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EDU-FileServer\HomeDirs\TOMM\Documents\EXD19\"/>
    </mc:Choice>
  </mc:AlternateContent>
  <bookViews>
    <workbookView xWindow="0" yWindow="0" windowWidth="21600" windowHeight="9000" firstSheet="2" activeTab="17"/>
  </bookViews>
  <sheets>
    <sheet name="Dollar Per ADM" sheetId="21" state="hidden" r:id="rId1"/>
    <sheet name="Percentages " sheetId="20" state="hidden" r:id="rId2"/>
    <sheet name="Summary" sheetId="1" r:id="rId3"/>
    <sheet name="Pupil Info" sheetId="18" state="hidden" r:id="rId4"/>
    <sheet name="Breakfast and Lunch" sheetId="17" state="hidden" r:id="rId5"/>
    <sheet name="Safe School" sheetId="14" state="hidden" r:id="rId6"/>
    <sheet name="LTFM Change" sheetId="11" state="hidden" r:id="rId7"/>
    <sheet name="Integration Change" sheetId="12" state="hidden" r:id="rId8"/>
    <sheet name="Charter School Lease" sheetId="16" state="hidden" r:id="rId9"/>
    <sheet name="QComp" sheetId="13" state="hidden" r:id="rId10"/>
    <sheet name="Other SPED" sheetId="15" state="hidden" r:id="rId11"/>
    <sheet name="Starting Point 2020" sheetId="2" state="hidden" r:id="rId12"/>
    <sheet name="Starting Point 2021" sheetId="3" state="hidden" r:id="rId13"/>
    <sheet name="2% 2020" sheetId="4" state="hidden" r:id="rId14"/>
    <sheet name="2% 2021" sheetId="5" state="hidden" r:id="rId15"/>
    <sheet name="2% with VPK 2020" sheetId="6" state="hidden" r:id="rId16"/>
    <sheet name="2% with VPK 2021" sheetId="7" state="hidden" r:id="rId17"/>
    <sheet name="2020 SPED" sheetId="8" r:id="rId18"/>
    <sheet name="2021 SPED" sheetId="9" r:id="rId19"/>
    <sheet name="Sheet10" sheetId="10" state="hidden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0" hidden="1">'Dollar Per ADM'!$AD$23:$AR$543</definedName>
    <definedName name="_xlnm._FilterDatabase" localSheetId="1" hidden="1">'Percentages '!$Z$23:$AM$543</definedName>
    <definedName name="_xlnm._FilterDatabase" localSheetId="2" hidden="1">Summary!$AB$23:$AO$543</definedName>
    <definedName name="Date">[1]Report!$P$6</definedName>
    <definedName name="Dnumber">[2]Report!$A$1</definedName>
    <definedName name="Inputall" localSheetId="18">#REF!</definedName>
    <definedName name="Inputall" localSheetId="0">#REF!</definedName>
    <definedName name="Inputall" localSheetId="1">#REF!</definedName>
    <definedName name="Inputall">#REF!</definedName>
    <definedName name="Mapmax">[1]Map!$K$11</definedName>
    <definedName name="Mapmin">[1]Map!$K$10</definedName>
    <definedName name="Mapvar">[1]Map!$A$8:$C$39</definedName>
    <definedName name="Name1" localSheetId="18">#REF!</definedName>
    <definedName name="Name1" localSheetId="0">#REF!</definedName>
    <definedName name="Name1" localSheetId="1">#REF!</definedName>
    <definedName name="Name1">#REF!</definedName>
    <definedName name="Name2" localSheetId="18">#REF!</definedName>
    <definedName name="Name2" localSheetId="0">#REF!</definedName>
    <definedName name="Name2" localSheetId="1">#REF!</definedName>
    <definedName name="Name2">#REF!</definedName>
    <definedName name="_xlnm.Print_Area" localSheetId="17">'2020 SPED'!$A$3:$AR$615</definedName>
    <definedName name="_xlnm.Print_Area" localSheetId="18">'2021 SPED'!$A$3:$AR$602</definedName>
    <definedName name="_xlnm.Print_Titles" localSheetId="17">'2020 SPED'!$A:$C,'2020 SPED'!$3:$5</definedName>
    <definedName name="_xlnm.Print_Titles" localSheetId="18">'2021 SPED'!$A:$C,'2021 SPED'!$3:$5</definedName>
    <definedName name="_xlnm.Print_Titles" localSheetId="2">Summary!$1:$2</definedName>
    <definedName name="SPSS" localSheetId="17">#REF!</definedName>
    <definedName name="SPSS" localSheetId="18">#REF!</definedName>
    <definedName name="SPSS" localSheetId="0">#REF!</definedName>
    <definedName name="SPSS" localSheetId="1">#REF!</definedName>
    <definedName name="SPSS">#REF!</definedName>
    <definedName name="Start" localSheetId="17">#REF!</definedName>
    <definedName name="Start" localSheetId="18">#REF!</definedName>
    <definedName name="Start" localSheetId="0">#REF!</definedName>
    <definedName name="Start" localSheetId="1">#REF!</definedName>
    <definedName name="Start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25" i="1" l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24" i="1"/>
  <c r="AD71" i="21" l="1"/>
  <c r="AD411" i="21"/>
  <c r="AD440" i="21"/>
  <c r="AD541" i="21"/>
  <c r="G24" i="21"/>
  <c r="F3" i="20"/>
  <c r="F24" i="20"/>
  <c r="F14" i="20" s="1"/>
  <c r="F25" i="20"/>
  <c r="F10" i="20" s="1"/>
  <c r="F26" i="20"/>
  <c r="F15" i="20" s="1"/>
  <c r="F27" i="20"/>
  <c r="F28" i="20"/>
  <c r="F11" i="20" s="1"/>
  <c r="F29" i="20"/>
  <c r="F12" i="20" s="1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20" i="20" s="1"/>
  <c r="F6" i="20" s="1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" i="20" s="1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16" i="20" s="1"/>
  <c r="F358" i="20"/>
  <c r="F359" i="20"/>
  <c r="F17" i="20" s="1"/>
  <c r="F4" i="20" s="1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18" i="20" s="1"/>
  <c r="F543" i="20"/>
  <c r="F19" i="20" s="1"/>
  <c r="F5" i="20" s="1"/>
  <c r="G10" i="20"/>
  <c r="AA72" i="1"/>
  <c r="AD72" i="21" s="1"/>
  <c r="AA357" i="1"/>
  <c r="AD357" i="21" s="1"/>
  <c r="AA358" i="1"/>
  <c r="AD358" i="21" s="1"/>
  <c r="AA25" i="1"/>
  <c r="AD25" i="21" s="1"/>
  <c r="AA26" i="1"/>
  <c r="AD26" i="21" s="1"/>
  <c r="AA27" i="1"/>
  <c r="AD27" i="21" s="1"/>
  <c r="AA28" i="1"/>
  <c r="AD28" i="21" s="1"/>
  <c r="AA29" i="1"/>
  <c r="AD29" i="21" s="1"/>
  <c r="AA30" i="1"/>
  <c r="AD30" i="21" s="1"/>
  <c r="AA31" i="1"/>
  <c r="AD31" i="21" s="1"/>
  <c r="AA32" i="1"/>
  <c r="AD32" i="21" s="1"/>
  <c r="AA33" i="1"/>
  <c r="AD33" i="21" s="1"/>
  <c r="AA34" i="1"/>
  <c r="AD34" i="21" s="1"/>
  <c r="AA35" i="1"/>
  <c r="AD35" i="21" s="1"/>
  <c r="AA36" i="1"/>
  <c r="AD36" i="21" s="1"/>
  <c r="AA37" i="1"/>
  <c r="AD37" i="21" s="1"/>
  <c r="AA38" i="1"/>
  <c r="AD38" i="21" s="1"/>
  <c r="AA39" i="1"/>
  <c r="AD39" i="21" s="1"/>
  <c r="AA40" i="1"/>
  <c r="AD40" i="21" s="1"/>
  <c r="AA41" i="1"/>
  <c r="AD41" i="21" s="1"/>
  <c r="AA42" i="1"/>
  <c r="AD42" i="21" s="1"/>
  <c r="AA43" i="1"/>
  <c r="AD43" i="21" s="1"/>
  <c r="AA44" i="1"/>
  <c r="AD44" i="21" s="1"/>
  <c r="AA45" i="1"/>
  <c r="AD45" i="21" s="1"/>
  <c r="AA46" i="1"/>
  <c r="AD46" i="21" s="1"/>
  <c r="AA47" i="1"/>
  <c r="AD47" i="21" s="1"/>
  <c r="AA48" i="1"/>
  <c r="AD48" i="21" s="1"/>
  <c r="AA49" i="1"/>
  <c r="AD49" i="21" s="1"/>
  <c r="AA50" i="1"/>
  <c r="AD50" i="21" s="1"/>
  <c r="AA51" i="1"/>
  <c r="AD51" i="21" s="1"/>
  <c r="AA52" i="1"/>
  <c r="AD52" i="21" s="1"/>
  <c r="AA53" i="1"/>
  <c r="AD53" i="21" s="1"/>
  <c r="AA54" i="1"/>
  <c r="AD54" i="21" s="1"/>
  <c r="AA55" i="1"/>
  <c r="AD55" i="21" s="1"/>
  <c r="AA56" i="1"/>
  <c r="AD56" i="21" s="1"/>
  <c r="AA57" i="1"/>
  <c r="AD57" i="21" s="1"/>
  <c r="AA58" i="1"/>
  <c r="AD58" i="21" s="1"/>
  <c r="AA59" i="1"/>
  <c r="AD59" i="21" s="1"/>
  <c r="AA60" i="1"/>
  <c r="AD60" i="21" s="1"/>
  <c r="AA61" i="1"/>
  <c r="AD61" i="21" s="1"/>
  <c r="AA62" i="1"/>
  <c r="AD62" i="21" s="1"/>
  <c r="AA63" i="1"/>
  <c r="AA64" i="1"/>
  <c r="AD64" i="21" s="1"/>
  <c r="AA65" i="1"/>
  <c r="AD65" i="21" s="1"/>
  <c r="AA66" i="1"/>
  <c r="AD66" i="21" s="1"/>
  <c r="AA67" i="1"/>
  <c r="AD67" i="21" s="1"/>
  <c r="AA68" i="1"/>
  <c r="AD68" i="21" s="1"/>
  <c r="AA69" i="1"/>
  <c r="AD69" i="21" s="1"/>
  <c r="AA70" i="1"/>
  <c r="AD70" i="21" s="1"/>
  <c r="AA73" i="1"/>
  <c r="AD73" i="21" s="1"/>
  <c r="AA74" i="1"/>
  <c r="AD74" i="21" s="1"/>
  <c r="AA75" i="1"/>
  <c r="AD75" i="21" s="1"/>
  <c r="AA76" i="1"/>
  <c r="AD76" i="21" s="1"/>
  <c r="AA77" i="1"/>
  <c r="AD77" i="21" s="1"/>
  <c r="AA78" i="1"/>
  <c r="AD78" i="21" s="1"/>
  <c r="AA79" i="1"/>
  <c r="AD79" i="21" s="1"/>
  <c r="AA80" i="1"/>
  <c r="AD80" i="21" s="1"/>
  <c r="AA81" i="1"/>
  <c r="AD81" i="21" s="1"/>
  <c r="AA82" i="1"/>
  <c r="AD82" i="21" s="1"/>
  <c r="AA83" i="1"/>
  <c r="AD83" i="21" s="1"/>
  <c r="AA84" i="1"/>
  <c r="AD84" i="21" s="1"/>
  <c r="AA85" i="1"/>
  <c r="AD85" i="21" s="1"/>
  <c r="AA86" i="1"/>
  <c r="AD86" i="21" s="1"/>
  <c r="AA87" i="1"/>
  <c r="AD87" i="21" s="1"/>
  <c r="AA88" i="1"/>
  <c r="AD88" i="21" s="1"/>
  <c r="AA89" i="1"/>
  <c r="AD89" i="21" s="1"/>
  <c r="AA90" i="1"/>
  <c r="AD90" i="21" s="1"/>
  <c r="AA91" i="1"/>
  <c r="AD91" i="21" s="1"/>
  <c r="AA92" i="1"/>
  <c r="AD92" i="21" s="1"/>
  <c r="AA93" i="1"/>
  <c r="AD93" i="21" s="1"/>
  <c r="AA94" i="1"/>
  <c r="AD94" i="21" s="1"/>
  <c r="AA95" i="1"/>
  <c r="AD95" i="21" s="1"/>
  <c r="AA96" i="1"/>
  <c r="AD96" i="21" s="1"/>
  <c r="AA97" i="1"/>
  <c r="AD97" i="21" s="1"/>
  <c r="AA98" i="1"/>
  <c r="AD98" i="21" s="1"/>
  <c r="AA99" i="1"/>
  <c r="AD99" i="21" s="1"/>
  <c r="AA100" i="1"/>
  <c r="AD100" i="21" s="1"/>
  <c r="AA101" i="1"/>
  <c r="AD101" i="21" s="1"/>
  <c r="AA102" i="1"/>
  <c r="AD102" i="21" s="1"/>
  <c r="AA103" i="1"/>
  <c r="AD103" i="21" s="1"/>
  <c r="AA104" i="1"/>
  <c r="AD104" i="21" s="1"/>
  <c r="AA105" i="1"/>
  <c r="AD105" i="21" s="1"/>
  <c r="AA106" i="1"/>
  <c r="AD106" i="21" s="1"/>
  <c r="AA107" i="1"/>
  <c r="AD107" i="21" s="1"/>
  <c r="AA108" i="1"/>
  <c r="AD108" i="21" s="1"/>
  <c r="AA109" i="1"/>
  <c r="AD109" i="21" s="1"/>
  <c r="AA110" i="1"/>
  <c r="AD110" i="21" s="1"/>
  <c r="AA111" i="1"/>
  <c r="AD111" i="21" s="1"/>
  <c r="AA112" i="1"/>
  <c r="AD112" i="21" s="1"/>
  <c r="AA113" i="1"/>
  <c r="AD113" i="21" s="1"/>
  <c r="AA114" i="1"/>
  <c r="AD114" i="21" s="1"/>
  <c r="AA115" i="1"/>
  <c r="AD115" i="21" s="1"/>
  <c r="AA116" i="1"/>
  <c r="AD116" i="21" s="1"/>
  <c r="AA117" i="1"/>
  <c r="AD117" i="21" s="1"/>
  <c r="AA118" i="1"/>
  <c r="AD118" i="21" s="1"/>
  <c r="AA119" i="1"/>
  <c r="AD119" i="21" s="1"/>
  <c r="AA120" i="1"/>
  <c r="AD120" i="21" s="1"/>
  <c r="AA121" i="1"/>
  <c r="AD121" i="21" s="1"/>
  <c r="AA122" i="1"/>
  <c r="AD122" i="21" s="1"/>
  <c r="AA123" i="1"/>
  <c r="AD123" i="21" s="1"/>
  <c r="AA124" i="1"/>
  <c r="AD124" i="21" s="1"/>
  <c r="AA125" i="1"/>
  <c r="AD125" i="21" s="1"/>
  <c r="AA126" i="1"/>
  <c r="AD126" i="21" s="1"/>
  <c r="AA127" i="1"/>
  <c r="AD127" i="21" s="1"/>
  <c r="AA128" i="1"/>
  <c r="AD128" i="21" s="1"/>
  <c r="AA129" i="1"/>
  <c r="AD129" i="21" s="1"/>
  <c r="AA130" i="1"/>
  <c r="AD130" i="21" s="1"/>
  <c r="AA131" i="1"/>
  <c r="AD131" i="21" s="1"/>
  <c r="AA132" i="1"/>
  <c r="AD132" i="21" s="1"/>
  <c r="AA133" i="1"/>
  <c r="AD133" i="21" s="1"/>
  <c r="AA134" i="1"/>
  <c r="AD134" i="21" s="1"/>
  <c r="AA135" i="1"/>
  <c r="AD135" i="21" s="1"/>
  <c r="AA136" i="1"/>
  <c r="AD136" i="21" s="1"/>
  <c r="AA137" i="1"/>
  <c r="AD137" i="21" s="1"/>
  <c r="AA138" i="1"/>
  <c r="AD138" i="21" s="1"/>
  <c r="AA139" i="1"/>
  <c r="AD139" i="21" s="1"/>
  <c r="AA140" i="1"/>
  <c r="AD140" i="21" s="1"/>
  <c r="AA141" i="1"/>
  <c r="AD141" i="21" s="1"/>
  <c r="AA142" i="1"/>
  <c r="AD142" i="21" s="1"/>
  <c r="AA143" i="1"/>
  <c r="AD143" i="21" s="1"/>
  <c r="AA144" i="1"/>
  <c r="AD144" i="21" s="1"/>
  <c r="AA145" i="1"/>
  <c r="AD145" i="21" s="1"/>
  <c r="AA146" i="1"/>
  <c r="AD146" i="21" s="1"/>
  <c r="AA147" i="1"/>
  <c r="AD147" i="21" s="1"/>
  <c r="AA148" i="1"/>
  <c r="AD148" i="21" s="1"/>
  <c r="AA149" i="1"/>
  <c r="AD149" i="21" s="1"/>
  <c r="AA150" i="1"/>
  <c r="AD150" i="21" s="1"/>
  <c r="AA151" i="1"/>
  <c r="AD151" i="21" s="1"/>
  <c r="AA152" i="1"/>
  <c r="AD152" i="21" s="1"/>
  <c r="AA153" i="1"/>
  <c r="AD153" i="21" s="1"/>
  <c r="AA154" i="1"/>
  <c r="AD154" i="21" s="1"/>
  <c r="AA155" i="1"/>
  <c r="AD155" i="21" s="1"/>
  <c r="AA156" i="1"/>
  <c r="AD156" i="21" s="1"/>
  <c r="AA157" i="1"/>
  <c r="AD157" i="21" s="1"/>
  <c r="AA158" i="1"/>
  <c r="AD158" i="21" s="1"/>
  <c r="AA159" i="1"/>
  <c r="AD159" i="21" s="1"/>
  <c r="AA160" i="1"/>
  <c r="AD160" i="21" s="1"/>
  <c r="AA161" i="1"/>
  <c r="AD161" i="21" s="1"/>
  <c r="AA162" i="1"/>
  <c r="AD162" i="21" s="1"/>
  <c r="AA163" i="1"/>
  <c r="AD163" i="21" s="1"/>
  <c r="AA164" i="1"/>
  <c r="AD164" i="21" s="1"/>
  <c r="AA165" i="1"/>
  <c r="AD165" i="21" s="1"/>
  <c r="AA166" i="1"/>
  <c r="AD166" i="21" s="1"/>
  <c r="AA167" i="1"/>
  <c r="AD167" i="21" s="1"/>
  <c r="AA168" i="1"/>
  <c r="AD168" i="21" s="1"/>
  <c r="AA169" i="1"/>
  <c r="AD169" i="21" s="1"/>
  <c r="AA170" i="1"/>
  <c r="AD170" i="21" s="1"/>
  <c r="AA171" i="1"/>
  <c r="AD171" i="21" s="1"/>
  <c r="AA172" i="1"/>
  <c r="AD172" i="21" s="1"/>
  <c r="AA173" i="1"/>
  <c r="AD173" i="21" s="1"/>
  <c r="AA174" i="1"/>
  <c r="AD174" i="21" s="1"/>
  <c r="AA175" i="1"/>
  <c r="AD175" i="21" s="1"/>
  <c r="AA176" i="1"/>
  <c r="AD176" i="21" s="1"/>
  <c r="AA177" i="1"/>
  <c r="AD177" i="21" s="1"/>
  <c r="AA178" i="1"/>
  <c r="AD178" i="21" s="1"/>
  <c r="AA179" i="1"/>
  <c r="AD179" i="21" s="1"/>
  <c r="AA180" i="1"/>
  <c r="AD180" i="21" s="1"/>
  <c r="AA181" i="1"/>
  <c r="AD181" i="21" s="1"/>
  <c r="AA182" i="1"/>
  <c r="AD182" i="21" s="1"/>
  <c r="AA183" i="1"/>
  <c r="AD183" i="21" s="1"/>
  <c r="AA184" i="1"/>
  <c r="AD184" i="21" s="1"/>
  <c r="AA185" i="1"/>
  <c r="AD185" i="21" s="1"/>
  <c r="AA186" i="1"/>
  <c r="AD186" i="21" s="1"/>
  <c r="AA187" i="1"/>
  <c r="AD187" i="21" s="1"/>
  <c r="AA188" i="1"/>
  <c r="AD188" i="21" s="1"/>
  <c r="AA189" i="1"/>
  <c r="AD189" i="21" s="1"/>
  <c r="AA190" i="1"/>
  <c r="AD190" i="21" s="1"/>
  <c r="AA191" i="1"/>
  <c r="AD191" i="21" s="1"/>
  <c r="AA192" i="1"/>
  <c r="AD192" i="21" s="1"/>
  <c r="AA193" i="1"/>
  <c r="AD193" i="21" s="1"/>
  <c r="AA194" i="1"/>
  <c r="AD194" i="21" s="1"/>
  <c r="AA195" i="1"/>
  <c r="AD195" i="21" s="1"/>
  <c r="AA196" i="1"/>
  <c r="AD196" i="21" s="1"/>
  <c r="AA197" i="1"/>
  <c r="AD197" i="21" s="1"/>
  <c r="AA198" i="1"/>
  <c r="AD198" i="21" s="1"/>
  <c r="AA199" i="1"/>
  <c r="AD199" i="21" s="1"/>
  <c r="AA200" i="1"/>
  <c r="AD200" i="21" s="1"/>
  <c r="AA201" i="1"/>
  <c r="AD201" i="21" s="1"/>
  <c r="AA202" i="1"/>
  <c r="AD202" i="21" s="1"/>
  <c r="AA203" i="1"/>
  <c r="AD203" i="21" s="1"/>
  <c r="AA204" i="1"/>
  <c r="AD204" i="21" s="1"/>
  <c r="AA205" i="1"/>
  <c r="AD205" i="21" s="1"/>
  <c r="AA206" i="1"/>
  <c r="AD206" i="21" s="1"/>
  <c r="AA207" i="1"/>
  <c r="AD207" i="21" s="1"/>
  <c r="AA208" i="1"/>
  <c r="AD208" i="21" s="1"/>
  <c r="AA209" i="1"/>
  <c r="AD209" i="21" s="1"/>
  <c r="AA210" i="1"/>
  <c r="AD210" i="21" s="1"/>
  <c r="AA211" i="1"/>
  <c r="AD211" i="21" s="1"/>
  <c r="AA212" i="1"/>
  <c r="AD212" i="21" s="1"/>
  <c r="AA213" i="1"/>
  <c r="AD213" i="21" s="1"/>
  <c r="AA214" i="1"/>
  <c r="AD214" i="21" s="1"/>
  <c r="AA215" i="1"/>
  <c r="AD215" i="21" s="1"/>
  <c r="AA216" i="1"/>
  <c r="AD216" i="21" s="1"/>
  <c r="AA217" i="1"/>
  <c r="AD217" i="21" s="1"/>
  <c r="AA218" i="1"/>
  <c r="AD218" i="21" s="1"/>
  <c r="AA219" i="1"/>
  <c r="AD219" i="21" s="1"/>
  <c r="AA220" i="1"/>
  <c r="AD220" i="21" s="1"/>
  <c r="AA221" i="1"/>
  <c r="AD221" i="21" s="1"/>
  <c r="AA222" i="1"/>
  <c r="AD222" i="21" s="1"/>
  <c r="AA223" i="1"/>
  <c r="AD223" i="21" s="1"/>
  <c r="AA224" i="1"/>
  <c r="AD224" i="21" s="1"/>
  <c r="AA225" i="1"/>
  <c r="AD225" i="21" s="1"/>
  <c r="AA226" i="1"/>
  <c r="AD226" i="21" s="1"/>
  <c r="AA227" i="1"/>
  <c r="AD227" i="21" s="1"/>
  <c r="AA228" i="1"/>
  <c r="AD228" i="21" s="1"/>
  <c r="AA229" i="1"/>
  <c r="AD229" i="21" s="1"/>
  <c r="AA230" i="1"/>
  <c r="AD230" i="21" s="1"/>
  <c r="AA231" i="1"/>
  <c r="AD231" i="21" s="1"/>
  <c r="AA232" i="1"/>
  <c r="AD232" i="21" s="1"/>
  <c r="AA233" i="1"/>
  <c r="AD233" i="21" s="1"/>
  <c r="AA234" i="1"/>
  <c r="AD234" i="21" s="1"/>
  <c r="AA235" i="1"/>
  <c r="AD235" i="21" s="1"/>
  <c r="AA236" i="1"/>
  <c r="AD236" i="21" s="1"/>
  <c r="AA237" i="1"/>
  <c r="AD237" i="21" s="1"/>
  <c r="AA238" i="1"/>
  <c r="AD238" i="21" s="1"/>
  <c r="AA239" i="1"/>
  <c r="AD239" i="21" s="1"/>
  <c r="AA240" i="1"/>
  <c r="AD240" i="21" s="1"/>
  <c r="AA241" i="1"/>
  <c r="AD241" i="21" s="1"/>
  <c r="AA242" i="1"/>
  <c r="AD242" i="21" s="1"/>
  <c r="AA243" i="1"/>
  <c r="AD243" i="21" s="1"/>
  <c r="AA244" i="1"/>
  <c r="AD244" i="21" s="1"/>
  <c r="AA245" i="1"/>
  <c r="AD245" i="21" s="1"/>
  <c r="AA246" i="1"/>
  <c r="AD246" i="21" s="1"/>
  <c r="AA247" i="1"/>
  <c r="AD247" i="21" s="1"/>
  <c r="AA248" i="1"/>
  <c r="AD248" i="21" s="1"/>
  <c r="AA249" i="1"/>
  <c r="AD249" i="21" s="1"/>
  <c r="AA250" i="1"/>
  <c r="AD250" i="21" s="1"/>
  <c r="AA251" i="1"/>
  <c r="AD251" i="21" s="1"/>
  <c r="AA252" i="1"/>
  <c r="AD252" i="21" s="1"/>
  <c r="AA253" i="1"/>
  <c r="AD253" i="21" s="1"/>
  <c r="AA254" i="1"/>
  <c r="AD254" i="21" s="1"/>
  <c r="AA255" i="1"/>
  <c r="AD255" i="21" s="1"/>
  <c r="AA256" i="1"/>
  <c r="AD256" i="21" s="1"/>
  <c r="AA257" i="1"/>
  <c r="AD257" i="21" s="1"/>
  <c r="AA258" i="1"/>
  <c r="AD258" i="21" s="1"/>
  <c r="AA259" i="1"/>
  <c r="AD259" i="21" s="1"/>
  <c r="AA260" i="1"/>
  <c r="AD260" i="21" s="1"/>
  <c r="AA261" i="1"/>
  <c r="AD261" i="21" s="1"/>
  <c r="AA262" i="1"/>
  <c r="AD262" i="21" s="1"/>
  <c r="AA263" i="1"/>
  <c r="AD263" i="21" s="1"/>
  <c r="AA264" i="1"/>
  <c r="AD264" i="21" s="1"/>
  <c r="AA265" i="1"/>
  <c r="AD265" i="21" s="1"/>
  <c r="AA266" i="1"/>
  <c r="AD266" i="21" s="1"/>
  <c r="AA267" i="1"/>
  <c r="AD267" i="21" s="1"/>
  <c r="AA268" i="1"/>
  <c r="AD268" i="21" s="1"/>
  <c r="AA269" i="1"/>
  <c r="AD269" i="21" s="1"/>
  <c r="AA270" i="1"/>
  <c r="AD270" i="21" s="1"/>
  <c r="AA271" i="1"/>
  <c r="AD271" i="21" s="1"/>
  <c r="AA272" i="1"/>
  <c r="AD272" i="21" s="1"/>
  <c r="AA273" i="1"/>
  <c r="AD273" i="21" s="1"/>
  <c r="AA274" i="1"/>
  <c r="AD274" i="21" s="1"/>
  <c r="AA275" i="1"/>
  <c r="AD275" i="21" s="1"/>
  <c r="AA276" i="1"/>
  <c r="AD276" i="21" s="1"/>
  <c r="AA277" i="1"/>
  <c r="AD277" i="21" s="1"/>
  <c r="AA278" i="1"/>
  <c r="AD278" i="21" s="1"/>
  <c r="AA279" i="1"/>
  <c r="AD279" i="21" s="1"/>
  <c r="AA280" i="1"/>
  <c r="AD280" i="21" s="1"/>
  <c r="AA281" i="1"/>
  <c r="AD281" i="21" s="1"/>
  <c r="AA282" i="1"/>
  <c r="AD282" i="21" s="1"/>
  <c r="AA283" i="1"/>
  <c r="AD283" i="21" s="1"/>
  <c r="AA284" i="1"/>
  <c r="AD284" i="21" s="1"/>
  <c r="AA285" i="1"/>
  <c r="AD285" i="21" s="1"/>
  <c r="AA286" i="1"/>
  <c r="AD286" i="21" s="1"/>
  <c r="AA287" i="1"/>
  <c r="AD287" i="21" s="1"/>
  <c r="AA288" i="1"/>
  <c r="AD288" i="21" s="1"/>
  <c r="AA289" i="1"/>
  <c r="AD289" i="21" s="1"/>
  <c r="AA290" i="1"/>
  <c r="AD290" i="21" s="1"/>
  <c r="AA291" i="1"/>
  <c r="AD291" i="21" s="1"/>
  <c r="AA292" i="1"/>
  <c r="AD292" i="21" s="1"/>
  <c r="AA293" i="1"/>
  <c r="AD293" i="21" s="1"/>
  <c r="AA294" i="1"/>
  <c r="AD294" i="21" s="1"/>
  <c r="AA295" i="1"/>
  <c r="AD295" i="21" s="1"/>
  <c r="AA296" i="1"/>
  <c r="AD296" i="21" s="1"/>
  <c r="AA297" i="1"/>
  <c r="AD297" i="21" s="1"/>
  <c r="AA298" i="1"/>
  <c r="AD298" i="21" s="1"/>
  <c r="AA299" i="1"/>
  <c r="AD299" i="21" s="1"/>
  <c r="AA300" i="1"/>
  <c r="AD300" i="21" s="1"/>
  <c r="AA301" i="1"/>
  <c r="AD301" i="21" s="1"/>
  <c r="AA302" i="1"/>
  <c r="AD302" i="21" s="1"/>
  <c r="AA303" i="1"/>
  <c r="AD303" i="21" s="1"/>
  <c r="AA304" i="1"/>
  <c r="AD304" i="21" s="1"/>
  <c r="AA305" i="1"/>
  <c r="AD305" i="21" s="1"/>
  <c r="AA306" i="1"/>
  <c r="AD306" i="21" s="1"/>
  <c r="AA307" i="1"/>
  <c r="AD307" i="21" s="1"/>
  <c r="AA308" i="1"/>
  <c r="AD308" i="21" s="1"/>
  <c r="AA309" i="1"/>
  <c r="AD309" i="21" s="1"/>
  <c r="AA310" i="1"/>
  <c r="AD310" i="21" s="1"/>
  <c r="AA311" i="1"/>
  <c r="AD311" i="21" s="1"/>
  <c r="AA312" i="1"/>
  <c r="AD312" i="21" s="1"/>
  <c r="AA313" i="1"/>
  <c r="AD313" i="21" s="1"/>
  <c r="AA314" i="1"/>
  <c r="AD314" i="21" s="1"/>
  <c r="AA315" i="1"/>
  <c r="AD315" i="21" s="1"/>
  <c r="AA316" i="1"/>
  <c r="AD316" i="21" s="1"/>
  <c r="AA317" i="1"/>
  <c r="AD317" i="21" s="1"/>
  <c r="AA318" i="1"/>
  <c r="AD318" i="21" s="1"/>
  <c r="AA319" i="1"/>
  <c r="AD319" i="21" s="1"/>
  <c r="AA320" i="1"/>
  <c r="AD320" i="21" s="1"/>
  <c r="AA321" i="1"/>
  <c r="AD321" i="21" s="1"/>
  <c r="AA322" i="1"/>
  <c r="AD322" i="21" s="1"/>
  <c r="AA323" i="1"/>
  <c r="AD323" i="21" s="1"/>
  <c r="AA324" i="1"/>
  <c r="AD324" i="21" s="1"/>
  <c r="AA325" i="1"/>
  <c r="AD325" i="21" s="1"/>
  <c r="AA326" i="1"/>
  <c r="AD326" i="21" s="1"/>
  <c r="AA327" i="1"/>
  <c r="AD327" i="21" s="1"/>
  <c r="AA328" i="1"/>
  <c r="AD328" i="21" s="1"/>
  <c r="AA329" i="1"/>
  <c r="AD329" i="21" s="1"/>
  <c r="AA330" i="1"/>
  <c r="AD330" i="21" s="1"/>
  <c r="AA331" i="1"/>
  <c r="AD331" i="21" s="1"/>
  <c r="AA332" i="1"/>
  <c r="AD332" i="21" s="1"/>
  <c r="AA333" i="1"/>
  <c r="AD333" i="21" s="1"/>
  <c r="AA334" i="1"/>
  <c r="AD334" i="21" s="1"/>
  <c r="AA335" i="1"/>
  <c r="AD335" i="21" s="1"/>
  <c r="AA336" i="1"/>
  <c r="AD336" i="21" s="1"/>
  <c r="AA337" i="1"/>
  <c r="AD337" i="21" s="1"/>
  <c r="AA338" i="1"/>
  <c r="AD338" i="21" s="1"/>
  <c r="AA339" i="1"/>
  <c r="AD339" i="21" s="1"/>
  <c r="AA340" i="1"/>
  <c r="AD340" i="21" s="1"/>
  <c r="AA341" i="1"/>
  <c r="AD341" i="21" s="1"/>
  <c r="AA342" i="1"/>
  <c r="AD342" i="21" s="1"/>
  <c r="AA343" i="1"/>
  <c r="AD343" i="21" s="1"/>
  <c r="AA344" i="1"/>
  <c r="AD344" i="21" s="1"/>
  <c r="AA345" i="1"/>
  <c r="AD345" i="21" s="1"/>
  <c r="AA346" i="1"/>
  <c r="AD346" i="21" s="1"/>
  <c r="AA347" i="1"/>
  <c r="AD347" i="21" s="1"/>
  <c r="AA348" i="1"/>
  <c r="AD348" i="21" s="1"/>
  <c r="AA349" i="1"/>
  <c r="AD349" i="21" s="1"/>
  <c r="AA350" i="1"/>
  <c r="AD350" i="21" s="1"/>
  <c r="AA351" i="1"/>
  <c r="AD351" i="21" s="1"/>
  <c r="AA352" i="1"/>
  <c r="AD352" i="21" s="1"/>
  <c r="AA353" i="1"/>
  <c r="AD353" i="21" s="1"/>
  <c r="AA354" i="1"/>
  <c r="AD354" i="21" s="1"/>
  <c r="AA355" i="1"/>
  <c r="AD355" i="21" s="1"/>
  <c r="AA356" i="1"/>
  <c r="AD356" i="21" s="1"/>
  <c r="AA359" i="1"/>
  <c r="AD359" i="21" s="1"/>
  <c r="AA360" i="1"/>
  <c r="AD360" i="21" s="1"/>
  <c r="AA361" i="1"/>
  <c r="AD361" i="21" s="1"/>
  <c r="AA362" i="1"/>
  <c r="AD362" i="21" s="1"/>
  <c r="AA363" i="1"/>
  <c r="AD363" i="21" s="1"/>
  <c r="AA364" i="1"/>
  <c r="AD364" i="21" s="1"/>
  <c r="AA365" i="1"/>
  <c r="AD365" i="21" s="1"/>
  <c r="AA366" i="1"/>
  <c r="AD366" i="21" s="1"/>
  <c r="AA367" i="1"/>
  <c r="AD367" i="21" s="1"/>
  <c r="AA368" i="1"/>
  <c r="AD368" i="21" s="1"/>
  <c r="AA369" i="1"/>
  <c r="AD369" i="21" s="1"/>
  <c r="AA370" i="1"/>
  <c r="AD370" i="21" s="1"/>
  <c r="AA371" i="1"/>
  <c r="AD371" i="21" s="1"/>
  <c r="AA372" i="1"/>
  <c r="AD372" i="21" s="1"/>
  <c r="AA373" i="1"/>
  <c r="AD373" i="21" s="1"/>
  <c r="AA374" i="1"/>
  <c r="AD374" i="21" s="1"/>
  <c r="AA375" i="1"/>
  <c r="AD375" i="21" s="1"/>
  <c r="AA376" i="1"/>
  <c r="AD376" i="21" s="1"/>
  <c r="AA377" i="1"/>
  <c r="AD377" i="21" s="1"/>
  <c r="AA378" i="1"/>
  <c r="AD378" i="21" s="1"/>
  <c r="AA379" i="1"/>
  <c r="AD379" i="21" s="1"/>
  <c r="AA380" i="1"/>
  <c r="AD380" i="21" s="1"/>
  <c r="AA381" i="1"/>
  <c r="AD381" i="21" s="1"/>
  <c r="AA382" i="1"/>
  <c r="AD382" i="21" s="1"/>
  <c r="AA383" i="1"/>
  <c r="AD383" i="21" s="1"/>
  <c r="AA384" i="1"/>
  <c r="AD384" i="21" s="1"/>
  <c r="AA385" i="1"/>
  <c r="AD385" i="21" s="1"/>
  <c r="AA386" i="1"/>
  <c r="AD386" i="21" s="1"/>
  <c r="AA387" i="1"/>
  <c r="AD387" i="21" s="1"/>
  <c r="AA388" i="1"/>
  <c r="AD388" i="21" s="1"/>
  <c r="AA389" i="1"/>
  <c r="AD389" i="21" s="1"/>
  <c r="AA390" i="1"/>
  <c r="AD390" i="21" s="1"/>
  <c r="AA391" i="1"/>
  <c r="AD391" i="21" s="1"/>
  <c r="AA392" i="1"/>
  <c r="AD392" i="21" s="1"/>
  <c r="AA393" i="1"/>
  <c r="AD393" i="21" s="1"/>
  <c r="AA394" i="1"/>
  <c r="AD394" i="21" s="1"/>
  <c r="AA395" i="1"/>
  <c r="AD395" i="21" s="1"/>
  <c r="AA396" i="1"/>
  <c r="AD396" i="21" s="1"/>
  <c r="AA397" i="1"/>
  <c r="AD397" i="21" s="1"/>
  <c r="AA398" i="1"/>
  <c r="AD398" i="21" s="1"/>
  <c r="AA399" i="1"/>
  <c r="AD399" i="21" s="1"/>
  <c r="AA400" i="1"/>
  <c r="AD400" i="21" s="1"/>
  <c r="AA401" i="1"/>
  <c r="AD401" i="21" s="1"/>
  <c r="AA402" i="1"/>
  <c r="AD402" i="21" s="1"/>
  <c r="AA403" i="1"/>
  <c r="AD403" i="21" s="1"/>
  <c r="AA404" i="1"/>
  <c r="AD404" i="21" s="1"/>
  <c r="AA405" i="1"/>
  <c r="AD405" i="21" s="1"/>
  <c r="AA406" i="1"/>
  <c r="AD406" i="21" s="1"/>
  <c r="AA407" i="1"/>
  <c r="AD407" i="21" s="1"/>
  <c r="AA408" i="1"/>
  <c r="AD408" i="21" s="1"/>
  <c r="AA409" i="1"/>
  <c r="AD409" i="21" s="1"/>
  <c r="AA410" i="1"/>
  <c r="AD410" i="21" s="1"/>
  <c r="AA412" i="1"/>
  <c r="AD412" i="21" s="1"/>
  <c r="AA413" i="1"/>
  <c r="AD413" i="21" s="1"/>
  <c r="AA414" i="1"/>
  <c r="AD414" i="21" s="1"/>
  <c r="AA415" i="1"/>
  <c r="AD415" i="21" s="1"/>
  <c r="AA416" i="1"/>
  <c r="AD416" i="21" s="1"/>
  <c r="AA417" i="1"/>
  <c r="AD417" i="21" s="1"/>
  <c r="AA418" i="1"/>
  <c r="AD418" i="21" s="1"/>
  <c r="AA419" i="1"/>
  <c r="AD419" i="21" s="1"/>
  <c r="AA420" i="1"/>
  <c r="AD420" i="21" s="1"/>
  <c r="AA421" i="1"/>
  <c r="AD421" i="21" s="1"/>
  <c r="AA422" i="1"/>
  <c r="AD422" i="21" s="1"/>
  <c r="AA423" i="1"/>
  <c r="AD423" i="21" s="1"/>
  <c r="AA424" i="1"/>
  <c r="AD424" i="21" s="1"/>
  <c r="AA425" i="1"/>
  <c r="AD425" i="21" s="1"/>
  <c r="AA426" i="1"/>
  <c r="AD426" i="21" s="1"/>
  <c r="AA427" i="1"/>
  <c r="AD427" i="21" s="1"/>
  <c r="AA428" i="1"/>
  <c r="AD428" i="21" s="1"/>
  <c r="AA429" i="1"/>
  <c r="AD429" i="21" s="1"/>
  <c r="AA430" i="1"/>
  <c r="AD430" i="21" s="1"/>
  <c r="AA431" i="1"/>
  <c r="AD431" i="21" s="1"/>
  <c r="AA432" i="1"/>
  <c r="AD432" i="21" s="1"/>
  <c r="AA433" i="1"/>
  <c r="AD433" i="21" s="1"/>
  <c r="AA434" i="1"/>
  <c r="AD434" i="21" s="1"/>
  <c r="AA435" i="1"/>
  <c r="AD435" i="21" s="1"/>
  <c r="AA436" i="1"/>
  <c r="AD436" i="21" s="1"/>
  <c r="AA437" i="1"/>
  <c r="AD437" i="21" s="1"/>
  <c r="AA438" i="1"/>
  <c r="AD438" i="21" s="1"/>
  <c r="AA439" i="1"/>
  <c r="AD439" i="21" s="1"/>
  <c r="AA441" i="1"/>
  <c r="AD441" i="21" s="1"/>
  <c r="AA442" i="1"/>
  <c r="AD442" i="21" s="1"/>
  <c r="AA443" i="1"/>
  <c r="AD443" i="21" s="1"/>
  <c r="AA444" i="1"/>
  <c r="AD444" i="21" s="1"/>
  <c r="AA445" i="1"/>
  <c r="AD445" i="21" s="1"/>
  <c r="AA446" i="1"/>
  <c r="AD446" i="21" s="1"/>
  <c r="AA447" i="1"/>
  <c r="AD447" i="21" s="1"/>
  <c r="AA448" i="1"/>
  <c r="AD448" i="21" s="1"/>
  <c r="AA449" i="1"/>
  <c r="AD449" i="21" s="1"/>
  <c r="AA450" i="1"/>
  <c r="AD450" i="21" s="1"/>
  <c r="AA451" i="1"/>
  <c r="AD451" i="21" s="1"/>
  <c r="AA452" i="1"/>
  <c r="AD452" i="21" s="1"/>
  <c r="AA453" i="1"/>
  <c r="AD453" i="21" s="1"/>
  <c r="AA454" i="1"/>
  <c r="AD454" i="21" s="1"/>
  <c r="AA455" i="1"/>
  <c r="AD455" i="21" s="1"/>
  <c r="AA456" i="1"/>
  <c r="AD456" i="21" s="1"/>
  <c r="AA457" i="1"/>
  <c r="AD457" i="21" s="1"/>
  <c r="AA458" i="1"/>
  <c r="AD458" i="21" s="1"/>
  <c r="AA459" i="1"/>
  <c r="AD459" i="21" s="1"/>
  <c r="AA460" i="1"/>
  <c r="AD460" i="21" s="1"/>
  <c r="AA461" i="1"/>
  <c r="AD461" i="21" s="1"/>
  <c r="AA462" i="1"/>
  <c r="AD462" i="21" s="1"/>
  <c r="AA463" i="1"/>
  <c r="AD463" i="21" s="1"/>
  <c r="AA464" i="1"/>
  <c r="AD464" i="21" s="1"/>
  <c r="AA465" i="1"/>
  <c r="AD465" i="21" s="1"/>
  <c r="AA466" i="1"/>
  <c r="AD466" i="21" s="1"/>
  <c r="AA467" i="1"/>
  <c r="AD467" i="21" s="1"/>
  <c r="AA468" i="1"/>
  <c r="AD468" i="21" s="1"/>
  <c r="AA469" i="1"/>
  <c r="AD469" i="21" s="1"/>
  <c r="AA470" i="1"/>
  <c r="AD470" i="21" s="1"/>
  <c r="AA471" i="1"/>
  <c r="AD471" i="21" s="1"/>
  <c r="AA472" i="1"/>
  <c r="AD472" i="21" s="1"/>
  <c r="AA473" i="1"/>
  <c r="AD473" i="21" s="1"/>
  <c r="AA474" i="1"/>
  <c r="AD474" i="21" s="1"/>
  <c r="AA475" i="1"/>
  <c r="AD475" i="21" s="1"/>
  <c r="AA476" i="1"/>
  <c r="AD476" i="21" s="1"/>
  <c r="AA477" i="1"/>
  <c r="AD477" i="21" s="1"/>
  <c r="AA478" i="1"/>
  <c r="AD478" i="21" s="1"/>
  <c r="AA479" i="1"/>
  <c r="AD479" i="21" s="1"/>
  <c r="AA480" i="1"/>
  <c r="AD480" i="21" s="1"/>
  <c r="AA481" i="1"/>
  <c r="AD481" i="21" s="1"/>
  <c r="AA482" i="1"/>
  <c r="AD482" i="21" s="1"/>
  <c r="AA483" i="1"/>
  <c r="AD483" i="21" s="1"/>
  <c r="AA484" i="1"/>
  <c r="AD484" i="21" s="1"/>
  <c r="AA485" i="1"/>
  <c r="AD485" i="21" s="1"/>
  <c r="AA486" i="1"/>
  <c r="AD486" i="21" s="1"/>
  <c r="AA487" i="1"/>
  <c r="AD487" i="21" s="1"/>
  <c r="AA488" i="1"/>
  <c r="AD488" i="21" s="1"/>
  <c r="AA489" i="1"/>
  <c r="AD489" i="21" s="1"/>
  <c r="AA490" i="1"/>
  <c r="AD490" i="21" s="1"/>
  <c r="AA491" i="1"/>
  <c r="AD491" i="21" s="1"/>
  <c r="AA492" i="1"/>
  <c r="AD492" i="21" s="1"/>
  <c r="AA493" i="1"/>
  <c r="AD493" i="21" s="1"/>
  <c r="AA494" i="1"/>
  <c r="AD494" i="21" s="1"/>
  <c r="AA495" i="1"/>
  <c r="AD495" i="21" s="1"/>
  <c r="AA496" i="1"/>
  <c r="AD496" i="21" s="1"/>
  <c r="AA497" i="1"/>
  <c r="AD497" i="21" s="1"/>
  <c r="AA498" i="1"/>
  <c r="AD498" i="21" s="1"/>
  <c r="AA499" i="1"/>
  <c r="AD499" i="21" s="1"/>
  <c r="AA500" i="1"/>
  <c r="AD500" i="21" s="1"/>
  <c r="AA501" i="1"/>
  <c r="AD501" i="21" s="1"/>
  <c r="AA502" i="1"/>
  <c r="AD502" i="21" s="1"/>
  <c r="AA503" i="1"/>
  <c r="AD503" i="21" s="1"/>
  <c r="AA504" i="1"/>
  <c r="AD504" i="21" s="1"/>
  <c r="AA505" i="1"/>
  <c r="AD505" i="21" s="1"/>
  <c r="AA506" i="1"/>
  <c r="AD506" i="21" s="1"/>
  <c r="AA507" i="1"/>
  <c r="AD507" i="21" s="1"/>
  <c r="AA508" i="1"/>
  <c r="AD508" i="21" s="1"/>
  <c r="AA509" i="1"/>
  <c r="AD509" i="21" s="1"/>
  <c r="AA510" i="1"/>
  <c r="AD510" i="21" s="1"/>
  <c r="AA511" i="1"/>
  <c r="AD511" i="21" s="1"/>
  <c r="AA512" i="1"/>
  <c r="AD512" i="21" s="1"/>
  <c r="AA513" i="1"/>
  <c r="AD513" i="21" s="1"/>
  <c r="AA514" i="1"/>
  <c r="AD514" i="21" s="1"/>
  <c r="AA515" i="1"/>
  <c r="AD515" i="21" s="1"/>
  <c r="AA516" i="1"/>
  <c r="AD516" i="21" s="1"/>
  <c r="AA517" i="1"/>
  <c r="AD517" i="21" s="1"/>
  <c r="AA518" i="1"/>
  <c r="AD518" i="21" s="1"/>
  <c r="AA519" i="1"/>
  <c r="AD519" i="21" s="1"/>
  <c r="AA520" i="1"/>
  <c r="AD520" i="21" s="1"/>
  <c r="AA521" i="1"/>
  <c r="AD521" i="21" s="1"/>
  <c r="AA522" i="1"/>
  <c r="AD522" i="21" s="1"/>
  <c r="AA523" i="1"/>
  <c r="AD523" i="21" s="1"/>
  <c r="AA524" i="1"/>
  <c r="AD524" i="21" s="1"/>
  <c r="AA525" i="1"/>
  <c r="AD525" i="21" s="1"/>
  <c r="AA526" i="1"/>
  <c r="AD526" i="21" s="1"/>
  <c r="AA527" i="1"/>
  <c r="AD527" i="21" s="1"/>
  <c r="AA528" i="1"/>
  <c r="AD528" i="21" s="1"/>
  <c r="AA529" i="1"/>
  <c r="AD529" i="21" s="1"/>
  <c r="AA530" i="1"/>
  <c r="AD530" i="21" s="1"/>
  <c r="AA531" i="1"/>
  <c r="AD531" i="21" s="1"/>
  <c r="AA532" i="1"/>
  <c r="AD532" i="21" s="1"/>
  <c r="AA533" i="1"/>
  <c r="AD533" i="21" s="1"/>
  <c r="AA534" i="1"/>
  <c r="AD534" i="21" s="1"/>
  <c r="AA535" i="1"/>
  <c r="AD535" i="21" s="1"/>
  <c r="AA536" i="1"/>
  <c r="AD536" i="21" s="1"/>
  <c r="AA537" i="1"/>
  <c r="AD537" i="21" s="1"/>
  <c r="AA538" i="1"/>
  <c r="AD538" i="21" s="1"/>
  <c r="AA539" i="1"/>
  <c r="AD539" i="21" s="1"/>
  <c r="AA540" i="1"/>
  <c r="AD540" i="21" s="1"/>
  <c r="AA542" i="1"/>
  <c r="AD542" i="21" s="1"/>
  <c r="AA24" i="1"/>
  <c r="AD24" i="21" s="1"/>
  <c r="F72" i="1"/>
  <c r="F72" i="21" s="1"/>
  <c r="F73" i="1"/>
  <c r="F73" i="21" s="1"/>
  <c r="F74" i="1"/>
  <c r="F74" i="21" s="1"/>
  <c r="F75" i="1"/>
  <c r="F75" i="21" s="1"/>
  <c r="F76" i="1"/>
  <c r="F76" i="21" s="1"/>
  <c r="F77" i="1"/>
  <c r="F78" i="1"/>
  <c r="F78" i="21" s="1"/>
  <c r="F79" i="1"/>
  <c r="F79" i="21" s="1"/>
  <c r="F80" i="1"/>
  <c r="F80" i="21" s="1"/>
  <c r="F81" i="1"/>
  <c r="F81" i="21" s="1"/>
  <c r="F82" i="1"/>
  <c r="F82" i="21" s="1"/>
  <c r="F83" i="1"/>
  <c r="F83" i="21" s="1"/>
  <c r="F84" i="1"/>
  <c r="F84" i="21" s="1"/>
  <c r="F85" i="1"/>
  <c r="F86" i="1"/>
  <c r="F86" i="21" s="1"/>
  <c r="F87" i="1"/>
  <c r="F87" i="21" s="1"/>
  <c r="F88" i="1"/>
  <c r="F88" i="21" s="1"/>
  <c r="F89" i="1"/>
  <c r="F89" i="21" s="1"/>
  <c r="F90" i="1"/>
  <c r="F90" i="21" s="1"/>
  <c r="F91" i="1"/>
  <c r="F91" i="21" s="1"/>
  <c r="F92" i="1"/>
  <c r="F92" i="21" s="1"/>
  <c r="F93" i="1"/>
  <c r="F94" i="1"/>
  <c r="F94" i="21" s="1"/>
  <c r="F95" i="1"/>
  <c r="F95" i="21" s="1"/>
  <c r="F96" i="1"/>
  <c r="F96" i="21" s="1"/>
  <c r="F97" i="1"/>
  <c r="F97" i="21" s="1"/>
  <c r="F98" i="1"/>
  <c r="F98" i="21" s="1"/>
  <c r="F99" i="1"/>
  <c r="F99" i="21" s="1"/>
  <c r="F100" i="1"/>
  <c r="F100" i="21" s="1"/>
  <c r="F101" i="1"/>
  <c r="F102" i="1"/>
  <c r="F102" i="21" s="1"/>
  <c r="F103" i="1"/>
  <c r="F103" i="21" s="1"/>
  <c r="F104" i="1"/>
  <c r="F104" i="21" s="1"/>
  <c r="F105" i="1"/>
  <c r="F105" i="21" s="1"/>
  <c r="F106" i="1"/>
  <c r="F106" i="21" s="1"/>
  <c r="F107" i="1"/>
  <c r="F107" i="21" s="1"/>
  <c r="F108" i="1"/>
  <c r="F108" i="21" s="1"/>
  <c r="F109" i="1"/>
  <c r="F110" i="1"/>
  <c r="F110" i="21" s="1"/>
  <c r="F111" i="1"/>
  <c r="F111" i="21" s="1"/>
  <c r="F112" i="1"/>
  <c r="F112" i="21" s="1"/>
  <c r="F113" i="1"/>
  <c r="F113" i="21" s="1"/>
  <c r="F114" i="1"/>
  <c r="F114" i="21" s="1"/>
  <c r="F115" i="1"/>
  <c r="F115" i="21" s="1"/>
  <c r="F116" i="1"/>
  <c r="F116" i="21" s="1"/>
  <c r="F117" i="1"/>
  <c r="F118" i="1"/>
  <c r="F118" i="21" s="1"/>
  <c r="F119" i="1"/>
  <c r="F119" i="21" s="1"/>
  <c r="F120" i="1"/>
  <c r="F120" i="21" s="1"/>
  <c r="F121" i="1"/>
  <c r="F121" i="21" s="1"/>
  <c r="F122" i="1"/>
  <c r="F122" i="21" s="1"/>
  <c r="F123" i="1"/>
  <c r="F123" i="21" s="1"/>
  <c r="F124" i="1"/>
  <c r="F124" i="21" s="1"/>
  <c r="F125" i="1"/>
  <c r="F126" i="1"/>
  <c r="F126" i="21" s="1"/>
  <c r="F127" i="1"/>
  <c r="F127" i="21" s="1"/>
  <c r="F128" i="1"/>
  <c r="F128" i="21" s="1"/>
  <c r="F129" i="1"/>
  <c r="F129" i="21" s="1"/>
  <c r="F130" i="1"/>
  <c r="F130" i="21" s="1"/>
  <c r="F131" i="1"/>
  <c r="F131" i="21" s="1"/>
  <c r="F132" i="1"/>
  <c r="F132" i="21" s="1"/>
  <c r="F133" i="1"/>
  <c r="F134" i="1"/>
  <c r="F134" i="21" s="1"/>
  <c r="F135" i="1"/>
  <c r="F135" i="21" s="1"/>
  <c r="F136" i="1"/>
  <c r="F136" i="21" s="1"/>
  <c r="F137" i="1"/>
  <c r="F137" i="21" s="1"/>
  <c r="F138" i="1"/>
  <c r="F138" i="21" s="1"/>
  <c r="F139" i="1"/>
  <c r="F139" i="21" s="1"/>
  <c r="F140" i="1"/>
  <c r="F140" i="21" s="1"/>
  <c r="F141" i="1"/>
  <c r="F142" i="1"/>
  <c r="F142" i="21" s="1"/>
  <c r="F143" i="1"/>
  <c r="F143" i="21" s="1"/>
  <c r="F144" i="1"/>
  <c r="F144" i="21" s="1"/>
  <c r="F145" i="1"/>
  <c r="F145" i="21" s="1"/>
  <c r="F146" i="1"/>
  <c r="F146" i="21" s="1"/>
  <c r="F147" i="1"/>
  <c r="F147" i="21" s="1"/>
  <c r="F148" i="1"/>
  <c r="F148" i="21" s="1"/>
  <c r="F149" i="1"/>
  <c r="F150" i="1"/>
  <c r="F150" i="21" s="1"/>
  <c r="F151" i="1"/>
  <c r="F151" i="21" s="1"/>
  <c r="F152" i="1"/>
  <c r="F152" i="21" s="1"/>
  <c r="F153" i="1"/>
  <c r="F153" i="21" s="1"/>
  <c r="F154" i="1"/>
  <c r="F154" i="21" s="1"/>
  <c r="F155" i="1"/>
  <c r="F155" i="21" s="1"/>
  <c r="F156" i="1"/>
  <c r="F156" i="21" s="1"/>
  <c r="F157" i="1"/>
  <c r="F158" i="1"/>
  <c r="F158" i="21" s="1"/>
  <c r="F159" i="1"/>
  <c r="F159" i="21" s="1"/>
  <c r="F160" i="1"/>
  <c r="F160" i="21" s="1"/>
  <c r="F161" i="1"/>
  <c r="F161" i="21" s="1"/>
  <c r="F162" i="1"/>
  <c r="F162" i="21" s="1"/>
  <c r="F163" i="1"/>
  <c r="F163" i="21" s="1"/>
  <c r="F164" i="1"/>
  <c r="F164" i="21" s="1"/>
  <c r="F165" i="1"/>
  <c r="F166" i="1"/>
  <c r="F166" i="21" s="1"/>
  <c r="F167" i="1"/>
  <c r="F167" i="21" s="1"/>
  <c r="F168" i="1"/>
  <c r="F168" i="21" s="1"/>
  <c r="F169" i="1"/>
  <c r="F169" i="21" s="1"/>
  <c r="F170" i="1"/>
  <c r="F170" i="21" s="1"/>
  <c r="F171" i="1"/>
  <c r="F171" i="21" s="1"/>
  <c r="F172" i="1"/>
  <c r="F172" i="21" s="1"/>
  <c r="F173" i="1"/>
  <c r="F173" i="21" s="1"/>
  <c r="F174" i="1"/>
  <c r="F174" i="21" s="1"/>
  <c r="F175" i="1"/>
  <c r="F175" i="21" s="1"/>
  <c r="F176" i="1"/>
  <c r="F176" i="21" s="1"/>
  <c r="F177" i="1"/>
  <c r="F177" i="21" s="1"/>
  <c r="F178" i="1"/>
  <c r="F178" i="21" s="1"/>
  <c r="F179" i="1"/>
  <c r="F179" i="21" s="1"/>
  <c r="F180" i="1"/>
  <c r="F180" i="21" s="1"/>
  <c r="F181" i="1"/>
  <c r="F182" i="1"/>
  <c r="F182" i="21" s="1"/>
  <c r="F183" i="1"/>
  <c r="F183" i="21" s="1"/>
  <c r="F184" i="1"/>
  <c r="F184" i="21" s="1"/>
  <c r="F185" i="1"/>
  <c r="F185" i="21" s="1"/>
  <c r="F186" i="1"/>
  <c r="F186" i="21" s="1"/>
  <c r="F187" i="1"/>
  <c r="F187" i="21" s="1"/>
  <c r="F188" i="1"/>
  <c r="F188" i="21" s="1"/>
  <c r="F189" i="1"/>
  <c r="F190" i="1"/>
  <c r="F190" i="21" s="1"/>
  <c r="F191" i="1"/>
  <c r="F191" i="21" s="1"/>
  <c r="F192" i="1"/>
  <c r="F192" i="21" s="1"/>
  <c r="F193" i="1"/>
  <c r="F193" i="21" s="1"/>
  <c r="F194" i="1"/>
  <c r="F194" i="21" s="1"/>
  <c r="F195" i="1"/>
  <c r="F195" i="21" s="1"/>
  <c r="F196" i="1"/>
  <c r="F196" i="21" s="1"/>
  <c r="F197" i="1"/>
  <c r="F198" i="1"/>
  <c r="F198" i="21" s="1"/>
  <c r="F199" i="1"/>
  <c r="F199" i="21" s="1"/>
  <c r="F200" i="1"/>
  <c r="F200" i="21" s="1"/>
  <c r="F201" i="1"/>
  <c r="F201" i="21" s="1"/>
  <c r="F202" i="1"/>
  <c r="F202" i="21" s="1"/>
  <c r="F203" i="1"/>
  <c r="F203" i="21" s="1"/>
  <c r="F204" i="1"/>
  <c r="F204" i="21" s="1"/>
  <c r="F205" i="1"/>
  <c r="F206" i="1"/>
  <c r="F206" i="21" s="1"/>
  <c r="F207" i="1"/>
  <c r="F207" i="21" s="1"/>
  <c r="F208" i="1"/>
  <c r="F208" i="21" s="1"/>
  <c r="F209" i="1"/>
  <c r="F209" i="21" s="1"/>
  <c r="F210" i="1"/>
  <c r="F210" i="21" s="1"/>
  <c r="F211" i="1"/>
  <c r="F211" i="21" s="1"/>
  <c r="F212" i="1"/>
  <c r="F212" i="21" s="1"/>
  <c r="F213" i="1"/>
  <c r="F214" i="1"/>
  <c r="F214" i="21" s="1"/>
  <c r="F215" i="1"/>
  <c r="F215" i="21" s="1"/>
  <c r="F216" i="1"/>
  <c r="F216" i="21" s="1"/>
  <c r="F217" i="1"/>
  <c r="F217" i="21" s="1"/>
  <c r="F218" i="1"/>
  <c r="F218" i="21" s="1"/>
  <c r="F219" i="1"/>
  <c r="F219" i="21" s="1"/>
  <c r="F220" i="1"/>
  <c r="F220" i="21" s="1"/>
  <c r="F221" i="1"/>
  <c r="F222" i="1"/>
  <c r="F222" i="21" s="1"/>
  <c r="F223" i="1"/>
  <c r="F223" i="21" s="1"/>
  <c r="F224" i="1"/>
  <c r="F224" i="21" s="1"/>
  <c r="F225" i="1"/>
  <c r="F225" i="21" s="1"/>
  <c r="F226" i="1"/>
  <c r="F226" i="21" s="1"/>
  <c r="F227" i="1"/>
  <c r="F227" i="21" s="1"/>
  <c r="F228" i="1"/>
  <c r="F228" i="21" s="1"/>
  <c r="F229" i="1"/>
  <c r="F230" i="1"/>
  <c r="F230" i="21" s="1"/>
  <c r="F231" i="1"/>
  <c r="F231" i="21" s="1"/>
  <c r="F232" i="1"/>
  <c r="F232" i="21" s="1"/>
  <c r="F233" i="1"/>
  <c r="F233" i="21" s="1"/>
  <c r="F234" i="1"/>
  <c r="F234" i="21" s="1"/>
  <c r="F235" i="1"/>
  <c r="F235" i="21" s="1"/>
  <c r="F236" i="1"/>
  <c r="F236" i="21" s="1"/>
  <c r="F237" i="1"/>
  <c r="F238" i="1"/>
  <c r="F238" i="21" s="1"/>
  <c r="F239" i="1"/>
  <c r="F239" i="21" s="1"/>
  <c r="F240" i="1"/>
  <c r="F240" i="21" s="1"/>
  <c r="F241" i="1"/>
  <c r="F241" i="21" s="1"/>
  <c r="F242" i="1"/>
  <c r="F242" i="21" s="1"/>
  <c r="F243" i="1"/>
  <c r="F243" i="21" s="1"/>
  <c r="F244" i="1"/>
  <c r="F244" i="21" s="1"/>
  <c r="F245" i="1"/>
  <c r="F246" i="1"/>
  <c r="F246" i="21" s="1"/>
  <c r="F247" i="1"/>
  <c r="F247" i="21" s="1"/>
  <c r="F248" i="1"/>
  <c r="F248" i="21" s="1"/>
  <c r="F249" i="1"/>
  <c r="F249" i="21" s="1"/>
  <c r="F250" i="1"/>
  <c r="F250" i="21" s="1"/>
  <c r="F251" i="1"/>
  <c r="F251" i="21" s="1"/>
  <c r="F252" i="1"/>
  <c r="F252" i="21" s="1"/>
  <c r="F253" i="1"/>
  <c r="F254" i="1"/>
  <c r="F254" i="21" s="1"/>
  <c r="F255" i="1"/>
  <c r="F255" i="21" s="1"/>
  <c r="F256" i="1"/>
  <c r="F256" i="21" s="1"/>
  <c r="F257" i="1"/>
  <c r="F257" i="21" s="1"/>
  <c r="F258" i="1"/>
  <c r="F258" i="21" s="1"/>
  <c r="F259" i="1"/>
  <c r="F259" i="21" s="1"/>
  <c r="F260" i="1"/>
  <c r="F260" i="21" s="1"/>
  <c r="F261" i="1"/>
  <c r="F262" i="1"/>
  <c r="F262" i="21" s="1"/>
  <c r="F263" i="1"/>
  <c r="F263" i="21" s="1"/>
  <c r="F264" i="1"/>
  <c r="F264" i="21" s="1"/>
  <c r="F265" i="1"/>
  <c r="F265" i="21" s="1"/>
  <c r="F266" i="1"/>
  <c r="F266" i="21" s="1"/>
  <c r="F267" i="1"/>
  <c r="F267" i="21" s="1"/>
  <c r="F268" i="1"/>
  <c r="F268" i="21" s="1"/>
  <c r="F269" i="1"/>
  <c r="F270" i="1"/>
  <c r="F270" i="21" s="1"/>
  <c r="F271" i="1"/>
  <c r="F271" i="21" s="1"/>
  <c r="F272" i="1"/>
  <c r="F272" i="21" s="1"/>
  <c r="F273" i="1"/>
  <c r="F273" i="21" s="1"/>
  <c r="F274" i="1"/>
  <c r="F274" i="21" s="1"/>
  <c r="F275" i="1"/>
  <c r="F275" i="21" s="1"/>
  <c r="F276" i="1"/>
  <c r="F276" i="21" s="1"/>
  <c r="F277" i="1"/>
  <c r="F278" i="1"/>
  <c r="F278" i="21" s="1"/>
  <c r="F279" i="1"/>
  <c r="F279" i="21" s="1"/>
  <c r="F280" i="1"/>
  <c r="F280" i="21" s="1"/>
  <c r="F281" i="1"/>
  <c r="F281" i="21" s="1"/>
  <c r="F282" i="1"/>
  <c r="F282" i="21" s="1"/>
  <c r="F283" i="1"/>
  <c r="F283" i="21" s="1"/>
  <c r="F284" i="1"/>
  <c r="F284" i="21" s="1"/>
  <c r="F285" i="1"/>
  <c r="F286" i="1"/>
  <c r="F286" i="21" s="1"/>
  <c r="F287" i="1"/>
  <c r="F287" i="21" s="1"/>
  <c r="F288" i="1"/>
  <c r="F288" i="21" s="1"/>
  <c r="F289" i="1"/>
  <c r="F289" i="21" s="1"/>
  <c r="F290" i="1"/>
  <c r="F290" i="21" s="1"/>
  <c r="F291" i="1"/>
  <c r="F291" i="21" s="1"/>
  <c r="F292" i="1"/>
  <c r="F292" i="21" s="1"/>
  <c r="F293" i="1"/>
  <c r="F294" i="1"/>
  <c r="F294" i="21" s="1"/>
  <c r="F295" i="1"/>
  <c r="F295" i="21" s="1"/>
  <c r="F296" i="1"/>
  <c r="F296" i="21" s="1"/>
  <c r="F297" i="1"/>
  <c r="F297" i="21" s="1"/>
  <c r="F298" i="1"/>
  <c r="F298" i="21" s="1"/>
  <c r="F299" i="1"/>
  <c r="F299" i="21" s="1"/>
  <c r="F300" i="1"/>
  <c r="F300" i="21" s="1"/>
  <c r="F301" i="1"/>
  <c r="F302" i="1"/>
  <c r="F302" i="21" s="1"/>
  <c r="F303" i="1"/>
  <c r="F303" i="21" s="1"/>
  <c r="F304" i="1"/>
  <c r="F304" i="21" s="1"/>
  <c r="F305" i="1"/>
  <c r="F305" i="21" s="1"/>
  <c r="F306" i="1"/>
  <c r="F306" i="21" s="1"/>
  <c r="F307" i="1"/>
  <c r="F307" i="21" s="1"/>
  <c r="F308" i="1"/>
  <c r="F308" i="21" s="1"/>
  <c r="F309" i="1"/>
  <c r="F310" i="1"/>
  <c r="F310" i="21" s="1"/>
  <c r="F311" i="1"/>
  <c r="F311" i="21" s="1"/>
  <c r="F312" i="1"/>
  <c r="F312" i="21" s="1"/>
  <c r="F313" i="1"/>
  <c r="F313" i="21" s="1"/>
  <c r="F314" i="1"/>
  <c r="F314" i="21" s="1"/>
  <c r="F315" i="1"/>
  <c r="F315" i="21" s="1"/>
  <c r="F316" i="1"/>
  <c r="F316" i="21" s="1"/>
  <c r="F317" i="1"/>
  <c r="F318" i="1"/>
  <c r="F318" i="21" s="1"/>
  <c r="F319" i="1"/>
  <c r="F319" i="21" s="1"/>
  <c r="F320" i="1"/>
  <c r="F320" i="21" s="1"/>
  <c r="F321" i="1"/>
  <c r="F321" i="21" s="1"/>
  <c r="F322" i="1"/>
  <c r="F322" i="21" s="1"/>
  <c r="F323" i="1"/>
  <c r="F323" i="21" s="1"/>
  <c r="F324" i="1"/>
  <c r="F324" i="21" s="1"/>
  <c r="F325" i="1"/>
  <c r="F326" i="1"/>
  <c r="F326" i="21" s="1"/>
  <c r="F327" i="1"/>
  <c r="F327" i="21" s="1"/>
  <c r="F328" i="1"/>
  <c r="F328" i="21" s="1"/>
  <c r="F329" i="1"/>
  <c r="F329" i="21" s="1"/>
  <c r="F330" i="1"/>
  <c r="F330" i="21" s="1"/>
  <c r="F331" i="1"/>
  <c r="F331" i="21" s="1"/>
  <c r="F332" i="1"/>
  <c r="F332" i="21" s="1"/>
  <c r="F333" i="1"/>
  <c r="F334" i="1"/>
  <c r="F334" i="21" s="1"/>
  <c r="F335" i="1"/>
  <c r="F335" i="21" s="1"/>
  <c r="F336" i="1"/>
  <c r="F336" i="21" s="1"/>
  <c r="F337" i="1"/>
  <c r="F337" i="21" s="1"/>
  <c r="F338" i="1"/>
  <c r="F338" i="21" s="1"/>
  <c r="F339" i="1"/>
  <c r="F339" i="21" s="1"/>
  <c r="F340" i="1"/>
  <c r="F340" i="21" s="1"/>
  <c r="F341" i="1"/>
  <c r="F342" i="1"/>
  <c r="F342" i="21" s="1"/>
  <c r="F343" i="1"/>
  <c r="F343" i="21" s="1"/>
  <c r="F344" i="1"/>
  <c r="F344" i="21" s="1"/>
  <c r="F345" i="1"/>
  <c r="F345" i="21" s="1"/>
  <c r="F346" i="1"/>
  <c r="F346" i="21" s="1"/>
  <c r="F347" i="1"/>
  <c r="F347" i="21" s="1"/>
  <c r="F348" i="1"/>
  <c r="F348" i="21" s="1"/>
  <c r="F349" i="1"/>
  <c r="F350" i="1"/>
  <c r="F350" i="21" s="1"/>
  <c r="F351" i="1"/>
  <c r="F351" i="21" s="1"/>
  <c r="F352" i="1"/>
  <c r="F352" i="21" s="1"/>
  <c r="F353" i="1"/>
  <c r="F353" i="21" s="1"/>
  <c r="F354" i="1"/>
  <c r="F354" i="21" s="1"/>
  <c r="F355" i="1"/>
  <c r="F355" i="21" s="1"/>
  <c r="F356" i="1"/>
  <c r="F356" i="21" s="1"/>
  <c r="F357" i="1"/>
  <c r="F358" i="1"/>
  <c r="F358" i="21" s="1"/>
  <c r="F359" i="1"/>
  <c r="F359" i="21" s="1"/>
  <c r="F360" i="1"/>
  <c r="F360" i="21" s="1"/>
  <c r="F361" i="1"/>
  <c r="F361" i="21" s="1"/>
  <c r="F362" i="1"/>
  <c r="F362" i="21" s="1"/>
  <c r="F363" i="1"/>
  <c r="F363" i="21" s="1"/>
  <c r="F364" i="1"/>
  <c r="F364" i="21" s="1"/>
  <c r="F365" i="1"/>
  <c r="F366" i="1"/>
  <c r="F366" i="21" s="1"/>
  <c r="F367" i="1"/>
  <c r="F367" i="21" s="1"/>
  <c r="F368" i="1"/>
  <c r="F368" i="21" s="1"/>
  <c r="F369" i="1"/>
  <c r="F369" i="21" s="1"/>
  <c r="F370" i="1"/>
  <c r="F370" i="21" s="1"/>
  <c r="F371" i="1"/>
  <c r="F371" i="21" s="1"/>
  <c r="F372" i="1"/>
  <c r="F372" i="21" s="1"/>
  <c r="F373" i="1"/>
  <c r="F374" i="1"/>
  <c r="F374" i="21" s="1"/>
  <c r="F375" i="1"/>
  <c r="F375" i="21" s="1"/>
  <c r="F376" i="1"/>
  <c r="F376" i="21" s="1"/>
  <c r="F377" i="1"/>
  <c r="F377" i="21" s="1"/>
  <c r="F378" i="1"/>
  <c r="F378" i="21" s="1"/>
  <c r="F379" i="1"/>
  <c r="F379" i="21" s="1"/>
  <c r="F380" i="1"/>
  <c r="F380" i="21" s="1"/>
  <c r="F381" i="1"/>
  <c r="F382" i="1"/>
  <c r="F382" i="21" s="1"/>
  <c r="F383" i="1"/>
  <c r="F383" i="21" s="1"/>
  <c r="F384" i="1"/>
  <c r="F384" i="21" s="1"/>
  <c r="F385" i="1"/>
  <c r="F385" i="21" s="1"/>
  <c r="F386" i="1"/>
  <c r="F386" i="21" s="1"/>
  <c r="F387" i="1"/>
  <c r="F387" i="21" s="1"/>
  <c r="F388" i="1"/>
  <c r="F388" i="21" s="1"/>
  <c r="F389" i="1"/>
  <c r="F390" i="1"/>
  <c r="F390" i="21" s="1"/>
  <c r="F391" i="1"/>
  <c r="F391" i="21" s="1"/>
  <c r="F392" i="1"/>
  <c r="F392" i="21" s="1"/>
  <c r="F393" i="1"/>
  <c r="F393" i="21" s="1"/>
  <c r="F394" i="1"/>
  <c r="F394" i="21" s="1"/>
  <c r="F395" i="1"/>
  <c r="F395" i="21" s="1"/>
  <c r="F396" i="1"/>
  <c r="F396" i="21" s="1"/>
  <c r="F397" i="1"/>
  <c r="F398" i="1"/>
  <c r="F398" i="21" s="1"/>
  <c r="F399" i="1"/>
  <c r="F399" i="21" s="1"/>
  <c r="F400" i="1"/>
  <c r="F400" i="21" s="1"/>
  <c r="F401" i="1"/>
  <c r="F401" i="21" s="1"/>
  <c r="F402" i="1"/>
  <c r="F402" i="21" s="1"/>
  <c r="F403" i="1"/>
  <c r="F403" i="21" s="1"/>
  <c r="F404" i="1"/>
  <c r="F404" i="21" s="1"/>
  <c r="F405" i="1"/>
  <c r="F405" i="21" s="1"/>
  <c r="F406" i="1"/>
  <c r="F406" i="21" s="1"/>
  <c r="F407" i="1"/>
  <c r="F407" i="21" s="1"/>
  <c r="F408" i="1"/>
  <c r="F408" i="21" s="1"/>
  <c r="F409" i="1"/>
  <c r="F409" i="21" s="1"/>
  <c r="F410" i="1"/>
  <c r="F410" i="21" s="1"/>
  <c r="F411" i="1"/>
  <c r="F411" i="21" s="1"/>
  <c r="F412" i="1"/>
  <c r="F412" i="21" s="1"/>
  <c r="F413" i="1"/>
  <c r="F414" i="1"/>
  <c r="F414" i="21" s="1"/>
  <c r="F415" i="1"/>
  <c r="F415" i="21" s="1"/>
  <c r="F416" i="1"/>
  <c r="F416" i="21" s="1"/>
  <c r="F417" i="1"/>
  <c r="F417" i="21" s="1"/>
  <c r="F418" i="1"/>
  <c r="F418" i="21" s="1"/>
  <c r="F419" i="1"/>
  <c r="F419" i="21" s="1"/>
  <c r="F420" i="1"/>
  <c r="F420" i="21" s="1"/>
  <c r="F421" i="1"/>
  <c r="F422" i="1"/>
  <c r="F422" i="21" s="1"/>
  <c r="F423" i="1"/>
  <c r="F423" i="21" s="1"/>
  <c r="F424" i="1"/>
  <c r="F424" i="21" s="1"/>
  <c r="F425" i="1"/>
  <c r="F425" i="21" s="1"/>
  <c r="F426" i="1"/>
  <c r="F426" i="21" s="1"/>
  <c r="F427" i="1"/>
  <c r="F427" i="21" s="1"/>
  <c r="F428" i="1"/>
  <c r="F428" i="21" s="1"/>
  <c r="F429" i="1"/>
  <c r="F430" i="1"/>
  <c r="F430" i="21" s="1"/>
  <c r="F431" i="1"/>
  <c r="F431" i="21" s="1"/>
  <c r="F432" i="1"/>
  <c r="F432" i="21" s="1"/>
  <c r="F433" i="1"/>
  <c r="F433" i="21" s="1"/>
  <c r="F434" i="1"/>
  <c r="F434" i="21" s="1"/>
  <c r="F435" i="1"/>
  <c r="F435" i="21" s="1"/>
  <c r="F436" i="1"/>
  <c r="F436" i="21" s="1"/>
  <c r="F437" i="1"/>
  <c r="F438" i="1"/>
  <c r="F438" i="21" s="1"/>
  <c r="F439" i="1"/>
  <c r="F439" i="21" s="1"/>
  <c r="F440" i="1"/>
  <c r="F440" i="21" s="1"/>
  <c r="F441" i="1"/>
  <c r="F441" i="21" s="1"/>
  <c r="F442" i="1"/>
  <c r="F442" i="21" s="1"/>
  <c r="F443" i="1"/>
  <c r="F443" i="21" s="1"/>
  <c r="F444" i="1"/>
  <c r="F444" i="21" s="1"/>
  <c r="F445" i="1"/>
  <c r="F446" i="1"/>
  <c r="F446" i="21" s="1"/>
  <c r="F447" i="1"/>
  <c r="F447" i="21" s="1"/>
  <c r="F448" i="1"/>
  <c r="F448" i="21" s="1"/>
  <c r="F449" i="1"/>
  <c r="F449" i="21" s="1"/>
  <c r="F450" i="1"/>
  <c r="F450" i="21" s="1"/>
  <c r="F451" i="1"/>
  <c r="F451" i="21" s="1"/>
  <c r="F452" i="1"/>
  <c r="F452" i="21" s="1"/>
  <c r="F453" i="1"/>
  <c r="F454" i="1"/>
  <c r="F454" i="21" s="1"/>
  <c r="F455" i="1"/>
  <c r="F455" i="21" s="1"/>
  <c r="F456" i="1"/>
  <c r="F456" i="21" s="1"/>
  <c r="F457" i="1"/>
  <c r="F457" i="21" s="1"/>
  <c r="F458" i="1"/>
  <c r="F458" i="21" s="1"/>
  <c r="F459" i="1"/>
  <c r="F459" i="21" s="1"/>
  <c r="F460" i="1"/>
  <c r="F460" i="21" s="1"/>
  <c r="F461" i="1"/>
  <c r="F462" i="1"/>
  <c r="F462" i="21" s="1"/>
  <c r="F463" i="1"/>
  <c r="F463" i="21" s="1"/>
  <c r="F464" i="1"/>
  <c r="F464" i="21" s="1"/>
  <c r="F465" i="1"/>
  <c r="F465" i="21" s="1"/>
  <c r="F466" i="1"/>
  <c r="F466" i="21" s="1"/>
  <c r="F467" i="1"/>
  <c r="F467" i="21" s="1"/>
  <c r="F468" i="1"/>
  <c r="F468" i="21" s="1"/>
  <c r="F469" i="1"/>
  <c r="F470" i="1"/>
  <c r="F470" i="21" s="1"/>
  <c r="F471" i="1"/>
  <c r="F471" i="21" s="1"/>
  <c r="F472" i="1"/>
  <c r="F472" i="21" s="1"/>
  <c r="F473" i="1"/>
  <c r="F473" i="21" s="1"/>
  <c r="F474" i="1"/>
  <c r="F474" i="21" s="1"/>
  <c r="F475" i="1"/>
  <c r="F475" i="21" s="1"/>
  <c r="F476" i="1"/>
  <c r="F476" i="21" s="1"/>
  <c r="F477" i="1"/>
  <c r="F478" i="1"/>
  <c r="F478" i="21" s="1"/>
  <c r="F479" i="1"/>
  <c r="F479" i="21" s="1"/>
  <c r="F480" i="1"/>
  <c r="F480" i="21" s="1"/>
  <c r="F481" i="1"/>
  <c r="F481" i="21" s="1"/>
  <c r="F482" i="1"/>
  <c r="F482" i="21" s="1"/>
  <c r="F483" i="1"/>
  <c r="F483" i="21" s="1"/>
  <c r="F484" i="1"/>
  <c r="F484" i="21" s="1"/>
  <c r="F485" i="1"/>
  <c r="F486" i="1"/>
  <c r="F486" i="21" s="1"/>
  <c r="F487" i="1"/>
  <c r="F487" i="21" s="1"/>
  <c r="F488" i="1"/>
  <c r="F488" i="21" s="1"/>
  <c r="F489" i="1"/>
  <c r="F489" i="21" s="1"/>
  <c r="F490" i="1"/>
  <c r="F490" i="21" s="1"/>
  <c r="F491" i="1"/>
  <c r="F491" i="21" s="1"/>
  <c r="F492" i="1"/>
  <c r="F492" i="21" s="1"/>
  <c r="F493" i="1"/>
  <c r="F494" i="1"/>
  <c r="F494" i="21" s="1"/>
  <c r="F495" i="1"/>
  <c r="F495" i="21" s="1"/>
  <c r="F496" i="1"/>
  <c r="F496" i="21" s="1"/>
  <c r="F497" i="1"/>
  <c r="F497" i="21" s="1"/>
  <c r="F498" i="1"/>
  <c r="F498" i="21" s="1"/>
  <c r="F499" i="1"/>
  <c r="F499" i="21" s="1"/>
  <c r="F500" i="1"/>
  <c r="F500" i="21" s="1"/>
  <c r="F501" i="1"/>
  <c r="F502" i="1"/>
  <c r="F502" i="21" s="1"/>
  <c r="F503" i="1"/>
  <c r="F503" i="21" s="1"/>
  <c r="F504" i="1"/>
  <c r="F504" i="21" s="1"/>
  <c r="F505" i="1"/>
  <c r="F505" i="21" s="1"/>
  <c r="F506" i="1"/>
  <c r="F506" i="21" s="1"/>
  <c r="F507" i="1"/>
  <c r="F507" i="21" s="1"/>
  <c r="F508" i="1"/>
  <c r="F508" i="21" s="1"/>
  <c r="F509" i="1"/>
  <c r="F509" i="21" s="1"/>
  <c r="F510" i="1"/>
  <c r="F510" i="21" s="1"/>
  <c r="F511" i="1"/>
  <c r="F511" i="21" s="1"/>
  <c r="F512" i="1"/>
  <c r="F512" i="21" s="1"/>
  <c r="F513" i="1"/>
  <c r="F513" i="21" s="1"/>
  <c r="F514" i="1"/>
  <c r="F514" i="21" s="1"/>
  <c r="F515" i="1"/>
  <c r="F515" i="21" s="1"/>
  <c r="F516" i="1"/>
  <c r="F516" i="21" s="1"/>
  <c r="F517" i="1"/>
  <c r="F517" i="21" s="1"/>
  <c r="F518" i="1"/>
  <c r="F518" i="21" s="1"/>
  <c r="F519" i="1"/>
  <c r="F519" i="21" s="1"/>
  <c r="F520" i="1"/>
  <c r="F520" i="21" s="1"/>
  <c r="F521" i="1"/>
  <c r="F521" i="21" s="1"/>
  <c r="F522" i="1"/>
  <c r="F522" i="21" s="1"/>
  <c r="F523" i="1"/>
  <c r="F523" i="21" s="1"/>
  <c r="F524" i="1"/>
  <c r="F524" i="21" s="1"/>
  <c r="F525" i="1"/>
  <c r="F526" i="1"/>
  <c r="F526" i="21" s="1"/>
  <c r="F527" i="1"/>
  <c r="F527" i="21" s="1"/>
  <c r="F528" i="1"/>
  <c r="F528" i="21" s="1"/>
  <c r="F529" i="1"/>
  <c r="F529" i="21" s="1"/>
  <c r="F530" i="1"/>
  <c r="F530" i="21" s="1"/>
  <c r="F531" i="1"/>
  <c r="F531" i="21" s="1"/>
  <c r="F532" i="1"/>
  <c r="F532" i="21" s="1"/>
  <c r="F533" i="1"/>
  <c r="F533" i="21" s="1"/>
  <c r="F534" i="1"/>
  <c r="F534" i="21" s="1"/>
  <c r="F535" i="1"/>
  <c r="F535" i="21" s="1"/>
  <c r="F536" i="1"/>
  <c r="F536" i="21" s="1"/>
  <c r="F537" i="1"/>
  <c r="F537" i="21" s="1"/>
  <c r="F538" i="1"/>
  <c r="F538" i="21" s="1"/>
  <c r="F539" i="1"/>
  <c r="F539" i="21" s="1"/>
  <c r="F540" i="1"/>
  <c r="F540" i="21" s="1"/>
  <c r="F541" i="1"/>
  <c r="F541" i="21" s="1"/>
  <c r="F542" i="1"/>
  <c r="F542" i="21" s="1"/>
  <c r="F18" i="21" s="1"/>
  <c r="F71" i="1"/>
  <c r="F71" i="21" s="1"/>
  <c r="F20" i="21" s="1"/>
  <c r="F25" i="1"/>
  <c r="F26" i="1"/>
  <c r="F26" i="21" s="1"/>
  <c r="F27" i="1"/>
  <c r="F27" i="21" s="1"/>
  <c r="F28" i="1"/>
  <c r="F28" i="21" s="1"/>
  <c r="F29" i="1"/>
  <c r="F30" i="1"/>
  <c r="F31" i="1"/>
  <c r="F32" i="1"/>
  <c r="F33" i="1"/>
  <c r="F33" i="21" s="1"/>
  <c r="F34" i="1"/>
  <c r="F34" i="21" s="1"/>
  <c r="F35" i="1"/>
  <c r="F35" i="21" s="1"/>
  <c r="F36" i="1"/>
  <c r="F36" i="21" s="1"/>
  <c r="F37" i="1"/>
  <c r="F37" i="21" s="1"/>
  <c r="F38" i="1"/>
  <c r="F39" i="1"/>
  <c r="F40" i="1"/>
  <c r="F41" i="1"/>
  <c r="F42" i="1"/>
  <c r="F42" i="21" s="1"/>
  <c r="F43" i="1"/>
  <c r="F43" i="21" s="1"/>
  <c r="F44" i="1"/>
  <c r="F44" i="21" s="1"/>
  <c r="F45" i="1"/>
  <c r="F45" i="21" s="1"/>
  <c r="F46" i="1"/>
  <c r="F47" i="1"/>
  <c r="F48" i="1"/>
  <c r="F49" i="1"/>
  <c r="F50" i="1"/>
  <c r="F50" i="21" s="1"/>
  <c r="F51" i="1"/>
  <c r="F51" i="21" s="1"/>
  <c r="F52" i="1"/>
  <c r="F52" i="21" s="1"/>
  <c r="F53" i="1"/>
  <c r="F53" i="21" s="1"/>
  <c r="F54" i="1"/>
  <c r="F55" i="1"/>
  <c r="F56" i="1"/>
  <c r="F57" i="1"/>
  <c r="F58" i="1"/>
  <c r="F58" i="21" s="1"/>
  <c r="F59" i="1"/>
  <c r="F59" i="21" s="1"/>
  <c r="F60" i="1"/>
  <c r="F60" i="21" s="1"/>
  <c r="F61" i="1"/>
  <c r="F61" i="21" s="1"/>
  <c r="F62" i="1"/>
  <c r="F63" i="1"/>
  <c r="F64" i="1"/>
  <c r="F65" i="1"/>
  <c r="F66" i="1"/>
  <c r="F66" i="21" s="1"/>
  <c r="F67" i="1"/>
  <c r="F67" i="21" s="1"/>
  <c r="F68" i="1"/>
  <c r="F68" i="21" s="1"/>
  <c r="F69" i="1"/>
  <c r="F69" i="21" s="1"/>
  <c r="F70" i="1"/>
  <c r="F24" i="1"/>
  <c r="G24" i="1"/>
  <c r="AD63" i="21" l="1"/>
  <c r="F525" i="21"/>
  <c r="F469" i="21"/>
  <c r="F421" i="21"/>
  <c r="F373" i="21"/>
  <c r="F309" i="21"/>
  <c r="F261" i="21"/>
  <c r="F221" i="21"/>
  <c r="F189" i="21"/>
  <c r="F157" i="21"/>
  <c r="F101" i="21"/>
  <c r="F62" i="21"/>
  <c r="F485" i="21"/>
  <c r="F357" i="21"/>
  <c r="F16" i="21" s="1"/>
  <c r="F301" i="21"/>
  <c r="F253" i="21"/>
  <c r="F65" i="21"/>
  <c r="F57" i="21"/>
  <c r="F49" i="21"/>
  <c r="F41" i="21"/>
  <c r="F429" i="21"/>
  <c r="F453" i="21"/>
  <c r="F397" i="21"/>
  <c r="F349" i="21"/>
  <c r="F293" i="21"/>
  <c r="F64" i="21"/>
  <c r="F56" i="21"/>
  <c r="F48" i="21"/>
  <c r="F40" i="21"/>
  <c r="F32" i="21"/>
  <c r="F477" i="21"/>
  <c r="F341" i="21"/>
  <c r="F24" i="21"/>
  <c r="F63" i="21"/>
  <c r="F55" i="21"/>
  <c r="F47" i="21"/>
  <c r="F39" i="21"/>
  <c r="F31" i="21"/>
  <c r="F46" i="21"/>
  <c r="F30" i="21"/>
  <c r="F493" i="21"/>
  <c r="F437" i="21"/>
  <c r="F381" i="21"/>
  <c r="F325" i="21"/>
  <c r="F277" i="21"/>
  <c r="F237" i="21"/>
  <c r="F205" i="21"/>
  <c r="F181" i="21"/>
  <c r="F149" i="21"/>
  <c r="F125" i="21"/>
  <c r="F93" i="21"/>
  <c r="F77" i="21"/>
  <c r="F461" i="21"/>
  <c r="F413" i="21"/>
  <c r="F365" i="21"/>
  <c r="F317" i="21"/>
  <c r="F269" i="21"/>
  <c r="F229" i="21"/>
  <c r="F197" i="21"/>
  <c r="F165" i="21"/>
  <c r="F133" i="21"/>
  <c r="F117" i="21"/>
  <c r="F85" i="21"/>
  <c r="F70" i="21"/>
  <c r="F54" i="21"/>
  <c r="F38" i="21"/>
  <c r="F501" i="21"/>
  <c r="F445" i="21"/>
  <c r="F389" i="21"/>
  <c r="F333" i="21"/>
  <c r="F285" i="21"/>
  <c r="F245" i="21"/>
  <c r="F213" i="21"/>
  <c r="F141" i="21"/>
  <c r="F109" i="21"/>
  <c r="F29" i="21"/>
  <c r="F25" i="21"/>
  <c r="F10" i="21" s="1"/>
  <c r="I24" i="21"/>
  <c r="F7" i="20"/>
  <c r="F21" i="20"/>
  <c r="AS543" i="21"/>
  <c r="AQ543" i="21"/>
  <c r="AM543" i="21"/>
  <c r="AL543" i="21"/>
  <c r="AK543" i="21"/>
  <c r="AJ543" i="21"/>
  <c r="AI543" i="21"/>
  <c r="AH543" i="21"/>
  <c r="AE543" i="21"/>
  <c r="AC543" i="21"/>
  <c r="G543" i="21"/>
  <c r="E543" i="21"/>
  <c r="AS542" i="21"/>
  <c r="AQ542" i="21"/>
  <c r="AM542" i="21"/>
  <c r="AL542" i="21"/>
  <c r="AK542" i="21"/>
  <c r="AJ542" i="21"/>
  <c r="AI542" i="21"/>
  <c r="AH542" i="21"/>
  <c r="AE542" i="21"/>
  <c r="AC542" i="21"/>
  <c r="T542" i="21"/>
  <c r="O542" i="21"/>
  <c r="N542" i="21"/>
  <c r="M542" i="21"/>
  <c r="L542" i="21"/>
  <c r="K542" i="21"/>
  <c r="J542" i="21"/>
  <c r="G542" i="21"/>
  <c r="E542" i="21"/>
  <c r="AS541" i="21"/>
  <c r="AQ541" i="21"/>
  <c r="AM541" i="21"/>
  <c r="AL541" i="21"/>
  <c r="AK541" i="21"/>
  <c r="AJ541" i="21"/>
  <c r="AI541" i="21"/>
  <c r="AH541" i="21"/>
  <c r="AE541" i="21"/>
  <c r="AC541" i="21"/>
  <c r="G541" i="21"/>
  <c r="E541" i="21"/>
  <c r="AS540" i="21"/>
  <c r="AQ540" i="21"/>
  <c r="AM540" i="21"/>
  <c r="AL540" i="21"/>
  <c r="AK540" i="21"/>
  <c r="AJ540" i="21"/>
  <c r="AI540" i="21"/>
  <c r="AH540" i="21"/>
  <c r="AE540" i="21"/>
  <c r="AC540" i="21"/>
  <c r="T540" i="21"/>
  <c r="O540" i="21"/>
  <c r="N540" i="21"/>
  <c r="M540" i="21"/>
  <c r="L540" i="21"/>
  <c r="K540" i="21"/>
  <c r="J540" i="21"/>
  <c r="G540" i="21"/>
  <c r="E540" i="21"/>
  <c r="AS539" i="21"/>
  <c r="AQ539" i="21"/>
  <c r="AM539" i="21"/>
  <c r="AL539" i="21"/>
  <c r="AK539" i="21"/>
  <c r="AJ539" i="21"/>
  <c r="AI539" i="21"/>
  <c r="AH539" i="21"/>
  <c r="AE539" i="21"/>
  <c r="AC539" i="21"/>
  <c r="T539" i="21"/>
  <c r="O539" i="21"/>
  <c r="N539" i="21"/>
  <c r="M539" i="21"/>
  <c r="L539" i="21"/>
  <c r="K539" i="21"/>
  <c r="J539" i="21"/>
  <c r="G539" i="21"/>
  <c r="E539" i="21"/>
  <c r="AS538" i="21"/>
  <c r="AQ538" i="21"/>
  <c r="AM538" i="21"/>
  <c r="AL538" i="21"/>
  <c r="AK538" i="21"/>
  <c r="AJ538" i="21"/>
  <c r="AI538" i="21"/>
  <c r="AH538" i="21"/>
  <c r="AE538" i="21"/>
  <c r="AC538" i="21"/>
  <c r="T538" i="21"/>
  <c r="O538" i="21"/>
  <c r="N538" i="21"/>
  <c r="M538" i="21"/>
  <c r="L538" i="21"/>
  <c r="K538" i="21"/>
  <c r="J538" i="21"/>
  <c r="G538" i="21"/>
  <c r="E538" i="21"/>
  <c r="AS537" i="21"/>
  <c r="AQ537" i="21"/>
  <c r="AO537" i="21"/>
  <c r="AN537" i="21"/>
  <c r="AM537" i="21"/>
  <c r="AL537" i="21"/>
  <c r="AK537" i="21"/>
  <c r="AJ537" i="21"/>
  <c r="AI537" i="21"/>
  <c r="AH537" i="21"/>
  <c r="AE537" i="21"/>
  <c r="AC537" i="21"/>
  <c r="T537" i="21"/>
  <c r="Q537" i="21"/>
  <c r="P537" i="21"/>
  <c r="O537" i="21"/>
  <c r="N537" i="21"/>
  <c r="M537" i="21"/>
  <c r="L537" i="21"/>
  <c r="K537" i="21"/>
  <c r="J537" i="21"/>
  <c r="G537" i="21"/>
  <c r="E537" i="21"/>
  <c r="AS536" i="21"/>
  <c r="AQ536" i="21"/>
  <c r="AO536" i="21"/>
  <c r="AN536" i="21"/>
  <c r="AM536" i="21"/>
  <c r="AL536" i="21"/>
  <c r="AK536" i="21"/>
  <c r="AJ536" i="21"/>
  <c r="AI536" i="21"/>
  <c r="AH536" i="21"/>
  <c r="AE536" i="21"/>
  <c r="AC536" i="21"/>
  <c r="AF536" i="21" s="1"/>
  <c r="T536" i="21"/>
  <c r="Q536" i="21"/>
  <c r="P536" i="21"/>
  <c r="O536" i="21"/>
  <c r="N536" i="21"/>
  <c r="M536" i="21"/>
  <c r="L536" i="21"/>
  <c r="K536" i="21"/>
  <c r="J536" i="21"/>
  <c r="G536" i="21"/>
  <c r="E536" i="21"/>
  <c r="AS535" i="21"/>
  <c r="AQ535" i="21"/>
  <c r="AO535" i="21"/>
  <c r="AN535" i="21"/>
  <c r="AM535" i="21"/>
  <c r="AL535" i="21"/>
  <c r="AK535" i="21"/>
  <c r="AJ535" i="21"/>
  <c r="AI535" i="21"/>
  <c r="AH535" i="21"/>
  <c r="AE535" i="21"/>
  <c r="AC535" i="21"/>
  <c r="T535" i="21"/>
  <c r="Q535" i="21"/>
  <c r="P535" i="21"/>
  <c r="O535" i="21"/>
  <c r="N535" i="21"/>
  <c r="M535" i="21"/>
  <c r="L535" i="21"/>
  <c r="K535" i="21"/>
  <c r="J535" i="21"/>
  <c r="G535" i="21"/>
  <c r="E535" i="21"/>
  <c r="AS534" i="21"/>
  <c r="AQ534" i="21"/>
  <c r="AO534" i="21"/>
  <c r="AN534" i="21"/>
  <c r="AM534" i="21"/>
  <c r="AL534" i="21"/>
  <c r="AK534" i="21"/>
  <c r="AJ534" i="21"/>
  <c r="AI534" i="21"/>
  <c r="AH534" i="21"/>
  <c r="AE534" i="21"/>
  <c r="AC534" i="21"/>
  <c r="T534" i="21"/>
  <c r="Q534" i="21"/>
  <c r="P534" i="21"/>
  <c r="O534" i="21"/>
  <c r="N534" i="21"/>
  <c r="M534" i="21"/>
  <c r="L534" i="21"/>
  <c r="K534" i="21"/>
  <c r="J534" i="21"/>
  <c r="G534" i="21"/>
  <c r="E534" i="21"/>
  <c r="AS533" i="21"/>
  <c r="AQ533" i="21"/>
  <c r="AM533" i="21"/>
  <c r="AL533" i="21"/>
  <c r="AK533" i="21"/>
  <c r="AJ533" i="21"/>
  <c r="AI533" i="21"/>
  <c r="AH533" i="21"/>
  <c r="AE533" i="21"/>
  <c r="AC533" i="21"/>
  <c r="G533" i="21"/>
  <c r="E533" i="21"/>
  <c r="AS532" i="21"/>
  <c r="AQ532" i="21"/>
  <c r="AM532" i="21"/>
  <c r="AL532" i="21"/>
  <c r="AK532" i="21"/>
  <c r="AJ532" i="21"/>
  <c r="AI532" i="21"/>
  <c r="AH532" i="21"/>
  <c r="AE532" i="21"/>
  <c r="AU532" i="21" s="1"/>
  <c r="AC532" i="21"/>
  <c r="G532" i="21"/>
  <c r="E532" i="21"/>
  <c r="AS531" i="21"/>
  <c r="AQ531" i="21"/>
  <c r="AM531" i="21"/>
  <c r="AL531" i="21"/>
  <c r="AK531" i="21"/>
  <c r="AJ531" i="21"/>
  <c r="AI531" i="21"/>
  <c r="AH531" i="21"/>
  <c r="AE531" i="21"/>
  <c r="AC531" i="21"/>
  <c r="G531" i="21"/>
  <c r="E531" i="21"/>
  <c r="AS530" i="21"/>
  <c r="AQ530" i="21"/>
  <c r="AO530" i="21"/>
  <c r="AN530" i="21"/>
  <c r="AM530" i="21"/>
  <c r="AL530" i="21"/>
  <c r="AK530" i="21"/>
  <c r="AJ530" i="21"/>
  <c r="AI530" i="21"/>
  <c r="AH530" i="21"/>
  <c r="AE530" i="21"/>
  <c r="AC530" i="21"/>
  <c r="T530" i="21"/>
  <c r="Q530" i="21"/>
  <c r="P530" i="21"/>
  <c r="O530" i="21"/>
  <c r="N530" i="21"/>
  <c r="M530" i="21"/>
  <c r="L530" i="21"/>
  <c r="K530" i="21"/>
  <c r="J530" i="21"/>
  <c r="G530" i="21"/>
  <c r="E530" i="21"/>
  <c r="AS529" i="21"/>
  <c r="AQ529" i="21"/>
  <c r="AO529" i="21"/>
  <c r="AN529" i="21"/>
  <c r="AM529" i="21"/>
  <c r="AL529" i="21"/>
  <c r="AK529" i="21"/>
  <c r="AJ529" i="21"/>
  <c r="AI529" i="21"/>
  <c r="AH529" i="21"/>
  <c r="AE529" i="21"/>
  <c r="AC529" i="21"/>
  <c r="T529" i="21"/>
  <c r="Q529" i="21"/>
  <c r="P529" i="21"/>
  <c r="O529" i="21"/>
  <c r="N529" i="21"/>
  <c r="M529" i="21"/>
  <c r="L529" i="21"/>
  <c r="K529" i="21"/>
  <c r="J529" i="21"/>
  <c r="G529" i="21"/>
  <c r="E529" i="21"/>
  <c r="AS528" i="21"/>
  <c r="AQ528" i="21"/>
  <c r="AO528" i="21"/>
  <c r="AN528" i="21"/>
  <c r="AM528" i="21"/>
  <c r="AL528" i="21"/>
  <c r="AK528" i="21"/>
  <c r="AJ528" i="21"/>
  <c r="AI528" i="21"/>
  <c r="AH528" i="21"/>
  <c r="AE528" i="21"/>
  <c r="AC528" i="21"/>
  <c r="T528" i="21"/>
  <c r="Q528" i="21"/>
  <c r="P528" i="21"/>
  <c r="O528" i="21"/>
  <c r="N528" i="21"/>
  <c r="M528" i="21"/>
  <c r="L528" i="21"/>
  <c r="K528" i="21"/>
  <c r="J528" i="21"/>
  <c r="G528" i="21"/>
  <c r="E528" i="21"/>
  <c r="AS527" i="21"/>
  <c r="AQ527" i="21"/>
  <c r="AO527" i="21"/>
  <c r="AN527" i="21"/>
  <c r="AM527" i="21"/>
  <c r="AL527" i="21"/>
  <c r="AK527" i="21"/>
  <c r="AJ527" i="21"/>
  <c r="AI527" i="21"/>
  <c r="AH527" i="21"/>
  <c r="AE527" i="21"/>
  <c r="AC527" i="21"/>
  <c r="T527" i="21"/>
  <c r="Q527" i="21"/>
  <c r="P527" i="21"/>
  <c r="O527" i="21"/>
  <c r="N527" i="21"/>
  <c r="M527" i="21"/>
  <c r="L527" i="21"/>
  <c r="K527" i="21"/>
  <c r="J527" i="21"/>
  <c r="G527" i="21"/>
  <c r="E527" i="21"/>
  <c r="AS526" i="21"/>
  <c r="AQ526" i="21"/>
  <c r="AO526" i="21"/>
  <c r="AN526" i="21"/>
  <c r="AM526" i="21"/>
  <c r="AL526" i="21"/>
  <c r="AK526" i="21"/>
  <c r="AJ526" i="21"/>
  <c r="AI526" i="21"/>
  <c r="AH526" i="21"/>
  <c r="AE526" i="21"/>
  <c r="AF526" i="21"/>
  <c r="AC526" i="21"/>
  <c r="T526" i="21"/>
  <c r="Q526" i="21"/>
  <c r="P526" i="21"/>
  <c r="O526" i="21"/>
  <c r="N526" i="21"/>
  <c r="M526" i="21"/>
  <c r="L526" i="21"/>
  <c r="K526" i="21"/>
  <c r="J526" i="21"/>
  <c r="G526" i="21"/>
  <c r="E526" i="21"/>
  <c r="AS525" i="21"/>
  <c r="AQ525" i="21"/>
  <c r="AO525" i="21"/>
  <c r="AN525" i="21"/>
  <c r="AM525" i="21"/>
  <c r="AL525" i="21"/>
  <c r="AK525" i="21"/>
  <c r="AJ525" i="21"/>
  <c r="AI525" i="21"/>
  <c r="AH525" i="21"/>
  <c r="AE525" i="21"/>
  <c r="AF525" i="21"/>
  <c r="AC525" i="21"/>
  <c r="T525" i="21"/>
  <c r="Q525" i="21"/>
  <c r="P525" i="21"/>
  <c r="O525" i="21"/>
  <c r="N525" i="21"/>
  <c r="M525" i="21"/>
  <c r="L525" i="21"/>
  <c r="K525" i="21"/>
  <c r="J525" i="21"/>
  <c r="G525" i="21"/>
  <c r="E525" i="21"/>
  <c r="AS524" i="21"/>
  <c r="AQ524" i="21"/>
  <c r="AM524" i="21"/>
  <c r="AL524" i="21"/>
  <c r="AK524" i="21"/>
  <c r="AJ524" i="21"/>
  <c r="AI524" i="21"/>
  <c r="AH524" i="21"/>
  <c r="AE524" i="21"/>
  <c r="AU524" i="21" s="1"/>
  <c r="AC524" i="21"/>
  <c r="G524" i="21"/>
  <c r="E524" i="21"/>
  <c r="AS523" i="21"/>
  <c r="AQ523" i="21"/>
  <c r="AM523" i="21"/>
  <c r="AL523" i="21"/>
  <c r="AK523" i="21"/>
  <c r="AJ523" i="21"/>
  <c r="AI523" i="21"/>
  <c r="AH523" i="21"/>
  <c r="AE523" i="21"/>
  <c r="AU523" i="21" s="1"/>
  <c r="AC523" i="21"/>
  <c r="G523" i="21"/>
  <c r="E523" i="21"/>
  <c r="AS522" i="21"/>
  <c r="AQ522" i="21"/>
  <c r="AO522" i="21"/>
  <c r="AN522" i="21"/>
  <c r="AM522" i="21"/>
  <c r="AL522" i="21"/>
  <c r="AK522" i="21"/>
  <c r="AJ522" i="21"/>
  <c r="AI522" i="21"/>
  <c r="AH522" i="21"/>
  <c r="AE522" i="21"/>
  <c r="AC522" i="21"/>
  <c r="T522" i="21"/>
  <c r="Q522" i="21"/>
  <c r="P522" i="21"/>
  <c r="O522" i="21"/>
  <c r="N522" i="21"/>
  <c r="M522" i="21"/>
  <c r="L522" i="21"/>
  <c r="K522" i="21"/>
  <c r="J522" i="21"/>
  <c r="G522" i="21"/>
  <c r="E522" i="21"/>
  <c r="AS521" i="21"/>
  <c r="AQ521" i="21"/>
  <c r="AO521" i="21"/>
  <c r="AN521" i="21"/>
  <c r="AM521" i="21"/>
  <c r="AL521" i="21"/>
  <c r="AK521" i="21"/>
  <c r="AJ521" i="21"/>
  <c r="AI521" i="21"/>
  <c r="AH521" i="21"/>
  <c r="AE521" i="21"/>
  <c r="AC521" i="21"/>
  <c r="T521" i="21"/>
  <c r="Q521" i="21"/>
  <c r="P521" i="21"/>
  <c r="O521" i="21"/>
  <c r="N521" i="21"/>
  <c r="M521" i="21"/>
  <c r="L521" i="21"/>
  <c r="K521" i="21"/>
  <c r="J521" i="21"/>
  <c r="G521" i="21"/>
  <c r="E521" i="21"/>
  <c r="AS520" i="21"/>
  <c r="AQ520" i="21"/>
  <c r="AO520" i="21"/>
  <c r="AN520" i="21"/>
  <c r="AM520" i="21"/>
  <c r="AL520" i="21"/>
  <c r="AK520" i="21"/>
  <c r="AJ520" i="21"/>
  <c r="AI520" i="21"/>
  <c r="AH520" i="21"/>
  <c r="AE520" i="21"/>
  <c r="AC520" i="21"/>
  <c r="T520" i="21"/>
  <c r="Q520" i="21"/>
  <c r="P520" i="21"/>
  <c r="O520" i="21"/>
  <c r="N520" i="21"/>
  <c r="M520" i="21"/>
  <c r="L520" i="21"/>
  <c r="K520" i="21"/>
  <c r="J520" i="21"/>
  <c r="G520" i="21"/>
  <c r="E520" i="21"/>
  <c r="AS519" i="21"/>
  <c r="AQ519" i="21"/>
  <c r="AO519" i="21"/>
  <c r="AN519" i="21"/>
  <c r="AM519" i="21"/>
  <c r="AL519" i="21"/>
  <c r="AK519" i="21"/>
  <c r="AJ519" i="21"/>
  <c r="AI519" i="21"/>
  <c r="AH519" i="21"/>
  <c r="AE519" i="21"/>
  <c r="AC519" i="21"/>
  <c r="T519" i="21"/>
  <c r="Q519" i="21"/>
  <c r="P519" i="21"/>
  <c r="O519" i="21"/>
  <c r="N519" i="21"/>
  <c r="M519" i="21"/>
  <c r="L519" i="21"/>
  <c r="K519" i="21"/>
  <c r="J519" i="21"/>
  <c r="G519" i="21"/>
  <c r="E519" i="21"/>
  <c r="AS518" i="21"/>
  <c r="AQ518" i="21"/>
  <c r="AO518" i="21"/>
  <c r="AN518" i="21"/>
  <c r="AM518" i="21"/>
  <c r="AL518" i="21"/>
  <c r="AK518" i="21"/>
  <c r="AJ518" i="21"/>
  <c r="AI518" i="21"/>
  <c r="AH518" i="21"/>
  <c r="AE518" i="21"/>
  <c r="AF518" i="21"/>
  <c r="AC518" i="21"/>
  <c r="T518" i="21"/>
  <c r="Q518" i="21"/>
  <c r="P518" i="21"/>
  <c r="O518" i="21"/>
  <c r="N518" i="21"/>
  <c r="M518" i="21"/>
  <c r="L518" i="21"/>
  <c r="K518" i="21"/>
  <c r="J518" i="21"/>
  <c r="G518" i="21"/>
  <c r="E518" i="21"/>
  <c r="AS517" i="21"/>
  <c r="AQ517" i="21"/>
  <c r="AO517" i="21"/>
  <c r="AN517" i="21"/>
  <c r="AM517" i="21"/>
  <c r="AL517" i="21"/>
  <c r="AK517" i="21"/>
  <c r="AJ517" i="21"/>
  <c r="AI517" i="21"/>
  <c r="AH517" i="21"/>
  <c r="AE517" i="21"/>
  <c r="AC517" i="21"/>
  <c r="T517" i="21"/>
  <c r="Q517" i="21"/>
  <c r="P517" i="21"/>
  <c r="O517" i="21"/>
  <c r="N517" i="21"/>
  <c r="M517" i="21"/>
  <c r="L517" i="21"/>
  <c r="K517" i="21"/>
  <c r="J517" i="21"/>
  <c r="G517" i="21"/>
  <c r="E517" i="21"/>
  <c r="AS516" i="21"/>
  <c r="AQ516" i="21"/>
  <c r="AO516" i="21"/>
  <c r="AN516" i="21"/>
  <c r="AM516" i="21"/>
  <c r="AL516" i="21"/>
  <c r="AK516" i="21"/>
  <c r="AJ516" i="21"/>
  <c r="AI516" i="21"/>
  <c r="AH516" i="21"/>
  <c r="AE516" i="21"/>
  <c r="AC516" i="21"/>
  <c r="T516" i="21"/>
  <c r="Q516" i="21"/>
  <c r="P516" i="21"/>
  <c r="O516" i="21"/>
  <c r="N516" i="21"/>
  <c r="M516" i="21"/>
  <c r="L516" i="21"/>
  <c r="K516" i="21"/>
  <c r="J516" i="21"/>
  <c r="G516" i="21"/>
  <c r="E516" i="21"/>
  <c r="AS515" i="21"/>
  <c r="AQ515" i="21"/>
  <c r="AO515" i="21"/>
  <c r="AN515" i="21"/>
  <c r="AM515" i="21"/>
  <c r="AL515" i="21"/>
  <c r="AK515" i="21"/>
  <c r="AJ515" i="21"/>
  <c r="AI515" i="21"/>
  <c r="AH515" i="21"/>
  <c r="AE515" i="21"/>
  <c r="AC515" i="21"/>
  <c r="T515" i="21"/>
  <c r="Q515" i="21"/>
  <c r="P515" i="21"/>
  <c r="O515" i="21"/>
  <c r="N515" i="21"/>
  <c r="M515" i="21"/>
  <c r="L515" i="21"/>
  <c r="K515" i="21"/>
  <c r="J515" i="21"/>
  <c r="G515" i="21"/>
  <c r="E515" i="21"/>
  <c r="AS514" i="21"/>
  <c r="AQ514" i="21"/>
  <c r="AO514" i="21"/>
  <c r="AN514" i="21"/>
  <c r="AM514" i="21"/>
  <c r="AL514" i="21"/>
  <c r="AK514" i="21"/>
  <c r="AJ514" i="21"/>
  <c r="AI514" i="21"/>
  <c r="AH514" i="21"/>
  <c r="AE514" i="21"/>
  <c r="AC514" i="21"/>
  <c r="T514" i="21"/>
  <c r="Q514" i="21"/>
  <c r="P514" i="21"/>
  <c r="O514" i="21"/>
  <c r="N514" i="21"/>
  <c r="M514" i="21"/>
  <c r="L514" i="21"/>
  <c r="K514" i="21"/>
  <c r="J514" i="21"/>
  <c r="G514" i="21"/>
  <c r="E514" i="21"/>
  <c r="AS513" i="21"/>
  <c r="AQ513" i="21"/>
  <c r="AO513" i="21"/>
  <c r="AN513" i="21"/>
  <c r="AM513" i="21"/>
  <c r="AL513" i="21"/>
  <c r="AK513" i="21"/>
  <c r="AJ513" i="21"/>
  <c r="AI513" i="21"/>
  <c r="AH513" i="21"/>
  <c r="AE513" i="21"/>
  <c r="AC513" i="21"/>
  <c r="T513" i="21"/>
  <c r="Q513" i="21"/>
  <c r="P513" i="21"/>
  <c r="O513" i="21"/>
  <c r="N513" i="21"/>
  <c r="M513" i="21"/>
  <c r="L513" i="21"/>
  <c r="K513" i="21"/>
  <c r="J513" i="21"/>
  <c r="G513" i="21"/>
  <c r="E513" i="21"/>
  <c r="AS512" i="21"/>
  <c r="AQ512" i="21"/>
  <c r="AO512" i="21"/>
  <c r="AN512" i="21"/>
  <c r="AM512" i="21"/>
  <c r="AL512" i="21"/>
  <c r="AK512" i="21"/>
  <c r="AJ512" i="21"/>
  <c r="AI512" i="21"/>
  <c r="AH512" i="21"/>
  <c r="AE512" i="21"/>
  <c r="AC512" i="21"/>
  <c r="T512" i="21"/>
  <c r="Q512" i="21"/>
  <c r="P512" i="21"/>
  <c r="O512" i="21"/>
  <c r="N512" i="21"/>
  <c r="M512" i="21"/>
  <c r="L512" i="21"/>
  <c r="K512" i="21"/>
  <c r="J512" i="21"/>
  <c r="G512" i="21"/>
  <c r="E512" i="21"/>
  <c r="AS511" i="21"/>
  <c r="AQ511" i="21"/>
  <c r="AO511" i="21"/>
  <c r="AN511" i="21"/>
  <c r="AM511" i="21"/>
  <c r="AL511" i="21"/>
  <c r="AK511" i="21"/>
  <c r="AJ511" i="21"/>
  <c r="AI511" i="21"/>
  <c r="AH511" i="21"/>
  <c r="AE511" i="21"/>
  <c r="AC511" i="21"/>
  <c r="T511" i="21"/>
  <c r="Q511" i="21"/>
  <c r="P511" i="21"/>
  <c r="O511" i="21"/>
  <c r="N511" i="21"/>
  <c r="M511" i="21"/>
  <c r="L511" i="21"/>
  <c r="K511" i="21"/>
  <c r="J511" i="21"/>
  <c r="G511" i="21"/>
  <c r="E511" i="21"/>
  <c r="AS510" i="21"/>
  <c r="AQ510" i="21"/>
  <c r="AO510" i="21"/>
  <c r="AN510" i="21"/>
  <c r="AM510" i="21"/>
  <c r="AL510" i="21"/>
  <c r="AK510" i="21"/>
  <c r="AJ510" i="21"/>
  <c r="AI510" i="21"/>
  <c r="AH510" i="21"/>
  <c r="AE510" i="21"/>
  <c r="AF510" i="21"/>
  <c r="AC510" i="21"/>
  <c r="T510" i="21"/>
  <c r="Q510" i="21"/>
  <c r="P510" i="21"/>
  <c r="O510" i="21"/>
  <c r="N510" i="21"/>
  <c r="M510" i="21"/>
  <c r="L510" i="21"/>
  <c r="K510" i="21"/>
  <c r="J510" i="21"/>
  <c r="G510" i="21"/>
  <c r="E510" i="21"/>
  <c r="AS509" i="21"/>
  <c r="AQ509" i="21"/>
  <c r="AO509" i="21"/>
  <c r="AN509" i="21"/>
  <c r="AM509" i="21"/>
  <c r="AL509" i="21"/>
  <c r="AK509" i="21"/>
  <c r="AJ509" i="21"/>
  <c r="AI509" i="21"/>
  <c r="AH509" i="21"/>
  <c r="AE509" i="21"/>
  <c r="AC509" i="21"/>
  <c r="T509" i="21"/>
  <c r="Q509" i="21"/>
  <c r="P509" i="21"/>
  <c r="O509" i="21"/>
  <c r="N509" i="21"/>
  <c r="M509" i="21"/>
  <c r="L509" i="21"/>
  <c r="K509" i="21"/>
  <c r="J509" i="21"/>
  <c r="G509" i="21"/>
  <c r="E509" i="21"/>
  <c r="AS508" i="21"/>
  <c r="AQ508" i="21"/>
  <c r="AO508" i="21"/>
  <c r="AN508" i="21"/>
  <c r="AM508" i="21"/>
  <c r="AL508" i="21"/>
  <c r="AK508" i="21"/>
  <c r="AJ508" i="21"/>
  <c r="AI508" i="21"/>
  <c r="AH508" i="21"/>
  <c r="AE508" i="21"/>
  <c r="AC508" i="21"/>
  <c r="T508" i="21"/>
  <c r="Q508" i="21"/>
  <c r="P508" i="21"/>
  <c r="O508" i="21"/>
  <c r="N508" i="21"/>
  <c r="M508" i="21"/>
  <c r="L508" i="21"/>
  <c r="K508" i="21"/>
  <c r="J508" i="21"/>
  <c r="G508" i="21"/>
  <c r="E508" i="21"/>
  <c r="AS507" i="21"/>
  <c r="AQ507" i="21"/>
  <c r="AO507" i="21"/>
  <c r="AN507" i="21"/>
  <c r="AM507" i="21"/>
  <c r="AL507" i="21"/>
  <c r="AK507" i="21"/>
  <c r="AJ507" i="21"/>
  <c r="AI507" i="21"/>
  <c r="AH507" i="21"/>
  <c r="AE507" i="21"/>
  <c r="AF507" i="21"/>
  <c r="AC507" i="21"/>
  <c r="T507" i="21"/>
  <c r="Q507" i="21"/>
  <c r="P507" i="21"/>
  <c r="O507" i="21"/>
  <c r="N507" i="21"/>
  <c r="M507" i="21"/>
  <c r="L507" i="21"/>
  <c r="K507" i="21"/>
  <c r="J507" i="21"/>
  <c r="G507" i="21"/>
  <c r="E507" i="21"/>
  <c r="AS506" i="21"/>
  <c r="AQ506" i="21"/>
  <c r="AM506" i="21"/>
  <c r="AL506" i="21"/>
  <c r="AK506" i="21"/>
  <c r="AJ506" i="21"/>
  <c r="AI506" i="21"/>
  <c r="AH506" i="21"/>
  <c r="AE506" i="21"/>
  <c r="AC506" i="21"/>
  <c r="G506" i="21"/>
  <c r="E506" i="21"/>
  <c r="AS505" i="21"/>
  <c r="AQ505" i="21"/>
  <c r="AO505" i="21"/>
  <c r="AN505" i="21"/>
  <c r="AM505" i="21"/>
  <c r="AL505" i="21"/>
  <c r="AK505" i="21"/>
  <c r="AJ505" i="21"/>
  <c r="AI505" i="21"/>
  <c r="AH505" i="21"/>
  <c r="AE505" i="21"/>
  <c r="AC505" i="21"/>
  <c r="T505" i="21"/>
  <c r="Q505" i="21"/>
  <c r="P505" i="21"/>
  <c r="O505" i="21"/>
  <c r="N505" i="21"/>
  <c r="M505" i="21"/>
  <c r="L505" i="21"/>
  <c r="K505" i="21"/>
  <c r="J505" i="21"/>
  <c r="G505" i="21"/>
  <c r="E505" i="21"/>
  <c r="AS504" i="21"/>
  <c r="AQ504" i="21"/>
  <c r="AM504" i="21"/>
  <c r="AL504" i="21"/>
  <c r="AK504" i="21"/>
  <c r="AJ504" i="21"/>
  <c r="AI504" i="21"/>
  <c r="AH504" i="21"/>
  <c r="AE504" i="21"/>
  <c r="AC504" i="21"/>
  <c r="G504" i="21"/>
  <c r="E504" i="21"/>
  <c r="AS503" i="21"/>
  <c r="AQ503" i="21"/>
  <c r="AO503" i="21"/>
  <c r="AN503" i="21"/>
  <c r="AM503" i="21"/>
  <c r="AL503" i="21"/>
  <c r="AK503" i="21"/>
  <c r="AJ503" i="21"/>
  <c r="AI503" i="21"/>
  <c r="AH503" i="21"/>
  <c r="AE503" i="21"/>
  <c r="AC503" i="21"/>
  <c r="T503" i="21"/>
  <c r="Q503" i="21"/>
  <c r="P503" i="21"/>
  <c r="O503" i="21"/>
  <c r="N503" i="21"/>
  <c r="M503" i="21"/>
  <c r="L503" i="21"/>
  <c r="K503" i="21"/>
  <c r="J503" i="21"/>
  <c r="G503" i="21"/>
  <c r="E503" i="21"/>
  <c r="AS502" i="21"/>
  <c r="AQ502" i="21"/>
  <c r="AO502" i="21"/>
  <c r="AN502" i="21"/>
  <c r="AM502" i="21"/>
  <c r="AL502" i="21"/>
  <c r="AK502" i="21"/>
  <c r="AJ502" i="21"/>
  <c r="AI502" i="21"/>
  <c r="AH502" i="21"/>
  <c r="AE502" i="21"/>
  <c r="AF502" i="21"/>
  <c r="AC502" i="21"/>
  <c r="T502" i="21"/>
  <c r="Q502" i="21"/>
  <c r="P502" i="21"/>
  <c r="O502" i="21"/>
  <c r="N502" i="21"/>
  <c r="M502" i="21"/>
  <c r="L502" i="21"/>
  <c r="K502" i="21"/>
  <c r="J502" i="21"/>
  <c r="G502" i="21"/>
  <c r="E502" i="21"/>
  <c r="AS501" i="21"/>
  <c r="AQ501" i="21"/>
  <c r="AO501" i="21"/>
  <c r="AN501" i="21"/>
  <c r="AM501" i="21"/>
  <c r="AL501" i="21"/>
  <c r="AK501" i="21"/>
  <c r="AJ501" i="21"/>
  <c r="AI501" i="21"/>
  <c r="AH501" i="21"/>
  <c r="AE501" i="21"/>
  <c r="AC501" i="21"/>
  <c r="T501" i="21"/>
  <c r="Q501" i="21"/>
  <c r="P501" i="21"/>
  <c r="O501" i="21"/>
  <c r="N501" i="21"/>
  <c r="M501" i="21"/>
  <c r="L501" i="21"/>
  <c r="K501" i="21"/>
  <c r="J501" i="21"/>
  <c r="G501" i="21"/>
  <c r="E501" i="21"/>
  <c r="AS500" i="21"/>
  <c r="AQ500" i="21"/>
  <c r="AO500" i="21"/>
  <c r="AN500" i="21"/>
  <c r="AM500" i="21"/>
  <c r="AL500" i="21"/>
  <c r="AK500" i="21"/>
  <c r="AJ500" i="21"/>
  <c r="AI500" i="21"/>
  <c r="AH500" i="21"/>
  <c r="AE500" i="21"/>
  <c r="AC500" i="21"/>
  <c r="T500" i="21"/>
  <c r="Q500" i="21"/>
  <c r="P500" i="21"/>
  <c r="O500" i="21"/>
  <c r="N500" i="21"/>
  <c r="M500" i="21"/>
  <c r="L500" i="21"/>
  <c r="K500" i="21"/>
  <c r="J500" i="21"/>
  <c r="G500" i="21"/>
  <c r="E500" i="21"/>
  <c r="AS499" i="21"/>
  <c r="AQ499" i="21"/>
  <c r="AO499" i="21"/>
  <c r="AN499" i="21"/>
  <c r="AM499" i="21"/>
  <c r="AL499" i="21"/>
  <c r="AK499" i="21"/>
  <c r="AJ499" i="21"/>
  <c r="AI499" i="21"/>
  <c r="AH499" i="21"/>
  <c r="AE499" i="21"/>
  <c r="AC499" i="21"/>
  <c r="T499" i="21"/>
  <c r="Q499" i="21"/>
  <c r="P499" i="21"/>
  <c r="O499" i="21"/>
  <c r="N499" i="21"/>
  <c r="M499" i="21"/>
  <c r="L499" i="21"/>
  <c r="K499" i="21"/>
  <c r="J499" i="21"/>
  <c r="G499" i="21"/>
  <c r="E499" i="21"/>
  <c r="AS498" i="21"/>
  <c r="AQ498" i="21"/>
  <c r="AO498" i="21"/>
  <c r="AN498" i="21"/>
  <c r="AM498" i="21"/>
  <c r="AL498" i="21"/>
  <c r="AK498" i="21"/>
  <c r="AJ498" i="21"/>
  <c r="AI498" i="21"/>
  <c r="AH498" i="21"/>
  <c r="AE498" i="21"/>
  <c r="AC498" i="21"/>
  <c r="T498" i="21"/>
  <c r="Q498" i="21"/>
  <c r="P498" i="21"/>
  <c r="O498" i="21"/>
  <c r="N498" i="21"/>
  <c r="M498" i="21"/>
  <c r="L498" i="21"/>
  <c r="K498" i="21"/>
  <c r="J498" i="21"/>
  <c r="G498" i="21"/>
  <c r="E498" i="21"/>
  <c r="AS497" i="21"/>
  <c r="AQ497" i="21"/>
  <c r="AO497" i="21"/>
  <c r="AN497" i="21"/>
  <c r="AM497" i="21"/>
  <c r="AL497" i="21"/>
  <c r="AK497" i="21"/>
  <c r="AJ497" i="21"/>
  <c r="AI497" i="21"/>
  <c r="AH497" i="21"/>
  <c r="AE497" i="21"/>
  <c r="AC497" i="21"/>
  <c r="T497" i="21"/>
  <c r="Q497" i="21"/>
  <c r="P497" i="21"/>
  <c r="O497" i="21"/>
  <c r="N497" i="21"/>
  <c r="M497" i="21"/>
  <c r="L497" i="21"/>
  <c r="K497" i="21"/>
  <c r="J497" i="21"/>
  <c r="G497" i="21"/>
  <c r="E497" i="21"/>
  <c r="AS496" i="21"/>
  <c r="AQ496" i="21"/>
  <c r="AO496" i="21"/>
  <c r="AN496" i="21"/>
  <c r="AM496" i="21"/>
  <c r="AL496" i="21"/>
  <c r="AK496" i="21"/>
  <c r="AJ496" i="21"/>
  <c r="AI496" i="21"/>
  <c r="AH496" i="21"/>
  <c r="AE496" i="21"/>
  <c r="AC496" i="21"/>
  <c r="T496" i="21"/>
  <c r="Q496" i="21"/>
  <c r="P496" i="21"/>
  <c r="O496" i="21"/>
  <c r="N496" i="21"/>
  <c r="M496" i="21"/>
  <c r="L496" i="21"/>
  <c r="K496" i="21"/>
  <c r="J496" i="21"/>
  <c r="G496" i="21"/>
  <c r="E496" i="21"/>
  <c r="AS495" i="21"/>
  <c r="AQ495" i="21"/>
  <c r="AM495" i="21"/>
  <c r="AL495" i="21"/>
  <c r="AK495" i="21"/>
  <c r="AJ495" i="21"/>
  <c r="AI495" i="21"/>
  <c r="AH495" i="21"/>
  <c r="AE495" i="21"/>
  <c r="AC495" i="21"/>
  <c r="G495" i="21"/>
  <c r="E495" i="21"/>
  <c r="AS494" i="21"/>
  <c r="AQ494" i="21"/>
  <c r="AO494" i="21"/>
  <c r="AN494" i="21"/>
  <c r="AM494" i="21"/>
  <c r="AL494" i="21"/>
  <c r="AK494" i="21"/>
  <c r="AJ494" i="21"/>
  <c r="AI494" i="21"/>
  <c r="AH494" i="21"/>
  <c r="AE494" i="21"/>
  <c r="AC494" i="21"/>
  <c r="T494" i="21"/>
  <c r="Q494" i="21"/>
  <c r="P494" i="21"/>
  <c r="O494" i="21"/>
  <c r="N494" i="21"/>
  <c r="M494" i="21"/>
  <c r="L494" i="21"/>
  <c r="K494" i="21"/>
  <c r="J494" i="21"/>
  <c r="G494" i="21"/>
  <c r="E494" i="21"/>
  <c r="AS493" i="21"/>
  <c r="AQ493" i="21"/>
  <c r="AO493" i="21"/>
  <c r="AN493" i="21"/>
  <c r="AM493" i="21"/>
  <c r="AL493" i="21"/>
  <c r="AK493" i="21"/>
  <c r="AJ493" i="21"/>
  <c r="AI493" i="21"/>
  <c r="AH493" i="21"/>
  <c r="AE493" i="21"/>
  <c r="AC493" i="21"/>
  <c r="T493" i="21"/>
  <c r="Q493" i="21"/>
  <c r="P493" i="21"/>
  <c r="O493" i="21"/>
  <c r="N493" i="21"/>
  <c r="M493" i="21"/>
  <c r="L493" i="21"/>
  <c r="K493" i="21"/>
  <c r="J493" i="21"/>
  <c r="G493" i="21"/>
  <c r="E493" i="21"/>
  <c r="AS492" i="21"/>
  <c r="AQ492" i="21"/>
  <c r="AO492" i="21"/>
  <c r="AN492" i="21"/>
  <c r="AM492" i="21"/>
  <c r="AL492" i="21"/>
  <c r="AK492" i="21"/>
  <c r="AJ492" i="21"/>
  <c r="AI492" i="21"/>
  <c r="AH492" i="21"/>
  <c r="AE492" i="21"/>
  <c r="AC492" i="21"/>
  <c r="T492" i="21"/>
  <c r="Q492" i="21"/>
  <c r="P492" i="21"/>
  <c r="O492" i="21"/>
  <c r="N492" i="21"/>
  <c r="M492" i="21"/>
  <c r="L492" i="21"/>
  <c r="K492" i="21"/>
  <c r="J492" i="21"/>
  <c r="G492" i="21"/>
  <c r="E492" i="21"/>
  <c r="AS491" i="21"/>
  <c r="AQ491" i="21"/>
  <c r="AO491" i="21"/>
  <c r="AN491" i="21"/>
  <c r="AM491" i="21"/>
  <c r="AL491" i="21"/>
  <c r="AK491" i="21"/>
  <c r="AJ491" i="21"/>
  <c r="AI491" i="21"/>
  <c r="AH491" i="21"/>
  <c r="AE491" i="21"/>
  <c r="AC491" i="21"/>
  <c r="T491" i="21"/>
  <c r="Q491" i="21"/>
  <c r="P491" i="21"/>
  <c r="O491" i="21"/>
  <c r="N491" i="21"/>
  <c r="M491" i="21"/>
  <c r="L491" i="21"/>
  <c r="K491" i="21"/>
  <c r="J491" i="21"/>
  <c r="G491" i="21"/>
  <c r="E491" i="21"/>
  <c r="AS490" i="21"/>
  <c r="AQ490" i="21"/>
  <c r="AO490" i="21"/>
  <c r="AN490" i="21"/>
  <c r="AM490" i="21"/>
  <c r="AL490" i="21"/>
  <c r="AK490" i="21"/>
  <c r="AJ490" i="21"/>
  <c r="AI490" i="21"/>
  <c r="AH490" i="21"/>
  <c r="AE490" i="21"/>
  <c r="AF490" i="21"/>
  <c r="AC490" i="21"/>
  <c r="T490" i="21"/>
  <c r="Q490" i="21"/>
  <c r="P490" i="21"/>
  <c r="O490" i="21"/>
  <c r="N490" i="21"/>
  <c r="M490" i="21"/>
  <c r="L490" i="21"/>
  <c r="K490" i="21"/>
  <c r="J490" i="21"/>
  <c r="G490" i="21"/>
  <c r="E490" i="21"/>
  <c r="AS489" i="21"/>
  <c r="AQ489" i="21"/>
  <c r="AO489" i="21"/>
  <c r="AN489" i="21"/>
  <c r="AM489" i="21"/>
  <c r="AL489" i="21"/>
  <c r="AK489" i="21"/>
  <c r="AJ489" i="21"/>
  <c r="AI489" i="21"/>
  <c r="AH489" i="21"/>
  <c r="AE489" i="21"/>
  <c r="AC489" i="21"/>
  <c r="T489" i="21"/>
  <c r="Q489" i="21"/>
  <c r="P489" i="21"/>
  <c r="O489" i="21"/>
  <c r="N489" i="21"/>
  <c r="M489" i="21"/>
  <c r="L489" i="21"/>
  <c r="K489" i="21"/>
  <c r="J489" i="21"/>
  <c r="G489" i="21"/>
  <c r="E489" i="21"/>
  <c r="AS488" i="21"/>
  <c r="AQ488" i="21"/>
  <c r="AO488" i="21"/>
  <c r="AN488" i="21"/>
  <c r="AM488" i="21"/>
  <c r="AL488" i="21"/>
  <c r="AK488" i="21"/>
  <c r="AJ488" i="21"/>
  <c r="AI488" i="21"/>
  <c r="AH488" i="21"/>
  <c r="AE488" i="21"/>
  <c r="AC488" i="21"/>
  <c r="AF488" i="21" s="1"/>
  <c r="T488" i="21"/>
  <c r="Q488" i="21"/>
  <c r="P488" i="21"/>
  <c r="O488" i="21"/>
  <c r="N488" i="21"/>
  <c r="M488" i="21"/>
  <c r="L488" i="21"/>
  <c r="K488" i="21"/>
  <c r="J488" i="21"/>
  <c r="G488" i="21"/>
  <c r="E488" i="21"/>
  <c r="AS487" i="21"/>
  <c r="AQ487" i="21"/>
  <c r="AO487" i="21"/>
  <c r="AN487" i="21"/>
  <c r="AM487" i="21"/>
  <c r="AL487" i="21"/>
  <c r="AK487" i="21"/>
  <c r="AJ487" i="21"/>
  <c r="AI487" i="21"/>
  <c r="AH487" i="21"/>
  <c r="AE487" i="21"/>
  <c r="AC487" i="21"/>
  <c r="T487" i="21"/>
  <c r="Q487" i="21"/>
  <c r="P487" i="21"/>
  <c r="O487" i="21"/>
  <c r="N487" i="21"/>
  <c r="M487" i="21"/>
  <c r="L487" i="21"/>
  <c r="K487" i="21"/>
  <c r="J487" i="21"/>
  <c r="G487" i="21"/>
  <c r="E487" i="21"/>
  <c r="AS486" i="21"/>
  <c r="AQ486" i="21"/>
  <c r="AO486" i="21"/>
  <c r="AN486" i="21"/>
  <c r="AM486" i="21"/>
  <c r="AL486" i="21"/>
  <c r="AK486" i="21"/>
  <c r="AJ486" i="21"/>
  <c r="AI486" i="21"/>
  <c r="AH486" i="21"/>
  <c r="AE486" i="21"/>
  <c r="AC486" i="21"/>
  <c r="T486" i="21"/>
  <c r="Q486" i="21"/>
  <c r="P486" i="21"/>
  <c r="O486" i="21"/>
  <c r="N486" i="21"/>
  <c r="M486" i="21"/>
  <c r="L486" i="21"/>
  <c r="K486" i="21"/>
  <c r="J486" i="21"/>
  <c r="G486" i="21"/>
  <c r="E486" i="21"/>
  <c r="AS485" i="21"/>
  <c r="AQ485" i="21"/>
  <c r="AO485" i="21"/>
  <c r="AN485" i="21"/>
  <c r="AM485" i="21"/>
  <c r="AL485" i="21"/>
  <c r="AK485" i="21"/>
  <c r="AJ485" i="21"/>
  <c r="AI485" i="21"/>
  <c r="AH485" i="21"/>
  <c r="AE485" i="21"/>
  <c r="AC485" i="21"/>
  <c r="T485" i="21"/>
  <c r="Q485" i="21"/>
  <c r="P485" i="21"/>
  <c r="O485" i="21"/>
  <c r="N485" i="21"/>
  <c r="M485" i="21"/>
  <c r="L485" i="21"/>
  <c r="K485" i="21"/>
  <c r="J485" i="21"/>
  <c r="G485" i="21"/>
  <c r="E485" i="21"/>
  <c r="AS484" i="21"/>
  <c r="AQ484" i="21"/>
  <c r="AO484" i="21"/>
  <c r="AN484" i="21"/>
  <c r="AM484" i="21"/>
  <c r="AL484" i="21"/>
  <c r="AK484" i="21"/>
  <c r="AJ484" i="21"/>
  <c r="AI484" i="21"/>
  <c r="AH484" i="21"/>
  <c r="AE484" i="21"/>
  <c r="AC484" i="21"/>
  <c r="T484" i="21"/>
  <c r="Q484" i="21"/>
  <c r="P484" i="21"/>
  <c r="O484" i="21"/>
  <c r="N484" i="21"/>
  <c r="M484" i="21"/>
  <c r="L484" i="21"/>
  <c r="K484" i="21"/>
  <c r="J484" i="21"/>
  <c r="G484" i="21"/>
  <c r="E484" i="21"/>
  <c r="AS483" i="21"/>
  <c r="AQ483" i="21"/>
  <c r="AO483" i="21"/>
  <c r="AN483" i="21"/>
  <c r="AM483" i="21"/>
  <c r="AL483" i="21"/>
  <c r="AK483" i="21"/>
  <c r="AJ483" i="21"/>
  <c r="AI483" i="21"/>
  <c r="AH483" i="21"/>
  <c r="AE483" i="21"/>
  <c r="AC483" i="21"/>
  <c r="T483" i="21"/>
  <c r="Q483" i="21"/>
  <c r="P483" i="21"/>
  <c r="O483" i="21"/>
  <c r="N483" i="21"/>
  <c r="M483" i="21"/>
  <c r="L483" i="21"/>
  <c r="K483" i="21"/>
  <c r="J483" i="21"/>
  <c r="G483" i="21"/>
  <c r="E483" i="21"/>
  <c r="AS482" i="21"/>
  <c r="AQ482" i="21"/>
  <c r="AO482" i="21"/>
  <c r="AN482" i="21"/>
  <c r="AM482" i="21"/>
  <c r="AL482" i="21"/>
  <c r="AK482" i="21"/>
  <c r="AJ482" i="21"/>
  <c r="AI482" i="21"/>
  <c r="AH482" i="21"/>
  <c r="AE482" i="21"/>
  <c r="AF482" i="21"/>
  <c r="AC482" i="21"/>
  <c r="T482" i="21"/>
  <c r="Q482" i="21"/>
  <c r="P482" i="21"/>
  <c r="O482" i="21"/>
  <c r="N482" i="21"/>
  <c r="M482" i="21"/>
  <c r="L482" i="21"/>
  <c r="K482" i="21"/>
  <c r="J482" i="21"/>
  <c r="G482" i="21"/>
  <c r="E482" i="21"/>
  <c r="AS481" i="21"/>
  <c r="AQ481" i="21"/>
  <c r="AO481" i="21"/>
  <c r="AN481" i="21"/>
  <c r="AM481" i="21"/>
  <c r="AL481" i="21"/>
  <c r="AK481" i="21"/>
  <c r="AJ481" i="21"/>
  <c r="AI481" i="21"/>
  <c r="AH481" i="21"/>
  <c r="AE481" i="21"/>
  <c r="AC481" i="21"/>
  <c r="T481" i="21"/>
  <c r="Q481" i="21"/>
  <c r="P481" i="21"/>
  <c r="O481" i="21"/>
  <c r="N481" i="21"/>
  <c r="M481" i="21"/>
  <c r="L481" i="21"/>
  <c r="K481" i="21"/>
  <c r="J481" i="21"/>
  <c r="G481" i="21"/>
  <c r="E481" i="21"/>
  <c r="AS480" i="21"/>
  <c r="AQ480" i="21"/>
  <c r="AO480" i="21"/>
  <c r="AN480" i="21"/>
  <c r="AM480" i="21"/>
  <c r="AL480" i="21"/>
  <c r="AK480" i="21"/>
  <c r="AJ480" i="21"/>
  <c r="AI480" i="21"/>
  <c r="AH480" i="21"/>
  <c r="AE480" i="21"/>
  <c r="AC480" i="21"/>
  <c r="AF480" i="21" s="1"/>
  <c r="T480" i="21"/>
  <c r="Q480" i="21"/>
  <c r="P480" i="21"/>
  <c r="O480" i="21"/>
  <c r="N480" i="21"/>
  <c r="M480" i="21"/>
  <c r="L480" i="21"/>
  <c r="K480" i="21"/>
  <c r="J480" i="21"/>
  <c r="G480" i="21"/>
  <c r="E480" i="21"/>
  <c r="AS479" i="21"/>
  <c r="AQ479" i="21"/>
  <c r="AO479" i="21"/>
  <c r="AN479" i="21"/>
  <c r="AM479" i="21"/>
  <c r="AL479" i="21"/>
  <c r="AK479" i="21"/>
  <c r="AJ479" i="21"/>
  <c r="AI479" i="21"/>
  <c r="AH479" i="21"/>
  <c r="AE479" i="21"/>
  <c r="AC479" i="21"/>
  <c r="T479" i="21"/>
  <c r="Q479" i="21"/>
  <c r="P479" i="21"/>
  <c r="O479" i="21"/>
  <c r="N479" i="21"/>
  <c r="M479" i="21"/>
  <c r="L479" i="21"/>
  <c r="K479" i="21"/>
  <c r="J479" i="21"/>
  <c r="G479" i="21"/>
  <c r="E479" i="21"/>
  <c r="AS478" i="21"/>
  <c r="AQ478" i="21"/>
  <c r="AO478" i="21"/>
  <c r="AN478" i="21"/>
  <c r="AM478" i="21"/>
  <c r="AL478" i="21"/>
  <c r="AK478" i="21"/>
  <c r="AJ478" i="21"/>
  <c r="AI478" i="21"/>
  <c r="AH478" i="21"/>
  <c r="AE478" i="21"/>
  <c r="AC478" i="21"/>
  <c r="T478" i="21"/>
  <c r="Q478" i="21"/>
  <c r="P478" i="21"/>
  <c r="O478" i="21"/>
  <c r="N478" i="21"/>
  <c r="M478" i="21"/>
  <c r="L478" i="21"/>
  <c r="K478" i="21"/>
  <c r="J478" i="21"/>
  <c r="G478" i="21"/>
  <c r="E478" i="21"/>
  <c r="AS477" i="21"/>
  <c r="AQ477" i="21"/>
  <c r="AO477" i="21"/>
  <c r="AN477" i="21"/>
  <c r="AM477" i="21"/>
  <c r="AL477" i="21"/>
  <c r="AK477" i="21"/>
  <c r="AJ477" i="21"/>
  <c r="AI477" i="21"/>
  <c r="AH477" i="21"/>
  <c r="AE477" i="21"/>
  <c r="AC477" i="21"/>
  <c r="T477" i="21"/>
  <c r="Q477" i="21"/>
  <c r="P477" i="21"/>
  <c r="O477" i="21"/>
  <c r="N477" i="21"/>
  <c r="M477" i="21"/>
  <c r="L477" i="21"/>
  <c r="K477" i="21"/>
  <c r="J477" i="21"/>
  <c r="G477" i="21"/>
  <c r="E477" i="21"/>
  <c r="AS476" i="21"/>
  <c r="AQ476" i="21"/>
  <c r="AO476" i="21"/>
  <c r="AN476" i="21"/>
  <c r="AM476" i="21"/>
  <c r="AL476" i="21"/>
  <c r="AK476" i="21"/>
  <c r="AJ476" i="21"/>
  <c r="AI476" i="21"/>
  <c r="AH476" i="21"/>
  <c r="AE476" i="21"/>
  <c r="AC476" i="21"/>
  <c r="T476" i="21"/>
  <c r="Q476" i="21"/>
  <c r="P476" i="21"/>
  <c r="O476" i="21"/>
  <c r="N476" i="21"/>
  <c r="M476" i="21"/>
  <c r="L476" i="21"/>
  <c r="K476" i="21"/>
  <c r="J476" i="21"/>
  <c r="G476" i="21"/>
  <c r="E476" i="21"/>
  <c r="AS475" i="21"/>
  <c r="AQ475" i="21"/>
  <c r="AO475" i="21"/>
  <c r="AN475" i="21"/>
  <c r="AM475" i="21"/>
  <c r="AL475" i="21"/>
  <c r="AK475" i="21"/>
  <c r="AJ475" i="21"/>
  <c r="AI475" i="21"/>
  <c r="AH475" i="21"/>
  <c r="AE475" i="21"/>
  <c r="AC475" i="21"/>
  <c r="T475" i="21"/>
  <c r="Q475" i="21"/>
  <c r="P475" i="21"/>
  <c r="O475" i="21"/>
  <c r="N475" i="21"/>
  <c r="M475" i="21"/>
  <c r="L475" i="21"/>
  <c r="K475" i="21"/>
  <c r="J475" i="21"/>
  <c r="G475" i="21"/>
  <c r="E475" i="21"/>
  <c r="AS474" i="21"/>
  <c r="AQ474" i="21"/>
  <c r="AO474" i="21"/>
  <c r="AN474" i="21"/>
  <c r="AM474" i="21"/>
  <c r="AL474" i="21"/>
  <c r="AK474" i="21"/>
  <c r="AJ474" i="21"/>
  <c r="AI474" i="21"/>
  <c r="AH474" i="21"/>
  <c r="AE474" i="21"/>
  <c r="AF474" i="21"/>
  <c r="AC474" i="21"/>
  <c r="T474" i="21"/>
  <c r="Q474" i="21"/>
  <c r="P474" i="21"/>
  <c r="O474" i="21"/>
  <c r="N474" i="21"/>
  <c r="M474" i="21"/>
  <c r="L474" i="21"/>
  <c r="K474" i="21"/>
  <c r="J474" i="21"/>
  <c r="G474" i="21"/>
  <c r="E474" i="21"/>
  <c r="AS473" i="21"/>
  <c r="AQ473" i="21"/>
  <c r="AO473" i="21"/>
  <c r="AN473" i="21"/>
  <c r="AM473" i="21"/>
  <c r="AL473" i="21"/>
  <c r="AK473" i="21"/>
  <c r="AJ473" i="21"/>
  <c r="AI473" i="21"/>
  <c r="AH473" i="21"/>
  <c r="AE473" i="21"/>
  <c r="AC473" i="21"/>
  <c r="T473" i="21"/>
  <c r="Q473" i="21"/>
  <c r="P473" i="21"/>
  <c r="O473" i="21"/>
  <c r="N473" i="21"/>
  <c r="M473" i="21"/>
  <c r="L473" i="21"/>
  <c r="K473" i="21"/>
  <c r="J473" i="21"/>
  <c r="G473" i="21"/>
  <c r="E473" i="21"/>
  <c r="AS472" i="21"/>
  <c r="AQ472" i="21"/>
  <c r="AO472" i="21"/>
  <c r="AN472" i="21"/>
  <c r="AM472" i="21"/>
  <c r="AL472" i="21"/>
  <c r="AK472" i="21"/>
  <c r="AJ472" i="21"/>
  <c r="AI472" i="21"/>
  <c r="AH472" i="21"/>
  <c r="AE472" i="21"/>
  <c r="AC472" i="21"/>
  <c r="AF472" i="21" s="1"/>
  <c r="T472" i="21"/>
  <c r="Q472" i="21"/>
  <c r="P472" i="21"/>
  <c r="O472" i="21"/>
  <c r="N472" i="21"/>
  <c r="M472" i="21"/>
  <c r="L472" i="21"/>
  <c r="K472" i="21"/>
  <c r="J472" i="21"/>
  <c r="G472" i="21"/>
  <c r="E472" i="21"/>
  <c r="AS471" i="21"/>
  <c r="AQ471" i="21"/>
  <c r="AO471" i="21"/>
  <c r="AN471" i="21"/>
  <c r="AM471" i="21"/>
  <c r="AL471" i="21"/>
  <c r="AK471" i="21"/>
  <c r="AJ471" i="21"/>
  <c r="AI471" i="21"/>
  <c r="AH471" i="21"/>
  <c r="AE471" i="21"/>
  <c r="AC471" i="21"/>
  <c r="T471" i="21"/>
  <c r="Q471" i="21"/>
  <c r="P471" i="21"/>
  <c r="O471" i="21"/>
  <c r="N471" i="21"/>
  <c r="M471" i="21"/>
  <c r="L471" i="21"/>
  <c r="K471" i="21"/>
  <c r="J471" i="21"/>
  <c r="G471" i="21"/>
  <c r="E471" i="21"/>
  <c r="AS470" i="21"/>
  <c r="AQ470" i="21"/>
  <c r="AO470" i="21"/>
  <c r="AN470" i="21"/>
  <c r="AM470" i="21"/>
  <c r="AL470" i="21"/>
  <c r="AK470" i="21"/>
  <c r="AJ470" i="21"/>
  <c r="AI470" i="21"/>
  <c r="AH470" i="21"/>
  <c r="AE470" i="21"/>
  <c r="AC470" i="21"/>
  <c r="T470" i="21"/>
  <c r="Q470" i="21"/>
  <c r="P470" i="21"/>
  <c r="O470" i="21"/>
  <c r="N470" i="21"/>
  <c r="M470" i="21"/>
  <c r="L470" i="21"/>
  <c r="K470" i="21"/>
  <c r="J470" i="21"/>
  <c r="G470" i="21"/>
  <c r="E470" i="21"/>
  <c r="AS469" i="21"/>
  <c r="AQ469" i="21"/>
  <c r="AO469" i="21"/>
  <c r="AN469" i="21"/>
  <c r="AM469" i="21"/>
  <c r="AL469" i="21"/>
  <c r="AK469" i="21"/>
  <c r="AJ469" i="21"/>
  <c r="AI469" i="21"/>
  <c r="AH469" i="21"/>
  <c r="AE469" i="21"/>
  <c r="AC469" i="21"/>
  <c r="T469" i="21"/>
  <c r="Q469" i="21"/>
  <c r="P469" i="21"/>
  <c r="O469" i="21"/>
  <c r="N469" i="21"/>
  <c r="M469" i="21"/>
  <c r="L469" i="21"/>
  <c r="K469" i="21"/>
  <c r="J469" i="21"/>
  <c r="G469" i="21"/>
  <c r="E469" i="21"/>
  <c r="AS468" i="21"/>
  <c r="AQ468" i="21"/>
  <c r="AO468" i="21"/>
  <c r="AN468" i="21"/>
  <c r="AM468" i="21"/>
  <c r="AL468" i="21"/>
  <c r="AK468" i="21"/>
  <c r="AJ468" i="21"/>
  <c r="AI468" i="21"/>
  <c r="AH468" i="21"/>
  <c r="AE468" i="21"/>
  <c r="AC468" i="21"/>
  <c r="T468" i="21"/>
  <c r="Q468" i="21"/>
  <c r="P468" i="21"/>
  <c r="O468" i="21"/>
  <c r="N468" i="21"/>
  <c r="M468" i="21"/>
  <c r="L468" i="21"/>
  <c r="K468" i="21"/>
  <c r="J468" i="21"/>
  <c r="G468" i="21"/>
  <c r="E468" i="21"/>
  <c r="AS467" i="21"/>
  <c r="AQ467" i="21"/>
  <c r="AO467" i="21"/>
  <c r="AN467" i="21"/>
  <c r="AM467" i="21"/>
  <c r="AL467" i="21"/>
  <c r="AK467" i="21"/>
  <c r="AJ467" i="21"/>
  <c r="AI467" i="21"/>
  <c r="AH467" i="21"/>
  <c r="AE467" i="21"/>
  <c r="AC467" i="21"/>
  <c r="T467" i="21"/>
  <c r="Q467" i="21"/>
  <c r="P467" i="21"/>
  <c r="O467" i="21"/>
  <c r="N467" i="21"/>
  <c r="M467" i="21"/>
  <c r="L467" i="21"/>
  <c r="K467" i="21"/>
  <c r="J467" i="21"/>
  <c r="G467" i="21"/>
  <c r="E467" i="21"/>
  <c r="AS466" i="21"/>
  <c r="AQ466" i="21"/>
  <c r="AM466" i="21"/>
  <c r="AL466" i="21"/>
  <c r="AK466" i="21"/>
  <c r="AJ466" i="21"/>
  <c r="AI466" i="21"/>
  <c r="AH466" i="21"/>
  <c r="AE466" i="21"/>
  <c r="AC466" i="21"/>
  <c r="G466" i="21"/>
  <c r="E466" i="21"/>
  <c r="AS465" i="21"/>
  <c r="AQ465" i="21"/>
  <c r="AO465" i="21"/>
  <c r="AN465" i="21"/>
  <c r="AM465" i="21"/>
  <c r="AL465" i="21"/>
  <c r="AK465" i="21"/>
  <c r="AJ465" i="21"/>
  <c r="AI465" i="21"/>
  <c r="AH465" i="21"/>
  <c r="AE465" i="21"/>
  <c r="AC465" i="21"/>
  <c r="T465" i="21"/>
  <c r="Q465" i="21"/>
  <c r="P465" i="21"/>
  <c r="O465" i="21"/>
  <c r="N465" i="21"/>
  <c r="M465" i="21"/>
  <c r="L465" i="21"/>
  <c r="K465" i="21"/>
  <c r="J465" i="21"/>
  <c r="G465" i="21"/>
  <c r="E465" i="21"/>
  <c r="AS464" i="21"/>
  <c r="AQ464" i="21"/>
  <c r="AO464" i="21"/>
  <c r="AN464" i="21"/>
  <c r="AM464" i="21"/>
  <c r="AL464" i="21"/>
  <c r="AK464" i="21"/>
  <c r="AJ464" i="21"/>
  <c r="AI464" i="21"/>
  <c r="AH464" i="21"/>
  <c r="AE464" i="21"/>
  <c r="AC464" i="21"/>
  <c r="T464" i="21"/>
  <c r="Q464" i="21"/>
  <c r="P464" i="21"/>
  <c r="O464" i="21"/>
  <c r="N464" i="21"/>
  <c r="M464" i="21"/>
  <c r="L464" i="21"/>
  <c r="K464" i="21"/>
  <c r="J464" i="21"/>
  <c r="G464" i="21"/>
  <c r="E464" i="21"/>
  <c r="AS463" i="21"/>
  <c r="AQ463" i="21"/>
  <c r="AO463" i="21"/>
  <c r="AN463" i="21"/>
  <c r="AM463" i="21"/>
  <c r="AL463" i="21"/>
  <c r="AK463" i="21"/>
  <c r="AJ463" i="21"/>
  <c r="AI463" i="21"/>
  <c r="AH463" i="21"/>
  <c r="AE463" i="21"/>
  <c r="AF463" i="21"/>
  <c r="AC463" i="21"/>
  <c r="T463" i="21"/>
  <c r="Q463" i="21"/>
  <c r="P463" i="21"/>
  <c r="O463" i="21"/>
  <c r="N463" i="21"/>
  <c r="M463" i="21"/>
  <c r="L463" i="21"/>
  <c r="K463" i="21"/>
  <c r="J463" i="21"/>
  <c r="G463" i="21"/>
  <c r="E463" i="21"/>
  <c r="AS462" i="21"/>
  <c r="AQ462" i="21"/>
  <c r="AO462" i="21"/>
  <c r="AN462" i="21"/>
  <c r="AM462" i="21"/>
  <c r="AL462" i="21"/>
  <c r="AK462" i="21"/>
  <c r="AJ462" i="21"/>
  <c r="AI462" i="21"/>
  <c r="AH462" i="21"/>
  <c r="AE462" i="21"/>
  <c r="AF462" i="21"/>
  <c r="AC462" i="21"/>
  <c r="T462" i="21"/>
  <c r="Q462" i="21"/>
  <c r="P462" i="21"/>
  <c r="O462" i="21"/>
  <c r="N462" i="21"/>
  <c r="M462" i="21"/>
  <c r="L462" i="21"/>
  <c r="K462" i="21"/>
  <c r="J462" i="21"/>
  <c r="G462" i="21"/>
  <c r="E462" i="21"/>
  <c r="AS461" i="21"/>
  <c r="AQ461" i="21"/>
  <c r="AO461" i="21"/>
  <c r="AN461" i="21"/>
  <c r="AM461" i="21"/>
  <c r="AL461" i="21"/>
  <c r="AK461" i="21"/>
  <c r="AJ461" i="21"/>
  <c r="AI461" i="21"/>
  <c r="AH461" i="21"/>
  <c r="AE461" i="21"/>
  <c r="AC461" i="21"/>
  <c r="T461" i="21"/>
  <c r="Q461" i="21"/>
  <c r="P461" i="21"/>
  <c r="O461" i="21"/>
  <c r="N461" i="21"/>
  <c r="M461" i="21"/>
  <c r="L461" i="21"/>
  <c r="K461" i="21"/>
  <c r="J461" i="21"/>
  <c r="G461" i="21"/>
  <c r="E461" i="21"/>
  <c r="AS460" i="21"/>
  <c r="AQ460" i="21"/>
  <c r="AO460" i="21"/>
  <c r="AN460" i="21"/>
  <c r="AM460" i="21"/>
  <c r="AL460" i="21"/>
  <c r="AK460" i="21"/>
  <c r="AJ460" i="21"/>
  <c r="AI460" i="21"/>
  <c r="AH460" i="21"/>
  <c r="AE460" i="21"/>
  <c r="AC460" i="21"/>
  <c r="T460" i="21"/>
  <c r="Q460" i="21"/>
  <c r="P460" i="21"/>
  <c r="O460" i="21"/>
  <c r="N460" i="21"/>
  <c r="M460" i="21"/>
  <c r="L460" i="21"/>
  <c r="K460" i="21"/>
  <c r="J460" i="21"/>
  <c r="G460" i="21"/>
  <c r="E460" i="21"/>
  <c r="AS459" i="21"/>
  <c r="AQ459" i="21"/>
  <c r="AO459" i="21"/>
  <c r="AN459" i="21"/>
  <c r="AM459" i="21"/>
  <c r="AL459" i="21"/>
  <c r="AK459" i="21"/>
  <c r="AJ459" i="21"/>
  <c r="AI459" i="21"/>
  <c r="AH459" i="21"/>
  <c r="AE459" i="21"/>
  <c r="AC459" i="21"/>
  <c r="T459" i="21"/>
  <c r="Q459" i="21"/>
  <c r="P459" i="21"/>
  <c r="O459" i="21"/>
  <c r="N459" i="21"/>
  <c r="M459" i="21"/>
  <c r="L459" i="21"/>
  <c r="K459" i="21"/>
  <c r="J459" i="21"/>
  <c r="G459" i="21"/>
  <c r="E459" i="21"/>
  <c r="AS458" i="21"/>
  <c r="AQ458" i="21"/>
  <c r="AO458" i="21"/>
  <c r="AN458" i="21"/>
  <c r="AM458" i="21"/>
  <c r="AL458" i="21"/>
  <c r="AK458" i="21"/>
  <c r="AJ458" i="21"/>
  <c r="AI458" i="21"/>
  <c r="AH458" i="21"/>
  <c r="AE458" i="21"/>
  <c r="AF458" i="21"/>
  <c r="AC458" i="21"/>
  <c r="T458" i="21"/>
  <c r="Q458" i="21"/>
  <c r="P458" i="21"/>
  <c r="O458" i="21"/>
  <c r="N458" i="21"/>
  <c r="M458" i="21"/>
  <c r="L458" i="21"/>
  <c r="K458" i="21"/>
  <c r="J458" i="21"/>
  <c r="G458" i="21"/>
  <c r="E458" i="21"/>
  <c r="AS457" i="21"/>
  <c r="AQ457" i="21"/>
  <c r="AO457" i="21"/>
  <c r="AN457" i="21"/>
  <c r="AM457" i="21"/>
  <c r="AL457" i="21"/>
  <c r="AK457" i="21"/>
  <c r="AJ457" i="21"/>
  <c r="AI457" i="21"/>
  <c r="AH457" i="21"/>
  <c r="AE457" i="21"/>
  <c r="AC457" i="21"/>
  <c r="T457" i="21"/>
  <c r="Q457" i="21"/>
  <c r="P457" i="21"/>
  <c r="O457" i="21"/>
  <c r="N457" i="21"/>
  <c r="M457" i="21"/>
  <c r="L457" i="21"/>
  <c r="K457" i="21"/>
  <c r="J457" i="21"/>
  <c r="G457" i="21"/>
  <c r="E457" i="21"/>
  <c r="AS456" i="21"/>
  <c r="AQ456" i="21"/>
  <c r="AO456" i="21"/>
  <c r="AN456" i="21"/>
  <c r="AM456" i="21"/>
  <c r="AL456" i="21"/>
  <c r="AK456" i="21"/>
  <c r="AJ456" i="21"/>
  <c r="AI456" i="21"/>
  <c r="AH456" i="21"/>
  <c r="AE456" i="21"/>
  <c r="AC456" i="21"/>
  <c r="T456" i="21"/>
  <c r="Q456" i="21"/>
  <c r="P456" i="21"/>
  <c r="O456" i="21"/>
  <c r="N456" i="21"/>
  <c r="M456" i="21"/>
  <c r="L456" i="21"/>
  <c r="K456" i="21"/>
  <c r="J456" i="21"/>
  <c r="G456" i="21"/>
  <c r="E456" i="21"/>
  <c r="AS455" i="21"/>
  <c r="AQ455" i="21"/>
  <c r="AO455" i="21"/>
  <c r="AN455" i="21"/>
  <c r="AM455" i="21"/>
  <c r="AL455" i="21"/>
  <c r="AK455" i="21"/>
  <c r="AJ455" i="21"/>
  <c r="AI455" i="21"/>
  <c r="AH455" i="21"/>
  <c r="AE455" i="21"/>
  <c r="AF455" i="21"/>
  <c r="AC455" i="21"/>
  <c r="T455" i="21"/>
  <c r="Q455" i="21"/>
  <c r="P455" i="21"/>
  <c r="O455" i="21"/>
  <c r="N455" i="21"/>
  <c r="M455" i="21"/>
  <c r="L455" i="21"/>
  <c r="K455" i="21"/>
  <c r="J455" i="21"/>
  <c r="G455" i="21"/>
  <c r="E455" i="21"/>
  <c r="AS454" i="21"/>
  <c r="AQ454" i="21"/>
  <c r="AO454" i="21"/>
  <c r="AN454" i="21"/>
  <c r="AM454" i="21"/>
  <c r="AL454" i="21"/>
  <c r="AK454" i="21"/>
  <c r="AJ454" i="21"/>
  <c r="AI454" i="21"/>
  <c r="AH454" i="21"/>
  <c r="AE454" i="21"/>
  <c r="AF454" i="21"/>
  <c r="AC454" i="21"/>
  <c r="T454" i="21"/>
  <c r="Q454" i="21"/>
  <c r="P454" i="21"/>
  <c r="O454" i="21"/>
  <c r="N454" i="21"/>
  <c r="M454" i="21"/>
  <c r="L454" i="21"/>
  <c r="K454" i="21"/>
  <c r="J454" i="21"/>
  <c r="G454" i="21"/>
  <c r="E454" i="21"/>
  <c r="AS453" i="21"/>
  <c r="AQ453" i="21"/>
  <c r="AO453" i="21"/>
  <c r="AN453" i="21"/>
  <c r="AM453" i="21"/>
  <c r="AL453" i="21"/>
  <c r="AK453" i="21"/>
  <c r="AJ453" i="21"/>
  <c r="AI453" i="21"/>
  <c r="AH453" i="21"/>
  <c r="AE453" i="21"/>
  <c r="AC453" i="21"/>
  <c r="T453" i="21"/>
  <c r="Q453" i="21"/>
  <c r="P453" i="21"/>
  <c r="O453" i="21"/>
  <c r="N453" i="21"/>
  <c r="M453" i="21"/>
  <c r="L453" i="21"/>
  <c r="K453" i="21"/>
  <c r="J453" i="21"/>
  <c r="G453" i="21"/>
  <c r="E453" i="21"/>
  <c r="AS452" i="21"/>
  <c r="AQ452" i="21"/>
  <c r="AO452" i="21"/>
  <c r="AN452" i="21"/>
  <c r="AM452" i="21"/>
  <c r="AL452" i="21"/>
  <c r="AK452" i="21"/>
  <c r="AJ452" i="21"/>
  <c r="AI452" i="21"/>
  <c r="AH452" i="21"/>
  <c r="AE452" i="21"/>
  <c r="AC452" i="21"/>
  <c r="T452" i="21"/>
  <c r="Q452" i="21"/>
  <c r="P452" i="21"/>
  <c r="O452" i="21"/>
  <c r="N452" i="21"/>
  <c r="M452" i="21"/>
  <c r="L452" i="21"/>
  <c r="K452" i="21"/>
  <c r="J452" i="21"/>
  <c r="G452" i="21"/>
  <c r="E452" i="21"/>
  <c r="AS451" i="21"/>
  <c r="AQ451" i="21"/>
  <c r="AM451" i="21"/>
  <c r="AL451" i="21"/>
  <c r="AK451" i="21"/>
  <c r="AJ451" i="21"/>
  <c r="AI451" i="21"/>
  <c r="AH451" i="21"/>
  <c r="AE451" i="21"/>
  <c r="AC451" i="21"/>
  <c r="T451" i="21"/>
  <c r="O451" i="21"/>
  <c r="N451" i="21"/>
  <c r="M451" i="21"/>
  <c r="L451" i="21"/>
  <c r="K451" i="21"/>
  <c r="J451" i="21"/>
  <c r="G451" i="21"/>
  <c r="E451" i="21"/>
  <c r="AS450" i="21"/>
  <c r="AQ450" i="21"/>
  <c r="AO450" i="21"/>
  <c r="AN450" i="21"/>
  <c r="AM450" i="21"/>
  <c r="AL450" i="21"/>
  <c r="AK450" i="21"/>
  <c r="AJ450" i="21"/>
  <c r="AI450" i="21"/>
  <c r="AH450" i="21"/>
  <c r="AE450" i="21"/>
  <c r="AF450" i="21"/>
  <c r="AC450" i="21"/>
  <c r="T450" i="21"/>
  <c r="Q450" i="21"/>
  <c r="P450" i="21"/>
  <c r="O450" i="21"/>
  <c r="N450" i="21"/>
  <c r="M450" i="21"/>
  <c r="L450" i="21"/>
  <c r="K450" i="21"/>
  <c r="J450" i="21"/>
  <c r="G450" i="21"/>
  <c r="E450" i="21"/>
  <c r="AS449" i="21"/>
  <c r="AQ449" i="21"/>
  <c r="AO449" i="21"/>
  <c r="AN449" i="21"/>
  <c r="AM449" i="21"/>
  <c r="AL449" i="21"/>
  <c r="AK449" i="21"/>
  <c r="AJ449" i="21"/>
  <c r="AI449" i="21"/>
  <c r="AH449" i="21"/>
  <c r="AE449" i="21"/>
  <c r="AC449" i="21"/>
  <c r="T449" i="21"/>
  <c r="Q449" i="21"/>
  <c r="P449" i="21"/>
  <c r="O449" i="21"/>
  <c r="N449" i="21"/>
  <c r="M449" i="21"/>
  <c r="L449" i="21"/>
  <c r="K449" i="21"/>
  <c r="J449" i="21"/>
  <c r="G449" i="21"/>
  <c r="E449" i="21"/>
  <c r="AS448" i="21"/>
  <c r="AQ448" i="21"/>
  <c r="AM448" i="21"/>
  <c r="AL448" i="21"/>
  <c r="AK448" i="21"/>
  <c r="AJ448" i="21"/>
  <c r="AI448" i="21"/>
  <c r="AH448" i="21"/>
  <c r="AE448" i="21"/>
  <c r="AC448" i="21"/>
  <c r="T448" i="21"/>
  <c r="O448" i="21"/>
  <c r="N448" i="21"/>
  <c r="M448" i="21"/>
  <c r="L448" i="21"/>
  <c r="K448" i="21"/>
  <c r="J448" i="21"/>
  <c r="G448" i="21"/>
  <c r="E448" i="21"/>
  <c r="AS447" i="21"/>
  <c r="AQ447" i="21"/>
  <c r="AO447" i="21"/>
  <c r="AN447" i="21"/>
  <c r="AM447" i="21"/>
  <c r="AL447" i="21"/>
  <c r="AK447" i="21"/>
  <c r="AJ447" i="21"/>
  <c r="AI447" i="21"/>
  <c r="AH447" i="21"/>
  <c r="AE447" i="21"/>
  <c r="AC447" i="21"/>
  <c r="T447" i="21"/>
  <c r="Q447" i="21"/>
  <c r="P447" i="21"/>
  <c r="O447" i="21"/>
  <c r="N447" i="21"/>
  <c r="M447" i="21"/>
  <c r="L447" i="21"/>
  <c r="K447" i="21"/>
  <c r="J447" i="21"/>
  <c r="G447" i="21"/>
  <c r="E447" i="21"/>
  <c r="AS446" i="21"/>
  <c r="AQ446" i="21"/>
  <c r="AO446" i="21"/>
  <c r="AN446" i="21"/>
  <c r="AM446" i="21"/>
  <c r="AL446" i="21"/>
  <c r="AK446" i="21"/>
  <c r="AJ446" i="21"/>
  <c r="AI446" i="21"/>
  <c r="AH446" i="21"/>
  <c r="AE446" i="21"/>
  <c r="AC446" i="21"/>
  <c r="T446" i="21"/>
  <c r="Q446" i="21"/>
  <c r="P446" i="21"/>
  <c r="O446" i="21"/>
  <c r="N446" i="21"/>
  <c r="M446" i="21"/>
  <c r="L446" i="21"/>
  <c r="K446" i="21"/>
  <c r="J446" i="21"/>
  <c r="G446" i="21"/>
  <c r="E446" i="21"/>
  <c r="AS445" i="21"/>
  <c r="AQ445" i="21"/>
  <c r="AO445" i="21"/>
  <c r="AN445" i="21"/>
  <c r="AM445" i="21"/>
  <c r="AL445" i="21"/>
  <c r="AK445" i="21"/>
  <c r="AJ445" i="21"/>
  <c r="AI445" i="21"/>
  <c r="AH445" i="21"/>
  <c r="AE445" i="21"/>
  <c r="AC445" i="21"/>
  <c r="T445" i="21"/>
  <c r="Q445" i="21"/>
  <c r="P445" i="21"/>
  <c r="O445" i="21"/>
  <c r="N445" i="21"/>
  <c r="M445" i="21"/>
  <c r="L445" i="21"/>
  <c r="K445" i="21"/>
  <c r="J445" i="21"/>
  <c r="G445" i="21"/>
  <c r="E445" i="21"/>
  <c r="AS444" i="21"/>
  <c r="AQ444" i="21"/>
  <c r="AO444" i="21"/>
  <c r="AN444" i="21"/>
  <c r="AM444" i="21"/>
  <c r="AL444" i="21"/>
  <c r="AK444" i="21"/>
  <c r="AJ444" i="21"/>
  <c r="AI444" i="21"/>
  <c r="AH444" i="21"/>
  <c r="AE444" i="21"/>
  <c r="AC444" i="21"/>
  <c r="T444" i="21"/>
  <c r="Q444" i="21"/>
  <c r="P444" i="21"/>
  <c r="O444" i="21"/>
  <c r="N444" i="21"/>
  <c r="M444" i="21"/>
  <c r="L444" i="21"/>
  <c r="K444" i="21"/>
  <c r="J444" i="21"/>
  <c r="G444" i="21"/>
  <c r="E444" i="21"/>
  <c r="AS443" i="21"/>
  <c r="AQ443" i="21"/>
  <c r="AO443" i="21"/>
  <c r="AN443" i="21"/>
  <c r="AM443" i="21"/>
  <c r="AL443" i="21"/>
  <c r="AK443" i="21"/>
  <c r="AJ443" i="21"/>
  <c r="AI443" i="21"/>
  <c r="AH443" i="21"/>
  <c r="AE443" i="21"/>
  <c r="AC443" i="21"/>
  <c r="T443" i="21"/>
  <c r="Q443" i="21"/>
  <c r="P443" i="21"/>
  <c r="O443" i="21"/>
  <c r="N443" i="21"/>
  <c r="M443" i="21"/>
  <c r="L443" i="21"/>
  <c r="K443" i="21"/>
  <c r="J443" i="21"/>
  <c r="G443" i="21"/>
  <c r="E443" i="21"/>
  <c r="AS442" i="21"/>
  <c r="AQ442" i="21"/>
  <c r="AO442" i="21"/>
  <c r="AN442" i="21"/>
  <c r="AM442" i="21"/>
  <c r="AL442" i="21"/>
  <c r="AK442" i="21"/>
  <c r="AJ442" i="21"/>
  <c r="AI442" i="21"/>
  <c r="AH442" i="21"/>
  <c r="AE442" i="21"/>
  <c r="AF442" i="21"/>
  <c r="AC442" i="21"/>
  <c r="T442" i="21"/>
  <c r="Q442" i="21"/>
  <c r="P442" i="21"/>
  <c r="O442" i="21"/>
  <c r="N442" i="21"/>
  <c r="M442" i="21"/>
  <c r="L442" i="21"/>
  <c r="K442" i="21"/>
  <c r="J442" i="21"/>
  <c r="G442" i="21"/>
  <c r="E442" i="21"/>
  <c r="AS441" i="21"/>
  <c r="AQ441" i="21"/>
  <c r="AO441" i="21"/>
  <c r="AN441" i="21"/>
  <c r="AM441" i="21"/>
  <c r="AL441" i="21"/>
  <c r="AK441" i="21"/>
  <c r="AJ441" i="21"/>
  <c r="AI441" i="21"/>
  <c r="AH441" i="21"/>
  <c r="AE441" i="21"/>
  <c r="AC441" i="21"/>
  <c r="T441" i="21"/>
  <c r="Q441" i="21"/>
  <c r="P441" i="21"/>
  <c r="O441" i="21"/>
  <c r="N441" i="21"/>
  <c r="M441" i="21"/>
  <c r="L441" i="21"/>
  <c r="K441" i="21"/>
  <c r="J441" i="21"/>
  <c r="G441" i="21"/>
  <c r="E441" i="21"/>
  <c r="AS440" i="21"/>
  <c r="AQ440" i="21"/>
  <c r="AM440" i="21"/>
  <c r="AL440" i="21"/>
  <c r="AK440" i="21"/>
  <c r="AJ440" i="21"/>
  <c r="AI440" i="21"/>
  <c r="AH440" i="21"/>
  <c r="AE440" i="21"/>
  <c r="AU440" i="21" s="1"/>
  <c r="AC440" i="21"/>
  <c r="T440" i="21"/>
  <c r="O440" i="21"/>
  <c r="N440" i="21"/>
  <c r="M440" i="21"/>
  <c r="L440" i="21"/>
  <c r="K440" i="21"/>
  <c r="J440" i="21"/>
  <c r="G440" i="21"/>
  <c r="E440" i="21"/>
  <c r="AS439" i="21"/>
  <c r="AQ439" i="21"/>
  <c r="AO439" i="21"/>
  <c r="AN439" i="21"/>
  <c r="AM439" i="21"/>
  <c r="AL439" i="21"/>
  <c r="AK439" i="21"/>
  <c r="AJ439" i="21"/>
  <c r="AI439" i="21"/>
  <c r="AH439" i="21"/>
  <c r="AE439" i="21"/>
  <c r="AC439" i="21"/>
  <c r="T439" i="21"/>
  <c r="Q439" i="21"/>
  <c r="P439" i="21"/>
  <c r="O439" i="21"/>
  <c r="N439" i="21"/>
  <c r="M439" i="21"/>
  <c r="L439" i="21"/>
  <c r="K439" i="21"/>
  <c r="J439" i="21"/>
  <c r="G439" i="21"/>
  <c r="E439" i="21"/>
  <c r="AS438" i="21"/>
  <c r="AQ438" i="21"/>
  <c r="AO438" i="21"/>
  <c r="AN438" i="21"/>
  <c r="AM438" i="21"/>
  <c r="AL438" i="21"/>
  <c r="AK438" i="21"/>
  <c r="AJ438" i="21"/>
  <c r="AI438" i="21"/>
  <c r="AH438" i="21"/>
  <c r="AE438" i="21"/>
  <c r="AC438" i="21"/>
  <c r="T438" i="21"/>
  <c r="Q438" i="21"/>
  <c r="P438" i="21"/>
  <c r="O438" i="21"/>
  <c r="N438" i="21"/>
  <c r="M438" i="21"/>
  <c r="L438" i="21"/>
  <c r="K438" i="21"/>
  <c r="J438" i="21"/>
  <c r="G438" i="21"/>
  <c r="E438" i="21"/>
  <c r="AS437" i="21"/>
  <c r="AQ437" i="21"/>
  <c r="AO437" i="21"/>
  <c r="AN437" i="21"/>
  <c r="AM437" i="21"/>
  <c r="AL437" i="21"/>
  <c r="AK437" i="21"/>
  <c r="AJ437" i="21"/>
  <c r="AI437" i="21"/>
  <c r="AH437" i="21"/>
  <c r="AE437" i="21"/>
  <c r="AC437" i="21"/>
  <c r="T437" i="21"/>
  <c r="Q437" i="21"/>
  <c r="P437" i="21"/>
  <c r="O437" i="21"/>
  <c r="N437" i="21"/>
  <c r="M437" i="21"/>
  <c r="L437" i="21"/>
  <c r="K437" i="21"/>
  <c r="J437" i="21"/>
  <c r="G437" i="21"/>
  <c r="E437" i="21"/>
  <c r="AS436" i="21"/>
  <c r="AQ436" i="21"/>
  <c r="AO436" i="21"/>
  <c r="AN436" i="21"/>
  <c r="AM436" i="21"/>
  <c r="AL436" i="21"/>
  <c r="AK436" i="21"/>
  <c r="AJ436" i="21"/>
  <c r="AI436" i="21"/>
  <c r="AH436" i="21"/>
  <c r="AE436" i="21"/>
  <c r="AF436" i="21"/>
  <c r="AC436" i="21"/>
  <c r="T436" i="21"/>
  <c r="Q436" i="21"/>
  <c r="P436" i="21"/>
  <c r="O436" i="21"/>
  <c r="N436" i="21"/>
  <c r="M436" i="21"/>
  <c r="L436" i="21"/>
  <c r="K436" i="21"/>
  <c r="J436" i="21"/>
  <c r="G436" i="21"/>
  <c r="E436" i="21"/>
  <c r="AS435" i="21"/>
  <c r="AQ435" i="21"/>
  <c r="AO435" i="21"/>
  <c r="AN435" i="21"/>
  <c r="AM435" i="21"/>
  <c r="AL435" i="21"/>
  <c r="AK435" i="21"/>
  <c r="AJ435" i="21"/>
  <c r="AI435" i="21"/>
  <c r="AH435" i="21"/>
  <c r="AE435" i="21"/>
  <c r="AC435" i="21"/>
  <c r="T435" i="21"/>
  <c r="Q435" i="21"/>
  <c r="P435" i="21"/>
  <c r="O435" i="21"/>
  <c r="N435" i="21"/>
  <c r="M435" i="21"/>
  <c r="L435" i="21"/>
  <c r="K435" i="21"/>
  <c r="J435" i="21"/>
  <c r="G435" i="21"/>
  <c r="E435" i="21"/>
  <c r="AS434" i="21"/>
  <c r="AQ434" i="21"/>
  <c r="AO434" i="21"/>
  <c r="AN434" i="21"/>
  <c r="AM434" i="21"/>
  <c r="AL434" i="21"/>
  <c r="AK434" i="21"/>
  <c r="AJ434" i="21"/>
  <c r="AI434" i="21"/>
  <c r="AH434" i="21"/>
  <c r="AE434" i="21"/>
  <c r="AC434" i="21"/>
  <c r="T434" i="21"/>
  <c r="Q434" i="21"/>
  <c r="P434" i="21"/>
  <c r="O434" i="21"/>
  <c r="N434" i="21"/>
  <c r="M434" i="21"/>
  <c r="L434" i="21"/>
  <c r="K434" i="21"/>
  <c r="J434" i="21"/>
  <c r="G434" i="21"/>
  <c r="E434" i="21"/>
  <c r="H434" i="21" s="1"/>
  <c r="AS433" i="21"/>
  <c r="AQ433" i="21"/>
  <c r="AM433" i="21"/>
  <c r="AL433" i="21"/>
  <c r="AK433" i="21"/>
  <c r="AJ433" i="21"/>
  <c r="AI433" i="21"/>
  <c r="AH433" i="21"/>
  <c r="AE433" i="21"/>
  <c r="AU433" i="21" s="1"/>
  <c r="AC433" i="21"/>
  <c r="T433" i="21"/>
  <c r="O433" i="21"/>
  <c r="N433" i="21"/>
  <c r="M433" i="21"/>
  <c r="L433" i="21"/>
  <c r="K433" i="21"/>
  <c r="J433" i="21"/>
  <c r="G433" i="21"/>
  <c r="E433" i="21"/>
  <c r="AS432" i="21"/>
  <c r="AQ432" i="21"/>
  <c r="AO432" i="21"/>
  <c r="AN432" i="21"/>
  <c r="AM432" i="21"/>
  <c r="AL432" i="21"/>
  <c r="AK432" i="21"/>
  <c r="AJ432" i="21"/>
  <c r="AI432" i="21"/>
  <c r="AH432" i="21"/>
  <c r="AE432" i="21"/>
  <c r="AC432" i="21"/>
  <c r="T432" i="21"/>
  <c r="Q432" i="21"/>
  <c r="P432" i="21"/>
  <c r="O432" i="21"/>
  <c r="N432" i="21"/>
  <c r="M432" i="21"/>
  <c r="L432" i="21"/>
  <c r="K432" i="21"/>
  <c r="J432" i="21"/>
  <c r="G432" i="21"/>
  <c r="E432" i="21"/>
  <c r="AS431" i="21"/>
  <c r="AQ431" i="21"/>
  <c r="AO431" i="21"/>
  <c r="AN431" i="21"/>
  <c r="AM431" i="21"/>
  <c r="AL431" i="21"/>
  <c r="AK431" i="21"/>
  <c r="AJ431" i="21"/>
  <c r="AI431" i="21"/>
  <c r="AH431" i="21"/>
  <c r="AE431" i="21"/>
  <c r="AC431" i="21"/>
  <c r="T431" i="21"/>
  <c r="Q431" i="21"/>
  <c r="P431" i="21"/>
  <c r="O431" i="21"/>
  <c r="N431" i="21"/>
  <c r="M431" i="21"/>
  <c r="L431" i="21"/>
  <c r="K431" i="21"/>
  <c r="J431" i="21"/>
  <c r="G431" i="21"/>
  <c r="E431" i="21"/>
  <c r="AS430" i="21"/>
  <c r="AQ430" i="21"/>
  <c r="AO430" i="21"/>
  <c r="AN430" i="21"/>
  <c r="AM430" i="21"/>
  <c r="AL430" i="21"/>
  <c r="AK430" i="21"/>
  <c r="AJ430" i="21"/>
  <c r="AI430" i="21"/>
  <c r="AH430" i="21"/>
  <c r="AE430" i="21"/>
  <c r="AC430" i="21"/>
  <c r="T430" i="21"/>
  <c r="Q430" i="21"/>
  <c r="P430" i="21"/>
  <c r="O430" i="21"/>
  <c r="N430" i="21"/>
  <c r="M430" i="21"/>
  <c r="L430" i="21"/>
  <c r="K430" i="21"/>
  <c r="J430" i="21"/>
  <c r="G430" i="21"/>
  <c r="E430" i="21"/>
  <c r="AS429" i="21"/>
  <c r="AQ429" i="21"/>
  <c r="AO429" i="21"/>
  <c r="AN429" i="21"/>
  <c r="AM429" i="21"/>
  <c r="AL429" i="21"/>
  <c r="AK429" i="21"/>
  <c r="AJ429" i="21"/>
  <c r="AI429" i="21"/>
  <c r="AH429" i="21"/>
  <c r="AE429" i="21"/>
  <c r="AC429" i="21"/>
  <c r="T429" i="21"/>
  <c r="Q429" i="21"/>
  <c r="P429" i="21"/>
  <c r="O429" i="21"/>
  <c r="N429" i="21"/>
  <c r="M429" i="21"/>
  <c r="L429" i="21"/>
  <c r="K429" i="21"/>
  <c r="J429" i="21"/>
  <c r="G429" i="21"/>
  <c r="E429" i="21"/>
  <c r="AS428" i="21"/>
  <c r="AQ428" i="21"/>
  <c r="AO428" i="21"/>
  <c r="AN428" i="21"/>
  <c r="AM428" i="21"/>
  <c r="AL428" i="21"/>
  <c r="AK428" i="21"/>
  <c r="AJ428" i="21"/>
  <c r="AI428" i="21"/>
  <c r="AH428" i="21"/>
  <c r="AE428" i="21"/>
  <c r="AF428" i="21"/>
  <c r="AC428" i="21"/>
  <c r="T428" i="21"/>
  <c r="Q428" i="21"/>
  <c r="P428" i="21"/>
  <c r="O428" i="21"/>
  <c r="N428" i="21"/>
  <c r="M428" i="21"/>
  <c r="L428" i="21"/>
  <c r="K428" i="21"/>
  <c r="J428" i="21"/>
  <c r="G428" i="21"/>
  <c r="E428" i="21"/>
  <c r="AS427" i="21"/>
  <c r="AQ427" i="21"/>
  <c r="AO427" i="21"/>
  <c r="AN427" i="21"/>
  <c r="AM427" i="21"/>
  <c r="AL427" i="21"/>
  <c r="AK427" i="21"/>
  <c r="AJ427" i="21"/>
  <c r="AI427" i="21"/>
  <c r="AH427" i="21"/>
  <c r="AE427" i="21"/>
  <c r="AC427" i="21"/>
  <c r="T427" i="21"/>
  <c r="Q427" i="21"/>
  <c r="P427" i="21"/>
  <c r="O427" i="21"/>
  <c r="N427" i="21"/>
  <c r="M427" i="21"/>
  <c r="L427" i="21"/>
  <c r="K427" i="21"/>
  <c r="J427" i="21"/>
  <c r="G427" i="21"/>
  <c r="E427" i="21"/>
  <c r="AS426" i="21"/>
  <c r="AQ426" i="21"/>
  <c r="AO426" i="21"/>
  <c r="AN426" i="21"/>
  <c r="AM426" i="21"/>
  <c r="AL426" i="21"/>
  <c r="AK426" i="21"/>
  <c r="AJ426" i="21"/>
  <c r="AI426" i="21"/>
  <c r="AH426" i="21"/>
  <c r="AE426" i="21"/>
  <c r="AC426" i="21"/>
  <c r="T426" i="21"/>
  <c r="Q426" i="21"/>
  <c r="P426" i="21"/>
  <c r="O426" i="21"/>
  <c r="N426" i="21"/>
  <c r="M426" i="21"/>
  <c r="L426" i="21"/>
  <c r="K426" i="21"/>
  <c r="J426" i="21"/>
  <c r="G426" i="21"/>
  <c r="E426" i="21"/>
  <c r="AS425" i="21"/>
  <c r="AQ425" i="21"/>
  <c r="AO425" i="21"/>
  <c r="AN425" i="21"/>
  <c r="AM425" i="21"/>
  <c r="AL425" i="21"/>
  <c r="AK425" i="21"/>
  <c r="AJ425" i="21"/>
  <c r="AI425" i="21"/>
  <c r="AH425" i="21"/>
  <c r="AE425" i="21"/>
  <c r="AC425" i="21"/>
  <c r="T425" i="21"/>
  <c r="Q425" i="21"/>
  <c r="P425" i="21"/>
  <c r="O425" i="21"/>
  <c r="N425" i="21"/>
  <c r="M425" i="21"/>
  <c r="L425" i="21"/>
  <c r="K425" i="21"/>
  <c r="J425" i="21"/>
  <c r="G425" i="21"/>
  <c r="E425" i="21"/>
  <c r="AS424" i="21"/>
  <c r="AQ424" i="21"/>
  <c r="AO424" i="21"/>
  <c r="AN424" i="21"/>
  <c r="AM424" i="21"/>
  <c r="AL424" i="21"/>
  <c r="AK424" i="21"/>
  <c r="AJ424" i="21"/>
  <c r="AI424" i="21"/>
  <c r="AH424" i="21"/>
  <c r="AE424" i="21"/>
  <c r="AC424" i="21"/>
  <c r="T424" i="21"/>
  <c r="Q424" i="21"/>
  <c r="P424" i="21"/>
  <c r="O424" i="21"/>
  <c r="N424" i="21"/>
  <c r="M424" i="21"/>
  <c r="L424" i="21"/>
  <c r="K424" i="21"/>
  <c r="J424" i="21"/>
  <c r="G424" i="21"/>
  <c r="E424" i="21"/>
  <c r="AS423" i="21"/>
  <c r="AQ423" i="21"/>
  <c r="AO423" i="21"/>
  <c r="AN423" i="21"/>
  <c r="AM423" i="21"/>
  <c r="AL423" i="21"/>
  <c r="AK423" i="21"/>
  <c r="AJ423" i="21"/>
  <c r="AI423" i="21"/>
  <c r="AH423" i="21"/>
  <c r="AE423" i="21"/>
  <c r="AC423" i="21"/>
  <c r="T423" i="21"/>
  <c r="Q423" i="21"/>
  <c r="P423" i="21"/>
  <c r="O423" i="21"/>
  <c r="N423" i="21"/>
  <c r="M423" i="21"/>
  <c r="L423" i="21"/>
  <c r="K423" i="21"/>
  <c r="J423" i="21"/>
  <c r="G423" i="21"/>
  <c r="E423" i="21"/>
  <c r="AS422" i="21"/>
  <c r="AQ422" i="21"/>
  <c r="AO422" i="21"/>
  <c r="AN422" i="21"/>
  <c r="AM422" i="21"/>
  <c r="AL422" i="21"/>
  <c r="AK422" i="21"/>
  <c r="AJ422" i="21"/>
  <c r="AI422" i="21"/>
  <c r="AH422" i="21"/>
  <c r="AE422" i="21"/>
  <c r="AC422" i="21"/>
  <c r="T422" i="21"/>
  <c r="Q422" i="21"/>
  <c r="P422" i="21"/>
  <c r="O422" i="21"/>
  <c r="N422" i="21"/>
  <c r="M422" i="21"/>
  <c r="L422" i="21"/>
  <c r="K422" i="21"/>
  <c r="J422" i="21"/>
  <c r="G422" i="21"/>
  <c r="E422" i="21"/>
  <c r="AS421" i="21"/>
  <c r="AQ421" i="21"/>
  <c r="AO421" i="21"/>
  <c r="AN421" i="21"/>
  <c r="AM421" i="21"/>
  <c r="AL421" i="21"/>
  <c r="AK421" i="21"/>
  <c r="AJ421" i="21"/>
  <c r="AI421" i="21"/>
  <c r="AH421" i="21"/>
  <c r="AE421" i="21"/>
  <c r="AC421" i="21"/>
  <c r="T421" i="21"/>
  <c r="Q421" i="21"/>
  <c r="P421" i="21"/>
  <c r="O421" i="21"/>
  <c r="N421" i="21"/>
  <c r="M421" i="21"/>
  <c r="L421" i="21"/>
  <c r="K421" i="21"/>
  <c r="J421" i="21"/>
  <c r="G421" i="21"/>
  <c r="E421" i="21"/>
  <c r="AS420" i="21"/>
  <c r="AQ420" i="21"/>
  <c r="AO420" i="21"/>
  <c r="AN420" i="21"/>
  <c r="AM420" i="21"/>
  <c r="AL420" i="21"/>
  <c r="AK420" i="21"/>
  <c r="AJ420" i="21"/>
  <c r="AI420" i="21"/>
  <c r="AH420" i="21"/>
  <c r="AE420" i="21"/>
  <c r="AF420" i="21"/>
  <c r="AC420" i="21"/>
  <c r="T420" i="21"/>
  <c r="Q420" i="21"/>
  <c r="P420" i="21"/>
  <c r="O420" i="21"/>
  <c r="N420" i="21"/>
  <c r="M420" i="21"/>
  <c r="L420" i="21"/>
  <c r="K420" i="21"/>
  <c r="J420" i="21"/>
  <c r="G420" i="21"/>
  <c r="E420" i="21"/>
  <c r="AS419" i="21"/>
  <c r="AQ419" i="21"/>
  <c r="AO419" i="21"/>
  <c r="AN419" i="21"/>
  <c r="AM419" i="21"/>
  <c r="AL419" i="21"/>
  <c r="AK419" i="21"/>
  <c r="AJ419" i="21"/>
  <c r="AI419" i="21"/>
  <c r="AH419" i="21"/>
  <c r="AE419" i="21"/>
  <c r="AC419" i="21"/>
  <c r="T419" i="21"/>
  <c r="Q419" i="21"/>
  <c r="P419" i="21"/>
  <c r="O419" i="21"/>
  <c r="N419" i="21"/>
  <c r="M419" i="21"/>
  <c r="L419" i="21"/>
  <c r="K419" i="21"/>
  <c r="J419" i="21"/>
  <c r="G419" i="21"/>
  <c r="E419" i="21"/>
  <c r="AS418" i="21"/>
  <c r="AQ418" i="21"/>
  <c r="AO418" i="21"/>
  <c r="AN418" i="21"/>
  <c r="AM418" i="21"/>
  <c r="AL418" i="21"/>
  <c r="AK418" i="21"/>
  <c r="AJ418" i="21"/>
  <c r="AI418" i="21"/>
  <c r="AH418" i="21"/>
  <c r="AE418" i="21"/>
  <c r="AC418" i="21"/>
  <c r="T418" i="21"/>
  <c r="Q418" i="21"/>
  <c r="P418" i="21"/>
  <c r="O418" i="21"/>
  <c r="N418" i="21"/>
  <c r="M418" i="21"/>
  <c r="L418" i="21"/>
  <c r="K418" i="21"/>
  <c r="J418" i="21"/>
  <c r="G418" i="21"/>
  <c r="E418" i="21"/>
  <c r="AS417" i="21"/>
  <c r="AQ417" i="21"/>
  <c r="AO417" i="21"/>
  <c r="AN417" i="21"/>
  <c r="AM417" i="21"/>
  <c r="AL417" i="21"/>
  <c r="AK417" i="21"/>
  <c r="AJ417" i="21"/>
  <c r="AI417" i="21"/>
  <c r="AH417" i="21"/>
  <c r="AE417" i="21"/>
  <c r="AF417" i="21"/>
  <c r="AC417" i="21"/>
  <c r="T417" i="21"/>
  <c r="Q417" i="21"/>
  <c r="P417" i="21"/>
  <c r="O417" i="21"/>
  <c r="N417" i="21"/>
  <c r="M417" i="21"/>
  <c r="L417" i="21"/>
  <c r="K417" i="21"/>
  <c r="J417" i="21"/>
  <c r="G417" i="21"/>
  <c r="E417" i="21"/>
  <c r="AS416" i="21"/>
  <c r="AQ416" i="21"/>
  <c r="AO416" i="21"/>
  <c r="AN416" i="21"/>
  <c r="AM416" i="21"/>
  <c r="AL416" i="21"/>
  <c r="AK416" i="21"/>
  <c r="AJ416" i="21"/>
  <c r="AI416" i="21"/>
  <c r="AH416" i="21"/>
  <c r="AE416" i="21"/>
  <c r="AC416" i="21"/>
  <c r="T416" i="21"/>
  <c r="Q416" i="21"/>
  <c r="P416" i="21"/>
  <c r="O416" i="21"/>
  <c r="N416" i="21"/>
  <c r="M416" i="21"/>
  <c r="L416" i="21"/>
  <c r="K416" i="21"/>
  <c r="J416" i="21"/>
  <c r="G416" i="21"/>
  <c r="E416" i="21"/>
  <c r="AS415" i="21"/>
  <c r="AQ415" i="21"/>
  <c r="AO415" i="21"/>
  <c r="AN415" i="21"/>
  <c r="AM415" i="21"/>
  <c r="AL415" i="21"/>
  <c r="AK415" i="21"/>
  <c r="AJ415" i="21"/>
  <c r="AI415" i="21"/>
  <c r="AH415" i="21"/>
  <c r="AE415" i="21"/>
  <c r="AC415" i="21"/>
  <c r="T415" i="21"/>
  <c r="Q415" i="21"/>
  <c r="P415" i="21"/>
  <c r="O415" i="21"/>
  <c r="N415" i="21"/>
  <c r="M415" i="21"/>
  <c r="L415" i="21"/>
  <c r="K415" i="21"/>
  <c r="J415" i="21"/>
  <c r="G415" i="21"/>
  <c r="E415" i="21"/>
  <c r="AS414" i="21"/>
  <c r="AQ414" i="21"/>
  <c r="AO414" i="21"/>
  <c r="AN414" i="21"/>
  <c r="AM414" i="21"/>
  <c r="AL414" i="21"/>
  <c r="AK414" i="21"/>
  <c r="AJ414" i="21"/>
  <c r="AI414" i="21"/>
  <c r="AH414" i="21"/>
  <c r="AE414" i="21"/>
  <c r="AC414" i="21"/>
  <c r="T414" i="21"/>
  <c r="Q414" i="21"/>
  <c r="P414" i="21"/>
  <c r="O414" i="21"/>
  <c r="N414" i="21"/>
  <c r="M414" i="21"/>
  <c r="L414" i="21"/>
  <c r="K414" i="21"/>
  <c r="J414" i="21"/>
  <c r="G414" i="21"/>
  <c r="E414" i="21"/>
  <c r="AS413" i="21"/>
  <c r="AQ413" i="21"/>
  <c r="AO413" i="21"/>
  <c r="AN413" i="21"/>
  <c r="AM413" i="21"/>
  <c r="AL413" i="21"/>
  <c r="AK413" i="21"/>
  <c r="AJ413" i="21"/>
  <c r="AI413" i="21"/>
  <c r="AH413" i="21"/>
  <c r="AE413" i="21"/>
  <c r="AC413" i="21"/>
  <c r="T413" i="21"/>
  <c r="Q413" i="21"/>
  <c r="P413" i="21"/>
  <c r="O413" i="21"/>
  <c r="N413" i="21"/>
  <c r="M413" i="21"/>
  <c r="L413" i="21"/>
  <c r="K413" i="21"/>
  <c r="J413" i="21"/>
  <c r="G413" i="21"/>
  <c r="E413" i="21"/>
  <c r="AS412" i="21"/>
  <c r="AQ412" i="21"/>
  <c r="AO412" i="21"/>
  <c r="AN412" i="21"/>
  <c r="AM412" i="21"/>
  <c r="AL412" i="21"/>
  <c r="AK412" i="21"/>
  <c r="AJ412" i="21"/>
  <c r="AI412" i="21"/>
  <c r="AH412" i="21"/>
  <c r="AE412" i="21"/>
  <c r="AC412" i="21"/>
  <c r="T412" i="21"/>
  <c r="Q412" i="21"/>
  <c r="P412" i="21"/>
  <c r="O412" i="21"/>
  <c r="N412" i="21"/>
  <c r="M412" i="21"/>
  <c r="L412" i="21"/>
  <c r="K412" i="21"/>
  <c r="J412" i="21"/>
  <c r="G412" i="21"/>
  <c r="E412" i="21"/>
  <c r="AS411" i="21"/>
  <c r="AQ411" i="21"/>
  <c r="AM411" i="21"/>
  <c r="AL411" i="21"/>
  <c r="AK411" i="21"/>
  <c r="AJ411" i="21"/>
  <c r="AI411" i="21"/>
  <c r="AH411" i="21"/>
  <c r="AE411" i="21"/>
  <c r="AU411" i="21" s="1"/>
  <c r="AC411" i="21"/>
  <c r="T411" i="21"/>
  <c r="O411" i="21"/>
  <c r="N411" i="21"/>
  <c r="M411" i="21"/>
  <c r="L411" i="21"/>
  <c r="K411" i="21"/>
  <c r="J411" i="21"/>
  <c r="G411" i="21"/>
  <c r="E411" i="21"/>
  <c r="AS410" i="21"/>
  <c r="AQ410" i="21"/>
  <c r="AO410" i="21"/>
  <c r="AN410" i="21"/>
  <c r="AM410" i="21"/>
  <c r="AL410" i="21"/>
  <c r="AK410" i="21"/>
  <c r="AJ410" i="21"/>
  <c r="AI410" i="21"/>
  <c r="AH410" i="21"/>
  <c r="AE410" i="21"/>
  <c r="AC410" i="21"/>
  <c r="T410" i="21"/>
  <c r="Q410" i="21"/>
  <c r="P410" i="21"/>
  <c r="O410" i="21"/>
  <c r="N410" i="21"/>
  <c r="M410" i="21"/>
  <c r="L410" i="21"/>
  <c r="K410" i="21"/>
  <c r="J410" i="21"/>
  <c r="G410" i="21"/>
  <c r="E410" i="21"/>
  <c r="AS409" i="21"/>
  <c r="AQ409" i="21"/>
  <c r="AO409" i="21"/>
  <c r="AN409" i="21"/>
  <c r="AM409" i="21"/>
  <c r="AL409" i="21"/>
  <c r="AK409" i="21"/>
  <c r="AJ409" i="21"/>
  <c r="AI409" i="21"/>
  <c r="AH409" i="21"/>
  <c r="AE409" i="21"/>
  <c r="AC409" i="21"/>
  <c r="T409" i="21"/>
  <c r="Q409" i="21"/>
  <c r="P409" i="21"/>
  <c r="O409" i="21"/>
  <c r="N409" i="21"/>
  <c r="M409" i="21"/>
  <c r="L409" i="21"/>
  <c r="K409" i="21"/>
  <c r="J409" i="21"/>
  <c r="G409" i="21"/>
  <c r="E409" i="21"/>
  <c r="AS408" i="21"/>
  <c r="AQ408" i="21"/>
  <c r="AO408" i="21"/>
  <c r="AN408" i="21"/>
  <c r="AM408" i="21"/>
  <c r="AL408" i="21"/>
  <c r="AK408" i="21"/>
  <c r="AJ408" i="21"/>
  <c r="AI408" i="21"/>
  <c r="AH408" i="21"/>
  <c r="AE408" i="21"/>
  <c r="AC408" i="21"/>
  <c r="T408" i="21"/>
  <c r="Q408" i="21"/>
  <c r="P408" i="21"/>
  <c r="O408" i="21"/>
  <c r="N408" i="21"/>
  <c r="M408" i="21"/>
  <c r="L408" i="21"/>
  <c r="K408" i="21"/>
  <c r="J408" i="21"/>
  <c r="G408" i="21"/>
  <c r="E408" i="21"/>
  <c r="AS407" i="21"/>
  <c r="AQ407" i="21"/>
  <c r="AO407" i="21"/>
  <c r="AN407" i="21"/>
  <c r="AM407" i="21"/>
  <c r="AL407" i="21"/>
  <c r="AK407" i="21"/>
  <c r="AJ407" i="21"/>
  <c r="AI407" i="21"/>
  <c r="AH407" i="21"/>
  <c r="AE407" i="21"/>
  <c r="AC407" i="21"/>
  <c r="T407" i="21"/>
  <c r="Q407" i="21"/>
  <c r="P407" i="21"/>
  <c r="O407" i="21"/>
  <c r="N407" i="21"/>
  <c r="M407" i="21"/>
  <c r="L407" i="21"/>
  <c r="K407" i="21"/>
  <c r="J407" i="21"/>
  <c r="G407" i="21"/>
  <c r="E407" i="21"/>
  <c r="AS406" i="21"/>
  <c r="AQ406" i="21"/>
  <c r="AO406" i="21"/>
  <c r="AN406" i="21"/>
  <c r="AM406" i="21"/>
  <c r="AL406" i="21"/>
  <c r="AK406" i="21"/>
  <c r="AJ406" i="21"/>
  <c r="AI406" i="21"/>
  <c r="AH406" i="21"/>
  <c r="AE406" i="21"/>
  <c r="AC406" i="21"/>
  <c r="T406" i="21"/>
  <c r="Q406" i="21"/>
  <c r="P406" i="21"/>
  <c r="O406" i="21"/>
  <c r="N406" i="21"/>
  <c r="M406" i="21"/>
  <c r="L406" i="21"/>
  <c r="K406" i="21"/>
  <c r="J406" i="21"/>
  <c r="G406" i="21"/>
  <c r="E406" i="21"/>
  <c r="AS405" i="21"/>
  <c r="AQ405" i="21"/>
  <c r="AO405" i="21"/>
  <c r="AN405" i="21"/>
  <c r="AM405" i="21"/>
  <c r="AL405" i="21"/>
  <c r="AK405" i="21"/>
  <c r="AJ405" i="21"/>
  <c r="AI405" i="21"/>
  <c r="AH405" i="21"/>
  <c r="AE405" i="21"/>
  <c r="AC405" i="21"/>
  <c r="T405" i="21"/>
  <c r="Q405" i="21"/>
  <c r="P405" i="21"/>
  <c r="O405" i="21"/>
  <c r="N405" i="21"/>
  <c r="M405" i="21"/>
  <c r="L405" i="21"/>
  <c r="K405" i="21"/>
  <c r="J405" i="21"/>
  <c r="G405" i="21"/>
  <c r="E405" i="21"/>
  <c r="AS404" i="21"/>
  <c r="AQ404" i="21"/>
  <c r="AO404" i="21"/>
  <c r="AN404" i="21"/>
  <c r="AM404" i="21"/>
  <c r="AL404" i="21"/>
  <c r="AK404" i="21"/>
  <c r="AJ404" i="21"/>
  <c r="AI404" i="21"/>
  <c r="AH404" i="21"/>
  <c r="AE404" i="21"/>
  <c r="AC404" i="21"/>
  <c r="T404" i="21"/>
  <c r="Q404" i="21"/>
  <c r="P404" i="21"/>
  <c r="O404" i="21"/>
  <c r="N404" i="21"/>
  <c r="M404" i="21"/>
  <c r="L404" i="21"/>
  <c r="K404" i="21"/>
  <c r="J404" i="21"/>
  <c r="G404" i="21"/>
  <c r="E404" i="21"/>
  <c r="AS403" i="21"/>
  <c r="AQ403" i="21"/>
  <c r="AO403" i="21"/>
  <c r="AN403" i="21"/>
  <c r="AM403" i="21"/>
  <c r="AL403" i="21"/>
  <c r="AK403" i="21"/>
  <c r="AJ403" i="21"/>
  <c r="AI403" i="21"/>
  <c r="AH403" i="21"/>
  <c r="AE403" i="21"/>
  <c r="AC403" i="21"/>
  <c r="T403" i="21"/>
  <c r="Q403" i="21"/>
  <c r="P403" i="21"/>
  <c r="O403" i="21"/>
  <c r="N403" i="21"/>
  <c r="M403" i="21"/>
  <c r="L403" i="21"/>
  <c r="K403" i="21"/>
  <c r="J403" i="21"/>
  <c r="G403" i="21"/>
  <c r="E403" i="21"/>
  <c r="AS402" i="21"/>
  <c r="AQ402" i="21"/>
  <c r="AM402" i="21"/>
  <c r="AL402" i="21"/>
  <c r="AK402" i="21"/>
  <c r="AJ402" i="21"/>
  <c r="AI402" i="21"/>
  <c r="AH402" i="21"/>
  <c r="AE402" i="21"/>
  <c r="AC402" i="21"/>
  <c r="T402" i="21"/>
  <c r="O402" i="21"/>
  <c r="N402" i="21"/>
  <c r="M402" i="21"/>
  <c r="L402" i="21"/>
  <c r="K402" i="21"/>
  <c r="J402" i="21"/>
  <c r="G402" i="21"/>
  <c r="E402" i="21"/>
  <c r="AS401" i="21"/>
  <c r="AQ401" i="21"/>
  <c r="AO401" i="21"/>
  <c r="AN401" i="21"/>
  <c r="AM401" i="21"/>
  <c r="AL401" i="21"/>
  <c r="AK401" i="21"/>
  <c r="AJ401" i="21"/>
  <c r="AI401" i="21"/>
  <c r="AH401" i="21"/>
  <c r="AE401" i="21"/>
  <c r="AC401" i="21"/>
  <c r="T401" i="21"/>
  <c r="Q401" i="21"/>
  <c r="P401" i="21"/>
  <c r="O401" i="21"/>
  <c r="N401" i="21"/>
  <c r="M401" i="21"/>
  <c r="L401" i="21"/>
  <c r="K401" i="21"/>
  <c r="J401" i="21"/>
  <c r="G401" i="21"/>
  <c r="E401" i="21"/>
  <c r="AS400" i="21"/>
  <c r="AQ400" i="21"/>
  <c r="AO400" i="21"/>
  <c r="AN400" i="21"/>
  <c r="AM400" i="21"/>
  <c r="AL400" i="21"/>
  <c r="AK400" i="21"/>
  <c r="AJ400" i="21"/>
  <c r="AI400" i="21"/>
  <c r="AH400" i="21"/>
  <c r="AE400" i="21"/>
  <c r="AC400" i="21"/>
  <c r="T400" i="21"/>
  <c r="Q400" i="21"/>
  <c r="P400" i="21"/>
  <c r="O400" i="21"/>
  <c r="N400" i="21"/>
  <c r="M400" i="21"/>
  <c r="L400" i="21"/>
  <c r="K400" i="21"/>
  <c r="J400" i="21"/>
  <c r="G400" i="21"/>
  <c r="E400" i="21"/>
  <c r="AS399" i="21"/>
  <c r="AQ399" i="21"/>
  <c r="AO399" i="21"/>
  <c r="AN399" i="21"/>
  <c r="AM399" i="21"/>
  <c r="AL399" i="21"/>
  <c r="AK399" i="21"/>
  <c r="AJ399" i="21"/>
  <c r="AI399" i="21"/>
  <c r="AH399" i="21"/>
  <c r="AE399" i="21"/>
  <c r="AC399" i="21"/>
  <c r="T399" i="21"/>
  <c r="Q399" i="21"/>
  <c r="P399" i="21"/>
  <c r="O399" i="21"/>
  <c r="N399" i="21"/>
  <c r="M399" i="21"/>
  <c r="L399" i="21"/>
  <c r="K399" i="21"/>
  <c r="J399" i="21"/>
  <c r="G399" i="21"/>
  <c r="E399" i="21"/>
  <c r="AS398" i="21"/>
  <c r="AQ398" i="21"/>
  <c r="AO398" i="21"/>
  <c r="AN398" i="21"/>
  <c r="AM398" i="21"/>
  <c r="AL398" i="21"/>
  <c r="AK398" i="21"/>
  <c r="AJ398" i="21"/>
  <c r="AI398" i="21"/>
  <c r="AH398" i="21"/>
  <c r="AE398" i="21"/>
  <c r="AC398" i="21"/>
  <c r="T398" i="21"/>
  <c r="Q398" i="21"/>
  <c r="P398" i="21"/>
  <c r="O398" i="21"/>
  <c r="N398" i="21"/>
  <c r="M398" i="21"/>
  <c r="L398" i="21"/>
  <c r="K398" i="21"/>
  <c r="J398" i="21"/>
  <c r="G398" i="21"/>
  <c r="E398" i="21"/>
  <c r="AS397" i="21"/>
  <c r="AQ397" i="21"/>
  <c r="AO397" i="21"/>
  <c r="AN397" i="21"/>
  <c r="AM397" i="21"/>
  <c r="AL397" i="21"/>
  <c r="AK397" i="21"/>
  <c r="AJ397" i="21"/>
  <c r="AI397" i="21"/>
  <c r="AH397" i="21"/>
  <c r="AE397" i="21"/>
  <c r="AC397" i="21"/>
  <c r="T397" i="21"/>
  <c r="Q397" i="21"/>
  <c r="P397" i="21"/>
  <c r="O397" i="21"/>
  <c r="N397" i="21"/>
  <c r="M397" i="21"/>
  <c r="L397" i="21"/>
  <c r="K397" i="21"/>
  <c r="J397" i="21"/>
  <c r="G397" i="21"/>
  <c r="E397" i="21"/>
  <c r="AS396" i="21"/>
  <c r="AQ396" i="21"/>
  <c r="AO396" i="21"/>
  <c r="AN396" i="21"/>
  <c r="AM396" i="21"/>
  <c r="AL396" i="21"/>
  <c r="AK396" i="21"/>
  <c r="AJ396" i="21"/>
  <c r="AI396" i="21"/>
  <c r="AH396" i="21"/>
  <c r="AE396" i="21"/>
  <c r="AC396" i="21"/>
  <c r="T396" i="21"/>
  <c r="Q396" i="21"/>
  <c r="P396" i="21"/>
  <c r="O396" i="21"/>
  <c r="N396" i="21"/>
  <c r="M396" i="21"/>
  <c r="L396" i="21"/>
  <c r="K396" i="21"/>
  <c r="J396" i="21"/>
  <c r="G396" i="21"/>
  <c r="E396" i="21"/>
  <c r="AS395" i="21"/>
  <c r="AQ395" i="21"/>
  <c r="AO395" i="21"/>
  <c r="AN395" i="21"/>
  <c r="AM395" i="21"/>
  <c r="AL395" i="21"/>
  <c r="AK395" i="21"/>
  <c r="AJ395" i="21"/>
  <c r="AI395" i="21"/>
  <c r="AH395" i="21"/>
  <c r="AE395" i="21"/>
  <c r="AC395" i="21"/>
  <c r="T395" i="21"/>
  <c r="Q395" i="21"/>
  <c r="P395" i="21"/>
  <c r="O395" i="21"/>
  <c r="N395" i="21"/>
  <c r="M395" i="21"/>
  <c r="L395" i="21"/>
  <c r="K395" i="21"/>
  <c r="J395" i="21"/>
  <c r="G395" i="21"/>
  <c r="E395" i="21"/>
  <c r="AS394" i="21"/>
  <c r="AQ394" i="21"/>
  <c r="AO394" i="21"/>
  <c r="AN394" i="21"/>
  <c r="AM394" i="21"/>
  <c r="AL394" i="21"/>
  <c r="AK394" i="21"/>
  <c r="AJ394" i="21"/>
  <c r="AI394" i="21"/>
  <c r="AH394" i="21"/>
  <c r="AE394" i="21"/>
  <c r="AC394" i="21"/>
  <c r="T394" i="21"/>
  <c r="Q394" i="21"/>
  <c r="P394" i="21"/>
  <c r="O394" i="21"/>
  <c r="N394" i="21"/>
  <c r="M394" i="21"/>
  <c r="L394" i="21"/>
  <c r="K394" i="21"/>
  <c r="J394" i="21"/>
  <c r="G394" i="21"/>
  <c r="E394" i="21"/>
  <c r="AS393" i="21"/>
  <c r="AQ393" i="21"/>
  <c r="AO393" i="21"/>
  <c r="AN393" i="21"/>
  <c r="AM393" i="21"/>
  <c r="AL393" i="21"/>
  <c r="AK393" i="21"/>
  <c r="AJ393" i="21"/>
  <c r="AI393" i="21"/>
  <c r="AH393" i="21"/>
  <c r="AE393" i="21"/>
  <c r="AC393" i="21"/>
  <c r="T393" i="21"/>
  <c r="Q393" i="21"/>
  <c r="P393" i="21"/>
  <c r="O393" i="21"/>
  <c r="N393" i="21"/>
  <c r="M393" i="21"/>
  <c r="L393" i="21"/>
  <c r="K393" i="21"/>
  <c r="J393" i="21"/>
  <c r="G393" i="21"/>
  <c r="E393" i="21"/>
  <c r="AS392" i="21"/>
  <c r="AQ392" i="21"/>
  <c r="AO392" i="21"/>
  <c r="AN392" i="21"/>
  <c r="AM392" i="21"/>
  <c r="AL392" i="21"/>
  <c r="AK392" i="21"/>
  <c r="AJ392" i="21"/>
  <c r="AI392" i="21"/>
  <c r="AH392" i="21"/>
  <c r="AE392" i="21"/>
  <c r="AC392" i="21"/>
  <c r="T392" i="21"/>
  <c r="Q392" i="21"/>
  <c r="P392" i="21"/>
  <c r="O392" i="21"/>
  <c r="N392" i="21"/>
  <c r="M392" i="21"/>
  <c r="L392" i="21"/>
  <c r="K392" i="21"/>
  <c r="J392" i="21"/>
  <c r="G392" i="21"/>
  <c r="E392" i="21"/>
  <c r="AS391" i="21"/>
  <c r="AQ391" i="21"/>
  <c r="AO391" i="21"/>
  <c r="AN391" i="21"/>
  <c r="AM391" i="21"/>
  <c r="AL391" i="21"/>
  <c r="AK391" i="21"/>
  <c r="AJ391" i="21"/>
  <c r="AI391" i="21"/>
  <c r="AH391" i="21"/>
  <c r="AE391" i="21"/>
  <c r="AC391" i="21"/>
  <c r="T391" i="21"/>
  <c r="Q391" i="21"/>
  <c r="P391" i="21"/>
  <c r="O391" i="21"/>
  <c r="N391" i="21"/>
  <c r="M391" i="21"/>
  <c r="L391" i="21"/>
  <c r="K391" i="21"/>
  <c r="J391" i="21"/>
  <c r="G391" i="21"/>
  <c r="E391" i="21"/>
  <c r="AS390" i="21"/>
  <c r="AQ390" i="21"/>
  <c r="AO390" i="21"/>
  <c r="AN390" i="21"/>
  <c r="AM390" i="21"/>
  <c r="AL390" i="21"/>
  <c r="AK390" i="21"/>
  <c r="AJ390" i="21"/>
  <c r="AI390" i="21"/>
  <c r="AH390" i="21"/>
  <c r="AE390" i="21"/>
  <c r="AC390" i="21"/>
  <c r="T390" i="21"/>
  <c r="Q390" i="21"/>
  <c r="P390" i="21"/>
  <c r="O390" i="21"/>
  <c r="N390" i="21"/>
  <c r="M390" i="21"/>
  <c r="L390" i="21"/>
  <c r="K390" i="21"/>
  <c r="J390" i="21"/>
  <c r="G390" i="21"/>
  <c r="E390" i="21"/>
  <c r="AS389" i="21"/>
  <c r="AQ389" i="21"/>
  <c r="AO389" i="21"/>
  <c r="AN389" i="21"/>
  <c r="AM389" i="21"/>
  <c r="AL389" i="21"/>
  <c r="AK389" i="21"/>
  <c r="AJ389" i="21"/>
  <c r="AI389" i="21"/>
  <c r="AH389" i="21"/>
  <c r="AE389" i="21"/>
  <c r="AC389" i="21"/>
  <c r="T389" i="21"/>
  <c r="Q389" i="21"/>
  <c r="P389" i="21"/>
  <c r="O389" i="21"/>
  <c r="N389" i="21"/>
  <c r="M389" i="21"/>
  <c r="L389" i="21"/>
  <c r="K389" i="21"/>
  <c r="J389" i="21"/>
  <c r="G389" i="21"/>
  <c r="E389" i="21"/>
  <c r="AS388" i="21"/>
  <c r="AQ388" i="21"/>
  <c r="AO388" i="21"/>
  <c r="AN388" i="21"/>
  <c r="AM388" i="21"/>
  <c r="AL388" i="21"/>
  <c r="AK388" i="21"/>
  <c r="AJ388" i="21"/>
  <c r="AI388" i="21"/>
  <c r="AH388" i="21"/>
  <c r="AE388" i="21"/>
  <c r="AC388" i="21"/>
  <c r="T388" i="21"/>
  <c r="Q388" i="21"/>
  <c r="P388" i="21"/>
  <c r="O388" i="21"/>
  <c r="N388" i="21"/>
  <c r="M388" i="21"/>
  <c r="L388" i="21"/>
  <c r="K388" i="21"/>
  <c r="J388" i="21"/>
  <c r="G388" i="21"/>
  <c r="E388" i="21"/>
  <c r="AS387" i="21"/>
  <c r="AQ387" i="21"/>
  <c r="AO387" i="21"/>
  <c r="AN387" i="21"/>
  <c r="AM387" i="21"/>
  <c r="AL387" i="21"/>
  <c r="AK387" i="21"/>
  <c r="AJ387" i="21"/>
  <c r="AI387" i="21"/>
  <c r="AH387" i="21"/>
  <c r="AE387" i="21"/>
  <c r="AC387" i="21"/>
  <c r="T387" i="21"/>
  <c r="Q387" i="21"/>
  <c r="P387" i="21"/>
  <c r="O387" i="21"/>
  <c r="N387" i="21"/>
  <c r="M387" i="21"/>
  <c r="L387" i="21"/>
  <c r="K387" i="21"/>
  <c r="J387" i="21"/>
  <c r="G387" i="21"/>
  <c r="E387" i="21"/>
  <c r="AS386" i="21"/>
  <c r="AQ386" i="21"/>
  <c r="AO386" i="21"/>
  <c r="AN386" i="21"/>
  <c r="AM386" i="21"/>
  <c r="AL386" i="21"/>
  <c r="AK386" i="21"/>
  <c r="AJ386" i="21"/>
  <c r="AI386" i="21"/>
  <c r="AH386" i="21"/>
  <c r="AE386" i="21"/>
  <c r="AC386" i="21"/>
  <c r="T386" i="21"/>
  <c r="Q386" i="21"/>
  <c r="P386" i="21"/>
  <c r="O386" i="21"/>
  <c r="N386" i="21"/>
  <c r="M386" i="21"/>
  <c r="L386" i="21"/>
  <c r="K386" i="21"/>
  <c r="J386" i="21"/>
  <c r="G386" i="21"/>
  <c r="E386" i="21"/>
  <c r="AS385" i="21"/>
  <c r="AQ385" i="21"/>
  <c r="AO385" i="21"/>
  <c r="AN385" i="21"/>
  <c r="AM385" i="21"/>
  <c r="AL385" i="21"/>
  <c r="AK385" i="21"/>
  <c r="AJ385" i="21"/>
  <c r="AI385" i="21"/>
  <c r="AH385" i="21"/>
  <c r="AE385" i="21"/>
  <c r="AC385" i="21"/>
  <c r="T385" i="21"/>
  <c r="Q385" i="21"/>
  <c r="P385" i="21"/>
  <c r="O385" i="21"/>
  <c r="N385" i="21"/>
  <c r="M385" i="21"/>
  <c r="L385" i="21"/>
  <c r="K385" i="21"/>
  <c r="J385" i="21"/>
  <c r="G385" i="21"/>
  <c r="E385" i="21"/>
  <c r="AS384" i="21"/>
  <c r="AQ384" i="21"/>
  <c r="AO384" i="21"/>
  <c r="AN384" i="21"/>
  <c r="AM384" i="21"/>
  <c r="AL384" i="21"/>
  <c r="AK384" i="21"/>
  <c r="AJ384" i="21"/>
  <c r="AI384" i="21"/>
  <c r="AH384" i="21"/>
  <c r="AE384" i="21"/>
  <c r="AC384" i="21"/>
  <c r="T384" i="21"/>
  <c r="Q384" i="21"/>
  <c r="P384" i="21"/>
  <c r="O384" i="21"/>
  <c r="N384" i="21"/>
  <c r="M384" i="21"/>
  <c r="L384" i="21"/>
  <c r="K384" i="21"/>
  <c r="J384" i="21"/>
  <c r="G384" i="21"/>
  <c r="E384" i="21"/>
  <c r="AS383" i="21"/>
  <c r="AQ383" i="21"/>
  <c r="AM383" i="21"/>
  <c r="AL383" i="21"/>
  <c r="AK383" i="21"/>
  <c r="AJ383" i="21"/>
  <c r="AI383" i="21"/>
  <c r="AH383" i="21"/>
  <c r="AE383" i="21"/>
  <c r="AC383" i="21"/>
  <c r="T383" i="21"/>
  <c r="O383" i="21"/>
  <c r="N383" i="21"/>
  <c r="M383" i="21"/>
  <c r="L383" i="21"/>
  <c r="K383" i="21"/>
  <c r="J383" i="21"/>
  <c r="G383" i="21"/>
  <c r="E383" i="21"/>
  <c r="AS382" i="21"/>
  <c r="AQ382" i="21"/>
  <c r="AO382" i="21"/>
  <c r="AN382" i="21"/>
  <c r="AM382" i="21"/>
  <c r="AL382" i="21"/>
  <c r="AK382" i="21"/>
  <c r="AJ382" i="21"/>
  <c r="AI382" i="21"/>
  <c r="AH382" i="21"/>
  <c r="AE382" i="21"/>
  <c r="AC382" i="21"/>
  <c r="T382" i="21"/>
  <c r="Q382" i="21"/>
  <c r="P382" i="21"/>
  <c r="O382" i="21"/>
  <c r="N382" i="21"/>
  <c r="M382" i="21"/>
  <c r="L382" i="21"/>
  <c r="K382" i="21"/>
  <c r="J382" i="21"/>
  <c r="G382" i="21"/>
  <c r="E382" i="21"/>
  <c r="AS381" i="21"/>
  <c r="AQ381" i="21"/>
  <c r="AO381" i="21"/>
  <c r="AN381" i="21"/>
  <c r="AM381" i="21"/>
  <c r="AL381" i="21"/>
  <c r="AK381" i="21"/>
  <c r="AJ381" i="21"/>
  <c r="AI381" i="21"/>
  <c r="AH381" i="21"/>
  <c r="AE381" i="21"/>
  <c r="AC381" i="21"/>
  <c r="T381" i="21"/>
  <c r="Q381" i="21"/>
  <c r="P381" i="21"/>
  <c r="O381" i="21"/>
  <c r="N381" i="21"/>
  <c r="M381" i="21"/>
  <c r="L381" i="21"/>
  <c r="K381" i="21"/>
  <c r="J381" i="21"/>
  <c r="G381" i="21"/>
  <c r="E381" i="21"/>
  <c r="AS380" i="21"/>
  <c r="AQ380" i="21"/>
  <c r="AO380" i="21"/>
  <c r="AN380" i="21"/>
  <c r="AM380" i="21"/>
  <c r="AL380" i="21"/>
  <c r="AK380" i="21"/>
  <c r="AJ380" i="21"/>
  <c r="AI380" i="21"/>
  <c r="AH380" i="21"/>
  <c r="AE380" i="21"/>
  <c r="AC380" i="21"/>
  <c r="T380" i="21"/>
  <c r="Q380" i="21"/>
  <c r="P380" i="21"/>
  <c r="O380" i="21"/>
  <c r="N380" i="21"/>
  <c r="M380" i="21"/>
  <c r="L380" i="21"/>
  <c r="K380" i="21"/>
  <c r="J380" i="21"/>
  <c r="G380" i="21"/>
  <c r="E380" i="21"/>
  <c r="AS379" i="21"/>
  <c r="AQ379" i="21"/>
  <c r="AO379" i="21"/>
  <c r="AN379" i="21"/>
  <c r="AM379" i="21"/>
  <c r="AL379" i="21"/>
  <c r="AK379" i="21"/>
  <c r="AJ379" i="21"/>
  <c r="AI379" i="21"/>
  <c r="AH379" i="21"/>
  <c r="AE379" i="21"/>
  <c r="AC379" i="21"/>
  <c r="T379" i="21"/>
  <c r="Q379" i="21"/>
  <c r="P379" i="21"/>
  <c r="O379" i="21"/>
  <c r="N379" i="21"/>
  <c r="M379" i="21"/>
  <c r="L379" i="21"/>
  <c r="K379" i="21"/>
  <c r="J379" i="21"/>
  <c r="G379" i="21"/>
  <c r="E379" i="21"/>
  <c r="AS378" i="21"/>
  <c r="AQ378" i="21"/>
  <c r="AM378" i="21"/>
  <c r="AL378" i="21"/>
  <c r="AK378" i="21"/>
  <c r="AJ378" i="21"/>
  <c r="AI378" i="21"/>
  <c r="AH378" i="21"/>
  <c r="AE378" i="21"/>
  <c r="AC378" i="21"/>
  <c r="T378" i="21"/>
  <c r="O378" i="21"/>
  <c r="N378" i="21"/>
  <c r="M378" i="21"/>
  <c r="L378" i="21"/>
  <c r="K378" i="21"/>
  <c r="J378" i="21"/>
  <c r="G378" i="21"/>
  <c r="E378" i="21"/>
  <c r="AS377" i="21"/>
  <c r="AQ377" i="21"/>
  <c r="AO377" i="21"/>
  <c r="AN377" i="21"/>
  <c r="AM377" i="21"/>
  <c r="AL377" i="21"/>
  <c r="AK377" i="21"/>
  <c r="AJ377" i="21"/>
  <c r="AI377" i="21"/>
  <c r="AH377" i="21"/>
  <c r="AE377" i="21"/>
  <c r="AC377" i="21"/>
  <c r="T377" i="21"/>
  <c r="Q377" i="21"/>
  <c r="P377" i="21"/>
  <c r="O377" i="21"/>
  <c r="N377" i="21"/>
  <c r="M377" i="21"/>
  <c r="L377" i="21"/>
  <c r="K377" i="21"/>
  <c r="J377" i="21"/>
  <c r="G377" i="21"/>
  <c r="E377" i="21"/>
  <c r="AS376" i="21"/>
  <c r="AQ376" i="21"/>
  <c r="AM376" i="21"/>
  <c r="AL376" i="21"/>
  <c r="AK376" i="21"/>
  <c r="AJ376" i="21"/>
  <c r="AI376" i="21"/>
  <c r="AH376" i="21"/>
  <c r="AE376" i="21"/>
  <c r="AU376" i="21" s="1"/>
  <c r="AC376" i="21"/>
  <c r="T376" i="21"/>
  <c r="O376" i="21"/>
  <c r="N376" i="21"/>
  <c r="M376" i="21"/>
  <c r="L376" i="21"/>
  <c r="K376" i="21"/>
  <c r="J376" i="21"/>
  <c r="G376" i="21"/>
  <c r="E376" i="21"/>
  <c r="AS375" i="21"/>
  <c r="AQ375" i="21"/>
  <c r="AO375" i="21"/>
  <c r="AN375" i="21"/>
  <c r="AM375" i="21"/>
  <c r="AL375" i="21"/>
  <c r="AK375" i="21"/>
  <c r="AJ375" i="21"/>
  <c r="AI375" i="21"/>
  <c r="AH375" i="21"/>
  <c r="AE375" i="21"/>
  <c r="AF375" i="21"/>
  <c r="AC375" i="21"/>
  <c r="T375" i="21"/>
  <c r="Q375" i="21"/>
  <c r="P375" i="21"/>
  <c r="O375" i="21"/>
  <c r="N375" i="21"/>
  <c r="M375" i="21"/>
  <c r="L375" i="21"/>
  <c r="K375" i="21"/>
  <c r="J375" i="21"/>
  <c r="G375" i="21"/>
  <c r="E375" i="21"/>
  <c r="AS374" i="21"/>
  <c r="AQ374" i="21"/>
  <c r="AO374" i="21"/>
  <c r="AN374" i="21"/>
  <c r="AM374" i="21"/>
  <c r="AL374" i="21"/>
  <c r="AK374" i="21"/>
  <c r="AJ374" i="21"/>
  <c r="AI374" i="21"/>
  <c r="AH374" i="21"/>
  <c r="AE374" i="21"/>
  <c r="AC374" i="21"/>
  <c r="T374" i="21"/>
  <c r="Q374" i="21"/>
  <c r="P374" i="21"/>
  <c r="O374" i="21"/>
  <c r="N374" i="21"/>
  <c r="M374" i="21"/>
  <c r="L374" i="21"/>
  <c r="K374" i="21"/>
  <c r="J374" i="21"/>
  <c r="G374" i="21"/>
  <c r="E374" i="21"/>
  <c r="AS373" i="21"/>
  <c r="AQ373" i="21"/>
  <c r="AO373" i="21"/>
  <c r="AN373" i="21"/>
  <c r="AM373" i="21"/>
  <c r="AL373" i="21"/>
  <c r="AK373" i="21"/>
  <c r="AJ373" i="21"/>
  <c r="AI373" i="21"/>
  <c r="AH373" i="21"/>
  <c r="AE373" i="21"/>
  <c r="AC373" i="21"/>
  <c r="T373" i="21"/>
  <c r="Q373" i="21"/>
  <c r="P373" i="21"/>
  <c r="O373" i="21"/>
  <c r="N373" i="21"/>
  <c r="M373" i="21"/>
  <c r="L373" i="21"/>
  <c r="K373" i="21"/>
  <c r="J373" i="21"/>
  <c r="G373" i="21"/>
  <c r="E373" i="21"/>
  <c r="AS372" i="21"/>
  <c r="AQ372" i="21"/>
  <c r="AO372" i="21"/>
  <c r="AN372" i="21"/>
  <c r="AM372" i="21"/>
  <c r="AL372" i="21"/>
  <c r="AK372" i="21"/>
  <c r="AJ372" i="21"/>
  <c r="AI372" i="21"/>
  <c r="AH372" i="21"/>
  <c r="AE372" i="21"/>
  <c r="AC372" i="21"/>
  <c r="T372" i="21"/>
  <c r="Q372" i="21"/>
  <c r="P372" i="21"/>
  <c r="O372" i="21"/>
  <c r="N372" i="21"/>
  <c r="M372" i="21"/>
  <c r="L372" i="21"/>
  <c r="K372" i="21"/>
  <c r="J372" i="21"/>
  <c r="G372" i="21"/>
  <c r="E372" i="21"/>
  <c r="AS371" i="21"/>
  <c r="AQ371" i="21"/>
  <c r="AO371" i="21"/>
  <c r="AN371" i="21"/>
  <c r="AM371" i="21"/>
  <c r="AL371" i="21"/>
  <c r="AK371" i="21"/>
  <c r="AJ371" i="21"/>
  <c r="AI371" i="21"/>
  <c r="AH371" i="21"/>
  <c r="AE371" i="21"/>
  <c r="AC371" i="21"/>
  <c r="T371" i="21"/>
  <c r="Q371" i="21"/>
  <c r="P371" i="21"/>
  <c r="O371" i="21"/>
  <c r="N371" i="21"/>
  <c r="M371" i="21"/>
  <c r="L371" i="21"/>
  <c r="K371" i="21"/>
  <c r="J371" i="21"/>
  <c r="G371" i="21"/>
  <c r="E371" i="21"/>
  <c r="AS370" i="21"/>
  <c r="AQ370" i="21"/>
  <c r="AO370" i="21"/>
  <c r="AN370" i="21"/>
  <c r="AM370" i="21"/>
  <c r="AL370" i="21"/>
  <c r="AK370" i="21"/>
  <c r="AJ370" i="21"/>
  <c r="AI370" i="21"/>
  <c r="AH370" i="21"/>
  <c r="AE370" i="21"/>
  <c r="AC370" i="21"/>
  <c r="T370" i="21"/>
  <c r="Q370" i="21"/>
  <c r="P370" i="21"/>
  <c r="O370" i="21"/>
  <c r="N370" i="21"/>
  <c r="M370" i="21"/>
  <c r="L370" i="21"/>
  <c r="K370" i="21"/>
  <c r="J370" i="21"/>
  <c r="G370" i="21"/>
  <c r="E370" i="21"/>
  <c r="AS369" i="21"/>
  <c r="AQ369" i="21"/>
  <c r="AO369" i="21"/>
  <c r="AN369" i="21"/>
  <c r="AM369" i="21"/>
  <c r="AL369" i="21"/>
  <c r="AK369" i="21"/>
  <c r="AJ369" i="21"/>
  <c r="AI369" i="21"/>
  <c r="AH369" i="21"/>
  <c r="AE369" i="21"/>
  <c r="AC369" i="21"/>
  <c r="T369" i="21"/>
  <c r="Q369" i="21"/>
  <c r="P369" i="21"/>
  <c r="O369" i="21"/>
  <c r="N369" i="21"/>
  <c r="M369" i="21"/>
  <c r="L369" i="21"/>
  <c r="K369" i="21"/>
  <c r="J369" i="21"/>
  <c r="G369" i="21"/>
  <c r="E369" i="21"/>
  <c r="AS368" i="21"/>
  <c r="AQ368" i="21"/>
  <c r="AO368" i="21"/>
  <c r="AN368" i="21"/>
  <c r="AM368" i="21"/>
  <c r="AL368" i="21"/>
  <c r="AK368" i="21"/>
  <c r="AJ368" i="21"/>
  <c r="AI368" i="21"/>
  <c r="AH368" i="21"/>
  <c r="AE368" i="21"/>
  <c r="AC368" i="21"/>
  <c r="T368" i="21"/>
  <c r="Q368" i="21"/>
  <c r="P368" i="21"/>
  <c r="O368" i="21"/>
  <c r="N368" i="21"/>
  <c r="M368" i="21"/>
  <c r="L368" i="21"/>
  <c r="K368" i="21"/>
  <c r="J368" i="21"/>
  <c r="G368" i="21"/>
  <c r="E368" i="21"/>
  <c r="AS367" i="21"/>
  <c r="AQ367" i="21"/>
  <c r="AO367" i="21"/>
  <c r="AN367" i="21"/>
  <c r="AM367" i="21"/>
  <c r="AL367" i="21"/>
  <c r="AK367" i="21"/>
  <c r="AJ367" i="21"/>
  <c r="AI367" i="21"/>
  <c r="AH367" i="21"/>
  <c r="AE367" i="21"/>
  <c r="AF367" i="21"/>
  <c r="AC367" i="21"/>
  <c r="T367" i="21"/>
  <c r="Q367" i="21"/>
  <c r="P367" i="21"/>
  <c r="O367" i="21"/>
  <c r="N367" i="21"/>
  <c r="M367" i="21"/>
  <c r="L367" i="21"/>
  <c r="K367" i="21"/>
  <c r="J367" i="21"/>
  <c r="G367" i="21"/>
  <c r="E367" i="21"/>
  <c r="AS366" i="21"/>
  <c r="AQ366" i="21"/>
  <c r="AO366" i="21"/>
  <c r="AN366" i="21"/>
  <c r="AM366" i="21"/>
  <c r="AL366" i="21"/>
  <c r="AK366" i="21"/>
  <c r="AJ366" i="21"/>
  <c r="AI366" i="21"/>
  <c r="AH366" i="21"/>
  <c r="AE366" i="21"/>
  <c r="AC366" i="21"/>
  <c r="T366" i="21"/>
  <c r="Q366" i="21"/>
  <c r="P366" i="21"/>
  <c r="O366" i="21"/>
  <c r="N366" i="21"/>
  <c r="M366" i="21"/>
  <c r="L366" i="21"/>
  <c r="K366" i="21"/>
  <c r="J366" i="21"/>
  <c r="G366" i="21"/>
  <c r="E366" i="21"/>
  <c r="AS365" i="21"/>
  <c r="AQ365" i="21"/>
  <c r="AO365" i="21"/>
  <c r="AN365" i="21"/>
  <c r="AM365" i="21"/>
  <c r="AL365" i="21"/>
  <c r="AK365" i="21"/>
  <c r="AJ365" i="21"/>
  <c r="AI365" i="21"/>
  <c r="AH365" i="21"/>
  <c r="AE365" i="21"/>
  <c r="AC365" i="21"/>
  <c r="T365" i="21"/>
  <c r="Q365" i="21"/>
  <c r="P365" i="21"/>
  <c r="O365" i="21"/>
  <c r="N365" i="21"/>
  <c r="M365" i="21"/>
  <c r="L365" i="21"/>
  <c r="K365" i="21"/>
  <c r="J365" i="21"/>
  <c r="G365" i="21"/>
  <c r="E365" i="21"/>
  <c r="AS364" i="21"/>
  <c r="AQ364" i="21"/>
  <c r="AO364" i="21"/>
  <c r="AN364" i="21"/>
  <c r="AM364" i="21"/>
  <c r="AL364" i="21"/>
  <c r="AK364" i="21"/>
  <c r="AJ364" i="21"/>
  <c r="AI364" i="21"/>
  <c r="AH364" i="21"/>
  <c r="AE364" i="21"/>
  <c r="AC364" i="21"/>
  <c r="T364" i="21"/>
  <c r="Q364" i="21"/>
  <c r="P364" i="21"/>
  <c r="O364" i="21"/>
  <c r="N364" i="21"/>
  <c r="M364" i="21"/>
  <c r="L364" i="21"/>
  <c r="K364" i="21"/>
  <c r="J364" i="21"/>
  <c r="G364" i="21"/>
  <c r="E364" i="21"/>
  <c r="AS363" i="21"/>
  <c r="AQ363" i="21"/>
  <c r="AO363" i="21"/>
  <c r="AN363" i="21"/>
  <c r="AM363" i="21"/>
  <c r="AL363" i="21"/>
  <c r="AK363" i="21"/>
  <c r="AJ363" i="21"/>
  <c r="AI363" i="21"/>
  <c r="AH363" i="21"/>
  <c r="AE363" i="21"/>
  <c r="AC363" i="21"/>
  <c r="T363" i="21"/>
  <c r="Q363" i="21"/>
  <c r="P363" i="21"/>
  <c r="O363" i="21"/>
  <c r="N363" i="21"/>
  <c r="M363" i="21"/>
  <c r="L363" i="21"/>
  <c r="K363" i="21"/>
  <c r="J363" i="21"/>
  <c r="G363" i="21"/>
  <c r="E363" i="21"/>
  <c r="AS362" i="21"/>
  <c r="AQ362" i="21"/>
  <c r="AO362" i="21"/>
  <c r="AN362" i="21"/>
  <c r="AM362" i="21"/>
  <c r="AL362" i="21"/>
  <c r="AK362" i="21"/>
  <c r="AJ362" i="21"/>
  <c r="AI362" i="21"/>
  <c r="AH362" i="21"/>
  <c r="AE362" i="21"/>
  <c r="AC362" i="21"/>
  <c r="T362" i="21"/>
  <c r="Q362" i="21"/>
  <c r="P362" i="21"/>
  <c r="O362" i="21"/>
  <c r="N362" i="21"/>
  <c r="M362" i="21"/>
  <c r="L362" i="21"/>
  <c r="K362" i="21"/>
  <c r="J362" i="21"/>
  <c r="G362" i="21"/>
  <c r="E362" i="21"/>
  <c r="AS361" i="21"/>
  <c r="AQ361" i="21"/>
  <c r="AO361" i="21"/>
  <c r="AN361" i="21"/>
  <c r="AM361" i="21"/>
  <c r="AL361" i="21"/>
  <c r="AK361" i="21"/>
  <c r="AJ361" i="21"/>
  <c r="AI361" i="21"/>
  <c r="AH361" i="21"/>
  <c r="AE361" i="21"/>
  <c r="AC361" i="21"/>
  <c r="T361" i="21"/>
  <c r="Q361" i="21"/>
  <c r="P361" i="21"/>
  <c r="O361" i="21"/>
  <c r="N361" i="21"/>
  <c r="M361" i="21"/>
  <c r="L361" i="21"/>
  <c r="K361" i="21"/>
  <c r="J361" i="21"/>
  <c r="G361" i="21"/>
  <c r="E361" i="21"/>
  <c r="AS360" i="21"/>
  <c r="AQ360" i="21"/>
  <c r="AO360" i="21"/>
  <c r="AN360" i="21"/>
  <c r="AM360" i="21"/>
  <c r="AL360" i="21"/>
  <c r="AK360" i="21"/>
  <c r="AJ360" i="21"/>
  <c r="AI360" i="21"/>
  <c r="AH360" i="21"/>
  <c r="AE360" i="21"/>
  <c r="AC360" i="21"/>
  <c r="T360" i="21"/>
  <c r="Q360" i="21"/>
  <c r="P360" i="21"/>
  <c r="O360" i="21"/>
  <c r="N360" i="21"/>
  <c r="M360" i="21"/>
  <c r="L360" i="21"/>
  <c r="K360" i="21"/>
  <c r="J360" i="21"/>
  <c r="G360" i="21"/>
  <c r="E360" i="21"/>
  <c r="AS359" i="21"/>
  <c r="AQ359" i="21"/>
  <c r="AO359" i="21"/>
  <c r="AN359" i="21"/>
  <c r="AM359" i="21"/>
  <c r="AL359" i="21"/>
  <c r="AK359" i="21"/>
  <c r="AJ359" i="21"/>
  <c r="AI359" i="21"/>
  <c r="AH359" i="21"/>
  <c r="AE359" i="21"/>
  <c r="AF359" i="21"/>
  <c r="AC359" i="21"/>
  <c r="T359" i="21"/>
  <c r="Q359" i="21"/>
  <c r="P359" i="21"/>
  <c r="O359" i="21"/>
  <c r="N359" i="21"/>
  <c r="M359" i="21"/>
  <c r="L359" i="21"/>
  <c r="K359" i="21"/>
  <c r="J359" i="21"/>
  <c r="G359" i="21"/>
  <c r="E359" i="21"/>
  <c r="AS358" i="21"/>
  <c r="AQ358" i="21"/>
  <c r="AM358" i="21"/>
  <c r="AL358" i="21"/>
  <c r="AK358" i="21"/>
  <c r="AJ358" i="21"/>
  <c r="AI358" i="21"/>
  <c r="AH358" i="21"/>
  <c r="AE358" i="21"/>
  <c r="AC358" i="21"/>
  <c r="T358" i="21"/>
  <c r="O358" i="21"/>
  <c r="N358" i="21"/>
  <c r="M358" i="21"/>
  <c r="L358" i="21"/>
  <c r="K358" i="21"/>
  <c r="J358" i="21"/>
  <c r="G358" i="21"/>
  <c r="E358" i="21"/>
  <c r="Y358" i="21" s="1"/>
  <c r="AS357" i="21"/>
  <c r="AQ357" i="21"/>
  <c r="AM357" i="21"/>
  <c r="AL357" i="21"/>
  <c r="AK357" i="21"/>
  <c r="AJ357" i="21"/>
  <c r="AI357" i="21"/>
  <c r="AH357" i="21"/>
  <c r="AE357" i="21"/>
  <c r="AC357" i="21"/>
  <c r="T357" i="21"/>
  <c r="O357" i="21"/>
  <c r="N357" i="21"/>
  <c r="M357" i="21"/>
  <c r="L357" i="21"/>
  <c r="K357" i="21"/>
  <c r="J357" i="21"/>
  <c r="G357" i="21"/>
  <c r="E357" i="21"/>
  <c r="AS356" i="21"/>
  <c r="AR356" i="21"/>
  <c r="AQ356" i="21"/>
  <c r="AP356" i="21"/>
  <c r="AO356" i="21"/>
  <c r="AN356" i="21"/>
  <c r="AM356" i="21"/>
  <c r="AL356" i="21"/>
  <c r="AK356" i="21"/>
  <c r="AJ356" i="21"/>
  <c r="AI356" i="21"/>
  <c r="AH356" i="21"/>
  <c r="AE356" i="21"/>
  <c r="AF356" i="21"/>
  <c r="AC356" i="21"/>
  <c r="T356" i="21"/>
  <c r="S356" i="21"/>
  <c r="R356" i="21"/>
  <c r="Q356" i="21"/>
  <c r="P356" i="21"/>
  <c r="O356" i="21"/>
  <c r="N356" i="21"/>
  <c r="M356" i="21"/>
  <c r="L356" i="21"/>
  <c r="K356" i="21"/>
  <c r="J356" i="21"/>
  <c r="G356" i="21"/>
  <c r="E356" i="21"/>
  <c r="D356" i="21"/>
  <c r="AS355" i="21"/>
  <c r="AR355" i="21"/>
  <c r="AQ355" i="21"/>
  <c r="AP355" i="21"/>
  <c r="AO355" i="21"/>
  <c r="AN355" i="21"/>
  <c r="AM355" i="21"/>
  <c r="AL355" i="21"/>
  <c r="AK355" i="21"/>
  <c r="AJ355" i="21"/>
  <c r="AI355" i="21"/>
  <c r="AH355" i="21"/>
  <c r="AE355" i="21"/>
  <c r="AF355" i="21"/>
  <c r="AC355" i="21"/>
  <c r="T355" i="21"/>
  <c r="S355" i="21"/>
  <c r="R355" i="21"/>
  <c r="Q355" i="21"/>
  <c r="P355" i="21"/>
  <c r="O355" i="21"/>
  <c r="N355" i="21"/>
  <c r="M355" i="21"/>
  <c r="L355" i="21"/>
  <c r="K355" i="21"/>
  <c r="J355" i="21"/>
  <c r="G355" i="21"/>
  <c r="E355" i="21"/>
  <c r="D355" i="21"/>
  <c r="AS354" i="21"/>
  <c r="AR354" i="21"/>
  <c r="AQ354" i="21"/>
  <c r="AP354" i="21"/>
  <c r="AO354" i="21"/>
  <c r="AN354" i="21"/>
  <c r="AM354" i="21"/>
  <c r="AL354" i="21"/>
  <c r="AK354" i="21"/>
  <c r="AJ354" i="21"/>
  <c r="AI354" i="21"/>
  <c r="AH354" i="21"/>
  <c r="AE354" i="21"/>
  <c r="AF354" i="21"/>
  <c r="AC354" i="21"/>
  <c r="T354" i="21"/>
  <c r="S354" i="21"/>
  <c r="R354" i="21"/>
  <c r="Q354" i="21"/>
  <c r="P354" i="21"/>
  <c r="O354" i="21"/>
  <c r="N354" i="21"/>
  <c r="M354" i="21"/>
  <c r="L354" i="21"/>
  <c r="K354" i="21"/>
  <c r="J354" i="21"/>
  <c r="G354" i="21"/>
  <c r="E354" i="21"/>
  <c r="D354" i="21"/>
  <c r="AS353" i="21"/>
  <c r="AR353" i="21"/>
  <c r="AQ353" i="21"/>
  <c r="AP353" i="21"/>
  <c r="AO353" i="21"/>
  <c r="AN353" i="21"/>
  <c r="AM353" i="21"/>
  <c r="AL353" i="21"/>
  <c r="AK353" i="21"/>
  <c r="AJ353" i="21"/>
  <c r="AI353" i="21"/>
  <c r="AH353" i="21"/>
  <c r="AE353" i="21"/>
  <c r="AF353" i="21"/>
  <c r="AC353" i="21"/>
  <c r="T353" i="21"/>
  <c r="S353" i="21"/>
  <c r="R353" i="21"/>
  <c r="Q353" i="21"/>
  <c r="P353" i="21"/>
  <c r="O353" i="21"/>
  <c r="N353" i="21"/>
  <c r="M353" i="21"/>
  <c r="L353" i="21"/>
  <c r="K353" i="21"/>
  <c r="J353" i="21"/>
  <c r="G353" i="21"/>
  <c r="E353" i="21"/>
  <c r="D353" i="21"/>
  <c r="AS352" i="21"/>
  <c r="AR352" i="21"/>
  <c r="AQ352" i="21"/>
  <c r="AP352" i="21"/>
  <c r="AO352" i="21"/>
  <c r="AN352" i="21"/>
  <c r="AM352" i="21"/>
  <c r="AL352" i="21"/>
  <c r="AK352" i="21"/>
  <c r="AJ352" i="21"/>
  <c r="AI352" i="21"/>
  <c r="AH352" i="21"/>
  <c r="AE352" i="21"/>
  <c r="AF352" i="21"/>
  <c r="AC352" i="21"/>
  <c r="T352" i="21"/>
  <c r="S352" i="21"/>
  <c r="R352" i="21"/>
  <c r="Q352" i="21"/>
  <c r="P352" i="21"/>
  <c r="O352" i="21"/>
  <c r="N352" i="21"/>
  <c r="M352" i="21"/>
  <c r="L352" i="21"/>
  <c r="K352" i="21"/>
  <c r="J352" i="21"/>
  <c r="G352" i="21"/>
  <c r="E352" i="21"/>
  <c r="D352" i="21"/>
  <c r="AS351" i="21"/>
  <c r="AR351" i="21"/>
  <c r="AQ351" i="21"/>
  <c r="AP351" i="21"/>
  <c r="AO351" i="21"/>
  <c r="AN351" i="21"/>
  <c r="AM351" i="21"/>
  <c r="AL351" i="21"/>
  <c r="AK351" i="21"/>
  <c r="AJ351" i="21"/>
  <c r="AI351" i="21"/>
  <c r="AH351" i="21"/>
  <c r="AE351" i="21"/>
  <c r="AF351" i="21"/>
  <c r="AC351" i="21"/>
  <c r="T351" i="21"/>
  <c r="S351" i="21"/>
  <c r="R351" i="21"/>
  <c r="Q351" i="21"/>
  <c r="P351" i="21"/>
  <c r="O351" i="21"/>
  <c r="N351" i="21"/>
  <c r="M351" i="21"/>
  <c r="L351" i="21"/>
  <c r="K351" i="21"/>
  <c r="J351" i="21"/>
  <c r="G351" i="21"/>
  <c r="E351" i="21"/>
  <c r="D351" i="21"/>
  <c r="AS350" i="21"/>
  <c r="AR350" i="21"/>
  <c r="AQ350" i="21"/>
  <c r="AP350" i="21"/>
  <c r="AO350" i="21"/>
  <c r="AN350" i="21"/>
  <c r="AM350" i="21"/>
  <c r="AL350" i="21"/>
  <c r="AK350" i="21"/>
  <c r="AJ350" i="21"/>
  <c r="AI350" i="21"/>
  <c r="AH350" i="21"/>
  <c r="AE350" i="21"/>
  <c r="AF350" i="21"/>
  <c r="AC350" i="21"/>
  <c r="T350" i="21"/>
  <c r="S350" i="21"/>
  <c r="R350" i="21"/>
  <c r="Q350" i="21"/>
  <c r="P350" i="21"/>
  <c r="O350" i="21"/>
  <c r="N350" i="21"/>
  <c r="M350" i="21"/>
  <c r="L350" i="21"/>
  <c r="K350" i="21"/>
  <c r="J350" i="21"/>
  <c r="G350" i="21"/>
  <c r="E350" i="21"/>
  <c r="D350" i="21"/>
  <c r="AS349" i="21"/>
  <c r="AR349" i="21"/>
  <c r="AQ349" i="21"/>
  <c r="AP349" i="21"/>
  <c r="AO349" i="21"/>
  <c r="AN349" i="21"/>
  <c r="AM349" i="21"/>
  <c r="AL349" i="21"/>
  <c r="AK349" i="21"/>
  <c r="AJ349" i="21"/>
  <c r="AI349" i="21"/>
  <c r="AH349" i="21"/>
  <c r="AE349" i="21"/>
  <c r="AF349" i="21"/>
  <c r="AC349" i="21"/>
  <c r="T349" i="21"/>
  <c r="S349" i="21"/>
  <c r="R349" i="21"/>
  <c r="Q349" i="21"/>
  <c r="P349" i="21"/>
  <c r="O349" i="21"/>
  <c r="N349" i="21"/>
  <c r="M349" i="21"/>
  <c r="L349" i="21"/>
  <c r="K349" i="21"/>
  <c r="J349" i="21"/>
  <c r="G349" i="21"/>
  <c r="E349" i="21"/>
  <c r="D349" i="21"/>
  <c r="AS348" i="21"/>
  <c r="AR348" i="21"/>
  <c r="AQ348" i="21"/>
  <c r="AP348" i="21"/>
  <c r="AO348" i="21"/>
  <c r="AN348" i="21"/>
  <c r="AM348" i="21"/>
  <c r="AL348" i="21"/>
  <c r="AK348" i="21"/>
  <c r="AJ348" i="21"/>
  <c r="AI348" i="21"/>
  <c r="AH348" i="21"/>
  <c r="AE348" i="21"/>
  <c r="AF348" i="21"/>
  <c r="AC348" i="21"/>
  <c r="T348" i="21"/>
  <c r="S348" i="21"/>
  <c r="R348" i="21"/>
  <c r="Q348" i="21"/>
  <c r="P348" i="21"/>
  <c r="O348" i="21"/>
  <c r="N348" i="21"/>
  <c r="M348" i="21"/>
  <c r="L348" i="21"/>
  <c r="K348" i="21"/>
  <c r="J348" i="21"/>
  <c r="G348" i="21"/>
  <c r="E348" i="21"/>
  <c r="D348" i="21"/>
  <c r="AS347" i="21"/>
  <c r="AR347" i="21"/>
  <c r="AQ347" i="21"/>
  <c r="AP347" i="21"/>
  <c r="AO347" i="21"/>
  <c r="AN347" i="21"/>
  <c r="AM347" i="21"/>
  <c r="AL347" i="21"/>
  <c r="AK347" i="21"/>
  <c r="AJ347" i="21"/>
  <c r="AI347" i="21"/>
  <c r="AH347" i="21"/>
  <c r="AE347" i="21"/>
  <c r="AF347" i="21"/>
  <c r="AC347" i="21"/>
  <c r="T347" i="21"/>
  <c r="S347" i="21"/>
  <c r="R347" i="21"/>
  <c r="Q347" i="21"/>
  <c r="P347" i="21"/>
  <c r="O347" i="21"/>
  <c r="N347" i="21"/>
  <c r="M347" i="21"/>
  <c r="L347" i="21"/>
  <c r="K347" i="21"/>
  <c r="J347" i="21"/>
  <c r="G347" i="21"/>
  <c r="E347" i="21"/>
  <c r="D347" i="21"/>
  <c r="AS346" i="21"/>
  <c r="AR346" i="21"/>
  <c r="AQ346" i="21"/>
  <c r="AP346" i="21"/>
  <c r="AO346" i="21"/>
  <c r="AN346" i="21"/>
  <c r="AM346" i="21"/>
  <c r="AL346" i="21"/>
  <c r="AK346" i="21"/>
  <c r="AJ346" i="21"/>
  <c r="AI346" i="21"/>
  <c r="AH346" i="21"/>
  <c r="AE346" i="21"/>
  <c r="AF346" i="21"/>
  <c r="AC346" i="21"/>
  <c r="T346" i="21"/>
  <c r="S346" i="21"/>
  <c r="R346" i="21"/>
  <c r="Q346" i="21"/>
  <c r="P346" i="21"/>
  <c r="O346" i="21"/>
  <c r="N346" i="21"/>
  <c r="M346" i="21"/>
  <c r="L346" i="21"/>
  <c r="K346" i="21"/>
  <c r="J346" i="21"/>
  <c r="G346" i="21"/>
  <c r="E346" i="21"/>
  <c r="D346" i="21"/>
  <c r="AS345" i="21"/>
  <c r="AR345" i="21"/>
  <c r="AQ345" i="21"/>
  <c r="AP345" i="21"/>
  <c r="AO345" i="21"/>
  <c r="AN345" i="21"/>
  <c r="AM345" i="21"/>
  <c r="AL345" i="21"/>
  <c r="AK345" i="21"/>
  <c r="AJ345" i="21"/>
  <c r="AI345" i="21"/>
  <c r="AH345" i="21"/>
  <c r="AE345" i="21"/>
  <c r="AF345" i="21"/>
  <c r="AC345" i="21"/>
  <c r="T345" i="21"/>
  <c r="S345" i="21"/>
  <c r="R345" i="21"/>
  <c r="Q345" i="21"/>
  <c r="P345" i="21"/>
  <c r="O345" i="21"/>
  <c r="N345" i="21"/>
  <c r="M345" i="21"/>
  <c r="L345" i="21"/>
  <c r="K345" i="21"/>
  <c r="J345" i="21"/>
  <c r="G345" i="21"/>
  <c r="E345" i="21"/>
  <c r="D345" i="21"/>
  <c r="AS344" i="21"/>
  <c r="AR344" i="21"/>
  <c r="AQ344" i="21"/>
  <c r="AP344" i="21"/>
  <c r="AO344" i="21"/>
  <c r="AN344" i="21"/>
  <c r="AM344" i="21"/>
  <c r="AL344" i="21"/>
  <c r="AK344" i="21"/>
  <c r="AJ344" i="21"/>
  <c r="AI344" i="21"/>
  <c r="AH344" i="21"/>
  <c r="AE344" i="21"/>
  <c r="AF344" i="21"/>
  <c r="AC344" i="21"/>
  <c r="T344" i="21"/>
  <c r="S344" i="21"/>
  <c r="R344" i="21"/>
  <c r="Q344" i="21"/>
  <c r="P344" i="21"/>
  <c r="O344" i="21"/>
  <c r="N344" i="21"/>
  <c r="M344" i="21"/>
  <c r="L344" i="21"/>
  <c r="K344" i="21"/>
  <c r="J344" i="21"/>
  <c r="G344" i="21"/>
  <c r="E344" i="21"/>
  <c r="D344" i="21"/>
  <c r="AS343" i="21"/>
  <c r="AR343" i="21"/>
  <c r="AQ343" i="21"/>
  <c r="AP343" i="21"/>
  <c r="AO343" i="21"/>
  <c r="AN343" i="21"/>
  <c r="AM343" i="21"/>
  <c r="AL343" i="21"/>
  <c r="AK343" i="21"/>
  <c r="AJ343" i="21"/>
  <c r="AI343" i="21"/>
  <c r="AH343" i="21"/>
  <c r="AE343" i="21"/>
  <c r="AF343" i="21"/>
  <c r="AC343" i="21"/>
  <c r="T343" i="21"/>
  <c r="S343" i="21"/>
  <c r="R343" i="21"/>
  <c r="Q343" i="21"/>
  <c r="P343" i="21"/>
  <c r="O343" i="21"/>
  <c r="N343" i="21"/>
  <c r="M343" i="21"/>
  <c r="L343" i="21"/>
  <c r="K343" i="21"/>
  <c r="J343" i="21"/>
  <c r="G343" i="21"/>
  <c r="E343" i="21"/>
  <c r="D343" i="21"/>
  <c r="AS342" i="21"/>
  <c r="AR342" i="21"/>
  <c r="AQ342" i="21"/>
  <c r="AP342" i="21"/>
  <c r="AO342" i="21"/>
  <c r="AN342" i="21"/>
  <c r="AM342" i="21"/>
  <c r="AL342" i="21"/>
  <c r="AK342" i="21"/>
  <c r="AJ342" i="21"/>
  <c r="AI342" i="21"/>
  <c r="AH342" i="21"/>
  <c r="AE342" i="21"/>
  <c r="AF342" i="21"/>
  <c r="AC342" i="21"/>
  <c r="T342" i="21"/>
  <c r="S342" i="21"/>
  <c r="R342" i="21"/>
  <c r="Q342" i="21"/>
  <c r="P342" i="21"/>
  <c r="O342" i="21"/>
  <c r="N342" i="21"/>
  <c r="M342" i="21"/>
  <c r="L342" i="21"/>
  <c r="K342" i="21"/>
  <c r="J342" i="21"/>
  <c r="G342" i="21"/>
  <c r="E342" i="21"/>
  <c r="D342" i="21"/>
  <c r="AS341" i="21"/>
  <c r="AR341" i="21"/>
  <c r="AQ341" i="21"/>
  <c r="AP341" i="21"/>
  <c r="AO341" i="21"/>
  <c r="AN341" i="21"/>
  <c r="AM341" i="21"/>
  <c r="AL341" i="21"/>
  <c r="AK341" i="21"/>
  <c r="AJ341" i="21"/>
  <c r="AI341" i="21"/>
  <c r="AH341" i="21"/>
  <c r="AE341" i="21"/>
  <c r="AF341" i="21"/>
  <c r="AC341" i="21"/>
  <c r="T341" i="21"/>
  <c r="S341" i="21"/>
  <c r="R341" i="21"/>
  <c r="Q341" i="21"/>
  <c r="P341" i="21"/>
  <c r="O341" i="21"/>
  <c r="N341" i="21"/>
  <c r="M341" i="21"/>
  <c r="L341" i="21"/>
  <c r="K341" i="21"/>
  <c r="J341" i="21"/>
  <c r="G341" i="21"/>
  <c r="E341" i="21"/>
  <c r="D341" i="21"/>
  <c r="AS340" i="21"/>
  <c r="AR340" i="21"/>
  <c r="AQ340" i="21"/>
  <c r="AP340" i="21"/>
  <c r="AO340" i="21"/>
  <c r="AN340" i="21"/>
  <c r="AM340" i="21"/>
  <c r="AL340" i="21"/>
  <c r="AK340" i="21"/>
  <c r="AJ340" i="21"/>
  <c r="AI340" i="21"/>
  <c r="AH340" i="21"/>
  <c r="AE340" i="21"/>
  <c r="AF340" i="21"/>
  <c r="AC340" i="21"/>
  <c r="T340" i="21"/>
  <c r="S340" i="21"/>
  <c r="R340" i="21"/>
  <c r="Q340" i="21"/>
  <c r="P340" i="21"/>
  <c r="O340" i="21"/>
  <c r="N340" i="21"/>
  <c r="M340" i="21"/>
  <c r="L340" i="21"/>
  <c r="K340" i="21"/>
  <c r="J340" i="21"/>
  <c r="G340" i="21"/>
  <c r="E340" i="21"/>
  <c r="D340" i="21"/>
  <c r="AS339" i="21"/>
  <c r="AR339" i="21"/>
  <c r="AQ339" i="21"/>
  <c r="AP339" i="21"/>
  <c r="AO339" i="21"/>
  <c r="AN339" i="21"/>
  <c r="AM339" i="21"/>
  <c r="AL339" i="21"/>
  <c r="AK339" i="21"/>
  <c r="AJ339" i="21"/>
  <c r="AI339" i="21"/>
  <c r="AH339" i="21"/>
  <c r="AE339" i="21"/>
  <c r="AF339" i="21"/>
  <c r="AC339" i="21"/>
  <c r="T339" i="21"/>
  <c r="S339" i="21"/>
  <c r="R339" i="21"/>
  <c r="Q339" i="21"/>
  <c r="P339" i="21"/>
  <c r="O339" i="21"/>
  <c r="N339" i="21"/>
  <c r="M339" i="21"/>
  <c r="L339" i="21"/>
  <c r="K339" i="21"/>
  <c r="J339" i="21"/>
  <c r="G339" i="21"/>
  <c r="E339" i="21"/>
  <c r="D339" i="21"/>
  <c r="AS338" i="21"/>
  <c r="AR338" i="21"/>
  <c r="AQ338" i="21"/>
  <c r="AP338" i="21"/>
  <c r="AO338" i="21"/>
  <c r="AN338" i="21"/>
  <c r="AM338" i="21"/>
  <c r="AL338" i="21"/>
  <c r="AK338" i="21"/>
  <c r="AJ338" i="21"/>
  <c r="AI338" i="21"/>
  <c r="AH338" i="21"/>
  <c r="AE338" i="21"/>
  <c r="AF338" i="21"/>
  <c r="AC338" i="21"/>
  <c r="T338" i="21"/>
  <c r="S338" i="21"/>
  <c r="R338" i="21"/>
  <c r="Q338" i="21"/>
  <c r="P338" i="21"/>
  <c r="O338" i="21"/>
  <c r="N338" i="21"/>
  <c r="M338" i="21"/>
  <c r="L338" i="21"/>
  <c r="K338" i="21"/>
  <c r="J338" i="21"/>
  <c r="G338" i="21"/>
  <c r="E338" i="21"/>
  <c r="D338" i="21"/>
  <c r="AS337" i="21"/>
  <c r="AR337" i="21"/>
  <c r="AQ337" i="21"/>
  <c r="AP337" i="21"/>
  <c r="AO337" i="21"/>
  <c r="AN337" i="21"/>
  <c r="AM337" i="21"/>
  <c r="AL337" i="21"/>
  <c r="AK337" i="21"/>
  <c r="AJ337" i="21"/>
  <c r="AI337" i="21"/>
  <c r="AH337" i="21"/>
  <c r="AE337" i="21"/>
  <c r="AF337" i="21"/>
  <c r="AC337" i="21"/>
  <c r="T337" i="21"/>
  <c r="S337" i="21"/>
  <c r="R337" i="21"/>
  <c r="Q337" i="21"/>
  <c r="P337" i="21"/>
  <c r="O337" i="21"/>
  <c r="N337" i="21"/>
  <c r="M337" i="21"/>
  <c r="L337" i="21"/>
  <c r="K337" i="21"/>
  <c r="J337" i="21"/>
  <c r="G337" i="21"/>
  <c r="E337" i="21"/>
  <c r="D337" i="21"/>
  <c r="AS336" i="21"/>
  <c r="AR336" i="21"/>
  <c r="AQ336" i="21"/>
  <c r="AP336" i="21"/>
  <c r="AO336" i="21"/>
  <c r="AN336" i="21"/>
  <c r="AM336" i="21"/>
  <c r="AL336" i="21"/>
  <c r="AK336" i="21"/>
  <c r="AJ336" i="21"/>
  <c r="AI336" i="21"/>
  <c r="AH336" i="21"/>
  <c r="AE336" i="21"/>
  <c r="AF336" i="21"/>
  <c r="AC336" i="21"/>
  <c r="T336" i="21"/>
  <c r="S336" i="21"/>
  <c r="R336" i="21"/>
  <c r="Q336" i="21"/>
  <c r="P336" i="21"/>
  <c r="O336" i="21"/>
  <c r="N336" i="21"/>
  <c r="M336" i="21"/>
  <c r="L336" i="21"/>
  <c r="K336" i="21"/>
  <c r="J336" i="21"/>
  <c r="G336" i="21"/>
  <c r="E336" i="21"/>
  <c r="D336" i="21"/>
  <c r="AS335" i="21"/>
  <c r="AR335" i="21"/>
  <c r="AQ335" i="21"/>
  <c r="AP335" i="21"/>
  <c r="AO335" i="21"/>
  <c r="AN335" i="21"/>
  <c r="AM335" i="21"/>
  <c r="AL335" i="21"/>
  <c r="AK335" i="21"/>
  <c r="AJ335" i="21"/>
  <c r="AI335" i="21"/>
  <c r="AH335" i="21"/>
  <c r="AE335" i="21"/>
  <c r="AF335" i="21"/>
  <c r="AC335" i="21"/>
  <c r="T335" i="21"/>
  <c r="S335" i="21"/>
  <c r="R335" i="21"/>
  <c r="Q335" i="21"/>
  <c r="P335" i="21"/>
  <c r="O335" i="21"/>
  <c r="N335" i="21"/>
  <c r="M335" i="21"/>
  <c r="L335" i="21"/>
  <c r="K335" i="21"/>
  <c r="J335" i="21"/>
  <c r="G335" i="21"/>
  <c r="E335" i="21"/>
  <c r="D335" i="21"/>
  <c r="AS334" i="21"/>
  <c r="AR334" i="21"/>
  <c r="AQ334" i="21"/>
  <c r="AP334" i="21"/>
  <c r="AO334" i="21"/>
  <c r="AN334" i="21"/>
  <c r="AM334" i="21"/>
  <c r="AL334" i="21"/>
  <c r="AK334" i="21"/>
  <c r="AJ334" i="21"/>
  <c r="AI334" i="21"/>
  <c r="AH334" i="21"/>
  <c r="AE334" i="21"/>
  <c r="AF334" i="21"/>
  <c r="AC334" i="21"/>
  <c r="T334" i="21"/>
  <c r="S334" i="21"/>
  <c r="R334" i="21"/>
  <c r="Q334" i="21"/>
  <c r="P334" i="21"/>
  <c r="O334" i="21"/>
  <c r="N334" i="21"/>
  <c r="M334" i="21"/>
  <c r="L334" i="21"/>
  <c r="K334" i="21"/>
  <c r="J334" i="21"/>
  <c r="G334" i="21"/>
  <c r="E334" i="21"/>
  <c r="D334" i="21"/>
  <c r="AS333" i="21"/>
  <c r="AR333" i="21"/>
  <c r="AQ333" i="21"/>
  <c r="AP333" i="21"/>
  <c r="AO333" i="21"/>
  <c r="AN333" i="21"/>
  <c r="AM333" i="21"/>
  <c r="AL333" i="21"/>
  <c r="AK333" i="21"/>
  <c r="AJ333" i="21"/>
  <c r="AI333" i="21"/>
  <c r="AH333" i="21"/>
  <c r="AE333" i="21"/>
  <c r="AF333" i="21"/>
  <c r="AC333" i="21"/>
  <c r="T333" i="21"/>
  <c r="S333" i="21"/>
  <c r="R333" i="21"/>
  <c r="Q333" i="21"/>
  <c r="P333" i="21"/>
  <c r="O333" i="21"/>
  <c r="N333" i="21"/>
  <c r="M333" i="21"/>
  <c r="L333" i="21"/>
  <c r="K333" i="21"/>
  <c r="J333" i="21"/>
  <c r="G333" i="21"/>
  <c r="E333" i="21"/>
  <c r="D333" i="21"/>
  <c r="AS332" i="21"/>
  <c r="AR332" i="21"/>
  <c r="AQ332" i="21"/>
  <c r="AP332" i="21"/>
  <c r="AO332" i="21"/>
  <c r="AN332" i="21"/>
  <c r="AM332" i="21"/>
  <c r="AL332" i="21"/>
  <c r="AK332" i="21"/>
  <c r="AJ332" i="21"/>
  <c r="AI332" i="21"/>
  <c r="AH332" i="21"/>
  <c r="AE332" i="21"/>
  <c r="AF332" i="21"/>
  <c r="AC332" i="21"/>
  <c r="T332" i="21"/>
  <c r="S332" i="21"/>
  <c r="R332" i="21"/>
  <c r="Q332" i="21"/>
  <c r="P332" i="21"/>
  <c r="O332" i="21"/>
  <c r="N332" i="21"/>
  <c r="M332" i="21"/>
  <c r="L332" i="21"/>
  <c r="K332" i="21"/>
  <c r="J332" i="21"/>
  <c r="G332" i="21"/>
  <c r="E332" i="21"/>
  <c r="D332" i="21"/>
  <c r="AS331" i="21"/>
  <c r="AR331" i="21"/>
  <c r="AQ331" i="21"/>
  <c r="AP331" i="21"/>
  <c r="AO331" i="21"/>
  <c r="AN331" i="21"/>
  <c r="AM331" i="21"/>
  <c r="AL331" i="21"/>
  <c r="AK331" i="21"/>
  <c r="AJ331" i="21"/>
  <c r="AI331" i="21"/>
  <c r="AH331" i="21"/>
  <c r="AE331" i="21"/>
  <c r="AF331" i="21"/>
  <c r="AC331" i="21"/>
  <c r="T331" i="21"/>
  <c r="S331" i="21"/>
  <c r="R331" i="21"/>
  <c r="Q331" i="21"/>
  <c r="P331" i="21"/>
  <c r="O331" i="21"/>
  <c r="N331" i="21"/>
  <c r="M331" i="21"/>
  <c r="L331" i="21"/>
  <c r="K331" i="21"/>
  <c r="J331" i="21"/>
  <c r="G331" i="21"/>
  <c r="E331" i="21"/>
  <c r="D331" i="21"/>
  <c r="AS330" i="21"/>
  <c r="AR330" i="21"/>
  <c r="AQ330" i="21"/>
  <c r="AP330" i="21"/>
  <c r="AO330" i="21"/>
  <c r="AN330" i="21"/>
  <c r="AM330" i="21"/>
  <c r="AL330" i="21"/>
  <c r="AK330" i="21"/>
  <c r="AJ330" i="21"/>
  <c r="AI330" i="21"/>
  <c r="AH330" i="21"/>
  <c r="AE330" i="21"/>
  <c r="AF330" i="21"/>
  <c r="AC330" i="21"/>
  <c r="T330" i="21"/>
  <c r="S330" i="21"/>
  <c r="R330" i="21"/>
  <c r="Q330" i="21"/>
  <c r="P330" i="21"/>
  <c r="O330" i="21"/>
  <c r="N330" i="21"/>
  <c r="M330" i="21"/>
  <c r="L330" i="21"/>
  <c r="K330" i="21"/>
  <c r="J330" i="21"/>
  <c r="G330" i="21"/>
  <c r="E330" i="21"/>
  <c r="D330" i="21"/>
  <c r="AS329" i="21"/>
  <c r="AR329" i="21"/>
  <c r="AQ329" i="21"/>
  <c r="AP329" i="21"/>
  <c r="AO329" i="21"/>
  <c r="AN329" i="21"/>
  <c r="AM329" i="21"/>
  <c r="AL329" i="21"/>
  <c r="AK329" i="21"/>
  <c r="AJ329" i="21"/>
  <c r="AI329" i="21"/>
  <c r="AH329" i="21"/>
  <c r="AE329" i="21"/>
  <c r="AF329" i="21"/>
  <c r="AC329" i="21"/>
  <c r="T329" i="21"/>
  <c r="S329" i="21"/>
  <c r="R329" i="21"/>
  <c r="Q329" i="21"/>
  <c r="P329" i="21"/>
  <c r="O329" i="21"/>
  <c r="N329" i="21"/>
  <c r="M329" i="21"/>
  <c r="L329" i="21"/>
  <c r="K329" i="21"/>
  <c r="J329" i="21"/>
  <c r="G329" i="21"/>
  <c r="E329" i="21"/>
  <c r="D329" i="21"/>
  <c r="AS328" i="21"/>
  <c r="AR328" i="21"/>
  <c r="AQ328" i="21"/>
  <c r="AP328" i="21"/>
  <c r="AO328" i="21"/>
  <c r="AN328" i="21"/>
  <c r="AM328" i="21"/>
  <c r="AL328" i="21"/>
  <c r="AK328" i="21"/>
  <c r="AJ328" i="21"/>
  <c r="AI328" i="21"/>
  <c r="AH328" i="21"/>
  <c r="AE328" i="21"/>
  <c r="AF328" i="21"/>
  <c r="AC328" i="21"/>
  <c r="T328" i="21"/>
  <c r="S328" i="21"/>
  <c r="R328" i="21"/>
  <c r="Q328" i="21"/>
  <c r="P328" i="21"/>
  <c r="O328" i="21"/>
  <c r="N328" i="21"/>
  <c r="M328" i="21"/>
  <c r="L328" i="21"/>
  <c r="K328" i="21"/>
  <c r="J328" i="21"/>
  <c r="G328" i="21"/>
  <c r="E328" i="21"/>
  <c r="D328" i="21"/>
  <c r="AS327" i="21"/>
  <c r="AR327" i="21"/>
  <c r="AQ327" i="21"/>
  <c r="AP327" i="21"/>
  <c r="AO327" i="21"/>
  <c r="AN327" i="21"/>
  <c r="AM327" i="21"/>
  <c r="AL327" i="21"/>
  <c r="AK327" i="21"/>
  <c r="AJ327" i="21"/>
  <c r="AI327" i="21"/>
  <c r="AH327" i="21"/>
  <c r="AE327" i="21"/>
  <c r="AF327" i="21"/>
  <c r="AC327" i="21"/>
  <c r="T327" i="21"/>
  <c r="S327" i="21"/>
  <c r="R327" i="21"/>
  <c r="Q327" i="21"/>
  <c r="P327" i="21"/>
  <c r="O327" i="21"/>
  <c r="N327" i="21"/>
  <c r="M327" i="21"/>
  <c r="L327" i="21"/>
  <c r="K327" i="21"/>
  <c r="J327" i="21"/>
  <c r="G327" i="21"/>
  <c r="E327" i="21"/>
  <c r="D327" i="21"/>
  <c r="AS326" i="21"/>
  <c r="AR326" i="21"/>
  <c r="AQ326" i="21"/>
  <c r="AP326" i="21"/>
  <c r="AO326" i="21"/>
  <c r="AN326" i="21"/>
  <c r="AM326" i="21"/>
  <c r="AL326" i="21"/>
  <c r="AK326" i="21"/>
  <c r="AJ326" i="21"/>
  <c r="AI326" i="21"/>
  <c r="AH326" i="21"/>
  <c r="AE326" i="21"/>
  <c r="AF326" i="21"/>
  <c r="AC326" i="21"/>
  <c r="T326" i="21"/>
  <c r="S326" i="21"/>
  <c r="R326" i="21"/>
  <c r="Q326" i="21"/>
  <c r="P326" i="21"/>
  <c r="O326" i="21"/>
  <c r="N326" i="21"/>
  <c r="M326" i="21"/>
  <c r="L326" i="21"/>
  <c r="K326" i="21"/>
  <c r="J326" i="21"/>
  <c r="G326" i="21"/>
  <c r="E326" i="21"/>
  <c r="D326" i="21"/>
  <c r="AS325" i="21"/>
  <c r="AR325" i="21"/>
  <c r="AQ325" i="21"/>
  <c r="AP325" i="21"/>
  <c r="AO325" i="21"/>
  <c r="AN325" i="21"/>
  <c r="AM325" i="21"/>
  <c r="AL325" i="21"/>
  <c r="AK325" i="21"/>
  <c r="AJ325" i="21"/>
  <c r="AI325" i="21"/>
  <c r="AH325" i="21"/>
  <c r="AE325" i="21"/>
  <c r="AF325" i="21"/>
  <c r="AC325" i="21"/>
  <c r="T325" i="21"/>
  <c r="S325" i="21"/>
  <c r="R325" i="21"/>
  <c r="Q325" i="21"/>
  <c r="P325" i="21"/>
  <c r="O325" i="21"/>
  <c r="N325" i="21"/>
  <c r="M325" i="21"/>
  <c r="L325" i="21"/>
  <c r="K325" i="21"/>
  <c r="J325" i="21"/>
  <c r="G325" i="21"/>
  <c r="E325" i="21"/>
  <c r="D325" i="21"/>
  <c r="AS324" i="21"/>
  <c r="AR324" i="21"/>
  <c r="AQ324" i="21"/>
  <c r="AP324" i="21"/>
  <c r="AO324" i="21"/>
  <c r="AN324" i="21"/>
  <c r="AM324" i="21"/>
  <c r="AL324" i="21"/>
  <c r="AK324" i="21"/>
  <c r="AJ324" i="21"/>
  <c r="AI324" i="21"/>
  <c r="AH324" i="21"/>
  <c r="AE324" i="21"/>
  <c r="AF324" i="21"/>
  <c r="AC324" i="21"/>
  <c r="T324" i="21"/>
  <c r="S324" i="21"/>
  <c r="R324" i="21"/>
  <c r="Q324" i="21"/>
  <c r="P324" i="21"/>
  <c r="O324" i="21"/>
  <c r="N324" i="21"/>
  <c r="M324" i="21"/>
  <c r="L324" i="21"/>
  <c r="K324" i="21"/>
  <c r="J324" i="21"/>
  <c r="G324" i="21"/>
  <c r="E324" i="21"/>
  <c r="D324" i="21"/>
  <c r="AS323" i="21"/>
  <c r="AR323" i="21"/>
  <c r="AQ323" i="21"/>
  <c r="AP323" i="21"/>
  <c r="AO323" i="21"/>
  <c r="AN323" i="21"/>
  <c r="AM323" i="21"/>
  <c r="AL323" i="21"/>
  <c r="AK323" i="21"/>
  <c r="AJ323" i="21"/>
  <c r="AI323" i="21"/>
  <c r="AH323" i="21"/>
  <c r="AE323" i="21"/>
  <c r="AF323" i="21"/>
  <c r="AC323" i="21"/>
  <c r="T323" i="21"/>
  <c r="S323" i="21"/>
  <c r="R323" i="21"/>
  <c r="Q323" i="21"/>
  <c r="P323" i="21"/>
  <c r="O323" i="21"/>
  <c r="N323" i="21"/>
  <c r="M323" i="21"/>
  <c r="L323" i="21"/>
  <c r="K323" i="21"/>
  <c r="J323" i="21"/>
  <c r="G323" i="21"/>
  <c r="E323" i="21"/>
  <c r="D323" i="21"/>
  <c r="AS322" i="21"/>
  <c r="AR322" i="21"/>
  <c r="AQ322" i="21"/>
  <c r="AP322" i="21"/>
  <c r="AO322" i="21"/>
  <c r="AN322" i="21"/>
  <c r="AM322" i="21"/>
  <c r="AL322" i="21"/>
  <c r="AK322" i="21"/>
  <c r="AJ322" i="21"/>
  <c r="AI322" i="21"/>
  <c r="AH322" i="21"/>
  <c r="AE322" i="21"/>
  <c r="AF322" i="21"/>
  <c r="AC322" i="21"/>
  <c r="T322" i="21"/>
  <c r="S322" i="21"/>
  <c r="R322" i="21"/>
  <c r="Q322" i="21"/>
  <c r="P322" i="21"/>
  <c r="O322" i="21"/>
  <c r="N322" i="21"/>
  <c r="M322" i="21"/>
  <c r="L322" i="21"/>
  <c r="K322" i="21"/>
  <c r="J322" i="21"/>
  <c r="G322" i="21"/>
  <c r="E322" i="21"/>
  <c r="D322" i="21"/>
  <c r="AS321" i="21"/>
  <c r="AR321" i="21"/>
  <c r="AQ321" i="21"/>
  <c r="AP321" i="21"/>
  <c r="AO321" i="21"/>
  <c r="AN321" i="21"/>
  <c r="AM321" i="21"/>
  <c r="AL321" i="21"/>
  <c r="AK321" i="21"/>
  <c r="AJ321" i="21"/>
  <c r="AI321" i="21"/>
  <c r="AH321" i="21"/>
  <c r="AE321" i="21"/>
  <c r="AF321" i="21"/>
  <c r="AC321" i="21"/>
  <c r="T321" i="21"/>
  <c r="S321" i="21"/>
  <c r="R321" i="21"/>
  <c r="Q321" i="21"/>
  <c r="P321" i="21"/>
  <c r="O321" i="21"/>
  <c r="N321" i="21"/>
  <c r="M321" i="21"/>
  <c r="L321" i="21"/>
  <c r="K321" i="21"/>
  <c r="J321" i="21"/>
  <c r="G321" i="21"/>
  <c r="E321" i="21"/>
  <c r="D321" i="21"/>
  <c r="AS320" i="21"/>
  <c r="AR320" i="21"/>
  <c r="AQ320" i="21"/>
  <c r="AP320" i="21"/>
  <c r="AO320" i="21"/>
  <c r="AN320" i="21"/>
  <c r="AM320" i="21"/>
  <c r="AL320" i="21"/>
  <c r="AK320" i="21"/>
  <c r="AJ320" i="21"/>
  <c r="AI320" i="21"/>
  <c r="AH320" i="21"/>
  <c r="AE320" i="21"/>
  <c r="AF320" i="21"/>
  <c r="AC320" i="21"/>
  <c r="T320" i="21"/>
  <c r="S320" i="21"/>
  <c r="R320" i="21"/>
  <c r="Q320" i="21"/>
  <c r="P320" i="21"/>
  <c r="O320" i="21"/>
  <c r="N320" i="21"/>
  <c r="M320" i="21"/>
  <c r="L320" i="21"/>
  <c r="K320" i="21"/>
  <c r="J320" i="21"/>
  <c r="G320" i="21"/>
  <c r="E320" i="21"/>
  <c r="D320" i="21"/>
  <c r="AS319" i="21"/>
  <c r="AR319" i="21"/>
  <c r="AQ319" i="21"/>
  <c r="AP319" i="21"/>
  <c r="AO319" i="21"/>
  <c r="AN319" i="21"/>
  <c r="AM319" i="21"/>
  <c r="AL319" i="21"/>
  <c r="AK319" i="21"/>
  <c r="AJ319" i="21"/>
  <c r="AI319" i="21"/>
  <c r="AH319" i="21"/>
  <c r="AE319" i="21"/>
  <c r="AF319" i="21"/>
  <c r="AC319" i="21"/>
  <c r="T319" i="21"/>
  <c r="S319" i="21"/>
  <c r="R319" i="21"/>
  <c r="Q319" i="21"/>
  <c r="P319" i="21"/>
  <c r="O319" i="21"/>
  <c r="N319" i="21"/>
  <c r="M319" i="21"/>
  <c r="L319" i="21"/>
  <c r="K319" i="21"/>
  <c r="J319" i="21"/>
  <c r="G319" i="21"/>
  <c r="E319" i="21"/>
  <c r="D319" i="21"/>
  <c r="AS318" i="21"/>
  <c r="AR318" i="21"/>
  <c r="AQ318" i="21"/>
  <c r="AP318" i="21"/>
  <c r="AO318" i="21"/>
  <c r="AN318" i="21"/>
  <c r="AM318" i="21"/>
  <c r="AL318" i="21"/>
  <c r="AK318" i="21"/>
  <c r="AJ318" i="21"/>
  <c r="AI318" i="21"/>
  <c r="AH318" i="21"/>
  <c r="AE318" i="21"/>
  <c r="AF318" i="21"/>
  <c r="AC318" i="21"/>
  <c r="T318" i="21"/>
  <c r="S318" i="21"/>
  <c r="R318" i="21"/>
  <c r="Q318" i="21"/>
  <c r="P318" i="21"/>
  <c r="O318" i="21"/>
  <c r="N318" i="21"/>
  <c r="M318" i="21"/>
  <c r="L318" i="21"/>
  <c r="K318" i="21"/>
  <c r="J318" i="21"/>
  <c r="G318" i="21"/>
  <c r="E318" i="21"/>
  <c r="D318" i="21"/>
  <c r="AS317" i="21"/>
  <c r="AR317" i="21"/>
  <c r="AQ317" i="21"/>
  <c r="AP317" i="21"/>
  <c r="AO317" i="21"/>
  <c r="AN317" i="21"/>
  <c r="AM317" i="21"/>
  <c r="AL317" i="21"/>
  <c r="AK317" i="21"/>
  <c r="AJ317" i="21"/>
  <c r="AI317" i="21"/>
  <c r="AH317" i="21"/>
  <c r="AE317" i="21"/>
  <c r="AF317" i="21"/>
  <c r="AC317" i="21"/>
  <c r="T317" i="21"/>
  <c r="S317" i="21"/>
  <c r="R317" i="21"/>
  <c r="Q317" i="21"/>
  <c r="P317" i="21"/>
  <c r="O317" i="21"/>
  <c r="N317" i="21"/>
  <c r="M317" i="21"/>
  <c r="L317" i="21"/>
  <c r="K317" i="21"/>
  <c r="J317" i="21"/>
  <c r="G317" i="21"/>
  <c r="E317" i="21"/>
  <c r="D317" i="21"/>
  <c r="AS316" i="21"/>
  <c r="AR316" i="21"/>
  <c r="AQ316" i="21"/>
  <c r="AP316" i="21"/>
  <c r="AO316" i="21"/>
  <c r="AN316" i="21"/>
  <c r="AM316" i="21"/>
  <c r="AL316" i="21"/>
  <c r="AK316" i="21"/>
  <c r="AJ316" i="21"/>
  <c r="AI316" i="21"/>
  <c r="AH316" i="21"/>
  <c r="AE316" i="21"/>
  <c r="AF316" i="21"/>
  <c r="AC316" i="21"/>
  <c r="T316" i="21"/>
  <c r="S316" i="21"/>
  <c r="R316" i="21"/>
  <c r="Q316" i="21"/>
  <c r="P316" i="21"/>
  <c r="O316" i="21"/>
  <c r="N316" i="21"/>
  <c r="M316" i="21"/>
  <c r="L316" i="21"/>
  <c r="K316" i="21"/>
  <c r="J316" i="21"/>
  <c r="G316" i="21"/>
  <c r="E316" i="21"/>
  <c r="D316" i="21"/>
  <c r="AS315" i="21"/>
  <c r="AR315" i="21"/>
  <c r="AQ315" i="21"/>
  <c r="AP315" i="21"/>
  <c r="AO315" i="21"/>
  <c r="AN315" i="21"/>
  <c r="AM315" i="21"/>
  <c r="AL315" i="21"/>
  <c r="AK315" i="21"/>
  <c r="AJ315" i="21"/>
  <c r="AI315" i="21"/>
  <c r="AH315" i="21"/>
  <c r="AE315" i="21"/>
  <c r="AF315" i="21"/>
  <c r="AC315" i="21"/>
  <c r="T315" i="21"/>
  <c r="S315" i="21"/>
  <c r="R315" i="21"/>
  <c r="Q315" i="21"/>
  <c r="P315" i="21"/>
  <c r="O315" i="21"/>
  <c r="N315" i="21"/>
  <c r="M315" i="21"/>
  <c r="L315" i="21"/>
  <c r="K315" i="21"/>
  <c r="J315" i="21"/>
  <c r="G315" i="21"/>
  <c r="E315" i="21"/>
  <c r="D315" i="21"/>
  <c r="AS314" i="21"/>
  <c r="AR314" i="21"/>
  <c r="AQ314" i="21"/>
  <c r="AP314" i="21"/>
  <c r="AO314" i="21"/>
  <c r="AN314" i="21"/>
  <c r="AM314" i="21"/>
  <c r="AL314" i="21"/>
  <c r="AK314" i="21"/>
  <c r="AJ314" i="21"/>
  <c r="AI314" i="21"/>
  <c r="AH314" i="21"/>
  <c r="AE314" i="21"/>
  <c r="AF314" i="21"/>
  <c r="AC314" i="21"/>
  <c r="T314" i="21"/>
  <c r="S314" i="21"/>
  <c r="R314" i="21"/>
  <c r="Q314" i="21"/>
  <c r="P314" i="21"/>
  <c r="O314" i="21"/>
  <c r="N314" i="21"/>
  <c r="M314" i="21"/>
  <c r="L314" i="21"/>
  <c r="K314" i="21"/>
  <c r="J314" i="21"/>
  <c r="G314" i="21"/>
  <c r="E314" i="21"/>
  <c r="D314" i="21"/>
  <c r="AS313" i="21"/>
  <c r="AR313" i="21"/>
  <c r="AQ313" i="21"/>
  <c r="AP313" i="21"/>
  <c r="AO313" i="21"/>
  <c r="AN313" i="21"/>
  <c r="AM313" i="21"/>
  <c r="AL313" i="21"/>
  <c r="AK313" i="21"/>
  <c r="AJ313" i="21"/>
  <c r="AI313" i="21"/>
  <c r="AH313" i="21"/>
  <c r="AE313" i="21"/>
  <c r="AF313" i="21"/>
  <c r="AC313" i="21"/>
  <c r="T313" i="21"/>
  <c r="S313" i="21"/>
  <c r="R313" i="21"/>
  <c r="Q313" i="21"/>
  <c r="P313" i="21"/>
  <c r="O313" i="21"/>
  <c r="N313" i="21"/>
  <c r="M313" i="21"/>
  <c r="L313" i="21"/>
  <c r="K313" i="21"/>
  <c r="J313" i="21"/>
  <c r="G313" i="21"/>
  <c r="E313" i="21"/>
  <c r="D313" i="21"/>
  <c r="AS312" i="21"/>
  <c r="AR312" i="21"/>
  <c r="AQ312" i="21"/>
  <c r="AP312" i="21"/>
  <c r="AO312" i="21"/>
  <c r="AN312" i="21"/>
  <c r="AM312" i="21"/>
  <c r="AL312" i="21"/>
  <c r="AK312" i="21"/>
  <c r="AJ312" i="21"/>
  <c r="AI312" i="21"/>
  <c r="AH312" i="21"/>
  <c r="AE312" i="21"/>
  <c r="AF312" i="21"/>
  <c r="AC312" i="21"/>
  <c r="T312" i="21"/>
  <c r="S312" i="21"/>
  <c r="R312" i="21"/>
  <c r="Q312" i="21"/>
  <c r="P312" i="21"/>
  <c r="O312" i="21"/>
  <c r="N312" i="21"/>
  <c r="M312" i="21"/>
  <c r="L312" i="21"/>
  <c r="K312" i="21"/>
  <c r="J312" i="21"/>
  <c r="G312" i="21"/>
  <c r="E312" i="21"/>
  <c r="D312" i="21"/>
  <c r="AS311" i="21"/>
  <c r="AR311" i="21"/>
  <c r="AQ311" i="21"/>
  <c r="AP311" i="21"/>
  <c r="AO311" i="21"/>
  <c r="AN311" i="21"/>
  <c r="AM311" i="21"/>
  <c r="AL311" i="21"/>
  <c r="AK311" i="21"/>
  <c r="AJ311" i="21"/>
  <c r="AI311" i="21"/>
  <c r="AH311" i="21"/>
  <c r="AE311" i="21"/>
  <c r="AF311" i="21"/>
  <c r="AC311" i="21"/>
  <c r="T311" i="21"/>
  <c r="S311" i="21"/>
  <c r="R311" i="21"/>
  <c r="Q311" i="21"/>
  <c r="P311" i="21"/>
  <c r="O311" i="21"/>
  <c r="N311" i="21"/>
  <c r="M311" i="21"/>
  <c r="L311" i="21"/>
  <c r="K311" i="21"/>
  <c r="J311" i="21"/>
  <c r="G311" i="21"/>
  <c r="E311" i="21"/>
  <c r="D311" i="21"/>
  <c r="AS310" i="21"/>
  <c r="AR310" i="21"/>
  <c r="AQ310" i="21"/>
  <c r="AP310" i="21"/>
  <c r="AO310" i="21"/>
  <c r="AN310" i="21"/>
  <c r="AM310" i="21"/>
  <c r="AL310" i="21"/>
  <c r="AK310" i="21"/>
  <c r="AJ310" i="21"/>
  <c r="AI310" i="21"/>
  <c r="AH310" i="21"/>
  <c r="AE310" i="21"/>
  <c r="AF310" i="21"/>
  <c r="AC310" i="21"/>
  <c r="T310" i="21"/>
  <c r="S310" i="21"/>
  <c r="R310" i="21"/>
  <c r="Q310" i="21"/>
  <c r="P310" i="21"/>
  <c r="O310" i="21"/>
  <c r="N310" i="21"/>
  <c r="M310" i="21"/>
  <c r="L310" i="21"/>
  <c r="K310" i="21"/>
  <c r="J310" i="21"/>
  <c r="G310" i="21"/>
  <c r="E310" i="21"/>
  <c r="D310" i="21"/>
  <c r="AS309" i="21"/>
  <c r="AR309" i="21"/>
  <c r="AQ309" i="21"/>
  <c r="AP309" i="21"/>
  <c r="AO309" i="21"/>
  <c r="AN309" i="21"/>
  <c r="AM309" i="21"/>
  <c r="AL309" i="21"/>
  <c r="AK309" i="21"/>
  <c r="AJ309" i="21"/>
  <c r="AI309" i="21"/>
  <c r="AH309" i="21"/>
  <c r="AE309" i="21"/>
  <c r="AF309" i="21"/>
  <c r="AC309" i="21"/>
  <c r="T309" i="21"/>
  <c r="S309" i="21"/>
  <c r="R309" i="21"/>
  <c r="Q309" i="21"/>
  <c r="P309" i="21"/>
  <c r="O309" i="21"/>
  <c r="N309" i="21"/>
  <c r="M309" i="21"/>
  <c r="L309" i="21"/>
  <c r="K309" i="21"/>
  <c r="J309" i="21"/>
  <c r="G309" i="21"/>
  <c r="E309" i="21"/>
  <c r="D309" i="21"/>
  <c r="AS308" i="21"/>
  <c r="AR308" i="21"/>
  <c r="AQ308" i="21"/>
  <c r="AP308" i="21"/>
  <c r="AO308" i="21"/>
  <c r="AN308" i="21"/>
  <c r="AM308" i="21"/>
  <c r="AL308" i="21"/>
  <c r="AK308" i="21"/>
  <c r="AJ308" i="21"/>
  <c r="AI308" i="21"/>
  <c r="AH308" i="21"/>
  <c r="AE308" i="21"/>
  <c r="AF308" i="21"/>
  <c r="AC308" i="21"/>
  <c r="T308" i="21"/>
  <c r="S308" i="21"/>
  <c r="R308" i="21"/>
  <c r="Q308" i="21"/>
  <c r="P308" i="21"/>
  <c r="O308" i="21"/>
  <c r="N308" i="21"/>
  <c r="M308" i="21"/>
  <c r="L308" i="21"/>
  <c r="K308" i="21"/>
  <c r="J308" i="21"/>
  <c r="G308" i="21"/>
  <c r="E308" i="21"/>
  <c r="D308" i="21"/>
  <c r="AS307" i="21"/>
  <c r="AR307" i="21"/>
  <c r="AQ307" i="21"/>
  <c r="AP307" i="21"/>
  <c r="AO307" i="21"/>
  <c r="AN307" i="21"/>
  <c r="AM307" i="21"/>
  <c r="AL307" i="21"/>
  <c r="AK307" i="21"/>
  <c r="AJ307" i="21"/>
  <c r="AI307" i="21"/>
  <c r="AH307" i="21"/>
  <c r="AE307" i="21"/>
  <c r="AF307" i="21"/>
  <c r="AC307" i="21"/>
  <c r="T307" i="21"/>
  <c r="S307" i="21"/>
  <c r="R307" i="21"/>
  <c r="Q307" i="21"/>
  <c r="P307" i="21"/>
  <c r="O307" i="21"/>
  <c r="N307" i="21"/>
  <c r="M307" i="21"/>
  <c r="L307" i="21"/>
  <c r="K307" i="21"/>
  <c r="J307" i="21"/>
  <c r="G307" i="21"/>
  <c r="E307" i="21"/>
  <c r="D307" i="21"/>
  <c r="AS306" i="21"/>
  <c r="AR306" i="21"/>
  <c r="AQ306" i="21"/>
  <c r="AP306" i="21"/>
  <c r="AO306" i="21"/>
  <c r="AN306" i="21"/>
  <c r="AM306" i="21"/>
  <c r="AL306" i="21"/>
  <c r="AK306" i="21"/>
  <c r="AJ306" i="21"/>
  <c r="AI306" i="21"/>
  <c r="AH306" i="21"/>
  <c r="AE306" i="21"/>
  <c r="AF306" i="21"/>
  <c r="AC306" i="21"/>
  <c r="T306" i="21"/>
  <c r="S306" i="21"/>
  <c r="R306" i="21"/>
  <c r="Q306" i="21"/>
  <c r="P306" i="21"/>
  <c r="O306" i="21"/>
  <c r="N306" i="21"/>
  <c r="M306" i="21"/>
  <c r="L306" i="21"/>
  <c r="K306" i="21"/>
  <c r="J306" i="21"/>
  <c r="G306" i="21"/>
  <c r="E306" i="21"/>
  <c r="D306" i="21"/>
  <c r="AS305" i="21"/>
  <c r="AR305" i="21"/>
  <c r="AQ305" i="21"/>
  <c r="AP305" i="21"/>
  <c r="AO305" i="21"/>
  <c r="AN305" i="21"/>
  <c r="AM305" i="21"/>
  <c r="AL305" i="21"/>
  <c r="AK305" i="21"/>
  <c r="AJ305" i="21"/>
  <c r="AI305" i="21"/>
  <c r="AH305" i="21"/>
  <c r="AE305" i="21"/>
  <c r="AF305" i="21"/>
  <c r="AC305" i="21"/>
  <c r="T305" i="21"/>
  <c r="S305" i="21"/>
  <c r="R305" i="21"/>
  <c r="Q305" i="21"/>
  <c r="P305" i="21"/>
  <c r="O305" i="21"/>
  <c r="N305" i="21"/>
  <c r="M305" i="21"/>
  <c r="L305" i="21"/>
  <c r="K305" i="21"/>
  <c r="J305" i="21"/>
  <c r="G305" i="21"/>
  <c r="E305" i="21"/>
  <c r="D305" i="21"/>
  <c r="AS304" i="21"/>
  <c r="AR304" i="21"/>
  <c r="AQ304" i="21"/>
  <c r="AP304" i="21"/>
  <c r="AO304" i="21"/>
  <c r="AN304" i="21"/>
  <c r="AM304" i="21"/>
  <c r="AL304" i="21"/>
  <c r="AK304" i="21"/>
  <c r="AJ304" i="21"/>
  <c r="AI304" i="21"/>
  <c r="AH304" i="21"/>
  <c r="AE304" i="21"/>
  <c r="AF304" i="21"/>
  <c r="AC304" i="21"/>
  <c r="T304" i="21"/>
  <c r="S304" i="21"/>
  <c r="R304" i="21"/>
  <c r="Q304" i="21"/>
  <c r="P304" i="21"/>
  <c r="O304" i="21"/>
  <c r="N304" i="21"/>
  <c r="M304" i="21"/>
  <c r="L304" i="21"/>
  <c r="K304" i="21"/>
  <c r="J304" i="21"/>
  <c r="G304" i="21"/>
  <c r="E304" i="21"/>
  <c r="D304" i="21"/>
  <c r="AS303" i="21"/>
  <c r="AR303" i="21"/>
  <c r="AQ303" i="21"/>
  <c r="AP303" i="21"/>
  <c r="AO303" i="21"/>
  <c r="AN303" i="21"/>
  <c r="AM303" i="21"/>
  <c r="AL303" i="21"/>
  <c r="AK303" i="21"/>
  <c r="AJ303" i="21"/>
  <c r="AI303" i="21"/>
  <c r="AH303" i="21"/>
  <c r="AE303" i="21"/>
  <c r="AF303" i="21"/>
  <c r="AC303" i="21"/>
  <c r="T303" i="21"/>
  <c r="S303" i="21"/>
  <c r="R303" i="21"/>
  <c r="Q303" i="21"/>
  <c r="P303" i="21"/>
  <c r="O303" i="21"/>
  <c r="N303" i="21"/>
  <c r="M303" i="21"/>
  <c r="L303" i="21"/>
  <c r="K303" i="21"/>
  <c r="J303" i="21"/>
  <c r="G303" i="21"/>
  <c r="E303" i="21"/>
  <c r="D303" i="21"/>
  <c r="AS302" i="21"/>
  <c r="AR302" i="21"/>
  <c r="AQ302" i="21"/>
  <c r="AP302" i="21"/>
  <c r="AO302" i="21"/>
  <c r="AN302" i="21"/>
  <c r="AM302" i="21"/>
  <c r="AL302" i="21"/>
  <c r="AK302" i="21"/>
  <c r="AJ302" i="21"/>
  <c r="AI302" i="21"/>
  <c r="AH302" i="21"/>
  <c r="AE302" i="21"/>
  <c r="AF302" i="21"/>
  <c r="AC302" i="21"/>
  <c r="T302" i="21"/>
  <c r="S302" i="21"/>
  <c r="R302" i="21"/>
  <c r="Q302" i="21"/>
  <c r="P302" i="21"/>
  <c r="O302" i="21"/>
  <c r="N302" i="21"/>
  <c r="M302" i="21"/>
  <c r="L302" i="21"/>
  <c r="K302" i="21"/>
  <c r="J302" i="21"/>
  <c r="G302" i="21"/>
  <c r="E302" i="21"/>
  <c r="D302" i="21"/>
  <c r="AS301" i="21"/>
  <c r="AR301" i="21"/>
  <c r="AQ301" i="21"/>
  <c r="AP301" i="21"/>
  <c r="AO301" i="21"/>
  <c r="AN301" i="21"/>
  <c r="AM301" i="21"/>
  <c r="AL301" i="21"/>
  <c r="AK301" i="21"/>
  <c r="AJ301" i="21"/>
  <c r="AI301" i="21"/>
  <c r="AH301" i="21"/>
  <c r="AE301" i="21"/>
  <c r="AF301" i="21"/>
  <c r="AC301" i="21"/>
  <c r="T301" i="21"/>
  <c r="S301" i="21"/>
  <c r="R301" i="21"/>
  <c r="Q301" i="21"/>
  <c r="P301" i="21"/>
  <c r="O301" i="21"/>
  <c r="N301" i="21"/>
  <c r="M301" i="21"/>
  <c r="L301" i="21"/>
  <c r="K301" i="21"/>
  <c r="J301" i="21"/>
  <c r="G301" i="21"/>
  <c r="E301" i="21"/>
  <c r="D301" i="21"/>
  <c r="AS300" i="21"/>
  <c r="AR300" i="21"/>
  <c r="AQ300" i="21"/>
  <c r="AP300" i="21"/>
  <c r="AO300" i="21"/>
  <c r="AN300" i="21"/>
  <c r="AM300" i="21"/>
  <c r="AL300" i="21"/>
  <c r="AK300" i="21"/>
  <c r="AJ300" i="21"/>
  <c r="AI300" i="21"/>
  <c r="AH300" i="21"/>
  <c r="AE300" i="21"/>
  <c r="AF300" i="21"/>
  <c r="AC300" i="21"/>
  <c r="T300" i="21"/>
  <c r="S300" i="21"/>
  <c r="R300" i="21"/>
  <c r="Q300" i="21"/>
  <c r="P300" i="21"/>
  <c r="O300" i="21"/>
  <c r="N300" i="21"/>
  <c r="M300" i="21"/>
  <c r="L300" i="21"/>
  <c r="K300" i="21"/>
  <c r="J300" i="21"/>
  <c r="G300" i="21"/>
  <c r="E300" i="21"/>
  <c r="D300" i="21"/>
  <c r="AS299" i="21"/>
  <c r="AR299" i="21"/>
  <c r="AQ299" i="21"/>
  <c r="AP299" i="21"/>
  <c r="AO299" i="21"/>
  <c r="AN299" i="21"/>
  <c r="AM299" i="21"/>
  <c r="AL299" i="21"/>
  <c r="AK299" i="21"/>
  <c r="AJ299" i="21"/>
  <c r="AI299" i="21"/>
  <c r="AH299" i="21"/>
  <c r="AE299" i="21"/>
  <c r="AF299" i="21"/>
  <c r="AC299" i="21"/>
  <c r="T299" i="21"/>
  <c r="S299" i="21"/>
  <c r="R299" i="21"/>
  <c r="Q299" i="21"/>
  <c r="P299" i="21"/>
  <c r="O299" i="21"/>
  <c r="N299" i="21"/>
  <c r="M299" i="21"/>
  <c r="L299" i="21"/>
  <c r="K299" i="21"/>
  <c r="J299" i="21"/>
  <c r="G299" i="21"/>
  <c r="E299" i="21"/>
  <c r="D299" i="21"/>
  <c r="AS298" i="21"/>
  <c r="AR298" i="21"/>
  <c r="AQ298" i="21"/>
  <c r="AP298" i="21"/>
  <c r="AO298" i="21"/>
  <c r="AN298" i="21"/>
  <c r="AM298" i="21"/>
  <c r="AL298" i="21"/>
  <c r="AK298" i="21"/>
  <c r="AJ298" i="21"/>
  <c r="AI298" i="21"/>
  <c r="AH298" i="21"/>
  <c r="AE298" i="21"/>
  <c r="AF298" i="21"/>
  <c r="AC298" i="21"/>
  <c r="T298" i="21"/>
  <c r="S298" i="21"/>
  <c r="R298" i="21"/>
  <c r="Q298" i="21"/>
  <c r="P298" i="21"/>
  <c r="O298" i="21"/>
  <c r="N298" i="21"/>
  <c r="M298" i="21"/>
  <c r="L298" i="21"/>
  <c r="K298" i="21"/>
  <c r="J298" i="21"/>
  <c r="G298" i="21"/>
  <c r="E298" i="21"/>
  <c r="D298" i="21"/>
  <c r="AS297" i="21"/>
  <c r="AR297" i="21"/>
  <c r="AQ297" i="21"/>
  <c r="AP297" i="21"/>
  <c r="AO297" i="21"/>
  <c r="AN297" i="21"/>
  <c r="AM297" i="21"/>
  <c r="AL297" i="21"/>
  <c r="AK297" i="21"/>
  <c r="AJ297" i="21"/>
  <c r="AI297" i="21"/>
  <c r="AH297" i="21"/>
  <c r="AE297" i="21"/>
  <c r="AF297" i="21"/>
  <c r="AC297" i="21"/>
  <c r="T297" i="21"/>
  <c r="S297" i="21"/>
  <c r="R297" i="21"/>
  <c r="Q297" i="21"/>
  <c r="P297" i="21"/>
  <c r="O297" i="21"/>
  <c r="N297" i="21"/>
  <c r="M297" i="21"/>
  <c r="L297" i="21"/>
  <c r="K297" i="21"/>
  <c r="J297" i="21"/>
  <c r="G297" i="21"/>
  <c r="E297" i="21"/>
  <c r="D297" i="21"/>
  <c r="AS296" i="21"/>
  <c r="AR296" i="21"/>
  <c r="AQ296" i="21"/>
  <c r="AP296" i="21"/>
  <c r="AO296" i="21"/>
  <c r="AN296" i="21"/>
  <c r="AM296" i="21"/>
  <c r="AL296" i="21"/>
  <c r="AK296" i="21"/>
  <c r="AJ296" i="21"/>
  <c r="AI296" i="21"/>
  <c r="AH296" i="21"/>
  <c r="AE296" i="21"/>
  <c r="AF296" i="21"/>
  <c r="AC296" i="21"/>
  <c r="T296" i="21"/>
  <c r="S296" i="21"/>
  <c r="R296" i="21"/>
  <c r="Q296" i="21"/>
  <c r="P296" i="21"/>
  <c r="O296" i="21"/>
  <c r="N296" i="21"/>
  <c r="M296" i="21"/>
  <c r="L296" i="21"/>
  <c r="K296" i="21"/>
  <c r="J296" i="21"/>
  <c r="G296" i="21"/>
  <c r="E296" i="21"/>
  <c r="D296" i="21"/>
  <c r="AS295" i="21"/>
  <c r="AR295" i="21"/>
  <c r="AQ295" i="21"/>
  <c r="AP295" i="21"/>
  <c r="AO295" i="21"/>
  <c r="AN295" i="21"/>
  <c r="AM295" i="21"/>
  <c r="AL295" i="21"/>
  <c r="AK295" i="21"/>
  <c r="AJ295" i="21"/>
  <c r="AI295" i="21"/>
  <c r="AH295" i="21"/>
  <c r="AE295" i="21"/>
  <c r="AF295" i="21"/>
  <c r="AC295" i="21"/>
  <c r="T295" i="21"/>
  <c r="S295" i="21"/>
  <c r="R295" i="21"/>
  <c r="Q295" i="21"/>
  <c r="P295" i="21"/>
  <c r="O295" i="21"/>
  <c r="N295" i="21"/>
  <c r="M295" i="21"/>
  <c r="L295" i="21"/>
  <c r="K295" i="21"/>
  <c r="J295" i="21"/>
  <c r="G295" i="21"/>
  <c r="E295" i="21"/>
  <c r="D295" i="21"/>
  <c r="AS294" i="21"/>
  <c r="AR294" i="21"/>
  <c r="AQ294" i="21"/>
  <c r="AP294" i="21"/>
  <c r="AO294" i="21"/>
  <c r="AN294" i="21"/>
  <c r="AM294" i="21"/>
  <c r="AL294" i="21"/>
  <c r="AK294" i="21"/>
  <c r="AJ294" i="21"/>
  <c r="AI294" i="21"/>
  <c r="AH294" i="21"/>
  <c r="AE294" i="21"/>
  <c r="AF294" i="21"/>
  <c r="AC294" i="21"/>
  <c r="T294" i="21"/>
  <c r="S294" i="21"/>
  <c r="R294" i="21"/>
  <c r="Q294" i="21"/>
  <c r="P294" i="21"/>
  <c r="O294" i="21"/>
  <c r="N294" i="21"/>
  <c r="M294" i="21"/>
  <c r="L294" i="21"/>
  <c r="K294" i="21"/>
  <c r="J294" i="21"/>
  <c r="G294" i="21"/>
  <c r="E294" i="21"/>
  <c r="D294" i="21"/>
  <c r="AS293" i="21"/>
  <c r="AR293" i="21"/>
  <c r="AQ293" i="21"/>
  <c r="AP293" i="21"/>
  <c r="AO293" i="21"/>
  <c r="AN293" i="21"/>
  <c r="AM293" i="21"/>
  <c r="AL293" i="21"/>
  <c r="AK293" i="21"/>
  <c r="AJ293" i="21"/>
  <c r="AI293" i="21"/>
  <c r="AH293" i="21"/>
  <c r="AE293" i="21"/>
  <c r="AF293" i="21"/>
  <c r="AC293" i="21"/>
  <c r="T293" i="21"/>
  <c r="S293" i="21"/>
  <c r="R293" i="21"/>
  <c r="Q293" i="21"/>
  <c r="P293" i="21"/>
  <c r="O293" i="21"/>
  <c r="N293" i="21"/>
  <c r="M293" i="21"/>
  <c r="L293" i="21"/>
  <c r="K293" i="21"/>
  <c r="J293" i="21"/>
  <c r="G293" i="21"/>
  <c r="E293" i="21"/>
  <c r="D293" i="21"/>
  <c r="AS292" i="21"/>
  <c r="AR292" i="21"/>
  <c r="AQ292" i="21"/>
  <c r="AP292" i="21"/>
  <c r="AO292" i="21"/>
  <c r="AN292" i="21"/>
  <c r="AM292" i="21"/>
  <c r="AL292" i="21"/>
  <c r="AK292" i="21"/>
  <c r="AJ292" i="21"/>
  <c r="AI292" i="21"/>
  <c r="AH292" i="21"/>
  <c r="AE292" i="21"/>
  <c r="AF292" i="21"/>
  <c r="AC292" i="21"/>
  <c r="T292" i="21"/>
  <c r="S292" i="21"/>
  <c r="R292" i="21"/>
  <c r="Q292" i="21"/>
  <c r="P292" i="21"/>
  <c r="O292" i="21"/>
  <c r="N292" i="21"/>
  <c r="M292" i="21"/>
  <c r="L292" i="21"/>
  <c r="K292" i="21"/>
  <c r="J292" i="21"/>
  <c r="G292" i="21"/>
  <c r="E292" i="21"/>
  <c r="D292" i="21"/>
  <c r="AS291" i="21"/>
  <c r="AR291" i="21"/>
  <c r="AQ291" i="21"/>
  <c r="AP291" i="21"/>
  <c r="AO291" i="21"/>
  <c r="AN291" i="21"/>
  <c r="AM291" i="21"/>
  <c r="AL291" i="21"/>
  <c r="AK291" i="21"/>
  <c r="AJ291" i="21"/>
  <c r="AI291" i="21"/>
  <c r="AH291" i="21"/>
  <c r="AE291" i="21"/>
  <c r="AF291" i="21"/>
  <c r="AC291" i="21"/>
  <c r="T291" i="21"/>
  <c r="S291" i="21"/>
  <c r="R291" i="21"/>
  <c r="Q291" i="21"/>
  <c r="P291" i="21"/>
  <c r="O291" i="21"/>
  <c r="N291" i="21"/>
  <c r="M291" i="21"/>
  <c r="L291" i="21"/>
  <c r="K291" i="21"/>
  <c r="J291" i="21"/>
  <c r="G291" i="21"/>
  <c r="E291" i="21"/>
  <c r="D291" i="21"/>
  <c r="AS290" i="21"/>
  <c r="AR290" i="21"/>
  <c r="AQ290" i="21"/>
  <c r="AP290" i="21"/>
  <c r="AO290" i="21"/>
  <c r="AN290" i="21"/>
  <c r="AM290" i="21"/>
  <c r="AL290" i="21"/>
  <c r="AK290" i="21"/>
  <c r="AJ290" i="21"/>
  <c r="AI290" i="21"/>
  <c r="AH290" i="21"/>
  <c r="AE290" i="21"/>
  <c r="AF290" i="21"/>
  <c r="AC290" i="21"/>
  <c r="T290" i="21"/>
  <c r="S290" i="21"/>
  <c r="R290" i="21"/>
  <c r="Q290" i="21"/>
  <c r="P290" i="21"/>
  <c r="O290" i="21"/>
  <c r="N290" i="21"/>
  <c r="M290" i="21"/>
  <c r="L290" i="21"/>
  <c r="K290" i="21"/>
  <c r="J290" i="21"/>
  <c r="G290" i="21"/>
  <c r="E290" i="21"/>
  <c r="D290" i="21"/>
  <c r="AS289" i="21"/>
  <c r="AR289" i="21"/>
  <c r="AQ289" i="21"/>
  <c r="AP289" i="21"/>
  <c r="AO289" i="21"/>
  <c r="AN289" i="21"/>
  <c r="AM289" i="21"/>
  <c r="AL289" i="21"/>
  <c r="AK289" i="21"/>
  <c r="AJ289" i="21"/>
  <c r="AI289" i="21"/>
  <c r="AH289" i="21"/>
  <c r="AE289" i="21"/>
  <c r="AF289" i="21"/>
  <c r="AC289" i="21"/>
  <c r="T289" i="21"/>
  <c r="S289" i="21"/>
  <c r="R289" i="21"/>
  <c r="Q289" i="21"/>
  <c r="P289" i="21"/>
  <c r="O289" i="21"/>
  <c r="N289" i="21"/>
  <c r="M289" i="21"/>
  <c r="L289" i="21"/>
  <c r="K289" i="21"/>
  <c r="J289" i="21"/>
  <c r="G289" i="21"/>
  <c r="E289" i="21"/>
  <c r="D289" i="21"/>
  <c r="AS288" i="21"/>
  <c r="AR288" i="21"/>
  <c r="AQ288" i="21"/>
  <c r="AP288" i="21"/>
  <c r="AO288" i="21"/>
  <c r="AN288" i="21"/>
  <c r="AM288" i="21"/>
  <c r="AL288" i="21"/>
  <c r="AK288" i="21"/>
  <c r="AJ288" i="21"/>
  <c r="AI288" i="21"/>
  <c r="AH288" i="21"/>
  <c r="AE288" i="21"/>
  <c r="AF288" i="21"/>
  <c r="AC288" i="21"/>
  <c r="T288" i="21"/>
  <c r="S288" i="21"/>
  <c r="R288" i="21"/>
  <c r="Q288" i="21"/>
  <c r="P288" i="21"/>
  <c r="O288" i="21"/>
  <c r="N288" i="21"/>
  <c r="M288" i="21"/>
  <c r="L288" i="21"/>
  <c r="K288" i="21"/>
  <c r="J288" i="21"/>
  <c r="G288" i="21"/>
  <c r="E288" i="21"/>
  <c r="D288" i="21"/>
  <c r="AS287" i="21"/>
  <c r="AR287" i="21"/>
  <c r="AQ287" i="21"/>
  <c r="AP287" i="21"/>
  <c r="AO287" i="21"/>
  <c r="AN287" i="21"/>
  <c r="AM287" i="21"/>
  <c r="AL287" i="21"/>
  <c r="AK287" i="21"/>
  <c r="AJ287" i="21"/>
  <c r="AI287" i="21"/>
  <c r="AH287" i="21"/>
  <c r="AE287" i="21"/>
  <c r="AF287" i="21"/>
  <c r="AC287" i="21"/>
  <c r="T287" i="21"/>
  <c r="S287" i="21"/>
  <c r="R287" i="21"/>
  <c r="Q287" i="21"/>
  <c r="P287" i="21"/>
  <c r="O287" i="21"/>
  <c r="N287" i="21"/>
  <c r="M287" i="21"/>
  <c r="L287" i="21"/>
  <c r="K287" i="21"/>
  <c r="J287" i="21"/>
  <c r="G287" i="21"/>
  <c r="E287" i="21"/>
  <c r="D287" i="21"/>
  <c r="AS286" i="21"/>
  <c r="AR286" i="21"/>
  <c r="AQ286" i="21"/>
  <c r="AP286" i="21"/>
  <c r="AO286" i="21"/>
  <c r="AN286" i="21"/>
  <c r="AM286" i="21"/>
  <c r="AL286" i="21"/>
  <c r="AK286" i="21"/>
  <c r="AJ286" i="21"/>
  <c r="AI286" i="21"/>
  <c r="AH286" i="21"/>
  <c r="AE286" i="21"/>
  <c r="AF286" i="21"/>
  <c r="AC286" i="21"/>
  <c r="T286" i="21"/>
  <c r="S286" i="21"/>
  <c r="R286" i="21"/>
  <c r="Q286" i="21"/>
  <c r="P286" i="21"/>
  <c r="O286" i="21"/>
  <c r="N286" i="21"/>
  <c r="M286" i="21"/>
  <c r="L286" i="21"/>
  <c r="K286" i="21"/>
  <c r="J286" i="21"/>
  <c r="G286" i="21"/>
  <c r="E286" i="21"/>
  <c r="D286" i="21"/>
  <c r="AS285" i="21"/>
  <c r="AR285" i="21"/>
  <c r="AQ285" i="21"/>
  <c r="AP285" i="21"/>
  <c r="AO285" i="21"/>
  <c r="AN285" i="21"/>
  <c r="AM285" i="21"/>
  <c r="AL285" i="21"/>
  <c r="AK285" i="21"/>
  <c r="AJ285" i="21"/>
  <c r="AI285" i="21"/>
  <c r="AH285" i="21"/>
  <c r="AE285" i="21"/>
  <c r="AF285" i="21"/>
  <c r="AC285" i="21"/>
  <c r="T285" i="21"/>
  <c r="S285" i="21"/>
  <c r="R285" i="21"/>
  <c r="Q285" i="21"/>
  <c r="P285" i="21"/>
  <c r="O285" i="21"/>
  <c r="N285" i="21"/>
  <c r="M285" i="21"/>
  <c r="L285" i="21"/>
  <c r="K285" i="21"/>
  <c r="J285" i="21"/>
  <c r="G285" i="21"/>
  <c r="E285" i="21"/>
  <c r="D285" i="21"/>
  <c r="AS284" i="21"/>
  <c r="AR284" i="21"/>
  <c r="AQ284" i="21"/>
  <c r="AP284" i="21"/>
  <c r="AO284" i="21"/>
  <c r="AN284" i="21"/>
  <c r="AM284" i="21"/>
  <c r="AL284" i="21"/>
  <c r="AK284" i="21"/>
  <c r="AJ284" i="21"/>
  <c r="AI284" i="21"/>
  <c r="AH284" i="21"/>
  <c r="AE284" i="21"/>
  <c r="AF284" i="21"/>
  <c r="AC284" i="21"/>
  <c r="T284" i="21"/>
  <c r="S284" i="21"/>
  <c r="R284" i="21"/>
  <c r="Q284" i="21"/>
  <c r="P284" i="21"/>
  <c r="O284" i="21"/>
  <c r="N284" i="21"/>
  <c r="M284" i="21"/>
  <c r="L284" i="21"/>
  <c r="K284" i="21"/>
  <c r="J284" i="21"/>
  <c r="G284" i="21"/>
  <c r="E284" i="21"/>
  <c r="D284" i="21"/>
  <c r="AS283" i="21"/>
  <c r="AR283" i="21"/>
  <c r="AQ283" i="21"/>
  <c r="AP283" i="21"/>
  <c r="AO283" i="21"/>
  <c r="AN283" i="21"/>
  <c r="AM283" i="21"/>
  <c r="AL283" i="21"/>
  <c r="AK283" i="21"/>
  <c r="AJ283" i="21"/>
  <c r="AI283" i="21"/>
  <c r="AH283" i="21"/>
  <c r="AE283" i="21"/>
  <c r="AF283" i="21"/>
  <c r="AC283" i="21"/>
  <c r="T283" i="21"/>
  <c r="S283" i="21"/>
  <c r="R283" i="21"/>
  <c r="Q283" i="21"/>
  <c r="P283" i="21"/>
  <c r="O283" i="21"/>
  <c r="N283" i="21"/>
  <c r="M283" i="21"/>
  <c r="L283" i="21"/>
  <c r="K283" i="21"/>
  <c r="J283" i="21"/>
  <c r="G283" i="21"/>
  <c r="E283" i="21"/>
  <c r="D283" i="21"/>
  <c r="AS282" i="21"/>
  <c r="AR282" i="21"/>
  <c r="AQ282" i="21"/>
  <c r="AP282" i="21"/>
  <c r="AO282" i="21"/>
  <c r="AN282" i="21"/>
  <c r="AM282" i="21"/>
  <c r="AL282" i="21"/>
  <c r="AK282" i="21"/>
  <c r="AJ282" i="21"/>
  <c r="AI282" i="21"/>
  <c r="AH282" i="21"/>
  <c r="AE282" i="21"/>
  <c r="AF282" i="21"/>
  <c r="AC282" i="21"/>
  <c r="T282" i="21"/>
  <c r="S282" i="21"/>
  <c r="R282" i="21"/>
  <c r="Q282" i="21"/>
  <c r="P282" i="21"/>
  <c r="O282" i="21"/>
  <c r="N282" i="21"/>
  <c r="M282" i="21"/>
  <c r="L282" i="21"/>
  <c r="K282" i="21"/>
  <c r="J282" i="21"/>
  <c r="G282" i="21"/>
  <c r="E282" i="21"/>
  <c r="D282" i="21"/>
  <c r="AS281" i="21"/>
  <c r="AR281" i="21"/>
  <c r="AQ281" i="21"/>
  <c r="AP281" i="21"/>
  <c r="AO281" i="21"/>
  <c r="AN281" i="21"/>
  <c r="AM281" i="21"/>
  <c r="AL281" i="21"/>
  <c r="AK281" i="21"/>
  <c r="AJ281" i="21"/>
  <c r="AI281" i="21"/>
  <c r="AH281" i="21"/>
  <c r="AE281" i="21"/>
  <c r="AF281" i="21"/>
  <c r="AC281" i="21"/>
  <c r="T281" i="21"/>
  <c r="S281" i="21"/>
  <c r="R281" i="21"/>
  <c r="Q281" i="21"/>
  <c r="P281" i="21"/>
  <c r="O281" i="21"/>
  <c r="N281" i="21"/>
  <c r="M281" i="21"/>
  <c r="L281" i="21"/>
  <c r="K281" i="21"/>
  <c r="J281" i="21"/>
  <c r="G281" i="21"/>
  <c r="E281" i="21"/>
  <c r="D281" i="21"/>
  <c r="AS280" i="21"/>
  <c r="AR280" i="21"/>
  <c r="AQ280" i="21"/>
  <c r="AP280" i="21"/>
  <c r="AO280" i="21"/>
  <c r="AN280" i="21"/>
  <c r="AM280" i="21"/>
  <c r="AL280" i="21"/>
  <c r="AK280" i="21"/>
  <c r="AJ280" i="21"/>
  <c r="AI280" i="21"/>
  <c r="AH280" i="21"/>
  <c r="AE280" i="21"/>
  <c r="AF280" i="21"/>
  <c r="AC280" i="21"/>
  <c r="T280" i="21"/>
  <c r="S280" i="21"/>
  <c r="R280" i="21"/>
  <c r="Q280" i="21"/>
  <c r="P280" i="21"/>
  <c r="O280" i="21"/>
  <c r="N280" i="21"/>
  <c r="M280" i="21"/>
  <c r="L280" i="21"/>
  <c r="K280" i="21"/>
  <c r="J280" i="21"/>
  <c r="G280" i="21"/>
  <c r="E280" i="21"/>
  <c r="D280" i="21"/>
  <c r="AS279" i="21"/>
  <c r="AR279" i="21"/>
  <c r="AQ279" i="21"/>
  <c r="AP279" i="21"/>
  <c r="AO279" i="21"/>
  <c r="AN279" i="21"/>
  <c r="AM279" i="21"/>
  <c r="AL279" i="21"/>
  <c r="AK279" i="21"/>
  <c r="AJ279" i="21"/>
  <c r="AI279" i="21"/>
  <c r="AH279" i="21"/>
  <c r="AE279" i="21"/>
  <c r="AF279" i="21"/>
  <c r="AC279" i="21"/>
  <c r="T279" i="21"/>
  <c r="S279" i="21"/>
  <c r="R279" i="21"/>
  <c r="Q279" i="21"/>
  <c r="P279" i="21"/>
  <c r="O279" i="21"/>
  <c r="N279" i="21"/>
  <c r="M279" i="21"/>
  <c r="L279" i="21"/>
  <c r="K279" i="21"/>
  <c r="J279" i="21"/>
  <c r="G279" i="21"/>
  <c r="E279" i="21"/>
  <c r="D279" i="21"/>
  <c r="AS278" i="21"/>
  <c r="AR278" i="21"/>
  <c r="AQ278" i="21"/>
  <c r="AP278" i="21"/>
  <c r="AO278" i="21"/>
  <c r="AN278" i="21"/>
  <c r="AM278" i="21"/>
  <c r="AL278" i="21"/>
  <c r="AK278" i="21"/>
  <c r="AJ278" i="21"/>
  <c r="AI278" i="21"/>
  <c r="AH278" i="21"/>
  <c r="AE278" i="21"/>
  <c r="AF278" i="21"/>
  <c r="AC278" i="21"/>
  <c r="T278" i="21"/>
  <c r="S278" i="21"/>
  <c r="R278" i="21"/>
  <c r="Q278" i="21"/>
  <c r="P278" i="21"/>
  <c r="O278" i="21"/>
  <c r="N278" i="21"/>
  <c r="M278" i="21"/>
  <c r="L278" i="21"/>
  <c r="K278" i="21"/>
  <c r="J278" i="21"/>
  <c r="G278" i="21"/>
  <c r="E278" i="21"/>
  <c r="D278" i="21"/>
  <c r="AS277" i="21"/>
  <c r="AR277" i="21"/>
  <c r="AQ277" i="21"/>
  <c r="AP277" i="21"/>
  <c r="AO277" i="21"/>
  <c r="AN277" i="21"/>
  <c r="AM277" i="21"/>
  <c r="AL277" i="21"/>
  <c r="AK277" i="21"/>
  <c r="AJ277" i="21"/>
  <c r="AI277" i="21"/>
  <c r="AH277" i="21"/>
  <c r="AE277" i="21"/>
  <c r="AF277" i="21"/>
  <c r="AC277" i="21"/>
  <c r="T277" i="21"/>
  <c r="S277" i="21"/>
  <c r="R277" i="21"/>
  <c r="Q277" i="21"/>
  <c r="P277" i="21"/>
  <c r="O277" i="21"/>
  <c r="N277" i="21"/>
  <c r="M277" i="21"/>
  <c r="L277" i="21"/>
  <c r="K277" i="21"/>
  <c r="J277" i="21"/>
  <c r="G277" i="21"/>
  <c r="E277" i="21"/>
  <c r="D277" i="21"/>
  <c r="AS276" i="21"/>
  <c r="AR276" i="21"/>
  <c r="AQ276" i="21"/>
  <c r="AP276" i="21"/>
  <c r="AO276" i="21"/>
  <c r="AN276" i="21"/>
  <c r="AM276" i="21"/>
  <c r="AL276" i="21"/>
  <c r="AK276" i="21"/>
  <c r="AJ276" i="21"/>
  <c r="AI276" i="21"/>
  <c r="AH276" i="21"/>
  <c r="AE276" i="21"/>
  <c r="AF276" i="21"/>
  <c r="AC276" i="21"/>
  <c r="T276" i="21"/>
  <c r="S276" i="21"/>
  <c r="R276" i="21"/>
  <c r="Q276" i="21"/>
  <c r="P276" i="21"/>
  <c r="O276" i="21"/>
  <c r="N276" i="21"/>
  <c r="M276" i="21"/>
  <c r="L276" i="21"/>
  <c r="K276" i="21"/>
  <c r="J276" i="21"/>
  <c r="G276" i="21"/>
  <c r="E276" i="21"/>
  <c r="D276" i="21"/>
  <c r="AS275" i="21"/>
  <c r="AR275" i="21"/>
  <c r="AQ275" i="21"/>
  <c r="AP275" i="21"/>
  <c r="AO275" i="21"/>
  <c r="AN275" i="21"/>
  <c r="AM275" i="21"/>
  <c r="AL275" i="21"/>
  <c r="AK275" i="21"/>
  <c r="AJ275" i="21"/>
  <c r="AI275" i="21"/>
  <c r="AH275" i="21"/>
  <c r="AE275" i="21"/>
  <c r="AF275" i="21"/>
  <c r="AC275" i="21"/>
  <c r="T275" i="21"/>
  <c r="S275" i="21"/>
  <c r="R275" i="21"/>
  <c r="Q275" i="21"/>
  <c r="P275" i="21"/>
  <c r="O275" i="21"/>
  <c r="N275" i="21"/>
  <c r="M275" i="21"/>
  <c r="L275" i="21"/>
  <c r="K275" i="21"/>
  <c r="J275" i="21"/>
  <c r="G275" i="21"/>
  <c r="E275" i="21"/>
  <c r="D275" i="21"/>
  <c r="AS274" i="21"/>
  <c r="AR274" i="21"/>
  <c r="AQ274" i="21"/>
  <c r="AP274" i="21"/>
  <c r="AO274" i="21"/>
  <c r="AN274" i="21"/>
  <c r="AM274" i="21"/>
  <c r="AL274" i="21"/>
  <c r="AK274" i="21"/>
  <c r="AJ274" i="21"/>
  <c r="AI274" i="21"/>
  <c r="AH274" i="21"/>
  <c r="AE274" i="21"/>
  <c r="AF274" i="21"/>
  <c r="AC274" i="21"/>
  <c r="T274" i="21"/>
  <c r="S274" i="21"/>
  <c r="R274" i="21"/>
  <c r="Q274" i="21"/>
  <c r="P274" i="21"/>
  <c r="O274" i="21"/>
  <c r="N274" i="21"/>
  <c r="M274" i="21"/>
  <c r="L274" i="21"/>
  <c r="K274" i="21"/>
  <c r="J274" i="21"/>
  <c r="G274" i="21"/>
  <c r="E274" i="21"/>
  <c r="D274" i="21"/>
  <c r="AS273" i="21"/>
  <c r="AR273" i="21"/>
  <c r="AQ273" i="21"/>
  <c r="AP273" i="21"/>
  <c r="AO273" i="21"/>
  <c r="AN273" i="21"/>
  <c r="AM273" i="21"/>
  <c r="AL273" i="21"/>
  <c r="AK273" i="21"/>
  <c r="AJ273" i="21"/>
  <c r="AI273" i="21"/>
  <c r="AH273" i="21"/>
  <c r="AE273" i="21"/>
  <c r="AF273" i="21"/>
  <c r="AC273" i="21"/>
  <c r="T273" i="21"/>
  <c r="S273" i="21"/>
  <c r="R273" i="21"/>
  <c r="Q273" i="21"/>
  <c r="P273" i="21"/>
  <c r="O273" i="21"/>
  <c r="N273" i="21"/>
  <c r="M273" i="21"/>
  <c r="L273" i="21"/>
  <c r="K273" i="21"/>
  <c r="J273" i="21"/>
  <c r="G273" i="21"/>
  <c r="E273" i="21"/>
  <c r="D273" i="21"/>
  <c r="AS272" i="21"/>
  <c r="AR272" i="21"/>
  <c r="AQ272" i="21"/>
  <c r="AP272" i="21"/>
  <c r="AO272" i="21"/>
  <c r="AN272" i="21"/>
  <c r="AM272" i="21"/>
  <c r="AL272" i="21"/>
  <c r="AK272" i="21"/>
  <c r="AJ272" i="21"/>
  <c r="AI272" i="21"/>
  <c r="AH272" i="21"/>
  <c r="AE272" i="21"/>
  <c r="AF272" i="21"/>
  <c r="AC272" i="21"/>
  <c r="T272" i="21"/>
  <c r="S272" i="21"/>
  <c r="R272" i="21"/>
  <c r="Q272" i="21"/>
  <c r="P272" i="21"/>
  <c r="O272" i="21"/>
  <c r="N272" i="21"/>
  <c r="M272" i="21"/>
  <c r="L272" i="21"/>
  <c r="K272" i="21"/>
  <c r="J272" i="21"/>
  <c r="G272" i="21"/>
  <c r="E272" i="21"/>
  <c r="D272" i="21"/>
  <c r="AS271" i="21"/>
  <c r="AR271" i="21"/>
  <c r="AQ271" i="21"/>
  <c r="AP271" i="21"/>
  <c r="AO271" i="21"/>
  <c r="AN271" i="21"/>
  <c r="AM271" i="21"/>
  <c r="AL271" i="21"/>
  <c r="AK271" i="21"/>
  <c r="AJ271" i="21"/>
  <c r="AI271" i="21"/>
  <c r="AH271" i="21"/>
  <c r="AE271" i="21"/>
  <c r="AF271" i="21"/>
  <c r="AC271" i="21"/>
  <c r="T271" i="21"/>
  <c r="S271" i="21"/>
  <c r="R271" i="21"/>
  <c r="Q271" i="21"/>
  <c r="P271" i="21"/>
  <c r="O271" i="21"/>
  <c r="N271" i="21"/>
  <c r="M271" i="21"/>
  <c r="L271" i="21"/>
  <c r="K271" i="21"/>
  <c r="J271" i="21"/>
  <c r="G271" i="21"/>
  <c r="E271" i="21"/>
  <c r="D271" i="21"/>
  <c r="AS270" i="21"/>
  <c r="AR270" i="21"/>
  <c r="AQ270" i="21"/>
  <c r="AP270" i="21"/>
  <c r="AO270" i="21"/>
  <c r="AN270" i="21"/>
  <c r="AM270" i="21"/>
  <c r="AL270" i="21"/>
  <c r="AK270" i="21"/>
  <c r="AJ270" i="21"/>
  <c r="AI270" i="21"/>
  <c r="AH270" i="21"/>
  <c r="AE270" i="21"/>
  <c r="AF270" i="21"/>
  <c r="AC270" i="21"/>
  <c r="T270" i="21"/>
  <c r="S270" i="21"/>
  <c r="R270" i="21"/>
  <c r="Q270" i="21"/>
  <c r="P270" i="21"/>
  <c r="O270" i="21"/>
  <c r="N270" i="21"/>
  <c r="M270" i="21"/>
  <c r="L270" i="21"/>
  <c r="K270" i="21"/>
  <c r="J270" i="21"/>
  <c r="G270" i="21"/>
  <c r="E270" i="21"/>
  <c r="D270" i="21"/>
  <c r="AS269" i="21"/>
  <c r="AR269" i="21"/>
  <c r="AQ269" i="21"/>
  <c r="AP269" i="21"/>
  <c r="AO269" i="21"/>
  <c r="AN269" i="21"/>
  <c r="AM269" i="21"/>
  <c r="AL269" i="21"/>
  <c r="AK269" i="21"/>
  <c r="AJ269" i="21"/>
  <c r="AI269" i="21"/>
  <c r="AH269" i="21"/>
  <c r="AE269" i="21"/>
  <c r="AF269" i="21"/>
  <c r="AC269" i="21"/>
  <c r="T269" i="21"/>
  <c r="S269" i="21"/>
  <c r="R269" i="21"/>
  <c r="Q269" i="21"/>
  <c r="P269" i="21"/>
  <c r="O269" i="21"/>
  <c r="N269" i="21"/>
  <c r="M269" i="21"/>
  <c r="L269" i="21"/>
  <c r="K269" i="21"/>
  <c r="J269" i="21"/>
  <c r="G269" i="21"/>
  <c r="E269" i="21"/>
  <c r="D269" i="21"/>
  <c r="AS268" i="21"/>
  <c r="AR268" i="21"/>
  <c r="AQ268" i="21"/>
  <c r="AP268" i="21"/>
  <c r="AO268" i="21"/>
  <c r="AN268" i="21"/>
  <c r="AM268" i="21"/>
  <c r="AL268" i="21"/>
  <c r="AK268" i="21"/>
  <c r="AJ268" i="21"/>
  <c r="AI268" i="21"/>
  <c r="AH268" i="21"/>
  <c r="AE268" i="21"/>
  <c r="AF268" i="21"/>
  <c r="AC268" i="21"/>
  <c r="T268" i="21"/>
  <c r="S268" i="21"/>
  <c r="R268" i="21"/>
  <c r="Q268" i="21"/>
  <c r="P268" i="21"/>
  <c r="O268" i="21"/>
  <c r="N268" i="21"/>
  <c r="M268" i="21"/>
  <c r="L268" i="21"/>
  <c r="K268" i="21"/>
  <c r="J268" i="21"/>
  <c r="G268" i="21"/>
  <c r="E268" i="21"/>
  <c r="D268" i="21"/>
  <c r="AS267" i="21"/>
  <c r="AR267" i="21"/>
  <c r="AQ267" i="21"/>
  <c r="AP267" i="21"/>
  <c r="AO267" i="21"/>
  <c r="AN267" i="21"/>
  <c r="AM267" i="21"/>
  <c r="AL267" i="21"/>
  <c r="AK267" i="21"/>
  <c r="AJ267" i="21"/>
  <c r="AI267" i="21"/>
  <c r="AH267" i="21"/>
  <c r="AE267" i="21"/>
  <c r="AF267" i="21"/>
  <c r="AC267" i="21"/>
  <c r="T267" i="21"/>
  <c r="S267" i="21"/>
  <c r="R267" i="21"/>
  <c r="Q267" i="21"/>
  <c r="P267" i="21"/>
  <c r="O267" i="21"/>
  <c r="N267" i="21"/>
  <c r="M267" i="21"/>
  <c r="L267" i="21"/>
  <c r="K267" i="21"/>
  <c r="J267" i="21"/>
  <c r="G267" i="21"/>
  <c r="E267" i="21"/>
  <c r="D267" i="21"/>
  <c r="AS266" i="21"/>
  <c r="AR266" i="21"/>
  <c r="AQ266" i="21"/>
  <c r="AP266" i="21"/>
  <c r="AO266" i="21"/>
  <c r="AN266" i="21"/>
  <c r="AM266" i="21"/>
  <c r="AL266" i="21"/>
  <c r="AK266" i="21"/>
  <c r="AJ266" i="21"/>
  <c r="AI266" i="21"/>
  <c r="AH266" i="21"/>
  <c r="AE266" i="21"/>
  <c r="AF266" i="21"/>
  <c r="AC266" i="21"/>
  <c r="T266" i="21"/>
  <c r="S266" i="21"/>
  <c r="R266" i="21"/>
  <c r="Q266" i="21"/>
  <c r="P266" i="21"/>
  <c r="O266" i="21"/>
  <c r="N266" i="21"/>
  <c r="M266" i="21"/>
  <c r="L266" i="21"/>
  <c r="K266" i="21"/>
  <c r="J266" i="21"/>
  <c r="G266" i="21"/>
  <c r="E266" i="21"/>
  <c r="D266" i="21"/>
  <c r="AS265" i="21"/>
  <c r="AR265" i="21"/>
  <c r="AQ265" i="21"/>
  <c r="AP265" i="21"/>
  <c r="AO265" i="21"/>
  <c r="AN265" i="21"/>
  <c r="AM265" i="21"/>
  <c r="AL265" i="21"/>
  <c r="AK265" i="21"/>
  <c r="AJ265" i="21"/>
  <c r="AI265" i="21"/>
  <c r="AH265" i="21"/>
  <c r="AE265" i="21"/>
  <c r="AF265" i="21"/>
  <c r="AC265" i="21"/>
  <c r="T265" i="21"/>
  <c r="S265" i="21"/>
  <c r="R265" i="21"/>
  <c r="Q265" i="21"/>
  <c r="P265" i="21"/>
  <c r="O265" i="21"/>
  <c r="N265" i="21"/>
  <c r="M265" i="21"/>
  <c r="L265" i="21"/>
  <c r="K265" i="21"/>
  <c r="J265" i="21"/>
  <c r="G265" i="21"/>
  <c r="E265" i="21"/>
  <c r="D265" i="21"/>
  <c r="AS264" i="21"/>
  <c r="AR264" i="21"/>
  <c r="AQ264" i="21"/>
  <c r="AP264" i="21"/>
  <c r="AO264" i="21"/>
  <c r="AN264" i="21"/>
  <c r="AM264" i="21"/>
  <c r="AL264" i="21"/>
  <c r="AK264" i="21"/>
  <c r="AJ264" i="21"/>
  <c r="AI264" i="21"/>
  <c r="AH264" i="21"/>
  <c r="AE264" i="21"/>
  <c r="AF264" i="21"/>
  <c r="AC264" i="21"/>
  <c r="T264" i="21"/>
  <c r="S264" i="21"/>
  <c r="R264" i="21"/>
  <c r="Q264" i="21"/>
  <c r="P264" i="21"/>
  <c r="O264" i="21"/>
  <c r="N264" i="21"/>
  <c r="M264" i="21"/>
  <c r="L264" i="21"/>
  <c r="K264" i="21"/>
  <c r="J264" i="21"/>
  <c r="G264" i="21"/>
  <c r="E264" i="21"/>
  <c r="D264" i="21"/>
  <c r="AS263" i="21"/>
  <c r="AR263" i="21"/>
  <c r="AQ263" i="21"/>
  <c r="AP263" i="21"/>
  <c r="AO263" i="21"/>
  <c r="AN263" i="21"/>
  <c r="AM263" i="21"/>
  <c r="AL263" i="21"/>
  <c r="AK263" i="21"/>
  <c r="AJ263" i="21"/>
  <c r="AI263" i="21"/>
  <c r="AH263" i="21"/>
  <c r="AE263" i="21"/>
  <c r="AF263" i="21"/>
  <c r="AC263" i="21"/>
  <c r="T263" i="21"/>
  <c r="S263" i="21"/>
  <c r="R263" i="21"/>
  <c r="Q263" i="21"/>
  <c r="P263" i="21"/>
  <c r="O263" i="21"/>
  <c r="N263" i="21"/>
  <c r="M263" i="21"/>
  <c r="L263" i="21"/>
  <c r="K263" i="21"/>
  <c r="J263" i="21"/>
  <c r="G263" i="21"/>
  <c r="E263" i="21"/>
  <c r="D263" i="21"/>
  <c r="AS262" i="21"/>
  <c r="AR262" i="21"/>
  <c r="AQ262" i="21"/>
  <c r="AP262" i="21"/>
  <c r="AO262" i="21"/>
  <c r="AN262" i="21"/>
  <c r="AM262" i="21"/>
  <c r="AL262" i="21"/>
  <c r="AK262" i="21"/>
  <c r="AJ262" i="21"/>
  <c r="AI262" i="21"/>
  <c r="AH262" i="21"/>
  <c r="AE262" i="21"/>
  <c r="AC262" i="21"/>
  <c r="T262" i="21"/>
  <c r="S262" i="21"/>
  <c r="R262" i="21"/>
  <c r="Q262" i="21"/>
  <c r="P262" i="21"/>
  <c r="O262" i="21"/>
  <c r="N262" i="21"/>
  <c r="M262" i="21"/>
  <c r="L262" i="21"/>
  <c r="K262" i="21"/>
  <c r="J262" i="21"/>
  <c r="G262" i="21"/>
  <c r="E262" i="21"/>
  <c r="D262" i="21"/>
  <c r="AS261" i="21"/>
  <c r="AR261" i="21"/>
  <c r="AQ261" i="21"/>
  <c r="AP261" i="21"/>
  <c r="AO261" i="21"/>
  <c r="AN261" i="21"/>
  <c r="AM261" i="21"/>
  <c r="AL261" i="21"/>
  <c r="AK261" i="21"/>
  <c r="AJ261" i="21"/>
  <c r="AI261" i="21"/>
  <c r="AH261" i="21"/>
  <c r="AE261" i="21"/>
  <c r="AF261" i="21"/>
  <c r="AC261" i="21"/>
  <c r="T261" i="21"/>
  <c r="S261" i="21"/>
  <c r="R261" i="21"/>
  <c r="Q261" i="21"/>
  <c r="P261" i="21"/>
  <c r="O261" i="21"/>
  <c r="N261" i="21"/>
  <c r="M261" i="21"/>
  <c r="L261" i="21"/>
  <c r="K261" i="21"/>
  <c r="J261" i="21"/>
  <c r="G261" i="21"/>
  <c r="E261" i="21"/>
  <c r="D261" i="21"/>
  <c r="AS260" i="21"/>
  <c r="AR260" i="21"/>
  <c r="AQ260" i="21"/>
  <c r="AP260" i="21"/>
  <c r="AO260" i="21"/>
  <c r="AN260" i="21"/>
  <c r="AM260" i="21"/>
  <c r="AL260" i="21"/>
  <c r="AK260" i="21"/>
  <c r="AJ260" i="21"/>
  <c r="AI260" i="21"/>
  <c r="AH260" i="21"/>
  <c r="AE260" i="21"/>
  <c r="AC260" i="21"/>
  <c r="T260" i="21"/>
  <c r="S260" i="21"/>
  <c r="R260" i="21"/>
  <c r="Q260" i="21"/>
  <c r="P260" i="21"/>
  <c r="O260" i="21"/>
  <c r="N260" i="21"/>
  <c r="M260" i="21"/>
  <c r="L260" i="21"/>
  <c r="K260" i="21"/>
  <c r="J260" i="21"/>
  <c r="G260" i="21"/>
  <c r="E260" i="21"/>
  <c r="D260" i="21"/>
  <c r="AS259" i="21"/>
  <c r="AR259" i="21"/>
  <c r="AQ259" i="21"/>
  <c r="AP259" i="21"/>
  <c r="AO259" i="21"/>
  <c r="AN259" i="21"/>
  <c r="AM259" i="21"/>
  <c r="AL259" i="21"/>
  <c r="AK259" i="21"/>
  <c r="AJ259" i="21"/>
  <c r="AI259" i="21"/>
  <c r="AH259" i="21"/>
  <c r="AE259" i="21"/>
  <c r="AC259" i="21"/>
  <c r="T259" i="21"/>
  <c r="S259" i="21"/>
  <c r="R259" i="21"/>
  <c r="Q259" i="21"/>
  <c r="P259" i="21"/>
  <c r="O259" i="21"/>
  <c r="N259" i="21"/>
  <c r="M259" i="21"/>
  <c r="L259" i="21"/>
  <c r="K259" i="21"/>
  <c r="J259" i="21"/>
  <c r="G259" i="21"/>
  <c r="E259" i="21"/>
  <c r="D259" i="21"/>
  <c r="AS258" i="21"/>
  <c r="AR258" i="21"/>
  <c r="AQ258" i="21"/>
  <c r="AP258" i="21"/>
  <c r="AO258" i="21"/>
  <c r="AN258" i="21"/>
  <c r="AM258" i="21"/>
  <c r="AL258" i="21"/>
  <c r="AK258" i="21"/>
  <c r="AJ258" i="21"/>
  <c r="AI258" i="21"/>
  <c r="AH258" i="21"/>
  <c r="AE258" i="21"/>
  <c r="AC258" i="21"/>
  <c r="T258" i="21"/>
  <c r="S258" i="21"/>
  <c r="R258" i="21"/>
  <c r="Q258" i="21"/>
  <c r="P258" i="21"/>
  <c r="O258" i="21"/>
  <c r="N258" i="21"/>
  <c r="M258" i="21"/>
  <c r="L258" i="21"/>
  <c r="K258" i="21"/>
  <c r="J258" i="21"/>
  <c r="G258" i="21"/>
  <c r="E258" i="21"/>
  <c r="D258" i="21"/>
  <c r="AS257" i="21"/>
  <c r="AR257" i="21"/>
  <c r="AQ257" i="21"/>
  <c r="AP257" i="21"/>
  <c r="AO257" i="21"/>
  <c r="AN257" i="21"/>
  <c r="AM257" i="21"/>
  <c r="AL257" i="21"/>
  <c r="AK257" i="21"/>
  <c r="AJ257" i="21"/>
  <c r="AI257" i="21"/>
  <c r="AH257" i="21"/>
  <c r="AE257" i="21"/>
  <c r="AC257" i="21"/>
  <c r="T257" i="21"/>
  <c r="S257" i="21"/>
  <c r="R257" i="21"/>
  <c r="Q257" i="21"/>
  <c r="P257" i="21"/>
  <c r="O257" i="21"/>
  <c r="N257" i="21"/>
  <c r="M257" i="21"/>
  <c r="L257" i="21"/>
  <c r="K257" i="21"/>
  <c r="J257" i="21"/>
  <c r="G257" i="21"/>
  <c r="E257" i="21"/>
  <c r="D257" i="21"/>
  <c r="AS256" i="21"/>
  <c r="AR256" i="21"/>
  <c r="AQ256" i="21"/>
  <c r="AP256" i="21"/>
  <c r="AM256" i="21"/>
  <c r="AL256" i="21"/>
  <c r="AK256" i="21"/>
  <c r="AJ256" i="21"/>
  <c r="AI256" i="21"/>
  <c r="AH256" i="21"/>
  <c r="AE256" i="21"/>
  <c r="AC256" i="21"/>
  <c r="T256" i="21"/>
  <c r="S256" i="21"/>
  <c r="R256" i="21"/>
  <c r="O256" i="21"/>
  <c r="N256" i="21"/>
  <c r="M256" i="21"/>
  <c r="L256" i="21"/>
  <c r="K256" i="21"/>
  <c r="J256" i="21"/>
  <c r="G256" i="21"/>
  <c r="E256" i="21"/>
  <c r="D256" i="21"/>
  <c r="AS255" i="21"/>
  <c r="AR255" i="21"/>
  <c r="AQ255" i="21"/>
  <c r="AP255" i="21"/>
  <c r="AO255" i="21"/>
  <c r="AN255" i="21"/>
  <c r="AM255" i="21"/>
  <c r="AL255" i="21"/>
  <c r="AK255" i="21"/>
  <c r="AJ255" i="21"/>
  <c r="AI255" i="21"/>
  <c r="AH255" i="21"/>
  <c r="AE255" i="21"/>
  <c r="AC255" i="21"/>
  <c r="T255" i="21"/>
  <c r="S255" i="21"/>
  <c r="R255" i="21"/>
  <c r="Q255" i="21"/>
  <c r="P255" i="21"/>
  <c r="O255" i="21"/>
  <c r="N255" i="21"/>
  <c r="M255" i="21"/>
  <c r="L255" i="21"/>
  <c r="K255" i="21"/>
  <c r="J255" i="21"/>
  <c r="G255" i="21"/>
  <c r="E255" i="21"/>
  <c r="D255" i="21"/>
  <c r="AS254" i="21"/>
  <c r="AR254" i="21"/>
  <c r="AQ254" i="21"/>
  <c r="AP254" i="21"/>
  <c r="AO254" i="21"/>
  <c r="AN254" i="21"/>
  <c r="AM254" i="21"/>
  <c r="AL254" i="21"/>
  <c r="AK254" i="21"/>
  <c r="AJ254" i="21"/>
  <c r="AI254" i="21"/>
  <c r="AH254" i="21"/>
  <c r="AE254" i="21"/>
  <c r="AC254" i="21"/>
  <c r="T254" i="21"/>
  <c r="S254" i="21"/>
  <c r="R254" i="21"/>
  <c r="Q254" i="21"/>
  <c r="P254" i="21"/>
  <c r="O254" i="21"/>
  <c r="N254" i="21"/>
  <c r="M254" i="21"/>
  <c r="L254" i="21"/>
  <c r="K254" i="21"/>
  <c r="J254" i="21"/>
  <c r="G254" i="21"/>
  <c r="E254" i="21"/>
  <c r="D254" i="21"/>
  <c r="AS253" i="21"/>
  <c r="AR253" i="21"/>
  <c r="AQ253" i="21"/>
  <c r="AP253" i="21"/>
  <c r="AO253" i="21"/>
  <c r="AN253" i="21"/>
  <c r="AM253" i="21"/>
  <c r="AL253" i="21"/>
  <c r="AK253" i="21"/>
  <c r="AJ253" i="21"/>
  <c r="AI253" i="21"/>
  <c r="AH253" i="21"/>
  <c r="AE253" i="21"/>
  <c r="AC253" i="21"/>
  <c r="T253" i="21"/>
  <c r="S253" i="21"/>
  <c r="R253" i="21"/>
  <c r="Q253" i="21"/>
  <c r="P253" i="21"/>
  <c r="O253" i="21"/>
  <c r="N253" i="21"/>
  <c r="M253" i="21"/>
  <c r="L253" i="21"/>
  <c r="K253" i="21"/>
  <c r="J253" i="21"/>
  <c r="G253" i="21"/>
  <c r="E253" i="21"/>
  <c r="D253" i="21"/>
  <c r="AS252" i="21"/>
  <c r="AR252" i="21"/>
  <c r="AQ252" i="21"/>
  <c r="AP252" i="21"/>
  <c r="AO252" i="21"/>
  <c r="AN252" i="21"/>
  <c r="AM252" i="21"/>
  <c r="AL252" i="21"/>
  <c r="AK252" i="21"/>
  <c r="AJ252" i="21"/>
  <c r="AI252" i="21"/>
  <c r="AH252" i="21"/>
  <c r="AE252" i="21"/>
  <c r="AC252" i="21"/>
  <c r="T252" i="21"/>
  <c r="S252" i="21"/>
  <c r="R252" i="21"/>
  <c r="Q252" i="21"/>
  <c r="P252" i="21"/>
  <c r="O252" i="21"/>
  <c r="N252" i="21"/>
  <c r="M252" i="21"/>
  <c r="L252" i="21"/>
  <c r="K252" i="21"/>
  <c r="J252" i="21"/>
  <c r="G252" i="21"/>
  <c r="E252" i="21"/>
  <c r="D252" i="21"/>
  <c r="AS251" i="21"/>
  <c r="AR251" i="21"/>
  <c r="AQ251" i="21"/>
  <c r="AP251" i="21"/>
  <c r="AO251" i="21"/>
  <c r="AN251" i="21"/>
  <c r="AM251" i="21"/>
  <c r="AL251" i="21"/>
  <c r="AK251" i="21"/>
  <c r="AJ251" i="21"/>
  <c r="AI251" i="21"/>
  <c r="AH251" i="21"/>
  <c r="AE251" i="21"/>
  <c r="AC251" i="21"/>
  <c r="T251" i="21"/>
  <c r="S251" i="21"/>
  <c r="R251" i="21"/>
  <c r="Q251" i="21"/>
  <c r="P251" i="21"/>
  <c r="O251" i="21"/>
  <c r="N251" i="21"/>
  <c r="M251" i="21"/>
  <c r="L251" i="21"/>
  <c r="K251" i="21"/>
  <c r="J251" i="21"/>
  <c r="G251" i="21"/>
  <c r="E251" i="21"/>
  <c r="D251" i="21"/>
  <c r="AS250" i="21"/>
  <c r="AR250" i="21"/>
  <c r="AQ250" i="21"/>
  <c r="AP250" i="21"/>
  <c r="AO250" i="21"/>
  <c r="AN250" i="21"/>
  <c r="AM250" i="21"/>
  <c r="AL250" i="21"/>
  <c r="AK250" i="21"/>
  <c r="AJ250" i="21"/>
  <c r="AI250" i="21"/>
  <c r="AH250" i="21"/>
  <c r="AE250" i="21"/>
  <c r="AC250" i="21"/>
  <c r="T250" i="21"/>
  <c r="S250" i="21"/>
  <c r="R250" i="21"/>
  <c r="Q250" i="21"/>
  <c r="P250" i="21"/>
  <c r="O250" i="21"/>
  <c r="N250" i="21"/>
  <c r="M250" i="21"/>
  <c r="L250" i="21"/>
  <c r="K250" i="21"/>
  <c r="J250" i="21"/>
  <c r="G250" i="21"/>
  <c r="E250" i="21"/>
  <c r="D250" i="21"/>
  <c r="AS249" i="21"/>
  <c r="AR249" i="21"/>
  <c r="AQ249" i="21"/>
  <c r="AP249" i="21"/>
  <c r="AO249" i="21"/>
  <c r="AN249" i="21"/>
  <c r="AM249" i="21"/>
  <c r="AL249" i="21"/>
  <c r="AK249" i="21"/>
  <c r="AJ249" i="21"/>
  <c r="AI249" i="21"/>
  <c r="AH249" i="21"/>
  <c r="AE249" i="21"/>
  <c r="AC249" i="21"/>
  <c r="T249" i="21"/>
  <c r="S249" i="21"/>
  <c r="R249" i="21"/>
  <c r="Q249" i="21"/>
  <c r="P249" i="21"/>
  <c r="O249" i="21"/>
  <c r="N249" i="21"/>
  <c r="M249" i="21"/>
  <c r="L249" i="21"/>
  <c r="K249" i="21"/>
  <c r="J249" i="21"/>
  <c r="G249" i="21"/>
  <c r="E249" i="21"/>
  <c r="D249" i="21"/>
  <c r="AS248" i="21"/>
  <c r="AR248" i="21"/>
  <c r="AQ248" i="21"/>
  <c r="AP248" i="21"/>
  <c r="AO248" i="21"/>
  <c r="AN248" i="21"/>
  <c r="AM248" i="21"/>
  <c r="AL248" i="21"/>
  <c r="AK248" i="21"/>
  <c r="AJ248" i="21"/>
  <c r="AI248" i="21"/>
  <c r="AH248" i="21"/>
  <c r="AE248" i="21"/>
  <c r="AC248" i="21"/>
  <c r="T248" i="21"/>
  <c r="S248" i="21"/>
  <c r="R248" i="21"/>
  <c r="Q248" i="21"/>
  <c r="P248" i="21"/>
  <c r="O248" i="21"/>
  <c r="N248" i="21"/>
  <c r="M248" i="21"/>
  <c r="L248" i="21"/>
  <c r="K248" i="21"/>
  <c r="J248" i="21"/>
  <c r="G248" i="21"/>
  <c r="E248" i="21"/>
  <c r="D248" i="21"/>
  <c r="AS247" i="21"/>
  <c r="AR247" i="21"/>
  <c r="AQ247" i="21"/>
  <c r="AP247" i="21"/>
  <c r="AO247" i="21"/>
  <c r="AN247" i="21"/>
  <c r="AM247" i="21"/>
  <c r="AL247" i="21"/>
  <c r="AK247" i="21"/>
  <c r="AJ247" i="21"/>
  <c r="AI247" i="21"/>
  <c r="AH247" i="21"/>
  <c r="AE247" i="21"/>
  <c r="AC247" i="21"/>
  <c r="T247" i="21"/>
  <c r="S247" i="21"/>
  <c r="R247" i="21"/>
  <c r="Q247" i="21"/>
  <c r="P247" i="21"/>
  <c r="O247" i="21"/>
  <c r="N247" i="21"/>
  <c r="M247" i="21"/>
  <c r="L247" i="21"/>
  <c r="K247" i="21"/>
  <c r="J247" i="21"/>
  <c r="G247" i="21"/>
  <c r="E247" i="21"/>
  <c r="D247" i="21"/>
  <c r="AS246" i="21"/>
  <c r="AR246" i="21"/>
  <c r="AQ246" i="21"/>
  <c r="AP246" i="21"/>
  <c r="AO246" i="21"/>
  <c r="AN246" i="21"/>
  <c r="AM246" i="21"/>
  <c r="AL246" i="21"/>
  <c r="AK246" i="21"/>
  <c r="AJ246" i="21"/>
  <c r="AI246" i="21"/>
  <c r="AH246" i="21"/>
  <c r="AE246" i="21"/>
  <c r="AC246" i="21"/>
  <c r="T246" i="21"/>
  <c r="S246" i="21"/>
  <c r="R246" i="21"/>
  <c r="Q246" i="21"/>
  <c r="P246" i="21"/>
  <c r="O246" i="21"/>
  <c r="N246" i="21"/>
  <c r="M246" i="21"/>
  <c r="L246" i="21"/>
  <c r="K246" i="21"/>
  <c r="J246" i="21"/>
  <c r="G246" i="21"/>
  <c r="E246" i="21"/>
  <c r="D246" i="21"/>
  <c r="AS245" i="21"/>
  <c r="AR245" i="21"/>
  <c r="AQ245" i="21"/>
  <c r="AP245" i="21"/>
  <c r="AO245" i="21"/>
  <c r="AN245" i="21"/>
  <c r="AM245" i="21"/>
  <c r="AL245" i="21"/>
  <c r="AK245" i="21"/>
  <c r="AJ245" i="21"/>
  <c r="AI245" i="21"/>
  <c r="AH245" i="21"/>
  <c r="AE245" i="21"/>
  <c r="AC245" i="21"/>
  <c r="T245" i="21"/>
  <c r="S245" i="21"/>
  <c r="R245" i="21"/>
  <c r="Q245" i="21"/>
  <c r="P245" i="21"/>
  <c r="O245" i="21"/>
  <c r="N245" i="21"/>
  <c r="M245" i="21"/>
  <c r="L245" i="21"/>
  <c r="K245" i="21"/>
  <c r="J245" i="21"/>
  <c r="G245" i="21"/>
  <c r="E245" i="21"/>
  <c r="D245" i="21"/>
  <c r="AS244" i="21"/>
  <c r="AR244" i="21"/>
  <c r="AQ244" i="21"/>
  <c r="AP244" i="21"/>
  <c r="AO244" i="21"/>
  <c r="AN244" i="21"/>
  <c r="AM244" i="21"/>
  <c r="AL244" i="21"/>
  <c r="AK244" i="21"/>
  <c r="AJ244" i="21"/>
  <c r="AI244" i="21"/>
  <c r="AH244" i="21"/>
  <c r="AE244" i="21"/>
  <c r="AC244" i="21"/>
  <c r="T244" i="21"/>
  <c r="S244" i="21"/>
  <c r="R244" i="21"/>
  <c r="Q244" i="21"/>
  <c r="P244" i="21"/>
  <c r="O244" i="21"/>
  <c r="N244" i="21"/>
  <c r="M244" i="21"/>
  <c r="L244" i="21"/>
  <c r="K244" i="21"/>
  <c r="J244" i="21"/>
  <c r="G244" i="21"/>
  <c r="E244" i="21"/>
  <c r="D244" i="21"/>
  <c r="AS243" i="21"/>
  <c r="AR243" i="21"/>
  <c r="AQ243" i="21"/>
  <c r="AP243" i="21"/>
  <c r="AO243" i="21"/>
  <c r="AN243" i="21"/>
  <c r="AM243" i="21"/>
  <c r="AL243" i="21"/>
  <c r="AK243" i="21"/>
  <c r="AJ243" i="21"/>
  <c r="AI243" i="21"/>
  <c r="AH243" i="21"/>
  <c r="AE243" i="21"/>
  <c r="AC243" i="21"/>
  <c r="T243" i="21"/>
  <c r="S243" i="21"/>
  <c r="R243" i="21"/>
  <c r="Q243" i="21"/>
  <c r="P243" i="21"/>
  <c r="O243" i="21"/>
  <c r="N243" i="21"/>
  <c r="M243" i="21"/>
  <c r="L243" i="21"/>
  <c r="K243" i="21"/>
  <c r="J243" i="21"/>
  <c r="G243" i="21"/>
  <c r="E243" i="21"/>
  <c r="D243" i="21"/>
  <c r="AS242" i="21"/>
  <c r="AR242" i="21"/>
  <c r="AQ242" i="21"/>
  <c r="AP242" i="21"/>
  <c r="AO242" i="21"/>
  <c r="AN242" i="21"/>
  <c r="AM242" i="21"/>
  <c r="AL242" i="21"/>
  <c r="AK242" i="21"/>
  <c r="AJ242" i="21"/>
  <c r="AI242" i="21"/>
  <c r="AH242" i="21"/>
  <c r="AE242" i="21"/>
  <c r="AC242" i="21"/>
  <c r="T242" i="21"/>
  <c r="S242" i="21"/>
  <c r="R242" i="21"/>
  <c r="Q242" i="21"/>
  <c r="P242" i="21"/>
  <c r="O242" i="21"/>
  <c r="N242" i="21"/>
  <c r="M242" i="21"/>
  <c r="L242" i="21"/>
  <c r="K242" i="21"/>
  <c r="J242" i="21"/>
  <c r="G242" i="21"/>
  <c r="E242" i="21"/>
  <c r="D242" i="21"/>
  <c r="AS241" i="21"/>
  <c r="AR241" i="21"/>
  <c r="AQ241" i="21"/>
  <c r="AP241" i="21"/>
  <c r="AO241" i="21"/>
  <c r="AN241" i="21"/>
  <c r="AM241" i="21"/>
  <c r="AL241" i="21"/>
  <c r="AK241" i="21"/>
  <c r="AJ241" i="21"/>
  <c r="AI241" i="21"/>
  <c r="AH241" i="21"/>
  <c r="AE241" i="21"/>
  <c r="AC241" i="21"/>
  <c r="T241" i="21"/>
  <c r="S241" i="21"/>
  <c r="R241" i="21"/>
  <c r="Q241" i="21"/>
  <c r="P241" i="21"/>
  <c r="O241" i="21"/>
  <c r="N241" i="21"/>
  <c r="M241" i="21"/>
  <c r="L241" i="21"/>
  <c r="K241" i="21"/>
  <c r="J241" i="21"/>
  <c r="G241" i="21"/>
  <c r="E241" i="21"/>
  <c r="D241" i="21"/>
  <c r="AS240" i="21"/>
  <c r="AR240" i="21"/>
  <c r="AQ240" i="21"/>
  <c r="AP240" i="21"/>
  <c r="AO240" i="21"/>
  <c r="AN240" i="21"/>
  <c r="AM240" i="21"/>
  <c r="AL240" i="21"/>
  <c r="AK240" i="21"/>
  <c r="AJ240" i="21"/>
  <c r="AI240" i="21"/>
  <c r="AH240" i="21"/>
  <c r="AE240" i="21"/>
  <c r="AC240" i="21"/>
  <c r="T240" i="21"/>
  <c r="S240" i="21"/>
  <c r="R240" i="21"/>
  <c r="Q240" i="21"/>
  <c r="P240" i="21"/>
  <c r="O240" i="21"/>
  <c r="N240" i="21"/>
  <c r="M240" i="21"/>
  <c r="L240" i="21"/>
  <c r="K240" i="21"/>
  <c r="J240" i="21"/>
  <c r="G240" i="21"/>
  <c r="E240" i="21"/>
  <c r="D240" i="21"/>
  <c r="AS239" i="21"/>
  <c r="AR239" i="21"/>
  <c r="AQ239" i="21"/>
  <c r="AP239" i="21"/>
  <c r="AO239" i="21"/>
  <c r="AN239" i="21"/>
  <c r="AM239" i="21"/>
  <c r="AL239" i="21"/>
  <c r="AK239" i="21"/>
  <c r="AJ239" i="21"/>
  <c r="AI239" i="21"/>
  <c r="AH239" i="21"/>
  <c r="AE239" i="21"/>
  <c r="AC239" i="21"/>
  <c r="T239" i="21"/>
  <c r="S239" i="21"/>
  <c r="R239" i="21"/>
  <c r="Q239" i="21"/>
  <c r="P239" i="21"/>
  <c r="O239" i="21"/>
  <c r="N239" i="21"/>
  <c r="M239" i="21"/>
  <c r="L239" i="21"/>
  <c r="K239" i="21"/>
  <c r="J239" i="21"/>
  <c r="G239" i="21"/>
  <c r="E239" i="21"/>
  <c r="D239" i="21"/>
  <c r="AS238" i="21"/>
  <c r="AR238" i="21"/>
  <c r="AQ238" i="21"/>
  <c r="AP238" i="21"/>
  <c r="AO238" i="21"/>
  <c r="AN238" i="21"/>
  <c r="AM238" i="21"/>
  <c r="AL238" i="21"/>
  <c r="AK238" i="21"/>
  <c r="AJ238" i="21"/>
  <c r="AI238" i="21"/>
  <c r="AH238" i="21"/>
  <c r="AE238" i="21"/>
  <c r="AC238" i="21"/>
  <c r="T238" i="21"/>
  <c r="S238" i="21"/>
  <c r="R238" i="21"/>
  <c r="Q238" i="21"/>
  <c r="P238" i="21"/>
  <c r="O238" i="21"/>
  <c r="N238" i="21"/>
  <c r="M238" i="21"/>
  <c r="L238" i="21"/>
  <c r="K238" i="21"/>
  <c r="J238" i="21"/>
  <c r="G238" i="21"/>
  <c r="E238" i="21"/>
  <c r="D238" i="21"/>
  <c r="AS237" i="21"/>
  <c r="AR237" i="21"/>
  <c r="AQ237" i="21"/>
  <c r="AP237" i="21"/>
  <c r="AO237" i="21"/>
  <c r="AN237" i="21"/>
  <c r="AM237" i="21"/>
  <c r="AL237" i="21"/>
  <c r="AK237" i="21"/>
  <c r="AJ237" i="21"/>
  <c r="AI237" i="21"/>
  <c r="AH237" i="21"/>
  <c r="AE237" i="21"/>
  <c r="AC237" i="21"/>
  <c r="T237" i="21"/>
  <c r="S237" i="21"/>
  <c r="R237" i="21"/>
  <c r="Q237" i="21"/>
  <c r="P237" i="21"/>
  <c r="O237" i="21"/>
  <c r="N237" i="21"/>
  <c r="M237" i="21"/>
  <c r="L237" i="21"/>
  <c r="K237" i="21"/>
  <c r="J237" i="21"/>
  <c r="G237" i="21"/>
  <c r="E237" i="21"/>
  <c r="D237" i="21"/>
  <c r="AS236" i="21"/>
  <c r="AR236" i="21"/>
  <c r="AQ236" i="21"/>
  <c r="AP236" i="21"/>
  <c r="AO236" i="21"/>
  <c r="AN236" i="21"/>
  <c r="AM236" i="21"/>
  <c r="AL236" i="21"/>
  <c r="AK236" i="21"/>
  <c r="AJ236" i="21"/>
  <c r="AI236" i="21"/>
  <c r="AH236" i="21"/>
  <c r="AE236" i="21"/>
  <c r="AC236" i="21"/>
  <c r="T236" i="21"/>
  <c r="S236" i="21"/>
  <c r="R236" i="21"/>
  <c r="Q236" i="21"/>
  <c r="P236" i="21"/>
  <c r="O236" i="21"/>
  <c r="N236" i="21"/>
  <c r="M236" i="21"/>
  <c r="L236" i="21"/>
  <c r="K236" i="21"/>
  <c r="J236" i="21"/>
  <c r="G236" i="21"/>
  <c r="E236" i="21"/>
  <c r="D236" i="21"/>
  <c r="AS235" i="21"/>
  <c r="AR235" i="21"/>
  <c r="AQ235" i="21"/>
  <c r="AP235" i="21"/>
  <c r="AO235" i="21"/>
  <c r="AN235" i="21"/>
  <c r="AM235" i="21"/>
  <c r="AL235" i="21"/>
  <c r="AK235" i="21"/>
  <c r="AJ235" i="21"/>
  <c r="AI235" i="21"/>
  <c r="AH235" i="21"/>
  <c r="AE235" i="21"/>
  <c r="AC235" i="21"/>
  <c r="T235" i="21"/>
  <c r="S235" i="21"/>
  <c r="R235" i="21"/>
  <c r="Q235" i="21"/>
  <c r="P235" i="21"/>
  <c r="O235" i="21"/>
  <c r="N235" i="21"/>
  <c r="M235" i="21"/>
  <c r="L235" i="21"/>
  <c r="K235" i="21"/>
  <c r="J235" i="21"/>
  <c r="G235" i="21"/>
  <c r="E235" i="21"/>
  <c r="D235" i="21"/>
  <c r="AS234" i="21"/>
  <c r="AR234" i="21"/>
  <c r="AQ234" i="21"/>
  <c r="AP234" i="21"/>
  <c r="AO234" i="21"/>
  <c r="AN234" i="21"/>
  <c r="AM234" i="21"/>
  <c r="AL234" i="21"/>
  <c r="AK234" i="21"/>
  <c r="AJ234" i="21"/>
  <c r="AI234" i="21"/>
  <c r="AH234" i="21"/>
  <c r="AE234" i="21"/>
  <c r="AC234" i="21"/>
  <c r="T234" i="21"/>
  <c r="S234" i="21"/>
  <c r="R234" i="21"/>
  <c r="Q234" i="21"/>
  <c r="P234" i="21"/>
  <c r="O234" i="21"/>
  <c r="N234" i="21"/>
  <c r="M234" i="21"/>
  <c r="L234" i="21"/>
  <c r="K234" i="21"/>
  <c r="J234" i="21"/>
  <c r="G234" i="21"/>
  <c r="E234" i="21"/>
  <c r="D234" i="21"/>
  <c r="AS233" i="21"/>
  <c r="AR233" i="21"/>
  <c r="AQ233" i="21"/>
  <c r="AP233" i="21"/>
  <c r="AO233" i="21"/>
  <c r="AN233" i="21"/>
  <c r="AM233" i="21"/>
  <c r="AL233" i="21"/>
  <c r="AK233" i="21"/>
  <c r="AJ233" i="21"/>
  <c r="AI233" i="21"/>
  <c r="AH233" i="21"/>
  <c r="AE233" i="21"/>
  <c r="AC233" i="21"/>
  <c r="T233" i="21"/>
  <c r="S233" i="21"/>
  <c r="R233" i="21"/>
  <c r="Q233" i="21"/>
  <c r="P233" i="21"/>
  <c r="O233" i="21"/>
  <c r="N233" i="21"/>
  <c r="M233" i="21"/>
  <c r="L233" i="21"/>
  <c r="K233" i="21"/>
  <c r="J233" i="21"/>
  <c r="G233" i="21"/>
  <c r="E233" i="21"/>
  <c r="D233" i="21"/>
  <c r="AS232" i="21"/>
  <c r="AR232" i="21"/>
  <c r="AQ232" i="21"/>
  <c r="AP232" i="21"/>
  <c r="AO232" i="21"/>
  <c r="AN232" i="21"/>
  <c r="AM232" i="21"/>
  <c r="AL232" i="21"/>
  <c r="AK232" i="21"/>
  <c r="AJ232" i="21"/>
  <c r="AI232" i="21"/>
  <c r="AH232" i="21"/>
  <c r="AE232" i="21"/>
  <c r="AC232" i="21"/>
  <c r="T232" i="21"/>
  <c r="S232" i="21"/>
  <c r="R232" i="21"/>
  <c r="Q232" i="21"/>
  <c r="P232" i="21"/>
  <c r="O232" i="21"/>
  <c r="N232" i="21"/>
  <c r="M232" i="21"/>
  <c r="L232" i="21"/>
  <c r="K232" i="21"/>
  <c r="J232" i="21"/>
  <c r="G232" i="21"/>
  <c r="E232" i="21"/>
  <c r="D232" i="21"/>
  <c r="AS231" i="21"/>
  <c r="AR231" i="21"/>
  <c r="AQ231" i="21"/>
  <c r="AP231" i="21"/>
  <c r="AO231" i="21"/>
  <c r="AN231" i="21"/>
  <c r="AM231" i="21"/>
  <c r="AL231" i="21"/>
  <c r="AK231" i="21"/>
  <c r="AJ231" i="21"/>
  <c r="AI231" i="21"/>
  <c r="AH231" i="21"/>
  <c r="AE231" i="21"/>
  <c r="AC231" i="21"/>
  <c r="T231" i="21"/>
  <c r="S231" i="21"/>
  <c r="R231" i="21"/>
  <c r="Q231" i="21"/>
  <c r="P231" i="21"/>
  <c r="O231" i="21"/>
  <c r="N231" i="21"/>
  <c r="M231" i="21"/>
  <c r="L231" i="21"/>
  <c r="K231" i="21"/>
  <c r="J231" i="21"/>
  <c r="G231" i="21"/>
  <c r="E231" i="21"/>
  <c r="D231" i="21"/>
  <c r="AS230" i="21"/>
  <c r="AR230" i="21"/>
  <c r="AQ230" i="21"/>
  <c r="AP230" i="21"/>
  <c r="AO230" i="21"/>
  <c r="AN230" i="21"/>
  <c r="AM230" i="21"/>
  <c r="AL230" i="21"/>
  <c r="AK230" i="21"/>
  <c r="AJ230" i="21"/>
  <c r="AI230" i="21"/>
  <c r="AH230" i="21"/>
  <c r="AE230" i="21"/>
  <c r="AC230" i="21"/>
  <c r="T230" i="21"/>
  <c r="S230" i="21"/>
  <c r="R230" i="21"/>
  <c r="Q230" i="21"/>
  <c r="P230" i="21"/>
  <c r="O230" i="21"/>
  <c r="N230" i="21"/>
  <c r="M230" i="21"/>
  <c r="L230" i="21"/>
  <c r="K230" i="21"/>
  <c r="J230" i="21"/>
  <c r="G230" i="21"/>
  <c r="E230" i="21"/>
  <c r="D230" i="21"/>
  <c r="AS229" i="21"/>
  <c r="AR229" i="21"/>
  <c r="AQ229" i="21"/>
  <c r="AP229" i="21"/>
  <c r="AO229" i="21"/>
  <c r="AN229" i="21"/>
  <c r="AM229" i="21"/>
  <c r="AL229" i="21"/>
  <c r="AK229" i="21"/>
  <c r="AJ229" i="21"/>
  <c r="AI229" i="21"/>
  <c r="AH229" i="21"/>
  <c r="AE229" i="21"/>
  <c r="AC229" i="21"/>
  <c r="T229" i="21"/>
  <c r="S229" i="21"/>
  <c r="R229" i="21"/>
  <c r="Q229" i="21"/>
  <c r="P229" i="21"/>
  <c r="O229" i="21"/>
  <c r="N229" i="21"/>
  <c r="M229" i="21"/>
  <c r="L229" i="21"/>
  <c r="K229" i="21"/>
  <c r="J229" i="21"/>
  <c r="G229" i="21"/>
  <c r="E229" i="21"/>
  <c r="D229" i="21"/>
  <c r="AS228" i="21"/>
  <c r="AR228" i="21"/>
  <c r="AQ228" i="21"/>
  <c r="AP228" i="21"/>
  <c r="AO228" i="21"/>
  <c r="AN228" i="21"/>
  <c r="AM228" i="21"/>
  <c r="AL228" i="21"/>
  <c r="AK228" i="21"/>
  <c r="AJ228" i="21"/>
  <c r="AI228" i="21"/>
  <c r="AH228" i="21"/>
  <c r="AE228" i="21"/>
  <c r="AC228" i="21"/>
  <c r="T228" i="21"/>
  <c r="S228" i="21"/>
  <c r="R228" i="21"/>
  <c r="Q228" i="21"/>
  <c r="P228" i="21"/>
  <c r="O228" i="21"/>
  <c r="N228" i="21"/>
  <c r="M228" i="21"/>
  <c r="L228" i="21"/>
  <c r="K228" i="21"/>
  <c r="J228" i="21"/>
  <c r="G228" i="21"/>
  <c r="E228" i="21"/>
  <c r="D228" i="21"/>
  <c r="AS227" i="21"/>
  <c r="AR227" i="21"/>
  <c r="AQ227" i="21"/>
  <c r="AP227" i="21"/>
  <c r="AO227" i="21"/>
  <c r="AN227" i="21"/>
  <c r="AM227" i="21"/>
  <c r="AL227" i="21"/>
  <c r="AK227" i="21"/>
  <c r="AJ227" i="21"/>
  <c r="AI227" i="21"/>
  <c r="AH227" i="21"/>
  <c r="AE227" i="21"/>
  <c r="AC227" i="21"/>
  <c r="T227" i="21"/>
  <c r="S227" i="21"/>
  <c r="R227" i="21"/>
  <c r="Q227" i="21"/>
  <c r="P227" i="21"/>
  <c r="O227" i="21"/>
  <c r="N227" i="21"/>
  <c r="M227" i="21"/>
  <c r="L227" i="21"/>
  <c r="K227" i="21"/>
  <c r="J227" i="21"/>
  <c r="G227" i="21"/>
  <c r="E227" i="21"/>
  <c r="D227" i="21"/>
  <c r="AS226" i="21"/>
  <c r="AR226" i="21"/>
  <c r="AQ226" i="21"/>
  <c r="AP226" i="21"/>
  <c r="AO226" i="21"/>
  <c r="AN226" i="21"/>
  <c r="AM226" i="21"/>
  <c r="AL226" i="21"/>
  <c r="AK226" i="21"/>
  <c r="AJ226" i="21"/>
  <c r="AI226" i="21"/>
  <c r="AH226" i="21"/>
  <c r="AE226" i="21"/>
  <c r="AC226" i="21"/>
  <c r="T226" i="21"/>
  <c r="S226" i="21"/>
  <c r="R226" i="21"/>
  <c r="Q226" i="21"/>
  <c r="P226" i="21"/>
  <c r="O226" i="21"/>
  <c r="N226" i="21"/>
  <c r="M226" i="21"/>
  <c r="L226" i="21"/>
  <c r="K226" i="21"/>
  <c r="J226" i="21"/>
  <c r="G226" i="21"/>
  <c r="E226" i="21"/>
  <c r="D226" i="21"/>
  <c r="AS225" i="21"/>
  <c r="AR225" i="21"/>
  <c r="AQ225" i="21"/>
  <c r="AP225" i="21"/>
  <c r="AO225" i="21"/>
  <c r="AN225" i="21"/>
  <c r="AM225" i="21"/>
  <c r="AL225" i="21"/>
  <c r="AK225" i="21"/>
  <c r="AJ225" i="21"/>
  <c r="AI225" i="21"/>
  <c r="AH225" i="21"/>
  <c r="AE225" i="21"/>
  <c r="AC225" i="21"/>
  <c r="T225" i="21"/>
  <c r="S225" i="21"/>
  <c r="R225" i="21"/>
  <c r="Q225" i="21"/>
  <c r="P225" i="21"/>
  <c r="O225" i="21"/>
  <c r="N225" i="21"/>
  <c r="M225" i="21"/>
  <c r="L225" i="21"/>
  <c r="K225" i="21"/>
  <c r="J225" i="21"/>
  <c r="G225" i="21"/>
  <c r="E225" i="21"/>
  <c r="D225" i="21"/>
  <c r="AS224" i="21"/>
  <c r="AR224" i="21"/>
  <c r="AQ224" i="21"/>
  <c r="AP224" i="21"/>
  <c r="AO224" i="21"/>
  <c r="AN224" i="21"/>
  <c r="AM224" i="21"/>
  <c r="AL224" i="21"/>
  <c r="AK224" i="21"/>
  <c r="AJ224" i="21"/>
  <c r="AI224" i="21"/>
  <c r="AH224" i="21"/>
  <c r="AE224" i="21"/>
  <c r="AC224" i="21"/>
  <c r="T224" i="21"/>
  <c r="S224" i="21"/>
  <c r="R224" i="21"/>
  <c r="Q224" i="21"/>
  <c r="P224" i="21"/>
  <c r="O224" i="21"/>
  <c r="N224" i="21"/>
  <c r="M224" i="21"/>
  <c r="L224" i="21"/>
  <c r="K224" i="21"/>
  <c r="J224" i="21"/>
  <c r="G224" i="21"/>
  <c r="E224" i="21"/>
  <c r="D224" i="21"/>
  <c r="AS223" i="21"/>
  <c r="AR223" i="21"/>
  <c r="AQ223" i="21"/>
  <c r="AP223" i="21"/>
  <c r="AO223" i="21"/>
  <c r="AN223" i="21"/>
  <c r="AM223" i="21"/>
  <c r="AL223" i="21"/>
  <c r="AK223" i="21"/>
  <c r="AJ223" i="21"/>
  <c r="AI223" i="21"/>
  <c r="AH223" i="21"/>
  <c r="AE223" i="21"/>
  <c r="AC223" i="21"/>
  <c r="T223" i="21"/>
  <c r="S223" i="21"/>
  <c r="R223" i="21"/>
  <c r="Q223" i="21"/>
  <c r="P223" i="21"/>
  <c r="O223" i="21"/>
  <c r="N223" i="21"/>
  <c r="M223" i="21"/>
  <c r="L223" i="21"/>
  <c r="K223" i="21"/>
  <c r="J223" i="21"/>
  <c r="G223" i="21"/>
  <c r="E223" i="21"/>
  <c r="D223" i="21"/>
  <c r="AS222" i="21"/>
  <c r="AR222" i="21"/>
  <c r="AQ222" i="21"/>
  <c r="AP222" i="21"/>
  <c r="AO222" i="21"/>
  <c r="AN222" i="21"/>
  <c r="AM222" i="21"/>
  <c r="AL222" i="21"/>
  <c r="AK222" i="21"/>
  <c r="AJ222" i="21"/>
  <c r="AI222" i="21"/>
  <c r="AH222" i="21"/>
  <c r="AE222" i="21"/>
  <c r="AC222" i="21"/>
  <c r="T222" i="21"/>
  <c r="S222" i="21"/>
  <c r="R222" i="21"/>
  <c r="Q222" i="21"/>
  <c r="P222" i="21"/>
  <c r="O222" i="21"/>
  <c r="N222" i="21"/>
  <c r="M222" i="21"/>
  <c r="L222" i="21"/>
  <c r="K222" i="21"/>
  <c r="J222" i="21"/>
  <c r="G222" i="21"/>
  <c r="E222" i="21"/>
  <c r="D222" i="21"/>
  <c r="AS221" i="21"/>
  <c r="AR221" i="21"/>
  <c r="AQ221" i="21"/>
  <c r="AP221" i="21"/>
  <c r="AO221" i="21"/>
  <c r="AN221" i="21"/>
  <c r="AM221" i="21"/>
  <c r="AL221" i="21"/>
  <c r="AK221" i="21"/>
  <c r="AJ221" i="21"/>
  <c r="AI221" i="21"/>
  <c r="AH221" i="21"/>
  <c r="AE221" i="21"/>
  <c r="AC221" i="21"/>
  <c r="T221" i="21"/>
  <c r="S221" i="21"/>
  <c r="R221" i="21"/>
  <c r="Q221" i="21"/>
  <c r="P221" i="21"/>
  <c r="O221" i="21"/>
  <c r="N221" i="21"/>
  <c r="M221" i="21"/>
  <c r="L221" i="21"/>
  <c r="K221" i="21"/>
  <c r="J221" i="21"/>
  <c r="G221" i="21"/>
  <c r="E221" i="21"/>
  <c r="D221" i="21"/>
  <c r="AS220" i="21"/>
  <c r="AR220" i="21"/>
  <c r="AQ220" i="21"/>
  <c r="AP220" i="21"/>
  <c r="AO220" i="21"/>
  <c r="AN220" i="21"/>
  <c r="AM220" i="21"/>
  <c r="AL220" i="21"/>
  <c r="AK220" i="21"/>
  <c r="AJ220" i="21"/>
  <c r="AI220" i="21"/>
  <c r="AH220" i="21"/>
  <c r="AE220" i="21"/>
  <c r="AC220" i="21"/>
  <c r="T220" i="21"/>
  <c r="S220" i="21"/>
  <c r="R220" i="21"/>
  <c r="Q220" i="21"/>
  <c r="P220" i="21"/>
  <c r="O220" i="21"/>
  <c r="N220" i="21"/>
  <c r="M220" i="21"/>
  <c r="L220" i="21"/>
  <c r="K220" i="21"/>
  <c r="J220" i="21"/>
  <c r="G220" i="21"/>
  <c r="E220" i="21"/>
  <c r="D220" i="21"/>
  <c r="AS219" i="21"/>
  <c r="AR219" i="21"/>
  <c r="AQ219" i="21"/>
  <c r="AP219" i="21"/>
  <c r="AO219" i="21"/>
  <c r="AN219" i="21"/>
  <c r="AM219" i="21"/>
  <c r="AL219" i="21"/>
  <c r="AK219" i="21"/>
  <c r="AJ219" i="21"/>
  <c r="AI219" i="21"/>
  <c r="AH219" i="21"/>
  <c r="AE219" i="21"/>
  <c r="AC219" i="21"/>
  <c r="T219" i="21"/>
  <c r="S219" i="21"/>
  <c r="R219" i="21"/>
  <c r="Q219" i="21"/>
  <c r="P219" i="21"/>
  <c r="O219" i="21"/>
  <c r="N219" i="21"/>
  <c r="M219" i="21"/>
  <c r="L219" i="21"/>
  <c r="K219" i="21"/>
  <c r="J219" i="21"/>
  <c r="G219" i="21"/>
  <c r="E219" i="21"/>
  <c r="D219" i="21"/>
  <c r="AS218" i="21"/>
  <c r="AR218" i="21"/>
  <c r="AQ218" i="21"/>
  <c r="AP218" i="21"/>
  <c r="AO218" i="21"/>
  <c r="AN218" i="21"/>
  <c r="AM218" i="21"/>
  <c r="AL218" i="21"/>
  <c r="AK218" i="21"/>
  <c r="AJ218" i="21"/>
  <c r="AI218" i="21"/>
  <c r="AH218" i="21"/>
  <c r="AE218" i="21"/>
  <c r="AC218" i="21"/>
  <c r="T218" i="21"/>
  <c r="S218" i="21"/>
  <c r="R218" i="21"/>
  <c r="Q218" i="21"/>
  <c r="P218" i="21"/>
  <c r="O218" i="21"/>
  <c r="N218" i="21"/>
  <c r="M218" i="21"/>
  <c r="L218" i="21"/>
  <c r="K218" i="21"/>
  <c r="J218" i="21"/>
  <c r="G218" i="21"/>
  <c r="E218" i="21"/>
  <c r="D218" i="21"/>
  <c r="AS217" i="21"/>
  <c r="AR217" i="21"/>
  <c r="AQ217" i="21"/>
  <c r="AP217" i="21"/>
  <c r="AO217" i="21"/>
  <c r="AN217" i="21"/>
  <c r="AM217" i="21"/>
  <c r="AL217" i="21"/>
  <c r="AK217" i="21"/>
  <c r="AJ217" i="21"/>
  <c r="AI217" i="21"/>
  <c r="AH217" i="21"/>
  <c r="AE217" i="21"/>
  <c r="AC217" i="21"/>
  <c r="T217" i="21"/>
  <c r="S217" i="21"/>
  <c r="R217" i="21"/>
  <c r="Q217" i="21"/>
  <c r="P217" i="21"/>
  <c r="O217" i="21"/>
  <c r="N217" i="21"/>
  <c r="M217" i="21"/>
  <c r="L217" i="21"/>
  <c r="K217" i="21"/>
  <c r="J217" i="21"/>
  <c r="G217" i="21"/>
  <c r="E217" i="21"/>
  <c r="D217" i="21"/>
  <c r="AS216" i="21"/>
  <c r="AR216" i="21"/>
  <c r="AQ216" i="21"/>
  <c r="AP216" i="21"/>
  <c r="AO216" i="21"/>
  <c r="AN216" i="21"/>
  <c r="AM216" i="21"/>
  <c r="AL216" i="21"/>
  <c r="AK216" i="21"/>
  <c r="AJ216" i="21"/>
  <c r="AI216" i="21"/>
  <c r="AH216" i="21"/>
  <c r="AE216" i="21"/>
  <c r="AC216" i="21"/>
  <c r="T216" i="21"/>
  <c r="S216" i="21"/>
  <c r="R216" i="21"/>
  <c r="Q216" i="21"/>
  <c r="P216" i="21"/>
  <c r="O216" i="21"/>
  <c r="N216" i="21"/>
  <c r="M216" i="21"/>
  <c r="L216" i="21"/>
  <c r="K216" i="21"/>
  <c r="J216" i="21"/>
  <c r="G216" i="21"/>
  <c r="E216" i="21"/>
  <c r="D216" i="21"/>
  <c r="AS215" i="21"/>
  <c r="AR215" i="21"/>
  <c r="AQ215" i="21"/>
  <c r="AP215" i="21"/>
  <c r="AO215" i="21"/>
  <c r="AN215" i="21"/>
  <c r="AM215" i="21"/>
  <c r="AL215" i="21"/>
  <c r="AK215" i="21"/>
  <c r="AJ215" i="21"/>
  <c r="AI215" i="21"/>
  <c r="AH215" i="21"/>
  <c r="AE215" i="21"/>
  <c r="AC215" i="21"/>
  <c r="T215" i="21"/>
  <c r="S215" i="21"/>
  <c r="R215" i="21"/>
  <c r="Q215" i="21"/>
  <c r="P215" i="21"/>
  <c r="O215" i="21"/>
  <c r="N215" i="21"/>
  <c r="M215" i="21"/>
  <c r="L215" i="21"/>
  <c r="K215" i="21"/>
  <c r="J215" i="21"/>
  <c r="G215" i="21"/>
  <c r="E215" i="21"/>
  <c r="D215" i="21"/>
  <c r="AS214" i="21"/>
  <c r="AR214" i="21"/>
  <c r="AQ214" i="21"/>
  <c r="AP214" i="21"/>
  <c r="AO214" i="21"/>
  <c r="AN214" i="21"/>
  <c r="AM214" i="21"/>
  <c r="AL214" i="21"/>
  <c r="AK214" i="21"/>
  <c r="AJ214" i="21"/>
  <c r="AI214" i="21"/>
  <c r="AH214" i="21"/>
  <c r="AE214" i="21"/>
  <c r="AC214" i="21"/>
  <c r="T214" i="21"/>
  <c r="S214" i="21"/>
  <c r="R214" i="21"/>
  <c r="Q214" i="21"/>
  <c r="P214" i="21"/>
  <c r="O214" i="21"/>
  <c r="N214" i="21"/>
  <c r="M214" i="21"/>
  <c r="L214" i="21"/>
  <c r="K214" i="21"/>
  <c r="J214" i="21"/>
  <c r="G214" i="21"/>
  <c r="E214" i="21"/>
  <c r="D214" i="21"/>
  <c r="AS213" i="21"/>
  <c r="AR213" i="21"/>
  <c r="AQ213" i="21"/>
  <c r="AP213" i="21"/>
  <c r="AO213" i="21"/>
  <c r="AN213" i="21"/>
  <c r="AM213" i="21"/>
  <c r="AL213" i="21"/>
  <c r="AK213" i="21"/>
  <c r="AJ213" i="21"/>
  <c r="AI213" i="21"/>
  <c r="AH213" i="21"/>
  <c r="AE213" i="21"/>
  <c r="AC213" i="21"/>
  <c r="T213" i="21"/>
  <c r="S213" i="21"/>
  <c r="R213" i="21"/>
  <c r="Q213" i="21"/>
  <c r="P213" i="21"/>
  <c r="O213" i="21"/>
  <c r="N213" i="21"/>
  <c r="M213" i="21"/>
  <c r="L213" i="21"/>
  <c r="K213" i="21"/>
  <c r="J213" i="21"/>
  <c r="G213" i="21"/>
  <c r="E213" i="21"/>
  <c r="D213" i="21"/>
  <c r="AS212" i="21"/>
  <c r="AR212" i="21"/>
  <c r="AQ212" i="21"/>
  <c r="AP212" i="21"/>
  <c r="AO212" i="21"/>
  <c r="AN212" i="21"/>
  <c r="AM212" i="21"/>
  <c r="AL212" i="21"/>
  <c r="AK212" i="21"/>
  <c r="AJ212" i="21"/>
  <c r="AI212" i="21"/>
  <c r="AH212" i="21"/>
  <c r="AE212" i="21"/>
  <c r="AC212" i="21"/>
  <c r="T212" i="21"/>
  <c r="S212" i="21"/>
  <c r="R212" i="21"/>
  <c r="Q212" i="21"/>
  <c r="P212" i="21"/>
  <c r="O212" i="21"/>
  <c r="N212" i="21"/>
  <c r="M212" i="21"/>
  <c r="L212" i="21"/>
  <c r="K212" i="21"/>
  <c r="J212" i="21"/>
  <c r="G212" i="21"/>
  <c r="E212" i="21"/>
  <c r="D212" i="21"/>
  <c r="AS211" i="21"/>
  <c r="AR211" i="21"/>
  <c r="AQ211" i="21"/>
  <c r="AP211" i="21"/>
  <c r="AO211" i="21"/>
  <c r="AN211" i="21"/>
  <c r="AM211" i="21"/>
  <c r="AL211" i="21"/>
  <c r="AK211" i="21"/>
  <c r="AJ211" i="21"/>
  <c r="AI211" i="21"/>
  <c r="AH211" i="21"/>
  <c r="AE211" i="21"/>
  <c r="AC211" i="21"/>
  <c r="T211" i="21"/>
  <c r="S211" i="21"/>
  <c r="R211" i="21"/>
  <c r="Q211" i="21"/>
  <c r="P211" i="21"/>
  <c r="O211" i="21"/>
  <c r="N211" i="21"/>
  <c r="M211" i="21"/>
  <c r="L211" i="21"/>
  <c r="K211" i="21"/>
  <c r="J211" i="21"/>
  <c r="G211" i="21"/>
  <c r="E211" i="21"/>
  <c r="D211" i="21"/>
  <c r="AS210" i="21"/>
  <c r="AR210" i="21"/>
  <c r="AQ210" i="21"/>
  <c r="AP210" i="21"/>
  <c r="AO210" i="21"/>
  <c r="AN210" i="21"/>
  <c r="AM210" i="21"/>
  <c r="AL210" i="21"/>
  <c r="AK210" i="21"/>
  <c r="AJ210" i="21"/>
  <c r="AI210" i="21"/>
  <c r="AH210" i="21"/>
  <c r="AE210" i="21"/>
  <c r="AC210" i="21"/>
  <c r="T210" i="21"/>
  <c r="S210" i="21"/>
  <c r="R210" i="21"/>
  <c r="Q210" i="21"/>
  <c r="P210" i="21"/>
  <c r="O210" i="21"/>
  <c r="N210" i="21"/>
  <c r="M210" i="21"/>
  <c r="L210" i="21"/>
  <c r="K210" i="21"/>
  <c r="J210" i="21"/>
  <c r="G210" i="21"/>
  <c r="E210" i="21"/>
  <c r="D210" i="21"/>
  <c r="AS209" i="21"/>
  <c r="AR209" i="21"/>
  <c r="AQ209" i="21"/>
  <c r="AP209" i="21"/>
  <c r="AO209" i="21"/>
  <c r="AN209" i="21"/>
  <c r="AM209" i="21"/>
  <c r="AL209" i="21"/>
  <c r="AK209" i="21"/>
  <c r="AJ209" i="21"/>
  <c r="AI209" i="21"/>
  <c r="AH209" i="21"/>
  <c r="AE209" i="21"/>
  <c r="AC209" i="21"/>
  <c r="T209" i="21"/>
  <c r="S209" i="21"/>
  <c r="R209" i="21"/>
  <c r="Q209" i="21"/>
  <c r="P209" i="21"/>
  <c r="O209" i="21"/>
  <c r="N209" i="21"/>
  <c r="M209" i="21"/>
  <c r="L209" i="21"/>
  <c r="K209" i="21"/>
  <c r="J209" i="21"/>
  <c r="G209" i="21"/>
  <c r="E209" i="21"/>
  <c r="D209" i="21"/>
  <c r="AS208" i="21"/>
  <c r="AR208" i="21"/>
  <c r="AQ208" i="21"/>
  <c r="AP208" i="21"/>
  <c r="AM208" i="21"/>
  <c r="AL208" i="21"/>
  <c r="AK208" i="21"/>
  <c r="AJ208" i="21"/>
  <c r="AI208" i="21"/>
  <c r="AH208" i="21"/>
  <c r="AE208" i="21"/>
  <c r="AC208" i="21"/>
  <c r="T208" i="21"/>
  <c r="S208" i="21"/>
  <c r="R208" i="21"/>
  <c r="O208" i="21"/>
  <c r="N208" i="21"/>
  <c r="M208" i="21"/>
  <c r="L208" i="21"/>
  <c r="K208" i="21"/>
  <c r="J208" i="21"/>
  <c r="G208" i="21"/>
  <c r="E208" i="21"/>
  <c r="D208" i="21"/>
  <c r="AS207" i="21"/>
  <c r="AR207" i="21"/>
  <c r="AQ207" i="21"/>
  <c r="AP207" i="21"/>
  <c r="AO207" i="21"/>
  <c r="AN207" i="21"/>
  <c r="AM207" i="21"/>
  <c r="AL207" i="21"/>
  <c r="AK207" i="21"/>
  <c r="AJ207" i="21"/>
  <c r="AI207" i="21"/>
  <c r="AH207" i="21"/>
  <c r="AE207" i="21"/>
  <c r="AC207" i="21"/>
  <c r="T207" i="21"/>
  <c r="S207" i="21"/>
  <c r="R207" i="21"/>
  <c r="Q207" i="21"/>
  <c r="P207" i="21"/>
  <c r="O207" i="21"/>
  <c r="N207" i="21"/>
  <c r="M207" i="21"/>
  <c r="L207" i="21"/>
  <c r="K207" i="21"/>
  <c r="J207" i="21"/>
  <c r="G207" i="21"/>
  <c r="E207" i="21"/>
  <c r="D207" i="21"/>
  <c r="AS206" i="21"/>
  <c r="AR206" i="21"/>
  <c r="AQ206" i="21"/>
  <c r="AP206" i="21"/>
  <c r="AO206" i="21"/>
  <c r="AN206" i="21"/>
  <c r="AM206" i="21"/>
  <c r="AL206" i="21"/>
  <c r="AK206" i="21"/>
  <c r="AJ206" i="21"/>
  <c r="AI206" i="21"/>
  <c r="AH206" i="21"/>
  <c r="AE206" i="21"/>
  <c r="AC206" i="21"/>
  <c r="T206" i="21"/>
  <c r="S206" i="21"/>
  <c r="R206" i="21"/>
  <c r="Q206" i="21"/>
  <c r="P206" i="21"/>
  <c r="O206" i="21"/>
  <c r="N206" i="21"/>
  <c r="M206" i="21"/>
  <c r="L206" i="21"/>
  <c r="K206" i="21"/>
  <c r="J206" i="21"/>
  <c r="G206" i="21"/>
  <c r="E206" i="21"/>
  <c r="D206" i="21"/>
  <c r="AS205" i="21"/>
  <c r="AR205" i="21"/>
  <c r="AQ205" i="21"/>
  <c r="AP205" i="21"/>
  <c r="AO205" i="21"/>
  <c r="AN205" i="21"/>
  <c r="AM205" i="21"/>
  <c r="AL205" i="21"/>
  <c r="AK205" i="21"/>
  <c r="AJ205" i="21"/>
  <c r="AI205" i="21"/>
  <c r="AH205" i="21"/>
  <c r="AE205" i="21"/>
  <c r="AC205" i="21"/>
  <c r="T205" i="21"/>
  <c r="S205" i="21"/>
  <c r="R205" i="21"/>
  <c r="Q205" i="21"/>
  <c r="P205" i="21"/>
  <c r="O205" i="21"/>
  <c r="N205" i="21"/>
  <c r="M205" i="21"/>
  <c r="L205" i="21"/>
  <c r="K205" i="21"/>
  <c r="J205" i="21"/>
  <c r="G205" i="21"/>
  <c r="E205" i="21"/>
  <c r="D205" i="21"/>
  <c r="AS204" i="21"/>
  <c r="AR204" i="21"/>
  <c r="AQ204" i="21"/>
  <c r="AP204" i="21"/>
  <c r="AO204" i="21"/>
  <c r="AN204" i="21"/>
  <c r="AM204" i="21"/>
  <c r="AL204" i="21"/>
  <c r="AK204" i="21"/>
  <c r="AJ204" i="21"/>
  <c r="AI204" i="21"/>
  <c r="AH204" i="21"/>
  <c r="AE204" i="21"/>
  <c r="AC204" i="21"/>
  <c r="T204" i="21"/>
  <c r="S204" i="21"/>
  <c r="R204" i="21"/>
  <c r="Q204" i="21"/>
  <c r="P204" i="21"/>
  <c r="O204" i="21"/>
  <c r="N204" i="21"/>
  <c r="M204" i="21"/>
  <c r="L204" i="21"/>
  <c r="K204" i="21"/>
  <c r="J204" i="21"/>
  <c r="G204" i="21"/>
  <c r="E204" i="21"/>
  <c r="D204" i="21"/>
  <c r="AS203" i="21"/>
  <c r="AR203" i="21"/>
  <c r="AQ203" i="21"/>
  <c r="AP203" i="21"/>
  <c r="AO203" i="21"/>
  <c r="AN203" i="21"/>
  <c r="AM203" i="21"/>
  <c r="AL203" i="21"/>
  <c r="AK203" i="21"/>
  <c r="AJ203" i="21"/>
  <c r="AI203" i="21"/>
  <c r="AH203" i="21"/>
  <c r="AE203" i="21"/>
  <c r="AC203" i="21"/>
  <c r="T203" i="21"/>
  <c r="S203" i="21"/>
  <c r="R203" i="21"/>
  <c r="Q203" i="21"/>
  <c r="P203" i="21"/>
  <c r="O203" i="21"/>
  <c r="N203" i="21"/>
  <c r="M203" i="21"/>
  <c r="L203" i="21"/>
  <c r="K203" i="21"/>
  <c r="J203" i="21"/>
  <c r="G203" i="21"/>
  <c r="E203" i="21"/>
  <c r="D203" i="21"/>
  <c r="AS202" i="21"/>
  <c r="AR202" i="21"/>
  <c r="AQ202" i="21"/>
  <c r="AP202" i="21"/>
  <c r="AO202" i="21"/>
  <c r="AN202" i="21"/>
  <c r="AM202" i="21"/>
  <c r="AL202" i="21"/>
  <c r="AK202" i="21"/>
  <c r="AJ202" i="21"/>
  <c r="AI202" i="21"/>
  <c r="AH202" i="21"/>
  <c r="AE202" i="21"/>
  <c r="AC202" i="21"/>
  <c r="T202" i="21"/>
  <c r="S202" i="21"/>
  <c r="R202" i="21"/>
  <c r="Q202" i="21"/>
  <c r="P202" i="21"/>
  <c r="O202" i="21"/>
  <c r="N202" i="21"/>
  <c r="M202" i="21"/>
  <c r="L202" i="21"/>
  <c r="K202" i="21"/>
  <c r="J202" i="21"/>
  <c r="G202" i="21"/>
  <c r="E202" i="21"/>
  <c r="D202" i="21"/>
  <c r="AS201" i="21"/>
  <c r="AR201" i="21"/>
  <c r="AQ201" i="21"/>
  <c r="AP201" i="21"/>
  <c r="AO201" i="21"/>
  <c r="AN201" i="21"/>
  <c r="AM201" i="21"/>
  <c r="AL201" i="21"/>
  <c r="AK201" i="21"/>
  <c r="AJ201" i="21"/>
  <c r="AI201" i="21"/>
  <c r="AH201" i="21"/>
  <c r="AE201" i="21"/>
  <c r="AC201" i="21"/>
  <c r="T201" i="21"/>
  <c r="S201" i="21"/>
  <c r="R201" i="21"/>
  <c r="Q201" i="21"/>
  <c r="P201" i="21"/>
  <c r="O201" i="21"/>
  <c r="N201" i="21"/>
  <c r="M201" i="21"/>
  <c r="L201" i="21"/>
  <c r="K201" i="21"/>
  <c r="J201" i="21"/>
  <c r="G201" i="21"/>
  <c r="E201" i="21"/>
  <c r="D201" i="21"/>
  <c r="AS200" i="21"/>
  <c r="AR200" i="21"/>
  <c r="AQ200" i="21"/>
  <c r="AP200" i="21"/>
  <c r="AO200" i="21"/>
  <c r="AN200" i="21"/>
  <c r="AM200" i="21"/>
  <c r="AL200" i="21"/>
  <c r="AK200" i="21"/>
  <c r="AJ200" i="21"/>
  <c r="AI200" i="21"/>
  <c r="AH200" i="21"/>
  <c r="AE200" i="21"/>
  <c r="AC200" i="21"/>
  <c r="T200" i="21"/>
  <c r="S200" i="21"/>
  <c r="R200" i="21"/>
  <c r="Q200" i="21"/>
  <c r="P200" i="21"/>
  <c r="O200" i="21"/>
  <c r="N200" i="21"/>
  <c r="M200" i="21"/>
  <c r="L200" i="21"/>
  <c r="K200" i="21"/>
  <c r="J200" i="21"/>
  <c r="G200" i="21"/>
  <c r="E200" i="21"/>
  <c r="D200" i="21"/>
  <c r="AS199" i="21"/>
  <c r="AR199" i="21"/>
  <c r="AQ199" i="21"/>
  <c r="AP199" i="21"/>
  <c r="AO199" i="21"/>
  <c r="AN199" i="21"/>
  <c r="AM199" i="21"/>
  <c r="AL199" i="21"/>
  <c r="AK199" i="21"/>
  <c r="AJ199" i="21"/>
  <c r="AI199" i="21"/>
  <c r="AH199" i="21"/>
  <c r="AE199" i="21"/>
  <c r="AC199" i="21"/>
  <c r="T199" i="21"/>
  <c r="S199" i="21"/>
  <c r="R199" i="21"/>
  <c r="Q199" i="21"/>
  <c r="P199" i="21"/>
  <c r="O199" i="21"/>
  <c r="N199" i="21"/>
  <c r="M199" i="21"/>
  <c r="L199" i="21"/>
  <c r="K199" i="21"/>
  <c r="J199" i="21"/>
  <c r="G199" i="21"/>
  <c r="E199" i="21"/>
  <c r="D199" i="21"/>
  <c r="AS198" i="21"/>
  <c r="AR198" i="21"/>
  <c r="AQ198" i="21"/>
  <c r="AP198" i="21"/>
  <c r="AO198" i="21"/>
  <c r="AN198" i="21"/>
  <c r="AM198" i="21"/>
  <c r="AL198" i="21"/>
  <c r="AK198" i="21"/>
  <c r="AJ198" i="21"/>
  <c r="AI198" i="21"/>
  <c r="AH198" i="21"/>
  <c r="AE198" i="21"/>
  <c r="AC198" i="21"/>
  <c r="T198" i="21"/>
  <c r="S198" i="21"/>
  <c r="R198" i="21"/>
  <c r="Q198" i="21"/>
  <c r="P198" i="21"/>
  <c r="O198" i="21"/>
  <c r="N198" i="21"/>
  <c r="M198" i="21"/>
  <c r="L198" i="21"/>
  <c r="K198" i="21"/>
  <c r="J198" i="21"/>
  <c r="G198" i="21"/>
  <c r="E198" i="21"/>
  <c r="D198" i="21"/>
  <c r="AS197" i="21"/>
  <c r="AR197" i="21"/>
  <c r="AQ197" i="21"/>
  <c r="AP197" i="21"/>
  <c r="AO197" i="21"/>
  <c r="AN197" i="21"/>
  <c r="AM197" i="21"/>
  <c r="AL197" i="21"/>
  <c r="AK197" i="21"/>
  <c r="AJ197" i="21"/>
  <c r="AI197" i="21"/>
  <c r="AH197" i="21"/>
  <c r="AE197" i="21"/>
  <c r="AF197" i="21"/>
  <c r="AC197" i="21"/>
  <c r="T197" i="21"/>
  <c r="S197" i="21"/>
  <c r="R197" i="21"/>
  <c r="Q197" i="21"/>
  <c r="P197" i="21"/>
  <c r="O197" i="21"/>
  <c r="N197" i="21"/>
  <c r="M197" i="21"/>
  <c r="L197" i="21"/>
  <c r="K197" i="21"/>
  <c r="J197" i="21"/>
  <c r="G197" i="21"/>
  <c r="E197" i="21"/>
  <c r="D197" i="21"/>
  <c r="AS196" i="21"/>
  <c r="AR196" i="21"/>
  <c r="AQ196" i="21"/>
  <c r="AP196" i="21"/>
  <c r="AO196" i="21"/>
  <c r="AN196" i="21"/>
  <c r="AM196" i="21"/>
  <c r="AL196" i="21"/>
  <c r="AK196" i="21"/>
  <c r="AJ196" i="21"/>
  <c r="AI196" i="21"/>
  <c r="AH196" i="21"/>
  <c r="AE196" i="21"/>
  <c r="AC196" i="21"/>
  <c r="T196" i="21"/>
  <c r="S196" i="21"/>
  <c r="R196" i="21"/>
  <c r="Q196" i="21"/>
  <c r="P196" i="21"/>
  <c r="O196" i="21"/>
  <c r="N196" i="21"/>
  <c r="M196" i="21"/>
  <c r="L196" i="21"/>
  <c r="K196" i="21"/>
  <c r="J196" i="21"/>
  <c r="G196" i="21"/>
  <c r="E196" i="21"/>
  <c r="D196" i="21"/>
  <c r="AS195" i="21"/>
  <c r="AR195" i="21"/>
  <c r="AQ195" i="21"/>
  <c r="AP195" i="21"/>
  <c r="AO195" i="21"/>
  <c r="AN195" i="21"/>
  <c r="AM195" i="21"/>
  <c r="AL195" i="21"/>
  <c r="AK195" i="21"/>
  <c r="AJ195" i="21"/>
  <c r="AI195" i="21"/>
  <c r="AH195" i="21"/>
  <c r="AE195" i="21"/>
  <c r="AC195" i="21"/>
  <c r="T195" i="21"/>
  <c r="S195" i="21"/>
  <c r="R195" i="21"/>
  <c r="Q195" i="21"/>
  <c r="P195" i="21"/>
  <c r="O195" i="21"/>
  <c r="N195" i="21"/>
  <c r="M195" i="21"/>
  <c r="L195" i="21"/>
  <c r="K195" i="21"/>
  <c r="J195" i="21"/>
  <c r="G195" i="21"/>
  <c r="E195" i="21"/>
  <c r="D195" i="21"/>
  <c r="AS194" i="21"/>
  <c r="AR194" i="21"/>
  <c r="AQ194" i="21"/>
  <c r="AP194" i="21"/>
  <c r="AO194" i="21"/>
  <c r="AN194" i="21"/>
  <c r="AM194" i="21"/>
  <c r="AL194" i="21"/>
  <c r="AK194" i="21"/>
  <c r="AJ194" i="21"/>
  <c r="AI194" i="21"/>
  <c r="AH194" i="21"/>
  <c r="AE194" i="21"/>
  <c r="AC194" i="21"/>
  <c r="T194" i="21"/>
  <c r="S194" i="21"/>
  <c r="R194" i="21"/>
  <c r="Q194" i="21"/>
  <c r="P194" i="21"/>
  <c r="O194" i="21"/>
  <c r="N194" i="21"/>
  <c r="M194" i="21"/>
  <c r="L194" i="21"/>
  <c r="K194" i="21"/>
  <c r="J194" i="21"/>
  <c r="G194" i="21"/>
  <c r="E194" i="21"/>
  <c r="D194" i="21"/>
  <c r="AS193" i="21"/>
  <c r="AR193" i="21"/>
  <c r="AQ193" i="21"/>
  <c r="AP193" i="21"/>
  <c r="AO193" i="21"/>
  <c r="AN193" i="21"/>
  <c r="AM193" i="21"/>
  <c r="AL193" i="21"/>
  <c r="AK193" i="21"/>
  <c r="AJ193" i="21"/>
  <c r="AI193" i="21"/>
  <c r="AH193" i="21"/>
  <c r="AE193" i="21"/>
  <c r="AC193" i="21"/>
  <c r="T193" i="21"/>
  <c r="S193" i="21"/>
  <c r="R193" i="21"/>
  <c r="Q193" i="21"/>
  <c r="P193" i="21"/>
  <c r="O193" i="21"/>
  <c r="N193" i="21"/>
  <c r="M193" i="21"/>
  <c r="L193" i="21"/>
  <c r="K193" i="21"/>
  <c r="J193" i="21"/>
  <c r="G193" i="21"/>
  <c r="E193" i="21"/>
  <c r="D193" i="21"/>
  <c r="AS192" i="21"/>
  <c r="AR192" i="21"/>
  <c r="AQ192" i="21"/>
  <c r="AP192" i="21"/>
  <c r="AO192" i="21"/>
  <c r="AN192" i="21"/>
  <c r="AM192" i="21"/>
  <c r="AL192" i="21"/>
  <c r="AK192" i="21"/>
  <c r="AJ192" i="21"/>
  <c r="AI192" i="21"/>
  <c r="AH192" i="21"/>
  <c r="AE192" i="21"/>
  <c r="AC192" i="21"/>
  <c r="T192" i="21"/>
  <c r="S192" i="21"/>
  <c r="R192" i="21"/>
  <c r="Q192" i="21"/>
  <c r="P192" i="21"/>
  <c r="O192" i="21"/>
  <c r="N192" i="21"/>
  <c r="M192" i="21"/>
  <c r="L192" i="21"/>
  <c r="K192" i="21"/>
  <c r="J192" i="21"/>
  <c r="G192" i="21"/>
  <c r="E192" i="21"/>
  <c r="D192" i="21"/>
  <c r="AS191" i="21"/>
  <c r="AR191" i="21"/>
  <c r="AQ191" i="21"/>
  <c r="AP191" i="21"/>
  <c r="AO191" i="21"/>
  <c r="AN191" i="21"/>
  <c r="AM191" i="21"/>
  <c r="AL191" i="21"/>
  <c r="AK191" i="21"/>
  <c r="AJ191" i="21"/>
  <c r="AI191" i="21"/>
  <c r="AH191" i="21"/>
  <c r="AE191" i="21"/>
  <c r="AC191" i="21"/>
  <c r="T191" i="21"/>
  <c r="S191" i="21"/>
  <c r="R191" i="21"/>
  <c r="Q191" i="21"/>
  <c r="P191" i="21"/>
  <c r="O191" i="21"/>
  <c r="N191" i="21"/>
  <c r="M191" i="21"/>
  <c r="L191" i="21"/>
  <c r="K191" i="21"/>
  <c r="J191" i="21"/>
  <c r="G191" i="21"/>
  <c r="E191" i="21"/>
  <c r="D191" i="21"/>
  <c r="AS190" i="21"/>
  <c r="AR190" i="21"/>
  <c r="AQ190" i="21"/>
  <c r="AP190" i="21"/>
  <c r="AO190" i="21"/>
  <c r="AN190" i="21"/>
  <c r="AM190" i="21"/>
  <c r="AL190" i="21"/>
  <c r="AK190" i="21"/>
  <c r="AJ190" i="21"/>
  <c r="AI190" i="21"/>
  <c r="AH190" i="21"/>
  <c r="AE190" i="21"/>
  <c r="AC190" i="21"/>
  <c r="T190" i="21"/>
  <c r="S190" i="21"/>
  <c r="R190" i="21"/>
  <c r="Q190" i="21"/>
  <c r="P190" i="21"/>
  <c r="O190" i="21"/>
  <c r="N190" i="21"/>
  <c r="M190" i="21"/>
  <c r="L190" i="21"/>
  <c r="K190" i="21"/>
  <c r="J190" i="21"/>
  <c r="G190" i="21"/>
  <c r="E190" i="21"/>
  <c r="D190" i="21"/>
  <c r="AS189" i="21"/>
  <c r="AR189" i="21"/>
  <c r="AQ189" i="21"/>
  <c r="AP189" i="21"/>
  <c r="AO189" i="21"/>
  <c r="AN189" i="21"/>
  <c r="AM189" i="21"/>
  <c r="AL189" i="21"/>
  <c r="AK189" i="21"/>
  <c r="AJ189" i="21"/>
  <c r="AI189" i="21"/>
  <c r="AH189" i="21"/>
  <c r="AE189" i="21"/>
  <c r="AC189" i="21"/>
  <c r="T189" i="21"/>
  <c r="S189" i="21"/>
  <c r="R189" i="21"/>
  <c r="Q189" i="21"/>
  <c r="P189" i="21"/>
  <c r="O189" i="21"/>
  <c r="N189" i="21"/>
  <c r="M189" i="21"/>
  <c r="L189" i="21"/>
  <c r="K189" i="21"/>
  <c r="J189" i="21"/>
  <c r="G189" i="21"/>
  <c r="E189" i="21"/>
  <c r="D189" i="21"/>
  <c r="AS188" i="21"/>
  <c r="AR188" i="21"/>
  <c r="AQ188" i="21"/>
  <c r="AP188" i="21"/>
  <c r="AO188" i="21"/>
  <c r="AN188" i="21"/>
  <c r="AM188" i="21"/>
  <c r="AL188" i="21"/>
  <c r="AK188" i="21"/>
  <c r="AJ188" i="21"/>
  <c r="AI188" i="21"/>
  <c r="AH188" i="21"/>
  <c r="AE188" i="21"/>
  <c r="AC188" i="21"/>
  <c r="T188" i="21"/>
  <c r="S188" i="21"/>
  <c r="R188" i="21"/>
  <c r="Q188" i="21"/>
  <c r="P188" i="21"/>
  <c r="O188" i="21"/>
  <c r="N188" i="21"/>
  <c r="M188" i="21"/>
  <c r="L188" i="21"/>
  <c r="K188" i="21"/>
  <c r="J188" i="21"/>
  <c r="G188" i="21"/>
  <c r="E188" i="21"/>
  <c r="D188" i="21"/>
  <c r="AS187" i="21"/>
  <c r="AR187" i="21"/>
  <c r="AQ187" i="21"/>
  <c r="AP187" i="21"/>
  <c r="AO187" i="21"/>
  <c r="AN187" i="21"/>
  <c r="AM187" i="21"/>
  <c r="AL187" i="21"/>
  <c r="AK187" i="21"/>
  <c r="AJ187" i="21"/>
  <c r="AI187" i="21"/>
  <c r="AH187" i="21"/>
  <c r="AE187" i="21"/>
  <c r="AC187" i="21"/>
  <c r="T187" i="21"/>
  <c r="S187" i="21"/>
  <c r="R187" i="21"/>
  <c r="Q187" i="21"/>
  <c r="P187" i="21"/>
  <c r="O187" i="21"/>
  <c r="N187" i="21"/>
  <c r="M187" i="21"/>
  <c r="L187" i="21"/>
  <c r="K187" i="21"/>
  <c r="J187" i="21"/>
  <c r="G187" i="21"/>
  <c r="E187" i="21"/>
  <c r="D187" i="21"/>
  <c r="AS186" i="21"/>
  <c r="AR186" i="21"/>
  <c r="AQ186" i="21"/>
  <c r="AP186" i="21"/>
  <c r="AO186" i="21"/>
  <c r="AN186" i="21"/>
  <c r="AM186" i="21"/>
  <c r="AL186" i="21"/>
  <c r="AK186" i="21"/>
  <c r="AJ186" i="21"/>
  <c r="AI186" i="21"/>
  <c r="AH186" i="21"/>
  <c r="AE186" i="21"/>
  <c r="AC186" i="21"/>
  <c r="T186" i="21"/>
  <c r="S186" i="21"/>
  <c r="R186" i="21"/>
  <c r="Q186" i="21"/>
  <c r="P186" i="21"/>
  <c r="O186" i="21"/>
  <c r="N186" i="21"/>
  <c r="M186" i="21"/>
  <c r="L186" i="21"/>
  <c r="K186" i="21"/>
  <c r="J186" i="21"/>
  <c r="G186" i="21"/>
  <c r="E186" i="21"/>
  <c r="D186" i="21"/>
  <c r="AS185" i="21"/>
  <c r="AR185" i="21"/>
  <c r="AQ185" i="21"/>
  <c r="AP185" i="21"/>
  <c r="AO185" i="21"/>
  <c r="AN185" i="21"/>
  <c r="AM185" i="21"/>
  <c r="AL185" i="21"/>
  <c r="AK185" i="21"/>
  <c r="AJ185" i="21"/>
  <c r="AI185" i="21"/>
  <c r="AH185" i="21"/>
  <c r="AE185" i="21"/>
  <c r="AC185" i="21"/>
  <c r="T185" i="21"/>
  <c r="S185" i="21"/>
  <c r="R185" i="21"/>
  <c r="Q185" i="21"/>
  <c r="P185" i="21"/>
  <c r="O185" i="21"/>
  <c r="N185" i="21"/>
  <c r="M185" i="21"/>
  <c r="L185" i="21"/>
  <c r="K185" i="21"/>
  <c r="J185" i="21"/>
  <c r="G185" i="21"/>
  <c r="E185" i="21"/>
  <c r="D185" i="21"/>
  <c r="AS184" i="21"/>
  <c r="AR184" i="21"/>
  <c r="AQ184" i="21"/>
  <c r="AP184" i="21"/>
  <c r="AO184" i="21"/>
  <c r="AN184" i="21"/>
  <c r="AM184" i="21"/>
  <c r="AL184" i="21"/>
  <c r="AK184" i="21"/>
  <c r="AJ184" i="21"/>
  <c r="AI184" i="21"/>
  <c r="AH184" i="21"/>
  <c r="AE184" i="21"/>
  <c r="AC184" i="21"/>
  <c r="T184" i="21"/>
  <c r="S184" i="21"/>
  <c r="R184" i="21"/>
  <c r="Q184" i="21"/>
  <c r="P184" i="21"/>
  <c r="O184" i="21"/>
  <c r="N184" i="21"/>
  <c r="M184" i="21"/>
  <c r="L184" i="21"/>
  <c r="K184" i="21"/>
  <c r="J184" i="21"/>
  <c r="G184" i="21"/>
  <c r="E184" i="21"/>
  <c r="D184" i="21"/>
  <c r="AS183" i="21"/>
  <c r="AR183" i="21"/>
  <c r="AQ183" i="21"/>
  <c r="AP183" i="21"/>
  <c r="AO183" i="21"/>
  <c r="AN183" i="21"/>
  <c r="AM183" i="21"/>
  <c r="AL183" i="21"/>
  <c r="AK183" i="21"/>
  <c r="AJ183" i="21"/>
  <c r="AI183" i="21"/>
  <c r="AH183" i="21"/>
  <c r="AE183" i="21"/>
  <c r="AC183" i="21"/>
  <c r="T183" i="21"/>
  <c r="S183" i="21"/>
  <c r="R183" i="21"/>
  <c r="Q183" i="21"/>
  <c r="P183" i="21"/>
  <c r="O183" i="21"/>
  <c r="N183" i="21"/>
  <c r="M183" i="21"/>
  <c r="L183" i="21"/>
  <c r="K183" i="21"/>
  <c r="J183" i="21"/>
  <c r="G183" i="21"/>
  <c r="E183" i="21"/>
  <c r="D183" i="21"/>
  <c r="AS182" i="21"/>
  <c r="AR182" i="21"/>
  <c r="AQ182" i="21"/>
  <c r="AP182" i="21"/>
  <c r="AO182" i="21"/>
  <c r="AN182" i="21"/>
  <c r="AM182" i="21"/>
  <c r="AL182" i="21"/>
  <c r="AK182" i="21"/>
  <c r="AJ182" i="21"/>
  <c r="AI182" i="21"/>
  <c r="AH182" i="21"/>
  <c r="AE182" i="21"/>
  <c r="AC182" i="21"/>
  <c r="T182" i="21"/>
  <c r="S182" i="21"/>
  <c r="R182" i="21"/>
  <c r="Q182" i="21"/>
  <c r="P182" i="21"/>
  <c r="O182" i="21"/>
  <c r="N182" i="21"/>
  <c r="M182" i="21"/>
  <c r="L182" i="21"/>
  <c r="K182" i="21"/>
  <c r="J182" i="21"/>
  <c r="G182" i="21"/>
  <c r="E182" i="21"/>
  <c r="D182" i="21"/>
  <c r="AS181" i="21"/>
  <c r="AR181" i="21"/>
  <c r="AQ181" i="21"/>
  <c r="AP181" i="21"/>
  <c r="AO181" i="21"/>
  <c r="AN181" i="21"/>
  <c r="AM181" i="21"/>
  <c r="AL181" i="21"/>
  <c r="AK181" i="21"/>
  <c r="AJ181" i="21"/>
  <c r="AI181" i="21"/>
  <c r="AH181" i="21"/>
  <c r="AE181" i="21"/>
  <c r="AC181" i="21"/>
  <c r="T181" i="21"/>
  <c r="S181" i="21"/>
  <c r="R181" i="21"/>
  <c r="Q181" i="21"/>
  <c r="P181" i="21"/>
  <c r="O181" i="21"/>
  <c r="N181" i="21"/>
  <c r="M181" i="21"/>
  <c r="L181" i="21"/>
  <c r="K181" i="21"/>
  <c r="J181" i="21"/>
  <c r="G181" i="21"/>
  <c r="E181" i="21"/>
  <c r="D181" i="21"/>
  <c r="AS180" i="21"/>
  <c r="AR180" i="21"/>
  <c r="AQ180" i="21"/>
  <c r="AP180" i="21"/>
  <c r="AO180" i="21"/>
  <c r="AN180" i="21"/>
  <c r="AM180" i="21"/>
  <c r="AL180" i="21"/>
  <c r="AK180" i="21"/>
  <c r="AJ180" i="21"/>
  <c r="AI180" i="21"/>
  <c r="AH180" i="21"/>
  <c r="AE180" i="21"/>
  <c r="AC180" i="21"/>
  <c r="T180" i="21"/>
  <c r="S180" i="21"/>
  <c r="R180" i="21"/>
  <c r="Q180" i="21"/>
  <c r="P180" i="21"/>
  <c r="O180" i="21"/>
  <c r="N180" i="21"/>
  <c r="M180" i="21"/>
  <c r="L180" i="21"/>
  <c r="K180" i="21"/>
  <c r="J180" i="21"/>
  <c r="G180" i="21"/>
  <c r="E180" i="21"/>
  <c r="D180" i="21"/>
  <c r="AS179" i="21"/>
  <c r="AR179" i="21"/>
  <c r="AQ179" i="21"/>
  <c r="AP179" i="21"/>
  <c r="AO179" i="21"/>
  <c r="AN179" i="21"/>
  <c r="AM179" i="21"/>
  <c r="AL179" i="21"/>
  <c r="AK179" i="21"/>
  <c r="AJ179" i="21"/>
  <c r="AI179" i="21"/>
  <c r="AH179" i="21"/>
  <c r="AE179" i="21"/>
  <c r="AC179" i="21"/>
  <c r="T179" i="21"/>
  <c r="S179" i="21"/>
  <c r="R179" i="21"/>
  <c r="Q179" i="21"/>
  <c r="P179" i="21"/>
  <c r="O179" i="21"/>
  <c r="N179" i="21"/>
  <c r="M179" i="21"/>
  <c r="L179" i="21"/>
  <c r="K179" i="21"/>
  <c r="J179" i="21"/>
  <c r="G179" i="21"/>
  <c r="E179" i="21"/>
  <c r="D179" i="21"/>
  <c r="AS178" i="21"/>
  <c r="AR178" i="21"/>
  <c r="AQ178" i="21"/>
  <c r="AP178" i="21"/>
  <c r="AO178" i="21"/>
  <c r="AN178" i="21"/>
  <c r="AM178" i="21"/>
  <c r="AL178" i="21"/>
  <c r="AK178" i="21"/>
  <c r="AJ178" i="21"/>
  <c r="AI178" i="21"/>
  <c r="AH178" i="21"/>
  <c r="AE178" i="21"/>
  <c r="AC178" i="21"/>
  <c r="T178" i="21"/>
  <c r="S178" i="21"/>
  <c r="R178" i="21"/>
  <c r="Q178" i="21"/>
  <c r="P178" i="21"/>
  <c r="O178" i="21"/>
  <c r="N178" i="21"/>
  <c r="M178" i="21"/>
  <c r="L178" i="21"/>
  <c r="K178" i="21"/>
  <c r="J178" i="21"/>
  <c r="G178" i="21"/>
  <c r="E178" i="21"/>
  <c r="D178" i="21"/>
  <c r="AS177" i="21"/>
  <c r="AR177" i="21"/>
  <c r="AQ177" i="21"/>
  <c r="AP177" i="21"/>
  <c r="AO177" i="21"/>
  <c r="AN177" i="21"/>
  <c r="AM177" i="21"/>
  <c r="AL177" i="21"/>
  <c r="AK177" i="21"/>
  <c r="AJ177" i="21"/>
  <c r="AI177" i="21"/>
  <c r="AH177" i="21"/>
  <c r="AE177" i="21"/>
  <c r="AC177" i="21"/>
  <c r="T177" i="21"/>
  <c r="S177" i="21"/>
  <c r="R177" i="21"/>
  <c r="Q177" i="21"/>
  <c r="P177" i="21"/>
  <c r="O177" i="21"/>
  <c r="N177" i="21"/>
  <c r="M177" i="21"/>
  <c r="L177" i="21"/>
  <c r="K177" i="21"/>
  <c r="J177" i="21"/>
  <c r="G177" i="21"/>
  <c r="E177" i="21"/>
  <c r="D177" i="21"/>
  <c r="AS176" i="21"/>
  <c r="AR176" i="21"/>
  <c r="AQ176" i="21"/>
  <c r="AP176" i="21"/>
  <c r="AO176" i="21"/>
  <c r="AN176" i="21"/>
  <c r="AM176" i="21"/>
  <c r="AL176" i="21"/>
  <c r="AK176" i="21"/>
  <c r="AJ176" i="21"/>
  <c r="AI176" i="21"/>
  <c r="AH176" i="21"/>
  <c r="AE176" i="21"/>
  <c r="AC176" i="21"/>
  <c r="T176" i="21"/>
  <c r="S176" i="21"/>
  <c r="R176" i="21"/>
  <c r="Q176" i="21"/>
  <c r="P176" i="21"/>
  <c r="O176" i="21"/>
  <c r="N176" i="21"/>
  <c r="M176" i="21"/>
  <c r="L176" i="21"/>
  <c r="K176" i="21"/>
  <c r="J176" i="21"/>
  <c r="G176" i="21"/>
  <c r="E176" i="21"/>
  <c r="D176" i="21"/>
  <c r="AS175" i="21"/>
  <c r="AR175" i="21"/>
  <c r="AQ175" i="21"/>
  <c r="AP175" i="21"/>
  <c r="AO175" i="21"/>
  <c r="AN175" i="21"/>
  <c r="AM175" i="21"/>
  <c r="AL175" i="21"/>
  <c r="AK175" i="21"/>
  <c r="AJ175" i="21"/>
  <c r="AI175" i="21"/>
  <c r="AH175" i="21"/>
  <c r="AE175" i="21"/>
  <c r="AC175" i="21"/>
  <c r="T175" i="21"/>
  <c r="S175" i="21"/>
  <c r="R175" i="21"/>
  <c r="Q175" i="21"/>
  <c r="P175" i="21"/>
  <c r="O175" i="21"/>
  <c r="N175" i="21"/>
  <c r="M175" i="21"/>
  <c r="L175" i="21"/>
  <c r="K175" i="21"/>
  <c r="J175" i="21"/>
  <c r="G175" i="21"/>
  <c r="E175" i="21"/>
  <c r="D175" i="21"/>
  <c r="AS174" i="21"/>
  <c r="AR174" i="21"/>
  <c r="AQ174" i="21"/>
  <c r="AP174" i="21"/>
  <c r="AO174" i="21"/>
  <c r="AN174" i="21"/>
  <c r="AM174" i="21"/>
  <c r="AL174" i="21"/>
  <c r="AK174" i="21"/>
  <c r="AJ174" i="21"/>
  <c r="AI174" i="21"/>
  <c r="AH174" i="21"/>
  <c r="AE174" i="21"/>
  <c r="AC174" i="21"/>
  <c r="T174" i="21"/>
  <c r="S174" i="21"/>
  <c r="R174" i="21"/>
  <c r="Q174" i="21"/>
  <c r="P174" i="21"/>
  <c r="O174" i="21"/>
  <c r="N174" i="21"/>
  <c r="M174" i="21"/>
  <c r="L174" i="21"/>
  <c r="K174" i="21"/>
  <c r="J174" i="21"/>
  <c r="G174" i="21"/>
  <c r="E174" i="21"/>
  <c r="D174" i="21"/>
  <c r="AS173" i="21"/>
  <c r="AR173" i="21"/>
  <c r="AQ173" i="21"/>
  <c r="AP173" i="21"/>
  <c r="AO173" i="21"/>
  <c r="AN173" i="21"/>
  <c r="AM173" i="21"/>
  <c r="AL173" i="21"/>
  <c r="AK173" i="21"/>
  <c r="AJ173" i="21"/>
  <c r="AI173" i="21"/>
  <c r="AH173" i="21"/>
  <c r="AE173" i="21"/>
  <c r="AC173" i="21"/>
  <c r="T173" i="21"/>
  <c r="S173" i="21"/>
  <c r="R173" i="21"/>
  <c r="Q173" i="21"/>
  <c r="P173" i="21"/>
  <c r="O173" i="21"/>
  <c r="N173" i="21"/>
  <c r="M173" i="21"/>
  <c r="L173" i="21"/>
  <c r="K173" i="21"/>
  <c r="J173" i="21"/>
  <c r="G173" i="21"/>
  <c r="E173" i="21"/>
  <c r="D173" i="21"/>
  <c r="AS172" i="21"/>
  <c r="AR172" i="21"/>
  <c r="AQ172" i="21"/>
  <c r="AP172" i="21"/>
  <c r="AO172" i="21"/>
  <c r="AN172" i="21"/>
  <c r="AM172" i="21"/>
  <c r="AL172" i="21"/>
  <c r="AK172" i="21"/>
  <c r="AJ172" i="21"/>
  <c r="AI172" i="21"/>
  <c r="AH172" i="21"/>
  <c r="AE172" i="21"/>
  <c r="AC172" i="21"/>
  <c r="T172" i="21"/>
  <c r="S172" i="21"/>
  <c r="R172" i="21"/>
  <c r="Q172" i="21"/>
  <c r="P172" i="21"/>
  <c r="O172" i="21"/>
  <c r="N172" i="21"/>
  <c r="M172" i="21"/>
  <c r="L172" i="21"/>
  <c r="K172" i="21"/>
  <c r="J172" i="21"/>
  <c r="G172" i="21"/>
  <c r="E172" i="21"/>
  <c r="D172" i="21"/>
  <c r="AS171" i="21"/>
  <c r="AR171" i="21"/>
  <c r="AQ171" i="21"/>
  <c r="AP171" i="21"/>
  <c r="AO171" i="21"/>
  <c r="AN171" i="21"/>
  <c r="AM171" i="21"/>
  <c r="AL171" i="21"/>
  <c r="AK171" i="21"/>
  <c r="AJ171" i="21"/>
  <c r="AI171" i="21"/>
  <c r="AH171" i="21"/>
  <c r="AE171" i="21"/>
  <c r="AC171" i="21"/>
  <c r="T171" i="21"/>
  <c r="S171" i="21"/>
  <c r="R171" i="21"/>
  <c r="Q171" i="21"/>
  <c r="P171" i="21"/>
  <c r="O171" i="21"/>
  <c r="N171" i="21"/>
  <c r="M171" i="21"/>
  <c r="L171" i="21"/>
  <c r="K171" i="21"/>
  <c r="J171" i="21"/>
  <c r="G171" i="21"/>
  <c r="E171" i="21"/>
  <c r="D171" i="21"/>
  <c r="AS170" i="21"/>
  <c r="AR170" i="21"/>
  <c r="AQ170" i="21"/>
  <c r="AP170" i="21"/>
  <c r="AO170" i="21"/>
  <c r="AN170" i="21"/>
  <c r="AM170" i="21"/>
  <c r="AL170" i="21"/>
  <c r="AK170" i="21"/>
  <c r="AJ170" i="21"/>
  <c r="AI170" i="21"/>
  <c r="AH170" i="21"/>
  <c r="AE170" i="21"/>
  <c r="AC170" i="21"/>
  <c r="T170" i="21"/>
  <c r="S170" i="21"/>
  <c r="R170" i="21"/>
  <c r="Q170" i="21"/>
  <c r="P170" i="21"/>
  <c r="O170" i="21"/>
  <c r="N170" i="21"/>
  <c r="M170" i="21"/>
  <c r="L170" i="21"/>
  <c r="K170" i="21"/>
  <c r="J170" i="21"/>
  <c r="G170" i="21"/>
  <c r="E170" i="21"/>
  <c r="D170" i="21"/>
  <c r="AS169" i="21"/>
  <c r="AR169" i="21"/>
  <c r="AQ169" i="21"/>
  <c r="AP169" i="21"/>
  <c r="AO169" i="21"/>
  <c r="AN169" i="21"/>
  <c r="AM169" i="21"/>
  <c r="AL169" i="21"/>
  <c r="AK169" i="21"/>
  <c r="AJ169" i="21"/>
  <c r="AI169" i="21"/>
  <c r="AH169" i="21"/>
  <c r="AE169" i="21"/>
  <c r="AC169" i="21"/>
  <c r="T169" i="21"/>
  <c r="S169" i="21"/>
  <c r="R169" i="21"/>
  <c r="Q169" i="21"/>
  <c r="P169" i="21"/>
  <c r="O169" i="21"/>
  <c r="N169" i="21"/>
  <c r="M169" i="21"/>
  <c r="L169" i="21"/>
  <c r="K169" i="21"/>
  <c r="J169" i="21"/>
  <c r="G169" i="21"/>
  <c r="E169" i="21"/>
  <c r="D169" i="21"/>
  <c r="AS168" i="21"/>
  <c r="AR168" i="21"/>
  <c r="AQ168" i="21"/>
  <c r="AP168" i="21"/>
  <c r="AO168" i="21"/>
  <c r="AN168" i="21"/>
  <c r="AM168" i="21"/>
  <c r="AL168" i="21"/>
  <c r="AK168" i="21"/>
  <c r="AJ168" i="21"/>
  <c r="AI168" i="21"/>
  <c r="AH168" i="21"/>
  <c r="AE168" i="21"/>
  <c r="AC168" i="21"/>
  <c r="T168" i="21"/>
  <c r="S168" i="21"/>
  <c r="R168" i="21"/>
  <c r="Q168" i="21"/>
  <c r="P168" i="21"/>
  <c r="O168" i="21"/>
  <c r="N168" i="21"/>
  <c r="M168" i="21"/>
  <c r="L168" i="21"/>
  <c r="K168" i="21"/>
  <c r="J168" i="21"/>
  <c r="G168" i="21"/>
  <c r="E168" i="21"/>
  <c r="D168" i="21"/>
  <c r="AS167" i="21"/>
  <c r="AR167" i="21"/>
  <c r="AQ167" i="21"/>
  <c r="AP167" i="21"/>
  <c r="AO167" i="21"/>
  <c r="AN167" i="21"/>
  <c r="AM167" i="21"/>
  <c r="AL167" i="21"/>
  <c r="AK167" i="21"/>
  <c r="AJ167" i="21"/>
  <c r="AI167" i="21"/>
  <c r="AH167" i="21"/>
  <c r="AE167" i="21"/>
  <c r="AC167" i="21"/>
  <c r="T167" i="21"/>
  <c r="S167" i="21"/>
  <c r="R167" i="21"/>
  <c r="Q167" i="21"/>
  <c r="P167" i="21"/>
  <c r="O167" i="21"/>
  <c r="N167" i="21"/>
  <c r="M167" i="21"/>
  <c r="L167" i="21"/>
  <c r="K167" i="21"/>
  <c r="J167" i="21"/>
  <c r="G167" i="21"/>
  <c r="E167" i="21"/>
  <c r="D167" i="21"/>
  <c r="AS166" i="21"/>
  <c r="AR166" i="21"/>
  <c r="AQ166" i="21"/>
  <c r="AP166" i="21"/>
  <c r="AO166" i="21"/>
  <c r="AN166" i="21"/>
  <c r="AM166" i="21"/>
  <c r="AL166" i="21"/>
  <c r="AK166" i="21"/>
  <c r="AJ166" i="21"/>
  <c r="AI166" i="21"/>
  <c r="AH166" i="21"/>
  <c r="AE166" i="21"/>
  <c r="AC166" i="21"/>
  <c r="T166" i="21"/>
  <c r="S166" i="21"/>
  <c r="R166" i="21"/>
  <c r="Q166" i="21"/>
  <c r="P166" i="21"/>
  <c r="O166" i="21"/>
  <c r="N166" i="21"/>
  <c r="M166" i="21"/>
  <c r="L166" i="21"/>
  <c r="K166" i="21"/>
  <c r="J166" i="21"/>
  <c r="G166" i="21"/>
  <c r="E166" i="21"/>
  <c r="D166" i="21"/>
  <c r="AS165" i="21"/>
  <c r="AR165" i="21"/>
  <c r="AQ165" i="21"/>
  <c r="AP165" i="21"/>
  <c r="AO165" i="21"/>
  <c r="AN165" i="21"/>
  <c r="AM165" i="21"/>
  <c r="AL165" i="21"/>
  <c r="AK165" i="21"/>
  <c r="AJ165" i="21"/>
  <c r="AI165" i="21"/>
  <c r="AH165" i="21"/>
  <c r="AE165" i="21"/>
  <c r="AC165" i="21"/>
  <c r="T165" i="21"/>
  <c r="S165" i="21"/>
  <c r="R165" i="21"/>
  <c r="Q165" i="21"/>
  <c r="P165" i="21"/>
  <c r="O165" i="21"/>
  <c r="N165" i="21"/>
  <c r="M165" i="21"/>
  <c r="L165" i="21"/>
  <c r="K165" i="21"/>
  <c r="J165" i="21"/>
  <c r="G165" i="21"/>
  <c r="E165" i="21"/>
  <c r="D165" i="21"/>
  <c r="AS164" i="21"/>
  <c r="AR164" i="21"/>
  <c r="AQ164" i="21"/>
  <c r="AP164" i="21"/>
  <c r="AO164" i="21"/>
  <c r="AN164" i="21"/>
  <c r="AM164" i="21"/>
  <c r="AL164" i="21"/>
  <c r="AK164" i="21"/>
  <c r="AJ164" i="21"/>
  <c r="AI164" i="21"/>
  <c r="AH164" i="21"/>
  <c r="AE164" i="21"/>
  <c r="AC164" i="21"/>
  <c r="T164" i="21"/>
  <c r="S164" i="21"/>
  <c r="R164" i="21"/>
  <c r="Q164" i="21"/>
  <c r="P164" i="21"/>
  <c r="O164" i="21"/>
  <c r="N164" i="21"/>
  <c r="M164" i="21"/>
  <c r="L164" i="21"/>
  <c r="K164" i="21"/>
  <c r="J164" i="21"/>
  <c r="G164" i="21"/>
  <c r="E164" i="21"/>
  <c r="D164" i="21"/>
  <c r="AS163" i="21"/>
  <c r="AR163" i="21"/>
  <c r="AQ163" i="21"/>
  <c r="AP163" i="21"/>
  <c r="AO163" i="21"/>
  <c r="AN163" i="21"/>
  <c r="AM163" i="21"/>
  <c r="AL163" i="21"/>
  <c r="AK163" i="21"/>
  <c r="AJ163" i="21"/>
  <c r="AI163" i="21"/>
  <c r="AH163" i="21"/>
  <c r="AE163" i="21"/>
  <c r="AC163" i="21"/>
  <c r="T163" i="21"/>
  <c r="S163" i="21"/>
  <c r="R163" i="21"/>
  <c r="Q163" i="21"/>
  <c r="P163" i="21"/>
  <c r="O163" i="21"/>
  <c r="N163" i="21"/>
  <c r="M163" i="21"/>
  <c r="L163" i="21"/>
  <c r="K163" i="21"/>
  <c r="J163" i="21"/>
  <c r="G163" i="21"/>
  <c r="E163" i="21"/>
  <c r="D163" i="21"/>
  <c r="AS162" i="21"/>
  <c r="AR162" i="21"/>
  <c r="AQ162" i="21"/>
  <c r="AP162" i="21"/>
  <c r="AO162" i="21"/>
  <c r="AN162" i="21"/>
  <c r="AM162" i="21"/>
  <c r="AL162" i="21"/>
  <c r="AK162" i="21"/>
  <c r="AJ162" i="21"/>
  <c r="AI162" i="21"/>
  <c r="AH162" i="21"/>
  <c r="AE162" i="21"/>
  <c r="AC162" i="21"/>
  <c r="T162" i="21"/>
  <c r="S162" i="21"/>
  <c r="R162" i="21"/>
  <c r="Q162" i="21"/>
  <c r="P162" i="21"/>
  <c r="O162" i="21"/>
  <c r="N162" i="21"/>
  <c r="M162" i="21"/>
  <c r="L162" i="21"/>
  <c r="K162" i="21"/>
  <c r="J162" i="21"/>
  <c r="G162" i="21"/>
  <c r="E162" i="21"/>
  <c r="D162" i="21"/>
  <c r="AS161" i="21"/>
  <c r="AR161" i="21"/>
  <c r="AQ161" i="21"/>
  <c r="AP161" i="21"/>
  <c r="AO161" i="21"/>
  <c r="AN161" i="21"/>
  <c r="AM161" i="21"/>
  <c r="AL161" i="21"/>
  <c r="AK161" i="21"/>
  <c r="AJ161" i="21"/>
  <c r="AI161" i="21"/>
  <c r="AH161" i="21"/>
  <c r="AE161" i="21"/>
  <c r="AC161" i="21"/>
  <c r="T161" i="21"/>
  <c r="S161" i="21"/>
  <c r="R161" i="21"/>
  <c r="Q161" i="21"/>
  <c r="P161" i="21"/>
  <c r="O161" i="21"/>
  <c r="N161" i="21"/>
  <c r="M161" i="21"/>
  <c r="L161" i="21"/>
  <c r="K161" i="21"/>
  <c r="J161" i="21"/>
  <c r="G161" i="21"/>
  <c r="E161" i="21"/>
  <c r="D161" i="21"/>
  <c r="AS160" i="21"/>
  <c r="AR160" i="21"/>
  <c r="AQ160" i="21"/>
  <c r="AP160" i="21"/>
  <c r="AO160" i="21"/>
  <c r="AN160" i="21"/>
  <c r="AM160" i="21"/>
  <c r="AL160" i="21"/>
  <c r="AK160" i="21"/>
  <c r="AJ160" i="21"/>
  <c r="AI160" i="21"/>
  <c r="AH160" i="21"/>
  <c r="AE160" i="21"/>
  <c r="AC160" i="21"/>
  <c r="T160" i="21"/>
  <c r="S160" i="21"/>
  <c r="R160" i="21"/>
  <c r="Q160" i="21"/>
  <c r="P160" i="21"/>
  <c r="O160" i="21"/>
  <c r="N160" i="21"/>
  <c r="M160" i="21"/>
  <c r="L160" i="21"/>
  <c r="K160" i="21"/>
  <c r="J160" i="21"/>
  <c r="G160" i="21"/>
  <c r="E160" i="21"/>
  <c r="D160" i="21"/>
  <c r="AS159" i="21"/>
  <c r="AR159" i="21"/>
  <c r="AQ159" i="21"/>
  <c r="AP159" i="21"/>
  <c r="AO159" i="21"/>
  <c r="AN159" i="21"/>
  <c r="AM159" i="21"/>
  <c r="AL159" i="21"/>
  <c r="AK159" i="21"/>
  <c r="AJ159" i="21"/>
  <c r="AI159" i="21"/>
  <c r="AH159" i="21"/>
  <c r="AE159" i="21"/>
  <c r="AC159" i="21"/>
  <c r="T159" i="21"/>
  <c r="S159" i="21"/>
  <c r="R159" i="21"/>
  <c r="Q159" i="21"/>
  <c r="P159" i="21"/>
  <c r="O159" i="21"/>
  <c r="N159" i="21"/>
  <c r="M159" i="21"/>
  <c r="L159" i="21"/>
  <c r="K159" i="21"/>
  <c r="J159" i="21"/>
  <c r="G159" i="21"/>
  <c r="E159" i="21"/>
  <c r="D159" i="21"/>
  <c r="AS158" i="21"/>
  <c r="AR158" i="21"/>
  <c r="AQ158" i="21"/>
  <c r="AP158" i="21"/>
  <c r="AO158" i="21"/>
  <c r="AN158" i="21"/>
  <c r="AM158" i="21"/>
  <c r="AL158" i="21"/>
  <c r="AK158" i="21"/>
  <c r="AJ158" i="21"/>
  <c r="AI158" i="21"/>
  <c r="AH158" i="21"/>
  <c r="AE158" i="21"/>
  <c r="AC158" i="21"/>
  <c r="T158" i="21"/>
  <c r="S158" i="21"/>
  <c r="R158" i="21"/>
  <c r="Q158" i="21"/>
  <c r="P158" i="21"/>
  <c r="O158" i="21"/>
  <c r="N158" i="21"/>
  <c r="M158" i="21"/>
  <c r="L158" i="21"/>
  <c r="K158" i="21"/>
  <c r="J158" i="21"/>
  <c r="G158" i="21"/>
  <c r="E158" i="21"/>
  <c r="D158" i="21"/>
  <c r="AS157" i="21"/>
  <c r="AR157" i="21"/>
  <c r="AQ157" i="21"/>
  <c r="AP157" i="21"/>
  <c r="AO157" i="21"/>
  <c r="AN157" i="21"/>
  <c r="AM157" i="21"/>
  <c r="AL157" i="21"/>
  <c r="AK157" i="21"/>
  <c r="AJ157" i="21"/>
  <c r="AI157" i="21"/>
  <c r="AH157" i="21"/>
  <c r="AE157" i="21"/>
  <c r="AC157" i="21"/>
  <c r="T157" i="21"/>
  <c r="S157" i="21"/>
  <c r="R157" i="21"/>
  <c r="Q157" i="21"/>
  <c r="P157" i="21"/>
  <c r="O157" i="21"/>
  <c r="N157" i="21"/>
  <c r="M157" i="21"/>
  <c r="L157" i="21"/>
  <c r="K157" i="21"/>
  <c r="J157" i="21"/>
  <c r="G157" i="21"/>
  <c r="E157" i="21"/>
  <c r="D157" i="21"/>
  <c r="AS156" i="21"/>
  <c r="AR156" i="21"/>
  <c r="AQ156" i="21"/>
  <c r="AP156" i="21"/>
  <c r="AO156" i="21"/>
  <c r="AN156" i="21"/>
  <c r="AM156" i="21"/>
  <c r="AL156" i="21"/>
  <c r="AK156" i="21"/>
  <c r="AJ156" i="21"/>
  <c r="AI156" i="21"/>
  <c r="AH156" i="21"/>
  <c r="AE156" i="21"/>
  <c r="AC156" i="21"/>
  <c r="T156" i="21"/>
  <c r="S156" i="21"/>
  <c r="R156" i="21"/>
  <c r="Q156" i="21"/>
  <c r="P156" i="21"/>
  <c r="O156" i="21"/>
  <c r="N156" i="21"/>
  <c r="M156" i="21"/>
  <c r="L156" i="21"/>
  <c r="K156" i="21"/>
  <c r="J156" i="21"/>
  <c r="G156" i="21"/>
  <c r="E156" i="21"/>
  <c r="D156" i="21"/>
  <c r="AS155" i="21"/>
  <c r="AR155" i="21"/>
  <c r="AQ155" i="21"/>
  <c r="AP155" i="21"/>
  <c r="AO155" i="21"/>
  <c r="AN155" i="21"/>
  <c r="AM155" i="21"/>
  <c r="AL155" i="21"/>
  <c r="AK155" i="21"/>
  <c r="AJ155" i="21"/>
  <c r="AI155" i="21"/>
  <c r="AH155" i="21"/>
  <c r="AE155" i="21"/>
  <c r="AC155" i="21"/>
  <c r="T155" i="21"/>
  <c r="S155" i="21"/>
  <c r="R155" i="21"/>
  <c r="Q155" i="21"/>
  <c r="P155" i="21"/>
  <c r="O155" i="21"/>
  <c r="N155" i="21"/>
  <c r="M155" i="21"/>
  <c r="L155" i="21"/>
  <c r="K155" i="21"/>
  <c r="J155" i="21"/>
  <c r="G155" i="21"/>
  <c r="E155" i="21"/>
  <c r="D155" i="21"/>
  <c r="AS154" i="21"/>
  <c r="AR154" i="21"/>
  <c r="AQ154" i="21"/>
  <c r="AP154" i="21"/>
  <c r="AO154" i="21"/>
  <c r="AN154" i="21"/>
  <c r="AM154" i="21"/>
  <c r="AL154" i="21"/>
  <c r="AK154" i="21"/>
  <c r="AJ154" i="21"/>
  <c r="AI154" i="21"/>
  <c r="AH154" i="21"/>
  <c r="AE154" i="21"/>
  <c r="AC154" i="21"/>
  <c r="T154" i="21"/>
  <c r="S154" i="21"/>
  <c r="R154" i="21"/>
  <c r="Q154" i="21"/>
  <c r="P154" i="21"/>
  <c r="O154" i="21"/>
  <c r="N154" i="21"/>
  <c r="M154" i="21"/>
  <c r="L154" i="21"/>
  <c r="K154" i="21"/>
  <c r="J154" i="21"/>
  <c r="G154" i="21"/>
  <c r="E154" i="21"/>
  <c r="D154" i="21"/>
  <c r="AS153" i="21"/>
  <c r="AR153" i="21"/>
  <c r="AQ153" i="21"/>
  <c r="AP153" i="21"/>
  <c r="AO153" i="21"/>
  <c r="AN153" i="21"/>
  <c r="AM153" i="21"/>
  <c r="AL153" i="21"/>
  <c r="AK153" i="21"/>
  <c r="AJ153" i="21"/>
  <c r="AI153" i="21"/>
  <c r="AH153" i="21"/>
  <c r="AE153" i="21"/>
  <c r="AC153" i="21"/>
  <c r="T153" i="21"/>
  <c r="S153" i="21"/>
  <c r="R153" i="21"/>
  <c r="Q153" i="21"/>
  <c r="P153" i="21"/>
  <c r="O153" i="21"/>
  <c r="N153" i="21"/>
  <c r="M153" i="21"/>
  <c r="L153" i="21"/>
  <c r="K153" i="21"/>
  <c r="J153" i="21"/>
  <c r="G153" i="21"/>
  <c r="E153" i="21"/>
  <c r="D153" i="21"/>
  <c r="AS152" i="21"/>
  <c r="AR152" i="21"/>
  <c r="AQ152" i="21"/>
  <c r="AP152" i="21"/>
  <c r="AO152" i="21"/>
  <c r="AN152" i="21"/>
  <c r="AM152" i="21"/>
  <c r="AL152" i="21"/>
  <c r="AK152" i="21"/>
  <c r="AJ152" i="21"/>
  <c r="AI152" i="21"/>
  <c r="AH152" i="21"/>
  <c r="AE152" i="21"/>
  <c r="AC152" i="21"/>
  <c r="T152" i="21"/>
  <c r="S152" i="21"/>
  <c r="R152" i="21"/>
  <c r="Q152" i="21"/>
  <c r="P152" i="21"/>
  <c r="O152" i="21"/>
  <c r="N152" i="21"/>
  <c r="M152" i="21"/>
  <c r="L152" i="21"/>
  <c r="K152" i="21"/>
  <c r="J152" i="21"/>
  <c r="G152" i="21"/>
  <c r="E152" i="21"/>
  <c r="D152" i="21"/>
  <c r="AS151" i="21"/>
  <c r="AR151" i="21"/>
  <c r="AQ151" i="21"/>
  <c r="AP151" i="21"/>
  <c r="AO151" i="21"/>
  <c r="AN151" i="21"/>
  <c r="AM151" i="21"/>
  <c r="AL151" i="21"/>
  <c r="AK151" i="21"/>
  <c r="AJ151" i="21"/>
  <c r="AI151" i="21"/>
  <c r="AH151" i="21"/>
  <c r="AE151" i="21"/>
  <c r="AC151" i="21"/>
  <c r="T151" i="21"/>
  <c r="S151" i="21"/>
  <c r="R151" i="21"/>
  <c r="Q151" i="21"/>
  <c r="P151" i="21"/>
  <c r="O151" i="21"/>
  <c r="N151" i="21"/>
  <c r="M151" i="21"/>
  <c r="L151" i="21"/>
  <c r="K151" i="21"/>
  <c r="J151" i="21"/>
  <c r="G151" i="21"/>
  <c r="E151" i="21"/>
  <c r="D151" i="21"/>
  <c r="AS150" i="21"/>
  <c r="AR150" i="21"/>
  <c r="AQ150" i="21"/>
  <c r="AP150" i="21"/>
  <c r="AO150" i="21"/>
  <c r="AN150" i="21"/>
  <c r="AM150" i="21"/>
  <c r="AL150" i="21"/>
  <c r="AK150" i="21"/>
  <c r="AJ150" i="21"/>
  <c r="AI150" i="21"/>
  <c r="AH150" i="21"/>
  <c r="AE150" i="21"/>
  <c r="AC150" i="21"/>
  <c r="T150" i="21"/>
  <c r="S150" i="21"/>
  <c r="R150" i="21"/>
  <c r="Q150" i="21"/>
  <c r="P150" i="21"/>
  <c r="O150" i="21"/>
  <c r="N150" i="21"/>
  <c r="M150" i="21"/>
  <c r="L150" i="21"/>
  <c r="K150" i="21"/>
  <c r="J150" i="21"/>
  <c r="G150" i="21"/>
  <c r="E150" i="21"/>
  <c r="D150" i="21"/>
  <c r="AS149" i="21"/>
  <c r="AR149" i="21"/>
  <c r="AQ149" i="21"/>
  <c r="AP149" i="21"/>
  <c r="AO149" i="21"/>
  <c r="AN149" i="21"/>
  <c r="AM149" i="21"/>
  <c r="AL149" i="21"/>
  <c r="AK149" i="21"/>
  <c r="AJ149" i="21"/>
  <c r="AI149" i="21"/>
  <c r="AH149" i="21"/>
  <c r="AE149" i="21"/>
  <c r="AC149" i="21"/>
  <c r="T149" i="21"/>
  <c r="S149" i="21"/>
  <c r="R149" i="21"/>
  <c r="Q149" i="21"/>
  <c r="P149" i="21"/>
  <c r="O149" i="21"/>
  <c r="N149" i="21"/>
  <c r="M149" i="21"/>
  <c r="L149" i="21"/>
  <c r="K149" i="21"/>
  <c r="J149" i="21"/>
  <c r="G149" i="21"/>
  <c r="E149" i="21"/>
  <c r="D149" i="21"/>
  <c r="AS148" i="21"/>
  <c r="AR148" i="21"/>
  <c r="AQ148" i="21"/>
  <c r="AP148" i="21"/>
  <c r="AO148" i="21"/>
  <c r="AN148" i="21"/>
  <c r="AM148" i="21"/>
  <c r="AL148" i="21"/>
  <c r="AK148" i="21"/>
  <c r="AJ148" i="21"/>
  <c r="AI148" i="21"/>
  <c r="AH148" i="21"/>
  <c r="AE148" i="21"/>
  <c r="AC148" i="21"/>
  <c r="T148" i="21"/>
  <c r="S148" i="21"/>
  <c r="R148" i="21"/>
  <c r="Q148" i="21"/>
  <c r="P148" i="21"/>
  <c r="O148" i="21"/>
  <c r="N148" i="21"/>
  <c r="M148" i="21"/>
  <c r="L148" i="21"/>
  <c r="K148" i="21"/>
  <c r="J148" i="21"/>
  <c r="G148" i="21"/>
  <c r="E148" i="21"/>
  <c r="D148" i="21"/>
  <c r="AS147" i="21"/>
  <c r="AR147" i="21"/>
  <c r="AQ147" i="21"/>
  <c r="AP147" i="21"/>
  <c r="AO147" i="21"/>
  <c r="AN147" i="21"/>
  <c r="AM147" i="21"/>
  <c r="AL147" i="21"/>
  <c r="AK147" i="21"/>
  <c r="AJ147" i="21"/>
  <c r="AI147" i="21"/>
  <c r="AH147" i="21"/>
  <c r="AE147" i="21"/>
  <c r="AC147" i="21"/>
  <c r="T147" i="21"/>
  <c r="S147" i="21"/>
  <c r="R147" i="21"/>
  <c r="Q147" i="21"/>
  <c r="P147" i="21"/>
  <c r="O147" i="21"/>
  <c r="N147" i="21"/>
  <c r="M147" i="21"/>
  <c r="L147" i="21"/>
  <c r="K147" i="21"/>
  <c r="J147" i="21"/>
  <c r="G147" i="21"/>
  <c r="E147" i="21"/>
  <c r="D147" i="21"/>
  <c r="AS146" i="21"/>
  <c r="AR146" i="21"/>
  <c r="AQ146" i="21"/>
  <c r="AP146" i="21"/>
  <c r="AO146" i="21"/>
  <c r="AN146" i="21"/>
  <c r="AM146" i="21"/>
  <c r="AL146" i="21"/>
  <c r="AK146" i="21"/>
  <c r="AJ146" i="21"/>
  <c r="AI146" i="21"/>
  <c r="AH146" i="21"/>
  <c r="AE146" i="21"/>
  <c r="AC146" i="21"/>
  <c r="T146" i="21"/>
  <c r="S146" i="21"/>
  <c r="R146" i="21"/>
  <c r="Q146" i="21"/>
  <c r="P146" i="21"/>
  <c r="O146" i="21"/>
  <c r="N146" i="21"/>
  <c r="M146" i="21"/>
  <c r="L146" i="21"/>
  <c r="K146" i="21"/>
  <c r="J146" i="21"/>
  <c r="G146" i="21"/>
  <c r="E146" i="21"/>
  <c r="D146" i="21"/>
  <c r="AS145" i="21"/>
  <c r="AR145" i="21"/>
  <c r="AQ145" i="21"/>
  <c r="AP145" i="21"/>
  <c r="AO145" i="21"/>
  <c r="AN145" i="21"/>
  <c r="AM145" i="21"/>
  <c r="AL145" i="21"/>
  <c r="AK145" i="21"/>
  <c r="AJ145" i="21"/>
  <c r="AI145" i="21"/>
  <c r="AH145" i="21"/>
  <c r="AE145" i="21"/>
  <c r="AC145" i="21"/>
  <c r="T145" i="21"/>
  <c r="S145" i="21"/>
  <c r="R145" i="21"/>
  <c r="Q145" i="21"/>
  <c r="P145" i="21"/>
  <c r="O145" i="21"/>
  <c r="N145" i="21"/>
  <c r="M145" i="21"/>
  <c r="L145" i="21"/>
  <c r="K145" i="21"/>
  <c r="J145" i="21"/>
  <c r="G145" i="21"/>
  <c r="E145" i="21"/>
  <c r="D145" i="21"/>
  <c r="AS144" i="21"/>
  <c r="AR144" i="21"/>
  <c r="AQ144" i="21"/>
  <c r="AP144" i="21"/>
  <c r="AO144" i="21"/>
  <c r="AN144" i="21"/>
  <c r="AM144" i="21"/>
  <c r="AL144" i="21"/>
  <c r="AK144" i="21"/>
  <c r="AJ144" i="21"/>
  <c r="AI144" i="21"/>
  <c r="AH144" i="21"/>
  <c r="AE144" i="21"/>
  <c r="AC144" i="21"/>
  <c r="T144" i="21"/>
  <c r="S144" i="21"/>
  <c r="R144" i="21"/>
  <c r="Q144" i="21"/>
  <c r="P144" i="21"/>
  <c r="O144" i="21"/>
  <c r="N144" i="21"/>
  <c r="M144" i="21"/>
  <c r="L144" i="21"/>
  <c r="K144" i="21"/>
  <c r="J144" i="21"/>
  <c r="G144" i="21"/>
  <c r="E144" i="21"/>
  <c r="D144" i="21"/>
  <c r="AS143" i="21"/>
  <c r="AR143" i="21"/>
  <c r="AQ143" i="21"/>
  <c r="AP143" i="21"/>
  <c r="AO143" i="21"/>
  <c r="AN143" i="21"/>
  <c r="AM143" i="21"/>
  <c r="AL143" i="21"/>
  <c r="AK143" i="21"/>
  <c r="AJ143" i="21"/>
  <c r="AI143" i="21"/>
  <c r="AH143" i="21"/>
  <c r="AE143" i="21"/>
  <c r="AC143" i="21"/>
  <c r="T143" i="21"/>
  <c r="S143" i="21"/>
  <c r="R143" i="21"/>
  <c r="Q143" i="21"/>
  <c r="P143" i="21"/>
  <c r="O143" i="21"/>
  <c r="N143" i="21"/>
  <c r="M143" i="21"/>
  <c r="L143" i="21"/>
  <c r="K143" i="21"/>
  <c r="J143" i="21"/>
  <c r="G143" i="21"/>
  <c r="E143" i="21"/>
  <c r="D143" i="21"/>
  <c r="AS142" i="21"/>
  <c r="AR142" i="21"/>
  <c r="AQ142" i="21"/>
  <c r="AP142" i="21"/>
  <c r="AO142" i="21"/>
  <c r="AN142" i="21"/>
  <c r="AM142" i="21"/>
  <c r="AL142" i="21"/>
  <c r="AK142" i="21"/>
  <c r="AJ142" i="21"/>
  <c r="AI142" i="21"/>
  <c r="AH142" i="21"/>
  <c r="AE142" i="21"/>
  <c r="AC142" i="21"/>
  <c r="T142" i="21"/>
  <c r="S142" i="21"/>
  <c r="R142" i="21"/>
  <c r="Q142" i="21"/>
  <c r="P142" i="21"/>
  <c r="O142" i="21"/>
  <c r="N142" i="21"/>
  <c r="M142" i="21"/>
  <c r="L142" i="21"/>
  <c r="K142" i="21"/>
  <c r="J142" i="21"/>
  <c r="G142" i="21"/>
  <c r="E142" i="21"/>
  <c r="D142" i="21"/>
  <c r="AS141" i="21"/>
  <c r="AR141" i="21"/>
  <c r="AQ141" i="21"/>
  <c r="AP141" i="21"/>
  <c r="AO141" i="21"/>
  <c r="AN141" i="21"/>
  <c r="AM141" i="21"/>
  <c r="AL141" i="21"/>
  <c r="AK141" i="21"/>
  <c r="AJ141" i="21"/>
  <c r="AI141" i="21"/>
  <c r="AH141" i="21"/>
  <c r="AE141" i="21"/>
  <c r="AC141" i="21"/>
  <c r="T141" i="21"/>
  <c r="S141" i="21"/>
  <c r="R141" i="21"/>
  <c r="Q141" i="21"/>
  <c r="P141" i="21"/>
  <c r="O141" i="21"/>
  <c r="N141" i="21"/>
  <c r="M141" i="21"/>
  <c r="L141" i="21"/>
  <c r="K141" i="21"/>
  <c r="J141" i="21"/>
  <c r="G141" i="21"/>
  <c r="E141" i="21"/>
  <c r="D141" i="21"/>
  <c r="AS140" i="21"/>
  <c r="AR140" i="21"/>
  <c r="AQ140" i="21"/>
  <c r="AP140" i="21"/>
  <c r="AO140" i="21"/>
  <c r="AN140" i="21"/>
  <c r="AM140" i="21"/>
  <c r="AL140" i="21"/>
  <c r="AK140" i="21"/>
  <c r="AJ140" i="21"/>
  <c r="AI140" i="21"/>
  <c r="AH140" i="21"/>
  <c r="AE140" i="21"/>
  <c r="AC140" i="21"/>
  <c r="T140" i="21"/>
  <c r="S140" i="21"/>
  <c r="R140" i="21"/>
  <c r="Q140" i="21"/>
  <c r="P140" i="21"/>
  <c r="O140" i="21"/>
  <c r="N140" i="21"/>
  <c r="M140" i="21"/>
  <c r="L140" i="21"/>
  <c r="K140" i="21"/>
  <c r="J140" i="21"/>
  <c r="G140" i="21"/>
  <c r="E140" i="21"/>
  <c r="D140" i="21"/>
  <c r="AS139" i="21"/>
  <c r="AR139" i="21"/>
  <c r="AQ139" i="21"/>
  <c r="AP139" i="21"/>
  <c r="AO139" i="21"/>
  <c r="AN139" i="21"/>
  <c r="AM139" i="21"/>
  <c r="AL139" i="21"/>
  <c r="AK139" i="21"/>
  <c r="AJ139" i="21"/>
  <c r="AI139" i="21"/>
  <c r="AH139" i="21"/>
  <c r="AE139" i="21"/>
  <c r="AC139" i="21"/>
  <c r="T139" i="21"/>
  <c r="S139" i="21"/>
  <c r="R139" i="21"/>
  <c r="Q139" i="21"/>
  <c r="P139" i="21"/>
  <c r="O139" i="21"/>
  <c r="N139" i="21"/>
  <c r="M139" i="21"/>
  <c r="L139" i="21"/>
  <c r="K139" i="21"/>
  <c r="J139" i="21"/>
  <c r="G139" i="21"/>
  <c r="E139" i="21"/>
  <c r="D139" i="21"/>
  <c r="AS138" i="21"/>
  <c r="AR138" i="21"/>
  <c r="AQ138" i="21"/>
  <c r="AP138" i="21"/>
  <c r="AO138" i="21"/>
  <c r="AN138" i="21"/>
  <c r="AM138" i="21"/>
  <c r="AL138" i="21"/>
  <c r="AK138" i="21"/>
  <c r="AJ138" i="21"/>
  <c r="AI138" i="21"/>
  <c r="AH138" i="21"/>
  <c r="AE138" i="21"/>
  <c r="AC138" i="21"/>
  <c r="T138" i="21"/>
  <c r="S138" i="21"/>
  <c r="R138" i="21"/>
  <c r="Q138" i="21"/>
  <c r="P138" i="21"/>
  <c r="O138" i="21"/>
  <c r="N138" i="21"/>
  <c r="M138" i="21"/>
  <c r="L138" i="21"/>
  <c r="K138" i="21"/>
  <c r="J138" i="21"/>
  <c r="G138" i="21"/>
  <c r="E138" i="21"/>
  <c r="D138" i="21"/>
  <c r="AS137" i="21"/>
  <c r="AR137" i="21"/>
  <c r="AQ137" i="21"/>
  <c r="AP137" i="21"/>
  <c r="AO137" i="21"/>
  <c r="AN137" i="21"/>
  <c r="AM137" i="21"/>
  <c r="AL137" i="21"/>
  <c r="AK137" i="21"/>
  <c r="AJ137" i="21"/>
  <c r="AI137" i="21"/>
  <c r="AH137" i="21"/>
  <c r="AE137" i="21"/>
  <c r="AC137" i="21"/>
  <c r="T137" i="21"/>
  <c r="S137" i="21"/>
  <c r="R137" i="21"/>
  <c r="Q137" i="21"/>
  <c r="P137" i="21"/>
  <c r="O137" i="21"/>
  <c r="N137" i="21"/>
  <c r="M137" i="21"/>
  <c r="L137" i="21"/>
  <c r="K137" i="21"/>
  <c r="J137" i="21"/>
  <c r="G137" i="21"/>
  <c r="E137" i="21"/>
  <c r="D137" i="21"/>
  <c r="AS136" i="21"/>
  <c r="AR136" i="21"/>
  <c r="AQ136" i="21"/>
  <c r="AP136" i="21"/>
  <c r="AO136" i="21"/>
  <c r="AN136" i="21"/>
  <c r="AM136" i="21"/>
  <c r="AL136" i="21"/>
  <c r="AK136" i="21"/>
  <c r="AJ136" i="21"/>
  <c r="AI136" i="21"/>
  <c r="AH136" i="21"/>
  <c r="AE136" i="21"/>
  <c r="AC136" i="21"/>
  <c r="T136" i="21"/>
  <c r="S136" i="21"/>
  <c r="R136" i="21"/>
  <c r="Q136" i="21"/>
  <c r="P136" i="21"/>
  <c r="O136" i="21"/>
  <c r="N136" i="21"/>
  <c r="M136" i="21"/>
  <c r="L136" i="21"/>
  <c r="K136" i="21"/>
  <c r="J136" i="21"/>
  <c r="G136" i="21"/>
  <c r="E136" i="21"/>
  <c r="D136" i="21"/>
  <c r="AS135" i="21"/>
  <c r="AR135" i="21"/>
  <c r="AQ135" i="21"/>
  <c r="AP135" i="21"/>
  <c r="AO135" i="21"/>
  <c r="AN135" i="21"/>
  <c r="AM135" i="21"/>
  <c r="AL135" i="21"/>
  <c r="AK135" i="21"/>
  <c r="AJ135" i="21"/>
  <c r="AI135" i="21"/>
  <c r="AH135" i="21"/>
  <c r="AE135" i="21"/>
  <c r="AC135" i="21"/>
  <c r="T135" i="21"/>
  <c r="S135" i="21"/>
  <c r="R135" i="21"/>
  <c r="Q135" i="21"/>
  <c r="P135" i="21"/>
  <c r="O135" i="21"/>
  <c r="N135" i="21"/>
  <c r="M135" i="21"/>
  <c r="L135" i="21"/>
  <c r="K135" i="21"/>
  <c r="J135" i="21"/>
  <c r="G135" i="21"/>
  <c r="E135" i="21"/>
  <c r="D135" i="21"/>
  <c r="AS134" i="21"/>
  <c r="AR134" i="21"/>
  <c r="AQ134" i="21"/>
  <c r="AP134" i="21"/>
  <c r="AO134" i="21"/>
  <c r="AN134" i="21"/>
  <c r="AM134" i="21"/>
  <c r="AL134" i="21"/>
  <c r="AK134" i="21"/>
  <c r="AJ134" i="21"/>
  <c r="AI134" i="21"/>
  <c r="AH134" i="21"/>
  <c r="AE134" i="21"/>
  <c r="AC134" i="21"/>
  <c r="T134" i="21"/>
  <c r="S134" i="21"/>
  <c r="R134" i="21"/>
  <c r="Q134" i="21"/>
  <c r="P134" i="21"/>
  <c r="O134" i="21"/>
  <c r="N134" i="21"/>
  <c r="M134" i="21"/>
  <c r="L134" i="21"/>
  <c r="K134" i="21"/>
  <c r="J134" i="21"/>
  <c r="G134" i="21"/>
  <c r="E134" i="21"/>
  <c r="D134" i="21"/>
  <c r="AS133" i="21"/>
  <c r="AR133" i="21"/>
  <c r="AQ133" i="21"/>
  <c r="AP133" i="21"/>
  <c r="AO133" i="21"/>
  <c r="AN133" i="21"/>
  <c r="AM133" i="21"/>
  <c r="AL133" i="21"/>
  <c r="AK133" i="21"/>
  <c r="AJ133" i="21"/>
  <c r="AI133" i="21"/>
  <c r="AH133" i="21"/>
  <c r="AE133" i="21"/>
  <c r="AC133" i="21"/>
  <c r="T133" i="21"/>
  <c r="S133" i="21"/>
  <c r="R133" i="21"/>
  <c r="Q133" i="21"/>
  <c r="P133" i="21"/>
  <c r="O133" i="21"/>
  <c r="N133" i="21"/>
  <c r="M133" i="21"/>
  <c r="L133" i="21"/>
  <c r="K133" i="21"/>
  <c r="J133" i="21"/>
  <c r="G133" i="21"/>
  <c r="E133" i="21"/>
  <c r="D133" i="21"/>
  <c r="AS132" i="21"/>
  <c r="AR132" i="21"/>
  <c r="AQ132" i="21"/>
  <c r="AP132" i="21"/>
  <c r="AO132" i="21"/>
  <c r="AN132" i="21"/>
  <c r="AM132" i="21"/>
  <c r="AL132" i="21"/>
  <c r="AK132" i="21"/>
  <c r="AJ132" i="21"/>
  <c r="AI132" i="21"/>
  <c r="AH132" i="21"/>
  <c r="AE132" i="21"/>
  <c r="AC132" i="21"/>
  <c r="T132" i="21"/>
  <c r="S132" i="21"/>
  <c r="R132" i="21"/>
  <c r="Q132" i="21"/>
  <c r="P132" i="21"/>
  <c r="O132" i="21"/>
  <c r="N132" i="21"/>
  <c r="M132" i="21"/>
  <c r="L132" i="21"/>
  <c r="K132" i="21"/>
  <c r="J132" i="21"/>
  <c r="G132" i="21"/>
  <c r="E132" i="21"/>
  <c r="D132" i="21"/>
  <c r="AS131" i="21"/>
  <c r="AR131" i="21"/>
  <c r="AQ131" i="21"/>
  <c r="AP131" i="21"/>
  <c r="AO131" i="21"/>
  <c r="AN131" i="21"/>
  <c r="AM131" i="21"/>
  <c r="AL131" i="21"/>
  <c r="AK131" i="21"/>
  <c r="AJ131" i="21"/>
  <c r="AI131" i="21"/>
  <c r="AH131" i="21"/>
  <c r="AE131" i="21"/>
  <c r="AC131" i="21"/>
  <c r="T131" i="21"/>
  <c r="S131" i="21"/>
  <c r="R131" i="21"/>
  <c r="Q131" i="21"/>
  <c r="P131" i="21"/>
  <c r="O131" i="21"/>
  <c r="N131" i="21"/>
  <c r="M131" i="21"/>
  <c r="L131" i="21"/>
  <c r="K131" i="21"/>
  <c r="J131" i="21"/>
  <c r="G131" i="21"/>
  <c r="E131" i="21"/>
  <c r="D131" i="21"/>
  <c r="AS130" i="21"/>
  <c r="AR130" i="21"/>
  <c r="AQ130" i="21"/>
  <c r="AP130" i="21"/>
  <c r="AM130" i="21"/>
  <c r="AL130" i="21"/>
  <c r="AK130" i="21"/>
  <c r="AJ130" i="21"/>
  <c r="AI130" i="21"/>
  <c r="AH130" i="21"/>
  <c r="AE130" i="21"/>
  <c r="AC130" i="21"/>
  <c r="T130" i="21"/>
  <c r="S130" i="21"/>
  <c r="R130" i="21"/>
  <c r="O130" i="21"/>
  <c r="N130" i="21"/>
  <c r="M130" i="21"/>
  <c r="L130" i="21"/>
  <c r="K130" i="21"/>
  <c r="J130" i="21"/>
  <c r="G130" i="21"/>
  <c r="E130" i="21"/>
  <c r="D130" i="21"/>
  <c r="AS129" i="21"/>
  <c r="AR129" i="21"/>
  <c r="AQ129" i="21"/>
  <c r="AP129" i="21"/>
  <c r="AO129" i="21"/>
  <c r="AN129" i="21"/>
  <c r="AM129" i="21"/>
  <c r="AL129" i="21"/>
  <c r="AK129" i="21"/>
  <c r="AJ129" i="21"/>
  <c r="AI129" i="21"/>
  <c r="AH129" i="21"/>
  <c r="AE129" i="21"/>
  <c r="AC129" i="21"/>
  <c r="T129" i="21"/>
  <c r="S129" i="21"/>
  <c r="R129" i="21"/>
  <c r="Q129" i="21"/>
  <c r="P129" i="21"/>
  <c r="O129" i="21"/>
  <c r="N129" i="21"/>
  <c r="M129" i="21"/>
  <c r="L129" i="21"/>
  <c r="K129" i="21"/>
  <c r="J129" i="21"/>
  <c r="G129" i="21"/>
  <c r="E129" i="21"/>
  <c r="D129" i="21"/>
  <c r="AS128" i="21"/>
  <c r="AR128" i="21"/>
  <c r="AQ128" i="21"/>
  <c r="AP128" i="21"/>
  <c r="AO128" i="21"/>
  <c r="AN128" i="21"/>
  <c r="AM128" i="21"/>
  <c r="AL128" i="21"/>
  <c r="AK128" i="21"/>
  <c r="AJ128" i="21"/>
  <c r="AI128" i="21"/>
  <c r="AH128" i="21"/>
  <c r="AE128" i="21"/>
  <c r="AC128" i="21"/>
  <c r="T128" i="21"/>
  <c r="S128" i="21"/>
  <c r="R128" i="21"/>
  <c r="Q128" i="21"/>
  <c r="P128" i="21"/>
  <c r="O128" i="21"/>
  <c r="N128" i="21"/>
  <c r="M128" i="21"/>
  <c r="L128" i="21"/>
  <c r="K128" i="21"/>
  <c r="J128" i="21"/>
  <c r="G128" i="21"/>
  <c r="E128" i="21"/>
  <c r="D128" i="21"/>
  <c r="AS127" i="21"/>
  <c r="AR127" i="21"/>
  <c r="AQ127" i="21"/>
  <c r="AP127" i="21"/>
  <c r="AO127" i="21"/>
  <c r="AN127" i="21"/>
  <c r="AM127" i="21"/>
  <c r="AL127" i="21"/>
  <c r="AK127" i="21"/>
  <c r="AJ127" i="21"/>
  <c r="AI127" i="21"/>
  <c r="AH127" i="21"/>
  <c r="AE127" i="21"/>
  <c r="AC127" i="21"/>
  <c r="T127" i="21"/>
  <c r="S127" i="21"/>
  <c r="R127" i="21"/>
  <c r="Q127" i="21"/>
  <c r="P127" i="21"/>
  <c r="O127" i="21"/>
  <c r="N127" i="21"/>
  <c r="M127" i="21"/>
  <c r="L127" i="21"/>
  <c r="K127" i="21"/>
  <c r="J127" i="21"/>
  <c r="G127" i="21"/>
  <c r="E127" i="21"/>
  <c r="D127" i="21"/>
  <c r="AS126" i="21"/>
  <c r="AR126" i="21"/>
  <c r="AQ126" i="21"/>
  <c r="AP126" i="21"/>
  <c r="AO126" i="21"/>
  <c r="AN126" i="21"/>
  <c r="AM126" i="21"/>
  <c r="AL126" i="21"/>
  <c r="AK126" i="21"/>
  <c r="AJ126" i="21"/>
  <c r="AI126" i="21"/>
  <c r="AH126" i="21"/>
  <c r="AE126" i="21"/>
  <c r="AC126" i="21"/>
  <c r="T126" i="21"/>
  <c r="S126" i="21"/>
  <c r="R126" i="21"/>
  <c r="Q126" i="21"/>
  <c r="P126" i="21"/>
  <c r="O126" i="21"/>
  <c r="N126" i="21"/>
  <c r="M126" i="21"/>
  <c r="L126" i="21"/>
  <c r="K126" i="21"/>
  <c r="J126" i="21"/>
  <c r="G126" i="21"/>
  <c r="E126" i="21"/>
  <c r="D126" i="21"/>
  <c r="AS125" i="21"/>
  <c r="AR125" i="21"/>
  <c r="AQ125" i="21"/>
  <c r="AP125" i="21"/>
  <c r="AO125" i="21"/>
  <c r="AN125" i="21"/>
  <c r="AM125" i="21"/>
  <c r="AL125" i="21"/>
  <c r="AK125" i="21"/>
  <c r="AJ125" i="21"/>
  <c r="AI125" i="21"/>
  <c r="AH125" i="21"/>
  <c r="AE125" i="21"/>
  <c r="AC125" i="21"/>
  <c r="T125" i="21"/>
  <c r="S125" i="21"/>
  <c r="R125" i="21"/>
  <c r="Q125" i="21"/>
  <c r="P125" i="21"/>
  <c r="O125" i="21"/>
  <c r="N125" i="21"/>
  <c r="M125" i="21"/>
  <c r="L125" i="21"/>
  <c r="K125" i="21"/>
  <c r="J125" i="21"/>
  <c r="G125" i="21"/>
  <c r="E125" i="21"/>
  <c r="D125" i="21"/>
  <c r="AS124" i="21"/>
  <c r="AR124" i="21"/>
  <c r="AQ124" i="21"/>
  <c r="AP124" i="21"/>
  <c r="AO124" i="21"/>
  <c r="AN124" i="21"/>
  <c r="AM124" i="21"/>
  <c r="AL124" i="21"/>
  <c r="AK124" i="21"/>
  <c r="AJ124" i="21"/>
  <c r="AI124" i="21"/>
  <c r="AH124" i="21"/>
  <c r="AE124" i="21"/>
  <c r="AC124" i="21"/>
  <c r="T124" i="21"/>
  <c r="S124" i="21"/>
  <c r="R124" i="21"/>
  <c r="Q124" i="21"/>
  <c r="P124" i="21"/>
  <c r="O124" i="21"/>
  <c r="N124" i="21"/>
  <c r="M124" i="21"/>
  <c r="L124" i="21"/>
  <c r="K124" i="21"/>
  <c r="J124" i="21"/>
  <c r="G124" i="21"/>
  <c r="E124" i="21"/>
  <c r="D124" i="21"/>
  <c r="AS123" i="21"/>
  <c r="AR123" i="21"/>
  <c r="AQ123" i="21"/>
  <c r="AP123" i="21"/>
  <c r="AO123" i="21"/>
  <c r="AN123" i="21"/>
  <c r="AM123" i="21"/>
  <c r="AL123" i="21"/>
  <c r="AK123" i="21"/>
  <c r="AJ123" i="21"/>
  <c r="AI123" i="21"/>
  <c r="AH123" i="21"/>
  <c r="AE123" i="21"/>
  <c r="AC123" i="21"/>
  <c r="T123" i="21"/>
  <c r="S123" i="21"/>
  <c r="R123" i="21"/>
  <c r="Q123" i="21"/>
  <c r="P123" i="21"/>
  <c r="O123" i="21"/>
  <c r="N123" i="21"/>
  <c r="M123" i="21"/>
  <c r="L123" i="21"/>
  <c r="K123" i="21"/>
  <c r="J123" i="21"/>
  <c r="G123" i="21"/>
  <c r="E123" i="21"/>
  <c r="D123" i="21"/>
  <c r="AS122" i="21"/>
  <c r="AR122" i="21"/>
  <c r="AQ122" i="21"/>
  <c r="AP122" i="21"/>
  <c r="AO122" i="21"/>
  <c r="AN122" i="21"/>
  <c r="AM122" i="21"/>
  <c r="AL122" i="21"/>
  <c r="AK122" i="21"/>
  <c r="AJ122" i="21"/>
  <c r="AI122" i="21"/>
  <c r="AH122" i="21"/>
  <c r="AE122" i="21"/>
  <c r="AC122" i="21"/>
  <c r="T122" i="21"/>
  <c r="S122" i="21"/>
  <c r="R122" i="21"/>
  <c r="Q122" i="21"/>
  <c r="P122" i="21"/>
  <c r="O122" i="21"/>
  <c r="N122" i="21"/>
  <c r="M122" i="21"/>
  <c r="L122" i="21"/>
  <c r="K122" i="21"/>
  <c r="J122" i="21"/>
  <c r="G122" i="21"/>
  <c r="E122" i="21"/>
  <c r="D122" i="21"/>
  <c r="AS121" i="21"/>
  <c r="AR121" i="21"/>
  <c r="AQ121" i="21"/>
  <c r="AP121" i="21"/>
  <c r="AO121" i="21"/>
  <c r="AN121" i="21"/>
  <c r="AM121" i="21"/>
  <c r="AL121" i="21"/>
  <c r="AK121" i="21"/>
  <c r="AJ121" i="21"/>
  <c r="AI121" i="21"/>
  <c r="AH121" i="21"/>
  <c r="AE121" i="21"/>
  <c r="AC121" i="21"/>
  <c r="T121" i="21"/>
  <c r="S121" i="21"/>
  <c r="R121" i="21"/>
  <c r="Q121" i="21"/>
  <c r="P121" i="21"/>
  <c r="O121" i="21"/>
  <c r="N121" i="21"/>
  <c r="M121" i="21"/>
  <c r="L121" i="21"/>
  <c r="K121" i="21"/>
  <c r="J121" i="21"/>
  <c r="G121" i="21"/>
  <c r="E121" i="21"/>
  <c r="D121" i="21"/>
  <c r="AS120" i="21"/>
  <c r="AR120" i="21"/>
  <c r="AQ120" i="21"/>
  <c r="AP120" i="21"/>
  <c r="AO120" i="21"/>
  <c r="AN120" i="21"/>
  <c r="AM120" i="21"/>
  <c r="AL120" i="21"/>
  <c r="AK120" i="21"/>
  <c r="AJ120" i="21"/>
  <c r="AI120" i="21"/>
  <c r="AH120" i="21"/>
  <c r="AE120" i="21"/>
  <c r="AC120" i="21"/>
  <c r="T120" i="21"/>
  <c r="S120" i="21"/>
  <c r="R120" i="21"/>
  <c r="Q120" i="21"/>
  <c r="P120" i="21"/>
  <c r="O120" i="21"/>
  <c r="N120" i="21"/>
  <c r="M120" i="21"/>
  <c r="L120" i="21"/>
  <c r="K120" i="21"/>
  <c r="J120" i="21"/>
  <c r="G120" i="21"/>
  <c r="E120" i="21"/>
  <c r="D120" i="21"/>
  <c r="AS119" i="21"/>
  <c r="AR119" i="21"/>
  <c r="AQ119" i="21"/>
  <c r="AP119" i="21"/>
  <c r="AO119" i="21"/>
  <c r="AN119" i="21"/>
  <c r="AM119" i="21"/>
  <c r="AL119" i="21"/>
  <c r="AK119" i="21"/>
  <c r="AJ119" i="21"/>
  <c r="AI119" i="21"/>
  <c r="AH119" i="21"/>
  <c r="AE119" i="21"/>
  <c r="AC119" i="21"/>
  <c r="T119" i="21"/>
  <c r="S119" i="21"/>
  <c r="R119" i="21"/>
  <c r="Q119" i="21"/>
  <c r="P119" i="21"/>
  <c r="O119" i="21"/>
  <c r="N119" i="21"/>
  <c r="M119" i="21"/>
  <c r="L119" i="21"/>
  <c r="K119" i="21"/>
  <c r="J119" i="21"/>
  <c r="G119" i="21"/>
  <c r="E119" i="21"/>
  <c r="D119" i="21"/>
  <c r="AS118" i="21"/>
  <c r="AR118" i="21"/>
  <c r="AQ118" i="21"/>
  <c r="AP118" i="21"/>
  <c r="AO118" i="21"/>
  <c r="AN118" i="21"/>
  <c r="AM118" i="21"/>
  <c r="AL118" i="21"/>
  <c r="AK118" i="21"/>
  <c r="AJ118" i="21"/>
  <c r="AI118" i="21"/>
  <c r="AH118" i="21"/>
  <c r="AE118" i="21"/>
  <c r="AC118" i="21"/>
  <c r="T118" i="21"/>
  <c r="S118" i="21"/>
  <c r="R118" i="21"/>
  <c r="Q118" i="21"/>
  <c r="P118" i="21"/>
  <c r="O118" i="21"/>
  <c r="N118" i="21"/>
  <c r="M118" i="21"/>
  <c r="L118" i="21"/>
  <c r="K118" i="21"/>
  <c r="J118" i="21"/>
  <c r="G118" i="21"/>
  <c r="E118" i="21"/>
  <c r="D118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E117" i="21"/>
  <c r="AC117" i="21"/>
  <c r="T117" i="21"/>
  <c r="S117" i="21"/>
  <c r="R117" i="21"/>
  <c r="Q117" i="21"/>
  <c r="P117" i="21"/>
  <c r="O117" i="21"/>
  <c r="N117" i="21"/>
  <c r="M117" i="21"/>
  <c r="L117" i="21"/>
  <c r="K117" i="21"/>
  <c r="J117" i="21"/>
  <c r="G117" i="21"/>
  <c r="E117" i="21"/>
  <c r="D117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E116" i="21"/>
  <c r="AC116" i="21"/>
  <c r="T116" i="21"/>
  <c r="S116" i="21"/>
  <c r="R116" i="21"/>
  <c r="Q116" i="21"/>
  <c r="P116" i="21"/>
  <c r="O116" i="21"/>
  <c r="N116" i="21"/>
  <c r="M116" i="21"/>
  <c r="L116" i="21"/>
  <c r="K116" i="21"/>
  <c r="J116" i="21"/>
  <c r="G116" i="21"/>
  <c r="E116" i="21"/>
  <c r="D116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E115" i="21"/>
  <c r="AC115" i="21"/>
  <c r="T115" i="21"/>
  <c r="S115" i="21"/>
  <c r="R115" i="21"/>
  <c r="Q115" i="21"/>
  <c r="P115" i="21"/>
  <c r="O115" i="21"/>
  <c r="N115" i="21"/>
  <c r="M115" i="21"/>
  <c r="L115" i="21"/>
  <c r="K115" i="21"/>
  <c r="J115" i="21"/>
  <c r="G115" i="21"/>
  <c r="E115" i="21"/>
  <c r="D115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E114" i="21"/>
  <c r="AC114" i="21"/>
  <c r="T114" i="21"/>
  <c r="S114" i="21"/>
  <c r="R114" i="21"/>
  <c r="Q114" i="21"/>
  <c r="P114" i="21"/>
  <c r="O114" i="21"/>
  <c r="N114" i="21"/>
  <c r="M114" i="21"/>
  <c r="L114" i="21"/>
  <c r="K114" i="21"/>
  <c r="J114" i="21"/>
  <c r="G114" i="21"/>
  <c r="E114" i="21"/>
  <c r="D114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E113" i="21"/>
  <c r="AC113" i="21"/>
  <c r="T113" i="21"/>
  <c r="S113" i="21"/>
  <c r="R113" i="21"/>
  <c r="Q113" i="21"/>
  <c r="P113" i="21"/>
  <c r="O113" i="21"/>
  <c r="N113" i="21"/>
  <c r="M113" i="21"/>
  <c r="L113" i="21"/>
  <c r="K113" i="21"/>
  <c r="J113" i="21"/>
  <c r="G113" i="21"/>
  <c r="E113" i="21"/>
  <c r="D113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E112" i="21"/>
  <c r="AC112" i="21"/>
  <c r="T112" i="21"/>
  <c r="S112" i="21"/>
  <c r="R112" i="21"/>
  <c r="Q112" i="21"/>
  <c r="P112" i="21"/>
  <c r="O112" i="21"/>
  <c r="N112" i="21"/>
  <c r="M112" i="21"/>
  <c r="L112" i="21"/>
  <c r="K112" i="21"/>
  <c r="J112" i="21"/>
  <c r="G112" i="21"/>
  <c r="E112" i="21"/>
  <c r="D112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E111" i="21"/>
  <c r="AC111" i="21"/>
  <c r="T111" i="21"/>
  <c r="S111" i="21"/>
  <c r="R111" i="21"/>
  <c r="Q111" i="21"/>
  <c r="P111" i="21"/>
  <c r="O111" i="21"/>
  <c r="N111" i="21"/>
  <c r="M111" i="21"/>
  <c r="L111" i="21"/>
  <c r="K111" i="21"/>
  <c r="J111" i="21"/>
  <c r="G111" i="21"/>
  <c r="E111" i="21"/>
  <c r="D111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E110" i="21"/>
  <c r="AC110" i="21"/>
  <c r="T110" i="21"/>
  <c r="S110" i="21"/>
  <c r="R110" i="21"/>
  <c r="Q110" i="21"/>
  <c r="P110" i="21"/>
  <c r="O110" i="21"/>
  <c r="N110" i="21"/>
  <c r="M110" i="21"/>
  <c r="L110" i="21"/>
  <c r="K110" i="21"/>
  <c r="J110" i="21"/>
  <c r="G110" i="21"/>
  <c r="E110" i="21"/>
  <c r="D110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E109" i="21"/>
  <c r="AC109" i="21"/>
  <c r="T109" i="21"/>
  <c r="S109" i="21"/>
  <c r="R109" i="21"/>
  <c r="Q109" i="21"/>
  <c r="P109" i="21"/>
  <c r="O109" i="21"/>
  <c r="N109" i="21"/>
  <c r="M109" i="21"/>
  <c r="L109" i="21"/>
  <c r="K109" i="21"/>
  <c r="J109" i="21"/>
  <c r="G109" i="21"/>
  <c r="E109" i="21"/>
  <c r="D109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E108" i="21"/>
  <c r="AC108" i="21"/>
  <c r="T108" i="21"/>
  <c r="S108" i="21"/>
  <c r="R108" i="21"/>
  <c r="Q108" i="21"/>
  <c r="P108" i="21"/>
  <c r="O108" i="21"/>
  <c r="N108" i="21"/>
  <c r="M108" i="21"/>
  <c r="L108" i="21"/>
  <c r="K108" i="21"/>
  <c r="J108" i="21"/>
  <c r="G108" i="21"/>
  <c r="E108" i="21"/>
  <c r="D108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E107" i="21"/>
  <c r="AC107" i="21"/>
  <c r="T107" i="21"/>
  <c r="S107" i="21"/>
  <c r="R107" i="21"/>
  <c r="Q107" i="21"/>
  <c r="P107" i="21"/>
  <c r="O107" i="21"/>
  <c r="N107" i="21"/>
  <c r="M107" i="21"/>
  <c r="L107" i="21"/>
  <c r="K107" i="21"/>
  <c r="J107" i="21"/>
  <c r="G107" i="21"/>
  <c r="E107" i="21"/>
  <c r="D107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E106" i="21"/>
  <c r="AC106" i="21"/>
  <c r="T106" i="21"/>
  <c r="S106" i="21"/>
  <c r="R106" i="21"/>
  <c r="Q106" i="21"/>
  <c r="P106" i="21"/>
  <c r="O106" i="21"/>
  <c r="N106" i="21"/>
  <c r="M106" i="21"/>
  <c r="L106" i="21"/>
  <c r="K106" i="21"/>
  <c r="J106" i="21"/>
  <c r="G106" i="21"/>
  <c r="E106" i="21"/>
  <c r="D106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E105" i="21"/>
  <c r="AC105" i="21"/>
  <c r="T105" i="21"/>
  <c r="S105" i="21"/>
  <c r="R105" i="21"/>
  <c r="Q105" i="21"/>
  <c r="P105" i="21"/>
  <c r="O105" i="21"/>
  <c r="N105" i="21"/>
  <c r="M105" i="21"/>
  <c r="L105" i="21"/>
  <c r="K105" i="21"/>
  <c r="J105" i="21"/>
  <c r="G105" i="21"/>
  <c r="E105" i="21"/>
  <c r="D105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E104" i="21"/>
  <c r="AC104" i="21"/>
  <c r="T104" i="21"/>
  <c r="S104" i="21"/>
  <c r="R104" i="21"/>
  <c r="Q104" i="21"/>
  <c r="P104" i="21"/>
  <c r="O104" i="21"/>
  <c r="N104" i="21"/>
  <c r="M104" i="21"/>
  <c r="L104" i="21"/>
  <c r="K104" i="21"/>
  <c r="J104" i="21"/>
  <c r="G104" i="21"/>
  <c r="E104" i="21"/>
  <c r="D104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E103" i="21"/>
  <c r="AC103" i="21"/>
  <c r="T103" i="21"/>
  <c r="S103" i="21"/>
  <c r="R103" i="21"/>
  <c r="Q103" i="21"/>
  <c r="P103" i="21"/>
  <c r="O103" i="21"/>
  <c r="N103" i="21"/>
  <c r="M103" i="21"/>
  <c r="L103" i="21"/>
  <c r="K103" i="21"/>
  <c r="J103" i="21"/>
  <c r="G103" i="21"/>
  <c r="E103" i="21"/>
  <c r="D103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E102" i="21"/>
  <c r="AC102" i="21"/>
  <c r="T102" i="21"/>
  <c r="S102" i="21"/>
  <c r="R102" i="21"/>
  <c r="Q102" i="21"/>
  <c r="P102" i="21"/>
  <c r="O102" i="21"/>
  <c r="N102" i="21"/>
  <c r="M102" i="21"/>
  <c r="L102" i="21"/>
  <c r="K102" i="21"/>
  <c r="J102" i="21"/>
  <c r="G102" i="21"/>
  <c r="E102" i="21"/>
  <c r="D102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E101" i="21"/>
  <c r="AC101" i="21"/>
  <c r="T101" i="21"/>
  <c r="S101" i="21"/>
  <c r="R101" i="21"/>
  <c r="Q101" i="21"/>
  <c r="P101" i="21"/>
  <c r="O101" i="21"/>
  <c r="N101" i="21"/>
  <c r="M101" i="21"/>
  <c r="L101" i="21"/>
  <c r="K101" i="21"/>
  <c r="J101" i="21"/>
  <c r="G101" i="21"/>
  <c r="E101" i="21"/>
  <c r="D101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E100" i="21"/>
  <c r="AC100" i="21"/>
  <c r="T100" i="21"/>
  <c r="S100" i="21"/>
  <c r="R100" i="21"/>
  <c r="Q100" i="21"/>
  <c r="P100" i="21"/>
  <c r="O100" i="21"/>
  <c r="N100" i="21"/>
  <c r="M100" i="21"/>
  <c r="L100" i="21"/>
  <c r="K100" i="21"/>
  <c r="J100" i="21"/>
  <c r="G100" i="21"/>
  <c r="E100" i="21"/>
  <c r="D100" i="21"/>
  <c r="AS99" i="21"/>
  <c r="AR99" i="21"/>
  <c r="AQ99" i="21"/>
  <c r="AP99" i="21"/>
  <c r="AO99" i="21"/>
  <c r="AN99" i="21"/>
  <c r="AM99" i="21"/>
  <c r="AL99" i="21"/>
  <c r="AK99" i="21"/>
  <c r="AJ99" i="21"/>
  <c r="AI99" i="21"/>
  <c r="AH99" i="21"/>
  <c r="AE99" i="21"/>
  <c r="AC99" i="21"/>
  <c r="T99" i="21"/>
  <c r="S99" i="21"/>
  <c r="R99" i="21"/>
  <c r="Q99" i="21"/>
  <c r="P99" i="21"/>
  <c r="O99" i="21"/>
  <c r="N99" i="21"/>
  <c r="M99" i="21"/>
  <c r="L99" i="21"/>
  <c r="K99" i="21"/>
  <c r="J99" i="21"/>
  <c r="G99" i="21"/>
  <c r="E99" i="21"/>
  <c r="D99" i="21"/>
  <c r="AS98" i="21"/>
  <c r="AR98" i="21"/>
  <c r="AQ98" i="21"/>
  <c r="AP98" i="21"/>
  <c r="AO98" i="21"/>
  <c r="AN98" i="21"/>
  <c r="AM98" i="21"/>
  <c r="AL98" i="21"/>
  <c r="AK98" i="21"/>
  <c r="AJ98" i="21"/>
  <c r="AI98" i="21"/>
  <c r="AH98" i="21"/>
  <c r="AE98" i="21"/>
  <c r="AC98" i="21"/>
  <c r="T98" i="21"/>
  <c r="S98" i="21"/>
  <c r="R98" i="21"/>
  <c r="Q98" i="21"/>
  <c r="P98" i="21"/>
  <c r="O98" i="21"/>
  <c r="N98" i="21"/>
  <c r="M98" i="21"/>
  <c r="L98" i="21"/>
  <c r="K98" i="21"/>
  <c r="J98" i="21"/>
  <c r="G98" i="21"/>
  <c r="E98" i="21"/>
  <c r="D98" i="21"/>
  <c r="AS97" i="21"/>
  <c r="AR97" i="21"/>
  <c r="AQ97" i="21"/>
  <c r="AP97" i="21"/>
  <c r="AO97" i="21"/>
  <c r="AN97" i="21"/>
  <c r="AM97" i="21"/>
  <c r="AL97" i="21"/>
  <c r="AK97" i="21"/>
  <c r="AJ97" i="21"/>
  <c r="AI97" i="21"/>
  <c r="AH97" i="21"/>
  <c r="AE97" i="21"/>
  <c r="AC97" i="21"/>
  <c r="T97" i="21"/>
  <c r="S97" i="21"/>
  <c r="R97" i="21"/>
  <c r="Q97" i="21"/>
  <c r="P97" i="21"/>
  <c r="O97" i="21"/>
  <c r="N97" i="21"/>
  <c r="M97" i="21"/>
  <c r="L97" i="21"/>
  <c r="K97" i="21"/>
  <c r="J97" i="21"/>
  <c r="G97" i="21"/>
  <c r="E97" i="21"/>
  <c r="D97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E96" i="21"/>
  <c r="AC96" i="21"/>
  <c r="T96" i="21"/>
  <c r="S96" i="21"/>
  <c r="R96" i="21"/>
  <c r="Q96" i="21"/>
  <c r="P96" i="21"/>
  <c r="O96" i="21"/>
  <c r="N96" i="21"/>
  <c r="M96" i="21"/>
  <c r="L96" i="21"/>
  <c r="K96" i="21"/>
  <c r="J96" i="21"/>
  <c r="G96" i="21"/>
  <c r="E96" i="21"/>
  <c r="D96" i="21"/>
  <c r="AS95" i="21"/>
  <c r="AR95" i="21"/>
  <c r="AQ95" i="21"/>
  <c r="AP95" i="21"/>
  <c r="AO95" i="21"/>
  <c r="AN95" i="21"/>
  <c r="AM95" i="21"/>
  <c r="AL95" i="21"/>
  <c r="AK95" i="21"/>
  <c r="AJ95" i="21"/>
  <c r="AI95" i="21"/>
  <c r="AH95" i="21"/>
  <c r="AE95" i="21"/>
  <c r="AC95" i="21"/>
  <c r="T95" i="21"/>
  <c r="S95" i="21"/>
  <c r="R95" i="21"/>
  <c r="Q95" i="21"/>
  <c r="P95" i="21"/>
  <c r="O95" i="21"/>
  <c r="N95" i="21"/>
  <c r="M95" i="21"/>
  <c r="L95" i="21"/>
  <c r="K95" i="21"/>
  <c r="J95" i="21"/>
  <c r="G95" i="21"/>
  <c r="E95" i="21"/>
  <c r="D95" i="21"/>
  <c r="AS94" i="21"/>
  <c r="AR94" i="21"/>
  <c r="AQ94" i="21"/>
  <c r="AP94" i="21"/>
  <c r="AO94" i="21"/>
  <c r="AN94" i="21"/>
  <c r="AM94" i="21"/>
  <c r="AL94" i="21"/>
  <c r="AK94" i="21"/>
  <c r="AJ94" i="21"/>
  <c r="AI94" i="21"/>
  <c r="AH94" i="21"/>
  <c r="AE94" i="21"/>
  <c r="AC94" i="21"/>
  <c r="T94" i="21"/>
  <c r="S94" i="21"/>
  <c r="R94" i="21"/>
  <c r="Q94" i="21"/>
  <c r="P94" i="21"/>
  <c r="O94" i="21"/>
  <c r="N94" i="21"/>
  <c r="M94" i="21"/>
  <c r="L94" i="21"/>
  <c r="K94" i="21"/>
  <c r="J94" i="21"/>
  <c r="G94" i="21"/>
  <c r="E94" i="21"/>
  <c r="D94" i="21"/>
  <c r="AS93" i="21"/>
  <c r="AR93" i="21"/>
  <c r="AQ93" i="21"/>
  <c r="AP93" i="21"/>
  <c r="AO93" i="21"/>
  <c r="AN93" i="21"/>
  <c r="AM93" i="21"/>
  <c r="AL93" i="21"/>
  <c r="AK93" i="21"/>
  <c r="AJ93" i="21"/>
  <c r="AI93" i="21"/>
  <c r="AH93" i="21"/>
  <c r="AE93" i="21"/>
  <c r="AC93" i="21"/>
  <c r="T93" i="21"/>
  <c r="S93" i="21"/>
  <c r="R93" i="21"/>
  <c r="Q93" i="21"/>
  <c r="P93" i="21"/>
  <c r="O93" i="21"/>
  <c r="N93" i="21"/>
  <c r="M93" i="21"/>
  <c r="L93" i="21"/>
  <c r="K93" i="21"/>
  <c r="J93" i="21"/>
  <c r="G93" i="21"/>
  <c r="E93" i="21"/>
  <c r="D93" i="21"/>
  <c r="AS92" i="21"/>
  <c r="AR92" i="21"/>
  <c r="AQ92" i="21"/>
  <c r="AP92" i="21"/>
  <c r="AO92" i="21"/>
  <c r="AN92" i="21"/>
  <c r="AM92" i="21"/>
  <c r="AL92" i="21"/>
  <c r="AK92" i="21"/>
  <c r="AJ92" i="21"/>
  <c r="AI92" i="21"/>
  <c r="AH92" i="21"/>
  <c r="AE92" i="21"/>
  <c r="AC92" i="21"/>
  <c r="T92" i="21"/>
  <c r="S92" i="21"/>
  <c r="R92" i="21"/>
  <c r="Q92" i="21"/>
  <c r="P92" i="21"/>
  <c r="O92" i="21"/>
  <c r="N92" i="21"/>
  <c r="M92" i="21"/>
  <c r="L92" i="21"/>
  <c r="K92" i="21"/>
  <c r="J92" i="21"/>
  <c r="G92" i="21"/>
  <c r="E92" i="21"/>
  <c r="D92" i="21"/>
  <c r="AS91" i="21"/>
  <c r="AR91" i="21"/>
  <c r="AQ91" i="21"/>
  <c r="AP91" i="21"/>
  <c r="AO91" i="21"/>
  <c r="AN91" i="21"/>
  <c r="AM91" i="21"/>
  <c r="AL91" i="21"/>
  <c r="AK91" i="21"/>
  <c r="AJ91" i="21"/>
  <c r="AI91" i="21"/>
  <c r="AH91" i="21"/>
  <c r="AE91" i="21"/>
  <c r="AC91" i="21"/>
  <c r="T91" i="21"/>
  <c r="S91" i="21"/>
  <c r="R91" i="21"/>
  <c r="Q91" i="21"/>
  <c r="P91" i="21"/>
  <c r="O91" i="21"/>
  <c r="N91" i="21"/>
  <c r="M91" i="21"/>
  <c r="L91" i="21"/>
  <c r="K91" i="21"/>
  <c r="J91" i="21"/>
  <c r="G91" i="21"/>
  <c r="E91" i="21"/>
  <c r="D91" i="21"/>
  <c r="AS90" i="21"/>
  <c r="AR90" i="21"/>
  <c r="AQ90" i="21"/>
  <c r="AP90" i="21"/>
  <c r="AO90" i="21"/>
  <c r="AN90" i="21"/>
  <c r="AM90" i="21"/>
  <c r="AL90" i="21"/>
  <c r="AK90" i="21"/>
  <c r="AJ90" i="21"/>
  <c r="AI90" i="21"/>
  <c r="AH90" i="21"/>
  <c r="AE90" i="21"/>
  <c r="AC90" i="21"/>
  <c r="T90" i="21"/>
  <c r="S90" i="21"/>
  <c r="R90" i="21"/>
  <c r="Q90" i="21"/>
  <c r="P90" i="21"/>
  <c r="O90" i="21"/>
  <c r="N90" i="21"/>
  <c r="M90" i="21"/>
  <c r="L90" i="21"/>
  <c r="K90" i="21"/>
  <c r="J90" i="21"/>
  <c r="G90" i="21"/>
  <c r="E90" i="21"/>
  <c r="D90" i="21"/>
  <c r="AS89" i="21"/>
  <c r="AR89" i="21"/>
  <c r="AQ89" i="21"/>
  <c r="AP89" i="21"/>
  <c r="AO89" i="21"/>
  <c r="AN89" i="21"/>
  <c r="AM89" i="21"/>
  <c r="AL89" i="21"/>
  <c r="AK89" i="21"/>
  <c r="AJ89" i="21"/>
  <c r="AI89" i="21"/>
  <c r="AH89" i="21"/>
  <c r="AE89" i="21"/>
  <c r="AC89" i="21"/>
  <c r="T89" i="21"/>
  <c r="S89" i="21"/>
  <c r="R89" i="21"/>
  <c r="Q89" i="21"/>
  <c r="P89" i="21"/>
  <c r="O89" i="21"/>
  <c r="N89" i="21"/>
  <c r="M89" i="21"/>
  <c r="L89" i="21"/>
  <c r="K89" i="21"/>
  <c r="J89" i="21"/>
  <c r="G89" i="21"/>
  <c r="E89" i="21"/>
  <c r="D89" i="21"/>
  <c r="AS88" i="21"/>
  <c r="AR88" i="21"/>
  <c r="AQ88" i="21"/>
  <c r="AP88" i="21"/>
  <c r="AO88" i="21"/>
  <c r="AN88" i="21"/>
  <c r="AM88" i="21"/>
  <c r="AL88" i="21"/>
  <c r="AK88" i="21"/>
  <c r="AJ88" i="21"/>
  <c r="AI88" i="21"/>
  <c r="AH88" i="21"/>
  <c r="AE88" i="21"/>
  <c r="AC88" i="21"/>
  <c r="T88" i="21"/>
  <c r="S88" i="21"/>
  <c r="R88" i="21"/>
  <c r="Q88" i="21"/>
  <c r="P88" i="21"/>
  <c r="O88" i="21"/>
  <c r="N88" i="21"/>
  <c r="M88" i="21"/>
  <c r="L88" i="21"/>
  <c r="K88" i="21"/>
  <c r="J88" i="21"/>
  <c r="G88" i="21"/>
  <c r="E88" i="21"/>
  <c r="D88" i="21"/>
  <c r="AS87" i="21"/>
  <c r="AR87" i="21"/>
  <c r="AQ87" i="21"/>
  <c r="AP87" i="21"/>
  <c r="AO87" i="21"/>
  <c r="AN87" i="21"/>
  <c r="AM87" i="21"/>
  <c r="AL87" i="21"/>
  <c r="AK87" i="21"/>
  <c r="AJ87" i="21"/>
  <c r="AI87" i="21"/>
  <c r="AH87" i="21"/>
  <c r="AE87" i="21"/>
  <c r="AC87" i="21"/>
  <c r="T87" i="21"/>
  <c r="S87" i="21"/>
  <c r="R87" i="21"/>
  <c r="Q87" i="21"/>
  <c r="P87" i="21"/>
  <c r="O87" i="21"/>
  <c r="N87" i="21"/>
  <c r="M87" i="21"/>
  <c r="L87" i="21"/>
  <c r="K87" i="21"/>
  <c r="J87" i="21"/>
  <c r="G87" i="21"/>
  <c r="E87" i="21"/>
  <c r="D87" i="21"/>
  <c r="AS86" i="21"/>
  <c r="AR86" i="21"/>
  <c r="AQ86" i="21"/>
  <c r="AP86" i="21"/>
  <c r="AO86" i="21"/>
  <c r="AN86" i="21"/>
  <c r="AM86" i="21"/>
  <c r="AL86" i="21"/>
  <c r="AK86" i="21"/>
  <c r="AJ86" i="21"/>
  <c r="AI86" i="21"/>
  <c r="AH86" i="21"/>
  <c r="AE86" i="21"/>
  <c r="AC86" i="21"/>
  <c r="T86" i="21"/>
  <c r="S86" i="21"/>
  <c r="R86" i="21"/>
  <c r="Q86" i="21"/>
  <c r="P86" i="21"/>
  <c r="O86" i="21"/>
  <c r="N86" i="21"/>
  <c r="M86" i="21"/>
  <c r="L86" i="21"/>
  <c r="K86" i="21"/>
  <c r="J86" i="21"/>
  <c r="G86" i="21"/>
  <c r="E86" i="21"/>
  <c r="D86" i="21"/>
  <c r="AS85" i="21"/>
  <c r="AR85" i="21"/>
  <c r="AQ85" i="21"/>
  <c r="AP85" i="21"/>
  <c r="AO85" i="21"/>
  <c r="AN85" i="21"/>
  <c r="AM85" i="21"/>
  <c r="AL85" i="21"/>
  <c r="AK85" i="21"/>
  <c r="AJ85" i="21"/>
  <c r="AI85" i="21"/>
  <c r="AH85" i="21"/>
  <c r="AE85" i="21"/>
  <c r="AC85" i="21"/>
  <c r="T85" i="21"/>
  <c r="S85" i="21"/>
  <c r="R85" i="21"/>
  <c r="Q85" i="21"/>
  <c r="P85" i="21"/>
  <c r="O85" i="21"/>
  <c r="N85" i="21"/>
  <c r="M85" i="21"/>
  <c r="L85" i="21"/>
  <c r="K85" i="21"/>
  <c r="J85" i="21"/>
  <c r="G85" i="21"/>
  <c r="E85" i="21"/>
  <c r="D85" i="21"/>
  <c r="AS84" i="21"/>
  <c r="AR84" i="21"/>
  <c r="AQ84" i="21"/>
  <c r="AP84" i="21"/>
  <c r="AO84" i="21"/>
  <c r="AN84" i="21"/>
  <c r="AM84" i="21"/>
  <c r="AL84" i="21"/>
  <c r="AK84" i="21"/>
  <c r="AJ84" i="21"/>
  <c r="AI84" i="21"/>
  <c r="AH84" i="21"/>
  <c r="AE84" i="21"/>
  <c r="AC84" i="21"/>
  <c r="T84" i="21"/>
  <c r="S84" i="21"/>
  <c r="R84" i="21"/>
  <c r="Q84" i="21"/>
  <c r="P84" i="21"/>
  <c r="O84" i="21"/>
  <c r="N84" i="21"/>
  <c r="M84" i="21"/>
  <c r="L84" i="21"/>
  <c r="K84" i="21"/>
  <c r="J84" i="21"/>
  <c r="G84" i="21"/>
  <c r="E84" i="21"/>
  <c r="D84" i="21"/>
  <c r="AS83" i="21"/>
  <c r="AR83" i="21"/>
  <c r="AQ83" i="21"/>
  <c r="AP83" i="21"/>
  <c r="AO83" i="21"/>
  <c r="AN83" i="21"/>
  <c r="AM83" i="21"/>
  <c r="AL83" i="21"/>
  <c r="AK83" i="21"/>
  <c r="AJ83" i="21"/>
  <c r="AI83" i="21"/>
  <c r="AH83" i="21"/>
  <c r="AE83" i="21"/>
  <c r="AC83" i="21"/>
  <c r="T83" i="21"/>
  <c r="S83" i="21"/>
  <c r="R83" i="21"/>
  <c r="Q83" i="21"/>
  <c r="P83" i="21"/>
  <c r="O83" i="21"/>
  <c r="N83" i="21"/>
  <c r="M83" i="21"/>
  <c r="L83" i="21"/>
  <c r="K83" i="21"/>
  <c r="J83" i="21"/>
  <c r="G83" i="21"/>
  <c r="E83" i="21"/>
  <c r="D83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E82" i="21"/>
  <c r="AC82" i="21"/>
  <c r="T82" i="21"/>
  <c r="S82" i="21"/>
  <c r="R82" i="21"/>
  <c r="Q82" i="21"/>
  <c r="P82" i="21"/>
  <c r="O82" i="21"/>
  <c r="N82" i="21"/>
  <c r="M82" i="21"/>
  <c r="L82" i="21"/>
  <c r="K82" i="21"/>
  <c r="J82" i="21"/>
  <c r="G82" i="21"/>
  <c r="E82" i="21"/>
  <c r="D82" i="21"/>
  <c r="AS81" i="21"/>
  <c r="AR81" i="21"/>
  <c r="AQ81" i="21"/>
  <c r="AP81" i="21"/>
  <c r="AO81" i="21"/>
  <c r="AN81" i="21"/>
  <c r="AM81" i="21"/>
  <c r="AL81" i="21"/>
  <c r="AK81" i="21"/>
  <c r="AJ81" i="21"/>
  <c r="AI81" i="21"/>
  <c r="AH81" i="21"/>
  <c r="AE81" i="21"/>
  <c r="AC81" i="21"/>
  <c r="T81" i="21"/>
  <c r="S81" i="21"/>
  <c r="R81" i="21"/>
  <c r="Q81" i="21"/>
  <c r="P81" i="21"/>
  <c r="O81" i="21"/>
  <c r="N81" i="21"/>
  <c r="M81" i="21"/>
  <c r="L81" i="21"/>
  <c r="K81" i="21"/>
  <c r="J81" i="21"/>
  <c r="G81" i="21"/>
  <c r="E81" i="21"/>
  <c r="D81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E80" i="21"/>
  <c r="AC80" i="21"/>
  <c r="T80" i="21"/>
  <c r="S80" i="21"/>
  <c r="R80" i="21"/>
  <c r="Q80" i="21"/>
  <c r="P80" i="21"/>
  <c r="O80" i="21"/>
  <c r="N80" i="21"/>
  <c r="M80" i="21"/>
  <c r="L80" i="21"/>
  <c r="K80" i="21"/>
  <c r="J80" i="21"/>
  <c r="G80" i="21"/>
  <c r="E80" i="21"/>
  <c r="D80" i="21"/>
  <c r="AS79" i="21"/>
  <c r="AR79" i="21"/>
  <c r="AQ79" i="21"/>
  <c r="AP79" i="21"/>
  <c r="AO79" i="21"/>
  <c r="AN79" i="21"/>
  <c r="AM79" i="21"/>
  <c r="AL79" i="21"/>
  <c r="AK79" i="21"/>
  <c r="AJ79" i="21"/>
  <c r="AI79" i="21"/>
  <c r="AH79" i="21"/>
  <c r="AE79" i="21"/>
  <c r="AC79" i="21"/>
  <c r="T79" i="21"/>
  <c r="S79" i="21"/>
  <c r="R79" i="21"/>
  <c r="Q79" i="21"/>
  <c r="P79" i="21"/>
  <c r="O79" i="21"/>
  <c r="N79" i="21"/>
  <c r="M79" i="21"/>
  <c r="L79" i="21"/>
  <c r="K79" i="21"/>
  <c r="J79" i="21"/>
  <c r="G79" i="21"/>
  <c r="E79" i="21"/>
  <c r="D79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E78" i="21"/>
  <c r="AC78" i="21"/>
  <c r="T78" i="21"/>
  <c r="S78" i="21"/>
  <c r="R78" i="21"/>
  <c r="Q78" i="21"/>
  <c r="P78" i="21"/>
  <c r="O78" i="21"/>
  <c r="N78" i="21"/>
  <c r="M78" i="21"/>
  <c r="L78" i="21"/>
  <c r="K78" i="21"/>
  <c r="J78" i="21"/>
  <c r="G78" i="21"/>
  <c r="E78" i="21"/>
  <c r="D78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E77" i="21"/>
  <c r="AC77" i="21"/>
  <c r="T77" i="21"/>
  <c r="S77" i="21"/>
  <c r="R77" i="21"/>
  <c r="Q77" i="21"/>
  <c r="P77" i="21"/>
  <c r="O77" i="21"/>
  <c r="N77" i="21"/>
  <c r="M77" i="21"/>
  <c r="L77" i="21"/>
  <c r="K77" i="21"/>
  <c r="J77" i="21"/>
  <c r="G77" i="21"/>
  <c r="E77" i="21"/>
  <c r="D77" i="21"/>
  <c r="AS76" i="21"/>
  <c r="AR76" i="21"/>
  <c r="AQ76" i="21"/>
  <c r="AP76" i="21"/>
  <c r="AO76" i="21"/>
  <c r="AN76" i="21"/>
  <c r="AM76" i="21"/>
  <c r="AL76" i="21"/>
  <c r="AK76" i="21"/>
  <c r="AJ76" i="21"/>
  <c r="AI76" i="21"/>
  <c r="AH76" i="21"/>
  <c r="AE76" i="21"/>
  <c r="AC76" i="21"/>
  <c r="T76" i="21"/>
  <c r="S76" i="21"/>
  <c r="R76" i="21"/>
  <c r="Q76" i="21"/>
  <c r="P76" i="21"/>
  <c r="O76" i="21"/>
  <c r="N76" i="21"/>
  <c r="M76" i="21"/>
  <c r="L76" i="21"/>
  <c r="K76" i="21"/>
  <c r="J76" i="21"/>
  <c r="G76" i="21"/>
  <c r="E76" i="21"/>
  <c r="D76" i="21"/>
  <c r="AS75" i="21"/>
  <c r="AR75" i="21"/>
  <c r="AQ75" i="21"/>
  <c r="AP75" i="21"/>
  <c r="AO75" i="21"/>
  <c r="AN75" i="21"/>
  <c r="AM75" i="21"/>
  <c r="AL75" i="21"/>
  <c r="AK75" i="21"/>
  <c r="AJ75" i="21"/>
  <c r="AI75" i="21"/>
  <c r="AH75" i="21"/>
  <c r="AE75" i="21"/>
  <c r="AC75" i="21"/>
  <c r="T75" i="21"/>
  <c r="S75" i="21"/>
  <c r="R75" i="21"/>
  <c r="Q75" i="21"/>
  <c r="P75" i="21"/>
  <c r="O75" i="21"/>
  <c r="N75" i="21"/>
  <c r="M75" i="21"/>
  <c r="L75" i="21"/>
  <c r="K75" i="21"/>
  <c r="J75" i="21"/>
  <c r="G75" i="21"/>
  <c r="E75" i="21"/>
  <c r="D75" i="21"/>
  <c r="AS74" i="21"/>
  <c r="AR74" i="21"/>
  <c r="AQ74" i="21"/>
  <c r="AP74" i="21"/>
  <c r="AO74" i="21"/>
  <c r="AN74" i="21"/>
  <c r="AM74" i="21"/>
  <c r="AL74" i="21"/>
  <c r="AK74" i="21"/>
  <c r="AJ74" i="21"/>
  <c r="AI74" i="21"/>
  <c r="AH74" i="21"/>
  <c r="AE74" i="21"/>
  <c r="AC74" i="21"/>
  <c r="T74" i="21"/>
  <c r="S74" i="21"/>
  <c r="R74" i="21"/>
  <c r="Q74" i="21"/>
  <c r="P74" i="21"/>
  <c r="O74" i="21"/>
  <c r="N74" i="21"/>
  <c r="M74" i="21"/>
  <c r="L74" i="21"/>
  <c r="K74" i="21"/>
  <c r="J74" i="21"/>
  <c r="G74" i="21"/>
  <c r="E74" i="21"/>
  <c r="D74" i="21"/>
  <c r="AS73" i="21"/>
  <c r="AR73" i="21"/>
  <c r="AQ73" i="21"/>
  <c r="AP73" i="21"/>
  <c r="AO73" i="21"/>
  <c r="AN73" i="21"/>
  <c r="AM73" i="21"/>
  <c r="AL73" i="21"/>
  <c r="AK73" i="21"/>
  <c r="AJ73" i="21"/>
  <c r="AI73" i="21"/>
  <c r="AH73" i="21"/>
  <c r="AE73" i="21"/>
  <c r="AC73" i="21"/>
  <c r="T73" i="21"/>
  <c r="S73" i="21"/>
  <c r="R73" i="21"/>
  <c r="Q73" i="21"/>
  <c r="P73" i="21"/>
  <c r="O73" i="21"/>
  <c r="N73" i="21"/>
  <c r="M73" i="21"/>
  <c r="L73" i="21"/>
  <c r="K73" i="21"/>
  <c r="J73" i="21"/>
  <c r="G73" i="21"/>
  <c r="E73" i="21"/>
  <c r="D73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E72" i="21"/>
  <c r="AC72" i="21"/>
  <c r="T72" i="21"/>
  <c r="S72" i="21"/>
  <c r="R72" i="21"/>
  <c r="Q72" i="21"/>
  <c r="P72" i="21"/>
  <c r="O72" i="21"/>
  <c r="N72" i="21"/>
  <c r="M72" i="21"/>
  <c r="L72" i="21"/>
  <c r="K72" i="21"/>
  <c r="J72" i="21"/>
  <c r="G72" i="21"/>
  <c r="E72" i="21"/>
  <c r="AS71" i="21"/>
  <c r="AR71" i="21"/>
  <c r="AQ71" i="21"/>
  <c r="AP71" i="21"/>
  <c r="AO71" i="21"/>
  <c r="AN71" i="21"/>
  <c r="AM71" i="21"/>
  <c r="AL71" i="21"/>
  <c r="AK71" i="21"/>
  <c r="AJ71" i="21"/>
  <c r="AI71" i="21"/>
  <c r="AH71" i="21"/>
  <c r="AE71" i="21"/>
  <c r="AC71" i="21"/>
  <c r="T71" i="21"/>
  <c r="S71" i="21"/>
  <c r="R71" i="21"/>
  <c r="Q71" i="21"/>
  <c r="P71" i="21"/>
  <c r="O71" i="21"/>
  <c r="N71" i="21"/>
  <c r="M71" i="21"/>
  <c r="L71" i="21"/>
  <c r="K71" i="21"/>
  <c r="J71" i="21"/>
  <c r="G71" i="21"/>
  <c r="E71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E70" i="21"/>
  <c r="AC70" i="21"/>
  <c r="T70" i="21"/>
  <c r="S70" i="21"/>
  <c r="R70" i="21"/>
  <c r="Q70" i="21"/>
  <c r="P70" i="21"/>
  <c r="O70" i="21"/>
  <c r="N70" i="21"/>
  <c r="M70" i="21"/>
  <c r="L70" i="21"/>
  <c r="K70" i="21"/>
  <c r="J70" i="21"/>
  <c r="G70" i="21"/>
  <c r="E70" i="21"/>
  <c r="D70" i="21"/>
  <c r="AS69" i="21"/>
  <c r="AR69" i="21"/>
  <c r="AQ69" i="21"/>
  <c r="AP69" i="21"/>
  <c r="AO69" i="21"/>
  <c r="AN69" i="21"/>
  <c r="AM69" i="21"/>
  <c r="AL69" i="21"/>
  <c r="AK69" i="21"/>
  <c r="AJ69" i="21"/>
  <c r="AI69" i="21"/>
  <c r="AH69" i="21"/>
  <c r="AE69" i="21"/>
  <c r="AC69" i="21"/>
  <c r="T69" i="21"/>
  <c r="S69" i="21"/>
  <c r="R69" i="21"/>
  <c r="Q69" i="21"/>
  <c r="P69" i="21"/>
  <c r="O69" i="21"/>
  <c r="N69" i="21"/>
  <c r="M69" i="21"/>
  <c r="L69" i="21"/>
  <c r="K69" i="21"/>
  <c r="J69" i="21"/>
  <c r="G69" i="21"/>
  <c r="E69" i="21"/>
  <c r="D69" i="21"/>
  <c r="AS68" i="21"/>
  <c r="AR68" i="21"/>
  <c r="AQ68" i="21"/>
  <c r="AP68" i="21"/>
  <c r="AO68" i="21"/>
  <c r="AN68" i="21"/>
  <c r="AM68" i="21"/>
  <c r="AL68" i="21"/>
  <c r="AK68" i="21"/>
  <c r="AJ68" i="21"/>
  <c r="AI68" i="21"/>
  <c r="AH68" i="21"/>
  <c r="AE68" i="21"/>
  <c r="AC68" i="21"/>
  <c r="T68" i="21"/>
  <c r="S68" i="21"/>
  <c r="R68" i="21"/>
  <c r="Q68" i="21"/>
  <c r="P68" i="21"/>
  <c r="O68" i="21"/>
  <c r="N68" i="21"/>
  <c r="M68" i="21"/>
  <c r="L68" i="21"/>
  <c r="K68" i="21"/>
  <c r="J68" i="21"/>
  <c r="G68" i="21"/>
  <c r="E68" i="21"/>
  <c r="D68" i="21"/>
  <c r="AS67" i="21"/>
  <c r="AR67" i="21"/>
  <c r="AQ67" i="21"/>
  <c r="AP67" i="21"/>
  <c r="AO67" i="21"/>
  <c r="AN67" i="21"/>
  <c r="AM67" i="21"/>
  <c r="AL67" i="21"/>
  <c r="AK67" i="21"/>
  <c r="AJ67" i="21"/>
  <c r="AI67" i="21"/>
  <c r="AH67" i="21"/>
  <c r="AE67" i="21"/>
  <c r="AC67" i="21"/>
  <c r="T67" i="21"/>
  <c r="S67" i="21"/>
  <c r="R67" i="21"/>
  <c r="Q67" i="21"/>
  <c r="P67" i="21"/>
  <c r="O67" i="21"/>
  <c r="N67" i="21"/>
  <c r="M67" i="21"/>
  <c r="L67" i="21"/>
  <c r="K67" i="21"/>
  <c r="J67" i="21"/>
  <c r="G67" i="21"/>
  <c r="E67" i="21"/>
  <c r="D67" i="21"/>
  <c r="AS66" i="21"/>
  <c r="AR66" i="21"/>
  <c r="AQ66" i="21"/>
  <c r="AP66" i="21"/>
  <c r="AO66" i="21"/>
  <c r="AN66" i="21"/>
  <c r="AM66" i="21"/>
  <c r="AL66" i="21"/>
  <c r="AK66" i="21"/>
  <c r="AJ66" i="21"/>
  <c r="AI66" i="21"/>
  <c r="AH66" i="21"/>
  <c r="AE66" i="21"/>
  <c r="AC66" i="21"/>
  <c r="T66" i="21"/>
  <c r="S66" i="21"/>
  <c r="R66" i="21"/>
  <c r="Q66" i="21"/>
  <c r="P66" i="21"/>
  <c r="O66" i="21"/>
  <c r="N66" i="21"/>
  <c r="M66" i="21"/>
  <c r="L66" i="21"/>
  <c r="K66" i="21"/>
  <c r="J66" i="21"/>
  <c r="G66" i="21"/>
  <c r="E66" i="21"/>
  <c r="D66" i="21"/>
  <c r="AS65" i="21"/>
  <c r="AR65" i="21"/>
  <c r="AQ65" i="21"/>
  <c r="AP65" i="21"/>
  <c r="AO65" i="21"/>
  <c r="AN65" i="21"/>
  <c r="AM65" i="21"/>
  <c r="AL65" i="21"/>
  <c r="AK65" i="21"/>
  <c r="AJ65" i="21"/>
  <c r="AI65" i="21"/>
  <c r="AH65" i="21"/>
  <c r="AE65" i="21"/>
  <c r="AC65" i="21"/>
  <c r="T65" i="21"/>
  <c r="S65" i="21"/>
  <c r="R65" i="21"/>
  <c r="Q65" i="21"/>
  <c r="P65" i="21"/>
  <c r="O65" i="21"/>
  <c r="N65" i="21"/>
  <c r="M65" i="21"/>
  <c r="L65" i="21"/>
  <c r="K65" i="21"/>
  <c r="J65" i="21"/>
  <c r="G65" i="21"/>
  <c r="E65" i="21"/>
  <c r="D65" i="21"/>
  <c r="AS64" i="21"/>
  <c r="AR64" i="21"/>
  <c r="AQ64" i="21"/>
  <c r="AP64" i="21"/>
  <c r="AO64" i="21"/>
  <c r="AN64" i="21"/>
  <c r="AM64" i="21"/>
  <c r="AL64" i="21"/>
  <c r="AK64" i="21"/>
  <c r="AJ64" i="21"/>
  <c r="AI64" i="21"/>
  <c r="AH64" i="21"/>
  <c r="AE64" i="21"/>
  <c r="AC64" i="21"/>
  <c r="T64" i="21"/>
  <c r="S64" i="21"/>
  <c r="R64" i="21"/>
  <c r="Q64" i="21"/>
  <c r="P64" i="21"/>
  <c r="O64" i="21"/>
  <c r="N64" i="21"/>
  <c r="M64" i="21"/>
  <c r="L64" i="21"/>
  <c r="K64" i="21"/>
  <c r="J64" i="21"/>
  <c r="G64" i="21"/>
  <c r="E64" i="21"/>
  <c r="D64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E63" i="21"/>
  <c r="AC63" i="21"/>
  <c r="T63" i="21"/>
  <c r="S63" i="21"/>
  <c r="R63" i="21"/>
  <c r="Q63" i="21"/>
  <c r="P63" i="21"/>
  <c r="O63" i="21"/>
  <c r="N63" i="21"/>
  <c r="M63" i="21"/>
  <c r="L63" i="21"/>
  <c r="K63" i="21"/>
  <c r="J63" i="21"/>
  <c r="G63" i="21"/>
  <c r="E63" i="21"/>
  <c r="D63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E62" i="21"/>
  <c r="AC62" i="21"/>
  <c r="T62" i="21"/>
  <c r="S62" i="21"/>
  <c r="R62" i="21"/>
  <c r="Q62" i="21"/>
  <c r="P62" i="21"/>
  <c r="O62" i="21"/>
  <c r="N62" i="21"/>
  <c r="M62" i="21"/>
  <c r="L62" i="21"/>
  <c r="K62" i="21"/>
  <c r="J62" i="21"/>
  <c r="G62" i="21"/>
  <c r="E62" i="21"/>
  <c r="D62" i="21"/>
  <c r="AS61" i="21"/>
  <c r="AR61" i="21"/>
  <c r="AQ61" i="21"/>
  <c r="AP61" i="21"/>
  <c r="AO61" i="21"/>
  <c r="AN61" i="21"/>
  <c r="AM61" i="21"/>
  <c r="AL61" i="21"/>
  <c r="AK61" i="21"/>
  <c r="AJ61" i="21"/>
  <c r="AI61" i="21"/>
  <c r="AH61" i="21"/>
  <c r="AE61" i="21"/>
  <c r="AC61" i="21"/>
  <c r="T61" i="21"/>
  <c r="S61" i="21"/>
  <c r="R61" i="21"/>
  <c r="Q61" i="21"/>
  <c r="P61" i="21"/>
  <c r="O61" i="21"/>
  <c r="N61" i="21"/>
  <c r="M61" i="21"/>
  <c r="L61" i="21"/>
  <c r="K61" i="21"/>
  <c r="J61" i="21"/>
  <c r="G61" i="21"/>
  <c r="E61" i="21"/>
  <c r="D61" i="21"/>
  <c r="AS60" i="21"/>
  <c r="AR60" i="21"/>
  <c r="AQ60" i="21"/>
  <c r="AP60" i="21"/>
  <c r="AO60" i="21"/>
  <c r="AN60" i="21"/>
  <c r="AM60" i="21"/>
  <c r="AL60" i="21"/>
  <c r="AK60" i="21"/>
  <c r="AJ60" i="21"/>
  <c r="AI60" i="21"/>
  <c r="AH60" i="21"/>
  <c r="AE60" i="21"/>
  <c r="AC60" i="21"/>
  <c r="T60" i="21"/>
  <c r="S60" i="21"/>
  <c r="R60" i="21"/>
  <c r="Q60" i="21"/>
  <c r="P60" i="21"/>
  <c r="O60" i="21"/>
  <c r="N60" i="21"/>
  <c r="M60" i="21"/>
  <c r="L60" i="21"/>
  <c r="K60" i="21"/>
  <c r="J60" i="21"/>
  <c r="G60" i="21"/>
  <c r="E60" i="21"/>
  <c r="D60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E59" i="21"/>
  <c r="AC59" i="21"/>
  <c r="T59" i="21"/>
  <c r="S59" i="21"/>
  <c r="R59" i="21"/>
  <c r="Q59" i="21"/>
  <c r="P59" i="21"/>
  <c r="O59" i="21"/>
  <c r="N59" i="21"/>
  <c r="M59" i="21"/>
  <c r="L59" i="21"/>
  <c r="K59" i="21"/>
  <c r="J59" i="21"/>
  <c r="G59" i="21"/>
  <c r="E59" i="21"/>
  <c r="D59" i="21"/>
  <c r="AS58" i="21"/>
  <c r="AR58" i="21"/>
  <c r="AQ58" i="21"/>
  <c r="AP58" i="21"/>
  <c r="AO58" i="21"/>
  <c r="AN58" i="21"/>
  <c r="AM58" i="21"/>
  <c r="AL58" i="21"/>
  <c r="AK58" i="21"/>
  <c r="AJ58" i="21"/>
  <c r="AI58" i="21"/>
  <c r="AH58" i="21"/>
  <c r="AE58" i="21"/>
  <c r="AC58" i="21"/>
  <c r="T58" i="21"/>
  <c r="S58" i="21"/>
  <c r="R58" i="21"/>
  <c r="Q58" i="21"/>
  <c r="P58" i="21"/>
  <c r="O58" i="21"/>
  <c r="N58" i="21"/>
  <c r="M58" i="21"/>
  <c r="L58" i="21"/>
  <c r="K58" i="21"/>
  <c r="J58" i="21"/>
  <c r="G58" i="21"/>
  <c r="E58" i="21"/>
  <c r="D58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E57" i="21"/>
  <c r="AC57" i="21"/>
  <c r="T57" i="21"/>
  <c r="S57" i="21"/>
  <c r="R57" i="21"/>
  <c r="Q57" i="21"/>
  <c r="P57" i="21"/>
  <c r="O57" i="21"/>
  <c r="N57" i="21"/>
  <c r="M57" i="21"/>
  <c r="L57" i="21"/>
  <c r="K57" i="21"/>
  <c r="J57" i="21"/>
  <c r="G57" i="21"/>
  <c r="E57" i="21"/>
  <c r="D57" i="21"/>
  <c r="AS56" i="21"/>
  <c r="AR56" i="21"/>
  <c r="AQ56" i="21"/>
  <c r="AP56" i="21"/>
  <c r="AO56" i="21"/>
  <c r="AN56" i="21"/>
  <c r="AM56" i="21"/>
  <c r="AL56" i="21"/>
  <c r="AK56" i="21"/>
  <c r="AJ56" i="21"/>
  <c r="AI56" i="21"/>
  <c r="AH56" i="21"/>
  <c r="AE56" i="21"/>
  <c r="AC56" i="21"/>
  <c r="T56" i="21"/>
  <c r="S56" i="21"/>
  <c r="R56" i="21"/>
  <c r="Q56" i="21"/>
  <c r="P56" i="21"/>
  <c r="O56" i="21"/>
  <c r="N56" i="21"/>
  <c r="M56" i="21"/>
  <c r="L56" i="21"/>
  <c r="K56" i="21"/>
  <c r="J56" i="21"/>
  <c r="G56" i="21"/>
  <c r="E56" i="21"/>
  <c r="D56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E55" i="21"/>
  <c r="AC55" i="21"/>
  <c r="T55" i="21"/>
  <c r="S55" i="21"/>
  <c r="R55" i="21"/>
  <c r="Q55" i="21"/>
  <c r="P55" i="21"/>
  <c r="O55" i="21"/>
  <c r="N55" i="21"/>
  <c r="M55" i="21"/>
  <c r="L55" i="21"/>
  <c r="K55" i="21"/>
  <c r="J55" i="21"/>
  <c r="G55" i="21"/>
  <c r="E55" i="21"/>
  <c r="D55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E54" i="21"/>
  <c r="AC54" i="21"/>
  <c r="T54" i="21"/>
  <c r="S54" i="21"/>
  <c r="R54" i="21"/>
  <c r="Q54" i="21"/>
  <c r="P54" i="21"/>
  <c r="O54" i="21"/>
  <c r="N54" i="21"/>
  <c r="M54" i="21"/>
  <c r="L54" i="21"/>
  <c r="K54" i="21"/>
  <c r="J54" i="21"/>
  <c r="G54" i="21"/>
  <c r="E54" i="21"/>
  <c r="D54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E53" i="21"/>
  <c r="AC53" i="21"/>
  <c r="T53" i="21"/>
  <c r="S53" i="21"/>
  <c r="R53" i="21"/>
  <c r="Q53" i="21"/>
  <c r="P53" i="21"/>
  <c r="O53" i="21"/>
  <c r="N53" i="21"/>
  <c r="M53" i="21"/>
  <c r="L53" i="21"/>
  <c r="K53" i="21"/>
  <c r="J53" i="21"/>
  <c r="G53" i="21"/>
  <c r="E53" i="21"/>
  <c r="D53" i="21"/>
  <c r="AS52" i="21"/>
  <c r="AR52" i="21"/>
  <c r="AQ52" i="21"/>
  <c r="AP52" i="21"/>
  <c r="AO52" i="21"/>
  <c r="AN52" i="21"/>
  <c r="AM52" i="21"/>
  <c r="AL52" i="21"/>
  <c r="AK52" i="21"/>
  <c r="AJ52" i="21"/>
  <c r="AI52" i="21"/>
  <c r="AH52" i="21"/>
  <c r="AE52" i="21"/>
  <c r="AC52" i="21"/>
  <c r="T52" i="21"/>
  <c r="S52" i="21"/>
  <c r="R52" i="21"/>
  <c r="Q52" i="21"/>
  <c r="P52" i="21"/>
  <c r="O52" i="21"/>
  <c r="N52" i="21"/>
  <c r="M52" i="21"/>
  <c r="L52" i="21"/>
  <c r="K52" i="21"/>
  <c r="J52" i="21"/>
  <c r="G52" i="21"/>
  <c r="E52" i="21"/>
  <c r="D52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E51" i="21"/>
  <c r="AC51" i="21"/>
  <c r="T51" i="21"/>
  <c r="S51" i="21"/>
  <c r="R51" i="21"/>
  <c r="Q51" i="21"/>
  <c r="P51" i="21"/>
  <c r="O51" i="21"/>
  <c r="N51" i="21"/>
  <c r="M51" i="21"/>
  <c r="L51" i="21"/>
  <c r="K51" i="21"/>
  <c r="J51" i="21"/>
  <c r="G51" i="21"/>
  <c r="E51" i="21"/>
  <c r="D51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E50" i="21"/>
  <c r="AC50" i="21"/>
  <c r="T50" i="21"/>
  <c r="S50" i="21"/>
  <c r="R50" i="21"/>
  <c r="Q50" i="21"/>
  <c r="P50" i="21"/>
  <c r="O50" i="21"/>
  <c r="N50" i="21"/>
  <c r="M50" i="21"/>
  <c r="L50" i="21"/>
  <c r="K50" i="21"/>
  <c r="J50" i="21"/>
  <c r="G50" i="21"/>
  <c r="E50" i="21"/>
  <c r="D50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E49" i="21"/>
  <c r="AC49" i="21"/>
  <c r="T49" i="21"/>
  <c r="S49" i="21"/>
  <c r="R49" i="21"/>
  <c r="Q49" i="21"/>
  <c r="P49" i="21"/>
  <c r="O49" i="21"/>
  <c r="N49" i="21"/>
  <c r="M49" i="21"/>
  <c r="L49" i="21"/>
  <c r="K49" i="21"/>
  <c r="J49" i="21"/>
  <c r="G49" i="21"/>
  <c r="E49" i="21"/>
  <c r="D49" i="21"/>
  <c r="AS48" i="21"/>
  <c r="AR48" i="21"/>
  <c r="AQ48" i="21"/>
  <c r="AP48" i="21"/>
  <c r="AO48" i="21"/>
  <c r="AN48" i="21"/>
  <c r="AM48" i="21"/>
  <c r="AL48" i="21"/>
  <c r="AK48" i="21"/>
  <c r="AJ48" i="21"/>
  <c r="AI48" i="21"/>
  <c r="AH48" i="21"/>
  <c r="AE48" i="21"/>
  <c r="AC48" i="21"/>
  <c r="T48" i="21"/>
  <c r="S48" i="21"/>
  <c r="R48" i="21"/>
  <c r="Q48" i="21"/>
  <c r="P48" i="21"/>
  <c r="O48" i="21"/>
  <c r="N48" i="21"/>
  <c r="M48" i="21"/>
  <c r="L48" i="21"/>
  <c r="K48" i="21"/>
  <c r="J48" i="21"/>
  <c r="G48" i="21"/>
  <c r="E48" i="21"/>
  <c r="D48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E47" i="21"/>
  <c r="AC47" i="21"/>
  <c r="T47" i="21"/>
  <c r="S47" i="21"/>
  <c r="R47" i="21"/>
  <c r="Q47" i="21"/>
  <c r="P47" i="21"/>
  <c r="O47" i="21"/>
  <c r="N47" i="21"/>
  <c r="M47" i="21"/>
  <c r="L47" i="21"/>
  <c r="K47" i="21"/>
  <c r="J47" i="21"/>
  <c r="G47" i="21"/>
  <c r="E47" i="21"/>
  <c r="D47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E46" i="21"/>
  <c r="AC46" i="21"/>
  <c r="T46" i="21"/>
  <c r="S46" i="21"/>
  <c r="R46" i="21"/>
  <c r="Q46" i="21"/>
  <c r="P46" i="21"/>
  <c r="O46" i="21"/>
  <c r="N46" i="21"/>
  <c r="M46" i="21"/>
  <c r="L46" i="21"/>
  <c r="K46" i="21"/>
  <c r="J46" i="21"/>
  <c r="G46" i="21"/>
  <c r="E46" i="21"/>
  <c r="D46" i="21"/>
  <c r="AS45" i="21"/>
  <c r="AR45" i="21"/>
  <c r="AQ45" i="21"/>
  <c r="AP45" i="21"/>
  <c r="AO45" i="21"/>
  <c r="AN45" i="21"/>
  <c r="AM45" i="21"/>
  <c r="AL45" i="21"/>
  <c r="AK45" i="21"/>
  <c r="AJ45" i="21"/>
  <c r="AI45" i="21"/>
  <c r="AH45" i="21"/>
  <c r="AE45" i="21"/>
  <c r="AC45" i="21"/>
  <c r="T45" i="21"/>
  <c r="S45" i="21"/>
  <c r="R45" i="21"/>
  <c r="Q45" i="21"/>
  <c r="P45" i="21"/>
  <c r="O45" i="21"/>
  <c r="N45" i="21"/>
  <c r="M45" i="21"/>
  <c r="L45" i="21"/>
  <c r="K45" i="21"/>
  <c r="J45" i="21"/>
  <c r="G45" i="21"/>
  <c r="E45" i="21"/>
  <c r="D45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E44" i="21"/>
  <c r="AC44" i="21"/>
  <c r="T44" i="21"/>
  <c r="S44" i="21"/>
  <c r="R44" i="21"/>
  <c r="Q44" i="21"/>
  <c r="P44" i="21"/>
  <c r="O44" i="21"/>
  <c r="N44" i="21"/>
  <c r="M44" i="21"/>
  <c r="L44" i="21"/>
  <c r="K44" i="21"/>
  <c r="J44" i="21"/>
  <c r="G44" i="21"/>
  <c r="E44" i="21"/>
  <c r="D44" i="21"/>
  <c r="AS43" i="21"/>
  <c r="AR43" i="21"/>
  <c r="AQ43" i="21"/>
  <c r="AP43" i="21"/>
  <c r="AO43" i="21"/>
  <c r="AN43" i="21"/>
  <c r="AM43" i="21"/>
  <c r="AL43" i="21"/>
  <c r="AK43" i="21"/>
  <c r="AJ43" i="21"/>
  <c r="AI43" i="21"/>
  <c r="AH43" i="21"/>
  <c r="AE43" i="21"/>
  <c r="AC43" i="21"/>
  <c r="T43" i="21"/>
  <c r="S43" i="21"/>
  <c r="R43" i="21"/>
  <c r="Q43" i="21"/>
  <c r="P43" i="21"/>
  <c r="O43" i="21"/>
  <c r="N43" i="21"/>
  <c r="M43" i="21"/>
  <c r="L43" i="21"/>
  <c r="K43" i="21"/>
  <c r="J43" i="21"/>
  <c r="G43" i="21"/>
  <c r="E43" i="21"/>
  <c r="D43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E42" i="21"/>
  <c r="AC42" i="21"/>
  <c r="T42" i="21"/>
  <c r="S42" i="21"/>
  <c r="R42" i="21"/>
  <c r="Q42" i="21"/>
  <c r="P42" i="21"/>
  <c r="O42" i="21"/>
  <c r="N42" i="21"/>
  <c r="M42" i="21"/>
  <c r="L42" i="21"/>
  <c r="K42" i="21"/>
  <c r="J42" i="21"/>
  <c r="G42" i="21"/>
  <c r="E42" i="21"/>
  <c r="D42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E41" i="21"/>
  <c r="AC41" i="21"/>
  <c r="T41" i="21"/>
  <c r="S41" i="21"/>
  <c r="R41" i="21"/>
  <c r="Q41" i="21"/>
  <c r="P41" i="21"/>
  <c r="O41" i="21"/>
  <c r="N41" i="21"/>
  <c r="M41" i="21"/>
  <c r="L41" i="21"/>
  <c r="K41" i="21"/>
  <c r="J41" i="21"/>
  <c r="G41" i="21"/>
  <c r="E41" i="21"/>
  <c r="D41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E40" i="21"/>
  <c r="AC40" i="21"/>
  <c r="T40" i="21"/>
  <c r="S40" i="21"/>
  <c r="R40" i="21"/>
  <c r="Q40" i="21"/>
  <c r="P40" i="21"/>
  <c r="O40" i="21"/>
  <c r="N40" i="21"/>
  <c r="M40" i="21"/>
  <c r="L40" i="21"/>
  <c r="K40" i="21"/>
  <c r="J40" i="21"/>
  <c r="G40" i="21"/>
  <c r="E40" i="21"/>
  <c r="D40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E39" i="21"/>
  <c r="AC39" i="21"/>
  <c r="T39" i="21"/>
  <c r="S39" i="21"/>
  <c r="R39" i="21"/>
  <c r="Q39" i="21"/>
  <c r="P39" i="21"/>
  <c r="O39" i="21"/>
  <c r="N39" i="21"/>
  <c r="M39" i="21"/>
  <c r="L39" i="21"/>
  <c r="K39" i="21"/>
  <c r="J39" i="21"/>
  <c r="G39" i="21"/>
  <c r="E39" i="21"/>
  <c r="D39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E38" i="21"/>
  <c r="AC38" i="21"/>
  <c r="T38" i="21"/>
  <c r="S38" i="21"/>
  <c r="R38" i="21"/>
  <c r="Q38" i="21"/>
  <c r="P38" i="21"/>
  <c r="O38" i="21"/>
  <c r="N38" i="21"/>
  <c r="M38" i="21"/>
  <c r="L38" i="21"/>
  <c r="K38" i="21"/>
  <c r="J38" i="21"/>
  <c r="G38" i="21"/>
  <c r="E38" i="21"/>
  <c r="D38" i="21"/>
  <c r="AS37" i="21"/>
  <c r="AR37" i="21"/>
  <c r="AQ37" i="21"/>
  <c r="AP37" i="21"/>
  <c r="AO37" i="21"/>
  <c r="AN37" i="21"/>
  <c r="AM37" i="21"/>
  <c r="AL37" i="21"/>
  <c r="AK37" i="21"/>
  <c r="AJ37" i="21"/>
  <c r="AI37" i="21"/>
  <c r="AH37" i="21"/>
  <c r="AE37" i="21"/>
  <c r="AC37" i="21"/>
  <c r="T37" i="21"/>
  <c r="S37" i="21"/>
  <c r="R37" i="21"/>
  <c r="Q37" i="21"/>
  <c r="P37" i="21"/>
  <c r="O37" i="21"/>
  <c r="N37" i="21"/>
  <c r="M37" i="21"/>
  <c r="L37" i="21"/>
  <c r="K37" i="21"/>
  <c r="J37" i="21"/>
  <c r="G37" i="21"/>
  <c r="E37" i="21"/>
  <c r="D37" i="21"/>
  <c r="AS36" i="21"/>
  <c r="AR36" i="21"/>
  <c r="AQ36" i="21"/>
  <c r="AP36" i="21"/>
  <c r="AO36" i="21"/>
  <c r="AN36" i="21"/>
  <c r="AM36" i="21"/>
  <c r="AL36" i="21"/>
  <c r="AK36" i="21"/>
  <c r="AJ36" i="21"/>
  <c r="AI36" i="21"/>
  <c r="AH36" i="21"/>
  <c r="AE36" i="21"/>
  <c r="AC36" i="21"/>
  <c r="T36" i="21"/>
  <c r="S36" i="21"/>
  <c r="R36" i="21"/>
  <c r="Q36" i="21"/>
  <c r="P36" i="21"/>
  <c r="O36" i="21"/>
  <c r="N36" i="21"/>
  <c r="M36" i="21"/>
  <c r="L36" i="21"/>
  <c r="K36" i="21"/>
  <c r="J36" i="21"/>
  <c r="G36" i="21"/>
  <c r="E36" i="21"/>
  <c r="D36" i="21"/>
  <c r="AS35" i="21"/>
  <c r="AR35" i="21"/>
  <c r="AQ35" i="21"/>
  <c r="AP35" i="21"/>
  <c r="AO35" i="21"/>
  <c r="AN35" i="21"/>
  <c r="AM35" i="21"/>
  <c r="AL35" i="21"/>
  <c r="AK35" i="21"/>
  <c r="AJ35" i="21"/>
  <c r="AI35" i="21"/>
  <c r="AH35" i="21"/>
  <c r="AE35" i="21"/>
  <c r="AC35" i="21"/>
  <c r="T35" i="21"/>
  <c r="S35" i="21"/>
  <c r="R35" i="21"/>
  <c r="Q35" i="21"/>
  <c r="P35" i="21"/>
  <c r="O35" i="21"/>
  <c r="N35" i="21"/>
  <c r="M35" i="21"/>
  <c r="L35" i="21"/>
  <c r="K35" i="21"/>
  <c r="J35" i="21"/>
  <c r="G35" i="21"/>
  <c r="E35" i="21"/>
  <c r="D35" i="21"/>
  <c r="AS34" i="21"/>
  <c r="AR34" i="21"/>
  <c r="AQ34" i="21"/>
  <c r="AP34" i="21"/>
  <c r="AO34" i="21"/>
  <c r="AN34" i="21"/>
  <c r="AM34" i="21"/>
  <c r="AL34" i="21"/>
  <c r="AK34" i="21"/>
  <c r="AJ34" i="21"/>
  <c r="AI34" i="21"/>
  <c r="AH34" i="21"/>
  <c r="AE34" i="21"/>
  <c r="AC34" i="21"/>
  <c r="T34" i="21"/>
  <c r="S34" i="21"/>
  <c r="R34" i="21"/>
  <c r="Q34" i="21"/>
  <c r="P34" i="21"/>
  <c r="O34" i="21"/>
  <c r="N34" i="21"/>
  <c r="M34" i="21"/>
  <c r="L34" i="21"/>
  <c r="K34" i="21"/>
  <c r="J34" i="21"/>
  <c r="G34" i="21"/>
  <c r="E34" i="21"/>
  <c r="D34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E33" i="21"/>
  <c r="AC33" i="21"/>
  <c r="T33" i="21"/>
  <c r="S33" i="21"/>
  <c r="R33" i="21"/>
  <c r="Q33" i="21"/>
  <c r="P33" i="21"/>
  <c r="O33" i="21"/>
  <c r="N33" i="21"/>
  <c r="M33" i="21"/>
  <c r="L33" i="21"/>
  <c r="K33" i="21"/>
  <c r="J33" i="21"/>
  <c r="G33" i="21"/>
  <c r="E33" i="21"/>
  <c r="D33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E32" i="21"/>
  <c r="AC32" i="21"/>
  <c r="T32" i="21"/>
  <c r="S32" i="21"/>
  <c r="R32" i="21"/>
  <c r="Q32" i="21"/>
  <c r="P32" i="21"/>
  <c r="O32" i="21"/>
  <c r="N32" i="21"/>
  <c r="M32" i="21"/>
  <c r="L32" i="21"/>
  <c r="K32" i="21"/>
  <c r="J32" i="21"/>
  <c r="G32" i="21"/>
  <c r="E32" i="21"/>
  <c r="D32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E31" i="21"/>
  <c r="AC31" i="21"/>
  <c r="T31" i="21"/>
  <c r="S31" i="21"/>
  <c r="R31" i="21"/>
  <c r="Q31" i="21"/>
  <c r="P31" i="21"/>
  <c r="O31" i="21"/>
  <c r="N31" i="21"/>
  <c r="M31" i="21"/>
  <c r="L31" i="21"/>
  <c r="K31" i="21"/>
  <c r="J31" i="21"/>
  <c r="G31" i="21"/>
  <c r="E31" i="21"/>
  <c r="D31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E30" i="21"/>
  <c r="AC30" i="21"/>
  <c r="T30" i="21"/>
  <c r="S30" i="21"/>
  <c r="R30" i="21"/>
  <c r="Q30" i="21"/>
  <c r="P30" i="21"/>
  <c r="O30" i="21"/>
  <c r="N30" i="21"/>
  <c r="M30" i="21"/>
  <c r="L30" i="21"/>
  <c r="K30" i="21"/>
  <c r="J30" i="21"/>
  <c r="G30" i="21"/>
  <c r="E30" i="21"/>
  <c r="D30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E29" i="21"/>
  <c r="AC29" i="21"/>
  <c r="T29" i="21"/>
  <c r="S29" i="21"/>
  <c r="R29" i="21"/>
  <c r="Q29" i="21"/>
  <c r="P29" i="21"/>
  <c r="O29" i="21"/>
  <c r="N29" i="21"/>
  <c r="M29" i="21"/>
  <c r="L29" i="21"/>
  <c r="K29" i="21"/>
  <c r="J29" i="21"/>
  <c r="G29" i="21"/>
  <c r="E29" i="21"/>
  <c r="D29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E28" i="21"/>
  <c r="AC28" i="21"/>
  <c r="T28" i="21"/>
  <c r="S28" i="21"/>
  <c r="R28" i="21"/>
  <c r="Q28" i="21"/>
  <c r="P28" i="21"/>
  <c r="O28" i="21"/>
  <c r="N28" i="21"/>
  <c r="M28" i="21"/>
  <c r="L28" i="21"/>
  <c r="K28" i="21"/>
  <c r="J28" i="21"/>
  <c r="G28" i="21"/>
  <c r="E28" i="21"/>
  <c r="D28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E27" i="21"/>
  <c r="AC27" i="21"/>
  <c r="T27" i="21"/>
  <c r="S27" i="21"/>
  <c r="R27" i="21"/>
  <c r="Q27" i="21"/>
  <c r="P27" i="21"/>
  <c r="O27" i="21"/>
  <c r="N27" i="21"/>
  <c r="M27" i="21"/>
  <c r="L27" i="21"/>
  <c r="K27" i="21"/>
  <c r="J27" i="21"/>
  <c r="G27" i="21"/>
  <c r="E27" i="21"/>
  <c r="D27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E26" i="21"/>
  <c r="AC26" i="21"/>
  <c r="T26" i="21"/>
  <c r="S26" i="21"/>
  <c r="R26" i="21"/>
  <c r="Q26" i="21"/>
  <c r="P26" i="21"/>
  <c r="O26" i="21"/>
  <c r="N26" i="21"/>
  <c r="M26" i="21"/>
  <c r="L26" i="21"/>
  <c r="K26" i="21"/>
  <c r="J26" i="21"/>
  <c r="G26" i="21"/>
  <c r="E26" i="21"/>
  <c r="D26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E25" i="21"/>
  <c r="AC25" i="21"/>
  <c r="T25" i="21"/>
  <c r="S25" i="21"/>
  <c r="R25" i="21"/>
  <c r="Q25" i="21"/>
  <c r="P25" i="21"/>
  <c r="O25" i="21"/>
  <c r="N25" i="21"/>
  <c r="M25" i="21"/>
  <c r="L25" i="21"/>
  <c r="K25" i="21"/>
  <c r="J25" i="21"/>
  <c r="G25" i="21"/>
  <c r="E25" i="21"/>
  <c r="D25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E24" i="21"/>
  <c r="AC24" i="21"/>
  <c r="T24" i="21"/>
  <c r="S24" i="21"/>
  <c r="R24" i="21"/>
  <c r="Q24" i="21"/>
  <c r="P24" i="21"/>
  <c r="O24" i="21"/>
  <c r="N24" i="21"/>
  <c r="M24" i="21"/>
  <c r="L24" i="21"/>
  <c r="K24" i="21"/>
  <c r="J24" i="21"/>
  <c r="E24" i="21"/>
  <c r="D24" i="21"/>
  <c r="AR24" i="20"/>
  <c r="AR25" i="20"/>
  <c r="AR26" i="20"/>
  <c r="AR27" i="20"/>
  <c r="AR28" i="20"/>
  <c r="AR29" i="20"/>
  <c r="AR30" i="20"/>
  <c r="AR31" i="20"/>
  <c r="AR32" i="20"/>
  <c r="AR33" i="20"/>
  <c r="AR34" i="20"/>
  <c r="AR35" i="20"/>
  <c r="AR36" i="20"/>
  <c r="AR37" i="20"/>
  <c r="AR38" i="20"/>
  <c r="AR39" i="20"/>
  <c r="AR40" i="20"/>
  <c r="AR41" i="20"/>
  <c r="AR42" i="20"/>
  <c r="AR43" i="20"/>
  <c r="AR44" i="20"/>
  <c r="AR45" i="20"/>
  <c r="AR46" i="20"/>
  <c r="AR47" i="20"/>
  <c r="AR48" i="20"/>
  <c r="AR49" i="20"/>
  <c r="AR50" i="20"/>
  <c r="AR51" i="20"/>
  <c r="AR52" i="20"/>
  <c r="AR53" i="20"/>
  <c r="AR54" i="20"/>
  <c r="AR55" i="20"/>
  <c r="AR56" i="20"/>
  <c r="AR57" i="20"/>
  <c r="AR58" i="20"/>
  <c r="AR59" i="20"/>
  <c r="AR60" i="20"/>
  <c r="AR61" i="20"/>
  <c r="AR62" i="20"/>
  <c r="AR63" i="20"/>
  <c r="AR64" i="20"/>
  <c r="AR65" i="20"/>
  <c r="AR66" i="20"/>
  <c r="AR67" i="20"/>
  <c r="AR68" i="20"/>
  <c r="AR69" i="20"/>
  <c r="AR70" i="20"/>
  <c r="AR71" i="20"/>
  <c r="AR72" i="20"/>
  <c r="AR73" i="20"/>
  <c r="AR74" i="20"/>
  <c r="AR75" i="20"/>
  <c r="AR76" i="20"/>
  <c r="AR77" i="20"/>
  <c r="AR78" i="20"/>
  <c r="AR79" i="20"/>
  <c r="AR80" i="20"/>
  <c r="AR81" i="20"/>
  <c r="AR82" i="20"/>
  <c r="AR83" i="20"/>
  <c r="AR84" i="20"/>
  <c r="AR85" i="20"/>
  <c r="AR86" i="20"/>
  <c r="AR87" i="20"/>
  <c r="AR88" i="20"/>
  <c r="AR89" i="20"/>
  <c r="AR90" i="20"/>
  <c r="AR91" i="20"/>
  <c r="AR92" i="20"/>
  <c r="AR93" i="20"/>
  <c r="AR94" i="20"/>
  <c r="AR95" i="20"/>
  <c r="AR96" i="20"/>
  <c r="AR97" i="20"/>
  <c r="AR98" i="20"/>
  <c r="AR99" i="20"/>
  <c r="AR100" i="20"/>
  <c r="AR101" i="20"/>
  <c r="AR102" i="20"/>
  <c r="AR103" i="20"/>
  <c r="AR104" i="20"/>
  <c r="AR105" i="20"/>
  <c r="AR106" i="20"/>
  <c r="AR107" i="20"/>
  <c r="AR108" i="20"/>
  <c r="AR109" i="20"/>
  <c r="AR110" i="20"/>
  <c r="AR111" i="20"/>
  <c r="AR112" i="20"/>
  <c r="AR113" i="20"/>
  <c r="AR114" i="20"/>
  <c r="AR115" i="20"/>
  <c r="AR116" i="20"/>
  <c r="AR117" i="20"/>
  <c r="AR118" i="20"/>
  <c r="AR119" i="20"/>
  <c r="AR120" i="20"/>
  <c r="AR121" i="20"/>
  <c r="AR122" i="20"/>
  <c r="AR123" i="20"/>
  <c r="AR124" i="20"/>
  <c r="AR125" i="20"/>
  <c r="AR126" i="20"/>
  <c r="AR127" i="20"/>
  <c r="AR128" i="20"/>
  <c r="AR129" i="20"/>
  <c r="AR130" i="20"/>
  <c r="AR131" i="20"/>
  <c r="AR132" i="20"/>
  <c r="AR133" i="20"/>
  <c r="AR134" i="20"/>
  <c r="AR135" i="20"/>
  <c r="AR136" i="20"/>
  <c r="AR137" i="20"/>
  <c r="AR138" i="20"/>
  <c r="AR139" i="20"/>
  <c r="AR140" i="20"/>
  <c r="AR141" i="20"/>
  <c r="AR142" i="20"/>
  <c r="AR143" i="20"/>
  <c r="AR144" i="20"/>
  <c r="AR145" i="20"/>
  <c r="AR146" i="20"/>
  <c r="AR147" i="20"/>
  <c r="AR148" i="20"/>
  <c r="AR149" i="20"/>
  <c r="AR150" i="20"/>
  <c r="AR151" i="20"/>
  <c r="AR152" i="20"/>
  <c r="AR153" i="20"/>
  <c r="AR154" i="20"/>
  <c r="AR155" i="20"/>
  <c r="AR156" i="20"/>
  <c r="AR157" i="20"/>
  <c r="AR158" i="20"/>
  <c r="AR159" i="20"/>
  <c r="AR160" i="20"/>
  <c r="AR161" i="20"/>
  <c r="AR162" i="20"/>
  <c r="AR163" i="20"/>
  <c r="AR164" i="20"/>
  <c r="AR165" i="20"/>
  <c r="AR166" i="20"/>
  <c r="AR167" i="20"/>
  <c r="AR168" i="20"/>
  <c r="AR169" i="20"/>
  <c r="AR170" i="20"/>
  <c r="AR171" i="20"/>
  <c r="AR172" i="20"/>
  <c r="AR173" i="20"/>
  <c r="AR174" i="20"/>
  <c r="AR175" i="20"/>
  <c r="AR176" i="20"/>
  <c r="AR177" i="20"/>
  <c r="AR178" i="20"/>
  <c r="AR179" i="20"/>
  <c r="AR180" i="20"/>
  <c r="AR181" i="20"/>
  <c r="AR182" i="20"/>
  <c r="AR183" i="20"/>
  <c r="AR184" i="20"/>
  <c r="AR185" i="20"/>
  <c r="AR186" i="20"/>
  <c r="AR187" i="20"/>
  <c r="AR188" i="20"/>
  <c r="AR189" i="20"/>
  <c r="AR190" i="20"/>
  <c r="AR191" i="20"/>
  <c r="AR192" i="20"/>
  <c r="AR193" i="20"/>
  <c r="AR194" i="20"/>
  <c r="AR195" i="20"/>
  <c r="AR196" i="20"/>
  <c r="AR197" i="20"/>
  <c r="AR198" i="20"/>
  <c r="AR199" i="20"/>
  <c r="AR200" i="20"/>
  <c r="AR201" i="20"/>
  <c r="AR202" i="20"/>
  <c r="AR203" i="20"/>
  <c r="AR204" i="20"/>
  <c r="AR205" i="20"/>
  <c r="AR206" i="20"/>
  <c r="AR207" i="20"/>
  <c r="AR208" i="20"/>
  <c r="AR209" i="20"/>
  <c r="AR210" i="20"/>
  <c r="AR211" i="20"/>
  <c r="AR212" i="20"/>
  <c r="AR213" i="20"/>
  <c r="AR214" i="20"/>
  <c r="AR215" i="20"/>
  <c r="AR216" i="20"/>
  <c r="AR217" i="20"/>
  <c r="AR218" i="20"/>
  <c r="AR219" i="20"/>
  <c r="AR220" i="20"/>
  <c r="AR221" i="20"/>
  <c r="AR222" i="20"/>
  <c r="AR223" i="20"/>
  <c r="AR224" i="20"/>
  <c r="AR225" i="20"/>
  <c r="AR226" i="20"/>
  <c r="AR227" i="20"/>
  <c r="AR228" i="20"/>
  <c r="AR229" i="20"/>
  <c r="AR230" i="20"/>
  <c r="AR231" i="20"/>
  <c r="AR232" i="20"/>
  <c r="AR233" i="20"/>
  <c r="AR234" i="20"/>
  <c r="AR235" i="20"/>
  <c r="AR236" i="20"/>
  <c r="AR237" i="20"/>
  <c r="AR238" i="20"/>
  <c r="AR239" i="20"/>
  <c r="AR240" i="20"/>
  <c r="AR241" i="20"/>
  <c r="AR242" i="20"/>
  <c r="AR243" i="20"/>
  <c r="AR244" i="20"/>
  <c r="AR245" i="20"/>
  <c r="AR246" i="20"/>
  <c r="AR247" i="20"/>
  <c r="AR248" i="20"/>
  <c r="AR249" i="20"/>
  <c r="AR250" i="20"/>
  <c r="AR251" i="20"/>
  <c r="AR252" i="20"/>
  <c r="AR253" i="20"/>
  <c r="AR254" i="20"/>
  <c r="AR255" i="20"/>
  <c r="AR256" i="20"/>
  <c r="AR257" i="20"/>
  <c r="AR258" i="20"/>
  <c r="AR259" i="20"/>
  <c r="AR260" i="20"/>
  <c r="AR261" i="20"/>
  <c r="AR262" i="20"/>
  <c r="AR263" i="20"/>
  <c r="AR264" i="20"/>
  <c r="AR265" i="20"/>
  <c r="AR266" i="20"/>
  <c r="AR267" i="20"/>
  <c r="AR268" i="20"/>
  <c r="AR269" i="20"/>
  <c r="AR270" i="20"/>
  <c r="AR271" i="20"/>
  <c r="AR272" i="20"/>
  <c r="AR273" i="20"/>
  <c r="AR274" i="20"/>
  <c r="AR275" i="20"/>
  <c r="AR276" i="20"/>
  <c r="AR277" i="20"/>
  <c r="AR278" i="20"/>
  <c r="AR279" i="20"/>
  <c r="AR280" i="20"/>
  <c r="AR281" i="20"/>
  <c r="AR282" i="20"/>
  <c r="AR283" i="20"/>
  <c r="AR284" i="20"/>
  <c r="AR285" i="20"/>
  <c r="AR286" i="20"/>
  <c r="AR287" i="20"/>
  <c r="AR288" i="20"/>
  <c r="AR289" i="20"/>
  <c r="AR290" i="20"/>
  <c r="AR291" i="20"/>
  <c r="AR292" i="20"/>
  <c r="AR293" i="20"/>
  <c r="AR294" i="20"/>
  <c r="AR295" i="20"/>
  <c r="AR296" i="20"/>
  <c r="AR297" i="20"/>
  <c r="AR298" i="20"/>
  <c r="AR299" i="20"/>
  <c r="AR300" i="20"/>
  <c r="AR301" i="20"/>
  <c r="AR302" i="20"/>
  <c r="AR303" i="20"/>
  <c r="AR304" i="20"/>
  <c r="AR305" i="20"/>
  <c r="AR306" i="20"/>
  <c r="AR307" i="20"/>
  <c r="AR308" i="20"/>
  <c r="AR309" i="20"/>
  <c r="AR310" i="20"/>
  <c r="AR311" i="20"/>
  <c r="AR312" i="20"/>
  <c r="AR313" i="20"/>
  <c r="AR314" i="20"/>
  <c r="AR315" i="20"/>
  <c r="AR316" i="20"/>
  <c r="AR317" i="20"/>
  <c r="AR318" i="20"/>
  <c r="AR319" i="20"/>
  <c r="AR320" i="20"/>
  <c r="AR321" i="20"/>
  <c r="AR322" i="20"/>
  <c r="AR323" i="20"/>
  <c r="AR324" i="20"/>
  <c r="AR325" i="20"/>
  <c r="AR326" i="20"/>
  <c r="AR327" i="20"/>
  <c r="AR328" i="20"/>
  <c r="AR329" i="20"/>
  <c r="AR330" i="20"/>
  <c r="AR331" i="20"/>
  <c r="AR332" i="20"/>
  <c r="AR333" i="20"/>
  <c r="AR334" i="20"/>
  <c r="AR335" i="20"/>
  <c r="AR336" i="20"/>
  <c r="AR337" i="20"/>
  <c r="AR338" i="20"/>
  <c r="AR339" i="20"/>
  <c r="AR340" i="20"/>
  <c r="AR341" i="20"/>
  <c r="AR342" i="20"/>
  <c r="AR343" i="20"/>
  <c r="AR344" i="20"/>
  <c r="AR345" i="20"/>
  <c r="AR346" i="20"/>
  <c r="AR347" i="20"/>
  <c r="AR348" i="20"/>
  <c r="AR349" i="20"/>
  <c r="AR350" i="20"/>
  <c r="AR351" i="20"/>
  <c r="AR352" i="20"/>
  <c r="AR353" i="20"/>
  <c r="AR354" i="20"/>
  <c r="AR355" i="20"/>
  <c r="AR356" i="20"/>
  <c r="AR357" i="20"/>
  <c r="AR358" i="20"/>
  <c r="AR359" i="20"/>
  <c r="AR360" i="20"/>
  <c r="AR361" i="20"/>
  <c r="AR362" i="20"/>
  <c r="AR363" i="20"/>
  <c r="AR364" i="20"/>
  <c r="AR365" i="20"/>
  <c r="AR366" i="20"/>
  <c r="AR367" i="20"/>
  <c r="AR368" i="20"/>
  <c r="AR369" i="20"/>
  <c r="AR370" i="20"/>
  <c r="AR371" i="20"/>
  <c r="AR372" i="20"/>
  <c r="AR373" i="20"/>
  <c r="AR374" i="20"/>
  <c r="AR375" i="20"/>
  <c r="AR376" i="20"/>
  <c r="AR377" i="20"/>
  <c r="AR378" i="20"/>
  <c r="AR379" i="20"/>
  <c r="AR380" i="20"/>
  <c r="AR381" i="20"/>
  <c r="AR382" i="20"/>
  <c r="AR383" i="20"/>
  <c r="AR384" i="20"/>
  <c r="AR385" i="20"/>
  <c r="AR386" i="20"/>
  <c r="AR387" i="20"/>
  <c r="AR388" i="20"/>
  <c r="AR389" i="20"/>
  <c r="AR390" i="20"/>
  <c r="AR391" i="20"/>
  <c r="AR392" i="20"/>
  <c r="AR393" i="20"/>
  <c r="AR394" i="20"/>
  <c r="AR395" i="20"/>
  <c r="AR396" i="20"/>
  <c r="AR397" i="20"/>
  <c r="AR398" i="20"/>
  <c r="AR399" i="20"/>
  <c r="AR400" i="20"/>
  <c r="AR401" i="20"/>
  <c r="AR402" i="20"/>
  <c r="AR403" i="20"/>
  <c r="AR404" i="20"/>
  <c r="AR405" i="20"/>
  <c r="AR406" i="20"/>
  <c r="AR407" i="20"/>
  <c r="AR408" i="20"/>
  <c r="AR409" i="20"/>
  <c r="AR410" i="20"/>
  <c r="AR411" i="20"/>
  <c r="AR412" i="20"/>
  <c r="AR413" i="20"/>
  <c r="AR414" i="20"/>
  <c r="AR415" i="20"/>
  <c r="AR416" i="20"/>
  <c r="AR417" i="20"/>
  <c r="AR418" i="20"/>
  <c r="AR419" i="20"/>
  <c r="AR420" i="20"/>
  <c r="AR421" i="20"/>
  <c r="AR422" i="20"/>
  <c r="AR423" i="20"/>
  <c r="AR424" i="20"/>
  <c r="AR425" i="20"/>
  <c r="AR426" i="20"/>
  <c r="AR427" i="20"/>
  <c r="AR428" i="20"/>
  <c r="AR429" i="20"/>
  <c r="AR430" i="20"/>
  <c r="AR431" i="20"/>
  <c r="AR432" i="20"/>
  <c r="AR433" i="20"/>
  <c r="AR434" i="20"/>
  <c r="AR435" i="20"/>
  <c r="AR436" i="20"/>
  <c r="AR437" i="20"/>
  <c r="AR438" i="20"/>
  <c r="AR439" i="20"/>
  <c r="AR440" i="20"/>
  <c r="AR441" i="20"/>
  <c r="AR442" i="20"/>
  <c r="AR443" i="20"/>
  <c r="AR444" i="20"/>
  <c r="AR445" i="20"/>
  <c r="AR446" i="20"/>
  <c r="AR447" i="20"/>
  <c r="AR448" i="20"/>
  <c r="AR449" i="20"/>
  <c r="AR450" i="20"/>
  <c r="AR451" i="20"/>
  <c r="AR452" i="20"/>
  <c r="AR453" i="20"/>
  <c r="AR454" i="20"/>
  <c r="AR455" i="20"/>
  <c r="AR456" i="20"/>
  <c r="AR457" i="20"/>
  <c r="AR458" i="20"/>
  <c r="AR459" i="20"/>
  <c r="AR460" i="20"/>
  <c r="AR461" i="20"/>
  <c r="AR462" i="20"/>
  <c r="AR463" i="20"/>
  <c r="AR464" i="20"/>
  <c r="AR465" i="20"/>
  <c r="AR466" i="20"/>
  <c r="AR467" i="20"/>
  <c r="AR468" i="20"/>
  <c r="AR469" i="20"/>
  <c r="AR470" i="20"/>
  <c r="AR471" i="20"/>
  <c r="AR472" i="20"/>
  <c r="AR473" i="20"/>
  <c r="AR474" i="20"/>
  <c r="AR475" i="20"/>
  <c r="AR476" i="20"/>
  <c r="AR477" i="20"/>
  <c r="AR478" i="20"/>
  <c r="AR479" i="20"/>
  <c r="AR480" i="20"/>
  <c r="AR481" i="20"/>
  <c r="AR482" i="20"/>
  <c r="AR483" i="20"/>
  <c r="AR484" i="20"/>
  <c r="AR485" i="20"/>
  <c r="AR486" i="20"/>
  <c r="AR487" i="20"/>
  <c r="AR488" i="20"/>
  <c r="AR489" i="20"/>
  <c r="AR490" i="20"/>
  <c r="AR491" i="20"/>
  <c r="AR492" i="20"/>
  <c r="AR493" i="20"/>
  <c r="AR494" i="20"/>
  <c r="AR495" i="20"/>
  <c r="AR496" i="20"/>
  <c r="AR497" i="20"/>
  <c r="AR498" i="20"/>
  <c r="AR499" i="20"/>
  <c r="AR500" i="20"/>
  <c r="AR501" i="20"/>
  <c r="AR502" i="20"/>
  <c r="AR503" i="20"/>
  <c r="AR504" i="20"/>
  <c r="AR505" i="20"/>
  <c r="AR506" i="20"/>
  <c r="AR507" i="20"/>
  <c r="AR508" i="20"/>
  <c r="AR509" i="20"/>
  <c r="AR510" i="20"/>
  <c r="AR511" i="20"/>
  <c r="AR512" i="20"/>
  <c r="AR513" i="20"/>
  <c r="AR514" i="20"/>
  <c r="AR515" i="20"/>
  <c r="AR516" i="20"/>
  <c r="AR517" i="20"/>
  <c r="AR518" i="20"/>
  <c r="AR519" i="20"/>
  <c r="AR520" i="20"/>
  <c r="AR521" i="20"/>
  <c r="AR522" i="20"/>
  <c r="AR523" i="20"/>
  <c r="AR524" i="20"/>
  <c r="AR525" i="20"/>
  <c r="AR526" i="20"/>
  <c r="AR527" i="20"/>
  <c r="AR528" i="20"/>
  <c r="AR529" i="20"/>
  <c r="AR530" i="20"/>
  <c r="AR531" i="20"/>
  <c r="AR532" i="20"/>
  <c r="AR533" i="20"/>
  <c r="AR534" i="20"/>
  <c r="AR535" i="20"/>
  <c r="AR536" i="20"/>
  <c r="AR537" i="20"/>
  <c r="AR538" i="20"/>
  <c r="AR539" i="20"/>
  <c r="AR540" i="20"/>
  <c r="AR541" i="20"/>
  <c r="AR542" i="20"/>
  <c r="AR543" i="20"/>
  <c r="AR21" i="20"/>
  <c r="AR20" i="20"/>
  <c r="AR19" i="20"/>
  <c r="AR18" i="20"/>
  <c r="AR17" i="20"/>
  <c r="AR16" i="20"/>
  <c r="AR15" i="20"/>
  <c r="AR14" i="20"/>
  <c r="AR13" i="20"/>
  <c r="AR12" i="20"/>
  <c r="AR11" i="20"/>
  <c r="AR10" i="20"/>
  <c r="AR4" i="20"/>
  <c r="AR5" i="20"/>
  <c r="AR6" i="20"/>
  <c r="AR7" i="20"/>
  <c r="AR3" i="20"/>
  <c r="W6" i="20"/>
  <c r="W5" i="20"/>
  <c r="W4" i="20"/>
  <c r="W11" i="20"/>
  <c r="W12" i="20"/>
  <c r="W13" i="20"/>
  <c r="W14" i="20"/>
  <c r="W15" i="20"/>
  <c r="W16" i="20"/>
  <c r="W17" i="20"/>
  <c r="W18" i="20"/>
  <c r="W19" i="20"/>
  <c r="W20" i="20"/>
  <c r="W10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304" i="20"/>
  <c r="W305" i="20"/>
  <c r="W306" i="20"/>
  <c r="W307" i="20"/>
  <c r="W308" i="20"/>
  <c r="W309" i="20"/>
  <c r="W310" i="20"/>
  <c r="W311" i="20"/>
  <c r="W312" i="20"/>
  <c r="W313" i="20"/>
  <c r="W314" i="20"/>
  <c r="W315" i="20"/>
  <c r="W316" i="20"/>
  <c r="W317" i="20"/>
  <c r="W318" i="20"/>
  <c r="W319" i="20"/>
  <c r="W320" i="20"/>
  <c r="W321" i="20"/>
  <c r="W322" i="20"/>
  <c r="W323" i="20"/>
  <c r="W324" i="20"/>
  <c r="W325" i="20"/>
  <c r="W326" i="20"/>
  <c r="W327" i="20"/>
  <c r="W328" i="20"/>
  <c r="W329" i="20"/>
  <c r="W330" i="20"/>
  <c r="W331" i="20"/>
  <c r="W332" i="20"/>
  <c r="W333" i="20"/>
  <c r="W334" i="20"/>
  <c r="W335" i="20"/>
  <c r="W336" i="20"/>
  <c r="W337" i="20"/>
  <c r="W338" i="20"/>
  <c r="W339" i="20"/>
  <c r="W340" i="20"/>
  <c r="W341" i="20"/>
  <c r="W342" i="20"/>
  <c r="W343" i="20"/>
  <c r="W344" i="20"/>
  <c r="W345" i="20"/>
  <c r="W346" i="20"/>
  <c r="W347" i="20"/>
  <c r="W348" i="20"/>
  <c r="W349" i="20"/>
  <c r="W350" i="20"/>
  <c r="W351" i="20"/>
  <c r="W352" i="20"/>
  <c r="W353" i="20"/>
  <c r="W354" i="20"/>
  <c r="W355" i="20"/>
  <c r="W356" i="20"/>
  <c r="W357" i="20"/>
  <c r="W358" i="20"/>
  <c r="W359" i="20"/>
  <c r="W360" i="20"/>
  <c r="W361" i="20"/>
  <c r="W362" i="20"/>
  <c r="W363" i="20"/>
  <c r="W364" i="20"/>
  <c r="W365" i="20"/>
  <c r="W366" i="20"/>
  <c r="W367" i="20"/>
  <c r="W368" i="20"/>
  <c r="W369" i="20"/>
  <c r="W370" i="20"/>
  <c r="W371" i="20"/>
  <c r="W372" i="20"/>
  <c r="W373" i="20"/>
  <c r="W374" i="20"/>
  <c r="W375" i="20"/>
  <c r="W376" i="20"/>
  <c r="W377" i="20"/>
  <c r="W378" i="20"/>
  <c r="W379" i="20"/>
  <c r="W380" i="20"/>
  <c r="W381" i="20"/>
  <c r="W382" i="20"/>
  <c r="W383" i="20"/>
  <c r="W384" i="20"/>
  <c r="W385" i="20"/>
  <c r="W386" i="20"/>
  <c r="W387" i="20"/>
  <c r="W388" i="20"/>
  <c r="W389" i="20"/>
  <c r="W390" i="20"/>
  <c r="W391" i="20"/>
  <c r="W392" i="20"/>
  <c r="W393" i="20"/>
  <c r="W394" i="20"/>
  <c r="W395" i="20"/>
  <c r="W396" i="20"/>
  <c r="W397" i="20"/>
  <c r="W398" i="20"/>
  <c r="W399" i="20"/>
  <c r="W400" i="20"/>
  <c r="W401" i="20"/>
  <c r="W402" i="20"/>
  <c r="W403" i="20"/>
  <c r="W404" i="20"/>
  <c r="W405" i="20"/>
  <c r="W406" i="20"/>
  <c r="W407" i="20"/>
  <c r="W408" i="20"/>
  <c r="W409" i="20"/>
  <c r="W410" i="20"/>
  <c r="W411" i="20"/>
  <c r="W412" i="20"/>
  <c r="W413" i="20"/>
  <c r="W414" i="20"/>
  <c r="W415" i="20"/>
  <c r="W416" i="20"/>
  <c r="W417" i="20"/>
  <c r="W418" i="20"/>
  <c r="W419" i="20"/>
  <c r="W420" i="20"/>
  <c r="W421" i="20"/>
  <c r="W422" i="20"/>
  <c r="W423" i="20"/>
  <c r="W424" i="20"/>
  <c r="W425" i="20"/>
  <c r="W426" i="20"/>
  <c r="W427" i="20"/>
  <c r="W428" i="20"/>
  <c r="W429" i="20"/>
  <c r="W430" i="20"/>
  <c r="W431" i="20"/>
  <c r="W432" i="20"/>
  <c r="W433" i="20"/>
  <c r="W434" i="20"/>
  <c r="W435" i="20"/>
  <c r="W436" i="20"/>
  <c r="W437" i="20"/>
  <c r="W438" i="20"/>
  <c r="W439" i="20"/>
  <c r="W440" i="20"/>
  <c r="W441" i="20"/>
  <c r="W442" i="20"/>
  <c r="W443" i="20"/>
  <c r="W444" i="20"/>
  <c r="W445" i="20"/>
  <c r="W446" i="20"/>
  <c r="W447" i="20"/>
  <c r="W448" i="20"/>
  <c r="W449" i="20"/>
  <c r="W450" i="20"/>
  <c r="W451" i="20"/>
  <c r="W452" i="20"/>
  <c r="W453" i="20"/>
  <c r="W454" i="20"/>
  <c r="W455" i="20"/>
  <c r="W456" i="20"/>
  <c r="W457" i="20"/>
  <c r="W458" i="20"/>
  <c r="W459" i="20"/>
  <c r="W460" i="20"/>
  <c r="W461" i="20"/>
  <c r="W462" i="20"/>
  <c r="W463" i="20"/>
  <c r="W464" i="20"/>
  <c r="W465" i="20"/>
  <c r="W466" i="20"/>
  <c r="W467" i="20"/>
  <c r="W468" i="20"/>
  <c r="W469" i="20"/>
  <c r="W470" i="20"/>
  <c r="W471" i="20"/>
  <c r="W472" i="20"/>
  <c r="W473" i="20"/>
  <c r="W474" i="20"/>
  <c r="W475" i="20"/>
  <c r="W476" i="20"/>
  <c r="W477" i="20"/>
  <c r="W478" i="20"/>
  <c r="W479" i="20"/>
  <c r="W480" i="20"/>
  <c r="W481" i="20"/>
  <c r="W482" i="20"/>
  <c r="W483" i="20"/>
  <c r="W484" i="20"/>
  <c r="W485" i="20"/>
  <c r="W486" i="20"/>
  <c r="W487" i="20"/>
  <c r="W488" i="20"/>
  <c r="W489" i="20"/>
  <c r="W490" i="20"/>
  <c r="W491" i="20"/>
  <c r="W492" i="20"/>
  <c r="W493" i="20"/>
  <c r="W494" i="20"/>
  <c r="W495" i="20"/>
  <c r="W496" i="20"/>
  <c r="W497" i="20"/>
  <c r="W498" i="20"/>
  <c r="W499" i="20"/>
  <c r="W500" i="20"/>
  <c r="W501" i="20"/>
  <c r="W502" i="20"/>
  <c r="W503" i="20"/>
  <c r="W504" i="20"/>
  <c r="W505" i="20"/>
  <c r="W506" i="20"/>
  <c r="W507" i="20"/>
  <c r="W508" i="20"/>
  <c r="W509" i="20"/>
  <c r="W510" i="20"/>
  <c r="W511" i="20"/>
  <c r="W512" i="20"/>
  <c r="W513" i="20"/>
  <c r="W514" i="20"/>
  <c r="W515" i="20"/>
  <c r="W516" i="20"/>
  <c r="W517" i="20"/>
  <c r="W518" i="20"/>
  <c r="W519" i="20"/>
  <c r="W520" i="20"/>
  <c r="W521" i="20"/>
  <c r="W522" i="20"/>
  <c r="W523" i="20"/>
  <c r="W524" i="20"/>
  <c r="W525" i="20"/>
  <c r="W526" i="20"/>
  <c r="W527" i="20"/>
  <c r="W528" i="20"/>
  <c r="W529" i="20"/>
  <c r="W530" i="20"/>
  <c r="W531" i="20"/>
  <c r="W532" i="20"/>
  <c r="W533" i="20"/>
  <c r="W534" i="20"/>
  <c r="W535" i="20"/>
  <c r="W536" i="20"/>
  <c r="W537" i="20"/>
  <c r="W538" i="20"/>
  <c r="W539" i="20"/>
  <c r="W540" i="20"/>
  <c r="W541" i="20"/>
  <c r="W542" i="20"/>
  <c r="W543" i="20"/>
  <c r="W24" i="20"/>
  <c r="AN543" i="20"/>
  <c r="AL543" i="20"/>
  <c r="AH543" i="20"/>
  <c r="AG543" i="20"/>
  <c r="AF543" i="20"/>
  <c r="AE543" i="20"/>
  <c r="AD543" i="20"/>
  <c r="AC543" i="20"/>
  <c r="AA543" i="20"/>
  <c r="Z543" i="20"/>
  <c r="Y543" i="20"/>
  <c r="S543" i="20"/>
  <c r="N543" i="20"/>
  <c r="M543" i="20"/>
  <c r="L543" i="20"/>
  <c r="K543" i="20"/>
  <c r="J543" i="20"/>
  <c r="I543" i="20"/>
  <c r="G543" i="20"/>
  <c r="E543" i="20"/>
  <c r="AN542" i="20"/>
  <c r="AL542" i="20"/>
  <c r="AH542" i="20"/>
  <c r="AG542" i="20"/>
  <c r="AF542" i="20"/>
  <c r="AE542" i="20"/>
  <c r="AD542" i="20"/>
  <c r="AC542" i="20"/>
  <c r="AA542" i="20"/>
  <c r="Z542" i="20"/>
  <c r="Y542" i="20"/>
  <c r="S542" i="20"/>
  <c r="N542" i="20"/>
  <c r="M542" i="20"/>
  <c r="L542" i="20"/>
  <c r="K542" i="20"/>
  <c r="J542" i="20"/>
  <c r="I542" i="20"/>
  <c r="G542" i="20"/>
  <c r="E542" i="20"/>
  <c r="AN541" i="20"/>
  <c r="AL541" i="20"/>
  <c r="AH541" i="20"/>
  <c r="AG541" i="20"/>
  <c r="AF541" i="20"/>
  <c r="AE541" i="20"/>
  <c r="AD541" i="20"/>
  <c r="AC541" i="20"/>
  <c r="AA541" i="20"/>
  <c r="Z541" i="20"/>
  <c r="Y541" i="20"/>
  <c r="S541" i="20"/>
  <c r="N541" i="20"/>
  <c r="M541" i="20"/>
  <c r="L541" i="20"/>
  <c r="K541" i="20"/>
  <c r="J541" i="20"/>
  <c r="I541" i="20"/>
  <c r="G541" i="20"/>
  <c r="T541" i="20" s="1"/>
  <c r="E541" i="20"/>
  <c r="AN540" i="20"/>
  <c r="AL540" i="20"/>
  <c r="AH540" i="20"/>
  <c r="AG540" i="20"/>
  <c r="AF540" i="20"/>
  <c r="AE540" i="20"/>
  <c r="AD540" i="20"/>
  <c r="AC540" i="20"/>
  <c r="AA540" i="20"/>
  <c r="AB540" i="20" s="1"/>
  <c r="Z540" i="20"/>
  <c r="Y540" i="20"/>
  <c r="S540" i="20"/>
  <c r="N540" i="20"/>
  <c r="M540" i="20"/>
  <c r="L540" i="20"/>
  <c r="K540" i="20"/>
  <c r="J540" i="20"/>
  <c r="I540" i="20"/>
  <c r="G540" i="20"/>
  <c r="E540" i="20"/>
  <c r="AN539" i="20"/>
  <c r="AL539" i="20"/>
  <c r="AH539" i="20"/>
  <c r="AG539" i="20"/>
  <c r="AF539" i="20"/>
  <c r="AE539" i="20"/>
  <c r="AD539" i="20"/>
  <c r="AC539" i="20"/>
  <c r="AA539" i="20"/>
  <c r="Z539" i="20"/>
  <c r="Y539" i="20"/>
  <c r="S539" i="20"/>
  <c r="N539" i="20"/>
  <c r="M539" i="20"/>
  <c r="L539" i="20"/>
  <c r="K539" i="20"/>
  <c r="J539" i="20"/>
  <c r="I539" i="20"/>
  <c r="G539" i="20"/>
  <c r="H539" i="20"/>
  <c r="E539" i="20"/>
  <c r="AN538" i="20"/>
  <c r="AL538" i="20"/>
  <c r="AH538" i="20"/>
  <c r="AG538" i="20"/>
  <c r="AF538" i="20"/>
  <c r="AE538" i="20"/>
  <c r="AD538" i="20"/>
  <c r="AC538" i="20"/>
  <c r="AA538" i="20"/>
  <c r="AB538" i="20" s="1"/>
  <c r="Z538" i="20"/>
  <c r="Y538" i="20"/>
  <c r="S538" i="20"/>
  <c r="N538" i="20"/>
  <c r="M538" i="20"/>
  <c r="L538" i="20"/>
  <c r="K538" i="20"/>
  <c r="J538" i="20"/>
  <c r="I538" i="20"/>
  <c r="G538" i="20"/>
  <c r="H538" i="20" s="1"/>
  <c r="E538" i="20"/>
  <c r="AN537" i="20"/>
  <c r="AL537" i="20"/>
  <c r="AJ537" i="20"/>
  <c r="AI537" i="20"/>
  <c r="AH537" i="20"/>
  <c r="AG537" i="20"/>
  <c r="AF537" i="20"/>
  <c r="AE537" i="20"/>
  <c r="AD537" i="20"/>
  <c r="AC537" i="20"/>
  <c r="AA537" i="20"/>
  <c r="AB537" i="20" s="1"/>
  <c r="Z537" i="20"/>
  <c r="Y537" i="20"/>
  <c r="S537" i="20"/>
  <c r="P537" i="20"/>
  <c r="O537" i="20"/>
  <c r="N537" i="20"/>
  <c r="M537" i="20"/>
  <c r="L537" i="20"/>
  <c r="K537" i="20"/>
  <c r="J537" i="20"/>
  <c r="I537" i="20"/>
  <c r="G537" i="20"/>
  <c r="E537" i="20"/>
  <c r="AN536" i="20"/>
  <c r="AL536" i="20"/>
  <c r="AJ536" i="20"/>
  <c r="AI536" i="20"/>
  <c r="AH536" i="20"/>
  <c r="AG536" i="20"/>
  <c r="AF536" i="20"/>
  <c r="AE536" i="20"/>
  <c r="AD536" i="20"/>
  <c r="AC536" i="20"/>
  <c r="AA536" i="20"/>
  <c r="Z536" i="20"/>
  <c r="Y536" i="20"/>
  <c r="S536" i="20"/>
  <c r="P536" i="20"/>
  <c r="O536" i="20"/>
  <c r="N536" i="20"/>
  <c r="M536" i="20"/>
  <c r="L536" i="20"/>
  <c r="K536" i="20"/>
  <c r="J536" i="20"/>
  <c r="I536" i="20"/>
  <c r="G536" i="20"/>
  <c r="H536" i="20" s="1"/>
  <c r="E536" i="20"/>
  <c r="AN535" i="20"/>
  <c r="AL535" i="20"/>
  <c r="AJ535" i="20"/>
  <c r="AI535" i="20"/>
  <c r="AH535" i="20"/>
  <c r="AG535" i="20"/>
  <c r="AF535" i="20"/>
  <c r="AE535" i="20"/>
  <c r="AD535" i="20"/>
  <c r="AC535" i="20"/>
  <c r="AA535" i="20"/>
  <c r="Z535" i="20"/>
  <c r="AB535" i="20" s="1"/>
  <c r="Y535" i="20"/>
  <c r="S535" i="20"/>
  <c r="P535" i="20"/>
  <c r="O535" i="20"/>
  <c r="N535" i="20"/>
  <c r="M535" i="20"/>
  <c r="L535" i="20"/>
  <c r="K535" i="20"/>
  <c r="J535" i="20"/>
  <c r="I535" i="20"/>
  <c r="G535" i="20"/>
  <c r="H535" i="20"/>
  <c r="E535" i="20"/>
  <c r="AN534" i="20"/>
  <c r="AL534" i="20"/>
  <c r="AJ534" i="20"/>
  <c r="AI534" i="20"/>
  <c r="AH534" i="20"/>
  <c r="AG534" i="20"/>
  <c r="AF534" i="20"/>
  <c r="AE534" i="20"/>
  <c r="AD534" i="20"/>
  <c r="AC534" i="20"/>
  <c r="AA534" i="20"/>
  <c r="Z534" i="20"/>
  <c r="Y534" i="20"/>
  <c r="S534" i="20"/>
  <c r="P534" i="20"/>
  <c r="O534" i="20"/>
  <c r="N534" i="20"/>
  <c r="M534" i="20"/>
  <c r="L534" i="20"/>
  <c r="K534" i="20"/>
  <c r="J534" i="20"/>
  <c r="I534" i="20"/>
  <c r="G534" i="20"/>
  <c r="E534" i="20"/>
  <c r="AN533" i="20"/>
  <c r="AL533" i="20"/>
  <c r="AH533" i="20"/>
  <c r="AG533" i="20"/>
  <c r="AF533" i="20"/>
  <c r="AE533" i="20"/>
  <c r="AD533" i="20"/>
  <c r="AC533" i="20"/>
  <c r="AA533" i="20"/>
  <c r="Z533" i="20"/>
  <c r="Y533" i="20"/>
  <c r="S533" i="20"/>
  <c r="N533" i="20"/>
  <c r="M533" i="20"/>
  <c r="L533" i="20"/>
  <c r="K533" i="20"/>
  <c r="J533" i="20"/>
  <c r="I533" i="20"/>
  <c r="G533" i="20"/>
  <c r="E533" i="20"/>
  <c r="AN532" i="20"/>
  <c r="AL532" i="20"/>
  <c r="AH532" i="20"/>
  <c r="AG532" i="20"/>
  <c r="AF532" i="20"/>
  <c r="AE532" i="20"/>
  <c r="AD532" i="20"/>
  <c r="AC532" i="20"/>
  <c r="AA532" i="20"/>
  <c r="AB532" i="20" s="1"/>
  <c r="Z532" i="20"/>
  <c r="Y532" i="20"/>
  <c r="S532" i="20"/>
  <c r="N532" i="20"/>
  <c r="M532" i="20"/>
  <c r="L532" i="20"/>
  <c r="K532" i="20"/>
  <c r="J532" i="20"/>
  <c r="I532" i="20"/>
  <c r="G532" i="20"/>
  <c r="E532" i="20"/>
  <c r="AN531" i="20"/>
  <c r="AL531" i="20"/>
  <c r="AH531" i="20"/>
  <c r="AG531" i="20"/>
  <c r="AF531" i="20"/>
  <c r="AE531" i="20"/>
  <c r="AD531" i="20"/>
  <c r="AC531" i="20"/>
  <c r="AA531" i="20"/>
  <c r="Z531" i="20"/>
  <c r="Y531" i="20"/>
  <c r="S531" i="20"/>
  <c r="N531" i="20"/>
  <c r="M531" i="20"/>
  <c r="L531" i="20"/>
  <c r="K531" i="20"/>
  <c r="J531" i="20"/>
  <c r="I531" i="20"/>
  <c r="G531" i="20"/>
  <c r="H531" i="20"/>
  <c r="E531" i="20"/>
  <c r="AN530" i="20"/>
  <c r="AL530" i="20"/>
  <c r="AJ530" i="20"/>
  <c r="AI530" i="20"/>
  <c r="AH530" i="20"/>
  <c r="AG530" i="20"/>
  <c r="AF530" i="20"/>
  <c r="AE530" i="20"/>
  <c r="AD530" i="20"/>
  <c r="AC530" i="20"/>
  <c r="AA530" i="20"/>
  <c r="AB530" i="20" s="1"/>
  <c r="Z530" i="20"/>
  <c r="Y530" i="20"/>
  <c r="S530" i="20"/>
  <c r="P530" i="20"/>
  <c r="O530" i="20"/>
  <c r="N530" i="20"/>
  <c r="M530" i="20"/>
  <c r="L530" i="20"/>
  <c r="K530" i="20"/>
  <c r="J530" i="20"/>
  <c r="I530" i="20"/>
  <c r="G530" i="20"/>
  <c r="E530" i="20"/>
  <c r="AN529" i="20"/>
  <c r="AL529" i="20"/>
  <c r="AJ529" i="20"/>
  <c r="AI529" i="20"/>
  <c r="AH529" i="20"/>
  <c r="AG529" i="20"/>
  <c r="AF529" i="20"/>
  <c r="AE529" i="20"/>
  <c r="AD529" i="20"/>
  <c r="AC529" i="20"/>
  <c r="AA529" i="20"/>
  <c r="Z529" i="20"/>
  <c r="Y529" i="20"/>
  <c r="S529" i="20"/>
  <c r="P529" i="20"/>
  <c r="O529" i="20"/>
  <c r="N529" i="20"/>
  <c r="M529" i="20"/>
  <c r="L529" i="20"/>
  <c r="K529" i="20"/>
  <c r="J529" i="20"/>
  <c r="I529" i="20"/>
  <c r="G529" i="20"/>
  <c r="T529" i="20" s="1"/>
  <c r="E529" i="20"/>
  <c r="AN528" i="20"/>
  <c r="AL528" i="20"/>
  <c r="AJ528" i="20"/>
  <c r="AI528" i="20"/>
  <c r="AH528" i="20"/>
  <c r="AG528" i="20"/>
  <c r="AF528" i="20"/>
  <c r="AE528" i="20"/>
  <c r="AD528" i="20"/>
  <c r="AC528" i="20"/>
  <c r="AA528" i="20"/>
  <c r="Z528" i="20"/>
  <c r="Y528" i="20"/>
  <c r="S528" i="20"/>
  <c r="P528" i="20"/>
  <c r="O528" i="20"/>
  <c r="N528" i="20"/>
  <c r="M528" i="20"/>
  <c r="L528" i="20"/>
  <c r="K528" i="20"/>
  <c r="J528" i="20"/>
  <c r="I528" i="20"/>
  <c r="G528" i="20"/>
  <c r="E528" i="20"/>
  <c r="AN527" i="20"/>
  <c r="AL527" i="20"/>
  <c r="AJ527" i="20"/>
  <c r="AI527" i="20"/>
  <c r="AH527" i="20"/>
  <c r="AG527" i="20"/>
  <c r="AF527" i="20"/>
  <c r="AE527" i="20"/>
  <c r="AD527" i="20"/>
  <c r="AC527" i="20"/>
  <c r="AA527" i="20"/>
  <c r="Z527" i="20"/>
  <c r="Y527" i="20"/>
  <c r="S527" i="20"/>
  <c r="P527" i="20"/>
  <c r="O527" i="20"/>
  <c r="N527" i="20"/>
  <c r="M527" i="20"/>
  <c r="L527" i="20"/>
  <c r="K527" i="20"/>
  <c r="J527" i="20"/>
  <c r="I527" i="20"/>
  <c r="G527" i="20"/>
  <c r="E527" i="20"/>
  <c r="AN526" i="20"/>
  <c r="AL526" i="20"/>
  <c r="AJ526" i="20"/>
  <c r="AI526" i="20"/>
  <c r="AH526" i="20"/>
  <c r="AG526" i="20"/>
  <c r="AF526" i="20"/>
  <c r="AE526" i="20"/>
  <c r="AD526" i="20"/>
  <c r="AC526" i="20"/>
  <c r="AA526" i="20"/>
  <c r="Z526" i="20"/>
  <c r="AB526" i="20" s="1"/>
  <c r="Y526" i="20"/>
  <c r="S526" i="20"/>
  <c r="P526" i="20"/>
  <c r="O526" i="20"/>
  <c r="N526" i="20"/>
  <c r="M526" i="20"/>
  <c r="L526" i="20"/>
  <c r="K526" i="20"/>
  <c r="J526" i="20"/>
  <c r="T526" i="20" s="1"/>
  <c r="I526" i="20"/>
  <c r="G526" i="20"/>
  <c r="H526" i="20" s="1"/>
  <c r="E526" i="20"/>
  <c r="AN525" i="20"/>
  <c r="AL525" i="20"/>
  <c r="AJ525" i="20"/>
  <c r="AI525" i="20"/>
  <c r="AH525" i="20"/>
  <c r="AG525" i="20"/>
  <c r="AF525" i="20"/>
  <c r="AE525" i="20"/>
  <c r="AD525" i="20"/>
  <c r="AC525" i="20"/>
  <c r="AO525" i="20" s="1"/>
  <c r="AA525" i="20"/>
  <c r="Z525" i="20"/>
  <c r="Y525" i="20"/>
  <c r="S525" i="20"/>
  <c r="P525" i="20"/>
  <c r="O525" i="20"/>
  <c r="N525" i="20"/>
  <c r="M525" i="20"/>
  <c r="L525" i="20"/>
  <c r="K525" i="20"/>
  <c r="J525" i="20"/>
  <c r="I525" i="20"/>
  <c r="G525" i="20"/>
  <c r="E525" i="20"/>
  <c r="AN524" i="20"/>
  <c r="AL524" i="20"/>
  <c r="AH524" i="20"/>
  <c r="AG524" i="20"/>
  <c r="AF524" i="20"/>
  <c r="AE524" i="20"/>
  <c r="AD524" i="20"/>
  <c r="AC524" i="20"/>
  <c r="AA524" i="20"/>
  <c r="AB524" i="20" s="1"/>
  <c r="Z524" i="20"/>
  <c r="Y524" i="20"/>
  <c r="S524" i="20"/>
  <c r="N524" i="20"/>
  <c r="T524" i="20" s="1"/>
  <c r="M524" i="20"/>
  <c r="L524" i="20"/>
  <c r="K524" i="20"/>
  <c r="J524" i="20"/>
  <c r="I524" i="20"/>
  <c r="G524" i="20"/>
  <c r="E524" i="20"/>
  <c r="AN523" i="20"/>
  <c r="AL523" i="20"/>
  <c r="AH523" i="20"/>
  <c r="AG523" i="20"/>
  <c r="AF523" i="20"/>
  <c r="AE523" i="20"/>
  <c r="AD523" i="20"/>
  <c r="AC523" i="20"/>
  <c r="AA523" i="20"/>
  <c r="Z523" i="20"/>
  <c r="Y523" i="20"/>
  <c r="S523" i="20"/>
  <c r="N523" i="20"/>
  <c r="M523" i="20"/>
  <c r="L523" i="20"/>
  <c r="K523" i="20"/>
  <c r="J523" i="20"/>
  <c r="I523" i="20"/>
  <c r="G523" i="20"/>
  <c r="H523" i="20"/>
  <c r="E523" i="20"/>
  <c r="AN522" i="20"/>
  <c r="AL522" i="20"/>
  <c r="AJ522" i="20"/>
  <c r="AI522" i="20"/>
  <c r="AH522" i="20"/>
  <c r="AG522" i="20"/>
  <c r="AF522" i="20"/>
  <c r="AE522" i="20"/>
  <c r="AD522" i="20"/>
  <c r="AC522" i="20"/>
  <c r="AA522" i="20"/>
  <c r="AB522" i="20" s="1"/>
  <c r="Z522" i="20"/>
  <c r="Y522" i="20"/>
  <c r="S522" i="20"/>
  <c r="P522" i="20"/>
  <c r="O522" i="20"/>
  <c r="N522" i="20"/>
  <c r="M522" i="20"/>
  <c r="L522" i="20"/>
  <c r="K522" i="20"/>
  <c r="J522" i="20"/>
  <c r="I522" i="20"/>
  <c r="G522" i="20"/>
  <c r="T522" i="20" s="1"/>
  <c r="E522" i="20"/>
  <c r="AN521" i="20"/>
  <c r="AL521" i="20"/>
  <c r="AJ521" i="20"/>
  <c r="AI521" i="20"/>
  <c r="AH521" i="20"/>
  <c r="AG521" i="20"/>
  <c r="AF521" i="20"/>
  <c r="AE521" i="20"/>
  <c r="AD521" i="20"/>
  <c r="AC521" i="20"/>
  <c r="AA521" i="20"/>
  <c r="Z521" i="20"/>
  <c r="Y521" i="20"/>
  <c r="S521" i="20"/>
  <c r="P521" i="20"/>
  <c r="O521" i="20"/>
  <c r="N521" i="20"/>
  <c r="M521" i="20"/>
  <c r="L521" i="20"/>
  <c r="K521" i="20"/>
  <c r="J521" i="20"/>
  <c r="I521" i="20"/>
  <c r="G521" i="20"/>
  <c r="E521" i="20"/>
  <c r="AN520" i="20"/>
  <c r="AL520" i="20"/>
  <c r="AJ520" i="20"/>
  <c r="AI520" i="20"/>
  <c r="AH520" i="20"/>
  <c r="AG520" i="20"/>
  <c r="AF520" i="20"/>
  <c r="AE520" i="20"/>
  <c r="AD520" i="20"/>
  <c r="AC520" i="20"/>
  <c r="AO520" i="20" s="1"/>
  <c r="AA520" i="20"/>
  <c r="Z520" i="20"/>
  <c r="Y520" i="20"/>
  <c r="S520" i="20"/>
  <c r="P520" i="20"/>
  <c r="O520" i="20"/>
  <c r="N520" i="20"/>
  <c r="M520" i="20"/>
  <c r="L520" i="20"/>
  <c r="K520" i="20"/>
  <c r="J520" i="20"/>
  <c r="I520" i="20"/>
  <c r="G520" i="20"/>
  <c r="E520" i="20"/>
  <c r="AN519" i="20"/>
  <c r="AL519" i="20"/>
  <c r="AJ519" i="20"/>
  <c r="AI519" i="20"/>
  <c r="AH519" i="20"/>
  <c r="AG519" i="20"/>
  <c r="AF519" i="20"/>
  <c r="AE519" i="20"/>
  <c r="AD519" i="20"/>
  <c r="AC519" i="20"/>
  <c r="AA519" i="20"/>
  <c r="Z519" i="20"/>
  <c r="Y519" i="20"/>
  <c r="S519" i="20"/>
  <c r="P519" i="20"/>
  <c r="O519" i="20"/>
  <c r="N519" i="20"/>
  <c r="M519" i="20"/>
  <c r="L519" i="20"/>
  <c r="K519" i="20"/>
  <c r="J519" i="20"/>
  <c r="I519" i="20"/>
  <c r="G519" i="20"/>
  <c r="E519" i="20"/>
  <c r="AN518" i="20"/>
  <c r="AL518" i="20"/>
  <c r="AJ518" i="20"/>
  <c r="AI518" i="20"/>
  <c r="AH518" i="20"/>
  <c r="AG518" i="20"/>
  <c r="AF518" i="20"/>
  <c r="AE518" i="20"/>
  <c r="AD518" i="20"/>
  <c r="AC518" i="20"/>
  <c r="AA518" i="20"/>
  <c r="AB518" i="20" s="1"/>
  <c r="Z518" i="20"/>
  <c r="Y518" i="20"/>
  <c r="S518" i="20"/>
  <c r="P518" i="20"/>
  <c r="O518" i="20"/>
  <c r="N518" i="20"/>
  <c r="M518" i="20"/>
  <c r="L518" i="20"/>
  <c r="K518" i="20"/>
  <c r="J518" i="20"/>
  <c r="I518" i="20"/>
  <c r="G518" i="20"/>
  <c r="H518" i="20" s="1"/>
  <c r="E518" i="20"/>
  <c r="AN517" i="20"/>
  <c r="AL517" i="20"/>
  <c r="AJ517" i="20"/>
  <c r="AI517" i="20"/>
  <c r="AH517" i="20"/>
  <c r="AG517" i="20"/>
  <c r="AF517" i="20"/>
  <c r="AE517" i="20"/>
  <c r="AD517" i="20"/>
  <c r="AC517" i="20"/>
  <c r="AA517" i="20"/>
  <c r="AB517" i="20" s="1"/>
  <c r="Z517" i="20"/>
  <c r="Y517" i="20"/>
  <c r="S517" i="20"/>
  <c r="P517" i="20"/>
  <c r="O517" i="20"/>
  <c r="N517" i="20"/>
  <c r="M517" i="20"/>
  <c r="L517" i="20"/>
  <c r="K517" i="20"/>
  <c r="J517" i="20"/>
  <c r="I517" i="20"/>
  <c r="G517" i="20"/>
  <c r="E517" i="20"/>
  <c r="AN516" i="20"/>
  <c r="AL516" i="20"/>
  <c r="AJ516" i="20"/>
  <c r="AI516" i="20"/>
  <c r="AH516" i="20"/>
  <c r="AG516" i="20"/>
  <c r="AF516" i="20"/>
  <c r="AE516" i="20"/>
  <c r="AD516" i="20"/>
  <c r="AC516" i="20"/>
  <c r="AA516" i="20"/>
  <c r="Z516" i="20"/>
  <c r="Y516" i="20"/>
  <c r="S516" i="20"/>
  <c r="P516" i="20"/>
  <c r="O516" i="20"/>
  <c r="N516" i="20"/>
  <c r="M516" i="20"/>
  <c r="L516" i="20"/>
  <c r="K516" i="20"/>
  <c r="J516" i="20"/>
  <c r="I516" i="20"/>
  <c r="G516" i="20"/>
  <c r="H516" i="20" s="1"/>
  <c r="E516" i="20"/>
  <c r="AN515" i="20"/>
  <c r="AL515" i="20"/>
  <c r="AJ515" i="20"/>
  <c r="AI515" i="20"/>
  <c r="AH515" i="20"/>
  <c r="AG515" i="20"/>
  <c r="AF515" i="20"/>
  <c r="AE515" i="20"/>
  <c r="AD515" i="20"/>
  <c r="AC515" i="20"/>
  <c r="AA515" i="20"/>
  <c r="Z515" i="20"/>
  <c r="AB515" i="20" s="1"/>
  <c r="Y515" i="20"/>
  <c r="S515" i="20"/>
  <c r="P515" i="20"/>
  <c r="O515" i="20"/>
  <c r="N515" i="20"/>
  <c r="M515" i="20"/>
  <c r="L515" i="20"/>
  <c r="K515" i="20"/>
  <c r="J515" i="20"/>
  <c r="I515" i="20"/>
  <c r="G515" i="20"/>
  <c r="H515" i="20"/>
  <c r="E515" i="20"/>
  <c r="AN514" i="20"/>
  <c r="AL514" i="20"/>
  <c r="AJ514" i="20"/>
  <c r="AI514" i="20"/>
  <c r="AH514" i="20"/>
  <c r="AG514" i="20"/>
  <c r="AF514" i="20"/>
  <c r="AE514" i="20"/>
  <c r="AD514" i="20"/>
  <c r="AC514" i="20"/>
  <c r="AA514" i="20"/>
  <c r="Z514" i="20"/>
  <c r="Y514" i="20"/>
  <c r="S514" i="20"/>
  <c r="P514" i="20"/>
  <c r="O514" i="20"/>
  <c r="N514" i="20"/>
  <c r="M514" i="20"/>
  <c r="L514" i="20"/>
  <c r="K514" i="20"/>
  <c r="J514" i="20"/>
  <c r="I514" i="20"/>
  <c r="G514" i="20"/>
  <c r="E514" i="20"/>
  <c r="AN513" i="20"/>
  <c r="AL513" i="20"/>
  <c r="AJ513" i="20"/>
  <c r="AI513" i="20"/>
  <c r="AH513" i="20"/>
  <c r="AG513" i="20"/>
  <c r="AF513" i="20"/>
  <c r="AE513" i="20"/>
  <c r="AD513" i="20"/>
  <c r="AC513" i="20"/>
  <c r="AA513" i="20"/>
  <c r="AO513" i="20" s="1"/>
  <c r="Z513" i="20"/>
  <c r="Y513" i="20"/>
  <c r="S513" i="20"/>
  <c r="P513" i="20"/>
  <c r="O513" i="20"/>
  <c r="N513" i="20"/>
  <c r="M513" i="20"/>
  <c r="L513" i="20"/>
  <c r="K513" i="20"/>
  <c r="J513" i="20"/>
  <c r="I513" i="20"/>
  <c r="G513" i="20"/>
  <c r="E513" i="20"/>
  <c r="AN512" i="20"/>
  <c r="AL512" i="20"/>
  <c r="AJ512" i="20"/>
  <c r="AI512" i="20"/>
  <c r="AH512" i="20"/>
  <c r="AG512" i="20"/>
  <c r="AF512" i="20"/>
  <c r="AE512" i="20"/>
  <c r="AD512" i="20"/>
  <c r="AC512" i="20"/>
  <c r="AA512" i="20"/>
  <c r="Z512" i="20"/>
  <c r="Y512" i="20"/>
  <c r="S512" i="20"/>
  <c r="P512" i="20"/>
  <c r="O512" i="20"/>
  <c r="N512" i="20"/>
  <c r="M512" i="20"/>
  <c r="L512" i="20"/>
  <c r="K512" i="20"/>
  <c r="J512" i="20"/>
  <c r="I512" i="20"/>
  <c r="G512" i="20"/>
  <c r="E512" i="20"/>
  <c r="AN511" i="20"/>
  <c r="AL511" i="20"/>
  <c r="AJ511" i="20"/>
  <c r="AI511" i="20"/>
  <c r="AH511" i="20"/>
  <c r="AG511" i="20"/>
  <c r="AF511" i="20"/>
  <c r="AE511" i="20"/>
  <c r="AD511" i="20"/>
  <c r="AC511" i="20"/>
  <c r="AA511" i="20"/>
  <c r="Z511" i="20"/>
  <c r="Y511" i="20"/>
  <c r="S511" i="20"/>
  <c r="P511" i="20"/>
  <c r="O511" i="20"/>
  <c r="N511" i="20"/>
  <c r="M511" i="20"/>
  <c r="L511" i="20"/>
  <c r="K511" i="20"/>
  <c r="J511" i="20"/>
  <c r="I511" i="20"/>
  <c r="G511" i="20"/>
  <c r="E511" i="20"/>
  <c r="AN510" i="20"/>
  <c r="AL510" i="20"/>
  <c r="AJ510" i="20"/>
  <c r="AI510" i="20"/>
  <c r="AH510" i="20"/>
  <c r="AG510" i="20"/>
  <c r="AF510" i="20"/>
  <c r="AE510" i="20"/>
  <c r="AD510" i="20"/>
  <c r="AC510" i="20"/>
  <c r="AA510" i="20"/>
  <c r="AB510" i="20" s="1"/>
  <c r="Z510" i="20"/>
  <c r="Y510" i="20"/>
  <c r="S510" i="20"/>
  <c r="P510" i="20"/>
  <c r="O510" i="20"/>
  <c r="N510" i="20"/>
  <c r="M510" i="20"/>
  <c r="L510" i="20"/>
  <c r="K510" i="20"/>
  <c r="J510" i="20"/>
  <c r="I510" i="20"/>
  <c r="G510" i="20"/>
  <c r="H510" i="20" s="1"/>
  <c r="E510" i="20"/>
  <c r="AN509" i="20"/>
  <c r="AL509" i="20"/>
  <c r="AJ509" i="20"/>
  <c r="AI509" i="20"/>
  <c r="AH509" i="20"/>
  <c r="AG509" i="20"/>
  <c r="AF509" i="20"/>
  <c r="AE509" i="20"/>
  <c r="AD509" i="20"/>
  <c r="AC509" i="20"/>
  <c r="AA509" i="20"/>
  <c r="AB509" i="20" s="1"/>
  <c r="Z509" i="20"/>
  <c r="Y509" i="20"/>
  <c r="S509" i="20"/>
  <c r="P509" i="20"/>
  <c r="O509" i="20"/>
  <c r="N509" i="20"/>
  <c r="M509" i="20"/>
  <c r="L509" i="20"/>
  <c r="K509" i="20"/>
  <c r="J509" i="20"/>
  <c r="I509" i="20"/>
  <c r="G509" i="20"/>
  <c r="E509" i="20"/>
  <c r="AN508" i="20"/>
  <c r="AL508" i="20"/>
  <c r="AJ508" i="20"/>
  <c r="AI508" i="20"/>
  <c r="AH508" i="20"/>
  <c r="AG508" i="20"/>
  <c r="AF508" i="20"/>
  <c r="AE508" i="20"/>
  <c r="AD508" i="20"/>
  <c r="AC508" i="20"/>
  <c r="AA508" i="20"/>
  <c r="Z508" i="20"/>
  <c r="Y508" i="20"/>
  <c r="S508" i="20"/>
  <c r="P508" i="20"/>
  <c r="O508" i="20"/>
  <c r="N508" i="20"/>
  <c r="M508" i="20"/>
  <c r="L508" i="20"/>
  <c r="K508" i="20"/>
  <c r="J508" i="20"/>
  <c r="I508" i="20"/>
  <c r="G508" i="20"/>
  <c r="H508" i="20" s="1"/>
  <c r="E508" i="20"/>
  <c r="AN507" i="20"/>
  <c r="AL507" i="20"/>
  <c r="AJ507" i="20"/>
  <c r="AI507" i="20"/>
  <c r="AH507" i="20"/>
  <c r="AG507" i="20"/>
  <c r="AF507" i="20"/>
  <c r="AE507" i="20"/>
  <c r="AD507" i="20"/>
  <c r="AC507" i="20"/>
  <c r="AA507" i="20"/>
  <c r="Z507" i="20"/>
  <c r="Y507" i="20"/>
  <c r="S507" i="20"/>
  <c r="P507" i="20"/>
  <c r="O507" i="20"/>
  <c r="N507" i="20"/>
  <c r="M507" i="20"/>
  <c r="L507" i="20"/>
  <c r="K507" i="20"/>
  <c r="J507" i="20"/>
  <c r="I507" i="20"/>
  <c r="T507" i="20" s="1"/>
  <c r="G507" i="20"/>
  <c r="H507" i="20"/>
  <c r="E507" i="20"/>
  <c r="AN506" i="20"/>
  <c r="AL506" i="20"/>
  <c r="AH506" i="20"/>
  <c r="AG506" i="20"/>
  <c r="AF506" i="20"/>
  <c r="AE506" i="20"/>
  <c r="AD506" i="20"/>
  <c r="AC506" i="20"/>
  <c r="AA506" i="20"/>
  <c r="Z506" i="20"/>
  <c r="Y506" i="20"/>
  <c r="S506" i="20"/>
  <c r="N506" i="20"/>
  <c r="M506" i="20"/>
  <c r="L506" i="20"/>
  <c r="K506" i="20"/>
  <c r="J506" i="20"/>
  <c r="I506" i="20"/>
  <c r="T506" i="20" s="1"/>
  <c r="G506" i="20"/>
  <c r="H506" i="20" s="1"/>
  <c r="E506" i="20"/>
  <c r="AN505" i="20"/>
  <c r="AL505" i="20"/>
  <c r="AJ505" i="20"/>
  <c r="AI505" i="20"/>
  <c r="AH505" i="20"/>
  <c r="AG505" i="20"/>
  <c r="AF505" i="20"/>
  <c r="AE505" i="20"/>
  <c r="AD505" i="20"/>
  <c r="AC505" i="20"/>
  <c r="AA505" i="20"/>
  <c r="AB505" i="20" s="1"/>
  <c r="Z505" i="20"/>
  <c r="Y505" i="20"/>
  <c r="S505" i="20"/>
  <c r="P505" i="20"/>
  <c r="O505" i="20"/>
  <c r="N505" i="20"/>
  <c r="M505" i="20"/>
  <c r="L505" i="20"/>
  <c r="K505" i="20"/>
  <c r="J505" i="20"/>
  <c r="I505" i="20"/>
  <c r="G505" i="20"/>
  <c r="E505" i="20"/>
  <c r="AN504" i="20"/>
  <c r="AL504" i="20"/>
  <c r="AH504" i="20"/>
  <c r="AG504" i="20"/>
  <c r="AF504" i="20"/>
  <c r="AE504" i="20"/>
  <c r="AD504" i="20"/>
  <c r="AC504" i="20"/>
  <c r="AO504" i="20" s="1"/>
  <c r="AA504" i="20"/>
  <c r="AB504" i="20" s="1"/>
  <c r="Z504" i="20"/>
  <c r="Y504" i="20"/>
  <c r="S504" i="20"/>
  <c r="N504" i="20"/>
  <c r="M504" i="20"/>
  <c r="L504" i="20"/>
  <c r="K504" i="20"/>
  <c r="J504" i="20"/>
  <c r="I504" i="20"/>
  <c r="G504" i="20"/>
  <c r="H504" i="20"/>
  <c r="E504" i="20"/>
  <c r="AN503" i="20"/>
  <c r="AL503" i="20"/>
  <c r="AJ503" i="20"/>
  <c r="AI503" i="20"/>
  <c r="AH503" i="20"/>
  <c r="AG503" i="20"/>
  <c r="AF503" i="20"/>
  <c r="AE503" i="20"/>
  <c r="AD503" i="20"/>
  <c r="AC503" i="20"/>
  <c r="AA503" i="20"/>
  <c r="Z503" i="20"/>
  <c r="Y503" i="20"/>
  <c r="S503" i="20"/>
  <c r="P503" i="20"/>
  <c r="O503" i="20"/>
  <c r="N503" i="20"/>
  <c r="M503" i="20"/>
  <c r="L503" i="20"/>
  <c r="K503" i="20"/>
  <c r="J503" i="20"/>
  <c r="I503" i="20"/>
  <c r="G503" i="20"/>
  <c r="E503" i="20"/>
  <c r="AN502" i="20"/>
  <c r="AL502" i="20"/>
  <c r="AJ502" i="20"/>
  <c r="AI502" i="20"/>
  <c r="AH502" i="20"/>
  <c r="AG502" i="20"/>
  <c r="AF502" i="20"/>
  <c r="AE502" i="20"/>
  <c r="AD502" i="20"/>
  <c r="AC502" i="20"/>
  <c r="AA502" i="20"/>
  <c r="Z502" i="20"/>
  <c r="AB502" i="20" s="1"/>
  <c r="Y502" i="20"/>
  <c r="S502" i="20"/>
  <c r="P502" i="20"/>
  <c r="O502" i="20"/>
  <c r="N502" i="20"/>
  <c r="M502" i="20"/>
  <c r="L502" i="20"/>
  <c r="K502" i="20"/>
  <c r="J502" i="20"/>
  <c r="I502" i="20"/>
  <c r="G502" i="20"/>
  <c r="H502" i="20"/>
  <c r="E502" i="20"/>
  <c r="AN501" i="20"/>
  <c r="AL501" i="20"/>
  <c r="AJ501" i="20"/>
  <c r="AI501" i="20"/>
  <c r="AH501" i="20"/>
  <c r="AG501" i="20"/>
  <c r="AF501" i="20"/>
  <c r="AE501" i="20"/>
  <c r="AD501" i="20"/>
  <c r="AC501" i="20"/>
  <c r="AA501" i="20"/>
  <c r="Z501" i="20"/>
  <c r="Y501" i="20"/>
  <c r="S501" i="20"/>
  <c r="P501" i="20"/>
  <c r="O501" i="20"/>
  <c r="N501" i="20"/>
  <c r="M501" i="20"/>
  <c r="L501" i="20"/>
  <c r="K501" i="20"/>
  <c r="J501" i="20"/>
  <c r="I501" i="20"/>
  <c r="G501" i="20"/>
  <c r="T501" i="20" s="1"/>
  <c r="E501" i="20"/>
  <c r="AN500" i="20"/>
  <c r="AL500" i="20"/>
  <c r="AJ500" i="20"/>
  <c r="AI500" i="20"/>
  <c r="AH500" i="20"/>
  <c r="AG500" i="20"/>
  <c r="AF500" i="20"/>
  <c r="AE500" i="20"/>
  <c r="AD500" i="20"/>
  <c r="AC500" i="20"/>
  <c r="AA500" i="20"/>
  <c r="Z500" i="20"/>
  <c r="AB500" i="20" s="1"/>
  <c r="Y500" i="20"/>
  <c r="S500" i="20"/>
  <c r="P500" i="20"/>
  <c r="O500" i="20"/>
  <c r="N500" i="20"/>
  <c r="M500" i="20"/>
  <c r="L500" i="20"/>
  <c r="K500" i="20"/>
  <c r="J500" i="20"/>
  <c r="I500" i="20"/>
  <c r="G500" i="20"/>
  <c r="H500" i="20" s="1"/>
  <c r="E500" i="20"/>
  <c r="AN499" i="20"/>
  <c r="AL499" i="20"/>
  <c r="AJ499" i="20"/>
  <c r="AI499" i="20"/>
  <c r="AH499" i="20"/>
  <c r="AG499" i="20"/>
  <c r="AF499" i="20"/>
  <c r="AE499" i="20"/>
  <c r="AO499" i="20" s="1"/>
  <c r="AD499" i="20"/>
  <c r="AC499" i="20"/>
  <c r="AA499" i="20"/>
  <c r="Z499" i="20"/>
  <c r="Y499" i="20"/>
  <c r="S499" i="20"/>
  <c r="P499" i="20"/>
  <c r="O499" i="20"/>
  <c r="N499" i="20"/>
  <c r="M499" i="20"/>
  <c r="L499" i="20"/>
  <c r="K499" i="20"/>
  <c r="J499" i="20"/>
  <c r="I499" i="20"/>
  <c r="G499" i="20"/>
  <c r="E499" i="20"/>
  <c r="AN498" i="20"/>
  <c r="AL498" i="20"/>
  <c r="AJ498" i="20"/>
  <c r="AI498" i="20"/>
  <c r="AH498" i="20"/>
  <c r="AG498" i="20"/>
  <c r="AF498" i="20"/>
  <c r="AE498" i="20"/>
  <c r="AD498" i="20"/>
  <c r="AC498" i="20"/>
  <c r="AA498" i="20"/>
  <c r="AB498" i="20" s="1"/>
  <c r="Z498" i="20"/>
  <c r="Y498" i="20"/>
  <c r="S498" i="20"/>
  <c r="P498" i="20"/>
  <c r="O498" i="20"/>
  <c r="N498" i="20"/>
  <c r="M498" i="20"/>
  <c r="L498" i="20"/>
  <c r="K498" i="20"/>
  <c r="J498" i="20"/>
  <c r="I498" i="20"/>
  <c r="G498" i="20"/>
  <c r="E498" i="20"/>
  <c r="AN497" i="20"/>
  <c r="AL497" i="20"/>
  <c r="AJ497" i="20"/>
  <c r="AI497" i="20"/>
  <c r="AH497" i="20"/>
  <c r="AG497" i="20"/>
  <c r="AF497" i="20"/>
  <c r="AE497" i="20"/>
  <c r="AD497" i="20"/>
  <c r="AC497" i="20"/>
  <c r="AA497" i="20"/>
  <c r="Z497" i="20"/>
  <c r="Y497" i="20"/>
  <c r="S497" i="20"/>
  <c r="P497" i="20"/>
  <c r="O497" i="20"/>
  <c r="N497" i="20"/>
  <c r="M497" i="20"/>
  <c r="L497" i="20"/>
  <c r="K497" i="20"/>
  <c r="J497" i="20"/>
  <c r="I497" i="20"/>
  <c r="G497" i="20"/>
  <c r="E497" i="20"/>
  <c r="AN496" i="20"/>
  <c r="AL496" i="20"/>
  <c r="AJ496" i="20"/>
  <c r="AI496" i="20"/>
  <c r="AH496" i="20"/>
  <c r="AG496" i="20"/>
  <c r="AF496" i="20"/>
  <c r="AE496" i="20"/>
  <c r="AD496" i="20"/>
  <c r="AC496" i="20"/>
  <c r="AA496" i="20"/>
  <c r="Z496" i="20"/>
  <c r="AB496" i="20" s="1"/>
  <c r="Y496" i="20"/>
  <c r="S496" i="20"/>
  <c r="P496" i="20"/>
  <c r="O496" i="20"/>
  <c r="N496" i="20"/>
  <c r="M496" i="20"/>
  <c r="L496" i="20"/>
  <c r="K496" i="20"/>
  <c r="J496" i="20"/>
  <c r="I496" i="20"/>
  <c r="G496" i="20"/>
  <c r="H496" i="20"/>
  <c r="E496" i="20"/>
  <c r="AN495" i="20"/>
  <c r="AL495" i="20"/>
  <c r="AH495" i="20"/>
  <c r="AG495" i="20"/>
  <c r="AF495" i="20"/>
  <c r="AE495" i="20"/>
  <c r="AD495" i="20"/>
  <c r="AC495" i="20"/>
  <c r="AA495" i="20"/>
  <c r="Z495" i="20"/>
  <c r="Y495" i="20"/>
  <c r="S495" i="20"/>
  <c r="N495" i="20"/>
  <c r="M495" i="20"/>
  <c r="L495" i="20"/>
  <c r="K495" i="20"/>
  <c r="J495" i="20"/>
  <c r="I495" i="20"/>
  <c r="G495" i="20"/>
  <c r="E495" i="20"/>
  <c r="AN494" i="20"/>
  <c r="AL494" i="20"/>
  <c r="AJ494" i="20"/>
  <c r="AI494" i="20"/>
  <c r="AH494" i="20"/>
  <c r="AG494" i="20"/>
  <c r="AF494" i="20"/>
  <c r="AE494" i="20"/>
  <c r="AD494" i="20"/>
  <c r="AC494" i="20"/>
  <c r="AA494" i="20"/>
  <c r="AB494" i="20" s="1"/>
  <c r="Z494" i="20"/>
  <c r="Y494" i="20"/>
  <c r="S494" i="20"/>
  <c r="P494" i="20"/>
  <c r="O494" i="20"/>
  <c r="N494" i="20"/>
  <c r="M494" i="20"/>
  <c r="L494" i="20"/>
  <c r="K494" i="20"/>
  <c r="J494" i="20"/>
  <c r="I494" i="20"/>
  <c r="G494" i="20"/>
  <c r="E494" i="20"/>
  <c r="AN493" i="20"/>
  <c r="AL493" i="20"/>
  <c r="AJ493" i="20"/>
  <c r="AI493" i="20"/>
  <c r="AH493" i="20"/>
  <c r="AG493" i="20"/>
  <c r="AF493" i="20"/>
  <c r="AE493" i="20"/>
  <c r="AD493" i="20"/>
  <c r="AC493" i="20"/>
  <c r="AA493" i="20"/>
  <c r="Z493" i="20"/>
  <c r="Y493" i="20"/>
  <c r="S493" i="20"/>
  <c r="P493" i="20"/>
  <c r="O493" i="20"/>
  <c r="N493" i="20"/>
  <c r="M493" i="20"/>
  <c r="L493" i="20"/>
  <c r="K493" i="20"/>
  <c r="J493" i="20"/>
  <c r="I493" i="20"/>
  <c r="G493" i="20"/>
  <c r="E493" i="20"/>
  <c r="AN492" i="20"/>
  <c r="AL492" i="20"/>
  <c r="AJ492" i="20"/>
  <c r="AI492" i="20"/>
  <c r="AH492" i="20"/>
  <c r="AG492" i="20"/>
  <c r="AF492" i="20"/>
  <c r="AE492" i="20"/>
  <c r="AD492" i="20"/>
  <c r="AC492" i="20"/>
  <c r="AA492" i="20"/>
  <c r="Z492" i="20"/>
  <c r="Y492" i="20"/>
  <c r="S492" i="20"/>
  <c r="P492" i="20"/>
  <c r="O492" i="20"/>
  <c r="N492" i="20"/>
  <c r="M492" i="20"/>
  <c r="L492" i="20"/>
  <c r="K492" i="20"/>
  <c r="J492" i="20"/>
  <c r="I492" i="20"/>
  <c r="G492" i="20"/>
  <c r="E492" i="20"/>
  <c r="AN491" i="20"/>
  <c r="AL491" i="20"/>
  <c r="AJ491" i="20"/>
  <c r="AI491" i="20"/>
  <c r="AH491" i="20"/>
  <c r="AG491" i="20"/>
  <c r="AF491" i="20"/>
  <c r="AE491" i="20"/>
  <c r="AD491" i="20"/>
  <c r="AC491" i="20"/>
  <c r="AA491" i="20"/>
  <c r="Z491" i="20"/>
  <c r="Y491" i="20"/>
  <c r="S491" i="20"/>
  <c r="P491" i="20"/>
  <c r="O491" i="20"/>
  <c r="N491" i="20"/>
  <c r="M491" i="20"/>
  <c r="L491" i="20"/>
  <c r="K491" i="20"/>
  <c r="J491" i="20"/>
  <c r="I491" i="20"/>
  <c r="G491" i="20"/>
  <c r="E491" i="20"/>
  <c r="AN490" i="20"/>
  <c r="AL490" i="20"/>
  <c r="AJ490" i="20"/>
  <c r="AI490" i="20"/>
  <c r="AH490" i="20"/>
  <c r="AG490" i="20"/>
  <c r="AF490" i="20"/>
  <c r="AE490" i="20"/>
  <c r="AD490" i="20"/>
  <c r="AC490" i="20"/>
  <c r="AA490" i="20"/>
  <c r="AB490" i="20" s="1"/>
  <c r="Z490" i="20"/>
  <c r="Y490" i="20"/>
  <c r="S490" i="20"/>
  <c r="P490" i="20"/>
  <c r="O490" i="20"/>
  <c r="N490" i="20"/>
  <c r="M490" i="20"/>
  <c r="L490" i="20"/>
  <c r="K490" i="20"/>
  <c r="J490" i="20"/>
  <c r="I490" i="20"/>
  <c r="H490" i="20"/>
  <c r="G490" i="20"/>
  <c r="E490" i="20"/>
  <c r="AN489" i="20"/>
  <c r="AL489" i="20"/>
  <c r="AJ489" i="20"/>
  <c r="AI489" i="20"/>
  <c r="AH489" i="20"/>
  <c r="AG489" i="20"/>
  <c r="AF489" i="20"/>
  <c r="AE489" i="20"/>
  <c r="AD489" i="20"/>
  <c r="AC489" i="20"/>
  <c r="AA489" i="20"/>
  <c r="Z489" i="20"/>
  <c r="Y489" i="20"/>
  <c r="S489" i="20"/>
  <c r="P489" i="20"/>
  <c r="O489" i="20"/>
  <c r="N489" i="20"/>
  <c r="M489" i="20"/>
  <c r="L489" i="20"/>
  <c r="K489" i="20"/>
  <c r="J489" i="20"/>
  <c r="I489" i="20"/>
  <c r="G489" i="20"/>
  <c r="E489" i="20"/>
  <c r="AN488" i="20"/>
  <c r="AL488" i="20"/>
  <c r="AJ488" i="20"/>
  <c r="AI488" i="20"/>
  <c r="AH488" i="20"/>
  <c r="AG488" i="20"/>
  <c r="AF488" i="20"/>
  <c r="AE488" i="20"/>
  <c r="AD488" i="20"/>
  <c r="AC488" i="20"/>
  <c r="AA488" i="20"/>
  <c r="AB488" i="20" s="1"/>
  <c r="Z488" i="20"/>
  <c r="Y488" i="20"/>
  <c r="S488" i="20"/>
  <c r="P488" i="20"/>
  <c r="O488" i="20"/>
  <c r="N488" i="20"/>
  <c r="M488" i="20"/>
  <c r="L488" i="20"/>
  <c r="K488" i="20"/>
  <c r="J488" i="20"/>
  <c r="I488" i="20"/>
  <c r="H488" i="20"/>
  <c r="G488" i="20"/>
  <c r="E488" i="20"/>
  <c r="AN487" i="20"/>
  <c r="AL487" i="20"/>
  <c r="AJ487" i="20"/>
  <c r="AI487" i="20"/>
  <c r="AH487" i="20"/>
  <c r="AG487" i="20"/>
  <c r="AF487" i="20"/>
  <c r="AE487" i="20"/>
  <c r="AD487" i="20"/>
  <c r="AC487" i="20"/>
  <c r="AA487" i="20"/>
  <c r="Z487" i="20"/>
  <c r="AB487" i="20" s="1"/>
  <c r="Y487" i="20"/>
  <c r="S487" i="20"/>
  <c r="P487" i="20"/>
  <c r="O487" i="20"/>
  <c r="N487" i="20"/>
  <c r="M487" i="20"/>
  <c r="L487" i="20"/>
  <c r="K487" i="20"/>
  <c r="J487" i="20"/>
  <c r="I487" i="20"/>
  <c r="G487" i="20"/>
  <c r="E487" i="20"/>
  <c r="AN486" i="20"/>
  <c r="AL486" i="20"/>
  <c r="AJ486" i="20"/>
  <c r="AI486" i="20"/>
  <c r="AH486" i="20"/>
  <c r="AG486" i="20"/>
  <c r="AF486" i="20"/>
  <c r="AE486" i="20"/>
  <c r="AD486" i="20"/>
  <c r="AC486" i="20"/>
  <c r="AA486" i="20"/>
  <c r="Z486" i="20"/>
  <c r="Y486" i="20"/>
  <c r="S486" i="20"/>
  <c r="P486" i="20"/>
  <c r="O486" i="20"/>
  <c r="N486" i="20"/>
  <c r="M486" i="20"/>
  <c r="L486" i="20"/>
  <c r="K486" i="20"/>
  <c r="J486" i="20"/>
  <c r="I486" i="20"/>
  <c r="G486" i="20"/>
  <c r="E486" i="20"/>
  <c r="AN485" i="20"/>
  <c r="AL485" i="20"/>
  <c r="AJ485" i="20"/>
  <c r="AI485" i="20"/>
  <c r="AH485" i="20"/>
  <c r="AG485" i="20"/>
  <c r="AF485" i="20"/>
  <c r="AE485" i="20"/>
  <c r="AD485" i="20"/>
  <c r="AC485" i="20"/>
  <c r="AA485" i="20"/>
  <c r="Z485" i="20"/>
  <c r="Y485" i="20"/>
  <c r="S485" i="20"/>
  <c r="P485" i="20"/>
  <c r="O485" i="20"/>
  <c r="N485" i="20"/>
  <c r="M485" i="20"/>
  <c r="L485" i="20"/>
  <c r="K485" i="20"/>
  <c r="J485" i="20"/>
  <c r="I485" i="20"/>
  <c r="G485" i="20"/>
  <c r="E485" i="20"/>
  <c r="AN484" i="20"/>
  <c r="AL484" i="20"/>
  <c r="AJ484" i="20"/>
  <c r="AI484" i="20"/>
  <c r="AH484" i="20"/>
  <c r="AG484" i="20"/>
  <c r="AF484" i="20"/>
  <c r="AE484" i="20"/>
  <c r="AD484" i="20"/>
  <c r="AC484" i="20"/>
  <c r="AA484" i="20"/>
  <c r="Z484" i="20"/>
  <c r="Y484" i="20"/>
  <c r="S484" i="20"/>
  <c r="P484" i="20"/>
  <c r="O484" i="20"/>
  <c r="N484" i="20"/>
  <c r="M484" i="20"/>
  <c r="L484" i="20"/>
  <c r="K484" i="20"/>
  <c r="J484" i="20"/>
  <c r="I484" i="20"/>
  <c r="G484" i="20"/>
  <c r="H484" i="20"/>
  <c r="E484" i="20"/>
  <c r="AN483" i="20"/>
  <c r="AL483" i="20"/>
  <c r="AJ483" i="20"/>
  <c r="AI483" i="20"/>
  <c r="AH483" i="20"/>
  <c r="AG483" i="20"/>
  <c r="AF483" i="20"/>
  <c r="AE483" i="20"/>
  <c r="AD483" i="20"/>
  <c r="AC483" i="20"/>
  <c r="AA483" i="20"/>
  <c r="Z483" i="20"/>
  <c r="Y483" i="20"/>
  <c r="S483" i="20"/>
  <c r="P483" i="20"/>
  <c r="O483" i="20"/>
  <c r="N483" i="20"/>
  <c r="M483" i="20"/>
  <c r="L483" i="20"/>
  <c r="K483" i="20"/>
  <c r="J483" i="20"/>
  <c r="I483" i="20"/>
  <c r="G483" i="20"/>
  <c r="E483" i="20"/>
  <c r="AN482" i="20"/>
  <c r="AL482" i="20"/>
  <c r="AJ482" i="20"/>
  <c r="AI482" i="20"/>
  <c r="AH482" i="20"/>
  <c r="AG482" i="20"/>
  <c r="AF482" i="20"/>
  <c r="AE482" i="20"/>
  <c r="AD482" i="20"/>
  <c r="AC482" i="20"/>
  <c r="AA482" i="20"/>
  <c r="Z482" i="20"/>
  <c r="AB482" i="20" s="1"/>
  <c r="Y482" i="20"/>
  <c r="S482" i="20"/>
  <c r="P482" i="20"/>
  <c r="O482" i="20"/>
  <c r="N482" i="20"/>
  <c r="M482" i="20"/>
  <c r="L482" i="20"/>
  <c r="K482" i="20"/>
  <c r="J482" i="20"/>
  <c r="I482" i="20"/>
  <c r="H482" i="20"/>
  <c r="G482" i="20"/>
  <c r="E482" i="20"/>
  <c r="AN481" i="20"/>
  <c r="AL481" i="20"/>
  <c r="AJ481" i="20"/>
  <c r="AI481" i="20"/>
  <c r="AH481" i="20"/>
  <c r="AG481" i="20"/>
  <c r="AF481" i="20"/>
  <c r="AE481" i="20"/>
  <c r="AD481" i="20"/>
  <c r="AC481" i="20"/>
  <c r="AA481" i="20"/>
  <c r="AB481" i="20" s="1"/>
  <c r="Z481" i="20"/>
  <c r="Y481" i="20"/>
  <c r="S481" i="20"/>
  <c r="P481" i="20"/>
  <c r="O481" i="20"/>
  <c r="N481" i="20"/>
  <c r="M481" i="20"/>
  <c r="L481" i="20"/>
  <c r="K481" i="20"/>
  <c r="J481" i="20"/>
  <c r="I481" i="20"/>
  <c r="G481" i="20"/>
  <c r="E481" i="20"/>
  <c r="AN480" i="20"/>
  <c r="AL480" i="20"/>
  <c r="AJ480" i="20"/>
  <c r="AI480" i="20"/>
  <c r="AH480" i="20"/>
  <c r="AG480" i="20"/>
  <c r="AF480" i="20"/>
  <c r="AE480" i="20"/>
  <c r="AD480" i="20"/>
  <c r="AC480" i="20"/>
  <c r="AA480" i="20"/>
  <c r="Z480" i="20"/>
  <c r="AB480" i="20" s="1"/>
  <c r="Y480" i="20"/>
  <c r="S480" i="20"/>
  <c r="P480" i="20"/>
  <c r="O480" i="20"/>
  <c r="N480" i="20"/>
  <c r="M480" i="20"/>
  <c r="L480" i="20"/>
  <c r="K480" i="20"/>
  <c r="J480" i="20"/>
  <c r="I480" i="20"/>
  <c r="H480" i="20"/>
  <c r="G480" i="20"/>
  <c r="E480" i="20"/>
  <c r="AN479" i="20"/>
  <c r="AL479" i="20"/>
  <c r="AJ479" i="20"/>
  <c r="AI479" i="20"/>
  <c r="AH479" i="20"/>
  <c r="AG479" i="20"/>
  <c r="AF479" i="20"/>
  <c r="AE479" i="20"/>
  <c r="AO479" i="20" s="1"/>
  <c r="AD479" i="20"/>
  <c r="AC479" i="20"/>
  <c r="AA479" i="20"/>
  <c r="Z479" i="20"/>
  <c r="Y479" i="20"/>
  <c r="S479" i="20"/>
  <c r="P479" i="20"/>
  <c r="O479" i="20"/>
  <c r="N479" i="20"/>
  <c r="M479" i="20"/>
  <c r="L479" i="20"/>
  <c r="K479" i="20"/>
  <c r="J479" i="20"/>
  <c r="I479" i="20"/>
  <c r="G479" i="20"/>
  <c r="T479" i="20" s="1"/>
  <c r="E479" i="20"/>
  <c r="AN478" i="20"/>
  <c r="AL478" i="20"/>
  <c r="AJ478" i="20"/>
  <c r="AI478" i="20"/>
  <c r="AH478" i="20"/>
  <c r="AG478" i="20"/>
  <c r="AF478" i="20"/>
  <c r="AE478" i="20"/>
  <c r="AD478" i="20"/>
  <c r="AC478" i="20"/>
  <c r="AA478" i="20"/>
  <c r="AB478" i="20" s="1"/>
  <c r="Z478" i="20"/>
  <c r="Y478" i="20"/>
  <c r="S478" i="20"/>
  <c r="P478" i="20"/>
  <c r="O478" i="20"/>
  <c r="N478" i="20"/>
  <c r="M478" i="20"/>
  <c r="L478" i="20"/>
  <c r="K478" i="20"/>
  <c r="J478" i="20"/>
  <c r="I478" i="20"/>
  <c r="G478" i="20"/>
  <c r="E478" i="20"/>
  <c r="AN477" i="20"/>
  <c r="AL477" i="20"/>
  <c r="AJ477" i="20"/>
  <c r="AI477" i="20"/>
  <c r="AH477" i="20"/>
  <c r="AG477" i="20"/>
  <c r="AF477" i="20"/>
  <c r="AE477" i="20"/>
  <c r="AD477" i="20"/>
  <c r="AC477" i="20"/>
  <c r="AA477" i="20"/>
  <c r="Z477" i="20"/>
  <c r="Y477" i="20"/>
  <c r="S477" i="20"/>
  <c r="P477" i="20"/>
  <c r="O477" i="20"/>
  <c r="N477" i="20"/>
  <c r="M477" i="20"/>
  <c r="L477" i="20"/>
  <c r="K477" i="20"/>
  <c r="J477" i="20"/>
  <c r="I477" i="20"/>
  <c r="G477" i="20"/>
  <c r="E477" i="20"/>
  <c r="AN476" i="20"/>
  <c r="AL476" i="20"/>
  <c r="AJ476" i="20"/>
  <c r="AI476" i="20"/>
  <c r="AH476" i="20"/>
  <c r="AG476" i="20"/>
  <c r="AF476" i="20"/>
  <c r="AE476" i="20"/>
  <c r="AD476" i="20"/>
  <c r="AC476" i="20"/>
  <c r="AA476" i="20"/>
  <c r="Z476" i="20"/>
  <c r="Y476" i="20"/>
  <c r="S476" i="20"/>
  <c r="P476" i="20"/>
  <c r="O476" i="20"/>
  <c r="N476" i="20"/>
  <c r="M476" i="20"/>
  <c r="L476" i="20"/>
  <c r="K476" i="20"/>
  <c r="J476" i="20"/>
  <c r="I476" i="20"/>
  <c r="G476" i="20"/>
  <c r="E476" i="20"/>
  <c r="AN475" i="20"/>
  <c r="AL475" i="20"/>
  <c r="AJ475" i="20"/>
  <c r="AI475" i="20"/>
  <c r="AH475" i="20"/>
  <c r="AG475" i="20"/>
  <c r="AF475" i="20"/>
  <c r="AE475" i="20"/>
  <c r="AD475" i="20"/>
  <c r="AC475" i="20"/>
  <c r="AA475" i="20"/>
  <c r="Z475" i="20"/>
  <c r="Y475" i="20"/>
  <c r="S475" i="20"/>
  <c r="P475" i="20"/>
  <c r="O475" i="20"/>
  <c r="N475" i="20"/>
  <c r="M475" i="20"/>
  <c r="L475" i="20"/>
  <c r="K475" i="20"/>
  <c r="J475" i="20"/>
  <c r="I475" i="20"/>
  <c r="G475" i="20"/>
  <c r="E475" i="20"/>
  <c r="AN474" i="20"/>
  <c r="AL474" i="20"/>
  <c r="AJ474" i="20"/>
  <c r="AI474" i="20"/>
  <c r="AH474" i="20"/>
  <c r="AG474" i="20"/>
  <c r="AF474" i="20"/>
  <c r="AE474" i="20"/>
  <c r="AD474" i="20"/>
  <c r="AO474" i="20" s="1"/>
  <c r="AC474" i="20"/>
  <c r="AA474" i="20"/>
  <c r="AB474" i="20" s="1"/>
  <c r="Z474" i="20"/>
  <c r="Y474" i="20"/>
  <c r="S474" i="20"/>
  <c r="P474" i="20"/>
  <c r="O474" i="20"/>
  <c r="N474" i="20"/>
  <c r="M474" i="20"/>
  <c r="L474" i="20"/>
  <c r="K474" i="20"/>
  <c r="J474" i="20"/>
  <c r="I474" i="20"/>
  <c r="H474" i="20"/>
  <c r="G474" i="20"/>
  <c r="E474" i="20"/>
  <c r="AN473" i="20"/>
  <c r="AL473" i="20"/>
  <c r="AJ473" i="20"/>
  <c r="AI473" i="20"/>
  <c r="AH473" i="20"/>
  <c r="AG473" i="20"/>
  <c r="AF473" i="20"/>
  <c r="AE473" i="20"/>
  <c r="AD473" i="20"/>
  <c r="AC473" i="20"/>
  <c r="AA473" i="20"/>
  <c r="Z473" i="20"/>
  <c r="Y473" i="20"/>
  <c r="S473" i="20"/>
  <c r="P473" i="20"/>
  <c r="O473" i="20"/>
  <c r="N473" i="20"/>
  <c r="M473" i="20"/>
  <c r="L473" i="20"/>
  <c r="K473" i="20"/>
  <c r="J473" i="20"/>
  <c r="I473" i="20"/>
  <c r="G473" i="20"/>
  <c r="E473" i="20"/>
  <c r="AN472" i="20"/>
  <c r="AL472" i="20"/>
  <c r="AJ472" i="20"/>
  <c r="AI472" i="20"/>
  <c r="AH472" i="20"/>
  <c r="AG472" i="20"/>
  <c r="AF472" i="20"/>
  <c r="AE472" i="20"/>
  <c r="AD472" i="20"/>
  <c r="AC472" i="20"/>
  <c r="AA472" i="20"/>
  <c r="AB472" i="20" s="1"/>
  <c r="Z472" i="20"/>
  <c r="Y472" i="20"/>
  <c r="S472" i="20"/>
  <c r="P472" i="20"/>
  <c r="O472" i="20"/>
  <c r="N472" i="20"/>
  <c r="M472" i="20"/>
  <c r="L472" i="20"/>
  <c r="K472" i="20"/>
  <c r="J472" i="20"/>
  <c r="I472" i="20"/>
  <c r="H472" i="20"/>
  <c r="G472" i="20"/>
  <c r="E472" i="20"/>
  <c r="AN471" i="20"/>
  <c r="AL471" i="20"/>
  <c r="AJ471" i="20"/>
  <c r="AI471" i="20"/>
  <c r="AH471" i="20"/>
  <c r="AG471" i="20"/>
  <c r="AF471" i="20"/>
  <c r="AE471" i="20"/>
  <c r="AD471" i="20"/>
  <c r="AC471" i="20"/>
  <c r="AA471" i="20"/>
  <c r="Z471" i="20"/>
  <c r="AB471" i="20" s="1"/>
  <c r="Y471" i="20"/>
  <c r="S471" i="20"/>
  <c r="P471" i="20"/>
  <c r="O471" i="20"/>
  <c r="N471" i="20"/>
  <c r="M471" i="20"/>
  <c r="L471" i="20"/>
  <c r="K471" i="20"/>
  <c r="J471" i="20"/>
  <c r="I471" i="20"/>
  <c r="G471" i="20"/>
  <c r="E471" i="20"/>
  <c r="AN470" i="20"/>
  <c r="AL470" i="20"/>
  <c r="AJ470" i="20"/>
  <c r="AI470" i="20"/>
  <c r="AH470" i="20"/>
  <c r="AG470" i="20"/>
  <c r="AF470" i="20"/>
  <c r="AE470" i="20"/>
  <c r="AD470" i="20"/>
  <c r="AC470" i="20"/>
  <c r="AA470" i="20"/>
  <c r="Z470" i="20"/>
  <c r="Y470" i="20"/>
  <c r="S470" i="20"/>
  <c r="P470" i="20"/>
  <c r="O470" i="20"/>
  <c r="N470" i="20"/>
  <c r="M470" i="20"/>
  <c r="L470" i="20"/>
  <c r="K470" i="20"/>
  <c r="J470" i="20"/>
  <c r="I470" i="20"/>
  <c r="G470" i="20"/>
  <c r="E470" i="20"/>
  <c r="AN469" i="20"/>
  <c r="AL469" i="20"/>
  <c r="AJ469" i="20"/>
  <c r="AI469" i="20"/>
  <c r="AH469" i="20"/>
  <c r="AG469" i="20"/>
  <c r="AF469" i="20"/>
  <c r="AE469" i="20"/>
  <c r="AD469" i="20"/>
  <c r="AC469" i="20"/>
  <c r="AA469" i="20"/>
  <c r="Z469" i="20"/>
  <c r="Y469" i="20"/>
  <c r="S469" i="20"/>
  <c r="P469" i="20"/>
  <c r="O469" i="20"/>
  <c r="N469" i="20"/>
  <c r="M469" i="20"/>
  <c r="L469" i="20"/>
  <c r="K469" i="20"/>
  <c r="J469" i="20"/>
  <c r="I469" i="20"/>
  <c r="G469" i="20"/>
  <c r="E469" i="20"/>
  <c r="AN468" i="20"/>
  <c r="AL468" i="20"/>
  <c r="AJ468" i="20"/>
  <c r="AI468" i="20"/>
  <c r="AH468" i="20"/>
  <c r="AG468" i="20"/>
  <c r="AF468" i="20"/>
  <c r="AE468" i="20"/>
  <c r="AD468" i="20"/>
  <c r="AC468" i="20"/>
  <c r="AA468" i="20"/>
  <c r="Z468" i="20"/>
  <c r="Y468" i="20"/>
  <c r="S468" i="20"/>
  <c r="P468" i="20"/>
  <c r="O468" i="20"/>
  <c r="N468" i="20"/>
  <c r="M468" i="20"/>
  <c r="L468" i="20"/>
  <c r="K468" i="20"/>
  <c r="J468" i="20"/>
  <c r="I468" i="20"/>
  <c r="G468" i="20"/>
  <c r="H468" i="20"/>
  <c r="E468" i="20"/>
  <c r="AN467" i="20"/>
  <c r="AL467" i="20"/>
  <c r="AJ467" i="20"/>
  <c r="AI467" i="20"/>
  <c r="AH467" i="20"/>
  <c r="AG467" i="20"/>
  <c r="AF467" i="20"/>
  <c r="AE467" i="20"/>
  <c r="AD467" i="20"/>
  <c r="AC467" i="20"/>
  <c r="AA467" i="20"/>
  <c r="Z467" i="20"/>
  <c r="Y467" i="20"/>
  <c r="S467" i="20"/>
  <c r="P467" i="20"/>
  <c r="O467" i="20"/>
  <c r="N467" i="20"/>
  <c r="M467" i="20"/>
  <c r="L467" i="20"/>
  <c r="K467" i="20"/>
  <c r="J467" i="20"/>
  <c r="I467" i="20"/>
  <c r="G467" i="20"/>
  <c r="E467" i="20"/>
  <c r="AN466" i="20"/>
  <c r="AL466" i="20"/>
  <c r="AH466" i="20"/>
  <c r="AG466" i="20"/>
  <c r="AF466" i="20"/>
  <c r="AE466" i="20"/>
  <c r="AD466" i="20"/>
  <c r="AC466" i="20"/>
  <c r="AA466" i="20"/>
  <c r="Z466" i="20"/>
  <c r="Y466" i="20"/>
  <c r="S466" i="20"/>
  <c r="N466" i="20"/>
  <c r="M466" i="20"/>
  <c r="L466" i="20"/>
  <c r="K466" i="20"/>
  <c r="J466" i="20"/>
  <c r="I466" i="20"/>
  <c r="G466" i="20"/>
  <c r="E466" i="20"/>
  <c r="AN465" i="20"/>
  <c r="AL465" i="20"/>
  <c r="AJ465" i="20"/>
  <c r="AI465" i="20"/>
  <c r="AH465" i="20"/>
  <c r="AG465" i="20"/>
  <c r="AF465" i="20"/>
  <c r="AE465" i="20"/>
  <c r="AD465" i="20"/>
  <c r="AC465" i="20"/>
  <c r="AA465" i="20"/>
  <c r="Z465" i="20"/>
  <c r="Y465" i="20"/>
  <c r="S465" i="20"/>
  <c r="P465" i="20"/>
  <c r="O465" i="20"/>
  <c r="N465" i="20"/>
  <c r="M465" i="20"/>
  <c r="L465" i="20"/>
  <c r="K465" i="20"/>
  <c r="J465" i="20"/>
  <c r="I465" i="20"/>
  <c r="G465" i="20"/>
  <c r="E465" i="20"/>
  <c r="AN464" i="20"/>
  <c r="AL464" i="20"/>
  <c r="AJ464" i="20"/>
  <c r="AI464" i="20"/>
  <c r="AH464" i="20"/>
  <c r="AG464" i="20"/>
  <c r="AF464" i="20"/>
  <c r="AE464" i="20"/>
  <c r="AD464" i="20"/>
  <c r="AC464" i="20"/>
  <c r="AA464" i="20"/>
  <c r="Z464" i="20"/>
  <c r="Y464" i="20"/>
  <c r="S464" i="20"/>
  <c r="P464" i="20"/>
  <c r="O464" i="20"/>
  <c r="N464" i="20"/>
  <c r="M464" i="20"/>
  <c r="L464" i="20"/>
  <c r="K464" i="20"/>
  <c r="J464" i="20"/>
  <c r="I464" i="20"/>
  <c r="G464" i="20"/>
  <c r="H464" i="20"/>
  <c r="E464" i="20"/>
  <c r="AN463" i="20"/>
  <c r="AL463" i="20"/>
  <c r="AJ463" i="20"/>
  <c r="AI463" i="20"/>
  <c r="AH463" i="20"/>
  <c r="AG463" i="20"/>
  <c r="AF463" i="20"/>
  <c r="AE463" i="20"/>
  <c r="AD463" i="20"/>
  <c r="AC463" i="20"/>
  <c r="AA463" i="20"/>
  <c r="Z463" i="20"/>
  <c r="Y463" i="20"/>
  <c r="S463" i="20"/>
  <c r="P463" i="20"/>
  <c r="O463" i="20"/>
  <c r="N463" i="20"/>
  <c r="M463" i="20"/>
  <c r="L463" i="20"/>
  <c r="K463" i="20"/>
  <c r="J463" i="20"/>
  <c r="I463" i="20"/>
  <c r="G463" i="20"/>
  <c r="E463" i="20"/>
  <c r="AN462" i="20"/>
  <c r="AL462" i="20"/>
  <c r="AJ462" i="20"/>
  <c r="AI462" i="20"/>
  <c r="AH462" i="20"/>
  <c r="AG462" i="20"/>
  <c r="AF462" i="20"/>
  <c r="AE462" i="20"/>
  <c r="AD462" i="20"/>
  <c r="AC462" i="20"/>
  <c r="AA462" i="20"/>
  <c r="Z462" i="20"/>
  <c r="AB462" i="20" s="1"/>
  <c r="Y462" i="20"/>
  <c r="S462" i="20"/>
  <c r="P462" i="20"/>
  <c r="O462" i="20"/>
  <c r="N462" i="20"/>
  <c r="M462" i="20"/>
  <c r="L462" i="20"/>
  <c r="K462" i="20"/>
  <c r="J462" i="20"/>
  <c r="I462" i="20"/>
  <c r="H462" i="20"/>
  <c r="G462" i="20"/>
  <c r="E462" i="20"/>
  <c r="AN461" i="20"/>
  <c r="AL461" i="20"/>
  <c r="AJ461" i="20"/>
  <c r="AI461" i="20"/>
  <c r="AH461" i="20"/>
  <c r="AG461" i="20"/>
  <c r="AF461" i="20"/>
  <c r="AE461" i="20"/>
  <c r="AD461" i="20"/>
  <c r="AC461" i="20"/>
  <c r="AA461" i="20"/>
  <c r="AB461" i="20" s="1"/>
  <c r="Z461" i="20"/>
  <c r="Y461" i="20"/>
  <c r="S461" i="20"/>
  <c r="P461" i="20"/>
  <c r="O461" i="20"/>
  <c r="N461" i="20"/>
  <c r="M461" i="20"/>
  <c r="L461" i="20"/>
  <c r="K461" i="20"/>
  <c r="J461" i="20"/>
  <c r="I461" i="20"/>
  <c r="G461" i="20"/>
  <c r="E461" i="20"/>
  <c r="AN460" i="20"/>
  <c r="AL460" i="20"/>
  <c r="AJ460" i="20"/>
  <c r="AI460" i="20"/>
  <c r="AH460" i="20"/>
  <c r="AG460" i="20"/>
  <c r="AF460" i="20"/>
  <c r="AE460" i="20"/>
  <c r="AD460" i="20"/>
  <c r="AC460" i="20"/>
  <c r="AA460" i="20"/>
  <c r="Z460" i="20"/>
  <c r="AB460" i="20" s="1"/>
  <c r="Y460" i="20"/>
  <c r="S460" i="20"/>
  <c r="P460" i="20"/>
  <c r="O460" i="20"/>
  <c r="N460" i="20"/>
  <c r="M460" i="20"/>
  <c r="L460" i="20"/>
  <c r="K460" i="20"/>
  <c r="J460" i="20"/>
  <c r="I460" i="20"/>
  <c r="H460" i="20"/>
  <c r="G460" i="20"/>
  <c r="E460" i="20"/>
  <c r="AN459" i="20"/>
  <c r="AL459" i="20"/>
  <c r="AJ459" i="20"/>
  <c r="AI459" i="20"/>
  <c r="AH459" i="20"/>
  <c r="AG459" i="20"/>
  <c r="AF459" i="20"/>
  <c r="AE459" i="20"/>
  <c r="AO459" i="20" s="1"/>
  <c r="AD459" i="20"/>
  <c r="AC459" i="20"/>
  <c r="AA459" i="20"/>
  <c r="Z459" i="20"/>
  <c r="Y459" i="20"/>
  <c r="S459" i="20"/>
  <c r="P459" i="20"/>
  <c r="O459" i="20"/>
  <c r="N459" i="20"/>
  <c r="M459" i="20"/>
  <c r="L459" i="20"/>
  <c r="K459" i="20"/>
  <c r="J459" i="20"/>
  <c r="I459" i="20"/>
  <c r="G459" i="20"/>
  <c r="E459" i="20"/>
  <c r="AN458" i="20"/>
  <c r="AL458" i="20"/>
  <c r="AJ458" i="20"/>
  <c r="AI458" i="20"/>
  <c r="AH458" i="20"/>
  <c r="AG458" i="20"/>
  <c r="AF458" i="20"/>
  <c r="AE458" i="20"/>
  <c r="AD458" i="20"/>
  <c r="AC458" i="20"/>
  <c r="AA458" i="20"/>
  <c r="AB458" i="20" s="1"/>
  <c r="Z458" i="20"/>
  <c r="Y458" i="20"/>
  <c r="S458" i="20"/>
  <c r="P458" i="20"/>
  <c r="O458" i="20"/>
  <c r="N458" i="20"/>
  <c r="M458" i="20"/>
  <c r="L458" i="20"/>
  <c r="K458" i="20"/>
  <c r="J458" i="20"/>
  <c r="I458" i="20"/>
  <c r="G458" i="20"/>
  <c r="E458" i="20"/>
  <c r="AN457" i="20"/>
  <c r="AL457" i="20"/>
  <c r="AJ457" i="20"/>
  <c r="AI457" i="20"/>
  <c r="AH457" i="20"/>
  <c r="AG457" i="20"/>
  <c r="AF457" i="20"/>
  <c r="AE457" i="20"/>
  <c r="AD457" i="20"/>
  <c r="AC457" i="20"/>
  <c r="AA457" i="20"/>
  <c r="Z457" i="20"/>
  <c r="Y457" i="20"/>
  <c r="S457" i="20"/>
  <c r="P457" i="20"/>
  <c r="O457" i="20"/>
  <c r="N457" i="20"/>
  <c r="M457" i="20"/>
  <c r="L457" i="20"/>
  <c r="K457" i="20"/>
  <c r="J457" i="20"/>
  <c r="I457" i="20"/>
  <c r="G457" i="20"/>
  <c r="E457" i="20"/>
  <c r="AN456" i="20"/>
  <c r="AL456" i="20"/>
  <c r="AJ456" i="20"/>
  <c r="AI456" i="20"/>
  <c r="AH456" i="20"/>
  <c r="AG456" i="20"/>
  <c r="AF456" i="20"/>
  <c r="AE456" i="20"/>
  <c r="AD456" i="20"/>
  <c r="AC456" i="20"/>
  <c r="AA456" i="20"/>
  <c r="Z456" i="20"/>
  <c r="Y456" i="20"/>
  <c r="S456" i="20"/>
  <c r="P456" i="20"/>
  <c r="O456" i="20"/>
  <c r="N456" i="20"/>
  <c r="M456" i="20"/>
  <c r="L456" i="20"/>
  <c r="K456" i="20"/>
  <c r="J456" i="20"/>
  <c r="I456" i="20"/>
  <c r="G456" i="20"/>
  <c r="E456" i="20"/>
  <c r="AN455" i="20"/>
  <c r="AL455" i="20"/>
  <c r="AJ455" i="20"/>
  <c r="AI455" i="20"/>
  <c r="AH455" i="20"/>
  <c r="AG455" i="20"/>
  <c r="AF455" i="20"/>
  <c r="AE455" i="20"/>
  <c r="AD455" i="20"/>
  <c r="AC455" i="20"/>
  <c r="AA455" i="20"/>
  <c r="Z455" i="20"/>
  <c r="Y455" i="20"/>
  <c r="S455" i="20"/>
  <c r="P455" i="20"/>
  <c r="O455" i="20"/>
  <c r="N455" i="20"/>
  <c r="M455" i="20"/>
  <c r="L455" i="20"/>
  <c r="K455" i="20"/>
  <c r="J455" i="20"/>
  <c r="I455" i="20"/>
  <c r="G455" i="20"/>
  <c r="E455" i="20"/>
  <c r="AN454" i="20"/>
  <c r="AL454" i="20"/>
  <c r="AJ454" i="20"/>
  <c r="AI454" i="20"/>
  <c r="AH454" i="20"/>
  <c r="AG454" i="20"/>
  <c r="AF454" i="20"/>
  <c r="AE454" i="20"/>
  <c r="AD454" i="20"/>
  <c r="AO454" i="20" s="1"/>
  <c r="AC454" i="20"/>
  <c r="AA454" i="20"/>
  <c r="AB454" i="20" s="1"/>
  <c r="Z454" i="20"/>
  <c r="Y454" i="20"/>
  <c r="S454" i="20"/>
  <c r="P454" i="20"/>
  <c r="O454" i="20"/>
  <c r="N454" i="20"/>
  <c r="M454" i="20"/>
  <c r="L454" i="20"/>
  <c r="K454" i="20"/>
  <c r="J454" i="20"/>
  <c r="I454" i="20"/>
  <c r="H454" i="20"/>
  <c r="G454" i="20"/>
  <c r="E454" i="20"/>
  <c r="AN453" i="20"/>
  <c r="AL453" i="20"/>
  <c r="AJ453" i="20"/>
  <c r="AI453" i="20"/>
  <c r="AH453" i="20"/>
  <c r="AG453" i="20"/>
  <c r="AF453" i="20"/>
  <c r="AE453" i="20"/>
  <c r="AD453" i="20"/>
  <c r="AC453" i="20"/>
  <c r="AA453" i="20"/>
  <c r="Z453" i="20"/>
  <c r="Y453" i="20"/>
  <c r="S453" i="20"/>
  <c r="P453" i="20"/>
  <c r="O453" i="20"/>
  <c r="N453" i="20"/>
  <c r="M453" i="20"/>
  <c r="L453" i="20"/>
  <c r="K453" i="20"/>
  <c r="J453" i="20"/>
  <c r="I453" i="20"/>
  <c r="G453" i="20"/>
  <c r="E453" i="20"/>
  <c r="AN452" i="20"/>
  <c r="AL452" i="20"/>
  <c r="AJ452" i="20"/>
  <c r="AI452" i="20"/>
  <c r="AH452" i="20"/>
  <c r="AG452" i="20"/>
  <c r="AF452" i="20"/>
  <c r="AE452" i="20"/>
  <c r="AD452" i="20"/>
  <c r="AC452" i="20"/>
  <c r="AA452" i="20"/>
  <c r="AB452" i="20" s="1"/>
  <c r="Z452" i="20"/>
  <c r="Y452" i="20"/>
  <c r="S452" i="20"/>
  <c r="P452" i="20"/>
  <c r="O452" i="20"/>
  <c r="N452" i="20"/>
  <c r="M452" i="20"/>
  <c r="L452" i="20"/>
  <c r="K452" i="20"/>
  <c r="J452" i="20"/>
  <c r="I452" i="20"/>
  <c r="H452" i="20"/>
  <c r="G452" i="20"/>
  <c r="E452" i="20"/>
  <c r="AN451" i="20"/>
  <c r="AL451" i="20"/>
  <c r="AH451" i="20"/>
  <c r="AG451" i="20"/>
  <c r="AF451" i="20"/>
  <c r="AE451" i="20"/>
  <c r="AD451" i="20"/>
  <c r="AC451" i="20"/>
  <c r="AA451" i="20"/>
  <c r="Z451" i="20"/>
  <c r="Y451" i="20"/>
  <c r="S451" i="20"/>
  <c r="N451" i="20"/>
  <c r="M451" i="20"/>
  <c r="L451" i="20"/>
  <c r="K451" i="20"/>
  <c r="J451" i="20"/>
  <c r="I451" i="20"/>
  <c r="G451" i="20"/>
  <c r="E451" i="20"/>
  <c r="AN450" i="20"/>
  <c r="AL450" i="20"/>
  <c r="AJ450" i="20"/>
  <c r="AI450" i="20"/>
  <c r="AH450" i="20"/>
  <c r="AG450" i="20"/>
  <c r="AF450" i="20"/>
  <c r="AE450" i="20"/>
  <c r="AD450" i="20"/>
  <c r="AC450" i="20"/>
  <c r="AA450" i="20"/>
  <c r="Z450" i="20"/>
  <c r="AB450" i="20" s="1"/>
  <c r="Y450" i="20"/>
  <c r="S450" i="20"/>
  <c r="P450" i="20"/>
  <c r="O450" i="20"/>
  <c r="N450" i="20"/>
  <c r="M450" i="20"/>
  <c r="L450" i="20"/>
  <c r="K450" i="20"/>
  <c r="J450" i="20"/>
  <c r="I450" i="20"/>
  <c r="H450" i="20"/>
  <c r="G450" i="20"/>
  <c r="E450" i="20"/>
  <c r="AN449" i="20"/>
  <c r="AL449" i="20"/>
  <c r="AJ449" i="20"/>
  <c r="AI449" i="20"/>
  <c r="AH449" i="20"/>
  <c r="AG449" i="20"/>
  <c r="AF449" i="20"/>
  <c r="AE449" i="20"/>
  <c r="AD449" i="20"/>
  <c r="AC449" i="20"/>
  <c r="AA449" i="20"/>
  <c r="AB449" i="20" s="1"/>
  <c r="Z449" i="20"/>
  <c r="Y449" i="20"/>
  <c r="S449" i="20"/>
  <c r="P449" i="20"/>
  <c r="O449" i="20"/>
  <c r="N449" i="20"/>
  <c r="M449" i="20"/>
  <c r="L449" i="20"/>
  <c r="K449" i="20"/>
  <c r="J449" i="20"/>
  <c r="I449" i="20"/>
  <c r="G449" i="20"/>
  <c r="T449" i="20" s="1"/>
  <c r="E449" i="20"/>
  <c r="AN448" i="20"/>
  <c r="AL448" i="20"/>
  <c r="AH448" i="20"/>
  <c r="AG448" i="20"/>
  <c r="AF448" i="20"/>
  <c r="AE448" i="20"/>
  <c r="AD448" i="20"/>
  <c r="AC448" i="20"/>
  <c r="AB448" i="20"/>
  <c r="AA448" i="20"/>
  <c r="Z448" i="20"/>
  <c r="Y448" i="20"/>
  <c r="S448" i="20"/>
  <c r="N448" i="20"/>
  <c r="M448" i="20"/>
  <c r="L448" i="20"/>
  <c r="K448" i="20"/>
  <c r="J448" i="20"/>
  <c r="I448" i="20"/>
  <c r="G448" i="20"/>
  <c r="E448" i="20"/>
  <c r="AN447" i="20"/>
  <c r="AL447" i="20"/>
  <c r="AJ447" i="20"/>
  <c r="AI447" i="20"/>
  <c r="AH447" i="20"/>
  <c r="AG447" i="20"/>
  <c r="AF447" i="20"/>
  <c r="AE447" i="20"/>
  <c r="AD447" i="20"/>
  <c r="AC447" i="20"/>
  <c r="AA447" i="20"/>
  <c r="Z447" i="20"/>
  <c r="Y447" i="20"/>
  <c r="S447" i="20"/>
  <c r="P447" i="20"/>
  <c r="O447" i="20"/>
  <c r="N447" i="20"/>
  <c r="M447" i="20"/>
  <c r="L447" i="20"/>
  <c r="K447" i="20"/>
  <c r="J447" i="20"/>
  <c r="I447" i="20"/>
  <c r="G447" i="20"/>
  <c r="E447" i="20"/>
  <c r="AN446" i="20"/>
  <c r="AL446" i="20"/>
  <c r="AJ446" i="20"/>
  <c r="AI446" i="20"/>
  <c r="AH446" i="20"/>
  <c r="AG446" i="20"/>
  <c r="AF446" i="20"/>
  <c r="AE446" i="20"/>
  <c r="AD446" i="20"/>
  <c r="AC446" i="20"/>
  <c r="AB446" i="20"/>
  <c r="AA446" i="20"/>
  <c r="Z446" i="20"/>
  <c r="Y446" i="20"/>
  <c r="S446" i="20"/>
  <c r="P446" i="20"/>
  <c r="O446" i="20"/>
  <c r="N446" i="20"/>
  <c r="M446" i="20"/>
  <c r="L446" i="20"/>
  <c r="K446" i="20"/>
  <c r="J446" i="20"/>
  <c r="I446" i="20"/>
  <c r="G446" i="20"/>
  <c r="H446" i="20" s="1"/>
  <c r="E446" i="20"/>
  <c r="AN445" i="20"/>
  <c r="AL445" i="20"/>
  <c r="AJ445" i="20"/>
  <c r="AI445" i="20"/>
  <c r="AH445" i="20"/>
  <c r="AG445" i="20"/>
  <c r="AF445" i="20"/>
  <c r="AE445" i="20"/>
  <c r="AD445" i="20"/>
  <c r="AC445" i="20"/>
  <c r="AA445" i="20"/>
  <c r="Z445" i="20"/>
  <c r="Y445" i="20"/>
  <c r="S445" i="20"/>
  <c r="P445" i="20"/>
  <c r="O445" i="20"/>
  <c r="N445" i="20"/>
  <c r="M445" i="20"/>
  <c r="L445" i="20"/>
  <c r="K445" i="20"/>
  <c r="J445" i="20"/>
  <c r="I445" i="20"/>
  <c r="G445" i="20"/>
  <c r="E445" i="20"/>
  <c r="AN444" i="20"/>
  <c r="AL444" i="20"/>
  <c r="AJ444" i="20"/>
  <c r="AI444" i="20"/>
  <c r="AH444" i="20"/>
  <c r="AG444" i="20"/>
  <c r="AF444" i="20"/>
  <c r="AE444" i="20"/>
  <c r="AD444" i="20"/>
  <c r="AC444" i="20"/>
  <c r="AB444" i="20"/>
  <c r="AA444" i="20"/>
  <c r="Z444" i="20"/>
  <c r="Y444" i="20"/>
  <c r="S444" i="20"/>
  <c r="P444" i="20"/>
  <c r="O444" i="20"/>
  <c r="N444" i="20"/>
  <c r="M444" i="20"/>
  <c r="L444" i="20"/>
  <c r="K444" i="20"/>
  <c r="J444" i="20"/>
  <c r="I444" i="20"/>
  <c r="G444" i="20"/>
  <c r="H444" i="20" s="1"/>
  <c r="E444" i="20"/>
  <c r="AN443" i="20"/>
  <c r="AL443" i="20"/>
  <c r="AJ443" i="20"/>
  <c r="AI443" i="20"/>
  <c r="AH443" i="20"/>
  <c r="AG443" i="20"/>
  <c r="AF443" i="20"/>
  <c r="AE443" i="20"/>
  <c r="AD443" i="20"/>
  <c r="AC443" i="20"/>
  <c r="AA443" i="20"/>
  <c r="Z443" i="20"/>
  <c r="Y443" i="20"/>
  <c r="S443" i="20"/>
  <c r="P443" i="20"/>
  <c r="O443" i="20"/>
  <c r="N443" i="20"/>
  <c r="M443" i="20"/>
  <c r="L443" i="20"/>
  <c r="K443" i="20"/>
  <c r="J443" i="20"/>
  <c r="I443" i="20"/>
  <c r="G443" i="20"/>
  <c r="E443" i="20"/>
  <c r="AN442" i="20"/>
  <c r="AL442" i="20"/>
  <c r="AJ442" i="20"/>
  <c r="AI442" i="20"/>
  <c r="AH442" i="20"/>
  <c r="AG442" i="20"/>
  <c r="AF442" i="20"/>
  <c r="AE442" i="20"/>
  <c r="AD442" i="20"/>
  <c r="AC442" i="20"/>
  <c r="AA442" i="20"/>
  <c r="AB442" i="20" s="1"/>
  <c r="Z442" i="20"/>
  <c r="Y442" i="20"/>
  <c r="S442" i="20"/>
  <c r="P442" i="20"/>
  <c r="O442" i="20"/>
  <c r="N442" i="20"/>
  <c r="M442" i="20"/>
  <c r="L442" i="20"/>
  <c r="K442" i="20"/>
  <c r="J442" i="20"/>
  <c r="I442" i="20"/>
  <c r="G442" i="20"/>
  <c r="H442" i="20" s="1"/>
  <c r="E442" i="20"/>
  <c r="AN441" i="20"/>
  <c r="AL441" i="20"/>
  <c r="AJ441" i="20"/>
  <c r="AI441" i="20"/>
  <c r="AH441" i="20"/>
  <c r="AG441" i="20"/>
  <c r="AF441" i="20"/>
  <c r="AE441" i="20"/>
  <c r="AD441" i="20"/>
  <c r="AC441" i="20"/>
  <c r="AA441" i="20"/>
  <c r="Z441" i="20"/>
  <c r="Y441" i="20"/>
  <c r="S441" i="20"/>
  <c r="P441" i="20"/>
  <c r="O441" i="20"/>
  <c r="N441" i="20"/>
  <c r="M441" i="20"/>
  <c r="L441" i="20"/>
  <c r="K441" i="20"/>
  <c r="J441" i="20"/>
  <c r="I441" i="20"/>
  <c r="G441" i="20"/>
  <c r="E441" i="20"/>
  <c r="AN440" i="20"/>
  <c r="AL440" i="20"/>
  <c r="AH440" i="20"/>
  <c r="AG440" i="20"/>
  <c r="AF440" i="20"/>
  <c r="AE440" i="20"/>
  <c r="AD440" i="20"/>
  <c r="AC440" i="20"/>
  <c r="AA440" i="20"/>
  <c r="Z440" i="20"/>
  <c r="Y440" i="20"/>
  <c r="S440" i="20"/>
  <c r="N440" i="20"/>
  <c r="M440" i="20"/>
  <c r="L440" i="20"/>
  <c r="K440" i="20"/>
  <c r="J440" i="20"/>
  <c r="I440" i="20"/>
  <c r="T440" i="20" s="1"/>
  <c r="G440" i="20"/>
  <c r="H440" i="20" s="1"/>
  <c r="E440" i="20"/>
  <c r="AN439" i="20"/>
  <c r="AL439" i="20"/>
  <c r="AJ439" i="20"/>
  <c r="AI439" i="20"/>
  <c r="AH439" i="20"/>
  <c r="AG439" i="20"/>
  <c r="AF439" i="20"/>
  <c r="AE439" i="20"/>
  <c r="AD439" i="20"/>
  <c r="AC439" i="20"/>
  <c r="AA439" i="20"/>
  <c r="AB439" i="20" s="1"/>
  <c r="Z439" i="20"/>
  <c r="Y439" i="20"/>
  <c r="S439" i="20"/>
  <c r="P439" i="20"/>
  <c r="O439" i="20"/>
  <c r="N439" i="20"/>
  <c r="M439" i="20"/>
  <c r="L439" i="20"/>
  <c r="K439" i="20"/>
  <c r="J439" i="20"/>
  <c r="I439" i="20"/>
  <c r="G439" i="20"/>
  <c r="E439" i="20"/>
  <c r="AN438" i="20"/>
  <c r="AL438" i="20"/>
  <c r="AJ438" i="20"/>
  <c r="AI438" i="20"/>
  <c r="AH438" i="20"/>
  <c r="AG438" i="20"/>
  <c r="AF438" i="20"/>
  <c r="AE438" i="20"/>
  <c r="AD438" i="20"/>
  <c r="AC438" i="20"/>
  <c r="AA438" i="20"/>
  <c r="Z438" i="20"/>
  <c r="Y438" i="20"/>
  <c r="S438" i="20"/>
  <c r="P438" i="20"/>
  <c r="O438" i="20"/>
  <c r="N438" i="20"/>
  <c r="M438" i="20"/>
  <c r="L438" i="20"/>
  <c r="K438" i="20"/>
  <c r="J438" i="20"/>
  <c r="I438" i="20"/>
  <c r="G438" i="20"/>
  <c r="H438" i="20" s="1"/>
  <c r="E438" i="20"/>
  <c r="AN437" i="20"/>
  <c r="AL437" i="20"/>
  <c r="AJ437" i="20"/>
  <c r="AI437" i="20"/>
  <c r="AH437" i="20"/>
  <c r="AG437" i="20"/>
  <c r="AF437" i="20"/>
  <c r="AE437" i="20"/>
  <c r="AD437" i="20"/>
  <c r="AC437" i="20"/>
  <c r="AA437" i="20"/>
  <c r="Z437" i="20"/>
  <c r="Y437" i="20"/>
  <c r="S437" i="20"/>
  <c r="P437" i="20"/>
  <c r="O437" i="20"/>
  <c r="N437" i="20"/>
  <c r="M437" i="20"/>
  <c r="L437" i="20"/>
  <c r="K437" i="20"/>
  <c r="J437" i="20"/>
  <c r="I437" i="20"/>
  <c r="G437" i="20"/>
  <c r="E437" i="20"/>
  <c r="AN436" i="20"/>
  <c r="AL436" i="20"/>
  <c r="AJ436" i="20"/>
  <c r="AI436" i="20"/>
  <c r="AH436" i="20"/>
  <c r="AG436" i="20"/>
  <c r="AF436" i="20"/>
  <c r="AE436" i="20"/>
  <c r="AD436" i="20"/>
  <c r="AC436" i="20"/>
  <c r="AA436" i="20"/>
  <c r="AB436" i="20" s="1"/>
  <c r="Z436" i="20"/>
  <c r="Y436" i="20"/>
  <c r="S436" i="20"/>
  <c r="P436" i="20"/>
  <c r="O436" i="20"/>
  <c r="N436" i="20"/>
  <c r="M436" i="20"/>
  <c r="L436" i="20"/>
  <c r="K436" i="20"/>
  <c r="J436" i="20"/>
  <c r="I436" i="20"/>
  <c r="G436" i="20"/>
  <c r="E436" i="20"/>
  <c r="AN435" i="20"/>
  <c r="AL435" i="20"/>
  <c r="AJ435" i="20"/>
  <c r="AI435" i="20"/>
  <c r="AH435" i="20"/>
  <c r="AG435" i="20"/>
  <c r="AF435" i="20"/>
  <c r="AE435" i="20"/>
  <c r="AD435" i="20"/>
  <c r="AC435" i="20"/>
  <c r="AA435" i="20"/>
  <c r="Z435" i="20"/>
  <c r="Y435" i="20"/>
  <c r="S435" i="20"/>
  <c r="P435" i="20"/>
  <c r="O435" i="20"/>
  <c r="N435" i="20"/>
  <c r="M435" i="20"/>
  <c r="L435" i="20"/>
  <c r="K435" i="20"/>
  <c r="J435" i="20"/>
  <c r="I435" i="20"/>
  <c r="G435" i="20"/>
  <c r="H435" i="20" s="1"/>
  <c r="E435" i="20"/>
  <c r="AN434" i="20"/>
  <c r="AL434" i="20"/>
  <c r="AJ434" i="20"/>
  <c r="AI434" i="20"/>
  <c r="AH434" i="20"/>
  <c r="AG434" i="20"/>
  <c r="AF434" i="20"/>
  <c r="AE434" i="20"/>
  <c r="AD434" i="20"/>
  <c r="AC434" i="20"/>
  <c r="AA434" i="20"/>
  <c r="Z434" i="20"/>
  <c r="Y434" i="20"/>
  <c r="S434" i="20"/>
  <c r="P434" i="20"/>
  <c r="O434" i="20"/>
  <c r="N434" i="20"/>
  <c r="M434" i="20"/>
  <c r="L434" i="20"/>
  <c r="K434" i="20"/>
  <c r="J434" i="20"/>
  <c r="I434" i="20"/>
  <c r="G434" i="20"/>
  <c r="E434" i="20"/>
  <c r="AN433" i="20"/>
  <c r="AL433" i="20"/>
  <c r="AH433" i="20"/>
  <c r="AG433" i="20"/>
  <c r="AF433" i="20"/>
  <c r="AE433" i="20"/>
  <c r="AD433" i="20"/>
  <c r="AC433" i="20"/>
  <c r="AA433" i="20"/>
  <c r="AB433" i="20" s="1"/>
  <c r="Z433" i="20"/>
  <c r="Y433" i="20"/>
  <c r="S433" i="20"/>
  <c r="N433" i="20"/>
  <c r="M433" i="20"/>
  <c r="L433" i="20"/>
  <c r="K433" i="20"/>
  <c r="J433" i="20"/>
  <c r="I433" i="20"/>
  <c r="H433" i="20"/>
  <c r="G433" i="20"/>
  <c r="E433" i="20"/>
  <c r="AN432" i="20"/>
  <c r="AL432" i="20"/>
  <c r="AJ432" i="20"/>
  <c r="AI432" i="20"/>
  <c r="AH432" i="20"/>
  <c r="AG432" i="20"/>
  <c r="AF432" i="20"/>
  <c r="AE432" i="20"/>
  <c r="AD432" i="20"/>
  <c r="AC432" i="20"/>
  <c r="AA432" i="20"/>
  <c r="AB432" i="20" s="1"/>
  <c r="Z432" i="20"/>
  <c r="Y432" i="20"/>
  <c r="S432" i="20"/>
  <c r="P432" i="20"/>
  <c r="O432" i="20"/>
  <c r="N432" i="20"/>
  <c r="M432" i="20"/>
  <c r="L432" i="20"/>
  <c r="K432" i="20"/>
  <c r="J432" i="20"/>
  <c r="I432" i="20"/>
  <c r="G432" i="20"/>
  <c r="T432" i="20" s="1"/>
  <c r="E432" i="20"/>
  <c r="AN431" i="20"/>
  <c r="AL431" i="20"/>
  <c r="AJ431" i="20"/>
  <c r="AI431" i="20"/>
  <c r="AH431" i="20"/>
  <c r="AG431" i="20"/>
  <c r="AF431" i="20"/>
  <c r="AE431" i="20"/>
  <c r="AD431" i="20"/>
  <c r="AC431" i="20"/>
  <c r="AA431" i="20"/>
  <c r="Z431" i="20"/>
  <c r="Y431" i="20"/>
  <c r="S431" i="20"/>
  <c r="P431" i="20"/>
  <c r="O431" i="20"/>
  <c r="N431" i="20"/>
  <c r="M431" i="20"/>
  <c r="L431" i="20"/>
  <c r="K431" i="20"/>
  <c r="J431" i="20"/>
  <c r="I431" i="20"/>
  <c r="G431" i="20"/>
  <c r="H431" i="20" s="1"/>
  <c r="E431" i="20"/>
  <c r="AN430" i="20"/>
  <c r="AL430" i="20"/>
  <c r="AJ430" i="20"/>
  <c r="AI430" i="20"/>
  <c r="AH430" i="20"/>
  <c r="AG430" i="20"/>
  <c r="AF430" i="20"/>
  <c r="AE430" i="20"/>
  <c r="AD430" i="20"/>
  <c r="AC430" i="20"/>
  <c r="AA430" i="20"/>
  <c r="Z430" i="20"/>
  <c r="Y430" i="20"/>
  <c r="S430" i="20"/>
  <c r="P430" i="20"/>
  <c r="O430" i="20"/>
  <c r="N430" i="20"/>
  <c r="M430" i="20"/>
  <c r="L430" i="20"/>
  <c r="K430" i="20"/>
  <c r="J430" i="20"/>
  <c r="I430" i="20"/>
  <c r="G430" i="20"/>
  <c r="E430" i="20"/>
  <c r="AN429" i="20"/>
  <c r="AL429" i="20"/>
  <c r="AJ429" i="20"/>
  <c r="AI429" i="20"/>
  <c r="AH429" i="20"/>
  <c r="AG429" i="20"/>
  <c r="AF429" i="20"/>
  <c r="AE429" i="20"/>
  <c r="AD429" i="20"/>
  <c r="AC429" i="20"/>
  <c r="AA429" i="20"/>
  <c r="Z429" i="20"/>
  <c r="Y429" i="20"/>
  <c r="S429" i="20"/>
  <c r="P429" i="20"/>
  <c r="O429" i="20"/>
  <c r="N429" i="20"/>
  <c r="M429" i="20"/>
  <c r="L429" i="20"/>
  <c r="K429" i="20"/>
  <c r="J429" i="20"/>
  <c r="I429" i="20"/>
  <c r="G429" i="20"/>
  <c r="E429" i="20"/>
  <c r="AN428" i="20"/>
  <c r="AL428" i="20"/>
  <c r="AJ428" i="20"/>
  <c r="AI428" i="20"/>
  <c r="AH428" i="20"/>
  <c r="AG428" i="20"/>
  <c r="AF428" i="20"/>
  <c r="AE428" i="20"/>
  <c r="AD428" i="20"/>
  <c r="AC428" i="20"/>
  <c r="AA428" i="20"/>
  <c r="Z428" i="20"/>
  <c r="Y428" i="20"/>
  <c r="S428" i="20"/>
  <c r="P428" i="20"/>
  <c r="O428" i="20"/>
  <c r="N428" i="20"/>
  <c r="M428" i="20"/>
  <c r="L428" i="20"/>
  <c r="K428" i="20"/>
  <c r="J428" i="20"/>
  <c r="I428" i="20"/>
  <c r="G428" i="20"/>
  <c r="H428" i="20" s="1"/>
  <c r="E428" i="20"/>
  <c r="AN427" i="20"/>
  <c r="AL427" i="20"/>
  <c r="AJ427" i="20"/>
  <c r="AI427" i="20"/>
  <c r="AH427" i="20"/>
  <c r="AG427" i="20"/>
  <c r="AF427" i="20"/>
  <c r="AE427" i="20"/>
  <c r="AD427" i="20"/>
  <c r="AC427" i="20"/>
  <c r="AA427" i="20"/>
  <c r="AB427" i="20" s="1"/>
  <c r="Z427" i="20"/>
  <c r="Y427" i="20"/>
  <c r="S427" i="20"/>
  <c r="P427" i="20"/>
  <c r="O427" i="20"/>
  <c r="N427" i="20"/>
  <c r="M427" i="20"/>
  <c r="L427" i="20"/>
  <c r="K427" i="20"/>
  <c r="J427" i="20"/>
  <c r="I427" i="20"/>
  <c r="H427" i="20"/>
  <c r="G427" i="20"/>
  <c r="E427" i="20"/>
  <c r="AN426" i="20"/>
  <c r="AL426" i="20"/>
  <c r="AJ426" i="20"/>
  <c r="AI426" i="20"/>
  <c r="AH426" i="20"/>
  <c r="AG426" i="20"/>
  <c r="AF426" i="20"/>
  <c r="AE426" i="20"/>
  <c r="AD426" i="20"/>
  <c r="AC426" i="20"/>
  <c r="AA426" i="20"/>
  <c r="Z426" i="20"/>
  <c r="Y426" i="20"/>
  <c r="S426" i="20"/>
  <c r="P426" i="20"/>
  <c r="O426" i="20"/>
  <c r="N426" i="20"/>
  <c r="M426" i="20"/>
  <c r="L426" i="20"/>
  <c r="K426" i="20"/>
  <c r="J426" i="20"/>
  <c r="I426" i="20"/>
  <c r="G426" i="20"/>
  <c r="E426" i="20"/>
  <c r="AN425" i="20"/>
  <c r="AL425" i="20"/>
  <c r="AJ425" i="20"/>
  <c r="AI425" i="20"/>
  <c r="AH425" i="20"/>
  <c r="AG425" i="20"/>
  <c r="AF425" i="20"/>
  <c r="AE425" i="20"/>
  <c r="AD425" i="20"/>
  <c r="AC425" i="20"/>
  <c r="AA425" i="20"/>
  <c r="Z425" i="20"/>
  <c r="Y425" i="20"/>
  <c r="S425" i="20"/>
  <c r="P425" i="20"/>
  <c r="O425" i="20"/>
  <c r="N425" i="20"/>
  <c r="M425" i="20"/>
  <c r="L425" i="20"/>
  <c r="K425" i="20"/>
  <c r="J425" i="20"/>
  <c r="I425" i="20"/>
  <c r="H425" i="20"/>
  <c r="G425" i="20"/>
  <c r="E425" i="20"/>
  <c r="AN424" i="20"/>
  <c r="AL424" i="20"/>
  <c r="AJ424" i="20"/>
  <c r="AI424" i="20"/>
  <c r="AH424" i="20"/>
  <c r="AG424" i="20"/>
  <c r="AF424" i="20"/>
  <c r="AE424" i="20"/>
  <c r="AD424" i="20"/>
  <c r="AC424" i="20"/>
  <c r="AA424" i="20"/>
  <c r="AB424" i="20" s="1"/>
  <c r="Z424" i="20"/>
  <c r="Y424" i="20"/>
  <c r="S424" i="20"/>
  <c r="P424" i="20"/>
  <c r="O424" i="20"/>
  <c r="N424" i="20"/>
  <c r="M424" i="20"/>
  <c r="L424" i="20"/>
  <c r="K424" i="20"/>
  <c r="J424" i="20"/>
  <c r="I424" i="20"/>
  <c r="G424" i="20"/>
  <c r="H424" i="20"/>
  <c r="E424" i="20"/>
  <c r="AN423" i="20"/>
  <c r="AL423" i="20"/>
  <c r="AJ423" i="20"/>
  <c r="AI423" i="20"/>
  <c r="AH423" i="20"/>
  <c r="AG423" i="20"/>
  <c r="AF423" i="20"/>
  <c r="AE423" i="20"/>
  <c r="AD423" i="20"/>
  <c r="AC423" i="20"/>
  <c r="AA423" i="20"/>
  <c r="Z423" i="20"/>
  <c r="Y423" i="20"/>
  <c r="S423" i="20"/>
  <c r="P423" i="20"/>
  <c r="O423" i="20"/>
  <c r="N423" i="20"/>
  <c r="M423" i="20"/>
  <c r="L423" i="20"/>
  <c r="K423" i="20"/>
  <c r="J423" i="20"/>
  <c r="I423" i="20"/>
  <c r="G423" i="20"/>
  <c r="H423" i="20" s="1"/>
  <c r="E423" i="20"/>
  <c r="AN422" i="20"/>
  <c r="AL422" i="20"/>
  <c r="AJ422" i="20"/>
  <c r="AI422" i="20"/>
  <c r="AH422" i="20"/>
  <c r="AG422" i="20"/>
  <c r="AF422" i="20"/>
  <c r="AE422" i="20"/>
  <c r="AD422" i="20"/>
  <c r="AC422" i="20"/>
  <c r="AA422" i="20"/>
  <c r="Z422" i="20"/>
  <c r="Y422" i="20"/>
  <c r="S422" i="20"/>
  <c r="P422" i="20"/>
  <c r="O422" i="20"/>
  <c r="N422" i="20"/>
  <c r="M422" i="20"/>
  <c r="L422" i="20"/>
  <c r="K422" i="20"/>
  <c r="J422" i="20"/>
  <c r="I422" i="20"/>
  <c r="G422" i="20"/>
  <c r="E422" i="20"/>
  <c r="AN421" i="20"/>
  <c r="AL421" i="20"/>
  <c r="AJ421" i="20"/>
  <c r="AI421" i="20"/>
  <c r="AH421" i="20"/>
  <c r="AG421" i="20"/>
  <c r="AF421" i="20"/>
  <c r="AE421" i="20"/>
  <c r="AD421" i="20"/>
  <c r="AC421" i="20"/>
  <c r="AA421" i="20"/>
  <c r="Z421" i="20"/>
  <c r="Y421" i="20"/>
  <c r="S421" i="20"/>
  <c r="P421" i="20"/>
  <c r="O421" i="20"/>
  <c r="N421" i="20"/>
  <c r="M421" i="20"/>
  <c r="L421" i="20"/>
  <c r="K421" i="20"/>
  <c r="J421" i="20"/>
  <c r="I421" i="20"/>
  <c r="G421" i="20"/>
  <c r="E421" i="20"/>
  <c r="AN420" i="20"/>
  <c r="AL420" i="20"/>
  <c r="AJ420" i="20"/>
  <c r="AI420" i="20"/>
  <c r="AH420" i="20"/>
  <c r="AG420" i="20"/>
  <c r="AF420" i="20"/>
  <c r="AE420" i="20"/>
  <c r="AD420" i="20"/>
  <c r="AC420" i="20"/>
  <c r="AA420" i="20"/>
  <c r="AB420" i="20" s="1"/>
  <c r="Z420" i="20"/>
  <c r="Y420" i="20"/>
  <c r="S420" i="20"/>
  <c r="P420" i="20"/>
  <c r="O420" i="20"/>
  <c r="N420" i="20"/>
  <c r="M420" i="20"/>
  <c r="L420" i="20"/>
  <c r="K420" i="20"/>
  <c r="J420" i="20"/>
  <c r="I420" i="20"/>
  <c r="G420" i="20"/>
  <c r="H420" i="20" s="1"/>
  <c r="E420" i="20"/>
  <c r="AN419" i="20"/>
  <c r="AL419" i="20"/>
  <c r="AJ419" i="20"/>
  <c r="AI419" i="20"/>
  <c r="AH419" i="20"/>
  <c r="AG419" i="20"/>
  <c r="AF419" i="20"/>
  <c r="AE419" i="20"/>
  <c r="AD419" i="20"/>
  <c r="AC419" i="20"/>
  <c r="AA419" i="20"/>
  <c r="AB419" i="20" s="1"/>
  <c r="Z419" i="20"/>
  <c r="Y419" i="20"/>
  <c r="S419" i="20"/>
  <c r="P419" i="20"/>
  <c r="O419" i="20"/>
  <c r="N419" i="20"/>
  <c r="M419" i="20"/>
  <c r="L419" i="20"/>
  <c r="K419" i="20"/>
  <c r="J419" i="20"/>
  <c r="I419" i="20"/>
  <c r="G419" i="20"/>
  <c r="H419" i="20" s="1"/>
  <c r="E419" i="20"/>
  <c r="AN418" i="20"/>
  <c r="AL418" i="20"/>
  <c r="AJ418" i="20"/>
  <c r="AI418" i="20"/>
  <c r="AH418" i="20"/>
  <c r="AG418" i="20"/>
  <c r="AF418" i="20"/>
  <c r="AE418" i="20"/>
  <c r="AD418" i="20"/>
  <c r="AC418" i="20"/>
  <c r="AA418" i="20"/>
  <c r="AB418" i="20" s="1"/>
  <c r="Z418" i="20"/>
  <c r="Y418" i="20"/>
  <c r="S418" i="20"/>
  <c r="P418" i="20"/>
  <c r="O418" i="20"/>
  <c r="N418" i="20"/>
  <c r="M418" i="20"/>
  <c r="L418" i="20"/>
  <c r="K418" i="20"/>
  <c r="J418" i="20"/>
  <c r="I418" i="20"/>
  <c r="G418" i="20"/>
  <c r="E418" i="20"/>
  <c r="AN417" i="20"/>
  <c r="AL417" i="20"/>
  <c r="AJ417" i="20"/>
  <c r="AI417" i="20"/>
  <c r="AH417" i="20"/>
  <c r="AG417" i="20"/>
  <c r="AF417" i="20"/>
  <c r="AE417" i="20"/>
  <c r="AD417" i="20"/>
  <c r="AC417" i="20"/>
  <c r="AA417" i="20"/>
  <c r="Z417" i="20"/>
  <c r="Y417" i="20"/>
  <c r="S417" i="20"/>
  <c r="P417" i="20"/>
  <c r="O417" i="20"/>
  <c r="N417" i="20"/>
  <c r="M417" i="20"/>
  <c r="L417" i="20"/>
  <c r="K417" i="20"/>
  <c r="J417" i="20"/>
  <c r="I417" i="20"/>
  <c r="G417" i="20"/>
  <c r="H417" i="20" s="1"/>
  <c r="E417" i="20"/>
  <c r="AN416" i="20"/>
  <c r="AL416" i="20"/>
  <c r="AJ416" i="20"/>
  <c r="AI416" i="20"/>
  <c r="AH416" i="20"/>
  <c r="AG416" i="20"/>
  <c r="AF416" i="20"/>
  <c r="AE416" i="20"/>
  <c r="AD416" i="20"/>
  <c r="AC416" i="20"/>
  <c r="AB416" i="20"/>
  <c r="AA416" i="20"/>
  <c r="Z416" i="20"/>
  <c r="Y416" i="20"/>
  <c r="S416" i="20"/>
  <c r="P416" i="20"/>
  <c r="O416" i="20"/>
  <c r="N416" i="20"/>
  <c r="M416" i="20"/>
  <c r="L416" i="20"/>
  <c r="K416" i="20"/>
  <c r="J416" i="20"/>
  <c r="I416" i="20"/>
  <c r="G416" i="20"/>
  <c r="E416" i="20"/>
  <c r="AN415" i="20"/>
  <c r="AL415" i="20"/>
  <c r="AJ415" i="20"/>
  <c r="AI415" i="20"/>
  <c r="AH415" i="20"/>
  <c r="AG415" i="20"/>
  <c r="AF415" i="20"/>
  <c r="AE415" i="20"/>
  <c r="AD415" i="20"/>
  <c r="AC415" i="20"/>
  <c r="AA415" i="20"/>
  <c r="Z415" i="20"/>
  <c r="Y415" i="20"/>
  <c r="S415" i="20"/>
  <c r="P415" i="20"/>
  <c r="O415" i="20"/>
  <c r="N415" i="20"/>
  <c r="M415" i="20"/>
  <c r="L415" i="20"/>
  <c r="K415" i="20"/>
  <c r="J415" i="20"/>
  <c r="I415" i="20"/>
  <c r="G415" i="20"/>
  <c r="H415" i="20" s="1"/>
  <c r="E415" i="20"/>
  <c r="AN414" i="20"/>
  <c r="AL414" i="20"/>
  <c r="AJ414" i="20"/>
  <c r="AI414" i="20"/>
  <c r="AH414" i="20"/>
  <c r="AG414" i="20"/>
  <c r="AF414" i="20"/>
  <c r="AE414" i="20"/>
  <c r="AD414" i="20"/>
  <c r="AC414" i="20"/>
  <c r="AA414" i="20"/>
  <c r="Z414" i="20"/>
  <c r="Y414" i="20"/>
  <c r="S414" i="20"/>
  <c r="P414" i="20"/>
  <c r="O414" i="20"/>
  <c r="N414" i="20"/>
  <c r="M414" i="20"/>
  <c r="L414" i="20"/>
  <c r="K414" i="20"/>
  <c r="J414" i="20"/>
  <c r="I414" i="20"/>
  <c r="G414" i="20"/>
  <c r="E414" i="20"/>
  <c r="AN413" i="20"/>
  <c r="AL413" i="20"/>
  <c r="AJ413" i="20"/>
  <c r="AI413" i="20"/>
  <c r="AH413" i="20"/>
  <c r="AG413" i="20"/>
  <c r="AF413" i="20"/>
  <c r="AE413" i="20"/>
  <c r="AD413" i="20"/>
  <c r="AC413" i="20"/>
  <c r="AA413" i="20"/>
  <c r="Z413" i="20"/>
  <c r="AB413" i="20" s="1"/>
  <c r="Y413" i="20"/>
  <c r="S413" i="20"/>
  <c r="P413" i="20"/>
  <c r="O413" i="20"/>
  <c r="N413" i="20"/>
  <c r="M413" i="20"/>
  <c r="L413" i="20"/>
  <c r="K413" i="20"/>
  <c r="J413" i="20"/>
  <c r="I413" i="20"/>
  <c r="G413" i="20"/>
  <c r="E413" i="20"/>
  <c r="AN412" i="20"/>
  <c r="AL412" i="20"/>
  <c r="AJ412" i="20"/>
  <c r="AI412" i="20"/>
  <c r="AH412" i="20"/>
  <c r="AG412" i="20"/>
  <c r="AF412" i="20"/>
  <c r="AE412" i="20"/>
  <c r="AD412" i="20"/>
  <c r="AC412" i="20"/>
  <c r="AA412" i="20"/>
  <c r="Z412" i="20"/>
  <c r="Y412" i="20"/>
  <c r="S412" i="20"/>
  <c r="P412" i="20"/>
  <c r="O412" i="20"/>
  <c r="N412" i="20"/>
  <c r="M412" i="20"/>
  <c r="L412" i="20"/>
  <c r="K412" i="20"/>
  <c r="J412" i="20"/>
  <c r="I412" i="20"/>
  <c r="G412" i="20"/>
  <c r="E412" i="20"/>
  <c r="AN411" i="20"/>
  <c r="AL411" i="20"/>
  <c r="AH411" i="20"/>
  <c r="AG411" i="20"/>
  <c r="AF411" i="20"/>
  <c r="AE411" i="20"/>
  <c r="AD411" i="20"/>
  <c r="AC411" i="20"/>
  <c r="AA411" i="20"/>
  <c r="Z411" i="20"/>
  <c r="Y411" i="20"/>
  <c r="S411" i="20"/>
  <c r="N411" i="20"/>
  <c r="M411" i="20"/>
  <c r="L411" i="20"/>
  <c r="K411" i="20"/>
  <c r="J411" i="20"/>
  <c r="I411" i="20"/>
  <c r="H411" i="20"/>
  <c r="G411" i="20"/>
  <c r="E411" i="20"/>
  <c r="AN410" i="20"/>
  <c r="AL410" i="20"/>
  <c r="AJ410" i="20"/>
  <c r="AI410" i="20"/>
  <c r="AH410" i="20"/>
  <c r="AG410" i="20"/>
  <c r="AF410" i="20"/>
  <c r="AE410" i="20"/>
  <c r="AO410" i="20" s="1"/>
  <c r="AD410" i="20"/>
  <c r="AC410" i="20"/>
  <c r="AB410" i="20"/>
  <c r="AA410" i="20"/>
  <c r="Z410" i="20"/>
  <c r="Y410" i="20"/>
  <c r="S410" i="20"/>
  <c r="P410" i="20"/>
  <c r="O410" i="20"/>
  <c r="N410" i="20"/>
  <c r="M410" i="20"/>
  <c r="L410" i="20"/>
  <c r="K410" i="20"/>
  <c r="J410" i="20"/>
  <c r="I410" i="20"/>
  <c r="G410" i="20"/>
  <c r="E410" i="20"/>
  <c r="AN409" i="20"/>
  <c r="AL409" i="20"/>
  <c r="AJ409" i="20"/>
  <c r="AI409" i="20"/>
  <c r="AH409" i="20"/>
  <c r="AG409" i="20"/>
  <c r="AF409" i="20"/>
  <c r="AE409" i="20"/>
  <c r="AD409" i="20"/>
  <c r="AC409" i="20"/>
  <c r="AA409" i="20"/>
  <c r="Z409" i="20"/>
  <c r="Y409" i="20"/>
  <c r="S409" i="20"/>
  <c r="P409" i="20"/>
  <c r="O409" i="20"/>
  <c r="N409" i="20"/>
  <c r="M409" i="20"/>
  <c r="L409" i="20"/>
  <c r="K409" i="20"/>
  <c r="J409" i="20"/>
  <c r="I409" i="20"/>
  <c r="G409" i="20"/>
  <c r="E409" i="20"/>
  <c r="AN408" i="20"/>
  <c r="AL408" i="20"/>
  <c r="AJ408" i="20"/>
  <c r="AI408" i="20"/>
  <c r="AH408" i="20"/>
  <c r="AG408" i="20"/>
  <c r="AF408" i="20"/>
  <c r="AE408" i="20"/>
  <c r="AD408" i="20"/>
  <c r="AC408" i="20"/>
  <c r="AA408" i="20"/>
  <c r="Z408" i="20"/>
  <c r="Y408" i="20"/>
  <c r="S408" i="20"/>
  <c r="P408" i="20"/>
  <c r="O408" i="20"/>
  <c r="N408" i="20"/>
  <c r="M408" i="20"/>
  <c r="L408" i="20"/>
  <c r="K408" i="20"/>
  <c r="J408" i="20"/>
  <c r="I408" i="20"/>
  <c r="G408" i="20"/>
  <c r="E408" i="20"/>
  <c r="AN407" i="20"/>
  <c r="AL407" i="20"/>
  <c r="AJ407" i="20"/>
  <c r="AI407" i="20"/>
  <c r="AH407" i="20"/>
  <c r="AG407" i="20"/>
  <c r="AF407" i="20"/>
  <c r="AE407" i="20"/>
  <c r="AD407" i="20"/>
  <c r="AC407" i="20"/>
  <c r="AA407" i="20"/>
  <c r="Z407" i="20"/>
  <c r="AB407" i="20" s="1"/>
  <c r="Y407" i="20"/>
  <c r="S407" i="20"/>
  <c r="P407" i="20"/>
  <c r="O407" i="20"/>
  <c r="N407" i="20"/>
  <c r="M407" i="20"/>
  <c r="L407" i="20"/>
  <c r="K407" i="20"/>
  <c r="J407" i="20"/>
  <c r="I407" i="20"/>
  <c r="G407" i="20"/>
  <c r="H407" i="20"/>
  <c r="E407" i="20"/>
  <c r="AN406" i="20"/>
  <c r="AL406" i="20"/>
  <c r="AJ406" i="20"/>
  <c r="AI406" i="20"/>
  <c r="AH406" i="20"/>
  <c r="AG406" i="20"/>
  <c r="AF406" i="20"/>
  <c r="AE406" i="20"/>
  <c r="AD406" i="20"/>
  <c r="AC406" i="20"/>
  <c r="AA406" i="20"/>
  <c r="AB406" i="20" s="1"/>
  <c r="Z406" i="20"/>
  <c r="Y406" i="20"/>
  <c r="S406" i="20"/>
  <c r="P406" i="20"/>
  <c r="O406" i="20"/>
  <c r="N406" i="20"/>
  <c r="M406" i="20"/>
  <c r="L406" i="20"/>
  <c r="K406" i="20"/>
  <c r="J406" i="20"/>
  <c r="I406" i="20"/>
  <c r="G406" i="20"/>
  <c r="E406" i="20"/>
  <c r="AN405" i="20"/>
  <c r="AL405" i="20"/>
  <c r="AJ405" i="20"/>
  <c r="AI405" i="20"/>
  <c r="AH405" i="20"/>
  <c r="AG405" i="20"/>
  <c r="AF405" i="20"/>
  <c r="AE405" i="20"/>
  <c r="AD405" i="20"/>
  <c r="AC405" i="20"/>
  <c r="AB405" i="20"/>
  <c r="AA405" i="20"/>
  <c r="Z405" i="20"/>
  <c r="Y405" i="20"/>
  <c r="S405" i="20"/>
  <c r="P405" i="20"/>
  <c r="O405" i="20"/>
  <c r="N405" i="20"/>
  <c r="M405" i="20"/>
  <c r="L405" i="20"/>
  <c r="K405" i="20"/>
  <c r="J405" i="20"/>
  <c r="I405" i="20"/>
  <c r="H405" i="20"/>
  <c r="G405" i="20"/>
  <c r="E405" i="20"/>
  <c r="AN404" i="20"/>
  <c r="AL404" i="20"/>
  <c r="AJ404" i="20"/>
  <c r="AI404" i="20"/>
  <c r="AH404" i="20"/>
  <c r="AG404" i="20"/>
  <c r="AF404" i="20"/>
  <c r="AE404" i="20"/>
  <c r="AD404" i="20"/>
  <c r="AC404" i="20"/>
  <c r="AA404" i="20"/>
  <c r="AB404" i="20" s="1"/>
  <c r="Z404" i="20"/>
  <c r="Y404" i="20"/>
  <c r="S404" i="20"/>
  <c r="P404" i="20"/>
  <c r="O404" i="20"/>
  <c r="N404" i="20"/>
  <c r="M404" i="20"/>
  <c r="L404" i="20"/>
  <c r="K404" i="20"/>
  <c r="J404" i="20"/>
  <c r="I404" i="20"/>
  <c r="G404" i="20"/>
  <c r="E404" i="20"/>
  <c r="AN403" i="20"/>
  <c r="AL403" i="20"/>
  <c r="AJ403" i="20"/>
  <c r="AI403" i="20"/>
  <c r="AH403" i="20"/>
  <c r="AG403" i="20"/>
  <c r="AF403" i="20"/>
  <c r="AE403" i="20"/>
  <c r="AD403" i="20"/>
  <c r="AC403" i="20"/>
  <c r="AB403" i="20"/>
  <c r="AA403" i="20"/>
  <c r="Z403" i="20"/>
  <c r="Y403" i="20"/>
  <c r="S403" i="20"/>
  <c r="P403" i="20"/>
  <c r="O403" i="20"/>
  <c r="N403" i="20"/>
  <c r="M403" i="20"/>
  <c r="L403" i="20"/>
  <c r="K403" i="20"/>
  <c r="J403" i="20"/>
  <c r="I403" i="20"/>
  <c r="G403" i="20"/>
  <c r="H403" i="20" s="1"/>
  <c r="E403" i="20"/>
  <c r="AN402" i="20"/>
  <c r="AL402" i="20"/>
  <c r="AH402" i="20"/>
  <c r="AG402" i="20"/>
  <c r="AF402" i="20"/>
  <c r="AE402" i="20"/>
  <c r="AD402" i="20"/>
  <c r="AC402" i="20"/>
  <c r="AA402" i="20"/>
  <c r="Z402" i="20"/>
  <c r="Y402" i="20"/>
  <c r="S402" i="20"/>
  <c r="N402" i="20"/>
  <c r="M402" i="20"/>
  <c r="L402" i="20"/>
  <c r="K402" i="20"/>
  <c r="J402" i="20"/>
  <c r="I402" i="20"/>
  <c r="G402" i="20"/>
  <c r="T402" i="20" s="1"/>
  <c r="E402" i="20"/>
  <c r="AN401" i="20"/>
  <c r="AL401" i="20"/>
  <c r="AJ401" i="20"/>
  <c r="AI401" i="20"/>
  <c r="AH401" i="20"/>
  <c r="AG401" i="20"/>
  <c r="AF401" i="20"/>
  <c r="AE401" i="20"/>
  <c r="AD401" i="20"/>
  <c r="AC401" i="20"/>
  <c r="AA401" i="20"/>
  <c r="Z401" i="20"/>
  <c r="AB401" i="20" s="1"/>
  <c r="Y401" i="20"/>
  <c r="S401" i="20"/>
  <c r="P401" i="20"/>
  <c r="O401" i="20"/>
  <c r="N401" i="20"/>
  <c r="M401" i="20"/>
  <c r="L401" i="20"/>
  <c r="K401" i="20"/>
  <c r="J401" i="20"/>
  <c r="I401" i="20"/>
  <c r="H401" i="20"/>
  <c r="G401" i="20"/>
  <c r="E401" i="20"/>
  <c r="AN400" i="20"/>
  <c r="AL400" i="20"/>
  <c r="AJ400" i="20"/>
  <c r="AI400" i="20"/>
  <c r="AH400" i="20"/>
  <c r="AG400" i="20"/>
  <c r="AF400" i="20"/>
  <c r="AE400" i="20"/>
  <c r="AD400" i="20"/>
  <c r="AC400" i="20"/>
  <c r="AA400" i="20"/>
  <c r="AB400" i="20" s="1"/>
  <c r="Z400" i="20"/>
  <c r="Y400" i="20"/>
  <c r="S400" i="20"/>
  <c r="P400" i="20"/>
  <c r="O400" i="20"/>
  <c r="N400" i="20"/>
  <c r="M400" i="20"/>
  <c r="L400" i="20"/>
  <c r="K400" i="20"/>
  <c r="J400" i="20"/>
  <c r="I400" i="20"/>
  <c r="G400" i="20"/>
  <c r="T400" i="20" s="1"/>
  <c r="E400" i="20"/>
  <c r="AN399" i="20"/>
  <c r="AL399" i="20"/>
  <c r="AJ399" i="20"/>
  <c r="AI399" i="20"/>
  <c r="AH399" i="20"/>
  <c r="AG399" i="20"/>
  <c r="AF399" i="20"/>
  <c r="AE399" i="20"/>
  <c r="AD399" i="20"/>
  <c r="AC399" i="20"/>
  <c r="AA399" i="20"/>
  <c r="Z399" i="20"/>
  <c r="Y399" i="20"/>
  <c r="S399" i="20"/>
  <c r="P399" i="20"/>
  <c r="O399" i="20"/>
  <c r="N399" i="20"/>
  <c r="M399" i="20"/>
  <c r="L399" i="20"/>
  <c r="K399" i="20"/>
  <c r="J399" i="20"/>
  <c r="I399" i="20"/>
  <c r="G399" i="20"/>
  <c r="H399" i="20" s="1"/>
  <c r="E399" i="20"/>
  <c r="AN398" i="20"/>
  <c r="AL398" i="20"/>
  <c r="AJ398" i="20"/>
  <c r="AI398" i="20"/>
  <c r="AH398" i="20"/>
  <c r="AG398" i="20"/>
  <c r="AF398" i="20"/>
  <c r="AE398" i="20"/>
  <c r="AD398" i="20"/>
  <c r="AC398" i="20"/>
  <c r="AB398" i="20"/>
  <c r="AA398" i="20"/>
  <c r="Z398" i="20"/>
  <c r="Y398" i="20"/>
  <c r="S398" i="20"/>
  <c r="P398" i="20"/>
  <c r="O398" i="20"/>
  <c r="N398" i="20"/>
  <c r="M398" i="20"/>
  <c r="L398" i="20"/>
  <c r="K398" i="20"/>
  <c r="J398" i="20"/>
  <c r="I398" i="20"/>
  <c r="G398" i="20"/>
  <c r="E398" i="20"/>
  <c r="AN397" i="20"/>
  <c r="AL397" i="20"/>
  <c r="AJ397" i="20"/>
  <c r="AI397" i="20"/>
  <c r="AH397" i="20"/>
  <c r="AG397" i="20"/>
  <c r="AF397" i="20"/>
  <c r="AE397" i="20"/>
  <c r="AD397" i="20"/>
  <c r="AC397" i="20"/>
  <c r="AA397" i="20"/>
  <c r="Z397" i="20"/>
  <c r="Y397" i="20"/>
  <c r="S397" i="20"/>
  <c r="P397" i="20"/>
  <c r="O397" i="20"/>
  <c r="N397" i="20"/>
  <c r="M397" i="20"/>
  <c r="L397" i="20"/>
  <c r="K397" i="20"/>
  <c r="J397" i="20"/>
  <c r="I397" i="20"/>
  <c r="G397" i="20"/>
  <c r="H397" i="20" s="1"/>
  <c r="E397" i="20"/>
  <c r="AN396" i="20"/>
  <c r="AL396" i="20"/>
  <c r="AJ396" i="20"/>
  <c r="AI396" i="20"/>
  <c r="AH396" i="20"/>
  <c r="AG396" i="20"/>
  <c r="AF396" i="20"/>
  <c r="AE396" i="20"/>
  <c r="AD396" i="20"/>
  <c r="AC396" i="20"/>
  <c r="AA396" i="20"/>
  <c r="Z396" i="20"/>
  <c r="Y396" i="20"/>
  <c r="S396" i="20"/>
  <c r="P396" i="20"/>
  <c r="O396" i="20"/>
  <c r="N396" i="20"/>
  <c r="M396" i="20"/>
  <c r="L396" i="20"/>
  <c r="K396" i="20"/>
  <c r="J396" i="20"/>
  <c r="I396" i="20"/>
  <c r="G396" i="20"/>
  <c r="E396" i="20"/>
  <c r="AN395" i="20"/>
  <c r="AL395" i="20"/>
  <c r="AJ395" i="20"/>
  <c r="AI395" i="20"/>
  <c r="AH395" i="20"/>
  <c r="AG395" i="20"/>
  <c r="AF395" i="20"/>
  <c r="AE395" i="20"/>
  <c r="AD395" i="20"/>
  <c r="AC395" i="20"/>
  <c r="AA395" i="20"/>
  <c r="Z395" i="20"/>
  <c r="Y395" i="20"/>
  <c r="S395" i="20"/>
  <c r="P395" i="20"/>
  <c r="O395" i="20"/>
  <c r="N395" i="20"/>
  <c r="M395" i="20"/>
  <c r="L395" i="20"/>
  <c r="K395" i="20"/>
  <c r="J395" i="20"/>
  <c r="I395" i="20"/>
  <c r="G395" i="20"/>
  <c r="E395" i="20"/>
  <c r="AN394" i="20"/>
  <c r="AL394" i="20"/>
  <c r="AJ394" i="20"/>
  <c r="AI394" i="20"/>
  <c r="AH394" i="20"/>
  <c r="AG394" i="20"/>
  <c r="AF394" i="20"/>
  <c r="AE394" i="20"/>
  <c r="AD394" i="20"/>
  <c r="AC394" i="20"/>
  <c r="AA394" i="20"/>
  <c r="Z394" i="20"/>
  <c r="Y394" i="20"/>
  <c r="S394" i="20"/>
  <c r="P394" i="20"/>
  <c r="O394" i="20"/>
  <c r="N394" i="20"/>
  <c r="M394" i="20"/>
  <c r="L394" i="20"/>
  <c r="K394" i="20"/>
  <c r="J394" i="20"/>
  <c r="I394" i="20"/>
  <c r="G394" i="20"/>
  <c r="H394" i="20" s="1"/>
  <c r="E394" i="20"/>
  <c r="AN393" i="20"/>
  <c r="AL393" i="20"/>
  <c r="AJ393" i="20"/>
  <c r="AI393" i="20"/>
  <c r="AH393" i="20"/>
  <c r="AG393" i="20"/>
  <c r="AF393" i="20"/>
  <c r="AE393" i="20"/>
  <c r="AD393" i="20"/>
  <c r="AC393" i="20"/>
  <c r="AA393" i="20"/>
  <c r="AB393" i="20" s="1"/>
  <c r="Z393" i="20"/>
  <c r="Y393" i="20"/>
  <c r="S393" i="20"/>
  <c r="P393" i="20"/>
  <c r="O393" i="20"/>
  <c r="N393" i="20"/>
  <c r="M393" i="20"/>
  <c r="L393" i="20"/>
  <c r="K393" i="20"/>
  <c r="J393" i="20"/>
  <c r="I393" i="20"/>
  <c r="H393" i="20"/>
  <c r="G393" i="20"/>
  <c r="E393" i="20"/>
  <c r="AN392" i="20"/>
  <c r="AL392" i="20"/>
  <c r="AJ392" i="20"/>
  <c r="AI392" i="20"/>
  <c r="AH392" i="20"/>
  <c r="AG392" i="20"/>
  <c r="AF392" i="20"/>
  <c r="AE392" i="20"/>
  <c r="AD392" i="20"/>
  <c r="AC392" i="20"/>
  <c r="AA392" i="20"/>
  <c r="Z392" i="20"/>
  <c r="Y392" i="20"/>
  <c r="S392" i="20"/>
  <c r="P392" i="20"/>
  <c r="O392" i="20"/>
  <c r="N392" i="20"/>
  <c r="M392" i="20"/>
  <c r="L392" i="20"/>
  <c r="K392" i="20"/>
  <c r="J392" i="20"/>
  <c r="I392" i="20"/>
  <c r="G392" i="20"/>
  <c r="E392" i="20"/>
  <c r="AN391" i="20"/>
  <c r="AL391" i="20"/>
  <c r="AJ391" i="20"/>
  <c r="AI391" i="20"/>
  <c r="AH391" i="20"/>
  <c r="AG391" i="20"/>
  <c r="AF391" i="20"/>
  <c r="AE391" i="20"/>
  <c r="AD391" i="20"/>
  <c r="AC391" i="20"/>
  <c r="AA391" i="20"/>
  <c r="Z391" i="20"/>
  <c r="Y391" i="20"/>
  <c r="S391" i="20"/>
  <c r="P391" i="20"/>
  <c r="O391" i="20"/>
  <c r="N391" i="20"/>
  <c r="M391" i="20"/>
  <c r="L391" i="20"/>
  <c r="K391" i="20"/>
  <c r="J391" i="20"/>
  <c r="I391" i="20"/>
  <c r="G391" i="20"/>
  <c r="E391" i="20"/>
  <c r="AN390" i="20"/>
  <c r="AL390" i="20"/>
  <c r="AJ390" i="20"/>
  <c r="AI390" i="20"/>
  <c r="AH390" i="20"/>
  <c r="AG390" i="20"/>
  <c r="AF390" i="20"/>
  <c r="AE390" i="20"/>
  <c r="AD390" i="20"/>
  <c r="AC390" i="20"/>
  <c r="AA390" i="20"/>
  <c r="AB390" i="20" s="1"/>
  <c r="Z390" i="20"/>
  <c r="Y390" i="20"/>
  <c r="S390" i="20"/>
  <c r="P390" i="20"/>
  <c r="O390" i="20"/>
  <c r="N390" i="20"/>
  <c r="M390" i="20"/>
  <c r="L390" i="20"/>
  <c r="K390" i="20"/>
  <c r="J390" i="20"/>
  <c r="I390" i="20"/>
  <c r="H390" i="20"/>
  <c r="G390" i="20"/>
  <c r="E390" i="20"/>
  <c r="AN389" i="20"/>
  <c r="AL389" i="20"/>
  <c r="AJ389" i="20"/>
  <c r="AI389" i="20"/>
  <c r="AH389" i="20"/>
  <c r="AG389" i="20"/>
  <c r="AF389" i="20"/>
  <c r="AE389" i="20"/>
  <c r="AD389" i="20"/>
  <c r="AC389" i="20"/>
  <c r="AA389" i="20"/>
  <c r="Z389" i="20"/>
  <c r="Y389" i="20"/>
  <c r="S389" i="20"/>
  <c r="P389" i="20"/>
  <c r="O389" i="20"/>
  <c r="N389" i="20"/>
  <c r="M389" i="20"/>
  <c r="L389" i="20"/>
  <c r="K389" i="20"/>
  <c r="J389" i="20"/>
  <c r="I389" i="20"/>
  <c r="G389" i="20"/>
  <c r="E389" i="20"/>
  <c r="AN388" i="20"/>
  <c r="AL388" i="20"/>
  <c r="AJ388" i="20"/>
  <c r="AI388" i="20"/>
  <c r="AH388" i="20"/>
  <c r="AG388" i="20"/>
  <c r="AF388" i="20"/>
  <c r="AE388" i="20"/>
  <c r="AD388" i="20"/>
  <c r="AC388" i="20"/>
  <c r="AA388" i="20"/>
  <c r="Z388" i="20"/>
  <c r="Y388" i="20"/>
  <c r="S388" i="20"/>
  <c r="P388" i="20"/>
  <c r="O388" i="20"/>
  <c r="N388" i="20"/>
  <c r="M388" i="20"/>
  <c r="L388" i="20"/>
  <c r="K388" i="20"/>
  <c r="J388" i="20"/>
  <c r="I388" i="20"/>
  <c r="G388" i="20"/>
  <c r="E388" i="20"/>
  <c r="AN387" i="20"/>
  <c r="AL387" i="20"/>
  <c r="AJ387" i="20"/>
  <c r="AI387" i="20"/>
  <c r="AH387" i="20"/>
  <c r="AG387" i="20"/>
  <c r="AF387" i="20"/>
  <c r="AE387" i="20"/>
  <c r="AD387" i="20"/>
  <c r="AC387" i="20"/>
  <c r="AA387" i="20"/>
  <c r="Z387" i="20"/>
  <c r="Y387" i="20"/>
  <c r="S387" i="20"/>
  <c r="P387" i="20"/>
  <c r="O387" i="20"/>
  <c r="N387" i="20"/>
  <c r="M387" i="20"/>
  <c r="L387" i="20"/>
  <c r="K387" i="20"/>
  <c r="J387" i="20"/>
  <c r="I387" i="20"/>
  <c r="G387" i="20"/>
  <c r="H387" i="20"/>
  <c r="E387" i="20"/>
  <c r="AN386" i="20"/>
  <c r="AL386" i="20"/>
  <c r="AJ386" i="20"/>
  <c r="AI386" i="20"/>
  <c r="AH386" i="20"/>
  <c r="AG386" i="20"/>
  <c r="AF386" i="20"/>
  <c r="AE386" i="20"/>
  <c r="AD386" i="20"/>
  <c r="AC386" i="20"/>
  <c r="AA386" i="20"/>
  <c r="AB386" i="20" s="1"/>
  <c r="Z386" i="20"/>
  <c r="Y386" i="20"/>
  <c r="S386" i="20"/>
  <c r="P386" i="20"/>
  <c r="O386" i="20"/>
  <c r="N386" i="20"/>
  <c r="M386" i="20"/>
  <c r="L386" i="20"/>
  <c r="K386" i="20"/>
  <c r="J386" i="20"/>
  <c r="I386" i="20"/>
  <c r="G386" i="20"/>
  <c r="H386" i="20" s="1"/>
  <c r="E386" i="20"/>
  <c r="AN385" i="20"/>
  <c r="AL385" i="20"/>
  <c r="AJ385" i="20"/>
  <c r="AI385" i="20"/>
  <c r="AH385" i="20"/>
  <c r="AG385" i="20"/>
  <c r="AF385" i="20"/>
  <c r="AE385" i="20"/>
  <c r="AD385" i="20"/>
  <c r="AC385" i="20"/>
  <c r="AA385" i="20"/>
  <c r="Z385" i="20"/>
  <c r="AB385" i="20" s="1"/>
  <c r="Y385" i="20"/>
  <c r="S385" i="20"/>
  <c r="P385" i="20"/>
  <c r="O385" i="20"/>
  <c r="N385" i="20"/>
  <c r="M385" i="20"/>
  <c r="L385" i="20"/>
  <c r="K385" i="20"/>
  <c r="J385" i="20"/>
  <c r="I385" i="20"/>
  <c r="H385" i="20"/>
  <c r="G385" i="20"/>
  <c r="E385" i="20"/>
  <c r="AN384" i="20"/>
  <c r="AL384" i="20"/>
  <c r="AJ384" i="20"/>
  <c r="AI384" i="20"/>
  <c r="AH384" i="20"/>
  <c r="AG384" i="20"/>
  <c r="AF384" i="20"/>
  <c r="AE384" i="20"/>
  <c r="AD384" i="20"/>
  <c r="AC384" i="20"/>
  <c r="AA384" i="20"/>
  <c r="AB384" i="20" s="1"/>
  <c r="Z384" i="20"/>
  <c r="Y384" i="20"/>
  <c r="S384" i="20"/>
  <c r="P384" i="20"/>
  <c r="O384" i="20"/>
  <c r="N384" i="20"/>
  <c r="M384" i="20"/>
  <c r="L384" i="20"/>
  <c r="K384" i="20"/>
  <c r="J384" i="20"/>
  <c r="I384" i="20"/>
  <c r="G384" i="20"/>
  <c r="E384" i="20"/>
  <c r="AN383" i="20"/>
  <c r="AL383" i="20"/>
  <c r="AH383" i="20"/>
  <c r="AG383" i="20"/>
  <c r="AF383" i="20"/>
  <c r="AE383" i="20"/>
  <c r="AD383" i="20"/>
  <c r="AC383" i="20"/>
  <c r="AA383" i="20"/>
  <c r="Z383" i="20"/>
  <c r="Y383" i="20"/>
  <c r="S383" i="20"/>
  <c r="N383" i="20"/>
  <c r="M383" i="20"/>
  <c r="L383" i="20"/>
  <c r="K383" i="20"/>
  <c r="J383" i="20"/>
  <c r="I383" i="20"/>
  <c r="G383" i="20"/>
  <c r="H383" i="20" s="1"/>
  <c r="E383" i="20"/>
  <c r="AN382" i="20"/>
  <c r="AL382" i="20"/>
  <c r="AJ382" i="20"/>
  <c r="AI382" i="20"/>
  <c r="AH382" i="20"/>
  <c r="AG382" i="20"/>
  <c r="AF382" i="20"/>
  <c r="AE382" i="20"/>
  <c r="AD382" i="20"/>
  <c r="AC382" i="20"/>
  <c r="AA382" i="20"/>
  <c r="Z382" i="20"/>
  <c r="Y382" i="20"/>
  <c r="S382" i="20"/>
  <c r="P382" i="20"/>
  <c r="O382" i="20"/>
  <c r="N382" i="20"/>
  <c r="M382" i="20"/>
  <c r="L382" i="20"/>
  <c r="K382" i="20"/>
  <c r="J382" i="20"/>
  <c r="I382" i="20"/>
  <c r="G382" i="20"/>
  <c r="E382" i="20"/>
  <c r="AN381" i="20"/>
  <c r="AL381" i="20"/>
  <c r="AJ381" i="20"/>
  <c r="AI381" i="20"/>
  <c r="AH381" i="20"/>
  <c r="AG381" i="20"/>
  <c r="AF381" i="20"/>
  <c r="AE381" i="20"/>
  <c r="AD381" i="20"/>
  <c r="AC381" i="20"/>
  <c r="AA381" i="20"/>
  <c r="Z381" i="20"/>
  <c r="Y381" i="20"/>
  <c r="S381" i="20"/>
  <c r="P381" i="20"/>
  <c r="O381" i="20"/>
  <c r="N381" i="20"/>
  <c r="M381" i="20"/>
  <c r="L381" i="20"/>
  <c r="K381" i="20"/>
  <c r="J381" i="20"/>
  <c r="I381" i="20"/>
  <c r="G381" i="20"/>
  <c r="E381" i="20"/>
  <c r="AN380" i="20"/>
  <c r="AL380" i="20"/>
  <c r="AJ380" i="20"/>
  <c r="AI380" i="20"/>
  <c r="AH380" i="20"/>
  <c r="AG380" i="20"/>
  <c r="AF380" i="20"/>
  <c r="AE380" i="20"/>
  <c r="AD380" i="20"/>
  <c r="AC380" i="20"/>
  <c r="AA380" i="20"/>
  <c r="Z380" i="20"/>
  <c r="Y380" i="20"/>
  <c r="S380" i="20"/>
  <c r="P380" i="20"/>
  <c r="O380" i="20"/>
  <c r="N380" i="20"/>
  <c r="M380" i="20"/>
  <c r="L380" i="20"/>
  <c r="K380" i="20"/>
  <c r="J380" i="20"/>
  <c r="I380" i="20"/>
  <c r="H380" i="20"/>
  <c r="G380" i="20"/>
  <c r="E380" i="20"/>
  <c r="AN379" i="20"/>
  <c r="AL379" i="20"/>
  <c r="AJ379" i="20"/>
  <c r="AI379" i="20"/>
  <c r="AH379" i="20"/>
  <c r="AG379" i="20"/>
  <c r="AF379" i="20"/>
  <c r="AE379" i="20"/>
  <c r="AD379" i="20"/>
  <c r="AC379" i="20"/>
  <c r="AA379" i="20"/>
  <c r="AO379" i="20" s="1"/>
  <c r="Z379" i="20"/>
  <c r="Y379" i="20"/>
  <c r="S379" i="20"/>
  <c r="P379" i="20"/>
  <c r="O379" i="20"/>
  <c r="N379" i="20"/>
  <c r="M379" i="20"/>
  <c r="L379" i="20"/>
  <c r="K379" i="20"/>
  <c r="J379" i="20"/>
  <c r="I379" i="20"/>
  <c r="G379" i="20"/>
  <c r="E379" i="20"/>
  <c r="AN378" i="20"/>
  <c r="AL378" i="20"/>
  <c r="AH378" i="20"/>
  <c r="AG378" i="20"/>
  <c r="AF378" i="20"/>
  <c r="AE378" i="20"/>
  <c r="AD378" i="20"/>
  <c r="AC378" i="20"/>
  <c r="AO378" i="20" s="1"/>
  <c r="AB378" i="20"/>
  <c r="AA378" i="20"/>
  <c r="Z378" i="20"/>
  <c r="Y378" i="20"/>
  <c r="S378" i="20"/>
  <c r="N378" i="20"/>
  <c r="M378" i="20"/>
  <c r="L378" i="20"/>
  <c r="K378" i="20"/>
  <c r="J378" i="20"/>
  <c r="I378" i="20"/>
  <c r="G378" i="20"/>
  <c r="E378" i="20"/>
  <c r="AN377" i="20"/>
  <c r="AL377" i="20"/>
  <c r="AJ377" i="20"/>
  <c r="AI377" i="20"/>
  <c r="AH377" i="20"/>
  <c r="AG377" i="20"/>
  <c r="AF377" i="20"/>
  <c r="AE377" i="20"/>
  <c r="AD377" i="20"/>
  <c r="AC377" i="20"/>
  <c r="AA377" i="20"/>
  <c r="Z377" i="20"/>
  <c r="Y377" i="20"/>
  <c r="S377" i="20"/>
  <c r="P377" i="20"/>
  <c r="O377" i="20"/>
  <c r="N377" i="20"/>
  <c r="M377" i="20"/>
  <c r="L377" i="20"/>
  <c r="K377" i="20"/>
  <c r="J377" i="20"/>
  <c r="I377" i="20"/>
  <c r="G377" i="20"/>
  <c r="T377" i="20" s="1"/>
  <c r="E377" i="20"/>
  <c r="AN376" i="20"/>
  <c r="AL376" i="20"/>
  <c r="AH376" i="20"/>
  <c r="AG376" i="20"/>
  <c r="AF376" i="20"/>
  <c r="AE376" i="20"/>
  <c r="AD376" i="20"/>
  <c r="AC376" i="20"/>
  <c r="AA376" i="20"/>
  <c r="Z376" i="20"/>
  <c r="Y376" i="20"/>
  <c r="S376" i="20"/>
  <c r="N376" i="20"/>
  <c r="M376" i="20"/>
  <c r="L376" i="20"/>
  <c r="K376" i="20"/>
  <c r="J376" i="20"/>
  <c r="I376" i="20"/>
  <c r="G376" i="20"/>
  <c r="H376" i="20" s="1"/>
  <c r="E376" i="20"/>
  <c r="AN375" i="20"/>
  <c r="AL375" i="20"/>
  <c r="AJ375" i="20"/>
  <c r="AI375" i="20"/>
  <c r="AH375" i="20"/>
  <c r="AG375" i="20"/>
  <c r="AF375" i="20"/>
  <c r="AE375" i="20"/>
  <c r="AD375" i="20"/>
  <c r="AC375" i="20"/>
  <c r="AA375" i="20"/>
  <c r="Z375" i="20"/>
  <c r="Y375" i="20"/>
  <c r="S375" i="20"/>
  <c r="P375" i="20"/>
  <c r="O375" i="20"/>
  <c r="N375" i="20"/>
  <c r="M375" i="20"/>
  <c r="L375" i="20"/>
  <c r="K375" i="20"/>
  <c r="J375" i="20"/>
  <c r="I375" i="20"/>
  <c r="G375" i="20"/>
  <c r="E375" i="20"/>
  <c r="AN374" i="20"/>
  <c r="AL374" i="20"/>
  <c r="AJ374" i="20"/>
  <c r="AI374" i="20"/>
  <c r="AH374" i="20"/>
  <c r="AG374" i="20"/>
  <c r="AF374" i="20"/>
  <c r="AE374" i="20"/>
  <c r="AD374" i="20"/>
  <c r="AC374" i="20"/>
  <c r="AA374" i="20"/>
  <c r="Z374" i="20"/>
  <c r="Y374" i="20"/>
  <c r="S374" i="20"/>
  <c r="P374" i="20"/>
  <c r="O374" i="20"/>
  <c r="N374" i="20"/>
  <c r="M374" i="20"/>
  <c r="L374" i="20"/>
  <c r="K374" i="20"/>
  <c r="J374" i="20"/>
  <c r="I374" i="20"/>
  <c r="G374" i="20"/>
  <c r="H374" i="20" s="1"/>
  <c r="E374" i="20"/>
  <c r="AN373" i="20"/>
  <c r="AL373" i="20"/>
  <c r="AJ373" i="20"/>
  <c r="AI373" i="20"/>
  <c r="AH373" i="20"/>
  <c r="AG373" i="20"/>
  <c r="AF373" i="20"/>
  <c r="AE373" i="20"/>
  <c r="AD373" i="20"/>
  <c r="AC373" i="20"/>
  <c r="AA373" i="20"/>
  <c r="Z373" i="20"/>
  <c r="Y373" i="20"/>
  <c r="S373" i="20"/>
  <c r="P373" i="20"/>
  <c r="O373" i="20"/>
  <c r="N373" i="20"/>
  <c r="M373" i="20"/>
  <c r="L373" i="20"/>
  <c r="K373" i="20"/>
  <c r="J373" i="20"/>
  <c r="I373" i="20"/>
  <c r="G373" i="20"/>
  <c r="E373" i="20"/>
  <c r="AN372" i="20"/>
  <c r="AL372" i="20"/>
  <c r="AJ372" i="20"/>
  <c r="AI372" i="20"/>
  <c r="AH372" i="20"/>
  <c r="AG372" i="20"/>
  <c r="AF372" i="20"/>
  <c r="AE372" i="20"/>
  <c r="AD372" i="20"/>
  <c r="AC372" i="20"/>
  <c r="AA372" i="20"/>
  <c r="Z372" i="20"/>
  <c r="Y372" i="20"/>
  <c r="S372" i="20"/>
  <c r="P372" i="20"/>
  <c r="O372" i="20"/>
  <c r="N372" i="20"/>
  <c r="M372" i="20"/>
  <c r="L372" i="20"/>
  <c r="K372" i="20"/>
  <c r="J372" i="20"/>
  <c r="I372" i="20"/>
  <c r="G372" i="20"/>
  <c r="E372" i="20"/>
  <c r="AN371" i="20"/>
  <c r="AL371" i="20"/>
  <c r="AJ371" i="20"/>
  <c r="AI371" i="20"/>
  <c r="AH371" i="20"/>
  <c r="AG371" i="20"/>
  <c r="AF371" i="20"/>
  <c r="AE371" i="20"/>
  <c r="AD371" i="20"/>
  <c r="AC371" i="20"/>
  <c r="AA371" i="20"/>
  <c r="Z371" i="20"/>
  <c r="Y371" i="20"/>
  <c r="S371" i="20"/>
  <c r="P371" i="20"/>
  <c r="O371" i="20"/>
  <c r="N371" i="20"/>
  <c r="M371" i="20"/>
  <c r="L371" i="20"/>
  <c r="K371" i="20"/>
  <c r="J371" i="20"/>
  <c r="I371" i="20"/>
  <c r="G371" i="20"/>
  <c r="H371" i="20" s="1"/>
  <c r="E371" i="20"/>
  <c r="AN370" i="20"/>
  <c r="AL370" i="20"/>
  <c r="AJ370" i="20"/>
  <c r="AI370" i="20"/>
  <c r="AH370" i="20"/>
  <c r="AG370" i="20"/>
  <c r="AF370" i="20"/>
  <c r="AE370" i="20"/>
  <c r="AD370" i="20"/>
  <c r="AC370" i="20"/>
  <c r="AA370" i="20"/>
  <c r="Z370" i="20"/>
  <c r="Y370" i="20"/>
  <c r="S370" i="20"/>
  <c r="P370" i="20"/>
  <c r="O370" i="20"/>
  <c r="N370" i="20"/>
  <c r="M370" i="20"/>
  <c r="L370" i="20"/>
  <c r="K370" i="20"/>
  <c r="J370" i="20"/>
  <c r="I370" i="20"/>
  <c r="G370" i="20"/>
  <c r="H370" i="20" s="1"/>
  <c r="E370" i="20"/>
  <c r="AN369" i="20"/>
  <c r="AL369" i="20"/>
  <c r="AJ369" i="20"/>
  <c r="AI369" i="20"/>
  <c r="AH369" i="20"/>
  <c r="AG369" i="20"/>
  <c r="AF369" i="20"/>
  <c r="AE369" i="20"/>
  <c r="AD369" i="20"/>
  <c r="AC369" i="20"/>
  <c r="AA369" i="20"/>
  <c r="Z369" i="20"/>
  <c r="Y369" i="20"/>
  <c r="S369" i="20"/>
  <c r="P369" i="20"/>
  <c r="O369" i="20"/>
  <c r="N369" i="20"/>
  <c r="M369" i="20"/>
  <c r="L369" i="20"/>
  <c r="K369" i="20"/>
  <c r="J369" i="20"/>
  <c r="I369" i="20"/>
  <c r="G369" i="20"/>
  <c r="E369" i="20"/>
  <c r="AN368" i="20"/>
  <c r="AL368" i="20"/>
  <c r="AJ368" i="20"/>
  <c r="AI368" i="20"/>
  <c r="AH368" i="20"/>
  <c r="AG368" i="20"/>
  <c r="AF368" i="20"/>
  <c r="AE368" i="20"/>
  <c r="AD368" i="20"/>
  <c r="AC368" i="20"/>
  <c r="AA368" i="20"/>
  <c r="Z368" i="20"/>
  <c r="Y368" i="20"/>
  <c r="S368" i="20"/>
  <c r="P368" i="20"/>
  <c r="O368" i="20"/>
  <c r="N368" i="20"/>
  <c r="M368" i="20"/>
  <c r="L368" i="20"/>
  <c r="K368" i="20"/>
  <c r="J368" i="20"/>
  <c r="I368" i="20"/>
  <c r="H368" i="20"/>
  <c r="G368" i="20"/>
  <c r="E368" i="20"/>
  <c r="AN367" i="20"/>
  <c r="AL367" i="20"/>
  <c r="AJ367" i="20"/>
  <c r="AI367" i="20"/>
  <c r="AH367" i="20"/>
  <c r="AG367" i="20"/>
  <c r="AF367" i="20"/>
  <c r="AE367" i="20"/>
  <c r="AD367" i="20"/>
  <c r="AC367" i="20"/>
  <c r="AO367" i="20" s="1"/>
  <c r="AA367" i="20"/>
  <c r="Z367" i="20"/>
  <c r="AB367" i="20" s="1"/>
  <c r="Y367" i="20"/>
  <c r="S367" i="20"/>
  <c r="P367" i="20"/>
  <c r="O367" i="20"/>
  <c r="N367" i="20"/>
  <c r="M367" i="20"/>
  <c r="L367" i="20"/>
  <c r="K367" i="20"/>
  <c r="J367" i="20"/>
  <c r="I367" i="20"/>
  <c r="G367" i="20"/>
  <c r="H367" i="20"/>
  <c r="E367" i="20"/>
  <c r="AN366" i="20"/>
  <c r="AL366" i="20"/>
  <c r="AJ366" i="20"/>
  <c r="AI366" i="20"/>
  <c r="AH366" i="20"/>
  <c r="AG366" i="20"/>
  <c r="AF366" i="20"/>
  <c r="AE366" i="20"/>
  <c r="AD366" i="20"/>
  <c r="AC366" i="20"/>
  <c r="AA366" i="20"/>
  <c r="Z366" i="20"/>
  <c r="Y366" i="20"/>
  <c r="S366" i="20"/>
  <c r="P366" i="20"/>
  <c r="O366" i="20"/>
  <c r="N366" i="20"/>
  <c r="M366" i="20"/>
  <c r="L366" i="20"/>
  <c r="K366" i="20"/>
  <c r="J366" i="20"/>
  <c r="I366" i="20"/>
  <c r="G366" i="20"/>
  <c r="E366" i="20"/>
  <c r="AN365" i="20"/>
  <c r="AL365" i="20"/>
  <c r="AJ365" i="20"/>
  <c r="AI365" i="20"/>
  <c r="AH365" i="20"/>
  <c r="AG365" i="20"/>
  <c r="AF365" i="20"/>
  <c r="AE365" i="20"/>
  <c r="AD365" i="20"/>
  <c r="AC365" i="20"/>
  <c r="AA365" i="20"/>
  <c r="Z365" i="20"/>
  <c r="Y365" i="20"/>
  <c r="S365" i="20"/>
  <c r="P365" i="20"/>
  <c r="O365" i="20"/>
  <c r="N365" i="20"/>
  <c r="M365" i="20"/>
  <c r="L365" i="20"/>
  <c r="K365" i="20"/>
  <c r="J365" i="20"/>
  <c r="I365" i="20"/>
  <c r="G365" i="20"/>
  <c r="E365" i="20"/>
  <c r="AN364" i="20"/>
  <c r="AL364" i="20"/>
  <c r="AJ364" i="20"/>
  <c r="AI364" i="20"/>
  <c r="AH364" i="20"/>
  <c r="AG364" i="20"/>
  <c r="AF364" i="20"/>
  <c r="AE364" i="20"/>
  <c r="AD364" i="20"/>
  <c r="AC364" i="20"/>
  <c r="AB364" i="20"/>
  <c r="AA364" i="20"/>
  <c r="Z364" i="20"/>
  <c r="Y364" i="20"/>
  <c r="S364" i="20"/>
  <c r="P364" i="20"/>
  <c r="O364" i="20"/>
  <c r="N364" i="20"/>
  <c r="M364" i="20"/>
  <c r="L364" i="20"/>
  <c r="K364" i="20"/>
  <c r="J364" i="20"/>
  <c r="I364" i="20"/>
  <c r="H364" i="20"/>
  <c r="G364" i="20"/>
  <c r="E364" i="20"/>
  <c r="AN363" i="20"/>
  <c r="AL363" i="20"/>
  <c r="AJ363" i="20"/>
  <c r="AI363" i="20"/>
  <c r="AH363" i="20"/>
  <c r="AG363" i="20"/>
  <c r="AF363" i="20"/>
  <c r="AE363" i="20"/>
  <c r="AD363" i="20"/>
  <c r="AC363" i="20"/>
  <c r="AA363" i="20"/>
  <c r="AO363" i="20" s="1"/>
  <c r="Z363" i="20"/>
  <c r="Y363" i="20"/>
  <c r="S363" i="20"/>
  <c r="P363" i="20"/>
  <c r="O363" i="20"/>
  <c r="N363" i="20"/>
  <c r="M363" i="20"/>
  <c r="L363" i="20"/>
  <c r="K363" i="20"/>
  <c r="J363" i="20"/>
  <c r="I363" i="20"/>
  <c r="G363" i="20"/>
  <c r="E363" i="20"/>
  <c r="AN362" i="20"/>
  <c r="AL362" i="20"/>
  <c r="AJ362" i="20"/>
  <c r="AI362" i="20"/>
  <c r="AH362" i="20"/>
  <c r="AG362" i="20"/>
  <c r="AF362" i="20"/>
  <c r="AE362" i="20"/>
  <c r="AD362" i="20"/>
  <c r="AC362" i="20"/>
  <c r="AA362" i="20"/>
  <c r="Z362" i="20"/>
  <c r="Y362" i="20"/>
  <c r="S362" i="20"/>
  <c r="P362" i="20"/>
  <c r="O362" i="20"/>
  <c r="N362" i="20"/>
  <c r="M362" i="20"/>
  <c r="L362" i="20"/>
  <c r="K362" i="20"/>
  <c r="J362" i="20"/>
  <c r="I362" i="20"/>
  <c r="G362" i="20"/>
  <c r="E362" i="20"/>
  <c r="AN361" i="20"/>
  <c r="AL361" i="20"/>
  <c r="AJ361" i="20"/>
  <c r="AI361" i="20"/>
  <c r="AH361" i="20"/>
  <c r="AG361" i="20"/>
  <c r="AF361" i="20"/>
  <c r="AE361" i="20"/>
  <c r="AD361" i="20"/>
  <c r="AC361" i="20"/>
  <c r="AA361" i="20"/>
  <c r="AB361" i="20" s="1"/>
  <c r="Z361" i="20"/>
  <c r="Y361" i="20"/>
  <c r="S361" i="20"/>
  <c r="P361" i="20"/>
  <c r="O361" i="20"/>
  <c r="N361" i="20"/>
  <c r="M361" i="20"/>
  <c r="L361" i="20"/>
  <c r="K361" i="20"/>
  <c r="J361" i="20"/>
  <c r="I361" i="20"/>
  <c r="G361" i="20"/>
  <c r="H361" i="20" s="1"/>
  <c r="E361" i="20"/>
  <c r="AN360" i="20"/>
  <c r="AL360" i="20"/>
  <c r="AJ360" i="20"/>
  <c r="AI360" i="20"/>
  <c r="AH360" i="20"/>
  <c r="AG360" i="20"/>
  <c r="AF360" i="20"/>
  <c r="AE360" i="20"/>
  <c r="AD360" i="20"/>
  <c r="AC360" i="20"/>
  <c r="AB360" i="20"/>
  <c r="AA360" i="20"/>
  <c r="Z360" i="20"/>
  <c r="Y360" i="20"/>
  <c r="S360" i="20"/>
  <c r="P360" i="20"/>
  <c r="O360" i="20"/>
  <c r="N360" i="20"/>
  <c r="M360" i="20"/>
  <c r="L360" i="20"/>
  <c r="K360" i="20"/>
  <c r="J360" i="20"/>
  <c r="I360" i="20"/>
  <c r="G360" i="20"/>
  <c r="E360" i="20"/>
  <c r="AN359" i="20"/>
  <c r="AL359" i="20"/>
  <c r="AJ359" i="20"/>
  <c r="AI359" i="20"/>
  <c r="AH359" i="20"/>
  <c r="AG359" i="20"/>
  <c r="AF359" i="20"/>
  <c r="AE359" i="20"/>
  <c r="AD359" i="20"/>
  <c r="AC359" i="20"/>
  <c r="AA359" i="20"/>
  <c r="Z359" i="20"/>
  <c r="Y359" i="20"/>
  <c r="S359" i="20"/>
  <c r="P359" i="20"/>
  <c r="O359" i="20"/>
  <c r="N359" i="20"/>
  <c r="M359" i="20"/>
  <c r="L359" i="20"/>
  <c r="K359" i="20"/>
  <c r="J359" i="20"/>
  <c r="I359" i="20"/>
  <c r="G359" i="20"/>
  <c r="E359" i="20"/>
  <c r="AN358" i="20"/>
  <c r="AL358" i="20"/>
  <c r="AH358" i="20"/>
  <c r="AG358" i="20"/>
  <c r="AF358" i="20"/>
  <c r="AE358" i="20"/>
  <c r="AD358" i="20"/>
  <c r="AC358" i="20"/>
  <c r="AA358" i="20"/>
  <c r="Z358" i="20"/>
  <c r="Y358" i="20"/>
  <c r="S358" i="20"/>
  <c r="N358" i="20"/>
  <c r="M358" i="20"/>
  <c r="L358" i="20"/>
  <c r="K358" i="20"/>
  <c r="J358" i="20"/>
  <c r="I358" i="20"/>
  <c r="G358" i="20"/>
  <c r="E358" i="20"/>
  <c r="AN357" i="20"/>
  <c r="AL357" i="20"/>
  <c r="AH357" i="20"/>
  <c r="AG357" i="20"/>
  <c r="AF357" i="20"/>
  <c r="AE357" i="20"/>
  <c r="AD357" i="20"/>
  <c r="AC357" i="20"/>
  <c r="AA357" i="20"/>
  <c r="Z357" i="20"/>
  <c r="Y357" i="20"/>
  <c r="S357" i="20"/>
  <c r="N357" i="20"/>
  <c r="M357" i="20"/>
  <c r="L357" i="20"/>
  <c r="K357" i="20"/>
  <c r="J357" i="20"/>
  <c r="I357" i="20"/>
  <c r="G357" i="20"/>
  <c r="H357" i="20" s="1"/>
  <c r="E357" i="20"/>
  <c r="AN356" i="20"/>
  <c r="AM356" i="20"/>
  <c r="AL356" i="20"/>
  <c r="AK356" i="20"/>
  <c r="AJ356" i="20"/>
  <c r="AI356" i="20"/>
  <c r="AH356" i="20"/>
  <c r="AG356" i="20"/>
  <c r="AF356" i="20"/>
  <c r="AE356" i="20"/>
  <c r="AD356" i="20"/>
  <c r="AC356" i="20"/>
  <c r="AA356" i="20"/>
  <c r="AB356" i="20" s="1"/>
  <c r="Z356" i="20"/>
  <c r="Y356" i="20"/>
  <c r="S356" i="20"/>
  <c r="R356" i="20"/>
  <c r="Q356" i="20"/>
  <c r="P356" i="20"/>
  <c r="O356" i="20"/>
  <c r="N356" i="20"/>
  <c r="M356" i="20"/>
  <c r="L356" i="20"/>
  <c r="K356" i="20"/>
  <c r="J356" i="20"/>
  <c r="I356" i="20"/>
  <c r="G356" i="20"/>
  <c r="E356" i="20"/>
  <c r="D356" i="20"/>
  <c r="AN355" i="20"/>
  <c r="AM355" i="20"/>
  <c r="AL355" i="20"/>
  <c r="AK355" i="20"/>
  <c r="AJ355" i="20"/>
  <c r="AI355" i="20"/>
  <c r="AH355" i="20"/>
  <c r="AG355" i="20"/>
  <c r="AF355" i="20"/>
  <c r="AE355" i="20"/>
  <c r="AD355" i="20"/>
  <c r="AC355" i="20"/>
  <c r="AA355" i="20"/>
  <c r="Z355" i="20"/>
  <c r="Y355" i="20"/>
  <c r="S355" i="20"/>
  <c r="R355" i="20"/>
  <c r="Q355" i="20"/>
  <c r="P355" i="20"/>
  <c r="O355" i="20"/>
  <c r="N355" i="20"/>
  <c r="M355" i="20"/>
  <c r="L355" i="20"/>
  <c r="K355" i="20"/>
  <c r="J355" i="20"/>
  <c r="I355" i="20"/>
  <c r="G355" i="20"/>
  <c r="E355" i="20"/>
  <c r="D355" i="20"/>
  <c r="AN354" i="20"/>
  <c r="AM354" i="20"/>
  <c r="AL354" i="20"/>
  <c r="AK354" i="20"/>
  <c r="AJ354" i="20"/>
  <c r="AI354" i="20"/>
  <c r="AH354" i="20"/>
  <c r="AG354" i="20"/>
  <c r="AF354" i="20"/>
  <c r="AE354" i="20"/>
  <c r="AD354" i="20"/>
  <c r="AC354" i="20"/>
  <c r="AA354" i="20"/>
  <c r="Z354" i="20"/>
  <c r="Y354" i="20"/>
  <c r="S354" i="20"/>
  <c r="R354" i="20"/>
  <c r="Q354" i="20"/>
  <c r="P354" i="20"/>
  <c r="O354" i="20"/>
  <c r="N354" i="20"/>
  <c r="M354" i="20"/>
  <c r="L354" i="20"/>
  <c r="K354" i="20"/>
  <c r="J354" i="20"/>
  <c r="I354" i="20"/>
  <c r="G354" i="20"/>
  <c r="H354" i="20"/>
  <c r="E354" i="20"/>
  <c r="D354" i="20"/>
  <c r="AN353" i="20"/>
  <c r="AM353" i="20"/>
  <c r="AL353" i="20"/>
  <c r="AK353" i="20"/>
  <c r="AJ353" i="20"/>
  <c r="AI353" i="20"/>
  <c r="AH353" i="20"/>
  <c r="AG353" i="20"/>
  <c r="AF353" i="20"/>
  <c r="AE353" i="20"/>
  <c r="AD353" i="20"/>
  <c r="AC353" i="20"/>
  <c r="AA353" i="20"/>
  <c r="Z353" i="20"/>
  <c r="Y353" i="20"/>
  <c r="S353" i="20"/>
  <c r="R353" i="20"/>
  <c r="Q353" i="20"/>
  <c r="P353" i="20"/>
  <c r="O353" i="20"/>
  <c r="N353" i="20"/>
  <c r="M353" i="20"/>
  <c r="L353" i="20"/>
  <c r="K353" i="20"/>
  <c r="J353" i="20"/>
  <c r="I353" i="20"/>
  <c r="G353" i="20"/>
  <c r="E353" i="20"/>
  <c r="D353" i="20"/>
  <c r="AN352" i="20"/>
  <c r="AM352" i="20"/>
  <c r="AL352" i="20"/>
  <c r="AK352" i="20"/>
  <c r="AJ352" i="20"/>
  <c r="AI352" i="20"/>
  <c r="AH352" i="20"/>
  <c r="AG352" i="20"/>
  <c r="AF352" i="20"/>
  <c r="AE352" i="20"/>
  <c r="AD352" i="20"/>
  <c r="AC352" i="20"/>
  <c r="AA352" i="20"/>
  <c r="Z352" i="20"/>
  <c r="Y352" i="20"/>
  <c r="S352" i="20"/>
  <c r="R352" i="20"/>
  <c r="Q352" i="20"/>
  <c r="P352" i="20"/>
  <c r="O352" i="20"/>
  <c r="N352" i="20"/>
  <c r="M352" i="20"/>
  <c r="L352" i="20"/>
  <c r="K352" i="20"/>
  <c r="J352" i="20"/>
  <c r="I352" i="20"/>
  <c r="G352" i="20"/>
  <c r="E352" i="20"/>
  <c r="D352" i="20"/>
  <c r="AN351" i="20"/>
  <c r="AM351" i="20"/>
  <c r="AL351" i="20"/>
  <c r="AK351" i="20"/>
  <c r="AJ351" i="20"/>
  <c r="AI351" i="20"/>
  <c r="AH351" i="20"/>
  <c r="AG351" i="20"/>
  <c r="AF351" i="20"/>
  <c r="AE351" i="20"/>
  <c r="AD351" i="20"/>
  <c r="AC351" i="20"/>
  <c r="AA351" i="20"/>
  <c r="AB351" i="20" s="1"/>
  <c r="Z351" i="20"/>
  <c r="Y351" i="20"/>
  <c r="S351" i="20"/>
  <c r="R351" i="20"/>
  <c r="Q351" i="20"/>
  <c r="P351" i="20"/>
  <c r="O351" i="20"/>
  <c r="N351" i="20"/>
  <c r="M351" i="20"/>
  <c r="L351" i="20"/>
  <c r="K351" i="20"/>
  <c r="J351" i="20"/>
  <c r="I351" i="20"/>
  <c r="G351" i="20"/>
  <c r="E351" i="20"/>
  <c r="D351" i="20"/>
  <c r="AN350" i="20"/>
  <c r="AM350" i="20"/>
  <c r="AL350" i="20"/>
  <c r="AK350" i="20"/>
  <c r="AJ350" i="20"/>
  <c r="AI350" i="20"/>
  <c r="AH350" i="20"/>
  <c r="AG350" i="20"/>
  <c r="AF350" i="20"/>
  <c r="AE350" i="20"/>
  <c r="AD350" i="20"/>
  <c r="AC350" i="20"/>
  <c r="AA350" i="20"/>
  <c r="AB350" i="20" s="1"/>
  <c r="Z350" i="20"/>
  <c r="Y350" i="20"/>
  <c r="S350" i="20"/>
  <c r="R350" i="20"/>
  <c r="Q350" i="20"/>
  <c r="P350" i="20"/>
  <c r="O350" i="20"/>
  <c r="N350" i="20"/>
  <c r="M350" i="20"/>
  <c r="L350" i="20"/>
  <c r="K350" i="20"/>
  <c r="J350" i="20"/>
  <c r="I350" i="20"/>
  <c r="G350" i="20"/>
  <c r="E350" i="20"/>
  <c r="D350" i="20"/>
  <c r="AN349" i="20"/>
  <c r="AM349" i="20"/>
  <c r="AL349" i="20"/>
  <c r="AK349" i="20"/>
  <c r="AJ349" i="20"/>
  <c r="AI349" i="20"/>
  <c r="AH349" i="20"/>
  <c r="AG349" i="20"/>
  <c r="AF349" i="20"/>
  <c r="AE349" i="20"/>
  <c r="AD349" i="20"/>
  <c r="AC349" i="20"/>
  <c r="AA349" i="20"/>
  <c r="AB349" i="20" s="1"/>
  <c r="Z349" i="20"/>
  <c r="Y349" i="20"/>
  <c r="S349" i="20"/>
  <c r="R349" i="20"/>
  <c r="Q349" i="20"/>
  <c r="P349" i="20"/>
  <c r="O349" i="20"/>
  <c r="N349" i="20"/>
  <c r="M349" i="20"/>
  <c r="L349" i="20"/>
  <c r="K349" i="20"/>
  <c r="J349" i="20"/>
  <c r="I349" i="20"/>
  <c r="G349" i="20"/>
  <c r="E349" i="20"/>
  <c r="D349" i="20"/>
  <c r="AN348" i="20"/>
  <c r="AM348" i="20"/>
  <c r="AL348" i="20"/>
  <c r="AK348" i="20"/>
  <c r="AJ348" i="20"/>
  <c r="AI348" i="20"/>
  <c r="AH348" i="20"/>
  <c r="AG348" i="20"/>
  <c r="AF348" i="20"/>
  <c r="AE348" i="20"/>
  <c r="AD348" i="20"/>
  <c r="AC348" i="20"/>
  <c r="AA348" i="20"/>
  <c r="AB348" i="20" s="1"/>
  <c r="Z348" i="20"/>
  <c r="Y348" i="20"/>
  <c r="S348" i="20"/>
  <c r="R348" i="20"/>
  <c r="Q348" i="20"/>
  <c r="P348" i="20"/>
  <c r="O348" i="20"/>
  <c r="N348" i="20"/>
  <c r="M348" i="20"/>
  <c r="L348" i="20"/>
  <c r="K348" i="20"/>
  <c r="J348" i="20"/>
  <c r="I348" i="20"/>
  <c r="G348" i="20"/>
  <c r="E348" i="20"/>
  <c r="D348" i="20"/>
  <c r="AN347" i="20"/>
  <c r="AM347" i="20"/>
  <c r="AL347" i="20"/>
  <c r="AK347" i="20"/>
  <c r="AJ347" i="20"/>
  <c r="AI347" i="20"/>
  <c r="AH347" i="20"/>
  <c r="AG347" i="20"/>
  <c r="AF347" i="20"/>
  <c r="AE347" i="20"/>
  <c r="AD347" i="20"/>
  <c r="AC347" i="20"/>
  <c r="AA347" i="20"/>
  <c r="AB347" i="20" s="1"/>
  <c r="Z347" i="20"/>
  <c r="Y347" i="20"/>
  <c r="S347" i="20"/>
  <c r="R347" i="20"/>
  <c r="Q347" i="20"/>
  <c r="P347" i="20"/>
  <c r="O347" i="20"/>
  <c r="N347" i="20"/>
  <c r="M347" i="20"/>
  <c r="L347" i="20"/>
  <c r="K347" i="20"/>
  <c r="J347" i="20"/>
  <c r="I347" i="20"/>
  <c r="G347" i="20"/>
  <c r="E347" i="20"/>
  <c r="D347" i="20"/>
  <c r="AN346" i="20"/>
  <c r="AM346" i="20"/>
  <c r="AL346" i="20"/>
  <c r="AK346" i="20"/>
  <c r="AJ346" i="20"/>
  <c r="AI346" i="20"/>
  <c r="AH346" i="20"/>
  <c r="AG346" i="20"/>
  <c r="AF346" i="20"/>
  <c r="AE346" i="20"/>
  <c r="AD346" i="20"/>
  <c r="AC346" i="20"/>
  <c r="AA346" i="20"/>
  <c r="AB346" i="20" s="1"/>
  <c r="Z346" i="20"/>
  <c r="Y346" i="20"/>
  <c r="S346" i="20"/>
  <c r="R346" i="20"/>
  <c r="Q346" i="20"/>
  <c r="P346" i="20"/>
  <c r="O346" i="20"/>
  <c r="N346" i="20"/>
  <c r="M346" i="20"/>
  <c r="L346" i="20"/>
  <c r="K346" i="20"/>
  <c r="J346" i="20"/>
  <c r="I346" i="20"/>
  <c r="G346" i="20"/>
  <c r="E346" i="20"/>
  <c r="D346" i="20"/>
  <c r="AN345" i="20"/>
  <c r="AM345" i="20"/>
  <c r="AL345" i="20"/>
  <c r="AK345" i="20"/>
  <c r="AJ345" i="20"/>
  <c r="AI345" i="20"/>
  <c r="AH345" i="20"/>
  <c r="AG345" i="20"/>
  <c r="AF345" i="20"/>
  <c r="AE345" i="20"/>
  <c r="AD345" i="20"/>
  <c r="AC345" i="20"/>
  <c r="AA345" i="20"/>
  <c r="AB345" i="20" s="1"/>
  <c r="Z345" i="20"/>
  <c r="Y345" i="20"/>
  <c r="S345" i="20"/>
  <c r="R345" i="20"/>
  <c r="Q345" i="20"/>
  <c r="P345" i="20"/>
  <c r="O345" i="20"/>
  <c r="N345" i="20"/>
  <c r="M345" i="20"/>
  <c r="L345" i="20"/>
  <c r="K345" i="20"/>
  <c r="J345" i="20"/>
  <c r="I345" i="20"/>
  <c r="G345" i="20"/>
  <c r="E345" i="20"/>
  <c r="D345" i="20"/>
  <c r="AN344" i="20"/>
  <c r="AM344" i="20"/>
  <c r="AL344" i="20"/>
  <c r="AK344" i="20"/>
  <c r="AJ344" i="20"/>
  <c r="AI344" i="20"/>
  <c r="AH344" i="20"/>
  <c r="AG344" i="20"/>
  <c r="AF344" i="20"/>
  <c r="AE344" i="20"/>
  <c r="AD344" i="20"/>
  <c r="AC344" i="20"/>
  <c r="AA344" i="20"/>
  <c r="AB344" i="20" s="1"/>
  <c r="Z344" i="20"/>
  <c r="Y344" i="20"/>
  <c r="S344" i="20"/>
  <c r="R344" i="20"/>
  <c r="Q344" i="20"/>
  <c r="P344" i="20"/>
  <c r="O344" i="20"/>
  <c r="N344" i="20"/>
  <c r="M344" i="20"/>
  <c r="L344" i="20"/>
  <c r="K344" i="20"/>
  <c r="J344" i="20"/>
  <c r="I344" i="20"/>
  <c r="G344" i="20"/>
  <c r="E344" i="20"/>
  <c r="D344" i="20"/>
  <c r="AN343" i="20"/>
  <c r="AM343" i="20"/>
  <c r="AL343" i="20"/>
  <c r="AK343" i="20"/>
  <c r="AJ343" i="20"/>
  <c r="AI343" i="20"/>
  <c r="AH343" i="20"/>
  <c r="AG343" i="20"/>
  <c r="AF343" i="20"/>
  <c r="AE343" i="20"/>
  <c r="AD343" i="20"/>
  <c r="AC343" i="20"/>
  <c r="AA343" i="20"/>
  <c r="AB343" i="20" s="1"/>
  <c r="Z343" i="20"/>
  <c r="Y343" i="20"/>
  <c r="S343" i="20"/>
  <c r="R343" i="20"/>
  <c r="Q343" i="20"/>
  <c r="P343" i="20"/>
  <c r="O343" i="20"/>
  <c r="N343" i="20"/>
  <c r="M343" i="20"/>
  <c r="L343" i="20"/>
  <c r="K343" i="20"/>
  <c r="J343" i="20"/>
  <c r="I343" i="20"/>
  <c r="G343" i="20"/>
  <c r="E343" i="20"/>
  <c r="D343" i="20"/>
  <c r="AN342" i="20"/>
  <c r="AM342" i="20"/>
  <c r="AL342" i="20"/>
  <c r="AK342" i="20"/>
  <c r="AJ342" i="20"/>
  <c r="AI342" i="20"/>
  <c r="AH342" i="20"/>
  <c r="AG342" i="20"/>
  <c r="AF342" i="20"/>
  <c r="AE342" i="20"/>
  <c r="AD342" i="20"/>
  <c r="AC342" i="20"/>
  <c r="AA342" i="20"/>
  <c r="AB342" i="20" s="1"/>
  <c r="Z342" i="20"/>
  <c r="Y342" i="20"/>
  <c r="S342" i="20"/>
  <c r="R342" i="20"/>
  <c r="Q342" i="20"/>
  <c r="P342" i="20"/>
  <c r="O342" i="20"/>
  <c r="N342" i="20"/>
  <c r="M342" i="20"/>
  <c r="L342" i="20"/>
  <c r="K342" i="20"/>
  <c r="J342" i="20"/>
  <c r="I342" i="20"/>
  <c r="G342" i="20"/>
  <c r="E342" i="20"/>
  <c r="D342" i="20"/>
  <c r="AN341" i="20"/>
  <c r="AM341" i="20"/>
  <c r="AL341" i="20"/>
  <c r="AK341" i="20"/>
  <c r="AJ341" i="20"/>
  <c r="AI341" i="20"/>
  <c r="AH341" i="20"/>
  <c r="AG341" i="20"/>
  <c r="AF341" i="20"/>
  <c r="AE341" i="20"/>
  <c r="AD341" i="20"/>
  <c r="AC341" i="20"/>
  <c r="AA341" i="20"/>
  <c r="AB341" i="20" s="1"/>
  <c r="Z341" i="20"/>
  <c r="Y341" i="20"/>
  <c r="S341" i="20"/>
  <c r="R341" i="20"/>
  <c r="Q341" i="20"/>
  <c r="P341" i="20"/>
  <c r="O341" i="20"/>
  <c r="N341" i="20"/>
  <c r="M341" i="20"/>
  <c r="L341" i="20"/>
  <c r="K341" i="20"/>
  <c r="J341" i="20"/>
  <c r="I341" i="20"/>
  <c r="G341" i="20"/>
  <c r="E341" i="20"/>
  <c r="D341" i="20"/>
  <c r="AN340" i="20"/>
  <c r="AM340" i="20"/>
  <c r="AL340" i="20"/>
  <c r="AK340" i="20"/>
  <c r="AJ340" i="20"/>
  <c r="AI340" i="20"/>
  <c r="AH340" i="20"/>
  <c r="AG340" i="20"/>
  <c r="AF340" i="20"/>
  <c r="AE340" i="20"/>
  <c r="AD340" i="20"/>
  <c r="AC340" i="20"/>
  <c r="AA340" i="20"/>
  <c r="AB340" i="20" s="1"/>
  <c r="Z340" i="20"/>
  <c r="Y340" i="20"/>
  <c r="S340" i="20"/>
  <c r="R340" i="20"/>
  <c r="Q340" i="20"/>
  <c r="P340" i="20"/>
  <c r="O340" i="20"/>
  <c r="N340" i="20"/>
  <c r="M340" i="20"/>
  <c r="L340" i="20"/>
  <c r="K340" i="20"/>
  <c r="J340" i="20"/>
  <c r="I340" i="20"/>
  <c r="G340" i="20"/>
  <c r="E340" i="20"/>
  <c r="D340" i="20"/>
  <c r="AN339" i="20"/>
  <c r="AM339" i="20"/>
  <c r="AL339" i="20"/>
  <c r="AK339" i="20"/>
  <c r="AJ339" i="20"/>
  <c r="AI339" i="20"/>
  <c r="AH339" i="20"/>
  <c r="AG339" i="20"/>
  <c r="AF339" i="20"/>
  <c r="AE339" i="20"/>
  <c r="AD339" i="20"/>
  <c r="AC339" i="20"/>
  <c r="AA339" i="20"/>
  <c r="AB339" i="20" s="1"/>
  <c r="Z339" i="20"/>
  <c r="Y339" i="20"/>
  <c r="S339" i="20"/>
  <c r="R339" i="20"/>
  <c r="Q339" i="20"/>
  <c r="P339" i="20"/>
  <c r="O339" i="20"/>
  <c r="N339" i="20"/>
  <c r="M339" i="20"/>
  <c r="L339" i="20"/>
  <c r="K339" i="20"/>
  <c r="J339" i="20"/>
  <c r="I339" i="20"/>
  <c r="G339" i="20"/>
  <c r="E339" i="20"/>
  <c r="D339" i="20"/>
  <c r="AN338" i="20"/>
  <c r="AM338" i="20"/>
  <c r="AL338" i="20"/>
  <c r="AK338" i="20"/>
  <c r="AJ338" i="20"/>
  <c r="AI338" i="20"/>
  <c r="AH338" i="20"/>
  <c r="AG338" i="20"/>
  <c r="AF338" i="20"/>
  <c r="AE338" i="20"/>
  <c r="AD338" i="20"/>
  <c r="AC338" i="20"/>
  <c r="AA338" i="20"/>
  <c r="AB338" i="20" s="1"/>
  <c r="Z338" i="20"/>
  <c r="Y338" i="20"/>
  <c r="S338" i="20"/>
  <c r="R338" i="20"/>
  <c r="Q338" i="20"/>
  <c r="P338" i="20"/>
  <c r="O338" i="20"/>
  <c r="N338" i="20"/>
  <c r="M338" i="20"/>
  <c r="L338" i="20"/>
  <c r="K338" i="20"/>
  <c r="J338" i="20"/>
  <c r="I338" i="20"/>
  <c r="G338" i="20"/>
  <c r="E338" i="20"/>
  <c r="D338" i="20"/>
  <c r="AN337" i="20"/>
  <c r="AM337" i="20"/>
  <c r="AL337" i="20"/>
  <c r="AK337" i="20"/>
  <c r="AJ337" i="20"/>
  <c r="AI337" i="20"/>
  <c r="AH337" i="20"/>
  <c r="AG337" i="20"/>
  <c r="AF337" i="20"/>
  <c r="AE337" i="20"/>
  <c r="AD337" i="20"/>
  <c r="AC337" i="20"/>
  <c r="AA337" i="20"/>
  <c r="AB337" i="20" s="1"/>
  <c r="Z337" i="20"/>
  <c r="Y337" i="20"/>
  <c r="S337" i="20"/>
  <c r="R337" i="20"/>
  <c r="Q337" i="20"/>
  <c r="P337" i="20"/>
  <c r="O337" i="20"/>
  <c r="N337" i="20"/>
  <c r="M337" i="20"/>
  <c r="L337" i="20"/>
  <c r="K337" i="20"/>
  <c r="J337" i="20"/>
  <c r="I337" i="20"/>
  <c r="G337" i="20"/>
  <c r="E337" i="20"/>
  <c r="D337" i="20"/>
  <c r="AN336" i="20"/>
  <c r="AM336" i="20"/>
  <c r="AL336" i="20"/>
  <c r="AK336" i="20"/>
  <c r="AJ336" i="20"/>
  <c r="AI336" i="20"/>
  <c r="AH336" i="20"/>
  <c r="AG336" i="20"/>
  <c r="AF336" i="20"/>
  <c r="AE336" i="20"/>
  <c r="AD336" i="20"/>
  <c r="AC336" i="20"/>
  <c r="AA336" i="20"/>
  <c r="AB336" i="20" s="1"/>
  <c r="Z336" i="20"/>
  <c r="Y336" i="20"/>
  <c r="S336" i="20"/>
  <c r="R336" i="20"/>
  <c r="Q336" i="20"/>
  <c r="P336" i="20"/>
  <c r="O336" i="20"/>
  <c r="N336" i="20"/>
  <c r="M336" i="20"/>
  <c r="L336" i="20"/>
  <c r="K336" i="20"/>
  <c r="J336" i="20"/>
  <c r="I336" i="20"/>
  <c r="G336" i="20"/>
  <c r="E336" i="20"/>
  <c r="D336" i="20"/>
  <c r="AN335" i="20"/>
  <c r="AM335" i="20"/>
  <c r="AL335" i="20"/>
  <c r="AK335" i="20"/>
  <c r="AJ335" i="20"/>
  <c r="AI335" i="20"/>
  <c r="AH335" i="20"/>
  <c r="AG335" i="20"/>
  <c r="AF335" i="20"/>
  <c r="AE335" i="20"/>
  <c r="AD335" i="20"/>
  <c r="AC335" i="20"/>
  <c r="AA335" i="20"/>
  <c r="AB335" i="20" s="1"/>
  <c r="Z335" i="20"/>
  <c r="Y335" i="20"/>
  <c r="S335" i="20"/>
  <c r="R335" i="20"/>
  <c r="Q335" i="20"/>
  <c r="P335" i="20"/>
  <c r="O335" i="20"/>
  <c r="N335" i="20"/>
  <c r="M335" i="20"/>
  <c r="L335" i="20"/>
  <c r="K335" i="20"/>
  <c r="J335" i="20"/>
  <c r="I335" i="20"/>
  <c r="G335" i="20"/>
  <c r="E335" i="20"/>
  <c r="D335" i="20"/>
  <c r="AN334" i="20"/>
  <c r="AM334" i="20"/>
  <c r="AL334" i="20"/>
  <c r="AK334" i="20"/>
  <c r="AJ334" i="20"/>
  <c r="AI334" i="20"/>
  <c r="AH334" i="20"/>
  <c r="AG334" i="20"/>
  <c r="AF334" i="20"/>
  <c r="AE334" i="20"/>
  <c r="AD334" i="20"/>
  <c r="AC334" i="20"/>
  <c r="AA334" i="20"/>
  <c r="AB334" i="20" s="1"/>
  <c r="Z334" i="20"/>
  <c r="Y334" i="20"/>
  <c r="S334" i="20"/>
  <c r="R334" i="20"/>
  <c r="Q334" i="20"/>
  <c r="P334" i="20"/>
  <c r="O334" i="20"/>
  <c r="N334" i="20"/>
  <c r="M334" i="20"/>
  <c r="L334" i="20"/>
  <c r="K334" i="20"/>
  <c r="J334" i="20"/>
  <c r="I334" i="20"/>
  <c r="G334" i="20"/>
  <c r="E334" i="20"/>
  <c r="D334" i="20"/>
  <c r="AN333" i="20"/>
  <c r="AM333" i="20"/>
  <c r="AL333" i="20"/>
  <c r="AK333" i="20"/>
  <c r="AJ333" i="20"/>
  <c r="AI333" i="20"/>
  <c r="AH333" i="20"/>
  <c r="AG333" i="20"/>
  <c r="AF333" i="20"/>
  <c r="AE333" i="20"/>
  <c r="AD333" i="20"/>
  <c r="AC333" i="20"/>
  <c r="AA333" i="20"/>
  <c r="AB333" i="20" s="1"/>
  <c r="Z333" i="20"/>
  <c r="Y333" i="20"/>
  <c r="S333" i="20"/>
  <c r="R333" i="20"/>
  <c r="Q333" i="20"/>
  <c r="P333" i="20"/>
  <c r="O333" i="20"/>
  <c r="N333" i="20"/>
  <c r="M333" i="20"/>
  <c r="L333" i="20"/>
  <c r="K333" i="20"/>
  <c r="J333" i="20"/>
  <c r="I333" i="20"/>
  <c r="G333" i="20"/>
  <c r="E333" i="20"/>
  <c r="D333" i="20"/>
  <c r="AN332" i="20"/>
  <c r="AM332" i="20"/>
  <c r="AL332" i="20"/>
  <c r="AK332" i="20"/>
  <c r="AJ332" i="20"/>
  <c r="AI332" i="20"/>
  <c r="AH332" i="20"/>
  <c r="AG332" i="20"/>
  <c r="AF332" i="20"/>
  <c r="AE332" i="20"/>
  <c r="AD332" i="20"/>
  <c r="AC332" i="20"/>
  <c r="AA332" i="20"/>
  <c r="AB332" i="20" s="1"/>
  <c r="Z332" i="20"/>
  <c r="Y332" i="20"/>
  <c r="S332" i="20"/>
  <c r="R332" i="20"/>
  <c r="Q332" i="20"/>
  <c r="P332" i="20"/>
  <c r="O332" i="20"/>
  <c r="N332" i="20"/>
  <c r="M332" i="20"/>
  <c r="L332" i="20"/>
  <c r="K332" i="20"/>
  <c r="J332" i="20"/>
  <c r="I332" i="20"/>
  <c r="G332" i="20"/>
  <c r="E332" i="20"/>
  <c r="D332" i="20"/>
  <c r="AN331" i="20"/>
  <c r="AM331" i="20"/>
  <c r="AL331" i="20"/>
  <c r="AK331" i="20"/>
  <c r="AJ331" i="20"/>
  <c r="AI331" i="20"/>
  <c r="AH331" i="20"/>
  <c r="AG331" i="20"/>
  <c r="AF331" i="20"/>
  <c r="AE331" i="20"/>
  <c r="AD331" i="20"/>
  <c r="AC331" i="20"/>
  <c r="AA331" i="20"/>
  <c r="AB331" i="20" s="1"/>
  <c r="Z331" i="20"/>
  <c r="Y331" i="20"/>
  <c r="S331" i="20"/>
  <c r="R331" i="20"/>
  <c r="Q331" i="20"/>
  <c r="P331" i="20"/>
  <c r="O331" i="20"/>
  <c r="N331" i="20"/>
  <c r="M331" i="20"/>
  <c r="L331" i="20"/>
  <c r="K331" i="20"/>
  <c r="J331" i="20"/>
  <c r="I331" i="20"/>
  <c r="G331" i="20"/>
  <c r="E331" i="20"/>
  <c r="D331" i="20"/>
  <c r="AN330" i="20"/>
  <c r="AM330" i="20"/>
  <c r="AL330" i="20"/>
  <c r="AK330" i="20"/>
  <c r="AJ330" i="20"/>
  <c r="AI330" i="20"/>
  <c r="AH330" i="20"/>
  <c r="AG330" i="20"/>
  <c r="AF330" i="20"/>
  <c r="AE330" i="20"/>
  <c r="AD330" i="20"/>
  <c r="AC330" i="20"/>
  <c r="AA330" i="20"/>
  <c r="AB330" i="20" s="1"/>
  <c r="Z330" i="20"/>
  <c r="Y330" i="20"/>
  <c r="S330" i="20"/>
  <c r="R330" i="20"/>
  <c r="Q330" i="20"/>
  <c r="P330" i="20"/>
  <c r="O330" i="20"/>
  <c r="N330" i="20"/>
  <c r="M330" i="20"/>
  <c r="L330" i="20"/>
  <c r="K330" i="20"/>
  <c r="J330" i="20"/>
  <c r="I330" i="20"/>
  <c r="G330" i="20"/>
  <c r="E330" i="20"/>
  <c r="D330" i="20"/>
  <c r="AN329" i="20"/>
  <c r="AM329" i="20"/>
  <c r="AL329" i="20"/>
  <c r="AK329" i="20"/>
  <c r="AJ329" i="20"/>
  <c r="AI329" i="20"/>
  <c r="AH329" i="20"/>
  <c r="AG329" i="20"/>
  <c r="AF329" i="20"/>
  <c r="AE329" i="20"/>
  <c r="AD329" i="20"/>
  <c r="AC329" i="20"/>
  <c r="AA329" i="20"/>
  <c r="AB329" i="20" s="1"/>
  <c r="Z329" i="20"/>
  <c r="Y329" i="20"/>
  <c r="S329" i="20"/>
  <c r="R329" i="20"/>
  <c r="Q329" i="20"/>
  <c r="P329" i="20"/>
  <c r="O329" i="20"/>
  <c r="N329" i="20"/>
  <c r="M329" i="20"/>
  <c r="L329" i="20"/>
  <c r="K329" i="20"/>
  <c r="J329" i="20"/>
  <c r="I329" i="20"/>
  <c r="G329" i="20"/>
  <c r="E329" i="20"/>
  <c r="D329" i="20"/>
  <c r="AN328" i="20"/>
  <c r="AM328" i="20"/>
  <c r="AL328" i="20"/>
  <c r="AK328" i="20"/>
  <c r="AJ328" i="20"/>
  <c r="AI328" i="20"/>
  <c r="AH328" i="20"/>
  <c r="AG328" i="20"/>
  <c r="AF328" i="20"/>
  <c r="AE328" i="20"/>
  <c r="AD328" i="20"/>
  <c r="AC328" i="20"/>
  <c r="AA328" i="20"/>
  <c r="AB328" i="20" s="1"/>
  <c r="Z328" i="20"/>
  <c r="Y328" i="20"/>
  <c r="S328" i="20"/>
  <c r="R328" i="20"/>
  <c r="Q328" i="20"/>
  <c r="P328" i="20"/>
  <c r="O328" i="20"/>
  <c r="N328" i="20"/>
  <c r="M328" i="20"/>
  <c r="L328" i="20"/>
  <c r="K328" i="20"/>
  <c r="J328" i="20"/>
  <c r="I328" i="20"/>
  <c r="G328" i="20"/>
  <c r="E328" i="20"/>
  <c r="D328" i="20"/>
  <c r="AN327" i="20"/>
  <c r="AM327" i="20"/>
  <c r="AL327" i="20"/>
  <c r="AK327" i="20"/>
  <c r="AJ327" i="20"/>
  <c r="AI327" i="20"/>
  <c r="AH327" i="20"/>
  <c r="AG327" i="20"/>
  <c r="AF327" i="20"/>
  <c r="AE327" i="20"/>
  <c r="AD327" i="20"/>
  <c r="AC327" i="20"/>
  <c r="AA327" i="20"/>
  <c r="AB327" i="20" s="1"/>
  <c r="Z327" i="20"/>
  <c r="Y327" i="20"/>
  <c r="S327" i="20"/>
  <c r="R327" i="20"/>
  <c r="Q327" i="20"/>
  <c r="P327" i="20"/>
  <c r="O327" i="20"/>
  <c r="N327" i="20"/>
  <c r="M327" i="20"/>
  <c r="L327" i="20"/>
  <c r="K327" i="20"/>
  <c r="J327" i="20"/>
  <c r="I327" i="20"/>
  <c r="G327" i="20"/>
  <c r="E327" i="20"/>
  <c r="D327" i="20"/>
  <c r="AN326" i="20"/>
  <c r="AM326" i="20"/>
  <c r="AL326" i="20"/>
  <c r="AK326" i="20"/>
  <c r="AJ326" i="20"/>
  <c r="AI326" i="20"/>
  <c r="AH326" i="20"/>
  <c r="AG326" i="20"/>
  <c r="AF326" i="20"/>
  <c r="AE326" i="20"/>
  <c r="AD326" i="20"/>
  <c r="AC326" i="20"/>
  <c r="AA326" i="20"/>
  <c r="AB326" i="20" s="1"/>
  <c r="Z326" i="20"/>
  <c r="Y326" i="20"/>
  <c r="S326" i="20"/>
  <c r="R326" i="20"/>
  <c r="Q326" i="20"/>
  <c r="P326" i="20"/>
  <c r="O326" i="20"/>
  <c r="N326" i="20"/>
  <c r="M326" i="20"/>
  <c r="L326" i="20"/>
  <c r="K326" i="20"/>
  <c r="J326" i="20"/>
  <c r="I326" i="20"/>
  <c r="G326" i="20"/>
  <c r="E326" i="20"/>
  <c r="D326" i="20"/>
  <c r="AN325" i="20"/>
  <c r="AM325" i="20"/>
  <c r="AL325" i="20"/>
  <c r="AK325" i="20"/>
  <c r="AJ325" i="20"/>
  <c r="AI325" i="20"/>
  <c r="AH325" i="20"/>
  <c r="AG325" i="20"/>
  <c r="AF325" i="20"/>
  <c r="AE325" i="20"/>
  <c r="AD325" i="20"/>
  <c r="AC325" i="20"/>
  <c r="AA325" i="20"/>
  <c r="AB325" i="20" s="1"/>
  <c r="Z325" i="20"/>
  <c r="Y325" i="20"/>
  <c r="S325" i="20"/>
  <c r="R325" i="20"/>
  <c r="Q325" i="20"/>
  <c r="P325" i="20"/>
  <c r="O325" i="20"/>
  <c r="N325" i="20"/>
  <c r="M325" i="20"/>
  <c r="L325" i="20"/>
  <c r="K325" i="20"/>
  <c r="J325" i="20"/>
  <c r="I325" i="20"/>
  <c r="G325" i="20"/>
  <c r="E325" i="20"/>
  <c r="D325" i="20"/>
  <c r="AN324" i="20"/>
  <c r="AM324" i="20"/>
  <c r="AL324" i="20"/>
  <c r="AK324" i="20"/>
  <c r="AJ324" i="20"/>
  <c r="AI324" i="20"/>
  <c r="AH324" i="20"/>
  <c r="AG324" i="20"/>
  <c r="AF324" i="20"/>
  <c r="AE324" i="20"/>
  <c r="AD324" i="20"/>
  <c r="AC324" i="20"/>
  <c r="AA324" i="20"/>
  <c r="Z324" i="20"/>
  <c r="Y324" i="20"/>
  <c r="S324" i="20"/>
  <c r="R324" i="20"/>
  <c r="Q324" i="20"/>
  <c r="P324" i="20"/>
  <c r="O324" i="20"/>
  <c r="N324" i="20"/>
  <c r="M324" i="20"/>
  <c r="L324" i="20"/>
  <c r="K324" i="20"/>
  <c r="J324" i="20"/>
  <c r="I324" i="20"/>
  <c r="G324" i="20"/>
  <c r="E324" i="20"/>
  <c r="D324" i="20"/>
  <c r="AN323" i="20"/>
  <c r="AM323" i="20"/>
  <c r="AL323" i="20"/>
  <c r="AK323" i="20"/>
  <c r="AJ323" i="20"/>
  <c r="AI323" i="20"/>
  <c r="AH323" i="20"/>
  <c r="AG323" i="20"/>
  <c r="AF323" i="20"/>
  <c r="AE323" i="20"/>
  <c r="AD323" i="20"/>
  <c r="AC323" i="20"/>
  <c r="AA323" i="20"/>
  <c r="AB323" i="20" s="1"/>
  <c r="Z323" i="20"/>
  <c r="Y323" i="20"/>
  <c r="S323" i="20"/>
  <c r="R323" i="20"/>
  <c r="Q323" i="20"/>
  <c r="P323" i="20"/>
  <c r="O323" i="20"/>
  <c r="N323" i="20"/>
  <c r="M323" i="20"/>
  <c r="L323" i="20"/>
  <c r="K323" i="20"/>
  <c r="J323" i="20"/>
  <c r="I323" i="20"/>
  <c r="G323" i="20"/>
  <c r="E323" i="20"/>
  <c r="D323" i="20"/>
  <c r="AN322" i="20"/>
  <c r="AM322" i="20"/>
  <c r="AL322" i="20"/>
  <c r="AK322" i="20"/>
  <c r="AJ322" i="20"/>
  <c r="AI322" i="20"/>
  <c r="AH322" i="20"/>
  <c r="AG322" i="20"/>
  <c r="AF322" i="20"/>
  <c r="AE322" i="20"/>
  <c r="AD322" i="20"/>
  <c r="AC322" i="20"/>
  <c r="AA322" i="20"/>
  <c r="AB322" i="20" s="1"/>
  <c r="Z322" i="20"/>
  <c r="Y322" i="20"/>
  <c r="S322" i="20"/>
  <c r="R322" i="20"/>
  <c r="Q322" i="20"/>
  <c r="P322" i="20"/>
  <c r="O322" i="20"/>
  <c r="N322" i="20"/>
  <c r="M322" i="20"/>
  <c r="L322" i="20"/>
  <c r="K322" i="20"/>
  <c r="J322" i="20"/>
  <c r="I322" i="20"/>
  <c r="G322" i="20"/>
  <c r="E322" i="20"/>
  <c r="D322" i="20"/>
  <c r="AN321" i="20"/>
  <c r="AM321" i="20"/>
  <c r="AL321" i="20"/>
  <c r="AK321" i="20"/>
  <c r="AJ321" i="20"/>
  <c r="AI321" i="20"/>
  <c r="AH321" i="20"/>
  <c r="AG321" i="20"/>
  <c r="AF321" i="20"/>
  <c r="AE321" i="20"/>
  <c r="AD321" i="20"/>
  <c r="AC321" i="20"/>
  <c r="AA321" i="20"/>
  <c r="AB321" i="20" s="1"/>
  <c r="Z321" i="20"/>
  <c r="Y321" i="20"/>
  <c r="S321" i="20"/>
  <c r="R321" i="20"/>
  <c r="Q321" i="20"/>
  <c r="P321" i="20"/>
  <c r="O321" i="20"/>
  <c r="N321" i="20"/>
  <c r="M321" i="20"/>
  <c r="L321" i="20"/>
  <c r="K321" i="20"/>
  <c r="J321" i="20"/>
  <c r="I321" i="20"/>
  <c r="G321" i="20"/>
  <c r="E321" i="20"/>
  <c r="D321" i="20"/>
  <c r="AN320" i="20"/>
  <c r="AM320" i="20"/>
  <c r="AL320" i="20"/>
  <c r="AK320" i="20"/>
  <c r="AJ320" i="20"/>
  <c r="AI320" i="20"/>
  <c r="AH320" i="20"/>
  <c r="AG320" i="20"/>
  <c r="AF320" i="20"/>
  <c r="AE320" i="20"/>
  <c r="AD320" i="20"/>
  <c r="AC320" i="20"/>
  <c r="AA320" i="20"/>
  <c r="Z320" i="20"/>
  <c r="Y320" i="20"/>
  <c r="S320" i="20"/>
  <c r="R320" i="20"/>
  <c r="Q320" i="20"/>
  <c r="P320" i="20"/>
  <c r="O320" i="20"/>
  <c r="N320" i="20"/>
  <c r="M320" i="20"/>
  <c r="L320" i="20"/>
  <c r="K320" i="20"/>
  <c r="J320" i="20"/>
  <c r="I320" i="20"/>
  <c r="G320" i="20"/>
  <c r="E320" i="20"/>
  <c r="D320" i="20"/>
  <c r="AN319" i="20"/>
  <c r="AM319" i="20"/>
  <c r="AL319" i="20"/>
  <c r="AK319" i="20"/>
  <c r="AJ319" i="20"/>
  <c r="AI319" i="20"/>
  <c r="AH319" i="20"/>
  <c r="AG319" i="20"/>
  <c r="AF319" i="20"/>
  <c r="AE319" i="20"/>
  <c r="AD319" i="20"/>
  <c r="AC319" i="20"/>
  <c r="AA319" i="20"/>
  <c r="AB319" i="20" s="1"/>
  <c r="Z319" i="20"/>
  <c r="Y319" i="20"/>
  <c r="S319" i="20"/>
  <c r="R319" i="20"/>
  <c r="Q319" i="20"/>
  <c r="P319" i="20"/>
  <c r="O319" i="20"/>
  <c r="N319" i="20"/>
  <c r="M319" i="20"/>
  <c r="L319" i="20"/>
  <c r="K319" i="20"/>
  <c r="J319" i="20"/>
  <c r="I319" i="20"/>
  <c r="G319" i="20"/>
  <c r="E319" i="20"/>
  <c r="D319" i="20"/>
  <c r="AN318" i="20"/>
  <c r="AM318" i="20"/>
  <c r="AL318" i="20"/>
  <c r="AK318" i="20"/>
  <c r="AJ318" i="20"/>
  <c r="AI318" i="20"/>
  <c r="AH318" i="20"/>
  <c r="AG318" i="20"/>
  <c r="AF318" i="20"/>
  <c r="AE318" i="20"/>
  <c r="AD318" i="20"/>
  <c r="AC318" i="20"/>
  <c r="AA318" i="20"/>
  <c r="AB318" i="20" s="1"/>
  <c r="Z318" i="20"/>
  <c r="Y318" i="20"/>
  <c r="S318" i="20"/>
  <c r="R318" i="20"/>
  <c r="Q318" i="20"/>
  <c r="P318" i="20"/>
  <c r="O318" i="20"/>
  <c r="N318" i="20"/>
  <c r="M318" i="20"/>
  <c r="L318" i="20"/>
  <c r="K318" i="20"/>
  <c r="J318" i="20"/>
  <c r="I318" i="20"/>
  <c r="G318" i="20"/>
  <c r="E318" i="20"/>
  <c r="D318" i="20"/>
  <c r="AN317" i="20"/>
  <c r="AM317" i="20"/>
  <c r="AL317" i="20"/>
  <c r="AK317" i="20"/>
  <c r="AJ317" i="20"/>
  <c r="AI317" i="20"/>
  <c r="AH317" i="20"/>
  <c r="AG317" i="20"/>
  <c r="AF317" i="20"/>
  <c r="AE317" i="20"/>
  <c r="AD317" i="20"/>
  <c r="AC317" i="20"/>
  <c r="AA317" i="20"/>
  <c r="AB317" i="20" s="1"/>
  <c r="Z317" i="20"/>
  <c r="Y317" i="20"/>
  <c r="S317" i="20"/>
  <c r="R317" i="20"/>
  <c r="Q317" i="20"/>
  <c r="P317" i="20"/>
  <c r="O317" i="20"/>
  <c r="N317" i="20"/>
  <c r="M317" i="20"/>
  <c r="L317" i="20"/>
  <c r="K317" i="20"/>
  <c r="J317" i="20"/>
  <c r="I317" i="20"/>
  <c r="G317" i="20"/>
  <c r="E317" i="20"/>
  <c r="D317" i="20"/>
  <c r="AN316" i="20"/>
  <c r="AM316" i="20"/>
  <c r="AL316" i="20"/>
  <c r="AK316" i="20"/>
  <c r="AJ316" i="20"/>
  <c r="AI316" i="20"/>
  <c r="AH316" i="20"/>
  <c r="AG316" i="20"/>
  <c r="AF316" i="20"/>
  <c r="AE316" i="20"/>
  <c r="AD316" i="20"/>
  <c r="AC316" i="20"/>
  <c r="AA316" i="20"/>
  <c r="Z316" i="20"/>
  <c r="Y316" i="20"/>
  <c r="S316" i="20"/>
  <c r="R316" i="20"/>
  <c r="Q316" i="20"/>
  <c r="P316" i="20"/>
  <c r="O316" i="20"/>
  <c r="N316" i="20"/>
  <c r="M316" i="20"/>
  <c r="L316" i="20"/>
  <c r="K316" i="20"/>
  <c r="J316" i="20"/>
  <c r="I316" i="20"/>
  <c r="G316" i="20"/>
  <c r="E316" i="20"/>
  <c r="D316" i="20"/>
  <c r="AN315" i="20"/>
  <c r="AM315" i="20"/>
  <c r="AL315" i="20"/>
  <c r="AK315" i="20"/>
  <c r="AJ315" i="20"/>
  <c r="AI315" i="20"/>
  <c r="AH315" i="20"/>
  <c r="AG315" i="20"/>
  <c r="AF315" i="20"/>
  <c r="AE315" i="20"/>
  <c r="AD315" i="20"/>
  <c r="AC315" i="20"/>
  <c r="AA315" i="20"/>
  <c r="AB315" i="20" s="1"/>
  <c r="Z315" i="20"/>
  <c r="Y315" i="20"/>
  <c r="S315" i="20"/>
  <c r="R315" i="20"/>
  <c r="Q315" i="20"/>
  <c r="P315" i="20"/>
  <c r="O315" i="20"/>
  <c r="N315" i="20"/>
  <c r="M315" i="20"/>
  <c r="L315" i="20"/>
  <c r="K315" i="20"/>
  <c r="J315" i="20"/>
  <c r="I315" i="20"/>
  <c r="G315" i="20"/>
  <c r="E315" i="20"/>
  <c r="D315" i="20"/>
  <c r="AN314" i="20"/>
  <c r="AM314" i="20"/>
  <c r="AL314" i="20"/>
  <c r="AK314" i="20"/>
  <c r="AJ314" i="20"/>
  <c r="AI314" i="20"/>
  <c r="AH314" i="20"/>
  <c r="AG314" i="20"/>
  <c r="AF314" i="20"/>
  <c r="AE314" i="20"/>
  <c r="AD314" i="20"/>
  <c r="AC314" i="20"/>
  <c r="AA314" i="20"/>
  <c r="AB314" i="20" s="1"/>
  <c r="Z314" i="20"/>
  <c r="Y314" i="20"/>
  <c r="S314" i="20"/>
  <c r="R314" i="20"/>
  <c r="Q314" i="20"/>
  <c r="P314" i="20"/>
  <c r="O314" i="20"/>
  <c r="N314" i="20"/>
  <c r="M314" i="20"/>
  <c r="L314" i="20"/>
  <c r="K314" i="20"/>
  <c r="J314" i="20"/>
  <c r="I314" i="20"/>
  <c r="G314" i="20"/>
  <c r="E314" i="20"/>
  <c r="D314" i="20"/>
  <c r="AN313" i="20"/>
  <c r="AM313" i="20"/>
  <c r="AL313" i="20"/>
  <c r="AK313" i="20"/>
  <c r="AJ313" i="20"/>
  <c r="AI313" i="20"/>
  <c r="AH313" i="20"/>
  <c r="AG313" i="20"/>
  <c r="AF313" i="20"/>
  <c r="AE313" i="20"/>
  <c r="AD313" i="20"/>
  <c r="AC313" i="20"/>
  <c r="AA313" i="20"/>
  <c r="AB313" i="20" s="1"/>
  <c r="Z313" i="20"/>
  <c r="Y313" i="20"/>
  <c r="S313" i="20"/>
  <c r="R313" i="20"/>
  <c r="Q313" i="20"/>
  <c r="P313" i="20"/>
  <c r="O313" i="20"/>
  <c r="N313" i="20"/>
  <c r="M313" i="20"/>
  <c r="L313" i="20"/>
  <c r="K313" i="20"/>
  <c r="J313" i="20"/>
  <c r="I313" i="20"/>
  <c r="G313" i="20"/>
  <c r="E313" i="20"/>
  <c r="D313" i="20"/>
  <c r="AN312" i="20"/>
  <c r="AM312" i="20"/>
  <c r="AL312" i="20"/>
  <c r="AK312" i="20"/>
  <c r="AJ312" i="20"/>
  <c r="AI312" i="20"/>
  <c r="AH312" i="20"/>
  <c r="AG312" i="20"/>
  <c r="AF312" i="20"/>
  <c r="AE312" i="20"/>
  <c r="AD312" i="20"/>
  <c r="AC312" i="20"/>
  <c r="AA312" i="20"/>
  <c r="Z312" i="20"/>
  <c r="Y312" i="20"/>
  <c r="S312" i="20"/>
  <c r="R312" i="20"/>
  <c r="Q312" i="20"/>
  <c r="P312" i="20"/>
  <c r="O312" i="20"/>
  <c r="N312" i="20"/>
  <c r="M312" i="20"/>
  <c r="L312" i="20"/>
  <c r="K312" i="20"/>
  <c r="J312" i="20"/>
  <c r="I312" i="20"/>
  <c r="G312" i="20"/>
  <c r="E312" i="20"/>
  <c r="D312" i="20"/>
  <c r="AN311" i="20"/>
  <c r="AM311" i="20"/>
  <c r="AL311" i="20"/>
  <c r="AK311" i="20"/>
  <c r="AJ311" i="20"/>
  <c r="AI311" i="20"/>
  <c r="AH311" i="20"/>
  <c r="AG311" i="20"/>
  <c r="AF311" i="20"/>
  <c r="AE311" i="20"/>
  <c r="AD311" i="20"/>
  <c r="AC311" i="20"/>
  <c r="AA311" i="20"/>
  <c r="AB311" i="20" s="1"/>
  <c r="Z311" i="20"/>
  <c r="Y311" i="20"/>
  <c r="S311" i="20"/>
  <c r="R311" i="20"/>
  <c r="Q311" i="20"/>
  <c r="P311" i="20"/>
  <c r="O311" i="20"/>
  <c r="N311" i="20"/>
  <c r="M311" i="20"/>
  <c r="L311" i="20"/>
  <c r="K311" i="20"/>
  <c r="J311" i="20"/>
  <c r="I311" i="20"/>
  <c r="G311" i="20"/>
  <c r="E311" i="20"/>
  <c r="D311" i="20"/>
  <c r="AN310" i="20"/>
  <c r="AM310" i="20"/>
  <c r="AL310" i="20"/>
  <c r="AK310" i="20"/>
  <c r="AJ310" i="20"/>
  <c r="AI310" i="20"/>
  <c r="AH310" i="20"/>
  <c r="AG310" i="20"/>
  <c r="AF310" i="20"/>
  <c r="AE310" i="20"/>
  <c r="AD310" i="20"/>
  <c r="AC310" i="20"/>
  <c r="AA310" i="20"/>
  <c r="AB310" i="20" s="1"/>
  <c r="Z310" i="20"/>
  <c r="Y310" i="20"/>
  <c r="S310" i="20"/>
  <c r="R310" i="20"/>
  <c r="Q310" i="20"/>
  <c r="P310" i="20"/>
  <c r="O310" i="20"/>
  <c r="N310" i="20"/>
  <c r="M310" i="20"/>
  <c r="L310" i="20"/>
  <c r="K310" i="20"/>
  <c r="J310" i="20"/>
  <c r="I310" i="20"/>
  <c r="G310" i="20"/>
  <c r="E310" i="20"/>
  <c r="D310" i="20"/>
  <c r="AN309" i="20"/>
  <c r="AM309" i="20"/>
  <c r="AL309" i="20"/>
  <c r="AK309" i="20"/>
  <c r="AJ309" i="20"/>
  <c r="AI309" i="20"/>
  <c r="AH309" i="20"/>
  <c r="AG309" i="20"/>
  <c r="AF309" i="20"/>
  <c r="AE309" i="20"/>
  <c r="AD309" i="20"/>
  <c r="AC309" i="20"/>
  <c r="AA309" i="20"/>
  <c r="AB309" i="20" s="1"/>
  <c r="Z309" i="20"/>
  <c r="Y309" i="20"/>
  <c r="S309" i="20"/>
  <c r="R309" i="20"/>
  <c r="Q309" i="20"/>
  <c r="P309" i="20"/>
  <c r="O309" i="20"/>
  <c r="N309" i="20"/>
  <c r="M309" i="20"/>
  <c r="L309" i="20"/>
  <c r="K309" i="20"/>
  <c r="J309" i="20"/>
  <c r="I309" i="20"/>
  <c r="G309" i="20"/>
  <c r="E309" i="20"/>
  <c r="D309" i="20"/>
  <c r="AN308" i="20"/>
  <c r="AM308" i="20"/>
  <c r="AL308" i="20"/>
  <c r="AK308" i="20"/>
  <c r="AJ308" i="20"/>
  <c r="AI308" i="20"/>
  <c r="AH308" i="20"/>
  <c r="AG308" i="20"/>
  <c r="AF308" i="20"/>
  <c r="AE308" i="20"/>
  <c r="AD308" i="20"/>
  <c r="AC308" i="20"/>
  <c r="AA308" i="20"/>
  <c r="AB308" i="20" s="1"/>
  <c r="Z308" i="20"/>
  <c r="Y308" i="20"/>
  <c r="S308" i="20"/>
  <c r="R308" i="20"/>
  <c r="Q308" i="20"/>
  <c r="P308" i="20"/>
  <c r="O308" i="20"/>
  <c r="N308" i="20"/>
  <c r="M308" i="20"/>
  <c r="L308" i="20"/>
  <c r="K308" i="20"/>
  <c r="J308" i="20"/>
  <c r="I308" i="20"/>
  <c r="G308" i="20"/>
  <c r="E308" i="20"/>
  <c r="D308" i="20"/>
  <c r="AN307" i="20"/>
  <c r="AM307" i="20"/>
  <c r="AL307" i="20"/>
  <c r="AK307" i="20"/>
  <c r="AJ307" i="20"/>
  <c r="AI307" i="20"/>
  <c r="AH307" i="20"/>
  <c r="AG307" i="20"/>
  <c r="AF307" i="20"/>
  <c r="AE307" i="20"/>
  <c r="AD307" i="20"/>
  <c r="AC307" i="20"/>
  <c r="AA307" i="20"/>
  <c r="AB307" i="20" s="1"/>
  <c r="Z307" i="20"/>
  <c r="Y307" i="20"/>
  <c r="S307" i="20"/>
  <c r="R307" i="20"/>
  <c r="Q307" i="20"/>
  <c r="P307" i="20"/>
  <c r="O307" i="20"/>
  <c r="N307" i="20"/>
  <c r="M307" i="20"/>
  <c r="L307" i="20"/>
  <c r="K307" i="20"/>
  <c r="J307" i="20"/>
  <c r="I307" i="20"/>
  <c r="G307" i="20"/>
  <c r="E307" i="20"/>
  <c r="D307" i="20"/>
  <c r="AN306" i="20"/>
  <c r="AM306" i="20"/>
  <c r="AL306" i="20"/>
  <c r="AK306" i="20"/>
  <c r="AJ306" i="20"/>
  <c r="AI306" i="20"/>
  <c r="AH306" i="20"/>
  <c r="AG306" i="20"/>
  <c r="AF306" i="20"/>
  <c r="AE306" i="20"/>
  <c r="AD306" i="20"/>
  <c r="AC306" i="20"/>
  <c r="AA306" i="20"/>
  <c r="AB306" i="20" s="1"/>
  <c r="Z306" i="20"/>
  <c r="Y306" i="20"/>
  <c r="S306" i="20"/>
  <c r="R306" i="20"/>
  <c r="Q306" i="20"/>
  <c r="P306" i="20"/>
  <c r="O306" i="20"/>
  <c r="N306" i="20"/>
  <c r="M306" i="20"/>
  <c r="L306" i="20"/>
  <c r="K306" i="20"/>
  <c r="J306" i="20"/>
  <c r="I306" i="20"/>
  <c r="G306" i="20"/>
  <c r="E306" i="20"/>
  <c r="D306" i="20"/>
  <c r="AN305" i="20"/>
  <c r="AM305" i="20"/>
  <c r="AL305" i="20"/>
  <c r="AK305" i="20"/>
  <c r="AJ305" i="20"/>
  <c r="AI305" i="20"/>
  <c r="AH305" i="20"/>
  <c r="AG305" i="20"/>
  <c r="AF305" i="20"/>
  <c r="AE305" i="20"/>
  <c r="AD305" i="20"/>
  <c r="AC305" i="20"/>
  <c r="AA305" i="20"/>
  <c r="AB305" i="20" s="1"/>
  <c r="Z305" i="20"/>
  <c r="Y305" i="20"/>
  <c r="S305" i="20"/>
  <c r="R305" i="20"/>
  <c r="Q305" i="20"/>
  <c r="P305" i="20"/>
  <c r="O305" i="20"/>
  <c r="N305" i="20"/>
  <c r="M305" i="20"/>
  <c r="L305" i="20"/>
  <c r="K305" i="20"/>
  <c r="J305" i="20"/>
  <c r="I305" i="20"/>
  <c r="G305" i="20"/>
  <c r="H305" i="20" s="1"/>
  <c r="E305" i="20"/>
  <c r="D305" i="20"/>
  <c r="AN304" i="20"/>
  <c r="AM304" i="20"/>
  <c r="AL304" i="20"/>
  <c r="AK304" i="20"/>
  <c r="AJ304" i="20"/>
  <c r="AI304" i="20"/>
  <c r="AH304" i="20"/>
  <c r="AG304" i="20"/>
  <c r="AF304" i="20"/>
  <c r="AE304" i="20"/>
  <c r="AD304" i="20"/>
  <c r="AC304" i="20"/>
  <c r="AA304" i="20"/>
  <c r="Z304" i="20"/>
  <c r="AB304" i="20" s="1"/>
  <c r="Y304" i="20"/>
  <c r="S304" i="20"/>
  <c r="R304" i="20"/>
  <c r="Q304" i="20"/>
  <c r="P304" i="20"/>
  <c r="O304" i="20"/>
  <c r="N304" i="20"/>
  <c r="M304" i="20"/>
  <c r="L304" i="20"/>
  <c r="K304" i="20"/>
  <c r="J304" i="20"/>
  <c r="I304" i="20"/>
  <c r="G304" i="20"/>
  <c r="E304" i="20"/>
  <c r="D304" i="20"/>
  <c r="AN303" i="20"/>
  <c r="AM303" i="20"/>
  <c r="AL303" i="20"/>
  <c r="AK303" i="20"/>
  <c r="AJ303" i="20"/>
  <c r="AI303" i="20"/>
  <c r="AH303" i="20"/>
  <c r="AG303" i="20"/>
  <c r="AF303" i="20"/>
  <c r="AE303" i="20"/>
  <c r="AD303" i="20"/>
  <c r="AC303" i="20"/>
  <c r="AA303" i="20"/>
  <c r="Z303" i="20"/>
  <c r="Y303" i="20"/>
  <c r="S303" i="20"/>
  <c r="R303" i="20"/>
  <c r="Q303" i="20"/>
  <c r="P303" i="20"/>
  <c r="O303" i="20"/>
  <c r="N303" i="20"/>
  <c r="M303" i="20"/>
  <c r="L303" i="20"/>
  <c r="K303" i="20"/>
  <c r="J303" i="20"/>
  <c r="I303" i="20"/>
  <c r="G303" i="20"/>
  <c r="H303" i="20"/>
  <c r="E303" i="20"/>
  <c r="D303" i="20"/>
  <c r="AN302" i="20"/>
  <c r="AM302" i="20"/>
  <c r="AL302" i="20"/>
  <c r="AK302" i="20"/>
  <c r="AJ302" i="20"/>
  <c r="AI302" i="20"/>
  <c r="AH302" i="20"/>
  <c r="AG302" i="20"/>
  <c r="AF302" i="20"/>
  <c r="AE302" i="20"/>
  <c r="AD302" i="20"/>
  <c r="AC302" i="20"/>
  <c r="AB302" i="20"/>
  <c r="AA302" i="20"/>
  <c r="Z302" i="20"/>
  <c r="Y302" i="20"/>
  <c r="S302" i="20"/>
  <c r="R302" i="20"/>
  <c r="Q302" i="20"/>
  <c r="P302" i="20"/>
  <c r="O302" i="20"/>
  <c r="N302" i="20"/>
  <c r="M302" i="20"/>
  <c r="L302" i="20"/>
  <c r="K302" i="20"/>
  <c r="J302" i="20"/>
  <c r="I302" i="20"/>
  <c r="H302" i="20"/>
  <c r="G302" i="20"/>
  <c r="E302" i="20"/>
  <c r="D302" i="20"/>
  <c r="AN301" i="20"/>
  <c r="AM301" i="20"/>
  <c r="AL301" i="20"/>
  <c r="AK301" i="20"/>
  <c r="AJ301" i="20"/>
  <c r="AI301" i="20"/>
  <c r="AH301" i="20"/>
  <c r="AG301" i="20"/>
  <c r="AF301" i="20"/>
  <c r="AE301" i="20"/>
  <c r="AD301" i="20"/>
  <c r="AO301" i="20" s="1"/>
  <c r="AC301" i="20"/>
  <c r="AA301" i="20"/>
  <c r="Z301" i="20"/>
  <c r="AB301" i="20" s="1"/>
  <c r="Y301" i="20"/>
  <c r="S301" i="20"/>
  <c r="R301" i="20"/>
  <c r="Q301" i="20"/>
  <c r="P301" i="20"/>
  <c r="O301" i="20"/>
  <c r="N301" i="20"/>
  <c r="M301" i="20"/>
  <c r="L301" i="20"/>
  <c r="K301" i="20"/>
  <c r="J301" i="20"/>
  <c r="I301" i="20"/>
  <c r="H301" i="20"/>
  <c r="G301" i="20"/>
  <c r="E301" i="20"/>
  <c r="D301" i="20"/>
  <c r="AN300" i="20"/>
  <c r="AM300" i="20"/>
  <c r="AL300" i="20"/>
  <c r="AK300" i="20"/>
  <c r="AJ300" i="20"/>
  <c r="AI300" i="20"/>
  <c r="AH300" i="20"/>
  <c r="AG300" i="20"/>
  <c r="AF300" i="20"/>
  <c r="AE300" i="20"/>
  <c r="AD300" i="20"/>
  <c r="AC300" i="20"/>
  <c r="AA300" i="20"/>
  <c r="Z300" i="20"/>
  <c r="Y300" i="20"/>
  <c r="S300" i="20"/>
  <c r="R300" i="20"/>
  <c r="Q300" i="20"/>
  <c r="P300" i="20"/>
  <c r="O300" i="20"/>
  <c r="N300" i="20"/>
  <c r="M300" i="20"/>
  <c r="L300" i="20"/>
  <c r="K300" i="20"/>
  <c r="J300" i="20"/>
  <c r="I300" i="20"/>
  <c r="G300" i="20"/>
  <c r="H300" i="20"/>
  <c r="E300" i="20"/>
  <c r="D300" i="20"/>
  <c r="AN299" i="20"/>
  <c r="AM299" i="20"/>
  <c r="AL299" i="20"/>
  <c r="AK299" i="20"/>
  <c r="AJ299" i="20"/>
  <c r="AI299" i="20"/>
  <c r="AH299" i="20"/>
  <c r="AG299" i="20"/>
  <c r="AF299" i="20"/>
  <c r="AE299" i="20"/>
  <c r="AD299" i="20"/>
  <c r="AC299" i="20"/>
  <c r="AA299" i="20"/>
  <c r="Z299" i="20"/>
  <c r="Y299" i="20"/>
  <c r="S299" i="20"/>
  <c r="R299" i="20"/>
  <c r="Q299" i="20"/>
  <c r="P299" i="20"/>
  <c r="O299" i="20"/>
  <c r="N299" i="20"/>
  <c r="M299" i="20"/>
  <c r="L299" i="20"/>
  <c r="K299" i="20"/>
  <c r="J299" i="20"/>
  <c r="I299" i="20"/>
  <c r="G299" i="20"/>
  <c r="H299" i="20"/>
  <c r="E299" i="20"/>
  <c r="D299" i="20"/>
  <c r="AN298" i="20"/>
  <c r="AM298" i="20"/>
  <c r="AL298" i="20"/>
  <c r="AK298" i="20"/>
  <c r="AJ298" i="20"/>
  <c r="AI298" i="20"/>
  <c r="AH298" i="20"/>
  <c r="AG298" i="20"/>
  <c r="AF298" i="20"/>
  <c r="AE298" i="20"/>
  <c r="AD298" i="20"/>
  <c r="AC298" i="20"/>
  <c r="AA298" i="20"/>
  <c r="Z298" i="20"/>
  <c r="AB298" i="20" s="1"/>
  <c r="Y298" i="20"/>
  <c r="S298" i="20"/>
  <c r="R298" i="20"/>
  <c r="Q298" i="20"/>
  <c r="P298" i="20"/>
  <c r="O298" i="20"/>
  <c r="N298" i="20"/>
  <c r="M298" i="20"/>
  <c r="L298" i="20"/>
  <c r="K298" i="20"/>
  <c r="J298" i="20"/>
  <c r="I298" i="20"/>
  <c r="G298" i="20"/>
  <c r="H298" i="20"/>
  <c r="E298" i="20"/>
  <c r="D298" i="20"/>
  <c r="AN297" i="20"/>
  <c r="AM297" i="20"/>
  <c r="AL297" i="20"/>
  <c r="AK297" i="20"/>
  <c r="AJ297" i="20"/>
  <c r="AI297" i="20"/>
  <c r="AH297" i="20"/>
  <c r="AG297" i="20"/>
  <c r="AF297" i="20"/>
  <c r="AE297" i="20"/>
  <c r="AD297" i="20"/>
  <c r="AC297" i="20"/>
  <c r="AA297" i="20"/>
  <c r="Z297" i="20"/>
  <c r="Y297" i="20"/>
  <c r="S297" i="20"/>
  <c r="R297" i="20"/>
  <c r="Q297" i="20"/>
  <c r="P297" i="20"/>
  <c r="O297" i="20"/>
  <c r="N297" i="20"/>
  <c r="M297" i="20"/>
  <c r="L297" i="20"/>
  <c r="K297" i="20"/>
  <c r="J297" i="20"/>
  <c r="I297" i="20"/>
  <c r="G297" i="20"/>
  <c r="E297" i="20"/>
  <c r="D297" i="20"/>
  <c r="AN296" i="20"/>
  <c r="AM296" i="20"/>
  <c r="AL296" i="20"/>
  <c r="AK296" i="20"/>
  <c r="AJ296" i="20"/>
  <c r="AI296" i="20"/>
  <c r="AH296" i="20"/>
  <c r="AG296" i="20"/>
  <c r="AF296" i="20"/>
  <c r="AE296" i="20"/>
  <c r="AD296" i="20"/>
  <c r="AC296" i="20"/>
  <c r="AA296" i="20"/>
  <c r="Z296" i="20"/>
  <c r="AB296" i="20" s="1"/>
  <c r="Y296" i="20"/>
  <c r="S296" i="20"/>
  <c r="R296" i="20"/>
  <c r="Q296" i="20"/>
  <c r="P296" i="20"/>
  <c r="O296" i="20"/>
  <c r="N296" i="20"/>
  <c r="M296" i="20"/>
  <c r="L296" i="20"/>
  <c r="K296" i="20"/>
  <c r="J296" i="20"/>
  <c r="I296" i="20"/>
  <c r="G296" i="20"/>
  <c r="E296" i="20"/>
  <c r="D296" i="20"/>
  <c r="AN295" i="20"/>
  <c r="AM295" i="20"/>
  <c r="AL295" i="20"/>
  <c r="AK295" i="20"/>
  <c r="AJ295" i="20"/>
  <c r="AI295" i="20"/>
  <c r="AH295" i="20"/>
  <c r="AG295" i="20"/>
  <c r="AF295" i="20"/>
  <c r="AE295" i="20"/>
  <c r="AD295" i="20"/>
  <c r="AC295" i="20"/>
  <c r="AA295" i="20"/>
  <c r="Z295" i="20"/>
  <c r="Y295" i="20"/>
  <c r="S295" i="20"/>
  <c r="R295" i="20"/>
  <c r="Q295" i="20"/>
  <c r="P295" i="20"/>
  <c r="O295" i="20"/>
  <c r="N295" i="20"/>
  <c r="M295" i="20"/>
  <c r="L295" i="20"/>
  <c r="K295" i="20"/>
  <c r="J295" i="20"/>
  <c r="I295" i="20"/>
  <c r="G295" i="20"/>
  <c r="H295" i="20"/>
  <c r="E295" i="20"/>
  <c r="D295" i="20"/>
  <c r="AN294" i="20"/>
  <c r="AM294" i="20"/>
  <c r="AL294" i="20"/>
  <c r="AK294" i="20"/>
  <c r="AJ294" i="20"/>
  <c r="AI294" i="20"/>
  <c r="AH294" i="20"/>
  <c r="AG294" i="20"/>
  <c r="AF294" i="20"/>
  <c r="AE294" i="20"/>
  <c r="AD294" i="20"/>
  <c r="AC294" i="20"/>
  <c r="AB294" i="20"/>
  <c r="AA294" i="20"/>
  <c r="Z294" i="20"/>
  <c r="Y294" i="20"/>
  <c r="S294" i="20"/>
  <c r="R294" i="20"/>
  <c r="Q294" i="20"/>
  <c r="P294" i="20"/>
  <c r="O294" i="20"/>
  <c r="N294" i="20"/>
  <c r="M294" i="20"/>
  <c r="L294" i="20"/>
  <c r="K294" i="20"/>
  <c r="J294" i="20"/>
  <c r="I294" i="20"/>
  <c r="H294" i="20"/>
  <c r="G294" i="20"/>
  <c r="E294" i="20"/>
  <c r="D294" i="20"/>
  <c r="AN293" i="20"/>
  <c r="AM293" i="20"/>
  <c r="AL293" i="20"/>
  <c r="AK293" i="20"/>
  <c r="AJ293" i="20"/>
  <c r="AI293" i="20"/>
  <c r="AH293" i="20"/>
  <c r="AG293" i="20"/>
  <c r="AF293" i="20"/>
  <c r="AE293" i="20"/>
  <c r="AD293" i="20"/>
  <c r="AC293" i="20"/>
  <c r="AA293" i="20"/>
  <c r="Z293" i="20"/>
  <c r="AB293" i="20" s="1"/>
  <c r="Y293" i="20"/>
  <c r="S293" i="20"/>
  <c r="R293" i="20"/>
  <c r="Q293" i="20"/>
  <c r="P293" i="20"/>
  <c r="O293" i="20"/>
  <c r="N293" i="20"/>
  <c r="M293" i="20"/>
  <c r="L293" i="20"/>
  <c r="K293" i="20"/>
  <c r="J293" i="20"/>
  <c r="I293" i="20"/>
  <c r="H293" i="20"/>
  <c r="G293" i="20"/>
  <c r="E293" i="20"/>
  <c r="D293" i="20"/>
  <c r="AN292" i="20"/>
  <c r="AM292" i="20"/>
  <c r="AL292" i="20"/>
  <c r="AK292" i="20"/>
  <c r="AJ292" i="20"/>
  <c r="AI292" i="20"/>
  <c r="AH292" i="20"/>
  <c r="AG292" i="20"/>
  <c r="AF292" i="20"/>
  <c r="AE292" i="20"/>
  <c r="AD292" i="20"/>
  <c r="AC292" i="20"/>
  <c r="AA292" i="20"/>
  <c r="Z292" i="20"/>
  <c r="AB292" i="20" s="1"/>
  <c r="Y292" i="20"/>
  <c r="S292" i="20"/>
  <c r="R292" i="20"/>
  <c r="Q292" i="20"/>
  <c r="P292" i="20"/>
  <c r="O292" i="20"/>
  <c r="N292" i="20"/>
  <c r="M292" i="20"/>
  <c r="L292" i="20"/>
  <c r="K292" i="20"/>
  <c r="J292" i="20"/>
  <c r="I292" i="20"/>
  <c r="G292" i="20"/>
  <c r="H292" i="20"/>
  <c r="E292" i="20"/>
  <c r="D292" i="20"/>
  <c r="AN291" i="20"/>
  <c r="AM291" i="20"/>
  <c r="AL291" i="20"/>
  <c r="AK291" i="20"/>
  <c r="AJ291" i="20"/>
  <c r="AI291" i="20"/>
  <c r="AH291" i="20"/>
  <c r="AG291" i="20"/>
  <c r="AF291" i="20"/>
  <c r="AE291" i="20"/>
  <c r="AD291" i="20"/>
  <c r="AC291" i="20"/>
  <c r="AA291" i="20"/>
  <c r="Z291" i="20"/>
  <c r="Y291" i="20"/>
  <c r="S291" i="20"/>
  <c r="R291" i="20"/>
  <c r="Q291" i="20"/>
  <c r="P291" i="20"/>
  <c r="O291" i="20"/>
  <c r="N291" i="20"/>
  <c r="M291" i="20"/>
  <c r="L291" i="20"/>
  <c r="K291" i="20"/>
  <c r="J291" i="20"/>
  <c r="I291" i="20"/>
  <c r="G291" i="20"/>
  <c r="H291" i="20"/>
  <c r="E291" i="20"/>
  <c r="D291" i="20"/>
  <c r="AN290" i="20"/>
  <c r="AM290" i="20"/>
  <c r="AL290" i="20"/>
  <c r="AK290" i="20"/>
  <c r="AJ290" i="20"/>
  <c r="AI290" i="20"/>
  <c r="AH290" i="20"/>
  <c r="AG290" i="20"/>
  <c r="AF290" i="20"/>
  <c r="AE290" i="20"/>
  <c r="AD290" i="20"/>
  <c r="AC290" i="20"/>
  <c r="AA290" i="20"/>
  <c r="Z290" i="20"/>
  <c r="Y290" i="20"/>
  <c r="S290" i="20"/>
  <c r="R290" i="20"/>
  <c r="Q290" i="20"/>
  <c r="P290" i="20"/>
  <c r="O290" i="20"/>
  <c r="N290" i="20"/>
  <c r="M290" i="20"/>
  <c r="L290" i="20"/>
  <c r="K290" i="20"/>
  <c r="J290" i="20"/>
  <c r="I290" i="20"/>
  <c r="G290" i="20"/>
  <c r="E290" i="20"/>
  <c r="D290" i="20"/>
  <c r="AN289" i="20"/>
  <c r="AM289" i="20"/>
  <c r="AL289" i="20"/>
  <c r="AK289" i="20"/>
  <c r="AJ289" i="20"/>
  <c r="AI289" i="20"/>
  <c r="AH289" i="20"/>
  <c r="AG289" i="20"/>
  <c r="AF289" i="20"/>
  <c r="AE289" i="20"/>
  <c r="AD289" i="20"/>
  <c r="AC289" i="20"/>
  <c r="AA289" i="20"/>
  <c r="AB289" i="20" s="1"/>
  <c r="Z289" i="20"/>
  <c r="Y289" i="20"/>
  <c r="S289" i="20"/>
  <c r="R289" i="20"/>
  <c r="Q289" i="20"/>
  <c r="P289" i="20"/>
  <c r="O289" i="20"/>
  <c r="N289" i="20"/>
  <c r="M289" i="20"/>
  <c r="L289" i="20"/>
  <c r="K289" i="20"/>
  <c r="J289" i="20"/>
  <c r="I289" i="20"/>
  <c r="G289" i="20"/>
  <c r="E289" i="20"/>
  <c r="D289" i="20"/>
  <c r="AN288" i="20"/>
  <c r="AM288" i="20"/>
  <c r="AL288" i="20"/>
  <c r="AK288" i="20"/>
  <c r="AJ288" i="20"/>
  <c r="AI288" i="20"/>
  <c r="AH288" i="20"/>
  <c r="AG288" i="20"/>
  <c r="AF288" i="20"/>
  <c r="AE288" i="20"/>
  <c r="AD288" i="20"/>
  <c r="AC288" i="20"/>
  <c r="AA288" i="20"/>
  <c r="Z288" i="20"/>
  <c r="Y288" i="20"/>
  <c r="S288" i="20"/>
  <c r="R288" i="20"/>
  <c r="Q288" i="20"/>
  <c r="P288" i="20"/>
  <c r="O288" i="20"/>
  <c r="N288" i="20"/>
  <c r="M288" i="20"/>
  <c r="L288" i="20"/>
  <c r="K288" i="20"/>
  <c r="J288" i="20"/>
  <c r="I288" i="20"/>
  <c r="G288" i="20"/>
  <c r="E288" i="20"/>
  <c r="D288" i="20"/>
  <c r="AN287" i="20"/>
  <c r="AM287" i="20"/>
  <c r="AL287" i="20"/>
  <c r="AK287" i="20"/>
  <c r="AJ287" i="20"/>
  <c r="AI287" i="20"/>
  <c r="AH287" i="20"/>
  <c r="AG287" i="20"/>
  <c r="AF287" i="20"/>
  <c r="AE287" i="20"/>
  <c r="AD287" i="20"/>
  <c r="AC287" i="20"/>
  <c r="AA287" i="20"/>
  <c r="Z287" i="20"/>
  <c r="Y287" i="20"/>
  <c r="S287" i="20"/>
  <c r="R287" i="20"/>
  <c r="Q287" i="20"/>
  <c r="P287" i="20"/>
  <c r="O287" i="20"/>
  <c r="N287" i="20"/>
  <c r="M287" i="20"/>
  <c r="L287" i="20"/>
  <c r="T287" i="20" s="1"/>
  <c r="K287" i="20"/>
  <c r="J287" i="20"/>
  <c r="I287" i="20"/>
  <c r="G287" i="20"/>
  <c r="H287" i="20" s="1"/>
  <c r="E287" i="20"/>
  <c r="D287" i="20"/>
  <c r="AN286" i="20"/>
  <c r="AM286" i="20"/>
  <c r="AL286" i="20"/>
  <c r="AK286" i="20"/>
  <c r="AJ286" i="20"/>
  <c r="AI286" i="20"/>
  <c r="AH286" i="20"/>
  <c r="AG286" i="20"/>
  <c r="AF286" i="20"/>
  <c r="AE286" i="20"/>
  <c r="AD286" i="20"/>
  <c r="AC286" i="20"/>
  <c r="AA286" i="20"/>
  <c r="Z286" i="20"/>
  <c r="Y286" i="20"/>
  <c r="S286" i="20"/>
  <c r="R286" i="20"/>
  <c r="Q286" i="20"/>
  <c r="P286" i="20"/>
  <c r="O286" i="20"/>
  <c r="N286" i="20"/>
  <c r="M286" i="20"/>
  <c r="L286" i="20"/>
  <c r="K286" i="20"/>
  <c r="J286" i="20"/>
  <c r="I286" i="20"/>
  <c r="G286" i="20"/>
  <c r="E286" i="20"/>
  <c r="D286" i="20"/>
  <c r="AN285" i="20"/>
  <c r="AM285" i="20"/>
  <c r="AL285" i="20"/>
  <c r="AK285" i="20"/>
  <c r="AJ285" i="20"/>
  <c r="AI285" i="20"/>
  <c r="AH285" i="20"/>
  <c r="AG285" i="20"/>
  <c r="AF285" i="20"/>
  <c r="AE285" i="20"/>
  <c r="AD285" i="20"/>
  <c r="AC285" i="20"/>
  <c r="AA285" i="20"/>
  <c r="AB285" i="20" s="1"/>
  <c r="Z285" i="20"/>
  <c r="Y285" i="20"/>
  <c r="S285" i="20"/>
  <c r="R285" i="20"/>
  <c r="Q285" i="20"/>
  <c r="P285" i="20"/>
  <c r="O285" i="20"/>
  <c r="N285" i="20"/>
  <c r="M285" i="20"/>
  <c r="L285" i="20"/>
  <c r="K285" i="20"/>
  <c r="J285" i="20"/>
  <c r="I285" i="20"/>
  <c r="G285" i="20"/>
  <c r="E285" i="20"/>
  <c r="D285" i="20"/>
  <c r="AN284" i="20"/>
  <c r="AM284" i="20"/>
  <c r="AL284" i="20"/>
  <c r="AK284" i="20"/>
  <c r="AJ284" i="20"/>
  <c r="AI284" i="20"/>
  <c r="AH284" i="20"/>
  <c r="AG284" i="20"/>
  <c r="AF284" i="20"/>
  <c r="AE284" i="20"/>
  <c r="AD284" i="20"/>
  <c r="AC284" i="20"/>
  <c r="AA284" i="20"/>
  <c r="Z284" i="20"/>
  <c r="Y284" i="20"/>
  <c r="S284" i="20"/>
  <c r="R284" i="20"/>
  <c r="Q284" i="20"/>
  <c r="P284" i="20"/>
  <c r="O284" i="20"/>
  <c r="N284" i="20"/>
  <c r="M284" i="20"/>
  <c r="L284" i="20"/>
  <c r="K284" i="20"/>
  <c r="J284" i="20"/>
  <c r="I284" i="20"/>
  <c r="G284" i="20"/>
  <c r="E284" i="20"/>
  <c r="D284" i="20"/>
  <c r="AN283" i="20"/>
  <c r="AM283" i="20"/>
  <c r="AL283" i="20"/>
  <c r="AK283" i="20"/>
  <c r="AJ283" i="20"/>
  <c r="AI283" i="20"/>
  <c r="AH283" i="20"/>
  <c r="AG283" i="20"/>
  <c r="AF283" i="20"/>
  <c r="AE283" i="20"/>
  <c r="AD283" i="20"/>
  <c r="AC283" i="20"/>
  <c r="AA283" i="20"/>
  <c r="Z283" i="20"/>
  <c r="Y283" i="20"/>
  <c r="S283" i="20"/>
  <c r="R283" i="20"/>
  <c r="Q283" i="20"/>
  <c r="P283" i="20"/>
  <c r="O283" i="20"/>
  <c r="N283" i="20"/>
  <c r="M283" i="20"/>
  <c r="L283" i="20"/>
  <c r="K283" i="20"/>
  <c r="J283" i="20"/>
  <c r="I283" i="20"/>
  <c r="G283" i="20"/>
  <c r="H283" i="20" s="1"/>
  <c r="E283" i="20"/>
  <c r="D283" i="20"/>
  <c r="AN282" i="20"/>
  <c r="AM282" i="20"/>
  <c r="AL282" i="20"/>
  <c r="AK282" i="20"/>
  <c r="AJ282" i="20"/>
  <c r="AI282" i="20"/>
  <c r="AH282" i="20"/>
  <c r="AG282" i="20"/>
  <c r="AF282" i="20"/>
  <c r="AE282" i="20"/>
  <c r="AD282" i="20"/>
  <c r="AC282" i="20"/>
  <c r="AA282" i="20"/>
  <c r="Z282" i="20"/>
  <c r="Y282" i="20"/>
  <c r="S282" i="20"/>
  <c r="R282" i="20"/>
  <c r="Q282" i="20"/>
  <c r="P282" i="20"/>
  <c r="O282" i="20"/>
  <c r="N282" i="20"/>
  <c r="M282" i="20"/>
  <c r="L282" i="20"/>
  <c r="K282" i="20"/>
  <c r="J282" i="20"/>
  <c r="I282" i="20"/>
  <c r="G282" i="20"/>
  <c r="E282" i="20"/>
  <c r="D282" i="20"/>
  <c r="AN281" i="20"/>
  <c r="AM281" i="20"/>
  <c r="AL281" i="20"/>
  <c r="AK281" i="20"/>
  <c r="AJ281" i="20"/>
  <c r="AI281" i="20"/>
  <c r="AH281" i="20"/>
  <c r="AG281" i="20"/>
  <c r="AF281" i="20"/>
  <c r="AE281" i="20"/>
  <c r="AD281" i="20"/>
  <c r="AC281" i="20"/>
  <c r="AA281" i="20"/>
  <c r="AB281" i="20" s="1"/>
  <c r="Z281" i="20"/>
  <c r="Y281" i="20"/>
  <c r="S281" i="20"/>
  <c r="R281" i="20"/>
  <c r="Q281" i="20"/>
  <c r="P281" i="20"/>
  <c r="O281" i="20"/>
  <c r="N281" i="20"/>
  <c r="M281" i="20"/>
  <c r="L281" i="20"/>
  <c r="K281" i="20"/>
  <c r="J281" i="20"/>
  <c r="I281" i="20"/>
  <c r="G281" i="20"/>
  <c r="E281" i="20"/>
  <c r="D281" i="20"/>
  <c r="AN280" i="20"/>
  <c r="AM280" i="20"/>
  <c r="AL280" i="20"/>
  <c r="AK280" i="20"/>
  <c r="AJ280" i="20"/>
  <c r="AI280" i="20"/>
  <c r="AH280" i="20"/>
  <c r="AG280" i="20"/>
  <c r="AF280" i="20"/>
  <c r="AE280" i="20"/>
  <c r="AD280" i="20"/>
  <c r="AC280" i="20"/>
  <c r="AA280" i="20"/>
  <c r="AB280" i="20" s="1"/>
  <c r="Z280" i="20"/>
  <c r="Y280" i="20"/>
  <c r="S280" i="20"/>
  <c r="R280" i="20"/>
  <c r="Q280" i="20"/>
  <c r="P280" i="20"/>
  <c r="O280" i="20"/>
  <c r="N280" i="20"/>
  <c r="M280" i="20"/>
  <c r="L280" i="20"/>
  <c r="K280" i="20"/>
  <c r="J280" i="20"/>
  <c r="I280" i="20"/>
  <c r="G280" i="20"/>
  <c r="T280" i="20" s="1"/>
  <c r="E280" i="20"/>
  <c r="D280" i="20"/>
  <c r="AN279" i="20"/>
  <c r="AM279" i="20"/>
  <c r="AL279" i="20"/>
  <c r="AK279" i="20"/>
  <c r="AJ279" i="20"/>
  <c r="AI279" i="20"/>
  <c r="AH279" i="20"/>
  <c r="AG279" i="20"/>
  <c r="AF279" i="20"/>
  <c r="AE279" i="20"/>
  <c r="AD279" i="20"/>
  <c r="AC279" i="20"/>
  <c r="AA279" i="20"/>
  <c r="AB279" i="20" s="1"/>
  <c r="Z279" i="20"/>
  <c r="Y279" i="20"/>
  <c r="S279" i="20"/>
  <c r="R279" i="20"/>
  <c r="Q279" i="20"/>
  <c r="P279" i="20"/>
  <c r="O279" i="20"/>
  <c r="N279" i="20"/>
  <c r="M279" i="20"/>
  <c r="L279" i="20"/>
  <c r="K279" i="20"/>
  <c r="J279" i="20"/>
  <c r="I279" i="20"/>
  <c r="G279" i="20"/>
  <c r="H279" i="20" s="1"/>
  <c r="E279" i="20"/>
  <c r="D279" i="20"/>
  <c r="AN278" i="20"/>
  <c r="AM278" i="20"/>
  <c r="AL278" i="20"/>
  <c r="AK278" i="20"/>
  <c r="AJ278" i="20"/>
  <c r="AI278" i="20"/>
  <c r="AH278" i="20"/>
  <c r="AG278" i="20"/>
  <c r="AF278" i="20"/>
  <c r="AE278" i="20"/>
  <c r="AD278" i="20"/>
  <c r="AC278" i="20"/>
  <c r="AB278" i="20"/>
  <c r="AA278" i="20"/>
  <c r="Z278" i="20"/>
  <c r="Y278" i="20"/>
  <c r="S278" i="20"/>
  <c r="R278" i="20"/>
  <c r="Q278" i="20"/>
  <c r="P278" i="20"/>
  <c r="O278" i="20"/>
  <c r="N278" i="20"/>
  <c r="M278" i="20"/>
  <c r="L278" i="20"/>
  <c r="K278" i="20"/>
  <c r="J278" i="20"/>
  <c r="I278" i="20"/>
  <c r="G278" i="20"/>
  <c r="H278" i="20" s="1"/>
  <c r="E278" i="20"/>
  <c r="D278" i="20"/>
  <c r="AN277" i="20"/>
  <c r="AM277" i="20"/>
  <c r="AL277" i="20"/>
  <c r="AK277" i="20"/>
  <c r="AJ277" i="20"/>
  <c r="AI277" i="20"/>
  <c r="AH277" i="20"/>
  <c r="AG277" i="20"/>
  <c r="AF277" i="20"/>
  <c r="AE277" i="20"/>
  <c r="AD277" i="20"/>
  <c r="AC277" i="20"/>
  <c r="AA277" i="20"/>
  <c r="Z277" i="20"/>
  <c r="Y277" i="20"/>
  <c r="S277" i="20"/>
  <c r="R277" i="20"/>
  <c r="Q277" i="20"/>
  <c r="P277" i="20"/>
  <c r="O277" i="20"/>
  <c r="N277" i="20"/>
  <c r="M277" i="20"/>
  <c r="L277" i="20"/>
  <c r="K277" i="20"/>
  <c r="J277" i="20"/>
  <c r="I277" i="20"/>
  <c r="H277" i="20"/>
  <c r="G277" i="20"/>
  <c r="E277" i="20"/>
  <c r="D277" i="20"/>
  <c r="AN276" i="20"/>
  <c r="AM276" i="20"/>
  <c r="AL276" i="20"/>
  <c r="AK276" i="20"/>
  <c r="AJ276" i="20"/>
  <c r="AI276" i="20"/>
  <c r="AH276" i="20"/>
  <c r="AG276" i="20"/>
  <c r="AF276" i="20"/>
  <c r="AE276" i="20"/>
  <c r="AD276" i="20"/>
  <c r="AC276" i="20"/>
  <c r="AA276" i="20"/>
  <c r="Z276" i="20"/>
  <c r="Y276" i="20"/>
  <c r="S276" i="20"/>
  <c r="R276" i="20"/>
  <c r="Q276" i="20"/>
  <c r="P276" i="20"/>
  <c r="O276" i="20"/>
  <c r="N276" i="20"/>
  <c r="M276" i="20"/>
  <c r="L276" i="20"/>
  <c r="K276" i="20"/>
  <c r="J276" i="20"/>
  <c r="I276" i="20"/>
  <c r="G276" i="20"/>
  <c r="E276" i="20"/>
  <c r="D276" i="20"/>
  <c r="AN275" i="20"/>
  <c r="AM275" i="20"/>
  <c r="AL275" i="20"/>
  <c r="AK275" i="20"/>
  <c r="AJ275" i="20"/>
  <c r="AI275" i="20"/>
  <c r="AH275" i="20"/>
  <c r="AG275" i="20"/>
  <c r="AF275" i="20"/>
  <c r="AE275" i="20"/>
  <c r="AD275" i="20"/>
  <c r="AC275" i="20"/>
  <c r="AA275" i="20"/>
  <c r="Z275" i="20"/>
  <c r="Y275" i="20"/>
  <c r="S275" i="20"/>
  <c r="R275" i="20"/>
  <c r="Q275" i="20"/>
  <c r="P275" i="20"/>
  <c r="O275" i="20"/>
  <c r="N275" i="20"/>
  <c r="M275" i="20"/>
  <c r="L275" i="20"/>
  <c r="K275" i="20"/>
  <c r="J275" i="20"/>
  <c r="I275" i="20"/>
  <c r="G275" i="20"/>
  <c r="E275" i="20"/>
  <c r="D275" i="20"/>
  <c r="AN274" i="20"/>
  <c r="AM274" i="20"/>
  <c r="AL274" i="20"/>
  <c r="AK274" i="20"/>
  <c r="AJ274" i="20"/>
  <c r="AI274" i="20"/>
  <c r="AH274" i="20"/>
  <c r="AG274" i="20"/>
  <c r="AF274" i="20"/>
  <c r="AE274" i="20"/>
  <c r="AD274" i="20"/>
  <c r="AC274" i="20"/>
  <c r="AA274" i="20"/>
  <c r="AB274" i="20" s="1"/>
  <c r="Z274" i="20"/>
  <c r="Y274" i="20"/>
  <c r="S274" i="20"/>
  <c r="R274" i="20"/>
  <c r="Q274" i="20"/>
  <c r="P274" i="20"/>
  <c r="O274" i="20"/>
  <c r="N274" i="20"/>
  <c r="M274" i="20"/>
  <c r="L274" i="20"/>
  <c r="K274" i="20"/>
  <c r="J274" i="20"/>
  <c r="I274" i="20"/>
  <c r="G274" i="20"/>
  <c r="E274" i="20"/>
  <c r="D274" i="20"/>
  <c r="AN273" i="20"/>
  <c r="AM273" i="20"/>
  <c r="AL273" i="20"/>
  <c r="AK273" i="20"/>
  <c r="AJ273" i="20"/>
  <c r="AI273" i="20"/>
  <c r="AH273" i="20"/>
  <c r="AG273" i="20"/>
  <c r="AF273" i="20"/>
  <c r="AE273" i="20"/>
  <c r="AD273" i="20"/>
  <c r="AC273" i="20"/>
  <c r="AA273" i="20"/>
  <c r="Z273" i="20"/>
  <c r="Y273" i="20"/>
  <c r="S273" i="20"/>
  <c r="R273" i="20"/>
  <c r="Q273" i="20"/>
  <c r="P273" i="20"/>
  <c r="O273" i="20"/>
  <c r="N273" i="20"/>
  <c r="M273" i="20"/>
  <c r="L273" i="20"/>
  <c r="K273" i="20"/>
  <c r="J273" i="20"/>
  <c r="I273" i="20"/>
  <c r="G273" i="20"/>
  <c r="H273" i="20" s="1"/>
  <c r="E273" i="20"/>
  <c r="D273" i="20"/>
  <c r="AN272" i="20"/>
  <c r="AM272" i="20"/>
  <c r="AL272" i="20"/>
  <c r="AK272" i="20"/>
  <c r="AJ272" i="20"/>
  <c r="AI272" i="20"/>
  <c r="AH272" i="20"/>
  <c r="AG272" i="20"/>
  <c r="AF272" i="20"/>
  <c r="AE272" i="20"/>
  <c r="AD272" i="20"/>
  <c r="AC272" i="20"/>
  <c r="AA272" i="20"/>
  <c r="Z272" i="20"/>
  <c r="Y272" i="20"/>
  <c r="S272" i="20"/>
  <c r="R272" i="20"/>
  <c r="Q272" i="20"/>
  <c r="P272" i="20"/>
  <c r="O272" i="20"/>
  <c r="N272" i="20"/>
  <c r="M272" i="20"/>
  <c r="L272" i="20"/>
  <c r="K272" i="20"/>
  <c r="J272" i="20"/>
  <c r="I272" i="20"/>
  <c r="G272" i="20"/>
  <c r="E272" i="20"/>
  <c r="D272" i="20"/>
  <c r="AN271" i="20"/>
  <c r="AM271" i="20"/>
  <c r="AL271" i="20"/>
  <c r="AK271" i="20"/>
  <c r="AJ271" i="20"/>
  <c r="AI271" i="20"/>
  <c r="AH271" i="20"/>
  <c r="AG271" i="20"/>
  <c r="AF271" i="20"/>
  <c r="AE271" i="20"/>
  <c r="AD271" i="20"/>
  <c r="AC271" i="20"/>
  <c r="AA271" i="20"/>
  <c r="Z271" i="20"/>
  <c r="Y271" i="20"/>
  <c r="S271" i="20"/>
  <c r="R271" i="20"/>
  <c r="Q271" i="20"/>
  <c r="P271" i="20"/>
  <c r="O271" i="20"/>
  <c r="N271" i="20"/>
  <c r="M271" i="20"/>
  <c r="L271" i="20"/>
  <c r="T271" i="20" s="1"/>
  <c r="K271" i="20"/>
  <c r="J271" i="20"/>
  <c r="I271" i="20"/>
  <c r="G271" i="20"/>
  <c r="H271" i="20" s="1"/>
  <c r="E271" i="20"/>
  <c r="D271" i="20"/>
  <c r="AN270" i="20"/>
  <c r="AM270" i="20"/>
  <c r="AL270" i="20"/>
  <c r="AK270" i="20"/>
  <c r="AJ270" i="20"/>
  <c r="AI270" i="20"/>
  <c r="AH270" i="20"/>
  <c r="AG270" i="20"/>
  <c r="AF270" i="20"/>
  <c r="AE270" i="20"/>
  <c r="AD270" i="20"/>
  <c r="AC270" i="20"/>
  <c r="AA270" i="20"/>
  <c r="AB270" i="20" s="1"/>
  <c r="Z270" i="20"/>
  <c r="Y270" i="20"/>
  <c r="S270" i="20"/>
  <c r="R270" i="20"/>
  <c r="Q270" i="20"/>
  <c r="P270" i="20"/>
  <c r="O270" i="20"/>
  <c r="N270" i="20"/>
  <c r="M270" i="20"/>
  <c r="L270" i="20"/>
  <c r="K270" i="20"/>
  <c r="J270" i="20"/>
  <c r="I270" i="20"/>
  <c r="G270" i="20"/>
  <c r="E270" i="20"/>
  <c r="D270" i="20"/>
  <c r="AN269" i="20"/>
  <c r="AM269" i="20"/>
  <c r="AL269" i="20"/>
  <c r="AK269" i="20"/>
  <c r="AJ269" i="20"/>
  <c r="AI269" i="20"/>
  <c r="AH269" i="20"/>
  <c r="AG269" i="20"/>
  <c r="AF269" i="20"/>
  <c r="AE269" i="20"/>
  <c r="AD269" i="20"/>
  <c r="AC269" i="20"/>
  <c r="AA269" i="20"/>
  <c r="Z269" i="20"/>
  <c r="Y269" i="20"/>
  <c r="S269" i="20"/>
  <c r="R269" i="20"/>
  <c r="Q269" i="20"/>
  <c r="P269" i="20"/>
  <c r="O269" i="20"/>
  <c r="N269" i="20"/>
  <c r="M269" i="20"/>
  <c r="L269" i="20"/>
  <c r="K269" i="20"/>
  <c r="J269" i="20"/>
  <c r="I269" i="20"/>
  <c r="G269" i="20"/>
  <c r="H269" i="20" s="1"/>
  <c r="E269" i="20"/>
  <c r="D269" i="20"/>
  <c r="AN268" i="20"/>
  <c r="AM268" i="20"/>
  <c r="AL268" i="20"/>
  <c r="AK268" i="20"/>
  <c r="AJ268" i="20"/>
  <c r="AI268" i="20"/>
  <c r="AH268" i="20"/>
  <c r="AG268" i="20"/>
  <c r="AF268" i="20"/>
  <c r="AE268" i="20"/>
  <c r="AD268" i="20"/>
  <c r="AC268" i="20"/>
  <c r="AA268" i="20"/>
  <c r="Z268" i="20"/>
  <c r="Y268" i="20"/>
  <c r="S268" i="20"/>
  <c r="R268" i="20"/>
  <c r="Q268" i="20"/>
  <c r="P268" i="20"/>
  <c r="O268" i="20"/>
  <c r="N268" i="20"/>
  <c r="M268" i="20"/>
  <c r="L268" i="20"/>
  <c r="K268" i="20"/>
  <c r="J268" i="20"/>
  <c r="I268" i="20"/>
  <c r="G268" i="20"/>
  <c r="E268" i="20"/>
  <c r="D268" i="20"/>
  <c r="AN267" i="20"/>
  <c r="AM267" i="20"/>
  <c r="AL267" i="20"/>
  <c r="AK267" i="20"/>
  <c r="AJ267" i="20"/>
  <c r="AI267" i="20"/>
  <c r="AH267" i="20"/>
  <c r="AG267" i="20"/>
  <c r="AF267" i="20"/>
  <c r="AE267" i="20"/>
  <c r="AD267" i="20"/>
  <c r="AC267" i="20"/>
  <c r="AA267" i="20"/>
  <c r="Z267" i="20"/>
  <c r="Y267" i="20"/>
  <c r="S267" i="20"/>
  <c r="R267" i="20"/>
  <c r="Q267" i="20"/>
  <c r="P267" i="20"/>
  <c r="O267" i="20"/>
  <c r="N267" i="20"/>
  <c r="M267" i="20"/>
  <c r="L267" i="20"/>
  <c r="K267" i="20"/>
  <c r="J267" i="20"/>
  <c r="I267" i="20"/>
  <c r="G267" i="20"/>
  <c r="H267" i="20" s="1"/>
  <c r="E267" i="20"/>
  <c r="D267" i="20"/>
  <c r="AN266" i="20"/>
  <c r="AM266" i="20"/>
  <c r="AL266" i="20"/>
  <c r="AK266" i="20"/>
  <c r="AJ266" i="20"/>
  <c r="AI266" i="20"/>
  <c r="AH266" i="20"/>
  <c r="AG266" i="20"/>
  <c r="AF266" i="20"/>
  <c r="AE266" i="20"/>
  <c r="AD266" i="20"/>
  <c r="AC266" i="20"/>
  <c r="AA266" i="20"/>
  <c r="AB266" i="20" s="1"/>
  <c r="Z266" i="20"/>
  <c r="Y266" i="20"/>
  <c r="S266" i="20"/>
  <c r="R266" i="20"/>
  <c r="Q266" i="20"/>
  <c r="P266" i="20"/>
  <c r="O266" i="20"/>
  <c r="N266" i="20"/>
  <c r="M266" i="20"/>
  <c r="L266" i="20"/>
  <c r="K266" i="20"/>
  <c r="J266" i="20"/>
  <c r="I266" i="20"/>
  <c r="G266" i="20"/>
  <c r="E266" i="20"/>
  <c r="D266" i="20"/>
  <c r="AN265" i="20"/>
  <c r="AM265" i="20"/>
  <c r="AL265" i="20"/>
  <c r="AK265" i="20"/>
  <c r="AJ265" i="20"/>
  <c r="AI265" i="20"/>
  <c r="AH265" i="20"/>
  <c r="AG265" i="20"/>
  <c r="AF265" i="20"/>
  <c r="AE265" i="20"/>
  <c r="AD265" i="20"/>
  <c r="AC265" i="20"/>
  <c r="AB265" i="20"/>
  <c r="AA265" i="20"/>
  <c r="Z265" i="20"/>
  <c r="Y265" i="20"/>
  <c r="S265" i="20"/>
  <c r="R265" i="20"/>
  <c r="Q265" i="20"/>
  <c r="P265" i="20"/>
  <c r="O265" i="20"/>
  <c r="N265" i="20"/>
  <c r="M265" i="20"/>
  <c r="L265" i="20"/>
  <c r="K265" i="20"/>
  <c r="J265" i="20"/>
  <c r="I265" i="20"/>
  <c r="H265" i="20"/>
  <c r="G265" i="20"/>
  <c r="E265" i="20"/>
  <c r="D265" i="20"/>
  <c r="AN264" i="20"/>
  <c r="AM264" i="20"/>
  <c r="AL264" i="20"/>
  <c r="AK264" i="20"/>
  <c r="AJ264" i="20"/>
  <c r="AI264" i="20"/>
  <c r="AH264" i="20"/>
  <c r="AG264" i="20"/>
  <c r="AF264" i="20"/>
  <c r="AE264" i="20"/>
  <c r="AD264" i="20"/>
  <c r="AC264" i="20"/>
  <c r="AA264" i="20"/>
  <c r="Z264" i="20"/>
  <c r="Y264" i="20"/>
  <c r="S264" i="20"/>
  <c r="R264" i="20"/>
  <c r="Q264" i="20"/>
  <c r="P264" i="20"/>
  <c r="O264" i="20"/>
  <c r="N264" i="20"/>
  <c r="M264" i="20"/>
  <c r="L264" i="20"/>
  <c r="K264" i="20"/>
  <c r="J264" i="20"/>
  <c r="I264" i="20"/>
  <c r="G264" i="20"/>
  <c r="E264" i="20"/>
  <c r="D264" i="20"/>
  <c r="AN263" i="20"/>
  <c r="AM263" i="20"/>
  <c r="AL263" i="20"/>
  <c r="AK263" i="20"/>
  <c r="AJ263" i="20"/>
  <c r="AI263" i="20"/>
  <c r="AH263" i="20"/>
  <c r="AG263" i="20"/>
  <c r="AF263" i="20"/>
  <c r="AE263" i="20"/>
  <c r="AD263" i="20"/>
  <c r="AC263" i="20"/>
  <c r="AA263" i="20"/>
  <c r="Z263" i="20"/>
  <c r="Y263" i="20"/>
  <c r="S263" i="20"/>
  <c r="R263" i="20"/>
  <c r="Q263" i="20"/>
  <c r="P263" i="20"/>
  <c r="O263" i="20"/>
  <c r="N263" i="20"/>
  <c r="M263" i="20"/>
  <c r="L263" i="20"/>
  <c r="K263" i="20"/>
  <c r="J263" i="20"/>
  <c r="I263" i="20"/>
  <c r="G263" i="20"/>
  <c r="E263" i="20"/>
  <c r="D263" i="20"/>
  <c r="AN262" i="20"/>
  <c r="AM262" i="20"/>
  <c r="AL262" i="20"/>
  <c r="AK262" i="20"/>
  <c r="AJ262" i="20"/>
  <c r="AI262" i="20"/>
  <c r="AH262" i="20"/>
  <c r="AG262" i="20"/>
  <c r="AF262" i="20"/>
  <c r="AE262" i="20"/>
  <c r="AD262" i="20"/>
  <c r="AC262" i="20"/>
  <c r="AA262" i="20"/>
  <c r="AB262" i="20" s="1"/>
  <c r="Z262" i="20"/>
  <c r="Y262" i="20"/>
  <c r="S262" i="20"/>
  <c r="R262" i="20"/>
  <c r="Q262" i="20"/>
  <c r="P262" i="20"/>
  <c r="O262" i="20"/>
  <c r="N262" i="20"/>
  <c r="M262" i="20"/>
  <c r="L262" i="20"/>
  <c r="K262" i="20"/>
  <c r="J262" i="20"/>
  <c r="T262" i="20" s="1"/>
  <c r="I262" i="20"/>
  <c r="G262" i="20"/>
  <c r="E262" i="20"/>
  <c r="D262" i="20"/>
  <c r="AN261" i="20"/>
  <c r="AM261" i="20"/>
  <c r="AL261" i="20"/>
  <c r="AK261" i="20"/>
  <c r="AJ261" i="20"/>
  <c r="AI261" i="20"/>
  <c r="AH261" i="20"/>
  <c r="AG261" i="20"/>
  <c r="AF261" i="20"/>
  <c r="AE261" i="20"/>
  <c r="AD261" i="20"/>
  <c r="AC261" i="20"/>
  <c r="AA261" i="20"/>
  <c r="AB261" i="20" s="1"/>
  <c r="Z261" i="20"/>
  <c r="Y261" i="20"/>
  <c r="S261" i="20"/>
  <c r="R261" i="20"/>
  <c r="Q261" i="20"/>
  <c r="P261" i="20"/>
  <c r="O261" i="20"/>
  <c r="N261" i="20"/>
  <c r="M261" i="20"/>
  <c r="L261" i="20"/>
  <c r="K261" i="20"/>
  <c r="J261" i="20"/>
  <c r="I261" i="20"/>
  <c r="G261" i="20"/>
  <c r="H261" i="20" s="1"/>
  <c r="E261" i="20"/>
  <c r="D261" i="20"/>
  <c r="AN260" i="20"/>
  <c r="AM260" i="20"/>
  <c r="AL260" i="20"/>
  <c r="AK260" i="20"/>
  <c r="AJ260" i="20"/>
  <c r="AI260" i="20"/>
  <c r="AH260" i="20"/>
  <c r="AG260" i="20"/>
  <c r="AF260" i="20"/>
  <c r="AE260" i="20"/>
  <c r="AD260" i="20"/>
  <c r="AC260" i="20"/>
  <c r="AA260" i="20"/>
  <c r="Z260" i="20"/>
  <c r="Y260" i="20"/>
  <c r="S260" i="20"/>
  <c r="R260" i="20"/>
  <c r="Q260" i="20"/>
  <c r="P260" i="20"/>
  <c r="O260" i="20"/>
  <c r="N260" i="20"/>
  <c r="M260" i="20"/>
  <c r="L260" i="20"/>
  <c r="K260" i="20"/>
  <c r="J260" i="20"/>
  <c r="I260" i="20"/>
  <c r="G260" i="20"/>
  <c r="E260" i="20"/>
  <c r="D260" i="20"/>
  <c r="AN259" i="20"/>
  <c r="AM259" i="20"/>
  <c r="AL259" i="20"/>
  <c r="AK259" i="20"/>
  <c r="AJ259" i="20"/>
  <c r="AI259" i="20"/>
  <c r="AH259" i="20"/>
  <c r="AG259" i="20"/>
  <c r="AF259" i="20"/>
  <c r="AE259" i="20"/>
  <c r="AD259" i="20"/>
  <c r="AC259" i="20"/>
  <c r="AA259" i="20"/>
  <c r="Z259" i="20"/>
  <c r="Y259" i="20"/>
  <c r="S259" i="20"/>
  <c r="R259" i="20"/>
  <c r="Q259" i="20"/>
  <c r="P259" i="20"/>
  <c r="O259" i="20"/>
  <c r="N259" i="20"/>
  <c r="M259" i="20"/>
  <c r="L259" i="20"/>
  <c r="T259" i="20" s="1"/>
  <c r="K259" i="20"/>
  <c r="J259" i="20"/>
  <c r="I259" i="20"/>
  <c r="G259" i="20"/>
  <c r="E259" i="20"/>
  <c r="D259" i="20"/>
  <c r="AN258" i="20"/>
  <c r="AM258" i="20"/>
  <c r="AL258" i="20"/>
  <c r="AK258" i="20"/>
  <c r="AJ258" i="20"/>
  <c r="AI258" i="20"/>
  <c r="AH258" i="20"/>
  <c r="AG258" i="20"/>
  <c r="AF258" i="20"/>
  <c r="AE258" i="20"/>
  <c r="AD258" i="20"/>
  <c r="AC258" i="20"/>
  <c r="AA258" i="20"/>
  <c r="AB258" i="20" s="1"/>
  <c r="Z258" i="20"/>
  <c r="Y258" i="20"/>
  <c r="S258" i="20"/>
  <c r="R258" i="20"/>
  <c r="Q258" i="20"/>
  <c r="P258" i="20"/>
  <c r="O258" i="20"/>
  <c r="N258" i="20"/>
  <c r="M258" i="20"/>
  <c r="L258" i="20"/>
  <c r="K258" i="20"/>
  <c r="J258" i="20"/>
  <c r="I258" i="20"/>
  <c r="G258" i="20"/>
  <c r="E258" i="20"/>
  <c r="D258" i="20"/>
  <c r="AN257" i="20"/>
  <c r="AM257" i="20"/>
  <c r="AL257" i="20"/>
  <c r="AK257" i="20"/>
  <c r="AJ257" i="20"/>
  <c r="AI257" i="20"/>
  <c r="AH257" i="20"/>
  <c r="AG257" i="20"/>
  <c r="AF257" i="20"/>
  <c r="AE257" i="20"/>
  <c r="AD257" i="20"/>
  <c r="AC257" i="20"/>
  <c r="AA257" i="20"/>
  <c r="Z257" i="20"/>
  <c r="AB257" i="20" s="1"/>
  <c r="Y257" i="20"/>
  <c r="S257" i="20"/>
  <c r="R257" i="20"/>
  <c r="Q257" i="20"/>
  <c r="P257" i="20"/>
  <c r="O257" i="20"/>
  <c r="N257" i="20"/>
  <c r="M257" i="20"/>
  <c r="L257" i="20"/>
  <c r="K257" i="20"/>
  <c r="J257" i="20"/>
  <c r="I257" i="20"/>
  <c r="G257" i="20"/>
  <c r="H257" i="20"/>
  <c r="E257" i="20"/>
  <c r="D257" i="20"/>
  <c r="AN256" i="20"/>
  <c r="AM256" i="20"/>
  <c r="AL256" i="20"/>
  <c r="AK256" i="20"/>
  <c r="AH256" i="20"/>
  <c r="AG256" i="20"/>
  <c r="AF256" i="20"/>
  <c r="AE256" i="20"/>
  <c r="AD256" i="20"/>
  <c r="AC256" i="20"/>
  <c r="AA256" i="20"/>
  <c r="AB256" i="20" s="1"/>
  <c r="Z256" i="20"/>
  <c r="Y256" i="20"/>
  <c r="S256" i="20"/>
  <c r="R256" i="20"/>
  <c r="Q256" i="20"/>
  <c r="N256" i="20"/>
  <c r="M256" i="20"/>
  <c r="L256" i="20"/>
  <c r="K256" i="20"/>
  <c r="J256" i="20"/>
  <c r="I256" i="20"/>
  <c r="G256" i="20"/>
  <c r="E256" i="20"/>
  <c r="D256" i="20"/>
  <c r="AN255" i="20"/>
  <c r="AM255" i="20"/>
  <c r="AL255" i="20"/>
  <c r="AK255" i="20"/>
  <c r="AJ255" i="20"/>
  <c r="AI255" i="20"/>
  <c r="AH255" i="20"/>
  <c r="AG255" i="20"/>
  <c r="AF255" i="20"/>
  <c r="AE255" i="20"/>
  <c r="AD255" i="20"/>
  <c r="AC255" i="20"/>
  <c r="AB255" i="20"/>
  <c r="AA255" i="20"/>
  <c r="Z255" i="20"/>
  <c r="Y255" i="20"/>
  <c r="S255" i="20"/>
  <c r="R255" i="20"/>
  <c r="Q255" i="20"/>
  <c r="P255" i="20"/>
  <c r="O255" i="20"/>
  <c r="N255" i="20"/>
  <c r="M255" i="20"/>
  <c r="L255" i="20"/>
  <c r="K255" i="20"/>
  <c r="J255" i="20"/>
  <c r="I255" i="20"/>
  <c r="H255" i="20"/>
  <c r="G255" i="20"/>
  <c r="E255" i="20"/>
  <c r="D255" i="20"/>
  <c r="AN254" i="20"/>
  <c r="AM254" i="20"/>
  <c r="AL254" i="20"/>
  <c r="AK254" i="20"/>
  <c r="AJ254" i="20"/>
  <c r="AI254" i="20"/>
  <c r="AH254" i="20"/>
  <c r="AG254" i="20"/>
  <c r="AF254" i="20"/>
  <c r="AE254" i="20"/>
  <c r="AD254" i="20"/>
  <c r="AC254" i="20"/>
  <c r="AA254" i="20"/>
  <c r="AB254" i="20" s="1"/>
  <c r="Z254" i="20"/>
  <c r="Y254" i="20"/>
  <c r="S254" i="20"/>
  <c r="R254" i="20"/>
  <c r="Q254" i="20"/>
  <c r="P254" i="20"/>
  <c r="O254" i="20"/>
  <c r="N254" i="20"/>
  <c r="M254" i="20"/>
  <c r="L254" i="20"/>
  <c r="K254" i="20"/>
  <c r="J254" i="20"/>
  <c r="I254" i="20"/>
  <c r="G254" i="20"/>
  <c r="H254" i="20"/>
  <c r="E254" i="20"/>
  <c r="D254" i="20"/>
  <c r="AN253" i="20"/>
  <c r="AM253" i="20"/>
  <c r="AL253" i="20"/>
  <c r="AK253" i="20"/>
  <c r="AJ253" i="20"/>
  <c r="AI253" i="20"/>
  <c r="AH253" i="20"/>
  <c r="AG253" i="20"/>
  <c r="AF253" i="20"/>
  <c r="AE253" i="20"/>
  <c r="AD253" i="20"/>
  <c r="AC253" i="20"/>
  <c r="AA253" i="20"/>
  <c r="AB253" i="20" s="1"/>
  <c r="Z253" i="20"/>
  <c r="Y253" i="20"/>
  <c r="S253" i="20"/>
  <c r="R253" i="20"/>
  <c r="Q253" i="20"/>
  <c r="P253" i="20"/>
  <c r="O253" i="20"/>
  <c r="N253" i="20"/>
  <c r="M253" i="20"/>
  <c r="L253" i="20"/>
  <c r="K253" i="20"/>
  <c r="J253" i="20"/>
  <c r="I253" i="20"/>
  <c r="G253" i="20"/>
  <c r="E253" i="20"/>
  <c r="D253" i="20"/>
  <c r="AN252" i="20"/>
  <c r="AM252" i="20"/>
  <c r="AL252" i="20"/>
  <c r="AK252" i="20"/>
  <c r="AJ252" i="20"/>
  <c r="AI252" i="20"/>
  <c r="AH252" i="20"/>
  <c r="AG252" i="20"/>
  <c r="AF252" i="20"/>
  <c r="AE252" i="20"/>
  <c r="AD252" i="20"/>
  <c r="AC252" i="20"/>
  <c r="AA252" i="20"/>
  <c r="Z252" i="20"/>
  <c r="AB252" i="20" s="1"/>
  <c r="Y252" i="20"/>
  <c r="S252" i="20"/>
  <c r="R252" i="20"/>
  <c r="Q252" i="20"/>
  <c r="P252" i="20"/>
  <c r="O252" i="20"/>
  <c r="N252" i="20"/>
  <c r="M252" i="20"/>
  <c r="L252" i="20"/>
  <c r="K252" i="20"/>
  <c r="J252" i="20"/>
  <c r="I252" i="20"/>
  <c r="G252" i="20"/>
  <c r="H252" i="20" s="1"/>
  <c r="E252" i="20"/>
  <c r="D252" i="20"/>
  <c r="AN251" i="20"/>
  <c r="AM251" i="20"/>
  <c r="AL251" i="20"/>
  <c r="AK251" i="20"/>
  <c r="AJ251" i="20"/>
  <c r="AI251" i="20"/>
  <c r="AH251" i="20"/>
  <c r="AG251" i="20"/>
  <c r="AF251" i="20"/>
  <c r="AE251" i="20"/>
  <c r="AD251" i="20"/>
  <c r="AC251" i="20"/>
  <c r="AA251" i="20"/>
  <c r="AB251" i="20" s="1"/>
  <c r="Z251" i="20"/>
  <c r="Y251" i="20"/>
  <c r="S251" i="20"/>
  <c r="R251" i="20"/>
  <c r="Q251" i="20"/>
  <c r="P251" i="20"/>
  <c r="O251" i="20"/>
  <c r="N251" i="20"/>
  <c r="M251" i="20"/>
  <c r="L251" i="20"/>
  <c r="K251" i="20"/>
  <c r="J251" i="20"/>
  <c r="I251" i="20"/>
  <c r="G251" i="20"/>
  <c r="H251" i="20" s="1"/>
  <c r="E251" i="20"/>
  <c r="D251" i="20"/>
  <c r="AN250" i="20"/>
  <c r="AM250" i="20"/>
  <c r="AL250" i="20"/>
  <c r="AK250" i="20"/>
  <c r="AJ250" i="20"/>
  <c r="AI250" i="20"/>
  <c r="AH250" i="20"/>
  <c r="AG250" i="20"/>
  <c r="AF250" i="20"/>
  <c r="AE250" i="20"/>
  <c r="AD250" i="20"/>
  <c r="AC250" i="20"/>
  <c r="AA250" i="20"/>
  <c r="AB250" i="20" s="1"/>
  <c r="Z250" i="20"/>
  <c r="Y250" i="20"/>
  <c r="S250" i="20"/>
  <c r="R250" i="20"/>
  <c r="Q250" i="20"/>
  <c r="P250" i="20"/>
  <c r="O250" i="20"/>
  <c r="N250" i="20"/>
  <c r="M250" i="20"/>
  <c r="L250" i="20"/>
  <c r="K250" i="20"/>
  <c r="J250" i="20"/>
  <c r="I250" i="20"/>
  <c r="G250" i="20"/>
  <c r="E250" i="20"/>
  <c r="D250" i="20"/>
  <c r="AN249" i="20"/>
  <c r="AM249" i="20"/>
  <c r="AL249" i="20"/>
  <c r="AK249" i="20"/>
  <c r="AJ249" i="20"/>
  <c r="AI249" i="20"/>
  <c r="AH249" i="20"/>
  <c r="AG249" i="20"/>
  <c r="AF249" i="20"/>
  <c r="AE249" i="20"/>
  <c r="AD249" i="20"/>
  <c r="AC249" i="20"/>
  <c r="AA249" i="20"/>
  <c r="AB249" i="20" s="1"/>
  <c r="Z249" i="20"/>
  <c r="Y249" i="20"/>
  <c r="S249" i="20"/>
  <c r="R249" i="20"/>
  <c r="Q249" i="20"/>
  <c r="P249" i="20"/>
  <c r="O249" i="20"/>
  <c r="N249" i="20"/>
  <c r="M249" i="20"/>
  <c r="L249" i="20"/>
  <c r="K249" i="20"/>
  <c r="J249" i="20"/>
  <c r="I249" i="20"/>
  <c r="G249" i="20"/>
  <c r="E249" i="20"/>
  <c r="D249" i="20"/>
  <c r="AN248" i="20"/>
  <c r="AM248" i="20"/>
  <c r="AL248" i="20"/>
  <c r="AK248" i="20"/>
  <c r="AJ248" i="20"/>
  <c r="AI248" i="20"/>
  <c r="AH248" i="20"/>
  <c r="AG248" i="20"/>
  <c r="AF248" i="20"/>
  <c r="AE248" i="20"/>
  <c r="AD248" i="20"/>
  <c r="AC248" i="20"/>
  <c r="AB248" i="20"/>
  <c r="AA248" i="20"/>
  <c r="Z248" i="20"/>
  <c r="Y248" i="20"/>
  <c r="S248" i="20"/>
  <c r="R248" i="20"/>
  <c r="Q248" i="20"/>
  <c r="P248" i="20"/>
  <c r="O248" i="20"/>
  <c r="N248" i="20"/>
  <c r="M248" i="20"/>
  <c r="L248" i="20"/>
  <c r="K248" i="20"/>
  <c r="J248" i="20"/>
  <c r="I248" i="20"/>
  <c r="G248" i="20"/>
  <c r="H248" i="20" s="1"/>
  <c r="E248" i="20"/>
  <c r="D248" i="20"/>
  <c r="AN247" i="20"/>
  <c r="AM247" i="20"/>
  <c r="AL247" i="20"/>
  <c r="AK247" i="20"/>
  <c r="AJ247" i="20"/>
  <c r="AI247" i="20"/>
  <c r="AH247" i="20"/>
  <c r="AG247" i="20"/>
  <c r="AF247" i="20"/>
  <c r="AE247" i="20"/>
  <c r="AD247" i="20"/>
  <c r="AC247" i="20"/>
  <c r="AA247" i="20"/>
  <c r="AB247" i="20" s="1"/>
  <c r="Z247" i="20"/>
  <c r="Y247" i="20"/>
  <c r="S247" i="20"/>
  <c r="R247" i="20"/>
  <c r="Q247" i="20"/>
  <c r="P247" i="20"/>
  <c r="O247" i="20"/>
  <c r="N247" i="20"/>
  <c r="M247" i="20"/>
  <c r="L247" i="20"/>
  <c r="K247" i="20"/>
  <c r="J247" i="20"/>
  <c r="I247" i="20"/>
  <c r="G247" i="20"/>
  <c r="H247" i="20" s="1"/>
  <c r="E247" i="20"/>
  <c r="D247" i="20"/>
  <c r="AN246" i="20"/>
  <c r="AM246" i="20"/>
  <c r="AL246" i="20"/>
  <c r="AK246" i="20"/>
  <c r="AJ246" i="20"/>
  <c r="AI246" i="20"/>
  <c r="AH246" i="20"/>
  <c r="AG246" i="20"/>
  <c r="AF246" i="20"/>
  <c r="AE246" i="20"/>
  <c r="AD246" i="20"/>
  <c r="AC246" i="20"/>
  <c r="AA246" i="20"/>
  <c r="AB246" i="20" s="1"/>
  <c r="Z246" i="20"/>
  <c r="Y246" i="20"/>
  <c r="S246" i="20"/>
  <c r="R246" i="20"/>
  <c r="Q246" i="20"/>
  <c r="P246" i="20"/>
  <c r="O246" i="20"/>
  <c r="N246" i="20"/>
  <c r="M246" i="20"/>
  <c r="L246" i="20"/>
  <c r="K246" i="20"/>
  <c r="J246" i="20"/>
  <c r="I246" i="20"/>
  <c r="G246" i="20"/>
  <c r="H246" i="20" s="1"/>
  <c r="E246" i="20"/>
  <c r="D246" i="20"/>
  <c r="AN245" i="20"/>
  <c r="AM245" i="20"/>
  <c r="AL245" i="20"/>
  <c r="AK245" i="20"/>
  <c r="AJ245" i="20"/>
  <c r="AI245" i="20"/>
  <c r="AH245" i="20"/>
  <c r="AG245" i="20"/>
  <c r="AF245" i="20"/>
  <c r="AE245" i="20"/>
  <c r="AD245" i="20"/>
  <c r="AC245" i="20"/>
  <c r="AA245" i="20"/>
  <c r="Z245" i="20"/>
  <c r="Y245" i="20"/>
  <c r="S245" i="20"/>
  <c r="R245" i="20"/>
  <c r="Q245" i="20"/>
  <c r="P245" i="20"/>
  <c r="O245" i="20"/>
  <c r="N245" i="20"/>
  <c r="M245" i="20"/>
  <c r="L245" i="20"/>
  <c r="T245" i="20" s="1"/>
  <c r="K245" i="20"/>
  <c r="J245" i="20"/>
  <c r="I245" i="20"/>
  <c r="G245" i="20"/>
  <c r="E245" i="20"/>
  <c r="D245" i="20"/>
  <c r="AN244" i="20"/>
  <c r="AM244" i="20"/>
  <c r="AL244" i="20"/>
  <c r="AK244" i="20"/>
  <c r="AJ244" i="20"/>
  <c r="AI244" i="20"/>
  <c r="AH244" i="20"/>
  <c r="AG244" i="20"/>
  <c r="AF244" i="20"/>
  <c r="AE244" i="20"/>
  <c r="AD244" i="20"/>
  <c r="AC244" i="20"/>
  <c r="AA244" i="20"/>
  <c r="AB244" i="20" s="1"/>
  <c r="Z244" i="20"/>
  <c r="Y244" i="20"/>
  <c r="S244" i="20"/>
  <c r="R244" i="20"/>
  <c r="Q244" i="20"/>
  <c r="P244" i="20"/>
  <c r="O244" i="20"/>
  <c r="N244" i="20"/>
  <c r="M244" i="20"/>
  <c r="L244" i="20"/>
  <c r="K244" i="20"/>
  <c r="J244" i="20"/>
  <c r="I244" i="20"/>
  <c r="G244" i="20"/>
  <c r="E244" i="20"/>
  <c r="D244" i="20"/>
  <c r="AN243" i="20"/>
  <c r="AM243" i="20"/>
  <c r="AL243" i="20"/>
  <c r="AK243" i="20"/>
  <c r="AJ243" i="20"/>
  <c r="AI243" i="20"/>
  <c r="AH243" i="20"/>
  <c r="AG243" i="20"/>
  <c r="AF243" i="20"/>
  <c r="AE243" i="20"/>
  <c r="AD243" i="20"/>
  <c r="AC243" i="20"/>
  <c r="AA243" i="20"/>
  <c r="Z243" i="20"/>
  <c r="AB243" i="20" s="1"/>
  <c r="Y243" i="20"/>
  <c r="S243" i="20"/>
  <c r="R243" i="20"/>
  <c r="Q243" i="20"/>
  <c r="P243" i="20"/>
  <c r="O243" i="20"/>
  <c r="N243" i="20"/>
  <c r="M243" i="20"/>
  <c r="L243" i="20"/>
  <c r="K243" i="20"/>
  <c r="J243" i="20"/>
  <c r="I243" i="20"/>
  <c r="G243" i="20"/>
  <c r="H243" i="20"/>
  <c r="E243" i="20"/>
  <c r="D243" i="20"/>
  <c r="AN242" i="20"/>
  <c r="AM242" i="20"/>
  <c r="AL242" i="20"/>
  <c r="AK242" i="20"/>
  <c r="AJ242" i="20"/>
  <c r="AI242" i="20"/>
  <c r="AH242" i="20"/>
  <c r="AG242" i="20"/>
  <c r="AF242" i="20"/>
  <c r="AE242" i="20"/>
  <c r="AD242" i="20"/>
  <c r="AC242" i="20"/>
  <c r="AA242" i="20"/>
  <c r="AB242" i="20" s="1"/>
  <c r="Z242" i="20"/>
  <c r="Y242" i="20"/>
  <c r="S242" i="20"/>
  <c r="R242" i="20"/>
  <c r="Q242" i="20"/>
  <c r="P242" i="20"/>
  <c r="O242" i="20"/>
  <c r="N242" i="20"/>
  <c r="M242" i="20"/>
  <c r="L242" i="20"/>
  <c r="K242" i="20"/>
  <c r="J242" i="20"/>
  <c r="I242" i="20"/>
  <c r="G242" i="20"/>
  <c r="H242" i="20" s="1"/>
  <c r="E242" i="20"/>
  <c r="D242" i="20"/>
  <c r="AN241" i="20"/>
  <c r="AM241" i="20"/>
  <c r="AL241" i="20"/>
  <c r="AK241" i="20"/>
  <c r="AJ241" i="20"/>
  <c r="AI241" i="20"/>
  <c r="AH241" i="20"/>
  <c r="AG241" i="20"/>
  <c r="AF241" i="20"/>
  <c r="AE241" i="20"/>
  <c r="AD241" i="20"/>
  <c r="AC241" i="20"/>
  <c r="AA241" i="20"/>
  <c r="AB241" i="20" s="1"/>
  <c r="Z241" i="20"/>
  <c r="Y241" i="20"/>
  <c r="S241" i="20"/>
  <c r="R241" i="20"/>
  <c r="Q241" i="20"/>
  <c r="P241" i="20"/>
  <c r="O241" i="20"/>
  <c r="N241" i="20"/>
  <c r="M241" i="20"/>
  <c r="L241" i="20"/>
  <c r="K241" i="20"/>
  <c r="J241" i="20"/>
  <c r="I241" i="20"/>
  <c r="G241" i="20"/>
  <c r="E241" i="20"/>
  <c r="D241" i="20"/>
  <c r="AN240" i="20"/>
  <c r="AM240" i="20"/>
  <c r="AL240" i="20"/>
  <c r="AK240" i="20"/>
  <c r="AJ240" i="20"/>
  <c r="AI240" i="20"/>
  <c r="AH240" i="20"/>
  <c r="AG240" i="20"/>
  <c r="AF240" i="20"/>
  <c r="AE240" i="20"/>
  <c r="AD240" i="20"/>
  <c r="AC240" i="20"/>
  <c r="AA240" i="20"/>
  <c r="Z240" i="20"/>
  <c r="Y240" i="20"/>
  <c r="S240" i="20"/>
  <c r="R240" i="20"/>
  <c r="Q240" i="20"/>
  <c r="P240" i="20"/>
  <c r="O240" i="20"/>
  <c r="N240" i="20"/>
  <c r="M240" i="20"/>
  <c r="L240" i="20"/>
  <c r="K240" i="20"/>
  <c r="J240" i="20"/>
  <c r="I240" i="20"/>
  <c r="G240" i="20"/>
  <c r="H240" i="20" s="1"/>
  <c r="E240" i="20"/>
  <c r="D240" i="20"/>
  <c r="AN239" i="20"/>
  <c r="AM239" i="20"/>
  <c r="AL239" i="20"/>
  <c r="AK239" i="20"/>
  <c r="AJ239" i="20"/>
  <c r="AI239" i="20"/>
  <c r="AH239" i="20"/>
  <c r="AG239" i="20"/>
  <c r="AF239" i="20"/>
  <c r="AE239" i="20"/>
  <c r="AD239" i="20"/>
  <c r="AC239" i="20"/>
  <c r="AB239" i="20"/>
  <c r="AA239" i="20"/>
  <c r="Z239" i="20"/>
  <c r="Y239" i="20"/>
  <c r="S239" i="20"/>
  <c r="R239" i="20"/>
  <c r="Q239" i="20"/>
  <c r="P239" i="20"/>
  <c r="O239" i="20"/>
  <c r="N239" i="20"/>
  <c r="M239" i="20"/>
  <c r="L239" i="20"/>
  <c r="K239" i="20"/>
  <c r="J239" i="20"/>
  <c r="I239" i="20"/>
  <c r="H239" i="20"/>
  <c r="G239" i="20"/>
  <c r="E239" i="20"/>
  <c r="D239" i="20"/>
  <c r="AN238" i="20"/>
  <c r="AM238" i="20"/>
  <c r="AL238" i="20"/>
  <c r="AK238" i="20"/>
  <c r="AJ238" i="20"/>
  <c r="AI238" i="20"/>
  <c r="AH238" i="20"/>
  <c r="AG238" i="20"/>
  <c r="AF238" i="20"/>
  <c r="AE238" i="20"/>
  <c r="AD238" i="20"/>
  <c r="AC238" i="20"/>
  <c r="AA238" i="20"/>
  <c r="Z238" i="20"/>
  <c r="Y238" i="20"/>
  <c r="S238" i="20"/>
  <c r="R238" i="20"/>
  <c r="Q238" i="20"/>
  <c r="P238" i="20"/>
  <c r="O238" i="20"/>
  <c r="N238" i="20"/>
  <c r="M238" i="20"/>
  <c r="L238" i="20"/>
  <c r="K238" i="20"/>
  <c r="J238" i="20"/>
  <c r="I238" i="20"/>
  <c r="G238" i="20"/>
  <c r="H238" i="20"/>
  <c r="E238" i="20"/>
  <c r="D238" i="20"/>
  <c r="AN237" i="20"/>
  <c r="AM237" i="20"/>
  <c r="AL237" i="20"/>
  <c r="AK237" i="20"/>
  <c r="AJ237" i="20"/>
  <c r="AI237" i="20"/>
  <c r="AH237" i="20"/>
  <c r="AG237" i="20"/>
  <c r="AF237" i="20"/>
  <c r="AE237" i="20"/>
  <c r="AD237" i="20"/>
  <c r="AC237" i="20"/>
  <c r="AA237" i="20"/>
  <c r="Z237" i="20"/>
  <c r="Y237" i="20"/>
  <c r="S237" i="20"/>
  <c r="R237" i="20"/>
  <c r="Q237" i="20"/>
  <c r="P237" i="20"/>
  <c r="O237" i="20"/>
  <c r="N237" i="20"/>
  <c r="M237" i="20"/>
  <c r="L237" i="20"/>
  <c r="K237" i="20"/>
  <c r="J237" i="20"/>
  <c r="I237" i="20"/>
  <c r="G237" i="20"/>
  <c r="E237" i="20"/>
  <c r="D237" i="20"/>
  <c r="AN236" i="20"/>
  <c r="AM236" i="20"/>
  <c r="AL236" i="20"/>
  <c r="AK236" i="20"/>
  <c r="AJ236" i="20"/>
  <c r="AI236" i="20"/>
  <c r="AH236" i="20"/>
  <c r="AG236" i="20"/>
  <c r="AF236" i="20"/>
  <c r="AE236" i="20"/>
  <c r="AD236" i="20"/>
  <c r="AC236" i="20"/>
  <c r="AA236" i="20"/>
  <c r="Z236" i="20"/>
  <c r="Y236" i="20"/>
  <c r="S236" i="20"/>
  <c r="R236" i="20"/>
  <c r="Q236" i="20"/>
  <c r="P236" i="20"/>
  <c r="O236" i="20"/>
  <c r="N236" i="20"/>
  <c r="M236" i="20"/>
  <c r="L236" i="20"/>
  <c r="K236" i="20"/>
  <c r="J236" i="20"/>
  <c r="T236" i="20" s="1"/>
  <c r="I236" i="20"/>
  <c r="G236" i="20"/>
  <c r="E236" i="20"/>
  <c r="D236" i="20"/>
  <c r="AN235" i="20"/>
  <c r="AM235" i="20"/>
  <c r="AL235" i="20"/>
  <c r="AK235" i="20"/>
  <c r="AJ235" i="20"/>
  <c r="AI235" i="20"/>
  <c r="AH235" i="20"/>
  <c r="AG235" i="20"/>
  <c r="AF235" i="20"/>
  <c r="AE235" i="20"/>
  <c r="AD235" i="20"/>
  <c r="AC235" i="20"/>
  <c r="AA235" i="20"/>
  <c r="Z235" i="20"/>
  <c r="AB235" i="20" s="1"/>
  <c r="Y235" i="20"/>
  <c r="S235" i="20"/>
  <c r="R235" i="20"/>
  <c r="Q235" i="20"/>
  <c r="P235" i="20"/>
  <c r="O235" i="20"/>
  <c r="N235" i="20"/>
  <c r="M235" i="20"/>
  <c r="L235" i="20"/>
  <c r="K235" i="20"/>
  <c r="J235" i="20"/>
  <c r="I235" i="20"/>
  <c r="G235" i="20"/>
  <c r="H235" i="20" s="1"/>
  <c r="E235" i="20"/>
  <c r="D235" i="20"/>
  <c r="AN234" i="20"/>
  <c r="AM234" i="20"/>
  <c r="AL234" i="20"/>
  <c r="AK234" i="20"/>
  <c r="AJ234" i="20"/>
  <c r="AI234" i="20"/>
  <c r="AH234" i="20"/>
  <c r="AG234" i="20"/>
  <c r="AF234" i="20"/>
  <c r="AE234" i="20"/>
  <c r="AD234" i="20"/>
  <c r="AC234" i="20"/>
  <c r="AA234" i="20"/>
  <c r="AB234" i="20" s="1"/>
  <c r="Z234" i="20"/>
  <c r="Y234" i="20"/>
  <c r="S234" i="20"/>
  <c r="R234" i="20"/>
  <c r="Q234" i="20"/>
  <c r="P234" i="20"/>
  <c r="O234" i="20"/>
  <c r="N234" i="20"/>
  <c r="M234" i="20"/>
  <c r="L234" i="20"/>
  <c r="K234" i="20"/>
  <c r="J234" i="20"/>
  <c r="I234" i="20"/>
  <c r="G234" i="20"/>
  <c r="H234" i="20"/>
  <c r="E234" i="20"/>
  <c r="D234" i="20"/>
  <c r="AN233" i="20"/>
  <c r="AM233" i="20"/>
  <c r="AL233" i="20"/>
  <c r="AK233" i="20"/>
  <c r="AJ233" i="20"/>
  <c r="AI233" i="20"/>
  <c r="AH233" i="20"/>
  <c r="AG233" i="20"/>
  <c r="AF233" i="20"/>
  <c r="AE233" i="20"/>
  <c r="AD233" i="20"/>
  <c r="AC233" i="20"/>
  <c r="AA233" i="20"/>
  <c r="AB233" i="20" s="1"/>
  <c r="Z233" i="20"/>
  <c r="Y233" i="20"/>
  <c r="S233" i="20"/>
  <c r="R233" i="20"/>
  <c r="Q233" i="20"/>
  <c r="P233" i="20"/>
  <c r="O233" i="20"/>
  <c r="N233" i="20"/>
  <c r="M233" i="20"/>
  <c r="L233" i="20"/>
  <c r="K233" i="20"/>
  <c r="T233" i="20" s="1"/>
  <c r="J233" i="20"/>
  <c r="I233" i="20"/>
  <c r="G233" i="20"/>
  <c r="E233" i="20"/>
  <c r="D233" i="20"/>
  <c r="AN232" i="20"/>
  <c r="AM232" i="20"/>
  <c r="AL232" i="20"/>
  <c r="AK232" i="20"/>
  <c r="AJ232" i="20"/>
  <c r="AI232" i="20"/>
  <c r="AH232" i="20"/>
  <c r="AG232" i="20"/>
  <c r="AF232" i="20"/>
  <c r="AE232" i="20"/>
  <c r="AD232" i="20"/>
  <c r="AC232" i="20"/>
  <c r="AA232" i="20"/>
  <c r="Z232" i="20"/>
  <c r="Y232" i="20"/>
  <c r="S232" i="20"/>
  <c r="R232" i="20"/>
  <c r="Q232" i="20"/>
  <c r="P232" i="20"/>
  <c r="O232" i="20"/>
  <c r="N232" i="20"/>
  <c r="M232" i="20"/>
  <c r="L232" i="20"/>
  <c r="K232" i="20"/>
  <c r="J232" i="20"/>
  <c r="I232" i="20"/>
  <c r="G232" i="20"/>
  <c r="E232" i="20"/>
  <c r="D232" i="20"/>
  <c r="AN231" i="20"/>
  <c r="AM231" i="20"/>
  <c r="AL231" i="20"/>
  <c r="AK231" i="20"/>
  <c r="AJ231" i="20"/>
  <c r="AI231" i="20"/>
  <c r="AH231" i="20"/>
  <c r="AG231" i="20"/>
  <c r="AF231" i="20"/>
  <c r="AE231" i="20"/>
  <c r="AD231" i="20"/>
  <c r="AC231" i="20"/>
  <c r="AA231" i="20"/>
  <c r="Z231" i="20"/>
  <c r="Y231" i="20"/>
  <c r="S231" i="20"/>
  <c r="R231" i="20"/>
  <c r="Q231" i="20"/>
  <c r="P231" i="20"/>
  <c r="O231" i="20"/>
  <c r="N231" i="20"/>
  <c r="M231" i="20"/>
  <c r="L231" i="20"/>
  <c r="K231" i="20"/>
  <c r="J231" i="20"/>
  <c r="I231" i="20"/>
  <c r="G231" i="20"/>
  <c r="H231" i="20" s="1"/>
  <c r="E231" i="20"/>
  <c r="D231" i="20"/>
  <c r="AN230" i="20"/>
  <c r="AM230" i="20"/>
  <c r="AL230" i="20"/>
  <c r="AK230" i="20"/>
  <c r="AJ230" i="20"/>
  <c r="AI230" i="20"/>
  <c r="AH230" i="20"/>
  <c r="AG230" i="20"/>
  <c r="AF230" i="20"/>
  <c r="AE230" i="20"/>
  <c r="AD230" i="20"/>
  <c r="AC230" i="20"/>
  <c r="AA230" i="20"/>
  <c r="Z230" i="20"/>
  <c r="Y230" i="20"/>
  <c r="S230" i="20"/>
  <c r="R230" i="20"/>
  <c r="Q230" i="20"/>
  <c r="P230" i="20"/>
  <c r="O230" i="20"/>
  <c r="N230" i="20"/>
  <c r="M230" i="20"/>
  <c r="L230" i="20"/>
  <c r="K230" i="20"/>
  <c r="J230" i="20"/>
  <c r="I230" i="20"/>
  <c r="G230" i="20"/>
  <c r="E230" i="20"/>
  <c r="D230" i="20"/>
  <c r="AN229" i="20"/>
  <c r="AM229" i="20"/>
  <c r="AL229" i="20"/>
  <c r="AK229" i="20"/>
  <c r="AJ229" i="20"/>
  <c r="AI229" i="20"/>
  <c r="AH229" i="20"/>
  <c r="AG229" i="20"/>
  <c r="AO229" i="20" s="1"/>
  <c r="AF229" i="20"/>
  <c r="AE229" i="20"/>
  <c r="AD229" i="20"/>
  <c r="AC229" i="20"/>
  <c r="AA229" i="20"/>
  <c r="Z229" i="20"/>
  <c r="Y229" i="20"/>
  <c r="S229" i="20"/>
  <c r="R229" i="20"/>
  <c r="Q229" i="20"/>
  <c r="P229" i="20"/>
  <c r="O229" i="20"/>
  <c r="N229" i="20"/>
  <c r="M229" i="20"/>
  <c r="L229" i="20"/>
  <c r="K229" i="20"/>
  <c r="J229" i="20"/>
  <c r="I229" i="20"/>
  <c r="G229" i="20"/>
  <c r="H229" i="20" s="1"/>
  <c r="E229" i="20"/>
  <c r="D229" i="20"/>
  <c r="AN228" i="20"/>
  <c r="AM228" i="20"/>
  <c r="AL228" i="20"/>
  <c r="AK228" i="20"/>
  <c r="AJ228" i="20"/>
  <c r="AI228" i="20"/>
  <c r="AH228" i="20"/>
  <c r="AG228" i="20"/>
  <c r="AF228" i="20"/>
  <c r="AE228" i="20"/>
  <c r="AD228" i="20"/>
  <c r="AC228" i="20"/>
  <c r="AA228" i="20"/>
  <c r="Z228" i="20"/>
  <c r="Y228" i="20"/>
  <c r="S228" i="20"/>
  <c r="R228" i="20"/>
  <c r="Q228" i="20"/>
  <c r="P228" i="20"/>
  <c r="O228" i="20"/>
  <c r="N228" i="20"/>
  <c r="M228" i="20"/>
  <c r="L228" i="20"/>
  <c r="K228" i="20"/>
  <c r="J228" i="20"/>
  <c r="I228" i="20"/>
  <c r="G228" i="20"/>
  <c r="H228" i="20" s="1"/>
  <c r="E228" i="20"/>
  <c r="D228" i="20"/>
  <c r="AN227" i="20"/>
  <c r="AM227" i="20"/>
  <c r="AL227" i="20"/>
  <c r="AK227" i="20"/>
  <c r="AJ227" i="20"/>
  <c r="AI227" i="20"/>
  <c r="AH227" i="20"/>
  <c r="AG227" i="20"/>
  <c r="AO227" i="20" s="1"/>
  <c r="AF227" i="20"/>
  <c r="AE227" i="20"/>
  <c r="AD227" i="20"/>
  <c r="AC227" i="20"/>
  <c r="AA227" i="20"/>
  <c r="Z227" i="20"/>
  <c r="Y227" i="20"/>
  <c r="S227" i="20"/>
  <c r="R227" i="20"/>
  <c r="Q227" i="20"/>
  <c r="P227" i="20"/>
  <c r="O227" i="20"/>
  <c r="N227" i="20"/>
  <c r="M227" i="20"/>
  <c r="L227" i="20"/>
  <c r="K227" i="20"/>
  <c r="J227" i="20"/>
  <c r="I227" i="20"/>
  <c r="G227" i="20"/>
  <c r="E227" i="20"/>
  <c r="D227" i="20"/>
  <c r="AN226" i="20"/>
  <c r="AM226" i="20"/>
  <c r="AL226" i="20"/>
  <c r="AK226" i="20"/>
  <c r="AJ226" i="20"/>
  <c r="AI226" i="20"/>
  <c r="AH226" i="20"/>
  <c r="AG226" i="20"/>
  <c r="AF226" i="20"/>
  <c r="AE226" i="20"/>
  <c r="AD226" i="20"/>
  <c r="AC226" i="20"/>
  <c r="AA226" i="20"/>
  <c r="Z226" i="20"/>
  <c r="Y226" i="20"/>
  <c r="S226" i="20"/>
  <c r="R226" i="20"/>
  <c r="Q226" i="20"/>
  <c r="P226" i="20"/>
  <c r="O226" i="20"/>
  <c r="N226" i="20"/>
  <c r="M226" i="20"/>
  <c r="L226" i="20"/>
  <c r="K226" i="20"/>
  <c r="J226" i="20"/>
  <c r="I226" i="20"/>
  <c r="G226" i="20"/>
  <c r="E226" i="20"/>
  <c r="D226" i="20"/>
  <c r="AN225" i="20"/>
  <c r="AM225" i="20"/>
  <c r="AL225" i="20"/>
  <c r="AK225" i="20"/>
  <c r="AJ225" i="20"/>
  <c r="AI225" i="20"/>
  <c r="AH225" i="20"/>
  <c r="AG225" i="20"/>
  <c r="AO225" i="20" s="1"/>
  <c r="AF225" i="20"/>
  <c r="AE225" i="20"/>
  <c r="AD225" i="20"/>
  <c r="AC225" i="20"/>
  <c r="AA225" i="20"/>
  <c r="Z225" i="20"/>
  <c r="Y225" i="20"/>
  <c r="S225" i="20"/>
  <c r="R225" i="20"/>
  <c r="Q225" i="20"/>
  <c r="P225" i="20"/>
  <c r="O225" i="20"/>
  <c r="N225" i="20"/>
  <c r="M225" i="20"/>
  <c r="L225" i="20"/>
  <c r="K225" i="20"/>
  <c r="J225" i="20"/>
  <c r="I225" i="20"/>
  <c r="G225" i="20"/>
  <c r="H225" i="20" s="1"/>
  <c r="E225" i="20"/>
  <c r="D225" i="20"/>
  <c r="AN224" i="20"/>
  <c r="AM224" i="20"/>
  <c r="AL224" i="20"/>
  <c r="AK224" i="20"/>
  <c r="AJ224" i="20"/>
  <c r="AI224" i="20"/>
  <c r="AH224" i="20"/>
  <c r="AG224" i="20"/>
  <c r="AF224" i="20"/>
  <c r="AE224" i="20"/>
  <c r="AD224" i="20"/>
  <c r="AC224" i="20"/>
  <c r="AA224" i="20"/>
  <c r="Z224" i="20"/>
  <c r="Y224" i="20"/>
  <c r="S224" i="20"/>
  <c r="R224" i="20"/>
  <c r="Q224" i="20"/>
  <c r="P224" i="20"/>
  <c r="O224" i="20"/>
  <c r="N224" i="20"/>
  <c r="M224" i="20"/>
  <c r="L224" i="20"/>
  <c r="K224" i="20"/>
  <c r="J224" i="20"/>
  <c r="I224" i="20"/>
  <c r="G224" i="20"/>
  <c r="H224" i="20" s="1"/>
  <c r="E224" i="20"/>
  <c r="D224" i="20"/>
  <c r="AN223" i="20"/>
  <c r="AM223" i="20"/>
  <c r="AL223" i="20"/>
  <c r="AK223" i="20"/>
  <c r="AJ223" i="20"/>
  <c r="AI223" i="20"/>
  <c r="AH223" i="20"/>
  <c r="AG223" i="20"/>
  <c r="AO223" i="20" s="1"/>
  <c r="AF223" i="20"/>
  <c r="AE223" i="20"/>
  <c r="AD223" i="20"/>
  <c r="AC223" i="20"/>
  <c r="AA223" i="20"/>
  <c r="Z223" i="20"/>
  <c r="Y223" i="20"/>
  <c r="S223" i="20"/>
  <c r="R223" i="20"/>
  <c r="Q223" i="20"/>
  <c r="P223" i="20"/>
  <c r="O223" i="20"/>
  <c r="N223" i="20"/>
  <c r="M223" i="20"/>
  <c r="L223" i="20"/>
  <c r="K223" i="20"/>
  <c r="J223" i="20"/>
  <c r="I223" i="20"/>
  <c r="G223" i="20"/>
  <c r="E223" i="20"/>
  <c r="D223" i="20"/>
  <c r="AN222" i="20"/>
  <c r="AM222" i="20"/>
  <c r="AL222" i="20"/>
  <c r="AK222" i="20"/>
  <c r="AJ222" i="20"/>
  <c r="AI222" i="20"/>
  <c r="AH222" i="20"/>
  <c r="AG222" i="20"/>
  <c r="AF222" i="20"/>
  <c r="AE222" i="20"/>
  <c r="AD222" i="20"/>
  <c r="AC222" i="20"/>
  <c r="AA222" i="20"/>
  <c r="Z222" i="20"/>
  <c r="Y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E222" i="20"/>
  <c r="D222" i="20"/>
  <c r="AN221" i="20"/>
  <c r="AM221" i="20"/>
  <c r="AL221" i="20"/>
  <c r="AK221" i="20"/>
  <c r="AJ221" i="20"/>
  <c r="AI221" i="20"/>
  <c r="AH221" i="20"/>
  <c r="AG221" i="20"/>
  <c r="AF221" i="20"/>
  <c r="AE221" i="20"/>
  <c r="AD221" i="20"/>
  <c r="AC221" i="20"/>
  <c r="AA221" i="20"/>
  <c r="Z221" i="20"/>
  <c r="Y221" i="20"/>
  <c r="S221" i="20"/>
  <c r="R221" i="20"/>
  <c r="Q221" i="20"/>
  <c r="P221" i="20"/>
  <c r="O221" i="20"/>
  <c r="N221" i="20"/>
  <c r="M221" i="20"/>
  <c r="L221" i="20"/>
  <c r="K221" i="20"/>
  <c r="J221" i="20"/>
  <c r="I221" i="20"/>
  <c r="G221" i="20"/>
  <c r="H221" i="20" s="1"/>
  <c r="E221" i="20"/>
  <c r="D221" i="20"/>
  <c r="AN220" i="20"/>
  <c r="AM220" i="20"/>
  <c r="AL220" i="20"/>
  <c r="AK220" i="20"/>
  <c r="AJ220" i="20"/>
  <c r="AI220" i="20"/>
  <c r="AH220" i="20"/>
  <c r="AG220" i="20"/>
  <c r="AF220" i="20"/>
  <c r="AE220" i="20"/>
  <c r="AD220" i="20"/>
  <c r="AC220" i="20"/>
  <c r="AA220" i="20"/>
  <c r="Z220" i="20"/>
  <c r="AB220" i="20" s="1"/>
  <c r="Y220" i="20"/>
  <c r="S220" i="20"/>
  <c r="R220" i="20"/>
  <c r="Q220" i="20"/>
  <c r="P220" i="20"/>
  <c r="O220" i="20"/>
  <c r="N220" i="20"/>
  <c r="M220" i="20"/>
  <c r="L220" i="20"/>
  <c r="K220" i="20"/>
  <c r="J220" i="20"/>
  <c r="I220" i="20"/>
  <c r="G220" i="20"/>
  <c r="E220" i="20"/>
  <c r="D220" i="20"/>
  <c r="AN219" i="20"/>
  <c r="AM219" i="20"/>
  <c r="AL219" i="20"/>
  <c r="AK219" i="20"/>
  <c r="AJ219" i="20"/>
  <c r="AI219" i="20"/>
  <c r="AH219" i="20"/>
  <c r="AG219" i="20"/>
  <c r="AF219" i="20"/>
  <c r="AE219" i="20"/>
  <c r="AD219" i="20"/>
  <c r="AC219" i="20"/>
  <c r="AA219" i="20"/>
  <c r="AB219" i="20" s="1"/>
  <c r="Z219" i="20"/>
  <c r="Y219" i="20"/>
  <c r="S219" i="20"/>
  <c r="R219" i="20"/>
  <c r="Q219" i="20"/>
  <c r="P219" i="20"/>
  <c r="O219" i="20"/>
  <c r="N219" i="20"/>
  <c r="M219" i="20"/>
  <c r="L219" i="20"/>
  <c r="K219" i="20"/>
  <c r="J219" i="20"/>
  <c r="I219" i="20"/>
  <c r="G219" i="20"/>
  <c r="H219" i="20"/>
  <c r="E219" i="20"/>
  <c r="D219" i="20"/>
  <c r="AN218" i="20"/>
  <c r="AM218" i="20"/>
  <c r="AL218" i="20"/>
  <c r="AK218" i="20"/>
  <c r="AJ218" i="20"/>
  <c r="AI218" i="20"/>
  <c r="AH218" i="20"/>
  <c r="AG218" i="20"/>
  <c r="AF218" i="20"/>
  <c r="AE218" i="20"/>
  <c r="AD218" i="20"/>
  <c r="AC218" i="20"/>
  <c r="AB218" i="20"/>
  <c r="AA218" i="20"/>
  <c r="Z218" i="20"/>
  <c r="Y218" i="20"/>
  <c r="S218" i="20"/>
  <c r="R218" i="20"/>
  <c r="Q218" i="20"/>
  <c r="P218" i="20"/>
  <c r="O218" i="20"/>
  <c r="N218" i="20"/>
  <c r="M218" i="20"/>
  <c r="L218" i="20"/>
  <c r="K218" i="20"/>
  <c r="J218" i="20"/>
  <c r="I218" i="20"/>
  <c r="H218" i="20"/>
  <c r="G218" i="20"/>
  <c r="E218" i="20"/>
  <c r="D218" i="20"/>
  <c r="AN217" i="20"/>
  <c r="AM217" i="20"/>
  <c r="AL217" i="20"/>
  <c r="AK217" i="20"/>
  <c r="AJ217" i="20"/>
  <c r="AI217" i="20"/>
  <c r="AH217" i="20"/>
  <c r="AG217" i="20"/>
  <c r="AF217" i="20"/>
  <c r="AE217" i="20"/>
  <c r="AD217" i="20"/>
  <c r="AC217" i="20"/>
  <c r="AA217" i="20"/>
  <c r="Z217" i="20"/>
  <c r="AB217" i="20" s="1"/>
  <c r="Y217" i="20"/>
  <c r="S217" i="20"/>
  <c r="R217" i="20"/>
  <c r="Q217" i="20"/>
  <c r="P217" i="20"/>
  <c r="O217" i="20"/>
  <c r="N217" i="20"/>
  <c r="M217" i="20"/>
  <c r="L217" i="20"/>
  <c r="K217" i="20"/>
  <c r="J217" i="20"/>
  <c r="I217" i="20"/>
  <c r="H217" i="20"/>
  <c r="G217" i="20"/>
  <c r="E217" i="20"/>
  <c r="D217" i="20"/>
  <c r="AN216" i="20"/>
  <c r="AM216" i="20"/>
  <c r="AL216" i="20"/>
  <c r="AK216" i="20"/>
  <c r="AJ216" i="20"/>
  <c r="AI216" i="20"/>
  <c r="AH216" i="20"/>
  <c r="AG216" i="20"/>
  <c r="AF216" i="20"/>
  <c r="AE216" i="20"/>
  <c r="AD216" i="20"/>
  <c r="AC216" i="20"/>
  <c r="AA216" i="20"/>
  <c r="Z216" i="20"/>
  <c r="AB216" i="20" s="1"/>
  <c r="Y216" i="20"/>
  <c r="S216" i="20"/>
  <c r="R216" i="20"/>
  <c r="Q216" i="20"/>
  <c r="P216" i="20"/>
  <c r="O216" i="20"/>
  <c r="N216" i="20"/>
  <c r="M216" i="20"/>
  <c r="L216" i="20"/>
  <c r="K216" i="20"/>
  <c r="J216" i="20"/>
  <c r="I216" i="20"/>
  <c r="G216" i="20"/>
  <c r="H216" i="20"/>
  <c r="E216" i="20"/>
  <c r="D216" i="20"/>
  <c r="AN215" i="20"/>
  <c r="AM215" i="20"/>
  <c r="AL215" i="20"/>
  <c r="AK215" i="20"/>
  <c r="AJ215" i="20"/>
  <c r="AI215" i="20"/>
  <c r="AH215" i="20"/>
  <c r="AG215" i="20"/>
  <c r="AF215" i="20"/>
  <c r="AE215" i="20"/>
  <c r="AD215" i="20"/>
  <c r="AC215" i="20"/>
  <c r="AA215" i="20"/>
  <c r="Z215" i="20"/>
  <c r="Y215" i="20"/>
  <c r="S215" i="20"/>
  <c r="R215" i="20"/>
  <c r="Q215" i="20"/>
  <c r="P215" i="20"/>
  <c r="O215" i="20"/>
  <c r="N215" i="20"/>
  <c r="M215" i="20"/>
  <c r="L215" i="20"/>
  <c r="K215" i="20"/>
  <c r="J215" i="20"/>
  <c r="I215" i="20"/>
  <c r="G215" i="20"/>
  <c r="H215" i="20"/>
  <c r="E215" i="20"/>
  <c r="D215" i="20"/>
  <c r="AN214" i="20"/>
  <c r="AM214" i="20"/>
  <c r="AL214" i="20"/>
  <c r="AK214" i="20"/>
  <c r="AJ214" i="20"/>
  <c r="AI214" i="20"/>
  <c r="AH214" i="20"/>
  <c r="AG214" i="20"/>
  <c r="AF214" i="20"/>
  <c r="AE214" i="20"/>
  <c r="AD214" i="20"/>
  <c r="AC214" i="20"/>
  <c r="AB214" i="20"/>
  <c r="AA214" i="20"/>
  <c r="Z214" i="20"/>
  <c r="Y214" i="20"/>
  <c r="S214" i="20"/>
  <c r="R214" i="20"/>
  <c r="Q214" i="20"/>
  <c r="P214" i="20"/>
  <c r="O214" i="20"/>
  <c r="N214" i="20"/>
  <c r="M214" i="20"/>
  <c r="L214" i="20"/>
  <c r="K214" i="20"/>
  <c r="J214" i="20"/>
  <c r="I214" i="20"/>
  <c r="H214" i="20"/>
  <c r="G214" i="20"/>
  <c r="E214" i="20"/>
  <c r="D214" i="20"/>
  <c r="AN213" i="20"/>
  <c r="AM213" i="20"/>
  <c r="AL213" i="20"/>
  <c r="AK213" i="20"/>
  <c r="AJ213" i="20"/>
  <c r="AI213" i="20"/>
  <c r="AH213" i="20"/>
  <c r="AG213" i="20"/>
  <c r="AF213" i="20"/>
  <c r="AE213" i="20"/>
  <c r="AD213" i="20"/>
  <c r="AC213" i="20"/>
  <c r="AA213" i="20"/>
  <c r="Z213" i="20"/>
  <c r="Y213" i="20"/>
  <c r="S213" i="20"/>
  <c r="R213" i="20"/>
  <c r="Q213" i="20"/>
  <c r="P213" i="20"/>
  <c r="O213" i="20"/>
  <c r="N213" i="20"/>
  <c r="M213" i="20"/>
  <c r="L213" i="20"/>
  <c r="K213" i="20"/>
  <c r="J213" i="20"/>
  <c r="I213" i="20"/>
  <c r="T213" i="20" s="1"/>
  <c r="G213" i="20"/>
  <c r="H213" i="20" s="1"/>
  <c r="E213" i="20"/>
  <c r="D213" i="20"/>
  <c r="AN212" i="20"/>
  <c r="AM212" i="20"/>
  <c r="AL212" i="20"/>
  <c r="AK212" i="20"/>
  <c r="AJ212" i="20"/>
  <c r="AI212" i="20"/>
  <c r="AH212" i="20"/>
  <c r="AG212" i="20"/>
  <c r="AF212" i="20"/>
  <c r="AE212" i="20"/>
  <c r="AD212" i="20"/>
  <c r="AC212" i="20"/>
  <c r="AA212" i="20"/>
  <c r="Z212" i="20"/>
  <c r="AB212" i="20" s="1"/>
  <c r="Y212" i="20"/>
  <c r="S212" i="20"/>
  <c r="R212" i="20"/>
  <c r="Q212" i="20"/>
  <c r="P212" i="20"/>
  <c r="O212" i="20"/>
  <c r="N212" i="20"/>
  <c r="M212" i="20"/>
  <c r="L212" i="20"/>
  <c r="K212" i="20"/>
  <c r="J212" i="20"/>
  <c r="I212" i="20"/>
  <c r="G212" i="20"/>
  <c r="E212" i="20"/>
  <c r="D212" i="20"/>
  <c r="AN211" i="20"/>
  <c r="AM211" i="20"/>
  <c r="AL211" i="20"/>
  <c r="AK211" i="20"/>
  <c r="AJ211" i="20"/>
  <c r="AI211" i="20"/>
  <c r="AH211" i="20"/>
  <c r="AG211" i="20"/>
  <c r="AF211" i="20"/>
  <c r="AE211" i="20"/>
  <c r="AD211" i="20"/>
  <c r="AC211" i="20"/>
  <c r="AA211" i="20"/>
  <c r="Z211" i="20"/>
  <c r="Y211" i="20"/>
  <c r="S211" i="20"/>
  <c r="R211" i="20"/>
  <c r="Q211" i="20"/>
  <c r="P211" i="20"/>
  <c r="O211" i="20"/>
  <c r="N211" i="20"/>
  <c r="M211" i="20"/>
  <c r="L211" i="20"/>
  <c r="K211" i="20"/>
  <c r="J211" i="20"/>
  <c r="I211" i="20"/>
  <c r="G211" i="20"/>
  <c r="H211" i="20"/>
  <c r="E211" i="20"/>
  <c r="D211" i="20"/>
  <c r="AN210" i="20"/>
  <c r="AM210" i="20"/>
  <c r="AL210" i="20"/>
  <c r="AK210" i="20"/>
  <c r="AJ210" i="20"/>
  <c r="AI210" i="20"/>
  <c r="AH210" i="20"/>
  <c r="AG210" i="20"/>
  <c r="AF210" i="20"/>
  <c r="AE210" i="20"/>
  <c r="AD210" i="20"/>
  <c r="AC210" i="20"/>
  <c r="AB210" i="20"/>
  <c r="AA210" i="20"/>
  <c r="Z210" i="20"/>
  <c r="Y210" i="20"/>
  <c r="S210" i="20"/>
  <c r="R210" i="20"/>
  <c r="Q210" i="20"/>
  <c r="P210" i="20"/>
  <c r="O210" i="20"/>
  <c r="N210" i="20"/>
  <c r="M210" i="20"/>
  <c r="L210" i="20"/>
  <c r="K210" i="20"/>
  <c r="J210" i="20"/>
  <c r="I210" i="20"/>
  <c r="H210" i="20"/>
  <c r="G210" i="20"/>
  <c r="E210" i="20"/>
  <c r="D210" i="20"/>
  <c r="AN209" i="20"/>
  <c r="AM209" i="20"/>
  <c r="AL209" i="20"/>
  <c r="AK209" i="20"/>
  <c r="AJ209" i="20"/>
  <c r="AI209" i="20"/>
  <c r="AH209" i="20"/>
  <c r="AG209" i="20"/>
  <c r="AF209" i="20"/>
  <c r="AE209" i="20"/>
  <c r="AD209" i="20"/>
  <c r="AC209" i="20"/>
  <c r="AA209" i="20"/>
  <c r="Z209" i="20"/>
  <c r="Y209" i="20"/>
  <c r="S209" i="20"/>
  <c r="R209" i="20"/>
  <c r="Q209" i="20"/>
  <c r="P209" i="20"/>
  <c r="O209" i="20"/>
  <c r="N209" i="20"/>
  <c r="M209" i="20"/>
  <c r="L209" i="20"/>
  <c r="K209" i="20"/>
  <c r="J209" i="20"/>
  <c r="I209" i="20"/>
  <c r="H209" i="20"/>
  <c r="G209" i="20"/>
  <c r="E209" i="20"/>
  <c r="D209" i="20"/>
  <c r="AN208" i="20"/>
  <c r="AM208" i="20"/>
  <c r="AL208" i="20"/>
  <c r="AK208" i="20"/>
  <c r="AH208" i="20"/>
  <c r="AG208" i="20"/>
  <c r="AF208" i="20"/>
  <c r="AE208" i="20"/>
  <c r="AD208" i="20"/>
  <c r="AC208" i="20"/>
  <c r="AB208" i="20"/>
  <c r="AA208" i="20"/>
  <c r="Z208" i="20"/>
  <c r="Y208" i="20"/>
  <c r="S208" i="20"/>
  <c r="R208" i="20"/>
  <c r="Q208" i="20"/>
  <c r="N208" i="20"/>
  <c r="M208" i="20"/>
  <c r="L208" i="20"/>
  <c r="K208" i="20"/>
  <c r="J208" i="20"/>
  <c r="I208" i="20"/>
  <c r="G208" i="20"/>
  <c r="H208" i="20"/>
  <c r="E208" i="20"/>
  <c r="D208" i="20"/>
  <c r="AN207" i="20"/>
  <c r="AM207" i="20"/>
  <c r="AL207" i="20"/>
  <c r="AK207" i="20"/>
  <c r="AJ207" i="20"/>
  <c r="AI207" i="20"/>
  <c r="AH207" i="20"/>
  <c r="AG207" i="20"/>
  <c r="AF207" i="20"/>
  <c r="AE207" i="20"/>
  <c r="AD207" i="20"/>
  <c r="AC207" i="20"/>
  <c r="AA207" i="20"/>
  <c r="Z207" i="20"/>
  <c r="Y207" i="20"/>
  <c r="S207" i="20"/>
  <c r="R207" i="20"/>
  <c r="Q207" i="20"/>
  <c r="P207" i="20"/>
  <c r="O207" i="20"/>
  <c r="N207" i="20"/>
  <c r="M207" i="20"/>
  <c r="L207" i="20"/>
  <c r="K207" i="20"/>
  <c r="J207" i="20"/>
  <c r="I207" i="20"/>
  <c r="G207" i="20"/>
  <c r="H207" i="20" s="1"/>
  <c r="E207" i="20"/>
  <c r="D207" i="20"/>
  <c r="AN206" i="20"/>
  <c r="AM206" i="20"/>
  <c r="AL206" i="20"/>
  <c r="AK206" i="20"/>
  <c r="AJ206" i="20"/>
  <c r="AI206" i="20"/>
  <c r="AH206" i="20"/>
  <c r="AG206" i="20"/>
  <c r="AF206" i="20"/>
  <c r="AE206" i="20"/>
  <c r="AD206" i="20"/>
  <c r="AC206" i="20"/>
  <c r="AB206" i="20"/>
  <c r="AA206" i="20"/>
  <c r="Z206" i="20"/>
  <c r="Y206" i="20"/>
  <c r="S206" i="20"/>
  <c r="R206" i="20"/>
  <c r="Q206" i="20"/>
  <c r="P206" i="20"/>
  <c r="O206" i="20"/>
  <c r="N206" i="20"/>
  <c r="M206" i="20"/>
  <c r="L206" i="20"/>
  <c r="K206" i="20"/>
  <c r="J206" i="20"/>
  <c r="I206" i="20"/>
  <c r="G206" i="20"/>
  <c r="E206" i="20"/>
  <c r="D206" i="20"/>
  <c r="AN205" i="20"/>
  <c r="AM205" i="20"/>
  <c r="AL205" i="20"/>
  <c r="AK205" i="20"/>
  <c r="AJ205" i="20"/>
  <c r="AI205" i="20"/>
  <c r="AH205" i="20"/>
  <c r="AG205" i="20"/>
  <c r="AF205" i="20"/>
  <c r="AE205" i="20"/>
  <c r="AD205" i="20"/>
  <c r="AO205" i="20" s="1"/>
  <c r="AC205" i="20"/>
  <c r="AA205" i="20"/>
  <c r="Z205" i="20"/>
  <c r="AB205" i="20" s="1"/>
  <c r="Y205" i="20"/>
  <c r="S205" i="20"/>
  <c r="R205" i="20"/>
  <c r="Q205" i="20"/>
  <c r="P205" i="20"/>
  <c r="O205" i="20"/>
  <c r="N205" i="20"/>
  <c r="M205" i="20"/>
  <c r="L205" i="20"/>
  <c r="K205" i="20"/>
  <c r="J205" i="20"/>
  <c r="I205" i="20"/>
  <c r="H205" i="20"/>
  <c r="G205" i="20"/>
  <c r="E205" i="20"/>
  <c r="D205" i="20"/>
  <c r="AN204" i="20"/>
  <c r="AM204" i="20"/>
  <c r="AL204" i="20"/>
  <c r="AK204" i="20"/>
  <c r="AJ204" i="20"/>
  <c r="AI204" i="20"/>
  <c r="AH204" i="20"/>
  <c r="AG204" i="20"/>
  <c r="AF204" i="20"/>
  <c r="AE204" i="20"/>
  <c r="AD204" i="20"/>
  <c r="AC204" i="20"/>
  <c r="AA204" i="20"/>
  <c r="AB204" i="20" s="1"/>
  <c r="Z204" i="20"/>
  <c r="Y204" i="20"/>
  <c r="S204" i="20"/>
  <c r="R204" i="20"/>
  <c r="Q204" i="20"/>
  <c r="P204" i="20"/>
  <c r="O204" i="20"/>
  <c r="N204" i="20"/>
  <c r="M204" i="20"/>
  <c r="L204" i="20"/>
  <c r="K204" i="20"/>
  <c r="J204" i="20"/>
  <c r="I204" i="20"/>
  <c r="G204" i="20"/>
  <c r="H204" i="20"/>
  <c r="E204" i="20"/>
  <c r="D204" i="20"/>
  <c r="AN203" i="20"/>
  <c r="AM203" i="20"/>
  <c r="AL203" i="20"/>
  <c r="AK203" i="20"/>
  <c r="AJ203" i="20"/>
  <c r="AI203" i="20"/>
  <c r="AH203" i="20"/>
  <c r="AG203" i="20"/>
  <c r="AF203" i="20"/>
  <c r="AE203" i="20"/>
  <c r="AD203" i="20"/>
  <c r="AC203" i="20"/>
  <c r="AA203" i="20"/>
  <c r="Z203" i="20"/>
  <c r="Y203" i="20"/>
  <c r="S203" i="20"/>
  <c r="R203" i="20"/>
  <c r="Q203" i="20"/>
  <c r="P203" i="20"/>
  <c r="O203" i="20"/>
  <c r="N203" i="20"/>
  <c r="M203" i="20"/>
  <c r="L203" i="20"/>
  <c r="K203" i="20"/>
  <c r="J203" i="20"/>
  <c r="I203" i="20"/>
  <c r="G203" i="20"/>
  <c r="H203" i="20" s="1"/>
  <c r="E203" i="20"/>
  <c r="D203" i="20"/>
  <c r="AN202" i="20"/>
  <c r="AM202" i="20"/>
  <c r="AL202" i="20"/>
  <c r="AK202" i="20"/>
  <c r="AJ202" i="20"/>
  <c r="AI202" i="20"/>
  <c r="AH202" i="20"/>
  <c r="AG202" i="20"/>
  <c r="AF202" i="20"/>
  <c r="AE202" i="20"/>
  <c r="AD202" i="20"/>
  <c r="AC202" i="20"/>
  <c r="AA202" i="20"/>
  <c r="Z202" i="20"/>
  <c r="Y202" i="20"/>
  <c r="S202" i="20"/>
  <c r="R202" i="20"/>
  <c r="Q202" i="20"/>
  <c r="P202" i="20"/>
  <c r="O202" i="20"/>
  <c r="N202" i="20"/>
  <c r="M202" i="20"/>
  <c r="L202" i="20"/>
  <c r="K202" i="20"/>
  <c r="J202" i="20"/>
  <c r="I202" i="20"/>
  <c r="G202" i="20"/>
  <c r="E202" i="20"/>
  <c r="D202" i="20"/>
  <c r="AN201" i="20"/>
  <c r="AM201" i="20"/>
  <c r="AL201" i="20"/>
  <c r="AK201" i="20"/>
  <c r="AJ201" i="20"/>
  <c r="AI201" i="20"/>
  <c r="AH201" i="20"/>
  <c r="AG201" i="20"/>
  <c r="AF201" i="20"/>
  <c r="AE201" i="20"/>
  <c r="AD201" i="20"/>
  <c r="AC201" i="20"/>
  <c r="AA201" i="20"/>
  <c r="Z201" i="20"/>
  <c r="AB201" i="20" s="1"/>
  <c r="Y201" i="20"/>
  <c r="S201" i="20"/>
  <c r="R201" i="20"/>
  <c r="Q201" i="20"/>
  <c r="P201" i="20"/>
  <c r="O201" i="20"/>
  <c r="N201" i="20"/>
  <c r="M201" i="20"/>
  <c r="L201" i="20"/>
  <c r="K201" i="20"/>
  <c r="J201" i="20"/>
  <c r="I201" i="20"/>
  <c r="G201" i="20"/>
  <c r="H201" i="20" s="1"/>
  <c r="E201" i="20"/>
  <c r="D201" i="20"/>
  <c r="AN200" i="20"/>
  <c r="AM200" i="20"/>
  <c r="AL200" i="20"/>
  <c r="AK200" i="20"/>
  <c r="AJ200" i="20"/>
  <c r="AI200" i="20"/>
  <c r="AH200" i="20"/>
  <c r="AG200" i="20"/>
  <c r="AF200" i="20"/>
  <c r="AE200" i="20"/>
  <c r="AD200" i="20"/>
  <c r="AC200" i="20"/>
  <c r="AO200" i="20" s="1"/>
  <c r="AA200" i="20"/>
  <c r="AB200" i="20" s="1"/>
  <c r="Z200" i="20"/>
  <c r="Y200" i="20"/>
  <c r="S200" i="20"/>
  <c r="R200" i="20"/>
  <c r="Q200" i="20"/>
  <c r="P200" i="20"/>
  <c r="O200" i="20"/>
  <c r="N200" i="20"/>
  <c r="M200" i="20"/>
  <c r="L200" i="20"/>
  <c r="K200" i="20"/>
  <c r="J200" i="20"/>
  <c r="I200" i="20"/>
  <c r="G200" i="20"/>
  <c r="H200" i="20"/>
  <c r="E200" i="20"/>
  <c r="D200" i="20"/>
  <c r="AN199" i="20"/>
  <c r="AM199" i="20"/>
  <c r="AL199" i="20"/>
  <c r="AK199" i="20"/>
  <c r="AJ199" i="20"/>
  <c r="AI199" i="20"/>
  <c r="AH199" i="20"/>
  <c r="AG199" i="20"/>
  <c r="AF199" i="20"/>
  <c r="AE199" i="20"/>
  <c r="AD199" i="20"/>
  <c r="AC199" i="20"/>
  <c r="AA199" i="20"/>
  <c r="Z199" i="20"/>
  <c r="Y199" i="20"/>
  <c r="S199" i="20"/>
  <c r="R199" i="20"/>
  <c r="Q199" i="20"/>
  <c r="P199" i="20"/>
  <c r="O199" i="20"/>
  <c r="N199" i="20"/>
  <c r="M199" i="20"/>
  <c r="L199" i="20"/>
  <c r="K199" i="20"/>
  <c r="J199" i="20"/>
  <c r="I199" i="20"/>
  <c r="G199" i="20"/>
  <c r="H199" i="20" s="1"/>
  <c r="E199" i="20"/>
  <c r="D199" i="20"/>
  <c r="AN198" i="20"/>
  <c r="AM198" i="20"/>
  <c r="AL198" i="20"/>
  <c r="AK198" i="20"/>
  <c r="AJ198" i="20"/>
  <c r="AI198" i="20"/>
  <c r="AH198" i="20"/>
  <c r="AG198" i="20"/>
  <c r="AF198" i="20"/>
  <c r="AE198" i="20"/>
  <c r="AD198" i="20"/>
  <c r="AC198" i="20"/>
  <c r="AA198" i="20"/>
  <c r="Z198" i="20"/>
  <c r="Y198" i="20"/>
  <c r="S198" i="20"/>
  <c r="R198" i="20"/>
  <c r="Q198" i="20"/>
  <c r="P198" i="20"/>
  <c r="O198" i="20"/>
  <c r="N198" i="20"/>
  <c r="M198" i="20"/>
  <c r="L198" i="20"/>
  <c r="K198" i="20"/>
  <c r="J198" i="20"/>
  <c r="I198" i="20"/>
  <c r="G198" i="20"/>
  <c r="E198" i="20"/>
  <c r="D198" i="20"/>
  <c r="AN197" i="20"/>
  <c r="AM197" i="20"/>
  <c r="AL197" i="20"/>
  <c r="AK197" i="20"/>
  <c r="AJ197" i="20"/>
  <c r="AI197" i="20"/>
  <c r="AH197" i="20"/>
  <c r="AG197" i="20"/>
  <c r="AF197" i="20"/>
  <c r="AE197" i="20"/>
  <c r="AD197" i="20"/>
  <c r="AC197" i="20"/>
  <c r="AA197" i="20"/>
  <c r="Z197" i="20"/>
  <c r="AB197" i="20" s="1"/>
  <c r="Y197" i="20"/>
  <c r="S197" i="20"/>
  <c r="R197" i="20"/>
  <c r="Q197" i="20"/>
  <c r="P197" i="20"/>
  <c r="O197" i="20"/>
  <c r="N197" i="20"/>
  <c r="M197" i="20"/>
  <c r="L197" i="20"/>
  <c r="K197" i="20"/>
  <c r="J197" i="20"/>
  <c r="I197" i="20"/>
  <c r="G197" i="20"/>
  <c r="H197" i="20" s="1"/>
  <c r="E197" i="20"/>
  <c r="D197" i="20"/>
  <c r="AN196" i="20"/>
  <c r="AM196" i="20"/>
  <c r="AL196" i="20"/>
  <c r="AK196" i="20"/>
  <c r="AJ196" i="20"/>
  <c r="AI196" i="20"/>
  <c r="AH196" i="20"/>
  <c r="AG196" i="20"/>
  <c r="AF196" i="20"/>
  <c r="AE196" i="20"/>
  <c r="AD196" i="20"/>
  <c r="AC196" i="20"/>
  <c r="AA196" i="20"/>
  <c r="AB196" i="20" s="1"/>
  <c r="Z196" i="20"/>
  <c r="Y196" i="20"/>
  <c r="S196" i="20"/>
  <c r="R196" i="20"/>
  <c r="Q196" i="20"/>
  <c r="P196" i="20"/>
  <c r="O196" i="20"/>
  <c r="N196" i="20"/>
  <c r="M196" i="20"/>
  <c r="L196" i="20"/>
  <c r="K196" i="20"/>
  <c r="J196" i="20"/>
  <c r="I196" i="20"/>
  <c r="G196" i="20"/>
  <c r="H196" i="20"/>
  <c r="E196" i="20"/>
  <c r="D196" i="20"/>
  <c r="AN195" i="20"/>
  <c r="AM195" i="20"/>
  <c r="AL195" i="20"/>
  <c r="AK195" i="20"/>
  <c r="AJ195" i="20"/>
  <c r="AI195" i="20"/>
  <c r="AH195" i="20"/>
  <c r="AG195" i="20"/>
  <c r="AF195" i="20"/>
  <c r="AE195" i="20"/>
  <c r="AD195" i="20"/>
  <c r="AC195" i="20"/>
  <c r="AA195" i="20"/>
  <c r="Z195" i="20"/>
  <c r="Y195" i="20"/>
  <c r="S195" i="20"/>
  <c r="R195" i="20"/>
  <c r="Q195" i="20"/>
  <c r="P195" i="20"/>
  <c r="O195" i="20"/>
  <c r="N195" i="20"/>
  <c r="M195" i="20"/>
  <c r="L195" i="20"/>
  <c r="K195" i="20"/>
  <c r="J195" i="20"/>
  <c r="I195" i="20"/>
  <c r="G195" i="20"/>
  <c r="H195" i="20" s="1"/>
  <c r="E195" i="20"/>
  <c r="D195" i="20"/>
  <c r="AN194" i="20"/>
  <c r="AM194" i="20"/>
  <c r="AL194" i="20"/>
  <c r="AK194" i="20"/>
  <c r="AJ194" i="20"/>
  <c r="AI194" i="20"/>
  <c r="AH194" i="20"/>
  <c r="AG194" i="20"/>
  <c r="AF194" i="20"/>
  <c r="AE194" i="20"/>
  <c r="AD194" i="20"/>
  <c r="AC194" i="20"/>
  <c r="AA194" i="20"/>
  <c r="AB194" i="20" s="1"/>
  <c r="Z194" i="20"/>
  <c r="Y194" i="20"/>
  <c r="S194" i="20"/>
  <c r="R194" i="20"/>
  <c r="Q194" i="20"/>
  <c r="P194" i="20"/>
  <c r="O194" i="20"/>
  <c r="N194" i="20"/>
  <c r="M194" i="20"/>
  <c r="L194" i="20"/>
  <c r="K194" i="20"/>
  <c r="J194" i="20"/>
  <c r="I194" i="20"/>
  <c r="G194" i="20"/>
  <c r="E194" i="20"/>
  <c r="D194" i="20"/>
  <c r="AN193" i="20"/>
  <c r="AM193" i="20"/>
  <c r="AL193" i="20"/>
  <c r="AK193" i="20"/>
  <c r="AJ193" i="20"/>
  <c r="AI193" i="20"/>
  <c r="AH193" i="20"/>
  <c r="AG193" i="20"/>
  <c r="AF193" i="20"/>
  <c r="AE193" i="20"/>
  <c r="AD193" i="20"/>
  <c r="AC193" i="20"/>
  <c r="AA193" i="20"/>
  <c r="Z193" i="20"/>
  <c r="Y193" i="20"/>
  <c r="S193" i="20"/>
  <c r="R193" i="20"/>
  <c r="Q193" i="20"/>
  <c r="P193" i="20"/>
  <c r="O193" i="20"/>
  <c r="N193" i="20"/>
  <c r="M193" i="20"/>
  <c r="L193" i="20"/>
  <c r="K193" i="20"/>
  <c r="J193" i="20"/>
  <c r="I193" i="20"/>
  <c r="G193" i="20"/>
  <c r="H193" i="20" s="1"/>
  <c r="E193" i="20"/>
  <c r="D193" i="20"/>
  <c r="AN192" i="20"/>
  <c r="AM192" i="20"/>
  <c r="AL192" i="20"/>
  <c r="AK192" i="20"/>
  <c r="AJ192" i="20"/>
  <c r="AI192" i="20"/>
  <c r="AH192" i="20"/>
  <c r="AG192" i="20"/>
  <c r="AF192" i="20"/>
  <c r="AE192" i="20"/>
  <c r="AD192" i="20"/>
  <c r="AC192" i="20"/>
  <c r="AO192" i="20" s="1"/>
  <c r="AB192" i="20"/>
  <c r="AA192" i="20"/>
  <c r="Z192" i="20"/>
  <c r="Y192" i="20"/>
  <c r="S192" i="20"/>
  <c r="R192" i="20"/>
  <c r="Q192" i="20"/>
  <c r="P192" i="20"/>
  <c r="O192" i="20"/>
  <c r="N192" i="20"/>
  <c r="M192" i="20"/>
  <c r="L192" i="20"/>
  <c r="K192" i="20"/>
  <c r="J192" i="20"/>
  <c r="I192" i="20"/>
  <c r="G192" i="20"/>
  <c r="E192" i="20"/>
  <c r="D192" i="20"/>
  <c r="AN191" i="20"/>
  <c r="AM191" i="20"/>
  <c r="AL191" i="20"/>
  <c r="AK191" i="20"/>
  <c r="AJ191" i="20"/>
  <c r="AI191" i="20"/>
  <c r="AH191" i="20"/>
  <c r="AG191" i="20"/>
  <c r="AF191" i="20"/>
  <c r="AE191" i="20"/>
  <c r="AD191" i="20"/>
  <c r="AC191" i="20"/>
  <c r="AA191" i="20"/>
  <c r="Z191" i="20"/>
  <c r="Y191" i="20"/>
  <c r="S191" i="20"/>
  <c r="R191" i="20"/>
  <c r="Q191" i="20"/>
  <c r="P191" i="20"/>
  <c r="O191" i="20"/>
  <c r="N191" i="20"/>
  <c r="M191" i="20"/>
  <c r="L191" i="20"/>
  <c r="K191" i="20"/>
  <c r="J191" i="20"/>
  <c r="I191" i="20"/>
  <c r="T191" i="20" s="1"/>
  <c r="H191" i="20"/>
  <c r="G191" i="20"/>
  <c r="E191" i="20"/>
  <c r="D191" i="20"/>
  <c r="AN190" i="20"/>
  <c r="AM190" i="20"/>
  <c r="AL190" i="20"/>
  <c r="AK190" i="20"/>
  <c r="AJ190" i="20"/>
  <c r="AI190" i="20"/>
  <c r="AH190" i="20"/>
  <c r="AG190" i="20"/>
  <c r="AF190" i="20"/>
  <c r="AE190" i="20"/>
  <c r="AD190" i="20"/>
  <c r="AC190" i="20"/>
  <c r="AA190" i="20"/>
  <c r="Z190" i="20"/>
  <c r="Y190" i="20"/>
  <c r="S190" i="20"/>
  <c r="R190" i="20"/>
  <c r="Q190" i="20"/>
  <c r="P190" i="20"/>
  <c r="O190" i="20"/>
  <c r="N190" i="20"/>
  <c r="M190" i="20"/>
  <c r="L190" i="20"/>
  <c r="K190" i="20"/>
  <c r="J190" i="20"/>
  <c r="I190" i="20"/>
  <c r="G190" i="20"/>
  <c r="E190" i="20"/>
  <c r="D190" i="20"/>
  <c r="AN189" i="20"/>
  <c r="AM189" i="20"/>
  <c r="AL189" i="20"/>
  <c r="AK189" i="20"/>
  <c r="AJ189" i="20"/>
  <c r="AI189" i="20"/>
  <c r="AH189" i="20"/>
  <c r="AG189" i="20"/>
  <c r="AF189" i="20"/>
  <c r="AE189" i="20"/>
  <c r="AD189" i="20"/>
  <c r="AC189" i="20"/>
  <c r="AA189" i="20"/>
  <c r="Z189" i="20"/>
  <c r="AB189" i="20" s="1"/>
  <c r="Y189" i="20"/>
  <c r="S189" i="20"/>
  <c r="R189" i="20"/>
  <c r="Q189" i="20"/>
  <c r="P189" i="20"/>
  <c r="O189" i="20"/>
  <c r="N189" i="20"/>
  <c r="M189" i="20"/>
  <c r="L189" i="20"/>
  <c r="K189" i="20"/>
  <c r="J189" i="20"/>
  <c r="I189" i="20"/>
  <c r="G189" i="20"/>
  <c r="E189" i="20"/>
  <c r="D189" i="20"/>
  <c r="AN188" i="20"/>
  <c r="AM188" i="20"/>
  <c r="AL188" i="20"/>
  <c r="AK188" i="20"/>
  <c r="AJ188" i="20"/>
  <c r="AI188" i="20"/>
  <c r="AH188" i="20"/>
  <c r="AG188" i="20"/>
  <c r="AF188" i="20"/>
  <c r="AE188" i="20"/>
  <c r="AD188" i="20"/>
  <c r="AC188" i="20"/>
  <c r="AA188" i="20"/>
  <c r="AB188" i="20" s="1"/>
  <c r="Z188" i="20"/>
  <c r="Y188" i="20"/>
  <c r="S188" i="20"/>
  <c r="R188" i="20"/>
  <c r="Q188" i="20"/>
  <c r="P188" i="20"/>
  <c r="O188" i="20"/>
  <c r="N188" i="20"/>
  <c r="M188" i="20"/>
  <c r="L188" i="20"/>
  <c r="K188" i="20"/>
  <c r="J188" i="20"/>
  <c r="I188" i="20"/>
  <c r="G188" i="20"/>
  <c r="H188" i="20"/>
  <c r="E188" i="20"/>
  <c r="D188" i="20"/>
  <c r="AN187" i="20"/>
  <c r="AM187" i="20"/>
  <c r="AL187" i="20"/>
  <c r="AK187" i="20"/>
  <c r="AJ187" i="20"/>
  <c r="AI187" i="20"/>
  <c r="AH187" i="20"/>
  <c r="AG187" i="20"/>
  <c r="AF187" i="20"/>
  <c r="AE187" i="20"/>
  <c r="AD187" i="20"/>
  <c r="AC187" i="20"/>
  <c r="AA187" i="20"/>
  <c r="Z187" i="20"/>
  <c r="Y187" i="20"/>
  <c r="S187" i="20"/>
  <c r="R187" i="20"/>
  <c r="Q187" i="20"/>
  <c r="P187" i="20"/>
  <c r="O187" i="20"/>
  <c r="N187" i="20"/>
  <c r="M187" i="20"/>
  <c r="L187" i="20"/>
  <c r="K187" i="20"/>
  <c r="J187" i="20"/>
  <c r="I187" i="20"/>
  <c r="G187" i="20"/>
  <c r="H187" i="20" s="1"/>
  <c r="E187" i="20"/>
  <c r="D187" i="20"/>
  <c r="AN186" i="20"/>
  <c r="AM186" i="20"/>
  <c r="AL186" i="20"/>
  <c r="AK186" i="20"/>
  <c r="AJ186" i="20"/>
  <c r="AI186" i="20"/>
  <c r="AH186" i="20"/>
  <c r="AG186" i="20"/>
  <c r="AF186" i="20"/>
  <c r="AE186" i="20"/>
  <c r="AD186" i="20"/>
  <c r="AC186" i="20"/>
  <c r="AA186" i="20"/>
  <c r="Z186" i="20"/>
  <c r="Y186" i="20"/>
  <c r="S186" i="20"/>
  <c r="R186" i="20"/>
  <c r="Q186" i="20"/>
  <c r="P186" i="20"/>
  <c r="O186" i="20"/>
  <c r="N186" i="20"/>
  <c r="M186" i="20"/>
  <c r="L186" i="20"/>
  <c r="K186" i="20"/>
  <c r="J186" i="20"/>
  <c r="I186" i="20"/>
  <c r="G186" i="20"/>
  <c r="E186" i="20"/>
  <c r="D186" i="20"/>
  <c r="AN185" i="20"/>
  <c r="AM185" i="20"/>
  <c r="AL185" i="20"/>
  <c r="AK185" i="20"/>
  <c r="AJ185" i="20"/>
  <c r="AI185" i="20"/>
  <c r="AH185" i="20"/>
  <c r="AG185" i="20"/>
  <c r="AF185" i="20"/>
  <c r="AE185" i="20"/>
  <c r="AD185" i="20"/>
  <c r="AC185" i="20"/>
  <c r="AA185" i="20"/>
  <c r="Z185" i="20"/>
  <c r="AB185" i="20" s="1"/>
  <c r="Y185" i="20"/>
  <c r="S185" i="20"/>
  <c r="R185" i="20"/>
  <c r="Q185" i="20"/>
  <c r="P185" i="20"/>
  <c r="O185" i="20"/>
  <c r="N185" i="20"/>
  <c r="M185" i="20"/>
  <c r="L185" i="20"/>
  <c r="T185" i="20" s="1"/>
  <c r="K185" i="20"/>
  <c r="J185" i="20"/>
  <c r="I185" i="20"/>
  <c r="G185" i="20"/>
  <c r="H185" i="20" s="1"/>
  <c r="E185" i="20"/>
  <c r="D185" i="20"/>
  <c r="AN184" i="20"/>
  <c r="AM184" i="20"/>
  <c r="AL184" i="20"/>
  <c r="AK184" i="20"/>
  <c r="AJ184" i="20"/>
  <c r="AI184" i="20"/>
  <c r="AH184" i="20"/>
  <c r="AG184" i="20"/>
  <c r="AF184" i="20"/>
  <c r="AE184" i="20"/>
  <c r="AD184" i="20"/>
  <c r="AC184" i="20"/>
  <c r="AA184" i="20"/>
  <c r="AB184" i="20" s="1"/>
  <c r="Z184" i="20"/>
  <c r="Y184" i="20"/>
  <c r="S184" i="20"/>
  <c r="R184" i="20"/>
  <c r="Q184" i="20"/>
  <c r="P184" i="20"/>
  <c r="O184" i="20"/>
  <c r="N184" i="20"/>
  <c r="M184" i="20"/>
  <c r="L184" i="20"/>
  <c r="K184" i="20"/>
  <c r="J184" i="20"/>
  <c r="I184" i="20"/>
  <c r="G184" i="20"/>
  <c r="H184" i="20"/>
  <c r="E184" i="20"/>
  <c r="D184" i="20"/>
  <c r="AN183" i="20"/>
  <c r="AM183" i="20"/>
  <c r="AL183" i="20"/>
  <c r="AK183" i="20"/>
  <c r="AJ183" i="20"/>
  <c r="AI183" i="20"/>
  <c r="AH183" i="20"/>
  <c r="AG183" i="20"/>
  <c r="AF183" i="20"/>
  <c r="AE183" i="20"/>
  <c r="AD183" i="20"/>
  <c r="AC183" i="20"/>
  <c r="AA183" i="20"/>
  <c r="Z183" i="20"/>
  <c r="Y183" i="20"/>
  <c r="S183" i="20"/>
  <c r="R183" i="20"/>
  <c r="Q183" i="20"/>
  <c r="P183" i="20"/>
  <c r="O183" i="20"/>
  <c r="N183" i="20"/>
  <c r="M183" i="20"/>
  <c r="L183" i="20"/>
  <c r="K183" i="20"/>
  <c r="J183" i="20"/>
  <c r="I183" i="20"/>
  <c r="G183" i="20"/>
  <c r="H183" i="20" s="1"/>
  <c r="E183" i="20"/>
  <c r="D183" i="20"/>
  <c r="AN182" i="20"/>
  <c r="AM182" i="20"/>
  <c r="AL182" i="20"/>
  <c r="AK182" i="20"/>
  <c r="AJ182" i="20"/>
  <c r="AI182" i="20"/>
  <c r="AH182" i="20"/>
  <c r="AG182" i="20"/>
  <c r="AF182" i="20"/>
  <c r="AE182" i="20"/>
  <c r="AD182" i="20"/>
  <c r="AC182" i="20"/>
  <c r="AA182" i="20"/>
  <c r="Z182" i="20"/>
  <c r="Y182" i="20"/>
  <c r="S182" i="20"/>
  <c r="R182" i="20"/>
  <c r="Q182" i="20"/>
  <c r="P182" i="20"/>
  <c r="O182" i="20"/>
  <c r="N182" i="20"/>
  <c r="M182" i="20"/>
  <c r="L182" i="20"/>
  <c r="K182" i="20"/>
  <c r="J182" i="20"/>
  <c r="I182" i="20"/>
  <c r="G182" i="20"/>
  <c r="E182" i="20"/>
  <c r="D182" i="20"/>
  <c r="AN181" i="20"/>
  <c r="AM181" i="20"/>
  <c r="AL181" i="20"/>
  <c r="AK181" i="20"/>
  <c r="AJ181" i="20"/>
  <c r="AI181" i="20"/>
  <c r="AH181" i="20"/>
  <c r="AG181" i="20"/>
  <c r="AF181" i="20"/>
  <c r="AE181" i="20"/>
  <c r="AD181" i="20"/>
  <c r="AC181" i="20"/>
  <c r="AA181" i="20"/>
  <c r="Z181" i="20"/>
  <c r="Y181" i="20"/>
  <c r="S181" i="20"/>
  <c r="R181" i="20"/>
  <c r="Q181" i="20"/>
  <c r="P181" i="20"/>
  <c r="O181" i="20"/>
  <c r="N181" i="20"/>
  <c r="M181" i="20"/>
  <c r="L181" i="20"/>
  <c r="K181" i="20"/>
  <c r="J181" i="20"/>
  <c r="I181" i="20"/>
  <c r="G181" i="20"/>
  <c r="E181" i="20"/>
  <c r="D181" i="20"/>
  <c r="AN180" i="20"/>
  <c r="AM180" i="20"/>
  <c r="AL180" i="20"/>
  <c r="AK180" i="20"/>
  <c r="AJ180" i="20"/>
  <c r="AI180" i="20"/>
  <c r="AH180" i="20"/>
  <c r="AG180" i="20"/>
  <c r="AF180" i="20"/>
  <c r="AE180" i="20"/>
  <c r="AD180" i="20"/>
  <c r="AC180" i="20"/>
  <c r="AA180" i="20"/>
  <c r="AB180" i="20" s="1"/>
  <c r="Z180" i="20"/>
  <c r="Y180" i="20"/>
  <c r="S180" i="20"/>
  <c r="R180" i="20"/>
  <c r="Q180" i="20"/>
  <c r="P180" i="20"/>
  <c r="O180" i="20"/>
  <c r="N180" i="20"/>
  <c r="M180" i="20"/>
  <c r="L180" i="20"/>
  <c r="K180" i="20"/>
  <c r="J180" i="20"/>
  <c r="I180" i="20"/>
  <c r="G180" i="20"/>
  <c r="E180" i="20"/>
  <c r="D180" i="20"/>
  <c r="AN179" i="20"/>
  <c r="AM179" i="20"/>
  <c r="AL179" i="20"/>
  <c r="AK179" i="20"/>
  <c r="AJ179" i="20"/>
  <c r="AI179" i="20"/>
  <c r="AH179" i="20"/>
  <c r="AG179" i="20"/>
  <c r="AF179" i="20"/>
  <c r="AE179" i="20"/>
  <c r="AD179" i="20"/>
  <c r="AC179" i="20"/>
  <c r="AA179" i="20"/>
  <c r="Z179" i="20"/>
  <c r="Y179" i="20"/>
  <c r="S179" i="20"/>
  <c r="R179" i="20"/>
  <c r="Q179" i="20"/>
  <c r="P179" i="20"/>
  <c r="O179" i="20"/>
  <c r="N179" i="20"/>
  <c r="M179" i="20"/>
  <c r="L179" i="20"/>
  <c r="K179" i="20"/>
  <c r="J179" i="20"/>
  <c r="I179" i="20"/>
  <c r="G179" i="20"/>
  <c r="H179" i="20" s="1"/>
  <c r="E179" i="20"/>
  <c r="D179" i="20"/>
  <c r="AN178" i="20"/>
  <c r="AM178" i="20"/>
  <c r="AL178" i="20"/>
  <c r="AK178" i="20"/>
  <c r="AJ178" i="20"/>
  <c r="AI178" i="20"/>
  <c r="AH178" i="20"/>
  <c r="AG178" i="20"/>
  <c r="AF178" i="20"/>
  <c r="AE178" i="20"/>
  <c r="AD178" i="20"/>
  <c r="AC178" i="20"/>
  <c r="AA178" i="20"/>
  <c r="AB178" i="20" s="1"/>
  <c r="Z178" i="20"/>
  <c r="Y178" i="20"/>
  <c r="S178" i="20"/>
  <c r="R178" i="20"/>
  <c r="Q178" i="20"/>
  <c r="P178" i="20"/>
  <c r="O178" i="20"/>
  <c r="N178" i="20"/>
  <c r="M178" i="20"/>
  <c r="L178" i="20"/>
  <c r="K178" i="20"/>
  <c r="J178" i="20"/>
  <c r="I178" i="20"/>
  <c r="G178" i="20"/>
  <c r="E178" i="20"/>
  <c r="D178" i="20"/>
  <c r="AN177" i="20"/>
  <c r="AM177" i="20"/>
  <c r="AL177" i="20"/>
  <c r="AK177" i="20"/>
  <c r="AJ177" i="20"/>
  <c r="AI177" i="20"/>
  <c r="AH177" i="20"/>
  <c r="AG177" i="20"/>
  <c r="AF177" i="20"/>
  <c r="AE177" i="20"/>
  <c r="AD177" i="20"/>
  <c r="AC177" i="20"/>
  <c r="AA177" i="20"/>
  <c r="AB177" i="20" s="1"/>
  <c r="Z177" i="20"/>
  <c r="Y177" i="20"/>
  <c r="S177" i="20"/>
  <c r="R177" i="20"/>
  <c r="Q177" i="20"/>
  <c r="P177" i="20"/>
  <c r="O177" i="20"/>
  <c r="N177" i="20"/>
  <c r="M177" i="20"/>
  <c r="L177" i="20"/>
  <c r="T177" i="20" s="1"/>
  <c r="K177" i="20"/>
  <c r="J177" i="20"/>
  <c r="I177" i="20"/>
  <c r="G177" i="20"/>
  <c r="H177" i="20" s="1"/>
  <c r="E177" i="20"/>
  <c r="D177" i="20"/>
  <c r="AN176" i="20"/>
  <c r="AM176" i="20"/>
  <c r="AL176" i="20"/>
  <c r="AK176" i="20"/>
  <c r="AJ176" i="20"/>
  <c r="AI176" i="20"/>
  <c r="AH176" i="20"/>
  <c r="AG176" i="20"/>
  <c r="AF176" i="20"/>
  <c r="AE176" i="20"/>
  <c r="AD176" i="20"/>
  <c r="AC176" i="20"/>
  <c r="AB176" i="20"/>
  <c r="AA176" i="20"/>
  <c r="Z176" i="20"/>
  <c r="Y176" i="20"/>
  <c r="S176" i="20"/>
  <c r="R176" i="20"/>
  <c r="Q176" i="20"/>
  <c r="P176" i="20"/>
  <c r="O176" i="20"/>
  <c r="N176" i="20"/>
  <c r="M176" i="20"/>
  <c r="L176" i="20"/>
  <c r="K176" i="20"/>
  <c r="J176" i="20"/>
  <c r="I176" i="20"/>
  <c r="G176" i="20"/>
  <c r="H176" i="20" s="1"/>
  <c r="E176" i="20"/>
  <c r="D176" i="20"/>
  <c r="AN175" i="20"/>
  <c r="AM175" i="20"/>
  <c r="AL175" i="20"/>
  <c r="AK175" i="20"/>
  <c r="AJ175" i="20"/>
  <c r="AI175" i="20"/>
  <c r="AH175" i="20"/>
  <c r="AG175" i="20"/>
  <c r="AF175" i="20"/>
  <c r="AE175" i="20"/>
  <c r="AD175" i="20"/>
  <c r="AC175" i="20"/>
  <c r="AA175" i="20"/>
  <c r="Z175" i="20"/>
  <c r="Y175" i="20"/>
  <c r="S175" i="20"/>
  <c r="R175" i="20"/>
  <c r="Q175" i="20"/>
  <c r="P175" i="20"/>
  <c r="O175" i="20"/>
  <c r="N175" i="20"/>
  <c r="M175" i="20"/>
  <c r="L175" i="20"/>
  <c r="K175" i="20"/>
  <c r="J175" i="20"/>
  <c r="I175" i="20"/>
  <c r="H175" i="20"/>
  <c r="G175" i="20"/>
  <c r="E175" i="20"/>
  <c r="D175" i="20"/>
  <c r="AN174" i="20"/>
  <c r="AM174" i="20"/>
  <c r="AL174" i="20"/>
  <c r="AK174" i="20"/>
  <c r="AJ174" i="20"/>
  <c r="AI174" i="20"/>
  <c r="AH174" i="20"/>
  <c r="AG174" i="20"/>
  <c r="AF174" i="20"/>
  <c r="AE174" i="20"/>
  <c r="AD174" i="20"/>
  <c r="AC174" i="20"/>
  <c r="AA174" i="20"/>
  <c r="Z174" i="20"/>
  <c r="Y174" i="20"/>
  <c r="S174" i="20"/>
  <c r="R174" i="20"/>
  <c r="Q174" i="20"/>
  <c r="P174" i="20"/>
  <c r="O174" i="20"/>
  <c r="N174" i="20"/>
  <c r="M174" i="20"/>
  <c r="L174" i="20"/>
  <c r="K174" i="20"/>
  <c r="J174" i="20"/>
  <c r="I174" i="20"/>
  <c r="G174" i="20"/>
  <c r="E174" i="20"/>
  <c r="D174" i="20"/>
  <c r="AN173" i="20"/>
  <c r="AM173" i="20"/>
  <c r="AL173" i="20"/>
  <c r="AK173" i="20"/>
  <c r="AJ173" i="20"/>
  <c r="AI173" i="20"/>
  <c r="AH173" i="20"/>
  <c r="AG173" i="20"/>
  <c r="AF173" i="20"/>
  <c r="AE173" i="20"/>
  <c r="AD173" i="20"/>
  <c r="AC173" i="20"/>
  <c r="AA173" i="20"/>
  <c r="Z173" i="20"/>
  <c r="Y173" i="20"/>
  <c r="S173" i="20"/>
  <c r="R173" i="20"/>
  <c r="Q173" i="20"/>
  <c r="P173" i="20"/>
  <c r="O173" i="20"/>
  <c r="N173" i="20"/>
  <c r="M173" i="20"/>
  <c r="L173" i="20"/>
  <c r="K173" i="20"/>
  <c r="J173" i="20"/>
  <c r="I173" i="20"/>
  <c r="G173" i="20"/>
  <c r="E173" i="20"/>
  <c r="D173" i="20"/>
  <c r="AN172" i="20"/>
  <c r="AM172" i="20"/>
  <c r="AL172" i="20"/>
  <c r="AK172" i="20"/>
  <c r="AJ172" i="20"/>
  <c r="AI172" i="20"/>
  <c r="AH172" i="20"/>
  <c r="AG172" i="20"/>
  <c r="AF172" i="20"/>
  <c r="AE172" i="20"/>
  <c r="AD172" i="20"/>
  <c r="AC172" i="20"/>
  <c r="AA172" i="20"/>
  <c r="AB172" i="20" s="1"/>
  <c r="Z172" i="20"/>
  <c r="Y172" i="20"/>
  <c r="S172" i="20"/>
  <c r="R172" i="20"/>
  <c r="Q172" i="20"/>
  <c r="P172" i="20"/>
  <c r="O172" i="20"/>
  <c r="N172" i="20"/>
  <c r="M172" i="20"/>
  <c r="L172" i="20"/>
  <c r="K172" i="20"/>
  <c r="J172" i="20"/>
  <c r="I172" i="20"/>
  <c r="G172" i="20"/>
  <c r="E172" i="20"/>
  <c r="D172" i="20"/>
  <c r="AN171" i="20"/>
  <c r="AM171" i="20"/>
  <c r="AL171" i="20"/>
  <c r="AK171" i="20"/>
  <c r="AJ171" i="20"/>
  <c r="AI171" i="20"/>
  <c r="AH171" i="20"/>
  <c r="AG171" i="20"/>
  <c r="AF171" i="20"/>
  <c r="AE171" i="20"/>
  <c r="AD171" i="20"/>
  <c r="AC171" i="20"/>
  <c r="AA171" i="20"/>
  <c r="Z171" i="20"/>
  <c r="Y171" i="20"/>
  <c r="S171" i="20"/>
  <c r="R171" i="20"/>
  <c r="Q171" i="20"/>
  <c r="P171" i="20"/>
  <c r="O171" i="20"/>
  <c r="N171" i="20"/>
  <c r="M171" i="20"/>
  <c r="L171" i="20"/>
  <c r="K171" i="20"/>
  <c r="J171" i="20"/>
  <c r="I171" i="20"/>
  <c r="G171" i="20"/>
  <c r="H171" i="20" s="1"/>
  <c r="E171" i="20"/>
  <c r="D171" i="20"/>
  <c r="AN170" i="20"/>
  <c r="AM170" i="20"/>
  <c r="AL170" i="20"/>
  <c r="AK170" i="20"/>
  <c r="AJ170" i="20"/>
  <c r="AI170" i="20"/>
  <c r="AH170" i="20"/>
  <c r="AG170" i="20"/>
  <c r="AF170" i="20"/>
  <c r="AE170" i="20"/>
  <c r="AD170" i="20"/>
  <c r="AC170" i="20"/>
  <c r="AA170" i="20"/>
  <c r="Z170" i="20"/>
  <c r="Y170" i="20"/>
  <c r="S170" i="20"/>
  <c r="R170" i="20"/>
  <c r="Q170" i="20"/>
  <c r="P170" i="20"/>
  <c r="O170" i="20"/>
  <c r="N170" i="20"/>
  <c r="M170" i="20"/>
  <c r="L170" i="20"/>
  <c r="K170" i="20"/>
  <c r="J170" i="20"/>
  <c r="I170" i="20"/>
  <c r="G170" i="20"/>
  <c r="E170" i="20"/>
  <c r="D170" i="20"/>
  <c r="AN169" i="20"/>
  <c r="AM169" i="20"/>
  <c r="AL169" i="20"/>
  <c r="AK169" i="20"/>
  <c r="AJ169" i="20"/>
  <c r="AI169" i="20"/>
  <c r="AH169" i="20"/>
  <c r="AG169" i="20"/>
  <c r="AF169" i="20"/>
  <c r="AE169" i="20"/>
  <c r="AD169" i="20"/>
  <c r="AC169" i="20"/>
  <c r="AA169" i="20"/>
  <c r="Z169" i="20"/>
  <c r="Y169" i="20"/>
  <c r="S169" i="20"/>
  <c r="R169" i="20"/>
  <c r="Q169" i="20"/>
  <c r="P169" i="20"/>
  <c r="O169" i="20"/>
  <c r="N169" i="20"/>
  <c r="M169" i="20"/>
  <c r="L169" i="20"/>
  <c r="K169" i="20"/>
  <c r="J169" i="20"/>
  <c r="I169" i="20"/>
  <c r="G169" i="20"/>
  <c r="H169" i="20" s="1"/>
  <c r="E169" i="20"/>
  <c r="D169" i="20"/>
  <c r="AN168" i="20"/>
  <c r="AM168" i="20"/>
  <c r="AL168" i="20"/>
  <c r="AK168" i="20"/>
  <c r="AJ168" i="20"/>
  <c r="AI168" i="20"/>
  <c r="AH168" i="20"/>
  <c r="AG168" i="20"/>
  <c r="AF168" i="20"/>
  <c r="AE168" i="20"/>
  <c r="AD168" i="20"/>
  <c r="AC168" i="20"/>
  <c r="AA168" i="20"/>
  <c r="Z168" i="20"/>
  <c r="Y168" i="20"/>
  <c r="S168" i="20"/>
  <c r="R168" i="20"/>
  <c r="Q168" i="20"/>
  <c r="P168" i="20"/>
  <c r="O168" i="20"/>
  <c r="N168" i="20"/>
  <c r="M168" i="20"/>
  <c r="L168" i="20"/>
  <c r="K168" i="20"/>
  <c r="J168" i="20"/>
  <c r="I168" i="20"/>
  <c r="G168" i="20"/>
  <c r="E168" i="20"/>
  <c r="D168" i="20"/>
  <c r="AN167" i="20"/>
  <c r="AM167" i="20"/>
  <c r="AL167" i="20"/>
  <c r="AK167" i="20"/>
  <c r="AJ167" i="20"/>
  <c r="AI167" i="20"/>
  <c r="AH167" i="20"/>
  <c r="AG167" i="20"/>
  <c r="AF167" i="20"/>
  <c r="AE167" i="20"/>
  <c r="AD167" i="20"/>
  <c r="AC167" i="20"/>
  <c r="AA167" i="20"/>
  <c r="Z167" i="20"/>
  <c r="Y167" i="20"/>
  <c r="S167" i="20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E167" i="20"/>
  <c r="D167" i="20"/>
  <c r="AN166" i="20"/>
  <c r="AM166" i="20"/>
  <c r="AL166" i="20"/>
  <c r="AK166" i="20"/>
  <c r="AJ166" i="20"/>
  <c r="AI166" i="20"/>
  <c r="AH166" i="20"/>
  <c r="AG166" i="20"/>
  <c r="AF166" i="20"/>
  <c r="AE166" i="20"/>
  <c r="AD166" i="20"/>
  <c r="AC166" i="20"/>
  <c r="AA166" i="20"/>
  <c r="AB166" i="20" s="1"/>
  <c r="Z166" i="20"/>
  <c r="Y166" i="20"/>
  <c r="S166" i="20"/>
  <c r="R166" i="20"/>
  <c r="Q166" i="20"/>
  <c r="P166" i="20"/>
  <c r="O166" i="20"/>
  <c r="N166" i="20"/>
  <c r="M166" i="20"/>
  <c r="L166" i="20"/>
  <c r="K166" i="20"/>
  <c r="J166" i="20"/>
  <c r="I166" i="20"/>
  <c r="G166" i="20"/>
  <c r="E166" i="20"/>
  <c r="D166" i="20"/>
  <c r="AN165" i="20"/>
  <c r="AM165" i="20"/>
  <c r="AL165" i="20"/>
  <c r="AK165" i="20"/>
  <c r="AJ165" i="20"/>
  <c r="AI165" i="20"/>
  <c r="AH165" i="20"/>
  <c r="AG165" i="20"/>
  <c r="AF165" i="20"/>
  <c r="AE165" i="20"/>
  <c r="AD165" i="20"/>
  <c r="AC165" i="20"/>
  <c r="AA165" i="20"/>
  <c r="Z165" i="20"/>
  <c r="Y165" i="20"/>
  <c r="S165" i="20"/>
  <c r="R165" i="20"/>
  <c r="Q165" i="20"/>
  <c r="P165" i="20"/>
  <c r="O165" i="20"/>
  <c r="N165" i="20"/>
  <c r="M165" i="20"/>
  <c r="L165" i="20"/>
  <c r="K165" i="20"/>
  <c r="J165" i="20"/>
  <c r="I165" i="20"/>
  <c r="G165" i="20"/>
  <c r="H165" i="20" s="1"/>
  <c r="E165" i="20"/>
  <c r="D165" i="20"/>
  <c r="AN164" i="20"/>
  <c r="AM164" i="20"/>
  <c r="AL164" i="20"/>
  <c r="AK164" i="20"/>
  <c r="AJ164" i="20"/>
  <c r="AI164" i="20"/>
  <c r="AH164" i="20"/>
  <c r="AG164" i="20"/>
  <c r="AF164" i="20"/>
  <c r="AE164" i="20"/>
  <c r="AD164" i="20"/>
  <c r="AC164" i="20"/>
  <c r="AB164" i="20"/>
  <c r="AA164" i="20"/>
  <c r="Z164" i="20"/>
  <c r="Y164" i="20"/>
  <c r="S164" i="20"/>
  <c r="R164" i="20"/>
  <c r="Q164" i="20"/>
  <c r="P164" i="20"/>
  <c r="O164" i="20"/>
  <c r="N164" i="20"/>
  <c r="M164" i="20"/>
  <c r="L164" i="20"/>
  <c r="K164" i="20"/>
  <c r="J164" i="20"/>
  <c r="I164" i="20"/>
  <c r="G164" i="20"/>
  <c r="E164" i="20"/>
  <c r="D164" i="20"/>
  <c r="AN163" i="20"/>
  <c r="AM163" i="20"/>
  <c r="AL163" i="20"/>
  <c r="AK163" i="20"/>
  <c r="AJ163" i="20"/>
  <c r="AI163" i="20"/>
  <c r="AH163" i="20"/>
  <c r="AG163" i="20"/>
  <c r="AF163" i="20"/>
  <c r="AE163" i="20"/>
  <c r="AD163" i="20"/>
  <c r="AC163" i="20"/>
  <c r="AA163" i="20"/>
  <c r="Z163" i="20"/>
  <c r="Y163" i="20"/>
  <c r="S163" i="20"/>
  <c r="R163" i="20"/>
  <c r="Q163" i="20"/>
  <c r="P163" i="20"/>
  <c r="O163" i="20"/>
  <c r="N163" i="20"/>
  <c r="M163" i="20"/>
  <c r="L163" i="20"/>
  <c r="T163" i="20" s="1"/>
  <c r="K163" i="20"/>
  <c r="J163" i="20"/>
  <c r="I163" i="20"/>
  <c r="H163" i="20"/>
  <c r="G163" i="20"/>
  <c r="E163" i="20"/>
  <c r="D163" i="20"/>
  <c r="AN162" i="20"/>
  <c r="AM162" i="20"/>
  <c r="AL162" i="20"/>
  <c r="AK162" i="20"/>
  <c r="AJ162" i="20"/>
  <c r="AI162" i="20"/>
  <c r="AH162" i="20"/>
  <c r="AG162" i="20"/>
  <c r="AF162" i="20"/>
  <c r="AE162" i="20"/>
  <c r="AD162" i="20"/>
  <c r="AC162" i="20"/>
  <c r="AA162" i="20"/>
  <c r="Z162" i="20"/>
  <c r="AB162" i="20" s="1"/>
  <c r="Y162" i="20"/>
  <c r="S162" i="20"/>
  <c r="R162" i="20"/>
  <c r="Q162" i="20"/>
  <c r="P162" i="20"/>
  <c r="O162" i="20"/>
  <c r="N162" i="20"/>
  <c r="M162" i="20"/>
  <c r="L162" i="20"/>
  <c r="K162" i="20"/>
  <c r="J162" i="20"/>
  <c r="I162" i="20"/>
  <c r="G162" i="20"/>
  <c r="H162" i="20"/>
  <c r="E162" i="20"/>
  <c r="D162" i="20"/>
  <c r="AN161" i="20"/>
  <c r="AM161" i="20"/>
  <c r="AL161" i="20"/>
  <c r="AK161" i="20"/>
  <c r="AJ161" i="20"/>
  <c r="AI161" i="20"/>
  <c r="AH161" i="20"/>
  <c r="AG161" i="20"/>
  <c r="AF161" i="20"/>
  <c r="AE161" i="20"/>
  <c r="AD161" i="20"/>
  <c r="AC161" i="20"/>
  <c r="AA161" i="20"/>
  <c r="Z161" i="20"/>
  <c r="Y161" i="20"/>
  <c r="S161" i="20"/>
  <c r="R161" i="20"/>
  <c r="Q161" i="20"/>
  <c r="P161" i="20"/>
  <c r="O161" i="20"/>
  <c r="N161" i="20"/>
  <c r="M161" i="20"/>
  <c r="L161" i="20"/>
  <c r="K161" i="20"/>
  <c r="J161" i="20"/>
  <c r="I161" i="20"/>
  <c r="G161" i="20"/>
  <c r="H161" i="20" s="1"/>
  <c r="E161" i="20"/>
  <c r="D161" i="20"/>
  <c r="AN160" i="20"/>
  <c r="AM160" i="20"/>
  <c r="AL160" i="20"/>
  <c r="AK160" i="20"/>
  <c r="AJ160" i="20"/>
  <c r="AI160" i="20"/>
  <c r="AH160" i="20"/>
  <c r="AG160" i="20"/>
  <c r="AF160" i="20"/>
  <c r="AE160" i="20"/>
  <c r="AD160" i="20"/>
  <c r="AC160" i="20"/>
  <c r="AA160" i="20"/>
  <c r="Z160" i="20"/>
  <c r="Y160" i="20"/>
  <c r="S160" i="20"/>
  <c r="R160" i="20"/>
  <c r="Q160" i="20"/>
  <c r="P160" i="20"/>
  <c r="O160" i="20"/>
  <c r="N160" i="20"/>
  <c r="M160" i="20"/>
  <c r="L160" i="20"/>
  <c r="K160" i="20"/>
  <c r="J160" i="20"/>
  <c r="I160" i="20"/>
  <c r="G160" i="20"/>
  <c r="T160" i="20" s="1"/>
  <c r="E160" i="20"/>
  <c r="D160" i="20"/>
  <c r="AN159" i="20"/>
  <c r="AM159" i="20"/>
  <c r="AL159" i="20"/>
  <c r="AK159" i="20"/>
  <c r="AJ159" i="20"/>
  <c r="AI159" i="20"/>
  <c r="AH159" i="20"/>
  <c r="AG159" i="20"/>
  <c r="AF159" i="20"/>
  <c r="AE159" i="20"/>
  <c r="AD159" i="20"/>
  <c r="AC159" i="20"/>
  <c r="AA159" i="20"/>
  <c r="AB159" i="20" s="1"/>
  <c r="Z159" i="20"/>
  <c r="Y159" i="20"/>
  <c r="S159" i="20"/>
  <c r="R159" i="20"/>
  <c r="Q159" i="20"/>
  <c r="P159" i="20"/>
  <c r="O159" i="20"/>
  <c r="N159" i="20"/>
  <c r="M159" i="20"/>
  <c r="L159" i="20"/>
  <c r="K159" i="20"/>
  <c r="J159" i="20"/>
  <c r="I159" i="20"/>
  <c r="G159" i="20"/>
  <c r="E159" i="20"/>
  <c r="D159" i="20"/>
  <c r="AN158" i="20"/>
  <c r="AM158" i="20"/>
  <c r="AL158" i="20"/>
  <c r="AK158" i="20"/>
  <c r="AJ158" i="20"/>
  <c r="AI158" i="20"/>
  <c r="AH158" i="20"/>
  <c r="AG158" i="20"/>
  <c r="AF158" i="20"/>
  <c r="AE158" i="20"/>
  <c r="AD158" i="20"/>
  <c r="AC158" i="20"/>
  <c r="AA158" i="20"/>
  <c r="Z158" i="20"/>
  <c r="Y158" i="20"/>
  <c r="S158" i="20"/>
  <c r="R158" i="20"/>
  <c r="Q158" i="20"/>
  <c r="P158" i="20"/>
  <c r="O158" i="20"/>
  <c r="N158" i="20"/>
  <c r="M158" i="20"/>
  <c r="L158" i="20"/>
  <c r="K158" i="20"/>
  <c r="J158" i="20"/>
  <c r="I158" i="20"/>
  <c r="G158" i="20"/>
  <c r="H158" i="20" s="1"/>
  <c r="E158" i="20"/>
  <c r="D158" i="20"/>
  <c r="AN157" i="20"/>
  <c r="AM157" i="20"/>
  <c r="AL157" i="20"/>
  <c r="AK157" i="20"/>
  <c r="AJ157" i="20"/>
  <c r="AI157" i="20"/>
  <c r="AH157" i="20"/>
  <c r="AG157" i="20"/>
  <c r="AF157" i="20"/>
  <c r="AE157" i="20"/>
  <c r="AD157" i="20"/>
  <c r="AC157" i="20"/>
  <c r="AA157" i="20"/>
  <c r="Z157" i="20"/>
  <c r="Y157" i="20"/>
  <c r="S157" i="20"/>
  <c r="R157" i="20"/>
  <c r="Q157" i="20"/>
  <c r="P157" i="20"/>
  <c r="O157" i="20"/>
  <c r="N157" i="20"/>
  <c r="M157" i="20"/>
  <c r="L157" i="20"/>
  <c r="K157" i="20"/>
  <c r="J157" i="20"/>
  <c r="I157" i="20"/>
  <c r="G157" i="20"/>
  <c r="H157" i="20" s="1"/>
  <c r="E157" i="20"/>
  <c r="D157" i="20"/>
  <c r="AN156" i="20"/>
  <c r="AM156" i="20"/>
  <c r="AL156" i="20"/>
  <c r="AK156" i="20"/>
  <c r="AJ156" i="20"/>
  <c r="AI156" i="20"/>
  <c r="AH156" i="20"/>
  <c r="AG156" i="20"/>
  <c r="AF156" i="20"/>
  <c r="AE156" i="20"/>
  <c r="AD156" i="20"/>
  <c r="AC156" i="20"/>
  <c r="AA156" i="20"/>
  <c r="AB156" i="20" s="1"/>
  <c r="Z156" i="20"/>
  <c r="Y156" i="20"/>
  <c r="S156" i="20"/>
  <c r="R156" i="20"/>
  <c r="Q156" i="20"/>
  <c r="P156" i="20"/>
  <c r="O156" i="20"/>
  <c r="N156" i="20"/>
  <c r="M156" i="20"/>
  <c r="L156" i="20"/>
  <c r="K156" i="20"/>
  <c r="J156" i="20"/>
  <c r="I156" i="20"/>
  <c r="G156" i="20"/>
  <c r="E156" i="20"/>
  <c r="D156" i="20"/>
  <c r="AN155" i="20"/>
  <c r="AM155" i="20"/>
  <c r="AL155" i="20"/>
  <c r="AK155" i="20"/>
  <c r="AJ155" i="20"/>
  <c r="AI155" i="20"/>
  <c r="AH155" i="20"/>
  <c r="AG155" i="20"/>
  <c r="AF155" i="20"/>
  <c r="AE155" i="20"/>
  <c r="AD155" i="20"/>
  <c r="AC155" i="20"/>
  <c r="AB155" i="20"/>
  <c r="AA155" i="20"/>
  <c r="Z155" i="20"/>
  <c r="Y155" i="20"/>
  <c r="S155" i="20"/>
  <c r="R155" i="20"/>
  <c r="Q155" i="20"/>
  <c r="P155" i="20"/>
  <c r="O155" i="20"/>
  <c r="N155" i="20"/>
  <c r="M155" i="20"/>
  <c r="L155" i="20"/>
  <c r="K155" i="20"/>
  <c r="J155" i="20"/>
  <c r="I155" i="20"/>
  <c r="G155" i="20"/>
  <c r="H155" i="20" s="1"/>
  <c r="E155" i="20"/>
  <c r="D155" i="20"/>
  <c r="AN154" i="20"/>
  <c r="AM154" i="20"/>
  <c r="AL154" i="20"/>
  <c r="AK154" i="20"/>
  <c r="AJ154" i="20"/>
  <c r="AI154" i="20"/>
  <c r="AH154" i="20"/>
  <c r="AG154" i="20"/>
  <c r="AF154" i="20"/>
  <c r="AE154" i="20"/>
  <c r="AD154" i="20"/>
  <c r="AC154" i="20"/>
  <c r="AA154" i="20"/>
  <c r="Z154" i="20"/>
  <c r="AB154" i="20" s="1"/>
  <c r="Y154" i="20"/>
  <c r="S154" i="20"/>
  <c r="R154" i="20"/>
  <c r="Q154" i="20"/>
  <c r="P154" i="20"/>
  <c r="O154" i="20"/>
  <c r="N154" i="20"/>
  <c r="M154" i="20"/>
  <c r="L154" i="20"/>
  <c r="K154" i="20"/>
  <c r="J154" i="20"/>
  <c r="I154" i="20"/>
  <c r="G154" i="20"/>
  <c r="H154" i="20"/>
  <c r="E154" i="20"/>
  <c r="D154" i="20"/>
  <c r="AN153" i="20"/>
  <c r="AM153" i="20"/>
  <c r="AL153" i="20"/>
  <c r="AK153" i="20"/>
  <c r="AJ153" i="20"/>
  <c r="AI153" i="20"/>
  <c r="AH153" i="20"/>
  <c r="AG153" i="20"/>
  <c r="AF153" i="20"/>
  <c r="AE153" i="20"/>
  <c r="AD153" i="20"/>
  <c r="AC153" i="20"/>
  <c r="AA153" i="20"/>
  <c r="Z153" i="20"/>
  <c r="Y153" i="20"/>
  <c r="S153" i="20"/>
  <c r="R153" i="20"/>
  <c r="Q153" i="20"/>
  <c r="P153" i="20"/>
  <c r="O153" i="20"/>
  <c r="N153" i="20"/>
  <c r="M153" i="20"/>
  <c r="L153" i="20"/>
  <c r="K153" i="20"/>
  <c r="J153" i="20"/>
  <c r="I153" i="20"/>
  <c r="G153" i="20"/>
  <c r="H153" i="20" s="1"/>
  <c r="E153" i="20"/>
  <c r="D153" i="20"/>
  <c r="AN152" i="20"/>
  <c r="AM152" i="20"/>
  <c r="AL152" i="20"/>
  <c r="AK152" i="20"/>
  <c r="AJ152" i="20"/>
  <c r="AI152" i="20"/>
  <c r="AH152" i="20"/>
  <c r="AG152" i="20"/>
  <c r="AF152" i="20"/>
  <c r="AE152" i="20"/>
  <c r="AD152" i="20"/>
  <c r="AC152" i="20"/>
  <c r="AA152" i="20"/>
  <c r="Z152" i="20"/>
  <c r="Y152" i="20"/>
  <c r="S152" i="20"/>
  <c r="R152" i="20"/>
  <c r="Q152" i="20"/>
  <c r="P152" i="20"/>
  <c r="O152" i="20"/>
  <c r="N152" i="20"/>
  <c r="M152" i="20"/>
  <c r="L152" i="20"/>
  <c r="K152" i="20"/>
  <c r="J152" i="20"/>
  <c r="I152" i="20"/>
  <c r="G152" i="20"/>
  <c r="E152" i="20"/>
  <c r="D152" i="20"/>
  <c r="AN151" i="20"/>
  <c r="AM151" i="20"/>
  <c r="AL151" i="20"/>
  <c r="AK151" i="20"/>
  <c r="AJ151" i="20"/>
  <c r="AI151" i="20"/>
  <c r="AH151" i="20"/>
  <c r="AG151" i="20"/>
  <c r="AF151" i="20"/>
  <c r="AE151" i="20"/>
  <c r="AD151" i="20"/>
  <c r="AC151" i="20"/>
  <c r="AA151" i="20"/>
  <c r="AB151" i="20" s="1"/>
  <c r="Z151" i="20"/>
  <c r="Y151" i="20"/>
  <c r="S151" i="20"/>
  <c r="R151" i="20"/>
  <c r="Q151" i="20"/>
  <c r="P151" i="20"/>
  <c r="O151" i="20"/>
  <c r="N151" i="20"/>
  <c r="M151" i="20"/>
  <c r="L151" i="20"/>
  <c r="K151" i="20"/>
  <c r="J151" i="20"/>
  <c r="I151" i="20"/>
  <c r="G151" i="20"/>
  <c r="E151" i="20"/>
  <c r="D151" i="20"/>
  <c r="AN150" i="20"/>
  <c r="AM150" i="20"/>
  <c r="AL150" i="20"/>
  <c r="AK150" i="20"/>
  <c r="AJ150" i="20"/>
  <c r="AI150" i="20"/>
  <c r="AH150" i="20"/>
  <c r="AG150" i="20"/>
  <c r="AF150" i="20"/>
  <c r="AE150" i="20"/>
  <c r="AD150" i="20"/>
  <c r="AC150" i="20"/>
  <c r="AA150" i="20"/>
  <c r="AB150" i="20" s="1"/>
  <c r="Z150" i="20"/>
  <c r="Y150" i="20"/>
  <c r="S150" i="20"/>
  <c r="R150" i="20"/>
  <c r="Q150" i="20"/>
  <c r="P150" i="20"/>
  <c r="O150" i="20"/>
  <c r="N150" i="20"/>
  <c r="M150" i="20"/>
  <c r="L150" i="20"/>
  <c r="K150" i="20"/>
  <c r="J150" i="20"/>
  <c r="I150" i="20"/>
  <c r="G150" i="20"/>
  <c r="E150" i="20"/>
  <c r="D150" i="20"/>
  <c r="AN149" i="20"/>
  <c r="AM149" i="20"/>
  <c r="AL149" i="20"/>
  <c r="AK149" i="20"/>
  <c r="AJ149" i="20"/>
  <c r="AI149" i="20"/>
  <c r="AH149" i="20"/>
  <c r="AG149" i="20"/>
  <c r="AF149" i="20"/>
  <c r="AE149" i="20"/>
  <c r="AD149" i="20"/>
  <c r="AC149" i="20"/>
  <c r="AA149" i="20"/>
  <c r="Z149" i="20"/>
  <c r="Y149" i="20"/>
  <c r="S149" i="20"/>
  <c r="R149" i="20"/>
  <c r="Q149" i="20"/>
  <c r="P149" i="20"/>
  <c r="O149" i="20"/>
  <c r="N149" i="20"/>
  <c r="M149" i="20"/>
  <c r="L149" i="20"/>
  <c r="K149" i="20"/>
  <c r="J149" i="20"/>
  <c r="I149" i="20"/>
  <c r="G149" i="20"/>
  <c r="H149" i="20" s="1"/>
  <c r="E149" i="20"/>
  <c r="D149" i="20"/>
  <c r="AN148" i="20"/>
  <c r="AM148" i="20"/>
  <c r="AL148" i="20"/>
  <c r="AK148" i="20"/>
  <c r="AJ148" i="20"/>
  <c r="AI148" i="20"/>
  <c r="AH148" i="20"/>
  <c r="AG148" i="20"/>
  <c r="AF148" i="20"/>
  <c r="AE148" i="20"/>
  <c r="AD148" i="20"/>
  <c r="AC148" i="20"/>
  <c r="AA148" i="20"/>
  <c r="AB148" i="20" s="1"/>
  <c r="Z148" i="20"/>
  <c r="Y148" i="20"/>
  <c r="S148" i="20"/>
  <c r="R148" i="20"/>
  <c r="Q148" i="20"/>
  <c r="P148" i="20"/>
  <c r="O148" i="20"/>
  <c r="N148" i="20"/>
  <c r="M148" i="20"/>
  <c r="L148" i="20"/>
  <c r="K148" i="20"/>
  <c r="J148" i="20"/>
  <c r="I148" i="20"/>
  <c r="G148" i="20"/>
  <c r="E148" i="20"/>
  <c r="D148" i="20"/>
  <c r="AN147" i="20"/>
  <c r="AM147" i="20"/>
  <c r="AL147" i="20"/>
  <c r="AK147" i="20"/>
  <c r="AJ147" i="20"/>
  <c r="AI147" i="20"/>
  <c r="AH147" i="20"/>
  <c r="AG147" i="20"/>
  <c r="AF147" i="20"/>
  <c r="AE147" i="20"/>
  <c r="AD147" i="20"/>
  <c r="AC147" i="20"/>
  <c r="AB147" i="20"/>
  <c r="AA147" i="20"/>
  <c r="Z147" i="20"/>
  <c r="Y147" i="20"/>
  <c r="S147" i="20"/>
  <c r="R147" i="20"/>
  <c r="Q147" i="20"/>
  <c r="P147" i="20"/>
  <c r="O147" i="20"/>
  <c r="N147" i="20"/>
  <c r="M147" i="20"/>
  <c r="L147" i="20"/>
  <c r="K147" i="20"/>
  <c r="J147" i="20"/>
  <c r="I147" i="20"/>
  <c r="G147" i="20"/>
  <c r="H147" i="20" s="1"/>
  <c r="E147" i="20"/>
  <c r="D147" i="20"/>
  <c r="AN146" i="20"/>
  <c r="AM146" i="20"/>
  <c r="AL146" i="20"/>
  <c r="AK146" i="20"/>
  <c r="AJ146" i="20"/>
  <c r="AI146" i="20"/>
  <c r="AH146" i="20"/>
  <c r="AG146" i="20"/>
  <c r="AF146" i="20"/>
  <c r="AE146" i="20"/>
  <c r="AD146" i="20"/>
  <c r="AC146" i="20"/>
  <c r="AA146" i="20"/>
  <c r="Z146" i="20"/>
  <c r="AB146" i="20" s="1"/>
  <c r="Y146" i="20"/>
  <c r="S146" i="20"/>
  <c r="R146" i="20"/>
  <c r="Q146" i="20"/>
  <c r="P146" i="20"/>
  <c r="O146" i="20"/>
  <c r="N146" i="20"/>
  <c r="M146" i="20"/>
  <c r="L146" i="20"/>
  <c r="K146" i="20"/>
  <c r="J146" i="20"/>
  <c r="I146" i="20"/>
  <c r="G146" i="20"/>
  <c r="H146" i="20"/>
  <c r="E146" i="20"/>
  <c r="D146" i="20"/>
  <c r="AN145" i="20"/>
  <c r="AM145" i="20"/>
  <c r="AL145" i="20"/>
  <c r="AK145" i="20"/>
  <c r="AJ145" i="20"/>
  <c r="AI145" i="20"/>
  <c r="AH145" i="20"/>
  <c r="AG145" i="20"/>
  <c r="AF145" i="20"/>
  <c r="AE145" i="20"/>
  <c r="AD145" i="20"/>
  <c r="AC145" i="20"/>
  <c r="AA145" i="20"/>
  <c r="Z145" i="20"/>
  <c r="Y145" i="20"/>
  <c r="S145" i="20"/>
  <c r="R145" i="20"/>
  <c r="Q145" i="20"/>
  <c r="P145" i="20"/>
  <c r="O145" i="20"/>
  <c r="N145" i="20"/>
  <c r="M145" i="20"/>
  <c r="L145" i="20"/>
  <c r="K145" i="20"/>
  <c r="J145" i="20"/>
  <c r="I145" i="20"/>
  <c r="G145" i="20"/>
  <c r="H145" i="20" s="1"/>
  <c r="E145" i="20"/>
  <c r="D145" i="20"/>
  <c r="AN144" i="20"/>
  <c r="AM144" i="20"/>
  <c r="AL144" i="20"/>
  <c r="AK144" i="20"/>
  <c r="AJ144" i="20"/>
  <c r="AI144" i="20"/>
  <c r="AH144" i="20"/>
  <c r="AG144" i="20"/>
  <c r="AF144" i="20"/>
  <c r="AE144" i="20"/>
  <c r="AD144" i="20"/>
  <c r="AC144" i="20"/>
  <c r="AA144" i="20"/>
  <c r="Z144" i="20"/>
  <c r="Y144" i="20"/>
  <c r="S144" i="20"/>
  <c r="R144" i="20"/>
  <c r="Q144" i="20"/>
  <c r="P144" i="20"/>
  <c r="O144" i="20"/>
  <c r="N144" i="20"/>
  <c r="M144" i="20"/>
  <c r="L144" i="20"/>
  <c r="K144" i="20"/>
  <c r="J144" i="20"/>
  <c r="I144" i="20"/>
  <c r="G144" i="20"/>
  <c r="E144" i="20"/>
  <c r="D144" i="20"/>
  <c r="AN143" i="20"/>
  <c r="AM143" i="20"/>
  <c r="AL143" i="20"/>
  <c r="AK143" i="20"/>
  <c r="AJ143" i="20"/>
  <c r="AI143" i="20"/>
  <c r="AH143" i="20"/>
  <c r="AG143" i="20"/>
  <c r="AF143" i="20"/>
  <c r="AE143" i="20"/>
  <c r="AD143" i="20"/>
  <c r="AC143" i="20"/>
  <c r="AA143" i="20"/>
  <c r="AB143" i="20" s="1"/>
  <c r="Z143" i="20"/>
  <c r="Y143" i="20"/>
  <c r="S143" i="20"/>
  <c r="R143" i="20"/>
  <c r="Q143" i="20"/>
  <c r="P143" i="20"/>
  <c r="O143" i="20"/>
  <c r="N143" i="20"/>
  <c r="M143" i="20"/>
  <c r="L143" i="20"/>
  <c r="K143" i="20"/>
  <c r="J143" i="20"/>
  <c r="I143" i="20"/>
  <c r="G143" i="20"/>
  <c r="E143" i="20"/>
  <c r="D143" i="20"/>
  <c r="AN142" i="20"/>
  <c r="AM142" i="20"/>
  <c r="AL142" i="20"/>
  <c r="AK142" i="20"/>
  <c r="AJ142" i="20"/>
  <c r="AI142" i="20"/>
  <c r="AH142" i="20"/>
  <c r="AG142" i="20"/>
  <c r="AF142" i="20"/>
  <c r="AE142" i="20"/>
  <c r="AD142" i="20"/>
  <c r="AC142" i="20"/>
  <c r="AA142" i="20"/>
  <c r="AB142" i="20" s="1"/>
  <c r="Z142" i="20"/>
  <c r="Y142" i="20"/>
  <c r="S142" i="20"/>
  <c r="R142" i="20"/>
  <c r="Q142" i="20"/>
  <c r="P142" i="20"/>
  <c r="O142" i="20"/>
  <c r="N142" i="20"/>
  <c r="M142" i="20"/>
  <c r="L142" i="20"/>
  <c r="K142" i="20"/>
  <c r="J142" i="20"/>
  <c r="I142" i="20"/>
  <c r="G142" i="20"/>
  <c r="H142" i="20" s="1"/>
  <c r="E142" i="20"/>
  <c r="D142" i="20"/>
  <c r="AN141" i="20"/>
  <c r="AM141" i="20"/>
  <c r="AL141" i="20"/>
  <c r="AK141" i="20"/>
  <c r="AJ141" i="20"/>
  <c r="AI141" i="20"/>
  <c r="AH141" i="20"/>
  <c r="AG141" i="20"/>
  <c r="AF141" i="20"/>
  <c r="AE141" i="20"/>
  <c r="AD141" i="20"/>
  <c r="AC141" i="20"/>
  <c r="AA141" i="20"/>
  <c r="Z141" i="20"/>
  <c r="Y141" i="20"/>
  <c r="S141" i="20"/>
  <c r="R141" i="20"/>
  <c r="Q141" i="20"/>
  <c r="P141" i="20"/>
  <c r="O141" i="20"/>
  <c r="N141" i="20"/>
  <c r="M141" i="20"/>
  <c r="L141" i="20"/>
  <c r="K141" i="20"/>
  <c r="J141" i="20"/>
  <c r="I141" i="20"/>
  <c r="G141" i="20"/>
  <c r="H141" i="20" s="1"/>
  <c r="E141" i="20"/>
  <c r="D141" i="20"/>
  <c r="AN140" i="20"/>
  <c r="AM140" i="20"/>
  <c r="AL140" i="20"/>
  <c r="AK140" i="20"/>
  <c r="AJ140" i="20"/>
  <c r="AI140" i="20"/>
  <c r="AH140" i="20"/>
  <c r="AG140" i="20"/>
  <c r="AF140" i="20"/>
  <c r="AE140" i="20"/>
  <c r="AD140" i="20"/>
  <c r="AC140" i="20"/>
  <c r="AA140" i="20"/>
  <c r="AB140" i="20" s="1"/>
  <c r="Z140" i="20"/>
  <c r="Y140" i="20"/>
  <c r="S140" i="20"/>
  <c r="R140" i="20"/>
  <c r="Q140" i="20"/>
  <c r="P140" i="20"/>
  <c r="O140" i="20"/>
  <c r="N140" i="20"/>
  <c r="M140" i="20"/>
  <c r="L140" i="20"/>
  <c r="K140" i="20"/>
  <c r="J140" i="20"/>
  <c r="I140" i="20"/>
  <c r="G140" i="20"/>
  <c r="E140" i="20"/>
  <c r="D140" i="20"/>
  <c r="AN139" i="20"/>
  <c r="AM139" i="20"/>
  <c r="AL139" i="20"/>
  <c r="AK139" i="20"/>
  <c r="AJ139" i="20"/>
  <c r="AI139" i="20"/>
  <c r="AH139" i="20"/>
  <c r="AG139" i="20"/>
  <c r="AF139" i="20"/>
  <c r="AE139" i="20"/>
  <c r="AD139" i="20"/>
  <c r="AC139" i="20"/>
  <c r="AB139" i="20"/>
  <c r="AA139" i="20"/>
  <c r="Z139" i="20"/>
  <c r="Y139" i="20"/>
  <c r="S139" i="20"/>
  <c r="R139" i="20"/>
  <c r="Q139" i="20"/>
  <c r="P139" i="20"/>
  <c r="O139" i="20"/>
  <c r="N139" i="20"/>
  <c r="M139" i="20"/>
  <c r="L139" i="20"/>
  <c r="K139" i="20"/>
  <c r="J139" i="20"/>
  <c r="I139" i="20"/>
  <c r="G139" i="20"/>
  <c r="H139" i="20" s="1"/>
  <c r="E139" i="20"/>
  <c r="D139" i="20"/>
  <c r="AN138" i="20"/>
  <c r="AM138" i="20"/>
  <c r="AL138" i="20"/>
  <c r="AK138" i="20"/>
  <c r="AJ138" i="20"/>
  <c r="AI138" i="20"/>
  <c r="AH138" i="20"/>
  <c r="AG138" i="20"/>
  <c r="AF138" i="20"/>
  <c r="AE138" i="20"/>
  <c r="AD138" i="20"/>
  <c r="AC138" i="20"/>
  <c r="AA138" i="20"/>
  <c r="Z138" i="20"/>
  <c r="AB138" i="20" s="1"/>
  <c r="Y138" i="20"/>
  <c r="S138" i="20"/>
  <c r="R138" i="20"/>
  <c r="Q138" i="20"/>
  <c r="P138" i="20"/>
  <c r="O138" i="20"/>
  <c r="N138" i="20"/>
  <c r="M138" i="20"/>
  <c r="L138" i="20"/>
  <c r="K138" i="20"/>
  <c r="J138" i="20"/>
  <c r="I138" i="20"/>
  <c r="G138" i="20"/>
  <c r="H138" i="20"/>
  <c r="E138" i="20"/>
  <c r="D138" i="20"/>
  <c r="AN137" i="20"/>
  <c r="AM137" i="20"/>
  <c r="AL137" i="20"/>
  <c r="AK137" i="20"/>
  <c r="AJ137" i="20"/>
  <c r="AI137" i="20"/>
  <c r="AH137" i="20"/>
  <c r="AG137" i="20"/>
  <c r="AF137" i="20"/>
  <c r="AE137" i="20"/>
  <c r="AD137" i="20"/>
  <c r="AC137" i="20"/>
  <c r="AA137" i="20"/>
  <c r="Z137" i="20"/>
  <c r="Y137" i="20"/>
  <c r="S137" i="20"/>
  <c r="R137" i="20"/>
  <c r="Q137" i="20"/>
  <c r="P137" i="20"/>
  <c r="O137" i="20"/>
  <c r="N137" i="20"/>
  <c r="M137" i="20"/>
  <c r="L137" i="20"/>
  <c r="K137" i="20"/>
  <c r="J137" i="20"/>
  <c r="I137" i="20"/>
  <c r="G137" i="20"/>
  <c r="H137" i="20" s="1"/>
  <c r="E137" i="20"/>
  <c r="D137" i="20"/>
  <c r="AN136" i="20"/>
  <c r="AM136" i="20"/>
  <c r="AL136" i="20"/>
  <c r="AK136" i="20"/>
  <c r="AJ136" i="20"/>
  <c r="AI136" i="20"/>
  <c r="AH136" i="20"/>
  <c r="AG136" i="20"/>
  <c r="AF136" i="20"/>
  <c r="AE136" i="20"/>
  <c r="AD136" i="20"/>
  <c r="AC136" i="20"/>
  <c r="AA136" i="20"/>
  <c r="Z136" i="20"/>
  <c r="Y136" i="20"/>
  <c r="S136" i="20"/>
  <c r="R136" i="20"/>
  <c r="Q136" i="20"/>
  <c r="P136" i="20"/>
  <c r="O136" i="20"/>
  <c r="N136" i="20"/>
  <c r="M136" i="20"/>
  <c r="L136" i="20"/>
  <c r="K136" i="20"/>
  <c r="J136" i="20"/>
  <c r="I136" i="20"/>
  <c r="G136" i="20"/>
  <c r="E136" i="20"/>
  <c r="D136" i="20"/>
  <c r="AN135" i="20"/>
  <c r="AM135" i="20"/>
  <c r="AL135" i="20"/>
  <c r="AK135" i="20"/>
  <c r="AJ135" i="20"/>
  <c r="AI135" i="20"/>
  <c r="AH135" i="20"/>
  <c r="AG135" i="20"/>
  <c r="AF135" i="20"/>
  <c r="AE135" i="20"/>
  <c r="AD135" i="20"/>
  <c r="AC135" i="20"/>
  <c r="AA135" i="20"/>
  <c r="AB135" i="20" s="1"/>
  <c r="Z135" i="20"/>
  <c r="Y135" i="20"/>
  <c r="S135" i="20"/>
  <c r="R135" i="20"/>
  <c r="Q135" i="20"/>
  <c r="P135" i="20"/>
  <c r="O135" i="20"/>
  <c r="N135" i="20"/>
  <c r="M135" i="20"/>
  <c r="L135" i="20"/>
  <c r="K135" i="20"/>
  <c r="J135" i="20"/>
  <c r="I135" i="20"/>
  <c r="G135" i="20"/>
  <c r="E135" i="20"/>
  <c r="D135" i="20"/>
  <c r="AN134" i="20"/>
  <c r="AM134" i="20"/>
  <c r="AL134" i="20"/>
  <c r="AK134" i="20"/>
  <c r="AJ134" i="20"/>
  <c r="AI134" i="20"/>
  <c r="AH134" i="20"/>
  <c r="AG134" i="20"/>
  <c r="AF134" i="20"/>
  <c r="AE134" i="20"/>
  <c r="AD134" i="20"/>
  <c r="AC134" i="20"/>
  <c r="AA134" i="20"/>
  <c r="Z134" i="20"/>
  <c r="Y134" i="20"/>
  <c r="S134" i="20"/>
  <c r="R134" i="20"/>
  <c r="Q134" i="20"/>
  <c r="P134" i="20"/>
  <c r="O134" i="20"/>
  <c r="N134" i="20"/>
  <c r="M134" i="20"/>
  <c r="L134" i="20"/>
  <c r="K134" i="20"/>
  <c r="J134" i="20"/>
  <c r="I134" i="20"/>
  <c r="G134" i="20"/>
  <c r="H134" i="20" s="1"/>
  <c r="E134" i="20"/>
  <c r="D134" i="20"/>
  <c r="AN133" i="20"/>
  <c r="AM133" i="20"/>
  <c r="AL133" i="20"/>
  <c r="AK133" i="20"/>
  <c r="AJ133" i="20"/>
  <c r="AI133" i="20"/>
  <c r="AH133" i="20"/>
  <c r="AG133" i="20"/>
  <c r="AF133" i="20"/>
  <c r="AE133" i="20"/>
  <c r="AD133" i="20"/>
  <c r="AC133" i="20"/>
  <c r="AA133" i="20"/>
  <c r="Z133" i="20"/>
  <c r="Y133" i="20"/>
  <c r="S133" i="20"/>
  <c r="R133" i="20"/>
  <c r="Q133" i="20"/>
  <c r="P133" i="20"/>
  <c r="O133" i="20"/>
  <c r="N133" i="20"/>
  <c r="M133" i="20"/>
  <c r="L133" i="20"/>
  <c r="K133" i="20"/>
  <c r="J133" i="20"/>
  <c r="I133" i="20"/>
  <c r="G133" i="20"/>
  <c r="H133" i="20" s="1"/>
  <c r="E133" i="20"/>
  <c r="D133" i="20"/>
  <c r="AN132" i="20"/>
  <c r="AM132" i="20"/>
  <c r="AL132" i="20"/>
  <c r="AK132" i="20"/>
  <c r="AJ132" i="20"/>
  <c r="AI132" i="20"/>
  <c r="AH132" i="20"/>
  <c r="AG132" i="20"/>
  <c r="AF132" i="20"/>
  <c r="AE132" i="20"/>
  <c r="AD132" i="20"/>
  <c r="AC132" i="20"/>
  <c r="AA132" i="20"/>
  <c r="Z132" i="20"/>
  <c r="Y132" i="20"/>
  <c r="S132" i="20"/>
  <c r="R132" i="20"/>
  <c r="Q132" i="20"/>
  <c r="P132" i="20"/>
  <c r="O132" i="20"/>
  <c r="N132" i="20"/>
  <c r="M132" i="20"/>
  <c r="L132" i="20"/>
  <c r="K132" i="20"/>
  <c r="J132" i="20"/>
  <c r="I132" i="20"/>
  <c r="G132" i="20"/>
  <c r="E132" i="20"/>
  <c r="D132" i="20"/>
  <c r="AN131" i="20"/>
  <c r="AM131" i="20"/>
  <c r="AL131" i="20"/>
  <c r="AK131" i="20"/>
  <c r="AJ131" i="20"/>
  <c r="AI131" i="20"/>
  <c r="AH131" i="20"/>
  <c r="AG131" i="20"/>
  <c r="AF131" i="20"/>
  <c r="AE131" i="20"/>
  <c r="AD131" i="20"/>
  <c r="AC131" i="20"/>
  <c r="AA131" i="20"/>
  <c r="AB131" i="20" s="1"/>
  <c r="Z131" i="20"/>
  <c r="Y131" i="20"/>
  <c r="S131" i="20"/>
  <c r="R131" i="20"/>
  <c r="Q131" i="20"/>
  <c r="P131" i="20"/>
  <c r="O131" i="20"/>
  <c r="N131" i="20"/>
  <c r="M131" i="20"/>
  <c r="L131" i="20"/>
  <c r="K131" i="20"/>
  <c r="J131" i="20"/>
  <c r="I131" i="20"/>
  <c r="G131" i="20"/>
  <c r="E131" i="20"/>
  <c r="D131" i="20"/>
  <c r="AN130" i="20"/>
  <c r="AM130" i="20"/>
  <c r="AL130" i="20"/>
  <c r="AK130" i="20"/>
  <c r="AH130" i="20"/>
  <c r="AG130" i="20"/>
  <c r="AF130" i="20"/>
  <c r="AE130" i="20"/>
  <c r="AD130" i="20"/>
  <c r="AC130" i="20"/>
  <c r="AA130" i="20"/>
  <c r="Z130" i="20"/>
  <c r="Y130" i="20"/>
  <c r="S130" i="20"/>
  <c r="R130" i="20"/>
  <c r="Q130" i="20"/>
  <c r="N130" i="20"/>
  <c r="M130" i="20"/>
  <c r="L130" i="20"/>
  <c r="K130" i="20"/>
  <c r="J130" i="20"/>
  <c r="I130" i="20"/>
  <c r="G130" i="20"/>
  <c r="E130" i="20"/>
  <c r="D130" i="20"/>
  <c r="AN129" i="20"/>
  <c r="AM129" i="20"/>
  <c r="AL129" i="20"/>
  <c r="AK129" i="20"/>
  <c r="AJ129" i="20"/>
  <c r="AI129" i="20"/>
  <c r="AH129" i="20"/>
  <c r="AG129" i="20"/>
  <c r="AF129" i="20"/>
  <c r="AE129" i="20"/>
  <c r="AD129" i="20"/>
  <c r="AC129" i="20"/>
  <c r="AO129" i="20" s="1"/>
  <c r="AA129" i="20"/>
  <c r="AB129" i="20" s="1"/>
  <c r="Z129" i="20"/>
  <c r="Y129" i="20"/>
  <c r="S129" i="20"/>
  <c r="R129" i="20"/>
  <c r="Q129" i="20"/>
  <c r="P129" i="20"/>
  <c r="O129" i="20"/>
  <c r="N129" i="20"/>
  <c r="M129" i="20"/>
  <c r="L129" i="20"/>
  <c r="K129" i="20"/>
  <c r="J129" i="20"/>
  <c r="I129" i="20"/>
  <c r="G129" i="20"/>
  <c r="E129" i="20"/>
  <c r="D129" i="20"/>
  <c r="AN128" i="20"/>
  <c r="AM128" i="20"/>
  <c r="AL128" i="20"/>
  <c r="AK128" i="20"/>
  <c r="AJ128" i="20"/>
  <c r="AI128" i="20"/>
  <c r="AH128" i="20"/>
  <c r="AG128" i="20"/>
  <c r="AF128" i="20"/>
  <c r="AE128" i="20"/>
  <c r="AD128" i="20"/>
  <c r="AC128" i="20"/>
  <c r="AA128" i="20"/>
  <c r="Z128" i="20"/>
  <c r="Y128" i="20"/>
  <c r="S128" i="20"/>
  <c r="R128" i="20"/>
  <c r="Q128" i="20"/>
  <c r="P128" i="20"/>
  <c r="O128" i="20"/>
  <c r="N128" i="20"/>
  <c r="M128" i="20"/>
  <c r="L128" i="20"/>
  <c r="K128" i="20"/>
  <c r="J128" i="20"/>
  <c r="I128" i="20"/>
  <c r="G128" i="20"/>
  <c r="H128" i="20" s="1"/>
  <c r="E128" i="20"/>
  <c r="D128" i="20"/>
  <c r="AN127" i="20"/>
  <c r="AM127" i="20"/>
  <c r="AL127" i="20"/>
  <c r="AK127" i="20"/>
  <c r="AJ127" i="20"/>
  <c r="AI127" i="20"/>
  <c r="AH127" i="20"/>
  <c r="AG127" i="20"/>
  <c r="AF127" i="20"/>
  <c r="AE127" i="20"/>
  <c r="AD127" i="20"/>
  <c r="AC127" i="20"/>
  <c r="AA127" i="20"/>
  <c r="Z127" i="20"/>
  <c r="Y127" i="20"/>
  <c r="S127" i="20"/>
  <c r="R127" i="20"/>
  <c r="Q127" i="20"/>
  <c r="P127" i="20"/>
  <c r="O127" i="20"/>
  <c r="N127" i="20"/>
  <c r="M127" i="20"/>
  <c r="L127" i="20"/>
  <c r="K127" i="20"/>
  <c r="J127" i="20"/>
  <c r="I127" i="20"/>
  <c r="G127" i="20"/>
  <c r="E127" i="20"/>
  <c r="D127" i="20"/>
  <c r="AN126" i="20"/>
  <c r="AM126" i="20"/>
  <c r="AL126" i="20"/>
  <c r="AK126" i="20"/>
  <c r="AJ126" i="20"/>
  <c r="AI126" i="20"/>
  <c r="AH126" i="20"/>
  <c r="AG126" i="20"/>
  <c r="AF126" i="20"/>
  <c r="AE126" i="20"/>
  <c r="AD126" i="20"/>
  <c r="AC126" i="20"/>
  <c r="AA126" i="20"/>
  <c r="Z126" i="20"/>
  <c r="Y126" i="20"/>
  <c r="S126" i="20"/>
  <c r="R126" i="20"/>
  <c r="Q126" i="20"/>
  <c r="P126" i="20"/>
  <c r="O126" i="20"/>
  <c r="N126" i="20"/>
  <c r="M126" i="20"/>
  <c r="L126" i="20"/>
  <c r="K126" i="20"/>
  <c r="J126" i="20"/>
  <c r="I126" i="20"/>
  <c r="G126" i="20"/>
  <c r="E126" i="20"/>
  <c r="D126" i="20"/>
  <c r="AN125" i="20"/>
  <c r="AM125" i="20"/>
  <c r="AL125" i="20"/>
  <c r="AK125" i="20"/>
  <c r="AJ125" i="20"/>
  <c r="AI125" i="20"/>
  <c r="AH125" i="20"/>
  <c r="AG125" i="20"/>
  <c r="AF125" i="20"/>
  <c r="AE125" i="20"/>
  <c r="AD125" i="20"/>
  <c r="AC125" i="20"/>
  <c r="AA125" i="20"/>
  <c r="Z125" i="20"/>
  <c r="Y125" i="20"/>
  <c r="S125" i="20"/>
  <c r="R125" i="20"/>
  <c r="Q125" i="20"/>
  <c r="P125" i="20"/>
  <c r="O125" i="20"/>
  <c r="N125" i="20"/>
  <c r="M125" i="20"/>
  <c r="L125" i="20"/>
  <c r="K125" i="20"/>
  <c r="J125" i="20"/>
  <c r="I125" i="20"/>
  <c r="G125" i="20"/>
  <c r="E125" i="20"/>
  <c r="D125" i="20"/>
  <c r="AN124" i="20"/>
  <c r="AM124" i="20"/>
  <c r="AL124" i="20"/>
  <c r="AK124" i="20"/>
  <c r="AJ124" i="20"/>
  <c r="AI124" i="20"/>
  <c r="AH124" i="20"/>
  <c r="AG124" i="20"/>
  <c r="AF124" i="20"/>
  <c r="AE124" i="20"/>
  <c r="AD124" i="20"/>
  <c r="AC124" i="20"/>
  <c r="AA124" i="20"/>
  <c r="Z124" i="20"/>
  <c r="Y124" i="20"/>
  <c r="S124" i="20"/>
  <c r="R124" i="20"/>
  <c r="Q124" i="20"/>
  <c r="P124" i="20"/>
  <c r="O124" i="20"/>
  <c r="N124" i="20"/>
  <c r="M124" i="20"/>
  <c r="L124" i="20"/>
  <c r="K124" i="20"/>
  <c r="J124" i="20"/>
  <c r="I124" i="20"/>
  <c r="G124" i="20"/>
  <c r="E124" i="20"/>
  <c r="D124" i="20"/>
  <c r="AN123" i="20"/>
  <c r="AM123" i="20"/>
  <c r="AL123" i="20"/>
  <c r="AK123" i="20"/>
  <c r="AJ123" i="20"/>
  <c r="AI123" i="20"/>
  <c r="AH123" i="20"/>
  <c r="AG123" i="20"/>
  <c r="AF123" i="20"/>
  <c r="AE123" i="20"/>
  <c r="AD123" i="20"/>
  <c r="AC123" i="20"/>
  <c r="AA123" i="20"/>
  <c r="Z123" i="20"/>
  <c r="Y123" i="20"/>
  <c r="S123" i="20"/>
  <c r="R123" i="20"/>
  <c r="Q123" i="20"/>
  <c r="P123" i="20"/>
  <c r="O123" i="20"/>
  <c r="N123" i="20"/>
  <c r="M123" i="20"/>
  <c r="L123" i="20"/>
  <c r="K123" i="20"/>
  <c r="J123" i="20"/>
  <c r="I123" i="20"/>
  <c r="G123" i="20"/>
  <c r="E123" i="20"/>
  <c r="D123" i="20"/>
  <c r="AN122" i="20"/>
  <c r="AM122" i="20"/>
  <c r="AL122" i="20"/>
  <c r="AK122" i="20"/>
  <c r="AJ122" i="20"/>
  <c r="AI122" i="20"/>
  <c r="AH122" i="20"/>
  <c r="AG122" i="20"/>
  <c r="AF122" i="20"/>
  <c r="AE122" i="20"/>
  <c r="AD122" i="20"/>
  <c r="AC122" i="20"/>
  <c r="AA122" i="20"/>
  <c r="Z122" i="20"/>
  <c r="Y122" i="20"/>
  <c r="S122" i="20"/>
  <c r="R122" i="20"/>
  <c r="Q122" i="20"/>
  <c r="P122" i="20"/>
  <c r="O122" i="20"/>
  <c r="N122" i="20"/>
  <c r="M122" i="20"/>
  <c r="L122" i="20"/>
  <c r="K122" i="20"/>
  <c r="J122" i="20"/>
  <c r="I122" i="20"/>
  <c r="G122" i="20"/>
  <c r="E122" i="20"/>
  <c r="D122" i="20"/>
  <c r="AN121" i="20"/>
  <c r="AM121" i="20"/>
  <c r="AL121" i="20"/>
  <c r="AK121" i="20"/>
  <c r="AJ121" i="20"/>
  <c r="AI121" i="20"/>
  <c r="AH121" i="20"/>
  <c r="AG121" i="20"/>
  <c r="AF121" i="20"/>
  <c r="AE121" i="20"/>
  <c r="AD121" i="20"/>
  <c r="AC121" i="20"/>
  <c r="AA121" i="20"/>
  <c r="Z121" i="20"/>
  <c r="Y121" i="20"/>
  <c r="S121" i="20"/>
  <c r="R121" i="20"/>
  <c r="Q121" i="20"/>
  <c r="P121" i="20"/>
  <c r="O121" i="20"/>
  <c r="N121" i="20"/>
  <c r="M121" i="20"/>
  <c r="L121" i="20"/>
  <c r="K121" i="20"/>
  <c r="J121" i="20"/>
  <c r="I121" i="20"/>
  <c r="G121" i="20"/>
  <c r="E121" i="20"/>
  <c r="D121" i="20"/>
  <c r="AN120" i="20"/>
  <c r="AM120" i="20"/>
  <c r="AL120" i="20"/>
  <c r="AK120" i="20"/>
  <c r="AJ120" i="20"/>
  <c r="AI120" i="20"/>
  <c r="AH120" i="20"/>
  <c r="AG120" i="20"/>
  <c r="AF120" i="20"/>
  <c r="AE120" i="20"/>
  <c r="AD120" i="20"/>
  <c r="AC120" i="20"/>
  <c r="AA120" i="20"/>
  <c r="Z120" i="20"/>
  <c r="Y120" i="20"/>
  <c r="S120" i="20"/>
  <c r="R120" i="20"/>
  <c r="Q120" i="20"/>
  <c r="P120" i="20"/>
  <c r="O120" i="20"/>
  <c r="N120" i="20"/>
  <c r="M120" i="20"/>
  <c r="L120" i="20"/>
  <c r="K120" i="20"/>
  <c r="J120" i="20"/>
  <c r="I120" i="20"/>
  <c r="G120" i="20"/>
  <c r="E120" i="20"/>
  <c r="D120" i="20"/>
  <c r="AN119" i="20"/>
  <c r="AM119" i="20"/>
  <c r="AL119" i="20"/>
  <c r="AK119" i="20"/>
  <c r="AJ119" i="20"/>
  <c r="AI119" i="20"/>
  <c r="AH119" i="20"/>
  <c r="AG119" i="20"/>
  <c r="AF119" i="20"/>
  <c r="AE119" i="20"/>
  <c r="AD119" i="20"/>
  <c r="AC119" i="20"/>
  <c r="AA119" i="20"/>
  <c r="Z119" i="20"/>
  <c r="Y119" i="20"/>
  <c r="S119" i="20"/>
  <c r="R119" i="20"/>
  <c r="Q119" i="20"/>
  <c r="P119" i="20"/>
  <c r="O119" i="20"/>
  <c r="N119" i="20"/>
  <c r="M119" i="20"/>
  <c r="L119" i="20"/>
  <c r="K119" i="20"/>
  <c r="J119" i="20"/>
  <c r="I119" i="20"/>
  <c r="G119" i="20"/>
  <c r="E119" i="20"/>
  <c r="D119" i="20"/>
  <c r="AN118" i="20"/>
  <c r="AM118" i="20"/>
  <c r="AL118" i="20"/>
  <c r="AK118" i="20"/>
  <c r="AJ118" i="20"/>
  <c r="AI118" i="20"/>
  <c r="AH118" i="20"/>
  <c r="AG118" i="20"/>
  <c r="AF118" i="20"/>
  <c r="AE118" i="20"/>
  <c r="AD118" i="20"/>
  <c r="AC118" i="20"/>
  <c r="AA118" i="20"/>
  <c r="Z118" i="20"/>
  <c r="Y118" i="20"/>
  <c r="S118" i="20"/>
  <c r="R118" i="20"/>
  <c r="Q118" i="20"/>
  <c r="P118" i="20"/>
  <c r="O118" i="20"/>
  <c r="N118" i="20"/>
  <c r="M118" i="20"/>
  <c r="L118" i="20"/>
  <c r="K118" i="20"/>
  <c r="J118" i="20"/>
  <c r="I118" i="20"/>
  <c r="G118" i="20"/>
  <c r="E118" i="20"/>
  <c r="D118" i="20"/>
  <c r="AN117" i="20"/>
  <c r="AM117" i="20"/>
  <c r="AL117" i="20"/>
  <c r="AK117" i="20"/>
  <c r="AJ117" i="20"/>
  <c r="AI117" i="20"/>
  <c r="AH117" i="20"/>
  <c r="AG117" i="20"/>
  <c r="AF117" i="20"/>
  <c r="AE117" i="20"/>
  <c r="AD117" i="20"/>
  <c r="AC117" i="20"/>
  <c r="AA117" i="20"/>
  <c r="Z117" i="20"/>
  <c r="Y117" i="20"/>
  <c r="S117" i="20"/>
  <c r="R117" i="20"/>
  <c r="Q117" i="20"/>
  <c r="P117" i="20"/>
  <c r="O117" i="20"/>
  <c r="N117" i="20"/>
  <c r="M117" i="20"/>
  <c r="L117" i="20"/>
  <c r="K117" i="20"/>
  <c r="J117" i="20"/>
  <c r="I117" i="20"/>
  <c r="G117" i="20"/>
  <c r="E117" i="20"/>
  <c r="D117" i="20"/>
  <c r="AN116" i="20"/>
  <c r="AM116" i="20"/>
  <c r="AL116" i="20"/>
  <c r="AK116" i="20"/>
  <c r="AJ116" i="20"/>
  <c r="AI116" i="20"/>
  <c r="AH116" i="20"/>
  <c r="AG116" i="20"/>
  <c r="AF116" i="20"/>
  <c r="AE116" i="20"/>
  <c r="AD116" i="20"/>
  <c r="AC116" i="20"/>
  <c r="AA116" i="20"/>
  <c r="Z116" i="20"/>
  <c r="Y116" i="20"/>
  <c r="S116" i="20"/>
  <c r="R116" i="20"/>
  <c r="Q116" i="20"/>
  <c r="P116" i="20"/>
  <c r="O116" i="20"/>
  <c r="N116" i="20"/>
  <c r="M116" i="20"/>
  <c r="L116" i="20"/>
  <c r="K116" i="20"/>
  <c r="J116" i="20"/>
  <c r="I116" i="20"/>
  <c r="G116" i="20"/>
  <c r="E116" i="20"/>
  <c r="D116" i="20"/>
  <c r="AN115" i="20"/>
  <c r="AM115" i="20"/>
  <c r="AL115" i="20"/>
  <c r="AK115" i="20"/>
  <c r="AJ115" i="20"/>
  <c r="AI115" i="20"/>
  <c r="AH115" i="20"/>
  <c r="AG115" i="20"/>
  <c r="AF115" i="20"/>
  <c r="AE115" i="20"/>
  <c r="AD115" i="20"/>
  <c r="AC115" i="20"/>
  <c r="AA115" i="20"/>
  <c r="Z115" i="20"/>
  <c r="Y115" i="20"/>
  <c r="S115" i="20"/>
  <c r="R115" i="20"/>
  <c r="Q115" i="20"/>
  <c r="P115" i="20"/>
  <c r="O115" i="20"/>
  <c r="N115" i="20"/>
  <c r="M115" i="20"/>
  <c r="L115" i="20"/>
  <c r="K115" i="20"/>
  <c r="J115" i="20"/>
  <c r="I115" i="20"/>
  <c r="G115" i="20"/>
  <c r="E115" i="20"/>
  <c r="D115" i="20"/>
  <c r="AN114" i="20"/>
  <c r="AM114" i="20"/>
  <c r="AL114" i="20"/>
  <c r="AK114" i="20"/>
  <c r="AJ114" i="20"/>
  <c r="AI114" i="20"/>
  <c r="AH114" i="20"/>
  <c r="AG114" i="20"/>
  <c r="AF114" i="20"/>
  <c r="AE114" i="20"/>
  <c r="AD114" i="20"/>
  <c r="AC114" i="20"/>
  <c r="AA114" i="20"/>
  <c r="Z114" i="20"/>
  <c r="Y114" i="20"/>
  <c r="S114" i="20"/>
  <c r="R114" i="20"/>
  <c r="Q114" i="20"/>
  <c r="P114" i="20"/>
  <c r="O114" i="20"/>
  <c r="N114" i="20"/>
  <c r="M114" i="20"/>
  <c r="L114" i="20"/>
  <c r="K114" i="20"/>
  <c r="J114" i="20"/>
  <c r="I114" i="20"/>
  <c r="G114" i="20"/>
  <c r="E114" i="20"/>
  <c r="D114" i="20"/>
  <c r="AN113" i="20"/>
  <c r="AM113" i="20"/>
  <c r="AL113" i="20"/>
  <c r="AK113" i="20"/>
  <c r="AJ113" i="20"/>
  <c r="AI113" i="20"/>
  <c r="AH113" i="20"/>
  <c r="AG113" i="20"/>
  <c r="AF113" i="20"/>
  <c r="AE113" i="20"/>
  <c r="AD113" i="20"/>
  <c r="AC113" i="20"/>
  <c r="AA113" i="20"/>
  <c r="Z113" i="20"/>
  <c r="Y113" i="20"/>
  <c r="S113" i="20"/>
  <c r="R113" i="20"/>
  <c r="Q113" i="20"/>
  <c r="P113" i="20"/>
  <c r="O113" i="20"/>
  <c r="N113" i="20"/>
  <c r="M113" i="20"/>
  <c r="L113" i="20"/>
  <c r="K113" i="20"/>
  <c r="J113" i="20"/>
  <c r="I113" i="20"/>
  <c r="G113" i="20"/>
  <c r="E113" i="20"/>
  <c r="D113" i="20"/>
  <c r="AN112" i="20"/>
  <c r="AM112" i="20"/>
  <c r="AL112" i="20"/>
  <c r="AK112" i="20"/>
  <c r="AJ112" i="20"/>
  <c r="AI112" i="20"/>
  <c r="AH112" i="20"/>
  <c r="AG112" i="20"/>
  <c r="AF112" i="20"/>
  <c r="AE112" i="20"/>
  <c r="AD112" i="20"/>
  <c r="AC112" i="20"/>
  <c r="AA112" i="20"/>
  <c r="Z112" i="20"/>
  <c r="Y112" i="20"/>
  <c r="S112" i="20"/>
  <c r="R112" i="20"/>
  <c r="Q112" i="20"/>
  <c r="P112" i="20"/>
  <c r="O112" i="20"/>
  <c r="N112" i="20"/>
  <c r="M112" i="20"/>
  <c r="L112" i="20"/>
  <c r="K112" i="20"/>
  <c r="J112" i="20"/>
  <c r="I112" i="20"/>
  <c r="G112" i="20"/>
  <c r="E112" i="20"/>
  <c r="D112" i="20"/>
  <c r="AN111" i="20"/>
  <c r="AM111" i="20"/>
  <c r="AL111" i="20"/>
  <c r="AK111" i="20"/>
  <c r="AJ111" i="20"/>
  <c r="AI111" i="20"/>
  <c r="AH111" i="20"/>
  <c r="AG111" i="20"/>
  <c r="AF111" i="20"/>
  <c r="AE111" i="20"/>
  <c r="AD111" i="20"/>
  <c r="AC111" i="20"/>
  <c r="AA111" i="20"/>
  <c r="Z111" i="20"/>
  <c r="Y111" i="20"/>
  <c r="S111" i="20"/>
  <c r="R111" i="20"/>
  <c r="Q111" i="20"/>
  <c r="P111" i="20"/>
  <c r="O111" i="20"/>
  <c r="N111" i="20"/>
  <c r="M111" i="20"/>
  <c r="L111" i="20"/>
  <c r="K111" i="20"/>
  <c r="J111" i="20"/>
  <c r="I111" i="20"/>
  <c r="G111" i="20"/>
  <c r="E111" i="20"/>
  <c r="D111" i="20"/>
  <c r="AN110" i="20"/>
  <c r="AM110" i="20"/>
  <c r="AL110" i="20"/>
  <c r="AK110" i="20"/>
  <c r="AJ110" i="20"/>
  <c r="AI110" i="20"/>
  <c r="AH110" i="20"/>
  <c r="AG110" i="20"/>
  <c r="AF110" i="20"/>
  <c r="AE110" i="20"/>
  <c r="AD110" i="20"/>
  <c r="AC110" i="20"/>
  <c r="AA110" i="20"/>
  <c r="Z110" i="20"/>
  <c r="Y110" i="20"/>
  <c r="S110" i="20"/>
  <c r="R110" i="20"/>
  <c r="Q110" i="20"/>
  <c r="P110" i="20"/>
  <c r="O110" i="20"/>
  <c r="N110" i="20"/>
  <c r="M110" i="20"/>
  <c r="L110" i="20"/>
  <c r="K110" i="20"/>
  <c r="J110" i="20"/>
  <c r="I110" i="20"/>
  <c r="G110" i="20"/>
  <c r="E110" i="20"/>
  <c r="D110" i="20"/>
  <c r="AN109" i="20"/>
  <c r="AM109" i="20"/>
  <c r="AL109" i="20"/>
  <c r="AK109" i="20"/>
  <c r="AJ109" i="20"/>
  <c r="AI109" i="20"/>
  <c r="AH109" i="20"/>
  <c r="AG109" i="20"/>
  <c r="AF109" i="20"/>
  <c r="AE109" i="20"/>
  <c r="AD109" i="20"/>
  <c r="AC109" i="20"/>
  <c r="AA109" i="20"/>
  <c r="Z109" i="20"/>
  <c r="Y109" i="20"/>
  <c r="S109" i="20"/>
  <c r="R109" i="20"/>
  <c r="Q109" i="20"/>
  <c r="P109" i="20"/>
  <c r="O109" i="20"/>
  <c r="N109" i="20"/>
  <c r="M109" i="20"/>
  <c r="L109" i="20"/>
  <c r="K109" i="20"/>
  <c r="J109" i="20"/>
  <c r="I109" i="20"/>
  <c r="G109" i="20"/>
  <c r="E109" i="20"/>
  <c r="D109" i="20"/>
  <c r="AN108" i="20"/>
  <c r="AM108" i="20"/>
  <c r="AL108" i="20"/>
  <c r="AK108" i="20"/>
  <c r="AJ108" i="20"/>
  <c r="AI108" i="20"/>
  <c r="AH108" i="20"/>
  <c r="AG108" i="20"/>
  <c r="AF108" i="20"/>
  <c r="AE108" i="20"/>
  <c r="AD108" i="20"/>
  <c r="AC108" i="20"/>
  <c r="AA108" i="20"/>
  <c r="Z108" i="20"/>
  <c r="Y108" i="20"/>
  <c r="S108" i="20"/>
  <c r="R108" i="20"/>
  <c r="Q108" i="20"/>
  <c r="P108" i="20"/>
  <c r="O108" i="20"/>
  <c r="N108" i="20"/>
  <c r="M108" i="20"/>
  <c r="L108" i="20"/>
  <c r="K108" i="20"/>
  <c r="J108" i="20"/>
  <c r="I108" i="20"/>
  <c r="G108" i="20"/>
  <c r="E108" i="20"/>
  <c r="D108" i="20"/>
  <c r="AN107" i="20"/>
  <c r="AM107" i="20"/>
  <c r="AL107" i="20"/>
  <c r="AK107" i="20"/>
  <c r="AJ107" i="20"/>
  <c r="AI107" i="20"/>
  <c r="AH107" i="20"/>
  <c r="AG107" i="20"/>
  <c r="AF107" i="20"/>
  <c r="AE107" i="20"/>
  <c r="AD107" i="20"/>
  <c r="AC107" i="20"/>
  <c r="AA107" i="20"/>
  <c r="Z107" i="20"/>
  <c r="Y107" i="20"/>
  <c r="S107" i="20"/>
  <c r="R107" i="20"/>
  <c r="Q107" i="20"/>
  <c r="P107" i="20"/>
  <c r="O107" i="20"/>
  <c r="N107" i="20"/>
  <c r="M107" i="20"/>
  <c r="L107" i="20"/>
  <c r="K107" i="20"/>
  <c r="J107" i="20"/>
  <c r="I107" i="20"/>
  <c r="G107" i="20"/>
  <c r="E107" i="20"/>
  <c r="D107" i="20"/>
  <c r="AN106" i="20"/>
  <c r="AM106" i="20"/>
  <c r="AL106" i="20"/>
  <c r="AK106" i="20"/>
  <c r="AJ106" i="20"/>
  <c r="AI106" i="20"/>
  <c r="AH106" i="20"/>
  <c r="AG106" i="20"/>
  <c r="AF106" i="20"/>
  <c r="AE106" i="20"/>
  <c r="AD106" i="20"/>
  <c r="AC106" i="20"/>
  <c r="AA106" i="20"/>
  <c r="Z106" i="20"/>
  <c r="Y106" i="20"/>
  <c r="S106" i="20"/>
  <c r="R106" i="20"/>
  <c r="Q106" i="20"/>
  <c r="P106" i="20"/>
  <c r="O106" i="20"/>
  <c r="N106" i="20"/>
  <c r="M106" i="20"/>
  <c r="L106" i="20"/>
  <c r="K106" i="20"/>
  <c r="J106" i="20"/>
  <c r="I106" i="20"/>
  <c r="G106" i="20"/>
  <c r="E106" i="20"/>
  <c r="D106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A105" i="20"/>
  <c r="Z105" i="20"/>
  <c r="Y105" i="20"/>
  <c r="S105" i="20"/>
  <c r="R105" i="20"/>
  <c r="Q105" i="20"/>
  <c r="P105" i="20"/>
  <c r="O105" i="20"/>
  <c r="N105" i="20"/>
  <c r="M105" i="20"/>
  <c r="L105" i="20"/>
  <c r="K105" i="20"/>
  <c r="J105" i="20"/>
  <c r="I105" i="20"/>
  <c r="G105" i="20"/>
  <c r="E105" i="20"/>
  <c r="D105" i="20"/>
  <c r="AN104" i="20"/>
  <c r="AM104" i="20"/>
  <c r="AL104" i="20"/>
  <c r="AK104" i="20"/>
  <c r="AJ104" i="20"/>
  <c r="AI104" i="20"/>
  <c r="AH104" i="20"/>
  <c r="AG104" i="20"/>
  <c r="AF104" i="20"/>
  <c r="AE104" i="20"/>
  <c r="AD104" i="20"/>
  <c r="AC104" i="20"/>
  <c r="AA104" i="20"/>
  <c r="Z104" i="20"/>
  <c r="Y104" i="20"/>
  <c r="S104" i="20"/>
  <c r="R104" i="20"/>
  <c r="Q104" i="20"/>
  <c r="P104" i="20"/>
  <c r="O104" i="20"/>
  <c r="N104" i="20"/>
  <c r="M104" i="20"/>
  <c r="L104" i="20"/>
  <c r="K104" i="20"/>
  <c r="J104" i="20"/>
  <c r="I104" i="20"/>
  <c r="G104" i="20"/>
  <c r="E104" i="20"/>
  <c r="D104" i="20"/>
  <c r="AN103" i="20"/>
  <c r="AM103" i="20"/>
  <c r="AL103" i="20"/>
  <c r="AK103" i="20"/>
  <c r="AJ103" i="20"/>
  <c r="AI103" i="20"/>
  <c r="AH103" i="20"/>
  <c r="AG103" i="20"/>
  <c r="AF103" i="20"/>
  <c r="AE103" i="20"/>
  <c r="AD103" i="20"/>
  <c r="AC103" i="20"/>
  <c r="AA103" i="20"/>
  <c r="Z103" i="20"/>
  <c r="Y103" i="20"/>
  <c r="S103" i="20"/>
  <c r="R103" i="20"/>
  <c r="Q103" i="20"/>
  <c r="P103" i="20"/>
  <c r="O103" i="20"/>
  <c r="N103" i="20"/>
  <c r="M103" i="20"/>
  <c r="L103" i="20"/>
  <c r="K103" i="20"/>
  <c r="J103" i="20"/>
  <c r="I103" i="20"/>
  <c r="G103" i="20"/>
  <c r="E103" i="20"/>
  <c r="D103" i="20"/>
  <c r="AN102" i="20"/>
  <c r="AM102" i="20"/>
  <c r="AL102" i="20"/>
  <c r="AK102" i="20"/>
  <c r="AJ102" i="20"/>
  <c r="AI102" i="20"/>
  <c r="AH102" i="20"/>
  <c r="AG102" i="20"/>
  <c r="AF102" i="20"/>
  <c r="AE102" i="20"/>
  <c r="AD102" i="20"/>
  <c r="AC102" i="20"/>
  <c r="AA102" i="20"/>
  <c r="Z102" i="20"/>
  <c r="Y102" i="20"/>
  <c r="S102" i="20"/>
  <c r="R102" i="20"/>
  <c r="Q102" i="20"/>
  <c r="P102" i="20"/>
  <c r="O102" i="20"/>
  <c r="N102" i="20"/>
  <c r="M102" i="20"/>
  <c r="L102" i="20"/>
  <c r="K102" i="20"/>
  <c r="J102" i="20"/>
  <c r="I102" i="20"/>
  <c r="G102" i="20"/>
  <c r="E102" i="20"/>
  <c r="D102" i="20"/>
  <c r="AN101" i="20"/>
  <c r="AM101" i="20"/>
  <c r="AL101" i="20"/>
  <c r="AK101" i="20"/>
  <c r="AJ101" i="20"/>
  <c r="AI101" i="20"/>
  <c r="AH101" i="20"/>
  <c r="AG101" i="20"/>
  <c r="AF101" i="20"/>
  <c r="AE101" i="20"/>
  <c r="AD101" i="20"/>
  <c r="AC101" i="20"/>
  <c r="AA101" i="20"/>
  <c r="Z101" i="20"/>
  <c r="Y101" i="20"/>
  <c r="S101" i="20"/>
  <c r="R101" i="20"/>
  <c r="Q101" i="20"/>
  <c r="P101" i="20"/>
  <c r="O101" i="20"/>
  <c r="N101" i="20"/>
  <c r="M101" i="20"/>
  <c r="L101" i="20"/>
  <c r="K101" i="20"/>
  <c r="J101" i="20"/>
  <c r="I101" i="20"/>
  <c r="G101" i="20"/>
  <c r="E101" i="20"/>
  <c r="D101" i="20"/>
  <c r="AN100" i="20"/>
  <c r="AM100" i="20"/>
  <c r="AL100" i="20"/>
  <c r="AK100" i="20"/>
  <c r="AJ100" i="20"/>
  <c r="AI100" i="20"/>
  <c r="AH100" i="20"/>
  <c r="AG100" i="20"/>
  <c r="AF100" i="20"/>
  <c r="AE100" i="20"/>
  <c r="AD100" i="20"/>
  <c r="AC100" i="20"/>
  <c r="AA100" i="20"/>
  <c r="Z100" i="20"/>
  <c r="Y100" i="20"/>
  <c r="S100" i="20"/>
  <c r="R100" i="20"/>
  <c r="Q100" i="20"/>
  <c r="P100" i="20"/>
  <c r="O100" i="20"/>
  <c r="N100" i="20"/>
  <c r="M100" i="20"/>
  <c r="L100" i="20"/>
  <c r="K100" i="20"/>
  <c r="J100" i="20"/>
  <c r="I100" i="20"/>
  <c r="G100" i="20"/>
  <c r="E100" i="20"/>
  <c r="D100" i="20"/>
  <c r="AN99" i="20"/>
  <c r="AM99" i="20"/>
  <c r="AL99" i="20"/>
  <c r="AK99" i="20"/>
  <c r="AJ99" i="20"/>
  <c r="AI99" i="20"/>
  <c r="AH99" i="20"/>
  <c r="AG99" i="20"/>
  <c r="AF99" i="20"/>
  <c r="AE99" i="20"/>
  <c r="AD99" i="20"/>
  <c r="AC99" i="20"/>
  <c r="AA99" i="20"/>
  <c r="Z99" i="20"/>
  <c r="Y99" i="20"/>
  <c r="S99" i="20"/>
  <c r="R99" i="20"/>
  <c r="Q99" i="20"/>
  <c r="P99" i="20"/>
  <c r="O99" i="20"/>
  <c r="N99" i="20"/>
  <c r="M99" i="20"/>
  <c r="L99" i="20"/>
  <c r="K99" i="20"/>
  <c r="J99" i="20"/>
  <c r="I99" i="20"/>
  <c r="G99" i="20"/>
  <c r="E99" i="20"/>
  <c r="D99" i="20"/>
  <c r="AN98" i="20"/>
  <c r="AM98" i="20"/>
  <c r="AL98" i="20"/>
  <c r="AK98" i="20"/>
  <c r="AJ98" i="20"/>
  <c r="AI98" i="20"/>
  <c r="AH98" i="20"/>
  <c r="AG98" i="20"/>
  <c r="AF98" i="20"/>
  <c r="AE98" i="20"/>
  <c r="AD98" i="20"/>
  <c r="AC98" i="20"/>
  <c r="AA98" i="20"/>
  <c r="Z98" i="20"/>
  <c r="Y98" i="20"/>
  <c r="S98" i="20"/>
  <c r="R98" i="20"/>
  <c r="Q98" i="20"/>
  <c r="P98" i="20"/>
  <c r="O98" i="20"/>
  <c r="N98" i="20"/>
  <c r="M98" i="20"/>
  <c r="L98" i="20"/>
  <c r="K98" i="20"/>
  <c r="J98" i="20"/>
  <c r="I98" i="20"/>
  <c r="G98" i="20"/>
  <c r="E98" i="20"/>
  <c r="D98" i="20"/>
  <c r="AN97" i="20"/>
  <c r="AM97" i="20"/>
  <c r="AL97" i="20"/>
  <c r="AK97" i="20"/>
  <c r="AJ97" i="20"/>
  <c r="AI97" i="20"/>
  <c r="AH97" i="20"/>
  <c r="AG97" i="20"/>
  <c r="AF97" i="20"/>
  <c r="AE97" i="20"/>
  <c r="AD97" i="20"/>
  <c r="AC97" i="20"/>
  <c r="AA97" i="20"/>
  <c r="Z97" i="20"/>
  <c r="Y97" i="20"/>
  <c r="S97" i="20"/>
  <c r="R97" i="20"/>
  <c r="Q97" i="20"/>
  <c r="P97" i="20"/>
  <c r="O97" i="20"/>
  <c r="N97" i="20"/>
  <c r="M97" i="20"/>
  <c r="L97" i="20"/>
  <c r="K97" i="20"/>
  <c r="J97" i="20"/>
  <c r="I97" i="20"/>
  <c r="G97" i="20"/>
  <c r="E97" i="20"/>
  <c r="D97" i="20"/>
  <c r="AN96" i="20"/>
  <c r="AM96" i="20"/>
  <c r="AL96" i="20"/>
  <c r="AK96" i="20"/>
  <c r="AJ96" i="20"/>
  <c r="AI96" i="20"/>
  <c r="AH96" i="20"/>
  <c r="AG96" i="20"/>
  <c r="AF96" i="20"/>
  <c r="AE96" i="20"/>
  <c r="AD96" i="20"/>
  <c r="AC96" i="20"/>
  <c r="AA96" i="20"/>
  <c r="Z96" i="20"/>
  <c r="Y96" i="20"/>
  <c r="S96" i="20"/>
  <c r="R96" i="20"/>
  <c r="Q96" i="20"/>
  <c r="P96" i="20"/>
  <c r="O96" i="20"/>
  <c r="N96" i="20"/>
  <c r="M96" i="20"/>
  <c r="L96" i="20"/>
  <c r="K96" i="20"/>
  <c r="J96" i="20"/>
  <c r="I96" i="20"/>
  <c r="G96" i="20"/>
  <c r="E96" i="20"/>
  <c r="D96" i="20"/>
  <c r="AN95" i="20"/>
  <c r="AM95" i="20"/>
  <c r="AL95" i="20"/>
  <c r="AK95" i="20"/>
  <c r="AJ95" i="20"/>
  <c r="AI95" i="20"/>
  <c r="AH95" i="20"/>
  <c r="AG95" i="20"/>
  <c r="AF95" i="20"/>
  <c r="AE95" i="20"/>
  <c r="AD95" i="20"/>
  <c r="AC95" i="20"/>
  <c r="AA95" i="20"/>
  <c r="Z95" i="20"/>
  <c r="Y95" i="20"/>
  <c r="S95" i="20"/>
  <c r="R95" i="20"/>
  <c r="Q95" i="20"/>
  <c r="P95" i="20"/>
  <c r="O95" i="20"/>
  <c r="N95" i="20"/>
  <c r="M95" i="20"/>
  <c r="L95" i="20"/>
  <c r="K95" i="20"/>
  <c r="J95" i="20"/>
  <c r="I95" i="20"/>
  <c r="G95" i="20"/>
  <c r="E95" i="20"/>
  <c r="D95" i="20"/>
  <c r="AN94" i="20"/>
  <c r="AM94" i="20"/>
  <c r="AL94" i="20"/>
  <c r="AK94" i="20"/>
  <c r="AJ94" i="20"/>
  <c r="AI94" i="20"/>
  <c r="AH94" i="20"/>
  <c r="AG94" i="20"/>
  <c r="AF94" i="20"/>
  <c r="AE94" i="20"/>
  <c r="AD94" i="20"/>
  <c r="AC94" i="20"/>
  <c r="AA94" i="20"/>
  <c r="Z94" i="20"/>
  <c r="Y94" i="20"/>
  <c r="S94" i="20"/>
  <c r="R94" i="20"/>
  <c r="Q94" i="20"/>
  <c r="P94" i="20"/>
  <c r="O94" i="20"/>
  <c r="N94" i="20"/>
  <c r="M94" i="20"/>
  <c r="L94" i="20"/>
  <c r="K94" i="20"/>
  <c r="J94" i="20"/>
  <c r="I94" i="20"/>
  <c r="G94" i="20"/>
  <c r="E94" i="20"/>
  <c r="D94" i="20"/>
  <c r="AN93" i="20"/>
  <c r="AM93" i="20"/>
  <c r="AL93" i="20"/>
  <c r="AK93" i="20"/>
  <c r="AJ93" i="20"/>
  <c r="AI93" i="20"/>
  <c r="AH93" i="20"/>
  <c r="AG93" i="20"/>
  <c r="AF93" i="20"/>
  <c r="AE93" i="20"/>
  <c r="AD93" i="20"/>
  <c r="AC93" i="20"/>
  <c r="AA93" i="20"/>
  <c r="Z93" i="20"/>
  <c r="Y93" i="20"/>
  <c r="S93" i="20"/>
  <c r="R93" i="20"/>
  <c r="Q93" i="20"/>
  <c r="P93" i="20"/>
  <c r="O93" i="20"/>
  <c r="N93" i="20"/>
  <c r="M93" i="20"/>
  <c r="L93" i="20"/>
  <c r="K93" i="20"/>
  <c r="J93" i="20"/>
  <c r="I93" i="20"/>
  <c r="G93" i="20"/>
  <c r="E93" i="20"/>
  <c r="D93" i="20"/>
  <c r="AN92" i="20"/>
  <c r="AM92" i="20"/>
  <c r="AL92" i="20"/>
  <c r="AK92" i="20"/>
  <c r="AJ92" i="20"/>
  <c r="AI92" i="20"/>
  <c r="AH92" i="20"/>
  <c r="AG92" i="20"/>
  <c r="AF92" i="20"/>
  <c r="AE92" i="20"/>
  <c r="AD92" i="20"/>
  <c r="AC92" i="20"/>
  <c r="AA92" i="20"/>
  <c r="Z92" i="20"/>
  <c r="Y92" i="20"/>
  <c r="S92" i="20"/>
  <c r="R92" i="20"/>
  <c r="Q92" i="20"/>
  <c r="P92" i="20"/>
  <c r="O92" i="20"/>
  <c r="N92" i="20"/>
  <c r="M92" i="20"/>
  <c r="L92" i="20"/>
  <c r="K92" i="20"/>
  <c r="J92" i="20"/>
  <c r="I92" i="20"/>
  <c r="G92" i="20"/>
  <c r="E92" i="20"/>
  <c r="D92" i="20"/>
  <c r="AN91" i="20"/>
  <c r="AM91" i="20"/>
  <c r="AL91" i="20"/>
  <c r="AK91" i="20"/>
  <c r="AJ91" i="20"/>
  <c r="AI91" i="20"/>
  <c r="AH91" i="20"/>
  <c r="AG91" i="20"/>
  <c r="AF91" i="20"/>
  <c r="AE91" i="20"/>
  <c r="AD91" i="20"/>
  <c r="AC91" i="20"/>
  <c r="AA91" i="20"/>
  <c r="Z91" i="20"/>
  <c r="Y91" i="20"/>
  <c r="S91" i="20"/>
  <c r="R91" i="20"/>
  <c r="Q91" i="20"/>
  <c r="P91" i="20"/>
  <c r="O91" i="20"/>
  <c r="N91" i="20"/>
  <c r="M91" i="20"/>
  <c r="L91" i="20"/>
  <c r="K91" i="20"/>
  <c r="J91" i="20"/>
  <c r="I91" i="20"/>
  <c r="G91" i="20"/>
  <c r="E91" i="20"/>
  <c r="D91" i="20"/>
  <c r="AN90" i="20"/>
  <c r="AM90" i="20"/>
  <c r="AL90" i="20"/>
  <c r="AK90" i="20"/>
  <c r="AJ90" i="20"/>
  <c r="AI90" i="20"/>
  <c r="AH90" i="20"/>
  <c r="AG90" i="20"/>
  <c r="AF90" i="20"/>
  <c r="AE90" i="20"/>
  <c r="AD90" i="20"/>
  <c r="AC90" i="20"/>
  <c r="AA90" i="20"/>
  <c r="Z90" i="20"/>
  <c r="Y90" i="20"/>
  <c r="S90" i="20"/>
  <c r="R90" i="20"/>
  <c r="Q90" i="20"/>
  <c r="P90" i="20"/>
  <c r="O90" i="20"/>
  <c r="N90" i="20"/>
  <c r="M90" i="20"/>
  <c r="L90" i="20"/>
  <c r="K90" i="20"/>
  <c r="J90" i="20"/>
  <c r="I90" i="20"/>
  <c r="G90" i="20"/>
  <c r="E90" i="20"/>
  <c r="D90" i="20"/>
  <c r="AN89" i="20"/>
  <c r="AM89" i="20"/>
  <c r="AL89" i="20"/>
  <c r="AK89" i="20"/>
  <c r="AJ89" i="20"/>
  <c r="AI89" i="20"/>
  <c r="AH89" i="20"/>
  <c r="AG89" i="20"/>
  <c r="AF89" i="20"/>
  <c r="AE89" i="20"/>
  <c r="AD89" i="20"/>
  <c r="AC89" i="20"/>
  <c r="AA89" i="20"/>
  <c r="Z89" i="20"/>
  <c r="Y89" i="20"/>
  <c r="S89" i="20"/>
  <c r="R89" i="20"/>
  <c r="Q89" i="20"/>
  <c r="P89" i="20"/>
  <c r="O89" i="20"/>
  <c r="N89" i="20"/>
  <c r="M89" i="20"/>
  <c r="L89" i="20"/>
  <c r="K89" i="20"/>
  <c r="J89" i="20"/>
  <c r="I89" i="20"/>
  <c r="G89" i="20"/>
  <c r="E89" i="20"/>
  <c r="D89" i="20"/>
  <c r="AN88" i="20"/>
  <c r="AM88" i="20"/>
  <c r="AL88" i="20"/>
  <c r="AK88" i="20"/>
  <c r="AJ88" i="20"/>
  <c r="AI88" i="20"/>
  <c r="AH88" i="20"/>
  <c r="AG88" i="20"/>
  <c r="AF88" i="20"/>
  <c r="AE88" i="20"/>
  <c r="AD88" i="20"/>
  <c r="AC88" i="20"/>
  <c r="AA88" i="20"/>
  <c r="Z88" i="20"/>
  <c r="Y88" i="20"/>
  <c r="S88" i="20"/>
  <c r="R88" i="20"/>
  <c r="Q88" i="20"/>
  <c r="P88" i="20"/>
  <c r="O88" i="20"/>
  <c r="N88" i="20"/>
  <c r="M88" i="20"/>
  <c r="L88" i="20"/>
  <c r="K88" i="20"/>
  <c r="J88" i="20"/>
  <c r="I88" i="20"/>
  <c r="G88" i="20"/>
  <c r="E88" i="20"/>
  <c r="D88" i="20"/>
  <c r="AN87" i="20"/>
  <c r="AM87" i="20"/>
  <c r="AL87" i="20"/>
  <c r="AK87" i="20"/>
  <c r="AJ87" i="20"/>
  <c r="AI87" i="20"/>
  <c r="AH87" i="20"/>
  <c r="AG87" i="20"/>
  <c r="AF87" i="20"/>
  <c r="AE87" i="20"/>
  <c r="AD87" i="20"/>
  <c r="AC87" i="20"/>
  <c r="AA87" i="20"/>
  <c r="Z87" i="20"/>
  <c r="Y87" i="20"/>
  <c r="S87" i="20"/>
  <c r="R87" i="20"/>
  <c r="Q87" i="20"/>
  <c r="P87" i="20"/>
  <c r="O87" i="20"/>
  <c r="N87" i="20"/>
  <c r="M87" i="20"/>
  <c r="L87" i="20"/>
  <c r="K87" i="20"/>
  <c r="J87" i="20"/>
  <c r="I87" i="20"/>
  <c r="G87" i="20"/>
  <c r="E87" i="20"/>
  <c r="D87" i="20"/>
  <c r="AN86" i="20"/>
  <c r="AM86" i="20"/>
  <c r="AL86" i="20"/>
  <c r="AK86" i="20"/>
  <c r="AJ86" i="20"/>
  <c r="AI86" i="20"/>
  <c r="AH86" i="20"/>
  <c r="AG86" i="20"/>
  <c r="AF86" i="20"/>
  <c r="AE86" i="20"/>
  <c r="AD86" i="20"/>
  <c r="AC86" i="20"/>
  <c r="AA86" i="20"/>
  <c r="Z86" i="20"/>
  <c r="Y86" i="20"/>
  <c r="S86" i="20"/>
  <c r="R86" i="20"/>
  <c r="Q86" i="20"/>
  <c r="P86" i="20"/>
  <c r="O86" i="20"/>
  <c r="N86" i="20"/>
  <c r="M86" i="20"/>
  <c r="L86" i="20"/>
  <c r="K86" i="20"/>
  <c r="J86" i="20"/>
  <c r="I86" i="20"/>
  <c r="G86" i="20"/>
  <c r="E86" i="20"/>
  <c r="D86" i="20"/>
  <c r="AN85" i="20"/>
  <c r="AM85" i="20"/>
  <c r="AL85" i="20"/>
  <c r="AK85" i="20"/>
  <c r="AJ85" i="20"/>
  <c r="AI85" i="20"/>
  <c r="AH85" i="20"/>
  <c r="AG85" i="20"/>
  <c r="AF85" i="20"/>
  <c r="AE85" i="20"/>
  <c r="AD85" i="20"/>
  <c r="AC85" i="20"/>
  <c r="AA85" i="20"/>
  <c r="Z85" i="20"/>
  <c r="Y85" i="20"/>
  <c r="S85" i="20"/>
  <c r="R85" i="20"/>
  <c r="Q85" i="20"/>
  <c r="P85" i="20"/>
  <c r="O85" i="20"/>
  <c r="N85" i="20"/>
  <c r="M85" i="20"/>
  <c r="L85" i="20"/>
  <c r="K85" i="20"/>
  <c r="J85" i="20"/>
  <c r="I85" i="20"/>
  <c r="G85" i="20"/>
  <c r="E85" i="20"/>
  <c r="D85" i="20"/>
  <c r="AN84" i="20"/>
  <c r="AM84" i="20"/>
  <c r="AL84" i="20"/>
  <c r="AK84" i="20"/>
  <c r="AJ84" i="20"/>
  <c r="AI84" i="20"/>
  <c r="AH84" i="20"/>
  <c r="AG84" i="20"/>
  <c r="AF84" i="20"/>
  <c r="AE84" i="20"/>
  <c r="AD84" i="20"/>
  <c r="AC84" i="20"/>
  <c r="AA84" i="20"/>
  <c r="Z84" i="20"/>
  <c r="Y84" i="20"/>
  <c r="S84" i="20"/>
  <c r="R84" i="20"/>
  <c r="Q84" i="20"/>
  <c r="P84" i="20"/>
  <c r="O84" i="20"/>
  <c r="N84" i="20"/>
  <c r="M84" i="20"/>
  <c r="L84" i="20"/>
  <c r="K84" i="20"/>
  <c r="J84" i="20"/>
  <c r="I84" i="20"/>
  <c r="G84" i="20"/>
  <c r="E84" i="20"/>
  <c r="D84" i="20"/>
  <c r="AN83" i="20"/>
  <c r="AM83" i="20"/>
  <c r="AL83" i="20"/>
  <c r="AK83" i="20"/>
  <c r="AJ83" i="20"/>
  <c r="AI83" i="20"/>
  <c r="AH83" i="20"/>
  <c r="AG83" i="20"/>
  <c r="AF83" i="20"/>
  <c r="AE83" i="20"/>
  <c r="AD83" i="20"/>
  <c r="AC83" i="20"/>
  <c r="AA83" i="20"/>
  <c r="Z83" i="20"/>
  <c r="Y83" i="20"/>
  <c r="S83" i="20"/>
  <c r="R83" i="20"/>
  <c r="Q83" i="20"/>
  <c r="P83" i="20"/>
  <c r="O83" i="20"/>
  <c r="N83" i="20"/>
  <c r="M83" i="20"/>
  <c r="L83" i="20"/>
  <c r="K83" i="20"/>
  <c r="J83" i="20"/>
  <c r="I83" i="20"/>
  <c r="G83" i="20"/>
  <c r="E83" i="20"/>
  <c r="D83" i="20"/>
  <c r="AN82" i="20"/>
  <c r="AM82" i="20"/>
  <c r="AL82" i="20"/>
  <c r="AK82" i="20"/>
  <c r="AJ82" i="20"/>
  <c r="AI82" i="20"/>
  <c r="AH82" i="20"/>
  <c r="AG82" i="20"/>
  <c r="AF82" i="20"/>
  <c r="AE82" i="20"/>
  <c r="AD82" i="20"/>
  <c r="AC82" i="20"/>
  <c r="AA82" i="20"/>
  <c r="Z82" i="20"/>
  <c r="Y82" i="20"/>
  <c r="S82" i="20"/>
  <c r="R82" i="20"/>
  <c r="Q82" i="20"/>
  <c r="P82" i="20"/>
  <c r="O82" i="20"/>
  <c r="N82" i="20"/>
  <c r="M82" i="20"/>
  <c r="L82" i="20"/>
  <c r="K82" i="20"/>
  <c r="J82" i="20"/>
  <c r="I82" i="20"/>
  <c r="G82" i="20"/>
  <c r="E82" i="20"/>
  <c r="D82" i="20"/>
  <c r="AN81" i="20"/>
  <c r="AM81" i="20"/>
  <c r="AL81" i="20"/>
  <c r="AK81" i="20"/>
  <c r="AJ81" i="20"/>
  <c r="AI81" i="20"/>
  <c r="AH81" i="20"/>
  <c r="AG81" i="20"/>
  <c r="AF81" i="20"/>
  <c r="AE81" i="20"/>
  <c r="AD81" i="20"/>
  <c r="AC81" i="20"/>
  <c r="AA81" i="20"/>
  <c r="Z81" i="20"/>
  <c r="Y81" i="20"/>
  <c r="S81" i="20"/>
  <c r="R81" i="20"/>
  <c r="Q81" i="20"/>
  <c r="P81" i="20"/>
  <c r="O81" i="20"/>
  <c r="N81" i="20"/>
  <c r="M81" i="20"/>
  <c r="L81" i="20"/>
  <c r="K81" i="20"/>
  <c r="J81" i="20"/>
  <c r="I81" i="20"/>
  <c r="G81" i="20"/>
  <c r="E81" i="20"/>
  <c r="D81" i="20"/>
  <c r="AN80" i="20"/>
  <c r="AM80" i="20"/>
  <c r="AL80" i="20"/>
  <c r="AK80" i="20"/>
  <c r="AJ80" i="20"/>
  <c r="AI80" i="20"/>
  <c r="AH80" i="20"/>
  <c r="AG80" i="20"/>
  <c r="AF80" i="20"/>
  <c r="AE80" i="20"/>
  <c r="AD80" i="20"/>
  <c r="AC80" i="20"/>
  <c r="AA80" i="20"/>
  <c r="Z80" i="20"/>
  <c r="Y80" i="20"/>
  <c r="S80" i="20"/>
  <c r="R80" i="20"/>
  <c r="Q80" i="20"/>
  <c r="P80" i="20"/>
  <c r="O80" i="20"/>
  <c r="N80" i="20"/>
  <c r="M80" i="20"/>
  <c r="L80" i="20"/>
  <c r="K80" i="20"/>
  <c r="J80" i="20"/>
  <c r="I80" i="20"/>
  <c r="G80" i="20"/>
  <c r="E80" i="20"/>
  <c r="D80" i="20"/>
  <c r="AN79" i="20"/>
  <c r="AM79" i="20"/>
  <c r="AL79" i="20"/>
  <c r="AK79" i="20"/>
  <c r="AJ79" i="20"/>
  <c r="AI79" i="20"/>
  <c r="AH79" i="20"/>
  <c r="AG79" i="20"/>
  <c r="AF79" i="20"/>
  <c r="AE79" i="20"/>
  <c r="AD79" i="20"/>
  <c r="AC79" i="20"/>
  <c r="AA79" i="20"/>
  <c r="Z79" i="20"/>
  <c r="Y79" i="20"/>
  <c r="S79" i="20"/>
  <c r="R79" i="20"/>
  <c r="Q79" i="20"/>
  <c r="P79" i="20"/>
  <c r="O79" i="20"/>
  <c r="N79" i="20"/>
  <c r="M79" i="20"/>
  <c r="L79" i="20"/>
  <c r="K79" i="20"/>
  <c r="J79" i="20"/>
  <c r="I79" i="20"/>
  <c r="G79" i="20"/>
  <c r="E79" i="20"/>
  <c r="D79" i="20"/>
  <c r="AN78" i="20"/>
  <c r="AM78" i="20"/>
  <c r="AL78" i="20"/>
  <c r="AK78" i="20"/>
  <c r="AJ78" i="20"/>
  <c r="AI78" i="20"/>
  <c r="AH78" i="20"/>
  <c r="AG78" i="20"/>
  <c r="AF78" i="20"/>
  <c r="AE78" i="20"/>
  <c r="AD78" i="20"/>
  <c r="AC78" i="20"/>
  <c r="AA78" i="20"/>
  <c r="Z78" i="20"/>
  <c r="Y78" i="20"/>
  <c r="S78" i="20"/>
  <c r="R78" i="20"/>
  <c r="Q78" i="20"/>
  <c r="P78" i="20"/>
  <c r="O78" i="20"/>
  <c r="N78" i="20"/>
  <c r="M78" i="20"/>
  <c r="L78" i="20"/>
  <c r="K78" i="20"/>
  <c r="J78" i="20"/>
  <c r="I78" i="20"/>
  <c r="G78" i="20"/>
  <c r="E78" i="20"/>
  <c r="D78" i="20"/>
  <c r="AN77" i="20"/>
  <c r="AM77" i="20"/>
  <c r="AL77" i="20"/>
  <c r="AK77" i="20"/>
  <c r="AJ77" i="20"/>
  <c r="AI77" i="20"/>
  <c r="AH77" i="20"/>
  <c r="AG77" i="20"/>
  <c r="AF77" i="20"/>
  <c r="AE77" i="20"/>
  <c r="AD77" i="20"/>
  <c r="AC77" i="20"/>
  <c r="AA77" i="20"/>
  <c r="Z77" i="20"/>
  <c r="Y77" i="20"/>
  <c r="S77" i="20"/>
  <c r="R77" i="20"/>
  <c r="Q77" i="20"/>
  <c r="P77" i="20"/>
  <c r="O77" i="20"/>
  <c r="N77" i="20"/>
  <c r="M77" i="20"/>
  <c r="L77" i="20"/>
  <c r="K77" i="20"/>
  <c r="J77" i="20"/>
  <c r="I77" i="20"/>
  <c r="G77" i="20"/>
  <c r="E77" i="20"/>
  <c r="D77" i="20"/>
  <c r="AN76" i="20"/>
  <c r="AM76" i="20"/>
  <c r="AL76" i="20"/>
  <c r="AK76" i="20"/>
  <c r="AJ76" i="20"/>
  <c r="AI76" i="20"/>
  <c r="AH76" i="20"/>
  <c r="AG76" i="20"/>
  <c r="AF76" i="20"/>
  <c r="AE76" i="20"/>
  <c r="AD76" i="20"/>
  <c r="AC76" i="20"/>
  <c r="AA76" i="20"/>
  <c r="Z76" i="20"/>
  <c r="Y76" i="20"/>
  <c r="S76" i="20"/>
  <c r="R76" i="20"/>
  <c r="Q76" i="20"/>
  <c r="P76" i="20"/>
  <c r="O76" i="20"/>
  <c r="N76" i="20"/>
  <c r="M76" i="20"/>
  <c r="L76" i="20"/>
  <c r="K76" i="20"/>
  <c r="J76" i="20"/>
  <c r="I76" i="20"/>
  <c r="G76" i="20"/>
  <c r="E76" i="20"/>
  <c r="D76" i="20"/>
  <c r="AN75" i="20"/>
  <c r="AM75" i="20"/>
  <c r="AL75" i="20"/>
  <c r="AK75" i="20"/>
  <c r="AJ75" i="20"/>
  <c r="AI75" i="20"/>
  <c r="AH75" i="20"/>
  <c r="AG75" i="20"/>
  <c r="AF75" i="20"/>
  <c r="AE75" i="20"/>
  <c r="AD75" i="20"/>
  <c r="AC75" i="20"/>
  <c r="AA75" i="20"/>
  <c r="Z75" i="20"/>
  <c r="Y75" i="20"/>
  <c r="S75" i="20"/>
  <c r="R75" i="20"/>
  <c r="Q75" i="20"/>
  <c r="P75" i="20"/>
  <c r="O75" i="20"/>
  <c r="N75" i="20"/>
  <c r="M75" i="20"/>
  <c r="L75" i="20"/>
  <c r="K75" i="20"/>
  <c r="J75" i="20"/>
  <c r="I75" i="20"/>
  <c r="G75" i="20"/>
  <c r="E75" i="20"/>
  <c r="D75" i="20"/>
  <c r="AN74" i="20"/>
  <c r="AM74" i="20"/>
  <c r="AL74" i="20"/>
  <c r="AK74" i="20"/>
  <c r="AJ74" i="20"/>
  <c r="AI74" i="20"/>
  <c r="AH74" i="20"/>
  <c r="AG74" i="20"/>
  <c r="AF74" i="20"/>
  <c r="AE74" i="20"/>
  <c r="AD74" i="20"/>
  <c r="AC74" i="20"/>
  <c r="AA74" i="20"/>
  <c r="Z74" i="20"/>
  <c r="Y74" i="20"/>
  <c r="S74" i="20"/>
  <c r="R74" i="20"/>
  <c r="Q74" i="20"/>
  <c r="P74" i="20"/>
  <c r="O74" i="20"/>
  <c r="N74" i="20"/>
  <c r="M74" i="20"/>
  <c r="L74" i="20"/>
  <c r="K74" i="20"/>
  <c r="J74" i="20"/>
  <c r="I74" i="20"/>
  <c r="G74" i="20"/>
  <c r="E74" i="20"/>
  <c r="D74" i="20"/>
  <c r="AN73" i="20"/>
  <c r="AM73" i="20"/>
  <c r="AL73" i="20"/>
  <c r="AK73" i="20"/>
  <c r="AJ73" i="20"/>
  <c r="AI73" i="20"/>
  <c r="AH73" i="20"/>
  <c r="AG73" i="20"/>
  <c r="AF73" i="20"/>
  <c r="AE73" i="20"/>
  <c r="AD73" i="20"/>
  <c r="AC73" i="20"/>
  <c r="AA73" i="20"/>
  <c r="Z73" i="20"/>
  <c r="Y73" i="20"/>
  <c r="S73" i="20"/>
  <c r="R73" i="20"/>
  <c r="Q73" i="20"/>
  <c r="P73" i="20"/>
  <c r="O73" i="20"/>
  <c r="N73" i="20"/>
  <c r="M73" i="20"/>
  <c r="L73" i="20"/>
  <c r="K73" i="20"/>
  <c r="J73" i="20"/>
  <c r="I73" i="20"/>
  <c r="G73" i="20"/>
  <c r="E73" i="20"/>
  <c r="D73" i="20"/>
  <c r="AN72" i="20"/>
  <c r="AM72" i="20"/>
  <c r="AL72" i="20"/>
  <c r="AK72" i="20"/>
  <c r="AJ72" i="20"/>
  <c r="AI72" i="20"/>
  <c r="AH72" i="20"/>
  <c r="AG72" i="20"/>
  <c r="AF72" i="20"/>
  <c r="AE72" i="20"/>
  <c r="AD72" i="20"/>
  <c r="AC72" i="20"/>
  <c r="AA72" i="20"/>
  <c r="Z72" i="20"/>
  <c r="Y72" i="20"/>
  <c r="I72" i="20"/>
  <c r="G72" i="20"/>
  <c r="E72" i="20"/>
  <c r="AN71" i="20"/>
  <c r="AM71" i="20"/>
  <c r="AL71" i="20"/>
  <c r="AK71" i="20"/>
  <c r="AJ71" i="20"/>
  <c r="AI71" i="20"/>
  <c r="AH71" i="20"/>
  <c r="AG71" i="20"/>
  <c r="AF71" i="20"/>
  <c r="AE71" i="20"/>
  <c r="AD71" i="20"/>
  <c r="AC71" i="20"/>
  <c r="AA71" i="20"/>
  <c r="AB71" i="20" s="1"/>
  <c r="AQ71" i="20" s="1"/>
  <c r="Z71" i="20"/>
  <c r="Y71" i="20"/>
  <c r="I71" i="20"/>
  <c r="G71" i="20"/>
  <c r="H71" i="20" s="1"/>
  <c r="V71" i="20" s="1"/>
  <c r="E71" i="20"/>
  <c r="AN70" i="20"/>
  <c r="AM70" i="20"/>
  <c r="AL70" i="20"/>
  <c r="AK70" i="20"/>
  <c r="AJ70" i="20"/>
  <c r="AI70" i="20"/>
  <c r="AH70" i="20"/>
  <c r="AG70" i="20"/>
  <c r="AF70" i="20"/>
  <c r="AE70" i="20"/>
  <c r="AD70" i="20"/>
  <c r="AC70" i="20"/>
  <c r="AA70" i="20"/>
  <c r="Z70" i="20"/>
  <c r="Y70" i="20"/>
  <c r="S70" i="20"/>
  <c r="R70" i="20"/>
  <c r="Q70" i="20"/>
  <c r="P70" i="20"/>
  <c r="O70" i="20"/>
  <c r="N70" i="20"/>
  <c r="M70" i="20"/>
  <c r="L70" i="20"/>
  <c r="K70" i="20"/>
  <c r="J70" i="20"/>
  <c r="I70" i="20"/>
  <c r="G70" i="20"/>
  <c r="E70" i="20"/>
  <c r="D70" i="20"/>
  <c r="AN69" i="20"/>
  <c r="AM69" i="20"/>
  <c r="AL69" i="20"/>
  <c r="AK69" i="20"/>
  <c r="AJ69" i="20"/>
  <c r="AI69" i="20"/>
  <c r="AH69" i="20"/>
  <c r="AG69" i="20"/>
  <c r="AF69" i="20"/>
  <c r="AE69" i="20"/>
  <c r="AD69" i="20"/>
  <c r="AC69" i="20"/>
  <c r="AA69" i="20"/>
  <c r="Z69" i="20"/>
  <c r="Y69" i="20"/>
  <c r="S69" i="20"/>
  <c r="R69" i="20"/>
  <c r="Q69" i="20"/>
  <c r="P69" i="20"/>
  <c r="O69" i="20"/>
  <c r="N69" i="20"/>
  <c r="M69" i="20"/>
  <c r="L69" i="20"/>
  <c r="K69" i="20"/>
  <c r="J69" i="20"/>
  <c r="I69" i="20"/>
  <c r="G69" i="20"/>
  <c r="E69" i="20"/>
  <c r="D69" i="20"/>
  <c r="AN68" i="20"/>
  <c r="AM68" i="20"/>
  <c r="AL68" i="20"/>
  <c r="AK68" i="20"/>
  <c r="AJ68" i="20"/>
  <c r="AI68" i="20"/>
  <c r="AH68" i="20"/>
  <c r="AG68" i="20"/>
  <c r="AF68" i="20"/>
  <c r="AE68" i="20"/>
  <c r="AD68" i="20"/>
  <c r="AC68" i="20"/>
  <c r="AA68" i="20"/>
  <c r="Z68" i="20"/>
  <c r="Y68" i="20"/>
  <c r="S68" i="20"/>
  <c r="R68" i="20"/>
  <c r="Q68" i="20"/>
  <c r="P68" i="20"/>
  <c r="O68" i="20"/>
  <c r="N68" i="20"/>
  <c r="M68" i="20"/>
  <c r="L68" i="20"/>
  <c r="K68" i="20"/>
  <c r="J68" i="20"/>
  <c r="I68" i="20"/>
  <c r="G68" i="20"/>
  <c r="E68" i="20"/>
  <c r="D68" i="20"/>
  <c r="AN67" i="20"/>
  <c r="AM67" i="20"/>
  <c r="AL67" i="20"/>
  <c r="AK67" i="20"/>
  <c r="AJ67" i="20"/>
  <c r="AI67" i="20"/>
  <c r="AH67" i="20"/>
  <c r="AG67" i="20"/>
  <c r="AF67" i="20"/>
  <c r="AE67" i="20"/>
  <c r="AD67" i="20"/>
  <c r="AC67" i="20"/>
  <c r="AA67" i="20"/>
  <c r="Z67" i="20"/>
  <c r="Y67" i="20"/>
  <c r="S67" i="20"/>
  <c r="R67" i="20"/>
  <c r="Q67" i="20"/>
  <c r="P67" i="20"/>
  <c r="O67" i="20"/>
  <c r="N67" i="20"/>
  <c r="M67" i="20"/>
  <c r="L67" i="20"/>
  <c r="K67" i="20"/>
  <c r="J67" i="20"/>
  <c r="I67" i="20"/>
  <c r="G67" i="20"/>
  <c r="E67" i="20"/>
  <c r="D67" i="20"/>
  <c r="AN66" i="20"/>
  <c r="AM66" i="20"/>
  <c r="AL66" i="20"/>
  <c r="AK66" i="20"/>
  <c r="AJ66" i="20"/>
  <c r="AI66" i="20"/>
  <c r="AH66" i="20"/>
  <c r="AG66" i="20"/>
  <c r="AF66" i="20"/>
  <c r="AE66" i="20"/>
  <c r="AD66" i="20"/>
  <c r="AC66" i="20"/>
  <c r="AA66" i="20"/>
  <c r="Z66" i="20"/>
  <c r="Y66" i="20"/>
  <c r="S66" i="20"/>
  <c r="R66" i="20"/>
  <c r="Q66" i="20"/>
  <c r="P66" i="20"/>
  <c r="O66" i="20"/>
  <c r="N66" i="20"/>
  <c r="M66" i="20"/>
  <c r="L66" i="20"/>
  <c r="K66" i="20"/>
  <c r="J66" i="20"/>
  <c r="I66" i="20"/>
  <c r="G66" i="20"/>
  <c r="E66" i="20"/>
  <c r="D66" i="20"/>
  <c r="AN65" i="20"/>
  <c r="AM65" i="20"/>
  <c r="AL65" i="20"/>
  <c r="AK65" i="20"/>
  <c r="AJ65" i="20"/>
  <c r="AI65" i="20"/>
  <c r="AH65" i="20"/>
  <c r="AG65" i="20"/>
  <c r="AF65" i="20"/>
  <c r="AE65" i="20"/>
  <c r="AD65" i="20"/>
  <c r="AC65" i="20"/>
  <c r="AA65" i="20"/>
  <c r="Z65" i="20"/>
  <c r="Y65" i="20"/>
  <c r="S65" i="20"/>
  <c r="R65" i="20"/>
  <c r="Q65" i="20"/>
  <c r="P65" i="20"/>
  <c r="O65" i="20"/>
  <c r="N65" i="20"/>
  <c r="M65" i="20"/>
  <c r="L65" i="20"/>
  <c r="K65" i="20"/>
  <c r="J65" i="20"/>
  <c r="I65" i="20"/>
  <c r="G65" i="20"/>
  <c r="E65" i="20"/>
  <c r="D65" i="20"/>
  <c r="AN64" i="20"/>
  <c r="AM64" i="20"/>
  <c r="AL64" i="20"/>
  <c r="AK64" i="20"/>
  <c r="AJ64" i="20"/>
  <c r="AI64" i="20"/>
  <c r="AH64" i="20"/>
  <c r="AG64" i="20"/>
  <c r="AF64" i="20"/>
  <c r="AE64" i="20"/>
  <c r="AD64" i="20"/>
  <c r="AC64" i="20"/>
  <c r="AA64" i="20"/>
  <c r="Z64" i="20"/>
  <c r="Y64" i="20"/>
  <c r="S64" i="20"/>
  <c r="R64" i="20"/>
  <c r="Q64" i="20"/>
  <c r="P64" i="20"/>
  <c r="O64" i="20"/>
  <c r="N64" i="20"/>
  <c r="M64" i="20"/>
  <c r="L64" i="20"/>
  <c r="K64" i="20"/>
  <c r="J64" i="20"/>
  <c r="I64" i="20"/>
  <c r="G64" i="20"/>
  <c r="E64" i="20"/>
  <c r="D64" i="20"/>
  <c r="AN63" i="20"/>
  <c r="AM63" i="20"/>
  <c r="AL63" i="20"/>
  <c r="AK63" i="20"/>
  <c r="AJ63" i="20"/>
  <c r="AI63" i="20"/>
  <c r="AH63" i="20"/>
  <c r="AG63" i="20"/>
  <c r="AF63" i="20"/>
  <c r="AE63" i="20"/>
  <c r="AD63" i="20"/>
  <c r="AC63" i="20"/>
  <c r="AA63" i="20"/>
  <c r="Z63" i="20"/>
  <c r="Y63" i="20"/>
  <c r="S63" i="20"/>
  <c r="R63" i="20"/>
  <c r="Q63" i="20"/>
  <c r="P63" i="20"/>
  <c r="O63" i="20"/>
  <c r="N63" i="20"/>
  <c r="M63" i="20"/>
  <c r="L63" i="20"/>
  <c r="K63" i="20"/>
  <c r="J63" i="20"/>
  <c r="I63" i="20"/>
  <c r="G63" i="20"/>
  <c r="E63" i="20"/>
  <c r="D63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A62" i="20"/>
  <c r="Z62" i="20"/>
  <c r="Y62" i="20"/>
  <c r="S62" i="20"/>
  <c r="R62" i="20"/>
  <c r="Q62" i="20"/>
  <c r="P62" i="20"/>
  <c r="O62" i="20"/>
  <c r="N62" i="20"/>
  <c r="M62" i="20"/>
  <c r="L62" i="20"/>
  <c r="K62" i="20"/>
  <c r="J62" i="20"/>
  <c r="I62" i="20"/>
  <c r="G62" i="20"/>
  <c r="E62" i="20"/>
  <c r="D62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A61" i="20"/>
  <c r="Z61" i="20"/>
  <c r="Y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E61" i="20"/>
  <c r="D61" i="20"/>
  <c r="AN60" i="20"/>
  <c r="AM60" i="20"/>
  <c r="AL60" i="20"/>
  <c r="AK60" i="20"/>
  <c r="AJ60" i="20"/>
  <c r="AI60" i="20"/>
  <c r="AH60" i="20"/>
  <c r="AG60" i="20"/>
  <c r="AF60" i="20"/>
  <c r="AE60" i="20"/>
  <c r="AD60" i="20"/>
  <c r="AC60" i="20"/>
  <c r="AA60" i="20"/>
  <c r="Z60" i="20"/>
  <c r="Y60" i="20"/>
  <c r="S60" i="20"/>
  <c r="R60" i="20"/>
  <c r="Q60" i="20"/>
  <c r="P60" i="20"/>
  <c r="O60" i="20"/>
  <c r="N60" i="20"/>
  <c r="M60" i="20"/>
  <c r="L60" i="20"/>
  <c r="K60" i="20"/>
  <c r="J60" i="20"/>
  <c r="I60" i="20"/>
  <c r="G60" i="20"/>
  <c r="E60" i="20"/>
  <c r="D60" i="20"/>
  <c r="AN59" i="20"/>
  <c r="AM59" i="20"/>
  <c r="AL59" i="20"/>
  <c r="AK59" i="20"/>
  <c r="AJ59" i="20"/>
  <c r="AI59" i="20"/>
  <c r="AH59" i="20"/>
  <c r="AG59" i="20"/>
  <c r="AF59" i="20"/>
  <c r="AE59" i="20"/>
  <c r="AD59" i="20"/>
  <c r="AC59" i="20"/>
  <c r="AA59" i="20"/>
  <c r="Z59" i="20"/>
  <c r="Y59" i="20"/>
  <c r="S59" i="20"/>
  <c r="R59" i="20"/>
  <c r="Q59" i="20"/>
  <c r="P59" i="20"/>
  <c r="O59" i="20"/>
  <c r="N59" i="20"/>
  <c r="M59" i="20"/>
  <c r="L59" i="20"/>
  <c r="K59" i="20"/>
  <c r="J59" i="20"/>
  <c r="I59" i="20"/>
  <c r="G59" i="20"/>
  <c r="E59" i="20"/>
  <c r="D59" i="20"/>
  <c r="AN58" i="20"/>
  <c r="AM58" i="20"/>
  <c r="AL58" i="20"/>
  <c r="AK58" i="20"/>
  <c r="AJ58" i="20"/>
  <c r="AI58" i="20"/>
  <c r="AH58" i="20"/>
  <c r="AG58" i="20"/>
  <c r="AF58" i="20"/>
  <c r="AE58" i="20"/>
  <c r="AD58" i="20"/>
  <c r="AC58" i="20"/>
  <c r="AA58" i="20"/>
  <c r="Z58" i="20"/>
  <c r="Y58" i="20"/>
  <c r="S58" i="20"/>
  <c r="R58" i="20"/>
  <c r="Q58" i="20"/>
  <c r="P58" i="20"/>
  <c r="O58" i="20"/>
  <c r="N58" i="20"/>
  <c r="M58" i="20"/>
  <c r="L58" i="20"/>
  <c r="K58" i="20"/>
  <c r="J58" i="20"/>
  <c r="I58" i="20"/>
  <c r="G58" i="20"/>
  <c r="E58" i="20"/>
  <c r="D58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A57" i="20"/>
  <c r="Z57" i="20"/>
  <c r="Y57" i="20"/>
  <c r="S57" i="20"/>
  <c r="R57" i="20"/>
  <c r="Q57" i="20"/>
  <c r="P57" i="20"/>
  <c r="O57" i="20"/>
  <c r="N57" i="20"/>
  <c r="M57" i="20"/>
  <c r="L57" i="20"/>
  <c r="K57" i="20"/>
  <c r="J57" i="20"/>
  <c r="I57" i="20"/>
  <c r="G57" i="20"/>
  <c r="E57" i="20"/>
  <c r="D57" i="20"/>
  <c r="AN56" i="20"/>
  <c r="AM56" i="20"/>
  <c r="AL56" i="20"/>
  <c r="AK56" i="20"/>
  <c r="AJ56" i="20"/>
  <c r="AI56" i="20"/>
  <c r="AH56" i="20"/>
  <c r="AG56" i="20"/>
  <c r="AF56" i="20"/>
  <c r="AE56" i="20"/>
  <c r="AD56" i="20"/>
  <c r="AC56" i="20"/>
  <c r="AA56" i="20"/>
  <c r="Z56" i="20"/>
  <c r="Y56" i="20"/>
  <c r="S56" i="20"/>
  <c r="R56" i="20"/>
  <c r="Q56" i="20"/>
  <c r="P56" i="20"/>
  <c r="O56" i="20"/>
  <c r="N56" i="20"/>
  <c r="M56" i="20"/>
  <c r="L56" i="20"/>
  <c r="K56" i="20"/>
  <c r="J56" i="20"/>
  <c r="I56" i="20"/>
  <c r="G56" i="20"/>
  <c r="E56" i="20"/>
  <c r="D56" i="20"/>
  <c r="AN55" i="20"/>
  <c r="AM55" i="20"/>
  <c r="AL55" i="20"/>
  <c r="AK55" i="20"/>
  <c r="AJ55" i="20"/>
  <c r="AI55" i="20"/>
  <c r="AH55" i="20"/>
  <c r="AG55" i="20"/>
  <c r="AF55" i="20"/>
  <c r="AE55" i="20"/>
  <c r="AD55" i="20"/>
  <c r="AC55" i="20"/>
  <c r="AA55" i="20"/>
  <c r="Z55" i="20"/>
  <c r="Y55" i="20"/>
  <c r="S55" i="20"/>
  <c r="R55" i="20"/>
  <c r="Q55" i="20"/>
  <c r="P55" i="20"/>
  <c r="O55" i="20"/>
  <c r="N55" i="20"/>
  <c r="M55" i="20"/>
  <c r="L55" i="20"/>
  <c r="K55" i="20"/>
  <c r="J55" i="20"/>
  <c r="I55" i="20"/>
  <c r="G55" i="20"/>
  <c r="E55" i="20"/>
  <c r="D55" i="20"/>
  <c r="AN54" i="20"/>
  <c r="AM54" i="20"/>
  <c r="AL54" i="20"/>
  <c r="AK54" i="20"/>
  <c r="AJ54" i="20"/>
  <c r="AI54" i="20"/>
  <c r="AH54" i="20"/>
  <c r="AG54" i="20"/>
  <c r="AF54" i="20"/>
  <c r="AE54" i="20"/>
  <c r="AD54" i="20"/>
  <c r="AC54" i="20"/>
  <c r="AA54" i="20"/>
  <c r="Z54" i="20"/>
  <c r="Y54" i="20"/>
  <c r="S54" i="20"/>
  <c r="R54" i="20"/>
  <c r="Q54" i="20"/>
  <c r="P54" i="20"/>
  <c r="O54" i="20"/>
  <c r="N54" i="20"/>
  <c r="M54" i="20"/>
  <c r="L54" i="20"/>
  <c r="K54" i="20"/>
  <c r="J54" i="20"/>
  <c r="I54" i="20"/>
  <c r="G54" i="20"/>
  <c r="E54" i="20"/>
  <c r="D54" i="20"/>
  <c r="AN53" i="20"/>
  <c r="AM53" i="20"/>
  <c r="AL53" i="20"/>
  <c r="AK53" i="20"/>
  <c r="AJ53" i="20"/>
  <c r="AI53" i="20"/>
  <c r="AH53" i="20"/>
  <c r="AG53" i="20"/>
  <c r="AF53" i="20"/>
  <c r="AE53" i="20"/>
  <c r="AD53" i="20"/>
  <c r="AC53" i="20"/>
  <c r="AA53" i="20"/>
  <c r="Z53" i="20"/>
  <c r="Y53" i="20"/>
  <c r="S53" i="20"/>
  <c r="R53" i="20"/>
  <c r="Q53" i="20"/>
  <c r="P53" i="20"/>
  <c r="O53" i="20"/>
  <c r="N53" i="20"/>
  <c r="M53" i="20"/>
  <c r="L53" i="20"/>
  <c r="K53" i="20"/>
  <c r="J53" i="20"/>
  <c r="I53" i="20"/>
  <c r="G53" i="20"/>
  <c r="E53" i="20"/>
  <c r="D53" i="20"/>
  <c r="AN52" i="20"/>
  <c r="AM52" i="20"/>
  <c r="AL52" i="20"/>
  <c r="AK52" i="20"/>
  <c r="AJ52" i="20"/>
  <c r="AI52" i="20"/>
  <c r="AH52" i="20"/>
  <c r="AG52" i="20"/>
  <c r="AF52" i="20"/>
  <c r="AE52" i="20"/>
  <c r="AD52" i="20"/>
  <c r="AC52" i="20"/>
  <c r="AA52" i="20"/>
  <c r="Z52" i="20"/>
  <c r="Y52" i="20"/>
  <c r="S52" i="20"/>
  <c r="R52" i="20"/>
  <c r="Q52" i="20"/>
  <c r="P52" i="20"/>
  <c r="O52" i="20"/>
  <c r="N52" i="20"/>
  <c r="M52" i="20"/>
  <c r="L52" i="20"/>
  <c r="K52" i="20"/>
  <c r="J52" i="20"/>
  <c r="I52" i="20"/>
  <c r="G52" i="20"/>
  <c r="E52" i="20"/>
  <c r="D52" i="20"/>
  <c r="AN51" i="20"/>
  <c r="AM51" i="20"/>
  <c r="AL51" i="20"/>
  <c r="AK51" i="20"/>
  <c r="AJ51" i="20"/>
  <c r="AI51" i="20"/>
  <c r="AH51" i="20"/>
  <c r="AG51" i="20"/>
  <c r="AF51" i="20"/>
  <c r="AE51" i="20"/>
  <c r="AD51" i="20"/>
  <c r="AC51" i="20"/>
  <c r="AA51" i="20"/>
  <c r="Z51" i="20"/>
  <c r="Y51" i="20"/>
  <c r="S51" i="20"/>
  <c r="R51" i="20"/>
  <c r="Q51" i="20"/>
  <c r="P51" i="20"/>
  <c r="O51" i="20"/>
  <c r="N51" i="20"/>
  <c r="M51" i="20"/>
  <c r="L51" i="20"/>
  <c r="K51" i="20"/>
  <c r="J51" i="20"/>
  <c r="I51" i="20"/>
  <c r="G51" i="20"/>
  <c r="E51" i="20"/>
  <c r="D51" i="20"/>
  <c r="AN50" i="20"/>
  <c r="AM50" i="20"/>
  <c r="AL50" i="20"/>
  <c r="AK50" i="20"/>
  <c r="AJ50" i="20"/>
  <c r="AI50" i="20"/>
  <c r="AH50" i="20"/>
  <c r="AG50" i="20"/>
  <c r="AF50" i="20"/>
  <c r="AE50" i="20"/>
  <c r="AD50" i="20"/>
  <c r="AC50" i="20"/>
  <c r="AA50" i="20"/>
  <c r="Z50" i="20"/>
  <c r="Y50" i="20"/>
  <c r="S50" i="20"/>
  <c r="R50" i="20"/>
  <c r="Q50" i="20"/>
  <c r="P50" i="20"/>
  <c r="O50" i="20"/>
  <c r="N50" i="20"/>
  <c r="M50" i="20"/>
  <c r="L50" i="20"/>
  <c r="K50" i="20"/>
  <c r="J50" i="20"/>
  <c r="I50" i="20"/>
  <c r="G50" i="20"/>
  <c r="E50" i="20"/>
  <c r="D50" i="20"/>
  <c r="AN49" i="20"/>
  <c r="AM49" i="20"/>
  <c r="AL49" i="20"/>
  <c r="AK49" i="20"/>
  <c r="AJ49" i="20"/>
  <c r="AI49" i="20"/>
  <c r="AH49" i="20"/>
  <c r="AG49" i="20"/>
  <c r="AF49" i="20"/>
  <c r="AE49" i="20"/>
  <c r="AD49" i="20"/>
  <c r="AC49" i="20"/>
  <c r="AA49" i="20"/>
  <c r="Z49" i="20"/>
  <c r="Y49" i="20"/>
  <c r="S49" i="20"/>
  <c r="R49" i="20"/>
  <c r="Q49" i="20"/>
  <c r="P49" i="20"/>
  <c r="O49" i="20"/>
  <c r="N49" i="20"/>
  <c r="M49" i="20"/>
  <c r="L49" i="20"/>
  <c r="K49" i="20"/>
  <c r="J49" i="20"/>
  <c r="I49" i="20"/>
  <c r="G49" i="20"/>
  <c r="E49" i="20"/>
  <c r="D49" i="20"/>
  <c r="AN48" i="20"/>
  <c r="AM48" i="20"/>
  <c r="AL48" i="20"/>
  <c r="AK48" i="20"/>
  <c r="AJ48" i="20"/>
  <c r="AI48" i="20"/>
  <c r="AH48" i="20"/>
  <c r="AG48" i="20"/>
  <c r="AF48" i="20"/>
  <c r="AE48" i="20"/>
  <c r="AD48" i="20"/>
  <c r="AC48" i="20"/>
  <c r="AA48" i="20"/>
  <c r="Z48" i="20"/>
  <c r="Y48" i="20"/>
  <c r="S48" i="20"/>
  <c r="R48" i="20"/>
  <c r="Q48" i="20"/>
  <c r="P48" i="20"/>
  <c r="O48" i="20"/>
  <c r="N48" i="20"/>
  <c r="M48" i="20"/>
  <c r="L48" i="20"/>
  <c r="K48" i="20"/>
  <c r="J48" i="20"/>
  <c r="I48" i="20"/>
  <c r="G48" i="20"/>
  <c r="E48" i="20"/>
  <c r="D48" i="20"/>
  <c r="AN47" i="20"/>
  <c r="AM47" i="20"/>
  <c r="AL47" i="20"/>
  <c r="AK47" i="20"/>
  <c r="AJ47" i="20"/>
  <c r="AI47" i="20"/>
  <c r="AH47" i="20"/>
  <c r="AG47" i="20"/>
  <c r="AF47" i="20"/>
  <c r="AE47" i="20"/>
  <c r="AD47" i="20"/>
  <c r="AC47" i="20"/>
  <c r="AA47" i="20"/>
  <c r="Z47" i="20"/>
  <c r="Y47" i="20"/>
  <c r="S47" i="20"/>
  <c r="R47" i="20"/>
  <c r="Q47" i="20"/>
  <c r="P47" i="20"/>
  <c r="O47" i="20"/>
  <c r="N47" i="20"/>
  <c r="M47" i="20"/>
  <c r="L47" i="20"/>
  <c r="K47" i="20"/>
  <c r="J47" i="20"/>
  <c r="I47" i="20"/>
  <c r="G47" i="20"/>
  <c r="E47" i="20"/>
  <c r="D47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A46" i="20"/>
  <c r="AB46" i="20" s="1"/>
  <c r="Z46" i="20"/>
  <c r="Y46" i="20"/>
  <c r="S46" i="20"/>
  <c r="R46" i="20"/>
  <c r="Q46" i="20"/>
  <c r="P46" i="20"/>
  <c r="O46" i="20"/>
  <c r="N46" i="20"/>
  <c r="M46" i="20"/>
  <c r="L46" i="20"/>
  <c r="K46" i="20"/>
  <c r="J46" i="20"/>
  <c r="I46" i="20"/>
  <c r="G46" i="20"/>
  <c r="E46" i="20"/>
  <c r="D46" i="20"/>
  <c r="AN45" i="20"/>
  <c r="AM45" i="20"/>
  <c r="AL45" i="20"/>
  <c r="AK45" i="20"/>
  <c r="AJ45" i="20"/>
  <c r="AI45" i="20"/>
  <c r="AH45" i="20"/>
  <c r="AG45" i="20"/>
  <c r="AF45" i="20"/>
  <c r="AE45" i="20"/>
  <c r="AD45" i="20"/>
  <c r="AC45" i="20"/>
  <c r="AA45" i="20"/>
  <c r="Z45" i="20"/>
  <c r="Y45" i="20"/>
  <c r="S45" i="20"/>
  <c r="R45" i="20"/>
  <c r="Q45" i="20"/>
  <c r="P45" i="20"/>
  <c r="O45" i="20"/>
  <c r="N45" i="20"/>
  <c r="M45" i="20"/>
  <c r="L45" i="20"/>
  <c r="K45" i="20"/>
  <c r="J45" i="20"/>
  <c r="I45" i="20"/>
  <c r="G45" i="20"/>
  <c r="H45" i="20" s="1"/>
  <c r="E45" i="20"/>
  <c r="D45" i="20"/>
  <c r="AN44" i="20"/>
  <c r="AM44" i="20"/>
  <c r="AL44" i="20"/>
  <c r="AK44" i="20"/>
  <c r="AJ44" i="20"/>
  <c r="AI44" i="20"/>
  <c r="AH44" i="20"/>
  <c r="AG44" i="20"/>
  <c r="AF44" i="20"/>
  <c r="AE44" i="20"/>
  <c r="AD44" i="20"/>
  <c r="AC44" i="20"/>
  <c r="AA44" i="20"/>
  <c r="AB44" i="20" s="1"/>
  <c r="Z44" i="20"/>
  <c r="Y44" i="20"/>
  <c r="S44" i="20"/>
  <c r="R44" i="20"/>
  <c r="Q44" i="20"/>
  <c r="P44" i="20"/>
  <c r="O44" i="20"/>
  <c r="N44" i="20"/>
  <c r="M44" i="20"/>
  <c r="L44" i="20"/>
  <c r="K44" i="20"/>
  <c r="J44" i="20"/>
  <c r="I44" i="20"/>
  <c r="G44" i="20"/>
  <c r="E44" i="20"/>
  <c r="D44" i="20"/>
  <c r="AN43" i="20"/>
  <c r="AM43" i="20"/>
  <c r="AL43" i="20"/>
  <c r="AK43" i="20"/>
  <c r="AJ43" i="20"/>
  <c r="AI43" i="20"/>
  <c r="AH43" i="20"/>
  <c r="AG43" i="20"/>
  <c r="AF43" i="20"/>
  <c r="AE43" i="20"/>
  <c r="AD43" i="20"/>
  <c r="AC43" i="20"/>
  <c r="AA43" i="20"/>
  <c r="Z43" i="20"/>
  <c r="Y43" i="20"/>
  <c r="S43" i="20"/>
  <c r="R43" i="20"/>
  <c r="Q43" i="20"/>
  <c r="P43" i="20"/>
  <c r="O43" i="20"/>
  <c r="N43" i="20"/>
  <c r="M43" i="20"/>
  <c r="L43" i="20"/>
  <c r="K43" i="20"/>
  <c r="J43" i="20"/>
  <c r="I43" i="20"/>
  <c r="G43" i="20"/>
  <c r="E43" i="20"/>
  <c r="D43" i="20"/>
  <c r="AN42" i="20"/>
  <c r="AM42" i="20"/>
  <c r="AL42" i="20"/>
  <c r="AK42" i="20"/>
  <c r="AJ42" i="20"/>
  <c r="AI42" i="20"/>
  <c r="AH42" i="20"/>
  <c r="AG42" i="20"/>
  <c r="AO42" i="20" s="1"/>
  <c r="AF42" i="20"/>
  <c r="AE42" i="20"/>
  <c r="AD42" i="20"/>
  <c r="AC42" i="20"/>
  <c r="AB42" i="20"/>
  <c r="AA42" i="20"/>
  <c r="Z42" i="20"/>
  <c r="Y42" i="20"/>
  <c r="S42" i="20"/>
  <c r="R42" i="20"/>
  <c r="Q42" i="20"/>
  <c r="P42" i="20"/>
  <c r="O42" i="20"/>
  <c r="N42" i="20"/>
  <c r="M42" i="20"/>
  <c r="L42" i="20"/>
  <c r="K42" i="20"/>
  <c r="J42" i="20"/>
  <c r="I42" i="20"/>
  <c r="G42" i="20"/>
  <c r="E42" i="20"/>
  <c r="D42" i="20"/>
  <c r="AM17" i="20" s="1"/>
  <c r="AN41" i="20"/>
  <c r="AM41" i="20"/>
  <c r="AL41" i="20"/>
  <c r="AK41" i="20"/>
  <c r="AJ41" i="20"/>
  <c r="AI41" i="20"/>
  <c r="AH41" i="20"/>
  <c r="AG41" i="20"/>
  <c r="AF41" i="20"/>
  <c r="AE41" i="20"/>
  <c r="AD41" i="20"/>
  <c r="AC41" i="20"/>
  <c r="AA41" i="20"/>
  <c r="AB41" i="20" s="1"/>
  <c r="Z41" i="20"/>
  <c r="Y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E41" i="20"/>
  <c r="D41" i="20"/>
  <c r="AN40" i="20"/>
  <c r="AM40" i="20"/>
  <c r="AL40" i="20"/>
  <c r="AK40" i="20"/>
  <c r="AJ40" i="20"/>
  <c r="AI40" i="20"/>
  <c r="AH40" i="20"/>
  <c r="AG40" i="20"/>
  <c r="AF40" i="20"/>
  <c r="AE40" i="20"/>
  <c r="AD40" i="20"/>
  <c r="AC40" i="20"/>
  <c r="AA40" i="20"/>
  <c r="Z40" i="20"/>
  <c r="Y40" i="20"/>
  <c r="S40" i="20"/>
  <c r="R40" i="20"/>
  <c r="Q40" i="20"/>
  <c r="P40" i="20"/>
  <c r="O40" i="20"/>
  <c r="N40" i="20"/>
  <c r="M40" i="20"/>
  <c r="L40" i="20"/>
  <c r="K40" i="20"/>
  <c r="J40" i="20"/>
  <c r="I40" i="20"/>
  <c r="G40" i="20"/>
  <c r="H40" i="20" s="1"/>
  <c r="E40" i="20"/>
  <c r="D40" i="20"/>
  <c r="AN39" i="20"/>
  <c r="AM39" i="20"/>
  <c r="AL39" i="20"/>
  <c r="AK39" i="20"/>
  <c r="AJ39" i="20"/>
  <c r="AI39" i="20"/>
  <c r="AH39" i="20"/>
  <c r="AG39" i="20"/>
  <c r="AF39" i="20"/>
  <c r="AE39" i="20"/>
  <c r="AD39" i="20"/>
  <c r="AC39" i="20"/>
  <c r="AA39" i="20"/>
  <c r="Z39" i="20"/>
  <c r="Y39" i="20"/>
  <c r="S39" i="20"/>
  <c r="R39" i="20"/>
  <c r="Q39" i="20"/>
  <c r="P39" i="20"/>
  <c r="O39" i="20"/>
  <c r="N39" i="20"/>
  <c r="M39" i="20"/>
  <c r="L39" i="20"/>
  <c r="K39" i="20"/>
  <c r="J39" i="20"/>
  <c r="I39" i="20"/>
  <c r="G39" i="20"/>
  <c r="H39" i="20" s="1"/>
  <c r="E39" i="20"/>
  <c r="D39" i="20"/>
  <c r="AN38" i="20"/>
  <c r="AM38" i="20"/>
  <c r="AL38" i="20"/>
  <c r="AK38" i="20"/>
  <c r="AJ38" i="20"/>
  <c r="AI38" i="20"/>
  <c r="AH38" i="20"/>
  <c r="AG38" i="20"/>
  <c r="AF38" i="20"/>
  <c r="AE38" i="20"/>
  <c r="AD38" i="20"/>
  <c r="AC38" i="20"/>
  <c r="AA38" i="20"/>
  <c r="AB38" i="20" s="1"/>
  <c r="Z38" i="20"/>
  <c r="Y38" i="20"/>
  <c r="S38" i="20"/>
  <c r="R38" i="20"/>
  <c r="Q38" i="20"/>
  <c r="P38" i="20"/>
  <c r="O38" i="20"/>
  <c r="O13" i="20" s="1"/>
  <c r="N38" i="20"/>
  <c r="M38" i="20"/>
  <c r="L38" i="20"/>
  <c r="K38" i="20"/>
  <c r="J38" i="20"/>
  <c r="I38" i="20"/>
  <c r="G38" i="20"/>
  <c r="E38" i="20"/>
  <c r="D38" i="20"/>
  <c r="AN37" i="20"/>
  <c r="AM37" i="20"/>
  <c r="AL37" i="20"/>
  <c r="AK37" i="20"/>
  <c r="AJ37" i="20"/>
  <c r="AI37" i="20"/>
  <c r="AH37" i="20"/>
  <c r="AG37" i="20"/>
  <c r="AF37" i="20"/>
  <c r="AE37" i="20"/>
  <c r="AD37" i="20"/>
  <c r="AC37" i="20"/>
  <c r="AA37" i="20"/>
  <c r="AB37" i="20" s="1"/>
  <c r="Z37" i="20"/>
  <c r="Y37" i="20"/>
  <c r="S37" i="20"/>
  <c r="R37" i="20"/>
  <c r="Q37" i="20"/>
  <c r="P37" i="20"/>
  <c r="O37" i="20"/>
  <c r="O15" i="20" s="1"/>
  <c r="N37" i="20"/>
  <c r="M37" i="20"/>
  <c r="L37" i="20"/>
  <c r="K37" i="20"/>
  <c r="J37" i="20"/>
  <c r="I37" i="20"/>
  <c r="G37" i="20"/>
  <c r="H37" i="20" s="1"/>
  <c r="E37" i="20"/>
  <c r="D37" i="20"/>
  <c r="AN36" i="20"/>
  <c r="AM36" i="20"/>
  <c r="AL36" i="20"/>
  <c r="AK36" i="20"/>
  <c r="AK15" i="20" s="1"/>
  <c r="AJ36" i="20"/>
  <c r="AI36" i="20"/>
  <c r="AH36" i="20"/>
  <c r="AG36" i="20"/>
  <c r="AF36" i="20"/>
  <c r="AE36" i="20"/>
  <c r="AD36" i="20"/>
  <c r="AC36" i="20"/>
  <c r="AC15" i="20" s="1"/>
  <c r="AA36" i="20"/>
  <c r="Z36" i="20"/>
  <c r="Y36" i="20"/>
  <c r="S36" i="20"/>
  <c r="R36" i="20"/>
  <c r="Q36" i="20"/>
  <c r="P36" i="20"/>
  <c r="O36" i="20"/>
  <c r="N36" i="20"/>
  <c r="M36" i="20"/>
  <c r="L36" i="20"/>
  <c r="K36" i="20"/>
  <c r="J36" i="20"/>
  <c r="I36" i="20"/>
  <c r="G36" i="20"/>
  <c r="H36" i="20" s="1"/>
  <c r="E36" i="20"/>
  <c r="D36" i="20"/>
  <c r="AN35" i="20"/>
  <c r="AM35" i="20"/>
  <c r="AL35" i="20"/>
  <c r="AK35" i="20"/>
  <c r="AJ35" i="20"/>
  <c r="AI35" i="20"/>
  <c r="AH35" i="20"/>
  <c r="AG35" i="20"/>
  <c r="AF35" i="20"/>
  <c r="AE35" i="20"/>
  <c r="AD35" i="20"/>
  <c r="AC35" i="20"/>
  <c r="AA35" i="20"/>
  <c r="Z35" i="20"/>
  <c r="Y35" i="20"/>
  <c r="S35" i="20"/>
  <c r="R35" i="20"/>
  <c r="Q35" i="20"/>
  <c r="P35" i="20"/>
  <c r="O35" i="20"/>
  <c r="N35" i="20"/>
  <c r="M35" i="20"/>
  <c r="L35" i="20"/>
  <c r="K35" i="20"/>
  <c r="J35" i="20"/>
  <c r="I35" i="20"/>
  <c r="G35" i="20"/>
  <c r="H35" i="20" s="1"/>
  <c r="E35" i="20"/>
  <c r="D35" i="20"/>
  <c r="AN34" i="20"/>
  <c r="AM34" i="20"/>
  <c r="AL34" i="20"/>
  <c r="AK34" i="20"/>
  <c r="AJ34" i="20"/>
  <c r="AI34" i="20"/>
  <c r="AH34" i="20"/>
  <c r="AG34" i="20"/>
  <c r="AF34" i="20"/>
  <c r="AE34" i="20"/>
  <c r="AD34" i="20"/>
  <c r="AC34" i="20"/>
  <c r="AA34" i="20"/>
  <c r="AB34" i="20" s="1"/>
  <c r="Z34" i="20"/>
  <c r="Y34" i="20"/>
  <c r="S34" i="20"/>
  <c r="R34" i="20"/>
  <c r="Q34" i="20"/>
  <c r="P34" i="20"/>
  <c r="O34" i="20"/>
  <c r="N34" i="20"/>
  <c r="M34" i="20"/>
  <c r="L34" i="20"/>
  <c r="K34" i="20"/>
  <c r="J34" i="20"/>
  <c r="I34" i="20"/>
  <c r="G34" i="20"/>
  <c r="E34" i="20"/>
  <c r="D34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A33" i="20"/>
  <c r="Z33" i="20"/>
  <c r="Y33" i="20"/>
  <c r="S33" i="20"/>
  <c r="R33" i="20"/>
  <c r="Q33" i="20"/>
  <c r="P33" i="20"/>
  <c r="O33" i="20"/>
  <c r="N33" i="20"/>
  <c r="M33" i="20"/>
  <c r="L33" i="20"/>
  <c r="K33" i="20"/>
  <c r="T33" i="20" s="1"/>
  <c r="J33" i="20"/>
  <c r="I33" i="20"/>
  <c r="G33" i="20"/>
  <c r="H33" i="20" s="1"/>
  <c r="E33" i="20"/>
  <c r="D33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A32" i="20"/>
  <c r="AB32" i="20" s="1"/>
  <c r="Z32" i="20"/>
  <c r="Y32" i="20"/>
  <c r="S32" i="20"/>
  <c r="R32" i="20"/>
  <c r="Q32" i="20"/>
  <c r="P32" i="20"/>
  <c r="O32" i="20"/>
  <c r="N32" i="20"/>
  <c r="M32" i="20"/>
  <c r="L32" i="20"/>
  <c r="K32" i="20"/>
  <c r="J32" i="20"/>
  <c r="I32" i="20"/>
  <c r="G32" i="20"/>
  <c r="H32" i="20" s="1"/>
  <c r="E32" i="20"/>
  <c r="D32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A31" i="20"/>
  <c r="Z31" i="20"/>
  <c r="Y31" i="20"/>
  <c r="S31" i="20"/>
  <c r="R31" i="20"/>
  <c r="Q31" i="20"/>
  <c r="P31" i="20"/>
  <c r="O31" i="20"/>
  <c r="N31" i="20"/>
  <c r="M31" i="20"/>
  <c r="L31" i="20"/>
  <c r="K31" i="20"/>
  <c r="J31" i="20"/>
  <c r="I31" i="20"/>
  <c r="G31" i="20"/>
  <c r="H31" i="20" s="1"/>
  <c r="E31" i="20"/>
  <c r="D31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S30" i="20"/>
  <c r="R30" i="20"/>
  <c r="Q30" i="20"/>
  <c r="P30" i="20"/>
  <c r="O30" i="20"/>
  <c r="N30" i="20"/>
  <c r="M30" i="20"/>
  <c r="L30" i="20"/>
  <c r="K30" i="20"/>
  <c r="J30" i="20"/>
  <c r="I30" i="20"/>
  <c r="G30" i="20"/>
  <c r="E30" i="20"/>
  <c r="D30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A29" i="20"/>
  <c r="Z29" i="20"/>
  <c r="Y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E29" i="20"/>
  <c r="D29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A28" i="20"/>
  <c r="Z28" i="20"/>
  <c r="Y28" i="20"/>
  <c r="S28" i="20"/>
  <c r="R28" i="20"/>
  <c r="Q28" i="20"/>
  <c r="P28" i="20"/>
  <c r="O28" i="20"/>
  <c r="N28" i="20"/>
  <c r="M28" i="20"/>
  <c r="L28" i="20"/>
  <c r="K28" i="20"/>
  <c r="J28" i="20"/>
  <c r="I28" i="20"/>
  <c r="G28" i="20"/>
  <c r="E28" i="20"/>
  <c r="D28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A27" i="20"/>
  <c r="Z27" i="20"/>
  <c r="Y27" i="20"/>
  <c r="S27" i="20"/>
  <c r="R27" i="20"/>
  <c r="Q27" i="20"/>
  <c r="P27" i="20"/>
  <c r="O27" i="20"/>
  <c r="N27" i="20"/>
  <c r="M27" i="20"/>
  <c r="L27" i="20"/>
  <c r="K27" i="20"/>
  <c r="J27" i="20"/>
  <c r="I27" i="20"/>
  <c r="G27" i="20"/>
  <c r="E27" i="20"/>
  <c r="D27" i="20"/>
  <c r="AF20" i="20" s="1"/>
  <c r="AF6" i="20" s="1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A26" i="20"/>
  <c r="AB26" i="20" s="1"/>
  <c r="Z26" i="20"/>
  <c r="Y26" i="20"/>
  <c r="S26" i="20"/>
  <c r="R26" i="20"/>
  <c r="Q26" i="20"/>
  <c r="P26" i="20"/>
  <c r="O26" i="20"/>
  <c r="N26" i="20"/>
  <c r="M26" i="20"/>
  <c r="L26" i="20"/>
  <c r="K26" i="20"/>
  <c r="J26" i="20"/>
  <c r="I26" i="20"/>
  <c r="G26" i="20"/>
  <c r="E26" i="20"/>
  <c r="D26" i="20"/>
  <c r="K19" i="20" s="1"/>
  <c r="K5" i="20" s="1"/>
  <c r="AN25" i="20"/>
  <c r="AN10" i="20" s="1"/>
  <c r="AM25" i="20"/>
  <c r="AL25" i="20"/>
  <c r="AK25" i="20"/>
  <c r="AJ25" i="20"/>
  <c r="AI25" i="20"/>
  <c r="AH25" i="20"/>
  <c r="AH10" i="20" s="1"/>
  <c r="AG25" i="20"/>
  <c r="AF25" i="20"/>
  <c r="AE25" i="20"/>
  <c r="AD25" i="20"/>
  <c r="AC25" i="20"/>
  <c r="AA25" i="20"/>
  <c r="Z25" i="20"/>
  <c r="Z10" i="20" s="1"/>
  <c r="Y25" i="20"/>
  <c r="S25" i="20"/>
  <c r="R25" i="20"/>
  <c r="Q25" i="20"/>
  <c r="P25" i="20"/>
  <c r="O25" i="20"/>
  <c r="N25" i="20"/>
  <c r="N10" i="20" s="1"/>
  <c r="M25" i="20"/>
  <c r="L25" i="20"/>
  <c r="K25" i="20"/>
  <c r="T25" i="20" s="1"/>
  <c r="J25" i="20"/>
  <c r="I25" i="20"/>
  <c r="G25" i="20"/>
  <c r="H25" i="20" s="1"/>
  <c r="E25" i="20"/>
  <c r="D25" i="20"/>
  <c r="AN24" i="20"/>
  <c r="AM24" i="20"/>
  <c r="AL24" i="20"/>
  <c r="AL14" i="20" s="1"/>
  <c r="AK24" i="20"/>
  <c r="AJ24" i="20"/>
  <c r="AI24" i="20"/>
  <c r="AH24" i="20"/>
  <c r="AG24" i="20"/>
  <c r="AF24" i="20"/>
  <c r="AE24" i="20"/>
  <c r="AD24" i="20"/>
  <c r="AC24" i="20"/>
  <c r="AA24" i="20"/>
  <c r="AB24" i="20" s="1"/>
  <c r="Z24" i="20"/>
  <c r="Y24" i="20"/>
  <c r="S24" i="20"/>
  <c r="R24" i="20"/>
  <c r="Q24" i="20"/>
  <c r="P24" i="20"/>
  <c r="O24" i="20"/>
  <c r="N24" i="20"/>
  <c r="M24" i="20"/>
  <c r="L24" i="20"/>
  <c r="L14" i="20" s="1"/>
  <c r="K24" i="20"/>
  <c r="J24" i="20"/>
  <c r="I24" i="20"/>
  <c r="G24" i="20"/>
  <c r="E24" i="20"/>
  <c r="D24" i="20"/>
  <c r="AN20" i="20"/>
  <c r="AN6" i="20" s="1"/>
  <c r="E17" i="20"/>
  <c r="AD14" i="20"/>
  <c r="AK11" i="20"/>
  <c r="AF10" i="20"/>
  <c r="F12" i="21" l="1"/>
  <c r="F11" i="21"/>
  <c r="F15" i="21"/>
  <c r="F17" i="21"/>
  <c r="F14" i="21"/>
  <c r="F13" i="21"/>
  <c r="AU448" i="21"/>
  <c r="AU495" i="21"/>
  <c r="AU383" i="21"/>
  <c r="I219" i="21"/>
  <c r="U219" i="21" s="1"/>
  <c r="AU506" i="21"/>
  <c r="AU531" i="21"/>
  <c r="AU451" i="21"/>
  <c r="AU378" i="21"/>
  <c r="AU466" i="21"/>
  <c r="AU533" i="21"/>
  <c r="AU541" i="21"/>
  <c r="AU402" i="21"/>
  <c r="AU504" i="21"/>
  <c r="AU543" i="21"/>
  <c r="AF208" i="21"/>
  <c r="AF361" i="21"/>
  <c r="AF369" i="21"/>
  <c r="AF389" i="21"/>
  <c r="AF397" i="21"/>
  <c r="AF409" i="21"/>
  <c r="AF419" i="21"/>
  <c r="AF427" i="21"/>
  <c r="AF439" i="21"/>
  <c r="AF441" i="21"/>
  <c r="AF457" i="21"/>
  <c r="AF465" i="21"/>
  <c r="AF469" i="21"/>
  <c r="AF477" i="21"/>
  <c r="AF485" i="21"/>
  <c r="AF493" i="21"/>
  <c r="AF497" i="21"/>
  <c r="AF513" i="21"/>
  <c r="AF521" i="21"/>
  <c r="AF529" i="21"/>
  <c r="AF542" i="21"/>
  <c r="AF470" i="21"/>
  <c r="AF478" i="21"/>
  <c r="AF486" i="21"/>
  <c r="AF494" i="21"/>
  <c r="AF498" i="21"/>
  <c r="AF514" i="21"/>
  <c r="AF522" i="21"/>
  <c r="AF530" i="21"/>
  <c r="AF534" i="21"/>
  <c r="AF540" i="21"/>
  <c r="H542" i="21"/>
  <c r="AF515" i="21"/>
  <c r="AF365" i="21"/>
  <c r="AF385" i="21"/>
  <c r="AF393" i="21"/>
  <c r="AF401" i="21"/>
  <c r="AF431" i="21"/>
  <c r="AF435" i="21"/>
  <c r="AF445" i="21"/>
  <c r="AF360" i="21"/>
  <c r="AF368" i="21"/>
  <c r="AF388" i="21"/>
  <c r="AF396" i="21"/>
  <c r="AF408" i="21"/>
  <c r="AF418" i="21"/>
  <c r="AF426" i="21"/>
  <c r="AF77" i="21"/>
  <c r="AF213" i="21"/>
  <c r="AF221" i="21"/>
  <c r="AF229" i="21"/>
  <c r="AF237" i="21"/>
  <c r="AF245" i="21"/>
  <c r="AF253" i="21"/>
  <c r="AF366" i="21"/>
  <c r="AF374" i="21"/>
  <c r="AF141" i="21"/>
  <c r="AF205" i="21"/>
  <c r="AF362" i="21"/>
  <c r="AF370" i="21"/>
  <c r="AF390" i="21"/>
  <c r="AF398" i="21"/>
  <c r="AF410" i="21"/>
  <c r="AF412" i="21"/>
  <c r="AF425" i="21"/>
  <c r="AF437" i="21"/>
  <c r="AF447" i="21"/>
  <c r="AF467" i="21"/>
  <c r="AF475" i="21"/>
  <c r="AF483" i="21"/>
  <c r="AF491" i="21"/>
  <c r="AF503" i="21"/>
  <c r="AF511" i="21"/>
  <c r="AF519" i="21"/>
  <c r="AF527" i="21"/>
  <c r="AF449" i="21"/>
  <c r="AF453" i="21"/>
  <c r="AF461" i="21"/>
  <c r="AF473" i="21"/>
  <c r="AF481" i="21"/>
  <c r="AF489" i="21"/>
  <c r="AF501" i="21"/>
  <c r="AF505" i="21"/>
  <c r="AF509" i="21"/>
  <c r="AF517" i="21"/>
  <c r="AF537" i="21"/>
  <c r="AF539" i="21"/>
  <c r="AF438" i="21"/>
  <c r="AF456" i="21"/>
  <c r="AF464" i="21"/>
  <c r="H467" i="21"/>
  <c r="AF468" i="21"/>
  <c r="AF476" i="21"/>
  <c r="AF484" i="21"/>
  <c r="AF492" i="21"/>
  <c r="AF496" i="21"/>
  <c r="H511" i="21"/>
  <c r="AF512" i="21"/>
  <c r="H519" i="21"/>
  <c r="AF520" i="21"/>
  <c r="AF528" i="21"/>
  <c r="AF538" i="21"/>
  <c r="AF459" i="21"/>
  <c r="AF471" i="21"/>
  <c r="AF479" i="21"/>
  <c r="AF487" i="21"/>
  <c r="AF499" i="21"/>
  <c r="AF535" i="21"/>
  <c r="AF416" i="21"/>
  <c r="AF424" i="21"/>
  <c r="AF432" i="21"/>
  <c r="AF446" i="21"/>
  <c r="AF358" i="21"/>
  <c r="AF24" i="21"/>
  <c r="AF25" i="21"/>
  <c r="AF26" i="21"/>
  <c r="AF27" i="21"/>
  <c r="AF28" i="21"/>
  <c r="AF29" i="21"/>
  <c r="AF30" i="21"/>
  <c r="AF31" i="21"/>
  <c r="AF32" i="21"/>
  <c r="AF33" i="21"/>
  <c r="AF34" i="21"/>
  <c r="AF35" i="21"/>
  <c r="AF36" i="21"/>
  <c r="AF37" i="21"/>
  <c r="AF38" i="21"/>
  <c r="AF39" i="21"/>
  <c r="AF40" i="21"/>
  <c r="AF41" i="21"/>
  <c r="AF42" i="21"/>
  <c r="AF43" i="21"/>
  <c r="AF44" i="21"/>
  <c r="AF45" i="21"/>
  <c r="AF46" i="21"/>
  <c r="AF47" i="21"/>
  <c r="AF48" i="21"/>
  <c r="AF49" i="21"/>
  <c r="AF50" i="21"/>
  <c r="AF51" i="21"/>
  <c r="AF52" i="21"/>
  <c r="AF53" i="21"/>
  <c r="AF54" i="21"/>
  <c r="AF55" i="21"/>
  <c r="AF56" i="21"/>
  <c r="AF57" i="21"/>
  <c r="AF58" i="21"/>
  <c r="AF59" i="21"/>
  <c r="AF60" i="21"/>
  <c r="AF61" i="21"/>
  <c r="AF62" i="21"/>
  <c r="AF63" i="21"/>
  <c r="AF64" i="21"/>
  <c r="AF65" i="21"/>
  <c r="AF66" i="21"/>
  <c r="AF67" i="21"/>
  <c r="AF68" i="21"/>
  <c r="AF69" i="21"/>
  <c r="AF133" i="21"/>
  <c r="AF149" i="21"/>
  <c r="AF157" i="21"/>
  <c r="AF165" i="21"/>
  <c r="AF173" i="21"/>
  <c r="AF181" i="21"/>
  <c r="AF189" i="21"/>
  <c r="AF130" i="21"/>
  <c r="AF73" i="21"/>
  <c r="AF74" i="21"/>
  <c r="AF75" i="21"/>
  <c r="AF76" i="21"/>
  <c r="AF78" i="21"/>
  <c r="AF79" i="21"/>
  <c r="AF80" i="21"/>
  <c r="AF81" i="21"/>
  <c r="AF82" i="21"/>
  <c r="AF83" i="21"/>
  <c r="AF84" i="21"/>
  <c r="AF85" i="21"/>
  <c r="AF86" i="21"/>
  <c r="AF87" i="21"/>
  <c r="AF88" i="21"/>
  <c r="AF89" i="21"/>
  <c r="AF90" i="21"/>
  <c r="AF91" i="21"/>
  <c r="AF92" i="21"/>
  <c r="AF93" i="21"/>
  <c r="AF94" i="21"/>
  <c r="AF95" i="21"/>
  <c r="AF96" i="21"/>
  <c r="AF97" i="21"/>
  <c r="AF98" i="21"/>
  <c r="AF99" i="21"/>
  <c r="AF100" i="21"/>
  <c r="AF101" i="21"/>
  <c r="AF102" i="21"/>
  <c r="AF103" i="21"/>
  <c r="AF104" i="21"/>
  <c r="AF105" i="21"/>
  <c r="AF106" i="21"/>
  <c r="AF107" i="21"/>
  <c r="AF108" i="21"/>
  <c r="AF109" i="21"/>
  <c r="AF110" i="21"/>
  <c r="AF111" i="21"/>
  <c r="AF112" i="21"/>
  <c r="AF113" i="21"/>
  <c r="AF114" i="21"/>
  <c r="AF115" i="21"/>
  <c r="AF116" i="21"/>
  <c r="AF117" i="21"/>
  <c r="AF118" i="21"/>
  <c r="AF119" i="21"/>
  <c r="AF120" i="21"/>
  <c r="AF121" i="21"/>
  <c r="AF122" i="21"/>
  <c r="AF123" i="21"/>
  <c r="AF124" i="21"/>
  <c r="AF125" i="21"/>
  <c r="AF126" i="21"/>
  <c r="AF127" i="21"/>
  <c r="AF128" i="21"/>
  <c r="AF129" i="21"/>
  <c r="AF364" i="21"/>
  <c r="AF372" i="21"/>
  <c r="H379" i="21"/>
  <c r="AF380" i="21"/>
  <c r="AF384" i="21"/>
  <c r="H391" i="21"/>
  <c r="AF392" i="21"/>
  <c r="H399" i="21"/>
  <c r="AF400" i="21"/>
  <c r="AF404" i="21"/>
  <c r="AF414" i="21"/>
  <c r="AF430" i="21"/>
  <c r="AF444" i="21"/>
  <c r="AF452" i="21"/>
  <c r="AF460" i="21"/>
  <c r="AF500" i="21"/>
  <c r="AF508" i="21"/>
  <c r="AF516" i="21"/>
  <c r="AF70" i="21"/>
  <c r="AF131" i="21"/>
  <c r="AF132" i="21"/>
  <c r="AF134" i="21"/>
  <c r="AF135" i="21"/>
  <c r="AF136" i="21"/>
  <c r="AF137" i="21"/>
  <c r="AF138" i="21"/>
  <c r="AF139" i="21"/>
  <c r="AF140" i="21"/>
  <c r="AF142" i="21"/>
  <c r="AF143" i="21"/>
  <c r="AF144" i="21"/>
  <c r="AF145" i="21"/>
  <c r="AF146" i="21"/>
  <c r="AF147" i="21"/>
  <c r="AF148" i="21"/>
  <c r="AF150" i="21"/>
  <c r="AF151" i="21"/>
  <c r="AF152" i="21"/>
  <c r="AF153" i="21"/>
  <c r="AF154" i="21"/>
  <c r="AF155" i="21"/>
  <c r="AF156" i="21"/>
  <c r="AF158" i="21"/>
  <c r="AF159" i="21"/>
  <c r="AF160" i="21"/>
  <c r="AF161" i="21"/>
  <c r="AF162" i="21"/>
  <c r="AF163" i="21"/>
  <c r="AF164" i="21"/>
  <c r="AF166" i="21"/>
  <c r="AF167" i="21"/>
  <c r="AF168" i="21"/>
  <c r="AF169" i="21"/>
  <c r="AF170" i="21"/>
  <c r="AF171" i="21"/>
  <c r="AF172" i="21"/>
  <c r="AF174" i="21"/>
  <c r="AF175" i="21"/>
  <c r="AF176" i="21"/>
  <c r="AF177" i="21"/>
  <c r="AF178" i="21"/>
  <c r="AF179" i="21"/>
  <c r="AF180" i="21"/>
  <c r="AF182" i="21"/>
  <c r="AF183" i="21"/>
  <c r="AF184" i="21"/>
  <c r="AF185" i="21"/>
  <c r="AF186" i="21"/>
  <c r="AF187" i="21"/>
  <c r="AF188" i="21"/>
  <c r="AF190" i="21"/>
  <c r="AF191" i="21"/>
  <c r="AF192" i="21"/>
  <c r="AF193" i="21"/>
  <c r="AF194" i="21"/>
  <c r="AF195" i="21"/>
  <c r="AF196" i="21"/>
  <c r="AF198" i="21"/>
  <c r="AF199" i="21"/>
  <c r="AF200" i="21"/>
  <c r="AF201" i="21"/>
  <c r="AF202" i="21"/>
  <c r="AF203" i="21"/>
  <c r="AF204" i="21"/>
  <c r="AF206" i="21"/>
  <c r="AF207" i="21"/>
  <c r="AF257" i="21"/>
  <c r="AF258" i="21"/>
  <c r="AF259" i="21"/>
  <c r="AF260" i="21"/>
  <c r="AF262" i="21"/>
  <c r="AF387" i="21"/>
  <c r="AF395" i="21"/>
  <c r="AF407" i="21"/>
  <c r="AF256" i="21"/>
  <c r="AF373" i="21"/>
  <c r="AF377" i="21"/>
  <c r="AF381" i="21"/>
  <c r="AF405" i="21"/>
  <c r="AF415" i="21"/>
  <c r="AF423" i="21"/>
  <c r="AF209" i="21"/>
  <c r="AF210" i="21"/>
  <c r="AF211" i="21"/>
  <c r="AF212" i="21"/>
  <c r="AF214" i="21"/>
  <c r="AF215" i="21"/>
  <c r="AF216" i="21"/>
  <c r="AF217" i="21"/>
  <c r="AF218" i="21"/>
  <c r="AF219" i="21"/>
  <c r="AF220" i="21"/>
  <c r="AF222" i="21"/>
  <c r="AF223" i="21"/>
  <c r="AF224" i="21"/>
  <c r="AF225" i="21"/>
  <c r="AF226" i="21"/>
  <c r="AF227" i="21"/>
  <c r="AF228" i="21"/>
  <c r="AF230" i="21"/>
  <c r="AF231" i="21"/>
  <c r="AF232" i="21"/>
  <c r="AF233" i="21"/>
  <c r="AF234" i="21"/>
  <c r="AF235" i="21"/>
  <c r="AF236" i="21"/>
  <c r="AF238" i="21"/>
  <c r="AF239" i="21"/>
  <c r="AF240" i="21"/>
  <c r="AF241" i="21"/>
  <c r="AF242" i="21"/>
  <c r="AF243" i="21"/>
  <c r="AF244" i="21"/>
  <c r="AF246" i="21"/>
  <c r="AF247" i="21"/>
  <c r="AF248" i="21"/>
  <c r="AF249" i="21"/>
  <c r="AF250" i="21"/>
  <c r="AF251" i="21"/>
  <c r="AF252" i="21"/>
  <c r="AF254" i="21"/>
  <c r="AF255" i="21"/>
  <c r="AF363" i="21"/>
  <c r="AF371" i="21"/>
  <c r="AF379" i="21"/>
  <c r="AF391" i="21"/>
  <c r="AF399" i="21"/>
  <c r="AF403" i="21"/>
  <c r="AF413" i="21"/>
  <c r="AF421" i="21"/>
  <c r="AF429" i="21"/>
  <c r="AF443" i="21"/>
  <c r="AF382" i="21"/>
  <c r="AF386" i="21"/>
  <c r="AF394" i="21"/>
  <c r="AF406" i="21"/>
  <c r="H413" i="21"/>
  <c r="H421" i="21"/>
  <c r="H429" i="21"/>
  <c r="H507" i="21"/>
  <c r="H539" i="21"/>
  <c r="AF422" i="21"/>
  <c r="AF434" i="21"/>
  <c r="H116" i="21"/>
  <c r="H117" i="21"/>
  <c r="H118" i="21"/>
  <c r="H122" i="21"/>
  <c r="H257" i="21"/>
  <c r="H258" i="21"/>
  <c r="H259" i="21"/>
  <c r="H260" i="21"/>
  <c r="H261" i="21"/>
  <c r="H262" i="21"/>
  <c r="H263" i="21"/>
  <c r="H264" i="21"/>
  <c r="H265" i="21"/>
  <c r="H266" i="21"/>
  <c r="H267" i="21"/>
  <c r="H268" i="21"/>
  <c r="H269" i="21"/>
  <c r="H270" i="21"/>
  <c r="H271" i="21"/>
  <c r="H272" i="21"/>
  <c r="H273" i="21"/>
  <c r="H274" i="21"/>
  <c r="H275" i="21"/>
  <c r="H276" i="21"/>
  <c r="H277" i="21"/>
  <c r="H278" i="21"/>
  <c r="H279" i="21"/>
  <c r="H280" i="21"/>
  <c r="H281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222" i="21"/>
  <c r="H223" i="21"/>
  <c r="H282" i="21"/>
  <c r="H283" i="21"/>
  <c r="H284" i="21"/>
  <c r="H442" i="21"/>
  <c r="H435" i="21"/>
  <c r="H445" i="21"/>
  <c r="H449" i="21"/>
  <c r="H453" i="21"/>
  <c r="H461" i="21"/>
  <c r="H490" i="21"/>
  <c r="H485" i="21"/>
  <c r="H493" i="21"/>
  <c r="H497" i="21"/>
  <c r="H529" i="21"/>
  <c r="H285" i="21"/>
  <c r="H286" i="21"/>
  <c r="H287" i="21"/>
  <c r="H288" i="21"/>
  <c r="H289" i="21"/>
  <c r="H290" i="21"/>
  <c r="H291" i="21"/>
  <c r="H292" i="21"/>
  <c r="H293" i="21"/>
  <c r="H294" i="21"/>
  <c r="H295" i="21"/>
  <c r="H296" i="21"/>
  <c r="H297" i="21"/>
  <c r="H299" i="21"/>
  <c r="H300" i="21"/>
  <c r="H301" i="21"/>
  <c r="H303" i="21"/>
  <c r="H304" i="21"/>
  <c r="H305" i="21"/>
  <c r="H307" i="21"/>
  <c r="H309" i="21"/>
  <c r="H310" i="21"/>
  <c r="H311" i="21"/>
  <c r="H313" i="21"/>
  <c r="H314" i="21"/>
  <c r="H315" i="21"/>
  <c r="H316" i="21"/>
  <c r="H317" i="21"/>
  <c r="H318" i="21"/>
  <c r="H319" i="21"/>
  <c r="H320" i="21"/>
  <c r="H321" i="21"/>
  <c r="H322" i="21"/>
  <c r="H323" i="21"/>
  <c r="H324" i="21"/>
  <c r="H325" i="21"/>
  <c r="H326" i="21"/>
  <c r="H327" i="21"/>
  <c r="H328" i="21"/>
  <c r="H329" i="21"/>
  <c r="H330" i="21"/>
  <c r="H331" i="21"/>
  <c r="H332" i="21"/>
  <c r="H333" i="21"/>
  <c r="H334" i="21"/>
  <c r="H335" i="21"/>
  <c r="H336" i="21"/>
  <c r="H337" i="21"/>
  <c r="H338" i="21"/>
  <c r="H343" i="21"/>
  <c r="H351" i="21"/>
  <c r="H354" i="21"/>
  <c r="H355" i="21"/>
  <c r="H419" i="21"/>
  <c r="H427" i="21"/>
  <c r="H477" i="21"/>
  <c r="H366" i="21"/>
  <c r="V307" i="21"/>
  <c r="W307" i="21" s="1"/>
  <c r="P11" i="21"/>
  <c r="H360" i="21"/>
  <c r="H368" i="21"/>
  <c r="H24" i="21"/>
  <c r="H25" i="21"/>
  <c r="H27" i="21"/>
  <c r="H28" i="21"/>
  <c r="H29" i="21"/>
  <c r="H31" i="21"/>
  <c r="H32" i="21"/>
  <c r="H33" i="21"/>
  <c r="H34" i="21"/>
  <c r="H35" i="21"/>
  <c r="H36" i="21"/>
  <c r="H37" i="21"/>
  <c r="H38" i="21"/>
  <c r="H40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60" i="21"/>
  <c r="H61" i="21"/>
  <c r="H63" i="21"/>
  <c r="H64" i="21"/>
  <c r="H65" i="21"/>
  <c r="H66" i="21"/>
  <c r="H67" i="21"/>
  <c r="H68" i="21"/>
  <c r="H69" i="21"/>
  <c r="H70" i="21"/>
  <c r="H458" i="21"/>
  <c r="H478" i="21"/>
  <c r="H486" i="21"/>
  <c r="H494" i="21"/>
  <c r="H498" i="21"/>
  <c r="H530" i="21"/>
  <c r="H438" i="21"/>
  <c r="H528" i="21"/>
  <c r="H540" i="21"/>
  <c r="H386" i="21"/>
  <c r="H394" i="21"/>
  <c r="H406" i="21"/>
  <c r="H416" i="21"/>
  <c r="H436" i="21"/>
  <c r="H474" i="21"/>
  <c r="H482" i="21"/>
  <c r="H510" i="21"/>
  <c r="H518" i="21"/>
  <c r="H526" i="21"/>
  <c r="H538" i="21"/>
  <c r="H400" i="21"/>
  <c r="H472" i="21"/>
  <c r="H480" i="21"/>
  <c r="H488" i="21"/>
  <c r="H500" i="21"/>
  <c r="H536" i="21"/>
  <c r="J13" i="21"/>
  <c r="H131" i="21"/>
  <c r="H132" i="21"/>
  <c r="H133" i="21"/>
  <c r="H134" i="21"/>
  <c r="H135" i="21"/>
  <c r="H136" i="21"/>
  <c r="H137" i="21"/>
  <c r="H138" i="21"/>
  <c r="H139" i="21"/>
  <c r="H140" i="21"/>
  <c r="H141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55" i="21"/>
  <c r="H156" i="21"/>
  <c r="H157" i="21"/>
  <c r="H73" i="21"/>
  <c r="H74" i="21"/>
  <c r="H75" i="21"/>
  <c r="H76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5" i="21"/>
  <c r="H96" i="21"/>
  <c r="H97" i="21"/>
  <c r="H98" i="21"/>
  <c r="H99" i="21"/>
  <c r="H100" i="21"/>
  <c r="H101" i="21"/>
  <c r="H102" i="21"/>
  <c r="H104" i="21"/>
  <c r="H105" i="21"/>
  <c r="H107" i="21"/>
  <c r="H108" i="21"/>
  <c r="H109" i="21"/>
  <c r="H110" i="21"/>
  <c r="H114" i="21"/>
  <c r="H130" i="21"/>
  <c r="AQ16" i="21"/>
  <c r="H158" i="21"/>
  <c r="H159" i="21"/>
  <c r="H160" i="21"/>
  <c r="H161" i="21"/>
  <c r="H162" i="21"/>
  <c r="H163" i="21"/>
  <c r="H164" i="21"/>
  <c r="H165" i="21"/>
  <c r="H166" i="21"/>
  <c r="H167" i="21"/>
  <c r="H168" i="21"/>
  <c r="H169" i="21"/>
  <c r="H170" i="21"/>
  <c r="H171" i="21"/>
  <c r="H172" i="21"/>
  <c r="H173" i="21"/>
  <c r="H174" i="21"/>
  <c r="H175" i="21"/>
  <c r="H176" i="21"/>
  <c r="H177" i="21"/>
  <c r="H178" i="21"/>
  <c r="H179" i="21"/>
  <c r="H180" i="21"/>
  <c r="H181" i="21"/>
  <c r="H182" i="21"/>
  <c r="H183" i="21"/>
  <c r="H184" i="21"/>
  <c r="H186" i="21"/>
  <c r="H188" i="21"/>
  <c r="H189" i="21"/>
  <c r="H190" i="21"/>
  <c r="H191" i="21"/>
  <c r="H192" i="21"/>
  <c r="H193" i="21"/>
  <c r="H194" i="21"/>
  <c r="H195" i="21"/>
  <c r="H196" i="21"/>
  <c r="H197" i="21"/>
  <c r="H198" i="21"/>
  <c r="H199" i="21"/>
  <c r="H200" i="21"/>
  <c r="H201" i="21"/>
  <c r="H202" i="21"/>
  <c r="H203" i="21"/>
  <c r="H204" i="21"/>
  <c r="H205" i="21"/>
  <c r="H206" i="21"/>
  <c r="H207" i="21"/>
  <c r="H208" i="21"/>
  <c r="H423" i="21"/>
  <c r="H447" i="21"/>
  <c r="H455" i="21"/>
  <c r="H463" i="21"/>
  <c r="H469" i="21"/>
  <c r="H356" i="21"/>
  <c r="AU358" i="21"/>
  <c r="H361" i="21"/>
  <c r="H369" i="21"/>
  <c r="H389" i="21"/>
  <c r="H397" i="21"/>
  <c r="H424" i="21"/>
  <c r="H432" i="21"/>
  <c r="H443" i="21"/>
  <c r="H456" i="21"/>
  <c r="H464" i="21"/>
  <c r="H470" i="21"/>
  <c r="H514" i="21"/>
  <c r="H522" i="21"/>
  <c r="H224" i="21"/>
  <c r="H225" i="21"/>
  <c r="H226" i="21"/>
  <c r="H227" i="21"/>
  <c r="H228" i="21"/>
  <c r="H229" i="21"/>
  <c r="H230" i="21"/>
  <c r="H231" i="21"/>
  <c r="H232" i="21"/>
  <c r="H233" i="21"/>
  <c r="H234" i="21"/>
  <c r="H235" i="21"/>
  <c r="H236" i="21"/>
  <c r="H237" i="21"/>
  <c r="H238" i="21"/>
  <c r="H239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56" i="21"/>
  <c r="H395" i="21"/>
  <c r="H417" i="21"/>
  <c r="H422" i="21"/>
  <c r="H430" i="21"/>
  <c r="H439" i="21"/>
  <c r="H441" i="21"/>
  <c r="H450" i="21"/>
  <c r="H454" i="21"/>
  <c r="H462" i="21"/>
  <c r="H362" i="21"/>
  <c r="H370" i="21"/>
  <c r="H390" i="21"/>
  <c r="H410" i="21"/>
  <c r="H425" i="21"/>
  <c r="H444" i="21"/>
  <c r="H457" i="21"/>
  <c r="H465" i="21"/>
  <c r="H381" i="21"/>
  <c r="H385" i="21"/>
  <c r="H415" i="21"/>
  <c r="H418" i="21"/>
  <c r="H420" i="21"/>
  <c r="H428" i="21"/>
  <c r="H437" i="21"/>
  <c r="H452" i="21"/>
  <c r="H460" i="21"/>
  <c r="H476" i="21"/>
  <c r="H484" i="21"/>
  <c r="H492" i="21"/>
  <c r="H496" i="21"/>
  <c r="H505" i="21"/>
  <c r="H527" i="21"/>
  <c r="AU537" i="21"/>
  <c r="AV537" i="21" s="1"/>
  <c r="H509" i="21"/>
  <c r="H517" i="21"/>
  <c r="H525" i="21"/>
  <c r="H534" i="21"/>
  <c r="H502" i="21"/>
  <c r="H512" i="21"/>
  <c r="H520" i="21"/>
  <c r="H537" i="21"/>
  <c r="H515" i="21"/>
  <c r="H475" i="21"/>
  <c r="H483" i="21"/>
  <c r="H491" i="21"/>
  <c r="H503" i="21"/>
  <c r="H521" i="21"/>
  <c r="H77" i="21"/>
  <c r="H57" i="21"/>
  <c r="H129" i="21"/>
  <c r="AS16" i="21"/>
  <c r="AU53" i="21"/>
  <c r="AV53" i="21" s="1"/>
  <c r="V55" i="21"/>
  <c r="W55" i="21" s="1"/>
  <c r="H62" i="21"/>
  <c r="AO10" i="21"/>
  <c r="V88" i="21"/>
  <c r="W88" i="21" s="1"/>
  <c r="AQ10" i="21"/>
  <c r="H41" i="21"/>
  <c r="V182" i="21"/>
  <c r="W182" i="21" s="1"/>
  <c r="V185" i="21"/>
  <c r="W185" i="21" s="1"/>
  <c r="AU186" i="21"/>
  <c r="AV186" i="21" s="1"/>
  <c r="H302" i="21"/>
  <c r="H308" i="21"/>
  <c r="H312" i="21"/>
  <c r="H387" i="21"/>
  <c r="V81" i="21"/>
  <c r="W81" i="21" s="1"/>
  <c r="H124" i="21"/>
  <c r="H126" i="21"/>
  <c r="H128" i="21"/>
  <c r="H364" i="21"/>
  <c r="H372" i="21"/>
  <c r="H374" i="21"/>
  <c r="H404" i="21"/>
  <c r="H409" i="21"/>
  <c r="H508" i="21"/>
  <c r="H516" i="21"/>
  <c r="H58" i="21"/>
  <c r="H339" i="21"/>
  <c r="H59" i="21"/>
  <c r="H340" i="21"/>
  <c r="H341" i="21"/>
  <c r="H342" i="21"/>
  <c r="H359" i="21"/>
  <c r="H367" i="21"/>
  <c r="H382" i="21"/>
  <c r="H388" i="21"/>
  <c r="H393" i="21"/>
  <c r="H398" i="21"/>
  <c r="H414" i="21"/>
  <c r="H446" i="21"/>
  <c r="H468" i="21"/>
  <c r="H473" i="21"/>
  <c r="H481" i="21"/>
  <c r="H489" i="21"/>
  <c r="H501" i="21"/>
  <c r="H306" i="21"/>
  <c r="H123" i="21"/>
  <c r="H125" i="21"/>
  <c r="V318" i="21"/>
  <c r="W318" i="21" s="1"/>
  <c r="H380" i="21"/>
  <c r="AU393" i="21"/>
  <c r="AV393" i="21" s="1"/>
  <c r="H396" i="21"/>
  <c r="H407" i="21"/>
  <c r="H426" i="21"/>
  <c r="H298" i="21"/>
  <c r="H106" i="21"/>
  <c r="H42" i="21"/>
  <c r="H78" i="21"/>
  <c r="H94" i="21"/>
  <c r="H56" i="21"/>
  <c r="V73" i="21"/>
  <c r="W73" i="21" s="1"/>
  <c r="H103" i="21"/>
  <c r="AU119" i="21"/>
  <c r="AV119" i="21" s="1"/>
  <c r="H127" i="21"/>
  <c r="AN15" i="21"/>
  <c r="V326" i="21"/>
  <c r="W326" i="21" s="1"/>
  <c r="V330" i="21"/>
  <c r="W330" i="21" s="1"/>
  <c r="V334" i="21"/>
  <c r="W334" i="21" s="1"/>
  <c r="H344" i="21"/>
  <c r="H345" i="21"/>
  <c r="AU345" i="21"/>
  <c r="AV345" i="21" s="1"/>
  <c r="H347" i="21"/>
  <c r="H348" i="21"/>
  <c r="H349" i="21"/>
  <c r="H350" i="21"/>
  <c r="H358" i="21"/>
  <c r="H365" i="21"/>
  <c r="H375" i="21"/>
  <c r="H384" i="21"/>
  <c r="H401" i="21"/>
  <c r="H405" i="21"/>
  <c r="H412" i="21"/>
  <c r="H513" i="21"/>
  <c r="H119" i="21"/>
  <c r="H121" i="21"/>
  <c r="H346" i="21"/>
  <c r="H26" i="21"/>
  <c r="AU33" i="21"/>
  <c r="AV33" i="21" s="1"/>
  <c r="H120" i="21"/>
  <c r="AU49" i="21"/>
  <c r="AV49" i="21" s="1"/>
  <c r="AU104" i="21"/>
  <c r="AV104" i="21" s="1"/>
  <c r="H30" i="21"/>
  <c r="J10" i="21"/>
  <c r="H39" i="21"/>
  <c r="H111" i="21"/>
  <c r="H112" i="21"/>
  <c r="H113" i="21"/>
  <c r="H115" i="21"/>
  <c r="H185" i="21"/>
  <c r="H187" i="21"/>
  <c r="H352" i="21"/>
  <c r="H353" i="21"/>
  <c r="H363" i="21"/>
  <c r="H371" i="21"/>
  <c r="H373" i="21"/>
  <c r="V375" i="21"/>
  <c r="W375" i="21" s="1"/>
  <c r="H377" i="21"/>
  <c r="H392" i="21"/>
  <c r="H403" i="21"/>
  <c r="H408" i="21"/>
  <c r="H431" i="21"/>
  <c r="V538" i="21"/>
  <c r="W538" i="21" s="1"/>
  <c r="H499" i="21"/>
  <c r="H459" i="21"/>
  <c r="V417" i="21"/>
  <c r="W417" i="21" s="1"/>
  <c r="V534" i="21"/>
  <c r="W534" i="21" s="1"/>
  <c r="V526" i="21"/>
  <c r="AU526" i="21"/>
  <c r="AV526" i="21" s="1"/>
  <c r="AU527" i="21"/>
  <c r="AV527" i="21" s="1"/>
  <c r="V459" i="21"/>
  <c r="W459" i="21" s="1"/>
  <c r="V476" i="21"/>
  <c r="W476" i="21" s="1"/>
  <c r="AU477" i="21"/>
  <c r="AV477" i="21" s="1"/>
  <c r="AU490" i="21"/>
  <c r="AV490" i="21" s="1"/>
  <c r="V492" i="21"/>
  <c r="W492" i="21" s="1"/>
  <c r="AU493" i="21"/>
  <c r="AV493" i="21" s="1"/>
  <c r="V496" i="21"/>
  <c r="W496" i="21" s="1"/>
  <c r="AU497" i="21"/>
  <c r="AV497" i="21" s="1"/>
  <c r="AU525" i="21"/>
  <c r="AV525" i="21" s="1"/>
  <c r="H535" i="21"/>
  <c r="H487" i="21"/>
  <c r="H479" i="21"/>
  <c r="H471" i="21"/>
  <c r="V540" i="21"/>
  <c r="W540" i="21" s="1"/>
  <c r="V522" i="21"/>
  <c r="W522" i="21" s="1"/>
  <c r="AU419" i="21"/>
  <c r="AV419" i="21" s="1"/>
  <c r="AU518" i="21"/>
  <c r="AV518" i="21" s="1"/>
  <c r="V520" i="21"/>
  <c r="W520" i="21" s="1"/>
  <c r="AH11" i="21"/>
  <c r="AE13" i="21"/>
  <c r="E10" i="21"/>
  <c r="AC17" i="21"/>
  <c r="V52" i="21"/>
  <c r="V61" i="21"/>
  <c r="W61" i="21" s="1"/>
  <c r="AU97" i="21"/>
  <c r="AV97" i="21" s="1"/>
  <c r="AU101" i="21"/>
  <c r="AV101" i="21" s="1"/>
  <c r="AJ11" i="21"/>
  <c r="AU57" i="21"/>
  <c r="AV57" i="21" s="1"/>
  <c r="V59" i="21"/>
  <c r="W59" i="21" s="1"/>
  <c r="V92" i="21"/>
  <c r="W92" i="21" s="1"/>
  <c r="V96" i="21"/>
  <c r="W96" i="21" s="1"/>
  <c r="AU116" i="21"/>
  <c r="L19" i="21"/>
  <c r="L5" i="21" s="1"/>
  <c r="O16" i="21"/>
  <c r="AR13" i="21"/>
  <c r="AD12" i="21"/>
  <c r="O11" i="21"/>
  <c r="N10" i="21"/>
  <c r="AL15" i="21"/>
  <c r="AC13" i="21"/>
  <c r="G12" i="21"/>
  <c r="E11" i="21"/>
  <c r="AL11" i="21"/>
  <c r="AU108" i="21"/>
  <c r="AV108" i="21" s="1"/>
  <c r="AU122" i="21"/>
  <c r="AV122" i="21" s="1"/>
  <c r="V130" i="21"/>
  <c r="W130" i="21" s="1"/>
  <c r="AU133" i="21"/>
  <c r="AU137" i="21"/>
  <c r="AU141" i="21"/>
  <c r="AV141" i="21" s="1"/>
  <c r="AU145" i="21"/>
  <c r="AV145" i="21" s="1"/>
  <c r="AU149" i="21"/>
  <c r="AU153" i="21"/>
  <c r="AU157" i="21"/>
  <c r="AV157" i="21" s="1"/>
  <c r="AU161" i="21"/>
  <c r="AU165" i="21"/>
  <c r="AV165" i="21" s="1"/>
  <c r="AU169" i="21"/>
  <c r="AV169" i="21" s="1"/>
  <c r="AU173" i="21"/>
  <c r="AV173" i="21" s="1"/>
  <c r="AU177" i="21"/>
  <c r="AD10" i="21"/>
  <c r="N19" i="21"/>
  <c r="N5" i="21" s="1"/>
  <c r="AM20" i="21"/>
  <c r="AM6" i="21" s="1"/>
  <c r="AS20" i="21"/>
  <c r="AS6" i="21" s="1"/>
  <c r="AU41" i="21"/>
  <c r="V89" i="21"/>
  <c r="W89" i="21" s="1"/>
  <c r="AI14" i="21"/>
  <c r="AI12" i="21"/>
  <c r="J15" i="21"/>
  <c r="AP19" i="21"/>
  <c r="AP5" i="21" s="1"/>
  <c r="AU27" i="21"/>
  <c r="AV27" i="21" s="1"/>
  <c r="O12" i="21"/>
  <c r="V40" i="21"/>
  <c r="W40" i="21" s="1"/>
  <c r="V67" i="21"/>
  <c r="W67" i="21" s="1"/>
  <c r="AU81" i="21"/>
  <c r="AV81" i="21" s="1"/>
  <c r="AU85" i="21"/>
  <c r="AV85" i="21" s="1"/>
  <c r="AU111" i="21"/>
  <c r="AV111" i="21" s="1"/>
  <c r="AU37" i="21"/>
  <c r="AV37" i="21" s="1"/>
  <c r="AI18" i="21"/>
  <c r="V56" i="21"/>
  <c r="W56" i="21" s="1"/>
  <c r="K12" i="21"/>
  <c r="S20" i="21"/>
  <c r="S6" i="21" s="1"/>
  <c r="AS10" i="21"/>
  <c r="Q12" i="21"/>
  <c r="AU65" i="21"/>
  <c r="AV65" i="21" s="1"/>
  <c r="AU69" i="21"/>
  <c r="AV69" i="21" s="1"/>
  <c r="V76" i="21"/>
  <c r="W76" i="21" s="1"/>
  <c r="V80" i="21"/>
  <c r="W80" i="21" s="1"/>
  <c r="V97" i="21"/>
  <c r="W97" i="21" s="1"/>
  <c r="AD14" i="21"/>
  <c r="V36" i="21"/>
  <c r="W36" i="21" s="1"/>
  <c r="V45" i="21"/>
  <c r="W45" i="21" s="1"/>
  <c r="V65" i="21"/>
  <c r="W65" i="21" s="1"/>
  <c r="AH10" i="21"/>
  <c r="N11" i="21"/>
  <c r="E13" i="21"/>
  <c r="S16" i="21"/>
  <c r="AW20" i="21"/>
  <c r="AW6" i="21" s="1"/>
  <c r="L15" i="21"/>
  <c r="T15" i="21"/>
  <c r="V68" i="21"/>
  <c r="AU103" i="21"/>
  <c r="AV103" i="21" s="1"/>
  <c r="AU208" i="21"/>
  <c r="AV208" i="21" s="1"/>
  <c r="AU212" i="21"/>
  <c r="AU216" i="21"/>
  <c r="AV216" i="21" s="1"/>
  <c r="AU220" i="21"/>
  <c r="AU224" i="21"/>
  <c r="AU228" i="21"/>
  <c r="AV228" i="21" s="1"/>
  <c r="AU232" i="21"/>
  <c r="AU257" i="21"/>
  <c r="V259" i="21"/>
  <c r="W259" i="21" s="1"/>
  <c r="AU259" i="21"/>
  <c r="V260" i="21"/>
  <c r="W260" i="21" s="1"/>
  <c r="AU261" i="21"/>
  <c r="V263" i="21"/>
  <c r="W263" i="21" s="1"/>
  <c r="AU263" i="21"/>
  <c r="V264" i="21"/>
  <c r="W264" i="21" s="1"/>
  <c r="V267" i="21"/>
  <c r="W267" i="21" s="1"/>
  <c r="AU267" i="21"/>
  <c r="V268" i="21"/>
  <c r="W268" i="21" s="1"/>
  <c r="V271" i="21"/>
  <c r="W271" i="21" s="1"/>
  <c r="AU271" i="21"/>
  <c r="V272" i="21"/>
  <c r="W272" i="21" s="1"/>
  <c r="V275" i="21"/>
  <c r="W275" i="21" s="1"/>
  <c r="AU275" i="21"/>
  <c r="V276" i="21"/>
  <c r="W276" i="21" s="1"/>
  <c r="V279" i="21"/>
  <c r="W279" i="21" s="1"/>
  <c r="AU279" i="21"/>
  <c r="V280" i="21"/>
  <c r="W280" i="21" s="1"/>
  <c r="V283" i="21"/>
  <c r="W283" i="21" s="1"/>
  <c r="AU283" i="21"/>
  <c r="V284" i="21"/>
  <c r="W284" i="21" s="1"/>
  <c r="V287" i="21"/>
  <c r="W287" i="21" s="1"/>
  <c r="AU287" i="21"/>
  <c r="V288" i="21"/>
  <c r="W288" i="21" s="1"/>
  <c r="V291" i="21"/>
  <c r="W291" i="21" s="1"/>
  <c r="AU291" i="21"/>
  <c r="V292" i="21"/>
  <c r="W292" i="21" s="1"/>
  <c r="V295" i="21"/>
  <c r="W295" i="21" s="1"/>
  <c r="AU295" i="21"/>
  <c r="V296" i="21"/>
  <c r="W296" i="21" s="1"/>
  <c r="V298" i="21"/>
  <c r="V299" i="21"/>
  <c r="W299" i="21" s="1"/>
  <c r="AU299" i="21"/>
  <c r="AV299" i="21" s="1"/>
  <c r="V300" i="21"/>
  <c r="W300" i="21" s="1"/>
  <c r="V302" i="21"/>
  <c r="V303" i="21"/>
  <c r="W303" i="21" s="1"/>
  <c r="AU303" i="21"/>
  <c r="AV303" i="21" s="1"/>
  <c r="V304" i="21"/>
  <c r="W304" i="21" s="1"/>
  <c r="V306" i="21"/>
  <c r="V362" i="21"/>
  <c r="W362" i="21" s="1"/>
  <c r="V108" i="21"/>
  <c r="W108" i="21" s="1"/>
  <c r="AU109" i="21"/>
  <c r="AV109" i="21" s="1"/>
  <c r="V116" i="21"/>
  <c r="W116" i="21" s="1"/>
  <c r="AU117" i="21"/>
  <c r="AV117" i="21" s="1"/>
  <c r="AU320" i="21"/>
  <c r="AV320" i="21" s="1"/>
  <c r="V370" i="21"/>
  <c r="W370" i="21" s="1"/>
  <c r="AP11" i="21"/>
  <c r="AU45" i="21"/>
  <c r="AV45" i="21" s="1"/>
  <c r="AU61" i="21"/>
  <c r="V63" i="21"/>
  <c r="W63" i="21" s="1"/>
  <c r="V84" i="21"/>
  <c r="W84" i="21" s="1"/>
  <c r="V100" i="21"/>
  <c r="W100" i="21" s="1"/>
  <c r="V103" i="21"/>
  <c r="V105" i="21"/>
  <c r="W105" i="21" s="1"/>
  <c r="V106" i="21"/>
  <c r="V111" i="21"/>
  <c r="V113" i="21"/>
  <c r="W113" i="21" s="1"/>
  <c r="V114" i="21"/>
  <c r="AU114" i="21"/>
  <c r="V119" i="21"/>
  <c r="W119" i="21" s="1"/>
  <c r="AU121" i="21"/>
  <c r="AV121" i="21" s="1"/>
  <c r="AU125" i="21"/>
  <c r="AV125" i="21" s="1"/>
  <c r="AU181" i="21"/>
  <c r="AV181" i="21" s="1"/>
  <c r="AU256" i="21"/>
  <c r="AV256" i="21" s="1"/>
  <c r="V28" i="21"/>
  <c r="W28" i="21" s="1"/>
  <c r="AU29" i="21"/>
  <c r="V44" i="21"/>
  <c r="V60" i="21"/>
  <c r="W60" i="21" s="1"/>
  <c r="AU73" i="21"/>
  <c r="AV73" i="21" s="1"/>
  <c r="V75" i="21"/>
  <c r="W75" i="21" s="1"/>
  <c r="AU89" i="21"/>
  <c r="AV89" i="21" s="1"/>
  <c r="AU107" i="21"/>
  <c r="AV107" i="21" s="1"/>
  <c r="AU112" i="21"/>
  <c r="AV112" i="21" s="1"/>
  <c r="AU115" i="21"/>
  <c r="AU134" i="21"/>
  <c r="AV134" i="21" s="1"/>
  <c r="AU138" i="21"/>
  <c r="AV138" i="21" s="1"/>
  <c r="AU142" i="21"/>
  <c r="AV142" i="21" s="1"/>
  <c r="AU146" i="21"/>
  <c r="AV146" i="21" s="1"/>
  <c r="AU150" i="21"/>
  <c r="AV150" i="21" s="1"/>
  <c r="AU154" i="21"/>
  <c r="AV154" i="21" s="1"/>
  <c r="AU158" i="21"/>
  <c r="AV158" i="21" s="1"/>
  <c r="AU162" i="21"/>
  <c r="AV162" i="21" s="1"/>
  <c r="AU166" i="21"/>
  <c r="AV166" i="21" s="1"/>
  <c r="AU170" i="21"/>
  <c r="AV170" i="21" s="1"/>
  <c r="AU174" i="21"/>
  <c r="AV174" i="21" s="1"/>
  <c r="AU178" i="21"/>
  <c r="AV178" i="21" s="1"/>
  <c r="AU210" i="21"/>
  <c r="AV210" i="21" s="1"/>
  <c r="AU218" i="21"/>
  <c r="AV218" i="21" s="1"/>
  <c r="AU222" i="21"/>
  <c r="AV222" i="21" s="1"/>
  <c r="AU226" i="21"/>
  <c r="AV226" i="21" s="1"/>
  <c r="AU230" i="21"/>
  <c r="AV230" i="21" s="1"/>
  <c r="AU234" i="21"/>
  <c r="AV234" i="21" s="1"/>
  <c r="AU120" i="21"/>
  <c r="AU124" i="21"/>
  <c r="AV124" i="21" s="1"/>
  <c r="AU129" i="21"/>
  <c r="AU131" i="21"/>
  <c r="V133" i="21"/>
  <c r="W133" i="21" s="1"/>
  <c r="AU135" i="21"/>
  <c r="V136" i="21"/>
  <c r="W136" i="21" s="1"/>
  <c r="V137" i="21"/>
  <c r="W137" i="21" s="1"/>
  <c r="AU139" i="21"/>
  <c r="AV139" i="21" s="1"/>
  <c r="V140" i="21"/>
  <c r="W140" i="21" s="1"/>
  <c r="V141" i="21"/>
  <c r="W141" i="21" s="1"/>
  <c r="AU143" i="21"/>
  <c r="AV143" i="21" s="1"/>
  <c r="V144" i="21"/>
  <c r="W144" i="21" s="1"/>
  <c r="V145" i="21"/>
  <c r="W145" i="21" s="1"/>
  <c r="AU147" i="21"/>
  <c r="V148" i="21"/>
  <c r="W148" i="21" s="1"/>
  <c r="V149" i="21"/>
  <c r="W149" i="21" s="1"/>
  <c r="AU151" i="21"/>
  <c r="V152" i="21"/>
  <c r="W152" i="21" s="1"/>
  <c r="V153" i="21"/>
  <c r="W153" i="21" s="1"/>
  <c r="AU155" i="21"/>
  <c r="AV155" i="21" s="1"/>
  <c r="V156" i="21"/>
  <c r="W156" i="21" s="1"/>
  <c r="V157" i="21"/>
  <c r="W157" i="21" s="1"/>
  <c r="AU159" i="21"/>
  <c r="V160" i="21"/>
  <c r="W160" i="21" s="1"/>
  <c r="V161" i="21"/>
  <c r="W161" i="21" s="1"/>
  <c r="AU163" i="21"/>
  <c r="AV163" i="21" s="1"/>
  <c r="V164" i="21"/>
  <c r="W164" i="21" s="1"/>
  <c r="V165" i="21"/>
  <c r="W165" i="21" s="1"/>
  <c r="AU167" i="21"/>
  <c r="V168" i="21"/>
  <c r="W168" i="21" s="1"/>
  <c r="V169" i="21"/>
  <c r="W169" i="21" s="1"/>
  <c r="AU171" i="21"/>
  <c r="AV171" i="21" s="1"/>
  <c r="V172" i="21"/>
  <c r="W172" i="21" s="1"/>
  <c r="V173" i="21"/>
  <c r="W173" i="21" s="1"/>
  <c r="AU175" i="21"/>
  <c r="V176" i="21"/>
  <c r="W176" i="21" s="1"/>
  <c r="V177" i="21"/>
  <c r="W177" i="21" s="1"/>
  <c r="AU179" i="21"/>
  <c r="AV179" i="21" s="1"/>
  <c r="V180" i="21"/>
  <c r="W180" i="21" s="1"/>
  <c r="AU187" i="21"/>
  <c r="AV187" i="21" s="1"/>
  <c r="AU198" i="21"/>
  <c r="AV198" i="21" s="1"/>
  <c r="AU202" i="21"/>
  <c r="AV202" i="21" s="1"/>
  <c r="AU206" i="21"/>
  <c r="V209" i="21"/>
  <c r="W209" i="21" s="1"/>
  <c r="V217" i="21"/>
  <c r="W217" i="21" s="1"/>
  <c r="V220" i="21"/>
  <c r="W220" i="21" s="1"/>
  <c r="V221" i="21"/>
  <c r="W221" i="21" s="1"/>
  <c r="V224" i="21"/>
  <c r="W224" i="21" s="1"/>
  <c r="V225" i="21"/>
  <c r="W225" i="21" s="1"/>
  <c r="V228" i="21"/>
  <c r="W228" i="21" s="1"/>
  <c r="V229" i="21"/>
  <c r="W229" i="21" s="1"/>
  <c r="V232" i="21"/>
  <c r="W232" i="21" s="1"/>
  <c r="V233" i="21"/>
  <c r="W233" i="21" s="1"/>
  <c r="V236" i="21"/>
  <c r="W236" i="21" s="1"/>
  <c r="AU236" i="21"/>
  <c r="AV236" i="21" s="1"/>
  <c r="V237" i="21"/>
  <c r="W237" i="21" s="1"/>
  <c r="AU238" i="21"/>
  <c r="AV238" i="21" s="1"/>
  <c r="V240" i="21"/>
  <c r="W240" i="21" s="1"/>
  <c r="AU240" i="21"/>
  <c r="AV240" i="21" s="1"/>
  <c r="V241" i="21"/>
  <c r="W241" i="21" s="1"/>
  <c r="AU244" i="21"/>
  <c r="AV244" i="21" s="1"/>
  <c r="AU246" i="21"/>
  <c r="AV246" i="21" s="1"/>
  <c r="AU248" i="21"/>
  <c r="AV248" i="21" s="1"/>
  <c r="AU249" i="21"/>
  <c r="AV249" i="21" s="1"/>
  <c r="V253" i="21"/>
  <c r="W253" i="21" s="1"/>
  <c r="AU253" i="21"/>
  <c r="AV253" i="21" s="1"/>
  <c r="V254" i="21"/>
  <c r="W254" i="21" s="1"/>
  <c r="AU255" i="21"/>
  <c r="AV255" i="21" s="1"/>
  <c r="V256" i="21"/>
  <c r="W256" i="21" s="1"/>
  <c r="AU265" i="21"/>
  <c r="AU269" i="21"/>
  <c r="AU273" i="21"/>
  <c r="AU277" i="21"/>
  <c r="AU281" i="21"/>
  <c r="AU285" i="21"/>
  <c r="AV285" i="21" s="1"/>
  <c r="AU289" i="21"/>
  <c r="AV289" i="21" s="1"/>
  <c r="AU293" i="21"/>
  <c r="AV293" i="21" s="1"/>
  <c r="AU297" i="21"/>
  <c r="AV297" i="21" s="1"/>
  <c r="AU301" i="21"/>
  <c r="AU305" i="21"/>
  <c r="AU325" i="21"/>
  <c r="AV325" i="21" s="1"/>
  <c r="U24" i="21"/>
  <c r="AU25" i="21"/>
  <c r="V32" i="21"/>
  <c r="W32" i="21" s="1"/>
  <c r="V41" i="21"/>
  <c r="W41" i="21" s="1"/>
  <c r="V48" i="21"/>
  <c r="W48" i="21" s="1"/>
  <c r="V57" i="21"/>
  <c r="W57" i="21" s="1"/>
  <c r="V64" i="21"/>
  <c r="W64" i="21" s="1"/>
  <c r="AU77" i="21"/>
  <c r="AV77" i="21" s="1"/>
  <c r="AU93" i="21"/>
  <c r="V104" i="21"/>
  <c r="W104" i="21" s="1"/>
  <c r="AU105" i="21"/>
  <c r="AV105" i="21" s="1"/>
  <c r="V112" i="21"/>
  <c r="W112" i="21" s="1"/>
  <c r="AU113" i="21"/>
  <c r="AV113" i="21" s="1"/>
  <c r="V181" i="21"/>
  <c r="W181" i="21" s="1"/>
  <c r="AU182" i="21"/>
  <c r="AV182" i="21" s="1"/>
  <c r="V314" i="21"/>
  <c r="W314" i="21" s="1"/>
  <c r="V323" i="21"/>
  <c r="W323" i="21" s="1"/>
  <c r="AU362" i="21"/>
  <c r="AV362" i="21" s="1"/>
  <c r="V386" i="21"/>
  <c r="W386" i="21" s="1"/>
  <c r="V407" i="21"/>
  <c r="V107" i="21"/>
  <c r="W107" i="21" s="1"/>
  <c r="V109" i="21"/>
  <c r="W109" i="21" s="1"/>
  <c r="V110" i="21"/>
  <c r="V115" i="21"/>
  <c r="W115" i="21" s="1"/>
  <c r="V117" i="21"/>
  <c r="W117" i="21" s="1"/>
  <c r="V118" i="21"/>
  <c r="AU118" i="21"/>
  <c r="AV118" i="21" s="1"/>
  <c r="AU183" i="21"/>
  <c r="AV183" i="21" s="1"/>
  <c r="V184" i="21"/>
  <c r="AU185" i="21"/>
  <c r="AV185" i="21" s="1"/>
  <c r="V339" i="21"/>
  <c r="W339" i="21" s="1"/>
  <c r="V361" i="21"/>
  <c r="W361" i="21" s="1"/>
  <c r="V364" i="21"/>
  <c r="W364" i="21" s="1"/>
  <c r="V366" i="21"/>
  <c r="AU307" i="21"/>
  <c r="AV307" i="21" s="1"/>
  <c r="V322" i="21"/>
  <c r="AU339" i="21"/>
  <c r="AV339" i="21" s="1"/>
  <c r="AU348" i="21"/>
  <c r="AV348" i="21" s="1"/>
  <c r="V350" i="21"/>
  <c r="V351" i="21"/>
  <c r="W351" i="21" s="1"/>
  <c r="AU355" i="21"/>
  <c r="V356" i="21"/>
  <c r="W356" i="21" s="1"/>
  <c r="AU368" i="21"/>
  <c r="AV368" i="21" s="1"/>
  <c r="AU380" i="21"/>
  <c r="AV380" i="21" s="1"/>
  <c r="V391" i="21"/>
  <c r="W391" i="21" s="1"/>
  <c r="AU392" i="21"/>
  <c r="AV392" i="21" s="1"/>
  <c r="AU398" i="21"/>
  <c r="AV398" i="21" s="1"/>
  <c r="V418" i="21"/>
  <c r="W418" i="21" s="1"/>
  <c r="AU418" i="21"/>
  <c r="AU424" i="21"/>
  <c r="AV424" i="21" s="1"/>
  <c r="AU425" i="21"/>
  <c r="V434" i="21"/>
  <c r="V452" i="21"/>
  <c r="V454" i="21"/>
  <c r="W454" i="21" s="1"/>
  <c r="AU472" i="21"/>
  <c r="V479" i="21"/>
  <c r="W479" i="21" s="1"/>
  <c r="AU479" i="21"/>
  <c r="AV479" i="21" s="1"/>
  <c r="AU488" i="21"/>
  <c r="AV488" i="21" s="1"/>
  <c r="V499" i="21"/>
  <c r="AU499" i="21"/>
  <c r="AV499" i="21" s="1"/>
  <c r="V501" i="21"/>
  <c r="W501" i="21" s="1"/>
  <c r="V503" i="21"/>
  <c r="W503" i="21" s="1"/>
  <c r="AU505" i="21"/>
  <c r="AV505" i="21" s="1"/>
  <c r="V507" i="21"/>
  <c r="W507" i="21" s="1"/>
  <c r="AU507" i="21"/>
  <c r="AV507" i="21" s="1"/>
  <c r="V509" i="21"/>
  <c r="W509" i="21" s="1"/>
  <c r="V511" i="21"/>
  <c r="W511" i="21" s="1"/>
  <c r="AU512" i="21"/>
  <c r="AV512" i="21" s="1"/>
  <c r="AU516" i="21"/>
  <c r="AV516" i="21" s="1"/>
  <c r="AU521" i="21"/>
  <c r="V529" i="21"/>
  <c r="W529" i="21" s="1"/>
  <c r="V536" i="21"/>
  <c r="W536" i="21" s="1"/>
  <c r="V539" i="21"/>
  <c r="W539" i="21" s="1"/>
  <c r="AU408" i="21"/>
  <c r="AV408" i="21" s="1"/>
  <c r="V433" i="21"/>
  <c r="V440" i="21"/>
  <c r="V444" i="21"/>
  <c r="V446" i="21"/>
  <c r="W446" i="21" s="1"/>
  <c r="V464" i="21"/>
  <c r="W464" i="21" s="1"/>
  <c r="V470" i="21"/>
  <c r="W470" i="21" s="1"/>
  <c r="V514" i="21"/>
  <c r="W514" i="21" s="1"/>
  <c r="AU517" i="21"/>
  <c r="AV517" i="21" s="1"/>
  <c r="V518" i="21"/>
  <c r="W518" i="21" s="1"/>
  <c r="AU519" i="21"/>
  <c r="AV519" i="21" s="1"/>
  <c r="AU542" i="21"/>
  <c r="V308" i="21"/>
  <c r="V310" i="21"/>
  <c r="W310" i="21" s="1"/>
  <c r="AU313" i="21"/>
  <c r="AV313" i="21" s="1"/>
  <c r="AU324" i="21"/>
  <c r="AV324" i="21" s="1"/>
  <c r="AU328" i="21"/>
  <c r="AU332" i="21"/>
  <c r="AU336" i="21"/>
  <c r="V338" i="21"/>
  <c r="AU352" i="21"/>
  <c r="V354" i="21"/>
  <c r="W354" i="21" s="1"/>
  <c r="V355" i="21"/>
  <c r="W355" i="21" s="1"/>
  <c r="V357" i="21"/>
  <c r="AU357" i="21"/>
  <c r="AU360" i="21"/>
  <c r="V368" i="21"/>
  <c r="W368" i="21" s="1"/>
  <c r="V376" i="21"/>
  <c r="AU385" i="21"/>
  <c r="V403" i="21"/>
  <c r="W403" i="21" s="1"/>
  <c r="AU405" i="21"/>
  <c r="AV405" i="21" s="1"/>
  <c r="AU416" i="21"/>
  <c r="AV416" i="21" s="1"/>
  <c r="AU450" i="21"/>
  <c r="V453" i="21"/>
  <c r="W453" i="21" s="1"/>
  <c r="AU453" i="21"/>
  <c r="AV453" i="21" s="1"/>
  <c r="AU456" i="21"/>
  <c r="AV456" i="21" s="1"/>
  <c r="AU460" i="21"/>
  <c r="AV460" i="21" s="1"/>
  <c r="V472" i="21"/>
  <c r="V474" i="21"/>
  <c r="V488" i="21"/>
  <c r="W488" i="21" s="1"/>
  <c r="V497" i="21"/>
  <c r="W497" i="21" s="1"/>
  <c r="V516" i="21"/>
  <c r="V521" i="21"/>
  <c r="W521" i="21" s="1"/>
  <c r="V525" i="21"/>
  <c r="W525" i="21" s="1"/>
  <c r="V527" i="21"/>
  <c r="W527" i="21" s="1"/>
  <c r="AU528" i="21"/>
  <c r="AV528" i="21" s="1"/>
  <c r="V535" i="21"/>
  <c r="W535" i="21" s="1"/>
  <c r="AU535" i="21"/>
  <c r="AV535" i="21" s="1"/>
  <c r="V537" i="21"/>
  <c r="W537" i="21" s="1"/>
  <c r="AU538" i="21"/>
  <c r="AV538" i="21" s="1"/>
  <c r="AU539" i="21"/>
  <c r="AV539" i="21" s="1"/>
  <c r="AU349" i="21"/>
  <c r="AV349" i="21" s="1"/>
  <c r="AU363" i="21"/>
  <c r="AV363" i="21" s="1"/>
  <c r="V371" i="21"/>
  <c r="W371" i="21" s="1"/>
  <c r="AU373" i="21"/>
  <c r="AV373" i="21" s="1"/>
  <c r="AU377" i="21"/>
  <c r="AV377" i="21" s="1"/>
  <c r="AU381" i="21"/>
  <c r="AV381" i="21" s="1"/>
  <c r="V384" i="21"/>
  <c r="W384" i="21" s="1"/>
  <c r="AU390" i="21"/>
  <c r="AV390" i="21" s="1"/>
  <c r="AU404" i="21"/>
  <c r="AV404" i="21" s="1"/>
  <c r="AU410" i="21"/>
  <c r="AV410" i="21" s="1"/>
  <c r="AU443" i="21"/>
  <c r="AV443" i="21" s="1"/>
  <c r="AU445" i="21"/>
  <c r="AV445" i="21" s="1"/>
  <c r="AU482" i="21"/>
  <c r="V484" i="21"/>
  <c r="W484" i="21" s="1"/>
  <c r="AU485" i="21"/>
  <c r="AV485" i="21" s="1"/>
  <c r="AU502" i="21"/>
  <c r="V505" i="21"/>
  <c r="W505" i="21" s="1"/>
  <c r="AU510" i="21"/>
  <c r="AV510" i="21" s="1"/>
  <c r="V512" i="21"/>
  <c r="W512" i="21" s="1"/>
  <c r="AU321" i="21"/>
  <c r="AV321" i="21" s="1"/>
  <c r="AU340" i="21"/>
  <c r="AV340" i="21" s="1"/>
  <c r="V342" i="21"/>
  <c r="W342" i="21" s="1"/>
  <c r="AU347" i="21"/>
  <c r="AV347" i="21" s="1"/>
  <c r="V348" i="21"/>
  <c r="W348" i="21" s="1"/>
  <c r="AU356" i="21"/>
  <c r="AV356" i="21" s="1"/>
  <c r="V360" i="21"/>
  <c r="W360" i="21" s="1"/>
  <c r="AU365" i="21"/>
  <c r="AV365" i="21" s="1"/>
  <c r="V367" i="21"/>
  <c r="W367" i="21" s="1"/>
  <c r="AU367" i="21"/>
  <c r="V377" i="21"/>
  <c r="U384" i="21"/>
  <c r="V416" i="21"/>
  <c r="W416" i="21" s="1"/>
  <c r="V429" i="21"/>
  <c r="W429" i="21" s="1"/>
  <c r="V441" i="21"/>
  <c r="W441" i="21" s="1"/>
  <c r="V448" i="21"/>
  <c r="AU449" i="21"/>
  <c r="AV449" i="21" s="1"/>
  <c r="V450" i="21"/>
  <c r="V460" i="21"/>
  <c r="AU461" i="21"/>
  <c r="AV461" i="21" s="1"/>
  <c r="V462" i="21"/>
  <c r="AU471" i="21"/>
  <c r="AV471" i="21" s="1"/>
  <c r="V473" i="21"/>
  <c r="W473" i="21" s="1"/>
  <c r="AU473" i="21"/>
  <c r="AV473" i="21" s="1"/>
  <c r="AU480" i="21"/>
  <c r="AV480" i="21" s="1"/>
  <c r="V487" i="21"/>
  <c r="W487" i="21" s="1"/>
  <c r="AU487" i="21"/>
  <c r="AV487" i="21" s="1"/>
  <c r="AU496" i="21"/>
  <c r="AV496" i="21" s="1"/>
  <c r="AU500" i="21"/>
  <c r="AU508" i="21"/>
  <c r="V515" i="21"/>
  <c r="W515" i="21" s="1"/>
  <c r="AU515" i="21"/>
  <c r="AV515" i="21" s="1"/>
  <c r="V517" i="21"/>
  <c r="W517" i="21" s="1"/>
  <c r="V519" i="21"/>
  <c r="W519" i="21" s="1"/>
  <c r="AU520" i="21"/>
  <c r="AV520" i="21" s="1"/>
  <c r="AU540" i="21"/>
  <c r="AV540" i="21" s="1"/>
  <c r="V542" i="21"/>
  <c r="W542" i="21" s="1"/>
  <c r="AU353" i="21"/>
  <c r="AV353" i="21" s="1"/>
  <c r="V358" i="21"/>
  <c r="V369" i="21"/>
  <c r="W369" i="21" s="1"/>
  <c r="V373" i="21"/>
  <c r="W373" i="21" s="1"/>
  <c r="AU375" i="21"/>
  <c r="V383" i="21"/>
  <c r="V390" i="21"/>
  <c r="V399" i="21"/>
  <c r="W399" i="21" s="1"/>
  <c r="AU401" i="21"/>
  <c r="AV401" i="21" s="1"/>
  <c r="AU413" i="21"/>
  <c r="AV413" i="21" s="1"/>
  <c r="V425" i="21"/>
  <c r="W425" i="21" s="1"/>
  <c r="AU427" i="21"/>
  <c r="V435" i="21"/>
  <c r="W435" i="21" s="1"/>
  <c r="AU437" i="21"/>
  <c r="AV437" i="21" s="1"/>
  <c r="AU438" i="21"/>
  <c r="AV438" i="21" s="1"/>
  <c r="V494" i="21"/>
  <c r="W494" i="21" s="1"/>
  <c r="V498" i="21"/>
  <c r="W498" i="21" s="1"/>
  <c r="AU501" i="21"/>
  <c r="AV501" i="21" s="1"/>
  <c r="AU503" i="21"/>
  <c r="AV503" i="21" s="1"/>
  <c r="AU509" i="21"/>
  <c r="AV509" i="21" s="1"/>
  <c r="V510" i="21"/>
  <c r="W510" i="21" s="1"/>
  <c r="AU511" i="21"/>
  <c r="AV511" i="21" s="1"/>
  <c r="V528" i="21"/>
  <c r="W528" i="21" s="1"/>
  <c r="V530" i="21"/>
  <c r="W530" i="21" s="1"/>
  <c r="AU316" i="21"/>
  <c r="AV316" i="21" s="1"/>
  <c r="AU327" i="21"/>
  <c r="AV327" i="21" s="1"/>
  <c r="V328" i="21"/>
  <c r="W328" i="21" s="1"/>
  <c r="V335" i="21"/>
  <c r="W335" i="21" s="1"/>
  <c r="AU344" i="21"/>
  <c r="AV344" i="21" s="1"/>
  <c r="V346" i="21"/>
  <c r="W346" i="21" s="1"/>
  <c r="V347" i="21"/>
  <c r="W347" i="21" s="1"/>
  <c r="AU351" i="21"/>
  <c r="AV351" i="21" s="1"/>
  <c r="V352" i="21"/>
  <c r="W352" i="21" s="1"/>
  <c r="V359" i="21"/>
  <c r="W359" i="21" s="1"/>
  <c r="AU359" i="21"/>
  <c r="AV359" i="21" s="1"/>
  <c r="V363" i="21"/>
  <c r="W363" i="21" s="1"/>
  <c r="AU364" i="21"/>
  <c r="AV364" i="21" s="1"/>
  <c r="V365" i="21"/>
  <c r="W365" i="21" s="1"/>
  <c r="AU366" i="21"/>
  <c r="AV366" i="21" s="1"/>
  <c r="AU372" i="21"/>
  <c r="AV372" i="21" s="1"/>
  <c r="AU387" i="21"/>
  <c r="AV387" i="21" s="1"/>
  <c r="V388" i="21"/>
  <c r="W388" i="21" s="1"/>
  <c r="V395" i="21"/>
  <c r="W395" i="21" s="1"/>
  <c r="AU407" i="21"/>
  <c r="AV407" i="21" s="1"/>
  <c r="V411" i="21"/>
  <c r="V412" i="21"/>
  <c r="W412" i="21" s="1"/>
  <c r="V421" i="21"/>
  <c r="W421" i="21" s="1"/>
  <c r="AU422" i="21"/>
  <c r="AU426" i="21"/>
  <c r="AU432" i="21"/>
  <c r="AV432" i="21" s="1"/>
  <c r="AU452" i="21"/>
  <c r="AV452" i="21" s="1"/>
  <c r="AU459" i="21"/>
  <c r="AV459" i="21" s="1"/>
  <c r="V461" i="21"/>
  <c r="W461" i="21" s="1"/>
  <c r="V480" i="21"/>
  <c r="V500" i="21"/>
  <c r="V502" i="21"/>
  <c r="W502" i="21" s="1"/>
  <c r="V508" i="21"/>
  <c r="W508" i="21" s="1"/>
  <c r="V513" i="21"/>
  <c r="W513" i="21" s="1"/>
  <c r="AU513" i="21"/>
  <c r="AV513" i="21" s="1"/>
  <c r="AU529" i="21"/>
  <c r="AU536" i="21"/>
  <c r="AV536" i="21" s="1"/>
  <c r="L10" i="21"/>
  <c r="AE10" i="21"/>
  <c r="R11" i="21"/>
  <c r="AN11" i="21"/>
  <c r="AK12" i="21"/>
  <c r="L13" i="21"/>
  <c r="AH13" i="21"/>
  <c r="AK14" i="21"/>
  <c r="P15" i="21"/>
  <c r="AP15" i="21"/>
  <c r="E17" i="21"/>
  <c r="AE17" i="21"/>
  <c r="K18" i="21"/>
  <c r="AM18" i="21"/>
  <c r="P19" i="21"/>
  <c r="P5" i="21" s="1"/>
  <c r="AR19" i="21"/>
  <c r="AR5" i="21" s="1"/>
  <c r="V24" i="21"/>
  <c r="V33" i="21"/>
  <c r="W33" i="21" s="1"/>
  <c r="V49" i="21"/>
  <c r="W49" i="21" s="1"/>
  <c r="AM12" i="21"/>
  <c r="M13" i="21"/>
  <c r="AJ13" i="21"/>
  <c r="M14" i="21"/>
  <c r="AM14" i="21"/>
  <c r="R15" i="21"/>
  <c r="G17" i="21"/>
  <c r="AJ17" i="21"/>
  <c r="M18" i="21"/>
  <c r="AO18" i="21"/>
  <c r="T19" i="21"/>
  <c r="T5" i="21" s="1"/>
  <c r="AD20" i="21"/>
  <c r="AD6" i="21" s="1"/>
  <c r="O10" i="21"/>
  <c r="AJ10" i="21"/>
  <c r="AR11" i="21"/>
  <c r="R12" i="21"/>
  <c r="AO12" i="21"/>
  <c r="N13" i="21"/>
  <c r="AN13" i="21"/>
  <c r="O14" i="21"/>
  <c r="AQ14" i="21"/>
  <c r="J17" i="21"/>
  <c r="AL17" i="21"/>
  <c r="Q18" i="21"/>
  <c r="AQ18" i="21"/>
  <c r="X19" i="21"/>
  <c r="X5" i="21" s="1"/>
  <c r="V37" i="21"/>
  <c r="W37" i="21" s="1"/>
  <c r="V53" i="21"/>
  <c r="W53" i="21" s="1"/>
  <c r="V69" i="21"/>
  <c r="W69" i="21" s="1"/>
  <c r="Q10" i="21"/>
  <c r="AM10" i="21"/>
  <c r="AC11" i="21"/>
  <c r="S12" i="21"/>
  <c r="AS12" i="21"/>
  <c r="R13" i="21"/>
  <c r="AO13" i="21"/>
  <c r="Q14" i="21"/>
  <c r="AS14" i="21"/>
  <c r="AC15" i="21"/>
  <c r="AI16" i="21"/>
  <c r="N17" i="21"/>
  <c r="AN17" i="21"/>
  <c r="S18" i="21"/>
  <c r="AC19" i="21"/>
  <c r="AC5" i="21" s="1"/>
  <c r="AK20" i="21"/>
  <c r="AK6" i="21" s="1"/>
  <c r="S10" i="21"/>
  <c r="AN10" i="21"/>
  <c r="L11" i="21"/>
  <c r="AD11" i="21"/>
  <c r="T13" i="21"/>
  <c r="AP13" i="21"/>
  <c r="AE15" i="21"/>
  <c r="K16" i="21"/>
  <c r="AK16" i="21"/>
  <c r="P17" i="21"/>
  <c r="AR17" i="21"/>
  <c r="E19" i="21"/>
  <c r="E5" i="21" s="1"/>
  <c r="AH19" i="21"/>
  <c r="AH5" i="21" s="1"/>
  <c r="K20" i="21"/>
  <c r="K6" i="21" s="1"/>
  <c r="AR20" i="21"/>
  <c r="AR6" i="21" s="1"/>
  <c r="AJ20" i="21"/>
  <c r="AJ6" i="21" s="1"/>
  <c r="N20" i="21"/>
  <c r="N6" i="21" s="1"/>
  <c r="E20" i="21"/>
  <c r="E6" i="21" s="1"/>
  <c r="AO19" i="21"/>
  <c r="AO5" i="21" s="1"/>
  <c r="S19" i="21"/>
  <c r="S5" i="21" s="1"/>
  <c r="K19" i="21"/>
  <c r="K5" i="21" s="1"/>
  <c r="AL18" i="21"/>
  <c r="AC18" i="21"/>
  <c r="P18" i="21"/>
  <c r="G18" i="21"/>
  <c r="AQ17" i="21"/>
  <c r="AI17" i="21"/>
  <c r="AI4" i="21" s="1"/>
  <c r="M17" i="21"/>
  <c r="AN16" i="21"/>
  <c r="AE16" i="21"/>
  <c r="R16" i="21"/>
  <c r="J16" i="21"/>
  <c r="AS15" i="21"/>
  <c r="AK15" i="21"/>
  <c r="O15" i="21"/>
  <c r="AP14" i="21"/>
  <c r="AH14" i="21"/>
  <c r="T14" i="21"/>
  <c r="L14" i="21"/>
  <c r="AM13" i="21"/>
  <c r="AD13" i="21"/>
  <c r="Q13" i="21"/>
  <c r="AR12" i="21"/>
  <c r="AJ12" i="21"/>
  <c r="N12" i="21"/>
  <c r="E12" i="21"/>
  <c r="AO11" i="21"/>
  <c r="S11" i="21"/>
  <c r="K11" i="21"/>
  <c r="AL10" i="21"/>
  <c r="AC10" i="21"/>
  <c r="P10" i="21"/>
  <c r="G10" i="21"/>
  <c r="AP20" i="21"/>
  <c r="AP6" i="21" s="1"/>
  <c r="AH20" i="21"/>
  <c r="AH6" i="21" s="1"/>
  <c r="T20" i="21"/>
  <c r="T6" i="21" s="1"/>
  <c r="L20" i="21"/>
  <c r="L6" i="21" s="1"/>
  <c r="AW19" i="21"/>
  <c r="AW5" i="21" s="1"/>
  <c r="AM19" i="21"/>
  <c r="AM5" i="21" s="1"/>
  <c r="Q19" i="21"/>
  <c r="Q5" i="21" s="1"/>
  <c r="AR18" i="21"/>
  <c r="AJ18" i="21"/>
  <c r="N18" i="21"/>
  <c r="E18" i="21"/>
  <c r="AO17" i="21"/>
  <c r="AO4" i="21" s="1"/>
  <c r="S17" i="21"/>
  <c r="K17" i="21"/>
  <c r="AL16" i="21"/>
  <c r="AC16" i="21"/>
  <c r="P16" i="21"/>
  <c r="G16" i="21"/>
  <c r="AQ15" i="21"/>
  <c r="AI15" i="21"/>
  <c r="M15" i="21"/>
  <c r="AN14" i="21"/>
  <c r="AE14" i="21"/>
  <c r="R14" i="21"/>
  <c r="J14" i="21"/>
  <c r="AS13" i="21"/>
  <c r="AK13" i="21"/>
  <c r="O13" i="21"/>
  <c r="H13" i="21"/>
  <c r="AP12" i="21"/>
  <c r="AH12" i="21"/>
  <c r="T12" i="21"/>
  <c r="L12" i="21"/>
  <c r="AM11" i="21"/>
  <c r="AL20" i="21"/>
  <c r="AL6" i="21" s="1"/>
  <c r="V20" i="21"/>
  <c r="V6" i="21" s="1"/>
  <c r="J20" i="21"/>
  <c r="J6" i="21" s="1"/>
  <c r="AQ19" i="21"/>
  <c r="AQ5" i="21" s="1"/>
  <c r="AE19" i="21"/>
  <c r="AE5" i="21" s="1"/>
  <c r="O19" i="21"/>
  <c r="O5" i="21" s="1"/>
  <c r="AK18" i="21"/>
  <c r="T18" i="21"/>
  <c r="J18" i="21"/>
  <c r="AP17" i="21"/>
  <c r="AD17" i="21"/>
  <c r="O17" i="21"/>
  <c r="AJ16" i="21"/>
  <c r="T16" i="21"/>
  <c r="AO15" i="21"/>
  <c r="AD15" i="21"/>
  <c r="AF15" i="21" s="1"/>
  <c r="N15" i="21"/>
  <c r="AJ14" i="21"/>
  <c r="S14" i="21"/>
  <c r="G14" i="21"/>
  <c r="AU20" i="21"/>
  <c r="AU6" i="21" s="1"/>
  <c r="AI20" i="21"/>
  <c r="AI6" i="21" s="1"/>
  <c r="R20" i="21"/>
  <c r="R6" i="21" s="1"/>
  <c r="G20" i="21"/>
  <c r="G6" i="21" s="1"/>
  <c r="AN19" i="21"/>
  <c r="AN5" i="21" s="1"/>
  <c r="M19" i="21"/>
  <c r="M5" i="21" s="1"/>
  <c r="AS18" i="21"/>
  <c r="AH18" i="21"/>
  <c r="R18" i="21"/>
  <c r="AM17" i="21"/>
  <c r="L17" i="21"/>
  <c r="AR16" i="21"/>
  <c r="AH16" i="21"/>
  <c r="Q16" i="21"/>
  <c r="E16" i="21"/>
  <c r="AM15" i="21"/>
  <c r="K15" i="21"/>
  <c r="AR14" i="21"/>
  <c r="P14" i="21"/>
  <c r="E14" i="21"/>
  <c r="AL13" i="21"/>
  <c r="K13" i="21"/>
  <c r="AQ12" i="21"/>
  <c r="AE12" i="21"/>
  <c r="P12" i="21"/>
  <c r="AK11" i="21"/>
  <c r="M11" i="21"/>
  <c r="AK10" i="21"/>
  <c r="M10" i="21"/>
  <c r="AQ20" i="21"/>
  <c r="AQ6" i="21" s="1"/>
  <c r="AE20" i="21"/>
  <c r="AE6" i="21" s="1"/>
  <c r="P20" i="21"/>
  <c r="P6" i="21" s="1"/>
  <c r="AK19" i="21"/>
  <c r="AK5" i="21" s="1"/>
  <c r="J19" i="21"/>
  <c r="J5" i="21" s="1"/>
  <c r="AP18" i="21"/>
  <c r="AE18" i="21"/>
  <c r="O18" i="21"/>
  <c r="AK17" i="21"/>
  <c r="T17" i="21"/>
  <c r="AP16" i="21"/>
  <c r="AD16" i="21"/>
  <c r="AF16" i="21" s="1"/>
  <c r="N16" i="21"/>
  <c r="AJ15" i="21"/>
  <c r="S15" i="21"/>
  <c r="AO14" i="21"/>
  <c r="AC14" i="21"/>
  <c r="N14" i="21"/>
  <c r="AI13" i="21"/>
  <c r="S13" i="21"/>
  <c r="G13" i="21"/>
  <c r="AN12" i="21"/>
  <c r="AC12" i="21"/>
  <c r="M12" i="21"/>
  <c r="AS11" i="21"/>
  <c r="AI11" i="21"/>
  <c r="T11" i="21"/>
  <c r="J11" i="21"/>
  <c r="AR10" i="21"/>
  <c r="AI10" i="21"/>
  <c r="T10" i="21"/>
  <c r="K10" i="21"/>
  <c r="AN20" i="21"/>
  <c r="AN6" i="21" s="1"/>
  <c r="AC20" i="21"/>
  <c r="AC6" i="21" s="1"/>
  <c r="M20" i="21"/>
  <c r="M6" i="21" s="1"/>
  <c r="AS19" i="21"/>
  <c r="AS5" i="21" s="1"/>
  <c r="AI19" i="21"/>
  <c r="AI5" i="21" s="1"/>
  <c r="R19" i="21"/>
  <c r="R5" i="21" s="1"/>
  <c r="AN18" i="21"/>
  <c r="L18" i="21"/>
  <c r="AS17" i="21"/>
  <c r="AH17" i="21"/>
  <c r="Q17" i="21"/>
  <c r="AM16" i="21"/>
  <c r="X16" i="21"/>
  <c r="L16" i="21"/>
  <c r="AR15" i="21"/>
  <c r="Q15" i="21"/>
  <c r="E15" i="21"/>
  <c r="AL14" i="21"/>
  <c r="K14" i="21"/>
  <c r="AQ13" i="21"/>
  <c r="P13" i="21"/>
  <c r="AL12" i="21"/>
  <c r="J12" i="21"/>
  <c r="AQ11" i="21"/>
  <c r="AE11" i="21"/>
  <c r="Q11" i="21"/>
  <c r="G11" i="21"/>
  <c r="AP10" i="21"/>
  <c r="R10" i="21"/>
  <c r="G15" i="21"/>
  <c r="AH15" i="21"/>
  <c r="M16" i="21"/>
  <c r="AO16" i="21"/>
  <c r="R17" i="21"/>
  <c r="AD18" i="21"/>
  <c r="G19" i="21"/>
  <c r="G5" i="21" s="1"/>
  <c r="AJ19" i="21"/>
  <c r="AJ5" i="21" s="1"/>
  <c r="O20" i="21"/>
  <c r="O6" i="21" s="1"/>
  <c r="AO20" i="21"/>
  <c r="AO6" i="21" s="1"/>
  <c r="AL19" i="21"/>
  <c r="AL5" i="21" s="1"/>
  <c r="Q20" i="21"/>
  <c r="Q6" i="21" s="1"/>
  <c r="V34" i="21"/>
  <c r="V42" i="21"/>
  <c r="W42" i="21" s="1"/>
  <c r="V50" i="21"/>
  <c r="V58" i="21"/>
  <c r="AU59" i="21"/>
  <c r="AV59" i="21" s="1"/>
  <c r="V66" i="21"/>
  <c r="AU67" i="21"/>
  <c r="AU79" i="21"/>
  <c r="AU87" i="21"/>
  <c r="AV87" i="21" s="1"/>
  <c r="AU95" i="21"/>
  <c r="AV95" i="21" s="1"/>
  <c r="AU24" i="21"/>
  <c r="AV24" i="21" s="1"/>
  <c r="V29" i="21"/>
  <c r="W29" i="21" s="1"/>
  <c r="AU35" i="21"/>
  <c r="AU43" i="21"/>
  <c r="AU51" i="21"/>
  <c r="V74" i="21"/>
  <c r="V82" i="21"/>
  <c r="V90" i="21"/>
  <c r="V98" i="21"/>
  <c r="AU99" i="21"/>
  <c r="V25" i="21"/>
  <c r="V30" i="21"/>
  <c r="W30" i="21" s="1"/>
  <c r="AU30" i="21"/>
  <c r="AV30" i="21" s="1"/>
  <c r="V38" i="21"/>
  <c r="V46" i="21"/>
  <c r="V54" i="21"/>
  <c r="V62" i="21"/>
  <c r="AU63" i="21"/>
  <c r="AV63" i="21" s="1"/>
  <c r="V70" i="21"/>
  <c r="AU75" i="21"/>
  <c r="AU83" i="21"/>
  <c r="AU91" i="21"/>
  <c r="AV91" i="21" s="1"/>
  <c r="V77" i="21"/>
  <c r="V85" i="21"/>
  <c r="W85" i="21" s="1"/>
  <c r="V93" i="21"/>
  <c r="W93" i="21" s="1"/>
  <c r="V101" i="21"/>
  <c r="W101" i="21" s="1"/>
  <c r="V26" i="21"/>
  <c r="W26" i="21" s="1"/>
  <c r="AU26" i="21"/>
  <c r="AV26" i="21" s="1"/>
  <c r="AU31" i="21"/>
  <c r="AU39" i="21"/>
  <c r="AU47" i="21"/>
  <c r="AU55" i="21"/>
  <c r="AV55" i="21" s="1"/>
  <c r="V78" i="21"/>
  <c r="V86" i="21"/>
  <c r="V94" i="21"/>
  <c r="V102" i="21"/>
  <c r="W102" i="21" s="1"/>
  <c r="AU34" i="21"/>
  <c r="AV34" i="21" s="1"/>
  <c r="AU38" i="21"/>
  <c r="AV38" i="21" s="1"/>
  <c r="AU42" i="21"/>
  <c r="AV42" i="21" s="1"/>
  <c r="AU46" i="21"/>
  <c r="AV46" i="21" s="1"/>
  <c r="AU50" i="21"/>
  <c r="AV50" i="21" s="1"/>
  <c r="AU54" i="21"/>
  <c r="AV54" i="21" s="1"/>
  <c r="AU58" i="21"/>
  <c r="AV58" i="21" s="1"/>
  <c r="AU62" i="21"/>
  <c r="AV62" i="21" s="1"/>
  <c r="AU66" i="21"/>
  <c r="AV66" i="21" s="1"/>
  <c r="AU70" i="21"/>
  <c r="AV70" i="21" s="1"/>
  <c r="AU74" i="21"/>
  <c r="AV74" i="21" s="1"/>
  <c r="AU78" i="21"/>
  <c r="AV78" i="21" s="1"/>
  <c r="AU82" i="21"/>
  <c r="AV82" i="21" s="1"/>
  <c r="AU86" i="21"/>
  <c r="AV86" i="21" s="1"/>
  <c r="AU90" i="21"/>
  <c r="AV90" i="21" s="1"/>
  <c r="AU94" i="21"/>
  <c r="AV94" i="21" s="1"/>
  <c r="AU98" i="21"/>
  <c r="AV98" i="21" s="1"/>
  <c r="AU102" i="21"/>
  <c r="AV102" i="21" s="1"/>
  <c r="AU106" i="21"/>
  <c r="AU110" i="21"/>
  <c r="AV110" i="21" s="1"/>
  <c r="AU128" i="21"/>
  <c r="V122" i="21"/>
  <c r="W122" i="21" s="1"/>
  <c r="V126" i="21"/>
  <c r="W126" i="21" s="1"/>
  <c r="V27" i="21"/>
  <c r="W27" i="21" s="1"/>
  <c r="V31" i="21"/>
  <c r="V35" i="21"/>
  <c r="W35" i="21" s="1"/>
  <c r="V39" i="21"/>
  <c r="V43" i="21"/>
  <c r="V47" i="21"/>
  <c r="V51" i="21"/>
  <c r="V79" i="21"/>
  <c r="W79" i="21" s="1"/>
  <c r="V83" i="21"/>
  <c r="V87" i="21"/>
  <c r="V91" i="21"/>
  <c r="V95" i="21"/>
  <c r="V99" i="21"/>
  <c r="W99" i="21" s="1"/>
  <c r="V123" i="21"/>
  <c r="W123" i="21" s="1"/>
  <c r="V127" i="21"/>
  <c r="W127" i="21" s="1"/>
  <c r="AU28" i="21"/>
  <c r="AV28" i="21" s="1"/>
  <c r="AU32" i="21"/>
  <c r="AV32" i="21" s="1"/>
  <c r="AU36" i="21"/>
  <c r="AV36" i="21" s="1"/>
  <c r="AU40" i="21"/>
  <c r="AU44" i="21"/>
  <c r="AV44" i="21" s="1"/>
  <c r="AU48" i="21"/>
  <c r="AV48" i="21" s="1"/>
  <c r="AU52" i="21"/>
  <c r="AV52" i="21" s="1"/>
  <c r="AU56" i="21"/>
  <c r="AV56" i="21" s="1"/>
  <c r="AU60" i="21"/>
  <c r="AV60" i="21" s="1"/>
  <c r="AU64" i="21"/>
  <c r="AV64" i="21" s="1"/>
  <c r="AU68" i="21"/>
  <c r="AV68" i="21" s="1"/>
  <c r="AU76" i="21"/>
  <c r="AU80" i="21"/>
  <c r="AV80" i="21" s="1"/>
  <c r="AU84" i="21"/>
  <c r="AU88" i="21"/>
  <c r="AU92" i="21"/>
  <c r="AV92" i="21" s="1"/>
  <c r="AU96" i="21"/>
  <c r="AV96" i="21" s="1"/>
  <c r="AU100" i="21"/>
  <c r="V128" i="21"/>
  <c r="W128" i="21" s="1"/>
  <c r="V132" i="21"/>
  <c r="W132" i="21" s="1"/>
  <c r="V124" i="21"/>
  <c r="W124" i="21" s="1"/>
  <c r="AU126" i="21"/>
  <c r="AU130" i="21"/>
  <c r="V129" i="21"/>
  <c r="W129" i="21" s="1"/>
  <c r="V120" i="21"/>
  <c r="W120" i="21" s="1"/>
  <c r="V121" i="21"/>
  <c r="W121" i="21" s="1"/>
  <c r="AU123" i="21"/>
  <c r="AV123" i="21" s="1"/>
  <c r="V125" i="21"/>
  <c r="W125" i="21" s="1"/>
  <c r="AU127" i="21"/>
  <c r="AV127" i="21" s="1"/>
  <c r="V131" i="21"/>
  <c r="V135" i="21"/>
  <c r="V139" i="21"/>
  <c r="W139" i="21" s="1"/>
  <c r="V143" i="21"/>
  <c r="V147" i="21"/>
  <c r="V151" i="21"/>
  <c r="V155" i="21"/>
  <c r="W155" i="21" s="1"/>
  <c r="V159" i="21"/>
  <c r="V163" i="21"/>
  <c r="V167" i="21"/>
  <c r="V171" i="21"/>
  <c r="W171" i="21" s="1"/>
  <c r="V175" i="21"/>
  <c r="V179" i="21"/>
  <c r="V183" i="21"/>
  <c r="V189" i="21"/>
  <c r="W189" i="21" s="1"/>
  <c r="AU191" i="21"/>
  <c r="V193" i="21"/>
  <c r="W193" i="21" s="1"/>
  <c r="AU195" i="21"/>
  <c r="V199" i="21"/>
  <c r="W199" i="21" s="1"/>
  <c r="AU203" i="21"/>
  <c r="V207" i="21"/>
  <c r="W207" i="21" s="1"/>
  <c r="V212" i="21"/>
  <c r="W212" i="21" s="1"/>
  <c r="AU213" i="21"/>
  <c r="AV213" i="21" s="1"/>
  <c r="AU132" i="21"/>
  <c r="AV132" i="21" s="1"/>
  <c r="AU136" i="21"/>
  <c r="AV136" i="21" s="1"/>
  <c r="AU140" i="21"/>
  <c r="AU144" i="21"/>
  <c r="AU148" i="21"/>
  <c r="AV148" i="21" s="1"/>
  <c r="AU152" i="21"/>
  <c r="AV152" i="21" s="1"/>
  <c r="AU156" i="21"/>
  <c r="AU160" i="21"/>
  <c r="AV160" i="21" s="1"/>
  <c r="AU164" i="21"/>
  <c r="AU168" i="21"/>
  <c r="AU172" i="21"/>
  <c r="AV172" i="21" s="1"/>
  <c r="AU176" i="21"/>
  <c r="AU180" i="21"/>
  <c r="AV180" i="21" s="1"/>
  <c r="AU184" i="21"/>
  <c r="AV184" i="21" s="1"/>
  <c r="V186" i="21"/>
  <c r="V187" i="21"/>
  <c r="W187" i="21" s="1"/>
  <c r="V188" i="21"/>
  <c r="AU200" i="21"/>
  <c r="AV200" i="21" s="1"/>
  <c r="V213" i="21"/>
  <c r="W213" i="21" s="1"/>
  <c r="AU214" i="21"/>
  <c r="AV214" i="21" s="1"/>
  <c r="V134" i="21"/>
  <c r="W134" i="21" s="1"/>
  <c r="V138" i="21"/>
  <c r="V142" i="21"/>
  <c r="V146" i="21"/>
  <c r="V150" i="21"/>
  <c r="W150" i="21" s="1"/>
  <c r="V154" i="21"/>
  <c r="V158" i="21"/>
  <c r="V162" i="21"/>
  <c r="V166" i="21"/>
  <c r="W166" i="21" s="1"/>
  <c r="V170" i="21"/>
  <c r="V174" i="21"/>
  <c r="V178" i="21"/>
  <c r="AU188" i="21"/>
  <c r="V190" i="21"/>
  <c r="W190" i="21" s="1"/>
  <c r="AU192" i="21"/>
  <c r="V194" i="21"/>
  <c r="W194" i="21" s="1"/>
  <c r="V216" i="21"/>
  <c r="W216" i="21" s="1"/>
  <c r="AU217" i="21"/>
  <c r="AV217" i="21" s="1"/>
  <c r="V202" i="21"/>
  <c r="W202" i="21" s="1"/>
  <c r="AU189" i="21"/>
  <c r="AV189" i="21" s="1"/>
  <c r="V191" i="21"/>
  <c r="W191" i="21" s="1"/>
  <c r="AU193" i="21"/>
  <c r="AV193" i="21" s="1"/>
  <c r="V195" i="21"/>
  <c r="W195" i="21" s="1"/>
  <c r="AU199" i="21"/>
  <c r="AV199" i="21" s="1"/>
  <c r="V203" i="21"/>
  <c r="W203" i="21" s="1"/>
  <c r="AU207" i="21"/>
  <c r="AU196" i="21"/>
  <c r="AV196" i="21" s="1"/>
  <c r="AU204" i="21"/>
  <c r="AV204" i="21" s="1"/>
  <c r="AU190" i="21"/>
  <c r="U192" i="21"/>
  <c r="V192" i="21"/>
  <c r="W192" i="21" s="1"/>
  <c r="AU194" i="21"/>
  <c r="V196" i="21"/>
  <c r="W196" i="21" s="1"/>
  <c r="AU209" i="21"/>
  <c r="AV209" i="21" s="1"/>
  <c r="V198" i="21"/>
  <c r="W198" i="21" s="1"/>
  <c r="V206" i="21"/>
  <c r="W206" i="21" s="1"/>
  <c r="AU221" i="21"/>
  <c r="AU225" i="21"/>
  <c r="AU229" i="21"/>
  <c r="AV229" i="21" s="1"/>
  <c r="AU233" i="21"/>
  <c r="AU237" i="21"/>
  <c r="AU241" i="21"/>
  <c r="V245" i="21"/>
  <c r="W245" i="21" s="1"/>
  <c r="AU247" i="21"/>
  <c r="V249" i="21"/>
  <c r="W249" i="21" s="1"/>
  <c r="U249" i="21"/>
  <c r="V197" i="21"/>
  <c r="V201" i="21"/>
  <c r="W201" i="21" s="1"/>
  <c r="V205" i="21"/>
  <c r="V208" i="21"/>
  <c r="V211" i="21"/>
  <c r="W211" i="21" s="1"/>
  <c r="V215" i="21"/>
  <c r="V219" i="21"/>
  <c r="V223" i="21"/>
  <c r="W223" i="21" s="1"/>
  <c r="V227" i="21"/>
  <c r="W227" i="21" s="1"/>
  <c r="V231" i="21"/>
  <c r="V235" i="21"/>
  <c r="V239" i="21"/>
  <c r="V250" i="21"/>
  <c r="W250" i="21" s="1"/>
  <c r="V246" i="21"/>
  <c r="W246" i="21" s="1"/>
  <c r="V200" i="21"/>
  <c r="V204" i="21"/>
  <c r="V210" i="21"/>
  <c r="V214" i="21"/>
  <c r="V218" i="21"/>
  <c r="V222" i="21"/>
  <c r="W222" i="21" s="1"/>
  <c r="V226" i="21"/>
  <c r="V230" i="21"/>
  <c r="V234" i="21"/>
  <c r="V238" i="21"/>
  <c r="W238" i="21" s="1"/>
  <c r="V251" i="21"/>
  <c r="W251" i="21" s="1"/>
  <c r="AU197" i="21"/>
  <c r="AU201" i="21"/>
  <c r="AV201" i="21" s="1"/>
  <c r="AU205" i="21"/>
  <c r="AU211" i="21"/>
  <c r="AU215" i="21"/>
  <c r="AU219" i="21"/>
  <c r="AV219" i="21" s="1"/>
  <c r="AU223" i="21"/>
  <c r="AU227" i="21"/>
  <c r="AV227" i="21" s="1"/>
  <c r="AU231" i="21"/>
  <c r="AV231" i="21" s="1"/>
  <c r="AU235" i="21"/>
  <c r="AV235" i="21" s="1"/>
  <c r="AU239" i="21"/>
  <c r="AV239" i="21" s="1"/>
  <c r="AU242" i="21"/>
  <c r="AV242" i="21" s="1"/>
  <c r="AU245" i="21"/>
  <c r="V247" i="21"/>
  <c r="W247" i="21" s="1"/>
  <c r="V244" i="21"/>
  <c r="W244" i="21" s="1"/>
  <c r="AU250" i="21"/>
  <c r="AV250" i="21" s="1"/>
  <c r="V242" i="21"/>
  <c r="W242" i="21" s="1"/>
  <c r="V243" i="21"/>
  <c r="V248" i="21"/>
  <c r="W248" i="21" s="1"/>
  <c r="AU243" i="21"/>
  <c r="AV243" i="21" s="1"/>
  <c r="AU251" i="21"/>
  <c r="AV251" i="21" s="1"/>
  <c r="AU254" i="21"/>
  <c r="AV254" i="21" s="1"/>
  <c r="AU260" i="21"/>
  <c r="AV260" i="21" s="1"/>
  <c r="AU264" i="21"/>
  <c r="AU268" i="21"/>
  <c r="AV268" i="21" s="1"/>
  <c r="AU272" i="21"/>
  <c r="AV272" i="21" s="1"/>
  <c r="AU276" i="21"/>
  <c r="AV276" i="21" s="1"/>
  <c r="AU280" i="21"/>
  <c r="AV280" i="21" s="1"/>
  <c r="AU284" i="21"/>
  <c r="AU288" i="21"/>
  <c r="AU292" i="21"/>
  <c r="AU296" i="21"/>
  <c r="AU300" i="21"/>
  <c r="AU304" i="21"/>
  <c r="AV304" i="21" s="1"/>
  <c r="AU314" i="21"/>
  <c r="AV314" i="21" s="1"/>
  <c r="AU323" i="21"/>
  <c r="V324" i="21"/>
  <c r="W324" i="21" s="1"/>
  <c r="V252" i="21"/>
  <c r="W252" i="21" s="1"/>
  <c r="V258" i="21"/>
  <c r="W258" i="21" s="1"/>
  <c r="V262" i="21"/>
  <c r="V266" i="21"/>
  <c r="V270" i="21"/>
  <c r="W270" i="21" s="1"/>
  <c r="V274" i="21"/>
  <c r="V278" i="21"/>
  <c r="W278" i="21" s="1"/>
  <c r="V282" i="21"/>
  <c r="W282" i="21" s="1"/>
  <c r="V286" i="21"/>
  <c r="V290" i="21"/>
  <c r="V294" i="21"/>
  <c r="AU310" i="21"/>
  <c r="V319" i="21"/>
  <c r="W319" i="21" s="1"/>
  <c r="V331" i="21"/>
  <c r="W331" i="21" s="1"/>
  <c r="AU331" i="21"/>
  <c r="AV331" i="21" s="1"/>
  <c r="V332" i="21"/>
  <c r="W332" i="21" s="1"/>
  <c r="AU333" i="21"/>
  <c r="AV333" i="21" s="1"/>
  <c r="V312" i="21"/>
  <c r="V315" i="21"/>
  <c r="W315" i="21" s="1"/>
  <c r="AU317" i="21"/>
  <c r="AU319" i="21"/>
  <c r="V320" i="21"/>
  <c r="V255" i="21"/>
  <c r="V257" i="21"/>
  <c r="V261" i="21"/>
  <c r="V265" i="21"/>
  <c r="W265" i="21" s="1"/>
  <c r="V269" i="21"/>
  <c r="W269" i="21" s="1"/>
  <c r="V273" i="21"/>
  <c r="V277" i="21"/>
  <c r="V281" i="21"/>
  <c r="V285" i="21"/>
  <c r="V289" i="21"/>
  <c r="W289" i="21" s="1"/>
  <c r="V293" i="21"/>
  <c r="V297" i="21"/>
  <c r="W297" i="21" s="1"/>
  <c r="V301" i="21"/>
  <c r="W301" i="21" s="1"/>
  <c r="V305" i="21"/>
  <c r="AU315" i="21"/>
  <c r="V316" i="21"/>
  <c r="W316" i="21" s="1"/>
  <c r="AU335" i="21"/>
  <c r="V336" i="21"/>
  <c r="W336" i="21" s="1"/>
  <c r="AU337" i="21"/>
  <c r="AV337" i="21" s="1"/>
  <c r="AU343" i="21"/>
  <c r="V344" i="21"/>
  <c r="W344" i="21" s="1"/>
  <c r="AU252" i="21"/>
  <c r="AV252" i="21" s="1"/>
  <c r="AU258" i="21"/>
  <c r="AU262" i="21"/>
  <c r="AU266" i="21"/>
  <c r="AU270" i="21"/>
  <c r="AU274" i="21"/>
  <c r="AU278" i="21"/>
  <c r="AU282" i="21"/>
  <c r="AU286" i="21"/>
  <c r="AV286" i="21" s="1"/>
  <c r="AU290" i="21"/>
  <c r="AV290" i="21" s="1"/>
  <c r="AU294" i="21"/>
  <c r="AV294" i="21" s="1"/>
  <c r="AU298" i="21"/>
  <c r="AU302" i="21"/>
  <c r="AU306" i="21"/>
  <c r="AV306" i="21" s="1"/>
  <c r="AU309" i="21"/>
  <c r="AV309" i="21" s="1"/>
  <c r="AU311" i="21"/>
  <c r="AV311" i="21" s="1"/>
  <c r="V309" i="21"/>
  <c r="V313" i="21"/>
  <c r="W313" i="21" s="1"/>
  <c r="V317" i="21"/>
  <c r="W317" i="21" s="1"/>
  <c r="V327" i="21"/>
  <c r="W327" i="21" s="1"/>
  <c r="V343" i="21"/>
  <c r="W343" i="21" s="1"/>
  <c r="AU308" i="21"/>
  <c r="AV308" i="21" s="1"/>
  <c r="V311" i="21"/>
  <c r="W311" i="21" s="1"/>
  <c r="AU312" i="21"/>
  <c r="AV312" i="21" s="1"/>
  <c r="AU329" i="21"/>
  <c r="AV329" i="21" s="1"/>
  <c r="V340" i="21"/>
  <c r="W340" i="21" s="1"/>
  <c r="AU341" i="21"/>
  <c r="AV341" i="21" s="1"/>
  <c r="AU389" i="21"/>
  <c r="AV389" i="21" s="1"/>
  <c r="AU394" i="21"/>
  <c r="AV394" i="21" s="1"/>
  <c r="V402" i="21"/>
  <c r="V409" i="21"/>
  <c r="W409" i="21" s="1"/>
  <c r="AU428" i="21"/>
  <c r="AV428" i="21" s="1"/>
  <c r="AU406" i="21"/>
  <c r="AV406" i="21" s="1"/>
  <c r="AU415" i="21"/>
  <c r="AV415" i="21" s="1"/>
  <c r="V423" i="21"/>
  <c r="W423" i="21" s="1"/>
  <c r="V430" i="21"/>
  <c r="W430" i="21" s="1"/>
  <c r="AU361" i="21"/>
  <c r="AU369" i="21"/>
  <c r="AU370" i="21"/>
  <c r="AV370" i="21" s="1"/>
  <c r="V374" i="21"/>
  <c r="W374" i="21" s="1"/>
  <c r="AU374" i="21"/>
  <c r="V379" i="21"/>
  <c r="AU382" i="21"/>
  <c r="AV382" i="21" s="1"/>
  <c r="AU384" i="21"/>
  <c r="V387" i="21"/>
  <c r="W387" i="21" s="1"/>
  <c r="AU388" i="21"/>
  <c r="V389" i="21"/>
  <c r="W389" i="21" s="1"/>
  <c r="V401" i="21"/>
  <c r="V408" i="21"/>
  <c r="AU420" i="21"/>
  <c r="AV420" i="21" s="1"/>
  <c r="V321" i="21"/>
  <c r="V325" i="21"/>
  <c r="W325" i="21" s="1"/>
  <c r="V329" i="21"/>
  <c r="V333" i="21"/>
  <c r="V337" i="21"/>
  <c r="V341" i="21"/>
  <c r="V345" i="21"/>
  <c r="V349" i="21"/>
  <c r="V353" i="21"/>
  <c r="W353" i="21" s="1"/>
  <c r="AU386" i="21"/>
  <c r="AV386" i="21" s="1"/>
  <c r="V413" i="21"/>
  <c r="W413" i="21" s="1"/>
  <c r="AU414" i="21"/>
  <c r="V415" i="21"/>
  <c r="W415" i="21" s="1"/>
  <c r="V422" i="21"/>
  <c r="W422" i="21" s="1"/>
  <c r="AU435" i="21"/>
  <c r="AU318" i="21"/>
  <c r="AU322" i="21"/>
  <c r="AV322" i="21" s="1"/>
  <c r="AU326" i="21"/>
  <c r="AU330" i="21"/>
  <c r="AU334" i="21"/>
  <c r="AU338" i="21"/>
  <c r="AU342" i="21"/>
  <c r="AV342" i="21" s="1"/>
  <c r="AU346" i="21"/>
  <c r="AU350" i="21"/>
  <c r="AV350" i="21" s="1"/>
  <c r="AU354" i="21"/>
  <c r="V381" i="21"/>
  <c r="V393" i="21"/>
  <c r="V394" i="21"/>
  <c r="W394" i="21" s="1"/>
  <c r="AU395" i="21"/>
  <c r="V396" i="21"/>
  <c r="V400" i="21"/>
  <c r="AU412" i="21"/>
  <c r="AV412" i="21" s="1"/>
  <c r="V428" i="21"/>
  <c r="AU429" i="21"/>
  <c r="AV429" i="21" s="1"/>
  <c r="V378" i="21"/>
  <c r="V382" i="21"/>
  <c r="W382" i="21" s="1"/>
  <c r="AU397" i="21"/>
  <c r="AV397" i="21" s="1"/>
  <c r="V398" i="21"/>
  <c r="AU400" i="21"/>
  <c r="V405" i="21"/>
  <c r="W405" i="21" s="1"/>
  <c r="V406" i="21"/>
  <c r="V414" i="21"/>
  <c r="AU431" i="21"/>
  <c r="AV431" i="21" s="1"/>
  <c r="AU434" i="21"/>
  <c r="V380" i="21"/>
  <c r="AU409" i="21"/>
  <c r="AV409" i="21" s="1"/>
  <c r="V410" i="21"/>
  <c r="W410" i="21" s="1"/>
  <c r="V419" i="21"/>
  <c r="V420" i="21"/>
  <c r="AU421" i="21"/>
  <c r="AV421" i="21" s="1"/>
  <c r="V426" i="21"/>
  <c r="AU371" i="21"/>
  <c r="V372" i="21"/>
  <c r="W372" i="21" s="1"/>
  <c r="AU379" i="21"/>
  <c r="AV379" i="21" s="1"/>
  <c r="V385" i="21"/>
  <c r="V392" i="21"/>
  <c r="W392" i="21" s="1"/>
  <c r="AU396" i="21"/>
  <c r="AV396" i="21" s="1"/>
  <c r="V397" i="21"/>
  <c r="W397" i="21" s="1"/>
  <c r="V404" i="21"/>
  <c r="AU423" i="21"/>
  <c r="AV423" i="21" s="1"/>
  <c r="V424" i="21"/>
  <c r="V427" i="21"/>
  <c r="AU430" i="21"/>
  <c r="AV430" i="21" s="1"/>
  <c r="V431" i="21"/>
  <c r="W431" i="21" s="1"/>
  <c r="V432" i="21"/>
  <c r="V436" i="21"/>
  <c r="V438" i="21"/>
  <c r="AU444" i="21"/>
  <c r="AV444" i="21" s="1"/>
  <c r="V445" i="21"/>
  <c r="W445" i="21" s="1"/>
  <c r="AU455" i="21"/>
  <c r="AV455" i="21" s="1"/>
  <c r="AU457" i="21"/>
  <c r="AV457" i="21" s="1"/>
  <c r="V468" i="21"/>
  <c r="AU475" i="21"/>
  <c r="AV475" i="21" s="1"/>
  <c r="V451" i="21"/>
  <c r="V463" i="21"/>
  <c r="W463" i="21" s="1"/>
  <c r="V465" i="21"/>
  <c r="W465" i="21" s="1"/>
  <c r="AU391" i="21"/>
  <c r="AV391" i="21" s="1"/>
  <c r="AU399" i="21"/>
  <c r="AV399" i="21" s="1"/>
  <c r="AU403" i="21"/>
  <c r="AV403" i="21" s="1"/>
  <c r="AU417" i="21"/>
  <c r="AV417" i="21" s="1"/>
  <c r="V447" i="21"/>
  <c r="W447" i="21" s="1"/>
  <c r="AU464" i="21"/>
  <c r="AV464" i="21" s="1"/>
  <c r="AU467" i="21"/>
  <c r="AV467" i="21" s="1"/>
  <c r="AU469" i="21"/>
  <c r="AV469" i="21" s="1"/>
  <c r="AU481" i="21"/>
  <c r="AV481" i="21" s="1"/>
  <c r="V482" i="21"/>
  <c r="W482" i="21" s="1"/>
  <c r="AU483" i="21"/>
  <c r="AV483" i="21" s="1"/>
  <c r="AU489" i="21"/>
  <c r="AV489" i="21" s="1"/>
  <c r="V490" i="21"/>
  <c r="AU491" i="21"/>
  <c r="AV491" i="21" s="1"/>
  <c r="V455" i="21"/>
  <c r="W455" i="21" s="1"/>
  <c r="V457" i="21"/>
  <c r="W457" i="21" s="1"/>
  <c r="V475" i="21"/>
  <c r="W475" i="21" s="1"/>
  <c r="V477" i="21"/>
  <c r="W477" i="21" s="1"/>
  <c r="V485" i="21"/>
  <c r="W485" i="21" s="1"/>
  <c r="V493" i="21"/>
  <c r="W493" i="21" s="1"/>
  <c r="V443" i="21"/>
  <c r="AU476" i="21"/>
  <c r="AV476" i="21" s="1"/>
  <c r="AU436" i="21"/>
  <c r="AV436" i="21" s="1"/>
  <c r="V437" i="21"/>
  <c r="W437" i="21" s="1"/>
  <c r="V439" i="21"/>
  <c r="W439" i="21" s="1"/>
  <c r="AU442" i="21"/>
  <c r="AV442" i="21" s="1"/>
  <c r="AU462" i="21"/>
  <c r="AV462" i="21" s="1"/>
  <c r="V467" i="21"/>
  <c r="W467" i="21" s="1"/>
  <c r="V469" i="21"/>
  <c r="W469" i="21" s="1"/>
  <c r="V471" i="21"/>
  <c r="V481" i="21"/>
  <c r="W481" i="21" s="1"/>
  <c r="V483" i="21"/>
  <c r="W483" i="21" s="1"/>
  <c r="AU484" i="21"/>
  <c r="AV484" i="21" s="1"/>
  <c r="V489" i="21"/>
  <c r="W489" i="21" s="1"/>
  <c r="V491" i="21"/>
  <c r="W491" i="21" s="1"/>
  <c r="AU492" i="21"/>
  <c r="AU439" i="21"/>
  <c r="AU446" i="21"/>
  <c r="AV446" i="21" s="1"/>
  <c r="V456" i="21"/>
  <c r="AU463" i="21"/>
  <c r="AV463" i="21" s="1"/>
  <c r="AU465" i="21"/>
  <c r="AV465" i="21" s="1"/>
  <c r="AU468" i="21"/>
  <c r="AU474" i="21"/>
  <c r="AU441" i="21"/>
  <c r="AV441" i="21" s="1"/>
  <c r="V442" i="21"/>
  <c r="W442" i="21" s="1"/>
  <c r="AU447" i="21"/>
  <c r="AV447" i="21" s="1"/>
  <c r="V449" i="21"/>
  <c r="W449" i="21" s="1"/>
  <c r="AU454" i="21"/>
  <c r="V458" i="21"/>
  <c r="W458" i="21" s="1"/>
  <c r="V478" i="21"/>
  <c r="W478" i="21" s="1"/>
  <c r="V486" i="21"/>
  <c r="W486" i="21" s="1"/>
  <c r="AU458" i="21"/>
  <c r="AV458" i="21" s="1"/>
  <c r="AU470" i="21"/>
  <c r="AV470" i="21" s="1"/>
  <c r="AU478" i="21"/>
  <c r="AU486" i="21"/>
  <c r="AU494" i="21"/>
  <c r="AV494" i="21" s="1"/>
  <c r="AU498" i="21"/>
  <c r="AV498" i="21" s="1"/>
  <c r="AU514" i="21"/>
  <c r="AV514" i="21" s="1"/>
  <c r="AU522" i="21"/>
  <c r="AV522" i="21" s="1"/>
  <c r="AU530" i="21"/>
  <c r="AV530" i="21" s="1"/>
  <c r="AU534" i="21"/>
  <c r="AV534" i="21" s="1"/>
  <c r="AK12" i="20"/>
  <c r="T360" i="20"/>
  <c r="H360" i="20"/>
  <c r="M17" i="20"/>
  <c r="AB40" i="20"/>
  <c r="AB72" i="20"/>
  <c r="N12" i="20"/>
  <c r="G15" i="20"/>
  <c r="AC19" i="20"/>
  <c r="AC5" i="20" s="1"/>
  <c r="N14" i="20"/>
  <c r="E10" i="20"/>
  <c r="M10" i="20"/>
  <c r="S19" i="20"/>
  <c r="S5" i="20" s="1"/>
  <c r="AE17" i="20"/>
  <c r="Y15" i="20"/>
  <c r="I13" i="20"/>
  <c r="AA11" i="20"/>
  <c r="AO26" i="20"/>
  <c r="AI14" i="20"/>
  <c r="E13" i="20"/>
  <c r="M13" i="20"/>
  <c r="AO46" i="20"/>
  <c r="T48" i="20"/>
  <c r="AO68" i="20"/>
  <c r="J15" i="20"/>
  <c r="AF12" i="20"/>
  <c r="AE15" i="20"/>
  <c r="E12" i="20"/>
  <c r="AG12" i="20"/>
  <c r="AB45" i="20"/>
  <c r="AO74" i="20"/>
  <c r="Q13" i="20"/>
  <c r="N20" i="20"/>
  <c r="N6" i="20" s="1"/>
  <c r="I14" i="20"/>
  <c r="Q14" i="20"/>
  <c r="AO47" i="20"/>
  <c r="AB47" i="20"/>
  <c r="AC12" i="20"/>
  <c r="R15" i="20"/>
  <c r="AK19" i="20"/>
  <c r="AK5" i="20" s="1"/>
  <c r="S15" i="20"/>
  <c r="AM15" i="20"/>
  <c r="Q11" i="20"/>
  <c r="J16" i="20"/>
  <c r="P18" i="20"/>
  <c r="P10" i="20"/>
  <c r="AB28" i="20"/>
  <c r="AC11" i="20"/>
  <c r="AI13" i="20"/>
  <c r="R16" i="20"/>
  <c r="Z18" i="20"/>
  <c r="H27" i="20"/>
  <c r="H28" i="20"/>
  <c r="AB29" i="20"/>
  <c r="O12" i="20"/>
  <c r="K15" i="20"/>
  <c r="I11" i="20"/>
  <c r="AN12" i="20"/>
  <c r="AG15" i="20"/>
  <c r="H24" i="20"/>
  <c r="AC14" i="20"/>
  <c r="AK14" i="20"/>
  <c r="AB25" i="20"/>
  <c r="M12" i="20"/>
  <c r="Y12" i="20"/>
  <c r="AO34" i="20"/>
  <c r="H43" i="20"/>
  <c r="H44" i="20"/>
  <c r="AI11" i="20"/>
  <c r="AJ16" i="20"/>
  <c r="AH18" i="20"/>
  <c r="K14" i="20"/>
  <c r="S14" i="20"/>
  <c r="AF14" i="20"/>
  <c r="AN14" i="20"/>
  <c r="AE10" i="20"/>
  <c r="AM10" i="20"/>
  <c r="AO70" i="20"/>
  <c r="AO135" i="20"/>
  <c r="AO143" i="20"/>
  <c r="T154" i="20"/>
  <c r="AO159" i="20"/>
  <c r="T162" i="20"/>
  <c r="AO162" i="20"/>
  <c r="T167" i="20"/>
  <c r="H172" i="20"/>
  <c r="AB173" i="20"/>
  <c r="AB174" i="20"/>
  <c r="T199" i="20"/>
  <c r="AO207" i="20"/>
  <c r="AO211" i="20"/>
  <c r="AB211" i="20"/>
  <c r="AO78" i="20"/>
  <c r="AO79" i="20"/>
  <c r="AO82" i="20"/>
  <c r="AO86" i="20"/>
  <c r="AO90" i="20"/>
  <c r="AO94" i="20"/>
  <c r="AO98" i="20"/>
  <c r="AO102" i="20"/>
  <c r="AO106" i="20"/>
  <c r="AO110" i="20"/>
  <c r="AO114" i="20"/>
  <c r="AO118" i="20"/>
  <c r="AO120" i="20"/>
  <c r="T122" i="20"/>
  <c r="AO122" i="20"/>
  <c r="AO124" i="20"/>
  <c r="T126" i="20"/>
  <c r="AO126" i="20"/>
  <c r="AO133" i="20"/>
  <c r="T135" i="20"/>
  <c r="AB163" i="20"/>
  <c r="T165" i="20"/>
  <c r="AO165" i="20"/>
  <c r="AO303" i="20"/>
  <c r="AB303" i="20"/>
  <c r="T151" i="20"/>
  <c r="AO152" i="20"/>
  <c r="T159" i="20"/>
  <c r="AO160" i="20"/>
  <c r="AO166" i="20"/>
  <c r="AO215" i="20"/>
  <c r="AB215" i="20"/>
  <c r="H131" i="20"/>
  <c r="AB132" i="20"/>
  <c r="T156" i="20"/>
  <c r="T169" i="20"/>
  <c r="T193" i="20"/>
  <c r="T201" i="20"/>
  <c r="AO282" i="20"/>
  <c r="AB282" i="20"/>
  <c r="H72" i="20"/>
  <c r="H20" i="20" s="1"/>
  <c r="H6" i="20" s="1"/>
  <c r="AB73" i="20"/>
  <c r="AB74" i="20"/>
  <c r="AB75" i="20"/>
  <c r="AB77" i="20"/>
  <c r="AB78" i="20"/>
  <c r="AB79" i="20"/>
  <c r="AB81" i="20"/>
  <c r="AB82" i="20"/>
  <c r="AB83" i="20"/>
  <c r="AO84" i="20"/>
  <c r="AB85" i="20"/>
  <c r="AB86" i="20"/>
  <c r="AB87" i="20"/>
  <c r="AO88" i="20"/>
  <c r="AB89" i="20"/>
  <c r="AB90" i="20"/>
  <c r="AB91" i="20"/>
  <c r="AO92" i="20"/>
  <c r="AB93" i="20"/>
  <c r="AB94" i="20"/>
  <c r="AB95" i="20"/>
  <c r="AO96" i="20"/>
  <c r="AB97" i="20"/>
  <c r="AB98" i="20"/>
  <c r="AB99" i="20"/>
  <c r="AO100" i="20"/>
  <c r="AB101" i="20"/>
  <c r="AB102" i="20"/>
  <c r="AB103" i="20"/>
  <c r="AO104" i="20"/>
  <c r="AB105" i="20"/>
  <c r="AB106" i="20"/>
  <c r="AB107" i="20"/>
  <c r="AO108" i="20"/>
  <c r="AB109" i="20"/>
  <c r="AB110" i="20"/>
  <c r="AB111" i="20"/>
  <c r="AO112" i="20"/>
  <c r="AB113" i="20"/>
  <c r="AB114" i="20"/>
  <c r="AB115" i="20"/>
  <c r="AO116" i="20"/>
  <c r="AB117" i="20"/>
  <c r="AB118" i="20"/>
  <c r="AB120" i="20"/>
  <c r="AO121" i="20"/>
  <c r="AB122" i="20"/>
  <c r="AB124" i="20"/>
  <c r="AO125" i="20"/>
  <c r="AB126" i="20"/>
  <c r="AO131" i="20"/>
  <c r="AO139" i="20"/>
  <c r="AO147" i="20"/>
  <c r="T150" i="20"/>
  <c r="AO155" i="20"/>
  <c r="AO158" i="20"/>
  <c r="AO164" i="20"/>
  <c r="AB165" i="20"/>
  <c r="AO177" i="20"/>
  <c r="H180" i="20"/>
  <c r="AB181" i="20"/>
  <c r="T281" i="20"/>
  <c r="H281" i="20"/>
  <c r="AB33" i="20"/>
  <c r="E15" i="20"/>
  <c r="Y13" i="20"/>
  <c r="T41" i="20"/>
  <c r="AJ15" i="20"/>
  <c r="AO48" i="20"/>
  <c r="AO52" i="20"/>
  <c r="AB53" i="20"/>
  <c r="AB55" i="20"/>
  <c r="AB56" i="20"/>
  <c r="AB57" i="20"/>
  <c r="AB59" i="20"/>
  <c r="AB60" i="20"/>
  <c r="AB61" i="20"/>
  <c r="AB63" i="20"/>
  <c r="AB64" i="20"/>
  <c r="AB66" i="20"/>
  <c r="AB68" i="20"/>
  <c r="AB69" i="20"/>
  <c r="AB70" i="20"/>
  <c r="H73" i="20"/>
  <c r="H76" i="20"/>
  <c r="H77" i="20"/>
  <c r="H80" i="20"/>
  <c r="H81" i="20"/>
  <c r="H84" i="20"/>
  <c r="H85" i="20"/>
  <c r="T86" i="20"/>
  <c r="T87" i="20"/>
  <c r="H88" i="20"/>
  <c r="H89" i="20"/>
  <c r="T90" i="20"/>
  <c r="T91" i="20"/>
  <c r="H92" i="20"/>
  <c r="H93" i="20"/>
  <c r="T94" i="20"/>
  <c r="T95" i="20"/>
  <c r="H96" i="20"/>
  <c r="H97" i="20"/>
  <c r="T98" i="20"/>
  <c r="T99" i="20"/>
  <c r="H100" i="20"/>
  <c r="H101" i="20"/>
  <c r="T102" i="20"/>
  <c r="T103" i="20"/>
  <c r="H104" i="20"/>
  <c r="H105" i="20"/>
  <c r="T106" i="20"/>
  <c r="T107" i="20"/>
  <c r="H108" i="20"/>
  <c r="H109" i="20"/>
  <c r="T110" i="20"/>
  <c r="T111" i="20"/>
  <c r="H112" i="20"/>
  <c r="H113" i="20"/>
  <c r="T114" i="20"/>
  <c r="T115" i="20"/>
  <c r="H116" i="20"/>
  <c r="H117" i="20"/>
  <c r="T118" i="20"/>
  <c r="AO119" i="20"/>
  <c r="H121" i="20"/>
  <c r="H122" i="20"/>
  <c r="AO123" i="20"/>
  <c r="H125" i="20"/>
  <c r="H126" i="20"/>
  <c r="AO127" i="20"/>
  <c r="H150" i="20"/>
  <c r="AB158" i="20"/>
  <c r="T173" i="20"/>
  <c r="T179" i="20"/>
  <c r="H181" i="20"/>
  <c r="AO184" i="20"/>
  <c r="T217" i="20"/>
  <c r="M15" i="20"/>
  <c r="AG13" i="20"/>
  <c r="H47" i="20"/>
  <c r="AO50" i="20"/>
  <c r="AK20" i="20"/>
  <c r="AK6" i="20" s="1"/>
  <c r="K11" i="20"/>
  <c r="S11" i="20"/>
  <c r="AE12" i="20"/>
  <c r="AM12" i="20"/>
  <c r="AA13" i="20"/>
  <c r="AB36" i="20"/>
  <c r="AE13" i="20"/>
  <c r="AM13" i="20"/>
  <c r="H48" i="20"/>
  <c r="H50" i="20"/>
  <c r="AO55" i="20"/>
  <c r="AO59" i="20"/>
  <c r="AO63" i="20"/>
  <c r="AO66" i="20"/>
  <c r="H69" i="20"/>
  <c r="H129" i="20"/>
  <c r="H135" i="20"/>
  <c r="AB136" i="20"/>
  <c r="T139" i="20"/>
  <c r="H143" i="20"/>
  <c r="AB144" i="20"/>
  <c r="AO148" i="20"/>
  <c r="H151" i="20"/>
  <c r="AB152" i="20"/>
  <c r="T155" i="20"/>
  <c r="AO156" i="20"/>
  <c r="H159" i="20"/>
  <c r="AB160" i="20"/>
  <c r="AB168" i="20"/>
  <c r="T183" i="20"/>
  <c r="AO295" i="20"/>
  <c r="AB295" i="20"/>
  <c r="AB182" i="20"/>
  <c r="T192" i="20"/>
  <c r="AO193" i="20"/>
  <c r="AB198" i="20"/>
  <c r="AO208" i="20"/>
  <c r="T215" i="20"/>
  <c r="AO218" i="20"/>
  <c r="H220" i="20"/>
  <c r="AB221" i="20"/>
  <c r="T232" i="20"/>
  <c r="T237" i="20"/>
  <c r="T248" i="20"/>
  <c r="H266" i="20"/>
  <c r="AB267" i="20"/>
  <c r="AB268" i="20"/>
  <c r="H282" i="20"/>
  <c r="AB283" i="20"/>
  <c r="AB284" i="20"/>
  <c r="T292" i="20"/>
  <c r="AO293" i="20"/>
  <c r="H296" i="20"/>
  <c r="AO296" i="20"/>
  <c r="AB297" i="20"/>
  <c r="T299" i="20"/>
  <c r="H304" i="20"/>
  <c r="AO304" i="20"/>
  <c r="AB355" i="20"/>
  <c r="AO358" i="20"/>
  <c r="AB358" i="20"/>
  <c r="AO542" i="20"/>
  <c r="AB542" i="20"/>
  <c r="T189" i="20"/>
  <c r="T210" i="20"/>
  <c r="T212" i="20"/>
  <c r="T218" i="20"/>
  <c r="AO235" i="20"/>
  <c r="T240" i="20"/>
  <c r="AO267" i="20"/>
  <c r="T268" i="20"/>
  <c r="T275" i="20"/>
  <c r="T284" i="20"/>
  <c r="T285" i="20"/>
  <c r="AO286" i="20"/>
  <c r="T291" i="20"/>
  <c r="T297" i="20"/>
  <c r="T300" i="20"/>
  <c r="T302" i="20"/>
  <c r="AB352" i="20"/>
  <c r="AB353" i="20"/>
  <c r="AB354" i="20"/>
  <c r="V440" i="20"/>
  <c r="H168" i="20"/>
  <c r="AB169" i="20"/>
  <c r="AB170" i="20"/>
  <c r="T180" i="20"/>
  <c r="AO181" i="20"/>
  <c r="AB186" i="20"/>
  <c r="AO194" i="20"/>
  <c r="T196" i="20"/>
  <c r="AO197" i="20"/>
  <c r="AB202" i="20"/>
  <c r="T205" i="20"/>
  <c r="T208" i="20"/>
  <c r="AO220" i="20"/>
  <c r="AB222" i="20"/>
  <c r="AB223" i="20"/>
  <c r="AB224" i="20"/>
  <c r="AB225" i="20"/>
  <c r="AB227" i="20"/>
  <c r="AB228" i="20"/>
  <c r="AB229" i="20"/>
  <c r="H230" i="20"/>
  <c r="AB231" i="20"/>
  <c r="T241" i="20"/>
  <c r="H244" i="20"/>
  <c r="AB245" i="20"/>
  <c r="H258" i="20"/>
  <c r="AB259" i="20"/>
  <c r="H260" i="20"/>
  <c r="AB260" i="20"/>
  <c r="T263" i="20"/>
  <c r="T266" i="20"/>
  <c r="H270" i="20"/>
  <c r="AB271" i="20"/>
  <c r="AB272" i="20"/>
  <c r="AO277" i="20"/>
  <c r="AO281" i="20"/>
  <c r="H285" i="20"/>
  <c r="H286" i="20"/>
  <c r="AB286" i="20"/>
  <c r="AB287" i="20"/>
  <c r="AB288" i="20"/>
  <c r="H297" i="20"/>
  <c r="AO298" i="20"/>
  <c r="H313" i="20"/>
  <c r="AO313" i="20"/>
  <c r="H314" i="20"/>
  <c r="H317" i="20"/>
  <c r="AO317" i="20"/>
  <c r="H318" i="20"/>
  <c r="H321" i="20"/>
  <c r="AO321" i="20"/>
  <c r="H322" i="20"/>
  <c r="H325" i="20"/>
  <c r="AO325" i="20"/>
  <c r="H326" i="20"/>
  <c r="T327" i="20"/>
  <c r="T328" i="20"/>
  <c r="H329" i="20"/>
  <c r="AO329" i="20"/>
  <c r="H330" i="20"/>
  <c r="T331" i="20"/>
  <c r="T332" i="20"/>
  <c r="H333" i="20"/>
  <c r="AO333" i="20"/>
  <c r="H334" i="20"/>
  <c r="T335" i="20"/>
  <c r="T336" i="20"/>
  <c r="H337" i="20"/>
  <c r="AO337" i="20"/>
  <c r="H338" i="20"/>
  <c r="T339" i="20"/>
  <c r="T373" i="20"/>
  <c r="AO417" i="20"/>
  <c r="AB417" i="20"/>
  <c r="AO226" i="20"/>
  <c r="AO232" i="20"/>
  <c r="AO239" i="20"/>
  <c r="T249" i="20"/>
  <c r="T252" i="20"/>
  <c r="AO271" i="20"/>
  <c r="T272" i="20"/>
  <c r="T279" i="20"/>
  <c r="T288" i="20"/>
  <c r="T289" i="20"/>
  <c r="AO290" i="20"/>
  <c r="AO297" i="20"/>
  <c r="AO299" i="20"/>
  <c r="AB300" i="20"/>
  <c r="T184" i="20"/>
  <c r="AO185" i="20"/>
  <c r="AB190" i="20"/>
  <c r="T200" i="20"/>
  <c r="AO201" i="20"/>
  <c r="T211" i="20"/>
  <c r="AO212" i="20"/>
  <c r="AO214" i="20"/>
  <c r="T219" i="20"/>
  <c r="H232" i="20"/>
  <c r="AO236" i="20"/>
  <c r="AB237" i="20"/>
  <c r="AB238" i="20"/>
  <c r="T244" i="20"/>
  <c r="H256" i="20"/>
  <c r="T258" i="20"/>
  <c r="H274" i="20"/>
  <c r="AB275" i="20"/>
  <c r="AB276" i="20"/>
  <c r="AO285" i="20"/>
  <c r="H289" i="20"/>
  <c r="H290" i="20"/>
  <c r="AB290" i="20"/>
  <c r="AB291" i="20"/>
  <c r="AO292" i="20"/>
  <c r="T295" i="20"/>
  <c r="T298" i="20"/>
  <c r="AB299" i="20"/>
  <c r="AO300" i="20"/>
  <c r="T303" i="20"/>
  <c r="T305" i="20"/>
  <c r="AO314" i="20"/>
  <c r="AO318" i="20"/>
  <c r="AO322" i="20"/>
  <c r="AO372" i="20"/>
  <c r="AB372" i="20"/>
  <c r="T538" i="20"/>
  <c r="H173" i="20"/>
  <c r="T181" i="20"/>
  <c r="H189" i="20"/>
  <c r="H192" i="20"/>
  <c r="AB193" i="20"/>
  <c r="T197" i="20"/>
  <c r="AO209" i="20"/>
  <c r="T214" i="20"/>
  <c r="AO217" i="20"/>
  <c r="T228" i="20"/>
  <c r="H236" i="20"/>
  <c r="H262" i="20"/>
  <c r="AB263" i="20"/>
  <c r="H264" i="20"/>
  <c r="AB264" i="20"/>
  <c r="T267" i="20"/>
  <c r="H275" i="20"/>
  <c r="T276" i="20"/>
  <c r="AO276" i="20"/>
  <c r="T277" i="20"/>
  <c r="AB277" i="20"/>
  <c r="AO278" i="20"/>
  <c r="T283" i="20"/>
  <c r="T293" i="20"/>
  <c r="T296" i="20"/>
  <c r="T301" i="20"/>
  <c r="T304" i="20"/>
  <c r="T371" i="20"/>
  <c r="T188" i="20"/>
  <c r="AO189" i="20"/>
  <c r="T204" i="20"/>
  <c r="T206" i="20"/>
  <c r="T10" i="20" s="1"/>
  <c r="H250" i="20"/>
  <c r="T253" i="20"/>
  <c r="T256" i="20"/>
  <c r="AO269" i="20"/>
  <c r="AO289" i="20"/>
  <c r="T294" i="20"/>
  <c r="AO294" i="20"/>
  <c r="AO302" i="20"/>
  <c r="AO305" i="20"/>
  <c r="AO315" i="20"/>
  <c r="AO319" i="20"/>
  <c r="AO323" i="20"/>
  <c r="AO327" i="20"/>
  <c r="AO331" i="20"/>
  <c r="AO335" i="20"/>
  <c r="AO339" i="20"/>
  <c r="AO343" i="20"/>
  <c r="H362" i="20"/>
  <c r="AO365" i="20"/>
  <c r="T366" i="20"/>
  <c r="T398" i="20"/>
  <c r="H398" i="20"/>
  <c r="T340" i="20"/>
  <c r="H341" i="20"/>
  <c r="AO341" i="20"/>
  <c r="H342" i="20"/>
  <c r="T343" i="20"/>
  <c r="T344" i="20"/>
  <c r="H345" i="20"/>
  <c r="AO345" i="20"/>
  <c r="H346" i="20"/>
  <c r="T347" i="20"/>
  <c r="T348" i="20"/>
  <c r="H349" i="20"/>
  <c r="AO349" i="20"/>
  <c r="H350" i="20"/>
  <c r="T351" i="20"/>
  <c r="T352" i="20"/>
  <c r="H353" i="20"/>
  <c r="AO353" i="20"/>
  <c r="T354" i="20"/>
  <c r="T355" i="20"/>
  <c r="T356" i="20"/>
  <c r="AB359" i="20"/>
  <c r="H369" i="20"/>
  <c r="AO369" i="20"/>
  <c r="AO370" i="20"/>
  <c r="AB375" i="20"/>
  <c r="H381" i="20"/>
  <c r="AO381" i="20"/>
  <c r="H389" i="20"/>
  <c r="H391" i="20"/>
  <c r="AB392" i="20"/>
  <c r="AB394" i="20"/>
  <c r="T403" i="20"/>
  <c r="AO404" i="20"/>
  <c r="T405" i="20"/>
  <c r="T408" i="20"/>
  <c r="AO409" i="20"/>
  <c r="H412" i="20"/>
  <c r="AO413" i="20"/>
  <c r="H421" i="20"/>
  <c r="AB426" i="20"/>
  <c r="AB428" i="20"/>
  <c r="AO432" i="20"/>
  <c r="AO433" i="20"/>
  <c r="AO434" i="20"/>
  <c r="T435" i="20"/>
  <c r="AB443" i="20"/>
  <c r="AB453" i="20"/>
  <c r="T459" i="20"/>
  <c r="AO464" i="20"/>
  <c r="T466" i="20"/>
  <c r="AB473" i="20"/>
  <c r="AB489" i="20"/>
  <c r="T495" i="20"/>
  <c r="AO505" i="20"/>
  <c r="AO515" i="20"/>
  <c r="AB516" i="20"/>
  <c r="H520" i="20"/>
  <c r="H524" i="20"/>
  <c r="AB528" i="20"/>
  <c r="T531" i="20"/>
  <c r="AO531" i="20"/>
  <c r="AO533" i="20"/>
  <c r="AB534" i="20"/>
  <c r="T362" i="20"/>
  <c r="T367" i="20"/>
  <c r="AO368" i="20"/>
  <c r="T372" i="20"/>
  <c r="T389" i="20"/>
  <c r="T393" i="20"/>
  <c r="T396" i="20"/>
  <c r="AO397" i="20"/>
  <c r="AO398" i="20"/>
  <c r="AO399" i="20"/>
  <c r="AO419" i="20"/>
  <c r="T421" i="20"/>
  <c r="AO422" i="20"/>
  <c r="T423" i="20"/>
  <c r="T425" i="20"/>
  <c r="T427" i="20"/>
  <c r="T430" i="20"/>
  <c r="AO431" i="20"/>
  <c r="T436" i="20"/>
  <c r="AO445" i="20"/>
  <c r="T452" i="20"/>
  <c r="AO453" i="20"/>
  <c r="T472" i="20"/>
  <c r="AO473" i="20"/>
  <c r="T474" i="20"/>
  <c r="T477" i="20"/>
  <c r="T488" i="20"/>
  <c r="AO489" i="20"/>
  <c r="T490" i="20"/>
  <c r="T493" i="20"/>
  <c r="T520" i="20"/>
  <c r="AO521" i="20"/>
  <c r="T525" i="20"/>
  <c r="T527" i="20"/>
  <c r="AO532" i="20"/>
  <c r="AO541" i="20"/>
  <c r="AO357" i="20"/>
  <c r="AO359" i="20"/>
  <c r="H363" i="20"/>
  <c r="T365" i="20"/>
  <c r="AO366" i="20"/>
  <c r="AB368" i="20"/>
  <c r="H372" i="20"/>
  <c r="AO375" i="20"/>
  <c r="T378" i="20"/>
  <c r="H379" i="20"/>
  <c r="T381" i="20"/>
  <c r="AB383" i="20"/>
  <c r="AO385" i="20"/>
  <c r="T387" i="20"/>
  <c r="AO387" i="20"/>
  <c r="AO388" i="20"/>
  <c r="T391" i="20"/>
  <c r="AB395" i="20"/>
  <c r="AO401" i="20"/>
  <c r="AB402" i="20"/>
  <c r="T404" i="20"/>
  <c r="H406" i="20"/>
  <c r="AO407" i="20"/>
  <c r="H413" i="20"/>
  <c r="T424" i="20"/>
  <c r="AB429" i="20"/>
  <c r="H436" i="20"/>
  <c r="AB437" i="20"/>
  <c r="AB440" i="20"/>
  <c r="T444" i="20"/>
  <c r="T446" i="20"/>
  <c r="AO448" i="20"/>
  <c r="AB451" i="20"/>
  <c r="AB456" i="20"/>
  <c r="T464" i="20"/>
  <c r="AO465" i="20"/>
  <c r="AB466" i="20"/>
  <c r="AO469" i="20"/>
  <c r="H471" i="20"/>
  <c r="AB476" i="20"/>
  <c r="T484" i="20"/>
  <c r="AO485" i="20"/>
  <c r="H487" i="20"/>
  <c r="AB492" i="20"/>
  <c r="AB506" i="20"/>
  <c r="AB507" i="20"/>
  <c r="AO509" i="20"/>
  <c r="T510" i="20"/>
  <c r="AB514" i="20"/>
  <c r="AO518" i="20"/>
  <c r="AO528" i="20"/>
  <c r="T530" i="20"/>
  <c r="AO537" i="20"/>
  <c r="T542" i="20"/>
  <c r="H359" i="20"/>
  <c r="T363" i="20"/>
  <c r="AO364" i="20"/>
  <c r="T368" i="20"/>
  <c r="AO371" i="20"/>
  <c r="AO373" i="20"/>
  <c r="T374" i="20"/>
  <c r="H375" i="20"/>
  <c r="AO376" i="20"/>
  <c r="T379" i="20"/>
  <c r="T383" i="20"/>
  <c r="T390" i="20"/>
  <c r="T392" i="20"/>
  <c r="AO395" i="20"/>
  <c r="AO402" i="20"/>
  <c r="AO403" i="20"/>
  <c r="T409" i="20"/>
  <c r="T413" i="20"/>
  <c r="AO414" i="20"/>
  <c r="T415" i="20"/>
  <c r="AO424" i="20"/>
  <c r="T426" i="20"/>
  <c r="AO429" i="20"/>
  <c r="T434" i="20"/>
  <c r="AO435" i="20"/>
  <c r="T438" i="20"/>
  <c r="H443" i="20"/>
  <c r="AO451" i="20"/>
  <c r="AB459" i="20"/>
  <c r="T471" i="20"/>
  <c r="AO471" i="20"/>
  <c r="AB479" i="20"/>
  <c r="T487" i="20"/>
  <c r="AO487" i="20"/>
  <c r="AB499" i="20"/>
  <c r="AO502" i="20"/>
  <c r="T504" i="20"/>
  <c r="T508" i="20"/>
  <c r="AB512" i="20"/>
  <c r="AO519" i="20"/>
  <c r="H528" i="20"/>
  <c r="H532" i="20"/>
  <c r="T534" i="20"/>
  <c r="T536" i="20"/>
  <c r="T539" i="20"/>
  <c r="AO539" i="20"/>
  <c r="H542" i="20"/>
  <c r="AO347" i="20"/>
  <c r="AO351" i="20"/>
  <c r="AO355" i="20"/>
  <c r="T357" i="20"/>
  <c r="V357" i="20" s="1"/>
  <c r="AO361" i="20"/>
  <c r="AO362" i="20"/>
  <c r="T376" i="20"/>
  <c r="AO377" i="20"/>
  <c r="T416" i="20"/>
  <c r="T417" i="20"/>
  <c r="T419" i="20"/>
  <c r="T422" i="20"/>
  <c r="AO423" i="20"/>
  <c r="AO425" i="20"/>
  <c r="AO443" i="20"/>
  <c r="T445" i="20"/>
  <c r="AO456" i="20"/>
  <c r="T458" i="20"/>
  <c r="AO496" i="20"/>
  <c r="AO501" i="20"/>
  <c r="AO517" i="20"/>
  <c r="T518" i="20"/>
  <c r="T521" i="20"/>
  <c r="T528" i="20"/>
  <c r="AO529" i="20"/>
  <c r="T533" i="20"/>
  <c r="T537" i="20"/>
  <c r="AO540" i="20"/>
  <c r="T543" i="20"/>
  <c r="T358" i="20"/>
  <c r="T359" i="20"/>
  <c r="AO360" i="20"/>
  <c r="T364" i="20"/>
  <c r="H366" i="20"/>
  <c r="AB369" i="20"/>
  <c r="T370" i="20"/>
  <c r="T375" i="20"/>
  <c r="T380" i="20"/>
  <c r="AB381" i="20"/>
  <c r="AO384" i="20"/>
  <c r="T385" i="20"/>
  <c r="T388" i="20"/>
  <c r="AO389" i="20"/>
  <c r="AO390" i="20"/>
  <c r="AO391" i="20"/>
  <c r="H395" i="20"/>
  <c r="T397" i="20"/>
  <c r="T401" i="20"/>
  <c r="AO405" i="20"/>
  <c r="T407" i="20"/>
  <c r="AO408" i="20"/>
  <c r="H410" i="20"/>
  <c r="T411" i="20"/>
  <c r="AO411" i="20"/>
  <c r="AB412" i="20"/>
  <c r="H416" i="20"/>
  <c r="AB421" i="20"/>
  <c r="AB425" i="20"/>
  <c r="H429" i="20"/>
  <c r="H437" i="20"/>
  <c r="T448" i="20"/>
  <c r="AO449" i="20"/>
  <c r="H456" i="20"/>
  <c r="T460" i="20"/>
  <c r="AO461" i="20"/>
  <c r="T469" i="20"/>
  <c r="AB470" i="20"/>
  <c r="H476" i="20"/>
  <c r="T480" i="20"/>
  <c r="AO481" i="20"/>
  <c r="T482" i="20"/>
  <c r="T485" i="20"/>
  <c r="AB486" i="20"/>
  <c r="H492" i="20"/>
  <c r="T500" i="20"/>
  <c r="AO512" i="20"/>
  <c r="T516" i="20"/>
  <c r="AB520" i="20"/>
  <c r="T523" i="20"/>
  <c r="AO523" i="20"/>
  <c r="AO526" i="20"/>
  <c r="T532" i="20"/>
  <c r="T540" i="20"/>
  <c r="AO374" i="20"/>
  <c r="AB387" i="20"/>
  <c r="AO393" i="20"/>
  <c r="T395" i="20"/>
  <c r="AO396" i="20"/>
  <c r="T399" i="20"/>
  <c r="T410" i="20"/>
  <c r="T414" i="20"/>
  <c r="AO415" i="20"/>
  <c r="AO416" i="20"/>
  <c r="T418" i="20"/>
  <c r="AO421" i="20"/>
  <c r="AO427" i="20"/>
  <c r="T429" i="20"/>
  <c r="AO430" i="20"/>
  <c r="T431" i="20"/>
  <c r="H432" i="20"/>
  <c r="T433" i="20"/>
  <c r="AO437" i="20"/>
  <c r="T441" i="20"/>
  <c r="H448" i="20"/>
  <c r="AO457" i="20"/>
  <c r="H459" i="20"/>
  <c r="AB464" i="20"/>
  <c r="AB468" i="20"/>
  <c r="T476" i="20"/>
  <c r="AO477" i="20"/>
  <c r="H479" i="20"/>
  <c r="AB484" i="20"/>
  <c r="T492" i="20"/>
  <c r="AO493" i="20"/>
  <c r="H495" i="20"/>
  <c r="H499" i="20"/>
  <c r="AO507" i="20"/>
  <c r="AB508" i="20"/>
  <c r="H512" i="20"/>
  <c r="T517" i="20"/>
  <c r="T519" i="20"/>
  <c r="AO524" i="20"/>
  <c r="AB525" i="20"/>
  <c r="AO527" i="20"/>
  <c r="AB533" i="20"/>
  <c r="T535" i="20"/>
  <c r="AO535" i="20"/>
  <c r="AB536" i="20"/>
  <c r="H540" i="20"/>
  <c r="AO543" i="20"/>
  <c r="K12" i="20"/>
  <c r="S12" i="20"/>
  <c r="T66" i="20"/>
  <c r="H66" i="20"/>
  <c r="T30" i="20"/>
  <c r="H30" i="20"/>
  <c r="G12" i="20"/>
  <c r="G13" i="20"/>
  <c r="T38" i="20"/>
  <c r="H38" i="20"/>
  <c r="T46" i="20"/>
  <c r="H46" i="20"/>
  <c r="AM20" i="20"/>
  <c r="AM6" i="20" s="1"/>
  <c r="AE20" i="20"/>
  <c r="AE6" i="20" s="1"/>
  <c r="M20" i="20"/>
  <c r="M6" i="20" s="1"/>
  <c r="E20" i="20"/>
  <c r="E6" i="20" s="1"/>
  <c r="AJ19" i="20"/>
  <c r="AJ5" i="20" s="1"/>
  <c r="R19" i="20"/>
  <c r="R5" i="20" s="1"/>
  <c r="J19" i="20"/>
  <c r="J5" i="20" s="1"/>
  <c r="AO18" i="20"/>
  <c r="AG18" i="20"/>
  <c r="Y18" i="20"/>
  <c r="O18" i="20"/>
  <c r="G18" i="20"/>
  <c r="AL17" i="20"/>
  <c r="AD17" i="20"/>
  <c r="L17" i="20"/>
  <c r="AI16" i="20"/>
  <c r="AA16" i="20"/>
  <c r="Q16" i="20"/>
  <c r="I16" i="20"/>
  <c r="AN15" i="20"/>
  <c r="AF15" i="20"/>
  <c r="N15" i="20"/>
  <c r="AH13" i="20"/>
  <c r="Z13" i="20"/>
  <c r="P13" i="20"/>
  <c r="AJ11" i="20"/>
  <c r="R11" i="20"/>
  <c r="J11" i="20"/>
  <c r="AG10" i="20"/>
  <c r="Y10" i="20"/>
  <c r="O10" i="20"/>
  <c r="AL20" i="20"/>
  <c r="AL6" i="20" s="1"/>
  <c r="AD20" i="20"/>
  <c r="AD6" i="20" s="1"/>
  <c r="T20" i="20"/>
  <c r="T6" i="20" s="1"/>
  <c r="L20" i="20"/>
  <c r="L6" i="20" s="1"/>
  <c r="AI19" i="20"/>
  <c r="AI5" i="20" s="1"/>
  <c r="AA19" i="20"/>
  <c r="AA5" i="20" s="1"/>
  <c r="Q19" i="20"/>
  <c r="Q5" i="20" s="1"/>
  <c r="I19" i="20"/>
  <c r="I5" i="20" s="1"/>
  <c r="AN18" i="20"/>
  <c r="AF18" i="20"/>
  <c r="N18" i="20"/>
  <c r="AK17" i="20"/>
  <c r="AC17" i="20"/>
  <c r="S17" i="20"/>
  <c r="K17" i="20"/>
  <c r="AH16" i="20"/>
  <c r="Z16" i="20"/>
  <c r="P16" i="20"/>
  <c r="AJ14" i="20"/>
  <c r="R14" i="20"/>
  <c r="J14" i="20"/>
  <c r="AL12" i="20"/>
  <c r="AD12" i="20"/>
  <c r="L12" i="20"/>
  <c r="J17" i="20"/>
  <c r="AO16" i="20"/>
  <c r="AG16" i="20"/>
  <c r="Y16" i="20"/>
  <c r="O16" i="20"/>
  <c r="G16" i="20"/>
  <c r="AL15" i="20"/>
  <c r="AD15" i="20"/>
  <c r="L15" i="20"/>
  <c r="AN13" i="20"/>
  <c r="AF13" i="20"/>
  <c r="N13" i="20"/>
  <c r="AH11" i="20"/>
  <c r="Z11" i="20"/>
  <c r="P11" i="20"/>
  <c r="AH14" i="20"/>
  <c r="P14" i="20"/>
  <c r="AJ12" i="20"/>
  <c r="J12" i="20"/>
  <c r="Y11" i="20"/>
  <c r="G11" i="20"/>
  <c r="AD10" i="20"/>
  <c r="L10" i="20"/>
  <c r="Q12" i="20"/>
  <c r="AF11" i="20"/>
  <c r="K10" i="20"/>
  <c r="AJ20" i="20"/>
  <c r="AJ6" i="20" s="1"/>
  <c r="AB20" i="20"/>
  <c r="AB6" i="20" s="1"/>
  <c r="R20" i="20"/>
  <c r="R6" i="20" s="1"/>
  <c r="J20" i="20"/>
  <c r="J6" i="20" s="1"/>
  <c r="AO19" i="20"/>
  <c r="AO5" i="20" s="1"/>
  <c r="AG19" i="20"/>
  <c r="AG5" i="20" s="1"/>
  <c r="Y19" i="20"/>
  <c r="Y5" i="20" s="1"/>
  <c r="O19" i="20"/>
  <c r="O5" i="20" s="1"/>
  <c r="G19" i="20"/>
  <c r="G5" i="20" s="1"/>
  <c r="AL18" i="20"/>
  <c r="AD18" i="20"/>
  <c r="T18" i="20"/>
  <c r="L18" i="20"/>
  <c r="AI17" i="20"/>
  <c r="AA17" i="20"/>
  <c r="Q17" i="20"/>
  <c r="I17" i="20"/>
  <c r="AN16" i="20"/>
  <c r="AF16" i="20"/>
  <c r="N16" i="20"/>
  <c r="Z14" i="20"/>
  <c r="R12" i="20"/>
  <c r="AG11" i="20"/>
  <c r="O11" i="20"/>
  <c r="AL10" i="20"/>
  <c r="AI12" i="20"/>
  <c r="I12" i="20"/>
  <c r="AK10" i="20"/>
  <c r="AC10" i="20"/>
  <c r="AI20" i="20"/>
  <c r="AI6" i="20" s="1"/>
  <c r="AA20" i="20"/>
  <c r="AA6" i="20" s="1"/>
  <c r="Q20" i="20"/>
  <c r="Q6" i="20" s="1"/>
  <c r="I20" i="20"/>
  <c r="I6" i="20" s="1"/>
  <c r="AN19" i="20"/>
  <c r="AN5" i="20" s="1"/>
  <c r="AF19" i="20"/>
  <c r="AF5" i="20" s="1"/>
  <c r="N19" i="20"/>
  <c r="N5" i="20" s="1"/>
  <c r="AK18" i="20"/>
  <c r="AC18" i="20"/>
  <c r="S18" i="20"/>
  <c r="K18" i="20"/>
  <c r="AH17" i="20"/>
  <c r="AH4" i="20" s="1"/>
  <c r="Z17" i="20"/>
  <c r="Z4" i="20" s="1"/>
  <c r="P17" i="20"/>
  <c r="AM16" i="20"/>
  <c r="AE16" i="20"/>
  <c r="U16" i="20"/>
  <c r="M16" i="20"/>
  <c r="E16" i="20"/>
  <c r="AG14" i="20"/>
  <c r="Y14" i="20"/>
  <c r="O14" i="20"/>
  <c r="G14" i="20"/>
  <c r="AL13" i="20"/>
  <c r="AD13" i="20"/>
  <c r="L13" i="20"/>
  <c r="AA12" i="20"/>
  <c r="AN11" i="20"/>
  <c r="AN21" i="20" s="1"/>
  <c r="N11" i="20"/>
  <c r="S10" i="20"/>
  <c r="AK13" i="20"/>
  <c r="AC13" i="20"/>
  <c r="S13" i="20"/>
  <c r="K13" i="20"/>
  <c r="AH12" i="20"/>
  <c r="Z12" i="20"/>
  <c r="P12" i="20"/>
  <c r="AM11" i="20"/>
  <c r="AE11" i="20"/>
  <c r="AE3" i="20" s="1"/>
  <c r="M11" i="20"/>
  <c r="E11" i="20"/>
  <c r="AJ10" i="20"/>
  <c r="R10" i="20"/>
  <c r="J10" i="20"/>
  <c r="AL11" i="20"/>
  <c r="AD11" i="20"/>
  <c r="L11" i="20"/>
  <c r="AI10" i="20"/>
  <c r="AA10" i="20"/>
  <c r="Q10" i="20"/>
  <c r="I10" i="20"/>
  <c r="AO27" i="20"/>
  <c r="AB27" i="20"/>
  <c r="AO31" i="20"/>
  <c r="AB31" i="20"/>
  <c r="AO39" i="20"/>
  <c r="AB39" i="20"/>
  <c r="AB10" i="20"/>
  <c r="T29" i="20"/>
  <c r="T37" i="20"/>
  <c r="T45" i="20"/>
  <c r="AO49" i="20"/>
  <c r="AB49" i="20"/>
  <c r="T26" i="20"/>
  <c r="H26" i="20"/>
  <c r="T34" i="20"/>
  <c r="H34" i="20"/>
  <c r="T42" i="20"/>
  <c r="H42" i="20"/>
  <c r="H49" i="20"/>
  <c r="T49" i="20"/>
  <c r="AO51" i="20"/>
  <c r="AB51" i="20"/>
  <c r="AO76" i="20"/>
  <c r="AB76" i="20"/>
  <c r="AO30" i="20"/>
  <c r="AO35" i="20"/>
  <c r="AB35" i="20"/>
  <c r="AO38" i="20"/>
  <c r="AO43" i="20"/>
  <c r="AA14" i="20"/>
  <c r="AB43" i="20"/>
  <c r="T51" i="20"/>
  <c r="H51" i="20"/>
  <c r="AB54" i="20"/>
  <c r="AO54" i="20"/>
  <c r="AB58" i="20"/>
  <c r="AO58" i="20"/>
  <c r="AB62" i="20"/>
  <c r="AO62" i="20"/>
  <c r="AB67" i="20"/>
  <c r="AO67" i="20"/>
  <c r="J13" i="20"/>
  <c r="R13" i="20"/>
  <c r="AJ13" i="20"/>
  <c r="E14" i="20"/>
  <c r="M14" i="20"/>
  <c r="AE14" i="20"/>
  <c r="AM14" i="20"/>
  <c r="P15" i="20"/>
  <c r="Z15" i="20"/>
  <c r="Z21" i="20" s="1"/>
  <c r="AH15" i="20"/>
  <c r="K16" i="20"/>
  <c r="S16" i="20"/>
  <c r="AC16" i="20"/>
  <c r="AK16" i="20"/>
  <c r="N17" i="20"/>
  <c r="N4" i="20" s="1"/>
  <c r="AF17" i="20"/>
  <c r="AN17" i="20"/>
  <c r="AN4" i="20" s="1"/>
  <c r="I18" i="20"/>
  <c r="Q18" i="20"/>
  <c r="AA18" i="20"/>
  <c r="AI18" i="20"/>
  <c r="L19" i="20"/>
  <c r="L5" i="20" s="1"/>
  <c r="T19" i="20"/>
  <c r="T5" i="20" s="1"/>
  <c r="AD19" i="20"/>
  <c r="AD5" i="20" s="1"/>
  <c r="AL19" i="20"/>
  <c r="AL5" i="20" s="1"/>
  <c r="G20" i="20"/>
  <c r="G6" i="20" s="1"/>
  <c r="O20" i="20"/>
  <c r="O6" i="20" s="1"/>
  <c r="Y20" i="20"/>
  <c r="Y6" i="20" s="1"/>
  <c r="AG20" i="20"/>
  <c r="AG6" i="20" s="1"/>
  <c r="AO20" i="20"/>
  <c r="AO6" i="20" s="1"/>
  <c r="T24" i="20"/>
  <c r="T28" i="20"/>
  <c r="T32" i="20"/>
  <c r="T36" i="20"/>
  <c r="T40" i="20"/>
  <c r="T44" i="20"/>
  <c r="T50" i="20"/>
  <c r="T54" i="20"/>
  <c r="H54" i="20"/>
  <c r="AO56" i="20"/>
  <c r="T58" i="20"/>
  <c r="H58" i="20"/>
  <c r="AO60" i="20"/>
  <c r="T62" i="20"/>
  <c r="H62" i="20"/>
  <c r="AO64" i="20"/>
  <c r="T67" i="20"/>
  <c r="H67" i="20"/>
  <c r="I15" i="20"/>
  <c r="Q15" i="20"/>
  <c r="AA15" i="20"/>
  <c r="AI15" i="20"/>
  <c r="L16" i="20"/>
  <c r="T16" i="20"/>
  <c r="AD16" i="20"/>
  <c r="AL16" i="20"/>
  <c r="G17" i="20"/>
  <c r="G4" i="20" s="1"/>
  <c r="O17" i="20"/>
  <c r="O4" i="20" s="1"/>
  <c r="Y17" i="20"/>
  <c r="Y4" i="20" s="1"/>
  <c r="AG17" i="20"/>
  <c r="AG4" i="20" s="1"/>
  <c r="J18" i="20"/>
  <c r="R18" i="20"/>
  <c r="AB18" i="20"/>
  <c r="AJ18" i="20"/>
  <c r="E19" i="20"/>
  <c r="E5" i="20" s="1"/>
  <c r="M19" i="20"/>
  <c r="M5" i="20" s="1"/>
  <c r="U19" i="20"/>
  <c r="U5" i="20" s="1"/>
  <c r="AE19" i="20"/>
  <c r="AE5" i="20" s="1"/>
  <c r="AM19" i="20"/>
  <c r="AM5" i="20" s="1"/>
  <c r="P20" i="20"/>
  <c r="P6" i="20" s="1"/>
  <c r="Z20" i="20"/>
  <c r="Z6" i="20" s="1"/>
  <c r="AH20" i="20"/>
  <c r="AH6" i="20" s="1"/>
  <c r="AO25" i="20"/>
  <c r="AO10" i="20" s="1"/>
  <c r="AO29" i="20"/>
  <c r="AO33" i="20"/>
  <c r="AO37" i="20"/>
  <c r="AO41" i="20"/>
  <c r="AO45" i="20"/>
  <c r="T47" i="20"/>
  <c r="T78" i="20"/>
  <c r="H78" i="20"/>
  <c r="T27" i="20"/>
  <c r="T31" i="20"/>
  <c r="T35" i="20"/>
  <c r="T39" i="20"/>
  <c r="T43" i="20"/>
  <c r="AO53" i="20"/>
  <c r="T55" i="20"/>
  <c r="H55" i="20"/>
  <c r="AO57" i="20"/>
  <c r="T59" i="20"/>
  <c r="H59" i="20"/>
  <c r="AO61" i="20"/>
  <c r="T63" i="20"/>
  <c r="H63" i="20"/>
  <c r="H68" i="20"/>
  <c r="T68" i="20"/>
  <c r="AO75" i="20"/>
  <c r="T79" i="20"/>
  <c r="H79" i="20"/>
  <c r="AO24" i="20"/>
  <c r="AO28" i="20"/>
  <c r="AO32" i="20"/>
  <c r="AO36" i="20"/>
  <c r="AO40" i="20"/>
  <c r="AO44" i="20"/>
  <c r="T52" i="20"/>
  <c r="AB52" i="20"/>
  <c r="AO80" i="20"/>
  <c r="AB80" i="20"/>
  <c r="R17" i="20"/>
  <c r="AJ17" i="20"/>
  <c r="AJ4" i="20" s="1"/>
  <c r="E18" i="20"/>
  <c r="E4" i="20" s="1"/>
  <c r="M18" i="20"/>
  <c r="M4" i="20" s="1"/>
  <c r="AE18" i="20"/>
  <c r="AE4" i="20" s="1"/>
  <c r="AM18" i="20"/>
  <c r="AM4" i="20" s="1"/>
  <c r="P19" i="20"/>
  <c r="P5" i="20" s="1"/>
  <c r="Z19" i="20"/>
  <c r="Z5" i="20" s="1"/>
  <c r="AH19" i="20"/>
  <c r="AH5" i="20" s="1"/>
  <c r="AP19" i="20"/>
  <c r="AP5" i="20" s="1"/>
  <c r="K20" i="20"/>
  <c r="K6" i="20" s="1"/>
  <c r="S20" i="20"/>
  <c r="S6" i="20" s="1"/>
  <c r="AC20" i="20"/>
  <c r="AC6" i="20" s="1"/>
  <c r="AB48" i="20"/>
  <c r="AB50" i="20"/>
  <c r="H52" i="20"/>
  <c r="H56" i="20"/>
  <c r="T56" i="20"/>
  <c r="H60" i="20"/>
  <c r="T60" i="20"/>
  <c r="H64" i="20"/>
  <c r="T64" i="20"/>
  <c r="T70" i="20"/>
  <c r="H70" i="20"/>
  <c r="AB65" i="20"/>
  <c r="AO65" i="20"/>
  <c r="T74" i="20"/>
  <c r="H74" i="20"/>
  <c r="T82" i="20"/>
  <c r="H82" i="20"/>
  <c r="H53" i="20"/>
  <c r="T53" i="20"/>
  <c r="H57" i="20"/>
  <c r="T57" i="20"/>
  <c r="H61" i="20"/>
  <c r="T61" i="20"/>
  <c r="H65" i="20"/>
  <c r="T65" i="20"/>
  <c r="T75" i="20"/>
  <c r="H75" i="20"/>
  <c r="T83" i="20"/>
  <c r="AO83" i="20"/>
  <c r="AO87" i="20"/>
  <c r="AO91" i="20"/>
  <c r="AO95" i="20"/>
  <c r="AO99" i="20"/>
  <c r="AO103" i="20"/>
  <c r="AO107" i="20"/>
  <c r="AO111" i="20"/>
  <c r="AO115" i="20"/>
  <c r="T119" i="20"/>
  <c r="T123" i="20"/>
  <c r="T127" i="20"/>
  <c r="T134" i="20"/>
  <c r="AO134" i="20"/>
  <c r="T140" i="20"/>
  <c r="H140" i="20"/>
  <c r="AO150" i="20"/>
  <c r="T69" i="20"/>
  <c r="T73" i="20"/>
  <c r="T77" i="20"/>
  <c r="T81" i="20"/>
  <c r="H83" i="20"/>
  <c r="AB84" i="20"/>
  <c r="T85" i="20"/>
  <c r="H87" i="20"/>
  <c r="AB88" i="20"/>
  <c r="T89" i="20"/>
  <c r="H91" i="20"/>
  <c r="AB92" i="20"/>
  <c r="T93" i="20"/>
  <c r="H95" i="20"/>
  <c r="AB96" i="20"/>
  <c r="T97" i="20"/>
  <c r="H99" i="20"/>
  <c r="AB100" i="20"/>
  <c r="T101" i="20"/>
  <c r="H103" i="20"/>
  <c r="AB104" i="20"/>
  <c r="T105" i="20"/>
  <c r="H107" i="20"/>
  <c r="AB108" i="20"/>
  <c r="T109" i="20"/>
  <c r="H111" i="20"/>
  <c r="AB112" i="20"/>
  <c r="T113" i="20"/>
  <c r="H115" i="20"/>
  <c r="AB116" i="20"/>
  <c r="T117" i="20"/>
  <c r="H119" i="20"/>
  <c r="AB119" i="20"/>
  <c r="AB121" i="20"/>
  <c r="H123" i="20"/>
  <c r="AB123" i="20"/>
  <c r="AB125" i="20"/>
  <c r="H127" i="20"/>
  <c r="AB127" i="20"/>
  <c r="AB134" i="20"/>
  <c r="T137" i="20"/>
  <c r="AO137" i="20"/>
  <c r="AB137" i="20"/>
  <c r="T161" i="20"/>
  <c r="AO161" i="20"/>
  <c r="AO173" i="20"/>
  <c r="T130" i="20"/>
  <c r="H130" i="20"/>
  <c r="T132" i="20"/>
  <c r="H132" i="20"/>
  <c r="T144" i="20"/>
  <c r="H144" i="20"/>
  <c r="T76" i="20"/>
  <c r="T80" i="20"/>
  <c r="T84" i="20"/>
  <c r="H86" i="20"/>
  <c r="T88" i="20"/>
  <c r="H90" i="20"/>
  <c r="T92" i="20"/>
  <c r="H94" i="20"/>
  <c r="T96" i="20"/>
  <c r="H98" i="20"/>
  <c r="T100" i="20"/>
  <c r="H102" i="20"/>
  <c r="T104" i="20"/>
  <c r="H106" i="20"/>
  <c r="T108" i="20"/>
  <c r="H110" i="20"/>
  <c r="T112" i="20"/>
  <c r="H114" i="20"/>
  <c r="T116" i="20"/>
  <c r="H118" i="20"/>
  <c r="T129" i="20"/>
  <c r="T131" i="20"/>
  <c r="AO136" i="20"/>
  <c r="T138" i="20"/>
  <c r="AO138" i="20"/>
  <c r="T141" i="20"/>
  <c r="AO141" i="20"/>
  <c r="AB141" i="20"/>
  <c r="T143" i="20"/>
  <c r="T157" i="20"/>
  <c r="AO157" i="20"/>
  <c r="AO69" i="20"/>
  <c r="AO73" i="20"/>
  <c r="AO77" i="20"/>
  <c r="AO81" i="20"/>
  <c r="AO85" i="20"/>
  <c r="AO89" i="20"/>
  <c r="AO93" i="20"/>
  <c r="AO97" i="20"/>
  <c r="AO101" i="20"/>
  <c r="AO105" i="20"/>
  <c r="AO109" i="20"/>
  <c r="AO113" i="20"/>
  <c r="AO117" i="20"/>
  <c r="T120" i="20"/>
  <c r="T121" i="20"/>
  <c r="T124" i="20"/>
  <c r="T125" i="20"/>
  <c r="T128" i="20"/>
  <c r="AO128" i="20"/>
  <c r="T148" i="20"/>
  <c r="H148" i="20"/>
  <c r="T152" i="20"/>
  <c r="T158" i="20"/>
  <c r="H120" i="20"/>
  <c r="H124" i="20"/>
  <c r="AB128" i="20"/>
  <c r="T133" i="20"/>
  <c r="AB133" i="20"/>
  <c r="AO140" i="20"/>
  <c r="T142" i="20"/>
  <c r="AO142" i="20"/>
  <c r="T145" i="20"/>
  <c r="AO145" i="20"/>
  <c r="AB145" i="20"/>
  <c r="T147" i="20"/>
  <c r="AO151" i="20"/>
  <c r="T153" i="20"/>
  <c r="AO153" i="20"/>
  <c r="T136" i="20"/>
  <c r="H136" i="20"/>
  <c r="T149" i="20"/>
  <c r="AO149" i="20"/>
  <c r="AB149" i="20"/>
  <c r="AO154" i="20"/>
  <c r="AO169" i="20"/>
  <c r="AO130" i="20"/>
  <c r="AB130" i="20"/>
  <c r="AO132" i="20"/>
  <c r="AO144" i="20"/>
  <c r="T146" i="20"/>
  <c r="AO146" i="20"/>
  <c r="AO179" i="20"/>
  <c r="AB179" i="20"/>
  <c r="T186" i="20"/>
  <c r="T194" i="20"/>
  <c r="T202" i="20"/>
  <c r="T209" i="20"/>
  <c r="AO221" i="20"/>
  <c r="H152" i="20"/>
  <c r="AB153" i="20"/>
  <c r="H156" i="20"/>
  <c r="AB157" i="20"/>
  <c r="H160" i="20"/>
  <c r="AB161" i="20"/>
  <c r="AO167" i="20"/>
  <c r="AB167" i="20"/>
  <c r="AO171" i="20"/>
  <c r="AB171" i="20"/>
  <c r="AO175" i="20"/>
  <c r="AB175" i="20"/>
  <c r="AO187" i="20"/>
  <c r="AO195" i="20"/>
  <c r="AO203" i="20"/>
  <c r="AO210" i="20"/>
  <c r="T216" i="20"/>
  <c r="AO231" i="20"/>
  <c r="AO163" i="20"/>
  <c r="AO170" i="20"/>
  <c r="T171" i="20"/>
  <c r="AO174" i="20"/>
  <c r="T175" i="20"/>
  <c r="AO178" i="20"/>
  <c r="AO180" i="20"/>
  <c r="T187" i="20"/>
  <c r="AO188" i="20"/>
  <c r="T195" i="20"/>
  <c r="AO196" i="20"/>
  <c r="T203" i="20"/>
  <c r="AO204" i="20"/>
  <c r="AO216" i="20"/>
  <c r="T220" i="20"/>
  <c r="T221" i="20"/>
  <c r="T166" i="20"/>
  <c r="H166" i="20"/>
  <c r="AO168" i="20"/>
  <c r="AO172" i="20"/>
  <c r="AO176" i="20"/>
  <c r="T182" i="20"/>
  <c r="T190" i="20"/>
  <c r="T198" i="20"/>
  <c r="T207" i="20"/>
  <c r="AO213" i="20"/>
  <c r="AO240" i="20"/>
  <c r="AB240" i="20"/>
  <c r="AO183" i="20"/>
  <c r="AO191" i="20"/>
  <c r="AO199" i="20"/>
  <c r="AO206" i="20"/>
  <c r="AO219" i="20"/>
  <c r="H164" i="20"/>
  <c r="T164" i="20"/>
  <c r="T170" i="20"/>
  <c r="H170" i="20"/>
  <c r="T174" i="20"/>
  <c r="H174" i="20"/>
  <c r="T178" i="20"/>
  <c r="H178" i="20"/>
  <c r="AO182" i="20"/>
  <c r="AO186" i="20"/>
  <c r="AO190" i="20"/>
  <c r="AO198" i="20"/>
  <c r="AO202" i="20"/>
  <c r="T231" i="20"/>
  <c r="AO233" i="20"/>
  <c r="T234" i="20"/>
  <c r="H237" i="20"/>
  <c r="AO244" i="20"/>
  <c r="AO248" i="20"/>
  <c r="AO252" i="20"/>
  <c r="AO258" i="20"/>
  <c r="AO262" i="20"/>
  <c r="AO266" i="20"/>
  <c r="T273" i="20"/>
  <c r="AB273" i="20"/>
  <c r="AO274" i="20"/>
  <c r="T168" i="20"/>
  <c r="T172" i="20"/>
  <c r="T176" i="20"/>
  <c r="H182" i="20"/>
  <c r="AB183" i="20"/>
  <c r="H186" i="20"/>
  <c r="AB187" i="20"/>
  <c r="H190" i="20"/>
  <c r="AB191" i="20"/>
  <c r="H194" i="20"/>
  <c r="AB195" i="20"/>
  <c r="H198" i="20"/>
  <c r="AB199" i="20"/>
  <c r="H202" i="20"/>
  <c r="AB203" i="20"/>
  <c r="H206" i="20"/>
  <c r="AB207" i="20"/>
  <c r="AB209" i="20"/>
  <c r="H212" i="20"/>
  <c r="AB213" i="20"/>
  <c r="T223" i="20"/>
  <c r="T224" i="20"/>
  <c r="T227" i="20"/>
  <c r="H223" i="20"/>
  <c r="H227" i="20"/>
  <c r="T235" i="20"/>
  <c r="AO237" i="20"/>
  <c r="T238" i="20"/>
  <c r="H241" i="20"/>
  <c r="H245" i="20"/>
  <c r="H249" i="20"/>
  <c r="H253" i="20"/>
  <c r="H259" i="20"/>
  <c r="H263" i="20"/>
  <c r="AO222" i="20"/>
  <c r="AO224" i="20"/>
  <c r="AO228" i="20"/>
  <c r="T222" i="20"/>
  <c r="AB232" i="20"/>
  <c r="T239" i="20"/>
  <c r="AO241" i="20"/>
  <c r="T242" i="20"/>
  <c r="AO243" i="20"/>
  <c r="AO245" i="20"/>
  <c r="T246" i="20"/>
  <c r="AO247" i="20"/>
  <c r="AO249" i="20"/>
  <c r="T250" i="20"/>
  <c r="AO251" i="20"/>
  <c r="AO253" i="20"/>
  <c r="T254" i="20"/>
  <c r="AO255" i="20"/>
  <c r="AO257" i="20"/>
  <c r="AO259" i="20"/>
  <c r="T260" i="20"/>
  <c r="AO261" i="20"/>
  <c r="AO263" i="20"/>
  <c r="T264" i="20"/>
  <c r="AO265" i="20"/>
  <c r="T269" i="20"/>
  <c r="AB269" i="20"/>
  <c r="AO270" i="20"/>
  <c r="T225" i="20"/>
  <c r="T226" i="20"/>
  <c r="T229" i="20"/>
  <c r="T230" i="20"/>
  <c r="AO273" i="20"/>
  <c r="H226" i="20"/>
  <c r="AB226" i="20"/>
  <c r="AB230" i="20"/>
  <c r="AO230" i="20"/>
  <c r="H233" i="20"/>
  <c r="AB236" i="20"/>
  <c r="T243" i="20"/>
  <c r="T247" i="20"/>
  <c r="T251" i="20"/>
  <c r="T255" i="20"/>
  <c r="T257" i="20"/>
  <c r="T261" i="20"/>
  <c r="T265" i="20"/>
  <c r="T307" i="20"/>
  <c r="H307" i="20"/>
  <c r="AO309" i="20"/>
  <c r="T311" i="20"/>
  <c r="H311" i="20"/>
  <c r="T324" i="20"/>
  <c r="AB312" i="20"/>
  <c r="AO312" i="20"/>
  <c r="AO234" i="20"/>
  <c r="AO238" i="20"/>
  <c r="AO242" i="20"/>
  <c r="AO246" i="20"/>
  <c r="AO250" i="20"/>
  <c r="AO254" i="20"/>
  <c r="AO256" i="20"/>
  <c r="AO260" i="20"/>
  <c r="AO264" i="20"/>
  <c r="AO268" i="20"/>
  <c r="AO272" i="20"/>
  <c r="AO280" i="20"/>
  <c r="AO284" i="20"/>
  <c r="AO288" i="20"/>
  <c r="AO306" i="20"/>
  <c r="T308" i="20"/>
  <c r="H308" i="20"/>
  <c r="AO310" i="20"/>
  <c r="T312" i="20"/>
  <c r="H268" i="20"/>
  <c r="T270" i="20"/>
  <c r="H272" i="20"/>
  <c r="T274" i="20"/>
  <c r="H276" i="20"/>
  <c r="T278" i="20"/>
  <c r="H280" i="20"/>
  <c r="T282" i="20"/>
  <c r="H284" i="20"/>
  <c r="T286" i="20"/>
  <c r="H288" i="20"/>
  <c r="T290" i="20"/>
  <c r="T315" i="20"/>
  <c r="H315" i="20"/>
  <c r="AB316" i="20"/>
  <c r="AO316" i="20"/>
  <c r="AO275" i="20"/>
  <c r="AO279" i="20"/>
  <c r="AO283" i="20"/>
  <c r="AO287" i="20"/>
  <c r="AO291" i="20"/>
  <c r="AO307" i="20"/>
  <c r="H309" i="20"/>
  <c r="T309" i="20"/>
  <c r="AO311" i="20"/>
  <c r="T316" i="20"/>
  <c r="T306" i="20"/>
  <c r="T319" i="20"/>
  <c r="H319" i="20"/>
  <c r="AB320" i="20"/>
  <c r="AO320" i="20"/>
  <c r="H306" i="20"/>
  <c r="AO308" i="20"/>
  <c r="H310" i="20"/>
  <c r="T310" i="20"/>
  <c r="T320" i="20"/>
  <c r="T323" i="20"/>
  <c r="H323" i="20"/>
  <c r="AB324" i="20"/>
  <c r="AO324" i="20"/>
  <c r="AO328" i="20"/>
  <c r="AO332" i="20"/>
  <c r="AO336" i="20"/>
  <c r="AO340" i="20"/>
  <c r="AO344" i="20"/>
  <c r="AO348" i="20"/>
  <c r="AO352" i="20"/>
  <c r="AO356" i="20"/>
  <c r="AB362" i="20"/>
  <c r="AB370" i="20"/>
  <c r="T382" i="20"/>
  <c r="T384" i="20"/>
  <c r="H312" i="20"/>
  <c r="T314" i="20"/>
  <c r="H316" i="20"/>
  <c r="T318" i="20"/>
  <c r="H320" i="20"/>
  <c r="T322" i="20"/>
  <c r="H324" i="20"/>
  <c r="T326" i="20"/>
  <c r="H328" i="20"/>
  <c r="T330" i="20"/>
  <c r="H332" i="20"/>
  <c r="T334" i="20"/>
  <c r="H336" i="20"/>
  <c r="T338" i="20"/>
  <c r="H340" i="20"/>
  <c r="T342" i="20"/>
  <c r="H344" i="20"/>
  <c r="T346" i="20"/>
  <c r="H348" i="20"/>
  <c r="T350" i="20"/>
  <c r="H352" i="20"/>
  <c r="H356" i="20"/>
  <c r="H358" i="20"/>
  <c r="V358" i="20" s="1"/>
  <c r="T361" i="20"/>
  <c r="AB363" i="20"/>
  <c r="T369" i="20"/>
  <c r="AB371" i="20"/>
  <c r="AB379" i="20"/>
  <c r="AB380" i="20"/>
  <c r="H382" i="20"/>
  <c r="T313" i="20"/>
  <c r="T317" i="20"/>
  <c r="T321" i="20"/>
  <c r="T325" i="20"/>
  <c r="H327" i="20"/>
  <c r="T329" i="20"/>
  <c r="H331" i="20"/>
  <c r="T333" i="20"/>
  <c r="H335" i="20"/>
  <c r="T337" i="20"/>
  <c r="H339" i="20"/>
  <c r="T341" i="20"/>
  <c r="H343" i="20"/>
  <c r="T345" i="20"/>
  <c r="H347" i="20"/>
  <c r="T349" i="20"/>
  <c r="H351" i="20"/>
  <c r="T353" i="20"/>
  <c r="H355" i="20"/>
  <c r="AB357" i="20"/>
  <c r="H365" i="20"/>
  <c r="AB365" i="20"/>
  <c r="H373" i="20"/>
  <c r="AB373" i="20"/>
  <c r="H377" i="20"/>
  <c r="AB377" i="20"/>
  <c r="AO326" i="20"/>
  <c r="AO330" i="20"/>
  <c r="AO334" i="20"/>
  <c r="AO338" i="20"/>
  <c r="AO342" i="20"/>
  <c r="AO346" i="20"/>
  <c r="AO350" i="20"/>
  <c r="AO354" i="20"/>
  <c r="AB366" i="20"/>
  <c r="AB374" i="20"/>
  <c r="AB376" i="20"/>
  <c r="H378" i="20"/>
  <c r="AO380" i="20"/>
  <c r="V411" i="20"/>
  <c r="AO383" i="20"/>
  <c r="AB382" i="20"/>
  <c r="AO382" i="20"/>
  <c r="AO392" i="20"/>
  <c r="AO400" i="20"/>
  <c r="AO418" i="20"/>
  <c r="AO426" i="20"/>
  <c r="AO438" i="20"/>
  <c r="T439" i="20"/>
  <c r="H439" i="20"/>
  <c r="AO452" i="20"/>
  <c r="AO460" i="20"/>
  <c r="T467" i="20"/>
  <c r="H467" i="20"/>
  <c r="T473" i="20"/>
  <c r="T475" i="20"/>
  <c r="H475" i="20"/>
  <c r="AO476" i="20"/>
  <c r="T481" i="20"/>
  <c r="T483" i="20"/>
  <c r="H483" i="20"/>
  <c r="T489" i="20"/>
  <c r="T491" i="20"/>
  <c r="H491" i="20"/>
  <c r="T497" i="20"/>
  <c r="T499" i="20"/>
  <c r="T502" i="20"/>
  <c r="T386" i="20"/>
  <c r="H388" i="20"/>
  <c r="AB388" i="20"/>
  <c r="T394" i="20"/>
  <c r="H396" i="20"/>
  <c r="AB396" i="20"/>
  <c r="T406" i="20"/>
  <c r="H408" i="20"/>
  <c r="AB408" i="20"/>
  <c r="AB411" i="20"/>
  <c r="T412" i="20"/>
  <c r="H414" i="20"/>
  <c r="AB414" i="20"/>
  <c r="T420" i="20"/>
  <c r="H422" i="20"/>
  <c r="AB422" i="20"/>
  <c r="T428" i="20"/>
  <c r="H430" i="20"/>
  <c r="AB430" i="20"/>
  <c r="H434" i="20"/>
  <c r="AB434" i="20"/>
  <c r="T437" i="20"/>
  <c r="AB438" i="20"/>
  <c r="AO439" i="20"/>
  <c r="AO441" i="20"/>
  <c r="T451" i="20"/>
  <c r="H451" i="20"/>
  <c r="AO468" i="20"/>
  <c r="AO472" i="20"/>
  <c r="AO480" i="20"/>
  <c r="AO484" i="20"/>
  <c r="AO488" i="20"/>
  <c r="AO492" i="20"/>
  <c r="AO495" i="20"/>
  <c r="T509" i="20"/>
  <c r="T511" i="20"/>
  <c r="H511" i="20"/>
  <c r="AO386" i="20"/>
  <c r="AB389" i="20"/>
  <c r="AO394" i="20"/>
  <c r="AB397" i="20"/>
  <c r="AO406" i="20"/>
  <c r="H409" i="20"/>
  <c r="AB409" i="20"/>
  <c r="AO412" i="20"/>
  <c r="AB415" i="20"/>
  <c r="AO420" i="20"/>
  <c r="AB423" i="20"/>
  <c r="AO428" i="20"/>
  <c r="AB431" i="20"/>
  <c r="AB435" i="20"/>
  <c r="AO436" i="20"/>
  <c r="AO440" i="20"/>
  <c r="AQ440" i="20" s="1"/>
  <c r="T442" i="20"/>
  <c r="AO446" i="20"/>
  <c r="T456" i="20"/>
  <c r="T470" i="20"/>
  <c r="T478" i="20"/>
  <c r="T486" i="20"/>
  <c r="T494" i="20"/>
  <c r="T503" i="20"/>
  <c r="H503" i="20"/>
  <c r="AO447" i="20"/>
  <c r="AB447" i="20"/>
  <c r="AO462" i="20"/>
  <c r="T468" i="20"/>
  <c r="AO500" i="20"/>
  <c r="T514" i="20"/>
  <c r="AB391" i="20"/>
  <c r="AB399" i="20"/>
  <c r="AO455" i="20"/>
  <c r="AB455" i="20"/>
  <c r="AO463" i="20"/>
  <c r="AB463" i="20"/>
  <c r="AO482" i="20"/>
  <c r="AO490" i="20"/>
  <c r="T498" i="20"/>
  <c r="T512" i="20"/>
  <c r="H384" i="20"/>
  <c r="H392" i="20"/>
  <c r="H400" i="20"/>
  <c r="H404" i="20"/>
  <c r="H418" i="20"/>
  <c r="H426" i="20"/>
  <c r="T443" i="20"/>
  <c r="AO450" i="20"/>
  <c r="T454" i="20"/>
  <c r="T457" i="20"/>
  <c r="T462" i="20"/>
  <c r="T465" i="20"/>
  <c r="AO466" i="20"/>
  <c r="AO467" i="20"/>
  <c r="AB467" i="20"/>
  <c r="AO475" i="20"/>
  <c r="AB475" i="20"/>
  <c r="AO483" i="20"/>
  <c r="AB483" i="20"/>
  <c r="AO491" i="20"/>
  <c r="AB491" i="20"/>
  <c r="T496" i="20"/>
  <c r="AO497" i="20"/>
  <c r="T505" i="20"/>
  <c r="AO510" i="20"/>
  <c r="T447" i="20"/>
  <c r="H447" i="20"/>
  <c r="AO511" i="20"/>
  <c r="AB511" i="20"/>
  <c r="H402" i="20"/>
  <c r="AO444" i="20"/>
  <c r="T450" i="20"/>
  <c r="T453" i="20"/>
  <c r="T455" i="20"/>
  <c r="H455" i="20"/>
  <c r="T461" i="20"/>
  <c r="T463" i="20"/>
  <c r="H463" i="20"/>
  <c r="AO503" i="20"/>
  <c r="AB503" i="20"/>
  <c r="T513" i="20"/>
  <c r="T515" i="20"/>
  <c r="AO442" i="20"/>
  <c r="H445" i="20"/>
  <c r="AB445" i="20"/>
  <c r="H449" i="20"/>
  <c r="H453" i="20"/>
  <c r="AO458" i="20"/>
  <c r="H461" i="20"/>
  <c r="AO470" i="20"/>
  <c r="H473" i="20"/>
  <c r="AO478" i="20"/>
  <c r="H481" i="20"/>
  <c r="AO486" i="20"/>
  <c r="H489" i="20"/>
  <c r="AO494" i="20"/>
  <c r="AO498" i="20"/>
  <c r="H501" i="20"/>
  <c r="AB501" i="20"/>
  <c r="H505" i="20"/>
  <c r="AO506" i="20"/>
  <c r="H509" i="20"/>
  <c r="AO514" i="20"/>
  <c r="H517" i="20"/>
  <c r="AO522" i="20"/>
  <c r="H525" i="20"/>
  <c r="AO530" i="20"/>
  <c r="H533" i="20"/>
  <c r="AO534" i="20"/>
  <c r="H537" i="20"/>
  <c r="AO538" i="20"/>
  <c r="H541" i="20"/>
  <c r="V541" i="20" s="1"/>
  <c r="H543" i="20"/>
  <c r="V543" i="20" s="1"/>
  <c r="V19" i="20" s="1"/>
  <c r="V5" i="20" s="1"/>
  <c r="AO508" i="20"/>
  <c r="AO516" i="20"/>
  <c r="H519" i="20"/>
  <c r="AB519" i="20"/>
  <c r="H527" i="20"/>
  <c r="AB527" i="20"/>
  <c r="AO536" i="20"/>
  <c r="H441" i="20"/>
  <c r="AB441" i="20"/>
  <c r="H457" i="20"/>
  <c r="AB457" i="20"/>
  <c r="H465" i="20"/>
  <c r="AB465" i="20"/>
  <c r="H469" i="20"/>
  <c r="AB469" i="20"/>
  <c r="H477" i="20"/>
  <c r="AB477" i="20"/>
  <c r="H485" i="20"/>
  <c r="AB485" i="20"/>
  <c r="H493" i="20"/>
  <c r="AB493" i="20"/>
  <c r="AB495" i="20"/>
  <c r="H497" i="20"/>
  <c r="AB497" i="20"/>
  <c r="H513" i="20"/>
  <c r="AB513" i="20"/>
  <c r="H521" i="20"/>
  <c r="AB521" i="20"/>
  <c r="AB523" i="20"/>
  <c r="H529" i="20"/>
  <c r="AB529" i="20"/>
  <c r="AB531" i="20"/>
  <c r="AB539" i="20"/>
  <c r="H458" i="20"/>
  <c r="H466" i="20"/>
  <c r="H470" i="20"/>
  <c r="H478" i="20"/>
  <c r="H486" i="20"/>
  <c r="H494" i="20"/>
  <c r="H498" i="20"/>
  <c r="H514" i="20"/>
  <c r="H522" i="20"/>
  <c r="H530" i="20"/>
  <c r="H534" i="20"/>
  <c r="AB541" i="20"/>
  <c r="AQ541" i="20" s="1"/>
  <c r="AB543" i="20"/>
  <c r="AQ543" i="20" s="1"/>
  <c r="AQ19" i="20" s="1"/>
  <c r="AQ5" i="20" s="1"/>
  <c r="E71" i="1"/>
  <c r="G71" i="1"/>
  <c r="I71" i="21" s="1"/>
  <c r="H71" i="1"/>
  <c r="J71" i="1"/>
  <c r="K71" i="1"/>
  <c r="L71" i="1"/>
  <c r="M71" i="1"/>
  <c r="N71" i="1"/>
  <c r="O71" i="1"/>
  <c r="P71" i="1"/>
  <c r="Q71" i="1"/>
  <c r="R71" i="1"/>
  <c r="S71" i="1"/>
  <c r="T71" i="1"/>
  <c r="Z71" i="1"/>
  <c r="AB71" i="1"/>
  <c r="AG71" i="21" s="1"/>
  <c r="AC71" i="1"/>
  <c r="AE71" i="1"/>
  <c r="AF71" i="1"/>
  <c r="AG71" i="1"/>
  <c r="AH71" i="1"/>
  <c r="AI71" i="1"/>
  <c r="AJ71" i="1"/>
  <c r="AK71" i="1"/>
  <c r="AL71" i="1"/>
  <c r="AM71" i="1"/>
  <c r="AO71" i="1"/>
  <c r="AP71" i="1"/>
  <c r="E72" i="1"/>
  <c r="G72" i="1"/>
  <c r="I72" i="21" s="1"/>
  <c r="H72" i="1"/>
  <c r="J72" i="1"/>
  <c r="K72" i="1"/>
  <c r="L72" i="1"/>
  <c r="M72" i="1"/>
  <c r="N72" i="1"/>
  <c r="O72" i="1"/>
  <c r="P72" i="1"/>
  <c r="Q72" i="1"/>
  <c r="R72" i="1"/>
  <c r="S72" i="1"/>
  <c r="T72" i="1"/>
  <c r="Z72" i="1"/>
  <c r="AB72" i="1"/>
  <c r="AG72" i="21" s="1"/>
  <c r="AC72" i="1"/>
  <c r="AE72" i="1"/>
  <c r="AF72" i="1"/>
  <c r="AG72" i="1"/>
  <c r="AH72" i="1"/>
  <c r="AI72" i="1"/>
  <c r="AJ72" i="1"/>
  <c r="AK72" i="1"/>
  <c r="AL72" i="1"/>
  <c r="AM72" i="1"/>
  <c r="AO72" i="1"/>
  <c r="AP72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G25" i="1"/>
  <c r="I25" i="21" s="1"/>
  <c r="G26" i="1"/>
  <c r="I26" i="21" s="1"/>
  <c r="U26" i="21" s="1"/>
  <c r="G27" i="1"/>
  <c r="I27" i="21" s="1"/>
  <c r="U27" i="21" s="1"/>
  <c r="G28" i="1"/>
  <c r="I28" i="21" s="1"/>
  <c r="U28" i="21" s="1"/>
  <c r="G29" i="1"/>
  <c r="I29" i="21" s="1"/>
  <c r="U29" i="21" s="1"/>
  <c r="G30" i="1"/>
  <c r="I30" i="21" s="1"/>
  <c r="U30" i="21" s="1"/>
  <c r="G31" i="1"/>
  <c r="I31" i="21" s="1"/>
  <c r="U31" i="21" s="1"/>
  <c r="G32" i="1"/>
  <c r="I32" i="21" s="1"/>
  <c r="U32" i="21" s="1"/>
  <c r="G33" i="1"/>
  <c r="I33" i="21" s="1"/>
  <c r="G34" i="1"/>
  <c r="I34" i="21" s="1"/>
  <c r="U34" i="21" s="1"/>
  <c r="G35" i="1"/>
  <c r="I35" i="21" s="1"/>
  <c r="U35" i="21" s="1"/>
  <c r="G36" i="1"/>
  <c r="I36" i="21" s="1"/>
  <c r="U36" i="21" s="1"/>
  <c r="G37" i="1"/>
  <c r="I37" i="21" s="1"/>
  <c r="G38" i="1"/>
  <c r="I38" i="21" s="1"/>
  <c r="U38" i="21" s="1"/>
  <c r="G39" i="1"/>
  <c r="I39" i="21" s="1"/>
  <c r="U39" i="21" s="1"/>
  <c r="G40" i="1"/>
  <c r="I40" i="21" s="1"/>
  <c r="U40" i="21" s="1"/>
  <c r="G41" i="1"/>
  <c r="I41" i="21" s="1"/>
  <c r="G42" i="1"/>
  <c r="I42" i="21" s="1"/>
  <c r="U42" i="21" s="1"/>
  <c r="G43" i="1"/>
  <c r="I43" i="21" s="1"/>
  <c r="U43" i="21" s="1"/>
  <c r="G44" i="1"/>
  <c r="I44" i="21" s="1"/>
  <c r="U44" i="21" s="1"/>
  <c r="G45" i="1"/>
  <c r="I45" i="21" s="1"/>
  <c r="G46" i="1"/>
  <c r="I46" i="21" s="1"/>
  <c r="U46" i="21" s="1"/>
  <c r="G47" i="1"/>
  <c r="I47" i="21" s="1"/>
  <c r="U47" i="21" s="1"/>
  <c r="G48" i="1"/>
  <c r="I48" i="21" s="1"/>
  <c r="U48" i="21" s="1"/>
  <c r="G49" i="1"/>
  <c r="I49" i="21" s="1"/>
  <c r="U49" i="21" s="1"/>
  <c r="G50" i="1"/>
  <c r="I50" i="21" s="1"/>
  <c r="U50" i="21" s="1"/>
  <c r="G51" i="1"/>
  <c r="I51" i="21" s="1"/>
  <c r="U51" i="21" s="1"/>
  <c r="G52" i="1"/>
  <c r="I52" i="21" s="1"/>
  <c r="U52" i="21" s="1"/>
  <c r="G53" i="1"/>
  <c r="I53" i="21" s="1"/>
  <c r="U53" i="21" s="1"/>
  <c r="G54" i="1"/>
  <c r="I54" i="21" s="1"/>
  <c r="U54" i="21" s="1"/>
  <c r="G55" i="1"/>
  <c r="I55" i="21" s="1"/>
  <c r="U55" i="21" s="1"/>
  <c r="G56" i="1"/>
  <c r="I56" i="21" s="1"/>
  <c r="U56" i="21" s="1"/>
  <c r="G57" i="1"/>
  <c r="I57" i="21" s="1"/>
  <c r="U57" i="21" s="1"/>
  <c r="G58" i="1"/>
  <c r="I58" i="21" s="1"/>
  <c r="U58" i="21" s="1"/>
  <c r="G59" i="1"/>
  <c r="I59" i="21" s="1"/>
  <c r="U59" i="21" s="1"/>
  <c r="G60" i="1"/>
  <c r="I60" i="21" s="1"/>
  <c r="U60" i="21" s="1"/>
  <c r="G61" i="1"/>
  <c r="I61" i="21" s="1"/>
  <c r="G62" i="1"/>
  <c r="I62" i="21" s="1"/>
  <c r="U62" i="21" s="1"/>
  <c r="G63" i="1"/>
  <c r="I63" i="21" s="1"/>
  <c r="U63" i="21" s="1"/>
  <c r="G64" i="1"/>
  <c r="I64" i="21" s="1"/>
  <c r="G65" i="1"/>
  <c r="I65" i="21" s="1"/>
  <c r="U65" i="21" s="1"/>
  <c r="G66" i="1"/>
  <c r="I66" i="21" s="1"/>
  <c r="U66" i="21" s="1"/>
  <c r="G67" i="1"/>
  <c r="I67" i="21" s="1"/>
  <c r="G68" i="1"/>
  <c r="I68" i="21" s="1"/>
  <c r="U68" i="21" s="1"/>
  <c r="G69" i="1"/>
  <c r="I69" i="21" s="1"/>
  <c r="U69" i="21" s="1"/>
  <c r="G70" i="1"/>
  <c r="I70" i="21" s="1"/>
  <c r="U70" i="21" s="1"/>
  <c r="G73" i="1"/>
  <c r="I73" i="21" s="1"/>
  <c r="G74" i="1"/>
  <c r="I74" i="21" s="1"/>
  <c r="U74" i="21" s="1"/>
  <c r="G75" i="1"/>
  <c r="I75" i="21" s="1"/>
  <c r="U75" i="21" s="1"/>
  <c r="G76" i="1"/>
  <c r="I76" i="21" s="1"/>
  <c r="G77" i="1"/>
  <c r="I77" i="21" s="1"/>
  <c r="U77" i="21" s="1"/>
  <c r="G78" i="1"/>
  <c r="I78" i="21" s="1"/>
  <c r="U78" i="21" s="1"/>
  <c r="G79" i="1"/>
  <c r="I79" i="21" s="1"/>
  <c r="U79" i="21" s="1"/>
  <c r="G80" i="1"/>
  <c r="I80" i="21" s="1"/>
  <c r="U80" i="21" s="1"/>
  <c r="G81" i="1"/>
  <c r="I81" i="21" s="1"/>
  <c r="G82" i="1"/>
  <c r="I82" i="21" s="1"/>
  <c r="U82" i="21" s="1"/>
  <c r="G83" i="1"/>
  <c r="I83" i="21" s="1"/>
  <c r="U83" i="21" s="1"/>
  <c r="G84" i="1"/>
  <c r="I84" i="21" s="1"/>
  <c r="G85" i="1"/>
  <c r="I85" i="21" s="1"/>
  <c r="U85" i="21" s="1"/>
  <c r="G86" i="1"/>
  <c r="I86" i="21" s="1"/>
  <c r="U86" i="21" s="1"/>
  <c r="G87" i="1"/>
  <c r="I87" i="21" s="1"/>
  <c r="U87" i="21" s="1"/>
  <c r="G88" i="1"/>
  <c r="I88" i="21" s="1"/>
  <c r="G89" i="1"/>
  <c r="I89" i="21" s="1"/>
  <c r="G90" i="1"/>
  <c r="I90" i="21" s="1"/>
  <c r="U90" i="21" s="1"/>
  <c r="G91" i="1"/>
  <c r="I91" i="21" s="1"/>
  <c r="U91" i="21" s="1"/>
  <c r="G92" i="1"/>
  <c r="I92" i="21" s="1"/>
  <c r="U92" i="21" s="1"/>
  <c r="G93" i="1"/>
  <c r="I93" i="21" s="1"/>
  <c r="U93" i="21" s="1"/>
  <c r="G94" i="1"/>
  <c r="I94" i="21" s="1"/>
  <c r="U94" i="21" s="1"/>
  <c r="G95" i="1"/>
  <c r="I95" i="21" s="1"/>
  <c r="U95" i="21" s="1"/>
  <c r="G96" i="1"/>
  <c r="I96" i="21" s="1"/>
  <c r="U96" i="21" s="1"/>
  <c r="G97" i="1"/>
  <c r="I97" i="21" s="1"/>
  <c r="G98" i="1"/>
  <c r="I98" i="21" s="1"/>
  <c r="U98" i="21" s="1"/>
  <c r="G99" i="1"/>
  <c r="I99" i="21" s="1"/>
  <c r="U99" i="21" s="1"/>
  <c r="G100" i="1"/>
  <c r="I100" i="21" s="1"/>
  <c r="U100" i="21" s="1"/>
  <c r="G101" i="1"/>
  <c r="I101" i="21" s="1"/>
  <c r="U101" i="21" s="1"/>
  <c r="G102" i="1"/>
  <c r="I102" i="21" s="1"/>
  <c r="U102" i="21" s="1"/>
  <c r="G103" i="1"/>
  <c r="I103" i="21" s="1"/>
  <c r="U103" i="21" s="1"/>
  <c r="G104" i="1"/>
  <c r="I104" i="21" s="1"/>
  <c r="U104" i="21" s="1"/>
  <c r="G105" i="1"/>
  <c r="I105" i="21" s="1"/>
  <c r="U105" i="21" s="1"/>
  <c r="G106" i="1"/>
  <c r="I106" i="21" s="1"/>
  <c r="U106" i="21" s="1"/>
  <c r="G107" i="1"/>
  <c r="I107" i="21" s="1"/>
  <c r="G108" i="1"/>
  <c r="I108" i="21" s="1"/>
  <c r="U108" i="21" s="1"/>
  <c r="G109" i="1"/>
  <c r="I109" i="21" s="1"/>
  <c r="G110" i="1"/>
  <c r="I110" i="21" s="1"/>
  <c r="U110" i="21" s="1"/>
  <c r="G111" i="1"/>
  <c r="I111" i="21" s="1"/>
  <c r="U111" i="21" s="1"/>
  <c r="G112" i="1"/>
  <c r="I112" i="21" s="1"/>
  <c r="U112" i="21" s="1"/>
  <c r="G113" i="1"/>
  <c r="I113" i="21" s="1"/>
  <c r="G114" i="1"/>
  <c r="I114" i="21" s="1"/>
  <c r="U114" i="21" s="1"/>
  <c r="G115" i="1"/>
  <c r="I115" i="21" s="1"/>
  <c r="U115" i="21" s="1"/>
  <c r="G116" i="1"/>
  <c r="I116" i="21" s="1"/>
  <c r="U116" i="21" s="1"/>
  <c r="G117" i="1"/>
  <c r="I117" i="21" s="1"/>
  <c r="U117" i="21" s="1"/>
  <c r="G118" i="1"/>
  <c r="I118" i="21" s="1"/>
  <c r="U118" i="21" s="1"/>
  <c r="G119" i="1"/>
  <c r="I119" i="21" s="1"/>
  <c r="G120" i="1"/>
  <c r="I120" i="21" s="1"/>
  <c r="U120" i="21" s="1"/>
  <c r="G121" i="1"/>
  <c r="I121" i="21" s="1"/>
  <c r="U121" i="21" s="1"/>
  <c r="G122" i="1"/>
  <c r="I122" i="21" s="1"/>
  <c r="U122" i="21" s="1"/>
  <c r="G123" i="1"/>
  <c r="I123" i="21" s="1"/>
  <c r="U123" i="21" s="1"/>
  <c r="G124" i="1"/>
  <c r="I124" i="21" s="1"/>
  <c r="U124" i="21" s="1"/>
  <c r="G125" i="1"/>
  <c r="I125" i="21" s="1"/>
  <c r="U125" i="21" s="1"/>
  <c r="G126" i="1"/>
  <c r="I126" i="21" s="1"/>
  <c r="U126" i="21" s="1"/>
  <c r="G127" i="1"/>
  <c r="I127" i="21" s="1"/>
  <c r="G128" i="1"/>
  <c r="I128" i="21" s="1"/>
  <c r="U128" i="21" s="1"/>
  <c r="G129" i="1"/>
  <c r="I129" i="21" s="1"/>
  <c r="U129" i="21" s="1"/>
  <c r="G130" i="1"/>
  <c r="I130" i="21" s="1"/>
  <c r="U130" i="21" s="1"/>
  <c r="G131" i="1"/>
  <c r="I131" i="21" s="1"/>
  <c r="U131" i="21" s="1"/>
  <c r="G132" i="1"/>
  <c r="I132" i="21" s="1"/>
  <c r="U132" i="21" s="1"/>
  <c r="G133" i="1"/>
  <c r="I133" i="21" s="1"/>
  <c r="U133" i="21" s="1"/>
  <c r="G134" i="1"/>
  <c r="I134" i="21" s="1"/>
  <c r="U134" i="21" s="1"/>
  <c r="G135" i="1"/>
  <c r="I135" i="21" s="1"/>
  <c r="U135" i="21" s="1"/>
  <c r="G136" i="1"/>
  <c r="I136" i="21" s="1"/>
  <c r="G137" i="1"/>
  <c r="I137" i="21" s="1"/>
  <c r="U137" i="21" s="1"/>
  <c r="G138" i="1"/>
  <c r="I138" i="21" s="1"/>
  <c r="U138" i="21" s="1"/>
  <c r="G139" i="1"/>
  <c r="I139" i="21" s="1"/>
  <c r="G140" i="1"/>
  <c r="I140" i="21" s="1"/>
  <c r="G141" i="1"/>
  <c r="I141" i="21" s="1"/>
  <c r="G142" i="1"/>
  <c r="I142" i="21" s="1"/>
  <c r="U142" i="21" s="1"/>
  <c r="G143" i="1"/>
  <c r="I143" i="21" s="1"/>
  <c r="U143" i="21" s="1"/>
  <c r="G144" i="1"/>
  <c r="I144" i="21" s="1"/>
  <c r="U144" i="21" s="1"/>
  <c r="G145" i="1"/>
  <c r="I145" i="21" s="1"/>
  <c r="G146" i="1"/>
  <c r="I146" i="21" s="1"/>
  <c r="U146" i="21" s="1"/>
  <c r="G147" i="1"/>
  <c r="I147" i="21" s="1"/>
  <c r="U147" i="21" s="1"/>
  <c r="G148" i="1"/>
  <c r="I148" i="21" s="1"/>
  <c r="U148" i="21" s="1"/>
  <c r="G149" i="1"/>
  <c r="I149" i="21" s="1"/>
  <c r="G150" i="1"/>
  <c r="I150" i="21" s="1"/>
  <c r="U150" i="21" s="1"/>
  <c r="G151" i="1"/>
  <c r="I151" i="21" s="1"/>
  <c r="U151" i="21" s="1"/>
  <c r="G152" i="1"/>
  <c r="I152" i="21" s="1"/>
  <c r="G153" i="1"/>
  <c r="I153" i="21" s="1"/>
  <c r="G154" i="1"/>
  <c r="I154" i="21" s="1"/>
  <c r="U154" i="21" s="1"/>
  <c r="G155" i="1"/>
  <c r="I155" i="21" s="1"/>
  <c r="U155" i="21" s="1"/>
  <c r="G156" i="1"/>
  <c r="I156" i="21" s="1"/>
  <c r="G157" i="1"/>
  <c r="I157" i="21" s="1"/>
  <c r="G158" i="1"/>
  <c r="I158" i="21" s="1"/>
  <c r="U158" i="21" s="1"/>
  <c r="G159" i="1"/>
  <c r="I159" i="21" s="1"/>
  <c r="U159" i="21" s="1"/>
  <c r="G160" i="1"/>
  <c r="I160" i="21" s="1"/>
  <c r="G161" i="1"/>
  <c r="I161" i="21" s="1"/>
  <c r="G162" i="1"/>
  <c r="I162" i="21" s="1"/>
  <c r="U162" i="21" s="1"/>
  <c r="G163" i="1"/>
  <c r="I163" i="21" s="1"/>
  <c r="U163" i="21" s="1"/>
  <c r="G164" i="1"/>
  <c r="I164" i="21" s="1"/>
  <c r="G165" i="1"/>
  <c r="I165" i="21" s="1"/>
  <c r="U165" i="21" s="1"/>
  <c r="G166" i="1"/>
  <c r="I166" i="21" s="1"/>
  <c r="U166" i="21" s="1"/>
  <c r="G167" i="1"/>
  <c r="I167" i="21" s="1"/>
  <c r="U167" i="21" s="1"/>
  <c r="G168" i="1"/>
  <c r="I168" i="21" s="1"/>
  <c r="G169" i="1"/>
  <c r="I169" i="21" s="1"/>
  <c r="U169" i="21" s="1"/>
  <c r="G170" i="1"/>
  <c r="I170" i="21" s="1"/>
  <c r="U170" i="21" s="1"/>
  <c r="G171" i="1"/>
  <c r="I171" i="21" s="1"/>
  <c r="U171" i="21" s="1"/>
  <c r="G172" i="1"/>
  <c r="I172" i="21" s="1"/>
  <c r="G173" i="1"/>
  <c r="I173" i="21" s="1"/>
  <c r="G174" i="1"/>
  <c r="I174" i="21" s="1"/>
  <c r="U174" i="21" s="1"/>
  <c r="G175" i="1"/>
  <c r="I175" i="21" s="1"/>
  <c r="U175" i="21" s="1"/>
  <c r="G176" i="1"/>
  <c r="I176" i="21" s="1"/>
  <c r="U176" i="21" s="1"/>
  <c r="G177" i="1"/>
  <c r="I177" i="21" s="1"/>
  <c r="G178" i="1"/>
  <c r="I178" i="21" s="1"/>
  <c r="U178" i="21" s="1"/>
  <c r="G179" i="1"/>
  <c r="I179" i="21" s="1"/>
  <c r="U179" i="21" s="1"/>
  <c r="G180" i="1"/>
  <c r="I180" i="21" s="1"/>
  <c r="G181" i="1"/>
  <c r="I181" i="21" s="1"/>
  <c r="G182" i="1"/>
  <c r="I182" i="21" s="1"/>
  <c r="U182" i="21" s="1"/>
  <c r="G183" i="1"/>
  <c r="I183" i="21" s="1"/>
  <c r="U183" i="21" s="1"/>
  <c r="G184" i="1"/>
  <c r="I184" i="21" s="1"/>
  <c r="U184" i="21" s="1"/>
  <c r="G185" i="1"/>
  <c r="I185" i="21" s="1"/>
  <c r="G186" i="1"/>
  <c r="I186" i="21" s="1"/>
  <c r="U186" i="21" s="1"/>
  <c r="G187" i="1"/>
  <c r="I187" i="21" s="1"/>
  <c r="U187" i="21" s="1"/>
  <c r="G188" i="1"/>
  <c r="I188" i="21" s="1"/>
  <c r="U188" i="21" s="1"/>
  <c r="G189" i="1"/>
  <c r="I189" i="21" s="1"/>
  <c r="U189" i="21" s="1"/>
  <c r="G190" i="1"/>
  <c r="I190" i="21" s="1"/>
  <c r="U190" i="21" s="1"/>
  <c r="G191" i="1"/>
  <c r="I191" i="21" s="1"/>
  <c r="U191" i="21" s="1"/>
  <c r="G192" i="1"/>
  <c r="I192" i="21" s="1"/>
  <c r="G193" i="1"/>
  <c r="I193" i="21" s="1"/>
  <c r="U193" i="21" s="1"/>
  <c r="G194" i="1"/>
  <c r="I194" i="21" s="1"/>
  <c r="U194" i="21" s="1"/>
  <c r="G195" i="1"/>
  <c r="I195" i="21" s="1"/>
  <c r="U195" i="21" s="1"/>
  <c r="G196" i="1"/>
  <c r="I196" i="21" s="1"/>
  <c r="U196" i="21" s="1"/>
  <c r="G197" i="1"/>
  <c r="I197" i="21" s="1"/>
  <c r="U197" i="21" s="1"/>
  <c r="G198" i="1"/>
  <c r="I198" i="21" s="1"/>
  <c r="G199" i="1"/>
  <c r="I199" i="21" s="1"/>
  <c r="G200" i="1"/>
  <c r="I200" i="21" s="1"/>
  <c r="U200" i="21" s="1"/>
  <c r="G201" i="1"/>
  <c r="I201" i="21" s="1"/>
  <c r="U201" i="21" s="1"/>
  <c r="G202" i="1"/>
  <c r="I202" i="21" s="1"/>
  <c r="U202" i="21" s="1"/>
  <c r="G203" i="1"/>
  <c r="I203" i="21" s="1"/>
  <c r="U203" i="21" s="1"/>
  <c r="G204" i="1"/>
  <c r="I204" i="21" s="1"/>
  <c r="U204" i="21" s="1"/>
  <c r="G205" i="1"/>
  <c r="I205" i="21" s="1"/>
  <c r="U205" i="21" s="1"/>
  <c r="G206" i="1"/>
  <c r="I206" i="21" s="1"/>
  <c r="G207" i="1"/>
  <c r="I207" i="21" s="1"/>
  <c r="U207" i="21" s="1"/>
  <c r="G208" i="1"/>
  <c r="I208" i="21" s="1"/>
  <c r="U208" i="21" s="1"/>
  <c r="G209" i="1"/>
  <c r="I209" i="21" s="1"/>
  <c r="U209" i="21" s="1"/>
  <c r="G210" i="1"/>
  <c r="I210" i="21" s="1"/>
  <c r="U210" i="21" s="1"/>
  <c r="G211" i="1"/>
  <c r="I211" i="21" s="1"/>
  <c r="U211" i="21" s="1"/>
  <c r="G212" i="1"/>
  <c r="I212" i="21" s="1"/>
  <c r="G213" i="1"/>
  <c r="I213" i="21" s="1"/>
  <c r="U213" i="21" s="1"/>
  <c r="G214" i="1"/>
  <c r="I214" i="21" s="1"/>
  <c r="U214" i="21" s="1"/>
  <c r="G215" i="1"/>
  <c r="I215" i="21" s="1"/>
  <c r="U215" i="21" s="1"/>
  <c r="G216" i="1"/>
  <c r="I216" i="21" s="1"/>
  <c r="U216" i="21" s="1"/>
  <c r="G217" i="1"/>
  <c r="I217" i="21" s="1"/>
  <c r="G218" i="1"/>
  <c r="I218" i="21" s="1"/>
  <c r="U218" i="21" s="1"/>
  <c r="G219" i="1"/>
  <c r="G220" i="1"/>
  <c r="I220" i="21" s="1"/>
  <c r="G221" i="1"/>
  <c r="I221" i="21" s="1"/>
  <c r="U221" i="21" s="1"/>
  <c r="G222" i="1"/>
  <c r="I222" i="21" s="1"/>
  <c r="U222" i="21" s="1"/>
  <c r="G223" i="1"/>
  <c r="I223" i="21" s="1"/>
  <c r="U223" i="21" s="1"/>
  <c r="G224" i="1"/>
  <c r="I224" i="21" s="1"/>
  <c r="G225" i="1"/>
  <c r="I225" i="21" s="1"/>
  <c r="G226" i="1"/>
  <c r="I226" i="21" s="1"/>
  <c r="U226" i="21" s="1"/>
  <c r="G227" i="1"/>
  <c r="I227" i="21" s="1"/>
  <c r="U227" i="21" s="1"/>
  <c r="G228" i="1"/>
  <c r="I228" i="21" s="1"/>
  <c r="G229" i="1"/>
  <c r="I229" i="21" s="1"/>
  <c r="G230" i="1"/>
  <c r="I230" i="21" s="1"/>
  <c r="U230" i="21" s="1"/>
  <c r="G231" i="1"/>
  <c r="I231" i="21" s="1"/>
  <c r="U231" i="21" s="1"/>
  <c r="G232" i="1"/>
  <c r="I232" i="21" s="1"/>
  <c r="U232" i="21" s="1"/>
  <c r="G233" i="1"/>
  <c r="I233" i="21" s="1"/>
  <c r="G234" i="1"/>
  <c r="I234" i="21" s="1"/>
  <c r="U234" i="21" s="1"/>
  <c r="G235" i="1"/>
  <c r="I235" i="21" s="1"/>
  <c r="U235" i="21" s="1"/>
  <c r="G236" i="1"/>
  <c r="I236" i="21" s="1"/>
  <c r="G237" i="1"/>
  <c r="I237" i="21" s="1"/>
  <c r="G238" i="1"/>
  <c r="I238" i="21" s="1"/>
  <c r="U238" i="21" s="1"/>
  <c r="G239" i="1"/>
  <c r="I239" i="21" s="1"/>
  <c r="U239" i="21" s="1"/>
  <c r="G240" i="1"/>
  <c r="I240" i="21" s="1"/>
  <c r="G241" i="1"/>
  <c r="I241" i="21" s="1"/>
  <c r="U241" i="21" s="1"/>
  <c r="G242" i="1"/>
  <c r="I242" i="21" s="1"/>
  <c r="U242" i="21" s="1"/>
  <c r="G243" i="1"/>
  <c r="I243" i="21" s="1"/>
  <c r="U243" i="21" s="1"/>
  <c r="G244" i="1"/>
  <c r="I244" i="21" s="1"/>
  <c r="U244" i="21" s="1"/>
  <c r="G245" i="1"/>
  <c r="I245" i="21" s="1"/>
  <c r="U245" i="21" s="1"/>
  <c r="G246" i="1"/>
  <c r="I246" i="21" s="1"/>
  <c r="U246" i="21" s="1"/>
  <c r="G247" i="1"/>
  <c r="I247" i="21" s="1"/>
  <c r="U247" i="21" s="1"/>
  <c r="G248" i="1"/>
  <c r="I248" i="21" s="1"/>
  <c r="U248" i="21" s="1"/>
  <c r="G249" i="1"/>
  <c r="I249" i="21" s="1"/>
  <c r="G250" i="1"/>
  <c r="I250" i="21" s="1"/>
  <c r="U250" i="21" s="1"/>
  <c r="G251" i="1"/>
  <c r="I251" i="21" s="1"/>
  <c r="U251" i="21" s="1"/>
  <c r="G252" i="1"/>
  <c r="I252" i="21" s="1"/>
  <c r="U252" i="21" s="1"/>
  <c r="G253" i="1"/>
  <c r="I253" i="21" s="1"/>
  <c r="G254" i="1"/>
  <c r="I254" i="21" s="1"/>
  <c r="G255" i="1"/>
  <c r="I255" i="21" s="1"/>
  <c r="U255" i="21" s="1"/>
  <c r="G256" i="1"/>
  <c r="I256" i="21" s="1"/>
  <c r="G257" i="1"/>
  <c r="I257" i="21" s="1"/>
  <c r="U257" i="21" s="1"/>
  <c r="G258" i="1"/>
  <c r="I258" i="21" s="1"/>
  <c r="U258" i="21" s="1"/>
  <c r="G259" i="1"/>
  <c r="I259" i="21" s="1"/>
  <c r="G260" i="1"/>
  <c r="I260" i="21" s="1"/>
  <c r="G261" i="1"/>
  <c r="I261" i="21" s="1"/>
  <c r="U261" i="21" s="1"/>
  <c r="G262" i="1"/>
  <c r="I262" i="21" s="1"/>
  <c r="U262" i="21" s="1"/>
  <c r="G263" i="1"/>
  <c r="I263" i="21" s="1"/>
  <c r="U263" i="21" s="1"/>
  <c r="G264" i="1"/>
  <c r="I264" i="21" s="1"/>
  <c r="G265" i="1"/>
  <c r="I265" i="21" s="1"/>
  <c r="U265" i="21" s="1"/>
  <c r="G266" i="1"/>
  <c r="I266" i="21" s="1"/>
  <c r="U266" i="21" s="1"/>
  <c r="G267" i="1"/>
  <c r="I267" i="21" s="1"/>
  <c r="G268" i="1"/>
  <c r="I268" i="21" s="1"/>
  <c r="G269" i="1"/>
  <c r="I269" i="21" s="1"/>
  <c r="U269" i="21" s="1"/>
  <c r="G270" i="1"/>
  <c r="I270" i="21" s="1"/>
  <c r="U270" i="21" s="1"/>
  <c r="G271" i="1"/>
  <c r="I271" i="21" s="1"/>
  <c r="G272" i="1"/>
  <c r="I272" i="21" s="1"/>
  <c r="G273" i="1"/>
  <c r="I273" i="21" s="1"/>
  <c r="U273" i="21" s="1"/>
  <c r="G274" i="1"/>
  <c r="I274" i="21" s="1"/>
  <c r="U274" i="21" s="1"/>
  <c r="G275" i="1"/>
  <c r="I275" i="21" s="1"/>
  <c r="G276" i="1"/>
  <c r="I276" i="21" s="1"/>
  <c r="U276" i="21" s="1"/>
  <c r="G277" i="1"/>
  <c r="I277" i="21" s="1"/>
  <c r="U277" i="21" s="1"/>
  <c r="G278" i="1"/>
  <c r="I278" i="21" s="1"/>
  <c r="U278" i="21" s="1"/>
  <c r="G279" i="1"/>
  <c r="I279" i="21" s="1"/>
  <c r="G280" i="1"/>
  <c r="I280" i="21" s="1"/>
  <c r="G281" i="1"/>
  <c r="I281" i="21" s="1"/>
  <c r="U281" i="21" s="1"/>
  <c r="G282" i="1"/>
  <c r="I282" i="21" s="1"/>
  <c r="U282" i="21" s="1"/>
  <c r="G283" i="1"/>
  <c r="I283" i="21" s="1"/>
  <c r="U283" i="21" s="1"/>
  <c r="G284" i="1"/>
  <c r="I284" i="21" s="1"/>
  <c r="G285" i="1"/>
  <c r="I285" i="21" s="1"/>
  <c r="U285" i="21" s="1"/>
  <c r="G286" i="1"/>
  <c r="I286" i="21" s="1"/>
  <c r="U286" i="21" s="1"/>
  <c r="G287" i="1"/>
  <c r="I287" i="21" s="1"/>
  <c r="G288" i="1"/>
  <c r="I288" i="21" s="1"/>
  <c r="U288" i="21" s="1"/>
  <c r="G289" i="1"/>
  <c r="I289" i="21" s="1"/>
  <c r="U289" i="21" s="1"/>
  <c r="G290" i="1"/>
  <c r="I290" i="21" s="1"/>
  <c r="U290" i="21" s="1"/>
  <c r="G291" i="1"/>
  <c r="I291" i="21" s="1"/>
  <c r="G292" i="1"/>
  <c r="I292" i="21" s="1"/>
  <c r="G293" i="1"/>
  <c r="I293" i="21" s="1"/>
  <c r="U293" i="21" s="1"/>
  <c r="G294" i="1"/>
  <c r="I294" i="21" s="1"/>
  <c r="U294" i="21" s="1"/>
  <c r="G295" i="1"/>
  <c r="I295" i="21" s="1"/>
  <c r="U295" i="21" s="1"/>
  <c r="G296" i="1"/>
  <c r="I296" i="21" s="1"/>
  <c r="G297" i="1"/>
  <c r="I297" i="21" s="1"/>
  <c r="U297" i="21" s="1"/>
  <c r="G298" i="1"/>
  <c r="I298" i="21" s="1"/>
  <c r="U298" i="21" s="1"/>
  <c r="G299" i="1"/>
  <c r="I299" i="21" s="1"/>
  <c r="G300" i="1"/>
  <c r="I300" i="21" s="1"/>
  <c r="G301" i="1"/>
  <c r="I301" i="21" s="1"/>
  <c r="U301" i="21" s="1"/>
  <c r="G302" i="1"/>
  <c r="I302" i="21" s="1"/>
  <c r="U302" i="21" s="1"/>
  <c r="G303" i="1"/>
  <c r="I303" i="21" s="1"/>
  <c r="G304" i="1"/>
  <c r="I304" i="21" s="1"/>
  <c r="G305" i="1"/>
  <c r="I305" i="21" s="1"/>
  <c r="U305" i="21" s="1"/>
  <c r="G306" i="1"/>
  <c r="I306" i="21" s="1"/>
  <c r="U306" i="21" s="1"/>
  <c r="G307" i="1"/>
  <c r="I307" i="21" s="1"/>
  <c r="G308" i="1"/>
  <c r="I308" i="21" s="1"/>
  <c r="U308" i="21" s="1"/>
  <c r="G309" i="1"/>
  <c r="I309" i="21" s="1"/>
  <c r="U309" i="21" s="1"/>
  <c r="G310" i="1"/>
  <c r="I310" i="21" s="1"/>
  <c r="U310" i="21" s="1"/>
  <c r="G311" i="1"/>
  <c r="I311" i="21" s="1"/>
  <c r="G312" i="1"/>
  <c r="I312" i="21" s="1"/>
  <c r="U312" i="21" s="1"/>
  <c r="G313" i="1"/>
  <c r="I313" i="21" s="1"/>
  <c r="U313" i="21" s="1"/>
  <c r="G314" i="1"/>
  <c r="I314" i="21" s="1"/>
  <c r="U314" i="21" s="1"/>
  <c r="G315" i="1"/>
  <c r="I315" i="21" s="1"/>
  <c r="U315" i="21" s="1"/>
  <c r="G316" i="1"/>
  <c r="I316" i="21" s="1"/>
  <c r="G317" i="1"/>
  <c r="I317" i="21" s="1"/>
  <c r="U317" i="21" s="1"/>
  <c r="G318" i="1"/>
  <c r="I318" i="21" s="1"/>
  <c r="U318" i="21" s="1"/>
  <c r="G319" i="1"/>
  <c r="I319" i="21" s="1"/>
  <c r="U319" i="21" s="1"/>
  <c r="G320" i="1"/>
  <c r="I320" i="21" s="1"/>
  <c r="U320" i="21" s="1"/>
  <c r="G321" i="1"/>
  <c r="I321" i="21" s="1"/>
  <c r="U321" i="21" s="1"/>
  <c r="G322" i="1"/>
  <c r="I322" i="21" s="1"/>
  <c r="U322" i="21" s="1"/>
  <c r="G323" i="1"/>
  <c r="I323" i="21" s="1"/>
  <c r="G324" i="1"/>
  <c r="I324" i="21" s="1"/>
  <c r="U324" i="21" s="1"/>
  <c r="G325" i="1"/>
  <c r="I325" i="21" s="1"/>
  <c r="U325" i="21" s="1"/>
  <c r="G326" i="1"/>
  <c r="I326" i="21" s="1"/>
  <c r="U326" i="21" s="1"/>
  <c r="G327" i="1"/>
  <c r="I327" i="21" s="1"/>
  <c r="U327" i="21" s="1"/>
  <c r="G328" i="1"/>
  <c r="I328" i="21" s="1"/>
  <c r="U328" i="21" s="1"/>
  <c r="G329" i="1"/>
  <c r="I329" i="21" s="1"/>
  <c r="U329" i="21" s="1"/>
  <c r="G330" i="1"/>
  <c r="I330" i="21" s="1"/>
  <c r="U330" i="21" s="1"/>
  <c r="G331" i="1"/>
  <c r="I331" i="21" s="1"/>
  <c r="U331" i="21" s="1"/>
  <c r="G332" i="1"/>
  <c r="I332" i="21" s="1"/>
  <c r="G333" i="1"/>
  <c r="I333" i="21" s="1"/>
  <c r="U333" i="21" s="1"/>
  <c r="G334" i="1"/>
  <c r="I334" i="21" s="1"/>
  <c r="U334" i="21" s="1"/>
  <c r="G335" i="1"/>
  <c r="I335" i="21" s="1"/>
  <c r="G336" i="1"/>
  <c r="I336" i="21" s="1"/>
  <c r="U336" i="21" s="1"/>
  <c r="G337" i="1"/>
  <c r="I337" i="21" s="1"/>
  <c r="U337" i="21" s="1"/>
  <c r="G338" i="1"/>
  <c r="I338" i="21" s="1"/>
  <c r="U338" i="21" s="1"/>
  <c r="G339" i="1"/>
  <c r="I339" i="21" s="1"/>
  <c r="U339" i="21" s="1"/>
  <c r="G340" i="1"/>
  <c r="I340" i="21" s="1"/>
  <c r="U340" i="21" s="1"/>
  <c r="G341" i="1"/>
  <c r="I341" i="21" s="1"/>
  <c r="U341" i="21" s="1"/>
  <c r="G342" i="1"/>
  <c r="I342" i="21" s="1"/>
  <c r="U342" i="21" s="1"/>
  <c r="G343" i="1"/>
  <c r="I343" i="21" s="1"/>
  <c r="U343" i="21" s="1"/>
  <c r="G344" i="1"/>
  <c r="I344" i="21" s="1"/>
  <c r="U344" i="21" s="1"/>
  <c r="G345" i="1"/>
  <c r="I345" i="21" s="1"/>
  <c r="U345" i="21" s="1"/>
  <c r="G346" i="1"/>
  <c r="I346" i="21" s="1"/>
  <c r="U346" i="21" s="1"/>
  <c r="G347" i="1"/>
  <c r="I347" i="21" s="1"/>
  <c r="U347" i="21" s="1"/>
  <c r="G348" i="1"/>
  <c r="I348" i="21" s="1"/>
  <c r="G349" i="1"/>
  <c r="I349" i="21" s="1"/>
  <c r="U349" i="21" s="1"/>
  <c r="G350" i="1"/>
  <c r="I350" i="21" s="1"/>
  <c r="U350" i="21" s="1"/>
  <c r="G351" i="1"/>
  <c r="I351" i="21" s="1"/>
  <c r="U351" i="21" s="1"/>
  <c r="G352" i="1"/>
  <c r="I352" i="21" s="1"/>
  <c r="G353" i="1"/>
  <c r="I353" i="21" s="1"/>
  <c r="U353" i="21" s="1"/>
  <c r="G354" i="1"/>
  <c r="I354" i="21" s="1"/>
  <c r="U354" i="21" s="1"/>
  <c r="G355" i="1"/>
  <c r="I355" i="21" s="1"/>
  <c r="U355" i="21" s="1"/>
  <c r="G356" i="1"/>
  <c r="I356" i="21" s="1"/>
  <c r="U356" i="21" s="1"/>
  <c r="G357" i="1"/>
  <c r="I357" i="21" s="1"/>
  <c r="G358" i="1"/>
  <c r="I358" i="21" s="1"/>
  <c r="U358" i="21" s="1"/>
  <c r="G359" i="1"/>
  <c r="I359" i="21" s="1"/>
  <c r="U359" i="21" s="1"/>
  <c r="G360" i="1"/>
  <c r="I360" i="21" s="1"/>
  <c r="U360" i="21" s="1"/>
  <c r="G361" i="1"/>
  <c r="I361" i="21" s="1"/>
  <c r="U361" i="21" s="1"/>
  <c r="G362" i="1"/>
  <c r="I362" i="21" s="1"/>
  <c r="U362" i="21" s="1"/>
  <c r="G363" i="1"/>
  <c r="I363" i="21" s="1"/>
  <c r="G364" i="1"/>
  <c r="I364" i="21" s="1"/>
  <c r="G365" i="1"/>
  <c r="I365" i="21" s="1"/>
  <c r="U365" i="21" s="1"/>
  <c r="G366" i="1"/>
  <c r="I366" i="21" s="1"/>
  <c r="U366" i="21" s="1"/>
  <c r="G367" i="1"/>
  <c r="I367" i="21" s="1"/>
  <c r="U367" i="21" s="1"/>
  <c r="G368" i="1"/>
  <c r="I368" i="21" s="1"/>
  <c r="U368" i="21" s="1"/>
  <c r="G369" i="1"/>
  <c r="I369" i="21" s="1"/>
  <c r="U369" i="21" s="1"/>
  <c r="G370" i="1"/>
  <c r="I370" i="21" s="1"/>
  <c r="U370" i="21" s="1"/>
  <c r="G371" i="1"/>
  <c r="I371" i="21" s="1"/>
  <c r="G372" i="1"/>
  <c r="I372" i="21" s="1"/>
  <c r="U372" i="21" s="1"/>
  <c r="G373" i="1"/>
  <c r="I373" i="21" s="1"/>
  <c r="U373" i="21" s="1"/>
  <c r="G374" i="1"/>
  <c r="I374" i="21" s="1"/>
  <c r="U374" i="21" s="1"/>
  <c r="G375" i="1"/>
  <c r="I375" i="21" s="1"/>
  <c r="U375" i="21" s="1"/>
  <c r="G376" i="1"/>
  <c r="I376" i="21" s="1"/>
  <c r="G377" i="1"/>
  <c r="I377" i="21" s="1"/>
  <c r="U377" i="21" s="1"/>
  <c r="G378" i="1"/>
  <c r="I378" i="21" s="1"/>
  <c r="G379" i="1"/>
  <c r="I379" i="21" s="1"/>
  <c r="U379" i="21" s="1"/>
  <c r="G380" i="1"/>
  <c r="I380" i="21" s="1"/>
  <c r="U380" i="21" s="1"/>
  <c r="G381" i="1"/>
  <c r="I381" i="21" s="1"/>
  <c r="U381" i="21" s="1"/>
  <c r="G382" i="1"/>
  <c r="I382" i="21" s="1"/>
  <c r="U382" i="21" s="1"/>
  <c r="G383" i="1"/>
  <c r="I383" i="21" s="1"/>
  <c r="G384" i="1"/>
  <c r="I384" i="21" s="1"/>
  <c r="G385" i="1"/>
  <c r="I385" i="21" s="1"/>
  <c r="U385" i="21" s="1"/>
  <c r="G386" i="1"/>
  <c r="I386" i="21" s="1"/>
  <c r="U386" i="21" s="1"/>
  <c r="G387" i="1"/>
  <c r="I387" i="21" s="1"/>
  <c r="U387" i="21" s="1"/>
  <c r="G388" i="1"/>
  <c r="I388" i="21" s="1"/>
  <c r="U388" i="21" s="1"/>
  <c r="G389" i="1"/>
  <c r="I389" i="21" s="1"/>
  <c r="U389" i="21" s="1"/>
  <c r="G390" i="1"/>
  <c r="I390" i="21" s="1"/>
  <c r="U390" i="21" s="1"/>
  <c r="G391" i="1"/>
  <c r="I391" i="21" s="1"/>
  <c r="U391" i="21" s="1"/>
  <c r="G392" i="1"/>
  <c r="I392" i="21" s="1"/>
  <c r="U392" i="21" s="1"/>
  <c r="G393" i="1"/>
  <c r="I393" i="21" s="1"/>
  <c r="U393" i="21" s="1"/>
  <c r="G394" i="1"/>
  <c r="I394" i="21" s="1"/>
  <c r="U394" i="21" s="1"/>
  <c r="G395" i="1"/>
  <c r="I395" i="21" s="1"/>
  <c r="U395" i="21" s="1"/>
  <c r="G396" i="1"/>
  <c r="I396" i="21" s="1"/>
  <c r="U396" i="21" s="1"/>
  <c r="G397" i="1"/>
  <c r="I397" i="21" s="1"/>
  <c r="U397" i="21" s="1"/>
  <c r="G398" i="1"/>
  <c r="I398" i="21" s="1"/>
  <c r="U398" i="21" s="1"/>
  <c r="G399" i="1"/>
  <c r="I399" i="21" s="1"/>
  <c r="U399" i="21" s="1"/>
  <c r="G400" i="1"/>
  <c r="I400" i="21" s="1"/>
  <c r="U400" i="21" s="1"/>
  <c r="G401" i="1"/>
  <c r="I401" i="21" s="1"/>
  <c r="U401" i="21" s="1"/>
  <c r="G402" i="1"/>
  <c r="I402" i="21" s="1"/>
  <c r="G403" i="1"/>
  <c r="I403" i="21" s="1"/>
  <c r="U403" i="21" s="1"/>
  <c r="G404" i="1"/>
  <c r="I404" i="21" s="1"/>
  <c r="U404" i="21" s="1"/>
  <c r="G405" i="1"/>
  <c r="I405" i="21" s="1"/>
  <c r="U405" i="21" s="1"/>
  <c r="G406" i="1"/>
  <c r="I406" i="21" s="1"/>
  <c r="U406" i="21" s="1"/>
  <c r="G407" i="1"/>
  <c r="I407" i="21" s="1"/>
  <c r="U407" i="21" s="1"/>
  <c r="G408" i="1"/>
  <c r="I408" i="21" s="1"/>
  <c r="U408" i="21" s="1"/>
  <c r="G409" i="1"/>
  <c r="I409" i="21" s="1"/>
  <c r="U409" i="21" s="1"/>
  <c r="G410" i="1"/>
  <c r="I410" i="21" s="1"/>
  <c r="U410" i="21" s="1"/>
  <c r="G411" i="1"/>
  <c r="I411" i="21" s="1"/>
  <c r="G412" i="1"/>
  <c r="I412" i="21" s="1"/>
  <c r="G413" i="1"/>
  <c r="I413" i="21" s="1"/>
  <c r="U413" i="21" s="1"/>
  <c r="G414" i="1"/>
  <c r="I414" i="21" s="1"/>
  <c r="U414" i="21" s="1"/>
  <c r="G415" i="1"/>
  <c r="I415" i="21" s="1"/>
  <c r="U415" i="21" s="1"/>
  <c r="G416" i="1"/>
  <c r="I416" i="21" s="1"/>
  <c r="U416" i="21" s="1"/>
  <c r="G417" i="1"/>
  <c r="I417" i="21" s="1"/>
  <c r="U417" i="21" s="1"/>
  <c r="G418" i="1"/>
  <c r="I418" i="21" s="1"/>
  <c r="U418" i="21" s="1"/>
  <c r="G419" i="1"/>
  <c r="I419" i="21" s="1"/>
  <c r="U419" i="21" s="1"/>
  <c r="G420" i="1"/>
  <c r="I420" i="21" s="1"/>
  <c r="U420" i="21" s="1"/>
  <c r="G421" i="1"/>
  <c r="I421" i="21" s="1"/>
  <c r="U421" i="21" s="1"/>
  <c r="G422" i="1"/>
  <c r="I422" i="21" s="1"/>
  <c r="U422" i="21" s="1"/>
  <c r="G423" i="1"/>
  <c r="I423" i="21" s="1"/>
  <c r="U423" i="21" s="1"/>
  <c r="G424" i="1"/>
  <c r="I424" i="21" s="1"/>
  <c r="U424" i="21" s="1"/>
  <c r="G425" i="1"/>
  <c r="I425" i="21" s="1"/>
  <c r="U425" i="21" s="1"/>
  <c r="G426" i="1"/>
  <c r="I426" i="21" s="1"/>
  <c r="U426" i="21" s="1"/>
  <c r="G427" i="1"/>
  <c r="I427" i="21" s="1"/>
  <c r="U427" i="21" s="1"/>
  <c r="G428" i="1"/>
  <c r="I428" i="21" s="1"/>
  <c r="U428" i="21" s="1"/>
  <c r="G429" i="1"/>
  <c r="I429" i="21" s="1"/>
  <c r="G430" i="1"/>
  <c r="I430" i="21" s="1"/>
  <c r="U430" i="21" s="1"/>
  <c r="G431" i="1"/>
  <c r="I431" i="21" s="1"/>
  <c r="U431" i="21" s="1"/>
  <c r="G432" i="1"/>
  <c r="I432" i="21" s="1"/>
  <c r="U432" i="21" s="1"/>
  <c r="G433" i="1"/>
  <c r="I433" i="21" s="1"/>
  <c r="G434" i="1"/>
  <c r="I434" i="21" s="1"/>
  <c r="U434" i="21" s="1"/>
  <c r="G435" i="1"/>
  <c r="I435" i="21" s="1"/>
  <c r="G436" i="1"/>
  <c r="I436" i="21" s="1"/>
  <c r="U436" i="21" s="1"/>
  <c r="G437" i="1"/>
  <c r="I437" i="21" s="1"/>
  <c r="U437" i="21" s="1"/>
  <c r="G438" i="1"/>
  <c r="I438" i="21" s="1"/>
  <c r="U438" i="21" s="1"/>
  <c r="G439" i="1"/>
  <c r="I439" i="21" s="1"/>
  <c r="G440" i="1"/>
  <c r="I440" i="21" s="1"/>
  <c r="G441" i="1"/>
  <c r="I441" i="21" s="1"/>
  <c r="G442" i="1"/>
  <c r="I442" i="21" s="1"/>
  <c r="G443" i="1"/>
  <c r="I443" i="21" s="1"/>
  <c r="U443" i="21" s="1"/>
  <c r="G444" i="1"/>
  <c r="I444" i="21" s="1"/>
  <c r="U444" i="21" s="1"/>
  <c r="G445" i="1"/>
  <c r="I445" i="21" s="1"/>
  <c r="U445" i="21" s="1"/>
  <c r="G446" i="1"/>
  <c r="I446" i="21" s="1"/>
  <c r="U446" i="21" s="1"/>
  <c r="G447" i="1"/>
  <c r="I447" i="21" s="1"/>
  <c r="U447" i="21" s="1"/>
  <c r="G448" i="1"/>
  <c r="I448" i="21" s="1"/>
  <c r="G449" i="1"/>
  <c r="I449" i="21" s="1"/>
  <c r="G450" i="1"/>
  <c r="I450" i="21" s="1"/>
  <c r="U450" i="21" s="1"/>
  <c r="G451" i="1"/>
  <c r="I451" i="21" s="1"/>
  <c r="G452" i="1"/>
  <c r="I452" i="21" s="1"/>
  <c r="U452" i="21" s="1"/>
  <c r="G453" i="1"/>
  <c r="I453" i="21" s="1"/>
  <c r="G454" i="1"/>
  <c r="I454" i="21" s="1"/>
  <c r="U454" i="21" s="1"/>
  <c r="G455" i="1"/>
  <c r="I455" i="21" s="1"/>
  <c r="U455" i="21" s="1"/>
  <c r="G456" i="1"/>
  <c r="I456" i="21" s="1"/>
  <c r="U456" i="21" s="1"/>
  <c r="G457" i="1"/>
  <c r="I457" i="21" s="1"/>
  <c r="U457" i="21" s="1"/>
  <c r="G458" i="1"/>
  <c r="I458" i="21" s="1"/>
  <c r="U458" i="21" s="1"/>
  <c r="G459" i="1"/>
  <c r="I459" i="21" s="1"/>
  <c r="U459" i="21" s="1"/>
  <c r="G460" i="1"/>
  <c r="I460" i="21" s="1"/>
  <c r="U460" i="21" s="1"/>
  <c r="G461" i="1"/>
  <c r="I461" i="21" s="1"/>
  <c r="G462" i="1"/>
  <c r="I462" i="21" s="1"/>
  <c r="U462" i="21" s="1"/>
  <c r="G463" i="1"/>
  <c r="I463" i="21" s="1"/>
  <c r="U463" i="21" s="1"/>
  <c r="G464" i="1"/>
  <c r="I464" i="21" s="1"/>
  <c r="U464" i="21" s="1"/>
  <c r="G465" i="1"/>
  <c r="I465" i="21" s="1"/>
  <c r="U465" i="21" s="1"/>
  <c r="G466" i="1"/>
  <c r="I466" i="21" s="1"/>
  <c r="G467" i="1"/>
  <c r="I467" i="21" s="1"/>
  <c r="U467" i="21" s="1"/>
  <c r="G468" i="1"/>
  <c r="I468" i="21" s="1"/>
  <c r="U468" i="21" s="1"/>
  <c r="G469" i="1"/>
  <c r="I469" i="21" s="1"/>
  <c r="G470" i="1"/>
  <c r="I470" i="21" s="1"/>
  <c r="U470" i="21" s="1"/>
  <c r="G471" i="1"/>
  <c r="I471" i="21" s="1"/>
  <c r="U471" i="21" s="1"/>
  <c r="G472" i="1"/>
  <c r="I472" i="21" s="1"/>
  <c r="U472" i="21" s="1"/>
  <c r="G473" i="1"/>
  <c r="I473" i="21" s="1"/>
  <c r="G474" i="1"/>
  <c r="I474" i="21" s="1"/>
  <c r="U474" i="21" s="1"/>
  <c r="G475" i="1"/>
  <c r="I475" i="21" s="1"/>
  <c r="U475" i="21" s="1"/>
  <c r="G476" i="1"/>
  <c r="I476" i="21" s="1"/>
  <c r="G477" i="1"/>
  <c r="I477" i="21" s="1"/>
  <c r="U477" i="21" s="1"/>
  <c r="G478" i="1"/>
  <c r="I478" i="21" s="1"/>
  <c r="U478" i="21" s="1"/>
  <c r="G479" i="1"/>
  <c r="I479" i="21" s="1"/>
  <c r="U479" i="21" s="1"/>
  <c r="G480" i="1"/>
  <c r="I480" i="21" s="1"/>
  <c r="U480" i="21" s="1"/>
  <c r="G481" i="1"/>
  <c r="I481" i="21" s="1"/>
  <c r="U481" i="21" s="1"/>
  <c r="G482" i="1"/>
  <c r="I482" i="21" s="1"/>
  <c r="U482" i="21" s="1"/>
  <c r="G483" i="1"/>
  <c r="I483" i="21" s="1"/>
  <c r="U483" i="21" s="1"/>
  <c r="G484" i="1"/>
  <c r="I484" i="21" s="1"/>
  <c r="G485" i="1"/>
  <c r="I485" i="21" s="1"/>
  <c r="G486" i="1"/>
  <c r="I486" i="21" s="1"/>
  <c r="U486" i="21" s="1"/>
  <c r="G487" i="1"/>
  <c r="I487" i="21" s="1"/>
  <c r="U487" i="21" s="1"/>
  <c r="G488" i="1"/>
  <c r="I488" i="21" s="1"/>
  <c r="U488" i="21" s="1"/>
  <c r="G489" i="1"/>
  <c r="I489" i="21" s="1"/>
  <c r="U489" i="21" s="1"/>
  <c r="G490" i="1"/>
  <c r="I490" i="21" s="1"/>
  <c r="U490" i="21" s="1"/>
  <c r="G491" i="1"/>
  <c r="I491" i="21" s="1"/>
  <c r="U491" i="21" s="1"/>
  <c r="G492" i="1"/>
  <c r="I492" i="21" s="1"/>
  <c r="U492" i="21" s="1"/>
  <c r="G493" i="1"/>
  <c r="I493" i="21" s="1"/>
  <c r="U493" i="21" s="1"/>
  <c r="G494" i="1"/>
  <c r="I494" i="21" s="1"/>
  <c r="G495" i="1"/>
  <c r="I495" i="21" s="1"/>
  <c r="G496" i="1"/>
  <c r="I496" i="21" s="1"/>
  <c r="U496" i="21" s="1"/>
  <c r="G497" i="1"/>
  <c r="I497" i="21" s="1"/>
  <c r="G498" i="1"/>
  <c r="I498" i="21" s="1"/>
  <c r="U498" i="21" s="1"/>
  <c r="G499" i="1"/>
  <c r="I499" i="21" s="1"/>
  <c r="U499" i="21" s="1"/>
  <c r="G500" i="1"/>
  <c r="I500" i="21" s="1"/>
  <c r="U500" i="21" s="1"/>
  <c r="G501" i="1"/>
  <c r="I501" i="21" s="1"/>
  <c r="U501" i="21" s="1"/>
  <c r="G502" i="1"/>
  <c r="I502" i="21" s="1"/>
  <c r="U502" i="21" s="1"/>
  <c r="G503" i="1"/>
  <c r="I503" i="21" s="1"/>
  <c r="U503" i="21" s="1"/>
  <c r="G504" i="1"/>
  <c r="I504" i="21" s="1"/>
  <c r="G505" i="1"/>
  <c r="I505" i="21" s="1"/>
  <c r="G506" i="1"/>
  <c r="I506" i="21" s="1"/>
  <c r="G507" i="1"/>
  <c r="I507" i="21" s="1"/>
  <c r="U507" i="21" s="1"/>
  <c r="G508" i="1"/>
  <c r="I508" i="21" s="1"/>
  <c r="U508" i="21" s="1"/>
  <c r="G509" i="1"/>
  <c r="I509" i="21" s="1"/>
  <c r="G510" i="1"/>
  <c r="I510" i="21" s="1"/>
  <c r="U510" i="21" s="1"/>
  <c r="G511" i="1"/>
  <c r="I511" i="21" s="1"/>
  <c r="G512" i="1"/>
  <c r="I512" i="21" s="1"/>
  <c r="U512" i="21" s="1"/>
  <c r="G513" i="1"/>
  <c r="I513" i="21" s="1"/>
  <c r="U513" i="21" s="1"/>
  <c r="G514" i="1"/>
  <c r="I514" i="21" s="1"/>
  <c r="U514" i="21" s="1"/>
  <c r="G515" i="1"/>
  <c r="I515" i="21" s="1"/>
  <c r="U515" i="21" s="1"/>
  <c r="G516" i="1"/>
  <c r="I516" i="21" s="1"/>
  <c r="U516" i="21" s="1"/>
  <c r="G517" i="1"/>
  <c r="I517" i="21" s="1"/>
  <c r="G518" i="1"/>
  <c r="I518" i="21" s="1"/>
  <c r="U518" i="21" s="1"/>
  <c r="G519" i="1"/>
  <c r="I519" i="21" s="1"/>
  <c r="G520" i="1"/>
  <c r="I520" i="21" s="1"/>
  <c r="G521" i="1"/>
  <c r="I521" i="21" s="1"/>
  <c r="G522" i="1"/>
  <c r="I522" i="21" s="1"/>
  <c r="G523" i="1"/>
  <c r="I523" i="21" s="1"/>
  <c r="G524" i="1"/>
  <c r="I524" i="21" s="1"/>
  <c r="G525" i="1"/>
  <c r="I525" i="21" s="1"/>
  <c r="G526" i="1"/>
  <c r="I526" i="21" s="1"/>
  <c r="U526" i="21" s="1"/>
  <c r="G527" i="1"/>
  <c r="I527" i="21" s="1"/>
  <c r="G528" i="1"/>
  <c r="I528" i="21" s="1"/>
  <c r="G529" i="1"/>
  <c r="I529" i="21" s="1"/>
  <c r="U529" i="21" s="1"/>
  <c r="G530" i="1"/>
  <c r="I530" i="21" s="1"/>
  <c r="U530" i="21" s="1"/>
  <c r="G531" i="1"/>
  <c r="I531" i="21" s="1"/>
  <c r="G532" i="1"/>
  <c r="I532" i="21" s="1"/>
  <c r="G533" i="1"/>
  <c r="I533" i="21" s="1"/>
  <c r="G534" i="1"/>
  <c r="I534" i="21" s="1"/>
  <c r="G535" i="1"/>
  <c r="I535" i="21" s="1"/>
  <c r="U535" i="21" s="1"/>
  <c r="G536" i="1"/>
  <c r="I536" i="21" s="1"/>
  <c r="U536" i="21" s="1"/>
  <c r="G537" i="1"/>
  <c r="I537" i="21" s="1"/>
  <c r="G538" i="1"/>
  <c r="I538" i="21" s="1"/>
  <c r="U538" i="21" s="1"/>
  <c r="G539" i="1"/>
  <c r="I539" i="21" s="1"/>
  <c r="U539" i="21" s="1"/>
  <c r="G540" i="1"/>
  <c r="I540" i="21" s="1"/>
  <c r="G541" i="1"/>
  <c r="I541" i="21" s="1"/>
  <c r="G542" i="1"/>
  <c r="I542" i="21" s="1"/>
  <c r="U542" i="21" s="1"/>
  <c r="G543" i="1"/>
  <c r="I543" i="21" s="1"/>
  <c r="I20" i="21" l="1"/>
  <c r="I6" i="21" s="1"/>
  <c r="U25" i="21"/>
  <c r="I10" i="21"/>
  <c r="U10" i="21" s="1"/>
  <c r="AV486" i="21"/>
  <c r="AV454" i="21"/>
  <c r="AV400" i="21"/>
  <c r="AV354" i="21"/>
  <c r="AV237" i="21"/>
  <c r="AV192" i="21"/>
  <c r="AV176" i="21"/>
  <c r="AV144" i="21"/>
  <c r="AV191" i="21"/>
  <c r="AV84" i="21"/>
  <c r="AV31" i="21"/>
  <c r="AV51" i="21"/>
  <c r="AV336" i="21"/>
  <c r="AV115" i="21"/>
  <c r="AV114" i="21"/>
  <c r="AV287" i="21"/>
  <c r="AV153" i="21"/>
  <c r="AV474" i="21"/>
  <c r="AV300" i="21"/>
  <c r="AV168" i="21"/>
  <c r="AV35" i="21"/>
  <c r="AV422" i="21"/>
  <c r="AV500" i="21"/>
  <c r="AV367" i="21"/>
  <c r="AV385" i="21"/>
  <c r="AV328" i="21"/>
  <c r="AV355" i="21"/>
  <c r="AV281" i="21"/>
  <c r="AV129" i="21"/>
  <c r="AV279" i="21"/>
  <c r="AV177" i="21"/>
  <c r="AV116" i="21"/>
  <c r="AV335" i="21"/>
  <c r="AV223" i="21"/>
  <c r="AV233" i="21"/>
  <c r="AV190" i="21"/>
  <c r="AV140" i="21"/>
  <c r="AV106" i="21"/>
  <c r="AV43" i="21"/>
  <c r="AV79" i="21"/>
  <c r="AV478" i="21"/>
  <c r="AV468" i="21"/>
  <c r="AV439" i="21"/>
  <c r="AV395" i="21"/>
  <c r="AV374" i="21"/>
  <c r="AV274" i="21"/>
  <c r="AV310" i="21"/>
  <c r="AV296" i="21"/>
  <c r="AV264" i="21"/>
  <c r="AV245" i="21"/>
  <c r="AV215" i="21"/>
  <c r="AV225" i="21"/>
  <c r="AV188" i="21"/>
  <c r="AV164" i="21"/>
  <c r="AV502" i="21"/>
  <c r="AV425" i="21"/>
  <c r="AV277" i="21"/>
  <c r="AV151" i="21"/>
  <c r="AV291" i="21"/>
  <c r="AV224" i="21"/>
  <c r="AV318" i="21"/>
  <c r="AV361" i="21"/>
  <c r="AV282" i="21"/>
  <c r="AV426" i="21"/>
  <c r="AV175" i="21"/>
  <c r="AV435" i="21"/>
  <c r="AV76" i="21"/>
  <c r="AV67" i="21"/>
  <c r="AV338" i="21"/>
  <c r="AV302" i="21"/>
  <c r="AV270" i="21"/>
  <c r="AV343" i="21"/>
  <c r="AV315" i="21"/>
  <c r="AV319" i="21"/>
  <c r="AV292" i="21"/>
  <c r="AV211" i="21"/>
  <c r="AV247" i="21"/>
  <c r="AV221" i="21"/>
  <c r="AV100" i="21"/>
  <c r="AF18" i="21"/>
  <c r="AV352" i="21"/>
  <c r="AV305" i="21"/>
  <c r="AV273" i="21"/>
  <c r="AV120" i="21"/>
  <c r="AV271" i="21"/>
  <c r="AV259" i="21"/>
  <c r="AV220" i="21"/>
  <c r="AV41" i="21"/>
  <c r="AV137" i="21"/>
  <c r="AU19" i="21"/>
  <c r="AU5" i="21" s="1"/>
  <c r="AV427" i="21"/>
  <c r="AV332" i="21"/>
  <c r="AV472" i="21"/>
  <c r="AV346" i="21"/>
  <c r="AV278" i="21"/>
  <c r="AV203" i="21"/>
  <c r="AV40" i="21"/>
  <c r="AV334" i="21"/>
  <c r="AV388" i="21"/>
  <c r="AV298" i="21"/>
  <c r="AV266" i="21"/>
  <c r="AV317" i="21"/>
  <c r="AV288" i="21"/>
  <c r="AV205" i="21"/>
  <c r="AV156" i="21"/>
  <c r="AV195" i="21"/>
  <c r="AV130" i="21"/>
  <c r="AV47" i="21"/>
  <c r="AV83" i="21"/>
  <c r="AV529" i="21"/>
  <c r="AV450" i="21"/>
  <c r="AV93" i="21"/>
  <c r="AV301" i="21"/>
  <c r="AV269" i="21"/>
  <c r="AV159" i="21"/>
  <c r="AV283" i="21"/>
  <c r="AV133" i="21"/>
  <c r="AV358" i="21"/>
  <c r="AV375" i="21"/>
  <c r="AU10" i="21"/>
  <c r="AV10" i="21" s="1"/>
  <c r="AV25" i="21"/>
  <c r="AV206" i="21"/>
  <c r="AV131" i="21"/>
  <c r="AV29" i="21"/>
  <c r="AV61" i="21"/>
  <c r="AV267" i="21"/>
  <c r="AV261" i="21"/>
  <c r="AV232" i="21"/>
  <c r="AV149" i="21"/>
  <c r="AV330" i="21"/>
  <c r="AV414" i="21"/>
  <c r="AV369" i="21"/>
  <c r="AV262" i="21"/>
  <c r="AV323" i="21"/>
  <c r="AV284" i="21"/>
  <c r="AV194" i="21"/>
  <c r="AV207" i="21"/>
  <c r="AV126" i="21"/>
  <c r="AV128" i="21"/>
  <c r="AV75" i="21"/>
  <c r="AV418" i="21"/>
  <c r="AV265" i="21"/>
  <c r="AV147" i="21"/>
  <c r="AV295" i="21"/>
  <c r="AV263" i="21"/>
  <c r="AV212" i="21"/>
  <c r="AV161" i="21"/>
  <c r="AV434" i="21"/>
  <c r="AV492" i="21"/>
  <c r="AV371" i="21"/>
  <c r="AV326" i="21"/>
  <c r="AV384" i="21"/>
  <c r="AV258" i="21"/>
  <c r="AV197" i="21"/>
  <c r="AV241" i="21"/>
  <c r="AV88" i="21"/>
  <c r="AV39" i="21"/>
  <c r="AV99" i="21"/>
  <c r="AV508" i="21"/>
  <c r="AV482" i="21"/>
  <c r="AV360" i="21"/>
  <c r="AU18" i="21"/>
  <c r="AV18" i="21" s="1"/>
  <c r="AV542" i="21"/>
  <c r="AV521" i="21"/>
  <c r="AV167" i="21"/>
  <c r="AV135" i="21"/>
  <c r="AV275" i="21"/>
  <c r="AV257" i="21"/>
  <c r="AF13" i="21"/>
  <c r="H18" i="21"/>
  <c r="AF10" i="21"/>
  <c r="AF14" i="21"/>
  <c r="AF21" i="21"/>
  <c r="AF11" i="21"/>
  <c r="AF12" i="21"/>
  <c r="AY20" i="21"/>
  <c r="AY6" i="21" s="1"/>
  <c r="AC4" i="21"/>
  <c r="AM4" i="21"/>
  <c r="AG20" i="21"/>
  <c r="AG6" i="21" s="1"/>
  <c r="AQ4" i="21"/>
  <c r="AK4" i="21"/>
  <c r="AU16" i="21"/>
  <c r="AV16" i="21" s="1"/>
  <c r="Q4" i="21"/>
  <c r="K4" i="21"/>
  <c r="R4" i="21"/>
  <c r="M4" i="21"/>
  <c r="T4" i="21"/>
  <c r="Y16" i="21"/>
  <c r="W456" i="21"/>
  <c r="W385" i="21"/>
  <c r="W406" i="21"/>
  <c r="W333" i="21"/>
  <c r="W379" i="21"/>
  <c r="W320" i="21"/>
  <c r="W294" i="21"/>
  <c r="W262" i="21"/>
  <c r="W243" i="21"/>
  <c r="W170" i="21"/>
  <c r="W154" i="21"/>
  <c r="W138" i="21"/>
  <c r="W179" i="21"/>
  <c r="W147" i="21"/>
  <c r="W51" i="21"/>
  <c r="W46" i="21"/>
  <c r="V10" i="21"/>
  <c r="W10" i="21" s="1"/>
  <c r="W25" i="21"/>
  <c r="W480" i="21"/>
  <c r="W390" i="21"/>
  <c r="V19" i="21"/>
  <c r="V5" i="21" s="1"/>
  <c r="W462" i="21"/>
  <c r="W452" i="21"/>
  <c r="W114" i="21"/>
  <c r="W420" i="21"/>
  <c r="W293" i="21"/>
  <c r="W74" i="21"/>
  <c r="W349" i="21"/>
  <c r="W290" i="21"/>
  <c r="V18" i="21"/>
  <c r="W18" i="21" s="1"/>
  <c r="W460" i="21"/>
  <c r="W377" i="21"/>
  <c r="W111" i="21"/>
  <c r="W306" i="21"/>
  <c r="W381" i="21"/>
  <c r="W277" i="21"/>
  <c r="W261" i="21"/>
  <c r="W167" i="21"/>
  <c r="W135" i="21"/>
  <c r="W95" i="21"/>
  <c r="W94" i="21"/>
  <c r="W70" i="21"/>
  <c r="W50" i="21"/>
  <c r="W444" i="21"/>
  <c r="W118" i="21"/>
  <c r="W404" i="21"/>
  <c r="W380" i="21"/>
  <c r="Z357" i="21"/>
  <c r="W274" i="21"/>
  <c r="W231" i="21"/>
  <c r="W188" i="21"/>
  <c r="W47" i="21"/>
  <c r="W31" i="21"/>
  <c r="W38" i="21"/>
  <c r="AS4" i="21"/>
  <c r="W471" i="21"/>
  <c r="W427" i="21"/>
  <c r="W398" i="21"/>
  <c r="W400" i="21"/>
  <c r="W345" i="21"/>
  <c r="W305" i="21"/>
  <c r="W273" i="21"/>
  <c r="W257" i="21"/>
  <c r="W234" i="21"/>
  <c r="W218" i="21"/>
  <c r="W219" i="21"/>
  <c r="W175" i="21"/>
  <c r="W143" i="21"/>
  <c r="W91" i="21"/>
  <c r="W86" i="21"/>
  <c r="W98" i="21"/>
  <c r="W526" i="21"/>
  <c r="W443" i="21"/>
  <c r="W255" i="21"/>
  <c r="W214" i="21"/>
  <c r="W208" i="21"/>
  <c r="W162" i="21"/>
  <c r="W43" i="21"/>
  <c r="W62" i="21"/>
  <c r="W450" i="21"/>
  <c r="W516" i="21"/>
  <c r="W474" i="21"/>
  <c r="W434" i="21"/>
  <c r="W322" i="21"/>
  <c r="W110" i="21"/>
  <c r="W106" i="21"/>
  <c r="W298" i="21"/>
  <c r="W428" i="21"/>
  <c r="W286" i="21"/>
  <c r="W178" i="21"/>
  <c r="W131" i="21"/>
  <c r="W66" i="21"/>
  <c r="W490" i="21"/>
  <c r="W438" i="21"/>
  <c r="W285" i="21"/>
  <c r="W230" i="21"/>
  <c r="W210" i="21"/>
  <c r="W239" i="21"/>
  <c r="W205" i="21"/>
  <c r="W186" i="21"/>
  <c r="W183" i="21"/>
  <c r="W151" i="21"/>
  <c r="W87" i="21"/>
  <c r="W78" i="21"/>
  <c r="W90" i="21"/>
  <c r="W34" i="21"/>
  <c r="W500" i="21"/>
  <c r="V16" i="21"/>
  <c r="W16" i="21" s="1"/>
  <c r="W358" i="21"/>
  <c r="W472" i="21"/>
  <c r="W308" i="21"/>
  <c r="W68" i="21"/>
  <c r="W24" i="21"/>
  <c r="W52" i="21"/>
  <c r="W419" i="21"/>
  <c r="W329" i="21"/>
  <c r="W468" i="21"/>
  <c r="W436" i="21"/>
  <c r="W337" i="21"/>
  <c r="W321" i="21"/>
  <c r="W408" i="21"/>
  <c r="W309" i="21"/>
  <c r="W312" i="21"/>
  <c r="W266" i="21"/>
  <c r="W204" i="21"/>
  <c r="W215" i="21"/>
  <c r="W174" i="21"/>
  <c r="W158" i="21"/>
  <c r="W142" i="21"/>
  <c r="W39" i="21"/>
  <c r="W77" i="21"/>
  <c r="W54" i="21"/>
  <c r="H11" i="21"/>
  <c r="W338" i="21"/>
  <c r="W184" i="21"/>
  <c r="W44" i="21"/>
  <c r="W103" i="21"/>
  <c r="W424" i="21"/>
  <c r="W396" i="21"/>
  <c r="W341" i="21"/>
  <c r="W146" i="21"/>
  <c r="W163" i="21"/>
  <c r="W432" i="21"/>
  <c r="W426" i="21"/>
  <c r="W414" i="21"/>
  <c r="W393" i="21"/>
  <c r="W401" i="21"/>
  <c r="W281" i="21"/>
  <c r="W226" i="21"/>
  <c r="W200" i="21"/>
  <c r="W235" i="21"/>
  <c r="W197" i="21"/>
  <c r="W159" i="21"/>
  <c r="W83" i="21"/>
  <c r="W82" i="21"/>
  <c r="W58" i="21"/>
  <c r="W499" i="21"/>
  <c r="W350" i="21"/>
  <c r="W366" i="21"/>
  <c r="W407" i="21"/>
  <c r="W302" i="21"/>
  <c r="U509" i="21"/>
  <c r="Z411" i="21"/>
  <c r="U469" i="21"/>
  <c r="U364" i="21"/>
  <c r="U291" i="21"/>
  <c r="U275" i="21"/>
  <c r="U259" i="21"/>
  <c r="U292" i="21"/>
  <c r="U260" i="21"/>
  <c r="U229" i="21"/>
  <c r="U177" i="21"/>
  <c r="U145" i="21"/>
  <c r="U45" i="21"/>
  <c r="U429" i="21"/>
  <c r="U352" i="21"/>
  <c r="U67" i="21"/>
  <c r="U307" i="21"/>
  <c r="U485" i="21"/>
  <c r="Z19" i="21"/>
  <c r="Z5" i="21" s="1"/>
  <c r="U525" i="21"/>
  <c r="U505" i="21"/>
  <c r="U449" i="21"/>
  <c r="U311" i="21"/>
  <c r="U303" i="21"/>
  <c r="U287" i="21"/>
  <c r="U271" i="21"/>
  <c r="U272" i="21"/>
  <c r="U254" i="21"/>
  <c r="U228" i="21"/>
  <c r="U237" i="21"/>
  <c r="U199" i="21"/>
  <c r="U185" i="21"/>
  <c r="U153" i="21"/>
  <c r="U61" i="21"/>
  <c r="U41" i="21"/>
  <c r="AS3" i="21"/>
  <c r="U476" i="21"/>
  <c r="U484" i="21"/>
  <c r="U453" i="21"/>
  <c r="U316" i="21"/>
  <c r="U198" i="21"/>
  <c r="U164" i="21"/>
  <c r="U109" i="21"/>
  <c r="U89" i="21"/>
  <c r="U522" i="21"/>
  <c r="U527" i="21"/>
  <c r="U442" i="21"/>
  <c r="U439" i="21"/>
  <c r="U441" i="21"/>
  <c r="U348" i="21"/>
  <c r="U256" i="21"/>
  <c r="U253" i="21"/>
  <c r="U225" i="21"/>
  <c r="U160" i="21"/>
  <c r="U173" i="21"/>
  <c r="U141" i="21"/>
  <c r="U180" i="21"/>
  <c r="U534" i="21"/>
  <c r="U520" i="21"/>
  <c r="U299" i="21"/>
  <c r="U267" i="21"/>
  <c r="U332" i="21"/>
  <c r="U304" i="21"/>
  <c r="U284" i="21"/>
  <c r="U268" i="21"/>
  <c r="U240" i="21"/>
  <c r="U224" i="21"/>
  <c r="U161" i="21"/>
  <c r="U37" i="21"/>
  <c r="U64" i="21"/>
  <c r="U497" i="21"/>
  <c r="U519" i="21"/>
  <c r="U537" i="21"/>
  <c r="U517" i="21"/>
  <c r="U473" i="21"/>
  <c r="U363" i="21"/>
  <c r="U300" i="21"/>
  <c r="U233" i="21"/>
  <c r="U172" i="21"/>
  <c r="U156" i="21"/>
  <c r="U140" i="21"/>
  <c r="U212" i="21"/>
  <c r="U181" i="21"/>
  <c r="U149" i="21"/>
  <c r="U127" i="21"/>
  <c r="U97" i="21"/>
  <c r="U81" i="21"/>
  <c r="U76" i="21"/>
  <c r="U540" i="21"/>
  <c r="U279" i="21"/>
  <c r="U296" i="21"/>
  <c r="U280" i="21"/>
  <c r="U264" i="21"/>
  <c r="U236" i="21"/>
  <c r="U220" i="21"/>
  <c r="U33" i="21"/>
  <c r="U412" i="21"/>
  <c r="U371" i="21"/>
  <c r="Z71" i="21"/>
  <c r="U88" i="21"/>
  <c r="U139" i="21"/>
  <c r="U113" i="21"/>
  <c r="U84" i="21"/>
  <c r="U119" i="21"/>
  <c r="U521" i="21"/>
  <c r="U107" i="21"/>
  <c r="U528" i="21"/>
  <c r="U335" i="21"/>
  <c r="U217" i="21"/>
  <c r="U494" i="21"/>
  <c r="U511" i="21"/>
  <c r="U461" i="21"/>
  <c r="U435" i="21"/>
  <c r="U323" i="21"/>
  <c r="U206" i="21"/>
  <c r="U168" i="21"/>
  <c r="U152" i="21"/>
  <c r="U136" i="21"/>
  <c r="U157" i="21"/>
  <c r="U73" i="21"/>
  <c r="Z358" i="21"/>
  <c r="AA358" i="21" s="1"/>
  <c r="AH4" i="21"/>
  <c r="H15" i="21"/>
  <c r="Z440" i="21"/>
  <c r="H10" i="21"/>
  <c r="V13" i="21"/>
  <c r="W13" i="21" s="1"/>
  <c r="G21" i="21"/>
  <c r="H12" i="21"/>
  <c r="H16" i="21"/>
  <c r="S4" i="21"/>
  <c r="H14" i="21"/>
  <c r="AU11" i="21"/>
  <c r="AV11" i="21" s="1"/>
  <c r="AH21" i="21"/>
  <c r="V15" i="21"/>
  <c r="W15" i="21" s="1"/>
  <c r="V12" i="21"/>
  <c r="W12" i="21" s="1"/>
  <c r="AO21" i="21"/>
  <c r="E21" i="21"/>
  <c r="V17" i="21"/>
  <c r="AU14" i="21"/>
  <c r="AV14" i="21" s="1"/>
  <c r="N21" i="21"/>
  <c r="AU17" i="21"/>
  <c r="AU12" i="21"/>
  <c r="AV12" i="21" s="1"/>
  <c r="J21" i="21"/>
  <c r="AD3" i="21"/>
  <c r="AY19" i="21"/>
  <c r="AY5" i="21" s="1"/>
  <c r="AQ3" i="21"/>
  <c r="AQ7" i="21" s="1"/>
  <c r="AP3" i="21"/>
  <c r="AP21" i="21"/>
  <c r="AC21" i="21"/>
  <c r="AC3" i="21"/>
  <c r="AC7" i="21" s="1"/>
  <c r="AN3" i="21"/>
  <c r="AN21" i="21"/>
  <c r="AN4" i="21"/>
  <c r="AS21" i="21"/>
  <c r="I14" i="21"/>
  <c r="U14" i="21" s="1"/>
  <c r="N3" i="21"/>
  <c r="AQ21" i="21"/>
  <c r="I16" i="21"/>
  <c r="U16" i="21" s="1"/>
  <c r="AL21" i="21"/>
  <c r="AL3" i="21"/>
  <c r="S21" i="21"/>
  <c r="S3" i="21"/>
  <c r="N4" i="21"/>
  <c r="AJ21" i="21"/>
  <c r="AJ3" i="21"/>
  <c r="E3" i="21"/>
  <c r="I12" i="21"/>
  <c r="U12" i="21" s="1"/>
  <c r="AU13" i="21"/>
  <c r="AV13" i="21" s="1"/>
  <c r="O21" i="21"/>
  <c r="O3" i="21"/>
  <c r="AE4" i="21"/>
  <c r="J3" i="21"/>
  <c r="M21" i="21"/>
  <c r="M3" i="21"/>
  <c r="E4" i="21"/>
  <c r="AU15" i="21"/>
  <c r="AV15" i="21" s="1"/>
  <c r="K21" i="21"/>
  <c r="K3" i="21"/>
  <c r="K7" i="21" s="1"/>
  <c r="L4" i="21"/>
  <c r="I13" i="21"/>
  <c r="U13" i="21" s="1"/>
  <c r="I11" i="21"/>
  <c r="U11" i="21" s="1"/>
  <c r="AJ4" i="21"/>
  <c r="V14" i="21"/>
  <c r="W14" i="21" s="1"/>
  <c r="V11" i="21"/>
  <c r="T3" i="21"/>
  <c r="T7" i="21" s="1"/>
  <c r="T21" i="21"/>
  <c r="I17" i="21"/>
  <c r="AK21" i="21"/>
  <c r="AK3" i="21"/>
  <c r="AK7" i="21" s="1"/>
  <c r="O4" i="21"/>
  <c r="I19" i="21"/>
  <c r="I5" i="21" s="1"/>
  <c r="AR4" i="21"/>
  <c r="AM21" i="21"/>
  <c r="AM3" i="21"/>
  <c r="G4" i="21"/>
  <c r="R21" i="21"/>
  <c r="R3" i="21"/>
  <c r="R7" i="21" s="1"/>
  <c r="AI21" i="21"/>
  <c r="AI3" i="21"/>
  <c r="AI7" i="21" s="1"/>
  <c r="I15" i="21"/>
  <c r="U15" i="21" s="1"/>
  <c r="AD4" i="21"/>
  <c r="G3" i="21"/>
  <c r="AO3" i="21"/>
  <c r="AO7" i="21" s="1"/>
  <c r="P4" i="21"/>
  <c r="Q21" i="21"/>
  <c r="Q3" i="21"/>
  <c r="Q7" i="21" s="1"/>
  <c r="AL4" i="21"/>
  <c r="AE21" i="21"/>
  <c r="AE3" i="21"/>
  <c r="I18" i="21"/>
  <c r="U18" i="21" s="1"/>
  <c r="AR21" i="21"/>
  <c r="AR3" i="21"/>
  <c r="AP4" i="21"/>
  <c r="AH3" i="21"/>
  <c r="P21" i="21"/>
  <c r="P3" i="21"/>
  <c r="J4" i="21"/>
  <c r="L3" i="21"/>
  <c r="L21" i="21"/>
  <c r="M3" i="20"/>
  <c r="M7" i="20" s="1"/>
  <c r="P21" i="20"/>
  <c r="E21" i="20"/>
  <c r="E3" i="20"/>
  <c r="H18" i="20"/>
  <c r="AH21" i="20"/>
  <c r="AQ411" i="20"/>
  <c r="AO17" i="20"/>
  <c r="AO4" i="20" s="1"/>
  <c r="T17" i="20"/>
  <c r="T4" i="20" s="1"/>
  <c r="AF4" i="20"/>
  <c r="AF21" i="20"/>
  <c r="V16" i="20"/>
  <c r="AH3" i="20"/>
  <c r="AH7" i="20" s="1"/>
  <c r="AM21" i="20"/>
  <c r="AO15" i="20"/>
  <c r="P4" i="20"/>
  <c r="R4" i="20"/>
  <c r="N21" i="20"/>
  <c r="E7" i="20"/>
  <c r="AE7" i="20"/>
  <c r="H19" i="20"/>
  <c r="H5" i="20" s="1"/>
  <c r="AQ357" i="20"/>
  <c r="AB16" i="20"/>
  <c r="AO12" i="20"/>
  <c r="I21" i="20"/>
  <c r="I3" i="20"/>
  <c r="R21" i="20"/>
  <c r="R3" i="20"/>
  <c r="AD21" i="20"/>
  <c r="AD3" i="20"/>
  <c r="Z3" i="20"/>
  <c r="Z7" i="20" s="1"/>
  <c r="AG21" i="20"/>
  <c r="AG3" i="20"/>
  <c r="AG7" i="20" s="1"/>
  <c r="AM3" i="20"/>
  <c r="AM7" i="20" s="1"/>
  <c r="T12" i="20"/>
  <c r="Q21" i="20"/>
  <c r="Q3" i="20"/>
  <c r="AJ21" i="20"/>
  <c r="AJ3" i="20"/>
  <c r="AJ7" i="20" s="1"/>
  <c r="I4" i="20"/>
  <c r="L4" i="20"/>
  <c r="T14" i="20"/>
  <c r="AA21" i="20"/>
  <c r="AA3" i="20"/>
  <c r="AC21" i="20"/>
  <c r="AC3" i="20"/>
  <c r="Q4" i="20"/>
  <c r="H13" i="20"/>
  <c r="AE21" i="20"/>
  <c r="T11" i="20"/>
  <c r="AO11" i="20"/>
  <c r="AO21" i="20" s="1"/>
  <c r="AI21" i="20"/>
  <c r="AI3" i="20"/>
  <c r="AK21" i="20"/>
  <c r="AK3" i="20"/>
  <c r="AA4" i="20"/>
  <c r="K21" i="20"/>
  <c r="K3" i="20"/>
  <c r="K4" i="20"/>
  <c r="AD4" i="20"/>
  <c r="AO14" i="20"/>
  <c r="AO13" i="20"/>
  <c r="M21" i="20"/>
  <c r="AI4" i="20"/>
  <c r="S4" i="20"/>
  <c r="AL4" i="20"/>
  <c r="AB19" i="20"/>
  <c r="AB5" i="20" s="1"/>
  <c r="N3" i="20"/>
  <c r="N7" i="20" s="1"/>
  <c r="AB12" i="20"/>
  <c r="AN3" i="20"/>
  <c r="AN7" i="20" s="1"/>
  <c r="T13" i="20"/>
  <c r="AB13" i="20"/>
  <c r="H14" i="20"/>
  <c r="AB14" i="20"/>
  <c r="AB15" i="20"/>
  <c r="AC4" i="20"/>
  <c r="G21" i="20"/>
  <c r="W21" i="20" s="1"/>
  <c r="G3" i="20"/>
  <c r="H10" i="20"/>
  <c r="AB17" i="20"/>
  <c r="AB4" i="20" s="1"/>
  <c r="H15" i="20"/>
  <c r="T15" i="20"/>
  <c r="AL21" i="20"/>
  <c r="AL3" i="20"/>
  <c r="AL7" i="20" s="1"/>
  <c r="H16" i="20"/>
  <c r="AK4" i="20"/>
  <c r="O21" i="20"/>
  <c r="O3" i="20"/>
  <c r="O7" i="20" s="1"/>
  <c r="H12" i="20"/>
  <c r="AF3" i="20"/>
  <c r="AF7" i="20" s="1"/>
  <c r="AB11" i="20"/>
  <c r="J21" i="20"/>
  <c r="J3" i="20"/>
  <c r="S21" i="20"/>
  <c r="S3" i="20"/>
  <c r="S7" i="20" s="1"/>
  <c r="H17" i="20"/>
  <c r="L21" i="20"/>
  <c r="L3" i="20"/>
  <c r="P3" i="20"/>
  <c r="P7" i="20" s="1"/>
  <c r="J4" i="20"/>
  <c r="Y21" i="20"/>
  <c r="Y3" i="20"/>
  <c r="Y7" i="20" s="1"/>
  <c r="H11" i="20"/>
  <c r="AD71" i="1"/>
  <c r="AS71" i="1" s="1"/>
  <c r="AU71" i="1" s="1"/>
  <c r="AD72" i="1"/>
  <c r="I71" i="1"/>
  <c r="W71" i="1" s="1"/>
  <c r="X71" i="1" s="1"/>
  <c r="I72" i="1"/>
  <c r="G7" i="20" l="1"/>
  <c r="W7" i="20" s="1"/>
  <c r="W3" i="20"/>
  <c r="H4" i="20"/>
  <c r="AU4" i="21"/>
  <c r="AV4" i="21" s="1"/>
  <c r="AV17" i="21"/>
  <c r="Z16" i="21"/>
  <c r="AA16" i="21" s="1"/>
  <c r="AF4" i="21"/>
  <c r="AF3" i="21"/>
  <c r="AM7" i="21"/>
  <c r="AS7" i="21"/>
  <c r="M7" i="21"/>
  <c r="AR7" i="21"/>
  <c r="V21" i="21"/>
  <c r="W21" i="21" s="1"/>
  <c r="W11" i="21"/>
  <c r="V4" i="21"/>
  <c r="W4" i="21" s="1"/>
  <c r="W17" i="21"/>
  <c r="AH7" i="21"/>
  <c r="AU21" i="21"/>
  <c r="AV21" i="21" s="1"/>
  <c r="S7" i="21"/>
  <c r="I4" i="21"/>
  <c r="U4" i="21" s="1"/>
  <c r="U17" i="21"/>
  <c r="P7" i="21"/>
  <c r="AU3" i="21"/>
  <c r="AE7" i="21"/>
  <c r="O7" i="21"/>
  <c r="AN7" i="21"/>
  <c r="J7" i="21"/>
  <c r="AP7" i="21"/>
  <c r="E7" i="21"/>
  <c r="L7" i="21"/>
  <c r="AJ7" i="21"/>
  <c r="AL7" i="21"/>
  <c r="V3" i="21"/>
  <c r="G7" i="21"/>
  <c r="N7" i="21"/>
  <c r="I21" i="21"/>
  <c r="U21" i="21" s="1"/>
  <c r="I3" i="21"/>
  <c r="U3" i="21" s="1"/>
  <c r="L7" i="20"/>
  <c r="R7" i="20"/>
  <c r="AB3" i="20"/>
  <c r="AB7" i="20" s="1"/>
  <c r="AI7" i="20"/>
  <c r="AB21" i="20"/>
  <c r="AO3" i="20"/>
  <c r="AO7" i="20" s="1"/>
  <c r="J7" i="20"/>
  <c r="K7" i="20"/>
  <c r="AC7" i="20"/>
  <c r="I7" i="20"/>
  <c r="H21" i="20"/>
  <c r="H3" i="20"/>
  <c r="H7" i="20" s="1"/>
  <c r="AA7" i="20"/>
  <c r="AK7" i="20"/>
  <c r="T3" i="20"/>
  <c r="T7" i="20" s="1"/>
  <c r="T21" i="20"/>
  <c r="Q7" i="20"/>
  <c r="AD7" i="20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7" i="1"/>
  <c r="AL379" i="1"/>
  <c r="AL380" i="1"/>
  <c r="AL381" i="1"/>
  <c r="AL382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3" i="1"/>
  <c r="AL404" i="1"/>
  <c r="AL405" i="1"/>
  <c r="AL406" i="1"/>
  <c r="AL407" i="1"/>
  <c r="AL408" i="1"/>
  <c r="AL409" i="1"/>
  <c r="AL410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4" i="1"/>
  <c r="AL435" i="1"/>
  <c r="AL436" i="1"/>
  <c r="AL437" i="1"/>
  <c r="AL438" i="1"/>
  <c r="AL439" i="1"/>
  <c r="AL441" i="1"/>
  <c r="AL442" i="1"/>
  <c r="AL443" i="1"/>
  <c r="AL444" i="1"/>
  <c r="AL445" i="1"/>
  <c r="AL446" i="1"/>
  <c r="AL447" i="1"/>
  <c r="AL449" i="1"/>
  <c r="AL450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6" i="1"/>
  <c r="AL497" i="1"/>
  <c r="AL498" i="1"/>
  <c r="AL499" i="1"/>
  <c r="AL500" i="1"/>
  <c r="AL501" i="1"/>
  <c r="AL502" i="1"/>
  <c r="AL503" i="1"/>
  <c r="AL505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5" i="1"/>
  <c r="AL526" i="1"/>
  <c r="AL527" i="1"/>
  <c r="AL528" i="1"/>
  <c r="AL529" i="1"/>
  <c r="AL530" i="1"/>
  <c r="AL534" i="1"/>
  <c r="AL535" i="1"/>
  <c r="AL536" i="1"/>
  <c r="AL537" i="1"/>
  <c r="AL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7" i="1"/>
  <c r="AK379" i="1"/>
  <c r="AK380" i="1"/>
  <c r="AK381" i="1"/>
  <c r="AK382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3" i="1"/>
  <c r="AK404" i="1"/>
  <c r="AK405" i="1"/>
  <c r="AK406" i="1"/>
  <c r="AK407" i="1"/>
  <c r="AK408" i="1"/>
  <c r="AK409" i="1"/>
  <c r="AK410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4" i="1"/>
  <c r="AK435" i="1"/>
  <c r="AK436" i="1"/>
  <c r="AK437" i="1"/>
  <c r="AK438" i="1"/>
  <c r="AK439" i="1"/>
  <c r="AK441" i="1"/>
  <c r="AK442" i="1"/>
  <c r="AK443" i="1"/>
  <c r="AK444" i="1"/>
  <c r="AK445" i="1"/>
  <c r="AK446" i="1"/>
  <c r="AK447" i="1"/>
  <c r="AK449" i="1"/>
  <c r="AK450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6" i="1"/>
  <c r="AK497" i="1"/>
  <c r="AK498" i="1"/>
  <c r="AK499" i="1"/>
  <c r="AK500" i="1"/>
  <c r="AK501" i="1"/>
  <c r="AK502" i="1"/>
  <c r="AK503" i="1"/>
  <c r="AK505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5" i="1"/>
  <c r="AK526" i="1"/>
  <c r="AK527" i="1"/>
  <c r="AK528" i="1"/>
  <c r="AK529" i="1"/>
  <c r="AK530" i="1"/>
  <c r="AK534" i="1"/>
  <c r="AK535" i="1"/>
  <c r="AK536" i="1"/>
  <c r="AK537" i="1"/>
  <c r="AK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7" i="1"/>
  <c r="Q379" i="1"/>
  <c r="Q380" i="1"/>
  <c r="Q381" i="1"/>
  <c r="Q382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3" i="1"/>
  <c r="Q404" i="1"/>
  <c r="Q405" i="1"/>
  <c r="Q406" i="1"/>
  <c r="Q407" i="1"/>
  <c r="Q408" i="1"/>
  <c r="Q409" i="1"/>
  <c r="Q410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4" i="1"/>
  <c r="Q435" i="1"/>
  <c r="Q436" i="1"/>
  <c r="Q437" i="1"/>
  <c r="Q438" i="1"/>
  <c r="Q439" i="1"/>
  <c r="Q441" i="1"/>
  <c r="Q442" i="1"/>
  <c r="Q443" i="1"/>
  <c r="Q444" i="1"/>
  <c r="Q445" i="1"/>
  <c r="Q446" i="1"/>
  <c r="Q447" i="1"/>
  <c r="Q449" i="1"/>
  <c r="Q450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6" i="1"/>
  <c r="Q497" i="1"/>
  <c r="Q498" i="1"/>
  <c r="Q499" i="1"/>
  <c r="Q500" i="1"/>
  <c r="Q501" i="1"/>
  <c r="Q502" i="1"/>
  <c r="Q503" i="1"/>
  <c r="Q505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5" i="1"/>
  <c r="Q526" i="1"/>
  <c r="Q527" i="1"/>
  <c r="Q528" i="1"/>
  <c r="Q529" i="1"/>
  <c r="Q530" i="1"/>
  <c r="Q534" i="1"/>
  <c r="Q535" i="1"/>
  <c r="Q536" i="1"/>
  <c r="Q537" i="1"/>
  <c r="Q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7" i="1"/>
  <c r="P379" i="1"/>
  <c r="P380" i="1"/>
  <c r="P381" i="1"/>
  <c r="P382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3" i="1"/>
  <c r="P404" i="1"/>
  <c r="P405" i="1"/>
  <c r="P406" i="1"/>
  <c r="P407" i="1"/>
  <c r="P408" i="1"/>
  <c r="P409" i="1"/>
  <c r="P410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4" i="1"/>
  <c r="P435" i="1"/>
  <c r="P436" i="1"/>
  <c r="P437" i="1"/>
  <c r="P438" i="1"/>
  <c r="P439" i="1"/>
  <c r="P441" i="1"/>
  <c r="P442" i="1"/>
  <c r="P443" i="1"/>
  <c r="P444" i="1"/>
  <c r="P445" i="1"/>
  <c r="P446" i="1"/>
  <c r="P447" i="1"/>
  <c r="P449" i="1"/>
  <c r="P450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6" i="1"/>
  <c r="P497" i="1"/>
  <c r="P498" i="1"/>
  <c r="P499" i="1"/>
  <c r="P500" i="1"/>
  <c r="P501" i="1"/>
  <c r="P502" i="1"/>
  <c r="P503" i="1"/>
  <c r="P505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5" i="1"/>
  <c r="P526" i="1"/>
  <c r="P527" i="1"/>
  <c r="P528" i="1"/>
  <c r="P529" i="1"/>
  <c r="P530" i="1"/>
  <c r="P534" i="1"/>
  <c r="P535" i="1"/>
  <c r="P536" i="1"/>
  <c r="P537" i="1"/>
  <c r="P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24" i="1"/>
  <c r="AU7" i="21" l="1"/>
  <c r="AV7" i="21" s="1"/>
  <c r="AV3" i="21"/>
  <c r="V7" i="21"/>
  <c r="W7" i="21" s="1"/>
  <c r="W3" i="21"/>
  <c r="I7" i="21"/>
  <c r="U7" i="21" s="1"/>
  <c r="R3" i="13"/>
  <c r="R4" i="13"/>
  <c r="R5" i="13"/>
  <c r="R6" i="13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R109" i="13"/>
  <c r="R110" i="13"/>
  <c r="R111" i="13"/>
  <c r="R112" i="13"/>
  <c r="R113" i="13"/>
  <c r="R114" i="13"/>
  <c r="R115" i="13"/>
  <c r="R116" i="13"/>
  <c r="R117" i="13"/>
  <c r="R118" i="13"/>
  <c r="R119" i="13"/>
  <c r="R120" i="13"/>
  <c r="R121" i="13"/>
  <c r="R122" i="13"/>
  <c r="R123" i="13"/>
  <c r="R124" i="13"/>
  <c r="R125" i="13"/>
  <c r="R126" i="13"/>
  <c r="R127" i="13"/>
  <c r="R128" i="13"/>
  <c r="R129" i="13"/>
  <c r="R130" i="13"/>
  <c r="R131" i="13"/>
  <c r="R132" i="13"/>
  <c r="R133" i="13"/>
  <c r="R134" i="13"/>
  <c r="R135" i="13"/>
  <c r="R136" i="13"/>
  <c r="R137" i="13"/>
  <c r="R138" i="13"/>
  <c r="R139" i="13"/>
  <c r="R140" i="13"/>
  <c r="R141" i="13"/>
  <c r="R142" i="13"/>
  <c r="R143" i="13"/>
  <c r="R144" i="13"/>
  <c r="R145" i="13"/>
  <c r="R146" i="13"/>
  <c r="R147" i="13"/>
  <c r="R148" i="13"/>
  <c r="R149" i="13"/>
  <c r="R150" i="13"/>
  <c r="R151" i="13"/>
  <c r="R152" i="13"/>
  <c r="R153" i="13"/>
  <c r="R154" i="13"/>
  <c r="R155" i="13"/>
  <c r="R156" i="13"/>
  <c r="R157" i="13"/>
  <c r="R158" i="13"/>
  <c r="R159" i="13"/>
  <c r="R160" i="13"/>
  <c r="R161" i="13"/>
  <c r="R162" i="13"/>
  <c r="R163" i="13"/>
  <c r="R164" i="13"/>
  <c r="R165" i="13"/>
  <c r="R166" i="13"/>
  <c r="R167" i="13"/>
  <c r="R168" i="13"/>
  <c r="R169" i="13"/>
  <c r="R170" i="13"/>
  <c r="R171" i="13"/>
  <c r="R172" i="13"/>
  <c r="R173" i="13"/>
  <c r="R174" i="13"/>
  <c r="R175" i="13"/>
  <c r="R176" i="13"/>
  <c r="R177" i="13"/>
  <c r="R178" i="13"/>
  <c r="R179" i="13"/>
  <c r="R180" i="13"/>
  <c r="R181" i="13"/>
  <c r="R182" i="13"/>
  <c r="R183" i="13"/>
  <c r="R184" i="13"/>
  <c r="R185" i="13"/>
  <c r="R186" i="13"/>
  <c r="R187" i="13"/>
  <c r="R188" i="13"/>
  <c r="R189" i="13"/>
  <c r="R190" i="13"/>
  <c r="R191" i="13"/>
  <c r="R192" i="13"/>
  <c r="R193" i="13"/>
  <c r="R194" i="13"/>
  <c r="R195" i="13"/>
  <c r="R196" i="13"/>
  <c r="R197" i="13"/>
  <c r="R198" i="13"/>
  <c r="R199" i="13"/>
  <c r="R200" i="13"/>
  <c r="R201" i="13"/>
  <c r="R202" i="13"/>
  <c r="R203" i="13"/>
  <c r="R204" i="13"/>
  <c r="R205" i="13"/>
  <c r="R206" i="13"/>
  <c r="R207" i="13"/>
  <c r="R208" i="13"/>
  <c r="R209" i="13"/>
  <c r="R210" i="13"/>
  <c r="R211" i="13"/>
  <c r="R212" i="13"/>
  <c r="R213" i="13"/>
  <c r="R214" i="13"/>
  <c r="R215" i="13"/>
  <c r="R216" i="13"/>
  <c r="R217" i="13"/>
  <c r="R218" i="13"/>
  <c r="R219" i="13"/>
  <c r="R220" i="13"/>
  <c r="R221" i="13"/>
  <c r="R222" i="13"/>
  <c r="R223" i="13"/>
  <c r="R224" i="13"/>
  <c r="R225" i="13"/>
  <c r="R226" i="13"/>
  <c r="R227" i="13"/>
  <c r="R228" i="13"/>
  <c r="R229" i="13"/>
  <c r="R230" i="13"/>
  <c r="R231" i="13"/>
  <c r="R232" i="13"/>
  <c r="R233" i="13"/>
  <c r="R234" i="13"/>
  <c r="R235" i="13"/>
  <c r="R236" i="13"/>
  <c r="R237" i="13"/>
  <c r="R238" i="13"/>
  <c r="R239" i="13"/>
  <c r="R240" i="13"/>
  <c r="R241" i="13"/>
  <c r="R242" i="13"/>
  <c r="R243" i="13"/>
  <c r="R244" i="13"/>
  <c r="R245" i="13"/>
  <c r="R246" i="13"/>
  <c r="R247" i="13"/>
  <c r="R248" i="13"/>
  <c r="R249" i="13"/>
  <c r="R250" i="13"/>
  <c r="R251" i="13"/>
  <c r="R252" i="13"/>
  <c r="R253" i="13"/>
  <c r="R254" i="13"/>
  <c r="R255" i="13"/>
  <c r="R256" i="13"/>
  <c r="R257" i="13"/>
  <c r="R258" i="13"/>
  <c r="R259" i="13"/>
  <c r="R260" i="13"/>
  <c r="R261" i="13"/>
  <c r="R262" i="13"/>
  <c r="R263" i="13"/>
  <c r="R264" i="13"/>
  <c r="R265" i="13"/>
  <c r="R266" i="13"/>
  <c r="R267" i="13"/>
  <c r="R268" i="13"/>
  <c r="R269" i="13"/>
  <c r="R270" i="13"/>
  <c r="R271" i="13"/>
  <c r="R272" i="13"/>
  <c r="R273" i="13"/>
  <c r="R274" i="13"/>
  <c r="R275" i="13"/>
  <c r="R276" i="13"/>
  <c r="R277" i="13"/>
  <c r="R278" i="13"/>
  <c r="R279" i="13"/>
  <c r="R280" i="13"/>
  <c r="R281" i="13"/>
  <c r="R282" i="13"/>
  <c r="R283" i="13"/>
  <c r="R284" i="13"/>
  <c r="R285" i="13"/>
  <c r="R286" i="13"/>
  <c r="R287" i="13"/>
  <c r="R288" i="13"/>
  <c r="R289" i="13"/>
  <c r="R290" i="13"/>
  <c r="R291" i="13"/>
  <c r="R292" i="13"/>
  <c r="R293" i="13"/>
  <c r="R294" i="13"/>
  <c r="R295" i="13"/>
  <c r="R296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319" i="13"/>
  <c r="R320" i="13"/>
  <c r="R321" i="13"/>
  <c r="R322" i="13"/>
  <c r="R323" i="13"/>
  <c r="R324" i="13"/>
  <c r="R325" i="13"/>
  <c r="R326" i="13"/>
  <c r="R327" i="13"/>
  <c r="R328" i="13"/>
  <c r="R329" i="13"/>
  <c r="R330" i="13"/>
  <c r="R331" i="13"/>
  <c r="R332" i="13"/>
  <c r="R333" i="13"/>
  <c r="R334" i="13"/>
  <c r="R335" i="13"/>
  <c r="R336" i="13"/>
  <c r="R337" i="13"/>
  <c r="R338" i="13"/>
  <c r="R339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97" i="13"/>
  <c r="R398" i="13"/>
  <c r="R399" i="13"/>
  <c r="R400" i="13"/>
  <c r="R401" i="13"/>
  <c r="R402" i="13"/>
  <c r="R403" i="13"/>
  <c r="R404" i="13"/>
  <c r="R405" i="13"/>
  <c r="R406" i="13"/>
  <c r="R407" i="13"/>
  <c r="R408" i="13"/>
  <c r="R409" i="13"/>
  <c r="R410" i="13"/>
  <c r="R411" i="13"/>
  <c r="R412" i="13"/>
  <c r="R413" i="13"/>
  <c r="R414" i="13"/>
  <c r="R415" i="13"/>
  <c r="R416" i="13"/>
  <c r="R417" i="13"/>
  <c r="R418" i="13"/>
  <c r="R419" i="13"/>
  <c r="R420" i="13"/>
  <c r="R421" i="13"/>
  <c r="R422" i="13"/>
  <c r="R423" i="13"/>
  <c r="R424" i="13"/>
  <c r="R425" i="13"/>
  <c r="R426" i="13"/>
  <c r="R427" i="13"/>
  <c r="R428" i="13"/>
  <c r="R429" i="13"/>
  <c r="R430" i="13"/>
  <c r="R431" i="13"/>
  <c r="R432" i="13"/>
  <c r="R433" i="13"/>
  <c r="R434" i="13"/>
  <c r="R435" i="13"/>
  <c r="R436" i="13"/>
  <c r="R437" i="13"/>
  <c r="R438" i="13"/>
  <c r="R439" i="13"/>
  <c r="R440" i="13"/>
  <c r="R441" i="13"/>
  <c r="R442" i="13"/>
  <c r="R443" i="13"/>
  <c r="R444" i="13"/>
  <c r="R445" i="13"/>
  <c r="R446" i="13"/>
  <c r="R447" i="13"/>
  <c r="R448" i="13"/>
  <c r="R449" i="13"/>
  <c r="R450" i="13"/>
  <c r="R451" i="13"/>
  <c r="R452" i="13"/>
  <c r="R453" i="13"/>
  <c r="R454" i="13"/>
  <c r="R455" i="13"/>
  <c r="R456" i="13"/>
  <c r="R457" i="13"/>
  <c r="R458" i="13"/>
  <c r="R459" i="13"/>
  <c r="R460" i="13"/>
  <c r="R461" i="13"/>
  <c r="R462" i="13"/>
  <c r="R463" i="13"/>
  <c r="R464" i="13"/>
  <c r="R465" i="13"/>
  <c r="R466" i="13"/>
  <c r="R467" i="13"/>
  <c r="R468" i="13"/>
  <c r="R469" i="13"/>
  <c r="R470" i="13"/>
  <c r="R471" i="13"/>
  <c r="R472" i="13"/>
  <c r="R473" i="13"/>
  <c r="R474" i="13"/>
  <c r="R475" i="13"/>
  <c r="R476" i="13"/>
  <c r="R477" i="13"/>
  <c r="R478" i="13"/>
  <c r="R479" i="13"/>
  <c r="R480" i="13"/>
  <c r="R481" i="13"/>
  <c r="R482" i="13"/>
  <c r="R483" i="13"/>
  <c r="R484" i="13"/>
  <c r="R485" i="13"/>
  <c r="R486" i="13"/>
  <c r="R487" i="13"/>
  <c r="R488" i="13"/>
  <c r="R489" i="13"/>
  <c r="R490" i="13"/>
  <c r="R491" i="13"/>
  <c r="R492" i="13"/>
  <c r="R493" i="13"/>
  <c r="R494" i="13"/>
  <c r="R495" i="13"/>
  <c r="R496" i="13"/>
  <c r="R497" i="13"/>
  <c r="R498" i="13"/>
  <c r="R499" i="13"/>
  <c r="R500" i="13"/>
  <c r="R501" i="13"/>
  <c r="R502" i="13"/>
  <c r="R503" i="13"/>
  <c r="R504" i="13"/>
  <c r="R505" i="13"/>
  <c r="R506" i="13"/>
  <c r="R507" i="13"/>
  <c r="R508" i="13"/>
  <c r="R509" i="13"/>
  <c r="R510" i="13"/>
  <c r="R511" i="13"/>
  <c r="R512" i="13"/>
  <c r="R513" i="13"/>
  <c r="R514" i="13"/>
  <c r="R515" i="13"/>
  <c r="R516" i="13"/>
  <c r="R517" i="13"/>
  <c r="R518" i="13"/>
  <c r="R519" i="13"/>
  <c r="R520" i="13"/>
  <c r="R521" i="13"/>
  <c r="R522" i="13"/>
  <c r="R2" i="13"/>
  <c r="N3" i="13"/>
  <c r="N4" i="13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N90" i="13"/>
  <c r="N91" i="13"/>
  <c r="N92" i="13"/>
  <c r="N93" i="13"/>
  <c r="N94" i="13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N163" i="13"/>
  <c r="N164" i="13"/>
  <c r="N165" i="13"/>
  <c r="N166" i="13"/>
  <c r="N167" i="13"/>
  <c r="N168" i="13"/>
  <c r="N169" i="13"/>
  <c r="N170" i="13"/>
  <c r="N171" i="13"/>
  <c r="N172" i="13"/>
  <c r="N173" i="13"/>
  <c r="N174" i="13"/>
  <c r="N175" i="13"/>
  <c r="N176" i="13"/>
  <c r="N177" i="13"/>
  <c r="N178" i="13"/>
  <c r="N179" i="13"/>
  <c r="N180" i="13"/>
  <c r="N181" i="13"/>
  <c r="N182" i="13"/>
  <c r="N183" i="13"/>
  <c r="N184" i="13"/>
  <c r="N185" i="13"/>
  <c r="N186" i="13"/>
  <c r="N187" i="13"/>
  <c r="N188" i="13"/>
  <c r="N189" i="13"/>
  <c r="N190" i="13"/>
  <c r="N191" i="13"/>
  <c r="N192" i="13"/>
  <c r="N193" i="13"/>
  <c r="N194" i="13"/>
  <c r="N195" i="13"/>
  <c r="N196" i="13"/>
  <c r="N197" i="13"/>
  <c r="N198" i="13"/>
  <c r="N199" i="13"/>
  <c r="N200" i="13"/>
  <c r="N201" i="13"/>
  <c r="N202" i="13"/>
  <c r="N203" i="13"/>
  <c r="N204" i="13"/>
  <c r="N205" i="13"/>
  <c r="N206" i="13"/>
  <c r="N207" i="13"/>
  <c r="N208" i="13"/>
  <c r="N209" i="13"/>
  <c r="N210" i="13"/>
  <c r="N211" i="13"/>
  <c r="N212" i="13"/>
  <c r="N213" i="13"/>
  <c r="N214" i="13"/>
  <c r="N215" i="13"/>
  <c r="N216" i="13"/>
  <c r="N217" i="13"/>
  <c r="N218" i="13"/>
  <c r="N219" i="13"/>
  <c r="N220" i="13"/>
  <c r="N221" i="13"/>
  <c r="N222" i="13"/>
  <c r="N223" i="13"/>
  <c r="N224" i="13"/>
  <c r="N225" i="13"/>
  <c r="N226" i="13"/>
  <c r="N227" i="13"/>
  <c r="N228" i="13"/>
  <c r="N229" i="13"/>
  <c r="N230" i="13"/>
  <c r="N231" i="13"/>
  <c r="N232" i="13"/>
  <c r="N233" i="13"/>
  <c r="N234" i="13"/>
  <c r="N235" i="13"/>
  <c r="N236" i="13"/>
  <c r="N237" i="13"/>
  <c r="N238" i="13"/>
  <c r="N239" i="13"/>
  <c r="N240" i="13"/>
  <c r="N241" i="13"/>
  <c r="N242" i="13"/>
  <c r="N243" i="13"/>
  <c r="N244" i="13"/>
  <c r="N245" i="13"/>
  <c r="N246" i="13"/>
  <c r="N247" i="13"/>
  <c r="N248" i="13"/>
  <c r="N249" i="13"/>
  <c r="N250" i="13"/>
  <c r="N251" i="13"/>
  <c r="N252" i="13"/>
  <c r="N253" i="13"/>
  <c r="N254" i="13"/>
  <c r="N255" i="13"/>
  <c r="N256" i="13"/>
  <c r="N257" i="13"/>
  <c r="N258" i="13"/>
  <c r="N259" i="13"/>
  <c r="N260" i="13"/>
  <c r="N261" i="13"/>
  <c r="N262" i="13"/>
  <c r="N263" i="13"/>
  <c r="N264" i="13"/>
  <c r="N265" i="13"/>
  <c r="N266" i="13"/>
  <c r="N267" i="13"/>
  <c r="N268" i="13"/>
  <c r="N269" i="13"/>
  <c r="N270" i="13"/>
  <c r="N271" i="13"/>
  <c r="N272" i="13"/>
  <c r="N273" i="13"/>
  <c r="N274" i="13"/>
  <c r="N275" i="13"/>
  <c r="N276" i="13"/>
  <c r="N277" i="13"/>
  <c r="N278" i="13"/>
  <c r="N279" i="13"/>
  <c r="N280" i="13"/>
  <c r="N281" i="13"/>
  <c r="N282" i="13"/>
  <c r="N283" i="13"/>
  <c r="N284" i="13"/>
  <c r="N285" i="13"/>
  <c r="N286" i="13"/>
  <c r="N287" i="13"/>
  <c r="N288" i="13"/>
  <c r="N289" i="13"/>
  <c r="N290" i="13"/>
  <c r="N291" i="13"/>
  <c r="N292" i="13"/>
  <c r="N293" i="13"/>
  <c r="N294" i="13"/>
  <c r="N295" i="13"/>
  <c r="N296" i="13"/>
  <c r="N297" i="13"/>
  <c r="N298" i="13"/>
  <c r="N299" i="13"/>
  <c r="N300" i="13"/>
  <c r="N301" i="13"/>
  <c r="N302" i="13"/>
  <c r="N303" i="13"/>
  <c r="N304" i="13"/>
  <c r="N305" i="13"/>
  <c r="N306" i="13"/>
  <c r="N307" i="13"/>
  <c r="N308" i="13"/>
  <c r="N309" i="13"/>
  <c r="N310" i="13"/>
  <c r="N311" i="13"/>
  <c r="N312" i="13"/>
  <c r="N313" i="13"/>
  <c r="N314" i="13"/>
  <c r="N315" i="13"/>
  <c r="N316" i="13"/>
  <c r="N317" i="13"/>
  <c r="N318" i="13"/>
  <c r="N319" i="13"/>
  <c r="N320" i="13"/>
  <c r="N321" i="13"/>
  <c r="N322" i="13"/>
  <c r="N323" i="13"/>
  <c r="N324" i="13"/>
  <c r="N325" i="13"/>
  <c r="N326" i="13"/>
  <c r="N327" i="13"/>
  <c r="N328" i="13"/>
  <c r="N329" i="13"/>
  <c r="N330" i="13"/>
  <c r="N331" i="13"/>
  <c r="N332" i="13"/>
  <c r="N333" i="13"/>
  <c r="N334" i="13"/>
  <c r="N335" i="13"/>
  <c r="N336" i="13"/>
  <c r="N337" i="13"/>
  <c r="N338" i="13"/>
  <c r="N339" i="13"/>
  <c r="N340" i="13"/>
  <c r="N341" i="13"/>
  <c r="N342" i="13"/>
  <c r="N343" i="13"/>
  <c r="N344" i="13"/>
  <c r="N345" i="13"/>
  <c r="N346" i="13"/>
  <c r="N347" i="13"/>
  <c r="N348" i="13"/>
  <c r="N349" i="13"/>
  <c r="N350" i="13"/>
  <c r="N351" i="13"/>
  <c r="N352" i="13"/>
  <c r="N353" i="13"/>
  <c r="N354" i="13"/>
  <c r="N355" i="13"/>
  <c r="N356" i="13"/>
  <c r="N357" i="13"/>
  <c r="N358" i="13"/>
  <c r="N359" i="13"/>
  <c r="N360" i="13"/>
  <c r="N361" i="13"/>
  <c r="N362" i="13"/>
  <c r="N363" i="13"/>
  <c r="N364" i="13"/>
  <c r="N365" i="13"/>
  <c r="N366" i="13"/>
  <c r="N367" i="13"/>
  <c r="N368" i="13"/>
  <c r="N369" i="13"/>
  <c r="N370" i="13"/>
  <c r="N371" i="13"/>
  <c r="N372" i="13"/>
  <c r="N373" i="13"/>
  <c r="N374" i="13"/>
  <c r="N375" i="13"/>
  <c r="N376" i="13"/>
  <c r="N377" i="13"/>
  <c r="N378" i="13"/>
  <c r="N379" i="13"/>
  <c r="N380" i="13"/>
  <c r="N381" i="13"/>
  <c r="N382" i="13"/>
  <c r="N383" i="13"/>
  <c r="N384" i="13"/>
  <c r="N385" i="13"/>
  <c r="N386" i="13"/>
  <c r="N387" i="13"/>
  <c r="N388" i="13"/>
  <c r="N389" i="13"/>
  <c r="N390" i="13"/>
  <c r="N391" i="13"/>
  <c r="N392" i="13"/>
  <c r="N393" i="13"/>
  <c r="N394" i="13"/>
  <c r="N395" i="13"/>
  <c r="N396" i="13"/>
  <c r="N397" i="13"/>
  <c r="N398" i="13"/>
  <c r="N399" i="13"/>
  <c r="N400" i="13"/>
  <c r="N401" i="13"/>
  <c r="N402" i="13"/>
  <c r="N403" i="13"/>
  <c r="N404" i="13"/>
  <c r="N405" i="13"/>
  <c r="N406" i="13"/>
  <c r="N407" i="13"/>
  <c r="N408" i="13"/>
  <c r="N409" i="13"/>
  <c r="N410" i="13"/>
  <c r="N411" i="13"/>
  <c r="N412" i="13"/>
  <c r="N413" i="13"/>
  <c r="N414" i="13"/>
  <c r="N415" i="13"/>
  <c r="N416" i="13"/>
  <c r="N417" i="13"/>
  <c r="N418" i="13"/>
  <c r="N419" i="13"/>
  <c r="N420" i="13"/>
  <c r="N421" i="13"/>
  <c r="N422" i="13"/>
  <c r="N423" i="13"/>
  <c r="N424" i="13"/>
  <c r="N425" i="13"/>
  <c r="N426" i="13"/>
  <c r="N427" i="13"/>
  <c r="N428" i="13"/>
  <c r="N429" i="13"/>
  <c r="N430" i="13"/>
  <c r="N431" i="13"/>
  <c r="N432" i="13"/>
  <c r="N433" i="13"/>
  <c r="N434" i="13"/>
  <c r="N435" i="13"/>
  <c r="N436" i="13"/>
  <c r="N437" i="13"/>
  <c r="N438" i="13"/>
  <c r="N439" i="13"/>
  <c r="N440" i="13"/>
  <c r="N441" i="13"/>
  <c r="N442" i="13"/>
  <c r="N443" i="13"/>
  <c r="N444" i="13"/>
  <c r="N445" i="13"/>
  <c r="N446" i="13"/>
  <c r="N447" i="13"/>
  <c r="N448" i="13"/>
  <c r="N449" i="13"/>
  <c r="N450" i="13"/>
  <c r="N451" i="13"/>
  <c r="N452" i="13"/>
  <c r="N453" i="13"/>
  <c r="N454" i="13"/>
  <c r="N455" i="13"/>
  <c r="N456" i="13"/>
  <c r="N457" i="13"/>
  <c r="N458" i="13"/>
  <c r="N459" i="13"/>
  <c r="N460" i="13"/>
  <c r="N461" i="13"/>
  <c r="N462" i="13"/>
  <c r="N463" i="13"/>
  <c r="N464" i="13"/>
  <c r="N465" i="13"/>
  <c r="N466" i="13"/>
  <c r="N467" i="13"/>
  <c r="N468" i="13"/>
  <c r="N469" i="13"/>
  <c r="N470" i="13"/>
  <c r="N471" i="13"/>
  <c r="N472" i="13"/>
  <c r="N473" i="13"/>
  <c r="N474" i="13"/>
  <c r="N475" i="13"/>
  <c r="N476" i="13"/>
  <c r="N477" i="13"/>
  <c r="N478" i="13"/>
  <c r="N479" i="13"/>
  <c r="N480" i="13"/>
  <c r="N481" i="13"/>
  <c r="N482" i="13"/>
  <c r="N483" i="13"/>
  <c r="N484" i="13"/>
  <c r="N485" i="13"/>
  <c r="N486" i="13"/>
  <c r="N487" i="13"/>
  <c r="N488" i="13"/>
  <c r="N489" i="13"/>
  <c r="N490" i="13"/>
  <c r="N491" i="13"/>
  <c r="N492" i="13"/>
  <c r="N493" i="13"/>
  <c r="N494" i="13"/>
  <c r="N495" i="13"/>
  <c r="N496" i="13"/>
  <c r="N497" i="13"/>
  <c r="N498" i="13"/>
  <c r="N499" i="13"/>
  <c r="N500" i="13"/>
  <c r="N501" i="13"/>
  <c r="N502" i="13"/>
  <c r="N503" i="13"/>
  <c r="N504" i="13"/>
  <c r="N505" i="13"/>
  <c r="N506" i="13"/>
  <c r="N507" i="13"/>
  <c r="N508" i="13"/>
  <c r="N509" i="13"/>
  <c r="N510" i="13"/>
  <c r="N511" i="13"/>
  <c r="N512" i="13"/>
  <c r="N513" i="13"/>
  <c r="N514" i="13"/>
  <c r="N515" i="13"/>
  <c r="N516" i="13"/>
  <c r="N517" i="13"/>
  <c r="N518" i="13"/>
  <c r="N519" i="13"/>
  <c r="N520" i="13"/>
  <c r="N521" i="13"/>
  <c r="N522" i="13"/>
  <c r="N2" i="13"/>
  <c r="T25" i="1" l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24" i="1"/>
  <c r="D25" i="1" l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24" i="1"/>
  <c r="AA20" i="1" l="1"/>
  <c r="AA11" i="1"/>
  <c r="AA15" i="1"/>
  <c r="AA18" i="1"/>
  <c r="AA17" i="1"/>
  <c r="AA16" i="1"/>
  <c r="AA10" i="1"/>
  <c r="AA14" i="1"/>
  <c r="AA13" i="1"/>
  <c r="AA12" i="1"/>
  <c r="F20" i="1"/>
  <c r="F18" i="1"/>
  <c r="F13" i="1"/>
  <c r="F16" i="1"/>
  <c r="F14" i="1"/>
  <c r="F11" i="1"/>
  <c r="F10" i="1"/>
  <c r="F17" i="1"/>
  <c r="F15" i="1"/>
  <c r="F12" i="1"/>
  <c r="Z10" i="1"/>
  <c r="Z16" i="1"/>
  <c r="Z18" i="1"/>
  <c r="E10" i="1"/>
  <c r="E16" i="1"/>
  <c r="E18" i="1"/>
  <c r="E17" i="1"/>
  <c r="Z17" i="1"/>
  <c r="E13" i="1"/>
  <c r="Z14" i="1"/>
  <c r="E12" i="1"/>
  <c r="Z11" i="1"/>
  <c r="E19" i="1"/>
  <c r="E5" i="1" s="1"/>
  <c r="Z13" i="1"/>
  <c r="E20" i="1"/>
  <c r="E6" i="1" s="1"/>
  <c r="Z20" i="1"/>
  <c r="Z6" i="1" s="1"/>
  <c r="Z12" i="1"/>
  <c r="E14" i="1"/>
  <c r="Z15" i="1"/>
  <c r="E15" i="1"/>
  <c r="E11" i="1"/>
  <c r="Z19" i="1"/>
  <c r="Z5" i="1" s="1"/>
  <c r="AI11" i="1"/>
  <c r="AI19" i="1"/>
  <c r="AI5" i="1" s="1"/>
  <c r="AI12" i="1"/>
  <c r="AI20" i="1"/>
  <c r="AI6" i="1" s="1"/>
  <c r="AI13" i="1"/>
  <c r="AI14" i="1"/>
  <c r="AI15" i="1"/>
  <c r="AI10" i="1"/>
  <c r="AI16" i="1"/>
  <c r="AI18" i="1"/>
  <c r="AI17" i="1"/>
  <c r="AH18" i="1"/>
  <c r="AM10" i="1"/>
  <c r="AL11" i="1"/>
  <c r="AL12" i="1"/>
  <c r="AH13" i="1"/>
  <c r="AF14" i="1"/>
  <c r="AF15" i="1"/>
  <c r="AN16" i="1"/>
  <c r="AN17" i="1"/>
  <c r="AK18" i="1"/>
  <c r="AF19" i="1"/>
  <c r="AF5" i="1" s="1"/>
  <c r="AP20" i="1"/>
  <c r="AP6" i="1" s="1"/>
  <c r="AH19" i="1"/>
  <c r="AH5" i="1" s="1"/>
  <c r="AN10" i="1"/>
  <c r="AM11" i="1"/>
  <c r="AM12" i="1"/>
  <c r="AL13" i="1"/>
  <c r="AL14" i="1"/>
  <c r="AJ15" i="1"/>
  <c r="AF16" i="1"/>
  <c r="AO16" i="1"/>
  <c r="AO17" i="1"/>
  <c r="AL18" i="1"/>
  <c r="AG19" i="1"/>
  <c r="AG5" i="1" s="1"/>
  <c r="AF10" i="1"/>
  <c r="AO10" i="1"/>
  <c r="AN11" i="1"/>
  <c r="AN12" i="1"/>
  <c r="AM13" i="1"/>
  <c r="AM14" i="1"/>
  <c r="AL15" i="1"/>
  <c r="AG16" i="1"/>
  <c r="AP16" i="1"/>
  <c r="AP17" i="1"/>
  <c r="AM18" i="1"/>
  <c r="AJ19" i="1"/>
  <c r="AJ5" i="1" s="1"/>
  <c r="AF20" i="1"/>
  <c r="AF6" i="1" s="1"/>
  <c r="AG10" i="1"/>
  <c r="AP10" i="1"/>
  <c r="AO11" i="1"/>
  <c r="AO12" i="1"/>
  <c r="AN13" i="1"/>
  <c r="AN14" i="1"/>
  <c r="AM15" i="1"/>
  <c r="AH16" i="1"/>
  <c r="AN18" i="1"/>
  <c r="AL19" i="1"/>
  <c r="AL5" i="1" s="1"/>
  <c r="AG20" i="1"/>
  <c r="AG6" i="1" s="1"/>
  <c r="AH10" i="1"/>
  <c r="AP11" i="1"/>
  <c r="AP12" i="1"/>
  <c r="AO13" i="1"/>
  <c r="AO14" i="1"/>
  <c r="AN15" i="1"/>
  <c r="AJ16" i="1"/>
  <c r="AO18" i="1"/>
  <c r="AM19" i="1"/>
  <c r="AM5" i="1" s="1"/>
  <c r="AL20" i="1"/>
  <c r="AL6" i="1" s="1"/>
  <c r="AK10" i="1"/>
  <c r="AJ10" i="1"/>
  <c r="AP13" i="1"/>
  <c r="AP14" i="1"/>
  <c r="AO15" i="1"/>
  <c r="AK16" i="1"/>
  <c r="AF17" i="1"/>
  <c r="AF18" i="1"/>
  <c r="AP18" i="1"/>
  <c r="AN19" i="1"/>
  <c r="AN5" i="1" s="1"/>
  <c r="AM20" i="1"/>
  <c r="AM6" i="1" s="1"/>
  <c r="AF11" i="1"/>
  <c r="AP15" i="1"/>
  <c r="AL16" i="1"/>
  <c r="AL17" i="1"/>
  <c r="AG18" i="1"/>
  <c r="AO19" i="1"/>
  <c r="AO5" i="1" s="1"/>
  <c r="AN20" i="1"/>
  <c r="AN6" i="1" s="1"/>
  <c r="AL10" i="1"/>
  <c r="AJ11" i="1"/>
  <c r="AF12" i="1"/>
  <c r="AF13" i="1"/>
  <c r="AM16" i="1"/>
  <c r="AM17" i="1"/>
  <c r="AJ18" i="1"/>
  <c r="AP19" i="1"/>
  <c r="AP5" i="1" s="1"/>
  <c r="AO20" i="1"/>
  <c r="AO6" i="1" s="1"/>
  <c r="AH17" i="1"/>
  <c r="AJ13" i="1"/>
  <c r="AK15" i="1"/>
  <c r="AK14" i="1"/>
  <c r="AH14" i="1"/>
  <c r="AJ20" i="1"/>
  <c r="AJ6" i="1" s="1"/>
  <c r="AK11" i="1"/>
  <c r="AH11" i="1"/>
  <c r="AJ12" i="1"/>
  <c r="AG17" i="1"/>
  <c r="AH20" i="1"/>
  <c r="AH6" i="1" s="1"/>
  <c r="AK19" i="1"/>
  <c r="AK5" i="1" s="1"/>
  <c r="AG14" i="1"/>
  <c r="AH15" i="1"/>
  <c r="AK17" i="1"/>
  <c r="AK4" i="1" s="1"/>
  <c r="AG11" i="1"/>
  <c r="AH12" i="1"/>
  <c r="AK13" i="1"/>
  <c r="AG13" i="1"/>
  <c r="AG12" i="1"/>
  <c r="AJ14" i="1"/>
  <c r="AK12" i="1"/>
  <c r="AG15" i="1"/>
  <c r="AK20" i="1"/>
  <c r="AK6" i="1" s="1"/>
  <c r="AJ17" i="1"/>
  <c r="K10" i="1"/>
  <c r="K11" i="1"/>
  <c r="K12" i="1"/>
  <c r="K13" i="1"/>
  <c r="K14" i="1"/>
  <c r="K15" i="1"/>
  <c r="K16" i="1"/>
  <c r="K17" i="1"/>
  <c r="K18" i="1"/>
  <c r="K19" i="1"/>
  <c r="K5" i="1" s="1"/>
  <c r="K20" i="1"/>
  <c r="K6" i="1" s="1"/>
  <c r="O11" i="1"/>
  <c r="O12" i="1"/>
  <c r="O13" i="1"/>
  <c r="O14" i="1"/>
  <c r="O16" i="1"/>
  <c r="O17" i="1"/>
  <c r="O19" i="1"/>
  <c r="O5" i="1" s="1"/>
  <c r="L10" i="1"/>
  <c r="L11" i="1"/>
  <c r="L12" i="1"/>
  <c r="L13" i="1"/>
  <c r="L14" i="1"/>
  <c r="L15" i="1"/>
  <c r="L16" i="1"/>
  <c r="L17" i="1"/>
  <c r="L18" i="1"/>
  <c r="L19" i="1"/>
  <c r="L5" i="1" s="1"/>
  <c r="L20" i="1"/>
  <c r="L6" i="1" s="1"/>
  <c r="N16" i="1"/>
  <c r="N19" i="1"/>
  <c r="N5" i="1" s="1"/>
  <c r="M10" i="1"/>
  <c r="M11" i="1"/>
  <c r="M12" i="1"/>
  <c r="M13" i="1"/>
  <c r="M14" i="1"/>
  <c r="M15" i="1"/>
  <c r="M16" i="1"/>
  <c r="M17" i="1"/>
  <c r="M18" i="1"/>
  <c r="M19" i="1"/>
  <c r="M5" i="1" s="1"/>
  <c r="M20" i="1"/>
  <c r="M6" i="1" s="1"/>
  <c r="N15" i="1"/>
  <c r="N18" i="1"/>
  <c r="N10" i="1"/>
  <c r="N11" i="1"/>
  <c r="N12" i="1"/>
  <c r="N13" i="1"/>
  <c r="N14" i="1"/>
  <c r="N17" i="1"/>
  <c r="N20" i="1"/>
  <c r="N6" i="1" s="1"/>
  <c r="O10" i="1"/>
  <c r="O15" i="1"/>
  <c r="O18" i="1"/>
  <c r="O20" i="1"/>
  <c r="O6" i="1" s="1"/>
  <c r="P10" i="1"/>
  <c r="P11" i="1"/>
  <c r="P12" i="1"/>
  <c r="P13" i="1"/>
  <c r="P14" i="1"/>
  <c r="P15" i="1"/>
  <c r="P16" i="1"/>
  <c r="P17" i="1"/>
  <c r="P18" i="1"/>
  <c r="P19" i="1"/>
  <c r="P5" i="1" s="1"/>
  <c r="P20" i="1"/>
  <c r="P6" i="1" s="1"/>
  <c r="Q10" i="1"/>
  <c r="Q12" i="1"/>
  <c r="Q13" i="1"/>
  <c r="Q14" i="1"/>
  <c r="Q16" i="1"/>
  <c r="Q18" i="1"/>
  <c r="Q20" i="1"/>
  <c r="Q6" i="1" s="1"/>
  <c r="Q11" i="1"/>
  <c r="Q15" i="1"/>
  <c r="Q17" i="1"/>
  <c r="Q19" i="1"/>
  <c r="Q5" i="1" s="1"/>
  <c r="T10" i="1"/>
  <c r="R16" i="1"/>
  <c r="R20" i="1"/>
  <c r="R6" i="1" s="1"/>
  <c r="R11" i="1"/>
  <c r="S16" i="1"/>
  <c r="S20" i="1"/>
  <c r="S6" i="1" s="1"/>
  <c r="T12" i="1"/>
  <c r="R12" i="1"/>
  <c r="T16" i="1"/>
  <c r="T20" i="1"/>
  <c r="T6" i="1" s="1"/>
  <c r="R17" i="1"/>
  <c r="S17" i="1"/>
  <c r="S19" i="1"/>
  <c r="S5" i="1" s="1"/>
  <c r="R13" i="1"/>
  <c r="R18" i="1"/>
  <c r="T13" i="1"/>
  <c r="S18" i="1"/>
  <c r="R10" i="1"/>
  <c r="R14" i="1"/>
  <c r="R19" i="1"/>
  <c r="R5" i="1" s="1"/>
  <c r="S10" i="1"/>
  <c r="R15" i="1"/>
  <c r="T19" i="1"/>
  <c r="T5" i="1" s="1"/>
  <c r="S14" i="1"/>
  <c r="S15" i="1"/>
  <c r="T14" i="1"/>
  <c r="S11" i="1"/>
  <c r="T17" i="1"/>
  <c r="T18" i="1"/>
  <c r="S13" i="1"/>
  <c r="T11" i="1"/>
  <c r="T15" i="1"/>
  <c r="S12" i="1"/>
  <c r="AR19" i="1"/>
  <c r="AR5" i="1" s="1"/>
  <c r="V16" i="1"/>
  <c r="V19" i="1"/>
  <c r="V5" i="1" s="1"/>
  <c r="W604" i="9"/>
  <c r="AH603" i="9"/>
  <c r="AF603" i="9"/>
  <c r="AE603" i="9"/>
  <c r="AD603" i="9"/>
  <c r="AC603" i="9"/>
  <c r="AB603" i="9"/>
  <c r="AA603" i="9"/>
  <c r="Z603" i="9"/>
  <c r="Y603" i="9"/>
  <c r="M603" i="9"/>
  <c r="AT602" i="9"/>
  <c r="AS602" i="9"/>
  <c r="AR602" i="9"/>
  <c r="AQ602" i="9"/>
  <c r="AN602" i="9"/>
  <c r="AJ602" i="9"/>
  <c r="AI602" i="9"/>
  <c r="AH602" i="9"/>
  <c r="AP602" i="9" s="1"/>
  <c r="AA602" i="9"/>
  <c r="M602" i="9"/>
  <c r="K602" i="9"/>
  <c r="AE602" i="9" s="1"/>
  <c r="J602" i="9"/>
  <c r="AD602" i="9" s="1"/>
  <c r="I602" i="9"/>
  <c r="AC602" i="9" s="1"/>
  <c r="H602" i="9"/>
  <c r="AB602" i="9" s="1"/>
  <c r="G602" i="9"/>
  <c r="F602" i="9"/>
  <c r="Z602" i="9" s="1"/>
  <c r="E602" i="9"/>
  <c r="Y602" i="9" s="1"/>
  <c r="AT601" i="9"/>
  <c r="AS601" i="9"/>
  <c r="AR601" i="9"/>
  <c r="AQ601" i="9"/>
  <c r="AM601" i="9"/>
  <c r="AH601" i="9"/>
  <c r="AO601" i="9" s="1"/>
  <c r="Z601" i="9"/>
  <c r="M601" i="9"/>
  <c r="K601" i="9"/>
  <c r="AE601" i="9" s="1"/>
  <c r="J601" i="9"/>
  <c r="AD601" i="9" s="1"/>
  <c r="I601" i="9"/>
  <c r="AC601" i="9" s="1"/>
  <c r="H601" i="9"/>
  <c r="AB601" i="9" s="1"/>
  <c r="G601" i="9"/>
  <c r="AA601" i="9" s="1"/>
  <c r="F601" i="9"/>
  <c r="E601" i="9"/>
  <c r="AT600" i="9"/>
  <c r="AS600" i="9"/>
  <c r="AR600" i="9"/>
  <c r="AQ600" i="9"/>
  <c r="AH600" i="9"/>
  <c r="M600" i="9"/>
  <c r="K600" i="9"/>
  <c r="AE600" i="9" s="1"/>
  <c r="J600" i="9"/>
  <c r="AD600" i="9" s="1"/>
  <c r="I600" i="9"/>
  <c r="AC600" i="9" s="1"/>
  <c r="H600" i="9"/>
  <c r="AB600" i="9" s="1"/>
  <c r="G600" i="9"/>
  <c r="AA600" i="9" s="1"/>
  <c r="F600" i="9"/>
  <c r="Z600" i="9" s="1"/>
  <c r="E600" i="9"/>
  <c r="AT599" i="9"/>
  <c r="AS599" i="9"/>
  <c r="AR599" i="9"/>
  <c r="AQ599" i="9"/>
  <c r="AN599" i="9"/>
  <c r="AH599" i="9"/>
  <c r="AK599" i="9" s="1"/>
  <c r="M599" i="9"/>
  <c r="K599" i="9"/>
  <c r="AE599" i="9" s="1"/>
  <c r="J599" i="9"/>
  <c r="AD599" i="9" s="1"/>
  <c r="I599" i="9"/>
  <c r="AC599" i="9" s="1"/>
  <c r="H599" i="9"/>
  <c r="AB599" i="9" s="1"/>
  <c r="G599" i="9"/>
  <c r="AA599" i="9" s="1"/>
  <c r="F599" i="9"/>
  <c r="Z599" i="9" s="1"/>
  <c r="E599" i="9"/>
  <c r="Y599" i="9" s="1"/>
  <c r="AT598" i="9"/>
  <c r="AS598" i="9"/>
  <c r="AR598" i="9"/>
  <c r="AQ598" i="9"/>
  <c r="AO598" i="9"/>
  <c r="AK598" i="9"/>
  <c r="AH598" i="9"/>
  <c r="AI598" i="9" s="1"/>
  <c r="AA598" i="9"/>
  <c r="M598" i="9"/>
  <c r="K598" i="9"/>
  <c r="AE598" i="9" s="1"/>
  <c r="J598" i="9"/>
  <c r="AD598" i="9" s="1"/>
  <c r="I598" i="9"/>
  <c r="AC598" i="9" s="1"/>
  <c r="H598" i="9"/>
  <c r="AB598" i="9" s="1"/>
  <c r="G598" i="9"/>
  <c r="F598" i="9"/>
  <c r="Z598" i="9" s="1"/>
  <c r="E598" i="9"/>
  <c r="Y598" i="9" s="1"/>
  <c r="AT597" i="9"/>
  <c r="AS597" i="9"/>
  <c r="AR597" i="9"/>
  <c r="AQ597" i="9"/>
  <c r="AH597" i="9"/>
  <c r="AO597" i="9" s="1"/>
  <c r="M597" i="9"/>
  <c r="K597" i="9"/>
  <c r="AE597" i="9" s="1"/>
  <c r="J597" i="9"/>
  <c r="AD597" i="9" s="1"/>
  <c r="I597" i="9"/>
  <c r="AC597" i="9" s="1"/>
  <c r="H597" i="9"/>
  <c r="AB597" i="9" s="1"/>
  <c r="G597" i="9"/>
  <c r="AA597" i="9" s="1"/>
  <c r="F597" i="9"/>
  <c r="Z597" i="9" s="1"/>
  <c r="E597" i="9"/>
  <c r="AT596" i="9"/>
  <c r="AS596" i="9"/>
  <c r="AR596" i="9"/>
  <c r="AQ596" i="9"/>
  <c r="AH596" i="9"/>
  <c r="AE596" i="9"/>
  <c r="M596" i="9"/>
  <c r="K596" i="9"/>
  <c r="J596" i="9"/>
  <c r="AD596" i="9" s="1"/>
  <c r="I596" i="9"/>
  <c r="AC596" i="9" s="1"/>
  <c r="H596" i="9"/>
  <c r="AB596" i="9" s="1"/>
  <c r="G596" i="9"/>
  <c r="AA596" i="9" s="1"/>
  <c r="F596" i="9"/>
  <c r="Z596" i="9" s="1"/>
  <c r="E596" i="9"/>
  <c r="AT595" i="9"/>
  <c r="AS595" i="9"/>
  <c r="AR595" i="9"/>
  <c r="AQ595" i="9"/>
  <c r="AL595" i="9"/>
  <c r="AI595" i="9"/>
  <c r="AH595" i="9"/>
  <c r="AK595" i="9" s="1"/>
  <c r="AD595" i="9"/>
  <c r="M595" i="9"/>
  <c r="K595" i="9"/>
  <c r="AE595" i="9" s="1"/>
  <c r="J595" i="9"/>
  <c r="I595" i="9"/>
  <c r="AC595" i="9" s="1"/>
  <c r="H595" i="9"/>
  <c r="AB595" i="9" s="1"/>
  <c r="G595" i="9"/>
  <c r="AA595" i="9" s="1"/>
  <c r="F595" i="9"/>
  <c r="Z595" i="9" s="1"/>
  <c r="E595" i="9"/>
  <c r="Y595" i="9" s="1"/>
  <c r="AT594" i="9"/>
  <c r="AS594" i="9"/>
  <c r="AR594" i="9"/>
  <c r="AQ594" i="9"/>
  <c r="AO594" i="9"/>
  <c r="AK594" i="9"/>
  <c r="AJ594" i="9"/>
  <c r="AH594" i="9"/>
  <c r="AI594" i="9" s="1"/>
  <c r="M594" i="9"/>
  <c r="K594" i="9"/>
  <c r="AE594" i="9" s="1"/>
  <c r="J594" i="9"/>
  <c r="AD594" i="9" s="1"/>
  <c r="I594" i="9"/>
  <c r="AC594" i="9" s="1"/>
  <c r="H594" i="9"/>
  <c r="AB594" i="9" s="1"/>
  <c r="G594" i="9"/>
  <c r="AA594" i="9" s="1"/>
  <c r="F594" i="9"/>
  <c r="Z594" i="9" s="1"/>
  <c r="E594" i="9"/>
  <c r="Y594" i="9" s="1"/>
  <c r="AT593" i="9"/>
  <c r="AS593" i="9"/>
  <c r="AR593" i="9"/>
  <c r="AQ593" i="9"/>
  <c r="AM593" i="9"/>
  <c r="AI593" i="9"/>
  <c r="AH593" i="9"/>
  <c r="AO593" i="9" s="1"/>
  <c r="M593" i="9"/>
  <c r="K593" i="9"/>
  <c r="AE593" i="9" s="1"/>
  <c r="J593" i="9"/>
  <c r="AD593" i="9" s="1"/>
  <c r="I593" i="9"/>
  <c r="AC593" i="9" s="1"/>
  <c r="H593" i="9"/>
  <c r="AB593" i="9" s="1"/>
  <c r="G593" i="9"/>
  <c r="AA593" i="9" s="1"/>
  <c r="F593" i="9"/>
  <c r="Z593" i="9" s="1"/>
  <c r="E593" i="9"/>
  <c r="AT592" i="9"/>
  <c r="AS592" i="9"/>
  <c r="AR592" i="9"/>
  <c r="AQ592" i="9"/>
  <c r="AH592" i="9"/>
  <c r="M592" i="9"/>
  <c r="K592" i="9"/>
  <c r="AE592" i="9" s="1"/>
  <c r="J592" i="9"/>
  <c r="AD592" i="9" s="1"/>
  <c r="I592" i="9"/>
  <c r="AC592" i="9" s="1"/>
  <c r="H592" i="9"/>
  <c r="AB592" i="9" s="1"/>
  <c r="G592" i="9"/>
  <c r="AA592" i="9" s="1"/>
  <c r="F592" i="9"/>
  <c r="Z592" i="9" s="1"/>
  <c r="E592" i="9"/>
  <c r="AT591" i="9"/>
  <c r="AS591" i="9"/>
  <c r="AR591" i="9"/>
  <c r="AQ591" i="9"/>
  <c r="AI591" i="9"/>
  <c r="AH591" i="9"/>
  <c r="AK591" i="9" s="1"/>
  <c r="M591" i="9"/>
  <c r="K591" i="9"/>
  <c r="AE591" i="9" s="1"/>
  <c r="J591" i="9"/>
  <c r="AD591" i="9" s="1"/>
  <c r="I591" i="9"/>
  <c r="AC591" i="9" s="1"/>
  <c r="H591" i="9"/>
  <c r="AB591" i="9" s="1"/>
  <c r="G591" i="9"/>
  <c r="AA591" i="9" s="1"/>
  <c r="F591" i="9"/>
  <c r="Z591" i="9" s="1"/>
  <c r="E591" i="9"/>
  <c r="Y591" i="9" s="1"/>
  <c r="AT590" i="9"/>
  <c r="AS590" i="9"/>
  <c r="AR590" i="9"/>
  <c r="AQ590" i="9"/>
  <c r="AK590" i="9"/>
  <c r="AH590" i="9"/>
  <c r="AI590" i="9" s="1"/>
  <c r="AB590" i="9"/>
  <c r="M590" i="9"/>
  <c r="K590" i="9"/>
  <c r="AE590" i="9" s="1"/>
  <c r="J590" i="9"/>
  <c r="AD590" i="9" s="1"/>
  <c r="I590" i="9"/>
  <c r="AC590" i="9" s="1"/>
  <c r="H590" i="9"/>
  <c r="G590" i="9"/>
  <c r="AA590" i="9" s="1"/>
  <c r="F590" i="9"/>
  <c r="Z590" i="9" s="1"/>
  <c r="E590" i="9"/>
  <c r="Y590" i="9" s="1"/>
  <c r="AT589" i="9"/>
  <c r="AS589" i="9"/>
  <c r="AR589" i="9"/>
  <c r="AQ589" i="9"/>
  <c r="AH589" i="9"/>
  <c r="AO589" i="9" s="1"/>
  <c r="AD589" i="9"/>
  <c r="M589" i="9"/>
  <c r="K589" i="9"/>
  <c r="AE589" i="9" s="1"/>
  <c r="J589" i="9"/>
  <c r="I589" i="9"/>
  <c r="AC589" i="9" s="1"/>
  <c r="H589" i="9"/>
  <c r="AB589" i="9" s="1"/>
  <c r="G589" i="9"/>
  <c r="AA589" i="9" s="1"/>
  <c r="F589" i="9"/>
  <c r="Z589" i="9" s="1"/>
  <c r="E589" i="9"/>
  <c r="AT588" i="9"/>
  <c r="AS588" i="9"/>
  <c r="AR588" i="9"/>
  <c r="AQ588" i="9"/>
  <c r="AH588" i="9"/>
  <c r="AM588" i="9" s="1"/>
  <c r="M588" i="9"/>
  <c r="K588" i="9"/>
  <c r="AE588" i="9" s="1"/>
  <c r="J588" i="9"/>
  <c r="AD588" i="9" s="1"/>
  <c r="I588" i="9"/>
  <c r="AC588" i="9" s="1"/>
  <c r="H588" i="9"/>
  <c r="AB588" i="9" s="1"/>
  <c r="G588" i="9"/>
  <c r="AA588" i="9" s="1"/>
  <c r="F588" i="9"/>
  <c r="Z588" i="9" s="1"/>
  <c r="E588" i="9"/>
  <c r="AT587" i="9"/>
  <c r="AS587" i="9"/>
  <c r="AR587" i="9"/>
  <c r="AQ587" i="9"/>
  <c r="AM587" i="9"/>
  <c r="AH587" i="9"/>
  <c r="AK587" i="9" s="1"/>
  <c r="AD587" i="9"/>
  <c r="M587" i="9"/>
  <c r="K587" i="9"/>
  <c r="AE587" i="9" s="1"/>
  <c r="J587" i="9"/>
  <c r="I587" i="9"/>
  <c r="AC587" i="9" s="1"/>
  <c r="H587" i="9"/>
  <c r="AB587" i="9" s="1"/>
  <c r="G587" i="9"/>
  <c r="AA587" i="9" s="1"/>
  <c r="F587" i="9"/>
  <c r="Z587" i="9" s="1"/>
  <c r="E587" i="9"/>
  <c r="Y587" i="9" s="1"/>
  <c r="AT586" i="9"/>
  <c r="AS586" i="9"/>
  <c r="AR586" i="9"/>
  <c r="AQ586" i="9"/>
  <c r="AO586" i="9"/>
  <c r="AH586" i="9"/>
  <c r="AI586" i="9" s="1"/>
  <c r="M586" i="9"/>
  <c r="K586" i="9"/>
  <c r="AE586" i="9" s="1"/>
  <c r="J586" i="9"/>
  <c r="AD586" i="9" s="1"/>
  <c r="I586" i="9"/>
  <c r="AC586" i="9" s="1"/>
  <c r="H586" i="9"/>
  <c r="AB586" i="9" s="1"/>
  <c r="G586" i="9"/>
  <c r="AA586" i="9" s="1"/>
  <c r="F586" i="9"/>
  <c r="Z586" i="9" s="1"/>
  <c r="E586" i="9"/>
  <c r="Y586" i="9" s="1"/>
  <c r="AT585" i="9"/>
  <c r="AS585" i="9"/>
  <c r="AR585" i="9"/>
  <c r="AQ585" i="9"/>
  <c r="AH585" i="9"/>
  <c r="AO585" i="9" s="1"/>
  <c r="M585" i="9"/>
  <c r="K585" i="9"/>
  <c r="AE585" i="9" s="1"/>
  <c r="J585" i="9"/>
  <c r="AD585" i="9" s="1"/>
  <c r="I585" i="9"/>
  <c r="AC585" i="9" s="1"/>
  <c r="H585" i="9"/>
  <c r="AB585" i="9" s="1"/>
  <c r="G585" i="9"/>
  <c r="AA585" i="9" s="1"/>
  <c r="F585" i="9"/>
  <c r="Z585" i="9" s="1"/>
  <c r="E585" i="9"/>
  <c r="AT584" i="9"/>
  <c r="AS584" i="9"/>
  <c r="AR584" i="9"/>
  <c r="AQ584" i="9"/>
  <c r="AH584" i="9"/>
  <c r="M584" i="9"/>
  <c r="K584" i="9"/>
  <c r="AE584" i="9" s="1"/>
  <c r="J584" i="9"/>
  <c r="AD584" i="9" s="1"/>
  <c r="I584" i="9"/>
  <c r="AC584" i="9" s="1"/>
  <c r="H584" i="9"/>
  <c r="AB584" i="9" s="1"/>
  <c r="G584" i="9"/>
  <c r="AA584" i="9" s="1"/>
  <c r="F584" i="9"/>
  <c r="Z584" i="9" s="1"/>
  <c r="E584" i="9"/>
  <c r="AT583" i="9"/>
  <c r="AS583" i="9"/>
  <c r="AR583" i="9"/>
  <c r="AQ583" i="9"/>
  <c r="AJ583" i="9"/>
  <c r="AI583" i="9"/>
  <c r="AH583" i="9"/>
  <c r="AK583" i="9" s="1"/>
  <c r="M583" i="9"/>
  <c r="K583" i="9"/>
  <c r="AE583" i="9" s="1"/>
  <c r="J583" i="9"/>
  <c r="AD583" i="9" s="1"/>
  <c r="I583" i="9"/>
  <c r="AC583" i="9" s="1"/>
  <c r="H583" i="9"/>
  <c r="AB583" i="9" s="1"/>
  <c r="G583" i="9"/>
  <c r="AA583" i="9" s="1"/>
  <c r="F583" i="9"/>
  <c r="Z583" i="9" s="1"/>
  <c r="E583" i="9"/>
  <c r="Y583" i="9" s="1"/>
  <c r="AT582" i="9"/>
  <c r="AS582" i="9"/>
  <c r="AR582" i="9"/>
  <c r="AQ582" i="9"/>
  <c r="AK582" i="9"/>
  <c r="AH582" i="9"/>
  <c r="AI582" i="9" s="1"/>
  <c r="M582" i="9"/>
  <c r="K582" i="9"/>
  <c r="AE582" i="9" s="1"/>
  <c r="J582" i="9"/>
  <c r="AD582" i="9" s="1"/>
  <c r="I582" i="9"/>
  <c r="AC582" i="9" s="1"/>
  <c r="H582" i="9"/>
  <c r="AB582" i="9" s="1"/>
  <c r="G582" i="9"/>
  <c r="AA582" i="9" s="1"/>
  <c r="F582" i="9"/>
  <c r="Z582" i="9" s="1"/>
  <c r="E582" i="9"/>
  <c r="Y582" i="9" s="1"/>
  <c r="AT581" i="9"/>
  <c r="AS581" i="9"/>
  <c r="AR581" i="9"/>
  <c r="AQ581" i="9"/>
  <c r="AH581" i="9"/>
  <c r="AN581" i="9" s="1"/>
  <c r="M581" i="9"/>
  <c r="K581" i="9"/>
  <c r="AE581" i="9" s="1"/>
  <c r="J581" i="9"/>
  <c r="AD581" i="9" s="1"/>
  <c r="I581" i="9"/>
  <c r="AC581" i="9" s="1"/>
  <c r="H581" i="9"/>
  <c r="AB581" i="9" s="1"/>
  <c r="G581" i="9"/>
  <c r="F581" i="9"/>
  <c r="Z581" i="9" s="1"/>
  <c r="E581" i="9"/>
  <c r="Y581" i="9" s="1"/>
  <c r="AT580" i="9"/>
  <c r="AS580" i="9"/>
  <c r="AR580" i="9"/>
  <c r="AQ580" i="9"/>
  <c r="AH580" i="9"/>
  <c r="AI580" i="9" s="1"/>
  <c r="M580" i="9"/>
  <c r="K580" i="9"/>
  <c r="AE580" i="9" s="1"/>
  <c r="J580" i="9"/>
  <c r="AD580" i="9" s="1"/>
  <c r="I580" i="9"/>
  <c r="AC580" i="9" s="1"/>
  <c r="H580" i="9"/>
  <c r="AB580" i="9" s="1"/>
  <c r="G580" i="9"/>
  <c r="AA580" i="9" s="1"/>
  <c r="F580" i="9"/>
  <c r="Z580" i="9" s="1"/>
  <c r="E580" i="9"/>
  <c r="AT579" i="9"/>
  <c r="AS579" i="9"/>
  <c r="AR579" i="9"/>
  <c r="AQ579" i="9"/>
  <c r="AJ579" i="9"/>
  <c r="AI579" i="9"/>
  <c r="AH579" i="9"/>
  <c r="AK579" i="9" s="1"/>
  <c r="M579" i="9"/>
  <c r="K579" i="9"/>
  <c r="AE579" i="9" s="1"/>
  <c r="J579" i="9"/>
  <c r="AD579" i="9" s="1"/>
  <c r="I579" i="9"/>
  <c r="AC579" i="9" s="1"/>
  <c r="H579" i="9"/>
  <c r="AB579" i="9" s="1"/>
  <c r="G579" i="9"/>
  <c r="AA579" i="9" s="1"/>
  <c r="F579" i="9"/>
  <c r="Z579" i="9" s="1"/>
  <c r="E579" i="9"/>
  <c r="Y579" i="9" s="1"/>
  <c r="AT578" i="9"/>
  <c r="AS578" i="9"/>
  <c r="AR578" i="9"/>
  <c r="AQ578" i="9"/>
  <c r="AO578" i="9"/>
  <c r="AH578" i="9"/>
  <c r="AI578" i="9" s="1"/>
  <c r="M578" i="9"/>
  <c r="K578" i="9"/>
  <c r="AE578" i="9" s="1"/>
  <c r="J578" i="9"/>
  <c r="AD578" i="9" s="1"/>
  <c r="I578" i="9"/>
  <c r="AC578" i="9" s="1"/>
  <c r="H578" i="9"/>
  <c r="AB578" i="9" s="1"/>
  <c r="G578" i="9"/>
  <c r="AA578" i="9" s="1"/>
  <c r="F578" i="9"/>
  <c r="Z578" i="9" s="1"/>
  <c r="E578" i="9"/>
  <c r="Y578" i="9" s="1"/>
  <c r="AT577" i="9"/>
  <c r="AS577" i="9"/>
  <c r="AR577" i="9"/>
  <c r="AQ577" i="9"/>
  <c r="AM577" i="9"/>
  <c r="AH577" i="9"/>
  <c r="AO577" i="9" s="1"/>
  <c r="M577" i="9"/>
  <c r="K577" i="9"/>
  <c r="AE577" i="9" s="1"/>
  <c r="J577" i="9"/>
  <c r="AD577" i="9" s="1"/>
  <c r="I577" i="9"/>
  <c r="AC577" i="9" s="1"/>
  <c r="H577" i="9"/>
  <c r="AB577" i="9" s="1"/>
  <c r="G577" i="9"/>
  <c r="AA577" i="9" s="1"/>
  <c r="F577" i="9"/>
  <c r="Z577" i="9" s="1"/>
  <c r="E577" i="9"/>
  <c r="AT576" i="9"/>
  <c r="AS576" i="9"/>
  <c r="AR576" i="9"/>
  <c r="AQ576" i="9"/>
  <c r="AH576" i="9"/>
  <c r="AM576" i="9" s="1"/>
  <c r="M576" i="9"/>
  <c r="K576" i="9"/>
  <c r="AE576" i="9" s="1"/>
  <c r="J576" i="9"/>
  <c r="AD576" i="9" s="1"/>
  <c r="I576" i="9"/>
  <c r="AC576" i="9" s="1"/>
  <c r="H576" i="9"/>
  <c r="AB576" i="9" s="1"/>
  <c r="G576" i="9"/>
  <c r="AA576" i="9" s="1"/>
  <c r="F576" i="9"/>
  <c r="Z576" i="9" s="1"/>
  <c r="E576" i="9"/>
  <c r="AT575" i="9"/>
  <c r="AS575" i="9"/>
  <c r="AR575" i="9"/>
  <c r="AQ575" i="9"/>
  <c r="AN575" i="9"/>
  <c r="AH575" i="9"/>
  <c r="M575" i="9"/>
  <c r="K575" i="9"/>
  <c r="AE575" i="9" s="1"/>
  <c r="J575" i="9"/>
  <c r="AD575" i="9" s="1"/>
  <c r="I575" i="9"/>
  <c r="AC575" i="9" s="1"/>
  <c r="H575" i="9"/>
  <c r="AB575" i="9" s="1"/>
  <c r="G575" i="9"/>
  <c r="AA575" i="9" s="1"/>
  <c r="F575" i="9"/>
  <c r="Z575" i="9" s="1"/>
  <c r="E575" i="9"/>
  <c r="Y575" i="9" s="1"/>
  <c r="AT574" i="9"/>
  <c r="AS574" i="9"/>
  <c r="AR574" i="9"/>
  <c r="AQ574" i="9"/>
  <c r="AH574" i="9"/>
  <c r="M574" i="9"/>
  <c r="K574" i="9"/>
  <c r="AE574" i="9" s="1"/>
  <c r="J574" i="9"/>
  <c r="AD574" i="9" s="1"/>
  <c r="I574" i="9"/>
  <c r="AC574" i="9" s="1"/>
  <c r="H574" i="9"/>
  <c r="AB574" i="9" s="1"/>
  <c r="G574" i="9"/>
  <c r="AA574" i="9" s="1"/>
  <c r="F574" i="9"/>
  <c r="Z574" i="9" s="1"/>
  <c r="E574" i="9"/>
  <c r="Y574" i="9" s="1"/>
  <c r="AT573" i="9"/>
  <c r="AS573" i="9"/>
  <c r="AR573" i="9"/>
  <c r="AQ573" i="9"/>
  <c r="AN573" i="9"/>
  <c r="AM573" i="9"/>
  <c r="AJ573" i="9"/>
  <c r="AI573" i="9"/>
  <c r="AH573" i="9"/>
  <c r="AO573" i="9" s="1"/>
  <c r="M573" i="9"/>
  <c r="K573" i="9"/>
  <c r="AE573" i="9" s="1"/>
  <c r="J573" i="9"/>
  <c r="AD573" i="9" s="1"/>
  <c r="I573" i="9"/>
  <c r="AC573" i="9" s="1"/>
  <c r="H573" i="9"/>
  <c r="AB573" i="9" s="1"/>
  <c r="G573" i="9"/>
  <c r="AA573" i="9" s="1"/>
  <c r="F573" i="9"/>
  <c r="Z573" i="9" s="1"/>
  <c r="E573" i="9"/>
  <c r="AT572" i="9"/>
  <c r="AS572" i="9"/>
  <c r="AR572" i="9"/>
  <c r="AQ572" i="9"/>
  <c r="AH572" i="9"/>
  <c r="M572" i="9"/>
  <c r="K572" i="9"/>
  <c r="AE572" i="9" s="1"/>
  <c r="J572" i="9"/>
  <c r="AD572" i="9" s="1"/>
  <c r="I572" i="9"/>
  <c r="AC572" i="9" s="1"/>
  <c r="H572" i="9"/>
  <c r="AB572" i="9" s="1"/>
  <c r="G572" i="9"/>
  <c r="AA572" i="9" s="1"/>
  <c r="F572" i="9"/>
  <c r="Z572" i="9" s="1"/>
  <c r="E572" i="9"/>
  <c r="AT571" i="9"/>
  <c r="AS571" i="9"/>
  <c r="AR571" i="9"/>
  <c r="AQ571" i="9"/>
  <c r="AN571" i="9"/>
  <c r="AM571" i="9"/>
  <c r="AJ571" i="9"/>
  <c r="AI571" i="9"/>
  <c r="AH571" i="9"/>
  <c r="AK571" i="9" s="1"/>
  <c r="M571" i="9"/>
  <c r="K571" i="9"/>
  <c r="AE571" i="9" s="1"/>
  <c r="J571" i="9"/>
  <c r="AD571" i="9" s="1"/>
  <c r="I571" i="9"/>
  <c r="AC571" i="9" s="1"/>
  <c r="H571" i="9"/>
  <c r="AB571" i="9" s="1"/>
  <c r="G571" i="9"/>
  <c r="AA571" i="9" s="1"/>
  <c r="F571" i="9"/>
  <c r="Z571" i="9" s="1"/>
  <c r="E571" i="9"/>
  <c r="Y571" i="9" s="1"/>
  <c r="AT570" i="9"/>
  <c r="AS570" i="9"/>
  <c r="AR570" i="9"/>
  <c r="AQ570" i="9"/>
  <c r="AO570" i="9"/>
  <c r="AH570" i="9"/>
  <c r="AI570" i="9" s="1"/>
  <c r="M570" i="9"/>
  <c r="K570" i="9"/>
  <c r="AE570" i="9" s="1"/>
  <c r="J570" i="9"/>
  <c r="AD570" i="9" s="1"/>
  <c r="I570" i="9"/>
  <c r="AC570" i="9" s="1"/>
  <c r="H570" i="9"/>
  <c r="AB570" i="9" s="1"/>
  <c r="G570" i="9"/>
  <c r="AA570" i="9" s="1"/>
  <c r="F570" i="9"/>
  <c r="Z570" i="9" s="1"/>
  <c r="E570" i="9"/>
  <c r="Y570" i="9" s="1"/>
  <c r="AT569" i="9"/>
  <c r="AS569" i="9"/>
  <c r="AR569" i="9"/>
  <c r="AQ569" i="9"/>
  <c r="AN569" i="9"/>
  <c r="AH569" i="9"/>
  <c r="AO569" i="9" s="1"/>
  <c r="AD569" i="9"/>
  <c r="M569" i="9"/>
  <c r="K569" i="9"/>
  <c r="AE569" i="9" s="1"/>
  <c r="J569" i="9"/>
  <c r="I569" i="9"/>
  <c r="AC569" i="9" s="1"/>
  <c r="H569" i="9"/>
  <c r="AB569" i="9" s="1"/>
  <c r="G569" i="9"/>
  <c r="AA569" i="9" s="1"/>
  <c r="F569" i="9"/>
  <c r="Z569" i="9" s="1"/>
  <c r="E569" i="9"/>
  <c r="AT568" i="9"/>
  <c r="AS568" i="9"/>
  <c r="AR568" i="9"/>
  <c r="AQ568" i="9"/>
  <c r="AL568" i="9"/>
  <c r="AK568" i="9"/>
  <c r="AJ568" i="9"/>
  <c r="AH568" i="9"/>
  <c r="AM568" i="9" s="1"/>
  <c r="M568" i="9"/>
  <c r="K568" i="9"/>
  <c r="AE568" i="9" s="1"/>
  <c r="J568" i="9"/>
  <c r="AD568" i="9" s="1"/>
  <c r="I568" i="9"/>
  <c r="AC568" i="9" s="1"/>
  <c r="H568" i="9"/>
  <c r="AB568" i="9" s="1"/>
  <c r="G568" i="9"/>
  <c r="AA568" i="9" s="1"/>
  <c r="F568" i="9"/>
  <c r="Z568" i="9" s="1"/>
  <c r="E568" i="9"/>
  <c r="AT567" i="9"/>
  <c r="AS567" i="9"/>
  <c r="AR567" i="9"/>
  <c r="AQ567" i="9"/>
  <c r="AH567" i="9"/>
  <c r="AD567" i="9"/>
  <c r="M567" i="9"/>
  <c r="K567" i="9"/>
  <c r="AE567" i="9" s="1"/>
  <c r="J567" i="9"/>
  <c r="I567" i="9"/>
  <c r="AC567" i="9" s="1"/>
  <c r="H567" i="9"/>
  <c r="AB567" i="9" s="1"/>
  <c r="G567" i="9"/>
  <c r="AA567" i="9" s="1"/>
  <c r="F567" i="9"/>
  <c r="Z567" i="9" s="1"/>
  <c r="E567" i="9"/>
  <c r="Y567" i="9" s="1"/>
  <c r="AT566" i="9"/>
  <c r="AS566" i="9"/>
  <c r="AR566" i="9"/>
  <c r="AQ566" i="9"/>
  <c r="AH566" i="9"/>
  <c r="AK566" i="9" s="1"/>
  <c r="M566" i="9"/>
  <c r="K566" i="9"/>
  <c r="AE566" i="9" s="1"/>
  <c r="J566" i="9"/>
  <c r="AD566" i="9" s="1"/>
  <c r="I566" i="9"/>
  <c r="AC566" i="9" s="1"/>
  <c r="H566" i="9"/>
  <c r="AB566" i="9" s="1"/>
  <c r="G566" i="9"/>
  <c r="AA566" i="9" s="1"/>
  <c r="F566" i="9"/>
  <c r="Z566" i="9" s="1"/>
  <c r="E566" i="9"/>
  <c r="Y566" i="9" s="1"/>
  <c r="AT565" i="9"/>
  <c r="AS565" i="9"/>
  <c r="AR565" i="9"/>
  <c r="AQ565" i="9"/>
  <c r="AH565" i="9"/>
  <c r="AO565" i="9" s="1"/>
  <c r="Z565" i="9"/>
  <c r="M565" i="9"/>
  <c r="K565" i="9"/>
  <c r="AE565" i="9" s="1"/>
  <c r="J565" i="9"/>
  <c r="AD565" i="9" s="1"/>
  <c r="I565" i="9"/>
  <c r="AC565" i="9" s="1"/>
  <c r="H565" i="9"/>
  <c r="AB565" i="9" s="1"/>
  <c r="G565" i="9"/>
  <c r="AA565" i="9" s="1"/>
  <c r="F565" i="9"/>
  <c r="E565" i="9"/>
  <c r="AT564" i="9"/>
  <c r="AS564" i="9"/>
  <c r="AR564" i="9"/>
  <c r="AQ564" i="9"/>
  <c r="AH564" i="9"/>
  <c r="AM564" i="9" s="1"/>
  <c r="M564" i="9"/>
  <c r="K564" i="9"/>
  <c r="AE564" i="9" s="1"/>
  <c r="J564" i="9"/>
  <c r="AD564" i="9" s="1"/>
  <c r="I564" i="9"/>
  <c r="AC564" i="9" s="1"/>
  <c r="H564" i="9"/>
  <c r="AB564" i="9" s="1"/>
  <c r="G564" i="9"/>
  <c r="AA564" i="9" s="1"/>
  <c r="F564" i="9"/>
  <c r="Z564" i="9" s="1"/>
  <c r="E564" i="9"/>
  <c r="AT563" i="9"/>
  <c r="AS563" i="9"/>
  <c r="AR563" i="9"/>
  <c r="AQ563" i="9"/>
  <c r="AH563" i="9"/>
  <c r="M563" i="9"/>
  <c r="K563" i="9"/>
  <c r="AE563" i="9" s="1"/>
  <c r="J563" i="9"/>
  <c r="AD563" i="9" s="1"/>
  <c r="I563" i="9"/>
  <c r="AC563" i="9" s="1"/>
  <c r="AM563" i="9" s="1"/>
  <c r="H563" i="9"/>
  <c r="AB563" i="9" s="1"/>
  <c r="G563" i="9"/>
  <c r="AA563" i="9" s="1"/>
  <c r="F563" i="9"/>
  <c r="Z563" i="9" s="1"/>
  <c r="AJ563" i="9" s="1"/>
  <c r="E563" i="9"/>
  <c r="Y563" i="9" s="1"/>
  <c r="AT562" i="9"/>
  <c r="AS562" i="9"/>
  <c r="AR562" i="9"/>
  <c r="AQ562" i="9"/>
  <c r="AH562" i="9"/>
  <c r="M562" i="9"/>
  <c r="K562" i="9"/>
  <c r="AE562" i="9" s="1"/>
  <c r="J562" i="9"/>
  <c r="AD562" i="9" s="1"/>
  <c r="I562" i="9"/>
  <c r="AC562" i="9" s="1"/>
  <c r="H562" i="9"/>
  <c r="AB562" i="9" s="1"/>
  <c r="G562" i="9"/>
  <c r="AA562" i="9" s="1"/>
  <c r="F562" i="9"/>
  <c r="Z562" i="9" s="1"/>
  <c r="E562" i="9"/>
  <c r="Y562" i="9" s="1"/>
  <c r="AT561" i="9"/>
  <c r="AS561" i="9"/>
  <c r="AR561" i="9"/>
  <c r="AQ561" i="9"/>
  <c r="AH561" i="9"/>
  <c r="AD561" i="9"/>
  <c r="AN561" i="9" s="1"/>
  <c r="M561" i="9"/>
  <c r="K561" i="9"/>
  <c r="AE561" i="9" s="1"/>
  <c r="J561" i="9"/>
  <c r="I561" i="9"/>
  <c r="AC561" i="9" s="1"/>
  <c r="H561" i="9"/>
  <c r="AB561" i="9" s="1"/>
  <c r="G561" i="9"/>
  <c r="F561" i="9"/>
  <c r="Z561" i="9" s="1"/>
  <c r="AJ561" i="9" s="1"/>
  <c r="E561" i="9"/>
  <c r="Y561" i="9" s="1"/>
  <c r="AT560" i="9"/>
  <c r="AS560" i="9"/>
  <c r="AR560" i="9"/>
  <c r="AQ560" i="9"/>
  <c r="AH560" i="9"/>
  <c r="M560" i="9"/>
  <c r="K560" i="9"/>
  <c r="AE560" i="9" s="1"/>
  <c r="AO560" i="9" s="1"/>
  <c r="J560" i="9"/>
  <c r="AD560" i="9" s="1"/>
  <c r="I560" i="9"/>
  <c r="AC560" i="9" s="1"/>
  <c r="H560" i="9"/>
  <c r="AB560" i="9" s="1"/>
  <c r="G560" i="9"/>
  <c r="AA560" i="9" s="1"/>
  <c r="AK560" i="9" s="1"/>
  <c r="F560" i="9"/>
  <c r="Z560" i="9" s="1"/>
  <c r="E560" i="9"/>
  <c r="AT559" i="9"/>
  <c r="AS559" i="9"/>
  <c r="AR559" i="9"/>
  <c r="AQ559" i="9"/>
  <c r="AH559" i="9"/>
  <c r="M559" i="9"/>
  <c r="K559" i="9"/>
  <c r="AE559" i="9" s="1"/>
  <c r="J559" i="9"/>
  <c r="AD559" i="9" s="1"/>
  <c r="I559" i="9"/>
  <c r="AC559" i="9" s="1"/>
  <c r="H559" i="9"/>
  <c r="AB559" i="9" s="1"/>
  <c r="G559" i="9"/>
  <c r="AA559" i="9" s="1"/>
  <c r="AK559" i="9" s="1"/>
  <c r="F559" i="9"/>
  <c r="Z559" i="9" s="1"/>
  <c r="E559" i="9"/>
  <c r="AT558" i="9"/>
  <c r="AS558" i="9"/>
  <c r="AR558" i="9"/>
  <c r="AQ558" i="9"/>
  <c r="AN558" i="9"/>
  <c r="AH558" i="9"/>
  <c r="AD558" i="9"/>
  <c r="M558" i="9"/>
  <c r="K558" i="9"/>
  <c r="AE558" i="9" s="1"/>
  <c r="J558" i="9"/>
  <c r="I558" i="9"/>
  <c r="AC558" i="9" s="1"/>
  <c r="AM558" i="9" s="1"/>
  <c r="H558" i="9"/>
  <c r="AB558" i="9" s="1"/>
  <c r="G558" i="9"/>
  <c r="F558" i="9"/>
  <c r="Z558" i="9" s="1"/>
  <c r="AJ558" i="9" s="1"/>
  <c r="E558" i="9"/>
  <c r="Y558" i="9" s="1"/>
  <c r="AT557" i="9"/>
  <c r="AS557" i="9"/>
  <c r="AR557" i="9"/>
  <c r="AQ557" i="9"/>
  <c r="AO557" i="9"/>
  <c r="AH557" i="9"/>
  <c r="M557" i="9"/>
  <c r="K557" i="9"/>
  <c r="AE557" i="9" s="1"/>
  <c r="J557" i="9"/>
  <c r="AD557" i="9" s="1"/>
  <c r="I557" i="9"/>
  <c r="AC557" i="9" s="1"/>
  <c r="H557" i="9"/>
  <c r="AB557" i="9" s="1"/>
  <c r="G557" i="9"/>
  <c r="AA557" i="9" s="1"/>
  <c r="F557" i="9"/>
  <c r="Z557" i="9" s="1"/>
  <c r="E557" i="9"/>
  <c r="AT556" i="9"/>
  <c r="AS556" i="9"/>
  <c r="AR556" i="9"/>
  <c r="AQ556" i="9"/>
  <c r="AM556" i="9"/>
  <c r="AK556" i="9"/>
  <c r="AH556" i="9"/>
  <c r="AP556" i="9" s="1"/>
  <c r="AD556" i="9"/>
  <c r="M556" i="9"/>
  <c r="K556" i="9"/>
  <c r="AE556" i="9" s="1"/>
  <c r="J556" i="9"/>
  <c r="I556" i="9"/>
  <c r="AC556" i="9" s="1"/>
  <c r="H556" i="9"/>
  <c r="AB556" i="9" s="1"/>
  <c r="G556" i="9"/>
  <c r="AA556" i="9" s="1"/>
  <c r="F556" i="9"/>
  <c r="Z556" i="9" s="1"/>
  <c r="E556" i="9"/>
  <c r="Y556" i="9" s="1"/>
  <c r="AT555" i="9"/>
  <c r="AS555" i="9"/>
  <c r="AR555" i="9"/>
  <c r="AQ555" i="9"/>
  <c r="AH555" i="9"/>
  <c r="M555" i="9"/>
  <c r="K555" i="9"/>
  <c r="AE555" i="9" s="1"/>
  <c r="J555" i="9"/>
  <c r="AD555" i="9" s="1"/>
  <c r="I555" i="9"/>
  <c r="AC555" i="9" s="1"/>
  <c r="H555" i="9"/>
  <c r="AB555" i="9" s="1"/>
  <c r="G555" i="9"/>
  <c r="AA555" i="9" s="1"/>
  <c r="F555" i="9"/>
  <c r="Z555" i="9" s="1"/>
  <c r="E555" i="9"/>
  <c r="Y555" i="9" s="1"/>
  <c r="AT554" i="9"/>
  <c r="AS554" i="9"/>
  <c r="AR554" i="9"/>
  <c r="AQ554" i="9"/>
  <c r="AJ554" i="9"/>
  <c r="AI554" i="9"/>
  <c r="AH554" i="9"/>
  <c r="AL554" i="9" s="1"/>
  <c r="M554" i="9"/>
  <c r="K554" i="9"/>
  <c r="AE554" i="9" s="1"/>
  <c r="J554" i="9"/>
  <c r="AD554" i="9" s="1"/>
  <c r="I554" i="9"/>
  <c r="AC554" i="9" s="1"/>
  <c r="H554" i="9"/>
  <c r="AB554" i="9" s="1"/>
  <c r="G554" i="9"/>
  <c r="F554" i="9"/>
  <c r="Z554" i="9" s="1"/>
  <c r="E554" i="9"/>
  <c r="Y554" i="9" s="1"/>
  <c r="AT553" i="9"/>
  <c r="AS553" i="9"/>
  <c r="AR553" i="9"/>
  <c r="AQ553" i="9"/>
  <c r="AH553" i="9"/>
  <c r="AB553" i="9"/>
  <c r="M553" i="9"/>
  <c r="K553" i="9"/>
  <c r="AE553" i="9" s="1"/>
  <c r="J553" i="9"/>
  <c r="AD553" i="9" s="1"/>
  <c r="I553" i="9"/>
  <c r="AC553" i="9" s="1"/>
  <c r="H553" i="9"/>
  <c r="G553" i="9"/>
  <c r="AA553" i="9" s="1"/>
  <c r="F553" i="9"/>
  <c r="Z553" i="9" s="1"/>
  <c r="E553" i="9"/>
  <c r="AT552" i="9"/>
  <c r="AS552" i="9"/>
  <c r="AR552" i="9"/>
  <c r="AQ552" i="9"/>
  <c r="AH552" i="9"/>
  <c r="M552" i="9"/>
  <c r="K552" i="9"/>
  <c r="AE552" i="9" s="1"/>
  <c r="AO552" i="9" s="1"/>
  <c r="J552" i="9"/>
  <c r="AD552" i="9" s="1"/>
  <c r="AN552" i="9" s="1"/>
  <c r="I552" i="9"/>
  <c r="AC552" i="9" s="1"/>
  <c r="AM552" i="9" s="1"/>
  <c r="H552" i="9"/>
  <c r="AB552" i="9" s="1"/>
  <c r="G552" i="9"/>
  <c r="AA552" i="9" s="1"/>
  <c r="F552" i="9"/>
  <c r="Z552" i="9" s="1"/>
  <c r="E552" i="9"/>
  <c r="Y552" i="9" s="1"/>
  <c r="AI552" i="9" s="1"/>
  <c r="AT551" i="9"/>
  <c r="AS551" i="9"/>
  <c r="AR551" i="9"/>
  <c r="AQ551" i="9"/>
  <c r="AH551" i="9"/>
  <c r="M551" i="9"/>
  <c r="K551" i="9"/>
  <c r="AE551" i="9" s="1"/>
  <c r="J551" i="9"/>
  <c r="AD551" i="9" s="1"/>
  <c r="I551" i="9"/>
  <c r="AC551" i="9" s="1"/>
  <c r="H551" i="9"/>
  <c r="AB551" i="9" s="1"/>
  <c r="G551" i="9"/>
  <c r="AA551" i="9" s="1"/>
  <c r="AK551" i="9" s="1"/>
  <c r="F551" i="9"/>
  <c r="Z551" i="9" s="1"/>
  <c r="E551" i="9"/>
  <c r="Y551" i="9" s="1"/>
  <c r="AT550" i="9"/>
  <c r="AS550" i="9"/>
  <c r="AR550" i="9"/>
  <c r="AQ550" i="9"/>
  <c r="AH550" i="9"/>
  <c r="AE550" i="9"/>
  <c r="M550" i="9"/>
  <c r="K550" i="9"/>
  <c r="J550" i="9"/>
  <c r="AD550" i="9" s="1"/>
  <c r="I550" i="9"/>
  <c r="AC550" i="9" s="1"/>
  <c r="H550" i="9"/>
  <c r="AB550" i="9" s="1"/>
  <c r="G550" i="9"/>
  <c r="F550" i="9"/>
  <c r="Z550" i="9" s="1"/>
  <c r="AJ550" i="9" s="1"/>
  <c r="E550" i="9"/>
  <c r="Y550" i="9" s="1"/>
  <c r="AT549" i="9"/>
  <c r="AS549" i="9"/>
  <c r="AR549" i="9"/>
  <c r="AQ549" i="9"/>
  <c r="AH549" i="9"/>
  <c r="M549" i="9"/>
  <c r="K549" i="9"/>
  <c r="AE549" i="9" s="1"/>
  <c r="J549" i="9"/>
  <c r="AD549" i="9" s="1"/>
  <c r="I549" i="9"/>
  <c r="AC549" i="9" s="1"/>
  <c r="H549" i="9"/>
  <c r="AB549" i="9" s="1"/>
  <c r="G549" i="9"/>
  <c r="AA549" i="9" s="1"/>
  <c r="F549" i="9"/>
  <c r="Z549" i="9" s="1"/>
  <c r="E549" i="9"/>
  <c r="AT548" i="9"/>
  <c r="AS548" i="9"/>
  <c r="AR548" i="9"/>
  <c r="AQ548" i="9"/>
  <c r="AH548" i="9"/>
  <c r="AA548" i="9"/>
  <c r="Z548" i="9"/>
  <c r="M548" i="9"/>
  <c r="K548" i="9"/>
  <c r="AE548" i="9" s="1"/>
  <c r="J548" i="9"/>
  <c r="AD548" i="9" s="1"/>
  <c r="AN548" i="9" s="1"/>
  <c r="I548" i="9"/>
  <c r="AC548" i="9" s="1"/>
  <c r="H548" i="9"/>
  <c r="AB548" i="9" s="1"/>
  <c r="G548" i="9"/>
  <c r="F548" i="9"/>
  <c r="E548" i="9"/>
  <c r="Y548" i="9" s="1"/>
  <c r="AT547" i="9"/>
  <c r="AS547" i="9"/>
  <c r="AR547" i="9"/>
  <c r="AQ547" i="9"/>
  <c r="AH547" i="9"/>
  <c r="AI547" i="9" s="1"/>
  <c r="M547" i="9"/>
  <c r="K547" i="9"/>
  <c r="AE547" i="9" s="1"/>
  <c r="J547" i="9"/>
  <c r="AD547" i="9" s="1"/>
  <c r="I547" i="9"/>
  <c r="AC547" i="9" s="1"/>
  <c r="H547" i="9"/>
  <c r="AB547" i="9" s="1"/>
  <c r="G547" i="9"/>
  <c r="AA547" i="9" s="1"/>
  <c r="F547" i="9"/>
  <c r="Z547" i="9" s="1"/>
  <c r="E547" i="9"/>
  <c r="Y547" i="9" s="1"/>
  <c r="AT546" i="9"/>
  <c r="AS546" i="9"/>
  <c r="AR546" i="9"/>
  <c r="AQ546" i="9"/>
  <c r="AO546" i="9"/>
  <c r="AK546" i="9"/>
  <c r="AH546" i="9"/>
  <c r="AL546" i="9" s="1"/>
  <c r="M546" i="9"/>
  <c r="K546" i="9"/>
  <c r="AE546" i="9" s="1"/>
  <c r="J546" i="9"/>
  <c r="AD546" i="9" s="1"/>
  <c r="I546" i="9"/>
  <c r="AC546" i="9" s="1"/>
  <c r="H546" i="9"/>
  <c r="AB546" i="9" s="1"/>
  <c r="G546" i="9"/>
  <c r="F546" i="9"/>
  <c r="Z546" i="9" s="1"/>
  <c r="E546" i="9"/>
  <c r="Y546" i="9" s="1"/>
  <c r="AT545" i="9"/>
  <c r="AS545" i="9"/>
  <c r="AR545" i="9"/>
  <c r="AQ545" i="9"/>
  <c r="AH545" i="9"/>
  <c r="M545" i="9"/>
  <c r="K545" i="9"/>
  <c r="AE545" i="9" s="1"/>
  <c r="J545" i="9"/>
  <c r="AD545" i="9" s="1"/>
  <c r="I545" i="9"/>
  <c r="AC545" i="9" s="1"/>
  <c r="H545" i="9"/>
  <c r="AB545" i="9" s="1"/>
  <c r="G545" i="9"/>
  <c r="AA545" i="9" s="1"/>
  <c r="F545" i="9"/>
  <c r="Z545" i="9" s="1"/>
  <c r="E545" i="9"/>
  <c r="AT544" i="9"/>
  <c r="AS544" i="9"/>
  <c r="AR544" i="9"/>
  <c r="AQ544" i="9"/>
  <c r="AH544" i="9"/>
  <c r="AD544" i="9"/>
  <c r="M544" i="9"/>
  <c r="K544" i="9"/>
  <c r="AE544" i="9" s="1"/>
  <c r="J544" i="9"/>
  <c r="I544" i="9"/>
  <c r="AC544" i="9" s="1"/>
  <c r="H544" i="9"/>
  <c r="AB544" i="9" s="1"/>
  <c r="G544" i="9"/>
  <c r="AA544" i="9" s="1"/>
  <c r="AK544" i="9" s="1"/>
  <c r="F544" i="9"/>
  <c r="Z544" i="9" s="1"/>
  <c r="AJ544" i="9" s="1"/>
  <c r="E544" i="9"/>
  <c r="Y544" i="9" s="1"/>
  <c r="AT543" i="9"/>
  <c r="AS543" i="9"/>
  <c r="AR543" i="9"/>
  <c r="AQ543" i="9"/>
  <c r="AH543" i="9"/>
  <c r="AI543" i="9" s="1"/>
  <c r="AB543" i="9"/>
  <c r="M543" i="9"/>
  <c r="K543" i="9"/>
  <c r="AE543" i="9" s="1"/>
  <c r="J543" i="9"/>
  <c r="AD543" i="9" s="1"/>
  <c r="I543" i="9"/>
  <c r="AC543" i="9" s="1"/>
  <c r="H543" i="9"/>
  <c r="G543" i="9"/>
  <c r="AA543" i="9" s="1"/>
  <c r="F543" i="9"/>
  <c r="Z543" i="9" s="1"/>
  <c r="E543" i="9"/>
  <c r="Y543" i="9" s="1"/>
  <c r="AT542" i="9"/>
  <c r="AS542" i="9"/>
  <c r="AR542" i="9"/>
  <c r="AQ542" i="9"/>
  <c r="AH542" i="9"/>
  <c r="M542" i="9"/>
  <c r="K542" i="9"/>
  <c r="AE542" i="9" s="1"/>
  <c r="AO542" i="9" s="1"/>
  <c r="J542" i="9"/>
  <c r="AD542" i="9" s="1"/>
  <c r="AN542" i="9" s="1"/>
  <c r="I542" i="9"/>
  <c r="AC542" i="9" s="1"/>
  <c r="AM542" i="9" s="1"/>
  <c r="H542" i="9"/>
  <c r="AB542" i="9" s="1"/>
  <c r="G542" i="9"/>
  <c r="F542" i="9"/>
  <c r="Z542" i="9" s="1"/>
  <c r="AJ542" i="9" s="1"/>
  <c r="E542" i="9"/>
  <c r="Y542" i="9" s="1"/>
  <c r="AT541" i="9"/>
  <c r="AS541" i="9"/>
  <c r="AR541" i="9"/>
  <c r="AQ541" i="9"/>
  <c r="AH541" i="9"/>
  <c r="M541" i="9"/>
  <c r="K541" i="9"/>
  <c r="AE541" i="9" s="1"/>
  <c r="J541" i="9"/>
  <c r="AD541" i="9" s="1"/>
  <c r="I541" i="9"/>
  <c r="AC541" i="9" s="1"/>
  <c r="H541" i="9"/>
  <c r="AB541" i="9" s="1"/>
  <c r="AL541" i="9" s="1"/>
  <c r="G541" i="9"/>
  <c r="AA541" i="9" s="1"/>
  <c r="AK541" i="9" s="1"/>
  <c r="F541" i="9"/>
  <c r="Z541" i="9" s="1"/>
  <c r="E541" i="9"/>
  <c r="AT540" i="9"/>
  <c r="AS540" i="9"/>
  <c r="AR540" i="9"/>
  <c r="AQ540" i="9"/>
  <c r="AH540" i="9"/>
  <c r="AD540" i="9"/>
  <c r="M540" i="9"/>
  <c r="K540" i="9"/>
  <c r="AE540" i="9" s="1"/>
  <c r="J540" i="9"/>
  <c r="I540" i="9"/>
  <c r="AC540" i="9" s="1"/>
  <c r="H540" i="9"/>
  <c r="AB540" i="9" s="1"/>
  <c r="G540" i="9"/>
  <c r="AA540" i="9" s="1"/>
  <c r="AK540" i="9" s="1"/>
  <c r="F540" i="9"/>
  <c r="Z540" i="9" s="1"/>
  <c r="AJ540" i="9" s="1"/>
  <c r="E540" i="9"/>
  <c r="Y540" i="9" s="1"/>
  <c r="AT539" i="9"/>
  <c r="AS539" i="9"/>
  <c r="AR539" i="9"/>
  <c r="AQ539" i="9"/>
  <c r="AH539" i="9"/>
  <c r="AB539" i="9"/>
  <c r="M539" i="9"/>
  <c r="K539" i="9"/>
  <c r="AE539" i="9" s="1"/>
  <c r="J539" i="9"/>
  <c r="AD539" i="9" s="1"/>
  <c r="I539" i="9"/>
  <c r="AC539" i="9" s="1"/>
  <c r="H539" i="9"/>
  <c r="G539" i="9"/>
  <c r="AA539" i="9" s="1"/>
  <c r="F539" i="9"/>
  <c r="Z539" i="9" s="1"/>
  <c r="E539" i="9"/>
  <c r="Y539" i="9" s="1"/>
  <c r="AT538" i="9"/>
  <c r="AS538" i="9"/>
  <c r="AR538" i="9"/>
  <c r="AQ538" i="9"/>
  <c r="AH538" i="9"/>
  <c r="M538" i="9"/>
  <c r="K538" i="9"/>
  <c r="AE538" i="9" s="1"/>
  <c r="J538" i="9"/>
  <c r="AD538" i="9" s="1"/>
  <c r="AN538" i="9" s="1"/>
  <c r="I538" i="9"/>
  <c r="AC538" i="9" s="1"/>
  <c r="AM538" i="9" s="1"/>
  <c r="H538" i="9"/>
  <c r="AB538" i="9" s="1"/>
  <c r="G538" i="9"/>
  <c r="F538" i="9"/>
  <c r="Z538" i="9" s="1"/>
  <c r="AJ538" i="9" s="1"/>
  <c r="E538" i="9"/>
  <c r="Y538" i="9" s="1"/>
  <c r="AI538" i="9" s="1"/>
  <c r="AT537" i="9"/>
  <c r="AS537" i="9"/>
  <c r="AR537" i="9"/>
  <c r="AQ537" i="9"/>
  <c r="AH537" i="9"/>
  <c r="M537" i="9"/>
  <c r="K537" i="9"/>
  <c r="AE537" i="9" s="1"/>
  <c r="J537" i="9"/>
  <c r="AD537" i="9" s="1"/>
  <c r="I537" i="9"/>
  <c r="AC537" i="9" s="1"/>
  <c r="H537" i="9"/>
  <c r="AB537" i="9" s="1"/>
  <c r="AL537" i="9" s="1"/>
  <c r="G537" i="9"/>
  <c r="AA537" i="9" s="1"/>
  <c r="AK537" i="9" s="1"/>
  <c r="F537" i="9"/>
  <c r="Z537" i="9" s="1"/>
  <c r="E537" i="9"/>
  <c r="AT536" i="9"/>
  <c r="AS536" i="9"/>
  <c r="AR536" i="9"/>
  <c r="AQ536" i="9"/>
  <c r="AM536" i="9"/>
  <c r="AH536" i="9"/>
  <c r="AD536" i="9"/>
  <c r="M536" i="9"/>
  <c r="K536" i="9"/>
  <c r="AE536" i="9" s="1"/>
  <c r="J536" i="9"/>
  <c r="I536" i="9"/>
  <c r="AC536" i="9" s="1"/>
  <c r="H536" i="9"/>
  <c r="AB536" i="9" s="1"/>
  <c r="G536" i="9"/>
  <c r="AA536" i="9" s="1"/>
  <c r="AK536" i="9" s="1"/>
  <c r="F536" i="9"/>
  <c r="Z536" i="9" s="1"/>
  <c r="AJ536" i="9" s="1"/>
  <c r="E536" i="9"/>
  <c r="Y536" i="9" s="1"/>
  <c r="AT535" i="9"/>
  <c r="AS535" i="9"/>
  <c r="AR535" i="9"/>
  <c r="AQ535" i="9"/>
  <c r="AH535" i="9"/>
  <c r="M535" i="9"/>
  <c r="K535" i="9"/>
  <c r="AE535" i="9" s="1"/>
  <c r="J535" i="9"/>
  <c r="AD535" i="9" s="1"/>
  <c r="I535" i="9"/>
  <c r="AC535" i="9" s="1"/>
  <c r="H535" i="9"/>
  <c r="AB535" i="9" s="1"/>
  <c r="G535" i="9"/>
  <c r="AA535" i="9" s="1"/>
  <c r="F535" i="9"/>
  <c r="Z535" i="9" s="1"/>
  <c r="E535" i="9"/>
  <c r="AT534" i="9"/>
  <c r="AS534" i="9"/>
  <c r="AR534" i="9"/>
  <c r="AQ534" i="9"/>
  <c r="AH534" i="9"/>
  <c r="M534" i="9"/>
  <c r="K534" i="9"/>
  <c r="AE534" i="9" s="1"/>
  <c r="J534" i="9"/>
  <c r="AD534" i="9" s="1"/>
  <c r="AN534" i="9" s="1"/>
  <c r="I534" i="9"/>
  <c r="AC534" i="9" s="1"/>
  <c r="H534" i="9"/>
  <c r="AB534" i="9" s="1"/>
  <c r="G534" i="9"/>
  <c r="F534" i="9"/>
  <c r="Z534" i="9" s="1"/>
  <c r="AJ534" i="9" s="1"/>
  <c r="E534" i="9"/>
  <c r="Y534" i="9" s="1"/>
  <c r="AT533" i="9"/>
  <c r="AS533" i="9"/>
  <c r="AR533" i="9"/>
  <c r="AQ533" i="9"/>
  <c r="AH533" i="9"/>
  <c r="AC533" i="9"/>
  <c r="M533" i="9"/>
  <c r="K533" i="9"/>
  <c r="AE533" i="9" s="1"/>
  <c r="J533" i="9"/>
  <c r="AD533" i="9" s="1"/>
  <c r="I533" i="9"/>
  <c r="H533" i="9"/>
  <c r="AB533" i="9" s="1"/>
  <c r="G533" i="9"/>
  <c r="AA533" i="9" s="1"/>
  <c r="AK533" i="9" s="1"/>
  <c r="F533" i="9"/>
  <c r="Z533" i="9" s="1"/>
  <c r="E533" i="9"/>
  <c r="AT532" i="9"/>
  <c r="AS532" i="9"/>
  <c r="AR532" i="9"/>
  <c r="AQ532" i="9"/>
  <c r="AI532" i="9"/>
  <c r="AH532" i="9"/>
  <c r="AD532" i="9"/>
  <c r="M532" i="9"/>
  <c r="K532" i="9"/>
  <c r="AE532" i="9" s="1"/>
  <c r="J532" i="9"/>
  <c r="I532" i="9"/>
  <c r="AC532" i="9" s="1"/>
  <c r="H532" i="9"/>
  <c r="AB532" i="9" s="1"/>
  <c r="G532" i="9"/>
  <c r="F532" i="9"/>
  <c r="Z532" i="9" s="1"/>
  <c r="AJ532" i="9" s="1"/>
  <c r="E532" i="9"/>
  <c r="Y532" i="9" s="1"/>
  <c r="AT531" i="9"/>
  <c r="AS531" i="9"/>
  <c r="AR531" i="9"/>
  <c r="AQ531" i="9"/>
  <c r="AO531" i="9"/>
  <c r="AH531" i="9"/>
  <c r="M531" i="9"/>
  <c r="K531" i="9"/>
  <c r="AE531" i="9" s="1"/>
  <c r="J531" i="9"/>
  <c r="AD531" i="9" s="1"/>
  <c r="I531" i="9"/>
  <c r="AC531" i="9" s="1"/>
  <c r="H531" i="9"/>
  <c r="AB531" i="9" s="1"/>
  <c r="G531" i="9"/>
  <c r="AA531" i="9" s="1"/>
  <c r="F531" i="9"/>
  <c r="Z531" i="9" s="1"/>
  <c r="E531" i="9"/>
  <c r="AT530" i="9"/>
  <c r="AS530" i="9"/>
  <c r="AR530" i="9"/>
  <c r="AQ530" i="9"/>
  <c r="AH530" i="9"/>
  <c r="Z530" i="9"/>
  <c r="AJ530" i="9" s="1"/>
  <c r="M530" i="9"/>
  <c r="K530" i="9"/>
  <c r="AE530" i="9" s="1"/>
  <c r="J530" i="9"/>
  <c r="AD530" i="9" s="1"/>
  <c r="AN530" i="9" s="1"/>
  <c r="I530" i="9"/>
  <c r="AC530" i="9" s="1"/>
  <c r="AM530" i="9" s="1"/>
  <c r="H530" i="9"/>
  <c r="AB530" i="9" s="1"/>
  <c r="G530" i="9"/>
  <c r="AA530" i="9" s="1"/>
  <c r="F530" i="9"/>
  <c r="E530" i="9"/>
  <c r="Y530" i="9" s="1"/>
  <c r="AI530" i="9" s="1"/>
  <c r="AT529" i="9"/>
  <c r="AS529" i="9"/>
  <c r="AR529" i="9"/>
  <c r="AQ529" i="9"/>
  <c r="AK529" i="9"/>
  <c r="AH529" i="9"/>
  <c r="AO529" i="9" s="1"/>
  <c r="M529" i="9"/>
  <c r="K529" i="9"/>
  <c r="AE529" i="9" s="1"/>
  <c r="J529" i="9"/>
  <c r="AD529" i="9" s="1"/>
  <c r="I529" i="9"/>
  <c r="AC529" i="9" s="1"/>
  <c r="H529" i="9"/>
  <c r="AB529" i="9" s="1"/>
  <c r="G529" i="9"/>
  <c r="AA529" i="9" s="1"/>
  <c r="F529" i="9"/>
  <c r="Z529" i="9" s="1"/>
  <c r="E529" i="9"/>
  <c r="AT528" i="9"/>
  <c r="AS528" i="9"/>
  <c r="AR528" i="9"/>
  <c r="AQ528" i="9"/>
  <c r="AH528" i="9"/>
  <c r="Z528" i="9"/>
  <c r="AJ528" i="9" s="1"/>
  <c r="M528" i="9"/>
  <c r="K528" i="9"/>
  <c r="AE528" i="9" s="1"/>
  <c r="J528" i="9"/>
  <c r="AD528" i="9" s="1"/>
  <c r="AN528" i="9" s="1"/>
  <c r="I528" i="9"/>
  <c r="AC528" i="9" s="1"/>
  <c r="AM528" i="9" s="1"/>
  <c r="H528" i="9"/>
  <c r="AB528" i="9" s="1"/>
  <c r="G528" i="9"/>
  <c r="AA528" i="9" s="1"/>
  <c r="F528" i="9"/>
  <c r="E528" i="9"/>
  <c r="Y528" i="9" s="1"/>
  <c r="AI528" i="9" s="1"/>
  <c r="AT527" i="9"/>
  <c r="AS527" i="9"/>
  <c r="AR527" i="9"/>
  <c r="AQ527" i="9"/>
  <c r="AP527" i="9"/>
  <c r="AH527" i="9"/>
  <c r="AO527" i="9" s="1"/>
  <c r="M527" i="9"/>
  <c r="K527" i="9"/>
  <c r="AE527" i="9" s="1"/>
  <c r="J527" i="9"/>
  <c r="AD527" i="9" s="1"/>
  <c r="I527" i="9"/>
  <c r="AC527" i="9" s="1"/>
  <c r="H527" i="9"/>
  <c r="AB527" i="9" s="1"/>
  <c r="G527" i="9"/>
  <c r="AA527" i="9" s="1"/>
  <c r="F527" i="9"/>
  <c r="Z527" i="9" s="1"/>
  <c r="E527" i="9"/>
  <c r="AT526" i="9"/>
  <c r="AS526" i="9"/>
  <c r="AR526" i="9"/>
  <c r="AQ526" i="9"/>
  <c r="AH526" i="9"/>
  <c r="AE526" i="9"/>
  <c r="M526" i="9"/>
  <c r="K526" i="9"/>
  <c r="J526" i="9"/>
  <c r="AD526" i="9" s="1"/>
  <c r="AN526" i="9" s="1"/>
  <c r="I526" i="9"/>
  <c r="AC526" i="9" s="1"/>
  <c r="AM526" i="9" s="1"/>
  <c r="H526" i="9"/>
  <c r="G526" i="9"/>
  <c r="AA526" i="9" s="1"/>
  <c r="F526" i="9"/>
  <c r="Z526" i="9" s="1"/>
  <c r="AJ526" i="9" s="1"/>
  <c r="E526" i="9"/>
  <c r="Y526" i="9" s="1"/>
  <c r="AT525" i="9"/>
  <c r="AS525" i="9"/>
  <c r="AR525" i="9"/>
  <c r="AQ525" i="9"/>
  <c r="AH525" i="9"/>
  <c r="M525" i="9"/>
  <c r="K525" i="9"/>
  <c r="AE525" i="9" s="1"/>
  <c r="J525" i="9"/>
  <c r="AD525" i="9" s="1"/>
  <c r="I525" i="9"/>
  <c r="AC525" i="9" s="1"/>
  <c r="H525" i="9"/>
  <c r="AB525" i="9" s="1"/>
  <c r="G525" i="9"/>
  <c r="AA525" i="9" s="1"/>
  <c r="F525" i="9"/>
  <c r="Z525" i="9" s="1"/>
  <c r="E525" i="9"/>
  <c r="AT524" i="9"/>
  <c r="AS524" i="9"/>
  <c r="AR524" i="9"/>
  <c r="AQ524" i="9"/>
  <c r="AH524" i="9"/>
  <c r="AJ524" i="9" s="1"/>
  <c r="AD524" i="9"/>
  <c r="M524" i="9"/>
  <c r="K524" i="9"/>
  <c r="AE524" i="9" s="1"/>
  <c r="J524" i="9"/>
  <c r="I524" i="9"/>
  <c r="H524" i="9"/>
  <c r="AB524" i="9" s="1"/>
  <c r="G524" i="9"/>
  <c r="AA524" i="9" s="1"/>
  <c r="F524" i="9"/>
  <c r="Z524" i="9" s="1"/>
  <c r="E524" i="9"/>
  <c r="Y524" i="9" s="1"/>
  <c r="AT523" i="9"/>
  <c r="AS523" i="9"/>
  <c r="AR523" i="9"/>
  <c r="AQ523" i="9"/>
  <c r="AH523" i="9"/>
  <c r="AE523" i="9"/>
  <c r="M523" i="9"/>
  <c r="K523" i="9"/>
  <c r="J523" i="9"/>
  <c r="AD523" i="9" s="1"/>
  <c r="AN523" i="9" s="1"/>
  <c r="I523" i="9"/>
  <c r="AC523" i="9" s="1"/>
  <c r="H523" i="9"/>
  <c r="AB523" i="9" s="1"/>
  <c r="AL523" i="9" s="1"/>
  <c r="G523" i="9"/>
  <c r="F523" i="9"/>
  <c r="Z523" i="9" s="1"/>
  <c r="E523" i="9"/>
  <c r="Y523" i="9" s="1"/>
  <c r="AT522" i="9"/>
  <c r="AS522" i="9"/>
  <c r="AR522" i="9"/>
  <c r="AQ522" i="9"/>
  <c r="AH522" i="9"/>
  <c r="Z522" i="9"/>
  <c r="AJ522" i="9" s="1"/>
  <c r="M522" i="9"/>
  <c r="K522" i="9"/>
  <c r="AE522" i="9" s="1"/>
  <c r="AO522" i="9" s="1"/>
  <c r="J522" i="9"/>
  <c r="AD522" i="9" s="1"/>
  <c r="AN522" i="9" s="1"/>
  <c r="I522" i="9"/>
  <c r="AC522" i="9" s="1"/>
  <c r="AM522" i="9" s="1"/>
  <c r="H522" i="9"/>
  <c r="AB522" i="9" s="1"/>
  <c r="AL522" i="9" s="1"/>
  <c r="G522" i="9"/>
  <c r="AA522" i="9" s="1"/>
  <c r="F522" i="9"/>
  <c r="E522" i="9"/>
  <c r="AT521" i="9"/>
  <c r="AS521" i="9"/>
  <c r="AR521" i="9"/>
  <c r="AQ521" i="9"/>
  <c r="AH521" i="9"/>
  <c r="M521" i="9"/>
  <c r="K521" i="9"/>
  <c r="AE521" i="9" s="1"/>
  <c r="J521" i="9"/>
  <c r="AD521" i="9" s="1"/>
  <c r="I521" i="9"/>
  <c r="AC521" i="9" s="1"/>
  <c r="H521" i="9"/>
  <c r="AB521" i="9" s="1"/>
  <c r="G521" i="9"/>
  <c r="AA521" i="9" s="1"/>
  <c r="F521" i="9"/>
  <c r="Z521" i="9" s="1"/>
  <c r="E521" i="9"/>
  <c r="AT520" i="9"/>
  <c r="AS520" i="9"/>
  <c r="AR520" i="9"/>
  <c r="AQ520" i="9"/>
  <c r="AH520" i="9"/>
  <c r="AK520" i="9" s="1"/>
  <c r="Y520" i="9"/>
  <c r="M520" i="9"/>
  <c r="K520" i="9"/>
  <c r="AE520" i="9" s="1"/>
  <c r="J520" i="9"/>
  <c r="AD520" i="9" s="1"/>
  <c r="AN520" i="9" s="1"/>
  <c r="I520" i="9"/>
  <c r="AC520" i="9" s="1"/>
  <c r="AM520" i="9" s="1"/>
  <c r="H520" i="9"/>
  <c r="AB520" i="9" s="1"/>
  <c r="G520" i="9"/>
  <c r="AA520" i="9" s="1"/>
  <c r="F520" i="9"/>
  <c r="Z520" i="9" s="1"/>
  <c r="E520" i="9"/>
  <c r="L520" i="9" s="1"/>
  <c r="AF520" i="9" s="1"/>
  <c r="AT519" i="9"/>
  <c r="AS519" i="9"/>
  <c r="AR519" i="9"/>
  <c r="AQ519" i="9"/>
  <c r="AH519" i="9"/>
  <c r="M519" i="9"/>
  <c r="K519" i="9"/>
  <c r="AE519" i="9" s="1"/>
  <c r="J519" i="9"/>
  <c r="AD519" i="9" s="1"/>
  <c r="I519" i="9"/>
  <c r="AC519" i="9" s="1"/>
  <c r="H519" i="9"/>
  <c r="AB519" i="9" s="1"/>
  <c r="AL519" i="9" s="1"/>
  <c r="G519" i="9"/>
  <c r="AA519" i="9" s="1"/>
  <c r="AK519" i="9" s="1"/>
  <c r="F519" i="9"/>
  <c r="Z519" i="9" s="1"/>
  <c r="E519" i="9"/>
  <c r="Y519" i="9" s="1"/>
  <c r="AI519" i="9" s="1"/>
  <c r="AT518" i="9"/>
  <c r="AS518" i="9"/>
  <c r="AR518" i="9"/>
  <c r="AQ518" i="9"/>
  <c r="AH518" i="9"/>
  <c r="AK518" i="9" s="1"/>
  <c r="AE518" i="9"/>
  <c r="M518" i="9"/>
  <c r="K518" i="9"/>
  <c r="J518" i="9"/>
  <c r="AD518" i="9" s="1"/>
  <c r="I518" i="9"/>
  <c r="AC518" i="9" s="1"/>
  <c r="H518" i="9"/>
  <c r="AB518" i="9" s="1"/>
  <c r="G518" i="9"/>
  <c r="AA518" i="9" s="1"/>
  <c r="F518" i="9"/>
  <c r="Z518" i="9" s="1"/>
  <c r="E518" i="9"/>
  <c r="Y518" i="9" s="1"/>
  <c r="AT517" i="9"/>
  <c r="AS517" i="9"/>
  <c r="AR517" i="9"/>
  <c r="AQ517" i="9"/>
  <c r="AH517" i="9"/>
  <c r="M517" i="9"/>
  <c r="K517" i="9"/>
  <c r="AE517" i="9" s="1"/>
  <c r="J517" i="9"/>
  <c r="AD517" i="9" s="1"/>
  <c r="I517" i="9"/>
  <c r="AC517" i="9" s="1"/>
  <c r="H517" i="9"/>
  <c r="AB517" i="9" s="1"/>
  <c r="G517" i="9"/>
  <c r="AA517" i="9" s="1"/>
  <c r="F517" i="9"/>
  <c r="Z517" i="9" s="1"/>
  <c r="E517" i="9"/>
  <c r="AT516" i="9"/>
  <c r="AS516" i="9"/>
  <c r="AR516" i="9"/>
  <c r="AQ516" i="9"/>
  <c r="AH516" i="9"/>
  <c r="AJ516" i="9" s="1"/>
  <c r="M516" i="9"/>
  <c r="K516" i="9"/>
  <c r="AE516" i="9" s="1"/>
  <c r="J516" i="9"/>
  <c r="AD516" i="9" s="1"/>
  <c r="I516" i="9"/>
  <c r="AC516" i="9" s="1"/>
  <c r="AM516" i="9" s="1"/>
  <c r="H516" i="9"/>
  <c r="AB516" i="9" s="1"/>
  <c r="G516" i="9"/>
  <c r="AA516" i="9" s="1"/>
  <c r="F516" i="9"/>
  <c r="Z516" i="9" s="1"/>
  <c r="E516" i="9"/>
  <c r="Y516" i="9" s="1"/>
  <c r="AT515" i="9"/>
  <c r="AS515" i="9"/>
  <c r="AR515" i="9"/>
  <c r="AQ515" i="9"/>
  <c r="AH515" i="9"/>
  <c r="M515" i="9"/>
  <c r="K515" i="9"/>
  <c r="AE515" i="9" s="1"/>
  <c r="J515" i="9"/>
  <c r="AD515" i="9" s="1"/>
  <c r="I515" i="9"/>
  <c r="AC515" i="9" s="1"/>
  <c r="H515" i="9"/>
  <c r="AB515" i="9" s="1"/>
  <c r="AL515" i="9" s="1"/>
  <c r="G515" i="9"/>
  <c r="AA515" i="9" s="1"/>
  <c r="F515" i="9"/>
  <c r="E515" i="9"/>
  <c r="Y515" i="9" s="1"/>
  <c r="AT514" i="9"/>
  <c r="AS514" i="9"/>
  <c r="AR514" i="9"/>
  <c r="AQ514" i="9"/>
  <c r="AN514" i="9"/>
  <c r="AH514" i="9"/>
  <c r="AJ514" i="9" s="1"/>
  <c r="AE514" i="9"/>
  <c r="AC514" i="9"/>
  <c r="M514" i="9"/>
  <c r="K514" i="9"/>
  <c r="J514" i="9"/>
  <c r="AD514" i="9" s="1"/>
  <c r="I514" i="9"/>
  <c r="H514" i="9"/>
  <c r="AB514" i="9" s="1"/>
  <c r="AL514" i="9" s="1"/>
  <c r="G514" i="9"/>
  <c r="AA514" i="9" s="1"/>
  <c r="AK514" i="9" s="1"/>
  <c r="F514" i="9"/>
  <c r="Z514" i="9" s="1"/>
  <c r="E514" i="9"/>
  <c r="Y514" i="9" s="1"/>
  <c r="AT513" i="9"/>
  <c r="AS513" i="9"/>
  <c r="AR513" i="9"/>
  <c r="AQ513" i="9"/>
  <c r="AH513" i="9"/>
  <c r="AL513" i="9" s="1"/>
  <c r="AD513" i="9"/>
  <c r="M513" i="9"/>
  <c r="K513" i="9"/>
  <c r="AE513" i="9" s="1"/>
  <c r="J513" i="9"/>
  <c r="I513" i="9"/>
  <c r="AC513" i="9" s="1"/>
  <c r="H513" i="9"/>
  <c r="AB513" i="9" s="1"/>
  <c r="G513" i="9"/>
  <c r="AA513" i="9" s="1"/>
  <c r="F513" i="9"/>
  <c r="Z513" i="9" s="1"/>
  <c r="E513" i="9"/>
  <c r="AT512" i="9"/>
  <c r="AS512" i="9"/>
  <c r="AR512" i="9"/>
  <c r="AQ512" i="9"/>
  <c r="AH512" i="9"/>
  <c r="M512" i="9"/>
  <c r="K512" i="9"/>
  <c r="AE512" i="9" s="1"/>
  <c r="J512" i="9"/>
  <c r="AD512" i="9" s="1"/>
  <c r="AN512" i="9" s="1"/>
  <c r="I512" i="9"/>
  <c r="H512" i="9"/>
  <c r="AB512" i="9" s="1"/>
  <c r="G512" i="9"/>
  <c r="AA512" i="9" s="1"/>
  <c r="AK512" i="9" s="1"/>
  <c r="F512" i="9"/>
  <c r="Z512" i="9" s="1"/>
  <c r="AJ512" i="9" s="1"/>
  <c r="E512" i="9"/>
  <c r="Y512" i="9" s="1"/>
  <c r="AT511" i="9"/>
  <c r="AS511" i="9"/>
  <c r="AR511" i="9"/>
  <c r="AQ511" i="9"/>
  <c r="AH511" i="9"/>
  <c r="M511" i="9"/>
  <c r="K511" i="9"/>
  <c r="AE511" i="9" s="1"/>
  <c r="J511" i="9"/>
  <c r="AD511" i="9" s="1"/>
  <c r="I511" i="9"/>
  <c r="AC511" i="9" s="1"/>
  <c r="H511" i="9"/>
  <c r="AB511" i="9" s="1"/>
  <c r="G511" i="9"/>
  <c r="AA511" i="9" s="1"/>
  <c r="AK511" i="9" s="1"/>
  <c r="F511" i="9"/>
  <c r="E511" i="9"/>
  <c r="Y511" i="9" s="1"/>
  <c r="AI511" i="9" s="1"/>
  <c r="AT510" i="9"/>
  <c r="AS510" i="9"/>
  <c r="AR510" i="9"/>
  <c r="AQ510" i="9"/>
  <c r="AH510" i="9"/>
  <c r="Z510" i="9"/>
  <c r="AJ510" i="9" s="1"/>
  <c r="M510" i="9"/>
  <c r="K510" i="9"/>
  <c r="AE510" i="9" s="1"/>
  <c r="AO510" i="9" s="1"/>
  <c r="J510" i="9"/>
  <c r="AD510" i="9" s="1"/>
  <c r="AN510" i="9" s="1"/>
  <c r="I510" i="9"/>
  <c r="AC510" i="9" s="1"/>
  <c r="AM510" i="9" s="1"/>
  <c r="H510" i="9"/>
  <c r="AB510" i="9" s="1"/>
  <c r="AL510" i="9" s="1"/>
  <c r="G510" i="9"/>
  <c r="AA510" i="9" s="1"/>
  <c r="F510" i="9"/>
  <c r="E510" i="9"/>
  <c r="Y510" i="9" s="1"/>
  <c r="AT509" i="9"/>
  <c r="AS509" i="9"/>
  <c r="AR509" i="9"/>
  <c r="AQ509" i="9"/>
  <c r="AH509" i="9"/>
  <c r="M509" i="9"/>
  <c r="K509" i="9"/>
  <c r="AE509" i="9" s="1"/>
  <c r="J509" i="9"/>
  <c r="AD509" i="9" s="1"/>
  <c r="I509" i="9"/>
  <c r="AC509" i="9" s="1"/>
  <c r="H509" i="9"/>
  <c r="AB509" i="9" s="1"/>
  <c r="G509" i="9"/>
  <c r="AA509" i="9" s="1"/>
  <c r="F509" i="9"/>
  <c r="Z509" i="9" s="1"/>
  <c r="E509" i="9"/>
  <c r="AT508" i="9"/>
  <c r="AS508" i="9"/>
  <c r="AR508" i="9"/>
  <c r="AQ508" i="9"/>
  <c r="AH508" i="9"/>
  <c r="M508" i="9"/>
  <c r="K508" i="9"/>
  <c r="AE508" i="9" s="1"/>
  <c r="J508" i="9"/>
  <c r="AD508" i="9" s="1"/>
  <c r="I508" i="9"/>
  <c r="AC508" i="9" s="1"/>
  <c r="H508" i="9"/>
  <c r="AB508" i="9" s="1"/>
  <c r="G508" i="9"/>
  <c r="AA508" i="9" s="1"/>
  <c r="F508" i="9"/>
  <c r="Z508" i="9" s="1"/>
  <c r="AJ508" i="9" s="1"/>
  <c r="E508" i="9"/>
  <c r="Y508" i="9" s="1"/>
  <c r="AT507" i="9"/>
  <c r="AS507" i="9"/>
  <c r="AR507" i="9"/>
  <c r="AQ507" i="9"/>
  <c r="AH507" i="9"/>
  <c r="Z507" i="9"/>
  <c r="M507" i="9"/>
  <c r="K507" i="9"/>
  <c r="AE507" i="9" s="1"/>
  <c r="J507" i="9"/>
  <c r="AD507" i="9" s="1"/>
  <c r="I507" i="9"/>
  <c r="AC507" i="9" s="1"/>
  <c r="H507" i="9"/>
  <c r="AB507" i="9" s="1"/>
  <c r="G507" i="9"/>
  <c r="F507" i="9"/>
  <c r="E507" i="9"/>
  <c r="Y507" i="9" s="1"/>
  <c r="AT506" i="9"/>
  <c r="AS506" i="9"/>
  <c r="AR506" i="9"/>
  <c r="AQ506" i="9"/>
  <c r="AH506" i="9"/>
  <c r="AI506" i="9" s="1"/>
  <c r="M506" i="9"/>
  <c r="K506" i="9"/>
  <c r="AE506" i="9" s="1"/>
  <c r="AO506" i="9" s="1"/>
  <c r="J506" i="9"/>
  <c r="AD506" i="9" s="1"/>
  <c r="I506" i="9"/>
  <c r="AC506" i="9" s="1"/>
  <c r="AM506" i="9" s="1"/>
  <c r="H506" i="9"/>
  <c r="AB506" i="9" s="1"/>
  <c r="G506" i="9"/>
  <c r="AA506" i="9" s="1"/>
  <c r="F506" i="9"/>
  <c r="Z506" i="9" s="1"/>
  <c r="AJ506" i="9" s="1"/>
  <c r="E506" i="9"/>
  <c r="Y506" i="9" s="1"/>
  <c r="AT505" i="9"/>
  <c r="AS505" i="9"/>
  <c r="AR505" i="9"/>
  <c r="AQ505" i="9"/>
  <c r="AH505" i="9"/>
  <c r="M505" i="9"/>
  <c r="K505" i="9"/>
  <c r="AE505" i="9" s="1"/>
  <c r="J505" i="9"/>
  <c r="AD505" i="9" s="1"/>
  <c r="I505" i="9"/>
  <c r="AC505" i="9" s="1"/>
  <c r="H505" i="9"/>
  <c r="AB505" i="9" s="1"/>
  <c r="G505" i="9"/>
  <c r="AA505" i="9" s="1"/>
  <c r="F505" i="9"/>
  <c r="Z505" i="9" s="1"/>
  <c r="E505" i="9"/>
  <c r="AT504" i="9"/>
  <c r="AS504" i="9"/>
  <c r="AR504" i="9"/>
  <c r="AQ504" i="9"/>
  <c r="AH504" i="9"/>
  <c r="M504" i="9"/>
  <c r="K504" i="9"/>
  <c r="AE504" i="9" s="1"/>
  <c r="J504" i="9"/>
  <c r="AD504" i="9" s="1"/>
  <c r="I504" i="9"/>
  <c r="AC504" i="9" s="1"/>
  <c r="H504" i="9"/>
  <c r="AB504" i="9" s="1"/>
  <c r="G504" i="9"/>
  <c r="AA504" i="9" s="1"/>
  <c r="F504" i="9"/>
  <c r="Z504" i="9" s="1"/>
  <c r="E504" i="9"/>
  <c r="Y504" i="9" s="1"/>
  <c r="AT503" i="9"/>
  <c r="AS503" i="9"/>
  <c r="AR503" i="9"/>
  <c r="AQ503" i="9"/>
  <c r="AH503" i="9"/>
  <c r="AE503" i="9"/>
  <c r="AB503" i="9"/>
  <c r="M503" i="9"/>
  <c r="K503" i="9"/>
  <c r="J503" i="9"/>
  <c r="AD503" i="9" s="1"/>
  <c r="I503" i="9"/>
  <c r="AC503" i="9" s="1"/>
  <c r="H503" i="9"/>
  <c r="G503" i="9"/>
  <c r="AA503" i="9" s="1"/>
  <c r="F503" i="9"/>
  <c r="Z503" i="9" s="1"/>
  <c r="E503" i="9"/>
  <c r="Y503" i="9" s="1"/>
  <c r="AT502" i="9"/>
  <c r="AS502" i="9"/>
  <c r="AR502" i="9"/>
  <c r="AQ502" i="9"/>
  <c r="AH502" i="9"/>
  <c r="M502" i="9"/>
  <c r="K502" i="9"/>
  <c r="AE502" i="9" s="1"/>
  <c r="J502" i="9"/>
  <c r="AD502" i="9" s="1"/>
  <c r="AN502" i="9" s="1"/>
  <c r="I502" i="9"/>
  <c r="AC502" i="9" s="1"/>
  <c r="AM502" i="9" s="1"/>
  <c r="H502" i="9"/>
  <c r="AB502" i="9" s="1"/>
  <c r="G502" i="9"/>
  <c r="AA502" i="9" s="1"/>
  <c r="F502" i="9"/>
  <c r="Z502" i="9" s="1"/>
  <c r="AJ502" i="9" s="1"/>
  <c r="E502" i="9"/>
  <c r="AT501" i="9"/>
  <c r="AS501" i="9"/>
  <c r="AR501" i="9"/>
  <c r="AQ501" i="9"/>
  <c r="AH501" i="9"/>
  <c r="AA501" i="9"/>
  <c r="M501" i="9"/>
  <c r="K501" i="9"/>
  <c r="AE501" i="9" s="1"/>
  <c r="J501" i="9"/>
  <c r="AD501" i="9" s="1"/>
  <c r="I501" i="9"/>
  <c r="AC501" i="9" s="1"/>
  <c r="H501" i="9"/>
  <c r="AB501" i="9" s="1"/>
  <c r="G501" i="9"/>
  <c r="F501" i="9"/>
  <c r="Z501" i="9" s="1"/>
  <c r="E501" i="9"/>
  <c r="AT500" i="9"/>
  <c r="AS500" i="9"/>
  <c r="AR500" i="9"/>
  <c r="AQ500" i="9"/>
  <c r="AH500" i="9"/>
  <c r="M500" i="9"/>
  <c r="K500" i="9"/>
  <c r="AE500" i="9" s="1"/>
  <c r="J500" i="9"/>
  <c r="AD500" i="9" s="1"/>
  <c r="I500" i="9"/>
  <c r="AC500" i="9" s="1"/>
  <c r="H500" i="9"/>
  <c r="AB500" i="9" s="1"/>
  <c r="G500" i="9"/>
  <c r="AA500" i="9" s="1"/>
  <c r="F500" i="9"/>
  <c r="Z500" i="9" s="1"/>
  <c r="E500" i="9"/>
  <c r="Y500" i="9" s="1"/>
  <c r="AT499" i="9"/>
  <c r="AS499" i="9"/>
  <c r="AR499" i="9"/>
  <c r="AQ499" i="9"/>
  <c r="AH499" i="9"/>
  <c r="AE499" i="9"/>
  <c r="M499" i="9"/>
  <c r="K499" i="9"/>
  <c r="J499" i="9"/>
  <c r="AD499" i="9" s="1"/>
  <c r="I499" i="9"/>
  <c r="AC499" i="9" s="1"/>
  <c r="H499" i="9"/>
  <c r="AB499" i="9" s="1"/>
  <c r="G499" i="9"/>
  <c r="AA499" i="9" s="1"/>
  <c r="F499" i="9"/>
  <c r="E499" i="9"/>
  <c r="Y499" i="9" s="1"/>
  <c r="AT498" i="9"/>
  <c r="AS498" i="9"/>
  <c r="AR498" i="9"/>
  <c r="AQ498" i="9"/>
  <c r="AH498" i="9"/>
  <c r="AC498" i="9"/>
  <c r="M498" i="9"/>
  <c r="K498" i="9"/>
  <c r="AE498" i="9" s="1"/>
  <c r="J498" i="9"/>
  <c r="AD498" i="9" s="1"/>
  <c r="I498" i="9"/>
  <c r="H498" i="9"/>
  <c r="AB498" i="9" s="1"/>
  <c r="AL498" i="9" s="1"/>
  <c r="G498" i="9"/>
  <c r="AA498" i="9" s="1"/>
  <c r="F498" i="9"/>
  <c r="Z498" i="9" s="1"/>
  <c r="E498" i="9"/>
  <c r="Y498" i="9" s="1"/>
  <c r="AT497" i="9"/>
  <c r="AS497" i="9"/>
  <c r="AR497" i="9"/>
  <c r="AQ497" i="9"/>
  <c r="AH497" i="9"/>
  <c r="AA497" i="9"/>
  <c r="M497" i="9"/>
  <c r="K497" i="9"/>
  <c r="AE497" i="9" s="1"/>
  <c r="J497" i="9"/>
  <c r="AD497" i="9" s="1"/>
  <c r="I497" i="9"/>
  <c r="AC497" i="9" s="1"/>
  <c r="H497" i="9"/>
  <c r="AB497" i="9" s="1"/>
  <c r="G497" i="9"/>
  <c r="F497" i="9"/>
  <c r="Z497" i="9" s="1"/>
  <c r="E497" i="9"/>
  <c r="AT496" i="9"/>
  <c r="AS496" i="9"/>
  <c r="AR496" i="9"/>
  <c r="AQ496" i="9"/>
  <c r="AH496" i="9"/>
  <c r="M496" i="9"/>
  <c r="K496" i="9"/>
  <c r="AE496" i="9" s="1"/>
  <c r="J496" i="9"/>
  <c r="AD496" i="9" s="1"/>
  <c r="I496" i="9"/>
  <c r="AC496" i="9" s="1"/>
  <c r="AM496" i="9" s="1"/>
  <c r="H496" i="9"/>
  <c r="AB496" i="9" s="1"/>
  <c r="G496" i="9"/>
  <c r="AA496" i="9" s="1"/>
  <c r="F496" i="9"/>
  <c r="E496" i="9"/>
  <c r="Y496" i="9" s="1"/>
  <c r="AT495" i="9"/>
  <c r="AS495" i="9"/>
  <c r="AR495" i="9"/>
  <c r="AQ495" i="9"/>
  <c r="AH495" i="9"/>
  <c r="AN495" i="9" s="1"/>
  <c r="M495" i="9"/>
  <c r="K495" i="9"/>
  <c r="AE495" i="9" s="1"/>
  <c r="J495" i="9"/>
  <c r="AD495" i="9" s="1"/>
  <c r="I495" i="9"/>
  <c r="AC495" i="9" s="1"/>
  <c r="H495" i="9"/>
  <c r="AB495" i="9" s="1"/>
  <c r="G495" i="9"/>
  <c r="AA495" i="9" s="1"/>
  <c r="AK495" i="9" s="1"/>
  <c r="F495" i="9"/>
  <c r="E495" i="9"/>
  <c r="Y495" i="9" s="1"/>
  <c r="AT494" i="9"/>
  <c r="AS494" i="9"/>
  <c r="AR494" i="9"/>
  <c r="AQ494" i="9"/>
  <c r="AH494" i="9"/>
  <c r="AE494" i="9"/>
  <c r="M494" i="9"/>
  <c r="K494" i="9"/>
  <c r="J494" i="9"/>
  <c r="AD494" i="9" s="1"/>
  <c r="I494" i="9"/>
  <c r="AC494" i="9" s="1"/>
  <c r="H494" i="9"/>
  <c r="G494" i="9"/>
  <c r="AA494" i="9" s="1"/>
  <c r="F494" i="9"/>
  <c r="Z494" i="9" s="1"/>
  <c r="E494" i="9"/>
  <c r="Y494" i="9" s="1"/>
  <c r="AT493" i="9"/>
  <c r="AS493" i="9"/>
  <c r="AR493" i="9"/>
  <c r="AQ493" i="9"/>
  <c r="AH493" i="9"/>
  <c r="AA493" i="9"/>
  <c r="M493" i="9"/>
  <c r="K493" i="9"/>
  <c r="AE493" i="9" s="1"/>
  <c r="J493" i="9"/>
  <c r="AD493" i="9" s="1"/>
  <c r="I493" i="9"/>
  <c r="AC493" i="9" s="1"/>
  <c r="H493" i="9"/>
  <c r="AB493" i="9" s="1"/>
  <c r="G493" i="9"/>
  <c r="F493" i="9"/>
  <c r="Z493" i="9" s="1"/>
  <c r="E493" i="9"/>
  <c r="AT492" i="9"/>
  <c r="AS492" i="9"/>
  <c r="AR492" i="9"/>
  <c r="AQ492" i="9"/>
  <c r="AH492" i="9"/>
  <c r="Z492" i="9"/>
  <c r="AJ492" i="9" s="1"/>
  <c r="M492" i="9"/>
  <c r="K492" i="9"/>
  <c r="AE492" i="9" s="1"/>
  <c r="J492" i="9"/>
  <c r="AD492" i="9" s="1"/>
  <c r="AN492" i="9" s="1"/>
  <c r="I492" i="9"/>
  <c r="AC492" i="9" s="1"/>
  <c r="AM492" i="9" s="1"/>
  <c r="H492" i="9"/>
  <c r="AB492" i="9" s="1"/>
  <c r="G492" i="9"/>
  <c r="AA492" i="9" s="1"/>
  <c r="AK492" i="9" s="1"/>
  <c r="F492" i="9"/>
  <c r="E492" i="9"/>
  <c r="Y492" i="9" s="1"/>
  <c r="AI492" i="9" s="1"/>
  <c r="AT491" i="9"/>
  <c r="AS491" i="9"/>
  <c r="AR491" i="9"/>
  <c r="AQ491" i="9"/>
  <c r="AH491" i="9"/>
  <c r="M491" i="9"/>
  <c r="K491" i="9"/>
  <c r="AE491" i="9" s="1"/>
  <c r="J491" i="9"/>
  <c r="AD491" i="9" s="1"/>
  <c r="I491" i="9"/>
  <c r="AC491" i="9" s="1"/>
  <c r="H491" i="9"/>
  <c r="AB491" i="9" s="1"/>
  <c r="G491" i="9"/>
  <c r="AA491" i="9" s="1"/>
  <c r="F491" i="9"/>
  <c r="Z491" i="9" s="1"/>
  <c r="E491" i="9"/>
  <c r="Y491" i="9" s="1"/>
  <c r="AT490" i="9"/>
  <c r="AS490" i="9"/>
  <c r="AR490" i="9"/>
  <c r="AQ490" i="9"/>
  <c r="AH490" i="9"/>
  <c r="AA490" i="9"/>
  <c r="M490" i="9"/>
  <c r="K490" i="9"/>
  <c r="AE490" i="9" s="1"/>
  <c r="J490" i="9"/>
  <c r="AD490" i="9" s="1"/>
  <c r="AN490" i="9" s="1"/>
  <c r="I490" i="9"/>
  <c r="AC490" i="9" s="1"/>
  <c r="AM490" i="9" s="1"/>
  <c r="H490" i="9"/>
  <c r="G490" i="9"/>
  <c r="F490" i="9"/>
  <c r="Z490" i="9" s="1"/>
  <c r="E490" i="9"/>
  <c r="Y490" i="9" s="1"/>
  <c r="AT489" i="9"/>
  <c r="AS489" i="9"/>
  <c r="AR489" i="9"/>
  <c r="AQ489" i="9"/>
  <c r="AP489" i="9"/>
  <c r="AH489" i="9"/>
  <c r="AK489" i="9" s="1"/>
  <c r="M489" i="9"/>
  <c r="K489" i="9"/>
  <c r="AE489" i="9" s="1"/>
  <c r="J489" i="9"/>
  <c r="AD489" i="9" s="1"/>
  <c r="I489" i="9"/>
  <c r="AC489" i="9" s="1"/>
  <c r="H489" i="9"/>
  <c r="AB489" i="9" s="1"/>
  <c r="G489" i="9"/>
  <c r="AA489" i="9" s="1"/>
  <c r="F489" i="9"/>
  <c r="E489" i="9"/>
  <c r="Y489" i="9" s="1"/>
  <c r="AT488" i="9"/>
  <c r="AS488" i="9"/>
  <c r="AR488" i="9"/>
  <c r="AQ488" i="9"/>
  <c r="AH488" i="9"/>
  <c r="M488" i="9"/>
  <c r="K488" i="9"/>
  <c r="AE488" i="9" s="1"/>
  <c r="J488" i="9"/>
  <c r="AD488" i="9" s="1"/>
  <c r="AN488" i="9" s="1"/>
  <c r="I488" i="9"/>
  <c r="AC488" i="9" s="1"/>
  <c r="H488" i="9"/>
  <c r="AB488" i="9" s="1"/>
  <c r="G488" i="9"/>
  <c r="AA488" i="9" s="1"/>
  <c r="F488" i="9"/>
  <c r="E488" i="9"/>
  <c r="Y488" i="9" s="1"/>
  <c r="AI488" i="9" s="1"/>
  <c r="AT487" i="9"/>
  <c r="AS487" i="9"/>
  <c r="AR487" i="9"/>
  <c r="AQ487" i="9"/>
  <c r="AH487" i="9"/>
  <c r="AE487" i="9"/>
  <c r="M487" i="9"/>
  <c r="K487" i="9"/>
  <c r="J487" i="9"/>
  <c r="AD487" i="9" s="1"/>
  <c r="I487" i="9"/>
  <c r="AC487" i="9" s="1"/>
  <c r="H487" i="9"/>
  <c r="AB487" i="9" s="1"/>
  <c r="G487" i="9"/>
  <c r="AA487" i="9" s="1"/>
  <c r="F487" i="9"/>
  <c r="Z487" i="9" s="1"/>
  <c r="E487" i="9"/>
  <c r="Y487" i="9" s="1"/>
  <c r="AT486" i="9"/>
  <c r="AS486" i="9"/>
  <c r="AR486" i="9"/>
  <c r="AQ486" i="9"/>
  <c r="AH486" i="9"/>
  <c r="M486" i="9"/>
  <c r="K486" i="9"/>
  <c r="AE486" i="9" s="1"/>
  <c r="J486" i="9"/>
  <c r="AD486" i="9" s="1"/>
  <c r="I486" i="9"/>
  <c r="AC486" i="9" s="1"/>
  <c r="AM486" i="9" s="1"/>
  <c r="H486" i="9"/>
  <c r="AB486" i="9" s="1"/>
  <c r="AL486" i="9" s="1"/>
  <c r="G486" i="9"/>
  <c r="AA486" i="9" s="1"/>
  <c r="F486" i="9"/>
  <c r="Z486" i="9" s="1"/>
  <c r="AJ486" i="9" s="1"/>
  <c r="E486" i="9"/>
  <c r="Y486" i="9" s="1"/>
  <c r="AT485" i="9"/>
  <c r="AS485" i="9"/>
  <c r="AR485" i="9"/>
  <c r="AQ485" i="9"/>
  <c r="AH485" i="9"/>
  <c r="M485" i="9"/>
  <c r="K485" i="9"/>
  <c r="AE485" i="9" s="1"/>
  <c r="J485" i="9"/>
  <c r="AD485" i="9" s="1"/>
  <c r="I485" i="9"/>
  <c r="AC485" i="9" s="1"/>
  <c r="H485" i="9"/>
  <c r="AB485" i="9" s="1"/>
  <c r="G485" i="9"/>
  <c r="AA485" i="9" s="1"/>
  <c r="AK485" i="9" s="1"/>
  <c r="F485" i="9"/>
  <c r="E485" i="9"/>
  <c r="Y485" i="9" s="1"/>
  <c r="AT484" i="9"/>
  <c r="AS484" i="9"/>
  <c r="AR484" i="9"/>
  <c r="AQ484" i="9"/>
  <c r="AH484" i="9"/>
  <c r="AC484" i="9"/>
  <c r="M484" i="9"/>
  <c r="K484" i="9"/>
  <c r="AE484" i="9" s="1"/>
  <c r="J484" i="9"/>
  <c r="AD484" i="9" s="1"/>
  <c r="I484" i="9"/>
  <c r="H484" i="9"/>
  <c r="AB484" i="9" s="1"/>
  <c r="G484" i="9"/>
  <c r="F484" i="9"/>
  <c r="Z484" i="9" s="1"/>
  <c r="AJ484" i="9" s="1"/>
  <c r="E484" i="9"/>
  <c r="Y484" i="9" s="1"/>
  <c r="AT483" i="9"/>
  <c r="AS483" i="9"/>
  <c r="AR483" i="9"/>
  <c r="AQ483" i="9"/>
  <c r="AH483" i="9"/>
  <c r="M483" i="9"/>
  <c r="K483" i="9"/>
  <c r="AE483" i="9" s="1"/>
  <c r="AO483" i="9" s="1"/>
  <c r="J483" i="9"/>
  <c r="AD483" i="9" s="1"/>
  <c r="I483" i="9"/>
  <c r="AC483" i="9" s="1"/>
  <c r="H483" i="9"/>
  <c r="AB483" i="9" s="1"/>
  <c r="AL483" i="9" s="1"/>
  <c r="G483" i="9"/>
  <c r="AA483" i="9" s="1"/>
  <c r="F483" i="9"/>
  <c r="E483" i="9"/>
  <c r="Y483" i="9" s="1"/>
  <c r="AT482" i="9"/>
  <c r="AS482" i="9"/>
  <c r="AR482" i="9"/>
  <c r="AQ482" i="9"/>
  <c r="AH482" i="9"/>
  <c r="M482" i="9"/>
  <c r="K482" i="9"/>
  <c r="AE482" i="9" s="1"/>
  <c r="J482" i="9"/>
  <c r="AD482" i="9" s="1"/>
  <c r="I482" i="9"/>
  <c r="AC482" i="9" s="1"/>
  <c r="H482" i="9"/>
  <c r="AB482" i="9" s="1"/>
  <c r="G482" i="9"/>
  <c r="AA482" i="9" s="1"/>
  <c r="F482" i="9"/>
  <c r="Z482" i="9" s="1"/>
  <c r="E482" i="9"/>
  <c r="Y482" i="9" s="1"/>
  <c r="AT481" i="9"/>
  <c r="AS481" i="9"/>
  <c r="AR481" i="9"/>
  <c r="AQ481" i="9"/>
  <c r="AH481" i="9"/>
  <c r="M481" i="9"/>
  <c r="K481" i="9"/>
  <c r="AE481" i="9" s="1"/>
  <c r="J481" i="9"/>
  <c r="AD481" i="9" s="1"/>
  <c r="I481" i="9"/>
  <c r="AC481" i="9" s="1"/>
  <c r="H481" i="9"/>
  <c r="AB481" i="9" s="1"/>
  <c r="G481" i="9"/>
  <c r="AA481" i="9" s="1"/>
  <c r="F481" i="9"/>
  <c r="E481" i="9"/>
  <c r="Y481" i="9" s="1"/>
  <c r="AT480" i="9"/>
  <c r="AS480" i="9"/>
  <c r="AR480" i="9"/>
  <c r="AQ480" i="9"/>
  <c r="AH480" i="9"/>
  <c r="AE480" i="9"/>
  <c r="AA480" i="9"/>
  <c r="M480" i="9"/>
  <c r="K480" i="9"/>
  <c r="J480" i="9"/>
  <c r="AD480" i="9" s="1"/>
  <c r="I480" i="9"/>
  <c r="AC480" i="9" s="1"/>
  <c r="H480" i="9"/>
  <c r="AB480" i="9" s="1"/>
  <c r="G480" i="9"/>
  <c r="F480" i="9"/>
  <c r="Z480" i="9" s="1"/>
  <c r="E480" i="9"/>
  <c r="Y480" i="9" s="1"/>
  <c r="AT479" i="9"/>
  <c r="AS479" i="9"/>
  <c r="AR479" i="9"/>
  <c r="AQ479" i="9"/>
  <c r="AL479" i="9"/>
  <c r="AH479" i="9"/>
  <c r="AE479" i="9"/>
  <c r="AC479" i="9"/>
  <c r="M479" i="9"/>
  <c r="K479" i="9"/>
  <c r="J479" i="9"/>
  <c r="I479" i="9"/>
  <c r="H479" i="9"/>
  <c r="AB479" i="9" s="1"/>
  <c r="G479" i="9"/>
  <c r="AA479" i="9" s="1"/>
  <c r="F479" i="9"/>
  <c r="Z479" i="9" s="1"/>
  <c r="E479" i="9"/>
  <c r="Y479" i="9" s="1"/>
  <c r="AT478" i="9"/>
  <c r="AS478" i="9"/>
  <c r="AR478" i="9"/>
  <c r="AQ478" i="9"/>
  <c r="AH478" i="9"/>
  <c r="AD478" i="9"/>
  <c r="AN478" i="9" s="1"/>
  <c r="AC478" i="9"/>
  <c r="AM478" i="9" s="1"/>
  <c r="M478" i="9"/>
  <c r="K478" i="9"/>
  <c r="AE478" i="9" s="1"/>
  <c r="J478" i="9"/>
  <c r="I478" i="9"/>
  <c r="H478" i="9"/>
  <c r="G478" i="9"/>
  <c r="AA478" i="9" s="1"/>
  <c r="F478" i="9"/>
  <c r="Z478" i="9" s="1"/>
  <c r="AJ478" i="9" s="1"/>
  <c r="E478" i="9"/>
  <c r="Y478" i="9" s="1"/>
  <c r="AT477" i="9"/>
  <c r="AS477" i="9"/>
  <c r="AR477" i="9"/>
  <c r="AQ477" i="9"/>
  <c r="AH477" i="9"/>
  <c r="AE477" i="9"/>
  <c r="AB477" i="9"/>
  <c r="M477" i="9"/>
  <c r="K477" i="9"/>
  <c r="J477" i="9"/>
  <c r="AD477" i="9" s="1"/>
  <c r="I477" i="9"/>
  <c r="AC477" i="9" s="1"/>
  <c r="H477" i="9"/>
  <c r="G477" i="9"/>
  <c r="AA477" i="9" s="1"/>
  <c r="AK477" i="9" s="1"/>
  <c r="F477" i="9"/>
  <c r="E477" i="9"/>
  <c r="Y477" i="9" s="1"/>
  <c r="AT476" i="9"/>
  <c r="AS476" i="9"/>
  <c r="AR476" i="9"/>
  <c r="AQ476" i="9"/>
  <c r="AH476" i="9"/>
  <c r="M476" i="9"/>
  <c r="K476" i="9"/>
  <c r="AE476" i="9" s="1"/>
  <c r="J476" i="9"/>
  <c r="AD476" i="9" s="1"/>
  <c r="I476" i="9"/>
  <c r="AC476" i="9" s="1"/>
  <c r="H476" i="9"/>
  <c r="AB476" i="9" s="1"/>
  <c r="G476" i="9"/>
  <c r="AA476" i="9" s="1"/>
  <c r="F476" i="9"/>
  <c r="E476" i="9"/>
  <c r="Y476" i="9" s="1"/>
  <c r="AT475" i="9"/>
  <c r="AS475" i="9"/>
  <c r="AR475" i="9"/>
  <c r="AQ475" i="9"/>
  <c r="AH475" i="9"/>
  <c r="M475" i="9"/>
  <c r="K475" i="9"/>
  <c r="AE475" i="9" s="1"/>
  <c r="J475" i="9"/>
  <c r="AD475" i="9" s="1"/>
  <c r="I475" i="9"/>
  <c r="AC475" i="9" s="1"/>
  <c r="H475" i="9"/>
  <c r="AB475" i="9" s="1"/>
  <c r="AL475" i="9" s="1"/>
  <c r="G475" i="9"/>
  <c r="AA475" i="9" s="1"/>
  <c r="F475" i="9"/>
  <c r="Z475" i="9" s="1"/>
  <c r="E475" i="9"/>
  <c r="AT474" i="9"/>
  <c r="AS474" i="9"/>
  <c r="AR474" i="9"/>
  <c r="AQ474" i="9"/>
  <c r="AM474" i="9"/>
  <c r="AL474" i="9"/>
  <c r="AJ474" i="9"/>
  <c r="AH474" i="9"/>
  <c r="AI474" i="9" s="1"/>
  <c r="M474" i="9"/>
  <c r="K474" i="9"/>
  <c r="J474" i="9"/>
  <c r="AD474" i="9" s="1"/>
  <c r="I474" i="9"/>
  <c r="AC474" i="9" s="1"/>
  <c r="H474" i="9"/>
  <c r="AB474" i="9" s="1"/>
  <c r="G474" i="9"/>
  <c r="AA474" i="9" s="1"/>
  <c r="F474" i="9"/>
  <c r="Z474" i="9" s="1"/>
  <c r="E474" i="9"/>
  <c r="Y474" i="9" s="1"/>
  <c r="AT473" i="9"/>
  <c r="AS473" i="9"/>
  <c r="AR473" i="9"/>
  <c r="AQ473" i="9"/>
  <c r="AH473" i="9"/>
  <c r="AE473" i="9"/>
  <c r="M473" i="9"/>
  <c r="K473" i="9"/>
  <c r="J473" i="9"/>
  <c r="AD473" i="9" s="1"/>
  <c r="I473" i="9"/>
  <c r="AC473" i="9" s="1"/>
  <c r="H473" i="9"/>
  <c r="AB473" i="9" s="1"/>
  <c r="G473" i="9"/>
  <c r="AA473" i="9" s="1"/>
  <c r="F473" i="9"/>
  <c r="Z473" i="9" s="1"/>
  <c r="E473" i="9"/>
  <c r="Y473" i="9" s="1"/>
  <c r="AT472" i="9"/>
  <c r="AS472" i="9"/>
  <c r="AR472" i="9"/>
  <c r="AQ472" i="9"/>
  <c r="AH472" i="9"/>
  <c r="AE472" i="9"/>
  <c r="M472" i="9"/>
  <c r="K472" i="9"/>
  <c r="J472" i="9"/>
  <c r="AD472" i="9" s="1"/>
  <c r="I472" i="9"/>
  <c r="AC472" i="9" s="1"/>
  <c r="H472" i="9"/>
  <c r="AB472" i="9" s="1"/>
  <c r="G472" i="9"/>
  <c r="AA472" i="9" s="1"/>
  <c r="F472" i="9"/>
  <c r="Z472" i="9" s="1"/>
  <c r="E472" i="9"/>
  <c r="Y472" i="9" s="1"/>
  <c r="AT471" i="9"/>
  <c r="AS471" i="9"/>
  <c r="AR471" i="9"/>
  <c r="AQ471" i="9"/>
  <c r="AH471" i="9"/>
  <c r="M471" i="9"/>
  <c r="K471" i="9"/>
  <c r="AE471" i="9" s="1"/>
  <c r="J471" i="9"/>
  <c r="AD471" i="9" s="1"/>
  <c r="I471" i="9"/>
  <c r="AC471" i="9" s="1"/>
  <c r="H471" i="9"/>
  <c r="AB471" i="9" s="1"/>
  <c r="G471" i="9"/>
  <c r="AA471" i="9" s="1"/>
  <c r="F471" i="9"/>
  <c r="Z471" i="9" s="1"/>
  <c r="E471" i="9"/>
  <c r="Y471" i="9" s="1"/>
  <c r="AT470" i="9"/>
  <c r="AS470" i="9"/>
  <c r="AR470" i="9"/>
  <c r="AQ470" i="9"/>
  <c r="AH470" i="9"/>
  <c r="AC470" i="9"/>
  <c r="M470" i="9"/>
  <c r="K470" i="9"/>
  <c r="AE470" i="9" s="1"/>
  <c r="J470" i="9"/>
  <c r="AD470" i="9" s="1"/>
  <c r="I470" i="9"/>
  <c r="H470" i="9"/>
  <c r="AB470" i="9" s="1"/>
  <c r="G470" i="9"/>
  <c r="AA470" i="9" s="1"/>
  <c r="F470" i="9"/>
  <c r="Z470" i="9" s="1"/>
  <c r="E470" i="9"/>
  <c r="Y470" i="9" s="1"/>
  <c r="AT469" i="9"/>
  <c r="AS469" i="9"/>
  <c r="AR469" i="9"/>
  <c r="AQ469" i="9"/>
  <c r="AH469" i="9"/>
  <c r="M469" i="9"/>
  <c r="K469" i="9"/>
  <c r="AE469" i="9" s="1"/>
  <c r="J469" i="9"/>
  <c r="AD469" i="9" s="1"/>
  <c r="I469" i="9"/>
  <c r="AC469" i="9" s="1"/>
  <c r="H469" i="9"/>
  <c r="AB469" i="9" s="1"/>
  <c r="G469" i="9"/>
  <c r="AA469" i="9" s="1"/>
  <c r="F469" i="9"/>
  <c r="Z469" i="9" s="1"/>
  <c r="E469" i="9"/>
  <c r="Y469" i="9" s="1"/>
  <c r="AT468" i="9"/>
  <c r="AS468" i="9"/>
  <c r="AR468" i="9"/>
  <c r="AQ468" i="9"/>
  <c r="AH468" i="9"/>
  <c r="AE468" i="9"/>
  <c r="M468" i="9"/>
  <c r="K468" i="9"/>
  <c r="J468" i="9"/>
  <c r="AD468" i="9" s="1"/>
  <c r="I468" i="9"/>
  <c r="AC468" i="9" s="1"/>
  <c r="H468" i="9"/>
  <c r="AB468" i="9" s="1"/>
  <c r="G468" i="9"/>
  <c r="AA468" i="9" s="1"/>
  <c r="F468" i="9"/>
  <c r="Z468" i="9" s="1"/>
  <c r="E468" i="9"/>
  <c r="Y468" i="9" s="1"/>
  <c r="AT467" i="9"/>
  <c r="AS467" i="9"/>
  <c r="AR467" i="9"/>
  <c r="AQ467" i="9"/>
  <c r="AH467" i="9"/>
  <c r="M467" i="9"/>
  <c r="K467" i="9"/>
  <c r="AE467" i="9" s="1"/>
  <c r="J467" i="9"/>
  <c r="AD467" i="9" s="1"/>
  <c r="I467" i="9"/>
  <c r="AC467" i="9" s="1"/>
  <c r="H467" i="9"/>
  <c r="AB467" i="9" s="1"/>
  <c r="G467" i="9"/>
  <c r="AA467" i="9" s="1"/>
  <c r="F467" i="9"/>
  <c r="E467" i="9"/>
  <c r="Y467" i="9" s="1"/>
  <c r="AT466" i="9"/>
  <c r="AS466" i="9"/>
  <c r="AR466" i="9"/>
  <c r="AQ466" i="9"/>
  <c r="AH466" i="9"/>
  <c r="AA466" i="9"/>
  <c r="M466" i="9"/>
  <c r="K466" i="9"/>
  <c r="AE466" i="9" s="1"/>
  <c r="J466" i="9"/>
  <c r="AD466" i="9" s="1"/>
  <c r="I466" i="9"/>
  <c r="AC466" i="9" s="1"/>
  <c r="H466" i="9"/>
  <c r="AB466" i="9" s="1"/>
  <c r="G466" i="9"/>
  <c r="F466" i="9"/>
  <c r="E466" i="9"/>
  <c r="Y466" i="9" s="1"/>
  <c r="AT465" i="9"/>
  <c r="AS465" i="9"/>
  <c r="AR465" i="9"/>
  <c r="AQ465" i="9"/>
  <c r="AH465" i="9"/>
  <c r="AJ465" i="9" s="1"/>
  <c r="M465" i="9"/>
  <c r="K465" i="9"/>
  <c r="AE465" i="9" s="1"/>
  <c r="AO465" i="9" s="1"/>
  <c r="J465" i="9"/>
  <c r="AD465" i="9" s="1"/>
  <c r="AN465" i="9" s="1"/>
  <c r="I465" i="9"/>
  <c r="AC465" i="9" s="1"/>
  <c r="H465" i="9"/>
  <c r="AB465" i="9" s="1"/>
  <c r="AL465" i="9" s="1"/>
  <c r="G465" i="9"/>
  <c r="AA465" i="9" s="1"/>
  <c r="F465" i="9"/>
  <c r="Z465" i="9" s="1"/>
  <c r="E465" i="9"/>
  <c r="AT464" i="9"/>
  <c r="AS464" i="9"/>
  <c r="AR464" i="9"/>
  <c r="AQ464" i="9"/>
  <c r="AH464" i="9"/>
  <c r="M464" i="9"/>
  <c r="K464" i="9"/>
  <c r="AE464" i="9" s="1"/>
  <c r="J464" i="9"/>
  <c r="AD464" i="9" s="1"/>
  <c r="I464" i="9"/>
  <c r="AC464" i="9" s="1"/>
  <c r="H464" i="9"/>
  <c r="AB464" i="9" s="1"/>
  <c r="G464" i="9"/>
  <c r="F464" i="9"/>
  <c r="Z464" i="9" s="1"/>
  <c r="E464" i="9"/>
  <c r="Y464" i="9" s="1"/>
  <c r="AT463" i="9"/>
  <c r="AS463" i="9"/>
  <c r="AR463" i="9"/>
  <c r="AQ463" i="9"/>
  <c r="AH463" i="9"/>
  <c r="AE463" i="9"/>
  <c r="M463" i="9"/>
  <c r="K463" i="9"/>
  <c r="J463" i="9"/>
  <c r="AD463" i="9" s="1"/>
  <c r="I463" i="9"/>
  <c r="AC463" i="9" s="1"/>
  <c r="H463" i="9"/>
  <c r="AB463" i="9" s="1"/>
  <c r="G463" i="9"/>
  <c r="AA463" i="9" s="1"/>
  <c r="F463" i="9"/>
  <c r="Z463" i="9" s="1"/>
  <c r="E463" i="9"/>
  <c r="Y463" i="9" s="1"/>
  <c r="AT462" i="9"/>
  <c r="AS462" i="9"/>
  <c r="AR462" i="9"/>
  <c r="AQ462" i="9"/>
  <c r="AH462" i="9"/>
  <c r="AC462" i="9"/>
  <c r="M462" i="9"/>
  <c r="K462" i="9"/>
  <c r="AE462" i="9" s="1"/>
  <c r="J462" i="9"/>
  <c r="AD462" i="9" s="1"/>
  <c r="I462" i="9"/>
  <c r="H462" i="9"/>
  <c r="AB462" i="9" s="1"/>
  <c r="G462" i="9"/>
  <c r="AA462" i="9" s="1"/>
  <c r="F462" i="9"/>
  <c r="E462" i="9"/>
  <c r="Y462" i="9" s="1"/>
  <c r="AT461" i="9"/>
  <c r="AS461" i="9"/>
  <c r="AR461" i="9"/>
  <c r="AQ461" i="9"/>
  <c r="AH461" i="9"/>
  <c r="M461" i="9"/>
  <c r="K461" i="9"/>
  <c r="AE461" i="9" s="1"/>
  <c r="J461" i="9"/>
  <c r="AD461" i="9" s="1"/>
  <c r="I461" i="9"/>
  <c r="AC461" i="9" s="1"/>
  <c r="H461" i="9"/>
  <c r="AB461" i="9" s="1"/>
  <c r="G461" i="9"/>
  <c r="AA461" i="9" s="1"/>
  <c r="F461" i="9"/>
  <c r="Z461" i="9" s="1"/>
  <c r="E461" i="9"/>
  <c r="AT460" i="9"/>
  <c r="AS460" i="9"/>
  <c r="AR460" i="9"/>
  <c r="AQ460" i="9"/>
  <c r="AH460" i="9"/>
  <c r="Z460" i="9"/>
  <c r="M460" i="9"/>
  <c r="K460" i="9"/>
  <c r="AE460" i="9" s="1"/>
  <c r="J460" i="9"/>
  <c r="AD460" i="9" s="1"/>
  <c r="I460" i="9"/>
  <c r="AC460" i="9" s="1"/>
  <c r="H460" i="9"/>
  <c r="AB460" i="9" s="1"/>
  <c r="G460" i="9"/>
  <c r="F460" i="9"/>
  <c r="E460" i="9"/>
  <c r="Y460" i="9" s="1"/>
  <c r="AT459" i="9"/>
  <c r="AS459" i="9"/>
  <c r="AR459" i="9"/>
  <c r="AQ459" i="9"/>
  <c r="AH459" i="9"/>
  <c r="AC459" i="9"/>
  <c r="M459" i="9"/>
  <c r="K459" i="9"/>
  <c r="AE459" i="9" s="1"/>
  <c r="J459" i="9"/>
  <c r="AD459" i="9" s="1"/>
  <c r="I459" i="9"/>
  <c r="H459" i="9"/>
  <c r="AB459" i="9" s="1"/>
  <c r="G459" i="9"/>
  <c r="AA459" i="9" s="1"/>
  <c r="F459" i="9"/>
  <c r="Z459" i="9" s="1"/>
  <c r="E459" i="9"/>
  <c r="AT458" i="9"/>
  <c r="AS458" i="9"/>
  <c r="AR458" i="9"/>
  <c r="AQ458" i="9"/>
  <c r="AH458" i="9"/>
  <c r="AD458" i="9"/>
  <c r="M458" i="9"/>
  <c r="K458" i="9"/>
  <c r="AE458" i="9" s="1"/>
  <c r="J458" i="9"/>
  <c r="I458" i="9"/>
  <c r="AC458" i="9" s="1"/>
  <c r="H458" i="9"/>
  <c r="AB458" i="9" s="1"/>
  <c r="G458" i="9"/>
  <c r="AA458" i="9" s="1"/>
  <c r="F458" i="9"/>
  <c r="E458" i="9"/>
  <c r="Y458" i="9" s="1"/>
  <c r="AT457" i="9"/>
  <c r="AS457" i="9"/>
  <c r="AR457" i="9"/>
  <c r="AQ457" i="9"/>
  <c r="AH457" i="9"/>
  <c r="AP457" i="9" s="1"/>
  <c r="AB457" i="9"/>
  <c r="M457" i="9"/>
  <c r="K457" i="9"/>
  <c r="AE457" i="9" s="1"/>
  <c r="J457" i="9"/>
  <c r="AD457" i="9" s="1"/>
  <c r="I457" i="9"/>
  <c r="AC457" i="9" s="1"/>
  <c r="H457" i="9"/>
  <c r="G457" i="9"/>
  <c r="AA457" i="9" s="1"/>
  <c r="F457" i="9"/>
  <c r="E457" i="9"/>
  <c r="Y457" i="9" s="1"/>
  <c r="AT456" i="9"/>
  <c r="AS456" i="9"/>
  <c r="AR456" i="9"/>
  <c r="AQ456" i="9"/>
  <c r="AL456" i="9"/>
  <c r="AH456" i="9"/>
  <c r="M456" i="9"/>
  <c r="K456" i="9"/>
  <c r="AE456" i="9" s="1"/>
  <c r="AO456" i="9" s="1"/>
  <c r="J456" i="9"/>
  <c r="AD456" i="9" s="1"/>
  <c r="AN456" i="9" s="1"/>
  <c r="I456" i="9"/>
  <c r="AC456" i="9" s="1"/>
  <c r="H456" i="9"/>
  <c r="AB456" i="9" s="1"/>
  <c r="G456" i="9"/>
  <c r="AA456" i="9" s="1"/>
  <c r="F456" i="9"/>
  <c r="Z456" i="9" s="1"/>
  <c r="AJ456" i="9" s="1"/>
  <c r="E456" i="9"/>
  <c r="Y456" i="9" s="1"/>
  <c r="AI456" i="9" s="1"/>
  <c r="AT455" i="9"/>
  <c r="AS455" i="9"/>
  <c r="AR455" i="9"/>
  <c r="AQ455" i="9"/>
  <c r="AH455" i="9"/>
  <c r="M455" i="9"/>
  <c r="K455" i="9"/>
  <c r="AE455" i="9" s="1"/>
  <c r="J455" i="9"/>
  <c r="AD455" i="9" s="1"/>
  <c r="I455" i="9"/>
  <c r="AC455" i="9" s="1"/>
  <c r="H455" i="9"/>
  <c r="AB455" i="9" s="1"/>
  <c r="G455" i="9"/>
  <c r="AA455" i="9" s="1"/>
  <c r="F455" i="9"/>
  <c r="Z455" i="9" s="1"/>
  <c r="E455" i="9"/>
  <c r="AT454" i="9"/>
  <c r="AS454" i="9"/>
  <c r="AR454" i="9"/>
  <c r="AQ454" i="9"/>
  <c r="AH454" i="9"/>
  <c r="AD454" i="9"/>
  <c r="M454" i="9"/>
  <c r="K454" i="9"/>
  <c r="AE454" i="9" s="1"/>
  <c r="J454" i="9"/>
  <c r="I454" i="9"/>
  <c r="AC454" i="9" s="1"/>
  <c r="H454" i="9"/>
  <c r="AB454" i="9" s="1"/>
  <c r="G454" i="9"/>
  <c r="AA454" i="9" s="1"/>
  <c r="F454" i="9"/>
  <c r="E454" i="9"/>
  <c r="Y454" i="9" s="1"/>
  <c r="AT453" i="9"/>
  <c r="AS453" i="9"/>
  <c r="AR453" i="9"/>
  <c r="AQ453" i="9"/>
  <c r="AH453" i="9"/>
  <c r="AE453" i="9"/>
  <c r="M453" i="9"/>
  <c r="K453" i="9"/>
  <c r="J453" i="9"/>
  <c r="AD453" i="9" s="1"/>
  <c r="I453" i="9"/>
  <c r="AC453" i="9" s="1"/>
  <c r="H453" i="9"/>
  <c r="AB453" i="9" s="1"/>
  <c r="G453" i="9"/>
  <c r="AA453" i="9" s="1"/>
  <c r="F453" i="9"/>
  <c r="Z453" i="9" s="1"/>
  <c r="E453" i="9"/>
  <c r="Y453" i="9" s="1"/>
  <c r="AT452" i="9"/>
  <c r="AS452" i="9"/>
  <c r="AR452" i="9"/>
  <c r="AQ452" i="9"/>
  <c r="AH452" i="9"/>
  <c r="M452" i="9"/>
  <c r="K452" i="9"/>
  <c r="AE452" i="9" s="1"/>
  <c r="J452" i="9"/>
  <c r="I452" i="9"/>
  <c r="AC452" i="9" s="1"/>
  <c r="H452" i="9"/>
  <c r="AB452" i="9" s="1"/>
  <c r="G452" i="9"/>
  <c r="AA452" i="9" s="1"/>
  <c r="F452" i="9"/>
  <c r="Z452" i="9" s="1"/>
  <c r="AJ452" i="9" s="1"/>
  <c r="E452" i="9"/>
  <c r="Y452" i="9" s="1"/>
  <c r="AT451" i="9"/>
  <c r="AS451" i="9"/>
  <c r="AR451" i="9"/>
  <c r="AQ451" i="9"/>
  <c r="AH451" i="9"/>
  <c r="AD451" i="9"/>
  <c r="AA451" i="9"/>
  <c r="M451" i="9"/>
  <c r="K451" i="9"/>
  <c r="AE451" i="9" s="1"/>
  <c r="AO451" i="9" s="1"/>
  <c r="J451" i="9"/>
  <c r="I451" i="9"/>
  <c r="AC451" i="9" s="1"/>
  <c r="H451" i="9"/>
  <c r="AB451" i="9" s="1"/>
  <c r="AL451" i="9" s="1"/>
  <c r="G451" i="9"/>
  <c r="F451" i="9"/>
  <c r="Z451" i="9" s="1"/>
  <c r="E451" i="9"/>
  <c r="AT450" i="9"/>
  <c r="AS450" i="9"/>
  <c r="AR450" i="9"/>
  <c r="AQ450" i="9"/>
  <c r="AH450" i="9"/>
  <c r="AB450" i="9"/>
  <c r="M450" i="9"/>
  <c r="K450" i="9"/>
  <c r="AE450" i="9" s="1"/>
  <c r="J450" i="9"/>
  <c r="AD450" i="9" s="1"/>
  <c r="I450" i="9"/>
  <c r="AC450" i="9" s="1"/>
  <c r="AM450" i="9" s="1"/>
  <c r="H450" i="9"/>
  <c r="G450" i="9"/>
  <c r="AA450" i="9" s="1"/>
  <c r="F450" i="9"/>
  <c r="E450" i="9"/>
  <c r="Y450" i="9" s="1"/>
  <c r="AT449" i="9"/>
  <c r="AS449" i="9"/>
  <c r="AR449" i="9"/>
  <c r="AQ449" i="9"/>
  <c r="AH449" i="9"/>
  <c r="M449" i="9"/>
  <c r="K449" i="9"/>
  <c r="AE449" i="9" s="1"/>
  <c r="J449" i="9"/>
  <c r="AD449" i="9" s="1"/>
  <c r="I449" i="9"/>
  <c r="AC449" i="9" s="1"/>
  <c r="H449" i="9"/>
  <c r="AB449" i="9" s="1"/>
  <c r="G449" i="9"/>
  <c r="AA449" i="9" s="1"/>
  <c r="F449" i="9"/>
  <c r="Z449" i="9" s="1"/>
  <c r="E449" i="9"/>
  <c r="Y449" i="9" s="1"/>
  <c r="AT448" i="9"/>
  <c r="AS448" i="9"/>
  <c r="AR448" i="9"/>
  <c r="AQ448" i="9"/>
  <c r="AH448" i="9"/>
  <c r="AI448" i="9" s="1"/>
  <c r="M448" i="9"/>
  <c r="K448" i="9"/>
  <c r="AE448" i="9" s="1"/>
  <c r="AO448" i="9" s="1"/>
  <c r="J448" i="9"/>
  <c r="I448" i="9"/>
  <c r="AC448" i="9" s="1"/>
  <c r="H448" i="9"/>
  <c r="AB448" i="9" s="1"/>
  <c r="AL448" i="9" s="1"/>
  <c r="G448" i="9"/>
  <c r="AA448" i="9" s="1"/>
  <c r="AK448" i="9" s="1"/>
  <c r="F448" i="9"/>
  <c r="Z448" i="9" s="1"/>
  <c r="AJ448" i="9" s="1"/>
  <c r="E448" i="9"/>
  <c r="Y448" i="9" s="1"/>
  <c r="AT447" i="9"/>
  <c r="AS447" i="9"/>
  <c r="AR447" i="9"/>
  <c r="AQ447" i="9"/>
  <c r="AH447" i="9"/>
  <c r="M447" i="9"/>
  <c r="K447" i="9"/>
  <c r="AE447" i="9" s="1"/>
  <c r="J447" i="9"/>
  <c r="AD447" i="9" s="1"/>
  <c r="I447" i="9"/>
  <c r="AC447" i="9" s="1"/>
  <c r="H447" i="9"/>
  <c r="AB447" i="9" s="1"/>
  <c r="G447" i="9"/>
  <c r="AA447" i="9" s="1"/>
  <c r="F447" i="9"/>
  <c r="Z447" i="9" s="1"/>
  <c r="E447" i="9"/>
  <c r="AT446" i="9"/>
  <c r="AS446" i="9"/>
  <c r="AR446" i="9"/>
  <c r="AQ446" i="9"/>
  <c r="AH446" i="9"/>
  <c r="AD446" i="9"/>
  <c r="M446" i="9"/>
  <c r="K446" i="9"/>
  <c r="AE446" i="9" s="1"/>
  <c r="J446" i="9"/>
  <c r="I446" i="9"/>
  <c r="AC446" i="9" s="1"/>
  <c r="H446" i="9"/>
  <c r="AB446" i="9" s="1"/>
  <c r="G446" i="9"/>
  <c r="AA446" i="9" s="1"/>
  <c r="F446" i="9"/>
  <c r="Z446" i="9" s="1"/>
  <c r="E446" i="9"/>
  <c r="Y446" i="9" s="1"/>
  <c r="AT445" i="9"/>
  <c r="AS445" i="9"/>
  <c r="AR445" i="9"/>
  <c r="AQ445" i="9"/>
  <c r="AH445" i="9"/>
  <c r="AE445" i="9"/>
  <c r="AC445" i="9"/>
  <c r="M445" i="9"/>
  <c r="K445" i="9"/>
  <c r="J445" i="9"/>
  <c r="AD445" i="9" s="1"/>
  <c r="I445" i="9"/>
  <c r="H445" i="9"/>
  <c r="AB445" i="9" s="1"/>
  <c r="G445" i="9"/>
  <c r="AA445" i="9" s="1"/>
  <c r="F445" i="9"/>
  <c r="Z445" i="9" s="1"/>
  <c r="E445" i="9"/>
  <c r="AT444" i="9"/>
  <c r="AS444" i="9"/>
  <c r="AR444" i="9"/>
  <c r="AQ444" i="9"/>
  <c r="AH444" i="9"/>
  <c r="AM444" i="9" s="1"/>
  <c r="AD444" i="9"/>
  <c r="AC444" i="9"/>
  <c r="M444" i="9"/>
  <c r="K444" i="9"/>
  <c r="AE444" i="9" s="1"/>
  <c r="J444" i="9"/>
  <c r="I444" i="9"/>
  <c r="H444" i="9"/>
  <c r="AB444" i="9" s="1"/>
  <c r="AL444" i="9" s="1"/>
  <c r="G444" i="9"/>
  <c r="AA444" i="9" s="1"/>
  <c r="F444" i="9"/>
  <c r="Z444" i="9" s="1"/>
  <c r="E444" i="9"/>
  <c r="Y444" i="9" s="1"/>
  <c r="AT443" i="9"/>
  <c r="AS443" i="9"/>
  <c r="AR443" i="9"/>
  <c r="AQ443" i="9"/>
  <c r="AH443" i="9"/>
  <c r="AK443" i="9" s="1"/>
  <c r="AA443" i="9"/>
  <c r="M443" i="9"/>
  <c r="K443" i="9"/>
  <c r="AE443" i="9" s="1"/>
  <c r="J443" i="9"/>
  <c r="AD443" i="9" s="1"/>
  <c r="I443" i="9"/>
  <c r="AC443" i="9" s="1"/>
  <c r="H443" i="9"/>
  <c r="AB443" i="9" s="1"/>
  <c r="G443" i="9"/>
  <c r="F443" i="9"/>
  <c r="Z443" i="9" s="1"/>
  <c r="AJ443" i="9" s="1"/>
  <c r="E443" i="9"/>
  <c r="Y443" i="9" s="1"/>
  <c r="AT442" i="9"/>
  <c r="AS442" i="9"/>
  <c r="AR442" i="9"/>
  <c r="AQ442" i="9"/>
  <c r="AH442" i="9"/>
  <c r="M442" i="9"/>
  <c r="K442" i="9"/>
  <c r="AE442" i="9" s="1"/>
  <c r="J442" i="9"/>
  <c r="AD442" i="9" s="1"/>
  <c r="I442" i="9"/>
  <c r="AC442" i="9" s="1"/>
  <c r="H442" i="9"/>
  <c r="AB442" i="9" s="1"/>
  <c r="G442" i="9"/>
  <c r="AA442" i="9" s="1"/>
  <c r="F442" i="9"/>
  <c r="E442" i="9"/>
  <c r="Y442" i="9" s="1"/>
  <c r="AT441" i="9"/>
  <c r="AS441" i="9"/>
  <c r="AR441" i="9"/>
  <c r="AQ441" i="9"/>
  <c r="AH441" i="9"/>
  <c r="M441" i="9"/>
  <c r="K441" i="9"/>
  <c r="AE441" i="9" s="1"/>
  <c r="AO441" i="9" s="1"/>
  <c r="J441" i="9"/>
  <c r="AD441" i="9" s="1"/>
  <c r="I441" i="9"/>
  <c r="AC441" i="9" s="1"/>
  <c r="H441" i="9"/>
  <c r="AB441" i="9" s="1"/>
  <c r="G441" i="9"/>
  <c r="AA441" i="9" s="1"/>
  <c r="F441" i="9"/>
  <c r="Z441" i="9" s="1"/>
  <c r="E441" i="9"/>
  <c r="Y441" i="9" s="1"/>
  <c r="AT440" i="9"/>
  <c r="AS440" i="9"/>
  <c r="AR440" i="9"/>
  <c r="AQ440" i="9"/>
  <c r="AI440" i="9"/>
  <c r="AH440" i="9"/>
  <c r="AA440" i="9"/>
  <c r="M440" i="9"/>
  <c r="K440" i="9"/>
  <c r="AE440" i="9" s="1"/>
  <c r="J440" i="9"/>
  <c r="AD440" i="9" s="1"/>
  <c r="I440" i="9"/>
  <c r="AC440" i="9" s="1"/>
  <c r="AM440" i="9" s="1"/>
  <c r="H440" i="9"/>
  <c r="AB440" i="9" s="1"/>
  <c r="G440" i="9"/>
  <c r="F440" i="9"/>
  <c r="Z440" i="9" s="1"/>
  <c r="E440" i="9"/>
  <c r="Y440" i="9" s="1"/>
  <c r="AT439" i="9"/>
  <c r="AS439" i="9"/>
  <c r="AR439" i="9"/>
  <c r="AQ439" i="9"/>
  <c r="AH439" i="9"/>
  <c r="M439" i="9"/>
  <c r="K439" i="9"/>
  <c r="AE439" i="9" s="1"/>
  <c r="J439" i="9"/>
  <c r="AD439" i="9" s="1"/>
  <c r="I439" i="9"/>
  <c r="AC439" i="9" s="1"/>
  <c r="H439" i="9"/>
  <c r="AB439" i="9" s="1"/>
  <c r="AL439" i="9" s="1"/>
  <c r="G439" i="9"/>
  <c r="AA439" i="9" s="1"/>
  <c r="AK439" i="9" s="1"/>
  <c r="F439" i="9"/>
  <c r="Z439" i="9" s="1"/>
  <c r="E439" i="9"/>
  <c r="Y439" i="9" s="1"/>
  <c r="AT438" i="9"/>
  <c r="AS438" i="9"/>
  <c r="AR438" i="9"/>
  <c r="AQ438" i="9"/>
  <c r="AH438" i="9"/>
  <c r="AE438" i="9"/>
  <c r="AD438" i="9"/>
  <c r="M438" i="9"/>
  <c r="K438" i="9"/>
  <c r="J438" i="9"/>
  <c r="I438" i="9"/>
  <c r="AC438" i="9" s="1"/>
  <c r="H438" i="9"/>
  <c r="AB438" i="9" s="1"/>
  <c r="G438" i="9"/>
  <c r="AA438" i="9" s="1"/>
  <c r="F438" i="9"/>
  <c r="E438" i="9"/>
  <c r="Y438" i="9" s="1"/>
  <c r="AT437" i="9"/>
  <c r="AS437" i="9"/>
  <c r="AR437" i="9"/>
  <c r="AQ437" i="9"/>
  <c r="AH437" i="9"/>
  <c r="AC437" i="9"/>
  <c r="AB437" i="9"/>
  <c r="M437" i="9"/>
  <c r="K437" i="9"/>
  <c r="AE437" i="9" s="1"/>
  <c r="J437" i="9"/>
  <c r="AD437" i="9" s="1"/>
  <c r="I437" i="9"/>
  <c r="H437" i="9"/>
  <c r="G437" i="9"/>
  <c r="AA437" i="9" s="1"/>
  <c r="F437" i="9"/>
  <c r="Z437" i="9" s="1"/>
  <c r="E437" i="9"/>
  <c r="Y437" i="9" s="1"/>
  <c r="AT436" i="9"/>
  <c r="AS436" i="9"/>
  <c r="AR436" i="9"/>
  <c r="AQ436" i="9"/>
  <c r="AH436" i="9"/>
  <c r="AC436" i="9"/>
  <c r="AM436" i="9" s="1"/>
  <c r="M436" i="9"/>
  <c r="K436" i="9"/>
  <c r="AE436" i="9" s="1"/>
  <c r="J436" i="9"/>
  <c r="AD436" i="9" s="1"/>
  <c r="AN436" i="9" s="1"/>
  <c r="I436" i="9"/>
  <c r="H436" i="9"/>
  <c r="AB436" i="9" s="1"/>
  <c r="AL436" i="9" s="1"/>
  <c r="G436" i="9"/>
  <c r="AA436" i="9" s="1"/>
  <c r="F436" i="9"/>
  <c r="Z436" i="9" s="1"/>
  <c r="AJ436" i="9" s="1"/>
  <c r="E436" i="9"/>
  <c r="Y436" i="9" s="1"/>
  <c r="AI436" i="9" s="1"/>
  <c r="AT435" i="9"/>
  <c r="AS435" i="9"/>
  <c r="AR435" i="9"/>
  <c r="AQ435" i="9"/>
  <c r="AH435" i="9"/>
  <c r="M435" i="9"/>
  <c r="K435" i="9"/>
  <c r="AE435" i="9" s="1"/>
  <c r="J435" i="9"/>
  <c r="AD435" i="9" s="1"/>
  <c r="I435" i="9"/>
  <c r="AC435" i="9" s="1"/>
  <c r="H435" i="9"/>
  <c r="AB435" i="9" s="1"/>
  <c r="AL435" i="9" s="1"/>
  <c r="G435" i="9"/>
  <c r="AA435" i="9" s="1"/>
  <c r="F435" i="9"/>
  <c r="Z435" i="9" s="1"/>
  <c r="E435" i="9"/>
  <c r="AT434" i="9"/>
  <c r="AS434" i="9"/>
  <c r="AR434" i="9"/>
  <c r="AQ434" i="9"/>
  <c r="AH434" i="9"/>
  <c r="M434" i="9"/>
  <c r="K434" i="9"/>
  <c r="AE434" i="9" s="1"/>
  <c r="J434" i="9"/>
  <c r="AD434" i="9" s="1"/>
  <c r="I434" i="9"/>
  <c r="AC434" i="9" s="1"/>
  <c r="H434" i="9"/>
  <c r="AB434" i="9" s="1"/>
  <c r="G434" i="9"/>
  <c r="AA434" i="9" s="1"/>
  <c r="F434" i="9"/>
  <c r="E434" i="9"/>
  <c r="Y434" i="9" s="1"/>
  <c r="AT433" i="9"/>
  <c r="AS433" i="9"/>
  <c r="AR433" i="9"/>
  <c r="AQ433" i="9"/>
  <c r="AH433" i="9"/>
  <c r="AC433" i="9"/>
  <c r="M433" i="9"/>
  <c r="K433" i="9"/>
  <c r="AE433" i="9" s="1"/>
  <c r="J433" i="9"/>
  <c r="AD433" i="9" s="1"/>
  <c r="I433" i="9"/>
  <c r="H433" i="9"/>
  <c r="AB433" i="9" s="1"/>
  <c r="G433" i="9"/>
  <c r="AA433" i="9" s="1"/>
  <c r="F433" i="9"/>
  <c r="Z433" i="9" s="1"/>
  <c r="E433" i="9"/>
  <c r="AT432" i="9"/>
  <c r="AS432" i="9"/>
  <c r="AR432" i="9"/>
  <c r="AQ432" i="9"/>
  <c r="AH432" i="9"/>
  <c r="AD432" i="9"/>
  <c r="AN432" i="9" s="1"/>
  <c r="AC432" i="9"/>
  <c r="AM432" i="9" s="1"/>
  <c r="M432" i="9"/>
  <c r="K432" i="9"/>
  <c r="AE432" i="9" s="1"/>
  <c r="J432" i="9"/>
  <c r="I432" i="9"/>
  <c r="H432" i="9"/>
  <c r="AB432" i="9" s="1"/>
  <c r="AL432" i="9" s="1"/>
  <c r="G432" i="9"/>
  <c r="AA432" i="9" s="1"/>
  <c r="F432" i="9"/>
  <c r="Z432" i="9" s="1"/>
  <c r="AJ432" i="9" s="1"/>
  <c r="E432" i="9"/>
  <c r="Y432" i="9" s="1"/>
  <c r="AI432" i="9" s="1"/>
  <c r="AT431" i="9"/>
  <c r="AS431" i="9"/>
  <c r="AR431" i="9"/>
  <c r="AQ431" i="9"/>
  <c r="AH431" i="9"/>
  <c r="M431" i="9"/>
  <c r="K431" i="9"/>
  <c r="AE431" i="9" s="1"/>
  <c r="J431" i="9"/>
  <c r="AD431" i="9" s="1"/>
  <c r="I431" i="9"/>
  <c r="AC431" i="9" s="1"/>
  <c r="H431" i="9"/>
  <c r="AB431" i="9" s="1"/>
  <c r="G431" i="9"/>
  <c r="AA431" i="9" s="1"/>
  <c r="AK431" i="9" s="1"/>
  <c r="F431" i="9"/>
  <c r="Z431" i="9" s="1"/>
  <c r="E431" i="9"/>
  <c r="Y431" i="9" s="1"/>
  <c r="AT430" i="9"/>
  <c r="AS430" i="9"/>
  <c r="AR430" i="9"/>
  <c r="AQ430" i="9"/>
  <c r="AH430" i="9"/>
  <c r="AE430" i="9"/>
  <c r="M430" i="9"/>
  <c r="K430" i="9"/>
  <c r="J430" i="9"/>
  <c r="AD430" i="9" s="1"/>
  <c r="I430" i="9"/>
  <c r="AC430" i="9" s="1"/>
  <c r="H430" i="9"/>
  <c r="AB430" i="9" s="1"/>
  <c r="G430" i="9"/>
  <c r="AA430" i="9" s="1"/>
  <c r="F430" i="9"/>
  <c r="E430" i="9"/>
  <c r="Y430" i="9" s="1"/>
  <c r="AT429" i="9"/>
  <c r="AS429" i="9"/>
  <c r="AR429" i="9"/>
  <c r="AQ429" i="9"/>
  <c r="AH429" i="9"/>
  <c r="AC429" i="9"/>
  <c r="M429" i="9"/>
  <c r="K429" i="9"/>
  <c r="AE429" i="9" s="1"/>
  <c r="J429" i="9"/>
  <c r="AD429" i="9" s="1"/>
  <c r="I429" i="9"/>
  <c r="H429" i="9"/>
  <c r="AB429" i="9" s="1"/>
  <c r="G429" i="9"/>
  <c r="AA429" i="9" s="1"/>
  <c r="F429" i="9"/>
  <c r="Z429" i="9" s="1"/>
  <c r="E429" i="9"/>
  <c r="Y429" i="9" s="1"/>
  <c r="AT428" i="9"/>
  <c r="AS428" i="9"/>
  <c r="AR428" i="9"/>
  <c r="AQ428" i="9"/>
  <c r="AH428" i="9"/>
  <c r="AL428" i="9" s="1"/>
  <c r="AD428" i="9"/>
  <c r="M428" i="9"/>
  <c r="K428" i="9"/>
  <c r="AE428" i="9" s="1"/>
  <c r="J428" i="9"/>
  <c r="I428" i="9"/>
  <c r="AC428" i="9" s="1"/>
  <c r="H428" i="9"/>
  <c r="AB428" i="9" s="1"/>
  <c r="G428" i="9"/>
  <c r="AA428" i="9" s="1"/>
  <c r="F428" i="9"/>
  <c r="Z428" i="9" s="1"/>
  <c r="E428" i="9"/>
  <c r="Y428" i="9" s="1"/>
  <c r="AT427" i="9"/>
  <c r="AS427" i="9"/>
  <c r="AR427" i="9"/>
  <c r="AQ427" i="9"/>
  <c r="AJ427" i="9"/>
  <c r="AH427" i="9"/>
  <c r="AP427" i="9" s="1"/>
  <c r="AA427" i="9"/>
  <c r="M427" i="9"/>
  <c r="K427" i="9"/>
  <c r="AE427" i="9" s="1"/>
  <c r="J427" i="9"/>
  <c r="AD427" i="9" s="1"/>
  <c r="I427" i="9"/>
  <c r="AC427" i="9" s="1"/>
  <c r="H427" i="9"/>
  <c r="AB427" i="9" s="1"/>
  <c r="G427" i="9"/>
  <c r="F427" i="9"/>
  <c r="Z427" i="9" s="1"/>
  <c r="E427" i="9"/>
  <c r="Y427" i="9" s="1"/>
  <c r="AT426" i="9"/>
  <c r="AS426" i="9"/>
  <c r="AR426" i="9"/>
  <c r="AQ426" i="9"/>
  <c r="AH426" i="9"/>
  <c r="M426" i="9"/>
  <c r="K426" i="9"/>
  <c r="AE426" i="9" s="1"/>
  <c r="J426" i="9"/>
  <c r="AD426" i="9" s="1"/>
  <c r="I426" i="9"/>
  <c r="AC426" i="9" s="1"/>
  <c r="H426" i="9"/>
  <c r="AB426" i="9" s="1"/>
  <c r="G426" i="9"/>
  <c r="AA426" i="9" s="1"/>
  <c r="F426" i="9"/>
  <c r="E426" i="9"/>
  <c r="Y426" i="9" s="1"/>
  <c r="AT425" i="9"/>
  <c r="AS425" i="9"/>
  <c r="AR425" i="9"/>
  <c r="AQ425" i="9"/>
  <c r="AH425" i="9"/>
  <c r="AA425" i="9"/>
  <c r="M425" i="9"/>
  <c r="K425" i="9"/>
  <c r="AE425" i="9" s="1"/>
  <c r="AO425" i="9" s="1"/>
  <c r="J425" i="9"/>
  <c r="AD425" i="9" s="1"/>
  <c r="AN425" i="9" s="1"/>
  <c r="I425" i="9"/>
  <c r="AC425" i="9" s="1"/>
  <c r="H425" i="9"/>
  <c r="AB425" i="9" s="1"/>
  <c r="G425" i="9"/>
  <c r="F425" i="9"/>
  <c r="Z425" i="9" s="1"/>
  <c r="E425" i="9"/>
  <c r="Y425" i="9" s="1"/>
  <c r="AT424" i="9"/>
  <c r="AS424" i="9"/>
  <c r="AR424" i="9"/>
  <c r="AQ424" i="9"/>
  <c r="AH424" i="9"/>
  <c r="M424" i="9"/>
  <c r="K424" i="9"/>
  <c r="AE424" i="9" s="1"/>
  <c r="J424" i="9"/>
  <c r="I424" i="9"/>
  <c r="AC424" i="9" s="1"/>
  <c r="H424" i="9"/>
  <c r="AB424" i="9" s="1"/>
  <c r="G424" i="9"/>
  <c r="AA424" i="9" s="1"/>
  <c r="F424" i="9"/>
  <c r="Z424" i="9" s="1"/>
  <c r="E424" i="9"/>
  <c r="Y424" i="9" s="1"/>
  <c r="AT423" i="9"/>
  <c r="AS423" i="9"/>
  <c r="AR423" i="9"/>
  <c r="AQ423" i="9"/>
  <c r="AH423" i="9"/>
  <c r="AJ423" i="9" s="1"/>
  <c r="AE423" i="9"/>
  <c r="AB423" i="9"/>
  <c r="M423" i="9"/>
  <c r="K423" i="9"/>
  <c r="J423" i="9"/>
  <c r="AD423" i="9" s="1"/>
  <c r="I423" i="9"/>
  <c r="AC423" i="9" s="1"/>
  <c r="H423" i="9"/>
  <c r="G423" i="9"/>
  <c r="AA423" i="9" s="1"/>
  <c r="AK423" i="9" s="1"/>
  <c r="F423" i="9"/>
  <c r="Z423" i="9" s="1"/>
  <c r="E423" i="9"/>
  <c r="AT422" i="9"/>
  <c r="AS422" i="9"/>
  <c r="AR422" i="9"/>
  <c r="AQ422" i="9"/>
  <c r="AH422" i="9"/>
  <c r="AE422" i="9"/>
  <c r="M422" i="9"/>
  <c r="K422" i="9"/>
  <c r="J422" i="9"/>
  <c r="AD422" i="9" s="1"/>
  <c r="I422" i="9"/>
  <c r="AC422" i="9" s="1"/>
  <c r="H422" i="9"/>
  <c r="AB422" i="9" s="1"/>
  <c r="G422" i="9"/>
  <c r="AA422" i="9" s="1"/>
  <c r="F422" i="9"/>
  <c r="E422" i="9"/>
  <c r="Y422" i="9" s="1"/>
  <c r="AI422" i="9" s="1"/>
  <c r="AT421" i="9"/>
  <c r="AS421" i="9"/>
  <c r="AR421" i="9"/>
  <c r="AQ421" i="9"/>
  <c r="AH421" i="9"/>
  <c r="AA421" i="9"/>
  <c r="M421" i="9"/>
  <c r="K421" i="9"/>
  <c r="AE421" i="9" s="1"/>
  <c r="J421" i="9"/>
  <c r="AD421" i="9" s="1"/>
  <c r="I421" i="9"/>
  <c r="AC421" i="9" s="1"/>
  <c r="H421" i="9"/>
  <c r="AB421" i="9" s="1"/>
  <c r="G421" i="9"/>
  <c r="F421" i="9"/>
  <c r="Z421" i="9" s="1"/>
  <c r="E421" i="9"/>
  <c r="Y421" i="9" s="1"/>
  <c r="AT420" i="9"/>
  <c r="AS420" i="9"/>
  <c r="AR420" i="9"/>
  <c r="AQ420" i="9"/>
  <c r="AH420" i="9"/>
  <c r="M420" i="9"/>
  <c r="K420" i="9"/>
  <c r="AE420" i="9" s="1"/>
  <c r="J420" i="9"/>
  <c r="I420" i="9"/>
  <c r="AC420" i="9" s="1"/>
  <c r="AM420" i="9" s="1"/>
  <c r="H420" i="9"/>
  <c r="AB420" i="9" s="1"/>
  <c r="G420" i="9"/>
  <c r="AA420" i="9" s="1"/>
  <c r="F420" i="9"/>
  <c r="Z420" i="9" s="1"/>
  <c r="AJ420" i="9" s="1"/>
  <c r="E420" i="9"/>
  <c r="Y420" i="9" s="1"/>
  <c r="AT419" i="9"/>
  <c r="AS419" i="9"/>
  <c r="AR419" i="9"/>
  <c r="AQ419" i="9"/>
  <c r="AH419" i="9"/>
  <c r="AA419" i="9"/>
  <c r="M419" i="9"/>
  <c r="K419" i="9"/>
  <c r="AE419" i="9" s="1"/>
  <c r="J419" i="9"/>
  <c r="AD419" i="9" s="1"/>
  <c r="I419" i="9"/>
  <c r="AC419" i="9" s="1"/>
  <c r="H419" i="9"/>
  <c r="AB419" i="9" s="1"/>
  <c r="G419" i="9"/>
  <c r="F419" i="9"/>
  <c r="Z419" i="9" s="1"/>
  <c r="E419" i="9"/>
  <c r="AT418" i="9"/>
  <c r="AS418" i="9"/>
  <c r="AR418" i="9"/>
  <c r="AQ418" i="9"/>
  <c r="AH418" i="9"/>
  <c r="M418" i="9"/>
  <c r="K418" i="9"/>
  <c r="AE418" i="9" s="1"/>
  <c r="J418" i="9"/>
  <c r="AD418" i="9" s="1"/>
  <c r="I418" i="9"/>
  <c r="AC418" i="9" s="1"/>
  <c r="H418" i="9"/>
  <c r="AB418" i="9" s="1"/>
  <c r="G418" i="9"/>
  <c r="AA418" i="9" s="1"/>
  <c r="F418" i="9"/>
  <c r="E418" i="9"/>
  <c r="Y418" i="9" s="1"/>
  <c r="AT417" i="9"/>
  <c r="AS417" i="9"/>
  <c r="AR417" i="9"/>
  <c r="AQ417" i="9"/>
  <c r="AH417" i="9"/>
  <c r="AE417" i="9"/>
  <c r="M417" i="9"/>
  <c r="K417" i="9"/>
  <c r="J417" i="9"/>
  <c r="I417" i="9"/>
  <c r="AC417" i="9" s="1"/>
  <c r="H417" i="9"/>
  <c r="AB417" i="9" s="1"/>
  <c r="G417" i="9"/>
  <c r="AA417" i="9" s="1"/>
  <c r="F417" i="9"/>
  <c r="Z417" i="9" s="1"/>
  <c r="E417" i="9"/>
  <c r="Y417" i="9" s="1"/>
  <c r="AT416" i="9"/>
  <c r="AS416" i="9"/>
  <c r="AR416" i="9"/>
  <c r="AQ416" i="9"/>
  <c r="AH416" i="9"/>
  <c r="M416" i="9"/>
  <c r="K416" i="9"/>
  <c r="J416" i="9"/>
  <c r="AD416" i="9" s="1"/>
  <c r="I416" i="9"/>
  <c r="AC416" i="9" s="1"/>
  <c r="H416" i="9"/>
  <c r="AB416" i="9" s="1"/>
  <c r="G416" i="9"/>
  <c r="AA416" i="9" s="1"/>
  <c r="F416" i="9"/>
  <c r="Z416" i="9" s="1"/>
  <c r="E416" i="9"/>
  <c r="Y416" i="9" s="1"/>
  <c r="AT415" i="9"/>
  <c r="AS415" i="9"/>
  <c r="AR415" i="9"/>
  <c r="AQ415" i="9"/>
  <c r="AH415" i="9"/>
  <c r="M415" i="9"/>
  <c r="K415" i="9"/>
  <c r="AE415" i="9" s="1"/>
  <c r="J415" i="9"/>
  <c r="AD415" i="9" s="1"/>
  <c r="I415" i="9"/>
  <c r="AC415" i="9" s="1"/>
  <c r="H415" i="9"/>
  <c r="AB415" i="9" s="1"/>
  <c r="G415" i="9"/>
  <c r="AA415" i="9" s="1"/>
  <c r="F415" i="9"/>
  <c r="Z415" i="9" s="1"/>
  <c r="E415" i="9"/>
  <c r="Y415" i="9" s="1"/>
  <c r="AT414" i="9"/>
  <c r="AS414" i="9"/>
  <c r="AR414" i="9"/>
  <c r="AQ414" i="9"/>
  <c r="AH414" i="9"/>
  <c r="M414" i="9"/>
  <c r="K414" i="9"/>
  <c r="AE414" i="9" s="1"/>
  <c r="J414" i="9"/>
  <c r="AD414" i="9" s="1"/>
  <c r="AN414" i="9" s="1"/>
  <c r="I414" i="9"/>
  <c r="AC414" i="9" s="1"/>
  <c r="H414" i="9"/>
  <c r="AB414" i="9" s="1"/>
  <c r="G414" i="9"/>
  <c r="AA414" i="9" s="1"/>
  <c r="F414" i="9"/>
  <c r="E414" i="9"/>
  <c r="Y414" i="9" s="1"/>
  <c r="AI414" i="9" s="1"/>
  <c r="AT413" i="9"/>
  <c r="AS413" i="9"/>
  <c r="AR413" i="9"/>
  <c r="AQ413" i="9"/>
  <c r="AH413" i="9"/>
  <c r="M413" i="9"/>
  <c r="K413" i="9"/>
  <c r="AE413" i="9" s="1"/>
  <c r="AO413" i="9" s="1"/>
  <c r="J413" i="9"/>
  <c r="AD413" i="9" s="1"/>
  <c r="AN413" i="9" s="1"/>
  <c r="I413" i="9"/>
  <c r="AC413" i="9" s="1"/>
  <c r="H413" i="9"/>
  <c r="AB413" i="9" s="1"/>
  <c r="AL413" i="9" s="1"/>
  <c r="G413" i="9"/>
  <c r="AA413" i="9" s="1"/>
  <c r="F413" i="9"/>
  <c r="Z413" i="9" s="1"/>
  <c r="E413" i="9"/>
  <c r="Y413" i="9" s="1"/>
  <c r="AT412" i="9"/>
  <c r="AS412" i="9"/>
  <c r="AR412" i="9"/>
  <c r="AQ412" i="9"/>
  <c r="AH412" i="9"/>
  <c r="M412" i="9"/>
  <c r="K412" i="9"/>
  <c r="AE412" i="9" s="1"/>
  <c r="J412" i="9"/>
  <c r="AD412" i="9" s="1"/>
  <c r="I412" i="9"/>
  <c r="AC412" i="9" s="1"/>
  <c r="H412" i="9"/>
  <c r="AB412" i="9" s="1"/>
  <c r="AL412" i="9" s="1"/>
  <c r="G412" i="9"/>
  <c r="AA412" i="9" s="1"/>
  <c r="F412" i="9"/>
  <c r="Z412" i="9" s="1"/>
  <c r="AJ412" i="9" s="1"/>
  <c r="E412" i="9"/>
  <c r="Y412" i="9" s="1"/>
  <c r="AT411" i="9"/>
  <c r="AS411" i="9"/>
  <c r="AR411" i="9"/>
  <c r="AQ411" i="9"/>
  <c r="AH411" i="9"/>
  <c r="AE411" i="9"/>
  <c r="M411" i="9"/>
  <c r="K411" i="9"/>
  <c r="J411" i="9"/>
  <c r="AD411" i="9" s="1"/>
  <c r="I411" i="9"/>
  <c r="AC411" i="9" s="1"/>
  <c r="H411" i="9"/>
  <c r="AB411" i="9" s="1"/>
  <c r="G411" i="9"/>
  <c r="AA411" i="9" s="1"/>
  <c r="F411" i="9"/>
  <c r="Z411" i="9" s="1"/>
  <c r="E411" i="9"/>
  <c r="Y411" i="9" s="1"/>
  <c r="AT410" i="9"/>
  <c r="AS410" i="9"/>
  <c r="AR410" i="9"/>
  <c r="AQ410" i="9"/>
  <c r="AH410" i="9"/>
  <c r="AC410" i="9"/>
  <c r="M410" i="9"/>
  <c r="K410" i="9"/>
  <c r="AE410" i="9" s="1"/>
  <c r="J410" i="9"/>
  <c r="AD410" i="9" s="1"/>
  <c r="I410" i="9"/>
  <c r="H410" i="9"/>
  <c r="AB410" i="9" s="1"/>
  <c r="G410" i="9"/>
  <c r="AA410" i="9" s="1"/>
  <c r="F410" i="9"/>
  <c r="E410" i="9"/>
  <c r="Y410" i="9" s="1"/>
  <c r="AT409" i="9"/>
  <c r="AS409" i="9"/>
  <c r="AR409" i="9"/>
  <c r="AQ409" i="9"/>
  <c r="AH409" i="9"/>
  <c r="M409" i="9"/>
  <c r="K409" i="9"/>
  <c r="AE409" i="9" s="1"/>
  <c r="J409" i="9"/>
  <c r="AD409" i="9" s="1"/>
  <c r="AN409" i="9" s="1"/>
  <c r="I409" i="9"/>
  <c r="AC409" i="9" s="1"/>
  <c r="H409" i="9"/>
  <c r="AB409" i="9" s="1"/>
  <c r="G409" i="9"/>
  <c r="AA409" i="9" s="1"/>
  <c r="F409" i="9"/>
  <c r="Z409" i="9" s="1"/>
  <c r="E409" i="9"/>
  <c r="Y409" i="9" s="1"/>
  <c r="AT408" i="9"/>
  <c r="AS408" i="9"/>
  <c r="AR408" i="9"/>
  <c r="AQ408" i="9"/>
  <c r="AN408" i="9"/>
  <c r="AH408" i="9"/>
  <c r="AP408" i="9" s="1"/>
  <c r="M408" i="9"/>
  <c r="K408" i="9"/>
  <c r="AE408" i="9" s="1"/>
  <c r="J408" i="9"/>
  <c r="AD408" i="9" s="1"/>
  <c r="I408" i="9"/>
  <c r="AC408" i="9" s="1"/>
  <c r="H408" i="9"/>
  <c r="AB408" i="9" s="1"/>
  <c r="G408" i="9"/>
  <c r="AA408" i="9" s="1"/>
  <c r="F408" i="9"/>
  <c r="Z408" i="9" s="1"/>
  <c r="E408" i="9"/>
  <c r="Y408" i="9" s="1"/>
  <c r="AT407" i="9"/>
  <c r="AS407" i="9"/>
  <c r="AR407" i="9"/>
  <c r="AQ407" i="9"/>
  <c r="AH407" i="9"/>
  <c r="AA407" i="9"/>
  <c r="M407" i="9"/>
  <c r="K407" i="9"/>
  <c r="AE407" i="9" s="1"/>
  <c r="J407" i="9"/>
  <c r="AD407" i="9" s="1"/>
  <c r="I407" i="9"/>
  <c r="AC407" i="9" s="1"/>
  <c r="H407" i="9"/>
  <c r="AB407" i="9" s="1"/>
  <c r="AL407" i="9" s="1"/>
  <c r="G407" i="9"/>
  <c r="F407" i="9"/>
  <c r="Z407" i="9" s="1"/>
  <c r="E407" i="9"/>
  <c r="Y407" i="9" s="1"/>
  <c r="AT406" i="9"/>
  <c r="AS406" i="9"/>
  <c r="AR406" i="9"/>
  <c r="AQ406" i="9"/>
  <c r="AH406" i="9"/>
  <c r="M406" i="9"/>
  <c r="K406" i="9"/>
  <c r="AE406" i="9" s="1"/>
  <c r="J406" i="9"/>
  <c r="AD406" i="9" s="1"/>
  <c r="I406" i="9"/>
  <c r="AC406" i="9" s="1"/>
  <c r="H406" i="9"/>
  <c r="AB406" i="9" s="1"/>
  <c r="G406" i="9"/>
  <c r="F406" i="9"/>
  <c r="Z406" i="9" s="1"/>
  <c r="E406" i="9"/>
  <c r="Y406" i="9" s="1"/>
  <c r="AT405" i="9"/>
  <c r="AS405" i="9"/>
  <c r="AR405" i="9"/>
  <c r="AQ405" i="9"/>
  <c r="AH405" i="9"/>
  <c r="AN405" i="9" s="1"/>
  <c r="AE405" i="9"/>
  <c r="M405" i="9"/>
  <c r="K405" i="9"/>
  <c r="J405" i="9"/>
  <c r="AD405" i="9" s="1"/>
  <c r="I405" i="9"/>
  <c r="AC405" i="9" s="1"/>
  <c r="H405" i="9"/>
  <c r="AB405" i="9" s="1"/>
  <c r="G405" i="9"/>
  <c r="AA405" i="9" s="1"/>
  <c r="F405" i="9"/>
  <c r="Z405" i="9" s="1"/>
  <c r="E405" i="9"/>
  <c r="AT404" i="9"/>
  <c r="AS404" i="9"/>
  <c r="AR404" i="9"/>
  <c r="AQ404" i="9"/>
  <c r="AH404" i="9"/>
  <c r="AM404" i="9" s="1"/>
  <c r="AC404" i="9"/>
  <c r="M404" i="9"/>
  <c r="K404" i="9"/>
  <c r="AE404" i="9" s="1"/>
  <c r="J404" i="9"/>
  <c r="AD404" i="9" s="1"/>
  <c r="I404" i="9"/>
  <c r="H404" i="9"/>
  <c r="G404" i="9"/>
  <c r="AA404" i="9" s="1"/>
  <c r="F404" i="9"/>
  <c r="Z404" i="9" s="1"/>
  <c r="E404" i="9"/>
  <c r="Y404" i="9" s="1"/>
  <c r="AT403" i="9"/>
  <c r="AS403" i="9"/>
  <c r="AR403" i="9"/>
  <c r="AQ403" i="9"/>
  <c r="AP403" i="9"/>
  <c r="AH403" i="9"/>
  <c r="AL403" i="9" s="1"/>
  <c r="AC403" i="9"/>
  <c r="M403" i="9"/>
  <c r="K403" i="9"/>
  <c r="AE403" i="9" s="1"/>
  <c r="J403" i="9"/>
  <c r="AD403" i="9" s="1"/>
  <c r="I403" i="9"/>
  <c r="H403" i="9"/>
  <c r="AB403" i="9" s="1"/>
  <c r="G403" i="9"/>
  <c r="AA403" i="9" s="1"/>
  <c r="F403" i="9"/>
  <c r="Z403" i="9" s="1"/>
  <c r="E403" i="9"/>
  <c r="Y403" i="9" s="1"/>
  <c r="AT402" i="9"/>
  <c r="AS402" i="9"/>
  <c r="AR402" i="9"/>
  <c r="AQ402" i="9"/>
  <c r="AH402" i="9"/>
  <c r="M402" i="9"/>
  <c r="K402" i="9"/>
  <c r="AE402" i="9" s="1"/>
  <c r="J402" i="9"/>
  <c r="AD402" i="9" s="1"/>
  <c r="I402" i="9"/>
  <c r="AC402" i="9" s="1"/>
  <c r="H402" i="9"/>
  <c r="AB402" i="9" s="1"/>
  <c r="G402" i="9"/>
  <c r="AA402" i="9" s="1"/>
  <c r="F402" i="9"/>
  <c r="E402" i="9"/>
  <c r="Y402" i="9" s="1"/>
  <c r="AT401" i="9"/>
  <c r="AS401" i="9"/>
  <c r="AR401" i="9"/>
  <c r="AQ401" i="9"/>
  <c r="AH401" i="9"/>
  <c r="AO401" i="9" s="1"/>
  <c r="AA401" i="9"/>
  <c r="M401" i="9"/>
  <c r="K401" i="9"/>
  <c r="AE401" i="9" s="1"/>
  <c r="J401" i="9"/>
  <c r="AD401" i="9" s="1"/>
  <c r="I401" i="9"/>
  <c r="AC401" i="9" s="1"/>
  <c r="H401" i="9"/>
  <c r="AB401" i="9" s="1"/>
  <c r="G401" i="9"/>
  <c r="F401" i="9"/>
  <c r="E401" i="9"/>
  <c r="Y401" i="9" s="1"/>
  <c r="AT400" i="9"/>
  <c r="AS400" i="9"/>
  <c r="AR400" i="9"/>
  <c r="AQ400" i="9"/>
  <c r="AH400" i="9"/>
  <c r="M400" i="9"/>
  <c r="K400" i="9"/>
  <c r="AE400" i="9" s="1"/>
  <c r="J400" i="9"/>
  <c r="AD400" i="9" s="1"/>
  <c r="I400" i="9"/>
  <c r="AC400" i="9" s="1"/>
  <c r="H400" i="9"/>
  <c r="AB400" i="9" s="1"/>
  <c r="G400" i="9"/>
  <c r="AA400" i="9" s="1"/>
  <c r="F400" i="9"/>
  <c r="Z400" i="9" s="1"/>
  <c r="E400" i="9"/>
  <c r="Y400" i="9" s="1"/>
  <c r="AI400" i="9" s="1"/>
  <c r="AT399" i="9"/>
  <c r="AS399" i="9"/>
  <c r="AR399" i="9"/>
  <c r="AQ399" i="9"/>
  <c r="AH399" i="9"/>
  <c r="AE399" i="9"/>
  <c r="M399" i="9"/>
  <c r="K399" i="9"/>
  <c r="J399" i="9"/>
  <c r="AD399" i="9" s="1"/>
  <c r="I399" i="9"/>
  <c r="AC399" i="9" s="1"/>
  <c r="H399" i="9"/>
  <c r="AB399" i="9" s="1"/>
  <c r="G399" i="9"/>
  <c r="AA399" i="9" s="1"/>
  <c r="F399" i="9"/>
  <c r="Z399" i="9" s="1"/>
  <c r="E399" i="9"/>
  <c r="AT398" i="9"/>
  <c r="AS398" i="9"/>
  <c r="AR398" i="9"/>
  <c r="AQ398" i="9"/>
  <c r="AH398" i="9"/>
  <c r="AI398" i="9" s="1"/>
  <c r="AE398" i="9"/>
  <c r="M398" i="9"/>
  <c r="K398" i="9"/>
  <c r="J398" i="9"/>
  <c r="AD398" i="9" s="1"/>
  <c r="I398" i="9"/>
  <c r="AC398" i="9" s="1"/>
  <c r="H398" i="9"/>
  <c r="AB398" i="9" s="1"/>
  <c r="G398" i="9"/>
  <c r="AA398" i="9" s="1"/>
  <c r="F398" i="9"/>
  <c r="Z398" i="9" s="1"/>
  <c r="E398" i="9"/>
  <c r="Y398" i="9" s="1"/>
  <c r="AT397" i="9"/>
  <c r="AS397" i="9"/>
  <c r="AR397" i="9"/>
  <c r="AQ397" i="9"/>
  <c r="AH397" i="9"/>
  <c r="AA397" i="9"/>
  <c r="M397" i="9"/>
  <c r="K397" i="9"/>
  <c r="AE397" i="9" s="1"/>
  <c r="J397" i="9"/>
  <c r="AD397" i="9" s="1"/>
  <c r="I397" i="9"/>
  <c r="AC397" i="9" s="1"/>
  <c r="H397" i="9"/>
  <c r="AB397" i="9" s="1"/>
  <c r="G397" i="9"/>
  <c r="F397" i="9"/>
  <c r="Z397" i="9" s="1"/>
  <c r="E397" i="9"/>
  <c r="Y397" i="9" s="1"/>
  <c r="AT396" i="9"/>
  <c r="AS396" i="9"/>
  <c r="AR396" i="9"/>
  <c r="AQ396" i="9"/>
  <c r="AH396" i="9"/>
  <c r="M396" i="9"/>
  <c r="K396" i="9"/>
  <c r="AE396" i="9" s="1"/>
  <c r="J396" i="9"/>
  <c r="I396" i="9"/>
  <c r="AC396" i="9" s="1"/>
  <c r="AM396" i="9" s="1"/>
  <c r="H396" i="9"/>
  <c r="AB396" i="9" s="1"/>
  <c r="G396" i="9"/>
  <c r="AA396" i="9" s="1"/>
  <c r="F396" i="9"/>
  <c r="Z396" i="9" s="1"/>
  <c r="AJ396" i="9" s="1"/>
  <c r="E396" i="9"/>
  <c r="Y396" i="9" s="1"/>
  <c r="AT395" i="9"/>
  <c r="AS395" i="9"/>
  <c r="AR395" i="9"/>
  <c r="AQ395" i="9"/>
  <c r="AH395" i="9"/>
  <c r="AE395" i="9"/>
  <c r="M395" i="9"/>
  <c r="K395" i="9"/>
  <c r="J395" i="9"/>
  <c r="AD395" i="9" s="1"/>
  <c r="I395" i="9"/>
  <c r="AC395" i="9" s="1"/>
  <c r="H395" i="9"/>
  <c r="AB395" i="9" s="1"/>
  <c r="G395" i="9"/>
  <c r="AA395" i="9" s="1"/>
  <c r="F395" i="9"/>
  <c r="Z395" i="9" s="1"/>
  <c r="E395" i="9"/>
  <c r="Y395" i="9" s="1"/>
  <c r="AT394" i="9"/>
  <c r="AS394" i="9"/>
  <c r="AR394" i="9"/>
  <c r="AQ394" i="9"/>
  <c r="AH394" i="9"/>
  <c r="M394" i="9"/>
  <c r="K394" i="9"/>
  <c r="AE394" i="9" s="1"/>
  <c r="J394" i="9"/>
  <c r="AD394" i="9" s="1"/>
  <c r="I394" i="9"/>
  <c r="AC394" i="9" s="1"/>
  <c r="H394" i="9"/>
  <c r="AB394" i="9" s="1"/>
  <c r="G394" i="9"/>
  <c r="AA394" i="9" s="1"/>
  <c r="F394" i="9"/>
  <c r="E394" i="9"/>
  <c r="Y394" i="9" s="1"/>
  <c r="AT393" i="9"/>
  <c r="AS393" i="9"/>
  <c r="AR393" i="9"/>
  <c r="AQ393" i="9"/>
  <c r="AH393" i="9"/>
  <c r="AO393" i="9" s="1"/>
  <c r="M393" i="9"/>
  <c r="K393" i="9"/>
  <c r="AE393" i="9" s="1"/>
  <c r="J393" i="9"/>
  <c r="AD393" i="9" s="1"/>
  <c r="I393" i="9"/>
  <c r="AC393" i="9" s="1"/>
  <c r="H393" i="9"/>
  <c r="AB393" i="9" s="1"/>
  <c r="G393" i="9"/>
  <c r="AA393" i="9" s="1"/>
  <c r="F393" i="9"/>
  <c r="Z393" i="9" s="1"/>
  <c r="E393" i="9"/>
  <c r="AT392" i="9"/>
  <c r="AS392" i="9"/>
  <c r="AR392" i="9"/>
  <c r="AQ392" i="9"/>
  <c r="AH392" i="9"/>
  <c r="AL392" i="9" s="1"/>
  <c r="M392" i="9"/>
  <c r="K392" i="9"/>
  <c r="AE392" i="9" s="1"/>
  <c r="J392" i="9"/>
  <c r="AD392" i="9" s="1"/>
  <c r="AN392" i="9" s="1"/>
  <c r="I392" i="9"/>
  <c r="AC392" i="9" s="1"/>
  <c r="AM392" i="9" s="1"/>
  <c r="H392" i="9"/>
  <c r="AB392" i="9" s="1"/>
  <c r="G392" i="9"/>
  <c r="AA392" i="9" s="1"/>
  <c r="F392" i="9"/>
  <c r="E392" i="9"/>
  <c r="Y392" i="9" s="1"/>
  <c r="AI392" i="9" s="1"/>
  <c r="AT391" i="9"/>
  <c r="AS391" i="9"/>
  <c r="AR391" i="9"/>
  <c r="AQ391" i="9"/>
  <c r="AH391" i="9"/>
  <c r="M391" i="9"/>
  <c r="K391" i="9"/>
  <c r="AE391" i="9" s="1"/>
  <c r="J391" i="9"/>
  <c r="AD391" i="9" s="1"/>
  <c r="I391" i="9"/>
  <c r="AC391" i="9" s="1"/>
  <c r="H391" i="9"/>
  <c r="AB391" i="9" s="1"/>
  <c r="G391" i="9"/>
  <c r="AA391" i="9" s="1"/>
  <c r="F391" i="9"/>
  <c r="Z391" i="9" s="1"/>
  <c r="E391" i="9"/>
  <c r="Y391" i="9" s="1"/>
  <c r="AT390" i="9"/>
  <c r="AS390" i="9"/>
  <c r="AR390" i="9"/>
  <c r="AQ390" i="9"/>
  <c r="AH390" i="9"/>
  <c r="M390" i="9"/>
  <c r="K390" i="9"/>
  <c r="AE390" i="9" s="1"/>
  <c r="J390" i="9"/>
  <c r="AD390" i="9" s="1"/>
  <c r="I390" i="9"/>
  <c r="AC390" i="9" s="1"/>
  <c r="H390" i="9"/>
  <c r="AB390" i="9" s="1"/>
  <c r="G390" i="9"/>
  <c r="AA390" i="9" s="1"/>
  <c r="F390" i="9"/>
  <c r="E390" i="9"/>
  <c r="Y390" i="9" s="1"/>
  <c r="AT389" i="9"/>
  <c r="AS389" i="9"/>
  <c r="AR389" i="9"/>
  <c r="AQ389" i="9"/>
  <c r="AH389" i="9"/>
  <c r="M389" i="9"/>
  <c r="K389" i="9"/>
  <c r="AE389" i="9" s="1"/>
  <c r="AO389" i="9" s="1"/>
  <c r="J389" i="9"/>
  <c r="AD389" i="9" s="1"/>
  <c r="I389" i="9"/>
  <c r="AC389" i="9" s="1"/>
  <c r="H389" i="9"/>
  <c r="AB389" i="9" s="1"/>
  <c r="G389" i="9"/>
  <c r="AA389" i="9" s="1"/>
  <c r="F389" i="9"/>
  <c r="Z389" i="9" s="1"/>
  <c r="E389" i="9"/>
  <c r="AT388" i="9"/>
  <c r="AS388" i="9"/>
  <c r="AR388" i="9"/>
  <c r="AQ388" i="9"/>
  <c r="AH388" i="9"/>
  <c r="M388" i="9"/>
  <c r="K388" i="9"/>
  <c r="AE388" i="9" s="1"/>
  <c r="J388" i="9"/>
  <c r="AD388" i="9" s="1"/>
  <c r="I388" i="9"/>
  <c r="AC388" i="9" s="1"/>
  <c r="H388" i="9"/>
  <c r="AB388" i="9" s="1"/>
  <c r="G388" i="9"/>
  <c r="AA388" i="9" s="1"/>
  <c r="F388" i="9"/>
  <c r="E388" i="9"/>
  <c r="Y388" i="9" s="1"/>
  <c r="AI388" i="9" s="1"/>
  <c r="AT387" i="9"/>
  <c r="AS387" i="9"/>
  <c r="AR387" i="9"/>
  <c r="AQ387" i="9"/>
  <c r="AH387" i="9"/>
  <c r="M387" i="9"/>
  <c r="K387" i="9"/>
  <c r="AE387" i="9" s="1"/>
  <c r="J387" i="9"/>
  <c r="AD387" i="9" s="1"/>
  <c r="I387" i="9"/>
  <c r="AC387" i="9" s="1"/>
  <c r="H387" i="9"/>
  <c r="AB387" i="9" s="1"/>
  <c r="G387" i="9"/>
  <c r="AA387" i="9" s="1"/>
  <c r="F387" i="9"/>
  <c r="Z387" i="9" s="1"/>
  <c r="AJ387" i="9" s="1"/>
  <c r="E387" i="9"/>
  <c r="Y387" i="9" s="1"/>
  <c r="AT386" i="9"/>
  <c r="AS386" i="9"/>
  <c r="AR386" i="9"/>
  <c r="AQ386" i="9"/>
  <c r="AH386" i="9"/>
  <c r="AD386" i="9"/>
  <c r="M386" i="9"/>
  <c r="K386" i="9"/>
  <c r="AE386" i="9" s="1"/>
  <c r="J386" i="9"/>
  <c r="I386" i="9"/>
  <c r="AC386" i="9" s="1"/>
  <c r="AM386" i="9" s="1"/>
  <c r="H386" i="9"/>
  <c r="AB386" i="9" s="1"/>
  <c r="AL386" i="9" s="1"/>
  <c r="G386" i="9"/>
  <c r="AA386" i="9" s="1"/>
  <c r="F386" i="9"/>
  <c r="Z386" i="9" s="1"/>
  <c r="E386" i="9"/>
  <c r="Y386" i="9" s="1"/>
  <c r="AT385" i="9"/>
  <c r="AS385" i="9"/>
  <c r="AR385" i="9"/>
  <c r="AQ385" i="9"/>
  <c r="AH385" i="9"/>
  <c r="M385" i="9"/>
  <c r="K385" i="9"/>
  <c r="AE385" i="9" s="1"/>
  <c r="AO385" i="9" s="1"/>
  <c r="J385" i="9"/>
  <c r="AD385" i="9" s="1"/>
  <c r="AN385" i="9" s="1"/>
  <c r="I385" i="9"/>
  <c r="AC385" i="9" s="1"/>
  <c r="AM385" i="9" s="1"/>
  <c r="H385" i="9"/>
  <c r="AB385" i="9" s="1"/>
  <c r="G385" i="9"/>
  <c r="AA385" i="9" s="1"/>
  <c r="AK385" i="9" s="1"/>
  <c r="F385" i="9"/>
  <c r="Z385" i="9" s="1"/>
  <c r="AJ385" i="9" s="1"/>
  <c r="E385" i="9"/>
  <c r="AT384" i="9"/>
  <c r="AS384" i="9"/>
  <c r="AR384" i="9"/>
  <c r="AQ384" i="9"/>
  <c r="AH384" i="9"/>
  <c r="M384" i="9"/>
  <c r="K384" i="9"/>
  <c r="AE384" i="9" s="1"/>
  <c r="J384" i="9"/>
  <c r="AD384" i="9" s="1"/>
  <c r="I384" i="9"/>
  <c r="AC384" i="9" s="1"/>
  <c r="H384" i="9"/>
  <c r="AB384" i="9" s="1"/>
  <c r="G384" i="9"/>
  <c r="AA384" i="9" s="1"/>
  <c r="F384" i="9"/>
  <c r="Z384" i="9" s="1"/>
  <c r="E384" i="9"/>
  <c r="AT383" i="9"/>
  <c r="AS383" i="9"/>
  <c r="AR383" i="9"/>
  <c r="AQ383" i="9"/>
  <c r="AH383" i="9"/>
  <c r="AD383" i="9"/>
  <c r="M383" i="9"/>
  <c r="K383" i="9"/>
  <c r="AE383" i="9" s="1"/>
  <c r="J383" i="9"/>
  <c r="I383" i="9"/>
  <c r="AC383" i="9" s="1"/>
  <c r="AM383" i="9" s="1"/>
  <c r="H383" i="9"/>
  <c r="AB383" i="9" s="1"/>
  <c r="G383" i="9"/>
  <c r="AA383" i="9" s="1"/>
  <c r="F383" i="9"/>
  <c r="Z383" i="9" s="1"/>
  <c r="E383" i="9"/>
  <c r="Y383" i="9" s="1"/>
  <c r="AT382" i="9"/>
  <c r="AS382" i="9"/>
  <c r="AR382" i="9"/>
  <c r="AQ382" i="9"/>
  <c r="AH382" i="9"/>
  <c r="AD382" i="9"/>
  <c r="M382" i="9"/>
  <c r="K382" i="9"/>
  <c r="AE382" i="9" s="1"/>
  <c r="J382" i="9"/>
  <c r="I382" i="9"/>
  <c r="AC382" i="9" s="1"/>
  <c r="H382" i="9"/>
  <c r="AB382" i="9" s="1"/>
  <c r="AL382" i="9" s="1"/>
  <c r="G382" i="9"/>
  <c r="AA382" i="9" s="1"/>
  <c r="AK382" i="9" s="1"/>
  <c r="F382" i="9"/>
  <c r="Z382" i="9" s="1"/>
  <c r="E382" i="9"/>
  <c r="AT381" i="9"/>
  <c r="AS381" i="9"/>
  <c r="AR381" i="9"/>
  <c r="AQ381" i="9"/>
  <c r="AH381" i="9"/>
  <c r="AB381" i="9"/>
  <c r="M381" i="9"/>
  <c r="K381" i="9"/>
  <c r="AE381" i="9" s="1"/>
  <c r="J381" i="9"/>
  <c r="AD381" i="9" s="1"/>
  <c r="I381" i="9"/>
  <c r="AC381" i="9" s="1"/>
  <c r="H381" i="9"/>
  <c r="G381" i="9"/>
  <c r="AA381" i="9" s="1"/>
  <c r="F381" i="9"/>
  <c r="Z381" i="9" s="1"/>
  <c r="AJ381" i="9" s="1"/>
  <c r="E381" i="9"/>
  <c r="AT380" i="9"/>
  <c r="AS380" i="9"/>
  <c r="AR380" i="9"/>
  <c r="AQ380" i="9"/>
  <c r="AH380" i="9"/>
  <c r="M380" i="9"/>
  <c r="K380" i="9"/>
  <c r="AE380" i="9" s="1"/>
  <c r="AO380" i="9" s="1"/>
  <c r="J380" i="9"/>
  <c r="AD380" i="9" s="1"/>
  <c r="I380" i="9"/>
  <c r="AC380" i="9" s="1"/>
  <c r="AM380" i="9" s="1"/>
  <c r="H380" i="9"/>
  <c r="AB380" i="9" s="1"/>
  <c r="G380" i="9"/>
  <c r="AA380" i="9" s="1"/>
  <c r="F380" i="9"/>
  <c r="Z380" i="9" s="1"/>
  <c r="E380" i="9"/>
  <c r="AT379" i="9"/>
  <c r="AS379" i="9"/>
  <c r="AR379" i="9"/>
  <c r="AQ379" i="9"/>
  <c r="AH379" i="9"/>
  <c r="M379" i="9"/>
  <c r="K379" i="9"/>
  <c r="AE379" i="9" s="1"/>
  <c r="AO379" i="9" s="1"/>
  <c r="J379" i="9"/>
  <c r="AD379" i="9" s="1"/>
  <c r="AN379" i="9" s="1"/>
  <c r="I379" i="9"/>
  <c r="AC379" i="9" s="1"/>
  <c r="AM379" i="9" s="1"/>
  <c r="H379" i="9"/>
  <c r="AB379" i="9" s="1"/>
  <c r="G379" i="9"/>
  <c r="AA379" i="9" s="1"/>
  <c r="AK379" i="9" s="1"/>
  <c r="F379" i="9"/>
  <c r="Z379" i="9" s="1"/>
  <c r="AJ379" i="9" s="1"/>
  <c r="E379" i="9"/>
  <c r="Y379" i="9" s="1"/>
  <c r="AT378" i="9"/>
  <c r="AS378" i="9"/>
  <c r="AR378" i="9"/>
  <c r="AQ378" i="9"/>
  <c r="AH378" i="9"/>
  <c r="M378" i="9"/>
  <c r="K378" i="9"/>
  <c r="AE378" i="9" s="1"/>
  <c r="J378" i="9"/>
  <c r="AD378" i="9" s="1"/>
  <c r="I378" i="9"/>
  <c r="AC378" i="9" s="1"/>
  <c r="H378" i="9"/>
  <c r="AB378" i="9" s="1"/>
  <c r="AL378" i="9" s="1"/>
  <c r="G378" i="9"/>
  <c r="AA378" i="9" s="1"/>
  <c r="F378" i="9"/>
  <c r="Z378" i="9" s="1"/>
  <c r="E378" i="9"/>
  <c r="Y378" i="9" s="1"/>
  <c r="AT377" i="9"/>
  <c r="AS377" i="9"/>
  <c r="AR377" i="9"/>
  <c r="AQ377" i="9"/>
  <c r="AH377" i="9"/>
  <c r="AD377" i="9"/>
  <c r="M377" i="9"/>
  <c r="K377" i="9"/>
  <c r="AE377" i="9" s="1"/>
  <c r="J377" i="9"/>
  <c r="I377" i="9"/>
  <c r="AC377" i="9" s="1"/>
  <c r="H377" i="9"/>
  <c r="AB377" i="9" s="1"/>
  <c r="G377" i="9"/>
  <c r="AA377" i="9" s="1"/>
  <c r="F377" i="9"/>
  <c r="Z377" i="9" s="1"/>
  <c r="E377" i="9"/>
  <c r="AT376" i="9"/>
  <c r="AS376" i="9"/>
  <c r="AR376" i="9"/>
  <c r="AQ376" i="9"/>
  <c r="AO376" i="9"/>
  <c r="AH376" i="9"/>
  <c r="M376" i="9"/>
  <c r="K376" i="9"/>
  <c r="AE376" i="9" s="1"/>
  <c r="J376" i="9"/>
  <c r="AD376" i="9" s="1"/>
  <c r="I376" i="9"/>
  <c r="AC376" i="9" s="1"/>
  <c r="H376" i="9"/>
  <c r="AB376" i="9" s="1"/>
  <c r="G376" i="9"/>
  <c r="AA376" i="9" s="1"/>
  <c r="F376" i="9"/>
  <c r="Z376" i="9" s="1"/>
  <c r="E376" i="9"/>
  <c r="AT375" i="9"/>
  <c r="AS375" i="9"/>
  <c r="AR375" i="9"/>
  <c r="AQ375" i="9"/>
  <c r="AH375" i="9"/>
  <c r="AB375" i="9"/>
  <c r="M375" i="9"/>
  <c r="K375" i="9"/>
  <c r="AE375" i="9" s="1"/>
  <c r="J375" i="9"/>
  <c r="AD375" i="9" s="1"/>
  <c r="I375" i="9"/>
  <c r="AC375" i="9" s="1"/>
  <c r="H375" i="9"/>
  <c r="G375" i="9"/>
  <c r="AA375" i="9" s="1"/>
  <c r="F375" i="9"/>
  <c r="Z375" i="9" s="1"/>
  <c r="AJ375" i="9" s="1"/>
  <c r="E375" i="9"/>
  <c r="AT374" i="9"/>
  <c r="AS374" i="9"/>
  <c r="AR374" i="9"/>
  <c r="AQ374" i="9"/>
  <c r="AH374" i="9"/>
  <c r="M374" i="9"/>
  <c r="K374" i="9"/>
  <c r="AE374" i="9" s="1"/>
  <c r="J374" i="9"/>
  <c r="AD374" i="9" s="1"/>
  <c r="I374" i="9"/>
  <c r="AC374" i="9" s="1"/>
  <c r="H374" i="9"/>
  <c r="AB374" i="9" s="1"/>
  <c r="AL374" i="9" s="1"/>
  <c r="G374" i="9"/>
  <c r="AA374" i="9" s="1"/>
  <c r="F374" i="9"/>
  <c r="Z374" i="9" s="1"/>
  <c r="E374" i="9"/>
  <c r="Y374" i="9" s="1"/>
  <c r="AT373" i="9"/>
  <c r="AS373" i="9"/>
  <c r="AR373" i="9"/>
  <c r="AQ373" i="9"/>
  <c r="AH373" i="9"/>
  <c r="Z373" i="9"/>
  <c r="AJ373" i="9" s="1"/>
  <c r="M373" i="9"/>
  <c r="K373" i="9"/>
  <c r="AE373" i="9" s="1"/>
  <c r="J373" i="9"/>
  <c r="AD373" i="9" s="1"/>
  <c r="AN373" i="9" s="1"/>
  <c r="I373" i="9"/>
  <c r="AC373" i="9" s="1"/>
  <c r="AM373" i="9" s="1"/>
  <c r="H373" i="9"/>
  <c r="AB373" i="9" s="1"/>
  <c r="G373" i="9"/>
  <c r="AA373" i="9" s="1"/>
  <c r="AK373" i="9" s="1"/>
  <c r="F373" i="9"/>
  <c r="E373" i="9"/>
  <c r="AT372" i="9"/>
  <c r="AS372" i="9"/>
  <c r="AR372" i="9"/>
  <c r="AQ372" i="9"/>
  <c r="AH372" i="9"/>
  <c r="Z372" i="9"/>
  <c r="M372" i="9"/>
  <c r="K372" i="9"/>
  <c r="AE372" i="9" s="1"/>
  <c r="AO372" i="9" s="1"/>
  <c r="J372" i="9"/>
  <c r="AD372" i="9" s="1"/>
  <c r="I372" i="9"/>
  <c r="AC372" i="9" s="1"/>
  <c r="AM372" i="9" s="1"/>
  <c r="H372" i="9"/>
  <c r="AB372" i="9" s="1"/>
  <c r="G372" i="9"/>
  <c r="AA372" i="9" s="1"/>
  <c r="F372" i="9"/>
  <c r="E372" i="9"/>
  <c r="AT371" i="9"/>
  <c r="AS371" i="9"/>
  <c r="AR371" i="9"/>
  <c r="AQ371" i="9"/>
  <c r="AH371" i="9"/>
  <c r="AD371" i="9"/>
  <c r="M371" i="9"/>
  <c r="K371" i="9"/>
  <c r="AE371" i="9" s="1"/>
  <c r="J371" i="9"/>
  <c r="I371" i="9"/>
  <c r="AC371" i="9" s="1"/>
  <c r="H371" i="9"/>
  <c r="AB371" i="9" s="1"/>
  <c r="G371" i="9"/>
  <c r="AA371" i="9" s="1"/>
  <c r="F371" i="9"/>
  <c r="Z371" i="9" s="1"/>
  <c r="AJ371" i="9" s="1"/>
  <c r="E371" i="9"/>
  <c r="AT370" i="9"/>
  <c r="AS370" i="9"/>
  <c r="AR370" i="9"/>
  <c r="AQ370" i="9"/>
  <c r="AH370" i="9"/>
  <c r="M370" i="9"/>
  <c r="K370" i="9"/>
  <c r="AE370" i="9" s="1"/>
  <c r="J370" i="9"/>
  <c r="AD370" i="9" s="1"/>
  <c r="I370" i="9"/>
  <c r="AC370" i="9" s="1"/>
  <c r="H370" i="9"/>
  <c r="AB370" i="9" s="1"/>
  <c r="AL370" i="9" s="1"/>
  <c r="G370" i="9"/>
  <c r="AA370" i="9" s="1"/>
  <c r="AK370" i="9" s="1"/>
  <c r="F370" i="9"/>
  <c r="Z370" i="9" s="1"/>
  <c r="E370" i="9"/>
  <c r="Y370" i="9" s="1"/>
  <c r="AT369" i="9"/>
  <c r="AS369" i="9"/>
  <c r="AR369" i="9"/>
  <c r="AQ369" i="9"/>
  <c r="AH369" i="9"/>
  <c r="AD369" i="9"/>
  <c r="M369" i="9"/>
  <c r="K369" i="9"/>
  <c r="AE369" i="9" s="1"/>
  <c r="J369" i="9"/>
  <c r="I369" i="9"/>
  <c r="AC369" i="9" s="1"/>
  <c r="H369" i="9"/>
  <c r="AB369" i="9" s="1"/>
  <c r="G369" i="9"/>
  <c r="AA369" i="9" s="1"/>
  <c r="AK369" i="9" s="1"/>
  <c r="F369" i="9"/>
  <c r="Z369" i="9" s="1"/>
  <c r="E369" i="9"/>
  <c r="AT368" i="9"/>
  <c r="AS368" i="9"/>
  <c r="AR368" i="9"/>
  <c r="AQ368" i="9"/>
  <c r="AH368" i="9"/>
  <c r="AM368" i="9" s="1"/>
  <c r="M368" i="9"/>
  <c r="K368" i="9"/>
  <c r="AE368" i="9" s="1"/>
  <c r="J368" i="9"/>
  <c r="AD368" i="9" s="1"/>
  <c r="I368" i="9"/>
  <c r="AC368" i="9" s="1"/>
  <c r="H368" i="9"/>
  <c r="AB368" i="9" s="1"/>
  <c r="G368" i="9"/>
  <c r="AA368" i="9" s="1"/>
  <c r="F368" i="9"/>
  <c r="Z368" i="9" s="1"/>
  <c r="E368" i="9"/>
  <c r="AT367" i="9"/>
  <c r="AS367" i="9"/>
  <c r="AR367" i="9"/>
  <c r="AQ367" i="9"/>
  <c r="AH367" i="9"/>
  <c r="AK367" i="9" s="1"/>
  <c r="Z367" i="9"/>
  <c r="AJ367" i="9" s="1"/>
  <c r="M367" i="9"/>
  <c r="K367" i="9"/>
  <c r="J367" i="9"/>
  <c r="AD367" i="9" s="1"/>
  <c r="AN367" i="9" s="1"/>
  <c r="I367" i="9"/>
  <c r="AC367" i="9" s="1"/>
  <c r="AM367" i="9" s="1"/>
  <c r="H367" i="9"/>
  <c r="AB367" i="9" s="1"/>
  <c r="G367" i="9"/>
  <c r="AA367" i="9" s="1"/>
  <c r="F367" i="9"/>
  <c r="E367" i="9"/>
  <c r="Y367" i="9" s="1"/>
  <c r="AI367" i="9" s="1"/>
  <c r="AT366" i="9"/>
  <c r="AS366" i="9"/>
  <c r="AR366" i="9"/>
  <c r="AQ366" i="9"/>
  <c r="AH366" i="9"/>
  <c r="M366" i="9"/>
  <c r="K366" i="9"/>
  <c r="AE366" i="9" s="1"/>
  <c r="J366" i="9"/>
  <c r="AD366" i="9" s="1"/>
  <c r="I366" i="9"/>
  <c r="AC366" i="9" s="1"/>
  <c r="AM366" i="9" s="1"/>
  <c r="H366" i="9"/>
  <c r="AB366" i="9" s="1"/>
  <c r="AL366" i="9" s="1"/>
  <c r="G366" i="9"/>
  <c r="AA366" i="9" s="1"/>
  <c r="F366" i="9"/>
  <c r="Z366" i="9" s="1"/>
  <c r="E366" i="9"/>
  <c r="Y366" i="9" s="1"/>
  <c r="AI366" i="9" s="1"/>
  <c r="AT365" i="9"/>
  <c r="AS365" i="9"/>
  <c r="AR365" i="9"/>
  <c r="AQ365" i="9"/>
  <c r="AH365" i="9"/>
  <c r="AO365" i="9" s="1"/>
  <c r="M365" i="9"/>
  <c r="K365" i="9"/>
  <c r="AE365" i="9" s="1"/>
  <c r="J365" i="9"/>
  <c r="AD365" i="9" s="1"/>
  <c r="I365" i="9"/>
  <c r="AC365" i="9" s="1"/>
  <c r="AM365" i="9" s="1"/>
  <c r="H365" i="9"/>
  <c r="AB365" i="9" s="1"/>
  <c r="G365" i="9"/>
  <c r="AA365" i="9" s="1"/>
  <c r="F365" i="9"/>
  <c r="Z365" i="9" s="1"/>
  <c r="E365" i="9"/>
  <c r="AT364" i="9"/>
  <c r="AS364" i="9"/>
  <c r="AR364" i="9"/>
  <c r="AQ364" i="9"/>
  <c r="AH364" i="9"/>
  <c r="M364" i="9"/>
  <c r="K364" i="9"/>
  <c r="AE364" i="9" s="1"/>
  <c r="J364" i="9"/>
  <c r="AD364" i="9" s="1"/>
  <c r="I364" i="9"/>
  <c r="AC364" i="9" s="1"/>
  <c r="H364" i="9"/>
  <c r="AB364" i="9" s="1"/>
  <c r="G364" i="9"/>
  <c r="AA364" i="9" s="1"/>
  <c r="F364" i="9"/>
  <c r="Z364" i="9" s="1"/>
  <c r="E364" i="9"/>
  <c r="AT363" i="9"/>
  <c r="AS363" i="9"/>
  <c r="AR363" i="9"/>
  <c r="AQ363" i="9"/>
  <c r="AK363" i="9"/>
  <c r="AH363" i="9"/>
  <c r="AN363" i="9" s="1"/>
  <c r="AD363" i="9"/>
  <c r="M363" i="9"/>
  <c r="K363" i="9"/>
  <c r="J363" i="9"/>
  <c r="I363" i="9"/>
  <c r="AC363" i="9" s="1"/>
  <c r="H363" i="9"/>
  <c r="AB363" i="9" s="1"/>
  <c r="G363" i="9"/>
  <c r="AA363" i="9" s="1"/>
  <c r="F363" i="9"/>
  <c r="Z363" i="9" s="1"/>
  <c r="AJ363" i="9" s="1"/>
  <c r="E363" i="9"/>
  <c r="Y363" i="9" s="1"/>
  <c r="AT362" i="9"/>
  <c r="AS362" i="9"/>
  <c r="AR362" i="9"/>
  <c r="AQ362" i="9"/>
  <c r="AH362" i="9"/>
  <c r="AB362" i="9"/>
  <c r="M362" i="9"/>
  <c r="K362" i="9"/>
  <c r="AE362" i="9" s="1"/>
  <c r="J362" i="9"/>
  <c r="AD362" i="9" s="1"/>
  <c r="I362" i="9"/>
  <c r="AC362" i="9" s="1"/>
  <c r="H362" i="9"/>
  <c r="G362" i="9"/>
  <c r="AA362" i="9" s="1"/>
  <c r="AK362" i="9" s="1"/>
  <c r="F362" i="9"/>
  <c r="Z362" i="9" s="1"/>
  <c r="E362" i="9"/>
  <c r="Y362" i="9" s="1"/>
  <c r="AT361" i="9"/>
  <c r="AS361" i="9"/>
  <c r="AR361" i="9"/>
  <c r="AQ361" i="9"/>
  <c r="AH361" i="9"/>
  <c r="AD361" i="9"/>
  <c r="AN361" i="9" s="1"/>
  <c r="M361" i="9"/>
  <c r="K361" i="9"/>
  <c r="AE361" i="9" s="1"/>
  <c r="J361" i="9"/>
  <c r="I361" i="9"/>
  <c r="AC361" i="9" s="1"/>
  <c r="H361" i="9"/>
  <c r="AB361" i="9" s="1"/>
  <c r="G361" i="9"/>
  <c r="AA361" i="9" s="1"/>
  <c r="AK361" i="9" s="1"/>
  <c r="F361" i="9"/>
  <c r="Z361" i="9" s="1"/>
  <c r="E361" i="9"/>
  <c r="AT360" i="9"/>
  <c r="AS360" i="9"/>
  <c r="AR360" i="9"/>
  <c r="AQ360" i="9"/>
  <c r="AH360" i="9"/>
  <c r="AD360" i="9"/>
  <c r="AB360" i="9"/>
  <c r="M360" i="9"/>
  <c r="K360" i="9"/>
  <c r="AE360" i="9" s="1"/>
  <c r="AO360" i="9" s="1"/>
  <c r="J360" i="9"/>
  <c r="I360" i="9"/>
  <c r="AC360" i="9" s="1"/>
  <c r="H360" i="9"/>
  <c r="G360" i="9"/>
  <c r="AA360" i="9" s="1"/>
  <c r="F360" i="9"/>
  <c r="Z360" i="9" s="1"/>
  <c r="E360" i="9"/>
  <c r="AT359" i="9"/>
  <c r="AS359" i="9"/>
  <c r="AR359" i="9"/>
  <c r="AQ359" i="9"/>
  <c r="AM359" i="9"/>
  <c r="AH359" i="9"/>
  <c r="AD359" i="9"/>
  <c r="M359" i="9"/>
  <c r="K359" i="9"/>
  <c r="AE359" i="9" s="1"/>
  <c r="J359" i="9"/>
  <c r="I359" i="9"/>
  <c r="AC359" i="9" s="1"/>
  <c r="H359" i="9"/>
  <c r="AB359" i="9" s="1"/>
  <c r="G359" i="9"/>
  <c r="F359" i="9"/>
  <c r="Z359" i="9" s="1"/>
  <c r="E359" i="9"/>
  <c r="Y359" i="9" s="1"/>
  <c r="AT358" i="9"/>
  <c r="AS358" i="9"/>
  <c r="AR358" i="9"/>
  <c r="AQ358" i="9"/>
  <c r="AH358" i="9"/>
  <c r="M358" i="9"/>
  <c r="K358" i="9"/>
  <c r="AE358" i="9" s="1"/>
  <c r="J358" i="9"/>
  <c r="AD358" i="9" s="1"/>
  <c r="I358" i="9"/>
  <c r="AC358" i="9" s="1"/>
  <c r="H358" i="9"/>
  <c r="AB358" i="9" s="1"/>
  <c r="G358" i="9"/>
  <c r="AA358" i="9" s="1"/>
  <c r="F358" i="9"/>
  <c r="Z358" i="9" s="1"/>
  <c r="E358" i="9"/>
  <c r="AT357" i="9"/>
  <c r="AS357" i="9"/>
  <c r="AR357" i="9"/>
  <c r="AQ357" i="9"/>
  <c r="AH357" i="9"/>
  <c r="M357" i="9"/>
  <c r="K357" i="9"/>
  <c r="AE357" i="9" s="1"/>
  <c r="J357" i="9"/>
  <c r="AD357" i="9" s="1"/>
  <c r="I357" i="9"/>
  <c r="H357" i="9"/>
  <c r="AB357" i="9" s="1"/>
  <c r="G357" i="9"/>
  <c r="AA357" i="9" s="1"/>
  <c r="F357" i="9"/>
  <c r="Z357" i="9" s="1"/>
  <c r="AJ357" i="9" s="1"/>
  <c r="E357" i="9"/>
  <c r="Y357" i="9" s="1"/>
  <c r="AT356" i="9"/>
  <c r="AS356" i="9"/>
  <c r="AR356" i="9"/>
  <c r="AQ356" i="9"/>
  <c r="AK356" i="9"/>
  <c r="AH356" i="9"/>
  <c r="AC356" i="9"/>
  <c r="M356" i="9"/>
  <c r="K356" i="9"/>
  <c r="AE356" i="9" s="1"/>
  <c r="J356" i="9"/>
  <c r="AD356" i="9" s="1"/>
  <c r="I356" i="9"/>
  <c r="H356" i="9"/>
  <c r="AB356" i="9" s="1"/>
  <c r="G356" i="9"/>
  <c r="AA356" i="9" s="1"/>
  <c r="F356" i="9"/>
  <c r="Z356" i="9" s="1"/>
  <c r="E356" i="9"/>
  <c r="AT355" i="9"/>
  <c r="AS355" i="9"/>
  <c r="AR355" i="9"/>
  <c r="AQ355" i="9"/>
  <c r="AH355" i="9"/>
  <c r="AD355" i="9"/>
  <c r="M355" i="9"/>
  <c r="K355" i="9"/>
  <c r="AE355" i="9" s="1"/>
  <c r="J355" i="9"/>
  <c r="I355" i="9"/>
  <c r="AC355" i="9" s="1"/>
  <c r="H355" i="9"/>
  <c r="AB355" i="9" s="1"/>
  <c r="G355" i="9"/>
  <c r="AA355" i="9" s="1"/>
  <c r="F355" i="9"/>
  <c r="Z355" i="9" s="1"/>
  <c r="AJ355" i="9" s="1"/>
  <c r="E355" i="9"/>
  <c r="Y355" i="9" s="1"/>
  <c r="AT354" i="9"/>
  <c r="AS354" i="9"/>
  <c r="AR354" i="9"/>
  <c r="AQ354" i="9"/>
  <c r="AH354" i="9"/>
  <c r="AO354" i="9" s="1"/>
  <c r="AB354" i="9"/>
  <c r="M354" i="9"/>
  <c r="K354" i="9"/>
  <c r="AE354" i="9" s="1"/>
  <c r="J354" i="9"/>
  <c r="AD354" i="9" s="1"/>
  <c r="I354" i="9"/>
  <c r="AC354" i="9" s="1"/>
  <c r="H354" i="9"/>
  <c r="G354" i="9"/>
  <c r="AA354" i="9" s="1"/>
  <c r="F354" i="9"/>
  <c r="Z354" i="9" s="1"/>
  <c r="E354" i="9"/>
  <c r="AT353" i="9"/>
  <c r="AS353" i="9"/>
  <c r="AR353" i="9"/>
  <c r="AQ353" i="9"/>
  <c r="AM353" i="9"/>
  <c r="AH353" i="9"/>
  <c r="AE353" i="9"/>
  <c r="AO353" i="9" s="1"/>
  <c r="AD353" i="9"/>
  <c r="AN353" i="9" s="1"/>
  <c r="M353" i="9"/>
  <c r="K353" i="9"/>
  <c r="J353" i="9"/>
  <c r="I353" i="9"/>
  <c r="AC353" i="9" s="1"/>
  <c r="H353" i="9"/>
  <c r="AB353" i="9" s="1"/>
  <c r="G353" i="9"/>
  <c r="F353" i="9"/>
  <c r="Z353" i="9" s="1"/>
  <c r="AJ353" i="9" s="1"/>
  <c r="E353" i="9"/>
  <c r="Y353" i="9" s="1"/>
  <c r="AI353" i="9" s="1"/>
  <c r="AT352" i="9"/>
  <c r="AS352" i="9"/>
  <c r="AR352" i="9"/>
  <c r="AQ352" i="9"/>
  <c r="AH352" i="9"/>
  <c r="AO352" i="9" s="1"/>
  <c r="AB352" i="9"/>
  <c r="M352" i="9"/>
  <c r="K352" i="9"/>
  <c r="AE352" i="9" s="1"/>
  <c r="J352" i="9"/>
  <c r="AD352" i="9" s="1"/>
  <c r="I352" i="9"/>
  <c r="AC352" i="9" s="1"/>
  <c r="H352" i="9"/>
  <c r="G352" i="9"/>
  <c r="AA352" i="9" s="1"/>
  <c r="F352" i="9"/>
  <c r="Z352" i="9" s="1"/>
  <c r="E352" i="9"/>
  <c r="AT351" i="9"/>
  <c r="AS351" i="9"/>
  <c r="AR351" i="9"/>
  <c r="AQ351" i="9"/>
  <c r="AH351" i="9"/>
  <c r="M351" i="9"/>
  <c r="K351" i="9"/>
  <c r="AE351" i="9" s="1"/>
  <c r="J351" i="9"/>
  <c r="AD351" i="9" s="1"/>
  <c r="AN351" i="9" s="1"/>
  <c r="I351" i="9"/>
  <c r="AC351" i="9" s="1"/>
  <c r="H351" i="9"/>
  <c r="AB351" i="9" s="1"/>
  <c r="G351" i="9"/>
  <c r="AA351" i="9" s="1"/>
  <c r="F351" i="9"/>
  <c r="Z351" i="9" s="1"/>
  <c r="AJ351" i="9" s="1"/>
  <c r="E351" i="9"/>
  <c r="Y351" i="9" s="1"/>
  <c r="AT350" i="9"/>
  <c r="AS350" i="9"/>
  <c r="AR350" i="9"/>
  <c r="AQ350" i="9"/>
  <c r="AH350" i="9"/>
  <c r="AD350" i="9"/>
  <c r="M350" i="9"/>
  <c r="K350" i="9"/>
  <c r="AE350" i="9" s="1"/>
  <c r="J350" i="9"/>
  <c r="I350" i="9"/>
  <c r="AC350" i="9" s="1"/>
  <c r="H350" i="9"/>
  <c r="AB350" i="9" s="1"/>
  <c r="G350" i="9"/>
  <c r="AA350" i="9" s="1"/>
  <c r="F350" i="9"/>
  <c r="Z350" i="9" s="1"/>
  <c r="E350" i="9"/>
  <c r="AT349" i="9"/>
  <c r="AS349" i="9"/>
  <c r="AR349" i="9"/>
  <c r="AQ349" i="9"/>
  <c r="AM349" i="9"/>
  <c r="AH349" i="9"/>
  <c r="M349" i="9"/>
  <c r="K349" i="9"/>
  <c r="AE349" i="9" s="1"/>
  <c r="J349" i="9"/>
  <c r="AD349" i="9" s="1"/>
  <c r="I349" i="9"/>
  <c r="AC349" i="9" s="1"/>
  <c r="H349" i="9"/>
  <c r="AB349" i="9" s="1"/>
  <c r="G349" i="9"/>
  <c r="AA349" i="9" s="1"/>
  <c r="F349" i="9"/>
  <c r="Z349" i="9" s="1"/>
  <c r="AJ349" i="9" s="1"/>
  <c r="E349" i="9"/>
  <c r="AT348" i="9"/>
  <c r="AS348" i="9"/>
  <c r="AR348" i="9"/>
  <c r="AQ348" i="9"/>
  <c r="AH348" i="9"/>
  <c r="AB348" i="9"/>
  <c r="M348" i="9"/>
  <c r="K348" i="9"/>
  <c r="AE348" i="9" s="1"/>
  <c r="J348" i="9"/>
  <c r="AD348" i="9" s="1"/>
  <c r="I348" i="9"/>
  <c r="AC348" i="9" s="1"/>
  <c r="H348" i="9"/>
  <c r="G348" i="9"/>
  <c r="AA348" i="9" s="1"/>
  <c r="F348" i="9"/>
  <c r="Z348" i="9" s="1"/>
  <c r="E348" i="9"/>
  <c r="AT347" i="9"/>
  <c r="AS347" i="9"/>
  <c r="AR347" i="9"/>
  <c r="AQ347" i="9"/>
  <c r="AH347" i="9"/>
  <c r="AB347" i="9"/>
  <c r="AL347" i="9" s="1"/>
  <c r="M347" i="9"/>
  <c r="K347" i="9"/>
  <c r="AE347" i="9" s="1"/>
  <c r="AO347" i="9" s="1"/>
  <c r="J347" i="9"/>
  <c r="AD347" i="9" s="1"/>
  <c r="AN347" i="9" s="1"/>
  <c r="I347" i="9"/>
  <c r="AC347" i="9" s="1"/>
  <c r="H347" i="9"/>
  <c r="G347" i="9"/>
  <c r="AA347" i="9" s="1"/>
  <c r="AK347" i="9" s="1"/>
  <c r="F347" i="9"/>
  <c r="Z347" i="9" s="1"/>
  <c r="AJ347" i="9" s="1"/>
  <c r="E347" i="9"/>
  <c r="Y347" i="9" s="1"/>
  <c r="AI347" i="9" s="1"/>
  <c r="AT346" i="9"/>
  <c r="AS346" i="9"/>
  <c r="AR346" i="9"/>
  <c r="AQ346" i="9"/>
  <c r="AH346" i="9"/>
  <c r="M346" i="9"/>
  <c r="K346" i="9"/>
  <c r="AE346" i="9" s="1"/>
  <c r="AO346" i="9" s="1"/>
  <c r="J346" i="9"/>
  <c r="AD346" i="9" s="1"/>
  <c r="I346" i="9"/>
  <c r="AC346" i="9" s="1"/>
  <c r="AM346" i="9" s="1"/>
  <c r="H346" i="9"/>
  <c r="AB346" i="9" s="1"/>
  <c r="AL346" i="9" s="1"/>
  <c r="G346" i="9"/>
  <c r="AA346" i="9" s="1"/>
  <c r="F346" i="9"/>
  <c r="Z346" i="9" s="1"/>
  <c r="E346" i="9"/>
  <c r="Y346" i="9" s="1"/>
  <c r="AI346" i="9" s="1"/>
  <c r="AT345" i="9"/>
  <c r="AS345" i="9"/>
  <c r="AR345" i="9"/>
  <c r="AQ345" i="9"/>
  <c r="AH345" i="9"/>
  <c r="M345" i="9"/>
  <c r="K345" i="9"/>
  <c r="AE345" i="9" s="1"/>
  <c r="J345" i="9"/>
  <c r="AD345" i="9" s="1"/>
  <c r="I345" i="9"/>
  <c r="AC345" i="9" s="1"/>
  <c r="AM345" i="9" s="1"/>
  <c r="H345" i="9"/>
  <c r="AB345" i="9" s="1"/>
  <c r="G345" i="9"/>
  <c r="AA345" i="9" s="1"/>
  <c r="F345" i="9"/>
  <c r="Z345" i="9" s="1"/>
  <c r="E345" i="9"/>
  <c r="Y345" i="9" s="1"/>
  <c r="AT344" i="9"/>
  <c r="AS344" i="9"/>
  <c r="AR344" i="9"/>
  <c r="AQ344" i="9"/>
  <c r="AH344" i="9"/>
  <c r="AD344" i="9"/>
  <c r="M344" i="9"/>
  <c r="K344" i="9"/>
  <c r="AE344" i="9" s="1"/>
  <c r="J344" i="9"/>
  <c r="I344" i="9"/>
  <c r="AC344" i="9" s="1"/>
  <c r="H344" i="9"/>
  <c r="AB344" i="9" s="1"/>
  <c r="G344" i="9"/>
  <c r="AA344" i="9" s="1"/>
  <c r="F344" i="9"/>
  <c r="E344" i="9"/>
  <c r="Y344" i="9" s="1"/>
  <c r="AT343" i="9"/>
  <c r="AS343" i="9"/>
  <c r="AR343" i="9"/>
  <c r="AQ343" i="9"/>
  <c r="AH343" i="9"/>
  <c r="AE343" i="9"/>
  <c r="M343" i="9"/>
  <c r="K343" i="9"/>
  <c r="J343" i="9"/>
  <c r="AD343" i="9" s="1"/>
  <c r="I343" i="9"/>
  <c r="AC343" i="9" s="1"/>
  <c r="H343" i="9"/>
  <c r="AB343" i="9" s="1"/>
  <c r="G343" i="9"/>
  <c r="AA343" i="9" s="1"/>
  <c r="F343" i="9"/>
  <c r="Z343" i="9" s="1"/>
  <c r="E343" i="9"/>
  <c r="AT342" i="9"/>
  <c r="AS342" i="9"/>
  <c r="AR342" i="9"/>
  <c r="AQ342" i="9"/>
  <c r="AH342" i="9"/>
  <c r="M342" i="9"/>
  <c r="K342" i="9"/>
  <c r="AE342" i="9" s="1"/>
  <c r="J342" i="9"/>
  <c r="AD342" i="9" s="1"/>
  <c r="I342" i="9"/>
  <c r="AC342" i="9" s="1"/>
  <c r="AM342" i="9" s="1"/>
  <c r="H342" i="9"/>
  <c r="AB342" i="9" s="1"/>
  <c r="G342" i="9"/>
  <c r="AA342" i="9" s="1"/>
  <c r="F342" i="9"/>
  <c r="Z342" i="9" s="1"/>
  <c r="AJ342" i="9" s="1"/>
  <c r="E342" i="9"/>
  <c r="Y342" i="9" s="1"/>
  <c r="AT341" i="9"/>
  <c r="AS341" i="9"/>
  <c r="AR341" i="9"/>
  <c r="AQ341" i="9"/>
  <c r="AH341" i="9"/>
  <c r="M341" i="9"/>
  <c r="K341" i="9"/>
  <c r="AE341" i="9" s="1"/>
  <c r="J341" i="9"/>
  <c r="AD341" i="9" s="1"/>
  <c r="I341" i="9"/>
  <c r="AC341" i="9" s="1"/>
  <c r="H341" i="9"/>
  <c r="AB341" i="9" s="1"/>
  <c r="G341" i="9"/>
  <c r="AA341" i="9" s="1"/>
  <c r="F341" i="9"/>
  <c r="Z341" i="9" s="1"/>
  <c r="E341" i="9"/>
  <c r="Y341" i="9" s="1"/>
  <c r="AT340" i="9"/>
  <c r="AS340" i="9"/>
  <c r="AR340" i="9"/>
  <c r="AQ340" i="9"/>
  <c r="AH340" i="9"/>
  <c r="AD340" i="9"/>
  <c r="M340" i="9"/>
  <c r="K340" i="9"/>
  <c r="AE340" i="9" s="1"/>
  <c r="J340" i="9"/>
  <c r="I340" i="9"/>
  <c r="AC340" i="9" s="1"/>
  <c r="H340" i="9"/>
  <c r="AB340" i="9" s="1"/>
  <c r="G340" i="9"/>
  <c r="AA340" i="9" s="1"/>
  <c r="F340" i="9"/>
  <c r="E340" i="9"/>
  <c r="Y340" i="9" s="1"/>
  <c r="AT339" i="9"/>
  <c r="AS339" i="9"/>
  <c r="AR339" i="9"/>
  <c r="AQ339" i="9"/>
  <c r="AH339" i="9"/>
  <c r="AE339" i="9"/>
  <c r="M339" i="9"/>
  <c r="K339" i="9"/>
  <c r="J339" i="9"/>
  <c r="AD339" i="9" s="1"/>
  <c r="I339" i="9"/>
  <c r="AC339" i="9" s="1"/>
  <c r="H339" i="9"/>
  <c r="AB339" i="9" s="1"/>
  <c r="G339" i="9"/>
  <c r="AA339" i="9" s="1"/>
  <c r="F339" i="9"/>
  <c r="Z339" i="9" s="1"/>
  <c r="AJ339" i="9" s="1"/>
  <c r="E339" i="9"/>
  <c r="Y339" i="9" s="1"/>
  <c r="AT338" i="9"/>
  <c r="AS338" i="9"/>
  <c r="AR338" i="9"/>
  <c r="AQ338" i="9"/>
  <c r="AH338" i="9"/>
  <c r="M338" i="9"/>
  <c r="K338" i="9"/>
  <c r="AE338" i="9" s="1"/>
  <c r="J338" i="9"/>
  <c r="AD338" i="9" s="1"/>
  <c r="I338" i="9"/>
  <c r="AC338" i="9" s="1"/>
  <c r="H338" i="9"/>
  <c r="AB338" i="9" s="1"/>
  <c r="G338" i="9"/>
  <c r="AA338" i="9" s="1"/>
  <c r="F338" i="9"/>
  <c r="Z338" i="9" s="1"/>
  <c r="E338" i="9"/>
  <c r="Y338" i="9" s="1"/>
  <c r="AT337" i="9"/>
  <c r="AS337" i="9"/>
  <c r="AR337" i="9"/>
  <c r="AQ337" i="9"/>
  <c r="AH337" i="9"/>
  <c r="M337" i="9"/>
  <c r="K337" i="9"/>
  <c r="AE337" i="9" s="1"/>
  <c r="AO337" i="9" s="1"/>
  <c r="J337" i="9"/>
  <c r="AD337" i="9" s="1"/>
  <c r="I337" i="9"/>
  <c r="AC337" i="9" s="1"/>
  <c r="H337" i="9"/>
  <c r="AB337" i="9" s="1"/>
  <c r="G337" i="9"/>
  <c r="AA337" i="9" s="1"/>
  <c r="F337" i="9"/>
  <c r="Z337" i="9" s="1"/>
  <c r="AJ337" i="9" s="1"/>
  <c r="E337" i="9"/>
  <c r="Y337" i="9" s="1"/>
  <c r="AT336" i="9"/>
  <c r="AS336" i="9"/>
  <c r="AR336" i="9"/>
  <c r="AQ336" i="9"/>
  <c r="AH336" i="9"/>
  <c r="AD336" i="9"/>
  <c r="M336" i="9"/>
  <c r="K336" i="9"/>
  <c r="AE336" i="9" s="1"/>
  <c r="J336" i="9"/>
  <c r="I336" i="9"/>
  <c r="AC336" i="9" s="1"/>
  <c r="H336" i="9"/>
  <c r="AB336" i="9" s="1"/>
  <c r="G336" i="9"/>
  <c r="AA336" i="9" s="1"/>
  <c r="F336" i="9"/>
  <c r="E336" i="9"/>
  <c r="Y336" i="9" s="1"/>
  <c r="AT335" i="9"/>
  <c r="AS335" i="9"/>
  <c r="AR335" i="9"/>
  <c r="AQ335" i="9"/>
  <c r="AH335" i="9"/>
  <c r="AE335" i="9"/>
  <c r="AO335" i="9" s="1"/>
  <c r="M335" i="9"/>
  <c r="K335" i="9"/>
  <c r="J335" i="9"/>
  <c r="AD335" i="9" s="1"/>
  <c r="AN335" i="9" s="1"/>
  <c r="I335" i="9"/>
  <c r="AC335" i="9" s="1"/>
  <c r="H335" i="9"/>
  <c r="AB335" i="9" s="1"/>
  <c r="AL335" i="9" s="1"/>
  <c r="G335" i="9"/>
  <c r="AA335" i="9" s="1"/>
  <c r="F335" i="9"/>
  <c r="Z335" i="9" s="1"/>
  <c r="AJ335" i="9" s="1"/>
  <c r="E335" i="9"/>
  <c r="Y335" i="9" s="1"/>
  <c r="AI335" i="9" s="1"/>
  <c r="AT334" i="9"/>
  <c r="AS334" i="9"/>
  <c r="AR334" i="9"/>
  <c r="AQ334" i="9"/>
  <c r="AH334" i="9"/>
  <c r="M334" i="9"/>
  <c r="K334" i="9"/>
  <c r="AE334" i="9" s="1"/>
  <c r="J334" i="9"/>
  <c r="AD334" i="9" s="1"/>
  <c r="I334" i="9"/>
  <c r="AC334" i="9" s="1"/>
  <c r="H334" i="9"/>
  <c r="AB334" i="9" s="1"/>
  <c r="G334" i="9"/>
  <c r="AA334" i="9" s="1"/>
  <c r="F334" i="9"/>
  <c r="Z334" i="9" s="1"/>
  <c r="E334" i="9"/>
  <c r="Y334" i="9" s="1"/>
  <c r="AI334" i="9" s="1"/>
  <c r="AT333" i="9"/>
  <c r="AS333" i="9"/>
  <c r="AR333" i="9"/>
  <c r="AQ333" i="9"/>
  <c r="AH333" i="9"/>
  <c r="M333" i="9"/>
  <c r="K333" i="9"/>
  <c r="AE333" i="9" s="1"/>
  <c r="J333" i="9"/>
  <c r="AD333" i="9" s="1"/>
  <c r="I333" i="9"/>
  <c r="AC333" i="9" s="1"/>
  <c r="H333" i="9"/>
  <c r="AB333" i="9" s="1"/>
  <c r="G333" i="9"/>
  <c r="AA333" i="9" s="1"/>
  <c r="F333" i="9"/>
  <c r="Z333" i="9" s="1"/>
  <c r="AJ333" i="9" s="1"/>
  <c r="E333" i="9"/>
  <c r="Y333" i="9" s="1"/>
  <c r="AT332" i="9"/>
  <c r="AS332" i="9"/>
  <c r="AR332" i="9"/>
  <c r="AQ332" i="9"/>
  <c r="AH332" i="9"/>
  <c r="AB332" i="9"/>
  <c r="M332" i="9"/>
  <c r="K332" i="9"/>
  <c r="AE332" i="9" s="1"/>
  <c r="J332" i="9"/>
  <c r="AD332" i="9" s="1"/>
  <c r="I332" i="9"/>
  <c r="AC332" i="9" s="1"/>
  <c r="H332" i="9"/>
  <c r="G332" i="9"/>
  <c r="AA332" i="9" s="1"/>
  <c r="F332" i="9"/>
  <c r="E332" i="9"/>
  <c r="Y332" i="9" s="1"/>
  <c r="AT331" i="9"/>
  <c r="AS331" i="9"/>
  <c r="AR331" i="9"/>
  <c r="AQ331" i="9"/>
  <c r="AH331" i="9"/>
  <c r="M331" i="9"/>
  <c r="K331" i="9"/>
  <c r="AE331" i="9" s="1"/>
  <c r="AO331" i="9" s="1"/>
  <c r="J331" i="9"/>
  <c r="AD331" i="9" s="1"/>
  <c r="AN331" i="9" s="1"/>
  <c r="I331" i="9"/>
  <c r="AC331" i="9" s="1"/>
  <c r="H331" i="9"/>
  <c r="AB331" i="9" s="1"/>
  <c r="AL331" i="9" s="1"/>
  <c r="G331" i="9"/>
  <c r="AA331" i="9" s="1"/>
  <c r="AK331" i="9" s="1"/>
  <c r="F331" i="9"/>
  <c r="Z331" i="9" s="1"/>
  <c r="AJ331" i="9" s="1"/>
  <c r="E331" i="9"/>
  <c r="Y331" i="9" s="1"/>
  <c r="AT330" i="9"/>
  <c r="AS330" i="9"/>
  <c r="AR330" i="9"/>
  <c r="AQ330" i="9"/>
  <c r="AH330" i="9"/>
  <c r="M330" i="9"/>
  <c r="K330" i="9"/>
  <c r="AE330" i="9" s="1"/>
  <c r="AO330" i="9" s="1"/>
  <c r="J330" i="9"/>
  <c r="AD330" i="9" s="1"/>
  <c r="I330" i="9"/>
  <c r="AC330" i="9" s="1"/>
  <c r="AM330" i="9" s="1"/>
  <c r="H330" i="9"/>
  <c r="AB330" i="9" s="1"/>
  <c r="AL330" i="9" s="1"/>
  <c r="G330" i="9"/>
  <c r="AA330" i="9" s="1"/>
  <c r="F330" i="9"/>
  <c r="Z330" i="9" s="1"/>
  <c r="AJ330" i="9" s="1"/>
  <c r="E330" i="9"/>
  <c r="Y330" i="9" s="1"/>
  <c r="AI330" i="9" s="1"/>
  <c r="AT329" i="9"/>
  <c r="AS329" i="9"/>
  <c r="AR329" i="9"/>
  <c r="AQ329" i="9"/>
  <c r="AH329" i="9"/>
  <c r="M329" i="9"/>
  <c r="K329" i="9"/>
  <c r="AE329" i="9" s="1"/>
  <c r="AO329" i="9" s="1"/>
  <c r="J329" i="9"/>
  <c r="AD329" i="9" s="1"/>
  <c r="I329" i="9"/>
  <c r="AC329" i="9" s="1"/>
  <c r="AM329" i="9" s="1"/>
  <c r="H329" i="9"/>
  <c r="AB329" i="9" s="1"/>
  <c r="G329" i="9"/>
  <c r="AA329" i="9" s="1"/>
  <c r="F329" i="9"/>
  <c r="Z329" i="9" s="1"/>
  <c r="AJ329" i="9" s="1"/>
  <c r="E329" i="9"/>
  <c r="Y329" i="9" s="1"/>
  <c r="AT328" i="9"/>
  <c r="AS328" i="9"/>
  <c r="AR328" i="9"/>
  <c r="AQ328" i="9"/>
  <c r="AH328" i="9"/>
  <c r="AB328" i="9"/>
  <c r="M328" i="9"/>
  <c r="K328" i="9"/>
  <c r="AE328" i="9" s="1"/>
  <c r="J328" i="9"/>
  <c r="AD328" i="9" s="1"/>
  <c r="I328" i="9"/>
  <c r="AC328" i="9" s="1"/>
  <c r="H328" i="9"/>
  <c r="G328" i="9"/>
  <c r="AA328" i="9" s="1"/>
  <c r="F328" i="9"/>
  <c r="E328" i="9"/>
  <c r="Y328" i="9" s="1"/>
  <c r="AT327" i="9"/>
  <c r="AS327" i="9"/>
  <c r="AR327" i="9"/>
  <c r="AQ327" i="9"/>
  <c r="AH327" i="9"/>
  <c r="AB327" i="9"/>
  <c r="AL327" i="9" s="1"/>
  <c r="M327" i="9"/>
  <c r="K327" i="9"/>
  <c r="AE327" i="9" s="1"/>
  <c r="AO327" i="9" s="1"/>
  <c r="J327" i="9"/>
  <c r="AD327" i="9" s="1"/>
  <c r="AN327" i="9" s="1"/>
  <c r="I327" i="9"/>
  <c r="AC327" i="9" s="1"/>
  <c r="H327" i="9"/>
  <c r="G327" i="9"/>
  <c r="AA327" i="9" s="1"/>
  <c r="AK327" i="9" s="1"/>
  <c r="F327" i="9"/>
  <c r="Z327" i="9" s="1"/>
  <c r="AJ327" i="9" s="1"/>
  <c r="E327" i="9"/>
  <c r="Y327" i="9" s="1"/>
  <c r="AT326" i="9"/>
  <c r="AS326" i="9"/>
  <c r="AR326" i="9"/>
  <c r="AQ326" i="9"/>
  <c r="AH326" i="9"/>
  <c r="M326" i="9"/>
  <c r="K326" i="9"/>
  <c r="AE326" i="9" s="1"/>
  <c r="AO326" i="9" s="1"/>
  <c r="J326" i="9"/>
  <c r="AD326" i="9" s="1"/>
  <c r="I326" i="9"/>
  <c r="AC326" i="9" s="1"/>
  <c r="AM326" i="9" s="1"/>
  <c r="H326" i="9"/>
  <c r="AB326" i="9" s="1"/>
  <c r="G326" i="9"/>
  <c r="AA326" i="9" s="1"/>
  <c r="F326" i="9"/>
  <c r="Z326" i="9" s="1"/>
  <c r="AJ326" i="9" s="1"/>
  <c r="E326" i="9"/>
  <c r="AT325" i="9"/>
  <c r="AS325" i="9"/>
  <c r="AR325" i="9"/>
  <c r="AQ325" i="9"/>
  <c r="AH325" i="9"/>
  <c r="AD325" i="9"/>
  <c r="M325" i="9"/>
  <c r="K325" i="9"/>
  <c r="AE325" i="9" s="1"/>
  <c r="AO325" i="9" s="1"/>
  <c r="J325" i="9"/>
  <c r="I325" i="9"/>
  <c r="AC325" i="9" s="1"/>
  <c r="H325" i="9"/>
  <c r="AB325" i="9" s="1"/>
  <c r="G325" i="9"/>
  <c r="AA325" i="9" s="1"/>
  <c r="F325" i="9"/>
  <c r="Z325" i="9" s="1"/>
  <c r="AJ325" i="9" s="1"/>
  <c r="E325" i="9"/>
  <c r="AT324" i="9"/>
  <c r="AS324" i="9"/>
  <c r="AR324" i="9"/>
  <c r="AQ324" i="9"/>
  <c r="AH324" i="9"/>
  <c r="AD324" i="9"/>
  <c r="M324" i="9"/>
  <c r="K324" i="9"/>
  <c r="AE324" i="9" s="1"/>
  <c r="J324" i="9"/>
  <c r="I324" i="9"/>
  <c r="AC324" i="9" s="1"/>
  <c r="H324" i="9"/>
  <c r="AB324" i="9" s="1"/>
  <c r="G324" i="9"/>
  <c r="AA324" i="9" s="1"/>
  <c r="F324" i="9"/>
  <c r="E324" i="9"/>
  <c r="Y324" i="9" s="1"/>
  <c r="AT323" i="9"/>
  <c r="AS323" i="9"/>
  <c r="AR323" i="9"/>
  <c r="AQ323" i="9"/>
  <c r="AH323" i="9"/>
  <c r="AI323" i="9" s="1"/>
  <c r="AB323" i="9"/>
  <c r="M323" i="9"/>
  <c r="K323" i="9"/>
  <c r="AE323" i="9" s="1"/>
  <c r="J323" i="9"/>
  <c r="AD323" i="9" s="1"/>
  <c r="I323" i="9"/>
  <c r="AC323" i="9" s="1"/>
  <c r="H323" i="9"/>
  <c r="G323" i="9"/>
  <c r="AA323" i="9" s="1"/>
  <c r="F323" i="9"/>
  <c r="Z323" i="9" s="1"/>
  <c r="AJ323" i="9" s="1"/>
  <c r="E323" i="9"/>
  <c r="Y323" i="9" s="1"/>
  <c r="AT322" i="9"/>
  <c r="AS322" i="9"/>
  <c r="AR322" i="9"/>
  <c r="AQ322" i="9"/>
  <c r="AH322" i="9"/>
  <c r="M322" i="9"/>
  <c r="K322" i="9"/>
  <c r="AE322" i="9" s="1"/>
  <c r="J322" i="9"/>
  <c r="AD322" i="9" s="1"/>
  <c r="I322" i="9"/>
  <c r="AC322" i="9" s="1"/>
  <c r="AM322" i="9" s="1"/>
  <c r="H322" i="9"/>
  <c r="AB322" i="9" s="1"/>
  <c r="G322" i="9"/>
  <c r="AA322" i="9" s="1"/>
  <c r="F322" i="9"/>
  <c r="Z322" i="9" s="1"/>
  <c r="E322" i="9"/>
  <c r="AT321" i="9"/>
  <c r="AS321" i="9"/>
  <c r="AR321" i="9"/>
  <c r="AQ321" i="9"/>
  <c r="AH321" i="9"/>
  <c r="AD321" i="9"/>
  <c r="M321" i="9"/>
  <c r="K321" i="9"/>
  <c r="AE321" i="9" s="1"/>
  <c r="J321" i="9"/>
  <c r="I321" i="9"/>
  <c r="AC321" i="9" s="1"/>
  <c r="H321" i="9"/>
  <c r="AB321" i="9" s="1"/>
  <c r="G321" i="9"/>
  <c r="AA321" i="9" s="1"/>
  <c r="F321" i="9"/>
  <c r="Z321" i="9" s="1"/>
  <c r="AJ321" i="9" s="1"/>
  <c r="E321" i="9"/>
  <c r="AT320" i="9"/>
  <c r="AS320" i="9"/>
  <c r="AR320" i="9"/>
  <c r="AQ320" i="9"/>
  <c r="AH320" i="9"/>
  <c r="AB320" i="9"/>
  <c r="M320" i="9"/>
  <c r="K320" i="9"/>
  <c r="AE320" i="9" s="1"/>
  <c r="J320" i="9"/>
  <c r="AD320" i="9" s="1"/>
  <c r="I320" i="9"/>
  <c r="AC320" i="9" s="1"/>
  <c r="H320" i="9"/>
  <c r="G320" i="9"/>
  <c r="AA320" i="9" s="1"/>
  <c r="F320" i="9"/>
  <c r="E320" i="9"/>
  <c r="Y320" i="9" s="1"/>
  <c r="AT319" i="9"/>
  <c r="AS319" i="9"/>
  <c r="AR319" i="9"/>
  <c r="AQ319" i="9"/>
  <c r="AH319" i="9"/>
  <c r="M319" i="9"/>
  <c r="K319" i="9"/>
  <c r="AE319" i="9" s="1"/>
  <c r="AO319" i="9" s="1"/>
  <c r="J319" i="9"/>
  <c r="AD319" i="9" s="1"/>
  <c r="I319" i="9"/>
  <c r="AC319" i="9" s="1"/>
  <c r="H319" i="9"/>
  <c r="AB319" i="9" s="1"/>
  <c r="AL319" i="9" s="1"/>
  <c r="G319" i="9"/>
  <c r="AA319" i="9" s="1"/>
  <c r="F319" i="9"/>
  <c r="Z319" i="9" s="1"/>
  <c r="AJ319" i="9" s="1"/>
  <c r="E319" i="9"/>
  <c r="Y319" i="9" s="1"/>
  <c r="AT318" i="9"/>
  <c r="AS318" i="9"/>
  <c r="AR318" i="9"/>
  <c r="AQ318" i="9"/>
  <c r="AH318" i="9"/>
  <c r="M318" i="9"/>
  <c r="K318" i="9"/>
  <c r="AE318" i="9" s="1"/>
  <c r="AO318" i="9" s="1"/>
  <c r="J318" i="9"/>
  <c r="AD318" i="9" s="1"/>
  <c r="I318" i="9"/>
  <c r="AC318" i="9" s="1"/>
  <c r="AM318" i="9" s="1"/>
  <c r="H318" i="9"/>
  <c r="AB318" i="9" s="1"/>
  <c r="AL318" i="9" s="1"/>
  <c r="G318" i="9"/>
  <c r="AA318" i="9" s="1"/>
  <c r="F318" i="9"/>
  <c r="Z318" i="9" s="1"/>
  <c r="AJ318" i="9" s="1"/>
  <c r="E318" i="9"/>
  <c r="AT317" i="9"/>
  <c r="AS317" i="9"/>
  <c r="AR317" i="9"/>
  <c r="AQ317" i="9"/>
  <c r="AJ317" i="9"/>
  <c r="AH317" i="9"/>
  <c r="M317" i="9"/>
  <c r="K317" i="9"/>
  <c r="AE317" i="9" s="1"/>
  <c r="J317" i="9"/>
  <c r="AD317" i="9" s="1"/>
  <c r="I317" i="9"/>
  <c r="AC317" i="9" s="1"/>
  <c r="H317" i="9"/>
  <c r="AB317" i="9" s="1"/>
  <c r="G317" i="9"/>
  <c r="AA317" i="9" s="1"/>
  <c r="F317" i="9"/>
  <c r="Z317" i="9" s="1"/>
  <c r="E317" i="9"/>
  <c r="AT316" i="9"/>
  <c r="AS316" i="9"/>
  <c r="AR316" i="9"/>
  <c r="AQ316" i="9"/>
  <c r="AH316" i="9"/>
  <c r="AB316" i="9"/>
  <c r="M316" i="9"/>
  <c r="K316" i="9"/>
  <c r="AE316" i="9" s="1"/>
  <c r="J316" i="9"/>
  <c r="AD316" i="9" s="1"/>
  <c r="I316" i="9"/>
  <c r="AC316" i="9" s="1"/>
  <c r="H316" i="9"/>
  <c r="G316" i="9"/>
  <c r="AA316" i="9" s="1"/>
  <c r="F316" i="9"/>
  <c r="E316" i="9"/>
  <c r="Y316" i="9" s="1"/>
  <c r="AT315" i="9"/>
  <c r="AS315" i="9"/>
  <c r="AR315" i="9"/>
  <c r="AQ315" i="9"/>
  <c r="AH315" i="9"/>
  <c r="AI315" i="9" s="1"/>
  <c r="M315" i="9"/>
  <c r="K315" i="9"/>
  <c r="AE315" i="9" s="1"/>
  <c r="AO315" i="9" s="1"/>
  <c r="J315" i="9"/>
  <c r="AD315" i="9" s="1"/>
  <c r="I315" i="9"/>
  <c r="AC315" i="9" s="1"/>
  <c r="H315" i="9"/>
  <c r="AB315" i="9" s="1"/>
  <c r="G315" i="9"/>
  <c r="AA315" i="9" s="1"/>
  <c r="F315" i="9"/>
  <c r="Z315" i="9" s="1"/>
  <c r="AJ315" i="9" s="1"/>
  <c r="E315" i="9"/>
  <c r="Y315" i="9" s="1"/>
  <c r="AT314" i="9"/>
  <c r="AS314" i="9"/>
  <c r="AR314" i="9"/>
  <c r="AQ314" i="9"/>
  <c r="AH314" i="9"/>
  <c r="M314" i="9"/>
  <c r="K314" i="9"/>
  <c r="AE314" i="9" s="1"/>
  <c r="J314" i="9"/>
  <c r="AD314" i="9" s="1"/>
  <c r="I314" i="9"/>
  <c r="AC314" i="9" s="1"/>
  <c r="AM314" i="9" s="1"/>
  <c r="H314" i="9"/>
  <c r="AB314" i="9" s="1"/>
  <c r="G314" i="9"/>
  <c r="AA314" i="9" s="1"/>
  <c r="F314" i="9"/>
  <c r="Z314" i="9" s="1"/>
  <c r="AJ314" i="9" s="1"/>
  <c r="E314" i="9"/>
  <c r="AT313" i="9"/>
  <c r="AS313" i="9"/>
  <c r="AR313" i="9"/>
  <c r="AQ313" i="9"/>
  <c r="AH313" i="9"/>
  <c r="AM313" i="9" s="1"/>
  <c r="M313" i="9"/>
  <c r="K313" i="9"/>
  <c r="AE313" i="9" s="1"/>
  <c r="J313" i="9"/>
  <c r="AD313" i="9" s="1"/>
  <c r="I313" i="9"/>
  <c r="AC313" i="9" s="1"/>
  <c r="H313" i="9"/>
  <c r="AB313" i="9" s="1"/>
  <c r="G313" i="9"/>
  <c r="AA313" i="9" s="1"/>
  <c r="F313" i="9"/>
  <c r="Z313" i="9" s="1"/>
  <c r="E313" i="9"/>
  <c r="AT312" i="9"/>
  <c r="AS312" i="9"/>
  <c r="AR312" i="9"/>
  <c r="AQ312" i="9"/>
  <c r="AH312" i="9"/>
  <c r="AM312" i="9" s="1"/>
  <c r="M312" i="9"/>
  <c r="K312" i="9"/>
  <c r="AE312" i="9" s="1"/>
  <c r="J312" i="9"/>
  <c r="AD312" i="9" s="1"/>
  <c r="I312" i="9"/>
  <c r="AC312" i="9" s="1"/>
  <c r="H312" i="9"/>
  <c r="AB312" i="9" s="1"/>
  <c r="G312" i="9"/>
  <c r="AA312" i="9" s="1"/>
  <c r="F312" i="9"/>
  <c r="E312" i="9"/>
  <c r="Y312" i="9" s="1"/>
  <c r="AT311" i="9"/>
  <c r="AS311" i="9"/>
  <c r="AR311" i="9"/>
  <c r="AQ311" i="9"/>
  <c r="AK311" i="9"/>
  <c r="AH311" i="9"/>
  <c r="AB311" i="9"/>
  <c r="AL311" i="9" s="1"/>
  <c r="M311" i="9"/>
  <c r="K311" i="9"/>
  <c r="AE311" i="9" s="1"/>
  <c r="AO311" i="9" s="1"/>
  <c r="J311" i="9"/>
  <c r="AD311" i="9" s="1"/>
  <c r="AN311" i="9" s="1"/>
  <c r="I311" i="9"/>
  <c r="AC311" i="9" s="1"/>
  <c r="H311" i="9"/>
  <c r="G311" i="9"/>
  <c r="AA311" i="9" s="1"/>
  <c r="F311" i="9"/>
  <c r="Z311" i="9" s="1"/>
  <c r="AJ311" i="9" s="1"/>
  <c r="E311" i="9"/>
  <c r="Y311" i="9" s="1"/>
  <c r="AI311" i="9" s="1"/>
  <c r="AT310" i="9"/>
  <c r="AS310" i="9"/>
  <c r="AR310" i="9"/>
  <c r="AQ310" i="9"/>
  <c r="AJ310" i="9"/>
  <c r="AH310" i="9"/>
  <c r="AP310" i="9" s="1"/>
  <c r="M310" i="9"/>
  <c r="K310" i="9"/>
  <c r="AE310" i="9" s="1"/>
  <c r="J310" i="9"/>
  <c r="AD310" i="9" s="1"/>
  <c r="I310" i="9"/>
  <c r="AC310" i="9" s="1"/>
  <c r="H310" i="9"/>
  <c r="AB310" i="9" s="1"/>
  <c r="G310" i="9"/>
  <c r="AA310" i="9" s="1"/>
  <c r="F310" i="9"/>
  <c r="Z310" i="9" s="1"/>
  <c r="E310" i="9"/>
  <c r="AT309" i="9"/>
  <c r="AS309" i="9"/>
  <c r="AR309" i="9"/>
  <c r="AQ309" i="9"/>
  <c r="AH309" i="9"/>
  <c r="AM309" i="9" s="1"/>
  <c r="M309" i="9"/>
  <c r="K309" i="9"/>
  <c r="AE309" i="9" s="1"/>
  <c r="J309" i="9"/>
  <c r="AD309" i="9" s="1"/>
  <c r="I309" i="9"/>
  <c r="AC309" i="9" s="1"/>
  <c r="H309" i="9"/>
  <c r="AB309" i="9" s="1"/>
  <c r="G309" i="9"/>
  <c r="AA309" i="9" s="1"/>
  <c r="F309" i="9"/>
  <c r="Z309" i="9" s="1"/>
  <c r="E309" i="9"/>
  <c r="AT308" i="9"/>
  <c r="AS308" i="9"/>
  <c r="AR308" i="9"/>
  <c r="AQ308" i="9"/>
  <c r="AH308" i="9"/>
  <c r="AP308" i="9" s="1"/>
  <c r="AE308" i="9"/>
  <c r="M308" i="9"/>
  <c r="K308" i="9"/>
  <c r="J308" i="9"/>
  <c r="AD308" i="9" s="1"/>
  <c r="I308" i="9"/>
  <c r="AC308" i="9" s="1"/>
  <c r="H308" i="9"/>
  <c r="AB308" i="9" s="1"/>
  <c r="G308" i="9"/>
  <c r="AA308" i="9" s="1"/>
  <c r="F308" i="9"/>
  <c r="Z308" i="9" s="1"/>
  <c r="E308" i="9"/>
  <c r="AT307" i="9"/>
  <c r="AS307" i="9"/>
  <c r="AR307" i="9"/>
  <c r="AQ307" i="9"/>
  <c r="AH307" i="9"/>
  <c r="AP307" i="9" s="1"/>
  <c r="AE307" i="9"/>
  <c r="AB307" i="9"/>
  <c r="M307" i="9"/>
  <c r="K307" i="9"/>
  <c r="J307" i="9"/>
  <c r="AD307" i="9" s="1"/>
  <c r="I307" i="9"/>
  <c r="AC307" i="9" s="1"/>
  <c r="H307" i="9"/>
  <c r="G307" i="9"/>
  <c r="AA307" i="9" s="1"/>
  <c r="F307" i="9"/>
  <c r="Z307" i="9" s="1"/>
  <c r="E307" i="9"/>
  <c r="AT306" i="9"/>
  <c r="AS306" i="9"/>
  <c r="AR306" i="9"/>
  <c r="AQ306" i="9"/>
  <c r="AO306" i="9"/>
  <c r="AM306" i="9"/>
  <c r="AL306" i="9"/>
  <c r="AJ306" i="9"/>
  <c r="AH306" i="9"/>
  <c r="AP306" i="9" s="1"/>
  <c r="Z306" i="9"/>
  <c r="M306" i="9"/>
  <c r="K306" i="9"/>
  <c r="AE306" i="9" s="1"/>
  <c r="J306" i="9"/>
  <c r="AD306" i="9" s="1"/>
  <c r="I306" i="9"/>
  <c r="AC306" i="9" s="1"/>
  <c r="H306" i="9"/>
  <c r="AB306" i="9" s="1"/>
  <c r="G306" i="9"/>
  <c r="AA306" i="9" s="1"/>
  <c r="F306" i="9"/>
  <c r="E306" i="9"/>
  <c r="AT305" i="9"/>
  <c r="AS305" i="9"/>
  <c r="AR305" i="9"/>
  <c r="AQ305" i="9"/>
  <c r="AH305" i="9"/>
  <c r="AJ305" i="9" s="1"/>
  <c r="M305" i="9"/>
  <c r="K305" i="9"/>
  <c r="AE305" i="9" s="1"/>
  <c r="J305" i="9"/>
  <c r="AD305" i="9" s="1"/>
  <c r="I305" i="9"/>
  <c r="AC305" i="9" s="1"/>
  <c r="H305" i="9"/>
  <c r="AB305" i="9" s="1"/>
  <c r="G305" i="9"/>
  <c r="AA305" i="9" s="1"/>
  <c r="F305" i="9"/>
  <c r="Z305" i="9" s="1"/>
  <c r="E305" i="9"/>
  <c r="AT304" i="9"/>
  <c r="AS304" i="9"/>
  <c r="AR304" i="9"/>
  <c r="AQ304" i="9"/>
  <c r="AH304" i="9"/>
  <c r="M304" i="9"/>
  <c r="K304" i="9"/>
  <c r="AE304" i="9" s="1"/>
  <c r="J304" i="9"/>
  <c r="AD304" i="9" s="1"/>
  <c r="I304" i="9"/>
  <c r="AC304" i="9" s="1"/>
  <c r="H304" i="9"/>
  <c r="AB304" i="9" s="1"/>
  <c r="G304" i="9"/>
  <c r="AA304" i="9" s="1"/>
  <c r="F304" i="9"/>
  <c r="Z304" i="9" s="1"/>
  <c r="E304" i="9"/>
  <c r="Y304" i="9" s="1"/>
  <c r="AT303" i="9"/>
  <c r="AS303" i="9"/>
  <c r="AR303" i="9"/>
  <c r="AQ303" i="9"/>
  <c r="AL303" i="9"/>
  <c r="AH303" i="9"/>
  <c r="AP303" i="9" s="1"/>
  <c r="M303" i="9"/>
  <c r="K303" i="9"/>
  <c r="AE303" i="9" s="1"/>
  <c r="J303" i="9"/>
  <c r="AD303" i="9" s="1"/>
  <c r="I303" i="9"/>
  <c r="AC303" i="9" s="1"/>
  <c r="H303" i="9"/>
  <c r="AB303" i="9" s="1"/>
  <c r="G303" i="9"/>
  <c r="AA303" i="9" s="1"/>
  <c r="F303" i="9"/>
  <c r="Z303" i="9" s="1"/>
  <c r="E303" i="9"/>
  <c r="Y303" i="9" s="1"/>
  <c r="AT302" i="9"/>
  <c r="AS302" i="9"/>
  <c r="AR302" i="9"/>
  <c r="AQ302" i="9"/>
  <c r="AO302" i="9"/>
  <c r="AL302" i="9"/>
  <c r="AJ302" i="9"/>
  <c r="AH302" i="9"/>
  <c r="AP302" i="9" s="1"/>
  <c r="AA302" i="9"/>
  <c r="M302" i="9"/>
  <c r="K302" i="9"/>
  <c r="AE302" i="9" s="1"/>
  <c r="J302" i="9"/>
  <c r="AD302" i="9" s="1"/>
  <c r="I302" i="9"/>
  <c r="AC302" i="9" s="1"/>
  <c r="H302" i="9"/>
  <c r="AB302" i="9" s="1"/>
  <c r="G302" i="9"/>
  <c r="F302" i="9"/>
  <c r="Z302" i="9" s="1"/>
  <c r="E302" i="9"/>
  <c r="AT301" i="9"/>
  <c r="AS301" i="9"/>
  <c r="AR301" i="9"/>
  <c r="AQ301" i="9"/>
  <c r="AH301" i="9"/>
  <c r="M301" i="9"/>
  <c r="K301" i="9"/>
  <c r="AE301" i="9" s="1"/>
  <c r="J301" i="9"/>
  <c r="AD301" i="9" s="1"/>
  <c r="I301" i="9"/>
  <c r="AC301" i="9" s="1"/>
  <c r="H301" i="9"/>
  <c r="AB301" i="9" s="1"/>
  <c r="G301" i="9"/>
  <c r="AA301" i="9" s="1"/>
  <c r="F301" i="9"/>
  <c r="Z301" i="9" s="1"/>
  <c r="E301" i="9"/>
  <c r="AT300" i="9"/>
  <c r="AS300" i="9"/>
  <c r="AR300" i="9"/>
  <c r="AQ300" i="9"/>
  <c r="AH300" i="9"/>
  <c r="M300" i="9"/>
  <c r="K300" i="9"/>
  <c r="AE300" i="9" s="1"/>
  <c r="J300" i="9"/>
  <c r="AD300" i="9" s="1"/>
  <c r="I300" i="9"/>
  <c r="AC300" i="9" s="1"/>
  <c r="H300" i="9"/>
  <c r="AB300" i="9" s="1"/>
  <c r="G300" i="9"/>
  <c r="AA300" i="9" s="1"/>
  <c r="F300" i="9"/>
  <c r="Z300" i="9" s="1"/>
  <c r="E300" i="9"/>
  <c r="Y300" i="9" s="1"/>
  <c r="AT299" i="9"/>
  <c r="AS299" i="9"/>
  <c r="AR299" i="9"/>
  <c r="AQ299" i="9"/>
  <c r="AO299" i="9"/>
  <c r="AN299" i="9"/>
  <c r="AK299" i="9"/>
  <c r="AH299" i="9"/>
  <c r="AP299" i="9" s="1"/>
  <c r="Z299" i="9"/>
  <c r="M299" i="9"/>
  <c r="K299" i="9"/>
  <c r="AE299" i="9" s="1"/>
  <c r="J299" i="9"/>
  <c r="AD299" i="9" s="1"/>
  <c r="I299" i="9"/>
  <c r="H299" i="9"/>
  <c r="AB299" i="9" s="1"/>
  <c r="G299" i="9"/>
  <c r="AA299" i="9" s="1"/>
  <c r="F299" i="9"/>
  <c r="E299" i="9"/>
  <c r="Y299" i="9" s="1"/>
  <c r="AT298" i="9"/>
  <c r="AS298" i="9"/>
  <c r="AR298" i="9"/>
  <c r="AQ298" i="9"/>
  <c r="AP298" i="9"/>
  <c r="AO298" i="9"/>
  <c r="AJ298" i="9"/>
  <c r="AI298" i="9"/>
  <c r="AH298" i="9"/>
  <c r="AL298" i="9" s="1"/>
  <c r="AC298" i="9"/>
  <c r="M298" i="9"/>
  <c r="K298" i="9"/>
  <c r="AE298" i="9" s="1"/>
  <c r="J298" i="9"/>
  <c r="AD298" i="9" s="1"/>
  <c r="I298" i="9"/>
  <c r="H298" i="9"/>
  <c r="AB298" i="9" s="1"/>
  <c r="G298" i="9"/>
  <c r="AA298" i="9" s="1"/>
  <c r="F298" i="9"/>
  <c r="Z298" i="9" s="1"/>
  <c r="E298" i="9"/>
  <c r="AT297" i="9"/>
  <c r="AS297" i="9"/>
  <c r="AR297" i="9"/>
  <c r="AQ297" i="9"/>
  <c r="AH297" i="9"/>
  <c r="AP297" i="9" s="1"/>
  <c r="AA297" i="9"/>
  <c r="M297" i="9"/>
  <c r="K297" i="9"/>
  <c r="AE297" i="9" s="1"/>
  <c r="J297" i="9"/>
  <c r="AD297" i="9" s="1"/>
  <c r="I297" i="9"/>
  <c r="AC297" i="9" s="1"/>
  <c r="H297" i="9"/>
  <c r="AB297" i="9" s="1"/>
  <c r="G297" i="9"/>
  <c r="F297" i="9"/>
  <c r="Z297" i="9" s="1"/>
  <c r="E297" i="9"/>
  <c r="Y297" i="9" s="1"/>
  <c r="AT296" i="9"/>
  <c r="AS296" i="9"/>
  <c r="AR296" i="9"/>
  <c r="AQ296" i="9"/>
  <c r="AH296" i="9"/>
  <c r="AP296" i="9" s="1"/>
  <c r="M296" i="9"/>
  <c r="K296" i="9"/>
  <c r="AE296" i="9" s="1"/>
  <c r="J296" i="9"/>
  <c r="AD296" i="9" s="1"/>
  <c r="I296" i="9"/>
  <c r="AC296" i="9" s="1"/>
  <c r="H296" i="9"/>
  <c r="AB296" i="9" s="1"/>
  <c r="G296" i="9"/>
  <c r="AA296" i="9" s="1"/>
  <c r="F296" i="9"/>
  <c r="Z296" i="9" s="1"/>
  <c r="E296" i="9"/>
  <c r="Y296" i="9" s="1"/>
  <c r="AT295" i="9"/>
  <c r="AS295" i="9"/>
  <c r="AR295" i="9"/>
  <c r="AQ295" i="9"/>
  <c r="AH295" i="9"/>
  <c r="AP295" i="9" s="1"/>
  <c r="AE295" i="9"/>
  <c r="M295" i="9"/>
  <c r="K295" i="9"/>
  <c r="J295" i="9"/>
  <c r="AD295" i="9" s="1"/>
  <c r="I295" i="9"/>
  <c r="AC295" i="9" s="1"/>
  <c r="H295" i="9"/>
  <c r="AB295" i="9" s="1"/>
  <c r="G295" i="9"/>
  <c r="AA295" i="9" s="1"/>
  <c r="F295" i="9"/>
  <c r="Z295" i="9" s="1"/>
  <c r="E295" i="9"/>
  <c r="AT294" i="9"/>
  <c r="AS294" i="9"/>
  <c r="AR294" i="9"/>
  <c r="AQ294" i="9"/>
  <c r="AH294" i="9"/>
  <c r="AP294" i="9" s="1"/>
  <c r="AD294" i="9"/>
  <c r="AC294" i="9"/>
  <c r="M294" i="9"/>
  <c r="K294" i="9"/>
  <c r="AE294" i="9" s="1"/>
  <c r="J294" i="9"/>
  <c r="I294" i="9"/>
  <c r="H294" i="9"/>
  <c r="AB294" i="9" s="1"/>
  <c r="G294" i="9"/>
  <c r="AA294" i="9" s="1"/>
  <c r="F294" i="9"/>
  <c r="Z294" i="9" s="1"/>
  <c r="E294" i="9"/>
  <c r="AT293" i="9"/>
  <c r="AS293" i="9"/>
  <c r="AR293" i="9"/>
  <c r="AQ293" i="9"/>
  <c r="AN293" i="9"/>
  <c r="AK293" i="9"/>
  <c r="AH293" i="9"/>
  <c r="AM293" i="9" s="1"/>
  <c r="M293" i="9"/>
  <c r="K293" i="9"/>
  <c r="AE293" i="9" s="1"/>
  <c r="J293" i="9"/>
  <c r="AD293" i="9" s="1"/>
  <c r="I293" i="9"/>
  <c r="AC293" i="9" s="1"/>
  <c r="H293" i="9"/>
  <c r="AB293" i="9" s="1"/>
  <c r="G293" i="9"/>
  <c r="AA293" i="9" s="1"/>
  <c r="F293" i="9"/>
  <c r="Z293" i="9" s="1"/>
  <c r="E293" i="9"/>
  <c r="Y293" i="9" s="1"/>
  <c r="AT292" i="9"/>
  <c r="AS292" i="9"/>
  <c r="AR292" i="9"/>
  <c r="AQ292" i="9"/>
  <c r="AP292" i="9"/>
  <c r="AL292" i="9"/>
  <c r="AI292" i="9"/>
  <c r="AH292" i="9"/>
  <c r="AN292" i="9" s="1"/>
  <c r="M292" i="9"/>
  <c r="K292" i="9"/>
  <c r="AE292" i="9" s="1"/>
  <c r="J292" i="9"/>
  <c r="AD292" i="9" s="1"/>
  <c r="I292" i="9"/>
  <c r="AC292" i="9" s="1"/>
  <c r="H292" i="9"/>
  <c r="AB292" i="9" s="1"/>
  <c r="G292" i="9"/>
  <c r="AA292" i="9" s="1"/>
  <c r="F292" i="9"/>
  <c r="Z292" i="9" s="1"/>
  <c r="E292" i="9"/>
  <c r="Y292" i="9" s="1"/>
  <c r="AT291" i="9"/>
  <c r="AS291" i="9"/>
  <c r="AR291" i="9"/>
  <c r="AQ291" i="9"/>
  <c r="AH291" i="9"/>
  <c r="AP291" i="9" s="1"/>
  <c r="M291" i="9"/>
  <c r="K291" i="9"/>
  <c r="AE291" i="9" s="1"/>
  <c r="J291" i="9"/>
  <c r="AD291" i="9" s="1"/>
  <c r="I291" i="9"/>
  <c r="AC291" i="9" s="1"/>
  <c r="H291" i="9"/>
  <c r="AB291" i="9" s="1"/>
  <c r="G291" i="9"/>
  <c r="AA291" i="9" s="1"/>
  <c r="F291" i="9"/>
  <c r="Z291" i="9" s="1"/>
  <c r="E291" i="9"/>
  <c r="Y291" i="9" s="1"/>
  <c r="AT290" i="9"/>
  <c r="AS290" i="9"/>
  <c r="AR290" i="9"/>
  <c r="AQ290" i="9"/>
  <c r="AH290" i="9"/>
  <c r="AP290" i="9" s="1"/>
  <c r="AC290" i="9"/>
  <c r="M290" i="9"/>
  <c r="K290" i="9"/>
  <c r="AE290" i="9" s="1"/>
  <c r="J290" i="9"/>
  <c r="AD290" i="9" s="1"/>
  <c r="I290" i="9"/>
  <c r="H290" i="9"/>
  <c r="AB290" i="9" s="1"/>
  <c r="G290" i="9"/>
  <c r="AA290" i="9" s="1"/>
  <c r="F290" i="9"/>
  <c r="Z290" i="9" s="1"/>
  <c r="E290" i="9"/>
  <c r="AT289" i="9"/>
  <c r="AS289" i="9"/>
  <c r="AR289" i="9"/>
  <c r="AQ289" i="9"/>
  <c r="AH289" i="9"/>
  <c r="AP289" i="9" s="1"/>
  <c r="M289" i="9"/>
  <c r="K289" i="9"/>
  <c r="AE289" i="9" s="1"/>
  <c r="J289" i="9"/>
  <c r="AD289" i="9" s="1"/>
  <c r="I289" i="9"/>
  <c r="AC289" i="9" s="1"/>
  <c r="H289" i="9"/>
  <c r="AB289" i="9" s="1"/>
  <c r="G289" i="9"/>
  <c r="AA289" i="9" s="1"/>
  <c r="F289" i="9"/>
  <c r="Z289" i="9" s="1"/>
  <c r="E289" i="9"/>
  <c r="Y289" i="9" s="1"/>
  <c r="AT288" i="9"/>
  <c r="AS288" i="9"/>
  <c r="AR288" i="9"/>
  <c r="AQ288" i="9"/>
  <c r="AH288" i="9"/>
  <c r="AP288" i="9" s="1"/>
  <c r="M288" i="9"/>
  <c r="K288" i="9"/>
  <c r="AE288" i="9" s="1"/>
  <c r="J288" i="9"/>
  <c r="AD288" i="9" s="1"/>
  <c r="I288" i="9"/>
  <c r="AC288" i="9" s="1"/>
  <c r="H288" i="9"/>
  <c r="AB288" i="9" s="1"/>
  <c r="G288" i="9"/>
  <c r="F288" i="9"/>
  <c r="Z288" i="9" s="1"/>
  <c r="E288" i="9"/>
  <c r="Y288" i="9" s="1"/>
  <c r="AT287" i="9"/>
  <c r="AS287" i="9"/>
  <c r="AR287" i="9"/>
  <c r="AQ287" i="9"/>
  <c r="AM287" i="9"/>
  <c r="AH287" i="9"/>
  <c r="AK287" i="9" s="1"/>
  <c r="AA287" i="9"/>
  <c r="M287" i="9"/>
  <c r="K287" i="9"/>
  <c r="AE287" i="9" s="1"/>
  <c r="J287" i="9"/>
  <c r="AD287" i="9" s="1"/>
  <c r="I287" i="9"/>
  <c r="AC287" i="9" s="1"/>
  <c r="H287" i="9"/>
  <c r="AB287" i="9" s="1"/>
  <c r="G287" i="9"/>
  <c r="F287" i="9"/>
  <c r="Z287" i="9" s="1"/>
  <c r="E287" i="9"/>
  <c r="AT286" i="9"/>
  <c r="AS286" i="9"/>
  <c r="AR286" i="9"/>
  <c r="AQ286" i="9"/>
  <c r="AH286" i="9"/>
  <c r="M286" i="9"/>
  <c r="K286" i="9"/>
  <c r="AE286" i="9" s="1"/>
  <c r="J286" i="9"/>
  <c r="AD286" i="9" s="1"/>
  <c r="I286" i="9"/>
  <c r="AC286" i="9" s="1"/>
  <c r="H286" i="9"/>
  <c r="AB286" i="9" s="1"/>
  <c r="G286" i="9"/>
  <c r="AA286" i="9" s="1"/>
  <c r="F286" i="9"/>
  <c r="Z286" i="9" s="1"/>
  <c r="AJ286" i="9" s="1"/>
  <c r="E286" i="9"/>
  <c r="AT285" i="9"/>
  <c r="AS285" i="9"/>
  <c r="AR285" i="9"/>
  <c r="AQ285" i="9"/>
  <c r="AH285" i="9"/>
  <c r="M285" i="9"/>
  <c r="K285" i="9"/>
  <c r="AE285" i="9" s="1"/>
  <c r="J285" i="9"/>
  <c r="AD285" i="9" s="1"/>
  <c r="I285" i="9"/>
  <c r="AC285" i="9" s="1"/>
  <c r="H285" i="9"/>
  <c r="AB285" i="9" s="1"/>
  <c r="G285" i="9"/>
  <c r="AA285" i="9" s="1"/>
  <c r="AK285" i="9" s="1"/>
  <c r="F285" i="9"/>
  <c r="Z285" i="9" s="1"/>
  <c r="E285" i="9"/>
  <c r="Y285" i="9" s="1"/>
  <c r="AT284" i="9"/>
  <c r="AS284" i="9"/>
  <c r="AR284" i="9"/>
  <c r="AQ284" i="9"/>
  <c r="AH284" i="9"/>
  <c r="AI284" i="9" s="1"/>
  <c r="M284" i="9"/>
  <c r="K284" i="9"/>
  <c r="AE284" i="9" s="1"/>
  <c r="J284" i="9"/>
  <c r="AD284" i="9" s="1"/>
  <c r="AN284" i="9" s="1"/>
  <c r="I284" i="9"/>
  <c r="AC284" i="9" s="1"/>
  <c r="AM284" i="9" s="1"/>
  <c r="H284" i="9"/>
  <c r="AB284" i="9" s="1"/>
  <c r="AL284" i="9" s="1"/>
  <c r="G284" i="9"/>
  <c r="F284" i="9"/>
  <c r="Z284" i="9" s="1"/>
  <c r="AJ284" i="9" s="1"/>
  <c r="E284" i="9"/>
  <c r="Y284" i="9" s="1"/>
  <c r="AT283" i="9"/>
  <c r="AS283" i="9"/>
  <c r="AR283" i="9"/>
  <c r="AQ283" i="9"/>
  <c r="AH283" i="9"/>
  <c r="M283" i="9"/>
  <c r="K283" i="9"/>
  <c r="AE283" i="9" s="1"/>
  <c r="J283" i="9"/>
  <c r="AD283" i="9" s="1"/>
  <c r="I283" i="9"/>
  <c r="AC283" i="9" s="1"/>
  <c r="H283" i="9"/>
  <c r="AB283" i="9" s="1"/>
  <c r="AL283" i="9" s="1"/>
  <c r="G283" i="9"/>
  <c r="AA283" i="9" s="1"/>
  <c r="F283" i="9"/>
  <c r="Z283" i="9" s="1"/>
  <c r="E283" i="9"/>
  <c r="AT282" i="9"/>
  <c r="AS282" i="9"/>
  <c r="AR282" i="9"/>
  <c r="AQ282" i="9"/>
  <c r="AH282" i="9"/>
  <c r="AD282" i="9"/>
  <c r="M282" i="9"/>
  <c r="K282" i="9"/>
  <c r="AE282" i="9" s="1"/>
  <c r="J282" i="9"/>
  <c r="I282" i="9"/>
  <c r="AC282" i="9" s="1"/>
  <c r="H282" i="9"/>
  <c r="AB282" i="9" s="1"/>
  <c r="G282" i="9"/>
  <c r="AA282" i="9" s="1"/>
  <c r="F282" i="9"/>
  <c r="Z282" i="9" s="1"/>
  <c r="E282" i="9"/>
  <c r="Y282" i="9" s="1"/>
  <c r="AT281" i="9"/>
  <c r="AS281" i="9"/>
  <c r="AR281" i="9"/>
  <c r="AQ281" i="9"/>
  <c r="AH281" i="9"/>
  <c r="AB281" i="9"/>
  <c r="M281" i="9"/>
  <c r="K281" i="9"/>
  <c r="AE281" i="9" s="1"/>
  <c r="J281" i="9"/>
  <c r="AD281" i="9" s="1"/>
  <c r="I281" i="9"/>
  <c r="AC281" i="9" s="1"/>
  <c r="H281" i="9"/>
  <c r="G281" i="9"/>
  <c r="AA281" i="9" s="1"/>
  <c r="AK281" i="9" s="1"/>
  <c r="F281" i="9"/>
  <c r="Z281" i="9" s="1"/>
  <c r="E281" i="9"/>
  <c r="Y281" i="9" s="1"/>
  <c r="AT280" i="9"/>
  <c r="AS280" i="9"/>
  <c r="AR280" i="9"/>
  <c r="AQ280" i="9"/>
  <c r="AH280" i="9"/>
  <c r="Z280" i="9"/>
  <c r="AJ280" i="9" s="1"/>
  <c r="M280" i="9"/>
  <c r="K280" i="9"/>
  <c r="AE280" i="9" s="1"/>
  <c r="AO280" i="9" s="1"/>
  <c r="J280" i="9"/>
  <c r="AD280" i="9" s="1"/>
  <c r="I280" i="9"/>
  <c r="AC280" i="9" s="1"/>
  <c r="AM280" i="9" s="1"/>
  <c r="H280" i="9"/>
  <c r="AB280" i="9" s="1"/>
  <c r="AL280" i="9" s="1"/>
  <c r="G280" i="9"/>
  <c r="F280" i="9"/>
  <c r="E280" i="9"/>
  <c r="Y280" i="9" s="1"/>
  <c r="AI280" i="9" s="1"/>
  <c r="AT279" i="9"/>
  <c r="AS279" i="9"/>
  <c r="AR279" i="9"/>
  <c r="AQ279" i="9"/>
  <c r="AH279" i="9"/>
  <c r="M279" i="9"/>
  <c r="K279" i="9"/>
  <c r="AE279" i="9" s="1"/>
  <c r="J279" i="9"/>
  <c r="AD279" i="9" s="1"/>
  <c r="I279" i="9"/>
  <c r="AC279" i="9" s="1"/>
  <c r="H279" i="9"/>
  <c r="AB279" i="9" s="1"/>
  <c r="G279" i="9"/>
  <c r="AA279" i="9" s="1"/>
  <c r="F279" i="9"/>
  <c r="Z279" i="9" s="1"/>
  <c r="E279" i="9"/>
  <c r="AT278" i="9"/>
  <c r="AS278" i="9"/>
  <c r="AR278" i="9"/>
  <c r="AQ278" i="9"/>
  <c r="AH278" i="9"/>
  <c r="AA278" i="9"/>
  <c r="M278" i="9"/>
  <c r="K278" i="9"/>
  <c r="AE278" i="9" s="1"/>
  <c r="J278" i="9"/>
  <c r="AD278" i="9" s="1"/>
  <c r="I278" i="9"/>
  <c r="AC278" i="9" s="1"/>
  <c r="H278" i="9"/>
  <c r="AB278" i="9" s="1"/>
  <c r="G278" i="9"/>
  <c r="F278" i="9"/>
  <c r="Z278" i="9" s="1"/>
  <c r="E278" i="9"/>
  <c r="AT277" i="9"/>
  <c r="AS277" i="9"/>
  <c r="AR277" i="9"/>
  <c r="AQ277" i="9"/>
  <c r="AH277" i="9"/>
  <c r="AI277" i="9" s="1"/>
  <c r="M277" i="9"/>
  <c r="K277" i="9"/>
  <c r="AE277" i="9" s="1"/>
  <c r="J277" i="9"/>
  <c r="AD277" i="9" s="1"/>
  <c r="I277" i="9"/>
  <c r="AC277" i="9" s="1"/>
  <c r="H277" i="9"/>
  <c r="AB277" i="9" s="1"/>
  <c r="G277" i="9"/>
  <c r="AA277" i="9" s="1"/>
  <c r="F277" i="9"/>
  <c r="Z277" i="9" s="1"/>
  <c r="E277" i="9"/>
  <c r="Y277" i="9" s="1"/>
  <c r="AT276" i="9"/>
  <c r="AS276" i="9"/>
  <c r="AR276" i="9"/>
  <c r="AQ276" i="9"/>
  <c r="AH276" i="9"/>
  <c r="AE276" i="9"/>
  <c r="M276" i="9"/>
  <c r="K276" i="9"/>
  <c r="J276" i="9"/>
  <c r="AD276" i="9" s="1"/>
  <c r="I276" i="9"/>
  <c r="AC276" i="9" s="1"/>
  <c r="H276" i="9"/>
  <c r="AB276" i="9" s="1"/>
  <c r="G276" i="9"/>
  <c r="F276" i="9"/>
  <c r="Z276" i="9" s="1"/>
  <c r="E276" i="9"/>
  <c r="Y276" i="9" s="1"/>
  <c r="AT275" i="9"/>
  <c r="AS275" i="9"/>
  <c r="AR275" i="9"/>
  <c r="AQ275" i="9"/>
  <c r="AM275" i="9"/>
  <c r="AJ275" i="9"/>
  <c r="AI275" i="9"/>
  <c r="AH275" i="9"/>
  <c r="AK275" i="9" s="1"/>
  <c r="M275" i="9"/>
  <c r="K275" i="9"/>
  <c r="AE275" i="9" s="1"/>
  <c r="J275" i="9"/>
  <c r="AD275" i="9" s="1"/>
  <c r="I275" i="9"/>
  <c r="AC275" i="9" s="1"/>
  <c r="H275" i="9"/>
  <c r="AB275" i="9" s="1"/>
  <c r="G275" i="9"/>
  <c r="AA275" i="9" s="1"/>
  <c r="F275" i="9"/>
  <c r="Z275" i="9" s="1"/>
  <c r="E275" i="9"/>
  <c r="AT274" i="9"/>
  <c r="AS274" i="9"/>
  <c r="AR274" i="9"/>
  <c r="AQ274" i="9"/>
  <c r="AH274" i="9"/>
  <c r="M274" i="9"/>
  <c r="K274" i="9"/>
  <c r="AE274" i="9" s="1"/>
  <c r="J274" i="9"/>
  <c r="AD274" i="9" s="1"/>
  <c r="I274" i="9"/>
  <c r="AC274" i="9" s="1"/>
  <c r="H274" i="9"/>
  <c r="AB274" i="9" s="1"/>
  <c r="G274" i="9"/>
  <c r="AA274" i="9" s="1"/>
  <c r="F274" i="9"/>
  <c r="Z274" i="9" s="1"/>
  <c r="AJ274" i="9" s="1"/>
  <c r="E274" i="9"/>
  <c r="Y274" i="9" s="1"/>
  <c r="AT273" i="9"/>
  <c r="AS273" i="9"/>
  <c r="AR273" i="9"/>
  <c r="AQ273" i="9"/>
  <c r="AH273" i="9"/>
  <c r="AE273" i="9"/>
  <c r="AD273" i="9"/>
  <c r="M273" i="9"/>
  <c r="K273" i="9"/>
  <c r="J273" i="9"/>
  <c r="I273" i="9"/>
  <c r="AC273" i="9" s="1"/>
  <c r="H273" i="9"/>
  <c r="AB273" i="9" s="1"/>
  <c r="G273" i="9"/>
  <c r="AA273" i="9" s="1"/>
  <c r="F273" i="9"/>
  <c r="Z273" i="9" s="1"/>
  <c r="E273" i="9"/>
  <c r="Y273" i="9" s="1"/>
  <c r="AT272" i="9"/>
  <c r="AS272" i="9"/>
  <c r="AR272" i="9"/>
  <c r="AQ272" i="9"/>
  <c r="AH272" i="9"/>
  <c r="AB272" i="9"/>
  <c r="AL272" i="9" s="1"/>
  <c r="M272" i="9"/>
  <c r="K272" i="9"/>
  <c r="AE272" i="9" s="1"/>
  <c r="J272" i="9"/>
  <c r="AD272" i="9" s="1"/>
  <c r="AN272" i="9" s="1"/>
  <c r="I272" i="9"/>
  <c r="AC272" i="9" s="1"/>
  <c r="H272" i="9"/>
  <c r="G272" i="9"/>
  <c r="F272" i="9"/>
  <c r="Z272" i="9" s="1"/>
  <c r="AJ272" i="9" s="1"/>
  <c r="E272" i="9"/>
  <c r="Y272" i="9" s="1"/>
  <c r="AI272" i="9" s="1"/>
  <c r="AT271" i="9"/>
  <c r="AS271" i="9"/>
  <c r="AR271" i="9"/>
  <c r="AQ271" i="9"/>
  <c r="AH271" i="9"/>
  <c r="AA271" i="9"/>
  <c r="M271" i="9"/>
  <c r="K271" i="9"/>
  <c r="AE271" i="9" s="1"/>
  <c r="AO271" i="9" s="1"/>
  <c r="J271" i="9"/>
  <c r="AD271" i="9" s="1"/>
  <c r="I271" i="9"/>
  <c r="AC271" i="9" s="1"/>
  <c r="AM271" i="9" s="1"/>
  <c r="H271" i="9"/>
  <c r="AB271" i="9" s="1"/>
  <c r="AL271" i="9" s="1"/>
  <c r="G271" i="9"/>
  <c r="F271" i="9"/>
  <c r="Z271" i="9" s="1"/>
  <c r="E271" i="9"/>
  <c r="AT270" i="9"/>
  <c r="AS270" i="9"/>
  <c r="AR270" i="9"/>
  <c r="AQ270" i="9"/>
  <c r="AH270" i="9"/>
  <c r="M270" i="9"/>
  <c r="K270" i="9"/>
  <c r="AE270" i="9" s="1"/>
  <c r="J270" i="9"/>
  <c r="AD270" i="9" s="1"/>
  <c r="I270" i="9"/>
  <c r="AC270" i="9" s="1"/>
  <c r="H270" i="9"/>
  <c r="AB270" i="9" s="1"/>
  <c r="G270" i="9"/>
  <c r="AA270" i="9" s="1"/>
  <c r="F270" i="9"/>
  <c r="Z270" i="9" s="1"/>
  <c r="E270" i="9"/>
  <c r="AT269" i="9"/>
  <c r="AS269" i="9"/>
  <c r="AR269" i="9"/>
  <c r="AQ269" i="9"/>
  <c r="AH269" i="9"/>
  <c r="M269" i="9"/>
  <c r="K269" i="9"/>
  <c r="AE269" i="9" s="1"/>
  <c r="J269" i="9"/>
  <c r="AD269" i="9" s="1"/>
  <c r="I269" i="9"/>
  <c r="AC269" i="9" s="1"/>
  <c r="H269" i="9"/>
  <c r="AB269" i="9" s="1"/>
  <c r="G269" i="9"/>
  <c r="AA269" i="9" s="1"/>
  <c r="AK269" i="9" s="1"/>
  <c r="F269" i="9"/>
  <c r="Z269" i="9" s="1"/>
  <c r="E269" i="9"/>
  <c r="Y269" i="9" s="1"/>
  <c r="AT268" i="9"/>
  <c r="AS268" i="9"/>
  <c r="AR268" i="9"/>
  <c r="AQ268" i="9"/>
  <c r="AH268" i="9"/>
  <c r="AI268" i="9" s="1"/>
  <c r="M268" i="9"/>
  <c r="K268" i="9"/>
  <c r="AE268" i="9" s="1"/>
  <c r="AO268" i="9" s="1"/>
  <c r="J268" i="9"/>
  <c r="AD268" i="9" s="1"/>
  <c r="AN268" i="9" s="1"/>
  <c r="I268" i="9"/>
  <c r="AC268" i="9" s="1"/>
  <c r="H268" i="9"/>
  <c r="AB268" i="9" s="1"/>
  <c r="G268" i="9"/>
  <c r="F268" i="9"/>
  <c r="Z268" i="9" s="1"/>
  <c r="AJ268" i="9" s="1"/>
  <c r="E268" i="9"/>
  <c r="Y268" i="9" s="1"/>
  <c r="AT267" i="9"/>
  <c r="AS267" i="9"/>
  <c r="AR267" i="9"/>
  <c r="AQ267" i="9"/>
  <c r="AH267" i="9"/>
  <c r="M267" i="9"/>
  <c r="K267" i="9"/>
  <c r="AE267" i="9" s="1"/>
  <c r="AO267" i="9" s="1"/>
  <c r="J267" i="9"/>
  <c r="AD267" i="9" s="1"/>
  <c r="I267" i="9"/>
  <c r="AC267" i="9" s="1"/>
  <c r="AM267" i="9" s="1"/>
  <c r="H267" i="9"/>
  <c r="AB267" i="9" s="1"/>
  <c r="AL267" i="9" s="1"/>
  <c r="G267" i="9"/>
  <c r="AA267" i="9" s="1"/>
  <c r="F267" i="9"/>
  <c r="Z267" i="9" s="1"/>
  <c r="E267" i="9"/>
  <c r="AT266" i="9"/>
  <c r="AS266" i="9"/>
  <c r="AR266" i="9"/>
  <c r="AQ266" i="9"/>
  <c r="AH266" i="9"/>
  <c r="AD266" i="9"/>
  <c r="M266" i="9"/>
  <c r="K266" i="9"/>
  <c r="AE266" i="9" s="1"/>
  <c r="J266" i="9"/>
  <c r="I266" i="9"/>
  <c r="AC266" i="9" s="1"/>
  <c r="H266" i="9"/>
  <c r="AB266" i="9" s="1"/>
  <c r="G266" i="9"/>
  <c r="AA266" i="9" s="1"/>
  <c r="F266" i="9"/>
  <c r="Z266" i="9" s="1"/>
  <c r="E266" i="9"/>
  <c r="AT265" i="9"/>
  <c r="AS265" i="9"/>
  <c r="AR265" i="9"/>
  <c r="AQ265" i="9"/>
  <c r="AH265" i="9"/>
  <c r="AE265" i="9"/>
  <c r="M265" i="9"/>
  <c r="K265" i="9"/>
  <c r="J265" i="9"/>
  <c r="AD265" i="9" s="1"/>
  <c r="I265" i="9"/>
  <c r="AC265" i="9" s="1"/>
  <c r="H265" i="9"/>
  <c r="AB265" i="9" s="1"/>
  <c r="G265" i="9"/>
  <c r="AA265" i="9" s="1"/>
  <c r="F265" i="9"/>
  <c r="Z265" i="9" s="1"/>
  <c r="E265" i="9"/>
  <c r="Y265" i="9" s="1"/>
  <c r="AT264" i="9"/>
  <c r="AS264" i="9"/>
  <c r="AR264" i="9"/>
  <c r="AQ264" i="9"/>
  <c r="AH264" i="9"/>
  <c r="Z264" i="9"/>
  <c r="AJ264" i="9" s="1"/>
  <c r="M264" i="9"/>
  <c r="K264" i="9"/>
  <c r="AE264" i="9" s="1"/>
  <c r="AO264" i="9" s="1"/>
  <c r="J264" i="9"/>
  <c r="AD264" i="9" s="1"/>
  <c r="I264" i="9"/>
  <c r="AC264" i="9" s="1"/>
  <c r="H264" i="9"/>
  <c r="AB264" i="9" s="1"/>
  <c r="AL264" i="9" s="1"/>
  <c r="G264" i="9"/>
  <c r="F264" i="9"/>
  <c r="E264" i="9"/>
  <c r="Y264" i="9" s="1"/>
  <c r="AI264" i="9" s="1"/>
  <c r="AT263" i="9"/>
  <c r="AS263" i="9"/>
  <c r="AR263" i="9"/>
  <c r="AQ263" i="9"/>
  <c r="AH263" i="9"/>
  <c r="AA263" i="9"/>
  <c r="M263" i="9"/>
  <c r="K263" i="9"/>
  <c r="AE263" i="9" s="1"/>
  <c r="J263" i="9"/>
  <c r="AD263" i="9" s="1"/>
  <c r="I263" i="9"/>
  <c r="AC263" i="9" s="1"/>
  <c r="H263" i="9"/>
  <c r="AB263" i="9" s="1"/>
  <c r="G263" i="9"/>
  <c r="F263" i="9"/>
  <c r="Z263" i="9" s="1"/>
  <c r="E263" i="9"/>
  <c r="AT262" i="9"/>
  <c r="AS262" i="9"/>
  <c r="AR262" i="9"/>
  <c r="AQ262" i="9"/>
  <c r="AH262" i="9"/>
  <c r="M262" i="9"/>
  <c r="K262" i="9"/>
  <c r="AE262" i="9" s="1"/>
  <c r="J262" i="9"/>
  <c r="AD262" i="9" s="1"/>
  <c r="I262" i="9"/>
  <c r="AC262" i="9" s="1"/>
  <c r="AM262" i="9" s="1"/>
  <c r="H262" i="9"/>
  <c r="AB262" i="9" s="1"/>
  <c r="G262" i="9"/>
  <c r="AA262" i="9" s="1"/>
  <c r="F262" i="9"/>
  <c r="Z262" i="9" s="1"/>
  <c r="AJ262" i="9" s="1"/>
  <c r="E262" i="9"/>
  <c r="Y262" i="9" s="1"/>
  <c r="AT261" i="9"/>
  <c r="AS261" i="9"/>
  <c r="AR261" i="9"/>
  <c r="AQ261" i="9"/>
  <c r="AH261" i="9"/>
  <c r="AE261" i="9"/>
  <c r="M261" i="9"/>
  <c r="K261" i="9"/>
  <c r="J261" i="9"/>
  <c r="AD261" i="9" s="1"/>
  <c r="I261" i="9"/>
  <c r="AC261" i="9" s="1"/>
  <c r="H261" i="9"/>
  <c r="AB261" i="9" s="1"/>
  <c r="G261" i="9"/>
  <c r="AA261" i="9" s="1"/>
  <c r="AK261" i="9" s="1"/>
  <c r="F261" i="9"/>
  <c r="Z261" i="9" s="1"/>
  <c r="E261" i="9"/>
  <c r="Y261" i="9" s="1"/>
  <c r="AT260" i="9"/>
  <c r="AS260" i="9"/>
  <c r="AR260" i="9"/>
  <c r="AQ260" i="9"/>
  <c r="AH260" i="9"/>
  <c r="Z260" i="9"/>
  <c r="AJ260" i="9" s="1"/>
  <c r="M260" i="9"/>
  <c r="K260" i="9"/>
  <c r="AE260" i="9" s="1"/>
  <c r="J260" i="9"/>
  <c r="AD260" i="9" s="1"/>
  <c r="I260" i="9"/>
  <c r="AC260" i="9" s="1"/>
  <c r="H260" i="9"/>
  <c r="AB260" i="9" s="1"/>
  <c r="G260" i="9"/>
  <c r="F260" i="9"/>
  <c r="E260" i="9"/>
  <c r="Y260" i="9" s="1"/>
  <c r="AI260" i="9" s="1"/>
  <c r="AT259" i="9"/>
  <c r="AS259" i="9"/>
  <c r="AR259" i="9"/>
  <c r="AQ259" i="9"/>
  <c r="AH259" i="9"/>
  <c r="M259" i="9"/>
  <c r="K259" i="9"/>
  <c r="AE259" i="9" s="1"/>
  <c r="AO259" i="9" s="1"/>
  <c r="J259" i="9"/>
  <c r="AD259" i="9" s="1"/>
  <c r="I259" i="9"/>
  <c r="AC259" i="9" s="1"/>
  <c r="H259" i="9"/>
  <c r="AB259" i="9" s="1"/>
  <c r="G259" i="9"/>
  <c r="AA259" i="9" s="1"/>
  <c r="F259" i="9"/>
  <c r="Z259" i="9" s="1"/>
  <c r="E259" i="9"/>
  <c r="AT258" i="9"/>
  <c r="AS258" i="9"/>
  <c r="AR258" i="9"/>
  <c r="AQ258" i="9"/>
  <c r="AH258" i="9"/>
  <c r="AA258" i="9"/>
  <c r="M258" i="9"/>
  <c r="K258" i="9"/>
  <c r="AE258" i="9" s="1"/>
  <c r="J258" i="9"/>
  <c r="AD258" i="9" s="1"/>
  <c r="I258" i="9"/>
  <c r="AC258" i="9" s="1"/>
  <c r="H258" i="9"/>
  <c r="AB258" i="9" s="1"/>
  <c r="G258" i="9"/>
  <c r="F258" i="9"/>
  <c r="Z258" i="9" s="1"/>
  <c r="AJ258" i="9" s="1"/>
  <c r="E258" i="9"/>
  <c r="AT257" i="9"/>
  <c r="AS257" i="9"/>
  <c r="AR257" i="9"/>
  <c r="AQ257" i="9"/>
  <c r="AH257" i="9"/>
  <c r="AD257" i="9"/>
  <c r="M257" i="9"/>
  <c r="K257" i="9"/>
  <c r="AE257" i="9" s="1"/>
  <c r="J257" i="9"/>
  <c r="I257" i="9"/>
  <c r="AC257" i="9" s="1"/>
  <c r="H257" i="9"/>
  <c r="AB257" i="9" s="1"/>
  <c r="G257" i="9"/>
  <c r="AA257" i="9" s="1"/>
  <c r="AK257" i="9" s="1"/>
  <c r="F257" i="9"/>
  <c r="Z257" i="9" s="1"/>
  <c r="E257" i="9"/>
  <c r="Y257" i="9" s="1"/>
  <c r="AT256" i="9"/>
  <c r="AS256" i="9"/>
  <c r="AR256" i="9"/>
  <c r="AQ256" i="9"/>
  <c r="AH256" i="9"/>
  <c r="AC256" i="9"/>
  <c r="M256" i="9"/>
  <c r="K256" i="9"/>
  <c r="AE256" i="9" s="1"/>
  <c r="J256" i="9"/>
  <c r="AD256" i="9" s="1"/>
  <c r="I256" i="9"/>
  <c r="H256" i="9"/>
  <c r="AB256" i="9" s="1"/>
  <c r="G256" i="9"/>
  <c r="F256" i="9"/>
  <c r="Z256" i="9" s="1"/>
  <c r="E256" i="9"/>
  <c r="Y256" i="9" s="1"/>
  <c r="AT255" i="9"/>
  <c r="AS255" i="9"/>
  <c r="AR255" i="9"/>
  <c r="AQ255" i="9"/>
  <c r="AH255" i="9"/>
  <c r="AC255" i="9"/>
  <c r="M255" i="9"/>
  <c r="K255" i="9"/>
  <c r="AE255" i="9" s="1"/>
  <c r="J255" i="9"/>
  <c r="AD255" i="9" s="1"/>
  <c r="I255" i="9"/>
  <c r="H255" i="9"/>
  <c r="AB255" i="9" s="1"/>
  <c r="G255" i="9"/>
  <c r="AA255" i="9" s="1"/>
  <c r="F255" i="9"/>
  <c r="Z255" i="9" s="1"/>
  <c r="E255" i="9"/>
  <c r="AT254" i="9"/>
  <c r="AS254" i="9"/>
  <c r="AR254" i="9"/>
  <c r="AQ254" i="9"/>
  <c r="AH254" i="9"/>
  <c r="AJ254" i="9" s="1"/>
  <c r="AD254" i="9"/>
  <c r="M254" i="9"/>
  <c r="K254" i="9"/>
  <c r="AE254" i="9" s="1"/>
  <c r="J254" i="9"/>
  <c r="I254" i="9"/>
  <c r="AC254" i="9" s="1"/>
  <c r="H254" i="9"/>
  <c r="AB254" i="9" s="1"/>
  <c r="G254" i="9"/>
  <c r="AA254" i="9" s="1"/>
  <c r="F254" i="9"/>
  <c r="Z254" i="9" s="1"/>
  <c r="E254" i="9"/>
  <c r="Y254" i="9" s="1"/>
  <c r="AT253" i="9"/>
  <c r="AS253" i="9"/>
  <c r="AR253" i="9"/>
  <c r="AQ253" i="9"/>
  <c r="AH253" i="9"/>
  <c r="AE253" i="9"/>
  <c r="M253" i="9"/>
  <c r="K253" i="9"/>
  <c r="J253" i="9"/>
  <c r="AD253" i="9" s="1"/>
  <c r="I253" i="9"/>
  <c r="AC253" i="9" s="1"/>
  <c r="H253" i="9"/>
  <c r="AB253" i="9" s="1"/>
  <c r="G253" i="9"/>
  <c r="AA253" i="9" s="1"/>
  <c r="F253" i="9"/>
  <c r="E253" i="9"/>
  <c r="Y253" i="9" s="1"/>
  <c r="AT252" i="9"/>
  <c r="AS252" i="9"/>
  <c r="AR252" i="9"/>
  <c r="AQ252" i="9"/>
  <c r="AH252" i="9"/>
  <c r="M252" i="9"/>
  <c r="K252" i="9"/>
  <c r="AE252" i="9" s="1"/>
  <c r="AO252" i="9" s="1"/>
  <c r="J252" i="9"/>
  <c r="AD252" i="9" s="1"/>
  <c r="AN252" i="9" s="1"/>
  <c r="I252" i="9"/>
  <c r="AC252" i="9" s="1"/>
  <c r="H252" i="9"/>
  <c r="AB252" i="9" s="1"/>
  <c r="G252" i="9"/>
  <c r="AA252" i="9" s="1"/>
  <c r="AK252" i="9" s="1"/>
  <c r="F252" i="9"/>
  <c r="Z252" i="9" s="1"/>
  <c r="AJ252" i="9" s="1"/>
  <c r="E252" i="9"/>
  <c r="AT251" i="9"/>
  <c r="AS251" i="9"/>
  <c r="AR251" i="9"/>
  <c r="AQ251" i="9"/>
  <c r="AH251" i="9"/>
  <c r="AJ251" i="9" s="1"/>
  <c r="AA251" i="9"/>
  <c r="M251" i="9"/>
  <c r="K251" i="9"/>
  <c r="AE251" i="9" s="1"/>
  <c r="AO251" i="9" s="1"/>
  <c r="J251" i="9"/>
  <c r="AD251" i="9" s="1"/>
  <c r="I251" i="9"/>
  <c r="AC251" i="9" s="1"/>
  <c r="AM251" i="9" s="1"/>
  <c r="H251" i="9"/>
  <c r="AB251" i="9" s="1"/>
  <c r="G251" i="9"/>
  <c r="F251" i="9"/>
  <c r="Z251" i="9" s="1"/>
  <c r="E251" i="9"/>
  <c r="AT250" i="9"/>
  <c r="AS250" i="9"/>
  <c r="AR250" i="9"/>
  <c r="AQ250" i="9"/>
  <c r="AH250" i="9"/>
  <c r="AJ250" i="9" s="1"/>
  <c r="M250" i="9"/>
  <c r="K250" i="9"/>
  <c r="AE250" i="9" s="1"/>
  <c r="J250" i="9"/>
  <c r="AD250" i="9" s="1"/>
  <c r="I250" i="9"/>
  <c r="AC250" i="9" s="1"/>
  <c r="H250" i="9"/>
  <c r="AB250" i="9" s="1"/>
  <c r="G250" i="9"/>
  <c r="AA250" i="9" s="1"/>
  <c r="F250" i="9"/>
  <c r="Z250" i="9" s="1"/>
  <c r="E250" i="9"/>
  <c r="AT249" i="9"/>
  <c r="AS249" i="9"/>
  <c r="AR249" i="9"/>
  <c r="AQ249" i="9"/>
  <c r="AH249" i="9"/>
  <c r="M249" i="9"/>
  <c r="K249" i="9"/>
  <c r="AE249" i="9" s="1"/>
  <c r="J249" i="9"/>
  <c r="AD249" i="9" s="1"/>
  <c r="I249" i="9"/>
  <c r="AC249" i="9" s="1"/>
  <c r="H249" i="9"/>
  <c r="AB249" i="9" s="1"/>
  <c r="G249" i="9"/>
  <c r="AA249" i="9" s="1"/>
  <c r="AK249" i="9" s="1"/>
  <c r="F249" i="9"/>
  <c r="E249" i="9"/>
  <c r="Y249" i="9" s="1"/>
  <c r="AT248" i="9"/>
  <c r="AS248" i="9"/>
  <c r="AR248" i="9"/>
  <c r="AQ248" i="9"/>
  <c r="AH248" i="9"/>
  <c r="AE248" i="9"/>
  <c r="AC248" i="9"/>
  <c r="M248" i="9"/>
  <c r="K248" i="9"/>
  <c r="J248" i="9"/>
  <c r="AD248" i="9" s="1"/>
  <c r="I248" i="9"/>
  <c r="H248" i="9"/>
  <c r="AB248" i="9" s="1"/>
  <c r="AL248" i="9" s="1"/>
  <c r="G248" i="9"/>
  <c r="F248" i="9"/>
  <c r="Z248" i="9" s="1"/>
  <c r="AJ248" i="9" s="1"/>
  <c r="E248" i="9"/>
  <c r="Y248" i="9" s="1"/>
  <c r="AT247" i="9"/>
  <c r="AS247" i="9"/>
  <c r="AR247" i="9"/>
  <c r="AQ247" i="9"/>
  <c r="AJ247" i="9"/>
  <c r="AH247" i="9"/>
  <c r="AC247" i="9"/>
  <c r="M247" i="9"/>
  <c r="K247" i="9"/>
  <c r="AE247" i="9" s="1"/>
  <c r="J247" i="9"/>
  <c r="AD247" i="9" s="1"/>
  <c r="I247" i="9"/>
  <c r="H247" i="9"/>
  <c r="AB247" i="9" s="1"/>
  <c r="AL247" i="9" s="1"/>
  <c r="G247" i="9"/>
  <c r="AA247" i="9" s="1"/>
  <c r="F247" i="9"/>
  <c r="Z247" i="9" s="1"/>
  <c r="E247" i="9"/>
  <c r="AT246" i="9"/>
  <c r="AS246" i="9"/>
  <c r="AR246" i="9"/>
  <c r="AQ246" i="9"/>
  <c r="AH246" i="9"/>
  <c r="AM246" i="9" s="1"/>
  <c r="AD246" i="9"/>
  <c r="M246" i="9"/>
  <c r="K246" i="9"/>
  <c r="AE246" i="9" s="1"/>
  <c r="J246" i="9"/>
  <c r="I246" i="9"/>
  <c r="AC246" i="9" s="1"/>
  <c r="H246" i="9"/>
  <c r="AB246" i="9" s="1"/>
  <c r="G246" i="9"/>
  <c r="AA246" i="9" s="1"/>
  <c r="F246" i="9"/>
  <c r="Z246" i="9" s="1"/>
  <c r="AJ246" i="9" s="1"/>
  <c r="E246" i="9"/>
  <c r="AT245" i="9"/>
  <c r="AS245" i="9"/>
  <c r="AR245" i="9"/>
  <c r="AQ245" i="9"/>
  <c r="AH245" i="9"/>
  <c r="M245" i="9"/>
  <c r="K245" i="9"/>
  <c r="AE245" i="9" s="1"/>
  <c r="J245" i="9"/>
  <c r="AD245" i="9" s="1"/>
  <c r="I245" i="9"/>
  <c r="AC245" i="9" s="1"/>
  <c r="H245" i="9"/>
  <c r="AB245" i="9" s="1"/>
  <c r="G245" i="9"/>
  <c r="AA245" i="9" s="1"/>
  <c r="F245" i="9"/>
  <c r="E245" i="9"/>
  <c r="Y245" i="9" s="1"/>
  <c r="AT244" i="9"/>
  <c r="AS244" i="9"/>
  <c r="AR244" i="9"/>
  <c r="AQ244" i="9"/>
  <c r="AH244" i="9"/>
  <c r="AK244" i="9" s="1"/>
  <c r="Z244" i="9"/>
  <c r="AJ244" i="9" s="1"/>
  <c r="M244" i="9"/>
  <c r="K244" i="9"/>
  <c r="AE244" i="9" s="1"/>
  <c r="J244" i="9"/>
  <c r="AD244" i="9" s="1"/>
  <c r="AN244" i="9" s="1"/>
  <c r="I244" i="9"/>
  <c r="AC244" i="9" s="1"/>
  <c r="H244" i="9"/>
  <c r="AB244" i="9" s="1"/>
  <c r="G244" i="9"/>
  <c r="AA244" i="9" s="1"/>
  <c r="F244" i="9"/>
  <c r="E244" i="9"/>
  <c r="AT243" i="9"/>
  <c r="AS243" i="9"/>
  <c r="AR243" i="9"/>
  <c r="AQ243" i="9"/>
  <c r="AH243" i="9"/>
  <c r="M243" i="9"/>
  <c r="K243" i="9"/>
  <c r="AE243" i="9" s="1"/>
  <c r="J243" i="9"/>
  <c r="AD243" i="9" s="1"/>
  <c r="I243" i="9"/>
  <c r="AC243" i="9" s="1"/>
  <c r="AM243" i="9" s="1"/>
  <c r="H243" i="9"/>
  <c r="AB243" i="9" s="1"/>
  <c r="G243" i="9"/>
  <c r="AA243" i="9" s="1"/>
  <c r="F243" i="9"/>
  <c r="Z243" i="9" s="1"/>
  <c r="E243" i="9"/>
  <c r="AT242" i="9"/>
  <c r="AS242" i="9"/>
  <c r="AR242" i="9"/>
  <c r="AQ242" i="9"/>
  <c r="AH242" i="9"/>
  <c r="AD242" i="9"/>
  <c r="M242" i="9"/>
  <c r="K242" i="9"/>
  <c r="AE242" i="9" s="1"/>
  <c r="J242" i="9"/>
  <c r="I242" i="9"/>
  <c r="AC242" i="9" s="1"/>
  <c r="H242" i="9"/>
  <c r="AB242" i="9" s="1"/>
  <c r="G242" i="9"/>
  <c r="AA242" i="9" s="1"/>
  <c r="F242" i="9"/>
  <c r="Z242" i="9" s="1"/>
  <c r="E242" i="9"/>
  <c r="AT241" i="9"/>
  <c r="AS241" i="9"/>
  <c r="AR241" i="9"/>
  <c r="AQ241" i="9"/>
  <c r="AH241" i="9"/>
  <c r="AB241" i="9"/>
  <c r="M241" i="9"/>
  <c r="K241" i="9"/>
  <c r="AE241" i="9" s="1"/>
  <c r="J241" i="9"/>
  <c r="AD241" i="9" s="1"/>
  <c r="I241" i="9"/>
  <c r="AC241" i="9" s="1"/>
  <c r="H241" i="9"/>
  <c r="G241" i="9"/>
  <c r="AA241" i="9" s="1"/>
  <c r="F241" i="9"/>
  <c r="Z241" i="9" s="1"/>
  <c r="E241" i="9"/>
  <c r="Y241" i="9" s="1"/>
  <c r="AT240" i="9"/>
  <c r="AS240" i="9"/>
  <c r="AR240" i="9"/>
  <c r="AQ240" i="9"/>
  <c r="AH240" i="9"/>
  <c r="AN240" i="9" s="1"/>
  <c r="M240" i="9"/>
  <c r="K240" i="9"/>
  <c r="AE240" i="9" s="1"/>
  <c r="J240" i="9"/>
  <c r="AD240" i="9" s="1"/>
  <c r="I240" i="9"/>
  <c r="AC240" i="9" s="1"/>
  <c r="H240" i="9"/>
  <c r="AB240" i="9" s="1"/>
  <c r="G240" i="9"/>
  <c r="AA240" i="9" s="1"/>
  <c r="F240" i="9"/>
  <c r="Z240" i="9" s="1"/>
  <c r="AJ240" i="9" s="1"/>
  <c r="E240" i="9"/>
  <c r="Y240" i="9" s="1"/>
  <c r="AT239" i="9"/>
  <c r="AS239" i="9"/>
  <c r="AR239" i="9"/>
  <c r="AQ239" i="9"/>
  <c r="AH239" i="9"/>
  <c r="AO239" i="9" s="1"/>
  <c r="M239" i="9"/>
  <c r="K239" i="9"/>
  <c r="AE239" i="9" s="1"/>
  <c r="J239" i="9"/>
  <c r="AD239" i="9" s="1"/>
  <c r="I239" i="9"/>
  <c r="AC239" i="9" s="1"/>
  <c r="AM239" i="9" s="1"/>
  <c r="H239" i="9"/>
  <c r="AB239" i="9" s="1"/>
  <c r="G239" i="9"/>
  <c r="AA239" i="9" s="1"/>
  <c r="F239" i="9"/>
  <c r="Z239" i="9" s="1"/>
  <c r="AJ239" i="9" s="1"/>
  <c r="E239" i="9"/>
  <c r="AT238" i="9"/>
  <c r="AS238" i="9"/>
  <c r="AR238" i="9"/>
  <c r="AQ238" i="9"/>
  <c r="AH238" i="9"/>
  <c r="M238" i="9"/>
  <c r="K238" i="9"/>
  <c r="AE238" i="9" s="1"/>
  <c r="J238" i="9"/>
  <c r="AD238" i="9" s="1"/>
  <c r="I238" i="9"/>
  <c r="AC238" i="9" s="1"/>
  <c r="H238" i="9"/>
  <c r="AB238" i="9" s="1"/>
  <c r="G238" i="9"/>
  <c r="AA238" i="9" s="1"/>
  <c r="F238" i="9"/>
  <c r="Z238" i="9" s="1"/>
  <c r="E238" i="9"/>
  <c r="Y238" i="9" s="1"/>
  <c r="AT237" i="9"/>
  <c r="AS237" i="9"/>
  <c r="AR237" i="9"/>
  <c r="AQ237" i="9"/>
  <c r="AH237" i="9"/>
  <c r="M237" i="9"/>
  <c r="K237" i="9"/>
  <c r="AE237" i="9" s="1"/>
  <c r="J237" i="9"/>
  <c r="AD237" i="9" s="1"/>
  <c r="I237" i="9"/>
  <c r="AC237" i="9" s="1"/>
  <c r="H237" i="9"/>
  <c r="AB237" i="9" s="1"/>
  <c r="G237" i="9"/>
  <c r="AA237" i="9" s="1"/>
  <c r="F237" i="9"/>
  <c r="E237" i="9"/>
  <c r="Y237" i="9" s="1"/>
  <c r="AT236" i="9"/>
  <c r="AS236" i="9"/>
  <c r="AR236" i="9"/>
  <c r="AQ236" i="9"/>
  <c r="AH236" i="9"/>
  <c r="AE236" i="9"/>
  <c r="AB236" i="9"/>
  <c r="M236" i="9"/>
  <c r="K236" i="9"/>
  <c r="J236" i="9"/>
  <c r="AD236" i="9" s="1"/>
  <c r="I236" i="9"/>
  <c r="AC236" i="9" s="1"/>
  <c r="H236" i="9"/>
  <c r="G236" i="9"/>
  <c r="AA236" i="9" s="1"/>
  <c r="AK236" i="9" s="1"/>
  <c r="F236" i="9"/>
  <c r="Z236" i="9" s="1"/>
  <c r="E236" i="9"/>
  <c r="Y236" i="9" s="1"/>
  <c r="AT235" i="9"/>
  <c r="AS235" i="9"/>
  <c r="AR235" i="9"/>
  <c r="AQ235" i="9"/>
  <c r="AH235" i="9"/>
  <c r="AD235" i="9"/>
  <c r="M235" i="9"/>
  <c r="K235" i="9"/>
  <c r="AE235" i="9" s="1"/>
  <c r="J235" i="9"/>
  <c r="I235" i="9"/>
  <c r="AC235" i="9" s="1"/>
  <c r="H235" i="9"/>
  <c r="AB235" i="9" s="1"/>
  <c r="G235" i="9"/>
  <c r="AA235" i="9" s="1"/>
  <c r="F235" i="9"/>
  <c r="Z235" i="9" s="1"/>
  <c r="E235" i="9"/>
  <c r="AT234" i="9"/>
  <c r="AS234" i="9"/>
  <c r="AR234" i="9"/>
  <c r="AQ234" i="9"/>
  <c r="AH234" i="9"/>
  <c r="AA234" i="9"/>
  <c r="M234" i="9"/>
  <c r="K234" i="9"/>
  <c r="AE234" i="9" s="1"/>
  <c r="J234" i="9"/>
  <c r="AD234" i="9" s="1"/>
  <c r="I234" i="9"/>
  <c r="AC234" i="9" s="1"/>
  <c r="H234" i="9"/>
  <c r="AB234" i="9" s="1"/>
  <c r="G234" i="9"/>
  <c r="F234" i="9"/>
  <c r="Z234" i="9" s="1"/>
  <c r="E234" i="9"/>
  <c r="AT233" i="9"/>
  <c r="AS233" i="9"/>
  <c r="AR233" i="9"/>
  <c r="AQ233" i="9"/>
  <c r="AH233" i="9"/>
  <c r="AI233" i="9" s="1"/>
  <c r="M233" i="9"/>
  <c r="K233" i="9"/>
  <c r="AE233" i="9" s="1"/>
  <c r="J233" i="9"/>
  <c r="AD233" i="9" s="1"/>
  <c r="AN233" i="9" s="1"/>
  <c r="I233" i="9"/>
  <c r="AC233" i="9" s="1"/>
  <c r="AM233" i="9" s="1"/>
  <c r="H233" i="9"/>
  <c r="AB233" i="9" s="1"/>
  <c r="AL233" i="9" s="1"/>
  <c r="G233" i="9"/>
  <c r="AA233" i="9" s="1"/>
  <c r="AK233" i="9" s="1"/>
  <c r="F233" i="9"/>
  <c r="Z233" i="9" s="1"/>
  <c r="E233" i="9"/>
  <c r="Y233" i="9" s="1"/>
  <c r="AT232" i="9"/>
  <c r="AS232" i="9"/>
  <c r="AR232" i="9"/>
  <c r="AQ232" i="9"/>
  <c r="AH232" i="9"/>
  <c r="M232" i="9"/>
  <c r="K232" i="9"/>
  <c r="AE232" i="9" s="1"/>
  <c r="AO232" i="9" s="1"/>
  <c r="J232" i="9"/>
  <c r="AD232" i="9" s="1"/>
  <c r="I232" i="9"/>
  <c r="AC232" i="9" s="1"/>
  <c r="H232" i="9"/>
  <c r="AB232" i="9" s="1"/>
  <c r="AL232" i="9" s="1"/>
  <c r="G232" i="9"/>
  <c r="F232" i="9"/>
  <c r="Z232" i="9" s="1"/>
  <c r="AJ232" i="9" s="1"/>
  <c r="E232" i="9"/>
  <c r="Y232" i="9" s="1"/>
  <c r="AT231" i="9"/>
  <c r="AS231" i="9"/>
  <c r="AR231" i="9"/>
  <c r="AQ231" i="9"/>
  <c r="AH231" i="9"/>
  <c r="AA231" i="9"/>
  <c r="M231" i="9"/>
  <c r="K231" i="9"/>
  <c r="AE231" i="9" s="1"/>
  <c r="J231" i="9"/>
  <c r="AD231" i="9" s="1"/>
  <c r="I231" i="9"/>
  <c r="AC231" i="9" s="1"/>
  <c r="H231" i="9"/>
  <c r="AB231" i="9" s="1"/>
  <c r="G231" i="9"/>
  <c r="F231" i="9"/>
  <c r="Z231" i="9" s="1"/>
  <c r="E231" i="9"/>
  <c r="AT230" i="9"/>
  <c r="AS230" i="9"/>
  <c r="AR230" i="9"/>
  <c r="AQ230" i="9"/>
  <c r="AH230" i="9"/>
  <c r="AB230" i="9"/>
  <c r="M230" i="9"/>
  <c r="K230" i="9"/>
  <c r="AE230" i="9" s="1"/>
  <c r="J230" i="9"/>
  <c r="AD230" i="9" s="1"/>
  <c r="I230" i="9"/>
  <c r="AC230" i="9" s="1"/>
  <c r="H230" i="9"/>
  <c r="G230" i="9"/>
  <c r="AA230" i="9" s="1"/>
  <c r="AK230" i="9" s="1"/>
  <c r="F230" i="9"/>
  <c r="Z230" i="9" s="1"/>
  <c r="E230" i="9"/>
  <c r="Y230" i="9" s="1"/>
  <c r="AT229" i="9"/>
  <c r="AS229" i="9"/>
  <c r="AR229" i="9"/>
  <c r="AQ229" i="9"/>
  <c r="AH229" i="9"/>
  <c r="AL229" i="9" s="1"/>
  <c r="AB229" i="9"/>
  <c r="M229" i="9"/>
  <c r="K229" i="9"/>
  <c r="AE229" i="9" s="1"/>
  <c r="J229" i="9"/>
  <c r="AD229" i="9" s="1"/>
  <c r="I229" i="9"/>
  <c r="AC229" i="9" s="1"/>
  <c r="H229" i="9"/>
  <c r="G229" i="9"/>
  <c r="F229" i="9"/>
  <c r="Z229" i="9" s="1"/>
  <c r="E229" i="9"/>
  <c r="Y229" i="9" s="1"/>
  <c r="AT228" i="9"/>
  <c r="AS228" i="9"/>
  <c r="AR228" i="9"/>
  <c r="AQ228" i="9"/>
  <c r="AH228" i="9"/>
  <c r="AA228" i="9"/>
  <c r="M228" i="9"/>
  <c r="K228" i="9"/>
  <c r="AE228" i="9" s="1"/>
  <c r="J228" i="9"/>
  <c r="AD228" i="9" s="1"/>
  <c r="I228" i="9"/>
  <c r="AC228" i="9" s="1"/>
  <c r="AM228" i="9" s="1"/>
  <c r="H228" i="9"/>
  <c r="AB228" i="9" s="1"/>
  <c r="AL228" i="9" s="1"/>
  <c r="G228" i="9"/>
  <c r="F228" i="9"/>
  <c r="Z228" i="9" s="1"/>
  <c r="E228" i="9"/>
  <c r="AT227" i="9"/>
  <c r="AS227" i="9"/>
  <c r="AR227" i="9"/>
  <c r="AQ227" i="9"/>
  <c r="AH227" i="9"/>
  <c r="M227" i="9"/>
  <c r="K227" i="9"/>
  <c r="AE227" i="9" s="1"/>
  <c r="J227" i="9"/>
  <c r="AD227" i="9" s="1"/>
  <c r="I227" i="9"/>
  <c r="AC227" i="9" s="1"/>
  <c r="H227" i="9"/>
  <c r="AB227" i="9" s="1"/>
  <c r="G227" i="9"/>
  <c r="AA227" i="9" s="1"/>
  <c r="F227" i="9"/>
  <c r="Z227" i="9" s="1"/>
  <c r="AJ227" i="9" s="1"/>
  <c r="E227" i="9"/>
  <c r="Y227" i="9" s="1"/>
  <c r="AT226" i="9"/>
  <c r="AS226" i="9"/>
  <c r="AR226" i="9"/>
  <c r="AQ226" i="9"/>
  <c r="AH226" i="9"/>
  <c r="AE226" i="9"/>
  <c r="M226" i="9"/>
  <c r="K226" i="9"/>
  <c r="J226" i="9"/>
  <c r="AD226" i="9" s="1"/>
  <c r="I226" i="9"/>
  <c r="AC226" i="9" s="1"/>
  <c r="H226" i="9"/>
  <c r="AB226" i="9" s="1"/>
  <c r="G226" i="9"/>
  <c r="AA226" i="9" s="1"/>
  <c r="AK226" i="9" s="1"/>
  <c r="F226" i="9"/>
  <c r="Z226" i="9" s="1"/>
  <c r="E226" i="9"/>
  <c r="Y226" i="9" s="1"/>
  <c r="AT225" i="9"/>
  <c r="AS225" i="9"/>
  <c r="AR225" i="9"/>
  <c r="AQ225" i="9"/>
  <c r="AH225" i="9"/>
  <c r="AC225" i="9"/>
  <c r="AB225" i="9"/>
  <c r="M225" i="9"/>
  <c r="K225" i="9"/>
  <c r="AE225" i="9" s="1"/>
  <c r="J225" i="9"/>
  <c r="AD225" i="9" s="1"/>
  <c r="AN225" i="9" s="1"/>
  <c r="I225" i="9"/>
  <c r="H225" i="9"/>
  <c r="G225" i="9"/>
  <c r="F225" i="9"/>
  <c r="Z225" i="9" s="1"/>
  <c r="AJ225" i="9" s="1"/>
  <c r="E225" i="9"/>
  <c r="Y225" i="9" s="1"/>
  <c r="AT224" i="9"/>
  <c r="AS224" i="9"/>
  <c r="AR224" i="9"/>
  <c r="AQ224" i="9"/>
  <c r="AH224" i="9"/>
  <c r="AC224" i="9"/>
  <c r="M224" i="9"/>
  <c r="K224" i="9"/>
  <c r="AE224" i="9" s="1"/>
  <c r="AO224" i="9" s="1"/>
  <c r="J224" i="9"/>
  <c r="AD224" i="9" s="1"/>
  <c r="I224" i="9"/>
  <c r="H224" i="9"/>
  <c r="AB224" i="9" s="1"/>
  <c r="G224" i="9"/>
  <c r="AA224" i="9" s="1"/>
  <c r="F224" i="9"/>
  <c r="Z224" i="9" s="1"/>
  <c r="E224" i="9"/>
  <c r="AT223" i="9"/>
  <c r="AS223" i="9"/>
  <c r="AR223" i="9"/>
  <c r="AQ223" i="9"/>
  <c r="AH223" i="9"/>
  <c r="M223" i="9"/>
  <c r="K223" i="9"/>
  <c r="AE223" i="9" s="1"/>
  <c r="J223" i="9"/>
  <c r="AD223" i="9" s="1"/>
  <c r="I223" i="9"/>
  <c r="AC223" i="9" s="1"/>
  <c r="H223" i="9"/>
  <c r="AB223" i="9" s="1"/>
  <c r="G223" i="9"/>
  <c r="AA223" i="9" s="1"/>
  <c r="F223" i="9"/>
  <c r="Z223" i="9" s="1"/>
  <c r="E223" i="9"/>
  <c r="AT222" i="9"/>
  <c r="AS222" i="9"/>
  <c r="AR222" i="9"/>
  <c r="AQ222" i="9"/>
  <c r="AH222" i="9"/>
  <c r="M222" i="9"/>
  <c r="K222" i="9"/>
  <c r="AE222" i="9" s="1"/>
  <c r="J222" i="9"/>
  <c r="AD222" i="9" s="1"/>
  <c r="I222" i="9"/>
  <c r="AC222" i="9" s="1"/>
  <c r="H222" i="9"/>
  <c r="AB222" i="9" s="1"/>
  <c r="G222" i="9"/>
  <c r="AA222" i="9" s="1"/>
  <c r="F222" i="9"/>
  <c r="Z222" i="9" s="1"/>
  <c r="E222" i="9"/>
  <c r="Y222" i="9" s="1"/>
  <c r="AT221" i="9"/>
  <c r="AS221" i="9"/>
  <c r="AR221" i="9"/>
  <c r="AQ221" i="9"/>
  <c r="AH221" i="9"/>
  <c r="AL221" i="9" s="1"/>
  <c r="AB221" i="9"/>
  <c r="M221" i="9"/>
  <c r="K221" i="9"/>
  <c r="AE221" i="9" s="1"/>
  <c r="J221" i="9"/>
  <c r="AD221" i="9" s="1"/>
  <c r="I221" i="9"/>
  <c r="AC221" i="9" s="1"/>
  <c r="H221" i="9"/>
  <c r="G221" i="9"/>
  <c r="F221" i="9"/>
  <c r="Z221" i="9" s="1"/>
  <c r="AJ221" i="9" s="1"/>
  <c r="E221" i="9"/>
  <c r="Y221" i="9" s="1"/>
  <c r="AT220" i="9"/>
  <c r="AS220" i="9"/>
  <c r="AR220" i="9"/>
  <c r="AQ220" i="9"/>
  <c r="AH220" i="9"/>
  <c r="AC220" i="9"/>
  <c r="AM220" i="9" s="1"/>
  <c r="AA220" i="9"/>
  <c r="M220" i="9"/>
  <c r="K220" i="9"/>
  <c r="AE220" i="9" s="1"/>
  <c r="J220" i="9"/>
  <c r="AD220" i="9" s="1"/>
  <c r="I220" i="9"/>
  <c r="H220" i="9"/>
  <c r="AB220" i="9" s="1"/>
  <c r="AL220" i="9" s="1"/>
  <c r="G220" i="9"/>
  <c r="F220" i="9"/>
  <c r="Z220" i="9" s="1"/>
  <c r="E220" i="9"/>
  <c r="AT219" i="9"/>
  <c r="AS219" i="9"/>
  <c r="AR219" i="9"/>
  <c r="AQ219" i="9"/>
  <c r="AH219" i="9"/>
  <c r="AA219" i="9"/>
  <c r="M219" i="9"/>
  <c r="K219" i="9"/>
  <c r="AE219" i="9" s="1"/>
  <c r="J219" i="9"/>
  <c r="AD219" i="9" s="1"/>
  <c r="I219" i="9"/>
  <c r="AC219" i="9" s="1"/>
  <c r="H219" i="9"/>
  <c r="AB219" i="9" s="1"/>
  <c r="G219" i="9"/>
  <c r="F219" i="9"/>
  <c r="Z219" i="9" s="1"/>
  <c r="E219" i="9"/>
  <c r="Y219" i="9" s="1"/>
  <c r="AT218" i="9"/>
  <c r="AS218" i="9"/>
  <c r="AR218" i="9"/>
  <c r="AQ218" i="9"/>
  <c r="AH218" i="9"/>
  <c r="AK218" i="9" s="1"/>
  <c r="M218" i="9"/>
  <c r="K218" i="9"/>
  <c r="AE218" i="9" s="1"/>
  <c r="J218" i="9"/>
  <c r="AD218" i="9" s="1"/>
  <c r="I218" i="9"/>
  <c r="AC218" i="9" s="1"/>
  <c r="H218" i="9"/>
  <c r="AB218" i="9" s="1"/>
  <c r="G218" i="9"/>
  <c r="AA218" i="9" s="1"/>
  <c r="F218" i="9"/>
  <c r="Z218" i="9" s="1"/>
  <c r="E218" i="9"/>
  <c r="Y218" i="9" s="1"/>
  <c r="AT217" i="9"/>
  <c r="AS217" i="9"/>
  <c r="AR217" i="9"/>
  <c r="AQ217" i="9"/>
  <c r="AH217" i="9"/>
  <c r="AE217" i="9"/>
  <c r="AO217" i="9" s="1"/>
  <c r="M217" i="9"/>
  <c r="K217" i="9"/>
  <c r="J217" i="9"/>
  <c r="AD217" i="9" s="1"/>
  <c r="AN217" i="9" s="1"/>
  <c r="I217" i="9"/>
  <c r="AC217" i="9" s="1"/>
  <c r="H217" i="9"/>
  <c r="AB217" i="9" s="1"/>
  <c r="AL217" i="9" s="1"/>
  <c r="G217" i="9"/>
  <c r="F217" i="9"/>
  <c r="Z217" i="9" s="1"/>
  <c r="AJ217" i="9" s="1"/>
  <c r="E217" i="9"/>
  <c r="Y217" i="9" s="1"/>
  <c r="AT216" i="9"/>
  <c r="AS216" i="9"/>
  <c r="AR216" i="9"/>
  <c r="AQ216" i="9"/>
  <c r="AH216" i="9"/>
  <c r="M216" i="9"/>
  <c r="K216" i="9"/>
  <c r="AE216" i="9" s="1"/>
  <c r="J216" i="9"/>
  <c r="AD216" i="9" s="1"/>
  <c r="I216" i="9"/>
  <c r="AC216" i="9" s="1"/>
  <c r="H216" i="9"/>
  <c r="AB216" i="9" s="1"/>
  <c r="AL216" i="9" s="1"/>
  <c r="G216" i="9"/>
  <c r="AA216" i="9" s="1"/>
  <c r="F216" i="9"/>
  <c r="Z216" i="9" s="1"/>
  <c r="E216" i="9"/>
  <c r="AT215" i="9"/>
  <c r="AS215" i="9"/>
  <c r="AR215" i="9"/>
  <c r="AQ215" i="9"/>
  <c r="AH215" i="9"/>
  <c r="M215" i="9"/>
  <c r="K215" i="9"/>
  <c r="AE215" i="9" s="1"/>
  <c r="J215" i="9"/>
  <c r="AD215" i="9" s="1"/>
  <c r="I215" i="9"/>
  <c r="AC215" i="9" s="1"/>
  <c r="H215" i="9"/>
  <c r="AB215" i="9" s="1"/>
  <c r="G215" i="9"/>
  <c r="AA215" i="9" s="1"/>
  <c r="F215" i="9"/>
  <c r="Z215" i="9" s="1"/>
  <c r="E215" i="9"/>
  <c r="Y215" i="9" s="1"/>
  <c r="AT214" i="9"/>
  <c r="AS214" i="9"/>
  <c r="AR214" i="9"/>
  <c r="AQ214" i="9"/>
  <c r="AH214" i="9"/>
  <c r="M214" i="9"/>
  <c r="K214" i="9"/>
  <c r="AE214" i="9" s="1"/>
  <c r="J214" i="9"/>
  <c r="AD214" i="9" s="1"/>
  <c r="I214" i="9"/>
  <c r="AC214" i="9" s="1"/>
  <c r="H214" i="9"/>
  <c r="AB214" i="9" s="1"/>
  <c r="G214" i="9"/>
  <c r="AA214" i="9" s="1"/>
  <c r="AK214" i="9" s="1"/>
  <c r="F214" i="9"/>
  <c r="Z214" i="9" s="1"/>
  <c r="E214" i="9"/>
  <c r="Y214" i="9" s="1"/>
  <c r="AT213" i="9"/>
  <c r="AS213" i="9"/>
  <c r="AR213" i="9"/>
  <c r="AQ213" i="9"/>
  <c r="AH213" i="9"/>
  <c r="AC213" i="9"/>
  <c r="M213" i="9"/>
  <c r="K213" i="9"/>
  <c r="AE213" i="9" s="1"/>
  <c r="AO213" i="9" s="1"/>
  <c r="J213" i="9"/>
  <c r="AD213" i="9" s="1"/>
  <c r="I213" i="9"/>
  <c r="H213" i="9"/>
  <c r="AB213" i="9" s="1"/>
  <c r="G213" i="9"/>
  <c r="F213" i="9"/>
  <c r="Z213" i="9" s="1"/>
  <c r="AJ213" i="9" s="1"/>
  <c r="E213" i="9"/>
  <c r="Y213" i="9" s="1"/>
  <c r="AI213" i="9" s="1"/>
  <c r="AT212" i="9"/>
  <c r="AS212" i="9"/>
  <c r="AR212" i="9"/>
  <c r="AQ212" i="9"/>
  <c r="AH212" i="9"/>
  <c r="AA212" i="9"/>
  <c r="M212" i="9"/>
  <c r="K212" i="9"/>
  <c r="AE212" i="9" s="1"/>
  <c r="J212" i="9"/>
  <c r="AD212" i="9" s="1"/>
  <c r="I212" i="9"/>
  <c r="AC212" i="9" s="1"/>
  <c r="AM212" i="9" s="1"/>
  <c r="H212" i="9"/>
  <c r="AB212" i="9" s="1"/>
  <c r="AL212" i="9" s="1"/>
  <c r="G212" i="9"/>
  <c r="F212" i="9"/>
  <c r="Z212" i="9" s="1"/>
  <c r="E212" i="9"/>
  <c r="AT211" i="9"/>
  <c r="AS211" i="9"/>
  <c r="AR211" i="9"/>
  <c r="AQ211" i="9"/>
  <c r="AH211" i="9"/>
  <c r="M211" i="9"/>
  <c r="K211" i="9"/>
  <c r="AE211" i="9" s="1"/>
  <c r="J211" i="9"/>
  <c r="AD211" i="9" s="1"/>
  <c r="I211" i="9"/>
  <c r="AC211" i="9" s="1"/>
  <c r="H211" i="9"/>
  <c r="AB211" i="9" s="1"/>
  <c r="G211" i="9"/>
  <c r="AA211" i="9" s="1"/>
  <c r="F211" i="9"/>
  <c r="Z211" i="9" s="1"/>
  <c r="E211" i="9"/>
  <c r="AT210" i="9"/>
  <c r="AS210" i="9"/>
  <c r="AR210" i="9"/>
  <c r="AQ210" i="9"/>
  <c r="AH210" i="9"/>
  <c r="AD210" i="9"/>
  <c r="M210" i="9"/>
  <c r="K210" i="9"/>
  <c r="AE210" i="9" s="1"/>
  <c r="J210" i="9"/>
  <c r="I210" i="9"/>
  <c r="AC210" i="9" s="1"/>
  <c r="H210" i="9"/>
  <c r="AB210" i="9" s="1"/>
  <c r="G210" i="9"/>
  <c r="AA210" i="9" s="1"/>
  <c r="F210" i="9"/>
  <c r="Z210" i="9" s="1"/>
  <c r="E210" i="9"/>
  <c r="Y210" i="9" s="1"/>
  <c r="AT209" i="9"/>
  <c r="AS209" i="9"/>
  <c r="AR209" i="9"/>
  <c r="AQ209" i="9"/>
  <c r="AH209" i="9"/>
  <c r="AE209" i="9"/>
  <c r="M209" i="9"/>
  <c r="K209" i="9"/>
  <c r="J209" i="9"/>
  <c r="AD209" i="9" s="1"/>
  <c r="I209" i="9"/>
  <c r="AC209" i="9" s="1"/>
  <c r="H209" i="9"/>
  <c r="AB209" i="9" s="1"/>
  <c r="G209" i="9"/>
  <c r="F209" i="9"/>
  <c r="Z209" i="9" s="1"/>
  <c r="E209" i="9"/>
  <c r="Y209" i="9" s="1"/>
  <c r="AT208" i="9"/>
  <c r="AS208" i="9"/>
  <c r="AR208" i="9"/>
  <c r="AQ208" i="9"/>
  <c r="AH208" i="9"/>
  <c r="M208" i="9"/>
  <c r="K208" i="9"/>
  <c r="AE208" i="9" s="1"/>
  <c r="J208" i="9"/>
  <c r="AD208" i="9" s="1"/>
  <c r="I208" i="9"/>
  <c r="AC208" i="9" s="1"/>
  <c r="H208" i="9"/>
  <c r="AB208" i="9" s="1"/>
  <c r="G208" i="9"/>
  <c r="AA208" i="9" s="1"/>
  <c r="F208" i="9"/>
  <c r="Z208" i="9" s="1"/>
  <c r="E208" i="9"/>
  <c r="AT207" i="9"/>
  <c r="AS207" i="9"/>
  <c r="AR207" i="9"/>
  <c r="AQ207" i="9"/>
  <c r="AH207" i="9"/>
  <c r="AA207" i="9"/>
  <c r="M207" i="9"/>
  <c r="K207" i="9"/>
  <c r="AE207" i="9" s="1"/>
  <c r="J207" i="9"/>
  <c r="AD207" i="9" s="1"/>
  <c r="I207" i="9"/>
  <c r="AC207" i="9" s="1"/>
  <c r="AM207" i="9" s="1"/>
  <c r="H207" i="9"/>
  <c r="AB207" i="9" s="1"/>
  <c r="G207" i="9"/>
  <c r="F207" i="9"/>
  <c r="Z207" i="9" s="1"/>
  <c r="AJ207" i="9" s="1"/>
  <c r="E207" i="9"/>
  <c r="Y207" i="9" s="1"/>
  <c r="AT206" i="9"/>
  <c r="AS206" i="9"/>
  <c r="AR206" i="9"/>
  <c r="AQ206" i="9"/>
  <c r="AH206" i="9"/>
  <c r="M206" i="9"/>
  <c r="K206" i="9"/>
  <c r="AE206" i="9" s="1"/>
  <c r="J206" i="9"/>
  <c r="AD206" i="9" s="1"/>
  <c r="I206" i="9"/>
  <c r="AC206" i="9" s="1"/>
  <c r="H206" i="9"/>
  <c r="AB206" i="9" s="1"/>
  <c r="G206" i="9"/>
  <c r="AA206" i="9" s="1"/>
  <c r="AK206" i="9" s="1"/>
  <c r="F206" i="9"/>
  <c r="Z206" i="9" s="1"/>
  <c r="E206" i="9"/>
  <c r="Y206" i="9" s="1"/>
  <c r="AT205" i="9"/>
  <c r="AS205" i="9"/>
  <c r="AR205" i="9"/>
  <c r="AQ205" i="9"/>
  <c r="AH205" i="9"/>
  <c r="M205" i="9"/>
  <c r="K205" i="9"/>
  <c r="AE205" i="9" s="1"/>
  <c r="AO205" i="9" s="1"/>
  <c r="J205" i="9"/>
  <c r="AD205" i="9" s="1"/>
  <c r="I205" i="9"/>
  <c r="AC205" i="9" s="1"/>
  <c r="H205" i="9"/>
  <c r="AB205" i="9" s="1"/>
  <c r="G205" i="9"/>
  <c r="F205" i="9"/>
  <c r="Z205" i="9" s="1"/>
  <c r="AJ205" i="9" s="1"/>
  <c r="E205" i="9"/>
  <c r="Y205" i="9" s="1"/>
  <c r="AI205" i="9" s="1"/>
  <c r="AT204" i="9"/>
  <c r="AS204" i="9"/>
  <c r="AR204" i="9"/>
  <c r="AQ204" i="9"/>
  <c r="AH204" i="9"/>
  <c r="AO204" i="9" s="1"/>
  <c r="M204" i="9"/>
  <c r="K204" i="9"/>
  <c r="AE204" i="9" s="1"/>
  <c r="J204" i="9"/>
  <c r="AD204" i="9" s="1"/>
  <c r="I204" i="9"/>
  <c r="AC204" i="9" s="1"/>
  <c r="AM204" i="9" s="1"/>
  <c r="H204" i="9"/>
  <c r="AB204" i="9" s="1"/>
  <c r="AL204" i="9" s="1"/>
  <c r="G204" i="9"/>
  <c r="AA204" i="9" s="1"/>
  <c r="F204" i="9"/>
  <c r="Z204" i="9" s="1"/>
  <c r="E204" i="9"/>
  <c r="AT203" i="9"/>
  <c r="AS203" i="9"/>
  <c r="AR203" i="9"/>
  <c r="AQ203" i="9"/>
  <c r="AH203" i="9"/>
  <c r="M203" i="9"/>
  <c r="K203" i="9"/>
  <c r="AE203" i="9" s="1"/>
  <c r="J203" i="9"/>
  <c r="AD203" i="9" s="1"/>
  <c r="I203" i="9"/>
  <c r="AC203" i="9" s="1"/>
  <c r="H203" i="9"/>
  <c r="AB203" i="9" s="1"/>
  <c r="G203" i="9"/>
  <c r="AA203" i="9" s="1"/>
  <c r="F203" i="9"/>
  <c r="Z203" i="9" s="1"/>
  <c r="E203" i="9"/>
  <c r="AT202" i="9"/>
  <c r="AS202" i="9"/>
  <c r="AR202" i="9"/>
  <c r="AQ202" i="9"/>
  <c r="AH202" i="9"/>
  <c r="AE202" i="9"/>
  <c r="M202" i="9"/>
  <c r="K202" i="9"/>
  <c r="J202" i="9"/>
  <c r="AD202" i="9" s="1"/>
  <c r="I202" i="9"/>
  <c r="AC202" i="9" s="1"/>
  <c r="H202" i="9"/>
  <c r="AB202" i="9" s="1"/>
  <c r="G202" i="9"/>
  <c r="AA202" i="9" s="1"/>
  <c r="F202" i="9"/>
  <c r="Z202" i="9" s="1"/>
  <c r="E202" i="9"/>
  <c r="Y202" i="9" s="1"/>
  <c r="AT201" i="9"/>
  <c r="AS201" i="9"/>
  <c r="AR201" i="9"/>
  <c r="AQ201" i="9"/>
  <c r="AH201" i="9"/>
  <c r="AC201" i="9"/>
  <c r="AB201" i="9"/>
  <c r="AL201" i="9" s="1"/>
  <c r="M201" i="9"/>
  <c r="K201" i="9"/>
  <c r="AE201" i="9" s="1"/>
  <c r="AO201" i="9" s="1"/>
  <c r="J201" i="9"/>
  <c r="AD201" i="9" s="1"/>
  <c r="AN201" i="9" s="1"/>
  <c r="I201" i="9"/>
  <c r="H201" i="9"/>
  <c r="G201" i="9"/>
  <c r="F201" i="9"/>
  <c r="Z201" i="9" s="1"/>
  <c r="AJ201" i="9" s="1"/>
  <c r="E201" i="9"/>
  <c r="Y201" i="9" s="1"/>
  <c r="AT200" i="9"/>
  <c r="AS200" i="9"/>
  <c r="AR200" i="9"/>
  <c r="AQ200" i="9"/>
  <c r="AH200" i="9"/>
  <c r="Z200" i="9"/>
  <c r="M200" i="9"/>
  <c r="K200" i="9"/>
  <c r="AE200" i="9" s="1"/>
  <c r="J200" i="9"/>
  <c r="AD200" i="9" s="1"/>
  <c r="I200" i="9"/>
  <c r="AC200" i="9" s="1"/>
  <c r="AM200" i="9" s="1"/>
  <c r="H200" i="9"/>
  <c r="AB200" i="9" s="1"/>
  <c r="AL200" i="9" s="1"/>
  <c r="G200" i="9"/>
  <c r="AA200" i="9" s="1"/>
  <c r="F200" i="9"/>
  <c r="E200" i="9"/>
  <c r="AT199" i="9"/>
  <c r="AS199" i="9"/>
  <c r="AR199" i="9"/>
  <c r="AQ199" i="9"/>
  <c r="AH199" i="9"/>
  <c r="M199" i="9"/>
  <c r="K199" i="9"/>
  <c r="AE199" i="9" s="1"/>
  <c r="J199" i="9"/>
  <c r="AD199" i="9" s="1"/>
  <c r="I199" i="9"/>
  <c r="AC199" i="9" s="1"/>
  <c r="H199" i="9"/>
  <c r="AB199" i="9" s="1"/>
  <c r="G199" i="9"/>
  <c r="AA199" i="9" s="1"/>
  <c r="F199" i="9"/>
  <c r="Z199" i="9" s="1"/>
  <c r="E199" i="9"/>
  <c r="Y199" i="9" s="1"/>
  <c r="AT198" i="9"/>
  <c r="AS198" i="9"/>
  <c r="AR198" i="9"/>
  <c r="AQ198" i="9"/>
  <c r="AH198" i="9"/>
  <c r="M198" i="9"/>
  <c r="K198" i="9"/>
  <c r="AE198" i="9" s="1"/>
  <c r="J198" i="9"/>
  <c r="AD198" i="9" s="1"/>
  <c r="I198" i="9"/>
  <c r="AC198" i="9" s="1"/>
  <c r="H198" i="9"/>
  <c r="AB198" i="9" s="1"/>
  <c r="G198" i="9"/>
  <c r="AA198" i="9" s="1"/>
  <c r="F198" i="9"/>
  <c r="E198" i="9"/>
  <c r="Y198" i="9" s="1"/>
  <c r="AT197" i="9"/>
  <c r="AS197" i="9"/>
  <c r="AR197" i="9"/>
  <c r="AQ197" i="9"/>
  <c r="AH197" i="9"/>
  <c r="M197" i="9"/>
  <c r="K197" i="9"/>
  <c r="AE197" i="9" s="1"/>
  <c r="AO197" i="9" s="1"/>
  <c r="J197" i="9"/>
  <c r="AD197" i="9" s="1"/>
  <c r="I197" i="9"/>
  <c r="L197" i="9" s="1"/>
  <c r="AF197" i="9" s="1"/>
  <c r="H197" i="9"/>
  <c r="AB197" i="9" s="1"/>
  <c r="AL197" i="9" s="1"/>
  <c r="G197" i="9"/>
  <c r="AA197" i="9" s="1"/>
  <c r="F197" i="9"/>
  <c r="Z197" i="9" s="1"/>
  <c r="E197" i="9"/>
  <c r="Y197" i="9" s="1"/>
  <c r="AT196" i="9"/>
  <c r="AS196" i="9"/>
  <c r="AR196" i="9"/>
  <c r="AQ196" i="9"/>
  <c r="AH196" i="9"/>
  <c r="AO196" i="9" s="1"/>
  <c r="AC196" i="9"/>
  <c r="M196" i="9"/>
  <c r="K196" i="9"/>
  <c r="AE196" i="9" s="1"/>
  <c r="J196" i="9"/>
  <c r="AD196" i="9" s="1"/>
  <c r="I196" i="9"/>
  <c r="H196" i="9"/>
  <c r="AB196" i="9" s="1"/>
  <c r="AL196" i="9" s="1"/>
  <c r="G196" i="9"/>
  <c r="AA196" i="9" s="1"/>
  <c r="F196" i="9"/>
  <c r="Z196" i="9" s="1"/>
  <c r="E196" i="9"/>
  <c r="AT195" i="9"/>
  <c r="AS195" i="9"/>
  <c r="AR195" i="9"/>
  <c r="AQ195" i="9"/>
  <c r="AH195" i="9"/>
  <c r="AD195" i="9"/>
  <c r="M195" i="9"/>
  <c r="K195" i="9"/>
  <c r="AE195" i="9" s="1"/>
  <c r="J195" i="9"/>
  <c r="I195" i="9"/>
  <c r="AC195" i="9" s="1"/>
  <c r="H195" i="9"/>
  <c r="AB195" i="9" s="1"/>
  <c r="G195" i="9"/>
  <c r="AA195" i="9" s="1"/>
  <c r="F195" i="9"/>
  <c r="Z195" i="9" s="1"/>
  <c r="E195" i="9"/>
  <c r="AT194" i="9"/>
  <c r="AS194" i="9"/>
  <c r="AR194" i="9"/>
  <c r="AQ194" i="9"/>
  <c r="AH194" i="9"/>
  <c r="AE194" i="9"/>
  <c r="AD194" i="9"/>
  <c r="M194" i="9"/>
  <c r="K194" i="9"/>
  <c r="J194" i="9"/>
  <c r="I194" i="9"/>
  <c r="AC194" i="9" s="1"/>
  <c r="H194" i="9"/>
  <c r="AB194" i="9" s="1"/>
  <c r="G194" i="9"/>
  <c r="AA194" i="9" s="1"/>
  <c r="F194" i="9"/>
  <c r="Z194" i="9" s="1"/>
  <c r="E194" i="9"/>
  <c r="Y194" i="9" s="1"/>
  <c r="AT193" i="9"/>
  <c r="AS193" i="9"/>
  <c r="AR193" i="9"/>
  <c r="AQ193" i="9"/>
  <c r="AH193" i="9"/>
  <c r="AC193" i="9"/>
  <c r="M193" i="9"/>
  <c r="K193" i="9"/>
  <c r="AE193" i="9" s="1"/>
  <c r="AO193" i="9" s="1"/>
  <c r="J193" i="9"/>
  <c r="AD193" i="9" s="1"/>
  <c r="I193" i="9"/>
  <c r="H193" i="9"/>
  <c r="AB193" i="9" s="1"/>
  <c r="AL193" i="9" s="1"/>
  <c r="G193" i="9"/>
  <c r="F193" i="9"/>
  <c r="Z193" i="9" s="1"/>
  <c r="E193" i="9"/>
  <c r="Y193" i="9" s="1"/>
  <c r="AI193" i="9" s="1"/>
  <c r="AT192" i="9"/>
  <c r="AS192" i="9"/>
  <c r="AR192" i="9"/>
  <c r="AQ192" i="9"/>
  <c r="AH192" i="9"/>
  <c r="Z192" i="9"/>
  <c r="AJ192" i="9" s="1"/>
  <c r="M192" i="9"/>
  <c r="K192" i="9"/>
  <c r="AE192" i="9" s="1"/>
  <c r="AO192" i="9" s="1"/>
  <c r="J192" i="9"/>
  <c r="AD192" i="9" s="1"/>
  <c r="I192" i="9"/>
  <c r="AC192" i="9" s="1"/>
  <c r="AM192" i="9" s="1"/>
  <c r="H192" i="9"/>
  <c r="AB192" i="9" s="1"/>
  <c r="AL192" i="9" s="1"/>
  <c r="G192" i="9"/>
  <c r="AA192" i="9" s="1"/>
  <c r="F192" i="9"/>
  <c r="E192" i="9"/>
  <c r="AT191" i="9"/>
  <c r="AS191" i="9"/>
  <c r="AR191" i="9"/>
  <c r="AQ191" i="9"/>
  <c r="AH191" i="9"/>
  <c r="M191" i="9"/>
  <c r="K191" i="9"/>
  <c r="AE191" i="9" s="1"/>
  <c r="J191" i="9"/>
  <c r="AD191" i="9" s="1"/>
  <c r="I191" i="9"/>
  <c r="AC191" i="9" s="1"/>
  <c r="H191" i="9"/>
  <c r="AB191" i="9" s="1"/>
  <c r="G191" i="9"/>
  <c r="AA191" i="9" s="1"/>
  <c r="F191" i="9"/>
  <c r="Z191" i="9" s="1"/>
  <c r="E191" i="9"/>
  <c r="Y191" i="9" s="1"/>
  <c r="AT190" i="9"/>
  <c r="AS190" i="9"/>
  <c r="AR190" i="9"/>
  <c r="AQ190" i="9"/>
  <c r="AH190" i="9"/>
  <c r="AD190" i="9"/>
  <c r="M190" i="9"/>
  <c r="K190" i="9"/>
  <c r="AE190" i="9" s="1"/>
  <c r="J190" i="9"/>
  <c r="I190" i="9"/>
  <c r="AC190" i="9" s="1"/>
  <c r="H190" i="9"/>
  <c r="AB190" i="9" s="1"/>
  <c r="G190" i="9"/>
  <c r="AA190" i="9" s="1"/>
  <c r="F190" i="9"/>
  <c r="Z190" i="9" s="1"/>
  <c r="E190" i="9"/>
  <c r="Y190" i="9" s="1"/>
  <c r="AT189" i="9"/>
  <c r="AS189" i="9"/>
  <c r="AR189" i="9"/>
  <c r="AQ189" i="9"/>
  <c r="AH189" i="9"/>
  <c r="AN189" i="9" s="1"/>
  <c r="M189" i="9"/>
  <c r="K189" i="9"/>
  <c r="AE189" i="9" s="1"/>
  <c r="AO189" i="9" s="1"/>
  <c r="J189" i="9"/>
  <c r="AD189" i="9" s="1"/>
  <c r="I189" i="9"/>
  <c r="AC189" i="9" s="1"/>
  <c r="H189" i="9"/>
  <c r="AB189" i="9" s="1"/>
  <c r="AL189" i="9" s="1"/>
  <c r="G189" i="9"/>
  <c r="AA189" i="9" s="1"/>
  <c r="F189" i="9"/>
  <c r="Z189" i="9" s="1"/>
  <c r="E189" i="9"/>
  <c r="Y189" i="9" s="1"/>
  <c r="AT188" i="9"/>
  <c r="AS188" i="9"/>
  <c r="AR188" i="9"/>
  <c r="AQ188" i="9"/>
  <c r="AO188" i="9"/>
  <c r="AH188" i="9"/>
  <c r="Z188" i="9"/>
  <c r="M188" i="9"/>
  <c r="K188" i="9"/>
  <c r="AE188" i="9" s="1"/>
  <c r="J188" i="9"/>
  <c r="AD188" i="9" s="1"/>
  <c r="I188" i="9"/>
  <c r="AC188" i="9" s="1"/>
  <c r="AM188" i="9" s="1"/>
  <c r="H188" i="9"/>
  <c r="AB188" i="9" s="1"/>
  <c r="AL188" i="9" s="1"/>
  <c r="G188" i="9"/>
  <c r="AA188" i="9" s="1"/>
  <c r="F188" i="9"/>
  <c r="E188" i="9"/>
  <c r="AT187" i="9"/>
  <c r="AS187" i="9"/>
  <c r="AR187" i="9"/>
  <c r="AQ187" i="9"/>
  <c r="AH187" i="9"/>
  <c r="AM187" i="9" s="1"/>
  <c r="M187" i="9"/>
  <c r="K187" i="9"/>
  <c r="AE187" i="9" s="1"/>
  <c r="J187" i="9"/>
  <c r="AD187" i="9" s="1"/>
  <c r="I187" i="9"/>
  <c r="AC187" i="9" s="1"/>
  <c r="H187" i="9"/>
  <c r="AB187" i="9" s="1"/>
  <c r="G187" i="9"/>
  <c r="AA187" i="9" s="1"/>
  <c r="F187" i="9"/>
  <c r="Z187" i="9" s="1"/>
  <c r="E187" i="9"/>
  <c r="AT186" i="9"/>
  <c r="AS186" i="9"/>
  <c r="AR186" i="9"/>
  <c r="AQ186" i="9"/>
  <c r="AH186" i="9"/>
  <c r="AB186" i="9"/>
  <c r="M186" i="9"/>
  <c r="K186" i="9"/>
  <c r="AE186" i="9" s="1"/>
  <c r="J186" i="9"/>
  <c r="AD186" i="9" s="1"/>
  <c r="I186" i="9"/>
  <c r="AC186" i="9" s="1"/>
  <c r="H186" i="9"/>
  <c r="G186" i="9"/>
  <c r="AA186" i="9" s="1"/>
  <c r="F186" i="9"/>
  <c r="Z186" i="9" s="1"/>
  <c r="E186" i="9"/>
  <c r="Y186" i="9" s="1"/>
  <c r="AT185" i="9"/>
  <c r="AS185" i="9"/>
  <c r="AR185" i="9"/>
  <c r="AQ185" i="9"/>
  <c r="AH185" i="9"/>
  <c r="AB185" i="9"/>
  <c r="AL185" i="9" s="1"/>
  <c r="M185" i="9"/>
  <c r="K185" i="9"/>
  <c r="AE185" i="9" s="1"/>
  <c r="J185" i="9"/>
  <c r="AD185" i="9" s="1"/>
  <c r="AN185" i="9" s="1"/>
  <c r="I185" i="9"/>
  <c r="AC185" i="9" s="1"/>
  <c r="H185" i="9"/>
  <c r="G185" i="9"/>
  <c r="AA185" i="9" s="1"/>
  <c r="AK185" i="9" s="1"/>
  <c r="F185" i="9"/>
  <c r="Z185" i="9" s="1"/>
  <c r="AJ185" i="9" s="1"/>
  <c r="E185" i="9"/>
  <c r="Y185" i="9" s="1"/>
  <c r="AI185" i="9" s="1"/>
  <c r="AT184" i="9"/>
  <c r="AS184" i="9"/>
  <c r="AR184" i="9"/>
  <c r="AQ184" i="9"/>
  <c r="AH184" i="9"/>
  <c r="AA184" i="9"/>
  <c r="M184" i="9"/>
  <c r="K184" i="9"/>
  <c r="AE184" i="9" s="1"/>
  <c r="J184" i="9"/>
  <c r="AD184" i="9" s="1"/>
  <c r="I184" i="9"/>
  <c r="AC184" i="9" s="1"/>
  <c r="AM184" i="9" s="1"/>
  <c r="H184" i="9"/>
  <c r="AB184" i="9" s="1"/>
  <c r="G184" i="9"/>
  <c r="F184" i="9"/>
  <c r="Z184" i="9" s="1"/>
  <c r="E184" i="9"/>
  <c r="AT183" i="9"/>
  <c r="AS183" i="9"/>
  <c r="AR183" i="9"/>
  <c r="AQ183" i="9"/>
  <c r="AH183" i="9"/>
  <c r="AM183" i="9" s="1"/>
  <c r="M183" i="9"/>
  <c r="K183" i="9"/>
  <c r="AE183" i="9" s="1"/>
  <c r="J183" i="9"/>
  <c r="AD183" i="9" s="1"/>
  <c r="I183" i="9"/>
  <c r="AC183" i="9" s="1"/>
  <c r="H183" i="9"/>
  <c r="AB183" i="9" s="1"/>
  <c r="G183" i="9"/>
  <c r="AA183" i="9" s="1"/>
  <c r="F183" i="9"/>
  <c r="Z183" i="9" s="1"/>
  <c r="E183" i="9"/>
  <c r="AT182" i="9"/>
  <c r="AS182" i="9"/>
  <c r="AR182" i="9"/>
  <c r="AQ182" i="9"/>
  <c r="AH182" i="9"/>
  <c r="AE182" i="9"/>
  <c r="M182" i="9"/>
  <c r="K182" i="9"/>
  <c r="J182" i="9"/>
  <c r="AD182" i="9" s="1"/>
  <c r="I182" i="9"/>
  <c r="H182" i="9"/>
  <c r="AB182" i="9" s="1"/>
  <c r="G182" i="9"/>
  <c r="AA182" i="9" s="1"/>
  <c r="AK182" i="9" s="1"/>
  <c r="F182" i="9"/>
  <c r="Z182" i="9" s="1"/>
  <c r="E182" i="9"/>
  <c r="Y182" i="9" s="1"/>
  <c r="AT181" i="9"/>
  <c r="AS181" i="9"/>
  <c r="AR181" i="9"/>
  <c r="AQ181" i="9"/>
  <c r="AH181" i="9"/>
  <c r="AE181" i="9"/>
  <c r="AO181" i="9" s="1"/>
  <c r="Z181" i="9"/>
  <c r="AJ181" i="9" s="1"/>
  <c r="M181" i="9"/>
  <c r="K181" i="9"/>
  <c r="J181" i="9"/>
  <c r="AD181" i="9" s="1"/>
  <c r="I181" i="9"/>
  <c r="AC181" i="9" s="1"/>
  <c r="H181" i="9"/>
  <c r="AB181" i="9" s="1"/>
  <c r="AL181" i="9" s="1"/>
  <c r="G181" i="9"/>
  <c r="F181" i="9"/>
  <c r="E181" i="9"/>
  <c r="Y181" i="9" s="1"/>
  <c r="AI181" i="9" s="1"/>
  <c r="AT180" i="9"/>
  <c r="AS180" i="9"/>
  <c r="AR180" i="9"/>
  <c r="AQ180" i="9"/>
  <c r="AO180" i="9"/>
  <c r="AH180" i="9"/>
  <c r="Z180" i="9"/>
  <c r="AJ180" i="9" s="1"/>
  <c r="M180" i="9"/>
  <c r="K180" i="9"/>
  <c r="AE180" i="9" s="1"/>
  <c r="J180" i="9"/>
  <c r="AD180" i="9" s="1"/>
  <c r="I180" i="9"/>
  <c r="AC180" i="9" s="1"/>
  <c r="AM180" i="9" s="1"/>
  <c r="H180" i="9"/>
  <c r="AB180" i="9" s="1"/>
  <c r="AL180" i="9" s="1"/>
  <c r="G180" i="9"/>
  <c r="AA180" i="9" s="1"/>
  <c r="F180" i="9"/>
  <c r="E180" i="9"/>
  <c r="AT179" i="9"/>
  <c r="AS179" i="9"/>
  <c r="AR179" i="9"/>
  <c r="AQ179" i="9"/>
  <c r="AH179" i="9"/>
  <c r="M179" i="9"/>
  <c r="K179" i="9"/>
  <c r="AE179" i="9" s="1"/>
  <c r="J179" i="9"/>
  <c r="AD179" i="9" s="1"/>
  <c r="I179" i="9"/>
  <c r="AC179" i="9" s="1"/>
  <c r="H179" i="9"/>
  <c r="AB179" i="9" s="1"/>
  <c r="G179" i="9"/>
  <c r="AA179" i="9" s="1"/>
  <c r="F179" i="9"/>
  <c r="Z179" i="9" s="1"/>
  <c r="E179" i="9"/>
  <c r="AT178" i="9"/>
  <c r="AS178" i="9"/>
  <c r="AR178" i="9"/>
  <c r="AQ178" i="9"/>
  <c r="AH178" i="9"/>
  <c r="M178" i="9"/>
  <c r="K178" i="9"/>
  <c r="AE178" i="9" s="1"/>
  <c r="J178" i="9"/>
  <c r="AD178" i="9" s="1"/>
  <c r="AN178" i="9" s="1"/>
  <c r="I178" i="9"/>
  <c r="AC178" i="9" s="1"/>
  <c r="H178" i="9"/>
  <c r="AB178" i="9" s="1"/>
  <c r="G178" i="9"/>
  <c r="AA178" i="9" s="1"/>
  <c r="F178" i="9"/>
  <c r="Z178" i="9" s="1"/>
  <c r="E178" i="9"/>
  <c r="Y178" i="9" s="1"/>
  <c r="AT177" i="9"/>
  <c r="AS177" i="9"/>
  <c r="AR177" i="9"/>
  <c r="AQ177" i="9"/>
  <c r="AH177" i="9"/>
  <c r="AE177" i="9"/>
  <c r="AO177" i="9" s="1"/>
  <c r="M177" i="9"/>
  <c r="K177" i="9"/>
  <c r="J177" i="9"/>
  <c r="AD177" i="9" s="1"/>
  <c r="AN177" i="9" s="1"/>
  <c r="I177" i="9"/>
  <c r="AC177" i="9" s="1"/>
  <c r="H177" i="9"/>
  <c r="AB177" i="9" s="1"/>
  <c r="AL177" i="9" s="1"/>
  <c r="G177" i="9"/>
  <c r="AA177" i="9" s="1"/>
  <c r="AK177" i="9" s="1"/>
  <c r="F177" i="9"/>
  <c r="Z177" i="9" s="1"/>
  <c r="E177" i="9"/>
  <c r="Y177" i="9" s="1"/>
  <c r="AT176" i="9"/>
  <c r="AS176" i="9"/>
  <c r="AR176" i="9"/>
  <c r="AQ176" i="9"/>
  <c r="AH176" i="9"/>
  <c r="Z176" i="9"/>
  <c r="M176" i="9"/>
  <c r="K176" i="9"/>
  <c r="AE176" i="9" s="1"/>
  <c r="J176" i="9"/>
  <c r="AD176" i="9" s="1"/>
  <c r="I176" i="9"/>
  <c r="AC176" i="9" s="1"/>
  <c r="H176" i="9"/>
  <c r="AB176" i="9" s="1"/>
  <c r="G176" i="9"/>
  <c r="AA176" i="9" s="1"/>
  <c r="F176" i="9"/>
  <c r="E176" i="9"/>
  <c r="AT175" i="9"/>
  <c r="AS175" i="9"/>
  <c r="AR175" i="9"/>
  <c r="AQ175" i="9"/>
  <c r="AH175" i="9"/>
  <c r="AA175" i="9"/>
  <c r="M175" i="9"/>
  <c r="K175" i="9"/>
  <c r="AE175" i="9" s="1"/>
  <c r="J175" i="9"/>
  <c r="AD175" i="9" s="1"/>
  <c r="I175" i="9"/>
  <c r="AC175" i="9" s="1"/>
  <c r="H175" i="9"/>
  <c r="AB175" i="9" s="1"/>
  <c r="G175" i="9"/>
  <c r="F175" i="9"/>
  <c r="Z175" i="9" s="1"/>
  <c r="E175" i="9"/>
  <c r="AT174" i="9"/>
  <c r="AS174" i="9"/>
  <c r="AR174" i="9"/>
  <c r="AQ174" i="9"/>
  <c r="AH174" i="9"/>
  <c r="AD174" i="9"/>
  <c r="AN174" i="9" s="1"/>
  <c r="M174" i="9"/>
  <c r="K174" i="9"/>
  <c r="AE174" i="9" s="1"/>
  <c r="J174" i="9"/>
  <c r="I174" i="9"/>
  <c r="AC174" i="9" s="1"/>
  <c r="H174" i="9"/>
  <c r="AB174" i="9" s="1"/>
  <c r="G174" i="9"/>
  <c r="F174" i="9"/>
  <c r="Z174" i="9" s="1"/>
  <c r="E174" i="9"/>
  <c r="Y174" i="9" s="1"/>
  <c r="AI174" i="9" s="1"/>
  <c r="AT173" i="9"/>
  <c r="AS173" i="9"/>
  <c r="AR173" i="9"/>
  <c r="AQ173" i="9"/>
  <c r="AH173" i="9"/>
  <c r="AE173" i="9"/>
  <c r="Z173" i="9"/>
  <c r="AJ173" i="9" s="1"/>
  <c r="M173" i="9"/>
  <c r="K173" i="9"/>
  <c r="J173" i="9"/>
  <c r="AD173" i="9" s="1"/>
  <c r="AN173" i="9" s="1"/>
  <c r="I173" i="9"/>
  <c r="AC173" i="9" s="1"/>
  <c r="H173" i="9"/>
  <c r="AB173" i="9" s="1"/>
  <c r="AL173" i="9" s="1"/>
  <c r="G173" i="9"/>
  <c r="AA173" i="9" s="1"/>
  <c r="AK173" i="9" s="1"/>
  <c r="F173" i="9"/>
  <c r="E173" i="9"/>
  <c r="Y173" i="9" s="1"/>
  <c r="AI173" i="9" s="1"/>
  <c r="AT172" i="9"/>
  <c r="AS172" i="9"/>
  <c r="AR172" i="9"/>
  <c r="AQ172" i="9"/>
  <c r="AH172" i="9"/>
  <c r="M172" i="9"/>
  <c r="K172" i="9"/>
  <c r="AE172" i="9" s="1"/>
  <c r="AO172" i="9" s="1"/>
  <c r="J172" i="9"/>
  <c r="AD172" i="9" s="1"/>
  <c r="I172" i="9"/>
  <c r="AC172" i="9" s="1"/>
  <c r="H172" i="9"/>
  <c r="AB172" i="9" s="1"/>
  <c r="G172" i="9"/>
  <c r="AA172" i="9" s="1"/>
  <c r="F172" i="9"/>
  <c r="Z172" i="9" s="1"/>
  <c r="AJ172" i="9" s="1"/>
  <c r="E172" i="9"/>
  <c r="AT171" i="9"/>
  <c r="AS171" i="9"/>
  <c r="AR171" i="9"/>
  <c r="AQ171" i="9"/>
  <c r="AH171" i="9"/>
  <c r="M171" i="9"/>
  <c r="K171" i="9"/>
  <c r="AE171" i="9" s="1"/>
  <c r="J171" i="9"/>
  <c r="AD171" i="9" s="1"/>
  <c r="I171" i="9"/>
  <c r="AC171" i="9" s="1"/>
  <c r="H171" i="9"/>
  <c r="AB171" i="9" s="1"/>
  <c r="G171" i="9"/>
  <c r="F171" i="9"/>
  <c r="Z171" i="9" s="1"/>
  <c r="E171" i="9"/>
  <c r="Y171" i="9" s="1"/>
  <c r="AT170" i="9"/>
  <c r="AS170" i="9"/>
  <c r="AR170" i="9"/>
  <c r="AQ170" i="9"/>
  <c r="AH170" i="9"/>
  <c r="M170" i="9"/>
  <c r="K170" i="9"/>
  <c r="AE170" i="9" s="1"/>
  <c r="J170" i="9"/>
  <c r="AD170" i="9" s="1"/>
  <c r="I170" i="9"/>
  <c r="AC170" i="9" s="1"/>
  <c r="H170" i="9"/>
  <c r="AB170" i="9" s="1"/>
  <c r="G170" i="9"/>
  <c r="AA170" i="9" s="1"/>
  <c r="F170" i="9"/>
  <c r="E170" i="9"/>
  <c r="Y170" i="9" s="1"/>
  <c r="AT169" i="9"/>
  <c r="AS169" i="9"/>
  <c r="AR169" i="9"/>
  <c r="AQ169" i="9"/>
  <c r="AH169" i="9"/>
  <c r="M169" i="9"/>
  <c r="K169" i="9"/>
  <c r="AE169" i="9" s="1"/>
  <c r="AO169" i="9" s="1"/>
  <c r="J169" i="9"/>
  <c r="AD169" i="9" s="1"/>
  <c r="I169" i="9"/>
  <c r="AC169" i="9" s="1"/>
  <c r="H169" i="9"/>
  <c r="AB169" i="9" s="1"/>
  <c r="AL169" i="9" s="1"/>
  <c r="G169" i="9"/>
  <c r="AA169" i="9" s="1"/>
  <c r="AK169" i="9" s="1"/>
  <c r="F169" i="9"/>
  <c r="Z169" i="9" s="1"/>
  <c r="AJ169" i="9" s="1"/>
  <c r="E169" i="9"/>
  <c r="Y169" i="9" s="1"/>
  <c r="AT168" i="9"/>
  <c r="AS168" i="9"/>
  <c r="AR168" i="9"/>
  <c r="AQ168" i="9"/>
  <c r="AH168" i="9"/>
  <c r="M168" i="9"/>
  <c r="K168" i="9"/>
  <c r="AE168" i="9" s="1"/>
  <c r="J168" i="9"/>
  <c r="AD168" i="9" s="1"/>
  <c r="I168" i="9"/>
  <c r="AC168" i="9" s="1"/>
  <c r="AM168" i="9" s="1"/>
  <c r="H168" i="9"/>
  <c r="AB168" i="9" s="1"/>
  <c r="AL168" i="9" s="1"/>
  <c r="G168" i="9"/>
  <c r="AA168" i="9" s="1"/>
  <c r="F168" i="9"/>
  <c r="Z168" i="9" s="1"/>
  <c r="E168" i="9"/>
  <c r="AT167" i="9"/>
  <c r="AS167" i="9"/>
  <c r="AR167" i="9"/>
  <c r="AQ167" i="9"/>
  <c r="AN167" i="9"/>
  <c r="AH167" i="9"/>
  <c r="M167" i="9"/>
  <c r="K167" i="9"/>
  <c r="AE167" i="9" s="1"/>
  <c r="AO167" i="9" s="1"/>
  <c r="J167" i="9"/>
  <c r="AD167" i="9" s="1"/>
  <c r="I167" i="9"/>
  <c r="AC167" i="9" s="1"/>
  <c r="H167" i="9"/>
  <c r="AB167" i="9" s="1"/>
  <c r="G167" i="9"/>
  <c r="AA167" i="9" s="1"/>
  <c r="F167" i="9"/>
  <c r="Z167" i="9" s="1"/>
  <c r="AJ167" i="9" s="1"/>
  <c r="E167" i="9"/>
  <c r="Y167" i="9" s="1"/>
  <c r="AT166" i="9"/>
  <c r="AS166" i="9"/>
  <c r="AR166" i="9"/>
  <c r="AQ166" i="9"/>
  <c r="AH166" i="9"/>
  <c r="AB166" i="9"/>
  <c r="M166" i="9"/>
  <c r="K166" i="9"/>
  <c r="AE166" i="9" s="1"/>
  <c r="J166" i="9"/>
  <c r="AD166" i="9" s="1"/>
  <c r="I166" i="9"/>
  <c r="AC166" i="9" s="1"/>
  <c r="H166" i="9"/>
  <c r="G166" i="9"/>
  <c r="AA166" i="9" s="1"/>
  <c r="F166" i="9"/>
  <c r="E166" i="9"/>
  <c r="Y166" i="9" s="1"/>
  <c r="AT165" i="9"/>
  <c r="AS165" i="9"/>
  <c r="AR165" i="9"/>
  <c r="AQ165" i="9"/>
  <c r="AH165" i="9"/>
  <c r="M165" i="9"/>
  <c r="K165" i="9"/>
  <c r="AE165" i="9" s="1"/>
  <c r="AO165" i="9" s="1"/>
  <c r="J165" i="9"/>
  <c r="AD165" i="9" s="1"/>
  <c r="AN165" i="9" s="1"/>
  <c r="I165" i="9"/>
  <c r="AC165" i="9" s="1"/>
  <c r="H165" i="9"/>
  <c r="AB165" i="9" s="1"/>
  <c r="AL165" i="9" s="1"/>
  <c r="G165" i="9"/>
  <c r="F165" i="9"/>
  <c r="Z165" i="9" s="1"/>
  <c r="AJ165" i="9" s="1"/>
  <c r="E165" i="9"/>
  <c r="Y165" i="9" s="1"/>
  <c r="AI165" i="9" s="1"/>
  <c r="AT164" i="9"/>
  <c r="AS164" i="9"/>
  <c r="AR164" i="9"/>
  <c r="AQ164" i="9"/>
  <c r="AH164" i="9"/>
  <c r="M164" i="9"/>
  <c r="K164" i="9"/>
  <c r="AE164" i="9" s="1"/>
  <c r="J164" i="9"/>
  <c r="AD164" i="9" s="1"/>
  <c r="I164" i="9"/>
  <c r="AC164" i="9" s="1"/>
  <c r="H164" i="9"/>
  <c r="AB164" i="9" s="1"/>
  <c r="AL164" i="9" s="1"/>
  <c r="G164" i="9"/>
  <c r="AA164" i="9" s="1"/>
  <c r="F164" i="9"/>
  <c r="Z164" i="9" s="1"/>
  <c r="E164" i="9"/>
  <c r="AT163" i="9"/>
  <c r="AS163" i="9"/>
  <c r="AR163" i="9"/>
  <c r="AQ163" i="9"/>
  <c r="AH163" i="9"/>
  <c r="AN163" i="9" s="1"/>
  <c r="M163" i="9"/>
  <c r="K163" i="9"/>
  <c r="AE163" i="9" s="1"/>
  <c r="J163" i="9"/>
  <c r="AD163" i="9" s="1"/>
  <c r="I163" i="9"/>
  <c r="AC163" i="9" s="1"/>
  <c r="H163" i="9"/>
  <c r="AB163" i="9" s="1"/>
  <c r="G163" i="9"/>
  <c r="AA163" i="9" s="1"/>
  <c r="F163" i="9"/>
  <c r="Z163" i="9" s="1"/>
  <c r="E163" i="9"/>
  <c r="Y163" i="9" s="1"/>
  <c r="AT162" i="9"/>
  <c r="AS162" i="9"/>
  <c r="AR162" i="9"/>
  <c r="AQ162" i="9"/>
  <c r="AH162" i="9"/>
  <c r="AC162" i="9"/>
  <c r="M162" i="9"/>
  <c r="K162" i="9"/>
  <c r="AE162" i="9" s="1"/>
  <c r="J162" i="9"/>
  <c r="AD162" i="9" s="1"/>
  <c r="I162" i="9"/>
  <c r="H162" i="9"/>
  <c r="AB162" i="9" s="1"/>
  <c r="G162" i="9"/>
  <c r="AA162" i="9" s="1"/>
  <c r="F162" i="9"/>
  <c r="Z162" i="9" s="1"/>
  <c r="AJ162" i="9" s="1"/>
  <c r="E162" i="9"/>
  <c r="Y162" i="9" s="1"/>
  <c r="AT161" i="9"/>
  <c r="AS161" i="9"/>
  <c r="AR161" i="9"/>
  <c r="AQ161" i="9"/>
  <c r="AH161" i="9"/>
  <c r="M161" i="9"/>
  <c r="K161" i="9"/>
  <c r="AE161" i="9" s="1"/>
  <c r="J161" i="9"/>
  <c r="AD161" i="9" s="1"/>
  <c r="I161" i="9"/>
  <c r="AC161" i="9" s="1"/>
  <c r="H161" i="9"/>
  <c r="AB161" i="9" s="1"/>
  <c r="G161" i="9"/>
  <c r="AA161" i="9" s="1"/>
  <c r="F161" i="9"/>
  <c r="E161" i="9"/>
  <c r="Y161" i="9" s="1"/>
  <c r="AT160" i="9"/>
  <c r="AS160" i="9"/>
  <c r="AR160" i="9"/>
  <c r="AQ160" i="9"/>
  <c r="AH160" i="9"/>
  <c r="M160" i="9"/>
  <c r="K160" i="9"/>
  <c r="AE160" i="9" s="1"/>
  <c r="J160" i="9"/>
  <c r="AD160" i="9" s="1"/>
  <c r="AN160" i="9" s="1"/>
  <c r="I160" i="9"/>
  <c r="AC160" i="9" s="1"/>
  <c r="H160" i="9"/>
  <c r="AB160" i="9" s="1"/>
  <c r="AL160" i="9" s="1"/>
  <c r="G160" i="9"/>
  <c r="AA160" i="9" s="1"/>
  <c r="AK160" i="9" s="1"/>
  <c r="F160" i="9"/>
  <c r="Z160" i="9" s="1"/>
  <c r="E160" i="9"/>
  <c r="Y160" i="9" s="1"/>
  <c r="AI160" i="9" s="1"/>
  <c r="AT159" i="9"/>
  <c r="AS159" i="9"/>
  <c r="AR159" i="9"/>
  <c r="AQ159" i="9"/>
  <c r="AH159" i="9"/>
  <c r="AO159" i="9" s="1"/>
  <c r="M159" i="9"/>
  <c r="K159" i="9"/>
  <c r="AE159" i="9" s="1"/>
  <c r="J159" i="9"/>
  <c r="AD159" i="9" s="1"/>
  <c r="AN159" i="9" s="1"/>
  <c r="I159" i="9"/>
  <c r="AC159" i="9" s="1"/>
  <c r="AM159" i="9" s="1"/>
  <c r="H159" i="9"/>
  <c r="AB159" i="9" s="1"/>
  <c r="G159" i="9"/>
  <c r="AA159" i="9" s="1"/>
  <c r="F159" i="9"/>
  <c r="Z159" i="9" s="1"/>
  <c r="AJ159" i="9" s="1"/>
  <c r="E159" i="9"/>
  <c r="Y159" i="9" s="1"/>
  <c r="AT158" i="9"/>
  <c r="AS158" i="9"/>
  <c r="AR158" i="9"/>
  <c r="AQ158" i="9"/>
  <c r="AH158" i="9"/>
  <c r="AA158" i="9"/>
  <c r="M158" i="9"/>
  <c r="K158" i="9"/>
  <c r="AE158" i="9" s="1"/>
  <c r="J158" i="9"/>
  <c r="AD158" i="9" s="1"/>
  <c r="I158" i="9"/>
  <c r="AC158" i="9" s="1"/>
  <c r="H158" i="9"/>
  <c r="AB158" i="9" s="1"/>
  <c r="G158" i="9"/>
  <c r="F158" i="9"/>
  <c r="Z158" i="9" s="1"/>
  <c r="AJ158" i="9" s="1"/>
  <c r="E158" i="9"/>
  <c r="Y158" i="9" s="1"/>
  <c r="AT157" i="9"/>
  <c r="AS157" i="9"/>
  <c r="AR157" i="9"/>
  <c r="AQ157" i="9"/>
  <c r="AH157" i="9"/>
  <c r="M157" i="9"/>
  <c r="K157" i="9"/>
  <c r="AE157" i="9" s="1"/>
  <c r="J157" i="9"/>
  <c r="AD157" i="9" s="1"/>
  <c r="I157" i="9"/>
  <c r="AC157" i="9" s="1"/>
  <c r="H157" i="9"/>
  <c r="AB157" i="9" s="1"/>
  <c r="G157" i="9"/>
  <c r="AA157" i="9" s="1"/>
  <c r="F157" i="9"/>
  <c r="E157" i="9"/>
  <c r="Y157" i="9" s="1"/>
  <c r="AT156" i="9"/>
  <c r="AS156" i="9"/>
  <c r="AR156" i="9"/>
  <c r="AQ156" i="9"/>
  <c r="AH156" i="9"/>
  <c r="AN156" i="9" s="1"/>
  <c r="M156" i="9"/>
  <c r="K156" i="9"/>
  <c r="AE156" i="9" s="1"/>
  <c r="J156" i="9"/>
  <c r="AD156" i="9" s="1"/>
  <c r="I156" i="9"/>
  <c r="AC156" i="9" s="1"/>
  <c r="H156" i="9"/>
  <c r="AB156" i="9" s="1"/>
  <c r="G156" i="9"/>
  <c r="AA156" i="9" s="1"/>
  <c r="F156" i="9"/>
  <c r="Z156" i="9" s="1"/>
  <c r="E156" i="9"/>
  <c r="Y156" i="9" s="1"/>
  <c r="AT155" i="9"/>
  <c r="AS155" i="9"/>
  <c r="AR155" i="9"/>
  <c r="AQ155" i="9"/>
  <c r="AH155" i="9"/>
  <c r="AL155" i="9" s="1"/>
  <c r="Z155" i="9"/>
  <c r="AJ155" i="9" s="1"/>
  <c r="M155" i="9"/>
  <c r="K155" i="9"/>
  <c r="AE155" i="9" s="1"/>
  <c r="J155" i="9"/>
  <c r="AD155" i="9" s="1"/>
  <c r="AN155" i="9" s="1"/>
  <c r="I155" i="9"/>
  <c r="AC155" i="9" s="1"/>
  <c r="AM155" i="9" s="1"/>
  <c r="H155" i="9"/>
  <c r="AB155" i="9" s="1"/>
  <c r="G155" i="9"/>
  <c r="AA155" i="9" s="1"/>
  <c r="F155" i="9"/>
  <c r="E155" i="9"/>
  <c r="Y155" i="9" s="1"/>
  <c r="AI155" i="9" s="1"/>
  <c r="AT154" i="9"/>
  <c r="AS154" i="9"/>
  <c r="AR154" i="9"/>
  <c r="AQ154" i="9"/>
  <c r="AH154" i="9"/>
  <c r="M154" i="9"/>
  <c r="K154" i="9"/>
  <c r="AE154" i="9" s="1"/>
  <c r="AO154" i="9" s="1"/>
  <c r="J154" i="9"/>
  <c r="AD154" i="9" s="1"/>
  <c r="I154" i="9"/>
  <c r="AC154" i="9" s="1"/>
  <c r="AM154" i="9" s="1"/>
  <c r="H154" i="9"/>
  <c r="AB154" i="9" s="1"/>
  <c r="G154" i="9"/>
  <c r="AA154" i="9" s="1"/>
  <c r="F154" i="9"/>
  <c r="Z154" i="9" s="1"/>
  <c r="AJ154" i="9" s="1"/>
  <c r="E154" i="9"/>
  <c r="Y154" i="9" s="1"/>
  <c r="AT153" i="9"/>
  <c r="AS153" i="9"/>
  <c r="AR153" i="9"/>
  <c r="AQ153" i="9"/>
  <c r="AH153" i="9"/>
  <c r="M153" i="9"/>
  <c r="K153" i="9"/>
  <c r="AE153" i="9" s="1"/>
  <c r="J153" i="9"/>
  <c r="AD153" i="9" s="1"/>
  <c r="I153" i="9"/>
  <c r="AC153" i="9" s="1"/>
  <c r="H153" i="9"/>
  <c r="AB153" i="9" s="1"/>
  <c r="G153" i="9"/>
  <c r="AA153" i="9" s="1"/>
  <c r="F153" i="9"/>
  <c r="E153" i="9"/>
  <c r="Y153" i="9" s="1"/>
  <c r="AT152" i="9"/>
  <c r="AS152" i="9"/>
  <c r="AR152" i="9"/>
  <c r="AQ152" i="9"/>
  <c r="AH152" i="9"/>
  <c r="M152" i="9"/>
  <c r="K152" i="9"/>
  <c r="AE152" i="9" s="1"/>
  <c r="J152" i="9"/>
  <c r="AD152" i="9" s="1"/>
  <c r="I152" i="9"/>
  <c r="AC152" i="9" s="1"/>
  <c r="H152" i="9"/>
  <c r="AB152" i="9" s="1"/>
  <c r="G152" i="9"/>
  <c r="AA152" i="9" s="1"/>
  <c r="AK152" i="9" s="1"/>
  <c r="F152" i="9"/>
  <c r="Z152" i="9" s="1"/>
  <c r="E152" i="9"/>
  <c r="AT151" i="9"/>
  <c r="AS151" i="9"/>
  <c r="AR151" i="9"/>
  <c r="AQ151" i="9"/>
  <c r="AH151" i="9"/>
  <c r="M151" i="9"/>
  <c r="K151" i="9"/>
  <c r="AE151" i="9" s="1"/>
  <c r="J151" i="9"/>
  <c r="AD151" i="9" s="1"/>
  <c r="I151" i="9"/>
  <c r="AC151" i="9" s="1"/>
  <c r="H151" i="9"/>
  <c r="AB151" i="9" s="1"/>
  <c r="G151" i="9"/>
  <c r="AA151" i="9" s="1"/>
  <c r="F151" i="9"/>
  <c r="Z151" i="9" s="1"/>
  <c r="AJ151" i="9" s="1"/>
  <c r="E151" i="9"/>
  <c r="Y151" i="9" s="1"/>
  <c r="AT150" i="9"/>
  <c r="AS150" i="9"/>
  <c r="AR150" i="9"/>
  <c r="AQ150" i="9"/>
  <c r="AH150" i="9"/>
  <c r="AA150" i="9"/>
  <c r="M150" i="9"/>
  <c r="K150" i="9"/>
  <c r="AE150" i="9" s="1"/>
  <c r="J150" i="9"/>
  <c r="AD150" i="9" s="1"/>
  <c r="I150" i="9"/>
  <c r="AC150" i="9" s="1"/>
  <c r="AM150" i="9" s="1"/>
  <c r="H150" i="9"/>
  <c r="AB150" i="9" s="1"/>
  <c r="G150" i="9"/>
  <c r="F150" i="9"/>
  <c r="Z150" i="9" s="1"/>
  <c r="E150" i="9"/>
  <c r="Y150" i="9" s="1"/>
  <c r="AT149" i="9"/>
  <c r="AS149" i="9"/>
  <c r="AR149" i="9"/>
  <c r="AQ149" i="9"/>
  <c r="AH149" i="9"/>
  <c r="M149" i="9"/>
  <c r="K149" i="9"/>
  <c r="AE149" i="9" s="1"/>
  <c r="J149" i="9"/>
  <c r="AD149" i="9" s="1"/>
  <c r="I149" i="9"/>
  <c r="AC149" i="9" s="1"/>
  <c r="H149" i="9"/>
  <c r="AB149" i="9" s="1"/>
  <c r="G149" i="9"/>
  <c r="AA149" i="9" s="1"/>
  <c r="F149" i="9"/>
  <c r="E149" i="9"/>
  <c r="Y149" i="9" s="1"/>
  <c r="AT148" i="9"/>
  <c r="AS148" i="9"/>
  <c r="AR148" i="9"/>
  <c r="AQ148" i="9"/>
  <c r="AH148" i="9"/>
  <c r="AE148" i="9"/>
  <c r="M148" i="9"/>
  <c r="K148" i="9"/>
  <c r="J148" i="9"/>
  <c r="AD148" i="9" s="1"/>
  <c r="I148" i="9"/>
  <c r="AC148" i="9" s="1"/>
  <c r="H148" i="9"/>
  <c r="AB148" i="9" s="1"/>
  <c r="G148" i="9"/>
  <c r="AA148" i="9" s="1"/>
  <c r="AK148" i="9" s="1"/>
  <c r="F148" i="9"/>
  <c r="Z148" i="9" s="1"/>
  <c r="E148" i="9"/>
  <c r="Y148" i="9" s="1"/>
  <c r="AT147" i="9"/>
  <c r="AS147" i="9"/>
  <c r="AR147" i="9"/>
  <c r="AQ147" i="9"/>
  <c r="AH147" i="9"/>
  <c r="AE147" i="9"/>
  <c r="M147" i="9"/>
  <c r="K147" i="9"/>
  <c r="J147" i="9"/>
  <c r="AD147" i="9" s="1"/>
  <c r="AN147" i="9" s="1"/>
  <c r="I147" i="9"/>
  <c r="AC147" i="9" s="1"/>
  <c r="H147" i="9"/>
  <c r="AB147" i="9" s="1"/>
  <c r="AL147" i="9" s="1"/>
  <c r="G147" i="9"/>
  <c r="AA147" i="9" s="1"/>
  <c r="F147" i="9"/>
  <c r="Z147" i="9" s="1"/>
  <c r="AJ147" i="9" s="1"/>
  <c r="E147" i="9"/>
  <c r="Y147" i="9" s="1"/>
  <c r="AT146" i="9"/>
  <c r="AS146" i="9"/>
  <c r="AR146" i="9"/>
  <c r="AQ146" i="9"/>
  <c r="AH146" i="9"/>
  <c r="AD146" i="9"/>
  <c r="AC146" i="9"/>
  <c r="M146" i="9"/>
  <c r="K146" i="9"/>
  <c r="AE146" i="9" s="1"/>
  <c r="J146" i="9"/>
  <c r="I146" i="9"/>
  <c r="H146" i="9"/>
  <c r="AB146" i="9" s="1"/>
  <c r="G146" i="9"/>
  <c r="AA146" i="9" s="1"/>
  <c r="F146" i="9"/>
  <c r="Z146" i="9" s="1"/>
  <c r="E146" i="9"/>
  <c r="Y146" i="9" s="1"/>
  <c r="AT145" i="9"/>
  <c r="AS145" i="9"/>
  <c r="AR145" i="9"/>
  <c r="AQ145" i="9"/>
  <c r="AH145" i="9"/>
  <c r="AD145" i="9"/>
  <c r="M145" i="9"/>
  <c r="K145" i="9"/>
  <c r="AE145" i="9" s="1"/>
  <c r="J145" i="9"/>
  <c r="I145" i="9"/>
  <c r="AC145" i="9" s="1"/>
  <c r="H145" i="9"/>
  <c r="AB145" i="9" s="1"/>
  <c r="G145" i="9"/>
  <c r="AA145" i="9" s="1"/>
  <c r="F145" i="9"/>
  <c r="E145" i="9"/>
  <c r="Y145" i="9" s="1"/>
  <c r="AT144" i="9"/>
  <c r="AS144" i="9"/>
  <c r="AR144" i="9"/>
  <c r="AQ144" i="9"/>
  <c r="AH144" i="9"/>
  <c r="AJ144" i="9" s="1"/>
  <c r="AE144" i="9"/>
  <c r="M144" i="9"/>
  <c r="K144" i="9"/>
  <c r="J144" i="9"/>
  <c r="AD144" i="9" s="1"/>
  <c r="I144" i="9"/>
  <c r="AC144" i="9" s="1"/>
  <c r="H144" i="9"/>
  <c r="AB144" i="9" s="1"/>
  <c r="G144" i="9"/>
  <c r="AA144" i="9" s="1"/>
  <c r="F144" i="9"/>
  <c r="Z144" i="9" s="1"/>
  <c r="E144" i="9"/>
  <c r="Y144" i="9" s="1"/>
  <c r="AT143" i="9"/>
  <c r="AS143" i="9"/>
  <c r="AR143" i="9"/>
  <c r="AQ143" i="9"/>
  <c r="AH143" i="9"/>
  <c r="AP143" i="9" s="1"/>
  <c r="AE143" i="9"/>
  <c r="AC143" i="9"/>
  <c r="M143" i="9"/>
  <c r="K143" i="9"/>
  <c r="J143" i="9"/>
  <c r="AD143" i="9" s="1"/>
  <c r="I143" i="9"/>
  <c r="H143" i="9"/>
  <c r="AB143" i="9" s="1"/>
  <c r="G143" i="9"/>
  <c r="AA143" i="9" s="1"/>
  <c r="F143" i="9"/>
  <c r="Z143" i="9" s="1"/>
  <c r="E143" i="9"/>
  <c r="Y143" i="9" s="1"/>
  <c r="AT142" i="9"/>
  <c r="AS142" i="9"/>
  <c r="AR142" i="9"/>
  <c r="AQ142" i="9"/>
  <c r="AH142" i="9"/>
  <c r="AD142" i="9"/>
  <c r="AC142" i="9"/>
  <c r="M142" i="9"/>
  <c r="K142" i="9"/>
  <c r="AE142" i="9" s="1"/>
  <c r="J142" i="9"/>
  <c r="I142" i="9"/>
  <c r="H142" i="9"/>
  <c r="AB142" i="9" s="1"/>
  <c r="G142" i="9"/>
  <c r="AA142" i="9" s="1"/>
  <c r="F142" i="9"/>
  <c r="Z142" i="9" s="1"/>
  <c r="E142" i="9"/>
  <c r="Y142" i="9" s="1"/>
  <c r="AT141" i="9"/>
  <c r="AS141" i="9"/>
  <c r="AR141" i="9"/>
  <c r="AQ141" i="9"/>
  <c r="AH141" i="9"/>
  <c r="AD141" i="9"/>
  <c r="AA141" i="9"/>
  <c r="M141" i="9"/>
  <c r="K141" i="9"/>
  <c r="AE141" i="9" s="1"/>
  <c r="J141" i="9"/>
  <c r="I141" i="9"/>
  <c r="AC141" i="9" s="1"/>
  <c r="H141" i="9"/>
  <c r="AB141" i="9" s="1"/>
  <c r="G141" i="9"/>
  <c r="F141" i="9"/>
  <c r="E141" i="9"/>
  <c r="Y141" i="9" s="1"/>
  <c r="AT140" i="9"/>
  <c r="AS140" i="9"/>
  <c r="AR140" i="9"/>
  <c r="AQ140" i="9"/>
  <c r="AI140" i="9"/>
  <c r="AH140" i="9"/>
  <c r="AJ140" i="9" s="1"/>
  <c r="M140" i="9"/>
  <c r="K140" i="9"/>
  <c r="AE140" i="9" s="1"/>
  <c r="J140" i="9"/>
  <c r="AD140" i="9" s="1"/>
  <c r="I140" i="9"/>
  <c r="AC140" i="9" s="1"/>
  <c r="H140" i="9"/>
  <c r="AB140" i="9" s="1"/>
  <c r="G140" i="9"/>
  <c r="AA140" i="9" s="1"/>
  <c r="F140" i="9"/>
  <c r="E140" i="9"/>
  <c r="Y140" i="9" s="1"/>
  <c r="AT139" i="9"/>
  <c r="AS139" i="9"/>
  <c r="AR139" i="9"/>
  <c r="AQ139" i="9"/>
  <c r="AH139" i="9"/>
  <c r="Z139" i="9"/>
  <c r="M139" i="9"/>
  <c r="K139" i="9"/>
  <c r="AE139" i="9" s="1"/>
  <c r="J139" i="9"/>
  <c r="AD139" i="9" s="1"/>
  <c r="I139" i="9"/>
  <c r="AC139" i="9" s="1"/>
  <c r="H139" i="9"/>
  <c r="AB139" i="9" s="1"/>
  <c r="G139" i="9"/>
  <c r="AA139" i="9" s="1"/>
  <c r="F139" i="9"/>
  <c r="E139" i="9"/>
  <c r="Y139" i="9" s="1"/>
  <c r="AT138" i="9"/>
  <c r="AS138" i="9"/>
  <c r="AR138" i="9"/>
  <c r="AQ138" i="9"/>
  <c r="AH138" i="9"/>
  <c r="M138" i="9"/>
  <c r="K138" i="9"/>
  <c r="AE138" i="9" s="1"/>
  <c r="J138" i="9"/>
  <c r="AD138" i="9" s="1"/>
  <c r="I138" i="9"/>
  <c r="AC138" i="9" s="1"/>
  <c r="H138" i="9"/>
  <c r="AB138" i="9" s="1"/>
  <c r="G138" i="9"/>
  <c r="AA138" i="9" s="1"/>
  <c r="F138" i="9"/>
  <c r="Z138" i="9" s="1"/>
  <c r="E138" i="9"/>
  <c r="Y138" i="9" s="1"/>
  <c r="AT137" i="9"/>
  <c r="AS137" i="9"/>
  <c r="AR137" i="9"/>
  <c r="AQ137" i="9"/>
  <c r="AH137" i="9"/>
  <c r="AB137" i="9"/>
  <c r="AA137" i="9"/>
  <c r="M137" i="9"/>
  <c r="K137" i="9"/>
  <c r="AE137" i="9" s="1"/>
  <c r="J137" i="9"/>
  <c r="AD137" i="9" s="1"/>
  <c r="I137" i="9"/>
  <c r="AC137" i="9" s="1"/>
  <c r="H137" i="9"/>
  <c r="G137" i="9"/>
  <c r="F137" i="9"/>
  <c r="E137" i="9"/>
  <c r="Y137" i="9" s="1"/>
  <c r="AT136" i="9"/>
  <c r="AS136" i="9"/>
  <c r="AR136" i="9"/>
  <c r="AQ136" i="9"/>
  <c r="AH136" i="9"/>
  <c r="M136" i="9"/>
  <c r="K136" i="9"/>
  <c r="AE136" i="9" s="1"/>
  <c r="J136" i="9"/>
  <c r="AD136" i="9" s="1"/>
  <c r="I136" i="9"/>
  <c r="AC136" i="9" s="1"/>
  <c r="H136" i="9"/>
  <c r="AB136" i="9" s="1"/>
  <c r="G136" i="9"/>
  <c r="AA136" i="9" s="1"/>
  <c r="F136" i="9"/>
  <c r="Z136" i="9" s="1"/>
  <c r="E136" i="9"/>
  <c r="AT135" i="9"/>
  <c r="AS135" i="9"/>
  <c r="AR135" i="9"/>
  <c r="AQ135" i="9"/>
  <c r="AH135" i="9"/>
  <c r="AC135" i="9"/>
  <c r="AM135" i="9" s="1"/>
  <c r="M135" i="9"/>
  <c r="K135" i="9"/>
  <c r="AE135" i="9" s="1"/>
  <c r="J135" i="9"/>
  <c r="AD135" i="9" s="1"/>
  <c r="AN135" i="9" s="1"/>
  <c r="I135" i="9"/>
  <c r="H135" i="9"/>
  <c r="AB135" i="9" s="1"/>
  <c r="AL135" i="9" s="1"/>
  <c r="G135" i="9"/>
  <c r="AA135" i="9" s="1"/>
  <c r="F135" i="9"/>
  <c r="Z135" i="9" s="1"/>
  <c r="AJ135" i="9" s="1"/>
  <c r="E135" i="9"/>
  <c r="Y135" i="9" s="1"/>
  <c r="AI135" i="9" s="1"/>
  <c r="AT134" i="9"/>
  <c r="AS134" i="9"/>
  <c r="AR134" i="9"/>
  <c r="AQ134" i="9"/>
  <c r="AH134" i="9"/>
  <c r="M134" i="9"/>
  <c r="K134" i="9"/>
  <c r="AE134" i="9" s="1"/>
  <c r="J134" i="9"/>
  <c r="AD134" i="9" s="1"/>
  <c r="I134" i="9"/>
  <c r="AC134" i="9" s="1"/>
  <c r="H134" i="9"/>
  <c r="AB134" i="9" s="1"/>
  <c r="G134" i="9"/>
  <c r="AA134" i="9" s="1"/>
  <c r="F134" i="9"/>
  <c r="Z134" i="9" s="1"/>
  <c r="E134" i="9"/>
  <c r="Y134" i="9" s="1"/>
  <c r="AT133" i="9"/>
  <c r="AS133" i="9"/>
  <c r="AR133" i="9"/>
  <c r="AQ133" i="9"/>
  <c r="AH133" i="9"/>
  <c r="AA133" i="9"/>
  <c r="M133" i="9"/>
  <c r="K133" i="9"/>
  <c r="AE133" i="9" s="1"/>
  <c r="J133" i="9"/>
  <c r="AD133" i="9" s="1"/>
  <c r="I133" i="9"/>
  <c r="AC133" i="9" s="1"/>
  <c r="H133" i="9"/>
  <c r="AB133" i="9" s="1"/>
  <c r="G133" i="9"/>
  <c r="F133" i="9"/>
  <c r="E133" i="9"/>
  <c r="Y133" i="9" s="1"/>
  <c r="AT132" i="9"/>
  <c r="AS132" i="9"/>
  <c r="AR132" i="9"/>
  <c r="AQ132" i="9"/>
  <c r="AH132" i="9"/>
  <c r="AN132" i="9" s="1"/>
  <c r="AE132" i="9"/>
  <c r="M132" i="9"/>
  <c r="K132" i="9"/>
  <c r="J132" i="9"/>
  <c r="AD132" i="9" s="1"/>
  <c r="I132" i="9"/>
  <c r="AC132" i="9" s="1"/>
  <c r="H132" i="9"/>
  <c r="AB132" i="9" s="1"/>
  <c r="AL132" i="9" s="1"/>
  <c r="G132" i="9"/>
  <c r="AA132" i="9" s="1"/>
  <c r="F132" i="9"/>
  <c r="Z132" i="9" s="1"/>
  <c r="E132" i="9"/>
  <c r="Y132" i="9" s="1"/>
  <c r="AT131" i="9"/>
  <c r="AS131" i="9"/>
  <c r="AR131" i="9"/>
  <c r="AQ131" i="9"/>
  <c r="AH131" i="9"/>
  <c r="AC131" i="9"/>
  <c r="M131" i="9"/>
  <c r="K131" i="9"/>
  <c r="AE131" i="9" s="1"/>
  <c r="J131" i="9"/>
  <c r="AD131" i="9" s="1"/>
  <c r="I131" i="9"/>
  <c r="H131" i="9"/>
  <c r="AB131" i="9" s="1"/>
  <c r="G131" i="9"/>
  <c r="AA131" i="9" s="1"/>
  <c r="F131" i="9"/>
  <c r="Z131" i="9" s="1"/>
  <c r="AJ131" i="9" s="1"/>
  <c r="E131" i="9"/>
  <c r="Y131" i="9" s="1"/>
  <c r="AT130" i="9"/>
  <c r="AS130" i="9"/>
  <c r="AR130" i="9"/>
  <c r="AQ130" i="9"/>
  <c r="AH130" i="9"/>
  <c r="AD130" i="9"/>
  <c r="M130" i="9"/>
  <c r="K130" i="9"/>
  <c r="AE130" i="9" s="1"/>
  <c r="J130" i="9"/>
  <c r="I130" i="9"/>
  <c r="AC130" i="9" s="1"/>
  <c r="H130" i="9"/>
  <c r="AB130" i="9" s="1"/>
  <c r="G130" i="9"/>
  <c r="AA130" i="9" s="1"/>
  <c r="F130" i="9"/>
  <c r="Z130" i="9" s="1"/>
  <c r="E130" i="9"/>
  <c r="Y130" i="9" s="1"/>
  <c r="AT129" i="9"/>
  <c r="AS129" i="9"/>
  <c r="AR129" i="9"/>
  <c r="AQ129" i="9"/>
  <c r="AH129" i="9"/>
  <c r="M129" i="9"/>
  <c r="K129" i="9"/>
  <c r="AE129" i="9" s="1"/>
  <c r="J129" i="9"/>
  <c r="AD129" i="9" s="1"/>
  <c r="I129" i="9"/>
  <c r="AC129" i="9" s="1"/>
  <c r="H129" i="9"/>
  <c r="AB129" i="9" s="1"/>
  <c r="G129" i="9"/>
  <c r="AA129" i="9" s="1"/>
  <c r="F129" i="9"/>
  <c r="E129" i="9"/>
  <c r="Y129" i="9" s="1"/>
  <c r="AT128" i="9"/>
  <c r="AS128" i="9"/>
  <c r="AR128" i="9"/>
  <c r="AQ128" i="9"/>
  <c r="AH128" i="9"/>
  <c r="AI128" i="9" s="1"/>
  <c r="AB128" i="9"/>
  <c r="AL128" i="9" s="1"/>
  <c r="M128" i="9"/>
  <c r="K128" i="9"/>
  <c r="AE128" i="9" s="1"/>
  <c r="J128" i="9"/>
  <c r="AD128" i="9" s="1"/>
  <c r="AN128" i="9" s="1"/>
  <c r="I128" i="9"/>
  <c r="AC128" i="9" s="1"/>
  <c r="H128" i="9"/>
  <c r="G128" i="9"/>
  <c r="AA128" i="9" s="1"/>
  <c r="F128" i="9"/>
  <c r="Z128" i="9" s="1"/>
  <c r="E128" i="9"/>
  <c r="Y128" i="9" s="1"/>
  <c r="AT127" i="9"/>
  <c r="AS127" i="9"/>
  <c r="AR127" i="9"/>
  <c r="AQ127" i="9"/>
  <c r="AH127" i="9"/>
  <c r="M127" i="9"/>
  <c r="K127" i="9"/>
  <c r="AE127" i="9" s="1"/>
  <c r="AO127" i="9" s="1"/>
  <c r="J127" i="9"/>
  <c r="AD127" i="9" s="1"/>
  <c r="AN127" i="9" s="1"/>
  <c r="I127" i="9"/>
  <c r="AC127" i="9" s="1"/>
  <c r="AM127" i="9" s="1"/>
  <c r="H127" i="9"/>
  <c r="AB127" i="9" s="1"/>
  <c r="AL127" i="9" s="1"/>
  <c r="G127" i="9"/>
  <c r="AA127" i="9" s="1"/>
  <c r="F127" i="9"/>
  <c r="Z127" i="9" s="1"/>
  <c r="AJ127" i="9" s="1"/>
  <c r="E127" i="9"/>
  <c r="Y127" i="9" s="1"/>
  <c r="AI127" i="9" s="1"/>
  <c r="AT126" i="9"/>
  <c r="AS126" i="9"/>
  <c r="AR126" i="9"/>
  <c r="AQ126" i="9"/>
  <c r="AH126" i="9"/>
  <c r="AC126" i="9"/>
  <c r="AM126" i="9" s="1"/>
  <c r="M126" i="9"/>
  <c r="K126" i="9"/>
  <c r="AE126" i="9" s="1"/>
  <c r="J126" i="9"/>
  <c r="AD126" i="9" s="1"/>
  <c r="I126" i="9"/>
  <c r="H126" i="9"/>
  <c r="AB126" i="9" s="1"/>
  <c r="G126" i="9"/>
  <c r="AA126" i="9" s="1"/>
  <c r="F126" i="9"/>
  <c r="Z126" i="9" s="1"/>
  <c r="AJ126" i="9" s="1"/>
  <c r="E126" i="9"/>
  <c r="Y126" i="9" s="1"/>
  <c r="AT125" i="9"/>
  <c r="AS125" i="9"/>
  <c r="AR125" i="9"/>
  <c r="AQ125" i="9"/>
  <c r="AH125" i="9"/>
  <c r="M125" i="9"/>
  <c r="K125" i="9"/>
  <c r="AE125" i="9" s="1"/>
  <c r="J125" i="9"/>
  <c r="AD125" i="9" s="1"/>
  <c r="I125" i="9"/>
  <c r="AC125" i="9" s="1"/>
  <c r="H125" i="9"/>
  <c r="AB125" i="9" s="1"/>
  <c r="G125" i="9"/>
  <c r="AA125" i="9" s="1"/>
  <c r="F125" i="9"/>
  <c r="E125" i="9"/>
  <c r="Y125" i="9" s="1"/>
  <c r="AT124" i="9"/>
  <c r="AS124" i="9"/>
  <c r="AR124" i="9"/>
  <c r="AQ124" i="9"/>
  <c r="AH124" i="9"/>
  <c r="Z124" i="9"/>
  <c r="M124" i="9"/>
  <c r="K124" i="9"/>
  <c r="AE124" i="9" s="1"/>
  <c r="J124" i="9"/>
  <c r="AD124" i="9" s="1"/>
  <c r="I124" i="9"/>
  <c r="AC124" i="9" s="1"/>
  <c r="H124" i="9"/>
  <c r="AB124" i="9" s="1"/>
  <c r="G124" i="9"/>
  <c r="AA124" i="9" s="1"/>
  <c r="F124" i="9"/>
  <c r="E124" i="9"/>
  <c r="Y124" i="9" s="1"/>
  <c r="AT123" i="9"/>
  <c r="AS123" i="9"/>
  <c r="AR123" i="9"/>
  <c r="AQ123" i="9"/>
  <c r="AL123" i="9"/>
  <c r="AH123" i="9"/>
  <c r="M123" i="9"/>
  <c r="K123" i="9"/>
  <c r="AE123" i="9" s="1"/>
  <c r="J123" i="9"/>
  <c r="AD123" i="9" s="1"/>
  <c r="AN123" i="9" s="1"/>
  <c r="I123" i="9"/>
  <c r="AC123" i="9" s="1"/>
  <c r="AM123" i="9" s="1"/>
  <c r="H123" i="9"/>
  <c r="AB123" i="9" s="1"/>
  <c r="G123" i="9"/>
  <c r="AA123" i="9" s="1"/>
  <c r="F123" i="9"/>
  <c r="Z123" i="9" s="1"/>
  <c r="AJ123" i="9" s="1"/>
  <c r="E123" i="9"/>
  <c r="Y123" i="9" s="1"/>
  <c r="AI123" i="9" s="1"/>
  <c r="AT122" i="9"/>
  <c r="AS122" i="9"/>
  <c r="AR122" i="9"/>
  <c r="AQ122" i="9"/>
  <c r="AH122" i="9"/>
  <c r="AA122" i="9"/>
  <c r="M122" i="9"/>
  <c r="K122" i="9"/>
  <c r="AE122" i="9" s="1"/>
  <c r="AO122" i="9" s="1"/>
  <c r="J122" i="9"/>
  <c r="AD122" i="9" s="1"/>
  <c r="I122" i="9"/>
  <c r="AC122" i="9" s="1"/>
  <c r="H122" i="9"/>
  <c r="AB122" i="9" s="1"/>
  <c r="G122" i="9"/>
  <c r="F122" i="9"/>
  <c r="Z122" i="9" s="1"/>
  <c r="AJ122" i="9" s="1"/>
  <c r="E122" i="9"/>
  <c r="Y122" i="9" s="1"/>
  <c r="AT121" i="9"/>
  <c r="AS121" i="9"/>
  <c r="AR121" i="9"/>
  <c r="AQ121" i="9"/>
  <c r="AH121" i="9"/>
  <c r="M121" i="9"/>
  <c r="K121" i="9"/>
  <c r="AE121" i="9" s="1"/>
  <c r="J121" i="9"/>
  <c r="AD121" i="9" s="1"/>
  <c r="I121" i="9"/>
  <c r="AC121" i="9" s="1"/>
  <c r="H121" i="9"/>
  <c r="AB121" i="9" s="1"/>
  <c r="G121" i="9"/>
  <c r="AA121" i="9" s="1"/>
  <c r="F121" i="9"/>
  <c r="E121" i="9"/>
  <c r="Y121" i="9" s="1"/>
  <c r="AT120" i="9"/>
  <c r="AS120" i="9"/>
  <c r="AR120" i="9"/>
  <c r="AQ120" i="9"/>
  <c r="AH120" i="9"/>
  <c r="Z120" i="9"/>
  <c r="M120" i="9"/>
  <c r="K120" i="9"/>
  <c r="AE120" i="9" s="1"/>
  <c r="J120" i="9"/>
  <c r="AD120" i="9" s="1"/>
  <c r="I120" i="9"/>
  <c r="AC120" i="9" s="1"/>
  <c r="H120" i="9"/>
  <c r="AB120" i="9" s="1"/>
  <c r="AL120" i="9" s="1"/>
  <c r="G120" i="9"/>
  <c r="AA120" i="9" s="1"/>
  <c r="F120" i="9"/>
  <c r="E120" i="9"/>
  <c r="Y120" i="9" s="1"/>
  <c r="AT119" i="9"/>
  <c r="AS119" i="9"/>
  <c r="AR119" i="9"/>
  <c r="AQ119" i="9"/>
  <c r="AH119" i="9"/>
  <c r="M119" i="9"/>
  <c r="K119" i="9"/>
  <c r="AE119" i="9" s="1"/>
  <c r="J119" i="9"/>
  <c r="AD119" i="9" s="1"/>
  <c r="I119" i="9"/>
  <c r="AC119" i="9" s="1"/>
  <c r="H119" i="9"/>
  <c r="AB119" i="9" s="1"/>
  <c r="G119" i="9"/>
  <c r="AA119" i="9" s="1"/>
  <c r="F119" i="9"/>
  <c r="Z119" i="9" s="1"/>
  <c r="E119" i="9"/>
  <c r="Y119" i="9" s="1"/>
  <c r="AT118" i="9"/>
  <c r="AS118" i="9"/>
  <c r="AR118" i="9"/>
  <c r="AQ118" i="9"/>
  <c r="AH118" i="9"/>
  <c r="AM118" i="9" s="1"/>
  <c r="M118" i="9"/>
  <c r="K118" i="9"/>
  <c r="AE118" i="9" s="1"/>
  <c r="J118" i="9"/>
  <c r="AD118" i="9" s="1"/>
  <c r="I118" i="9"/>
  <c r="AC118" i="9" s="1"/>
  <c r="H118" i="9"/>
  <c r="AB118" i="9" s="1"/>
  <c r="G118" i="9"/>
  <c r="AA118" i="9" s="1"/>
  <c r="F118" i="9"/>
  <c r="Z118" i="9" s="1"/>
  <c r="E118" i="9"/>
  <c r="Y118" i="9" s="1"/>
  <c r="AT117" i="9"/>
  <c r="AS117" i="9"/>
  <c r="AR117" i="9"/>
  <c r="AQ117" i="9"/>
  <c r="AH117" i="9"/>
  <c r="M117" i="9"/>
  <c r="K117" i="9"/>
  <c r="AE117" i="9" s="1"/>
  <c r="J117" i="9"/>
  <c r="AD117" i="9" s="1"/>
  <c r="I117" i="9"/>
  <c r="AC117" i="9" s="1"/>
  <c r="H117" i="9"/>
  <c r="AB117" i="9" s="1"/>
  <c r="G117" i="9"/>
  <c r="AA117" i="9" s="1"/>
  <c r="F117" i="9"/>
  <c r="E117" i="9"/>
  <c r="Y117" i="9" s="1"/>
  <c r="AT116" i="9"/>
  <c r="AS116" i="9"/>
  <c r="AR116" i="9"/>
  <c r="AQ116" i="9"/>
  <c r="AH116" i="9"/>
  <c r="M116" i="9"/>
  <c r="K116" i="9"/>
  <c r="AE116" i="9" s="1"/>
  <c r="J116" i="9"/>
  <c r="AD116" i="9" s="1"/>
  <c r="I116" i="9"/>
  <c r="AC116" i="9" s="1"/>
  <c r="H116" i="9"/>
  <c r="AB116" i="9" s="1"/>
  <c r="AL116" i="9" s="1"/>
  <c r="G116" i="9"/>
  <c r="AA116" i="9" s="1"/>
  <c r="AK116" i="9" s="1"/>
  <c r="F116" i="9"/>
  <c r="Z116" i="9" s="1"/>
  <c r="E116" i="9"/>
  <c r="AT115" i="9"/>
  <c r="AS115" i="9"/>
  <c r="AR115" i="9"/>
  <c r="AQ115" i="9"/>
  <c r="AO115" i="9"/>
  <c r="AN115" i="9"/>
  <c r="AH115" i="9"/>
  <c r="AP115" i="9" s="1"/>
  <c r="AC115" i="9"/>
  <c r="M115" i="9"/>
  <c r="K115" i="9"/>
  <c r="AE115" i="9" s="1"/>
  <c r="J115" i="9"/>
  <c r="AD115" i="9" s="1"/>
  <c r="I115" i="9"/>
  <c r="H115" i="9"/>
  <c r="AB115" i="9" s="1"/>
  <c r="G115" i="9"/>
  <c r="AA115" i="9" s="1"/>
  <c r="F115" i="9"/>
  <c r="Z115" i="9" s="1"/>
  <c r="E115" i="9"/>
  <c r="Y115" i="9" s="1"/>
  <c r="AT114" i="9"/>
  <c r="AS114" i="9"/>
  <c r="AR114" i="9"/>
  <c r="AQ114" i="9"/>
  <c r="AM114" i="9"/>
  <c r="AJ114" i="9"/>
  <c r="AH114" i="9"/>
  <c r="AP114" i="9" s="1"/>
  <c r="AC114" i="9"/>
  <c r="M114" i="9"/>
  <c r="K114" i="9"/>
  <c r="AE114" i="9" s="1"/>
  <c r="J114" i="9"/>
  <c r="AD114" i="9" s="1"/>
  <c r="I114" i="9"/>
  <c r="H114" i="9"/>
  <c r="AB114" i="9" s="1"/>
  <c r="G114" i="9"/>
  <c r="AA114" i="9" s="1"/>
  <c r="F114" i="9"/>
  <c r="Z114" i="9" s="1"/>
  <c r="E114" i="9"/>
  <c r="Y114" i="9" s="1"/>
  <c r="AT113" i="9"/>
  <c r="AS113" i="9"/>
  <c r="AR113" i="9"/>
  <c r="AQ113" i="9"/>
  <c r="AH113" i="9"/>
  <c r="M113" i="9"/>
  <c r="K113" i="9"/>
  <c r="AE113" i="9" s="1"/>
  <c r="J113" i="9"/>
  <c r="AD113" i="9" s="1"/>
  <c r="I113" i="9"/>
  <c r="AC113" i="9" s="1"/>
  <c r="H113" i="9"/>
  <c r="AB113" i="9" s="1"/>
  <c r="G113" i="9"/>
  <c r="AA113" i="9" s="1"/>
  <c r="F113" i="9"/>
  <c r="E113" i="9"/>
  <c r="Y113" i="9" s="1"/>
  <c r="AT112" i="9"/>
  <c r="AS112" i="9"/>
  <c r="AR112" i="9"/>
  <c r="AQ112" i="9"/>
  <c r="AH112" i="9"/>
  <c r="M112" i="9"/>
  <c r="K112" i="9"/>
  <c r="AE112" i="9" s="1"/>
  <c r="J112" i="9"/>
  <c r="AD112" i="9" s="1"/>
  <c r="I112" i="9"/>
  <c r="AC112" i="9" s="1"/>
  <c r="H112" i="9"/>
  <c r="AB112" i="9" s="1"/>
  <c r="AL112" i="9" s="1"/>
  <c r="G112" i="9"/>
  <c r="AA112" i="9" s="1"/>
  <c r="F112" i="9"/>
  <c r="Z112" i="9" s="1"/>
  <c r="E112" i="9"/>
  <c r="AT111" i="9"/>
  <c r="AS111" i="9"/>
  <c r="AR111" i="9"/>
  <c r="AQ111" i="9"/>
  <c r="AH111" i="9"/>
  <c r="AE111" i="9"/>
  <c r="AC111" i="9"/>
  <c r="M111" i="9"/>
  <c r="K111" i="9"/>
  <c r="J111" i="9"/>
  <c r="AD111" i="9" s="1"/>
  <c r="I111" i="9"/>
  <c r="H111" i="9"/>
  <c r="AB111" i="9" s="1"/>
  <c r="G111" i="9"/>
  <c r="AA111" i="9" s="1"/>
  <c r="F111" i="9"/>
  <c r="Z111" i="9" s="1"/>
  <c r="AJ111" i="9" s="1"/>
  <c r="E111" i="9"/>
  <c r="Y111" i="9" s="1"/>
  <c r="AT110" i="9"/>
  <c r="AS110" i="9"/>
  <c r="AR110" i="9"/>
  <c r="AQ110" i="9"/>
  <c r="AH110" i="9"/>
  <c r="AO110" i="9" s="1"/>
  <c r="AD110" i="9"/>
  <c r="AA110" i="9"/>
  <c r="M110" i="9"/>
  <c r="K110" i="9"/>
  <c r="AE110" i="9" s="1"/>
  <c r="J110" i="9"/>
  <c r="I110" i="9"/>
  <c r="AC110" i="9" s="1"/>
  <c r="AM110" i="9" s="1"/>
  <c r="H110" i="9"/>
  <c r="AB110" i="9" s="1"/>
  <c r="G110" i="9"/>
  <c r="F110" i="9"/>
  <c r="Z110" i="9" s="1"/>
  <c r="AJ110" i="9" s="1"/>
  <c r="E110" i="9"/>
  <c r="AT109" i="9"/>
  <c r="AS109" i="9"/>
  <c r="AR109" i="9"/>
  <c r="AQ109" i="9"/>
  <c r="AH109" i="9"/>
  <c r="AB109" i="9"/>
  <c r="M109" i="9"/>
  <c r="K109" i="9"/>
  <c r="AE109" i="9" s="1"/>
  <c r="J109" i="9"/>
  <c r="AD109" i="9" s="1"/>
  <c r="I109" i="9"/>
  <c r="AC109" i="9" s="1"/>
  <c r="H109" i="9"/>
  <c r="G109" i="9"/>
  <c r="AA109" i="9" s="1"/>
  <c r="F109" i="9"/>
  <c r="E109" i="9"/>
  <c r="Y109" i="9" s="1"/>
  <c r="AT108" i="9"/>
  <c r="AS108" i="9"/>
  <c r="AR108" i="9"/>
  <c r="AQ108" i="9"/>
  <c r="AH108" i="9"/>
  <c r="M108" i="9"/>
  <c r="K108" i="9"/>
  <c r="AE108" i="9" s="1"/>
  <c r="J108" i="9"/>
  <c r="AD108" i="9" s="1"/>
  <c r="AN108" i="9" s="1"/>
  <c r="I108" i="9"/>
  <c r="AC108" i="9" s="1"/>
  <c r="H108" i="9"/>
  <c r="AB108" i="9" s="1"/>
  <c r="G108" i="9"/>
  <c r="AA108" i="9" s="1"/>
  <c r="F108" i="9"/>
  <c r="Z108" i="9" s="1"/>
  <c r="E108" i="9"/>
  <c r="AT107" i="9"/>
  <c r="AS107" i="9"/>
  <c r="AR107" i="9"/>
  <c r="AQ107" i="9"/>
  <c r="AI107" i="9"/>
  <c r="AH107" i="9"/>
  <c r="M107" i="9"/>
  <c r="K107" i="9"/>
  <c r="AE107" i="9" s="1"/>
  <c r="J107" i="9"/>
  <c r="AD107" i="9" s="1"/>
  <c r="I107" i="9"/>
  <c r="AC107" i="9" s="1"/>
  <c r="AM107" i="9" s="1"/>
  <c r="H107" i="9"/>
  <c r="AB107" i="9" s="1"/>
  <c r="G107" i="9"/>
  <c r="AA107" i="9" s="1"/>
  <c r="F107" i="9"/>
  <c r="Z107" i="9" s="1"/>
  <c r="AJ107" i="9" s="1"/>
  <c r="E107" i="9"/>
  <c r="Y107" i="9" s="1"/>
  <c r="AT106" i="9"/>
  <c r="AS106" i="9"/>
  <c r="AR106" i="9"/>
  <c r="AQ106" i="9"/>
  <c r="AH106" i="9"/>
  <c r="AC106" i="9"/>
  <c r="M106" i="9"/>
  <c r="K106" i="9"/>
  <c r="AE106" i="9" s="1"/>
  <c r="J106" i="9"/>
  <c r="AD106" i="9" s="1"/>
  <c r="I106" i="9"/>
  <c r="H106" i="9"/>
  <c r="AB106" i="9" s="1"/>
  <c r="G106" i="9"/>
  <c r="AA106" i="9" s="1"/>
  <c r="F106" i="9"/>
  <c r="Z106" i="9" s="1"/>
  <c r="AJ106" i="9" s="1"/>
  <c r="E106" i="9"/>
  <c r="AT105" i="9"/>
  <c r="AS105" i="9"/>
  <c r="AR105" i="9"/>
  <c r="AQ105" i="9"/>
  <c r="AH105" i="9"/>
  <c r="AD105" i="9"/>
  <c r="M105" i="9"/>
  <c r="K105" i="9"/>
  <c r="AE105" i="9" s="1"/>
  <c r="J105" i="9"/>
  <c r="I105" i="9"/>
  <c r="AC105" i="9" s="1"/>
  <c r="H105" i="9"/>
  <c r="AB105" i="9" s="1"/>
  <c r="G105" i="9"/>
  <c r="AA105" i="9" s="1"/>
  <c r="F105" i="9"/>
  <c r="E105" i="9"/>
  <c r="Y105" i="9" s="1"/>
  <c r="AT104" i="9"/>
  <c r="AS104" i="9"/>
  <c r="AR104" i="9"/>
  <c r="AQ104" i="9"/>
  <c r="AN104" i="9"/>
  <c r="AH104" i="9"/>
  <c r="M104" i="9"/>
  <c r="K104" i="9"/>
  <c r="AE104" i="9" s="1"/>
  <c r="J104" i="9"/>
  <c r="AD104" i="9" s="1"/>
  <c r="I104" i="9"/>
  <c r="AC104" i="9" s="1"/>
  <c r="H104" i="9"/>
  <c r="AB104" i="9" s="1"/>
  <c r="AL104" i="9" s="1"/>
  <c r="G104" i="9"/>
  <c r="AA104" i="9" s="1"/>
  <c r="AK104" i="9" s="1"/>
  <c r="F104" i="9"/>
  <c r="Z104" i="9" s="1"/>
  <c r="E104" i="9"/>
  <c r="Y104" i="9" s="1"/>
  <c r="AI104" i="9" s="1"/>
  <c r="AT103" i="9"/>
  <c r="AS103" i="9"/>
  <c r="AR103" i="9"/>
  <c r="AQ103" i="9"/>
  <c r="AH103" i="9"/>
  <c r="M103" i="9"/>
  <c r="K103" i="9"/>
  <c r="AE103" i="9" s="1"/>
  <c r="J103" i="9"/>
  <c r="AD103" i="9" s="1"/>
  <c r="I103" i="9"/>
  <c r="AC103" i="9" s="1"/>
  <c r="H103" i="9"/>
  <c r="AB103" i="9" s="1"/>
  <c r="AL103" i="9" s="1"/>
  <c r="G103" i="9"/>
  <c r="AA103" i="9" s="1"/>
  <c r="F103" i="9"/>
  <c r="Z103" i="9" s="1"/>
  <c r="E103" i="9"/>
  <c r="AT102" i="9"/>
  <c r="AS102" i="9"/>
  <c r="AR102" i="9"/>
  <c r="AQ102" i="9"/>
  <c r="AH102" i="9"/>
  <c r="AO102" i="9" s="1"/>
  <c r="M102" i="9"/>
  <c r="K102" i="9"/>
  <c r="AE102" i="9" s="1"/>
  <c r="J102" i="9"/>
  <c r="AD102" i="9" s="1"/>
  <c r="I102" i="9"/>
  <c r="AC102" i="9" s="1"/>
  <c r="H102" i="9"/>
  <c r="AB102" i="9" s="1"/>
  <c r="G102" i="9"/>
  <c r="AA102" i="9" s="1"/>
  <c r="F102" i="9"/>
  <c r="Z102" i="9" s="1"/>
  <c r="E102" i="9"/>
  <c r="AT101" i="9"/>
  <c r="AS101" i="9"/>
  <c r="AR101" i="9"/>
  <c r="AQ101" i="9"/>
  <c r="AH101" i="9"/>
  <c r="M101" i="9"/>
  <c r="K101" i="9"/>
  <c r="AE101" i="9" s="1"/>
  <c r="J101" i="9"/>
  <c r="AD101" i="9" s="1"/>
  <c r="I101" i="9"/>
  <c r="AC101" i="9" s="1"/>
  <c r="H101" i="9"/>
  <c r="AB101" i="9" s="1"/>
  <c r="G101" i="9"/>
  <c r="AA101" i="9" s="1"/>
  <c r="F101" i="9"/>
  <c r="Z101" i="9" s="1"/>
  <c r="E101" i="9"/>
  <c r="Y101" i="9" s="1"/>
  <c r="AT100" i="9"/>
  <c r="AS100" i="9"/>
  <c r="AR100" i="9"/>
  <c r="AQ100" i="9"/>
  <c r="AH100" i="9"/>
  <c r="M100" i="9"/>
  <c r="K100" i="9"/>
  <c r="AE100" i="9" s="1"/>
  <c r="J100" i="9"/>
  <c r="AD100" i="9" s="1"/>
  <c r="AN100" i="9" s="1"/>
  <c r="I100" i="9"/>
  <c r="AC100" i="9" s="1"/>
  <c r="H100" i="9"/>
  <c r="AB100" i="9" s="1"/>
  <c r="G100" i="9"/>
  <c r="AA100" i="9" s="1"/>
  <c r="AK100" i="9" s="1"/>
  <c r="F100" i="9"/>
  <c r="E100" i="9"/>
  <c r="Y100" i="9" s="1"/>
  <c r="AT99" i="9"/>
  <c r="AS99" i="9"/>
  <c r="AR99" i="9"/>
  <c r="AQ99" i="9"/>
  <c r="AH99" i="9"/>
  <c r="Z99" i="9"/>
  <c r="M99" i="9"/>
  <c r="K99" i="9"/>
  <c r="AE99" i="9" s="1"/>
  <c r="J99" i="9"/>
  <c r="AD99" i="9" s="1"/>
  <c r="I99" i="9"/>
  <c r="AC99" i="9" s="1"/>
  <c r="H99" i="9"/>
  <c r="AB99" i="9" s="1"/>
  <c r="AL99" i="9" s="1"/>
  <c r="G99" i="9"/>
  <c r="AA99" i="9" s="1"/>
  <c r="F99" i="9"/>
  <c r="E99" i="9"/>
  <c r="AT98" i="9"/>
  <c r="AS98" i="9"/>
  <c r="AR98" i="9"/>
  <c r="AQ98" i="9"/>
  <c r="AO98" i="9"/>
  <c r="AH98" i="9"/>
  <c r="M98" i="9"/>
  <c r="K98" i="9"/>
  <c r="AE98" i="9" s="1"/>
  <c r="J98" i="9"/>
  <c r="AD98" i="9" s="1"/>
  <c r="I98" i="9"/>
  <c r="AC98" i="9" s="1"/>
  <c r="H98" i="9"/>
  <c r="AB98" i="9" s="1"/>
  <c r="AL98" i="9" s="1"/>
  <c r="G98" i="9"/>
  <c r="AA98" i="9" s="1"/>
  <c r="F98" i="9"/>
  <c r="Z98" i="9" s="1"/>
  <c r="E98" i="9"/>
  <c r="AT97" i="9"/>
  <c r="AS97" i="9"/>
  <c r="AR97" i="9"/>
  <c r="AQ97" i="9"/>
  <c r="AH97" i="9"/>
  <c r="AJ97" i="9" s="1"/>
  <c r="M97" i="9"/>
  <c r="K97" i="9"/>
  <c r="AE97" i="9" s="1"/>
  <c r="J97" i="9"/>
  <c r="AD97" i="9" s="1"/>
  <c r="I97" i="9"/>
  <c r="AC97" i="9" s="1"/>
  <c r="AM97" i="9" s="1"/>
  <c r="H97" i="9"/>
  <c r="G97" i="9"/>
  <c r="AA97" i="9" s="1"/>
  <c r="F97" i="9"/>
  <c r="Z97" i="9" s="1"/>
  <c r="E97" i="9"/>
  <c r="Y97" i="9" s="1"/>
  <c r="AT96" i="9"/>
  <c r="AS96" i="9"/>
  <c r="AR96" i="9"/>
  <c r="AQ96" i="9"/>
  <c r="AH96" i="9"/>
  <c r="M96" i="9"/>
  <c r="K96" i="9"/>
  <c r="AE96" i="9" s="1"/>
  <c r="J96" i="9"/>
  <c r="AD96" i="9" s="1"/>
  <c r="I96" i="9"/>
  <c r="AC96" i="9" s="1"/>
  <c r="H96" i="9"/>
  <c r="AB96" i="9" s="1"/>
  <c r="G96" i="9"/>
  <c r="AA96" i="9" s="1"/>
  <c r="F96" i="9"/>
  <c r="Z96" i="9" s="1"/>
  <c r="E96" i="9"/>
  <c r="Y96" i="9" s="1"/>
  <c r="AI96" i="9" s="1"/>
  <c r="AT95" i="9"/>
  <c r="AS95" i="9"/>
  <c r="AR95" i="9"/>
  <c r="AQ95" i="9"/>
  <c r="AH95" i="9"/>
  <c r="AL95" i="9" s="1"/>
  <c r="M95" i="9"/>
  <c r="K95" i="9"/>
  <c r="AE95" i="9" s="1"/>
  <c r="J95" i="9"/>
  <c r="AD95" i="9" s="1"/>
  <c r="I95" i="9"/>
  <c r="AC95" i="9" s="1"/>
  <c r="AM95" i="9" s="1"/>
  <c r="H95" i="9"/>
  <c r="AB95" i="9" s="1"/>
  <c r="G95" i="9"/>
  <c r="AA95" i="9" s="1"/>
  <c r="F95" i="9"/>
  <c r="Z95" i="9" s="1"/>
  <c r="E95" i="9"/>
  <c r="Y95" i="9" s="1"/>
  <c r="AT94" i="9"/>
  <c r="AS94" i="9"/>
  <c r="AR94" i="9"/>
  <c r="AQ94" i="9"/>
  <c r="AH94" i="9"/>
  <c r="AA94" i="9"/>
  <c r="M94" i="9"/>
  <c r="K94" i="9"/>
  <c r="AE94" i="9" s="1"/>
  <c r="J94" i="9"/>
  <c r="AD94" i="9" s="1"/>
  <c r="I94" i="9"/>
  <c r="AC94" i="9" s="1"/>
  <c r="H94" i="9"/>
  <c r="AB94" i="9" s="1"/>
  <c r="G94" i="9"/>
  <c r="F94" i="9"/>
  <c r="Z94" i="9" s="1"/>
  <c r="E94" i="9"/>
  <c r="AT93" i="9"/>
  <c r="AS93" i="9"/>
  <c r="AR93" i="9"/>
  <c r="AQ93" i="9"/>
  <c r="AH93" i="9"/>
  <c r="AP93" i="9" s="1"/>
  <c r="M93" i="9"/>
  <c r="K93" i="9"/>
  <c r="AE93" i="9" s="1"/>
  <c r="J93" i="9"/>
  <c r="AD93" i="9" s="1"/>
  <c r="I93" i="9"/>
  <c r="AC93" i="9" s="1"/>
  <c r="H93" i="9"/>
  <c r="AB93" i="9" s="1"/>
  <c r="AB17" i="9" s="1"/>
  <c r="G93" i="9"/>
  <c r="F93" i="9"/>
  <c r="Z93" i="9" s="1"/>
  <c r="E93" i="9"/>
  <c r="Y93" i="9" s="1"/>
  <c r="AT92" i="9"/>
  <c r="AS92" i="9"/>
  <c r="AR92" i="9"/>
  <c r="AQ92" i="9"/>
  <c r="AK92" i="9"/>
  <c r="AH92" i="9"/>
  <c r="AO92" i="9" s="1"/>
  <c r="M92" i="9"/>
  <c r="K92" i="9"/>
  <c r="AE92" i="9" s="1"/>
  <c r="J92" i="9"/>
  <c r="AD92" i="9" s="1"/>
  <c r="I92" i="9"/>
  <c r="AC92" i="9" s="1"/>
  <c r="H92" i="9"/>
  <c r="AB92" i="9" s="1"/>
  <c r="G92" i="9"/>
  <c r="AA92" i="9" s="1"/>
  <c r="F92" i="9"/>
  <c r="Z92" i="9" s="1"/>
  <c r="E92" i="9"/>
  <c r="Y92" i="9" s="1"/>
  <c r="AT91" i="9"/>
  <c r="AS91" i="9"/>
  <c r="AR91" i="9"/>
  <c r="AQ91" i="9"/>
  <c r="AH91" i="9"/>
  <c r="M91" i="9"/>
  <c r="K91" i="9"/>
  <c r="AE91" i="9" s="1"/>
  <c r="J91" i="9"/>
  <c r="AD91" i="9" s="1"/>
  <c r="I91" i="9"/>
  <c r="AC91" i="9" s="1"/>
  <c r="H91" i="9"/>
  <c r="AB91" i="9" s="1"/>
  <c r="G91" i="9"/>
  <c r="AA91" i="9" s="1"/>
  <c r="F91" i="9"/>
  <c r="Z91" i="9" s="1"/>
  <c r="E91" i="9"/>
  <c r="Y91" i="9" s="1"/>
  <c r="AI91" i="9" s="1"/>
  <c r="AT90" i="9"/>
  <c r="AS90" i="9"/>
  <c r="AR90" i="9"/>
  <c r="AQ90" i="9"/>
  <c r="AH90" i="9"/>
  <c r="AO90" i="9" s="1"/>
  <c r="AA90" i="9"/>
  <c r="AK90" i="9" s="1"/>
  <c r="M90" i="9"/>
  <c r="K90" i="9"/>
  <c r="AE90" i="9" s="1"/>
  <c r="J90" i="9"/>
  <c r="AD90" i="9" s="1"/>
  <c r="I90" i="9"/>
  <c r="AC90" i="9" s="1"/>
  <c r="AM90" i="9" s="1"/>
  <c r="H90" i="9"/>
  <c r="AB90" i="9" s="1"/>
  <c r="AL90" i="9" s="1"/>
  <c r="G90" i="9"/>
  <c r="F90" i="9"/>
  <c r="Z90" i="9" s="1"/>
  <c r="E90" i="9"/>
  <c r="AT89" i="9"/>
  <c r="AS89" i="9"/>
  <c r="AR89" i="9"/>
  <c r="AQ89" i="9"/>
  <c r="AH89" i="9"/>
  <c r="M89" i="9"/>
  <c r="K89" i="9"/>
  <c r="AE89" i="9" s="1"/>
  <c r="J89" i="9"/>
  <c r="AD89" i="9" s="1"/>
  <c r="I89" i="9"/>
  <c r="AC89" i="9" s="1"/>
  <c r="H89" i="9"/>
  <c r="AB89" i="9" s="1"/>
  <c r="G89" i="9"/>
  <c r="AA89" i="9" s="1"/>
  <c r="F89" i="9"/>
  <c r="E89" i="9"/>
  <c r="Y89" i="9" s="1"/>
  <c r="AT88" i="9"/>
  <c r="AS88" i="9"/>
  <c r="AR88" i="9"/>
  <c r="AQ88" i="9"/>
  <c r="AH88" i="9"/>
  <c r="AE88" i="9"/>
  <c r="M88" i="9"/>
  <c r="K88" i="9"/>
  <c r="J88" i="9"/>
  <c r="AD88" i="9" s="1"/>
  <c r="I88" i="9"/>
  <c r="AC88" i="9" s="1"/>
  <c r="H88" i="9"/>
  <c r="AB88" i="9" s="1"/>
  <c r="G88" i="9"/>
  <c r="AA88" i="9" s="1"/>
  <c r="F88" i="9"/>
  <c r="Z88" i="9" s="1"/>
  <c r="AJ88" i="9" s="1"/>
  <c r="E88" i="9"/>
  <c r="Y88" i="9" s="1"/>
  <c r="AT87" i="9"/>
  <c r="AS87" i="9"/>
  <c r="AR87" i="9"/>
  <c r="AQ87" i="9"/>
  <c r="AH87" i="9"/>
  <c r="AA87" i="9"/>
  <c r="M87" i="9"/>
  <c r="K87" i="9"/>
  <c r="AE87" i="9" s="1"/>
  <c r="J87" i="9"/>
  <c r="AD87" i="9" s="1"/>
  <c r="I87" i="9"/>
  <c r="AC87" i="9" s="1"/>
  <c r="H87" i="9"/>
  <c r="AB87" i="9" s="1"/>
  <c r="G87" i="9"/>
  <c r="F87" i="9"/>
  <c r="Z87" i="9" s="1"/>
  <c r="AJ87" i="9" s="1"/>
  <c r="E87" i="9"/>
  <c r="Y87" i="9" s="1"/>
  <c r="AT86" i="9"/>
  <c r="AS86" i="9"/>
  <c r="AR86" i="9"/>
  <c r="AQ86" i="9"/>
  <c r="AH86" i="9"/>
  <c r="M86" i="9"/>
  <c r="K86" i="9"/>
  <c r="AE86" i="9" s="1"/>
  <c r="J86" i="9"/>
  <c r="AD86" i="9" s="1"/>
  <c r="I86" i="9"/>
  <c r="AC86" i="9" s="1"/>
  <c r="H86" i="9"/>
  <c r="AB86" i="9" s="1"/>
  <c r="G86" i="9"/>
  <c r="AA86" i="9" s="1"/>
  <c r="F86" i="9"/>
  <c r="E86" i="9"/>
  <c r="Y86" i="9" s="1"/>
  <c r="AT85" i="9"/>
  <c r="AS85" i="9"/>
  <c r="AR85" i="9"/>
  <c r="AQ85" i="9"/>
  <c r="AH85" i="9"/>
  <c r="AB85" i="9"/>
  <c r="M85" i="9"/>
  <c r="K85" i="9"/>
  <c r="AE85" i="9" s="1"/>
  <c r="J85" i="9"/>
  <c r="AD85" i="9" s="1"/>
  <c r="AN85" i="9" s="1"/>
  <c r="I85" i="9"/>
  <c r="AC85" i="9" s="1"/>
  <c r="H85" i="9"/>
  <c r="G85" i="9"/>
  <c r="AA85" i="9" s="1"/>
  <c r="AK85" i="9" s="1"/>
  <c r="F85" i="9"/>
  <c r="Z85" i="9" s="1"/>
  <c r="E85" i="9"/>
  <c r="Y85" i="9" s="1"/>
  <c r="AT84" i="9"/>
  <c r="AS84" i="9"/>
  <c r="AR84" i="9"/>
  <c r="AQ84" i="9"/>
  <c r="AH84" i="9"/>
  <c r="AE84" i="9"/>
  <c r="AO84" i="9" s="1"/>
  <c r="M84" i="9"/>
  <c r="K84" i="9"/>
  <c r="J84" i="9"/>
  <c r="AD84" i="9" s="1"/>
  <c r="AN84" i="9" s="1"/>
  <c r="I84" i="9"/>
  <c r="AC84" i="9" s="1"/>
  <c r="AM84" i="9" s="1"/>
  <c r="H84" i="9"/>
  <c r="AB84" i="9" s="1"/>
  <c r="AL84" i="9" s="1"/>
  <c r="G84" i="9"/>
  <c r="AA84" i="9" s="1"/>
  <c r="F84" i="9"/>
  <c r="Z84" i="9" s="1"/>
  <c r="AJ84" i="9" s="1"/>
  <c r="E84" i="9"/>
  <c r="Y84" i="9" s="1"/>
  <c r="AT83" i="9"/>
  <c r="AS83" i="9"/>
  <c r="AR83" i="9"/>
  <c r="AQ83" i="9"/>
  <c r="AH83" i="9"/>
  <c r="AC83" i="9"/>
  <c r="M83" i="9"/>
  <c r="K83" i="9"/>
  <c r="AE83" i="9" s="1"/>
  <c r="J83" i="9"/>
  <c r="AD83" i="9" s="1"/>
  <c r="I83" i="9"/>
  <c r="H83" i="9"/>
  <c r="AB83" i="9" s="1"/>
  <c r="G83" i="9"/>
  <c r="AA83" i="9" s="1"/>
  <c r="F83" i="9"/>
  <c r="Z83" i="9" s="1"/>
  <c r="E83" i="9"/>
  <c r="Y83" i="9" s="1"/>
  <c r="AT82" i="9"/>
  <c r="AS82" i="9"/>
  <c r="AR82" i="9"/>
  <c r="AQ82" i="9"/>
  <c r="AH82" i="9"/>
  <c r="AD82" i="9"/>
  <c r="M82" i="9"/>
  <c r="K82" i="9"/>
  <c r="AE82" i="9" s="1"/>
  <c r="J82" i="9"/>
  <c r="I82" i="9"/>
  <c r="AC82" i="9" s="1"/>
  <c r="H82" i="9"/>
  <c r="AB82" i="9" s="1"/>
  <c r="G82" i="9"/>
  <c r="AA82" i="9" s="1"/>
  <c r="F82" i="9"/>
  <c r="E82" i="9"/>
  <c r="Y82" i="9" s="1"/>
  <c r="AT81" i="9"/>
  <c r="AS81" i="9"/>
  <c r="AR81" i="9"/>
  <c r="AQ81" i="9"/>
  <c r="AH81" i="9"/>
  <c r="M81" i="9"/>
  <c r="K81" i="9"/>
  <c r="AE81" i="9" s="1"/>
  <c r="J81" i="9"/>
  <c r="AD81" i="9" s="1"/>
  <c r="I81" i="9"/>
  <c r="AC81" i="9" s="1"/>
  <c r="H81" i="9"/>
  <c r="AB81" i="9" s="1"/>
  <c r="G81" i="9"/>
  <c r="AA81" i="9" s="1"/>
  <c r="F81" i="9"/>
  <c r="Z81" i="9" s="1"/>
  <c r="E81" i="9"/>
  <c r="Y81" i="9" s="1"/>
  <c r="AT80" i="9"/>
  <c r="AS80" i="9"/>
  <c r="AR80" i="9"/>
  <c r="AQ80" i="9"/>
  <c r="AH80" i="9"/>
  <c r="AL80" i="9" s="1"/>
  <c r="AE80" i="9"/>
  <c r="M80" i="9"/>
  <c r="K80" i="9"/>
  <c r="J80" i="9"/>
  <c r="AD80" i="9" s="1"/>
  <c r="I80" i="9"/>
  <c r="AC80" i="9" s="1"/>
  <c r="AM80" i="9" s="1"/>
  <c r="H80" i="9"/>
  <c r="AB80" i="9" s="1"/>
  <c r="G80" i="9"/>
  <c r="AA80" i="9" s="1"/>
  <c r="F80" i="9"/>
  <c r="Z80" i="9" s="1"/>
  <c r="AJ80" i="9" s="1"/>
  <c r="E80" i="9"/>
  <c r="Y80" i="9" s="1"/>
  <c r="AT79" i="9"/>
  <c r="AS79" i="9"/>
  <c r="AR79" i="9"/>
  <c r="AQ79" i="9"/>
  <c r="AH79" i="9"/>
  <c r="M79" i="9"/>
  <c r="K79" i="9"/>
  <c r="AE79" i="9" s="1"/>
  <c r="J79" i="9"/>
  <c r="AD79" i="9" s="1"/>
  <c r="I79" i="9"/>
  <c r="AC79" i="9" s="1"/>
  <c r="H79" i="9"/>
  <c r="AB79" i="9" s="1"/>
  <c r="AL79" i="9" s="1"/>
  <c r="G79" i="9"/>
  <c r="AA79" i="9" s="1"/>
  <c r="F79" i="9"/>
  <c r="Z79" i="9" s="1"/>
  <c r="E79" i="9"/>
  <c r="Y79" i="9" s="1"/>
  <c r="AT78" i="9"/>
  <c r="AS78" i="9"/>
  <c r="AR78" i="9"/>
  <c r="AQ78" i="9"/>
  <c r="AH78" i="9"/>
  <c r="AD78" i="9"/>
  <c r="M78" i="9"/>
  <c r="K78" i="9"/>
  <c r="AE78" i="9" s="1"/>
  <c r="J78" i="9"/>
  <c r="I78" i="9"/>
  <c r="AC78" i="9" s="1"/>
  <c r="H78" i="9"/>
  <c r="AB78" i="9" s="1"/>
  <c r="G78" i="9"/>
  <c r="AA78" i="9" s="1"/>
  <c r="F78" i="9"/>
  <c r="E78" i="9"/>
  <c r="Y78" i="9" s="1"/>
  <c r="AT77" i="9"/>
  <c r="AS77" i="9"/>
  <c r="AR77" i="9"/>
  <c r="AQ77" i="9"/>
  <c r="AH77" i="9"/>
  <c r="AE77" i="9"/>
  <c r="M77" i="9"/>
  <c r="K77" i="9"/>
  <c r="J77" i="9"/>
  <c r="AD77" i="9" s="1"/>
  <c r="I77" i="9"/>
  <c r="AC77" i="9" s="1"/>
  <c r="H77" i="9"/>
  <c r="AB77" i="9" s="1"/>
  <c r="G77" i="9"/>
  <c r="AA77" i="9" s="1"/>
  <c r="F77" i="9"/>
  <c r="Z77" i="9" s="1"/>
  <c r="E77" i="9"/>
  <c r="AT76" i="9"/>
  <c r="AS76" i="9"/>
  <c r="AR76" i="9"/>
  <c r="AQ76" i="9"/>
  <c r="AL76" i="9"/>
  <c r="AH76" i="9"/>
  <c r="M76" i="9"/>
  <c r="K76" i="9"/>
  <c r="AE76" i="9" s="1"/>
  <c r="AO76" i="9" s="1"/>
  <c r="J76" i="9"/>
  <c r="AD76" i="9" s="1"/>
  <c r="AN76" i="9" s="1"/>
  <c r="I76" i="9"/>
  <c r="AC76" i="9" s="1"/>
  <c r="AM76" i="9" s="1"/>
  <c r="H76" i="9"/>
  <c r="AB76" i="9" s="1"/>
  <c r="G76" i="9"/>
  <c r="AA76" i="9" s="1"/>
  <c r="F76" i="9"/>
  <c r="Z76" i="9" s="1"/>
  <c r="AJ76" i="9" s="1"/>
  <c r="E76" i="9"/>
  <c r="Y76" i="9" s="1"/>
  <c r="AI76" i="9" s="1"/>
  <c r="AT75" i="9"/>
  <c r="AS75" i="9"/>
  <c r="AR75" i="9"/>
  <c r="AQ75" i="9"/>
  <c r="AH75" i="9"/>
  <c r="AJ75" i="9" s="1"/>
  <c r="M75" i="9"/>
  <c r="K75" i="9"/>
  <c r="AE75" i="9" s="1"/>
  <c r="J75" i="9"/>
  <c r="AD75" i="9" s="1"/>
  <c r="I75" i="9"/>
  <c r="AC75" i="9" s="1"/>
  <c r="H75" i="9"/>
  <c r="AB75" i="9" s="1"/>
  <c r="G75" i="9"/>
  <c r="AA75" i="9" s="1"/>
  <c r="F75" i="9"/>
  <c r="Z75" i="9" s="1"/>
  <c r="E75" i="9"/>
  <c r="Y75" i="9" s="1"/>
  <c r="AT74" i="9"/>
  <c r="AS74" i="9"/>
  <c r="AR74" i="9"/>
  <c r="AQ74" i="9"/>
  <c r="AH74" i="9"/>
  <c r="M74" i="9"/>
  <c r="K74" i="9"/>
  <c r="AE74" i="9" s="1"/>
  <c r="J74" i="9"/>
  <c r="AD74" i="9" s="1"/>
  <c r="I74" i="9"/>
  <c r="AC74" i="9" s="1"/>
  <c r="H74" i="9"/>
  <c r="AB74" i="9" s="1"/>
  <c r="G74" i="9"/>
  <c r="AA74" i="9" s="1"/>
  <c r="F74" i="9"/>
  <c r="E74" i="9"/>
  <c r="Y74" i="9" s="1"/>
  <c r="AT73" i="9"/>
  <c r="AS73" i="9"/>
  <c r="AR73" i="9"/>
  <c r="AQ73" i="9"/>
  <c r="AH73" i="9"/>
  <c r="M73" i="9"/>
  <c r="K73" i="9"/>
  <c r="AE73" i="9" s="1"/>
  <c r="J73" i="9"/>
  <c r="AD73" i="9" s="1"/>
  <c r="AN73" i="9" s="1"/>
  <c r="I73" i="9"/>
  <c r="AC73" i="9" s="1"/>
  <c r="H73" i="9"/>
  <c r="AB73" i="9" s="1"/>
  <c r="G73" i="9"/>
  <c r="AA73" i="9" s="1"/>
  <c r="AK73" i="9" s="1"/>
  <c r="F73" i="9"/>
  <c r="Z73" i="9" s="1"/>
  <c r="E73" i="9"/>
  <c r="Y73" i="9" s="1"/>
  <c r="AT72" i="9"/>
  <c r="AS72" i="9"/>
  <c r="AR72" i="9"/>
  <c r="AQ72" i="9"/>
  <c r="AH72" i="9"/>
  <c r="AL72" i="9" s="1"/>
  <c r="M72" i="9"/>
  <c r="K72" i="9"/>
  <c r="AE72" i="9" s="1"/>
  <c r="J72" i="9"/>
  <c r="AD72" i="9" s="1"/>
  <c r="I72" i="9"/>
  <c r="AC72" i="9" s="1"/>
  <c r="H72" i="9"/>
  <c r="AB72" i="9" s="1"/>
  <c r="G72" i="9"/>
  <c r="AA72" i="9" s="1"/>
  <c r="F72" i="9"/>
  <c r="Z72" i="9" s="1"/>
  <c r="E72" i="9"/>
  <c r="Y72" i="9" s="1"/>
  <c r="AT71" i="9"/>
  <c r="AS71" i="9"/>
  <c r="AR71" i="9"/>
  <c r="AQ71" i="9"/>
  <c r="AH71" i="9"/>
  <c r="M71" i="9"/>
  <c r="K71" i="9"/>
  <c r="AE71" i="9" s="1"/>
  <c r="AO71" i="9" s="1"/>
  <c r="J71" i="9"/>
  <c r="AD71" i="9" s="1"/>
  <c r="I71" i="9"/>
  <c r="AC71" i="9" s="1"/>
  <c r="H71" i="9"/>
  <c r="AB71" i="9" s="1"/>
  <c r="AL71" i="9" s="1"/>
  <c r="G71" i="9"/>
  <c r="AA71" i="9" s="1"/>
  <c r="F71" i="9"/>
  <c r="Z71" i="9" s="1"/>
  <c r="E71" i="9"/>
  <c r="Y71" i="9" s="1"/>
  <c r="AT70" i="9"/>
  <c r="AS70" i="9"/>
  <c r="AR70" i="9"/>
  <c r="AQ70" i="9"/>
  <c r="AH70" i="9"/>
  <c r="M70" i="9"/>
  <c r="K70" i="9"/>
  <c r="AE70" i="9" s="1"/>
  <c r="J70" i="9"/>
  <c r="AD70" i="9" s="1"/>
  <c r="I70" i="9"/>
  <c r="AC70" i="9" s="1"/>
  <c r="H70" i="9"/>
  <c r="AB70" i="9" s="1"/>
  <c r="G70" i="9"/>
  <c r="AA70" i="9" s="1"/>
  <c r="F70" i="9"/>
  <c r="E70" i="9"/>
  <c r="Y70" i="9" s="1"/>
  <c r="AT69" i="9"/>
  <c r="AS69" i="9"/>
  <c r="AR69" i="9"/>
  <c r="AQ69" i="9"/>
  <c r="AH69" i="9"/>
  <c r="M69" i="9"/>
  <c r="K69" i="9"/>
  <c r="AE69" i="9" s="1"/>
  <c r="J69" i="9"/>
  <c r="AD69" i="9" s="1"/>
  <c r="I69" i="9"/>
  <c r="AC69" i="9" s="1"/>
  <c r="H69" i="9"/>
  <c r="AB69" i="9" s="1"/>
  <c r="G69" i="9"/>
  <c r="AA69" i="9" s="1"/>
  <c r="F69" i="9"/>
  <c r="Z69" i="9" s="1"/>
  <c r="E69" i="9"/>
  <c r="Y69" i="9" s="1"/>
  <c r="AT68" i="9"/>
  <c r="AS68" i="9"/>
  <c r="AR68" i="9"/>
  <c r="AQ68" i="9"/>
  <c r="AH68" i="9"/>
  <c r="AL68" i="9" s="1"/>
  <c r="Z68" i="9"/>
  <c r="AJ68" i="9" s="1"/>
  <c r="M68" i="9"/>
  <c r="K68" i="9"/>
  <c r="AE68" i="9" s="1"/>
  <c r="J68" i="9"/>
  <c r="AD68" i="9" s="1"/>
  <c r="AN68" i="9" s="1"/>
  <c r="I68" i="9"/>
  <c r="AC68" i="9" s="1"/>
  <c r="AM68" i="9" s="1"/>
  <c r="H68" i="9"/>
  <c r="AB68" i="9" s="1"/>
  <c r="G68" i="9"/>
  <c r="AA68" i="9" s="1"/>
  <c r="F68" i="9"/>
  <c r="E68" i="9"/>
  <c r="Y68" i="9" s="1"/>
  <c r="AI68" i="9" s="1"/>
  <c r="AT67" i="9"/>
  <c r="AS67" i="9"/>
  <c r="AR67" i="9"/>
  <c r="AQ67" i="9"/>
  <c r="AH67" i="9"/>
  <c r="AP67" i="9" s="1"/>
  <c r="AC67" i="9"/>
  <c r="M67" i="9"/>
  <c r="K67" i="9"/>
  <c r="AE67" i="9" s="1"/>
  <c r="J67" i="9"/>
  <c r="AD67" i="9" s="1"/>
  <c r="I67" i="9"/>
  <c r="H67" i="9"/>
  <c r="AB67" i="9" s="1"/>
  <c r="G67" i="9"/>
  <c r="AA67" i="9" s="1"/>
  <c r="F67" i="9"/>
  <c r="Z67" i="9" s="1"/>
  <c r="E67" i="9"/>
  <c r="Y67" i="9" s="1"/>
  <c r="AT66" i="9"/>
  <c r="AS66" i="9"/>
  <c r="AR66" i="9"/>
  <c r="AQ66" i="9"/>
  <c r="AH66" i="9"/>
  <c r="AD66" i="9"/>
  <c r="M66" i="9"/>
  <c r="K66" i="9"/>
  <c r="AE66" i="9" s="1"/>
  <c r="J66" i="9"/>
  <c r="I66" i="9"/>
  <c r="AC66" i="9" s="1"/>
  <c r="H66" i="9"/>
  <c r="AB66" i="9" s="1"/>
  <c r="G66" i="9"/>
  <c r="AA66" i="9" s="1"/>
  <c r="F66" i="9"/>
  <c r="E66" i="9"/>
  <c r="Y66" i="9" s="1"/>
  <c r="AT65" i="9"/>
  <c r="AS65" i="9"/>
  <c r="AR65" i="9"/>
  <c r="AQ65" i="9"/>
  <c r="AH65" i="9"/>
  <c r="M65" i="9"/>
  <c r="K65" i="9"/>
  <c r="AE65" i="9" s="1"/>
  <c r="J65" i="9"/>
  <c r="AD65" i="9" s="1"/>
  <c r="I65" i="9"/>
  <c r="AC65" i="9" s="1"/>
  <c r="H65" i="9"/>
  <c r="AB65" i="9" s="1"/>
  <c r="G65" i="9"/>
  <c r="AA65" i="9" s="1"/>
  <c r="AK65" i="9" s="1"/>
  <c r="F65" i="9"/>
  <c r="Z65" i="9" s="1"/>
  <c r="E65" i="9"/>
  <c r="Y65" i="9" s="1"/>
  <c r="AT64" i="9"/>
  <c r="AS64" i="9"/>
  <c r="AR64" i="9"/>
  <c r="AQ64" i="9"/>
  <c r="AH64" i="9"/>
  <c r="AE64" i="9"/>
  <c r="M64" i="9"/>
  <c r="K64" i="9"/>
  <c r="J64" i="9"/>
  <c r="AD64" i="9" s="1"/>
  <c r="I64" i="9"/>
  <c r="AC64" i="9" s="1"/>
  <c r="H64" i="9"/>
  <c r="AB64" i="9" s="1"/>
  <c r="G64" i="9"/>
  <c r="AA64" i="9" s="1"/>
  <c r="F64" i="9"/>
  <c r="Z64" i="9" s="1"/>
  <c r="E64" i="9"/>
  <c r="Y64" i="9" s="1"/>
  <c r="AT63" i="9"/>
  <c r="AS63" i="9"/>
  <c r="AR63" i="9"/>
  <c r="AQ63" i="9"/>
  <c r="AH63" i="9"/>
  <c r="AJ63" i="9" s="1"/>
  <c r="AA63" i="9"/>
  <c r="M63" i="9"/>
  <c r="K63" i="9"/>
  <c r="AE63" i="9" s="1"/>
  <c r="J63" i="9"/>
  <c r="AD63" i="9" s="1"/>
  <c r="I63" i="9"/>
  <c r="AC63" i="9" s="1"/>
  <c r="H63" i="9"/>
  <c r="AB63" i="9" s="1"/>
  <c r="G63" i="9"/>
  <c r="F63" i="9"/>
  <c r="Z63" i="9" s="1"/>
  <c r="E63" i="9"/>
  <c r="Y63" i="9" s="1"/>
  <c r="AT62" i="9"/>
  <c r="AS62" i="9"/>
  <c r="AR62" i="9"/>
  <c r="AQ62" i="9"/>
  <c r="AH62" i="9"/>
  <c r="AD62" i="9"/>
  <c r="M62" i="9"/>
  <c r="K62" i="9"/>
  <c r="AE62" i="9" s="1"/>
  <c r="J62" i="9"/>
  <c r="I62" i="9"/>
  <c r="AC62" i="9" s="1"/>
  <c r="H62" i="9"/>
  <c r="AB62" i="9" s="1"/>
  <c r="G62" i="9"/>
  <c r="AA62" i="9" s="1"/>
  <c r="F62" i="9"/>
  <c r="E62" i="9"/>
  <c r="Y62" i="9" s="1"/>
  <c r="AT61" i="9"/>
  <c r="AS61" i="9"/>
  <c r="AR61" i="9"/>
  <c r="AQ61" i="9"/>
  <c r="AH61" i="9"/>
  <c r="AE61" i="9"/>
  <c r="M61" i="9"/>
  <c r="K61" i="9"/>
  <c r="J61" i="9"/>
  <c r="AD61" i="9" s="1"/>
  <c r="I61" i="9"/>
  <c r="AC61" i="9" s="1"/>
  <c r="H61" i="9"/>
  <c r="AB61" i="9" s="1"/>
  <c r="G61" i="9"/>
  <c r="AA61" i="9" s="1"/>
  <c r="F61" i="9"/>
  <c r="Z61" i="9" s="1"/>
  <c r="E61" i="9"/>
  <c r="AT60" i="9"/>
  <c r="AS60" i="9"/>
  <c r="AR60" i="9"/>
  <c r="AQ60" i="9"/>
  <c r="AH60" i="9"/>
  <c r="AL60" i="9" s="1"/>
  <c r="AE60" i="9"/>
  <c r="AO60" i="9" s="1"/>
  <c r="M60" i="9"/>
  <c r="K60" i="9"/>
  <c r="J60" i="9"/>
  <c r="AD60" i="9" s="1"/>
  <c r="I60" i="9"/>
  <c r="AC60" i="9" s="1"/>
  <c r="AM60" i="9" s="1"/>
  <c r="H60" i="9"/>
  <c r="AB60" i="9" s="1"/>
  <c r="G60" i="9"/>
  <c r="AA60" i="9" s="1"/>
  <c r="F60" i="9"/>
  <c r="Z60" i="9" s="1"/>
  <c r="AJ60" i="9" s="1"/>
  <c r="E60" i="9"/>
  <c r="Y60" i="9" s="1"/>
  <c r="AT59" i="9"/>
  <c r="AS59" i="9"/>
  <c r="AR59" i="9"/>
  <c r="AQ59" i="9"/>
  <c r="AH59" i="9"/>
  <c r="M59" i="9"/>
  <c r="K59" i="9"/>
  <c r="AE59" i="9" s="1"/>
  <c r="J59" i="9"/>
  <c r="AD59" i="9" s="1"/>
  <c r="I59" i="9"/>
  <c r="AC59" i="9" s="1"/>
  <c r="H59" i="9"/>
  <c r="AB59" i="9" s="1"/>
  <c r="AL59" i="9" s="1"/>
  <c r="G59" i="9"/>
  <c r="AA59" i="9" s="1"/>
  <c r="F59" i="9"/>
  <c r="Z59" i="9" s="1"/>
  <c r="AJ59" i="9" s="1"/>
  <c r="E59" i="9"/>
  <c r="Y59" i="9" s="1"/>
  <c r="AT58" i="9"/>
  <c r="AS58" i="9"/>
  <c r="AR58" i="9"/>
  <c r="AQ58" i="9"/>
  <c r="AH58" i="9"/>
  <c r="M58" i="9"/>
  <c r="K58" i="9"/>
  <c r="AE58" i="9" s="1"/>
  <c r="J58" i="9"/>
  <c r="AD58" i="9" s="1"/>
  <c r="I58" i="9"/>
  <c r="AC58" i="9" s="1"/>
  <c r="H58" i="9"/>
  <c r="AB58" i="9" s="1"/>
  <c r="G58" i="9"/>
  <c r="AA58" i="9" s="1"/>
  <c r="F58" i="9"/>
  <c r="E58" i="9"/>
  <c r="Y58" i="9" s="1"/>
  <c r="AT57" i="9"/>
  <c r="AS57" i="9"/>
  <c r="AR57" i="9"/>
  <c r="AQ57" i="9"/>
  <c r="AH57" i="9"/>
  <c r="AE57" i="9"/>
  <c r="AB57" i="9"/>
  <c r="M57" i="9"/>
  <c r="K57" i="9"/>
  <c r="J57" i="9"/>
  <c r="AD57" i="9" s="1"/>
  <c r="AN57" i="9" s="1"/>
  <c r="I57" i="9"/>
  <c r="AC57" i="9" s="1"/>
  <c r="H57" i="9"/>
  <c r="G57" i="9"/>
  <c r="AA57" i="9" s="1"/>
  <c r="AK57" i="9" s="1"/>
  <c r="F57" i="9"/>
  <c r="Z57" i="9" s="1"/>
  <c r="E57" i="9"/>
  <c r="AT56" i="9"/>
  <c r="AS56" i="9"/>
  <c r="AR56" i="9"/>
  <c r="AQ56" i="9"/>
  <c r="AH56" i="9"/>
  <c r="AE56" i="9"/>
  <c r="AO56" i="9" s="1"/>
  <c r="M56" i="9"/>
  <c r="K56" i="9"/>
  <c r="J56" i="9"/>
  <c r="AD56" i="9" s="1"/>
  <c r="I56" i="9"/>
  <c r="AC56" i="9" s="1"/>
  <c r="AM56" i="9" s="1"/>
  <c r="H56" i="9"/>
  <c r="AB56" i="9" s="1"/>
  <c r="AL56" i="9" s="1"/>
  <c r="G56" i="9"/>
  <c r="AA56" i="9" s="1"/>
  <c r="F56" i="9"/>
  <c r="Z56" i="9" s="1"/>
  <c r="AJ56" i="9" s="1"/>
  <c r="E56" i="9"/>
  <c r="Y56" i="9" s="1"/>
  <c r="AT55" i="9"/>
  <c r="AS55" i="9"/>
  <c r="AR55" i="9"/>
  <c r="AQ55" i="9"/>
  <c r="AH55" i="9"/>
  <c r="AJ55" i="9" s="1"/>
  <c r="M55" i="9"/>
  <c r="K55" i="9"/>
  <c r="AE55" i="9" s="1"/>
  <c r="J55" i="9"/>
  <c r="AD55" i="9" s="1"/>
  <c r="I55" i="9"/>
  <c r="AC55" i="9" s="1"/>
  <c r="H55" i="9"/>
  <c r="AB55" i="9" s="1"/>
  <c r="G55" i="9"/>
  <c r="AA55" i="9" s="1"/>
  <c r="F55" i="9"/>
  <c r="Z55" i="9" s="1"/>
  <c r="E55" i="9"/>
  <c r="Y55" i="9" s="1"/>
  <c r="AT54" i="9"/>
  <c r="AS54" i="9"/>
  <c r="AR54" i="9"/>
  <c r="AQ54" i="9"/>
  <c r="AH54" i="9"/>
  <c r="M54" i="9"/>
  <c r="K54" i="9"/>
  <c r="AE54" i="9" s="1"/>
  <c r="J54" i="9"/>
  <c r="AD54" i="9" s="1"/>
  <c r="I54" i="9"/>
  <c r="AC54" i="9" s="1"/>
  <c r="H54" i="9"/>
  <c r="AB54" i="9" s="1"/>
  <c r="G54" i="9"/>
  <c r="AA54" i="9" s="1"/>
  <c r="F54" i="9"/>
  <c r="E54" i="9"/>
  <c r="Y54" i="9" s="1"/>
  <c r="AT53" i="9"/>
  <c r="AS53" i="9"/>
  <c r="AR53" i="9"/>
  <c r="AQ53" i="9"/>
  <c r="AH53" i="9"/>
  <c r="M53" i="9"/>
  <c r="K53" i="9"/>
  <c r="AE53" i="9" s="1"/>
  <c r="J53" i="9"/>
  <c r="AD53" i="9" s="1"/>
  <c r="I53" i="9"/>
  <c r="AC53" i="9" s="1"/>
  <c r="H53" i="9"/>
  <c r="AB53" i="9" s="1"/>
  <c r="G53" i="9"/>
  <c r="AA53" i="9" s="1"/>
  <c r="AK53" i="9" s="1"/>
  <c r="F53" i="9"/>
  <c r="Z53" i="9" s="1"/>
  <c r="E53" i="9"/>
  <c r="Y53" i="9" s="1"/>
  <c r="AT52" i="9"/>
  <c r="AS52" i="9"/>
  <c r="AR52" i="9"/>
  <c r="AQ52" i="9"/>
  <c r="AL52" i="9"/>
  <c r="AH52" i="9"/>
  <c r="M52" i="9"/>
  <c r="K52" i="9"/>
  <c r="AE52" i="9" s="1"/>
  <c r="AO52" i="9" s="1"/>
  <c r="J52" i="9"/>
  <c r="AD52" i="9" s="1"/>
  <c r="I52" i="9"/>
  <c r="AC52" i="9" s="1"/>
  <c r="AM52" i="9" s="1"/>
  <c r="H52" i="9"/>
  <c r="AB52" i="9" s="1"/>
  <c r="G52" i="9"/>
  <c r="AA52" i="9" s="1"/>
  <c r="F52" i="9"/>
  <c r="Z52" i="9" s="1"/>
  <c r="E52" i="9"/>
  <c r="Y52" i="9" s="1"/>
  <c r="AT51" i="9"/>
  <c r="AS51" i="9"/>
  <c r="AR51" i="9"/>
  <c r="AQ51" i="9"/>
  <c r="AH51" i="9"/>
  <c r="M51" i="9"/>
  <c r="K51" i="9"/>
  <c r="AE51" i="9" s="1"/>
  <c r="J51" i="9"/>
  <c r="AD51" i="9" s="1"/>
  <c r="I51" i="9"/>
  <c r="AC51" i="9" s="1"/>
  <c r="H51" i="9"/>
  <c r="AB51" i="9" s="1"/>
  <c r="AL51" i="9" s="1"/>
  <c r="G51" i="9"/>
  <c r="AA51" i="9" s="1"/>
  <c r="F51" i="9"/>
  <c r="Z51" i="9" s="1"/>
  <c r="E51" i="9"/>
  <c r="Y51" i="9" s="1"/>
  <c r="AT50" i="9"/>
  <c r="AS50" i="9"/>
  <c r="AR50" i="9"/>
  <c r="AQ50" i="9"/>
  <c r="AH50" i="9"/>
  <c r="M50" i="9"/>
  <c r="K50" i="9"/>
  <c r="AE50" i="9" s="1"/>
  <c r="J50" i="9"/>
  <c r="AD50" i="9" s="1"/>
  <c r="I50" i="9"/>
  <c r="AC50" i="9" s="1"/>
  <c r="H50" i="9"/>
  <c r="AB50" i="9" s="1"/>
  <c r="G50" i="9"/>
  <c r="AA50" i="9" s="1"/>
  <c r="F50" i="9"/>
  <c r="E50" i="9"/>
  <c r="Y50" i="9" s="1"/>
  <c r="AT49" i="9"/>
  <c r="AS49" i="9"/>
  <c r="AR49" i="9"/>
  <c r="AQ49" i="9"/>
  <c r="AH49" i="9"/>
  <c r="M49" i="9"/>
  <c r="K49" i="9"/>
  <c r="AE49" i="9" s="1"/>
  <c r="J49" i="9"/>
  <c r="AD49" i="9" s="1"/>
  <c r="I49" i="9"/>
  <c r="AC49" i="9" s="1"/>
  <c r="H49" i="9"/>
  <c r="AB49" i="9" s="1"/>
  <c r="G49" i="9"/>
  <c r="AA49" i="9" s="1"/>
  <c r="F49" i="9"/>
  <c r="Z49" i="9" s="1"/>
  <c r="E49" i="9"/>
  <c r="Y49" i="9" s="1"/>
  <c r="AT48" i="9"/>
  <c r="AS48" i="9"/>
  <c r="AR48" i="9"/>
  <c r="AQ48" i="9"/>
  <c r="AH48" i="9"/>
  <c r="Z48" i="9"/>
  <c r="M48" i="9"/>
  <c r="K48" i="9"/>
  <c r="AE48" i="9" s="1"/>
  <c r="J48" i="9"/>
  <c r="AD48" i="9" s="1"/>
  <c r="I48" i="9"/>
  <c r="AC48" i="9" s="1"/>
  <c r="AM48" i="9" s="1"/>
  <c r="H48" i="9"/>
  <c r="AB48" i="9" s="1"/>
  <c r="G48" i="9"/>
  <c r="AA48" i="9" s="1"/>
  <c r="F48" i="9"/>
  <c r="E48" i="9"/>
  <c r="Y48" i="9" s="1"/>
  <c r="AT47" i="9"/>
  <c r="AS47" i="9"/>
  <c r="AR47" i="9"/>
  <c r="AQ47" i="9"/>
  <c r="AH47" i="9"/>
  <c r="AJ47" i="9" s="1"/>
  <c r="AA47" i="9"/>
  <c r="M47" i="9"/>
  <c r="K47" i="9"/>
  <c r="AE47" i="9" s="1"/>
  <c r="J47" i="9"/>
  <c r="AD47" i="9" s="1"/>
  <c r="I47" i="9"/>
  <c r="AC47" i="9" s="1"/>
  <c r="H47" i="9"/>
  <c r="AB47" i="9" s="1"/>
  <c r="AL47" i="9" s="1"/>
  <c r="G47" i="9"/>
  <c r="F47" i="9"/>
  <c r="Z47" i="9" s="1"/>
  <c r="E47" i="9"/>
  <c r="Y47" i="9" s="1"/>
  <c r="AT46" i="9"/>
  <c r="AS46" i="9"/>
  <c r="AR46" i="9"/>
  <c r="AQ46" i="9"/>
  <c r="AH46" i="9"/>
  <c r="M46" i="9"/>
  <c r="K46" i="9"/>
  <c r="AE46" i="9" s="1"/>
  <c r="J46" i="9"/>
  <c r="AD46" i="9" s="1"/>
  <c r="I46" i="9"/>
  <c r="AC46" i="9" s="1"/>
  <c r="H46" i="9"/>
  <c r="AB46" i="9" s="1"/>
  <c r="G46" i="9"/>
  <c r="AA46" i="9" s="1"/>
  <c r="F46" i="9"/>
  <c r="E46" i="9"/>
  <c r="Y46" i="9" s="1"/>
  <c r="AT45" i="9"/>
  <c r="AS45" i="9"/>
  <c r="AR45" i="9"/>
  <c r="AQ45" i="9"/>
  <c r="AH45" i="9"/>
  <c r="M45" i="9"/>
  <c r="K45" i="9"/>
  <c r="AE45" i="9" s="1"/>
  <c r="J45" i="9"/>
  <c r="AD45" i="9" s="1"/>
  <c r="AN45" i="9" s="1"/>
  <c r="I45" i="9"/>
  <c r="AC45" i="9" s="1"/>
  <c r="H45" i="9"/>
  <c r="AB45" i="9" s="1"/>
  <c r="G45" i="9"/>
  <c r="AA45" i="9" s="1"/>
  <c r="F45" i="9"/>
  <c r="Z45" i="9" s="1"/>
  <c r="E45" i="9"/>
  <c r="AT44" i="9"/>
  <c r="AS44" i="9"/>
  <c r="AR44" i="9"/>
  <c r="AQ44" i="9"/>
  <c r="AH44" i="9"/>
  <c r="AL44" i="9" s="1"/>
  <c r="AC44" i="9"/>
  <c r="AM44" i="9" s="1"/>
  <c r="M44" i="9"/>
  <c r="K44" i="9"/>
  <c r="AE44" i="9" s="1"/>
  <c r="J44" i="9"/>
  <c r="AD44" i="9" s="1"/>
  <c r="I44" i="9"/>
  <c r="H44" i="9"/>
  <c r="AB44" i="9" s="1"/>
  <c r="G44" i="9"/>
  <c r="AA44" i="9" s="1"/>
  <c r="F44" i="9"/>
  <c r="Z44" i="9" s="1"/>
  <c r="AJ44" i="9" s="1"/>
  <c r="E44" i="9"/>
  <c r="Y44" i="9" s="1"/>
  <c r="AI44" i="9" s="1"/>
  <c r="AT43" i="9"/>
  <c r="AS43" i="9"/>
  <c r="AR43" i="9"/>
  <c r="AQ43" i="9"/>
  <c r="AH43" i="9"/>
  <c r="M43" i="9"/>
  <c r="K43" i="9"/>
  <c r="AE43" i="9" s="1"/>
  <c r="AO43" i="9" s="1"/>
  <c r="J43" i="9"/>
  <c r="AD43" i="9" s="1"/>
  <c r="I43" i="9"/>
  <c r="AC43" i="9" s="1"/>
  <c r="H43" i="9"/>
  <c r="AB43" i="9" s="1"/>
  <c r="G43" i="9"/>
  <c r="AA43" i="9" s="1"/>
  <c r="F43" i="9"/>
  <c r="Z43" i="9" s="1"/>
  <c r="E43" i="9"/>
  <c r="AT42" i="9"/>
  <c r="AS42" i="9"/>
  <c r="AR42" i="9"/>
  <c r="AQ42" i="9"/>
  <c r="AH42" i="9"/>
  <c r="M42" i="9"/>
  <c r="K42" i="9"/>
  <c r="AE42" i="9" s="1"/>
  <c r="J42" i="9"/>
  <c r="AD42" i="9" s="1"/>
  <c r="I42" i="9"/>
  <c r="AC42" i="9" s="1"/>
  <c r="AM42" i="9" s="1"/>
  <c r="H42" i="9"/>
  <c r="AB42" i="9" s="1"/>
  <c r="G42" i="9"/>
  <c r="AA42" i="9" s="1"/>
  <c r="F42" i="9"/>
  <c r="E42" i="9"/>
  <c r="Y42" i="9" s="1"/>
  <c r="AT41" i="9"/>
  <c r="AS41" i="9"/>
  <c r="AR41" i="9"/>
  <c r="AQ41" i="9"/>
  <c r="AH41" i="9"/>
  <c r="M41" i="9"/>
  <c r="K41" i="9"/>
  <c r="AE41" i="9" s="1"/>
  <c r="J41" i="9"/>
  <c r="AD41" i="9" s="1"/>
  <c r="I41" i="9"/>
  <c r="AC41" i="9" s="1"/>
  <c r="H41" i="9"/>
  <c r="AB41" i="9" s="1"/>
  <c r="G41" i="9"/>
  <c r="AA41" i="9" s="1"/>
  <c r="F41" i="9"/>
  <c r="Z41" i="9" s="1"/>
  <c r="E41" i="9"/>
  <c r="Y41" i="9" s="1"/>
  <c r="AT40" i="9"/>
  <c r="AS40" i="9"/>
  <c r="AR40" i="9"/>
  <c r="AQ40" i="9"/>
  <c r="AH40" i="9"/>
  <c r="AC40" i="9"/>
  <c r="AM40" i="9" s="1"/>
  <c r="M40" i="9"/>
  <c r="K40" i="9"/>
  <c r="AE40" i="9" s="1"/>
  <c r="AO40" i="9" s="1"/>
  <c r="J40" i="9"/>
  <c r="AD40" i="9" s="1"/>
  <c r="I40" i="9"/>
  <c r="H40" i="9"/>
  <c r="AB40" i="9" s="1"/>
  <c r="AL40" i="9" s="1"/>
  <c r="G40" i="9"/>
  <c r="F40" i="9"/>
  <c r="Z40" i="9" s="1"/>
  <c r="AJ40" i="9" s="1"/>
  <c r="E40" i="9"/>
  <c r="Y40" i="9" s="1"/>
  <c r="AI40" i="9" s="1"/>
  <c r="AT39" i="9"/>
  <c r="AS39" i="9"/>
  <c r="AR39" i="9"/>
  <c r="AQ39" i="9"/>
  <c r="AH39" i="9"/>
  <c r="AC39" i="9"/>
  <c r="M39" i="9"/>
  <c r="K39" i="9"/>
  <c r="AE39" i="9" s="1"/>
  <c r="AO39" i="9" s="1"/>
  <c r="J39" i="9"/>
  <c r="AD39" i="9" s="1"/>
  <c r="I39" i="9"/>
  <c r="H39" i="9"/>
  <c r="AB39" i="9" s="1"/>
  <c r="G39" i="9"/>
  <c r="AA39" i="9" s="1"/>
  <c r="F39" i="9"/>
  <c r="Z39" i="9" s="1"/>
  <c r="E39" i="9"/>
  <c r="AT38" i="9"/>
  <c r="AS38" i="9"/>
  <c r="AR38" i="9"/>
  <c r="AQ38" i="9"/>
  <c r="AH38" i="9"/>
  <c r="AA38" i="9"/>
  <c r="M38" i="9"/>
  <c r="K38" i="9"/>
  <c r="AE38" i="9" s="1"/>
  <c r="J38" i="9"/>
  <c r="AD38" i="9" s="1"/>
  <c r="I38" i="9"/>
  <c r="AC38" i="9" s="1"/>
  <c r="H38" i="9"/>
  <c r="AB38" i="9" s="1"/>
  <c r="G38" i="9"/>
  <c r="F38" i="9"/>
  <c r="E38" i="9"/>
  <c r="Y38" i="9" s="1"/>
  <c r="AT37" i="9"/>
  <c r="AS37" i="9"/>
  <c r="AR37" i="9"/>
  <c r="AQ37" i="9"/>
  <c r="AH37" i="9"/>
  <c r="M37" i="9"/>
  <c r="K37" i="9"/>
  <c r="AE37" i="9" s="1"/>
  <c r="J37" i="9"/>
  <c r="AD37" i="9" s="1"/>
  <c r="AN37" i="9" s="1"/>
  <c r="I37" i="9"/>
  <c r="AC37" i="9" s="1"/>
  <c r="H37" i="9"/>
  <c r="AB37" i="9" s="1"/>
  <c r="G37" i="9"/>
  <c r="AA37" i="9" s="1"/>
  <c r="AK37" i="9" s="1"/>
  <c r="F37" i="9"/>
  <c r="Z37" i="9" s="1"/>
  <c r="E37" i="9"/>
  <c r="Y37" i="9" s="1"/>
  <c r="AT36" i="9"/>
  <c r="AS36" i="9"/>
  <c r="AR36" i="9"/>
  <c r="AQ36" i="9"/>
  <c r="AL36" i="9"/>
  <c r="AH36" i="9"/>
  <c r="AN36" i="9" s="1"/>
  <c r="M36" i="9"/>
  <c r="K36" i="9"/>
  <c r="AE36" i="9" s="1"/>
  <c r="AO36" i="9" s="1"/>
  <c r="J36" i="9"/>
  <c r="AD36" i="9" s="1"/>
  <c r="I36" i="9"/>
  <c r="AC36" i="9" s="1"/>
  <c r="AM36" i="9" s="1"/>
  <c r="H36" i="9"/>
  <c r="AB36" i="9" s="1"/>
  <c r="G36" i="9"/>
  <c r="AA36" i="9" s="1"/>
  <c r="F36" i="9"/>
  <c r="Z36" i="9" s="1"/>
  <c r="AJ36" i="9" s="1"/>
  <c r="E36" i="9"/>
  <c r="Y36" i="9" s="1"/>
  <c r="AT35" i="9"/>
  <c r="AS35" i="9"/>
  <c r="AR35" i="9"/>
  <c r="AQ35" i="9"/>
  <c r="AH35" i="9"/>
  <c r="AA35" i="9"/>
  <c r="M35" i="9"/>
  <c r="K35" i="9"/>
  <c r="AE35" i="9" s="1"/>
  <c r="J35" i="9"/>
  <c r="AD35" i="9" s="1"/>
  <c r="I35" i="9"/>
  <c r="AC35" i="9" s="1"/>
  <c r="H35" i="9"/>
  <c r="AB35" i="9" s="1"/>
  <c r="G35" i="9"/>
  <c r="F35" i="9"/>
  <c r="Z35" i="9" s="1"/>
  <c r="E35" i="9"/>
  <c r="AT34" i="9"/>
  <c r="AS34" i="9"/>
  <c r="AR34" i="9"/>
  <c r="AQ34" i="9"/>
  <c r="AH34" i="9"/>
  <c r="M34" i="9"/>
  <c r="K34" i="9"/>
  <c r="AE34" i="9" s="1"/>
  <c r="J34" i="9"/>
  <c r="AD34" i="9" s="1"/>
  <c r="I34" i="9"/>
  <c r="AC34" i="9" s="1"/>
  <c r="H34" i="9"/>
  <c r="AB34" i="9" s="1"/>
  <c r="G34" i="9"/>
  <c r="AA34" i="9" s="1"/>
  <c r="F34" i="9"/>
  <c r="E34" i="9"/>
  <c r="Y34" i="9" s="1"/>
  <c r="AT33" i="9"/>
  <c r="AS33" i="9"/>
  <c r="AR33" i="9"/>
  <c r="AQ33" i="9"/>
  <c r="AH33" i="9"/>
  <c r="AN33" i="9" s="1"/>
  <c r="M33" i="9"/>
  <c r="K33" i="9"/>
  <c r="AE33" i="9" s="1"/>
  <c r="J33" i="9"/>
  <c r="AD33" i="9" s="1"/>
  <c r="I33" i="9"/>
  <c r="AC33" i="9" s="1"/>
  <c r="H33" i="9"/>
  <c r="AB33" i="9" s="1"/>
  <c r="G33" i="9"/>
  <c r="AA33" i="9" s="1"/>
  <c r="F33" i="9"/>
  <c r="Z33" i="9" s="1"/>
  <c r="E33" i="9"/>
  <c r="Y33" i="9" s="1"/>
  <c r="AT32" i="9"/>
  <c r="AS32" i="9"/>
  <c r="AR32" i="9"/>
  <c r="AQ32" i="9"/>
  <c r="AN32" i="9"/>
  <c r="AH32" i="9"/>
  <c r="M32" i="9"/>
  <c r="K32" i="9"/>
  <c r="AE32" i="9" s="1"/>
  <c r="AO32" i="9" s="1"/>
  <c r="J32" i="9"/>
  <c r="AD32" i="9" s="1"/>
  <c r="I32" i="9"/>
  <c r="AC32" i="9" s="1"/>
  <c r="AM32" i="9" s="1"/>
  <c r="H32" i="9"/>
  <c r="AB32" i="9" s="1"/>
  <c r="AL32" i="9" s="1"/>
  <c r="G32" i="9"/>
  <c r="AA32" i="9" s="1"/>
  <c r="F32" i="9"/>
  <c r="Z32" i="9" s="1"/>
  <c r="AJ32" i="9" s="1"/>
  <c r="E32" i="9"/>
  <c r="Y32" i="9" s="1"/>
  <c r="AT31" i="9"/>
  <c r="AS31" i="9"/>
  <c r="AR31" i="9"/>
  <c r="AQ31" i="9"/>
  <c r="AH31" i="9"/>
  <c r="AL31" i="9" s="1"/>
  <c r="AC31" i="9"/>
  <c r="M31" i="9"/>
  <c r="M13" i="9" s="1"/>
  <c r="K31" i="9"/>
  <c r="AE31" i="9" s="1"/>
  <c r="J31" i="9"/>
  <c r="AD31" i="9" s="1"/>
  <c r="I31" i="9"/>
  <c r="H31" i="9"/>
  <c r="AB31" i="9" s="1"/>
  <c r="G31" i="9"/>
  <c r="AA31" i="9" s="1"/>
  <c r="F31" i="9"/>
  <c r="Z31" i="9" s="1"/>
  <c r="E31" i="9"/>
  <c r="AT30" i="9"/>
  <c r="AS30" i="9"/>
  <c r="AR30" i="9"/>
  <c r="AQ30" i="9"/>
  <c r="AH30" i="9"/>
  <c r="AD30" i="9"/>
  <c r="M30" i="9"/>
  <c r="K30" i="9"/>
  <c r="AE30" i="9" s="1"/>
  <c r="J30" i="9"/>
  <c r="I30" i="9"/>
  <c r="AC30" i="9" s="1"/>
  <c r="H30" i="9"/>
  <c r="AB30" i="9" s="1"/>
  <c r="G30" i="9"/>
  <c r="AA30" i="9" s="1"/>
  <c r="F30" i="9"/>
  <c r="E30" i="9"/>
  <c r="Y30" i="9" s="1"/>
  <c r="AT29" i="9"/>
  <c r="AS29" i="9"/>
  <c r="AR29" i="9"/>
  <c r="AQ29" i="9"/>
  <c r="AN29" i="9"/>
  <c r="AH29" i="9"/>
  <c r="M29" i="9"/>
  <c r="K29" i="9"/>
  <c r="AE29" i="9" s="1"/>
  <c r="J29" i="9"/>
  <c r="AD29" i="9" s="1"/>
  <c r="I29" i="9"/>
  <c r="AC29" i="9" s="1"/>
  <c r="H29" i="9"/>
  <c r="AB29" i="9" s="1"/>
  <c r="G29" i="9"/>
  <c r="AA29" i="9" s="1"/>
  <c r="F29" i="9"/>
  <c r="Z29" i="9" s="1"/>
  <c r="E29" i="9"/>
  <c r="Y29" i="9" s="1"/>
  <c r="AT28" i="9"/>
  <c r="AS28" i="9"/>
  <c r="AR28" i="9"/>
  <c r="AQ28" i="9"/>
  <c r="AH28" i="9"/>
  <c r="M28" i="9"/>
  <c r="K28" i="9"/>
  <c r="AE28" i="9" s="1"/>
  <c r="J28" i="9"/>
  <c r="AD28" i="9" s="1"/>
  <c r="I28" i="9"/>
  <c r="AC28" i="9" s="1"/>
  <c r="AM28" i="9" s="1"/>
  <c r="H28" i="9"/>
  <c r="AB28" i="9" s="1"/>
  <c r="AL28" i="9" s="1"/>
  <c r="G28" i="9"/>
  <c r="AA28" i="9" s="1"/>
  <c r="F28" i="9"/>
  <c r="Z28" i="9" s="1"/>
  <c r="E28" i="9"/>
  <c r="Y28" i="9" s="1"/>
  <c r="AT27" i="9"/>
  <c r="AS27" i="9"/>
  <c r="AR27" i="9"/>
  <c r="AQ27" i="9"/>
  <c r="AH27" i="9"/>
  <c r="M27" i="9"/>
  <c r="K27" i="9"/>
  <c r="AE27" i="9" s="1"/>
  <c r="J27" i="9"/>
  <c r="AD27" i="9" s="1"/>
  <c r="I27" i="9"/>
  <c r="AC27" i="9" s="1"/>
  <c r="H27" i="9"/>
  <c r="AB27" i="9" s="1"/>
  <c r="G27" i="9"/>
  <c r="AA27" i="9" s="1"/>
  <c r="F27" i="9"/>
  <c r="Z27" i="9" s="1"/>
  <c r="AJ27" i="9" s="1"/>
  <c r="E27" i="9"/>
  <c r="AT26" i="9"/>
  <c r="AS26" i="9"/>
  <c r="AR26" i="9"/>
  <c r="AQ26" i="9"/>
  <c r="AH26" i="9"/>
  <c r="AA26" i="9"/>
  <c r="M26" i="9"/>
  <c r="K26" i="9"/>
  <c r="AE26" i="9" s="1"/>
  <c r="J26" i="9"/>
  <c r="AD26" i="9" s="1"/>
  <c r="I26" i="9"/>
  <c r="AC26" i="9" s="1"/>
  <c r="H26" i="9"/>
  <c r="AB26" i="9" s="1"/>
  <c r="G26" i="9"/>
  <c r="F26" i="9"/>
  <c r="E26" i="9"/>
  <c r="Y26" i="9" s="1"/>
  <c r="AT25" i="9"/>
  <c r="AS25" i="9"/>
  <c r="AR25" i="9"/>
  <c r="AQ25" i="9"/>
  <c r="AH25" i="9"/>
  <c r="M25" i="9"/>
  <c r="K25" i="9"/>
  <c r="AE25" i="9" s="1"/>
  <c r="J25" i="9"/>
  <c r="AD25" i="9" s="1"/>
  <c r="I25" i="9"/>
  <c r="AC25" i="9" s="1"/>
  <c r="H25" i="9"/>
  <c r="AB25" i="9" s="1"/>
  <c r="G25" i="9"/>
  <c r="AA25" i="9" s="1"/>
  <c r="F25" i="9"/>
  <c r="Z25" i="9" s="1"/>
  <c r="E25" i="9"/>
  <c r="Y25" i="9" s="1"/>
  <c r="AT24" i="9"/>
  <c r="AS24" i="9"/>
  <c r="AR24" i="9"/>
  <c r="AQ24" i="9"/>
  <c r="AH24" i="9"/>
  <c r="AE24" i="9"/>
  <c r="M24" i="9"/>
  <c r="K24" i="9"/>
  <c r="J24" i="9"/>
  <c r="AD24" i="9" s="1"/>
  <c r="I24" i="9"/>
  <c r="AC24" i="9" s="1"/>
  <c r="H24" i="9"/>
  <c r="AB24" i="9" s="1"/>
  <c r="AL24" i="9" s="1"/>
  <c r="G24" i="9"/>
  <c r="AA24" i="9" s="1"/>
  <c r="F24" i="9"/>
  <c r="Z24" i="9" s="1"/>
  <c r="AJ24" i="9" s="1"/>
  <c r="E24" i="9"/>
  <c r="Y24" i="9" s="1"/>
  <c r="AT23" i="9"/>
  <c r="AS23" i="9"/>
  <c r="AR23" i="9"/>
  <c r="AQ23" i="9"/>
  <c r="AH23" i="9"/>
  <c r="M23" i="9"/>
  <c r="K23" i="9"/>
  <c r="AE23" i="9" s="1"/>
  <c r="J23" i="9"/>
  <c r="AD23" i="9" s="1"/>
  <c r="I23" i="9"/>
  <c r="AC23" i="9" s="1"/>
  <c r="H23" i="9"/>
  <c r="AB23" i="9" s="1"/>
  <c r="G23" i="9"/>
  <c r="AA23" i="9" s="1"/>
  <c r="F23" i="9"/>
  <c r="Z23" i="9" s="1"/>
  <c r="E23" i="9"/>
  <c r="AT22" i="9"/>
  <c r="AS22" i="9"/>
  <c r="AR22" i="9"/>
  <c r="AQ22" i="9"/>
  <c r="AH22" i="9"/>
  <c r="AJ22" i="9" s="1"/>
  <c r="AA22" i="9"/>
  <c r="M22" i="9"/>
  <c r="K22" i="9"/>
  <c r="AE22" i="9" s="1"/>
  <c r="J22" i="9"/>
  <c r="AD22" i="9" s="1"/>
  <c r="I22" i="9"/>
  <c r="AC22" i="9" s="1"/>
  <c r="H22" i="9"/>
  <c r="AB22" i="9" s="1"/>
  <c r="G22" i="9"/>
  <c r="F22" i="9"/>
  <c r="Z22" i="9" s="1"/>
  <c r="E22" i="9"/>
  <c r="Y22" i="9" s="1"/>
  <c r="AT21" i="9"/>
  <c r="AS21" i="9"/>
  <c r="AR21" i="9"/>
  <c r="AQ21" i="9"/>
  <c r="AH21" i="9"/>
  <c r="AE21" i="9"/>
  <c r="M21" i="9"/>
  <c r="K21" i="9"/>
  <c r="J21" i="9"/>
  <c r="AD21" i="9" s="1"/>
  <c r="I21" i="9"/>
  <c r="AC21" i="9" s="1"/>
  <c r="H21" i="9"/>
  <c r="AB21" i="9" s="1"/>
  <c r="AB10" i="9" s="1"/>
  <c r="G21" i="9"/>
  <c r="AA21" i="9" s="1"/>
  <c r="AK21" i="9" s="1"/>
  <c r="F21" i="9"/>
  <c r="Z21" i="9" s="1"/>
  <c r="E21" i="9"/>
  <c r="Y21" i="9" s="1"/>
  <c r="Y10" i="9" s="1"/>
  <c r="AT20" i="9"/>
  <c r="AS20" i="9"/>
  <c r="AR20" i="9"/>
  <c r="AQ20" i="9"/>
  <c r="AH20" i="9"/>
  <c r="M20" i="9"/>
  <c r="K20" i="9"/>
  <c r="AE20" i="9" s="1"/>
  <c r="J20" i="9"/>
  <c r="AD20" i="9" s="1"/>
  <c r="I20" i="9"/>
  <c r="AC20" i="9" s="1"/>
  <c r="AM20" i="9" s="1"/>
  <c r="H20" i="9"/>
  <c r="AB20" i="9" s="1"/>
  <c r="AL20" i="9" s="1"/>
  <c r="G20" i="9"/>
  <c r="AA20" i="9" s="1"/>
  <c r="F20" i="9"/>
  <c r="Z20" i="9" s="1"/>
  <c r="AJ20" i="9" s="1"/>
  <c r="E20" i="9"/>
  <c r="Y20" i="9" s="1"/>
  <c r="AH18" i="9"/>
  <c r="AF18" i="9"/>
  <c r="AE18" i="9"/>
  <c r="AD18" i="9"/>
  <c r="AC18" i="9"/>
  <c r="AB18" i="9"/>
  <c r="AA18" i="9"/>
  <c r="Z18" i="9"/>
  <c r="Y18" i="9"/>
  <c r="W18" i="9"/>
  <c r="V18" i="9"/>
  <c r="U18" i="9"/>
  <c r="T18" i="9"/>
  <c r="S18" i="9"/>
  <c r="R18" i="9"/>
  <c r="M18" i="9"/>
  <c r="L18" i="9"/>
  <c r="K18" i="9"/>
  <c r="J18" i="9"/>
  <c r="I18" i="9"/>
  <c r="H18" i="9"/>
  <c r="G18" i="9"/>
  <c r="F18" i="9"/>
  <c r="E18" i="9"/>
  <c r="AT17" i="9"/>
  <c r="AS17" i="9"/>
  <c r="AH17" i="9"/>
  <c r="AE17" i="9"/>
  <c r="W17" i="9"/>
  <c r="AA543" i="1" s="1"/>
  <c r="AD543" i="21" s="1"/>
  <c r="AD19" i="21" s="1"/>
  <c r="V17" i="9"/>
  <c r="U17" i="9"/>
  <c r="T17" i="9"/>
  <c r="S17" i="9"/>
  <c r="R17" i="9"/>
  <c r="M17" i="9"/>
  <c r="K17" i="9"/>
  <c r="J17" i="9"/>
  <c r="I17" i="9"/>
  <c r="H17" i="9"/>
  <c r="G17" i="9"/>
  <c r="F17" i="9"/>
  <c r="E17" i="9"/>
  <c r="AT16" i="9"/>
  <c r="AS16" i="9"/>
  <c r="AH16" i="9"/>
  <c r="W16" i="9"/>
  <c r="V16" i="9"/>
  <c r="U16" i="9"/>
  <c r="T16" i="9"/>
  <c r="S16" i="9"/>
  <c r="R16" i="9"/>
  <c r="M16" i="9"/>
  <c r="K16" i="9"/>
  <c r="J16" i="9"/>
  <c r="I16" i="9"/>
  <c r="G16" i="9"/>
  <c r="F16" i="9"/>
  <c r="E16" i="9"/>
  <c r="AT15" i="9"/>
  <c r="AS15" i="9"/>
  <c r="AH15" i="9"/>
  <c r="W15" i="9"/>
  <c r="V15" i="9"/>
  <c r="U15" i="9"/>
  <c r="T15" i="9"/>
  <c r="S15" i="9"/>
  <c r="R15" i="9"/>
  <c r="M15" i="9"/>
  <c r="J15" i="9"/>
  <c r="I15" i="9"/>
  <c r="G15" i="9"/>
  <c r="E15" i="9"/>
  <c r="AT14" i="9"/>
  <c r="AS14" i="9"/>
  <c r="W14" i="9"/>
  <c r="V14" i="9"/>
  <c r="U14" i="9"/>
  <c r="T14" i="9"/>
  <c r="S14" i="9"/>
  <c r="R14" i="9"/>
  <c r="K14" i="9"/>
  <c r="J14" i="9"/>
  <c r="I14" i="9"/>
  <c r="H14" i="9"/>
  <c r="G14" i="9"/>
  <c r="F14" i="9"/>
  <c r="AT13" i="9"/>
  <c r="AS13" i="9"/>
  <c r="AH13" i="9"/>
  <c r="W13" i="9"/>
  <c r="V13" i="9"/>
  <c r="U13" i="9"/>
  <c r="T13" i="9"/>
  <c r="S13" i="9"/>
  <c r="R13" i="9"/>
  <c r="K13" i="9"/>
  <c r="J13" i="9"/>
  <c r="I13" i="9"/>
  <c r="H13" i="9"/>
  <c r="G13" i="9"/>
  <c r="E13" i="9"/>
  <c r="AT12" i="9"/>
  <c r="AS12" i="9"/>
  <c r="W12" i="9"/>
  <c r="V12" i="9"/>
  <c r="U12" i="9"/>
  <c r="T12" i="9"/>
  <c r="S12" i="9"/>
  <c r="R12" i="9"/>
  <c r="M12" i="9"/>
  <c r="K12" i="9"/>
  <c r="J12" i="9"/>
  <c r="H12" i="9"/>
  <c r="E12" i="9"/>
  <c r="AT11" i="9"/>
  <c r="AS11" i="9"/>
  <c r="AH11" i="9"/>
  <c r="W11" i="9"/>
  <c r="V11" i="9"/>
  <c r="U11" i="9"/>
  <c r="T11" i="9"/>
  <c r="S11" i="9"/>
  <c r="R11" i="9"/>
  <c r="M11" i="9"/>
  <c r="K11" i="9"/>
  <c r="I11" i="9"/>
  <c r="H11" i="9"/>
  <c r="G11" i="9"/>
  <c r="F11" i="9"/>
  <c r="E11" i="9"/>
  <c r="AT10" i="9"/>
  <c r="AS10" i="9"/>
  <c r="AH10" i="9"/>
  <c r="AE10" i="9"/>
  <c r="AD10" i="9"/>
  <c r="AN10" i="9" s="1"/>
  <c r="AA10" i="9"/>
  <c r="W10" i="9"/>
  <c r="V10" i="9"/>
  <c r="U10" i="9"/>
  <c r="T10" i="9"/>
  <c r="S10" i="9"/>
  <c r="R10" i="9"/>
  <c r="M10" i="9"/>
  <c r="K10" i="9"/>
  <c r="J10" i="9"/>
  <c r="I10" i="9"/>
  <c r="H10" i="9"/>
  <c r="G10" i="9"/>
  <c r="F10" i="9"/>
  <c r="E10" i="9"/>
  <c r="AR9" i="9"/>
  <c r="AQ9" i="9"/>
  <c r="AT8" i="9"/>
  <c r="AS8" i="9"/>
  <c r="AR8" i="9"/>
  <c r="AQ8" i="9"/>
  <c r="AH8" i="9"/>
  <c r="W8" i="9"/>
  <c r="V8" i="9"/>
  <c r="U8" i="9"/>
  <c r="T8" i="9"/>
  <c r="S8" i="9"/>
  <c r="S605" i="9" s="1"/>
  <c r="R8" i="9"/>
  <c r="R605" i="9" s="1"/>
  <c r="K8" i="9"/>
  <c r="I8" i="9"/>
  <c r="H8" i="9"/>
  <c r="G8" i="9"/>
  <c r="AD5" i="21" l="1"/>
  <c r="AD7" i="21" s="1"/>
  <c r="AF7" i="21" s="1"/>
  <c r="AD21" i="21"/>
  <c r="M8" i="9"/>
  <c r="AA19" i="1"/>
  <c r="AA21" i="1" s="1"/>
  <c r="AO10" i="9"/>
  <c r="AA6" i="1"/>
  <c r="AA3" i="1"/>
  <c r="AA4" i="1"/>
  <c r="AH4" i="1"/>
  <c r="F4" i="1"/>
  <c r="F6" i="1"/>
  <c r="F3" i="1"/>
  <c r="AJ28" i="9"/>
  <c r="AI32" i="9"/>
  <c r="AM34" i="9"/>
  <c r="AO35" i="9"/>
  <c r="AN40" i="9"/>
  <c r="AO44" i="9"/>
  <c r="L45" i="9"/>
  <c r="AF45" i="9" s="1"/>
  <c r="AO48" i="9"/>
  <c r="AL64" i="9"/>
  <c r="AK96" i="9"/>
  <c r="AN97" i="9"/>
  <c r="AO99" i="9"/>
  <c r="AL45" i="9"/>
  <c r="AO47" i="9"/>
  <c r="AO51" i="9"/>
  <c r="L61" i="9"/>
  <c r="AF61" i="9" s="1"/>
  <c r="Y61" i="9"/>
  <c r="AL63" i="9"/>
  <c r="AM64" i="9"/>
  <c r="AM72" i="9"/>
  <c r="AO87" i="9"/>
  <c r="AJ90" i="9"/>
  <c r="AL91" i="9"/>
  <c r="AJ95" i="9"/>
  <c r="AI95" i="9"/>
  <c r="AL96" i="9"/>
  <c r="AO421" i="9"/>
  <c r="AW358" i="21"/>
  <c r="AP358" i="20"/>
  <c r="AR358" i="1"/>
  <c r="AR16" i="1" s="1"/>
  <c r="AB15" i="9"/>
  <c r="AL15" i="9" s="1"/>
  <c r="AJ83" i="9"/>
  <c r="AM91" i="9"/>
  <c r="AR497" i="1"/>
  <c r="AW497" i="21"/>
  <c r="AP497" i="20"/>
  <c r="AQ497" i="20" s="1"/>
  <c r="AI10" i="9"/>
  <c r="AO72" i="9"/>
  <c r="L77" i="9"/>
  <c r="AF77" i="9" s="1"/>
  <c r="Y77" i="9"/>
  <c r="AN91" i="9"/>
  <c r="AK94" i="9"/>
  <c r="AN96" i="9"/>
  <c r="AL23" i="9"/>
  <c r="AL27" i="9"/>
  <c r="AM30" i="9"/>
  <c r="AN53" i="9"/>
  <c r="AN56" i="9"/>
  <c r="AO68" i="9"/>
  <c r="L69" i="9"/>
  <c r="AF69" i="9" s="1"/>
  <c r="AO91" i="9"/>
  <c r="AO28" i="9"/>
  <c r="AL35" i="9"/>
  <c r="AJ39" i="9"/>
  <c r="AL48" i="9"/>
  <c r="L57" i="9"/>
  <c r="AF57" i="9" s="1"/>
  <c r="Y57" i="9"/>
  <c r="AM89" i="9"/>
  <c r="AK93" i="9"/>
  <c r="AN95" i="9"/>
  <c r="AO111" i="9"/>
  <c r="AJ208" i="9"/>
  <c r="AB97" i="9"/>
  <c r="AB13" i="9" s="1"/>
  <c r="AL13" i="9" s="1"/>
  <c r="L97" i="9"/>
  <c r="AF97" i="9" s="1"/>
  <c r="AO27" i="9"/>
  <c r="AL39" i="9"/>
  <c r="AN44" i="9"/>
  <c r="L49" i="9"/>
  <c r="AF49" i="9" s="1"/>
  <c r="AN60" i="9"/>
  <c r="AK81" i="9"/>
  <c r="AJ91" i="9"/>
  <c r="AK97" i="9"/>
  <c r="AM106" i="9"/>
  <c r="AI111" i="9"/>
  <c r="AM111" i="9"/>
  <c r="AM115" i="9"/>
  <c r="AO118" i="9"/>
  <c r="AO119" i="9"/>
  <c r="AO123" i="9"/>
  <c r="AK124" i="9"/>
  <c r="AO126" i="9"/>
  <c r="AO130" i="9"/>
  <c r="AI131" i="9"/>
  <c r="AM131" i="9"/>
  <c r="AO147" i="9"/>
  <c r="AL148" i="9"/>
  <c r="AL152" i="9"/>
  <c r="AO155" i="9"/>
  <c r="AL159" i="9"/>
  <c r="AO162" i="9"/>
  <c r="AK167" i="9"/>
  <c r="AN169" i="9"/>
  <c r="L171" i="9"/>
  <c r="AF171" i="9" s="1"/>
  <c r="AO184" i="9"/>
  <c r="AN190" i="9"/>
  <c r="AJ196" i="9"/>
  <c r="AM196" i="9"/>
  <c r="AI197" i="9"/>
  <c r="AI221" i="9"/>
  <c r="AI222" i="9"/>
  <c r="AI236" i="9"/>
  <c r="AL236" i="9"/>
  <c r="AK237" i="9"/>
  <c r="AJ256" i="9"/>
  <c r="AK283" i="9"/>
  <c r="L299" i="9"/>
  <c r="AF299" i="9" s="1"/>
  <c r="AM356" i="9"/>
  <c r="AI362" i="9"/>
  <c r="AL362" i="9"/>
  <c r="L421" i="9"/>
  <c r="AF421" i="9" s="1"/>
  <c r="AL423" i="9"/>
  <c r="AJ444" i="9"/>
  <c r="AM454" i="9"/>
  <c r="AI462" i="9"/>
  <c r="AM462" i="9"/>
  <c r="AO494" i="9"/>
  <c r="AM498" i="9"/>
  <c r="AO514" i="9"/>
  <c r="AO535" i="9"/>
  <c r="AN540" i="9"/>
  <c r="AI166" i="9"/>
  <c r="AL166" i="9"/>
  <c r="AO209" i="9"/>
  <c r="L231" i="9"/>
  <c r="AF231" i="9" s="1"/>
  <c r="AK231" i="9"/>
  <c r="AJ236" i="9"/>
  <c r="AO236" i="9"/>
  <c r="AO248" i="9"/>
  <c r="AM255" i="9"/>
  <c r="AK266" i="9"/>
  <c r="AI339" i="9"/>
  <c r="AO339" i="9"/>
  <c r="AL348" i="9"/>
  <c r="AN355" i="9"/>
  <c r="AN369" i="9"/>
  <c r="AJ398" i="9"/>
  <c r="AN428" i="9"/>
  <c r="AN444" i="9"/>
  <c r="AJ498" i="9"/>
  <c r="AN524" i="9"/>
  <c r="AL553" i="9"/>
  <c r="AR196" i="1"/>
  <c r="AW196" i="21"/>
  <c r="AP196" i="20"/>
  <c r="AQ196" i="20" s="1"/>
  <c r="AJ369" i="9"/>
  <c r="AK399" i="9"/>
  <c r="AL111" i="9"/>
  <c r="AJ118" i="9"/>
  <c r="AM122" i="9"/>
  <c r="AJ130" i="9"/>
  <c r="AK140" i="9"/>
  <c r="AK156" i="9"/>
  <c r="AK166" i="9"/>
  <c r="AO173" i="9"/>
  <c r="AJ193" i="9"/>
  <c r="AN197" i="9"/>
  <c r="AL208" i="9"/>
  <c r="AM216" i="9"/>
  <c r="AJ219" i="9"/>
  <c r="AM224" i="9"/>
  <c r="AM227" i="9"/>
  <c r="AO228" i="9"/>
  <c r="AO244" i="9"/>
  <c r="AL255" i="9"/>
  <c r="AM260" i="9"/>
  <c r="AJ271" i="9"/>
  <c r="AO275" i="9"/>
  <c r="AM283" i="9"/>
  <c r="AO284" i="9"/>
  <c r="AJ290" i="9"/>
  <c r="AP293" i="9"/>
  <c r="AL294" i="9"/>
  <c r="AI295" i="9"/>
  <c r="AN308" i="9"/>
  <c r="AM317" i="9"/>
  <c r="AN319" i="9"/>
  <c r="AM333" i="9"/>
  <c r="AO341" i="9"/>
  <c r="AI342" i="9"/>
  <c r="AK352" i="9"/>
  <c r="AK354" i="9"/>
  <c r="AK355" i="9"/>
  <c r="AM363" i="9"/>
  <c r="AM370" i="9"/>
  <c r="AK375" i="9"/>
  <c r="AM376" i="9"/>
  <c r="AI379" i="9"/>
  <c r="AK381" i="9"/>
  <c r="AM382" i="9"/>
  <c r="AK386" i="9"/>
  <c r="AI396" i="9"/>
  <c r="AN398" i="9"/>
  <c r="AM400" i="9"/>
  <c r="AN412" i="9"/>
  <c r="AM424" i="9"/>
  <c r="AI426" i="9"/>
  <c r="AL462" i="9"/>
  <c r="AL481" i="9"/>
  <c r="AN484" i="9"/>
  <c r="AN486" i="9"/>
  <c r="AM494" i="9"/>
  <c r="AK508" i="9"/>
  <c r="AI518" i="9"/>
  <c r="AK524" i="9"/>
  <c r="AK531" i="9"/>
  <c r="AM532" i="9"/>
  <c r="AM544" i="9"/>
  <c r="AN550" i="9"/>
  <c r="AM554" i="9"/>
  <c r="AO568" i="9"/>
  <c r="AI585" i="9"/>
  <c r="AI588" i="9"/>
  <c r="AM589" i="9"/>
  <c r="AO590" i="9"/>
  <c r="AJ591" i="9"/>
  <c r="AE11" i="9"/>
  <c r="AO11" i="9" s="1"/>
  <c r="AN112" i="9"/>
  <c r="AN116" i="9"/>
  <c r="AL140" i="9"/>
  <c r="AM143" i="9"/>
  <c r="AN144" i="9"/>
  <c r="AL156" i="9"/>
  <c r="AO158" i="9"/>
  <c r="AO164" i="9"/>
  <c r="AM172" i="9"/>
  <c r="AL184" i="9"/>
  <c r="AJ200" i="9"/>
  <c r="AM208" i="9"/>
  <c r="AI230" i="9"/>
  <c r="AN232" i="9"/>
  <c r="L238" i="9"/>
  <c r="AF238" i="9" s="1"/>
  <c r="AN248" i="9"/>
  <c r="AM254" i="9"/>
  <c r="AN256" i="9"/>
  <c r="AJ270" i="9"/>
  <c r="AM274" i="9"/>
  <c r="AM276" i="9"/>
  <c r="AJ295" i="9"/>
  <c r="AL322" i="9"/>
  <c r="AL339" i="9"/>
  <c r="AN349" i="9"/>
  <c r="AL354" i="9"/>
  <c r="AN357" i="9"/>
  <c r="L359" i="9"/>
  <c r="AF359" i="9" s="1"/>
  <c r="AM362" i="9"/>
  <c r="AM369" i="9"/>
  <c r="AK374" i="9"/>
  <c r="AN400" i="9"/>
  <c r="AN429" i="9"/>
  <c r="AL443" i="9"/>
  <c r="L444" i="9"/>
  <c r="AF444" i="9" s="1"/>
  <c r="AL452" i="9"/>
  <c r="AN457" i="9"/>
  <c r="AN476" i="9"/>
  <c r="AN499" i="9"/>
  <c r="AO502" i="9"/>
  <c r="AO509" i="9"/>
  <c r="AJ518" i="9"/>
  <c r="AK535" i="9"/>
  <c r="AO541" i="9"/>
  <c r="AI542" i="9"/>
  <c r="AJ548" i="9"/>
  <c r="AN554" i="9"/>
  <c r="AO558" i="9"/>
  <c r="AK564" i="9"/>
  <c r="AI565" i="9"/>
  <c r="AL580" i="9"/>
  <c r="AK585" i="9"/>
  <c r="AI587" i="9"/>
  <c r="AJ588" i="9"/>
  <c r="AM591" i="9"/>
  <c r="L108" i="9"/>
  <c r="AF108" i="9" s="1"/>
  <c r="Y108" i="9"/>
  <c r="AI108" i="9" s="1"/>
  <c r="AN111" i="9"/>
  <c r="AN131" i="9"/>
  <c r="AJ134" i="9"/>
  <c r="AN140" i="9"/>
  <c r="L152" i="9"/>
  <c r="AF152" i="9" s="1"/>
  <c r="Y152" i="9"/>
  <c r="AI159" i="9"/>
  <c r="AM166" i="9"/>
  <c r="AN221" i="9"/>
  <c r="AN234" i="9"/>
  <c r="AN236" i="9"/>
  <c r="AO247" i="9"/>
  <c r="AO256" i="9"/>
  <c r="L278" i="9"/>
  <c r="AF278" i="9" s="1"/>
  <c r="AO283" i="9"/>
  <c r="AI287" i="9"/>
  <c r="AL295" i="9"/>
  <c r="AI296" i="9"/>
  <c r="AM316" i="9"/>
  <c r="AJ322" i="9"/>
  <c r="AL326" i="9"/>
  <c r="AO333" i="9"/>
  <c r="AJ346" i="9"/>
  <c r="AO349" i="9"/>
  <c r="AM355" i="9"/>
  <c r="AO358" i="9"/>
  <c r="AM361" i="9"/>
  <c r="AM375" i="9"/>
  <c r="AM381" i="9"/>
  <c r="AK407" i="9"/>
  <c r="AI408" i="9"/>
  <c r="AJ415" i="9"/>
  <c r="AM416" i="9"/>
  <c r="AM428" i="9"/>
  <c r="AO429" i="9"/>
  <c r="AN433" i="9"/>
  <c r="AN437" i="9"/>
  <c r="AN462" i="9"/>
  <c r="AJ489" i="9"/>
  <c r="AJ490" i="9"/>
  <c r="AO498" i="9"/>
  <c r="AN506" i="9"/>
  <c r="AM508" i="9"/>
  <c r="AM518" i="9"/>
  <c r="AO521" i="9"/>
  <c r="AI526" i="9"/>
  <c r="AK527" i="9"/>
  <c r="AP529" i="9"/>
  <c r="AI534" i="9"/>
  <c r="AO536" i="9"/>
  <c r="AO537" i="9"/>
  <c r="AO544" i="9"/>
  <c r="AK547" i="9"/>
  <c r="AK552" i="9"/>
  <c r="AO554" i="9"/>
  <c r="AI563" i="9"/>
  <c r="AO564" i="9"/>
  <c r="AJ565" i="9"/>
  <c r="AL585" i="9"/>
  <c r="L597" i="9"/>
  <c r="AF597" i="9" s="1"/>
  <c r="AJ598" i="9"/>
  <c r="AI601" i="9"/>
  <c r="AO95" i="9"/>
  <c r="AN101" i="9"/>
  <c r="AO103" i="9"/>
  <c r="AJ115" i="9"/>
  <c r="AN166" i="9"/>
  <c r="AJ191" i="9"/>
  <c r="AO208" i="9"/>
  <c r="L211" i="9"/>
  <c r="AF211" i="9" s="1"/>
  <c r="AK212" i="9"/>
  <c r="AO221" i="9"/>
  <c r="AL224" i="9"/>
  <c r="AL252" i="9"/>
  <c r="AO255" i="9"/>
  <c r="AL259" i="9"/>
  <c r="AK278" i="9"/>
  <c r="AJ287" i="9"/>
  <c r="AN295" i="9"/>
  <c r="AK296" i="9"/>
  <c r="AI299" i="9"/>
  <c r="AK305" i="9"/>
  <c r="AL314" i="9"/>
  <c r="AL342" i="9"/>
  <c r="AO369" i="9"/>
  <c r="AN371" i="9"/>
  <c r="AN375" i="9"/>
  <c r="AK378" i="9"/>
  <c r="AN381" i="9"/>
  <c r="AI383" i="9"/>
  <c r="AL388" i="9"/>
  <c r="AL396" i="9"/>
  <c r="AJ407" i="9"/>
  <c r="AJ408" i="9"/>
  <c r="AI412" i="9"/>
  <c r="AK419" i="9"/>
  <c r="AL420" i="9"/>
  <c r="AL431" i="9"/>
  <c r="AO433" i="9"/>
  <c r="AK435" i="9"/>
  <c r="AO437" i="9"/>
  <c r="AL441" i="9"/>
  <c r="AL489" i="9"/>
  <c r="AI495" i="9"/>
  <c r="AK496" i="9"/>
  <c r="AJ501" i="9"/>
  <c r="AJ505" i="9"/>
  <c r="AL506" i="9"/>
  <c r="AN508" i="9"/>
  <c r="AI510" i="9"/>
  <c r="AN518" i="9"/>
  <c r="AL527" i="9"/>
  <c r="AO540" i="9"/>
  <c r="AO550" i="9"/>
  <c r="AI558" i="9"/>
  <c r="AM585" i="9"/>
  <c r="AD17" i="9"/>
  <c r="L100" i="9"/>
  <c r="AF100" i="9" s="1"/>
  <c r="AO107" i="9"/>
  <c r="L112" i="9"/>
  <c r="AF112" i="9" s="1"/>
  <c r="Y112" i="9"/>
  <c r="AI112" i="9" s="1"/>
  <c r="AL115" i="9"/>
  <c r="AK120" i="9"/>
  <c r="AK128" i="9"/>
  <c r="AN148" i="9"/>
  <c r="L160" i="9"/>
  <c r="AF160" i="9" s="1"/>
  <c r="AJ164" i="9"/>
  <c r="AI177" i="9"/>
  <c r="AO185" i="9"/>
  <c r="AN193" i="9"/>
  <c r="AJ197" i="9"/>
  <c r="AK211" i="9"/>
  <c r="AO220" i="9"/>
  <c r="AO225" i="9"/>
  <c r="AI232" i="9"/>
  <c r="AL239" i="9"/>
  <c r="AM247" i="9"/>
  <c r="AI248" i="9"/>
  <c r="AL251" i="9"/>
  <c r="AM259" i="9"/>
  <c r="AN264" i="9"/>
  <c r="AL268" i="9"/>
  <c r="AM270" i="9"/>
  <c r="AO272" i="9"/>
  <c r="AM279" i="9"/>
  <c r="AN280" i="9"/>
  <c r="AM286" i="9"/>
  <c r="AL287" i="9"/>
  <c r="AO295" i="9"/>
  <c r="AN296" i="9"/>
  <c r="AJ299" i="9"/>
  <c r="AI302" i="9"/>
  <c r="AM305" i="9"/>
  <c r="AI306" i="9"/>
  <c r="L308" i="9"/>
  <c r="AF308" i="9" s="1"/>
  <c r="Y308" i="9"/>
  <c r="AM321" i="9"/>
  <c r="AO323" i="9"/>
  <c r="AM325" i="9"/>
  <c r="AO355" i="9"/>
  <c r="AI357" i="9"/>
  <c r="AI363" i="9"/>
  <c r="AI370" i="9"/>
  <c r="AM371" i="9"/>
  <c r="AO375" i="9"/>
  <c r="AO381" i="9"/>
  <c r="AO391" i="9"/>
  <c r="L398" i="9"/>
  <c r="AF398" i="9" s="1"/>
  <c r="AL400" i="9"/>
  <c r="AM412" i="9"/>
  <c r="AJ424" i="9"/>
  <c r="AJ439" i="9"/>
  <c r="AI444" i="9"/>
  <c r="AO497" i="9"/>
  <c r="AI498" i="9"/>
  <c r="AO518" i="9"/>
  <c r="AI536" i="9"/>
  <c r="AI544" i="9"/>
  <c r="AO553" i="9"/>
  <c r="L577" i="9"/>
  <c r="AF577" i="9" s="1"/>
  <c r="AN585" i="9"/>
  <c r="AD13" i="9"/>
  <c r="AN13" i="9" s="1"/>
  <c r="AL108" i="9"/>
  <c r="AB11" i="9"/>
  <c r="AL11" i="9" s="1"/>
  <c r="AM24" i="9"/>
  <c r="AC11" i="9"/>
  <c r="AM11" i="9" s="1"/>
  <c r="AO20" i="9"/>
  <c r="AE13" i="9"/>
  <c r="AO13" i="9" s="1"/>
  <c r="AE12" i="9"/>
  <c r="AN24" i="9"/>
  <c r="AD11" i="9"/>
  <c r="AN11" i="9" s="1"/>
  <c r="AN28" i="9"/>
  <c r="AJ31" i="9"/>
  <c r="AK41" i="9"/>
  <c r="AJ43" i="9"/>
  <c r="Y45" i="9"/>
  <c r="AI48" i="9"/>
  <c r="AJ48" i="9"/>
  <c r="AI52" i="9"/>
  <c r="AJ52" i="9"/>
  <c r="L53" i="9"/>
  <c r="AF53" i="9" s="1"/>
  <c r="AO55" i="9"/>
  <c r="AN61" i="9"/>
  <c r="AL65" i="9"/>
  <c r="AJ67" i="9"/>
  <c r="AI72" i="9"/>
  <c r="AJ72" i="9"/>
  <c r="L73" i="9"/>
  <c r="AF73" i="9" s="1"/>
  <c r="AO75" i="9"/>
  <c r="AN77" i="9"/>
  <c r="AN80" i="9"/>
  <c r="AL81" i="9"/>
  <c r="AB12" i="9"/>
  <c r="AL83" i="9"/>
  <c r="AO88" i="9"/>
  <c r="AL92" i="9"/>
  <c r="L94" i="9"/>
  <c r="AF94" i="9" s="1"/>
  <c r="AD15" i="9"/>
  <c r="AN15" i="9" s="1"/>
  <c r="AJ99" i="9"/>
  <c r="AO106" i="9"/>
  <c r="AN107" i="9"/>
  <c r="AL107" i="9"/>
  <c r="AK112" i="9"/>
  <c r="AO114" i="9"/>
  <c r="AJ119" i="9"/>
  <c r="AL124" i="9"/>
  <c r="L128" i="9"/>
  <c r="AF128" i="9" s="1"/>
  <c r="AK170" i="9"/>
  <c r="AM176" i="9"/>
  <c r="L36" i="9"/>
  <c r="AF36" i="9" s="1"/>
  <c r="AL41" i="9"/>
  <c r="AK45" i="9"/>
  <c r="F15" i="9"/>
  <c r="AO59" i="9"/>
  <c r="AN64" i="9"/>
  <c r="AN65" i="9"/>
  <c r="AL67" i="9"/>
  <c r="AN81" i="9"/>
  <c r="AL85" i="9"/>
  <c r="AL87" i="9"/>
  <c r="AN88" i="9"/>
  <c r="L95" i="9"/>
  <c r="AF95" i="9" s="1"/>
  <c r="AN99" i="9"/>
  <c r="AN103" i="9"/>
  <c r="AJ104" i="9"/>
  <c r="AI115" i="9"/>
  <c r="AM139" i="9"/>
  <c r="L148" i="9"/>
  <c r="AF148" i="9" s="1"/>
  <c r="AL151" i="9"/>
  <c r="AK10" i="9"/>
  <c r="AO23" i="9"/>
  <c r="AI36" i="9"/>
  <c r="AM38" i="9"/>
  <c r="AN41" i="9"/>
  <c r="AL43" i="9"/>
  <c r="AK49" i="9"/>
  <c r="AJ51" i="9"/>
  <c r="AI56" i="9"/>
  <c r="AI60" i="9"/>
  <c r="AO63" i="9"/>
  <c r="AO67" i="9"/>
  <c r="AK69" i="9"/>
  <c r="AJ71" i="9"/>
  <c r="AO79" i="9"/>
  <c r="AP100" i="9"/>
  <c r="AL119" i="9"/>
  <c r="AN124" i="9"/>
  <c r="AO131" i="9"/>
  <c r="AM151" i="9"/>
  <c r="AL10" i="9"/>
  <c r="AI24" i="9"/>
  <c r="AI28" i="9"/>
  <c r="AO31" i="9"/>
  <c r="AD14" i="9"/>
  <c r="L65" i="9"/>
  <c r="AF65" i="9" s="1"/>
  <c r="AI80" i="9"/>
  <c r="L81" i="9"/>
  <c r="AF81" i="9" s="1"/>
  <c r="AO83" i="9"/>
  <c r="AP94" i="9"/>
  <c r="L102" i="9"/>
  <c r="AF102" i="9" s="1"/>
  <c r="AJ108" i="9"/>
  <c r="AJ112" i="9"/>
  <c r="L116" i="9"/>
  <c r="AF116" i="9" s="1"/>
  <c r="Y116" i="9"/>
  <c r="AI116" i="9" s="1"/>
  <c r="AM119" i="9"/>
  <c r="Y136" i="9"/>
  <c r="L136" i="9"/>
  <c r="AF136" i="9" s="1"/>
  <c r="AJ136" i="9"/>
  <c r="AN136" i="9"/>
  <c r="AI136" i="9"/>
  <c r="L37" i="9"/>
  <c r="AF37" i="9" s="1"/>
  <c r="AL49" i="9"/>
  <c r="AI64" i="9"/>
  <c r="AJ64" i="9"/>
  <c r="AL69" i="9"/>
  <c r="L85" i="9"/>
  <c r="AF85" i="9" s="1"/>
  <c r="L96" i="9"/>
  <c r="AF96" i="9" s="1"/>
  <c r="AJ103" i="9"/>
  <c r="Z140" i="9"/>
  <c r="Z17" i="9" s="1"/>
  <c r="L140" i="9"/>
  <c r="AF140" i="9" s="1"/>
  <c r="AI178" i="9"/>
  <c r="AN20" i="9"/>
  <c r="AJ23" i="9"/>
  <c r="AO24" i="9"/>
  <c r="AK33" i="9"/>
  <c r="AN48" i="9"/>
  <c r="AN49" i="9"/>
  <c r="AN52" i="9"/>
  <c r="AL53" i="9"/>
  <c r="AL55" i="9"/>
  <c r="AK61" i="9"/>
  <c r="F13" i="9"/>
  <c r="AN69" i="9"/>
  <c r="AN72" i="9"/>
  <c r="AL73" i="9"/>
  <c r="AL75" i="9"/>
  <c r="AK77" i="9"/>
  <c r="AJ79" i="9"/>
  <c r="AO80" i="9"/>
  <c r="AI84" i="9"/>
  <c r="AM94" i="9"/>
  <c r="AM98" i="9"/>
  <c r="AM99" i="9"/>
  <c r="AK101" i="9"/>
  <c r="AM103" i="9"/>
  <c r="AK108" i="9"/>
  <c r="AJ120" i="9"/>
  <c r="AI120" i="9"/>
  <c r="AN120" i="9"/>
  <c r="AI139" i="9"/>
  <c r="AJ139" i="9"/>
  <c r="L144" i="9"/>
  <c r="AF144" i="9" s="1"/>
  <c r="AJ152" i="9"/>
  <c r="AI152" i="9"/>
  <c r="AN152" i="9"/>
  <c r="AA171" i="9"/>
  <c r="AM22" i="9"/>
  <c r="AD12" i="9"/>
  <c r="AL57" i="9"/>
  <c r="AO64" i="9"/>
  <c r="AJ124" i="9"/>
  <c r="AI124" i="9"/>
  <c r="L132" i="9"/>
  <c r="AF132" i="9" s="1"/>
  <c r="AO135" i="9"/>
  <c r="AL136" i="9"/>
  <c r="AL139" i="9"/>
  <c r="AO139" i="9"/>
  <c r="AO151" i="9"/>
  <c r="AL205" i="9"/>
  <c r="AC12" i="9"/>
  <c r="AB14" i="9"/>
  <c r="AL61" i="9"/>
  <c r="AL77" i="9"/>
  <c r="Z100" i="9"/>
  <c r="AJ100" i="9" s="1"/>
  <c r="AI119" i="9"/>
  <c r="L120" i="9"/>
  <c r="AF120" i="9" s="1"/>
  <c r="L124" i="9"/>
  <c r="AF124" i="9" s="1"/>
  <c r="AK136" i="9"/>
  <c r="AN139" i="9"/>
  <c r="AI143" i="9"/>
  <c r="AI144" i="9"/>
  <c r="AI148" i="9"/>
  <c r="AJ150" i="9"/>
  <c r="AI151" i="9"/>
  <c r="L156" i="9"/>
  <c r="AF156" i="9" s="1"/>
  <c r="AJ163" i="9"/>
  <c r="L165" i="9"/>
  <c r="AF165" i="9" s="1"/>
  <c r="AM174" i="9"/>
  <c r="L186" i="9"/>
  <c r="AF186" i="9" s="1"/>
  <c r="AJ187" i="9"/>
  <c r="AJ189" i="9"/>
  <c r="AM199" i="9"/>
  <c r="AN205" i="9"/>
  <c r="AI209" i="9"/>
  <c r="AJ209" i="9"/>
  <c r="AM213" i="9"/>
  <c r="AK219" i="9"/>
  <c r="AK220" i="9"/>
  <c r="L223" i="9"/>
  <c r="AF223" i="9" s="1"/>
  <c r="Y223" i="9"/>
  <c r="AM225" i="9"/>
  <c r="AM229" i="9"/>
  <c r="AO242" i="9"/>
  <c r="Y252" i="9"/>
  <c r="AI252" i="9" s="1"/>
  <c r="L252" i="9"/>
  <c r="AF252" i="9" s="1"/>
  <c r="AM256" i="9"/>
  <c r="AL256" i="9"/>
  <c r="AN260" i="9"/>
  <c r="AL276" i="9"/>
  <c r="AI276" i="9"/>
  <c r="AL131" i="9"/>
  <c r="AK132" i="9"/>
  <c r="AO138" i="9"/>
  <c r="AJ143" i="9"/>
  <c r="AK144" i="9"/>
  <c r="AI147" i="9"/>
  <c r="AM163" i="9"/>
  <c r="AI169" i="9"/>
  <c r="AJ177" i="9"/>
  <c r="AN181" i="9"/>
  <c r="AJ184" i="9"/>
  <c r="AK188" i="9"/>
  <c r="AK190" i="9"/>
  <c r="AK197" i="9"/>
  <c r="AM201" i="9"/>
  <c r="L203" i="9"/>
  <c r="AF203" i="9" s="1"/>
  <c r="Y203" i="9"/>
  <c r="AI206" i="9"/>
  <c r="AO212" i="9"/>
  <c r="AN213" i="9"/>
  <c r="AL213" i="9"/>
  <c r="AJ215" i="9"/>
  <c r="AI217" i="9"/>
  <c r="AM219" i="9"/>
  <c r="AJ220" i="9"/>
  <c r="AM221" i="9"/>
  <c r="AJ223" i="9"/>
  <c r="AK224" i="9"/>
  <c r="AJ224" i="9"/>
  <c r="AL225" i="9"/>
  <c r="AN229" i="9"/>
  <c r="L234" i="9"/>
  <c r="AF234" i="9" s="1"/>
  <c r="Y234" i="9"/>
  <c r="AI234" i="9" s="1"/>
  <c r="AO243" i="9"/>
  <c r="AL243" i="9"/>
  <c r="AJ243" i="9"/>
  <c r="AL244" i="9"/>
  <c r="AK255" i="9"/>
  <c r="AJ255" i="9"/>
  <c r="AI256" i="9"/>
  <c r="AO260" i="9"/>
  <c r="AI265" i="9"/>
  <c r="AO134" i="9"/>
  <c r="AO142" i="9"/>
  <c r="AL143" i="9"/>
  <c r="AL144" i="9"/>
  <c r="AJ146" i="9"/>
  <c r="AM147" i="9"/>
  <c r="AO168" i="9"/>
  <c r="AO175" i="9"/>
  <c r="AL176" i="9"/>
  <c r="AJ188" i="9"/>
  <c r="AK189" i="9"/>
  <c r="L194" i="9"/>
  <c r="AF194" i="9" s="1"/>
  <c r="AC197" i="9"/>
  <c r="AC15" i="9" s="1"/>
  <c r="AM15" i="9" s="1"/>
  <c r="AO200" i="9"/>
  <c r="AI201" i="9"/>
  <c r="AK202" i="9"/>
  <c r="AJ203" i="9"/>
  <c r="AK207" i="9"/>
  <c r="AK208" i="9"/>
  <c r="AI214" i="9"/>
  <c r="AK222" i="9"/>
  <c r="AO229" i="9"/>
  <c r="L233" i="9"/>
  <c r="AF233" i="9" s="1"/>
  <c r="AJ234" i="9"/>
  <c r="AO235" i="9"/>
  <c r="AL235" i="9"/>
  <c r="AK250" i="9"/>
  <c r="AM250" i="9"/>
  <c r="Y211" i="9"/>
  <c r="AK215" i="9"/>
  <c r="AK216" i="9"/>
  <c r="AK223" i="9"/>
  <c r="Y231" i="9"/>
  <c r="AI231" i="9" s="1"/>
  <c r="AJ242" i="9"/>
  <c r="AK263" i="9"/>
  <c r="AJ263" i="9"/>
  <c r="Y278" i="9"/>
  <c r="AJ132" i="9"/>
  <c r="AJ138" i="9"/>
  <c r="AN143" i="9"/>
  <c r="L187" i="9"/>
  <c r="AF187" i="9" s="1"/>
  <c r="Y187" i="9"/>
  <c r="AI202" i="9"/>
  <c r="AK203" i="9"/>
  <c r="AK204" i="9"/>
  <c r="AM209" i="9"/>
  <c r="AK210" i="9"/>
  <c r="AJ211" i="9"/>
  <c r="AM215" i="9"/>
  <c r="AJ216" i="9"/>
  <c r="AM223" i="9"/>
  <c r="AJ229" i="9"/>
  <c r="AK234" i="9"/>
  <c r="AM240" i="9"/>
  <c r="AK240" i="9"/>
  <c r="AO240" i="9"/>
  <c r="AK242" i="9"/>
  <c r="AK262" i="9"/>
  <c r="AL263" i="9"/>
  <c r="AK279" i="9"/>
  <c r="AJ279" i="9"/>
  <c r="AN119" i="9"/>
  <c r="AJ128" i="9"/>
  <c r="AI132" i="9"/>
  <c r="AJ142" i="9"/>
  <c r="AO143" i="9"/>
  <c r="AO150" i="9"/>
  <c r="AN151" i="9"/>
  <c r="AJ160" i="9"/>
  <c r="AO176" i="9"/>
  <c r="AI189" i="9"/>
  <c r="AM193" i="9"/>
  <c r="L195" i="9"/>
  <c r="AF195" i="9" s="1"/>
  <c r="Y195" i="9"/>
  <c r="AJ199" i="9"/>
  <c r="AM203" i="9"/>
  <c r="AJ204" i="9"/>
  <c r="AN209" i="9"/>
  <c r="AL209" i="9"/>
  <c r="AM217" i="9"/>
  <c r="AL240" i="9"/>
  <c r="L258" i="9"/>
  <c r="AF258" i="9" s="1"/>
  <c r="Y258" i="9"/>
  <c r="AL260" i="9"/>
  <c r="AM263" i="9"/>
  <c r="AK267" i="9"/>
  <c r="AJ267" i="9"/>
  <c r="AL279" i="9"/>
  <c r="AJ156" i="9"/>
  <c r="L166" i="9"/>
  <c r="AF166" i="9" s="1"/>
  <c r="Z166" i="9"/>
  <c r="AI210" i="9"/>
  <c r="AO216" i="9"/>
  <c r="AN245" i="9"/>
  <c r="AK245" i="9"/>
  <c r="AJ116" i="9"/>
  <c r="AO146" i="9"/>
  <c r="AJ148" i="9"/>
  <c r="AI156" i="9"/>
  <c r="AO163" i="9"/>
  <c r="L175" i="9"/>
  <c r="AF175" i="9" s="1"/>
  <c r="AJ176" i="9"/>
  <c r="AM178" i="9"/>
  <c r="AN186" i="9"/>
  <c r="AK200" i="9"/>
  <c r="AM205" i="9"/>
  <c r="AM211" i="9"/>
  <c r="AJ212" i="9"/>
  <c r="AI218" i="9"/>
  <c r="AI229" i="9"/>
  <c r="AI226" i="9"/>
  <c r="AI240" i="9"/>
  <c r="AM248" i="9"/>
  <c r="L250" i="9"/>
  <c r="AF250" i="9" s="1"/>
  <c r="AP250" i="9" s="1"/>
  <c r="Y250" i="9"/>
  <c r="AM252" i="9"/>
  <c r="AM264" i="9"/>
  <c r="L266" i="9"/>
  <c r="AF266" i="9" s="1"/>
  <c r="Y266" i="9"/>
  <c r="AI266" i="9" s="1"/>
  <c r="AI269" i="9"/>
  <c r="AK270" i="9"/>
  <c r="AK271" i="9"/>
  <c r="AL275" i="9"/>
  <c r="AI285" i="9"/>
  <c r="AK286" i="9"/>
  <c r="AJ288" i="9"/>
  <c r="AJ291" i="9"/>
  <c r="AM292" i="9"/>
  <c r="AK295" i="9"/>
  <c r="AM298" i="9"/>
  <c r="AI303" i="9"/>
  <c r="AO305" i="9"/>
  <c r="AJ307" i="9"/>
  <c r="AI308" i="9"/>
  <c r="AM310" i="9"/>
  <c r="AO314" i="9"/>
  <c r="AK315" i="9"/>
  <c r="AO321" i="9"/>
  <c r="AO322" i="9"/>
  <c r="AN323" i="9"/>
  <c r="L354" i="9"/>
  <c r="AF354" i="9" s="1"/>
  <c r="AK358" i="9"/>
  <c r="AK365" i="9"/>
  <c r="AI382" i="9"/>
  <c r="AI390" i="9"/>
  <c r="AL390" i="9"/>
  <c r="AI394" i="9"/>
  <c r="AL394" i="9"/>
  <c r="AK227" i="9"/>
  <c r="AK228" i="9"/>
  <c r="AO231" i="9"/>
  <c r="AO234" i="9"/>
  <c r="AM242" i="9"/>
  <c r="AI257" i="9"/>
  <c r="AK258" i="9"/>
  <c r="AK259" i="9"/>
  <c r="AO263" i="9"/>
  <c r="AK265" i="9"/>
  <c r="AJ266" i="9"/>
  <c r="AO279" i="9"/>
  <c r="AJ282" i="9"/>
  <c r="AK288" i="9"/>
  <c r="AK291" i="9"/>
  <c r="AJ303" i="9"/>
  <c r="AP305" i="9"/>
  <c r="AK307" i="9"/>
  <c r="AK308" i="9"/>
  <c r="AO310" i="9"/>
  <c r="L315" i="9"/>
  <c r="AF315" i="9" s="1"/>
  <c r="AN315" i="9"/>
  <c r="L323" i="9"/>
  <c r="AF323" i="9" s="1"/>
  <c r="AL334" i="9"/>
  <c r="AL338" i="9"/>
  <c r="AN343" i="9"/>
  <c r="AK366" i="9"/>
  <c r="AI416" i="9"/>
  <c r="AI225" i="9"/>
  <c r="AJ228" i="9"/>
  <c r="AN237" i="9"/>
  <c r="AM258" i="9"/>
  <c r="AJ259" i="9"/>
  <c r="AM272" i="9"/>
  <c r="AO276" i="9"/>
  <c r="AI281" i="9"/>
  <c r="AL288" i="9"/>
  <c r="L291" i="9"/>
  <c r="AF291" i="9" s="1"/>
  <c r="AL291" i="9"/>
  <c r="AJ293" i="9"/>
  <c r="L303" i="9"/>
  <c r="AF303" i="9" s="1"/>
  <c r="AK303" i="9"/>
  <c r="AL307" i="9"/>
  <c r="AM308" i="9"/>
  <c r="AK312" i="9"/>
  <c r="AK319" i="9"/>
  <c r="AM334" i="9"/>
  <c r="L335" i="9"/>
  <c r="AF335" i="9" s="1"/>
  <c r="AM338" i="9"/>
  <c r="L339" i="9"/>
  <c r="AF339" i="9" s="1"/>
  <c r="AO351" i="9"/>
  <c r="AM351" i="9"/>
  <c r="L353" i="9"/>
  <c r="AF353" i="9" s="1"/>
  <c r="AA353" i="9"/>
  <c r="AK353" i="9" s="1"/>
  <c r="AJ365" i="9"/>
  <c r="AN389" i="9"/>
  <c r="AN393" i="9"/>
  <c r="AK282" i="9"/>
  <c r="AM288" i="9"/>
  <c r="AN291" i="9"/>
  <c r="L300" i="9"/>
  <c r="AF300" i="9" s="1"/>
  <c r="AN307" i="9"/>
  <c r="AO364" i="9"/>
  <c r="AM364" i="9"/>
  <c r="AM266" i="9"/>
  <c r="AI273" i="9"/>
  <c r="AN276" i="9"/>
  <c r="AK277" i="9"/>
  <c r="AJ278" i="9"/>
  <c r="AM282" i="9"/>
  <c r="AJ283" i="9"/>
  <c r="AN288" i="9"/>
  <c r="L290" i="9"/>
  <c r="AF290" i="9" s="1"/>
  <c r="AO291" i="9"/>
  <c r="AN303" i="9"/>
  <c r="AO307" i="9"/>
  <c r="AJ309" i="9"/>
  <c r="AJ313" i="9"/>
  <c r="AL315" i="9"/>
  <c r="AI319" i="9"/>
  <c r="AK323" i="9"/>
  <c r="AL323" i="9"/>
  <c r="L327" i="9"/>
  <c r="AF327" i="9" s="1"/>
  <c r="L331" i="9"/>
  <c r="AF331" i="9" s="1"/>
  <c r="AO334" i="9"/>
  <c r="AO338" i="9"/>
  <c r="Y343" i="9"/>
  <c r="AI343" i="9" s="1"/>
  <c r="L343" i="9"/>
  <c r="AF343" i="9" s="1"/>
  <c r="AJ343" i="9"/>
  <c r="AI420" i="9"/>
  <c r="L232" i="9"/>
  <c r="AF232" i="9" s="1"/>
  <c r="AM245" i="9"/>
  <c r="AK251" i="9"/>
  <c r="AI261" i="9"/>
  <c r="AM268" i="9"/>
  <c r="L270" i="9"/>
  <c r="AF270" i="9" s="1"/>
  <c r="Y270" i="9"/>
  <c r="AK273" i="9"/>
  <c r="AK274" i="9"/>
  <c r="L286" i="9"/>
  <c r="AF286" i="9" s="1"/>
  <c r="Y286" i="9"/>
  <c r="AI286" i="9" s="1"/>
  <c r="AO287" i="9"/>
  <c r="AO288" i="9"/>
  <c r="AO293" i="9"/>
  <c r="AM296" i="9"/>
  <c r="AL299" i="9"/>
  <c r="L301" i="9"/>
  <c r="AF301" i="9" s="1"/>
  <c r="AM302" i="9"/>
  <c r="AO303" i="9"/>
  <c r="AO309" i="9"/>
  <c r="AI310" i="9"/>
  <c r="AO317" i="9"/>
  <c r="AI327" i="9"/>
  <c r="AI331" i="9"/>
  <c r="AO357" i="9"/>
  <c r="AP359" i="9"/>
  <c r="AO359" i="9"/>
  <c r="AN359" i="9"/>
  <c r="AK359" i="9"/>
  <c r="AJ359" i="9"/>
  <c r="AI359" i="9"/>
  <c r="AM360" i="9"/>
  <c r="AO361" i="9"/>
  <c r="AJ361" i="9"/>
  <c r="AN365" i="9"/>
  <c r="AL384" i="9"/>
  <c r="AM384" i="9"/>
  <c r="AL377" i="9"/>
  <c r="AN377" i="9"/>
  <c r="AJ395" i="9"/>
  <c r="AJ276" i="9"/>
  <c r="AM278" i="9"/>
  <c r="AI288" i="9"/>
  <c r="AM289" i="9"/>
  <c r="AI291" i="9"/>
  <c r="AO297" i="9"/>
  <c r="AI307" i="9"/>
  <c r="AL310" i="9"/>
  <c r="AO313" i="9"/>
  <c r="AJ334" i="9"/>
  <c r="AJ338" i="9"/>
  <c r="AL343" i="9"/>
  <c r="AM358" i="9"/>
  <c r="AK383" i="9"/>
  <c r="AN406" i="9"/>
  <c r="AI418" i="9"/>
  <c r="AI338" i="9"/>
  <c r="AK343" i="9"/>
  <c r="AJ345" i="9"/>
  <c r="AI351" i="9"/>
  <c r="L355" i="9"/>
  <c r="AF355" i="9" s="1"/>
  <c r="AK371" i="9"/>
  <c r="AI374" i="9"/>
  <c r="AM378" i="9"/>
  <c r="AO384" i="9"/>
  <c r="AL385" i="9"/>
  <c r="AO387" i="9"/>
  <c r="AN390" i="9"/>
  <c r="AJ391" i="9"/>
  <c r="AN394" i="9"/>
  <c r="AJ399" i="9"/>
  <c r="AN401" i="9"/>
  <c r="AN404" i="9"/>
  <c r="AI404" i="9"/>
  <c r="AI406" i="9"/>
  <c r="AL408" i="9"/>
  <c r="L416" i="9"/>
  <c r="AF416" i="9" s="1"/>
  <c r="AJ416" i="9"/>
  <c r="AL425" i="9"/>
  <c r="AI428" i="9"/>
  <c r="L453" i="9"/>
  <c r="AF453" i="9" s="1"/>
  <c r="AP453" i="9" s="1"/>
  <c r="AK481" i="9"/>
  <c r="AL533" i="9"/>
  <c r="AK335" i="9"/>
  <c r="AK339" i="9"/>
  <c r="AJ341" i="9"/>
  <c r="AO343" i="9"/>
  <c r="AK349" i="9"/>
  <c r="AI355" i="9"/>
  <c r="AL372" i="9"/>
  <c r="AO377" i="9"/>
  <c r="L388" i="9"/>
  <c r="AF388" i="9" s="1"/>
  <c r="Z388" i="9"/>
  <c r="AJ388" i="9" s="1"/>
  <c r="L389" i="9"/>
  <c r="AF389" i="9" s="1"/>
  <c r="L393" i="9"/>
  <c r="AF393" i="9" s="1"/>
  <c r="AL399" i="9"/>
  <c r="AP401" i="9"/>
  <c r="AJ404" i="9"/>
  <c r="AM408" i="9"/>
  <c r="L412" i="9"/>
  <c r="AF412" i="9" s="1"/>
  <c r="AL416" i="9"/>
  <c r="L425" i="9"/>
  <c r="AF425" i="9" s="1"/>
  <c r="AJ428" i="9"/>
  <c r="AI442" i="9"/>
  <c r="AO452" i="9"/>
  <c r="AJ455" i="9"/>
  <c r="AL455" i="9"/>
  <c r="AI460" i="9"/>
  <c r="AJ460" i="9"/>
  <c r="Z467" i="9"/>
  <c r="L467" i="9"/>
  <c r="AF467" i="9" s="1"/>
  <c r="AI523" i="9"/>
  <c r="AM549" i="9"/>
  <c r="AO549" i="9"/>
  <c r="AL549" i="9"/>
  <c r="AK351" i="9"/>
  <c r="L352" i="9"/>
  <c r="AF352" i="9" s="1"/>
  <c r="AO371" i="9"/>
  <c r="AN383" i="9"/>
  <c r="AM388" i="9"/>
  <c r="L419" i="9"/>
  <c r="AF419" i="9" s="1"/>
  <c r="Y419" i="9"/>
  <c r="AL424" i="9"/>
  <c r="AJ440" i="9"/>
  <c r="AL440" i="9"/>
  <c r="L449" i="9"/>
  <c r="AF449" i="9" s="1"/>
  <c r="AM460" i="9"/>
  <c r="AN460" i="9"/>
  <c r="L463" i="9"/>
  <c r="AF463" i="9" s="1"/>
  <c r="AN482" i="9"/>
  <c r="AL511" i="9"/>
  <c r="AI555" i="9"/>
  <c r="AK555" i="9"/>
  <c r="L377" i="9"/>
  <c r="AF377" i="9" s="1"/>
  <c r="AJ377" i="9"/>
  <c r="L399" i="9"/>
  <c r="AF399" i="9" s="1"/>
  <c r="Y399" i="9"/>
  <c r="AI399" i="9" s="1"/>
  <c r="AN402" i="9"/>
  <c r="AJ419" i="9"/>
  <c r="L430" i="9"/>
  <c r="AF430" i="9" s="1"/>
  <c r="AJ459" i="9"/>
  <c r="AL459" i="9"/>
  <c r="AM466" i="9"/>
  <c r="AI466" i="9"/>
  <c r="AJ493" i="9"/>
  <c r="AK493" i="9"/>
  <c r="AM337" i="9"/>
  <c r="AN339" i="9"/>
  <c r="AM341" i="9"/>
  <c r="L347" i="9"/>
  <c r="AF347" i="9" s="1"/>
  <c r="AM374" i="9"/>
  <c r="AI378" i="9"/>
  <c r="AL380" i="9"/>
  <c r="L382" i="9"/>
  <c r="AF382" i="9" s="1"/>
  <c r="AP382" i="9" s="1"/>
  <c r="Y382" i="9"/>
  <c r="AJ383" i="9"/>
  <c r="L385" i="9"/>
  <c r="AF385" i="9" s="1"/>
  <c r="AI386" i="9"/>
  <c r="AL389" i="9"/>
  <c r="AJ389" i="9"/>
  <c r="L390" i="9"/>
  <c r="AF390" i="9" s="1"/>
  <c r="Z390" i="9"/>
  <c r="AJ390" i="9" s="1"/>
  <c r="AL393" i="9"/>
  <c r="AJ393" i="9"/>
  <c r="L394" i="9"/>
  <c r="AF394" i="9" s="1"/>
  <c r="Z394" i="9"/>
  <c r="AJ394" i="9" s="1"/>
  <c r="AJ400" i="9"/>
  <c r="AL405" i="9"/>
  <c r="AO409" i="9"/>
  <c r="AL419" i="9"/>
  <c r="AL421" i="9"/>
  <c r="L423" i="9"/>
  <c r="AF423" i="9" s="1"/>
  <c r="Y423" i="9"/>
  <c r="L424" i="9"/>
  <c r="AF424" i="9" s="1"/>
  <c r="AI424" i="9"/>
  <c r="AK427" i="9"/>
  <c r="AL429" i="9"/>
  <c r="AJ431" i="9"/>
  <c r="AL433" i="9"/>
  <c r="L434" i="9"/>
  <c r="AF434" i="9" s="1"/>
  <c r="L435" i="9"/>
  <c r="AF435" i="9" s="1"/>
  <c r="Y435" i="9"/>
  <c r="AI435" i="9" s="1"/>
  <c r="AN440" i="9"/>
  <c r="AK452" i="9"/>
  <c r="AI452" i="9"/>
  <c r="AM459" i="9"/>
  <c r="AL460" i="9"/>
  <c r="AL464" i="9"/>
  <c r="AL466" i="9"/>
  <c r="Y475" i="9"/>
  <c r="L475" i="9"/>
  <c r="AF475" i="9" s="1"/>
  <c r="AI515" i="9"/>
  <c r="AO342" i="9"/>
  <c r="AO345" i="9"/>
  <c r="AK357" i="9"/>
  <c r="AO373" i="9"/>
  <c r="AL376" i="9"/>
  <c r="AK377" i="9"/>
  <c r="AL381" i="9"/>
  <c r="AO383" i="9"/>
  <c r="AN388" i="9"/>
  <c r="AK403" i="9"/>
  <c r="AO405" i="9"/>
  <c r="L414" i="9"/>
  <c r="AF414" i="9" s="1"/>
  <c r="Z414" i="9"/>
  <c r="AJ414" i="9" s="1"/>
  <c r="AN421" i="9"/>
  <c r="AL427" i="9"/>
  <c r="AJ435" i="9"/>
  <c r="AL437" i="9"/>
  <c r="L438" i="9"/>
  <c r="AF438" i="9" s="1"/>
  <c r="AN441" i="9"/>
  <c r="AJ451" i="9"/>
  <c r="AM451" i="9"/>
  <c r="AO461" i="9"/>
  <c r="AN475" i="9"/>
  <c r="L488" i="9"/>
  <c r="AF488" i="9" s="1"/>
  <c r="Z488" i="9"/>
  <c r="Y502" i="9"/>
  <c r="AI502" i="9" s="1"/>
  <c r="L502" i="9"/>
  <c r="AF502" i="9" s="1"/>
  <c r="AM600" i="9"/>
  <c r="AO600" i="9"/>
  <c r="AK600" i="9"/>
  <c r="AN410" i="9"/>
  <c r="AI482" i="9"/>
  <c r="AM482" i="9"/>
  <c r="AL482" i="9"/>
  <c r="AJ488" i="9"/>
  <c r="AM377" i="9"/>
  <c r="L392" i="9"/>
  <c r="AF392" i="9" s="1"/>
  <c r="Z392" i="9"/>
  <c r="AJ392" i="9" s="1"/>
  <c r="L405" i="9"/>
  <c r="AF405" i="9" s="1"/>
  <c r="AJ406" i="9"/>
  <c r="AN416" i="9"/>
  <c r="Y445" i="9"/>
  <c r="L445" i="9"/>
  <c r="AF445" i="9" s="1"/>
  <c r="AK461" i="9"/>
  <c r="AN461" i="9"/>
  <c r="AL461" i="9"/>
  <c r="AJ461" i="9"/>
  <c r="AA507" i="9"/>
  <c r="AK507" i="9" s="1"/>
  <c r="L507" i="9"/>
  <c r="AF507" i="9" s="1"/>
  <c r="AO525" i="9"/>
  <c r="AP525" i="9"/>
  <c r="AL525" i="9"/>
  <c r="AK525" i="9"/>
  <c r="AK456" i="9"/>
  <c r="AN464" i="9"/>
  <c r="AO475" i="9"/>
  <c r="AI486" i="9"/>
  <c r="AN498" i="9"/>
  <c r="AL518" i="9"/>
  <c r="L525" i="9"/>
  <c r="AF525" i="9" s="1"/>
  <c r="AM534" i="9"/>
  <c r="AO538" i="9"/>
  <c r="AO539" i="9"/>
  <c r="AI540" i="9"/>
  <c r="AO545" i="9"/>
  <c r="AN546" i="9"/>
  <c r="L548" i="9"/>
  <c r="AF548" i="9" s="1"/>
  <c r="AI550" i="9"/>
  <c r="AK575" i="9"/>
  <c r="AM575" i="9"/>
  <c r="AJ575" i="9"/>
  <c r="AI575" i="9"/>
  <c r="Y597" i="9"/>
  <c r="AO455" i="9"/>
  <c r="AO459" i="9"/>
  <c r="L492" i="9"/>
  <c r="AF492" i="9" s="1"/>
  <c r="L506" i="9"/>
  <c r="AF506" i="9" s="1"/>
  <c r="AI516" i="9"/>
  <c r="AO533" i="9"/>
  <c r="AL545" i="9"/>
  <c r="AM548" i="9"/>
  <c r="AI551" i="9"/>
  <c r="AJ552" i="9"/>
  <c r="AK454" i="9"/>
  <c r="AN466" i="9"/>
  <c r="AK562" i="9"/>
  <c r="AK567" i="9"/>
  <c r="AJ567" i="9"/>
  <c r="AI567" i="9"/>
  <c r="AM572" i="9"/>
  <c r="AO572" i="9"/>
  <c r="AK572" i="9"/>
  <c r="AI574" i="9"/>
  <c r="AK574" i="9"/>
  <c r="AM584" i="9"/>
  <c r="AL584" i="9"/>
  <c r="AK584" i="9"/>
  <c r="AM592" i="9"/>
  <c r="AO592" i="9"/>
  <c r="AK592" i="9"/>
  <c r="AM596" i="9"/>
  <c r="AO596" i="9"/>
  <c r="AN596" i="9"/>
  <c r="AK596" i="9"/>
  <c r="AI449" i="9"/>
  <c r="AK453" i="9"/>
  <c r="AI457" i="9"/>
  <c r="AN474" i="9"/>
  <c r="AI478" i="9"/>
  <c r="AN483" i="9"/>
  <c r="AI490" i="9"/>
  <c r="AN494" i="9"/>
  <c r="AL495" i="9"/>
  <c r="AL502" i="9"/>
  <c r="AI508" i="9"/>
  <c r="AI514" i="9"/>
  <c r="AK516" i="9"/>
  <c r="AL529" i="9"/>
  <c r="L531" i="9"/>
  <c r="AF531" i="9" s="1"/>
  <c r="AP531" i="9" s="1"/>
  <c r="AN532" i="9"/>
  <c r="AN536" i="9"/>
  <c r="AM537" i="9"/>
  <c r="AK539" i="9"/>
  <c r="AM540" i="9"/>
  <c r="AN544" i="9"/>
  <c r="AK545" i="9"/>
  <c r="AI546" i="9"/>
  <c r="AO548" i="9"/>
  <c r="AM550" i="9"/>
  <c r="AO561" i="9"/>
  <c r="AI561" i="9"/>
  <c r="AI566" i="9"/>
  <c r="AO566" i="9"/>
  <c r="AM567" i="9"/>
  <c r="AJ584" i="9"/>
  <c r="AK450" i="9"/>
  <c r="AN453" i="9"/>
  <c r="AM455" i="9"/>
  <c r="AK457" i="9"/>
  <c r="L484" i="9"/>
  <c r="AF484" i="9" s="1"/>
  <c r="L487" i="9"/>
  <c r="AF487" i="9" s="1"/>
  <c r="AM509" i="9"/>
  <c r="AI512" i="9"/>
  <c r="AM514" i="9"/>
  <c r="AN516" i="9"/>
  <c r="AJ546" i="9"/>
  <c r="AO584" i="9"/>
  <c r="AJ482" i="9"/>
  <c r="AI548" i="9"/>
  <c r="L559" i="9"/>
  <c r="AF559" i="9" s="1"/>
  <c r="Y559" i="9"/>
  <c r="AO581" i="9"/>
  <c r="AK581" i="9"/>
  <c r="AJ581" i="9"/>
  <c r="AI581" i="9"/>
  <c r="L442" i="9"/>
  <c r="AF442" i="9" s="1"/>
  <c r="AK465" i="9"/>
  <c r="AI494" i="9"/>
  <c r="AJ494" i="9"/>
  <c r="L499" i="9"/>
  <c r="AF499" i="9" s="1"/>
  <c r="Z499" i="9"/>
  <c r="AJ504" i="9"/>
  <c r="L529" i="9"/>
  <c r="AF529" i="9" s="1"/>
  <c r="AK543" i="9"/>
  <c r="AM546" i="9"/>
  <c r="AK548" i="9"/>
  <c r="AM580" i="9"/>
  <c r="AO580" i="9"/>
  <c r="AK580" i="9"/>
  <c r="AJ580" i="9"/>
  <c r="AM581" i="9"/>
  <c r="AK554" i="9"/>
  <c r="AN556" i="9"/>
  <c r="AM557" i="9"/>
  <c r="AM565" i="9"/>
  <c r="AM579" i="9"/>
  <c r="AM583" i="9"/>
  <c r="AK588" i="9"/>
  <c r="AM595" i="9"/>
  <c r="AL598" i="9"/>
  <c r="AK602" i="9"/>
  <c r="AO556" i="9"/>
  <c r="AI559" i="9"/>
  <c r="AM561" i="9"/>
  <c r="L569" i="9"/>
  <c r="AF569" i="9" s="1"/>
  <c r="AO588" i="9"/>
  <c r="AI589" i="9"/>
  <c r="AN598" i="9"/>
  <c r="AL602" i="9"/>
  <c r="AO562" i="9"/>
  <c r="AI597" i="9"/>
  <c r="AI599" i="9"/>
  <c r="AJ601" i="9"/>
  <c r="AO602" i="9"/>
  <c r="AM553" i="9"/>
  <c r="AI556" i="9"/>
  <c r="AI569" i="9"/>
  <c r="AK576" i="9"/>
  <c r="AJ597" i="9"/>
  <c r="AL599" i="9"/>
  <c r="AJ556" i="9"/>
  <c r="AM569" i="9"/>
  <c r="AK570" i="9"/>
  <c r="AO576" i="9"/>
  <c r="AI577" i="9"/>
  <c r="AK578" i="9"/>
  <c r="AK586" i="9"/>
  <c r="AM597" i="9"/>
  <c r="AM599" i="9"/>
  <c r="L601" i="9"/>
  <c r="AF601" i="9" s="1"/>
  <c r="Y601" i="9"/>
  <c r="N4" i="1"/>
  <c r="AJ4" i="1"/>
  <c r="AM4" i="1"/>
  <c r="L4" i="1"/>
  <c r="AL4" i="1"/>
  <c r="AI4" i="1"/>
  <c r="AG4" i="1"/>
  <c r="AF4" i="1"/>
  <c r="R3" i="1"/>
  <c r="P4" i="1"/>
  <c r="M4" i="1"/>
  <c r="Q4" i="1"/>
  <c r="T4" i="1"/>
  <c r="S4" i="1"/>
  <c r="O4" i="1"/>
  <c r="K3" i="1"/>
  <c r="AP3" i="1"/>
  <c r="Z4" i="1"/>
  <c r="R4" i="1"/>
  <c r="P3" i="1"/>
  <c r="M3" i="1"/>
  <c r="K4" i="1"/>
  <c r="AG3" i="1"/>
  <c r="AG7" i="1" s="1"/>
  <c r="AO4" i="1"/>
  <c r="AN3" i="1"/>
  <c r="E21" i="1"/>
  <c r="E4" i="1"/>
  <c r="AL3" i="1"/>
  <c r="AI3" i="1"/>
  <c r="T3" i="1"/>
  <c r="AJ3" i="1"/>
  <c r="N3" i="1"/>
  <c r="AK3" i="1"/>
  <c r="AK7" i="1" s="1"/>
  <c r="E3" i="1"/>
  <c r="O3" i="1"/>
  <c r="AP4" i="1"/>
  <c r="AO3" i="1"/>
  <c r="AM3" i="1"/>
  <c r="Q3" i="1"/>
  <c r="L3" i="1"/>
  <c r="AH3" i="1"/>
  <c r="AH7" i="1" s="1"/>
  <c r="AF3" i="1"/>
  <c r="AN4" i="1"/>
  <c r="S3" i="1"/>
  <c r="Z3" i="1"/>
  <c r="Z21" i="1"/>
  <c r="AI21" i="1"/>
  <c r="AO21" i="1"/>
  <c r="AN21" i="1"/>
  <c r="AK21" i="1"/>
  <c r="AL21" i="1"/>
  <c r="AJ21" i="1"/>
  <c r="AP21" i="1"/>
  <c r="AF21" i="1"/>
  <c r="AG21" i="1"/>
  <c r="AM21" i="1"/>
  <c r="AH21" i="1"/>
  <c r="K21" i="1"/>
  <c r="L21" i="1"/>
  <c r="M21" i="1"/>
  <c r="P21" i="1"/>
  <c r="Q21" i="1"/>
  <c r="O21" i="1"/>
  <c r="N21" i="1"/>
  <c r="S21" i="1"/>
  <c r="R21" i="1"/>
  <c r="T21" i="1"/>
  <c r="AC10" i="9"/>
  <c r="AM10" i="9" s="1"/>
  <c r="Z10" i="9"/>
  <c r="AJ10" i="9" s="1"/>
  <c r="L20" i="9"/>
  <c r="AI20" i="9"/>
  <c r="L21" i="9"/>
  <c r="AI21" i="9"/>
  <c r="L22" i="9"/>
  <c r="L24" i="9"/>
  <c r="AK29" i="9"/>
  <c r="L30" i="9"/>
  <c r="AF30" i="9" s="1"/>
  <c r="AP30" i="9" s="1"/>
  <c r="Z30" i="9"/>
  <c r="AJ30" i="9" s="1"/>
  <c r="L33" i="9"/>
  <c r="AF33" i="9" s="1"/>
  <c r="AN34" i="9"/>
  <c r="AL34" i="9"/>
  <c r="AK34" i="9"/>
  <c r="AI34" i="9"/>
  <c r="AO34" i="9"/>
  <c r="Y35" i="9"/>
  <c r="L35" i="9"/>
  <c r="AF35" i="9" s="1"/>
  <c r="AA40" i="9"/>
  <c r="L40" i="9"/>
  <c r="AF40" i="9" s="1"/>
  <c r="L93" i="9"/>
  <c r="AF93" i="9" s="1"/>
  <c r="AA93" i="9"/>
  <c r="Y94" i="9"/>
  <c r="AI94" i="9" s="1"/>
  <c r="AP102" i="9"/>
  <c r="AL25" i="9"/>
  <c r="AJ25" i="9"/>
  <c r="AI25" i="9"/>
  <c r="AO25" i="9"/>
  <c r="AM25" i="9"/>
  <c r="L46" i="9"/>
  <c r="AF46" i="9" s="1"/>
  <c r="Z46" i="9"/>
  <c r="L54" i="9"/>
  <c r="AF54" i="9" s="1"/>
  <c r="Z54" i="9"/>
  <c r="AJ54" i="9" s="1"/>
  <c r="L62" i="9"/>
  <c r="AF62" i="9" s="1"/>
  <c r="Z62" i="9"/>
  <c r="AJ62" i="9" s="1"/>
  <c r="AN74" i="9"/>
  <c r="AM74" i="9"/>
  <c r="AL74" i="9"/>
  <c r="AK74" i="9"/>
  <c r="AI74" i="9"/>
  <c r="AO74" i="9"/>
  <c r="AN82" i="9"/>
  <c r="AM82" i="9"/>
  <c r="AL82" i="9"/>
  <c r="AK82" i="9"/>
  <c r="AI82" i="9"/>
  <c r="AO82" i="9"/>
  <c r="L125" i="9"/>
  <c r="AF125" i="9" s="1"/>
  <c r="Z125" i="9"/>
  <c r="AJ125" i="9" s="1"/>
  <c r="AB526" i="9"/>
  <c r="L526" i="9"/>
  <c r="AF526" i="9" s="1"/>
  <c r="J8" i="9"/>
  <c r="AH12" i="9"/>
  <c r="AC13" i="9"/>
  <c r="AM13" i="9" s="1"/>
  <c r="AH14" i="9"/>
  <c r="H15" i="9"/>
  <c r="AL21" i="9"/>
  <c r="AK25" i="9"/>
  <c r="L26" i="9"/>
  <c r="AF26" i="9" s="1"/>
  <c r="Z26" i="9"/>
  <c r="AJ26" i="9" s="1"/>
  <c r="L29" i="9"/>
  <c r="AF29" i="9" s="1"/>
  <c r="AN30" i="9"/>
  <c r="AL30" i="9"/>
  <c r="AK30" i="9"/>
  <c r="AI30" i="9"/>
  <c r="AO30" i="9"/>
  <c r="Y31" i="9"/>
  <c r="L31" i="9"/>
  <c r="E14" i="9"/>
  <c r="M14" i="9"/>
  <c r="AN21" i="9"/>
  <c r="AN25" i="9"/>
  <c r="AP35" i="9"/>
  <c r="AL37" i="9"/>
  <c r="L38" i="9"/>
  <c r="AF38" i="9" s="1"/>
  <c r="Z38" i="9"/>
  <c r="AJ38" i="9" s="1"/>
  <c r="AN46" i="9"/>
  <c r="AM46" i="9"/>
  <c r="AL46" i="9"/>
  <c r="AK46" i="9"/>
  <c r="AJ46" i="9"/>
  <c r="AI46" i="9"/>
  <c r="AO46" i="9"/>
  <c r="AN54" i="9"/>
  <c r="AM54" i="9"/>
  <c r="AL54" i="9"/>
  <c r="AK54" i="9"/>
  <c r="AI54" i="9"/>
  <c r="AO54" i="9"/>
  <c r="AN62" i="9"/>
  <c r="AM62" i="9"/>
  <c r="AL62" i="9"/>
  <c r="AK62" i="9"/>
  <c r="AI62" i="9"/>
  <c r="AO62" i="9"/>
  <c r="L70" i="9"/>
  <c r="AF70" i="9" s="1"/>
  <c r="Z70" i="9"/>
  <c r="AJ70" i="9" s="1"/>
  <c r="L78" i="9"/>
  <c r="AF78" i="9" s="1"/>
  <c r="Z78" i="9"/>
  <c r="L86" i="9"/>
  <c r="AF86" i="9" s="1"/>
  <c r="Z86" i="9"/>
  <c r="AJ86" i="9" s="1"/>
  <c r="J11" i="9"/>
  <c r="L25" i="9"/>
  <c r="AN26" i="9"/>
  <c r="AL26" i="9"/>
  <c r="AK26" i="9"/>
  <c r="AI26" i="9"/>
  <c r="AO26" i="9"/>
  <c r="Y27" i="9"/>
  <c r="L27" i="9"/>
  <c r="AF27" i="9" s="1"/>
  <c r="L32" i="9"/>
  <c r="AF32" i="9" s="1"/>
  <c r="AJ35" i="9"/>
  <c r="Y39" i="9"/>
  <c r="AI39" i="9" s="1"/>
  <c r="L39" i="9"/>
  <c r="AF39" i="9" s="1"/>
  <c r="L42" i="9"/>
  <c r="AF42" i="9" s="1"/>
  <c r="Z42" i="9"/>
  <c r="Y102" i="9"/>
  <c r="L105" i="9"/>
  <c r="AF105" i="9" s="1"/>
  <c r="Z105" i="9"/>
  <c r="AJ105" i="9" s="1"/>
  <c r="AK179" i="9"/>
  <c r="AN179" i="9"/>
  <c r="AL179" i="9"/>
  <c r="AO179" i="9"/>
  <c r="AM179" i="9"/>
  <c r="AJ179" i="9"/>
  <c r="AA181" i="9"/>
  <c r="AK181" i="9" s="1"/>
  <c r="L181" i="9"/>
  <c r="AF181" i="9" s="1"/>
  <c r="G12" i="9"/>
  <c r="K15" i="9"/>
  <c r="AL33" i="9"/>
  <c r="AJ33" i="9"/>
  <c r="AI33" i="9"/>
  <c r="AO33" i="9"/>
  <c r="AM33" i="9"/>
  <c r="AN38" i="9"/>
  <c r="AL38" i="9"/>
  <c r="AK38" i="9"/>
  <c r="AI38" i="9"/>
  <c r="AO38" i="9"/>
  <c r="Y43" i="9"/>
  <c r="AI43" i="9" s="1"/>
  <c r="L43" i="9"/>
  <c r="AF43" i="9" s="1"/>
  <c r="L50" i="9"/>
  <c r="AF50" i="9" s="1"/>
  <c r="Z50" i="9"/>
  <c r="AJ50" i="9" s="1"/>
  <c r="L58" i="9"/>
  <c r="AF58" i="9" s="1"/>
  <c r="Z58" i="9"/>
  <c r="AJ58" i="9" s="1"/>
  <c r="L66" i="9"/>
  <c r="AF66" i="9" s="1"/>
  <c r="Z66" i="9"/>
  <c r="AJ66" i="9" s="1"/>
  <c r="AN70" i="9"/>
  <c r="AM70" i="9"/>
  <c r="AL70" i="9"/>
  <c r="AK70" i="9"/>
  <c r="AI70" i="9"/>
  <c r="AO70" i="9"/>
  <c r="AN78" i="9"/>
  <c r="AM78" i="9"/>
  <c r="AL78" i="9"/>
  <c r="AK78" i="9"/>
  <c r="AJ78" i="9"/>
  <c r="AI78" i="9"/>
  <c r="AO78" i="9"/>
  <c r="AN86" i="9"/>
  <c r="AM86" i="9"/>
  <c r="AL86" i="9"/>
  <c r="AK86" i="9"/>
  <c r="AI86" i="9"/>
  <c r="AO86" i="9"/>
  <c r="L89" i="9"/>
  <c r="AF89" i="9" s="1"/>
  <c r="Z89" i="9"/>
  <c r="AJ89" i="9" s="1"/>
  <c r="Y99" i="9"/>
  <c r="AI99" i="9" s="1"/>
  <c r="L99" i="9"/>
  <c r="AF99" i="9" s="1"/>
  <c r="F12" i="9"/>
  <c r="E8" i="9"/>
  <c r="F8" i="9"/>
  <c r="H16" i="9"/>
  <c r="AN22" i="9"/>
  <c r="AL22" i="9"/>
  <c r="AK22" i="9"/>
  <c r="AI22" i="9"/>
  <c r="AO22" i="9"/>
  <c r="Y23" i="9"/>
  <c r="AI23" i="9" s="1"/>
  <c r="L23" i="9"/>
  <c r="AF23" i="9" s="1"/>
  <c r="AM26" i="9"/>
  <c r="L28" i="9"/>
  <c r="AF28" i="9" s="1"/>
  <c r="L34" i="9"/>
  <c r="AF34" i="9" s="1"/>
  <c r="Z34" i="9"/>
  <c r="AN42" i="9"/>
  <c r="AL42" i="9"/>
  <c r="AK42" i="9"/>
  <c r="AI42" i="9"/>
  <c r="AO42" i="9"/>
  <c r="I12" i="9"/>
  <c r="AJ21" i="9"/>
  <c r="AO21" i="9"/>
  <c r="AM21" i="9"/>
  <c r="AL29" i="9"/>
  <c r="AJ29" i="9"/>
  <c r="AI29" i="9"/>
  <c r="AO29" i="9"/>
  <c r="AM29" i="9"/>
  <c r="L41" i="9"/>
  <c r="AF41" i="9" s="1"/>
  <c r="AN50" i="9"/>
  <c r="AM50" i="9"/>
  <c r="AL50" i="9"/>
  <c r="AK50" i="9"/>
  <c r="AI50" i="9"/>
  <c r="AO50" i="9"/>
  <c r="AN58" i="9"/>
  <c r="AM58" i="9"/>
  <c r="AL58" i="9"/>
  <c r="AK58" i="9"/>
  <c r="AI58" i="9"/>
  <c r="AO58" i="9"/>
  <c r="AN66" i="9"/>
  <c r="AM66" i="9"/>
  <c r="AL66" i="9"/>
  <c r="AK66" i="9"/>
  <c r="AI66" i="9"/>
  <c r="AO66" i="9"/>
  <c r="L74" i="9"/>
  <c r="AF74" i="9" s="1"/>
  <c r="Z74" i="9"/>
  <c r="AJ74" i="9" s="1"/>
  <c r="L82" i="9"/>
  <c r="AF82" i="9" s="1"/>
  <c r="Z82" i="9"/>
  <c r="AJ82" i="9" s="1"/>
  <c r="AN113" i="9"/>
  <c r="AM113" i="9"/>
  <c r="AL113" i="9"/>
  <c r="AK113" i="9"/>
  <c r="AI113" i="9"/>
  <c r="AO113" i="9"/>
  <c r="AK20" i="9"/>
  <c r="AK24" i="9"/>
  <c r="AK28" i="9"/>
  <c r="AI31" i="9"/>
  <c r="AK32" i="9"/>
  <c r="AI35" i="9"/>
  <c r="AK36" i="9"/>
  <c r="AM37" i="9"/>
  <c r="AM41" i="9"/>
  <c r="AK44" i="9"/>
  <c r="AM45" i="9"/>
  <c r="AI47" i="9"/>
  <c r="AK48" i="9"/>
  <c r="AM49" i="9"/>
  <c r="AI51" i="9"/>
  <c r="AK52" i="9"/>
  <c r="AM53" i="9"/>
  <c r="AI55" i="9"/>
  <c r="AK56" i="9"/>
  <c r="AM57" i="9"/>
  <c r="AI59" i="9"/>
  <c r="AK60" i="9"/>
  <c r="AM61" i="9"/>
  <c r="AI63" i="9"/>
  <c r="AK64" i="9"/>
  <c r="AM65" i="9"/>
  <c r="AI67" i="9"/>
  <c r="AK68" i="9"/>
  <c r="AM69" i="9"/>
  <c r="AI71" i="9"/>
  <c r="AK72" i="9"/>
  <c r="AM73" i="9"/>
  <c r="AI75" i="9"/>
  <c r="AK76" i="9"/>
  <c r="AM77" i="9"/>
  <c r="AI79" i="9"/>
  <c r="AK80" i="9"/>
  <c r="AM81" i="9"/>
  <c r="AI83" i="9"/>
  <c r="AK84" i="9"/>
  <c r="AM85" i="9"/>
  <c r="AI87" i="9"/>
  <c r="AL88" i="9"/>
  <c r="AI89" i="9"/>
  <c r="AN90" i="9"/>
  <c r="AN92" i="9"/>
  <c r="AJ93" i="9"/>
  <c r="AJ94" i="9"/>
  <c r="AP95" i="9"/>
  <c r="AJ96" i="9"/>
  <c r="AO96" i="9"/>
  <c r="AM96" i="9"/>
  <c r="AL97" i="9"/>
  <c r="AI97" i="9"/>
  <c r="AO97" i="9"/>
  <c r="AJ98" i="9"/>
  <c r="AI100" i="9"/>
  <c r="L101" i="9"/>
  <c r="AF101" i="9" s="1"/>
  <c r="AJ101" i="9"/>
  <c r="AM102" i="9"/>
  <c r="L109" i="9"/>
  <c r="AF109" i="9" s="1"/>
  <c r="Z109" i="9"/>
  <c r="AJ109" i="9" s="1"/>
  <c r="AN117" i="9"/>
  <c r="AM117" i="9"/>
  <c r="AL117" i="9"/>
  <c r="AK117" i="9"/>
  <c r="AI117" i="9"/>
  <c r="AO117" i="9"/>
  <c r="AN137" i="9"/>
  <c r="AM137" i="9"/>
  <c r="AL137" i="9"/>
  <c r="AK137" i="9"/>
  <c r="AI137" i="9"/>
  <c r="AO137" i="9"/>
  <c r="L141" i="9"/>
  <c r="AF141" i="9" s="1"/>
  <c r="Z141" i="9"/>
  <c r="AJ141" i="9" s="1"/>
  <c r="L149" i="9"/>
  <c r="AF149" i="9" s="1"/>
  <c r="Z149" i="9"/>
  <c r="AN161" i="9"/>
  <c r="AM161" i="9"/>
  <c r="AL161" i="9"/>
  <c r="AK161" i="9"/>
  <c r="AI161" i="9"/>
  <c r="AO161" i="9"/>
  <c r="AK23" i="9"/>
  <c r="AK27" i="9"/>
  <c r="AK31" i="9"/>
  <c r="AK35" i="9"/>
  <c r="AO37" i="9"/>
  <c r="AK39" i="9"/>
  <c r="AO41" i="9"/>
  <c r="AK43" i="9"/>
  <c r="AO45" i="9"/>
  <c r="AK47" i="9"/>
  <c r="AO49" i="9"/>
  <c r="AK51" i="9"/>
  <c r="AO53" i="9"/>
  <c r="AK55" i="9"/>
  <c r="AO57" i="9"/>
  <c r="AK59" i="9"/>
  <c r="AO61" i="9"/>
  <c r="AK63" i="9"/>
  <c r="AO65" i="9"/>
  <c r="AK67" i="9"/>
  <c r="AO69" i="9"/>
  <c r="AK71" i="9"/>
  <c r="AO73" i="9"/>
  <c r="AK75" i="9"/>
  <c r="AO77" i="9"/>
  <c r="AK79" i="9"/>
  <c r="AO81" i="9"/>
  <c r="AK83" i="9"/>
  <c r="AO85" i="9"/>
  <c r="AK87" i="9"/>
  <c r="AK89" i="9"/>
  <c r="L90" i="9"/>
  <c r="AF90" i="9" s="1"/>
  <c r="Y90" i="9"/>
  <c r="AI90" i="9" s="1"/>
  <c r="L91" i="9"/>
  <c r="AF91" i="9" s="1"/>
  <c r="AM93" i="9"/>
  <c r="AL94" i="9"/>
  <c r="L98" i="9"/>
  <c r="AF98" i="9" s="1"/>
  <c r="Y98" i="9"/>
  <c r="AL100" i="9"/>
  <c r="AM101" i="9"/>
  <c r="L104" i="9"/>
  <c r="AF104" i="9" s="1"/>
  <c r="Y110" i="9"/>
  <c r="AI110" i="9" s="1"/>
  <c r="L110" i="9"/>
  <c r="AF110" i="9" s="1"/>
  <c r="AN121" i="9"/>
  <c r="AM121" i="9"/>
  <c r="AL121" i="9"/>
  <c r="AK121" i="9"/>
  <c r="AI121" i="9"/>
  <c r="AO121" i="9"/>
  <c r="AN145" i="9"/>
  <c r="AM145" i="9"/>
  <c r="AL145" i="9"/>
  <c r="AK145" i="9"/>
  <c r="AI145" i="9"/>
  <c r="AO145" i="9"/>
  <c r="L153" i="9"/>
  <c r="AF153" i="9" s="1"/>
  <c r="Z153" i="9"/>
  <c r="AJ153" i="9" s="1"/>
  <c r="AA165" i="9"/>
  <c r="AK165" i="9" s="1"/>
  <c r="L170" i="9"/>
  <c r="AF170" i="9" s="1"/>
  <c r="Z170" i="9"/>
  <c r="AJ170" i="9" s="1"/>
  <c r="AI198" i="9"/>
  <c r="AO198" i="9"/>
  <c r="AN198" i="9"/>
  <c r="AM198" i="9"/>
  <c r="AL198" i="9"/>
  <c r="AP198" i="9"/>
  <c r="AK198" i="9"/>
  <c r="Y263" i="9"/>
  <c r="AI263" i="9" s="1"/>
  <c r="L263" i="9"/>
  <c r="AF263" i="9" s="1"/>
  <c r="AP37" i="9"/>
  <c r="L44" i="9"/>
  <c r="AF44" i="9" s="1"/>
  <c r="AP45" i="9"/>
  <c r="L48" i="9"/>
  <c r="AF48" i="9" s="1"/>
  <c r="AP49" i="9"/>
  <c r="L52" i="9"/>
  <c r="AF52" i="9" s="1"/>
  <c r="AP53" i="9"/>
  <c r="L56" i="9"/>
  <c r="AF56" i="9" s="1"/>
  <c r="AP57" i="9"/>
  <c r="L60" i="9"/>
  <c r="AF60" i="9" s="1"/>
  <c r="AP61" i="9"/>
  <c r="L64" i="9"/>
  <c r="AF64" i="9" s="1"/>
  <c r="AP65" i="9"/>
  <c r="L68" i="9"/>
  <c r="AF68" i="9" s="1"/>
  <c r="AP69" i="9"/>
  <c r="L72" i="9"/>
  <c r="AF72" i="9" s="1"/>
  <c r="AP73" i="9"/>
  <c r="L76" i="9"/>
  <c r="AF76" i="9" s="1"/>
  <c r="AP77" i="9"/>
  <c r="L80" i="9"/>
  <c r="AF80" i="9" s="1"/>
  <c r="AP81" i="9"/>
  <c r="L84" i="9"/>
  <c r="AF84" i="9" s="1"/>
  <c r="AP85" i="9"/>
  <c r="L88" i="9"/>
  <c r="AF88" i="9" s="1"/>
  <c r="AN93" i="9"/>
  <c r="Y106" i="9"/>
  <c r="AI106" i="9" s="1"/>
  <c r="L106" i="9"/>
  <c r="AF106" i="9" s="1"/>
  <c r="AN109" i="9"/>
  <c r="AL109" i="9"/>
  <c r="AK109" i="9"/>
  <c r="AI109" i="9"/>
  <c r="AO109" i="9"/>
  <c r="L129" i="9"/>
  <c r="AF129" i="9" s="1"/>
  <c r="Z129" i="9"/>
  <c r="AJ129" i="9" s="1"/>
  <c r="AN141" i="9"/>
  <c r="AM141" i="9"/>
  <c r="AL141" i="9"/>
  <c r="AK141" i="9"/>
  <c r="AI141" i="9"/>
  <c r="AO141" i="9"/>
  <c r="AN149" i="9"/>
  <c r="AM149" i="9"/>
  <c r="AL149" i="9"/>
  <c r="AK149" i="9"/>
  <c r="AJ149" i="9"/>
  <c r="AI149" i="9"/>
  <c r="AO149" i="9"/>
  <c r="L167" i="9"/>
  <c r="AF167" i="9" s="1"/>
  <c r="AC182" i="9"/>
  <c r="L182" i="9"/>
  <c r="AF182" i="9" s="1"/>
  <c r="AI194" i="9"/>
  <c r="AO194" i="9"/>
  <c r="AM194" i="9"/>
  <c r="AL194" i="9"/>
  <c r="AJ194" i="9"/>
  <c r="AP194" i="9"/>
  <c r="AN194" i="9"/>
  <c r="AK194" i="9"/>
  <c r="AM23" i="9"/>
  <c r="AM27" i="9"/>
  <c r="AM31" i="9"/>
  <c r="AM35" i="9"/>
  <c r="AI37" i="9"/>
  <c r="AM39" i="9"/>
  <c r="AI41" i="9"/>
  <c r="AM43" i="9"/>
  <c r="AI45" i="9"/>
  <c r="AM47" i="9"/>
  <c r="AI49" i="9"/>
  <c r="AM51" i="9"/>
  <c r="AI53" i="9"/>
  <c r="AM55" i="9"/>
  <c r="AI57" i="9"/>
  <c r="AM59" i="9"/>
  <c r="AI61" i="9"/>
  <c r="AM63" i="9"/>
  <c r="AI65" i="9"/>
  <c r="AM67" i="9"/>
  <c r="AI69" i="9"/>
  <c r="AM71" i="9"/>
  <c r="AI73" i="9"/>
  <c r="AM75" i="9"/>
  <c r="AI77" i="9"/>
  <c r="AM79" i="9"/>
  <c r="AI81" i="9"/>
  <c r="AM83" i="9"/>
  <c r="AI85" i="9"/>
  <c r="AM87" i="9"/>
  <c r="AM88" i="9"/>
  <c r="AN89" i="9"/>
  <c r="L92" i="9"/>
  <c r="AF92" i="9" s="1"/>
  <c r="AJ92" i="9"/>
  <c r="AM92" i="9"/>
  <c r="AO94" i="9"/>
  <c r="AN105" i="9"/>
  <c r="AL105" i="9"/>
  <c r="AK105" i="9"/>
  <c r="AI105" i="9"/>
  <c r="AO105" i="9"/>
  <c r="AM109" i="9"/>
  <c r="AN125" i="9"/>
  <c r="AM125" i="9"/>
  <c r="AL125" i="9"/>
  <c r="AK125" i="9"/>
  <c r="AI125" i="9"/>
  <c r="AO125" i="9"/>
  <c r="L133" i="9"/>
  <c r="AF133" i="9" s="1"/>
  <c r="Z133" i="9"/>
  <c r="AJ133" i="9" s="1"/>
  <c r="L157" i="9"/>
  <c r="AF157" i="9" s="1"/>
  <c r="Z157" i="9"/>
  <c r="AJ157" i="9" s="1"/>
  <c r="Y228" i="9"/>
  <c r="AI228" i="9" s="1"/>
  <c r="L228" i="9"/>
  <c r="AF228" i="9" s="1"/>
  <c r="AN23" i="9"/>
  <c r="AN27" i="9"/>
  <c r="AN31" i="9"/>
  <c r="AN35" i="9"/>
  <c r="AJ37" i="9"/>
  <c r="AN39" i="9"/>
  <c r="AJ41" i="9"/>
  <c r="AN43" i="9"/>
  <c r="AJ45" i="9"/>
  <c r="L47" i="9"/>
  <c r="AF47" i="9" s="1"/>
  <c r="AN47" i="9"/>
  <c r="AJ49" i="9"/>
  <c r="L51" i="9"/>
  <c r="AF51" i="9" s="1"/>
  <c r="AN51" i="9"/>
  <c r="AJ53" i="9"/>
  <c r="L55" i="9"/>
  <c r="AF55" i="9" s="1"/>
  <c r="AN55" i="9"/>
  <c r="AJ57" i="9"/>
  <c r="L59" i="9"/>
  <c r="AF59" i="9" s="1"/>
  <c r="AN59" i="9"/>
  <c r="AJ61" i="9"/>
  <c r="L63" i="9"/>
  <c r="AF63" i="9" s="1"/>
  <c r="AN63" i="9"/>
  <c r="AJ65" i="9"/>
  <c r="L67" i="9"/>
  <c r="AN67" i="9"/>
  <c r="AJ69" i="9"/>
  <c r="L71" i="9"/>
  <c r="AF71" i="9" s="1"/>
  <c r="AN71" i="9"/>
  <c r="AJ73" i="9"/>
  <c r="L75" i="9"/>
  <c r="AF75" i="9" s="1"/>
  <c r="AN75" i="9"/>
  <c r="AJ77" i="9"/>
  <c r="L79" i="9"/>
  <c r="AF79" i="9" s="1"/>
  <c r="AN79" i="9"/>
  <c r="AJ81" i="9"/>
  <c r="L83" i="9"/>
  <c r="AF83" i="9" s="1"/>
  <c r="AN83" i="9"/>
  <c r="AJ85" i="9"/>
  <c r="L87" i="9"/>
  <c r="AF87" i="9" s="1"/>
  <c r="AN87" i="9"/>
  <c r="AI88" i="9"/>
  <c r="AI92" i="9"/>
  <c r="AP96" i="9"/>
  <c r="AP97" i="9"/>
  <c r="AM105" i="9"/>
  <c r="L117" i="9"/>
  <c r="AF117" i="9" s="1"/>
  <c r="Z117" i="9"/>
  <c r="AJ117" i="9" s="1"/>
  <c r="AP125" i="9"/>
  <c r="L137" i="9"/>
  <c r="AF137" i="9" s="1"/>
  <c r="Z137" i="9"/>
  <c r="AJ137" i="9" s="1"/>
  <c r="AN153" i="9"/>
  <c r="AM153" i="9"/>
  <c r="AL153" i="9"/>
  <c r="AK153" i="9"/>
  <c r="AI153" i="9"/>
  <c r="AO153" i="9"/>
  <c r="L161" i="9"/>
  <c r="AF161" i="9" s="1"/>
  <c r="Z161" i="9"/>
  <c r="AJ161" i="9" s="1"/>
  <c r="L209" i="9"/>
  <c r="AF209" i="9" s="1"/>
  <c r="AA209" i="9"/>
  <c r="AK209" i="9" s="1"/>
  <c r="AL93" i="9"/>
  <c r="AO93" i="9"/>
  <c r="AN102" i="9"/>
  <c r="AL102" i="9"/>
  <c r="AK102" i="9"/>
  <c r="L113" i="9"/>
  <c r="AF113" i="9" s="1"/>
  <c r="Z113" i="9"/>
  <c r="AJ113" i="9" s="1"/>
  <c r="AN129" i="9"/>
  <c r="AM129" i="9"/>
  <c r="AL129" i="9"/>
  <c r="AK129" i="9"/>
  <c r="AI129" i="9"/>
  <c r="AO129" i="9"/>
  <c r="AI171" i="9"/>
  <c r="AL171" i="9"/>
  <c r="AP171" i="9"/>
  <c r="AO171" i="9"/>
  <c r="AN171" i="9"/>
  <c r="AM171" i="9"/>
  <c r="AK171" i="9"/>
  <c r="AJ171" i="9"/>
  <c r="AA193" i="9"/>
  <c r="AK193" i="9" s="1"/>
  <c r="L193" i="9"/>
  <c r="AF193" i="9" s="1"/>
  <c r="AK88" i="9"/>
  <c r="AL89" i="9"/>
  <c r="AO89" i="9"/>
  <c r="AI93" i="9"/>
  <c r="AN94" i="9"/>
  <c r="AN98" i="9"/>
  <c r="AK98" i="9"/>
  <c r="AI98" i="9"/>
  <c r="AO100" i="9"/>
  <c r="AM100" i="9"/>
  <c r="AL101" i="9"/>
  <c r="AI101" i="9"/>
  <c r="AO101" i="9"/>
  <c r="AJ102" i="9"/>
  <c r="Y103" i="9"/>
  <c r="AI103" i="9" s="1"/>
  <c r="L103" i="9"/>
  <c r="AF103" i="9" s="1"/>
  <c r="L121" i="9"/>
  <c r="AF121" i="9" s="1"/>
  <c r="Z121" i="9"/>
  <c r="AJ121" i="9" s="1"/>
  <c r="AN133" i="9"/>
  <c r="AM133" i="9"/>
  <c r="AL133" i="9"/>
  <c r="AK133" i="9"/>
  <c r="AI133" i="9"/>
  <c r="AO133" i="9"/>
  <c r="L145" i="9"/>
  <c r="AF145" i="9" s="1"/>
  <c r="Z145" i="9"/>
  <c r="AJ145" i="9" s="1"/>
  <c r="AN157" i="9"/>
  <c r="AM157" i="9"/>
  <c r="AL157" i="9"/>
  <c r="AK157" i="9"/>
  <c r="AI157" i="9"/>
  <c r="AO157" i="9"/>
  <c r="AA174" i="9"/>
  <c r="AK174" i="9" s="1"/>
  <c r="L174" i="9"/>
  <c r="AF174" i="9" s="1"/>
  <c r="AK91" i="9"/>
  <c r="AK95" i="9"/>
  <c r="AK99" i="9"/>
  <c r="AK103" i="9"/>
  <c r="AM104" i="9"/>
  <c r="AK107" i="9"/>
  <c r="AM108" i="9"/>
  <c r="AK111" i="9"/>
  <c r="AM112" i="9"/>
  <c r="AI114" i="9"/>
  <c r="AK115" i="9"/>
  <c r="AM116" i="9"/>
  <c r="AI118" i="9"/>
  <c r="AK119" i="9"/>
  <c r="AM120" i="9"/>
  <c r="AI122" i="9"/>
  <c r="AK123" i="9"/>
  <c r="AM124" i="9"/>
  <c r="AI126" i="9"/>
  <c r="AK127" i="9"/>
  <c r="AM128" i="9"/>
  <c r="AI130" i="9"/>
  <c r="AK131" i="9"/>
  <c r="AM132" i="9"/>
  <c r="AI134" i="9"/>
  <c r="AK135" i="9"/>
  <c r="AM136" i="9"/>
  <c r="AI138" i="9"/>
  <c r="AK139" i="9"/>
  <c r="AM140" i="9"/>
  <c r="AI142" i="9"/>
  <c r="AK143" i="9"/>
  <c r="AM144" i="9"/>
  <c r="AI146" i="9"/>
  <c r="AK147" i="9"/>
  <c r="AM148" i="9"/>
  <c r="AI150" i="9"/>
  <c r="AK151" i="9"/>
  <c r="AM152" i="9"/>
  <c r="AI154" i="9"/>
  <c r="AK155" i="9"/>
  <c r="AM156" i="9"/>
  <c r="AI158" i="9"/>
  <c r="AK159" i="9"/>
  <c r="AM160" i="9"/>
  <c r="AI162" i="9"/>
  <c r="AM164" i="9"/>
  <c r="AO166" i="9"/>
  <c r="AJ166" i="9"/>
  <c r="AI170" i="9"/>
  <c r="AJ183" i="9"/>
  <c r="Y184" i="9"/>
  <c r="AI184" i="9" s="1"/>
  <c r="L184" i="9"/>
  <c r="AF184" i="9" s="1"/>
  <c r="AK186" i="9"/>
  <c r="AI190" i="9"/>
  <c r="AO190" i="9"/>
  <c r="AM190" i="9"/>
  <c r="AL190" i="9"/>
  <c r="AJ190" i="9"/>
  <c r="L191" i="9"/>
  <c r="AF191" i="9" s="1"/>
  <c r="AK196" i="9"/>
  <c r="L199" i="9"/>
  <c r="AF199" i="9" s="1"/>
  <c r="L205" i="9"/>
  <c r="AF205" i="9" s="1"/>
  <c r="AA205" i="9"/>
  <c r="Y224" i="9"/>
  <c r="AI224" i="9" s="1"/>
  <c r="L224" i="9"/>
  <c r="AF224" i="9" s="1"/>
  <c r="L227" i="9"/>
  <c r="AF227" i="9" s="1"/>
  <c r="Y251" i="9"/>
  <c r="AI251" i="9" s="1"/>
  <c r="L251" i="9"/>
  <c r="AF251" i="9" s="1"/>
  <c r="AO104" i="9"/>
  <c r="AK106" i="9"/>
  <c r="AO108" i="9"/>
  <c r="AK110" i="9"/>
  <c r="AO112" i="9"/>
  <c r="AK114" i="9"/>
  <c r="AO116" i="9"/>
  <c r="AK118" i="9"/>
  <c r="AO120" i="9"/>
  <c r="AK122" i="9"/>
  <c r="AO124" i="9"/>
  <c r="AK126" i="9"/>
  <c r="AO128" i="9"/>
  <c r="AK130" i="9"/>
  <c r="AO132" i="9"/>
  <c r="AK134" i="9"/>
  <c r="AO136" i="9"/>
  <c r="AK138" i="9"/>
  <c r="AO140" i="9"/>
  <c r="AK142" i="9"/>
  <c r="AO144" i="9"/>
  <c r="AK146" i="9"/>
  <c r="AO148" i="9"/>
  <c r="AK150" i="9"/>
  <c r="AO152" i="9"/>
  <c r="AK154" i="9"/>
  <c r="AO156" i="9"/>
  <c r="AK158" i="9"/>
  <c r="AO160" i="9"/>
  <c r="AK162" i="9"/>
  <c r="AI167" i="9"/>
  <c r="AL167" i="9"/>
  <c r="AL170" i="9"/>
  <c r="AK172" i="9"/>
  <c r="AN172" i="9"/>
  <c r="Y180" i="9"/>
  <c r="AI180" i="9" s="1"/>
  <c r="L180" i="9"/>
  <c r="AF180" i="9" s="1"/>
  <c r="AP180" i="9" s="1"/>
  <c r="AI182" i="9"/>
  <c r="AO182" i="9"/>
  <c r="AL182" i="9"/>
  <c r="AJ182" i="9"/>
  <c r="AO183" i="9"/>
  <c r="AM185" i="9"/>
  <c r="AK187" i="9"/>
  <c r="AI187" i="9"/>
  <c r="AO187" i="9"/>
  <c r="AN187" i="9"/>
  <c r="AL187" i="9"/>
  <c r="Y188" i="9"/>
  <c r="AI188" i="9" s="1"/>
  <c r="L188" i="9"/>
  <c r="AF188" i="9" s="1"/>
  <c r="L190" i="9"/>
  <c r="AF190" i="9" s="1"/>
  <c r="Y200" i="9"/>
  <c r="AI200" i="9" s="1"/>
  <c r="L200" i="9"/>
  <c r="AF200" i="9" s="1"/>
  <c r="L213" i="9"/>
  <c r="AF213" i="9" s="1"/>
  <c r="AA213" i="9"/>
  <c r="AK213" i="9" s="1"/>
  <c r="L237" i="9"/>
  <c r="AF237" i="9" s="1"/>
  <c r="Z237" i="9"/>
  <c r="AJ237" i="9" s="1"/>
  <c r="AL106" i="9"/>
  <c r="L107" i="9"/>
  <c r="AF107" i="9" s="1"/>
  <c r="AP108" i="9"/>
  <c r="AL110" i="9"/>
  <c r="L111" i="9"/>
  <c r="AF111" i="9" s="1"/>
  <c r="AP112" i="9"/>
  <c r="AL114" i="9"/>
  <c r="L115" i="9"/>
  <c r="AF115" i="9" s="1"/>
  <c r="AP116" i="9"/>
  <c r="AL118" i="9"/>
  <c r="L119" i="9"/>
  <c r="AF119" i="9" s="1"/>
  <c r="AP119" i="9" s="1"/>
  <c r="AP120" i="9"/>
  <c r="AL122" i="9"/>
  <c r="L123" i="9"/>
  <c r="AF123" i="9" s="1"/>
  <c r="AP124" i="9"/>
  <c r="AL126" i="9"/>
  <c r="L127" i="9"/>
  <c r="AF127" i="9" s="1"/>
  <c r="AP128" i="9"/>
  <c r="AL130" i="9"/>
  <c r="L131" i="9"/>
  <c r="AF131" i="9" s="1"/>
  <c r="AP132" i="9"/>
  <c r="AL134" i="9"/>
  <c r="L135" i="9"/>
  <c r="AF135" i="9" s="1"/>
  <c r="AP136" i="9"/>
  <c r="AL138" i="9"/>
  <c r="L139" i="9"/>
  <c r="AF139" i="9" s="1"/>
  <c r="AP140" i="9"/>
  <c r="AL142" i="9"/>
  <c r="L143" i="9"/>
  <c r="AF143" i="9" s="1"/>
  <c r="AP144" i="9"/>
  <c r="AL146" i="9"/>
  <c r="L147" i="9"/>
  <c r="AF147" i="9" s="1"/>
  <c r="AP148" i="9"/>
  <c r="AL150" i="9"/>
  <c r="L151" i="9"/>
  <c r="AF151" i="9" s="1"/>
  <c r="AP152" i="9"/>
  <c r="AL154" i="9"/>
  <c r="L155" i="9"/>
  <c r="AF155" i="9" s="1"/>
  <c r="AP156" i="9"/>
  <c r="AL158" i="9"/>
  <c r="L159" i="9"/>
  <c r="AF159" i="9" s="1"/>
  <c r="AP160" i="9"/>
  <c r="AL162" i="9"/>
  <c r="L163" i="9"/>
  <c r="AF163" i="9" s="1"/>
  <c r="AI163" i="9"/>
  <c r="AL163" i="9"/>
  <c r="AK168" i="9"/>
  <c r="AN168" i="9"/>
  <c r="AM170" i="9"/>
  <c r="AK176" i="9"/>
  <c r="AM177" i="9"/>
  <c r="AO178" i="9"/>
  <c r="AL178" i="9"/>
  <c r="AJ178" i="9"/>
  <c r="L183" i="9"/>
  <c r="AF183" i="9" s="1"/>
  <c r="Y183" i="9"/>
  <c r="AI183" i="9" s="1"/>
  <c r="AM189" i="9"/>
  <c r="AK191" i="9"/>
  <c r="AI191" i="9"/>
  <c r="AO191" i="9"/>
  <c r="AN191" i="9"/>
  <c r="AL191" i="9"/>
  <c r="Y192" i="9"/>
  <c r="AI192" i="9" s="1"/>
  <c r="L192" i="9"/>
  <c r="AF192" i="9" s="1"/>
  <c r="AK199" i="9"/>
  <c r="Y204" i="9"/>
  <c r="AI204" i="9" s="1"/>
  <c r="L204" i="9"/>
  <c r="AF204" i="9" s="1"/>
  <c r="AP204" i="9" s="1"/>
  <c r="L207" i="9"/>
  <c r="AF207" i="9" s="1"/>
  <c r="L217" i="9"/>
  <c r="AF217" i="9" s="1"/>
  <c r="AA217" i="9"/>
  <c r="AK217" i="9" s="1"/>
  <c r="AA232" i="9"/>
  <c r="AK232" i="9" s="1"/>
  <c r="AP237" i="9"/>
  <c r="Y244" i="9"/>
  <c r="AI244" i="9" s="1"/>
  <c r="L244" i="9"/>
  <c r="AF244" i="9" s="1"/>
  <c r="AM130" i="9"/>
  <c r="AM134" i="9"/>
  <c r="AM138" i="9"/>
  <c r="AM142" i="9"/>
  <c r="AM146" i="9"/>
  <c r="AM158" i="9"/>
  <c r="AM162" i="9"/>
  <c r="AK164" i="9"/>
  <c r="AN164" i="9"/>
  <c r="AN170" i="9"/>
  <c r="L172" i="9"/>
  <c r="AF172" i="9" s="1"/>
  <c r="Y172" i="9"/>
  <c r="AI172" i="9" s="1"/>
  <c r="L173" i="9"/>
  <c r="AF173" i="9" s="1"/>
  <c r="AM173" i="9"/>
  <c r="AN175" i="9"/>
  <c r="AL175" i="9"/>
  <c r="L177" i="9"/>
  <c r="AF177" i="9" s="1"/>
  <c r="L178" i="9"/>
  <c r="AF178" i="9" s="1"/>
  <c r="AM181" i="9"/>
  <c r="AK184" i="9"/>
  <c r="L185" i="9"/>
  <c r="AF185" i="9" s="1"/>
  <c r="AK195" i="9"/>
  <c r="AI195" i="9"/>
  <c r="AO195" i="9"/>
  <c r="AN195" i="9"/>
  <c r="AL195" i="9"/>
  <c r="Y196" i="9"/>
  <c r="AI196" i="9" s="1"/>
  <c r="L196" i="9"/>
  <c r="AF196" i="9" s="1"/>
  <c r="Y208" i="9"/>
  <c r="AI208" i="9" s="1"/>
  <c r="L208" i="9"/>
  <c r="AF208" i="9" s="1"/>
  <c r="L221" i="9"/>
  <c r="AF221" i="9" s="1"/>
  <c r="AA221" i="9"/>
  <c r="AK221" i="9" s="1"/>
  <c r="AP231" i="9"/>
  <c r="AO241" i="9"/>
  <c r="AL241" i="9"/>
  <c r="AJ241" i="9"/>
  <c r="AP241" i="9"/>
  <c r="AN241" i="9"/>
  <c r="AM241" i="9"/>
  <c r="AK241" i="9"/>
  <c r="AI241" i="9"/>
  <c r="AA248" i="9"/>
  <c r="AK248" i="9" s="1"/>
  <c r="L248" i="9"/>
  <c r="AF248" i="9" s="1"/>
  <c r="AN106" i="9"/>
  <c r="AN110" i="9"/>
  <c r="L114" i="9"/>
  <c r="AF114" i="9" s="1"/>
  <c r="AN114" i="9"/>
  <c r="L118" i="9"/>
  <c r="AF118" i="9" s="1"/>
  <c r="AN118" i="9"/>
  <c r="L122" i="9"/>
  <c r="AF122" i="9" s="1"/>
  <c r="AN122" i="9"/>
  <c r="L126" i="9"/>
  <c r="AF126" i="9" s="1"/>
  <c r="AN126" i="9"/>
  <c r="L130" i="9"/>
  <c r="AF130" i="9" s="1"/>
  <c r="AN130" i="9"/>
  <c r="L134" i="9"/>
  <c r="AF134" i="9" s="1"/>
  <c r="AN134" i="9"/>
  <c r="L138" i="9"/>
  <c r="AF138" i="9" s="1"/>
  <c r="AN138" i="9"/>
  <c r="L142" i="9"/>
  <c r="AF142" i="9" s="1"/>
  <c r="AN142" i="9"/>
  <c r="L146" i="9"/>
  <c r="AF146" i="9" s="1"/>
  <c r="AN146" i="9"/>
  <c r="L150" i="9"/>
  <c r="AF150" i="9" s="1"/>
  <c r="AN150" i="9"/>
  <c r="L154" i="9"/>
  <c r="AF154" i="9" s="1"/>
  <c r="AN154" i="9"/>
  <c r="L158" i="9"/>
  <c r="AF158" i="9" s="1"/>
  <c r="AN158" i="9"/>
  <c r="L162" i="9"/>
  <c r="AF162" i="9" s="1"/>
  <c r="AN162" i="9"/>
  <c r="AK163" i="9"/>
  <c r="AM167" i="9"/>
  <c r="L168" i="9"/>
  <c r="AF168" i="9" s="1"/>
  <c r="Y168" i="9"/>
  <c r="AI168" i="9" s="1"/>
  <c r="AJ168" i="9"/>
  <c r="L169" i="9"/>
  <c r="AF169" i="9" s="1"/>
  <c r="AM169" i="9"/>
  <c r="AL172" i="9"/>
  <c r="AO174" i="9"/>
  <c r="AL174" i="9"/>
  <c r="AJ174" i="9"/>
  <c r="AJ175" i="9"/>
  <c r="AK178" i="9"/>
  <c r="L179" i="9"/>
  <c r="AF179" i="9" s="1"/>
  <c r="Y179" i="9"/>
  <c r="AI179" i="9" s="1"/>
  <c r="AN182" i="9"/>
  <c r="AP187" i="9"/>
  <c r="L189" i="9"/>
  <c r="AF189" i="9" s="1"/>
  <c r="AM191" i="9"/>
  <c r="AJ195" i="9"/>
  <c r="Y212" i="9"/>
  <c r="AI212" i="9" s="1"/>
  <c r="L212" i="9"/>
  <c r="AF212" i="9" s="1"/>
  <c r="L215" i="9"/>
  <c r="AF215" i="9" s="1"/>
  <c r="AP215" i="9" s="1"/>
  <c r="L225" i="9"/>
  <c r="AF225" i="9" s="1"/>
  <c r="AA225" i="9"/>
  <c r="AK225" i="9" s="1"/>
  <c r="AK239" i="9"/>
  <c r="L164" i="9"/>
  <c r="AF164" i="9" s="1"/>
  <c r="Y164" i="9"/>
  <c r="AI164" i="9" s="1"/>
  <c r="AM165" i="9"/>
  <c r="AK175" i="9"/>
  <c r="Y176" i="9"/>
  <c r="AI176" i="9" s="1"/>
  <c r="L176" i="9"/>
  <c r="AF176" i="9" s="1"/>
  <c r="AK180" i="9"/>
  <c r="AM195" i="9"/>
  <c r="Z198" i="9"/>
  <c r="AJ198" i="9" s="1"/>
  <c r="L198" i="9"/>
  <c r="AF198" i="9" s="1"/>
  <c r="Y216" i="9"/>
  <c r="AI216" i="9" s="1"/>
  <c r="L216" i="9"/>
  <c r="AF216" i="9" s="1"/>
  <c r="L219" i="9"/>
  <c r="AF219" i="9" s="1"/>
  <c r="L229" i="9"/>
  <c r="AF229" i="9" s="1"/>
  <c r="AA229" i="9"/>
  <c r="AK229" i="9" s="1"/>
  <c r="AI238" i="9"/>
  <c r="AL238" i="9"/>
  <c r="AP238" i="9"/>
  <c r="AO238" i="9"/>
  <c r="AN238" i="9"/>
  <c r="AM238" i="9"/>
  <c r="AK238" i="9"/>
  <c r="AJ238" i="9"/>
  <c r="Z245" i="9"/>
  <c r="AJ245" i="9" s="1"/>
  <c r="L245" i="9"/>
  <c r="AF245" i="9" s="1"/>
  <c r="AO170" i="9"/>
  <c r="Y175" i="9"/>
  <c r="AI175" i="9" s="1"/>
  <c r="AM175" i="9"/>
  <c r="AK183" i="9"/>
  <c r="AN183" i="9"/>
  <c r="AL183" i="9"/>
  <c r="AI186" i="9"/>
  <c r="AO186" i="9"/>
  <c r="AM186" i="9"/>
  <c r="AL186" i="9"/>
  <c r="AJ186" i="9"/>
  <c r="AK192" i="9"/>
  <c r="L201" i="9"/>
  <c r="AF201" i="9" s="1"/>
  <c r="AA201" i="9"/>
  <c r="AK201" i="9" s="1"/>
  <c r="Y220" i="9"/>
  <c r="AI220" i="9" s="1"/>
  <c r="L220" i="9"/>
  <c r="AF220" i="9" s="1"/>
  <c r="Y283" i="9"/>
  <c r="AI283" i="9" s="1"/>
  <c r="L283" i="9"/>
  <c r="AF283" i="9" s="1"/>
  <c r="AP165" i="9"/>
  <c r="AN176" i="9"/>
  <c r="AN180" i="9"/>
  <c r="AP181" i="9"/>
  <c r="AN184" i="9"/>
  <c r="AN188" i="9"/>
  <c r="AN192" i="9"/>
  <c r="AN196" i="9"/>
  <c r="AP197" i="9"/>
  <c r="AL199" i="9"/>
  <c r="AN200" i="9"/>
  <c r="AJ202" i="9"/>
  <c r="AL203" i="9"/>
  <c r="AN204" i="9"/>
  <c r="AJ206" i="9"/>
  <c r="AL207" i="9"/>
  <c r="AN208" i="9"/>
  <c r="AJ210" i="9"/>
  <c r="AL211" i="9"/>
  <c r="AN212" i="9"/>
  <c r="AJ214" i="9"/>
  <c r="AL215" i="9"/>
  <c r="AN216" i="9"/>
  <c r="AP217" i="9"/>
  <c r="AJ218" i="9"/>
  <c r="AL219" i="9"/>
  <c r="AN220" i="9"/>
  <c r="AJ222" i="9"/>
  <c r="AL223" i="9"/>
  <c r="AN224" i="9"/>
  <c r="AJ226" i="9"/>
  <c r="AL227" i="9"/>
  <c r="AN228" i="9"/>
  <c r="AJ230" i="9"/>
  <c r="AM231" i="9"/>
  <c r="AO233" i="9"/>
  <c r="AJ233" i="9"/>
  <c r="AI237" i="9"/>
  <c r="AN242" i="9"/>
  <c r="AL242" i="9"/>
  <c r="AI249" i="9"/>
  <c r="AO249" i="9"/>
  <c r="AN249" i="9"/>
  <c r="AM249" i="9"/>
  <c r="AL249" i="9"/>
  <c r="AK254" i="9"/>
  <c r="Y259" i="9"/>
  <c r="AI259" i="9" s="1"/>
  <c r="L259" i="9"/>
  <c r="AF259" i="9" s="1"/>
  <c r="AP259" i="9" s="1"/>
  <c r="L262" i="9"/>
  <c r="AF262" i="9" s="1"/>
  <c r="L272" i="9"/>
  <c r="AF272" i="9" s="1"/>
  <c r="AA272" i="9"/>
  <c r="AK272" i="9" s="1"/>
  <c r="Y279" i="9"/>
  <c r="AI279" i="9" s="1"/>
  <c r="L279" i="9"/>
  <c r="AF279" i="9" s="1"/>
  <c r="L282" i="9"/>
  <c r="AF282" i="9" s="1"/>
  <c r="AN199" i="9"/>
  <c r="AL202" i="9"/>
  <c r="AN203" i="9"/>
  <c r="AL206" i="9"/>
  <c r="AN207" i="9"/>
  <c r="AP208" i="9"/>
  <c r="AL210" i="9"/>
  <c r="AN211" i="9"/>
  <c r="AL214" i="9"/>
  <c r="AN215" i="9"/>
  <c r="AL218" i="9"/>
  <c r="AN219" i="9"/>
  <c r="AP220" i="9"/>
  <c r="AL222" i="9"/>
  <c r="AN223" i="9"/>
  <c r="AL226" i="9"/>
  <c r="AN227" i="9"/>
  <c r="AL230" i="9"/>
  <c r="AL234" i="9"/>
  <c r="AL237" i="9"/>
  <c r="L240" i="9"/>
  <c r="AF240" i="9" s="1"/>
  <c r="L241" i="9"/>
  <c r="AF241" i="9" s="1"/>
  <c r="Y243" i="9"/>
  <c r="AI243" i="9" s="1"/>
  <c r="L243" i="9"/>
  <c r="AF243" i="9" s="1"/>
  <c r="AP243" i="9" s="1"/>
  <c r="AK246" i="9"/>
  <c r="AN246" i="9"/>
  <c r="AL246" i="9"/>
  <c r="Y267" i="9"/>
  <c r="AI267" i="9" s="1"/>
  <c r="L267" i="9"/>
  <c r="AF267" i="9" s="1"/>
  <c r="Y287" i="9"/>
  <c r="L287" i="9"/>
  <c r="AF287" i="9" s="1"/>
  <c r="L288" i="9"/>
  <c r="AF288" i="9" s="1"/>
  <c r="AA288" i="9"/>
  <c r="Y290" i="9"/>
  <c r="AJ300" i="9"/>
  <c r="AO300" i="9"/>
  <c r="AP300" i="9"/>
  <c r="AN300" i="9"/>
  <c r="AM300" i="9"/>
  <c r="AL300" i="9"/>
  <c r="AK300" i="9"/>
  <c r="AI300" i="9"/>
  <c r="AN301" i="9"/>
  <c r="AL301" i="9"/>
  <c r="AI301" i="9"/>
  <c r="AP301" i="9"/>
  <c r="AO301" i="9"/>
  <c r="AM301" i="9"/>
  <c r="AK301" i="9"/>
  <c r="AJ301" i="9"/>
  <c r="Y325" i="9"/>
  <c r="AI325" i="9" s="1"/>
  <c r="L325" i="9"/>
  <c r="AF325" i="9" s="1"/>
  <c r="AE363" i="9"/>
  <c r="AO363" i="9" s="1"/>
  <c r="L363" i="9"/>
  <c r="AF363" i="9" s="1"/>
  <c r="AO199" i="9"/>
  <c r="AM202" i="9"/>
  <c r="AO203" i="9"/>
  <c r="AM206" i="9"/>
  <c r="AO207" i="9"/>
  <c r="AM210" i="9"/>
  <c r="AO211" i="9"/>
  <c r="AM214" i="9"/>
  <c r="AO215" i="9"/>
  <c r="AM218" i="9"/>
  <c r="AO219" i="9"/>
  <c r="AM222" i="9"/>
  <c r="AO223" i="9"/>
  <c r="AM226" i="9"/>
  <c r="AO227" i="9"/>
  <c r="AM230" i="9"/>
  <c r="AN231" i="9"/>
  <c r="AK235" i="9"/>
  <c r="AN235" i="9"/>
  <c r="AM237" i="9"/>
  <c r="L242" i="9"/>
  <c r="AF242" i="9" s="1"/>
  <c r="Y242" i="9"/>
  <c r="AI242" i="9" s="1"/>
  <c r="Y247" i="9"/>
  <c r="AI247" i="9" s="1"/>
  <c r="L247" i="9"/>
  <c r="AF247" i="9" s="1"/>
  <c r="Z253" i="9"/>
  <c r="AJ253" i="9" s="1"/>
  <c r="L253" i="9"/>
  <c r="AF253" i="9" s="1"/>
  <c r="Y271" i="9"/>
  <c r="AI271" i="9" s="1"/>
  <c r="L271" i="9"/>
  <c r="AF271" i="9" s="1"/>
  <c r="L274" i="9"/>
  <c r="AF274" i="9" s="1"/>
  <c r="Y295" i="9"/>
  <c r="L295" i="9"/>
  <c r="AF295" i="9" s="1"/>
  <c r="Y354" i="9"/>
  <c r="AI354" i="9" s="1"/>
  <c r="L202" i="9"/>
  <c r="AF202" i="9" s="1"/>
  <c r="AN202" i="9"/>
  <c r="L206" i="9"/>
  <c r="AF206" i="9" s="1"/>
  <c r="AN206" i="9"/>
  <c r="L210" i="9"/>
  <c r="AF210" i="9" s="1"/>
  <c r="AN210" i="9"/>
  <c r="AP211" i="9"/>
  <c r="L214" i="9"/>
  <c r="AF214" i="9" s="1"/>
  <c r="AN214" i="9"/>
  <c r="L218" i="9"/>
  <c r="AF218" i="9" s="1"/>
  <c r="AN218" i="9"/>
  <c r="AP219" i="9"/>
  <c r="L222" i="9"/>
  <c r="AF222" i="9" s="1"/>
  <c r="AN222" i="9"/>
  <c r="AP223" i="9"/>
  <c r="L226" i="9"/>
  <c r="AF226" i="9" s="1"/>
  <c r="AN226" i="9"/>
  <c r="L230" i="9"/>
  <c r="AF230" i="9" s="1"/>
  <c r="AN230" i="9"/>
  <c r="Y239" i="9"/>
  <c r="AI239" i="9" s="1"/>
  <c r="L239" i="9"/>
  <c r="AF239" i="9" s="1"/>
  <c r="L256" i="9"/>
  <c r="AF256" i="9" s="1"/>
  <c r="AA256" i="9"/>
  <c r="AK256" i="9" s="1"/>
  <c r="Y275" i="9"/>
  <c r="L275" i="9"/>
  <c r="AF275" i="9" s="1"/>
  <c r="L276" i="9"/>
  <c r="AF276" i="9" s="1"/>
  <c r="AA276" i="9"/>
  <c r="AK276" i="9" s="1"/>
  <c r="Y307" i="9"/>
  <c r="L307" i="9"/>
  <c r="AF307" i="9" s="1"/>
  <c r="L328" i="9"/>
  <c r="AF328" i="9" s="1"/>
  <c r="Z328" i="9"/>
  <c r="AJ328" i="9" s="1"/>
  <c r="AI199" i="9"/>
  <c r="AO202" i="9"/>
  <c r="AI203" i="9"/>
  <c r="AO206" i="9"/>
  <c r="AI207" i="9"/>
  <c r="AO210" i="9"/>
  <c r="AI211" i="9"/>
  <c r="AO214" i="9"/>
  <c r="AI215" i="9"/>
  <c r="AO218" i="9"/>
  <c r="AI219" i="9"/>
  <c r="AO222" i="9"/>
  <c r="AI223" i="9"/>
  <c r="AO226" i="9"/>
  <c r="AI227" i="9"/>
  <c r="AO230" i="9"/>
  <c r="AJ231" i="9"/>
  <c r="AM234" i="9"/>
  <c r="L235" i="9"/>
  <c r="AF235" i="9" s="1"/>
  <c r="Y235" i="9"/>
  <c r="AI235" i="9" s="1"/>
  <c r="AJ235" i="9"/>
  <c r="L236" i="9"/>
  <c r="AF236" i="9" s="1"/>
  <c r="AM236" i="9"/>
  <c r="AI245" i="9"/>
  <c r="AO245" i="9"/>
  <c r="AL245" i="9"/>
  <c r="AO246" i="9"/>
  <c r="Z249" i="9"/>
  <c r="AJ249" i="9" s="1"/>
  <c r="L249" i="9"/>
  <c r="AF249" i="9" s="1"/>
  <c r="L254" i="9"/>
  <c r="AF254" i="9" s="1"/>
  <c r="AP254" i="9" s="1"/>
  <c r="L260" i="9"/>
  <c r="AF260" i="9" s="1"/>
  <c r="AA260" i="9"/>
  <c r="AK260" i="9" s="1"/>
  <c r="L280" i="9"/>
  <c r="AF280" i="9" s="1"/>
  <c r="AA280" i="9"/>
  <c r="AK280" i="9" s="1"/>
  <c r="AN324" i="9"/>
  <c r="AL324" i="9"/>
  <c r="AI324" i="9"/>
  <c r="AO324" i="9"/>
  <c r="AM324" i="9"/>
  <c r="AK324" i="9"/>
  <c r="AM232" i="9"/>
  <c r="L246" i="9"/>
  <c r="AF246" i="9" s="1"/>
  <c r="Y246" i="9"/>
  <c r="AI246" i="9" s="1"/>
  <c r="AI253" i="9"/>
  <c r="AO253" i="9"/>
  <c r="AN253" i="9"/>
  <c r="AM253" i="9"/>
  <c r="AL253" i="9"/>
  <c r="L264" i="9"/>
  <c r="AF264" i="9" s="1"/>
  <c r="AA264" i="9"/>
  <c r="AK264" i="9" s="1"/>
  <c r="L284" i="9"/>
  <c r="AF284" i="9" s="1"/>
  <c r="AA284" i="9"/>
  <c r="AK284" i="9" s="1"/>
  <c r="AL231" i="9"/>
  <c r="AM235" i="9"/>
  <c r="AO237" i="9"/>
  <c r="AK243" i="9"/>
  <c r="AM244" i="9"/>
  <c r="AK247" i="9"/>
  <c r="AK253" i="9"/>
  <c r="Y255" i="9"/>
  <c r="AI255" i="9" s="1"/>
  <c r="L255" i="9"/>
  <c r="AF255" i="9" s="1"/>
  <c r="L268" i="9"/>
  <c r="AF268" i="9" s="1"/>
  <c r="AA268" i="9"/>
  <c r="AK268" i="9" s="1"/>
  <c r="AL304" i="9"/>
  <c r="AJ304" i="9"/>
  <c r="AO304" i="9"/>
  <c r="AP304" i="9"/>
  <c r="AN304" i="9"/>
  <c r="AM304" i="9"/>
  <c r="AK304" i="9"/>
  <c r="AI304" i="9"/>
  <c r="AN336" i="9"/>
  <c r="AM336" i="9"/>
  <c r="AL336" i="9"/>
  <c r="AK336" i="9"/>
  <c r="AI336" i="9"/>
  <c r="AO336" i="9"/>
  <c r="AP232" i="9"/>
  <c r="AN239" i="9"/>
  <c r="AN243" i="9"/>
  <c r="AN247" i="9"/>
  <c r="AL250" i="9"/>
  <c r="AN251" i="9"/>
  <c r="AL254" i="9"/>
  <c r="AN255" i="9"/>
  <c r="AP256" i="9"/>
  <c r="AJ257" i="9"/>
  <c r="AL258" i="9"/>
  <c r="AN259" i="9"/>
  <c r="AJ261" i="9"/>
  <c r="AL262" i="9"/>
  <c r="AN263" i="9"/>
  <c r="AJ265" i="9"/>
  <c r="AL266" i="9"/>
  <c r="AN267" i="9"/>
  <c r="AJ269" i="9"/>
  <c r="AL270" i="9"/>
  <c r="AN271" i="9"/>
  <c r="AJ273" i="9"/>
  <c r="AL274" i="9"/>
  <c r="AN275" i="9"/>
  <c r="AJ277" i="9"/>
  <c r="AL278" i="9"/>
  <c r="AN279" i="9"/>
  <c r="AJ281" i="9"/>
  <c r="AL282" i="9"/>
  <c r="AN283" i="9"/>
  <c r="AJ285" i="9"/>
  <c r="AL286" i="9"/>
  <c r="AN287" i="9"/>
  <c r="AK289" i="9"/>
  <c r="AI290" i="9"/>
  <c r="L294" i="9"/>
  <c r="AF294" i="9" s="1"/>
  <c r="Y294" i="9"/>
  <c r="AJ294" i="9"/>
  <c r="AN297" i="9"/>
  <c r="AN305" i="9"/>
  <c r="AL305" i="9"/>
  <c r="AI305" i="9"/>
  <c r="AL308" i="9"/>
  <c r="AJ308" i="9"/>
  <c r="AO308" i="9"/>
  <c r="L312" i="9"/>
  <c r="AF312" i="9" s="1"/>
  <c r="Z312" i="9"/>
  <c r="AK316" i="9"/>
  <c r="AP335" i="9"/>
  <c r="Y349" i="9"/>
  <c r="AI349" i="9" s="1"/>
  <c r="L349" i="9"/>
  <c r="AF349" i="9" s="1"/>
  <c r="AP355" i="9"/>
  <c r="AE367" i="9"/>
  <c r="AO367" i="9" s="1"/>
  <c r="L367" i="9"/>
  <c r="AF367" i="9" s="1"/>
  <c r="AP367" i="9" s="1"/>
  <c r="Y371" i="9"/>
  <c r="AI371" i="9" s="1"/>
  <c r="L371" i="9"/>
  <c r="AF371" i="9" s="1"/>
  <c r="AN250" i="9"/>
  <c r="AP251" i="9"/>
  <c r="AN254" i="9"/>
  <c r="AL257" i="9"/>
  <c r="AN258" i="9"/>
  <c r="AL261" i="9"/>
  <c r="AN262" i="9"/>
  <c r="AL265" i="9"/>
  <c r="AN266" i="9"/>
  <c r="AP267" i="9"/>
  <c r="AL269" i="9"/>
  <c r="AN270" i="9"/>
  <c r="AL273" i="9"/>
  <c r="AN274" i="9"/>
  <c r="AP275" i="9"/>
  <c r="AL277" i="9"/>
  <c r="AN278" i="9"/>
  <c r="AL281" i="9"/>
  <c r="AN282" i="9"/>
  <c r="AL285" i="9"/>
  <c r="AN286" i="9"/>
  <c r="AP287" i="9"/>
  <c r="AN289" i="9"/>
  <c r="AL290" i="9"/>
  <c r="AM294" i="9"/>
  <c r="L296" i="9"/>
  <c r="AF296" i="9" s="1"/>
  <c r="AJ296" i="9"/>
  <c r="AO296" i="9"/>
  <c r="L304" i="9"/>
  <c r="AF304" i="9" s="1"/>
  <c r="Y306" i="9"/>
  <c r="L306" i="9"/>
  <c r="AF306" i="9" s="1"/>
  <c r="L309" i="9"/>
  <c r="AF309" i="9" s="1"/>
  <c r="Y309" i="9"/>
  <c r="L311" i="9"/>
  <c r="AF311" i="9" s="1"/>
  <c r="AN312" i="9"/>
  <c r="AL312" i="9"/>
  <c r="AJ312" i="9"/>
  <c r="AI312" i="9"/>
  <c r="AO312" i="9"/>
  <c r="Y313" i="9"/>
  <c r="L313" i="9"/>
  <c r="AF313" i="9" s="1"/>
  <c r="Y318" i="9"/>
  <c r="AI318" i="9" s="1"/>
  <c r="L318" i="9"/>
  <c r="AF318" i="9" s="1"/>
  <c r="L320" i="9"/>
  <c r="AF320" i="9" s="1"/>
  <c r="Z320" i="9"/>
  <c r="AJ320" i="9" s="1"/>
  <c r="L340" i="9"/>
  <c r="AF340" i="9" s="1"/>
  <c r="Z340" i="9"/>
  <c r="AJ340" i="9" s="1"/>
  <c r="AO250" i="9"/>
  <c r="AO254" i="9"/>
  <c r="AM257" i="9"/>
  <c r="AO258" i="9"/>
  <c r="AM261" i="9"/>
  <c r="AO262" i="9"/>
  <c r="AM265" i="9"/>
  <c r="AO266" i="9"/>
  <c r="AM269" i="9"/>
  <c r="AO270" i="9"/>
  <c r="AM273" i="9"/>
  <c r="AO274" i="9"/>
  <c r="AM277" i="9"/>
  <c r="AO278" i="9"/>
  <c r="AM281" i="9"/>
  <c r="AO282" i="9"/>
  <c r="AM285" i="9"/>
  <c r="AO286" i="9"/>
  <c r="AO289" i="9"/>
  <c r="AM290" i="9"/>
  <c r="L292" i="9"/>
  <c r="AF292" i="9" s="1"/>
  <c r="AJ292" i="9"/>
  <c r="AO292" i="9"/>
  <c r="AO294" i="9"/>
  <c r="Y302" i="9"/>
  <c r="L302" i="9"/>
  <c r="AF302" i="9" s="1"/>
  <c r="L305" i="9"/>
  <c r="AF305" i="9" s="1"/>
  <c r="Y305" i="9"/>
  <c r="AN328" i="9"/>
  <c r="AM328" i="9"/>
  <c r="AL328" i="9"/>
  <c r="AK328" i="9"/>
  <c r="AI328" i="9"/>
  <c r="AO328" i="9"/>
  <c r="AC357" i="9"/>
  <c r="AM357" i="9" s="1"/>
  <c r="L357" i="9"/>
  <c r="AF357" i="9" s="1"/>
  <c r="L373" i="9"/>
  <c r="AF373" i="9" s="1"/>
  <c r="Y373" i="9"/>
  <c r="AI373" i="9" s="1"/>
  <c r="AN430" i="9"/>
  <c r="AM430" i="9"/>
  <c r="AL430" i="9"/>
  <c r="AK430" i="9"/>
  <c r="AO430" i="9"/>
  <c r="AP430" i="9"/>
  <c r="AI430" i="9"/>
  <c r="L257" i="9"/>
  <c r="AF257" i="9" s="1"/>
  <c r="AN257" i="9"/>
  <c r="AP258" i="9"/>
  <c r="L261" i="9"/>
  <c r="AF261" i="9" s="1"/>
  <c r="AN261" i="9"/>
  <c r="L265" i="9"/>
  <c r="AF265" i="9" s="1"/>
  <c r="AP265" i="9" s="1"/>
  <c r="AN265" i="9"/>
  <c r="L269" i="9"/>
  <c r="AF269" i="9" s="1"/>
  <c r="AN269" i="9"/>
  <c r="AP270" i="9"/>
  <c r="L273" i="9"/>
  <c r="AF273" i="9" s="1"/>
  <c r="AN273" i="9"/>
  <c r="L277" i="9"/>
  <c r="AF277" i="9" s="1"/>
  <c r="AN277" i="9"/>
  <c r="AP278" i="9"/>
  <c r="L281" i="9"/>
  <c r="AF281" i="9" s="1"/>
  <c r="AP281" i="9" s="1"/>
  <c r="AN281" i="9"/>
  <c r="L285" i="9"/>
  <c r="AF285" i="9" s="1"/>
  <c r="AP285" i="9" s="1"/>
  <c r="AN285" i="9"/>
  <c r="AP286" i="9"/>
  <c r="L289" i="9"/>
  <c r="AF289" i="9" s="1"/>
  <c r="AO290" i="9"/>
  <c r="L297" i="9"/>
  <c r="AF297" i="9" s="1"/>
  <c r="AL297" i="9"/>
  <c r="AI297" i="9"/>
  <c r="AC299" i="9"/>
  <c r="AC17" i="9" s="1"/>
  <c r="Y301" i="9"/>
  <c r="AP315" i="9"/>
  <c r="L319" i="9"/>
  <c r="AF319" i="9" s="1"/>
  <c r="AN320" i="9"/>
  <c r="AL320" i="9"/>
  <c r="AI320" i="9"/>
  <c r="AO320" i="9"/>
  <c r="Y321" i="9"/>
  <c r="AI321" i="9" s="1"/>
  <c r="L321" i="9"/>
  <c r="AF321" i="9" s="1"/>
  <c r="Y326" i="9"/>
  <c r="AI326" i="9" s="1"/>
  <c r="L326" i="9"/>
  <c r="AF326" i="9" s="1"/>
  <c r="L332" i="9"/>
  <c r="AF332" i="9" s="1"/>
  <c r="Z332" i="9"/>
  <c r="AJ332" i="9" s="1"/>
  <c r="AN340" i="9"/>
  <c r="AM340" i="9"/>
  <c r="AL340" i="9"/>
  <c r="AK340" i="9"/>
  <c r="AI340" i="9"/>
  <c r="AO340" i="9"/>
  <c r="AI250" i="9"/>
  <c r="AI254" i="9"/>
  <c r="AO257" i="9"/>
  <c r="AI258" i="9"/>
  <c r="AO261" i="9"/>
  <c r="AI262" i="9"/>
  <c r="AO265" i="9"/>
  <c r="AO269" i="9"/>
  <c r="AI270" i="9"/>
  <c r="AO273" i="9"/>
  <c r="AI274" i="9"/>
  <c r="AO277" i="9"/>
  <c r="AI278" i="9"/>
  <c r="AO281" i="9"/>
  <c r="AI282" i="9"/>
  <c r="AO285" i="9"/>
  <c r="AK292" i="9"/>
  <c r="L293" i="9"/>
  <c r="AF293" i="9" s="1"/>
  <c r="AL293" i="9"/>
  <c r="AI293" i="9"/>
  <c r="AL296" i="9"/>
  <c r="AJ297" i="9"/>
  <c r="AN298" i="9"/>
  <c r="AK298" i="9"/>
  <c r="AP312" i="9"/>
  <c r="Y314" i="9"/>
  <c r="AI314" i="9" s="1"/>
  <c r="L314" i="9"/>
  <c r="AF314" i="9" s="1"/>
  <c r="L316" i="9"/>
  <c r="AF316" i="9" s="1"/>
  <c r="Z316" i="9"/>
  <c r="AJ316" i="9" s="1"/>
  <c r="AK320" i="9"/>
  <c r="AP331" i="9"/>
  <c r="L344" i="9"/>
  <c r="AF344" i="9" s="1"/>
  <c r="Z344" i="9"/>
  <c r="AN350" i="9"/>
  <c r="AJ350" i="9"/>
  <c r="AO350" i="9"/>
  <c r="AM350" i="9"/>
  <c r="AL350" i="9"/>
  <c r="AK350" i="9"/>
  <c r="AP257" i="9"/>
  <c r="AL289" i="9"/>
  <c r="AI289" i="9"/>
  <c r="AN294" i="9"/>
  <c r="AK294" i="9"/>
  <c r="AK297" i="9"/>
  <c r="AP309" i="9"/>
  <c r="AN309" i="9"/>
  <c r="AL309" i="9"/>
  <c r="AK309" i="9"/>
  <c r="AI309" i="9"/>
  <c r="Y310" i="9"/>
  <c r="L310" i="9"/>
  <c r="AF310" i="9" s="1"/>
  <c r="AM320" i="9"/>
  <c r="AP323" i="9"/>
  <c r="AN332" i="9"/>
  <c r="AM332" i="9"/>
  <c r="AL332" i="9"/>
  <c r="AK332" i="9"/>
  <c r="AI332" i="9"/>
  <c r="AO332" i="9"/>
  <c r="AP343" i="9"/>
  <c r="AP363" i="9"/>
  <c r="AJ289" i="9"/>
  <c r="AN290" i="9"/>
  <c r="AK290" i="9"/>
  <c r="AI294" i="9"/>
  <c r="AM297" i="9"/>
  <c r="L298" i="9"/>
  <c r="AF298" i="9" s="1"/>
  <c r="Y298" i="9"/>
  <c r="AP311" i="9"/>
  <c r="AN316" i="9"/>
  <c r="AL316" i="9"/>
  <c r="AI316" i="9"/>
  <c r="AO316" i="9"/>
  <c r="Y317" i="9"/>
  <c r="L317" i="9"/>
  <c r="AF317" i="9" s="1"/>
  <c r="Y322" i="9"/>
  <c r="AI322" i="9" s="1"/>
  <c r="L322" i="9"/>
  <c r="AF322" i="9" s="1"/>
  <c r="L324" i="9"/>
  <c r="AF324" i="9" s="1"/>
  <c r="Z324" i="9"/>
  <c r="AJ324" i="9" s="1"/>
  <c r="L336" i="9"/>
  <c r="AF336" i="9" s="1"/>
  <c r="Z336" i="9"/>
  <c r="AJ336" i="9" s="1"/>
  <c r="AN344" i="9"/>
  <c r="AM344" i="9"/>
  <c r="AL344" i="9"/>
  <c r="AK344" i="9"/>
  <c r="AJ344" i="9"/>
  <c r="AI344" i="9"/>
  <c r="AO344" i="9"/>
  <c r="L396" i="9"/>
  <c r="AF396" i="9" s="1"/>
  <c r="AD396" i="9"/>
  <c r="AK397" i="9"/>
  <c r="AJ397" i="9"/>
  <c r="AI397" i="9"/>
  <c r="AM397" i="9"/>
  <c r="AO397" i="9"/>
  <c r="AN397" i="9"/>
  <c r="AL397" i="9"/>
  <c r="AM291" i="9"/>
  <c r="AM295" i="9"/>
  <c r="AM299" i="9"/>
  <c r="AK302" i="9"/>
  <c r="AM303" i="9"/>
  <c r="AK306" i="9"/>
  <c r="AM307" i="9"/>
  <c r="AK310" i="9"/>
  <c r="AM311" i="9"/>
  <c r="AI313" i="9"/>
  <c r="AK314" i="9"/>
  <c r="AM315" i="9"/>
  <c r="AI317" i="9"/>
  <c r="AK318" i="9"/>
  <c r="AM319" i="9"/>
  <c r="AK322" i="9"/>
  <c r="AM323" i="9"/>
  <c r="AK326" i="9"/>
  <c r="AM327" i="9"/>
  <c r="AI329" i="9"/>
  <c r="AK330" i="9"/>
  <c r="AM331" i="9"/>
  <c r="AI333" i="9"/>
  <c r="AK334" i="9"/>
  <c r="AM335" i="9"/>
  <c r="AI337" i="9"/>
  <c r="AK338" i="9"/>
  <c r="AM339" i="9"/>
  <c r="AI341" i="9"/>
  <c r="AK342" i="9"/>
  <c r="AM343" i="9"/>
  <c r="AI345" i="9"/>
  <c r="AK346" i="9"/>
  <c r="AM347" i="9"/>
  <c r="L348" i="9"/>
  <c r="AF348" i="9" s="1"/>
  <c r="Y348" i="9"/>
  <c r="AI348" i="9" s="1"/>
  <c r="AK348" i="9"/>
  <c r="AL349" i="9"/>
  <c r="AM352" i="9"/>
  <c r="AL358" i="9"/>
  <c r="L361" i="9"/>
  <c r="AF361" i="9" s="1"/>
  <c r="Y361" i="9"/>
  <c r="AI361" i="9" s="1"/>
  <c r="AI364" i="9"/>
  <c r="L365" i="9"/>
  <c r="AF365" i="9" s="1"/>
  <c r="Y365" i="9"/>
  <c r="AI365" i="9" s="1"/>
  <c r="AI368" i="9"/>
  <c r="L369" i="9"/>
  <c r="AF369" i="9" s="1"/>
  <c r="Y369" i="9"/>
  <c r="AI369" i="9" s="1"/>
  <c r="Y384" i="9"/>
  <c r="L384" i="9"/>
  <c r="L386" i="9"/>
  <c r="AF386" i="9" s="1"/>
  <c r="AP393" i="9"/>
  <c r="AE416" i="9"/>
  <c r="Z438" i="9"/>
  <c r="AJ438" i="9" s="1"/>
  <c r="AK313" i="9"/>
  <c r="AK317" i="9"/>
  <c r="AK321" i="9"/>
  <c r="AK325" i="9"/>
  <c r="AK329" i="9"/>
  <c r="AK333" i="9"/>
  <c r="AK337" i="9"/>
  <c r="AK341" i="9"/>
  <c r="AK345" i="9"/>
  <c r="AM348" i="9"/>
  <c r="AJ356" i="9"/>
  <c r="AN356" i="9"/>
  <c r="AA359" i="9"/>
  <c r="L360" i="9"/>
  <c r="AF360" i="9" s="1"/>
  <c r="Y360" i="9"/>
  <c r="AI360" i="9" s="1"/>
  <c r="AP362" i="9"/>
  <c r="L364" i="9"/>
  <c r="AF364" i="9" s="1"/>
  <c r="Y364" i="9"/>
  <c r="L368" i="9"/>
  <c r="AF368" i="9" s="1"/>
  <c r="Y368" i="9"/>
  <c r="AO368" i="9"/>
  <c r="Y376" i="9"/>
  <c r="AI376" i="9" s="1"/>
  <c r="L376" i="9"/>
  <c r="AF376" i="9" s="1"/>
  <c r="Z401" i="9"/>
  <c r="Z16" i="9" s="1"/>
  <c r="AJ16" i="9" s="1"/>
  <c r="L401" i="9"/>
  <c r="AF401" i="9" s="1"/>
  <c r="AN447" i="9"/>
  <c r="AK447" i="9"/>
  <c r="AO447" i="9"/>
  <c r="AM447" i="9"/>
  <c r="AL447" i="9"/>
  <c r="AJ447" i="9"/>
  <c r="AN302" i="9"/>
  <c r="AN306" i="9"/>
  <c r="AN310" i="9"/>
  <c r="AL313" i="9"/>
  <c r="AN314" i="9"/>
  <c r="AL317" i="9"/>
  <c r="AN318" i="9"/>
  <c r="AL321" i="9"/>
  <c r="AN322" i="9"/>
  <c r="AL325" i="9"/>
  <c r="AN326" i="9"/>
  <c r="AL329" i="9"/>
  <c r="L330" i="9"/>
  <c r="AF330" i="9" s="1"/>
  <c r="AN330" i="9"/>
  <c r="AL333" i="9"/>
  <c r="L334" i="9"/>
  <c r="AF334" i="9" s="1"/>
  <c r="AN334" i="9"/>
  <c r="AL337" i="9"/>
  <c r="L338" i="9"/>
  <c r="AF338" i="9" s="1"/>
  <c r="AN338" i="9"/>
  <c r="AL341" i="9"/>
  <c r="L342" i="9"/>
  <c r="AF342" i="9" s="1"/>
  <c r="AN342" i="9"/>
  <c r="AL345" i="9"/>
  <c r="L346" i="9"/>
  <c r="AF346" i="9" s="1"/>
  <c r="AN346" i="9"/>
  <c r="AO348" i="9"/>
  <c r="L350" i="9"/>
  <c r="AF350" i="9" s="1"/>
  <c r="Y350" i="9"/>
  <c r="AI350" i="9" s="1"/>
  <c r="L351" i="9"/>
  <c r="AF351" i="9" s="1"/>
  <c r="AM354" i="9"/>
  <c r="Y380" i="9"/>
  <c r="AI380" i="9" s="1"/>
  <c r="L380" i="9"/>
  <c r="AF380" i="9" s="1"/>
  <c r="L410" i="9"/>
  <c r="AF410" i="9" s="1"/>
  <c r="Y433" i="9"/>
  <c r="L433" i="9"/>
  <c r="AF433" i="9" s="1"/>
  <c r="AJ352" i="9"/>
  <c r="AN352" i="9"/>
  <c r="L356" i="9"/>
  <c r="AF356" i="9" s="1"/>
  <c r="Y356" i="9"/>
  <c r="AI356" i="9" s="1"/>
  <c r="AL357" i="9"/>
  <c r="AP391" i="9"/>
  <c r="L406" i="9"/>
  <c r="AF406" i="9" s="1"/>
  <c r="AA406" i="9"/>
  <c r="L420" i="9"/>
  <c r="AF420" i="9" s="1"/>
  <c r="AP420" i="9" s="1"/>
  <c r="AD420" i="9"/>
  <c r="AN420" i="9" s="1"/>
  <c r="L477" i="9"/>
  <c r="AF477" i="9" s="1"/>
  <c r="Z477" i="9"/>
  <c r="AJ477" i="9" s="1"/>
  <c r="AN313" i="9"/>
  <c r="AN317" i="9"/>
  <c r="AN321" i="9"/>
  <c r="AN325" i="9"/>
  <c r="L329" i="9"/>
  <c r="AF329" i="9" s="1"/>
  <c r="AN329" i="9"/>
  <c r="L333" i="9"/>
  <c r="AF333" i="9" s="1"/>
  <c r="AN333" i="9"/>
  <c r="L337" i="9"/>
  <c r="AF337" i="9" s="1"/>
  <c r="AN337" i="9"/>
  <c r="L341" i="9"/>
  <c r="AF341" i="9" s="1"/>
  <c r="AN341" i="9"/>
  <c r="L345" i="9"/>
  <c r="AF345" i="9" s="1"/>
  <c r="AN345" i="9"/>
  <c r="AL356" i="9"/>
  <c r="AN358" i="9"/>
  <c r="AJ358" i="9"/>
  <c r="AL361" i="9"/>
  <c r="AL365" i="9"/>
  <c r="AL369" i="9"/>
  <c r="Y372" i="9"/>
  <c r="AI372" i="9" s="1"/>
  <c r="L372" i="9"/>
  <c r="AF372" i="9" s="1"/>
  <c r="AP372" i="9" s="1"/>
  <c r="AL373" i="9"/>
  <c r="L381" i="9"/>
  <c r="AF381" i="9" s="1"/>
  <c r="AP381" i="9" s="1"/>
  <c r="AJ348" i="9"/>
  <c r="AN348" i="9"/>
  <c r="Y352" i="9"/>
  <c r="AI352" i="9" s="1"/>
  <c r="AL353" i="9"/>
  <c r="AP389" i="9"/>
  <c r="L402" i="9"/>
  <c r="AF402" i="9" s="1"/>
  <c r="Z402" i="9"/>
  <c r="AJ402" i="9" s="1"/>
  <c r="AB404" i="9"/>
  <c r="L404" i="9"/>
  <c r="AF404" i="9" s="1"/>
  <c r="AD417" i="9"/>
  <c r="L417" i="9"/>
  <c r="AF417" i="9" s="1"/>
  <c r="AL352" i="9"/>
  <c r="AN354" i="9"/>
  <c r="AJ354" i="9"/>
  <c r="AO356" i="9"/>
  <c r="L358" i="9"/>
  <c r="AF358" i="9" s="1"/>
  <c r="Y358" i="9"/>
  <c r="AI358" i="9" s="1"/>
  <c r="AL360" i="9"/>
  <c r="AK360" i="9"/>
  <c r="AJ360" i="9"/>
  <c r="AN360" i="9"/>
  <c r="AL364" i="9"/>
  <c r="AK364" i="9"/>
  <c r="AJ364" i="9"/>
  <c r="AN364" i="9"/>
  <c r="AL368" i="9"/>
  <c r="AK368" i="9"/>
  <c r="AJ368" i="9"/>
  <c r="AN368" i="9"/>
  <c r="Y375" i="9"/>
  <c r="AI375" i="9" s="1"/>
  <c r="L375" i="9"/>
  <c r="AF375" i="9" s="1"/>
  <c r="AD452" i="9"/>
  <c r="AN452" i="9" s="1"/>
  <c r="L452" i="9"/>
  <c r="AF452" i="9" s="1"/>
  <c r="L454" i="9"/>
  <c r="AF454" i="9" s="1"/>
  <c r="Z454" i="9"/>
  <c r="AL351" i="9"/>
  <c r="AL355" i="9"/>
  <c r="AP357" i="9"/>
  <c r="AL359" i="9"/>
  <c r="AJ362" i="9"/>
  <c r="AL363" i="9"/>
  <c r="AJ366" i="9"/>
  <c r="AL367" i="9"/>
  <c r="AP369" i="9"/>
  <c r="AJ370" i="9"/>
  <c r="AL371" i="9"/>
  <c r="AN372" i="9"/>
  <c r="AJ374" i="9"/>
  <c r="AL375" i="9"/>
  <c r="AN376" i="9"/>
  <c r="Y377" i="9"/>
  <c r="AI377" i="9" s="1"/>
  <c r="AP377" i="9"/>
  <c r="AJ378" i="9"/>
  <c r="AL379" i="9"/>
  <c r="AN380" i="9"/>
  <c r="Y381" i="9"/>
  <c r="AI381" i="9" s="1"/>
  <c r="AJ382" i="9"/>
  <c r="AL383" i="9"/>
  <c r="AN384" i="9"/>
  <c r="Y385" i="9"/>
  <c r="AI385" i="9" s="1"/>
  <c r="AP385" i="9"/>
  <c r="AJ386" i="9"/>
  <c r="Y389" i="9"/>
  <c r="AI389" i="9" s="1"/>
  <c r="AK389" i="9"/>
  <c r="AK390" i="9"/>
  <c r="AO390" i="9"/>
  <c r="Y393" i="9"/>
  <c r="AI393" i="9" s="1"/>
  <c r="AK393" i="9"/>
  <c r="AK394" i="9"/>
  <c r="AO394" i="9"/>
  <c r="AM398" i="9"/>
  <c r="AL398" i="9"/>
  <c r="AK398" i="9"/>
  <c r="AO398" i="9"/>
  <c r="AL401" i="9"/>
  <c r="AI402" i="9"/>
  <c r="L403" i="9"/>
  <c r="AF403" i="9" s="1"/>
  <c r="Y405" i="9"/>
  <c r="AI405" i="9" s="1"/>
  <c r="Z410" i="9"/>
  <c r="AJ410" i="9" s="1"/>
  <c r="L422" i="9"/>
  <c r="AF422" i="9" s="1"/>
  <c r="Z422" i="9"/>
  <c r="AJ422" i="9" s="1"/>
  <c r="L431" i="9"/>
  <c r="AF431" i="9" s="1"/>
  <c r="L432" i="9"/>
  <c r="AF432" i="9" s="1"/>
  <c r="AJ445" i="9"/>
  <c r="AO445" i="9"/>
  <c r="AN445" i="9"/>
  <c r="AM445" i="9"/>
  <c r="AL445" i="9"/>
  <c r="AK445" i="9"/>
  <c r="AI445" i="9"/>
  <c r="AP445" i="9"/>
  <c r="L457" i="9"/>
  <c r="AF457" i="9" s="1"/>
  <c r="Z457" i="9"/>
  <c r="AA460" i="9"/>
  <c r="AK460" i="9" s="1"/>
  <c r="L460" i="9"/>
  <c r="AF460" i="9" s="1"/>
  <c r="AP376" i="9"/>
  <c r="L379" i="9"/>
  <c r="AF379" i="9" s="1"/>
  <c r="L383" i="9"/>
  <c r="AF383" i="9" s="1"/>
  <c r="L387" i="9"/>
  <c r="AF387" i="9" s="1"/>
  <c r="AM387" i="9"/>
  <c r="AI387" i="9"/>
  <c r="L391" i="9"/>
  <c r="AF391" i="9" s="1"/>
  <c r="AM391" i="9"/>
  <c r="AI391" i="9"/>
  <c r="L395" i="9"/>
  <c r="AF395" i="9" s="1"/>
  <c r="AN395" i="9"/>
  <c r="AM395" i="9"/>
  <c r="AI395" i="9"/>
  <c r="AP396" i="9"/>
  <c r="L397" i="9"/>
  <c r="AF397" i="9" s="1"/>
  <c r="AO415" i="9"/>
  <c r="AN415" i="9"/>
  <c r="AM415" i="9"/>
  <c r="AI415" i="9"/>
  <c r="AP416" i="9"/>
  <c r="AN418" i="9"/>
  <c r="AM418" i="9"/>
  <c r="AL418" i="9"/>
  <c r="AK418" i="9"/>
  <c r="AO418" i="9"/>
  <c r="AD424" i="9"/>
  <c r="AN424" i="9" s="1"/>
  <c r="L426" i="9"/>
  <c r="AF426" i="9" s="1"/>
  <c r="Z426" i="9"/>
  <c r="AJ426" i="9" s="1"/>
  <c r="L436" i="9"/>
  <c r="AF436" i="9" s="1"/>
  <c r="L437" i="9"/>
  <c r="AF437" i="9" s="1"/>
  <c r="L456" i="9"/>
  <c r="AF456" i="9" s="1"/>
  <c r="AO411" i="9"/>
  <c r="AN411" i="9"/>
  <c r="AM411" i="9"/>
  <c r="AI411" i="9"/>
  <c r="AP412" i="9"/>
  <c r="AK417" i="9"/>
  <c r="AJ417" i="9"/>
  <c r="AI417" i="9"/>
  <c r="AM417" i="9"/>
  <c r="AP424" i="9"/>
  <c r="AN434" i="9"/>
  <c r="AM434" i="9"/>
  <c r="AL434" i="9"/>
  <c r="AK434" i="9"/>
  <c r="AO434" i="9"/>
  <c r="Z442" i="9"/>
  <c r="AJ442" i="9" s="1"/>
  <c r="AD448" i="9"/>
  <c r="AN448" i="9" s="1"/>
  <c r="L448" i="9"/>
  <c r="AF448" i="9" s="1"/>
  <c r="AE474" i="9"/>
  <c r="L474" i="9"/>
  <c r="AF474" i="9" s="1"/>
  <c r="L362" i="9"/>
  <c r="AF362" i="9" s="1"/>
  <c r="AN362" i="9"/>
  <c r="L366" i="9"/>
  <c r="AF366" i="9" s="1"/>
  <c r="AN366" i="9"/>
  <c r="L370" i="9"/>
  <c r="AF370" i="9" s="1"/>
  <c r="AN370" i="9"/>
  <c r="AJ372" i="9"/>
  <c r="L374" i="9"/>
  <c r="AF374" i="9" s="1"/>
  <c r="AN374" i="9"/>
  <c r="AJ376" i="9"/>
  <c r="L378" i="9"/>
  <c r="AF378" i="9" s="1"/>
  <c r="AN378" i="9"/>
  <c r="AJ380" i="9"/>
  <c r="AN382" i="9"/>
  <c r="AJ384" i="9"/>
  <c r="AN386" i="9"/>
  <c r="AK387" i="9"/>
  <c r="AO388" i="9"/>
  <c r="AK388" i="9"/>
  <c r="AM390" i="9"/>
  <c r="AK391" i="9"/>
  <c r="AO392" i="9"/>
  <c r="AK392" i="9"/>
  <c r="AM394" i="9"/>
  <c r="AK395" i="9"/>
  <c r="AP398" i="9"/>
  <c r="AO407" i="9"/>
  <c r="AN407" i="9"/>
  <c r="AM407" i="9"/>
  <c r="AI407" i="9"/>
  <c r="L408" i="9"/>
  <c r="AF408" i="9" s="1"/>
  <c r="AJ411" i="9"/>
  <c r="L413" i="9"/>
  <c r="AF413" i="9" s="1"/>
  <c r="AK413" i="9"/>
  <c r="AJ413" i="9"/>
  <c r="AI413" i="9"/>
  <c r="AM413" i="9"/>
  <c r="AM414" i="9"/>
  <c r="AL414" i="9"/>
  <c r="AK414" i="9"/>
  <c r="AO414" i="9"/>
  <c r="AK415" i="9"/>
  <c r="AL417" i="9"/>
  <c r="AN422" i="9"/>
  <c r="AM422" i="9"/>
  <c r="AL422" i="9"/>
  <c r="AK422" i="9"/>
  <c r="AO422" i="9"/>
  <c r="AI434" i="9"/>
  <c r="L439" i="9"/>
  <c r="AF439" i="9" s="1"/>
  <c r="L440" i="9"/>
  <c r="AF440" i="9" s="1"/>
  <c r="L441" i="9"/>
  <c r="AF441" i="9" s="1"/>
  <c r="AP444" i="9"/>
  <c r="AO362" i="9"/>
  <c r="AO366" i="9"/>
  <c r="AO370" i="9"/>
  <c r="AK372" i="9"/>
  <c r="AO374" i="9"/>
  <c r="AK376" i="9"/>
  <c r="AO378" i="9"/>
  <c r="AK380" i="9"/>
  <c r="AO382" i="9"/>
  <c r="AK384" i="9"/>
  <c r="AO386" i="9"/>
  <c r="AL387" i="9"/>
  <c r="AL391" i="9"/>
  <c r="AL395" i="9"/>
  <c r="AO403" i="9"/>
  <c r="AN403" i="9"/>
  <c r="AM403" i="9"/>
  <c r="AI403" i="9"/>
  <c r="L409" i="9"/>
  <c r="AF409" i="9" s="1"/>
  <c r="AK409" i="9"/>
  <c r="AJ409" i="9"/>
  <c r="AI409" i="9"/>
  <c r="AM409" i="9"/>
  <c r="AM410" i="9"/>
  <c r="AL410" i="9"/>
  <c r="AK410" i="9"/>
  <c r="AO410" i="9"/>
  <c r="AK411" i="9"/>
  <c r="L415" i="9"/>
  <c r="AF415" i="9" s="1"/>
  <c r="AL415" i="9"/>
  <c r="AN417" i="9"/>
  <c r="L418" i="9"/>
  <c r="AF418" i="9" s="1"/>
  <c r="Z418" i="9"/>
  <c r="AJ418" i="9" s="1"/>
  <c r="L427" i="9"/>
  <c r="AF427" i="9" s="1"/>
  <c r="Z430" i="9"/>
  <c r="AJ430" i="9" s="1"/>
  <c r="AP434" i="9"/>
  <c r="AN438" i="9"/>
  <c r="AM438" i="9"/>
  <c r="AL438" i="9"/>
  <c r="AK438" i="9"/>
  <c r="AO438" i="9"/>
  <c r="AN387" i="9"/>
  <c r="AM389" i="9"/>
  <c r="AN391" i="9"/>
  <c r="AM393" i="9"/>
  <c r="AO395" i="9"/>
  <c r="AO399" i="9"/>
  <c r="AN399" i="9"/>
  <c r="AM399" i="9"/>
  <c r="L400" i="9"/>
  <c r="AF400" i="9" s="1"/>
  <c r="AP400" i="9"/>
  <c r="AJ403" i="9"/>
  <c r="AK405" i="9"/>
  <c r="AJ405" i="9"/>
  <c r="AM405" i="9"/>
  <c r="AM406" i="9"/>
  <c r="AL406" i="9"/>
  <c r="AO406" i="9"/>
  <c r="AL409" i="9"/>
  <c r="AI410" i="9"/>
  <c r="L411" i="9"/>
  <c r="AF411" i="9" s="1"/>
  <c r="AL411" i="9"/>
  <c r="AO417" i="9"/>
  <c r="AN426" i="9"/>
  <c r="AM426" i="9"/>
  <c r="AL426" i="9"/>
  <c r="AK426" i="9"/>
  <c r="AO426" i="9"/>
  <c r="L428" i="9"/>
  <c r="AF428" i="9" s="1"/>
  <c r="AP428" i="9"/>
  <c r="L429" i="9"/>
  <c r="AF429" i="9" s="1"/>
  <c r="AP435" i="9"/>
  <c r="AI438" i="9"/>
  <c r="L443" i="9"/>
  <c r="AF443" i="9" s="1"/>
  <c r="AK401" i="9"/>
  <c r="AJ401" i="9"/>
  <c r="AI401" i="9"/>
  <c r="AM401" i="9"/>
  <c r="AM402" i="9"/>
  <c r="AL402" i="9"/>
  <c r="AK402" i="9"/>
  <c r="AO402" i="9"/>
  <c r="L407" i="9"/>
  <c r="AF407" i="9" s="1"/>
  <c r="AP423" i="9"/>
  <c r="Z434" i="9"/>
  <c r="AJ434" i="9" s="1"/>
  <c r="AN442" i="9"/>
  <c r="AM442" i="9"/>
  <c r="AL442" i="9"/>
  <c r="AK442" i="9"/>
  <c r="AO442" i="9"/>
  <c r="AM449" i="9"/>
  <c r="AL449" i="9"/>
  <c r="AJ449" i="9"/>
  <c r="AO449" i="9"/>
  <c r="AP449" i="9"/>
  <c r="AN449" i="9"/>
  <c r="AK449" i="9"/>
  <c r="AO458" i="9"/>
  <c r="AN458" i="9"/>
  <c r="AL458" i="9"/>
  <c r="AI458" i="9"/>
  <c r="AM458" i="9"/>
  <c r="AK458" i="9"/>
  <c r="AD479" i="9"/>
  <c r="AN479" i="9" s="1"/>
  <c r="L479" i="9"/>
  <c r="AF479" i="9" s="1"/>
  <c r="AM480" i="9"/>
  <c r="AL480" i="9"/>
  <c r="AK480" i="9"/>
  <c r="AO480" i="9"/>
  <c r="AN480" i="9"/>
  <c r="AJ480" i="9"/>
  <c r="AI480" i="9"/>
  <c r="AK396" i="9"/>
  <c r="AK400" i="9"/>
  <c r="AK404" i="9"/>
  <c r="AK408" i="9"/>
  <c r="AK412" i="9"/>
  <c r="AK416" i="9"/>
  <c r="AI419" i="9"/>
  <c r="AK420" i="9"/>
  <c r="AM421" i="9"/>
  <c r="AI423" i="9"/>
  <c r="AK424" i="9"/>
  <c r="AM425" i="9"/>
  <c r="AI427" i="9"/>
  <c r="AK428" i="9"/>
  <c r="AM429" i="9"/>
  <c r="AI431" i="9"/>
  <c r="AK432" i="9"/>
  <c r="AM433" i="9"/>
  <c r="AK436" i="9"/>
  <c r="AM437" i="9"/>
  <c r="AI439" i="9"/>
  <c r="AK440" i="9"/>
  <c r="AM441" i="9"/>
  <c r="AI443" i="9"/>
  <c r="AK444" i="9"/>
  <c r="AI453" i="9"/>
  <c r="Z462" i="9"/>
  <c r="AJ462" i="9" s="1"/>
  <c r="L462" i="9"/>
  <c r="AF462" i="9" s="1"/>
  <c r="AM464" i="9"/>
  <c r="L465" i="9"/>
  <c r="AF465" i="9" s="1"/>
  <c r="L510" i="9"/>
  <c r="AF510" i="9" s="1"/>
  <c r="AC512" i="9"/>
  <c r="L512" i="9"/>
  <c r="AF512" i="9" s="1"/>
  <c r="AP421" i="9"/>
  <c r="AP425" i="9"/>
  <c r="AO446" i="9"/>
  <c r="AL446" i="9"/>
  <c r="AI446" i="9"/>
  <c r="L450" i="9"/>
  <c r="AF450" i="9" s="1"/>
  <c r="Z450" i="9"/>
  <c r="AJ450" i="9" s="1"/>
  <c r="Y459" i="9"/>
  <c r="AI459" i="9" s="1"/>
  <c r="L459" i="9"/>
  <c r="AF459" i="9" s="1"/>
  <c r="AK467" i="9"/>
  <c r="AI467" i="9"/>
  <c r="AM467" i="9"/>
  <c r="AO467" i="9"/>
  <c r="AN467" i="9"/>
  <c r="AL467" i="9"/>
  <c r="AJ467" i="9"/>
  <c r="AA484" i="9"/>
  <c r="AK484" i="9" s="1"/>
  <c r="AI500" i="9"/>
  <c r="AO500" i="9"/>
  <c r="AL500" i="9"/>
  <c r="AM500" i="9"/>
  <c r="AK500" i="9"/>
  <c r="AJ500" i="9"/>
  <c r="AN500" i="9"/>
  <c r="AO396" i="9"/>
  <c r="AO400" i="9"/>
  <c r="AO404" i="9"/>
  <c r="AO408" i="9"/>
  <c r="AO412" i="9"/>
  <c r="AO416" i="9"/>
  <c r="AM419" i="9"/>
  <c r="AO420" i="9"/>
  <c r="AI421" i="9"/>
  <c r="AM423" i="9"/>
  <c r="AO424" i="9"/>
  <c r="AI425" i="9"/>
  <c r="AM427" i="9"/>
  <c r="AO428" i="9"/>
  <c r="AI429" i="9"/>
  <c r="AM431" i="9"/>
  <c r="AO432" i="9"/>
  <c r="AI433" i="9"/>
  <c r="AM435" i="9"/>
  <c r="AO436" i="9"/>
  <c r="AI437" i="9"/>
  <c r="AM439" i="9"/>
  <c r="AO440" i="9"/>
  <c r="AI441" i="9"/>
  <c r="AM443" i="9"/>
  <c r="AO444" i="9"/>
  <c r="L446" i="9"/>
  <c r="AF446" i="9" s="1"/>
  <c r="AJ446" i="9"/>
  <c r="AO454" i="9"/>
  <c r="AN454" i="9"/>
  <c r="AL454" i="9"/>
  <c r="AI454" i="9"/>
  <c r="L461" i="9"/>
  <c r="AF461" i="9" s="1"/>
  <c r="Z466" i="9"/>
  <c r="AJ466" i="9" s="1"/>
  <c r="L466" i="9"/>
  <c r="AF466" i="9" s="1"/>
  <c r="AM468" i="9"/>
  <c r="AK468" i="9"/>
  <c r="AO468" i="9"/>
  <c r="AP468" i="9"/>
  <c r="AN468" i="9"/>
  <c r="AL468" i="9"/>
  <c r="AJ468" i="9"/>
  <c r="AI468" i="9"/>
  <c r="AO469" i="9"/>
  <c r="AM469" i="9"/>
  <c r="AI469" i="9"/>
  <c r="AN469" i="9"/>
  <c r="AL469" i="9"/>
  <c r="AK469" i="9"/>
  <c r="AJ469" i="9"/>
  <c r="AK487" i="9"/>
  <c r="AJ487" i="9"/>
  <c r="AI487" i="9"/>
  <c r="AM487" i="9"/>
  <c r="AP487" i="9"/>
  <c r="AO487" i="9"/>
  <c r="AN487" i="9"/>
  <c r="AN419" i="9"/>
  <c r="AJ421" i="9"/>
  <c r="AN423" i="9"/>
  <c r="AJ425" i="9"/>
  <c r="AN427" i="9"/>
  <c r="AJ429" i="9"/>
  <c r="AN431" i="9"/>
  <c r="AJ433" i="9"/>
  <c r="AN435" i="9"/>
  <c r="AJ437" i="9"/>
  <c r="AN439" i="9"/>
  <c r="AJ441" i="9"/>
  <c r="AN443" i="9"/>
  <c r="AK446" i="9"/>
  <c r="L447" i="9"/>
  <c r="AF447" i="9" s="1"/>
  <c r="Y447" i="9"/>
  <c r="AI447" i="9" s="1"/>
  <c r="AJ454" i="9"/>
  <c r="Y455" i="9"/>
  <c r="AI455" i="9" s="1"/>
  <c r="L455" i="9"/>
  <c r="AF455" i="9" s="1"/>
  <c r="AM457" i="9"/>
  <c r="AL457" i="9"/>
  <c r="AJ457" i="9"/>
  <c r="AO457" i="9"/>
  <c r="AI470" i="9"/>
  <c r="AO470" i="9"/>
  <c r="AK470" i="9"/>
  <c r="AN470" i="9"/>
  <c r="AM470" i="9"/>
  <c r="AL470" i="9"/>
  <c r="AJ470" i="9"/>
  <c r="AL477" i="9"/>
  <c r="AL487" i="9"/>
  <c r="AB490" i="9"/>
  <c r="AL490" i="9" s="1"/>
  <c r="L490" i="9"/>
  <c r="AF490" i="9" s="1"/>
  <c r="AO419" i="9"/>
  <c r="AK421" i="9"/>
  <c r="AO423" i="9"/>
  <c r="AK425" i="9"/>
  <c r="AO427" i="9"/>
  <c r="AK429" i="9"/>
  <c r="AO431" i="9"/>
  <c r="AK433" i="9"/>
  <c r="AO435" i="9"/>
  <c r="AK437" i="9"/>
  <c r="AO439" i="9"/>
  <c r="AK441" i="9"/>
  <c r="AO443" i="9"/>
  <c r="AM446" i="9"/>
  <c r="AO450" i="9"/>
  <c r="AN450" i="9"/>
  <c r="AL450" i="9"/>
  <c r="AI450" i="9"/>
  <c r="L464" i="9"/>
  <c r="AF464" i="9" s="1"/>
  <c r="AK471" i="9"/>
  <c r="AI471" i="9"/>
  <c r="AM471" i="9"/>
  <c r="AP471" i="9"/>
  <c r="AO471" i="9"/>
  <c r="AN471" i="9"/>
  <c r="AL471" i="9"/>
  <c r="AJ471" i="9"/>
  <c r="AB478" i="9"/>
  <c r="AL478" i="9" s="1"/>
  <c r="L478" i="9"/>
  <c r="AF478" i="9" s="1"/>
  <c r="Z483" i="9"/>
  <c r="AJ483" i="9" s="1"/>
  <c r="L483" i="9"/>
  <c r="AF483" i="9" s="1"/>
  <c r="AB494" i="9"/>
  <c r="AL494" i="9" s="1"/>
  <c r="L494" i="9"/>
  <c r="AF494" i="9" s="1"/>
  <c r="AO507" i="9"/>
  <c r="AM507" i="9"/>
  <c r="AJ507" i="9"/>
  <c r="AP507" i="9"/>
  <c r="AN507" i="9"/>
  <c r="AL507" i="9"/>
  <c r="AI507" i="9"/>
  <c r="L514" i="9"/>
  <c r="AF514" i="9" s="1"/>
  <c r="AN446" i="9"/>
  <c r="Y451" i="9"/>
  <c r="AI451" i="9" s="1"/>
  <c r="L451" i="9"/>
  <c r="AF451" i="9" s="1"/>
  <c r="AM453" i="9"/>
  <c r="AL453" i="9"/>
  <c r="AJ453" i="9"/>
  <c r="AO453" i="9"/>
  <c r="L458" i="9"/>
  <c r="AF458" i="9" s="1"/>
  <c r="Z458" i="9"/>
  <c r="AJ458" i="9" s="1"/>
  <c r="AI463" i="9"/>
  <c r="AM463" i="9"/>
  <c r="AO463" i="9"/>
  <c r="AN463" i="9"/>
  <c r="AL463" i="9"/>
  <c r="AK463" i="9"/>
  <c r="AJ463" i="9"/>
  <c r="AM472" i="9"/>
  <c r="AK472" i="9"/>
  <c r="AO472" i="9"/>
  <c r="AN472" i="9"/>
  <c r="AL472" i="9"/>
  <c r="AJ472" i="9"/>
  <c r="AI472" i="9"/>
  <c r="AO473" i="9"/>
  <c r="AN473" i="9"/>
  <c r="AM473" i="9"/>
  <c r="AI473" i="9"/>
  <c r="AL473" i="9"/>
  <c r="AK473" i="9"/>
  <c r="AJ473" i="9"/>
  <c r="Z476" i="9"/>
  <c r="AJ476" i="9" s="1"/>
  <c r="L476" i="9"/>
  <c r="AF476" i="9" s="1"/>
  <c r="AP476" i="9" s="1"/>
  <c r="L489" i="9"/>
  <c r="AF489" i="9" s="1"/>
  <c r="Z489" i="9"/>
  <c r="AO503" i="9"/>
  <c r="AM503" i="9"/>
  <c r="AJ503" i="9"/>
  <c r="AN503" i="9"/>
  <c r="AL503" i="9"/>
  <c r="AK503" i="9"/>
  <c r="AI503" i="9"/>
  <c r="AK505" i="9"/>
  <c r="AN505" i="9"/>
  <c r="AO505" i="9"/>
  <c r="AM505" i="9"/>
  <c r="AL505" i="9"/>
  <c r="AM448" i="9"/>
  <c r="AK451" i="9"/>
  <c r="AM452" i="9"/>
  <c r="AK455" i="9"/>
  <c r="AM456" i="9"/>
  <c r="AK459" i="9"/>
  <c r="Y461" i="9"/>
  <c r="AO462" i="9"/>
  <c r="AK462" i="9"/>
  <c r="AA464" i="9"/>
  <c r="AK464" i="9" s="1"/>
  <c r="Y465" i="9"/>
  <c r="AI465" i="9" s="1"/>
  <c r="AO466" i="9"/>
  <c r="AK466" i="9"/>
  <c r="AK475" i="9"/>
  <c r="AJ475" i="9"/>
  <c r="AI475" i="9"/>
  <c r="AM475" i="9"/>
  <c r="AI476" i="9"/>
  <c r="AO481" i="9"/>
  <c r="AN481" i="9"/>
  <c r="AM481" i="9"/>
  <c r="AI481" i="9"/>
  <c r="L482" i="9"/>
  <c r="AF482" i="9" s="1"/>
  <c r="AM488" i="9"/>
  <c r="AL488" i="9"/>
  <c r="AK488" i="9"/>
  <c r="AO488" i="9"/>
  <c r="Z496" i="9"/>
  <c r="AJ496" i="9" s="1"/>
  <c r="L496" i="9"/>
  <c r="AF496" i="9" s="1"/>
  <c r="AK497" i="9"/>
  <c r="AN497" i="9"/>
  <c r="AM497" i="9"/>
  <c r="AL497" i="9"/>
  <c r="AJ497" i="9"/>
  <c r="AP497" i="9"/>
  <c r="AO499" i="9"/>
  <c r="AM499" i="9"/>
  <c r="AJ499" i="9"/>
  <c r="AL499" i="9"/>
  <c r="AK499" i="9"/>
  <c r="AI499" i="9"/>
  <c r="AP499" i="9"/>
  <c r="L504" i="9"/>
  <c r="AF504" i="9" s="1"/>
  <c r="L508" i="9"/>
  <c r="AF508" i="9" s="1"/>
  <c r="L515" i="9"/>
  <c r="AF515" i="9" s="1"/>
  <c r="Z515" i="9"/>
  <c r="AJ515" i="9" s="1"/>
  <c r="L518" i="9"/>
  <c r="AF518" i="9" s="1"/>
  <c r="AN451" i="9"/>
  <c r="AP452" i="9"/>
  <c r="AN455" i="9"/>
  <c r="AN459" i="9"/>
  <c r="AO460" i="9"/>
  <c r="L468" i="9"/>
  <c r="AF468" i="9" s="1"/>
  <c r="L469" i="9"/>
  <c r="AF469" i="9" s="1"/>
  <c r="L470" i="9"/>
  <c r="AF470" i="9" s="1"/>
  <c r="L471" i="9"/>
  <c r="AF471" i="9" s="1"/>
  <c r="L472" i="9"/>
  <c r="AF472" i="9" s="1"/>
  <c r="L473" i="9"/>
  <c r="AF473" i="9" s="1"/>
  <c r="AP473" i="9" s="1"/>
  <c r="AK479" i="9"/>
  <c r="AJ479" i="9"/>
  <c r="AI479" i="9"/>
  <c r="AM479" i="9"/>
  <c r="L480" i="9"/>
  <c r="AF480" i="9" s="1"/>
  <c r="AO485" i="9"/>
  <c r="AN485" i="9"/>
  <c r="AM485" i="9"/>
  <c r="AI485" i="9"/>
  <c r="L486" i="9"/>
  <c r="AF486" i="9" s="1"/>
  <c r="L493" i="9"/>
  <c r="AF493" i="9" s="1"/>
  <c r="Y493" i="9"/>
  <c r="AI493" i="9" s="1"/>
  <c r="AK498" i="9"/>
  <c r="AK501" i="9"/>
  <c r="AN501" i="9"/>
  <c r="AO501" i="9"/>
  <c r="AM501" i="9"/>
  <c r="AL501" i="9"/>
  <c r="AK513" i="9"/>
  <c r="AJ513" i="9"/>
  <c r="AN513" i="9"/>
  <c r="AO513" i="9"/>
  <c r="AK515" i="9"/>
  <c r="AK517" i="9"/>
  <c r="AJ517" i="9"/>
  <c r="AN517" i="9"/>
  <c r="AO517" i="9"/>
  <c r="AM517" i="9"/>
  <c r="AL517" i="9"/>
  <c r="AO464" i="9"/>
  <c r="L481" i="9"/>
  <c r="AF481" i="9" s="1"/>
  <c r="Z481" i="9"/>
  <c r="AJ481" i="9" s="1"/>
  <c r="AK491" i="9"/>
  <c r="AJ491" i="9"/>
  <c r="AI491" i="9"/>
  <c r="AM491" i="9"/>
  <c r="AK494" i="9"/>
  <c r="L495" i="9"/>
  <c r="AF495" i="9" s="1"/>
  <c r="Z495" i="9"/>
  <c r="AJ495" i="9" s="1"/>
  <c r="AN496" i="9"/>
  <c r="AK506" i="9"/>
  <c r="L509" i="9"/>
  <c r="AF509" i="9" s="1"/>
  <c r="Y509" i="9"/>
  <c r="AI509" i="9" s="1"/>
  <c r="AP521" i="9"/>
  <c r="AI464" i="9"/>
  <c r="AO477" i="9"/>
  <c r="AN477" i="9"/>
  <c r="AM477" i="9"/>
  <c r="AI477" i="9"/>
  <c r="AM484" i="9"/>
  <c r="AL484" i="9"/>
  <c r="AO484" i="9"/>
  <c r="L491" i="9"/>
  <c r="AF491" i="9" s="1"/>
  <c r="AL491" i="9"/>
  <c r="L503" i="9"/>
  <c r="AF503" i="9" s="1"/>
  <c r="AM513" i="9"/>
  <c r="AM461" i="9"/>
  <c r="AI461" i="9"/>
  <c r="AJ464" i="9"/>
  <c r="AM465" i="9"/>
  <c r="AO479" i="9"/>
  <c r="AK483" i="9"/>
  <c r="AI483" i="9"/>
  <c r="AM483" i="9"/>
  <c r="AI484" i="9"/>
  <c r="AL485" i="9"/>
  <c r="AO489" i="9"/>
  <c r="AN489" i="9"/>
  <c r="AM489" i="9"/>
  <c r="AI489" i="9"/>
  <c r="AN491" i="9"/>
  <c r="L516" i="9"/>
  <c r="AF516" i="9" s="1"/>
  <c r="AK522" i="9"/>
  <c r="AC524" i="9"/>
  <c r="AM524" i="9" s="1"/>
  <c r="L524" i="9"/>
  <c r="AF524" i="9" s="1"/>
  <c r="AM476" i="9"/>
  <c r="AL476" i="9"/>
  <c r="AK476" i="9"/>
  <c r="AO476" i="9"/>
  <c r="L485" i="9"/>
  <c r="AF485" i="9" s="1"/>
  <c r="Z485" i="9"/>
  <c r="AJ485" i="9" s="1"/>
  <c r="AO491" i="9"/>
  <c r="AN493" i="9"/>
  <c r="AO493" i="9"/>
  <c r="AM493" i="9"/>
  <c r="AL493" i="9"/>
  <c r="AK502" i="9"/>
  <c r="AI504" i="9"/>
  <c r="AO504" i="9"/>
  <c r="AL504" i="9"/>
  <c r="AN504" i="9"/>
  <c r="AM504" i="9"/>
  <c r="AK504" i="9"/>
  <c r="AK509" i="9"/>
  <c r="AJ509" i="9"/>
  <c r="AN509" i="9"/>
  <c r="AL509" i="9"/>
  <c r="AK474" i="9"/>
  <c r="AK478" i="9"/>
  <c r="AK482" i="9"/>
  <c r="AK486" i="9"/>
  <c r="AK490" i="9"/>
  <c r="AO492" i="9"/>
  <c r="AL492" i="9"/>
  <c r="L511" i="9"/>
  <c r="AF511" i="9" s="1"/>
  <c r="AP511" i="9" s="1"/>
  <c r="Z511" i="9"/>
  <c r="AJ511" i="9" s="1"/>
  <c r="AJ520" i="9"/>
  <c r="L521" i="9"/>
  <c r="AF521" i="9" s="1"/>
  <c r="Y521" i="9"/>
  <c r="Y549" i="9"/>
  <c r="AI549" i="9" s="1"/>
  <c r="L549" i="9"/>
  <c r="AF549" i="9" s="1"/>
  <c r="AO474" i="9"/>
  <c r="AO478" i="9"/>
  <c r="AO482" i="9"/>
  <c r="AO486" i="9"/>
  <c r="AO490" i="9"/>
  <c r="AO495" i="9"/>
  <c r="AM495" i="9"/>
  <c r="AI496" i="9"/>
  <c r="AO496" i="9"/>
  <c r="AL496" i="9"/>
  <c r="L498" i="9"/>
  <c r="AF498" i="9" s="1"/>
  <c r="L500" i="9"/>
  <c r="AF500" i="9" s="1"/>
  <c r="L505" i="9"/>
  <c r="AF505" i="9" s="1"/>
  <c r="Y505" i="9"/>
  <c r="AI505" i="9" s="1"/>
  <c r="AO511" i="9"/>
  <c r="AN511" i="9"/>
  <c r="AM511" i="9"/>
  <c r="L513" i="9"/>
  <c r="AF513" i="9" s="1"/>
  <c r="Y513" i="9"/>
  <c r="AI513" i="9" s="1"/>
  <c r="L523" i="9"/>
  <c r="AF523" i="9" s="1"/>
  <c r="AP523" i="9" s="1"/>
  <c r="AA523" i="9"/>
  <c r="AK523" i="9" s="1"/>
  <c r="L558" i="9"/>
  <c r="AF558" i="9" s="1"/>
  <c r="AA558" i="9"/>
  <c r="AK558" i="9" s="1"/>
  <c r="AP474" i="9"/>
  <c r="AP482" i="9"/>
  <c r="AP486" i="9"/>
  <c r="L501" i="9"/>
  <c r="AF501" i="9" s="1"/>
  <c r="Y501" i="9"/>
  <c r="AI501" i="9" s="1"/>
  <c r="AL521" i="9"/>
  <c r="AK521" i="9"/>
  <c r="AJ521" i="9"/>
  <c r="AI521" i="9"/>
  <c r="AN521" i="9"/>
  <c r="L522" i="9"/>
  <c r="AF522" i="9" s="1"/>
  <c r="Y522" i="9"/>
  <c r="AI522" i="9" s="1"/>
  <c r="Y525" i="9"/>
  <c r="AI525" i="9" s="1"/>
  <c r="Y531" i="9"/>
  <c r="AI531" i="9" s="1"/>
  <c r="L497" i="9"/>
  <c r="AF497" i="9" s="1"/>
  <c r="Y497" i="9"/>
  <c r="AI497" i="9" s="1"/>
  <c r="AK510" i="9"/>
  <c r="AO515" i="9"/>
  <c r="AN515" i="9"/>
  <c r="AM515" i="9"/>
  <c r="L517" i="9"/>
  <c r="AF517" i="9" s="1"/>
  <c r="Y517" i="9"/>
  <c r="AI517" i="9" s="1"/>
  <c r="L519" i="9"/>
  <c r="AF519" i="9" s="1"/>
  <c r="AM521" i="9"/>
  <c r="AO530" i="9"/>
  <c r="Y545" i="9"/>
  <c r="AI545" i="9" s="1"/>
  <c r="L545" i="9"/>
  <c r="AF545" i="9" s="1"/>
  <c r="Y529" i="9"/>
  <c r="L532" i="9"/>
  <c r="AF532" i="9" s="1"/>
  <c r="AA532" i="9"/>
  <c r="AK532" i="9" s="1"/>
  <c r="AL550" i="9"/>
  <c r="Y576" i="9"/>
  <c r="L576" i="9"/>
  <c r="AF576" i="9" s="1"/>
  <c r="AP502" i="9"/>
  <c r="AL508" i="9"/>
  <c r="AP510" i="9"/>
  <c r="AL512" i="9"/>
  <c r="AL516" i="9"/>
  <c r="AP518" i="9"/>
  <c r="AJ519" i="9"/>
  <c r="AL520" i="9"/>
  <c r="AJ523" i="9"/>
  <c r="AL524" i="9"/>
  <c r="AI527" i="9"/>
  <c r="AN527" i="9"/>
  <c r="AM527" i="9"/>
  <c r="AJ527" i="9"/>
  <c r="L528" i="9"/>
  <c r="AF528" i="9" s="1"/>
  <c r="Y533" i="9"/>
  <c r="AI533" i="9" s="1"/>
  <c r="L533" i="9"/>
  <c r="AF533" i="9" s="1"/>
  <c r="L547" i="9"/>
  <c r="AF547" i="9" s="1"/>
  <c r="Y553" i="9"/>
  <c r="AI553" i="9" s="1"/>
  <c r="L553" i="9"/>
  <c r="AF553" i="9" s="1"/>
  <c r="L555" i="9"/>
  <c r="AF555" i="9" s="1"/>
  <c r="AL558" i="9"/>
  <c r="L561" i="9"/>
  <c r="AF561" i="9" s="1"/>
  <c r="AA561" i="9"/>
  <c r="AK561" i="9" s="1"/>
  <c r="AO508" i="9"/>
  <c r="AO512" i="9"/>
  <c r="AO516" i="9"/>
  <c r="AM519" i="9"/>
  <c r="AO520" i="9"/>
  <c r="AM523" i="9"/>
  <c r="AO524" i="9"/>
  <c r="AO526" i="9"/>
  <c r="AM529" i="9"/>
  <c r="AJ529" i="9"/>
  <c r="AI529" i="9"/>
  <c r="AN529" i="9"/>
  <c r="L530" i="9"/>
  <c r="AF530" i="9" s="1"/>
  <c r="AM533" i="9"/>
  <c r="Y541" i="9"/>
  <c r="AI541" i="9" s="1"/>
  <c r="L541" i="9"/>
  <c r="AF541" i="9" s="1"/>
  <c r="AP548" i="9"/>
  <c r="AN519" i="9"/>
  <c r="AP520" i="9"/>
  <c r="L527" i="9"/>
  <c r="AF527" i="9" s="1"/>
  <c r="Y527" i="9"/>
  <c r="Y535" i="9"/>
  <c r="AI535" i="9" s="1"/>
  <c r="L535" i="9"/>
  <c r="AF535" i="9" s="1"/>
  <c r="Y537" i="9"/>
  <c r="AI537" i="9" s="1"/>
  <c r="L537" i="9"/>
  <c r="AF537" i="9" s="1"/>
  <c r="AM545" i="9"/>
  <c r="L546" i="9"/>
  <c r="AF546" i="9" s="1"/>
  <c r="AA546" i="9"/>
  <c r="L554" i="9"/>
  <c r="AF554" i="9" s="1"/>
  <c r="AA554" i="9"/>
  <c r="AO519" i="9"/>
  <c r="AI520" i="9"/>
  <c r="AO523" i="9"/>
  <c r="AI524" i="9"/>
  <c r="AM525" i="9"/>
  <c r="AJ525" i="9"/>
  <c r="AN525" i="9"/>
  <c r="AN531" i="9"/>
  <c r="AM531" i="9"/>
  <c r="AL531" i="9"/>
  <c r="AJ531" i="9"/>
  <c r="L534" i="9"/>
  <c r="AF534" i="9" s="1"/>
  <c r="AA534" i="9"/>
  <c r="AK534" i="9" s="1"/>
  <c r="AO534" i="9"/>
  <c r="AI539" i="9"/>
  <c r="AM541" i="9"/>
  <c r="L542" i="9"/>
  <c r="AF542" i="9" s="1"/>
  <c r="AA542" i="9"/>
  <c r="AK542" i="9" s="1"/>
  <c r="AL542" i="9"/>
  <c r="AK528" i="9"/>
  <c r="L538" i="9"/>
  <c r="AF538" i="9" s="1"/>
  <c r="AA538" i="9"/>
  <c r="AK538" i="9" s="1"/>
  <c r="AL538" i="9"/>
  <c r="L550" i="9"/>
  <c r="AF550" i="9" s="1"/>
  <c r="AA550" i="9"/>
  <c r="AK550" i="9" s="1"/>
  <c r="L551" i="9"/>
  <c r="AF551" i="9" s="1"/>
  <c r="Y557" i="9"/>
  <c r="AI557" i="9" s="1"/>
  <c r="L557" i="9"/>
  <c r="AF557" i="9" s="1"/>
  <c r="AP557" i="9" s="1"/>
  <c r="AP526" i="9"/>
  <c r="AL528" i="9"/>
  <c r="AL532" i="9"/>
  <c r="AN533" i="9"/>
  <c r="AP534" i="9"/>
  <c r="AJ535" i="9"/>
  <c r="AL536" i="9"/>
  <c r="AN537" i="9"/>
  <c r="AJ539" i="9"/>
  <c r="AL540" i="9"/>
  <c r="AN541" i="9"/>
  <c r="AJ543" i="9"/>
  <c r="AL544" i="9"/>
  <c r="AN545" i="9"/>
  <c r="AP546" i="9"/>
  <c r="AJ547" i="9"/>
  <c r="AL548" i="9"/>
  <c r="AN549" i="9"/>
  <c r="AJ551" i="9"/>
  <c r="AL552" i="9"/>
  <c r="AN553" i="9"/>
  <c r="AP554" i="9"/>
  <c r="AJ555" i="9"/>
  <c r="AL556" i="9"/>
  <c r="AN557" i="9"/>
  <c r="AJ559" i="9"/>
  <c r="AM560" i="9"/>
  <c r="AL560" i="9"/>
  <c r="AJ560" i="9"/>
  <c r="AN560" i="9"/>
  <c r="AI562" i="9"/>
  <c r="AK563" i="9"/>
  <c r="L585" i="9"/>
  <c r="AF585" i="9" s="1"/>
  <c r="L589" i="9"/>
  <c r="AF589" i="9" s="1"/>
  <c r="Y596" i="9"/>
  <c r="L596" i="9"/>
  <c r="AF596" i="9" s="1"/>
  <c r="AL535" i="9"/>
  <c r="L536" i="9"/>
  <c r="AF536" i="9" s="1"/>
  <c r="AL539" i="9"/>
  <c r="L540" i="9"/>
  <c r="AF540" i="9" s="1"/>
  <c r="AL543" i="9"/>
  <c r="L544" i="9"/>
  <c r="AF544" i="9" s="1"/>
  <c r="AL547" i="9"/>
  <c r="AP549" i="9"/>
  <c r="AL551" i="9"/>
  <c r="L552" i="9"/>
  <c r="AF552" i="9" s="1"/>
  <c r="AL555" i="9"/>
  <c r="L556" i="9"/>
  <c r="AF556" i="9" s="1"/>
  <c r="AL559" i="9"/>
  <c r="L581" i="9"/>
  <c r="AF581" i="9" s="1"/>
  <c r="AA581" i="9"/>
  <c r="AK526" i="9"/>
  <c r="AO528" i="9"/>
  <c r="AK530" i="9"/>
  <c r="AO532" i="9"/>
  <c r="AM535" i="9"/>
  <c r="AM539" i="9"/>
  <c r="AM543" i="9"/>
  <c r="AM547" i="9"/>
  <c r="AM551" i="9"/>
  <c r="AM555" i="9"/>
  <c r="AM559" i="9"/>
  <c r="L560" i="9"/>
  <c r="AF560" i="9" s="1"/>
  <c r="Y560" i="9"/>
  <c r="AI560" i="9" s="1"/>
  <c r="Y568" i="9"/>
  <c r="L568" i="9"/>
  <c r="AF568" i="9" s="1"/>
  <c r="Y572" i="9"/>
  <c r="L572" i="9"/>
  <c r="AF572" i="9" s="1"/>
  <c r="Y592" i="9"/>
  <c r="L592" i="9"/>
  <c r="AF592" i="9" s="1"/>
  <c r="AL526" i="9"/>
  <c r="AP528" i="9"/>
  <c r="AL530" i="9"/>
  <c r="AP532" i="9"/>
  <c r="AJ533" i="9"/>
  <c r="AL534" i="9"/>
  <c r="AN535" i="9"/>
  <c r="AJ537" i="9"/>
  <c r="L539" i="9"/>
  <c r="AF539" i="9" s="1"/>
  <c r="AN539" i="9"/>
  <c r="AJ541" i="9"/>
  <c r="L543" i="9"/>
  <c r="AF543" i="9" s="1"/>
  <c r="AN543" i="9"/>
  <c r="AJ545" i="9"/>
  <c r="AN547" i="9"/>
  <c r="AJ549" i="9"/>
  <c r="AN551" i="9"/>
  <c r="AJ553" i="9"/>
  <c r="AN555" i="9"/>
  <c r="AJ557" i="9"/>
  <c r="AN559" i="9"/>
  <c r="L573" i="9"/>
  <c r="AF573" i="9" s="1"/>
  <c r="Y580" i="9"/>
  <c r="L580" i="9"/>
  <c r="AF580" i="9" s="1"/>
  <c r="L593" i="9"/>
  <c r="AF593" i="9" s="1"/>
  <c r="AO543" i="9"/>
  <c r="AO547" i="9"/>
  <c r="AK549" i="9"/>
  <c r="AO551" i="9"/>
  <c r="AK553" i="9"/>
  <c r="AO555" i="9"/>
  <c r="AK557" i="9"/>
  <c r="AO559" i="9"/>
  <c r="Y584" i="9"/>
  <c r="L584" i="9"/>
  <c r="AF584" i="9" s="1"/>
  <c r="Y588" i="9"/>
  <c r="L588" i="9"/>
  <c r="AF588" i="9" s="1"/>
  <c r="AP547" i="9"/>
  <c r="AP555" i="9"/>
  <c r="AL557" i="9"/>
  <c r="AP559" i="9"/>
  <c r="Y564" i="9"/>
  <c r="L564" i="9"/>
  <c r="AF564" i="9" s="1"/>
  <c r="L565" i="9"/>
  <c r="AF565" i="9" s="1"/>
  <c r="Y600" i="9"/>
  <c r="L600" i="9"/>
  <c r="AF600" i="9" s="1"/>
  <c r="AJ562" i="9"/>
  <c r="AL563" i="9"/>
  <c r="AN564" i="9"/>
  <c r="Y565" i="9"/>
  <c r="AP565" i="9"/>
  <c r="AJ566" i="9"/>
  <c r="AL567" i="9"/>
  <c r="AN568" i="9"/>
  <c r="Y569" i="9"/>
  <c r="AP569" i="9"/>
  <c r="AJ570" i="9"/>
  <c r="AL571" i="9"/>
  <c r="AN572" i="9"/>
  <c r="Y573" i="9"/>
  <c r="AP573" i="9"/>
  <c r="AJ574" i="9"/>
  <c r="AL575" i="9"/>
  <c r="AN576" i="9"/>
  <c r="Y577" i="9"/>
  <c r="AP577" i="9"/>
  <c r="AJ578" i="9"/>
  <c r="AL579" i="9"/>
  <c r="AN580" i="9"/>
  <c r="AP581" i="9"/>
  <c r="AJ582" i="9"/>
  <c r="AL583" i="9"/>
  <c r="AN584" i="9"/>
  <c r="Y585" i="9"/>
  <c r="AP585" i="9"/>
  <c r="AJ586" i="9"/>
  <c r="AL587" i="9"/>
  <c r="AN588" i="9"/>
  <c r="Y589" i="9"/>
  <c r="AP589" i="9"/>
  <c r="AJ590" i="9"/>
  <c r="AL591" i="9"/>
  <c r="AN592" i="9"/>
  <c r="Y593" i="9"/>
  <c r="AP593" i="9"/>
  <c r="AP597" i="9"/>
  <c r="AN600" i="9"/>
  <c r="AP601" i="9"/>
  <c r="AL562" i="9"/>
  <c r="L563" i="9"/>
  <c r="AF563" i="9" s="1"/>
  <c r="AN563" i="9"/>
  <c r="AP564" i="9"/>
  <c r="AL566" i="9"/>
  <c r="L567" i="9"/>
  <c r="AF567" i="9" s="1"/>
  <c r="AN567" i="9"/>
  <c r="AP568" i="9"/>
  <c r="AJ569" i="9"/>
  <c r="AL570" i="9"/>
  <c r="L571" i="9"/>
  <c r="AF571" i="9" s="1"/>
  <c r="AP572" i="9"/>
  <c r="AL574" i="9"/>
  <c r="L575" i="9"/>
  <c r="AF575" i="9" s="1"/>
  <c r="AP576" i="9"/>
  <c r="AJ577" i="9"/>
  <c r="AL578" i="9"/>
  <c r="L579" i="9"/>
  <c r="AF579" i="9" s="1"/>
  <c r="AN579" i="9"/>
  <c r="AP580" i="9"/>
  <c r="AL582" i="9"/>
  <c r="L583" i="9"/>
  <c r="AF583" i="9" s="1"/>
  <c r="AN583" i="9"/>
  <c r="AP584" i="9"/>
  <c r="AJ585" i="9"/>
  <c r="AL586" i="9"/>
  <c r="L587" i="9"/>
  <c r="AF587" i="9" s="1"/>
  <c r="AN587" i="9"/>
  <c r="AP588" i="9"/>
  <c r="AJ589" i="9"/>
  <c r="AL590" i="9"/>
  <c r="L591" i="9"/>
  <c r="AF591" i="9" s="1"/>
  <c r="AN591" i="9"/>
  <c r="AP592" i="9"/>
  <c r="AJ593" i="9"/>
  <c r="AL594" i="9"/>
  <c r="L595" i="9"/>
  <c r="AF595" i="9" s="1"/>
  <c r="AN595" i="9"/>
  <c r="AP596" i="9"/>
  <c r="L599" i="9"/>
  <c r="AF599" i="9" s="1"/>
  <c r="AP600" i="9"/>
  <c r="AM562" i="9"/>
  <c r="AO563" i="9"/>
  <c r="AI564" i="9"/>
  <c r="AK565" i="9"/>
  <c r="AM566" i="9"/>
  <c r="AO567" i="9"/>
  <c r="AI568" i="9"/>
  <c r="AK569" i="9"/>
  <c r="AM570" i="9"/>
  <c r="AO571" i="9"/>
  <c r="AI572" i="9"/>
  <c r="AK573" i="9"/>
  <c r="AM574" i="9"/>
  <c r="AO575" i="9"/>
  <c r="AI576" i="9"/>
  <c r="AK577" i="9"/>
  <c r="AM578" i="9"/>
  <c r="AO579" i="9"/>
  <c r="AM582" i="9"/>
  <c r="AO583" i="9"/>
  <c r="AI584" i="9"/>
  <c r="AM586" i="9"/>
  <c r="AO587" i="9"/>
  <c r="AK589" i="9"/>
  <c r="AM590" i="9"/>
  <c r="AO591" i="9"/>
  <c r="AI592" i="9"/>
  <c r="AK593" i="9"/>
  <c r="AM594" i="9"/>
  <c r="AO595" i="9"/>
  <c r="AI596" i="9"/>
  <c r="AK597" i="9"/>
  <c r="AM598" i="9"/>
  <c r="AO599" i="9"/>
  <c r="AI600" i="9"/>
  <c r="AK601" i="9"/>
  <c r="AM602" i="9"/>
  <c r="AL561" i="9"/>
  <c r="L562" i="9"/>
  <c r="AF562" i="9" s="1"/>
  <c r="AN562" i="9"/>
  <c r="AP563" i="9"/>
  <c r="AJ564" i="9"/>
  <c r="AL565" i="9"/>
  <c r="L566" i="9"/>
  <c r="AF566" i="9" s="1"/>
  <c r="AN566" i="9"/>
  <c r="AP567" i="9"/>
  <c r="AL569" i="9"/>
  <c r="L570" i="9"/>
  <c r="AF570" i="9" s="1"/>
  <c r="AN570" i="9"/>
  <c r="AP571" i="9"/>
  <c r="AJ572" i="9"/>
  <c r="AL573" i="9"/>
  <c r="L574" i="9"/>
  <c r="AF574" i="9" s="1"/>
  <c r="AN574" i="9"/>
  <c r="AP575" i="9"/>
  <c r="AJ576" i="9"/>
  <c r="AL577" i="9"/>
  <c r="L578" i="9"/>
  <c r="AF578" i="9" s="1"/>
  <c r="AN578" i="9"/>
  <c r="AP579" i="9"/>
  <c r="AL581" i="9"/>
  <c r="L582" i="9"/>
  <c r="AF582" i="9" s="1"/>
  <c r="AN582" i="9"/>
  <c r="AP583" i="9"/>
  <c r="L586" i="9"/>
  <c r="AF586" i="9" s="1"/>
  <c r="AN586" i="9"/>
  <c r="AP587" i="9"/>
  <c r="AL589" i="9"/>
  <c r="L590" i="9"/>
  <c r="AF590" i="9" s="1"/>
  <c r="AN590" i="9"/>
  <c r="AP591" i="9"/>
  <c r="AJ592" i="9"/>
  <c r="AL593" i="9"/>
  <c r="L594" i="9"/>
  <c r="AF594" i="9" s="1"/>
  <c r="AN594" i="9"/>
  <c r="AP595" i="9"/>
  <c r="AJ596" i="9"/>
  <c r="AL597" i="9"/>
  <c r="L598" i="9"/>
  <c r="AF598" i="9" s="1"/>
  <c r="AP599" i="9"/>
  <c r="AJ600" i="9"/>
  <c r="AL601" i="9"/>
  <c r="L602" i="9"/>
  <c r="AF602" i="9" s="1"/>
  <c r="AO574" i="9"/>
  <c r="AO582" i="9"/>
  <c r="AL564" i="9"/>
  <c r="AN565" i="9"/>
  <c r="AP566" i="9"/>
  <c r="AP570" i="9"/>
  <c r="AL572" i="9"/>
  <c r="AP574" i="9"/>
  <c r="AL576" i="9"/>
  <c r="AN577" i="9"/>
  <c r="AP578" i="9"/>
  <c r="AP582" i="9"/>
  <c r="AP586" i="9"/>
  <c r="AJ587" i="9"/>
  <c r="AL588" i="9"/>
  <c r="AN589" i="9"/>
  <c r="AP590" i="9"/>
  <c r="AL592" i="9"/>
  <c r="AN593" i="9"/>
  <c r="AP594" i="9"/>
  <c r="AJ595" i="9"/>
  <c r="AL596" i="9"/>
  <c r="AN597" i="9"/>
  <c r="AP598" i="9"/>
  <c r="AJ599" i="9"/>
  <c r="AL600" i="9"/>
  <c r="AN601" i="9"/>
  <c r="AA5" i="1" l="1"/>
  <c r="F6" i="21"/>
  <c r="F4" i="21"/>
  <c r="H4" i="21" s="1"/>
  <c r="F3" i="21"/>
  <c r="H3" i="21" s="1"/>
  <c r="AA7" i="1"/>
  <c r="N7" i="1"/>
  <c r="AL7" i="1"/>
  <c r="AM7" i="1"/>
  <c r="AW510" i="21"/>
  <c r="AP510" i="20"/>
  <c r="AQ510" i="20" s="1"/>
  <c r="AW467" i="21"/>
  <c r="AP467" i="20"/>
  <c r="AQ467" i="20" s="1"/>
  <c r="AW404" i="21"/>
  <c r="AP404" i="20"/>
  <c r="AQ404" i="20" s="1"/>
  <c r="AR383" i="1"/>
  <c r="AP383" i="20"/>
  <c r="AQ383" i="20" s="1"/>
  <c r="AR407" i="1"/>
  <c r="AW407" i="21"/>
  <c r="AP407" i="20"/>
  <c r="AQ407" i="20" s="1"/>
  <c r="AW319" i="21"/>
  <c r="AP319" i="20"/>
  <c r="AQ319" i="20" s="1"/>
  <c r="AR325" i="1"/>
  <c r="AW325" i="21"/>
  <c r="AP325" i="20"/>
  <c r="AQ325" i="20" s="1"/>
  <c r="AW361" i="21"/>
  <c r="AP361" i="20"/>
  <c r="AQ361" i="20" s="1"/>
  <c r="AR526" i="1"/>
  <c r="AW526" i="21"/>
  <c r="AP526" i="20"/>
  <c r="AQ526" i="20" s="1"/>
  <c r="AW462" i="21"/>
  <c r="AP462" i="20"/>
  <c r="AQ462" i="20" s="1"/>
  <c r="AR446" i="1"/>
  <c r="AW446" i="21"/>
  <c r="AP446" i="20"/>
  <c r="AQ446" i="20" s="1"/>
  <c r="AR459" i="1"/>
  <c r="AW459" i="21"/>
  <c r="AP459" i="20"/>
  <c r="AQ459" i="20" s="1"/>
  <c r="AW422" i="21"/>
  <c r="AP422" i="20"/>
  <c r="AQ422" i="20" s="1"/>
  <c r="AW392" i="21"/>
  <c r="AP392" i="20"/>
  <c r="AQ392" i="20" s="1"/>
  <c r="AP287" i="20"/>
  <c r="AQ287" i="20" s="1"/>
  <c r="AW287" i="21"/>
  <c r="AW273" i="21"/>
  <c r="AP273" i="20"/>
  <c r="AQ273" i="20" s="1"/>
  <c r="AR132" i="1"/>
  <c r="AW132" i="21"/>
  <c r="AP132" i="20"/>
  <c r="AQ132" i="20" s="1"/>
  <c r="AW146" i="21"/>
  <c r="AP146" i="20"/>
  <c r="AQ146" i="20" s="1"/>
  <c r="AR204" i="1"/>
  <c r="AW204" i="21"/>
  <c r="AP204" i="20"/>
  <c r="AQ204" i="20" s="1"/>
  <c r="AW144" i="21"/>
  <c r="AP144" i="20"/>
  <c r="AQ144" i="20" s="1"/>
  <c r="AW110" i="21"/>
  <c r="AP110" i="20"/>
  <c r="AQ110" i="20" s="1"/>
  <c r="AW152" i="21"/>
  <c r="AP152" i="20"/>
  <c r="AQ152" i="20" s="1"/>
  <c r="AR108" i="1"/>
  <c r="AW108" i="21"/>
  <c r="AP108" i="20"/>
  <c r="AQ108" i="20" s="1"/>
  <c r="AR148" i="1"/>
  <c r="AW148" i="21"/>
  <c r="AP148" i="20"/>
  <c r="AQ148" i="20" s="1"/>
  <c r="Y12" i="9"/>
  <c r="AI12" i="9" s="1"/>
  <c r="AW33" i="21"/>
  <c r="AP33" i="20"/>
  <c r="AQ33" i="20" s="1"/>
  <c r="AW418" i="21"/>
  <c r="AP418" i="20"/>
  <c r="AQ418" i="20" s="1"/>
  <c r="AR464" i="1"/>
  <c r="AW464" i="21"/>
  <c r="AP464" i="20"/>
  <c r="AQ464" i="20" s="1"/>
  <c r="AR399" i="1"/>
  <c r="AW399" i="21"/>
  <c r="AP399" i="20"/>
  <c r="AQ399" i="20" s="1"/>
  <c r="AR321" i="1"/>
  <c r="AW321" i="21"/>
  <c r="AP321" i="20"/>
  <c r="AQ321" i="20" s="1"/>
  <c r="AR350" i="1"/>
  <c r="AW350" i="21"/>
  <c r="AP350" i="20"/>
  <c r="AQ350" i="20" s="1"/>
  <c r="AR425" i="1"/>
  <c r="AW425" i="21"/>
  <c r="AP425" i="20"/>
  <c r="AQ425" i="20" s="1"/>
  <c r="AR400" i="1"/>
  <c r="AW400" i="21"/>
  <c r="AP400" i="20"/>
  <c r="AQ400" i="20" s="1"/>
  <c r="AR364" i="1"/>
  <c r="AW364" i="21"/>
  <c r="AP364" i="20"/>
  <c r="AQ364" i="20" s="1"/>
  <c r="AR313" i="1"/>
  <c r="AW313" i="21"/>
  <c r="AP313" i="20"/>
  <c r="AQ313" i="20" s="1"/>
  <c r="AR265" i="1"/>
  <c r="AW265" i="21"/>
  <c r="AP265" i="20"/>
  <c r="AQ265" i="20" s="1"/>
  <c r="AR233" i="1"/>
  <c r="AW233" i="21"/>
  <c r="AP233" i="20"/>
  <c r="AQ233" i="20" s="1"/>
  <c r="AR202" i="1"/>
  <c r="AW202" i="21"/>
  <c r="AP202" i="20"/>
  <c r="AQ202" i="20" s="1"/>
  <c r="AR40" i="1"/>
  <c r="AW40" i="21"/>
  <c r="AP40" i="20"/>
  <c r="AQ40" i="20" s="1"/>
  <c r="AR159" i="1"/>
  <c r="AW159" i="21"/>
  <c r="AP159" i="20"/>
  <c r="AQ159" i="20" s="1"/>
  <c r="AR104" i="1"/>
  <c r="AW104" i="21"/>
  <c r="AP104" i="20"/>
  <c r="AQ104" i="20" s="1"/>
  <c r="AR210" i="1"/>
  <c r="AW210" i="21"/>
  <c r="AP210" i="20"/>
  <c r="AQ210" i="20" s="1"/>
  <c r="AR276" i="1"/>
  <c r="AW276" i="21"/>
  <c r="AP276" i="20"/>
  <c r="AQ276" i="20" s="1"/>
  <c r="AR237" i="1"/>
  <c r="AW237" i="21"/>
  <c r="AP237" i="20"/>
  <c r="AQ237" i="20" s="1"/>
  <c r="AX196" i="21"/>
  <c r="AR82" i="1"/>
  <c r="AW82" i="21"/>
  <c r="AP82" i="20"/>
  <c r="AQ82" i="20" s="1"/>
  <c r="AR49" i="1"/>
  <c r="AW49" i="21"/>
  <c r="AP49" i="20"/>
  <c r="AQ49" i="20" s="1"/>
  <c r="AW303" i="21"/>
  <c r="AP303" i="20"/>
  <c r="AQ303" i="20" s="1"/>
  <c r="AR316" i="1"/>
  <c r="AW316" i="21"/>
  <c r="AP316" i="20"/>
  <c r="AQ316" i="20" s="1"/>
  <c r="AW298" i="21"/>
  <c r="AP298" i="20"/>
  <c r="AQ298" i="20" s="1"/>
  <c r="AP288" i="20"/>
  <c r="AQ288" i="20" s="1"/>
  <c r="AW288" i="21"/>
  <c r="AR540" i="1"/>
  <c r="AW540" i="21"/>
  <c r="AP540" i="20"/>
  <c r="AQ540" i="20" s="1"/>
  <c r="AR527" i="1"/>
  <c r="AW527" i="21"/>
  <c r="AP527" i="20"/>
  <c r="AQ527" i="20" s="1"/>
  <c r="AR512" i="1"/>
  <c r="AW512" i="21"/>
  <c r="AP512" i="20"/>
  <c r="AQ512" i="20" s="1"/>
  <c r="AW486" i="21"/>
  <c r="AP486" i="20"/>
  <c r="AQ486" i="20" s="1"/>
  <c r="AW460" i="21"/>
  <c r="AP460" i="20"/>
  <c r="AQ460" i="20" s="1"/>
  <c r="AW393" i="21"/>
  <c r="AP393" i="20"/>
  <c r="AQ393" i="20" s="1"/>
  <c r="AW424" i="21"/>
  <c r="AP424" i="20"/>
  <c r="AQ424" i="20" s="1"/>
  <c r="AW352" i="21"/>
  <c r="AP352" i="20"/>
  <c r="AQ352" i="20" s="1"/>
  <c r="AR408" i="1"/>
  <c r="AW408" i="21"/>
  <c r="AP408" i="20"/>
  <c r="AQ408" i="20" s="1"/>
  <c r="AW211" i="21"/>
  <c r="AP211" i="20"/>
  <c r="AQ211" i="20" s="1"/>
  <c r="AW161" i="21"/>
  <c r="AP161" i="20"/>
  <c r="AQ161" i="20" s="1"/>
  <c r="AR207" i="1"/>
  <c r="AW207" i="21"/>
  <c r="AP207" i="20"/>
  <c r="AQ207" i="20" s="1"/>
  <c r="AW492" i="21"/>
  <c r="AP492" i="20"/>
  <c r="AQ492" i="20" s="1"/>
  <c r="AW343" i="21"/>
  <c r="AP343" i="20"/>
  <c r="AQ343" i="20" s="1"/>
  <c r="AW381" i="21"/>
  <c r="AP381" i="20"/>
  <c r="AQ381" i="20" s="1"/>
  <c r="AR256" i="1"/>
  <c r="AW256" i="21"/>
  <c r="AP256" i="20"/>
  <c r="AQ256" i="20" s="1"/>
  <c r="AW323" i="21"/>
  <c r="AP323" i="20"/>
  <c r="AQ323" i="20" s="1"/>
  <c r="AW245" i="21"/>
  <c r="AP245" i="20"/>
  <c r="AQ245" i="20" s="1"/>
  <c r="AR217" i="1"/>
  <c r="AW217" i="21"/>
  <c r="AP217" i="20"/>
  <c r="AQ217" i="20" s="1"/>
  <c r="AP280" i="20"/>
  <c r="AQ280" i="20" s="1"/>
  <c r="AW280" i="21"/>
  <c r="AW184" i="21"/>
  <c r="AP184" i="20"/>
  <c r="AQ184" i="20" s="1"/>
  <c r="AR131" i="1"/>
  <c r="AW131" i="21"/>
  <c r="AP131" i="20"/>
  <c r="AQ131" i="20" s="1"/>
  <c r="AR44" i="1"/>
  <c r="AW44" i="21"/>
  <c r="AP44" i="20"/>
  <c r="AQ44" i="20" s="1"/>
  <c r="AR506" i="1"/>
  <c r="AP506" i="20"/>
  <c r="AQ506" i="20" s="1"/>
  <c r="AR461" i="1"/>
  <c r="AW461" i="21"/>
  <c r="AP461" i="20"/>
  <c r="AQ461" i="20" s="1"/>
  <c r="AR483" i="1"/>
  <c r="AW483" i="21"/>
  <c r="AP483" i="20"/>
  <c r="AQ483" i="20" s="1"/>
  <c r="AW367" i="21"/>
  <c r="AP367" i="20"/>
  <c r="AQ367" i="20" s="1"/>
  <c r="AR410" i="1"/>
  <c r="AW410" i="21"/>
  <c r="AP410" i="20"/>
  <c r="AQ410" i="20" s="1"/>
  <c r="AW369" i="21"/>
  <c r="AP369" i="20"/>
  <c r="AQ369" i="20" s="1"/>
  <c r="AR360" i="1"/>
  <c r="AW360" i="21"/>
  <c r="AP360" i="20"/>
  <c r="AQ360" i="20" s="1"/>
  <c r="AR326" i="1"/>
  <c r="AW326" i="21"/>
  <c r="AP326" i="20"/>
  <c r="AQ326" i="20" s="1"/>
  <c r="AR328" i="1"/>
  <c r="AW328" i="21"/>
  <c r="AP328" i="20"/>
  <c r="AQ328" i="20" s="1"/>
  <c r="AW174" i="21"/>
  <c r="AP174" i="20"/>
  <c r="AQ174" i="20" s="1"/>
  <c r="AR155" i="1"/>
  <c r="AW155" i="21"/>
  <c r="AP155" i="20"/>
  <c r="AQ155" i="20" s="1"/>
  <c r="AR126" i="1"/>
  <c r="AW126" i="21"/>
  <c r="AP126" i="20"/>
  <c r="AQ126" i="20" s="1"/>
  <c r="AR86" i="1"/>
  <c r="AW86" i="21"/>
  <c r="AP86" i="20"/>
  <c r="AQ86" i="20" s="1"/>
  <c r="AR151" i="1"/>
  <c r="AW151" i="21"/>
  <c r="AP151" i="20"/>
  <c r="AQ151" i="20" s="1"/>
  <c r="AR396" i="1"/>
  <c r="AW396" i="21"/>
  <c r="AP396" i="20"/>
  <c r="AQ396" i="20" s="1"/>
  <c r="AW521" i="21"/>
  <c r="AP521" i="20"/>
  <c r="AQ521" i="20" s="1"/>
  <c r="AR538" i="1"/>
  <c r="AW538" i="21"/>
  <c r="AP538" i="20"/>
  <c r="AQ538" i="20" s="1"/>
  <c r="AW470" i="21"/>
  <c r="AP470" i="20"/>
  <c r="AQ470" i="20" s="1"/>
  <c r="AR445" i="1"/>
  <c r="AW445" i="21"/>
  <c r="AP445" i="20"/>
  <c r="AQ445" i="20" s="1"/>
  <c r="AR403" i="1"/>
  <c r="AW403" i="21"/>
  <c r="AP403" i="20"/>
  <c r="AQ403" i="20" s="1"/>
  <c r="AW324" i="21"/>
  <c r="AP324" i="20"/>
  <c r="AQ324" i="20" s="1"/>
  <c r="AR279" i="1"/>
  <c r="AP279" i="20"/>
  <c r="AQ279" i="20" s="1"/>
  <c r="AW279" i="21"/>
  <c r="AW234" i="21"/>
  <c r="AP234" i="20"/>
  <c r="AQ234" i="20" s="1"/>
  <c r="AR229" i="1"/>
  <c r="AW229" i="21"/>
  <c r="AP229" i="20"/>
  <c r="AQ229" i="20" s="1"/>
  <c r="AW270" i="21"/>
  <c r="AP270" i="20"/>
  <c r="AQ270" i="20" s="1"/>
  <c r="AR281" i="1"/>
  <c r="AP281" i="20"/>
  <c r="AQ281" i="20" s="1"/>
  <c r="AW281" i="21"/>
  <c r="AW178" i="21"/>
  <c r="AP178" i="20"/>
  <c r="AQ178" i="20" s="1"/>
  <c r="AW182" i="21"/>
  <c r="AP182" i="20"/>
  <c r="AQ182" i="20" s="1"/>
  <c r="AR198" i="1"/>
  <c r="AW198" i="21"/>
  <c r="AP198" i="20"/>
  <c r="AQ198" i="20" s="1"/>
  <c r="AW123" i="21"/>
  <c r="AP123" i="20"/>
  <c r="AQ123" i="20" s="1"/>
  <c r="AR92" i="1"/>
  <c r="AW92" i="21"/>
  <c r="AP92" i="20"/>
  <c r="AQ92" i="20" s="1"/>
  <c r="AR227" i="1"/>
  <c r="AW227" i="21"/>
  <c r="AP227" i="20"/>
  <c r="AQ227" i="20" s="1"/>
  <c r="AR166" i="1"/>
  <c r="AW166" i="21"/>
  <c r="AP166" i="20"/>
  <c r="AQ166" i="20" s="1"/>
  <c r="AW81" i="21"/>
  <c r="AP81" i="20"/>
  <c r="AQ81" i="20" s="1"/>
  <c r="AW48" i="21"/>
  <c r="AP48" i="20"/>
  <c r="AQ48" i="20" s="1"/>
  <c r="AW95" i="21"/>
  <c r="AP95" i="20"/>
  <c r="AQ95" i="20" s="1"/>
  <c r="AW103" i="21"/>
  <c r="AP103" i="20"/>
  <c r="AQ103" i="20" s="1"/>
  <c r="AW91" i="21"/>
  <c r="AP91" i="20"/>
  <c r="AQ91" i="20" s="1"/>
  <c r="AW537" i="21"/>
  <c r="AP537" i="20"/>
  <c r="AQ537" i="20" s="1"/>
  <c r="AR531" i="1"/>
  <c r="AP531" i="20"/>
  <c r="AQ531" i="20" s="1"/>
  <c r="AW496" i="21"/>
  <c r="AP496" i="20"/>
  <c r="AQ496" i="20" s="1"/>
  <c r="AR474" i="1"/>
  <c r="AW474" i="21"/>
  <c r="AP474" i="20"/>
  <c r="AQ474" i="20" s="1"/>
  <c r="AR535" i="1"/>
  <c r="AW535" i="21"/>
  <c r="AP535" i="20"/>
  <c r="AQ535" i="20" s="1"/>
  <c r="AR463" i="1"/>
  <c r="AW463" i="21"/>
  <c r="AP463" i="20"/>
  <c r="AQ463" i="20" s="1"/>
  <c r="AW473" i="21"/>
  <c r="AP473" i="20"/>
  <c r="AQ473" i="20" s="1"/>
  <c r="AW455" i="21"/>
  <c r="AP455" i="20"/>
  <c r="AQ455" i="20" s="1"/>
  <c r="AR423" i="1"/>
  <c r="AW423" i="21"/>
  <c r="AP423" i="20"/>
  <c r="AQ423" i="20" s="1"/>
  <c r="AW437" i="21"/>
  <c r="AP437" i="20"/>
  <c r="AQ437" i="20" s="1"/>
  <c r="AW417" i="21"/>
  <c r="AP417" i="20"/>
  <c r="AQ417" i="20" s="1"/>
  <c r="AW397" i="21"/>
  <c r="AP397" i="20"/>
  <c r="AQ397" i="20" s="1"/>
  <c r="AR428" i="1"/>
  <c r="AW428" i="21"/>
  <c r="AP428" i="20"/>
  <c r="AQ428" i="20" s="1"/>
  <c r="AR379" i="1"/>
  <c r="AW379" i="21"/>
  <c r="AP379" i="20"/>
  <c r="AQ379" i="20" s="1"/>
  <c r="AW312" i="21"/>
  <c r="AP312" i="20"/>
  <c r="AQ312" i="20" s="1"/>
  <c r="AP291" i="20"/>
  <c r="AQ291" i="20" s="1"/>
  <c r="AW291" i="21"/>
  <c r="AW318" i="21"/>
  <c r="AP318" i="20"/>
  <c r="AQ318" i="20" s="1"/>
  <c r="AP266" i="9"/>
  <c r="AW314" i="21"/>
  <c r="AP314" i="20"/>
  <c r="AQ314" i="20" s="1"/>
  <c r="AP203" i="9"/>
  <c r="AP277" i="20"/>
  <c r="AQ277" i="20" s="1"/>
  <c r="AW277" i="21"/>
  <c r="AR197" i="1"/>
  <c r="AW197" i="21"/>
  <c r="AP197" i="20"/>
  <c r="AQ197" i="20" s="1"/>
  <c r="AM197" i="9"/>
  <c r="AW157" i="21"/>
  <c r="AP157" i="20"/>
  <c r="AQ157" i="20" s="1"/>
  <c r="AW143" i="21"/>
  <c r="AP143" i="20"/>
  <c r="AQ143" i="20" s="1"/>
  <c r="AW128" i="21"/>
  <c r="AP128" i="20"/>
  <c r="AQ128" i="20" s="1"/>
  <c r="AW195" i="21"/>
  <c r="AP195" i="20"/>
  <c r="AQ195" i="20" s="1"/>
  <c r="AW154" i="21"/>
  <c r="AP154" i="20"/>
  <c r="AQ154" i="20" s="1"/>
  <c r="AW125" i="21"/>
  <c r="AP125" i="20"/>
  <c r="AQ125" i="20" s="1"/>
  <c r="AW183" i="21"/>
  <c r="AP183" i="20"/>
  <c r="AQ183" i="20" s="1"/>
  <c r="AR107" i="1"/>
  <c r="AW107" i="21"/>
  <c r="AP107" i="20"/>
  <c r="AQ107" i="20" s="1"/>
  <c r="AW119" i="21"/>
  <c r="AP119" i="20"/>
  <c r="AQ119" i="20" s="1"/>
  <c r="AW80" i="21"/>
  <c r="AP80" i="20"/>
  <c r="AQ80" i="20" s="1"/>
  <c r="AW142" i="21"/>
  <c r="AP142" i="20"/>
  <c r="AQ142" i="20" s="1"/>
  <c r="AW46" i="21"/>
  <c r="AP46" i="20"/>
  <c r="AQ46" i="20" s="1"/>
  <c r="AW42" i="21"/>
  <c r="AP42" i="20"/>
  <c r="AQ42" i="20" s="1"/>
  <c r="AR30" i="1"/>
  <c r="AW30" i="21"/>
  <c r="AP30" i="20"/>
  <c r="AQ30" i="20" s="1"/>
  <c r="AR503" i="1"/>
  <c r="AW503" i="21"/>
  <c r="AP503" i="20"/>
  <c r="AQ503" i="20" s="1"/>
  <c r="AW37" i="21"/>
  <c r="AP37" i="20"/>
  <c r="AQ37" i="20" s="1"/>
  <c r="AW469" i="21"/>
  <c r="AP469" i="20"/>
  <c r="AQ469" i="20" s="1"/>
  <c r="AR502" i="1"/>
  <c r="AW502" i="21"/>
  <c r="AP502" i="20"/>
  <c r="AQ502" i="20" s="1"/>
  <c r="AW389" i="21"/>
  <c r="AP389" i="20"/>
  <c r="AQ389" i="20" s="1"/>
  <c r="AR409" i="1"/>
  <c r="AW409" i="21"/>
  <c r="AP409" i="20"/>
  <c r="AQ409" i="20" s="1"/>
  <c r="AR398" i="1"/>
  <c r="AW398" i="21"/>
  <c r="AP398" i="20"/>
  <c r="AQ398" i="20" s="1"/>
  <c r="AR405" i="1"/>
  <c r="AW405" i="21"/>
  <c r="AP405" i="20"/>
  <c r="AQ405" i="20" s="1"/>
  <c r="AR387" i="1"/>
  <c r="AW387" i="21"/>
  <c r="AP387" i="20"/>
  <c r="AQ387" i="20" s="1"/>
  <c r="AW363" i="21"/>
  <c r="AP363" i="20"/>
  <c r="AQ363" i="20" s="1"/>
  <c r="AR391" i="1"/>
  <c r="AW391" i="21"/>
  <c r="AP391" i="20"/>
  <c r="AQ391" i="20" s="1"/>
  <c r="AR329" i="1"/>
  <c r="AW329" i="21"/>
  <c r="AP329" i="20"/>
  <c r="AQ329" i="20" s="1"/>
  <c r="AR269" i="1"/>
  <c r="AW269" i="21"/>
  <c r="AP269" i="20"/>
  <c r="AQ269" i="20" s="1"/>
  <c r="AR317" i="1"/>
  <c r="AW317" i="21"/>
  <c r="AP317" i="20"/>
  <c r="AQ317" i="20" s="1"/>
  <c r="AR309" i="1"/>
  <c r="AW309" i="21"/>
  <c r="AP309" i="20"/>
  <c r="AQ309" i="20" s="1"/>
  <c r="AR193" i="1"/>
  <c r="AW193" i="21"/>
  <c r="AP193" i="20"/>
  <c r="AQ193" i="20" s="1"/>
  <c r="AR122" i="1"/>
  <c r="AW122" i="21"/>
  <c r="AP122" i="20"/>
  <c r="AQ122" i="20" s="1"/>
  <c r="AR170" i="1"/>
  <c r="AW170" i="21"/>
  <c r="AP170" i="20"/>
  <c r="AQ170" i="20" s="1"/>
  <c r="AP16" i="20"/>
  <c r="AQ358" i="20"/>
  <c r="AQ16" i="20" s="1"/>
  <c r="AR519" i="1"/>
  <c r="AW519" i="21"/>
  <c r="AP519" i="20"/>
  <c r="AQ519" i="20" s="1"/>
  <c r="AR457" i="1"/>
  <c r="AW457" i="21"/>
  <c r="AP457" i="20"/>
  <c r="AQ457" i="20" s="1"/>
  <c r="AW401" i="21"/>
  <c r="AP401" i="20"/>
  <c r="AQ401" i="20" s="1"/>
  <c r="AW356" i="21"/>
  <c r="AP356" i="20"/>
  <c r="AQ356" i="20" s="1"/>
  <c r="AR395" i="1"/>
  <c r="AW395" i="21"/>
  <c r="AP395" i="20"/>
  <c r="AQ395" i="20" s="1"/>
  <c r="AW322" i="21"/>
  <c r="AP322" i="20"/>
  <c r="AQ322" i="20" s="1"/>
  <c r="AW518" i="21"/>
  <c r="AP518" i="20"/>
  <c r="AQ518" i="20" s="1"/>
  <c r="AW493" i="21"/>
  <c r="AP493" i="20"/>
  <c r="AQ493" i="20" s="1"/>
  <c r="AW443" i="21"/>
  <c r="AP443" i="20"/>
  <c r="AQ443" i="20" s="1"/>
  <c r="AW370" i="21"/>
  <c r="AP370" i="20"/>
  <c r="AQ370" i="20" s="1"/>
  <c r="AW406" i="21"/>
  <c r="AP406" i="20"/>
  <c r="AQ406" i="20" s="1"/>
  <c r="AW304" i="21"/>
  <c r="AP304" i="20"/>
  <c r="AQ304" i="20" s="1"/>
  <c r="AR296" i="1"/>
  <c r="AW296" i="21"/>
  <c r="AP296" i="20"/>
  <c r="AQ296" i="20" s="1"/>
  <c r="AW241" i="21"/>
  <c r="AP241" i="20"/>
  <c r="AQ241" i="20" s="1"/>
  <c r="AW215" i="21"/>
  <c r="AP215" i="20"/>
  <c r="AQ215" i="20" s="1"/>
  <c r="AR145" i="1"/>
  <c r="AW145" i="21"/>
  <c r="AP145" i="20"/>
  <c r="AQ145" i="20" s="1"/>
  <c r="AW191" i="21"/>
  <c r="AP191" i="20"/>
  <c r="AQ191" i="20" s="1"/>
  <c r="AP550" i="9"/>
  <c r="AR505" i="1"/>
  <c r="AW505" i="21"/>
  <c r="AP505" i="20"/>
  <c r="AQ505" i="20" s="1"/>
  <c r="AW438" i="21"/>
  <c r="AP438" i="20"/>
  <c r="AQ438" i="20" s="1"/>
  <c r="AW386" i="21"/>
  <c r="AP386" i="20"/>
  <c r="AQ386" i="20" s="1"/>
  <c r="AW430" i="21"/>
  <c r="AP430" i="20"/>
  <c r="AQ430" i="20" s="1"/>
  <c r="AW315" i="21"/>
  <c r="AP315" i="20"/>
  <c r="AQ315" i="20" s="1"/>
  <c r="AW341" i="21"/>
  <c r="AP341" i="20"/>
  <c r="AQ341" i="20" s="1"/>
  <c r="AR334" i="1"/>
  <c r="AW334" i="21"/>
  <c r="AP334" i="20"/>
  <c r="AQ334" i="20" s="1"/>
  <c r="AW268" i="21"/>
  <c r="AP268" i="20"/>
  <c r="AQ268" i="20" s="1"/>
  <c r="AR263" i="1"/>
  <c r="AW263" i="21"/>
  <c r="AP263" i="20"/>
  <c r="AQ263" i="20" s="1"/>
  <c r="AR274" i="1"/>
  <c r="AW274" i="21"/>
  <c r="AP274" i="20"/>
  <c r="AQ274" i="20" s="1"/>
  <c r="AW205" i="21"/>
  <c r="AP205" i="20"/>
  <c r="AQ205" i="20" s="1"/>
  <c r="AP205" i="9"/>
  <c r="AR168" i="1"/>
  <c r="AW168" i="21"/>
  <c r="AP168" i="20"/>
  <c r="AQ168" i="20" s="1"/>
  <c r="AW172" i="21"/>
  <c r="AP172" i="20"/>
  <c r="AQ172" i="20" s="1"/>
  <c r="AW137" i="21"/>
  <c r="AP137" i="20"/>
  <c r="AQ137" i="20" s="1"/>
  <c r="AR236" i="1"/>
  <c r="AW236" i="21"/>
  <c r="AP236" i="20"/>
  <c r="AQ236" i="20" s="1"/>
  <c r="AR250" i="1"/>
  <c r="AW250" i="21"/>
  <c r="AP250" i="20"/>
  <c r="AQ250" i="20" s="1"/>
  <c r="AR59" i="1"/>
  <c r="AW59" i="21"/>
  <c r="AP59" i="20"/>
  <c r="AQ59" i="20" s="1"/>
  <c r="AW64" i="21"/>
  <c r="AP64" i="20"/>
  <c r="AQ64" i="20" s="1"/>
  <c r="AR113" i="1"/>
  <c r="AW113" i="21"/>
  <c r="AP113" i="20"/>
  <c r="AQ113" i="20" s="1"/>
  <c r="AW70" i="21"/>
  <c r="AP70" i="20"/>
  <c r="AQ70" i="20" s="1"/>
  <c r="AW539" i="21"/>
  <c r="AP539" i="20"/>
  <c r="AQ539" i="20" s="1"/>
  <c r="AW516" i="21"/>
  <c r="AP516" i="20"/>
  <c r="AQ516" i="20" s="1"/>
  <c r="AR533" i="1"/>
  <c r="AP533" i="20"/>
  <c r="AQ533" i="20" s="1"/>
  <c r="AW517" i="21"/>
  <c r="AP517" i="20"/>
  <c r="AQ517" i="20" s="1"/>
  <c r="AW515" i="21"/>
  <c r="AP515" i="20"/>
  <c r="AQ515" i="20" s="1"/>
  <c r="AR504" i="1"/>
  <c r="AP504" i="20"/>
  <c r="AQ504" i="20" s="1"/>
  <c r="AW507" i="21"/>
  <c r="AP507" i="20"/>
  <c r="AQ507" i="20" s="1"/>
  <c r="AR532" i="1"/>
  <c r="AP532" i="20"/>
  <c r="AQ532" i="20" s="1"/>
  <c r="AW482" i="21"/>
  <c r="AP482" i="20"/>
  <c r="AQ482" i="20" s="1"/>
  <c r="AR498" i="1"/>
  <c r="AW498" i="21"/>
  <c r="AP498" i="20"/>
  <c r="AQ498" i="20" s="1"/>
  <c r="AW480" i="21"/>
  <c r="AP480" i="20"/>
  <c r="AQ480" i="20" s="1"/>
  <c r="AW458" i="21"/>
  <c r="AP458" i="20"/>
  <c r="AQ458" i="20" s="1"/>
  <c r="AR485" i="1"/>
  <c r="AW485" i="21"/>
  <c r="AP485" i="20"/>
  <c r="AQ485" i="20" s="1"/>
  <c r="AW427" i="21"/>
  <c r="AP427" i="20"/>
  <c r="AQ427" i="20" s="1"/>
  <c r="AW435" i="21"/>
  <c r="AP435" i="20"/>
  <c r="AQ435" i="20" s="1"/>
  <c r="AW382" i="21"/>
  <c r="AP382" i="20"/>
  <c r="AQ382" i="20" s="1"/>
  <c r="AR390" i="1"/>
  <c r="AW390" i="21"/>
  <c r="AP390" i="20"/>
  <c r="AQ390" i="20" s="1"/>
  <c r="AW416" i="21"/>
  <c r="AP416" i="20"/>
  <c r="AQ416" i="20" s="1"/>
  <c r="AW351" i="21"/>
  <c r="AP351" i="20"/>
  <c r="AQ351" i="20" s="1"/>
  <c r="AW339" i="21"/>
  <c r="AP339" i="20"/>
  <c r="AQ339" i="20" s="1"/>
  <c r="AR432" i="1"/>
  <c r="AW432" i="21"/>
  <c r="AP432" i="20"/>
  <c r="AQ432" i="20" s="1"/>
  <c r="AR372" i="1"/>
  <c r="AW372" i="21"/>
  <c r="AP372" i="20"/>
  <c r="AQ372" i="20" s="1"/>
  <c r="AR366" i="1"/>
  <c r="AW366" i="21"/>
  <c r="AP366" i="20"/>
  <c r="AQ366" i="20" s="1"/>
  <c r="AW436" i="21"/>
  <c r="AP436" i="20"/>
  <c r="AQ436" i="20" s="1"/>
  <c r="AW332" i="21"/>
  <c r="AP332" i="20"/>
  <c r="AQ332" i="20" s="1"/>
  <c r="AW311" i="21"/>
  <c r="AP311" i="20"/>
  <c r="AQ311" i="20" s="1"/>
  <c r="AW385" i="21"/>
  <c r="AP385" i="20"/>
  <c r="AQ385" i="20" s="1"/>
  <c r="AR376" i="1"/>
  <c r="AP376" i="20"/>
  <c r="AQ376" i="20" s="1"/>
  <c r="AW337" i="21"/>
  <c r="AP337" i="20"/>
  <c r="AQ337" i="20" s="1"/>
  <c r="AR342" i="1"/>
  <c r="AW342" i="21"/>
  <c r="AP342" i="20"/>
  <c r="AQ342" i="20" s="1"/>
  <c r="AR371" i="1"/>
  <c r="AW371" i="21"/>
  <c r="AP371" i="20"/>
  <c r="AQ371" i="20" s="1"/>
  <c r="AP354" i="9"/>
  <c r="AW306" i="21"/>
  <c r="AP306" i="20"/>
  <c r="AQ306" i="20" s="1"/>
  <c r="AP322" i="9"/>
  <c r="AP218" i="9"/>
  <c r="AP278" i="20"/>
  <c r="AQ278" i="20" s="1"/>
  <c r="AW278" i="21"/>
  <c r="AW225" i="21"/>
  <c r="AP225" i="20"/>
  <c r="AQ225" i="20" s="1"/>
  <c r="AW252" i="21"/>
  <c r="AP252" i="20"/>
  <c r="AQ252" i="20" s="1"/>
  <c r="AR219" i="1"/>
  <c r="AW219" i="21"/>
  <c r="AP219" i="20"/>
  <c r="AQ219" i="20" s="1"/>
  <c r="AW244" i="21"/>
  <c r="AP244" i="20"/>
  <c r="AQ244" i="20" s="1"/>
  <c r="AR163" i="1"/>
  <c r="AW163" i="21"/>
  <c r="AP163" i="20"/>
  <c r="AQ163" i="20" s="1"/>
  <c r="AW247" i="21"/>
  <c r="AP247" i="20"/>
  <c r="AQ247" i="20" s="1"/>
  <c r="AW171" i="21"/>
  <c r="AP171" i="20"/>
  <c r="AQ171" i="20" s="1"/>
  <c r="AR216" i="1"/>
  <c r="AW216" i="21"/>
  <c r="AP216" i="20"/>
  <c r="AQ216" i="20" s="1"/>
  <c r="AW115" i="21"/>
  <c r="AP115" i="20"/>
  <c r="AQ115" i="20" s="1"/>
  <c r="AR212" i="1"/>
  <c r="AW212" i="21"/>
  <c r="AP212" i="20"/>
  <c r="AQ212" i="20" s="1"/>
  <c r="AP234" i="9"/>
  <c r="AW190" i="21"/>
  <c r="AP190" i="20"/>
  <c r="AQ190" i="20" s="1"/>
  <c r="AR192" i="1"/>
  <c r="AW192" i="21"/>
  <c r="AP192" i="20"/>
  <c r="AQ192" i="20" s="1"/>
  <c r="AW67" i="21"/>
  <c r="AP67" i="20"/>
  <c r="AQ67" i="20" s="1"/>
  <c r="AW93" i="21"/>
  <c r="AP93" i="20"/>
  <c r="AQ93" i="20" s="1"/>
  <c r="AW77" i="21"/>
  <c r="AP77" i="20"/>
  <c r="AQ77" i="20" s="1"/>
  <c r="AW60" i="21"/>
  <c r="AP60" i="20"/>
  <c r="AQ60" i="20" s="1"/>
  <c r="AR262" i="1"/>
  <c r="AW262" i="21"/>
  <c r="AP262" i="20"/>
  <c r="AQ262" i="20" s="1"/>
  <c r="AW45" i="21"/>
  <c r="AP45" i="20"/>
  <c r="AQ45" i="20" s="1"/>
  <c r="AW38" i="21"/>
  <c r="AP38" i="20"/>
  <c r="AQ38" i="20" s="1"/>
  <c r="AW62" i="21"/>
  <c r="AP62" i="20"/>
  <c r="AQ62" i="20" s="1"/>
  <c r="AW43" i="21"/>
  <c r="AP43" i="20"/>
  <c r="AQ43" i="20" s="1"/>
  <c r="AW83" i="21"/>
  <c r="AP83" i="20"/>
  <c r="AQ83" i="20" s="1"/>
  <c r="AW66" i="21"/>
  <c r="AP66" i="20"/>
  <c r="AQ66" i="20" s="1"/>
  <c r="AR39" i="1"/>
  <c r="AW39" i="21"/>
  <c r="AP39" i="20"/>
  <c r="AQ39" i="20" s="1"/>
  <c r="AR525" i="1"/>
  <c r="AW525" i="21"/>
  <c r="AP525" i="20"/>
  <c r="AQ525" i="20" s="1"/>
  <c r="AR421" i="1"/>
  <c r="AW421" i="21"/>
  <c r="AP421" i="20"/>
  <c r="AQ421" i="20" s="1"/>
  <c r="AR479" i="1"/>
  <c r="AW479" i="21"/>
  <c r="AP479" i="20"/>
  <c r="AQ479" i="20" s="1"/>
  <c r="AR297" i="1"/>
  <c r="AW297" i="21"/>
  <c r="AP297" i="20"/>
  <c r="AQ297" i="20" s="1"/>
  <c r="AR222" i="1"/>
  <c r="AW222" i="21"/>
  <c r="AP222" i="20"/>
  <c r="AQ222" i="20" s="1"/>
  <c r="AR41" i="1"/>
  <c r="AW41" i="21"/>
  <c r="AP41" i="20"/>
  <c r="AQ41" i="20" s="1"/>
  <c r="AR118" i="1"/>
  <c r="AW118" i="21"/>
  <c r="AP118" i="20"/>
  <c r="AQ118" i="20" s="1"/>
  <c r="AR69" i="1"/>
  <c r="AW69" i="21"/>
  <c r="AP69" i="20"/>
  <c r="AQ69" i="20" s="1"/>
  <c r="AR130" i="1"/>
  <c r="AW130" i="21"/>
  <c r="AP130" i="20"/>
  <c r="AQ130" i="20" s="1"/>
  <c r="AR230" i="1"/>
  <c r="AW230" i="21"/>
  <c r="AP230" i="20"/>
  <c r="AQ230" i="20" s="1"/>
  <c r="AR53" i="1"/>
  <c r="AW53" i="21"/>
  <c r="AP53" i="20"/>
  <c r="AQ53" i="20" s="1"/>
  <c r="AX358" i="21"/>
  <c r="AW16" i="21"/>
  <c r="AX16" i="21" s="1"/>
  <c r="AR495" i="1"/>
  <c r="AP495" i="20"/>
  <c r="AQ495" i="20" s="1"/>
  <c r="AR534" i="1"/>
  <c r="AW534" i="21"/>
  <c r="AP534" i="20"/>
  <c r="AQ534" i="20" s="1"/>
  <c r="AW530" i="21"/>
  <c r="AP530" i="20"/>
  <c r="AQ530" i="20" s="1"/>
  <c r="AW494" i="21"/>
  <c r="AP494" i="20"/>
  <c r="AQ494" i="20" s="1"/>
  <c r="AR477" i="1"/>
  <c r="AW477" i="21"/>
  <c r="AP477" i="20"/>
  <c r="AQ477" i="20" s="1"/>
  <c r="AR466" i="1"/>
  <c r="AP466" i="20"/>
  <c r="AQ466" i="20" s="1"/>
  <c r="AP500" i="9"/>
  <c r="AR489" i="1"/>
  <c r="AW489" i="21"/>
  <c r="AP489" i="20"/>
  <c r="AQ489" i="20" s="1"/>
  <c r="AW413" i="21"/>
  <c r="AP413" i="20"/>
  <c r="AQ413" i="20" s="1"/>
  <c r="AR320" i="1"/>
  <c r="AW320" i="21"/>
  <c r="AP320" i="20"/>
  <c r="AQ320" i="20" s="1"/>
  <c r="AP346" i="9"/>
  <c r="AR300" i="1"/>
  <c r="AW300" i="21"/>
  <c r="AP300" i="20"/>
  <c r="AQ300" i="20" s="1"/>
  <c r="AW275" i="21"/>
  <c r="AP275" i="20"/>
  <c r="AQ275" i="20" s="1"/>
  <c r="AW201" i="21"/>
  <c r="AP201" i="20"/>
  <c r="AQ201" i="20" s="1"/>
  <c r="AW167" i="21"/>
  <c r="AP167" i="20"/>
  <c r="AQ167" i="20" s="1"/>
  <c r="AW140" i="21"/>
  <c r="AP140" i="20"/>
  <c r="AQ140" i="20" s="1"/>
  <c r="AW124" i="21"/>
  <c r="AP124" i="20"/>
  <c r="AQ124" i="20" s="1"/>
  <c r="AW177" i="21"/>
  <c r="AP177" i="20"/>
  <c r="AQ177" i="20" s="1"/>
  <c r="AR206" i="1"/>
  <c r="AW206" i="21"/>
  <c r="AP206" i="20"/>
  <c r="AQ206" i="20" s="1"/>
  <c r="AW162" i="21"/>
  <c r="AP162" i="20"/>
  <c r="AQ162" i="20" s="1"/>
  <c r="AR133" i="1"/>
  <c r="AW133" i="21"/>
  <c r="AP133" i="20"/>
  <c r="AQ133" i="20" s="1"/>
  <c r="AR199" i="1"/>
  <c r="AW199" i="21"/>
  <c r="AP199" i="20"/>
  <c r="AQ199" i="20" s="1"/>
  <c r="AR179" i="1"/>
  <c r="AW179" i="21"/>
  <c r="AP179" i="20"/>
  <c r="AQ179" i="20" s="1"/>
  <c r="AW226" i="21"/>
  <c r="AP226" i="20"/>
  <c r="AQ226" i="20" s="1"/>
  <c r="AR208" i="1"/>
  <c r="AW208" i="21"/>
  <c r="AP208" i="20"/>
  <c r="AQ208" i="20" s="1"/>
  <c r="AW88" i="21"/>
  <c r="AP88" i="20"/>
  <c r="AQ88" i="20" s="1"/>
  <c r="AW55" i="21"/>
  <c r="AP55" i="20"/>
  <c r="AQ55" i="20" s="1"/>
  <c r="AW156" i="21"/>
  <c r="AP156" i="20"/>
  <c r="AQ156" i="20" s="1"/>
  <c r="AW102" i="21"/>
  <c r="AP102" i="20"/>
  <c r="AQ102" i="20" s="1"/>
  <c r="AW105" i="21"/>
  <c r="AP105" i="20"/>
  <c r="AQ105" i="20" s="1"/>
  <c r="AR32" i="1"/>
  <c r="AW32" i="21"/>
  <c r="AP32" i="20"/>
  <c r="AQ32" i="20" s="1"/>
  <c r="AW94" i="21"/>
  <c r="AP94" i="20"/>
  <c r="AQ94" i="20" s="1"/>
  <c r="AR34" i="1"/>
  <c r="AW34" i="21"/>
  <c r="AP34" i="20"/>
  <c r="AQ34" i="20" s="1"/>
  <c r="AR476" i="1"/>
  <c r="AW476" i="21"/>
  <c r="AP476" i="20"/>
  <c r="AQ476" i="20" s="1"/>
  <c r="AW414" i="21"/>
  <c r="AP414" i="20"/>
  <c r="AQ414" i="20" s="1"/>
  <c r="AR355" i="1"/>
  <c r="AW355" i="21"/>
  <c r="AP355" i="20"/>
  <c r="AQ355" i="20" s="1"/>
  <c r="AR249" i="1"/>
  <c r="AW249" i="21"/>
  <c r="AP249" i="20"/>
  <c r="AQ249" i="20" s="1"/>
  <c r="AW165" i="21"/>
  <c r="AP165" i="20"/>
  <c r="AQ165" i="20" s="1"/>
  <c r="AR257" i="1"/>
  <c r="AW257" i="21"/>
  <c r="AP257" i="20"/>
  <c r="AQ257" i="20" s="1"/>
  <c r="AR99" i="1"/>
  <c r="AW99" i="21"/>
  <c r="AP99" i="20"/>
  <c r="AQ99" i="20" s="1"/>
  <c r="AR420" i="1"/>
  <c r="AW420" i="21"/>
  <c r="AP420" i="20"/>
  <c r="AQ420" i="20" s="1"/>
  <c r="AX497" i="21"/>
  <c r="AW520" i="21"/>
  <c r="AP520" i="20"/>
  <c r="AQ520" i="20" s="1"/>
  <c r="AR511" i="1"/>
  <c r="AW511" i="21"/>
  <c r="AP511" i="20"/>
  <c r="AQ511" i="20" s="1"/>
  <c r="AR523" i="1"/>
  <c r="AP523" i="20"/>
  <c r="AQ523" i="20" s="1"/>
  <c r="AR509" i="1"/>
  <c r="AW509" i="21"/>
  <c r="AP509" i="20"/>
  <c r="AQ509" i="20" s="1"/>
  <c r="AR500" i="1"/>
  <c r="AW500" i="21"/>
  <c r="AP500" i="20"/>
  <c r="AQ500" i="20" s="1"/>
  <c r="AW472" i="21"/>
  <c r="AP472" i="20"/>
  <c r="AQ472" i="20" s="1"/>
  <c r="AR450" i="1"/>
  <c r="AW450" i="21"/>
  <c r="AP450" i="20"/>
  <c r="AQ450" i="20" s="1"/>
  <c r="AW481" i="21"/>
  <c r="AP481" i="20"/>
  <c r="AQ481" i="20" s="1"/>
  <c r="AW441" i="21"/>
  <c r="AP441" i="20"/>
  <c r="AQ441" i="20" s="1"/>
  <c r="AR419" i="1"/>
  <c r="AW419" i="21"/>
  <c r="AP419" i="20"/>
  <c r="AQ419" i="20" s="1"/>
  <c r="AW415" i="21"/>
  <c r="AP415" i="20"/>
  <c r="AQ415" i="20" s="1"/>
  <c r="AW348" i="21"/>
  <c r="AP348" i="20"/>
  <c r="AQ348" i="20" s="1"/>
  <c r="AR354" i="1"/>
  <c r="AW354" i="21"/>
  <c r="AP354" i="20"/>
  <c r="AQ354" i="20" s="1"/>
  <c r="AW353" i="21"/>
  <c r="AP353" i="20"/>
  <c r="AQ353" i="20" s="1"/>
  <c r="AP293" i="20"/>
  <c r="AQ293" i="20" s="1"/>
  <c r="AW293" i="21"/>
  <c r="AR264" i="1"/>
  <c r="AW264" i="21"/>
  <c r="AP264" i="20"/>
  <c r="AQ264" i="20" s="1"/>
  <c r="AW344" i="21"/>
  <c r="AP344" i="20"/>
  <c r="AQ344" i="20" s="1"/>
  <c r="AR242" i="1"/>
  <c r="AW242" i="21"/>
  <c r="AP242" i="20"/>
  <c r="AQ242" i="20" s="1"/>
  <c r="AR153" i="1"/>
  <c r="AW153" i="21"/>
  <c r="AP153" i="20"/>
  <c r="AQ153" i="20" s="1"/>
  <c r="AP535" i="9"/>
  <c r="AW529" i="21"/>
  <c r="AP529" i="20"/>
  <c r="AQ529" i="20" s="1"/>
  <c r="AW478" i="21"/>
  <c r="AP478" i="20"/>
  <c r="AQ478" i="20" s="1"/>
  <c r="AR501" i="1"/>
  <c r="AW501" i="21"/>
  <c r="AP501" i="20"/>
  <c r="AQ501" i="20" s="1"/>
  <c r="AW449" i="21"/>
  <c r="AP449" i="20"/>
  <c r="AQ449" i="20" s="1"/>
  <c r="AR453" i="1"/>
  <c r="AW453" i="21"/>
  <c r="AP453" i="20"/>
  <c r="AQ453" i="20" s="1"/>
  <c r="AW456" i="21"/>
  <c r="AP456" i="20"/>
  <c r="AQ456" i="20" s="1"/>
  <c r="AR375" i="1"/>
  <c r="AW375" i="21"/>
  <c r="AP375" i="20"/>
  <c r="AQ375" i="20" s="1"/>
  <c r="AW384" i="21"/>
  <c r="AP384" i="20"/>
  <c r="AQ384" i="20" s="1"/>
  <c r="AW388" i="21"/>
  <c r="AP388" i="20"/>
  <c r="AQ388" i="20" s="1"/>
  <c r="AR335" i="1"/>
  <c r="AW335" i="21"/>
  <c r="AP335" i="20"/>
  <c r="AQ335" i="20" s="1"/>
  <c r="AW412" i="21"/>
  <c r="AP412" i="20"/>
  <c r="AQ412" i="20" s="1"/>
  <c r="AR378" i="1"/>
  <c r="AP378" i="20"/>
  <c r="AQ378" i="20" s="1"/>
  <c r="AW377" i="21"/>
  <c r="AP377" i="20"/>
  <c r="AQ377" i="20" s="1"/>
  <c r="AW307" i="21"/>
  <c r="AP307" i="20"/>
  <c r="AQ307" i="20" s="1"/>
  <c r="AW454" i="21"/>
  <c r="AP454" i="20"/>
  <c r="AQ454" i="20" s="1"/>
  <c r="AW330" i="21"/>
  <c r="AP330" i="20"/>
  <c r="AQ330" i="20" s="1"/>
  <c r="AR308" i="1"/>
  <c r="AW308" i="21"/>
  <c r="AP308" i="20"/>
  <c r="AQ308" i="20" s="1"/>
  <c r="AR349" i="1"/>
  <c r="AW349" i="21"/>
  <c r="AP349" i="20"/>
  <c r="AQ349" i="20" s="1"/>
  <c r="AW310" i="21"/>
  <c r="AP310" i="20"/>
  <c r="AQ310" i="20" s="1"/>
  <c r="AR331" i="1"/>
  <c r="AW331" i="21"/>
  <c r="AP331" i="20"/>
  <c r="AQ331" i="20" s="1"/>
  <c r="AW294" i="21"/>
  <c r="AP294" i="20"/>
  <c r="AQ294" i="20" s="1"/>
  <c r="AP264" i="9"/>
  <c r="AR254" i="1"/>
  <c r="AW254" i="21"/>
  <c r="AP254" i="20"/>
  <c r="AQ254" i="20" s="1"/>
  <c r="AW259" i="21"/>
  <c r="AP259" i="20"/>
  <c r="AQ259" i="20" s="1"/>
  <c r="AW302" i="21"/>
  <c r="AP302" i="20"/>
  <c r="AQ302" i="20" s="1"/>
  <c r="AR255" i="1"/>
  <c r="AW255" i="21"/>
  <c r="AP255" i="20"/>
  <c r="AQ255" i="20" s="1"/>
  <c r="AW246" i="21"/>
  <c r="AP246" i="20"/>
  <c r="AQ246" i="20" s="1"/>
  <c r="AR336" i="1"/>
  <c r="AW336" i="21"/>
  <c r="AP336" i="20"/>
  <c r="AQ336" i="20" s="1"/>
  <c r="AR271" i="1"/>
  <c r="AW271" i="21"/>
  <c r="AP271" i="20"/>
  <c r="AQ271" i="20" s="1"/>
  <c r="AW188" i="21"/>
  <c r="AP188" i="20"/>
  <c r="AQ188" i="20" s="1"/>
  <c r="AR176" i="1"/>
  <c r="AW176" i="21"/>
  <c r="AP176" i="20"/>
  <c r="AQ176" i="20" s="1"/>
  <c r="AR203" i="1"/>
  <c r="AW203" i="21"/>
  <c r="AP203" i="20"/>
  <c r="AQ203" i="20" s="1"/>
  <c r="AR150" i="1"/>
  <c r="AW150" i="21"/>
  <c r="AP150" i="20"/>
  <c r="AQ150" i="20" s="1"/>
  <c r="AR121" i="1"/>
  <c r="AW121" i="21"/>
  <c r="AP121" i="20"/>
  <c r="AQ121" i="20" s="1"/>
  <c r="AR223" i="1"/>
  <c r="AW223" i="21"/>
  <c r="AP223" i="20"/>
  <c r="AQ223" i="20" s="1"/>
  <c r="AP151" i="9"/>
  <c r="AW117" i="21"/>
  <c r="AP117" i="20"/>
  <c r="AQ117" i="20" s="1"/>
  <c r="AW76" i="21"/>
  <c r="AP76" i="20"/>
  <c r="AQ76" i="20" s="1"/>
  <c r="AW89" i="21"/>
  <c r="AP89" i="20"/>
  <c r="AQ89" i="20" s="1"/>
  <c r="AW73" i="21"/>
  <c r="AP73" i="20"/>
  <c r="AQ73" i="20" s="1"/>
  <c r="AW56" i="21"/>
  <c r="AP56" i="20"/>
  <c r="AQ56" i="20" s="1"/>
  <c r="AW169" i="21"/>
  <c r="AP169" i="20"/>
  <c r="AQ169" i="20" s="1"/>
  <c r="AW87" i="21"/>
  <c r="AP87" i="20"/>
  <c r="AQ87" i="20" s="1"/>
  <c r="AW54" i="21"/>
  <c r="AP54" i="20"/>
  <c r="AQ54" i="20" s="1"/>
  <c r="AW75" i="21"/>
  <c r="AP75" i="20"/>
  <c r="AQ75" i="20" s="1"/>
  <c r="AR127" i="1"/>
  <c r="AW127" i="21"/>
  <c r="AP127" i="20"/>
  <c r="AQ127" i="20" s="1"/>
  <c r="AW58" i="21"/>
  <c r="AP58" i="20"/>
  <c r="AQ58" i="20" s="1"/>
  <c r="AR484" i="1"/>
  <c r="AW484" i="21"/>
  <c r="AP484" i="20"/>
  <c r="AQ484" i="20" s="1"/>
  <c r="AW365" i="21"/>
  <c r="AP365" i="20"/>
  <c r="AQ365" i="20" s="1"/>
  <c r="AR439" i="1"/>
  <c r="AW439" i="21"/>
  <c r="AP439" i="20"/>
  <c r="AQ439" i="20" s="1"/>
  <c r="AR394" i="1"/>
  <c r="AW394" i="21"/>
  <c r="AP394" i="20"/>
  <c r="AQ394" i="20" s="1"/>
  <c r="AR327" i="1"/>
  <c r="AW327" i="21"/>
  <c r="AP327" i="20"/>
  <c r="AQ327" i="20" s="1"/>
  <c r="AR289" i="1"/>
  <c r="AP289" i="20"/>
  <c r="AQ289" i="20" s="1"/>
  <c r="AW289" i="21"/>
  <c r="AW194" i="21"/>
  <c r="AP194" i="20"/>
  <c r="AQ194" i="20" s="1"/>
  <c r="AR186" i="1"/>
  <c r="AW186" i="21"/>
  <c r="AP186" i="20"/>
  <c r="AQ186" i="20" s="1"/>
  <c r="AR251" i="1"/>
  <c r="AW251" i="21"/>
  <c r="AP251" i="20"/>
  <c r="AQ251" i="20" s="1"/>
  <c r="AR185" i="1"/>
  <c r="AW185" i="21"/>
  <c r="AP185" i="20"/>
  <c r="AQ185" i="20" s="1"/>
  <c r="AR100" i="1"/>
  <c r="AW100" i="21"/>
  <c r="AP100" i="20"/>
  <c r="AQ100" i="20" s="1"/>
  <c r="AR98" i="1"/>
  <c r="AW98" i="21"/>
  <c r="AP98" i="20"/>
  <c r="AQ98" i="20" s="1"/>
  <c r="AR57" i="1"/>
  <c r="AW57" i="21"/>
  <c r="AP57" i="20"/>
  <c r="AQ57" i="20" s="1"/>
  <c r="AR74" i="1"/>
  <c r="AW74" i="21"/>
  <c r="AP74" i="20"/>
  <c r="AQ74" i="20" s="1"/>
  <c r="AR346" i="1"/>
  <c r="AW346" i="21"/>
  <c r="AP346" i="20"/>
  <c r="AQ346" i="20" s="1"/>
  <c r="AR267" i="1"/>
  <c r="AW267" i="21"/>
  <c r="AP267" i="20"/>
  <c r="AQ267" i="20" s="1"/>
  <c r="AW213" i="21"/>
  <c r="AP213" i="20"/>
  <c r="AQ213" i="20" s="1"/>
  <c r="AW513" i="21"/>
  <c r="AP513" i="20"/>
  <c r="AQ513" i="20" s="1"/>
  <c r="AR475" i="1"/>
  <c r="AW475" i="21"/>
  <c r="AP475" i="20"/>
  <c r="AQ475" i="20" s="1"/>
  <c r="AW468" i="21"/>
  <c r="AP468" i="20"/>
  <c r="AQ468" i="20" s="1"/>
  <c r="AW528" i="21"/>
  <c r="AP528" i="20"/>
  <c r="AQ528" i="20" s="1"/>
  <c r="AW514" i="21"/>
  <c r="AP514" i="20"/>
  <c r="AQ514" i="20" s="1"/>
  <c r="AP512" i="9"/>
  <c r="AR524" i="1"/>
  <c r="AP524" i="20"/>
  <c r="AQ524" i="20" s="1"/>
  <c r="AW522" i="21"/>
  <c r="AP522" i="20"/>
  <c r="AQ522" i="20" s="1"/>
  <c r="AW499" i="21"/>
  <c r="AP499" i="20"/>
  <c r="AQ499" i="20" s="1"/>
  <c r="AW490" i="21"/>
  <c r="AP490" i="20"/>
  <c r="AQ490" i="20" s="1"/>
  <c r="AR488" i="1"/>
  <c r="AW488" i="21"/>
  <c r="AP488" i="20"/>
  <c r="AQ488" i="20" s="1"/>
  <c r="AR448" i="1"/>
  <c r="AP448" i="20"/>
  <c r="AQ448" i="20" s="1"/>
  <c r="AW434" i="21"/>
  <c r="AP434" i="20"/>
  <c r="AQ434" i="20" s="1"/>
  <c r="AW491" i="21"/>
  <c r="AP491" i="20"/>
  <c r="AQ491" i="20" s="1"/>
  <c r="AW471" i="21"/>
  <c r="AP471" i="20"/>
  <c r="AQ471" i="20" s="1"/>
  <c r="AW431" i="21"/>
  <c r="AP431" i="20"/>
  <c r="AQ431" i="20" s="1"/>
  <c r="AW426" i="21"/>
  <c r="AP426" i="20"/>
  <c r="AQ426" i="20" s="1"/>
  <c r="AR487" i="1"/>
  <c r="AW487" i="21"/>
  <c r="AP487" i="20"/>
  <c r="AQ487" i="20" s="1"/>
  <c r="AR402" i="1"/>
  <c r="AP402" i="20"/>
  <c r="AQ402" i="20" s="1"/>
  <c r="AW347" i="21"/>
  <c r="AP347" i="20"/>
  <c r="AQ347" i="20" s="1"/>
  <c r="AR451" i="1"/>
  <c r="AP451" i="20"/>
  <c r="AQ451" i="20" s="1"/>
  <c r="AW362" i="21"/>
  <c r="AP362" i="20"/>
  <c r="AQ362" i="20" s="1"/>
  <c r="AR433" i="1"/>
  <c r="AP433" i="20"/>
  <c r="AQ433" i="20" s="1"/>
  <c r="AR345" i="1"/>
  <c r="AW345" i="21"/>
  <c r="AP345" i="20"/>
  <c r="AQ345" i="20" s="1"/>
  <c r="AW333" i="21"/>
  <c r="AP333" i="20"/>
  <c r="AQ333" i="20" s="1"/>
  <c r="AR338" i="1"/>
  <c r="AW338" i="21"/>
  <c r="AP338" i="20"/>
  <c r="AQ338" i="20" s="1"/>
  <c r="AP290" i="20"/>
  <c r="AQ290" i="20" s="1"/>
  <c r="AW290" i="21"/>
  <c r="AR295" i="1"/>
  <c r="AW295" i="21"/>
  <c r="AP295" i="20"/>
  <c r="AQ295" i="20" s="1"/>
  <c r="AW272" i="21"/>
  <c r="AP272" i="20"/>
  <c r="AQ272" i="20" s="1"/>
  <c r="AR260" i="1"/>
  <c r="AW260" i="21"/>
  <c r="AP260" i="20"/>
  <c r="AQ260" i="20" s="1"/>
  <c r="AP292" i="20"/>
  <c r="AQ292" i="20" s="1"/>
  <c r="AW292" i="21"/>
  <c r="AP283" i="9"/>
  <c r="AR340" i="1"/>
  <c r="AW340" i="21"/>
  <c r="AP340" i="20"/>
  <c r="AQ340" i="20" s="1"/>
  <c r="AR286" i="1"/>
  <c r="AP286" i="20"/>
  <c r="AQ286" i="20" s="1"/>
  <c r="AW286" i="21"/>
  <c r="AR253" i="1"/>
  <c r="AW253" i="21"/>
  <c r="AP253" i="20"/>
  <c r="AQ253" i="20" s="1"/>
  <c r="AW235" i="21"/>
  <c r="AP235" i="20"/>
  <c r="AQ235" i="20" s="1"/>
  <c r="AW238" i="21"/>
  <c r="AP238" i="20"/>
  <c r="AQ238" i="20" s="1"/>
  <c r="AW221" i="21"/>
  <c r="AP221" i="20"/>
  <c r="AQ221" i="20" s="1"/>
  <c r="AR266" i="1"/>
  <c r="AW266" i="21"/>
  <c r="AP266" i="20"/>
  <c r="AQ266" i="20" s="1"/>
  <c r="AR240" i="1"/>
  <c r="AW240" i="21"/>
  <c r="AP240" i="20"/>
  <c r="AQ240" i="20" s="1"/>
  <c r="AP224" i="9"/>
  <c r="AP200" i="9"/>
  <c r="AW261" i="21"/>
  <c r="AP261" i="20"/>
  <c r="AQ261" i="20" s="1"/>
  <c r="AP177" i="9"/>
  <c r="AR200" i="1"/>
  <c r="AW200" i="21"/>
  <c r="AP200" i="20"/>
  <c r="AQ200" i="20" s="1"/>
  <c r="AW228" i="21"/>
  <c r="AP228" i="20"/>
  <c r="AQ228" i="20" s="1"/>
  <c r="AR175" i="1"/>
  <c r="AW175" i="21"/>
  <c r="AP175" i="20"/>
  <c r="AQ175" i="20" s="1"/>
  <c r="AR224" i="1"/>
  <c r="AW224" i="21"/>
  <c r="AP224" i="20"/>
  <c r="AQ224" i="20" s="1"/>
  <c r="AR149" i="1"/>
  <c r="AW149" i="21"/>
  <c r="AP149" i="20"/>
  <c r="AQ149" i="20" s="1"/>
  <c r="AR136" i="1"/>
  <c r="AW136" i="21"/>
  <c r="AP136" i="20"/>
  <c r="AQ136" i="20" s="1"/>
  <c r="AR120" i="1"/>
  <c r="AW120" i="21"/>
  <c r="AP120" i="20"/>
  <c r="AQ120" i="20" s="1"/>
  <c r="AR243" i="1"/>
  <c r="AW243" i="21"/>
  <c r="AP243" i="20"/>
  <c r="AQ243" i="20" s="1"/>
  <c r="AW141" i="21"/>
  <c r="AP141" i="20"/>
  <c r="AQ141" i="20" s="1"/>
  <c r="AW111" i="21"/>
  <c r="AP111" i="20"/>
  <c r="AQ111" i="20" s="1"/>
  <c r="AW189" i="21"/>
  <c r="AP189" i="20"/>
  <c r="AQ189" i="20" s="1"/>
  <c r="AW160" i="21"/>
  <c r="AP160" i="20"/>
  <c r="AQ160" i="20" s="1"/>
  <c r="AR63" i="1"/>
  <c r="AW63" i="21"/>
  <c r="AP63" i="20"/>
  <c r="AQ63" i="20" s="1"/>
  <c r="AW135" i="21"/>
  <c r="AP135" i="20"/>
  <c r="AQ135" i="20" s="1"/>
  <c r="AW97" i="21"/>
  <c r="AP97" i="20"/>
  <c r="AQ97" i="20" s="1"/>
  <c r="AR114" i="1"/>
  <c r="AW114" i="21"/>
  <c r="AP114" i="20"/>
  <c r="AQ114" i="20" s="1"/>
  <c r="AW27" i="21"/>
  <c r="AP27" i="20"/>
  <c r="AQ27" i="20" s="1"/>
  <c r="AW47" i="21"/>
  <c r="AP47" i="20"/>
  <c r="AQ47" i="20" s="1"/>
  <c r="AR180" i="1"/>
  <c r="AW180" i="21"/>
  <c r="AP180" i="20"/>
  <c r="AQ180" i="20" s="1"/>
  <c r="AW36" i="21"/>
  <c r="AP36" i="20"/>
  <c r="AQ36" i="20" s="1"/>
  <c r="AR536" i="1"/>
  <c r="AW536" i="21"/>
  <c r="AP536" i="20"/>
  <c r="AQ536" i="20" s="1"/>
  <c r="AR508" i="1"/>
  <c r="AW508" i="21"/>
  <c r="AP508" i="20"/>
  <c r="AQ508" i="20" s="1"/>
  <c r="AW465" i="21"/>
  <c r="AP465" i="20"/>
  <c r="AQ465" i="20" s="1"/>
  <c r="AW374" i="21"/>
  <c r="AP374" i="20"/>
  <c r="AQ374" i="20" s="1"/>
  <c r="AR429" i="1"/>
  <c r="AW429" i="21"/>
  <c r="AP429" i="20"/>
  <c r="AQ429" i="20" s="1"/>
  <c r="AR284" i="1"/>
  <c r="AP284" i="20"/>
  <c r="AQ284" i="20" s="1"/>
  <c r="AW284" i="21"/>
  <c r="AR305" i="1"/>
  <c r="AW305" i="21"/>
  <c r="AP305" i="20"/>
  <c r="AQ305" i="20" s="1"/>
  <c r="AR90" i="1"/>
  <c r="AW90" i="21"/>
  <c r="AP90" i="20"/>
  <c r="AQ90" i="20" s="1"/>
  <c r="AR106" i="1"/>
  <c r="AW106" i="21"/>
  <c r="AP106" i="20"/>
  <c r="AQ106" i="20" s="1"/>
  <c r="AR147" i="1"/>
  <c r="AW147" i="21"/>
  <c r="AP147" i="20"/>
  <c r="AQ147" i="20" s="1"/>
  <c r="AR78" i="1"/>
  <c r="AW78" i="21"/>
  <c r="AP78" i="20"/>
  <c r="AQ78" i="20" s="1"/>
  <c r="AR373" i="1"/>
  <c r="AW373" i="21"/>
  <c r="AP373" i="20"/>
  <c r="AQ373" i="20" s="1"/>
  <c r="AR116" i="1"/>
  <c r="AW116" i="21"/>
  <c r="AP116" i="20"/>
  <c r="AQ116" i="20" s="1"/>
  <c r="AR542" i="1"/>
  <c r="AR18" i="1" s="1"/>
  <c r="AW542" i="21"/>
  <c r="AP542" i="20"/>
  <c r="AW447" i="21"/>
  <c r="AP447" i="20"/>
  <c r="AQ447" i="20" s="1"/>
  <c r="AW442" i="21"/>
  <c r="AP442" i="20"/>
  <c r="AQ442" i="20" s="1"/>
  <c r="AR283" i="1"/>
  <c r="AP283" i="20"/>
  <c r="AQ283" i="20" s="1"/>
  <c r="AW283" i="21"/>
  <c r="AR285" i="1"/>
  <c r="AP285" i="20"/>
  <c r="AQ285" i="20" s="1"/>
  <c r="AW285" i="21"/>
  <c r="AP282" i="20"/>
  <c r="AQ282" i="20" s="1"/>
  <c r="AW282" i="21"/>
  <c r="AW248" i="21"/>
  <c r="AP248" i="20"/>
  <c r="AQ248" i="20" s="1"/>
  <c r="AR209" i="1"/>
  <c r="AW209" i="21"/>
  <c r="AP209" i="20"/>
  <c r="AQ209" i="20" s="1"/>
  <c r="AW299" i="21"/>
  <c r="AP299" i="20"/>
  <c r="AQ299" i="20" s="1"/>
  <c r="AW239" i="21"/>
  <c r="AP239" i="20"/>
  <c r="AQ239" i="20" s="1"/>
  <c r="AR258" i="1"/>
  <c r="AW258" i="21"/>
  <c r="AP258" i="20"/>
  <c r="AQ258" i="20" s="1"/>
  <c r="AR218" i="1"/>
  <c r="AW218" i="21"/>
  <c r="AP218" i="20"/>
  <c r="AQ218" i="20" s="1"/>
  <c r="AR214" i="1"/>
  <c r="AW214" i="21"/>
  <c r="AP214" i="20"/>
  <c r="AQ214" i="20" s="1"/>
  <c r="AW220" i="21"/>
  <c r="AP220" i="20"/>
  <c r="AQ220" i="20" s="1"/>
  <c r="AW158" i="21"/>
  <c r="AP158" i="20"/>
  <c r="AQ158" i="20" s="1"/>
  <c r="AR129" i="1"/>
  <c r="AW129" i="21"/>
  <c r="AP129" i="20"/>
  <c r="AQ129" i="20" s="1"/>
  <c r="AW187" i="21"/>
  <c r="AP187" i="20"/>
  <c r="AQ187" i="20" s="1"/>
  <c r="AW173" i="21"/>
  <c r="AP173" i="20"/>
  <c r="AQ173" i="20" s="1"/>
  <c r="AP127" i="9"/>
  <c r="AW139" i="21"/>
  <c r="AP139" i="20"/>
  <c r="AQ139" i="20" s="1"/>
  <c r="AW84" i="21"/>
  <c r="AP84" i="20"/>
  <c r="AQ84" i="20" s="1"/>
  <c r="AW51" i="21"/>
  <c r="AP51" i="20"/>
  <c r="AQ51" i="20" s="1"/>
  <c r="AW181" i="21"/>
  <c r="AP181" i="20"/>
  <c r="AQ181" i="20" s="1"/>
  <c r="AW85" i="21"/>
  <c r="AP85" i="20"/>
  <c r="AQ85" i="20" s="1"/>
  <c r="AR68" i="1"/>
  <c r="AW68" i="21"/>
  <c r="AP68" i="20"/>
  <c r="AQ68" i="20" s="1"/>
  <c r="AW52" i="21"/>
  <c r="AP52" i="20"/>
  <c r="AQ52" i="20" s="1"/>
  <c r="AW96" i="21"/>
  <c r="AP96" i="20"/>
  <c r="AQ96" i="20" s="1"/>
  <c r="AR79" i="1"/>
  <c r="AW79" i="21"/>
  <c r="AP79" i="20"/>
  <c r="AQ79" i="20" s="1"/>
  <c r="AW109" i="21"/>
  <c r="AP109" i="20"/>
  <c r="AQ109" i="20" s="1"/>
  <c r="AR31" i="1"/>
  <c r="AW31" i="21"/>
  <c r="AP31" i="20"/>
  <c r="AQ31" i="20" s="1"/>
  <c r="AW50" i="21"/>
  <c r="AP50" i="20"/>
  <c r="AQ50" i="20" s="1"/>
  <c r="AW380" i="21"/>
  <c r="AP380" i="20"/>
  <c r="AQ380" i="20" s="1"/>
  <c r="AW452" i="21"/>
  <c r="AP452" i="20"/>
  <c r="AQ452" i="20" s="1"/>
  <c r="AR444" i="1"/>
  <c r="AW444" i="21"/>
  <c r="AP444" i="20"/>
  <c r="AQ444" i="20" s="1"/>
  <c r="AR368" i="1"/>
  <c r="AW368" i="21"/>
  <c r="AP368" i="20"/>
  <c r="AQ368" i="20" s="1"/>
  <c r="AP347" i="9"/>
  <c r="AP339" i="9"/>
  <c r="AR231" i="1"/>
  <c r="AW231" i="21"/>
  <c r="AP231" i="20"/>
  <c r="AQ231" i="20" s="1"/>
  <c r="AR301" i="1"/>
  <c r="AW301" i="21"/>
  <c r="AP301" i="20"/>
  <c r="AQ301" i="20" s="1"/>
  <c r="AW232" i="21"/>
  <c r="AP232" i="20"/>
  <c r="AQ232" i="20" s="1"/>
  <c r="AR164" i="1"/>
  <c r="AW164" i="21"/>
  <c r="AP164" i="20"/>
  <c r="AQ164" i="20" s="1"/>
  <c r="AR134" i="1"/>
  <c r="AW134" i="21"/>
  <c r="AP134" i="20"/>
  <c r="AQ134" i="20" s="1"/>
  <c r="AR138" i="1"/>
  <c r="AW138" i="21"/>
  <c r="AP138" i="20"/>
  <c r="AQ138" i="20" s="1"/>
  <c r="AR112" i="1"/>
  <c r="AW112" i="21"/>
  <c r="AP112" i="20"/>
  <c r="AQ112" i="20" s="1"/>
  <c r="AR101" i="1"/>
  <c r="AW101" i="21"/>
  <c r="AP101" i="20"/>
  <c r="AQ101" i="20" s="1"/>
  <c r="AR61" i="1"/>
  <c r="AW61" i="21"/>
  <c r="AP61" i="20"/>
  <c r="AQ61" i="20" s="1"/>
  <c r="AR65" i="1"/>
  <c r="AW65" i="21"/>
  <c r="AP65" i="20"/>
  <c r="AQ65" i="20" s="1"/>
  <c r="AP496" i="9"/>
  <c r="AR473" i="1"/>
  <c r="AP450" i="9"/>
  <c r="AR426" i="1"/>
  <c r="AP387" i="9"/>
  <c r="AR362" i="1"/>
  <c r="AP191" i="9"/>
  <c r="AR190" i="1"/>
  <c r="AP488" i="9"/>
  <c r="AR465" i="1"/>
  <c r="AP390" i="9"/>
  <c r="AR365" i="1"/>
  <c r="AP562" i="9"/>
  <c r="AR539" i="1"/>
  <c r="AP498" i="9"/>
  <c r="AP491" i="9"/>
  <c r="AR468" i="1"/>
  <c r="AP456" i="9"/>
  <c r="AP466" i="9"/>
  <c r="AR443" i="1"/>
  <c r="AP446" i="9"/>
  <c r="AR422" i="1"/>
  <c r="AP467" i="9"/>
  <c r="AP479" i="9"/>
  <c r="AR456" i="1"/>
  <c r="AP418" i="9"/>
  <c r="AR393" i="1"/>
  <c r="AP426" i="9"/>
  <c r="AR401" i="1"/>
  <c r="AP383" i="9"/>
  <c r="AR356" i="1"/>
  <c r="AP432" i="9"/>
  <c r="AP361" i="9"/>
  <c r="AP345" i="9"/>
  <c r="AR319" i="1"/>
  <c r="AP329" i="9"/>
  <c r="AR303" i="1"/>
  <c r="AP351" i="9"/>
  <c r="AE16" i="9"/>
  <c r="AO16" i="9" s="1"/>
  <c r="AP321" i="9"/>
  <c r="AP342" i="9"/>
  <c r="AP332" i="9"/>
  <c r="AR306" i="1"/>
  <c r="AP263" i="9"/>
  <c r="AP349" i="9"/>
  <c r="AR323" i="1"/>
  <c r="AP252" i="9"/>
  <c r="AP230" i="9"/>
  <c r="AP207" i="9"/>
  <c r="AP189" i="9"/>
  <c r="AR188" i="1"/>
  <c r="AP227" i="9"/>
  <c r="AR226" i="1"/>
  <c r="AP110" i="9"/>
  <c r="AP83" i="9"/>
  <c r="AR88" i="1"/>
  <c r="AP51" i="9"/>
  <c r="AR55" i="1"/>
  <c r="AP157" i="9"/>
  <c r="AR156" i="1"/>
  <c r="AP164" i="9"/>
  <c r="AP146" i="9"/>
  <c r="AP106" i="9"/>
  <c r="AR110" i="1"/>
  <c r="AP80" i="9"/>
  <c r="AR85" i="1"/>
  <c r="AP48" i="9"/>
  <c r="AR52" i="1"/>
  <c r="AP91" i="9"/>
  <c r="AR96" i="1"/>
  <c r="AP101" i="9"/>
  <c r="AR105" i="1"/>
  <c r="AP118" i="9"/>
  <c r="AP34" i="9"/>
  <c r="AR38" i="1"/>
  <c r="AP66" i="9"/>
  <c r="AR70" i="1"/>
  <c r="AP64" i="9"/>
  <c r="Y11" i="9"/>
  <c r="AI11" i="9" s="1"/>
  <c r="AP28" i="9"/>
  <c r="AP62" i="9"/>
  <c r="AR66" i="1"/>
  <c r="AP33" i="9"/>
  <c r="AR37" i="1"/>
  <c r="AR418" i="1"/>
  <c r="AP442" i="9"/>
  <c r="AP405" i="9"/>
  <c r="AR380" i="1"/>
  <c r="AP399" i="9"/>
  <c r="AR374" i="1"/>
  <c r="AP166" i="9"/>
  <c r="AR165" i="1"/>
  <c r="AP36" i="9"/>
  <c r="AP552" i="9"/>
  <c r="AR529" i="1"/>
  <c r="AP538" i="9"/>
  <c r="AR515" i="1"/>
  <c r="AP513" i="9"/>
  <c r="AR490" i="1"/>
  <c r="AP539" i="9"/>
  <c r="AR516" i="1"/>
  <c r="AP504" i="9"/>
  <c r="AR481" i="1"/>
  <c r="AP451" i="9"/>
  <c r="AR427" i="1"/>
  <c r="AP448" i="9"/>
  <c r="AR424" i="1"/>
  <c r="AP379" i="9"/>
  <c r="AR352" i="1"/>
  <c r="AP325" i="9"/>
  <c r="AR299" i="1"/>
  <c r="AP240" i="9"/>
  <c r="AR239" i="1"/>
  <c r="AP139" i="9"/>
  <c r="AR141" i="1"/>
  <c r="AP107" i="9"/>
  <c r="AR111" i="1"/>
  <c r="AP121" i="9"/>
  <c r="AR123" i="1"/>
  <c r="AP153" i="9"/>
  <c r="AR152" i="1"/>
  <c r="AP89" i="9"/>
  <c r="AR94" i="1"/>
  <c r="AP86" i="9"/>
  <c r="AR91" i="1"/>
  <c r="AP475" i="9"/>
  <c r="AR452" i="1"/>
  <c r="AP195" i="9"/>
  <c r="AR194" i="1"/>
  <c r="AP374" i="9"/>
  <c r="AR347" i="1"/>
  <c r="AP454" i="9"/>
  <c r="AR430" i="1"/>
  <c r="AP417" i="9"/>
  <c r="AR392" i="1"/>
  <c r="AP138" i="9"/>
  <c r="AR140" i="1"/>
  <c r="AP478" i="9"/>
  <c r="AR455" i="1"/>
  <c r="AP213" i="9"/>
  <c r="AP229" i="9"/>
  <c r="AR228" i="1"/>
  <c r="AP161" i="9"/>
  <c r="AR160" i="1"/>
  <c r="AP71" i="9"/>
  <c r="AR76" i="1"/>
  <c r="AP150" i="9"/>
  <c r="Z15" i="9"/>
  <c r="AJ15" i="9" s="1"/>
  <c r="AP561" i="9"/>
  <c r="AP551" i="9"/>
  <c r="AR528" i="1"/>
  <c r="AP530" i="9"/>
  <c r="AR507" i="1"/>
  <c r="AP485" i="9"/>
  <c r="AR462" i="1"/>
  <c r="AP516" i="9"/>
  <c r="AR493" i="1"/>
  <c r="AP461" i="9"/>
  <c r="AR437" i="1"/>
  <c r="AP429" i="9"/>
  <c r="AR404" i="1"/>
  <c r="AP370" i="9"/>
  <c r="AR343" i="1"/>
  <c r="AP431" i="9"/>
  <c r="AR406" i="1"/>
  <c r="AP375" i="9"/>
  <c r="AR348" i="1"/>
  <c r="AB16" i="9"/>
  <c r="AL16" i="9" s="1"/>
  <c r="AP443" i="9"/>
  <c r="AP341" i="9"/>
  <c r="AR315" i="1"/>
  <c r="AP406" i="9"/>
  <c r="AR381" i="1"/>
  <c r="AP330" i="9"/>
  <c r="AR304" i="1"/>
  <c r="AP386" i="9"/>
  <c r="AR361" i="1"/>
  <c r="AP397" i="9"/>
  <c r="AP336" i="9"/>
  <c r="AR310" i="1"/>
  <c r="AP261" i="9"/>
  <c r="AP314" i="9"/>
  <c r="AR288" i="1"/>
  <c r="AP320" i="9"/>
  <c r="AR294" i="1"/>
  <c r="AP268" i="9"/>
  <c r="AP210" i="9"/>
  <c r="AP280" i="9"/>
  <c r="AR278" i="1"/>
  <c r="AP206" i="9"/>
  <c r="AR205" i="1"/>
  <c r="AP274" i="9"/>
  <c r="AR273" i="1"/>
  <c r="AP242" i="9"/>
  <c r="AR241" i="1"/>
  <c r="AP262" i="9"/>
  <c r="AR261" i="1"/>
  <c r="AP193" i="9"/>
  <c r="AP169" i="9"/>
  <c r="AP221" i="9"/>
  <c r="AR220" i="1"/>
  <c r="AP159" i="9"/>
  <c r="AR158" i="1"/>
  <c r="AP190" i="9"/>
  <c r="AR189" i="1"/>
  <c r="AP137" i="9"/>
  <c r="AR139" i="1"/>
  <c r="AP149" i="9"/>
  <c r="AP103" i="9"/>
  <c r="AP76" i="9"/>
  <c r="AR81" i="1"/>
  <c r="AP60" i="9"/>
  <c r="AR64" i="1"/>
  <c r="AP44" i="9"/>
  <c r="AR48" i="1"/>
  <c r="AP90" i="9"/>
  <c r="AR95" i="1"/>
  <c r="AP27" i="9"/>
  <c r="AP87" i="9"/>
  <c r="AP58" i="9"/>
  <c r="AR62" i="1"/>
  <c r="AP42" i="9"/>
  <c r="AR46" i="1"/>
  <c r="AP54" i="9"/>
  <c r="AR58" i="1"/>
  <c r="AE15" i="9"/>
  <c r="AO15" i="9" s="1"/>
  <c r="AP492" i="9"/>
  <c r="AR469" i="1"/>
  <c r="AP392" i="9"/>
  <c r="AR367" i="1"/>
  <c r="AP545" i="9"/>
  <c r="AR522" i="1"/>
  <c r="AP495" i="9"/>
  <c r="AR472" i="1"/>
  <c r="AP483" i="9"/>
  <c r="AR460" i="1"/>
  <c r="AP168" i="9"/>
  <c r="AR167" i="1"/>
  <c r="AP122" i="9"/>
  <c r="AR124" i="1"/>
  <c r="AP178" i="9"/>
  <c r="AR177" i="1"/>
  <c r="AP524" i="9"/>
  <c r="AP465" i="9"/>
  <c r="AR442" i="1"/>
  <c r="AP334" i="9"/>
  <c r="AP316" i="9"/>
  <c r="AR290" i="1"/>
  <c r="AP509" i="9"/>
  <c r="AR486" i="1"/>
  <c r="AP470" i="9"/>
  <c r="AR447" i="1"/>
  <c r="AP463" i="9"/>
  <c r="AP464" i="9"/>
  <c r="AR441" i="1"/>
  <c r="AP433" i="9"/>
  <c r="AP462" i="9"/>
  <c r="AR438" i="1"/>
  <c r="AP480" i="9"/>
  <c r="AP441" i="9"/>
  <c r="AR417" i="1"/>
  <c r="AP350" i="9"/>
  <c r="AR324" i="1"/>
  <c r="AP447" i="9"/>
  <c r="AP348" i="9"/>
  <c r="AR322" i="1"/>
  <c r="AP326" i="9"/>
  <c r="AP273" i="9"/>
  <c r="AR272" i="1"/>
  <c r="AP318" i="9"/>
  <c r="AR292" i="1"/>
  <c r="AP371" i="9"/>
  <c r="AR344" i="1"/>
  <c r="AP284" i="9"/>
  <c r="AR282" i="1"/>
  <c r="Y17" i="9"/>
  <c r="AP226" i="9"/>
  <c r="AR225" i="1"/>
  <c r="AP271" i="9"/>
  <c r="AR270" i="1"/>
  <c r="AP216" i="9"/>
  <c r="AR215" i="1"/>
  <c r="AP212" i="9"/>
  <c r="AR211" i="1"/>
  <c r="AP162" i="9"/>
  <c r="AR161" i="1"/>
  <c r="AP192" i="9"/>
  <c r="AR191" i="1"/>
  <c r="AP147" i="9"/>
  <c r="AR146" i="1"/>
  <c r="AP104" i="9"/>
  <c r="AP188" i="9"/>
  <c r="AR187" i="1"/>
  <c r="AP174" i="9"/>
  <c r="AR173" i="1"/>
  <c r="AP79" i="9"/>
  <c r="AR84" i="1"/>
  <c r="AP47" i="9"/>
  <c r="AR51" i="1"/>
  <c r="AP141" i="9"/>
  <c r="AR142" i="1"/>
  <c r="AP134" i="9"/>
  <c r="AP82" i="9"/>
  <c r="AR87" i="1"/>
  <c r="AP26" i="9"/>
  <c r="AJ42" i="9"/>
  <c r="AP23" i="9"/>
  <c r="AR27" i="1"/>
  <c r="AP39" i="9"/>
  <c r="AR43" i="1"/>
  <c r="AP78" i="9"/>
  <c r="AR83" i="1"/>
  <c r="AN14" i="9"/>
  <c r="AP414" i="9"/>
  <c r="AR389" i="1"/>
  <c r="AP394" i="9"/>
  <c r="AR369" i="1"/>
  <c r="AP233" i="9"/>
  <c r="AR232" i="1"/>
  <c r="AP340" i="9"/>
  <c r="AR314" i="1"/>
  <c r="AP247" i="9"/>
  <c r="AR246" i="1"/>
  <c r="AP163" i="9"/>
  <c r="AR162" i="1"/>
  <c r="AP113" i="9"/>
  <c r="AR117" i="1"/>
  <c r="AP63" i="9"/>
  <c r="AR67" i="1"/>
  <c r="Z8" i="9"/>
  <c r="AJ8" i="9" s="1"/>
  <c r="AP560" i="9"/>
  <c r="AR537" i="1"/>
  <c r="AP472" i="9"/>
  <c r="AR449" i="1"/>
  <c r="AP319" i="9"/>
  <c r="AR293" i="1"/>
  <c r="AP537" i="9"/>
  <c r="AR514" i="1"/>
  <c r="AP553" i="9"/>
  <c r="AR530" i="1"/>
  <c r="AP519" i="9"/>
  <c r="AR496" i="1"/>
  <c r="AP458" i="9"/>
  <c r="AR434" i="1"/>
  <c r="AP469" i="9"/>
  <c r="AP459" i="9"/>
  <c r="AR435" i="1"/>
  <c r="AP415" i="9"/>
  <c r="AP440" i="9"/>
  <c r="AR416" i="1"/>
  <c r="AP244" i="9"/>
  <c r="AP276" i="9"/>
  <c r="AP260" i="9"/>
  <c r="AR259" i="1"/>
  <c r="AP214" i="9"/>
  <c r="AR213" i="1"/>
  <c r="AP176" i="9"/>
  <c r="AP179" i="9"/>
  <c r="AR178" i="1"/>
  <c r="AP185" i="9"/>
  <c r="AR184" i="1"/>
  <c r="AP173" i="9"/>
  <c r="AR172" i="1"/>
  <c r="AP183" i="9"/>
  <c r="AR182" i="1"/>
  <c r="AP135" i="9"/>
  <c r="AR137" i="1"/>
  <c r="AP133" i="9"/>
  <c r="AR135" i="1"/>
  <c r="AP92" i="9"/>
  <c r="AR97" i="1"/>
  <c r="AP88" i="9"/>
  <c r="AR93" i="1"/>
  <c r="AP72" i="9"/>
  <c r="AR77" i="1"/>
  <c r="AP56" i="9"/>
  <c r="AR60" i="1"/>
  <c r="AP131" i="9"/>
  <c r="AP41" i="9"/>
  <c r="AR45" i="1"/>
  <c r="AP50" i="9"/>
  <c r="AR54" i="1"/>
  <c r="Y14" i="9"/>
  <c r="AI14" i="9" s="1"/>
  <c r="AP46" i="9"/>
  <c r="AR50" i="1"/>
  <c r="AA13" i="9"/>
  <c r="AK13" i="9" s="1"/>
  <c r="AP388" i="9"/>
  <c r="AR363" i="1"/>
  <c r="AP175" i="9"/>
  <c r="AR174" i="1"/>
  <c r="AP395" i="9"/>
  <c r="AR370" i="1"/>
  <c r="AP358" i="9"/>
  <c r="AR332" i="1"/>
  <c r="AP235" i="9"/>
  <c r="AR234" i="1"/>
  <c r="AP544" i="9"/>
  <c r="AR521" i="1"/>
  <c r="AP558" i="9"/>
  <c r="AP514" i="9"/>
  <c r="AR491" i="1"/>
  <c r="AP378" i="9"/>
  <c r="AR351" i="1"/>
  <c r="AP366" i="9"/>
  <c r="AR339" i="1"/>
  <c r="AP460" i="9"/>
  <c r="AR436" i="1"/>
  <c r="AP422" i="9"/>
  <c r="AR397" i="1"/>
  <c r="AP353" i="9"/>
  <c r="AP402" i="9"/>
  <c r="AR377" i="1"/>
  <c r="AP337" i="9"/>
  <c r="AR311" i="1"/>
  <c r="AP410" i="9"/>
  <c r="AR385" i="1"/>
  <c r="AP338" i="9"/>
  <c r="AR312" i="1"/>
  <c r="AP368" i="9"/>
  <c r="AR341" i="1"/>
  <c r="AP540" i="9"/>
  <c r="AR517" i="1"/>
  <c r="AP508" i="9"/>
  <c r="AP517" i="9"/>
  <c r="AR494" i="1"/>
  <c r="AP505" i="9"/>
  <c r="AR482" i="1"/>
  <c r="AP493" i="9"/>
  <c r="AR470" i="1"/>
  <c r="AP494" i="9"/>
  <c r="AR471" i="1"/>
  <c r="AP455" i="9"/>
  <c r="AR431" i="1"/>
  <c r="AP409" i="9"/>
  <c r="AR384" i="1"/>
  <c r="AP439" i="9"/>
  <c r="AR415" i="1"/>
  <c r="AP437" i="9"/>
  <c r="AR413" i="1"/>
  <c r="AP365" i="9"/>
  <c r="AP380" i="9"/>
  <c r="AR353" i="1"/>
  <c r="AP324" i="9"/>
  <c r="AR298" i="1"/>
  <c r="AP344" i="9"/>
  <c r="AR318" i="1"/>
  <c r="AP313" i="9"/>
  <c r="AR287" i="1"/>
  <c r="AP328" i="9"/>
  <c r="AR302" i="1"/>
  <c r="AP202" i="9"/>
  <c r="AR201" i="1"/>
  <c r="AP253" i="9"/>
  <c r="AR252" i="1"/>
  <c r="AP282" i="9"/>
  <c r="AR280" i="1"/>
  <c r="AP209" i="9"/>
  <c r="AP201" i="9"/>
  <c r="AP158" i="9"/>
  <c r="AR157" i="1"/>
  <c r="AP142" i="9"/>
  <c r="AR143" i="1"/>
  <c r="AP126" i="9"/>
  <c r="AR128" i="1"/>
  <c r="AP196" i="9"/>
  <c r="AR195" i="1"/>
  <c r="AP155" i="9"/>
  <c r="AR154" i="1"/>
  <c r="AP123" i="9"/>
  <c r="AR125" i="1"/>
  <c r="AP167" i="9"/>
  <c r="AP130" i="9"/>
  <c r="AP117" i="9"/>
  <c r="AR119" i="1"/>
  <c r="AP182" i="9"/>
  <c r="AR181" i="1"/>
  <c r="AP98" i="9"/>
  <c r="AR102" i="1"/>
  <c r="AP59" i="9"/>
  <c r="AP43" i="9"/>
  <c r="AR47" i="1"/>
  <c r="AP70" i="9"/>
  <c r="AR75" i="1"/>
  <c r="AP55" i="9"/>
  <c r="AP38" i="9"/>
  <c r="AR42" i="1"/>
  <c r="AP74" i="9"/>
  <c r="AP29" i="9"/>
  <c r="AR33" i="1"/>
  <c r="AN12" i="9"/>
  <c r="AP40" i="9"/>
  <c r="AP438" i="9"/>
  <c r="AR414" i="1"/>
  <c r="AP352" i="9"/>
  <c r="AP327" i="9"/>
  <c r="AP536" i="9"/>
  <c r="AR513" i="1"/>
  <c r="AP541" i="9"/>
  <c r="AR518" i="1"/>
  <c r="AP522" i="9"/>
  <c r="AR499" i="1"/>
  <c r="AP360" i="9"/>
  <c r="AR333" i="1"/>
  <c r="AP317" i="9"/>
  <c r="AR291" i="1"/>
  <c r="AP277" i="9"/>
  <c r="AR275" i="1"/>
  <c r="AP542" i="9"/>
  <c r="AP543" i="9"/>
  <c r="AR520" i="1"/>
  <c r="AP533" i="9"/>
  <c r="AR510" i="1"/>
  <c r="AP506" i="9"/>
  <c r="AP501" i="9"/>
  <c r="AR478" i="1"/>
  <c r="AP503" i="9"/>
  <c r="AR480" i="1"/>
  <c r="AP481" i="9"/>
  <c r="AR458" i="1"/>
  <c r="AP515" i="9"/>
  <c r="AR492" i="1"/>
  <c r="AP490" i="9"/>
  <c r="AR467" i="1"/>
  <c r="AP407" i="9"/>
  <c r="AR382" i="1"/>
  <c r="AP411" i="9"/>
  <c r="AR386" i="1"/>
  <c r="AP419" i="9"/>
  <c r="AP404" i="9"/>
  <c r="AP413" i="9"/>
  <c r="AR388" i="1"/>
  <c r="AP436" i="9"/>
  <c r="AR412" i="1"/>
  <c r="AP373" i="9"/>
  <c r="AP333" i="9"/>
  <c r="AR307" i="1"/>
  <c r="AP477" i="9"/>
  <c r="AR454" i="1"/>
  <c r="AP356" i="9"/>
  <c r="AR330" i="1"/>
  <c r="AP364" i="9"/>
  <c r="AR337" i="1"/>
  <c r="AP269" i="9"/>
  <c r="AR268" i="1"/>
  <c r="AP255" i="9"/>
  <c r="AP272" i="9"/>
  <c r="AP246" i="9"/>
  <c r="AR245" i="1"/>
  <c r="AP249" i="9"/>
  <c r="AR248" i="1"/>
  <c r="AP236" i="9"/>
  <c r="AR235" i="1"/>
  <c r="AP239" i="9"/>
  <c r="AR238" i="1"/>
  <c r="AP222" i="9"/>
  <c r="AR221" i="1"/>
  <c r="AP199" i="9"/>
  <c r="AP228" i="9"/>
  <c r="AP279" i="9"/>
  <c r="AR277" i="1"/>
  <c r="AP225" i="9"/>
  <c r="AP245" i="9"/>
  <c r="AR244" i="1"/>
  <c r="AP248" i="9"/>
  <c r="AR247" i="1"/>
  <c r="AP172" i="9"/>
  <c r="AR171" i="1"/>
  <c r="AP111" i="9"/>
  <c r="AR115" i="1"/>
  <c r="AP184" i="9"/>
  <c r="AR183" i="1"/>
  <c r="AP145" i="9"/>
  <c r="AR144" i="1"/>
  <c r="AP129" i="9"/>
  <c r="AP154" i="9"/>
  <c r="AP109" i="9"/>
  <c r="AP75" i="9"/>
  <c r="AR80" i="1"/>
  <c r="AC8" i="9"/>
  <c r="AM8" i="9" s="1"/>
  <c r="AP84" i="9"/>
  <c r="AR89" i="1"/>
  <c r="AP68" i="9"/>
  <c r="AR73" i="1"/>
  <c r="AP52" i="9"/>
  <c r="AR56" i="1"/>
  <c r="AP170" i="9"/>
  <c r="AR169" i="1"/>
  <c r="AP99" i="9"/>
  <c r="AR103" i="1"/>
  <c r="AP105" i="9"/>
  <c r="AR109" i="1"/>
  <c r="AP32" i="9"/>
  <c r="AR36" i="1"/>
  <c r="AP484" i="9"/>
  <c r="AP186" i="9"/>
  <c r="AJ7" i="1"/>
  <c r="T7" i="1"/>
  <c r="L7" i="1"/>
  <c r="AO7" i="1"/>
  <c r="R7" i="1"/>
  <c r="AF7" i="1"/>
  <c r="AI7" i="1"/>
  <c r="P7" i="1"/>
  <c r="AN7" i="1"/>
  <c r="AP7" i="1"/>
  <c r="Q7" i="1"/>
  <c r="O7" i="1"/>
  <c r="M7" i="1"/>
  <c r="Z7" i="1"/>
  <c r="E7" i="1"/>
  <c r="K7" i="1"/>
  <c r="S7" i="1"/>
  <c r="AA16" i="9"/>
  <c r="AK16" i="9" s="1"/>
  <c r="AK205" i="9"/>
  <c r="AA11" i="9"/>
  <c r="AK11" i="9" s="1"/>
  <c r="AI384" i="9"/>
  <c r="Y16" i="9"/>
  <c r="AI16" i="9" s="1"/>
  <c r="AF67" i="9"/>
  <c r="AP72" i="20" s="1"/>
  <c r="L17" i="9"/>
  <c r="Y13" i="9"/>
  <c r="AI13" i="9" s="1"/>
  <c r="AM512" i="9"/>
  <c r="AC16" i="9"/>
  <c r="AM16" i="9" s="1"/>
  <c r="AI102" i="9"/>
  <c r="AF21" i="9"/>
  <c r="L10" i="9"/>
  <c r="AO12" i="9"/>
  <c r="AA15" i="9"/>
  <c r="AK15" i="9" s="1"/>
  <c r="Z11" i="9"/>
  <c r="AJ11" i="9" s="1"/>
  <c r="AK40" i="9"/>
  <c r="AI27" i="9"/>
  <c r="AF20" i="9"/>
  <c r="L8" i="9"/>
  <c r="L14" i="9"/>
  <c r="AL14" i="9"/>
  <c r="Y15" i="9"/>
  <c r="AI15" i="9" s="1"/>
  <c r="Y8" i="9"/>
  <c r="AI8" i="9" s="1"/>
  <c r="AA17" i="9"/>
  <c r="AE8" i="9"/>
  <c r="AO8" i="9" s="1"/>
  <c r="AM12" i="9"/>
  <c r="AE14" i="9"/>
  <c r="AO14" i="9" s="1"/>
  <c r="AA12" i="9"/>
  <c r="AK12" i="9" s="1"/>
  <c r="AA14" i="9"/>
  <c r="AK14" i="9" s="1"/>
  <c r="AK406" i="9"/>
  <c r="Z14" i="9"/>
  <c r="AJ14" i="9" s="1"/>
  <c r="AF25" i="9"/>
  <c r="L12" i="9"/>
  <c r="AF24" i="9"/>
  <c r="L11" i="9"/>
  <c r="AL12" i="9"/>
  <c r="AA8" i="9"/>
  <c r="AK8" i="9" s="1"/>
  <c r="AL404" i="9"/>
  <c r="AB8" i="9"/>
  <c r="AL8" i="9" s="1"/>
  <c r="AF384" i="9"/>
  <c r="L16" i="9"/>
  <c r="AN396" i="9"/>
  <c r="AD16" i="9"/>
  <c r="AN16" i="9" s="1"/>
  <c r="AD8" i="9"/>
  <c r="AN8" i="9" s="1"/>
  <c r="AM182" i="9"/>
  <c r="AC14" i="9"/>
  <c r="AM14" i="9" s="1"/>
  <c r="Z13" i="9"/>
  <c r="AJ13" i="9" s="1"/>
  <c r="AJ34" i="9"/>
  <c r="L13" i="9"/>
  <c r="AF31" i="9"/>
  <c r="Z12" i="9"/>
  <c r="AJ12" i="9" s="1"/>
  <c r="AF22" i="9"/>
  <c r="L15" i="9"/>
  <c r="AX65" i="21" l="1"/>
  <c r="AX79" i="21"/>
  <c r="AX84" i="21"/>
  <c r="AX214" i="21"/>
  <c r="AX248" i="21"/>
  <c r="AX90" i="21"/>
  <c r="AX508" i="21"/>
  <c r="AX180" i="21"/>
  <c r="AX175" i="21"/>
  <c r="AX266" i="21"/>
  <c r="AX272" i="21"/>
  <c r="AX471" i="21"/>
  <c r="AX488" i="21"/>
  <c r="AX468" i="21"/>
  <c r="AX100" i="21"/>
  <c r="AX87" i="21"/>
  <c r="AX89" i="21"/>
  <c r="AX203" i="21"/>
  <c r="AX271" i="21"/>
  <c r="AX255" i="21"/>
  <c r="AX310" i="21"/>
  <c r="AX330" i="21"/>
  <c r="AX453" i="21"/>
  <c r="AX478" i="21"/>
  <c r="AX242" i="21"/>
  <c r="AX481" i="21"/>
  <c r="AX156" i="21"/>
  <c r="AX297" i="21"/>
  <c r="AX77" i="21"/>
  <c r="AX163" i="21"/>
  <c r="AX252" i="21"/>
  <c r="AX306" i="21"/>
  <c r="AX372" i="21"/>
  <c r="AX351" i="21"/>
  <c r="AX458" i="21"/>
  <c r="AX59" i="21"/>
  <c r="AX315" i="21"/>
  <c r="AX505" i="21"/>
  <c r="AX304" i="21"/>
  <c r="AX493" i="21"/>
  <c r="AX519" i="21"/>
  <c r="AX122" i="21"/>
  <c r="AX409" i="21"/>
  <c r="AX469" i="21"/>
  <c r="AX80" i="21"/>
  <c r="AX277" i="21"/>
  <c r="AX291" i="21"/>
  <c r="AX428" i="21"/>
  <c r="AX463" i="21"/>
  <c r="AX229" i="21"/>
  <c r="AX324" i="21"/>
  <c r="AX470" i="21"/>
  <c r="AX126" i="21"/>
  <c r="AX328" i="21"/>
  <c r="AX483" i="21"/>
  <c r="AX44" i="21"/>
  <c r="AX492" i="21"/>
  <c r="AX393" i="21"/>
  <c r="AX49" i="21"/>
  <c r="AX237" i="21"/>
  <c r="AX265" i="21"/>
  <c r="AX464" i="21"/>
  <c r="AX148" i="21"/>
  <c r="AX110" i="21"/>
  <c r="AX392" i="21"/>
  <c r="AX112" i="21"/>
  <c r="AX50" i="21"/>
  <c r="AX129" i="21"/>
  <c r="AX239" i="21"/>
  <c r="AX282" i="21"/>
  <c r="AX116" i="21"/>
  <c r="AX429" i="21"/>
  <c r="AX160" i="21"/>
  <c r="AX243" i="21"/>
  <c r="AX261" i="21"/>
  <c r="AX253" i="21"/>
  <c r="AX362" i="21"/>
  <c r="AX487" i="21"/>
  <c r="AX267" i="21"/>
  <c r="AX186" i="21"/>
  <c r="AX327" i="21"/>
  <c r="AX127" i="21"/>
  <c r="AX384" i="21"/>
  <c r="AX415" i="21"/>
  <c r="AX99" i="21"/>
  <c r="AX249" i="21"/>
  <c r="AX476" i="21"/>
  <c r="AX32" i="21"/>
  <c r="AX226" i="21"/>
  <c r="AX133" i="21"/>
  <c r="AX177" i="21"/>
  <c r="AX201" i="21"/>
  <c r="AX320" i="21"/>
  <c r="AX530" i="21"/>
  <c r="AX130" i="21"/>
  <c r="AX525" i="21"/>
  <c r="AX83" i="21"/>
  <c r="AX45" i="21"/>
  <c r="AX190" i="21"/>
  <c r="AX216" i="21"/>
  <c r="AX337" i="21"/>
  <c r="AX332" i="21"/>
  <c r="AX435" i="21"/>
  <c r="AX517" i="21"/>
  <c r="AX70" i="21"/>
  <c r="AX137" i="21"/>
  <c r="AX205" i="21"/>
  <c r="AX268" i="21"/>
  <c r="AX215" i="21"/>
  <c r="AX356" i="21"/>
  <c r="AX317" i="21"/>
  <c r="AX125" i="21"/>
  <c r="AX143" i="21"/>
  <c r="AX423" i="21"/>
  <c r="AX496" i="21"/>
  <c r="AX103" i="21"/>
  <c r="AX166" i="21"/>
  <c r="AX178" i="21"/>
  <c r="AX369" i="21"/>
  <c r="AX256" i="21"/>
  <c r="AX408" i="21"/>
  <c r="AX527" i="21"/>
  <c r="AX298" i="21"/>
  <c r="AX104" i="21"/>
  <c r="AX400" i="21"/>
  <c r="AX132" i="21"/>
  <c r="AX325" i="21"/>
  <c r="AR35" i="1"/>
  <c r="AR13" i="1" s="1"/>
  <c r="AW35" i="21"/>
  <c r="AP35" i="20"/>
  <c r="AR28" i="1"/>
  <c r="AR11" i="1" s="1"/>
  <c r="AW28" i="21"/>
  <c r="AP28" i="20"/>
  <c r="AR24" i="1"/>
  <c r="AR14" i="1" s="1"/>
  <c r="AW24" i="21"/>
  <c r="AP24" i="20"/>
  <c r="AR359" i="1"/>
  <c r="AR17" i="1" s="1"/>
  <c r="AR4" i="1" s="1"/>
  <c r="AW359" i="21"/>
  <c r="AP359" i="20"/>
  <c r="AR29" i="1"/>
  <c r="AR12" i="1" s="1"/>
  <c r="AW29" i="21"/>
  <c r="AP29" i="20"/>
  <c r="AX164" i="21"/>
  <c r="AX231" i="21"/>
  <c r="AX444" i="21"/>
  <c r="AX85" i="21"/>
  <c r="AX139" i="21"/>
  <c r="AX442" i="21"/>
  <c r="AX147" i="21"/>
  <c r="AX97" i="21"/>
  <c r="AX149" i="21"/>
  <c r="AX292" i="21"/>
  <c r="AX295" i="21"/>
  <c r="AX333" i="21"/>
  <c r="AX491" i="21"/>
  <c r="AX475" i="21"/>
  <c r="AX57" i="21"/>
  <c r="AX365" i="21"/>
  <c r="AX169" i="21"/>
  <c r="AX76" i="21"/>
  <c r="AX121" i="21"/>
  <c r="AX349" i="21"/>
  <c r="AX454" i="21"/>
  <c r="AX412" i="21"/>
  <c r="AX529" i="21"/>
  <c r="AX353" i="21"/>
  <c r="AX450" i="21"/>
  <c r="AX509" i="21"/>
  <c r="AX520" i="21"/>
  <c r="AX55" i="21"/>
  <c r="AX41" i="21"/>
  <c r="AX93" i="21"/>
  <c r="AX225" i="21"/>
  <c r="AX416" i="21"/>
  <c r="AX480" i="21"/>
  <c r="AX430" i="21"/>
  <c r="AX406" i="21"/>
  <c r="AX518" i="21"/>
  <c r="AX391" i="21"/>
  <c r="AX405" i="21"/>
  <c r="AX37" i="21"/>
  <c r="AX42" i="21"/>
  <c r="AX119" i="21"/>
  <c r="AX123" i="21"/>
  <c r="AX281" i="21"/>
  <c r="AX403" i="21"/>
  <c r="AX538" i="21"/>
  <c r="AX151" i="21"/>
  <c r="AX217" i="21"/>
  <c r="AX207" i="21"/>
  <c r="AX460" i="21"/>
  <c r="AX202" i="21"/>
  <c r="AX321" i="21"/>
  <c r="AX144" i="21"/>
  <c r="AX422" i="21"/>
  <c r="AX462" i="21"/>
  <c r="AX61" i="21"/>
  <c r="AX31" i="21"/>
  <c r="AX96" i="21"/>
  <c r="AX218" i="21"/>
  <c r="AX299" i="21"/>
  <c r="AX285" i="21"/>
  <c r="AX305" i="21"/>
  <c r="AX536" i="21"/>
  <c r="AX47" i="21"/>
  <c r="AX189" i="21"/>
  <c r="AX228" i="21"/>
  <c r="AX221" i="21"/>
  <c r="AX286" i="21"/>
  <c r="AX490" i="21"/>
  <c r="AX185" i="21"/>
  <c r="AX176" i="21"/>
  <c r="AX336" i="21"/>
  <c r="AX302" i="21"/>
  <c r="AX294" i="21"/>
  <c r="AX375" i="21"/>
  <c r="AX449" i="21"/>
  <c r="AX344" i="21"/>
  <c r="AX419" i="21"/>
  <c r="AX179" i="21"/>
  <c r="AX124" i="21"/>
  <c r="AX275" i="21"/>
  <c r="AX534" i="21"/>
  <c r="AX53" i="21"/>
  <c r="AX479" i="21"/>
  <c r="AX43" i="21"/>
  <c r="AX262" i="21"/>
  <c r="AX244" i="21"/>
  <c r="AX278" i="21"/>
  <c r="AX371" i="21"/>
  <c r="AX436" i="21"/>
  <c r="AX432" i="21"/>
  <c r="AX427" i="21"/>
  <c r="AX507" i="21"/>
  <c r="AX113" i="21"/>
  <c r="AX250" i="21"/>
  <c r="AX172" i="21"/>
  <c r="AX274" i="21"/>
  <c r="AX334" i="21"/>
  <c r="AX241" i="21"/>
  <c r="AX401" i="21"/>
  <c r="AX193" i="21"/>
  <c r="AX389" i="21"/>
  <c r="AX154" i="21"/>
  <c r="AX157" i="21"/>
  <c r="AX312" i="21"/>
  <c r="AX397" i="21"/>
  <c r="AX535" i="21"/>
  <c r="AX95" i="21"/>
  <c r="AX234" i="21"/>
  <c r="AX155" i="21"/>
  <c r="AX326" i="21"/>
  <c r="AX410" i="21"/>
  <c r="AX461" i="21"/>
  <c r="AX131" i="21"/>
  <c r="AX316" i="21"/>
  <c r="AX82" i="21"/>
  <c r="AX276" i="21"/>
  <c r="AX313" i="21"/>
  <c r="AX418" i="21"/>
  <c r="AX108" i="21"/>
  <c r="AX404" i="21"/>
  <c r="AX138" i="21"/>
  <c r="AX181" i="21"/>
  <c r="AX158" i="21"/>
  <c r="AX447" i="21"/>
  <c r="AX373" i="21"/>
  <c r="AX374" i="21"/>
  <c r="AX135" i="21"/>
  <c r="AX120" i="21"/>
  <c r="AX290" i="21"/>
  <c r="AX345" i="21"/>
  <c r="AX426" i="21"/>
  <c r="AX434" i="21"/>
  <c r="AX514" i="21"/>
  <c r="AX346" i="21"/>
  <c r="AX194" i="21"/>
  <c r="AX394" i="21"/>
  <c r="AX484" i="21"/>
  <c r="AX75" i="21"/>
  <c r="AX56" i="21"/>
  <c r="AX117" i="21"/>
  <c r="AX307" i="21"/>
  <c r="AX335" i="21"/>
  <c r="AX354" i="21"/>
  <c r="AX257" i="21"/>
  <c r="AX355" i="21"/>
  <c r="AX34" i="21"/>
  <c r="AX105" i="21"/>
  <c r="AX88" i="21"/>
  <c r="AX162" i="21"/>
  <c r="AX413" i="21"/>
  <c r="AX477" i="21"/>
  <c r="AX69" i="21"/>
  <c r="AX39" i="21"/>
  <c r="AX67" i="21"/>
  <c r="AX212" i="21"/>
  <c r="AX171" i="21"/>
  <c r="AX390" i="21"/>
  <c r="AX498" i="21"/>
  <c r="AX386" i="21"/>
  <c r="AX191" i="21"/>
  <c r="AX370" i="21"/>
  <c r="AX322" i="21"/>
  <c r="AX269" i="21"/>
  <c r="AX503" i="21"/>
  <c r="AX46" i="21"/>
  <c r="AX107" i="21"/>
  <c r="AX314" i="21"/>
  <c r="AX455" i="21"/>
  <c r="AX227" i="21"/>
  <c r="AX198" i="21"/>
  <c r="AX279" i="21"/>
  <c r="AX381" i="21"/>
  <c r="AX352" i="21"/>
  <c r="AX486" i="21"/>
  <c r="AX540" i="21"/>
  <c r="AX159" i="21"/>
  <c r="AX425" i="21"/>
  <c r="AX204" i="21"/>
  <c r="AX273" i="21"/>
  <c r="AX459" i="21"/>
  <c r="AX526" i="21"/>
  <c r="AX319" i="21"/>
  <c r="AP20" i="20"/>
  <c r="AP6" i="20" s="1"/>
  <c r="AQ72" i="20"/>
  <c r="AQ20" i="20" s="1"/>
  <c r="AQ6" i="20" s="1"/>
  <c r="AX232" i="21"/>
  <c r="AX452" i="21"/>
  <c r="AX52" i="21"/>
  <c r="AX173" i="21"/>
  <c r="AX209" i="21"/>
  <c r="AP18" i="20"/>
  <c r="AQ542" i="20"/>
  <c r="AQ18" i="20" s="1"/>
  <c r="AX106" i="21"/>
  <c r="AX284" i="21"/>
  <c r="AX27" i="21"/>
  <c r="AX111" i="21"/>
  <c r="AX224" i="21"/>
  <c r="AX200" i="21"/>
  <c r="AX240" i="21"/>
  <c r="AX238" i="21"/>
  <c r="AX260" i="21"/>
  <c r="AX347" i="21"/>
  <c r="AX499" i="21"/>
  <c r="AX513" i="21"/>
  <c r="AX98" i="21"/>
  <c r="AX289" i="21"/>
  <c r="AX150" i="21"/>
  <c r="AX259" i="21"/>
  <c r="AX331" i="21"/>
  <c r="AX308" i="21"/>
  <c r="AX501" i="21"/>
  <c r="AX153" i="21"/>
  <c r="AX264" i="21"/>
  <c r="AX472" i="21"/>
  <c r="AX140" i="21"/>
  <c r="AX300" i="21"/>
  <c r="AX222" i="21"/>
  <c r="AX62" i="21"/>
  <c r="AX219" i="21"/>
  <c r="AX385" i="21"/>
  <c r="AX366" i="21"/>
  <c r="AX485" i="21"/>
  <c r="AX516" i="21"/>
  <c r="AX168" i="21"/>
  <c r="AX296" i="21"/>
  <c r="AX457" i="21"/>
  <c r="AX170" i="21"/>
  <c r="AX363" i="21"/>
  <c r="AX398" i="21"/>
  <c r="AX502" i="21"/>
  <c r="AX195" i="21"/>
  <c r="AX379" i="21"/>
  <c r="AX417" i="21"/>
  <c r="AX537" i="21"/>
  <c r="AX48" i="21"/>
  <c r="AX445" i="21"/>
  <c r="AX521" i="21"/>
  <c r="AX86" i="21"/>
  <c r="AX245" i="21"/>
  <c r="AX161" i="21"/>
  <c r="AX233" i="21"/>
  <c r="AX399" i="21"/>
  <c r="AX33" i="21"/>
  <c r="AX287" i="21"/>
  <c r="AX467" i="21"/>
  <c r="AR26" i="1"/>
  <c r="AR15" i="1" s="1"/>
  <c r="AW26" i="21"/>
  <c r="AP26" i="20"/>
  <c r="AX101" i="21"/>
  <c r="AX109" i="21"/>
  <c r="AX51" i="21"/>
  <c r="AX220" i="21"/>
  <c r="AX258" i="21"/>
  <c r="AX283" i="21"/>
  <c r="AX542" i="21"/>
  <c r="AW18" i="21"/>
  <c r="AX18" i="21" s="1"/>
  <c r="AX465" i="21"/>
  <c r="AX36" i="21"/>
  <c r="AX63" i="21"/>
  <c r="AX431" i="21"/>
  <c r="AX528" i="21"/>
  <c r="AX251" i="21"/>
  <c r="AX54" i="21"/>
  <c r="AX73" i="21"/>
  <c r="AX188" i="21"/>
  <c r="AX246" i="21"/>
  <c r="AX377" i="21"/>
  <c r="AX456" i="21"/>
  <c r="AX441" i="21"/>
  <c r="AX420" i="21"/>
  <c r="AX102" i="21"/>
  <c r="AX208" i="21"/>
  <c r="AX199" i="21"/>
  <c r="AX206" i="21"/>
  <c r="AX489" i="21"/>
  <c r="AX230" i="21"/>
  <c r="AX421" i="21"/>
  <c r="AX60" i="21"/>
  <c r="AX192" i="21"/>
  <c r="AX247" i="21"/>
  <c r="AX342" i="21"/>
  <c r="AX339" i="21"/>
  <c r="AX64" i="21"/>
  <c r="AX236" i="21"/>
  <c r="AX263" i="21"/>
  <c r="AX341" i="21"/>
  <c r="AX438" i="21"/>
  <c r="AX145" i="21"/>
  <c r="AX443" i="21"/>
  <c r="AX395" i="21"/>
  <c r="AX309" i="21"/>
  <c r="AX142" i="21"/>
  <c r="AX197" i="21"/>
  <c r="AX473" i="21"/>
  <c r="AX474" i="21"/>
  <c r="AX270" i="21"/>
  <c r="AX174" i="21"/>
  <c r="AX360" i="21"/>
  <c r="AX367" i="21"/>
  <c r="AX184" i="21"/>
  <c r="AX343" i="21"/>
  <c r="AX424" i="21"/>
  <c r="AX512" i="21"/>
  <c r="AX288" i="21"/>
  <c r="AX303" i="21"/>
  <c r="AX210" i="21"/>
  <c r="AX364" i="21"/>
  <c r="AX152" i="21"/>
  <c r="AX407" i="21"/>
  <c r="AR25" i="1"/>
  <c r="AR10" i="1" s="1"/>
  <c r="AW25" i="21"/>
  <c r="AP25" i="20"/>
  <c r="AX134" i="21"/>
  <c r="AX301" i="21"/>
  <c r="AX368" i="21"/>
  <c r="AX380" i="21"/>
  <c r="AX68" i="21"/>
  <c r="AX187" i="21"/>
  <c r="AX78" i="21"/>
  <c r="AX114" i="21"/>
  <c r="AX141" i="21"/>
  <c r="AX136" i="21"/>
  <c r="AX235" i="21"/>
  <c r="AX340" i="21"/>
  <c r="AX338" i="21"/>
  <c r="AX522" i="21"/>
  <c r="AX213" i="21"/>
  <c r="AX74" i="21"/>
  <c r="AX439" i="21"/>
  <c r="AX58" i="21"/>
  <c r="AX223" i="21"/>
  <c r="AX254" i="21"/>
  <c r="AX388" i="21"/>
  <c r="AX293" i="21"/>
  <c r="AX348" i="21"/>
  <c r="AX500" i="21"/>
  <c r="AX511" i="21"/>
  <c r="AX165" i="21"/>
  <c r="AX414" i="21"/>
  <c r="AX94" i="21"/>
  <c r="AX167" i="21"/>
  <c r="AX494" i="21"/>
  <c r="AX118" i="21"/>
  <c r="AX66" i="21"/>
  <c r="AX38" i="21"/>
  <c r="AX115" i="21"/>
  <c r="AX311" i="21"/>
  <c r="AX382" i="21"/>
  <c r="AX482" i="21"/>
  <c r="AX515" i="21"/>
  <c r="AX539" i="21"/>
  <c r="AX329" i="21"/>
  <c r="AX387" i="21"/>
  <c r="AX30" i="21"/>
  <c r="AX183" i="21"/>
  <c r="AX128" i="21"/>
  <c r="AX318" i="21"/>
  <c r="AX437" i="21"/>
  <c r="AX91" i="21"/>
  <c r="AX81" i="21"/>
  <c r="AX92" i="21"/>
  <c r="AX182" i="21"/>
  <c r="AX396" i="21"/>
  <c r="AX280" i="21"/>
  <c r="AX323" i="21"/>
  <c r="AX211" i="21"/>
  <c r="AX40" i="21"/>
  <c r="AX350" i="21"/>
  <c r="AX146" i="21"/>
  <c r="AX446" i="21"/>
  <c r="AX361" i="21"/>
  <c r="AX510" i="21"/>
  <c r="AF17" i="9"/>
  <c r="AR72" i="1"/>
  <c r="AF10" i="9"/>
  <c r="AP10" i="9" s="1"/>
  <c r="AP21" i="9"/>
  <c r="AF15" i="9"/>
  <c r="AP15" i="9" s="1"/>
  <c r="AP22" i="9"/>
  <c r="AF13" i="9"/>
  <c r="AP13" i="9" s="1"/>
  <c r="AP31" i="9"/>
  <c r="AF11" i="9"/>
  <c r="AP11" i="9" s="1"/>
  <c r="AP24" i="9"/>
  <c r="AF8" i="9"/>
  <c r="AP8" i="9" s="1"/>
  <c r="AF14" i="9"/>
  <c r="AP14" i="9" s="1"/>
  <c r="AP20" i="9"/>
  <c r="AF16" i="9"/>
  <c r="AP16" i="9" s="1"/>
  <c r="AP384" i="9"/>
  <c r="AF12" i="9"/>
  <c r="AP12" i="9" s="1"/>
  <c r="AP25" i="9"/>
  <c r="AP10" i="20" l="1"/>
  <c r="AQ25" i="20"/>
  <c r="AQ10" i="20" s="1"/>
  <c r="AX35" i="21"/>
  <c r="AW13" i="21"/>
  <c r="AX13" i="21" s="1"/>
  <c r="AX25" i="21"/>
  <c r="AW10" i="21"/>
  <c r="AP14" i="20"/>
  <c r="AQ24" i="20"/>
  <c r="AQ14" i="20" s="1"/>
  <c r="AX24" i="21"/>
  <c r="AW14" i="21"/>
  <c r="AX14" i="21" s="1"/>
  <c r="AP12" i="20"/>
  <c r="AQ29" i="20"/>
  <c r="AQ12" i="20" s="1"/>
  <c r="AR3" i="1"/>
  <c r="AQ26" i="20"/>
  <c r="AQ15" i="20" s="1"/>
  <c r="AP15" i="20"/>
  <c r="AX29" i="21"/>
  <c r="AW12" i="21"/>
  <c r="AX12" i="21" s="1"/>
  <c r="AP11" i="20"/>
  <c r="AQ28" i="20"/>
  <c r="AQ11" i="20" s="1"/>
  <c r="AX26" i="21"/>
  <c r="AW15" i="21"/>
  <c r="AX15" i="21" s="1"/>
  <c r="AX28" i="21"/>
  <c r="AW11" i="21"/>
  <c r="AX11" i="21" s="1"/>
  <c r="AP17" i="20"/>
  <c r="AP4" i="20" s="1"/>
  <c r="AQ359" i="20"/>
  <c r="AQ17" i="20" s="1"/>
  <c r="AQ4" i="20" s="1"/>
  <c r="AX359" i="21"/>
  <c r="AW17" i="21"/>
  <c r="AP13" i="20"/>
  <c r="AQ35" i="20"/>
  <c r="AQ13" i="20" s="1"/>
  <c r="AS72" i="1"/>
  <c r="AT72" i="1" s="1"/>
  <c r="AR20" i="1"/>
  <c r="AR6" i="1" s="1"/>
  <c r="AR7" i="1" s="1"/>
  <c r="AQ11" i="9"/>
  <c r="AQ13" i="9"/>
  <c r="AQ16" i="9"/>
  <c r="AQ14" i="9"/>
  <c r="AQ10" i="9"/>
  <c r="AQ15" i="9"/>
  <c r="AQ12" i="9"/>
  <c r="AX10" i="21" l="1"/>
  <c r="AW3" i="21"/>
  <c r="AW21" i="21"/>
  <c r="AX21" i="21" s="1"/>
  <c r="AX17" i="21"/>
  <c r="AW4" i="21"/>
  <c r="AX4" i="21" s="1"/>
  <c r="AQ21" i="20"/>
  <c r="AQ3" i="20"/>
  <c r="AQ7" i="20" s="1"/>
  <c r="AP21" i="20"/>
  <c r="AP3" i="20"/>
  <c r="AP7" i="20" s="1"/>
  <c r="AR21" i="1"/>
  <c r="AR16" i="9"/>
  <c r="AX3" i="21" l="1"/>
  <c r="AW7" i="21"/>
  <c r="AX7" i="21" s="1"/>
  <c r="AR14" i="9"/>
  <c r="AR10" i="9" l="1"/>
  <c r="AR15" i="9"/>
  <c r="AR12" i="9"/>
  <c r="AR13" i="9"/>
  <c r="AR11" i="9"/>
  <c r="K616" i="8" l="1"/>
  <c r="AR615" i="8"/>
  <c r="AQ615" i="8"/>
  <c r="AH615" i="8"/>
  <c r="AP615" i="8" s="1"/>
  <c r="M615" i="8"/>
  <c r="K615" i="8"/>
  <c r="AE615" i="8" s="1"/>
  <c r="J615" i="8"/>
  <c r="AD615" i="8" s="1"/>
  <c r="I615" i="8"/>
  <c r="AC615" i="8" s="1"/>
  <c r="H615" i="8"/>
  <c r="AB615" i="8" s="1"/>
  <c r="G615" i="8"/>
  <c r="AA615" i="8" s="1"/>
  <c r="F615" i="8"/>
  <c r="Z615" i="8" s="1"/>
  <c r="E615" i="8"/>
  <c r="Y615" i="8" s="1"/>
  <c r="AR614" i="8"/>
  <c r="AQ614" i="8"/>
  <c r="AH614" i="8"/>
  <c r="AO614" i="8" s="1"/>
  <c r="M614" i="8"/>
  <c r="K614" i="8"/>
  <c r="AE614" i="8" s="1"/>
  <c r="J614" i="8"/>
  <c r="AD614" i="8" s="1"/>
  <c r="I614" i="8"/>
  <c r="AC614" i="8" s="1"/>
  <c r="H614" i="8"/>
  <c r="AB614" i="8" s="1"/>
  <c r="G614" i="8"/>
  <c r="F614" i="8"/>
  <c r="Z614" i="8" s="1"/>
  <c r="E614" i="8"/>
  <c r="Y614" i="8" s="1"/>
  <c r="AR613" i="8"/>
  <c r="AQ613" i="8"/>
  <c r="AO613" i="8"/>
  <c r="AK613" i="8"/>
  <c r="AJ613" i="8"/>
  <c r="AH613" i="8"/>
  <c r="AP613" i="8" s="1"/>
  <c r="Z613" i="8"/>
  <c r="M613" i="8"/>
  <c r="K613" i="8"/>
  <c r="AE613" i="8" s="1"/>
  <c r="J613" i="8"/>
  <c r="AD613" i="8" s="1"/>
  <c r="I613" i="8"/>
  <c r="AC613" i="8" s="1"/>
  <c r="H613" i="8"/>
  <c r="AB613" i="8" s="1"/>
  <c r="G613" i="8"/>
  <c r="AA613" i="8" s="1"/>
  <c r="F613" i="8"/>
  <c r="E613" i="8"/>
  <c r="Y613" i="8" s="1"/>
  <c r="AR612" i="8"/>
  <c r="AQ612" i="8"/>
  <c r="AH612" i="8"/>
  <c r="AO612" i="8" s="1"/>
  <c r="M612" i="8"/>
  <c r="K612" i="8"/>
  <c r="AE612" i="8" s="1"/>
  <c r="J612" i="8"/>
  <c r="AD612" i="8" s="1"/>
  <c r="I612" i="8"/>
  <c r="AC612" i="8" s="1"/>
  <c r="H612" i="8"/>
  <c r="AB612" i="8" s="1"/>
  <c r="G612" i="8"/>
  <c r="F612" i="8"/>
  <c r="Z612" i="8" s="1"/>
  <c r="E612" i="8"/>
  <c r="Y612" i="8" s="1"/>
  <c r="AR611" i="8"/>
  <c r="AQ611" i="8"/>
  <c r="AH611" i="8"/>
  <c r="M611" i="8"/>
  <c r="K611" i="8"/>
  <c r="AE611" i="8" s="1"/>
  <c r="J611" i="8"/>
  <c r="AD611" i="8" s="1"/>
  <c r="I611" i="8"/>
  <c r="AC611" i="8" s="1"/>
  <c r="H611" i="8"/>
  <c r="AB611" i="8" s="1"/>
  <c r="G611" i="8"/>
  <c r="AA611" i="8" s="1"/>
  <c r="F611" i="8"/>
  <c r="Z611" i="8" s="1"/>
  <c r="E611" i="8"/>
  <c r="Y611" i="8" s="1"/>
  <c r="AR610" i="8"/>
  <c r="AQ610" i="8"/>
  <c r="AN610" i="8"/>
  <c r="AH610" i="8"/>
  <c r="AO610" i="8" s="1"/>
  <c r="M610" i="8"/>
  <c r="K610" i="8"/>
  <c r="AE610" i="8" s="1"/>
  <c r="J610" i="8"/>
  <c r="AD610" i="8" s="1"/>
  <c r="I610" i="8"/>
  <c r="AC610" i="8" s="1"/>
  <c r="H610" i="8"/>
  <c r="AB610" i="8" s="1"/>
  <c r="G610" i="8"/>
  <c r="F610" i="8"/>
  <c r="Z610" i="8" s="1"/>
  <c r="E610" i="8"/>
  <c r="Y610" i="8" s="1"/>
  <c r="AR609" i="8"/>
  <c r="AQ609" i="8"/>
  <c r="AH609" i="8"/>
  <c r="AK609" i="8" s="1"/>
  <c r="AA609" i="8"/>
  <c r="M609" i="8"/>
  <c r="K609" i="8"/>
  <c r="AE609" i="8" s="1"/>
  <c r="J609" i="8"/>
  <c r="AD609" i="8" s="1"/>
  <c r="I609" i="8"/>
  <c r="AC609" i="8" s="1"/>
  <c r="H609" i="8"/>
  <c r="AB609" i="8" s="1"/>
  <c r="G609" i="8"/>
  <c r="F609" i="8"/>
  <c r="Z609" i="8" s="1"/>
  <c r="E609" i="8"/>
  <c r="Y609" i="8" s="1"/>
  <c r="AR608" i="8"/>
  <c r="AQ608" i="8"/>
  <c r="AH608" i="8"/>
  <c r="AO608" i="8" s="1"/>
  <c r="AE608" i="8"/>
  <c r="M608" i="8"/>
  <c r="K608" i="8"/>
  <c r="J608" i="8"/>
  <c r="AD608" i="8" s="1"/>
  <c r="I608" i="8"/>
  <c r="AC608" i="8" s="1"/>
  <c r="H608" i="8"/>
  <c r="AB608" i="8" s="1"/>
  <c r="G608" i="8"/>
  <c r="F608" i="8"/>
  <c r="Z608" i="8" s="1"/>
  <c r="E608" i="8"/>
  <c r="Y608" i="8" s="1"/>
  <c r="AR607" i="8"/>
  <c r="AQ607" i="8"/>
  <c r="AH607" i="8"/>
  <c r="AK607" i="8" s="1"/>
  <c r="M607" i="8"/>
  <c r="K607" i="8"/>
  <c r="AE607" i="8" s="1"/>
  <c r="J607" i="8"/>
  <c r="AD607" i="8" s="1"/>
  <c r="I607" i="8"/>
  <c r="AC607" i="8" s="1"/>
  <c r="H607" i="8"/>
  <c r="AB607" i="8" s="1"/>
  <c r="G607" i="8"/>
  <c r="AA607" i="8" s="1"/>
  <c r="F607" i="8"/>
  <c r="Z607" i="8" s="1"/>
  <c r="E607" i="8"/>
  <c r="AR606" i="8"/>
  <c r="AQ606" i="8"/>
  <c r="AH606" i="8"/>
  <c r="AO606" i="8" s="1"/>
  <c r="M606" i="8"/>
  <c r="K606" i="8"/>
  <c r="AE606" i="8" s="1"/>
  <c r="J606" i="8"/>
  <c r="AD606" i="8" s="1"/>
  <c r="I606" i="8"/>
  <c r="AC606" i="8" s="1"/>
  <c r="H606" i="8"/>
  <c r="AB606" i="8" s="1"/>
  <c r="G606" i="8"/>
  <c r="F606" i="8"/>
  <c r="Z606" i="8" s="1"/>
  <c r="E606" i="8"/>
  <c r="Y606" i="8" s="1"/>
  <c r="AR605" i="8"/>
  <c r="AQ605" i="8"/>
  <c r="AI605" i="8"/>
  <c r="AH605" i="8"/>
  <c r="AK605" i="8" s="1"/>
  <c r="AC605" i="8"/>
  <c r="M605" i="8"/>
  <c r="K605" i="8"/>
  <c r="AE605" i="8" s="1"/>
  <c r="J605" i="8"/>
  <c r="AD605" i="8" s="1"/>
  <c r="I605" i="8"/>
  <c r="H605" i="8"/>
  <c r="AB605" i="8" s="1"/>
  <c r="G605" i="8"/>
  <c r="AA605" i="8" s="1"/>
  <c r="F605" i="8"/>
  <c r="Z605" i="8" s="1"/>
  <c r="E605" i="8"/>
  <c r="Y605" i="8" s="1"/>
  <c r="AR604" i="8"/>
  <c r="AQ604" i="8"/>
  <c r="AH604" i="8"/>
  <c r="AO604" i="8" s="1"/>
  <c r="AE604" i="8"/>
  <c r="M604" i="8"/>
  <c r="K604" i="8"/>
  <c r="J604" i="8"/>
  <c r="AD604" i="8" s="1"/>
  <c r="I604" i="8"/>
  <c r="AC604" i="8" s="1"/>
  <c r="H604" i="8"/>
  <c r="AB604" i="8" s="1"/>
  <c r="G604" i="8"/>
  <c r="F604" i="8"/>
  <c r="Z604" i="8" s="1"/>
  <c r="E604" i="8"/>
  <c r="Y604" i="8" s="1"/>
  <c r="AR603" i="8"/>
  <c r="AQ603" i="8"/>
  <c r="AM603" i="8"/>
  <c r="AL603" i="8"/>
  <c r="AJ603" i="8"/>
  <c r="AH603" i="8"/>
  <c r="AK603" i="8" s="1"/>
  <c r="M603" i="8"/>
  <c r="K603" i="8"/>
  <c r="AE603" i="8" s="1"/>
  <c r="J603" i="8"/>
  <c r="AD603" i="8" s="1"/>
  <c r="I603" i="8"/>
  <c r="AC603" i="8" s="1"/>
  <c r="H603" i="8"/>
  <c r="AB603" i="8" s="1"/>
  <c r="G603" i="8"/>
  <c r="AA603" i="8" s="1"/>
  <c r="F603" i="8"/>
  <c r="Z603" i="8" s="1"/>
  <c r="E603" i="8"/>
  <c r="Y603" i="8" s="1"/>
  <c r="AR602" i="8"/>
  <c r="AQ602" i="8"/>
  <c r="AH602" i="8"/>
  <c r="AO602" i="8" s="1"/>
  <c r="M602" i="8"/>
  <c r="K602" i="8"/>
  <c r="AE602" i="8" s="1"/>
  <c r="J602" i="8"/>
  <c r="AD602" i="8" s="1"/>
  <c r="I602" i="8"/>
  <c r="AC602" i="8" s="1"/>
  <c r="H602" i="8"/>
  <c r="AB602" i="8" s="1"/>
  <c r="G602" i="8"/>
  <c r="F602" i="8"/>
  <c r="Z602" i="8" s="1"/>
  <c r="E602" i="8"/>
  <c r="Y602" i="8" s="1"/>
  <c r="AR601" i="8"/>
  <c r="AQ601" i="8"/>
  <c r="AH601" i="8"/>
  <c r="AK601" i="8" s="1"/>
  <c r="AA601" i="8"/>
  <c r="M601" i="8"/>
  <c r="K601" i="8"/>
  <c r="AE601" i="8" s="1"/>
  <c r="J601" i="8"/>
  <c r="AD601" i="8" s="1"/>
  <c r="I601" i="8"/>
  <c r="AC601" i="8" s="1"/>
  <c r="H601" i="8"/>
  <c r="AB601" i="8" s="1"/>
  <c r="G601" i="8"/>
  <c r="F601" i="8"/>
  <c r="Z601" i="8" s="1"/>
  <c r="E601" i="8"/>
  <c r="Y601" i="8" s="1"/>
  <c r="AR600" i="8"/>
  <c r="AQ600" i="8"/>
  <c r="AH600" i="8"/>
  <c r="M600" i="8"/>
  <c r="K600" i="8"/>
  <c r="AE600" i="8" s="1"/>
  <c r="J600" i="8"/>
  <c r="AD600" i="8" s="1"/>
  <c r="I600" i="8"/>
  <c r="AC600" i="8" s="1"/>
  <c r="H600" i="8"/>
  <c r="AB600" i="8" s="1"/>
  <c r="G600" i="8"/>
  <c r="F600" i="8"/>
  <c r="Z600" i="8" s="1"/>
  <c r="E600" i="8"/>
  <c r="Y600" i="8" s="1"/>
  <c r="AR599" i="8"/>
  <c r="AQ599" i="8"/>
  <c r="AL599" i="8"/>
  <c r="AJ599" i="8"/>
  <c r="AH599" i="8"/>
  <c r="AK599" i="8" s="1"/>
  <c r="AA599" i="8"/>
  <c r="Z599" i="8"/>
  <c r="M599" i="8"/>
  <c r="K599" i="8"/>
  <c r="AE599" i="8" s="1"/>
  <c r="J599" i="8"/>
  <c r="AD599" i="8" s="1"/>
  <c r="I599" i="8"/>
  <c r="AC599" i="8" s="1"/>
  <c r="H599" i="8"/>
  <c r="G599" i="8"/>
  <c r="F599" i="8"/>
  <c r="E599" i="8"/>
  <c r="Y599" i="8" s="1"/>
  <c r="AR598" i="8"/>
  <c r="AQ598" i="8"/>
  <c r="AH598" i="8"/>
  <c r="AO598" i="8" s="1"/>
  <c r="M598" i="8"/>
  <c r="K598" i="8"/>
  <c r="AE598" i="8" s="1"/>
  <c r="J598" i="8"/>
  <c r="AD598" i="8" s="1"/>
  <c r="I598" i="8"/>
  <c r="AC598" i="8" s="1"/>
  <c r="H598" i="8"/>
  <c r="AB598" i="8" s="1"/>
  <c r="G598" i="8"/>
  <c r="F598" i="8"/>
  <c r="Z598" i="8" s="1"/>
  <c r="E598" i="8"/>
  <c r="Y598" i="8" s="1"/>
  <c r="AR597" i="8"/>
  <c r="AQ597" i="8"/>
  <c r="AH597" i="8"/>
  <c r="AA597" i="8"/>
  <c r="M597" i="8"/>
  <c r="K597" i="8"/>
  <c r="AE597" i="8" s="1"/>
  <c r="J597" i="8"/>
  <c r="AD597" i="8" s="1"/>
  <c r="I597" i="8"/>
  <c r="AC597" i="8" s="1"/>
  <c r="H597" i="8"/>
  <c r="G597" i="8"/>
  <c r="F597" i="8"/>
  <c r="Z597" i="8" s="1"/>
  <c r="E597" i="8"/>
  <c r="Y597" i="8" s="1"/>
  <c r="AR596" i="8"/>
  <c r="AQ596" i="8"/>
  <c r="AH596" i="8"/>
  <c r="M596" i="8"/>
  <c r="K596" i="8"/>
  <c r="AE596" i="8" s="1"/>
  <c r="J596" i="8"/>
  <c r="AD596" i="8" s="1"/>
  <c r="I596" i="8"/>
  <c r="AC596" i="8" s="1"/>
  <c r="H596" i="8"/>
  <c r="AB596" i="8" s="1"/>
  <c r="G596" i="8"/>
  <c r="AA596" i="8" s="1"/>
  <c r="F596" i="8"/>
  <c r="Z596" i="8" s="1"/>
  <c r="E596" i="8"/>
  <c r="Y596" i="8" s="1"/>
  <c r="AR595" i="8"/>
  <c r="AQ595" i="8"/>
  <c r="AL595" i="8"/>
  <c r="AH595" i="8"/>
  <c r="AK595" i="8" s="1"/>
  <c r="AD595" i="8"/>
  <c r="AA595" i="8"/>
  <c r="Z595" i="8"/>
  <c r="M595" i="8"/>
  <c r="K595" i="8"/>
  <c r="AE595" i="8" s="1"/>
  <c r="J595" i="8"/>
  <c r="I595" i="8"/>
  <c r="AC595" i="8" s="1"/>
  <c r="H595" i="8"/>
  <c r="G595" i="8"/>
  <c r="F595" i="8"/>
  <c r="E595" i="8"/>
  <c r="Y595" i="8" s="1"/>
  <c r="AR594" i="8"/>
  <c r="AQ594" i="8"/>
  <c r="AH594" i="8"/>
  <c r="AO594" i="8" s="1"/>
  <c r="AD594" i="8"/>
  <c r="M594" i="8"/>
  <c r="K594" i="8"/>
  <c r="AE594" i="8" s="1"/>
  <c r="J594" i="8"/>
  <c r="I594" i="8"/>
  <c r="AC594" i="8" s="1"/>
  <c r="H594" i="8"/>
  <c r="AB594" i="8" s="1"/>
  <c r="G594" i="8"/>
  <c r="F594" i="8"/>
  <c r="Z594" i="8" s="1"/>
  <c r="E594" i="8"/>
  <c r="Y594" i="8" s="1"/>
  <c r="AR593" i="8"/>
  <c r="AQ593" i="8"/>
  <c r="AL593" i="8"/>
  <c r="AH593" i="8"/>
  <c r="AK593" i="8" s="1"/>
  <c r="M593" i="8"/>
  <c r="K593" i="8"/>
  <c r="AE593" i="8" s="1"/>
  <c r="J593" i="8"/>
  <c r="AD593" i="8" s="1"/>
  <c r="I593" i="8"/>
  <c r="AC593" i="8" s="1"/>
  <c r="H593" i="8"/>
  <c r="G593" i="8"/>
  <c r="AA593" i="8" s="1"/>
  <c r="F593" i="8"/>
  <c r="Z593" i="8" s="1"/>
  <c r="E593" i="8"/>
  <c r="Y593" i="8" s="1"/>
  <c r="AR592" i="8"/>
  <c r="AQ592" i="8"/>
  <c r="AH592" i="8"/>
  <c r="AO592" i="8" s="1"/>
  <c r="M592" i="8"/>
  <c r="K592" i="8"/>
  <c r="AE592" i="8" s="1"/>
  <c r="J592" i="8"/>
  <c r="AD592" i="8" s="1"/>
  <c r="I592" i="8"/>
  <c r="AC592" i="8" s="1"/>
  <c r="H592" i="8"/>
  <c r="AB592" i="8" s="1"/>
  <c r="G592" i="8"/>
  <c r="F592" i="8"/>
  <c r="Z592" i="8" s="1"/>
  <c r="E592" i="8"/>
  <c r="Y592" i="8" s="1"/>
  <c r="AR591" i="8"/>
  <c r="AQ591" i="8"/>
  <c r="AM591" i="8"/>
  <c r="AI591" i="8"/>
  <c r="AH591" i="8"/>
  <c r="AK591" i="8" s="1"/>
  <c r="Z591" i="8"/>
  <c r="M591" i="8"/>
  <c r="K591" i="8"/>
  <c r="AE591" i="8" s="1"/>
  <c r="J591" i="8"/>
  <c r="AD591" i="8" s="1"/>
  <c r="I591" i="8"/>
  <c r="AC591" i="8" s="1"/>
  <c r="H591" i="8"/>
  <c r="G591" i="8"/>
  <c r="AA591" i="8" s="1"/>
  <c r="F591" i="8"/>
  <c r="E591" i="8"/>
  <c r="Y591" i="8" s="1"/>
  <c r="AR590" i="8"/>
  <c r="AQ590" i="8"/>
  <c r="AH590" i="8"/>
  <c r="AO590" i="8" s="1"/>
  <c r="AE590" i="8"/>
  <c r="M590" i="8"/>
  <c r="K590" i="8"/>
  <c r="J590" i="8"/>
  <c r="AD590" i="8" s="1"/>
  <c r="I590" i="8"/>
  <c r="AC590" i="8" s="1"/>
  <c r="H590" i="8"/>
  <c r="AB590" i="8" s="1"/>
  <c r="G590" i="8"/>
  <c r="AA590" i="8" s="1"/>
  <c r="F590" i="8"/>
  <c r="Z590" i="8" s="1"/>
  <c r="E590" i="8"/>
  <c r="Y590" i="8" s="1"/>
  <c r="AR589" i="8"/>
  <c r="AQ589" i="8"/>
  <c r="AN589" i="8"/>
  <c r="AL589" i="8"/>
  <c r="AJ589" i="8"/>
  <c r="AI589" i="8"/>
  <c r="AH589" i="8"/>
  <c r="AK589" i="8" s="1"/>
  <c r="M589" i="8"/>
  <c r="K589" i="8"/>
  <c r="AE589" i="8" s="1"/>
  <c r="J589" i="8"/>
  <c r="AD589" i="8" s="1"/>
  <c r="I589" i="8"/>
  <c r="AC589" i="8" s="1"/>
  <c r="H589" i="8"/>
  <c r="G589" i="8"/>
  <c r="AA589" i="8" s="1"/>
  <c r="F589" i="8"/>
  <c r="Z589" i="8" s="1"/>
  <c r="E589" i="8"/>
  <c r="Y589" i="8" s="1"/>
  <c r="AR588" i="8"/>
  <c r="AQ588" i="8"/>
  <c r="AI588" i="8"/>
  <c r="AH588" i="8"/>
  <c r="AO588" i="8" s="1"/>
  <c r="M588" i="8"/>
  <c r="K588" i="8"/>
  <c r="AE588" i="8" s="1"/>
  <c r="J588" i="8"/>
  <c r="AD588" i="8" s="1"/>
  <c r="I588" i="8"/>
  <c r="AC588" i="8" s="1"/>
  <c r="H588" i="8"/>
  <c r="AB588" i="8" s="1"/>
  <c r="G588" i="8"/>
  <c r="AA588" i="8" s="1"/>
  <c r="F588" i="8"/>
  <c r="Z588" i="8" s="1"/>
  <c r="E588" i="8"/>
  <c r="Y588" i="8" s="1"/>
  <c r="AR587" i="8"/>
  <c r="AQ587" i="8"/>
  <c r="AH587" i="8"/>
  <c r="AK587" i="8" s="1"/>
  <c r="AA587" i="8"/>
  <c r="M587" i="8"/>
  <c r="K587" i="8"/>
  <c r="AE587" i="8" s="1"/>
  <c r="J587" i="8"/>
  <c r="AD587" i="8" s="1"/>
  <c r="I587" i="8"/>
  <c r="AC587" i="8" s="1"/>
  <c r="H587" i="8"/>
  <c r="G587" i="8"/>
  <c r="F587" i="8"/>
  <c r="Z587" i="8" s="1"/>
  <c r="E587" i="8"/>
  <c r="Y587" i="8" s="1"/>
  <c r="AR586" i="8"/>
  <c r="AQ586" i="8"/>
  <c r="AH586" i="8"/>
  <c r="Z586" i="8"/>
  <c r="M586" i="8"/>
  <c r="K586" i="8"/>
  <c r="AE586" i="8" s="1"/>
  <c r="J586" i="8"/>
  <c r="AD586" i="8" s="1"/>
  <c r="I586" i="8"/>
  <c r="AC586" i="8" s="1"/>
  <c r="H586" i="8"/>
  <c r="AB586" i="8" s="1"/>
  <c r="G586" i="8"/>
  <c r="AA586" i="8" s="1"/>
  <c r="F586" i="8"/>
  <c r="E586" i="8"/>
  <c r="Y586" i="8" s="1"/>
  <c r="AR585" i="8"/>
  <c r="AQ585" i="8"/>
  <c r="AH585" i="8"/>
  <c r="AK585" i="8" s="1"/>
  <c r="M585" i="8"/>
  <c r="K585" i="8"/>
  <c r="AE585" i="8" s="1"/>
  <c r="J585" i="8"/>
  <c r="AD585" i="8" s="1"/>
  <c r="I585" i="8"/>
  <c r="AC585" i="8" s="1"/>
  <c r="H585" i="8"/>
  <c r="G585" i="8"/>
  <c r="AA585" i="8" s="1"/>
  <c r="F585" i="8"/>
  <c r="Z585" i="8" s="1"/>
  <c r="E585" i="8"/>
  <c r="Y585" i="8" s="1"/>
  <c r="AR584" i="8"/>
  <c r="AQ584" i="8"/>
  <c r="AH584" i="8"/>
  <c r="M584" i="8"/>
  <c r="K584" i="8"/>
  <c r="AE584" i="8" s="1"/>
  <c r="J584" i="8"/>
  <c r="AD584" i="8" s="1"/>
  <c r="I584" i="8"/>
  <c r="AC584" i="8" s="1"/>
  <c r="H584" i="8"/>
  <c r="AB584" i="8" s="1"/>
  <c r="G584" i="8"/>
  <c r="AA584" i="8" s="1"/>
  <c r="F584" i="8"/>
  <c r="E584" i="8"/>
  <c r="Y584" i="8" s="1"/>
  <c r="AR583" i="8"/>
  <c r="AQ583" i="8"/>
  <c r="AH583" i="8"/>
  <c r="AK583" i="8" s="1"/>
  <c r="Z583" i="8"/>
  <c r="M583" i="8"/>
  <c r="K583" i="8"/>
  <c r="AE583" i="8" s="1"/>
  <c r="J583" i="8"/>
  <c r="AD583" i="8" s="1"/>
  <c r="I583" i="8"/>
  <c r="AC583" i="8" s="1"/>
  <c r="H583" i="8"/>
  <c r="G583" i="8"/>
  <c r="AA583" i="8" s="1"/>
  <c r="F583" i="8"/>
  <c r="E583" i="8"/>
  <c r="Y583" i="8" s="1"/>
  <c r="AR582" i="8"/>
  <c r="AQ582" i="8"/>
  <c r="AH582" i="8"/>
  <c r="AP582" i="8" s="1"/>
  <c r="AE582" i="8"/>
  <c r="Z582" i="8"/>
  <c r="M582" i="8"/>
  <c r="K582" i="8"/>
  <c r="J582" i="8"/>
  <c r="AD582" i="8" s="1"/>
  <c r="I582" i="8"/>
  <c r="AC582" i="8" s="1"/>
  <c r="H582" i="8"/>
  <c r="AB582" i="8" s="1"/>
  <c r="G582" i="8"/>
  <c r="AA582" i="8" s="1"/>
  <c r="F582" i="8"/>
  <c r="E582" i="8"/>
  <c r="Y582" i="8" s="1"/>
  <c r="AR581" i="8"/>
  <c r="AQ581" i="8"/>
  <c r="AN581" i="8"/>
  <c r="AM581" i="8"/>
  <c r="AH581" i="8"/>
  <c r="AP581" i="8" s="1"/>
  <c r="AA581" i="8"/>
  <c r="Z581" i="8"/>
  <c r="M581" i="8"/>
  <c r="K581" i="8"/>
  <c r="AE581" i="8" s="1"/>
  <c r="J581" i="8"/>
  <c r="AD581" i="8" s="1"/>
  <c r="I581" i="8"/>
  <c r="AC581" i="8" s="1"/>
  <c r="H581" i="8"/>
  <c r="G581" i="8"/>
  <c r="F581" i="8"/>
  <c r="E581" i="8"/>
  <c r="Y581" i="8" s="1"/>
  <c r="AR580" i="8"/>
  <c r="AQ580" i="8"/>
  <c r="AH580" i="8"/>
  <c r="AP580" i="8" s="1"/>
  <c r="M580" i="8"/>
  <c r="K580" i="8"/>
  <c r="AE580" i="8" s="1"/>
  <c r="J580" i="8"/>
  <c r="AD580" i="8" s="1"/>
  <c r="I580" i="8"/>
  <c r="AC580" i="8" s="1"/>
  <c r="H580" i="8"/>
  <c r="AB580" i="8" s="1"/>
  <c r="G580" i="8"/>
  <c r="AA580" i="8" s="1"/>
  <c r="F580" i="8"/>
  <c r="Z580" i="8" s="1"/>
  <c r="E580" i="8"/>
  <c r="Y580" i="8" s="1"/>
  <c r="AR579" i="8"/>
  <c r="AQ579" i="8"/>
  <c r="AN579" i="8"/>
  <c r="AI579" i="8"/>
  <c r="AH579" i="8"/>
  <c r="AP579" i="8" s="1"/>
  <c r="M579" i="8"/>
  <c r="K579" i="8"/>
  <c r="AE579" i="8" s="1"/>
  <c r="J579" i="8"/>
  <c r="AD579" i="8" s="1"/>
  <c r="I579" i="8"/>
  <c r="AC579" i="8" s="1"/>
  <c r="H579" i="8"/>
  <c r="AB579" i="8" s="1"/>
  <c r="G579" i="8"/>
  <c r="AA579" i="8" s="1"/>
  <c r="F579" i="8"/>
  <c r="Z579" i="8" s="1"/>
  <c r="E579" i="8"/>
  <c r="Y579" i="8" s="1"/>
  <c r="AR578" i="8"/>
  <c r="AQ578" i="8"/>
  <c r="AH578" i="8"/>
  <c r="AP578" i="8" s="1"/>
  <c r="M578" i="8"/>
  <c r="K578" i="8"/>
  <c r="AE578" i="8" s="1"/>
  <c r="J578" i="8"/>
  <c r="AD578" i="8" s="1"/>
  <c r="I578" i="8"/>
  <c r="AC578" i="8" s="1"/>
  <c r="H578" i="8"/>
  <c r="AB578" i="8" s="1"/>
  <c r="G578" i="8"/>
  <c r="AA578" i="8" s="1"/>
  <c r="F578" i="8"/>
  <c r="Z578" i="8" s="1"/>
  <c r="E578" i="8"/>
  <c r="Y578" i="8" s="1"/>
  <c r="AR577" i="8"/>
  <c r="AQ577" i="8"/>
  <c r="AH577" i="8"/>
  <c r="AK577" i="8" s="1"/>
  <c r="AA577" i="8"/>
  <c r="M577" i="8"/>
  <c r="K577" i="8"/>
  <c r="AE577" i="8" s="1"/>
  <c r="J577" i="8"/>
  <c r="AD577" i="8" s="1"/>
  <c r="I577" i="8"/>
  <c r="AC577" i="8" s="1"/>
  <c r="H577" i="8"/>
  <c r="AB577" i="8" s="1"/>
  <c r="G577" i="8"/>
  <c r="F577" i="8"/>
  <c r="Z577" i="8" s="1"/>
  <c r="E577" i="8"/>
  <c r="Y577" i="8" s="1"/>
  <c r="AR576" i="8"/>
  <c r="AQ576" i="8"/>
  <c r="AH576" i="8"/>
  <c r="AI576" i="8" s="1"/>
  <c r="AD576" i="8"/>
  <c r="M576" i="8"/>
  <c r="K576" i="8"/>
  <c r="AE576" i="8" s="1"/>
  <c r="J576" i="8"/>
  <c r="I576" i="8"/>
  <c r="AC576" i="8" s="1"/>
  <c r="H576" i="8"/>
  <c r="AB576" i="8" s="1"/>
  <c r="G576" i="8"/>
  <c r="AA576" i="8" s="1"/>
  <c r="F576" i="8"/>
  <c r="Z576" i="8" s="1"/>
  <c r="E576" i="8"/>
  <c r="Y576" i="8" s="1"/>
  <c r="AR575" i="8"/>
  <c r="AQ575" i="8"/>
  <c r="AL575" i="8"/>
  <c r="AJ575" i="8"/>
  <c r="AH575" i="8"/>
  <c r="AK575" i="8" s="1"/>
  <c r="M575" i="8"/>
  <c r="K575" i="8"/>
  <c r="AE575" i="8" s="1"/>
  <c r="J575" i="8"/>
  <c r="AD575" i="8" s="1"/>
  <c r="I575" i="8"/>
  <c r="AC575" i="8" s="1"/>
  <c r="H575" i="8"/>
  <c r="AB575" i="8" s="1"/>
  <c r="G575" i="8"/>
  <c r="AA575" i="8" s="1"/>
  <c r="F575" i="8"/>
  <c r="E575" i="8"/>
  <c r="Y575" i="8" s="1"/>
  <c r="AR574" i="8"/>
  <c r="AQ574" i="8"/>
  <c r="AO574" i="8"/>
  <c r="AH574" i="8"/>
  <c r="AP574" i="8" s="1"/>
  <c r="Z574" i="8"/>
  <c r="M574" i="8"/>
  <c r="K574" i="8"/>
  <c r="AE574" i="8" s="1"/>
  <c r="J574" i="8"/>
  <c r="AD574" i="8" s="1"/>
  <c r="I574" i="8"/>
  <c r="AC574" i="8" s="1"/>
  <c r="H574" i="8"/>
  <c r="AB574" i="8" s="1"/>
  <c r="G574" i="8"/>
  <c r="AA574" i="8" s="1"/>
  <c r="F574" i="8"/>
  <c r="E574" i="8"/>
  <c r="AR573" i="8"/>
  <c r="AQ573" i="8"/>
  <c r="AK573" i="8"/>
  <c r="AH573" i="8"/>
  <c r="AN573" i="8" s="1"/>
  <c r="M573" i="8"/>
  <c r="K573" i="8"/>
  <c r="AE573" i="8" s="1"/>
  <c r="J573" i="8"/>
  <c r="AD573" i="8" s="1"/>
  <c r="I573" i="8"/>
  <c r="AC573" i="8" s="1"/>
  <c r="H573" i="8"/>
  <c r="AB573" i="8" s="1"/>
  <c r="G573" i="8"/>
  <c r="AA573" i="8" s="1"/>
  <c r="F573" i="8"/>
  <c r="Z573" i="8" s="1"/>
  <c r="E573" i="8"/>
  <c r="Y573" i="8" s="1"/>
  <c r="AR572" i="8"/>
  <c r="AQ572" i="8"/>
  <c r="AL572" i="8"/>
  <c r="AJ572" i="8"/>
  <c r="AH572" i="8"/>
  <c r="AP572" i="8" s="1"/>
  <c r="AA572" i="8"/>
  <c r="M572" i="8"/>
  <c r="K572" i="8"/>
  <c r="AE572" i="8" s="1"/>
  <c r="J572" i="8"/>
  <c r="AD572" i="8" s="1"/>
  <c r="I572" i="8"/>
  <c r="AC572" i="8" s="1"/>
  <c r="H572" i="8"/>
  <c r="AB572" i="8" s="1"/>
  <c r="G572" i="8"/>
  <c r="F572" i="8"/>
  <c r="Z572" i="8" s="1"/>
  <c r="E572" i="8"/>
  <c r="AR571" i="8"/>
  <c r="AQ571" i="8"/>
  <c r="AH571" i="8"/>
  <c r="M571" i="8"/>
  <c r="K571" i="8"/>
  <c r="J571" i="8"/>
  <c r="AD571" i="8" s="1"/>
  <c r="I571" i="8"/>
  <c r="AC571" i="8" s="1"/>
  <c r="H571" i="8"/>
  <c r="AB571" i="8" s="1"/>
  <c r="G571" i="8"/>
  <c r="AA571" i="8" s="1"/>
  <c r="F571" i="8"/>
  <c r="Z571" i="8" s="1"/>
  <c r="E571" i="8"/>
  <c r="Y571" i="8" s="1"/>
  <c r="AR570" i="8"/>
  <c r="AQ570" i="8"/>
  <c r="AM570" i="8"/>
  <c r="AL570" i="8"/>
  <c r="AJ570" i="8"/>
  <c r="AH570" i="8"/>
  <c r="AP570" i="8" s="1"/>
  <c r="Z570" i="8"/>
  <c r="M570" i="8"/>
  <c r="K570" i="8"/>
  <c r="AE570" i="8" s="1"/>
  <c r="J570" i="8"/>
  <c r="AD570" i="8" s="1"/>
  <c r="I570" i="8"/>
  <c r="AC570" i="8" s="1"/>
  <c r="H570" i="8"/>
  <c r="AB570" i="8" s="1"/>
  <c r="G570" i="8"/>
  <c r="AA570" i="8" s="1"/>
  <c r="F570" i="8"/>
  <c r="E570" i="8"/>
  <c r="AR569" i="8"/>
  <c r="AQ569" i="8"/>
  <c r="AH569" i="8"/>
  <c r="AP569" i="8" s="1"/>
  <c r="AD569" i="8"/>
  <c r="M569" i="8"/>
  <c r="K569" i="8"/>
  <c r="AE569" i="8" s="1"/>
  <c r="J569" i="8"/>
  <c r="I569" i="8"/>
  <c r="AC569" i="8" s="1"/>
  <c r="H569" i="8"/>
  <c r="AB569" i="8" s="1"/>
  <c r="G569" i="8"/>
  <c r="AA569" i="8" s="1"/>
  <c r="F569" i="8"/>
  <c r="E569" i="8"/>
  <c r="Y569" i="8" s="1"/>
  <c r="AR568" i="8"/>
  <c r="AQ568" i="8"/>
  <c r="AJ568" i="8"/>
  <c r="AH568" i="8"/>
  <c r="AP568" i="8" s="1"/>
  <c r="M568" i="8"/>
  <c r="K568" i="8"/>
  <c r="AE568" i="8" s="1"/>
  <c r="J568" i="8"/>
  <c r="AD568" i="8" s="1"/>
  <c r="I568" i="8"/>
  <c r="AC568" i="8" s="1"/>
  <c r="H568" i="8"/>
  <c r="AB568" i="8" s="1"/>
  <c r="G568" i="8"/>
  <c r="AA568" i="8" s="1"/>
  <c r="F568" i="8"/>
  <c r="Z568" i="8" s="1"/>
  <c r="E568" i="8"/>
  <c r="AR567" i="8"/>
  <c r="AQ567" i="8"/>
  <c r="AP567" i="8"/>
  <c r="AH567" i="8"/>
  <c r="M567" i="8"/>
  <c r="K567" i="8"/>
  <c r="AE567" i="8" s="1"/>
  <c r="J567" i="8"/>
  <c r="AD567" i="8" s="1"/>
  <c r="I567" i="8"/>
  <c r="AC567" i="8" s="1"/>
  <c r="H567" i="8"/>
  <c r="AB567" i="8" s="1"/>
  <c r="G567" i="8"/>
  <c r="AA567" i="8" s="1"/>
  <c r="F567" i="8"/>
  <c r="Z567" i="8" s="1"/>
  <c r="E567" i="8"/>
  <c r="Y567" i="8" s="1"/>
  <c r="AR566" i="8"/>
  <c r="AQ566" i="8"/>
  <c r="AO566" i="8"/>
  <c r="AJ566" i="8"/>
  <c r="AI566" i="8"/>
  <c r="AH566" i="8"/>
  <c r="AP566" i="8" s="1"/>
  <c r="M566" i="8"/>
  <c r="K566" i="8"/>
  <c r="AE566" i="8" s="1"/>
  <c r="J566" i="8"/>
  <c r="AD566" i="8" s="1"/>
  <c r="I566" i="8"/>
  <c r="AC566" i="8" s="1"/>
  <c r="H566" i="8"/>
  <c r="AB566" i="8" s="1"/>
  <c r="G566" i="8"/>
  <c r="AA566" i="8" s="1"/>
  <c r="F566" i="8"/>
  <c r="Z566" i="8" s="1"/>
  <c r="E566" i="8"/>
  <c r="AR565" i="8"/>
  <c r="AQ565" i="8"/>
  <c r="AH565" i="8"/>
  <c r="M565" i="8"/>
  <c r="K565" i="8"/>
  <c r="AE565" i="8" s="1"/>
  <c r="J565" i="8"/>
  <c r="AD565" i="8" s="1"/>
  <c r="I565" i="8"/>
  <c r="AC565" i="8" s="1"/>
  <c r="H565" i="8"/>
  <c r="AB565" i="8" s="1"/>
  <c r="G565" i="8"/>
  <c r="AA565" i="8" s="1"/>
  <c r="F565" i="8"/>
  <c r="E565" i="8"/>
  <c r="Y565" i="8" s="1"/>
  <c r="AR564" i="8"/>
  <c r="AQ564" i="8"/>
  <c r="AH564" i="8"/>
  <c r="AP564" i="8" s="1"/>
  <c r="M564" i="8"/>
  <c r="K564" i="8"/>
  <c r="AE564" i="8" s="1"/>
  <c r="J564" i="8"/>
  <c r="AD564" i="8" s="1"/>
  <c r="I564" i="8"/>
  <c r="AC564" i="8" s="1"/>
  <c r="H564" i="8"/>
  <c r="AB564" i="8" s="1"/>
  <c r="G564" i="8"/>
  <c r="AA564" i="8" s="1"/>
  <c r="F564" i="8"/>
  <c r="Z564" i="8" s="1"/>
  <c r="E564" i="8"/>
  <c r="AR563" i="8"/>
  <c r="AQ563" i="8"/>
  <c r="AH563" i="8"/>
  <c r="M563" i="8"/>
  <c r="K563" i="8"/>
  <c r="AE563" i="8" s="1"/>
  <c r="J563" i="8"/>
  <c r="AD563" i="8" s="1"/>
  <c r="AN563" i="8" s="1"/>
  <c r="I563" i="8"/>
  <c r="AC563" i="8" s="1"/>
  <c r="H563" i="8"/>
  <c r="AB563" i="8" s="1"/>
  <c r="G563" i="8"/>
  <c r="AA563" i="8" s="1"/>
  <c r="AK563" i="8" s="1"/>
  <c r="F563" i="8"/>
  <c r="E563" i="8"/>
  <c r="Y563" i="8" s="1"/>
  <c r="AR562" i="8"/>
  <c r="AQ562" i="8"/>
  <c r="AH562" i="8"/>
  <c r="M562" i="8"/>
  <c r="K562" i="8"/>
  <c r="AE562" i="8" s="1"/>
  <c r="J562" i="8"/>
  <c r="AD562" i="8" s="1"/>
  <c r="I562" i="8"/>
  <c r="AC562" i="8" s="1"/>
  <c r="H562" i="8"/>
  <c r="AB562" i="8" s="1"/>
  <c r="G562" i="8"/>
  <c r="AA562" i="8" s="1"/>
  <c r="F562" i="8"/>
  <c r="Z562" i="8" s="1"/>
  <c r="AJ562" i="8" s="1"/>
  <c r="E562" i="8"/>
  <c r="AR561" i="8"/>
  <c r="AQ561" i="8"/>
  <c r="AH561" i="8"/>
  <c r="M561" i="8"/>
  <c r="K561" i="8"/>
  <c r="AE561" i="8" s="1"/>
  <c r="J561" i="8"/>
  <c r="AD561" i="8" s="1"/>
  <c r="I561" i="8"/>
  <c r="AC561" i="8" s="1"/>
  <c r="H561" i="8"/>
  <c r="AB561" i="8" s="1"/>
  <c r="G561" i="8"/>
  <c r="F561" i="8"/>
  <c r="Z561" i="8" s="1"/>
  <c r="E561" i="8"/>
  <c r="Y561" i="8" s="1"/>
  <c r="AR560" i="8"/>
  <c r="AQ560" i="8"/>
  <c r="AH560" i="8"/>
  <c r="M560" i="8"/>
  <c r="K560" i="8"/>
  <c r="AE560" i="8" s="1"/>
  <c r="J560" i="8"/>
  <c r="AD560" i="8" s="1"/>
  <c r="I560" i="8"/>
  <c r="AC560" i="8" s="1"/>
  <c r="H560" i="8"/>
  <c r="AB560" i="8" s="1"/>
  <c r="G560" i="8"/>
  <c r="AA560" i="8" s="1"/>
  <c r="F560" i="8"/>
  <c r="Z560" i="8" s="1"/>
  <c r="AJ560" i="8" s="1"/>
  <c r="E560" i="8"/>
  <c r="AR559" i="8"/>
  <c r="AQ559" i="8"/>
  <c r="AH559" i="8"/>
  <c r="AM559" i="8" s="1"/>
  <c r="M559" i="8"/>
  <c r="K559" i="8"/>
  <c r="AE559" i="8" s="1"/>
  <c r="J559" i="8"/>
  <c r="AD559" i="8" s="1"/>
  <c r="AN559" i="8" s="1"/>
  <c r="I559" i="8"/>
  <c r="AC559" i="8" s="1"/>
  <c r="H559" i="8"/>
  <c r="AB559" i="8" s="1"/>
  <c r="G559" i="8"/>
  <c r="AA559" i="8" s="1"/>
  <c r="AK559" i="8" s="1"/>
  <c r="F559" i="8"/>
  <c r="E559" i="8"/>
  <c r="Y559" i="8" s="1"/>
  <c r="AI559" i="8" s="1"/>
  <c r="AR558" i="8"/>
  <c r="AQ558" i="8"/>
  <c r="AH558" i="8"/>
  <c r="M558" i="8"/>
  <c r="K558" i="8"/>
  <c r="AE558" i="8" s="1"/>
  <c r="AO558" i="8" s="1"/>
  <c r="J558" i="8"/>
  <c r="AD558" i="8" s="1"/>
  <c r="I558" i="8"/>
  <c r="AC558" i="8" s="1"/>
  <c r="AM558" i="8" s="1"/>
  <c r="H558" i="8"/>
  <c r="AB558" i="8" s="1"/>
  <c r="AL558" i="8" s="1"/>
  <c r="G558" i="8"/>
  <c r="AA558" i="8" s="1"/>
  <c r="F558" i="8"/>
  <c r="Z558" i="8" s="1"/>
  <c r="AJ558" i="8" s="1"/>
  <c r="E558" i="8"/>
  <c r="AR557" i="8"/>
  <c r="AQ557" i="8"/>
  <c r="AH557" i="8"/>
  <c r="M557" i="8"/>
  <c r="K557" i="8"/>
  <c r="AE557" i="8" s="1"/>
  <c r="J557" i="8"/>
  <c r="AD557" i="8" s="1"/>
  <c r="AN557" i="8" s="1"/>
  <c r="I557" i="8"/>
  <c r="AC557" i="8" s="1"/>
  <c r="H557" i="8"/>
  <c r="AB557" i="8" s="1"/>
  <c r="G557" i="8"/>
  <c r="AA557" i="8" s="1"/>
  <c r="F557" i="8"/>
  <c r="E557" i="8"/>
  <c r="Y557" i="8" s="1"/>
  <c r="AR556" i="8"/>
  <c r="AQ556" i="8"/>
  <c r="AH556" i="8"/>
  <c r="AP556" i="8" s="1"/>
  <c r="M556" i="8"/>
  <c r="K556" i="8"/>
  <c r="AE556" i="8" s="1"/>
  <c r="J556" i="8"/>
  <c r="AD556" i="8" s="1"/>
  <c r="I556" i="8"/>
  <c r="AC556" i="8" s="1"/>
  <c r="H556" i="8"/>
  <c r="AB556" i="8" s="1"/>
  <c r="G556" i="8"/>
  <c r="AA556" i="8" s="1"/>
  <c r="F556" i="8"/>
  <c r="Z556" i="8" s="1"/>
  <c r="E556" i="8"/>
  <c r="AR555" i="8"/>
  <c r="AQ555" i="8"/>
  <c r="AH555" i="8"/>
  <c r="M555" i="8"/>
  <c r="K555" i="8"/>
  <c r="J555" i="8"/>
  <c r="AD555" i="8" s="1"/>
  <c r="I555" i="8"/>
  <c r="AC555" i="8" s="1"/>
  <c r="H555" i="8"/>
  <c r="AB555" i="8" s="1"/>
  <c r="G555" i="8"/>
  <c r="AA555" i="8" s="1"/>
  <c r="F555" i="8"/>
  <c r="Z555" i="8" s="1"/>
  <c r="E555" i="8"/>
  <c r="Y555" i="8" s="1"/>
  <c r="AR554" i="8"/>
  <c r="AQ554" i="8"/>
  <c r="AO554" i="8"/>
  <c r="AL554" i="8"/>
  <c r="AH554" i="8"/>
  <c r="AP554" i="8" s="1"/>
  <c r="Z554" i="8"/>
  <c r="M554" i="8"/>
  <c r="K554" i="8"/>
  <c r="AE554" i="8" s="1"/>
  <c r="J554" i="8"/>
  <c r="AD554" i="8" s="1"/>
  <c r="I554" i="8"/>
  <c r="AC554" i="8" s="1"/>
  <c r="H554" i="8"/>
  <c r="AB554" i="8" s="1"/>
  <c r="G554" i="8"/>
  <c r="AA554" i="8" s="1"/>
  <c r="F554" i="8"/>
  <c r="E554" i="8"/>
  <c r="AR553" i="8"/>
  <c r="AQ553" i="8"/>
  <c r="AH553" i="8"/>
  <c r="AD553" i="8"/>
  <c r="M553" i="8"/>
  <c r="K553" i="8"/>
  <c r="AE553" i="8" s="1"/>
  <c r="J553" i="8"/>
  <c r="I553" i="8"/>
  <c r="AC553" i="8" s="1"/>
  <c r="H553" i="8"/>
  <c r="AB553" i="8" s="1"/>
  <c r="G553" i="8"/>
  <c r="AA553" i="8" s="1"/>
  <c r="F553" i="8"/>
  <c r="E553" i="8"/>
  <c r="Y553" i="8" s="1"/>
  <c r="AR552" i="8"/>
  <c r="AQ552" i="8"/>
  <c r="AH552" i="8"/>
  <c r="AA552" i="8"/>
  <c r="M552" i="8"/>
  <c r="K552" i="8"/>
  <c r="AE552" i="8" s="1"/>
  <c r="J552" i="8"/>
  <c r="AD552" i="8" s="1"/>
  <c r="I552" i="8"/>
  <c r="AC552" i="8" s="1"/>
  <c r="H552" i="8"/>
  <c r="AB552" i="8" s="1"/>
  <c r="G552" i="8"/>
  <c r="F552" i="8"/>
  <c r="Z552" i="8" s="1"/>
  <c r="E552" i="8"/>
  <c r="AR551" i="8"/>
  <c r="AQ551" i="8"/>
  <c r="AH551" i="8"/>
  <c r="AE551" i="8"/>
  <c r="AD551" i="8"/>
  <c r="M551" i="8"/>
  <c r="K551" i="8"/>
  <c r="J551" i="8"/>
  <c r="I551" i="8"/>
  <c r="AC551" i="8" s="1"/>
  <c r="H551" i="8"/>
  <c r="AB551" i="8" s="1"/>
  <c r="G551" i="8"/>
  <c r="AA551" i="8" s="1"/>
  <c r="F551" i="8"/>
  <c r="Z551" i="8" s="1"/>
  <c r="E551" i="8"/>
  <c r="Y551" i="8" s="1"/>
  <c r="AR550" i="8"/>
  <c r="AQ550" i="8"/>
  <c r="AH550" i="8"/>
  <c r="AO550" i="8" s="1"/>
  <c r="AC550" i="8"/>
  <c r="M550" i="8"/>
  <c r="K550" i="8"/>
  <c r="AE550" i="8" s="1"/>
  <c r="J550" i="8"/>
  <c r="AD550" i="8" s="1"/>
  <c r="I550" i="8"/>
  <c r="H550" i="8"/>
  <c r="AB550" i="8" s="1"/>
  <c r="G550" i="8"/>
  <c r="AA550" i="8" s="1"/>
  <c r="F550" i="8"/>
  <c r="Z550" i="8" s="1"/>
  <c r="AJ550" i="8" s="1"/>
  <c r="E550" i="8"/>
  <c r="AR549" i="8"/>
  <c r="AQ549" i="8"/>
  <c r="AH549" i="8"/>
  <c r="M549" i="8"/>
  <c r="K549" i="8"/>
  <c r="AE549" i="8" s="1"/>
  <c r="J549" i="8"/>
  <c r="AD549" i="8" s="1"/>
  <c r="I549" i="8"/>
  <c r="AC549" i="8" s="1"/>
  <c r="H549" i="8"/>
  <c r="AB549" i="8" s="1"/>
  <c r="G549" i="8"/>
  <c r="AA549" i="8" s="1"/>
  <c r="F549" i="8"/>
  <c r="E549" i="8"/>
  <c r="Y549" i="8" s="1"/>
  <c r="AR548" i="8"/>
  <c r="AQ548" i="8"/>
  <c r="AH548" i="8"/>
  <c r="AA548" i="8"/>
  <c r="M548" i="8"/>
  <c r="K548" i="8"/>
  <c r="AE548" i="8" s="1"/>
  <c r="AO548" i="8" s="1"/>
  <c r="J548" i="8"/>
  <c r="AD548" i="8" s="1"/>
  <c r="I548" i="8"/>
  <c r="AC548" i="8" s="1"/>
  <c r="H548" i="8"/>
  <c r="AB548" i="8" s="1"/>
  <c r="AL548" i="8" s="1"/>
  <c r="G548" i="8"/>
  <c r="F548" i="8"/>
  <c r="Z548" i="8" s="1"/>
  <c r="E548" i="8"/>
  <c r="AR547" i="8"/>
  <c r="AQ547" i="8"/>
  <c r="AN547" i="8"/>
  <c r="AM547" i="8"/>
  <c r="AI547" i="8"/>
  <c r="AH547" i="8"/>
  <c r="AK547" i="8" s="1"/>
  <c r="M547" i="8"/>
  <c r="K547" i="8"/>
  <c r="AE547" i="8" s="1"/>
  <c r="J547" i="8"/>
  <c r="AD547" i="8" s="1"/>
  <c r="I547" i="8"/>
  <c r="AC547" i="8" s="1"/>
  <c r="H547" i="8"/>
  <c r="AB547" i="8" s="1"/>
  <c r="G547" i="8"/>
  <c r="AA547" i="8" s="1"/>
  <c r="F547" i="8"/>
  <c r="E547" i="8"/>
  <c r="Y547" i="8" s="1"/>
  <c r="AR546" i="8"/>
  <c r="AQ546" i="8"/>
  <c r="AH546" i="8"/>
  <c r="AP546" i="8" s="1"/>
  <c r="M546" i="8"/>
  <c r="K546" i="8"/>
  <c r="AE546" i="8" s="1"/>
  <c r="J546" i="8"/>
  <c r="AD546" i="8" s="1"/>
  <c r="I546" i="8"/>
  <c r="AC546" i="8" s="1"/>
  <c r="H546" i="8"/>
  <c r="AB546" i="8" s="1"/>
  <c r="G546" i="8"/>
  <c r="AA546" i="8" s="1"/>
  <c r="F546" i="8"/>
  <c r="Z546" i="8" s="1"/>
  <c r="E546" i="8"/>
  <c r="AR545" i="8"/>
  <c r="AQ545" i="8"/>
  <c r="AH545" i="8"/>
  <c r="M545" i="8"/>
  <c r="K545" i="8"/>
  <c r="AE545" i="8" s="1"/>
  <c r="J545" i="8"/>
  <c r="AD545" i="8" s="1"/>
  <c r="I545" i="8"/>
  <c r="AC545" i="8" s="1"/>
  <c r="AM545" i="8" s="1"/>
  <c r="H545" i="8"/>
  <c r="AB545" i="8" s="1"/>
  <c r="G545" i="8"/>
  <c r="AA545" i="8" s="1"/>
  <c r="F545" i="8"/>
  <c r="E545" i="8"/>
  <c r="Y545" i="8" s="1"/>
  <c r="AI545" i="8" s="1"/>
  <c r="AR544" i="8"/>
  <c r="AQ544" i="8"/>
  <c r="AH544" i="8"/>
  <c r="M544" i="8"/>
  <c r="K544" i="8"/>
  <c r="AE544" i="8" s="1"/>
  <c r="J544" i="8"/>
  <c r="AD544" i="8" s="1"/>
  <c r="I544" i="8"/>
  <c r="AC544" i="8" s="1"/>
  <c r="H544" i="8"/>
  <c r="AB544" i="8" s="1"/>
  <c r="G544" i="8"/>
  <c r="AA544" i="8" s="1"/>
  <c r="F544" i="8"/>
  <c r="Z544" i="8" s="1"/>
  <c r="E544" i="8"/>
  <c r="AR543" i="8"/>
  <c r="AQ543" i="8"/>
  <c r="AH543" i="8"/>
  <c r="M543" i="8"/>
  <c r="K543" i="8"/>
  <c r="AE543" i="8" s="1"/>
  <c r="J543" i="8"/>
  <c r="AD543" i="8" s="1"/>
  <c r="I543" i="8"/>
  <c r="AC543" i="8" s="1"/>
  <c r="H543" i="8"/>
  <c r="AB543" i="8" s="1"/>
  <c r="G543" i="8"/>
  <c r="AA543" i="8" s="1"/>
  <c r="AK543" i="8" s="1"/>
  <c r="F543" i="8"/>
  <c r="Z543" i="8" s="1"/>
  <c r="E543" i="8"/>
  <c r="AR542" i="8"/>
  <c r="AQ542" i="8"/>
  <c r="AH542" i="8"/>
  <c r="M542" i="8"/>
  <c r="K542" i="8"/>
  <c r="AE542" i="8" s="1"/>
  <c r="J542" i="8"/>
  <c r="AD542" i="8" s="1"/>
  <c r="I542" i="8"/>
  <c r="AC542" i="8" s="1"/>
  <c r="AM542" i="8" s="1"/>
  <c r="H542" i="8"/>
  <c r="AB542" i="8" s="1"/>
  <c r="AL542" i="8" s="1"/>
  <c r="G542" i="8"/>
  <c r="AA542" i="8" s="1"/>
  <c r="AK542" i="8" s="1"/>
  <c r="F542" i="8"/>
  <c r="Z542" i="8" s="1"/>
  <c r="E542" i="8"/>
  <c r="AR541" i="8"/>
  <c r="AQ541" i="8"/>
  <c r="AH541" i="8"/>
  <c r="AE541" i="8"/>
  <c r="M541" i="8"/>
  <c r="K541" i="8"/>
  <c r="J541" i="8"/>
  <c r="AD541" i="8" s="1"/>
  <c r="AN541" i="8" s="1"/>
  <c r="I541" i="8"/>
  <c r="AC541" i="8" s="1"/>
  <c r="H541" i="8"/>
  <c r="AB541" i="8" s="1"/>
  <c r="G541" i="8"/>
  <c r="AA541" i="8" s="1"/>
  <c r="F541" i="8"/>
  <c r="Z541" i="8" s="1"/>
  <c r="E541" i="8"/>
  <c r="Y541" i="8" s="1"/>
  <c r="AI541" i="8" s="1"/>
  <c r="AR540" i="8"/>
  <c r="AQ540" i="8"/>
  <c r="AH540" i="8"/>
  <c r="AC540" i="8"/>
  <c r="AM540" i="8" s="1"/>
  <c r="M540" i="8"/>
  <c r="K540" i="8"/>
  <c r="AE540" i="8" s="1"/>
  <c r="J540" i="8"/>
  <c r="AD540" i="8" s="1"/>
  <c r="I540" i="8"/>
  <c r="H540" i="8"/>
  <c r="AB540" i="8" s="1"/>
  <c r="G540" i="8"/>
  <c r="AA540" i="8" s="1"/>
  <c r="F540" i="8"/>
  <c r="Z540" i="8" s="1"/>
  <c r="AJ540" i="8" s="1"/>
  <c r="E540" i="8"/>
  <c r="Y540" i="8" s="1"/>
  <c r="AR539" i="8"/>
  <c r="AQ539" i="8"/>
  <c r="AH539" i="8"/>
  <c r="AE539" i="8"/>
  <c r="M539" i="8"/>
  <c r="K539" i="8"/>
  <c r="J539" i="8"/>
  <c r="AD539" i="8" s="1"/>
  <c r="AN539" i="8" s="1"/>
  <c r="I539" i="8"/>
  <c r="AC539" i="8" s="1"/>
  <c r="H539" i="8"/>
  <c r="AB539" i="8" s="1"/>
  <c r="G539" i="8"/>
  <c r="AA539" i="8" s="1"/>
  <c r="F539" i="8"/>
  <c r="Z539" i="8" s="1"/>
  <c r="E539" i="8"/>
  <c r="Y539" i="8" s="1"/>
  <c r="AR538" i="8"/>
  <c r="AQ538" i="8"/>
  <c r="AH538" i="8"/>
  <c r="AD538" i="8"/>
  <c r="M538" i="8"/>
  <c r="K538" i="8"/>
  <c r="AE538" i="8" s="1"/>
  <c r="J538" i="8"/>
  <c r="I538" i="8"/>
  <c r="AC538" i="8" s="1"/>
  <c r="AM538" i="8" s="1"/>
  <c r="H538" i="8"/>
  <c r="AB538" i="8" s="1"/>
  <c r="AL538" i="8" s="1"/>
  <c r="G538" i="8"/>
  <c r="AA538" i="8" s="1"/>
  <c r="F538" i="8"/>
  <c r="Z538" i="8" s="1"/>
  <c r="E538" i="8"/>
  <c r="AR537" i="8"/>
  <c r="AQ537" i="8"/>
  <c r="AH537" i="8"/>
  <c r="AC537" i="8"/>
  <c r="M537" i="8"/>
  <c r="K537" i="8"/>
  <c r="AE537" i="8" s="1"/>
  <c r="J537" i="8"/>
  <c r="AD537" i="8" s="1"/>
  <c r="I537" i="8"/>
  <c r="H537" i="8"/>
  <c r="AB537" i="8" s="1"/>
  <c r="G537" i="8"/>
  <c r="AA537" i="8" s="1"/>
  <c r="F537" i="8"/>
  <c r="Z537" i="8" s="1"/>
  <c r="E537" i="8"/>
  <c r="Y537" i="8" s="1"/>
  <c r="AI537" i="8" s="1"/>
  <c r="AR536" i="8"/>
  <c r="AQ536" i="8"/>
  <c r="AH536" i="8"/>
  <c r="AA536" i="8"/>
  <c r="M536" i="8"/>
  <c r="K536" i="8"/>
  <c r="AE536" i="8" s="1"/>
  <c r="J536" i="8"/>
  <c r="AD536" i="8" s="1"/>
  <c r="I536" i="8"/>
  <c r="AC536" i="8" s="1"/>
  <c r="H536" i="8"/>
  <c r="AB536" i="8" s="1"/>
  <c r="G536" i="8"/>
  <c r="F536" i="8"/>
  <c r="Z536" i="8" s="1"/>
  <c r="E536" i="8"/>
  <c r="Y536" i="8" s="1"/>
  <c r="AR535" i="8"/>
  <c r="AQ535" i="8"/>
  <c r="AH535" i="8"/>
  <c r="AC535" i="8"/>
  <c r="M535" i="8"/>
  <c r="K535" i="8"/>
  <c r="AE535" i="8" s="1"/>
  <c r="J535" i="8"/>
  <c r="AD535" i="8" s="1"/>
  <c r="I535" i="8"/>
  <c r="H535" i="8"/>
  <c r="AB535" i="8" s="1"/>
  <c r="G535" i="8"/>
  <c r="AA535" i="8" s="1"/>
  <c r="F535" i="8"/>
  <c r="Z535" i="8" s="1"/>
  <c r="E535" i="8"/>
  <c r="AR534" i="8"/>
  <c r="AQ534" i="8"/>
  <c r="AH534" i="8"/>
  <c r="M534" i="8"/>
  <c r="K534" i="8"/>
  <c r="AE534" i="8" s="1"/>
  <c r="J534" i="8"/>
  <c r="AD534" i="8" s="1"/>
  <c r="I534" i="8"/>
  <c r="AC534" i="8" s="1"/>
  <c r="H534" i="8"/>
  <c r="AB534" i="8" s="1"/>
  <c r="G534" i="8"/>
  <c r="AA534" i="8" s="1"/>
  <c r="F534" i="8"/>
  <c r="Z534" i="8" s="1"/>
  <c r="E534" i="8"/>
  <c r="Y534" i="8" s="1"/>
  <c r="AR533" i="8"/>
  <c r="AQ533" i="8"/>
  <c r="AH533" i="8"/>
  <c r="AB533" i="8"/>
  <c r="M533" i="8"/>
  <c r="K533" i="8"/>
  <c r="AE533" i="8" s="1"/>
  <c r="AO533" i="8" s="1"/>
  <c r="J533" i="8"/>
  <c r="AD533" i="8" s="1"/>
  <c r="I533" i="8"/>
  <c r="AC533" i="8" s="1"/>
  <c r="H533" i="8"/>
  <c r="G533" i="8"/>
  <c r="AA533" i="8" s="1"/>
  <c r="F533" i="8"/>
  <c r="Z533" i="8" s="1"/>
  <c r="E533" i="8"/>
  <c r="AR532" i="8"/>
  <c r="AQ532" i="8"/>
  <c r="AH532" i="8"/>
  <c r="M532" i="8"/>
  <c r="K532" i="8"/>
  <c r="AE532" i="8" s="1"/>
  <c r="J532" i="8"/>
  <c r="AD532" i="8" s="1"/>
  <c r="I532" i="8"/>
  <c r="AC532" i="8" s="1"/>
  <c r="H532" i="8"/>
  <c r="AB532" i="8" s="1"/>
  <c r="G532" i="8"/>
  <c r="AA532" i="8" s="1"/>
  <c r="F532" i="8"/>
  <c r="Z532" i="8" s="1"/>
  <c r="AJ532" i="8" s="1"/>
  <c r="E532" i="8"/>
  <c r="Y532" i="8" s="1"/>
  <c r="AR531" i="8"/>
  <c r="AQ531" i="8"/>
  <c r="AH531" i="8"/>
  <c r="M531" i="8"/>
  <c r="K531" i="8"/>
  <c r="AE531" i="8" s="1"/>
  <c r="J531" i="8"/>
  <c r="AD531" i="8" s="1"/>
  <c r="I531" i="8"/>
  <c r="AC531" i="8" s="1"/>
  <c r="H531" i="8"/>
  <c r="AB531" i="8" s="1"/>
  <c r="G531" i="8"/>
  <c r="AA531" i="8" s="1"/>
  <c r="F531" i="8"/>
  <c r="Z531" i="8" s="1"/>
  <c r="E531" i="8"/>
  <c r="Y531" i="8" s="1"/>
  <c r="AR530" i="8"/>
  <c r="AQ530" i="8"/>
  <c r="AH530" i="8"/>
  <c r="M530" i="8"/>
  <c r="K530" i="8"/>
  <c r="AE530" i="8" s="1"/>
  <c r="J530" i="8"/>
  <c r="AD530" i="8" s="1"/>
  <c r="I530" i="8"/>
  <c r="AC530" i="8" s="1"/>
  <c r="H530" i="8"/>
  <c r="AB530" i="8" s="1"/>
  <c r="G530" i="8"/>
  <c r="AA530" i="8" s="1"/>
  <c r="F530" i="8"/>
  <c r="Z530" i="8" s="1"/>
  <c r="E530" i="8"/>
  <c r="Y530" i="8" s="1"/>
  <c r="AR529" i="8"/>
  <c r="AQ529" i="8"/>
  <c r="AH529" i="8"/>
  <c r="AP529" i="8" s="1"/>
  <c r="AE529" i="8"/>
  <c r="Z529" i="8"/>
  <c r="M529" i="8"/>
  <c r="K529" i="8"/>
  <c r="J529" i="8"/>
  <c r="AD529" i="8" s="1"/>
  <c r="I529" i="8"/>
  <c r="AC529" i="8" s="1"/>
  <c r="H529" i="8"/>
  <c r="AB529" i="8" s="1"/>
  <c r="G529" i="8"/>
  <c r="AA529" i="8" s="1"/>
  <c r="F529" i="8"/>
  <c r="E529" i="8"/>
  <c r="Y529" i="8" s="1"/>
  <c r="AR528" i="8"/>
  <c r="AQ528" i="8"/>
  <c r="AH528" i="8"/>
  <c r="AD528" i="8"/>
  <c r="M528" i="8"/>
  <c r="K528" i="8"/>
  <c r="AE528" i="8" s="1"/>
  <c r="J528" i="8"/>
  <c r="I528" i="8"/>
  <c r="AC528" i="8" s="1"/>
  <c r="AM528" i="8" s="1"/>
  <c r="H528" i="8"/>
  <c r="AB528" i="8" s="1"/>
  <c r="AL528" i="8" s="1"/>
  <c r="G528" i="8"/>
  <c r="AA528" i="8" s="1"/>
  <c r="F528" i="8"/>
  <c r="Z528" i="8" s="1"/>
  <c r="AJ528" i="8" s="1"/>
  <c r="E528" i="8"/>
  <c r="Y528" i="8" s="1"/>
  <c r="AR527" i="8"/>
  <c r="AQ527" i="8"/>
  <c r="AH527" i="8"/>
  <c r="AO527" i="8" s="1"/>
  <c r="AE527" i="8"/>
  <c r="M527" i="8"/>
  <c r="K527" i="8"/>
  <c r="J527" i="8"/>
  <c r="AD527" i="8" s="1"/>
  <c r="I527" i="8"/>
  <c r="AC527" i="8" s="1"/>
  <c r="H527" i="8"/>
  <c r="AB527" i="8" s="1"/>
  <c r="G527" i="8"/>
  <c r="AA527" i="8" s="1"/>
  <c r="F527" i="8"/>
  <c r="Z527" i="8" s="1"/>
  <c r="E527" i="8"/>
  <c r="AR526" i="8"/>
  <c r="AQ526" i="8"/>
  <c r="AH526" i="8"/>
  <c r="M526" i="8"/>
  <c r="K526" i="8"/>
  <c r="AE526" i="8" s="1"/>
  <c r="J526" i="8"/>
  <c r="AD526" i="8" s="1"/>
  <c r="I526" i="8"/>
  <c r="AC526" i="8" s="1"/>
  <c r="H526" i="8"/>
  <c r="AB526" i="8" s="1"/>
  <c r="G526" i="8"/>
  <c r="AA526" i="8" s="1"/>
  <c r="F526" i="8"/>
  <c r="Z526" i="8" s="1"/>
  <c r="E526" i="8"/>
  <c r="Y526" i="8" s="1"/>
  <c r="AR525" i="8"/>
  <c r="AQ525" i="8"/>
  <c r="AH525" i="8"/>
  <c r="AE525" i="8"/>
  <c r="AO525" i="8" s="1"/>
  <c r="M525" i="8"/>
  <c r="K525" i="8"/>
  <c r="J525" i="8"/>
  <c r="AD525" i="8" s="1"/>
  <c r="I525" i="8"/>
  <c r="AC525" i="8" s="1"/>
  <c r="H525" i="8"/>
  <c r="AB525" i="8" s="1"/>
  <c r="AL525" i="8" s="1"/>
  <c r="G525" i="8"/>
  <c r="AA525" i="8" s="1"/>
  <c r="F525" i="8"/>
  <c r="Z525" i="8" s="1"/>
  <c r="E525" i="8"/>
  <c r="Y525" i="8" s="1"/>
  <c r="AI525" i="8" s="1"/>
  <c r="AR524" i="8"/>
  <c r="AQ524" i="8"/>
  <c r="AH524" i="8"/>
  <c r="M524" i="8"/>
  <c r="K524" i="8"/>
  <c r="AE524" i="8" s="1"/>
  <c r="J524" i="8"/>
  <c r="AD524" i="8" s="1"/>
  <c r="I524" i="8"/>
  <c r="AC524" i="8" s="1"/>
  <c r="H524" i="8"/>
  <c r="AB524" i="8" s="1"/>
  <c r="AL524" i="8" s="1"/>
  <c r="G524" i="8"/>
  <c r="AA524" i="8" s="1"/>
  <c r="F524" i="8"/>
  <c r="Z524" i="8" s="1"/>
  <c r="E524" i="8"/>
  <c r="AR523" i="8"/>
  <c r="AQ523" i="8"/>
  <c r="AH523" i="8"/>
  <c r="M523" i="8"/>
  <c r="K523" i="8"/>
  <c r="AE523" i="8" s="1"/>
  <c r="J523" i="8"/>
  <c r="AD523" i="8" s="1"/>
  <c r="I523" i="8"/>
  <c r="AC523" i="8" s="1"/>
  <c r="H523" i="8"/>
  <c r="AB523" i="8" s="1"/>
  <c r="AL523" i="8" s="1"/>
  <c r="G523" i="8"/>
  <c r="AA523" i="8" s="1"/>
  <c r="F523" i="8"/>
  <c r="Z523" i="8" s="1"/>
  <c r="E523" i="8"/>
  <c r="Y523" i="8" s="1"/>
  <c r="AR522" i="8"/>
  <c r="AQ522" i="8"/>
  <c r="AH522" i="8"/>
  <c r="M522" i="8"/>
  <c r="K522" i="8"/>
  <c r="AE522" i="8" s="1"/>
  <c r="J522" i="8"/>
  <c r="AD522" i="8" s="1"/>
  <c r="I522" i="8"/>
  <c r="AC522" i="8" s="1"/>
  <c r="H522" i="8"/>
  <c r="AB522" i="8" s="1"/>
  <c r="G522" i="8"/>
  <c r="AA522" i="8" s="1"/>
  <c r="AK522" i="8" s="1"/>
  <c r="F522" i="8"/>
  <c r="Z522" i="8" s="1"/>
  <c r="AJ522" i="8" s="1"/>
  <c r="E522" i="8"/>
  <c r="Y522" i="8" s="1"/>
  <c r="AR521" i="8"/>
  <c r="AQ521" i="8"/>
  <c r="AH521" i="8"/>
  <c r="AO521" i="8" s="1"/>
  <c r="M521" i="8"/>
  <c r="K521" i="8"/>
  <c r="AE521" i="8" s="1"/>
  <c r="J521" i="8"/>
  <c r="AD521" i="8" s="1"/>
  <c r="I521" i="8"/>
  <c r="AC521" i="8" s="1"/>
  <c r="H521" i="8"/>
  <c r="AB521" i="8" s="1"/>
  <c r="G521" i="8"/>
  <c r="F521" i="8"/>
  <c r="Z521" i="8" s="1"/>
  <c r="E521" i="8"/>
  <c r="Y521" i="8" s="1"/>
  <c r="AR520" i="8"/>
  <c r="AQ520" i="8"/>
  <c r="AH520" i="8"/>
  <c r="M520" i="8"/>
  <c r="K520" i="8"/>
  <c r="AE520" i="8" s="1"/>
  <c r="J520" i="8"/>
  <c r="AD520" i="8" s="1"/>
  <c r="I520" i="8"/>
  <c r="AC520" i="8" s="1"/>
  <c r="H520" i="8"/>
  <c r="AB520" i="8" s="1"/>
  <c r="G520" i="8"/>
  <c r="AA520" i="8" s="1"/>
  <c r="F520" i="8"/>
  <c r="Z520" i="8" s="1"/>
  <c r="E520" i="8"/>
  <c r="Y520" i="8" s="1"/>
  <c r="AR519" i="8"/>
  <c r="AQ519" i="8"/>
  <c r="AH519" i="8"/>
  <c r="AD519" i="8"/>
  <c r="M519" i="8"/>
  <c r="K519" i="8"/>
  <c r="AE519" i="8" s="1"/>
  <c r="J519" i="8"/>
  <c r="I519" i="8"/>
  <c r="AC519" i="8" s="1"/>
  <c r="H519" i="8"/>
  <c r="AB519" i="8" s="1"/>
  <c r="G519" i="8"/>
  <c r="AA519" i="8" s="1"/>
  <c r="F519" i="8"/>
  <c r="Z519" i="8" s="1"/>
  <c r="AJ519" i="8" s="1"/>
  <c r="E519" i="8"/>
  <c r="AR518" i="8"/>
  <c r="AQ518" i="8"/>
  <c r="AM518" i="8"/>
  <c r="AI518" i="8"/>
  <c r="AH518" i="8"/>
  <c r="AJ518" i="8" s="1"/>
  <c r="M518" i="8"/>
  <c r="K518" i="8"/>
  <c r="AE518" i="8" s="1"/>
  <c r="J518" i="8"/>
  <c r="AD518" i="8" s="1"/>
  <c r="I518" i="8"/>
  <c r="AC518" i="8" s="1"/>
  <c r="H518" i="8"/>
  <c r="AB518" i="8" s="1"/>
  <c r="G518" i="8"/>
  <c r="AA518" i="8" s="1"/>
  <c r="F518" i="8"/>
  <c r="Z518" i="8" s="1"/>
  <c r="E518" i="8"/>
  <c r="Y518" i="8" s="1"/>
  <c r="AR517" i="8"/>
  <c r="AQ517" i="8"/>
  <c r="AO517" i="8"/>
  <c r="AH517" i="8"/>
  <c r="M517" i="8"/>
  <c r="K517" i="8"/>
  <c r="AE517" i="8" s="1"/>
  <c r="J517" i="8"/>
  <c r="AD517" i="8" s="1"/>
  <c r="I517" i="8"/>
  <c r="AC517" i="8" s="1"/>
  <c r="AM517" i="8" s="1"/>
  <c r="H517" i="8"/>
  <c r="AB517" i="8" s="1"/>
  <c r="G517" i="8"/>
  <c r="AA517" i="8" s="1"/>
  <c r="F517" i="8"/>
  <c r="Z517" i="8" s="1"/>
  <c r="E517" i="8"/>
  <c r="AR516" i="8"/>
  <c r="AQ516" i="8"/>
  <c r="AH516" i="8"/>
  <c r="M516" i="8"/>
  <c r="K516" i="8"/>
  <c r="AE516" i="8" s="1"/>
  <c r="J516" i="8"/>
  <c r="AD516" i="8" s="1"/>
  <c r="AN516" i="8" s="1"/>
  <c r="I516" i="8"/>
  <c r="AC516" i="8" s="1"/>
  <c r="H516" i="8"/>
  <c r="AB516" i="8" s="1"/>
  <c r="AL516" i="8" s="1"/>
  <c r="G516" i="8"/>
  <c r="F516" i="8"/>
  <c r="Z516" i="8" s="1"/>
  <c r="E516" i="8"/>
  <c r="Y516" i="8" s="1"/>
  <c r="AI516" i="8" s="1"/>
  <c r="AR515" i="8"/>
  <c r="AQ515" i="8"/>
  <c r="AH515" i="8"/>
  <c r="M515" i="8"/>
  <c r="K515" i="8"/>
  <c r="AE515" i="8" s="1"/>
  <c r="J515" i="8"/>
  <c r="AD515" i="8" s="1"/>
  <c r="I515" i="8"/>
  <c r="AC515" i="8" s="1"/>
  <c r="H515" i="8"/>
  <c r="AB515" i="8" s="1"/>
  <c r="G515" i="8"/>
  <c r="AA515" i="8" s="1"/>
  <c r="F515" i="8"/>
  <c r="Z515" i="8" s="1"/>
  <c r="E515" i="8"/>
  <c r="AR514" i="8"/>
  <c r="AQ514" i="8"/>
  <c r="AH514" i="8"/>
  <c r="Z514" i="8"/>
  <c r="M514" i="8"/>
  <c r="K514" i="8"/>
  <c r="AE514" i="8" s="1"/>
  <c r="J514" i="8"/>
  <c r="AD514" i="8" s="1"/>
  <c r="I514" i="8"/>
  <c r="AC514" i="8" s="1"/>
  <c r="AM514" i="8" s="1"/>
  <c r="H514" i="8"/>
  <c r="AB514" i="8" s="1"/>
  <c r="G514" i="8"/>
  <c r="AA514" i="8" s="1"/>
  <c r="F514" i="8"/>
  <c r="E514" i="8"/>
  <c r="Y514" i="8" s="1"/>
  <c r="AR513" i="8"/>
  <c r="AQ513" i="8"/>
  <c r="AH513" i="8"/>
  <c r="AD513" i="8"/>
  <c r="M513" i="8"/>
  <c r="K513" i="8"/>
  <c r="AE513" i="8" s="1"/>
  <c r="J513" i="8"/>
  <c r="I513" i="8"/>
  <c r="AC513" i="8" s="1"/>
  <c r="H513" i="8"/>
  <c r="AB513" i="8" s="1"/>
  <c r="G513" i="8"/>
  <c r="AA513" i="8" s="1"/>
  <c r="F513" i="8"/>
  <c r="Z513" i="8" s="1"/>
  <c r="E513" i="8"/>
  <c r="AR512" i="8"/>
  <c r="AQ512" i="8"/>
  <c r="AH512" i="8"/>
  <c r="M512" i="8"/>
  <c r="K512" i="8"/>
  <c r="AE512" i="8" s="1"/>
  <c r="J512" i="8"/>
  <c r="AD512" i="8" s="1"/>
  <c r="I512" i="8"/>
  <c r="AC512" i="8" s="1"/>
  <c r="H512" i="8"/>
  <c r="AB512" i="8" s="1"/>
  <c r="AL512" i="8" s="1"/>
  <c r="G512" i="8"/>
  <c r="F512" i="8"/>
  <c r="Z512" i="8" s="1"/>
  <c r="E512" i="8"/>
  <c r="Y512" i="8" s="1"/>
  <c r="AR511" i="8"/>
  <c r="AQ511" i="8"/>
  <c r="AH511" i="8"/>
  <c r="M511" i="8"/>
  <c r="K511" i="8"/>
  <c r="AE511" i="8" s="1"/>
  <c r="J511" i="8"/>
  <c r="AD511" i="8" s="1"/>
  <c r="I511" i="8"/>
  <c r="AC511" i="8" s="1"/>
  <c r="H511" i="8"/>
  <c r="AB511" i="8" s="1"/>
  <c r="G511" i="8"/>
  <c r="AA511" i="8" s="1"/>
  <c r="F511" i="8"/>
  <c r="Z511" i="8" s="1"/>
  <c r="E511" i="8"/>
  <c r="AR510" i="8"/>
  <c r="AQ510" i="8"/>
  <c r="AK510" i="8"/>
  <c r="AH510" i="8"/>
  <c r="M510" i="8"/>
  <c r="K510" i="8"/>
  <c r="AE510" i="8" s="1"/>
  <c r="J510" i="8"/>
  <c r="AD510" i="8" s="1"/>
  <c r="AN510" i="8" s="1"/>
  <c r="I510" i="8"/>
  <c r="AC510" i="8" s="1"/>
  <c r="AM510" i="8" s="1"/>
  <c r="H510" i="8"/>
  <c r="AB510" i="8" s="1"/>
  <c r="AL510" i="8" s="1"/>
  <c r="G510" i="8"/>
  <c r="AA510" i="8" s="1"/>
  <c r="F510" i="8"/>
  <c r="Z510" i="8" s="1"/>
  <c r="E510" i="8"/>
  <c r="Y510" i="8" s="1"/>
  <c r="AR509" i="8"/>
  <c r="AQ509" i="8"/>
  <c r="AH509" i="8"/>
  <c r="AC509" i="8"/>
  <c r="M509" i="8"/>
  <c r="K509" i="8"/>
  <c r="AE509" i="8" s="1"/>
  <c r="J509" i="8"/>
  <c r="AD509" i="8" s="1"/>
  <c r="I509" i="8"/>
  <c r="H509" i="8"/>
  <c r="AB509" i="8" s="1"/>
  <c r="G509" i="8"/>
  <c r="AA509" i="8" s="1"/>
  <c r="F509" i="8"/>
  <c r="Z509" i="8" s="1"/>
  <c r="E509" i="8"/>
  <c r="AR508" i="8"/>
  <c r="AQ508" i="8"/>
  <c r="AH508" i="8"/>
  <c r="AB508" i="8"/>
  <c r="M508" i="8"/>
  <c r="K508" i="8"/>
  <c r="AE508" i="8" s="1"/>
  <c r="J508" i="8"/>
  <c r="AD508" i="8" s="1"/>
  <c r="I508" i="8"/>
  <c r="AC508" i="8" s="1"/>
  <c r="H508" i="8"/>
  <c r="G508" i="8"/>
  <c r="AA508" i="8" s="1"/>
  <c r="F508" i="8"/>
  <c r="Z508" i="8" s="1"/>
  <c r="E508" i="8"/>
  <c r="Y508" i="8" s="1"/>
  <c r="AR507" i="8"/>
  <c r="AQ507" i="8"/>
  <c r="AH507" i="8"/>
  <c r="AO507" i="8" s="1"/>
  <c r="M507" i="8"/>
  <c r="K507" i="8"/>
  <c r="AE507" i="8" s="1"/>
  <c r="J507" i="8"/>
  <c r="AD507" i="8" s="1"/>
  <c r="I507" i="8"/>
  <c r="AC507" i="8" s="1"/>
  <c r="AM507" i="8" s="1"/>
  <c r="H507" i="8"/>
  <c r="AB507" i="8" s="1"/>
  <c r="G507" i="8"/>
  <c r="AA507" i="8" s="1"/>
  <c r="F507" i="8"/>
  <c r="Z507" i="8" s="1"/>
  <c r="E507" i="8"/>
  <c r="AR506" i="8"/>
  <c r="AQ506" i="8"/>
  <c r="AH506" i="8"/>
  <c r="M506" i="8"/>
  <c r="K506" i="8"/>
  <c r="AE506" i="8" s="1"/>
  <c r="J506" i="8"/>
  <c r="AD506" i="8" s="1"/>
  <c r="I506" i="8"/>
  <c r="AC506" i="8" s="1"/>
  <c r="H506" i="8"/>
  <c r="AB506" i="8" s="1"/>
  <c r="G506" i="8"/>
  <c r="F506" i="8"/>
  <c r="Z506" i="8" s="1"/>
  <c r="E506" i="8"/>
  <c r="Y506" i="8" s="1"/>
  <c r="AR505" i="8"/>
  <c r="AQ505" i="8"/>
  <c r="AH505" i="8"/>
  <c r="M505" i="8"/>
  <c r="K505" i="8"/>
  <c r="AE505" i="8" s="1"/>
  <c r="J505" i="8"/>
  <c r="AD505" i="8" s="1"/>
  <c r="I505" i="8"/>
  <c r="AC505" i="8" s="1"/>
  <c r="H505" i="8"/>
  <c r="AB505" i="8" s="1"/>
  <c r="G505" i="8"/>
  <c r="AA505" i="8" s="1"/>
  <c r="F505" i="8"/>
  <c r="Z505" i="8" s="1"/>
  <c r="E505" i="8"/>
  <c r="AR504" i="8"/>
  <c r="AQ504" i="8"/>
  <c r="AH504" i="8"/>
  <c r="M504" i="8"/>
  <c r="K504" i="8"/>
  <c r="AE504" i="8" s="1"/>
  <c r="J504" i="8"/>
  <c r="AD504" i="8" s="1"/>
  <c r="AN504" i="8" s="1"/>
  <c r="I504" i="8"/>
  <c r="AC504" i="8" s="1"/>
  <c r="AM504" i="8" s="1"/>
  <c r="H504" i="8"/>
  <c r="AB504" i="8" s="1"/>
  <c r="G504" i="8"/>
  <c r="AA504" i="8" s="1"/>
  <c r="F504" i="8"/>
  <c r="Z504" i="8" s="1"/>
  <c r="E504" i="8"/>
  <c r="Y504" i="8" s="1"/>
  <c r="AI504" i="8" s="1"/>
  <c r="AR503" i="8"/>
  <c r="AQ503" i="8"/>
  <c r="AH503" i="8"/>
  <c r="M503" i="8"/>
  <c r="K503" i="8"/>
  <c r="AE503" i="8" s="1"/>
  <c r="J503" i="8"/>
  <c r="AD503" i="8" s="1"/>
  <c r="I503" i="8"/>
  <c r="AC503" i="8" s="1"/>
  <c r="H503" i="8"/>
  <c r="AB503" i="8" s="1"/>
  <c r="G503" i="8"/>
  <c r="AA503" i="8" s="1"/>
  <c r="F503" i="8"/>
  <c r="Z503" i="8" s="1"/>
  <c r="AJ503" i="8" s="1"/>
  <c r="E503" i="8"/>
  <c r="AR502" i="8"/>
  <c r="AQ502" i="8"/>
  <c r="AH502" i="8"/>
  <c r="M502" i="8"/>
  <c r="K502" i="8"/>
  <c r="AE502" i="8" s="1"/>
  <c r="J502" i="8"/>
  <c r="AD502" i="8" s="1"/>
  <c r="AN502" i="8" s="1"/>
  <c r="I502" i="8"/>
  <c r="H502" i="8"/>
  <c r="AB502" i="8" s="1"/>
  <c r="G502" i="8"/>
  <c r="AA502" i="8" s="1"/>
  <c r="F502" i="8"/>
  <c r="Z502" i="8" s="1"/>
  <c r="E502" i="8"/>
  <c r="Y502" i="8" s="1"/>
  <c r="AR501" i="8"/>
  <c r="AQ501" i="8"/>
  <c r="AH501" i="8"/>
  <c r="M501" i="8"/>
  <c r="K501" i="8"/>
  <c r="AE501" i="8" s="1"/>
  <c r="AO501" i="8" s="1"/>
  <c r="J501" i="8"/>
  <c r="AD501" i="8" s="1"/>
  <c r="I501" i="8"/>
  <c r="AC501" i="8" s="1"/>
  <c r="H501" i="8"/>
  <c r="AB501" i="8" s="1"/>
  <c r="G501" i="8"/>
  <c r="AA501" i="8" s="1"/>
  <c r="F501" i="8"/>
  <c r="Z501" i="8" s="1"/>
  <c r="E501" i="8"/>
  <c r="AR500" i="8"/>
  <c r="AQ500" i="8"/>
  <c r="AH500" i="8"/>
  <c r="AC500" i="8"/>
  <c r="M500" i="8"/>
  <c r="K500" i="8"/>
  <c r="J500" i="8"/>
  <c r="AD500" i="8" s="1"/>
  <c r="AN500" i="8" s="1"/>
  <c r="I500" i="8"/>
  <c r="H500" i="8"/>
  <c r="AB500" i="8" s="1"/>
  <c r="AL500" i="8" s="1"/>
  <c r="G500" i="8"/>
  <c r="AA500" i="8" s="1"/>
  <c r="AK500" i="8" s="1"/>
  <c r="F500" i="8"/>
  <c r="Z500" i="8" s="1"/>
  <c r="E500" i="8"/>
  <c r="Y500" i="8" s="1"/>
  <c r="AR499" i="8"/>
  <c r="AQ499" i="8"/>
  <c r="AH499" i="8"/>
  <c r="AD499" i="8"/>
  <c r="M499" i="8"/>
  <c r="K499" i="8"/>
  <c r="AE499" i="8" s="1"/>
  <c r="J499" i="8"/>
  <c r="I499" i="8"/>
  <c r="AC499" i="8" s="1"/>
  <c r="H499" i="8"/>
  <c r="AB499" i="8" s="1"/>
  <c r="G499" i="8"/>
  <c r="AA499" i="8" s="1"/>
  <c r="F499" i="8"/>
  <c r="Z499" i="8" s="1"/>
  <c r="E499" i="8"/>
  <c r="Y499" i="8" s="1"/>
  <c r="AR498" i="8"/>
  <c r="AQ498" i="8"/>
  <c r="AH498" i="8"/>
  <c r="AC498" i="8"/>
  <c r="AM498" i="8" s="1"/>
  <c r="M498" i="8"/>
  <c r="K498" i="8"/>
  <c r="AE498" i="8" s="1"/>
  <c r="AO498" i="8" s="1"/>
  <c r="J498" i="8"/>
  <c r="AD498" i="8" s="1"/>
  <c r="AN498" i="8" s="1"/>
  <c r="I498" i="8"/>
  <c r="H498" i="8"/>
  <c r="AB498" i="8" s="1"/>
  <c r="AL498" i="8" s="1"/>
  <c r="G498" i="8"/>
  <c r="AA498" i="8" s="1"/>
  <c r="F498" i="8"/>
  <c r="Z498" i="8" s="1"/>
  <c r="AJ498" i="8" s="1"/>
  <c r="E498" i="8"/>
  <c r="Y498" i="8" s="1"/>
  <c r="AI498" i="8" s="1"/>
  <c r="AR497" i="8"/>
  <c r="AQ497" i="8"/>
  <c r="AH497" i="8"/>
  <c r="M497" i="8"/>
  <c r="K497" i="8"/>
  <c r="AE497" i="8" s="1"/>
  <c r="J497" i="8"/>
  <c r="AD497" i="8" s="1"/>
  <c r="I497" i="8"/>
  <c r="AC497" i="8" s="1"/>
  <c r="H497" i="8"/>
  <c r="AB497" i="8" s="1"/>
  <c r="G497" i="8"/>
  <c r="AA497" i="8" s="1"/>
  <c r="F497" i="8"/>
  <c r="E497" i="8"/>
  <c r="Y497" i="8" s="1"/>
  <c r="AR496" i="8"/>
  <c r="AQ496" i="8"/>
  <c r="AH496" i="8"/>
  <c r="M496" i="8"/>
  <c r="K496" i="8"/>
  <c r="AE496" i="8" s="1"/>
  <c r="AO496" i="8" s="1"/>
  <c r="J496" i="8"/>
  <c r="AD496" i="8" s="1"/>
  <c r="I496" i="8"/>
  <c r="AC496" i="8" s="1"/>
  <c r="AM496" i="8" s="1"/>
  <c r="H496" i="8"/>
  <c r="AB496" i="8" s="1"/>
  <c r="G496" i="8"/>
  <c r="AA496" i="8" s="1"/>
  <c r="F496" i="8"/>
  <c r="Z496" i="8" s="1"/>
  <c r="AJ496" i="8" s="1"/>
  <c r="E496" i="8"/>
  <c r="Y496" i="8" s="1"/>
  <c r="AR495" i="8"/>
  <c r="AQ495" i="8"/>
  <c r="AH495" i="8"/>
  <c r="AD495" i="8"/>
  <c r="M495" i="8"/>
  <c r="K495" i="8"/>
  <c r="AE495" i="8" s="1"/>
  <c r="J495" i="8"/>
  <c r="I495" i="8"/>
  <c r="AC495" i="8" s="1"/>
  <c r="H495" i="8"/>
  <c r="AB495" i="8" s="1"/>
  <c r="G495" i="8"/>
  <c r="AA495" i="8" s="1"/>
  <c r="F495" i="8"/>
  <c r="E495" i="8"/>
  <c r="Y495" i="8" s="1"/>
  <c r="AI495" i="8" s="1"/>
  <c r="AR494" i="8"/>
  <c r="AQ494" i="8"/>
  <c r="AH494" i="8"/>
  <c r="AN494" i="8" s="1"/>
  <c r="M494" i="8"/>
  <c r="K494" i="8"/>
  <c r="J494" i="8"/>
  <c r="AD494" i="8" s="1"/>
  <c r="I494" i="8"/>
  <c r="AC494" i="8" s="1"/>
  <c r="H494" i="8"/>
  <c r="AB494" i="8" s="1"/>
  <c r="G494" i="8"/>
  <c r="AA494" i="8" s="1"/>
  <c r="F494" i="8"/>
  <c r="Z494" i="8" s="1"/>
  <c r="E494" i="8"/>
  <c r="Y494" i="8" s="1"/>
  <c r="AR493" i="8"/>
  <c r="AQ493" i="8"/>
  <c r="AH493" i="8"/>
  <c r="AD493" i="8"/>
  <c r="M493" i="8"/>
  <c r="K493" i="8"/>
  <c r="AE493" i="8" s="1"/>
  <c r="J493" i="8"/>
  <c r="I493" i="8"/>
  <c r="AC493" i="8" s="1"/>
  <c r="H493" i="8"/>
  <c r="AB493" i="8" s="1"/>
  <c r="G493" i="8"/>
  <c r="AA493" i="8" s="1"/>
  <c r="F493" i="8"/>
  <c r="E493" i="8"/>
  <c r="Y493" i="8" s="1"/>
  <c r="AR492" i="8"/>
  <c r="AQ492" i="8"/>
  <c r="AH492" i="8"/>
  <c r="M492" i="8"/>
  <c r="K492" i="8"/>
  <c r="AE492" i="8" s="1"/>
  <c r="J492" i="8"/>
  <c r="AD492" i="8" s="1"/>
  <c r="AN492" i="8" s="1"/>
  <c r="I492" i="8"/>
  <c r="AC492" i="8" s="1"/>
  <c r="H492" i="8"/>
  <c r="AB492" i="8" s="1"/>
  <c r="G492" i="8"/>
  <c r="AA492" i="8" s="1"/>
  <c r="F492" i="8"/>
  <c r="Z492" i="8" s="1"/>
  <c r="AJ492" i="8" s="1"/>
  <c r="E492" i="8"/>
  <c r="Y492" i="8" s="1"/>
  <c r="AR491" i="8"/>
  <c r="AQ491" i="8"/>
  <c r="AH491" i="8"/>
  <c r="M491" i="8"/>
  <c r="K491" i="8"/>
  <c r="AE491" i="8" s="1"/>
  <c r="J491" i="8"/>
  <c r="AD491" i="8" s="1"/>
  <c r="I491" i="8"/>
  <c r="AC491" i="8" s="1"/>
  <c r="H491" i="8"/>
  <c r="AB491" i="8" s="1"/>
  <c r="G491" i="8"/>
  <c r="AA491" i="8" s="1"/>
  <c r="F491" i="8"/>
  <c r="E491" i="8"/>
  <c r="Y491" i="8" s="1"/>
  <c r="AR490" i="8"/>
  <c r="AQ490" i="8"/>
  <c r="AH490" i="8"/>
  <c r="AK490" i="8" s="1"/>
  <c r="Z490" i="8"/>
  <c r="AJ490" i="8" s="1"/>
  <c r="M490" i="8"/>
  <c r="K490" i="8"/>
  <c r="AE490" i="8" s="1"/>
  <c r="J490" i="8"/>
  <c r="AD490" i="8" s="1"/>
  <c r="AN490" i="8" s="1"/>
  <c r="I490" i="8"/>
  <c r="AC490" i="8" s="1"/>
  <c r="H490" i="8"/>
  <c r="AB490" i="8" s="1"/>
  <c r="AL490" i="8" s="1"/>
  <c r="G490" i="8"/>
  <c r="AA490" i="8" s="1"/>
  <c r="F490" i="8"/>
  <c r="E490" i="8"/>
  <c r="Y490" i="8" s="1"/>
  <c r="AR489" i="8"/>
  <c r="AQ489" i="8"/>
  <c r="AM489" i="8"/>
  <c r="AI489" i="8"/>
  <c r="AH489" i="8"/>
  <c r="AP489" i="8" s="1"/>
  <c r="M489" i="8"/>
  <c r="K489" i="8"/>
  <c r="AE489" i="8" s="1"/>
  <c r="J489" i="8"/>
  <c r="AD489" i="8" s="1"/>
  <c r="I489" i="8"/>
  <c r="AC489" i="8" s="1"/>
  <c r="H489" i="8"/>
  <c r="AB489" i="8" s="1"/>
  <c r="G489" i="8"/>
  <c r="AA489" i="8" s="1"/>
  <c r="F489" i="8"/>
  <c r="E489" i="8"/>
  <c r="Y489" i="8" s="1"/>
  <c r="AR488" i="8"/>
  <c r="AQ488" i="8"/>
  <c r="AH488" i="8"/>
  <c r="M488" i="8"/>
  <c r="K488" i="8"/>
  <c r="AE488" i="8" s="1"/>
  <c r="AO488" i="8" s="1"/>
  <c r="J488" i="8"/>
  <c r="AD488" i="8" s="1"/>
  <c r="I488" i="8"/>
  <c r="AC488" i="8" s="1"/>
  <c r="AM488" i="8" s="1"/>
  <c r="H488" i="8"/>
  <c r="AB488" i="8" s="1"/>
  <c r="G488" i="8"/>
  <c r="AA488" i="8" s="1"/>
  <c r="F488" i="8"/>
  <c r="Z488" i="8" s="1"/>
  <c r="AJ488" i="8" s="1"/>
  <c r="E488" i="8"/>
  <c r="Y488" i="8" s="1"/>
  <c r="AR487" i="8"/>
  <c r="AQ487" i="8"/>
  <c r="AH487" i="8"/>
  <c r="AD487" i="8"/>
  <c r="M487" i="8"/>
  <c r="K487" i="8"/>
  <c r="AE487" i="8" s="1"/>
  <c r="J487" i="8"/>
  <c r="I487" i="8"/>
  <c r="AC487" i="8" s="1"/>
  <c r="H487" i="8"/>
  <c r="AB487" i="8" s="1"/>
  <c r="G487" i="8"/>
  <c r="AA487" i="8" s="1"/>
  <c r="F487" i="8"/>
  <c r="E487" i="8"/>
  <c r="Y487" i="8" s="1"/>
  <c r="AI487" i="8" s="1"/>
  <c r="AR486" i="8"/>
  <c r="AQ486" i="8"/>
  <c r="AH486" i="8"/>
  <c r="M486" i="8"/>
  <c r="K486" i="8"/>
  <c r="AE486" i="8" s="1"/>
  <c r="AO486" i="8" s="1"/>
  <c r="J486" i="8"/>
  <c r="AD486" i="8" s="1"/>
  <c r="I486" i="8"/>
  <c r="AC486" i="8" s="1"/>
  <c r="H486" i="8"/>
  <c r="AB486" i="8" s="1"/>
  <c r="G486" i="8"/>
  <c r="AA486" i="8" s="1"/>
  <c r="F486" i="8"/>
  <c r="Z486" i="8" s="1"/>
  <c r="AJ486" i="8" s="1"/>
  <c r="E486" i="8"/>
  <c r="Y486" i="8" s="1"/>
  <c r="AR485" i="8"/>
  <c r="AQ485" i="8"/>
  <c r="AH485" i="8"/>
  <c r="AM485" i="8" s="1"/>
  <c r="M485" i="8"/>
  <c r="K485" i="8"/>
  <c r="AE485" i="8" s="1"/>
  <c r="J485" i="8"/>
  <c r="AD485" i="8" s="1"/>
  <c r="I485" i="8"/>
  <c r="AC485" i="8" s="1"/>
  <c r="H485" i="8"/>
  <c r="AB485" i="8" s="1"/>
  <c r="G485" i="8"/>
  <c r="AA485" i="8" s="1"/>
  <c r="F485" i="8"/>
  <c r="E485" i="8"/>
  <c r="Y485" i="8" s="1"/>
  <c r="AR484" i="8"/>
  <c r="AQ484" i="8"/>
  <c r="AH484" i="8"/>
  <c r="M484" i="8"/>
  <c r="K484" i="8"/>
  <c r="AE484" i="8" s="1"/>
  <c r="J484" i="8"/>
  <c r="AD484" i="8" s="1"/>
  <c r="I484" i="8"/>
  <c r="AC484" i="8" s="1"/>
  <c r="H484" i="8"/>
  <c r="AB484" i="8" s="1"/>
  <c r="G484" i="8"/>
  <c r="AA484" i="8" s="1"/>
  <c r="F484" i="8"/>
  <c r="Z484" i="8" s="1"/>
  <c r="AJ484" i="8" s="1"/>
  <c r="E484" i="8"/>
  <c r="Y484" i="8" s="1"/>
  <c r="AR483" i="8"/>
  <c r="AQ483" i="8"/>
  <c r="AH483" i="8"/>
  <c r="M483" i="8"/>
  <c r="K483" i="8"/>
  <c r="AE483" i="8" s="1"/>
  <c r="J483" i="8"/>
  <c r="AD483" i="8" s="1"/>
  <c r="I483" i="8"/>
  <c r="AC483" i="8" s="1"/>
  <c r="H483" i="8"/>
  <c r="AB483" i="8" s="1"/>
  <c r="G483" i="8"/>
  <c r="AA483" i="8" s="1"/>
  <c r="F483" i="8"/>
  <c r="E483" i="8"/>
  <c r="Y483" i="8" s="1"/>
  <c r="AR482" i="8"/>
  <c r="AQ482" i="8"/>
  <c r="AH482" i="8"/>
  <c r="AC482" i="8"/>
  <c r="M482" i="8"/>
  <c r="K482" i="8"/>
  <c r="AE482" i="8" s="1"/>
  <c r="AO482" i="8" s="1"/>
  <c r="J482" i="8"/>
  <c r="AD482" i="8" s="1"/>
  <c r="I482" i="8"/>
  <c r="H482" i="8"/>
  <c r="AB482" i="8" s="1"/>
  <c r="G482" i="8"/>
  <c r="AA482" i="8" s="1"/>
  <c r="F482" i="8"/>
  <c r="Z482" i="8" s="1"/>
  <c r="E482" i="8"/>
  <c r="AR481" i="8"/>
  <c r="AQ481" i="8"/>
  <c r="AH481" i="8"/>
  <c r="M481" i="8"/>
  <c r="K481" i="8"/>
  <c r="AE481" i="8" s="1"/>
  <c r="J481" i="8"/>
  <c r="AD481" i="8" s="1"/>
  <c r="I481" i="8"/>
  <c r="AC481" i="8" s="1"/>
  <c r="H481" i="8"/>
  <c r="AB481" i="8" s="1"/>
  <c r="G481" i="8"/>
  <c r="AA481" i="8" s="1"/>
  <c r="F481" i="8"/>
  <c r="E481" i="8"/>
  <c r="Y481" i="8" s="1"/>
  <c r="AR480" i="8"/>
  <c r="AQ480" i="8"/>
  <c r="AH480" i="8"/>
  <c r="M480" i="8"/>
  <c r="K480" i="8"/>
  <c r="AE480" i="8" s="1"/>
  <c r="J480" i="8"/>
  <c r="AD480" i="8" s="1"/>
  <c r="AN480" i="8" s="1"/>
  <c r="I480" i="8"/>
  <c r="AC480" i="8" s="1"/>
  <c r="H480" i="8"/>
  <c r="AB480" i="8" s="1"/>
  <c r="G480" i="8"/>
  <c r="AA480" i="8" s="1"/>
  <c r="F480" i="8"/>
  <c r="Z480" i="8" s="1"/>
  <c r="E480" i="8"/>
  <c r="AR479" i="8"/>
  <c r="AQ479" i="8"/>
  <c r="AH479" i="8"/>
  <c r="M479" i="8"/>
  <c r="K479" i="8"/>
  <c r="AE479" i="8" s="1"/>
  <c r="J479" i="8"/>
  <c r="AD479" i="8" s="1"/>
  <c r="AN479" i="8" s="1"/>
  <c r="I479" i="8"/>
  <c r="AC479" i="8" s="1"/>
  <c r="AM479" i="8" s="1"/>
  <c r="H479" i="8"/>
  <c r="AB479" i="8" s="1"/>
  <c r="G479" i="8"/>
  <c r="AA479" i="8" s="1"/>
  <c r="AK479" i="8" s="1"/>
  <c r="F479" i="8"/>
  <c r="E479" i="8"/>
  <c r="Y479" i="8" s="1"/>
  <c r="AI479" i="8" s="1"/>
  <c r="AR478" i="8"/>
  <c r="AQ478" i="8"/>
  <c r="AH478" i="8"/>
  <c r="Z478" i="8"/>
  <c r="M478" i="8"/>
  <c r="K478" i="8"/>
  <c r="AE478" i="8" s="1"/>
  <c r="AO478" i="8" s="1"/>
  <c r="J478" i="8"/>
  <c r="AD478" i="8" s="1"/>
  <c r="I478" i="8"/>
  <c r="AC478" i="8" s="1"/>
  <c r="AM478" i="8" s="1"/>
  <c r="H478" i="8"/>
  <c r="AB478" i="8" s="1"/>
  <c r="AL478" i="8" s="1"/>
  <c r="G478" i="8"/>
  <c r="AA478" i="8" s="1"/>
  <c r="F478" i="8"/>
  <c r="E478" i="8"/>
  <c r="AR477" i="8"/>
  <c r="AQ477" i="8"/>
  <c r="AH477" i="8"/>
  <c r="M477" i="8"/>
  <c r="K477" i="8"/>
  <c r="AE477" i="8" s="1"/>
  <c r="J477" i="8"/>
  <c r="AD477" i="8" s="1"/>
  <c r="I477" i="8"/>
  <c r="AC477" i="8" s="1"/>
  <c r="H477" i="8"/>
  <c r="AB477" i="8" s="1"/>
  <c r="G477" i="8"/>
  <c r="AA477" i="8" s="1"/>
  <c r="F477" i="8"/>
  <c r="E477" i="8"/>
  <c r="Y477" i="8" s="1"/>
  <c r="AR476" i="8"/>
  <c r="AQ476" i="8"/>
  <c r="AH476" i="8"/>
  <c r="AC476" i="8"/>
  <c r="M476" i="8"/>
  <c r="K476" i="8"/>
  <c r="AE476" i="8" s="1"/>
  <c r="AO476" i="8" s="1"/>
  <c r="J476" i="8"/>
  <c r="AD476" i="8" s="1"/>
  <c r="I476" i="8"/>
  <c r="H476" i="8"/>
  <c r="AB476" i="8" s="1"/>
  <c r="AL476" i="8" s="1"/>
  <c r="G476" i="8"/>
  <c r="AA476" i="8" s="1"/>
  <c r="F476" i="8"/>
  <c r="Z476" i="8" s="1"/>
  <c r="E476" i="8"/>
  <c r="AR475" i="8"/>
  <c r="AQ475" i="8"/>
  <c r="AH475" i="8"/>
  <c r="AD475" i="8"/>
  <c r="AN475" i="8" s="1"/>
  <c r="AA475" i="8"/>
  <c r="M475" i="8"/>
  <c r="K475" i="8"/>
  <c r="AE475" i="8" s="1"/>
  <c r="J475" i="8"/>
  <c r="I475" i="8"/>
  <c r="AC475" i="8" s="1"/>
  <c r="H475" i="8"/>
  <c r="AB475" i="8" s="1"/>
  <c r="G475" i="8"/>
  <c r="F475" i="8"/>
  <c r="E475" i="8"/>
  <c r="Y475" i="8" s="1"/>
  <c r="AR474" i="8"/>
  <c r="AQ474" i="8"/>
  <c r="AH474" i="8"/>
  <c r="M474" i="8"/>
  <c r="K474" i="8"/>
  <c r="AE474" i="8" s="1"/>
  <c r="J474" i="8"/>
  <c r="AD474" i="8" s="1"/>
  <c r="I474" i="8"/>
  <c r="AC474" i="8" s="1"/>
  <c r="H474" i="8"/>
  <c r="AB474" i="8" s="1"/>
  <c r="G474" i="8"/>
  <c r="AA474" i="8" s="1"/>
  <c r="F474" i="8"/>
  <c r="Z474" i="8" s="1"/>
  <c r="E474" i="8"/>
  <c r="AR473" i="8"/>
  <c r="AQ473" i="8"/>
  <c r="AH473" i="8"/>
  <c r="M473" i="8"/>
  <c r="K473" i="8"/>
  <c r="AE473" i="8" s="1"/>
  <c r="J473" i="8"/>
  <c r="AD473" i="8" s="1"/>
  <c r="I473" i="8"/>
  <c r="AC473" i="8" s="1"/>
  <c r="H473" i="8"/>
  <c r="AB473" i="8" s="1"/>
  <c r="G473" i="8"/>
  <c r="AA473" i="8" s="1"/>
  <c r="F473" i="8"/>
  <c r="E473" i="8"/>
  <c r="Y473" i="8" s="1"/>
  <c r="AR472" i="8"/>
  <c r="AQ472" i="8"/>
  <c r="AH472" i="8"/>
  <c r="M472" i="8"/>
  <c r="K472" i="8"/>
  <c r="AE472" i="8" s="1"/>
  <c r="AO472" i="8" s="1"/>
  <c r="J472" i="8"/>
  <c r="AD472" i="8" s="1"/>
  <c r="AN472" i="8" s="1"/>
  <c r="I472" i="8"/>
  <c r="AC472" i="8" s="1"/>
  <c r="AM472" i="8" s="1"/>
  <c r="H472" i="8"/>
  <c r="AB472" i="8" s="1"/>
  <c r="G472" i="8"/>
  <c r="AA472" i="8" s="1"/>
  <c r="F472" i="8"/>
  <c r="Z472" i="8" s="1"/>
  <c r="E472" i="8"/>
  <c r="AR471" i="8"/>
  <c r="AQ471" i="8"/>
  <c r="AN471" i="8"/>
  <c r="AK471" i="8"/>
  <c r="AJ471" i="8"/>
  <c r="AI471" i="8"/>
  <c r="AH471" i="8"/>
  <c r="AM471" i="8" s="1"/>
  <c r="M471" i="8"/>
  <c r="K471" i="8"/>
  <c r="AE471" i="8" s="1"/>
  <c r="J471" i="8"/>
  <c r="AD471" i="8" s="1"/>
  <c r="I471" i="8"/>
  <c r="AC471" i="8" s="1"/>
  <c r="H471" i="8"/>
  <c r="AB471" i="8" s="1"/>
  <c r="G471" i="8"/>
  <c r="AA471" i="8" s="1"/>
  <c r="F471" i="8"/>
  <c r="E471" i="8"/>
  <c r="Y471" i="8" s="1"/>
  <c r="AR470" i="8"/>
  <c r="AQ470" i="8"/>
  <c r="AH470" i="8"/>
  <c r="Z470" i="8"/>
  <c r="M470" i="8"/>
  <c r="K470" i="8"/>
  <c r="AE470" i="8" s="1"/>
  <c r="AO470" i="8" s="1"/>
  <c r="J470" i="8"/>
  <c r="AD470" i="8" s="1"/>
  <c r="AN470" i="8" s="1"/>
  <c r="I470" i="8"/>
  <c r="AC470" i="8" s="1"/>
  <c r="AM470" i="8" s="1"/>
  <c r="H470" i="8"/>
  <c r="AB470" i="8" s="1"/>
  <c r="AL470" i="8" s="1"/>
  <c r="G470" i="8"/>
  <c r="AA470" i="8" s="1"/>
  <c r="F470" i="8"/>
  <c r="E470" i="8"/>
  <c r="AR469" i="8"/>
  <c r="AQ469" i="8"/>
  <c r="AH469" i="8"/>
  <c r="M469" i="8"/>
  <c r="K469" i="8"/>
  <c r="J469" i="8"/>
  <c r="AD469" i="8" s="1"/>
  <c r="I469" i="8"/>
  <c r="AC469" i="8" s="1"/>
  <c r="H469" i="8"/>
  <c r="AB469" i="8" s="1"/>
  <c r="G469" i="8"/>
  <c r="AA469" i="8" s="1"/>
  <c r="F469" i="8"/>
  <c r="Z469" i="8" s="1"/>
  <c r="E469" i="8"/>
  <c r="Y469" i="8" s="1"/>
  <c r="AR468" i="8"/>
  <c r="AQ468" i="8"/>
  <c r="AH468" i="8"/>
  <c r="Z468" i="8"/>
  <c r="M468" i="8"/>
  <c r="K468" i="8"/>
  <c r="AE468" i="8" s="1"/>
  <c r="J468" i="8"/>
  <c r="AD468" i="8" s="1"/>
  <c r="I468" i="8"/>
  <c r="AC468" i="8" s="1"/>
  <c r="H468" i="8"/>
  <c r="AB468" i="8" s="1"/>
  <c r="AL468" i="8" s="1"/>
  <c r="G468" i="8"/>
  <c r="AA468" i="8" s="1"/>
  <c r="AK468" i="8" s="1"/>
  <c r="F468" i="8"/>
  <c r="E468" i="8"/>
  <c r="AR467" i="8"/>
  <c r="AQ467" i="8"/>
  <c r="AH467" i="8"/>
  <c r="AB467" i="8"/>
  <c r="M467" i="8"/>
  <c r="K467" i="8"/>
  <c r="AE467" i="8" s="1"/>
  <c r="J467" i="8"/>
  <c r="AD467" i="8" s="1"/>
  <c r="I467" i="8"/>
  <c r="AC467" i="8" s="1"/>
  <c r="H467" i="8"/>
  <c r="G467" i="8"/>
  <c r="AA467" i="8" s="1"/>
  <c r="F467" i="8"/>
  <c r="E467" i="8"/>
  <c r="Y467" i="8" s="1"/>
  <c r="AR466" i="8"/>
  <c r="AQ466" i="8"/>
  <c r="AH466" i="8"/>
  <c r="M466" i="8"/>
  <c r="K466" i="8"/>
  <c r="AE466" i="8" s="1"/>
  <c r="J466" i="8"/>
  <c r="AD466" i="8" s="1"/>
  <c r="I466" i="8"/>
  <c r="AC466" i="8" s="1"/>
  <c r="AM466" i="8" s="1"/>
  <c r="H466" i="8"/>
  <c r="AB466" i="8" s="1"/>
  <c r="G466" i="8"/>
  <c r="AA466" i="8" s="1"/>
  <c r="F466" i="8"/>
  <c r="Z466" i="8" s="1"/>
  <c r="AJ466" i="8" s="1"/>
  <c r="E466" i="8"/>
  <c r="AR465" i="8"/>
  <c r="AQ465" i="8"/>
  <c r="AH465" i="8"/>
  <c r="AM465" i="8" s="1"/>
  <c r="AB465" i="8"/>
  <c r="M465" i="8"/>
  <c r="K465" i="8"/>
  <c r="AE465" i="8" s="1"/>
  <c r="J465" i="8"/>
  <c r="AD465" i="8" s="1"/>
  <c r="AN465" i="8" s="1"/>
  <c r="I465" i="8"/>
  <c r="AC465" i="8" s="1"/>
  <c r="H465" i="8"/>
  <c r="G465" i="8"/>
  <c r="AA465" i="8" s="1"/>
  <c r="F465" i="8"/>
  <c r="Z465" i="8" s="1"/>
  <c r="E465" i="8"/>
  <c r="Y465" i="8" s="1"/>
  <c r="AR464" i="8"/>
  <c r="AQ464" i="8"/>
  <c r="AH464" i="8"/>
  <c r="M464" i="8"/>
  <c r="K464" i="8"/>
  <c r="AE464" i="8" s="1"/>
  <c r="J464" i="8"/>
  <c r="AD464" i="8" s="1"/>
  <c r="I464" i="8"/>
  <c r="AC464" i="8" s="1"/>
  <c r="H464" i="8"/>
  <c r="AB464" i="8" s="1"/>
  <c r="G464" i="8"/>
  <c r="AA464" i="8" s="1"/>
  <c r="F464" i="8"/>
  <c r="Z464" i="8" s="1"/>
  <c r="AJ464" i="8" s="1"/>
  <c r="E464" i="8"/>
  <c r="AR463" i="8"/>
  <c r="AQ463" i="8"/>
  <c r="AH463" i="8"/>
  <c r="AB463" i="8"/>
  <c r="M463" i="8"/>
  <c r="K463" i="8"/>
  <c r="AE463" i="8" s="1"/>
  <c r="J463" i="8"/>
  <c r="AD463" i="8" s="1"/>
  <c r="AN463" i="8" s="1"/>
  <c r="I463" i="8"/>
  <c r="AC463" i="8" s="1"/>
  <c r="AM463" i="8" s="1"/>
  <c r="H463" i="8"/>
  <c r="G463" i="8"/>
  <c r="AA463" i="8" s="1"/>
  <c r="F463" i="8"/>
  <c r="E463" i="8"/>
  <c r="Y463" i="8" s="1"/>
  <c r="AR462" i="8"/>
  <c r="AQ462" i="8"/>
  <c r="AH462" i="8"/>
  <c r="AO462" i="8" s="1"/>
  <c r="M462" i="8"/>
  <c r="K462" i="8"/>
  <c r="AE462" i="8" s="1"/>
  <c r="J462" i="8"/>
  <c r="AD462" i="8" s="1"/>
  <c r="I462" i="8"/>
  <c r="AC462" i="8" s="1"/>
  <c r="H462" i="8"/>
  <c r="AB462" i="8" s="1"/>
  <c r="G462" i="8"/>
  <c r="AA462" i="8" s="1"/>
  <c r="AK462" i="8" s="1"/>
  <c r="F462" i="8"/>
  <c r="Z462" i="8" s="1"/>
  <c r="AJ462" i="8" s="1"/>
  <c r="E462" i="8"/>
  <c r="AR461" i="8"/>
  <c r="AQ461" i="8"/>
  <c r="AH461" i="8"/>
  <c r="AB461" i="8"/>
  <c r="M461" i="8"/>
  <c r="K461" i="8"/>
  <c r="J461" i="8"/>
  <c r="AD461" i="8" s="1"/>
  <c r="I461" i="8"/>
  <c r="AC461" i="8" s="1"/>
  <c r="AM461" i="8" s="1"/>
  <c r="H461" i="8"/>
  <c r="G461" i="8"/>
  <c r="AA461" i="8" s="1"/>
  <c r="AK461" i="8" s="1"/>
  <c r="F461" i="8"/>
  <c r="Z461" i="8" s="1"/>
  <c r="E461" i="8"/>
  <c r="Y461" i="8" s="1"/>
  <c r="AR460" i="8"/>
  <c r="AQ460" i="8"/>
  <c r="AH460" i="8"/>
  <c r="AL460" i="8" s="1"/>
  <c r="Z460" i="8"/>
  <c r="AJ460" i="8" s="1"/>
  <c r="M460" i="8"/>
  <c r="K460" i="8"/>
  <c r="AE460" i="8" s="1"/>
  <c r="J460" i="8"/>
  <c r="AD460" i="8" s="1"/>
  <c r="I460" i="8"/>
  <c r="AC460" i="8" s="1"/>
  <c r="AM460" i="8" s="1"/>
  <c r="H460" i="8"/>
  <c r="AB460" i="8" s="1"/>
  <c r="G460" i="8"/>
  <c r="AA460" i="8" s="1"/>
  <c r="F460" i="8"/>
  <c r="E460" i="8"/>
  <c r="AR459" i="8"/>
  <c r="AQ459" i="8"/>
  <c r="AH459" i="8"/>
  <c r="M459" i="8"/>
  <c r="K459" i="8"/>
  <c r="AE459" i="8" s="1"/>
  <c r="J459" i="8"/>
  <c r="AD459" i="8" s="1"/>
  <c r="I459" i="8"/>
  <c r="AC459" i="8" s="1"/>
  <c r="H459" i="8"/>
  <c r="AB459" i="8" s="1"/>
  <c r="G459" i="8"/>
  <c r="AA459" i="8" s="1"/>
  <c r="F459" i="8"/>
  <c r="Z459" i="8" s="1"/>
  <c r="E459" i="8"/>
  <c r="Y459" i="8" s="1"/>
  <c r="AR458" i="8"/>
  <c r="AQ458" i="8"/>
  <c r="AH458" i="8"/>
  <c r="AO458" i="8" s="1"/>
  <c r="AA458" i="8"/>
  <c r="AK458" i="8" s="1"/>
  <c r="M458" i="8"/>
  <c r="K458" i="8"/>
  <c r="AE458" i="8" s="1"/>
  <c r="J458" i="8"/>
  <c r="AD458" i="8" s="1"/>
  <c r="AN458" i="8" s="1"/>
  <c r="I458" i="8"/>
  <c r="AC458" i="8" s="1"/>
  <c r="AM458" i="8" s="1"/>
  <c r="H458" i="8"/>
  <c r="AB458" i="8" s="1"/>
  <c r="AL458" i="8" s="1"/>
  <c r="G458" i="8"/>
  <c r="F458" i="8"/>
  <c r="Z458" i="8" s="1"/>
  <c r="AJ458" i="8" s="1"/>
  <c r="E458" i="8"/>
  <c r="AR457" i="8"/>
  <c r="AQ457" i="8"/>
  <c r="AH457" i="8"/>
  <c r="AE457" i="8"/>
  <c r="M457" i="8"/>
  <c r="K457" i="8"/>
  <c r="J457" i="8"/>
  <c r="AD457" i="8" s="1"/>
  <c r="I457" i="8"/>
  <c r="H457" i="8"/>
  <c r="AB457" i="8" s="1"/>
  <c r="G457" i="8"/>
  <c r="AA457" i="8" s="1"/>
  <c r="F457" i="8"/>
  <c r="Z457" i="8" s="1"/>
  <c r="E457" i="8"/>
  <c r="Y457" i="8" s="1"/>
  <c r="AR456" i="8"/>
  <c r="AQ456" i="8"/>
  <c r="AH456" i="8"/>
  <c r="AO456" i="8" s="1"/>
  <c r="Z456" i="8"/>
  <c r="M456" i="8"/>
  <c r="K456" i="8"/>
  <c r="AE456" i="8" s="1"/>
  <c r="J456" i="8"/>
  <c r="AD456" i="8" s="1"/>
  <c r="I456" i="8"/>
  <c r="AC456" i="8" s="1"/>
  <c r="AM456" i="8" s="1"/>
  <c r="H456" i="8"/>
  <c r="AB456" i="8" s="1"/>
  <c r="AL456" i="8" s="1"/>
  <c r="G456" i="8"/>
  <c r="AA456" i="8" s="1"/>
  <c r="F456" i="8"/>
  <c r="E456" i="8"/>
  <c r="AR455" i="8"/>
  <c r="AQ455" i="8"/>
  <c r="AH455" i="8"/>
  <c r="AD455" i="8"/>
  <c r="AB455" i="8"/>
  <c r="M455" i="8"/>
  <c r="K455" i="8"/>
  <c r="AE455" i="8" s="1"/>
  <c r="J455" i="8"/>
  <c r="I455" i="8"/>
  <c r="AC455" i="8" s="1"/>
  <c r="H455" i="8"/>
  <c r="G455" i="8"/>
  <c r="AA455" i="8" s="1"/>
  <c r="F455" i="8"/>
  <c r="Z455" i="8" s="1"/>
  <c r="E455" i="8"/>
  <c r="Y455" i="8" s="1"/>
  <c r="AR454" i="8"/>
  <c r="AQ454" i="8"/>
  <c r="AH454" i="8"/>
  <c r="M454" i="8"/>
  <c r="K454" i="8"/>
  <c r="AE454" i="8" s="1"/>
  <c r="J454" i="8"/>
  <c r="AD454" i="8" s="1"/>
  <c r="I454" i="8"/>
  <c r="AC454" i="8" s="1"/>
  <c r="AM454" i="8" s="1"/>
  <c r="H454" i="8"/>
  <c r="AB454" i="8" s="1"/>
  <c r="G454" i="8"/>
  <c r="AA454" i="8" s="1"/>
  <c r="F454" i="8"/>
  <c r="Z454" i="8" s="1"/>
  <c r="AJ454" i="8" s="1"/>
  <c r="E454" i="8"/>
  <c r="AR453" i="8"/>
  <c r="AQ453" i="8"/>
  <c r="AM453" i="8"/>
  <c r="AH453" i="8"/>
  <c r="M453" i="8"/>
  <c r="K453" i="8"/>
  <c r="AE453" i="8" s="1"/>
  <c r="J453" i="8"/>
  <c r="AD453" i="8" s="1"/>
  <c r="I453" i="8"/>
  <c r="AC453" i="8" s="1"/>
  <c r="H453" i="8"/>
  <c r="AB453" i="8" s="1"/>
  <c r="G453" i="8"/>
  <c r="AA453" i="8" s="1"/>
  <c r="F453" i="8"/>
  <c r="Z453" i="8" s="1"/>
  <c r="E453" i="8"/>
  <c r="Y453" i="8" s="1"/>
  <c r="AR452" i="8"/>
  <c r="AQ452" i="8"/>
  <c r="AH452" i="8"/>
  <c r="AC452" i="8"/>
  <c r="AM452" i="8" s="1"/>
  <c r="AA452" i="8"/>
  <c r="M452" i="8"/>
  <c r="K452" i="8"/>
  <c r="AE452" i="8" s="1"/>
  <c r="J452" i="8"/>
  <c r="AD452" i="8" s="1"/>
  <c r="I452" i="8"/>
  <c r="H452" i="8"/>
  <c r="AB452" i="8" s="1"/>
  <c r="G452" i="8"/>
  <c r="F452" i="8"/>
  <c r="Z452" i="8" s="1"/>
  <c r="AJ452" i="8" s="1"/>
  <c r="E452" i="8"/>
  <c r="AR451" i="8"/>
  <c r="AQ451" i="8"/>
  <c r="AH451" i="8"/>
  <c r="M451" i="8"/>
  <c r="K451" i="8"/>
  <c r="AE451" i="8" s="1"/>
  <c r="J451" i="8"/>
  <c r="AD451" i="8" s="1"/>
  <c r="I451" i="8"/>
  <c r="AC451" i="8" s="1"/>
  <c r="H451" i="8"/>
  <c r="AB451" i="8" s="1"/>
  <c r="G451" i="8"/>
  <c r="AA451" i="8" s="1"/>
  <c r="F451" i="8"/>
  <c r="E451" i="8"/>
  <c r="Y451" i="8" s="1"/>
  <c r="AR450" i="8"/>
  <c r="AQ450" i="8"/>
  <c r="AH450" i="8"/>
  <c r="M450" i="8"/>
  <c r="K450" i="8"/>
  <c r="AE450" i="8" s="1"/>
  <c r="J450" i="8"/>
  <c r="AD450" i="8" s="1"/>
  <c r="I450" i="8"/>
  <c r="AC450" i="8" s="1"/>
  <c r="H450" i="8"/>
  <c r="AB450" i="8" s="1"/>
  <c r="G450" i="8"/>
  <c r="AA450" i="8" s="1"/>
  <c r="F450" i="8"/>
  <c r="Z450" i="8" s="1"/>
  <c r="AJ450" i="8" s="1"/>
  <c r="E450" i="8"/>
  <c r="AR449" i="8"/>
  <c r="AQ449" i="8"/>
  <c r="AH449" i="8"/>
  <c r="Y449" i="8"/>
  <c r="M449" i="8"/>
  <c r="K449" i="8"/>
  <c r="AE449" i="8" s="1"/>
  <c r="J449" i="8"/>
  <c r="AD449" i="8" s="1"/>
  <c r="I449" i="8"/>
  <c r="AC449" i="8" s="1"/>
  <c r="H449" i="8"/>
  <c r="AB449" i="8" s="1"/>
  <c r="G449" i="8"/>
  <c r="AA449" i="8" s="1"/>
  <c r="F449" i="8"/>
  <c r="Z449" i="8" s="1"/>
  <c r="E449" i="8"/>
  <c r="L449" i="8" s="1"/>
  <c r="AF449" i="8" s="1"/>
  <c r="AR448" i="8"/>
  <c r="AQ448" i="8"/>
  <c r="AH448" i="8"/>
  <c r="M448" i="8"/>
  <c r="K448" i="8"/>
  <c r="AE448" i="8" s="1"/>
  <c r="J448" i="8"/>
  <c r="AD448" i="8" s="1"/>
  <c r="I448" i="8"/>
  <c r="AC448" i="8" s="1"/>
  <c r="H448" i="8"/>
  <c r="AB448" i="8" s="1"/>
  <c r="G448" i="8"/>
  <c r="AA448" i="8" s="1"/>
  <c r="F448" i="8"/>
  <c r="Z448" i="8" s="1"/>
  <c r="E448" i="8"/>
  <c r="Y448" i="8" s="1"/>
  <c r="AR447" i="8"/>
  <c r="AQ447" i="8"/>
  <c r="AH447" i="8"/>
  <c r="M447" i="8"/>
  <c r="K447" i="8"/>
  <c r="AE447" i="8" s="1"/>
  <c r="J447" i="8"/>
  <c r="AD447" i="8" s="1"/>
  <c r="I447" i="8"/>
  <c r="AC447" i="8" s="1"/>
  <c r="H447" i="8"/>
  <c r="AB447" i="8" s="1"/>
  <c r="G447" i="8"/>
  <c r="AA447" i="8" s="1"/>
  <c r="AK447" i="8" s="1"/>
  <c r="F447" i="8"/>
  <c r="E447" i="8"/>
  <c r="Y447" i="8" s="1"/>
  <c r="AR446" i="8"/>
  <c r="AQ446" i="8"/>
  <c r="AH446" i="8"/>
  <c r="AC446" i="8"/>
  <c r="M446" i="8"/>
  <c r="K446" i="8"/>
  <c r="AE446" i="8" s="1"/>
  <c r="AO446" i="8" s="1"/>
  <c r="J446" i="8"/>
  <c r="AD446" i="8" s="1"/>
  <c r="I446" i="8"/>
  <c r="H446" i="8"/>
  <c r="AB446" i="8" s="1"/>
  <c r="AL446" i="8" s="1"/>
  <c r="G446" i="8"/>
  <c r="AA446" i="8" s="1"/>
  <c r="AK446" i="8" s="1"/>
  <c r="F446" i="8"/>
  <c r="Z446" i="8" s="1"/>
  <c r="E446" i="8"/>
  <c r="AR445" i="8"/>
  <c r="AQ445" i="8"/>
  <c r="AH445" i="8"/>
  <c r="AA445" i="8"/>
  <c r="M445" i="8"/>
  <c r="K445" i="8"/>
  <c r="AE445" i="8" s="1"/>
  <c r="J445" i="8"/>
  <c r="AD445" i="8" s="1"/>
  <c r="I445" i="8"/>
  <c r="AC445" i="8" s="1"/>
  <c r="H445" i="8"/>
  <c r="AB445" i="8" s="1"/>
  <c r="G445" i="8"/>
  <c r="F445" i="8"/>
  <c r="E445" i="8"/>
  <c r="Y445" i="8" s="1"/>
  <c r="AR444" i="8"/>
  <c r="AQ444" i="8"/>
  <c r="AH444" i="8"/>
  <c r="M444" i="8"/>
  <c r="K444" i="8"/>
  <c r="AE444" i="8" s="1"/>
  <c r="AO444" i="8" s="1"/>
  <c r="J444" i="8"/>
  <c r="AD444" i="8" s="1"/>
  <c r="AN444" i="8" s="1"/>
  <c r="I444" i="8"/>
  <c r="AC444" i="8" s="1"/>
  <c r="AM444" i="8" s="1"/>
  <c r="H444" i="8"/>
  <c r="AB444" i="8" s="1"/>
  <c r="AL444" i="8" s="1"/>
  <c r="G444" i="8"/>
  <c r="AA444" i="8" s="1"/>
  <c r="AK444" i="8" s="1"/>
  <c r="F444" i="8"/>
  <c r="Z444" i="8" s="1"/>
  <c r="AJ444" i="8" s="1"/>
  <c r="E444" i="8"/>
  <c r="Y444" i="8" s="1"/>
  <c r="AI444" i="8" s="1"/>
  <c r="AR443" i="8"/>
  <c r="AQ443" i="8"/>
  <c r="AH443" i="8"/>
  <c r="AA443" i="8"/>
  <c r="M443" i="8"/>
  <c r="K443" i="8"/>
  <c r="AE443" i="8" s="1"/>
  <c r="J443" i="8"/>
  <c r="AD443" i="8" s="1"/>
  <c r="I443" i="8"/>
  <c r="AC443" i="8" s="1"/>
  <c r="H443" i="8"/>
  <c r="AB443" i="8" s="1"/>
  <c r="G443" i="8"/>
  <c r="F443" i="8"/>
  <c r="E443" i="8"/>
  <c r="Y443" i="8" s="1"/>
  <c r="AR442" i="8"/>
  <c r="AQ442" i="8"/>
  <c r="AH442" i="8"/>
  <c r="AE442" i="8"/>
  <c r="AO442" i="8" s="1"/>
  <c r="M442" i="8"/>
  <c r="K442" i="8"/>
  <c r="J442" i="8"/>
  <c r="AD442" i="8" s="1"/>
  <c r="AN442" i="8" s="1"/>
  <c r="I442" i="8"/>
  <c r="AC442" i="8" s="1"/>
  <c r="AM442" i="8" s="1"/>
  <c r="H442" i="8"/>
  <c r="AB442" i="8" s="1"/>
  <c r="AL442" i="8" s="1"/>
  <c r="G442" i="8"/>
  <c r="F442" i="8"/>
  <c r="Z442" i="8" s="1"/>
  <c r="AJ442" i="8" s="1"/>
  <c r="E442" i="8"/>
  <c r="Y442" i="8" s="1"/>
  <c r="AI442" i="8" s="1"/>
  <c r="AR441" i="8"/>
  <c r="AQ441" i="8"/>
  <c r="AH441" i="8"/>
  <c r="AD441" i="8"/>
  <c r="AB441" i="8"/>
  <c r="M441" i="8"/>
  <c r="K441" i="8"/>
  <c r="AE441" i="8" s="1"/>
  <c r="J441" i="8"/>
  <c r="I441" i="8"/>
  <c r="AC441" i="8" s="1"/>
  <c r="H441" i="8"/>
  <c r="G441" i="8"/>
  <c r="AA441" i="8" s="1"/>
  <c r="AK441" i="8" s="1"/>
  <c r="F441" i="8"/>
  <c r="E441" i="8"/>
  <c r="Y441" i="8" s="1"/>
  <c r="AR440" i="8"/>
  <c r="AQ440" i="8"/>
  <c r="AH440" i="8"/>
  <c r="M440" i="8"/>
  <c r="K440" i="8"/>
  <c r="AE440" i="8" s="1"/>
  <c r="J440" i="8"/>
  <c r="AD440" i="8" s="1"/>
  <c r="I440" i="8"/>
  <c r="AC440" i="8" s="1"/>
  <c r="AM440" i="8" s="1"/>
  <c r="H440" i="8"/>
  <c r="AB440" i="8" s="1"/>
  <c r="G440" i="8"/>
  <c r="AA440" i="8" s="1"/>
  <c r="F440" i="8"/>
  <c r="Z440" i="8" s="1"/>
  <c r="AJ440" i="8" s="1"/>
  <c r="E440" i="8"/>
  <c r="Y440" i="8" s="1"/>
  <c r="AR439" i="8"/>
  <c r="AQ439" i="8"/>
  <c r="AH439" i="8"/>
  <c r="AD439" i="8"/>
  <c r="M439" i="8"/>
  <c r="K439" i="8"/>
  <c r="AE439" i="8" s="1"/>
  <c r="J439" i="8"/>
  <c r="I439" i="8"/>
  <c r="AC439" i="8" s="1"/>
  <c r="AM439" i="8" s="1"/>
  <c r="H439" i="8"/>
  <c r="AB439" i="8" s="1"/>
  <c r="G439" i="8"/>
  <c r="AA439" i="8" s="1"/>
  <c r="F439" i="8"/>
  <c r="E439" i="8"/>
  <c r="Y439" i="8" s="1"/>
  <c r="AR438" i="8"/>
  <c r="AQ438" i="8"/>
  <c r="AH438" i="8"/>
  <c r="AC438" i="8"/>
  <c r="AM438" i="8" s="1"/>
  <c r="M438" i="8"/>
  <c r="K438" i="8"/>
  <c r="AE438" i="8" s="1"/>
  <c r="J438" i="8"/>
  <c r="AD438" i="8" s="1"/>
  <c r="I438" i="8"/>
  <c r="H438" i="8"/>
  <c r="AB438" i="8" s="1"/>
  <c r="G438" i="8"/>
  <c r="AA438" i="8" s="1"/>
  <c r="AK438" i="8" s="1"/>
  <c r="F438" i="8"/>
  <c r="Z438" i="8" s="1"/>
  <c r="AJ438" i="8" s="1"/>
  <c r="E438" i="8"/>
  <c r="Y438" i="8" s="1"/>
  <c r="AR437" i="8"/>
  <c r="AQ437" i="8"/>
  <c r="AH437" i="8"/>
  <c r="AD437" i="8"/>
  <c r="M437" i="8"/>
  <c r="K437" i="8"/>
  <c r="AE437" i="8" s="1"/>
  <c r="J437" i="8"/>
  <c r="I437" i="8"/>
  <c r="AC437" i="8" s="1"/>
  <c r="AM437" i="8" s="1"/>
  <c r="H437" i="8"/>
  <c r="AB437" i="8" s="1"/>
  <c r="G437" i="8"/>
  <c r="AA437" i="8" s="1"/>
  <c r="AK437" i="8" s="1"/>
  <c r="F437" i="8"/>
  <c r="E437" i="8"/>
  <c r="Y437" i="8" s="1"/>
  <c r="AR436" i="8"/>
  <c r="AQ436" i="8"/>
  <c r="AH436" i="8"/>
  <c r="AE436" i="8"/>
  <c r="M436" i="8"/>
  <c r="K436" i="8"/>
  <c r="J436" i="8"/>
  <c r="AD436" i="8" s="1"/>
  <c r="I436" i="8"/>
  <c r="AC436" i="8" s="1"/>
  <c r="H436" i="8"/>
  <c r="AB436" i="8" s="1"/>
  <c r="G436" i="8"/>
  <c r="AA436" i="8" s="1"/>
  <c r="F436" i="8"/>
  <c r="Z436" i="8" s="1"/>
  <c r="AJ436" i="8" s="1"/>
  <c r="E436" i="8"/>
  <c r="AR435" i="8"/>
  <c r="AQ435" i="8"/>
  <c r="AH435" i="8"/>
  <c r="AA435" i="8"/>
  <c r="M435" i="8"/>
  <c r="K435" i="8"/>
  <c r="AE435" i="8" s="1"/>
  <c r="J435" i="8"/>
  <c r="AD435" i="8" s="1"/>
  <c r="I435" i="8"/>
  <c r="AC435" i="8" s="1"/>
  <c r="H435" i="8"/>
  <c r="AB435" i="8" s="1"/>
  <c r="G435" i="8"/>
  <c r="F435" i="8"/>
  <c r="E435" i="8"/>
  <c r="Y435" i="8" s="1"/>
  <c r="AR434" i="8"/>
  <c r="AQ434" i="8"/>
  <c r="AH434" i="8"/>
  <c r="AE434" i="8"/>
  <c r="M434" i="8"/>
  <c r="K434" i="8"/>
  <c r="J434" i="8"/>
  <c r="AD434" i="8" s="1"/>
  <c r="I434" i="8"/>
  <c r="AC434" i="8" s="1"/>
  <c r="H434" i="8"/>
  <c r="AB434" i="8" s="1"/>
  <c r="G434" i="8"/>
  <c r="AA434" i="8" s="1"/>
  <c r="F434" i="8"/>
  <c r="Z434" i="8" s="1"/>
  <c r="AJ434" i="8" s="1"/>
  <c r="E434" i="8"/>
  <c r="AR433" i="8"/>
  <c r="AQ433" i="8"/>
  <c r="AH433" i="8"/>
  <c r="M433" i="8"/>
  <c r="K433" i="8"/>
  <c r="AE433" i="8" s="1"/>
  <c r="J433" i="8"/>
  <c r="AD433" i="8" s="1"/>
  <c r="I433" i="8"/>
  <c r="AC433" i="8" s="1"/>
  <c r="H433" i="8"/>
  <c r="AB433" i="8" s="1"/>
  <c r="G433" i="8"/>
  <c r="AA433" i="8" s="1"/>
  <c r="F433" i="8"/>
  <c r="E433" i="8"/>
  <c r="Y433" i="8" s="1"/>
  <c r="AR432" i="8"/>
  <c r="AQ432" i="8"/>
  <c r="AH432" i="8"/>
  <c r="M432" i="8"/>
  <c r="K432" i="8"/>
  <c r="AE432" i="8" s="1"/>
  <c r="J432" i="8"/>
  <c r="AD432" i="8" s="1"/>
  <c r="I432" i="8"/>
  <c r="AC432" i="8" s="1"/>
  <c r="H432" i="8"/>
  <c r="AB432" i="8" s="1"/>
  <c r="G432" i="8"/>
  <c r="AA432" i="8" s="1"/>
  <c r="F432" i="8"/>
  <c r="Z432" i="8" s="1"/>
  <c r="AJ432" i="8" s="1"/>
  <c r="E432" i="8"/>
  <c r="Y432" i="8" s="1"/>
  <c r="AR431" i="8"/>
  <c r="AQ431" i="8"/>
  <c r="AH431" i="8"/>
  <c r="AB431" i="8"/>
  <c r="M431" i="8"/>
  <c r="K431" i="8"/>
  <c r="AE431" i="8" s="1"/>
  <c r="J431" i="8"/>
  <c r="AD431" i="8" s="1"/>
  <c r="I431" i="8"/>
  <c r="AC431" i="8" s="1"/>
  <c r="AM431" i="8" s="1"/>
  <c r="H431" i="8"/>
  <c r="G431" i="8"/>
  <c r="AA431" i="8" s="1"/>
  <c r="F431" i="8"/>
  <c r="E431" i="8"/>
  <c r="Y431" i="8" s="1"/>
  <c r="AR430" i="8"/>
  <c r="AQ430" i="8"/>
  <c r="AH430" i="8"/>
  <c r="AC430" i="8"/>
  <c r="M430" i="8"/>
  <c r="K430" i="8"/>
  <c r="AE430" i="8" s="1"/>
  <c r="J430" i="8"/>
  <c r="AD430" i="8" s="1"/>
  <c r="I430" i="8"/>
  <c r="H430" i="8"/>
  <c r="AB430" i="8" s="1"/>
  <c r="G430" i="8"/>
  <c r="AA430" i="8" s="1"/>
  <c r="F430" i="8"/>
  <c r="Z430" i="8" s="1"/>
  <c r="AJ430" i="8" s="1"/>
  <c r="E430" i="8"/>
  <c r="Y430" i="8" s="1"/>
  <c r="AR429" i="8"/>
  <c r="AQ429" i="8"/>
  <c r="AH429" i="8"/>
  <c r="AB429" i="8"/>
  <c r="M429" i="8"/>
  <c r="K429" i="8"/>
  <c r="AE429" i="8" s="1"/>
  <c r="J429" i="8"/>
  <c r="AD429" i="8" s="1"/>
  <c r="I429" i="8"/>
  <c r="AC429" i="8" s="1"/>
  <c r="AM429" i="8" s="1"/>
  <c r="H429" i="8"/>
  <c r="G429" i="8"/>
  <c r="AA429" i="8" s="1"/>
  <c r="F429" i="8"/>
  <c r="E429" i="8"/>
  <c r="Y429" i="8" s="1"/>
  <c r="AR428" i="8"/>
  <c r="AQ428" i="8"/>
  <c r="AN428" i="8"/>
  <c r="AH428" i="8"/>
  <c r="AC428" i="8"/>
  <c r="M428" i="8"/>
  <c r="K428" i="8"/>
  <c r="AE428" i="8" s="1"/>
  <c r="J428" i="8"/>
  <c r="AD428" i="8" s="1"/>
  <c r="I428" i="8"/>
  <c r="H428" i="8"/>
  <c r="AB428" i="8" s="1"/>
  <c r="G428" i="8"/>
  <c r="AA428" i="8" s="1"/>
  <c r="F428" i="8"/>
  <c r="Z428" i="8" s="1"/>
  <c r="AJ428" i="8" s="1"/>
  <c r="E428" i="8"/>
  <c r="Y428" i="8" s="1"/>
  <c r="AR427" i="8"/>
  <c r="AQ427" i="8"/>
  <c r="AM427" i="8"/>
  <c r="AH427" i="8"/>
  <c r="AP427" i="8" s="1"/>
  <c r="M427" i="8"/>
  <c r="K427" i="8"/>
  <c r="AE427" i="8" s="1"/>
  <c r="J427" i="8"/>
  <c r="AD427" i="8" s="1"/>
  <c r="I427" i="8"/>
  <c r="AC427" i="8" s="1"/>
  <c r="H427" i="8"/>
  <c r="AB427" i="8" s="1"/>
  <c r="G427" i="8"/>
  <c r="AA427" i="8" s="1"/>
  <c r="F427" i="8"/>
  <c r="E427" i="8"/>
  <c r="Y427" i="8" s="1"/>
  <c r="AR426" i="8"/>
  <c r="AQ426" i="8"/>
  <c r="AH426" i="8"/>
  <c r="M426" i="8"/>
  <c r="K426" i="8"/>
  <c r="AE426" i="8" s="1"/>
  <c r="J426" i="8"/>
  <c r="AD426" i="8" s="1"/>
  <c r="I426" i="8"/>
  <c r="AC426" i="8" s="1"/>
  <c r="H426" i="8"/>
  <c r="AB426" i="8" s="1"/>
  <c r="AL426" i="8" s="1"/>
  <c r="G426" i="8"/>
  <c r="AA426" i="8" s="1"/>
  <c r="F426" i="8"/>
  <c r="Z426" i="8" s="1"/>
  <c r="AJ426" i="8" s="1"/>
  <c r="E426" i="8"/>
  <c r="Y426" i="8" s="1"/>
  <c r="AR425" i="8"/>
  <c r="AQ425" i="8"/>
  <c r="AH425" i="8"/>
  <c r="M425" i="8"/>
  <c r="K425" i="8"/>
  <c r="AE425" i="8" s="1"/>
  <c r="J425" i="8"/>
  <c r="AD425" i="8" s="1"/>
  <c r="I425" i="8"/>
  <c r="AC425" i="8" s="1"/>
  <c r="H425" i="8"/>
  <c r="AB425" i="8" s="1"/>
  <c r="G425" i="8"/>
  <c r="AA425" i="8" s="1"/>
  <c r="F425" i="8"/>
  <c r="E425" i="8"/>
  <c r="Y425" i="8" s="1"/>
  <c r="AR424" i="8"/>
  <c r="AQ424" i="8"/>
  <c r="AH424" i="8"/>
  <c r="M424" i="8"/>
  <c r="K424" i="8"/>
  <c r="AE424" i="8" s="1"/>
  <c r="J424" i="8"/>
  <c r="AD424" i="8" s="1"/>
  <c r="I424" i="8"/>
  <c r="AC424" i="8" s="1"/>
  <c r="H424" i="8"/>
  <c r="AB424" i="8" s="1"/>
  <c r="G424" i="8"/>
  <c r="AA424" i="8" s="1"/>
  <c r="F424" i="8"/>
  <c r="Z424" i="8" s="1"/>
  <c r="E424" i="8"/>
  <c r="AR423" i="8"/>
  <c r="AQ423" i="8"/>
  <c r="AH423" i="8"/>
  <c r="M423" i="8"/>
  <c r="K423" i="8"/>
  <c r="AE423" i="8" s="1"/>
  <c r="J423" i="8"/>
  <c r="AD423" i="8" s="1"/>
  <c r="I423" i="8"/>
  <c r="AC423" i="8" s="1"/>
  <c r="H423" i="8"/>
  <c r="AB423" i="8" s="1"/>
  <c r="G423" i="8"/>
  <c r="AA423" i="8" s="1"/>
  <c r="AK423" i="8" s="1"/>
  <c r="F423" i="8"/>
  <c r="E423" i="8"/>
  <c r="Y423" i="8" s="1"/>
  <c r="AR422" i="8"/>
  <c r="AQ422" i="8"/>
  <c r="AH422" i="8"/>
  <c r="Z422" i="8"/>
  <c r="AJ422" i="8" s="1"/>
  <c r="M422" i="8"/>
  <c r="K422" i="8"/>
  <c r="AE422" i="8" s="1"/>
  <c r="AO422" i="8" s="1"/>
  <c r="J422" i="8"/>
  <c r="AD422" i="8" s="1"/>
  <c r="I422" i="8"/>
  <c r="AC422" i="8" s="1"/>
  <c r="H422" i="8"/>
  <c r="AB422" i="8" s="1"/>
  <c r="AL422" i="8" s="1"/>
  <c r="G422" i="8"/>
  <c r="AA422" i="8" s="1"/>
  <c r="F422" i="8"/>
  <c r="E422" i="8"/>
  <c r="Y422" i="8" s="1"/>
  <c r="AI422" i="8" s="1"/>
  <c r="AR421" i="8"/>
  <c r="AQ421" i="8"/>
  <c r="AH421" i="8"/>
  <c r="AD421" i="8"/>
  <c r="AA421" i="8"/>
  <c r="AK421" i="8" s="1"/>
  <c r="M421" i="8"/>
  <c r="K421" i="8"/>
  <c r="AE421" i="8" s="1"/>
  <c r="J421" i="8"/>
  <c r="I421" i="8"/>
  <c r="AC421" i="8" s="1"/>
  <c r="AM421" i="8" s="1"/>
  <c r="H421" i="8"/>
  <c r="AB421" i="8" s="1"/>
  <c r="G421" i="8"/>
  <c r="F421" i="8"/>
  <c r="E421" i="8"/>
  <c r="Y421" i="8" s="1"/>
  <c r="AR420" i="8"/>
  <c r="AQ420" i="8"/>
  <c r="AH420" i="8"/>
  <c r="M420" i="8"/>
  <c r="K420" i="8"/>
  <c r="AE420" i="8" s="1"/>
  <c r="J420" i="8"/>
  <c r="AD420" i="8" s="1"/>
  <c r="I420" i="8"/>
  <c r="AC420" i="8" s="1"/>
  <c r="H420" i="8"/>
  <c r="AB420" i="8" s="1"/>
  <c r="G420" i="8"/>
  <c r="AA420" i="8" s="1"/>
  <c r="F420" i="8"/>
  <c r="Z420" i="8" s="1"/>
  <c r="AJ420" i="8" s="1"/>
  <c r="E420" i="8"/>
  <c r="Y420" i="8" s="1"/>
  <c r="AI420" i="8" s="1"/>
  <c r="AR419" i="8"/>
  <c r="AQ419" i="8"/>
  <c r="AH419" i="8"/>
  <c r="AB419" i="8"/>
  <c r="M419" i="8"/>
  <c r="K419" i="8"/>
  <c r="AE419" i="8" s="1"/>
  <c r="J419" i="8"/>
  <c r="AD419" i="8" s="1"/>
  <c r="I419" i="8"/>
  <c r="AC419" i="8" s="1"/>
  <c r="H419" i="8"/>
  <c r="G419" i="8"/>
  <c r="AA419" i="8" s="1"/>
  <c r="F419" i="8"/>
  <c r="E419" i="8"/>
  <c r="Y419" i="8" s="1"/>
  <c r="AR418" i="8"/>
  <c r="AQ418" i="8"/>
  <c r="AH418" i="8"/>
  <c r="M418" i="8"/>
  <c r="K418" i="8"/>
  <c r="AE418" i="8" s="1"/>
  <c r="J418" i="8"/>
  <c r="AD418" i="8" s="1"/>
  <c r="I418" i="8"/>
  <c r="AC418" i="8" s="1"/>
  <c r="H418" i="8"/>
  <c r="AB418" i="8" s="1"/>
  <c r="G418" i="8"/>
  <c r="AA418" i="8" s="1"/>
  <c r="F418" i="8"/>
  <c r="Z418" i="8" s="1"/>
  <c r="E418" i="8"/>
  <c r="Y418" i="8" s="1"/>
  <c r="AR417" i="8"/>
  <c r="AQ417" i="8"/>
  <c r="AH417" i="8"/>
  <c r="AD417" i="8"/>
  <c r="M417" i="8"/>
  <c r="K417" i="8"/>
  <c r="AE417" i="8" s="1"/>
  <c r="J417" i="8"/>
  <c r="I417" i="8"/>
  <c r="AC417" i="8" s="1"/>
  <c r="H417" i="8"/>
  <c r="AB417" i="8" s="1"/>
  <c r="G417" i="8"/>
  <c r="AA417" i="8" s="1"/>
  <c r="F417" i="8"/>
  <c r="E417" i="8"/>
  <c r="Y417" i="8" s="1"/>
  <c r="AR416" i="8"/>
  <c r="AQ416" i="8"/>
  <c r="AN416" i="8"/>
  <c r="AH416" i="8"/>
  <c r="AC416" i="8"/>
  <c r="M416" i="8"/>
  <c r="K416" i="8"/>
  <c r="AE416" i="8" s="1"/>
  <c r="J416" i="8"/>
  <c r="AD416" i="8" s="1"/>
  <c r="I416" i="8"/>
  <c r="H416" i="8"/>
  <c r="AB416" i="8" s="1"/>
  <c r="G416" i="8"/>
  <c r="AA416" i="8" s="1"/>
  <c r="F416" i="8"/>
  <c r="Z416" i="8" s="1"/>
  <c r="AJ416" i="8" s="1"/>
  <c r="E416" i="8"/>
  <c r="Y416" i="8" s="1"/>
  <c r="AR415" i="8"/>
  <c r="AQ415" i="8"/>
  <c r="AH415" i="8"/>
  <c r="M415" i="8"/>
  <c r="M16" i="8" s="1"/>
  <c r="K415" i="8"/>
  <c r="AE415" i="8" s="1"/>
  <c r="J415" i="8"/>
  <c r="AD415" i="8" s="1"/>
  <c r="I415" i="8"/>
  <c r="AC415" i="8" s="1"/>
  <c r="H415" i="8"/>
  <c r="AB415" i="8" s="1"/>
  <c r="G415" i="8"/>
  <c r="AA415" i="8" s="1"/>
  <c r="AK415" i="8" s="1"/>
  <c r="F415" i="8"/>
  <c r="E415" i="8"/>
  <c r="Y415" i="8" s="1"/>
  <c r="AR414" i="8"/>
  <c r="AQ414" i="8"/>
  <c r="AH414" i="8"/>
  <c r="AC414" i="8"/>
  <c r="M414" i="8"/>
  <c r="K414" i="8"/>
  <c r="AE414" i="8" s="1"/>
  <c r="AO414" i="8" s="1"/>
  <c r="J414" i="8"/>
  <c r="AD414" i="8" s="1"/>
  <c r="AN414" i="8" s="1"/>
  <c r="I414" i="8"/>
  <c r="H414" i="8"/>
  <c r="AB414" i="8" s="1"/>
  <c r="AL414" i="8" s="1"/>
  <c r="G414" i="8"/>
  <c r="AA414" i="8" s="1"/>
  <c r="F414" i="8"/>
  <c r="Z414" i="8" s="1"/>
  <c r="AJ414" i="8" s="1"/>
  <c r="E414" i="8"/>
  <c r="Y414" i="8" s="1"/>
  <c r="AI414" i="8" s="1"/>
  <c r="AR413" i="8"/>
  <c r="AQ413" i="8"/>
  <c r="AH413" i="8"/>
  <c r="M413" i="8"/>
  <c r="K413" i="8"/>
  <c r="AE413" i="8" s="1"/>
  <c r="J413" i="8"/>
  <c r="AD413" i="8" s="1"/>
  <c r="I413" i="8"/>
  <c r="AC413" i="8" s="1"/>
  <c r="AM413" i="8" s="1"/>
  <c r="H413" i="8"/>
  <c r="AB413" i="8" s="1"/>
  <c r="G413" i="8"/>
  <c r="AA413" i="8" s="1"/>
  <c r="AK413" i="8" s="1"/>
  <c r="F413" i="8"/>
  <c r="E413" i="8"/>
  <c r="Y413" i="8" s="1"/>
  <c r="AR412" i="8"/>
  <c r="AQ412" i="8"/>
  <c r="AH412" i="8"/>
  <c r="AC412" i="8"/>
  <c r="M412" i="8"/>
  <c r="K412" i="8"/>
  <c r="AE412" i="8" s="1"/>
  <c r="AO412" i="8" s="1"/>
  <c r="J412" i="8"/>
  <c r="AD412" i="8" s="1"/>
  <c r="I412" i="8"/>
  <c r="H412" i="8"/>
  <c r="AB412" i="8" s="1"/>
  <c r="AL412" i="8" s="1"/>
  <c r="G412" i="8"/>
  <c r="AA412" i="8" s="1"/>
  <c r="F412" i="8"/>
  <c r="Z412" i="8" s="1"/>
  <c r="AJ412" i="8" s="1"/>
  <c r="E412" i="8"/>
  <c r="Y412" i="8" s="1"/>
  <c r="AI412" i="8" s="1"/>
  <c r="AR411" i="8"/>
  <c r="AQ411" i="8"/>
  <c r="AH411" i="8"/>
  <c r="M411" i="8"/>
  <c r="K411" i="8"/>
  <c r="AE411" i="8" s="1"/>
  <c r="J411" i="8"/>
  <c r="AD411" i="8" s="1"/>
  <c r="I411" i="8"/>
  <c r="AC411" i="8" s="1"/>
  <c r="H411" i="8"/>
  <c r="AB411" i="8" s="1"/>
  <c r="G411" i="8"/>
  <c r="AA411" i="8" s="1"/>
  <c r="F411" i="8"/>
  <c r="E411" i="8"/>
  <c r="Y411" i="8" s="1"/>
  <c r="AR410" i="8"/>
  <c r="AQ410" i="8"/>
  <c r="AH410" i="8"/>
  <c r="AN410" i="8" s="1"/>
  <c r="Z410" i="8"/>
  <c r="M410" i="8"/>
  <c r="K410" i="8"/>
  <c r="AE410" i="8" s="1"/>
  <c r="AO410" i="8" s="1"/>
  <c r="J410" i="8"/>
  <c r="AD410" i="8" s="1"/>
  <c r="I410" i="8"/>
  <c r="AC410" i="8" s="1"/>
  <c r="H410" i="8"/>
  <c r="AB410" i="8" s="1"/>
  <c r="AL410" i="8" s="1"/>
  <c r="G410" i="8"/>
  <c r="AA410" i="8" s="1"/>
  <c r="F410" i="8"/>
  <c r="E410" i="8"/>
  <c r="Y410" i="8" s="1"/>
  <c r="AR409" i="8"/>
  <c r="AQ409" i="8"/>
  <c r="AH409" i="8"/>
  <c r="AA409" i="8"/>
  <c r="M409" i="8"/>
  <c r="K409" i="8"/>
  <c r="AE409" i="8" s="1"/>
  <c r="J409" i="8"/>
  <c r="AD409" i="8" s="1"/>
  <c r="I409" i="8"/>
  <c r="AC409" i="8" s="1"/>
  <c r="AM409" i="8" s="1"/>
  <c r="H409" i="8"/>
  <c r="AB409" i="8" s="1"/>
  <c r="G409" i="8"/>
  <c r="F409" i="8"/>
  <c r="E409" i="8"/>
  <c r="Y409" i="8" s="1"/>
  <c r="AR408" i="8"/>
  <c r="AQ408" i="8"/>
  <c r="AN408" i="8"/>
  <c r="AL408" i="8"/>
  <c r="AH408" i="8"/>
  <c r="AK408" i="8" s="1"/>
  <c r="M408" i="8"/>
  <c r="K408" i="8"/>
  <c r="AE408" i="8" s="1"/>
  <c r="J408" i="8"/>
  <c r="AD408" i="8" s="1"/>
  <c r="I408" i="8"/>
  <c r="AC408" i="8" s="1"/>
  <c r="H408" i="8"/>
  <c r="AB408" i="8" s="1"/>
  <c r="G408" i="8"/>
  <c r="AA408" i="8" s="1"/>
  <c r="F408" i="8"/>
  <c r="Z408" i="8" s="1"/>
  <c r="E408" i="8"/>
  <c r="Y408" i="8" s="1"/>
  <c r="AR407" i="8"/>
  <c r="AQ407" i="8"/>
  <c r="AH407" i="8"/>
  <c r="AA407" i="8"/>
  <c r="M407" i="8"/>
  <c r="K407" i="8"/>
  <c r="AE407" i="8" s="1"/>
  <c r="J407" i="8"/>
  <c r="AD407" i="8" s="1"/>
  <c r="I407" i="8"/>
  <c r="AC407" i="8" s="1"/>
  <c r="H407" i="8"/>
  <c r="AB407" i="8" s="1"/>
  <c r="G407" i="8"/>
  <c r="F407" i="8"/>
  <c r="E407" i="8"/>
  <c r="Y407" i="8" s="1"/>
  <c r="AR406" i="8"/>
  <c r="AQ406" i="8"/>
  <c r="AH406" i="8"/>
  <c r="AL406" i="8" s="1"/>
  <c r="M406" i="8"/>
  <c r="K406" i="8"/>
  <c r="AE406" i="8" s="1"/>
  <c r="AO406" i="8" s="1"/>
  <c r="J406" i="8"/>
  <c r="AD406" i="8" s="1"/>
  <c r="AN406" i="8" s="1"/>
  <c r="I406" i="8"/>
  <c r="AC406" i="8" s="1"/>
  <c r="H406" i="8"/>
  <c r="AB406" i="8" s="1"/>
  <c r="G406" i="8"/>
  <c r="AA406" i="8" s="1"/>
  <c r="F406" i="8"/>
  <c r="Z406" i="8" s="1"/>
  <c r="AJ406" i="8" s="1"/>
  <c r="E406" i="8"/>
  <c r="Y406" i="8" s="1"/>
  <c r="AR405" i="8"/>
  <c r="AQ405" i="8"/>
  <c r="AH405" i="8"/>
  <c r="AB405" i="8"/>
  <c r="M405" i="8"/>
  <c r="K405" i="8"/>
  <c r="AE405" i="8" s="1"/>
  <c r="J405" i="8"/>
  <c r="AD405" i="8" s="1"/>
  <c r="I405" i="8"/>
  <c r="AC405" i="8" s="1"/>
  <c r="H405" i="8"/>
  <c r="G405" i="8"/>
  <c r="AA405" i="8" s="1"/>
  <c r="F405" i="8"/>
  <c r="E405" i="8"/>
  <c r="Y405" i="8" s="1"/>
  <c r="AR404" i="8"/>
  <c r="AQ404" i="8"/>
  <c r="AH404" i="8"/>
  <c r="AK404" i="8" s="1"/>
  <c r="M404" i="8"/>
  <c r="K404" i="8"/>
  <c r="AE404" i="8" s="1"/>
  <c r="AO404" i="8" s="1"/>
  <c r="J404" i="8"/>
  <c r="AD404" i="8" s="1"/>
  <c r="I404" i="8"/>
  <c r="AC404" i="8" s="1"/>
  <c r="H404" i="8"/>
  <c r="AB404" i="8" s="1"/>
  <c r="G404" i="8"/>
  <c r="AA404" i="8" s="1"/>
  <c r="F404" i="8"/>
  <c r="Z404" i="8" s="1"/>
  <c r="AJ404" i="8" s="1"/>
  <c r="E404" i="8"/>
  <c r="Y404" i="8" s="1"/>
  <c r="AR403" i="8"/>
  <c r="AQ403" i="8"/>
  <c r="AH403" i="8"/>
  <c r="M403" i="8"/>
  <c r="K403" i="8"/>
  <c r="AE403" i="8" s="1"/>
  <c r="J403" i="8"/>
  <c r="AD403" i="8" s="1"/>
  <c r="I403" i="8"/>
  <c r="AC403" i="8" s="1"/>
  <c r="H403" i="8"/>
  <c r="AB403" i="8" s="1"/>
  <c r="G403" i="8"/>
  <c r="AA403" i="8" s="1"/>
  <c r="F403" i="8"/>
  <c r="E403" i="8"/>
  <c r="Y403" i="8" s="1"/>
  <c r="AR402" i="8"/>
  <c r="AQ402" i="8"/>
  <c r="AH402" i="8"/>
  <c r="AL402" i="8" s="1"/>
  <c r="M402" i="8"/>
  <c r="K402" i="8"/>
  <c r="AE402" i="8" s="1"/>
  <c r="AO402" i="8" s="1"/>
  <c r="J402" i="8"/>
  <c r="AD402" i="8" s="1"/>
  <c r="AN402" i="8" s="1"/>
  <c r="I402" i="8"/>
  <c r="AC402" i="8" s="1"/>
  <c r="H402" i="8"/>
  <c r="AB402" i="8" s="1"/>
  <c r="G402" i="8"/>
  <c r="F402" i="8"/>
  <c r="Z402" i="8" s="1"/>
  <c r="AJ402" i="8" s="1"/>
  <c r="E402" i="8"/>
  <c r="Y402" i="8" s="1"/>
  <c r="AR401" i="8"/>
  <c r="AQ401" i="8"/>
  <c r="AP401" i="8"/>
  <c r="AH401" i="8"/>
  <c r="AJ401" i="8" s="1"/>
  <c r="M401" i="8"/>
  <c r="K401" i="8"/>
  <c r="AE401" i="8" s="1"/>
  <c r="J401" i="8"/>
  <c r="AD401" i="8" s="1"/>
  <c r="I401" i="8"/>
  <c r="AC401" i="8" s="1"/>
  <c r="H401" i="8"/>
  <c r="AB401" i="8" s="1"/>
  <c r="G401" i="8"/>
  <c r="AA401" i="8" s="1"/>
  <c r="F401" i="8"/>
  <c r="E401" i="8"/>
  <c r="Y401" i="8" s="1"/>
  <c r="AR400" i="8"/>
  <c r="AQ400" i="8"/>
  <c r="AH400" i="8"/>
  <c r="AC400" i="8"/>
  <c r="M400" i="8"/>
  <c r="K400" i="8"/>
  <c r="AE400" i="8" s="1"/>
  <c r="J400" i="8"/>
  <c r="AD400" i="8" s="1"/>
  <c r="I400" i="8"/>
  <c r="H400" i="8"/>
  <c r="AB400" i="8" s="1"/>
  <c r="G400" i="8"/>
  <c r="AA400" i="8" s="1"/>
  <c r="F400" i="8"/>
  <c r="Z400" i="8" s="1"/>
  <c r="AJ400" i="8" s="1"/>
  <c r="E400" i="8"/>
  <c r="Y400" i="8" s="1"/>
  <c r="AR399" i="8"/>
  <c r="AQ399" i="8"/>
  <c r="AH399" i="8"/>
  <c r="M399" i="8"/>
  <c r="K399" i="8"/>
  <c r="AE399" i="8" s="1"/>
  <c r="J399" i="8"/>
  <c r="AD399" i="8" s="1"/>
  <c r="I399" i="8"/>
  <c r="AC399" i="8" s="1"/>
  <c r="H399" i="8"/>
  <c r="AB399" i="8" s="1"/>
  <c r="G399" i="8"/>
  <c r="AA399" i="8" s="1"/>
  <c r="F399" i="8"/>
  <c r="E399" i="8"/>
  <c r="Y399" i="8" s="1"/>
  <c r="AR398" i="8"/>
  <c r="AQ398" i="8"/>
  <c r="AH398" i="8"/>
  <c r="Z398" i="8"/>
  <c r="M398" i="8"/>
  <c r="K398" i="8"/>
  <c r="AE398" i="8" s="1"/>
  <c r="AO398" i="8" s="1"/>
  <c r="J398" i="8"/>
  <c r="AD398" i="8" s="1"/>
  <c r="AN398" i="8" s="1"/>
  <c r="I398" i="8"/>
  <c r="AC398" i="8" s="1"/>
  <c r="H398" i="8"/>
  <c r="AB398" i="8" s="1"/>
  <c r="AL398" i="8" s="1"/>
  <c r="G398" i="8"/>
  <c r="AA398" i="8" s="1"/>
  <c r="F398" i="8"/>
  <c r="E398" i="8"/>
  <c r="AR397" i="8"/>
  <c r="AQ397" i="8"/>
  <c r="AH397" i="8"/>
  <c r="AD397" i="8"/>
  <c r="M397" i="8"/>
  <c r="K397" i="8"/>
  <c r="AE397" i="8" s="1"/>
  <c r="J397" i="8"/>
  <c r="I397" i="8"/>
  <c r="AC397" i="8" s="1"/>
  <c r="H397" i="8"/>
  <c r="AB397" i="8" s="1"/>
  <c r="G397" i="8"/>
  <c r="AA397" i="8" s="1"/>
  <c r="AK397" i="8" s="1"/>
  <c r="F397" i="8"/>
  <c r="E397" i="8"/>
  <c r="Y397" i="8" s="1"/>
  <c r="AR396" i="8"/>
  <c r="AQ396" i="8"/>
  <c r="AH396" i="8"/>
  <c r="M396" i="8"/>
  <c r="K396" i="8"/>
  <c r="AE396" i="8" s="1"/>
  <c r="AO396" i="8" s="1"/>
  <c r="J396" i="8"/>
  <c r="AD396" i="8" s="1"/>
  <c r="I396" i="8"/>
  <c r="AC396" i="8" s="1"/>
  <c r="H396" i="8"/>
  <c r="AB396" i="8" s="1"/>
  <c r="G396" i="8"/>
  <c r="AA396" i="8" s="1"/>
  <c r="F396" i="8"/>
  <c r="Z396" i="8" s="1"/>
  <c r="AJ396" i="8" s="1"/>
  <c r="E396" i="8"/>
  <c r="Y396" i="8" s="1"/>
  <c r="AR395" i="8"/>
  <c r="AQ395" i="8"/>
  <c r="AH395" i="8"/>
  <c r="AD395" i="8"/>
  <c r="AA395" i="8"/>
  <c r="M395" i="8"/>
  <c r="K395" i="8"/>
  <c r="AE395" i="8" s="1"/>
  <c r="J395" i="8"/>
  <c r="I395" i="8"/>
  <c r="AC395" i="8" s="1"/>
  <c r="H395" i="8"/>
  <c r="AB395" i="8" s="1"/>
  <c r="G395" i="8"/>
  <c r="F395" i="8"/>
  <c r="E395" i="8"/>
  <c r="Y395" i="8" s="1"/>
  <c r="AR394" i="8"/>
  <c r="AQ394" i="8"/>
  <c r="AH394" i="8"/>
  <c r="M394" i="8"/>
  <c r="K394" i="8"/>
  <c r="AE394" i="8" s="1"/>
  <c r="J394" i="8"/>
  <c r="AD394" i="8" s="1"/>
  <c r="I394" i="8"/>
  <c r="AC394" i="8" s="1"/>
  <c r="H394" i="8"/>
  <c r="AB394" i="8" s="1"/>
  <c r="AL394" i="8" s="1"/>
  <c r="G394" i="8"/>
  <c r="AA394" i="8" s="1"/>
  <c r="F394" i="8"/>
  <c r="Z394" i="8" s="1"/>
  <c r="AJ394" i="8" s="1"/>
  <c r="E394" i="8"/>
  <c r="Y394" i="8" s="1"/>
  <c r="AR393" i="8"/>
  <c r="AQ393" i="8"/>
  <c r="AH393" i="8"/>
  <c r="M393" i="8"/>
  <c r="K393" i="8"/>
  <c r="AE393" i="8" s="1"/>
  <c r="J393" i="8"/>
  <c r="AD393" i="8" s="1"/>
  <c r="I393" i="8"/>
  <c r="AC393" i="8" s="1"/>
  <c r="H393" i="8"/>
  <c r="AB393" i="8" s="1"/>
  <c r="G393" i="8"/>
  <c r="AA393" i="8" s="1"/>
  <c r="F393" i="8"/>
  <c r="E393" i="8"/>
  <c r="Y393" i="8" s="1"/>
  <c r="AR392" i="8"/>
  <c r="AQ392" i="8"/>
  <c r="AH392" i="8"/>
  <c r="AE392" i="8"/>
  <c r="AO392" i="8" s="1"/>
  <c r="M392" i="8"/>
  <c r="K392" i="8"/>
  <c r="J392" i="8"/>
  <c r="AD392" i="8" s="1"/>
  <c r="AN392" i="8" s="1"/>
  <c r="I392" i="8"/>
  <c r="AC392" i="8" s="1"/>
  <c r="H392" i="8"/>
  <c r="AB392" i="8" s="1"/>
  <c r="G392" i="8"/>
  <c r="AA392" i="8" s="1"/>
  <c r="F392" i="8"/>
  <c r="Z392" i="8" s="1"/>
  <c r="AJ392" i="8" s="1"/>
  <c r="E392" i="8"/>
  <c r="Y392" i="8" s="1"/>
  <c r="AR391" i="8"/>
  <c r="AQ391" i="8"/>
  <c r="AH391" i="8"/>
  <c r="AB391" i="8"/>
  <c r="M391" i="8"/>
  <c r="K391" i="8"/>
  <c r="AE391" i="8" s="1"/>
  <c r="J391" i="8"/>
  <c r="AD391" i="8" s="1"/>
  <c r="I391" i="8"/>
  <c r="AC391" i="8" s="1"/>
  <c r="H391" i="8"/>
  <c r="G391" i="8"/>
  <c r="AA391" i="8" s="1"/>
  <c r="AK391" i="8" s="1"/>
  <c r="F391" i="8"/>
  <c r="E391" i="8"/>
  <c r="Y391" i="8" s="1"/>
  <c r="AR390" i="8"/>
  <c r="AQ390" i="8"/>
  <c r="AH390" i="8"/>
  <c r="AC390" i="8"/>
  <c r="M390" i="8"/>
  <c r="K390" i="8"/>
  <c r="AE390" i="8" s="1"/>
  <c r="AO390" i="8" s="1"/>
  <c r="J390" i="8"/>
  <c r="AD390" i="8" s="1"/>
  <c r="AN390" i="8" s="1"/>
  <c r="I390" i="8"/>
  <c r="H390" i="8"/>
  <c r="AB390" i="8" s="1"/>
  <c r="AL390" i="8" s="1"/>
  <c r="G390" i="8"/>
  <c r="AA390" i="8" s="1"/>
  <c r="F390" i="8"/>
  <c r="Z390" i="8" s="1"/>
  <c r="AJ390" i="8" s="1"/>
  <c r="E390" i="8"/>
  <c r="Y390" i="8" s="1"/>
  <c r="AR389" i="8"/>
  <c r="AQ389" i="8"/>
  <c r="AH389" i="8"/>
  <c r="AA389" i="8"/>
  <c r="M389" i="8"/>
  <c r="K389" i="8"/>
  <c r="AE389" i="8" s="1"/>
  <c r="J389" i="8"/>
  <c r="AD389" i="8" s="1"/>
  <c r="I389" i="8"/>
  <c r="AC389" i="8" s="1"/>
  <c r="H389" i="8"/>
  <c r="AB389" i="8" s="1"/>
  <c r="G389" i="8"/>
  <c r="F389" i="8"/>
  <c r="E389" i="8"/>
  <c r="Y389" i="8" s="1"/>
  <c r="AR388" i="8"/>
  <c r="AQ388" i="8"/>
  <c r="AH388" i="8"/>
  <c r="M388" i="8"/>
  <c r="K388" i="8"/>
  <c r="AE388" i="8" s="1"/>
  <c r="J388" i="8"/>
  <c r="AD388" i="8" s="1"/>
  <c r="I388" i="8"/>
  <c r="AC388" i="8" s="1"/>
  <c r="H388" i="8"/>
  <c r="AB388" i="8" s="1"/>
  <c r="AB16" i="8" s="1"/>
  <c r="AL16" i="8" s="1"/>
  <c r="G388" i="8"/>
  <c r="AA388" i="8" s="1"/>
  <c r="F388" i="8"/>
  <c r="Z388" i="8" s="1"/>
  <c r="E388" i="8"/>
  <c r="AR387" i="8"/>
  <c r="AQ387" i="8"/>
  <c r="AH387" i="8"/>
  <c r="M387" i="8"/>
  <c r="K387" i="8"/>
  <c r="AE387" i="8" s="1"/>
  <c r="J387" i="8"/>
  <c r="AD387" i="8" s="1"/>
  <c r="AN387" i="8" s="1"/>
  <c r="I387" i="8"/>
  <c r="AC387" i="8" s="1"/>
  <c r="H387" i="8"/>
  <c r="AB387" i="8" s="1"/>
  <c r="G387" i="8"/>
  <c r="AA387" i="8" s="1"/>
  <c r="F387" i="8"/>
  <c r="Z387" i="8" s="1"/>
  <c r="E387" i="8"/>
  <c r="Y387" i="8" s="1"/>
  <c r="AR386" i="8"/>
  <c r="AQ386" i="8"/>
  <c r="AH386" i="8"/>
  <c r="M386" i="8"/>
  <c r="K386" i="8"/>
  <c r="AE386" i="8" s="1"/>
  <c r="J386" i="8"/>
  <c r="AD386" i="8" s="1"/>
  <c r="I386" i="8"/>
  <c r="AC386" i="8" s="1"/>
  <c r="H386" i="8"/>
  <c r="AB386" i="8" s="1"/>
  <c r="G386" i="8"/>
  <c r="AA386" i="8" s="1"/>
  <c r="F386" i="8"/>
  <c r="Z386" i="8" s="1"/>
  <c r="E386" i="8"/>
  <c r="AR385" i="8"/>
  <c r="AQ385" i="8"/>
  <c r="AH385" i="8"/>
  <c r="AB385" i="8"/>
  <c r="M385" i="8"/>
  <c r="K385" i="8"/>
  <c r="AE385" i="8" s="1"/>
  <c r="J385" i="8"/>
  <c r="AD385" i="8" s="1"/>
  <c r="AD16" i="8" s="1"/>
  <c r="AN16" i="8" s="1"/>
  <c r="I385" i="8"/>
  <c r="AC385" i="8" s="1"/>
  <c r="AM385" i="8" s="1"/>
  <c r="H385" i="8"/>
  <c r="G385" i="8"/>
  <c r="AA385" i="8" s="1"/>
  <c r="AK385" i="8" s="1"/>
  <c r="F385" i="8"/>
  <c r="E385" i="8"/>
  <c r="Y385" i="8" s="1"/>
  <c r="AR384" i="8"/>
  <c r="AQ384" i="8"/>
  <c r="AH384" i="8"/>
  <c r="Z384" i="8"/>
  <c r="AJ384" i="8" s="1"/>
  <c r="M384" i="8"/>
  <c r="K384" i="8"/>
  <c r="AE384" i="8" s="1"/>
  <c r="J384" i="8"/>
  <c r="AD384" i="8" s="1"/>
  <c r="I384" i="8"/>
  <c r="AC384" i="8" s="1"/>
  <c r="AM384" i="8" s="1"/>
  <c r="H384" i="8"/>
  <c r="AB384" i="8" s="1"/>
  <c r="G384" i="8"/>
  <c r="AA384" i="8" s="1"/>
  <c r="F384" i="8"/>
  <c r="E384" i="8"/>
  <c r="AR383" i="8"/>
  <c r="AQ383" i="8"/>
  <c r="AH383" i="8"/>
  <c r="AB383" i="8"/>
  <c r="M383" i="8"/>
  <c r="K383" i="8"/>
  <c r="AE383" i="8" s="1"/>
  <c r="J383" i="8"/>
  <c r="AD383" i="8" s="1"/>
  <c r="I383" i="8"/>
  <c r="AC383" i="8" s="1"/>
  <c r="H383" i="8"/>
  <c r="G383" i="8"/>
  <c r="AA383" i="8" s="1"/>
  <c r="F383" i="8"/>
  <c r="E383" i="8"/>
  <c r="Y383" i="8" s="1"/>
  <c r="AR382" i="8"/>
  <c r="AQ382" i="8"/>
  <c r="AH382" i="8"/>
  <c r="M382" i="8"/>
  <c r="K382" i="8"/>
  <c r="AE382" i="8" s="1"/>
  <c r="J382" i="8"/>
  <c r="AD382" i="8" s="1"/>
  <c r="I382" i="8"/>
  <c r="AC382" i="8" s="1"/>
  <c r="AM382" i="8" s="1"/>
  <c r="H382" i="8"/>
  <c r="AB382" i="8" s="1"/>
  <c r="G382" i="8"/>
  <c r="AA382" i="8" s="1"/>
  <c r="F382" i="8"/>
  <c r="Z382" i="8" s="1"/>
  <c r="AJ382" i="8" s="1"/>
  <c r="E382" i="8"/>
  <c r="AR381" i="8"/>
  <c r="AQ381" i="8"/>
  <c r="AH381" i="8"/>
  <c r="M381" i="8"/>
  <c r="K381" i="8"/>
  <c r="AE381" i="8" s="1"/>
  <c r="J381" i="8"/>
  <c r="AD381" i="8" s="1"/>
  <c r="I381" i="8"/>
  <c r="AC381" i="8" s="1"/>
  <c r="H381" i="8"/>
  <c r="AB381" i="8" s="1"/>
  <c r="G381" i="8"/>
  <c r="AA381" i="8" s="1"/>
  <c r="F381" i="8"/>
  <c r="E381" i="8"/>
  <c r="Y381" i="8" s="1"/>
  <c r="AR380" i="8"/>
  <c r="AQ380" i="8"/>
  <c r="AH380" i="8"/>
  <c r="M380" i="8"/>
  <c r="K380" i="8"/>
  <c r="AE380" i="8" s="1"/>
  <c r="J380" i="8"/>
  <c r="AD380" i="8" s="1"/>
  <c r="I380" i="8"/>
  <c r="AC380" i="8" s="1"/>
  <c r="H380" i="8"/>
  <c r="AB380" i="8" s="1"/>
  <c r="G380" i="8"/>
  <c r="AA380" i="8" s="1"/>
  <c r="F380" i="8"/>
  <c r="Z380" i="8" s="1"/>
  <c r="E380" i="8"/>
  <c r="AR379" i="8"/>
  <c r="AQ379" i="8"/>
  <c r="AH379" i="8"/>
  <c r="AB379" i="8"/>
  <c r="M379" i="8"/>
  <c r="K379" i="8"/>
  <c r="AE379" i="8" s="1"/>
  <c r="J379" i="8"/>
  <c r="AD379" i="8" s="1"/>
  <c r="I379" i="8"/>
  <c r="AC379" i="8" s="1"/>
  <c r="H379" i="8"/>
  <c r="G379" i="8"/>
  <c r="AA379" i="8" s="1"/>
  <c r="F379" i="8"/>
  <c r="E379" i="8"/>
  <c r="Y379" i="8" s="1"/>
  <c r="AR378" i="8"/>
  <c r="AQ378" i="8"/>
  <c r="AH378" i="8"/>
  <c r="M378" i="8"/>
  <c r="K378" i="8"/>
  <c r="AE378" i="8" s="1"/>
  <c r="J378" i="8"/>
  <c r="AD378" i="8" s="1"/>
  <c r="I378" i="8"/>
  <c r="AC378" i="8" s="1"/>
  <c r="AM378" i="8" s="1"/>
  <c r="H378" i="8"/>
  <c r="AB378" i="8" s="1"/>
  <c r="G378" i="8"/>
  <c r="AA378" i="8" s="1"/>
  <c r="F378" i="8"/>
  <c r="Z378" i="8" s="1"/>
  <c r="AJ378" i="8" s="1"/>
  <c r="E378" i="8"/>
  <c r="AR377" i="8"/>
  <c r="AQ377" i="8"/>
  <c r="AH377" i="8"/>
  <c r="AD377" i="8"/>
  <c r="AB377" i="8"/>
  <c r="M377" i="8"/>
  <c r="K377" i="8"/>
  <c r="AE377" i="8" s="1"/>
  <c r="J377" i="8"/>
  <c r="I377" i="8"/>
  <c r="AC377" i="8" s="1"/>
  <c r="H377" i="8"/>
  <c r="G377" i="8"/>
  <c r="AA377" i="8" s="1"/>
  <c r="F377" i="8"/>
  <c r="Z377" i="8" s="1"/>
  <c r="E377" i="8"/>
  <c r="Y377" i="8" s="1"/>
  <c r="AR376" i="8"/>
  <c r="AQ376" i="8"/>
  <c r="AH376" i="8"/>
  <c r="M376" i="8"/>
  <c r="K376" i="8"/>
  <c r="AE376" i="8" s="1"/>
  <c r="J376" i="8"/>
  <c r="AD376" i="8" s="1"/>
  <c r="I376" i="8"/>
  <c r="AC376" i="8" s="1"/>
  <c r="H376" i="8"/>
  <c r="AB376" i="8" s="1"/>
  <c r="G376" i="8"/>
  <c r="AA376" i="8" s="1"/>
  <c r="F376" i="8"/>
  <c r="Z376" i="8" s="1"/>
  <c r="E376" i="8"/>
  <c r="AR375" i="8"/>
  <c r="AQ375" i="8"/>
  <c r="AH375" i="8"/>
  <c r="AD375" i="8"/>
  <c r="M375" i="8"/>
  <c r="K375" i="8"/>
  <c r="AE375" i="8" s="1"/>
  <c r="J375" i="8"/>
  <c r="I375" i="8"/>
  <c r="AC375" i="8" s="1"/>
  <c r="H375" i="8"/>
  <c r="AB375" i="8" s="1"/>
  <c r="G375" i="8"/>
  <c r="AA375" i="8" s="1"/>
  <c r="F375" i="8"/>
  <c r="E375" i="8"/>
  <c r="Y375" i="8" s="1"/>
  <c r="AI375" i="8" s="1"/>
  <c r="AR374" i="8"/>
  <c r="AQ374" i="8"/>
  <c r="AH374" i="8"/>
  <c r="M374" i="8"/>
  <c r="K374" i="8"/>
  <c r="AE374" i="8" s="1"/>
  <c r="AO374" i="8" s="1"/>
  <c r="J374" i="8"/>
  <c r="AD374" i="8" s="1"/>
  <c r="I374" i="8"/>
  <c r="AC374" i="8" s="1"/>
  <c r="H374" i="8"/>
  <c r="AB374" i="8" s="1"/>
  <c r="G374" i="8"/>
  <c r="AA374" i="8" s="1"/>
  <c r="F374" i="8"/>
  <c r="Z374" i="8" s="1"/>
  <c r="E374" i="8"/>
  <c r="AR373" i="8"/>
  <c r="AQ373" i="8"/>
  <c r="AH373" i="8"/>
  <c r="M373" i="8"/>
  <c r="K373" i="8"/>
  <c r="AE373" i="8" s="1"/>
  <c r="J373" i="8"/>
  <c r="AD373" i="8" s="1"/>
  <c r="AN373" i="8" s="1"/>
  <c r="I373" i="8"/>
  <c r="AC373" i="8" s="1"/>
  <c r="AM373" i="8" s="1"/>
  <c r="H373" i="8"/>
  <c r="AB373" i="8" s="1"/>
  <c r="G373" i="8"/>
  <c r="AA373" i="8" s="1"/>
  <c r="F373" i="8"/>
  <c r="E373" i="8"/>
  <c r="Y373" i="8" s="1"/>
  <c r="AR372" i="8"/>
  <c r="AQ372" i="8"/>
  <c r="AH372" i="8"/>
  <c r="AD372" i="8"/>
  <c r="AC372" i="8"/>
  <c r="AM372" i="8" s="1"/>
  <c r="M372" i="8"/>
  <c r="K372" i="8"/>
  <c r="AE372" i="8" s="1"/>
  <c r="AO372" i="8" s="1"/>
  <c r="J372" i="8"/>
  <c r="I372" i="8"/>
  <c r="H372" i="8"/>
  <c r="AB372" i="8" s="1"/>
  <c r="AL372" i="8" s="1"/>
  <c r="G372" i="8"/>
  <c r="AA372" i="8" s="1"/>
  <c r="F372" i="8"/>
  <c r="Z372" i="8" s="1"/>
  <c r="AJ372" i="8" s="1"/>
  <c r="E372" i="8"/>
  <c r="AR371" i="8"/>
  <c r="AQ371" i="8"/>
  <c r="AH371" i="8"/>
  <c r="M371" i="8"/>
  <c r="K371" i="8"/>
  <c r="AE371" i="8" s="1"/>
  <c r="J371" i="8"/>
  <c r="AD371" i="8" s="1"/>
  <c r="AN371" i="8" s="1"/>
  <c r="I371" i="8"/>
  <c r="AC371" i="8" s="1"/>
  <c r="AM371" i="8" s="1"/>
  <c r="H371" i="8"/>
  <c r="AB371" i="8" s="1"/>
  <c r="G371" i="8"/>
  <c r="AA371" i="8" s="1"/>
  <c r="AK371" i="8" s="1"/>
  <c r="F371" i="8"/>
  <c r="Z371" i="8" s="1"/>
  <c r="E371" i="8"/>
  <c r="Y371" i="8" s="1"/>
  <c r="AR370" i="8"/>
  <c r="AQ370" i="8"/>
  <c r="AH370" i="8"/>
  <c r="M370" i="8"/>
  <c r="K370" i="8"/>
  <c r="AE370" i="8" s="1"/>
  <c r="J370" i="8"/>
  <c r="AD370" i="8" s="1"/>
  <c r="I370" i="8"/>
  <c r="AC370" i="8" s="1"/>
  <c r="H370" i="8"/>
  <c r="AB370" i="8" s="1"/>
  <c r="AL370" i="8" s="1"/>
  <c r="G370" i="8"/>
  <c r="AA370" i="8" s="1"/>
  <c r="F370" i="8"/>
  <c r="Z370" i="8" s="1"/>
  <c r="E370" i="8"/>
  <c r="AR369" i="8"/>
  <c r="AQ369" i="8"/>
  <c r="AH369" i="8"/>
  <c r="Y369" i="8"/>
  <c r="AI369" i="8" s="1"/>
  <c r="M369" i="8"/>
  <c r="K369" i="8"/>
  <c r="AE369" i="8" s="1"/>
  <c r="J369" i="8"/>
  <c r="AD369" i="8" s="1"/>
  <c r="I369" i="8"/>
  <c r="AC369" i="8" s="1"/>
  <c r="H369" i="8"/>
  <c r="AB369" i="8" s="1"/>
  <c r="G369" i="8"/>
  <c r="AA369" i="8" s="1"/>
  <c r="F369" i="8"/>
  <c r="Z369" i="8" s="1"/>
  <c r="E369" i="8"/>
  <c r="AR368" i="8"/>
  <c r="AQ368" i="8"/>
  <c r="AL368" i="8"/>
  <c r="AH368" i="8"/>
  <c r="AM368" i="8" s="1"/>
  <c r="M368" i="8"/>
  <c r="K368" i="8"/>
  <c r="AE368" i="8" s="1"/>
  <c r="AO368" i="8" s="1"/>
  <c r="J368" i="8"/>
  <c r="AD368" i="8" s="1"/>
  <c r="I368" i="8"/>
  <c r="AC368" i="8" s="1"/>
  <c r="H368" i="8"/>
  <c r="AB368" i="8" s="1"/>
  <c r="G368" i="8"/>
  <c r="AA368" i="8" s="1"/>
  <c r="F368" i="8"/>
  <c r="Z368" i="8" s="1"/>
  <c r="E368" i="8"/>
  <c r="AR367" i="8"/>
  <c r="AQ367" i="8"/>
  <c r="AH367" i="8"/>
  <c r="M367" i="8"/>
  <c r="K367" i="8"/>
  <c r="AE367" i="8" s="1"/>
  <c r="J367" i="8"/>
  <c r="AD367" i="8" s="1"/>
  <c r="AN367" i="8" s="1"/>
  <c r="I367" i="8"/>
  <c r="AC367" i="8" s="1"/>
  <c r="H367" i="8"/>
  <c r="AB367" i="8" s="1"/>
  <c r="G367" i="8"/>
  <c r="F367" i="8"/>
  <c r="Z367" i="8" s="1"/>
  <c r="E367" i="8"/>
  <c r="Y367" i="8" s="1"/>
  <c r="AR366" i="8"/>
  <c r="AQ366" i="8"/>
  <c r="AJ366" i="8"/>
  <c r="AH366" i="8"/>
  <c r="AC366" i="8"/>
  <c r="M366" i="8"/>
  <c r="K366" i="8"/>
  <c r="AE366" i="8" s="1"/>
  <c r="J366" i="8"/>
  <c r="AD366" i="8" s="1"/>
  <c r="I366" i="8"/>
  <c r="H366" i="8"/>
  <c r="AB366" i="8" s="1"/>
  <c r="G366" i="8"/>
  <c r="AA366" i="8" s="1"/>
  <c r="F366" i="8"/>
  <c r="Z366" i="8" s="1"/>
  <c r="E366" i="8"/>
  <c r="AR365" i="8"/>
  <c r="AQ365" i="8"/>
  <c r="AH365" i="8"/>
  <c r="AE365" i="8"/>
  <c r="M365" i="8"/>
  <c r="K365" i="8"/>
  <c r="J365" i="8"/>
  <c r="AD365" i="8" s="1"/>
  <c r="I365" i="8"/>
  <c r="AC365" i="8" s="1"/>
  <c r="H365" i="8"/>
  <c r="AB365" i="8" s="1"/>
  <c r="G365" i="8"/>
  <c r="AA365" i="8" s="1"/>
  <c r="AK365" i="8" s="1"/>
  <c r="F365" i="8"/>
  <c r="E365" i="8"/>
  <c r="Y365" i="8" s="1"/>
  <c r="AR364" i="8"/>
  <c r="AQ364" i="8"/>
  <c r="AH364" i="8"/>
  <c r="AO364" i="8" s="1"/>
  <c r="AC364" i="8"/>
  <c r="M364" i="8"/>
  <c r="K364" i="8"/>
  <c r="AE364" i="8" s="1"/>
  <c r="J364" i="8"/>
  <c r="AD364" i="8" s="1"/>
  <c r="I364" i="8"/>
  <c r="H364" i="8"/>
  <c r="AB364" i="8" s="1"/>
  <c r="G364" i="8"/>
  <c r="AA364" i="8" s="1"/>
  <c r="F364" i="8"/>
  <c r="Z364" i="8" s="1"/>
  <c r="AJ364" i="8" s="1"/>
  <c r="E364" i="8"/>
  <c r="AR363" i="8"/>
  <c r="AQ363" i="8"/>
  <c r="AH363" i="8"/>
  <c r="M363" i="8"/>
  <c r="K363" i="8"/>
  <c r="AE363" i="8" s="1"/>
  <c r="J363" i="8"/>
  <c r="AD363" i="8" s="1"/>
  <c r="I363" i="8"/>
  <c r="AC363" i="8" s="1"/>
  <c r="H363" i="8"/>
  <c r="AB363" i="8" s="1"/>
  <c r="G363" i="8"/>
  <c r="AA363" i="8" s="1"/>
  <c r="F363" i="8"/>
  <c r="E363" i="8"/>
  <c r="Y363" i="8" s="1"/>
  <c r="AR362" i="8"/>
  <c r="AQ362" i="8"/>
  <c r="AH362" i="8"/>
  <c r="AL362" i="8" s="1"/>
  <c r="AC362" i="8"/>
  <c r="M362" i="8"/>
  <c r="K362" i="8"/>
  <c r="AE362" i="8" s="1"/>
  <c r="J362" i="8"/>
  <c r="AD362" i="8" s="1"/>
  <c r="I362" i="8"/>
  <c r="H362" i="8"/>
  <c r="AB362" i="8" s="1"/>
  <c r="G362" i="8"/>
  <c r="AA362" i="8" s="1"/>
  <c r="F362" i="8"/>
  <c r="Z362" i="8" s="1"/>
  <c r="AJ362" i="8" s="1"/>
  <c r="E362" i="8"/>
  <c r="AR361" i="8"/>
  <c r="AQ361" i="8"/>
  <c r="AH361" i="8"/>
  <c r="M361" i="8"/>
  <c r="K361" i="8"/>
  <c r="AE361" i="8" s="1"/>
  <c r="J361" i="8"/>
  <c r="AD361" i="8" s="1"/>
  <c r="I361" i="8"/>
  <c r="AC361" i="8" s="1"/>
  <c r="H361" i="8"/>
  <c r="AB361" i="8" s="1"/>
  <c r="G361" i="8"/>
  <c r="AA361" i="8" s="1"/>
  <c r="F361" i="8"/>
  <c r="Z361" i="8" s="1"/>
  <c r="E361" i="8"/>
  <c r="Y361" i="8" s="1"/>
  <c r="AR360" i="8"/>
  <c r="AQ360" i="8"/>
  <c r="AH360" i="8"/>
  <c r="M360" i="8"/>
  <c r="K360" i="8"/>
  <c r="AE360" i="8" s="1"/>
  <c r="J360" i="8"/>
  <c r="AD360" i="8" s="1"/>
  <c r="I360" i="8"/>
  <c r="AC360" i="8" s="1"/>
  <c r="H360" i="8"/>
  <c r="AB360" i="8" s="1"/>
  <c r="G360" i="8"/>
  <c r="AA360" i="8" s="1"/>
  <c r="F360" i="8"/>
  <c r="Z360" i="8" s="1"/>
  <c r="AJ360" i="8" s="1"/>
  <c r="E360" i="8"/>
  <c r="AR359" i="8"/>
  <c r="AQ359" i="8"/>
  <c r="AM359" i="8"/>
  <c r="AH359" i="8"/>
  <c r="AD359" i="8"/>
  <c r="M359" i="8"/>
  <c r="K359" i="8"/>
  <c r="AE359" i="8" s="1"/>
  <c r="J359" i="8"/>
  <c r="I359" i="8"/>
  <c r="AC359" i="8" s="1"/>
  <c r="H359" i="8"/>
  <c r="AB359" i="8" s="1"/>
  <c r="G359" i="8"/>
  <c r="AA359" i="8" s="1"/>
  <c r="F359" i="8"/>
  <c r="E359" i="8"/>
  <c r="Y359" i="8" s="1"/>
  <c r="AR358" i="8"/>
  <c r="AQ358" i="8"/>
  <c r="AH358" i="8"/>
  <c r="Z358" i="8"/>
  <c r="AJ358" i="8" s="1"/>
  <c r="M358" i="8"/>
  <c r="K358" i="8"/>
  <c r="AE358" i="8" s="1"/>
  <c r="J358" i="8"/>
  <c r="AD358" i="8" s="1"/>
  <c r="I358" i="8"/>
  <c r="AC358" i="8" s="1"/>
  <c r="H358" i="8"/>
  <c r="AB358" i="8" s="1"/>
  <c r="G358" i="8"/>
  <c r="AA358" i="8" s="1"/>
  <c r="F358" i="8"/>
  <c r="E358" i="8"/>
  <c r="AR357" i="8"/>
  <c r="AQ357" i="8"/>
  <c r="AH357" i="8"/>
  <c r="AB357" i="8"/>
  <c r="M357" i="8"/>
  <c r="K357" i="8"/>
  <c r="AE357" i="8" s="1"/>
  <c r="J357" i="8"/>
  <c r="AD357" i="8" s="1"/>
  <c r="I357" i="8"/>
  <c r="AC357" i="8" s="1"/>
  <c r="H357" i="8"/>
  <c r="G357" i="8"/>
  <c r="AA357" i="8" s="1"/>
  <c r="F357" i="8"/>
  <c r="E357" i="8"/>
  <c r="Y357" i="8" s="1"/>
  <c r="AR356" i="8"/>
  <c r="AQ356" i="8"/>
  <c r="AH356" i="8"/>
  <c r="AC356" i="8"/>
  <c r="M356" i="8"/>
  <c r="K356" i="8"/>
  <c r="AE356" i="8" s="1"/>
  <c r="AO356" i="8" s="1"/>
  <c r="J356" i="8"/>
  <c r="AD356" i="8" s="1"/>
  <c r="I356" i="8"/>
  <c r="H356" i="8"/>
  <c r="AB356" i="8" s="1"/>
  <c r="G356" i="8"/>
  <c r="AA356" i="8" s="1"/>
  <c r="F356" i="8"/>
  <c r="Z356" i="8" s="1"/>
  <c r="E356" i="8"/>
  <c r="AR355" i="8"/>
  <c r="AQ355" i="8"/>
  <c r="AH355" i="8"/>
  <c r="M355" i="8"/>
  <c r="K355" i="8"/>
  <c r="AE355" i="8" s="1"/>
  <c r="J355" i="8"/>
  <c r="AD355" i="8" s="1"/>
  <c r="AN355" i="8" s="1"/>
  <c r="I355" i="8"/>
  <c r="AC355" i="8" s="1"/>
  <c r="H355" i="8"/>
  <c r="AB355" i="8" s="1"/>
  <c r="G355" i="8"/>
  <c r="AA355" i="8" s="1"/>
  <c r="F355" i="8"/>
  <c r="Z355" i="8" s="1"/>
  <c r="E355" i="8"/>
  <c r="AR354" i="8"/>
  <c r="AQ354" i="8"/>
  <c r="AH354" i="8"/>
  <c r="M354" i="8"/>
  <c r="K354" i="8"/>
  <c r="AE354" i="8" s="1"/>
  <c r="J354" i="8"/>
  <c r="AD354" i="8" s="1"/>
  <c r="I354" i="8"/>
  <c r="AC354" i="8" s="1"/>
  <c r="H354" i="8"/>
  <c r="AB354" i="8" s="1"/>
  <c r="G354" i="8"/>
  <c r="AA354" i="8" s="1"/>
  <c r="F354" i="8"/>
  <c r="Z354" i="8" s="1"/>
  <c r="AJ354" i="8" s="1"/>
  <c r="E354" i="8"/>
  <c r="AR353" i="8"/>
  <c r="AQ353" i="8"/>
  <c r="AH353" i="8"/>
  <c r="AM353" i="8" s="1"/>
  <c r="M353" i="8"/>
  <c r="K353" i="8"/>
  <c r="AE353" i="8" s="1"/>
  <c r="J353" i="8"/>
  <c r="AD353" i="8" s="1"/>
  <c r="I353" i="8"/>
  <c r="AC353" i="8" s="1"/>
  <c r="H353" i="8"/>
  <c r="AB353" i="8" s="1"/>
  <c r="G353" i="8"/>
  <c r="AA353" i="8" s="1"/>
  <c r="F353" i="8"/>
  <c r="Z353" i="8" s="1"/>
  <c r="E353" i="8"/>
  <c r="Y353" i="8" s="1"/>
  <c r="AR352" i="8"/>
  <c r="AQ352" i="8"/>
  <c r="AH352" i="8"/>
  <c r="M352" i="8"/>
  <c r="K352" i="8"/>
  <c r="AE352" i="8" s="1"/>
  <c r="J352" i="8"/>
  <c r="AD352" i="8" s="1"/>
  <c r="I352" i="8"/>
  <c r="AC352" i="8" s="1"/>
  <c r="H352" i="8"/>
  <c r="AB352" i="8" s="1"/>
  <c r="AL352" i="8" s="1"/>
  <c r="G352" i="8"/>
  <c r="AA352" i="8" s="1"/>
  <c r="F352" i="8"/>
  <c r="Z352" i="8" s="1"/>
  <c r="E352" i="8"/>
  <c r="AR351" i="8"/>
  <c r="AQ351" i="8"/>
  <c r="AH351" i="8"/>
  <c r="M351" i="8"/>
  <c r="K351" i="8"/>
  <c r="AE351" i="8" s="1"/>
  <c r="J351" i="8"/>
  <c r="AD351" i="8" s="1"/>
  <c r="I351" i="8"/>
  <c r="AC351" i="8" s="1"/>
  <c r="H351" i="8"/>
  <c r="AB351" i="8" s="1"/>
  <c r="G351" i="8"/>
  <c r="AA351" i="8" s="1"/>
  <c r="AK351" i="8" s="1"/>
  <c r="F351" i="8"/>
  <c r="E351" i="8"/>
  <c r="Y351" i="8" s="1"/>
  <c r="AR350" i="8"/>
  <c r="AQ350" i="8"/>
  <c r="AH350" i="8"/>
  <c r="M350" i="8"/>
  <c r="K350" i="8"/>
  <c r="AE350" i="8" s="1"/>
  <c r="J350" i="8"/>
  <c r="AD350" i="8" s="1"/>
  <c r="I350" i="8"/>
  <c r="AC350" i="8" s="1"/>
  <c r="AM350" i="8" s="1"/>
  <c r="H350" i="8"/>
  <c r="AB350" i="8" s="1"/>
  <c r="G350" i="8"/>
  <c r="AA350" i="8" s="1"/>
  <c r="F350" i="8"/>
  <c r="Z350" i="8" s="1"/>
  <c r="E350" i="8"/>
  <c r="AR349" i="8"/>
  <c r="AQ349" i="8"/>
  <c r="AH349" i="8"/>
  <c r="M349" i="8"/>
  <c r="K349" i="8"/>
  <c r="AE349" i="8" s="1"/>
  <c r="J349" i="8"/>
  <c r="AD349" i="8" s="1"/>
  <c r="I349" i="8"/>
  <c r="AC349" i="8" s="1"/>
  <c r="AM349" i="8" s="1"/>
  <c r="H349" i="8"/>
  <c r="AB349" i="8" s="1"/>
  <c r="G349" i="8"/>
  <c r="AA349" i="8" s="1"/>
  <c r="F349" i="8"/>
  <c r="Z349" i="8" s="1"/>
  <c r="E349" i="8"/>
  <c r="Y349" i="8" s="1"/>
  <c r="AI349" i="8" s="1"/>
  <c r="AR348" i="8"/>
  <c r="AQ348" i="8"/>
  <c r="AH348" i="8"/>
  <c r="AD348" i="8"/>
  <c r="M348" i="8"/>
  <c r="K348" i="8"/>
  <c r="AE348" i="8" s="1"/>
  <c r="J348" i="8"/>
  <c r="I348" i="8"/>
  <c r="AC348" i="8" s="1"/>
  <c r="AM348" i="8" s="1"/>
  <c r="H348" i="8"/>
  <c r="AB348" i="8" s="1"/>
  <c r="AL348" i="8" s="1"/>
  <c r="G348" i="8"/>
  <c r="AA348" i="8" s="1"/>
  <c r="F348" i="8"/>
  <c r="Z348" i="8" s="1"/>
  <c r="E348" i="8"/>
  <c r="AR347" i="8"/>
  <c r="AQ347" i="8"/>
  <c r="AH347" i="8"/>
  <c r="AB347" i="8"/>
  <c r="M347" i="8"/>
  <c r="K347" i="8"/>
  <c r="AE347" i="8" s="1"/>
  <c r="J347" i="8"/>
  <c r="AD347" i="8" s="1"/>
  <c r="I347" i="8"/>
  <c r="H347" i="8"/>
  <c r="G347" i="8"/>
  <c r="AA347" i="8" s="1"/>
  <c r="F347" i="8"/>
  <c r="Z347" i="8" s="1"/>
  <c r="E347" i="8"/>
  <c r="Y347" i="8" s="1"/>
  <c r="AR346" i="8"/>
  <c r="AQ346" i="8"/>
  <c r="AH346" i="8"/>
  <c r="M346" i="8"/>
  <c r="K346" i="8"/>
  <c r="AE346" i="8" s="1"/>
  <c r="J346" i="8"/>
  <c r="AD346" i="8" s="1"/>
  <c r="I346" i="8"/>
  <c r="AC346" i="8" s="1"/>
  <c r="H346" i="8"/>
  <c r="AB346" i="8" s="1"/>
  <c r="G346" i="8"/>
  <c r="AA346" i="8" s="1"/>
  <c r="F346" i="8"/>
  <c r="Z346" i="8" s="1"/>
  <c r="E346" i="8"/>
  <c r="AR345" i="8"/>
  <c r="AQ345" i="8"/>
  <c r="AH345" i="8"/>
  <c r="M345" i="8"/>
  <c r="K345" i="8"/>
  <c r="AE345" i="8" s="1"/>
  <c r="J345" i="8"/>
  <c r="AD345" i="8" s="1"/>
  <c r="I345" i="8"/>
  <c r="AC345" i="8" s="1"/>
  <c r="AM345" i="8" s="1"/>
  <c r="H345" i="8"/>
  <c r="AB345" i="8" s="1"/>
  <c r="G345" i="8"/>
  <c r="AA345" i="8" s="1"/>
  <c r="F345" i="8"/>
  <c r="Z345" i="8" s="1"/>
  <c r="E345" i="8"/>
  <c r="Y345" i="8" s="1"/>
  <c r="AR344" i="8"/>
  <c r="AQ344" i="8"/>
  <c r="AH344" i="8"/>
  <c r="AO344" i="8" s="1"/>
  <c r="M344" i="8"/>
  <c r="K344" i="8"/>
  <c r="AE344" i="8" s="1"/>
  <c r="J344" i="8"/>
  <c r="AD344" i="8" s="1"/>
  <c r="I344" i="8"/>
  <c r="AC344" i="8" s="1"/>
  <c r="H344" i="8"/>
  <c r="AB344" i="8" s="1"/>
  <c r="G344" i="8"/>
  <c r="AA344" i="8" s="1"/>
  <c r="F344" i="8"/>
  <c r="Z344" i="8" s="1"/>
  <c r="E344" i="8"/>
  <c r="AR343" i="8"/>
  <c r="AQ343" i="8"/>
  <c r="AH343" i="8"/>
  <c r="M343" i="8"/>
  <c r="K343" i="8"/>
  <c r="AE343" i="8" s="1"/>
  <c r="J343" i="8"/>
  <c r="AD343" i="8" s="1"/>
  <c r="I343" i="8"/>
  <c r="AC343" i="8" s="1"/>
  <c r="H343" i="8"/>
  <c r="AB343" i="8" s="1"/>
  <c r="AL343" i="8" s="1"/>
  <c r="G343" i="8"/>
  <c r="F343" i="8"/>
  <c r="Z343" i="8" s="1"/>
  <c r="E343" i="8"/>
  <c r="Y343" i="8" s="1"/>
  <c r="AR342" i="8"/>
  <c r="AQ342" i="8"/>
  <c r="AH342" i="8"/>
  <c r="AD342" i="8"/>
  <c r="M342" i="8"/>
  <c r="K342" i="8"/>
  <c r="AE342" i="8" s="1"/>
  <c r="J342" i="8"/>
  <c r="I342" i="8"/>
  <c r="AC342" i="8" s="1"/>
  <c r="H342" i="8"/>
  <c r="AB342" i="8" s="1"/>
  <c r="AL342" i="8" s="1"/>
  <c r="G342" i="8"/>
  <c r="AA342" i="8" s="1"/>
  <c r="F342" i="8"/>
  <c r="Z342" i="8" s="1"/>
  <c r="E342" i="8"/>
  <c r="AR341" i="8"/>
  <c r="AQ341" i="8"/>
  <c r="AH341" i="8"/>
  <c r="M341" i="8"/>
  <c r="K341" i="8"/>
  <c r="AE341" i="8" s="1"/>
  <c r="J341" i="8"/>
  <c r="AD341" i="8" s="1"/>
  <c r="I341" i="8"/>
  <c r="AC341" i="8" s="1"/>
  <c r="H341" i="8"/>
  <c r="AB341" i="8" s="1"/>
  <c r="G341" i="8"/>
  <c r="AA341" i="8" s="1"/>
  <c r="AK341" i="8" s="1"/>
  <c r="F341" i="8"/>
  <c r="E341" i="8"/>
  <c r="Y341" i="8" s="1"/>
  <c r="AR340" i="8"/>
  <c r="AQ340" i="8"/>
  <c r="AH340" i="8"/>
  <c r="M340" i="8"/>
  <c r="K340" i="8"/>
  <c r="AE340" i="8" s="1"/>
  <c r="J340" i="8"/>
  <c r="AD340" i="8" s="1"/>
  <c r="I340" i="8"/>
  <c r="AC340" i="8" s="1"/>
  <c r="H340" i="8"/>
  <c r="AB340" i="8" s="1"/>
  <c r="G340" i="8"/>
  <c r="AA340" i="8" s="1"/>
  <c r="F340" i="8"/>
  <c r="Z340" i="8" s="1"/>
  <c r="E340" i="8"/>
  <c r="AR339" i="8"/>
  <c r="AQ339" i="8"/>
  <c r="AH339" i="8"/>
  <c r="M339" i="8"/>
  <c r="K339" i="8"/>
  <c r="AE339" i="8" s="1"/>
  <c r="J339" i="8"/>
  <c r="AD339" i="8" s="1"/>
  <c r="I339" i="8"/>
  <c r="AC339" i="8" s="1"/>
  <c r="H339" i="8"/>
  <c r="AB339" i="8" s="1"/>
  <c r="G339" i="8"/>
  <c r="AA339" i="8" s="1"/>
  <c r="AK339" i="8" s="1"/>
  <c r="F339" i="8"/>
  <c r="E339" i="8"/>
  <c r="Y339" i="8" s="1"/>
  <c r="AR338" i="8"/>
  <c r="AQ338" i="8"/>
  <c r="AH338" i="8"/>
  <c r="M338" i="8"/>
  <c r="K338" i="8"/>
  <c r="AE338" i="8" s="1"/>
  <c r="J338" i="8"/>
  <c r="AD338" i="8" s="1"/>
  <c r="I338" i="8"/>
  <c r="AC338" i="8" s="1"/>
  <c r="H338" i="8"/>
  <c r="AB338" i="8" s="1"/>
  <c r="G338" i="8"/>
  <c r="AA338" i="8" s="1"/>
  <c r="F338" i="8"/>
  <c r="Z338" i="8" s="1"/>
  <c r="E338" i="8"/>
  <c r="AR337" i="8"/>
  <c r="AQ337" i="8"/>
  <c r="AH337" i="8"/>
  <c r="M337" i="8"/>
  <c r="K337" i="8"/>
  <c r="AE337" i="8" s="1"/>
  <c r="J337" i="8"/>
  <c r="AD337" i="8" s="1"/>
  <c r="I337" i="8"/>
  <c r="AC337" i="8" s="1"/>
  <c r="H337" i="8"/>
  <c r="AB337" i="8" s="1"/>
  <c r="G337" i="8"/>
  <c r="AA337" i="8" s="1"/>
  <c r="F337" i="8"/>
  <c r="Z337" i="8" s="1"/>
  <c r="E337" i="8"/>
  <c r="Y337" i="8" s="1"/>
  <c r="AR336" i="8"/>
  <c r="AQ336" i="8"/>
  <c r="AH336" i="8"/>
  <c r="AD336" i="8"/>
  <c r="M336" i="8"/>
  <c r="K336" i="8"/>
  <c r="AE336" i="8" s="1"/>
  <c r="J336" i="8"/>
  <c r="I336" i="8"/>
  <c r="AC336" i="8" s="1"/>
  <c r="H336" i="8"/>
  <c r="AB336" i="8" s="1"/>
  <c r="G336" i="8"/>
  <c r="AA336" i="8" s="1"/>
  <c r="F336" i="8"/>
  <c r="E336" i="8"/>
  <c r="Y336" i="8" s="1"/>
  <c r="AR335" i="8"/>
  <c r="AQ335" i="8"/>
  <c r="AH335" i="8"/>
  <c r="Z335" i="8"/>
  <c r="AJ335" i="8" s="1"/>
  <c r="M335" i="8"/>
  <c r="K335" i="8"/>
  <c r="AE335" i="8" s="1"/>
  <c r="J335" i="8"/>
  <c r="AD335" i="8" s="1"/>
  <c r="I335" i="8"/>
  <c r="AC335" i="8" s="1"/>
  <c r="AM335" i="8" s="1"/>
  <c r="H335" i="8"/>
  <c r="AB335" i="8" s="1"/>
  <c r="G335" i="8"/>
  <c r="AA335" i="8" s="1"/>
  <c r="F335" i="8"/>
  <c r="E335" i="8"/>
  <c r="AR334" i="8"/>
  <c r="AQ334" i="8"/>
  <c r="AH334" i="8"/>
  <c r="AB334" i="8"/>
  <c r="M334" i="8"/>
  <c r="K334" i="8"/>
  <c r="AE334" i="8" s="1"/>
  <c r="J334" i="8"/>
  <c r="AD334" i="8" s="1"/>
  <c r="I334" i="8"/>
  <c r="AC334" i="8" s="1"/>
  <c r="H334" i="8"/>
  <c r="G334" i="8"/>
  <c r="AA334" i="8" s="1"/>
  <c r="F334" i="8"/>
  <c r="E334" i="8"/>
  <c r="Y334" i="8" s="1"/>
  <c r="AR333" i="8"/>
  <c r="AQ333" i="8"/>
  <c r="AH333" i="8"/>
  <c r="M333" i="8"/>
  <c r="K333" i="8"/>
  <c r="AE333" i="8" s="1"/>
  <c r="J333" i="8"/>
  <c r="AD333" i="8" s="1"/>
  <c r="I333" i="8"/>
  <c r="AC333" i="8" s="1"/>
  <c r="H333" i="8"/>
  <c r="AB333" i="8" s="1"/>
  <c r="AL333" i="8" s="1"/>
  <c r="G333" i="8"/>
  <c r="AA333" i="8" s="1"/>
  <c r="F333" i="8"/>
  <c r="Z333" i="8" s="1"/>
  <c r="AJ333" i="8" s="1"/>
  <c r="E333" i="8"/>
  <c r="AR332" i="8"/>
  <c r="AQ332" i="8"/>
  <c r="AH332" i="8"/>
  <c r="AB332" i="8"/>
  <c r="M332" i="8"/>
  <c r="K332" i="8"/>
  <c r="AE332" i="8" s="1"/>
  <c r="J332" i="8"/>
  <c r="AD332" i="8" s="1"/>
  <c r="I332" i="8"/>
  <c r="AC332" i="8" s="1"/>
  <c r="H332" i="8"/>
  <c r="G332" i="8"/>
  <c r="AA332" i="8" s="1"/>
  <c r="F332" i="8"/>
  <c r="E332" i="8"/>
  <c r="Y332" i="8" s="1"/>
  <c r="AR331" i="8"/>
  <c r="AQ331" i="8"/>
  <c r="AH331" i="8"/>
  <c r="Z331" i="8"/>
  <c r="M331" i="8"/>
  <c r="K331" i="8"/>
  <c r="AE331" i="8" s="1"/>
  <c r="J331" i="8"/>
  <c r="AD331" i="8" s="1"/>
  <c r="I331" i="8"/>
  <c r="AC331" i="8" s="1"/>
  <c r="AM331" i="8" s="1"/>
  <c r="H331" i="8"/>
  <c r="AB331" i="8" s="1"/>
  <c r="G331" i="8"/>
  <c r="AA331" i="8" s="1"/>
  <c r="F331" i="8"/>
  <c r="E331" i="8"/>
  <c r="AR330" i="8"/>
  <c r="AQ330" i="8"/>
  <c r="AH330" i="8"/>
  <c r="AD330" i="8"/>
  <c r="M330" i="8"/>
  <c r="K330" i="8"/>
  <c r="AE330" i="8" s="1"/>
  <c r="J330" i="8"/>
  <c r="I330" i="8"/>
  <c r="AC330" i="8" s="1"/>
  <c r="H330" i="8"/>
  <c r="AB330" i="8" s="1"/>
  <c r="G330" i="8"/>
  <c r="AA330" i="8" s="1"/>
  <c r="F330" i="8"/>
  <c r="E330" i="8"/>
  <c r="Y330" i="8" s="1"/>
  <c r="AR329" i="8"/>
  <c r="AQ329" i="8"/>
  <c r="AH329" i="8"/>
  <c r="M329" i="8"/>
  <c r="K329" i="8"/>
  <c r="AE329" i="8" s="1"/>
  <c r="J329" i="8"/>
  <c r="AD329" i="8" s="1"/>
  <c r="I329" i="8"/>
  <c r="AC329" i="8" s="1"/>
  <c r="AM329" i="8" s="1"/>
  <c r="H329" i="8"/>
  <c r="AB329" i="8" s="1"/>
  <c r="AL329" i="8" s="1"/>
  <c r="G329" i="8"/>
  <c r="AA329" i="8" s="1"/>
  <c r="F329" i="8"/>
  <c r="Z329" i="8" s="1"/>
  <c r="AJ329" i="8" s="1"/>
  <c r="E329" i="8"/>
  <c r="AR328" i="8"/>
  <c r="AQ328" i="8"/>
  <c r="AH328" i="8"/>
  <c r="M328" i="8"/>
  <c r="K328" i="8"/>
  <c r="AE328" i="8" s="1"/>
  <c r="J328" i="8"/>
  <c r="AD328" i="8" s="1"/>
  <c r="I328" i="8"/>
  <c r="AC328" i="8" s="1"/>
  <c r="H328" i="8"/>
  <c r="AB328" i="8" s="1"/>
  <c r="G328" i="8"/>
  <c r="AA328" i="8" s="1"/>
  <c r="F328" i="8"/>
  <c r="E328" i="8"/>
  <c r="Y328" i="8" s="1"/>
  <c r="AR327" i="8"/>
  <c r="AQ327" i="8"/>
  <c r="AH327" i="8"/>
  <c r="M327" i="8"/>
  <c r="K327" i="8"/>
  <c r="AE327" i="8" s="1"/>
  <c r="AO327" i="8" s="1"/>
  <c r="J327" i="8"/>
  <c r="AD327" i="8" s="1"/>
  <c r="I327" i="8"/>
  <c r="AC327" i="8" s="1"/>
  <c r="AM327" i="8" s="1"/>
  <c r="H327" i="8"/>
  <c r="AB327" i="8" s="1"/>
  <c r="AL327" i="8" s="1"/>
  <c r="G327" i="8"/>
  <c r="AA327" i="8" s="1"/>
  <c r="F327" i="8"/>
  <c r="Z327" i="8" s="1"/>
  <c r="AJ327" i="8" s="1"/>
  <c r="E327" i="8"/>
  <c r="AR326" i="8"/>
  <c r="AQ326" i="8"/>
  <c r="AH326" i="8"/>
  <c r="AD326" i="8"/>
  <c r="M326" i="8"/>
  <c r="K326" i="8"/>
  <c r="AE326" i="8" s="1"/>
  <c r="J326" i="8"/>
  <c r="I326" i="8"/>
  <c r="AC326" i="8" s="1"/>
  <c r="H326" i="8"/>
  <c r="AB326" i="8" s="1"/>
  <c r="G326" i="8"/>
  <c r="AA326" i="8" s="1"/>
  <c r="AK326" i="8" s="1"/>
  <c r="F326" i="8"/>
  <c r="E326" i="8"/>
  <c r="Y326" i="8" s="1"/>
  <c r="AR325" i="8"/>
  <c r="AQ325" i="8"/>
  <c r="AH325" i="8"/>
  <c r="M325" i="8"/>
  <c r="K325" i="8"/>
  <c r="AE325" i="8" s="1"/>
  <c r="J325" i="8"/>
  <c r="AD325" i="8" s="1"/>
  <c r="I325" i="8"/>
  <c r="AC325" i="8" s="1"/>
  <c r="H325" i="8"/>
  <c r="AB325" i="8" s="1"/>
  <c r="G325" i="8"/>
  <c r="AA325" i="8" s="1"/>
  <c r="F325" i="8"/>
  <c r="Z325" i="8" s="1"/>
  <c r="AJ325" i="8" s="1"/>
  <c r="E325" i="8"/>
  <c r="AR324" i="8"/>
  <c r="AQ324" i="8"/>
  <c r="AH324" i="8"/>
  <c r="AB324" i="8"/>
  <c r="M324" i="8"/>
  <c r="K324" i="8"/>
  <c r="AE324" i="8" s="1"/>
  <c r="J324" i="8"/>
  <c r="AD324" i="8" s="1"/>
  <c r="I324" i="8"/>
  <c r="AC324" i="8" s="1"/>
  <c r="H324" i="8"/>
  <c r="G324" i="8"/>
  <c r="AA324" i="8" s="1"/>
  <c r="F324" i="8"/>
  <c r="E324" i="8"/>
  <c r="Y324" i="8" s="1"/>
  <c r="AR323" i="8"/>
  <c r="AQ323" i="8"/>
  <c r="AH323" i="8"/>
  <c r="M323" i="8"/>
  <c r="K323" i="8"/>
  <c r="AE323" i="8" s="1"/>
  <c r="AO323" i="8" s="1"/>
  <c r="J323" i="8"/>
  <c r="AD323" i="8" s="1"/>
  <c r="I323" i="8"/>
  <c r="AC323" i="8" s="1"/>
  <c r="AM323" i="8" s="1"/>
  <c r="H323" i="8"/>
  <c r="AB323" i="8" s="1"/>
  <c r="AL323" i="8" s="1"/>
  <c r="G323" i="8"/>
  <c r="AA323" i="8" s="1"/>
  <c r="F323" i="8"/>
  <c r="Z323" i="8" s="1"/>
  <c r="AJ323" i="8" s="1"/>
  <c r="E323" i="8"/>
  <c r="AR322" i="8"/>
  <c r="AQ322" i="8"/>
  <c r="AH322" i="8"/>
  <c r="AB322" i="8"/>
  <c r="M322" i="8"/>
  <c r="K322" i="8"/>
  <c r="AE322" i="8" s="1"/>
  <c r="J322" i="8"/>
  <c r="AD322" i="8" s="1"/>
  <c r="I322" i="8"/>
  <c r="AC322" i="8" s="1"/>
  <c r="H322" i="8"/>
  <c r="G322" i="8"/>
  <c r="AA322" i="8" s="1"/>
  <c r="AK322" i="8" s="1"/>
  <c r="F322" i="8"/>
  <c r="E322" i="8"/>
  <c r="Y322" i="8" s="1"/>
  <c r="AR321" i="8"/>
  <c r="AQ321" i="8"/>
  <c r="AH321" i="8"/>
  <c r="Z321" i="8"/>
  <c r="AJ321" i="8" s="1"/>
  <c r="M321" i="8"/>
  <c r="K321" i="8"/>
  <c r="AE321" i="8" s="1"/>
  <c r="J321" i="8"/>
  <c r="AD321" i="8" s="1"/>
  <c r="I321" i="8"/>
  <c r="AC321" i="8" s="1"/>
  <c r="AM321" i="8" s="1"/>
  <c r="H321" i="8"/>
  <c r="AB321" i="8" s="1"/>
  <c r="AL321" i="8" s="1"/>
  <c r="G321" i="8"/>
  <c r="AA321" i="8" s="1"/>
  <c r="F321" i="8"/>
  <c r="E321" i="8"/>
  <c r="AR320" i="8"/>
  <c r="AQ320" i="8"/>
  <c r="AH320" i="8"/>
  <c r="AD320" i="8"/>
  <c r="M320" i="8"/>
  <c r="K320" i="8"/>
  <c r="AE320" i="8" s="1"/>
  <c r="J320" i="8"/>
  <c r="I320" i="8"/>
  <c r="AC320" i="8" s="1"/>
  <c r="H320" i="8"/>
  <c r="AB320" i="8" s="1"/>
  <c r="G320" i="8"/>
  <c r="AA320" i="8" s="1"/>
  <c r="F320" i="8"/>
  <c r="E320" i="8"/>
  <c r="Y320" i="8" s="1"/>
  <c r="AR319" i="8"/>
  <c r="AQ319" i="8"/>
  <c r="AH319" i="8"/>
  <c r="M319" i="8"/>
  <c r="K319" i="8"/>
  <c r="AE319" i="8" s="1"/>
  <c r="AO319" i="8" s="1"/>
  <c r="J319" i="8"/>
  <c r="AD319" i="8" s="1"/>
  <c r="I319" i="8"/>
  <c r="AC319" i="8" s="1"/>
  <c r="AM319" i="8" s="1"/>
  <c r="H319" i="8"/>
  <c r="AB319" i="8" s="1"/>
  <c r="AL319" i="8" s="1"/>
  <c r="G319" i="8"/>
  <c r="AA319" i="8" s="1"/>
  <c r="F319" i="8"/>
  <c r="Z319" i="8" s="1"/>
  <c r="AJ319" i="8" s="1"/>
  <c r="E319" i="8"/>
  <c r="AR318" i="8"/>
  <c r="AQ318" i="8"/>
  <c r="AH318" i="8"/>
  <c r="AD318" i="8"/>
  <c r="M318" i="8"/>
  <c r="K318" i="8"/>
  <c r="AE318" i="8" s="1"/>
  <c r="J318" i="8"/>
  <c r="I318" i="8"/>
  <c r="AC318" i="8" s="1"/>
  <c r="AM318" i="8" s="1"/>
  <c r="H318" i="8"/>
  <c r="AB318" i="8" s="1"/>
  <c r="G318" i="8"/>
  <c r="AA318" i="8" s="1"/>
  <c r="AK318" i="8" s="1"/>
  <c r="F318" i="8"/>
  <c r="E318" i="8"/>
  <c r="Y318" i="8" s="1"/>
  <c r="AR317" i="8"/>
  <c r="AQ317" i="8"/>
  <c r="AH317" i="8"/>
  <c r="M317" i="8"/>
  <c r="K317" i="8"/>
  <c r="AE317" i="8" s="1"/>
  <c r="AO317" i="8" s="1"/>
  <c r="J317" i="8"/>
  <c r="AD317" i="8" s="1"/>
  <c r="I317" i="8"/>
  <c r="AC317" i="8" s="1"/>
  <c r="AM317" i="8" s="1"/>
  <c r="H317" i="8"/>
  <c r="AB317" i="8" s="1"/>
  <c r="AL317" i="8" s="1"/>
  <c r="G317" i="8"/>
  <c r="AA317" i="8" s="1"/>
  <c r="F317" i="8"/>
  <c r="Z317" i="8" s="1"/>
  <c r="AJ317" i="8" s="1"/>
  <c r="E317" i="8"/>
  <c r="AR316" i="8"/>
  <c r="AQ316" i="8"/>
  <c r="AH316" i="8"/>
  <c r="M316" i="8"/>
  <c r="K316" i="8"/>
  <c r="AE316" i="8" s="1"/>
  <c r="J316" i="8"/>
  <c r="AD316" i="8" s="1"/>
  <c r="I316" i="8"/>
  <c r="AC316" i="8" s="1"/>
  <c r="H316" i="8"/>
  <c r="AB316" i="8" s="1"/>
  <c r="G316" i="8"/>
  <c r="AA316" i="8" s="1"/>
  <c r="F316" i="8"/>
  <c r="E316" i="8"/>
  <c r="Y316" i="8" s="1"/>
  <c r="AR315" i="8"/>
  <c r="AQ315" i="8"/>
  <c r="AH315" i="8"/>
  <c r="M315" i="8"/>
  <c r="K315" i="8"/>
  <c r="AE315" i="8" s="1"/>
  <c r="J315" i="8"/>
  <c r="AD315" i="8" s="1"/>
  <c r="I315" i="8"/>
  <c r="AC315" i="8" s="1"/>
  <c r="H315" i="8"/>
  <c r="AB315" i="8" s="1"/>
  <c r="G315" i="8"/>
  <c r="AA315" i="8" s="1"/>
  <c r="F315" i="8"/>
  <c r="Z315" i="8" s="1"/>
  <c r="E315" i="8"/>
  <c r="AR314" i="8"/>
  <c r="AQ314" i="8"/>
  <c r="AH314" i="8"/>
  <c r="AD314" i="8"/>
  <c r="AB314" i="8"/>
  <c r="M314" i="8"/>
  <c r="K314" i="8"/>
  <c r="AE314" i="8" s="1"/>
  <c r="J314" i="8"/>
  <c r="I314" i="8"/>
  <c r="AC314" i="8" s="1"/>
  <c r="H314" i="8"/>
  <c r="G314" i="8"/>
  <c r="AA314" i="8" s="1"/>
  <c r="F314" i="8"/>
  <c r="E314" i="8"/>
  <c r="Y314" i="8" s="1"/>
  <c r="AI314" i="8" s="1"/>
  <c r="AR313" i="8"/>
  <c r="AQ313" i="8"/>
  <c r="AH313" i="8"/>
  <c r="M313" i="8"/>
  <c r="K313" i="8"/>
  <c r="AE313" i="8" s="1"/>
  <c r="AO313" i="8" s="1"/>
  <c r="J313" i="8"/>
  <c r="AD313" i="8" s="1"/>
  <c r="I313" i="8"/>
  <c r="AC313" i="8" s="1"/>
  <c r="AM313" i="8" s="1"/>
  <c r="H313" i="8"/>
  <c r="AB313" i="8" s="1"/>
  <c r="G313" i="8"/>
  <c r="AA313" i="8" s="1"/>
  <c r="F313" i="8"/>
  <c r="Z313" i="8" s="1"/>
  <c r="AJ313" i="8" s="1"/>
  <c r="E313" i="8"/>
  <c r="AR312" i="8"/>
  <c r="AQ312" i="8"/>
  <c r="AH312" i="8"/>
  <c r="AD312" i="8"/>
  <c r="M312" i="8"/>
  <c r="K312" i="8"/>
  <c r="AE312" i="8" s="1"/>
  <c r="J312" i="8"/>
  <c r="I312" i="8"/>
  <c r="AC312" i="8" s="1"/>
  <c r="H312" i="8"/>
  <c r="AB312" i="8" s="1"/>
  <c r="G312" i="8"/>
  <c r="AA312" i="8" s="1"/>
  <c r="F312" i="8"/>
  <c r="E312" i="8"/>
  <c r="Y312" i="8" s="1"/>
  <c r="AI312" i="8" s="1"/>
  <c r="AR311" i="8"/>
  <c r="AQ311" i="8"/>
  <c r="AH311" i="8"/>
  <c r="M311" i="8"/>
  <c r="K311" i="8"/>
  <c r="AE311" i="8" s="1"/>
  <c r="AO311" i="8" s="1"/>
  <c r="J311" i="8"/>
  <c r="AD311" i="8" s="1"/>
  <c r="I311" i="8"/>
  <c r="AC311" i="8" s="1"/>
  <c r="H311" i="8"/>
  <c r="AB311" i="8" s="1"/>
  <c r="G311" i="8"/>
  <c r="AA311" i="8" s="1"/>
  <c r="F311" i="8"/>
  <c r="Z311" i="8" s="1"/>
  <c r="AJ311" i="8" s="1"/>
  <c r="E311" i="8"/>
  <c r="AR310" i="8"/>
  <c r="AQ310" i="8"/>
  <c r="AP310" i="8"/>
  <c r="AI310" i="8"/>
  <c r="AH310" i="8"/>
  <c r="AM310" i="8" s="1"/>
  <c r="AD310" i="8"/>
  <c r="M310" i="8"/>
  <c r="K310" i="8"/>
  <c r="AE310" i="8" s="1"/>
  <c r="J310" i="8"/>
  <c r="I310" i="8"/>
  <c r="AC310" i="8" s="1"/>
  <c r="H310" i="8"/>
  <c r="AB310" i="8" s="1"/>
  <c r="G310" i="8"/>
  <c r="AA310" i="8" s="1"/>
  <c r="F310" i="8"/>
  <c r="E310" i="8"/>
  <c r="AR309" i="8"/>
  <c r="AQ309" i="8"/>
  <c r="AH309" i="8"/>
  <c r="AC309" i="8"/>
  <c r="M309" i="8"/>
  <c r="K309" i="8"/>
  <c r="AE309" i="8" s="1"/>
  <c r="J309" i="8"/>
  <c r="AD309" i="8" s="1"/>
  <c r="I309" i="8"/>
  <c r="H309" i="8"/>
  <c r="AB309" i="8" s="1"/>
  <c r="G309" i="8"/>
  <c r="AA309" i="8" s="1"/>
  <c r="F309" i="8"/>
  <c r="Z309" i="8" s="1"/>
  <c r="E309" i="8"/>
  <c r="AR308" i="8"/>
  <c r="AQ308" i="8"/>
  <c r="AH308" i="8"/>
  <c r="AD308" i="8"/>
  <c r="M308" i="8"/>
  <c r="K308" i="8"/>
  <c r="AE308" i="8" s="1"/>
  <c r="J308" i="8"/>
  <c r="I308" i="8"/>
  <c r="AC308" i="8" s="1"/>
  <c r="H308" i="8"/>
  <c r="AB308" i="8" s="1"/>
  <c r="G308" i="8"/>
  <c r="AA308" i="8" s="1"/>
  <c r="F308" i="8"/>
  <c r="E308" i="8"/>
  <c r="Y308" i="8" s="1"/>
  <c r="AR307" i="8"/>
  <c r="AQ307" i="8"/>
  <c r="AH307" i="8"/>
  <c r="AC307" i="8"/>
  <c r="M307" i="8"/>
  <c r="K307" i="8"/>
  <c r="AE307" i="8" s="1"/>
  <c r="J307" i="8"/>
  <c r="AD307" i="8" s="1"/>
  <c r="I307" i="8"/>
  <c r="H307" i="8"/>
  <c r="AB307" i="8" s="1"/>
  <c r="G307" i="8"/>
  <c r="AA307" i="8" s="1"/>
  <c r="F307" i="8"/>
  <c r="Z307" i="8" s="1"/>
  <c r="E307" i="8"/>
  <c r="AR306" i="8"/>
  <c r="AQ306" i="8"/>
  <c r="AH306" i="8"/>
  <c r="AD306" i="8"/>
  <c r="M306" i="8"/>
  <c r="K306" i="8"/>
  <c r="AE306" i="8" s="1"/>
  <c r="J306" i="8"/>
  <c r="I306" i="8"/>
  <c r="AC306" i="8" s="1"/>
  <c r="H306" i="8"/>
  <c r="AB306" i="8" s="1"/>
  <c r="G306" i="8"/>
  <c r="AA306" i="8" s="1"/>
  <c r="F306" i="8"/>
  <c r="E306" i="8"/>
  <c r="Y306" i="8" s="1"/>
  <c r="AR305" i="8"/>
  <c r="AQ305" i="8"/>
  <c r="AH305" i="8"/>
  <c r="AD305" i="8"/>
  <c r="M305" i="8"/>
  <c r="K305" i="8"/>
  <c r="AE305" i="8" s="1"/>
  <c r="J305" i="8"/>
  <c r="I305" i="8"/>
  <c r="AC305" i="8" s="1"/>
  <c r="H305" i="8"/>
  <c r="AB305" i="8" s="1"/>
  <c r="G305" i="8"/>
  <c r="AA305" i="8" s="1"/>
  <c r="F305" i="8"/>
  <c r="Z305" i="8" s="1"/>
  <c r="E305" i="8"/>
  <c r="AR304" i="8"/>
  <c r="AQ304" i="8"/>
  <c r="AH304" i="8"/>
  <c r="M304" i="8"/>
  <c r="K304" i="8"/>
  <c r="J304" i="8"/>
  <c r="AD304" i="8" s="1"/>
  <c r="I304" i="8"/>
  <c r="AC304" i="8" s="1"/>
  <c r="H304" i="8"/>
  <c r="AB304" i="8" s="1"/>
  <c r="G304" i="8"/>
  <c r="AA304" i="8" s="1"/>
  <c r="F304" i="8"/>
  <c r="Z304" i="8" s="1"/>
  <c r="E304" i="8"/>
  <c r="Y304" i="8" s="1"/>
  <c r="AR303" i="8"/>
  <c r="AQ303" i="8"/>
  <c r="AO303" i="8"/>
  <c r="AM303" i="8"/>
  <c r="AL303" i="8"/>
  <c r="AI303" i="8"/>
  <c r="AH303" i="8"/>
  <c r="AK303" i="8" s="1"/>
  <c r="AD303" i="8"/>
  <c r="AA303" i="8"/>
  <c r="M303" i="8"/>
  <c r="K303" i="8"/>
  <c r="AE303" i="8" s="1"/>
  <c r="J303" i="8"/>
  <c r="I303" i="8"/>
  <c r="AC303" i="8" s="1"/>
  <c r="H303" i="8"/>
  <c r="AB303" i="8" s="1"/>
  <c r="G303" i="8"/>
  <c r="F303" i="8"/>
  <c r="Z303" i="8" s="1"/>
  <c r="E303" i="8"/>
  <c r="AR302" i="8"/>
  <c r="AQ302" i="8"/>
  <c r="AI302" i="8"/>
  <c r="AH302" i="8"/>
  <c r="AP302" i="8" s="1"/>
  <c r="M302" i="8"/>
  <c r="K302" i="8"/>
  <c r="AE302" i="8" s="1"/>
  <c r="J302" i="8"/>
  <c r="AD302" i="8" s="1"/>
  <c r="I302" i="8"/>
  <c r="AC302" i="8" s="1"/>
  <c r="H302" i="8"/>
  <c r="AB302" i="8" s="1"/>
  <c r="G302" i="8"/>
  <c r="AA302" i="8" s="1"/>
  <c r="F302" i="8"/>
  <c r="E302" i="8"/>
  <c r="Y302" i="8" s="1"/>
  <c r="AR301" i="8"/>
  <c r="AQ301" i="8"/>
  <c r="AI301" i="8"/>
  <c r="AH301" i="8"/>
  <c r="AK301" i="8" s="1"/>
  <c r="M301" i="8"/>
  <c r="K301" i="8"/>
  <c r="AE301" i="8" s="1"/>
  <c r="J301" i="8"/>
  <c r="AD301" i="8" s="1"/>
  <c r="I301" i="8"/>
  <c r="AC301" i="8" s="1"/>
  <c r="H301" i="8"/>
  <c r="AB301" i="8" s="1"/>
  <c r="G301" i="8"/>
  <c r="AA301" i="8" s="1"/>
  <c r="F301" i="8"/>
  <c r="Z301" i="8" s="1"/>
  <c r="E301" i="8"/>
  <c r="AR300" i="8"/>
  <c r="AQ300" i="8"/>
  <c r="AN300" i="8"/>
  <c r="AH300" i="8"/>
  <c r="AK300" i="8" s="1"/>
  <c r="M300" i="8"/>
  <c r="K300" i="8"/>
  <c r="AE300" i="8" s="1"/>
  <c r="J300" i="8"/>
  <c r="AD300" i="8" s="1"/>
  <c r="I300" i="8"/>
  <c r="H300" i="8"/>
  <c r="AB300" i="8" s="1"/>
  <c r="G300" i="8"/>
  <c r="AA300" i="8" s="1"/>
  <c r="F300" i="8"/>
  <c r="Z300" i="8" s="1"/>
  <c r="E300" i="8"/>
  <c r="Y300" i="8" s="1"/>
  <c r="AR299" i="8"/>
  <c r="AQ299" i="8"/>
  <c r="AI299" i="8"/>
  <c r="AH299" i="8"/>
  <c r="AK299" i="8" s="1"/>
  <c r="Z299" i="8"/>
  <c r="M299" i="8"/>
  <c r="K299" i="8"/>
  <c r="AE299" i="8" s="1"/>
  <c r="J299" i="8"/>
  <c r="AD299" i="8" s="1"/>
  <c r="I299" i="8"/>
  <c r="AC299" i="8" s="1"/>
  <c r="H299" i="8"/>
  <c r="AB299" i="8" s="1"/>
  <c r="G299" i="8"/>
  <c r="AA299" i="8" s="1"/>
  <c r="F299" i="8"/>
  <c r="E299" i="8"/>
  <c r="AR298" i="8"/>
  <c r="AQ298" i="8"/>
  <c r="AK298" i="8"/>
  <c r="AI298" i="8"/>
  <c r="AH298" i="8"/>
  <c r="AM298" i="8" s="1"/>
  <c r="M298" i="8"/>
  <c r="K298" i="8"/>
  <c r="AE298" i="8" s="1"/>
  <c r="J298" i="8"/>
  <c r="AD298" i="8" s="1"/>
  <c r="I298" i="8"/>
  <c r="AC298" i="8" s="1"/>
  <c r="H298" i="8"/>
  <c r="AB298" i="8" s="1"/>
  <c r="G298" i="8"/>
  <c r="AA298" i="8" s="1"/>
  <c r="F298" i="8"/>
  <c r="Z298" i="8" s="1"/>
  <c r="E298" i="8"/>
  <c r="Y298" i="8" s="1"/>
  <c r="AR297" i="8"/>
  <c r="AQ297" i="8"/>
  <c r="AH297" i="8"/>
  <c r="AK297" i="8" s="1"/>
  <c r="M297" i="8"/>
  <c r="K297" i="8"/>
  <c r="AE297" i="8" s="1"/>
  <c r="J297" i="8"/>
  <c r="AD297" i="8" s="1"/>
  <c r="I297" i="8"/>
  <c r="AC297" i="8" s="1"/>
  <c r="H297" i="8"/>
  <c r="AB297" i="8" s="1"/>
  <c r="G297" i="8"/>
  <c r="AA297" i="8" s="1"/>
  <c r="F297" i="8"/>
  <c r="Z297" i="8" s="1"/>
  <c r="E297" i="8"/>
  <c r="AR296" i="8"/>
  <c r="AQ296" i="8"/>
  <c r="AH296" i="8"/>
  <c r="M296" i="8"/>
  <c r="K296" i="8"/>
  <c r="AE296" i="8" s="1"/>
  <c r="J296" i="8"/>
  <c r="AD296" i="8" s="1"/>
  <c r="I296" i="8"/>
  <c r="AC296" i="8" s="1"/>
  <c r="H296" i="8"/>
  <c r="AB296" i="8" s="1"/>
  <c r="G296" i="8"/>
  <c r="F296" i="8"/>
  <c r="Z296" i="8" s="1"/>
  <c r="E296" i="8"/>
  <c r="Y296" i="8" s="1"/>
  <c r="AR295" i="8"/>
  <c r="AQ295" i="8"/>
  <c r="AM295" i="8"/>
  <c r="AL295" i="8"/>
  <c r="AH295" i="8"/>
  <c r="AK295" i="8" s="1"/>
  <c r="M295" i="8"/>
  <c r="K295" i="8"/>
  <c r="AE295" i="8" s="1"/>
  <c r="J295" i="8"/>
  <c r="AD295" i="8" s="1"/>
  <c r="I295" i="8"/>
  <c r="AC295" i="8" s="1"/>
  <c r="H295" i="8"/>
  <c r="AB295" i="8" s="1"/>
  <c r="G295" i="8"/>
  <c r="AA295" i="8" s="1"/>
  <c r="F295" i="8"/>
  <c r="Z295" i="8" s="1"/>
  <c r="E295" i="8"/>
  <c r="AR294" i="8"/>
  <c r="AQ294" i="8"/>
  <c r="AH294" i="8"/>
  <c r="M294" i="8"/>
  <c r="K294" i="8"/>
  <c r="AE294" i="8" s="1"/>
  <c r="J294" i="8"/>
  <c r="AD294" i="8" s="1"/>
  <c r="I294" i="8"/>
  <c r="AC294" i="8" s="1"/>
  <c r="H294" i="8"/>
  <c r="AB294" i="8" s="1"/>
  <c r="G294" i="8"/>
  <c r="AA294" i="8" s="1"/>
  <c r="F294" i="8"/>
  <c r="Z294" i="8" s="1"/>
  <c r="E294" i="8"/>
  <c r="Y294" i="8" s="1"/>
  <c r="AR293" i="8"/>
  <c r="AQ293" i="8"/>
  <c r="AH293" i="8"/>
  <c r="AK293" i="8" s="1"/>
  <c r="AC293" i="8"/>
  <c r="M293" i="8"/>
  <c r="K293" i="8"/>
  <c r="AE293" i="8" s="1"/>
  <c r="J293" i="8"/>
  <c r="AD293" i="8" s="1"/>
  <c r="I293" i="8"/>
  <c r="H293" i="8"/>
  <c r="AB293" i="8" s="1"/>
  <c r="G293" i="8"/>
  <c r="AA293" i="8" s="1"/>
  <c r="F293" i="8"/>
  <c r="Z293" i="8" s="1"/>
  <c r="E293" i="8"/>
  <c r="AR292" i="8"/>
  <c r="AQ292" i="8"/>
  <c r="AP292" i="8"/>
  <c r="AM292" i="8"/>
  <c r="AK292" i="8"/>
  <c r="AH292" i="8"/>
  <c r="AN292" i="8" s="1"/>
  <c r="AD292" i="8"/>
  <c r="AB292" i="8"/>
  <c r="M292" i="8"/>
  <c r="K292" i="8"/>
  <c r="AE292" i="8" s="1"/>
  <c r="J292" i="8"/>
  <c r="I292" i="8"/>
  <c r="AC292" i="8" s="1"/>
  <c r="H292" i="8"/>
  <c r="G292" i="8"/>
  <c r="AA292" i="8" s="1"/>
  <c r="F292" i="8"/>
  <c r="E292" i="8"/>
  <c r="Y292" i="8" s="1"/>
  <c r="AR291" i="8"/>
  <c r="AQ291" i="8"/>
  <c r="AM291" i="8"/>
  <c r="AJ291" i="8"/>
  <c r="AI291" i="8"/>
  <c r="AH291" i="8"/>
  <c r="AK291" i="8" s="1"/>
  <c r="AA291" i="8"/>
  <c r="M291" i="8"/>
  <c r="K291" i="8"/>
  <c r="AE291" i="8" s="1"/>
  <c r="J291" i="8"/>
  <c r="AD291" i="8" s="1"/>
  <c r="I291" i="8"/>
  <c r="AC291" i="8" s="1"/>
  <c r="H291" i="8"/>
  <c r="AB291" i="8" s="1"/>
  <c r="G291" i="8"/>
  <c r="F291" i="8"/>
  <c r="Z291" i="8" s="1"/>
  <c r="E291" i="8"/>
  <c r="AR290" i="8"/>
  <c r="AQ290" i="8"/>
  <c r="AI290" i="8"/>
  <c r="AH290" i="8"/>
  <c r="AP290" i="8" s="1"/>
  <c r="AB290" i="8"/>
  <c r="M290" i="8"/>
  <c r="K290" i="8"/>
  <c r="AE290" i="8" s="1"/>
  <c r="J290" i="8"/>
  <c r="AD290" i="8" s="1"/>
  <c r="I290" i="8"/>
  <c r="AC290" i="8" s="1"/>
  <c r="H290" i="8"/>
  <c r="G290" i="8"/>
  <c r="AA290" i="8" s="1"/>
  <c r="F290" i="8"/>
  <c r="Z290" i="8" s="1"/>
  <c r="E290" i="8"/>
  <c r="Y290" i="8" s="1"/>
  <c r="AR289" i="8"/>
  <c r="AQ289" i="8"/>
  <c r="AO289" i="8"/>
  <c r="AM289" i="8"/>
  <c r="AI289" i="8"/>
  <c r="AH289" i="8"/>
  <c r="AK289" i="8" s="1"/>
  <c r="M289" i="8"/>
  <c r="K289" i="8"/>
  <c r="AE289" i="8" s="1"/>
  <c r="J289" i="8"/>
  <c r="AD289" i="8" s="1"/>
  <c r="I289" i="8"/>
  <c r="AC289" i="8" s="1"/>
  <c r="H289" i="8"/>
  <c r="AB289" i="8" s="1"/>
  <c r="G289" i="8"/>
  <c r="AA289" i="8" s="1"/>
  <c r="F289" i="8"/>
  <c r="Z289" i="8" s="1"/>
  <c r="E289" i="8"/>
  <c r="AR288" i="8"/>
  <c r="AQ288" i="8"/>
  <c r="AH288" i="8"/>
  <c r="AD288" i="8"/>
  <c r="M288" i="8"/>
  <c r="K288" i="8"/>
  <c r="AE288" i="8" s="1"/>
  <c r="J288" i="8"/>
  <c r="I288" i="8"/>
  <c r="AC288" i="8" s="1"/>
  <c r="H288" i="8"/>
  <c r="AB288" i="8" s="1"/>
  <c r="G288" i="8"/>
  <c r="AA288" i="8" s="1"/>
  <c r="F288" i="8"/>
  <c r="Z288" i="8" s="1"/>
  <c r="E288" i="8"/>
  <c r="Y288" i="8" s="1"/>
  <c r="AR287" i="8"/>
  <c r="AQ287" i="8"/>
  <c r="AH287" i="8"/>
  <c r="M287" i="8"/>
  <c r="K287" i="8"/>
  <c r="AE287" i="8" s="1"/>
  <c r="J287" i="8"/>
  <c r="AD287" i="8" s="1"/>
  <c r="I287" i="8"/>
  <c r="AC287" i="8" s="1"/>
  <c r="H287" i="8"/>
  <c r="AB287" i="8" s="1"/>
  <c r="G287" i="8"/>
  <c r="AA287" i="8" s="1"/>
  <c r="F287" i="8"/>
  <c r="Z287" i="8" s="1"/>
  <c r="E287" i="8"/>
  <c r="AR286" i="8"/>
  <c r="AQ286" i="8"/>
  <c r="AH286" i="8"/>
  <c r="AC286" i="8"/>
  <c r="M286" i="8"/>
  <c r="K286" i="8"/>
  <c r="AE286" i="8" s="1"/>
  <c r="J286" i="8"/>
  <c r="AD286" i="8" s="1"/>
  <c r="I286" i="8"/>
  <c r="H286" i="8"/>
  <c r="AB286" i="8" s="1"/>
  <c r="G286" i="8"/>
  <c r="AA286" i="8" s="1"/>
  <c r="F286" i="8"/>
  <c r="Z286" i="8" s="1"/>
  <c r="E286" i="8"/>
  <c r="Y286" i="8" s="1"/>
  <c r="AR285" i="8"/>
  <c r="AQ285" i="8"/>
  <c r="AO285" i="8"/>
  <c r="AH285" i="8"/>
  <c r="AD285" i="8"/>
  <c r="AC285" i="8"/>
  <c r="M285" i="8"/>
  <c r="K285" i="8"/>
  <c r="AE285" i="8" s="1"/>
  <c r="J285" i="8"/>
  <c r="I285" i="8"/>
  <c r="H285" i="8"/>
  <c r="AB285" i="8" s="1"/>
  <c r="G285" i="8"/>
  <c r="AA285" i="8" s="1"/>
  <c r="F285" i="8"/>
  <c r="Z285" i="8" s="1"/>
  <c r="E285" i="8"/>
  <c r="AR284" i="8"/>
  <c r="AQ284" i="8"/>
  <c r="AH284" i="8"/>
  <c r="M284" i="8"/>
  <c r="K284" i="8"/>
  <c r="AE284" i="8" s="1"/>
  <c r="J284" i="8"/>
  <c r="AD284" i="8" s="1"/>
  <c r="AN284" i="8" s="1"/>
  <c r="I284" i="8"/>
  <c r="H284" i="8"/>
  <c r="AB284" i="8" s="1"/>
  <c r="G284" i="8"/>
  <c r="AA284" i="8" s="1"/>
  <c r="F284" i="8"/>
  <c r="Z284" i="8" s="1"/>
  <c r="E284" i="8"/>
  <c r="Y284" i="8" s="1"/>
  <c r="AR283" i="8"/>
  <c r="AQ283" i="8"/>
  <c r="AH283" i="8"/>
  <c r="AA283" i="8"/>
  <c r="M283" i="8"/>
  <c r="K283" i="8"/>
  <c r="AE283" i="8" s="1"/>
  <c r="J283" i="8"/>
  <c r="AD283" i="8" s="1"/>
  <c r="I283" i="8"/>
  <c r="AC283" i="8" s="1"/>
  <c r="H283" i="8"/>
  <c r="AB283" i="8" s="1"/>
  <c r="G283" i="8"/>
  <c r="F283" i="8"/>
  <c r="Z283" i="8" s="1"/>
  <c r="E283" i="8"/>
  <c r="AR282" i="8"/>
  <c r="AQ282" i="8"/>
  <c r="AH282" i="8"/>
  <c r="AL282" i="8" s="1"/>
  <c r="M282" i="8"/>
  <c r="K282" i="8"/>
  <c r="AE282" i="8" s="1"/>
  <c r="J282" i="8"/>
  <c r="AD282" i="8" s="1"/>
  <c r="I282" i="8"/>
  <c r="AC282" i="8" s="1"/>
  <c r="AM282" i="8" s="1"/>
  <c r="H282" i="8"/>
  <c r="AB282" i="8" s="1"/>
  <c r="G282" i="8"/>
  <c r="F282" i="8"/>
  <c r="Z282" i="8" s="1"/>
  <c r="E282" i="8"/>
  <c r="Y282" i="8" s="1"/>
  <c r="AI282" i="8" s="1"/>
  <c r="AR281" i="8"/>
  <c r="AQ281" i="8"/>
  <c r="AH281" i="8"/>
  <c r="AO281" i="8" s="1"/>
  <c r="M281" i="8"/>
  <c r="K281" i="8"/>
  <c r="AE281" i="8" s="1"/>
  <c r="J281" i="8"/>
  <c r="AD281" i="8" s="1"/>
  <c r="I281" i="8"/>
  <c r="AC281" i="8" s="1"/>
  <c r="H281" i="8"/>
  <c r="AB281" i="8" s="1"/>
  <c r="G281" i="8"/>
  <c r="AA281" i="8" s="1"/>
  <c r="F281" i="8"/>
  <c r="Z281" i="8" s="1"/>
  <c r="E281" i="8"/>
  <c r="AR280" i="8"/>
  <c r="AQ280" i="8"/>
  <c r="AH280" i="8"/>
  <c r="M280" i="8"/>
  <c r="K280" i="8"/>
  <c r="AE280" i="8" s="1"/>
  <c r="J280" i="8"/>
  <c r="AD280" i="8" s="1"/>
  <c r="AN280" i="8" s="1"/>
  <c r="I280" i="8"/>
  <c r="AC280" i="8" s="1"/>
  <c r="H280" i="8"/>
  <c r="AB280" i="8" s="1"/>
  <c r="AL280" i="8" s="1"/>
  <c r="G280" i="8"/>
  <c r="AA280" i="8" s="1"/>
  <c r="F280" i="8"/>
  <c r="E280" i="8"/>
  <c r="Y280" i="8" s="1"/>
  <c r="AR279" i="8"/>
  <c r="AQ279" i="8"/>
  <c r="AO279" i="8"/>
  <c r="AH279" i="8"/>
  <c r="AC279" i="8"/>
  <c r="M279" i="8"/>
  <c r="K279" i="8"/>
  <c r="AE279" i="8" s="1"/>
  <c r="J279" i="8"/>
  <c r="AD279" i="8" s="1"/>
  <c r="I279" i="8"/>
  <c r="H279" i="8"/>
  <c r="AB279" i="8" s="1"/>
  <c r="G279" i="8"/>
  <c r="AA279" i="8" s="1"/>
  <c r="F279" i="8"/>
  <c r="Z279" i="8" s="1"/>
  <c r="E279" i="8"/>
  <c r="AR278" i="8"/>
  <c r="AQ278" i="8"/>
  <c r="AH278" i="8"/>
  <c r="M278" i="8"/>
  <c r="K278" i="8"/>
  <c r="AE278" i="8" s="1"/>
  <c r="J278" i="8"/>
  <c r="AD278" i="8" s="1"/>
  <c r="AN278" i="8" s="1"/>
  <c r="I278" i="8"/>
  <c r="AC278" i="8" s="1"/>
  <c r="H278" i="8"/>
  <c r="AB278" i="8" s="1"/>
  <c r="G278" i="8"/>
  <c r="AA278" i="8" s="1"/>
  <c r="F278" i="8"/>
  <c r="E278" i="8"/>
  <c r="Y278" i="8" s="1"/>
  <c r="AI278" i="8" s="1"/>
  <c r="AR277" i="8"/>
  <c r="AQ277" i="8"/>
  <c r="AH277" i="8"/>
  <c r="M277" i="8"/>
  <c r="K277" i="8"/>
  <c r="AE277" i="8" s="1"/>
  <c r="J277" i="8"/>
  <c r="AD277" i="8" s="1"/>
  <c r="I277" i="8"/>
  <c r="AC277" i="8" s="1"/>
  <c r="H277" i="8"/>
  <c r="AB277" i="8" s="1"/>
  <c r="G277" i="8"/>
  <c r="AA277" i="8" s="1"/>
  <c r="F277" i="8"/>
  <c r="Z277" i="8" s="1"/>
  <c r="E277" i="8"/>
  <c r="AR276" i="8"/>
  <c r="AQ276" i="8"/>
  <c r="AH276" i="8"/>
  <c r="AB276" i="8"/>
  <c r="M276" i="8"/>
  <c r="K276" i="8"/>
  <c r="AE276" i="8" s="1"/>
  <c r="J276" i="8"/>
  <c r="AD276" i="8" s="1"/>
  <c r="I276" i="8"/>
  <c r="AC276" i="8" s="1"/>
  <c r="H276" i="8"/>
  <c r="G276" i="8"/>
  <c r="AA276" i="8" s="1"/>
  <c r="F276" i="8"/>
  <c r="Z276" i="8" s="1"/>
  <c r="E276" i="8"/>
  <c r="Y276" i="8" s="1"/>
  <c r="AR275" i="8"/>
  <c r="AQ275" i="8"/>
  <c r="AH275" i="8"/>
  <c r="AC275" i="8"/>
  <c r="M275" i="8"/>
  <c r="K275" i="8"/>
  <c r="AE275" i="8" s="1"/>
  <c r="J275" i="8"/>
  <c r="AD275" i="8" s="1"/>
  <c r="I275" i="8"/>
  <c r="H275" i="8"/>
  <c r="AB275" i="8" s="1"/>
  <c r="G275" i="8"/>
  <c r="AA275" i="8" s="1"/>
  <c r="F275" i="8"/>
  <c r="Z275" i="8" s="1"/>
  <c r="E275" i="8"/>
  <c r="AR274" i="8"/>
  <c r="AQ274" i="8"/>
  <c r="AH274" i="8"/>
  <c r="M274" i="8"/>
  <c r="K274" i="8"/>
  <c r="AE274" i="8" s="1"/>
  <c r="J274" i="8"/>
  <c r="AD274" i="8" s="1"/>
  <c r="I274" i="8"/>
  <c r="AC274" i="8" s="1"/>
  <c r="H274" i="8"/>
  <c r="AB274" i="8" s="1"/>
  <c r="G274" i="8"/>
  <c r="AA274" i="8" s="1"/>
  <c r="F274" i="8"/>
  <c r="Z274" i="8" s="1"/>
  <c r="E274" i="8"/>
  <c r="Y274" i="8" s="1"/>
  <c r="AR273" i="8"/>
  <c r="AQ273" i="8"/>
  <c r="AH273" i="8"/>
  <c r="M273" i="8"/>
  <c r="K273" i="8"/>
  <c r="AE273" i="8" s="1"/>
  <c r="J273" i="8"/>
  <c r="AD273" i="8" s="1"/>
  <c r="I273" i="8"/>
  <c r="AC273" i="8" s="1"/>
  <c r="H273" i="8"/>
  <c r="AB273" i="8" s="1"/>
  <c r="G273" i="8"/>
  <c r="AA273" i="8" s="1"/>
  <c r="F273" i="8"/>
  <c r="Z273" i="8" s="1"/>
  <c r="E273" i="8"/>
  <c r="Y273" i="8" s="1"/>
  <c r="AR272" i="8"/>
  <c r="AQ272" i="8"/>
  <c r="AH272" i="8"/>
  <c r="M272" i="8"/>
  <c r="K272" i="8"/>
  <c r="AE272" i="8" s="1"/>
  <c r="J272" i="8"/>
  <c r="AD272" i="8" s="1"/>
  <c r="I272" i="8"/>
  <c r="AC272" i="8" s="1"/>
  <c r="H272" i="8"/>
  <c r="AB272" i="8" s="1"/>
  <c r="AL272" i="8" s="1"/>
  <c r="G272" i="8"/>
  <c r="AA272" i="8" s="1"/>
  <c r="F272" i="8"/>
  <c r="Z272" i="8" s="1"/>
  <c r="AJ272" i="8" s="1"/>
  <c r="E272" i="8"/>
  <c r="Y272" i="8" s="1"/>
  <c r="AR271" i="8"/>
  <c r="AQ271" i="8"/>
  <c r="AH271" i="8"/>
  <c r="M271" i="8"/>
  <c r="K271" i="8"/>
  <c r="AE271" i="8" s="1"/>
  <c r="J271" i="8"/>
  <c r="AD271" i="8" s="1"/>
  <c r="I271" i="8"/>
  <c r="AC271" i="8" s="1"/>
  <c r="H271" i="8"/>
  <c r="AB271" i="8" s="1"/>
  <c r="G271" i="8"/>
  <c r="AA271" i="8" s="1"/>
  <c r="F271" i="8"/>
  <c r="Z271" i="8" s="1"/>
  <c r="E271" i="8"/>
  <c r="Y271" i="8" s="1"/>
  <c r="AR270" i="8"/>
  <c r="AQ270" i="8"/>
  <c r="AH270" i="8"/>
  <c r="M270" i="8"/>
  <c r="K270" i="8"/>
  <c r="AE270" i="8" s="1"/>
  <c r="J270" i="8"/>
  <c r="AD270" i="8" s="1"/>
  <c r="I270" i="8"/>
  <c r="AC270" i="8" s="1"/>
  <c r="H270" i="8"/>
  <c r="AB270" i="8" s="1"/>
  <c r="G270" i="8"/>
  <c r="AA270" i="8" s="1"/>
  <c r="F270" i="8"/>
  <c r="Z270" i="8" s="1"/>
  <c r="E270" i="8"/>
  <c r="Y270" i="8" s="1"/>
  <c r="AR269" i="8"/>
  <c r="AQ269" i="8"/>
  <c r="AH269" i="8"/>
  <c r="AD269" i="8"/>
  <c r="AN269" i="8" s="1"/>
  <c r="M269" i="8"/>
  <c r="K269" i="8"/>
  <c r="AE269" i="8" s="1"/>
  <c r="J269" i="8"/>
  <c r="I269" i="8"/>
  <c r="AC269" i="8" s="1"/>
  <c r="H269" i="8"/>
  <c r="AB269" i="8" s="1"/>
  <c r="G269" i="8"/>
  <c r="AA269" i="8" s="1"/>
  <c r="F269" i="8"/>
  <c r="Z269" i="8" s="1"/>
  <c r="E269" i="8"/>
  <c r="Y269" i="8" s="1"/>
  <c r="AI269" i="8" s="1"/>
  <c r="AR268" i="8"/>
  <c r="AQ268" i="8"/>
  <c r="AH268" i="8"/>
  <c r="M268" i="8"/>
  <c r="K268" i="8"/>
  <c r="AE268" i="8" s="1"/>
  <c r="J268" i="8"/>
  <c r="AD268" i="8" s="1"/>
  <c r="I268" i="8"/>
  <c r="AC268" i="8" s="1"/>
  <c r="H268" i="8"/>
  <c r="AB268" i="8" s="1"/>
  <c r="G268" i="8"/>
  <c r="AA268" i="8" s="1"/>
  <c r="F268" i="8"/>
  <c r="Z268" i="8" s="1"/>
  <c r="E268" i="8"/>
  <c r="Y268" i="8" s="1"/>
  <c r="AR267" i="8"/>
  <c r="AQ267" i="8"/>
  <c r="AH267" i="8"/>
  <c r="M267" i="8"/>
  <c r="K267" i="8"/>
  <c r="AE267" i="8" s="1"/>
  <c r="J267" i="8"/>
  <c r="AD267" i="8" s="1"/>
  <c r="I267" i="8"/>
  <c r="AC267" i="8" s="1"/>
  <c r="H267" i="8"/>
  <c r="AB267" i="8" s="1"/>
  <c r="G267" i="8"/>
  <c r="AA267" i="8" s="1"/>
  <c r="F267" i="8"/>
  <c r="Z267" i="8" s="1"/>
  <c r="E267" i="8"/>
  <c r="Y267" i="8" s="1"/>
  <c r="AR266" i="8"/>
  <c r="AQ266" i="8"/>
  <c r="AH266" i="8"/>
  <c r="AC266" i="8"/>
  <c r="M266" i="8"/>
  <c r="K266" i="8"/>
  <c r="AE266" i="8" s="1"/>
  <c r="J266" i="8"/>
  <c r="AD266" i="8" s="1"/>
  <c r="I266" i="8"/>
  <c r="H266" i="8"/>
  <c r="AB266" i="8" s="1"/>
  <c r="AL266" i="8" s="1"/>
  <c r="G266" i="8"/>
  <c r="AA266" i="8" s="1"/>
  <c r="F266" i="8"/>
  <c r="Z266" i="8" s="1"/>
  <c r="E266" i="8"/>
  <c r="Y266" i="8" s="1"/>
  <c r="AR265" i="8"/>
  <c r="AQ265" i="8"/>
  <c r="AH265" i="8"/>
  <c r="AD265" i="8"/>
  <c r="M265" i="8"/>
  <c r="K265" i="8"/>
  <c r="AE265" i="8" s="1"/>
  <c r="J265" i="8"/>
  <c r="I265" i="8"/>
  <c r="AC265" i="8" s="1"/>
  <c r="H265" i="8"/>
  <c r="AB265" i="8" s="1"/>
  <c r="G265" i="8"/>
  <c r="AA265" i="8" s="1"/>
  <c r="F265" i="8"/>
  <c r="E265" i="8"/>
  <c r="Y265" i="8" s="1"/>
  <c r="AR264" i="8"/>
  <c r="AQ264" i="8"/>
  <c r="AH264" i="8"/>
  <c r="Z264" i="8"/>
  <c r="M264" i="8"/>
  <c r="K264" i="8"/>
  <c r="AE264" i="8" s="1"/>
  <c r="J264" i="8"/>
  <c r="AD264" i="8" s="1"/>
  <c r="I264" i="8"/>
  <c r="AC264" i="8" s="1"/>
  <c r="H264" i="8"/>
  <c r="AB264" i="8" s="1"/>
  <c r="G264" i="8"/>
  <c r="AA264" i="8" s="1"/>
  <c r="F264" i="8"/>
  <c r="E264" i="8"/>
  <c r="Y264" i="8" s="1"/>
  <c r="AR263" i="8"/>
  <c r="AQ263" i="8"/>
  <c r="AH263" i="8"/>
  <c r="M263" i="8"/>
  <c r="K263" i="8"/>
  <c r="AE263" i="8" s="1"/>
  <c r="J263" i="8"/>
  <c r="AD263" i="8" s="1"/>
  <c r="I263" i="8"/>
  <c r="AC263" i="8" s="1"/>
  <c r="H263" i="8"/>
  <c r="AB263" i="8" s="1"/>
  <c r="G263" i="8"/>
  <c r="AA263" i="8" s="1"/>
  <c r="F263" i="8"/>
  <c r="Z263" i="8" s="1"/>
  <c r="E263" i="8"/>
  <c r="Y263" i="8" s="1"/>
  <c r="AR262" i="8"/>
  <c r="AQ262" i="8"/>
  <c r="AH262" i="8"/>
  <c r="Z262" i="8"/>
  <c r="M262" i="8"/>
  <c r="K262" i="8"/>
  <c r="AE262" i="8" s="1"/>
  <c r="J262" i="8"/>
  <c r="AD262" i="8" s="1"/>
  <c r="I262" i="8"/>
  <c r="AC262" i="8" s="1"/>
  <c r="H262" i="8"/>
  <c r="AB262" i="8" s="1"/>
  <c r="G262" i="8"/>
  <c r="AA262" i="8" s="1"/>
  <c r="F262" i="8"/>
  <c r="E262" i="8"/>
  <c r="Y262" i="8" s="1"/>
  <c r="AR261" i="8"/>
  <c r="AQ261" i="8"/>
  <c r="AH261" i="8"/>
  <c r="M261" i="8"/>
  <c r="K261" i="8"/>
  <c r="AE261" i="8" s="1"/>
  <c r="J261" i="8"/>
  <c r="AD261" i="8" s="1"/>
  <c r="I261" i="8"/>
  <c r="AC261" i="8" s="1"/>
  <c r="H261" i="8"/>
  <c r="AB261" i="8" s="1"/>
  <c r="G261" i="8"/>
  <c r="AA261" i="8" s="1"/>
  <c r="F261" i="8"/>
  <c r="Z261" i="8" s="1"/>
  <c r="E261" i="8"/>
  <c r="Y261" i="8" s="1"/>
  <c r="AR260" i="8"/>
  <c r="AQ260" i="8"/>
  <c r="AH260" i="8"/>
  <c r="AM260" i="8" s="1"/>
  <c r="M260" i="8"/>
  <c r="K260" i="8"/>
  <c r="AE260" i="8" s="1"/>
  <c r="J260" i="8"/>
  <c r="AD260" i="8" s="1"/>
  <c r="I260" i="8"/>
  <c r="AC260" i="8" s="1"/>
  <c r="H260" i="8"/>
  <c r="AB260" i="8" s="1"/>
  <c r="AL260" i="8" s="1"/>
  <c r="G260" i="8"/>
  <c r="AA260" i="8" s="1"/>
  <c r="F260" i="8"/>
  <c r="Z260" i="8" s="1"/>
  <c r="AJ260" i="8" s="1"/>
  <c r="E260" i="8"/>
  <c r="Y260" i="8" s="1"/>
  <c r="AR259" i="8"/>
  <c r="AQ259" i="8"/>
  <c r="AH259" i="8"/>
  <c r="AB259" i="8"/>
  <c r="M259" i="8"/>
  <c r="K259" i="8"/>
  <c r="AE259" i="8" s="1"/>
  <c r="J259" i="8"/>
  <c r="AD259" i="8" s="1"/>
  <c r="I259" i="8"/>
  <c r="AC259" i="8" s="1"/>
  <c r="H259" i="8"/>
  <c r="G259" i="8"/>
  <c r="AA259" i="8" s="1"/>
  <c r="F259" i="8"/>
  <c r="Z259" i="8" s="1"/>
  <c r="E259" i="8"/>
  <c r="Y259" i="8" s="1"/>
  <c r="AR258" i="8"/>
  <c r="AQ258" i="8"/>
  <c r="AH258" i="8"/>
  <c r="M258" i="8"/>
  <c r="K258" i="8"/>
  <c r="AE258" i="8" s="1"/>
  <c r="J258" i="8"/>
  <c r="AD258" i="8" s="1"/>
  <c r="AN258" i="8" s="1"/>
  <c r="I258" i="8"/>
  <c r="AC258" i="8" s="1"/>
  <c r="H258" i="8"/>
  <c r="AB258" i="8" s="1"/>
  <c r="G258" i="8"/>
  <c r="AA258" i="8" s="1"/>
  <c r="F258" i="8"/>
  <c r="Z258" i="8" s="1"/>
  <c r="AJ258" i="8" s="1"/>
  <c r="E258" i="8"/>
  <c r="Y258" i="8" s="1"/>
  <c r="AR257" i="8"/>
  <c r="AQ257" i="8"/>
  <c r="AH257" i="8"/>
  <c r="AB257" i="8"/>
  <c r="M257" i="8"/>
  <c r="K257" i="8"/>
  <c r="AE257" i="8" s="1"/>
  <c r="J257" i="8"/>
  <c r="AD257" i="8" s="1"/>
  <c r="I257" i="8"/>
  <c r="AC257" i="8" s="1"/>
  <c r="H257" i="8"/>
  <c r="G257" i="8"/>
  <c r="AA257" i="8" s="1"/>
  <c r="F257" i="8"/>
  <c r="E257" i="8"/>
  <c r="Y257" i="8" s="1"/>
  <c r="AR256" i="8"/>
  <c r="AQ256" i="8"/>
  <c r="AH256" i="8"/>
  <c r="AA256" i="8"/>
  <c r="M256" i="8"/>
  <c r="K256" i="8"/>
  <c r="AE256" i="8" s="1"/>
  <c r="J256" i="8"/>
  <c r="AD256" i="8" s="1"/>
  <c r="AN256" i="8" s="1"/>
  <c r="I256" i="8"/>
  <c r="AC256" i="8" s="1"/>
  <c r="H256" i="8"/>
  <c r="AB256" i="8" s="1"/>
  <c r="G256" i="8"/>
  <c r="F256" i="8"/>
  <c r="Z256" i="8" s="1"/>
  <c r="AJ256" i="8" s="1"/>
  <c r="E256" i="8"/>
  <c r="Y256" i="8" s="1"/>
  <c r="AR255" i="8"/>
  <c r="AQ255" i="8"/>
  <c r="AH255" i="8"/>
  <c r="AB255" i="8"/>
  <c r="M255" i="8"/>
  <c r="K255" i="8"/>
  <c r="AE255" i="8" s="1"/>
  <c r="J255" i="8"/>
  <c r="AD255" i="8" s="1"/>
  <c r="I255" i="8"/>
  <c r="AC255" i="8" s="1"/>
  <c r="AM255" i="8" s="1"/>
  <c r="H255" i="8"/>
  <c r="G255" i="8"/>
  <c r="AA255" i="8" s="1"/>
  <c r="F255" i="8"/>
  <c r="E255" i="8"/>
  <c r="Y255" i="8" s="1"/>
  <c r="AR254" i="8"/>
  <c r="AQ254" i="8"/>
  <c r="AH254" i="8"/>
  <c r="Z254" i="8"/>
  <c r="AJ254" i="8" s="1"/>
  <c r="M254" i="8"/>
  <c r="K254" i="8"/>
  <c r="AE254" i="8" s="1"/>
  <c r="AO254" i="8" s="1"/>
  <c r="J254" i="8"/>
  <c r="AD254" i="8" s="1"/>
  <c r="I254" i="8"/>
  <c r="AC254" i="8" s="1"/>
  <c r="AM254" i="8" s="1"/>
  <c r="H254" i="8"/>
  <c r="AB254" i="8" s="1"/>
  <c r="G254" i="8"/>
  <c r="AA254" i="8" s="1"/>
  <c r="F254" i="8"/>
  <c r="E254" i="8"/>
  <c r="Y254" i="8" s="1"/>
  <c r="AI254" i="8" s="1"/>
  <c r="AR253" i="8"/>
  <c r="AQ253" i="8"/>
  <c r="AH253" i="8"/>
  <c r="M253" i="8"/>
  <c r="K253" i="8"/>
  <c r="AE253" i="8" s="1"/>
  <c r="J253" i="8"/>
  <c r="AD253" i="8" s="1"/>
  <c r="I253" i="8"/>
  <c r="AC253" i="8" s="1"/>
  <c r="H253" i="8"/>
  <c r="AB253" i="8" s="1"/>
  <c r="G253" i="8"/>
  <c r="AA253" i="8" s="1"/>
  <c r="F253" i="8"/>
  <c r="E253" i="8"/>
  <c r="Y253" i="8" s="1"/>
  <c r="AR252" i="8"/>
  <c r="AQ252" i="8"/>
  <c r="AH252" i="8"/>
  <c r="AD252" i="8"/>
  <c r="AN252" i="8" s="1"/>
  <c r="AA252" i="8"/>
  <c r="M252" i="8"/>
  <c r="K252" i="8"/>
  <c r="AE252" i="8" s="1"/>
  <c r="J252" i="8"/>
  <c r="I252" i="8"/>
  <c r="AC252" i="8" s="1"/>
  <c r="AM252" i="8" s="1"/>
  <c r="H252" i="8"/>
  <c r="AB252" i="8" s="1"/>
  <c r="AL252" i="8" s="1"/>
  <c r="G252" i="8"/>
  <c r="F252" i="8"/>
  <c r="Z252" i="8" s="1"/>
  <c r="E252" i="8"/>
  <c r="Y252" i="8" s="1"/>
  <c r="AI252" i="8" s="1"/>
  <c r="AR251" i="8"/>
  <c r="AQ251" i="8"/>
  <c r="AH251" i="8"/>
  <c r="AE251" i="8"/>
  <c r="AD251" i="8"/>
  <c r="AB251" i="8"/>
  <c r="M251" i="8"/>
  <c r="K251" i="8"/>
  <c r="J251" i="8"/>
  <c r="I251" i="8"/>
  <c r="AC251" i="8" s="1"/>
  <c r="AM251" i="8" s="1"/>
  <c r="H251" i="8"/>
  <c r="G251" i="8"/>
  <c r="AA251" i="8" s="1"/>
  <c r="F251" i="8"/>
  <c r="E251" i="8"/>
  <c r="Y251" i="8" s="1"/>
  <c r="AR250" i="8"/>
  <c r="AQ250" i="8"/>
  <c r="AH250" i="8"/>
  <c r="M250" i="8"/>
  <c r="K250" i="8"/>
  <c r="AE250" i="8" s="1"/>
  <c r="J250" i="8"/>
  <c r="AD250" i="8" s="1"/>
  <c r="I250" i="8"/>
  <c r="AC250" i="8" s="1"/>
  <c r="AM250" i="8" s="1"/>
  <c r="H250" i="8"/>
  <c r="AB250" i="8" s="1"/>
  <c r="G250" i="8"/>
  <c r="AA250" i="8" s="1"/>
  <c r="F250" i="8"/>
  <c r="Z250" i="8" s="1"/>
  <c r="E250" i="8"/>
  <c r="AR249" i="8"/>
  <c r="AQ249" i="8"/>
  <c r="AH249" i="8"/>
  <c r="AD249" i="8"/>
  <c r="M249" i="8"/>
  <c r="K249" i="8"/>
  <c r="AE249" i="8" s="1"/>
  <c r="J249" i="8"/>
  <c r="I249" i="8"/>
  <c r="AC249" i="8" s="1"/>
  <c r="H249" i="8"/>
  <c r="AB249" i="8" s="1"/>
  <c r="G249" i="8"/>
  <c r="AA249" i="8" s="1"/>
  <c r="F249" i="8"/>
  <c r="E249" i="8"/>
  <c r="Y249" i="8" s="1"/>
  <c r="AR248" i="8"/>
  <c r="AQ248" i="8"/>
  <c r="AH248" i="8"/>
  <c r="M248" i="8"/>
  <c r="K248" i="8"/>
  <c r="AE248" i="8" s="1"/>
  <c r="J248" i="8"/>
  <c r="AD248" i="8" s="1"/>
  <c r="AN248" i="8" s="1"/>
  <c r="I248" i="8"/>
  <c r="AC248" i="8" s="1"/>
  <c r="AM248" i="8" s="1"/>
  <c r="H248" i="8"/>
  <c r="AB248" i="8" s="1"/>
  <c r="G248" i="8"/>
  <c r="AA248" i="8" s="1"/>
  <c r="F248" i="8"/>
  <c r="Z248" i="8" s="1"/>
  <c r="AJ248" i="8" s="1"/>
  <c r="E248" i="8"/>
  <c r="AR247" i="8"/>
  <c r="AQ247" i="8"/>
  <c r="AH247" i="8"/>
  <c r="M247" i="8"/>
  <c r="K247" i="8"/>
  <c r="AE247" i="8" s="1"/>
  <c r="J247" i="8"/>
  <c r="AD247" i="8" s="1"/>
  <c r="AN247" i="8" s="1"/>
  <c r="I247" i="8"/>
  <c r="AC247" i="8" s="1"/>
  <c r="H247" i="8"/>
  <c r="AB247" i="8" s="1"/>
  <c r="G247" i="8"/>
  <c r="AA247" i="8" s="1"/>
  <c r="F247" i="8"/>
  <c r="E247" i="8"/>
  <c r="Y247" i="8" s="1"/>
  <c r="AR246" i="8"/>
  <c r="AQ246" i="8"/>
  <c r="AH246" i="8"/>
  <c r="M246" i="8"/>
  <c r="K246" i="8"/>
  <c r="AE246" i="8" s="1"/>
  <c r="AO246" i="8" s="1"/>
  <c r="J246" i="8"/>
  <c r="AD246" i="8" s="1"/>
  <c r="AN246" i="8" s="1"/>
  <c r="I246" i="8"/>
  <c r="AC246" i="8" s="1"/>
  <c r="AM246" i="8" s="1"/>
  <c r="H246" i="8"/>
  <c r="AB246" i="8" s="1"/>
  <c r="AL246" i="8" s="1"/>
  <c r="G246" i="8"/>
  <c r="AA246" i="8" s="1"/>
  <c r="F246" i="8"/>
  <c r="Z246" i="8" s="1"/>
  <c r="AJ246" i="8" s="1"/>
  <c r="E246" i="8"/>
  <c r="AR245" i="8"/>
  <c r="AQ245" i="8"/>
  <c r="AH245" i="8"/>
  <c r="M245" i="8"/>
  <c r="K245" i="8"/>
  <c r="AE245" i="8" s="1"/>
  <c r="J245" i="8"/>
  <c r="AD245" i="8" s="1"/>
  <c r="I245" i="8"/>
  <c r="AC245" i="8" s="1"/>
  <c r="H245" i="8"/>
  <c r="AB245" i="8" s="1"/>
  <c r="G245" i="8"/>
  <c r="AA245" i="8" s="1"/>
  <c r="AK245" i="8" s="1"/>
  <c r="F245" i="8"/>
  <c r="E245" i="8"/>
  <c r="Y245" i="8" s="1"/>
  <c r="AI245" i="8" s="1"/>
  <c r="AR244" i="8"/>
  <c r="AQ244" i="8"/>
  <c r="AH244" i="8"/>
  <c r="M244" i="8"/>
  <c r="K244" i="8"/>
  <c r="AE244" i="8" s="1"/>
  <c r="J244" i="8"/>
  <c r="AD244" i="8" s="1"/>
  <c r="AN244" i="8" s="1"/>
  <c r="I244" i="8"/>
  <c r="AC244" i="8" s="1"/>
  <c r="H244" i="8"/>
  <c r="AB244" i="8" s="1"/>
  <c r="AL244" i="8" s="1"/>
  <c r="G244" i="8"/>
  <c r="AA244" i="8" s="1"/>
  <c r="F244" i="8"/>
  <c r="Z244" i="8" s="1"/>
  <c r="AJ244" i="8" s="1"/>
  <c r="E244" i="8"/>
  <c r="AR243" i="8"/>
  <c r="AQ243" i="8"/>
  <c r="AM243" i="8"/>
  <c r="AH243" i="8"/>
  <c r="M243" i="8"/>
  <c r="K243" i="8"/>
  <c r="AE243" i="8" s="1"/>
  <c r="J243" i="8"/>
  <c r="AD243" i="8" s="1"/>
  <c r="I243" i="8"/>
  <c r="AC243" i="8" s="1"/>
  <c r="H243" i="8"/>
  <c r="AB243" i="8" s="1"/>
  <c r="G243" i="8"/>
  <c r="AA243" i="8" s="1"/>
  <c r="F243" i="8"/>
  <c r="E243" i="8"/>
  <c r="Y243" i="8" s="1"/>
  <c r="AI243" i="8" s="1"/>
  <c r="AR242" i="8"/>
  <c r="AQ242" i="8"/>
  <c r="AH242" i="8"/>
  <c r="Z242" i="8"/>
  <c r="M242" i="8"/>
  <c r="K242" i="8"/>
  <c r="AE242" i="8" s="1"/>
  <c r="AO242" i="8" s="1"/>
  <c r="J242" i="8"/>
  <c r="AD242" i="8" s="1"/>
  <c r="I242" i="8"/>
  <c r="AC242" i="8" s="1"/>
  <c r="AM242" i="8" s="1"/>
  <c r="H242" i="8"/>
  <c r="AB242" i="8" s="1"/>
  <c r="AL242" i="8" s="1"/>
  <c r="G242" i="8"/>
  <c r="AA242" i="8" s="1"/>
  <c r="F242" i="8"/>
  <c r="E242" i="8"/>
  <c r="AR241" i="8"/>
  <c r="AQ241" i="8"/>
  <c r="AH241" i="8"/>
  <c r="AD241" i="8"/>
  <c r="M241" i="8"/>
  <c r="K241" i="8"/>
  <c r="AE241" i="8" s="1"/>
  <c r="J241" i="8"/>
  <c r="I241" i="8"/>
  <c r="AC241" i="8" s="1"/>
  <c r="AM241" i="8" s="1"/>
  <c r="H241" i="8"/>
  <c r="AB241" i="8" s="1"/>
  <c r="G241" i="8"/>
  <c r="AA241" i="8" s="1"/>
  <c r="AK241" i="8" s="1"/>
  <c r="F241" i="8"/>
  <c r="E241" i="8"/>
  <c r="Y241" i="8" s="1"/>
  <c r="AI241" i="8" s="1"/>
  <c r="AR240" i="8"/>
  <c r="AQ240" i="8"/>
  <c r="AH240" i="8"/>
  <c r="AC240" i="8"/>
  <c r="M240" i="8"/>
  <c r="K240" i="8"/>
  <c r="AE240" i="8" s="1"/>
  <c r="J240" i="8"/>
  <c r="AD240" i="8" s="1"/>
  <c r="I240" i="8"/>
  <c r="H240" i="8"/>
  <c r="AB240" i="8" s="1"/>
  <c r="AL240" i="8" s="1"/>
  <c r="G240" i="8"/>
  <c r="AA240" i="8" s="1"/>
  <c r="F240" i="8"/>
  <c r="Z240" i="8" s="1"/>
  <c r="E240" i="8"/>
  <c r="Y240" i="8" s="1"/>
  <c r="AR239" i="8"/>
  <c r="AQ239" i="8"/>
  <c r="AH239" i="8"/>
  <c r="M239" i="8"/>
  <c r="K239" i="8"/>
  <c r="AE239" i="8" s="1"/>
  <c r="J239" i="8"/>
  <c r="AD239" i="8" s="1"/>
  <c r="I239" i="8"/>
  <c r="AC239" i="8" s="1"/>
  <c r="H239" i="8"/>
  <c r="AB239" i="8" s="1"/>
  <c r="G239" i="8"/>
  <c r="AA239" i="8" s="1"/>
  <c r="F239" i="8"/>
  <c r="Z239" i="8" s="1"/>
  <c r="AJ239" i="8" s="1"/>
  <c r="E239" i="8"/>
  <c r="Y239" i="8" s="1"/>
  <c r="AR238" i="8"/>
  <c r="AQ238" i="8"/>
  <c r="AH238" i="8"/>
  <c r="M238" i="8"/>
  <c r="K238" i="8"/>
  <c r="AE238" i="8" s="1"/>
  <c r="J238" i="8"/>
  <c r="AD238" i="8" s="1"/>
  <c r="I238" i="8"/>
  <c r="AC238" i="8" s="1"/>
  <c r="AM238" i="8" s="1"/>
  <c r="H238" i="8"/>
  <c r="AB238" i="8" s="1"/>
  <c r="G238" i="8"/>
  <c r="AA238" i="8" s="1"/>
  <c r="F238" i="8"/>
  <c r="Z238" i="8" s="1"/>
  <c r="E238" i="8"/>
  <c r="Y238" i="8" s="1"/>
  <c r="AR237" i="8"/>
  <c r="AQ237" i="8"/>
  <c r="AH237" i="8"/>
  <c r="AA237" i="8"/>
  <c r="M237" i="8"/>
  <c r="K237" i="8"/>
  <c r="AE237" i="8" s="1"/>
  <c r="J237" i="8"/>
  <c r="AD237" i="8" s="1"/>
  <c r="AN237" i="8" s="1"/>
  <c r="I237" i="8"/>
  <c r="AC237" i="8" s="1"/>
  <c r="H237" i="8"/>
  <c r="AB237" i="8" s="1"/>
  <c r="G237" i="8"/>
  <c r="F237" i="8"/>
  <c r="E237" i="8"/>
  <c r="Y237" i="8" s="1"/>
  <c r="AR236" i="8"/>
  <c r="AQ236" i="8"/>
  <c r="AH236" i="8"/>
  <c r="AC236" i="8"/>
  <c r="M236" i="8"/>
  <c r="K236" i="8"/>
  <c r="AE236" i="8" s="1"/>
  <c r="J236" i="8"/>
  <c r="AD236" i="8" s="1"/>
  <c r="I236" i="8"/>
  <c r="H236" i="8"/>
  <c r="AB236" i="8" s="1"/>
  <c r="G236" i="8"/>
  <c r="AA236" i="8" s="1"/>
  <c r="F236" i="8"/>
  <c r="Z236" i="8" s="1"/>
  <c r="E236" i="8"/>
  <c r="Y236" i="8" s="1"/>
  <c r="AR235" i="8"/>
  <c r="AQ235" i="8"/>
  <c r="AH235" i="8"/>
  <c r="M235" i="8"/>
  <c r="K235" i="8"/>
  <c r="AE235" i="8" s="1"/>
  <c r="J235" i="8"/>
  <c r="AD235" i="8" s="1"/>
  <c r="I235" i="8"/>
  <c r="AC235" i="8" s="1"/>
  <c r="H235" i="8"/>
  <c r="AB235" i="8" s="1"/>
  <c r="G235" i="8"/>
  <c r="AA235" i="8" s="1"/>
  <c r="F235" i="8"/>
  <c r="Z235" i="8" s="1"/>
  <c r="AJ235" i="8" s="1"/>
  <c r="E235" i="8"/>
  <c r="Y235" i="8" s="1"/>
  <c r="AR234" i="8"/>
  <c r="AQ234" i="8"/>
  <c r="AH234" i="8"/>
  <c r="M234" i="8"/>
  <c r="K234" i="8"/>
  <c r="AE234" i="8" s="1"/>
  <c r="J234" i="8"/>
  <c r="AD234" i="8" s="1"/>
  <c r="I234" i="8"/>
  <c r="AC234" i="8" s="1"/>
  <c r="H234" i="8"/>
  <c r="AB234" i="8" s="1"/>
  <c r="G234" i="8"/>
  <c r="AA234" i="8" s="1"/>
  <c r="F234" i="8"/>
  <c r="Z234" i="8" s="1"/>
  <c r="AJ234" i="8" s="1"/>
  <c r="E234" i="8"/>
  <c r="AR233" i="8"/>
  <c r="AQ233" i="8"/>
  <c r="AH233" i="8"/>
  <c r="M233" i="8"/>
  <c r="K233" i="8"/>
  <c r="AE233" i="8" s="1"/>
  <c r="J233" i="8"/>
  <c r="AD233" i="8" s="1"/>
  <c r="I233" i="8"/>
  <c r="AC233" i="8" s="1"/>
  <c r="AM233" i="8" s="1"/>
  <c r="H233" i="8"/>
  <c r="AB233" i="8" s="1"/>
  <c r="G233" i="8"/>
  <c r="AA233" i="8" s="1"/>
  <c r="F233" i="8"/>
  <c r="Z233" i="8" s="1"/>
  <c r="E233" i="8"/>
  <c r="Y233" i="8" s="1"/>
  <c r="AR232" i="8"/>
  <c r="AQ232" i="8"/>
  <c r="AH232" i="8"/>
  <c r="AE232" i="8"/>
  <c r="M232" i="8"/>
  <c r="K232" i="8"/>
  <c r="J232" i="8"/>
  <c r="AD232" i="8" s="1"/>
  <c r="AN232" i="8" s="1"/>
  <c r="I232" i="8"/>
  <c r="AC232" i="8" s="1"/>
  <c r="H232" i="8"/>
  <c r="AB232" i="8" s="1"/>
  <c r="G232" i="8"/>
  <c r="AA232" i="8" s="1"/>
  <c r="F232" i="8"/>
  <c r="Z232" i="8" s="1"/>
  <c r="E232" i="8"/>
  <c r="Y232" i="8" s="1"/>
  <c r="AR231" i="8"/>
  <c r="AQ231" i="8"/>
  <c r="AH231" i="8"/>
  <c r="M231" i="8"/>
  <c r="K231" i="8"/>
  <c r="AE231" i="8" s="1"/>
  <c r="J231" i="8"/>
  <c r="AD231" i="8" s="1"/>
  <c r="I231" i="8"/>
  <c r="AC231" i="8" s="1"/>
  <c r="H231" i="8"/>
  <c r="AB231" i="8" s="1"/>
  <c r="G231" i="8"/>
  <c r="AA231" i="8" s="1"/>
  <c r="F231" i="8"/>
  <c r="Z231" i="8" s="1"/>
  <c r="E231" i="8"/>
  <c r="Y231" i="8" s="1"/>
  <c r="AR230" i="8"/>
  <c r="AQ230" i="8"/>
  <c r="AH230" i="8"/>
  <c r="M230" i="8"/>
  <c r="K230" i="8"/>
  <c r="AE230" i="8" s="1"/>
  <c r="J230" i="8"/>
  <c r="AD230" i="8" s="1"/>
  <c r="I230" i="8"/>
  <c r="AC230" i="8" s="1"/>
  <c r="H230" i="8"/>
  <c r="AB230" i="8" s="1"/>
  <c r="G230" i="8"/>
  <c r="AA230" i="8" s="1"/>
  <c r="F230" i="8"/>
  <c r="Z230" i="8" s="1"/>
  <c r="E230" i="8"/>
  <c r="AR229" i="8"/>
  <c r="AQ229" i="8"/>
  <c r="AJ229" i="8"/>
  <c r="AH229" i="8"/>
  <c r="AC229" i="8"/>
  <c r="M229" i="8"/>
  <c r="K229" i="8"/>
  <c r="AE229" i="8" s="1"/>
  <c r="AO229" i="8" s="1"/>
  <c r="J229" i="8"/>
  <c r="AD229" i="8" s="1"/>
  <c r="I229" i="8"/>
  <c r="H229" i="8"/>
  <c r="AB229" i="8" s="1"/>
  <c r="AL229" i="8" s="1"/>
  <c r="G229" i="8"/>
  <c r="AA229" i="8" s="1"/>
  <c r="F229" i="8"/>
  <c r="Z229" i="8" s="1"/>
  <c r="E229" i="8"/>
  <c r="Y229" i="8" s="1"/>
  <c r="AR228" i="8"/>
  <c r="AQ228" i="8"/>
  <c r="AH228" i="8"/>
  <c r="M228" i="8"/>
  <c r="K228" i="8"/>
  <c r="AE228" i="8" s="1"/>
  <c r="J228" i="8"/>
  <c r="AD228" i="8" s="1"/>
  <c r="I228" i="8"/>
  <c r="AC228" i="8" s="1"/>
  <c r="H228" i="8"/>
  <c r="AB228" i="8" s="1"/>
  <c r="G228" i="8"/>
  <c r="AA228" i="8" s="1"/>
  <c r="F228" i="8"/>
  <c r="Z228" i="8" s="1"/>
  <c r="E228" i="8"/>
  <c r="Y228" i="8" s="1"/>
  <c r="AR227" i="8"/>
  <c r="AQ227" i="8"/>
  <c r="AJ227" i="8"/>
  <c r="AH227" i="8"/>
  <c r="AA227" i="8"/>
  <c r="M227" i="8"/>
  <c r="K227" i="8"/>
  <c r="AE227" i="8" s="1"/>
  <c r="AO227" i="8" s="1"/>
  <c r="J227" i="8"/>
  <c r="AD227" i="8" s="1"/>
  <c r="I227" i="8"/>
  <c r="AC227" i="8" s="1"/>
  <c r="H227" i="8"/>
  <c r="AB227" i="8" s="1"/>
  <c r="AL227" i="8" s="1"/>
  <c r="G227" i="8"/>
  <c r="F227" i="8"/>
  <c r="Z227" i="8" s="1"/>
  <c r="E227" i="8"/>
  <c r="Y227" i="8" s="1"/>
  <c r="AR226" i="8"/>
  <c r="AQ226" i="8"/>
  <c r="AH226" i="8"/>
  <c r="AE226" i="8"/>
  <c r="M226" i="8"/>
  <c r="K226" i="8"/>
  <c r="J226" i="8"/>
  <c r="AD226" i="8" s="1"/>
  <c r="AN226" i="8" s="1"/>
  <c r="I226" i="8"/>
  <c r="AC226" i="8" s="1"/>
  <c r="H226" i="8"/>
  <c r="AB226" i="8" s="1"/>
  <c r="G226" i="8"/>
  <c r="AA226" i="8" s="1"/>
  <c r="AK226" i="8" s="1"/>
  <c r="F226" i="8"/>
  <c r="Z226" i="8" s="1"/>
  <c r="E226" i="8"/>
  <c r="Y226" i="8" s="1"/>
  <c r="AR225" i="8"/>
  <c r="AQ225" i="8"/>
  <c r="AH225" i="8"/>
  <c r="AA225" i="8"/>
  <c r="M225" i="8"/>
  <c r="K225" i="8"/>
  <c r="AE225" i="8" s="1"/>
  <c r="J225" i="8"/>
  <c r="AD225" i="8" s="1"/>
  <c r="I225" i="8"/>
  <c r="AC225" i="8" s="1"/>
  <c r="H225" i="8"/>
  <c r="AB225" i="8" s="1"/>
  <c r="G225" i="8"/>
  <c r="F225" i="8"/>
  <c r="Z225" i="8" s="1"/>
  <c r="E225" i="8"/>
  <c r="Y225" i="8" s="1"/>
  <c r="AR224" i="8"/>
  <c r="AQ224" i="8"/>
  <c r="AH224" i="8"/>
  <c r="Y224" i="8"/>
  <c r="M224" i="8"/>
  <c r="K224" i="8"/>
  <c r="AE224" i="8" s="1"/>
  <c r="J224" i="8"/>
  <c r="AD224" i="8" s="1"/>
  <c r="I224" i="8"/>
  <c r="AC224" i="8" s="1"/>
  <c r="H224" i="8"/>
  <c r="AB224" i="8" s="1"/>
  <c r="G224" i="8"/>
  <c r="AA224" i="8" s="1"/>
  <c r="AK224" i="8" s="1"/>
  <c r="F224" i="8"/>
  <c r="Z224" i="8" s="1"/>
  <c r="E224" i="8"/>
  <c r="L224" i="8" s="1"/>
  <c r="AF224" i="8" s="1"/>
  <c r="AR223" i="8"/>
  <c r="AQ223" i="8"/>
  <c r="AH223" i="8"/>
  <c r="M223" i="8"/>
  <c r="K223" i="8"/>
  <c r="AE223" i="8" s="1"/>
  <c r="AO223" i="8" s="1"/>
  <c r="J223" i="8"/>
  <c r="AD223" i="8" s="1"/>
  <c r="I223" i="8"/>
  <c r="AC223" i="8" s="1"/>
  <c r="H223" i="8"/>
  <c r="AB223" i="8" s="1"/>
  <c r="G223" i="8"/>
  <c r="AA223" i="8" s="1"/>
  <c r="F223" i="8"/>
  <c r="Z223" i="8" s="1"/>
  <c r="E223" i="8"/>
  <c r="Y223" i="8" s="1"/>
  <c r="AR222" i="8"/>
  <c r="AQ222" i="8"/>
  <c r="AH222" i="8"/>
  <c r="M222" i="8"/>
  <c r="K222" i="8"/>
  <c r="AE222" i="8" s="1"/>
  <c r="J222" i="8"/>
  <c r="AD222" i="8" s="1"/>
  <c r="AN222" i="8" s="1"/>
  <c r="I222" i="8"/>
  <c r="AC222" i="8" s="1"/>
  <c r="H222" i="8"/>
  <c r="AB222" i="8" s="1"/>
  <c r="G222" i="8"/>
  <c r="AA222" i="8" s="1"/>
  <c r="F222" i="8"/>
  <c r="Z222" i="8" s="1"/>
  <c r="E222" i="8"/>
  <c r="Y222" i="8" s="1"/>
  <c r="AR221" i="8"/>
  <c r="AQ221" i="8"/>
  <c r="AH221" i="8"/>
  <c r="AA221" i="8"/>
  <c r="M221" i="8"/>
  <c r="K221" i="8"/>
  <c r="AE221" i="8" s="1"/>
  <c r="J221" i="8"/>
  <c r="AD221" i="8" s="1"/>
  <c r="I221" i="8"/>
  <c r="AC221" i="8" s="1"/>
  <c r="H221" i="8"/>
  <c r="AB221" i="8" s="1"/>
  <c r="G221" i="8"/>
  <c r="F221" i="8"/>
  <c r="Z221" i="8" s="1"/>
  <c r="E221" i="8"/>
  <c r="Y221" i="8" s="1"/>
  <c r="AR220" i="8"/>
  <c r="AQ220" i="8"/>
  <c r="AH220" i="8"/>
  <c r="AB220" i="8"/>
  <c r="M220" i="8"/>
  <c r="K220" i="8"/>
  <c r="AE220" i="8" s="1"/>
  <c r="J220" i="8"/>
  <c r="AD220" i="8" s="1"/>
  <c r="I220" i="8"/>
  <c r="AC220" i="8" s="1"/>
  <c r="H220" i="8"/>
  <c r="G220" i="8"/>
  <c r="AA220" i="8" s="1"/>
  <c r="F220" i="8"/>
  <c r="Z220" i="8" s="1"/>
  <c r="E220" i="8"/>
  <c r="AR219" i="8"/>
  <c r="AQ219" i="8"/>
  <c r="AH219" i="8"/>
  <c r="M219" i="8"/>
  <c r="K219" i="8"/>
  <c r="AE219" i="8" s="1"/>
  <c r="AO219" i="8" s="1"/>
  <c r="J219" i="8"/>
  <c r="AD219" i="8" s="1"/>
  <c r="I219" i="8"/>
  <c r="AC219" i="8" s="1"/>
  <c r="H219" i="8"/>
  <c r="AB219" i="8" s="1"/>
  <c r="G219" i="8"/>
  <c r="AA219" i="8" s="1"/>
  <c r="F219" i="8"/>
  <c r="Z219" i="8" s="1"/>
  <c r="E219" i="8"/>
  <c r="Y219" i="8" s="1"/>
  <c r="AR218" i="8"/>
  <c r="AQ218" i="8"/>
  <c r="AH218" i="8"/>
  <c r="M218" i="8"/>
  <c r="K218" i="8"/>
  <c r="AE218" i="8" s="1"/>
  <c r="J218" i="8"/>
  <c r="AD218" i="8" s="1"/>
  <c r="I218" i="8"/>
  <c r="AC218" i="8" s="1"/>
  <c r="H218" i="8"/>
  <c r="AB218" i="8" s="1"/>
  <c r="G218" i="8"/>
  <c r="AA218" i="8" s="1"/>
  <c r="F218" i="8"/>
  <c r="Z218" i="8" s="1"/>
  <c r="E218" i="8"/>
  <c r="Y218" i="8" s="1"/>
  <c r="AR217" i="8"/>
  <c r="AQ217" i="8"/>
  <c r="AH217" i="8"/>
  <c r="M217" i="8"/>
  <c r="K217" i="8"/>
  <c r="AE217" i="8" s="1"/>
  <c r="J217" i="8"/>
  <c r="AD217" i="8" s="1"/>
  <c r="I217" i="8"/>
  <c r="AC217" i="8" s="1"/>
  <c r="H217" i="8"/>
  <c r="AB217" i="8" s="1"/>
  <c r="G217" i="8"/>
  <c r="AA217" i="8" s="1"/>
  <c r="F217" i="8"/>
  <c r="Z217" i="8" s="1"/>
  <c r="E217" i="8"/>
  <c r="Y217" i="8" s="1"/>
  <c r="AR216" i="8"/>
  <c r="AQ216" i="8"/>
  <c r="AH216" i="8"/>
  <c r="AE216" i="8"/>
  <c r="M216" i="8"/>
  <c r="K216" i="8"/>
  <c r="J216" i="8"/>
  <c r="AD216" i="8" s="1"/>
  <c r="AN216" i="8" s="1"/>
  <c r="I216" i="8"/>
  <c r="AC216" i="8" s="1"/>
  <c r="H216" i="8"/>
  <c r="AB216" i="8" s="1"/>
  <c r="G216" i="8"/>
  <c r="AA216" i="8" s="1"/>
  <c r="F216" i="8"/>
  <c r="Z216" i="8" s="1"/>
  <c r="E216" i="8"/>
  <c r="AR215" i="8"/>
  <c r="AQ215" i="8"/>
  <c r="AH215" i="8"/>
  <c r="M215" i="8"/>
  <c r="K215" i="8"/>
  <c r="AE215" i="8" s="1"/>
  <c r="J215" i="8"/>
  <c r="AD215" i="8" s="1"/>
  <c r="I215" i="8"/>
  <c r="AC215" i="8" s="1"/>
  <c r="H215" i="8"/>
  <c r="AB215" i="8" s="1"/>
  <c r="G215" i="8"/>
  <c r="AA215" i="8" s="1"/>
  <c r="F215" i="8"/>
  <c r="Z215" i="8" s="1"/>
  <c r="E215" i="8"/>
  <c r="Y215" i="8" s="1"/>
  <c r="AR214" i="8"/>
  <c r="AQ214" i="8"/>
  <c r="AH214" i="8"/>
  <c r="AE214" i="8"/>
  <c r="M214" i="8"/>
  <c r="K214" i="8"/>
  <c r="J214" i="8"/>
  <c r="AD214" i="8" s="1"/>
  <c r="AN214" i="8" s="1"/>
  <c r="I214" i="8"/>
  <c r="AC214" i="8" s="1"/>
  <c r="H214" i="8"/>
  <c r="AB214" i="8" s="1"/>
  <c r="G214" i="8"/>
  <c r="AA214" i="8" s="1"/>
  <c r="F214" i="8"/>
  <c r="Z214" i="8" s="1"/>
  <c r="E214" i="8"/>
  <c r="Y214" i="8" s="1"/>
  <c r="AR213" i="8"/>
  <c r="AQ213" i="8"/>
  <c r="AH213" i="8"/>
  <c r="M213" i="8"/>
  <c r="K213" i="8"/>
  <c r="AE213" i="8" s="1"/>
  <c r="J213" i="8"/>
  <c r="AD213" i="8" s="1"/>
  <c r="I213" i="8"/>
  <c r="AC213" i="8" s="1"/>
  <c r="H213" i="8"/>
  <c r="AB213" i="8" s="1"/>
  <c r="G213" i="8"/>
  <c r="AA213" i="8" s="1"/>
  <c r="F213" i="8"/>
  <c r="Z213" i="8" s="1"/>
  <c r="AJ213" i="8" s="1"/>
  <c r="E213" i="8"/>
  <c r="Y213" i="8" s="1"/>
  <c r="AR212" i="8"/>
  <c r="AQ212" i="8"/>
  <c r="AH212" i="8"/>
  <c r="M212" i="8"/>
  <c r="K212" i="8"/>
  <c r="AE212" i="8" s="1"/>
  <c r="J212" i="8"/>
  <c r="AD212" i="8" s="1"/>
  <c r="I212" i="8"/>
  <c r="AC212" i="8" s="1"/>
  <c r="H212" i="8"/>
  <c r="AB212" i="8" s="1"/>
  <c r="G212" i="8"/>
  <c r="AA212" i="8" s="1"/>
  <c r="F212" i="8"/>
  <c r="Z212" i="8" s="1"/>
  <c r="E212" i="8"/>
  <c r="Y212" i="8" s="1"/>
  <c r="AR211" i="8"/>
  <c r="AQ211" i="8"/>
  <c r="AH211" i="8"/>
  <c r="M211" i="8"/>
  <c r="K211" i="8"/>
  <c r="AE211" i="8" s="1"/>
  <c r="J211" i="8"/>
  <c r="AD211" i="8" s="1"/>
  <c r="I211" i="8"/>
  <c r="AC211" i="8" s="1"/>
  <c r="H211" i="8"/>
  <c r="AB211" i="8" s="1"/>
  <c r="G211" i="8"/>
  <c r="AA211" i="8" s="1"/>
  <c r="F211" i="8"/>
  <c r="Z211" i="8" s="1"/>
  <c r="E211" i="8"/>
  <c r="Y211" i="8" s="1"/>
  <c r="AR210" i="8"/>
  <c r="AQ210" i="8"/>
  <c r="AH210" i="8"/>
  <c r="M210" i="8"/>
  <c r="K210" i="8"/>
  <c r="AE210" i="8" s="1"/>
  <c r="J210" i="8"/>
  <c r="AD210" i="8" s="1"/>
  <c r="I210" i="8"/>
  <c r="AC210" i="8" s="1"/>
  <c r="H210" i="8"/>
  <c r="AB210" i="8" s="1"/>
  <c r="G210" i="8"/>
  <c r="AA210" i="8" s="1"/>
  <c r="F210" i="8"/>
  <c r="Z210" i="8" s="1"/>
  <c r="E210" i="8"/>
  <c r="L210" i="8" s="1"/>
  <c r="AF210" i="8" s="1"/>
  <c r="AR209" i="8"/>
  <c r="AQ209" i="8"/>
  <c r="AH209" i="8"/>
  <c r="AA209" i="8"/>
  <c r="M209" i="8"/>
  <c r="K209" i="8"/>
  <c r="AE209" i="8" s="1"/>
  <c r="AO209" i="8" s="1"/>
  <c r="J209" i="8"/>
  <c r="AD209" i="8" s="1"/>
  <c r="I209" i="8"/>
  <c r="AC209" i="8" s="1"/>
  <c r="H209" i="8"/>
  <c r="AB209" i="8" s="1"/>
  <c r="AL209" i="8" s="1"/>
  <c r="G209" i="8"/>
  <c r="F209" i="8"/>
  <c r="Z209" i="8" s="1"/>
  <c r="E209" i="8"/>
  <c r="Y209" i="8" s="1"/>
  <c r="AR208" i="8"/>
  <c r="AQ208" i="8"/>
  <c r="AH208" i="8"/>
  <c r="AB208" i="8"/>
  <c r="M208" i="8"/>
  <c r="K208" i="8"/>
  <c r="AE208" i="8" s="1"/>
  <c r="J208" i="8"/>
  <c r="AD208" i="8" s="1"/>
  <c r="AN208" i="8" s="1"/>
  <c r="I208" i="8"/>
  <c r="AC208" i="8" s="1"/>
  <c r="H208" i="8"/>
  <c r="G208" i="8"/>
  <c r="F208" i="8"/>
  <c r="Z208" i="8" s="1"/>
  <c r="E208" i="8"/>
  <c r="Y208" i="8" s="1"/>
  <c r="AR207" i="8"/>
  <c r="AQ207" i="8"/>
  <c r="AH207" i="8"/>
  <c r="M207" i="8"/>
  <c r="K207" i="8"/>
  <c r="AE207" i="8" s="1"/>
  <c r="J207" i="8"/>
  <c r="AD207" i="8" s="1"/>
  <c r="I207" i="8"/>
  <c r="AC207" i="8" s="1"/>
  <c r="H207" i="8"/>
  <c r="AB207" i="8" s="1"/>
  <c r="G207" i="8"/>
  <c r="AA207" i="8" s="1"/>
  <c r="F207" i="8"/>
  <c r="Z207" i="8" s="1"/>
  <c r="E207" i="8"/>
  <c r="Y207" i="8" s="1"/>
  <c r="AR206" i="8"/>
  <c r="AQ206" i="8"/>
  <c r="AH206" i="8"/>
  <c r="M206" i="8"/>
  <c r="K206" i="8"/>
  <c r="AE206" i="8" s="1"/>
  <c r="J206" i="8"/>
  <c r="AD206" i="8" s="1"/>
  <c r="AN206" i="8" s="1"/>
  <c r="I206" i="8"/>
  <c r="AC206" i="8" s="1"/>
  <c r="H206" i="8"/>
  <c r="AB206" i="8" s="1"/>
  <c r="G206" i="8"/>
  <c r="AA206" i="8" s="1"/>
  <c r="F206" i="8"/>
  <c r="Z206" i="8" s="1"/>
  <c r="E206" i="8"/>
  <c r="Y206" i="8" s="1"/>
  <c r="AR205" i="8"/>
  <c r="AQ205" i="8"/>
  <c r="AH205" i="8"/>
  <c r="AL205" i="8" s="1"/>
  <c r="M205" i="8"/>
  <c r="K205" i="8"/>
  <c r="AE205" i="8" s="1"/>
  <c r="J205" i="8"/>
  <c r="AD205" i="8" s="1"/>
  <c r="I205" i="8"/>
  <c r="AC205" i="8" s="1"/>
  <c r="H205" i="8"/>
  <c r="AB205" i="8" s="1"/>
  <c r="G205" i="8"/>
  <c r="AA205" i="8" s="1"/>
  <c r="F205" i="8"/>
  <c r="Z205" i="8" s="1"/>
  <c r="E205" i="8"/>
  <c r="AR204" i="8"/>
  <c r="AQ204" i="8"/>
  <c r="AH204" i="8"/>
  <c r="M204" i="8"/>
  <c r="K204" i="8"/>
  <c r="AE204" i="8" s="1"/>
  <c r="J204" i="8"/>
  <c r="AD204" i="8" s="1"/>
  <c r="I204" i="8"/>
  <c r="AC204" i="8" s="1"/>
  <c r="H204" i="8"/>
  <c r="AB204" i="8" s="1"/>
  <c r="G204" i="8"/>
  <c r="AA204" i="8" s="1"/>
  <c r="F204" i="8"/>
  <c r="Z204" i="8" s="1"/>
  <c r="E204" i="8"/>
  <c r="Y204" i="8" s="1"/>
  <c r="AR203" i="8"/>
  <c r="AQ203" i="8"/>
  <c r="AH203" i="8"/>
  <c r="AC203" i="8"/>
  <c r="M203" i="8"/>
  <c r="K203" i="8"/>
  <c r="AE203" i="8" s="1"/>
  <c r="J203" i="8"/>
  <c r="AD203" i="8" s="1"/>
  <c r="I203" i="8"/>
  <c r="H203" i="8"/>
  <c r="AB203" i="8" s="1"/>
  <c r="G203" i="8"/>
  <c r="AA203" i="8" s="1"/>
  <c r="F203" i="8"/>
  <c r="Z203" i="8" s="1"/>
  <c r="AJ203" i="8" s="1"/>
  <c r="E203" i="8"/>
  <c r="AR202" i="8"/>
  <c r="AQ202" i="8"/>
  <c r="AH202" i="8"/>
  <c r="M202" i="8"/>
  <c r="K202" i="8"/>
  <c r="AE202" i="8" s="1"/>
  <c r="J202" i="8"/>
  <c r="AD202" i="8" s="1"/>
  <c r="I202" i="8"/>
  <c r="AC202" i="8" s="1"/>
  <c r="H202" i="8"/>
  <c r="AB202" i="8" s="1"/>
  <c r="G202" i="8"/>
  <c r="AA202" i="8" s="1"/>
  <c r="F202" i="8"/>
  <c r="Z202" i="8" s="1"/>
  <c r="E202" i="8"/>
  <c r="AR201" i="8"/>
  <c r="AQ201" i="8"/>
  <c r="AH201" i="8"/>
  <c r="M201" i="8"/>
  <c r="K201" i="8"/>
  <c r="AE201" i="8" s="1"/>
  <c r="J201" i="8"/>
  <c r="AD201" i="8" s="1"/>
  <c r="I201" i="8"/>
  <c r="AC201" i="8" s="1"/>
  <c r="H201" i="8"/>
  <c r="AB201" i="8" s="1"/>
  <c r="G201" i="8"/>
  <c r="AA201" i="8" s="1"/>
  <c r="F201" i="8"/>
  <c r="Z201" i="8" s="1"/>
  <c r="E201" i="8"/>
  <c r="AR200" i="8"/>
  <c r="AQ200" i="8"/>
  <c r="AH200" i="8"/>
  <c r="M200" i="8"/>
  <c r="K200" i="8"/>
  <c r="AE200" i="8" s="1"/>
  <c r="J200" i="8"/>
  <c r="AD200" i="8" s="1"/>
  <c r="AN200" i="8" s="1"/>
  <c r="I200" i="8"/>
  <c r="AC200" i="8" s="1"/>
  <c r="H200" i="8"/>
  <c r="AB200" i="8" s="1"/>
  <c r="G200" i="8"/>
  <c r="AA200" i="8" s="1"/>
  <c r="F200" i="8"/>
  <c r="Z200" i="8" s="1"/>
  <c r="E200" i="8"/>
  <c r="Y200" i="8" s="1"/>
  <c r="AR199" i="8"/>
  <c r="AQ199" i="8"/>
  <c r="AH199" i="8"/>
  <c r="M199" i="8"/>
  <c r="K199" i="8"/>
  <c r="AE199" i="8" s="1"/>
  <c r="AO199" i="8" s="1"/>
  <c r="J199" i="8"/>
  <c r="AD199" i="8" s="1"/>
  <c r="I199" i="8"/>
  <c r="AC199" i="8" s="1"/>
  <c r="H199" i="8"/>
  <c r="AB199" i="8" s="1"/>
  <c r="G199" i="8"/>
  <c r="AA199" i="8" s="1"/>
  <c r="F199" i="8"/>
  <c r="Z199" i="8" s="1"/>
  <c r="E199" i="8"/>
  <c r="AR198" i="8"/>
  <c r="AQ198" i="8"/>
  <c r="AH198" i="8"/>
  <c r="M198" i="8"/>
  <c r="K198" i="8"/>
  <c r="AE198" i="8" s="1"/>
  <c r="J198" i="8"/>
  <c r="AD198" i="8" s="1"/>
  <c r="I198" i="8"/>
  <c r="AC198" i="8" s="1"/>
  <c r="H198" i="8"/>
  <c r="AB198" i="8" s="1"/>
  <c r="G198" i="8"/>
  <c r="AA198" i="8" s="1"/>
  <c r="F198" i="8"/>
  <c r="Z198" i="8" s="1"/>
  <c r="E198" i="8"/>
  <c r="Y198" i="8" s="1"/>
  <c r="AR197" i="8"/>
  <c r="AQ197" i="8"/>
  <c r="AH197" i="8"/>
  <c r="M197" i="8"/>
  <c r="K197" i="8"/>
  <c r="AE197" i="8" s="1"/>
  <c r="J197" i="8"/>
  <c r="AD197" i="8" s="1"/>
  <c r="I197" i="8"/>
  <c r="AC197" i="8" s="1"/>
  <c r="H197" i="8"/>
  <c r="AB197" i="8" s="1"/>
  <c r="G197" i="8"/>
  <c r="AA197" i="8" s="1"/>
  <c r="F197" i="8"/>
  <c r="Z197" i="8" s="1"/>
  <c r="E197" i="8"/>
  <c r="AR196" i="8"/>
  <c r="AQ196" i="8"/>
  <c r="AH196" i="8"/>
  <c r="M196" i="8"/>
  <c r="K196" i="8"/>
  <c r="AE196" i="8" s="1"/>
  <c r="J196" i="8"/>
  <c r="AD196" i="8" s="1"/>
  <c r="I196" i="8"/>
  <c r="AC196" i="8" s="1"/>
  <c r="H196" i="8"/>
  <c r="AB196" i="8" s="1"/>
  <c r="G196" i="8"/>
  <c r="AA196" i="8" s="1"/>
  <c r="AK196" i="8" s="1"/>
  <c r="F196" i="8"/>
  <c r="Z196" i="8" s="1"/>
  <c r="E196" i="8"/>
  <c r="Y196" i="8" s="1"/>
  <c r="AR195" i="8"/>
  <c r="AQ195" i="8"/>
  <c r="AH195" i="8"/>
  <c r="M195" i="8"/>
  <c r="K195" i="8"/>
  <c r="AE195" i="8" s="1"/>
  <c r="J195" i="8"/>
  <c r="AD195" i="8" s="1"/>
  <c r="I195" i="8"/>
  <c r="AC195" i="8" s="1"/>
  <c r="H195" i="8"/>
  <c r="AB195" i="8" s="1"/>
  <c r="AL195" i="8" s="1"/>
  <c r="G195" i="8"/>
  <c r="AA195" i="8" s="1"/>
  <c r="F195" i="8"/>
  <c r="Z195" i="8" s="1"/>
  <c r="AJ195" i="8" s="1"/>
  <c r="E195" i="8"/>
  <c r="AR194" i="8"/>
  <c r="AQ194" i="8"/>
  <c r="AH194" i="8"/>
  <c r="AE194" i="8"/>
  <c r="M194" i="8"/>
  <c r="K194" i="8"/>
  <c r="J194" i="8"/>
  <c r="AD194" i="8" s="1"/>
  <c r="I194" i="8"/>
  <c r="AC194" i="8" s="1"/>
  <c r="H194" i="8"/>
  <c r="AB194" i="8" s="1"/>
  <c r="G194" i="8"/>
  <c r="AA194" i="8" s="1"/>
  <c r="F194" i="8"/>
  <c r="E194" i="8"/>
  <c r="Y194" i="8" s="1"/>
  <c r="AR193" i="8"/>
  <c r="AQ193" i="8"/>
  <c r="AH193" i="8"/>
  <c r="AA193" i="8"/>
  <c r="M193" i="8"/>
  <c r="K193" i="8"/>
  <c r="AE193" i="8" s="1"/>
  <c r="J193" i="8"/>
  <c r="AD193" i="8" s="1"/>
  <c r="I193" i="8"/>
  <c r="AC193" i="8" s="1"/>
  <c r="H193" i="8"/>
  <c r="AB193" i="8" s="1"/>
  <c r="G193" i="8"/>
  <c r="F193" i="8"/>
  <c r="Z193" i="8" s="1"/>
  <c r="E193" i="8"/>
  <c r="AR192" i="8"/>
  <c r="AQ192" i="8"/>
  <c r="AH192" i="8"/>
  <c r="AB192" i="8"/>
  <c r="AL192" i="8" s="1"/>
  <c r="M192" i="8"/>
  <c r="K192" i="8"/>
  <c r="AE192" i="8" s="1"/>
  <c r="J192" i="8"/>
  <c r="AD192" i="8" s="1"/>
  <c r="AN192" i="8" s="1"/>
  <c r="I192" i="8"/>
  <c r="AC192" i="8" s="1"/>
  <c r="H192" i="8"/>
  <c r="G192" i="8"/>
  <c r="F192" i="8"/>
  <c r="Z192" i="8" s="1"/>
  <c r="E192" i="8"/>
  <c r="Y192" i="8" s="1"/>
  <c r="AI192" i="8" s="1"/>
  <c r="AR191" i="8"/>
  <c r="AQ191" i="8"/>
  <c r="AH191" i="8"/>
  <c r="M191" i="8"/>
  <c r="K191" i="8"/>
  <c r="AE191" i="8" s="1"/>
  <c r="AO191" i="8" s="1"/>
  <c r="J191" i="8"/>
  <c r="AD191" i="8" s="1"/>
  <c r="I191" i="8"/>
  <c r="AC191" i="8" s="1"/>
  <c r="H191" i="8"/>
  <c r="AB191" i="8" s="1"/>
  <c r="AL191" i="8" s="1"/>
  <c r="G191" i="8"/>
  <c r="AA191" i="8" s="1"/>
  <c r="F191" i="8"/>
  <c r="Z191" i="8" s="1"/>
  <c r="E191" i="8"/>
  <c r="AR190" i="8"/>
  <c r="AQ190" i="8"/>
  <c r="AH190" i="8"/>
  <c r="AE190" i="8"/>
  <c r="M190" i="8"/>
  <c r="K190" i="8"/>
  <c r="J190" i="8"/>
  <c r="AD190" i="8" s="1"/>
  <c r="AN190" i="8" s="1"/>
  <c r="I190" i="8"/>
  <c r="AC190" i="8" s="1"/>
  <c r="H190" i="8"/>
  <c r="AB190" i="8" s="1"/>
  <c r="G190" i="8"/>
  <c r="AA190" i="8" s="1"/>
  <c r="F190" i="8"/>
  <c r="Z190" i="8" s="1"/>
  <c r="E190" i="8"/>
  <c r="Y190" i="8" s="1"/>
  <c r="AI190" i="8" s="1"/>
  <c r="AR189" i="8"/>
  <c r="AQ189" i="8"/>
  <c r="AL189" i="8"/>
  <c r="AH189" i="8"/>
  <c r="AC189" i="8"/>
  <c r="M189" i="8"/>
  <c r="K189" i="8"/>
  <c r="AE189" i="8" s="1"/>
  <c r="J189" i="8"/>
  <c r="AD189" i="8" s="1"/>
  <c r="I189" i="8"/>
  <c r="H189" i="8"/>
  <c r="AB189" i="8" s="1"/>
  <c r="G189" i="8"/>
  <c r="AA189" i="8" s="1"/>
  <c r="F189" i="8"/>
  <c r="Z189" i="8" s="1"/>
  <c r="E189" i="8"/>
  <c r="AR188" i="8"/>
  <c r="AQ188" i="8"/>
  <c r="AH188" i="8"/>
  <c r="AB188" i="8"/>
  <c r="M188" i="8"/>
  <c r="K188" i="8"/>
  <c r="AE188" i="8" s="1"/>
  <c r="J188" i="8"/>
  <c r="AD188" i="8" s="1"/>
  <c r="I188" i="8"/>
  <c r="AC188" i="8" s="1"/>
  <c r="H188" i="8"/>
  <c r="G188" i="8"/>
  <c r="AA188" i="8" s="1"/>
  <c r="AK188" i="8" s="1"/>
  <c r="F188" i="8"/>
  <c r="E188" i="8"/>
  <c r="Y188" i="8" s="1"/>
  <c r="AR187" i="8"/>
  <c r="AQ187" i="8"/>
  <c r="AH187" i="8"/>
  <c r="M187" i="8"/>
  <c r="K187" i="8"/>
  <c r="AE187" i="8" s="1"/>
  <c r="J187" i="8"/>
  <c r="AD187" i="8" s="1"/>
  <c r="I187" i="8"/>
  <c r="AC187" i="8" s="1"/>
  <c r="H187" i="8"/>
  <c r="AB187" i="8" s="1"/>
  <c r="G187" i="8"/>
  <c r="AA187" i="8" s="1"/>
  <c r="F187" i="8"/>
  <c r="Z187" i="8" s="1"/>
  <c r="E187" i="8"/>
  <c r="AR186" i="8"/>
  <c r="AQ186" i="8"/>
  <c r="AH186" i="8"/>
  <c r="M186" i="8"/>
  <c r="K186" i="8"/>
  <c r="AE186" i="8" s="1"/>
  <c r="J186" i="8"/>
  <c r="AD186" i="8" s="1"/>
  <c r="I186" i="8"/>
  <c r="AC186" i="8" s="1"/>
  <c r="H186" i="8"/>
  <c r="AB186" i="8" s="1"/>
  <c r="G186" i="8"/>
  <c r="AA186" i="8" s="1"/>
  <c r="F186" i="8"/>
  <c r="E186" i="8"/>
  <c r="Y186" i="8" s="1"/>
  <c r="AR185" i="8"/>
  <c r="AQ185" i="8"/>
  <c r="AH185" i="8"/>
  <c r="M185" i="8"/>
  <c r="K185" i="8"/>
  <c r="AE185" i="8" s="1"/>
  <c r="J185" i="8"/>
  <c r="AD185" i="8" s="1"/>
  <c r="I185" i="8"/>
  <c r="AC185" i="8" s="1"/>
  <c r="H185" i="8"/>
  <c r="AB185" i="8" s="1"/>
  <c r="G185" i="8"/>
  <c r="AA185" i="8" s="1"/>
  <c r="F185" i="8"/>
  <c r="Z185" i="8" s="1"/>
  <c r="E185" i="8"/>
  <c r="AR184" i="8"/>
  <c r="AQ184" i="8"/>
  <c r="AH184" i="8"/>
  <c r="M184" i="8"/>
  <c r="K184" i="8"/>
  <c r="AE184" i="8" s="1"/>
  <c r="J184" i="8"/>
  <c r="AD184" i="8" s="1"/>
  <c r="I184" i="8"/>
  <c r="AC184" i="8" s="1"/>
  <c r="H184" i="8"/>
  <c r="AB184" i="8" s="1"/>
  <c r="G184" i="8"/>
  <c r="AA184" i="8" s="1"/>
  <c r="F184" i="8"/>
  <c r="Z184" i="8" s="1"/>
  <c r="E184" i="8"/>
  <c r="Y184" i="8" s="1"/>
  <c r="AR183" i="8"/>
  <c r="AQ183" i="8"/>
  <c r="AH183" i="8"/>
  <c r="M183" i="8"/>
  <c r="K183" i="8"/>
  <c r="AE183" i="8" s="1"/>
  <c r="J183" i="8"/>
  <c r="AD183" i="8" s="1"/>
  <c r="I183" i="8"/>
  <c r="AC183" i="8" s="1"/>
  <c r="H183" i="8"/>
  <c r="AB183" i="8" s="1"/>
  <c r="G183" i="8"/>
  <c r="AA183" i="8" s="1"/>
  <c r="F183" i="8"/>
  <c r="Z183" i="8" s="1"/>
  <c r="E183" i="8"/>
  <c r="AR182" i="8"/>
  <c r="AQ182" i="8"/>
  <c r="AH182" i="8"/>
  <c r="AB182" i="8"/>
  <c r="AL182" i="8" s="1"/>
  <c r="M182" i="8"/>
  <c r="K182" i="8"/>
  <c r="AE182" i="8" s="1"/>
  <c r="J182" i="8"/>
  <c r="AD182" i="8" s="1"/>
  <c r="I182" i="8"/>
  <c r="AC182" i="8" s="1"/>
  <c r="H182" i="8"/>
  <c r="G182" i="8"/>
  <c r="AA182" i="8" s="1"/>
  <c r="F182" i="8"/>
  <c r="E182" i="8"/>
  <c r="Y182" i="8" s="1"/>
  <c r="AR181" i="8"/>
  <c r="AQ181" i="8"/>
  <c r="AH181" i="8"/>
  <c r="M181" i="8"/>
  <c r="K181" i="8"/>
  <c r="AE181" i="8" s="1"/>
  <c r="J181" i="8"/>
  <c r="AD181" i="8" s="1"/>
  <c r="I181" i="8"/>
  <c r="AC181" i="8" s="1"/>
  <c r="H181" i="8"/>
  <c r="AB181" i="8" s="1"/>
  <c r="G181" i="8"/>
  <c r="AA181" i="8" s="1"/>
  <c r="F181" i="8"/>
  <c r="Z181" i="8" s="1"/>
  <c r="E181" i="8"/>
  <c r="AR180" i="8"/>
  <c r="AQ180" i="8"/>
  <c r="AH180" i="8"/>
  <c r="AL180" i="8" s="1"/>
  <c r="AC180" i="8"/>
  <c r="AB180" i="8"/>
  <c r="M180" i="8"/>
  <c r="K180" i="8"/>
  <c r="AE180" i="8" s="1"/>
  <c r="J180" i="8"/>
  <c r="AD180" i="8" s="1"/>
  <c r="I180" i="8"/>
  <c r="H180" i="8"/>
  <c r="G180" i="8"/>
  <c r="AA180" i="8" s="1"/>
  <c r="F180" i="8"/>
  <c r="Z180" i="8" s="1"/>
  <c r="E180" i="8"/>
  <c r="Y180" i="8" s="1"/>
  <c r="AR179" i="8"/>
  <c r="AQ179" i="8"/>
  <c r="AH179" i="8"/>
  <c r="AC179" i="8"/>
  <c r="M179" i="8"/>
  <c r="K179" i="8"/>
  <c r="AE179" i="8" s="1"/>
  <c r="J179" i="8"/>
  <c r="AD179" i="8" s="1"/>
  <c r="I179" i="8"/>
  <c r="H179" i="8"/>
  <c r="AB179" i="8" s="1"/>
  <c r="G179" i="8"/>
  <c r="AA179" i="8" s="1"/>
  <c r="F179" i="8"/>
  <c r="Z179" i="8" s="1"/>
  <c r="E179" i="8"/>
  <c r="AR178" i="8"/>
  <c r="AQ178" i="8"/>
  <c r="AH178" i="8"/>
  <c r="AE178" i="8"/>
  <c r="M178" i="8"/>
  <c r="K178" i="8"/>
  <c r="J178" i="8"/>
  <c r="AD178" i="8" s="1"/>
  <c r="AN178" i="8" s="1"/>
  <c r="I178" i="8"/>
  <c r="AC178" i="8" s="1"/>
  <c r="H178" i="8"/>
  <c r="AB178" i="8" s="1"/>
  <c r="AL178" i="8" s="1"/>
  <c r="G178" i="8"/>
  <c r="AA178" i="8" s="1"/>
  <c r="AK178" i="8" s="1"/>
  <c r="F178" i="8"/>
  <c r="Z178" i="8" s="1"/>
  <c r="E178" i="8"/>
  <c r="AR177" i="8"/>
  <c r="AQ177" i="8"/>
  <c r="AL177" i="8"/>
  <c r="AH177" i="8"/>
  <c r="AC177" i="8"/>
  <c r="M177" i="8"/>
  <c r="K177" i="8"/>
  <c r="AE177" i="8" s="1"/>
  <c r="J177" i="8"/>
  <c r="AD177" i="8" s="1"/>
  <c r="I177" i="8"/>
  <c r="H177" i="8"/>
  <c r="AB177" i="8" s="1"/>
  <c r="G177" i="8"/>
  <c r="AA177" i="8" s="1"/>
  <c r="F177" i="8"/>
  <c r="Z177" i="8" s="1"/>
  <c r="AJ177" i="8" s="1"/>
  <c r="E177" i="8"/>
  <c r="AR176" i="8"/>
  <c r="AQ176" i="8"/>
  <c r="AH176" i="8"/>
  <c r="M176" i="8"/>
  <c r="K176" i="8"/>
  <c r="AE176" i="8" s="1"/>
  <c r="J176" i="8"/>
  <c r="AD176" i="8" s="1"/>
  <c r="AN176" i="8" s="1"/>
  <c r="I176" i="8"/>
  <c r="AC176" i="8" s="1"/>
  <c r="H176" i="8"/>
  <c r="AB176" i="8" s="1"/>
  <c r="AL176" i="8" s="1"/>
  <c r="G176" i="8"/>
  <c r="F176" i="8"/>
  <c r="Z176" i="8" s="1"/>
  <c r="E176" i="8"/>
  <c r="Y176" i="8" s="1"/>
  <c r="AR175" i="8"/>
  <c r="AQ175" i="8"/>
  <c r="AH175" i="8"/>
  <c r="M175" i="8"/>
  <c r="K175" i="8"/>
  <c r="AE175" i="8" s="1"/>
  <c r="J175" i="8"/>
  <c r="AD175" i="8" s="1"/>
  <c r="I175" i="8"/>
  <c r="AC175" i="8" s="1"/>
  <c r="H175" i="8"/>
  <c r="AB175" i="8" s="1"/>
  <c r="G175" i="8"/>
  <c r="AA175" i="8" s="1"/>
  <c r="F175" i="8"/>
  <c r="Z175" i="8" s="1"/>
  <c r="E175" i="8"/>
  <c r="AR174" i="8"/>
  <c r="AQ174" i="8"/>
  <c r="AH174" i="8"/>
  <c r="Z174" i="8"/>
  <c r="M174" i="8"/>
  <c r="K174" i="8"/>
  <c r="AE174" i="8" s="1"/>
  <c r="J174" i="8"/>
  <c r="AD174" i="8" s="1"/>
  <c r="I174" i="8"/>
  <c r="AC174" i="8" s="1"/>
  <c r="H174" i="8"/>
  <c r="AB174" i="8" s="1"/>
  <c r="G174" i="8"/>
  <c r="AA174" i="8" s="1"/>
  <c r="AK174" i="8" s="1"/>
  <c r="F174" i="8"/>
  <c r="E174" i="8"/>
  <c r="Y174" i="8" s="1"/>
  <c r="AI174" i="8" s="1"/>
  <c r="AR173" i="8"/>
  <c r="AQ173" i="8"/>
  <c r="AH173" i="8"/>
  <c r="AC173" i="8"/>
  <c r="AA173" i="8"/>
  <c r="M173" i="8"/>
  <c r="K173" i="8"/>
  <c r="AE173" i="8" s="1"/>
  <c r="J173" i="8"/>
  <c r="AD173" i="8" s="1"/>
  <c r="I173" i="8"/>
  <c r="H173" i="8"/>
  <c r="AB173" i="8" s="1"/>
  <c r="AL173" i="8" s="1"/>
  <c r="G173" i="8"/>
  <c r="F173" i="8"/>
  <c r="Z173" i="8" s="1"/>
  <c r="E173" i="8"/>
  <c r="AR172" i="8"/>
  <c r="AQ172" i="8"/>
  <c r="AH172" i="8"/>
  <c r="M172" i="8"/>
  <c r="K172" i="8"/>
  <c r="AE172" i="8" s="1"/>
  <c r="J172" i="8"/>
  <c r="AD172" i="8" s="1"/>
  <c r="I172" i="8"/>
  <c r="AC172" i="8" s="1"/>
  <c r="H172" i="8"/>
  <c r="AB172" i="8" s="1"/>
  <c r="G172" i="8"/>
  <c r="AA172" i="8" s="1"/>
  <c r="AK172" i="8" s="1"/>
  <c r="F172" i="8"/>
  <c r="E172" i="8"/>
  <c r="Y172" i="8" s="1"/>
  <c r="AR171" i="8"/>
  <c r="AQ171" i="8"/>
  <c r="AH171" i="8"/>
  <c r="M171" i="8"/>
  <c r="K171" i="8"/>
  <c r="AE171" i="8" s="1"/>
  <c r="J171" i="8"/>
  <c r="AD171" i="8" s="1"/>
  <c r="I171" i="8"/>
  <c r="AC171" i="8" s="1"/>
  <c r="H171" i="8"/>
  <c r="AB171" i="8" s="1"/>
  <c r="G171" i="8"/>
  <c r="AA171" i="8" s="1"/>
  <c r="F171" i="8"/>
  <c r="Z171" i="8" s="1"/>
  <c r="E171" i="8"/>
  <c r="AR170" i="8"/>
  <c r="AQ170" i="8"/>
  <c r="AH170" i="8"/>
  <c r="AB170" i="8"/>
  <c r="M170" i="8"/>
  <c r="K170" i="8"/>
  <c r="AE170" i="8" s="1"/>
  <c r="J170" i="8"/>
  <c r="AD170" i="8" s="1"/>
  <c r="I170" i="8"/>
  <c r="AC170" i="8" s="1"/>
  <c r="H170" i="8"/>
  <c r="G170" i="8"/>
  <c r="AA170" i="8" s="1"/>
  <c r="F170" i="8"/>
  <c r="E170" i="8"/>
  <c r="Y170" i="8" s="1"/>
  <c r="AR169" i="8"/>
  <c r="AQ169" i="8"/>
  <c r="AH169" i="8"/>
  <c r="M169" i="8"/>
  <c r="K169" i="8"/>
  <c r="AE169" i="8" s="1"/>
  <c r="J169" i="8"/>
  <c r="AD169" i="8" s="1"/>
  <c r="I169" i="8"/>
  <c r="AC169" i="8" s="1"/>
  <c r="H169" i="8"/>
  <c r="AB169" i="8" s="1"/>
  <c r="G169" i="8"/>
  <c r="AA169" i="8" s="1"/>
  <c r="F169" i="8"/>
  <c r="Z169" i="8" s="1"/>
  <c r="E169" i="8"/>
  <c r="AR168" i="8"/>
  <c r="AQ168" i="8"/>
  <c r="AH168" i="8"/>
  <c r="AB168" i="8"/>
  <c r="M168" i="8"/>
  <c r="K168" i="8"/>
  <c r="AE168" i="8" s="1"/>
  <c r="J168" i="8"/>
  <c r="AD168" i="8" s="1"/>
  <c r="I168" i="8"/>
  <c r="AC168" i="8" s="1"/>
  <c r="H168" i="8"/>
  <c r="G168" i="8"/>
  <c r="AA168" i="8" s="1"/>
  <c r="F168" i="8"/>
  <c r="Z168" i="8" s="1"/>
  <c r="E168" i="8"/>
  <c r="Y168" i="8" s="1"/>
  <c r="AR167" i="8"/>
  <c r="AQ167" i="8"/>
  <c r="AH167" i="8"/>
  <c r="M167" i="8"/>
  <c r="K167" i="8"/>
  <c r="AE167" i="8" s="1"/>
  <c r="J167" i="8"/>
  <c r="AD167" i="8" s="1"/>
  <c r="I167" i="8"/>
  <c r="AC167" i="8" s="1"/>
  <c r="AM167" i="8" s="1"/>
  <c r="H167" i="8"/>
  <c r="AB167" i="8" s="1"/>
  <c r="G167" i="8"/>
  <c r="AA167" i="8" s="1"/>
  <c r="F167" i="8"/>
  <c r="Z167" i="8" s="1"/>
  <c r="AJ167" i="8" s="1"/>
  <c r="E167" i="8"/>
  <c r="AR166" i="8"/>
  <c r="AQ166" i="8"/>
  <c r="AH166" i="8"/>
  <c r="AL166" i="8" s="1"/>
  <c r="AB166" i="8"/>
  <c r="M166" i="8"/>
  <c r="K166" i="8"/>
  <c r="AE166" i="8" s="1"/>
  <c r="J166" i="8"/>
  <c r="AD166" i="8" s="1"/>
  <c r="I166" i="8"/>
  <c r="AC166" i="8" s="1"/>
  <c r="H166" i="8"/>
  <c r="G166" i="8"/>
  <c r="F166" i="8"/>
  <c r="Z166" i="8" s="1"/>
  <c r="E166" i="8"/>
  <c r="Y166" i="8" s="1"/>
  <c r="AR165" i="8"/>
  <c r="AQ165" i="8"/>
  <c r="AH165" i="8"/>
  <c r="AD165" i="8"/>
  <c r="AA165" i="8"/>
  <c r="M165" i="8"/>
  <c r="K165" i="8"/>
  <c r="AE165" i="8" s="1"/>
  <c r="J165" i="8"/>
  <c r="I165" i="8"/>
  <c r="AC165" i="8" s="1"/>
  <c r="H165" i="8"/>
  <c r="AB165" i="8" s="1"/>
  <c r="G165" i="8"/>
  <c r="F165" i="8"/>
  <c r="Z165" i="8" s="1"/>
  <c r="E165" i="8"/>
  <c r="AR164" i="8"/>
  <c r="AQ164" i="8"/>
  <c r="AH164" i="8"/>
  <c r="M164" i="8"/>
  <c r="K164" i="8"/>
  <c r="AE164" i="8" s="1"/>
  <c r="J164" i="8"/>
  <c r="AD164" i="8" s="1"/>
  <c r="I164" i="8"/>
  <c r="AC164" i="8" s="1"/>
  <c r="H164" i="8"/>
  <c r="AB164" i="8" s="1"/>
  <c r="G164" i="8"/>
  <c r="AA164" i="8" s="1"/>
  <c r="F164" i="8"/>
  <c r="E164" i="8"/>
  <c r="Y164" i="8" s="1"/>
  <c r="AR163" i="8"/>
  <c r="AQ163" i="8"/>
  <c r="AH163" i="8"/>
  <c r="AC163" i="8"/>
  <c r="M163" i="8"/>
  <c r="K163" i="8"/>
  <c r="AE163" i="8" s="1"/>
  <c r="J163" i="8"/>
  <c r="AD163" i="8" s="1"/>
  <c r="I163" i="8"/>
  <c r="H163" i="8"/>
  <c r="AB163" i="8" s="1"/>
  <c r="G163" i="8"/>
  <c r="AA163" i="8" s="1"/>
  <c r="F163" i="8"/>
  <c r="Z163" i="8" s="1"/>
  <c r="E163" i="8"/>
  <c r="AR162" i="8"/>
  <c r="AQ162" i="8"/>
  <c r="AH162" i="8"/>
  <c r="M162" i="8"/>
  <c r="K162" i="8"/>
  <c r="AE162" i="8" s="1"/>
  <c r="J162" i="8"/>
  <c r="AD162" i="8" s="1"/>
  <c r="AN162" i="8" s="1"/>
  <c r="I162" i="8"/>
  <c r="AC162" i="8" s="1"/>
  <c r="H162" i="8"/>
  <c r="AB162" i="8" s="1"/>
  <c r="G162" i="8"/>
  <c r="AA162" i="8" s="1"/>
  <c r="AK162" i="8" s="1"/>
  <c r="F162" i="8"/>
  <c r="Z162" i="8" s="1"/>
  <c r="E162" i="8"/>
  <c r="AR161" i="8"/>
  <c r="AQ161" i="8"/>
  <c r="AH161" i="8"/>
  <c r="AB161" i="8"/>
  <c r="AL161" i="8" s="1"/>
  <c r="M161" i="8"/>
  <c r="K161" i="8"/>
  <c r="AE161" i="8" s="1"/>
  <c r="J161" i="8"/>
  <c r="AD161" i="8" s="1"/>
  <c r="I161" i="8"/>
  <c r="AC161" i="8" s="1"/>
  <c r="AM161" i="8" s="1"/>
  <c r="H161" i="8"/>
  <c r="G161" i="8"/>
  <c r="AA161" i="8" s="1"/>
  <c r="AK161" i="8" s="1"/>
  <c r="F161" i="8"/>
  <c r="Z161" i="8" s="1"/>
  <c r="E161" i="8"/>
  <c r="AR160" i="8"/>
  <c r="AQ160" i="8"/>
  <c r="AH160" i="8"/>
  <c r="AE160" i="8"/>
  <c r="M160" i="8"/>
  <c r="K160" i="8"/>
  <c r="J160" i="8"/>
  <c r="AD160" i="8" s="1"/>
  <c r="I160" i="8"/>
  <c r="AC160" i="8" s="1"/>
  <c r="H160" i="8"/>
  <c r="AB160" i="8" s="1"/>
  <c r="G160" i="8"/>
  <c r="AA160" i="8" s="1"/>
  <c r="F160" i="8"/>
  <c r="Z160" i="8" s="1"/>
  <c r="E160" i="8"/>
  <c r="Y160" i="8" s="1"/>
  <c r="AR159" i="8"/>
  <c r="AQ159" i="8"/>
  <c r="AH159" i="8"/>
  <c r="M159" i="8"/>
  <c r="K159" i="8"/>
  <c r="AE159" i="8" s="1"/>
  <c r="J159" i="8"/>
  <c r="AD159" i="8" s="1"/>
  <c r="I159" i="8"/>
  <c r="AC159" i="8" s="1"/>
  <c r="H159" i="8"/>
  <c r="AB159" i="8" s="1"/>
  <c r="G159" i="8"/>
  <c r="AA159" i="8" s="1"/>
  <c r="F159" i="8"/>
  <c r="Z159" i="8" s="1"/>
  <c r="E159" i="8"/>
  <c r="AR158" i="8"/>
  <c r="AQ158" i="8"/>
  <c r="AH158" i="8"/>
  <c r="M158" i="8"/>
  <c r="K158" i="8"/>
  <c r="AE158" i="8" s="1"/>
  <c r="J158" i="8"/>
  <c r="AD158" i="8" s="1"/>
  <c r="I158" i="8"/>
  <c r="AC158" i="8" s="1"/>
  <c r="H158" i="8"/>
  <c r="AB158" i="8" s="1"/>
  <c r="G158" i="8"/>
  <c r="AA158" i="8" s="1"/>
  <c r="F158" i="8"/>
  <c r="Z158" i="8" s="1"/>
  <c r="E158" i="8"/>
  <c r="AR157" i="8"/>
  <c r="AQ157" i="8"/>
  <c r="AH157" i="8"/>
  <c r="AA157" i="8"/>
  <c r="M157" i="8"/>
  <c r="K157" i="8"/>
  <c r="AE157" i="8" s="1"/>
  <c r="J157" i="8"/>
  <c r="AD157" i="8" s="1"/>
  <c r="I157" i="8"/>
  <c r="AC157" i="8" s="1"/>
  <c r="H157" i="8"/>
  <c r="AB157" i="8" s="1"/>
  <c r="G157" i="8"/>
  <c r="F157" i="8"/>
  <c r="Z157" i="8" s="1"/>
  <c r="E157" i="8"/>
  <c r="AR156" i="8"/>
  <c r="AQ156" i="8"/>
  <c r="AH156" i="8"/>
  <c r="AL156" i="8" s="1"/>
  <c r="AB156" i="8"/>
  <c r="M156" i="8"/>
  <c r="K156" i="8"/>
  <c r="AE156" i="8" s="1"/>
  <c r="J156" i="8"/>
  <c r="AD156" i="8" s="1"/>
  <c r="I156" i="8"/>
  <c r="AC156" i="8" s="1"/>
  <c r="H156" i="8"/>
  <c r="G156" i="8"/>
  <c r="AA156" i="8" s="1"/>
  <c r="F156" i="8"/>
  <c r="Z156" i="8" s="1"/>
  <c r="E156" i="8"/>
  <c r="Y156" i="8" s="1"/>
  <c r="AR155" i="8"/>
  <c r="AQ155" i="8"/>
  <c r="AH155" i="8"/>
  <c r="M155" i="8"/>
  <c r="K155" i="8"/>
  <c r="AE155" i="8" s="1"/>
  <c r="J155" i="8"/>
  <c r="AD155" i="8" s="1"/>
  <c r="I155" i="8"/>
  <c r="AC155" i="8" s="1"/>
  <c r="H155" i="8"/>
  <c r="AB155" i="8" s="1"/>
  <c r="G155" i="8"/>
  <c r="AA155" i="8" s="1"/>
  <c r="F155" i="8"/>
  <c r="Z155" i="8" s="1"/>
  <c r="AJ155" i="8" s="1"/>
  <c r="E155" i="8"/>
  <c r="AR154" i="8"/>
  <c r="AQ154" i="8"/>
  <c r="AH154" i="8"/>
  <c r="AC154" i="8"/>
  <c r="M154" i="8"/>
  <c r="K154" i="8"/>
  <c r="AE154" i="8" s="1"/>
  <c r="J154" i="8"/>
  <c r="AD154" i="8" s="1"/>
  <c r="I154" i="8"/>
  <c r="H154" i="8"/>
  <c r="AB154" i="8" s="1"/>
  <c r="G154" i="8"/>
  <c r="AA154" i="8" s="1"/>
  <c r="AK154" i="8" s="1"/>
  <c r="F154" i="8"/>
  <c r="Z154" i="8" s="1"/>
  <c r="E154" i="8"/>
  <c r="Y154" i="8" s="1"/>
  <c r="AR153" i="8"/>
  <c r="AQ153" i="8"/>
  <c r="AH153" i="8"/>
  <c r="AA153" i="8"/>
  <c r="M153" i="8"/>
  <c r="K153" i="8"/>
  <c r="AE153" i="8" s="1"/>
  <c r="J153" i="8"/>
  <c r="AD153" i="8" s="1"/>
  <c r="I153" i="8"/>
  <c r="AC153" i="8" s="1"/>
  <c r="H153" i="8"/>
  <c r="AB153" i="8" s="1"/>
  <c r="G153" i="8"/>
  <c r="F153" i="8"/>
  <c r="E153" i="8"/>
  <c r="Y153" i="8" s="1"/>
  <c r="AR152" i="8"/>
  <c r="AQ152" i="8"/>
  <c r="AH152" i="8"/>
  <c r="AE152" i="8"/>
  <c r="AO152" i="8" s="1"/>
  <c r="M152" i="8"/>
  <c r="K152" i="8"/>
  <c r="J152" i="8"/>
  <c r="AD152" i="8" s="1"/>
  <c r="AN152" i="8" s="1"/>
  <c r="I152" i="8"/>
  <c r="AC152" i="8" s="1"/>
  <c r="AM152" i="8" s="1"/>
  <c r="H152" i="8"/>
  <c r="AB152" i="8" s="1"/>
  <c r="AL152" i="8" s="1"/>
  <c r="G152" i="8"/>
  <c r="AA152" i="8" s="1"/>
  <c r="F152" i="8"/>
  <c r="Z152" i="8" s="1"/>
  <c r="AJ152" i="8" s="1"/>
  <c r="E152" i="8"/>
  <c r="Y152" i="8" s="1"/>
  <c r="AI152" i="8" s="1"/>
  <c r="AR151" i="8"/>
  <c r="AQ151" i="8"/>
  <c r="AH151" i="8"/>
  <c r="M151" i="8"/>
  <c r="K151" i="8"/>
  <c r="AE151" i="8" s="1"/>
  <c r="J151" i="8"/>
  <c r="AD151" i="8" s="1"/>
  <c r="I151" i="8"/>
  <c r="AC151" i="8" s="1"/>
  <c r="H151" i="8"/>
  <c r="AB151" i="8" s="1"/>
  <c r="G151" i="8"/>
  <c r="AA151" i="8" s="1"/>
  <c r="F151" i="8"/>
  <c r="E151" i="8"/>
  <c r="Y151" i="8" s="1"/>
  <c r="AR150" i="8"/>
  <c r="AQ150" i="8"/>
  <c r="AH150" i="8"/>
  <c r="AC150" i="8"/>
  <c r="M150" i="8"/>
  <c r="K150" i="8"/>
  <c r="AE150" i="8" s="1"/>
  <c r="J150" i="8"/>
  <c r="AD150" i="8" s="1"/>
  <c r="I150" i="8"/>
  <c r="H150" i="8"/>
  <c r="AB150" i="8" s="1"/>
  <c r="AL150" i="8" s="1"/>
  <c r="G150" i="8"/>
  <c r="AA150" i="8" s="1"/>
  <c r="F150" i="8"/>
  <c r="Z150" i="8" s="1"/>
  <c r="E150" i="8"/>
  <c r="Y150" i="8" s="1"/>
  <c r="AR149" i="8"/>
  <c r="AQ149" i="8"/>
  <c r="AH149" i="8"/>
  <c r="M149" i="8"/>
  <c r="K149" i="8"/>
  <c r="AE149" i="8" s="1"/>
  <c r="J149" i="8"/>
  <c r="AD149" i="8" s="1"/>
  <c r="I149" i="8"/>
  <c r="AC149" i="8" s="1"/>
  <c r="H149" i="8"/>
  <c r="AB149" i="8" s="1"/>
  <c r="G149" i="8"/>
  <c r="AA149" i="8" s="1"/>
  <c r="F149" i="8"/>
  <c r="E149" i="8"/>
  <c r="Y149" i="8" s="1"/>
  <c r="AR148" i="8"/>
  <c r="AQ148" i="8"/>
  <c r="AH148" i="8"/>
  <c r="M148" i="8"/>
  <c r="K148" i="8"/>
  <c r="AE148" i="8" s="1"/>
  <c r="J148" i="8"/>
  <c r="AD148" i="8" s="1"/>
  <c r="I148" i="8"/>
  <c r="AC148" i="8" s="1"/>
  <c r="AM148" i="8" s="1"/>
  <c r="H148" i="8"/>
  <c r="AB148" i="8" s="1"/>
  <c r="AL148" i="8" s="1"/>
  <c r="G148" i="8"/>
  <c r="AA148" i="8" s="1"/>
  <c r="F148" i="8"/>
  <c r="Z148" i="8" s="1"/>
  <c r="AJ148" i="8" s="1"/>
  <c r="E148" i="8"/>
  <c r="Y148" i="8" s="1"/>
  <c r="AR147" i="8"/>
  <c r="AQ147" i="8"/>
  <c r="AH147" i="8"/>
  <c r="M147" i="8"/>
  <c r="K147" i="8"/>
  <c r="AE147" i="8" s="1"/>
  <c r="J147" i="8"/>
  <c r="AD147" i="8" s="1"/>
  <c r="I147" i="8"/>
  <c r="AC147" i="8" s="1"/>
  <c r="H147" i="8"/>
  <c r="AB147" i="8" s="1"/>
  <c r="G147" i="8"/>
  <c r="AA147" i="8" s="1"/>
  <c r="F147" i="8"/>
  <c r="E147" i="8"/>
  <c r="Y147" i="8" s="1"/>
  <c r="AR146" i="8"/>
  <c r="AQ146" i="8"/>
  <c r="AH146" i="8"/>
  <c r="M146" i="8"/>
  <c r="K146" i="8"/>
  <c r="AE146" i="8" s="1"/>
  <c r="J146" i="8"/>
  <c r="AD146" i="8" s="1"/>
  <c r="I146" i="8"/>
  <c r="AC146" i="8" s="1"/>
  <c r="AM146" i="8" s="1"/>
  <c r="H146" i="8"/>
  <c r="AB146" i="8" s="1"/>
  <c r="AL146" i="8" s="1"/>
  <c r="G146" i="8"/>
  <c r="AA146" i="8" s="1"/>
  <c r="F146" i="8"/>
  <c r="Z146" i="8" s="1"/>
  <c r="AJ146" i="8" s="1"/>
  <c r="E146" i="8"/>
  <c r="Y146" i="8" s="1"/>
  <c r="AR145" i="8"/>
  <c r="AQ145" i="8"/>
  <c r="AH145" i="8"/>
  <c r="AA145" i="8"/>
  <c r="M145" i="8"/>
  <c r="K145" i="8"/>
  <c r="AE145" i="8" s="1"/>
  <c r="J145" i="8"/>
  <c r="AD145" i="8" s="1"/>
  <c r="I145" i="8"/>
  <c r="AC145" i="8" s="1"/>
  <c r="H145" i="8"/>
  <c r="AB145" i="8" s="1"/>
  <c r="G145" i="8"/>
  <c r="F145" i="8"/>
  <c r="E145" i="8"/>
  <c r="Y145" i="8" s="1"/>
  <c r="AR144" i="8"/>
  <c r="AQ144" i="8"/>
  <c r="AH144" i="8"/>
  <c r="AE144" i="8"/>
  <c r="M144" i="8"/>
  <c r="K144" i="8"/>
  <c r="J144" i="8"/>
  <c r="AD144" i="8" s="1"/>
  <c r="I144" i="8"/>
  <c r="AC144" i="8" s="1"/>
  <c r="H144" i="8"/>
  <c r="AB144" i="8" s="1"/>
  <c r="G144" i="8"/>
  <c r="AA144" i="8" s="1"/>
  <c r="F144" i="8"/>
  <c r="Z144" i="8" s="1"/>
  <c r="E144" i="8"/>
  <c r="Y144" i="8" s="1"/>
  <c r="AR143" i="8"/>
  <c r="AQ143" i="8"/>
  <c r="AH143" i="8"/>
  <c r="M143" i="8"/>
  <c r="K143" i="8"/>
  <c r="AE143" i="8" s="1"/>
  <c r="J143" i="8"/>
  <c r="AD143" i="8" s="1"/>
  <c r="I143" i="8"/>
  <c r="AC143" i="8" s="1"/>
  <c r="H143" i="8"/>
  <c r="AB143" i="8" s="1"/>
  <c r="G143" i="8"/>
  <c r="AA143" i="8" s="1"/>
  <c r="F143" i="8"/>
  <c r="E143" i="8"/>
  <c r="Y143" i="8" s="1"/>
  <c r="AR142" i="8"/>
  <c r="AQ142" i="8"/>
  <c r="AH142" i="8"/>
  <c r="AE142" i="8"/>
  <c r="M142" i="8"/>
  <c r="K142" i="8"/>
  <c r="J142" i="8"/>
  <c r="AD142" i="8" s="1"/>
  <c r="AN142" i="8" s="1"/>
  <c r="I142" i="8"/>
  <c r="AC142" i="8" s="1"/>
  <c r="H142" i="8"/>
  <c r="AB142" i="8" s="1"/>
  <c r="AL142" i="8" s="1"/>
  <c r="G142" i="8"/>
  <c r="AA142" i="8" s="1"/>
  <c r="F142" i="8"/>
  <c r="Z142" i="8" s="1"/>
  <c r="AJ142" i="8" s="1"/>
  <c r="E142" i="8"/>
  <c r="Y142" i="8" s="1"/>
  <c r="AR141" i="8"/>
  <c r="AQ141" i="8"/>
  <c r="AH141" i="8"/>
  <c r="AA141" i="8"/>
  <c r="M141" i="8"/>
  <c r="K141" i="8"/>
  <c r="AE141" i="8" s="1"/>
  <c r="J141" i="8"/>
  <c r="AD141" i="8" s="1"/>
  <c r="I141" i="8"/>
  <c r="AC141" i="8" s="1"/>
  <c r="H141" i="8"/>
  <c r="AB141" i="8" s="1"/>
  <c r="G141" i="8"/>
  <c r="F141" i="8"/>
  <c r="E141" i="8"/>
  <c r="Y141" i="8" s="1"/>
  <c r="AR140" i="8"/>
  <c r="AQ140" i="8"/>
  <c r="AH140" i="8"/>
  <c r="AP140" i="8" s="1"/>
  <c r="AC140" i="8"/>
  <c r="M140" i="8"/>
  <c r="K140" i="8"/>
  <c r="AE140" i="8" s="1"/>
  <c r="J140" i="8"/>
  <c r="AD140" i="8" s="1"/>
  <c r="I140" i="8"/>
  <c r="H140" i="8"/>
  <c r="AB140" i="8" s="1"/>
  <c r="G140" i="8"/>
  <c r="AA140" i="8" s="1"/>
  <c r="F140" i="8"/>
  <c r="Z140" i="8" s="1"/>
  <c r="E140" i="8"/>
  <c r="AR139" i="8"/>
  <c r="AQ139" i="8"/>
  <c r="AH139" i="8"/>
  <c r="M139" i="8"/>
  <c r="K139" i="8"/>
  <c r="AE139" i="8" s="1"/>
  <c r="J139" i="8"/>
  <c r="AD139" i="8" s="1"/>
  <c r="I139" i="8"/>
  <c r="AC139" i="8" s="1"/>
  <c r="H139" i="8"/>
  <c r="AB139" i="8" s="1"/>
  <c r="G139" i="8"/>
  <c r="AA139" i="8" s="1"/>
  <c r="F139" i="8"/>
  <c r="E139" i="8"/>
  <c r="Y139" i="8" s="1"/>
  <c r="AR138" i="8"/>
  <c r="AQ138" i="8"/>
  <c r="AH138" i="8"/>
  <c r="AO138" i="8" s="1"/>
  <c r="AC138" i="8"/>
  <c r="M138" i="8"/>
  <c r="K138" i="8"/>
  <c r="AE138" i="8" s="1"/>
  <c r="J138" i="8"/>
  <c r="AD138" i="8" s="1"/>
  <c r="I138" i="8"/>
  <c r="H138" i="8"/>
  <c r="AB138" i="8" s="1"/>
  <c r="AL138" i="8" s="1"/>
  <c r="G138" i="8"/>
  <c r="AA138" i="8" s="1"/>
  <c r="F138" i="8"/>
  <c r="Z138" i="8" s="1"/>
  <c r="E138" i="8"/>
  <c r="AR137" i="8"/>
  <c r="AQ137" i="8"/>
  <c r="AH137" i="8"/>
  <c r="M137" i="8"/>
  <c r="K137" i="8"/>
  <c r="AE137" i="8" s="1"/>
  <c r="J137" i="8"/>
  <c r="AD137" i="8" s="1"/>
  <c r="I137" i="8"/>
  <c r="AC137" i="8" s="1"/>
  <c r="H137" i="8"/>
  <c r="AB137" i="8" s="1"/>
  <c r="G137" i="8"/>
  <c r="AA137" i="8" s="1"/>
  <c r="F137" i="8"/>
  <c r="E137" i="8"/>
  <c r="Y137" i="8" s="1"/>
  <c r="AR136" i="8"/>
  <c r="AQ136" i="8"/>
  <c r="AH136" i="8"/>
  <c r="AE136" i="8"/>
  <c r="AO136" i="8" s="1"/>
  <c r="M136" i="8"/>
  <c r="K136" i="8"/>
  <c r="J136" i="8"/>
  <c r="AD136" i="8" s="1"/>
  <c r="AN136" i="8" s="1"/>
  <c r="I136" i="8"/>
  <c r="AC136" i="8" s="1"/>
  <c r="AM136" i="8" s="1"/>
  <c r="H136" i="8"/>
  <c r="AB136" i="8" s="1"/>
  <c r="AL136" i="8" s="1"/>
  <c r="G136" i="8"/>
  <c r="AA136" i="8" s="1"/>
  <c r="F136" i="8"/>
  <c r="Z136" i="8" s="1"/>
  <c r="AJ136" i="8" s="1"/>
  <c r="E136" i="8"/>
  <c r="AR135" i="8"/>
  <c r="AQ135" i="8"/>
  <c r="AH135" i="8"/>
  <c r="M135" i="8"/>
  <c r="K135" i="8"/>
  <c r="AE135" i="8" s="1"/>
  <c r="J135" i="8"/>
  <c r="AD135" i="8" s="1"/>
  <c r="I135" i="8"/>
  <c r="AC135" i="8" s="1"/>
  <c r="H135" i="8"/>
  <c r="AB135" i="8" s="1"/>
  <c r="G135" i="8"/>
  <c r="AA135" i="8" s="1"/>
  <c r="F135" i="8"/>
  <c r="E135" i="8"/>
  <c r="Y135" i="8" s="1"/>
  <c r="AR134" i="8"/>
  <c r="AQ134" i="8"/>
  <c r="AH134" i="8"/>
  <c r="AE134" i="8"/>
  <c r="M134" i="8"/>
  <c r="K134" i="8"/>
  <c r="J134" i="8"/>
  <c r="AD134" i="8" s="1"/>
  <c r="I134" i="8"/>
  <c r="AC134" i="8" s="1"/>
  <c r="H134" i="8"/>
  <c r="AB134" i="8" s="1"/>
  <c r="G134" i="8"/>
  <c r="AA134" i="8" s="1"/>
  <c r="F134" i="8"/>
  <c r="Z134" i="8" s="1"/>
  <c r="AJ134" i="8" s="1"/>
  <c r="E134" i="8"/>
  <c r="AR133" i="8"/>
  <c r="AQ133" i="8"/>
  <c r="AH133" i="8"/>
  <c r="AD133" i="8"/>
  <c r="M133" i="8"/>
  <c r="K133" i="8"/>
  <c r="AE133" i="8" s="1"/>
  <c r="J133" i="8"/>
  <c r="I133" i="8"/>
  <c r="AC133" i="8" s="1"/>
  <c r="H133" i="8"/>
  <c r="AB133" i="8" s="1"/>
  <c r="G133" i="8"/>
  <c r="AA133" i="8" s="1"/>
  <c r="F133" i="8"/>
  <c r="E133" i="8"/>
  <c r="Y133" i="8" s="1"/>
  <c r="AR132" i="8"/>
  <c r="AQ132" i="8"/>
  <c r="AH132" i="8"/>
  <c r="AC132" i="8"/>
  <c r="AM132" i="8" s="1"/>
  <c r="M132" i="8"/>
  <c r="K132" i="8"/>
  <c r="AE132" i="8" s="1"/>
  <c r="J132" i="8"/>
  <c r="AD132" i="8" s="1"/>
  <c r="I132" i="8"/>
  <c r="H132" i="8"/>
  <c r="AB132" i="8" s="1"/>
  <c r="G132" i="8"/>
  <c r="AA132" i="8" s="1"/>
  <c r="F132" i="8"/>
  <c r="Z132" i="8" s="1"/>
  <c r="AJ132" i="8" s="1"/>
  <c r="E132" i="8"/>
  <c r="AR131" i="8"/>
  <c r="AQ131" i="8"/>
  <c r="AH131" i="8"/>
  <c r="AB131" i="8"/>
  <c r="M131" i="8"/>
  <c r="K131" i="8"/>
  <c r="AE131" i="8" s="1"/>
  <c r="J131" i="8"/>
  <c r="AD131" i="8" s="1"/>
  <c r="I131" i="8"/>
  <c r="AC131" i="8" s="1"/>
  <c r="H131" i="8"/>
  <c r="G131" i="8"/>
  <c r="AA131" i="8" s="1"/>
  <c r="F131" i="8"/>
  <c r="E131" i="8"/>
  <c r="Y131" i="8" s="1"/>
  <c r="AR130" i="8"/>
  <c r="AQ130" i="8"/>
  <c r="AH130" i="8"/>
  <c r="AC130" i="8"/>
  <c r="AM130" i="8" s="1"/>
  <c r="M130" i="8"/>
  <c r="K130" i="8"/>
  <c r="AE130" i="8" s="1"/>
  <c r="J130" i="8"/>
  <c r="AD130" i="8" s="1"/>
  <c r="I130" i="8"/>
  <c r="H130" i="8"/>
  <c r="AB130" i="8" s="1"/>
  <c r="G130" i="8"/>
  <c r="AA130" i="8" s="1"/>
  <c r="F130" i="8"/>
  <c r="Z130" i="8" s="1"/>
  <c r="AJ130" i="8" s="1"/>
  <c r="E130" i="8"/>
  <c r="AR129" i="8"/>
  <c r="AQ129" i="8"/>
  <c r="AH129" i="8"/>
  <c r="AB129" i="8"/>
  <c r="M129" i="8"/>
  <c r="K129" i="8"/>
  <c r="AE129" i="8" s="1"/>
  <c r="J129" i="8"/>
  <c r="AD129" i="8" s="1"/>
  <c r="I129" i="8"/>
  <c r="AC129" i="8" s="1"/>
  <c r="H129" i="8"/>
  <c r="G129" i="8"/>
  <c r="AA129" i="8" s="1"/>
  <c r="F129" i="8"/>
  <c r="E129" i="8"/>
  <c r="Y129" i="8" s="1"/>
  <c r="AR128" i="8"/>
  <c r="AQ128" i="8"/>
  <c r="AH128" i="8"/>
  <c r="AE128" i="8"/>
  <c r="AO128" i="8" s="1"/>
  <c r="M128" i="8"/>
  <c r="K128" i="8"/>
  <c r="J128" i="8"/>
  <c r="AD128" i="8" s="1"/>
  <c r="I128" i="8"/>
  <c r="AC128" i="8" s="1"/>
  <c r="H128" i="8"/>
  <c r="AB128" i="8" s="1"/>
  <c r="G128" i="8"/>
  <c r="AA128" i="8" s="1"/>
  <c r="F128" i="8"/>
  <c r="Z128" i="8" s="1"/>
  <c r="AJ128" i="8" s="1"/>
  <c r="E128" i="8"/>
  <c r="AR127" i="8"/>
  <c r="AQ127" i="8"/>
  <c r="AH127" i="8"/>
  <c r="AD127" i="8"/>
  <c r="AA127" i="8"/>
  <c r="M127" i="8"/>
  <c r="K127" i="8"/>
  <c r="AE127" i="8" s="1"/>
  <c r="J127" i="8"/>
  <c r="I127" i="8"/>
  <c r="AC127" i="8" s="1"/>
  <c r="AM127" i="8" s="1"/>
  <c r="H127" i="8"/>
  <c r="AB127" i="8" s="1"/>
  <c r="G127" i="8"/>
  <c r="F127" i="8"/>
  <c r="E127" i="8"/>
  <c r="Y127" i="8" s="1"/>
  <c r="AR126" i="8"/>
  <c r="AQ126" i="8"/>
  <c r="AH126" i="8"/>
  <c r="M126" i="8"/>
  <c r="K126" i="8"/>
  <c r="AE126" i="8" s="1"/>
  <c r="J126" i="8"/>
  <c r="AD126" i="8" s="1"/>
  <c r="I126" i="8"/>
  <c r="AC126" i="8" s="1"/>
  <c r="H126" i="8"/>
  <c r="AB126" i="8" s="1"/>
  <c r="G126" i="8"/>
  <c r="AA126" i="8" s="1"/>
  <c r="F126" i="8"/>
  <c r="Z126" i="8" s="1"/>
  <c r="AJ126" i="8" s="1"/>
  <c r="E126" i="8"/>
  <c r="AR125" i="8"/>
  <c r="AQ125" i="8"/>
  <c r="AH125" i="8"/>
  <c r="M125" i="8"/>
  <c r="K125" i="8"/>
  <c r="AE125" i="8" s="1"/>
  <c r="J125" i="8"/>
  <c r="AD125" i="8" s="1"/>
  <c r="I125" i="8"/>
  <c r="AC125" i="8" s="1"/>
  <c r="H125" i="8"/>
  <c r="AB125" i="8" s="1"/>
  <c r="G125" i="8"/>
  <c r="AA125" i="8" s="1"/>
  <c r="F125" i="8"/>
  <c r="E125" i="8"/>
  <c r="Y125" i="8" s="1"/>
  <c r="AR124" i="8"/>
  <c r="AQ124" i="8"/>
  <c r="AH124" i="8"/>
  <c r="AC124" i="8"/>
  <c r="AM124" i="8" s="1"/>
  <c r="M124" i="8"/>
  <c r="K124" i="8"/>
  <c r="AE124" i="8" s="1"/>
  <c r="AO124" i="8" s="1"/>
  <c r="J124" i="8"/>
  <c r="AD124" i="8" s="1"/>
  <c r="AN124" i="8" s="1"/>
  <c r="I124" i="8"/>
  <c r="H124" i="8"/>
  <c r="AB124" i="8" s="1"/>
  <c r="AL124" i="8" s="1"/>
  <c r="G124" i="8"/>
  <c r="AA124" i="8" s="1"/>
  <c r="F124" i="8"/>
  <c r="Z124" i="8" s="1"/>
  <c r="AJ124" i="8" s="1"/>
  <c r="E124" i="8"/>
  <c r="AR123" i="8"/>
  <c r="AQ123" i="8"/>
  <c r="AH123" i="8"/>
  <c r="M123" i="8"/>
  <c r="K123" i="8"/>
  <c r="AE123" i="8" s="1"/>
  <c r="J123" i="8"/>
  <c r="AD123" i="8" s="1"/>
  <c r="I123" i="8"/>
  <c r="AC123" i="8" s="1"/>
  <c r="H123" i="8"/>
  <c r="AB123" i="8" s="1"/>
  <c r="G123" i="8"/>
  <c r="AA123" i="8" s="1"/>
  <c r="F123" i="8"/>
  <c r="E123" i="8"/>
  <c r="Y123" i="8" s="1"/>
  <c r="AR122" i="8"/>
  <c r="AQ122" i="8"/>
  <c r="AH122" i="8"/>
  <c r="M122" i="8"/>
  <c r="K122" i="8"/>
  <c r="AE122" i="8" s="1"/>
  <c r="J122" i="8"/>
  <c r="AD122" i="8" s="1"/>
  <c r="I122" i="8"/>
  <c r="AC122" i="8" s="1"/>
  <c r="AM122" i="8" s="1"/>
  <c r="H122" i="8"/>
  <c r="AB122" i="8" s="1"/>
  <c r="G122" i="8"/>
  <c r="AA122" i="8" s="1"/>
  <c r="F122" i="8"/>
  <c r="Z122" i="8" s="1"/>
  <c r="E122" i="8"/>
  <c r="AR121" i="8"/>
  <c r="AQ121" i="8"/>
  <c r="AH121" i="8"/>
  <c r="AD121" i="8"/>
  <c r="M121" i="8"/>
  <c r="K121" i="8"/>
  <c r="AE121" i="8" s="1"/>
  <c r="J121" i="8"/>
  <c r="I121" i="8"/>
  <c r="AC121" i="8" s="1"/>
  <c r="H121" i="8"/>
  <c r="AB121" i="8" s="1"/>
  <c r="G121" i="8"/>
  <c r="AA121" i="8" s="1"/>
  <c r="F121" i="8"/>
  <c r="E121" i="8"/>
  <c r="Y121" i="8" s="1"/>
  <c r="AR120" i="8"/>
  <c r="AQ120" i="8"/>
  <c r="AH120" i="8"/>
  <c r="AC120" i="8"/>
  <c r="M120" i="8"/>
  <c r="K120" i="8"/>
  <c r="AE120" i="8" s="1"/>
  <c r="J120" i="8"/>
  <c r="AD120" i="8" s="1"/>
  <c r="I120" i="8"/>
  <c r="H120" i="8"/>
  <c r="AB120" i="8" s="1"/>
  <c r="G120" i="8"/>
  <c r="AA120" i="8" s="1"/>
  <c r="F120" i="8"/>
  <c r="Z120" i="8" s="1"/>
  <c r="AJ120" i="8" s="1"/>
  <c r="E120" i="8"/>
  <c r="AR119" i="8"/>
  <c r="AQ119" i="8"/>
  <c r="AH119" i="8"/>
  <c r="AA119" i="8"/>
  <c r="M119" i="8"/>
  <c r="K119" i="8"/>
  <c r="AE119" i="8" s="1"/>
  <c r="J119" i="8"/>
  <c r="AD119" i="8" s="1"/>
  <c r="I119" i="8"/>
  <c r="AC119" i="8" s="1"/>
  <c r="H119" i="8"/>
  <c r="AB119" i="8" s="1"/>
  <c r="G119" i="8"/>
  <c r="F119" i="8"/>
  <c r="E119" i="8"/>
  <c r="Y119" i="8" s="1"/>
  <c r="AR118" i="8"/>
  <c r="AQ118" i="8"/>
  <c r="AH118" i="8"/>
  <c r="AC118" i="8"/>
  <c r="M118" i="8"/>
  <c r="K118" i="8"/>
  <c r="AE118" i="8" s="1"/>
  <c r="J118" i="8"/>
  <c r="AD118" i="8" s="1"/>
  <c r="I118" i="8"/>
  <c r="H118" i="8"/>
  <c r="AB118" i="8" s="1"/>
  <c r="AL118" i="8" s="1"/>
  <c r="G118" i="8"/>
  <c r="AA118" i="8" s="1"/>
  <c r="F118" i="8"/>
  <c r="Z118" i="8" s="1"/>
  <c r="AJ118" i="8" s="1"/>
  <c r="E118" i="8"/>
  <c r="AR117" i="8"/>
  <c r="AQ117" i="8"/>
  <c r="AH117" i="8"/>
  <c r="AB117" i="8"/>
  <c r="M117" i="8"/>
  <c r="K117" i="8"/>
  <c r="AE117" i="8" s="1"/>
  <c r="J117" i="8"/>
  <c r="AD117" i="8" s="1"/>
  <c r="I117" i="8"/>
  <c r="AC117" i="8" s="1"/>
  <c r="H117" i="8"/>
  <c r="G117" i="8"/>
  <c r="AA117" i="8" s="1"/>
  <c r="F117" i="8"/>
  <c r="E117" i="8"/>
  <c r="Y117" i="8" s="1"/>
  <c r="AR116" i="8"/>
  <c r="AQ116" i="8"/>
  <c r="AH116" i="8"/>
  <c r="Z116" i="8"/>
  <c r="AJ116" i="8" s="1"/>
  <c r="M116" i="8"/>
  <c r="K116" i="8"/>
  <c r="AE116" i="8" s="1"/>
  <c r="AO116" i="8" s="1"/>
  <c r="J116" i="8"/>
  <c r="AD116" i="8" s="1"/>
  <c r="I116" i="8"/>
  <c r="AC116" i="8" s="1"/>
  <c r="AM116" i="8" s="1"/>
  <c r="H116" i="8"/>
  <c r="AB116" i="8" s="1"/>
  <c r="AL116" i="8" s="1"/>
  <c r="G116" i="8"/>
  <c r="AA116" i="8" s="1"/>
  <c r="F116" i="8"/>
  <c r="E116" i="8"/>
  <c r="AR115" i="8"/>
  <c r="AQ115" i="8"/>
  <c r="AH115" i="8"/>
  <c r="AB115" i="8"/>
  <c r="M115" i="8"/>
  <c r="K115" i="8"/>
  <c r="AE115" i="8" s="1"/>
  <c r="J115" i="8"/>
  <c r="AD115" i="8" s="1"/>
  <c r="I115" i="8"/>
  <c r="AC115" i="8" s="1"/>
  <c r="H115" i="8"/>
  <c r="G115" i="8"/>
  <c r="AA115" i="8" s="1"/>
  <c r="F115" i="8"/>
  <c r="E115" i="8"/>
  <c r="Y115" i="8" s="1"/>
  <c r="AR114" i="8"/>
  <c r="AQ114" i="8"/>
  <c r="AH114" i="8"/>
  <c r="AP114" i="8" s="1"/>
  <c r="AE114" i="8"/>
  <c r="Z114" i="8"/>
  <c r="M114" i="8"/>
  <c r="K114" i="8"/>
  <c r="J114" i="8"/>
  <c r="AD114" i="8" s="1"/>
  <c r="I114" i="8"/>
  <c r="AC114" i="8" s="1"/>
  <c r="H114" i="8"/>
  <c r="AB114" i="8" s="1"/>
  <c r="G114" i="8"/>
  <c r="AA114" i="8" s="1"/>
  <c r="F114" i="8"/>
  <c r="E114" i="8"/>
  <c r="AR113" i="8"/>
  <c r="AQ113" i="8"/>
  <c r="AH113" i="8"/>
  <c r="AB113" i="8"/>
  <c r="M113" i="8"/>
  <c r="K113" i="8"/>
  <c r="AE113" i="8" s="1"/>
  <c r="J113" i="8"/>
  <c r="AD113" i="8" s="1"/>
  <c r="I113" i="8"/>
  <c r="AC113" i="8" s="1"/>
  <c r="H113" i="8"/>
  <c r="G113" i="8"/>
  <c r="AA113" i="8" s="1"/>
  <c r="F113" i="8"/>
  <c r="E113" i="8"/>
  <c r="Y113" i="8" s="1"/>
  <c r="AR112" i="8"/>
  <c r="AQ112" i="8"/>
  <c r="AH112" i="8"/>
  <c r="AE112" i="8"/>
  <c r="M112" i="8"/>
  <c r="K112" i="8"/>
  <c r="J112" i="8"/>
  <c r="AD112" i="8" s="1"/>
  <c r="I112" i="8"/>
  <c r="AC112" i="8" s="1"/>
  <c r="H112" i="8"/>
  <c r="AB112" i="8" s="1"/>
  <c r="G112" i="8"/>
  <c r="AA112" i="8" s="1"/>
  <c r="F112" i="8"/>
  <c r="Z112" i="8" s="1"/>
  <c r="AJ112" i="8" s="1"/>
  <c r="E112" i="8"/>
  <c r="AR111" i="8"/>
  <c r="AQ111" i="8"/>
  <c r="AH111" i="8"/>
  <c r="AD111" i="8"/>
  <c r="M111" i="8"/>
  <c r="K111" i="8"/>
  <c r="AE111" i="8" s="1"/>
  <c r="J111" i="8"/>
  <c r="I111" i="8"/>
  <c r="AC111" i="8" s="1"/>
  <c r="AM111" i="8" s="1"/>
  <c r="H111" i="8"/>
  <c r="G111" i="8"/>
  <c r="AA111" i="8" s="1"/>
  <c r="AK111" i="8" s="1"/>
  <c r="F111" i="8"/>
  <c r="E111" i="8"/>
  <c r="Y111" i="8" s="1"/>
  <c r="AR110" i="8"/>
  <c r="AQ110" i="8"/>
  <c r="AH110" i="8"/>
  <c r="M110" i="8"/>
  <c r="K110" i="8"/>
  <c r="AE110" i="8" s="1"/>
  <c r="AO110" i="8" s="1"/>
  <c r="J110" i="8"/>
  <c r="AD110" i="8" s="1"/>
  <c r="AN110" i="8" s="1"/>
  <c r="I110" i="8"/>
  <c r="AC110" i="8" s="1"/>
  <c r="AM110" i="8" s="1"/>
  <c r="H110" i="8"/>
  <c r="AB110" i="8" s="1"/>
  <c r="G110" i="8"/>
  <c r="AA110" i="8" s="1"/>
  <c r="F110" i="8"/>
  <c r="Z110" i="8" s="1"/>
  <c r="AJ110" i="8" s="1"/>
  <c r="E110" i="8"/>
  <c r="AR109" i="8"/>
  <c r="AQ109" i="8"/>
  <c r="AH109" i="8"/>
  <c r="AD109" i="8"/>
  <c r="M109" i="8"/>
  <c r="K109" i="8"/>
  <c r="AE109" i="8" s="1"/>
  <c r="J109" i="8"/>
  <c r="I109" i="8"/>
  <c r="AC109" i="8" s="1"/>
  <c r="H109" i="8"/>
  <c r="AB109" i="8" s="1"/>
  <c r="G109" i="8"/>
  <c r="AA109" i="8" s="1"/>
  <c r="F109" i="8"/>
  <c r="E109" i="8"/>
  <c r="Y109" i="8" s="1"/>
  <c r="AR108" i="8"/>
  <c r="AQ108" i="8"/>
  <c r="AH108" i="8"/>
  <c r="AC108" i="8"/>
  <c r="M108" i="8"/>
  <c r="K108" i="8"/>
  <c r="AE108" i="8" s="1"/>
  <c r="J108" i="8"/>
  <c r="AD108" i="8" s="1"/>
  <c r="I108" i="8"/>
  <c r="H108" i="8"/>
  <c r="AB108" i="8" s="1"/>
  <c r="G108" i="8"/>
  <c r="AA108" i="8" s="1"/>
  <c r="F108" i="8"/>
  <c r="Z108" i="8" s="1"/>
  <c r="AJ108" i="8" s="1"/>
  <c r="E108" i="8"/>
  <c r="AR107" i="8"/>
  <c r="AQ107" i="8"/>
  <c r="AH107" i="8"/>
  <c r="M107" i="8"/>
  <c r="K107" i="8"/>
  <c r="AE107" i="8" s="1"/>
  <c r="J107" i="8"/>
  <c r="AD107" i="8" s="1"/>
  <c r="I107" i="8"/>
  <c r="AC107" i="8" s="1"/>
  <c r="H107" i="8"/>
  <c r="AB107" i="8" s="1"/>
  <c r="G107" i="8"/>
  <c r="AA107" i="8" s="1"/>
  <c r="F107" i="8"/>
  <c r="Z107" i="8" s="1"/>
  <c r="E107" i="8"/>
  <c r="Y107" i="8" s="1"/>
  <c r="AR106" i="8"/>
  <c r="AQ106" i="8"/>
  <c r="AH106" i="8"/>
  <c r="AC106" i="8"/>
  <c r="M106" i="8"/>
  <c r="K106" i="8"/>
  <c r="AE106" i="8" s="1"/>
  <c r="AO106" i="8" s="1"/>
  <c r="J106" i="8"/>
  <c r="AD106" i="8" s="1"/>
  <c r="I106" i="8"/>
  <c r="H106" i="8"/>
  <c r="AB106" i="8" s="1"/>
  <c r="G106" i="8"/>
  <c r="F106" i="8"/>
  <c r="Z106" i="8" s="1"/>
  <c r="E106" i="8"/>
  <c r="Y106" i="8" s="1"/>
  <c r="AR105" i="8"/>
  <c r="AQ105" i="8"/>
  <c r="AH105" i="8"/>
  <c r="AN105" i="8" s="1"/>
  <c r="AD105" i="8"/>
  <c r="AA105" i="8"/>
  <c r="M105" i="8"/>
  <c r="K105" i="8"/>
  <c r="AE105" i="8" s="1"/>
  <c r="J105" i="8"/>
  <c r="I105" i="8"/>
  <c r="AC105" i="8" s="1"/>
  <c r="H105" i="8"/>
  <c r="AB105" i="8" s="1"/>
  <c r="G105" i="8"/>
  <c r="F105" i="8"/>
  <c r="Z105" i="8" s="1"/>
  <c r="E105" i="8"/>
  <c r="Y105" i="8" s="1"/>
  <c r="AR104" i="8"/>
  <c r="AQ104" i="8"/>
  <c r="AH104" i="8"/>
  <c r="M104" i="8"/>
  <c r="K104" i="8"/>
  <c r="AE104" i="8" s="1"/>
  <c r="J104" i="8"/>
  <c r="AD104" i="8" s="1"/>
  <c r="I104" i="8"/>
  <c r="AC104" i="8" s="1"/>
  <c r="AM104" i="8" s="1"/>
  <c r="H104" i="8"/>
  <c r="AB104" i="8" s="1"/>
  <c r="AL104" i="8" s="1"/>
  <c r="G104" i="8"/>
  <c r="AA104" i="8" s="1"/>
  <c r="F104" i="8"/>
  <c r="Z104" i="8" s="1"/>
  <c r="AJ104" i="8" s="1"/>
  <c r="E104" i="8"/>
  <c r="Y104" i="8" s="1"/>
  <c r="AR103" i="8"/>
  <c r="AQ103" i="8"/>
  <c r="AH103" i="8"/>
  <c r="M103" i="8"/>
  <c r="K103" i="8"/>
  <c r="AE103" i="8" s="1"/>
  <c r="J103" i="8"/>
  <c r="AD103" i="8" s="1"/>
  <c r="I103" i="8"/>
  <c r="AC103" i="8" s="1"/>
  <c r="H103" i="8"/>
  <c r="AB103" i="8" s="1"/>
  <c r="G103" i="8"/>
  <c r="AA103" i="8" s="1"/>
  <c r="F103" i="8"/>
  <c r="Z103" i="8" s="1"/>
  <c r="E103" i="8"/>
  <c r="Y103" i="8" s="1"/>
  <c r="AR102" i="8"/>
  <c r="AQ102" i="8"/>
  <c r="AH102" i="8"/>
  <c r="M102" i="8"/>
  <c r="K102" i="8"/>
  <c r="AE102" i="8" s="1"/>
  <c r="J102" i="8"/>
  <c r="AD102" i="8" s="1"/>
  <c r="I102" i="8"/>
  <c r="AC102" i="8" s="1"/>
  <c r="H102" i="8"/>
  <c r="AB102" i="8" s="1"/>
  <c r="G102" i="8"/>
  <c r="AA102" i="8" s="1"/>
  <c r="F102" i="8"/>
  <c r="Z102" i="8" s="1"/>
  <c r="E102" i="8"/>
  <c r="Y102" i="8" s="1"/>
  <c r="AR101" i="8"/>
  <c r="AQ101" i="8"/>
  <c r="AH101" i="8"/>
  <c r="AE101" i="8"/>
  <c r="M101" i="8"/>
  <c r="K101" i="8"/>
  <c r="J101" i="8"/>
  <c r="AD101" i="8" s="1"/>
  <c r="I101" i="8"/>
  <c r="AC101" i="8" s="1"/>
  <c r="H101" i="8"/>
  <c r="AB101" i="8" s="1"/>
  <c r="G101" i="8"/>
  <c r="AA101" i="8" s="1"/>
  <c r="F101" i="8"/>
  <c r="Z101" i="8" s="1"/>
  <c r="E101" i="8"/>
  <c r="Y101" i="8" s="1"/>
  <c r="AR100" i="8"/>
  <c r="AQ100" i="8"/>
  <c r="AO100" i="8"/>
  <c r="AH100" i="8"/>
  <c r="AE100" i="8"/>
  <c r="Z100" i="8"/>
  <c r="AJ100" i="8" s="1"/>
  <c r="M100" i="8"/>
  <c r="K100" i="8"/>
  <c r="J100" i="8"/>
  <c r="AD100" i="8" s="1"/>
  <c r="AN100" i="8" s="1"/>
  <c r="I100" i="8"/>
  <c r="AC100" i="8" s="1"/>
  <c r="AM100" i="8" s="1"/>
  <c r="H100" i="8"/>
  <c r="AB100" i="8" s="1"/>
  <c r="AL100" i="8" s="1"/>
  <c r="G100" i="8"/>
  <c r="AA100" i="8" s="1"/>
  <c r="F100" i="8"/>
  <c r="E100" i="8"/>
  <c r="Y100" i="8" s="1"/>
  <c r="AI100" i="8" s="1"/>
  <c r="AR99" i="8"/>
  <c r="AQ99" i="8"/>
  <c r="AH99" i="8"/>
  <c r="M99" i="8"/>
  <c r="K99" i="8"/>
  <c r="AE99" i="8" s="1"/>
  <c r="J99" i="8"/>
  <c r="AD99" i="8" s="1"/>
  <c r="I99" i="8"/>
  <c r="AC99" i="8" s="1"/>
  <c r="H99" i="8"/>
  <c r="AB99" i="8" s="1"/>
  <c r="G99" i="8"/>
  <c r="AA99" i="8" s="1"/>
  <c r="F99" i="8"/>
  <c r="Z99" i="8" s="1"/>
  <c r="E99" i="8"/>
  <c r="Y99" i="8" s="1"/>
  <c r="AR98" i="8"/>
  <c r="AQ98" i="8"/>
  <c r="AH98" i="8"/>
  <c r="M98" i="8"/>
  <c r="K98" i="8"/>
  <c r="AE98" i="8" s="1"/>
  <c r="J98" i="8"/>
  <c r="AD98" i="8" s="1"/>
  <c r="I98" i="8"/>
  <c r="AC98" i="8" s="1"/>
  <c r="AM98" i="8" s="1"/>
  <c r="H98" i="8"/>
  <c r="AB98" i="8" s="1"/>
  <c r="AL98" i="8" s="1"/>
  <c r="G98" i="8"/>
  <c r="F98" i="8"/>
  <c r="Z98" i="8" s="1"/>
  <c r="E98" i="8"/>
  <c r="Y98" i="8" s="1"/>
  <c r="AR97" i="8"/>
  <c r="AQ97" i="8"/>
  <c r="AH97" i="8"/>
  <c r="AE97" i="8"/>
  <c r="M97" i="8"/>
  <c r="K97" i="8"/>
  <c r="J97" i="8"/>
  <c r="AD97" i="8" s="1"/>
  <c r="I97" i="8"/>
  <c r="AC97" i="8" s="1"/>
  <c r="H97" i="8"/>
  <c r="AB97" i="8" s="1"/>
  <c r="G97" i="8"/>
  <c r="AA97" i="8" s="1"/>
  <c r="F97" i="8"/>
  <c r="Z97" i="8" s="1"/>
  <c r="E97" i="8"/>
  <c r="Y97" i="8" s="1"/>
  <c r="AR96" i="8"/>
  <c r="AQ96" i="8"/>
  <c r="AH96" i="8"/>
  <c r="Z96" i="8"/>
  <c r="M96" i="8"/>
  <c r="K96" i="8"/>
  <c r="AE96" i="8" s="1"/>
  <c r="J96" i="8"/>
  <c r="AD96" i="8" s="1"/>
  <c r="I96" i="8"/>
  <c r="AC96" i="8" s="1"/>
  <c r="H96" i="8"/>
  <c r="AB96" i="8" s="1"/>
  <c r="G96" i="8"/>
  <c r="AA96" i="8" s="1"/>
  <c r="F96" i="8"/>
  <c r="E96" i="8"/>
  <c r="Y96" i="8" s="1"/>
  <c r="AR95" i="8"/>
  <c r="AQ95" i="8"/>
  <c r="AH95" i="8"/>
  <c r="M95" i="8"/>
  <c r="K95" i="8"/>
  <c r="AE95" i="8" s="1"/>
  <c r="J95" i="8"/>
  <c r="AD95" i="8" s="1"/>
  <c r="I95" i="8"/>
  <c r="AC95" i="8" s="1"/>
  <c r="H95" i="8"/>
  <c r="AB95" i="8" s="1"/>
  <c r="G95" i="8"/>
  <c r="AA95" i="8" s="1"/>
  <c r="F95" i="8"/>
  <c r="Z95" i="8" s="1"/>
  <c r="E95" i="8"/>
  <c r="Y95" i="8" s="1"/>
  <c r="AR94" i="8"/>
  <c r="AQ94" i="8"/>
  <c r="AI94" i="8"/>
  <c r="AH94" i="8"/>
  <c r="AE94" i="8"/>
  <c r="Z94" i="8"/>
  <c r="M94" i="8"/>
  <c r="K94" i="8"/>
  <c r="J94" i="8"/>
  <c r="AD94" i="8" s="1"/>
  <c r="AN94" i="8" s="1"/>
  <c r="I94" i="8"/>
  <c r="AC94" i="8" s="1"/>
  <c r="AM94" i="8" s="1"/>
  <c r="H94" i="8"/>
  <c r="AB94" i="8" s="1"/>
  <c r="G94" i="8"/>
  <c r="AA94" i="8" s="1"/>
  <c r="F94" i="8"/>
  <c r="E94" i="8"/>
  <c r="Y94" i="8" s="1"/>
  <c r="AR93" i="8"/>
  <c r="AQ93" i="8"/>
  <c r="AH93" i="8"/>
  <c r="AM93" i="8" s="1"/>
  <c r="M93" i="8"/>
  <c r="K93" i="8"/>
  <c r="AE93" i="8" s="1"/>
  <c r="J93" i="8"/>
  <c r="AD93" i="8" s="1"/>
  <c r="I93" i="8"/>
  <c r="AC93" i="8" s="1"/>
  <c r="H93" i="8"/>
  <c r="AB93" i="8" s="1"/>
  <c r="G93" i="8"/>
  <c r="AA93" i="8" s="1"/>
  <c r="F93" i="8"/>
  <c r="Z93" i="8" s="1"/>
  <c r="E93" i="8"/>
  <c r="Y93" i="8" s="1"/>
  <c r="AR92" i="8"/>
  <c r="AQ92" i="8"/>
  <c r="AH92" i="8"/>
  <c r="M92" i="8"/>
  <c r="K92" i="8"/>
  <c r="AE92" i="8" s="1"/>
  <c r="J92" i="8"/>
  <c r="AD92" i="8" s="1"/>
  <c r="I92" i="8"/>
  <c r="AC92" i="8" s="1"/>
  <c r="AM92" i="8" s="1"/>
  <c r="H92" i="8"/>
  <c r="AB92" i="8" s="1"/>
  <c r="G92" i="8"/>
  <c r="AA92" i="8" s="1"/>
  <c r="F92" i="8"/>
  <c r="Z92" i="8" s="1"/>
  <c r="AJ92" i="8" s="1"/>
  <c r="E92" i="8"/>
  <c r="Y92" i="8" s="1"/>
  <c r="AR91" i="8"/>
  <c r="AQ91" i="8"/>
  <c r="AM91" i="8"/>
  <c r="AH91" i="8"/>
  <c r="AA91" i="8"/>
  <c r="M91" i="8"/>
  <c r="K91" i="8"/>
  <c r="AE91" i="8" s="1"/>
  <c r="J91" i="8"/>
  <c r="AD91" i="8" s="1"/>
  <c r="I91" i="8"/>
  <c r="AC91" i="8" s="1"/>
  <c r="H91" i="8"/>
  <c r="AB91" i="8" s="1"/>
  <c r="G91" i="8"/>
  <c r="F91" i="8"/>
  <c r="Z91" i="8" s="1"/>
  <c r="AJ91" i="8" s="1"/>
  <c r="E91" i="8"/>
  <c r="Y91" i="8" s="1"/>
  <c r="AR90" i="8"/>
  <c r="AQ90" i="8"/>
  <c r="AH90" i="8"/>
  <c r="AD90" i="8"/>
  <c r="AN90" i="8" s="1"/>
  <c r="M90" i="8"/>
  <c r="K90" i="8"/>
  <c r="AE90" i="8" s="1"/>
  <c r="AO90" i="8" s="1"/>
  <c r="J90" i="8"/>
  <c r="I90" i="8"/>
  <c r="AC90" i="8" s="1"/>
  <c r="AM90" i="8" s="1"/>
  <c r="H90" i="8"/>
  <c r="AB90" i="8" s="1"/>
  <c r="AL90" i="8" s="1"/>
  <c r="G90" i="8"/>
  <c r="AA90" i="8" s="1"/>
  <c r="F90" i="8"/>
  <c r="Z90" i="8" s="1"/>
  <c r="AJ90" i="8" s="1"/>
  <c r="E90" i="8"/>
  <c r="Y90" i="8" s="1"/>
  <c r="AI90" i="8" s="1"/>
  <c r="AR89" i="8"/>
  <c r="AQ89" i="8"/>
  <c r="AH89" i="8"/>
  <c r="AM89" i="8" s="1"/>
  <c r="M89" i="8"/>
  <c r="K89" i="8"/>
  <c r="AE89" i="8" s="1"/>
  <c r="J89" i="8"/>
  <c r="AD89" i="8" s="1"/>
  <c r="I89" i="8"/>
  <c r="AC89" i="8" s="1"/>
  <c r="H89" i="8"/>
  <c r="AB89" i="8" s="1"/>
  <c r="G89" i="8"/>
  <c r="AA89" i="8" s="1"/>
  <c r="F89" i="8"/>
  <c r="Z89" i="8" s="1"/>
  <c r="E89" i="8"/>
  <c r="Y89" i="8" s="1"/>
  <c r="AR88" i="8"/>
  <c r="AQ88" i="8"/>
  <c r="AH88" i="8"/>
  <c r="M88" i="8"/>
  <c r="K88" i="8"/>
  <c r="AE88" i="8" s="1"/>
  <c r="AO88" i="8" s="1"/>
  <c r="J88" i="8"/>
  <c r="AD88" i="8" s="1"/>
  <c r="AN88" i="8" s="1"/>
  <c r="I88" i="8"/>
  <c r="AC88" i="8" s="1"/>
  <c r="AM88" i="8" s="1"/>
  <c r="H88" i="8"/>
  <c r="AB88" i="8" s="1"/>
  <c r="AL88" i="8" s="1"/>
  <c r="G88" i="8"/>
  <c r="AA88" i="8" s="1"/>
  <c r="F88" i="8"/>
  <c r="Z88" i="8" s="1"/>
  <c r="AJ88" i="8" s="1"/>
  <c r="E88" i="8"/>
  <c r="Y88" i="8" s="1"/>
  <c r="AI88" i="8" s="1"/>
  <c r="AR87" i="8"/>
  <c r="AQ87" i="8"/>
  <c r="AH87" i="8"/>
  <c r="AD87" i="8"/>
  <c r="M87" i="8"/>
  <c r="K87" i="8"/>
  <c r="AE87" i="8" s="1"/>
  <c r="J87" i="8"/>
  <c r="I87" i="8"/>
  <c r="AC87" i="8" s="1"/>
  <c r="H87" i="8"/>
  <c r="AB87" i="8" s="1"/>
  <c r="G87" i="8"/>
  <c r="AA87" i="8" s="1"/>
  <c r="F87" i="8"/>
  <c r="Z87" i="8" s="1"/>
  <c r="E87" i="8"/>
  <c r="Y87" i="8" s="1"/>
  <c r="AR86" i="8"/>
  <c r="AQ86" i="8"/>
  <c r="AH86" i="8"/>
  <c r="AC86" i="8"/>
  <c r="M86" i="8"/>
  <c r="K86" i="8"/>
  <c r="AE86" i="8" s="1"/>
  <c r="AO86" i="8" s="1"/>
  <c r="J86" i="8"/>
  <c r="AD86" i="8" s="1"/>
  <c r="AN86" i="8" s="1"/>
  <c r="I86" i="8"/>
  <c r="H86" i="8"/>
  <c r="AB86" i="8" s="1"/>
  <c r="G86" i="8"/>
  <c r="AA86" i="8" s="1"/>
  <c r="F86" i="8"/>
  <c r="Z86" i="8" s="1"/>
  <c r="AJ86" i="8" s="1"/>
  <c r="E86" i="8"/>
  <c r="Y86" i="8" s="1"/>
  <c r="AR85" i="8"/>
  <c r="AQ85" i="8"/>
  <c r="AH85" i="8"/>
  <c r="AE85" i="8"/>
  <c r="M85" i="8"/>
  <c r="K85" i="8"/>
  <c r="J85" i="8"/>
  <c r="AD85" i="8" s="1"/>
  <c r="AN85" i="8" s="1"/>
  <c r="I85" i="8"/>
  <c r="AC85" i="8" s="1"/>
  <c r="AM85" i="8" s="1"/>
  <c r="H85" i="8"/>
  <c r="AB85" i="8" s="1"/>
  <c r="G85" i="8"/>
  <c r="AA85" i="8" s="1"/>
  <c r="F85" i="8"/>
  <c r="Z85" i="8" s="1"/>
  <c r="AJ85" i="8" s="1"/>
  <c r="E85" i="8"/>
  <c r="Y85" i="8" s="1"/>
  <c r="AI85" i="8" s="1"/>
  <c r="AR84" i="8"/>
  <c r="AQ84" i="8"/>
  <c r="AH84" i="8"/>
  <c r="AC84" i="8"/>
  <c r="M84" i="8"/>
  <c r="K84" i="8"/>
  <c r="AE84" i="8" s="1"/>
  <c r="J84" i="8"/>
  <c r="AD84" i="8" s="1"/>
  <c r="AN84" i="8" s="1"/>
  <c r="I84" i="8"/>
  <c r="H84" i="8"/>
  <c r="AB84" i="8" s="1"/>
  <c r="G84" i="8"/>
  <c r="AA84" i="8" s="1"/>
  <c r="F84" i="8"/>
  <c r="Z84" i="8" s="1"/>
  <c r="AJ84" i="8" s="1"/>
  <c r="E84" i="8"/>
  <c r="Y84" i="8" s="1"/>
  <c r="AR83" i="8"/>
  <c r="AQ83" i="8"/>
  <c r="AH83" i="8"/>
  <c r="M83" i="8"/>
  <c r="K83" i="8"/>
  <c r="AE83" i="8" s="1"/>
  <c r="J83" i="8"/>
  <c r="AD83" i="8" s="1"/>
  <c r="I83" i="8"/>
  <c r="AC83" i="8" s="1"/>
  <c r="H83" i="8"/>
  <c r="AB83" i="8" s="1"/>
  <c r="G83" i="8"/>
  <c r="AA83" i="8" s="1"/>
  <c r="F83" i="8"/>
  <c r="Z83" i="8" s="1"/>
  <c r="E83" i="8"/>
  <c r="AR82" i="8"/>
  <c r="AQ82" i="8"/>
  <c r="AH82" i="8"/>
  <c r="M82" i="8"/>
  <c r="K82" i="8"/>
  <c r="AE82" i="8" s="1"/>
  <c r="J82" i="8"/>
  <c r="AD82" i="8" s="1"/>
  <c r="I82" i="8"/>
  <c r="AC82" i="8" s="1"/>
  <c r="H82" i="8"/>
  <c r="AB82" i="8" s="1"/>
  <c r="G82" i="8"/>
  <c r="AA82" i="8" s="1"/>
  <c r="F82" i="8"/>
  <c r="Z82" i="8" s="1"/>
  <c r="E82" i="8"/>
  <c r="Y82" i="8" s="1"/>
  <c r="AR81" i="8"/>
  <c r="AQ81" i="8"/>
  <c r="AH81" i="8"/>
  <c r="M81" i="8"/>
  <c r="K81" i="8"/>
  <c r="AE81" i="8" s="1"/>
  <c r="J81" i="8"/>
  <c r="AD81" i="8" s="1"/>
  <c r="I81" i="8"/>
  <c r="AC81" i="8" s="1"/>
  <c r="AM81" i="8" s="1"/>
  <c r="H81" i="8"/>
  <c r="AB81" i="8" s="1"/>
  <c r="G81" i="8"/>
  <c r="AA81" i="8" s="1"/>
  <c r="F81" i="8"/>
  <c r="Z81" i="8" s="1"/>
  <c r="AJ81" i="8" s="1"/>
  <c r="E81" i="8"/>
  <c r="AR80" i="8"/>
  <c r="AQ80" i="8"/>
  <c r="AH80" i="8"/>
  <c r="M80" i="8"/>
  <c r="K80" i="8"/>
  <c r="AE80" i="8" s="1"/>
  <c r="J80" i="8"/>
  <c r="AD80" i="8" s="1"/>
  <c r="I80" i="8"/>
  <c r="AC80" i="8" s="1"/>
  <c r="H80" i="8"/>
  <c r="AB80" i="8" s="1"/>
  <c r="G80" i="8"/>
  <c r="AA80" i="8" s="1"/>
  <c r="F80" i="8"/>
  <c r="Z80" i="8" s="1"/>
  <c r="E80" i="8"/>
  <c r="Y80" i="8" s="1"/>
  <c r="AR79" i="8"/>
  <c r="AQ79" i="8"/>
  <c r="AH79" i="8"/>
  <c r="AC79" i="8"/>
  <c r="M79" i="8"/>
  <c r="K79" i="8"/>
  <c r="AE79" i="8" s="1"/>
  <c r="J79" i="8"/>
  <c r="AD79" i="8" s="1"/>
  <c r="I79" i="8"/>
  <c r="H79" i="8"/>
  <c r="AB79" i="8" s="1"/>
  <c r="G79" i="8"/>
  <c r="AA79" i="8" s="1"/>
  <c r="F79" i="8"/>
  <c r="Z79" i="8" s="1"/>
  <c r="AJ79" i="8" s="1"/>
  <c r="E79" i="8"/>
  <c r="AR78" i="8"/>
  <c r="AQ78" i="8"/>
  <c r="AH78" i="8"/>
  <c r="M78" i="8"/>
  <c r="K78" i="8"/>
  <c r="AE78" i="8" s="1"/>
  <c r="J78" i="8"/>
  <c r="AD78" i="8" s="1"/>
  <c r="I78" i="8"/>
  <c r="AC78" i="8" s="1"/>
  <c r="H78" i="8"/>
  <c r="AB78" i="8" s="1"/>
  <c r="G78" i="8"/>
  <c r="AA78" i="8" s="1"/>
  <c r="AK78" i="8" s="1"/>
  <c r="F78" i="8"/>
  <c r="Z78" i="8" s="1"/>
  <c r="E78" i="8"/>
  <c r="Y78" i="8" s="1"/>
  <c r="AR77" i="8"/>
  <c r="AQ77" i="8"/>
  <c r="AH77" i="8"/>
  <c r="M77" i="8"/>
  <c r="K77" i="8"/>
  <c r="AE77" i="8" s="1"/>
  <c r="AO77" i="8" s="1"/>
  <c r="J77" i="8"/>
  <c r="AD77" i="8" s="1"/>
  <c r="I77" i="8"/>
  <c r="AC77" i="8" s="1"/>
  <c r="AM77" i="8" s="1"/>
  <c r="H77" i="8"/>
  <c r="AB77" i="8" s="1"/>
  <c r="G77" i="8"/>
  <c r="AA77" i="8" s="1"/>
  <c r="F77" i="8"/>
  <c r="Z77" i="8" s="1"/>
  <c r="AJ77" i="8" s="1"/>
  <c r="E77" i="8"/>
  <c r="AR76" i="8"/>
  <c r="AQ76" i="8"/>
  <c r="AH76" i="8"/>
  <c r="M76" i="8"/>
  <c r="K76" i="8"/>
  <c r="AE76" i="8" s="1"/>
  <c r="J76" i="8"/>
  <c r="AD76" i="8" s="1"/>
  <c r="I76" i="8"/>
  <c r="AC76" i="8" s="1"/>
  <c r="H76" i="8"/>
  <c r="AB76" i="8" s="1"/>
  <c r="G76" i="8"/>
  <c r="AA76" i="8" s="1"/>
  <c r="AK76" i="8" s="1"/>
  <c r="F76" i="8"/>
  <c r="Z76" i="8" s="1"/>
  <c r="E76" i="8"/>
  <c r="Y76" i="8" s="1"/>
  <c r="AR75" i="8"/>
  <c r="AQ75" i="8"/>
  <c r="AH75" i="8"/>
  <c r="M75" i="8"/>
  <c r="K75" i="8"/>
  <c r="AE75" i="8" s="1"/>
  <c r="J75" i="8"/>
  <c r="AD75" i="8" s="1"/>
  <c r="I75" i="8"/>
  <c r="AC75" i="8" s="1"/>
  <c r="AM75" i="8" s="1"/>
  <c r="H75" i="8"/>
  <c r="AB75" i="8" s="1"/>
  <c r="G75" i="8"/>
  <c r="AA75" i="8" s="1"/>
  <c r="F75" i="8"/>
  <c r="Z75" i="8" s="1"/>
  <c r="AJ75" i="8" s="1"/>
  <c r="E75" i="8"/>
  <c r="AR74" i="8"/>
  <c r="AQ74" i="8"/>
  <c r="AH74" i="8"/>
  <c r="M74" i="8"/>
  <c r="K74" i="8"/>
  <c r="AE74" i="8" s="1"/>
  <c r="J74" i="8"/>
  <c r="AD74" i="8" s="1"/>
  <c r="I74" i="8"/>
  <c r="AC74" i="8" s="1"/>
  <c r="H74" i="8"/>
  <c r="AB74" i="8" s="1"/>
  <c r="G74" i="8"/>
  <c r="AA74" i="8" s="1"/>
  <c r="F74" i="8"/>
  <c r="Z74" i="8" s="1"/>
  <c r="E74" i="8"/>
  <c r="Y74" i="8" s="1"/>
  <c r="AR73" i="8"/>
  <c r="AQ73" i="8"/>
  <c r="AH73" i="8"/>
  <c r="AC73" i="8"/>
  <c r="M73" i="8"/>
  <c r="M14" i="8" s="1"/>
  <c r="K73" i="8"/>
  <c r="AE73" i="8" s="1"/>
  <c r="AO73" i="8" s="1"/>
  <c r="J73" i="8"/>
  <c r="AD73" i="8" s="1"/>
  <c r="I73" i="8"/>
  <c r="H73" i="8"/>
  <c r="AB73" i="8" s="1"/>
  <c r="G73" i="8"/>
  <c r="AA73" i="8" s="1"/>
  <c r="F73" i="8"/>
  <c r="Z73" i="8" s="1"/>
  <c r="AJ73" i="8" s="1"/>
  <c r="E73" i="8"/>
  <c r="AR72" i="8"/>
  <c r="AQ72" i="8"/>
  <c r="AH72" i="8"/>
  <c r="M72" i="8"/>
  <c r="K72" i="8"/>
  <c r="AE72" i="8" s="1"/>
  <c r="J72" i="8"/>
  <c r="AD72" i="8" s="1"/>
  <c r="I72" i="8"/>
  <c r="AC72" i="8" s="1"/>
  <c r="H72" i="8"/>
  <c r="AB72" i="8" s="1"/>
  <c r="G72" i="8"/>
  <c r="AA72" i="8" s="1"/>
  <c r="AK72" i="8" s="1"/>
  <c r="F72" i="8"/>
  <c r="Z72" i="8" s="1"/>
  <c r="E72" i="8"/>
  <c r="Y72" i="8" s="1"/>
  <c r="AR71" i="8"/>
  <c r="AQ71" i="8"/>
  <c r="AH71" i="8"/>
  <c r="M71" i="8"/>
  <c r="K71" i="8"/>
  <c r="AE71" i="8" s="1"/>
  <c r="J71" i="8"/>
  <c r="AD71" i="8" s="1"/>
  <c r="I71" i="8"/>
  <c r="AC71" i="8" s="1"/>
  <c r="AM71" i="8" s="1"/>
  <c r="H71" i="8"/>
  <c r="AB71" i="8" s="1"/>
  <c r="G71" i="8"/>
  <c r="AA71" i="8" s="1"/>
  <c r="F71" i="8"/>
  <c r="Z71" i="8" s="1"/>
  <c r="E71" i="8"/>
  <c r="AR70" i="8"/>
  <c r="AQ70" i="8"/>
  <c r="AH70" i="8"/>
  <c r="AB70" i="8"/>
  <c r="M70" i="8"/>
  <c r="K70" i="8"/>
  <c r="AE70" i="8" s="1"/>
  <c r="J70" i="8"/>
  <c r="AD70" i="8" s="1"/>
  <c r="I70" i="8"/>
  <c r="AC70" i="8" s="1"/>
  <c r="H70" i="8"/>
  <c r="G70" i="8"/>
  <c r="AA70" i="8" s="1"/>
  <c r="F70" i="8"/>
  <c r="Z70" i="8" s="1"/>
  <c r="E70" i="8"/>
  <c r="Y70" i="8" s="1"/>
  <c r="AR69" i="8"/>
  <c r="AQ69" i="8"/>
  <c r="AH69" i="8"/>
  <c r="AC69" i="8"/>
  <c r="AM69" i="8" s="1"/>
  <c r="M69" i="8"/>
  <c r="K69" i="8"/>
  <c r="AE69" i="8" s="1"/>
  <c r="AO69" i="8" s="1"/>
  <c r="J69" i="8"/>
  <c r="AD69" i="8" s="1"/>
  <c r="I69" i="8"/>
  <c r="H69" i="8"/>
  <c r="AB69" i="8" s="1"/>
  <c r="G69" i="8"/>
  <c r="AA69" i="8" s="1"/>
  <c r="F69" i="8"/>
  <c r="Z69" i="8" s="1"/>
  <c r="AJ69" i="8" s="1"/>
  <c r="E69" i="8"/>
  <c r="AR68" i="8"/>
  <c r="AQ68" i="8"/>
  <c r="AH68" i="8"/>
  <c r="AD68" i="8"/>
  <c r="M68" i="8"/>
  <c r="K68" i="8"/>
  <c r="AE68" i="8" s="1"/>
  <c r="J68" i="8"/>
  <c r="I68" i="8"/>
  <c r="AC68" i="8" s="1"/>
  <c r="H68" i="8"/>
  <c r="AB68" i="8" s="1"/>
  <c r="G68" i="8"/>
  <c r="AA68" i="8" s="1"/>
  <c r="F68" i="8"/>
  <c r="Z68" i="8" s="1"/>
  <c r="E68" i="8"/>
  <c r="Y68" i="8" s="1"/>
  <c r="AR67" i="8"/>
  <c r="AQ67" i="8"/>
  <c r="AJ67" i="8"/>
  <c r="AI67" i="8"/>
  <c r="AH67" i="8"/>
  <c r="AK67" i="8" s="1"/>
  <c r="Z67" i="8"/>
  <c r="M67" i="8"/>
  <c r="K67" i="8"/>
  <c r="AE67" i="8" s="1"/>
  <c r="J67" i="8"/>
  <c r="AD67" i="8" s="1"/>
  <c r="I67" i="8"/>
  <c r="AC67" i="8" s="1"/>
  <c r="H67" i="8"/>
  <c r="AB67" i="8" s="1"/>
  <c r="G67" i="8"/>
  <c r="AA67" i="8" s="1"/>
  <c r="F67" i="8"/>
  <c r="E67" i="8"/>
  <c r="AR66" i="8"/>
  <c r="AQ66" i="8"/>
  <c r="AH66" i="8"/>
  <c r="M66" i="8"/>
  <c r="K66" i="8"/>
  <c r="AE66" i="8" s="1"/>
  <c r="J66" i="8"/>
  <c r="AD66" i="8" s="1"/>
  <c r="I66" i="8"/>
  <c r="AC66" i="8" s="1"/>
  <c r="H66" i="8"/>
  <c r="AB66" i="8" s="1"/>
  <c r="G66" i="8"/>
  <c r="AA66" i="8" s="1"/>
  <c r="F66" i="8"/>
  <c r="Z66" i="8" s="1"/>
  <c r="E66" i="8"/>
  <c r="Y66" i="8" s="1"/>
  <c r="AR65" i="8"/>
  <c r="AQ65" i="8"/>
  <c r="AH65" i="8"/>
  <c r="M65" i="8"/>
  <c r="K65" i="8"/>
  <c r="AE65" i="8" s="1"/>
  <c r="J65" i="8"/>
  <c r="AD65" i="8" s="1"/>
  <c r="I65" i="8"/>
  <c r="AC65" i="8" s="1"/>
  <c r="AM65" i="8" s="1"/>
  <c r="H65" i="8"/>
  <c r="AB65" i="8" s="1"/>
  <c r="G65" i="8"/>
  <c r="AA65" i="8" s="1"/>
  <c r="F65" i="8"/>
  <c r="Z65" i="8" s="1"/>
  <c r="AJ65" i="8" s="1"/>
  <c r="E65" i="8"/>
  <c r="AR64" i="8"/>
  <c r="AQ64" i="8"/>
  <c r="AH64" i="8"/>
  <c r="M64" i="8"/>
  <c r="K64" i="8"/>
  <c r="AE64" i="8" s="1"/>
  <c r="J64" i="8"/>
  <c r="AD64" i="8" s="1"/>
  <c r="I64" i="8"/>
  <c r="AC64" i="8" s="1"/>
  <c r="H64" i="8"/>
  <c r="AB64" i="8" s="1"/>
  <c r="G64" i="8"/>
  <c r="AA64" i="8" s="1"/>
  <c r="AK64" i="8" s="1"/>
  <c r="F64" i="8"/>
  <c r="Z64" i="8" s="1"/>
  <c r="E64" i="8"/>
  <c r="Y64" i="8" s="1"/>
  <c r="AR63" i="8"/>
  <c r="AQ63" i="8"/>
  <c r="AH63" i="8"/>
  <c r="M63" i="8"/>
  <c r="K63" i="8"/>
  <c r="AE63" i="8" s="1"/>
  <c r="J63" i="8"/>
  <c r="AD63" i="8" s="1"/>
  <c r="I63" i="8"/>
  <c r="AC63" i="8" s="1"/>
  <c r="H63" i="8"/>
  <c r="AB63" i="8" s="1"/>
  <c r="G63" i="8"/>
  <c r="AA63" i="8" s="1"/>
  <c r="F63" i="8"/>
  <c r="Z63" i="8" s="1"/>
  <c r="E63" i="8"/>
  <c r="AR62" i="8"/>
  <c r="AQ62" i="8"/>
  <c r="AH62" i="8"/>
  <c r="AD62" i="8"/>
  <c r="M62" i="8"/>
  <c r="K62" i="8"/>
  <c r="AE62" i="8" s="1"/>
  <c r="J62" i="8"/>
  <c r="I62" i="8"/>
  <c r="AC62" i="8" s="1"/>
  <c r="H62" i="8"/>
  <c r="AB62" i="8" s="1"/>
  <c r="G62" i="8"/>
  <c r="AA62" i="8" s="1"/>
  <c r="AK62" i="8" s="1"/>
  <c r="F62" i="8"/>
  <c r="E62" i="8"/>
  <c r="Y62" i="8" s="1"/>
  <c r="AR61" i="8"/>
  <c r="AQ61" i="8"/>
  <c r="AH61" i="8"/>
  <c r="M61" i="8"/>
  <c r="K61" i="8"/>
  <c r="AE61" i="8" s="1"/>
  <c r="J61" i="8"/>
  <c r="AD61" i="8" s="1"/>
  <c r="I61" i="8"/>
  <c r="AC61" i="8" s="1"/>
  <c r="AM61" i="8" s="1"/>
  <c r="H61" i="8"/>
  <c r="AB61" i="8" s="1"/>
  <c r="G61" i="8"/>
  <c r="AA61" i="8" s="1"/>
  <c r="F61" i="8"/>
  <c r="Z61" i="8" s="1"/>
  <c r="AJ61" i="8" s="1"/>
  <c r="E61" i="8"/>
  <c r="AR60" i="8"/>
  <c r="AQ60" i="8"/>
  <c r="AH60" i="8"/>
  <c r="M60" i="8"/>
  <c r="K60" i="8"/>
  <c r="AE60" i="8" s="1"/>
  <c r="J60" i="8"/>
  <c r="AD60" i="8" s="1"/>
  <c r="I60" i="8"/>
  <c r="AC60" i="8" s="1"/>
  <c r="H60" i="8"/>
  <c r="AB60" i="8" s="1"/>
  <c r="G60" i="8"/>
  <c r="AA60" i="8" s="1"/>
  <c r="F60" i="8"/>
  <c r="E60" i="8"/>
  <c r="Y60" i="8" s="1"/>
  <c r="AR59" i="8"/>
  <c r="AQ59" i="8"/>
  <c r="AH59" i="8"/>
  <c r="M59" i="8"/>
  <c r="K59" i="8"/>
  <c r="AE59" i="8" s="1"/>
  <c r="AO59" i="8" s="1"/>
  <c r="J59" i="8"/>
  <c r="AD59" i="8" s="1"/>
  <c r="I59" i="8"/>
  <c r="AC59" i="8" s="1"/>
  <c r="AM59" i="8" s="1"/>
  <c r="H59" i="8"/>
  <c r="AB59" i="8" s="1"/>
  <c r="G59" i="8"/>
  <c r="AA59" i="8" s="1"/>
  <c r="F59" i="8"/>
  <c r="Z59" i="8" s="1"/>
  <c r="AJ59" i="8" s="1"/>
  <c r="E59" i="8"/>
  <c r="AR58" i="8"/>
  <c r="AQ58" i="8"/>
  <c r="AH58" i="8"/>
  <c r="M58" i="8"/>
  <c r="K58" i="8"/>
  <c r="AE58" i="8" s="1"/>
  <c r="J58" i="8"/>
  <c r="AD58" i="8" s="1"/>
  <c r="I58" i="8"/>
  <c r="AC58" i="8" s="1"/>
  <c r="H58" i="8"/>
  <c r="AB58" i="8" s="1"/>
  <c r="G58" i="8"/>
  <c r="AA58" i="8" s="1"/>
  <c r="F58" i="8"/>
  <c r="E58" i="8"/>
  <c r="Y58" i="8" s="1"/>
  <c r="AR57" i="8"/>
  <c r="AQ57" i="8"/>
  <c r="AH57" i="8"/>
  <c r="M57" i="8"/>
  <c r="K57" i="8"/>
  <c r="AE57" i="8" s="1"/>
  <c r="J57" i="8"/>
  <c r="AD57" i="8" s="1"/>
  <c r="I57" i="8"/>
  <c r="AC57" i="8" s="1"/>
  <c r="AM57" i="8" s="1"/>
  <c r="H57" i="8"/>
  <c r="AB57" i="8" s="1"/>
  <c r="G57" i="8"/>
  <c r="AA57" i="8" s="1"/>
  <c r="F57" i="8"/>
  <c r="Z57" i="8" s="1"/>
  <c r="E57" i="8"/>
  <c r="AR56" i="8"/>
  <c r="AQ56" i="8"/>
  <c r="AH56" i="8"/>
  <c r="M56" i="8"/>
  <c r="K56" i="8"/>
  <c r="AE56" i="8" s="1"/>
  <c r="J56" i="8"/>
  <c r="AD56" i="8" s="1"/>
  <c r="I56" i="8"/>
  <c r="AC56" i="8" s="1"/>
  <c r="H56" i="8"/>
  <c r="AB56" i="8" s="1"/>
  <c r="G56" i="8"/>
  <c r="AA56" i="8" s="1"/>
  <c r="F56" i="8"/>
  <c r="E56" i="8"/>
  <c r="Y56" i="8" s="1"/>
  <c r="AR55" i="8"/>
  <c r="AQ55" i="8"/>
  <c r="AH55" i="8"/>
  <c r="AC55" i="8"/>
  <c r="AM55" i="8" s="1"/>
  <c r="M55" i="8"/>
  <c r="K55" i="8"/>
  <c r="AE55" i="8" s="1"/>
  <c r="AO55" i="8" s="1"/>
  <c r="J55" i="8"/>
  <c r="AD55" i="8" s="1"/>
  <c r="I55" i="8"/>
  <c r="H55" i="8"/>
  <c r="AB55" i="8" s="1"/>
  <c r="AL55" i="8" s="1"/>
  <c r="G55" i="8"/>
  <c r="AA55" i="8" s="1"/>
  <c r="F55" i="8"/>
  <c r="Z55" i="8" s="1"/>
  <c r="AJ55" i="8" s="1"/>
  <c r="E55" i="8"/>
  <c r="AR54" i="8"/>
  <c r="AQ54" i="8"/>
  <c r="AH54" i="8"/>
  <c r="AD54" i="8"/>
  <c r="M54" i="8"/>
  <c r="K54" i="8"/>
  <c r="AE54" i="8" s="1"/>
  <c r="J54" i="8"/>
  <c r="I54" i="8"/>
  <c r="AC54" i="8" s="1"/>
  <c r="H54" i="8"/>
  <c r="AB54" i="8" s="1"/>
  <c r="G54" i="8"/>
  <c r="AA54" i="8" s="1"/>
  <c r="F54" i="8"/>
  <c r="E54" i="8"/>
  <c r="Y54" i="8" s="1"/>
  <c r="AR53" i="8"/>
  <c r="AQ53" i="8"/>
  <c r="AH53" i="8"/>
  <c r="Z53" i="8"/>
  <c r="AJ53" i="8" s="1"/>
  <c r="M53" i="8"/>
  <c r="K53" i="8"/>
  <c r="AE53" i="8" s="1"/>
  <c r="AO53" i="8" s="1"/>
  <c r="J53" i="8"/>
  <c r="AD53" i="8" s="1"/>
  <c r="I53" i="8"/>
  <c r="AC53" i="8" s="1"/>
  <c r="AM53" i="8" s="1"/>
  <c r="H53" i="8"/>
  <c r="AB53" i="8" s="1"/>
  <c r="AL53" i="8" s="1"/>
  <c r="G53" i="8"/>
  <c r="AA53" i="8" s="1"/>
  <c r="F53" i="8"/>
  <c r="E53" i="8"/>
  <c r="AR52" i="8"/>
  <c r="AQ52" i="8"/>
  <c r="AH52" i="8"/>
  <c r="M52" i="8"/>
  <c r="K52" i="8"/>
  <c r="AE52" i="8" s="1"/>
  <c r="J52" i="8"/>
  <c r="AD52" i="8" s="1"/>
  <c r="I52" i="8"/>
  <c r="AC52" i="8" s="1"/>
  <c r="H52" i="8"/>
  <c r="AB52" i="8" s="1"/>
  <c r="G52" i="8"/>
  <c r="AA52" i="8" s="1"/>
  <c r="F52" i="8"/>
  <c r="E52" i="8"/>
  <c r="Y52" i="8" s="1"/>
  <c r="AR51" i="8"/>
  <c r="AQ51" i="8"/>
  <c r="AH51" i="8"/>
  <c r="Z51" i="8"/>
  <c r="AJ51" i="8" s="1"/>
  <c r="M51" i="8"/>
  <c r="K51" i="8"/>
  <c r="AE51" i="8" s="1"/>
  <c r="J51" i="8"/>
  <c r="AD51" i="8" s="1"/>
  <c r="I51" i="8"/>
  <c r="AC51" i="8" s="1"/>
  <c r="H51" i="8"/>
  <c r="AB51" i="8" s="1"/>
  <c r="AL51" i="8" s="1"/>
  <c r="G51" i="8"/>
  <c r="AA51" i="8" s="1"/>
  <c r="F51" i="8"/>
  <c r="E51" i="8"/>
  <c r="AR50" i="8"/>
  <c r="AQ50" i="8"/>
  <c r="AH50" i="8"/>
  <c r="AB50" i="8"/>
  <c r="M50" i="8"/>
  <c r="K50" i="8"/>
  <c r="AE50" i="8" s="1"/>
  <c r="J50" i="8"/>
  <c r="AD50" i="8" s="1"/>
  <c r="I50" i="8"/>
  <c r="AC50" i="8" s="1"/>
  <c r="H50" i="8"/>
  <c r="G50" i="8"/>
  <c r="AA50" i="8" s="1"/>
  <c r="AK50" i="8" s="1"/>
  <c r="F50" i="8"/>
  <c r="E50" i="8"/>
  <c r="Y50" i="8" s="1"/>
  <c r="AR49" i="8"/>
  <c r="AQ49" i="8"/>
  <c r="AH49" i="8"/>
  <c r="M49" i="8"/>
  <c r="K49" i="8"/>
  <c r="AE49" i="8" s="1"/>
  <c r="J49" i="8"/>
  <c r="AD49" i="8" s="1"/>
  <c r="I49" i="8"/>
  <c r="AC49" i="8" s="1"/>
  <c r="AM49" i="8" s="1"/>
  <c r="H49" i="8"/>
  <c r="AB49" i="8" s="1"/>
  <c r="G49" i="8"/>
  <c r="AA49" i="8" s="1"/>
  <c r="F49" i="8"/>
  <c r="Z49" i="8" s="1"/>
  <c r="AJ49" i="8" s="1"/>
  <c r="E49" i="8"/>
  <c r="AR48" i="8"/>
  <c r="AQ48" i="8"/>
  <c r="AH48" i="8"/>
  <c r="AK48" i="8" s="1"/>
  <c r="M48" i="8"/>
  <c r="K48" i="8"/>
  <c r="AE48" i="8" s="1"/>
  <c r="J48" i="8"/>
  <c r="AD48" i="8" s="1"/>
  <c r="I48" i="8"/>
  <c r="AC48" i="8" s="1"/>
  <c r="H48" i="8"/>
  <c r="AB48" i="8" s="1"/>
  <c r="G48" i="8"/>
  <c r="AA48" i="8" s="1"/>
  <c r="F48" i="8"/>
  <c r="E48" i="8"/>
  <c r="Y48" i="8" s="1"/>
  <c r="AR47" i="8"/>
  <c r="AQ47" i="8"/>
  <c r="AH47" i="8"/>
  <c r="M47" i="8"/>
  <c r="K47" i="8"/>
  <c r="AE47" i="8" s="1"/>
  <c r="J47" i="8"/>
  <c r="AD47" i="8" s="1"/>
  <c r="I47" i="8"/>
  <c r="AC47" i="8" s="1"/>
  <c r="AM47" i="8" s="1"/>
  <c r="H47" i="8"/>
  <c r="AB47" i="8" s="1"/>
  <c r="AL47" i="8" s="1"/>
  <c r="G47" i="8"/>
  <c r="AA47" i="8" s="1"/>
  <c r="F47" i="8"/>
  <c r="Z47" i="8" s="1"/>
  <c r="E47" i="8"/>
  <c r="AR46" i="8"/>
  <c r="AQ46" i="8"/>
  <c r="AH46" i="8"/>
  <c r="AD46" i="8"/>
  <c r="AB46" i="8"/>
  <c r="M46" i="8"/>
  <c r="K46" i="8"/>
  <c r="AE46" i="8" s="1"/>
  <c r="J46" i="8"/>
  <c r="I46" i="8"/>
  <c r="AC46" i="8" s="1"/>
  <c r="H46" i="8"/>
  <c r="G46" i="8"/>
  <c r="AA46" i="8" s="1"/>
  <c r="F46" i="8"/>
  <c r="E46" i="8"/>
  <c r="Y46" i="8" s="1"/>
  <c r="AR45" i="8"/>
  <c r="AQ45" i="8"/>
  <c r="AH45" i="8"/>
  <c r="AC45" i="8"/>
  <c r="M45" i="8"/>
  <c r="K45" i="8"/>
  <c r="AE45" i="8" s="1"/>
  <c r="J45" i="8"/>
  <c r="AD45" i="8" s="1"/>
  <c r="I45" i="8"/>
  <c r="H45" i="8"/>
  <c r="AB45" i="8" s="1"/>
  <c r="G45" i="8"/>
  <c r="AA45" i="8" s="1"/>
  <c r="F45" i="8"/>
  <c r="Z45" i="8" s="1"/>
  <c r="AJ45" i="8" s="1"/>
  <c r="E45" i="8"/>
  <c r="AR44" i="8"/>
  <c r="AQ44" i="8"/>
  <c r="AH44" i="8"/>
  <c r="M44" i="8"/>
  <c r="K44" i="8"/>
  <c r="AE44" i="8" s="1"/>
  <c r="J44" i="8"/>
  <c r="AD44" i="8" s="1"/>
  <c r="I44" i="8"/>
  <c r="AC44" i="8" s="1"/>
  <c r="H44" i="8"/>
  <c r="AB44" i="8" s="1"/>
  <c r="G44" i="8"/>
  <c r="AA44" i="8" s="1"/>
  <c r="F44" i="8"/>
  <c r="E44" i="8"/>
  <c r="Y44" i="8" s="1"/>
  <c r="AR43" i="8"/>
  <c r="AQ43" i="8"/>
  <c r="AH43" i="8"/>
  <c r="AC43" i="8"/>
  <c r="M43" i="8"/>
  <c r="K43" i="8"/>
  <c r="AE43" i="8" s="1"/>
  <c r="J43" i="8"/>
  <c r="AD43" i="8" s="1"/>
  <c r="I43" i="8"/>
  <c r="H43" i="8"/>
  <c r="AB43" i="8" s="1"/>
  <c r="G43" i="8"/>
  <c r="AA43" i="8" s="1"/>
  <c r="F43" i="8"/>
  <c r="Z43" i="8" s="1"/>
  <c r="AJ43" i="8" s="1"/>
  <c r="E43" i="8"/>
  <c r="AR42" i="8"/>
  <c r="AQ42" i="8"/>
  <c r="AH42" i="8"/>
  <c r="M42" i="8"/>
  <c r="K42" i="8"/>
  <c r="AE42" i="8" s="1"/>
  <c r="J42" i="8"/>
  <c r="AD42" i="8" s="1"/>
  <c r="I42" i="8"/>
  <c r="AC42" i="8" s="1"/>
  <c r="H42" i="8"/>
  <c r="AB42" i="8" s="1"/>
  <c r="G42" i="8"/>
  <c r="AA42" i="8" s="1"/>
  <c r="AK42" i="8" s="1"/>
  <c r="F42" i="8"/>
  <c r="E42" i="8"/>
  <c r="Y42" i="8" s="1"/>
  <c r="AR41" i="8"/>
  <c r="AQ41" i="8"/>
  <c r="AH41" i="8"/>
  <c r="M41" i="8"/>
  <c r="K41" i="8"/>
  <c r="AE41" i="8" s="1"/>
  <c r="AO41" i="8" s="1"/>
  <c r="J41" i="8"/>
  <c r="AD41" i="8" s="1"/>
  <c r="I41" i="8"/>
  <c r="AC41" i="8" s="1"/>
  <c r="AM41" i="8" s="1"/>
  <c r="H41" i="8"/>
  <c r="AB41" i="8" s="1"/>
  <c r="G41" i="8"/>
  <c r="AA41" i="8" s="1"/>
  <c r="F41" i="8"/>
  <c r="Z41" i="8" s="1"/>
  <c r="AJ41" i="8" s="1"/>
  <c r="E41" i="8"/>
  <c r="AR40" i="8"/>
  <c r="AQ40" i="8"/>
  <c r="AH40" i="8"/>
  <c r="M40" i="8"/>
  <c r="K40" i="8"/>
  <c r="AE40" i="8" s="1"/>
  <c r="J40" i="8"/>
  <c r="AD40" i="8" s="1"/>
  <c r="I40" i="8"/>
  <c r="AC40" i="8" s="1"/>
  <c r="H40" i="8"/>
  <c r="AB40" i="8" s="1"/>
  <c r="G40" i="8"/>
  <c r="AA40" i="8" s="1"/>
  <c r="F40" i="8"/>
  <c r="E40" i="8"/>
  <c r="Y40" i="8" s="1"/>
  <c r="AR39" i="8"/>
  <c r="AQ39" i="8"/>
  <c r="AH39" i="8"/>
  <c r="M39" i="8"/>
  <c r="K39" i="8"/>
  <c r="AE39" i="8" s="1"/>
  <c r="J39" i="8"/>
  <c r="AD39" i="8" s="1"/>
  <c r="I39" i="8"/>
  <c r="H39" i="8"/>
  <c r="AB39" i="8" s="1"/>
  <c r="G39" i="8"/>
  <c r="AA39" i="8" s="1"/>
  <c r="F39" i="8"/>
  <c r="Z39" i="8" s="1"/>
  <c r="E39" i="8"/>
  <c r="AR38" i="8"/>
  <c r="AQ38" i="8"/>
  <c r="AH38" i="8"/>
  <c r="AD38" i="8"/>
  <c r="AB38" i="8"/>
  <c r="M38" i="8"/>
  <c r="K38" i="8"/>
  <c r="AE38" i="8" s="1"/>
  <c r="J38" i="8"/>
  <c r="I38" i="8"/>
  <c r="AC38" i="8" s="1"/>
  <c r="H38" i="8"/>
  <c r="G38" i="8"/>
  <c r="AA38" i="8" s="1"/>
  <c r="F38" i="8"/>
  <c r="E38" i="8"/>
  <c r="Y38" i="8" s="1"/>
  <c r="AR37" i="8"/>
  <c r="AQ37" i="8"/>
  <c r="AH37" i="8"/>
  <c r="M37" i="8"/>
  <c r="K37" i="8"/>
  <c r="AE37" i="8" s="1"/>
  <c r="J37" i="8"/>
  <c r="AD37" i="8" s="1"/>
  <c r="I37" i="8"/>
  <c r="AC37" i="8" s="1"/>
  <c r="H37" i="8"/>
  <c r="AB37" i="8" s="1"/>
  <c r="G37" i="8"/>
  <c r="AA37" i="8" s="1"/>
  <c r="F37" i="8"/>
  <c r="Z37" i="8" s="1"/>
  <c r="AJ37" i="8" s="1"/>
  <c r="E37" i="8"/>
  <c r="AR36" i="8"/>
  <c r="AQ36" i="8"/>
  <c r="AH36" i="8"/>
  <c r="M36" i="8"/>
  <c r="K36" i="8"/>
  <c r="AE36" i="8" s="1"/>
  <c r="J36" i="8"/>
  <c r="AD36" i="8" s="1"/>
  <c r="I36" i="8"/>
  <c r="AC36" i="8" s="1"/>
  <c r="H36" i="8"/>
  <c r="AB36" i="8" s="1"/>
  <c r="G36" i="8"/>
  <c r="AA36" i="8" s="1"/>
  <c r="F36" i="8"/>
  <c r="Z36" i="8" s="1"/>
  <c r="E36" i="8"/>
  <c r="Y36" i="8" s="1"/>
  <c r="AR35" i="8"/>
  <c r="AQ35" i="8"/>
  <c r="AH35" i="8"/>
  <c r="AA35" i="8"/>
  <c r="M35" i="8"/>
  <c r="K35" i="8"/>
  <c r="AE35" i="8" s="1"/>
  <c r="J35" i="8"/>
  <c r="AD35" i="8" s="1"/>
  <c r="I35" i="8"/>
  <c r="AC35" i="8" s="1"/>
  <c r="H35" i="8"/>
  <c r="AB35" i="8" s="1"/>
  <c r="G35" i="8"/>
  <c r="F35" i="8"/>
  <c r="Z35" i="8" s="1"/>
  <c r="E35" i="8"/>
  <c r="AR34" i="8"/>
  <c r="AQ34" i="8"/>
  <c r="AH34" i="8"/>
  <c r="AB34" i="8"/>
  <c r="M34" i="8"/>
  <c r="K34" i="8"/>
  <c r="AE34" i="8" s="1"/>
  <c r="J34" i="8"/>
  <c r="AD34" i="8" s="1"/>
  <c r="I34" i="8"/>
  <c r="AC34" i="8" s="1"/>
  <c r="H34" i="8"/>
  <c r="G34" i="8"/>
  <c r="AA34" i="8" s="1"/>
  <c r="F34" i="8"/>
  <c r="Z34" i="8" s="1"/>
  <c r="E34" i="8"/>
  <c r="Y34" i="8" s="1"/>
  <c r="AR33" i="8"/>
  <c r="AQ33" i="8"/>
  <c r="AH33" i="8"/>
  <c r="AO33" i="8" s="1"/>
  <c r="M33" i="8"/>
  <c r="K33" i="8"/>
  <c r="AE33" i="8" s="1"/>
  <c r="J33" i="8"/>
  <c r="AD33" i="8" s="1"/>
  <c r="I33" i="8"/>
  <c r="AC33" i="8" s="1"/>
  <c r="H33" i="8"/>
  <c r="AB33" i="8" s="1"/>
  <c r="G33" i="8"/>
  <c r="AA33" i="8" s="1"/>
  <c r="F33" i="8"/>
  <c r="Z33" i="8" s="1"/>
  <c r="E33" i="8"/>
  <c r="AR32" i="8"/>
  <c r="AQ32" i="8"/>
  <c r="AH32" i="8"/>
  <c r="M32" i="8"/>
  <c r="K32" i="8"/>
  <c r="AE32" i="8" s="1"/>
  <c r="J32" i="8"/>
  <c r="AD32" i="8" s="1"/>
  <c r="I32" i="8"/>
  <c r="AC32" i="8" s="1"/>
  <c r="H32" i="8"/>
  <c r="G32" i="8"/>
  <c r="AA32" i="8" s="1"/>
  <c r="F32" i="8"/>
  <c r="Z32" i="8" s="1"/>
  <c r="E32" i="8"/>
  <c r="Y32" i="8" s="1"/>
  <c r="AR31" i="8"/>
  <c r="AQ31" i="8"/>
  <c r="AO31" i="8"/>
  <c r="AH31" i="8"/>
  <c r="Z31" i="8"/>
  <c r="AJ31" i="8" s="1"/>
  <c r="M31" i="8"/>
  <c r="K31" i="8"/>
  <c r="AE31" i="8" s="1"/>
  <c r="J31" i="8"/>
  <c r="AD31" i="8" s="1"/>
  <c r="I31" i="8"/>
  <c r="AC31" i="8" s="1"/>
  <c r="H31" i="8"/>
  <c r="AB31" i="8" s="1"/>
  <c r="G31" i="8"/>
  <c r="AA31" i="8" s="1"/>
  <c r="F31" i="8"/>
  <c r="E31" i="8"/>
  <c r="AR30" i="8"/>
  <c r="AQ30" i="8"/>
  <c r="AH30" i="8"/>
  <c r="AE30" i="8"/>
  <c r="AB30" i="8"/>
  <c r="M30" i="8"/>
  <c r="K30" i="8"/>
  <c r="J30" i="8"/>
  <c r="AD30" i="8" s="1"/>
  <c r="I30" i="8"/>
  <c r="AC30" i="8" s="1"/>
  <c r="H30" i="8"/>
  <c r="G30" i="8"/>
  <c r="AA30" i="8" s="1"/>
  <c r="F30" i="8"/>
  <c r="E30" i="8"/>
  <c r="Y30" i="8" s="1"/>
  <c r="AR29" i="8"/>
  <c r="AQ29" i="8"/>
  <c r="AO29" i="8"/>
  <c r="AH29" i="8"/>
  <c r="M29" i="8"/>
  <c r="K29" i="8"/>
  <c r="AE29" i="8" s="1"/>
  <c r="J29" i="8"/>
  <c r="AD29" i="8" s="1"/>
  <c r="I29" i="8"/>
  <c r="AC29" i="8" s="1"/>
  <c r="AM29" i="8" s="1"/>
  <c r="H29" i="8"/>
  <c r="AB29" i="8" s="1"/>
  <c r="G29" i="8"/>
  <c r="AA29" i="8" s="1"/>
  <c r="F29" i="8"/>
  <c r="Z29" i="8" s="1"/>
  <c r="AJ29" i="8" s="1"/>
  <c r="E29" i="8"/>
  <c r="AR28" i="8"/>
  <c r="AQ28" i="8"/>
  <c r="AH28" i="8"/>
  <c r="AD28" i="8"/>
  <c r="M28" i="8"/>
  <c r="K28" i="8"/>
  <c r="AE28" i="8" s="1"/>
  <c r="J28" i="8"/>
  <c r="I28" i="8"/>
  <c r="AC28" i="8" s="1"/>
  <c r="H28" i="8"/>
  <c r="AB28" i="8" s="1"/>
  <c r="G28" i="8"/>
  <c r="AA28" i="8" s="1"/>
  <c r="F28" i="8"/>
  <c r="E28" i="8"/>
  <c r="Y28" i="8" s="1"/>
  <c r="AR27" i="8"/>
  <c r="AQ27" i="8"/>
  <c r="AH27" i="8"/>
  <c r="AO27" i="8" s="1"/>
  <c r="AD27" i="8"/>
  <c r="M27" i="8"/>
  <c r="K27" i="8"/>
  <c r="AE27" i="8" s="1"/>
  <c r="J27" i="8"/>
  <c r="I27" i="8"/>
  <c r="AC27" i="8" s="1"/>
  <c r="AM27" i="8" s="1"/>
  <c r="H27" i="8"/>
  <c r="AB27" i="8" s="1"/>
  <c r="G27" i="8"/>
  <c r="AA27" i="8" s="1"/>
  <c r="F27" i="8"/>
  <c r="Z27" i="8" s="1"/>
  <c r="AJ27" i="8" s="1"/>
  <c r="E27" i="8"/>
  <c r="E11" i="8" s="1"/>
  <c r="AR26" i="8"/>
  <c r="AQ26" i="8"/>
  <c r="AH26" i="8"/>
  <c r="AD26" i="8"/>
  <c r="M26" i="8"/>
  <c r="K26" i="8"/>
  <c r="J26" i="8"/>
  <c r="I26" i="8"/>
  <c r="AC26" i="8" s="1"/>
  <c r="H26" i="8"/>
  <c r="AB26" i="8" s="1"/>
  <c r="G26" i="8"/>
  <c r="AA26" i="8" s="1"/>
  <c r="F26" i="8"/>
  <c r="Z26" i="8" s="1"/>
  <c r="E26" i="8"/>
  <c r="Y26" i="8" s="1"/>
  <c r="AR25" i="8"/>
  <c r="AQ25" i="8"/>
  <c r="AH25" i="8"/>
  <c r="AC25" i="8"/>
  <c r="AM25" i="8" s="1"/>
  <c r="M25" i="8"/>
  <c r="K25" i="8"/>
  <c r="AE25" i="8" s="1"/>
  <c r="J25" i="8"/>
  <c r="AD25" i="8" s="1"/>
  <c r="I25" i="8"/>
  <c r="H25" i="8"/>
  <c r="AB25" i="8" s="1"/>
  <c r="G25" i="8"/>
  <c r="AA25" i="8" s="1"/>
  <c r="F25" i="8"/>
  <c r="Z25" i="8" s="1"/>
  <c r="AJ25" i="8" s="1"/>
  <c r="E25" i="8"/>
  <c r="AR24" i="8"/>
  <c r="AQ24" i="8"/>
  <c r="AH24" i="8"/>
  <c r="AB24" i="8"/>
  <c r="M24" i="8"/>
  <c r="K24" i="8"/>
  <c r="AE24" i="8" s="1"/>
  <c r="J24" i="8"/>
  <c r="AD24" i="8" s="1"/>
  <c r="I24" i="8"/>
  <c r="AC24" i="8" s="1"/>
  <c r="H24" i="8"/>
  <c r="G24" i="8"/>
  <c r="AA24" i="8" s="1"/>
  <c r="F24" i="8"/>
  <c r="E24" i="8"/>
  <c r="Y24" i="8" s="1"/>
  <c r="AR23" i="8"/>
  <c r="AQ23" i="8"/>
  <c r="AH23" i="8"/>
  <c r="M23" i="8"/>
  <c r="K23" i="8"/>
  <c r="AE23" i="8" s="1"/>
  <c r="J23" i="8"/>
  <c r="AD23" i="8" s="1"/>
  <c r="I23" i="8"/>
  <c r="AC23" i="8" s="1"/>
  <c r="H23" i="8"/>
  <c r="AB23" i="8" s="1"/>
  <c r="G23" i="8"/>
  <c r="AA23" i="8" s="1"/>
  <c r="F23" i="8"/>
  <c r="Z23" i="8" s="1"/>
  <c r="AJ23" i="8" s="1"/>
  <c r="E23" i="8"/>
  <c r="AR22" i="8"/>
  <c r="AQ22" i="8"/>
  <c r="AH22" i="8"/>
  <c r="M22" i="8"/>
  <c r="K22" i="8"/>
  <c r="AE22" i="8" s="1"/>
  <c r="J22" i="8"/>
  <c r="AD22" i="8" s="1"/>
  <c r="I22" i="8"/>
  <c r="AC22" i="8" s="1"/>
  <c r="AM22" i="8" s="1"/>
  <c r="H22" i="8"/>
  <c r="AB22" i="8" s="1"/>
  <c r="G22" i="8"/>
  <c r="AA22" i="8" s="1"/>
  <c r="F22" i="8"/>
  <c r="Z22" i="8" s="1"/>
  <c r="E22" i="8"/>
  <c r="Y22" i="8" s="1"/>
  <c r="AI22" i="8" s="1"/>
  <c r="AR21" i="8"/>
  <c r="AQ21" i="8"/>
  <c r="AH21" i="8"/>
  <c r="AA21" i="8"/>
  <c r="M21" i="8"/>
  <c r="K21" i="8"/>
  <c r="AE21" i="8" s="1"/>
  <c r="J21" i="8"/>
  <c r="AD21" i="8" s="1"/>
  <c r="AD10" i="8" s="1"/>
  <c r="I21" i="8"/>
  <c r="AC21" i="8" s="1"/>
  <c r="H21" i="8"/>
  <c r="AB21" i="8" s="1"/>
  <c r="G21" i="8"/>
  <c r="F21" i="8"/>
  <c r="Z21" i="8" s="1"/>
  <c r="E21" i="8"/>
  <c r="AR20" i="8"/>
  <c r="AQ20" i="8"/>
  <c r="AH20" i="8"/>
  <c r="Z20" i="8"/>
  <c r="M20" i="8"/>
  <c r="K20" i="8"/>
  <c r="AE20" i="8" s="1"/>
  <c r="J20" i="8"/>
  <c r="AD20" i="8" s="1"/>
  <c r="I20" i="8"/>
  <c r="AC20" i="8" s="1"/>
  <c r="H20" i="8"/>
  <c r="AB20" i="8" s="1"/>
  <c r="G20" i="8"/>
  <c r="AA20" i="8" s="1"/>
  <c r="F20" i="8"/>
  <c r="E20" i="8"/>
  <c r="AR19" i="8"/>
  <c r="AQ19" i="8"/>
  <c r="AR18" i="8"/>
  <c r="AQ18" i="8"/>
  <c r="AA18" i="8"/>
  <c r="Z18" i="8"/>
  <c r="Y18" i="8"/>
  <c r="S18" i="8"/>
  <c r="R18" i="8"/>
  <c r="L18" i="8"/>
  <c r="K18" i="8"/>
  <c r="J18" i="8"/>
  <c r="I18" i="8"/>
  <c r="H18" i="8"/>
  <c r="G18" i="8"/>
  <c r="F18" i="8"/>
  <c r="E18" i="8"/>
  <c r="AR17" i="8"/>
  <c r="AQ17" i="8"/>
  <c r="W17" i="8"/>
  <c r="F543" i="1" s="1"/>
  <c r="V17" i="8"/>
  <c r="U17" i="8"/>
  <c r="T17" i="8"/>
  <c r="S17" i="8"/>
  <c r="R17" i="8"/>
  <c r="M17" i="8"/>
  <c r="I17" i="8"/>
  <c r="AH16" i="8"/>
  <c r="W16" i="8"/>
  <c r="V16" i="8"/>
  <c r="U16" i="8"/>
  <c r="T16" i="8"/>
  <c r="S16" i="8"/>
  <c r="R16" i="8"/>
  <c r="J16" i="8"/>
  <c r="I16" i="8"/>
  <c r="H16" i="8"/>
  <c r="W15" i="8"/>
  <c r="V15" i="8"/>
  <c r="U15" i="8"/>
  <c r="T15" i="8"/>
  <c r="S15" i="8"/>
  <c r="R15" i="8"/>
  <c r="AH14" i="8"/>
  <c r="W14" i="8"/>
  <c r="V14" i="8"/>
  <c r="U14" i="8"/>
  <c r="T14" i="8"/>
  <c r="S14" i="8"/>
  <c r="R14" i="8"/>
  <c r="W13" i="8"/>
  <c r="V13" i="8"/>
  <c r="U13" i="8"/>
  <c r="T13" i="8"/>
  <c r="S13" i="8"/>
  <c r="R13" i="8"/>
  <c r="G13" i="8"/>
  <c r="W12" i="8"/>
  <c r="V12" i="8"/>
  <c r="U12" i="8"/>
  <c r="T12" i="8"/>
  <c r="S12" i="8"/>
  <c r="R12" i="8"/>
  <c r="I12" i="8"/>
  <c r="AH11" i="8"/>
  <c r="W11" i="8"/>
  <c r="V11" i="8"/>
  <c r="U11" i="8"/>
  <c r="T11" i="8"/>
  <c r="S11" i="8"/>
  <c r="R11" i="8"/>
  <c r="M11" i="8"/>
  <c r="I11" i="8"/>
  <c r="G11" i="8"/>
  <c r="AH10" i="8"/>
  <c r="AE10" i="8"/>
  <c r="AB10" i="8"/>
  <c r="W10" i="8"/>
  <c r="V10" i="8"/>
  <c r="U10" i="8"/>
  <c r="T10" i="8"/>
  <c r="S10" i="8"/>
  <c r="R10" i="8"/>
  <c r="M10" i="8"/>
  <c r="K10" i="8"/>
  <c r="J10" i="8"/>
  <c r="I10" i="8"/>
  <c r="H10" i="8"/>
  <c r="G10" i="8"/>
  <c r="F10" i="8"/>
  <c r="E10" i="8"/>
  <c r="AR9" i="8"/>
  <c r="AQ9" i="8"/>
  <c r="AR8" i="8"/>
  <c r="AQ8" i="8"/>
  <c r="W8" i="8"/>
  <c r="V8" i="8"/>
  <c r="U8" i="8"/>
  <c r="T8" i="8"/>
  <c r="S8" i="8"/>
  <c r="R8" i="8"/>
  <c r="AL45" i="8" l="1"/>
  <c r="AK56" i="8"/>
  <c r="AJ526" i="8"/>
  <c r="AM34" i="8"/>
  <c r="AM87" i="8"/>
  <c r="AL112" i="8"/>
  <c r="AM139" i="8"/>
  <c r="AO148" i="8"/>
  <c r="AM356" i="8"/>
  <c r="AM360" i="8"/>
  <c r="AI492" i="8"/>
  <c r="AM30" i="8"/>
  <c r="M12" i="8"/>
  <c r="AN98" i="8"/>
  <c r="AI106" i="8"/>
  <c r="AO155" i="8"/>
  <c r="AI261" i="8"/>
  <c r="AO342" i="8"/>
  <c r="AM354" i="8"/>
  <c r="AK387" i="8"/>
  <c r="AN430" i="8"/>
  <c r="AN486" i="8"/>
  <c r="AJ161" i="8"/>
  <c r="AL37" i="8"/>
  <c r="AJ96" i="8"/>
  <c r="AN102" i="8"/>
  <c r="AO118" i="8"/>
  <c r="AM135" i="8"/>
  <c r="AJ181" i="8"/>
  <c r="AI400" i="8"/>
  <c r="M8" i="8"/>
  <c r="AO173" i="8"/>
  <c r="AM247" i="8"/>
  <c r="AM253" i="8"/>
  <c r="AK280" i="8"/>
  <c r="AL374" i="8"/>
  <c r="AM405" i="8"/>
  <c r="AL450" i="8"/>
  <c r="M13" i="8"/>
  <c r="AM123" i="8"/>
  <c r="AN194" i="8"/>
  <c r="AM245" i="8"/>
  <c r="AM264" i="8"/>
  <c r="AL392" i="8"/>
  <c r="AL532" i="8"/>
  <c r="F543" i="21"/>
  <c r="F19" i="21" s="1"/>
  <c r="F21" i="21" s="1"/>
  <c r="H21" i="21" s="1"/>
  <c r="F19" i="1"/>
  <c r="AK66" i="8"/>
  <c r="AJ370" i="8"/>
  <c r="AL482" i="8"/>
  <c r="AK514" i="8"/>
  <c r="AN20" i="8"/>
  <c r="AL27" i="8"/>
  <c r="AL43" i="8"/>
  <c r="AJ47" i="8"/>
  <c r="AM63" i="8"/>
  <c r="AL67" i="8"/>
  <c r="AL84" i="8"/>
  <c r="AP93" i="8"/>
  <c r="AM96" i="8"/>
  <c r="AO96" i="8"/>
  <c r="AI98" i="8"/>
  <c r="AK101" i="8"/>
  <c r="AO102" i="8"/>
  <c r="AM106" i="8"/>
  <c r="AN122" i="8"/>
  <c r="AM239" i="8"/>
  <c r="AK20" i="8"/>
  <c r="AM23" i="8"/>
  <c r="AM33" i="8"/>
  <c r="AM35" i="8"/>
  <c r="AM37" i="8"/>
  <c r="AL39" i="8"/>
  <c r="AK40" i="8"/>
  <c r="AL57" i="8"/>
  <c r="AK58" i="8"/>
  <c r="AK60" i="8"/>
  <c r="AM67" i="8"/>
  <c r="AM73" i="8"/>
  <c r="AO81" i="8"/>
  <c r="AI86" i="8"/>
  <c r="AJ89" i="8"/>
  <c r="AI92" i="8"/>
  <c r="AN96" i="8"/>
  <c r="AJ106" i="8"/>
  <c r="AM107" i="8"/>
  <c r="V223" i="1"/>
  <c r="X223" i="21"/>
  <c r="U223" i="20"/>
  <c r="V223" i="20" s="1"/>
  <c r="V425" i="1"/>
  <c r="X425" i="21"/>
  <c r="U425" i="20"/>
  <c r="V425" i="20" s="1"/>
  <c r="AN32" i="8"/>
  <c r="I14" i="8"/>
  <c r="V209" i="1"/>
  <c r="X209" i="21"/>
  <c r="U209" i="20"/>
  <c r="V209" i="20" s="1"/>
  <c r="AM20" i="8"/>
  <c r="AN10" i="8"/>
  <c r="AO23" i="8"/>
  <c r="AO25" i="8"/>
  <c r="AK34" i="8"/>
  <c r="AO35" i="8"/>
  <c r="AO49" i="8"/>
  <c r="AJ71" i="8"/>
  <c r="AL73" i="8"/>
  <c r="AL79" i="8"/>
  <c r="AO84" i="8"/>
  <c r="AL106" i="8"/>
  <c r="AK170" i="8"/>
  <c r="AO21" i="8"/>
  <c r="AL29" i="8"/>
  <c r="AL31" i="8"/>
  <c r="H15" i="8"/>
  <c r="AO39" i="8"/>
  <c r="AM42" i="8"/>
  <c r="AK54" i="8"/>
  <c r="AO57" i="8"/>
  <c r="AK61" i="8"/>
  <c r="AK65" i="8"/>
  <c r="AL69" i="8"/>
  <c r="AL86" i="8"/>
  <c r="AL92" i="8"/>
  <c r="AI96" i="8"/>
  <c r="AJ122" i="8"/>
  <c r="AM24" i="8"/>
  <c r="E12" i="8"/>
  <c r="E15" i="8"/>
  <c r="E14" i="8"/>
  <c r="AO47" i="8"/>
  <c r="AM50" i="8"/>
  <c r="AK52" i="8"/>
  <c r="AI84" i="8"/>
  <c r="AJ94" i="8"/>
  <c r="AK97" i="8"/>
  <c r="AO98" i="8"/>
  <c r="AN106" i="8"/>
  <c r="AP144" i="8"/>
  <c r="AN144" i="8"/>
  <c r="AM144" i="8"/>
  <c r="AJ144" i="8"/>
  <c r="AI144" i="8"/>
  <c r="AO144" i="8"/>
  <c r="AN477" i="8"/>
  <c r="AN92" i="8"/>
  <c r="AM102" i="8"/>
  <c r="AK107" i="8"/>
  <c r="AN112" i="8"/>
  <c r="AL10" i="8"/>
  <c r="L20" i="8"/>
  <c r="AF20" i="8" s="1"/>
  <c r="AK35" i="8"/>
  <c r="AJ39" i="8"/>
  <c r="AJ57" i="8"/>
  <c r="AK74" i="8"/>
  <c r="AN87" i="8"/>
  <c r="AO92" i="8"/>
  <c r="AL96" i="8"/>
  <c r="AK115" i="8"/>
  <c r="AP115" i="8"/>
  <c r="AM103" i="8"/>
  <c r="AL110" i="8"/>
  <c r="AN116" i="8"/>
  <c r="AO122" i="8"/>
  <c r="AK123" i="8"/>
  <c r="AL126" i="8"/>
  <c r="AK135" i="8"/>
  <c r="AI142" i="8"/>
  <c r="AI146" i="8"/>
  <c r="AL162" i="8"/>
  <c r="AN174" i="8"/>
  <c r="AN188" i="8"/>
  <c r="AK200" i="8"/>
  <c r="AO201" i="8"/>
  <c r="AO205" i="8"/>
  <c r="Y210" i="8"/>
  <c r="AI210" i="8" s="1"/>
  <c r="AN218" i="8"/>
  <c r="AJ219" i="8"/>
  <c r="AJ221" i="8"/>
  <c r="AM244" i="8"/>
  <c r="AL248" i="8"/>
  <c r="AJ252" i="8"/>
  <c r="AN254" i="8"/>
  <c r="AM272" i="8"/>
  <c r="AI286" i="8"/>
  <c r="AL289" i="8"/>
  <c r="AI297" i="8"/>
  <c r="AN298" i="8"/>
  <c r="AN302" i="8"/>
  <c r="AJ303" i="8"/>
  <c r="AL311" i="8"/>
  <c r="AL313" i="8"/>
  <c r="AJ315" i="8"/>
  <c r="AM339" i="8"/>
  <c r="AJ350" i="8"/>
  <c r="AO354" i="8"/>
  <c r="AK355" i="8"/>
  <c r="AM358" i="8"/>
  <c r="AL376" i="8"/>
  <c r="AL382" i="8"/>
  <c r="AK401" i="8"/>
  <c r="AL404" i="8"/>
  <c r="AK409" i="8"/>
  <c r="AN412" i="8"/>
  <c r="AM423" i="8"/>
  <c r="AK429" i="8"/>
  <c r="AO430" i="8"/>
  <c r="AK431" i="8"/>
  <c r="AO432" i="8"/>
  <c r="AK435" i="8"/>
  <c r="AM446" i="8"/>
  <c r="AL454" i="8"/>
  <c r="AK456" i="8"/>
  <c r="AK460" i="8"/>
  <c r="AL464" i="8"/>
  <c r="AL466" i="8"/>
  <c r="AJ468" i="8"/>
  <c r="AJ470" i="8"/>
  <c r="AN478" i="8"/>
  <c r="AL480" i="8"/>
  <c r="AI488" i="8"/>
  <c r="AL492" i="8"/>
  <c r="AJ494" i="8"/>
  <c r="AI494" i="8"/>
  <c r="AI496" i="8"/>
  <c r="AJ500" i="8"/>
  <c r="AM501" i="8"/>
  <c r="AO513" i="8"/>
  <c r="AN514" i="8"/>
  <c r="AM516" i="8"/>
  <c r="AI527" i="8"/>
  <c r="AK530" i="8"/>
  <c r="AL543" i="8"/>
  <c r="AK545" i="8"/>
  <c r="AL556" i="8"/>
  <c r="AM557" i="8"/>
  <c r="AL568" i="8"/>
  <c r="AM572" i="8"/>
  <c r="AP573" i="8"/>
  <c r="AK579" i="8"/>
  <c r="AI593" i="8"/>
  <c r="AI595" i="8"/>
  <c r="AM599" i="8"/>
  <c r="AJ607" i="8"/>
  <c r="AI608" i="8"/>
  <c r="AJ615" i="8"/>
  <c r="AM126" i="8"/>
  <c r="AL175" i="8"/>
  <c r="AI180" i="8"/>
  <c r="AL181" i="8"/>
  <c r="L230" i="8"/>
  <c r="AF230" i="8" s="1"/>
  <c r="Y230" i="8"/>
  <c r="AL237" i="8"/>
  <c r="AM262" i="8"/>
  <c r="AO277" i="8"/>
  <c r="L279" i="8"/>
  <c r="AF279" i="8" s="1"/>
  <c r="AP279" i="8" s="1"/>
  <c r="L369" i="8"/>
  <c r="AF369" i="8" s="1"/>
  <c r="AM401" i="8"/>
  <c r="AL420" i="8"/>
  <c r="AK426" i="8"/>
  <c r="AI428" i="8"/>
  <c r="AJ446" i="8"/>
  <c r="AM447" i="8"/>
  <c r="AM464" i="8"/>
  <c r="AM486" i="8"/>
  <c r="AM500" i="8"/>
  <c r="AI502" i="8"/>
  <c r="AO511" i="8"/>
  <c r="AL530" i="8"/>
  <c r="AM532" i="8"/>
  <c r="AL536" i="8"/>
  <c r="AL545" i="8"/>
  <c r="AM548" i="8"/>
  <c r="AM550" i="8"/>
  <c r="AM556" i="8"/>
  <c r="AM563" i="8"/>
  <c r="AO572" i="8"/>
  <c r="AL579" i="8"/>
  <c r="AM589" i="8"/>
  <c r="AJ593" i="8"/>
  <c r="AJ595" i="8"/>
  <c r="AN599" i="8"/>
  <c r="AL607" i="8"/>
  <c r="AI610" i="8"/>
  <c r="AI613" i="8"/>
  <c r="AK615" i="8"/>
  <c r="AM112" i="8"/>
  <c r="AL120" i="8"/>
  <c r="AN126" i="8"/>
  <c r="AL128" i="8"/>
  <c r="AO134" i="8"/>
  <c r="AO142" i="8"/>
  <c r="AM163" i="8"/>
  <c r="AO177" i="8"/>
  <c r="AM181" i="8"/>
  <c r="AO189" i="8"/>
  <c r="L216" i="8"/>
  <c r="AF216" i="8" s="1"/>
  <c r="Y216" i="8"/>
  <c r="AL221" i="8"/>
  <c r="AN224" i="8"/>
  <c r="AK228" i="8"/>
  <c r="L234" i="8"/>
  <c r="AF234" i="8" s="1"/>
  <c r="Y234" i="8"/>
  <c r="AI234" i="8" s="1"/>
  <c r="AI238" i="8"/>
  <c r="AM256" i="8"/>
  <c r="AM258" i="8"/>
  <c r="AI259" i="8"/>
  <c r="AL262" i="8"/>
  <c r="AI262" i="8"/>
  <c r="AM300" i="8"/>
  <c r="AJ338" i="8"/>
  <c r="AJ344" i="8"/>
  <c r="AM355" i="8"/>
  <c r="AL360" i="8"/>
  <c r="AK424" i="8"/>
  <c r="AI432" i="8"/>
  <c r="AO434" i="8"/>
  <c r="AJ476" i="8"/>
  <c r="AM607" i="8"/>
  <c r="AL615" i="8"/>
  <c r="F16" i="8"/>
  <c r="AM487" i="8"/>
  <c r="AO492" i="8"/>
  <c r="AL496" i="8"/>
  <c r="L542" i="8"/>
  <c r="AF542" i="8" s="1"/>
  <c r="AJ546" i="8"/>
  <c r="AL550" i="8"/>
  <c r="AL560" i="8"/>
  <c r="AO564" i="8"/>
  <c r="AL585" i="8"/>
  <c r="AN592" i="8"/>
  <c r="AM593" i="8"/>
  <c r="AM595" i="8"/>
  <c r="AN606" i="8"/>
  <c r="AN612" i="8"/>
  <c r="AM615" i="8"/>
  <c r="AM108" i="8"/>
  <c r="H11" i="8"/>
  <c r="AK127" i="8"/>
  <c r="AM128" i="8"/>
  <c r="AL130" i="8"/>
  <c r="AM142" i="8"/>
  <c r="AO181" i="8"/>
  <c r="AM185" i="8"/>
  <c r="AK194" i="8"/>
  <c r="AL199" i="8"/>
  <c r="AN210" i="8"/>
  <c r="AL220" i="8"/>
  <c r="AL223" i="8"/>
  <c r="AO258" i="8"/>
  <c r="AL264" i="8"/>
  <c r="AI264" i="8"/>
  <c r="AJ266" i="8"/>
  <c r="AJ277" i="8"/>
  <c r="AL281" i="8"/>
  <c r="AJ293" i="8"/>
  <c r="AK320" i="8"/>
  <c r="AK324" i="8"/>
  <c r="AO329" i="8"/>
  <c r="AO331" i="8"/>
  <c r="AO335" i="8"/>
  <c r="AK345" i="8"/>
  <c r="AL349" i="8"/>
  <c r="AO366" i="8"/>
  <c r="AO394" i="8"/>
  <c r="AM395" i="8"/>
  <c r="AM415" i="8"/>
  <c r="AO420" i="8"/>
  <c r="AN422" i="8"/>
  <c r="AL424" i="8"/>
  <c r="AL428" i="8"/>
  <c r="AK434" i="8"/>
  <c r="AL452" i="8"/>
  <c r="AI475" i="8"/>
  <c r="AK487" i="8"/>
  <c r="AL502" i="8"/>
  <c r="AL504" i="8"/>
  <c r="L524" i="8"/>
  <c r="AF524" i="8" s="1"/>
  <c r="AO537" i="8"/>
  <c r="AK540" i="8"/>
  <c r="AJ544" i="8"/>
  <c r="AO546" i="8"/>
  <c r="AP547" i="8"/>
  <c r="AM560" i="8"/>
  <c r="AL562" i="8"/>
  <c r="AL566" i="8"/>
  <c r="AN585" i="8"/>
  <c r="AN595" i="8"/>
  <c r="AL613" i="8"/>
  <c r="AO615" i="8"/>
  <c r="AK119" i="8"/>
  <c r="AL122" i="8"/>
  <c r="AN128" i="8"/>
  <c r="AL134" i="8"/>
  <c r="AN146" i="8"/>
  <c r="AO154" i="8"/>
  <c r="AI156" i="8"/>
  <c r="AO157" i="8"/>
  <c r="AN196" i="8"/>
  <c r="AJ211" i="8"/>
  <c r="AO215" i="8"/>
  <c r="AO221" i="8"/>
  <c r="AN228" i="8"/>
  <c r="AO233" i="8"/>
  <c r="AO252" i="8"/>
  <c r="AM266" i="8"/>
  <c r="AM269" i="8"/>
  <c r="AN286" i="8"/>
  <c r="AO293" i="8"/>
  <c r="AM312" i="8"/>
  <c r="AM338" i="8"/>
  <c r="AK353" i="8"/>
  <c r="AL354" i="8"/>
  <c r="AJ356" i="8"/>
  <c r="AL364" i="8"/>
  <c r="AI371" i="8"/>
  <c r="AI402" i="8"/>
  <c r="AI406" i="8"/>
  <c r="AK407" i="8"/>
  <c r="AO416" i="8"/>
  <c r="AM417" i="8"/>
  <c r="AM419" i="8"/>
  <c r="L423" i="8"/>
  <c r="AF423" i="8" s="1"/>
  <c r="AK425" i="8"/>
  <c r="AL430" i="8"/>
  <c r="AL432" i="8"/>
  <c r="AL434" i="8"/>
  <c r="AM441" i="8"/>
  <c r="AN446" i="8"/>
  <c r="AM462" i="8"/>
  <c r="AM467" i="8"/>
  <c r="AJ472" i="8"/>
  <c r="AN476" i="8"/>
  <c r="AJ478" i="8"/>
  <c r="AJ482" i="8"/>
  <c r="AI486" i="8"/>
  <c r="AN496" i="8"/>
  <c r="AM508" i="8"/>
  <c r="AK526" i="8"/>
  <c r="AK528" i="8"/>
  <c r="AL540" i="8"/>
  <c r="AK549" i="8"/>
  <c r="AI563" i="8"/>
  <c r="AM566" i="8"/>
  <c r="AO570" i="8"/>
  <c r="AI572" i="8"/>
  <c r="AL574" i="8"/>
  <c r="AK581" i="8"/>
  <c r="AI599" i="8"/>
  <c r="AI602" i="8"/>
  <c r="AM613" i="8"/>
  <c r="AO112" i="8"/>
  <c r="AM131" i="8"/>
  <c r="AM134" i="8"/>
  <c r="F17" i="8"/>
  <c r="AO146" i="8"/>
  <c r="AM169" i="8"/>
  <c r="AN172" i="8"/>
  <c r="AO179" i="8"/>
  <c r="AN230" i="8"/>
  <c r="AM234" i="8"/>
  <c r="AI237" i="8"/>
  <c r="AK237" i="8"/>
  <c r="AO248" i="8"/>
  <c r="AO250" i="8"/>
  <c r="AM257" i="8"/>
  <c r="AI258" i="8"/>
  <c r="AJ270" i="8"/>
  <c r="AM283" i="8"/>
  <c r="AM311" i="8"/>
  <c r="AM357" i="8"/>
  <c r="L396" i="8"/>
  <c r="AF396" i="8" s="1"/>
  <c r="AP396" i="8" s="1"/>
  <c r="AN418" i="8"/>
  <c r="AO440" i="8"/>
  <c r="AO454" i="8"/>
  <c r="AO560" i="8"/>
  <c r="L578" i="8"/>
  <c r="AF578" i="8" s="1"/>
  <c r="AO126" i="8"/>
  <c r="AN134" i="8"/>
  <c r="AH13" i="8"/>
  <c r="AO163" i="8"/>
  <c r="AN234" i="8"/>
  <c r="AM235" i="8"/>
  <c r="AN238" i="8"/>
  <c r="AM270" i="8"/>
  <c r="AM277" i="8"/>
  <c r="E17" i="8"/>
  <c r="AI353" i="8"/>
  <c r="AL356" i="8"/>
  <c r="AN357" i="8"/>
  <c r="AM376" i="8"/>
  <c r="AJ398" i="8"/>
  <c r="AO400" i="8"/>
  <c r="AO424" i="8"/>
  <c r="L426" i="8"/>
  <c r="AF426" i="8" s="1"/>
  <c r="AO428" i="8"/>
  <c r="AN432" i="8"/>
  <c r="AN434" i="8"/>
  <c r="AK440" i="8"/>
  <c r="AN451" i="8"/>
  <c r="AK464" i="8"/>
  <c r="AK466" i="8"/>
  <c r="AL472" i="8"/>
  <c r="AO531" i="8"/>
  <c r="AK532" i="8"/>
  <c r="AI556" i="8"/>
  <c r="L588" i="8"/>
  <c r="AF588" i="8" s="1"/>
  <c r="AI607" i="8"/>
  <c r="AI615" i="8"/>
  <c r="AN89" i="8"/>
  <c r="AO104" i="8"/>
  <c r="AC10" i="8"/>
  <c r="AM10" i="8" s="1"/>
  <c r="AM21" i="8"/>
  <c r="AB14" i="8"/>
  <c r="AL14" i="8" s="1"/>
  <c r="AO130" i="8"/>
  <c r="AO132" i="8"/>
  <c r="AO150" i="8"/>
  <c r="AN91" i="8"/>
  <c r="AB13" i="8"/>
  <c r="AJ21" i="8"/>
  <c r="Z10" i="8"/>
  <c r="AJ10" i="8" s="1"/>
  <c r="AD15" i="8"/>
  <c r="AE14" i="8"/>
  <c r="AO14" i="8" s="1"/>
  <c r="AJ98" i="8"/>
  <c r="AO108" i="8"/>
  <c r="I8" i="8"/>
  <c r="G12" i="8"/>
  <c r="E13" i="8"/>
  <c r="K14" i="8"/>
  <c r="H17" i="8"/>
  <c r="Y20" i="8"/>
  <c r="AI20" i="8" s="1"/>
  <c r="AE11" i="8"/>
  <c r="AO11" i="8" s="1"/>
  <c r="L28" i="8"/>
  <c r="AF28" i="8" s="1"/>
  <c r="AB32" i="8"/>
  <c r="AN34" i="8"/>
  <c r="AL35" i="8"/>
  <c r="AK43" i="8"/>
  <c r="AK51" i="8"/>
  <c r="AD17" i="8"/>
  <c r="AI68" i="8"/>
  <c r="AN93" i="8"/>
  <c r="AM97" i="8"/>
  <c r="AM101" i="8"/>
  <c r="AL102" i="8"/>
  <c r="L106" i="8"/>
  <c r="AF106" i="8" s="1"/>
  <c r="AB111" i="8"/>
  <c r="AB11" i="8" s="1"/>
  <c r="AL11" i="8" s="1"/>
  <c r="AM115" i="8"/>
  <c r="AN118" i="8"/>
  <c r="AM119" i="8"/>
  <c r="AN120" i="8"/>
  <c r="AO120" i="8"/>
  <c r="AI148" i="8"/>
  <c r="L158" i="8"/>
  <c r="AF158" i="8" s="1"/>
  <c r="Y158" i="8"/>
  <c r="AI158" i="8" s="1"/>
  <c r="L170" i="8"/>
  <c r="AF170" i="8" s="1"/>
  <c r="AI176" i="8"/>
  <c r="AL194" i="8"/>
  <c r="AN204" i="8"/>
  <c r="AL271" i="8"/>
  <c r="AM271" i="8"/>
  <c r="AI271" i="8"/>
  <c r="AN369" i="8"/>
  <c r="AD11" i="8"/>
  <c r="AN11" i="8" s="1"/>
  <c r="Y436" i="8"/>
  <c r="AI436" i="8" s="1"/>
  <c r="L436" i="8"/>
  <c r="AF436" i="8" s="1"/>
  <c r="H13" i="8"/>
  <c r="J17" i="8"/>
  <c r="AN28" i="8"/>
  <c r="AK30" i="8"/>
  <c r="AM38" i="8"/>
  <c r="AD14" i="8"/>
  <c r="AN14" i="8" s="1"/>
  <c r="AM45" i="8"/>
  <c r="AM46" i="8"/>
  <c r="F12" i="8"/>
  <c r="AK55" i="8"/>
  <c r="AL61" i="8"/>
  <c r="AO63" i="8"/>
  <c r="AL65" i="8"/>
  <c r="AO67" i="8"/>
  <c r="AL71" i="8"/>
  <c r="AL75" i="8"/>
  <c r="AI78" i="8"/>
  <c r="AK82" i="8"/>
  <c r="AJ87" i="8"/>
  <c r="AM95" i="8"/>
  <c r="AN97" i="8"/>
  <c r="AM99" i="8"/>
  <c r="AN101" i="8"/>
  <c r="AI102" i="8"/>
  <c r="AN104" i="8"/>
  <c r="AK105" i="8"/>
  <c r="AI114" i="8"/>
  <c r="AK139" i="8"/>
  <c r="AI140" i="8"/>
  <c r="AJ157" i="8"/>
  <c r="L169" i="8"/>
  <c r="AF169" i="8" s="1"/>
  <c r="AJ179" i="8"/>
  <c r="AM179" i="8"/>
  <c r="L212" i="8"/>
  <c r="AF212" i="8" s="1"/>
  <c r="AL213" i="8"/>
  <c r="AJ268" i="8"/>
  <c r="AP296" i="8"/>
  <c r="AN296" i="8"/>
  <c r="L298" i="8"/>
  <c r="AF298" i="8" s="1"/>
  <c r="AI339" i="8"/>
  <c r="AL341" i="8"/>
  <c r="AN363" i="8"/>
  <c r="AM363" i="8"/>
  <c r="AK363" i="8"/>
  <c r="J13" i="8"/>
  <c r="G15" i="8"/>
  <c r="K17" i="8"/>
  <c r="AH17" i="8"/>
  <c r="L24" i="8"/>
  <c r="AN30" i="8"/>
  <c r="AD13" i="8"/>
  <c r="AN13" i="8" s="1"/>
  <c r="AI70" i="8"/>
  <c r="AI82" i="8"/>
  <c r="AJ102" i="8"/>
  <c r="AM113" i="8"/>
  <c r="AJ114" i="8"/>
  <c r="AN138" i="8"/>
  <c r="AJ140" i="8"/>
  <c r="AN150" i="8"/>
  <c r="AK157" i="8"/>
  <c r="AP158" i="8"/>
  <c r="L163" i="8"/>
  <c r="AF163" i="8" s="1"/>
  <c r="AK164" i="8"/>
  <c r="AL263" i="8"/>
  <c r="AI263" i="8"/>
  <c r="AM268" i="8"/>
  <c r="AI268" i="8"/>
  <c r="AK287" i="8"/>
  <c r="AO287" i="8"/>
  <c r="AM287" i="8"/>
  <c r="AL287" i="8"/>
  <c r="AJ287" i="8"/>
  <c r="AI287" i="8"/>
  <c r="Y178" i="8"/>
  <c r="AI178" i="8" s="1"/>
  <c r="L178" i="8"/>
  <c r="AF178" i="8" s="1"/>
  <c r="AP178" i="8" s="1"/>
  <c r="Y310" i="8"/>
  <c r="J11" i="8"/>
  <c r="E16" i="8"/>
  <c r="AB12" i="8"/>
  <c r="AK26" i="8"/>
  <c r="AI32" i="8"/>
  <c r="AJ33" i="8"/>
  <c r="AK41" i="8"/>
  <c r="AO43" i="8"/>
  <c r="AK49" i="8"/>
  <c r="AO51" i="8"/>
  <c r="F14" i="8"/>
  <c r="AK59" i="8"/>
  <c r="AJ63" i="8"/>
  <c r="AI64" i="8"/>
  <c r="AK70" i="8"/>
  <c r="AI74" i="8"/>
  <c r="AK77" i="8"/>
  <c r="AO79" i="8"/>
  <c r="AM84" i="8"/>
  <c r="AM86" i="8"/>
  <c r="AL108" i="8"/>
  <c r="AM109" i="8"/>
  <c r="AL114" i="8"/>
  <c r="AM118" i="8"/>
  <c r="AM120" i="8"/>
  <c r="AK131" i="8"/>
  <c r="AL132" i="8"/>
  <c r="AL140" i="8"/>
  <c r="AL155" i="8"/>
  <c r="AM157" i="8"/>
  <c r="AK158" i="8"/>
  <c r="AN164" i="8"/>
  <c r="AL179" i="8"/>
  <c r="AJ183" i="8"/>
  <c r="L186" i="8"/>
  <c r="AF186" i="8" s="1"/>
  <c r="AN186" i="8"/>
  <c r="AK186" i="8"/>
  <c r="AP234" i="8"/>
  <c r="V233" i="1"/>
  <c r="AL268" i="8"/>
  <c r="AK305" i="8"/>
  <c r="AO305" i="8"/>
  <c r="AM305" i="8"/>
  <c r="AL305" i="8"/>
  <c r="AJ305" i="8"/>
  <c r="AI305" i="8"/>
  <c r="AM105" i="8"/>
  <c r="AM175" i="8"/>
  <c r="AO175" i="8"/>
  <c r="AA208" i="8"/>
  <c r="L208" i="8"/>
  <c r="AF208" i="8" s="1"/>
  <c r="K16" i="8"/>
  <c r="AO10" i="8"/>
  <c r="K11" i="8"/>
  <c r="G14" i="8"/>
  <c r="K15" i="8"/>
  <c r="AL21" i="8"/>
  <c r="AL23" i="8"/>
  <c r="AK25" i="8"/>
  <c r="L30" i="8"/>
  <c r="AF30" i="8" s="1"/>
  <c r="Z30" i="8"/>
  <c r="AK32" i="8"/>
  <c r="AL33" i="8"/>
  <c r="AE13" i="8"/>
  <c r="AL41" i="8"/>
  <c r="AB15" i="8"/>
  <c r="AK53" i="8"/>
  <c r="AL59" i="8"/>
  <c r="AO61" i="8"/>
  <c r="AO65" i="8"/>
  <c r="AK69" i="8"/>
  <c r="AO71" i="8"/>
  <c r="AO75" i="8"/>
  <c r="AL77" i="8"/>
  <c r="AL81" i="8"/>
  <c r="AI87" i="8"/>
  <c r="AI89" i="8"/>
  <c r="AI91" i="8"/>
  <c r="AI104" i="8"/>
  <c r="AN108" i="8"/>
  <c r="AM114" i="8"/>
  <c r="AN130" i="8"/>
  <c r="AN132" i="8"/>
  <c r="AM140" i="8"/>
  <c r="AL144" i="8"/>
  <c r="AN148" i="8"/>
  <c r="AN158" i="8"/>
  <c r="AK163" i="8"/>
  <c r="AO164" i="8"/>
  <c r="L172" i="8"/>
  <c r="AF172" i="8" s="1"/>
  <c r="Z172" i="8"/>
  <c r="AM183" i="8"/>
  <c r="AK198" i="8"/>
  <c r="L202" i="8"/>
  <c r="AF202" i="8" s="1"/>
  <c r="Y202" i="8"/>
  <c r="L206" i="8"/>
  <c r="AF206" i="8" s="1"/>
  <c r="AP206" i="8" s="1"/>
  <c r="Y220" i="8"/>
  <c r="L220" i="8"/>
  <c r="AF220" i="8" s="1"/>
  <c r="AL265" i="8"/>
  <c r="AM265" i="8"/>
  <c r="AI265" i="8"/>
  <c r="AL270" i="8"/>
  <c r="AK307" i="8"/>
  <c r="AO307" i="8"/>
  <c r="AM307" i="8"/>
  <c r="AL307" i="8"/>
  <c r="AJ307" i="8"/>
  <c r="AI307" i="8"/>
  <c r="AM315" i="8"/>
  <c r="AL315" i="8"/>
  <c r="AK325" i="8"/>
  <c r="AL325" i="8"/>
  <c r="AI367" i="8"/>
  <c r="AP369" i="8"/>
  <c r="V342" i="1"/>
  <c r="AM370" i="8"/>
  <c r="Y527" i="8"/>
  <c r="L527" i="8"/>
  <c r="AF527" i="8" s="1"/>
  <c r="H14" i="8"/>
  <c r="G16" i="8"/>
  <c r="AC39" i="8"/>
  <c r="AM39" i="8" s="1"/>
  <c r="F13" i="8"/>
  <c r="AK63" i="8"/>
  <c r="AI80" i="8"/>
  <c r="L94" i="8"/>
  <c r="AF94" i="8" s="1"/>
  <c r="AN114" i="8"/>
  <c r="AJ138" i="8"/>
  <c r="AN140" i="8"/>
  <c r="AI150" i="8"/>
  <c r="AJ150" i="8"/>
  <c r="AO158" i="8"/>
  <c r="L160" i="8"/>
  <c r="AF160" i="8" s="1"/>
  <c r="AO195" i="8"/>
  <c r="AM263" i="8"/>
  <c r="AL267" i="8"/>
  <c r="AM267" i="8"/>
  <c r="AI267" i="8"/>
  <c r="AK309" i="8"/>
  <c r="AO309" i="8"/>
  <c r="AM309" i="8"/>
  <c r="AL309" i="8"/>
  <c r="AJ309" i="8"/>
  <c r="AI309" i="8"/>
  <c r="AA11" i="8"/>
  <c r="AK11" i="8" s="1"/>
  <c r="AK75" i="8"/>
  <c r="G17" i="8"/>
  <c r="K12" i="8"/>
  <c r="AA12" i="8"/>
  <c r="AI34" i="8"/>
  <c r="AJ35" i="8"/>
  <c r="AO37" i="8"/>
  <c r="AM40" i="8"/>
  <c r="AM43" i="8"/>
  <c r="AO45" i="8"/>
  <c r="AM48" i="8"/>
  <c r="AM51" i="8"/>
  <c r="AK57" i="8"/>
  <c r="AL63" i="8"/>
  <c r="AI66" i="8"/>
  <c r="AK68" i="8"/>
  <c r="AI72" i="8"/>
  <c r="AI76" i="8"/>
  <c r="AM79" i="8"/>
  <c r="AK80" i="8"/>
  <c r="AK93" i="8"/>
  <c r="AL94" i="8"/>
  <c r="AO94" i="8"/>
  <c r="L98" i="8"/>
  <c r="AF98" i="8" s="1"/>
  <c r="L102" i="8"/>
  <c r="AF102" i="8" s="1"/>
  <c r="AA106" i="8"/>
  <c r="AO114" i="8"/>
  <c r="AM138" i="8"/>
  <c r="AO140" i="8"/>
  <c r="AM150" i="8"/>
  <c r="AO340" i="8"/>
  <c r="AJ340" i="8"/>
  <c r="Y355" i="8"/>
  <c r="AI355" i="8" s="1"/>
  <c r="L355" i="8"/>
  <c r="AF355" i="8" s="1"/>
  <c r="AL214" i="8"/>
  <c r="AJ217" i="8"/>
  <c r="AL218" i="8"/>
  <c r="AJ231" i="8"/>
  <c r="AM231" i="8"/>
  <c r="AL232" i="8"/>
  <c r="AN255" i="8"/>
  <c r="AL261" i="8"/>
  <c r="AN266" i="8"/>
  <c r="AN267" i="8"/>
  <c r="AN268" i="8"/>
  <c r="AN270" i="8"/>
  <c r="AN271" i="8"/>
  <c r="AN272" i="8"/>
  <c r="L292" i="8"/>
  <c r="AF292" i="8" s="1"/>
  <c r="L314" i="8"/>
  <c r="AF314" i="8" s="1"/>
  <c r="AM325" i="8"/>
  <c r="AK333" i="8"/>
  <c r="L340" i="8"/>
  <c r="AF340" i="8" s="1"/>
  <c r="AP340" i="8" s="1"/>
  <c r="AN343" i="8"/>
  <c r="AM362" i="8"/>
  <c r="AM383" i="8"/>
  <c r="AK383" i="8"/>
  <c r="AM403" i="8"/>
  <c r="AK403" i="8"/>
  <c r="AP403" i="8"/>
  <c r="Y542" i="8"/>
  <c r="AI542" i="8" s="1"/>
  <c r="AL188" i="8"/>
  <c r="AJ197" i="8"/>
  <c r="L200" i="8"/>
  <c r="AF200" i="8" s="1"/>
  <c r="AK202" i="8"/>
  <c r="AL203" i="8"/>
  <c r="AJ207" i="8"/>
  <c r="AL208" i="8"/>
  <c r="AL217" i="8"/>
  <c r="AL222" i="8"/>
  <c r="AJ225" i="8"/>
  <c r="AL226" i="8"/>
  <c r="L228" i="8"/>
  <c r="AF228" i="8" s="1"/>
  <c r="AK230" i="8"/>
  <c r="AL231" i="8"/>
  <c r="AL236" i="8"/>
  <c r="L238" i="8"/>
  <c r="AF238" i="8" s="1"/>
  <c r="AN242" i="8"/>
  <c r="L249" i="8"/>
  <c r="AF249" i="8" s="1"/>
  <c r="L251" i="8"/>
  <c r="AF251" i="8" s="1"/>
  <c r="Z251" i="8"/>
  <c r="AO256" i="8"/>
  <c r="AM261" i="8"/>
  <c r="AL269" i="8"/>
  <c r="AJ279" i="8"/>
  <c r="AM281" i="8"/>
  <c r="L286" i="8"/>
  <c r="AF286" i="8" s="1"/>
  <c r="AL291" i="8"/>
  <c r="AO295" i="8"/>
  <c r="AJ297" i="8"/>
  <c r="AP298" i="8"/>
  <c r="AJ299" i="8"/>
  <c r="AP300" i="8"/>
  <c r="AJ301" i="8"/>
  <c r="L310" i="8"/>
  <c r="AF310" i="8" s="1"/>
  <c r="AK313" i="8"/>
  <c r="AK319" i="8"/>
  <c r="AK329" i="8"/>
  <c r="L339" i="8"/>
  <c r="AF339" i="8" s="1"/>
  <c r="AL366" i="8"/>
  <c r="AL378" i="8"/>
  <c r="AM380" i="8"/>
  <c r="AM391" i="8"/>
  <c r="AI394" i="8"/>
  <c r="AN394" i="8"/>
  <c r="AJ418" i="8"/>
  <c r="AM443" i="8"/>
  <c r="L447" i="8"/>
  <c r="AF447" i="8" s="1"/>
  <c r="AP447" i="8" s="1"/>
  <c r="AM468" i="8"/>
  <c r="AM484" i="8"/>
  <c r="AN198" i="8"/>
  <c r="L204" i="8"/>
  <c r="AF204" i="8" s="1"/>
  <c r="AL212" i="8"/>
  <c r="L214" i="8"/>
  <c r="AF214" i="8" s="1"/>
  <c r="L218" i="8"/>
  <c r="AF218" i="8" s="1"/>
  <c r="AK220" i="8"/>
  <c r="L232" i="8"/>
  <c r="AF232" i="8" s="1"/>
  <c r="L247" i="8"/>
  <c r="AF247" i="8" s="1"/>
  <c r="Z247" i="8"/>
  <c r="AJ247" i="8" s="1"/>
  <c r="L253" i="8"/>
  <c r="AF253" i="8" s="1"/>
  <c r="Z253" i="8"/>
  <c r="AL259" i="8"/>
  <c r="AN260" i="8"/>
  <c r="AO262" i="8"/>
  <c r="AO264" i="8"/>
  <c r="L278" i="8"/>
  <c r="AF278" i="8" s="1"/>
  <c r="AM279" i="8"/>
  <c r="AL297" i="8"/>
  <c r="AL299" i="8"/>
  <c r="AL301" i="8"/>
  <c r="AO321" i="8"/>
  <c r="AJ331" i="8"/>
  <c r="AK335" i="8"/>
  <c r="AL340" i="8"/>
  <c r="AN341" i="8"/>
  <c r="AO370" i="8"/>
  <c r="AN375" i="8"/>
  <c r="AM375" i="8"/>
  <c r="AJ380" i="8"/>
  <c r="AI390" i="8"/>
  <c r="L400" i="8"/>
  <c r="AF400" i="8" s="1"/>
  <c r="AM411" i="8"/>
  <c r="AN420" i="8"/>
  <c r="AK439" i="8"/>
  <c r="AA442" i="8"/>
  <c r="AK442" i="8" s="1"/>
  <c r="L442" i="8"/>
  <c r="AF442" i="8" s="1"/>
  <c r="Y446" i="8"/>
  <c r="AI446" i="8" s="1"/>
  <c r="L446" i="8"/>
  <c r="AF446" i="8" s="1"/>
  <c r="AP446" i="8" s="1"/>
  <c r="AK474" i="8"/>
  <c r="AN474" i="8"/>
  <c r="AM474" i="8"/>
  <c r="AL474" i="8"/>
  <c r="AJ474" i="8"/>
  <c r="AI474" i="8"/>
  <c r="AO474" i="8"/>
  <c r="AI477" i="8"/>
  <c r="AL484" i="8"/>
  <c r="AI484" i="8"/>
  <c r="AL172" i="8"/>
  <c r="L185" i="8"/>
  <c r="AF185" i="8" s="1"/>
  <c r="AL197" i="8"/>
  <c r="AJ201" i="8"/>
  <c r="AL207" i="8"/>
  <c r="AL211" i="8"/>
  <c r="AN212" i="8"/>
  <c r="AO213" i="8"/>
  <c r="AJ215" i="8"/>
  <c r="AL216" i="8"/>
  <c r="AL225" i="8"/>
  <c r="AL230" i="8"/>
  <c r="AJ233" i="8"/>
  <c r="AJ238" i="8"/>
  <c r="L245" i="8"/>
  <c r="AF245" i="8" s="1"/>
  <c r="Z245" i="8"/>
  <c r="AJ245" i="8" s="1"/>
  <c r="AK247" i="8"/>
  <c r="AJ250" i="8"/>
  <c r="L255" i="8"/>
  <c r="AF255" i="8" s="1"/>
  <c r="Z255" i="8"/>
  <c r="AI256" i="8"/>
  <c r="AM259" i="8"/>
  <c r="AO260" i="8"/>
  <c r="AO266" i="8"/>
  <c r="AO268" i="8"/>
  <c r="AO270" i="8"/>
  <c r="AO272" i="8"/>
  <c r="AL278" i="8"/>
  <c r="AL279" i="8"/>
  <c r="AO291" i="8"/>
  <c r="AI293" i="8"/>
  <c r="AM297" i="8"/>
  <c r="AM299" i="8"/>
  <c r="AM301" i="8"/>
  <c r="AO315" i="8"/>
  <c r="AK323" i="8"/>
  <c r="AO333" i="8"/>
  <c r="AL335" i="8"/>
  <c r="AL338" i="8"/>
  <c r="L347" i="8"/>
  <c r="AF347" i="8" s="1"/>
  <c r="AL358" i="8"/>
  <c r="AJ368" i="8"/>
  <c r="AK369" i="8"/>
  <c r="L371" i="8"/>
  <c r="AF371" i="8" s="1"/>
  <c r="AJ374" i="8"/>
  <c r="AO376" i="8"/>
  <c r="AO380" i="8"/>
  <c r="AK384" i="8"/>
  <c r="AL384" i="8"/>
  <c r="AI410" i="8"/>
  <c r="L438" i="8"/>
  <c r="AF438" i="8" s="1"/>
  <c r="AL486" i="8"/>
  <c r="AJ499" i="8"/>
  <c r="AI512" i="8"/>
  <c r="L557" i="8"/>
  <c r="AF557" i="8" s="1"/>
  <c r="Z557" i="8"/>
  <c r="AK597" i="8"/>
  <c r="AN597" i="8"/>
  <c r="AM597" i="8"/>
  <c r="AL597" i="8"/>
  <c r="AJ597" i="8"/>
  <c r="AI597" i="8"/>
  <c r="AO203" i="8"/>
  <c r="AO217" i="8"/>
  <c r="L222" i="8"/>
  <c r="AF222" i="8" s="1"/>
  <c r="AP222" i="8" s="1"/>
  <c r="L226" i="8"/>
  <c r="AF226" i="8" s="1"/>
  <c r="AO231" i="8"/>
  <c r="AJ242" i="8"/>
  <c r="L243" i="8"/>
  <c r="AF243" i="8" s="1"/>
  <c r="Z243" i="8"/>
  <c r="AJ243" i="8" s="1"/>
  <c r="AN249" i="8"/>
  <c r="AL250" i="8"/>
  <c r="L257" i="8"/>
  <c r="AF257" i="8" s="1"/>
  <c r="AJ262" i="8"/>
  <c r="AJ264" i="8"/>
  <c r="L276" i="8"/>
  <c r="AF276" i="8" s="1"/>
  <c r="L277" i="8"/>
  <c r="AF277" i="8" s="1"/>
  <c r="AO297" i="8"/>
  <c r="AO299" i="8"/>
  <c r="AO301" i="8"/>
  <c r="AO325" i="8"/>
  <c r="AK331" i="8"/>
  <c r="L353" i="8"/>
  <c r="AF353" i="8" s="1"/>
  <c r="AO362" i="8"/>
  <c r="AL396" i="8"/>
  <c r="AO438" i="8"/>
  <c r="AN473" i="8"/>
  <c r="AM473" i="8"/>
  <c r="AL165" i="8"/>
  <c r="AN170" i="8"/>
  <c r="AK190" i="8"/>
  <c r="AM191" i="8"/>
  <c r="AJ199" i="8"/>
  <c r="AL201" i="8"/>
  <c r="AJ205" i="8"/>
  <c r="AL206" i="8"/>
  <c r="AJ209" i="8"/>
  <c r="AL210" i="8"/>
  <c r="AL215" i="8"/>
  <c r="AK218" i="8"/>
  <c r="AL219" i="8"/>
  <c r="AN220" i="8"/>
  <c r="AJ223" i="8"/>
  <c r="AL224" i="8"/>
  <c r="AK232" i="8"/>
  <c r="AL233" i="8"/>
  <c r="AK243" i="8"/>
  <c r="AO244" i="8"/>
  <c r="AI247" i="8"/>
  <c r="AK249" i="8"/>
  <c r="AN250" i="8"/>
  <c r="AN251" i="8"/>
  <c r="AL254" i="8"/>
  <c r="AL258" i="8"/>
  <c r="AI260" i="8"/>
  <c r="L265" i="8"/>
  <c r="AF265" i="8" s="1"/>
  <c r="Z265" i="8"/>
  <c r="AJ265" i="8" s="1"/>
  <c r="AI266" i="8"/>
  <c r="AI270" i="8"/>
  <c r="AI272" i="8"/>
  <c r="AL277" i="8"/>
  <c r="AM278" i="8"/>
  <c r="AK278" i="8"/>
  <c r="AJ289" i="8"/>
  <c r="AL293" i="8"/>
  <c r="AI295" i="8"/>
  <c r="AI300" i="8"/>
  <c r="AM302" i="8"/>
  <c r="AK310" i="8"/>
  <c r="AK327" i="8"/>
  <c r="AL331" i="8"/>
  <c r="AO338" i="8"/>
  <c r="AN339" i="8"/>
  <c r="AM344" i="8"/>
  <c r="AI345" i="8"/>
  <c r="AJ348" i="8"/>
  <c r="AK349" i="8"/>
  <c r="AM351" i="8"/>
  <c r="AN353" i="8"/>
  <c r="AO360" i="8"/>
  <c r="L363" i="8"/>
  <c r="AF363" i="8" s="1"/>
  <c r="L365" i="8"/>
  <c r="AF365" i="8" s="1"/>
  <c r="AP365" i="8" s="1"/>
  <c r="Z365" i="8"/>
  <c r="AM369" i="8"/>
  <c r="AM374" i="8"/>
  <c r="L379" i="8"/>
  <c r="AF379" i="8" s="1"/>
  <c r="AK393" i="8"/>
  <c r="AK433" i="8"/>
  <c r="AI473" i="8"/>
  <c r="AM480" i="8"/>
  <c r="AK481" i="8"/>
  <c r="L488" i="8"/>
  <c r="AF488" i="8" s="1"/>
  <c r="L188" i="8"/>
  <c r="AF188" i="8" s="1"/>
  <c r="Z188" i="8"/>
  <c r="AO197" i="8"/>
  <c r="AO207" i="8"/>
  <c r="AO211" i="8"/>
  <c r="AO225" i="8"/>
  <c r="AL228" i="8"/>
  <c r="AN253" i="8"/>
  <c r="AL256" i="8"/>
  <c r="AN262" i="8"/>
  <c r="AN264" i="8"/>
  <c r="L284" i="8"/>
  <c r="AF284" i="8" s="1"/>
  <c r="L287" i="8"/>
  <c r="AF287" i="8" s="1"/>
  <c r="AM293" i="8"/>
  <c r="AJ295" i="8"/>
  <c r="AK321" i="8"/>
  <c r="AM333" i="8"/>
  <c r="AN345" i="8"/>
  <c r="AO358" i="8"/>
  <c r="AM364" i="8"/>
  <c r="AM366" i="8"/>
  <c r="AJ376" i="8"/>
  <c r="AN379" i="8"/>
  <c r="AM379" i="8"/>
  <c r="Y388" i="8"/>
  <c r="L388" i="8"/>
  <c r="AF388" i="8" s="1"/>
  <c r="L390" i="8"/>
  <c r="AF390" i="8" s="1"/>
  <c r="AO418" i="8"/>
  <c r="L440" i="8"/>
  <c r="AF440" i="8" s="1"/>
  <c r="Z463" i="8"/>
  <c r="L463" i="8"/>
  <c r="AF463" i="8" s="1"/>
  <c r="AM492" i="8"/>
  <c r="AO384" i="8"/>
  <c r="AK392" i="8"/>
  <c r="AN396" i="8"/>
  <c r="AJ408" i="8"/>
  <c r="AL418" i="8"/>
  <c r="AM425" i="8"/>
  <c r="AN426" i="8"/>
  <c r="AO426" i="8"/>
  <c r="AK427" i="8"/>
  <c r="L433" i="8"/>
  <c r="AF433" i="8" s="1"/>
  <c r="AI438" i="8"/>
  <c r="AI440" i="8"/>
  <c r="AO450" i="8"/>
  <c r="AM450" i="8"/>
  <c r="AO460" i="8"/>
  <c r="AO464" i="8"/>
  <c r="AM475" i="8"/>
  <c r="AM477" i="8"/>
  <c r="AN482" i="8"/>
  <c r="AJ508" i="8"/>
  <c r="AK508" i="8"/>
  <c r="AI508" i="8"/>
  <c r="L510" i="8"/>
  <c r="AF510" i="8" s="1"/>
  <c r="Y543" i="8"/>
  <c r="AI543" i="8" s="1"/>
  <c r="L543" i="8"/>
  <c r="AF543" i="8" s="1"/>
  <c r="AP543" i="8" s="1"/>
  <c r="AL380" i="8"/>
  <c r="AO382" i="8"/>
  <c r="AI396" i="8"/>
  <c r="AL400" i="8"/>
  <c r="AI404" i="8"/>
  <c r="AO408" i="8"/>
  <c r="L412" i="8"/>
  <c r="AF412" i="8" s="1"/>
  <c r="AP412" i="8" s="1"/>
  <c r="L414" i="8"/>
  <c r="AF414" i="8" s="1"/>
  <c r="L416" i="8"/>
  <c r="AF416" i="8" s="1"/>
  <c r="AN424" i="8"/>
  <c r="AI426" i="8"/>
  <c r="L428" i="8"/>
  <c r="AF428" i="8" s="1"/>
  <c r="AI430" i="8"/>
  <c r="AK432" i="8"/>
  <c r="AM433" i="8"/>
  <c r="AL438" i="8"/>
  <c r="AL440" i="8"/>
  <c r="L444" i="8"/>
  <c r="AF444" i="8" s="1"/>
  <c r="AN466" i="8"/>
  <c r="AL488" i="8"/>
  <c r="AO490" i="8"/>
  <c r="AJ505" i="8"/>
  <c r="AO544" i="8"/>
  <c r="AM544" i="8"/>
  <c r="AL544" i="8"/>
  <c r="AI561" i="8"/>
  <c r="AO600" i="8"/>
  <c r="AN600" i="8"/>
  <c r="AI600" i="8"/>
  <c r="AI416" i="8"/>
  <c r="L418" i="8"/>
  <c r="AF418" i="8" s="1"/>
  <c r="AK436" i="8"/>
  <c r="AK445" i="8"/>
  <c r="L451" i="8"/>
  <c r="AF451" i="8" s="1"/>
  <c r="AN453" i="8"/>
  <c r="AN467" i="8"/>
  <c r="L469" i="8"/>
  <c r="AF469" i="8" s="1"/>
  <c r="AK475" i="8"/>
  <c r="AK477" i="8"/>
  <c r="AO480" i="8"/>
  <c r="AM482" i="8"/>
  <c r="AA516" i="8"/>
  <c r="AK516" i="8" s="1"/>
  <c r="L516" i="8"/>
  <c r="AF516" i="8" s="1"/>
  <c r="AI534" i="8"/>
  <c r="AK534" i="8"/>
  <c r="AJ534" i="8"/>
  <c r="AA561" i="8"/>
  <c r="L561" i="8"/>
  <c r="AF561" i="8" s="1"/>
  <c r="AP611" i="8"/>
  <c r="AO611" i="8"/>
  <c r="AM611" i="8"/>
  <c r="AL611" i="8"/>
  <c r="AK611" i="8"/>
  <c r="AJ611" i="8"/>
  <c r="AI611" i="8"/>
  <c r="AI392" i="8"/>
  <c r="AK398" i="8"/>
  <c r="AN400" i="8"/>
  <c r="AI418" i="8"/>
  <c r="AK422" i="8"/>
  <c r="AL436" i="8"/>
  <c r="AN438" i="8"/>
  <c r="AN440" i="8"/>
  <c r="L448" i="8"/>
  <c r="AF448" i="8" s="1"/>
  <c r="AK453" i="8"/>
  <c r="AN460" i="8"/>
  <c r="AL462" i="8"/>
  <c r="AN464" i="8"/>
  <c r="AK465" i="8"/>
  <c r="AO466" i="8"/>
  <c r="AO468" i="8"/>
  <c r="AM476" i="8"/>
  <c r="AN484" i="8"/>
  <c r="L486" i="8"/>
  <c r="AF486" i="8" s="1"/>
  <c r="AN488" i="8"/>
  <c r="AJ489" i="8"/>
  <c r="AI490" i="8"/>
  <c r="AL494" i="8"/>
  <c r="V501" i="1"/>
  <c r="AP524" i="8"/>
  <c r="Y524" i="8"/>
  <c r="AJ410" i="8"/>
  <c r="AK419" i="8"/>
  <c r="AJ424" i="8"/>
  <c r="AP436" i="8"/>
  <c r="AJ480" i="8"/>
  <c r="AO484" i="8"/>
  <c r="AL506" i="8"/>
  <c r="AI506" i="8"/>
  <c r="AM524" i="8"/>
  <c r="AK555" i="8"/>
  <c r="AI555" i="8"/>
  <c r="AO586" i="8"/>
  <c r="AN586" i="8"/>
  <c r="AI586" i="8"/>
  <c r="AO596" i="8"/>
  <c r="AN596" i="8"/>
  <c r="AI596" i="8"/>
  <c r="AO378" i="8"/>
  <c r="AN404" i="8"/>
  <c r="AM407" i="8"/>
  <c r="AI408" i="8"/>
  <c r="AK411" i="8"/>
  <c r="AL416" i="8"/>
  <c r="AK417" i="8"/>
  <c r="AK420" i="8"/>
  <c r="AJ427" i="8"/>
  <c r="AM435" i="8"/>
  <c r="AN436" i="8"/>
  <c r="AO436" i="8"/>
  <c r="AK443" i="8"/>
  <c r="AM445" i="8"/>
  <c r="AO452" i="8"/>
  <c r="AJ456" i="8"/>
  <c r="AK473" i="8"/>
  <c r="L490" i="8"/>
  <c r="AF490" i="8" s="1"/>
  <c r="AM490" i="8"/>
  <c r="L493" i="8"/>
  <c r="AF493" i="8" s="1"/>
  <c r="AM494" i="8"/>
  <c r="AL534" i="8"/>
  <c r="AM552" i="8"/>
  <c r="AM562" i="8"/>
  <c r="AM491" i="8"/>
  <c r="AK502" i="8"/>
  <c r="AM506" i="8"/>
  <c r="AN508" i="8"/>
  <c r="AJ517" i="8"/>
  <c r="AN518" i="8"/>
  <c r="AJ524" i="8"/>
  <c r="AJ530" i="8"/>
  <c r="AI532" i="8"/>
  <c r="AM534" i="8"/>
  <c r="L538" i="8"/>
  <c r="AF538" i="8" s="1"/>
  <c r="AP538" i="8" s="1"/>
  <c r="Y538" i="8"/>
  <c r="AI538" i="8" s="1"/>
  <c r="AJ542" i="8"/>
  <c r="L553" i="8"/>
  <c r="AF553" i="8" s="1"/>
  <c r="AM554" i="8"/>
  <c r="AJ556" i="8"/>
  <c r="AK557" i="8"/>
  <c r="L563" i="8"/>
  <c r="AF563" i="8" s="1"/>
  <c r="L571" i="8"/>
  <c r="AF571" i="8" s="1"/>
  <c r="AI500" i="8"/>
  <c r="AJ502" i="8"/>
  <c r="AJ504" i="8"/>
  <c r="AN506" i="8"/>
  <c r="AJ513" i="8"/>
  <c r="AJ516" i="8"/>
  <c r="AM568" i="8"/>
  <c r="AK569" i="8"/>
  <c r="AM575" i="8"/>
  <c r="AI577" i="8"/>
  <c r="AM579" i="8"/>
  <c r="AN582" i="8"/>
  <c r="AI583" i="8"/>
  <c r="L586" i="8"/>
  <c r="AF586" i="8" s="1"/>
  <c r="AI587" i="8"/>
  <c r="AI590" i="8"/>
  <c r="AI601" i="8"/>
  <c r="AI604" i="8"/>
  <c r="L607" i="8"/>
  <c r="AF607" i="8" s="1"/>
  <c r="Y607" i="8"/>
  <c r="AJ514" i="8"/>
  <c r="AI530" i="8"/>
  <c r="AK536" i="8"/>
  <c r="L546" i="8"/>
  <c r="AF546" i="8" s="1"/>
  <c r="AJ552" i="8"/>
  <c r="AO568" i="8"/>
  <c r="AM569" i="8"/>
  <c r="AN575" i="8"/>
  <c r="AJ577" i="8"/>
  <c r="L582" i="8"/>
  <c r="AF582" i="8" s="1"/>
  <c r="AJ583" i="8"/>
  <c r="AJ587" i="8"/>
  <c r="AN590" i="8"/>
  <c r="L596" i="8"/>
  <c r="AF596" i="8" s="1"/>
  <c r="AJ601" i="8"/>
  <c r="AN604" i="8"/>
  <c r="L504" i="8"/>
  <c r="AF504" i="8" s="1"/>
  <c r="AJ511" i="8"/>
  <c r="AI514" i="8"/>
  <c r="L519" i="8"/>
  <c r="AF519" i="8" s="1"/>
  <c r="AI528" i="8"/>
  <c r="AM530" i="8"/>
  <c r="AJ548" i="8"/>
  <c r="AI549" i="8"/>
  <c r="AL552" i="8"/>
  <c r="AK553" i="8"/>
  <c r="AO556" i="8"/>
  <c r="AI564" i="8"/>
  <c r="AN569" i="8"/>
  <c r="AI570" i="8"/>
  <c r="AM573" i="8"/>
  <c r="AI574" i="8"/>
  <c r="AL577" i="8"/>
  <c r="L579" i="8"/>
  <c r="AF579" i="8" s="1"/>
  <c r="AN580" i="8"/>
  <c r="AI581" i="8"/>
  <c r="AL583" i="8"/>
  <c r="AI585" i="8"/>
  <c r="AL587" i="8"/>
  <c r="L590" i="8"/>
  <c r="AF590" i="8" s="1"/>
  <c r="AJ591" i="8"/>
  <c r="AN593" i="8"/>
  <c r="AI594" i="8"/>
  <c r="AI598" i="8"/>
  <c r="AL601" i="8"/>
  <c r="AJ605" i="8"/>
  <c r="AN608" i="8"/>
  <c r="AI609" i="8"/>
  <c r="AI536" i="8"/>
  <c r="AO552" i="8"/>
  <c r="AM553" i="8"/>
  <c r="AJ564" i="8"/>
  <c r="AJ574" i="8"/>
  <c r="AM577" i="8"/>
  <c r="L580" i="8"/>
  <c r="AF580" i="8" s="1"/>
  <c r="AJ581" i="8"/>
  <c r="AM583" i="8"/>
  <c r="AJ585" i="8"/>
  <c r="AM587" i="8"/>
  <c r="AL591" i="8"/>
  <c r="AN594" i="8"/>
  <c r="AN598" i="8"/>
  <c r="AM601" i="8"/>
  <c r="AL605" i="8"/>
  <c r="AJ609" i="8"/>
  <c r="AM493" i="8"/>
  <c r="AI499" i="8"/>
  <c r="AL508" i="8"/>
  <c r="AJ510" i="8"/>
  <c r="AM511" i="8"/>
  <c r="AM512" i="8"/>
  <c r="AL514" i="8"/>
  <c r="AK518" i="8"/>
  <c r="L523" i="8"/>
  <c r="AF523" i="8" s="1"/>
  <c r="AN527" i="8"/>
  <c r="AJ536" i="8"/>
  <c r="AJ538" i="8"/>
  <c r="AO539" i="8"/>
  <c r="L545" i="8"/>
  <c r="AF545" i="8" s="1"/>
  <c r="AL546" i="8"/>
  <c r="AN553" i="8"/>
  <c r="AI554" i="8"/>
  <c r="AO562" i="8"/>
  <c r="AL564" i="8"/>
  <c r="AE571" i="8"/>
  <c r="AN577" i="8"/>
  <c r="AN583" i="8"/>
  <c r="AN587" i="8"/>
  <c r="AN601" i="8"/>
  <c r="AM605" i="8"/>
  <c r="AI606" i="8"/>
  <c r="AL609" i="8"/>
  <c r="AI614" i="8"/>
  <c r="AK492" i="8"/>
  <c r="L503" i="8"/>
  <c r="AF503" i="8" s="1"/>
  <c r="AK504" i="8"/>
  <c r="L505" i="8"/>
  <c r="AF505" i="8" s="1"/>
  <c r="AI510" i="8"/>
  <c r="AN512" i="8"/>
  <c r="AL518" i="8"/>
  <c r="AI523" i="8"/>
  <c r="AM536" i="8"/>
  <c r="AN537" i="8"/>
  <c r="AK538" i="8"/>
  <c r="AI539" i="8"/>
  <c r="AI540" i="8"/>
  <c r="AN545" i="8"/>
  <c r="AM546" i="8"/>
  <c r="AJ554" i="8"/>
  <c r="AM564" i="8"/>
  <c r="AI568" i="8"/>
  <c r="AM574" i="8"/>
  <c r="AI575" i="8"/>
  <c r="AJ579" i="8"/>
  <c r="AL581" i="8"/>
  <c r="AM585" i="8"/>
  <c r="AN588" i="8"/>
  <c r="AN591" i="8"/>
  <c r="AI592" i="8"/>
  <c r="AN602" i="8"/>
  <c r="AI603" i="8"/>
  <c r="AM609" i="8"/>
  <c r="AI612" i="8"/>
  <c r="AN614" i="8"/>
  <c r="AE15" i="8"/>
  <c r="AD12" i="8"/>
  <c r="AD8" i="8"/>
  <c r="AF24" i="8"/>
  <c r="AP24" i="8" s="1"/>
  <c r="G8" i="8"/>
  <c r="H8" i="8"/>
  <c r="H12" i="8"/>
  <c r="AC12" i="8"/>
  <c r="J15" i="8"/>
  <c r="AO20" i="8"/>
  <c r="AL20" i="8"/>
  <c r="AJ20" i="8"/>
  <c r="Y21" i="8"/>
  <c r="L21" i="8"/>
  <c r="AK23" i="8"/>
  <c r="AK24" i="8"/>
  <c r="AE26" i="8"/>
  <c r="AE12" i="8" s="1"/>
  <c r="Z28" i="8"/>
  <c r="AJ28" i="8" s="1"/>
  <c r="AI30" i="8"/>
  <c r="AM31" i="8"/>
  <c r="AI40" i="8"/>
  <c r="AO40" i="8"/>
  <c r="AN40" i="8"/>
  <c r="AL40" i="8"/>
  <c r="Z42" i="8"/>
  <c r="AJ42" i="8" s="1"/>
  <c r="L42" i="8"/>
  <c r="AF42" i="8" s="1"/>
  <c r="Y43" i="8"/>
  <c r="AI43" i="8" s="1"/>
  <c r="L43" i="8"/>
  <c r="AF43" i="8" s="1"/>
  <c r="AI48" i="8"/>
  <c r="AO48" i="8"/>
  <c r="AN48" i="8"/>
  <c r="AL48" i="8"/>
  <c r="Z50" i="8"/>
  <c r="AJ50" i="8" s="1"/>
  <c r="L50" i="8"/>
  <c r="AF50" i="8" s="1"/>
  <c r="Y51" i="8"/>
  <c r="AI51" i="8" s="1"/>
  <c r="L51" i="8"/>
  <c r="AF51" i="8" s="1"/>
  <c r="Y53" i="8"/>
  <c r="AI53" i="8" s="1"/>
  <c r="L53" i="8"/>
  <c r="AF53" i="8" s="1"/>
  <c r="Y55" i="8"/>
  <c r="AI55" i="8" s="1"/>
  <c r="L55" i="8"/>
  <c r="AF55" i="8" s="1"/>
  <c r="AP55" i="8" s="1"/>
  <c r="Y57" i="8"/>
  <c r="AI57" i="8" s="1"/>
  <c r="L57" i="8"/>
  <c r="AF57" i="8" s="1"/>
  <c r="Y59" i="8"/>
  <c r="AI59" i="8" s="1"/>
  <c r="L59" i="8"/>
  <c r="AF59" i="8" s="1"/>
  <c r="Y61" i="8"/>
  <c r="AI61" i="8" s="1"/>
  <c r="L61" i="8"/>
  <c r="AF61" i="8" s="1"/>
  <c r="Y63" i="8"/>
  <c r="AI63" i="8" s="1"/>
  <c r="L63" i="8"/>
  <c r="AF63" i="8" s="1"/>
  <c r="Y75" i="8"/>
  <c r="AI75" i="8" s="1"/>
  <c r="L75" i="8"/>
  <c r="AF75" i="8" s="1"/>
  <c r="Y83" i="8"/>
  <c r="L83" i="8"/>
  <c r="AF83" i="8" s="1"/>
  <c r="AN129" i="8"/>
  <c r="AL129" i="8"/>
  <c r="AI129" i="8"/>
  <c r="AO129" i="8"/>
  <c r="AM129" i="8"/>
  <c r="AK129" i="8"/>
  <c r="Z62" i="8"/>
  <c r="AJ62" i="8" s="1"/>
  <c r="L62" i="8"/>
  <c r="AF62" i="8" s="1"/>
  <c r="AN125" i="8"/>
  <c r="AL125" i="8"/>
  <c r="AI125" i="8"/>
  <c r="AO125" i="8"/>
  <c r="AM125" i="8"/>
  <c r="AK125" i="8"/>
  <c r="J8" i="8"/>
  <c r="AA10" i="8"/>
  <c r="AK10" i="8" s="1"/>
  <c r="J12" i="8"/>
  <c r="AH15" i="8"/>
  <c r="AN15" i="8" s="1"/>
  <c r="Z24" i="8"/>
  <c r="AN24" i="8"/>
  <c r="L26" i="8"/>
  <c r="AF26" i="8" s="1"/>
  <c r="AP26" i="8" s="1"/>
  <c r="AI26" i="8"/>
  <c r="AO32" i="8"/>
  <c r="AL32" i="8"/>
  <c r="AJ32" i="8"/>
  <c r="Y33" i="8"/>
  <c r="AI33" i="8" s="1"/>
  <c r="L33" i="8"/>
  <c r="AF33" i="8" s="1"/>
  <c r="AP33" i="8" s="1"/>
  <c r="Y37" i="8"/>
  <c r="L37" i="8"/>
  <c r="AF37" i="8" s="1"/>
  <c r="AP37" i="8" s="1"/>
  <c r="AI42" i="8"/>
  <c r="AO42" i="8"/>
  <c r="AN42" i="8"/>
  <c r="AL42" i="8"/>
  <c r="Z44" i="8"/>
  <c r="AJ44" i="8" s="1"/>
  <c r="L44" i="8"/>
  <c r="AF44" i="8" s="1"/>
  <c r="AP44" i="8" s="1"/>
  <c r="Y45" i="8"/>
  <c r="AI45" i="8" s="1"/>
  <c r="L45" i="8"/>
  <c r="AF45" i="8" s="1"/>
  <c r="AP45" i="8" s="1"/>
  <c r="AI50" i="8"/>
  <c r="AO50" i="8"/>
  <c r="AN50" i="8"/>
  <c r="AL50" i="8"/>
  <c r="Y73" i="8"/>
  <c r="AI73" i="8" s="1"/>
  <c r="L73" i="8"/>
  <c r="AF73" i="8" s="1"/>
  <c r="Y81" i="8"/>
  <c r="AI81" i="8" s="1"/>
  <c r="L81" i="8"/>
  <c r="AF81" i="8" s="1"/>
  <c r="AP81" i="8" s="1"/>
  <c r="AO83" i="8"/>
  <c r="AN83" i="8"/>
  <c r="AM83" i="8"/>
  <c r="AL83" i="8"/>
  <c r="AK83" i="8"/>
  <c r="AJ83" i="8"/>
  <c r="AI83" i="8"/>
  <c r="AN121" i="8"/>
  <c r="AL121" i="8"/>
  <c r="AI121" i="8"/>
  <c r="AO121" i="8"/>
  <c r="AM121" i="8"/>
  <c r="AK121" i="8"/>
  <c r="Z58" i="8"/>
  <c r="AJ58" i="8" s="1"/>
  <c r="L58" i="8"/>
  <c r="AF58" i="8" s="1"/>
  <c r="Z60" i="8"/>
  <c r="AJ60" i="8" s="1"/>
  <c r="L60" i="8"/>
  <c r="AF60" i="8" s="1"/>
  <c r="K8" i="8"/>
  <c r="I13" i="8"/>
  <c r="M15" i="8"/>
  <c r="AO22" i="8"/>
  <c r="AL22" i="8"/>
  <c r="AJ22" i="8"/>
  <c r="Y23" i="8"/>
  <c r="L23" i="8"/>
  <c r="AF23" i="8" s="1"/>
  <c r="L32" i="8"/>
  <c r="AF32" i="8" s="1"/>
  <c r="AL49" i="8"/>
  <c r="AI52" i="8"/>
  <c r="AO52" i="8"/>
  <c r="AN52" i="8"/>
  <c r="AM52" i="8"/>
  <c r="AL52" i="8"/>
  <c r="AI54" i="8"/>
  <c r="AO54" i="8"/>
  <c r="AN54" i="8"/>
  <c r="AM54" i="8"/>
  <c r="AL54" i="8"/>
  <c r="AI56" i="8"/>
  <c r="AO56" i="8"/>
  <c r="AN56" i="8"/>
  <c r="AM56" i="8"/>
  <c r="AL56" i="8"/>
  <c r="AI58" i="8"/>
  <c r="AO58" i="8"/>
  <c r="AN58" i="8"/>
  <c r="AM58" i="8"/>
  <c r="AL58" i="8"/>
  <c r="AI60" i="8"/>
  <c r="AO60" i="8"/>
  <c r="AN60" i="8"/>
  <c r="AM60" i="8"/>
  <c r="AL60" i="8"/>
  <c r="AI62" i="8"/>
  <c r="AO62" i="8"/>
  <c r="AN62" i="8"/>
  <c r="AM62" i="8"/>
  <c r="AL62" i="8"/>
  <c r="AN117" i="8"/>
  <c r="AL117" i="8"/>
  <c r="AI117" i="8"/>
  <c r="AO117" i="8"/>
  <c r="AM117" i="8"/>
  <c r="AK117" i="8"/>
  <c r="AL26" i="8"/>
  <c r="AJ26" i="8"/>
  <c r="F11" i="8"/>
  <c r="AH12" i="8"/>
  <c r="AL12" i="8" s="1"/>
  <c r="AC14" i="8"/>
  <c r="AM14" i="8" s="1"/>
  <c r="F15" i="8"/>
  <c r="L22" i="8"/>
  <c r="AM26" i="8"/>
  <c r="AO28" i="8"/>
  <c r="AL28" i="8"/>
  <c r="Y29" i="8"/>
  <c r="AI29" i="8" s="1"/>
  <c r="L29" i="8"/>
  <c r="AF29" i="8" s="1"/>
  <c r="AP29" i="8" s="1"/>
  <c r="AK31" i="8"/>
  <c r="AI36" i="8"/>
  <c r="AO36" i="8"/>
  <c r="AN36" i="8"/>
  <c r="AL36" i="8"/>
  <c r="AJ36" i="8"/>
  <c r="Z38" i="8"/>
  <c r="L38" i="8"/>
  <c r="AF38" i="8" s="1"/>
  <c r="Y39" i="8"/>
  <c r="AI39" i="8" s="1"/>
  <c r="L39" i="8"/>
  <c r="AF39" i="8" s="1"/>
  <c r="AI44" i="8"/>
  <c r="AO44" i="8"/>
  <c r="AN44" i="8"/>
  <c r="AL44" i="8"/>
  <c r="Z46" i="8"/>
  <c r="L46" i="8"/>
  <c r="AF46" i="8" s="1"/>
  <c r="Y47" i="8"/>
  <c r="AI47" i="8" s="1"/>
  <c r="L47" i="8"/>
  <c r="AF47" i="8" s="1"/>
  <c r="Y67" i="8"/>
  <c r="L67" i="8"/>
  <c r="Y71" i="8"/>
  <c r="AI71" i="8" s="1"/>
  <c r="L71" i="8"/>
  <c r="AF71" i="8" s="1"/>
  <c r="Y79" i="8"/>
  <c r="AI79" i="8" s="1"/>
  <c r="L79" i="8"/>
  <c r="AF79" i="8" s="1"/>
  <c r="L143" i="8"/>
  <c r="AF143" i="8" s="1"/>
  <c r="Z143" i="8"/>
  <c r="Y27" i="8"/>
  <c r="AI27" i="8" s="1"/>
  <c r="L27" i="8"/>
  <c r="AF27" i="8" s="1"/>
  <c r="K13" i="8"/>
  <c r="AP20" i="8"/>
  <c r="AK21" i="8"/>
  <c r="AK22" i="8"/>
  <c r="AN26" i="8"/>
  <c r="AI28" i="8"/>
  <c r="AM32" i="8"/>
  <c r="AO34" i="8"/>
  <c r="AL34" i="8"/>
  <c r="AJ34" i="8"/>
  <c r="Y35" i="8"/>
  <c r="AI35" i="8" s="1"/>
  <c r="L35" i="8"/>
  <c r="AF35" i="8" s="1"/>
  <c r="AK36" i="8"/>
  <c r="AK37" i="8"/>
  <c r="AK44" i="8"/>
  <c r="AK45" i="8"/>
  <c r="AP60" i="8"/>
  <c r="AK73" i="8"/>
  <c r="AK81" i="8"/>
  <c r="AA98" i="8"/>
  <c r="Y185" i="8"/>
  <c r="AI185" i="8" s="1"/>
  <c r="AC11" i="8"/>
  <c r="J14" i="8"/>
  <c r="AO24" i="8"/>
  <c r="AL24" i="8"/>
  <c r="Y25" i="8"/>
  <c r="L25" i="8"/>
  <c r="AL25" i="8"/>
  <c r="AK27" i="8"/>
  <c r="AK28" i="8"/>
  <c r="L34" i="8"/>
  <c r="AF34" i="8" s="1"/>
  <c r="AM36" i="8"/>
  <c r="AI38" i="8"/>
  <c r="AO38" i="8"/>
  <c r="AN38" i="8"/>
  <c r="AL38" i="8"/>
  <c r="AJ38" i="8"/>
  <c r="Z40" i="8"/>
  <c r="AJ40" i="8" s="1"/>
  <c r="L40" i="8"/>
  <c r="AF40" i="8" s="1"/>
  <c r="Y41" i="8"/>
  <c r="AI41" i="8" s="1"/>
  <c r="L41" i="8"/>
  <c r="AF41" i="8" s="1"/>
  <c r="AM44" i="8"/>
  <c r="AI46" i="8"/>
  <c r="AO46" i="8"/>
  <c r="AN46" i="8"/>
  <c r="AL46" i="8"/>
  <c r="AJ46" i="8"/>
  <c r="Z48" i="8"/>
  <c r="AJ48" i="8" s="1"/>
  <c r="L48" i="8"/>
  <c r="AF48" i="8" s="1"/>
  <c r="Y49" i="8"/>
  <c r="AI49" i="8" s="1"/>
  <c r="L49" i="8"/>
  <c r="AF49" i="8" s="1"/>
  <c r="Y65" i="8"/>
  <c r="AI65" i="8" s="1"/>
  <c r="L65" i="8"/>
  <c r="AF65" i="8" s="1"/>
  <c r="Y69" i="8"/>
  <c r="AI69" i="8" s="1"/>
  <c r="L69" i="8"/>
  <c r="AF69" i="8" s="1"/>
  <c r="Y77" i="8"/>
  <c r="AI77" i="8" s="1"/>
  <c r="L77" i="8"/>
  <c r="AF77" i="8" s="1"/>
  <c r="AN137" i="8"/>
  <c r="AL137" i="8"/>
  <c r="AI137" i="8"/>
  <c r="AO137" i="8"/>
  <c r="AM137" i="8"/>
  <c r="AK137" i="8"/>
  <c r="L141" i="8"/>
  <c r="AF141" i="8" s="1"/>
  <c r="Z141" i="8"/>
  <c r="AJ141" i="8" s="1"/>
  <c r="AK29" i="8"/>
  <c r="Z52" i="8"/>
  <c r="AJ52" i="8" s="1"/>
  <c r="L52" i="8"/>
  <c r="AF52" i="8" s="1"/>
  <c r="Z54" i="8"/>
  <c r="AJ54" i="8" s="1"/>
  <c r="L54" i="8"/>
  <c r="AF54" i="8" s="1"/>
  <c r="Z56" i="8"/>
  <c r="AJ56" i="8" s="1"/>
  <c r="L56" i="8"/>
  <c r="AF56" i="8" s="1"/>
  <c r="AH8" i="8"/>
  <c r="E8" i="8"/>
  <c r="F8" i="8"/>
  <c r="I15" i="8"/>
  <c r="AN22" i="8"/>
  <c r="AI24" i="8"/>
  <c r="AM28" i="8"/>
  <c r="AO30" i="8"/>
  <c r="AL30" i="8"/>
  <c r="AJ30" i="8"/>
  <c r="Y31" i="8"/>
  <c r="L31" i="8"/>
  <c r="AK33" i="8"/>
  <c r="L36" i="8"/>
  <c r="AF36" i="8" s="1"/>
  <c r="AP36" i="8" s="1"/>
  <c r="AK38" i="8"/>
  <c r="AK39" i="8"/>
  <c r="AK46" i="8"/>
  <c r="AK47" i="8"/>
  <c r="AK71" i="8"/>
  <c r="AK79" i="8"/>
  <c r="AP100" i="8"/>
  <c r="AN133" i="8"/>
  <c r="AL133" i="8"/>
  <c r="AI133" i="8"/>
  <c r="AO133" i="8"/>
  <c r="AM133" i="8"/>
  <c r="AK133" i="8"/>
  <c r="AN21" i="8"/>
  <c r="AN23" i="8"/>
  <c r="AN25" i="8"/>
  <c r="AN27" i="8"/>
  <c r="AN29" i="8"/>
  <c r="AN31" i="8"/>
  <c r="AN33" i="8"/>
  <c r="AN35" i="8"/>
  <c r="AN37" i="8"/>
  <c r="AN39" i="8"/>
  <c r="AN41" i="8"/>
  <c r="AN43" i="8"/>
  <c r="AN45" i="8"/>
  <c r="AN47" i="8"/>
  <c r="AN49" i="8"/>
  <c r="AN51" i="8"/>
  <c r="AN53" i="8"/>
  <c r="AN55" i="8"/>
  <c r="AN57" i="8"/>
  <c r="AN59" i="8"/>
  <c r="AN61" i="8"/>
  <c r="AN63" i="8"/>
  <c r="AJ64" i="8"/>
  <c r="AN65" i="8"/>
  <c r="AJ66" i="8"/>
  <c r="AN67" i="8"/>
  <c r="AJ68" i="8"/>
  <c r="AN69" i="8"/>
  <c r="AJ70" i="8"/>
  <c r="AN71" i="8"/>
  <c r="AJ72" i="8"/>
  <c r="AN73" i="8"/>
  <c r="AJ74" i="8"/>
  <c r="AN75" i="8"/>
  <c r="AJ76" i="8"/>
  <c r="AN77" i="8"/>
  <c r="AJ78" i="8"/>
  <c r="AN79" i="8"/>
  <c r="AJ80" i="8"/>
  <c r="AN81" i="8"/>
  <c r="AJ82" i="8"/>
  <c r="L93" i="8"/>
  <c r="AF93" i="8" s="1"/>
  <c r="AJ93" i="8"/>
  <c r="L97" i="8"/>
  <c r="AF97" i="8" s="1"/>
  <c r="AJ97" i="8"/>
  <c r="L101" i="8"/>
  <c r="AF101" i="8" s="1"/>
  <c r="AJ101" i="8"/>
  <c r="L105" i="8"/>
  <c r="AF105" i="8" s="1"/>
  <c r="AJ105" i="8"/>
  <c r="Y108" i="8"/>
  <c r="AI108" i="8" s="1"/>
  <c r="L108" i="8"/>
  <c r="AF108" i="8" s="1"/>
  <c r="Y112" i="8"/>
  <c r="AI112" i="8" s="1"/>
  <c r="L112" i="8"/>
  <c r="AF112" i="8" s="1"/>
  <c r="AP112" i="8" s="1"/>
  <c r="AN145" i="8"/>
  <c r="AM145" i="8"/>
  <c r="AL145" i="8"/>
  <c r="AK145" i="8"/>
  <c r="AI145" i="8"/>
  <c r="AO145" i="8"/>
  <c r="AN147" i="8"/>
  <c r="AM147" i="8"/>
  <c r="AL147" i="8"/>
  <c r="AK147" i="8"/>
  <c r="AI147" i="8"/>
  <c r="AO147" i="8"/>
  <c r="AN149" i="8"/>
  <c r="AM149" i="8"/>
  <c r="AL149" i="8"/>
  <c r="AK149" i="8"/>
  <c r="AI149" i="8"/>
  <c r="AO149" i="8"/>
  <c r="AN151" i="8"/>
  <c r="AM151" i="8"/>
  <c r="AL151" i="8"/>
  <c r="AK151" i="8"/>
  <c r="AI151" i="8"/>
  <c r="AO151" i="8"/>
  <c r="AN153" i="8"/>
  <c r="AM153" i="8"/>
  <c r="AL153" i="8"/>
  <c r="AK153" i="8"/>
  <c r="AI153" i="8"/>
  <c r="AO153" i="8"/>
  <c r="AN171" i="8"/>
  <c r="AK171" i="8"/>
  <c r="AO171" i="8"/>
  <c r="AM171" i="8"/>
  <c r="AL171" i="8"/>
  <c r="AJ171" i="8"/>
  <c r="Y203" i="8"/>
  <c r="AI203" i="8" s="1"/>
  <c r="L203" i="8"/>
  <c r="AF203" i="8" s="1"/>
  <c r="AP35" i="8"/>
  <c r="AP53" i="8"/>
  <c r="AP57" i="8"/>
  <c r="AP59" i="8"/>
  <c r="AP61" i="8"/>
  <c r="AL64" i="8"/>
  <c r="AL66" i="8"/>
  <c r="AP67" i="8"/>
  <c r="AL68" i="8"/>
  <c r="AL70" i="8"/>
  <c r="AL72" i="8"/>
  <c r="AL74" i="8"/>
  <c r="AL76" i="8"/>
  <c r="AP77" i="8"/>
  <c r="AL78" i="8"/>
  <c r="AL80" i="8"/>
  <c r="AL82" i="8"/>
  <c r="L84" i="8"/>
  <c r="AF84" i="8" s="1"/>
  <c r="L85" i="8"/>
  <c r="AF85" i="8" s="1"/>
  <c r="AL85" i="8"/>
  <c r="AO85" i="8"/>
  <c r="L86" i="8"/>
  <c r="AF86" i="8" s="1"/>
  <c r="L87" i="8"/>
  <c r="AF87" i="8" s="1"/>
  <c r="AL87" i="8"/>
  <c r="AO87" i="8"/>
  <c r="L88" i="8"/>
  <c r="AF88" i="8" s="1"/>
  <c r="L89" i="8"/>
  <c r="AF89" i="8" s="1"/>
  <c r="AL89" i="8"/>
  <c r="AO89" i="8"/>
  <c r="L90" i="8"/>
  <c r="AF90" i="8" s="1"/>
  <c r="AP90" i="8"/>
  <c r="L91" i="8"/>
  <c r="AF91" i="8" s="1"/>
  <c r="AL91" i="8"/>
  <c r="AO91" i="8"/>
  <c r="L92" i="8"/>
  <c r="AF92" i="8" s="1"/>
  <c r="L96" i="8"/>
  <c r="AF96" i="8" s="1"/>
  <c r="L100" i="8"/>
  <c r="AF100" i="8" s="1"/>
  <c r="L104" i="8"/>
  <c r="AF104" i="8" s="1"/>
  <c r="AN107" i="8"/>
  <c r="AL107" i="8"/>
  <c r="AJ107" i="8"/>
  <c r="AI107" i="8"/>
  <c r="AO107" i="8"/>
  <c r="AN111" i="8"/>
  <c r="AL111" i="8"/>
  <c r="AI111" i="8"/>
  <c r="AO111" i="8"/>
  <c r="L115" i="8"/>
  <c r="AF115" i="8" s="1"/>
  <c r="Z115" i="8"/>
  <c r="L119" i="8"/>
  <c r="AF119" i="8" s="1"/>
  <c r="Z119" i="8"/>
  <c r="AJ119" i="8" s="1"/>
  <c r="L123" i="8"/>
  <c r="AF123" i="8" s="1"/>
  <c r="Z123" i="8"/>
  <c r="AJ123" i="8" s="1"/>
  <c r="L127" i="8"/>
  <c r="AF127" i="8" s="1"/>
  <c r="Z127" i="8"/>
  <c r="AJ127" i="8" s="1"/>
  <c r="L131" i="8"/>
  <c r="AF131" i="8" s="1"/>
  <c r="Z131" i="8"/>
  <c r="AJ131" i="8" s="1"/>
  <c r="L135" i="8"/>
  <c r="AF135" i="8" s="1"/>
  <c r="Z135" i="8"/>
  <c r="AJ135" i="8" s="1"/>
  <c r="L139" i="8"/>
  <c r="AF139" i="8" s="1"/>
  <c r="Z139" i="8"/>
  <c r="AN159" i="8"/>
  <c r="AO159" i="8"/>
  <c r="AM159" i="8"/>
  <c r="AL159" i="8"/>
  <c r="AK159" i="8"/>
  <c r="AJ159" i="8"/>
  <c r="AJ160" i="8"/>
  <c r="AM160" i="8"/>
  <c r="AP160" i="8"/>
  <c r="AO160" i="8"/>
  <c r="AN160" i="8"/>
  <c r="AL160" i="8"/>
  <c r="AK160" i="8"/>
  <c r="AI160" i="8"/>
  <c r="AP169" i="8"/>
  <c r="AN187" i="8"/>
  <c r="AK187" i="8"/>
  <c r="AO187" i="8"/>
  <c r="AM187" i="8"/>
  <c r="AL187" i="8"/>
  <c r="AJ187" i="8"/>
  <c r="Z194" i="8"/>
  <c r="AJ194" i="8" s="1"/>
  <c r="L194" i="8"/>
  <c r="AF194" i="8" s="1"/>
  <c r="AM64" i="8"/>
  <c r="AM66" i="8"/>
  <c r="AM68" i="8"/>
  <c r="AM70" i="8"/>
  <c r="AM72" i="8"/>
  <c r="AM74" i="8"/>
  <c r="AM76" i="8"/>
  <c r="AM78" i="8"/>
  <c r="AM80" i="8"/>
  <c r="AM82" i="8"/>
  <c r="AL95" i="8"/>
  <c r="AI95" i="8"/>
  <c r="AO95" i="8"/>
  <c r="AL99" i="8"/>
  <c r="AI99" i="8"/>
  <c r="AO99" i="8"/>
  <c r="AL103" i="8"/>
  <c r="AI103" i="8"/>
  <c r="AO103" i="8"/>
  <c r="L109" i="8"/>
  <c r="AF109" i="8" s="1"/>
  <c r="Z109" i="8"/>
  <c r="AJ109" i="8" s="1"/>
  <c r="L113" i="8"/>
  <c r="AF113" i="8" s="1"/>
  <c r="Z113" i="8"/>
  <c r="AJ113" i="8" s="1"/>
  <c r="Y116" i="8"/>
  <c r="AI116" i="8" s="1"/>
  <c r="L116" i="8"/>
  <c r="AF116" i="8" s="1"/>
  <c r="Y120" i="8"/>
  <c r="AI120" i="8" s="1"/>
  <c r="L120" i="8"/>
  <c r="AF120" i="8" s="1"/>
  <c r="Y124" i="8"/>
  <c r="AI124" i="8" s="1"/>
  <c r="L124" i="8"/>
  <c r="AF124" i="8" s="1"/>
  <c r="Y128" i="8"/>
  <c r="AI128" i="8" s="1"/>
  <c r="L128" i="8"/>
  <c r="AF128" i="8" s="1"/>
  <c r="AP128" i="8" s="1"/>
  <c r="Y132" i="8"/>
  <c r="AI132" i="8" s="1"/>
  <c r="L132" i="8"/>
  <c r="AF132" i="8" s="1"/>
  <c r="AP134" i="8"/>
  <c r="Y136" i="8"/>
  <c r="AI136" i="8" s="1"/>
  <c r="L136" i="8"/>
  <c r="AF136" i="8" s="1"/>
  <c r="Y140" i="8"/>
  <c r="L140" i="8"/>
  <c r="AF140" i="8" s="1"/>
  <c r="Y163" i="8"/>
  <c r="AI163" i="8" s="1"/>
  <c r="AA176" i="8"/>
  <c r="L176" i="8"/>
  <c r="AF176" i="8" s="1"/>
  <c r="L64" i="8"/>
  <c r="AF64" i="8" s="1"/>
  <c r="AN64" i="8"/>
  <c r="L66" i="8"/>
  <c r="AF66" i="8" s="1"/>
  <c r="AN66" i="8"/>
  <c r="L68" i="8"/>
  <c r="AF68" i="8" s="1"/>
  <c r="AP68" i="8" s="1"/>
  <c r="AN68" i="8"/>
  <c r="L70" i="8"/>
  <c r="AF70" i="8" s="1"/>
  <c r="AN70" i="8"/>
  <c r="L72" i="8"/>
  <c r="AF72" i="8" s="1"/>
  <c r="AN72" i="8"/>
  <c r="L74" i="8"/>
  <c r="AF74" i="8" s="1"/>
  <c r="AN74" i="8"/>
  <c r="L76" i="8"/>
  <c r="AF76" i="8" s="1"/>
  <c r="AN76" i="8"/>
  <c r="L78" i="8"/>
  <c r="AF78" i="8" s="1"/>
  <c r="AN78" i="8"/>
  <c r="L80" i="8"/>
  <c r="AF80" i="8" s="1"/>
  <c r="AN80" i="8"/>
  <c r="L82" i="8"/>
  <c r="AF82" i="8" s="1"/>
  <c r="AN82" i="8"/>
  <c r="L95" i="8"/>
  <c r="AF95" i="8" s="1"/>
  <c r="AJ95" i="8"/>
  <c r="L99" i="8"/>
  <c r="AF99" i="8" s="1"/>
  <c r="AJ99" i="8"/>
  <c r="L103" i="8"/>
  <c r="AF103" i="8" s="1"/>
  <c r="AJ103" i="8"/>
  <c r="L107" i="8"/>
  <c r="AF107" i="8" s="1"/>
  <c r="Y110" i="8"/>
  <c r="AI110" i="8" s="1"/>
  <c r="L110" i="8"/>
  <c r="AF110" i="8" s="1"/>
  <c r="Y114" i="8"/>
  <c r="L114" i="8"/>
  <c r="AF114" i="8" s="1"/>
  <c r="AN141" i="8"/>
  <c r="AM141" i="8"/>
  <c r="AL141" i="8"/>
  <c r="AK141" i="8"/>
  <c r="AI141" i="8"/>
  <c r="AO141" i="8"/>
  <c r="AN143" i="8"/>
  <c r="AM143" i="8"/>
  <c r="AL143" i="8"/>
  <c r="AK143" i="8"/>
  <c r="AJ143" i="8"/>
  <c r="AI143" i="8"/>
  <c r="AO143" i="8"/>
  <c r="Y162" i="8"/>
  <c r="AI162" i="8" s="1"/>
  <c r="L162" i="8"/>
  <c r="AF162" i="8" s="1"/>
  <c r="L164" i="8"/>
  <c r="AF164" i="8" s="1"/>
  <c r="Z164" i="8"/>
  <c r="AJ164" i="8" s="1"/>
  <c r="AA166" i="8"/>
  <c r="AK166" i="8" s="1"/>
  <c r="L166" i="8"/>
  <c r="AF166" i="8" s="1"/>
  <c r="AJ168" i="8"/>
  <c r="AO168" i="8"/>
  <c r="AM168" i="8"/>
  <c r="AN168" i="8"/>
  <c r="AL168" i="8"/>
  <c r="AK168" i="8"/>
  <c r="AI168" i="8"/>
  <c r="AP185" i="8"/>
  <c r="AO64" i="8"/>
  <c r="AO66" i="8"/>
  <c r="AO68" i="8"/>
  <c r="AO70" i="8"/>
  <c r="AO72" i="8"/>
  <c r="AO74" i="8"/>
  <c r="AO76" i="8"/>
  <c r="AO78" i="8"/>
  <c r="AO80" i="8"/>
  <c r="AO82" i="8"/>
  <c r="AK85" i="8"/>
  <c r="AK87" i="8"/>
  <c r="AK89" i="8"/>
  <c r="AK91" i="8"/>
  <c r="AP94" i="8"/>
  <c r="AK95" i="8"/>
  <c r="AP98" i="8"/>
  <c r="AK99" i="8"/>
  <c r="AP102" i="8"/>
  <c r="AK103" i="8"/>
  <c r="AP106" i="8"/>
  <c r="AN115" i="8"/>
  <c r="AL115" i="8"/>
  <c r="AJ115" i="8"/>
  <c r="AI115" i="8"/>
  <c r="AO115" i="8"/>
  <c r="AN119" i="8"/>
  <c r="AL119" i="8"/>
  <c r="AI119" i="8"/>
  <c r="AO119" i="8"/>
  <c r="AN123" i="8"/>
  <c r="AL123" i="8"/>
  <c r="AI123" i="8"/>
  <c r="AO123" i="8"/>
  <c r="AN127" i="8"/>
  <c r="AL127" i="8"/>
  <c r="AI127" i="8"/>
  <c r="AO127" i="8"/>
  <c r="AN131" i="8"/>
  <c r="AL131" i="8"/>
  <c r="AI131" i="8"/>
  <c r="AO131" i="8"/>
  <c r="AN135" i="8"/>
  <c r="AL135" i="8"/>
  <c r="AI135" i="8"/>
  <c r="AO135" i="8"/>
  <c r="AN139" i="8"/>
  <c r="AL139" i="8"/>
  <c r="AJ139" i="8"/>
  <c r="AI139" i="8"/>
  <c r="AO139" i="8"/>
  <c r="AP143" i="8"/>
  <c r="L145" i="8"/>
  <c r="AF145" i="8" s="1"/>
  <c r="Z145" i="8"/>
  <c r="AJ145" i="8" s="1"/>
  <c r="L147" i="8"/>
  <c r="AF147" i="8" s="1"/>
  <c r="Z147" i="8"/>
  <c r="AJ147" i="8" s="1"/>
  <c r="L149" i="8"/>
  <c r="AF149" i="8" s="1"/>
  <c r="Z149" i="8"/>
  <c r="AJ149" i="8" s="1"/>
  <c r="L151" i="8"/>
  <c r="AF151" i="8" s="1"/>
  <c r="Z151" i="8"/>
  <c r="AJ151" i="8" s="1"/>
  <c r="L153" i="8"/>
  <c r="AF153" i="8" s="1"/>
  <c r="Z153" i="8"/>
  <c r="AJ153" i="8" s="1"/>
  <c r="AO156" i="8"/>
  <c r="AP166" i="8"/>
  <c r="L182" i="8"/>
  <c r="AF182" i="8" s="1"/>
  <c r="Z182" i="8"/>
  <c r="AJ182" i="8" s="1"/>
  <c r="AA192" i="8"/>
  <c r="AK192" i="8" s="1"/>
  <c r="L192" i="8"/>
  <c r="AF192" i="8" s="1"/>
  <c r="AP70" i="8"/>
  <c r="AN109" i="8"/>
  <c r="AL109" i="8"/>
  <c r="AI109" i="8"/>
  <c r="AO109" i="8"/>
  <c r="AN113" i="8"/>
  <c r="AL113" i="8"/>
  <c r="AI113" i="8"/>
  <c r="AO113" i="8"/>
  <c r="L117" i="8"/>
  <c r="AF117" i="8" s="1"/>
  <c r="Z117" i="8"/>
  <c r="AJ117" i="8" s="1"/>
  <c r="L121" i="8"/>
  <c r="AF121" i="8" s="1"/>
  <c r="Z121" i="8"/>
  <c r="AJ121" i="8" s="1"/>
  <c r="L125" i="8"/>
  <c r="AF125" i="8" s="1"/>
  <c r="Z125" i="8"/>
  <c r="AJ125" i="8" s="1"/>
  <c r="L129" i="8"/>
  <c r="AF129" i="8" s="1"/>
  <c r="Z129" i="8"/>
  <c r="AJ129" i="8" s="1"/>
  <c r="L133" i="8"/>
  <c r="AF133" i="8" s="1"/>
  <c r="Z133" i="8"/>
  <c r="AJ133" i="8" s="1"/>
  <c r="L137" i="8"/>
  <c r="AF137" i="8" s="1"/>
  <c r="Z137" i="8"/>
  <c r="AJ137" i="8" s="1"/>
  <c r="AJ184" i="8"/>
  <c r="AO184" i="8"/>
  <c r="AM184" i="8"/>
  <c r="AN184" i="8"/>
  <c r="AL184" i="8"/>
  <c r="AK184" i="8"/>
  <c r="AI184" i="8"/>
  <c r="AN193" i="8"/>
  <c r="AM193" i="8"/>
  <c r="AK193" i="8"/>
  <c r="AO193" i="8"/>
  <c r="AL193" i="8"/>
  <c r="AJ193" i="8"/>
  <c r="AL93" i="8"/>
  <c r="AI93" i="8"/>
  <c r="AO93" i="8"/>
  <c r="AN95" i="8"/>
  <c r="AL97" i="8"/>
  <c r="AI97" i="8"/>
  <c r="AO97" i="8"/>
  <c r="AN99" i="8"/>
  <c r="AL101" i="8"/>
  <c r="AI101" i="8"/>
  <c r="AO101" i="8"/>
  <c r="AN103" i="8"/>
  <c r="AL105" i="8"/>
  <c r="AI105" i="8"/>
  <c r="AO105" i="8"/>
  <c r="AK109" i="8"/>
  <c r="L111" i="8"/>
  <c r="AF111" i="8" s="1"/>
  <c r="AP111" i="8" s="1"/>
  <c r="Z111" i="8"/>
  <c r="AJ111" i="8" s="1"/>
  <c r="AK113" i="8"/>
  <c r="AP116" i="8"/>
  <c r="Y118" i="8"/>
  <c r="AI118" i="8" s="1"/>
  <c r="L118" i="8"/>
  <c r="AF118" i="8" s="1"/>
  <c r="Y122" i="8"/>
  <c r="AI122" i="8" s="1"/>
  <c r="L122" i="8"/>
  <c r="AF122" i="8" s="1"/>
  <c r="AP122" i="8" s="1"/>
  <c r="Y126" i="8"/>
  <c r="AI126" i="8" s="1"/>
  <c r="L126" i="8"/>
  <c r="AF126" i="8" s="1"/>
  <c r="Y130" i="8"/>
  <c r="AI130" i="8" s="1"/>
  <c r="L130" i="8"/>
  <c r="AF130" i="8" s="1"/>
  <c r="Y134" i="8"/>
  <c r="AI134" i="8" s="1"/>
  <c r="L134" i="8"/>
  <c r="AF134" i="8" s="1"/>
  <c r="Y138" i="8"/>
  <c r="AI138" i="8" s="1"/>
  <c r="L138" i="8"/>
  <c r="AF138" i="8" s="1"/>
  <c r="Y169" i="8"/>
  <c r="AI169" i="8" s="1"/>
  <c r="AK84" i="8"/>
  <c r="AK86" i="8"/>
  <c r="AK88" i="8"/>
  <c r="AK90" i="8"/>
  <c r="AK92" i="8"/>
  <c r="AK94" i="8"/>
  <c r="AK96" i="8"/>
  <c r="AK98" i="8"/>
  <c r="AK100" i="8"/>
  <c r="AK102" i="8"/>
  <c r="AK104" i="8"/>
  <c r="AK106" i="8"/>
  <c r="AK108" i="8"/>
  <c r="AK110" i="8"/>
  <c r="AK112" i="8"/>
  <c r="AK114" i="8"/>
  <c r="AK116" i="8"/>
  <c r="AK118" i="8"/>
  <c r="AK120" i="8"/>
  <c r="AK122" i="8"/>
  <c r="AK124" i="8"/>
  <c r="AK126" i="8"/>
  <c r="AK128" i="8"/>
  <c r="AK130" i="8"/>
  <c r="AK132" i="8"/>
  <c r="AK134" i="8"/>
  <c r="AK136" i="8"/>
  <c r="AK138" i="8"/>
  <c r="AK140" i="8"/>
  <c r="AK142" i="8"/>
  <c r="AK144" i="8"/>
  <c r="AK146" i="8"/>
  <c r="AK148" i="8"/>
  <c r="AK150" i="8"/>
  <c r="AK152" i="8"/>
  <c r="AN154" i="8"/>
  <c r="AN161" i="8"/>
  <c r="AJ162" i="8"/>
  <c r="AM162" i="8"/>
  <c r="AJ163" i="8"/>
  <c r="AI164" i="8"/>
  <c r="L165" i="8"/>
  <c r="AF165" i="8" s="1"/>
  <c r="Y165" i="8"/>
  <c r="AI165" i="8" s="1"/>
  <c r="AK165" i="8"/>
  <c r="AL169" i="8"/>
  <c r="Z170" i="8"/>
  <c r="AJ170" i="8" s="1"/>
  <c r="AI172" i="8"/>
  <c r="AJ175" i="8"/>
  <c r="AJ178" i="8"/>
  <c r="AO178" i="8"/>
  <c r="AM178" i="8"/>
  <c r="L179" i="8"/>
  <c r="AF179" i="8" s="1"/>
  <c r="Y179" i="8"/>
  <c r="AI179" i="8" s="1"/>
  <c r="AN181" i="8"/>
  <c r="AK181" i="8"/>
  <c r="AK182" i="8"/>
  <c r="AL185" i="8"/>
  <c r="Z186" i="8"/>
  <c r="AJ186" i="8" s="1"/>
  <c r="AI188" i="8"/>
  <c r="AJ191" i="8"/>
  <c r="AN195" i="8"/>
  <c r="AM195" i="8"/>
  <c r="AK195" i="8"/>
  <c r="Y197" i="8"/>
  <c r="AI197" i="8" s="1"/>
  <c r="L197" i="8"/>
  <c r="AF197" i="8" s="1"/>
  <c r="L198" i="8"/>
  <c r="AF198" i="8" s="1"/>
  <c r="AL200" i="8"/>
  <c r="AJ200" i="8"/>
  <c r="AI200" i="8"/>
  <c r="AO200" i="8"/>
  <c r="AM200" i="8"/>
  <c r="L237" i="8"/>
  <c r="AF237" i="8" s="1"/>
  <c r="Z237" i="8"/>
  <c r="AJ237" i="8" s="1"/>
  <c r="AN157" i="8"/>
  <c r="AJ158" i="8"/>
  <c r="AM158" i="8"/>
  <c r="L161" i="8"/>
  <c r="AF161" i="8" s="1"/>
  <c r="Y161" i="8"/>
  <c r="AI161" i="8" s="1"/>
  <c r="AL163" i="8"/>
  <c r="AL164" i="8"/>
  <c r="AM165" i="8"/>
  <c r="AN166" i="8"/>
  <c r="L168" i="8"/>
  <c r="AF168" i="8" s="1"/>
  <c r="AO169" i="8"/>
  <c r="AJ174" i="8"/>
  <c r="AO174" i="8"/>
  <c r="AM174" i="8"/>
  <c r="L175" i="8"/>
  <c r="AF175" i="8" s="1"/>
  <c r="Y175" i="8"/>
  <c r="AI175" i="8" s="1"/>
  <c r="AN177" i="8"/>
  <c r="AK177" i="8"/>
  <c r="AN182" i="8"/>
  <c r="L184" i="8"/>
  <c r="AF184" i="8" s="1"/>
  <c r="AO185" i="8"/>
  <c r="AJ190" i="8"/>
  <c r="AO190" i="8"/>
  <c r="AM190" i="8"/>
  <c r="L191" i="8"/>
  <c r="AF191" i="8" s="1"/>
  <c r="Y191" i="8"/>
  <c r="AI191" i="8" s="1"/>
  <c r="AL196" i="8"/>
  <c r="AJ196" i="8"/>
  <c r="AI196" i="8"/>
  <c r="AO196" i="8"/>
  <c r="AM196" i="8"/>
  <c r="AO238" i="8"/>
  <c r="AN239" i="8"/>
  <c r="L142" i="8"/>
  <c r="AF142" i="8" s="1"/>
  <c r="L144" i="8"/>
  <c r="AF144" i="8" s="1"/>
  <c r="L146" i="8"/>
  <c r="AF146" i="8" s="1"/>
  <c r="AP146" i="8" s="1"/>
  <c r="L148" i="8"/>
  <c r="AF148" i="8" s="1"/>
  <c r="L150" i="8"/>
  <c r="AF150" i="8" s="1"/>
  <c r="L152" i="8"/>
  <c r="AF152" i="8" s="1"/>
  <c r="L154" i="8"/>
  <c r="AF154" i="8" s="1"/>
  <c r="AN155" i="8"/>
  <c r="L156" i="8"/>
  <c r="AF156" i="8" s="1"/>
  <c r="AJ156" i="8"/>
  <c r="AM156" i="8"/>
  <c r="L159" i="8"/>
  <c r="AF159" i="8" s="1"/>
  <c r="Y159" i="8"/>
  <c r="AI159" i="8" s="1"/>
  <c r="AO165" i="8"/>
  <c r="AN167" i="8"/>
  <c r="AK167" i="8"/>
  <c r="L174" i="8"/>
  <c r="AF174" i="8" s="1"/>
  <c r="AJ180" i="8"/>
  <c r="AO180" i="8"/>
  <c r="AM180" i="8"/>
  <c r="L181" i="8"/>
  <c r="AF181" i="8" s="1"/>
  <c r="Y181" i="8"/>
  <c r="AI181" i="8" s="1"/>
  <c r="AN183" i="8"/>
  <c r="AK183" i="8"/>
  <c r="L190" i="8"/>
  <c r="AF190" i="8" s="1"/>
  <c r="Y199" i="8"/>
  <c r="AI199" i="8" s="1"/>
  <c r="L199" i="8"/>
  <c r="AF199" i="8" s="1"/>
  <c r="AL202" i="8"/>
  <c r="AJ202" i="8"/>
  <c r="AI202" i="8"/>
  <c r="AO202" i="8"/>
  <c r="AM202" i="8"/>
  <c r="Y242" i="8"/>
  <c r="AI242" i="8" s="1"/>
  <c r="L242" i="8"/>
  <c r="AF242" i="8" s="1"/>
  <c r="Y244" i="8"/>
  <c r="AI244" i="8" s="1"/>
  <c r="L244" i="8"/>
  <c r="AF244" i="8" s="1"/>
  <c r="Y246" i="8"/>
  <c r="AI246" i="8" s="1"/>
  <c r="L246" i="8"/>
  <c r="AF246" i="8" s="1"/>
  <c r="Y248" i="8"/>
  <c r="AI248" i="8" s="1"/>
  <c r="L248" i="8"/>
  <c r="AF248" i="8" s="1"/>
  <c r="AJ154" i="8"/>
  <c r="AM154" i="8"/>
  <c r="L157" i="8"/>
  <c r="AF157" i="8" s="1"/>
  <c r="AP157" i="8" s="1"/>
  <c r="Y157" i="8"/>
  <c r="AI157" i="8" s="1"/>
  <c r="AO170" i="8"/>
  <c r="AM170" i="8"/>
  <c r="L171" i="8"/>
  <c r="AF171" i="8" s="1"/>
  <c r="Y171" i="8"/>
  <c r="AI171" i="8" s="1"/>
  <c r="AN173" i="8"/>
  <c r="AK173" i="8"/>
  <c r="L180" i="8"/>
  <c r="AF180" i="8" s="1"/>
  <c r="AO186" i="8"/>
  <c r="AM186" i="8"/>
  <c r="L187" i="8"/>
  <c r="AF187" i="8" s="1"/>
  <c r="Y187" i="8"/>
  <c r="AI187" i="8" s="1"/>
  <c r="AN189" i="8"/>
  <c r="AK189" i="8"/>
  <c r="L195" i="8"/>
  <c r="AF195" i="8" s="1"/>
  <c r="Y195" i="8"/>
  <c r="AI195" i="8" s="1"/>
  <c r="Y205" i="8"/>
  <c r="AI205" i="8" s="1"/>
  <c r="L205" i="8"/>
  <c r="AF205" i="8" s="1"/>
  <c r="Y335" i="8"/>
  <c r="AI335" i="8" s="1"/>
  <c r="L335" i="8"/>
  <c r="AF335" i="8" s="1"/>
  <c r="AP335" i="8" s="1"/>
  <c r="AI154" i="8"/>
  <c r="L155" i="8"/>
  <c r="AF155" i="8" s="1"/>
  <c r="Y155" i="8"/>
  <c r="AI155" i="8" s="1"/>
  <c r="AK155" i="8"/>
  <c r="AK156" i="8"/>
  <c r="AL157" i="8"/>
  <c r="AL158" i="8"/>
  <c r="AO161" i="8"/>
  <c r="AO162" i="8"/>
  <c r="AL167" i="8"/>
  <c r="AI170" i="8"/>
  <c r="AJ173" i="8"/>
  <c r="AL174" i="8"/>
  <c r="AJ176" i="8"/>
  <c r="AO176" i="8"/>
  <c r="AM176" i="8"/>
  <c r="L177" i="8"/>
  <c r="AF177" i="8" s="1"/>
  <c r="Y177" i="8"/>
  <c r="AI177" i="8" s="1"/>
  <c r="AM177" i="8"/>
  <c r="AN179" i="8"/>
  <c r="AK179" i="8"/>
  <c r="AK180" i="8"/>
  <c r="AL183" i="8"/>
  <c r="AI186" i="8"/>
  <c r="AJ189" i="8"/>
  <c r="AL190" i="8"/>
  <c r="AJ192" i="8"/>
  <c r="AO192" i="8"/>
  <c r="AM192" i="8"/>
  <c r="L193" i="8"/>
  <c r="AF193" i="8" s="1"/>
  <c r="Y193" i="8"/>
  <c r="AI193" i="8" s="1"/>
  <c r="AI194" i="8"/>
  <c r="AO194" i="8"/>
  <c r="AM194" i="8"/>
  <c r="L196" i="8"/>
  <c r="AF196" i="8" s="1"/>
  <c r="AL198" i="8"/>
  <c r="AJ198" i="8"/>
  <c r="AI198" i="8"/>
  <c r="AO198" i="8"/>
  <c r="AM198" i="8"/>
  <c r="AN202" i="8"/>
  <c r="AO234" i="8"/>
  <c r="AN235" i="8"/>
  <c r="L241" i="8"/>
  <c r="AF241" i="8" s="1"/>
  <c r="Z241" i="8"/>
  <c r="AJ241" i="8" s="1"/>
  <c r="AN165" i="8"/>
  <c r="AJ166" i="8"/>
  <c r="AO166" i="8"/>
  <c r="AM166" i="8"/>
  <c r="L167" i="8"/>
  <c r="AF167" i="8" s="1"/>
  <c r="Y167" i="8"/>
  <c r="AI167" i="8" s="1"/>
  <c r="AN169" i="8"/>
  <c r="AK169" i="8"/>
  <c r="AO182" i="8"/>
  <c r="AM182" i="8"/>
  <c r="L183" i="8"/>
  <c r="AF183" i="8" s="1"/>
  <c r="Y183" i="8"/>
  <c r="AI183" i="8" s="1"/>
  <c r="AN185" i="8"/>
  <c r="AK185" i="8"/>
  <c r="Y201" i="8"/>
  <c r="AI201" i="8" s="1"/>
  <c r="L201" i="8"/>
  <c r="AF201" i="8" s="1"/>
  <c r="AL204" i="8"/>
  <c r="AJ204" i="8"/>
  <c r="AI204" i="8"/>
  <c r="AO204" i="8"/>
  <c r="AM204" i="8"/>
  <c r="AL154" i="8"/>
  <c r="AM155" i="8"/>
  <c r="AN156" i="8"/>
  <c r="AN163" i="8"/>
  <c r="AM164" i="8"/>
  <c r="AJ165" i="8"/>
  <c r="AI166" i="8"/>
  <c r="AO167" i="8"/>
  <c r="AJ169" i="8"/>
  <c r="AL170" i="8"/>
  <c r="AJ172" i="8"/>
  <c r="AO172" i="8"/>
  <c r="AM172" i="8"/>
  <c r="L173" i="8"/>
  <c r="AF173" i="8" s="1"/>
  <c r="Y173" i="8"/>
  <c r="AI173" i="8" s="1"/>
  <c r="AM173" i="8"/>
  <c r="AN175" i="8"/>
  <c r="AK175" i="8"/>
  <c r="AN180" i="8"/>
  <c r="AI182" i="8"/>
  <c r="AO183" i="8"/>
  <c r="AJ185" i="8"/>
  <c r="AL186" i="8"/>
  <c r="AJ188" i="8"/>
  <c r="AO188" i="8"/>
  <c r="AM188" i="8"/>
  <c r="L189" i="8"/>
  <c r="AF189" i="8" s="1"/>
  <c r="Y189" i="8"/>
  <c r="AI189" i="8" s="1"/>
  <c r="AM189" i="8"/>
  <c r="AN191" i="8"/>
  <c r="AK191" i="8"/>
  <c r="AK204" i="8"/>
  <c r="Z257" i="8"/>
  <c r="AJ257" i="8" s="1"/>
  <c r="AM206" i="8"/>
  <c r="AI207" i="8"/>
  <c r="AM208" i="8"/>
  <c r="AI209" i="8"/>
  <c r="AM210" i="8"/>
  <c r="AI211" i="8"/>
  <c r="AM212" i="8"/>
  <c r="AI213" i="8"/>
  <c r="AM214" i="8"/>
  <c r="AI215" i="8"/>
  <c r="AM216" i="8"/>
  <c r="AI217" i="8"/>
  <c r="AM218" i="8"/>
  <c r="AI219" i="8"/>
  <c r="AM220" i="8"/>
  <c r="AI221" i="8"/>
  <c r="AM222" i="8"/>
  <c r="AI223" i="8"/>
  <c r="AM224" i="8"/>
  <c r="AI225" i="8"/>
  <c r="AM226" i="8"/>
  <c r="AI227" i="8"/>
  <c r="AM228" i="8"/>
  <c r="AI229" i="8"/>
  <c r="AM230" i="8"/>
  <c r="AI231" i="8"/>
  <c r="AM232" i="8"/>
  <c r="AI233" i="8"/>
  <c r="AL235" i="8"/>
  <c r="AJ236" i="8"/>
  <c r="AO237" i="8"/>
  <c r="AL239" i="8"/>
  <c r="AJ240" i="8"/>
  <c r="AL241" i="8"/>
  <c r="AO241" i="8"/>
  <c r="AL243" i="8"/>
  <c r="AO243" i="8"/>
  <c r="AP244" i="8"/>
  <c r="AL245" i="8"/>
  <c r="AO245" i="8"/>
  <c r="AL247" i="8"/>
  <c r="AO247" i="8"/>
  <c r="Z249" i="8"/>
  <c r="AJ249" i="8" s="1"/>
  <c r="AI251" i="8"/>
  <c r="AI253" i="8"/>
  <c r="AI255" i="8"/>
  <c r="L263" i="8"/>
  <c r="AF263" i="8" s="1"/>
  <c r="AO304" i="8"/>
  <c r="AL304" i="8"/>
  <c r="AJ304" i="8"/>
  <c r="AP304" i="8"/>
  <c r="AN304" i="8"/>
  <c r="AM304" i="8"/>
  <c r="AK304" i="8"/>
  <c r="AI304" i="8"/>
  <c r="AI316" i="8"/>
  <c r="AO316" i="8"/>
  <c r="AN316" i="8"/>
  <c r="AL316" i="8"/>
  <c r="AM316" i="8"/>
  <c r="AK316" i="8"/>
  <c r="Y319" i="8"/>
  <c r="AI319" i="8" s="1"/>
  <c r="L319" i="8"/>
  <c r="AF319" i="8" s="1"/>
  <c r="Y329" i="8"/>
  <c r="AI329" i="8" s="1"/>
  <c r="L329" i="8"/>
  <c r="AF329" i="8" s="1"/>
  <c r="Y340" i="8"/>
  <c r="AI340" i="8" s="1"/>
  <c r="Z341" i="8"/>
  <c r="AJ341" i="8" s="1"/>
  <c r="L341" i="8"/>
  <c r="AF341" i="8" s="1"/>
  <c r="AK197" i="8"/>
  <c r="AK199" i="8"/>
  <c r="AK201" i="8"/>
  <c r="AK203" i="8"/>
  <c r="AK205" i="8"/>
  <c r="AO206" i="8"/>
  <c r="AK207" i="8"/>
  <c r="AO208" i="8"/>
  <c r="AK209" i="8"/>
  <c r="AO210" i="8"/>
  <c r="AK211" i="8"/>
  <c r="AO212" i="8"/>
  <c r="AK213" i="8"/>
  <c r="AO214" i="8"/>
  <c r="AK215" i="8"/>
  <c r="AO216" i="8"/>
  <c r="AK217" i="8"/>
  <c r="AO218" i="8"/>
  <c r="AK219" i="8"/>
  <c r="AO220" i="8"/>
  <c r="AK221" i="8"/>
  <c r="AO222" i="8"/>
  <c r="AK223" i="8"/>
  <c r="AO224" i="8"/>
  <c r="AK225" i="8"/>
  <c r="AO226" i="8"/>
  <c r="AK227" i="8"/>
  <c r="AO228" i="8"/>
  <c r="AK229" i="8"/>
  <c r="AO230" i="8"/>
  <c r="AK231" i="8"/>
  <c r="AO232" i="8"/>
  <c r="AK233" i="8"/>
  <c r="AK234" i="8"/>
  <c r="AM236" i="8"/>
  <c r="AK238" i="8"/>
  <c r="AM240" i="8"/>
  <c r="L267" i="8"/>
  <c r="AF267" i="8" s="1"/>
  <c r="AO276" i="8"/>
  <c r="AJ276" i="8"/>
  <c r="AP276" i="8"/>
  <c r="AN276" i="8"/>
  <c r="AM276" i="8"/>
  <c r="AL276" i="8"/>
  <c r="AK276" i="8"/>
  <c r="AI276" i="8"/>
  <c r="Y279" i="8"/>
  <c r="AI279" i="8" s="1"/>
  <c r="AO288" i="8"/>
  <c r="AL288" i="8"/>
  <c r="AJ288" i="8"/>
  <c r="AP288" i="8"/>
  <c r="AN288" i="8"/>
  <c r="AM288" i="8"/>
  <c r="AK288" i="8"/>
  <c r="AI288" i="8"/>
  <c r="AC300" i="8"/>
  <c r="AC17" i="8" s="1"/>
  <c r="L300" i="8"/>
  <c r="AF300" i="8" s="1"/>
  <c r="AE304" i="8"/>
  <c r="L304" i="8"/>
  <c r="AF304" i="8" s="1"/>
  <c r="AO308" i="8"/>
  <c r="AN308" i="8"/>
  <c r="AL308" i="8"/>
  <c r="AJ308" i="8"/>
  <c r="AP308" i="8"/>
  <c r="AM308" i="8"/>
  <c r="AK308" i="8"/>
  <c r="AI308" i="8"/>
  <c r="Z318" i="8"/>
  <c r="AJ318" i="8" s="1"/>
  <c r="L318" i="8"/>
  <c r="AF318" i="8" s="1"/>
  <c r="Y323" i="8"/>
  <c r="AI323" i="8" s="1"/>
  <c r="L323" i="8"/>
  <c r="AF323" i="8" s="1"/>
  <c r="AP208" i="8"/>
  <c r="AP210" i="8"/>
  <c r="AP212" i="8"/>
  <c r="AP214" i="8"/>
  <c r="AP216" i="8"/>
  <c r="AP218" i="8"/>
  <c r="AP220" i="8"/>
  <c r="AP224" i="8"/>
  <c r="AP226" i="8"/>
  <c r="AP228" i="8"/>
  <c r="AP230" i="8"/>
  <c r="AP232" i="8"/>
  <c r="L235" i="8"/>
  <c r="AF235" i="8" s="1"/>
  <c r="AN236" i="8"/>
  <c r="L239" i="8"/>
  <c r="AF239" i="8" s="1"/>
  <c r="AN240" i="8"/>
  <c r="AK275" i="8"/>
  <c r="AN275" i="8"/>
  <c r="AP275" i="8"/>
  <c r="AO275" i="8"/>
  <c r="AM275" i="8"/>
  <c r="AL275" i="8"/>
  <c r="AJ275" i="8"/>
  <c r="AI275" i="8"/>
  <c r="AA282" i="8"/>
  <c r="AA13" i="8" s="1"/>
  <c r="L282" i="8"/>
  <c r="AF282" i="8" s="1"/>
  <c r="Y305" i="8"/>
  <c r="L305" i="8"/>
  <c r="AF305" i="8" s="1"/>
  <c r="Y331" i="8"/>
  <c r="AI331" i="8" s="1"/>
  <c r="L331" i="8"/>
  <c r="AF331" i="8" s="1"/>
  <c r="AM197" i="8"/>
  <c r="AM199" i="8"/>
  <c r="AM201" i="8"/>
  <c r="AM203" i="8"/>
  <c r="AM205" i="8"/>
  <c r="AI206" i="8"/>
  <c r="AM207" i="8"/>
  <c r="AI208" i="8"/>
  <c r="AM209" i="8"/>
  <c r="AM211" i="8"/>
  <c r="AI212" i="8"/>
  <c r="AM213" i="8"/>
  <c r="AI214" i="8"/>
  <c r="AM215" i="8"/>
  <c r="AI216" i="8"/>
  <c r="AM217" i="8"/>
  <c r="AI218" i="8"/>
  <c r="AM219" i="8"/>
  <c r="AI220" i="8"/>
  <c r="AM221" i="8"/>
  <c r="AI222" i="8"/>
  <c r="AM223" i="8"/>
  <c r="AI224" i="8"/>
  <c r="AM225" i="8"/>
  <c r="AI226" i="8"/>
  <c r="AM227" i="8"/>
  <c r="AI228" i="8"/>
  <c r="AM229" i="8"/>
  <c r="AI230" i="8"/>
  <c r="AI232" i="8"/>
  <c r="AO235" i="8"/>
  <c r="AO236" i="8"/>
  <c r="AO239" i="8"/>
  <c r="AO240" i="8"/>
  <c r="AL249" i="8"/>
  <c r="AO249" i="8"/>
  <c r="Y250" i="8"/>
  <c r="AI250" i="8" s="1"/>
  <c r="L250" i="8"/>
  <c r="AF250" i="8" s="1"/>
  <c r="AL257" i="8"/>
  <c r="AK257" i="8"/>
  <c r="AO257" i="8"/>
  <c r="AN257" i="8"/>
  <c r="AP258" i="8"/>
  <c r="L280" i="8"/>
  <c r="AF280" i="8" s="1"/>
  <c r="Z280" i="8"/>
  <c r="AJ280" i="8" s="1"/>
  <c r="AN282" i="8"/>
  <c r="AA296" i="8"/>
  <c r="L296" i="8"/>
  <c r="AF296" i="8" s="1"/>
  <c r="Y327" i="8"/>
  <c r="AI327" i="8" s="1"/>
  <c r="L327" i="8"/>
  <c r="AF327" i="8" s="1"/>
  <c r="AN197" i="8"/>
  <c r="AN199" i="8"/>
  <c r="AN201" i="8"/>
  <c r="AN203" i="8"/>
  <c r="AN205" i="8"/>
  <c r="AJ206" i="8"/>
  <c r="L207" i="8"/>
  <c r="AF207" i="8" s="1"/>
  <c r="AN207" i="8"/>
  <c r="AJ208" i="8"/>
  <c r="L209" i="8"/>
  <c r="AF209" i="8" s="1"/>
  <c r="AN209" i="8"/>
  <c r="AJ210" i="8"/>
  <c r="L211" i="8"/>
  <c r="AF211" i="8" s="1"/>
  <c r="AN211" i="8"/>
  <c r="AJ212" i="8"/>
  <c r="L213" i="8"/>
  <c r="AF213" i="8" s="1"/>
  <c r="AN213" i="8"/>
  <c r="AJ214" i="8"/>
  <c r="L215" i="8"/>
  <c r="AF215" i="8" s="1"/>
  <c r="AN215" i="8"/>
  <c r="AJ216" i="8"/>
  <c r="L217" i="8"/>
  <c r="AF217" i="8" s="1"/>
  <c r="AN217" i="8"/>
  <c r="AJ218" i="8"/>
  <c r="L219" i="8"/>
  <c r="AF219" i="8" s="1"/>
  <c r="AN219" i="8"/>
  <c r="AJ220" i="8"/>
  <c r="L221" i="8"/>
  <c r="AF221" i="8" s="1"/>
  <c r="AN221" i="8"/>
  <c r="AJ222" i="8"/>
  <c r="L223" i="8"/>
  <c r="AF223" i="8" s="1"/>
  <c r="AN223" i="8"/>
  <c r="AJ224" i="8"/>
  <c r="L225" i="8"/>
  <c r="AF225" i="8" s="1"/>
  <c r="AN225" i="8"/>
  <c r="AJ226" i="8"/>
  <c r="L227" i="8"/>
  <c r="AF227" i="8" s="1"/>
  <c r="AN227" i="8"/>
  <c r="AJ228" i="8"/>
  <c r="L229" i="8"/>
  <c r="AF229" i="8" s="1"/>
  <c r="AN229" i="8"/>
  <c r="AJ230" i="8"/>
  <c r="L231" i="8"/>
  <c r="AF231" i="8" s="1"/>
  <c r="AN231" i="8"/>
  <c r="AJ232" i="8"/>
  <c r="L233" i="8"/>
  <c r="AF233" i="8" s="1"/>
  <c r="AP233" i="8" s="1"/>
  <c r="AN233" i="8"/>
  <c r="AL234" i="8"/>
  <c r="AI235" i="8"/>
  <c r="L236" i="8"/>
  <c r="AF236" i="8" s="1"/>
  <c r="AM237" i="8"/>
  <c r="AL238" i="8"/>
  <c r="AI239" i="8"/>
  <c r="L240" i="8"/>
  <c r="AF240" i="8" s="1"/>
  <c r="AN241" i="8"/>
  <c r="AN243" i="8"/>
  <c r="AN245" i="8"/>
  <c r="AI249" i="8"/>
  <c r="AI257" i="8"/>
  <c r="AM280" i="8"/>
  <c r="Y289" i="8"/>
  <c r="L289" i="8"/>
  <c r="AF289" i="8" s="1"/>
  <c r="Y307" i="8"/>
  <c r="L307" i="8"/>
  <c r="AF307" i="8" s="1"/>
  <c r="Y321" i="8"/>
  <c r="AI321" i="8" s="1"/>
  <c r="L321" i="8"/>
  <c r="AF321" i="8" s="1"/>
  <c r="Y378" i="8"/>
  <c r="AI378" i="8" s="1"/>
  <c r="L378" i="8"/>
  <c r="AF378" i="8" s="1"/>
  <c r="AK206" i="8"/>
  <c r="AK208" i="8"/>
  <c r="AK210" i="8"/>
  <c r="AK212" i="8"/>
  <c r="AK214" i="8"/>
  <c r="AK216" i="8"/>
  <c r="AK222" i="8"/>
  <c r="AK236" i="8"/>
  <c r="AK240" i="8"/>
  <c r="Z314" i="8"/>
  <c r="AJ314" i="8" s="1"/>
  <c r="Y333" i="8"/>
  <c r="AI333" i="8" s="1"/>
  <c r="L333" i="8"/>
  <c r="AF333" i="8" s="1"/>
  <c r="AK235" i="8"/>
  <c r="AI236" i="8"/>
  <c r="AK239" i="8"/>
  <c r="AI240" i="8"/>
  <c r="AM249" i="8"/>
  <c r="AL251" i="8"/>
  <c r="AK251" i="8"/>
  <c r="AJ251" i="8"/>
  <c r="AO251" i="8"/>
  <c r="AL253" i="8"/>
  <c r="AK253" i="8"/>
  <c r="AJ253" i="8"/>
  <c r="AO253" i="8"/>
  <c r="AL255" i="8"/>
  <c r="AK255" i="8"/>
  <c r="AJ255" i="8"/>
  <c r="AO255" i="8"/>
  <c r="AP257" i="8"/>
  <c r="L261" i="8"/>
  <c r="AF261" i="8" s="1"/>
  <c r="L302" i="8"/>
  <c r="AF302" i="8" s="1"/>
  <c r="Z302" i="8"/>
  <c r="Y325" i="8"/>
  <c r="AI325" i="8" s="1"/>
  <c r="L325" i="8"/>
  <c r="AF325" i="8" s="1"/>
  <c r="L259" i="8"/>
  <c r="AF259" i="8" s="1"/>
  <c r="AN259" i="8"/>
  <c r="AN261" i="8"/>
  <c r="AN263" i="8"/>
  <c r="AN265" i="8"/>
  <c r="L269" i="8"/>
  <c r="AF269" i="8" s="1"/>
  <c r="L271" i="8"/>
  <c r="AF271" i="8" s="1"/>
  <c r="L273" i="8"/>
  <c r="AF273" i="8" s="1"/>
  <c r="AK273" i="8"/>
  <c r="AN273" i="8"/>
  <c r="L274" i="8"/>
  <c r="AF274" i="8" s="1"/>
  <c r="AO274" i="8"/>
  <c r="AJ274" i="8"/>
  <c r="Y277" i="8"/>
  <c r="AI277" i="8" s="1"/>
  <c r="AO283" i="8"/>
  <c r="AC284" i="8"/>
  <c r="AM284" i="8" s="1"/>
  <c r="L288" i="8"/>
  <c r="AF288" i="8" s="1"/>
  <c r="AO294" i="8"/>
  <c r="AL294" i="8"/>
  <c r="AJ294" i="8"/>
  <c r="Y295" i="8"/>
  <c r="L295" i="8"/>
  <c r="AF295" i="8" s="1"/>
  <c r="AO306" i="8"/>
  <c r="AN306" i="8"/>
  <c r="AL306" i="8"/>
  <c r="AJ306" i="8"/>
  <c r="AK317" i="8"/>
  <c r="Z320" i="8"/>
  <c r="AJ320" i="8" s="1"/>
  <c r="L320" i="8"/>
  <c r="AF320" i="8" s="1"/>
  <c r="Z322" i="8"/>
  <c r="AJ322" i="8" s="1"/>
  <c r="L322" i="8"/>
  <c r="AF322" i="8" s="1"/>
  <c r="Z324" i="8"/>
  <c r="AJ324" i="8" s="1"/>
  <c r="L324" i="8"/>
  <c r="AF324" i="8" s="1"/>
  <c r="Z326" i="8"/>
  <c r="L326" i="8"/>
  <c r="AF326" i="8" s="1"/>
  <c r="Z328" i="8"/>
  <c r="AJ328" i="8" s="1"/>
  <c r="L328" i="8"/>
  <c r="AF328" i="8" s="1"/>
  <c r="Z330" i="8"/>
  <c r="AJ330" i="8" s="1"/>
  <c r="L330" i="8"/>
  <c r="AF330" i="8" s="1"/>
  <c r="Z332" i="8"/>
  <c r="AJ332" i="8" s="1"/>
  <c r="L332" i="8"/>
  <c r="AF332" i="8" s="1"/>
  <c r="Z334" i="8"/>
  <c r="AJ334" i="8" s="1"/>
  <c r="L334" i="8"/>
  <c r="AF334" i="8" s="1"/>
  <c r="Z336" i="8"/>
  <c r="AJ336" i="8" s="1"/>
  <c r="L336" i="8"/>
  <c r="AF336" i="8" s="1"/>
  <c r="Z357" i="8"/>
  <c r="AJ357" i="8" s="1"/>
  <c r="L357" i="8"/>
  <c r="AF357" i="8" s="1"/>
  <c r="L359" i="8"/>
  <c r="AF359" i="8" s="1"/>
  <c r="Z359" i="8"/>
  <c r="AK362" i="8"/>
  <c r="AK364" i="8"/>
  <c r="AA367" i="8"/>
  <c r="AK367" i="8" s="1"/>
  <c r="L367" i="8"/>
  <c r="AF367" i="8" s="1"/>
  <c r="AA594" i="8"/>
  <c r="L594" i="8"/>
  <c r="AF594" i="8" s="1"/>
  <c r="AK242" i="8"/>
  <c r="AK244" i="8"/>
  <c r="AK246" i="8"/>
  <c r="AK248" i="8"/>
  <c r="AK250" i="8"/>
  <c r="AK252" i="8"/>
  <c r="AK254" i="8"/>
  <c r="AK256" i="8"/>
  <c r="AK258" i="8"/>
  <c r="AO259" i="8"/>
  <c r="AK260" i="8"/>
  <c r="AO261" i="8"/>
  <c r="AK262" i="8"/>
  <c r="AO263" i="8"/>
  <c r="AK264" i="8"/>
  <c r="AO265" i="8"/>
  <c r="AK266" i="8"/>
  <c r="AO267" i="8"/>
  <c r="AK268" i="8"/>
  <c r="AO269" i="8"/>
  <c r="AK270" i="8"/>
  <c r="AO271" i="8"/>
  <c r="AK272" i="8"/>
  <c r="AI273" i="8"/>
  <c r="AI274" i="8"/>
  <c r="L275" i="8"/>
  <c r="AF275" i="8" s="1"/>
  <c r="Y275" i="8"/>
  <c r="Z278" i="8"/>
  <c r="AJ278" i="8" s="1"/>
  <c r="Z292" i="8"/>
  <c r="L294" i="8"/>
  <c r="AF294" i="8" s="1"/>
  <c r="AI294" i="8"/>
  <c r="AO300" i="8"/>
  <c r="AL300" i="8"/>
  <c r="AJ300" i="8"/>
  <c r="Y301" i="8"/>
  <c r="L301" i="8"/>
  <c r="AF301" i="8" s="1"/>
  <c r="AI306" i="8"/>
  <c r="AK311" i="8"/>
  <c r="L312" i="8"/>
  <c r="AF312" i="8" s="1"/>
  <c r="Z312" i="8"/>
  <c r="Y315" i="8"/>
  <c r="AI315" i="8" s="1"/>
  <c r="L315" i="8"/>
  <c r="AF315" i="8" s="1"/>
  <c r="AI318" i="8"/>
  <c r="AO318" i="8"/>
  <c r="AN318" i="8"/>
  <c r="AL318" i="8"/>
  <c r="AL339" i="8"/>
  <c r="AA343" i="8"/>
  <c r="AK343" i="8" s="1"/>
  <c r="L343" i="8"/>
  <c r="AF343" i="8" s="1"/>
  <c r="L349" i="8"/>
  <c r="AF349" i="8" s="1"/>
  <c r="AK380" i="8"/>
  <c r="AP259" i="8"/>
  <c r="AP263" i="8"/>
  <c r="AP265" i="8"/>
  <c r="AP271" i="8"/>
  <c r="AJ273" i="8"/>
  <c r="AK274" i="8"/>
  <c r="AK285" i="8"/>
  <c r="AN285" i="8"/>
  <c r="AO286" i="8"/>
  <c r="AJ286" i="8"/>
  <c r="AO290" i="8"/>
  <c r="AL290" i="8"/>
  <c r="AJ290" i="8"/>
  <c r="Y291" i="8"/>
  <c r="L291" i="8"/>
  <c r="AF291" i="8" s="1"/>
  <c r="AK294" i="8"/>
  <c r="AK306" i="8"/>
  <c r="AO314" i="8"/>
  <c r="AN314" i="8"/>
  <c r="AL314" i="8"/>
  <c r="AI320" i="8"/>
  <c r="AO320" i="8"/>
  <c r="AN320" i="8"/>
  <c r="AM320" i="8"/>
  <c r="AL320" i="8"/>
  <c r="AI322" i="8"/>
  <c r="AO322" i="8"/>
  <c r="AN322" i="8"/>
  <c r="AM322" i="8"/>
  <c r="AL322" i="8"/>
  <c r="AI324" i="8"/>
  <c r="AO324" i="8"/>
  <c r="AN324" i="8"/>
  <c r="AM324" i="8"/>
  <c r="AL324" i="8"/>
  <c r="AI326" i="8"/>
  <c r="AO326" i="8"/>
  <c r="AN326" i="8"/>
  <c r="AM326" i="8"/>
  <c r="AL326" i="8"/>
  <c r="AJ326" i="8"/>
  <c r="AI328" i="8"/>
  <c r="AO328" i="8"/>
  <c r="AN328" i="8"/>
  <c r="AM328" i="8"/>
  <c r="AL328" i="8"/>
  <c r="AI330" i="8"/>
  <c r="AO330" i="8"/>
  <c r="AN330" i="8"/>
  <c r="AM330" i="8"/>
  <c r="AL330" i="8"/>
  <c r="AI332" i="8"/>
  <c r="AO332" i="8"/>
  <c r="AN332" i="8"/>
  <c r="AM332" i="8"/>
  <c r="AL332" i="8"/>
  <c r="AI334" i="8"/>
  <c r="AO334" i="8"/>
  <c r="AN334" i="8"/>
  <c r="AM334" i="8"/>
  <c r="AL334" i="8"/>
  <c r="AK336" i="8"/>
  <c r="AN336" i="8"/>
  <c r="AI336" i="8"/>
  <c r="AO336" i="8"/>
  <c r="AM336" i="8"/>
  <c r="AO337" i="8"/>
  <c r="AJ337" i="8"/>
  <c r="AI337" i="8"/>
  <c r="AN337" i="8"/>
  <c r="AM337" i="8"/>
  <c r="AK337" i="8"/>
  <c r="AC347" i="8"/>
  <c r="AM347" i="8" s="1"/>
  <c r="L350" i="8"/>
  <c r="AF350" i="8" s="1"/>
  <c r="Y350" i="8"/>
  <c r="AI350" i="8" s="1"/>
  <c r="AP357" i="8"/>
  <c r="AO359" i="8"/>
  <c r="AL359" i="8"/>
  <c r="AJ359" i="8"/>
  <c r="AI359" i="8"/>
  <c r="AP359" i="8"/>
  <c r="AN359" i="8"/>
  <c r="AK359" i="8"/>
  <c r="AO361" i="8"/>
  <c r="AL361" i="8"/>
  <c r="AJ361" i="8"/>
  <c r="AN361" i="8"/>
  <c r="AM361" i="8"/>
  <c r="AK361" i="8"/>
  <c r="AI361" i="8"/>
  <c r="AK386" i="8"/>
  <c r="AM386" i="8"/>
  <c r="AN386" i="8"/>
  <c r="AL386" i="8"/>
  <c r="AO386" i="8"/>
  <c r="AJ386" i="8"/>
  <c r="AL273" i="8"/>
  <c r="AL274" i="8"/>
  <c r="AK283" i="8"/>
  <c r="AN283" i="8"/>
  <c r="AO284" i="8"/>
  <c r="AJ284" i="8"/>
  <c r="Y287" i="8"/>
  <c r="L290" i="8"/>
  <c r="AF290" i="8" s="1"/>
  <c r="AM294" i="8"/>
  <c r="AO296" i="8"/>
  <c r="AL296" i="8"/>
  <c r="AJ296" i="8"/>
  <c r="Y297" i="8"/>
  <c r="L297" i="8"/>
  <c r="AF297" i="8" s="1"/>
  <c r="AM306" i="8"/>
  <c r="Z310" i="8"/>
  <c r="Y313" i="8"/>
  <c r="AI313" i="8" s="1"/>
  <c r="L313" i="8"/>
  <c r="AF313" i="8" s="1"/>
  <c r="AK328" i="8"/>
  <c r="AK330" i="8"/>
  <c r="AK332" i="8"/>
  <c r="AK334" i="8"/>
  <c r="AL336" i="8"/>
  <c r="AL337" i="8"/>
  <c r="AK346" i="8"/>
  <c r="AN346" i="8"/>
  <c r="AM346" i="8"/>
  <c r="AL346" i="8"/>
  <c r="AJ346" i="8"/>
  <c r="AO347" i="8"/>
  <c r="AJ347" i="8"/>
  <c r="AP347" i="8"/>
  <c r="AL347" i="8"/>
  <c r="AK347" i="8"/>
  <c r="AI347" i="8"/>
  <c r="L351" i="8"/>
  <c r="AF351" i="8" s="1"/>
  <c r="Z351" i="8"/>
  <c r="Z373" i="8"/>
  <c r="AJ373" i="8" s="1"/>
  <c r="L373" i="8"/>
  <c r="AF373" i="8" s="1"/>
  <c r="L375" i="8"/>
  <c r="AF375" i="8" s="1"/>
  <c r="Z375" i="8"/>
  <c r="AJ375" i="8" s="1"/>
  <c r="L252" i="8"/>
  <c r="AF252" i="8" s="1"/>
  <c r="L254" i="8"/>
  <c r="AF254" i="8" s="1"/>
  <c r="L256" i="8"/>
  <c r="AF256" i="8" s="1"/>
  <c r="L258" i="8"/>
  <c r="AF258" i="8" s="1"/>
  <c r="AJ259" i="8"/>
  <c r="L260" i="8"/>
  <c r="AF260" i="8" s="1"/>
  <c r="AJ261" i="8"/>
  <c r="L262" i="8"/>
  <c r="AF262" i="8" s="1"/>
  <c r="AJ263" i="8"/>
  <c r="L264" i="8"/>
  <c r="AF264" i="8" s="1"/>
  <c r="L266" i="8"/>
  <c r="AF266" i="8" s="1"/>
  <c r="AJ267" i="8"/>
  <c r="L268" i="8"/>
  <c r="AF268" i="8" s="1"/>
  <c r="AJ269" i="8"/>
  <c r="L270" i="8"/>
  <c r="AF270" i="8" s="1"/>
  <c r="AJ271" i="8"/>
  <c r="L272" i="8"/>
  <c r="AF272" i="8" s="1"/>
  <c r="AM273" i="8"/>
  <c r="AM274" i="8"/>
  <c r="AK281" i="8"/>
  <c r="AN281" i="8"/>
  <c r="AO282" i="8"/>
  <c r="AJ282" i="8"/>
  <c r="AI284" i="8"/>
  <c r="L285" i="8"/>
  <c r="AF285" i="8" s="1"/>
  <c r="Y285" i="8"/>
  <c r="AI285" i="8" s="1"/>
  <c r="AJ285" i="8"/>
  <c r="AK286" i="8"/>
  <c r="AK290" i="8"/>
  <c r="AN294" i="8"/>
  <c r="AI296" i="8"/>
  <c r="AO302" i="8"/>
  <c r="AL302" i="8"/>
  <c r="AJ302" i="8"/>
  <c r="Y303" i="8"/>
  <c r="L303" i="8"/>
  <c r="AF303" i="8" s="1"/>
  <c r="AP306" i="8"/>
  <c r="L308" i="8"/>
  <c r="AF308" i="8" s="1"/>
  <c r="Z308" i="8"/>
  <c r="AO312" i="8"/>
  <c r="AN312" i="8"/>
  <c r="AL312" i="8"/>
  <c r="AJ312" i="8"/>
  <c r="AK314" i="8"/>
  <c r="AP322" i="8"/>
  <c r="AP326" i="8"/>
  <c r="AP330" i="8"/>
  <c r="AO346" i="8"/>
  <c r="AN347" i="8"/>
  <c r="AK352" i="8"/>
  <c r="AN352" i="8"/>
  <c r="AO352" i="8"/>
  <c r="AM352" i="8"/>
  <c r="AJ352" i="8"/>
  <c r="AO377" i="8"/>
  <c r="AL377" i="8"/>
  <c r="AJ377" i="8"/>
  <c r="AN377" i="8"/>
  <c r="AM377" i="8"/>
  <c r="AK377" i="8"/>
  <c r="AI377" i="8"/>
  <c r="L389" i="8"/>
  <c r="AF389" i="8" s="1"/>
  <c r="AP389" i="8" s="1"/>
  <c r="Z389" i="8"/>
  <c r="AJ389" i="8" s="1"/>
  <c r="AK259" i="8"/>
  <c r="AK261" i="8"/>
  <c r="AK263" i="8"/>
  <c r="AK265" i="8"/>
  <c r="AK267" i="8"/>
  <c r="AK269" i="8"/>
  <c r="AK271" i="8"/>
  <c r="AO273" i="8"/>
  <c r="AN274" i="8"/>
  <c r="AK279" i="8"/>
  <c r="AN279" i="8"/>
  <c r="AO280" i="8"/>
  <c r="L283" i="8"/>
  <c r="AF283" i="8" s="1"/>
  <c r="Y283" i="8"/>
  <c r="AI283" i="8" s="1"/>
  <c r="AJ283" i="8"/>
  <c r="AK284" i="8"/>
  <c r="AL285" i="8"/>
  <c r="AL286" i="8"/>
  <c r="AM290" i="8"/>
  <c r="AO292" i="8"/>
  <c r="AL292" i="8"/>
  <c r="AJ292" i="8"/>
  <c r="Y293" i="8"/>
  <c r="L293" i="8"/>
  <c r="AF293" i="8" s="1"/>
  <c r="AP294" i="8"/>
  <c r="AK296" i="8"/>
  <c r="L306" i="8"/>
  <c r="AF306" i="8" s="1"/>
  <c r="Z306" i="8"/>
  <c r="Y311" i="8"/>
  <c r="AI311" i="8" s="1"/>
  <c r="L311" i="8"/>
  <c r="AF311" i="8" s="1"/>
  <c r="AP311" i="8" s="1"/>
  <c r="AM314" i="8"/>
  <c r="AK315" i="8"/>
  <c r="Z316" i="8"/>
  <c r="AJ316" i="8" s="1"/>
  <c r="L316" i="8"/>
  <c r="AF316" i="8" s="1"/>
  <c r="Y317" i="8"/>
  <c r="AI317" i="8" s="1"/>
  <c r="L317" i="8"/>
  <c r="AF317" i="8" s="1"/>
  <c r="L337" i="8"/>
  <c r="AF337" i="8" s="1"/>
  <c r="AP274" i="8"/>
  <c r="AK277" i="8"/>
  <c r="AN277" i="8"/>
  <c r="AO278" i="8"/>
  <c r="AI280" i="8"/>
  <c r="L281" i="8"/>
  <c r="AF281" i="8" s="1"/>
  <c r="Y281" i="8"/>
  <c r="AI281" i="8" s="1"/>
  <c r="AJ281" i="8"/>
  <c r="AK282" i="8"/>
  <c r="AL283" i="8"/>
  <c r="AL284" i="8"/>
  <c r="AM285" i="8"/>
  <c r="AM286" i="8"/>
  <c r="AN290" i="8"/>
  <c r="AI292" i="8"/>
  <c r="AM296" i="8"/>
  <c r="AO298" i="8"/>
  <c r="AL298" i="8"/>
  <c r="AJ298" i="8"/>
  <c r="Y299" i="8"/>
  <c r="L299" i="8"/>
  <c r="AF299" i="8" s="1"/>
  <c r="AK302" i="8"/>
  <c r="Y309" i="8"/>
  <c r="L309" i="8"/>
  <c r="AF309" i="8" s="1"/>
  <c r="AO310" i="8"/>
  <c r="AN310" i="8"/>
  <c r="AL310" i="8"/>
  <c r="AJ310" i="8"/>
  <c r="AK312" i="8"/>
  <c r="AP314" i="8"/>
  <c r="Y360" i="8"/>
  <c r="AI360" i="8" s="1"/>
  <c r="L360" i="8"/>
  <c r="AF360" i="8" s="1"/>
  <c r="Y362" i="8"/>
  <c r="AI362" i="8" s="1"/>
  <c r="L362" i="8"/>
  <c r="AF362" i="8" s="1"/>
  <c r="AN287" i="8"/>
  <c r="AN289" i="8"/>
  <c r="AN291" i="8"/>
  <c r="AN293" i="8"/>
  <c r="AN295" i="8"/>
  <c r="AN297" i="8"/>
  <c r="AN299" i="8"/>
  <c r="AN301" i="8"/>
  <c r="AN303" i="8"/>
  <c r="AN305" i="8"/>
  <c r="AN307" i="8"/>
  <c r="AN309" i="8"/>
  <c r="AN311" i="8"/>
  <c r="AN313" i="8"/>
  <c r="AN315" i="8"/>
  <c r="AN317" i="8"/>
  <c r="AN319" i="8"/>
  <c r="AN321" i="8"/>
  <c r="AN323" i="8"/>
  <c r="AN325" i="8"/>
  <c r="AN327" i="8"/>
  <c r="AN329" i="8"/>
  <c r="AN331" i="8"/>
  <c r="AN333" i="8"/>
  <c r="AN335" i="8"/>
  <c r="Z339" i="8"/>
  <c r="AJ339" i="8" s="1"/>
  <c r="AM340" i="8"/>
  <c r="AM341" i="8"/>
  <c r="AK348" i="8"/>
  <c r="AN348" i="8"/>
  <c r="AO349" i="8"/>
  <c r="AJ349" i="8"/>
  <c r="AI351" i="8"/>
  <c r="L352" i="8"/>
  <c r="AF352" i="8" s="1"/>
  <c r="Y352" i="8"/>
  <c r="AI352" i="8" s="1"/>
  <c r="AO355" i="8"/>
  <c r="AL355" i="8"/>
  <c r="AJ355" i="8"/>
  <c r="Y356" i="8"/>
  <c r="AI356" i="8" s="1"/>
  <c r="L356" i="8"/>
  <c r="AF356" i="8" s="1"/>
  <c r="AP356" i="8" s="1"/>
  <c r="AK358" i="8"/>
  <c r="Z363" i="8"/>
  <c r="AJ363" i="8" s="1"/>
  <c r="AI365" i="8"/>
  <c r="AO371" i="8"/>
  <c r="AL371" i="8"/>
  <c r="AJ371" i="8"/>
  <c r="Y372" i="8"/>
  <c r="AI372" i="8" s="1"/>
  <c r="L372" i="8"/>
  <c r="AF372" i="8" s="1"/>
  <c r="AP372" i="8" s="1"/>
  <c r="AK374" i="8"/>
  <c r="AK375" i="8"/>
  <c r="Z379" i="8"/>
  <c r="AJ379" i="8" s="1"/>
  <c r="AI385" i="8"/>
  <c r="AO385" i="8"/>
  <c r="AN385" i="8"/>
  <c r="AL385" i="8"/>
  <c r="AA402" i="8"/>
  <c r="L402" i="8"/>
  <c r="AF402" i="8" s="1"/>
  <c r="AP287" i="8"/>
  <c r="AP289" i="8"/>
  <c r="AP291" i="8"/>
  <c r="AP293" i="8"/>
  <c r="AP295" i="8"/>
  <c r="AP297" i="8"/>
  <c r="AP299" i="8"/>
  <c r="AP301" i="8"/>
  <c r="AP303" i="8"/>
  <c r="AP305" i="8"/>
  <c r="AP307" i="8"/>
  <c r="AP309" i="8"/>
  <c r="AP313" i="8"/>
  <c r="AP329" i="8"/>
  <c r="AK344" i="8"/>
  <c r="AN344" i="8"/>
  <c r="L345" i="8"/>
  <c r="AF345" i="8" s="1"/>
  <c r="AO345" i="8"/>
  <c r="AJ345" i="8"/>
  <c r="L348" i="8"/>
  <c r="AF348" i="8" s="1"/>
  <c r="Y348" i="8"/>
  <c r="AI348" i="8" s="1"/>
  <c r="AL350" i="8"/>
  <c r="AL351" i="8"/>
  <c r="AK354" i="8"/>
  <c r="L361" i="8"/>
  <c r="AF361" i="8" s="1"/>
  <c r="AM365" i="8"/>
  <c r="AO367" i="8"/>
  <c r="AL367" i="8"/>
  <c r="AJ367" i="8"/>
  <c r="Y368" i="8"/>
  <c r="AI368" i="8" s="1"/>
  <c r="L368" i="8"/>
  <c r="AF368" i="8" s="1"/>
  <c r="AK370" i="8"/>
  <c r="L377" i="8"/>
  <c r="AF377" i="8" s="1"/>
  <c r="Z381" i="8"/>
  <c r="AJ381" i="8" s="1"/>
  <c r="L381" i="8"/>
  <c r="AF381" i="8" s="1"/>
  <c r="Y382" i="8"/>
  <c r="AI382" i="8" s="1"/>
  <c r="L382" i="8"/>
  <c r="AF382" i="8" s="1"/>
  <c r="AO387" i="8"/>
  <c r="AI387" i="8"/>
  <c r="AM387" i="8"/>
  <c r="AL387" i="8"/>
  <c r="AJ387" i="8"/>
  <c r="Y434" i="8"/>
  <c r="AI434" i="8" s="1"/>
  <c r="L434" i="8"/>
  <c r="AF434" i="8" s="1"/>
  <c r="AP434" i="8" s="1"/>
  <c r="AK342" i="8"/>
  <c r="AN342" i="8"/>
  <c r="AO343" i="8"/>
  <c r="AJ343" i="8"/>
  <c r="L346" i="8"/>
  <c r="AF346" i="8" s="1"/>
  <c r="Y346" i="8"/>
  <c r="AI346" i="8" s="1"/>
  <c r="AO357" i="8"/>
  <c r="AL357" i="8"/>
  <c r="Y358" i="8"/>
  <c r="AI358" i="8" s="1"/>
  <c r="L358" i="8"/>
  <c r="AF358" i="8" s="1"/>
  <c r="AK360" i="8"/>
  <c r="AN365" i="8"/>
  <c r="AO373" i="8"/>
  <c r="AL373" i="8"/>
  <c r="Y374" i="8"/>
  <c r="AI374" i="8" s="1"/>
  <c r="L374" i="8"/>
  <c r="AF374" i="8" s="1"/>
  <c r="AP374" i="8" s="1"/>
  <c r="AK376" i="8"/>
  <c r="AK388" i="8"/>
  <c r="AM388" i="8"/>
  <c r="AP388" i="8"/>
  <c r="AN388" i="8"/>
  <c r="AL388" i="8"/>
  <c r="AI388" i="8"/>
  <c r="Y424" i="8"/>
  <c r="AI424" i="8" s="1"/>
  <c r="L424" i="8"/>
  <c r="AF424" i="8" s="1"/>
  <c r="AK340" i="8"/>
  <c r="AN340" i="8"/>
  <c r="AO341" i="8"/>
  <c r="AI343" i="8"/>
  <c r="L344" i="8"/>
  <c r="AF344" i="8" s="1"/>
  <c r="Y344" i="8"/>
  <c r="AI344" i="8" s="1"/>
  <c r="AO350" i="8"/>
  <c r="AN351" i="8"/>
  <c r="AI357" i="8"/>
  <c r="AO363" i="8"/>
  <c r="AL363" i="8"/>
  <c r="Y364" i="8"/>
  <c r="AI364" i="8" s="1"/>
  <c r="L364" i="8"/>
  <c r="AF364" i="8" s="1"/>
  <c r="AP364" i="8" s="1"/>
  <c r="AK366" i="8"/>
  <c r="AI373" i="8"/>
  <c r="AO379" i="8"/>
  <c r="AL379" i="8"/>
  <c r="Y380" i="8"/>
  <c r="AI380" i="8" s="1"/>
  <c r="L380" i="8"/>
  <c r="AF380" i="8" s="1"/>
  <c r="AI381" i="8"/>
  <c r="AO381" i="8"/>
  <c r="AN381" i="8"/>
  <c r="AL381" i="8"/>
  <c r="Z383" i="8"/>
  <c r="AJ383" i="8" s="1"/>
  <c r="L383" i="8"/>
  <c r="AF383" i="8" s="1"/>
  <c r="Y384" i="8"/>
  <c r="L384" i="8"/>
  <c r="AJ388" i="8"/>
  <c r="AO389" i="8"/>
  <c r="AN389" i="8"/>
  <c r="AL389" i="8"/>
  <c r="AI389" i="8"/>
  <c r="AK389" i="8"/>
  <c r="L392" i="8"/>
  <c r="AF392" i="8" s="1"/>
  <c r="Y398" i="8"/>
  <c r="AI398" i="8" s="1"/>
  <c r="L398" i="8"/>
  <c r="AF398" i="8" s="1"/>
  <c r="AP398" i="8" s="1"/>
  <c r="L458" i="8"/>
  <c r="AF458" i="8" s="1"/>
  <c r="Y458" i="8"/>
  <c r="AI458" i="8" s="1"/>
  <c r="AK338" i="8"/>
  <c r="AN338" i="8"/>
  <c r="AO339" i="8"/>
  <c r="AI341" i="8"/>
  <c r="L342" i="8"/>
  <c r="AF342" i="8" s="1"/>
  <c r="Y342" i="8"/>
  <c r="AI342" i="8" s="1"/>
  <c r="AJ342" i="8"/>
  <c r="AL344" i="8"/>
  <c r="AL345" i="8"/>
  <c r="AO348" i="8"/>
  <c r="AN349" i="8"/>
  <c r="AO353" i="8"/>
  <c r="AL353" i="8"/>
  <c r="AJ353" i="8"/>
  <c r="Y354" i="8"/>
  <c r="AI354" i="8" s="1"/>
  <c r="L354" i="8"/>
  <c r="AF354" i="8" s="1"/>
  <c r="AP355" i="8"/>
  <c r="AK356" i="8"/>
  <c r="AK357" i="8"/>
  <c r="AI363" i="8"/>
  <c r="AM367" i="8"/>
  <c r="AO369" i="8"/>
  <c r="AL369" i="8"/>
  <c r="AJ369" i="8"/>
  <c r="Y370" i="8"/>
  <c r="AI370" i="8" s="1"/>
  <c r="L370" i="8"/>
  <c r="AF370" i="8" s="1"/>
  <c r="AP371" i="8"/>
  <c r="AK372" i="8"/>
  <c r="AK373" i="8"/>
  <c r="AI379" i="8"/>
  <c r="AK381" i="8"/>
  <c r="AK382" i="8"/>
  <c r="L387" i="8"/>
  <c r="AF387" i="8" s="1"/>
  <c r="AO388" i="8"/>
  <c r="AM389" i="8"/>
  <c r="AO375" i="8"/>
  <c r="AL375" i="8"/>
  <c r="Y376" i="8"/>
  <c r="AI376" i="8" s="1"/>
  <c r="L376" i="8"/>
  <c r="AF376" i="8" s="1"/>
  <c r="AK378" i="8"/>
  <c r="AK379" i="8"/>
  <c r="AM381" i="8"/>
  <c r="AI383" i="8"/>
  <c r="AO383" i="8"/>
  <c r="AN383" i="8"/>
  <c r="AL383" i="8"/>
  <c r="Z385" i="8"/>
  <c r="AJ385" i="8" s="1"/>
  <c r="L385" i="8"/>
  <c r="AF385" i="8" s="1"/>
  <c r="Y386" i="8"/>
  <c r="AI386" i="8" s="1"/>
  <c r="L386" i="8"/>
  <c r="AF386" i="8" s="1"/>
  <c r="L393" i="8"/>
  <c r="AF393" i="8" s="1"/>
  <c r="Z393" i="8"/>
  <c r="AJ393" i="8" s="1"/>
  <c r="L338" i="8"/>
  <c r="AF338" i="8" s="1"/>
  <c r="Y338" i="8"/>
  <c r="AI338" i="8" s="1"/>
  <c r="AM342" i="8"/>
  <c r="AM343" i="8"/>
  <c r="AK350" i="8"/>
  <c r="AN350" i="8"/>
  <c r="AO351" i="8"/>
  <c r="AJ351" i="8"/>
  <c r="AO365" i="8"/>
  <c r="AL365" i="8"/>
  <c r="AJ365" i="8"/>
  <c r="Y366" i="8"/>
  <c r="AI366" i="8" s="1"/>
  <c r="L366" i="8"/>
  <c r="AF366" i="8" s="1"/>
  <c r="AK368" i="8"/>
  <c r="AO399" i="8"/>
  <c r="AN399" i="8"/>
  <c r="AL399" i="8"/>
  <c r="AI399" i="8"/>
  <c r="AM399" i="8"/>
  <c r="AK399" i="8"/>
  <c r="AN354" i="8"/>
  <c r="AN356" i="8"/>
  <c r="AN358" i="8"/>
  <c r="AN360" i="8"/>
  <c r="AN362" i="8"/>
  <c r="AN364" i="8"/>
  <c r="AN366" i="8"/>
  <c r="AN368" i="8"/>
  <c r="AN370" i="8"/>
  <c r="AN372" i="8"/>
  <c r="AN374" i="8"/>
  <c r="AN376" i="8"/>
  <c r="AN378" i="8"/>
  <c r="AN380" i="8"/>
  <c r="AN382" i="8"/>
  <c r="AN384" i="8"/>
  <c r="AK394" i="8"/>
  <c r="L395" i="8"/>
  <c r="AF395" i="8" s="1"/>
  <c r="Z395" i="8"/>
  <c r="AO401" i="8"/>
  <c r="AN401" i="8"/>
  <c r="AL401" i="8"/>
  <c r="AI401" i="8"/>
  <c r="AJ403" i="8"/>
  <c r="AK405" i="8"/>
  <c r="AK410" i="8"/>
  <c r="L417" i="8"/>
  <c r="AF417" i="8" s="1"/>
  <c r="AK430" i="8"/>
  <c r="AP442" i="8"/>
  <c r="AN452" i="8"/>
  <c r="AP469" i="8"/>
  <c r="L500" i="8"/>
  <c r="AF500" i="8" s="1"/>
  <c r="AE500" i="8"/>
  <c r="AO500" i="8" s="1"/>
  <c r="AP380" i="8"/>
  <c r="AK390" i="8"/>
  <c r="L391" i="8"/>
  <c r="AF391" i="8" s="1"/>
  <c r="Z391" i="8"/>
  <c r="AJ391" i="8" s="1"/>
  <c r="L394" i="8"/>
  <c r="AF394" i="8" s="1"/>
  <c r="AO397" i="8"/>
  <c r="AN397" i="8"/>
  <c r="AL397" i="8"/>
  <c r="AI397" i="8"/>
  <c r="AK406" i="8"/>
  <c r="L407" i="8"/>
  <c r="AF407" i="8" s="1"/>
  <c r="Z407" i="8"/>
  <c r="AJ407" i="8" s="1"/>
  <c r="L409" i="8"/>
  <c r="AF409" i="8" s="1"/>
  <c r="AP409" i="8" s="1"/>
  <c r="Z409" i="8"/>
  <c r="AJ409" i="8" s="1"/>
  <c r="L410" i="8"/>
  <c r="AF410" i="8" s="1"/>
  <c r="L413" i="8"/>
  <c r="AF413" i="8" s="1"/>
  <c r="AK416" i="8"/>
  <c r="L420" i="8"/>
  <c r="AF420" i="8" s="1"/>
  <c r="L430" i="8"/>
  <c r="AF430" i="8" s="1"/>
  <c r="L439" i="8"/>
  <c r="AF439" i="8" s="1"/>
  <c r="AJ449" i="8"/>
  <c r="AO449" i="8"/>
  <c r="AL449" i="8"/>
  <c r="AP449" i="8"/>
  <c r="AN449" i="8"/>
  <c r="AM449" i="8"/>
  <c r="AK449" i="8"/>
  <c r="AI449" i="8"/>
  <c r="AO395" i="8"/>
  <c r="AN395" i="8"/>
  <c r="AL395" i="8"/>
  <c r="AI395" i="8"/>
  <c r="L405" i="8"/>
  <c r="AF405" i="8" s="1"/>
  <c r="Z405" i="8"/>
  <c r="AJ405" i="8" s="1"/>
  <c r="L408" i="8"/>
  <c r="AF408" i="8" s="1"/>
  <c r="L419" i="8"/>
  <c r="AF419" i="8" s="1"/>
  <c r="L429" i="8"/>
  <c r="AF429" i="8" s="1"/>
  <c r="AN448" i="8"/>
  <c r="AK448" i="8"/>
  <c r="AP448" i="8"/>
  <c r="AO448" i="8"/>
  <c r="AM448" i="8"/>
  <c r="AL448" i="8"/>
  <c r="AJ448" i="8"/>
  <c r="AI448" i="8"/>
  <c r="AJ459" i="8"/>
  <c r="AI459" i="8"/>
  <c r="AO459" i="8"/>
  <c r="AL459" i="8"/>
  <c r="AN459" i="8"/>
  <c r="AM459" i="8"/>
  <c r="AK459" i="8"/>
  <c r="AO393" i="8"/>
  <c r="AN393" i="8"/>
  <c r="AL393" i="8"/>
  <c r="AI393" i="8"/>
  <c r="AJ395" i="8"/>
  <c r="L403" i="8"/>
  <c r="AF403" i="8" s="1"/>
  <c r="Z403" i="8"/>
  <c r="L406" i="8"/>
  <c r="AF406" i="8" s="1"/>
  <c r="AP406" i="8" s="1"/>
  <c r="AK412" i="8"/>
  <c r="AP423" i="8"/>
  <c r="L425" i="8"/>
  <c r="AF425" i="8" s="1"/>
  <c r="AP425" i="8" s="1"/>
  <c r="AP433" i="8"/>
  <c r="L435" i="8"/>
  <c r="AF435" i="8" s="1"/>
  <c r="AP438" i="8"/>
  <c r="L445" i="8"/>
  <c r="AF445" i="8" s="1"/>
  <c r="AE461" i="8"/>
  <c r="AO461" i="8" s="1"/>
  <c r="L461" i="8"/>
  <c r="AF461" i="8" s="1"/>
  <c r="AO391" i="8"/>
  <c r="AN391" i="8"/>
  <c r="AL391" i="8"/>
  <c r="AI391" i="8"/>
  <c r="AK395" i="8"/>
  <c r="AM397" i="8"/>
  <c r="AK400" i="8"/>
  <c r="L401" i="8"/>
  <c r="AF401" i="8" s="1"/>
  <c r="Z401" i="8"/>
  <c r="L404" i="8"/>
  <c r="AF404" i="8" s="1"/>
  <c r="AO407" i="8"/>
  <c r="AN407" i="8"/>
  <c r="AL407" i="8"/>
  <c r="AI407" i="8"/>
  <c r="L415" i="8"/>
  <c r="AF415" i="8" s="1"/>
  <c r="AK418" i="8"/>
  <c r="L422" i="8"/>
  <c r="AF422" i="8" s="1"/>
  <c r="AK428" i="8"/>
  <c r="L432" i="8"/>
  <c r="AF432" i="8" s="1"/>
  <c r="AP432" i="8" s="1"/>
  <c r="AP439" i="8"/>
  <c r="L441" i="8"/>
  <c r="AF441" i="8" s="1"/>
  <c r="AP441" i="8" s="1"/>
  <c r="L443" i="8"/>
  <c r="AF443" i="8" s="1"/>
  <c r="L450" i="8"/>
  <c r="AF450" i="8" s="1"/>
  <c r="Y450" i="8"/>
  <c r="AI450" i="8" s="1"/>
  <c r="L399" i="8"/>
  <c r="AF399" i="8" s="1"/>
  <c r="Z399" i="8"/>
  <c r="AJ399" i="8" s="1"/>
  <c r="AO405" i="8"/>
  <c r="AN405" i="8"/>
  <c r="AL405" i="8"/>
  <c r="AI405" i="8"/>
  <c r="L421" i="8"/>
  <c r="AF421" i="8" s="1"/>
  <c r="L431" i="8"/>
  <c r="AF431" i="8" s="1"/>
  <c r="AC457" i="8"/>
  <c r="L457" i="8"/>
  <c r="AF457" i="8" s="1"/>
  <c r="Z467" i="8"/>
  <c r="AJ467" i="8" s="1"/>
  <c r="L467" i="8"/>
  <c r="AF467" i="8" s="1"/>
  <c r="AM393" i="8"/>
  <c r="AP395" i="8"/>
  <c r="AK396" i="8"/>
  <c r="L397" i="8"/>
  <c r="AF397" i="8" s="1"/>
  <c r="Z397" i="8"/>
  <c r="AJ397" i="8" s="1"/>
  <c r="AO403" i="8"/>
  <c r="AN403" i="8"/>
  <c r="AL403" i="8"/>
  <c r="AI403" i="8"/>
  <c r="L411" i="8"/>
  <c r="AF411" i="8" s="1"/>
  <c r="AK414" i="8"/>
  <c r="L427" i="8"/>
  <c r="AF427" i="8" s="1"/>
  <c r="L437" i="8"/>
  <c r="AF437" i="8" s="1"/>
  <c r="AP440" i="8"/>
  <c r="Y472" i="8"/>
  <c r="AI472" i="8" s="1"/>
  <c r="L472" i="8"/>
  <c r="AF472" i="8" s="1"/>
  <c r="Z477" i="8"/>
  <c r="AJ477" i="8" s="1"/>
  <c r="L477" i="8"/>
  <c r="AF477" i="8" s="1"/>
  <c r="AE494" i="8"/>
  <c r="AO494" i="8" s="1"/>
  <c r="L494" i="8"/>
  <c r="AF494" i="8" s="1"/>
  <c r="AM390" i="8"/>
  <c r="AM392" i="8"/>
  <c r="AM394" i="8"/>
  <c r="AM396" i="8"/>
  <c r="AM398" i="8"/>
  <c r="AM400" i="8"/>
  <c r="AM402" i="8"/>
  <c r="AM404" i="8"/>
  <c r="AM406" i="8"/>
  <c r="AM408" i="8"/>
  <c r="AI409" i="8"/>
  <c r="AM410" i="8"/>
  <c r="Z411" i="8"/>
  <c r="AJ411" i="8" s="1"/>
  <c r="AI411" i="8"/>
  <c r="AM412" i="8"/>
  <c r="Z413" i="8"/>
  <c r="AJ413" i="8" s="1"/>
  <c r="AI413" i="8"/>
  <c r="AM414" i="8"/>
  <c r="Z415" i="8"/>
  <c r="AJ415" i="8" s="1"/>
  <c r="AI415" i="8"/>
  <c r="AM416" i="8"/>
  <c r="Z417" i="8"/>
  <c r="AJ417" i="8" s="1"/>
  <c r="AI417" i="8"/>
  <c r="AM418" i="8"/>
  <c r="Z419" i="8"/>
  <c r="AJ419" i="8" s="1"/>
  <c r="AI419" i="8"/>
  <c r="AM420" i="8"/>
  <c r="Z421" i="8"/>
  <c r="AJ421" i="8" s="1"/>
  <c r="AI421" i="8"/>
  <c r="AM422" i="8"/>
  <c r="Z423" i="8"/>
  <c r="AJ423" i="8" s="1"/>
  <c r="AI423" i="8"/>
  <c r="AM424" i="8"/>
  <c r="Z425" i="8"/>
  <c r="AJ425" i="8" s="1"/>
  <c r="AI425" i="8"/>
  <c r="AM426" i="8"/>
  <c r="Z427" i="8"/>
  <c r="AI427" i="8"/>
  <c r="AM428" i="8"/>
  <c r="Z429" i="8"/>
  <c r="AJ429" i="8" s="1"/>
  <c r="AI429" i="8"/>
  <c r="AM430" i="8"/>
  <c r="Z431" i="8"/>
  <c r="AJ431" i="8" s="1"/>
  <c r="AI431" i="8"/>
  <c r="AM432" i="8"/>
  <c r="Z433" i="8"/>
  <c r="AJ433" i="8" s="1"/>
  <c r="AI433" i="8"/>
  <c r="AM434" i="8"/>
  <c r="Z435" i="8"/>
  <c r="AJ435" i="8" s="1"/>
  <c r="AI435" i="8"/>
  <c r="AM436" i="8"/>
  <c r="Z437" i="8"/>
  <c r="AJ437" i="8" s="1"/>
  <c r="AI437" i="8"/>
  <c r="Z439" i="8"/>
  <c r="AJ439" i="8" s="1"/>
  <c r="AI439" i="8"/>
  <c r="Z441" i="8"/>
  <c r="AJ441" i="8" s="1"/>
  <c r="AI441" i="8"/>
  <c r="Z443" i="8"/>
  <c r="AJ443" i="8" s="1"/>
  <c r="AI443" i="8"/>
  <c r="Z445" i="8"/>
  <c r="AJ445" i="8" s="1"/>
  <c r="AI445" i="8"/>
  <c r="Z447" i="8"/>
  <c r="AJ447" i="8" s="1"/>
  <c r="AI447" i="8"/>
  <c r="Z451" i="8"/>
  <c r="AJ451" i="8" s="1"/>
  <c r="L453" i="8"/>
  <c r="AF453" i="8" s="1"/>
  <c r="AI453" i="8"/>
  <c r="L460" i="8"/>
  <c r="AF460" i="8" s="1"/>
  <c r="Y460" i="8"/>
  <c r="AI460" i="8" s="1"/>
  <c r="AJ461" i="8"/>
  <c r="AI461" i="8"/>
  <c r="AL461" i="8"/>
  <c r="AK463" i="8"/>
  <c r="L465" i="8"/>
  <c r="AF465" i="8" s="1"/>
  <c r="AN468" i="8"/>
  <c r="Y480" i="8"/>
  <c r="AI480" i="8" s="1"/>
  <c r="L480" i="8"/>
  <c r="AF480" i="8" s="1"/>
  <c r="AO483" i="8"/>
  <c r="AN483" i="8"/>
  <c r="AL483" i="8"/>
  <c r="AM483" i="8"/>
  <c r="AK483" i="8"/>
  <c r="AI483" i="8"/>
  <c r="L485" i="8"/>
  <c r="AF485" i="8" s="1"/>
  <c r="Z485" i="8"/>
  <c r="AJ485" i="8" s="1"/>
  <c r="L489" i="8"/>
  <c r="AF489" i="8" s="1"/>
  <c r="Z489" i="8"/>
  <c r="L492" i="8"/>
  <c r="AF492" i="8" s="1"/>
  <c r="AK496" i="8"/>
  <c r="AJ455" i="8"/>
  <c r="AO455" i="8"/>
  <c r="AL455" i="8"/>
  <c r="L456" i="8"/>
  <c r="AF456" i="8" s="1"/>
  <c r="Y456" i="8"/>
  <c r="AI456" i="8" s="1"/>
  <c r="AJ457" i="8"/>
  <c r="AI457" i="8"/>
  <c r="AO457" i="8"/>
  <c r="AL457" i="8"/>
  <c r="Y505" i="8"/>
  <c r="AI505" i="8" s="1"/>
  <c r="AA512" i="8"/>
  <c r="AK512" i="8" s="1"/>
  <c r="L512" i="8"/>
  <c r="AF512" i="8" s="1"/>
  <c r="AI520" i="8"/>
  <c r="AN520" i="8"/>
  <c r="AM520" i="8"/>
  <c r="AK520" i="8"/>
  <c r="AJ520" i="8"/>
  <c r="AO520" i="8"/>
  <c r="AP390" i="8"/>
  <c r="AP400" i="8"/>
  <c r="AP408" i="8"/>
  <c r="AL409" i="8"/>
  <c r="AP410" i="8"/>
  <c r="AL411" i="8"/>
  <c r="AL413" i="8"/>
  <c r="AP414" i="8"/>
  <c r="AL415" i="8"/>
  <c r="AP416" i="8"/>
  <c r="AL417" i="8"/>
  <c r="AP418" i="8"/>
  <c r="AL419" i="8"/>
  <c r="AL421" i="8"/>
  <c r="AL423" i="8"/>
  <c r="AL425" i="8"/>
  <c r="AP426" i="8"/>
  <c r="AL427" i="8"/>
  <c r="AP428" i="8"/>
  <c r="AL429" i="8"/>
  <c r="AL431" i="8"/>
  <c r="AL433" i="8"/>
  <c r="AL435" i="8"/>
  <c r="AL437" i="8"/>
  <c r="AL439" i="8"/>
  <c r="AL441" i="8"/>
  <c r="AL443" i="8"/>
  <c r="AL445" i="8"/>
  <c r="AL447" i="8"/>
  <c r="L455" i="8"/>
  <c r="AF455" i="8" s="1"/>
  <c r="AI455" i="8"/>
  <c r="AK457" i="8"/>
  <c r="L459" i="8"/>
  <c r="AF459" i="8" s="1"/>
  <c r="AN461" i="8"/>
  <c r="AN462" i="8"/>
  <c r="AE469" i="8"/>
  <c r="AO469" i="8" s="1"/>
  <c r="L470" i="8"/>
  <c r="AF470" i="8" s="1"/>
  <c r="AP470" i="8" s="1"/>
  <c r="Y470" i="8"/>
  <c r="AI470" i="8" s="1"/>
  <c r="Y478" i="8"/>
  <c r="AI478" i="8" s="1"/>
  <c r="L478" i="8"/>
  <c r="AF478" i="8" s="1"/>
  <c r="Z481" i="8"/>
  <c r="AJ481" i="8" s="1"/>
  <c r="L481" i="8"/>
  <c r="AF481" i="8" s="1"/>
  <c r="Y482" i="8"/>
  <c r="AI482" i="8" s="1"/>
  <c r="L482" i="8"/>
  <c r="AF482" i="8" s="1"/>
  <c r="AK485" i="8"/>
  <c r="AL520" i="8"/>
  <c r="AO451" i="8"/>
  <c r="AL451" i="8"/>
  <c r="L452" i="8"/>
  <c r="AF452" i="8" s="1"/>
  <c r="Y452" i="8"/>
  <c r="AI452" i="8" s="1"/>
  <c r="AN454" i="8"/>
  <c r="AK455" i="8"/>
  <c r="AM457" i="8"/>
  <c r="L468" i="8"/>
  <c r="AF468" i="8" s="1"/>
  <c r="Y468" i="8"/>
  <c r="AI468" i="8" s="1"/>
  <c r="AJ469" i="8"/>
  <c r="AI469" i="8"/>
  <c r="AL469" i="8"/>
  <c r="Z473" i="8"/>
  <c r="AJ473" i="8" s="1"/>
  <c r="L473" i="8"/>
  <c r="AF473" i="8" s="1"/>
  <c r="Z475" i="8"/>
  <c r="AJ475" i="8" s="1"/>
  <c r="L475" i="8"/>
  <c r="AF475" i="8" s="1"/>
  <c r="L484" i="8"/>
  <c r="AF484" i="8" s="1"/>
  <c r="L491" i="8"/>
  <c r="AF491" i="8" s="1"/>
  <c r="Z491" i="8"/>
  <c r="AJ491" i="8" s="1"/>
  <c r="Z493" i="8"/>
  <c r="AJ493" i="8" s="1"/>
  <c r="L496" i="8"/>
  <c r="AF496" i="8" s="1"/>
  <c r="AN409" i="8"/>
  <c r="AN411" i="8"/>
  <c r="AN413" i="8"/>
  <c r="AN415" i="8"/>
  <c r="AN417" i="8"/>
  <c r="AN419" i="8"/>
  <c r="AN421" i="8"/>
  <c r="AN423" i="8"/>
  <c r="AN425" i="8"/>
  <c r="AN427" i="8"/>
  <c r="AN429" i="8"/>
  <c r="AN431" i="8"/>
  <c r="AN433" i="8"/>
  <c r="AN435" i="8"/>
  <c r="AN437" i="8"/>
  <c r="AN439" i="8"/>
  <c r="AN441" i="8"/>
  <c r="AN443" i="8"/>
  <c r="AN445" i="8"/>
  <c r="AN447" i="8"/>
  <c r="AI451" i="8"/>
  <c r="AM455" i="8"/>
  <c r="AN457" i="8"/>
  <c r="L466" i="8"/>
  <c r="AF466" i="8" s="1"/>
  <c r="Y466" i="8"/>
  <c r="AI466" i="8" s="1"/>
  <c r="AI467" i="8"/>
  <c r="AO467" i="8"/>
  <c r="AL467" i="8"/>
  <c r="AK469" i="8"/>
  <c r="AO481" i="8"/>
  <c r="AN481" i="8"/>
  <c r="AL481" i="8"/>
  <c r="AM481" i="8"/>
  <c r="AI481" i="8"/>
  <c r="L487" i="8"/>
  <c r="AF487" i="8" s="1"/>
  <c r="Z487" i="8"/>
  <c r="AJ487" i="8" s="1"/>
  <c r="AN509" i="8"/>
  <c r="AL509" i="8"/>
  <c r="AK509" i="8"/>
  <c r="AO509" i="8"/>
  <c r="AM509" i="8"/>
  <c r="AJ509" i="8"/>
  <c r="AO409" i="8"/>
  <c r="AO411" i="8"/>
  <c r="AO413" i="8"/>
  <c r="AO415" i="8"/>
  <c r="AO417" i="8"/>
  <c r="AO419" i="8"/>
  <c r="AO421" i="8"/>
  <c r="AO423" i="8"/>
  <c r="AO425" i="8"/>
  <c r="AO427" i="8"/>
  <c r="AO429" i="8"/>
  <c r="AO431" i="8"/>
  <c r="AO433" i="8"/>
  <c r="AO435" i="8"/>
  <c r="AO437" i="8"/>
  <c r="AO439" i="8"/>
  <c r="AO441" i="8"/>
  <c r="AO443" i="8"/>
  <c r="AO445" i="8"/>
  <c r="AO447" i="8"/>
  <c r="AN450" i="8"/>
  <c r="AK451" i="8"/>
  <c r="AN455" i="8"/>
  <c r="AN456" i="8"/>
  <c r="AP457" i="8"/>
  <c r="L464" i="8"/>
  <c r="AF464" i="8" s="1"/>
  <c r="Y464" i="8"/>
  <c r="AI464" i="8" s="1"/>
  <c r="AJ465" i="8"/>
  <c r="AI465" i="8"/>
  <c r="AO465" i="8"/>
  <c r="AL465" i="8"/>
  <c r="AK467" i="8"/>
  <c r="AM469" i="8"/>
  <c r="Z471" i="8"/>
  <c r="L471" i="8"/>
  <c r="AF471" i="8" s="1"/>
  <c r="Y474" i="8"/>
  <c r="L474" i="8"/>
  <c r="AF474" i="8" s="1"/>
  <c r="Y476" i="8"/>
  <c r="AI476" i="8" s="1"/>
  <c r="L476" i="8"/>
  <c r="AF476" i="8" s="1"/>
  <c r="Z479" i="8"/>
  <c r="AJ479" i="8" s="1"/>
  <c r="L479" i="8"/>
  <c r="AF479" i="8" s="1"/>
  <c r="L497" i="8"/>
  <c r="AF497" i="8" s="1"/>
  <c r="L502" i="8"/>
  <c r="AF502" i="8" s="1"/>
  <c r="AC502" i="8"/>
  <c r="AM502" i="8" s="1"/>
  <c r="AM451" i="8"/>
  <c r="AJ453" i="8"/>
  <c r="AO453" i="8"/>
  <c r="AL453" i="8"/>
  <c r="L454" i="8"/>
  <c r="AF454" i="8" s="1"/>
  <c r="Y454" i="8"/>
  <c r="AI454" i="8" s="1"/>
  <c r="AP455" i="8"/>
  <c r="L462" i="8"/>
  <c r="AF462" i="8" s="1"/>
  <c r="Y462" i="8"/>
  <c r="AI462" i="8" s="1"/>
  <c r="AJ463" i="8"/>
  <c r="AI463" i="8"/>
  <c r="AO463" i="8"/>
  <c r="AL463" i="8"/>
  <c r="AN469" i="8"/>
  <c r="AO493" i="8"/>
  <c r="AN493" i="8"/>
  <c r="AL493" i="8"/>
  <c r="AK493" i="8"/>
  <c r="AI493" i="8"/>
  <c r="AP493" i="8"/>
  <c r="AO497" i="8"/>
  <c r="AN497" i="8"/>
  <c r="AL497" i="8"/>
  <c r="AK497" i="8"/>
  <c r="AM497" i="8"/>
  <c r="AI497" i="8"/>
  <c r="AP454" i="8"/>
  <c r="AP456" i="8"/>
  <c r="AK470" i="8"/>
  <c r="AO471" i="8"/>
  <c r="AL471" i="8"/>
  <c r="AK472" i="8"/>
  <c r="AO473" i="8"/>
  <c r="AL473" i="8"/>
  <c r="AO475" i="8"/>
  <c r="AL475" i="8"/>
  <c r="AK476" i="8"/>
  <c r="AO477" i="8"/>
  <c r="AL477" i="8"/>
  <c r="AK478" i="8"/>
  <c r="AO479" i="8"/>
  <c r="AL479" i="8"/>
  <c r="AK480" i="8"/>
  <c r="AK484" i="8"/>
  <c r="AO487" i="8"/>
  <c r="AN487" i="8"/>
  <c r="AL487" i="8"/>
  <c r="AK494" i="8"/>
  <c r="L495" i="8"/>
  <c r="AF495" i="8" s="1"/>
  <c r="Z495" i="8"/>
  <c r="AJ495" i="8" s="1"/>
  <c r="L498" i="8"/>
  <c r="AF498" i="8" s="1"/>
  <c r="L508" i="8"/>
  <c r="AF508" i="8" s="1"/>
  <c r="AE555" i="8"/>
  <c r="L555" i="8"/>
  <c r="AF555" i="8" s="1"/>
  <c r="AK450" i="8"/>
  <c r="AK452" i="8"/>
  <c r="AK454" i="8"/>
  <c r="AK486" i="8"/>
  <c r="AO489" i="8"/>
  <c r="AN489" i="8"/>
  <c r="AL489" i="8"/>
  <c r="AO495" i="8"/>
  <c r="AN495" i="8"/>
  <c r="AL495" i="8"/>
  <c r="AK495" i="8"/>
  <c r="L559" i="8"/>
  <c r="AF559" i="8" s="1"/>
  <c r="AP559" i="8" s="1"/>
  <c r="Z559" i="8"/>
  <c r="AJ559" i="8" s="1"/>
  <c r="Y568" i="8"/>
  <c r="L568" i="8"/>
  <c r="AF568" i="8" s="1"/>
  <c r="AA506" i="8"/>
  <c r="AK506" i="8" s="1"/>
  <c r="L506" i="8"/>
  <c r="AF506" i="8" s="1"/>
  <c r="AP506" i="8" s="1"/>
  <c r="AK482" i="8"/>
  <c r="AO485" i="8"/>
  <c r="AN485" i="8"/>
  <c r="AL485" i="8"/>
  <c r="AO491" i="8"/>
  <c r="AN491" i="8"/>
  <c r="AL491" i="8"/>
  <c r="AK491" i="8"/>
  <c r="AP505" i="8"/>
  <c r="AN515" i="8"/>
  <c r="AL515" i="8"/>
  <c r="AK515" i="8"/>
  <c r="AO515" i="8"/>
  <c r="AM515" i="8"/>
  <c r="AJ515" i="8"/>
  <c r="L520" i="8"/>
  <c r="AF520" i="8" s="1"/>
  <c r="AL565" i="8"/>
  <c r="AJ565" i="8"/>
  <c r="AO565" i="8"/>
  <c r="AP565" i="8"/>
  <c r="AN565" i="8"/>
  <c r="AM565" i="8"/>
  <c r="AK565" i="8"/>
  <c r="AP471" i="8"/>
  <c r="AP479" i="8"/>
  <c r="L483" i="8"/>
  <c r="AF483" i="8" s="1"/>
  <c r="Z483" i="8"/>
  <c r="AJ483" i="8" s="1"/>
  <c r="AI485" i="8"/>
  <c r="AK488" i="8"/>
  <c r="AK489" i="8"/>
  <c r="AI491" i="8"/>
  <c r="AM495" i="8"/>
  <c r="AK498" i="8"/>
  <c r="L499" i="8"/>
  <c r="AF499" i="8" s="1"/>
  <c r="L511" i="8"/>
  <c r="AF511" i="8" s="1"/>
  <c r="Y511" i="8"/>
  <c r="AI511" i="8" s="1"/>
  <c r="L535" i="8"/>
  <c r="AF535" i="8" s="1"/>
  <c r="Y535" i="8"/>
  <c r="AI535" i="8" s="1"/>
  <c r="AI565" i="8"/>
  <c r="Z497" i="8"/>
  <c r="AJ497" i="8" s="1"/>
  <c r="AA521" i="8"/>
  <c r="AK521" i="8" s="1"/>
  <c r="L521" i="8"/>
  <c r="AF521" i="8" s="1"/>
  <c r="Z563" i="8"/>
  <c r="AJ563" i="8" s="1"/>
  <c r="AK499" i="8"/>
  <c r="AN503" i="8"/>
  <c r="AL503" i="8"/>
  <c r="AK503" i="8"/>
  <c r="AM505" i="8"/>
  <c r="L514" i="8"/>
  <c r="AF514" i="8" s="1"/>
  <c r="L515" i="8"/>
  <c r="AF515" i="8" s="1"/>
  <c r="Y515" i="8"/>
  <c r="AI515" i="8" s="1"/>
  <c r="AN519" i="8"/>
  <c r="AL519" i="8"/>
  <c r="AK519" i="8"/>
  <c r="L530" i="8"/>
  <c r="AF530" i="8" s="1"/>
  <c r="L537" i="8"/>
  <c r="AF537" i="8" s="1"/>
  <c r="L539" i="8"/>
  <c r="AF539" i="8" s="1"/>
  <c r="Y546" i="8"/>
  <c r="AB585" i="8"/>
  <c r="L585" i="8"/>
  <c r="AF585" i="8" s="1"/>
  <c r="AA598" i="8"/>
  <c r="L598" i="8"/>
  <c r="AF598" i="8" s="1"/>
  <c r="L614" i="8"/>
  <c r="AF614" i="8" s="1"/>
  <c r="AA614" i="8"/>
  <c r="AP474" i="8"/>
  <c r="AP486" i="8"/>
  <c r="AP488" i="8"/>
  <c r="AP490" i="8"/>
  <c r="AL499" i="8"/>
  <c r="AO505" i="8"/>
  <c r="L509" i="8"/>
  <c r="AF509" i="8" s="1"/>
  <c r="Y509" i="8"/>
  <c r="AI509" i="8" s="1"/>
  <c r="AN513" i="8"/>
  <c r="AL513" i="8"/>
  <c r="AK513" i="8"/>
  <c r="AM523" i="8"/>
  <c r="AK523" i="8"/>
  <c r="AJ523" i="8"/>
  <c r="AP523" i="8"/>
  <c r="AO523" i="8"/>
  <c r="AI526" i="8"/>
  <c r="AO526" i="8"/>
  <c r="AN526" i="8"/>
  <c r="AM526" i="8"/>
  <c r="AL526" i="8"/>
  <c r="L531" i="8"/>
  <c r="AF531" i="8" s="1"/>
  <c r="L532" i="8"/>
  <c r="AF532" i="8" s="1"/>
  <c r="AM541" i="8"/>
  <c r="AL541" i="8"/>
  <c r="AK541" i="8"/>
  <c r="AJ541" i="8"/>
  <c r="AO541" i="8"/>
  <c r="L575" i="8"/>
  <c r="AF575" i="8" s="1"/>
  <c r="Z575" i="8"/>
  <c r="AM499" i="8"/>
  <c r="AN501" i="8"/>
  <c r="AK501" i="8"/>
  <c r="Y503" i="8"/>
  <c r="AI503" i="8" s="1"/>
  <c r="AN507" i="8"/>
  <c r="AL507" i="8"/>
  <c r="AK507" i="8"/>
  <c r="L518" i="8"/>
  <c r="AF518" i="8" s="1"/>
  <c r="Y519" i="8"/>
  <c r="AI519" i="8" s="1"/>
  <c r="L525" i="8"/>
  <c r="AF525" i="8" s="1"/>
  <c r="AM535" i="8"/>
  <c r="AL535" i="8"/>
  <c r="AK535" i="8"/>
  <c r="AJ535" i="8"/>
  <c r="Z545" i="8"/>
  <c r="AJ545" i="8" s="1"/>
  <c r="Y552" i="8"/>
  <c r="AI552" i="8" s="1"/>
  <c r="L552" i="8"/>
  <c r="AF552" i="8" s="1"/>
  <c r="AO584" i="8"/>
  <c r="AM584" i="8"/>
  <c r="AL584" i="8"/>
  <c r="AK584" i="8"/>
  <c r="AJ584" i="8"/>
  <c r="AN584" i="8"/>
  <c r="AP584" i="8"/>
  <c r="AI584" i="8"/>
  <c r="AN499" i="8"/>
  <c r="AI501" i="8"/>
  <c r="AM503" i="8"/>
  <c r="AJ512" i="8"/>
  <c r="L513" i="8"/>
  <c r="AF513" i="8" s="1"/>
  <c r="Y513" i="8"/>
  <c r="AI513" i="8" s="1"/>
  <c r="AN517" i="8"/>
  <c r="AL517" i="8"/>
  <c r="AK517" i="8"/>
  <c r="AM519" i="8"/>
  <c r="AM521" i="8"/>
  <c r="AJ521" i="8"/>
  <c r="AN521" i="8"/>
  <c r="AI521" i="8"/>
  <c r="AM529" i="8"/>
  <c r="AL529" i="8"/>
  <c r="AK529" i="8"/>
  <c r="AJ529" i="8"/>
  <c r="AO529" i="8"/>
  <c r="AN529" i="8"/>
  <c r="Y533" i="8"/>
  <c r="AI533" i="8" s="1"/>
  <c r="L533" i="8"/>
  <c r="AF533" i="8" s="1"/>
  <c r="AN535" i="8"/>
  <c r="L547" i="8"/>
  <c r="AF547" i="8" s="1"/>
  <c r="Z547" i="8"/>
  <c r="Z549" i="8"/>
  <c r="AJ549" i="8" s="1"/>
  <c r="L549" i="8"/>
  <c r="AF549" i="8" s="1"/>
  <c r="AL571" i="8"/>
  <c r="AJ571" i="8"/>
  <c r="AO571" i="8"/>
  <c r="AP571" i="8"/>
  <c r="AN571" i="8"/>
  <c r="AM571" i="8"/>
  <c r="AK571" i="8"/>
  <c r="L573" i="8"/>
  <c r="AF573" i="8" s="1"/>
  <c r="AO499" i="8"/>
  <c r="L501" i="8"/>
  <c r="AF501" i="8" s="1"/>
  <c r="Y501" i="8"/>
  <c r="AJ501" i="8"/>
  <c r="AO503" i="8"/>
  <c r="AJ506" i="8"/>
  <c r="L507" i="8"/>
  <c r="AF507" i="8" s="1"/>
  <c r="Y507" i="8"/>
  <c r="AI507" i="8" s="1"/>
  <c r="AJ507" i="8"/>
  <c r="AN511" i="8"/>
  <c r="AL511" i="8"/>
  <c r="AK511" i="8"/>
  <c r="AM513" i="8"/>
  <c r="AO519" i="8"/>
  <c r="AL521" i="8"/>
  <c r="AN523" i="8"/>
  <c r="L529" i="8"/>
  <c r="AF529" i="8" s="1"/>
  <c r="AI529" i="8"/>
  <c r="AO535" i="8"/>
  <c r="L541" i="8"/>
  <c r="AF541" i="8" s="1"/>
  <c r="Z565" i="8"/>
  <c r="L565" i="8"/>
  <c r="AF565" i="8" s="1"/>
  <c r="AI571" i="8"/>
  <c r="AL501" i="8"/>
  <c r="AN505" i="8"/>
  <c r="AL505" i="8"/>
  <c r="AK505" i="8"/>
  <c r="L517" i="8"/>
  <c r="AF517" i="8" s="1"/>
  <c r="Y517" i="8"/>
  <c r="AI517" i="8" s="1"/>
  <c r="AI522" i="8"/>
  <c r="AO522" i="8"/>
  <c r="AN522" i="8"/>
  <c r="AM522" i="8"/>
  <c r="AL522" i="8"/>
  <c r="AM527" i="8"/>
  <c r="AL527" i="8"/>
  <c r="AK527" i="8"/>
  <c r="AJ527" i="8"/>
  <c r="AP527" i="8"/>
  <c r="AM531" i="8"/>
  <c r="AL531" i="8"/>
  <c r="AK531" i="8"/>
  <c r="AJ531" i="8"/>
  <c r="AP531" i="8"/>
  <c r="AN531" i="8"/>
  <c r="AI531" i="8"/>
  <c r="AM539" i="8"/>
  <c r="AL539" i="8"/>
  <c r="AK539" i="8"/>
  <c r="AJ539" i="8"/>
  <c r="AL549" i="8"/>
  <c r="AO549" i="8"/>
  <c r="AN549" i="8"/>
  <c r="AM549" i="8"/>
  <c r="Y562" i="8"/>
  <c r="AI562" i="8" s="1"/>
  <c r="L562" i="8"/>
  <c r="AF562" i="8" s="1"/>
  <c r="AO502" i="8"/>
  <c r="AO504" i="8"/>
  <c r="AO506" i="8"/>
  <c r="AO508" i="8"/>
  <c r="AO510" i="8"/>
  <c r="AO512" i="8"/>
  <c r="AO514" i="8"/>
  <c r="AO516" i="8"/>
  <c r="AO518" i="8"/>
  <c r="L522" i="8"/>
  <c r="AF522" i="8" s="1"/>
  <c r="AM525" i="8"/>
  <c r="AK525" i="8"/>
  <c r="AJ525" i="8"/>
  <c r="L526" i="8"/>
  <c r="AF526" i="8" s="1"/>
  <c r="L534" i="8"/>
  <c r="AF534" i="8" s="1"/>
  <c r="Z553" i="8"/>
  <c r="AJ553" i="8" s="1"/>
  <c r="Y556" i="8"/>
  <c r="L556" i="8"/>
  <c r="AF556" i="8" s="1"/>
  <c r="AO578" i="8"/>
  <c r="AM578" i="8"/>
  <c r="AL578" i="8"/>
  <c r="AK578" i="8"/>
  <c r="AJ578" i="8"/>
  <c r="AI578" i="8"/>
  <c r="AB595" i="8"/>
  <c r="L595" i="8"/>
  <c r="AF595" i="8" s="1"/>
  <c r="AP504" i="8"/>
  <c r="AP510" i="8"/>
  <c r="AP512" i="8"/>
  <c r="AP516" i="8"/>
  <c r="AP518" i="8"/>
  <c r="AI524" i="8"/>
  <c r="AO524" i="8"/>
  <c r="AN524" i="8"/>
  <c r="AM533" i="8"/>
  <c r="AL533" i="8"/>
  <c r="AK533" i="8"/>
  <c r="AJ533" i="8"/>
  <c r="L536" i="8"/>
  <c r="AF536" i="8" s="1"/>
  <c r="L544" i="8"/>
  <c r="AF544" i="8" s="1"/>
  <c r="Y544" i="8"/>
  <c r="AI544" i="8" s="1"/>
  <c r="AL551" i="8"/>
  <c r="AJ551" i="8"/>
  <c r="AO551" i="8"/>
  <c r="AN551" i="8"/>
  <c r="AM551" i="8"/>
  <c r="AK551" i="8"/>
  <c r="AI551" i="8"/>
  <c r="L576" i="8"/>
  <c r="AF576" i="8" s="1"/>
  <c r="AN578" i="8"/>
  <c r="AA592" i="8"/>
  <c r="L592" i="8"/>
  <c r="AF592" i="8" s="1"/>
  <c r="AB589" i="8"/>
  <c r="L589" i="8"/>
  <c r="AF589" i="8" s="1"/>
  <c r="AK524" i="8"/>
  <c r="AN525" i="8"/>
  <c r="L528" i="8"/>
  <c r="AF528" i="8" s="1"/>
  <c r="AN533" i="8"/>
  <c r="AM537" i="8"/>
  <c r="AL537" i="8"/>
  <c r="AK537" i="8"/>
  <c r="AJ537" i="8"/>
  <c r="L540" i="8"/>
  <c r="AF540" i="8" s="1"/>
  <c r="AJ543" i="8"/>
  <c r="AO543" i="8"/>
  <c r="AN543" i="8"/>
  <c r="AM543" i="8"/>
  <c r="Y550" i="8"/>
  <c r="AI550" i="8" s="1"/>
  <c r="L550" i="8"/>
  <c r="AF550" i="8" s="1"/>
  <c r="AL555" i="8"/>
  <c r="AJ555" i="8"/>
  <c r="AO555" i="8"/>
  <c r="AP555" i="8"/>
  <c r="AN555" i="8"/>
  <c r="AM555" i="8"/>
  <c r="AL561" i="8"/>
  <c r="AJ561" i="8"/>
  <c r="AO561" i="8"/>
  <c r="AP561" i="8"/>
  <c r="AN561" i="8"/>
  <c r="AM561" i="8"/>
  <c r="AK561" i="8"/>
  <c r="Y566" i="8"/>
  <c r="L566" i="8"/>
  <c r="AF566" i="8" s="1"/>
  <c r="AL567" i="8"/>
  <c r="AJ567" i="8"/>
  <c r="AO567" i="8"/>
  <c r="AN567" i="8"/>
  <c r="AM567" i="8"/>
  <c r="AK567" i="8"/>
  <c r="AI567" i="8"/>
  <c r="L569" i="8"/>
  <c r="AF569" i="8" s="1"/>
  <c r="Z569" i="8"/>
  <c r="Y572" i="8"/>
  <c r="L572" i="8"/>
  <c r="AF572" i="8" s="1"/>
  <c r="AO576" i="8"/>
  <c r="AL576" i="8"/>
  <c r="AK576" i="8"/>
  <c r="AP576" i="8"/>
  <c r="AJ576" i="8"/>
  <c r="AN576" i="8"/>
  <c r="AM576" i="8"/>
  <c r="AN528" i="8"/>
  <c r="AN530" i="8"/>
  <c r="AN532" i="8"/>
  <c r="AN534" i="8"/>
  <c r="AN536" i="8"/>
  <c r="AN538" i="8"/>
  <c r="AN540" i="8"/>
  <c r="AN542" i="8"/>
  <c r="L551" i="8"/>
  <c r="AF551" i="8" s="1"/>
  <c r="AL557" i="8"/>
  <c r="AJ557" i="8"/>
  <c r="AO557" i="8"/>
  <c r="Y558" i="8"/>
  <c r="AI558" i="8" s="1"/>
  <c r="L558" i="8"/>
  <c r="AF558" i="8" s="1"/>
  <c r="L567" i="8"/>
  <c r="AF567" i="8" s="1"/>
  <c r="AL573" i="8"/>
  <c r="AJ573" i="8"/>
  <c r="AO573" i="8"/>
  <c r="Y574" i="8"/>
  <c r="L574" i="8"/>
  <c r="AF574" i="8" s="1"/>
  <c r="AO528" i="8"/>
  <c r="AO530" i="8"/>
  <c r="AO532" i="8"/>
  <c r="AO534" i="8"/>
  <c r="AO536" i="8"/>
  <c r="AO538" i="8"/>
  <c r="AO540" i="8"/>
  <c r="AO542" i="8"/>
  <c r="AL547" i="8"/>
  <c r="AJ547" i="8"/>
  <c r="AO547" i="8"/>
  <c r="Y548" i="8"/>
  <c r="AI548" i="8" s="1"/>
  <c r="L548" i="8"/>
  <c r="AF548" i="8" s="1"/>
  <c r="AI557" i="8"/>
  <c r="AL563" i="8"/>
  <c r="AO563" i="8"/>
  <c r="Y564" i="8"/>
  <c r="L564" i="8"/>
  <c r="AF564" i="8" s="1"/>
  <c r="AI573" i="8"/>
  <c r="AO582" i="8"/>
  <c r="AM582" i="8"/>
  <c r="AL582" i="8"/>
  <c r="AK582" i="8"/>
  <c r="AJ582" i="8"/>
  <c r="AI582" i="8"/>
  <c r="AP532" i="8"/>
  <c r="AP536" i="8"/>
  <c r="AP542" i="8"/>
  <c r="AN546" i="8"/>
  <c r="AK546" i="8"/>
  <c r="AL553" i="8"/>
  <c r="AO553" i="8"/>
  <c r="Y554" i="8"/>
  <c r="L554" i="8"/>
  <c r="AF554" i="8" s="1"/>
  <c r="AL569" i="8"/>
  <c r="AJ569" i="8"/>
  <c r="AO569" i="8"/>
  <c r="Y570" i="8"/>
  <c r="L570" i="8"/>
  <c r="AF570" i="8" s="1"/>
  <c r="Z584" i="8"/>
  <c r="L584" i="8"/>
  <c r="AF584" i="8" s="1"/>
  <c r="L600" i="8"/>
  <c r="AF600" i="8" s="1"/>
  <c r="AA600" i="8"/>
  <c r="AN544" i="8"/>
  <c r="AK544" i="8"/>
  <c r="AO545" i="8"/>
  <c r="AI546" i="8"/>
  <c r="AI553" i="8"/>
  <c r="AL559" i="8"/>
  <c r="AO559" i="8"/>
  <c r="Y560" i="8"/>
  <c r="AI560" i="8" s="1"/>
  <c r="L560" i="8"/>
  <c r="AF560" i="8" s="1"/>
  <c r="AI569" i="8"/>
  <c r="AO580" i="8"/>
  <c r="AM580" i="8"/>
  <c r="AL580" i="8"/>
  <c r="AK580" i="8"/>
  <c r="AJ580" i="8"/>
  <c r="AI580" i="8"/>
  <c r="AB591" i="8"/>
  <c r="L591" i="8"/>
  <c r="AF591" i="8" s="1"/>
  <c r="AB597" i="8"/>
  <c r="L597" i="8"/>
  <c r="AF597" i="8" s="1"/>
  <c r="L604" i="8"/>
  <c r="AF604" i="8" s="1"/>
  <c r="AA604" i="8"/>
  <c r="AK548" i="8"/>
  <c r="AK550" i="8"/>
  <c r="AK552" i="8"/>
  <c r="AK554" i="8"/>
  <c r="AK556" i="8"/>
  <c r="AK558" i="8"/>
  <c r="AK560" i="8"/>
  <c r="AK562" i="8"/>
  <c r="AK564" i="8"/>
  <c r="AK566" i="8"/>
  <c r="AK568" i="8"/>
  <c r="AK570" i="8"/>
  <c r="AK572" i="8"/>
  <c r="AK574" i="8"/>
  <c r="L577" i="8"/>
  <c r="AF577" i="8" s="1"/>
  <c r="AB581" i="8"/>
  <c r="L581" i="8"/>
  <c r="AF581" i="8" s="1"/>
  <c r="AB583" i="8"/>
  <c r="L583" i="8"/>
  <c r="AF583" i="8" s="1"/>
  <c r="L608" i="8"/>
  <c r="AF608" i="8" s="1"/>
  <c r="AA608" i="8"/>
  <c r="AN548" i="8"/>
  <c r="AN550" i="8"/>
  <c r="AN552" i="8"/>
  <c r="AN554" i="8"/>
  <c r="AN556" i="8"/>
  <c r="AN558" i="8"/>
  <c r="AN560" i="8"/>
  <c r="AN562" i="8"/>
  <c r="AN564" i="8"/>
  <c r="AN566" i="8"/>
  <c r="AN568" i="8"/>
  <c r="AN570" i="8"/>
  <c r="AN572" i="8"/>
  <c r="AN574" i="8"/>
  <c r="AB599" i="8"/>
  <c r="L599" i="8"/>
  <c r="AF599" i="8" s="1"/>
  <c r="L602" i="8"/>
  <c r="AF602" i="8" s="1"/>
  <c r="AA602" i="8"/>
  <c r="L606" i="8"/>
  <c r="AF606" i="8" s="1"/>
  <c r="AA606" i="8"/>
  <c r="L612" i="8"/>
  <c r="AF612" i="8" s="1"/>
  <c r="AA612" i="8"/>
  <c r="AB593" i="8"/>
  <c r="L593" i="8"/>
  <c r="AF593" i="8" s="1"/>
  <c r="L610" i="8"/>
  <c r="AF610" i="8" s="1"/>
  <c r="AA610" i="8"/>
  <c r="AB587" i="8"/>
  <c r="L587" i="8"/>
  <c r="AF587" i="8" s="1"/>
  <c r="AP586" i="8"/>
  <c r="AP588" i="8"/>
  <c r="AP590" i="8"/>
  <c r="AP592" i="8"/>
  <c r="AP594" i="8"/>
  <c r="AP596" i="8"/>
  <c r="AP598" i="8"/>
  <c r="AP600" i="8"/>
  <c r="AP602" i="8"/>
  <c r="AP604" i="8"/>
  <c r="AP606" i="8"/>
  <c r="AP608" i="8"/>
  <c r="AP610" i="8"/>
  <c r="AP612" i="8"/>
  <c r="AP614" i="8"/>
  <c r="AJ586" i="8"/>
  <c r="AJ588" i="8"/>
  <c r="AJ590" i="8"/>
  <c r="AJ592" i="8"/>
  <c r="AJ594" i="8"/>
  <c r="AJ596" i="8"/>
  <c r="AJ598" i="8"/>
  <c r="AJ600" i="8"/>
  <c r="L601" i="8"/>
  <c r="AF601" i="8" s="1"/>
  <c r="AJ602" i="8"/>
  <c r="L603" i="8"/>
  <c r="AF603" i="8" s="1"/>
  <c r="AN603" i="8"/>
  <c r="AJ604" i="8"/>
  <c r="L605" i="8"/>
  <c r="AF605" i="8" s="1"/>
  <c r="AN605" i="8"/>
  <c r="AJ606" i="8"/>
  <c r="AN607" i="8"/>
  <c r="AJ608" i="8"/>
  <c r="L609" i="8"/>
  <c r="AF609" i="8" s="1"/>
  <c r="AN609" i="8"/>
  <c r="AJ610" i="8"/>
  <c r="L611" i="8"/>
  <c r="AF611" i="8" s="1"/>
  <c r="AN611" i="8"/>
  <c r="AJ612" i="8"/>
  <c r="L613" i="8"/>
  <c r="AF613" i="8" s="1"/>
  <c r="AN613" i="8"/>
  <c r="AJ614" i="8"/>
  <c r="L615" i="8"/>
  <c r="AF615" i="8" s="1"/>
  <c r="AN615" i="8"/>
  <c r="AO575" i="8"/>
  <c r="AO577" i="8"/>
  <c r="AO579" i="8"/>
  <c r="AO581" i="8"/>
  <c r="AO583" i="8"/>
  <c r="AO585" i="8"/>
  <c r="AK586" i="8"/>
  <c r="AO587" i="8"/>
  <c r="AK588" i="8"/>
  <c r="AO589" i="8"/>
  <c r="AK590" i="8"/>
  <c r="AO591" i="8"/>
  <c r="AK592" i="8"/>
  <c r="AO593" i="8"/>
  <c r="AK594" i="8"/>
  <c r="AO595" i="8"/>
  <c r="AK596" i="8"/>
  <c r="AO597" i="8"/>
  <c r="AK598" i="8"/>
  <c r="AO599" i="8"/>
  <c r="AK600" i="8"/>
  <c r="AO601" i="8"/>
  <c r="AK602" i="8"/>
  <c r="AO603" i="8"/>
  <c r="AK604" i="8"/>
  <c r="AO605" i="8"/>
  <c r="AK606" i="8"/>
  <c r="AO607" i="8"/>
  <c r="AK608" i="8"/>
  <c r="AO609" i="8"/>
  <c r="AK610" i="8"/>
  <c r="AK612" i="8"/>
  <c r="AK614" i="8"/>
  <c r="AP575" i="8"/>
  <c r="AP577" i="8"/>
  <c r="AP583" i="8"/>
  <c r="AP585" i="8"/>
  <c r="AL586" i="8"/>
  <c r="AP587" i="8"/>
  <c r="AL588" i="8"/>
  <c r="AP589" i="8"/>
  <c r="AL590" i="8"/>
  <c r="AP591" i="8"/>
  <c r="AL592" i="8"/>
  <c r="AP593" i="8"/>
  <c r="AL594" i="8"/>
  <c r="AP595" i="8"/>
  <c r="AL596" i="8"/>
  <c r="AP597" i="8"/>
  <c r="AL598" i="8"/>
  <c r="AP599" i="8"/>
  <c r="AL600" i="8"/>
  <c r="AP601" i="8"/>
  <c r="AL602" i="8"/>
  <c r="AP603" i="8"/>
  <c r="AL604" i="8"/>
  <c r="AP605" i="8"/>
  <c r="AL606" i="8"/>
  <c r="AP607" i="8"/>
  <c r="AL608" i="8"/>
  <c r="AP609" i="8"/>
  <c r="AL610" i="8"/>
  <c r="AL612" i="8"/>
  <c r="AL614" i="8"/>
  <c r="AM586" i="8"/>
  <c r="AM588" i="8"/>
  <c r="AM590" i="8"/>
  <c r="AM592" i="8"/>
  <c r="AM594" i="8"/>
  <c r="AM596" i="8"/>
  <c r="AM598" i="8"/>
  <c r="AM600" i="8"/>
  <c r="AM602" i="8"/>
  <c r="AM604" i="8"/>
  <c r="AM606" i="8"/>
  <c r="AM608" i="8"/>
  <c r="AM610" i="8"/>
  <c r="AM612" i="8"/>
  <c r="AM614" i="8"/>
  <c r="AO13" i="8" l="1"/>
  <c r="AL13" i="8"/>
  <c r="AE17" i="8"/>
  <c r="F21" i="1"/>
  <c r="F5" i="1"/>
  <c r="AK13" i="8"/>
  <c r="V277" i="1"/>
  <c r="V531" i="1"/>
  <c r="U531" i="20"/>
  <c r="V531" i="20" s="1"/>
  <c r="X526" i="21"/>
  <c r="U526" i="20"/>
  <c r="V526" i="20" s="1"/>
  <c r="X438" i="21"/>
  <c r="U438" i="20"/>
  <c r="V438" i="20" s="1"/>
  <c r="V443" i="1"/>
  <c r="X443" i="21"/>
  <c r="U443" i="20"/>
  <c r="V443" i="20" s="1"/>
  <c r="X473" i="21"/>
  <c r="U473" i="20"/>
  <c r="V473" i="20" s="1"/>
  <c r="V459" i="1"/>
  <c r="X459" i="21"/>
  <c r="U459" i="20"/>
  <c r="V459" i="20" s="1"/>
  <c r="X462" i="21"/>
  <c r="U462" i="20"/>
  <c r="V462" i="20" s="1"/>
  <c r="V449" i="1"/>
  <c r="X449" i="21"/>
  <c r="U449" i="20"/>
  <c r="V449" i="20" s="1"/>
  <c r="X386" i="21"/>
  <c r="U386" i="20"/>
  <c r="V386" i="20" s="1"/>
  <c r="X374" i="21"/>
  <c r="U374" i="20"/>
  <c r="V374" i="20" s="1"/>
  <c r="V410" i="1"/>
  <c r="X410" i="21"/>
  <c r="U410" i="20"/>
  <c r="V410" i="20" s="1"/>
  <c r="X395" i="21"/>
  <c r="U395" i="20"/>
  <c r="V395" i="20" s="1"/>
  <c r="X477" i="21"/>
  <c r="U477" i="20"/>
  <c r="V477" i="20" s="1"/>
  <c r="V339" i="1"/>
  <c r="X339" i="21"/>
  <c r="U339" i="20"/>
  <c r="V339" i="20" s="1"/>
  <c r="X343" i="21"/>
  <c r="U343" i="20"/>
  <c r="V343" i="20" s="1"/>
  <c r="X320" i="21"/>
  <c r="U320" i="20"/>
  <c r="V320" i="20" s="1"/>
  <c r="V350" i="1"/>
  <c r="X350" i="21"/>
  <c r="U350" i="20"/>
  <c r="V350" i="20" s="1"/>
  <c r="X334" i="21"/>
  <c r="U334" i="20"/>
  <c r="V334" i="20" s="1"/>
  <c r="X319" i="21"/>
  <c r="U319" i="20"/>
  <c r="V319" i="20" s="1"/>
  <c r="V333" i="1"/>
  <c r="X333" i="21"/>
  <c r="U333" i="20"/>
  <c r="V333" i="20" s="1"/>
  <c r="V285" i="1"/>
  <c r="U285" i="20"/>
  <c r="V285" i="20" s="1"/>
  <c r="X285" i="21"/>
  <c r="V269" i="1"/>
  <c r="X269" i="21"/>
  <c r="U269" i="20"/>
  <c r="V269" i="20" s="1"/>
  <c r="X261" i="21"/>
  <c r="U261" i="20"/>
  <c r="V261" i="20" s="1"/>
  <c r="X340" i="21"/>
  <c r="U340" i="20"/>
  <c r="V340" i="20" s="1"/>
  <c r="X310" i="21"/>
  <c r="U310" i="20"/>
  <c r="V310" i="20" s="1"/>
  <c r="V302" i="1"/>
  <c r="X302" i="21"/>
  <c r="U302" i="20"/>
  <c r="V302" i="20" s="1"/>
  <c r="X294" i="21"/>
  <c r="U294" i="20"/>
  <c r="V294" i="20" s="1"/>
  <c r="V226" i="1"/>
  <c r="X226" i="21"/>
  <c r="U226" i="20"/>
  <c r="V226" i="20" s="1"/>
  <c r="X210" i="21"/>
  <c r="U210" i="20"/>
  <c r="V210" i="20" s="1"/>
  <c r="X240" i="21"/>
  <c r="U240" i="20"/>
  <c r="V240" i="20" s="1"/>
  <c r="X192" i="21"/>
  <c r="U192" i="20"/>
  <c r="V192" i="20" s="1"/>
  <c r="X186" i="21"/>
  <c r="U186" i="20"/>
  <c r="V186" i="20" s="1"/>
  <c r="X170" i="21"/>
  <c r="U170" i="20"/>
  <c r="V170" i="20" s="1"/>
  <c r="X247" i="21"/>
  <c r="U247" i="20"/>
  <c r="V247" i="20" s="1"/>
  <c r="X190" i="21"/>
  <c r="U190" i="20"/>
  <c r="V190" i="20" s="1"/>
  <c r="X197" i="21"/>
  <c r="U197" i="20"/>
  <c r="V197" i="20" s="1"/>
  <c r="X120" i="21"/>
  <c r="U120" i="20"/>
  <c r="V120" i="20" s="1"/>
  <c r="X113" i="21"/>
  <c r="U113" i="20"/>
  <c r="V113" i="20" s="1"/>
  <c r="V89" i="1"/>
  <c r="X89" i="21"/>
  <c r="U89" i="20"/>
  <c r="V89" i="20" s="1"/>
  <c r="V74" i="1"/>
  <c r="X74" i="21"/>
  <c r="U74" i="20"/>
  <c r="V74" i="20" s="1"/>
  <c r="X44" i="21"/>
  <c r="U44" i="20"/>
  <c r="V44" i="20" s="1"/>
  <c r="X38" i="21"/>
  <c r="U38" i="20"/>
  <c r="V38" i="20" s="1"/>
  <c r="V65" i="1"/>
  <c r="X65" i="21"/>
  <c r="U65" i="20"/>
  <c r="V65" i="20" s="1"/>
  <c r="V57" i="1"/>
  <c r="X57" i="21"/>
  <c r="U57" i="20"/>
  <c r="V57" i="20" s="1"/>
  <c r="V424" i="1"/>
  <c r="X424" i="21"/>
  <c r="U424" i="20"/>
  <c r="V424" i="20" s="1"/>
  <c r="V538" i="1"/>
  <c r="X538" i="21"/>
  <c r="U538" i="20"/>
  <c r="V538" i="20" s="1"/>
  <c r="V389" i="1"/>
  <c r="X389" i="21"/>
  <c r="U389" i="20"/>
  <c r="V389" i="20" s="1"/>
  <c r="V520" i="1"/>
  <c r="X520" i="21"/>
  <c r="U520" i="20"/>
  <c r="V520" i="20" s="1"/>
  <c r="X187" i="21"/>
  <c r="U187" i="20"/>
  <c r="V187" i="20" s="1"/>
  <c r="V256" i="1"/>
  <c r="X256" i="21"/>
  <c r="U256" i="20"/>
  <c r="V256" i="20" s="1"/>
  <c r="V221" i="1"/>
  <c r="X221" i="21"/>
  <c r="U221" i="20"/>
  <c r="V221" i="20" s="1"/>
  <c r="X250" i="21"/>
  <c r="U250" i="20"/>
  <c r="V250" i="20" s="1"/>
  <c r="X199" i="21"/>
  <c r="U199" i="20"/>
  <c r="V199" i="20" s="1"/>
  <c r="V102" i="1"/>
  <c r="X102" i="21"/>
  <c r="U102" i="20"/>
  <c r="V102" i="20" s="1"/>
  <c r="V219" i="1"/>
  <c r="X219" i="21"/>
  <c r="U219" i="20"/>
  <c r="V219" i="20" s="1"/>
  <c r="X171" i="21"/>
  <c r="U171" i="20"/>
  <c r="V171" i="20" s="1"/>
  <c r="V207" i="1"/>
  <c r="X207" i="21"/>
  <c r="U207" i="20"/>
  <c r="V207" i="20" s="1"/>
  <c r="X185" i="21"/>
  <c r="U185" i="20"/>
  <c r="V185" i="20" s="1"/>
  <c r="V168" i="1"/>
  <c r="X168" i="21"/>
  <c r="U168" i="20"/>
  <c r="V168" i="20" s="1"/>
  <c r="Y425" i="21"/>
  <c r="Z425" i="21"/>
  <c r="AA425" i="21" s="1"/>
  <c r="X315" i="21"/>
  <c r="U315" i="20"/>
  <c r="V315" i="20" s="1"/>
  <c r="V204" i="1"/>
  <c r="X204" i="21"/>
  <c r="U204" i="20"/>
  <c r="V204" i="20" s="1"/>
  <c r="X153" i="21"/>
  <c r="U153" i="20"/>
  <c r="V153" i="20" s="1"/>
  <c r="V196" i="1"/>
  <c r="X196" i="21"/>
  <c r="U196" i="20"/>
  <c r="V196" i="20" s="1"/>
  <c r="X164" i="21"/>
  <c r="U164" i="20"/>
  <c r="V164" i="20" s="1"/>
  <c r="X132" i="21"/>
  <c r="U132" i="20"/>
  <c r="V132" i="20" s="1"/>
  <c r="X131" i="21"/>
  <c r="U131" i="20"/>
  <c r="V131" i="20" s="1"/>
  <c r="X152" i="21"/>
  <c r="U152" i="20"/>
  <c r="V152" i="20" s="1"/>
  <c r="X144" i="21"/>
  <c r="U144" i="20"/>
  <c r="V144" i="20" s="1"/>
  <c r="X107" i="21"/>
  <c r="U107" i="20"/>
  <c r="V107" i="20" s="1"/>
  <c r="X85" i="21"/>
  <c r="U85" i="20"/>
  <c r="V85" i="20" s="1"/>
  <c r="V77" i="1"/>
  <c r="X77" i="21"/>
  <c r="U77" i="20"/>
  <c r="V77" i="20" s="1"/>
  <c r="X68" i="21"/>
  <c r="U68" i="20"/>
  <c r="V68" i="20" s="1"/>
  <c r="V122" i="1"/>
  <c r="X122" i="21"/>
  <c r="U122" i="20"/>
  <c r="V122" i="20" s="1"/>
  <c r="X133" i="21"/>
  <c r="U133" i="20"/>
  <c r="V133" i="20" s="1"/>
  <c r="X96" i="21"/>
  <c r="U96" i="20"/>
  <c r="V96" i="20" s="1"/>
  <c r="V40" i="1"/>
  <c r="X40" i="21"/>
  <c r="U40" i="20"/>
  <c r="V40" i="20" s="1"/>
  <c r="X58" i="21"/>
  <c r="U58" i="20"/>
  <c r="V58" i="20" s="1"/>
  <c r="V31" i="1"/>
  <c r="X31" i="21"/>
  <c r="U31" i="20"/>
  <c r="V31" i="20" s="1"/>
  <c r="X36" i="21"/>
  <c r="U36" i="20"/>
  <c r="V36" i="20" s="1"/>
  <c r="V470" i="1"/>
  <c r="X470" i="21"/>
  <c r="U470" i="20"/>
  <c r="V470" i="20" s="1"/>
  <c r="V393" i="1"/>
  <c r="X393" i="21"/>
  <c r="U393" i="20"/>
  <c r="V393" i="20" s="1"/>
  <c r="V387" i="1"/>
  <c r="X387" i="21"/>
  <c r="U387" i="20"/>
  <c r="V387" i="20" s="1"/>
  <c r="V465" i="1"/>
  <c r="X465" i="21"/>
  <c r="U465" i="20"/>
  <c r="V465" i="20" s="1"/>
  <c r="V321" i="1"/>
  <c r="X321" i="21"/>
  <c r="U321" i="20"/>
  <c r="V321" i="20" s="1"/>
  <c r="X276" i="21"/>
  <c r="U276" i="20"/>
  <c r="V276" i="20" s="1"/>
  <c r="X246" i="21"/>
  <c r="U246" i="20"/>
  <c r="V246" i="20" s="1"/>
  <c r="U284" i="20"/>
  <c r="V284" i="20" s="1"/>
  <c r="X284" i="21"/>
  <c r="X248" i="21"/>
  <c r="U248" i="20"/>
  <c r="V248" i="20" s="1"/>
  <c r="V162" i="1"/>
  <c r="X162" i="21"/>
  <c r="U162" i="20"/>
  <c r="V162" i="20" s="1"/>
  <c r="X169" i="21"/>
  <c r="U169" i="20"/>
  <c r="V169" i="20" s="1"/>
  <c r="V229" i="1"/>
  <c r="X229" i="21"/>
  <c r="U229" i="20"/>
  <c r="V229" i="20" s="1"/>
  <c r="V535" i="1"/>
  <c r="X535" i="21"/>
  <c r="U535" i="20"/>
  <c r="V535" i="20" s="1"/>
  <c r="X511" i="21"/>
  <c r="U511" i="20"/>
  <c r="V511" i="20" s="1"/>
  <c r="U281" i="20"/>
  <c r="V281" i="20" s="1"/>
  <c r="X281" i="21"/>
  <c r="V220" i="1"/>
  <c r="X220" i="21"/>
  <c r="U220" i="20"/>
  <c r="V220" i="20" s="1"/>
  <c r="X502" i="21"/>
  <c r="U502" i="20"/>
  <c r="V502" i="20" s="1"/>
  <c r="V426" i="1"/>
  <c r="X426" i="21"/>
  <c r="U426" i="20"/>
  <c r="V426" i="20" s="1"/>
  <c r="V341" i="1"/>
  <c r="X341" i="21"/>
  <c r="U341" i="20"/>
  <c r="V341" i="20" s="1"/>
  <c r="V291" i="1"/>
  <c r="U291" i="20"/>
  <c r="V291" i="20" s="1"/>
  <c r="X291" i="21"/>
  <c r="X267" i="21"/>
  <c r="U267" i="20"/>
  <c r="V267" i="20" s="1"/>
  <c r="V273" i="1"/>
  <c r="X273" i="21"/>
  <c r="U273" i="20"/>
  <c r="V273" i="20" s="1"/>
  <c r="X236" i="21"/>
  <c r="U236" i="20"/>
  <c r="V236" i="20" s="1"/>
  <c r="V27" i="1"/>
  <c r="X27" i="21"/>
  <c r="U27" i="20"/>
  <c r="V27" i="20" s="1"/>
  <c r="V64" i="1"/>
  <c r="X64" i="21"/>
  <c r="U64" i="20"/>
  <c r="V64" i="20" s="1"/>
  <c r="V66" i="1"/>
  <c r="X66" i="21"/>
  <c r="U66" i="20"/>
  <c r="V66" i="20" s="1"/>
  <c r="X88" i="21"/>
  <c r="U88" i="20"/>
  <c r="V88" i="20" s="1"/>
  <c r="V63" i="1"/>
  <c r="X63" i="21"/>
  <c r="U63" i="20"/>
  <c r="V63" i="20" s="1"/>
  <c r="X55" i="21"/>
  <c r="U55" i="20"/>
  <c r="V55" i="20" s="1"/>
  <c r="V47" i="1"/>
  <c r="X47" i="21"/>
  <c r="U47" i="20"/>
  <c r="V47" i="20" s="1"/>
  <c r="V500" i="1"/>
  <c r="X500" i="21"/>
  <c r="U500" i="20"/>
  <c r="V500" i="20" s="1"/>
  <c r="X496" i="21"/>
  <c r="U496" i="20"/>
  <c r="V496" i="20" s="1"/>
  <c r="V523" i="1"/>
  <c r="U523" i="20"/>
  <c r="V523" i="20" s="1"/>
  <c r="V515" i="1"/>
  <c r="X515" i="21"/>
  <c r="U515" i="20"/>
  <c r="V515" i="20" s="1"/>
  <c r="V487" i="1"/>
  <c r="X487" i="21"/>
  <c r="U487" i="20"/>
  <c r="V487" i="20" s="1"/>
  <c r="V439" i="1"/>
  <c r="X439" i="21"/>
  <c r="U439" i="20"/>
  <c r="V439" i="20" s="1"/>
  <c r="X534" i="21"/>
  <c r="U534" i="20"/>
  <c r="V534" i="20" s="1"/>
  <c r="X244" i="21"/>
  <c r="U244" i="20"/>
  <c r="V244" i="20" s="1"/>
  <c r="V375" i="1"/>
  <c r="X375" i="21"/>
  <c r="U375" i="20"/>
  <c r="V375" i="20" s="1"/>
  <c r="V231" i="1"/>
  <c r="X231" i="21"/>
  <c r="U231" i="20"/>
  <c r="V231" i="20" s="1"/>
  <c r="V205" i="1"/>
  <c r="X205" i="21"/>
  <c r="U205" i="20"/>
  <c r="V205" i="20" s="1"/>
  <c r="X501" i="21"/>
  <c r="U501" i="20"/>
  <c r="V501" i="20" s="1"/>
  <c r="V542" i="1"/>
  <c r="V18" i="1" s="1"/>
  <c r="X542" i="21"/>
  <c r="U542" i="20"/>
  <c r="X479" i="21"/>
  <c r="U479" i="20"/>
  <c r="V479" i="20" s="1"/>
  <c r="X379" i="21"/>
  <c r="U379" i="20"/>
  <c r="V379" i="20" s="1"/>
  <c r="X360" i="21"/>
  <c r="U360" i="20"/>
  <c r="V360" i="20" s="1"/>
  <c r="V311" i="1"/>
  <c r="X311" i="21"/>
  <c r="U311" i="20"/>
  <c r="V311" i="20" s="1"/>
  <c r="X238" i="21"/>
  <c r="U238" i="20"/>
  <c r="V238" i="20" s="1"/>
  <c r="X503" i="21"/>
  <c r="U503" i="20"/>
  <c r="V503" i="20" s="1"/>
  <c r="V474" i="1"/>
  <c r="X474" i="21"/>
  <c r="U474" i="20"/>
  <c r="V474" i="20" s="1"/>
  <c r="X349" i="21"/>
  <c r="U349" i="20"/>
  <c r="V349" i="20" s="1"/>
  <c r="V346" i="1"/>
  <c r="X346" i="21"/>
  <c r="U346" i="20"/>
  <c r="V346" i="20" s="1"/>
  <c r="X214" i="21"/>
  <c r="U214" i="20"/>
  <c r="V214" i="20" s="1"/>
  <c r="X249" i="21"/>
  <c r="U249" i="20"/>
  <c r="V249" i="20" s="1"/>
  <c r="V305" i="1"/>
  <c r="X305" i="21"/>
  <c r="U305" i="20"/>
  <c r="V305" i="20" s="1"/>
  <c r="X297" i="21"/>
  <c r="U297" i="20"/>
  <c r="V297" i="20" s="1"/>
  <c r="X166" i="21"/>
  <c r="U166" i="20"/>
  <c r="V166" i="20" s="1"/>
  <c r="V195" i="1"/>
  <c r="X195" i="21"/>
  <c r="U195" i="20"/>
  <c r="V195" i="20" s="1"/>
  <c r="V245" i="1"/>
  <c r="X245" i="21"/>
  <c r="U245" i="20"/>
  <c r="V245" i="20" s="1"/>
  <c r="X151" i="21"/>
  <c r="U151" i="20"/>
  <c r="V151" i="20" s="1"/>
  <c r="X174" i="21"/>
  <c r="U174" i="20"/>
  <c r="V174" i="20" s="1"/>
  <c r="X191" i="21"/>
  <c r="U191" i="20"/>
  <c r="V191" i="20" s="1"/>
  <c r="V163" i="1"/>
  <c r="X163" i="21"/>
  <c r="U163" i="20"/>
  <c r="V163" i="20" s="1"/>
  <c r="X175" i="21"/>
  <c r="U175" i="20"/>
  <c r="V175" i="20" s="1"/>
  <c r="V134" i="1"/>
  <c r="X134" i="21"/>
  <c r="U134" i="20"/>
  <c r="V134" i="20" s="1"/>
  <c r="X92" i="21"/>
  <c r="U92" i="20"/>
  <c r="V92" i="20" s="1"/>
  <c r="X109" i="21"/>
  <c r="U109" i="20"/>
  <c r="V109" i="20" s="1"/>
  <c r="X69" i="21"/>
  <c r="U69" i="20"/>
  <c r="V69" i="20" s="1"/>
  <c r="V524" i="1"/>
  <c r="U524" i="20"/>
  <c r="V524" i="20" s="1"/>
  <c r="V529" i="1"/>
  <c r="X529" i="21"/>
  <c r="U529" i="20"/>
  <c r="V529" i="20" s="1"/>
  <c r="V509" i="1"/>
  <c r="X509" i="21"/>
  <c r="U509" i="20"/>
  <c r="V509" i="20" s="1"/>
  <c r="X488" i="21"/>
  <c r="U488" i="20"/>
  <c r="V488" i="20" s="1"/>
  <c r="V536" i="1"/>
  <c r="X536" i="21"/>
  <c r="U536" i="20"/>
  <c r="V536" i="20" s="1"/>
  <c r="V430" i="1"/>
  <c r="X430" i="21"/>
  <c r="U430" i="20"/>
  <c r="V430" i="20" s="1"/>
  <c r="V456" i="1"/>
  <c r="X456" i="21"/>
  <c r="U456" i="20"/>
  <c r="V456" i="20" s="1"/>
  <c r="X468" i="21"/>
  <c r="U468" i="20"/>
  <c r="V468" i="20" s="1"/>
  <c r="V428" i="1"/>
  <c r="X428" i="21"/>
  <c r="U428" i="20"/>
  <c r="V428" i="20" s="1"/>
  <c r="X435" i="21"/>
  <c r="U435" i="20"/>
  <c r="V435" i="20" s="1"/>
  <c r="X429" i="21"/>
  <c r="U429" i="20"/>
  <c r="V429" i="20" s="1"/>
  <c r="X413" i="21"/>
  <c r="U413" i="20"/>
  <c r="V413" i="20" s="1"/>
  <c r="X444" i="21"/>
  <c r="U444" i="20"/>
  <c r="V444" i="20" s="1"/>
  <c r="X390" i="21"/>
  <c r="U390" i="20"/>
  <c r="V390" i="20" s="1"/>
  <c r="V376" i="1"/>
  <c r="X376" i="21"/>
  <c r="Z376" i="21" s="1"/>
  <c r="U376" i="20"/>
  <c r="V376" i="20" s="1"/>
  <c r="V385" i="1"/>
  <c r="X385" i="21"/>
  <c r="U385" i="20"/>
  <c r="V385" i="20" s="1"/>
  <c r="X332" i="21"/>
  <c r="U332" i="20"/>
  <c r="V332" i="20" s="1"/>
  <c r="X323" i="21"/>
  <c r="U323" i="20"/>
  <c r="V323" i="20" s="1"/>
  <c r="X295" i="21"/>
  <c r="U295" i="20"/>
  <c r="V295" i="20" s="1"/>
  <c r="V235" i="1"/>
  <c r="X235" i="21"/>
  <c r="U235" i="20"/>
  <c r="V235" i="20" s="1"/>
  <c r="X224" i="21"/>
  <c r="U224" i="20"/>
  <c r="V224" i="20" s="1"/>
  <c r="X208" i="21"/>
  <c r="U208" i="20"/>
  <c r="V208" i="20" s="1"/>
  <c r="U278" i="20"/>
  <c r="V278" i="20" s="1"/>
  <c r="X278" i="21"/>
  <c r="X234" i="21"/>
  <c r="U234" i="20"/>
  <c r="V234" i="20" s="1"/>
  <c r="X266" i="21"/>
  <c r="U266" i="20"/>
  <c r="V266" i="20" s="1"/>
  <c r="X172" i="21"/>
  <c r="U172" i="20"/>
  <c r="V172" i="20" s="1"/>
  <c r="X180" i="21"/>
  <c r="U180" i="20"/>
  <c r="V180" i="20" s="1"/>
  <c r="V149" i="1"/>
  <c r="X149" i="21"/>
  <c r="U149" i="20"/>
  <c r="V149" i="20" s="1"/>
  <c r="X127" i="21"/>
  <c r="U127" i="20"/>
  <c r="V127" i="20" s="1"/>
  <c r="X150" i="21"/>
  <c r="U150" i="20"/>
  <c r="V150" i="20" s="1"/>
  <c r="X161" i="21"/>
  <c r="U161" i="20"/>
  <c r="V161" i="20" s="1"/>
  <c r="X103" i="21"/>
  <c r="U103" i="20"/>
  <c r="V103" i="20" s="1"/>
  <c r="X83" i="21"/>
  <c r="U83" i="20"/>
  <c r="V83" i="20" s="1"/>
  <c r="V75" i="1"/>
  <c r="X75" i="21"/>
  <c r="U75" i="20"/>
  <c r="V75" i="20" s="1"/>
  <c r="V118" i="1"/>
  <c r="X118" i="21"/>
  <c r="U118" i="20"/>
  <c r="V118" i="20" s="1"/>
  <c r="X129" i="21"/>
  <c r="U129" i="20"/>
  <c r="V129" i="20" s="1"/>
  <c r="V108" i="1"/>
  <c r="X108" i="21"/>
  <c r="U108" i="20"/>
  <c r="V108" i="20" s="1"/>
  <c r="V95" i="1"/>
  <c r="X95" i="21"/>
  <c r="U95" i="20"/>
  <c r="V95" i="20" s="1"/>
  <c r="X91" i="21"/>
  <c r="U91" i="20"/>
  <c r="V91" i="20" s="1"/>
  <c r="X56" i="21"/>
  <c r="U56" i="20"/>
  <c r="V56" i="20" s="1"/>
  <c r="V51" i="1"/>
  <c r="X51" i="21"/>
  <c r="U51" i="20"/>
  <c r="V51" i="20" s="1"/>
  <c r="V43" i="1"/>
  <c r="X43" i="21"/>
  <c r="U43" i="20"/>
  <c r="V43" i="20" s="1"/>
  <c r="V86" i="1"/>
  <c r="X86" i="21"/>
  <c r="U86" i="20"/>
  <c r="V86" i="20" s="1"/>
  <c r="V482" i="1"/>
  <c r="X482" i="21"/>
  <c r="U482" i="20"/>
  <c r="V482" i="20" s="1"/>
  <c r="X540" i="21"/>
  <c r="U540" i="20"/>
  <c r="V540" i="20" s="1"/>
  <c r="V467" i="1"/>
  <c r="X467" i="21"/>
  <c r="U467" i="20"/>
  <c r="V467" i="20" s="1"/>
  <c r="V446" i="1"/>
  <c r="X446" i="21"/>
  <c r="U446" i="20"/>
  <c r="V446" i="20" s="1"/>
  <c r="V338" i="1"/>
  <c r="X338" i="21"/>
  <c r="U338" i="20"/>
  <c r="V338" i="20" s="1"/>
  <c r="V422" i="1"/>
  <c r="X422" i="21"/>
  <c r="U422" i="20"/>
  <c r="V422" i="20" s="1"/>
  <c r="V423" i="1"/>
  <c r="X423" i="21"/>
  <c r="U423" i="20"/>
  <c r="V423" i="20" s="1"/>
  <c r="X237" i="21"/>
  <c r="U237" i="20"/>
  <c r="V237" i="20" s="1"/>
  <c r="V314" i="1"/>
  <c r="X314" i="21"/>
  <c r="U314" i="20"/>
  <c r="V314" i="20" s="1"/>
  <c r="AP163" i="8"/>
  <c r="V157" i="1"/>
  <c r="X157" i="21"/>
  <c r="U157" i="20"/>
  <c r="V157" i="20" s="1"/>
  <c r="V110" i="1"/>
  <c r="X110" i="21"/>
  <c r="U110" i="20"/>
  <c r="V110" i="20" s="1"/>
  <c r="V215" i="1"/>
  <c r="X215" i="21"/>
  <c r="U215" i="20"/>
  <c r="V215" i="20" s="1"/>
  <c r="X342" i="21"/>
  <c r="U342" i="20"/>
  <c r="V342" i="20" s="1"/>
  <c r="Y209" i="21"/>
  <c r="Z209" i="21"/>
  <c r="AA209" i="21" s="1"/>
  <c r="Y223" i="21"/>
  <c r="Z223" i="21"/>
  <c r="AA223" i="21" s="1"/>
  <c r="V517" i="1"/>
  <c r="X517" i="21"/>
  <c r="U517" i="20"/>
  <c r="V517" i="20" s="1"/>
  <c r="V448" i="1"/>
  <c r="X448" i="21"/>
  <c r="Z448" i="21" s="1"/>
  <c r="U448" i="20"/>
  <c r="V448" i="20" s="1"/>
  <c r="X362" i="21"/>
  <c r="U362" i="20"/>
  <c r="V362" i="20" s="1"/>
  <c r="X351" i="21"/>
  <c r="U351" i="20"/>
  <c r="V351" i="20" s="1"/>
  <c r="V475" i="1"/>
  <c r="X475" i="21"/>
  <c r="U475" i="20"/>
  <c r="V475" i="20" s="1"/>
  <c r="X442" i="21"/>
  <c r="U442" i="20"/>
  <c r="V442" i="20" s="1"/>
  <c r="X388" i="21"/>
  <c r="U388" i="20"/>
  <c r="V388" i="20" s="1"/>
  <c r="V328" i="1"/>
  <c r="X328" i="21"/>
  <c r="U328" i="20"/>
  <c r="V328" i="20" s="1"/>
  <c r="U279" i="20"/>
  <c r="V279" i="20" s="1"/>
  <c r="X279" i="21"/>
  <c r="V259" i="1"/>
  <c r="X259" i="21"/>
  <c r="U259" i="20"/>
  <c r="V259" i="20" s="1"/>
  <c r="X308" i="21"/>
  <c r="U308" i="20"/>
  <c r="V308" i="20" s="1"/>
  <c r="V230" i="1"/>
  <c r="X230" i="21"/>
  <c r="U230" i="20"/>
  <c r="V230" i="20" s="1"/>
  <c r="X494" i="21"/>
  <c r="U494" i="20"/>
  <c r="V494" i="20" s="1"/>
  <c r="X518" i="21"/>
  <c r="U518" i="20"/>
  <c r="V518" i="20" s="1"/>
  <c r="V495" i="1"/>
  <c r="U495" i="20"/>
  <c r="V495" i="20" s="1"/>
  <c r="V508" i="1"/>
  <c r="X508" i="21"/>
  <c r="U508" i="20"/>
  <c r="V508" i="20" s="1"/>
  <c r="V486" i="1"/>
  <c r="X486" i="21"/>
  <c r="U486" i="20"/>
  <c r="V486" i="20" s="1"/>
  <c r="AP472" i="8"/>
  <c r="V492" i="1"/>
  <c r="X492" i="21"/>
  <c r="U492" i="20"/>
  <c r="V492" i="20" s="1"/>
  <c r="X498" i="21"/>
  <c r="U498" i="20"/>
  <c r="V498" i="20" s="1"/>
  <c r="X476" i="21"/>
  <c r="U476" i="20"/>
  <c r="V476" i="20" s="1"/>
  <c r="X460" i="21"/>
  <c r="U460" i="20"/>
  <c r="V460" i="20" s="1"/>
  <c r="X472" i="21"/>
  <c r="U472" i="20"/>
  <c r="V472" i="20" s="1"/>
  <c r="AP450" i="8"/>
  <c r="X464" i="21"/>
  <c r="U464" i="20"/>
  <c r="V464" i="20" s="1"/>
  <c r="X461" i="21"/>
  <c r="U461" i="20"/>
  <c r="V461" i="20" s="1"/>
  <c r="X455" i="21"/>
  <c r="U455" i="20"/>
  <c r="V455" i="20" s="1"/>
  <c r="X469" i="21"/>
  <c r="U469" i="20"/>
  <c r="V469" i="20" s="1"/>
  <c r="X471" i="21"/>
  <c r="U471" i="20"/>
  <c r="V471" i="20" s="1"/>
  <c r="AP435" i="8"/>
  <c r="V419" i="1"/>
  <c r="X419" i="21"/>
  <c r="U419" i="20"/>
  <c r="V419" i="20" s="1"/>
  <c r="X437" i="21"/>
  <c r="U437" i="20"/>
  <c r="V437" i="20" s="1"/>
  <c r="X312" i="21"/>
  <c r="U312" i="20"/>
  <c r="V312" i="20" s="1"/>
  <c r="X434" i="21"/>
  <c r="U434" i="20"/>
  <c r="V434" i="20" s="1"/>
  <c r="X399" i="21"/>
  <c r="U399" i="20"/>
  <c r="V399" i="20" s="1"/>
  <c r="V355" i="1"/>
  <c r="X355" i="21"/>
  <c r="U355" i="20"/>
  <c r="V355" i="20" s="1"/>
  <c r="AP331" i="8"/>
  <c r="X326" i="21"/>
  <c r="U326" i="20"/>
  <c r="V326" i="20" s="1"/>
  <c r="U290" i="20"/>
  <c r="V290" i="20" s="1"/>
  <c r="X290" i="21"/>
  <c r="V265" i="1"/>
  <c r="U265" i="20"/>
  <c r="V265" i="20" s="1"/>
  <c r="X265" i="21"/>
  <c r="V257" i="1"/>
  <c r="X257" i="21"/>
  <c r="U257" i="20"/>
  <c r="V257" i="20" s="1"/>
  <c r="X317" i="21"/>
  <c r="U317" i="20"/>
  <c r="V317" i="20" s="1"/>
  <c r="V289" i="1"/>
  <c r="U289" i="20"/>
  <c r="V289" i="20" s="1"/>
  <c r="X289" i="21"/>
  <c r="V306" i="1"/>
  <c r="X306" i="21"/>
  <c r="U306" i="20"/>
  <c r="V306" i="20" s="1"/>
  <c r="V298" i="1"/>
  <c r="X298" i="21"/>
  <c r="U298" i="20"/>
  <c r="V298" i="20" s="1"/>
  <c r="V258" i="1"/>
  <c r="X258" i="21"/>
  <c r="U258" i="20"/>
  <c r="V258" i="20" s="1"/>
  <c r="X307" i="21"/>
  <c r="U307" i="20"/>
  <c r="V307" i="20" s="1"/>
  <c r="X218" i="21"/>
  <c r="U218" i="20"/>
  <c r="V218" i="20" s="1"/>
  <c r="AP266" i="8"/>
  <c r="U292" i="20"/>
  <c r="V292" i="20" s="1"/>
  <c r="X292" i="21"/>
  <c r="V303" i="1"/>
  <c r="X303" i="21"/>
  <c r="U303" i="20"/>
  <c r="V303" i="20" s="1"/>
  <c r="V182" i="1"/>
  <c r="X182" i="21"/>
  <c r="U182" i="20"/>
  <c r="V182" i="20" s="1"/>
  <c r="X194" i="21"/>
  <c r="U194" i="20"/>
  <c r="V194" i="20" s="1"/>
  <c r="X179" i="21"/>
  <c r="U179" i="20"/>
  <c r="V179" i="20" s="1"/>
  <c r="V243" i="1"/>
  <c r="X243" i="21"/>
  <c r="U243" i="20"/>
  <c r="V243" i="20" s="1"/>
  <c r="V158" i="1"/>
  <c r="X158" i="21"/>
  <c r="U158" i="20"/>
  <c r="V158" i="20" s="1"/>
  <c r="V147" i="1"/>
  <c r="X147" i="21"/>
  <c r="U147" i="20"/>
  <c r="V147" i="20" s="1"/>
  <c r="V128" i="1"/>
  <c r="X128" i="21"/>
  <c r="U128" i="20"/>
  <c r="V128" i="20" s="1"/>
  <c r="V130" i="1"/>
  <c r="X130" i="21"/>
  <c r="U130" i="20"/>
  <c r="V130" i="20" s="1"/>
  <c r="X193" i="21"/>
  <c r="U193" i="20"/>
  <c r="V193" i="20" s="1"/>
  <c r="V104" i="1"/>
  <c r="X104" i="21"/>
  <c r="U104" i="20"/>
  <c r="V104" i="20" s="1"/>
  <c r="AP27" i="8"/>
  <c r="X105" i="21"/>
  <c r="U105" i="20"/>
  <c r="V105" i="20" s="1"/>
  <c r="X53" i="21"/>
  <c r="U53" i="20"/>
  <c r="V53" i="20" s="1"/>
  <c r="V62" i="1"/>
  <c r="X62" i="21"/>
  <c r="U62" i="20"/>
  <c r="V62" i="20" s="1"/>
  <c r="V49" i="1"/>
  <c r="X49" i="21"/>
  <c r="U49" i="20"/>
  <c r="V49" i="20" s="1"/>
  <c r="V80" i="1"/>
  <c r="X80" i="21"/>
  <c r="U80" i="20"/>
  <c r="V80" i="20" s="1"/>
  <c r="V61" i="1"/>
  <c r="X61" i="21"/>
  <c r="U61" i="20"/>
  <c r="V61" i="20" s="1"/>
  <c r="V54" i="1"/>
  <c r="X54" i="21"/>
  <c r="U54" i="20"/>
  <c r="V54" i="20" s="1"/>
  <c r="V46" i="1"/>
  <c r="X46" i="21"/>
  <c r="U46" i="20"/>
  <c r="V46" i="20" s="1"/>
  <c r="V28" i="1"/>
  <c r="X28" i="21"/>
  <c r="U28" i="20"/>
  <c r="AP463" i="8"/>
  <c r="V403" i="1"/>
  <c r="X403" i="21"/>
  <c r="U403" i="20"/>
  <c r="V403" i="20" s="1"/>
  <c r="V416" i="1"/>
  <c r="X416" i="21"/>
  <c r="U416" i="20"/>
  <c r="V416" i="20" s="1"/>
  <c r="X336" i="21"/>
  <c r="U336" i="20"/>
  <c r="V336" i="20" s="1"/>
  <c r="X275" i="21"/>
  <c r="U275" i="20"/>
  <c r="V275" i="20" s="1"/>
  <c r="X242" i="21"/>
  <c r="U242" i="20"/>
  <c r="V242" i="20" s="1"/>
  <c r="V217" i="1"/>
  <c r="X217" i="21"/>
  <c r="U217" i="20"/>
  <c r="V217" i="20" s="1"/>
  <c r="V504" i="1"/>
  <c r="U504" i="20"/>
  <c r="V504" i="20" s="1"/>
  <c r="X201" i="21"/>
  <c r="U201" i="20"/>
  <c r="V201" i="20" s="1"/>
  <c r="V177" i="1"/>
  <c r="X177" i="21"/>
  <c r="U177" i="20"/>
  <c r="V177" i="20" s="1"/>
  <c r="V371" i="1"/>
  <c r="X371" i="21"/>
  <c r="U371" i="20"/>
  <c r="V371" i="20" s="1"/>
  <c r="U277" i="20"/>
  <c r="V277" i="20" s="1"/>
  <c r="X277" i="21"/>
  <c r="X539" i="21"/>
  <c r="U539" i="20"/>
  <c r="V539" i="20" s="1"/>
  <c r="X484" i="21"/>
  <c r="U484" i="20"/>
  <c r="V484" i="20" s="1"/>
  <c r="X380" i="21"/>
  <c r="U380" i="20"/>
  <c r="V380" i="20" s="1"/>
  <c r="X348" i="21"/>
  <c r="U348" i="20"/>
  <c r="V348" i="20" s="1"/>
  <c r="V300" i="1"/>
  <c r="X300" i="21"/>
  <c r="U300" i="20"/>
  <c r="V300" i="20" s="1"/>
  <c r="V537" i="1"/>
  <c r="X537" i="21"/>
  <c r="U537" i="20"/>
  <c r="V537" i="20" s="1"/>
  <c r="V516" i="1"/>
  <c r="X516" i="21"/>
  <c r="U516" i="20"/>
  <c r="V516" i="20" s="1"/>
  <c r="V402" i="1"/>
  <c r="X402" i="21"/>
  <c r="Z402" i="21" s="1"/>
  <c r="U402" i="20"/>
  <c r="V402" i="20" s="1"/>
  <c r="V381" i="1"/>
  <c r="X381" i="21"/>
  <c r="U381" i="20"/>
  <c r="V381" i="20" s="1"/>
  <c r="AP360" i="8"/>
  <c r="V318" i="1"/>
  <c r="X318" i="21"/>
  <c r="U318" i="20"/>
  <c r="V318" i="20" s="1"/>
  <c r="X322" i="21"/>
  <c r="U322" i="20"/>
  <c r="V322" i="20" s="1"/>
  <c r="U283" i="20"/>
  <c r="V283" i="20" s="1"/>
  <c r="X283" i="21"/>
  <c r="X299" i="21"/>
  <c r="U299" i="20"/>
  <c r="V299" i="20" s="1"/>
  <c r="AP246" i="8"/>
  <c r="X188" i="21"/>
  <c r="U188" i="20"/>
  <c r="V188" i="20" s="1"/>
  <c r="X154" i="21"/>
  <c r="U154" i="20"/>
  <c r="V154" i="20" s="1"/>
  <c r="V156" i="1"/>
  <c r="X156" i="21"/>
  <c r="U156" i="20"/>
  <c r="V156" i="20" s="1"/>
  <c r="V198" i="1"/>
  <c r="X198" i="21"/>
  <c r="U198" i="20"/>
  <c r="V198" i="20" s="1"/>
  <c r="V145" i="1"/>
  <c r="X145" i="21"/>
  <c r="U145" i="20"/>
  <c r="V145" i="20" s="1"/>
  <c r="X183" i="21"/>
  <c r="U183" i="20"/>
  <c r="V183" i="20" s="1"/>
  <c r="X160" i="21"/>
  <c r="U160" i="20"/>
  <c r="V160" i="20" s="1"/>
  <c r="X140" i="21"/>
  <c r="U140" i="20"/>
  <c r="V140" i="20" s="1"/>
  <c r="V115" i="1"/>
  <c r="X115" i="21"/>
  <c r="U115" i="20"/>
  <c r="V115" i="20" s="1"/>
  <c r="X139" i="21"/>
  <c r="U139" i="20"/>
  <c r="V139" i="20" s="1"/>
  <c r="X123" i="21"/>
  <c r="U123" i="20"/>
  <c r="V123" i="20" s="1"/>
  <c r="X181" i="21"/>
  <c r="U181" i="20"/>
  <c r="V181" i="20" s="1"/>
  <c r="X148" i="21"/>
  <c r="U148" i="20"/>
  <c r="V148" i="20" s="1"/>
  <c r="X114" i="21"/>
  <c r="U114" i="20"/>
  <c r="V114" i="20" s="1"/>
  <c r="X99" i="21"/>
  <c r="U99" i="20"/>
  <c r="V99" i="20" s="1"/>
  <c r="V81" i="1"/>
  <c r="X81" i="21"/>
  <c r="U81" i="20"/>
  <c r="V81" i="20" s="1"/>
  <c r="V73" i="1"/>
  <c r="X73" i="21"/>
  <c r="U73" i="20"/>
  <c r="V73" i="20" s="1"/>
  <c r="X141" i="21"/>
  <c r="U141" i="20"/>
  <c r="V141" i="20" s="1"/>
  <c r="X125" i="21"/>
  <c r="U125" i="20"/>
  <c r="V125" i="20" s="1"/>
  <c r="X100" i="21"/>
  <c r="U100" i="20"/>
  <c r="V100" i="20" s="1"/>
  <c r="AP23" i="8"/>
  <c r="V116" i="1"/>
  <c r="X116" i="21"/>
  <c r="U116" i="20"/>
  <c r="V116" i="20" s="1"/>
  <c r="V39" i="1"/>
  <c r="X39" i="21"/>
  <c r="U39" i="20"/>
  <c r="V39" i="20" s="1"/>
  <c r="V84" i="1"/>
  <c r="X84" i="21"/>
  <c r="U84" i="20"/>
  <c r="V84" i="20" s="1"/>
  <c r="X50" i="21"/>
  <c r="U50" i="20"/>
  <c r="V50" i="20" s="1"/>
  <c r="X42" i="21"/>
  <c r="U42" i="20"/>
  <c r="V42" i="20" s="1"/>
  <c r="V33" i="1"/>
  <c r="X33" i="21"/>
  <c r="U33" i="20"/>
  <c r="V33" i="20" s="1"/>
  <c r="X78" i="21"/>
  <c r="U78" i="20"/>
  <c r="V78" i="20" s="1"/>
  <c r="X41" i="21"/>
  <c r="U41" i="20"/>
  <c r="V41" i="20" s="1"/>
  <c r="V30" i="1"/>
  <c r="X30" i="21"/>
  <c r="U30" i="20"/>
  <c r="V30" i="20" s="1"/>
  <c r="X480" i="21"/>
  <c r="U480" i="20"/>
  <c r="V480" i="20" s="1"/>
  <c r="X522" i="21"/>
  <c r="U522" i="20"/>
  <c r="V522" i="20" s="1"/>
  <c r="V481" i="1"/>
  <c r="X481" i="21"/>
  <c r="U481" i="20"/>
  <c r="V481" i="20" s="1"/>
  <c r="V463" i="1"/>
  <c r="X463" i="21"/>
  <c r="U463" i="20"/>
  <c r="V463" i="20" s="1"/>
  <c r="V493" i="1"/>
  <c r="X493" i="21"/>
  <c r="U493" i="20"/>
  <c r="V493" i="20" s="1"/>
  <c r="V282" i="1"/>
  <c r="U282" i="20"/>
  <c r="V282" i="20" s="1"/>
  <c r="X282" i="21"/>
  <c r="V264" i="1"/>
  <c r="X264" i="21"/>
  <c r="U264" i="20"/>
  <c r="V264" i="20" s="1"/>
  <c r="V274" i="1"/>
  <c r="X274" i="21"/>
  <c r="U274" i="20"/>
  <c r="V274" i="20" s="1"/>
  <c r="V344" i="1"/>
  <c r="X344" i="21"/>
  <c r="U344" i="20"/>
  <c r="V344" i="20" s="1"/>
  <c r="V418" i="1"/>
  <c r="X418" i="21"/>
  <c r="U418" i="20"/>
  <c r="V418" i="20" s="1"/>
  <c r="V213" i="1"/>
  <c r="X213" i="21"/>
  <c r="U213" i="20"/>
  <c r="V213" i="20" s="1"/>
  <c r="X313" i="21"/>
  <c r="U313" i="20"/>
  <c r="V313" i="20" s="1"/>
  <c r="V98" i="1"/>
  <c r="X98" i="21"/>
  <c r="U98" i="20"/>
  <c r="V98" i="20" s="1"/>
  <c r="V211" i="1"/>
  <c r="X211" i="21"/>
  <c r="U211" i="20"/>
  <c r="V211" i="20" s="1"/>
  <c r="V401" i="1"/>
  <c r="X401" i="21"/>
  <c r="U401" i="20"/>
  <c r="V401" i="20" s="1"/>
  <c r="V398" i="1"/>
  <c r="X398" i="21"/>
  <c r="U398" i="20"/>
  <c r="V398" i="20" s="1"/>
  <c r="V24" i="1"/>
  <c r="X24" i="21"/>
  <c r="U24" i="20"/>
  <c r="V513" i="1"/>
  <c r="X513" i="21"/>
  <c r="U513" i="20"/>
  <c r="V513" i="20" s="1"/>
  <c r="X512" i="21"/>
  <c r="U512" i="20"/>
  <c r="V512" i="20" s="1"/>
  <c r="AP466" i="8"/>
  <c r="X406" i="21"/>
  <c r="U406" i="20"/>
  <c r="V406" i="20" s="1"/>
  <c r="X356" i="21"/>
  <c r="U356" i="20"/>
  <c r="V356" i="20" s="1"/>
  <c r="V260" i="1"/>
  <c r="X260" i="21"/>
  <c r="U260" i="20"/>
  <c r="V260" i="20" s="1"/>
  <c r="X396" i="21"/>
  <c r="U396" i="20"/>
  <c r="V396" i="20" s="1"/>
  <c r="X510" i="21"/>
  <c r="U510" i="20"/>
  <c r="V510" i="20" s="1"/>
  <c r="X491" i="21"/>
  <c r="U491" i="20"/>
  <c r="V491" i="20" s="1"/>
  <c r="X453" i="21"/>
  <c r="U453" i="20"/>
  <c r="V453" i="20" s="1"/>
  <c r="V433" i="1"/>
  <c r="X433" i="21"/>
  <c r="Z433" i="21" s="1"/>
  <c r="U433" i="20"/>
  <c r="V433" i="20" s="1"/>
  <c r="V404" i="1"/>
  <c r="U404" i="20"/>
  <c r="V404" i="20" s="1"/>
  <c r="X404" i="21"/>
  <c r="V384" i="1"/>
  <c r="X384" i="21"/>
  <c r="U384" i="20"/>
  <c r="V384" i="20" s="1"/>
  <c r="V373" i="1"/>
  <c r="X373" i="21"/>
  <c r="U373" i="20"/>
  <c r="V373" i="20" s="1"/>
  <c r="V409" i="1"/>
  <c r="X409" i="21"/>
  <c r="U409" i="20"/>
  <c r="V409" i="20" s="1"/>
  <c r="X377" i="21"/>
  <c r="U377" i="20"/>
  <c r="V377" i="20" s="1"/>
  <c r="X325" i="21"/>
  <c r="U325" i="20"/>
  <c r="V325" i="20" s="1"/>
  <c r="V272" i="1"/>
  <c r="X272" i="21"/>
  <c r="U272" i="20"/>
  <c r="V272" i="20" s="1"/>
  <c r="X228" i="21"/>
  <c r="U228" i="20"/>
  <c r="V228" i="20" s="1"/>
  <c r="X301" i="21"/>
  <c r="U301" i="20"/>
  <c r="V301" i="20" s="1"/>
  <c r="X525" i="21"/>
  <c r="U525" i="20"/>
  <c r="V525" i="20" s="1"/>
  <c r="X528" i="21"/>
  <c r="U528" i="20"/>
  <c r="V528" i="20" s="1"/>
  <c r="V505" i="1"/>
  <c r="X505" i="21"/>
  <c r="U505" i="20"/>
  <c r="V505" i="20" s="1"/>
  <c r="V533" i="1"/>
  <c r="U533" i="20"/>
  <c r="V533" i="20" s="1"/>
  <c r="X499" i="21"/>
  <c r="U499" i="20"/>
  <c r="V499" i="20" s="1"/>
  <c r="X478" i="21"/>
  <c r="U478" i="20"/>
  <c r="V478" i="20" s="1"/>
  <c r="X490" i="21"/>
  <c r="U490" i="20"/>
  <c r="V490" i="20" s="1"/>
  <c r="X514" i="21"/>
  <c r="U514" i="20"/>
  <c r="V514" i="20" s="1"/>
  <c r="V497" i="1"/>
  <c r="X497" i="21"/>
  <c r="U497" i="20"/>
  <c r="V497" i="20" s="1"/>
  <c r="V483" i="1"/>
  <c r="X483" i="21"/>
  <c r="U483" i="20"/>
  <c r="V483" i="20" s="1"/>
  <c r="X445" i="21"/>
  <c r="U445" i="20"/>
  <c r="V445" i="20" s="1"/>
  <c r="V431" i="1"/>
  <c r="X431" i="21"/>
  <c r="U431" i="20"/>
  <c r="V431" i="20" s="1"/>
  <c r="V466" i="1"/>
  <c r="U466" i="20"/>
  <c r="V466" i="20" s="1"/>
  <c r="V454" i="1"/>
  <c r="X454" i="21"/>
  <c r="U454" i="20"/>
  <c r="V454" i="20" s="1"/>
  <c r="X421" i="21"/>
  <c r="U421" i="20"/>
  <c r="V421" i="20" s="1"/>
  <c r="X394" i="21"/>
  <c r="U394" i="20"/>
  <c r="V394" i="20" s="1"/>
  <c r="V415" i="1"/>
  <c r="X415" i="21"/>
  <c r="U415" i="20"/>
  <c r="V415" i="20" s="1"/>
  <c r="X392" i="21"/>
  <c r="U392" i="20"/>
  <c r="V392" i="20" s="1"/>
  <c r="V368" i="1"/>
  <c r="X368" i="21"/>
  <c r="U368" i="20"/>
  <c r="V368" i="20" s="1"/>
  <c r="X354" i="21"/>
  <c r="U354" i="20"/>
  <c r="V354" i="20" s="1"/>
  <c r="AP317" i="8"/>
  <c r="V345" i="1"/>
  <c r="X345" i="21"/>
  <c r="U345" i="20"/>
  <c r="V345" i="20" s="1"/>
  <c r="V330" i="1"/>
  <c r="X330" i="21"/>
  <c r="U330" i="20"/>
  <c r="V330" i="20" s="1"/>
  <c r="X335" i="21"/>
  <c r="U335" i="20"/>
  <c r="V335" i="20" s="1"/>
  <c r="X271" i="21"/>
  <c r="U271" i="20"/>
  <c r="V271" i="20" s="1"/>
  <c r="X263" i="21"/>
  <c r="U263" i="20"/>
  <c r="V263" i="20" s="1"/>
  <c r="X253" i="21"/>
  <c r="U253" i="20"/>
  <c r="V253" i="20" s="1"/>
  <c r="V331" i="1"/>
  <c r="X331" i="21"/>
  <c r="U331" i="20"/>
  <c r="V331" i="20" s="1"/>
  <c r="V304" i="1"/>
  <c r="X304" i="21"/>
  <c r="U304" i="20"/>
  <c r="V304" i="20" s="1"/>
  <c r="V296" i="1"/>
  <c r="X296" i="21"/>
  <c r="U296" i="20"/>
  <c r="V296" i="20" s="1"/>
  <c r="V270" i="1"/>
  <c r="X270" i="21"/>
  <c r="U270" i="20"/>
  <c r="V270" i="20" s="1"/>
  <c r="X222" i="21"/>
  <c r="U222" i="20"/>
  <c r="V222" i="20" s="1"/>
  <c r="X206" i="21"/>
  <c r="U206" i="20"/>
  <c r="V206" i="20" s="1"/>
  <c r="U280" i="20"/>
  <c r="V280" i="20" s="1"/>
  <c r="X280" i="21"/>
  <c r="U293" i="20"/>
  <c r="V293" i="20" s="1"/>
  <c r="X293" i="21"/>
  <c r="V262" i="1"/>
  <c r="X262" i="21"/>
  <c r="U262" i="20"/>
  <c r="V262" i="20" s="1"/>
  <c r="X176" i="21"/>
  <c r="U176" i="20"/>
  <c r="V176" i="20" s="1"/>
  <c r="V241" i="1"/>
  <c r="X241" i="21"/>
  <c r="U241" i="20"/>
  <c r="V241" i="20" s="1"/>
  <c r="X178" i="21"/>
  <c r="U178" i="20"/>
  <c r="V178" i="20" s="1"/>
  <c r="V124" i="1"/>
  <c r="X124" i="21"/>
  <c r="U124" i="20"/>
  <c r="V124" i="20" s="1"/>
  <c r="X126" i="21"/>
  <c r="U126" i="20"/>
  <c r="V126" i="20" s="1"/>
  <c r="X117" i="21"/>
  <c r="U117" i="20"/>
  <c r="V117" i="20" s="1"/>
  <c r="X97" i="21"/>
  <c r="U97" i="20"/>
  <c r="V97" i="20" s="1"/>
  <c r="X94" i="21"/>
  <c r="U94" i="20"/>
  <c r="V94" i="20" s="1"/>
  <c r="X90" i="21"/>
  <c r="U90" i="20"/>
  <c r="V90" i="20" s="1"/>
  <c r="AP43" i="8"/>
  <c r="V202" i="1"/>
  <c r="X202" i="21"/>
  <c r="U202" i="20"/>
  <c r="V202" i="20" s="1"/>
  <c r="X101" i="21"/>
  <c r="U101" i="20"/>
  <c r="V101" i="20" s="1"/>
  <c r="V82" i="1"/>
  <c r="X82" i="21"/>
  <c r="U82" i="20"/>
  <c r="V82" i="20" s="1"/>
  <c r="X52" i="21"/>
  <c r="U52" i="20"/>
  <c r="V52" i="20" s="1"/>
  <c r="V45" i="1"/>
  <c r="X45" i="21"/>
  <c r="U45" i="20"/>
  <c r="V45" i="20" s="1"/>
  <c r="V48" i="1"/>
  <c r="X48" i="21"/>
  <c r="U48" i="20"/>
  <c r="V48" i="20" s="1"/>
  <c r="V67" i="1"/>
  <c r="X67" i="21"/>
  <c r="U67" i="20"/>
  <c r="V67" i="20" s="1"/>
  <c r="V59" i="1"/>
  <c r="X59" i="21"/>
  <c r="U59" i="20"/>
  <c r="V59" i="20" s="1"/>
  <c r="X427" i="21"/>
  <c r="U427" i="20"/>
  <c r="V427" i="20" s="1"/>
  <c r="V420" i="1"/>
  <c r="X420" i="21"/>
  <c r="U420" i="20"/>
  <c r="V420" i="20" s="1"/>
  <c r="V365" i="1"/>
  <c r="X365" i="21"/>
  <c r="U365" i="20"/>
  <c r="V365" i="20" s="1"/>
  <c r="X327" i="21"/>
  <c r="U327" i="20"/>
  <c r="V327" i="20" s="1"/>
  <c r="V414" i="1"/>
  <c r="X414" i="21"/>
  <c r="U414" i="20"/>
  <c r="V414" i="20" s="1"/>
  <c r="X254" i="21"/>
  <c r="U254" i="20"/>
  <c r="V254" i="20" s="1"/>
  <c r="V288" i="1"/>
  <c r="U288" i="20"/>
  <c r="V288" i="20" s="1"/>
  <c r="X288" i="21"/>
  <c r="V329" i="1"/>
  <c r="X329" i="21"/>
  <c r="U329" i="20"/>
  <c r="V329" i="20" s="1"/>
  <c r="V159" i="1"/>
  <c r="X159" i="21"/>
  <c r="U159" i="20"/>
  <c r="V159" i="20" s="1"/>
  <c r="X233" i="21"/>
  <c r="U233" i="20"/>
  <c r="V233" i="20" s="1"/>
  <c r="V527" i="1"/>
  <c r="X527" i="21"/>
  <c r="U527" i="20"/>
  <c r="V527" i="20" s="1"/>
  <c r="V485" i="1"/>
  <c r="X485" i="21"/>
  <c r="U485" i="20"/>
  <c r="V485" i="20" s="1"/>
  <c r="X436" i="21"/>
  <c r="U436" i="20"/>
  <c r="V436" i="20" s="1"/>
  <c r="X397" i="21"/>
  <c r="U397" i="20"/>
  <c r="V397" i="20" s="1"/>
  <c r="X441" i="21"/>
  <c r="U441" i="20"/>
  <c r="V441" i="20" s="1"/>
  <c r="X458" i="21"/>
  <c r="U458" i="20"/>
  <c r="V458" i="20" s="1"/>
  <c r="V400" i="1"/>
  <c r="X400" i="21"/>
  <c r="U400" i="20"/>
  <c r="V400" i="20" s="1"/>
  <c r="X452" i="21"/>
  <c r="U452" i="20"/>
  <c r="V452" i="20" s="1"/>
  <c r="V417" i="1"/>
  <c r="X417" i="21"/>
  <c r="U417" i="20"/>
  <c r="V417" i="20" s="1"/>
  <c r="V369" i="1"/>
  <c r="X369" i="21"/>
  <c r="U369" i="20"/>
  <c r="V369" i="20" s="1"/>
  <c r="X316" i="21"/>
  <c r="U316" i="20"/>
  <c r="V316" i="20" s="1"/>
  <c r="V337" i="1"/>
  <c r="X337" i="21"/>
  <c r="U337" i="20"/>
  <c r="V337" i="20" s="1"/>
  <c r="V347" i="1"/>
  <c r="X347" i="21"/>
  <c r="U347" i="20"/>
  <c r="V347" i="20" s="1"/>
  <c r="X255" i="21"/>
  <c r="U255" i="20"/>
  <c r="V255" i="20" s="1"/>
  <c r="X212" i="21"/>
  <c r="U212" i="20"/>
  <c r="V212" i="20" s="1"/>
  <c r="X521" i="21"/>
  <c r="U521" i="20"/>
  <c r="V521" i="20" s="1"/>
  <c r="V506" i="1"/>
  <c r="U506" i="20"/>
  <c r="V506" i="20" s="1"/>
  <c r="X507" i="21"/>
  <c r="U507" i="20"/>
  <c r="V507" i="20" s="1"/>
  <c r="V532" i="1"/>
  <c r="U532" i="20"/>
  <c r="V532" i="20" s="1"/>
  <c r="AP497" i="8"/>
  <c r="V451" i="1"/>
  <c r="X451" i="21"/>
  <c r="Z451" i="21" s="1"/>
  <c r="U451" i="20"/>
  <c r="V451" i="20" s="1"/>
  <c r="AP509" i="8"/>
  <c r="V450" i="1"/>
  <c r="X450" i="21"/>
  <c r="U450" i="20"/>
  <c r="V450" i="20" s="1"/>
  <c r="V447" i="1"/>
  <c r="X447" i="21"/>
  <c r="U447" i="20"/>
  <c r="V447" i="20" s="1"/>
  <c r="AP394" i="8"/>
  <c r="V489" i="1"/>
  <c r="X489" i="21"/>
  <c r="U489" i="20"/>
  <c r="V489" i="20" s="1"/>
  <c r="V432" i="1"/>
  <c r="X432" i="21"/>
  <c r="U432" i="20"/>
  <c r="V432" i="20" s="1"/>
  <c r="X457" i="21"/>
  <c r="U457" i="20"/>
  <c r="V457" i="20" s="1"/>
  <c r="X372" i="21"/>
  <c r="U372" i="20"/>
  <c r="V372" i="20" s="1"/>
  <c r="V407" i="1"/>
  <c r="X407" i="21"/>
  <c r="U407" i="20"/>
  <c r="V407" i="20" s="1"/>
  <c r="V378" i="1"/>
  <c r="X378" i="21"/>
  <c r="Z378" i="21" s="1"/>
  <c r="U378" i="20"/>
  <c r="V378" i="20" s="1"/>
  <c r="V383" i="1"/>
  <c r="X383" i="21"/>
  <c r="Z383" i="21" s="1"/>
  <c r="U383" i="20"/>
  <c r="V383" i="20" s="1"/>
  <c r="X405" i="21"/>
  <c r="U405" i="20"/>
  <c r="V405" i="20" s="1"/>
  <c r="U382" i="20"/>
  <c r="V382" i="20" s="1"/>
  <c r="X382" i="21"/>
  <c r="X366" i="21"/>
  <c r="U366" i="20"/>
  <c r="V366" i="20" s="1"/>
  <c r="V370" i="1"/>
  <c r="X370" i="21"/>
  <c r="U370" i="20"/>
  <c r="V370" i="20" s="1"/>
  <c r="X361" i="21"/>
  <c r="U361" i="20"/>
  <c r="V361" i="20" s="1"/>
  <c r="X367" i="21"/>
  <c r="U367" i="20"/>
  <c r="V367" i="20" s="1"/>
  <c r="V353" i="1"/>
  <c r="X353" i="21"/>
  <c r="U353" i="20"/>
  <c r="V353" i="20" s="1"/>
  <c r="V364" i="1"/>
  <c r="X364" i="21"/>
  <c r="U364" i="20"/>
  <c r="V364" i="20" s="1"/>
  <c r="AP328" i="8"/>
  <c r="X251" i="21"/>
  <c r="U251" i="20"/>
  <c r="V251" i="20" s="1"/>
  <c r="V287" i="1"/>
  <c r="U287" i="20"/>
  <c r="V287" i="20" s="1"/>
  <c r="X287" i="21"/>
  <c r="X324" i="21"/>
  <c r="U324" i="20"/>
  <c r="V324" i="20" s="1"/>
  <c r="U286" i="20"/>
  <c r="V286" i="20" s="1"/>
  <c r="X286" i="21"/>
  <c r="X268" i="21"/>
  <c r="U268" i="20"/>
  <c r="V268" i="20" s="1"/>
  <c r="AP270" i="8"/>
  <c r="X239" i="21"/>
  <c r="U239" i="20"/>
  <c r="V239" i="20" s="1"/>
  <c r="V232" i="1"/>
  <c r="X232" i="21"/>
  <c r="U232" i="20"/>
  <c r="V232" i="20" s="1"/>
  <c r="X216" i="21"/>
  <c r="U216" i="20"/>
  <c r="V216" i="20" s="1"/>
  <c r="X200" i="21"/>
  <c r="U200" i="20"/>
  <c r="V200" i="20" s="1"/>
  <c r="V309" i="1"/>
  <c r="X309" i="21"/>
  <c r="U309" i="20"/>
  <c r="V309" i="20" s="1"/>
  <c r="X189" i="21"/>
  <c r="U189" i="20"/>
  <c r="V189" i="20" s="1"/>
  <c r="X173" i="21"/>
  <c r="U173" i="20"/>
  <c r="V173" i="20" s="1"/>
  <c r="X155" i="21"/>
  <c r="U155" i="20"/>
  <c r="V155" i="20" s="1"/>
  <c r="X143" i="21"/>
  <c r="U143" i="20"/>
  <c r="V143" i="20" s="1"/>
  <c r="X167" i="21"/>
  <c r="U167" i="20"/>
  <c r="V167" i="20" s="1"/>
  <c r="V136" i="1"/>
  <c r="X136" i="21"/>
  <c r="U136" i="20"/>
  <c r="V136" i="20" s="1"/>
  <c r="X135" i="21"/>
  <c r="U135" i="20"/>
  <c r="V135" i="20" s="1"/>
  <c r="X119" i="21"/>
  <c r="U119" i="20"/>
  <c r="V119" i="20" s="1"/>
  <c r="X146" i="21"/>
  <c r="U146" i="20"/>
  <c r="V146" i="20" s="1"/>
  <c r="V165" i="1"/>
  <c r="X165" i="21"/>
  <c r="U165" i="20"/>
  <c r="V165" i="20" s="1"/>
  <c r="X111" i="21"/>
  <c r="U111" i="20"/>
  <c r="V111" i="20" s="1"/>
  <c r="X87" i="21"/>
  <c r="U87" i="20"/>
  <c r="V87" i="20" s="1"/>
  <c r="X79" i="21"/>
  <c r="U79" i="20"/>
  <c r="V79" i="20" s="1"/>
  <c r="X70" i="21"/>
  <c r="U70" i="20"/>
  <c r="V70" i="20" s="1"/>
  <c r="X138" i="21"/>
  <c r="U138" i="20"/>
  <c r="V138" i="20" s="1"/>
  <c r="X137" i="21"/>
  <c r="U137" i="20"/>
  <c r="V137" i="20" s="1"/>
  <c r="X121" i="21"/>
  <c r="U121" i="20"/>
  <c r="V121" i="20" s="1"/>
  <c r="X93" i="21"/>
  <c r="U93" i="20"/>
  <c r="V93" i="20" s="1"/>
  <c r="AP84" i="8"/>
  <c r="AP75" i="8"/>
  <c r="AP63" i="8"/>
  <c r="AP41" i="8"/>
  <c r="X112" i="21"/>
  <c r="U112" i="20"/>
  <c r="V112" i="20" s="1"/>
  <c r="X60" i="21"/>
  <c r="U60" i="20"/>
  <c r="V60" i="20" s="1"/>
  <c r="X142" i="21"/>
  <c r="U142" i="20"/>
  <c r="V142" i="20" s="1"/>
  <c r="AP62" i="8"/>
  <c r="X76" i="21"/>
  <c r="U76" i="20"/>
  <c r="V76" i="20" s="1"/>
  <c r="V37" i="1"/>
  <c r="X37" i="21"/>
  <c r="U37" i="20"/>
  <c r="V37" i="20" s="1"/>
  <c r="V530" i="1"/>
  <c r="X530" i="21"/>
  <c r="U530" i="20"/>
  <c r="V530" i="20" s="1"/>
  <c r="V391" i="1"/>
  <c r="X391" i="21"/>
  <c r="U391" i="20"/>
  <c r="V391" i="20" s="1"/>
  <c r="V408" i="1"/>
  <c r="X408" i="21"/>
  <c r="U408" i="20"/>
  <c r="V408" i="20" s="1"/>
  <c r="V363" i="1"/>
  <c r="X363" i="21"/>
  <c r="U363" i="20"/>
  <c r="V363" i="20" s="1"/>
  <c r="X352" i="21"/>
  <c r="U352" i="20"/>
  <c r="V352" i="20" s="1"/>
  <c r="V225" i="1"/>
  <c r="X225" i="21"/>
  <c r="U225" i="20"/>
  <c r="V225" i="20" s="1"/>
  <c r="V184" i="1"/>
  <c r="X184" i="21"/>
  <c r="U184" i="20"/>
  <c r="V184" i="20" s="1"/>
  <c r="X252" i="21"/>
  <c r="U252" i="20"/>
  <c r="V252" i="20" s="1"/>
  <c r="X203" i="21"/>
  <c r="U203" i="20"/>
  <c r="V203" i="20" s="1"/>
  <c r="V227" i="1"/>
  <c r="X227" i="21"/>
  <c r="U227" i="20"/>
  <c r="V227" i="20" s="1"/>
  <c r="V106" i="1"/>
  <c r="X106" i="21"/>
  <c r="U106" i="20"/>
  <c r="V106" i="20" s="1"/>
  <c r="X34" i="21"/>
  <c r="U34" i="20"/>
  <c r="V34" i="20" s="1"/>
  <c r="V412" i="1"/>
  <c r="X412" i="21"/>
  <c r="U412" i="20"/>
  <c r="V412" i="20" s="1"/>
  <c r="X32" i="21"/>
  <c r="U32" i="20"/>
  <c r="V32" i="20" s="1"/>
  <c r="V519" i="1"/>
  <c r="X519" i="21"/>
  <c r="U519" i="20"/>
  <c r="V519" i="20" s="1"/>
  <c r="AP462" i="8"/>
  <c r="V438" i="1"/>
  <c r="AP500" i="8"/>
  <c r="V477" i="1"/>
  <c r="AP517" i="8"/>
  <c r="V494" i="1"/>
  <c r="AB17" i="8"/>
  <c r="AB6" i="8" s="1"/>
  <c r="AP540" i="8"/>
  <c r="AP552" i="8"/>
  <c r="AP562" i="8"/>
  <c r="V539" i="1"/>
  <c r="AP533" i="8"/>
  <c r="V510" i="1"/>
  <c r="AP482" i="8"/>
  <c r="AP476" i="8"/>
  <c r="V453" i="1"/>
  <c r="AP487" i="8"/>
  <c r="V464" i="1"/>
  <c r="AP484" i="8"/>
  <c r="V461" i="1"/>
  <c r="AP478" i="8"/>
  <c r="V455" i="1"/>
  <c r="AP453" i="8"/>
  <c r="V429" i="1"/>
  <c r="AP429" i="8"/>
  <c r="AP422" i="8"/>
  <c r="V397" i="1"/>
  <c r="AP404" i="8"/>
  <c r="V379" i="1"/>
  <c r="AP405" i="8"/>
  <c r="V380" i="1"/>
  <c r="AP382" i="8"/>
  <c r="AP358" i="8"/>
  <c r="V332" i="1"/>
  <c r="AP273" i="8"/>
  <c r="AP332" i="8"/>
  <c r="AP223" i="8"/>
  <c r="V222" i="1"/>
  <c r="AP207" i="8"/>
  <c r="V206" i="1"/>
  <c r="AP282" i="8"/>
  <c r="V280" i="1"/>
  <c r="AP319" i="8"/>
  <c r="V293" i="1"/>
  <c r="AP199" i="8"/>
  <c r="AP203" i="8"/>
  <c r="AP248" i="8"/>
  <c r="V247" i="1"/>
  <c r="AP236" i="8"/>
  <c r="AP184" i="8"/>
  <c r="V183" i="1"/>
  <c r="AP132" i="8"/>
  <c r="AP120" i="8"/>
  <c r="AP137" i="8"/>
  <c r="V139" i="1"/>
  <c r="AP121" i="8"/>
  <c r="V123" i="1"/>
  <c r="AP192" i="8"/>
  <c r="V191" i="1"/>
  <c r="AP221" i="8"/>
  <c r="AP126" i="8"/>
  <c r="AP127" i="8"/>
  <c r="V129" i="1"/>
  <c r="AP86" i="8"/>
  <c r="V91" i="1"/>
  <c r="AP39" i="8"/>
  <c r="AP49" i="8"/>
  <c r="V53" i="1"/>
  <c r="AA15" i="8"/>
  <c r="AK15" i="8" s="1"/>
  <c r="AP73" i="8"/>
  <c r="V78" i="1"/>
  <c r="AF14" i="8"/>
  <c r="AP14" i="8" s="1"/>
  <c r="V41" i="1"/>
  <c r="AP278" i="8"/>
  <c r="V276" i="1"/>
  <c r="AP247" i="8"/>
  <c r="V246" i="1"/>
  <c r="AP286" i="8"/>
  <c r="V284" i="1"/>
  <c r="AP249" i="8"/>
  <c r="V248" i="1"/>
  <c r="V169" i="1"/>
  <c r="AP170" i="8"/>
  <c r="AP461" i="8"/>
  <c r="V437" i="1"/>
  <c r="AP550" i="8"/>
  <c r="AP508" i="8"/>
  <c r="AP534" i="8"/>
  <c r="V511" i="1"/>
  <c r="AP501" i="8"/>
  <c r="V478" i="1"/>
  <c r="AP513" i="8"/>
  <c r="V490" i="1"/>
  <c r="AP511" i="8"/>
  <c r="V488" i="1"/>
  <c r="AP475" i="8"/>
  <c r="V452" i="1"/>
  <c r="AP492" i="8"/>
  <c r="V469" i="1"/>
  <c r="AP494" i="8"/>
  <c r="V471" i="1"/>
  <c r="AP437" i="8"/>
  <c r="V413" i="1"/>
  <c r="AP467" i="8"/>
  <c r="V444" i="1"/>
  <c r="AP421" i="8"/>
  <c r="V396" i="1"/>
  <c r="AP413" i="8"/>
  <c r="V388" i="1"/>
  <c r="AP354" i="8"/>
  <c r="AP417" i="8"/>
  <c r="V392" i="1"/>
  <c r="AP342" i="8"/>
  <c r="V316" i="1"/>
  <c r="AP458" i="8"/>
  <c r="V434" i="1"/>
  <c r="AP424" i="8"/>
  <c r="V399" i="1"/>
  <c r="AP281" i="8"/>
  <c r="V279" i="1"/>
  <c r="AP373" i="8"/>
  <c r="AP285" i="8"/>
  <c r="V283" i="1"/>
  <c r="AP256" i="8"/>
  <c r="V255" i="1"/>
  <c r="AP351" i="8"/>
  <c r="V325" i="1"/>
  <c r="AP261" i="8"/>
  <c r="AP312" i="8"/>
  <c r="V286" i="1"/>
  <c r="AP269" i="8"/>
  <c r="V268" i="1"/>
  <c r="AP240" i="8"/>
  <c r="V239" i="1"/>
  <c r="AP217" i="8"/>
  <c r="V216" i="1"/>
  <c r="AP227" i="8"/>
  <c r="AP197" i="8"/>
  <c r="AP161" i="8"/>
  <c r="V160" i="1"/>
  <c r="AP150" i="8"/>
  <c r="AP130" i="8"/>
  <c r="V132" i="1"/>
  <c r="AP118" i="8"/>
  <c r="V120" i="1"/>
  <c r="AP151" i="8"/>
  <c r="V150" i="1"/>
  <c r="AP107" i="8"/>
  <c r="V111" i="1"/>
  <c r="AP82" i="8"/>
  <c r="V87" i="1"/>
  <c r="AP74" i="8"/>
  <c r="V79" i="1"/>
  <c r="AP66" i="8"/>
  <c r="V70" i="1"/>
  <c r="AP136" i="8"/>
  <c r="V138" i="1"/>
  <c r="AP124" i="8"/>
  <c r="V126" i="1"/>
  <c r="AP113" i="8"/>
  <c r="V117" i="1"/>
  <c r="AP79" i="8"/>
  <c r="AP69" i="8"/>
  <c r="AP97" i="8"/>
  <c r="V101" i="1"/>
  <c r="AP42" i="8"/>
  <c r="AP503" i="8"/>
  <c r="V480" i="1"/>
  <c r="AP545" i="8"/>
  <c r="V522" i="1"/>
  <c r="AP557" i="8"/>
  <c r="V534" i="1"/>
  <c r="AP245" i="8"/>
  <c r="V244" i="1"/>
  <c r="AP548" i="8"/>
  <c r="V525" i="1"/>
  <c r="AP526" i="8"/>
  <c r="V503" i="1"/>
  <c r="AP521" i="8"/>
  <c r="V498" i="1"/>
  <c r="AP499" i="8"/>
  <c r="V476" i="1"/>
  <c r="AP483" i="8"/>
  <c r="V460" i="1"/>
  <c r="AP515" i="8"/>
  <c r="AP468" i="8"/>
  <c r="V445" i="1"/>
  <c r="AP415" i="8"/>
  <c r="V390" i="1"/>
  <c r="AP386" i="8"/>
  <c r="V361" i="1"/>
  <c r="AP348" i="8"/>
  <c r="V322" i="1"/>
  <c r="AP283" i="8"/>
  <c r="V281" i="1"/>
  <c r="AP272" i="8"/>
  <c r="V271" i="1"/>
  <c r="AP264" i="8"/>
  <c r="V263" i="1"/>
  <c r="AP254" i="8"/>
  <c r="V253" i="1"/>
  <c r="AP337" i="8"/>
  <c r="AP367" i="8"/>
  <c r="V340" i="1"/>
  <c r="AP336" i="8"/>
  <c r="V310" i="1"/>
  <c r="AP320" i="8"/>
  <c r="V294" i="1"/>
  <c r="AP211" i="8"/>
  <c r="V210" i="1"/>
  <c r="AP173" i="8"/>
  <c r="V172" i="1"/>
  <c r="AP155" i="8"/>
  <c r="V154" i="1"/>
  <c r="AP195" i="8"/>
  <c r="V194" i="1"/>
  <c r="AP190" i="8"/>
  <c r="V189" i="1"/>
  <c r="AP174" i="8"/>
  <c r="V173" i="1"/>
  <c r="AP156" i="8"/>
  <c r="V155" i="1"/>
  <c r="AP142" i="8"/>
  <c r="V143" i="1"/>
  <c r="AP148" i="8"/>
  <c r="AP133" i="8"/>
  <c r="V135" i="1"/>
  <c r="AP117" i="8"/>
  <c r="V119" i="1"/>
  <c r="AP139" i="8"/>
  <c r="V141" i="1"/>
  <c r="AP123" i="8"/>
  <c r="V125" i="1"/>
  <c r="AP96" i="8"/>
  <c r="V100" i="1"/>
  <c r="AP108" i="8"/>
  <c r="V112" i="1"/>
  <c r="AP56" i="8"/>
  <c r="V60" i="1"/>
  <c r="AP141" i="8"/>
  <c r="V142" i="1"/>
  <c r="AP48" i="8"/>
  <c r="V52" i="1"/>
  <c r="AP444" i="8"/>
  <c r="AP363" i="8"/>
  <c r="V336" i="1"/>
  <c r="AP284" i="8"/>
  <c r="AP238" i="8"/>
  <c r="V237" i="1"/>
  <c r="AP402" i="8"/>
  <c r="V377" i="1"/>
  <c r="AP252" i="8"/>
  <c r="V251" i="1"/>
  <c r="AP378" i="8"/>
  <c r="V351" i="1"/>
  <c r="AP239" i="8"/>
  <c r="V238" i="1"/>
  <c r="AP341" i="8"/>
  <c r="V315" i="1"/>
  <c r="AP177" i="8"/>
  <c r="V176" i="1"/>
  <c r="AP180" i="8"/>
  <c r="V179" i="1"/>
  <c r="AP191" i="8"/>
  <c r="V190" i="1"/>
  <c r="AP168" i="8"/>
  <c r="V167" i="1"/>
  <c r="AP179" i="8"/>
  <c r="V178" i="1"/>
  <c r="AP182" i="8"/>
  <c r="V181" i="1"/>
  <c r="AP149" i="8"/>
  <c r="V148" i="1"/>
  <c r="AP103" i="8"/>
  <c r="V107" i="1"/>
  <c r="AP80" i="8"/>
  <c r="V85" i="1"/>
  <c r="AP64" i="8"/>
  <c r="V68" i="1"/>
  <c r="AP109" i="8"/>
  <c r="V113" i="1"/>
  <c r="AP92" i="8"/>
  <c r="V97" i="1"/>
  <c r="AP89" i="8"/>
  <c r="V94" i="1"/>
  <c r="AP85" i="8"/>
  <c r="V90" i="1"/>
  <c r="AP451" i="8"/>
  <c r="V427" i="1"/>
  <c r="AP277" i="8"/>
  <c r="V275" i="1"/>
  <c r="AP243" i="8"/>
  <c r="V242" i="1"/>
  <c r="AP202" i="8"/>
  <c r="V201" i="1"/>
  <c r="AP502" i="8"/>
  <c r="V479" i="1"/>
  <c r="AP496" i="8"/>
  <c r="V473" i="1"/>
  <c r="AP480" i="8"/>
  <c r="V457" i="1"/>
  <c r="AP368" i="8"/>
  <c r="AP385" i="8"/>
  <c r="V360" i="1"/>
  <c r="AP370" i="8"/>
  <c r="V343" i="1"/>
  <c r="AP392" i="8"/>
  <c r="V367" i="1"/>
  <c r="AP315" i="8"/>
  <c r="AP324" i="8"/>
  <c r="AP262" i="8"/>
  <c r="V261" i="1"/>
  <c r="AP349" i="8"/>
  <c r="V323" i="1"/>
  <c r="AP334" i="8"/>
  <c r="V308" i="1"/>
  <c r="AP215" i="8"/>
  <c r="V214" i="1"/>
  <c r="AP250" i="8"/>
  <c r="V249" i="1"/>
  <c r="AP323" i="8"/>
  <c r="V297" i="1"/>
  <c r="AP231" i="8"/>
  <c r="AP189" i="8"/>
  <c r="V188" i="1"/>
  <c r="AP241" i="8"/>
  <c r="V240" i="1"/>
  <c r="AP154" i="8"/>
  <c r="V153" i="1"/>
  <c r="AP138" i="8"/>
  <c r="V140" i="1"/>
  <c r="AP183" i="8"/>
  <c r="AP129" i="8"/>
  <c r="V131" i="1"/>
  <c r="AP76" i="8"/>
  <c r="AP176" i="8"/>
  <c r="V175" i="1"/>
  <c r="AP135" i="8"/>
  <c r="V137" i="1"/>
  <c r="AP119" i="8"/>
  <c r="V121" i="1"/>
  <c r="AP88" i="8"/>
  <c r="V93" i="1"/>
  <c r="AP47" i="8"/>
  <c r="AP54" i="8"/>
  <c r="V58" i="1"/>
  <c r="AP40" i="8"/>
  <c r="V44" i="1"/>
  <c r="AP34" i="8"/>
  <c r="V38" i="1"/>
  <c r="AP46" i="8"/>
  <c r="V50" i="1"/>
  <c r="AP32" i="8"/>
  <c r="V36" i="1"/>
  <c r="AP353" i="8"/>
  <c r="V327" i="1"/>
  <c r="AP339" i="8"/>
  <c r="V313" i="1"/>
  <c r="AP514" i="8"/>
  <c r="V491" i="1"/>
  <c r="AP381" i="8"/>
  <c r="V354" i="1"/>
  <c r="AP352" i="8"/>
  <c r="V326" i="1"/>
  <c r="AP528" i="8"/>
  <c r="AP544" i="8"/>
  <c r="V521" i="1"/>
  <c r="AP558" i="8"/>
  <c r="AP507" i="8"/>
  <c r="V484" i="1"/>
  <c r="AP498" i="8"/>
  <c r="AP537" i="8"/>
  <c r="V514" i="1"/>
  <c r="AP477" i="8"/>
  <c r="AP560" i="8"/>
  <c r="AP530" i="8"/>
  <c r="V507" i="1"/>
  <c r="AP473" i="8"/>
  <c r="AP495" i="8"/>
  <c r="V472" i="1"/>
  <c r="AP452" i="8"/>
  <c r="AP464" i="8"/>
  <c r="V441" i="1"/>
  <c r="AP485" i="8"/>
  <c r="V462" i="1"/>
  <c r="AP397" i="8"/>
  <c r="V372" i="1"/>
  <c r="AP445" i="8"/>
  <c r="V421" i="1"/>
  <c r="AP419" i="8"/>
  <c r="V394" i="1"/>
  <c r="AP366" i="8"/>
  <c r="AP387" i="8"/>
  <c r="V362" i="1"/>
  <c r="AP346" i="8"/>
  <c r="V320" i="1"/>
  <c r="AP361" i="8"/>
  <c r="V334" i="1"/>
  <c r="AP345" i="8"/>
  <c r="V319" i="1"/>
  <c r="AP393" i="8"/>
  <c r="AP362" i="8"/>
  <c r="V335" i="1"/>
  <c r="AP316" i="8"/>
  <c r="V290" i="1"/>
  <c r="AP377" i="8"/>
  <c r="AP375" i="8"/>
  <c r="V348" i="1"/>
  <c r="AP350" i="8"/>
  <c r="V324" i="1"/>
  <c r="AP343" i="8"/>
  <c r="V317" i="1"/>
  <c r="AP321" i="8"/>
  <c r="V295" i="1"/>
  <c r="AP225" i="8"/>
  <c r="V224" i="1"/>
  <c r="AP209" i="8"/>
  <c r="V208" i="1"/>
  <c r="AP280" i="8"/>
  <c r="V278" i="1"/>
  <c r="AP235" i="8"/>
  <c r="V234" i="1"/>
  <c r="AP267" i="8"/>
  <c r="V266" i="1"/>
  <c r="AP242" i="8"/>
  <c r="AP205" i="8"/>
  <c r="AP167" i="8"/>
  <c r="V166" i="1"/>
  <c r="AP193" i="8"/>
  <c r="V192" i="1"/>
  <c r="AP152" i="8"/>
  <c r="V151" i="1"/>
  <c r="AP198" i="8"/>
  <c r="V197" i="1"/>
  <c r="AP164" i="8"/>
  <c r="AP72" i="8"/>
  <c r="AP147" i="8"/>
  <c r="V146" i="1"/>
  <c r="AP162" i="8"/>
  <c r="V161" i="1"/>
  <c r="AP99" i="8"/>
  <c r="V103" i="1"/>
  <c r="AP78" i="8"/>
  <c r="V83" i="1"/>
  <c r="AP105" i="8"/>
  <c r="V109" i="1"/>
  <c r="Z12" i="8"/>
  <c r="AJ12" i="8" s="1"/>
  <c r="Z15" i="8"/>
  <c r="AJ15" i="8" s="1"/>
  <c r="AP58" i="8"/>
  <c r="AP38" i="8"/>
  <c r="V42" i="1"/>
  <c r="AP104" i="8"/>
  <c r="AP379" i="8"/>
  <c r="V352" i="1"/>
  <c r="AP255" i="8"/>
  <c r="V254" i="1"/>
  <c r="AP549" i="8"/>
  <c r="V526" i="1"/>
  <c r="AP522" i="8"/>
  <c r="V499" i="1"/>
  <c r="AP541" i="8"/>
  <c r="V518" i="1"/>
  <c r="AP525" i="8"/>
  <c r="V502" i="1"/>
  <c r="AP481" i="8"/>
  <c r="V458" i="1"/>
  <c r="AP520" i="8"/>
  <c r="AP460" i="8"/>
  <c r="V436" i="1"/>
  <c r="AP411" i="8"/>
  <c r="V386" i="1"/>
  <c r="AP430" i="8"/>
  <c r="V405" i="1"/>
  <c r="AP407" i="8"/>
  <c r="V382" i="1"/>
  <c r="AP391" i="8"/>
  <c r="V366" i="1"/>
  <c r="AP376" i="8"/>
  <c r="V349" i="1"/>
  <c r="AP383" i="8"/>
  <c r="V356" i="1"/>
  <c r="AP268" i="8"/>
  <c r="V267" i="1"/>
  <c r="AP344" i="8"/>
  <c r="AP333" i="8"/>
  <c r="V307" i="1"/>
  <c r="AP219" i="8"/>
  <c r="V218" i="1"/>
  <c r="AP318" i="8"/>
  <c r="V292" i="1"/>
  <c r="AP201" i="8"/>
  <c r="V200" i="1"/>
  <c r="AP196" i="8"/>
  <c r="AP181" i="8"/>
  <c r="V180" i="1"/>
  <c r="AP175" i="8"/>
  <c r="V174" i="1"/>
  <c r="AP165" i="8"/>
  <c r="V164" i="1"/>
  <c r="AP125" i="8"/>
  <c r="V127" i="1"/>
  <c r="AP159" i="8"/>
  <c r="AP131" i="8"/>
  <c r="V133" i="1"/>
  <c r="AP91" i="8"/>
  <c r="V96" i="1"/>
  <c r="AP52" i="8"/>
  <c r="V56" i="1"/>
  <c r="AP65" i="8"/>
  <c r="V69" i="1"/>
  <c r="AP50" i="8"/>
  <c r="AP71" i="8"/>
  <c r="V76" i="1"/>
  <c r="Z13" i="8"/>
  <c r="AJ13" i="8" s="1"/>
  <c r="AP83" i="8"/>
  <c r="V88" i="1"/>
  <c r="AP51" i="8"/>
  <c r="V55" i="1"/>
  <c r="AP519" i="8"/>
  <c r="V496" i="1"/>
  <c r="AP553" i="8"/>
  <c r="AP188" i="8"/>
  <c r="V187" i="1"/>
  <c r="AP253" i="8"/>
  <c r="V252" i="1"/>
  <c r="AP204" i="8"/>
  <c r="V203" i="1"/>
  <c r="AP30" i="8"/>
  <c r="V34" i="1"/>
  <c r="AP28" i="8"/>
  <c r="V32" i="1"/>
  <c r="AP551" i="8"/>
  <c r="V528" i="1"/>
  <c r="AP539" i="8"/>
  <c r="AP535" i="8"/>
  <c r="V512" i="1"/>
  <c r="AP491" i="8"/>
  <c r="V468" i="1"/>
  <c r="AP459" i="8"/>
  <c r="V435" i="1"/>
  <c r="AP465" i="8"/>
  <c r="V442" i="1"/>
  <c r="AP443" i="8"/>
  <c r="AP431" i="8"/>
  <c r="V406" i="1"/>
  <c r="AP399" i="8"/>
  <c r="V374" i="1"/>
  <c r="AP420" i="8"/>
  <c r="V395" i="1"/>
  <c r="AP338" i="8"/>
  <c r="V312" i="1"/>
  <c r="AP325" i="8"/>
  <c r="V299" i="1"/>
  <c r="AP229" i="8"/>
  <c r="V228" i="1"/>
  <c r="AP213" i="8"/>
  <c r="V212" i="1"/>
  <c r="AP327" i="8"/>
  <c r="V301" i="1"/>
  <c r="AP187" i="8"/>
  <c r="V186" i="1"/>
  <c r="AP171" i="8"/>
  <c r="V170" i="1"/>
  <c r="AP260" i="8"/>
  <c r="AP237" i="8"/>
  <c r="V236" i="1"/>
  <c r="AP153" i="8"/>
  <c r="V152" i="1"/>
  <c r="AP145" i="8"/>
  <c r="V144" i="1"/>
  <c r="AP110" i="8"/>
  <c r="V114" i="1"/>
  <c r="AP95" i="8"/>
  <c r="V99" i="1"/>
  <c r="AP194" i="8"/>
  <c r="V193" i="1"/>
  <c r="AP87" i="8"/>
  <c r="V92" i="1"/>
  <c r="AP101" i="8"/>
  <c r="V105" i="1"/>
  <c r="AP563" i="8"/>
  <c r="V540" i="1"/>
  <c r="AP251" i="8"/>
  <c r="V250" i="1"/>
  <c r="AP200" i="8"/>
  <c r="V199" i="1"/>
  <c r="AP172" i="8"/>
  <c r="V171" i="1"/>
  <c r="AP186" i="8"/>
  <c r="V185" i="1"/>
  <c r="AE16" i="8"/>
  <c r="AO16" i="8" s="1"/>
  <c r="AI37" i="8"/>
  <c r="Y14" i="8"/>
  <c r="AI14" i="8" s="1"/>
  <c r="AF11" i="8"/>
  <c r="AP11" i="8" s="1"/>
  <c r="AE8" i="8"/>
  <c r="AO8" i="8" s="1"/>
  <c r="Z17" i="8"/>
  <c r="L8" i="8"/>
  <c r="AC15" i="8"/>
  <c r="AM15" i="8" s="1"/>
  <c r="Z11" i="8"/>
  <c r="AJ11" i="8" s="1"/>
  <c r="AO12" i="8"/>
  <c r="AL15" i="8"/>
  <c r="AA8" i="8"/>
  <c r="AK8" i="8" s="1"/>
  <c r="AA16" i="8"/>
  <c r="AK16" i="8" s="1"/>
  <c r="Z14" i="8"/>
  <c r="AJ14" i="8" s="1"/>
  <c r="L14" i="8"/>
  <c r="AC13" i="8"/>
  <c r="AM13" i="8" s="1"/>
  <c r="AK176" i="8"/>
  <c r="AA14" i="8"/>
  <c r="AK14" i="8" s="1"/>
  <c r="AM11" i="8"/>
  <c r="AF67" i="8"/>
  <c r="L17" i="8"/>
  <c r="AM12" i="8"/>
  <c r="AN8" i="8"/>
  <c r="AK12" i="8"/>
  <c r="AK402" i="8"/>
  <c r="AF384" i="8"/>
  <c r="L16" i="8"/>
  <c r="L12" i="8"/>
  <c r="AF25" i="8"/>
  <c r="Y17" i="8"/>
  <c r="AF21" i="8"/>
  <c r="L10" i="8"/>
  <c r="AN12" i="8"/>
  <c r="AI384" i="8"/>
  <c r="Y16" i="8"/>
  <c r="AI16" i="8" s="1"/>
  <c r="AA17" i="8"/>
  <c r="L13" i="8"/>
  <c r="AF31" i="8"/>
  <c r="AI25" i="8"/>
  <c r="Y12" i="8"/>
  <c r="AI12" i="8" s="1"/>
  <c r="AO26" i="8"/>
  <c r="Y8" i="8"/>
  <c r="AI8" i="8" s="1"/>
  <c r="AI21" i="8"/>
  <c r="Y10" i="8"/>
  <c r="AI10" i="8" s="1"/>
  <c r="AC8" i="8"/>
  <c r="AM8" i="8" s="1"/>
  <c r="AC16" i="8"/>
  <c r="AM16" i="8" s="1"/>
  <c r="Y13" i="8"/>
  <c r="AI13" i="8" s="1"/>
  <c r="AI31" i="8"/>
  <c r="AJ24" i="8"/>
  <c r="AF22" i="8"/>
  <c r="L15" i="8"/>
  <c r="Y15" i="8"/>
  <c r="AI15" i="8" s="1"/>
  <c r="AI23" i="8"/>
  <c r="Y11" i="8"/>
  <c r="AI11" i="8" s="1"/>
  <c r="Z16" i="8"/>
  <c r="AJ16" i="8" s="1"/>
  <c r="AB8" i="8"/>
  <c r="AL8" i="8" s="1"/>
  <c r="L11" i="8"/>
  <c r="AO15" i="8"/>
  <c r="Z8" i="8"/>
  <c r="AJ8" i="8" s="1"/>
  <c r="F7" i="1" l="1"/>
  <c r="F5" i="21"/>
  <c r="F7" i="21" s="1"/>
  <c r="H7" i="21" s="1"/>
  <c r="V35" i="1"/>
  <c r="V13" i="1" s="1"/>
  <c r="X35" i="21"/>
  <c r="U35" i="20"/>
  <c r="Y32" i="21"/>
  <c r="Z32" i="21"/>
  <c r="AA32" i="21" s="1"/>
  <c r="Y76" i="21"/>
  <c r="Z76" i="21"/>
  <c r="AA76" i="21" s="1"/>
  <c r="Y146" i="21"/>
  <c r="Z146" i="21"/>
  <c r="AA146" i="21" s="1"/>
  <c r="Y216" i="21"/>
  <c r="Z216" i="21"/>
  <c r="AA216" i="21" s="1"/>
  <c r="Y268" i="21"/>
  <c r="Z268" i="21"/>
  <c r="AA268" i="21" s="1"/>
  <c r="Y372" i="21"/>
  <c r="Z372" i="21"/>
  <c r="AA372" i="21" s="1"/>
  <c r="Y507" i="21"/>
  <c r="Z507" i="21"/>
  <c r="AA507" i="21" s="1"/>
  <c r="Y255" i="21"/>
  <c r="Z255" i="21"/>
  <c r="AA255" i="21" s="1"/>
  <c r="Y316" i="21"/>
  <c r="Z316" i="21"/>
  <c r="AA316" i="21" s="1"/>
  <c r="Y452" i="21"/>
  <c r="Z452" i="21"/>
  <c r="AA452" i="21" s="1"/>
  <c r="Y527" i="21"/>
  <c r="Z527" i="21"/>
  <c r="AA527" i="21" s="1"/>
  <c r="Y329" i="21"/>
  <c r="Z329" i="21"/>
  <c r="AA329" i="21" s="1"/>
  <c r="Y414" i="21"/>
  <c r="Z414" i="21"/>
  <c r="AA414" i="21" s="1"/>
  <c r="Y420" i="21"/>
  <c r="Z420" i="21"/>
  <c r="AA420" i="21" s="1"/>
  <c r="Y67" i="21"/>
  <c r="Z67" i="21"/>
  <c r="AA67" i="21" s="1"/>
  <c r="Y202" i="21"/>
  <c r="Z202" i="21"/>
  <c r="AA202" i="21" s="1"/>
  <c r="Y97" i="21"/>
  <c r="Z97" i="21"/>
  <c r="AA97" i="21" s="1"/>
  <c r="Y262" i="21"/>
  <c r="Z262" i="21"/>
  <c r="AA262" i="21" s="1"/>
  <c r="Y368" i="21"/>
  <c r="Z368" i="21"/>
  <c r="AA368" i="21" s="1"/>
  <c r="Y394" i="21"/>
  <c r="Z394" i="21"/>
  <c r="AA394" i="21" s="1"/>
  <c r="Y478" i="21"/>
  <c r="Z478" i="21"/>
  <c r="AA478" i="21" s="1"/>
  <c r="Y409" i="21"/>
  <c r="Z409" i="21"/>
  <c r="AA409" i="21" s="1"/>
  <c r="Y404" i="21"/>
  <c r="Z404" i="21"/>
  <c r="AA404" i="21" s="1"/>
  <c r="Y98" i="21"/>
  <c r="Z98" i="21"/>
  <c r="AA98" i="21" s="1"/>
  <c r="Y418" i="21"/>
  <c r="Z418" i="21"/>
  <c r="AA418" i="21" s="1"/>
  <c r="Y522" i="21"/>
  <c r="Z522" i="21"/>
  <c r="AA522" i="21" s="1"/>
  <c r="Y50" i="21"/>
  <c r="Z50" i="21"/>
  <c r="AA50" i="21" s="1"/>
  <c r="Y116" i="21"/>
  <c r="Z116" i="21"/>
  <c r="AA116" i="21" s="1"/>
  <c r="Y141" i="21"/>
  <c r="Z141" i="21"/>
  <c r="AA141" i="21" s="1"/>
  <c r="Y99" i="21"/>
  <c r="Z99" i="21"/>
  <c r="AA99" i="21" s="1"/>
  <c r="Y123" i="21"/>
  <c r="Z123" i="21"/>
  <c r="AA123" i="21" s="1"/>
  <c r="Y198" i="21"/>
  <c r="Z198" i="21"/>
  <c r="AA198" i="21" s="1"/>
  <c r="Y188" i="21"/>
  <c r="Z188" i="21"/>
  <c r="AA188" i="21" s="1"/>
  <c r="Y484" i="21"/>
  <c r="Z484" i="21"/>
  <c r="AA484" i="21" s="1"/>
  <c r="Y217" i="21"/>
  <c r="Z217" i="21"/>
  <c r="AA217" i="21" s="1"/>
  <c r="X11" i="21"/>
  <c r="Y11" i="21" s="1"/>
  <c r="Y28" i="21"/>
  <c r="Z28" i="21"/>
  <c r="Y158" i="21"/>
  <c r="Z158" i="21"/>
  <c r="AA158" i="21" s="1"/>
  <c r="Y194" i="21"/>
  <c r="Z194" i="21"/>
  <c r="AA194" i="21" s="1"/>
  <c r="Y355" i="21"/>
  <c r="Z355" i="21"/>
  <c r="AA355" i="21" s="1"/>
  <c r="Y498" i="21"/>
  <c r="Z498" i="21"/>
  <c r="AA498" i="21" s="1"/>
  <c r="Y494" i="21"/>
  <c r="Z494" i="21"/>
  <c r="AA494" i="21" s="1"/>
  <c r="Y362" i="21"/>
  <c r="Z362" i="21"/>
  <c r="AA362" i="21" s="1"/>
  <c r="Y314" i="21"/>
  <c r="Z314" i="21"/>
  <c r="AA314" i="21" s="1"/>
  <c r="Y422" i="21"/>
  <c r="Z422" i="21"/>
  <c r="AA422" i="21" s="1"/>
  <c r="Y161" i="21"/>
  <c r="Z161" i="21"/>
  <c r="AA161" i="21" s="1"/>
  <c r="Y278" i="21"/>
  <c r="Z278" i="21"/>
  <c r="AA278" i="21" s="1"/>
  <c r="Y385" i="21"/>
  <c r="Z385" i="21"/>
  <c r="AA385" i="21" s="1"/>
  <c r="Y444" i="21"/>
  <c r="Z444" i="21"/>
  <c r="AA444" i="21" s="1"/>
  <c r="Y428" i="21"/>
  <c r="Z428" i="21"/>
  <c r="AA428" i="21" s="1"/>
  <c r="Y430" i="21"/>
  <c r="Z430" i="21"/>
  <c r="AA430" i="21" s="1"/>
  <c r="Y509" i="21"/>
  <c r="Z509" i="21"/>
  <c r="AA509" i="21" s="1"/>
  <c r="Y69" i="21"/>
  <c r="Z69" i="21"/>
  <c r="AA69" i="21" s="1"/>
  <c r="Y174" i="21"/>
  <c r="Z174" i="21"/>
  <c r="AA174" i="21" s="1"/>
  <c r="Y349" i="21"/>
  <c r="Z349" i="21"/>
  <c r="AA349" i="21" s="1"/>
  <c r="Y479" i="21"/>
  <c r="Z479" i="21"/>
  <c r="AA479" i="21" s="1"/>
  <c r="Y244" i="21"/>
  <c r="Z244" i="21"/>
  <c r="AA244" i="21" s="1"/>
  <c r="Y535" i="21"/>
  <c r="Z535" i="21"/>
  <c r="AA535" i="21" s="1"/>
  <c r="Y162" i="21"/>
  <c r="Z162" i="21"/>
  <c r="AA162" i="21" s="1"/>
  <c r="Y122" i="21"/>
  <c r="Z122" i="21"/>
  <c r="AA122" i="21" s="1"/>
  <c r="Y85" i="21"/>
  <c r="Z85" i="21"/>
  <c r="AA85" i="21" s="1"/>
  <c r="Y131" i="21"/>
  <c r="Z131" i="21"/>
  <c r="AA131" i="21" s="1"/>
  <c r="Y38" i="21"/>
  <c r="Z38" i="21"/>
  <c r="AA38" i="21" s="1"/>
  <c r="Y190" i="21"/>
  <c r="Z190" i="21"/>
  <c r="AA190" i="21" s="1"/>
  <c r="Y192" i="21"/>
  <c r="Z192" i="21"/>
  <c r="AA192" i="21" s="1"/>
  <c r="Y340" i="21"/>
  <c r="Z340" i="21"/>
  <c r="AA340" i="21" s="1"/>
  <c r="Y339" i="21"/>
  <c r="Z339" i="21"/>
  <c r="AA339" i="21" s="1"/>
  <c r="Y443" i="21"/>
  <c r="Z443" i="21"/>
  <c r="AA443" i="21" s="1"/>
  <c r="V29" i="1"/>
  <c r="V12" i="1" s="1"/>
  <c r="X29" i="21"/>
  <c r="U29" i="20"/>
  <c r="Y184" i="21"/>
  <c r="Z184" i="21"/>
  <c r="AA184" i="21" s="1"/>
  <c r="Y363" i="21"/>
  <c r="Z363" i="21"/>
  <c r="AA363" i="21" s="1"/>
  <c r="Y137" i="21"/>
  <c r="Z137" i="21"/>
  <c r="AA137" i="21" s="1"/>
  <c r="Y87" i="21"/>
  <c r="Z87" i="21"/>
  <c r="AA87" i="21" s="1"/>
  <c r="Y167" i="21"/>
  <c r="Z167" i="21"/>
  <c r="AA167" i="21" s="1"/>
  <c r="Y189" i="21"/>
  <c r="Z189" i="21"/>
  <c r="AA189" i="21" s="1"/>
  <c r="Y286" i="21"/>
  <c r="Z286" i="21"/>
  <c r="AA286" i="21" s="1"/>
  <c r="Y251" i="21"/>
  <c r="Z251" i="21"/>
  <c r="AA251" i="21" s="1"/>
  <c r="Y366" i="21"/>
  <c r="Z366" i="21"/>
  <c r="AA366" i="21" s="1"/>
  <c r="Y397" i="21"/>
  <c r="Z397" i="21"/>
  <c r="AA397" i="21" s="1"/>
  <c r="Y52" i="21"/>
  <c r="Z52" i="21"/>
  <c r="AA52" i="21" s="1"/>
  <c r="Y178" i="21"/>
  <c r="Z178" i="21"/>
  <c r="AA178" i="21" s="1"/>
  <c r="Y222" i="21"/>
  <c r="Z222" i="21"/>
  <c r="AA222" i="21" s="1"/>
  <c r="Y304" i="21"/>
  <c r="Z304" i="21"/>
  <c r="AA304" i="21" s="1"/>
  <c r="Y263" i="21"/>
  <c r="Z263" i="21"/>
  <c r="AA263" i="21" s="1"/>
  <c r="Y431" i="21"/>
  <c r="Z431" i="21"/>
  <c r="AA431" i="21" s="1"/>
  <c r="Y497" i="21"/>
  <c r="Z497" i="21"/>
  <c r="AA497" i="21" s="1"/>
  <c r="Y528" i="21"/>
  <c r="Z528" i="21"/>
  <c r="AA528" i="21" s="1"/>
  <c r="Y272" i="21"/>
  <c r="Z272" i="21"/>
  <c r="AA272" i="21" s="1"/>
  <c r="Y491" i="21"/>
  <c r="Z491" i="21"/>
  <c r="AA491" i="21" s="1"/>
  <c r="Y513" i="21"/>
  <c r="Z513" i="21"/>
  <c r="AA513" i="21" s="1"/>
  <c r="Y264" i="21"/>
  <c r="Z264" i="21"/>
  <c r="AA264" i="21" s="1"/>
  <c r="Y78" i="21"/>
  <c r="Z78" i="21"/>
  <c r="AA78" i="21" s="1"/>
  <c r="Y160" i="21"/>
  <c r="Z160" i="21"/>
  <c r="AA160" i="21" s="1"/>
  <c r="Y318" i="21"/>
  <c r="Z318" i="21"/>
  <c r="AA318" i="21" s="1"/>
  <c r="Y300" i="21"/>
  <c r="Z300" i="21"/>
  <c r="AA300" i="21" s="1"/>
  <c r="Y177" i="21"/>
  <c r="Z177" i="21"/>
  <c r="AA177" i="21" s="1"/>
  <c r="Y416" i="21"/>
  <c r="Z416" i="21"/>
  <c r="AA416" i="21" s="1"/>
  <c r="Y61" i="21"/>
  <c r="Z61" i="21"/>
  <c r="AA61" i="21" s="1"/>
  <c r="Y437" i="21"/>
  <c r="Z437" i="21"/>
  <c r="AA437" i="21" s="1"/>
  <c r="Y469" i="21"/>
  <c r="Z469" i="21"/>
  <c r="AA469" i="21" s="1"/>
  <c r="Y508" i="21"/>
  <c r="Z508" i="21"/>
  <c r="AA508" i="21" s="1"/>
  <c r="Y279" i="21"/>
  <c r="Z279" i="21"/>
  <c r="AA279" i="21" s="1"/>
  <c r="Y442" i="21"/>
  <c r="Z442" i="21"/>
  <c r="AA442" i="21" s="1"/>
  <c r="Y110" i="21"/>
  <c r="Z110" i="21"/>
  <c r="AA110" i="21" s="1"/>
  <c r="Y467" i="21"/>
  <c r="Z467" i="21"/>
  <c r="AA467" i="21" s="1"/>
  <c r="Y86" i="21"/>
  <c r="Z86" i="21"/>
  <c r="AA86" i="21" s="1"/>
  <c r="Y108" i="21"/>
  <c r="Z108" i="21"/>
  <c r="AA108" i="21" s="1"/>
  <c r="Y75" i="21"/>
  <c r="Z75" i="21"/>
  <c r="AA75" i="21" s="1"/>
  <c r="Y180" i="21"/>
  <c r="Z180" i="21"/>
  <c r="AA180" i="21" s="1"/>
  <c r="Y175" i="21"/>
  <c r="Z175" i="21"/>
  <c r="AA175" i="21" s="1"/>
  <c r="Y249" i="21"/>
  <c r="Z249" i="21"/>
  <c r="AA249" i="21" s="1"/>
  <c r="Y311" i="21"/>
  <c r="Z311" i="21"/>
  <c r="AA311" i="21" s="1"/>
  <c r="U18" i="20"/>
  <c r="V542" i="20"/>
  <c r="V18" i="20" s="1"/>
  <c r="Y500" i="21"/>
  <c r="Z500" i="21"/>
  <c r="AA500" i="21" s="1"/>
  <c r="Y63" i="21"/>
  <c r="Z63" i="21"/>
  <c r="AA63" i="21" s="1"/>
  <c r="Y64" i="21"/>
  <c r="Z64" i="21"/>
  <c r="AA64" i="21" s="1"/>
  <c r="Y273" i="21"/>
  <c r="Z273" i="21"/>
  <c r="AA273" i="21" s="1"/>
  <c r="Y341" i="21"/>
  <c r="Z341" i="21"/>
  <c r="AA341" i="21" s="1"/>
  <c r="Y220" i="21"/>
  <c r="Z220" i="21"/>
  <c r="AA220" i="21" s="1"/>
  <c r="Y276" i="21"/>
  <c r="Z276" i="21"/>
  <c r="AA276" i="21" s="1"/>
  <c r="Y387" i="21"/>
  <c r="Z387" i="21"/>
  <c r="AA387" i="21" s="1"/>
  <c r="Y40" i="21"/>
  <c r="Z40" i="21"/>
  <c r="AA40" i="21" s="1"/>
  <c r="Y153" i="21"/>
  <c r="Z153" i="21"/>
  <c r="AA153" i="21" s="1"/>
  <c r="Y256" i="21"/>
  <c r="Z256" i="21"/>
  <c r="AA256" i="21" s="1"/>
  <c r="Y389" i="21"/>
  <c r="Z389" i="21"/>
  <c r="AA389" i="21" s="1"/>
  <c r="Y294" i="21"/>
  <c r="Z294" i="21"/>
  <c r="AA294" i="21" s="1"/>
  <c r="Y350" i="21"/>
  <c r="Z350" i="21"/>
  <c r="AA350" i="21" s="1"/>
  <c r="Y462" i="21"/>
  <c r="Z462" i="21"/>
  <c r="AA462" i="21" s="1"/>
  <c r="X72" i="21"/>
  <c r="U72" i="20"/>
  <c r="Y412" i="21"/>
  <c r="Z412" i="21"/>
  <c r="AA412" i="21" s="1"/>
  <c r="Y227" i="21"/>
  <c r="Z227" i="21"/>
  <c r="AA227" i="21" s="1"/>
  <c r="Y530" i="21"/>
  <c r="Z530" i="21"/>
  <c r="AA530" i="21" s="1"/>
  <c r="Y119" i="21"/>
  <c r="Z119" i="21"/>
  <c r="AA119" i="21" s="1"/>
  <c r="Y232" i="21"/>
  <c r="Z232" i="21"/>
  <c r="AA232" i="21" s="1"/>
  <c r="Y367" i="21"/>
  <c r="Z367" i="21"/>
  <c r="AA367" i="21" s="1"/>
  <c r="Y382" i="21"/>
  <c r="Z382" i="21"/>
  <c r="AA382" i="21" s="1"/>
  <c r="Y457" i="21"/>
  <c r="Z457" i="21"/>
  <c r="AA457" i="21" s="1"/>
  <c r="Y347" i="21"/>
  <c r="Z347" i="21"/>
  <c r="AA347" i="21" s="1"/>
  <c r="Y369" i="21"/>
  <c r="Z369" i="21"/>
  <c r="AA369" i="21" s="1"/>
  <c r="Y400" i="21"/>
  <c r="Z400" i="21"/>
  <c r="AA400" i="21" s="1"/>
  <c r="Y288" i="21"/>
  <c r="Z288" i="21"/>
  <c r="AA288" i="21" s="1"/>
  <c r="Y117" i="21"/>
  <c r="Z117" i="21"/>
  <c r="AA117" i="21" s="1"/>
  <c r="Y293" i="21"/>
  <c r="Z293" i="21"/>
  <c r="AA293" i="21" s="1"/>
  <c r="Y345" i="21"/>
  <c r="Z345" i="21"/>
  <c r="AA345" i="21" s="1"/>
  <c r="Y421" i="21"/>
  <c r="Z421" i="21"/>
  <c r="AA421" i="21" s="1"/>
  <c r="Y499" i="21"/>
  <c r="Z499" i="21"/>
  <c r="AA499" i="21" s="1"/>
  <c r="Y356" i="21"/>
  <c r="Z356" i="21"/>
  <c r="AA356" i="21" s="1"/>
  <c r="Y401" i="21"/>
  <c r="Z401" i="21"/>
  <c r="AA401" i="21" s="1"/>
  <c r="Y463" i="21"/>
  <c r="Z463" i="21"/>
  <c r="AA463" i="21" s="1"/>
  <c r="Y480" i="21"/>
  <c r="Z480" i="21"/>
  <c r="AA480" i="21" s="1"/>
  <c r="Y84" i="21"/>
  <c r="Z84" i="21"/>
  <c r="AA84" i="21" s="1"/>
  <c r="Y73" i="21"/>
  <c r="Z73" i="21"/>
  <c r="AA73" i="21" s="1"/>
  <c r="Y114" i="21"/>
  <c r="Z114" i="21"/>
  <c r="AA114" i="21" s="1"/>
  <c r="Y139" i="21"/>
  <c r="Z139" i="21"/>
  <c r="AA139" i="21" s="1"/>
  <c r="Y539" i="21"/>
  <c r="Z539" i="21"/>
  <c r="AA539" i="21" s="1"/>
  <c r="Y62" i="21"/>
  <c r="Z62" i="21"/>
  <c r="AA62" i="21" s="1"/>
  <c r="Y104" i="21"/>
  <c r="Z104" i="21"/>
  <c r="AA104" i="21" s="1"/>
  <c r="Y128" i="21"/>
  <c r="Z128" i="21"/>
  <c r="AA128" i="21" s="1"/>
  <c r="Y182" i="21"/>
  <c r="Z182" i="21"/>
  <c r="AA182" i="21" s="1"/>
  <c r="Y298" i="21"/>
  <c r="Z298" i="21"/>
  <c r="AA298" i="21" s="1"/>
  <c r="Y290" i="21"/>
  <c r="Z290" i="21"/>
  <c r="AA290" i="21" s="1"/>
  <c r="Y472" i="21"/>
  <c r="Z472" i="21"/>
  <c r="AA472" i="21" s="1"/>
  <c r="Y492" i="21"/>
  <c r="Z492" i="21"/>
  <c r="AA492" i="21" s="1"/>
  <c r="Y230" i="21"/>
  <c r="Z230" i="21"/>
  <c r="AA230" i="21" s="1"/>
  <c r="Y56" i="21"/>
  <c r="Z56" i="21"/>
  <c r="AA56" i="21" s="1"/>
  <c r="Y150" i="21"/>
  <c r="Z150" i="21"/>
  <c r="AA150" i="21" s="1"/>
  <c r="Y295" i="21"/>
  <c r="Z295" i="21"/>
  <c r="AA295" i="21" s="1"/>
  <c r="Y413" i="21"/>
  <c r="Z413" i="21"/>
  <c r="AA413" i="21" s="1"/>
  <c r="Y109" i="21"/>
  <c r="Z109" i="21"/>
  <c r="AA109" i="21" s="1"/>
  <c r="Y151" i="21"/>
  <c r="Z151" i="21"/>
  <c r="AA151" i="21" s="1"/>
  <c r="Y166" i="21"/>
  <c r="Z166" i="21"/>
  <c r="AA166" i="21" s="1"/>
  <c r="Y474" i="21"/>
  <c r="Z474" i="21"/>
  <c r="AA474" i="21" s="1"/>
  <c r="X18" i="21"/>
  <c r="Y18" i="21" s="1"/>
  <c r="Y542" i="21"/>
  <c r="Z542" i="21"/>
  <c r="Y231" i="21"/>
  <c r="Z231" i="21"/>
  <c r="AA231" i="21" s="1"/>
  <c r="Y534" i="21"/>
  <c r="Z534" i="21"/>
  <c r="AA534" i="21" s="1"/>
  <c r="Y515" i="21"/>
  <c r="Z515" i="21"/>
  <c r="AA515" i="21" s="1"/>
  <c r="Y36" i="21"/>
  <c r="Z36" i="21"/>
  <c r="AA36" i="21" s="1"/>
  <c r="Y107" i="21"/>
  <c r="Z107" i="21"/>
  <c r="AA107" i="21" s="1"/>
  <c r="Y132" i="21"/>
  <c r="Z132" i="21"/>
  <c r="AA132" i="21" s="1"/>
  <c r="Y168" i="21"/>
  <c r="Z168" i="21"/>
  <c r="AA168" i="21" s="1"/>
  <c r="Y171" i="21"/>
  <c r="Z171" i="21"/>
  <c r="AA171" i="21" s="1"/>
  <c r="Y199" i="21"/>
  <c r="Z199" i="21"/>
  <c r="AA199" i="21" s="1"/>
  <c r="Y57" i="21"/>
  <c r="Z57" i="21"/>
  <c r="AA57" i="21" s="1"/>
  <c r="Y44" i="21"/>
  <c r="Z44" i="21"/>
  <c r="AA44" i="21" s="1"/>
  <c r="Y113" i="21"/>
  <c r="Z113" i="21"/>
  <c r="AA113" i="21" s="1"/>
  <c r="Y247" i="21"/>
  <c r="Z247" i="21"/>
  <c r="AA247" i="21" s="1"/>
  <c r="Y240" i="21"/>
  <c r="Z240" i="21"/>
  <c r="AA240" i="21" s="1"/>
  <c r="Y261" i="21"/>
  <c r="Z261" i="21"/>
  <c r="AA261" i="21" s="1"/>
  <c r="Y333" i="21"/>
  <c r="Z333" i="21"/>
  <c r="AA333" i="21" s="1"/>
  <c r="Y374" i="21"/>
  <c r="Z374" i="21"/>
  <c r="AA374" i="21" s="1"/>
  <c r="Y142" i="21"/>
  <c r="Z142" i="21"/>
  <c r="AA142" i="21" s="1"/>
  <c r="Y138" i="21"/>
  <c r="Z138" i="21"/>
  <c r="AA138" i="21" s="1"/>
  <c r="Y111" i="21"/>
  <c r="Z111" i="21"/>
  <c r="AA111" i="21" s="1"/>
  <c r="Y143" i="21"/>
  <c r="Z143" i="21"/>
  <c r="AA143" i="21" s="1"/>
  <c r="Y309" i="21"/>
  <c r="Z309" i="21"/>
  <c r="AA309" i="21" s="1"/>
  <c r="Y447" i="21"/>
  <c r="Z447" i="21"/>
  <c r="AA447" i="21" s="1"/>
  <c r="Y436" i="21"/>
  <c r="Z436" i="21"/>
  <c r="AA436" i="21" s="1"/>
  <c r="Y233" i="21"/>
  <c r="Z233" i="21"/>
  <c r="AA233" i="21" s="1"/>
  <c r="Y327" i="21"/>
  <c r="Z327" i="21"/>
  <c r="AA327" i="21" s="1"/>
  <c r="Y427" i="21"/>
  <c r="Z427" i="21"/>
  <c r="AA427" i="21" s="1"/>
  <c r="Y48" i="21"/>
  <c r="Z48" i="21"/>
  <c r="AA48" i="21" s="1"/>
  <c r="Y82" i="21"/>
  <c r="Z82" i="21"/>
  <c r="AA82" i="21" s="1"/>
  <c r="Y241" i="21"/>
  <c r="Z241" i="21"/>
  <c r="AA241" i="21" s="1"/>
  <c r="Y270" i="21"/>
  <c r="Z270" i="21"/>
  <c r="AA270" i="21" s="1"/>
  <c r="Y271" i="21"/>
  <c r="Z271" i="21"/>
  <c r="AA271" i="21" s="1"/>
  <c r="Y392" i="21"/>
  <c r="Z392" i="21"/>
  <c r="AA392" i="21" s="1"/>
  <c r="Y525" i="21"/>
  <c r="Z525" i="21"/>
  <c r="AA525" i="21" s="1"/>
  <c r="Y373" i="21"/>
  <c r="Z373" i="21"/>
  <c r="AA373" i="21" s="1"/>
  <c r="Y510" i="21"/>
  <c r="Z510" i="21"/>
  <c r="AA510" i="21" s="1"/>
  <c r="U14" i="20"/>
  <c r="V24" i="20"/>
  <c r="V14" i="20" s="1"/>
  <c r="Y313" i="21"/>
  <c r="Z313" i="21"/>
  <c r="AA313" i="21" s="1"/>
  <c r="Y344" i="21"/>
  <c r="Z344" i="21"/>
  <c r="AA344" i="21" s="1"/>
  <c r="Y282" i="21"/>
  <c r="Z282" i="21"/>
  <c r="AA282" i="21" s="1"/>
  <c r="Y33" i="21"/>
  <c r="Z33" i="21"/>
  <c r="AA33" i="21" s="1"/>
  <c r="Y183" i="21"/>
  <c r="Z183" i="21"/>
  <c r="AA183" i="21" s="1"/>
  <c r="Y156" i="21"/>
  <c r="Z156" i="21"/>
  <c r="AA156" i="21" s="1"/>
  <c r="Y299" i="21"/>
  <c r="Z299" i="21"/>
  <c r="AA299" i="21" s="1"/>
  <c r="Y516" i="21"/>
  <c r="Z516" i="21"/>
  <c r="AA516" i="21" s="1"/>
  <c r="Y277" i="21"/>
  <c r="Z277" i="21"/>
  <c r="AA277" i="21" s="1"/>
  <c r="Y242" i="21"/>
  <c r="Z242" i="21"/>
  <c r="AA242" i="21" s="1"/>
  <c r="Y46" i="21"/>
  <c r="Z46" i="21"/>
  <c r="AA46" i="21" s="1"/>
  <c r="Y243" i="21"/>
  <c r="Z243" i="21"/>
  <c r="AA243" i="21" s="1"/>
  <c r="Y218" i="21"/>
  <c r="Z218" i="21"/>
  <c r="AA218" i="21" s="1"/>
  <c r="Y317" i="21"/>
  <c r="Z317" i="21"/>
  <c r="AA317" i="21" s="1"/>
  <c r="Z399" i="21"/>
  <c r="AA399" i="21" s="1"/>
  <c r="Y399" i="21"/>
  <c r="Y419" i="21"/>
  <c r="Z419" i="21"/>
  <c r="AA419" i="21" s="1"/>
  <c r="Y455" i="21"/>
  <c r="Z455" i="21"/>
  <c r="AA455" i="21" s="1"/>
  <c r="Y475" i="21"/>
  <c r="Z475" i="21"/>
  <c r="AA475" i="21" s="1"/>
  <c r="Y237" i="21"/>
  <c r="Z237" i="21"/>
  <c r="AA237" i="21" s="1"/>
  <c r="Y338" i="21"/>
  <c r="Z338" i="21"/>
  <c r="AA338" i="21" s="1"/>
  <c r="Y172" i="21"/>
  <c r="Z172" i="21"/>
  <c r="AA172" i="21" s="1"/>
  <c r="Y208" i="21"/>
  <c r="Z208" i="21"/>
  <c r="AA208" i="21" s="1"/>
  <c r="Y468" i="21"/>
  <c r="Z468" i="21"/>
  <c r="AA468" i="21" s="1"/>
  <c r="Z536" i="21"/>
  <c r="AA536" i="21" s="1"/>
  <c r="Y536" i="21"/>
  <c r="Y529" i="21"/>
  <c r="Z529" i="21"/>
  <c r="AA529" i="21" s="1"/>
  <c r="Y163" i="21"/>
  <c r="Z163" i="21"/>
  <c r="AA163" i="21" s="1"/>
  <c r="Y214" i="21"/>
  <c r="Z214" i="21"/>
  <c r="AA214" i="21" s="1"/>
  <c r="Y281" i="21"/>
  <c r="Z281" i="21"/>
  <c r="AA281" i="21" s="1"/>
  <c r="Y229" i="21"/>
  <c r="Z229" i="21"/>
  <c r="AA229" i="21" s="1"/>
  <c r="Y248" i="21"/>
  <c r="Z248" i="21"/>
  <c r="AA248" i="21" s="1"/>
  <c r="Y321" i="21"/>
  <c r="Z321" i="21"/>
  <c r="AA321" i="21" s="1"/>
  <c r="Y68" i="21"/>
  <c r="Z68" i="21"/>
  <c r="AA68" i="21" s="1"/>
  <c r="Y204" i="21"/>
  <c r="Z204" i="21"/>
  <c r="AA204" i="21" s="1"/>
  <c r="Y302" i="21"/>
  <c r="Z302" i="21"/>
  <c r="AA302" i="21" s="1"/>
  <c r="Y477" i="21"/>
  <c r="Z477" i="21"/>
  <c r="AA477" i="21" s="1"/>
  <c r="Y459" i="21"/>
  <c r="Z459" i="21"/>
  <c r="AA459" i="21" s="1"/>
  <c r="Y438" i="21"/>
  <c r="Z438" i="21"/>
  <c r="AA438" i="21" s="1"/>
  <c r="V26" i="1"/>
  <c r="V15" i="1" s="1"/>
  <c r="X26" i="21"/>
  <c r="U26" i="20"/>
  <c r="V359" i="1"/>
  <c r="X359" i="21"/>
  <c r="U359" i="20"/>
  <c r="Y225" i="21"/>
  <c r="Z225" i="21"/>
  <c r="AA225" i="21" s="1"/>
  <c r="Y408" i="21"/>
  <c r="Z408" i="21"/>
  <c r="AA408" i="21" s="1"/>
  <c r="Y135" i="21"/>
  <c r="Z135" i="21"/>
  <c r="AA135" i="21" s="1"/>
  <c r="Y324" i="21"/>
  <c r="Z324" i="21"/>
  <c r="AA324" i="21" s="1"/>
  <c r="Y364" i="21"/>
  <c r="Z364" i="21"/>
  <c r="AA364" i="21" s="1"/>
  <c r="Y361" i="21"/>
  <c r="Z361" i="21"/>
  <c r="AA361" i="21" s="1"/>
  <c r="Y432" i="21"/>
  <c r="Z432" i="21"/>
  <c r="AA432" i="21" s="1"/>
  <c r="Y521" i="21"/>
  <c r="Z521" i="21"/>
  <c r="AA521" i="21" s="1"/>
  <c r="Y90" i="21"/>
  <c r="Z90" i="21"/>
  <c r="AA90" i="21" s="1"/>
  <c r="Y126" i="21"/>
  <c r="Z126" i="21"/>
  <c r="AA126" i="21" s="1"/>
  <c r="Y280" i="21"/>
  <c r="Z280" i="21"/>
  <c r="AA280" i="21" s="1"/>
  <c r="Y331" i="21"/>
  <c r="Z331" i="21"/>
  <c r="AA331" i="21" s="1"/>
  <c r="Y454" i="21"/>
  <c r="Z454" i="21"/>
  <c r="AA454" i="21" s="1"/>
  <c r="Y445" i="21"/>
  <c r="Z445" i="21"/>
  <c r="AA445" i="21" s="1"/>
  <c r="Y514" i="21"/>
  <c r="Z514" i="21"/>
  <c r="AA514" i="21" s="1"/>
  <c r="Y325" i="21"/>
  <c r="Z325" i="21"/>
  <c r="AA325" i="21" s="1"/>
  <c r="Y406" i="21"/>
  <c r="Z406" i="21"/>
  <c r="AA406" i="21" s="1"/>
  <c r="Y24" i="21"/>
  <c r="X14" i="21"/>
  <c r="Y14" i="21" s="1"/>
  <c r="Z24" i="21"/>
  <c r="Y30" i="21"/>
  <c r="Z30" i="21"/>
  <c r="AA30" i="21" s="1"/>
  <c r="Y100" i="21"/>
  <c r="Z100" i="21"/>
  <c r="AA100" i="21" s="1"/>
  <c r="Y148" i="21"/>
  <c r="Z148" i="21"/>
  <c r="AA148" i="21" s="1"/>
  <c r="Y115" i="21"/>
  <c r="Z115" i="21"/>
  <c r="AA115" i="21" s="1"/>
  <c r="Y283" i="21"/>
  <c r="Z283" i="21"/>
  <c r="AA283" i="21" s="1"/>
  <c r="Y348" i="21"/>
  <c r="Z348" i="21"/>
  <c r="AA348" i="21" s="1"/>
  <c r="Y201" i="21"/>
  <c r="Z201" i="21"/>
  <c r="AA201" i="21" s="1"/>
  <c r="Y403" i="21"/>
  <c r="Z403" i="21"/>
  <c r="AA403" i="21" s="1"/>
  <c r="Y80" i="21"/>
  <c r="Z80" i="21"/>
  <c r="AA80" i="21" s="1"/>
  <c r="Y460" i="21"/>
  <c r="Z460" i="21"/>
  <c r="AA460" i="21" s="1"/>
  <c r="Y328" i="21"/>
  <c r="Z328" i="21"/>
  <c r="AA328" i="21" s="1"/>
  <c r="Y342" i="21"/>
  <c r="Z342" i="21"/>
  <c r="AA342" i="21" s="1"/>
  <c r="Y157" i="21"/>
  <c r="Z157" i="21"/>
  <c r="AA157" i="21" s="1"/>
  <c r="Y540" i="21"/>
  <c r="Z540" i="21"/>
  <c r="AA540" i="21" s="1"/>
  <c r="Y43" i="21"/>
  <c r="Z43" i="21"/>
  <c r="AA43" i="21" s="1"/>
  <c r="Y91" i="21"/>
  <c r="Z91" i="21"/>
  <c r="AA91" i="21" s="1"/>
  <c r="Y129" i="21"/>
  <c r="Z129" i="21"/>
  <c r="AA129" i="21" s="1"/>
  <c r="Y83" i="21"/>
  <c r="Z83" i="21"/>
  <c r="AA83" i="21" s="1"/>
  <c r="Y127" i="21"/>
  <c r="Z127" i="21"/>
  <c r="AA127" i="21" s="1"/>
  <c r="Y323" i="21"/>
  <c r="Z323" i="21"/>
  <c r="AA323" i="21" s="1"/>
  <c r="Y429" i="21"/>
  <c r="Z429" i="21"/>
  <c r="AA429" i="21" s="1"/>
  <c r="Y92" i="21"/>
  <c r="Z92" i="21"/>
  <c r="AA92" i="21" s="1"/>
  <c r="Y245" i="21"/>
  <c r="Z245" i="21"/>
  <c r="AA245" i="21" s="1"/>
  <c r="Y297" i="21"/>
  <c r="Z297" i="21"/>
  <c r="AA297" i="21" s="1"/>
  <c r="Y360" i="21"/>
  <c r="Z360" i="21"/>
  <c r="AA360" i="21" s="1"/>
  <c r="Y439" i="21"/>
  <c r="Z439" i="21"/>
  <c r="AA439" i="21" s="1"/>
  <c r="Y47" i="21"/>
  <c r="Z47" i="21"/>
  <c r="AA47" i="21" s="1"/>
  <c r="Y88" i="21"/>
  <c r="Z88" i="21"/>
  <c r="AA88" i="21" s="1"/>
  <c r="Y27" i="21"/>
  <c r="Z27" i="21"/>
  <c r="AA27" i="21" s="1"/>
  <c r="Y267" i="21"/>
  <c r="Z267" i="21"/>
  <c r="AA267" i="21" s="1"/>
  <c r="Y426" i="21"/>
  <c r="Z426" i="21"/>
  <c r="AA426" i="21" s="1"/>
  <c r="Y284" i="21"/>
  <c r="Z284" i="21"/>
  <c r="AA284" i="21" s="1"/>
  <c r="Y393" i="21"/>
  <c r="Z393" i="21"/>
  <c r="AA393" i="21" s="1"/>
  <c r="Y31" i="21"/>
  <c r="Z31" i="21"/>
  <c r="AA31" i="21" s="1"/>
  <c r="Y96" i="21"/>
  <c r="Z96" i="21"/>
  <c r="AA96" i="21" s="1"/>
  <c r="Y144" i="21"/>
  <c r="Z144" i="21"/>
  <c r="AA144" i="21" s="1"/>
  <c r="Y164" i="21"/>
  <c r="Z164" i="21"/>
  <c r="AA164" i="21" s="1"/>
  <c r="Y219" i="21"/>
  <c r="Z219" i="21"/>
  <c r="AA219" i="21" s="1"/>
  <c r="Y250" i="21"/>
  <c r="Z250" i="21"/>
  <c r="AA250" i="21" s="1"/>
  <c r="Y187" i="21"/>
  <c r="Z187" i="21"/>
  <c r="AA187" i="21" s="1"/>
  <c r="Y538" i="21"/>
  <c r="Z538" i="21"/>
  <c r="AA538" i="21" s="1"/>
  <c r="Y74" i="21"/>
  <c r="Z74" i="21"/>
  <c r="AA74" i="21" s="1"/>
  <c r="Y120" i="21"/>
  <c r="Z120" i="21"/>
  <c r="AA120" i="21" s="1"/>
  <c r="Y170" i="21"/>
  <c r="Z170" i="21"/>
  <c r="AA170" i="21" s="1"/>
  <c r="Y210" i="21"/>
  <c r="Z210" i="21"/>
  <c r="AA210" i="21" s="1"/>
  <c r="Y269" i="21"/>
  <c r="Z269" i="21"/>
  <c r="AA269" i="21" s="1"/>
  <c r="Y320" i="21"/>
  <c r="Z320" i="21"/>
  <c r="AA320" i="21" s="1"/>
  <c r="Y386" i="21"/>
  <c r="Z386" i="21"/>
  <c r="AA386" i="21" s="1"/>
  <c r="Y519" i="21"/>
  <c r="Z519" i="21"/>
  <c r="AA519" i="21" s="1"/>
  <c r="Y34" i="21"/>
  <c r="Z34" i="21"/>
  <c r="AA34" i="21" s="1"/>
  <c r="Y203" i="21"/>
  <c r="Z203" i="21"/>
  <c r="AA203" i="21" s="1"/>
  <c r="Y37" i="21"/>
  <c r="Z37" i="21"/>
  <c r="AA37" i="21" s="1"/>
  <c r="Y60" i="21"/>
  <c r="Z60" i="21"/>
  <c r="AA60" i="21" s="1"/>
  <c r="Y93" i="21"/>
  <c r="Z93" i="21"/>
  <c r="AA93" i="21" s="1"/>
  <c r="Y70" i="21"/>
  <c r="Z70" i="21"/>
  <c r="AA70" i="21" s="1"/>
  <c r="Y165" i="21"/>
  <c r="Z165" i="21"/>
  <c r="AA165" i="21" s="1"/>
  <c r="Y155" i="21"/>
  <c r="Z155" i="21"/>
  <c r="AA155" i="21" s="1"/>
  <c r="Y239" i="21"/>
  <c r="Z239" i="21"/>
  <c r="AA239" i="21" s="1"/>
  <c r="Y287" i="21"/>
  <c r="Z287" i="21"/>
  <c r="AA287" i="21" s="1"/>
  <c r="Y405" i="21"/>
  <c r="Z405" i="21"/>
  <c r="AA405" i="21" s="1"/>
  <c r="Y407" i="21"/>
  <c r="Z407" i="21"/>
  <c r="AA407" i="21" s="1"/>
  <c r="Y337" i="21"/>
  <c r="Z337" i="21"/>
  <c r="AA337" i="21" s="1"/>
  <c r="Y417" i="21"/>
  <c r="Z417" i="21"/>
  <c r="AA417" i="21" s="1"/>
  <c r="Y458" i="21"/>
  <c r="Z458" i="21"/>
  <c r="AA458" i="21" s="1"/>
  <c r="Y485" i="21"/>
  <c r="Z485" i="21"/>
  <c r="AA485" i="21" s="1"/>
  <c r="Y159" i="21"/>
  <c r="Z159" i="21"/>
  <c r="AA159" i="21" s="1"/>
  <c r="Y365" i="21"/>
  <c r="Z365" i="21"/>
  <c r="AA365" i="21" s="1"/>
  <c r="Y59" i="21"/>
  <c r="Z59" i="21"/>
  <c r="AA59" i="21" s="1"/>
  <c r="Y335" i="21"/>
  <c r="Z335" i="21"/>
  <c r="AA335" i="21" s="1"/>
  <c r="Y415" i="21"/>
  <c r="Z415" i="21"/>
  <c r="AA415" i="21" s="1"/>
  <c r="Y301" i="21"/>
  <c r="Z301" i="21"/>
  <c r="AA301" i="21" s="1"/>
  <c r="Y396" i="21"/>
  <c r="Z396" i="21"/>
  <c r="AA396" i="21" s="1"/>
  <c r="Y211" i="21"/>
  <c r="Z211" i="21"/>
  <c r="AA211" i="21" s="1"/>
  <c r="Y213" i="21"/>
  <c r="Z213" i="21"/>
  <c r="AA213" i="21" s="1"/>
  <c r="Y481" i="21"/>
  <c r="Z481" i="21"/>
  <c r="AA481" i="21" s="1"/>
  <c r="Y39" i="21"/>
  <c r="Z39" i="21"/>
  <c r="AA39" i="21" s="1"/>
  <c r="Y81" i="21"/>
  <c r="Z81" i="21"/>
  <c r="AA81" i="21" s="1"/>
  <c r="Y145" i="21"/>
  <c r="Z145" i="21"/>
  <c r="AA145" i="21" s="1"/>
  <c r="Y381" i="21"/>
  <c r="Z381" i="21"/>
  <c r="AA381" i="21" s="1"/>
  <c r="Y275" i="21"/>
  <c r="Z275" i="21"/>
  <c r="AA275" i="21" s="1"/>
  <c r="Y53" i="21"/>
  <c r="Z53" i="21"/>
  <c r="AA53" i="21" s="1"/>
  <c r="Y193" i="21"/>
  <c r="Z193" i="21"/>
  <c r="AA193" i="21" s="1"/>
  <c r="Y147" i="21"/>
  <c r="Z147" i="21"/>
  <c r="AA147" i="21" s="1"/>
  <c r="Y303" i="21"/>
  <c r="Z303" i="21"/>
  <c r="AA303" i="21" s="1"/>
  <c r="Y307" i="21"/>
  <c r="Z307" i="21"/>
  <c r="AA307" i="21" s="1"/>
  <c r="Y306" i="21"/>
  <c r="Z306" i="21"/>
  <c r="AA306" i="21" s="1"/>
  <c r="Y257" i="21"/>
  <c r="Z257" i="21"/>
  <c r="AA257" i="21" s="1"/>
  <c r="Y326" i="21"/>
  <c r="Z326" i="21"/>
  <c r="AA326" i="21" s="1"/>
  <c r="Y434" i="21"/>
  <c r="Z434" i="21"/>
  <c r="AA434" i="21" s="1"/>
  <c r="Y461" i="21"/>
  <c r="Z461" i="21"/>
  <c r="AA461" i="21" s="1"/>
  <c r="Y308" i="21"/>
  <c r="Z308" i="21"/>
  <c r="AA308" i="21" s="1"/>
  <c r="Y517" i="21"/>
  <c r="Z517" i="21"/>
  <c r="AA517" i="21" s="1"/>
  <c r="Y423" i="21"/>
  <c r="Z423" i="21"/>
  <c r="AA423" i="21" s="1"/>
  <c r="Y266" i="21"/>
  <c r="Z266" i="21"/>
  <c r="AA266" i="21" s="1"/>
  <c r="Y224" i="21"/>
  <c r="Z224" i="21"/>
  <c r="AA224" i="21" s="1"/>
  <c r="Y456" i="21"/>
  <c r="Z456" i="21"/>
  <c r="AA456" i="21" s="1"/>
  <c r="Y346" i="21"/>
  <c r="Z346" i="21"/>
  <c r="AA346" i="21" s="1"/>
  <c r="Y503" i="21"/>
  <c r="Z503" i="21"/>
  <c r="AA503" i="21" s="1"/>
  <c r="Y501" i="21"/>
  <c r="Z501" i="21"/>
  <c r="AA501" i="21" s="1"/>
  <c r="Y375" i="21"/>
  <c r="Z375" i="21"/>
  <c r="AA375" i="21" s="1"/>
  <c r="Y291" i="21"/>
  <c r="Z291" i="21"/>
  <c r="AA291" i="21" s="1"/>
  <c r="Y77" i="21"/>
  <c r="Z77" i="21"/>
  <c r="AA77" i="21" s="1"/>
  <c r="Y185" i="21"/>
  <c r="Z185" i="21"/>
  <c r="AA185" i="21" s="1"/>
  <c r="Y65" i="21"/>
  <c r="Z65" i="21"/>
  <c r="AA65" i="21" s="1"/>
  <c r="Y319" i="21"/>
  <c r="Z319" i="21"/>
  <c r="AA319" i="21" s="1"/>
  <c r="Y395" i="21"/>
  <c r="Z395" i="21"/>
  <c r="AA395" i="21" s="1"/>
  <c r="Y526" i="21"/>
  <c r="Z526" i="21"/>
  <c r="AA526" i="21" s="1"/>
  <c r="Y136" i="21"/>
  <c r="Z136" i="21"/>
  <c r="AA136" i="21" s="1"/>
  <c r="Y200" i="21"/>
  <c r="Z200" i="21"/>
  <c r="AA200" i="21" s="1"/>
  <c r="Y370" i="21"/>
  <c r="Z370" i="21"/>
  <c r="AA370" i="21" s="1"/>
  <c r="Y450" i="21"/>
  <c r="Z450" i="21"/>
  <c r="AA450" i="21" s="1"/>
  <c r="Y212" i="21"/>
  <c r="Z212" i="21"/>
  <c r="AA212" i="21" s="1"/>
  <c r="Y254" i="21"/>
  <c r="Z254" i="21"/>
  <c r="AA254" i="21" s="1"/>
  <c r="Y45" i="21"/>
  <c r="Z45" i="21"/>
  <c r="AA45" i="21" s="1"/>
  <c r="Y101" i="21"/>
  <c r="Z101" i="21"/>
  <c r="AA101" i="21" s="1"/>
  <c r="Y94" i="21"/>
  <c r="Z94" i="21"/>
  <c r="AA94" i="21" s="1"/>
  <c r="Y124" i="21"/>
  <c r="Z124" i="21"/>
  <c r="AA124" i="21" s="1"/>
  <c r="Y176" i="21"/>
  <c r="Z176" i="21"/>
  <c r="AA176" i="21" s="1"/>
  <c r="Y296" i="21"/>
  <c r="Z296" i="21"/>
  <c r="AA296" i="21" s="1"/>
  <c r="Y354" i="21"/>
  <c r="Z354" i="21"/>
  <c r="AA354" i="21" s="1"/>
  <c r="Y483" i="21"/>
  <c r="Z483" i="21"/>
  <c r="AA483" i="21" s="1"/>
  <c r="Y490" i="21"/>
  <c r="Z490" i="21"/>
  <c r="AA490" i="21" s="1"/>
  <c r="Y505" i="21"/>
  <c r="Z505" i="21"/>
  <c r="AA505" i="21" s="1"/>
  <c r="Y377" i="21"/>
  <c r="Z377" i="21"/>
  <c r="AA377" i="21" s="1"/>
  <c r="Y384" i="21"/>
  <c r="Z384" i="21"/>
  <c r="AA384" i="21" s="1"/>
  <c r="Y274" i="21"/>
  <c r="Z274" i="21"/>
  <c r="AA274" i="21" s="1"/>
  <c r="Y42" i="21"/>
  <c r="Z42" i="21"/>
  <c r="AA42" i="21" s="1"/>
  <c r="Y125" i="21"/>
  <c r="Z125" i="21"/>
  <c r="AA125" i="21" s="1"/>
  <c r="Y181" i="21"/>
  <c r="Z181" i="21"/>
  <c r="AA181" i="21" s="1"/>
  <c r="Y154" i="21"/>
  <c r="Z154" i="21"/>
  <c r="AA154" i="21" s="1"/>
  <c r="Y537" i="21"/>
  <c r="Z537" i="21"/>
  <c r="AA537" i="21" s="1"/>
  <c r="Y380" i="21"/>
  <c r="Z380" i="21"/>
  <c r="AA380" i="21" s="1"/>
  <c r="Y371" i="21"/>
  <c r="Z371" i="21"/>
  <c r="AA371" i="21" s="1"/>
  <c r="Y54" i="21"/>
  <c r="Z54" i="21"/>
  <c r="AA54" i="21" s="1"/>
  <c r="Y179" i="21"/>
  <c r="Z179" i="21"/>
  <c r="AA179" i="21" s="1"/>
  <c r="Y476" i="21"/>
  <c r="Z476" i="21"/>
  <c r="AA476" i="21" s="1"/>
  <c r="Y486" i="21"/>
  <c r="Z486" i="21"/>
  <c r="AA486" i="21" s="1"/>
  <c r="Y518" i="21"/>
  <c r="Z518" i="21"/>
  <c r="AA518" i="21" s="1"/>
  <c r="Y351" i="21"/>
  <c r="Z351" i="21"/>
  <c r="AA351" i="21" s="1"/>
  <c r="Y215" i="21"/>
  <c r="Z215" i="21"/>
  <c r="AA215" i="21" s="1"/>
  <c r="Y446" i="21"/>
  <c r="Z446" i="21"/>
  <c r="AA446" i="21" s="1"/>
  <c r="Y482" i="21"/>
  <c r="Z482" i="21"/>
  <c r="AA482" i="21" s="1"/>
  <c r="Y95" i="21"/>
  <c r="Z95" i="21"/>
  <c r="AA95" i="21" s="1"/>
  <c r="Y118" i="21"/>
  <c r="Z118" i="21"/>
  <c r="AA118" i="21" s="1"/>
  <c r="Y103" i="21"/>
  <c r="Z103" i="21"/>
  <c r="AA103" i="21" s="1"/>
  <c r="Y149" i="21"/>
  <c r="Z149" i="21"/>
  <c r="AA149" i="21" s="1"/>
  <c r="Y332" i="21"/>
  <c r="Z332" i="21"/>
  <c r="AA332" i="21" s="1"/>
  <c r="Y390" i="21"/>
  <c r="Z390" i="21"/>
  <c r="AA390" i="21" s="1"/>
  <c r="Y435" i="21"/>
  <c r="Z435" i="21"/>
  <c r="AA435" i="21" s="1"/>
  <c r="Y488" i="21"/>
  <c r="Z488" i="21"/>
  <c r="AA488" i="21" s="1"/>
  <c r="Y134" i="21"/>
  <c r="Z134" i="21"/>
  <c r="AA134" i="21" s="1"/>
  <c r="Y191" i="21"/>
  <c r="Z191" i="21"/>
  <c r="AA191" i="21" s="1"/>
  <c r="Y305" i="21"/>
  <c r="Z305" i="21"/>
  <c r="AA305" i="21" s="1"/>
  <c r="Y379" i="21"/>
  <c r="Z379" i="21"/>
  <c r="AA379" i="21" s="1"/>
  <c r="Y66" i="21"/>
  <c r="Z66" i="21"/>
  <c r="AA66" i="21" s="1"/>
  <c r="Y511" i="21"/>
  <c r="Z511" i="21"/>
  <c r="AA511" i="21" s="1"/>
  <c r="Y169" i="21"/>
  <c r="Z169" i="21"/>
  <c r="AA169" i="21" s="1"/>
  <c r="Y465" i="21"/>
  <c r="Z465" i="21"/>
  <c r="AA465" i="21" s="1"/>
  <c r="Y133" i="21"/>
  <c r="Z133" i="21"/>
  <c r="AA133" i="21" s="1"/>
  <c r="Y152" i="21"/>
  <c r="Z152" i="21"/>
  <c r="AA152" i="21" s="1"/>
  <c r="Y196" i="21"/>
  <c r="Z196" i="21"/>
  <c r="AA196" i="21" s="1"/>
  <c r="Y315" i="21"/>
  <c r="Z315" i="21"/>
  <c r="AA315" i="21" s="1"/>
  <c r="Y221" i="21"/>
  <c r="Z221" i="21"/>
  <c r="AA221" i="21" s="1"/>
  <c r="Y520" i="21"/>
  <c r="Z520" i="21"/>
  <c r="AA520" i="21" s="1"/>
  <c r="Y197" i="21"/>
  <c r="Z197" i="21"/>
  <c r="AA197" i="21" s="1"/>
  <c r="Y186" i="21"/>
  <c r="Z186" i="21"/>
  <c r="AA186" i="21" s="1"/>
  <c r="Y226" i="21"/>
  <c r="Z226" i="21"/>
  <c r="AA226" i="21" s="1"/>
  <c r="Y310" i="21"/>
  <c r="Z310" i="21"/>
  <c r="AA310" i="21" s="1"/>
  <c r="Y285" i="21"/>
  <c r="Z285" i="21"/>
  <c r="AA285" i="21" s="1"/>
  <c r="Y343" i="21"/>
  <c r="Z343" i="21"/>
  <c r="AA343" i="21" s="1"/>
  <c r="Y449" i="21"/>
  <c r="Z449" i="21"/>
  <c r="AA449" i="21" s="1"/>
  <c r="Y473" i="21"/>
  <c r="Z473" i="21"/>
  <c r="AA473" i="21" s="1"/>
  <c r="V25" i="1"/>
  <c r="V10" i="1" s="1"/>
  <c r="X25" i="21"/>
  <c r="U25" i="20"/>
  <c r="V11" i="1"/>
  <c r="Y106" i="21"/>
  <c r="Z106" i="21"/>
  <c r="AA106" i="21" s="1"/>
  <c r="Y252" i="21"/>
  <c r="Z252" i="21"/>
  <c r="AA252" i="21" s="1"/>
  <c r="Y352" i="21"/>
  <c r="Z352" i="21"/>
  <c r="AA352" i="21" s="1"/>
  <c r="Y391" i="21"/>
  <c r="Z391" i="21"/>
  <c r="AA391" i="21" s="1"/>
  <c r="Y112" i="21"/>
  <c r="Z112" i="21"/>
  <c r="AA112" i="21" s="1"/>
  <c r="Y121" i="21"/>
  <c r="Z121" i="21"/>
  <c r="AA121" i="21" s="1"/>
  <c r="Y79" i="21"/>
  <c r="Z79" i="21"/>
  <c r="AA79" i="21" s="1"/>
  <c r="Y173" i="21"/>
  <c r="Z173" i="21"/>
  <c r="AA173" i="21" s="1"/>
  <c r="Y353" i="21"/>
  <c r="Z353" i="21"/>
  <c r="AA353" i="21" s="1"/>
  <c r="Y489" i="21"/>
  <c r="Z489" i="21"/>
  <c r="AA489" i="21" s="1"/>
  <c r="Y441" i="21"/>
  <c r="Z441" i="21"/>
  <c r="AA441" i="21" s="1"/>
  <c r="Y206" i="21"/>
  <c r="Z206" i="21"/>
  <c r="AA206" i="21" s="1"/>
  <c r="Y253" i="21"/>
  <c r="Z253" i="21"/>
  <c r="AA253" i="21" s="1"/>
  <c r="Y330" i="21"/>
  <c r="Z330" i="21"/>
  <c r="AA330" i="21" s="1"/>
  <c r="Y228" i="21"/>
  <c r="Z228" i="21"/>
  <c r="AA228" i="21" s="1"/>
  <c r="Y453" i="21"/>
  <c r="Z453" i="21"/>
  <c r="AA453" i="21" s="1"/>
  <c r="Y260" i="21"/>
  <c r="Z260" i="21"/>
  <c r="AA260" i="21" s="1"/>
  <c r="Y512" i="21"/>
  <c r="Z512" i="21"/>
  <c r="AA512" i="21" s="1"/>
  <c r="Y398" i="21"/>
  <c r="Z398" i="21"/>
  <c r="AA398" i="21" s="1"/>
  <c r="Y493" i="21"/>
  <c r="Z493" i="21"/>
  <c r="AA493" i="21" s="1"/>
  <c r="Y41" i="21"/>
  <c r="Z41" i="21"/>
  <c r="AA41" i="21" s="1"/>
  <c r="Y140" i="21"/>
  <c r="Z140" i="21"/>
  <c r="AA140" i="21" s="1"/>
  <c r="Y322" i="21"/>
  <c r="Z322" i="21"/>
  <c r="AA322" i="21" s="1"/>
  <c r="Y336" i="21"/>
  <c r="Z336" i="21"/>
  <c r="AA336" i="21" s="1"/>
  <c r="U11" i="20"/>
  <c r="V28" i="20"/>
  <c r="V11" i="20" s="1"/>
  <c r="Y49" i="21"/>
  <c r="Z49" i="21"/>
  <c r="AA49" i="21" s="1"/>
  <c r="Y105" i="21"/>
  <c r="Z105" i="21"/>
  <c r="AA105" i="21" s="1"/>
  <c r="Y130" i="21"/>
  <c r="Z130" i="21"/>
  <c r="AA130" i="21" s="1"/>
  <c r="Y292" i="21"/>
  <c r="Z292" i="21"/>
  <c r="AA292" i="21" s="1"/>
  <c r="Y258" i="21"/>
  <c r="Z258" i="21"/>
  <c r="AA258" i="21" s="1"/>
  <c r="Y289" i="21"/>
  <c r="Z289" i="21"/>
  <c r="AA289" i="21" s="1"/>
  <c r="Y265" i="21"/>
  <c r="Z265" i="21"/>
  <c r="AA265" i="21" s="1"/>
  <c r="Y312" i="21"/>
  <c r="Z312" i="21"/>
  <c r="AA312" i="21" s="1"/>
  <c r="Y471" i="21"/>
  <c r="Z471" i="21"/>
  <c r="AA471" i="21" s="1"/>
  <c r="Y464" i="21"/>
  <c r="Z464" i="21"/>
  <c r="AA464" i="21" s="1"/>
  <c r="Y259" i="21"/>
  <c r="Z259" i="21"/>
  <c r="AA259" i="21" s="1"/>
  <c r="Y388" i="21"/>
  <c r="Z388" i="21"/>
  <c r="AA388" i="21" s="1"/>
  <c r="Y51" i="21"/>
  <c r="Z51" i="21"/>
  <c r="AA51" i="21" s="1"/>
  <c r="Y234" i="21"/>
  <c r="Z234" i="21"/>
  <c r="AA234" i="21" s="1"/>
  <c r="Y235" i="21"/>
  <c r="Z235" i="21"/>
  <c r="AA235" i="21" s="1"/>
  <c r="Y195" i="21"/>
  <c r="Z195" i="21"/>
  <c r="AA195" i="21" s="1"/>
  <c r="Y238" i="21"/>
  <c r="Z238" i="21"/>
  <c r="AA238" i="21" s="1"/>
  <c r="Y205" i="21"/>
  <c r="Z205" i="21"/>
  <c r="AA205" i="21" s="1"/>
  <c r="Y487" i="21"/>
  <c r="Z487" i="21"/>
  <c r="AA487" i="21" s="1"/>
  <c r="Y496" i="21"/>
  <c r="Z496" i="21"/>
  <c r="AA496" i="21" s="1"/>
  <c r="Y55" i="21"/>
  <c r="Z55" i="21"/>
  <c r="AA55" i="21" s="1"/>
  <c r="Y236" i="21"/>
  <c r="Z236" i="21"/>
  <c r="AA236" i="21" s="1"/>
  <c r="Y502" i="21"/>
  <c r="Z502" i="21"/>
  <c r="AA502" i="21" s="1"/>
  <c r="Y246" i="21"/>
  <c r="Z246" i="21"/>
  <c r="AA246" i="21" s="1"/>
  <c r="Y470" i="21"/>
  <c r="Z470" i="21"/>
  <c r="AA470" i="21" s="1"/>
  <c r="Y58" i="21"/>
  <c r="Z58" i="21"/>
  <c r="AA58" i="21" s="1"/>
  <c r="Y207" i="21"/>
  <c r="Z207" i="21"/>
  <c r="AA207" i="21" s="1"/>
  <c r="Y102" i="21"/>
  <c r="Z102" i="21"/>
  <c r="AA102" i="21" s="1"/>
  <c r="Y424" i="21"/>
  <c r="Z424" i="21"/>
  <c r="AA424" i="21" s="1"/>
  <c r="Y89" i="21"/>
  <c r="Z89" i="21"/>
  <c r="AA89" i="21" s="1"/>
  <c r="Y334" i="21"/>
  <c r="Z334" i="21"/>
  <c r="AA334" i="21" s="1"/>
  <c r="Y410" i="21"/>
  <c r="Z410" i="21"/>
  <c r="AA410" i="21" s="1"/>
  <c r="AF17" i="8"/>
  <c r="V72" i="1"/>
  <c r="V17" i="1"/>
  <c r="V4" i="1" s="1"/>
  <c r="V14" i="1"/>
  <c r="AF10" i="8"/>
  <c r="AP10" i="8" s="1"/>
  <c r="AP21" i="8"/>
  <c r="AF8" i="8"/>
  <c r="AP8" i="8" s="1"/>
  <c r="AF13" i="8"/>
  <c r="AP13" i="8" s="1"/>
  <c r="AP31" i="8"/>
  <c r="AF12" i="8"/>
  <c r="AP12" i="8" s="1"/>
  <c r="AP25" i="8"/>
  <c r="AC6" i="8"/>
  <c r="AF15" i="8"/>
  <c r="AP15" i="8" s="1"/>
  <c r="AP22" i="8"/>
  <c r="AF16" i="8"/>
  <c r="AP16" i="8" s="1"/>
  <c r="AP384" i="8"/>
  <c r="X17" i="21" l="1"/>
  <c r="Y359" i="21"/>
  <c r="Z359" i="21"/>
  <c r="Z18" i="21"/>
  <c r="AA18" i="21" s="1"/>
  <c r="AA542" i="21"/>
  <c r="AA24" i="21"/>
  <c r="Z14" i="21"/>
  <c r="AA14" i="21" s="1"/>
  <c r="U15" i="20"/>
  <c r="V26" i="20"/>
  <c r="V15" i="20" s="1"/>
  <c r="U20" i="20"/>
  <c r="U6" i="20" s="1"/>
  <c r="V72" i="20"/>
  <c r="V20" i="20" s="1"/>
  <c r="V6" i="20" s="1"/>
  <c r="U12" i="20"/>
  <c r="V29" i="20"/>
  <c r="V12" i="20" s="1"/>
  <c r="X15" i="21"/>
  <c r="Y15" i="21" s="1"/>
  <c r="Y26" i="21"/>
  <c r="Z26" i="21"/>
  <c r="X20" i="21"/>
  <c r="X6" i="21" s="1"/>
  <c r="Z72" i="21"/>
  <c r="Z20" i="21" s="1"/>
  <c r="Z6" i="21" s="1"/>
  <c r="X12" i="21"/>
  <c r="Y12" i="21" s="1"/>
  <c r="Y29" i="21"/>
  <c r="Z29" i="21"/>
  <c r="AA28" i="21"/>
  <c r="Z11" i="21"/>
  <c r="AA11" i="21" s="1"/>
  <c r="U13" i="20"/>
  <c r="V35" i="20"/>
  <c r="V13" i="20" s="1"/>
  <c r="V25" i="20"/>
  <c r="V10" i="20" s="1"/>
  <c r="U10" i="20"/>
  <c r="Y35" i="21"/>
  <c r="X13" i="21"/>
  <c r="Y13" i="21" s="1"/>
  <c r="Z35" i="21"/>
  <c r="Y25" i="21"/>
  <c r="X10" i="21"/>
  <c r="Z25" i="21"/>
  <c r="U17" i="20"/>
  <c r="U4" i="20" s="1"/>
  <c r="V359" i="20"/>
  <c r="V17" i="20" s="1"/>
  <c r="V4" i="20" s="1"/>
  <c r="W72" i="1"/>
  <c r="V20" i="1"/>
  <c r="V6" i="1" s="1"/>
  <c r="V3" i="1"/>
  <c r="AQ12" i="8"/>
  <c r="AQ13" i="8"/>
  <c r="AQ16" i="8"/>
  <c r="AQ14" i="8"/>
  <c r="AQ11" i="8"/>
  <c r="AQ10" i="8"/>
  <c r="AQ15" i="8"/>
  <c r="AU72" i="1" l="1"/>
  <c r="X72" i="1"/>
  <c r="V21" i="20"/>
  <c r="Y10" i="21"/>
  <c r="X21" i="21"/>
  <c r="Y21" i="21" s="1"/>
  <c r="X3" i="21"/>
  <c r="AA26" i="21"/>
  <c r="Z15" i="21"/>
  <c r="AA15" i="21" s="1"/>
  <c r="U21" i="20"/>
  <c r="U3" i="20"/>
  <c r="U7" i="20" s="1"/>
  <c r="Z10" i="21"/>
  <c r="AA25" i="21"/>
  <c r="AA35" i="21"/>
  <c r="Z13" i="21"/>
  <c r="AA13" i="21" s="1"/>
  <c r="AA29" i="21"/>
  <c r="Z12" i="21"/>
  <c r="AA12" i="21" s="1"/>
  <c r="V3" i="20"/>
  <c r="V7" i="20" s="1"/>
  <c r="AA359" i="21"/>
  <c r="Z17" i="21"/>
  <c r="Y17" i="21"/>
  <c r="X4" i="21"/>
  <c r="Y4" i="21" s="1"/>
  <c r="V7" i="1"/>
  <c r="V21" i="1"/>
  <c r="AR16" i="8"/>
  <c r="AA10" i="21" l="1"/>
  <c r="Z3" i="21"/>
  <c r="Z21" i="21"/>
  <c r="AA21" i="21" s="1"/>
  <c r="Z4" i="21"/>
  <c r="AA4" i="21" s="1"/>
  <c r="AA17" i="21"/>
  <c r="X7" i="21"/>
  <c r="Y7" i="21" s="1"/>
  <c r="Y3" i="21"/>
  <c r="AR12" i="8"/>
  <c r="AR11" i="8"/>
  <c r="AR15" i="8"/>
  <c r="AR10" i="8"/>
  <c r="AR13" i="8"/>
  <c r="Z7" i="21" l="1"/>
  <c r="AA7" i="21" s="1"/>
  <c r="AA3" i="21"/>
  <c r="AR14" i="8"/>
  <c r="AB25" i="1" l="1"/>
  <c r="AG25" i="21" s="1"/>
  <c r="AC25" i="1"/>
  <c r="AE25" i="1"/>
  <c r="AB26" i="1"/>
  <c r="AG26" i="21" s="1"/>
  <c r="AC26" i="1"/>
  <c r="AE26" i="1"/>
  <c r="AB27" i="1"/>
  <c r="AG27" i="21" s="1"/>
  <c r="AC27" i="1"/>
  <c r="AE27" i="1"/>
  <c r="AB28" i="1"/>
  <c r="AG28" i="21" s="1"/>
  <c r="AC28" i="1"/>
  <c r="AE28" i="1"/>
  <c r="AB29" i="1"/>
  <c r="AG29" i="21" s="1"/>
  <c r="AC29" i="1"/>
  <c r="AE29" i="1"/>
  <c r="AB30" i="1"/>
  <c r="AG30" i="21" s="1"/>
  <c r="AC30" i="1"/>
  <c r="AE30" i="1"/>
  <c r="AB31" i="1"/>
  <c r="AG31" i="21" s="1"/>
  <c r="AC31" i="1"/>
  <c r="AQ31" i="1" s="1"/>
  <c r="AE31" i="1"/>
  <c r="AB32" i="1"/>
  <c r="AG32" i="21" s="1"/>
  <c r="AC32" i="1"/>
  <c r="AE32" i="1"/>
  <c r="AB33" i="1"/>
  <c r="AG33" i="21" s="1"/>
  <c r="AC33" i="1"/>
  <c r="AE33" i="1"/>
  <c r="AB34" i="1"/>
  <c r="AG34" i="21" s="1"/>
  <c r="AC34" i="1"/>
  <c r="AE34" i="1"/>
  <c r="AB35" i="1"/>
  <c r="AG35" i="21" s="1"/>
  <c r="AC35" i="1"/>
  <c r="AE35" i="1"/>
  <c r="AB36" i="1"/>
  <c r="AG36" i="21" s="1"/>
  <c r="AC36" i="1"/>
  <c r="AE36" i="1"/>
  <c r="AB37" i="1"/>
  <c r="AG37" i="21" s="1"/>
  <c r="AC37" i="1"/>
  <c r="AE37" i="1"/>
  <c r="AB38" i="1"/>
  <c r="AG38" i="21" s="1"/>
  <c r="AC38" i="1"/>
  <c r="AE38" i="1"/>
  <c r="AB39" i="1"/>
  <c r="AG39" i="21" s="1"/>
  <c r="AC39" i="1"/>
  <c r="AE39" i="1"/>
  <c r="AB40" i="1"/>
  <c r="AG40" i="21" s="1"/>
  <c r="AC40" i="1"/>
  <c r="AE40" i="1"/>
  <c r="AB41" i="1"/>
  <c r="AG41" i="21" s="1"/>
  <c r="AC41" i="1"/>
  <c r="AE41" i="1"/>
  <c r="AB42" i="1"/>
  <c r="AG42" i="21" s="1"/>
  <c r="AC42" i="1"/>
  <c r="AE42" i="1"/>
  <c r="AB43" i="1"/>
  <c r="AG43" i="21" s="1"/>
  <c r="AC43" i="1"/>
  <c r="AE43" i="1"/>
  <c r="AB44" i="1"/>
  <c r="AG44" i="21" s="1"/>
  <c r="AC44" i="1"/>
  <c r="AE44" i="1"/>
  <c r="AB45" i="1"/>
  <c r="AG45" i="21" s="1"/>
  <c r="AC45" i="1"/>
  <c r="AE45" i="1"/>
  <c r="AB46" i="1"/>
  <c r="AG46" i="21" s="1"/>
  <c r="AC46" i="1"/>
  <c r="AE46" i="1"/>
  <c r="AB47" i="1"/>
  <c r="AG47" i="21" s="1"/>
  <c r="AC47" i="1"/>
  <c r="AE47" i="1"/>
  <c r="AB48" i="1"/>
  <c r="AG48" i="21" s="1"/>
  <c r="AC48" i="1"/>
  <c r="AE48" i="1"/>
  <c r="AB49" i="1"/>
  <c r="AG49" i="21" s="1"/>
  <c r="AC49" i="1"/>
  <c r="AE49" i="1"/>
  <c r="AB50" i="1"/>
  <c r="AG50" i="21" s="1"/>
  <c r="AC50" i="1"/>
  <c r="AE50" i="1"/>
  <c r="AB51" i="1"/>
  <c r="AG51" i="21" s="1"/>
  <c r="AC51" i="1"/>
  <c r="AE51" i="1"/>
  <c r="AB52" i="1"/>
  <c r="AG52" i="21" s="1"/>
  <c r="AC52" i="1"/>
  <c r="AE52" i="1"/>
  <c r="AB53" i="1"/>
  <c r="AG53" i="21" s="1"/>
  <c r="AC53" i="1"/>
  <c r="AE53" i="1"/>
  <c r="AB54" i="1"/>
  <c r="AG54" i="21" s="1"/>
  <c r="AC54" i="1"/>
  <c r="AE54" i="1"/>
  <c r="AB55" i="1"/>
  <c r="AG55" i="21" s="1"/>
  <c r="AC55" i="1"/>
  <c r="AE55" i="1"/>
  <c r="AB56" i="1"/>
  <c r="AG56" i="21" s="1"/>
  <c r="AC56" i="1"/>
  <c r="AE56" i="1"/>
  <c r="AB57" i="1"/>
  <c r="AG57" i="21" s="1"/>
  <c r="AC57" i="1"/>
  <c r="AE57" i="1"/>
  <c r="AB58" i="1"/>
  <c r="AG58" i="21" s="1"/>
  <c r="AC58" i="1"/>
  <c r="AE58" i="1"/>
  <c r="AB59" i="1"/>
  <c r="AG59" i="21" s="1"/>
  <c r="AC59" i="1"/>
  <c r="AE59" i="1"/>
  <c r="AB60" i="1"/>
  <c r="AG60" i="21" s="1"/>
  <c r="AC60" i="1"/>
  <c r="AE60" i="1"/>
  <c r="AB61" i="1"/>
  <c r="AG61" i="21" s="1"/>
  <c r="AC61" i="1"/>
  <c r="AE61" i="1"/>
  <c r="AB62" i="1"/>
  <c r="AG62" i="21" s="1"/>
  <c r="AC62" i="1"/>
  <c r="AE62" i="1"/>
  <c r="AB63" i="1"/>
  <c r="AG63" i="21" s="1"/>
  <c r="AC63" i="1"/>
  <c r="AE63" i="1"/>
  <c r="AB64" i="1"/>
  <c r="AG64" i="21" s="1"/>
  <c r="AC64" i="1"/>
  <c r="AE64" i="1"/>
  <c r="AB65" i="1"/>
  <c r="AG65" i="21" s="1"/>
  <c r="AC65" i="1"/>
  <c r="AE65" i="1"/>
  <c r="AB66" i="1"/>
  <c r="AG66" i="21" s="1"/>
  <c r="AC66" i="1"/>
  <c r="AE66" i="1"/>
  <c r="AB67" i="1"/>
  <c r="AG67" i="21" s="1"/>
  <c r="AC67" i="1"/>
  <c r="AE67" i="1"/>
  <c r="AB68" i="1"/>
  <c r="AG68" i="21" s="1"/>
  <c r="AC68" i="1"/>
  <c r="AE68" i="1"/>
  <c r="AB69" i="1"/>
  <c r="AG69" i="21" s="1"/>
  <c r="AC69" i="1"/>
  <c r="AE69" i="1"/>
  <c r="AB70" i="1"/>
  <c r="AG70" i="21" s="1"/>
  <c r="AC70" i="1"/>
  <c r="AE70" i="1"/>
  <c r="AB20" i="1"/>
  <c r="AB6" i="1" s="1"/>
  <c r="AB73" i="1"/>
  <c r="AG73" i="21" s="1"/>
  <c r="AC73" i="1"/>
  <c r="AE73" i="1"/>
  <c r="AB74" i="1"/>
  <c r="AG74" i="21" s="1"/>
  <c r="AC74" i="1"/>
  <c r="AE74" i="1"/>
  <c r="AB75" i="1"/>
  <c r="AG75" i="21" s="1"/>
  <c r="AC75" i="1"/>
  <c r="AE75" i="1"/>
  <c r="AB76" i="1"/>
  <c r="AG76" i="21" s="1"/>
  <c r="AC76" i="1"/>
  <c r="AE76" i="1"/>
  <c r="AB77" i="1"/>
  <c r="AG77" i="21" s="1"/>
  <c r="AC77" i="1"/>
  <c r="AE77" i="1"/>
  <c r="AB78" i="1"/>
  <c r="AG78" i="21" s="1"/>
  <c r="AC78" i="1"/>
  <c r="AE78" i="1"/>
  <c r="AB79" i="1"/>
  <c r="AG79" i="21" s="1"/>
  <c r="AC79" i="1"/>
  <c r="AE79" i="1"/>
  <c r="AB80" i="1"/>
  <c r="AG80" i="21" s="1"/>
  <c r="AC80" i="1"/>
  <c r="AE80" i="1"/>
  <c r="AB81" i="1"/>
  <c r="AG81" i="21" s="1"/>
  <c r="AC81" i="1"/>
  <c r="AE81" i="1"/>
  <c r="AB82" i="1"/>
  <c r="AG82" i="21" s="1"/>
  <c r="AC82" i="1"/>
  <c r="AE82" i="1"/>
  <c r="AB83" i="1"/>
  <c r="AG83" i="21" s="1"/>
  <c r="AC83" i="1"/>
  <c r="AE83" i="1"/>
  <c r="AB84" i="1"/>
  <c r="AG84" i="21" s="1"/>
  <c r="AC84" i="1"/>
  <c r="AE84" i="1"/>
  <c r="AB85" i="1"/>
  <c r="AG85" i="21" s="1"/>
  <c r="AC85" i="1"/>
  <c r="AE85" i="1"/>
  <c r="AB86" i="1"/>
  <c r="AG86" i="21" s="1"/>
  <c r="AC86" i="1"/>
  <c r="AE86" i="1"/>
  <c r="AB87" i="1"/>
  <c r="AG87" i="21" s="1"/>
  <c r="AC87" i="1"/>
  <c r="AE87" i="1"/>
  <c r="AB88" i="1"/>
  <c r="AG88" i="21" s="1"/>
  <c r="AC88" i="1"/>
  <c r="AE88" i="1"/>
  <c r="AB89" i="1"/>
  <c r="AG89" i="21" s="1"/>
  <c r="AC89" i="1"/>
  <c r="AE89" i="1"/>
  <c r="AB90" i="1"/>
  <c r="AG90" i="21" s="1"/>
  <c r="AC90" i="1"/>
  <c r="AE90" i="1"/>
  <c r="AB91" i="1"/>
  <c r="AG91" i="21" s="1"/>
  <c r="AC91" i="1"/>
  <c r="AE91" i="1"/>
  <c r="AB92" i="1"/>
  <c r="AG92" i="21" s="1"/>
  <c r="AC92" i="1"/>
  <c r="AE92" i="1"/>
  <c r="AB93" i="1"/>
  <c r="AG93" i="21" s="1"/>
  <c r="AC93" i="1"/>
  <c r="AE93" i="1"/>
  <c r="AB94" i="1"/>
  <c r="AG94" i="21" s="1"/>
  <c r="AC94" i="1"/>
  <c r="AE94" i="1"/>
  <c r="AB95" i="1"/>
  <c r="AG95" i="21" s="1"/>
  <c r="AC95" i="1"/>
  <c r="AE95" i="1"/>
  <c r="AB96" i="1"/>
  <c r="AG96" i="21" s="1"/>
  <c r="AC96" i="1"/>
  <c r="AE96" i="1"/>
  <c r="AB97" i="1"/>
  <c r="AG97" i="21" s="1"/>
  <c r="AC97" i="1"/>
  <c r="AE97" i="1"/>
  <c r="AB98" i="1"/>
  <c r="AG98" i="21" s="1"/>
  <c r="AC98" i="1"/>
  <c r="AE98" i="1"/>
  <c r="AB99" i="1"/>
  <c r="AG99" i="21" s="1"/>
  <c r="AC99" i="1"/>
  <c r="AE99" i="1"/>
  <c r="AB100" i="1"/>
  <c r="AG100" i="21" s="1"/>
  <c r="AC100" i="1"/>
  <c r="AE100" i="1"/>
  <c r="AB101" i="1"/>
  <c r="AG101" i="21" s="1"/>
  <c r="AC101" i="1"/>
  <c r="AE101" i="1"/>
  <c r="AB102" i="1"/>
  <c r="AG102" i="21" s="1"/>
  <c r="AC102" i="1"/>
  <c r="AE102" i="1"/>
  <c r="AB103" i="1"/>
  <c r="AG103" i="21" s="1"/>
  <c r="AC103" i="1"/>
  <c r="AE103" i="1"/>
  <c r="AB104" i="1"/>
  <c r="AG104" i="21" s="1"/>
  <c r="AC104" i="1"/>
  <c r="AE104" i="1"/>
  <c r="AB105" i="1"/>
  <c r="AG105" i="21" s="1"/>
  <c r="AC105" i="1"/>
  <c r="AE105" i="1"/>
  <c r="AB106" i="1"/>
  <c r="AG106" i="21" s="1"/>
  <c r="AC106" i="1"/>
  <c r="AE106" i="1"/>
  <c r="AB107" i="1"/>
  <c r="AG107" i="21" s="1"/>
  <c r="AC107" i="1"/>
  <c r="AE107" i="1"/>
  <c r="AB108" i="1"/>
  <c r="AG108" i="21" s="1"/>
  <c r="AC108" i="1"/>
  <c r="AE108" i="1"/>
  <c r="AB109" i="1"/>
  <c r="AG109" i="21" s="1"/>
  <c r="AC109" i="1"/>
  <c r="AE109" i="1"/>
  <c r="AB110" i="1"/>
  <c r="AG110" i="21" s="1"/>
  <c r="AC110" i="1"/>
  <c r="AE110" i="1"/>
  <c r="AB111" i="1"/>
  <c r="AG111" i="21" s="1"/>
  <c r="AC111" i="1"/>
  <c r="AE111" i="1"/>
  <c r="AB112" i="1"/>
  <c r="AG112" i="21" s="1"/>
  <c r="AC112" i="1"/>
  <c r="AE112" i="1"/>
  <c r="AB113" i="1"/>
  <c r="AG113" i="21" s="1"/>
  <c r="AC113" i="1"/>
  <c r="AE113" i="1"/>
  <c r="AB114" i="1"/>
  <c r="AG114" i="21" s="1"/>
  <c r="AC114" i="1"/>
  <c r="AE114" i="1"/>
  <c r="AB115" i="1"/>
  <c r="AG115" i="21" s="1"/>
  <c r="AC115" i="1"/>
  <c r="AE115" i="1"/>
  <c r="AB116" i="1"/>
  <c r="AG116" i="21" s="1"/>
  <c r="AC116" i="1"/>
  <c r="AE116" i="1"/>
  <c r="AB117" i="1"/>
  <c r="AG117" i="21" s="1"/>
  <c r="AC117" i="1"/>
  <c r="AE117" i="1"/>
  <c r="AB118" i="1"/>
  <c r="AG118" i="21" s="1"/>
  <c r="AC118" i="1"/>
  <c r="AE118" i="1"/>
  <c r="AB119" i="1"/>
  <c r="AG119" i="21" s="1"/>
  <c r="AC119" i="1"/>
  <c r="AE119" i="1"/>
  <c r="AB120" i="1"/>
  <c r="AG120" i="21" s="1"/>
  <c r="AC120" i="1"/>
  <c r="AE120" i="1"/>
  <c r="AB121" i="1"/>
  <c r="AG121" i="21" s="1"/>
  <c r="AC121" i="1"/>
  <c r="AE121" i="1"/>
  <c r="AB122" i="1"/>
  <c r="AG122" i="21" s="1"/>
  <c r="AC122" i="1"/>
  <c r="AE122" i="1"/>
  <c r="AB123" i="1"/>
  <c r="AG123" i="21" s="1"/>
  <c r="AC123" i="1"/>
  <c r="AE123" i="1"/>
  <c r="AB124" i="1"/>
  <c r="AG124" i="21" s="1"/>
  <c r="AC124" i="1"/>
  <c r="AE124" i="1"/>
  <c r="AB125" i="1"/>
  <c r="AG125" i="21" s="1"/>
  <c r="AC125" i="1"/>
  <c r="AE125" i="1"/>
  <c r="AB126" i="1"/>
  <c r="AG126" i="21" s="1"/>
  <c r="AC126" i="1"/>
  <c r="AE126" i="1"/>
  <c r="AB127" i="1"/>
  <c r="AG127" i="21" s="1"/>
  <c r="AC127" i="1"/>
  <c r="AE127" i="1"/>
  <c r="AB128" i="1"/>
  <c r="AG128" i="21" s="1"/>
  <c r="AC128" i="1"/>
  <c r="AE128" i="1"/>
  <c r="AB129" i="1"/>
  <c r="AG129" i="21" s="1"/>
  <c r="AC129" i="1"/>
  <c r="AE129" i="1"/>
  <c r="AB130" i="1"/>
  <c r="AG130" i="21" s="1"/>
  <c r="AC130" i="1"/>
  <c r="AE130" i="1"/>
  <c r="AB131" i="1"/>
  <c r="AG131" i="21" s="1"/>
  <c r="AC131" i="1"/>
  <c r="AE131" i="1"/>
  <c r="AB132" i="1"/>
  <c r="AG132" i="21" s="1"/>
  <c r="AC132" i="1"/>
  <c r="AE132" i="1"/>
  <c r="AB133" i="1"/>
  <c r="AG133" i="21" s="1"/>
  <c r="AC133" i="1"/>
  <c r="AE133" i="1"/>
  <c r="AB134" i="1"/>
  <c r="AG134" i="21" s="1"/>
  <c r="AC134" i="1"/>
  <c r="AE134" i="1"/>
  <c r="AB135" i="1"/>
  <c r="AG135" i="21" s="1"/>
  <c r="AC135" i="1"/>
  <c r="AE135" i="1"/>
  <c r="AB136" i="1"/>
  <c r="AG136" i="21" s="1"/>
  <c r="AC136" i="1"/>
  <c r="AE136" i="1"/>
  <c r="AB137" i="1"/>
  <c r="AG137" i="21" s="1"/>
  <c r="AC137" i="1"/>
  <c r="AE137" i="1"/>
  <c r="AB138" i="1"/>
  <c r="AG138" i="21" s="1"/>
  <c r="AC138" i="1"/>
  <c r="AE138" i="1"/>
  <c r="AB139" i="1"/>
  <c r="AG139" i="21" s="1"/>
  <c r="AC139" i="1"/>
  <c r="AE139" i="1"/>
  <c r="AB140" i="1"/>
  <c r="AG140" i="21" s="1"/>
  <c r="AC140" i="1"/>
  <c r="AE140" i="1"/>
  <c r="AB141" i="1"/>
  <c r="AG141" i="21" s="1"/>
  <c r="AC141" i="1"/>
  <c r="AE141" i="1"/>
  <c r="AB142" i="1"/>
  <c r="AG142" i="21" s="1"/>
  <c r="AC142" i="1"/>
  <c r="AE142" i="1"/>
  <c r="AB143" i="1"/>
  <c r="AG143" i="21" s="1"/>
  <c r="AC143" i="1"/>
  <c r="AE143" i="1"/>
  <c r="AB144" i="1"/>
  <c r="AG144" i="21" s="1"/>
  <c r="AC144" i="1"/>
  <c r="AE144" i="1"/>
  <c r="AB145" i="1"/>
  <c r="AG145" i="21" s="1"/>
  <c r="AC145" i="1"/>
  <c r="AE145" i="1"/>
  <c r="AB146" i="1"/>
  <c r="AG146" i="21" s="1"/>
  <c r="AC146" i="1"/>
  <c r="AE146" i="1"/>
  <c r="AB147" i="1"/>
  <c r="AG147" i="21" s="1"/>
  <c r="AC147" i="1"/>
  <c r="AE147" i="1"/>
  <c r="AB148" i="1"/>
  <c r="AG148" i="21" s="1"/>
  <c r="AC148" i="1"/>
  <c r="AE148" i="1"/>
  <c r="AB149" i="1"/>
  <c r="AG149" i="21" s="1"/>
  <c r="AC149" i="1"/>
  <c r="AE149" i="1"/>
  <c r="AB150" i="1"/>
  <c r="AG150" i="21" s="1"/>
  <c r="AC150" i="1"/>
  <c r="AE150" i="1"/>
  <c r="AB151" i="1"/>
  <c r="AG151" i="21" s="1"/>
  <c r="AC151" i="1"/>
  <c r="AE151" i="1"/>
  <c r="AB152" i="1"/>
  <c r="AG152" i="21" s="1"/>
  <c r="AC152" i="1"/>
  <c r="AE152" i="1"/>
  <c r="AB153" i="1"/>
  <c r="AG153" i="21" s="1"/>
  <c r="AC153" i="1"/>
  <c r="AE153" i="1"/>
  <c r="AB154" i="1"/>
  <c r="AG154" i="21" s="1"/>
  <c r="AC154" i="1"/>
  <c r="AE154" i="1"/>
  <c r="AB155" i="1"/>
  <c r="AG155" i="21" s="1"/>
  <c r="AC155" i="1"/>
  <c r="AE155" i="1"/>
  <c r="AB156" i="1"/>
  <c r="AG156" i="21" s="1"/>
  <c r="AC156" i="1"/>
  <c r="AE156" i="1"/>
  <c r="AB157" i="1"/>
  <c r="AG157" i="21" s="1"/>
  <c r="AC157" i="1"/>
  <c r="AE157" i="1"/>
  <c r="AB158" i="1"/>
  <c r="AG158" i="21" s="1"/>
  <c r="AC158" i="1"/>
  <c r="AE158" i="1"/>
  <c r="AB159" i="1"/>
  <c r="AG159" i="21" s="1"/>
  <c r="AC159" i="1"/>
  <c r="AE159" i="1"/>
  <c r="AB160" i="1"/>
  <c r="AG160" i="21" s="1"/>
  <c r="AC160" i="1"/>
  <c r="AE160" i="1"/>
  <c r="AB161" i="1"/>
  <c r="AG161" i="21" s="1"/>
  <c r="AC161" i="1"/>
  <c r="AE161" i="1"/>
  <c r="AB162" i="1"/>
  <c r="AG162" i="21" s="1"/>
  <c r="AC162" i="1"/>
  <c r="AE162" i="1"/>
  <c r="AB163" i="1"/>
  <c r="AG163" i="21" s="1"/>
  <c r="AC163" i="1"/>
  <c r="AE163" i="1"/>
  <c r="AB164" i="1"/>
  <c r="AG164" i="21" s="1"/>
  <c r="AC164" i="1"/>
  <c r="AE164" i="1"/>
  <c r="AB165" i="1"/>
  <c r="AG165" i="21" s="1"/>
  <c r="AC165" i="1"/>
  <c r="AE165" i="1"/>
  <c r="AB166" i="1"/>
  <c r="AG166" i="21" s="1"/>
  <c r="AC166" i="1"/>
  <c r="AE166" i="1"/>
  <c r="AB167" i="1"/>
  <c r="AG167" i="21" s="1"/>
  <c r="AC167" i="1"/>
  <c r="AE167" i="1"/>
  <c r="AB168" i="1"/>
  <c r="AG168" i="21" s="1"/>
  <c r="AC168" i="1"/>
  <c r="AE168" i="1"/>
  <c r="AQ168" i="1" s="1"/>
  <c r="AB169" i="1"/>
  <c r="AG169" i="21" s="1"/>
  <c r="AC169" i="1"/>
  <c r="AE169" i="1"/>
  <c r="AB170" i="1"/>
  <c r="AG170" i="21" s="1"/>
  <c r="AC170" i="1"/>
  <c r="AE170" i="1"/>
  <c r="AB171" i="1"/>
  <c r="AG171" i="21" s="1"/>
  <c r="AC171" i="1"/>
  <c r="AE171" i="1"/>
  <c r="AB172" i="1"/>
  <c r="AG172" i="21" s="1"/>
  <c r="AC172" i="1"/>
  <c r="AE172" i="1"/>
  <c r="AB173" i="1"/>
  <c r="AG173" i="21" s="1"/>
  <c r="AC173" i="1"/>
  <c r="AE173" i="1"/>
  <c r="AB174" i="1"/>
  <c r="AG174" i="21" s="1"/>
  <c r="AC174" i="1"/>
  <c r="AE174" i="1"/>
  <c r="AB175" i="1"/>
  <c r="AG175" i="21" s="1"/>
  <c r="AC175" i="1"/>
  <c r="AE175" i="1"/>
  <c r="AB176" i="1"/>
  <c r="AG176" i="21" s="1"/>
  <c r="AC176" i="1"/>
  <c r="AE176" i="1"/>
  <c r="AQ176" i="1" s="1"/>
  <c r="AB177" i="1"/>
  <c r="AG177" i="21" s="1"/>
  <c r="AC177" i="1"/>
  <c r="AE177" i="1"/>
  <c r="AB178" i="1"/>
  <c r="AG178" i="21" s="1"/>
  <c r="AC178" i="1"/>
  <c r="AE178" i="1"/>
  <c r="AB179" i="1"/>
  <c r="AG179" i="21" s="1"/>
  <c r="AC179" i="1"/>
  <c r="AE179" i="1"/>
  <c r="AB180" i="1"/>
  <c r="AG180" i="21" s="1"/>
  <c r="AC180" i="1"/>
  <c r="AE180" i="1"/>
  <c r="AB181" i="1"/>
  <c r="AG181" i="21" s="1"/>
  <c r="AC181" i="1"/>
  <c r="AE181" i="1"/>
  <c r="AB182" i="1"/>
  <c r="AG182" i="21" s="1"/>
  <c r="AC182" i="1"/>
  <c r="AE182" i="1"/>
  <c r="AB183" i="1"/>
  <c r="AG183" i="21" s="1"/>
  <c r="AC183" i="1"/>
  <c r="AE183" i="1"/>
  <c r="AB184" i="1"/>
  <c r="AG184" i="21" s="1"/>
  <c r="AC184" i="1"/>
  <c r="AE184" i="1"/>
  <c r="AQ184" i="1" s="1"/>
  <c r="AB185" i="1"/>
  <c r="AG185" i="21" s="1"/>
  <c r="AC185" i="1"/>
  <c r="AE185" i="1"/>
  <c r="AB186" i="1"/>
  <c r="AG186" i="21" s="1"/>
  <c r="AC186" i="1"/>
  <c r="AE186" i="1"/>
  <c r="AB187" i="1"/>
  <c r="AG187" i="21" s="1"/>
  <c r="AC187" i="1"/>
  <c r="AE187" i="1"/>
  <c r="AB188" i="1"/>
  <c r="AG188" i="21" s="1"/>
  <c r="AC188" i="1"/>
  <c r="AE188" i="1"/>
  <c r="AB189" i="1"/>
  <c r="AG189" i="21" s="1"/>
  <c r="AC189" i="1"/>
  <c r="AE189" i="1"/>
  <c r="AB190" i="1"/>
  <c r="AG190" i="21" s="1"/>
  <c r="AC190" i="1"/>
  <c r="AE190" i="1"/>
  <c r="AB191" i="1"/>
  <c r="AG191" i="21" s="1"/>
  <c r="AC191" i="1"/>
  <c r="AE191" i="1"/>
  <c r="AB192" i="1"/>
  <c r="AG192" i="21" s="1"/>
  <c r="AC192" i="1"/>
  <c r="AE192" i="1"/>
  <c r="AQ192" i="1" s="1"/>
  <c r="AB193" i="1"/>
  <c r="AG193" i="21" s="1"/>
  <c r="AC193" i="1"/>
  <c r="AE193" i="1"/>
  <c r="AB194" i="1"/>
  <c r="AG194" i="21" s="1"/>
  <c r="AC194" i="1"/>
  <c r="AE194" i="1"/>
  <c r="AB195" i="1"/>
  <c r="AG195" i="21" s="1"/>
  <c r="AC195" i="1"/>
  <c r="AE195" i="1"/>
  <c r="AB196" i="1"/>
  <c r="AG196" i="21" s="1"/>
  <c r="AC196" i="1"/>
  <c r="AE196" i="1"/>
  <c r="AB197" i="1"/>
  <c r="AG197" i="21" s="1"/>
  <c r="AC197" i="1"/>
  <c r="AE197" i="1"/>
  <c r="AB198" i="1"/>
  <c r="AG198" i="21" s="1"/>
  <c r="AC198" i="1"/>
  <c r="AE198" i="1"/>
  <c r="AB199" i="1"/>
  <c r="AG199" i="21" s="1"/>
  <c r="AC199" i="1"/>
  <c r="AE199" i="1"/>
  <c r="AB200" i="1"/>
  <c r="AG200" i="21" s="1"/>
  <c r="AC200" i="1"/>
  <c r="AE200" i="1"/>
  <c r="AQ200" i="1" s="1"/>
  <c r="AB201" i="1"/>
  <c r="AG201" i="21" s="1"/>
  <c r="AC201" i="1"/>
  <c r="AE201" i="1"/>
  <c r="AB202" i="1"/>
  <c r="AG202" i="21" s="1"/>
  <c r="AC202" i="1"/>
  <c r="AE202" i="1"/>
  <c r="AB203" i="1"/>
  <c r="AG203" i="21" s="1"/>
  <c r="AC203" i="1"/>
  <c r="AE203" i="1"/>
  <c r="AB204" i="1"/>
  <c r="AG204" i="21" s="1"/>
  <c r="AC204" i="1"/>
  <c r="AE204" i="1"/>
  <c r="AB205" i="1"/>
  <c r="AG205" i="21" s="1"/>
  <c r="AC205" i="1"/>
  <c r="AE205" i="1"/>
  <c r="AB206" i="1"/>
  <c r="AG206" i="21" s="1"/>
  <c r="AC206" i="1"/>
  <c r="AE206" i="1"/>
  <c r="AB207" i="1"/>
  <c r="AG207" i="21" s="1"/>
  <c r="AC207" i="1"/>
  <c r="AE207" i="1"/>
  <c r="AB208" i="1"/>
  <c r="AG208" i="21" s="1"/>
  <c r="AC208" i="1"/>
  <c r="AE208" i="1"/>
  <c r="AQ208" i="1" s="1"/>
  <c r="AB209" i="1"/>
  <c r="AG209" i="21" s="1"/>
  <c r="AC209" i="1"/>
  <c r="AE209" i="1"/>
  <c r="AB210" i="1"/>
  <c r="AG210" i="21" s="1"/>
  <c r="AC210" i="1"/>
  <c r="AE210" i="1"/>
  <c r="AB211" i="1"/>
  <c r="AG211" i="21" s="1"/>
  <c r="AC211" i="1"/>
  <c r="AE211" i="1"/>
  <c r="AB212" i="1"/>
  <c r="AG212" i="21" s="1"/>
  <c r="AC212" i="1"/>
  <c r="AE212" i="1"/>
  <c r="AB213" i="1"/>
  <c r="AG213" i="21" s="1"/>
  <c r="AC213" i="1"/>
  <c r="AE213" i="1"/>
  <c r="AB214" i="1"/>
  <c r="AG214" i="21" s="1"/>
  <c r="AC214" i="1"/>
  <c r="AE214" i="1"/>
  <c r="AB215" i="1"/>
  <c r="AG215" i="21" s="1"/>
  <c r="AC215" i="1"/>
  <c r="AE215" i="1"/>
  <c r="AB216" i="1"/>
  <c r="AG216" i="21" s="1"/>
  <c r="AC216" i="1"/>
  <c r="AE216" i="1"/>
  <c r="AQ216" i="1" s="1"/>
  <c r="AB217" i="1"/>
  <c r="AG217" i="21" s="1"/>
  <c r="AC217" i="1"/>
  <c r="AE217" i="1"/>
  <c r="AB218" i="1"/>
  <c r="AG218" i="21" s="1"/>
  <c r="AC218" i="1"/>
  <c r="AE218" i="1"/>
  <c r="AB219" i="1"/>
  <c r="AG219" i="21" s="1"/>
  <c r="AC219" i="1"/>
  <c r="AE219" i="1"/>
  <c r="AB220" i="1"/>
  <c r="AG220" i="21" s="1"/>
  <c r="AC220" i="1"/>
  <c r="AE220" i="1"/>
  <c r="AB221" i="1"/>
  <c r="AG221" i="21" s="1"/>
  <c r="AC221" i="1"/>
  <c r="AE221" i="1"/>
  <c r="AB222" i="1"/>
  <c r="AG222" i="21" s="1"/>
  <c r="AC222" i="1"/>
  <c r="AE222" i="1"/>
  <c r="AB223" i="1"/>
  <c r="AG223" i="21" s="1"/>
  <c r="AC223" i="1"/>
  <c r="AE223" i="1"/>
  <c r="AB224" i="1"/>
  <c r="AG224" i="21" s="1"/>
  <c r="AC224" i="1"/>
  <c r="AE224" i="1"/>
  <c r="AQ224" i="1" s="1"/>
  <c r="AB225" i="1"/>
  <c r="AG225" i="21" s="1"/>
  <c r="AC225" i="1"/>
  <c r="AE225" i="1"/>
  <c r="AB226" i="1"/>
  <c r="AG226" i="21" s="1"/>
  <c r="AC226" i="1"/>
  <c r="AE226" i="1"/>
  <c r="AB227" i="1"/>
  <c r="AG227" i="21" s="1"/>
  <c r="AC227" i="1"/>
  <c r="AE227" i="1"/>
  <c r="AB228" i="1"/>
  <c r="AG228" i="21" s="1"/>
  <c r="AC228" i="1"/>
  <c r="AE228" i="1"/>
  <c r="AB229" i="1"/>
  <c r="AG229" i="21" s="1"/>
  <c r="AC229" i="1"/>
  <c r="AE229" i="1"/>
  <c r="AB230" i="1"/>
  <c r="AG230" i="21" s="1"/>
  <c r="AC230" i="1"/>
  <c r="AE230" i="1"/>
  <c r="AB231" i="1"/>
  <c r="AG231" i="21" s="1"/>
  <c r="AC231" i="1"/>
  <c r="AE231" i="1"/>
  <c r="AB232" i="1"/>
  <c r="AG232" i="21" s="1"/>
  <c r="AC232" i="1"/>
  <c r="AE232" i="1"/>
  <c r="AQ232" i="1" s="1"/>
  <c r="AB233" i="1"/>
  <c r="AG233" i="21" s="1"/>
  <c r="AC233" i="1"/>
  <c r="AE233" i="1"/>
  <c r="AB234" i="1"/>
  <c r="AG234" i="21" s="1"/>
  <c r="AC234" i="1"/>
  <c r="AE234" i="1"/>
  <c r="AB235" i="1"/>
  <c r="AG235" i="21" s="1"/>
  <c r="AC235" i="1"/>
  <c r="AE235" i="1"/>
  <c r="AB236" i="1"/>
  <c r="AG236" i="21" s="1"/>
  <c r="AC236" i="1"/>
  <c r="AE236" i="1"/>
  <c r="AB237" i="1"/>
  <c r="AG237" i="21" s="1"/>
  <c r="AC237" i="1"/>
  <c r="AE237" i="1"/>
  <c r="AB238" i="1"/>
  <c r="AG238" i="21" s="1"/>
  <c r="AC238" i="1"/>
  <c r="AE238" i="1"/>
  <c r="AB239" i="1"/>
  <c r="AG239" i="21" s="1"/>
  <c r="AC239" i="1"/>
  <c r="AE239" i="1"/>
  <c r="AB240" i="1"/>
  <c r="AG240" i="21" s="1"/>
  <c r="AC240" i="1"/>
  <c r="AE240" i="1"/>
  <c r="AQ240" i="1" s="1"/>
  <c r="AB241" i="1"/>
  <c r="AG241" i="21" s="1"/>
  <c r="AC241" i="1"/>
  <c r="AE241" i="1"/>
  <c r="AB242" i="1"/>
  <c r="AG242" i="21" s="1"/>
  <c r="AC242" i="1"/>
  <c r="AE242" i="1"/>
  <c r="AB243" i="1"/>
  <c r="AG243" i="21" s="1"/>
  <c r="AC243" i="1"/>
  <c r="AE243" i="1"/>
  <c r="AB244" i="1"/>
  <c r="AG244" i="21" s="1"/>
  <c r="AC244" i="1"/>
  <c r="AE244" i="1"/>
  <c r="AB245" i="1"/>
  <c r="AG245" i="21" s="1"/>
  <c r="AC245" i="1"/>
  <c r="AE245" i="1"/>
  <c r="AB246" i="1"/>
  <c r="AG246" i="21" s="1"/>
  <c r="AC246" i="1"/>
  <c r="AE246" i="1"/>
  <c r="AB247" i="1"/>
  <c r="AG247" i="21" s="1"/>
  <c r="AC247" i="1"/>
  <c r="AE247" i="1"/>
  <c r="AB248" i="1"/>
  <c r="AG248" i="21" s="1"/>
  <c r="AC248" i="1"/>
  <c r="AE248" i="1"/>
  <c r="AQ248" i="1" s="1"/>
  <c r="AB249" i="1"/>
  <c r="AG249" i="21" s="1"/>
  <c r="AC249" i="1"/>
  <c r="AE249" i="1"/>
  <c r="AB250" i="1"/>
  <c r="AG250" i="21" s="1"/>
  <c r="AC250" i="1"/>
  <c r="AE250" i="1"/>
  <c r="AB251" i="1"/>
  <c r="AG251" i="21" s="1"/>
  <c r="AC251" i="1"/>
  <c r="AE251" i="1"/>
  <c r="AB252" i="1"/>
  <c r="AG252" i="21" s="1"/>
  <c r="AC252" i="1"/>
  <c r="AE252" i="1"/>
  <c r="AB253" i="1"/>
  <c r="AG253" i="21" s="1"/>
  <c r="AC253" i="1"/>
  <c r="AE253" i="1"/>
  <c r="AB254" i="1"/>
  <c r="AG254" i="21" s="1"/>
  <c r="AC254" i="1"/>
  <c r="AE254" i="1"/>
  <c r="AB255" i="1"/>
  <c r="AG255" i="21" s="1"/>
  <c r="AC255" i="1"/>
  <c r="AE255" i="1"/>
  <c r="AB256" i="1"/>
  <c r="AG256" i="21" s="1"/>
  <c r="AC256" i="1"/>
  <c r="AE256" i="1"/>
  <c r="AQ256" i="1" s="1"/>
  <c r="AB257" i="1"/>
  <c r="AG257" i="21" s="1"/>
  <c r="AC257" i="1"/>
  <c r="AE257" i="1"/>
  <c r="AB258" i="1"/>
  <c r="AG258" i="21" s="1"/>
  <c r="AC258" i="1"/>
  <c r="AE258" i="1"/>
  <c r="AB259" i="1"/>
  <c r="AG259" i="21" s="1"/>
  <c r="AC259" i="1"/>
  <c r="AE259" i="1"/>
  <c r="AB260" i="1"/>
  <c r="AG260" i="21" s="1"/>
  <c r="AC260" i="1"/>
  <c r="AE260" i="1"/>
  <c r="AB261" i="1"/>
  <c r="AG261" i="21" s="1"/>
  <c r="AC261" i="1"/>
  <c r="AE261" i="1"/>
  <c r="AB262" i="1"/>
  <c r="AG262" i="21" s="1"/>
  <c r="AC262" i="1"/>
  <c r="AE262" i="1"/>
  <c r="AB263" i="1"/>
  <c r="AG263" i="21" s="1"/>
  <c r="AC263" i="1"/>
  <c r="AE263" i="1"/>
  <c r="AB264" i="1"/>
  <c r="AG264" i="21" s="1"/>
  <c r="AC264" i="1"/>
  <c r="AE264" i="1"/>
  <c r="AQ264" i="1" s="1"/>
  <c r="AB265" i="1"/>
  <c r="AG265" i="21" s="1"/>
  <c r="AC265" i="1"/>
  <c r="AE265" i="1"/>
  <c r="AB266" i="1"/>
  <c r="AG266" i="21" s="1"/>
  <c r="AC266" i="1"/>
  <c r="AE266" i="1"/>
  <c r="AB267" i="1"/>
  <c r="AG267" i="21" s="1"/>
  <c r="AC267" i="1"/>
  <c r="AE267" i="1"/>
  <c r="AB268" i="1"/>
  <c r="AG268" i="21" s="1"/>
  <c r="AC268" i="1"/>
  <c r="AE268" i="1"/>
  <c r="AB269" i="1"/>
  <c r="AG269" i="21" s="1"/>
  <c r="AC269" i="1"/>
  <c r="AE269" i="1"/>
  <c r="AB270" i="1"/>
  <c r="AG270" i="21" s="1"/>
  <c r="AC270" i="1"/>
  <c r="AE270" i="1"/>
  <c r="AB271" i="1"/>
  <c r="AG271" i="21" s="1"/>
  <c r="AC271" i="1"/>
  <c r="AE271" i="1"/>
  <c r="AB272" i="1"/>
  <c r="AG272" i="21" s="1"/>
  <c r="AC272" i="1"/>
  <c r="AE272" i="1"/>
  <c r="AQ272" i="1" s="1"/>
  <c r="AB273" i="1"/>
  <c r="AG273" i="21" s="1"/>
  <c r="AC273" i="1"/>
  <c r="AE273" i="1"/>
  <c r="AB274" i="1"/>
  <c r="AG274" i="21" s="1"/>
  <c r="AC274" i="1"/>
  <c r="AE274" i="1"/>
  <c r="AB275" i="1"/>
  <c r="AG275" i="21" s="1"/>
  <c r="AC275" i="1"/>
  <c r="AE275" i="1"/>
  <c r="AB276" i="1"/>
  <c r="AG276" i="21" s="1"/>
  <c r="AC276" i="1"/>
  <c r="AE276" i="1"/>
  <c r="AB277" i="1"/>
  <c r="AG277" i="21" s="1"/>
  <c r="AC277" i="1"/>
  <c r="AE277" i="1"/>
  <c r="AB278" i="1"/>
  <c r="AG278" i="21" s="1"/>
  <c r="AC278" i="1"/>
  <c r="AE278" i="1"/>
  <c r="AB279" i="1"/>
  <c r="AG279" i="21" s="1"/>
  <c r="AC279" i="1"/>
  <c r="AE279" i="1"/>
  <c r="AB280" i="1"/>
  <c r="AG280" i="21" s="1"/>
  <c r="AC280" i="1"/>
  <c r="AE280" i="1"/>
  <c r="AQ280" i="1" s="1"/>
  <c r="AB281" i="1"/>
  <c r="AG281" i="21" s="1"/>
  <c r="AC281" i="1"/>
  <c r="AE281" i="1"/>
  <c r="AB282" i="1"/>
  <c r="AG282" i="21" s="1"/>
  <c r="AC282" i="1"/>
  <c r="AE282" i="1"/>
  <c r="AB283" i="1"/>
  <c r="AG283" i="21" s="1"/>
  <c r="AC283" i="1"/>
  <c r="AE283" i="1"/>
  <c r="AB284" i="1"/>
  <c r="AG284" i="21" s="1"/>
  <c r="AC284" i="1"/>
  <c r="AE284" i="1"/>
  <c r="AB285" i="1"/>
  <c r="AG285" i="21" s="1"/>
  <c r="AC285" i="1"/>
  <c r="AE285" i="1"/>
  <c r="AB286" i="1"/>
  <c r="AG286" i="21" s="1"/>
  <c r="AC286" i="1"/>
  <c r="AE286" i="1"/>
  <c r="AB287" i="1"/>
  <c r="AG287" i="21" s="1"/>
  <c r="AC287" i="1"/>
  <c r="AE287" i="1"/>
  <c r="AB288" i="1"/>
  <c r="AG288" i="21" s="1"/>
  <c r="AC288" i="1"/>
  <c r="AE288" i="1"/>
  <c r="AQ288" i="1" s="1"/>
  <c r="AB289" i="1"/>
  <c r="AG289" i="21" s="1"/>
  <c r="AC289" i="1"/>
  <c r="AE289" i="1"/>
  <c r="AB290" i="1"/>
  <c r="AG290" i="21" s="1"/>
  <c r="AC290" i="1"/>
  <c r="AE290" i="1"/>
  <c r="AB291" i="1"/>
  <c r="AG291" i="21" s="1"/>
  <c r="AC291" i="1"/>
  <c r="AE291" i="1"/>
  <c r="AB292" i="1"/>
  <c r="AG292" i="21" s="1"/>
  <c r="AC292" i="1"/>
  <c r="AE292" i="1"/>
  <c r="AB293" i="1"/>
  <c r="AG293" i="21" s="1"/>
  <c r="AC293" i="1"/>
  <c r="AE293" i="1"/>
  <c r="AB294" i="1"/>
  <c r="AG294" i="21" s="1"/>
  <c r="AC294" i="1"/>
  <c r="AE294" i="1"/>
  <c r="AB295" i="1"/>
  <c r="AG295" i="21" s="1"/>
  <c r="AC295" i="1"/>
  <c r="AE295" i="1"/>
  <c r="AB296" i="1"/>
  <c r="AG296" i="21" s="1"/>
  <c r="AC296" i="1"/>
  <c r="AE296" i="1"/>
  <c r="AQ296" i="1" s="1"/>
  <c r="AB297" i="1"/>
  <c r="AG297" i="21" s="1"/>
  <c r="AC297" i="1"/>
  <c r="AE297" i="1"/>
  <c r="AB298" i="1"/>
  <c r="AG298" i="21" s="1"/>
  <c r="AC298" i="1"/>
  <c r="AE298" i="1"/>
  <c r="AB299" i="1"/>
  <c r="AG299" i="21" s="1"/>
  <c r="AC299" i="1"/>
  <c r="AE299" i="1"/>
  <c r="AB300" i="1"/>
  <c r="AG300" i="21" s="1"/>
  <c r="AC300" i="1"/>
  <c r="AE300" i="1"/>
  <c r="AB301" i="1"/>
  <c r="AG301" i="21" s="1"/>
  <c r="AC301" i="1"/>
  <c r="AE301" i="1"/>
  <c r="AB302" i="1"/>
  <c r="AG302" i="21" s="1"/>
  <c r="AC302" i="1"/>
  <c r="AE302" i="1"/>
  <c r="AB303" i="1"/>
  <c r="AG303" i="21" s="1"/>
  <c r="AC303" i="1"/>
  <c r="AE303" i="1"/>
  <c r="AB304" i="1"/>
  <c r="AG304" i="21" s="1"/>
  <c r="AC304" i="1"/>
  <c r="AE304" i="1"/>
  <c r="AQ304" i="1" s="1"/>
  <c r="AB305" i="1"/>
  <c r="AG305" i="21" s="1"/>
  <c r="AC305" i="1"/>
  <c r="AE305" i="1"/>
  <c r="AB306" i="1"/>
  <c r="AG306" i="21" s="1"/>
  <c r="AC306" i="1"/>
  <c r="AE306" i="1"/>
  <c r="AB307" i="1"/>
  <c r="AG307" i="21" s="1"/>
  <c r="AC307" i="1"/>
  <c r="AE307" i="1"/>
  <c r="AB308" i="1"/>
  <c r="AG308" i="21" s="1"/>
  <c r="AC308" i="1"/>
  <c r="AE308" i="1"/>
  <c r="AB309" i="1"/>
  <c r="AG309" i="21" s="1"/>
  <c r="AC309" i="1"/>
  <c r="AE309" i="1"/>
  <c r="AB310" i="1"/>
  <c r="AG310" i="21" s="1"/>
  <c r="AC310" i="1"/>
  <c r="AE310" i="1"/>
  <c r="AB311" i="1"/>
  <c r="AG311" i="21" s="1"/>
  <c r="AC311" i="1"/>
  <c r="AE311" i="1"/>
  <c r="AB312" i="1"/>
  <c r="AG312" i="21" s="1"/>
  <c r="AC312" i="1"/>
  <c r="AE312" i="1"/>
  <c r="AQ312" i="1" s="1"/>
  <c r="AB313" i="1"/>
  <c r="AG313" i="21" s="1"/>
  <c r="AC313" i="1"/>
  <c r="AE313" i="1"/>
  <c r="AB314" i="1"/>
  <c r="AG314" i="21" s="1"/>
  <c r="AC314" i="1"/>
  <c r="AE314" i="1"/>
  <c r="AB315" i="1"/>
  <c r="AG315" i="21" s="1"/>
  <c r="AC315" i="1"/>
  <c r="AE315" i="1"/>
  <c r="AB316" i="1"/>
  <c r="AG316" i="21" s="1"/>
  <c r="AC316" i="1"/>
  <c r="AE316" i="1"/>
  <c r="AB317" i="1"/>
  <c r="AG317" i="21" s="1"/>
  <c r="AC317" i="1"/>
  <c r="AE317" i="1"/>
  <c r="AB318" i="1"/>
  <c r="AG318" i="21" s="1"/>
  <c r="AC318" i="1"/>
  <c r="AE318" i="1"/>
  <c r="AB319" i="1"/>
  <c r="AG319" i="21" s="1"/>
  <c r="AC319" i="1"/>
  <c r="AE319" i="1"/>
  <c r="AB320" i="1"/>
  <c r="AG320" i="21" s="1"/>
  <c r="AC320" i="1"/>
  <c r="AE320" i="1"/>
  <c r="AQ320" i="1" s="1"/>
  <c r="AB321" i="1"/>
  <c r="AG321" i="21" s="1"/>
  <c r="AC321" i="1"/>
  <c r="AE321" i="1"/>
  <c r="AB322" i="1"/>
  <c r="AG322" i="21" s="1"/>
  <c r="AC322" i="1"/>
  <c r="AE322" i="1"/>
  <c r="AB323" i="1"/>
  <c r="AG323" i="21" s="1"/>
  <c r="AC323" i="1"/>
  <c r="AE323" i="1"/>
  <c r="AB324" i="1"/>
  <c r="AG324" i="21" s="1"/>
  <c r="AC324" i="1"/>
  <c r="AE324" i="1"/>
  <c r="AB325" i="1"/>
  <c r="AG325" i="21" s="1"/>
  <c r="AC325" i="1"/>
  <c r="AE325" i="1"/>
  <c r="AB326" i="1"/>
  <c r="AG326" i="21" s="1"/>
  <c r="AC326" i="1"/>
  <c r="AE326" i="1"/>
  <c r="AB327" i="1"/>
  <c r="AG327" i="21" s="1"/>
  <c r="AC327" i="1"/>
  <c r="AE327" i="1"/>
  <c r="AB328" i="1"/>
  <c r="AG328" i="21" s="1"/>
  <c r="AC328" i="1"/>
  <c r="AE328" i="1"/>
  <c r="AQ328" i="1" s="1"/>
  <c r="AB329" i="1"/>
  <c r="AG329" i="21" s="1"/>
  <c r="AC329" i="1"/>
  <c r="AE329" i="1"/>
  <c r="AB330" i="1"/>
  <c r="AG330" i="21" s="1"/>
  <c r="AC330" i="1"/>
  <c r="AE330" i="1"/>
  <c r="AB331" i="1"/>
  <c r="AG331" i="21" s="1"/>
  <c r="AC331" i="1"/>
  <c r="AE331" i="1"/>
  <c r="AB332" i="1"/>
  <c r="AG332" i="21" s="1"/>
  <c r="AC332" i="1"/>
  <c r="AE332" i="1"/>
  <c r="AB333" i="1"/>
  <c r="AG333" i="21" s="1"/>
  <c r="AC333" i="1"/>
  <c r="AE333" i="1"/>
  <c r="AB334" i="1"/>
  <c r="AG334" i="21" s="1"/>
  <c r="AC334" i="1"/>
  <c r="AE334" i="1"/>
  <c r="AB335" i="1"/>
  <c r="AG335" i="21" s="1"/>
  <c r="AC335" i="1"/>
  <c r="AE335" i="1"/>
  <c r="AB336" i="1"/>
  <c r="AG336" i="21" s="1"/>
  <c r="AC336" i="1"/>
  <c r="AE336" i="1"/>
  <c r="AQ336" i="1" s="1"/>
  <c r="AB337" i="1"/>
  <c r="AG337" i="21" s="1"/>
  <c r="AC337" i="1"/>
  <c r="AE337" i="1"/>
  <c r="AB338" i="1"/>
  <c r="AG338" i="21" s="1"/>
  <c r="AC338" i="1"/>
  <c r="AE338" i="1"/>
  <c r="AB339" i="1"/>
  <c r="AG339" i="21" s="1"/>
  <c r="AC339" i="1"/>
  <c r="AE339" i="1"/>
  <c r="AB340" i="1"/>
  <c r="AG340" i="21" s="1"/>
  <c r="AC340" i="1"/>
  <c r="AE340" i="1"/>
  <c r="AB341" i="1"/>
  <c r="AG341" i="21" s="1"/>
  <c r="AC341" i="1"/>
  <c r="AE341" i="1"/>
  <c r="AB342" i="1"/>
  <c r="AG342" i="21" s="1"/>
  <c r="AC342" i="1"/>
  <c r="AE342" i="1"/>
  <c r="AB343" i="1"/>
  <c r="AG343" i="21" s="1"/>
  <c r="AC343" i="1"/>
  <c r="AE343" i="1"/>
  <c r="AB344" i="1"/>
  <c r="AG344" i="21" s="1"/>
  <c r="AC344" i="1"/>
  <c r="AE344" i="1"/>
  <c r="AQ344" i="1" s="1"/>
  <c r="AB345" i="1"/>
  <c r="AG345" i="21" s="1"/>
  <c r="AC345" i="1"/>
  <c r="AE345" i="1"/>
  <c r="AB346" i="1"/>
  <c r="AG346" i="21" s="1"/>
  <c r="AC346" i="1"/>
  <c r="AE346" i="1"/>
  <c r="AB347" i="1"/>
  <c r="AG347" i="21" s="1"/>
  <c r="AC347" i="1"/>
  <c r="AE347" i="1"/>
  <c r="AB348" i="1"/>
  <c r="AG348" i="21" s="1"/>
  <c r="AC348" i="1"/>
  <c r="AE348" i="1"/>
  <c r="AB349" i="1"/>
  <c r="AG349" i="21" s="1"/>
  <c r="AC349" i="1"/>
  <c r="AE349" i="1"/>
  <c r="AB350" i="1"/>
  <c r="AG350" i="21" s="1"/>
  <c r="AC350" i="1"/>
  <c r="AE350" i="1"/>
  <c r="AB351" i="1"/>
  <c r="AG351" i="21" s="1"/>
  <c r="AC351" i="1"/>
  <c r="AE351" i="1"/>
  <c r="AB352" i="1"/>
  <c r="AG352" i="21" s="1"/>
  <c r="AC352" i="1"/>
  <c r="AE352" i="1"/>
  <c r="AQ352" i="1" s="1"/>
  <c r="AB353" i="1"/>
  <c r="AG353" i="21" s="1"/>
  <c r="AC353" i="1"/>
  <c r="AE353" i="1"/>
  <c r="AB354" i="1"/>
  <c r="AG354" i="21" s="1"/>
  <c r="AC354" i="1"/>
  <c r="AE354" i="1"/>
  <c r="AB355" i="1"/>
  <c r="AG355" i="21" s="1"/>
  <c r="AC355" i="1"/>
  <c r="AE355" i="1"/>
  <c r="AB356" i="1"/>
  <c r="AG356" i="21" s="1"/>
  <c r="AC356" i="1"/>
  <c r="AE356" i="1"/>
  <c r="AB357" i="1"/>
  <c r="AG357" i="21" s="1"/>
  <c r="AC357" i="1"/>
  <c r="AE357" i="1"/>
  <c r="AB358" i="1"/>
  <c r="AG358" i="21" s="1"/>
  <c r="AC358" i="1"/>
  <c r="AE358" i="1"/>
  <c r="AB359" i="1"/>
  <c r="AG359" i="21" s="1"/>
  <c r="AC359" i="1"/>
  <c r="AE359" i="1"/>
  <c r="AB360" i="1"/>
  <c r="AG360" i="21" s="1"/>
  <c r="AC360" i="1"/>
  <c r="AE360" i="1"/>
  <c r="AQ360" i="1" s="1"/>
  <c r="AB361" i="1"/>
  <c r="AG361" i="21" s="1"/>
  <c r="AC361" i="1"/>
  <c r="AE361" i="1"/>
  <c r="AB362" i="1"/>
  <c r="AG362" i="21" s="1"/>
  <c r="AC362" i="1"/>
  <c r="AE362" i="1"/>
  <c r="AB363" i="1"/>
  <c r="AG363" i="21" s="1"/>
  <c r="AC363" i="1"/>
  <c r="AE363" i="1"/>
  <c r="AB364" i="1"/>
  <c r="AG364" i="21" s="1"/>
  <c r="AC364" i="1"/>
  <c r="AE364" i="1"/>
  <c r="AB365" i="1"/>
  <c r="AG365" i="21" s="1"/>
  <c r="AC365" i="1"/>
  <c r="AE365" i="1"/>
  <c r="AB366" i="1"/>
  <c r="AG366" i="21" s="1"/>
  <c r="AC366" i="1"/>
  <c r="AE366" i="1"/>
  <c r="AB367" i="1"/>
  <c r="AG367" i="21" s="1"/>
  <c r="AC367" i="1"/>
  <c r="AE367" i="1"/>
  <c r="AB368" i="1"/>
  <c r="AG368" i="21" s="1"/>
  <c r="AC368" i="1"/>
  <c r="AE368" i="1"/>
  <c r="AQ368" i="1" s="1"/>
  <c r="AB369" i="1"/>
  <c r="AG369" i="21" s="1"/>
  <c r="AC369" i="1"/>
  <c r="AE369" i="1"/>
  <c r="AB370" i="1"/>
  <c r="AG370" i="21" s="1"/>
  <c r="AC370" i="1"/>
  <c r="AE370" i="1"/>
  <c r="AB371" i="1"/>
  <c r="AG371" i="21" s="1"/>
  <c r="AC371" i="1"/>
  <c r="AE371" i="1"/>
  <c r="AB372" i="1"/>
  <c r="AG372" i="21" s="1"/>
  <c r="AC372" i="1"/>
  <c r="AE372" i="1"/>
  <c r="AB373" i="1"/>
  <c r="AG373" i="21" s="1"/>
  <c r="AC373" i="1"/>
  <c r="AE373" i="1"/>
  <c r="AB374" i="1"/>
  <c r="AG374" i="21" s="1"/>
  <c r="AC374" i="1"/>
  <c r="AE374" i="1"/>
  <c r="AB375" i="1"/>
  <c r="AG375" i="21" s="1"/>
  <c r="AC375" i="1"/>
  <c r="AE375" i="1"/>
  <c r="AB376" i="1"/>
  <c r="AG376" i="21" s="1"/>
  <c r="AT376" i="21" s="1"/>
  <c r="AC376" i="1"/>
  <c r="AE376" i="1"/>
  <c r="AQ376" i="1" s="1"/>
  <c r="AB377" i="1"/>
  <c r="AG377" i="21" s="1"/>
  <c r="AC377" i="1"/>
  <c r="AE377" i="1"/>
  <c r="AB378" i="1"/>
  <c r="AG378" i="21" s="1"/>
  <c r="AT378" i="21" s="1"/>
  <c r="AC378" i="1"/>
  <c r="AE378" i="1"/>
  <c r="AB379" i="1"/>
  <c r="AG379" i="21" s="1"/>
  <c r="AC379" i="1"/>
  <c r="AE379" i="1"/>
  <c r="AB380" i="1"/>
  <c r="AG380" i="21" s="1"/>
  <c r="AC380" i="1"/>
  <c r="AE380" i="1"/>
  <c r="AB381" i="1"/>
  <c r="AG381" i="21" s="1"/>
  <c r="AC381" i="1"/>
  <c r="AE381" i="1"/>
  <c r="AB382" i="1"/>
  <c r="AG382" i="21" s="1"/>
  <c r="AC382" i="1"/>
  <c r="AE382" i="1"/>
  <c r="AB383" i="1"/>
  <c r="AG383" i="21" s="1"/>
  <c r="AT383" i="21" s="1"/>
  <c r="AC383" i="1"/>
  <c r="AE383" i="1"/>
  <c r="AB384" i="1"/>
  <c r="AG384" i="21" s="1"/>
  <c r="AC384" i="1"/>
  <c r="AE384" i="1"/>
  <c r="AQ384" i="1" s="1"/>
  <c r="AB385" i="1"/>
  <c r="AG385" i="21" s="1"/>
  <c r="AC385" i="1"/>
  <c r="AE385" i="1"/>
  <c r="AB386" i="1"/>
  <c r="AG386" i="21" s="1"/>
  <c r="AC386" i="1"/>
  <c r="AE386" i="1"/>
  <c r="AB387" i="1"/>
  <c r="AG387" i="21" s="1"/>
  <c r="AC387" i="1"/>
  <c r="AE387" i="1"/>
  <c r="AB388" i="1"/>
  <c r="AG388" i="21" s="1"/>
  <c r="AC388" i="1"/>
  <c r="AE388" i="1"/>
  <c r="AB389" i="1"/>
  <c r="AG389" i="21" s="1"/>
  <c r="AC389" i="1"/>
  <c r="AE389" i="1"/>
  <c r="AB390" i="1"/>
  <c r="AG390" i="21" s="1"/>
  <c r="AC390" i="1"/>
  <c r="AE390" i="1"/>
  <c r="AB391" i="1"/>
  <c r="AG391" i="21" s="1"/>
  <c r="AC391" i="1"/>
  <c r="AE391" i="1"/>
  <c r="AB392" i="1"/>
  <c r="AG392" i="21" s="1"/>
  <c r="AC392" i="1"/>
  <c r="AE392" i="1"/>
  <c r="AQ392" i="1" s="1"/>
  <c r="AB393" i="1"/>
  <c r="AG393" i="21" s="1"/>
  <c r="AC393" i="1"/>
  <c r="AE393" i="1"/>
  <c r="AB394" i="1"/>
  <c r="AG394" i="21" s="1"/>
  <c r="AC394" i="1"/>
  <c r="AE394" i="1"/>
  <c r="AB395" i="1"/>
  <c r="AG395" i="21" s="1"/>
  <c r="AC395" i="1"/>
  <c r="AE395" i="1"/>
  <c r="AB396" i="1"/>
  <c r="AG396" i="21" s="1"/>
  <c r="AC396" i="1"/>
  <c r="AE396" i="1"/>
  <c r="AB397" i="1"/>
  <c r="AG397" i="21" s="1"/>
  <c r="AC397" i="1"/>
  <c r="AE397" i="1"/>
  <c r="AB398" i="1"/>
  <c r="AG398" i="21" s="1"/>
  <c r="AC398" i="1"/>
  <c r="AE398" i="1"/>
  <c r="AB399" i="1"/>
  <c r="AG399" i="21" s="1"/>
  <c r="AC399" i="1"/>
  <c r="AE399" i="1"/>
  <c r="AB400" i="1"/>
  <c r="AG400" i="21" s="1"/>
  <c r="AC400" i="1"/>
  <c r="AE400" i="1"/>
  <c r="AQ400" i="1" s="1"/>
  <c r="AB401" i="1"/>
  <c r="AG401" i="21" s="1"/>
  <c r="AC401" i="1"/>
  <c r="AE401" i="1"/>
  <c r="AB402" i="1"/>
  <c r="AG402" i="21" s="1"/>
  <c r="AT402" i="21" s="1"/>
  <c r="AC402" i="1"/>
  <c r="AE402" i="1"/>
  <c r="AB403" i="1"/>
  <c r="AG403" i="21" s="1"/>
  <c r="AC403" i="1"/>
  <c r="AE403" i="1"/>
  <c r="AB404" i="1"/>
  <c r="AG404" i="21" s="1"/>
  <c r="AC404" i="1"/>
  <c r="AE404" i="1"/>
  <c r="AB405" i="1"/>
  <c r="AG405" i="21" s="1"/>
  <c r="AC405" i="1"/>
  <c r="AE405" i="1"/>
  <c r="AB406" i="1"/>
  <c r="AG406" i="21" s="1"/>
  <c r="AC406" i="1"/>
  <c r="AE406" i="1"/>
  <c r="AB407" i="1"/>
  <c r="AG407" i="21" s="1"/>
  <c r="AC407" i="1"/>
  <c r="AE407" i="1"/>
  <c r="AB408" i="1"/>
  <c r="AG408" i="21" s="1"/>
  <c r="AC408" i="1"/>
  <c r="AE408" i="1"/>
  <c r="AQ408" i="1" s="1"/>
  <c r="AB409" i="1"/>
  <c r="AG409" i="21" s="1"/>
  <c r="AC409" i="1"/>
  <c r="AE409" i="1"/>
  <c r="AB410" i="1"/>
  <c r="AG410" i="21" s="1"/>
  <c r="AC410" i="1"/>
  <c r="AE410" i="1"/>
  <c r="AB411" i="1"/>
  <c r="AG411" i="21" s="1"/>
  <c r="AT411" i="21" s="1"/>
  <c r="AC411" i="1"/>
  <c r="AE411" i="1"/>
  <c r="AB412" i="1"/>
  <c r="AG412" i="21" s="1"/>
  <c r="AC412" i="1"/>
  <c r="AE412" i="1"/>
  <c r="AB413" i="1"/>
  <c r="AG413" i="21" s="1"/>
  <c r="AC413" i="1"/>
  <c r="AE413" i="1"/>
  <c r="AB414" i="1"/>
  <c r="AG414" i="21" s="1"/>
  <c r="AC414" i="1"/>
  <c r="AE414" i="1"/>
  <c r="AB415" i="1"/>
  <c r="AG415" i="21" s="1"/>
  <c r="AC415" i="1"/>
  <c r="AE415" i="1"/>
  <c r="AB416" i="1"/>
  <c r="AG416" i="21" s="1"/>
  <c r="AC416" i="1"/>
  <c r="AE416" i="1"/>
  <c r="AQ416" i="1" s="1"/>
  <c r="AB417" i="1"/>
  <c r="AG417" i="21" s="1"/>
  <c r="AC417" i="1"/>
  <c r="AE417" i="1"/>
  <c r="AB418" i="1"/>
  <c r="AG418" i="21" s="1"/>
  <c r="AC418" i="1"/>
  <c r="AE418" i="1"/>
  <c r="AB419" i="1"/>
  <c r="AG419" i="21" s="1"/>
  <c r="AC419" i="1"/>
  <c r="AE419" i="1"/>
  <c r="AB420" i="1"/>
  <c r="AG420" i="21" s="1"/>
  <c r="AC420" i="1"/>
  <c r="AE420" i="1"/>
  <c r="AB421" i="1"/>
  <c r="AG421" i="21" s="1"/>
  <c r="AC421" i="1"/>
  <c r="AE421" i="1"/>
  <c r="AB422" i="1"/>
  <c r="AG422" i="21" s="1"/>
  <c r="AC422" i="1"/>
  <c r="AE422" i="1"/>
  <c r="AB423" i="1"/>
  <c r="AG423" i="21" s="1"/>
  <c r="AC423" i="1"/>
  <c r="AE423" i="1"/>
  <c r="AB424" i="1"/>
  <c r="AG424" i="21" s="1"/>
  <c r="AC424" i="1"/>
  <c r="AE424" i="1"/>
  <c r="AQ424" i="1" s="1"/>
  <c r="AB425" i="1"/>
  <c r="AG425" i="21" s="1"/>
  <c r="AC425" i="1"/>
  <c r="AE425" i="1"/>
  <c r="AB426" i="1"/>
  <c r="AG426" i="21" s="1"/>
  <c r="AC426" i="1"/>
  <c r="AE426" i="1"/>
  <c r="AB427" i="1"/>
  <c r="AG427" i="21" s="1"/>
  <c r="AC427" i="1"/>
  <c r="AE427" i="1"/>
  <c r="AB428" i="1"/>
  <c r="AG428" i="21" s="1"/>
  <c r="AC428" i="1"/>
  <c r="AE428" i="1"/>
  <c r="AB429" i="1"/>
  <c r="AG429" i="21" s="1"/>
  <c r="AC429" i="1"/>
  <c r="AE429" i="1"/>
  <c r="AB430" i="1"/>
  <c r="AG430" i="21" s="1"/>
  <c r="AC430" i="1"/>
  <c r="AE430" i="1"/>
  <c r="AB431" i="1"/>
  <c r="AG431" i="21" s="1"/>
  <c r="AC431" i="1"/>
  <c r="AE431" i="1"/>
  <c r="AB432" i="1"/>
  <c r="AG432" i="21" s="1"/>
  <c r="AC432" i="1"/>
  <c r="AE432" i="1"/>
  <c r="AQ432" i="1" s="1"/>
  <c r="AB433" i="1"/>
  <c r="AG433" i="21" s="1"/>
  <c r="AT433" i="21" s="1"/>
  <c r="AC433" i="1"/>
  <c r="AE433" i="1"/>
  <c r="AB434" i="1"/>
  <c r="AG434" i="21" s="1"/>
  <c r="AC434" i="1"/>
  <c r="AE434" i="1"/>
  <c r="AB435" i="1"/>
  <c r="AG435" i="21" s="1"/>
  <c r="AC435" i="1"/>
  <c r="AE435" i="1"/>
  <c r="AB436" i="1"/>
  <c r="AG436" i="21" s="1"/>
  <c r="AC436" i="1"/>
  <c r="AE436" i="1"/>
  <c r="AB437" i="1"/>
  <c r="AG437" i="21" s="1"/>
  <c r="AC437" i="1"/>
  <c r="AE437" i="1"/>
  <c r="AB438" i="1"/>
  <c r="AG438" i="21" s="1"/>
  <c r="AC438" i="1"/>
  <c r="AE438" i="1"/>
  <c r="AB439" i="1"/>
  <c r="AG439" i="21" s="1"/>
  <c r="AC439" i="1"/>
  <c r="AE439" i="1"/>
  <c r="AB440" i="1"/>
  <c r="AG440" i="21" s="1"/>
  <c r="AT440" i="21" s="1"/>
  <c r="AC440" i="1"/>
  <c r="AE440" i="1"/>
  <c r="AQ440" i="1" s="1"/>
  <c r="AB441" i="1"/>
  <c r="AG441" i="21" s="1"/>
  <c r="AC441" i="1"/>
  <c r="AE441" i="1"/>
  <c r="AB442" i="1"/>
  <c r="AG442" i="21" s="1"/>
  <c r="AC442" i="1"/>
  <c r="AE442" i="1"/>
  <c r="AB443" i="1"/>
  <c r="AG443" i="21" s="1"/>
  <c r="AC443" i="1"/>
  <c r="AE443" i="1"/>
  <c r="AB444" i="1"/>
  <c r="AG444" i="21" s="1"/>
  <c r="AC444" i="1"/>
  <c r="AE444" i="1"/>
  <c r="AB445" i="1"/>
  <c r="AG445" i="21" s="1"/>
  <c r="AC445" i="1"/>
  <c r="AE445" i="1"/>
  <c r="AB446" i="1"/>
  <c r="AG446" i="21" s="1"/>
  <c r="AC446" i="1"/>
  <c r="AE446" i="1"/>
  <c r="AB447" i="1"/>
  <c r="AG447" i="21" s="1"/>
  <c r="AC447" i="1"/>
  <c r="AE447" i="1"/>
  <c r="AB448" i="1"/>
  <c r="AG448" i="21" s="1"/>
  <c r="AT448" i="21" s="1"/>
  <c r="AC448" i="1"/>
  <c r="AE448" i="1"/>
  <c r="AQ448" i="1" s="1"/>
  <c r="AB449" i="1"/>
  <c r="AG449" i="21" s="1"/>
  <c r="AC449" i="1"/>
  <c r="AE449" i="1"/>
  <c r="AB450" i="1"/>
  <c r="AG450" i="21" s="1"/>
  <c r="AC450" i="1"/>
  <c r="AE450" i="1"/>
  <c r="AB451" i="1"/>
  <c r="AG451" i="21" s="1"/>
  <c r="AT451" i="21" s="1"/>
  <c r="AC451" i="1"/>
  <c r="AE451" i="1"/>
  <c r="AB452" i="1"/>
  <c r="AG452" i="21" s="1"/>
  <c r="AC452" i="1"/>
  <c r="AE452" i="1"/>
  <c r="AB453" i="1"/>
  <c r="AG453" i="21" s="1"/>
  <c r="AC453" i="1"/>
  <c r="AE453" i="1"/>
  <c r="AB454" i="1"/>
  <c r="AG454" i="21" s="1"/>
  <c r="AC454" i="1"/>
  <c r="AE454" i="1"/>
  <c r="AB455" i="1"/>
  <c r="AG455" i="21" s="1"/>
  <c r="AC455" i="1"/>
  <c r="AE455" i="1"/>
  <c r="AB456" i="1"/>
  <c r="AG456" i="21" s="1"/>
  <c r="AC456" i="1"/>
  <c r="AE456" i="1"/>
  <c r="AQ456" i="1" s="1"/>
  <c r="AB457" i="1"/>
  <c r="AG457" i="21" s="1"/>
  <c r="AC457" i="1"/>
  <c r="AE457" i="1"/>
  <c r="AB458" i="1"/>
  <c r="AG458" i="21" s="1"/>
  <c r="AC458" i="1"/>
  <c r="AE458" i="1"/>
  <c r="AB459" i="1"/>
  <c r="AG459" i="21" s="1"/>
  <c r="AC459" i="1"/>
  <c r="AE459" i="1"/>
  <c r="AB460" i="1"/>
  <c r="AG460" i="21" s="1"/>
  <c r="AC460" i="1"/>
  <c r="AE460" i="1"/>
  <c r="AB461" i="1"/>
  <c r="AG461" i="21" s="1"/>
  <c r="AC461" i="1"/>
  <c r="AE461" i="1"/>
  <c r="AB462" i="1"/>
  <c r="AG462" i="21" s="1"/>
  <c r="AC462" i="1"/>
  <c r="AE462" i="1"/>
  <c r="AB463" i="1"/>
  <c r="AG463" i="21" s="1"/>
  <c r="AC463" i="1"/>
  <c r="AE463" i="1"/>
  <c r="AB464" i="1"/>
  <c r="AG464" i="21" s="1"/>
  <c r="AC464" i="1"/>
  <c r="AE464" i="1"/>
  <c r="AQ464" i="1" s="1"/>
  <c r="AB465" i="1"/>
  <c r="AG465" i="21" s="1"/>
  <c r="AC465" i="1"/>
  <c r="AE465" i="1"/>
  <c r="AB466" i="1"/>
  <c r="AG466" i="21" s="1"/>
  <c r="AT466" i="21" s="1"/>
  <c r="AC466" i="1"/>
  <c r="AE466" i="1"/>
  <c r="AB467" i="1"/>
  <c r="AG467" i="21" s="1"/>
  <c r="AC467" i="1"/>
  <c r="AE467" i="1"/>
  <c r="AB468" i="1"/>
  <c r="AG468" i="21" s="1"/>
  <c r="AC468" i="1"/>
  <c r="AE468" i="1"/>
  <c r="AB469" i="1"/>
  <c r="AG469" i="21" s="1"/>
  <c r="AC469" i="1"/>
  <c r="AE469" i="1"/>
  <c r="AB470" i="1"/>
  <c r="AG470" i="21" s="1"/>
  <c r="AC470" i="1"/>
  <c r="AE470" i="1"/>
  <c r="AB471" i="1"/>
  <c r="AG471" i="21" s="1"/>
  <c r="AC471" i="1"/>
  <c r="AE471" i="1"/>
  <c r="AB472" i="1"/>
  <c r="AG472" i="21" s="1"/>
  <c r="AC472" i="1"/>
  <c r="AE472" i="1"/>
  <c r="AQ472" i="1" s="1"/>
  <c r="AB473" i="1"/>
  <c r="AG473" i="21" s="1"/>
  <c r="AC473" i="1"/>
  <c r="AE473" i="1"/>
  <c r="AB474" i="1"/>
  <c r="AG474" i="21" s="1"/>
  <c r="AC474" i="1"/>
  <c r="AE474" i="1"/>
  <c r="AB475" i="1"/>
  <c r="AG475" i="21" s="1"/>
  <c r="AC475" i="1"/>
  <c r="AE475" i="1"/>
  <c r="AB476" i="1"/>
  <c r="AG476" i="21" s="1"/>
  <c r="AC476" i="1"/>
  <c r="AE476" i="1"/>
  <c r="AB477" i="1"/>
  <c r="AG477" i="21" s="1"/>
  <c r="AC477" i="1"/>
  <c r="AE477" i="1"/>
  <c r="AB478" i="1"/>
  <c r="AG478" i="21" s="1"/>
  <c r="AC478" i="1"/>
  <c r="AE478" i="1"/>
  <c r="AB479" i="1"/>
  <c r="AG479" i="21" s="1"/>
  <c r="AC479" i="1"/>
  <c r="AE479" i="1"/>
  <c r="AB480" i="1"/>
  <c r="AG480" i="21" s="1"/>
  <c r="AC480" i="1"/>
  <c r="AE480" i="1"/>
  <c r="AQ480" i="1" s="1"/>
  <c r="AB481" i="1"/>
  <c r="AG481" i="21" s="1"/>
  <c r="AC481" i="1"/>
  <c r="AE481" i="1"/>
  <c r="AB482" i="1"/>
  <c r="AG482" i="21" s="1"/>
  <c r="AC482" i="1"/>
  <c r="AE482" i="1"/>
  <c r="AB483" i="1"/>
  <c r="AG483" i="21" s="1"/>
  <c r="AC483" i="1"/>
  <c r="AE483" i="1"/>
  <c r="AB484" i="1"/>
  <c r="AG484" i="21" s="1"/>
  <c r="AC484" i="1"/>
  <c r="AE484" i="1"/>
  <c r="AB485" i="1"/>
  <c r="AG485" i="21" s="1"/>
  <c r="AC485" i="1"/>
  <c r="AE485" i="1"/>
  <c r="AB486" i="1"/>
  <c r="AG486" i="21" s="1"/>
  <c r="AC486" i="1"/>
  <c r="AE486" i="1"/>
  <c r="AB487" i="1"/>
  <c r="AG487" i="21" s="1"/>
  <c r="AC487" i="1"/>
  <c r="AE487" i="1"/>
  <c r="AB488" i="1"/>
  <c r="AG488" i="21" s="1"/>
  <c r="AC488" i="1"/>
  <c r="AE488" i="1"/>
  <c r="AQ488" i="1" s="1"/>
  <c r="AB489" i="1"/>
  <c r="AG489" i="21" s="1"/>
  <c r="AC489" i="1"/>
  <c r="AE489" i="1"/>
  <c r="AB490" i="1"/>
  <c r="AG490" i="21" s="1"/>
  <c r="AC490" i="1"/>
  <c r="AE490" i="1"/>
  <c r="AB491" i="1"/>
  <c r="AG491" i="21" s="1"/>
  <c r="AC491" i="1"/>
  <c r="AE491" i="1"/>
  <c r="AB492" i="1"/>
  <c r="AG492" i="21" s="1"/>
  <c r="AC492" i="1"/>
  <c r="AE492" i="1"/>
  <c r="AB493" i="1"/>
  <c r="AG493" i="21" s="1"/>
  <c r="AC493" i="1"/>
  <c r="AE493" i="1"/>
  <c r="AB494" i="1"/>
  <c r="AG494" i="21" s="1"/>
  <c r="AC494" i="1"/>
  <c r="AE494" i="1"/>
  <c r="AB495" i="1"/>
  <c r="AG495" i="21" s="1"/>
  <c r="AT495" i="21" s="1"/>
  <c r="AC495" i="1"/>
  <c r="AE495" i="1"/>
  <c r="AB496" i="1"/>
  <c r="AG496" i="21" s="1"/>
  <c r="AC496" i="1"/>
  <c r="AE496" i="1"/>
  <c r="AQ496" i="1" s="1"/>
  <c r="AB497" i="1"/>
  <c r="AG497" i="21" s="1"/>
  <c r="AC497" i="1"/>
  <c r="AE497" i="1"/>
  <c r="AB498" i="1"/>
  <c r="AG498" i="21" s="1"/>
  <c r="AC498" i="1"/>
  <c r="AE498" i="1"/>
  <c r="AB499" i="1"/>
  <c r="AG499" i="21" s="1"/>
  <c r="AC499" i="1"/>
  <c r="AE499" i="1"/>
  <c r="AB500" i="1"/>
  <c r="AG500" i="21" s="1"/>
  <c r="AC500" i="1"/>
  <c r="AE500" i="1"/>
  <c r="AB501" i="1"/>
  <c r="AG501" i="21" s="1"/>
  <c r="AC501" i="1"/>
  <c r="AE501" i="1"/>
  <c r="AB502" i="1"/>
  <c r="AG502" i="21" s="1"/>
  <c r="AC502" i="1"/>
  <c r="AE502" i="1"/>
  <c r="AB503" i="1"/>
  <c r="AG503" i="21" s="1"/>
  <c r="AC503" i="1"/>
  <c r="AE503" i="1"/>
  <c r="AB504" i="1"/>
  <c r="AG504" i="21" s="1"/>
  <c r="AT504" i="21" s="1"/>
  <c r="AC504" i="1"/>
  <c r="AE504" i="1"/>
  <c r="AQ504" i="1" s="1"/>
  <c r="AB505" i="1"/>
  <c r="AG505" i="21" s="1"/>
  <c r="AC505" i="1"/>
  <c r="AE505" i="1"/>
  <c r="AB506" i="1"/>
  <c r="AG506" i="21" s="1"/>
  <c r="AT506" i="21" s="1"/>
  <c r="AC506" i="1"/>
  <c r="AE506" i="1"/>
  <c r="AB507" i="1"/>
  <c r="AG507" i="21" s="1"/>
  <c r="AC507" i="1"/>
  <c r="AE507" i="1"/>
  <c r="AB508" i="1"/>
  <c r="AG508" i="21" s="1"/>
  <c r="AC508" i="1"/>
  <c r="AE508" i="1"/>
  <c r="AB509" i="1"/>
  <c r="AG509" i="21" s="1"/>
  <c r="AC509" i="1"/>
  <c r="AE509" i="1"/>
  <c r="AB510" i="1"/>
  <c r="AG510" i="21" s="1"/>
  <c r="AC510" i="1"/>
  <c r="AE510" i="1"/>
  <c r="AB511" i="1"/>
  <c r="AG511" i="21" s="1"/>
  <c r="AC511" i="1"/>
  <c r="AE511" i="1"/>
  <c r="AB512" i="1"/>
  <c r="AG512" i="21" s="1"/>
  <c r="AC512" i="1"/>
  <c r="AE512" i="1"/>
  <c r="AQ512" i="1" s="1"/>
  <c r="AB513" i="1"/>
  <c r="AG513" i="21" s="1"/>
  <c r="AC513" i="1"/>
  <c r="AE513" i="1"/>
  <c r="AB514" i="1"/>
  <c r="AG514" i="21" s="1"/>
  <c r="AC514" i="1"/>
  <c r="AE514" i="1"/>
  <c r="AB515" i="1"/>
  <c r="AG515" i="21" s="1"/>
  <c r="AC515" i="1"/>
  <c r="AE515" i="1"/>
  <c r="AB516" i="1"/>
  <c r="AG516" i="21" s="1"/>
  <c r="AC516" i="1"/>
  <c r="AE516" i="1"/>
  <c r="AB517" i="1"/>
  <c r="AG517" i="21" s="1"/>
  <c r="AC517" i="1"/>
  <c r="AE517" i="1"/>
  <c r="AB518" i="1"/>
  <c r="AG518" i="21" s="1"/>
  <c r="AC518" i="1"/>
  <c r="AE518" i="1"/>
  <c r="AB519" i="1"/>
  <c r="AG519" i="21" s="1"/>
  <c r="AC519" i="1"/>
  <c r="AE519" i="1"/>
  <c r="AB520" i="1"/>
  <c r="AG520" i="21" s="1"/>
  <c r="AC520" i="1"/>
  <c r="AE520" i="1"/>
  <c r="AQ520" i="1" s="1"/>
  <c r="AB521" i="1"/>
  <c r="AG521" i="21" s="1"/>
  <c r="AC521" i="1"/>
  <c r="AE521" i="1"/>
  <c r="AB522" i="1"/>
  <c r="AG522" i="21" s="1"/>
  <c r="AC522" i="1"/>
  <c r="AE522" i="1"/>
  <c r="AB523" i="1"/>
  <c r="AG523" i="21" s="1"/>
  <c r="AT523" i="21" s="1"/>
  <c r="AC523" i="1"/>
  <c r="AE523" i="1"/>
  <c r="AB524" i="1"/>
  <c r="AG524" i="21" s="1"/>
  <c r="AT524" i="21" s="1"/>
  <c r="AC524" i="1"/>
  <c r="AE524" i="1"/>
  <c r="AB525" i="1"/>
  <c r="AG525" i="21" s="1"/>
  <c r="AC525" i="1"/>
  <c r="AE525" i="1"/>
  <c r="AB526" i="1"/>
  <c r="AG526" i="21" s="1"/>
  <c r="AC526" i="1"/>
  <c r="AE526" i="1"/>
  <c r="AB527" i="1"/>
  <c r="AG527" i="21" s="1"/>
  <c r="AC527" i="1"/>
  <c r="AE527" i="1"/>
  <c r="AB528" i="1"/>
  <c r="AG528" i="21" s="1"/>
  <c r="AC528" i="1"/>
  <c r="AE528" i="1"/>
  <c r="AQ528" i="1" s="1"/>
  <c r="AB529" i="1"/>
  <c r="AG529" i="21" s="1"/>
  <c r="AC529" i="1"/>
  <c r="AE529" i="1"/>
  <c r="AB530" i="1"/>
  <c r="AG530" i="21" s="1"/>
  <c r="AC530" i="1"/>
  <c r="AE530" i="1"/>
  <c r="AB531" i="1"/>
  <c r="AG531" i="21" s="1"/>
  <c r="AT531" i="21" s="1"/>
  <c r="AC531" i="1"/>
  <c r="AE531" i="1"/>
  <c r="AB532" i="1"/>
  <c r="AG532" i="21" s="1"/>
  <c r="AT532" i="21" s="1"/>
  <c r="AC532" i="1"/>
  <c r="AE532" i="1"/>
  <c r="AB533" i="1"/>
  <c r="AG533" i="21" s="1"/>
  <c r="AT533" i="21" s="1"/>
  <c r="AC533" i="1"/>
  <c r="AE533" i="1"/>
  <c r="AB534" i="1"/>
  <c r="AG534" i="21" s="1"/>
  <c r="AC534" i="1"/>
  <c r="AE534" i="1"/>
  <c r="AB535" i="1"/>
  <c r="AG535" i="21" s="1"/>
  <c r="AC535" i="1"/>
  <c r="AE535" i="1"/>
  <c r="AB536" i="1"/>
  <c r="AG536" i="21" s="1"/>
  <c r="AC536" i="1"/>
  <c r="AE536" i="1"/>
  <c r="AQ536" i="1" s="1"/>
  <c r="AB537" i="1"/>
  <c r="AG537" i="21" s="1"/>
  <c r="AC537" i="1"/>
  <c r="AE537" i="1"/>
  <c r="AB538" i="1"/>
  <c r="AG538" i="21" s="1"/>
  <c r="AC538" i="1"/>
  <c r="AE538" i="1"/>
  <c r="AB539" i="1"/>
  <c r="AG539" i="21" s="1"/>
  <c r="AC539" i="1"/>
  <c r="AE539" i="1"/>
  <c r="AB540" i="1"/>
  <c r="AG540" i="21" s="1"/>
  <c r="AC540" i="1"/>
  <c r="AE540" i="1"/>
  <c r="AB541" i="1"/>
  <c r="AG541" i="21" s="1"/>
  <c r="AT541" i="21" s="1"/>
  <c r="AC541" i="1"/>
  <c r="AE541" i="1"/>
  <c r="AB542" i="1"/>
  <c r="AC542" i="1"/>
  <c r="AC18" i="1" s="1"/>
  <c r="AE542" i="1"/>
  <c r="AB543" i="1"/>
  <c r="AC543" i="1"/>
  <c r="AC19" i="1" s="1"/>
  <c r="AC5" i="1" s="1"/>
  <c r="AE543" i="1"/>
  <c r="AE24" i="1"/>
  <c r="AC24" i="1"/>
  <c r="AB24" i="1"/>
  <c r="AG24" i="21" s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18" i="1" s="1"/>
  <c r="H543" i="1"/>
  <c r="H19" i="1" s="1"/>
  <c r="H5" i="1" s="1"/>
  <c r="H24" i="1"/>
  <c r="G20" i="1"/>
  <c r="G6" i="1" s="1"/>
  <c r="G18" i="1"/>
  <c r="G19" i="1"/>
  <c r="G5" i="1" s="1"/>
  <c r="AT525" i="21" l="1"/>
  <c r="AY525" i="21"/>
  <c r="AZ525" i="21" s="1"/>
  <c r="AT517" i="21"/>
  <c r="AY517" i="21"/>
  <c r="AZ517" i="21" s="1"/>
  <c r="AT509" i="21"/>
  <c r="AY509" i="21"/>
  <c r="AZ509" i="21" s="1"/>
  <c r="AT501" i="21"/>
  <c r="AY501" i="21"/>
  <c r="AZ501" i="21" s="1"/>
  <c r="AT493" i="21"/>
  <c r="AY493" i="21"/>
  <c r="AZ493" i="21" s="1"/>
  <c r="AT485" i="21"/>
  <c r="AY485" i="21"/>
  <c r="AZ485" i="21" s="1"/>
  <c r="AT477" i="21"/>
  <c r="AY477" i="21"/>
  <c r="AZ477" i="21" s="1"/>
  <c r="AT469" i="21"/>
  <c r="AY469" i="21"/>
  <c r="AZ469" i="21" s="1"/>
  <c r="AT461" i="21"/>
  <c r="AY461" i="21"/>
  <c r="AZ461" i="21" s="1"/>
  <c r="AT453" i="21"/>
  <c r="AY453" i="21"/>
  <c r="AZ453" i="21" s="1"/>
  <c r="AT445" i="21"/>
  <c r="AY445" i="21"/>
  <c r="AZ445" i="21" s="1"/>
  <c r="AT437" i="21"/>
  <c r="AY437" i="21"/>
  <c r="AZ437" i="21" s="1"/>
  <c r="AT429" i="21"/>
  <c r="AY429" i="21"/>
  <c r="AZ429" i="21" s="1"/>
  <c r="AT421" i="21"/>
  <c r="AY421" i="21"/>
  <c r="AZ421" i="21" s="1"/>
  <c r="AT413" i="21"/>
  <c r="AY413" i="21"/>
  <c r="AZ413" i="21" s="1"/>
  <c r="AT405" i="21"/>
  <c r="AY405" i="21"/>
  <c r="AZ405" i="21" s="1"/>
  <c r="AT397" i="21"/>
  <c r="AY397" i="21"/>
  <c r="AZ397" i="21" s="1"/>
  <c r="AT389" i="21"/>
  <c r="AY389" i="21"/>
  <c r="AZ389" i="21" s="1"/>
  <c r="AT381" i="21"/>
  <c r="AY381" i="21"/>
  <c r="AZ381" i="21" s="1"/>
  <c r="AT373" i="21"/>
  <c r="AY373" i="21"/>
  <c r="AZ373" i="21" s="1"/>
  <c r="AT365" i="21"/>
  <c r="AY365" i="21"/>
  <c r="AZ365" i="21" s="1"/>
  <c r="AT357" i="21"/>
  <c r="AG16" i="21"/>
  <c r="AT16" i="21" s="1"/>
  <c r="AT349" i="21"/>
  <c r="AY349" i="21"/>
  <c r="AZ349" i="21" s="1"/>
  <c r="AT341" i="21"/>
  <c r="AY341" i="21"/>
  <c r="AZ341" i="21" s="1"/>
  <c r="AT333" i="21"/>
  <c r="AY333" i="21"/>
  <c r="AZ333" i="21" s="1"/>
  <c r="AT325" i="21"/>
  <c r="AY325" i="21"/>
  <c r="AZ325" i="21" s="1"/>
  <c r="AT317" i="21"/>
  <c r="AY317" i="21"/>
  <c r="AZ317" i="21" s="1"/>
  <c r="AT309" i="21"/>
  <c r="AY309" i="21"/>
  <c r="AZ309" i="21" s="1"/>
  <c r="AT301" i="21"/>
  <c r="AY301" i="21"/>
  <c r="AZ301" i="21" s="1"/>
  <c r="AT293" i="21"/>
  <c r="AY293" i="21"/>
  <c r="AZ293" i="21" s="1"/>
  <c r="AT285" i="21"/>
  <c r="AY285" i="21"/>
  <c r="AZ285" i="21" s="1"/>
  <c r="AT277" i="21"/>
  <c r="AY277" i="21"/>
  <c r="AZ277" i="21" s="1"/>
  <c r="AT269" i="21"/>
  <c r="AY269" i="21"/>
  <c r="AZ269" i="21" s="1"/>
  <c r="AT261" i="21"/>
  <c r="AY261" i="21"/>
  <c r="AZ261" i="21" s="1"/>
  <c r="AT253" i="21"/>
  <c r="AY253" i="21"/>
  <c r="AZ253" i="21" s="1"/>
  <c r="AT245" i="21"/>
  <c r="AY245" i="21"/>
  <c r="AZ245" i="21" s="1"/>
  <c r="AT237" i="21"/>
  <c r="AY237" i="21"/>
  <c r="AZ237" i="21" s="1"/>
  <c r="AT229" i="21"/>
  <c r="AY229" i="21"/>
  <c r="AZ229" i="21" s="1"/>
  <c r="AT221" i="21"/>
  <c r="AY221" i="21"/>
  <c r="AZ221" i="21" s="1"/>
  <c r="AT213" i="21"/>
  <c r="AY213" i="21"/>
  <c r="AZ213" i="21" s="1"/>
  <c r="AT205" i="21"/>
  <c r="AY205" i="21"/>
  <c r="AZ205" i="21" s="1"/>
  <c r="AT197" i="21"/>
  <c r="AY197" i="21"/>
  <c r="AZ197" i="21" s="1"/>
  <c r="AT189" i="21"/>
  <c r="AY189" i="21"/>
  <c r="AZ189" i="21" s="1"/>
  <c r="AT181" i="21"/>
  <c r="AY181" i="21"/>
  <c r="AZ181" i="21" s="1"/>
  <c r="AT173" i="21"/>
  <c r="AY173" i="21"/>
  <c r="AZ173" i="21" s="1"/>
  <c r="AT165" i="21"/>
  <c r="AY165" i="21"/>
  <c r="AZ165" i="21" s="1"/>
  <c r="AT157" i="21"/>
  <c r="AY157" i="21"/>
  <c r="AZ157" i="21" s="1"/>
  <c r="AT149" i="21"/>
  <c r="AY149" i="21"/>
  <c r="AZ149" i="21" s="1"/>
  <c r="AT141" i="21"/>
  <c r="AY141" i="21"/>
  <c r="AZ141" i="21" s="1"/>
  <c r="AT133" i="21"/>
  <c r="AY133" i="21"/>
  <c r="AZ133" i="21" s="1"/>
  <c r="AT125" i="21"/>
  <c r="AY125" i="21"/>
  <c r="AZ125" i="21" s="1"/>
  <c r="AT117" i="21"/>
  <c r="AY117" i="21"/>
  <c r="AZ117" i="21" s="1"/>
  <c r="AT109" i="21"/>
  <c r="AY109" i="21"/>
  <c r="AZ109" i="21" s="1"/>
  <c r="AT101" i="21"/>
  <c r="AY101" i="21"/>
  <c r="AZ101" i="21" s="1"/>
  <c r="AT93" i="21"/>
  <c r="AY93" i="21"/>
  <c r="AZ93" i="21" s="1"/>
  <c r="AT85" i="21"/>
  <c r="AY85" i="21"/>
  <c r="AZ85" i="21" s="1"/>
  <c r="AT77" i="21"/>
  <c r="AY77" i="21"/>
  <c r="AZ77" i="21" s="1"/>
  <c r="AT70" i="21"/>
  <c r="AY70" i="21"/>
  <c r="AZ70" i="21" s="1"/>
  <c r="AT62" i="21"/>
  <c r="AY62" i="21"/>
  <c r="AZ62" i="21" s="1"/>
  <c r="AT54" i="21"/>
  <c r="AY54" i="21"/>
  <c r="AZ54" i="21" s="1"/>
  <c r="AT46" i="21"/>
  <c r="AY46" i="21"/>
  <c r="AZ46" i="21" s="1"/>
  <c r="AT38" i="21"/>
  <c r="AY38" i="21"/>
  <c r="AZ38" i="21" s="1"/>
  <c r="AT30" i="21"/>
  <c r="AY30" i="21"/>
  <c r="AZ30" i="21" s="1"/>
  <c r="AT538" i="21"/>
  <c r="AY538" i="21"/>
  <c r="AZ538" i="21" s="1"/>
  <c r="AT530" i="21"/>
  <c r="AY530" i="21"/>
  <c r="AZ530" i="21" s="1"/>
  <c r="AT522" i="21"/>
  <c r="AY522" i="21"/>
  <c r="AZ522" i="21" s="1"/>
  <c r="AT514" i="21"/>
  <c r="AY514" i="21"/>
  <c r="AZ514" i="21" s="1"/>
  <c r="AT498" i="21"/>
  <c r="AY498" i="21"/>
  <c r="AZ498" i="21" s="1"/>
  <c r="AT490" i="21"/>
  <c r="AY490" i="21"/>
  <c r="AZ490" i="21" s="1"/>
  <c r="AT482" i="21"/>
  <c r="AY482" i="21"/>
  <c r="AZ482" i="21" s="1"/>
  <c r="AT474" i="21"/>
  <c r="AY474" i="21"/>
  <c r="AZ474" i="21" s="1"/>
  <c r="AT458" i="21"/>
  <c r="AY458" i="21"/>
  <c r="AZ458" i="21" s="1"/>
  <c r="AT450" i="21"/>
  <c r="AY450" i="21"/>
  <c r="AZ450" i="21" s="1"/>
  <c r="AT442" i="21"/>
  <c r="AY442" i="21"/>
  <c r="AZ442" i="21" s="1"/>
  <c r="AT434" i="21"/>
  <c r="AY434" i="21"/>
  <c r="AZ434" i="21" s="1"/>
  <c r="AT426" i="21"/>
  <c r="AY426" i="21"/>
  <c r="AZ426" i="21" s="1"/>
  <c r="AT418" i="21"/>
  <c r="AY418" i="21"/>
  <c r="AZ418" i="21" s="1"/>
  <c r="AT410" i="21"/>
  <c r="AY410" i="21"/>
  <c r="AZ410" i="21" s="1"/>
  <c r="AT394" i="21"/>
  <c r="AY394" i="21"/>
  <c r="AZ394" i="21" s="1"/>
  <c r="AT386" i="21"/>
  <c r="AY386" i="21"/>
  <c r="AZ386" i="21" s="1"/>
  <c r="AT370" i="21"/>
  <c r="AY370" i="21"/>
  <c r="AZ370" i="21" s="1"/>
  <c r="AT362" i="21"/>
  <c r="AY362" i="21"/>
  <c r="AZ362" i="21" s="1"/>
  <c r="AT354" i="21"/>
  <c r="AY354" i="21"/>
  <c r="AZ354" i="21" s="1"/>
  <c r="AT346" i="21"/>
  <c r="AY346" i="21"/>
  <c r="AZ346" i="21" s="1"/>
  <c r="AT338" i="21"/>
  <c r="AY338" i="21"/>
  <c r="AZ338" i="21" s="1"/>
  <c r="AT330" i="21"/>
  <c r="AY330" i="21"/>
  <c r="AZ330" i="21" s="1"/>
  <c r="AT322" i="21"/>
  <c r="AY322" i="21"/>
  <c r="AZ322" i="21" s="1"/>
  <c r="AT314" i="21"/>
  <c r="AY314" i="21"/>
  <c r="AZ314" i="21" s="1"/>
  <c r="AT306" i="21"/>
  <c r="AY306" i="21"/>
  <c r="AZ306" i="21" s="1"/>
  <c r="AT298" i="21"/>
  <c r="AY298" i="21"/>
  <c r="AZ298" i="21" s="1"/>
  <c r="AT290" i="21"/>
  <c r="AY290" i="21"/>
  <c r="AZ290" i="21" s="1"/>
  <c r="AT282" i="21"/>
  <c r="AY282" i="21"/>
  <c r="AZ282" i="21" s="1"/>
  <c r="AT274" i="21"/>
  <c r="AY274" i="21"/>
  <c r="AZ274" i="21" s="1"/>
  <c r="AT266" i="21"/>
  <c r="AY266" i="21"/>
  <c r="AZ266" i="21" s="1"/>
  <c r="AT258" i="21"/>
  <c r="AY258" i="21"/>
  <c r="AZ258" i="21" s="1"/>
  <c r="AT250" i="21"/>
  <c r="AY250" i="21"/>
  <c r="AZ250" i="21" s="1"/>
  <c r="AT242" i="21"/>
  <c r="AY242" i="21"/>
  <c r="AZ242" i="21" s="1"/>
  <c r="AT234" i="21"/>
  <c r="AY234" i="21"/>
  <c r="AZ234" i="21" s="1"/>
  <c r="AT226" i="21"/>
  <c r="AY226" i="21"/>
  <c r="AZ226" i="21" s="1"/>
  <c r="AT218" i="21"/>
  <c r="AY218" i="21"/>
  <c r="AZ218" i="21" s="1"/>
  <c r="AT210" i="21"/>
  <c r="AY210" i="21"/>
  <c r="AZ210" i="21" s="1"/>
  <c r="AT202" i="21"/>
  <c r="AY202" i="21"/>
  <c r="AZ202" i="21" s="1"/>
  <c r="AT194" i="21"/>
  <c r="AY194" i="21"/>
  <c r="AZ194" i="21" s="1"/>
  <c r="AT186" i="21"/>
  <c r="AY186" i="21"/>
  <c r="AZ186" i="21" s="1"/>
  <c r="AT178" i="21"/>
  <c r="AY178" i="21"/>
  <c r="AZ178" i="21" s="1"/>
  <c r="AT170" i="21"/>
  <c r="AY170" i="21"/>
  <c r="AZ170" i="21" s="1"/>
  <c r="AT162" i="21"/>
  <c r="AY162" i="21"/>
  <c r="AZ162" i="21" s="1"/>
  <c r="AT154" i="21"/>
  <c r="AY154" i="21"/>
  <c r="AZ154" i="21" s="1"/>
  <c r="AT146" i="21"/>
  <c r="AY146" i="21"/>
  <c r="AZ146" i="21" s="1"/>
  <c r="AT138" i="21"/>
  <c r="AY138" i="21"/>
  <c r="AZ138" i="21" s="1"/>
  <c r="AT130" i="21"/>
  <c r="AY130" i="21"/>
  <c r="AZ130" i="21" s="1"/>
  <c r="AT122" i="21"/>
  <c r="AY122" i="21"/>
  <c r="AZ122" i="21" s="1"/>
  <c r="AT114" i="21"/>
  <c r="AY114" i="21"/>
  <c r="AZ114" i="21" s="1"/>
  <c r="AT106" i="21"/>
  <c r="AY106" i="21"/>
  <c r="AZ106" i="21" s="1"/>
  <c r="AT98" i="21"/>
  <c r="AY98" i="21"/>
  <c r="AZ98" i="21" s="1"/>
  <c r="AT90" i="21"/>
  <c r="AY90" i="21"/>
  <c r="AZ90" i="21" s="1"/>
  <c r="AT82" i="21"/>
  <c r="AY82" i="21"/>
  <c r="AZ82" i="21" s="1"/>
  <c r="AT74" i="21"/>
  <c r="AY74" i="21"/>
  <c r="AZ74" i="21" s="1"/>
  <c r="AT67" i="21"/>
  <c r="AY67" i="21"/>
  <c r="AZ67" i="21" s="1"/>
  <c r="AT59" i="21"/>
  <c r="AY59" i="21"/>
  <c r="AZ59" i="21" s="1"/>
  <c r="AT51" i="21"/>
  <c r="AY51" i="21"/>
  <c r="AZ51" i="21" s="1"/>
  <c r="AT43" i="21"/>
  <c r="AY43" i="21"/>
  <c r="AZ43" i="21" s="1"/>
  <c r="AT35" i="21"/>
  <c r="AG13" i="21"/>
  <c r="AT13" i="21" s="1"/>
  <c r="AY35" i="21"/>
  <c r="AT27" i="21"/>
  <c r="AY27" i="21"/>
  <c r="AZ27" i="21" s="1"/>
  <c r="AB19" i="1"/>
  <c r="AB5" i="1" s="1"/>
  <c r="AG543" i="21"/>
  <c r="AT535" i="21"/>
  <c r="AY535" i="21"/>
  <c r="AZ535" i="21" s="1"/>
  <c r="AT527" i="21"/>
  <c r="AY527" i="21"/>
  <c r="AZ527" i="21" s="1"/>
  <c r="AT519" i="21"/>
  <c r="AY519" i="21"/>
  <c r="AZ519" i="21" s="1"/>
  <c r="AT511" i="21"/>
  <c r="AY511" i="21"/>
  <c r="AZ511" i="21" s="1"/>
  <c r="AT503" i="21"/>
  <c r="AY503" i="21"/>
  <c r="AZ503" i="21" s="1"/>
  <c r="AT487" i="21"/>
  <c r="AY487" i="21"/>
  <c r="AZ487" i="21" s="1"/>
  <c r="AT479" i="21"/>
  <c r="AY479" i="21"/>
  <c r="AZ479" i="21" s="1"/>
  <c r="AT471" i="21"/>
  <c r="AY471" i="21"/>
  <c r="AZ471" i="21" s="1"/>
  <c r="AT463" i="21"/>
  <c r="AY463" i="21"/>
  <c r="AZ463" i="21" s="1"/>
  <c r="AT455" i="21"/>
  <c r="AY455" i="21"/>
  <c r="AZ455" i="21" s="1"/>
  <c r="AT447" i="21"/>
  <c r="AY447" i="21"/>
  <c r="AZ447" i="21" s="1"/>
  <c r="AT439" i="21"/>
  <c r="AY439" i="21"/>
  <c r="AZ439" i="21" s="1"/>
  <c r="AT431" i="21"/>
  <c r="AY431" i="21"/>
  <c r="AZ431" i="21" s="1"/>
  <c r="AT423" i="21"/>
  <c r="AY423" i="21"/>
  <c r="AZ423" i="21" s="1"/>
  <c r="AT415" i="21"/>
  <c r="AY415" i="21"/>
  <c r="AZ415" i="21" s="1"/>
  <c r="AT407" i="21"/>
  <c r="AY407" i="21"/>
  <c r="AZ407" i="21" s="1"/>
  <c r="AT399" i="21"/>
  <c r="AY399" i="21"/>
  <c r="AZ399" i="21" s="1"/>
  <c r="AT391" i="21"/>
  <c r="AY391" i="21"/>
  <c r="AZ391" i="21" s="1"/>
  <c r="AT375" i="21"/>
  <c r="AY375" i="21"/>
  <c r="AZ375" i="21" s="1"/>
  <c r="AT367" i="21"/>
  <c r="AY367" i="21"/>
  <c r="AZ367" i="21" s="1"/>
  <c r="AT359" i="21"/>
  <c r="AG17" i="21"/>
  <c r="AY359" i="21"/>
  <c r="AT351" i="21"/>
  <c r="AY351" i="21"/>
  <c r="AZ351" i="21" s="1"/>
  <c r="AT343" i="21"/>
  <c r="AY343" i="21"/>
  <c r="AZ343" i="21" s="1"/>
  <c r="AT335" i="21"/>
  <c r="AY335" i="21"/>
  <c r="AZ335" i="21" s="1"/>
  <c r="AT327" i="21"/>
  <c r="AY327" i="21"/>
  <c r="AZ327" i="21" s="1"/>
  <c r="AT319" i="21"/>
  <c r="AY319" i="21"/>
  <c r="AZ319" i="21" s="1"/>
  <c r="AT311" i="21"/>
  <c r="AY311" i="21"/>
  <c r="AZ311" i="21" s="1"/>
  <c r="AT303" i="21"/>
  <c r="AY303" i="21"/>
  <c r="AZ303" i="21" s="1"/>
  <c r="AT295" i="21"/>
  <c r="AY295" i="21"/>
  <c r="AZ295" i="21" s="1"/>
  <c r="AT287" i="21"/>
  <c r="AY287" i="21"/>
  <c r="AZ287" i="21" s="1"/>
  <c r="AT279" i="21"/>
  <c r="AY279" i="21"/>
  <c r="AZ279" i="21" s="1"/>
  <c r="AT271" i="21"/>
  <c r="AY271" i="21"/>
  <c r="AZ271" i="21" s="1"/>
  <c r="AT263" i="21"/>
  <c r="AY263" i="21"/>
  <c r="AZ263" i="21" s="1"/>
  <c r="AT255" i="21"/>
  <c r="AY255" i="21"/>
  <c r="AZ255" i="21" s="1"/>
  <c r="AT247" i="21"/>
  <c r="AY247" i="21"/>
  <c r="AZ247" i="21" s="1"/>
  <c r="AT239" i="21"/>
  <c r="AY239" i="21"/>
  <c r="AZ239" i="21" s="1"/>
  <c r="AT231" i="21"/>
  <c r="AY231" i="21"/>
  <c r="AZ231" i="21" s="1"/>
  <c r="AT223" i="21"/>
  <c r="AY223" i="21"/>
  <c r="AZ223" i="21" s="1"/>
  <c r="AT215" i="21"/>
  <c r="AY215" i="21"/>
  <c r="AZ215" i="21" s="1"/>
  <c r="AT207" i="21"/>
  <c r="AY207" i="21"/>
  <c r="AZ207" i="21" s="1"/>
  <c r="AT199" i="21"/>
  <c r="AY199" i="21"/>
  <c r="AZ199" i="21" s="1"/>
  <c r="AT191" i="21"/>
  <c r="AY191" i="21"/>
  <c r="AZ191" i="21" s="1"/>
  <c r="AT183" i="21"/>
  <c r="AY183" i="21"/>
  <c r="AZ183" i="21" s="1"/>
  <c r="AT175" i="21"/>
  <c r="AY175" i="21"/>
  <c r="AZ175" i="21" s="1"/>
  <c r="AT167" i="21"/>
  <c r="AY167" i="21"/>
  <c r="AZ167" i="21" s="1"/>
  <c r="AT159" i="21"/>
  <c r="AY159" i="21"/>
  <c r="AZ159" i="21" s="1"/>
  <c r="AT151" i="21"/>
  <c r="AY151" i="21"/>
  <c r="AZ151" i="21" s="1"/>
  <c r="AT143" i="21"/>
  <c r="AY143" i="21"/>
  <c r="AZ143" i="21" s="1"/>
  <c r="AT135" i="21"/>
  <c r="AY135" i="21"/>
  <c r="AZ135" i="21" s="1"/>
  <c r="AT127" i="21"/>
  <c r="AY127" i="21"/>
  <c r="AZ127" i="21" s="1"/>
  <c r="AT119" i="21"/>
  <c r="AY119" i="21"/>
  <c r="AZ119" i="21" s="1"/>
  <c r="AT111" i="21"/>
  <c r="AY111" i="21"/>
  <c r="AZ111" i="21" s="1"/>
  <c r="AT103" i="21"/>
  <c r="AY103" i="21"/>
  <c r="AZ103" i="21" s="1"/>
  <c r="AT95" i="21"/>
  <c r="AY95" i="21"/>
  <c r="AZ95" i="21" s="1"/>
  <c r="AT87" i="21"/>
  <c r="AY87" i="21"/>
  <c r="AZ87" i="21" s="1"/>
  <c r="AT79" i="21"/>
  <c r="AY79" i="21"/>
  <c r="AZ79" i="21" s="1"/>
  <c r="AT64" i="21"/>
  <c r="AY64" i="21"/>
  <c r="AZ64" i="21" s="1"/>
  <c r="AT56" i="21"/>
  <c r="AY56" i="21"/>
  <c r="AZ56" i="21" s="1"/>
  <c r="AT48" i="21"/>
  <c r="AY48" i="21"/>
  <c r="AZ48" i="21" s="1"/>
  <c r="AT40" i="21"/>
  <c r="AY40" i="21"/>
  <c r="AZ40" i="21" s="1"/>
  <c r="AT32" i="21"/>
  <c r="AY32" i="21"/>
  <c r="AZ32" i="21" s="1"/>
  <c r="AT540" i="21"/>
  <c r="AY540" i="21"/>
  <c r="AZ540" i="21" s="1"/>
  <c r="AT516" i="21"/>
  <c r="AY516" i="21"/>
  <c r="AZ516" i="21" s="1"/>
  <c r="AT508" i="21"/>
  <c r="AY508" i="21"/>
  <c r="AZ508" i="21" s="1"/>
  <c r="AT500" i="21"/>
  <c r="AY500" i="21"/>
  <c r="AZ500" i="21" s="1"/>
  <c r="AT492" i="21"/>
  <c r="AY492" i="21"/>
  <c r="AZ492" i="21" s="1"/>
  <c r="AT484" i="21"/>
  <c r="AY484" i="21"/>
  <c r="AZ484" i="21" s="1"/>
  <c r="AT476" i="21"/>
  <c r="AY476" i="21"/>
  <c r="AZ476" i="21" s="1"/>
  <c r="AT468" i="21"/>
  <c r="AY468" i="21"/>
  <c r="AZ468" i="21" s="1"/>
  <c r="AT460" i="21"/>
  <c r="AY460" i="21"/>
  <c r="AZ460" i="21" s="1"/>
  <c r="AT452" i="21"/>
  <c r="AY452" i="21"/>
  <c r="AZ452" i="21" s="1"/>
  <c r="AT444" i="21"/>
  <c r="AY444" i="21"/>
  <c r="AZ444" i="21" s="1"/>
  <c r="AT436" i="21"/>
  <c r="AY436" i="21"/>
  <c r="AZ436" i="21" s="1"/>
  <c r="AT428" i="21"/>
  <c r="AY428" i="21"/>
  <c r="AZ428" i="21" s="1"/>
  <c r="AT420" i="21"/>
  <c r="AY420" i="21"/>
  <c r="AZ420" i="21" s="1"/>
  <c r="AT412" i="21"/>
  <c r="AY412" i="21"/>
  <c r="AZ412" i="21" s="1"/>
  <c r="AT404" i="21"/>
  <c r="AY404" i="21"/>
  <c r="AZ404" i="21" s="1"/>
  <c r="AT396" i="21"/>
  <c r="AY396" i="21"/>
  <c r="AZ396" i="21" s="1"/>
  <c r="AT388" i="21"/>
  <c r="AY388" i="21"/>
  <c r="AZ388" i="21" s="1"/>
  <c r="AT380" i="21"/>
  <c r="AY380" i="21"/>
  <c r="AZ380" i="21" s="1"/>
  <c r="AT372" i="21"/>
  <c r="AY372" i="21"/>
  <c r="AZ372" i="21" s="1"/>
  <c r="AT364" i="21"/>
  <c r="AY364" i="21"/>
  <c r="AZ364" i="21" s="1"/>
  <c r="AT356" i="21"/>
  <c r="AY356" i="21"/>
  <c r="AZ356" i="21" s="1"/>
  <c r="AT348" i="21"/>
  <c r="AY348" i="21"/>
  <c r="AZ348" i="21" s="1"/>
  <c r="AT340" i="21"/>
  <c r="AY340" i="21"/>
  <c r="AZ340" i="21" s="1"/>
  <c r="AT332" i="21"/>
  <c r="AY332" i="21"/>
  <c r="AZ332" i="21" s="1"/>
  <c r="AT324" i="21"/>
  <c r="AY324" i="21"/>
  <c r="AZ324" i="21" s="1"/>
  <c r="AT316" i="21"/>
  <c r="AY316" i="21"/>
  <c r="AZ316" i="21" s="1"/>
  <c r="AT308" i="21"/>
  <c r="AY308" i="21"/>
  <c r="AZ308" i="21" s="1"/>
  <c r="AT300" i="21"/>
  <c r="AY300" i="21"/>
  <c r="AZ300" i="21" s="1"/>
  <c r="AT292" i="21"/>
  <c r="AY292" i="21"/>
  <c r="AZ292" i="21" s="1"/>
  <c r="AT284" i="21"/>
  <c r="AY284" i="21"/>
  <c r="AZ284" i="21" s="1"/>
  <c r="AT276" i="21"/>
  <c r="AY276" i="21"/>
  <c r="AZ276" i="21" s="1"/>
  <c r="AT268" i="21"/>
  <c r="AY268" i="21"/>
  <c r="AZ268" i="21" s="1"/>
  <c r="AT260" i="21"/>
  <c r="AY260" i="21"/>
  <c r="AZ260" i="21" s="1"/>
  <c r="AT252" i="21"/>
  <c r="AY252" i="21"/>
  <c r="AZ252" i="21" s="1"/>
  <c r="AT244" i="21"/>
  <c r="AY244" i="21"/>
  <c r="AZ244" i="21" s="1"/>
  <c r="AT236" i="21"/>
  <c r="AY236" i="21"/>
  <c r="AZ236" i="21" s="1"/>
  <c r="AT228" i="21"/>
  <c r="AY228" i="21"/>
  <c r="AZ228" i="21" s="1"/>
  <c r="AT220" i="21"/>
  <c r="AY220" i="21"/>
  <c r="AZ220" i="21" s="1"/>
  <c r="AT212" i="21"/>
  <c r="AY212" i="21"/>
  <c r="AZ212" i="21" s="1"/>
  <c r="AT204" i="21"/>
  <c r="AY204" i="21"/>
  <c r="AZ204" i="21" s="1"/>
  <c r="AT196" i="21"/>
  <c r="AY196" i="21"/>
  <c r="AZ196" i="21" s="1"/>
  <c r="AT188" i="21"/>
  <c r="AY188" i="21"/>
  <c r="AZ188" i="21" s="1"/>
  <c r="AT180" i="21"/>
  <c r="AY180" i="21"/>
  <c r="AZ180" i="21" s="1"/>
  <c r="AT172" i="21"/>
  <c r="AY172" i="21"/>
  <c r="AZ172" i="21" s="1"/>
  <c r="AT164" i="21"/>
  <c r="AY164" i="21"/>
  <c r="AZ164" i="21" s="1"/>
  <c r="AT156" i="21"/>
  <c r="AY156" i="21"/>
  <c r="AZ156" i="21" s="1"/>
  <c r="AT148" i="21"/>
  <c r="AY148" i="21"/>
  <c r="AZ148" i="21" s="1"/>
  <c r="AT140" i="21"/>
  <c r="AY140" i="21"/>
  <c r="AZ140" i="21" s="1"/>
  <c r="AT132" i="21"/>
  <c r="AY132" i="21"/>
  <c r="AZ132" i="21" s="1"/>
  <c r="AT124" i="21"/>
  <c r="AY124" i="21"/>
  <c r="AZ124" i="21" s="1"/>
  <c r="AT116" i="21"/>
  <c r="AY116" i="21"/>
  <c r="AZ116" i="21" s="1"/>
  <c r="AT108" i="21"/>
  <c r="AY108" i="21"/>
  <c r="AZ108" i="21" s="1"/>
  <c r="AT100" i="21"/>
  <c r="AY100" i="21"/>
  <c r="AZ100" i="21" s="1"/>
  <c r="AT92" i="21"/>
  <c r="AY92" i="21"/>
  <c r="AZ92" i="21" s="1"/>
  <c r="AT84" i="21"/>
  <c r="AY84" i="21"/>
  <c r="AZ84" i="21" s="1"/>
  <c r="AT76" i="21"/>
  <c r="AY76" i="21"/>
  <c r="AZ76" i="21" s="1"/>
  <c r="AT69" i="21"/>
  <c r="AY69" i="21"/>
  <c r="AZ69" i="21" s="1"/>
  <c r="AT61" i="21"/>
  <c r="AY61" i="21"/>
  <c r="AZ61" i="21" s="1"/>
  <c r="AT53" i="21"/>
  <c r="AY53" i="21"/>
  <c r="AZ53" i="21" s="1"/>
  <c r="AT45" i="21"/>
  <c r="AY45" i="21"/>
  <c r="AZ45" i="21" s="1"/>
  <c r="AT37" i="21"/>
  <c r="AY37" i="21"/>
  <c r="AZ37" i="21" s="1"/>
  <c r="AT29" i="21"/>
  <c r="AG12" i="21"/>
  <c r="AT12" i="21" s="1"/>
  <c r="AY29" i="21"/>
  <c r="AT537" i="21"/>
  <c r="AY537" i="21"/>
  <c r="AZ537" i="21" s="1"/>
  <c r="AT529" i="21"/>
  <c r="AY529" i="21"/>
  <c r="AZ529" i="21" s="1"/>
  <c r="AT521" i="21"/>
  <c r="AY521" i="21"/>
  <c r="AZ521" i="21" s="1"/>
  <c r="AT513" i="21"/>
  <c r="AY513" i="21"/>
  <c r="AZ513" i="21" s="1"/>
  <c r="AT505" i="21"/>
  <c r="AY505" i="21"/>
  <c r="AZ505" i="21" s="1"/>
  <c r="AT497" i="21"/>
  <c r="AY497" i="21"/>
  <c r="AZ497" i="21" s="1"/>
  <c r="AT489" i="21"/>
  <c r="AY489" i="21"/>
  <c r="AZ489" i="21" s="1"/>
  <c r="AT481" i="21"/>
  <c r="AY481" i="21"/>
  <c r="AZ481" i="21" s="1"/>
  <c r="AT473" i="21"/>
  <c r="AY473" i="21"/>
  <c r="AZ473" i="21" s="1"/>
  <c r="AT465" i="21"/>
  <c r="AY465" i="21"/>
  <c r="AZ465" i="21" s="1"/>
  <c r="AT457" i="21"/>
  <c r="AY457" i="21"/>
  <c r="AZ457" i="21" s="1"/>
  <c r="AT449" i="21"/>
  <c r="AY449" i="21"/>
  <c r="AZ449" i="21" s="1"/>
  <c r="AT441" i="21"/>
  <c r="AY441" i="21"/>
  <c r="AZ441" i="21" s="1"/>
  <c r="AT425" i="21"/>
  <c r="AY425" i="21"/>
  <c r="AZ425" i="21" s="1"/>
  <c r="AT417" i="21"/>
  <c r="AY417" i="21"/>
  <c r="AZ417" i="21" s="1"/>
  <c r="AT409" i="21"/>
  <c r="AY409" i="21"/>
  <c r="AZ409" i="21" s="1"/>
  <c r="AT401" i="21"/>
  <c r="AY401" i="21"/>
  <c r="AZ401" i="21" s="1"/>
  <c r="AT393" i="21"/>
  <c r="AY393" i="21"/>
  <c r="AZ393" i="21" s="1"/>
  <c r="AT385" i="21"/>
  <c r="AY385" i="21"/>
  <c r="AZ385" i="21" s="1"/>
  <c r="AT377" i="21"/>
  <c r="AY377" i="21"/>
  <c r="AZ377" i="21" s="1"/>
  <c r="AT369" i="21"/>
  <c r="AY369" i="21"/>
  <c r="AZ369" i="21" s="1"/>
  <c r="AT361" i="21"/>
  <c r="AY361" i="21"/>
  <c r="AZ361" i="21" s="1"/>
  <c r="AT353" i="21"/>
  <c r="AY353" i="21"/>
  <c r="AZ353" i="21" s="1"/>
  <c r="AT345" i="21"/>
  <c r="AY345" i="21"/>
  <c r="AZ345" i="21" s="1"/>
  <c r="AT337" i="21"/>
  <c r="AY337" i="21"/>
  <c r="AZ337" i="21" s="1"/>
  <c r="AT329" i="21"/>
  <c r="AY329" i="21"/>
  <c r="AZ329" i="21" s="1"/>
  <c r="AT321" i="21"/>
  <c r="AY321" i="21"/>
  <c r="AZ321" i="21" s="1"/>
  <c r="AT313" i="21"/>
  <c r="AY313" i="21"/>
  <c r="AZ313" i="21" s="1"/>
  <c r="AT305" i="21"/>
  <c r="AY305" i="21"/>
  <c r="AZ305" i="21" s="1"/>
  <c r="AT297" i="21"/>
  <c r="AY297" i="21"/>
  <c r="AZ297" i="21" s="1"/>
  <c r="AT289" i="21"/>
  <c r="AY289" i="21"/>
  <c r="AZ289" i="21" s="1"/>
  <c r="AT281" i="21"/>
  <c r="AY281" i="21"/>
  <c r="AZ281" i="21" s="1"/>
  <c r="AT273" i="21"/>
  <c r="AY273" i="21"/>
  <c r="AZ273" i="21" s="1"/>
  <c r="AT265" i="21"/>
  <c r="AY265" i="21"/>
  <c r="AZ265" i="21" s="1"/>
  <c r="AT257" i="21"/>
  <c r="AY257" i="21"/>
  <c r="AZ257" i="21" s="1"/>
  <c r="AT249" i="21"/>
  <c r="AY249" i="21"/>
  <c r="AZ249" i="21" s="1"/>
  <c r="AT241" i="21"/>
  <c r="AY241" i="21"/>
  <c r="AZ241" i="21" s="1"/>
  <c r="AT233" i="21"/>
  <c r="AY233" i="21"/>
  <c r="AZ233" i="21" s="1"/>
  <c r="AT225" i="21"/>
  <c r="AY225" i="21"/>
  <c r="AZ225" i="21" s="1"/>
  <c r="AT217" i="21"/>
  <c r="AY217" i="21"/>
  <c r="AZ217" i="21" s="1"/>
  <c r="AT209" i="21"/>
  <c r="AY209" i="21"/>
  <c r="AZ209" i="21" s="1"/>
  <c r="AT201" i="21"/>
  <c r="AY201" i="21"/>
  <c r="AZ201" i="21" s="1"/>
  <c r="AT193" i="21"/>
  <c r="AY193" i="21"/>
  <c r="AZ193" i="21" s="1"/>
  <c r="AT185" i="21"/>
  <c r="AY185" i="21"/>
  <c r="AZ185" i="21" s="1"/>
  <c r="AT177" i="21"/>
  <c r="AY177" i="21"/>
  <c r="AZ177" i="21" s="1"/>
  <c r="AT169" i="21"/>
  <c r="AY169" i="21"/>
  <c r="AZ169" i="21" s="1"/>
  <c r="AT161" i="21"/>
  <c r="AY161" i="21"/>
  <c r="AZ161" i="21" s="1"/>
  <c r="AT153" i="21"/>
  <c r="AY153" i="21"/>
  <c r="AZ153" i="21" s="1"/>
  <c r="AT145" i="21"/>
  <c r="AY145" i="21"/>
  <c r="AZ145" i="21" s="1"/>
  <c r="AT137" i="21"/>
  <c r="AY137" i="21"/>
  <c r="AZ137" i="21" s="1"/>
  <c r="AT129" i="21"/>
  <c r="AY129" i="21"/>
  <c r="AZ129" i="21" s="1"/>
  <c r="AT121" i="21"/>
  <c r="AY121" i="21"/>
  <c r="AZ121" i="21" s="1"/>
  <c r="AT113" i="21"/>
  <c r="AY113" i="21"/>
  <c r="AZ113" i="21" s="1"/>
  <c r="AT105" i="21"/>
  <c r="AY105" i="21"/>
  <c r="AZ105" i="21" s="1"/>
  <c r="AT97" i="21"/>
  <c r="AY97" i="21"/>
  <c r="AZ97" i="21" s="1"/>
  <c r="AT89" i="21"/>
  <c r="AY89" i="21"/>
  <c r="AZ89" i="21" s="1"/>
  <c r="AT81" i="21"/>
  <c r="AY81" i="21"/>
  <c r="AZ81" i="21" s="1"/>
  <c r="AT73" i="21"/>
  <c r="AY73" i="21"/>
  <c r="AZ73" i="21" s="1"/>
  <c r="AT66" i="21"/>
  <c r="AY66" i="21"/>
  <c r="AZ66" i="21" s="1"/>
  <c r="AT58" i="21"/>
  <c r="AY58" i="21"/>
  <c r="AZ58" i="21" s="1"/>
  <c r="AT50" i="21"/>
  <c r="AY50" i="21"/>
  <c r="AZ50" i="21" s="1"/>
  <c r="AT42" i="21"/>
  <c r="AY42" i="21"/>
  <c r="AZ42" i="21" s="1"/>
  <c r="AT34" i="21"/>
  <c r="AY34" i="21"/>
  <c r="AZ34" i="21" s="1"/>
  <c r="AT26" i="21"/>
  <c r="AG15" i="21"/>
  <c r="AT15" i="21" s="1"/>
  <c r="AY26" i="21"/>
  <c r="AT24" i="21"/>
  <c r="AG14" i="21"/>
  <c r="AT14" i="21" s="1"/>
  <c r="AY24" i="21"/>
  <c r="AB18" i="1"/>
  <c r="AG542" i="21"/>
  <c r="AT534" i="21"/>
  <c r="AY534" i="21"/>
  <c r="AZ534" i="21" s="1"/>
  <c r="AT526" i="21"/>
  <c r="AY526" i="21"/>
  <c r="AZ526" i="21" s="1"/>
  <c r="AT518" i="21"/>
  <c r="AY518" i="21"/>
  <c r="AZ518" i="21" s="1"/>
  <c r="AT510" i="21"/>
  <c r="AY510" i="21"/>
  <c r="AZ510" i="21" s="1"/>
  <c r="AT502" i="21"/>
  <c r="AY502" i="21"/>
  <c r="AZ502" i="21" s="1"/>
  <c r="AT494" i="21"/>
  <c r="AY494" i="21"/>
  <c r="AZ494" i="21" s="1"/>
  <c r="AT486" i="21"/>
  <c r="AY486" i="21"/>
  <c r="AZ486" i="21" s="1"/>
  <c r="AT478" i="21"/>
  <c r="AY478" i="21"/>
  <c r="AZ478" i="21" s="1"/>
  <c r="AT470" i="21"/>
  <c r="AY470" i="21"/>
  <c r="AZ470" i="21" s="1"/>
  <c r="AT462" i="21"/>
  <c r="AY462" i="21"/>
  <c r="AZ462" i="21" s="1"/>
  <c r="AT454" i="21"/>
  <c r="AY454" i="21"/>
  <c r="AZ454" i="21" s="1"/>
  <c r="AT446" i="21"/>
  <c r="AY446" i="21"/>
  <c r="AZ446" i="21" s="1"/>
  <c r="AT438" i="21"/>
  <c r="AY438" i="21"/>
  <c r="AZ438" i="21" s="1"/>
  <c r="AT430" i="21"/>
  <c r="AY430" i="21"/>
  <c r="AZ430" i="21" s="1"/>
  <c r="AT422" i="21"/>
  <c r="AY422" i="21"/>
  <c r="AZ422" i="21" s="1"/>
  <c r="AT414" i="21"/>
  <c r="AY414" i="21"/>
  <c r="AZ414" i="21" s="1"/>
  <c r="AT406" i="21"/>
  <c r="AY406" i="21"/>
  <c r="AZ406" i="21" s="1"/>
  <c r="AT398" i="21"/>
  <c r="AY398" i="21"/>
  <c r="AZ398" i="21" s="1"/>
  <c r="AT390" i="21"/>
  <c r="AY390" i="21"/>
  <c r="AZ390" i="21" s="1"/>
  <c r="AT382" i="21"/>
  <c r="AY382" i="21"/>
  <c r="AZ382" i="21" s="1"/>
  <c r="AT374" i="21"/>
  <c r="AY374" i="21"/>
  <c r="AZ374" i="21" s="1"/>
  <c r="AT366" i="21"/>
  <c r="AY366" i="21"/>
  <c r="AZ366" i="21" s="1"/>
  <c r="AT358" i="21"/>
  <c r="AY358" i="21"/>
  <c r="AT350" i="21"/>
  <c r="AY350" i="21"/>
  <c r="AZ350" i="21" s="1"/>
  <c r="AT342" i="21"/>
  <c r="AY342" i="21"/>
  <c r="AZ342" i="21" s="1"/>
  <c r="AT334" i="21"/>
  <c r="AY334" i="21"/>
  <c r="AZ334" i="21" s="1"/>
  <c r="AT326" i="21"/>
  <c r="AY326" i="21"/>
  <c r="AZ326" i="21" s="1"/>
  <c r="AT318" i="21"/>
  <c r="AY318" i="21"/>
  <c r="AZ318" i="21" s="1"/>
  <c r="AT310" i="21"/>
  <c r="AY310" i="21"/>
  <c r="AZ310" i="21" s="1"/>
  <c r="AT302" i="21"/>
  <c r="AY302" i="21"/>
  <c r="AZ302" i="21" s="1"/>
  <c r="AT294" i="21"/>
  <c r="AY294" i="21"/>
  <c r="AZ294" i="21" s="1"/>
  <c r="AT286" i="21"/>
  <c r="AY286" i="21"/>
  <c r="AZ286" i="21" s="1"/>
  <c r="AT278" i="21"/>
  <c r="AY278" i="21"/>
  <c r="AZ278" i="21" s="1"/>
  <c r="AT270" i="21"/>
  <c r="AY270" i="21"/>
  <c r="AZ270" i="21" s="1"/>
  <c r="AT262" i="21"/>
  <c r="AY262" i="21"/>
  <c r="AZ262" i="21" s="1"/>
  <c r="AT254" i="21"/>
  <c r="AY254" i="21"/>
  <c r="AZ254" i="21" s="1"/>
  <c r="AT246" i="21"/>
  <c r="AY246" i="21"/>
  <c r="AZ246" i="21" s="1"/>
  <c r="AT238" i="21"/>
  <c r="AY238" i="21"/>
  <c r="AZ238" i="21" s="1"/>
  <c r="AT230" i="21"/>
  <c r="AY230" i="21"/>
  <c r="AZ230" i="21" s="1"/>
  <c r="AT222" i="21"/>
  <c r="AY222" i="21"/>
  <c r="AZ222" i="21" s="1"/>
  <c r="AT214" i="21"/>
  <c r="AY214" i="21"/>
  <c r="AZ214" i="21" s="1"/>
  <c r="AT206" i="21"/>
  <c r="AY206" i="21"/>
  <c r="AZ206" i="21" s="1"/>
  <c r="AT198" i="21"/>
  <c r="AY198" i="21"/>
  <c r="AZ198" i="21" s="1"/>
  <c r="AT190" i="21"/>
  <c r="AY190" i="21"/>
  <c r="AZ190" i="21" s="1"/>
  <c r="AT182" i="21"/>
  <c r="AY182" i="21"/>
  <c r="AZ182" i="21" s="1"/>
  <c r="AT174" i="21"/>
  <c r="AY174" i="21"/>
  <c r="AZ174" i="21" s="1"/>
  <c r="AT166" i="21"/>
  <c r="AY166" i="21"/>
  <c r="AZ166" i="21" s="1"/>
  <c r="AT158" i="21"/>
  <c r="AY158" i="21"/>
  <c r="AZ158" i="21" s="1"/>
  <c r="AT150" i="21"/>
  <c r="AY150" i="21"/>
  <c r="AZ150" i="21" s="1"/>
  <c r="AT142" i="21"/>
  <c r="AY142" i="21"/>
  <c r="AZ142" i="21" s="1"/>
  <c r="AT134" i="21"/>
  <c r="AY134" i="21"/>
  <c r="AZ134" i="21" s="1"/>
  <c r="AT126" i="21"/>
  <c r="AY126" i="21"/>
  <c r="AZ126" i="21" s="1"/>
  <c r="AT118" i="21"/>
  <c r="AY118" i="21"/>
  <c r="AZ118" i="21" s="1"/>
  <c r="AT110" i="21"/>
  <c r="AY110" i="21"/>
  <c r="AZ110" i="21" s="1"/>
  <c r="AT102" i="21"/>
  <c r="AY102" i="21"/>
  <c r="AZ102" i="21" s="1"/>
  <c r="AT94" i="21"/>
  <c r="AY94" i="21"/>
  <c r="AZ94" i="21" s="1"/>
  <c r="AT86" i="21"/>
  <c r="AY86" i="21"/>
  <c r="AZ86" i="21" s="1"/>
  <c r="AT78" i="21"/>
  <c r="AY78" i="21"/>
  <c r="AZ78" i="21" s="1"/>
  <c r="AT63" i="21"/>
  <c r="AY63" i="21"/>
  <c r="AZ63" i="21" s="1"/>
  <c r="AT55" i="21"/>
  <c r="AY55" i="21"/>
  <c r="AZ55" i="21" s="1"/>
  <c r="AT47" i="21"/>
  <c r="AY47" i="21"/>
  <c r="AZ47" i="21" s="1"/>
  <c r="AT39" i="21"/>
  <c r="AY39" i="21"/>
  <c r="AZ39" i="21" s="1"/>
  <c r="AT31" i="21"/>
  <c r="AY31" i="21"/>
  <c r="AZ31" i="21" s="1"/>
  <c r="AT539" i="21"/>
  <c r="AY539" i="21"/>
  <c r="AZ539" i="21" s="1"/>
  <c r="AT515" i="21"/>
  <c r="AY515" i="21"/>
  <c r="AZ515" i="21" s="1"/>
  <c r="AT507" i="21"/>
  <c r="AY507" i="21"/>
  <c r="AZ507" i="21" s="1"/>
  <c r="AT499" i="21"/>
  <c r="AY499" i="21"/>
  <c r="AZ499" i="21" s="1"/>
  <c r="AT491" i="21"/>
  <c r="AY491" i="21"/>
  <c r="AZ491" i="21" s="1"/>
  <c r="AT483" i="21"/>
  <c r="AY483" i="21"/>
  <c r="AZ483" i="21" s="1"/>
  <c r="AT475" i="21"/>
  <c r="AY475" i="21"/>
  <c r="AZ475" i="21" s="1"/>
  <c r="AT467" i="21"/>
  <c r="AY467" i="21"/>
  <c r="AZ467" i="21" s="1"/>
  <c r="AT459" i="21"/>
  <c r="AY459" i="21"/>
  <c r="AZ459" i="21" s="1"/>
  <c r="AT443" i="21"/>
  <c r="AY443" i="21"/>
  <c r="AZ443" i="21" s="1"/>
  <c r="AT435" i="21"/>
  <c r="AY435" i="21"/>
  <c r="AZ435" i="21" s="1"/>
  <c r="AT427" i="21"/>
  <c r="AY427" i="21"/>
  <c r="AZ427" i="21" s="1"/>
  <c r="AT419" i="21"/>
  <c r="AY419" i="21"/>
  <c r="AZ419" i="21" s="1"/>
  <c r="AT403" i="21"/>
  <c r="AY403" i="21"/>
  <c r="AZ403" i="21" s="1"/>
  <c r="AT395" i="21"/>
  <c r="AY395" i="21"/>
  <c r="AZ395" i="21" s="1"/>
  <c r="AT387" i="21"/>
  <c r="AY387" i="21"/>
  <c r="AZ387" i="21" s="1"/>
  <c r="AT379" i="21"/>
  <c r="AY379" i="21"/>
  <c r="AZ379" i="21" s="1"/>
  <c r="AT371" i="21"/>
  <c r="AY371" i="21"/>
  <c r="AZ371" i="21" s="1"/>
  <c r="AT363" i="21"/>
  <c r="AY363" i="21"/>
  <c r="AZ363" i="21" s="1"/>
  <c r="AT355" i="21"/>
  <c r="AY355" i="21"/>
  <c r="AZ355" i="21" s="1"/>
  <c r="AT347" i="21"/>
  <c r="AY347" i="21"/>
  <c r="AZ347" i="21" s="1"/>
  <c r="AT339" i="21"/>
  <c r="AY339" i="21"/>
  <c r="AZ339" i="21" s="1"/>
  <c r="AT331" i="21"/>
  <c r="AY331" i="21"/>
  <c r="AZ331" i="21" s="1"/>
  <c r="AT323" i="21"/>
  <c r="AY323" i="21"/>
  <c r="AZ323" i="21" s="1"/>
  <c r="AT315" i="21"/>
  <c r="AY315" i="21"/>
  <c r="AZ315" i="21" s="1"/>
  <c r="AT307" i="21"/>
  <c r="AY307" i="21"/>
  <c r="AZ307" i="21" s="1"/>
  <c r="AT299" i="21"/>
  <c r="AY299" i="21"/>
  <c r="AZ299" i="21" s="1"/>
  <c r="AT291" i="21"/>
  <c r="AY291" i="21"/>
  <c r="AZ291" i="21" s="1"/>
  <c r="AT283" i="21"/>
  <c r="AY283" i="21"/>
  <c r="AZ283" i="21" s="1"/>
  <c r="AT275" i="21"/>
  <c r="AY275" i="21"/>
  <c r="AZ275" i="21" s="1"/>
  <c r="AT267" i="21"/>
  <c r="AY267" i="21"/>
  <c r="AZ267" i="21" s="1"/>
  <c r="AT259" i="21"/>
  <c r="AY259" i="21"/>
  <c r="AZ259" i="21" s="1"/>
  <c r="AT251" i="21"/>
  <c r="AY251" i="21"/>
  <c r="AZ251" i="21" s="1"/>
  <c r="AT243" i="21"/>
  <c r="AY243" i="21"/>
  <c r="AZ243" i="21" s="1"/>
  <c r="AT235" i="21"/>
  <c r="AY235" i="21"/>
  <c r="AZ235" i="21" s="1"/>
  <c r="AT227" i="21"/>
  <c r="AY227" i="21"/>
  <c r="AZ227" i="21" s="1"/>
  <c r="AT219" i="21"/>
  <c r="AY219" i="21"/>
  <c r="AZ219" i="21" s="1"/>
  <c r="AT211" i="21"/>
  <c r="AY211" i="21"/>
  <c r="AZ211" i="21" s="1"/>
  <c r="AT203" i="21"/>
  <c r="AY203" i="21"/>
  <c r="AZ203" i="21" s="1"/>
  <c r="AT195" i="21"/>
  <c r="AY195" i="21"/>
  <c r="AZ195" i="21" s="1"/>
  <c r="AT187" i="21"/>
  <c r="AY187" i="21"/>
  <c r="AZ187" i="21" s="1"/>
  <c r="AT179" i="21"/>
  <c r="AY179" i="21"/>
  <c r="AZ179" i="21" s="1"/>
  <c r="AT171" i="21"/>
  <c r="AY171" i="21"/>
  <c r="AZ171" i="21" s="1"/>
  <c r="AT163" i="21"/>
  <c r="AY163" i="21"/>
  <c r="AZ163" i="21" s="1"/>
  <c r="AT155" i="21"/>
  <c r="AY155" i="21"/>
  <c r="AZ155" i="21" s="1"/>
  <c r="AT147" i="21"/>
  <c r="AY147" i="21"/>
  <c r="AZ147" i="21" s="1"/>
  <c r="AT139" i="21"/>
  <c r="AY139" i="21"/>
  <c r="AZ139" i="21" s="1"/>
  <c r="AT131" i="21"/>
  <c r="AY131" i="21"/>
  <c r="AZ131" i="21" s="1"/>
  <c r="AT123" i="21"/>
  <c r="AY123" i="21"/>
  <c r="AZ123" i="21" s="1"/>
  <c r="AT115" i="21"/>
  <c r="AY115" i="21"/>
  <c r="AZ115" i="21" s="1"/>
  <c r="AT107" i="21"/>
  <c r="AY107" i="21"/>
  <c r="AZ107" i="21" s="1"/>
  <c r="AT99" i="21"/>
  <c r="AY99" i="21"/>
  <c r="AZ99" i="21" s="1"/>
  <c r="AT91" i="21"/>
  <c r="AY91" i="21"/>
  <c r="AZ91" i="21" s="1"/>
  <c r="AT83" i="21"/>
  <c r="AY83" i="21"/>
  <c r="AZ83" i="21" s="1"/>
  <c r="AT75" i="21"/>
  <c r="AY75" i="21"/>
  <c r="AZ75" i="21" s="1"/>
  <c r="AT68" i="21"/>
  <c r="AY68" i="21"/>
  <c r="AZ68" i="21" s="1"/>
  <c r="AT60" i="21"/>
  <c r="AY60" i="21"/>
  <c r="AZ60" i="21" s="1"/>
  <c r="AT52" i="21"/>
  <c r="AY52" i="21"/>
  <c r="AZ52" i="21" s="1"/>
  <c r="AT44" i="21"/>
  <c r="AY44" i="21"/>
  <c r="AZ44" i="21" s="1"/>
  <c r="AT36" i="21"/>
  <c r="AY36" i="21"/>
  <c r="AZ36" i="21" s="1"/>
  <c r="AT28" i="21"/>
  <c r="AG11" i="21"/>
  <c r="AT11" i="21" s="1"/>
  <c r="AY28" i="21"/>
  <c r="AT536" i="21"/>
  <c r="AY536" i="21"/>
  <c r="AZ536" i="21" s="1"/>
  <c r="AT528" i="21"/>
  <c r="AY528" i="21"/>
  <c r="AZ528" i="21" s="1"/>
  <c r="AT520" i="21"/>
  <c r="AY520" i="21"/>
  <c r="AZ520" i="21" s="1"/>
  <c r="AT512" i="21"/>
  <c r="AY512" i="21"/>
  <c r="AZ512" i="21" s="1"/>
  <c r="AT496" i="21"/>
  <c r="AY496" i="21"/>
  <c r="AZ496" i="21" s="1"/>
  <c r="AT488" i="21"/>
  <c r="AY488" i="21"/>
  <c r="AZ488" i="21" s="1"/>
  <c r="AT480" i="21"/>
  <c r="AY480" i="21"/>
  <c r="AZ480" i="21" s="1"/>
  <c r="AT472" i="21"/>
  <c r="AY472" i="21"/>
  <c r="AZ472" i="21" s="1"/>
  <c r="AT464" i="21"/>
  <c r="AY464" i="21"/>
  <c r="AZ464" i="21" s="1"/>
  <c r="AT456" i="21"/>
  <c r="AY456" i="21"/>
  <c r="AZ456" i="21" s="1"/>
  <c r="AT432" i="21"/>
  <c r="AY432" i="21"/>
  <c r="AZ432" i="21" s="1"/>
  <c r="AT424" i="21"/>
  <c r="AY424" i="21"/>
  <c r="AZ424" i="21" s="1"/>
  <c r="AT416" i="21"/>
  <c r="AY416" i="21"/>
  <c r="AZ416" i="21" s="1"/>
  <c r="AT408" i="21"/>
  <c r="AY408" i="21"/>
  <c r="AZ408" i="21" s="1"/>
  <c r="AT400" i="21"/>
  <c r="AY400" i="21"/>
  <c r="AZ400" i="21" s="1"/>
  <c r="AT392" i="21"/>
  <c r="AY392" i="21"/>
  <c r="AZ392" i="21" s="1"/>
  <c r="AT384" i="21"/>
  <c r="AY384" i="21"/>
  <c r="AZ384" i="21" s="1"/>
  <c r="AT368" i="21"/>
  <c r="AY368" i="21"/>
  <c r="AZ368" i="21" s="1"/>
  <c r="AT360" i="21"/>
  <c r="AY360" i="21"/>
  <c r="AZ360" i="21" s="1"/>
  <c r="AT352" i="21"/>
  <c r="AY352" i="21"/>
  <c r="AZ352" i="21" s="1"/>
  <c r="AT344" i="21"/>
  <c r="AY344" i="21"/>
  <c r="AZ344" i="21" s="1"/>
  <c r="AT336" i="21"/>
  <c r="AY336" i="21"/>
  <c r="AZ336" i="21" s="1"/>
  <c r="AT328" i="21"/>
  <c r="AY328" i="21"/>
  <c r="AZ328" i="21" s="1"/>
  <c r="AT320" i="21"/>
  <c r="AY320" i="21"/>
  <c r="AZ320" i="21" s="1"/>
  <c r="AT312" i="21"/>
  <c r="AY312" i="21"/>
  <c r="AZ312" i="21" s="1"/>
  <c r="AT304" i="21"/>
  <c r="AY304" i="21"/>
  <c r="AZ304" i="21" s="1"/>
  <c r="AT296" i="21"/>
  <c r="AY296" i="21"/>
  <c r="AZ296" i="21" s="1"/>
  <c r="AT288" i="21"/>
  <c r="AY288" i="21"/>
  <c r="AZ288" i="21" s="1"/>
  <c r="AT280" i="21"/>
  <c r="AY280" i="21"/>
  <c r="AZ280" i="21" s="1"/>
  <c r="AT272" i="21"/>
  <c r="AY272" i="21"/>
  <c r="AZ272" i="21" s="1"/>
  <c r="AT264" i="21"/>
  <c r="AY264" i="21"/>
  <c r="AZ264" i="21" s="1"/>
  <c r="AT256" i="21"/>
  <c r="AY256" i="21"/>
  <c r="AZ256" i="21" s="1"/>
  <c r="AT248" i="21"/>
  <c r="AY248" i="21"/>
  <c r="AZ248" i="21" s="1"/>
  <c r="AT240" i="21"/>
  <c r="AY240" i="21"/>
  <c r="AZ240" i="21" s="1"/>
  <c r="AT232" i="21"/>
  <c r="AY232" i="21"/>
  <c r="AZ232" i="21" s="1"/>
  <c r="AT224" i="21"/>
  <c r="AY224" i="21"/>
  <c r="AZ224" i="21" s="1"/>
  <c r="AT216" i="21"/>
  <c r="AY216" i="21"/>
  <c r="AZ216" i="21" s="1"/>
  <c r="AT208" i="21"/>
  <c r="AY208" i="21"/>
  <c r="AZ208" i="21" s="1"/>
  <c r="AT200" i="21"/>
  <c r="AY200" i="21"/>
  <c r="AZ200" i="21" s="1"/>
  <c r="AT192" i="21"/>
  <c r="AY192" i="21"/>
  <c r="AZ192" i="21" s="1"/>
  <c r="AT184" i="21"/>
  <c r="AY184" i="21"/>
  <c r="AZ184" i="21" s="1"/>
  <c r="AT176" i="21"/>
  <c r="AY176" i="21"/>
  <c r="AZ176" i="21" s="1"/>
  <c r="AT168" i="21"/>
  <c r="AY168" i="21"/>
  <c r="AZ168" i="21" s="1"/>
  <c r="AT160" i="21"/>
  <c r="AY160" i="21"/>
  <c r="AZ160" i="21" s="1"/>
  <c r="AT152" i="21"/>
  <c r="AY152" i="21"/>
  <c r="AZ152" i="21" s="1"/>
  <c r="AT144" i="21"/>
  <c r="AY144" i="21"/>
  <c r="AZ144" i="21" s="1"/>
  <c r="AT136" i="21"/>
  <c r="AY136" i="21"/>
  <c r="AZ136" i="21" s="1"/>
  <c r="AT128" i="21"/>
  <c r="AY128" i="21"/>
  <c r="AZ128" i="21" s="1"/>
  <c r="AT120" i="21"/>
  <c r="AY120" i="21"/>
  <c r="AZ120" i="21" s="1"/>
  <c r="AT112" i="21"/>
  <c r="AY112" i="21"/>
  <c r="AZ112" i="21" s="1"/>
  <c r="AT104" i="21"/>
  <c r="AY104" i="21"/>
  <c r="AZ104" i="21" s="1"/>
  <c r="AT96" i="21"/>
  <c r="AY96" i="21"/>
  <c r="AZ96" i="21" s="1"/>
  <c r="AT88" i="21"/>
  <c r="AY88" i="21"/>
  <c r="AZ88" i="21" s="1"/>
  <c r="AT80" i="21"/>
  <c r="AY80" i="21"/>
  <c r="AZ80" i="21" s="1"/>
  <c r="AT65" i="21"/>
  <c r="AY65" i="21"/>
  <c r="AZ65" i="21" s="1"/>
  <c r="AT57" i="21"/>
  <c r="AY57" i="21"/>
  <c r="AZ57" i="21" s="1"/>
  <c r="AT49" i="21"/>
  <c r="AY49" i="21"/>
  <c r="AZ49" i="21" s="1"/>
  <c r="AT41" i="21"/>
  <c r="AY41" i="21"/>
  <c r="AZ41" i="21" s="1"/>
  <c r="AT33" i="21"/>
  <c r="AY33" i="21"/>
  <c r="AZ33" i="21" s="1"/>
  <c r="AT25" i="21"/>
  <c r="AG10" i="21"/>
  <c r="AY25" i="21"/>
  <c r="AQ409" i="1"/>
  <c r="AQ401" i="1"/>
  <c r="AQ393" i="1"/>
  <c r="AQ385" i="1"/>
  <c r="AQ377" i="1"/>
  <c r="AQ369" i="1"/>
  <c r="AQ361" i="1"/>
  <c r="AQ345" i="1"/>
  <c r="AQ337" i="1"/>
  <c r="AQ329" i="1"/>
  <c r="AQ321" i="1"/>
  <c r="AQ313" i="1"/>
  <c r="AQ305" i="1"/>
  <c r="AQ297" i="1"/>
  <c r="AQ289" i="1"/>
  <c r="AQ281" i="1"/>
  <c r="AQ273" i="1"/>
  <c r="AQ265" i="1"/>
  <c r="AQ257" i="1"/>
  <c r="AQ249" i="1"/>
  <c r="AQ241" i="1"/>
  <c r="AQ233" i="1"/>
  <c r="AQ225" i="1"/>
  <c r="AQ217" i="1"/>
  <c r="AQ209" i="1"/>
  <c r="AQ201" i="1"/>
  <c r="AQ193" i="1"/>
  <c r="AQ185" i="1"/>
  <c r="AQ177" i="1"/>
  <c r="AQ169" i="1"/>
  <c r="AQ161" i="1"/>
  <c r="AQ153" i="1"/>
  <c r="AQ145" i="1"/>
  <c r="AQ137" i="1"/>
  <c r="AQ129" i="1"/>
  <c r="AQ121" i="1"/>
  <c r="AQ113" i="1"/>
  <c r="AQ105" i="1"/>
  <c r="AQ97" i="1"/>
  <c r="AQ89" i="1"/>
  <c r="AQ73" i="1"/>
  <c r="AQ538" i="1"/>
  <c r="AQ530" i="1"/>
  <c r="AQ522" i="1"/>
  <c r="AQ514" i="1"/>
  <c r="AQ506" i="1"/>
  <c r="AQ498" i="1"/>
  <c r="AQ490" i="1"/>
  <c r="AQ482" i="1"/>
  <c r="AQ474" i="1"/>
  <c r="AQ466" i="1"/>
  <c r="AQ458" i="1"/>
  <c r="AQ450" i="1"/>
  <c r="AQ442" i="1"/>
  <c r="AQ434" i="1"/>
  <c r="AQ426" i="1"/>
  <c r="AQ418" i="1"/>
  <c r="AQ410" i="1"/>
  <c r="AQ402" i="1"/>
  <c r="AQ394" i="1"/>
  <c r="AQ386" i="1"/>
  <c r="AQ378" i="1"/>
  <c r="AQ370" i="1"/>
  <c r="AQ362" i="1"/>
  <c r="AQ354" i="1"/>
  <c r="AQ346" i="1"/>
  <c r="AQ338" i="1"/>
  <c r="AQ330" i="1"/>
  <c r="AQ322" i="1"/>
  <c r="AQ314" i="1"/>
  <c r="AQ306" i="1"/>
  <c r="AQ298" i="1"/>
  <c r="AQ290" i="1"/>
  <c r="AQ282" i="1"/>
  <c r="AQ274" i="1"/>
  <c r="AQ266" i="1"/>
  <c r="AQ258" i="1"/>
  <c r="AQ250" i="1"/>
  <c r="AQ242" i="1"/>
  <c r="AQ234" i="1"/>
  <c r="AQ226" i="1"/>
  <c r="AQ218" i="1"/>
  <c r="AQ210" i="1"/>
  <c r="AQ202" i="1"/>
  <c r="AQ194" i="1"/>
  <c r="AQ186" i="1"/>
  <c r="AQ178" i="1"/>
  <c r="AQ170" i="1"/>
  <c r="AQ162" i="1"/>
  <c r="AQ154" i="1"/>
  <c r="AQ146" i="1"/>
  <c r="AQ138" i="1"/>
  <c r="AQ130" i="1"/>
  <c r="AQ122" i="1"/>
  <c r="AQ114" i="1"/>
  <c r="AQ106" i="1"/>
  <c r="AQ98" i="1"/>
  <c r="AQ90" i="1"/>
  <c r="AQ82" i="1"/>
  <c r="AQ74" i="1"/>
  <c r="AQ66" i="1"/>
  <c r="AQ58" i="1"/>
  <c r="AQ50" i="1"/>
  <c r="AQ42" i="1"/>
  <c r="AQ34" i="1"/>
  <c r="AQ26" i="1"/>
  <c r="AQ160" i="1"/>
  <c r="AQ152" i="1"/>
  <c r="AQ144" i="1"/>
  <c r="AQ136" i="1"/>
  <c r="AQ128" i="1"/>
  <c r="AQ120" i="1"/>
  <c r="AQ112" i="1"/>
  <c r="AQ104" i="1"/>
  <c r="AQ96" i="1"/>
  <c r="AQ88" i="1"/>
  <c r="AQ80" i="1"/>
  <c r="AQ69" i="1"/>
  <c r="AQ61" i="1"/>
  <c r="AQ53" i="1"/>
  <c r="AQ45" i="1"/>
  <c r="AQ37" i="1"/>
  <c r="AQ29" i="1"/>
  <c r="AQ540" i="1"/>
  <c r="AQ532" i="1"/>
  <c r="AQ116" i="1"/>
  <c r="AQ108" i="1"/>
  <c r="AQ92" i="1"/>
  <c r="AQ84" i="1"/>
  <c r="AQ76" i="1"/>
  <c r="AQ65" i="1"/>
  <c r="AQ57" i="1"/>
  <c r="AQ49" i="1"/>
  <c r="AQ41" i="1"/>
  <c r="AQ33" i="1"/>
  <c r="AQ25" i="1"/>
  <c r="AQ524" i="1"/>
  <c r="AQ516" i="1"/>
  <c r="AQ508" i="1"/>
  <c r="AQ500" i="1"/>
  <c r="AQ492" i="1"/>
  <c r="AQ484" i="1"/>
  <c r="AQ476" i="1"/>
  <c r="AQ468" i="1"/>
  <c r="AQ460" i="1"/>
  <c r="AQ452" i="1"/>
  <c r="AQ444" i="1"/>
  <c r="AQ541" i="1"/>
  <c r="AQ533" i="1"/>
  <c r="AQ525" i="1"/>
  <c r="AQ517" i="1"/>
  <c r="AQ509" i="1"/>
  <c r="AQ501" i="1"/>
  <c r="AQ493" i="1"/>
  <c r="AQ485" i="1"/>
  <c r="AQ477" i="1"/>
  <c r="AQ351" i="1"/>
  <c r="AQ343" i="1"/>
  <c r="AQ335" i="1"/>
  <c r="AQ327" i="1"/>
  <c r="AQ319" i="1"/>
  <c r="AQ311" i="1"/>
  <c r="AQ199" i="1"/>
  <c r="AQ191" i="1"/>
  <c r="AQ183" i="1"/>
  <c r="AQ175" i="1"/>
  <c r="AQ167" i="1"/>
  <c r="AQ52" i="1"/>
  <c r="AQ436" i="1"/>
  <c r="AQ428" i="1"/>
  <c r="AQ420" i="1"/>
  <c r="AQ412" i="1"/>
  <c r="AQ404" i="1"/>
  <c r="AQ396" i="1"/>
  <c r="AQ388" i="1"/>
  <c r="AQ380" i="1"/>
  <c r="AQ372" i="1"/>
  <c r="AQ364" i="1"/>
  <c r="AQ356" i="1"/>
  <c r="AQ81" i="1"/>
  <c r="AQ70" i="1"/>
  <c r="AQ350" i="1"/>
  <c r="AQ342" i="1"/>
  <c r="AQ334" i="1"/>
  <c r="AQ326" i="1"/>
  <c r="AQ318" i="1"/>
  <c r="AQ142" i="1"/>
  <c r="AQ118" i="1"/>
  <c r="AQ110" i="1"/>
  <c r="AQ102" i="1"/>
  <c r="AQ94" i="1"/>
  <c r="AQ86" i="1"/>
  <c r="AQ78" i="1"/>
  <c r="AQ67" i="1"/>
  <c r="AQ59" i="1"/>
  <c r="AQ51" i="1"/>
  <c r="AQ43" i="1"/>
  <c r="AQ35" i="1"/>
  <c r="AQ539" i="1"/>
  <c r="AQ531" i="1"/>
  <c r="AQ523" i="1"/>
  <c r="AQ515" i="1"/>
  <c r="AQ507" i="1"/>
  <c r="AQ499" i="1"/>
  <c r="AQ491" i="1"/>
  <c r="AQ483" i="1"/>
  <c r="AQ475" i="1"/>
  <c r="AQ467" i="1"/>
  <c r="AQ459" i="1"/>
  <c r="AQ451" i="1"/>
  <c r="AQ443" i="1"/>
  <c r="AQ435" i="1"/>
  <c r="AQ427" i="1"/>
  <c r="AQ419" i="1"/>
  <c r="AQ411" i="1"/>
  <c r="AQ403" i="1"/>
  <c r="AQ395" i="1"/>
  <c r="AQ387" i="1"/>
  <c r="AQ379" i="1"/>
  <c r="AQ371" i="1"/>
  <c r="AQ363" i="1"/>
  <c r="AQ355" i="1"/>
  <c r="AQ347" i="1"/>
  <c r="AQ339" i="1"/>
  <c r="AQ331" i="1"/>
  <c r="AQ323" i="1"/>
  <c r="AQ315" i="1"/>
  <c r="AQ307" i="1"/>
  <c r="AQ299" i="1"/>
  <c r="AQ291" i="1"/>
  <c r="AQ283" i="1"/>
  <c r="AQ275" i="1"/>
  <c r="AQ267" i="1"/>
  <c r="AQ259" i="1"/>
  <c r="AQ251" i="1"/>
  <c r="AQ243" i="1"/>
  <c r="AQ235" i="1"/>
  <c r="AQ227" i="1"/>
  <c r="AQ219" i="1"/>
  <c r="AQ211" i="1"/>
  <c r="AQ203" i="1"/>
  <c r="AQ195" i="1"/>
  <c r="AQ187" i="1"/>
  <c r="AQ179" i="1"/>
  <c r="AQ171" i="1"/>
  <c r="AQ163" i="1"/>
  <c r="AQ155" i="1"/>
  <c r="AQ147" i="1"/>
  <c r="AQ139" i="1"/>
  <c r="AQ131" i="1"/>
  <c r="AQ123" i="1"/>
  <c r="AQ115" i="1"/>
  <c r="AQ107" i="1"/>
  <c r="AQ99" i="1"/>
  <c r="AQ91" i="1"/>
  <c r="AQ83" i="1"/>
  <c r="AQ75" i="1"/>
  <c r="AQ64" i="1"/>
  <c r="AQ56" i="1"/>
  <c r="AQ48" i="1"/>
  <c r="AQ40" i="1"/>
  <c r="AQ32" i="1"/>
  <c r="U24" i="1"/>
  <c r="AQ469" i="1"/>
  <c r="AQ461" i="1"/>
  <c r="AQ453" i="1"/>
  <c r="AQ445" i="1"/>
  <c r="AQ437" i="1"/>
  <c r="AQ429" i="1"/>
  <c r="AQ421" i="1"/>
  <c r="AQ413" i="1"/>
  <c r="AQ405" i="1"/>
  <c r="AQ397" i="1"/>
  <c r="AQ389" i="1"/>
  <c r="AQ381" i="1"/>
  <c r="AQ373" i="1"/>
  <c r="AQ365" i="1"/>
  <c r="AQ357" i="1"/>
  <c r="AQ349" i="1"/>
  <c r="AQ341" i="1"/>
  <c r="AQ333" i="1"/>
  <c r="AQ325" i="1"/>
  <c r="AQ317" i="1"/>
  <c r="AQ309" i="1"/>
  <c r="AQ301" i="1"/>
  <c r="AQ293" i="1"/>
  <c r="AQ285" i="1"/>
  <c r="AQ277" i="1"/>
  <c r="AQ269" i="1"/>
  <c r="AQ261" i="1"/>
  <c r="AQ253" i="1"/>
  <c r="AQ245" i="1"/>
  <c r="AQ237" i="1"/>
  <c r="AQ229" i="1"/>
  <c r="AQ221" i="1"/>
  <c r="AQ213" i="1"/>
  <c r="AQ205" i="1"/>
  <c r="AQ197" i="1"/>
  <c r="AQ189" i="1"/>
  <c r="AQ181" i="1"/>
  <c r="AQ173" i="1"/>
  <c r="AQ165" i="1"/>
  <c r="AQ157" i="1"/>
  <c r="AQ149" i="1"/>
  <c r="AQ141" i="1"/>
  <c r="AQ133" i="1"/>
  <c r="AQ125" i="1"/>
  <c r="AQ117" i="1"/>
  <c r="AQ109" i="1"/>
  <c r="AQ101" i="1"/>
  <c r="AQ93" i="1"/>
  <c r="AQ85" i="1"/>
  <c r="AQ77" i="1"/>
  <c r="AQ24" i="1"/>
  <c r="AQ63" i="1"/>
  <c r="AQ55" i="1"/>
  <c r="AQ47" i="1"/>
  <c r="AQ39" i="1"/>
  <c r="AE19" i="1"/>
  <c r="AE5" i="1" s="1"/>
  <c r="AQ543" i="1"/>
  <c r="AQ535" i="1"/>
  <c r="AQ527" i="1"/>
  <c r="AQ519" i="1"/>
  <c r="AQ511" i="1"/>
  <c r="AQ503" i="1"/>
  <c r="AQ495" i="1"/>
  <c r="AQ487" i="1"/>
  <c r="AQ479" i="1"/>
  <c r="AQ471" i="1"/>
  <c r="AQ463" i="1"/>
  <c r="AQ455" i="1"/>
  <c r="AQ447" i="1"/>
  <c r="AQ439" i="1"/>
  <c r="AQ431" i="1"/>
  <c r="AQ423" i="1"/>
  <c r="AQ415" i="1"/>
  <c r="AQ407" i="1"/>
  <c r="AQ399" i="1"/>
  <c r="AQ391" i="1"/>
  <c r="AQ383" i="1"/>
  <c r="AQ375" i="1"/>
  <c r="AQ367" i="1"/>
  <c r="AQ359" i="1"/>
  <c r="AQ303" i="1"/>
  <c r="AQ295" i="1"/>
  <c r="AQ287" i="1"/>
  <c r="AQ279" i="1"/>
  <c r="AQ271" i="1"/>
  <c r="AQ263" i="1"/>
  <c r="AQ255" i="1"/>
  <c r="AQ247" i="1"/>
  <c r="AQ239" i="1"/>
  <c r="AQ231" i="1"/>
  <c r="AQ223" i="1"/>
  <c r="AQ215" i="1"/>
  <c r="AQ207" i="1"/>
  <c r="AQ159" i="1"/>
  <c r="AQ151" i="1"/>
  <c r="AQ143" i="1"/>
  <c r="AQ135" i="1"/>
  <c r="AQ127" i="1"/>
  <c r="AQ119" i="1"/>
  <c r="AQ111" i="1"/>
  <c r="AQ103" i="1"/>
  <c r="AQ95" i="1"/>
  <c r="AQ87" i="1"/>
  <c r="AQ79" i="1"/>
  <c r="AQ68" i="1"/>
  <c r="AQ60" i="1"/>
  <c r="AQ44" i="1"/>
  <c r="AQ36" i="1"/>
  <c r="AQ28" i="1"/>
  <c r="AQ348" i="1"/>
  <c r="AQ340" i="1"/>
  <c r="AQ332" i="1"/>
  <c r="AQ324" i="1"/>
  <c r="AQ316" i="1"/>
  <c r="AQ308" i="1"/>
  <c r="AQ300" i="1"/>
  <c r="AQ292" i="1"/>
  <c r="AQ284" i="1"/>
  <c r="AQ276" i="1"/>
  <c r="AQ268" i="1"/>
  <c r="AQ260" i="1"/>
  <c r="AQ252" i="1"/>
  <c r="AQ244" i="1"/>
  <c r="AQ236" i="1"/>
  <c r="AQ228" i="1"/>
  <c r="AQ220" i="1"/>
  <c r="AQ212" i="1"/>
  <c r="AQ204" i="1"/>
  <c r="AQ196" i="1"/>
  <c r="AQ188" i="1"/>
  <c r="AQ180" i="1"/>
  <c r="AQ172" i="1"/>
  <c r="AQ164" i="1"/>
  <c r="AQ156" i="1"/>
  <c r="AQ148" i="1"/>
  <c r="AQ140" i="1"/>
  <c r="AQ132" i="1"/>
  <c r="AQ124" i="1"/>
  <c r="AQ100" i="1"/>
  <c r="AQ537" i="1"/>
  <c r="AQ529" i="1"/>
  <c r="AQ521" i="1"/>
  <c r="AQ513" i="1"/>
  <c r="AQ505" i="1"/>
  <c r="AQ497" i="1"/>
  <c r="AQ489" i="1"/>
  <c r="AQ481" i="1"/>
  <c r="AQ473" i="1"/>
  <c r="AQ465" i="1"/>
  <c r="AQ457" i="1"/>
  <c r="AQ449" i="1"/>
  <c r="AQ441" i="1"/>
  <c r="AQ433" i="1"/>
  <c r="AQ425" i="1"/>
  <c r="AQ417" i="1"/>
  <c r="AQ353" i="1"/>
  <c r="AQ62" i="1"/>
  <c r="AQ54" i="1"/>
  <c r="AQ46" i="1"/>
  <c r="AQ38" i="1"/>
  <c r="AQ30" i="1"/>
  <c r="AE18" i="1"/>
  <c r="AQ542" i="1"/>
  <c r="AQ534" i="1"/>
  <c r="AQ526" i="1"/>
  <c r="AQ518" i="1"/>
  <c r="AQ510" i="1"/>
  <c r="AQ502" i="1"/>
  <c r="AQ494" i="1"/>
  <c r="AQ486" i="1"/>
  <c r="AQ478" i="1"/>
  <c r="AQ470" i="1"/>
  <c r="AQ462" i="1"/>
  <c r="AQ454" i="1"/>
  <c r="AQ446" i="1"/>
  <c r="AQ438" i="1"/>
  <c r="AQ430" i="1"/>
  <c r="AQ422" i="1"/>
  <c r="AQ414" i="1"/>
  <c r="AQ406" i="1"/>
  <c r="AQ398" i="1"/>
  <c r="AQ390" i="1"/>
  <c r="AQ382" i="1"/>
  <c r="AQ374" i="1"/>
  <c r="AQ366" i="1"/>
  <c r="AQ358" i="1"/>
  <c r="AQ310" i="1"/>
  <c r="AQ302" i="1"/>
  <c r="AQ294" i="1"/>
  <c r="AQ286" i="1"/>
  <c r="AQ278" i="1"/>
  <c r="AQ270" i="1"/>
  <c r="AQ262" i="1"/>
  <c r="AQ254" i="1"/>
  <c r="AQ246" i="1"/>
  <c r="AQ238" i="1"/>
  <c r="AQ230" i="1"/>
  <c r="AQ222" i="1"/>
  <c r="AQ214" i="1"/>
  <c r="AQ206" i="1"/>
  <c r="AQ198" i="1"/>
  <c r="AQ190" i="1"/>
  <c r="AQ182" i="1"/>
  <c r="AQ174" i="1"/>
  <c r="AQ166" i="1"/>
  <c r="AQ158" i="1"/>
  <c r="AQ150" i="1"/>
  <c r="AQ134" i="1"/>
  <c r="AQ126" i="1"/>
  <c r="AQ27" i="1"/>
  <c r="U538" i="1"/>
  <c r="U530" i="1"/>
  <c r="U522" i="1"/>
  <c r="U514" i="1"/>
  <c r="U506" i="1"/>
  <c r="U498" i="1"/>
  <c r="U490" i="1"/>
  <c r="U482" i="1"/>
  <c r="U474" i="1"/>
  <c r="U466" i="1"/>
  <c r="U458" i="1"/>
  <c r="U450" i="1"/>
  <c r="U442" i="1"/>
  <c r="U434" i="1"/>
  <c r="U426" i="1"/>
  <c r="U418" i="1"/>
  <c r="U410" i="1"/>
  <c r="U402" i="1"/>
  <c r="U394" i="1"/>
  <c r="U386" i="1"/>
  <c r="U378" i="1"/>
  <c r="U370" i="1"/>
  <c r="U362" i="1"/>
  <c r="U354" i="1"/>
  <c r="U346" i="1"/>
  <c r="U338" i="1"/>
  <c r="U330" i="1"/>
  <c r="U322" i="1"/>
  <c r="U314" i="1"/>
  <c r="U306" i="1"/>
  <c r="U298" i="1"/>
  <c r="U290" i="1"/>
  <c r="U282" i="1"/>
  <c r="U274" i="1"/>
  <c r="U266" i="1"/>
  <c r="U258" i="1"/>
  <c r="U250" i="1"/>
  <c r="U242" i="1"/>
  <c r="U234" i="1"/>
  <c r="U226" i="1"/>
  <c r="U218" i="1"/>
  <c r="U210" i="1"/>
  <c r="U202" i="1"/>
  <c r="U194" i="1"/>
  <c r="U186" i="1"/>
  <c r="U178" i="1"/>
  <c r="U170" i="1"/>
  <c r="U162" i="1"/>
  <c r="U154" i="1"/>
  <c r="U146" i="1"/>
  <c r="U138" i="1"/>
  <c r="U130" i="1"/>
  <c r="U122" i="1"/>
  <c r="U114" i="1"/>
  <c r="U106" i="1"/>
  <c r="U98" i="1"/>
  <c r="U90" i="1"/>
  <c r="U82" i="1"/>
  <c r="U74" i="1"/>
  <c r="U65" i="1"/>
  <c r="U57" i="1"/>
  <c r="U49" i="1"/>
  <c r="U41" i="1"/>
  <c r="U33" i="1"/>
  <c r="U25" i="1"/>
  <c r="U537" i="1"/>
  <c r="U529" i="1"/>
  <c r="U521" i="1"/>
  <c r="U513" i="1"/>
  <c r="U505" i="1"/>
  <c r="U497" i="1"/>
  <c r="U489" i="1"/>
  <c r="U481" i="1"/>
  <c r="U473" i="1"/>
  <c r="U465" i="1"/>
  <c r="U457" i="1"/>
  <c r="U449" i="1"/>
  <c r="U441" i="1"/>
  <c r="U433" i="1"/>
  <c r="U425" i="1"/>
  <c r="U417" i="1"/>
  <c r="U409" i="1"/>
  <c r="U401" i="1"/>
  <c r="U393" i="1"/>
  <c r="U385" i="1"/>
  <c r="U377" i="1"/>
  <c r="U369" i="1"/>
  <c r="U361" i="1"/>
  <c r="U353" i="1"/>
  <c r="U345" i="1"/>
  <c r="U337" i="1"/>
  <c r="U329" i="1"/>
  <c r="U321" i="1"/>
  <c r="U313" i="1"/>
  <c r="U305" i="1"/>
  <c r="U297" i="1"/>
  <c r="U289" i="1"/>
  <c r="U281" i="1"/>
  <c r="U273" i="1"/>
  <c r="U265" i="1"/>
  <c r="U257" i="1"/>
  <c r="U249" i="1"/>
  <c r="U241" i="1"/>
  <c r="U233" i="1"/>
  <c r="U225" i="1"/>
  <c r="U217" i="1"/>
  <c r="U209" i="1"/>
  <c r="U201" i="1"/>
  <c r="U193" i="1"/>
  <c r="U185" i="1"/>
  <c r="U177" i="1"/>
  <c r="U169" i="1"/>
  <c r="U161" i="1"/>
  <c r="U153" i="1"/>
  <c r="U145" i="1"/>
  <c r="U137" i="1"/>
  <c r="U129" i="1"/>
  <c r="U121" i="1"/>
  <c r="U113" i="1"/>
  <c r="U105" i="1"/>
  <c r="U97" i="1"/>
  <c r="U89" i="1"/>
  <c r="U81" i="1"/>
  <c r="U73" i="1"/>
  <c r="U64" i="1"/>
  <c r="U56" i="1"/>
  <c r="U48" i="1"/>
  <c r="U40" i="1"/>
  <c r="U32" i="1"/>
  <c r="U536" i="1"/>
  <c r="U528" i="1"/>
  <c r="U520" i="1"/>
  <c r="U512" i="1"/>
  <c r="U504" i="1"/>
  <c r="U496" i="1"/>
  <c r="U488" i="1"/>
  <c r="U480" i="1"/>
  <c r="U472" i="1"/>
  <c r="U464" i="1"/>
  <c r="U456" i="1"/>
  <c r="U448" i="1"/>
  <c r="U440" i="1"/>
  <c r="U432" i="1"/>
  <c r="U424" i="1"/>
  <c r="U416" i="1"/>
  <c r="U408" i="1"/>
  <c r="U400" i="1"/>
  <c r="U392" i="1"/>
  <c r="U384" i="1"/>
  <c r="U376" i="1"/>
  <c r="U368" i="1"/>
  <c r="U360" i="1"/>
  <c r="U352" i="1"/>
  <c r="U344" i="1"/>
  <c r="U336" i="1"/>
  <c r="U328" i="1"/>
  <c r="U320" i="1"/>
  <c r="U312" i="1"/>
  <c r="U304" i="1"/>
  <c r="U296" i="1"/>
  <c r="U288" i="1"/>
  <c r="U280" i="1"/>
  <c r="U272" i="1"/>
  <c r="U264" i="1"/>
  <c r="U256" i="1"/>
  <c r="U248" i="1"/>
  <c r="U240" i="1"/>
  <c r="U232" i="1"/>
  <c r="U224" i="1"/>
  <c r="U216" i="1"/>
  <c r="U208" i="1"/>
  <c r="U200" i="1"/>
  <c r="U192" i="1"/>
  <c r="U184" i="1"/>
  <c r="U176" i="1"/>
  <c r="U168" i="1"/>
  <c r="U160" i="1"/>
  <c r="U152" i="1"/>
  <c r="U144" i="1"/>
  <c r="U136" i="1"/>
  <c r="U128" i="1"/>
  <c r="U120" i="1"/>
  <c r="U112" i="1"/>
  <c r="U104" i="1"/>
  <c r="U96" i="1"/>
  <c r="U88" i="1"/>
  <c r="U80" i="1"/>
  <c r="U63" i="1"/>
  <c r="U55" i="1"/>
  <c r="U47" i="1"/>
  <c r="U39" i="1"/>
  <c r="U31" i="1"/>
  <c r="U543" i="1"/>
  <c r="U535" i="1"/>
  <c r="U527" i="1"/>
  <c r="U519" i="1"/>
  <c r="U511" i="1"/>
  <c r="U503" i="1"/>
  <c r="U495" i="1"/>
  <c r="U487" i="1"/>
  <c r="U479" i="1"/>
  <c r="U471" i="1"/>
  <c r="U463" i="1"/>
  <c r="U455" i="1"/>
  <c r="U447" i="1"/>
  <c r="U439" i="1"/>
  <c r="U431" i="1"/>
  <c r="U423" i="1"/>
  <c r="U415" i="1"/>
  <c r="U407" i="1"/>
  <c r="U399" i="1"/>
  <c r="U391" i="1"/>
  <c r="U383" i="1"/>
  <c r="U375" i="1"/>
  <c r="U367" i="1"/>
  <c r="U359" i="1"/>
  <c r="U351" i="1"/>
  <c r="U343" i="1"/>
  <c r="U335" i="1"/>
  <c r="U327" i="1"/>
  <c r="U319" i="1"/>
  <c r="U311" i="1"/>
  <c r="U303" i="1"/>
  <c r="U295" i="1"/>
  <c r="U287" i="1"/>
  <c r="U279" i="1"/>
  <c r="U271" i="1"/>
  <c r="U263" i="1"/>
  <c r="U255" i="1"/>
  <c r="U247" i="1"/>
  <c r="U239" i="1"/>
  <c r="U231" i="1"/>
  <c r="U223" i="1"/>
  <c r="U215" i="1"/>
  <c r="U207" i="1"/>
  <c r="U199" i="1"/>
  <c r="U191" i="1"/>
  <c r="U183" i="1"/>
  <c r="U175" i="1"/>
  <c r="U167" i="1"/>
  <c r="U159" i="1"/>
  <c r="U151" i="1"/>
  <c r="U143" i="1"/>
  <c r="U135" i="1"/>
  <c r="U127" i="1"/>
  <c r="U119" i="1"/>
  <c r="U111" i="1"/>
  <c r="U103" i="1"/>
  <c r="U95" i="1"/>
  <c r="U87" i="1"/>
  <c r="U79" i="1"/>
  <c r="U70" i="1"/>
  <c r="U62" i="1"/>
  <c r="U54" i="1"/>
  <c r="U46" i="1"/>
  <c r="U38" i="1"/>
  <c r="U30" i="1"/>
  <c r="U542" i="1"/>
  <c r="U534" i="1"/>
  <c r="U526" i="1"/>
  <c r="U518" i="1"/>
  <c r="U510" i="1"/>
  <c r="U502" i="1"/>
  <c r="U494" i="1"/>
  <c r="U486" i="1"/>
  <c r="U478" i="1"/>
  <c r="U470" i="1"/>
  <c r="U462" i="1"/>
  <c r="U454" i="1"/>
  <c r="U446" i="1"/>
  <c r="U438" i="1"/>
  <c r="U430" i="1"/>
  <c r="U422" i="1"/>
  <c r="U414" i="1"/>
  <c r="U406" i="1"/>
  <c r="U398" i="1"/>
  <c r="U390" i="1"/>
  <c r="U382" i="1"/>
  <c r="U374" i="1"/>
  <c r="U366" i="1"/>
  <c r="U358" i="1"/>
  <c r="U350" i="1"/>
  <c r="U342" i="1"/>
  <c r="U334" i="1"/>
  <c r="U326" i="1"/>
  <c r="U318" i="1"/>
  <c r="U310" i="1"/>
  <c r="U302" i="1"/>
  <c r="U294" i="1"/>
  <c r="U286" i="1"/>
  <c r="U278" i="1"/>
  <c r="U270" i="1"/>
  <c r="U262" i="1"/>
  <c r="U254" i="1"/>
  <c r="U246" i="1"/>
  <c r="U238" i="1"/>
  <c r="U230" i="1"/>
  <c r="U222" i="1"/>
  <c r="U214" i="1"/>
  <c r="U206" i="1"/>
  <c r="U198" i="1"/>
  <c r="U190" i="1"/>
  <c r="U182" i="1"/>
  <c r="U174" i="1"/>
  <c r="U166" i="1"/>
  <c r="U158" i="1"/>
  <c r="U150" i="1"/>
  <c r="U142" i="1"/>
  <c r="U134" i="1"/>
  <c r="U126" i="1"/>
  <c r="U118" i="1"/>
  <c r="U110" i="1"/>
  <c r="U102" i="1"/>
  <c r="U94" i="1"/>
  <c r="U86" i="1"/>
  <c r="U78" i="1"/>
  <c r="U69" i="1"/>
  <c r="U61" i="1"/>
  <c r="U53" i="1"/>
  <c r="U45" i="1"/>
  <c r="U37" i="1"/>
  <c r="U29" i="1"/>
  <c r="U541" i="1"/>
  <c r="U533" i="1"/>
  <c r="U525" i="1"/>
  <c r="U517" i="1"/>
  <c r="U509" i="1"/>
  <c r="U501" i="1"/>
  <c r="U493" i="1"/>
  <c r="U485" i="1"/>
  <c r="U477" i="1"/>
  <c r="U469" i="1"/>
  <c r="U461" i="1"/>
  <c r="U453" i="1"/>
  <c r="U445" i="1"/>
  <c r="U437" i="1"/>
  <c r="U429" i="1"/>
  <c r="U421" i="1"/>
  <c r="U413" i="1"/>
  <c r="U405" i="1"/>
  <c r="U397" i="1"/>
  <c r="U389" i="1"/>
  <c r="U381" i="1"/>
  <c r="U373" i="1"/>
  <c r="U365" i="1"/>
  <c r="U357" i="1"/>
  <c r="U349" i="1"/>
  <c r="U341" i="1"/>
  <c r="U333" i="1"/>
  <c r="U325" i="1"/>
  <c r="U317" i="1"/>
  <c r="U309" i="1"/>
  <c r="U301" i="1"/>
  <c r="U293" i="1"/>
  <c r="U285" i="1"/>
  <c r="U277" i="1"/>
  <c r="U269" i="1"/>
  <c r="U261" i="1"/>
  <c r="U253" i="1"/>
  <c r="U245" i="1"/>
  <c r="U237" i="1"/>
  <c r="U229" i="1"/>
  <c r="U221" i="1"/>
  <c r="U213" i="1"/>
  <c r="U205" i="1"/>
  <c r="U197" i="1"/>
  <c r="U189" i="1"/>
  <c r="U181" i="1"/>
  <c r="U173" i="1"/>
  <c r="U165" i="1"/>
  <c r="U157" i="1"/>
  <c r="U149" i="1"/>
  <c r="U141" i="1"/>
  <c r="U133" i="1"/>
  <c r="U125" i="1"/>
  <c r="U117" i="1"/>
  <c r="U109" i="1"/>
  <c r="U101" i="1"/>
  <c r="U93" i="1"/>
  <c r="U85" i="1"/>
  <c r="U77" i="1"/>
  <c r="U68" i="1"/>
  <c r="U60" i="1"/>
  <c r="U52" i="1"/>
  <c r="U44" i="1"/>
  <c r="U36" i="1"/>
  <c r="U28" i="1"/>
  <c r="U540" i="1"/>
  <c r="U532" i="1"/>
  <c r="U524" i="1"/>
  <c r="U516" i="1"/>
  <c r="U508" i="1"/>
  <c r="U500" i="1"/>
  <c r="U492" i="1"/>
  <c r="U484" i="1"/>
  <c r="U476" i="1"/>
  <c r="U468" i="1"/>
  <c r="U460" i="1"/>
  <c r="U452" i="1"/>
  <c r="U444" i="1"/>
  <c r="U436" i="1"/>
  <c r="U428" i="1"/>
  <c r="U420" i="1"/>
  <c r="U412" i="1"/>
  <c r="U404" i="1"/>
  <c r="U396" i="1"/>
  <c r="U388" i="1"/>
  <c r="U380" i="1"/>
  <c r="U372" i="1"/>
  <c r="U364" i="1"/>
  <c r="U356" i="1"/>
  <c r="U348" i="1"/>
  <c r="U340" i="1"/>
  <c r="U332" i="1"/>
  <c r="U324" i="1"/>
  <c r="U316" i="1"/>
  <c r="U308" i="1"/>
  <c r="U300" i="1"/>
  <c r="U292" i="1"/>
  <c r="U284" i="1"/>
  <c r="U276" i="1"/>
  <c r="U268" i="1"/>
  <c r="U260" i="1"/>
  <c r="U252" i="1"/>
  <c r="U244" i="1"/>
  <c r="U236" i="1"/>
  <c r="U228" i="1"/>
  <c r="U220" i="1"/>
  <c r="U212" i="1"/>
  <c r="U204" i="1"/>
  <c r="U196" i="1"/>
  <c r="U188" i="1"/>
  <c r="U180" i="1"/>
  <c r="U172" i="1"/>
  <c r="U164" i="1"/>
  <c r="U156" i="1"/>
  <c r="U148" i="1"/>
  <c r="U140" i="1"/>
  <c r="U132" i="1"/>
  <c r="U124" i="1"/>
  <c r="U116" i="1"/>
  <c r="U108" i="1"/>
  <c r="U100" i="1"/>
  <c r="U92" i="1"/>
  <c r="U84" i="1"/>
  <c r="U76" i="1"/>
  <c r="U67" i="1"/>
  <c r="U59" i="1"/>
  <c r="U51" i="1"/>
  <c r="U43" i="1"/>
  <c r="U35" i="1"/>
  <c r="U27" i="1"/>
  <c r="U539" i="1"/>
  <c r="U531" i="1"/>
  <c r="U523" i="1"/>
  <c r="U515" i="1"/>
  <c r="U507" i="1"/>
  <c r="U499" i="1"/>
  <c r="U491" i="1"/>
  <c r="U483" i="1"/>
  <c r="U475" i="1"/>
  <c r="U467" i="1"/>
  <c r="U459" i="1"/>
  <c r="U451" i="1"/>
  <c r="U443" i="1"/>
  <c r="U435" i="1"/>
  <c r="U427" i="1"/>
  <c r="U419" i="1"/>
  <c r="U411" i="1"/>
  <c r="U403" i="1"/>
  <c r="U395" i="1"/>
  <c r="U387" i="1"/>
  <c r="U379" i="1"/>
  <c r="U371" i="1"/>
  <c r="U363" i="1"/>
  <c r="U355" i="1"/>
  <c r="U347" i="1"/>
  <c r="U339" i="1"/>
  <c r="U331" i="1"/>
  <c r="U323" i="1"/>
  <c r="U315" i="1"/>
  <c r="U307" i="1"/>
  <c r="U299" i="1"/>
  <c r="U291" i="1"/>
  <c r="U283" i="1"/>
  <c r="U275" i="1"/>
  <c r="U267" i="1"/>
  <c r="U259" i="1"/>
  <c r="U251" i="1"/>
  <c r="U243" i="1"/>
  <c r="U235" i="1"/>
  <c r="U227" i="1"/>
  <c r="U219" i="1"/>
  <c r="U211" i="1"/>
  <c r="U203" i="1"/>
  <c r="U195" i="1"/>
  <c r="U187" i="1"/>
  <c r="U179" i="1"/>
  <c r="U171" i="1"/>
  <c r="U163" i="1"/>
  <c r="U155" i="1"/>
  <c r="U147" i="1"/>
  <c r="U139" i="1"/>
  <c r="U131" i="1"/>
  <c r="U123" i="1"/>
  <c r="U115" i="1"/>
  <c r="U107" i="1"/>
  <c r="U99" i="1"/>
  <c r="U91" i="1"/>
  <c r="U83" i="1"/>
  <c r="U75" i="1"/>
  <c r="U66" i="1"/>
  <c r="U58" i="1"/>
  <c r="U50" i="1"/>
  <c r="U42" i="1"/>
  <c r="U34" i="1"/>
  <c r="U26" i="1"/>
  <c r="AB14" i="1"/>
  <c r="AC20" i="1"/>
  <c r="AC6" i="1" s="1"/>
  <c r="J19" i="1"/>
  <c r="J5" i="1" s="1"/>
  <c r="J18" i="1"/>
  <c r="U18" i="1"/>
  <c r="AE16" i="1"/>
  <c r="AC16" i="1"/>
  <c r="G14" i="1"/>
  <c r="H20" i="1"/>
  <c r="H6" i="1" s="1"/>
  <c r="AC14" i="1"/>
  <c r="AE14" i="1"/>
  <c r="H16" i="1"/>
  <c r="J16" i="1"/>
  <c r="AB16" i="1"/>
  <c r="AE20" i="1"/>
  <c r="AE6" i="1" s="1"/>
  <c r="G16" i="1"/>
  <c r="H11" i="1"/>
  <c r="AE10" i="1"/>
  <c r="G10" i="1"/>
  <c r="H10" i="1"/>
  <c r="J10" i="1"/>
  <c r="AC13" i="1"/>
  <c r="H14" i="1"/>
  <c r="J14" i="1"/>
  <c r="AB13" i="1"/>
  <c r="AE12" i="1"/>
  <c r="H17" i="1"/>
  <c r="H4" i="1" s="1"/>
  <c r="J17" i="1"/>
  <c r="J20" i="1"/>
  <c r="J6" i="1" s="1"/>
  <c r="AC12" i="1"/>
  <c r="AE15" i="1"/>
  <c r="G17" i="1"/>
  <c r="G4" i="1" s="1"/>
  <c r="AB12" i="1"/>
  <c r="AC15" i="1"/>
  <c r="G12" i="1"/>
  <c r="H12" i="1"/>
  <c r="J12" i="1"/>
  <c r="AE17" i="1"/>
  <c r="AE11" i="1"/>
  <c r="AB15" i="1"/>
  <c r="J11" i="1"/>
  <c r="AC17" i="1"/>
  <c r="AC4" i="1" s="1"/>
  <c r="AC11" i="1"/>
  <c r="G11" i="1"/>
  <c r="G13" i="1"/>
  <c r="H13" i="1"/>
  <c r="J13" i="1"/>
  <c r="AB17" i="1"/>
  <c r="AB11" i="1"/>
  <c r="AC10" i="1"/>
  <c r="G15" i="1"/>
  <c r="H15" i="1"/>
  <c r="J15" i="1"/>
  <c r="AE13" i="1"/>
  <c r="AB10" i="1"/>
  <c r="AD530" i="1"/>
  <c r="AD522" i="1"/>
  <c r="AD514" i="1"/>
  <c r="AD506" i="1"/>
  <c r="AD498" i="1"/>
  <c r="AD490" i="1"/>
  <c r="AD482" i="1"/>
  <c r="AD474" i="1"/>
  <c r="AD466" i="1"/>
  <c r="AD458" i="1"/>
  <c r="AD450" i="1"/>
  <c r="AD442" i="1"/>
  <c r="AD434" i="1"/>
  <c r="AD426" i="1"/>
  <c r="AD418" i="1"/>
  <c r="AQ19" i="1"/>
  <c r="AQ5" i="1" s="1"/>
  <c r="AD538" i="1"/>
  <c r="AD422" i="1"/>
  <c r="AD414" i="1"/>
  <c r="AD56" i="1"/>
  <c r="AD37" i="1"/>
  <c r="AD29" i="1"/>
  <c r="AD161" i="1"/>
  <c r="AD153" i="1"/>
  <c r="AD145" i="1"/>
  <c r="AD137" i="1"/>
  <c r="AD129" i="1"/>
  <c r="AD121" i="1"/>
  <c r="AD113" i="1"/>
  <c r="AD105" i="1"/>
  <c r="AD97" i="1"/>
  <c r="AD89" i="1"/>
  <c r="AD81" i="1"/>
  <c r="AD73" i="1"/>
  <c r="AD65" i="1"/>
  <c r="AD57" i="1"/>
  <c r="AD359" i="1"/>
  <c r="AD296" i="1"/>
  <c r="AD232" i="1"/>
  <c r="AD112" i="1"/>
  <c r="AD104" i="1"/>
  <c r="AD96" i="1"/>
  <c r="AD88" i="1"/>
  <c r="AD80" i="1"/>
  <c r="AD20" i="1"/>
  <c r="AD6" i="1" s="1"/>
  <c r="AD64" i="1"/>
  <c r="AD48" i="1"/>
  <c r="AD40" i="1"/>
  <c r="AD32" i="1"/>
  <c r="AD473" i="1"/>
  <c r="AD274" i="1"/>
  <c r="AD266" i="1"/>
  <c r="AD258" i="1"/>
  <c r="AD250" i="1"/>
  <c r="AD242" i="1"/>
  <c r="AD234" i="1"/>
  <c r="AD226" i="1"/>
  <c r="AD218" i="1"/>
  <c r="AD210" i="1"/>
  <c r="AD202" i="1"/>
  <c r="AD194" i="1"/>
  <c r="AD186" i="1"/>
  <c r="AD178" i="1"/>
  <c r="AD170" i="1"/>
  <c r="AD162" i="1"/>
  <c r="AD526" i="1"/>
  <c r="AD518" i="1"/>
  <c r="AD510" i="1"/>
  <c r="AD502" i="1"/>
  <c r="AD494" i="1"/>
  <c r="AD486" i="1"/>
  <c r="AD478" i="1"/>
  <c r="AD470" i="1"/>
  <c r="AD462" i="1"/>
  <c r="AD454" i="1"/>
  <c r="AD446" i="1"/>
  <c r="AD438" i="1"/>
  <c r="AD430" i="1"/>
  <c r="AD271" i="1"/>
  <c r="AD175" i="1"/>
  <c r="AD167" i="1"/>
  <c r="AD159" i="1"/>
  <c r="AD151" i="1"/>
  <c r="AD135" i="1"/>
  <c r="AD127" i="1"/>
  <c r="AD119" i="1"/>
  <c r="AD111" i="1"/>
  <c r="AD103" i="1"/>
  <c r="AD95" i="1"/>
  <c r="AD87" i="1"/>
  <c r="AD79" i="1"/>
  <c r="AD63" i="1"/>
  <c r="AD55" i="1"/>
  <c r="AD31" i="1"/>
  <c r="AD100" i="1"/>
  <c r="AD541" i="1"/>
  <c r="AD533" i="1"/>
  <c r="AD525" i="1"/>
  <c r="AD517" i="1"/>
  <c r="AD509" i="1"/>
  <c r="AD501" i="1"/>
  <c r="AD493" i="1"/>
  <c r="AD485" i="1"/>
  <c r="AD477" i="1"/>
  <c r="AD469" i="1"/>
  <c r="AD543" i="1"/>
  <c r="AD19" i="1" s="1"/>
  <c r="AD5" i="1" s="1"/>
  <c r="AD535" i="1"/>
  <c r="AD527" i="1"/>
  <c r="AD519" i="1"/>
  <c r="AD511" i="1"/>
  <c r="AD503" i="1"/>
  <c r="AD495" i="1"/>
  <c r="AD487" i="1"/>
  <c r="AD479" i="1"/>
  <c r="AD471" i="1"/>
  <c r="AD423" i="1"/>
  <c r="I524" i="1"/>
  <c r="I516" i="1"/>
  <c r="I508" i="1"/>
  <c r="I500" i="1"/>
  <c r="I492" i="1"/>
  <c r="I484" i="1"/>
  <c r="I476" i="1"/>
  <c r="I468" i="1"/>
  <c r="I460" i="1"/>
  <c r="I452" i="1"/>
  <c r="I444" i="1"/>
  <c r="I436" i="1"/>
  <c r="I428" i="1"/>
  <c r="I420" i="1"/>
  <c r="I412" i="1"/>
  <c r="I404" i="1"/>
  <c r="I396" i="1"/>
  <c r="I388" i="1"/>
  <c r="I380" i="1"/>
  <c r="I372" i="1"/>
  <c r="I364" i="1"/>
  <c r="I356" i="1"/>
  <c r="I348" i="1"/>
  <c r="I340" i="1"/>
  <c r="I325" i="1"/>
  <c r="I317" i="1"/>
  <c r="I309" i="1"/>
  <c r="I301" i="1"/>
  <c r="I293" i="1"/>
  <c r="I285" i="1"/>
  <c r="I277" i="1"/>
  <c r="I269" i="1"/>
  <c r="I261" i="1"/>
  <c r="I253" i="1"/>
  <c r="I245" i="1"/>
  <c r="I237" i="1"/>
  <c r="I229" i="1"/>
  <c r="I221" i="1"/>
  <c r="I213" i="1"/>
  <c r="I205" i="1"/>
  <c r="I197" i="1"/>
  <c r="I189" i="1"/>
  <c r="I181" i="1"/>
  <c r="I173" i="1"/>
  <c r="I165" i="1"/>
  <c r="I157" i="1"/>
  <c r="I149" i="1"/>
  <c r="I141" i="1"/>
  <c r="I133" i="1"/>
  <c r="I125" i="1"/>
  <c r="I117" i="1"/>
  <c r="I109" i="1"/>
  <c r="I101" i="1"/>
  <c r="I93" i="1"/>
  <c r="I85" i="1"/>
  <c r="I77" i="1"/>
  <c r="I69" i="1"/>
  <c r="I61" i="1"/>
  <c r="I53" i="1"/>
  <c r="I45" i="1"/>
  <c r="I37" i="1"/>
  <c r="I29" i="1"/>
  <c r="AD539" i="1"/>
  <c r="AD531" i="1"/>
  <c r="AD411" i="1"/>
  <c r="AD461" i="1"/>
  <c r="AD453" i="1"/>
  <c r="AD445" i="1"/>
  <c r="AD437" i="1"/>
  <c r="AD429" i="1"/>
  <c r="AD421" i="1"/>
  <c r="AD406" i="1"/>
  <c r="AD398" i="1"/>
  <c r="AD390" i="1"/>
  <c r="AD382" i="1"/>
  <c r="AD374" i="1"/>
  <c r="AD366" i="1"/>
  <c r="AD358" i="1"/>
  <c r="AD350" i="1"/>
  <c r="AD342" i="1"/>
  <c r="AD334" i="1"/>
  <c r="AD327" i="1"/>
  <c r="AD319" i="1"/>
  <c r="AD311" i="1"/>
  <c r="AD303" i="1"/>
  <c r="AD295" i="1"/>
  <c r="AD287" i="1"/>
  <c r="AD279" i="1"/>
  <c r="AD207" i="1"/>
  <c r="AD183" i="1"/>
  <c r="AD347" i="1"/>
  <c r="AD284" i="1"/>
  <c r="AS284" i="1" s="1"/>
  <c r="AT284" i="1" s="1"/>
  <c r="AD220" i="1"/>
  <c r="AD140" i="1"/>
  <c r="AD49" i="1"/>
  <c r="AD41" i="1"/>
  <c r="AD33" i="1"/>
  <c r="AD25" i="1"/>
  <c r="AD413" i="1"/>
  <c r="AD405" i="1"/>
  <c r="AD397" i="1"/>
  <c r="AD389" i="1"/>
  <c r="AD381" i="1"/>
  <c r="AD373" i="1"/>
  <c r="AD365" i="1"/>
  <c r="AD357" i="1"/>
  <c r="AD349" i="1"/>
  <c r="AD341" i="1"/>
  <c r="AD333" i="1"/>
  <c r="AD326" i="1"/>
  <c r="AD318" i="1"/>
  <c r="AD310" i="1"/>
  <c r="AD246" i="1"/>
  <c r="AD410" i="1"/>
  <c r="AD402" i="1"/>
  <c r="AD394" i="1"/>
  <c r="AD386" i="1"/>
  <c r="AD378" i="1"/>
  <c r="AD370" i="1"/>
  <c r="AD362" i="1"/>
  <c r="AD354" i="1"/>
  <c r="AD346" i="1"/>
  <c r="AD338" i="1"/>
  <c r="AD331" i="1"/>
  <c r="AD323" i="1"/>
  <c r="AD315" i="1"/>
  <c r="AD307" i="1"/>
  <c r="AD299" i="1"/>
  <c r="AD291" i="1"/>
  <c r="AD283" i="1"/>
  <c r="AD275" i="1"/>
  <c r="AD267" i="1"/>
  <c r="AD259" i="1"/>
  <c r="AD251" i="1"/>
  <c r="AD243" i="1"/>
  <c r="AD235" i="1"/>
  <c r="AD227" i="1"/>
  <c r="AD219" i="1"/>
  <c r="AD211" i="1"/>
  <c r="AD203" i="1"/>
  <c r="AD195" i="1"/>
  <c r="AD187" i="1"/>
  <c r="AD179" i="1"/>
  <c r="AD171" i="1"/>
  <c r="AD163" i="1"/>
  <c r="AD155" i="1"/>
  <c r="AD147" i="1"/>
  <c r="AD139" i="1"/>
  <c r="AD131" i="1"/>
  <c r="AD123" i="1"/>
  <c r="AD115" i="1"/>
  <c r="AD107" i="1"/>
  <c r="AD237" i="1"/>
  <c r="AD229" i="1"/>
  <c r="AD221" i="1"/>
  <c r="AD213" i="1"/>
  <c r="AD205" i="1"/>
  <c r="AD197" i="1"/>
  <c r="AD189" i="1"/>
  <c r="AD181" i="1"/>
  <c r="AD173" i="1"/>
  <c r="AD165" i="1"/>
  <c r="AD157" i="1"/>
  <c r="AD149" i="1"/>
  <c r="AD141" i="1"/>
  <c r="AD133" i="1"/>
  <c r="AD125" i="1"/>
  <c r="AD117" i="1"/>
  <c r="AS117" i="1" s="1"/>
  <c r="AT117" i="1" s="1"/>
  <c r="AD101" i="1"/>
  <c r="AD93" i="1"/>
  <c r="AD85" i="1"/>
  <c r="AD69" i="1"/>
  <c r="AD61" i="1"/>
  <c r="AD53" i="1"/>
  <c r="I521" i="1"/>
  <c r="AD463" i="1"/>
  <c r="AD455" i="1"/>
  <c r="AD447" i="1"/>
  <c r="AD439" i="1"/>
  <c r="AD431" i="1"/>
  <c r="AD540" i="1"/>
  <c r="AD532" i="1"/>
  <c r="AD524" i="1"/>
  <c r="AD516" i="1"/>
  <c r="AD508" i="1"/>
  <c r="AD500" i="1"/>
  <c r="AD492" i="1"/>
  <c r="AD484" i="1"/>
  <c r="AD476" i="1"/>
  <c r="AD468" i="1"/>
  <c r="AD460" i="1"/>
  <c r="AD452" i="1"/>
  <c r="AD444" i="1"/>
  <c r="AD436" i="1"/>
  <c r="AD428" i="1"/>
  <c r="I351" i="1"/>
  <c r="I96" i="1"/>
  <c r="AQ18" i="1"/>
  <c r="AD537" i="1"/>
  <c r="AD529" i="1"/>
  <c r="AD521" i="1"/>
  <c r="AD513" i="1"/>
  <c r="AD505" i="1"/>
  <c r="AD497" i="1"/>
  <c r="AD489" i="1"/>
  <c r="AD481" i="1"/>
  <c r="AD465" i="1"/>
  <c r="AD457" i="1"/>
  <c r="AD449" i="1"/>
  <c r="AD441" i="1"/>
  <c r="AD433" i="1"/>
  <c r="AD425" i="1"/>
  <c r="AD417" i="1"/>
  <c r="AD542" i="1"/>
  <c r="AD18" i="1" s="1"/>
  <c r="AD534" i="1"/>
  <c r="AD523" i="1"/>
  <c r="AD515" i="1"/>
  <c r="AD507" i="1"/>
  <c r="AD499" i="1"/>
  <c r="AD491" i="1"/>
  <c r="AD483" i="1"/>
  <c r="AD475" i="1"/>
  <c r="AD467" i="1"/>
  <c r="AD459" i="1"/>
  <c r="AD451" i="1"/>
  <c r="AD443" i="1"/>
  <c r="AD435" i="1"/>
  <c r="AD427" i="1"/>
  <c r="AD24" i="1"/>
  <c r="AD536" i="1"/>
  <c r="AD528" i="1"/>
  <c r="AD520" i="1"/>
  <c r="AD512" i="1"/>
  <c r="AD504" i="1"/>
  <c r="AD496" i="1"/>
  <c r="AD488" i="1"/>
  <c r="AD480" i="1"/>
  <c r="AD472" i="1"/>
  <c r="AD464" i="1"/>
  <c r="AD456" i="1"/>
  <c r="AD448" i="1"/>
  <c r="AD440" i="1"/>
  <c r="AD432" i="1"/>
  <c r="AD424" i="1"/>
  <c r="AD416" i="1"/>
  <c r="AD302" i="1"/>
  <c r="AD294" i="1"/>
  <c r="AD286" i="1"/>
  <c r="AD278" i="1"/>
  <c r="AD270" i="1"/>
  <c r="AD262" i="1"/>
  <c r="AD254" i="1"/>
  <c r="AD238" i="1"/>
  <c r="AD230" i="1"/>
  <c r="AD222" i="1"/>
  <c r="AD214" i="1"/>
  <c r="AD206" i="1"/>
  <c r="AD198" i="1"/>
  <c r="AD190" i="1"/>
  <c r="AD182" i="1"/>
  <c r="AD174" i="1"/>
  <c r="AD166" i="1"/>
  <c r="AD158" i="1"/>
  <c r="AD150" i="1"/>
  <c r="AD142" i="1"/>
  <c r="AD134" i="1"/>
  <c r="AD126" i="1"/>
  <c r="AD118" i="1"/>
  <c r="AD415" i="1"/>
  <c r="AD407" i="1"/>
  <c r="AD399" i="1"/>
  <c r="AD391" i="1"/>
  <c r="AD383" i="1"/>
  <c r="AD375" i="1"/>
  <c r="AD367" i="1"/>
  <c r="AD351" i="1"/>
  <c r="AD343" i="1"/>
  <c r="AD335" i="1"/>
  <c r="AD328" i="1"/>
  <c r="AD320" i="1"/>
  <c r="AD312" i="1"/>
  <c r="AD304" i="1"/>
  <c r="AD288" i="1"/>
  <c r="AD280" i="1"/>
  <c r="AD272" i="1"/>
  <c r="AD264" i="1"/>
  <c r="AD256" i="1"/>
  <c r="AD248" i="1"/>
  <c r="AD240" i="1"/>
  <c r="AD224" i="1"/>
  <c r="AD216" i="1"/>
  <c r="AD208" i="1"/>
  <c r="AD200" i="1"/>
  <c r="AD192" i="1"/>
  <c r="AD184" i="1"/>
  <c r="AD176" i="1"/>
  <c r="AD168" i="1"/>
  <c r="AD160" i="1"/>
  <c r="AD152" i="1"/>
  <c r="AD144" i="1"/>
  <c r="AD136" i="1"/>
  <c r="AD128" i="1"/>
  <c r="AD120" i="1"/>
  <c r="AD420" i="1"/>
  <c r="AD412" i="1"/>
  <c r="AD404" i="1"/>
  <c r="AD396" i="1"/>
  <c r="AD388" i="1"/>
  <c r="AD380" i="1"/>
  <c r="AD372" i="1"/>
  <c r="AD364" i="1"/>
  <c r="AD356" i="1"/>
  <c r="AD348" i="1"/>
  <c r="AD340" i="1"/>
  <c r="AD325" i="1"/>
  <c r="AD317" i="1"/>
  <c r="AD309" i="1"/>
  <c r="AD301" i="1"/>
  <c r="AD293" i="1"/>
  <c r="AD285" i="1"/>
  <c r="AD277" i="1"/>
  <c r="AD269" i="1"/>
  <c r="AD261" i="1"/>
  <c r="AD253" i="1"/>
  <c r="AD245" i="1"/>
  <c r="AD409" i="1"/>
  <c r="AD401" i="1"/>
  <c r="AD393" i="1"/>
  <c r="AD385" i="1"/>
  <c r="AD377" i="1"/>
  <c r="AD369" i="1"/>
  <c r="AD361" i="1"/>
  <c r="AD353" i="1"/>
  <c r="AD345" i="1"/>
  <c r="AD337" i="1"/>
  <c r="AD330" i="1"/>
  <c r="AD322" i="1"/>
  <c r="AD314" i="1"/>
  <c r="AD306" i="1"/>
  <c r="AD298" i="1"/>
  <c r="AD290" i="1"/>
  <c r="AD282" i="1"/>
  <c r="AD154" i="1"/>
  <c r="AD146" i="1"/>
  <c r="AD138" i="1"/>
  <c r="AD130" i="1"/>
  <c r="AD122" i="1"/>
  <c r="AD263" i="1"/>
  <c r="AD255" i="1"/>
  <c r="AD247" i="1"/>
  <c r="AD239" i="1"/>
  <c r="AD231" i="1"/>
  <c r="AD223" i="1"/>
  <c r="AD215" i="1"/>
  <c r="AD199" i="1"/>
  <c r="AD191" i="1"/>
  <c r="AD143" i="1"/>
  <c r="AD419" i="1"/>
  <c r="AD403" i="1"/>
  <c r="AD395" i="1"/>
  <c r="AD387" i="1"/>
  <c r="AS387" i="1" s="1"/>
  <c r="AT387" i="1" s="1"/>
  <c r="AD379" i="1"/>
  <c r="AD371" i="1"/>
  <c r="AD363" i="1"/>
  <c r="AD355" i="1"/>
  <c r="AD339" i="1"/>
  <c r="AD332" i="1"/>
  <c r="AD324" i="1"/>
  <c r="AD316" i="1"/>
  <c r="AD308" i="1"/>
  <c r="AD300" i="1"/>
  <c r="AD292" i="1"/>
  <c r="AD276" i="1"/>
  <c r="AD268" i="1"/>
  <c r="AD260" i="1"/>
  <c r="AD252" i="1"/>
  <c r="AD244" i="1"/>
  <c r="AD236" i="1"/>
  <c r="AD228" i="1"/>
  <c r="AD212" i="1"/>
  <c r="AD204" i="1"/>
  <c r="AD196" i="1"/>
  <c r="AD188" i="1"/>
  <c r="AD180" i="1"/>
  <c r="AD172" i="1"/>
  <c r="AD164" i="1"/>
  <c r="AD156" i="1"/>
  <c r="AD148" i="1"/>
  <c r="AD132" i="1"/>
  <c r="AD124" i="1"/>
  <c r="AD116" i="1"/>
  <c r="AD108" i="1"/>
  <c r="AS108" i="1" s="1"/>
  <c r="AT108" i="1" s="1"/>
  <c r="AD92" i="1"/>
  <c r="AD76" i="1"/>
  <c r="AD68" i="1"/>
  <c r="AD44" i="1"/>
  <c r="AD36" i="1"/>
  <c r="AD28" i="1"/>
  <c r="AD408" i="1"/>
  <c r="AD400" i="1"/>
  <c r="AD392" i="1"/>
  <c r="AD384" i="1"/>
  <c r="AD376" i="1"/>
  <c r="AD368" i="1"/>
  <c r="AD360" i="1"/>
  <c r="AD352" i="1"/>
  <c r="AD344" i="1"/>
  <c r="AD336" i="1"/>
  <c r="AD329" i="1"/>
  <c r="AD321" i="1"/>
  <c r="AD313" i="1"/>
  <c r="AD305" i="1"/>
  <c r="AS305" i="1" s="1"/>
  <c r="AT305" i="1" s="1"/>
  <c r="AD297" i="1"/>
  <c r="AS297" i="1" s="1"/>
  <c r="AT297" i="1" s="1"/>
  <c r="AD289" i="1"/>
  <c r="AD281" i="1"/>
  <c r="AD273" i="1"/>
  <c r="AD265" i="1"/>
  <c r="AD257" i="1"/>
  <c r="AS257" i="1" s="1"/>
  <c r="AT257" i="1" s="1"/>
  <c r="AD249" i="1"/>
  <c r="AS249" i="1" s="1"/>
  <c r="AT249" i="1" s="1"/>
  <c r="AD241" i="1"/>
  <c r="AS241" i="1" s="1"/>
  <c r="AT241" i="1" s="1"/>
  <c r="AD233" i="1"/>
  <c r="AS233" i="1" s="1"/>
  <c r="AT233" i="1" s="1"/>
  <c r="AD225" i="1"/>
  <c r="AD217" i="1"/>
  <c r="AD209" i="1"/>
  <c r="AD201" i="1"/>
  <c r="AS201" i="1" s="1"/>
  <c r="AT201" i="1" s="1"/>
  <c r="AD193" i="1"/>
  <c r="AS193" i="1" s="1"/>
  <c r="AT193" i="1" s="1"/>
  <c r="AD185" i="1"/>
  <c r="AD177" i="1"/>
  <c r="AD169" i="1"/>
  <c r="AD110" i="1"/>
  <c r="AD102" i="1"/>
  <c r="AD94" i="1"/>
  <c r="AD86" i="1"/>
  <c r="AD78" i="1"/>
  <c r="AD70" i="1"/>
  <c r="AD62" i="1"/>
  <c r="AD54" i="1"/>
  <c r="AD46" i="1"/>
  <c r="AD38" i="1"/>
  <c r="AD30" i="1"/>
  <c r="AD99" i="1"/>
  <c r="AD91" i="1"/>
  <c r="AD83" i="1"/>
  <c r="AD75" i="1"/>
  <c r="AD67" i="1"/>
  <c r="AD59" i="1"/>
  <c r="AS59" i="1" s="1"/>
  <c r="AT59" i="1" s="1"/>
  <c r="AD51" i="1"/>
  <c r="AS51" i="1" s="1"/>
  <c r="AT51" i="1" s="1"/>
  <c r="AD43" i="1"/>
  <c r="AD35" i="1"/>
  <c r="AD27" i="1"/>
  <c r="AD109" i="1"/>
  <c r="AD77" i="1"/>
  <c r="AD45" i="1"/>
  <c r="AD114" i="1"/>
  <c r="AD106" i="1"/>
  <c r="AD98" i="1"/>
  <c r="AD90" i="1"/>
  <c r="AD82" i="1"/>
  <c r="AD74" i="1"/>
  <c r="AD66" i="1"/>
  <c r="AD58" i="1"/>
  <c r="AD50" i="1"/>
  <c r="AD42" i="1"/>
  <c r="AD34" i="1"/>
  <c r="AD26" i="1"/>
  <c r="AD47" i="1"/>
  <c r="AD39" i="1"/>
  <c r="AD84" i="1"/>
  <c r="AD60" i="1"/>
  <c r="AD52" i="1"/>
  <c r="I513" i="1"/>
  <c r="I529" i="1"/>
  <c r="I542" i="1"/>
  <c r="I18" i="1" s="1"/>
  <c r="I534" i="1"/>
  <c r="I526" i="1"/>
  <c r="I518" i="1"/>
  <c r="I510" i="1"/>
  <c r="I502" i="1"/>
  <c r="I494" i="1"/>
  <c r="I486" i="1"/>
  <c r="I478" i="1"/>
  <c r="I470" i="1"/>
  <c r="I462" i="1"/>
  <c r="I537" i="1"/>
  <c r="I541" i="1"/>
  <c r="I533" i="1"/>
  <c r="I525" i="1"/>
  <c r="I517" i="1"/>
  <c r="I509" i="1"/>
  <c r="I501" i="1"/>
  <c r="I493" i="1"/>
  <c r="I485" i="1"/>
  <c r="I477" i="1"/>
  <c r="I469" i="1"/>
  <c r="I540" i="1"/>
  <c r="I532" i="1"/>
  <c r="I523" i="1"/>
  <c r="I332" i="1"/>
  <c r="I324" i="1"/>
  <c r="I316" i="1"/>
  <c r="I308" i="1"/>
  <c r="I300" i="1"/>
  <c r="I292" i="1"/>
  <c r="I284" i="1"/>
  <c r="I276" i="1"/>
  <c r="I268" i="1"/>
  <c r="I260" i="1"/>
  <c r="I252" i="1"/>
  <c r="I244" i="1"/>
  <c r="I236" i="1"/>
  <c r="I228" i="1"/>
  <c r="I220" i="1"/>
  <c r="I212" i="1"/>
  <c r="I204" i="1"/>
  <c r="I196" i="1"/>
  <c r="I188" i="1"/>
  <c r="I180" i="1"/>
  <c r="I172" i="1"/>
  <c r="I164" i="1"/>
  <c r="I156" i="1"/>
  <c r="I148" i="1"/>
  <c r="I140" i="1"/>
  <c r="I132" i="1"/>
  <c r="I124" i="1"/>
  <c r="I116" i="1"/>
  <c r="I108" i="1"/>
  <c r="I539" i="1"/>
  <c r="I531" i="1"/>
  <c r="I515" i="1"/>
  <c r="I507" i="1"/>
  <c r="I499" i="1"/>
  <c r="I491" i="1"/>
  <c r="I483" i="1"/>
  <c r="I475" i="1"/>
  <c r="I467" i="1"/>
  <c r="I459" i="1"/>
  <c r="I451" i="1"/>
  <c r="I443" i="1"/>
  <c r="I435" i="1"/>
  <c r="I427" i="1"/>
  <c r="I419" i="1"/>
  <c r="I411" i="1"/>
  <c r="I403" i="1"/>
  <c r="I395" i="1"/>
  <c r="I387" i="1"/>
  <c r="I379" i="1"/>
  <c r="I371" i="1"/>
  <c r="I363" i="1"/>
  <c r="I355" i="1"/>
  <c r="I347" i="1"/>
  <c r="I339" i="1"/>
  <c r="I538" i="1"/>
  <c r="I530" i="1"/>
  <c r="I522" i="1"/>
  <c r="I514" i="1"/>
  <c r="I506" i="1"/>
  <c r="I498" i="1"/>
  <c r="I490" i="1"/>
  <c r="I482" i="1"/>
  <c r="I474" i="1"/>
  <c r="I466" i="1"/>
  <c r="I458" i="1"/>
  <c r="I450" i="1"/>
  <c r="I442" i="1"/>
  <c r="I434" i="1"/>
  <c r="I426" i="1"/>
  <c r="I418" i="1"/>
  <c r="I410" i="1"/>
  <c r="I402" i="1"/>
  <c r="I394" i="1"/>
  <c r="I386" i="1"/>
  <c r="I378" i="1"/>
  <c r="I370" i="1"/>
  <c r="I362" i="1"/>
  <c r="I354" i="1"/>
  <c r="I346" i="1"/>
  <c r="I338" i="1"/>
  <c r="I331" i="1"/>
  <c r="I323" i="1"/>
  <c r="I315" i="1"/>
  <c r="I307" i="1"/>
  <c r="I299" i="1"/>
  <c r="I291" i="1"/>
  <c r="I283" i="1"/>
  <c r="I275" i="1"/>
  <c r="I267" i="1"/>
  <c r="I259" i="1"/>
  <c r="I251" i="1"/>
  <c r="I243" i="1"/>
  <c r="I235" i="1"/>
  <c r="I227" i="1"/>
  <c r="I219" i="1"/>
  <c r="I211" i="1"/>
  <c r="I203" i="1"/>
  <c r="I195" i="1"/>
  <c r="I187" i="1"/>
  <c r="I179" i="1"/>
  <c r="I171" i="1"/>
  <c r="I163" i="1"/>
  <c r="I155" i="1"/>
  <c r="I147" i="1"/>
  <c r="I139" i="1"/>
  <c r="I131" i="1"/>
  <c r="I505" i="1"/>
  <c r="I497" i="1"/>
  <c r="I489" i="1"/>
  <c r="I481" i="1"/>
  <c r="I473" i="1"/>
  <c r="I465" i="1"/>
  <c r="I457" i="1"/>
  <c r="W457" i="1" s="1"/>
  <c r="I449" i="1"/>
  <c r="I441" i="1"/>
  <c r="I433" i="1"/>
  <c r="I425" i="1"/>
  <c r="I417" i="1"/>
  <c r="I409" i="1"/>
  <c r="I401" i="1"/>
  <c r="I393" i="1"/>
  <c r="I385" i="1"/>
  <c r="I377" i="1"/>
  <c r="I369" i="1"/>
  <c r="I361" i="1"/>
  <c r="I353" i="1"/>
  <c r="I345" i="1"/>
  <c r="I337" i="1"/>
  <c r="I330" i="1"/>
  <c r="I322" i="1"/>
  <c r="I314" i="1"/>
  <c r="I306" i="1"/>
  <c r="I298" i="1"/>
  <c r="I290" i="1"/>
  <c r="I282" i="1"/>
  <c r="I274" i="1"/>
  <c r="I266" i="1"/>
  <c r="I258" i="1"/>
  <c r="I250" i="1"/>
  <c r="I242" i="1"/>
  <c r="I234" i="1"/>
  <c r="I226" i="1"/>
  <c r="I218" i="1"/>
  <c r="I210" i="1"/>
  <c r="I202" i="1"/>
  <c r="I194" i="1"/>
  <c r="I186" i="1"/>
  <c r="I178" i="1"/>
  <c r="I170" i="1"/>
  <c r="I162" i="1"/>
  <c r="I154" i="1"/>
  <c r="I146" i="1"/>
  <c r="I138" i="1"/>
  <c r="I130" i="1"/>
  <c r="I122" i="1"/>
  <c r="I114" i="1"/>
  <c r="I106" i="1"/>
  <c r="I98" i="1"/>
  <c r="I90" i="1"/>
  <c r="I82" i="1"/>
  <c r="I74" i="1"/>
  <c r="I66" i="1"/>
  <c r="I58" i="1"/>
  <c r="I50" i="1"/>
  <c r="I42" i="1"/>
  <c r="W42" i="1" s="1"/>
  <c r="I34" i="1"/>
  <c r="I26" i="1"/>
  <c r="I24" i="1"/>
  <c r="I536" i="1"/>
  <c r="I528" i="1"/>
  <c r="I520" i="1"/>
  <c r="I512" i="1"/>
  <c r="I504" i="1"/>
  <c r="I496" i="1"/>
  <c r="I488" i="1"/>
  <c r="I480" i="1"/>
  <c r="I472" i="1"/>
  <c r="I464" i="1"/>
  <c r="I456" i="1"/>
  <c r="I448" i="1"/>
  <c r="I440" i="1"/>
  <c r="I432" i="1"/>
  <c r="I424" i="1"/>
  <c r="I416" i="1"/>
  <c r="I408" i="1"/>
  <c r="I400" i="1"/>
  <c r="I392" i="1"/>
  <c r="I384" i="1"/>
  <c r="I376" i="1"/>
  <c r="I368" i="1"/>
  <c r="I360" i="1"/>
  <c r="I352" i="1"/>
  <c r="I344" i="1"/>
  <c r="I336" i="1"/>
  <c r="I329" i="1"/>
  <c r="I321" i="1"/>
  <c r="I313" i="1"/>
  <c r="I305" i="1"/>
  <c r="I297" i="1"/>
  <c r="I289" i="1"/>
  <c r="I281" i="1"/>
  <c r="I273" i="1"/>
  <c r="I265" i="1"/>
  <c r="I257" i="1"/>
  <c r="I249" i="1"/>
  <c r="I241" i="1"/>
  <c r="I233" i="1"/>
  <c r="I225" i="1"/>
  <c r="I217" i="1"/>
  <c r="I209" i="1"/>
  <c r="I201" i="1"/>
  <c r="I193" i="1"/>
  <c r="I185" i="1"/>
  <c r="I177" i="1"/>
  <c r="I169" i="1"/>
  <c r="I161" i="1"/>
  <c r="I153" i="1"/>
  <c r="I145" i="1"/>
  <c r="I137" i="1"/>
  <c r="I129" i="1"/>
  <c r="I121" i="1"/>
  <c r="I543" i="1"/>
  <c r="I19" i="1" s="1"/>
  <c r="I5" i="1" s="1"/>
  <c r="I535" i="1"/>
  <c r="I527" i="1"/>
  <c r="I519" i="1"/>
  <c r="I511" i="1"/>
  <c r="I503" i="1"/>
  <c r="I495" i="1"/>
  <c r="I487" i="1"/>
  <c r="I479" i="1"/>
  <c r="I471" i="1"/>
  <c r="I463" i="1"/>
  <c r="I455" i="1"/>
  <c r="I447" i="1"/>
  <c r="I439" i="1"/>
  <c r="I431" i="1"/>
  <c r="I423" i="1"/>
  <c r="I415" i="1"/>
  <c r="I407" i="1"/>
  <c r="I399" i="1"/>
  <c r="I391" i="1"/>
  <c r="I383" i="1"/>
  <c r="I375" i="1"/>
  <c r="I367" i="1"/>
  <c r="I359" i="1"/>
  <c r="I343" i="1"/>
  <c r="I335" i="1"/>
  <c r="I328" i="1"/>
  <c r="I320" i="1"/>
  <c r="I312" i="1"/>
  <c r="I304" i="1"/>
  <c r="I296" i="1"/>
  <c r="I288" i="1"/>
  <c r="I280" i="1"/>
  <c r="I272" i="1"/>
  <c r="I264" i="1"/>
  <c r="I256" i="1"/>
  <c r="I248" i="1"/>
  <c r="I240" i="1"/>
  <c r="I232" i="1"/>
  <c r="I224" i="1"/>
  <c r="I216" i="1"/>
  <c r="I208" i="1"/>
  <c r="I200" i="1"/>
  <c r="I192" i="1"/>
  <c r="I184" i="1"/>
  <c r="I176" i="1"/>
  <c r="I168" i="1"/>
  <c r="I160" i="1"/>
  <c r="I152" i="1"/>
  <c r="I144" i="1"/>
  <c r="I136" i="1"/>
  <c r="I128" i="1"/>
  <c r="I120" i="1"/>
  <c r="I112" i="1"/>
  <c r="I104" i="1"/>
  <c r="I88" i="1"/>
  <c r="I80" i="1"/>
  <c r="I20" i="1"/>
  <c r="I6" i="1" s="1"/>
  <c r="I64" i="1"/>
  <c r="I56" i="1"/>
  <c r="I48" i="1"/>
  <c r="I40" i="1"/>
  <c r="I32" i="1"/>
  <c r="I454" i="1"/>
  <c r="I446" i="1"/>
  <c r="I438" i="1"/>
  <c r="I430" i="1"/>
  <c r="I422" i="1"/>
  <c r="I414" i="1"/>
  <c r="I406" i="1"/>
  <c r="I398" i="1"/>
  <c r="I390" i="1"/>
  <c r="I382" i="1"/>
  <c r="I374" i="1"/>
  <c r="I366" i="1"/>
  <c r="I358" i="1"/>
  <c r="I350" i="1"/>
  <c r="I342" i="1"/>
  <c r="I334" i="1"/>
  <c r="I327" i="1"/>
  <c r="I319" i="1"/>
  <c r="I311" i="1"/>
  <c r="I303" i="1"/>
  <c r="I295" i="1"/>
  <c r="I287" i="1"/>
  <c r="I279" i="1"/>
  <c r="I271" i="1"/>
  <c r="I263" i="1"/>
  <c r="I255" i="1"/>
  <c r="I247" i="1"/>
  <c r="I239" i="1"/>
  <c r="I231" i="1"/>
  <c r="I223" i="1"/>
  <c r="I215" i="1"/>
  <c r="I207" i="1"/>
  <c r="I199" i="1"/>
  <c r="I191" i="1"/>
  <c r="I183" i="1"/>
  <c r="I175" i="1"/>
  <c r="I167" i="1"/>
  <c r="I159" i="1"/>
  <c r="I151" i="1"/>
  <c r="I143" i="1"/>
  <c r="I135" i="1"/>
  <c r="I127" i="1"/>
  <c r="I119" i="1"/>
  <c r="I111" i="1"/>
  <c r="I103" i="1"/>
  <c r="I95" i="1"/>
  <c r="I87" i="1"/>
  <c r="I79" i="1"/>
  <c r="I63" i="1"/>
  <c r="I55" i="1"/>
  <c r="I47" i="1"/>
  <c r="I39" i="1"/>
  <c r="I31" i="1"/>
  <c r="U19" i="1"/>
  <c r="U5" i="1" s="1"/>
  <c r="I461" i="1"/>
  <c r="I453" i="1"/>
  <c r="I445" i="1"/>
  <c r="I437" i="1"/>
  <c r="I429" i="1"/>
  <c r="I421" i="1"/>
  <c r="I413" i="1"/>
  <c r="I405" i="1"/>
  <c r="I397" i="1"/>
  <c r="I389" i="1"/>
  <c r="I381" i="1"/>
  <c r="I373" i="1"/>
  <c r="I365" i="1"/>
  <c r="I357" i="1"/>
  <c r="I349" i="1"/>
  <c r="I341" i="1"/>
  <c r="I333" i="1"/>
  <c r="I326" i="1"/>
  <c r="I318" i="1"/>
  <c r="I310" i="1"/>
  <c r="I302" i="1"/>
  <c r="I294" i="1"/>
  <c r="I286" i="1"/>
  <c r="I278" i="1"/>
  <c r="I270" i="1"/>
  <c r="I262" i="1"/>
  <c r="I254" i="1"/>
  <c r="I246" i="1"/>
  <c r="I238" i="1"/>
  <c r="I230" i="1"/>
  <c r="I222" i="1"/>
  <c r="I214" i="1"/>
  <c r="I206" i="1"/>
  <c r="I198" i="1"/>
  <c r="I190" i="1"/>
  <c r="I182" i="1"/>
  <c r="I174" i="1"/>
  <c r="I166" i="1"/>
  <c r="I158" i="1"/>
  <c r="I150" i="1"/>
  <c r="I142" i="1"/>
  <c r="I134" i="1"/>
  <c r="I126" i="1"/>
  <c r="I118" i="1"/>
  <c r="I110" i="1"/>
  <c r="I102" i="1"/>
  <c r="I94" i="1"/>
  <c r="I86" i="1"/>
  <c r="I78" i="1"/>
  <c r="I70" i="1"/>
  <c r="I62" i="1"/>
  <c r="I54" i="1"/>
  <c r="I46" i="1"/>
  <c r="I38" i="1"/>
  <c r="I30" i="1"/>
  <c r="I100" i="1"/>
  <c r="I92" i="1"/>
  <c r="I84" i="1"/>
  <c r="I76" i="1"/>
  <c r="I68" i="1"/>
  <c r="I60" i="1"/>
  <c r="I52" i="1"/>
  <c r="I44" i="1"/>
  <c r="I36" i="1"/>
  <c r="I28" i="1"/>
  <c r="I123" i="1"/>
  <c r="I115" i="1"/>
  <c r="I113" i="1"/>
  <c r="I105" i="1"/>
  <c r="I97" i="1"/>
  <c r="I89" i="1"/>
  <c r="I81" i="1"/>
  <c r="W81" i="1" s="1"/>
  <c r="I73" i="1"/>
  <c r="W73" i="1" s="1"/>
  <c r="I65" i="1"/>
  <c r="I57" i="1"/>
  <c r="I49" i="1"/>
  <c r="I41" i="1"/>
  <c r="I33" i="1"/>
  <c r="I25" i="1"/>
  <c r="I107" i="1"/>
  <c r="W107" i="1" s="1"/>
  <c r="I99" i="1"/>
  <c r="W99" i="1" s="1"/>
  <c r="I91" i="1"/>
  <c r="I83" i="1"/>
  <c r="I75" i="1"/>
  <c r="I67" i="1"/>
  <c r="I59" i="1"/>
  <c r="I51" i="1"/>
  <c r="I43" i="1"/>
  <c r="I35" i="1"/>
  <c r="I27" i="1"/>
  <c r="W27" i="1" s="1"/>
  <c r="X99" i="1" l="1"/>
  <c r="X42" i="1"/>
  <c r="X27" i="1"/>
  <c r="X73" i="1"/>
  <c r="X81" i="1"/>
  <c r="X107" i="1"/>
  <c r="X457" i="1"/>
  <c r="AB4" i="1"/>
  <c r="AE4" i="1"/>
  <c r="AZ35" i="21"/>
  <c r="AY13" i="21"/>
  <c r="AZ13" i="21" s="1"/>
  <c r="AZ26" i="21"/>
  <c r="AY15" i="21"/>
  <c r="AZ15" i="21" s="1"/>
  <c r="AZ359" i="21"/>
  <c r="AY17" i="21"/>
  <c r="AZ25" i="21"/>
  <c r="AY10" i="21"/>
  <c r="AZ29" i="21"/>
  <c r="AY12" i="21"/>
  <c r="AZ12" i="21" s="1"/>
  <c r="AT17" i="21"/>
  <c r="AT10" i="21"/>
  <c r="AG3" i="21"/>
  <c r="AZ28" i="21"/>
  <c r="AY11" i="21"/>
  <c r="AZ11" i="21" s="1"/>
  <c r="AT542" i="21"/>
  <c r="AG18" i="21"/>
  <c r="AT18" i="21" s="1"/>
  <c r="AY542" i="21"/>
  <c r="AT543" i="21"/>
  <c r="AG19" i="21"/>
  <c r="AG5" i="21" s="1"/>
  <c r="AZ358" i="21"/>
  <c r="AY16" i="21"/>
  <c r="AZ16" i="21" s="1"/>
  <c r="AZ24" i="21"/>
  <c r="AY14" i="21"/>
  <c r="AZ14" i="21" s="1"/>
  <c r="AS217" i="1"/>
  <c r="AT217" i="1" s="1"/>
  <c r="J4" i="1"/>
  <c r="AS209" i="1"/>
  <c r="AT209" i="1" s="1"/>
  <c r="AC3" i="1"/>
  <c r="AC7" i="1" s="1"/>
  <c r="W202" i="1"/>
  <c r="W266" i="1"/>
  <c r="J3" i="1"/>
  <c r="H3" i="1"/>
  <c r="H7" i="1" s="1"/>
  <c r="G3" i="1"/>
  <c r="G7" i="1" s="1"/>
  <c r="AE3" i="1"/>
  <c r="AB3" i="1"/>
  <c r="AS101" i="1"/>
  <c r="AT101" i="1" s="1"/>
  <c r="AS355" i="1"/>
  <c r="AT355" i="1" s="1"/>
  <c r="W89" i="1"/>
  <c r="W91" i="1"/>
  <c r="AS289" i="1"/>
  <c r="AT289" i="1" s="1"/>
  <c r="AS38" i="1"/>
  <c r="AT38" i="1" s="1"/>
  <c r="AS256" i="1"/>
  <c r="AT256" i="1" s="1"/>
  <c r="AS288" i="1"/>
  <c r="AT288" i="1" s="1"/>
  <c r="U16" i="1"/>
  <c r="W43" i="1"/>
  <c r="AS270" i="1"/>
  <c r="AT270" i="1" s="1"/>
  <c r="AS265" i="1"/>
  <c r="AT265" i="1" s="1"/>
  <c r="AS109" i="1"/>
  <c r="AT109" i="1" s="1"/>
  <c r="AS372" i="1"/>
  <c r="AT372" i="1" s="1"/>
  <c r="AS431" i="1"/>
  <c r="AT431" i="1" s="1"/>
  <c r="AS156" i="1"/>
  <c r="AT156" i="1" s="1"/>
  <c r="AS69" i="1"/>
  <c r="AT69" i="1" s="1"/>
  <c r="AS463" i="1"/>
  <c r="AT463" i="1" s="1"/>
  <c r="AS46" i="1"/>
  <c r="AT46" i="1" s="1"/>
  <c r="AS264" i="1"/>
  <c r="AT264" i="1" s="1"/>
  <c r="AS419" i="1"/>
  <c r="AT419" i="1" s="1"/>
  <c r="AS495" i="1"/>
  <c r="AS527" i="1"/>
  <c r="AT527" i="1" s="1"/>
  <c r="AS50" i="1"/>
  <c r="AT50" i="1" s="1"/>
  <c r="AS292" i="1"/>
  <c r="AT292" i="1" s="1"/>
  <c r="AS110" i="1"/>
  <c r="AT110" i="1" s="1"/>
  <c r="AS440" i="1"/>
  <c r="AS78" i="1"/>
  <c r="AT78" i="1" s="1"/>
  <c r="AS472" i="1"/>
  <c r="AT472" i="1" s="1"/>
  <c r="AS504" i="1"/>
  <c r="AS191" i="1"/>
  <c r="AT191" i="1" s="1"/>
  <c r="AS77" i="1"/>
  <c r="AT77" i="1" s="1"/>
  <c r="AS30" i="1"/>
  <c r="AT30" i="1" s="1"/>
  <c r="AS313" i="1"/>
  <c r="AT313" i="1" s="1"/>
  <c r="AS199" i="1"/>
  <c r="AT199" i="1" s="1"/>
  <c r="AS248" i="1"/>
  <c r="AT248" i="1" s="1"/>
  <c r="AS280" i="1"/>
  <c r="AT280" i="1" s="1"/>
  <c r="AS476" i="1"/>
  <c r="AT476" i="1" s="1"/>
  <c r="AS508" i="1"/>
  <c r="AT508" i="1" s="1"/>
  <c r="AS540" i="1"/>
  <c r="AT540" i="1" s="1"/>
  <c r="AS300" i="1"/>
  <c r="AT300" i="1" s="1"/>
  <c r="AS54" i="1"/>
  <c r="AT54" i="1" s="1"/>
  <c r="AS86" i="1"/>
  <c r="AT86" i="1" s="1"/>
  <c r="AQ20" i="1"/>
  <c r="AQ6" i="1" s="1"/>
  <c r="U11" i="1"/>
  <c r="AQ10" i="1"/>
  <c r="AQ16" i="1"/>
  <c r="AS230" i="1"/>
  <c r="AT230" i="1" s="1"/>
  <c r="AC21" i="1"/>
  <c r="AS332" i="1"/>
  <c r="AT332" i="1" s="1"/>
  <c r="AB21" i="1"/>
  <c r="AE21" i="1"/>
  <c r="AQ11" i="1"/>
  <c r="W75" i="1"/>
  <c r="AS363" i="1"/>
  <c r="AT363" i="1" s="1"/>
  <c r="AS395" i="1"/>
  <c r="AT395" i="1" s="1"/>
  <c r="AS293" i="1"/>
  <c r="AT293" i="1" s="1"/>
  <c r="AD13" i="1"/>
  <c r="U10" i="1"/>
  <c r="W35" i="1"/>
  <c r="I13" i="1"/>
  <c r="U15" i="1"/>
  <c r="AS26" i="1"/>
  <c r="AT26" i="1" s="1"/>
  <c r="AD15" i="1"/>
  <c r="AS223" i="1"/>
  <c r="AT223" i="1" s="1"/>
  <c r="AS255" i="1"/>
  <c r="AT255" i="1" s="1"/>
  <c r="AS414" i="1"/>
  <c r="AT414" i="1" s="1"/>
  <c r="AS136" i="1"/>
  <c r="AT136" i="1" s="1"/>
  <c r="AS168" i="1"/>
  <c r="AT168" i="1" s="1"/>
  <c r="AS200" i="1"/>
  <c r="AT200" i="1" s="1"/>
  <c r="AS383" i="1"/>
  <c r="AS142" i="1"/>
  <c r="AT142" i="1" s="1"/>
  <c r="AS468" i="1"/>
  <c r="AT468" i="1" s="1"/>
  <c r="AS500" i="1"/>
  <c r="AT500" i="1" s="1"/>
  <c r="AS532" i="1"/>
  <c r="AS61" i="1"/>
  <c r="AT61" i="1" s="1"/>
  <c r="AD14" i="1"/>
  <c r="AQ14" i="1"/>
  <c r="I11" i="1"/>
  <c r="U20" i="1"/>
  <c r="U6" i="1" s="1"/>
  <c r="I14" i="1"/>
  <c r="I15" i="1"/>
  <c r="W25" i="1"/>
  <c r="I10" i="1"/>
  <c r="I17" i="1"/>
  <c r="I4" i="1" s="1"/>
  <c r="AS34" i="1"/>
  <c r="AT34" i="1" s="1"/>
  <c r="AS351" i="1"/>
  <c r="AT351" i="1" s="1"/>
  <c r="AS307" i="1"/>
  <c r="AT307" i="1" s="1"/>
  <c r="AS338" i="1"/>
  <c r="AT338" i="1" s="1"/>
  <c r="AS370" i="1"/>
  <c r="AT370" i="1" s="1"/>
  <c r="AS402" i="1"/>
  <c r="AD10" i="1"/>
  <c r="U12" i="1"/>
  <c r="U14" i="1"/>
  <c r="U17" i="1"/>
  <c r="U4" i="1" s="1"/>
  <c r="AD16" i="1"/>
  <c r="I12" i="1"/>
  <c r="AQ13" i="1"/>
  <c r="AD11" i="1"/>
  <c r="I16" i="1"/>
  <c r="AQ12" i="1"/>
  <c r="AQ15" i="1"/>
  <c r="J21" i="1"/>
  <c r="U13" i="1"/>
  <c r="AD17" i="1"/>
  <c r="AD4" i="1" s="1"/>
  <c r="AD12" i="1"/>
  <c r="H21" i="1"/>
  <c r="AQ17" i="1"/>
  <c r="AQ4" i="1" s="1"/>
  <c r="G21" i="1"/>
  <c r="W59" i="1"/>
  <c r="W33" i="1"/>
  <c r="W97" i="1"/>
  <c r="AS231" i="1"/>
  <c r="AT231" i="1" s="1"/>
  <c r="AS263" i="1"/>
  <c r="AT263" i="1" s="1"/>
  <c r="AS118" i="1"/>
  <c r="AT118" i="1" s="1"/>
  <c r="AS150" i="1"/>
  <c r="AT150" i="1" s="1"/>
  <c r="AS455" i="1"/>
  <c r="AT455" i="1" s="1"/>
  <c r="AS106" i="1"/>
  <c r="AT106" i="1" s="1"/>
  <c r="AS352" i="1"/>
  <c r="AT352" i="1" s="1"/>
  <c r="AS116" i="1"/>
  <c r="AT116" i="1" s="1"/>
  <c r="W115" i="1"/>
  <c r="W51" i="1"/>
  <c r="AS422" i="1"/>
  <c r="AT422" i="1" s="1"/>
  <c r="AS253" i="1"/>
  <c r="AT253" i="1" s="1"/>
  <c r="AS285" i="1"/>
  <c r="AT285" i="1" s="1"/>
  <c r="AS427" i="1"/>
  <c r="AT427" i="1" s="1"/>
  <c r="AS459" i="1"/>
  <c r="AT459" i="1" s="1"/>
  <c r="AS491" i="1"/>
  <c r="AT491" i="1" s="1"/>
  <c r="AS523" i="1"/>
  <c r="AS128" i="1"/>
  <c r="AT128" i="1" s="1"/>
  <c r="AS160" i="1"/>
  <c r="AT160" i="1" s="1"/>
  <c r="AS192" i="1"/>
  <c r="AT192" i="1" s="1"/>
  <c r="AS224" i="1"/>
  <c r="AT224" i="1" s="1"/>
  <c r="AS138" i="1"/>
  <c r="AT138" i="1" s="1"/>
  <c r="AS434" i="1"/>
  <c r="AT434" i="1" s="1"/>
  <c r="AS487" i="1"/>
  <c r="AT487" i="1" s="1"/>
  <c r="AS519" i="1"/>
  <c r="AT519" i="1" s="1"/>
  <c r="AS466" i="1"/>
  <c r="AS498" i="1"/>
  <c r="AT498" i="1" s="1"/>
  <c r="AS530" i="1"/>
  <c r="AT530" i="1" s="1"/>
  <c r="AS391" i="1"/>
  <c r="AT391" i="1" s="1"/>
  <c r="AS328" i="1"/>
  <c r="AT328" i="1" s="1"/>
  <c r="AS528" i="1"/>
  <c r="AT528" i="1" s="1"/>
  <c r="AS93" i="1"/>
  <c r="AT93" i="1" s="1"/>
  <c r="AS439" i="1"/>
  <c r="AT439" i="1" s="1"/>
  <c r="AS425" i="1"/>
  <c r="AT425" i="1" s="1"/>
  <c r="AS457" i="1"/>
  <c r="AT457" i="1" s="1"/>
  <c r="AS423" i="1"/>
  <c r="AT423" i="1" s="1"/>
  <c r="W41" i="1"/>
  <c r="W105" i="1"/>
  <c r="AS348" i="1"/>
  <c r="AT348" i="1" s="1"/>
  <c r="AS380" i="1"/>
  <c r="AT380" i="1" s="1"/>
  <c r="AS144" i="1"/>
  <c r="AT144" i="1" s="1"/>
  <c r="AS176" i="1"/>
  <c r="AT176" i="1" s="1"/>
  <c r="AS208" i="1"/>
  <c r="AT208" i="1" s="1"/>
  <c r="AS444" i="1"/>
  <c r="AT444" i="1" s="1"/>
  <c r="W85" i="1"/>
  <c r="AS62" i="1"/>
  <c r="AT62" i="1" s="1"/>
  <c r="AS94" i="1"/>
  <c r="AT94" i="1" s="1"/>
  <c r="AS146" i="1"/>
  <c r="AT146" i="1" s="1"/>
  <c r="AS393" i="1"/>
  <c r="AT393" i="1" s="1"/>
  <c r="AS420" i="1"/>
  <c r="AT420" i="1" s="1"/>
  <c r="AS442" i="1"/>
  <c r="AT442" i="1" s="1"/>
  <c r="AS474" i="1"/>
  <c r="AT474" i="1" s="1"/>
  <c r="AS506" i="1"/>
  <c r="AS60" i="1"/>
  <c r="AT60" i="1" s="1"/>
  <c r="AS74" i="1"/>
  <c r="AT74" i="1" s="1"/>
  <c r="AS180" i="1"/>
  <c r="AT180" i="1" s="1"/>
  <c r="AS239" i="1"/>
  <c r="AT239" i="1" s="1"/>
  <c r="AS388" i="1"/>
  <c r="AT388" i="1" s="1"/>
  <c r="AS126" i="1"/>
  <c r="AT126" i="1" s="1"/>
  <c r="AS158" i="1"/>
  <c r="AT158" i="1" s="1"/>
  <c r="AS433" i="1"/>
  <c r="AS465" i="1"/>
  <c r="AT465" i="1" s="1"/>
  <c r="AS325" i="1"/>
  <c r="AT325" i="1" s="1"/>
  <c r="AS367" i="1"/>
  <c r="AT367" i="1" s="1"/>
  <c r="AS432" i="1"/>
  <c r="AT432" i="1" s="1"/>
  <c r="AS464" i="1"/>
  <c r="AT464" i="1" s="1"/>
  <c r="AS496" i="1"/>
  <c r="AT496" i="1" s="1"/>
  <c r="AS471" i="1"/>
  <c r="AT471" i="1" s="1"/>
  <c r="AS503" i="1"/>
  <c r="AT503" i="1" s="1"/>
  <c r="AS535" i="1"/>
  <c r="AT535" i="1" s="1"/>
  <c r="W123" i="1"/>
  <c r="AS114" i="1"/>
  <c r="AT114" i="1" s="1"/>
  <c r="AS364" i="1"/>
  <c r="AT364" i="1" s="1"/>
  <c r="AS345" i="1"/>
  <c r="AT345" i="1" s="1"/>
  <c r="AS377" i="1"/>
  <c r="AT377" i="1" s="1"/>
  <c r="AS304" i="1"/>
  <c r="AT304" i="1" s="1"/>
  <c r="AS536" i="1"/>
  <c r="AT536" i="1" s="1"/>
  <c r="AS543" i="1"/>
  <c r="AS90" i="1"/>
  <c r="AT90" i="1" s="1"/>
  <c r="AS340" i="1"/>
  <c r="AT340" i="1" s="1"/>
  <c r="AS167" i="1"/>
  <c r="AT167" i="1" s="1"/>
  <c r="AS312" i="1"/>
  <c r="AT312" i="1" s="1"/>
  <c r="W57" i="1"/>
  <c r="AS177" i="1"/>
  <c r="AT177" i="1" s="1"/>
  <c r="AS120" i="1"/>
  <c r="AT120" i="1" s="1"/>
  <c r="AS152" i="1"/>
  <c r="AT152" i="1" s="1"/>
  <c r="AS184" i="1"/>
  <c r="AT184" i="1" s="1"/>
  <c r="AS216" i="1"/>
  <c r="AT216" i="1" s="1"/>
  <c r="AS190" i="1"/>
  <c r="AT190" i="1" s="1"/>
  <c r="AS70" i="1"/>
  <c r="AT70" i="1" s="1"/>
  <c r="AS102" i="1"/>
  <c r="AT102" i="1" s="1"/>
  <c r="AS122" i="1"/>
  <c r="AT122" i="1" s="1"/>
  <c r="AS154" i="1"/>
  <c r="AT154" i="1" s="1"/>
  <c r="AS418" i="1"/>
  <c r="AT418" i="1" s="1"/>
  <c r="AS450" i="1"/>
  <c r="AT450" i="1" s="1"/>
  <c r="AS482" i="1"/>
  <c r="AT482" i="1" s="1"/>
  <c r="AS514" i="1"/>
  <c r="AT514" i="1" s="1"/>
  <c r="AS82" i="1"/>
  <c r="AT82" i="1" s="1"/>
  <c r="AS215" i="1"/>
  <c r="AT215" i="1" s="1"/>
  <c r="AS247" i="1"/>
  <c r="AT247" i="1" s="1"/>
  <c r="AS375" i="1"/>
  <c r="AT375" i="1" s="1"/>
  <c r="AS407" i="1"/>
  <c r="AT407" i="1" s="1"/>
  <c r="AS134" i="1"/>
  <c r="AT134" i="1" s="1"/>
  <c r="AS428" i="1"/>
  <c r="AT428" i="1" s="1"/>
  <c r="AS460" i="1"/>
  <c r="AT460" i="1" s="1"/>
  <c r="AS481" i="1"/>
  <c r="AT481" i="1" s="1"/>
  <c r="AS513" i="1"/>
  <c r="AT513" i="1" s="1"/>
  <c r="AS343" i="1"/>
  <c r="AT343" i="1" s="1"/>
  <c r="AS449" i="1"/>
  <c r="AT449" i="1" s="1"/>
  <c r="AS273" i="1"/>
  <c r="AT273" i="1" s="1"/>
  <c r="AS336" i="1"/>
  <c r="AT336" i="1" s="1"/>
  <c r="AS309" i="1"/>
  <c r="AT309" i="1" s="1"/>
  <c r="AS448" i="1"/>
  <c r="AS480" i="1"/>
  <c r="AT480" i="1" s="1"/>
  <c r="AS512" i="1"/>
  <c r="AT512" i="1" s="1"/>
  <c r="AS451" i="1"/>
  <c r="AS483" i="1"/>
  <c r="AT483" i="1" s="1"/>
  <c r="AS515" i="1"/>
  <c r="AT515" i="1" s="1"/>
  <c r="AS489" i="1"/>
  <c r="AT489" i="1" s="1"/>
  <c r="AS521" i="1"/>
  <c r="AT521" i="1" s="1"/>
  <c r="W60" i="1"/>
  <c r="W168" i="1"/>
  <c r="W232" i="1"/>
  <c r="W296" i="1"/>
  <c r="W34" i="1"/>
  <c r="W146" i="1"/>
  <c r="W218" i="1"/>
  <c r="W290" i="1"/>
  <c r="W401" i="1"/>
  <c r="W473" i="1"/>
  <c r="W529" i="1"/>
  <c r="AS344" i="1"/>
  <c r="AT344" i="1" s="1"/>
  <c r="AS376" i="1"/>
  <c r="AT376" i="1" s="1"/>
  <c r="AS408" i="1"/>
  <c r="AT408" i="1" s="1"/>
  <c r="AS244" i="1"/>
  <c r="AT244" i="1" s="1"/>
  <c r="AS317" i="1"/>
  <c r="AT317" i="1" s="1"/>
  <c r="AS320" i="1"/>
  <c r="AT320" i="1" s="1"/>
  <c r="AS424" i="1"/>
  <c r="AT424" i="1" s="1"/>
  <c r="AS456" i="1"/>
  <c r="AT456" i="1" s="1"/>
  <c r="AS488" i="1"/>
  <c r="AT488" i="1" s="1"/>
  <c r="AS520" i="1"/>
  <c r="AT520" i="1" s="1"/>
  <c r="AS538" i="1"/>
  <c r="AT538" i="1" s="1"/>
  <c r="W55" i="1"/>
  <c r="W119" i="1"/>
  <c r="W183" i="1"/>
  <c r="W247" i="1"/>
  <c r="W311" i="1"/>
  <c r="W112" i="1"/>
  <c r="W176" i="1"/>
  <c r="W240" i="1"/>
  <c r="W304" i="1"/>
  <c r="W440" i="1"/>
  <c r="W504" i="1"/>
  <c r="AU504" i="1" s="1"/>
  <c r="W139" i="1"/>
  <c r="W203" i="1"/>
  <c r="W267" i="1"/>
  <c r="W331" i="1"/>
  <c r="W394" i="1"/>
  <c r="W458" i="1"/>
  <c r="W522" i="1"/>
  <c r="AS42" i="1"/>
  <c r="AT42" i="1" s="1"/>
  <c r="AS27" i="1"/>
  <c r="AT27" i="1" s="1"/>
  <c r="AS148" i="1"/>
  <c r="AT148" i="1" s="1"/>
  <c r="AS212" i="1"/>
  <c r="AT212" i="1" s="1"/>
  <c r="AS143" i="1"/>
  <c r="AT143" i="1" s="1"/>
  <c r="AS484" i="1"/>
  <c r="AT484" i="1" s="1"/>
  <c r="AS516" i="1"/>
  <c r="AT516" i="1" s="1"/>
  <c r="AS85" i="1"/>
  <c r="AT85" i="1" s="1"/>
  <c r="AS315" i="1"/>
  <c r="AT315" i="1" s="1"/>
  <c r="AS346" i="1"/>
  <c r="AT346" i="1" s="1"/>
  <c r="AS378" i="1"/>
  <c r="AS410" i="1"/>
  <c r="AT410" i="1" s="1"/>
  <c r="AS384" i="1"/>
  <c r="AT384" i="1" s="1"/>
  <c r="W50" i="1"/>
  <c r="W122" i="1"/>
  <c r="W194" i="1"/>
  <c r="W234" i="1"/>
  <c r="W306" i="1"/>
  <c r="W377" i="1"/>
  <c r="W449" i="1"/>
  <c r="AS83" i="1"/>
  <c r="AT83" i="1" s="1"/>
  <c r="AS185" i="1"/>
  <c r="AT185" i="1" s="1"/>
  <c r="AS188" i="1"/>
  <c r="AT188" i="1" s="1"/>
  <c r="AS492" i="1"/>
  <c r="AT492" i="1" s="1"/>
  <c r="AS524" i="1"/>
  <c r="AS47" i="1"/>
  <c r="AT47" i="1" s="1"/>
  <c r="AS91" i="1"/>
  <c r="AT91" i="1" s="1"/>
  <c r="AS130" i="1"/>
  <c r="AT130" i="1" s="1"/>
  <c r="AS282" i="1"/>
  <c r="AT282" i="1" s="1"/>
  <c r="AS314" i="1"/>
  <c r="AT314" i="1" s="1"/>
  <c r="AS301" i="1"/>
  <c r="AT301" i="1" s="1"/>
  <c r="AS443" i="1"/>
  <c r="AT443" i="1" s="1"/>
  <c r="AS475" i="1"/>
  <c r="AT475" i="1" s="1"/>
  <c r="AS507" i="1"/>
  <c r="AT507" i="1" s="1"/>
  <c r="AS426" i="1"/>
  <c r="AT426" i="1" s="1"/>
  <c r="AS458" i="1"/>
  <c r="AT458" i="1" s="1"/>
  <c r="AS196" i="1"/>
  <c r="AT196" i="1" s="1"/>
  <c r="W68" i="1"/>
  <c r="W40" i="1"/>
  <c r="W439" i="1"/>
  <c r="W503" i="1"/>
  <c r="W114" i="1"/>
  <c r="W186" i="1"/>
  <c r="W65" i="1"/>
  <c r="AS75" i="1"/>
  <c r="AT75" i="1" s="1"/>
  <c r="AS252" i="1"/>
  <c r="AT252" i="1" s="1"/>
  <c r="AS324" i="1"/>
  <c r="AT324" i="1" s="1"/>
  <c r="AS306" i="1"/>
  <c r="AT306" i="1" s="1"/>
  <c r="AS337" i="1"/>
  <c r="AT337" i="1" s="1"/>
  <c r="AS369" i="1"/>
  <c r="AT369" i="1" s="1"/>
  <c r="AS401" i="1"/>
  <c r="AT401" i="1" s="1"/>
  <c r="AS261" i="1"/>
  <c r="AT261" i="1" s="1"/>
  <c r="AS399" i="1"/>
  <c r="AT399" i="1" s="1"/>
  <c r="AS497" i="1"/>
  <c r="AT497" i="1" s="1"/>
  <c r="AS529" i="1"/>
  <c r="AT529" i="1" s="1"/>
  <c r="AS279" i="1"/>
  <c r="AT279" i="1" s="1"/>
  <c r="W274" i="1"/>
  <c r="W345" i="1"/>
  <c r="W417" i="1"/>
  <c r="AS43" i="1"/>
  <c r="AT43" i="1" s="1"/>
  <c r="AS225" i="1"/>
  <c r="AT225" i="1" s="1"/>
  <c r="AS329" i="1"/>
  <c r="AT329" i="1" s="1"/>
  <c r="AS228" i="1"/>
  <c r="AT228" i="1" s="1"/>
  <c r="AS260" i="1"/>
  <c r="AT260" i="1" s="1"/>
  <c r="AS409" i="1"/>
  <c r="AT409" i="1" s="1"/>
  <c r="AS269" i="1"/>
  <c r="AT269" i="1" s="1"/>
  <c r="AS335" i="1"/>
  <c r="AT335" i="1" s="1"/>
  <c r="AS435" i="1"/>
  <c r="AT435" i="1" s="1"/>
  <c r="AS467" i="1"/>
  <c r="AT467" i="1" s="1"/>
  <c r="AS499" i="1"/>
  <c r="AT499" i="1" s="1"/>
  <c r="AS164" i="1"/>
  <c r="AT164" i="1" s="1"/>
  <c r="AS404" i="1"/>
  <c r="AT404" i="1" s="1"/>
  <c r="AS368" i="1"/>
  <c r="AT368" i="1" s="1"/>
  <c r="AS400" i="1"/>
  <c r="AT400" i="1" s="1"/>
  <c r="AS132" i="1"/>
  <c r="AT132" i="1" s="1"/>
  <c r="AS379" i="1"/>
  <c r="AT379" i="1" s="1"/>
  <c r="AS415" i="1"/>
  <c r="AT415" i="1" s="1"/>
  <c r="AS53" i="1"/>
  <c r="AT53" i="1" s="1"/>
  <c r="W66" i="1"/>
  <c r="W178" i="1"/>
  <c r="W250" i="1"/>
  <c r="W322" i="1"/>
  <c r="W433" i="1"/>
  <c r="W505" i="1"/>
  <c r="AS52" i="1"/>
  <c r="AT52" i="1" s="1"/>
  <c r="AS66" i="1"/>
  <c r="AT66" i="1" s="1"/>
  <c r="AS98" i="1"/>
  <c r="AT98" i="1" s="1"/>
  <c r="AS169" i="1"/>
  <c r="AT169" i="1" s="1"/>
  <c r="AS412" i="1"/>
  <c r="AT412" i="1" s="1"/>
  <c r="AS240" i="1"/>
  <c r="AT240" i="1" s="1"/>
  <c r="AS272" i="1"/>
  <c r="AT272" i="1" s="1"/>
  <c r="AS24" i="1"/>
  <c r="AT24" i="1" s="1"/>
  <c r="AS436" i="1"/>
  <c r="AT436" i="1" s="1"/>
  <c r="AS447" i="1"/>
  <c r="AT447" i="1" s="1"/>
  <c r="AS331" i="1"/>
  <c r="AT331" i="1" s="1"/>
  <c r="AS183" i="1"/>
  <c r="AT183" i="1" s="1"/>
  <c r="AS479" i="1"/>
  <c r="AT479" i="1" s="1"/>
  <c r="AS511" i="1"/>
  <c r="AT511" i="1" s="1"/>
  <c r="AS490" i="1"/>
  <c r="AT490" i="1" s="1"/>
  <c r="AS522" i="1"/>
  <c r="AT522" i="1" s="1"/>
  <c r="AS316" i="1"/>
  <c r="AT316" i="1" s="1"/>
  <c r="AS298" i="1"/>
  <c r="AT298" i="1" s="1"/>
  <c r="AS330" i="1"/>
  <c r="AT330" i="1" s="1"/>
  <c r="AS361" i="1"/>
  <c r="AT361" i="1" s="1"/>
  <c r="W83" i="1"/>
  <c r="W46" i="1"/>
  <c r="W375" i="1"/>
  <c r="W258" i="1"/>
  <c r="W369" i="1"/>
  <c r="W441" i="1"/>
  <c r="W26" i="1"/>
  <c r="W210" i="1"/>
  <c r="W282" i="1"/>
  <c r="W353" i="1"/>
  <c r="W465" i="1"/>
  <c r="AS542" i="1"/>
  <c r="W38" i="1"/>
  <c r="W102" i="1"/>
  <c r="W166" i="1"/>
  <c r="W230" i="1"/>
  <c r="W294" i="1"/>
  <c r="W357" i="1"/>
  <c r="X357" i="1" s="1"/>
  <c r="W421" i="1"/>
  <c r="W104" i="1"/>
  <c r="W367" i="1"/>
  <c r="W431" i="1"/>
  <c r="W495" i="1"/>
  <c r="AU495" i="1" s="1"/>
  <c r="W177" i="1"/>
  <c r="W241" i="1"/>
  <c r="W305" i="1"/>
  <c r="W77" i="1"/>
  <c r="AS37" i="1"/>
  <c r="AT37" i="1" s="1"/>
  <c r="W110" i="1"/>
  <c r="W174" i="1"/>
  <c r="W238" i="1"/>
  <c r="W302" i="1"/>
  <c r="W365" i="1"/>
  <c r="W429" i="1"/>
  <c r="W121" i="1"/>
  <c r="W185" i="1"/>
  <c r="W249" i="1"/>
  <c r="W313" i="1"/>
  <c r="W376" i="1"/>
  <c r="W298" i="1"/>
  <c r="W379" i="1"/>
  <c r="W443" i="1"/>
  <c r="W507" i="1"/>
  <c r="W124" i="1"/>
  <c r="W188" i="1"/>
  <c r="W252" i="1"/>
  <c r="W316" i="1"/>
  <c r="W485" i="1"/>
  <c r="AS28" i="1"/>
  <c r="AT28" i="1" s="1"/>
  <c r="AS254" i="1"/>
  <c r="AT254" i="1" s="1"/>
  <c r="AS115" i="1"/>
  <c r="AT115" i="1" s="1"/>
  <c r="AS147" i="1"/>
  <c r="AT147" i="1" s="1"/>
  <c r="AS179" i="1"/>
  <c r="AT179" i="1" s="1"/>
  <c r="AS211" i="1"/>
  <c r="AT211" i="1" s="1"/>
  <c r="AS243" i="1"/>
  <c r="AT243" i="1" s="1"/>
  <c r="AS275" i="1"/>
  <c r="AT275" i="1" s="1"/>
  <c r="AS25" i="1"/>
  <c r="AT25" i="1" s="1"/>
  <c r="AS140" i="1"/>
  <c r="AT140" i="1" s="1"/>
  <c r="AS437" i="1"/>
  <c r="AT437" i="1" s="1"/>
  <c r="AS539" i="1"/>
  <c r="AT539" i="1" s="1"/>
  <c r="W149" i="1"/>
  <c r="W213" i="1"/>
  <c r="W277" i="1"/>
  <c r="W340" i="1"/>
  <c r="W404" i="1"/>
  <c r="W468" i="1"/>
  <c r="AS79" i="1"/>
  <c r="AT79" i="1" s="1"/>
  <c r="AS446" i="1"/>
  <c r="AT446" i="1" s="1"/>
  <c r="AS478" i="1"/>
  <c r="AT478" i="1" s="1"/>
  <c r="AS510" i="1"/>
  <c r="AT510" i="1" s="1"/>
  <c r="AS80" i="1"/>
  <c r="AT80" i="1" s="1"/>
  <c r="AS112" i="1"/>
  <c r="AT112" i="1" s="1"/>
  <c r="AS57" i="1"/>
  <c r="AT57" i="1" s="1"/>
  <c r="AS89" i="1"/>
  <c r="AT89" i="1" s="1"/>
  <c r="AS121" i="1"/>
  <c r="AT121" i="1" s="1"/>
  <c r="AS153" i="1"/>
  <c r="AT153" i="1" s="1"/>
  <c r="W62" i="1"/>
  <c r="W126" i="1"/>
  <c r="W190" i="1"/>
  <c r="W254" i="1"/>
  <c r="W318" i="1"/>
  <c r="W37" i="1"/>
  <c r="W70" i="1"/>
  <c r="W134" i="1"/>
  <c r="W198" i="1"/>
  <c r="W262" i="1"/>
  <c r="W326" i="1"/>
  <c r="W389" i="1"/>
  <c r="W453" i="1"/>
  <c r="W79" i="1"/>
  <c r="W143" i="1"/>
  <c r="W207" i="1"/>
  <c r="W271" i="1"/>
  <c r="AS534" i="1"/>
  <c r="AT534" i="1" s="1"/>
  <c r="W109" i="1"/>
  <c r="W438" i="1"/>
  <c r="AS286" i="1"/>
  <c r="AT286" i="1" s="1"/>
  <c r="AS149" i="1"/>
  <c r="AT149" i="1" s="1"/>
  <c r="W76" i="1"/>
  <c r="W54" i="1"/>
  <c r="W118" i="1"/>
  <c r="W182" i="1"/>
  <c r="W246" i="1"/>
  <c r="W310" i="1"/>
  <c r="W373" i="1"/>
  <c r="W437" i="1"/>
  <c r="W63" i="1"/>
  <c r="W127" i="1"/>
  <c r="W191" i="1"/>
  <c r="W255" i="1"/>
  <c r="W319" i="1"/>
  <c r="W382" i="1"/>
  <c r="AS181" i="1"/>
  <c r="AT181" i="1" s="1"/>
  <c r="W84" i="1"/>
  <c r="W381" i="1"/>
  <c r="W445" i="1"/>
  <c r="W135" i="1"/>
  <c r="W199" i="1"/>
  <c r="W263" i="1"/>
  <c r="W327" i="1"/>
  <c r="W390" i="1"/>
  <c r="W454" i="1"/>
  <c r="AS67" i="1"/>
  <c r="AT67" i="1" s="1"/>
  <c r="W28" i="1"/>
  <c r="W36" i="1"/>
  <c r="W100" i="1"/>
  <c r="W78" i="1"/>
  <c r="W142" i="1"/>
  <c r="W206" i="1"/>
  <c r="W270" i="1"/>
  <c r="W333" i="1"/>
  <c r="W397" i="1"/>
  <c r="W461" i="1"/>
  <c r="W87" i="1"/>
  <c r="W151" i="1"/>
  <c r="W215" i="1"/>
  <c r="W279" i="1"/>
  <c r="W342" i="1"/>
  <c r="W92" i="1"/>
  <c r="W398" i="1"/>
  <c r="W44" i="1"/>
  <c r="W86" i="1"/>
  <c r="W150" i="1"/>
  <c r="W214" i="1"/>
  <c r="W278" i="1"/>
  <c r="W341" i="1"/>
  <c r="W405" i="1"/>
  <c r="W31" i="1"/>
  <c r="W95" i="1"/>
  <c r="W159" i="1"/>
  <c r="W223" i="1"/>
  <c r="W287" i="1"/>
  <c r="W350" i="1"/>
  <c r="W502" i="1"/>
  <c r="W334" i="1"/>
  <c r="W67" i="1"/>
  <c r="W52" i="1"/>
  <c r="W30" i="1"/>
  <c r="W94" i="1"/>
  <c r="W158" i="1"/>
  <c r="W222" i="1"/>
  <c r="W286" i="1"/>
  <c r="W349" i="1"/>
  <c r="W413" i="1"/>
  <c r="W39" i="1"/>
  <c r="W103" i="1"/>
  <c r="W167" i="1"/>
  <c r="W231" i="1"/>
  <c r="W295" i="1"/>
  <c r="W358" i="1"/>
  <c r="X358" i="1" s="1"/>
  <c r="W374" i="1"/>
  <c r="W49" i="1"/>
  <c r="W113" i="1"/>
  <c r="W47" i="1"/>
  <c r="W111" i="1"/>
  <c r="W175" i="1"/>
  <c r="W239" i="1"/>
  <c r="W303" i="1"/>
  <c r="W366" i="1"/>
  <c r="W430" i="1"/>
  <c r="W32" i="1"/>
  <c r="W368" i="1"/>
  <c r="W432" i="1"/>
  <c r="W496" i="1"/>
  <c r="W74" i="1"/>
  <c r="W330" i="1"/>
  <c r="W131" i="1"/>
  <c r="W195" i="1"/>
  <c r="W259" i="1"/>
  <c r="W323" i="1"/>
  <c r="W386" i="1"/>
  <c r="W450" i="1"/>
  <c r="W514" i="1"/>
  <c r="W371" i="1"/>
  <c r="W435" i="1"/>
  <c r="W499" i="1"/>
  <c r="W116" i="1"/>
  <c r="W180" i="1"/>
  <c r="W244" i="1"/>
  <c r="W308" i="1"/>
  <c r="W477" i="1"/>
  <c r="W541" i="1"/>
  <c r="W494" i="1"/>
  <c r="AS281" i="1"/>
  <c r="AT281" i="1" s="1"/>
  <c r="AS276" i="1"/>
  <c r="AT276" i="1" s="1"/>
  <c r="AS182" i="1"/>
  <c r="AT182" i="1" s="1"/>
  <c r="AS214" i="1"/>
  <c r="AT214" i="1" s="1"/>
  <c r="AS213" i="1"/>
  <c r="AT213" i="1" s="1"/>
  <c r="AS318" i="1"/>
  <c r="AT318" i="1" s="1"/>
  <c r="AS349" i="1"/>
  <c r="AT349" i="1" s="1"/>
  <c r="AS381" i="1"/>
  <c r="AT381" i="1" s="1"/>
  <c r="AS413" i="1"/>
  <c r="AT413" i="1" s="1"/>
  <c r="AS207" i="1"/>
  <c r="AT207" i="1" s="1"/>
  <c r="AS303" i="1"/>
  <c r="AT303" i="1" s="1"/>
  <c r="AS334" i="1"/>
  <c r="AT334" i="1" s="1"/>
  <c r="AS366" i="1"/>
  <c r="AT366" i="1" s="1"/>
  <c r="AS398" i="1"/>
  <c r="AT398" i="1" s="1"/>
  <c r="W141" i="1"/>
  <c r="W205" i="1"/>
  <c r="W269" i="1"/>
  <c r="W396" i="1"/>
  <c r="W460" i="1"/>
  <c r="W524" i="1"/>
  <c r="AS493" i="1"/>
  <c r="AT493" i="1" s="1"/>
  <c r="AS525" i="1"/>
  <c r="AT525" i="1" s="1"/>
  <c r="AS63" i="1"/>
  <c r="AT63" i="1" s="1"/>
  <c r="AS119" i="1"/>
  <c r="AT119" i="1" s="1"/>
  <c r="AS170" i="1"/>
  <c r="AT170" i="1" s="1"/>
  <c r="AS202" i="1"/>
  <c r="AT202" i="1" s="1"/>
  <c r="AS234" i="1"/>
  <c r="AT234" i="1" s="1"/>
  <c r="AS266" i="1"/>
  <c r="AT266" i="1" s="1"/>
  <c r="AS40" i="1"/>
  <c r="AT40" i="1" s="1"/>
  <c r="W446" i="1"/>
  <c r="W48" i="1"/>
  <c r="W120" i="1"/>
  <c r="W184" i="1"/>
  <c r="W248" i="1"/>
  <c r="W312" i="1"/>
  <c r="W383" i="1"/>
  <c r="W447" i="1"/>
  <c r="W511" i="1"/>
  <c r="W129" i="1"/>
  <c r="W193" i="1"/>
  <c r="W257" i="1"/>
  <c r="W321" i="1"/>
  <c r="W384" i="1"/>
  <c r="W448" i="1"/>
  <c r="W512" i="1"/>
  <c r="W82" i="1"/>
  <c r="W154" i="1"/>
  <c r="W226" i="1"/>
  <c r="W337" i="1"/>
  <c r="W409" i="1"/>
  <c r="W481" i="1"/>
  <c r="W147" i="1"/>
  <c r="W211" i="1"/>
  <c r="W275" i="1"/>
  <c r="W338" i="1"/>
  <c r="W402" i="1"/>
  <c r="AU402" i="1" s="1"/>
  <c r="W466" i="1"/>
  <c r="W530" i="1"/>
  <c r="W387" i="1"/>
  <c r="W451" i="1"/>
  <c r="AU451" i="1" s="1"/>
  <c r="W515" i="1"/>
  <c r="W132" i="1"/>
  <c r="W196" i="1"/>
  <c r="W260" i="1"/>
  <c r="W324" i="1"/>
  <c r="W493" i="1"/>
  <c r="W537" i="1"/>
  <c r="W510" i="1"/>
  <c r="W513" i="1"/>
  <c r="AS39" i="1"/>
  <c r="AT39" i="1" s="1"/>
  <c r="AS321" i="1"/>
  <c r="AT321" i="1" s="1"/>
  <c r="AS36" i="1"/>
  <c r="AT36" i="1" s="1"/>
  <c r="AS356" i="1"/>
  <c r="AT356" i="1" s="1"/>
  <c r="AS222" i="1"/>
  <c r="AT222" i="1" s="1"/>
  <c r="W96" i="1"/>
  <c r="W521" i="1"/>
  <c r="AS221" i="1"/>
  <c r="AT221" i="1" s="1"/>
  <c r="AS326" i="1"/>
  <c r="AT326" i="1" s="1"/>
  <c r="AS357" i="1"/>
  <c r="AS389" i="1"/>
  <c r="AT389" i="1" s="1"/>
  <c r="AS220" i="1"/>
  <c r="AT220" i="1" s="1"/>
  <c r="AS311" i="1"/>
  <c r="AT311" i="1" s="1"/>
  <c r="AS342" i="1"/>
  <c r="AT342" i="1" s="1"/>
  <c r="AS374" i="1"/>
  <c r="AT374" i="1" s="1"/>
  <c r="AS406" i="1"/>
  <c r="AT406" i="1" s="1"/>
  <c r="W29" i="1"/>
  <c r="W93" i="1"/>
  <c r="W157" i="1"/>
  <c r="W221" i="1"/>
  <c r="W285" i="1"/>
  <c r="W348" i="1"/>
  <c r="W412" i="1"/>
  <c r="W476" i="1"/>
  <c r="AS469" i="1"/>
  <c r="AT469" i="1" s="1"/>
  <c r="AS501" i="1"/>
  <c r="AT501" i="1" s="1"/>
  <c r="AS533" i="1"/>
  <c r="AS87" i="1"/>
  <c r="AT87" i="1" s="1"/>
  <c r="AS127" i="1"/>
  <c r="AT127" i="1" s="1"/>
  <c r="AS175" i="1"/>
  <c r="AT175" i="1" s="1"/>
  <c r="AS178" i="1"/>
  <c r="AT178" i="1" s="1"/>
  <c r="AS210" i="1"/>
  <c r="AT210" i="1" s="1"/>
  <c r="AS242" i="1"/>
  <c r="AT242" i="1" s="1"/>
  <c r="AS274" i="1"/>
  <c r="AT274" i="1" s="1"/>
  <c r="AS48" i="1"/>
  <c r="AT48" i="1" s="1"/>
  <c r="W56" i="1"/>
  <c r="W128" i="1"/>
  <c r="W192" i="1"/>
  <c r="W256" i="1"/>
  <c r="W320" i="1"/>
  <c r="W391" i="1"/>
  <c r="W455" i="1"/>
  <c r="W519" i="1"/>
  <c r="W137" i="1"/>
  <c r="W201" i="1"/>
  <c r="W265" i="1"/>
  <c r="W329" i="1"/>
  <c r="W392" i="1"/>
  <c r="W456" i="1"/>
  <c r="W520" i="1"/>
  <c r="W489" i="1"/>
  <c r="W155" i="1"/>
  <c r="W219" i="1"/>
  <c r="W283" i="1"/>
  <c r="W346" i="1"/>
  <c r="W410" i="1"/>
  <c r="W474" i="1"/>
  <c r="W538" i="1"/>
  <c r="W395" i="1"/>
  <c r="W459" i="1"/>
  <c r="W531" i="1"/>
  <c r="AU531" i="1" s="1"/>
  <c r="W140" i="1"/>
  <c r="W204" i="1"/>
  <c r="W268" i="1"/>
  <c r="W332" i="1"/>
  <c r="W501" i="1"/>
  <c r="W518" i="1"/>
  <c r="AS35" i="1"/>
  <c r="AT35" i="1" s="1"/>
  <c r="AS44" i="1"/>
  <c r="AT44" i="1" s="1"/>
  <c r="AS396" i="1"/>
  <c r="AT396" i="1" s="1"/>
  <c r="AS262" i="1"/>
  <c r="AT262" i="1" s="1"/>
  <c r="AS294" i="1"/>
  <c r="AT294" i="1" s="1"/>
  <c r="W351" i="1"/>
  <c r="AS452" i="1"/>
  <c r="AT452" i="1" s="1"/>
  <c r="AS125" i="1"/>
  <c r="AT125" i="1" s="1"/>
  <c r="AS157" i="1"/>
  <c r="AT157" i="1" s="1"/>
  <c r="AS189" i="1"/>
  <c r="AT189" i="1" s="1"/>
  <c r="AS123" i="1"/>
  <c r="AT123" i="1" s="1"/>
  <c r="AS155" i="1"/>
  <c r="AT155" i="1" s="1"/>
  <c r="AS187" i="1"/>
  <c r="AT187" i="1" s="1"/>
  <c r="AS219" i="1"/>
  <c r="AT219" i="1" s="1"/>
  <c r="AS251" i="1"/>
  <c r="AT251" i="1" s="1"/>
  <c r="AS283" i="1"/>
  <c r="AT283" i="1" s="1"/>
  <c r="AS33" i="1"/>
  <c r="AT33" i="1" s="1"/>
  <c r="AS445" i="1"/>
  <c r="AT445" i="1" s="1"/>
  <c r="W101" i="1"/>
  <c r="W165" i="1"/>
  <c r="W229" i="1"/>
  <c r="W293" i="1"/>
  <c r="W356" i="1"/>
  <c r="W420" i="1"/>
  <c r="W484" i="1"/>
  <c r="AS95" i="1"/>
  <c r="AT95" i="1" s="1"/>
  <c r="AS271" i="1"/>
  <c r="AT271" i="1" s="1"/>
  <c r="AS454" i="1"/>
  <c r="AT454" i="1" s="1"/>
  <c r="AS486" i="1"/>
  <c r="AT486" i="1" s="1"/>
  <c r="AS518" i="1"/>
  <c r="AT518" i="1" s="1"/>
  <c r="AS88" i="1"/>
  <c r="AT88" i="1" s="1"/>
  <c r="AS232" i="1"/>
  <c r="AT232" i="1" s="1"/>
  <c r="AS65" i="1"/>
  <c r="AT65" i="1" s="1"/>
  <c r="AS97" i="1"/>
  <c r="AT97" i="1" s="1"/>
  <c r="AS129" i="1"/>
  <c r="AT129" i="1" s="1"/>
  <c r="AS161" i="1"/>
  <c r="AT161" i="1" s="1"/>
  <c r="W64" i="1"/>
  <c r="W136" i="1"/>
  <c r="W200" i="1"/>
  <c r="W264" i="1"/>
  <c r="W328" i="1"/>
  <c r="W399" i="1"/>
  <c r="W463" i="1"/>
  <c r="W527" i="1"/>
  <c r="W145" i="1"/>
  <c r="W209" i="1"/>
  <c r="W273" i="1"/>
  <c r="W336" i="1"/>
  <c r="W400" i="1"/>
  <c r="W464" i="1"/>
  <c r="W528" i="1"/>
  <c r="W90" i="1"/>
  <c r="W162" i="1"/>
  <c r="W163" i="1"/>
  <c r="W227" i="1"/>
  <c r="W291" i="1"/>
  <c r="W354" i="1"/>
  <c r="W418" i="1"/>
  <c r="W482" i="1"/>
  <c r="W339" i="1"/>
  <c r="W403" i="1"/>
  <c r="W467" i="1"/>
  <c r="W539" i="1"/>
  <c r="W148" i="1"/>
  <c r="W212" i="1"/>
  <c r="W276" i="1"/>
  <c r="W523" i="1"/>
  <c r="W509" i="1"/>
  <c r="W462" i="1"/>
  <c r="W526" i="1"/>
  <c r="AS360" i="1"/>
  <c r="AT360" i="1" s="1"/>
  <c r="AS392" i="1"/>
  <c r="AT392" i="1" s="1"/>
  <c r="AS68" i="1"/>
  <c r="AT68" i="1" s="1"/>
  <c r="AS124" i="1"/>
  <c r="AT124" i="1" s="1"/>
  <c r="AS371" i="1"/>
  <c r="AT371" i="1" s="1"/>
  <c r="AS403" i="1"/>
  <c r="AT403" i="1" s="1"/>
  <c r="AS166" i="1"/>
  <c r="AT166" i="1" s="1"/>
  <c r="AS198" i="1"/>
  <c r="AT198" i="1" s="1"/>
  <c r="AS505" i="1"/>
  <c r="AT505" i="1" s="1"/>
  <c r="AS537" i="1"/>
  <c r="AT537" i="1" s="1"/>
  <c r="AS229" i="1"/>
  <c r="AT229" i="1" s="1"/>
  <c r="AS246" i="1"/>
  <c r="AT246" i="1" s="1"/>
  <c r="AS333" i="1"/>
  <c r="AT333" i="1" s="1"/>
  <c r="AS365" i="1"/>
  <c r="AT365" i="1" s="1"/>
  <c r="AS397" i="1"/>
  <c r="AT397" i="1" s="1"/>
  <c r="AS287" i="1"/>
  <c r="AT287" i="1" s="1"/>
  <c r="AS319" i="1"/>
  <c r="AT319" i="1" s="1"/>
  <c r="AS350" i="1"/>
  <c r="AT350" i="1" s="1"/>
  <c r="AS382" i="1"/>
  <c r="AT382" i="1" s="1"/>
  <c r="W45" i="1"/>
  <c r="W173" i="1"/>
  <c r="W237" i="1"/>
  <c r="W301" i="1"/>
  <c r="W364" i="1"/>
  <c r="W428" i="1"/>
  <c r="W492" i="1"/>
  <c r="AS477" i="1"/>
  <c r="AT477" i="1" s="1"/>
  <c r="AS509" i="1"/>
  <c r="AT509" i="1" s="1"/>
  <c r="AS541" i="1"/>
  <c r="AU541" i="1" s="1"/>
  <c r="AS103" i="1"/>
  <c r="AT103" i="1" s="1"/>
  <c r="AS135" i="1"/>
  <c r="AT135" i="1" s="1"/>
  <c r="AS186" i="1"/>
  <c r="AT186" i="1" s="1"/>
  <c r="AS218" i="1"/>
  <c r="AT218" i="1" s="1"/>
  <c r="AS250" i="1"/>
  <c r="AT250" i="1" s="1"/>
  <c r="AS473" i="1"/>
  <c r="AT473" i="1" s="1"/>
  <c r="AS56" i="1"/>
  <c r="AT56" i="1" s="1"/>
  <c r="W406" i="1"/>
  <c r="W144" i="1"/>
  <c r="W208" i="1"/>
  <c r="W272" i="1"/>
  <c r="W335" i="1"/>
  <c r="W407" i="1"/>
  <c r="W471" i="1"/>
  <c r="W535" i="1"/>
  <c r="W153" i="1"/>
  <c r="W217" i="1"/>
  <c r="W281" i="1"/>
  <c r="W344" i="1"/>
  <c r="W408" i="1"/>
  <c r="W472" i="1"/>
  <c r="W536" i="1"/>
  <c r="W58" i="1"/>
  <c r="W130" i="1"/>
  <c r="W170" i="1"/>
  <c r="W242" i="1"/>
  <c r="W314" i="1"/>
  <c r="W385" i="1"/>
  <c r="W425" i="1"/>
  <c r="W497" i="1"/>
  <c r="W171" i="1"/>
  <c r="W235" i="1"/>
  <c r="W299" i="1"/>
  <c r="W362" i="1"/>
  <c r="W426" i="1"/>
  <c r="W490" i="1"/>
  <c r="W347" i="1"/>
  <c r="W411" i="1"/>
  <c r="W475" i="1"/>
  <c r="W156" i="1"/>
  <c r="W220" i="1"/>
  <c r="W284" i="1"/>
  <c r="W532" i="1"/>
  <c r="W517" i="1"/>
  <c r="W470" i="1"/>
  <c r="W534" i="1"/>
  <c r="AS84" i="1"/>
  <c r="AT84" i="1" s="1"/>
  <c r="AS58" i="1"/>
  <c r="AT58" i="1" s="1"/>
  <c r="AS45" i="1"/>
  <c r="AT45" i="1" s="1"/>
  <c r="AS76" i="1"/>
  <c r="AT76" i="1" s="1"/>
  <c r="AS302" i="1"/>
  <c r="AT302" i="1" s="1"/>
  <c r="AS441" i="1"/>
  <c r="AT441" i="1" s="1"/>
  <c r="AS133" i="1"/>
  <c r="AT133" i="1" s="1"/>
  <c r="AS165" i="1"/>
  <c r="AT165" i="1" s="1"/>
  <c r="AS197" i="1"/>
  <c r="AT197" i="1" s="1"/>
  <c r="AS131" i="1"/>
  <c r="AT131" i="1" s="1"/>
  <c r="AS163" i="1"/>
  <c r="AT163" i="1" s="1"/>
  <c r="AS195" i="1"/>
  <c r="AT195" i="1" s="1"/>
  <c r="AS227" i="1"/>
  <c r="AT227" i="1" s="1"/>
  <c r="AS259" i="1"/>
  <c r="AT259" i="1" s="1"/>
  <c r="AS291" i="1"/>
  <c r="AT291" i="1" s="1"/>
  <c r="AS323" i="1"/>
  <c r="AT323" i="1" s="1"/>
  <c r="AS354" i="1"/>
  <c r="AT354" i="1" s="1"/>
  <c r="AS386" i="1"/>
  <c r="AT386" i="1" s="1"/>
  <c r="AS41" i="1"/>
  <c r="AT41" i="1" s="1"/>
  <c r="AS347" i="1"/>
  <c r="AT347" i="1" s="1"/>
  <c r="AS421" i="1"/>
  <c r="AT421" i="1" s="1"/>
  <c r="AS453" i="1"/>
  <c r="AT453" i="1" s="1"/>
  <c r="AS411" i="1"/>
  <c r="W53" i="1"/>
  <c r="W117" i="1"/>
  <c r="W181" i="1"/>
  <c r="W245" i="1"/>
  <c r="W309" i="1"/>
  <c r="W372" i="1"/>
  <c r="W436" i="1"/>
  <c r="W500" i="1"/>
  <c r="AS100" i="1"/>
  <c r="AT100" i="1" s="1"/>
  <c r="AS151" i="1"/>
  <c r="AT151" i="1" s="1"/>
  <c r="AS430" i="1"/>
  <c r="AT430" i="1" s="1"/>
  <c r="AS462" i="1"/>
  <c r="AT462" i="1" s="1"/>
  <c r="AS494" i="1"/>
  <c r="AT494" i="1" s="1"/>
  <c r="AS526" i="1"/>
  <c r="AT526" i="1" s="1"/>
  <c r="AS64" i="1"/>
  <c r="AT64" i="1" s="1"/>
  <c r="AS96" i="1"/>
  <c r="AT96" i="1" s="1"/>
  <c r="AS296" i="1"/>
  <c r="AT296" i="1" s="1"/>
  <c r="AS73" i="1"/>
  <c r="AT73" i="1" s="1"/>
  <c r="AS105" i="1"/>
  <c r="AT105" i="1" s="1"/>
  <c r="AS137" i="1"/>
  <c r="AT137" i="1" s="1"/>
  <c r="W414" i="1"/>
  <c r="W80" i="1"/>
  <c r="W152" i="1"/>
  <c r="W216" i="1"/>
  <c r="W280" i="1"/>
  <c r="W343" i="1"/>
  <c r="W415" i="1"/>
  <c r="W479" i="1"/>
  <c r="W543" i="1"/>
  <c r="W161" i="1"/>
  <c r="W225" i="1"/>
  <c r="W289" i="1"/>
  <c r="W352" i="1"/>
  <c r="W416" i="1"/>
  <c r="W480" i="1"/>
  <c r="W24" i="1"/>
  <c r="W98" i="1"/>
  <c r="W138" i="1"/>
  <c r="W393" i="1"/>
  <c r="W179" i="1"/>
  <c r="W243" i="1"/>
  <c r="W307" i="1"/>
  <c r="W370" i="1"/>
  <c r="W434" i="1"/>
  <c r="W498" i="1"/>
  <c r="W355" i="1"/>
  <c r="W419" i="1"/>
  <c r="W483" i="1"/>
  <c r="W164" i="1"/>
  <c r="W228" i="1"/>
  <c r="W292" i="1"/>
  <c r="W540" i="1"/>
  <c r="W525" i="1"/>
  <c r="W478" i="1"/>
  <c r="W542" i="1"/>
  <c r="AS99" i="1"/>
  <c r="AT99" i="1" s="1"/>
  <c r="AS92" i="1"/>
  <c r="AT92" i="1" s="1"/>
  <c r="AS236" i="1"/>
  <c r="AT236" i="1" s="1"/>
  <c r="AS268" i="1"/>
  <c r="AT268" i="1" s="1"/>
  <c r="AS339" i="1"/>
  <c r="AT339" i="1" s="1"/>
  <c r="AS290" i="1"/>
  <c r="AT290" i="1" s="1"/>
  <c r="AS322" i="1"/>
  <c r="AT322" i="1" s="1"/>
  <c r="AS353" i="1"/>
  <c r="AT353" i="1" s="1"/>
  <c r="AS385" i="1"/>
  <c r="AT385" i="1" s="1"/>
  <c r="AS277" i="1"/>
  <c r="AT277" i="1" s="1"/>
  <c r="AS174" i="1"/>
  <c r="AT174" i="1" s="1"/>
  <c r="AS206" i="1"/>
  <c r="AT206" i="1" s="1"/>
  <c r="AS238" i="1"/>
  <c r="AT238" i="1" s="1"/>
  <c r="AS237" i="1"/>
  <c r="AT237" i="1" s="1"/>
  <c r="AS310" i="1"/>
  <c r="AT310" i="1" s="1"/>
  <c r="AS341" i="1"/>
  <c r="AT341" i="1" s="1"/>
  <c r="AS373" i="1"/>
  <c r="AT373" i="1" s="1"/>
  <c r="AS405" i="1"/>
  <c r="AT405" i="1" s="1"/>
  <c r="AS295" i="1"/>
  <c r="AT295" i="1" s="1"/>
  <c r="AS327" i="1"/>
  <c r="AT327" i="1" s="1"/>
  <c r="AS358" i="1"/>
  <c r="AS390" i="1"/>
  <c r="AT390" i="1" s="1"/>
  <c r="W61" i="1"/>
  <c r="W125" i="1"/>
  <c r="W189" i="1"/>
  <c r="W253" i="1"/>
  <c r="W317" i="1"/>
  <c r="W380" i="1"/>
  <c r="W444" i="1"/>
  <c r="W508" i="1"/>
  <c r="AS485" i="1"/>
  <c r="AT485" i="1" s="1"/>
  <c r="AS517" i="1"/>
  <c r="AT517" i="1" s="1"/>
  <c r="AS31" i="1"/>
  <c r="AT31" i="1" s="1"/>
  <c r="AS111" i="1"/>
  <c r="AT111" i="1" s="1"/>
  <c r="AS162" i="1"/>
  <c r="AT162" i="1" s="1"/>
  <c r="AS194" i="1"/>
  <c r="AT194" i="1" s="1"/>
  <c r="AS226" i="1"/>
  <c r="AT226" i="1" s="1"/>
  <c r="AS258" i="1"/>
  <c r="AT258" i="1" s="1"/>
  <c r="AS32" i="1"/>
  <c r="AT32" i="1" s="1"/>
  <c r="W422" i="1"/>
  <c r="W88" i="1"/>
  <c r="W160" i="1"/>
  <c r="W224" i="1"/>
  <c r="W288" i="1"/>
  <c r="W359" i="1"/>
  <c r="W423" i="1"/>
  <c r="W487" i="1"/>
  <c r="W169" i="1"/>
  <c r="W233" i="1"/>
  <c r="W297" i="1"/>
  <c r="W360" i="1"/>
  <c r="W424" i="1"/>
  <c r="W488" i="1"/>
  <c r="W106" i="1"/>
  <c r="W361" i="1"/>
  <c r="W187" i="1"/>
  <c r="W251" i="1"/>
  <c r="W315" i="1"/>
  <c r="W378" i="1"/>
  <c r="W442" i="1"/>
  <c r="W506" i="1"/>
  <c r="AU506" i="1" s="1"/>
  <c r="W363" i="1"/>
  <c r="W427" i="1"/>
  <c r="W491" i="1"/>
  <c r="W108" i="1"/>
  <c r="W172" i="1"/>
  <c r="W236" i="1"/>
  <c r="W300" i="1"/>
  <c r="W469" i="1"/>
  <c r="W533" i="1"/>
  <c r="W486" i="1"/>
  <c r="AS172" i="1"/>
  <c r="AT172" i="1" s="1"/>
  <c r="AS204" i="1"/>
  <c r="AT204" i="1" s="1"/>
  <c r="AS308" i="1"/>
  <c r="AT308" i="1" s="1"/>
  <c r="AS245" i="1"/>
  <c r="AT245" i="1" s="1"/>
  <c r="AS278" i="1"/>
  <c r="AT278" i="1" s="1"/>
  <c r="AS416" i="1"/>
  <c r="AT416" i="1" s="1"/>
  <c r="AS417" i="1"/>
  <c r="AT417" i="1" s="1"/>
  <c r="AS141" i="1"/>
  <c r="AT141" i="1" s="1"/>
  <c r="AS173" i="1"/>
  <c r="AT173" i="1" s="1"/>
  <c r="AS205" i="1"/>
  <c r="AT205" i="1" s="1"/>
  <c r="AS107" i="1"/>
  <c r="AT107" i="1" s="1"/>
  <c r="AS139" i="1"/>
  <c r="AT139" i="1" s="1"/>
  <c r="AS171" i="1"/>
  <c r="AT171" i="1" s="1"/>
  <c r="AS203" i="1"/>
  <c r="AT203" i="1" s="1"/>
  <c r="AS235" i="1"/>
  <c r="AT235" i="1" s="1"/>
  <c r="AS267" i="1"/>
  <c r="AT267" i="1" s="1"/>
  <c r="AS299" i="1"/>
  <c r="AT299" i="1" s="1"/>
  <c r="AS362" i="1"/>
  <c r="AT362" i="1" s="1"/>
  <c r="AS394" i="1"/>
  <c r="AT394" i="1" s="1"/>
  <c r="AS49" i="1"/>
  <c r="AT49" i="1" s="1"/>
  <c r="AS429" i="1"/>
  <c r="AT429" i="1" s="1"/>
  <c r="AS461" i="1"/>
  <c r="AT461" i="1" s="1"/>
  <c r="AS531" i="1"/>
  <c r="W69" i="1"/>
  <c r="W133" i="1"/>
  <c r="W197" i="1"/>
  <c r="W261" i="1"/>
  <c r="W325" i="1"/>
  <c r="W388" i="1"/>
  <c r="W452" i="1"/>
  <c r="W516" i="1"/>
  <c r="AS55" i="1"/>
  <c r="AT55" i="1" s="1"/>
  <c r="AS159" i="1"/>
  <c r="AT159" i="1" s="1"/>
  <c r="AS438" i="1"/>
  <c r="AT438" i="1" s="1"/>
  <c r="AS470" i="1"/>
  <c r="AT470" i="1" s="1"/>
  <c r="AS502" i="1"/>
  <c r="AT502" i="1" s="1"/>
  <c r="AS20" i="1"/>
  <c r="AS104" i="1"/>
  <c r="AT104" i="1" s="1"/>
  <c r="AS359" i="1"/>
  <c r="AT359" i="1" s="1"/>
  <c r="AS81" i="1"/>
  <c r="AT81" i="1" s="1"/>
  <c r="AS113" i="1"/>
  <c r="AT113" i="1" s="1"/>
  <c r="AS145" i="1"/>
  <c r="AT145" i="1" s="1"/>
  <c r="AS29" i="1"/>
  <c r="AT29" i="1" s="1"/>
  <c r="AU532" i="1" l="1"/>
  <c r="AU523" i="1"/>
  <c r="AU411" i="1"/>
  <c r="AU440" i="1"/>
  <c r="W19" i="1"/>
  <c r="X543" i="1"/>
  <c r="AU448" i="1"/>
  <c r="AU524" i="1"/>
  <c r="AU358" i="1"/>
  <c r="AT358" i="1"/>
  <c r="AS19" i="1"/>
  <c r="AS5" i="1" s="1"/>
  <c r="AU543" i="1"/>
  <c r="AT543" i="1"/>
  <c r="AU357" i="1"/>
  <c r="AT357" i="1"/>
  <c r="AB7" i="1"/>
  <c r="AS18" i="1"/>
  <c r="AT18" i="1" s="1"/>
  <c r="AT542" i="1"/>
  <c r="AU73" i="1"/>
  <c r="AU433" i="1"/>
  <c r="AU457" i="1"/>
  <c r="AU27" i="1"/>
  <c r="AU533" i="1"/>
  <c r="AU107" i="1"/>
  <c r="AU42" i="1"/>
  <c r="AU81" i="1"/>
  <c r="AU99" i="1"/>
  <c r="AU363" i="1"/>
  <c r="X363" i="1"/>
  <c r="AU98" i="1"/>
  <c r="X98" i="1"/>
  <c r="AU469" i="1"/>
  <c r="X469" i="1"/>
  <c r="AU236" i="1"/>
  <c r="X236" i="1"/>
  <c r="AU360" i="1"/>
  <c r="X360" i="1"/>
  <c r="AU224" i="1"/>
  <c r="X224" i="1"/>
  <c r="AU317" i="1"/>
  <c r="X317" i="1"/>
  <c r="AU228" i="1"/>
  <c r="X228" i="1"/>
  <c r="AU307" i="1"/>
  <c r="X307" i="1"/>
  <c r="AU416" i="1"/>
  <c r="X416" i="1"/>
  <c r="AU343" i="1"/>
  <c r="X343" i="1"/>
  <c r="AU117" i="1"/>
  <c r="X117" i="1"/>
  <c r="AU475" i="1"/>
  <c r="X475" i="1"/>
  <c r="AU171" i="1"/>
  <c r="X171" i="1"/>
  <c r="AU58" i="1"/>
  <c r="X58" i="1"/>
  <c r="AU535" i="1"/>
  <c r="X535" i="1"/>
  <c r="AU45" i="1"/>
  <c r="X45" i="1"/>
  <c r="AU276" i="1"/>
  <c r="X276" i="1"/>
  <c r="AU418" i="1"/>
  <c r="X418" i="1"/>
  <c r="AU464" i="1"/>
  <c r="X464" i="1"/>
  <c r="AU399" i="1"/>
  <c r="X399" i="1"/>
  <c r="AU219" i="1"/>
  <c r="X219" i="1"/>
  <c r="AU201" i="1"/>
  <c r="X201" i="1"/>
  <c r="AU128" i="1"/>
  <c r="X128" i="1"/>
  <c r="AU285" i="1"/>
  <c r="X285" i="1"/>
  <c r="AU493" i="1"/>
  <c r="X493" i="1"/>
  <c r="AU530" i="1"/>
  <c r="X530" i="1"/>
  <c r="AU409" i="1"/>
  <c r="X409" i="1"/>
  <c r="AU321" i="1"/>
  <c r="X321" i="1"/>
  <c r="AU248" i="1"/>
  <c r="X248" i="1"/>
  <c r="AU396" i="1"/>
  <c r="X396" i="1"/>
  <c r="AU116" i="1"/>
  <c r="X116" i="1"/>
  <c r="AU259" i="1"/>
  <c r="X259" i="1"/>
  <c r="AU32" i="1"/>
  <c r="X32" i="1"/>
  <c r="AU113" i="1"/>
  <c r="X113" i="1"/>
  <c r="AU39" i="1"/>
  <c r="X39" i="1"/>
  <c r="AU52" i="1"/>
  <c r="X52" i="1"/>
  <c r="AU95" i="1"/>
  <c r="X95" i="1"/>
  <c r="AU44" i="1"/>
  <c r="X44" i="1"/>
  <c r="AU461" i="1"/>
  <c r="X461" i="1"/>
  <c r="AU36" i="1"/>
  <c r="X36" i="1"/>
  <c r="AU135" i="1"/>
  <c r="X135" i="1"/>
  <c r="AU191" i="1"/>
  <c r="X191" i="1"/>
  <c r="AU118" i="1"/>
  <c r="X118" i="1"/>
  <c r="AU271" i="1"/>
  <c r="X271" i="1"/>
  <c r="AU198" i="1"/>
  <c r="X198" i="1"/>
  <c r="AU62" i="1"/>
  <c r="X62" i="1"/>
  <c r="AU149" i="1"/>
  <c r="X149" i="1"/>
  <c r="AU188" i="1"/>
  <c r="X188" i="1"/>
  <c r="AU249" i="1"/>
  <c r="X249" i="1"/>
  <c r="AU110" i="1"/>
  <c r="X110" i="1"/>
  <c r="AU367" i="1"/>
  <c r="X367" i="1"/>
  <c r="AU38" i="1"/>
  <c r="X38" i="1"/>
  <c r="AU369" i="1"/>
  <c r="X369" i="1"/>
  <c r="AU331" i="1"/>
  <c r="X331" i="1"/>
  <c r="AU176" i="1"/>
  <c r="X176" i="1"/>
  <c r="AU34" i="1"/>
  <c r="X34" i="1"/>
  <c r="AU85" i="1"/>
  <c r="X85" i="1"/>
  <c r="AU41" i="1"/>
  <c r="X41" i="1"/>
  <c r="AU498" i="1"/>
  <c r="X498" i="1"/>
  <c r="AU452" i="1"/>
  <c r="X452" i="1"/>
  <c r="AU488" i="1"/>
  <c r="X488" i="1"/>
  <c r="AU325" i="1"/>
  <c r="X325" i="1"/>
  <c r="AU378" i="1"/>
  <c r="X378" i="1"/>
  <c r="AU261" i="1"/>
  <c r="X261" i="1"/>
  <c r="AU172" i="1"/>
  <c r="X172" i="1"/>
  <c r="AU315" i="1"/>
  <c r="X315" i="1"/>
  <c r="AU297" i="1"/>
  <c r="X297" i="1"/>
  <c r="AU160" i="1"/>
  <c r="X160" i="1"/>
  <c r="AU253" i="1"/>
  <c r="X253" i="1"/>
  <c r="AU164" i="1"/>
  <c r="X164" i="1"/>
  <c r="AU243" i="1"/>
  <c r="X243" i="1"/>
  <c r="AU352" i="1"/>
  <c r="X352" i="1"/>
  <c r="AU280" i="1"/>
  <c r="X280" i="1"/>
  <c r="AU53" i="1"/>
  <c r="X53" i="1"/>
  <c r="AU534" i="1"/>
  <c r="X534" i="1"/>
  <c r="AU497" i="1"/>
  <c r="X497" i="1"/>
  <c r="AU536" i="1"/>
  <c r="X536" i="1"/>
  <c r="AU471" i="1"/>
  <c r="X471" i="1"/>
  <c r="AU212" i="1"/>
  <c r="X212" i="1"/>
  <c r="AU354" i="1"/>
  <c r="X354" i="1"/>
  <c r="AU400" i="1"/>
  <c r="X400" i="1"/>
  <c r="AU328" i="1"/>
  <c r="X328" i="1"/>
  <c r="AU484" i="1"/>
  <c r="X484" i="1"/>
  <c r="AU459" i="1"/>
  <c r="X459" i="1"/>
  <c r="AU155" i="1"/>
  <c r="X155" i="1"/>
  <c r="AU137" i="1"/>
  <c r="X137" i="1"/>
  <c r="AU56" i="1"/>
  <c r="X56" i="1"/>
  <c r="AU221" i="1"/>
  <c r="X221" i="1"/>
  <c r="AU324" i="1"/>
  <c r="X324" i="1"/>
  <c r="AU466" i="1"/>
  <c r="X466" i="1"/>
  <c r="AU337" i="1"/>
  <c r="X337" i="1"/>
  <c r="AU257" i="1"/>
  <c r="X257" i="1"/>
  <c r="AU184" i="1"/>
  <c r="X184" i="1"/>
  <c r="AU269" i="1"/>
  <c r="X269" i="1"/>
  <c r="AU499" i="1"/>
  <c r="X499" i="1"/>
  <c r="AU195" i="1"/>
  <c r="X195" i="1"/>
  <c r="AU430" i="1"/>
  <c r="X430" i="1"/>
  <c r="AU49" i="1"/>
  <c r="X49" i="1"/>
  <c r="AU413" i="1"/>
  <c r="X413" i="1"/>
  <c r="AU67" i="1"/>
  <c r="X67" i="1"/>
  <c r="AU31" i="1"/>
  <c r="X31" i="1"/>
  <c r="AU398" i="1"/>
  <c r="X398" i="1"/>
  <c r="AU397" i="1"/>
  <c r="X397" i="1"/>
  <c r="AU28" i="1"/>
  <c r="X28" i="1"/>
  <c r="AU445" i="1"/>
  <c r="X445" i="1"/>
  <c r="AU127" i="1"/>
  <c r="X127" i="1"/>
  <c r="AU54" i="1"/>
  <c r="X54" i="1"/>
  <c r="AU207" i="1"/>
  <c r="X207" i="1"/>
  <c r="AU134" i="1"/>
  <c r="X134" i="1"/>
  <c r="AU124" i="1"/>
  <c r="X124" i="1"/>
  <c r="AU185" i="1"/>
  <c r="X185" i="1"/>
  <c r="AU104" i="1"/>
  <c r="X104" i="1"/>
  <c r="AU258" i="1"/>
  <c r="X258" i="1"/>
  <c r="AU505" i="1"/>
  <c r="X505" i="1"/>
  <c r="AU65" i="1"/>
  <c r="X65" i="1"/>
  <c r="AU449" i="1"/>
  <c r="X449" i="1"/>
  <c r="AU267" i="1"/>
  <c r="X267" i="1"/>
  <c r="AU112" i="1"/>
  <c r="X112" i="1"/>
  <c r="AU296" i="1"/>
  <c r="X296" i="1"/>
  <c r="AU35" i="1"/>
  <c r="X35" i="1"/>
  <c r="AU91" i="1"/>
  <c r="X91" i="1"/>
  <c r="AU233" i="1"/>
  <c r="X233" i="1"/>
  <c r="AU88" i="1"/>
  <c r="X88" i="1"/>
  <c r="AU189" i="1"/>
  <c r="X189" i="1"/>
  <c r="AU179" i="1"/>
  <c r="X179" i="1"/>
  <c r="AU289" i="1"/>
  <c r="X289" i="1"/>
  <c r="AU216" i="1"/>
  <c r="X216" i="1"/>
  <c r="AU500" i="1"/>
  <c r="X500" i="1"/>
  <c r="AU470" i="1"/>
  <c r="X470" i="1"/>
  <c r="AU347" i="1"/>
  <c r="X347" i="1"/>
  <c r="AU425" i="1"/>
  <c r="X425" i="1"/>
  <c r="AU472" i="1"/>
  <c r="X472" i="1"/>
  <c r="AU407" i="1"/>
  <c r="X407" i="1"/>
  <c r="AU492" i="1"/>
  <c r="X492" i="1"/>
  <c r="AU148" i="1"/>
  <c r="X148" i="1"/>
  <c r="AU291" i="1"/>
  <c r="X291" i="1"/>
  <c r="AU336" i="1"/>
  <c r="X336" i="1"/>
  <c r="AU264" i="1"/>
  <c r="X264" i="1"/>
  <c r="AU420" i="1"/>
  <c r="X420" i="1"/>
  <c r="AU518" i="1"/>
  <c r="X518" i="1"/>
  <c r="AU395" i="1"/>
  <c r="X395" i="1"/>
  <c r="AU489" i="1"/>
  <c r="X489" i="1"/>
  <c r="AU519" i="1"/>
  <c r="X519" i="1"/>
  <c r="AU157" i="1"/>
  <c r="X157" i="1"/>
  <c r="AU260" i="1"/>
  <c r="X260" i="1"/>
  <c r="AU226" i="1"/>
  <c r="X226" i="1"/>
  <c r="AU193" i="1"/>
  <c r="X193" i="1"/>
  <c r="AU120" i="1"/>
  <c r="X120" i="1"/>
  <c r="AU205" i="1"/>
  <c r="X205" i="1"/>
  <c r="AU494" i="1"/>
  <c r="X494" i="1"/>
  <c r="AU435" i="1"/>
  <c r="X435" i="1"/>
  <c r="AU131" i="1"/>
  <c r="X131" i="1"/>
  <c r="AU366" i="1"/>
  <c r="X366" i="1"/>
  <c r="AU374" i="1"/>
  <c r="X374" i="1"/>
  <c r="AU349" i="1"/>
  <c r="X349" i="1"/>
  <c r="AU334" i="1"/>
  <c r="X334" i="1"/>
  <c r="AU405" i="1"/>
  <c r="X405" i="1"/>
  <c r="AU92" i="1"/>
  <c r="X92" i="1"/>
  <c r="AU333" i="1"/>
  <c r="X333" i="1"/>
  <c r="AU381" i="1"/>
  <c r="X381" i="1"/>
  <c r="AU63" i="1"/>
  <c r="X63" i="1"/>
  <c r="AU76" i="1"/>
  <c r="X76" i="1"/>
  <c r="AU143" i="1"/>
  <c r="X143" i="1"/>
  <c r="AU70" i="1"/>
  <c r="X70" i="1"/>
  <c r="AU507" i="1"/>
  <c r="X507" i="1"/>
  <c r="AU121" i="1"/>
  <c r="X121" i="1"/>
  <c r="AU77" i="1"/>
  <c r="X77" i="1"/>
  <c r="AU421" i="1"/>
  <c r="X421" i="1"/>
  <c r="AU465" i="1"/>
  <c r="X465" i="1"/>
  <c r="AU375" i="1"/>
  <c r="X375" i="1"/>
  <c r="AU417" i="1"/>
  <c r="X417" i="1"/>
  <c r="AU186" i="1"/>
  <c r="X186" i="1"/>
  <c r="AU377" i="1"/>
  <c r="X377" i="1"/>
  <c r="AU203" i="1"/>
  <c r="X203" i="1"/>
  <c r="AU311" i="1"/>
  <c r="X311" i="1"/>
  <c r="AU529" i="1"/>
  <c r="X529" i="1"/>
  <c r="AU232" i="1"/>
  <c r="X232" i="1"/>
  <c r="AU57" i="1"/>
  <c r="X57" i="1"/>
  <c r="AU25" i="1"/>
  <c r="X25" i="1"/>
  <c r="AU89" i="1"/>
  <c r="X89" i="1"/>
  <c r="AU266" i="1"/>
  <c r="X266" i="1"/>
  <c r="AU106" i="1"/>
  <c r="X106" i="1"/>
  <c r="AU251" i="1"/>
  <c r="X251" i="1"/>
  <c r="AU483" i="1"/>
  <c r="X483" i="1"/>
  <c r="AU133" i="1"/>
  <c r="X133" i="1"/>
  <c r="AU491" i="1"/>
  <c r="X491" i="1"/>
  <c r="AU187" i="1"/>
  <c r="X187" i="1"/>
  <c r="AU169" i="1"/>
  <c r="X169" i="1"/>
  <c r="AU422" i="1"/>
  <c r="X422" i="1"/>
  <c r="AU125" i="1"/>
  <c r="X125" i="1"/>
  <c r="W18" i="1"/>
  <c r="X18" i="1" s="1"/>
  <c r="AU542" i="1"/>
  <c r="X542" i="1"/>
  <c r="AU419" i="1"/>
  <c r="X419" i="1"/>
  <c r="AU393" i="1"/>
  <c r="X393" i="1"/>
  <c r="AU225" i="1"/>
  <c r="X225" i="1"/>
  <c r="AU152" i="1"/>
  <c r="X152" i="1"/>
  <c r="AU436" i="1"/>
  <c r="X436" i="1"/>
  <c r="AU517" i="1"/>
  <c r="X517" i="1"/>
  <c r="AU490" i="1"/>
  <c r="X490" i="1"/>
  <c r="AU385" i="1"/>
  <c r="X385" i="1"/>
  <c r="AU408" i="1"/>
  <c r="X408" i="1"/>
  <c r="AU335" i="1"/>
  <c r="X335" i="1"/>
  <c r="AU428" i="1"/>
  <c r="X428" i="1"/>
  <c r="AU539" i="1"/>
  <c r="X539" i="1"/>
  <c r="AU227" i="1"/>
  <c r="X227" i="1"/>
  <c r="AU273" i="1"/>
  <c r="X273" i="1"/>
  <c r="AU200" i="1"/>
  <c r="X200" i="1"/>
  <c r="AU356" i="1"/>
  <c r="X356" i="1"/>
  <c r="AU501" i="1"/>
  <c r="X501" i="1"/>
  <c r="AU538" i="1"/>
  <c r="X538" i="1"/>
  <c r="AU520" i="1"/>
  <c r="X520" i="1"/>
  <c r="AU455" i="1"/>
  <c r="X455" i="1"/>
  <c r="AU93" i="1"/>
  <c r="X93" i="1"/>
  <c r="AU196" i="1"/>
  <c r="X196" i="1"/>
  <c r="AU338" i="1"/>
  <c r="X338" i="1"/>
  <c r="AU154" i="1"/>
  <c r="X154" i="1"/>
  <c r="AU129" i="1"/>
  <c r="X129" i="1"/>
  <c r="AU48" i="1"/>
  <c r="X48" i="1"/>
  <c r="AU141" i="1"/>
  <c r="X141" i="1"/>
  <c r="AU371" i="1"/>
  <c r="X371" i="1"/>
  <c r="AU330" i="1"/>
  <c r="X330" i="1"/>
  <c r="AU303" i="1"/>
  <c r="X303" i="1"/>
  <c r="AU286" i="1"/>
  <c r="X286" i="1"/>
  <c r="AU502" i="1"/>
  <c r="X502" i="1"/>
  <c r="AU341" i="1"/>
  <c r="X341" i="1"/>
  <c r="AU342" i="1"/>
  <c r="X342" i="1"/>
  <c r="AU270" i="1"/>
  <c r="X270" i="1"/>
  <c r="AU454" i="1"/>
  <c r="X454" i="1"/>
  <c r="AU84" i="1"/>
  <c r="X84" i="1"/>
  <c r="AU437" i="1"/>
  <c r="X437" i="1"/>
  <c r="AU79" i="1"/>
  <c r="X79" i="1"/>
  <c r="AU37" i="1"/>
  <c r="X37" i="1"/>
  <c r="AU468" i="1"/>
  <c r="X468" i="1"/>
  <c r="AU443" i="1"/>
  <c r="X443" i="1"/>
  <c r="AU429" i="1"/>
  <c r="X429" i="1"/>
  <c r="AU305" i="1"/>
  <c r="X305" i="1"/>
  <c r="AU353" i="1"/>
  <c r="X353" i="1"/>
  <c r="AU46" i="1"/>
  <c r="X46" i="1"/>
  <c r="AU322" i="1"/>
  <c r="X322" i="1"/>
  <c r="AU345" i="1"/>
  <c r="X345" i="1"/>
  <c r="AU114" i="1"/>
  <c r="X114" i="1"/>
  <c r="AU306" i="1"/>
  <c r="X306" i="1"/>
  <c r="AU139" i="1"/>
  <c r="X139" i="1"/>
  <c r="AU247" i="1"/>
  <c r="X247" i="1"/>
  <c r="AU473" i="1"/>
  <c r="X473" i="1"/>
  <c r="AU168" i="1"/>
  <c r="X168" i="1"/>
  <c r="AU51" i="1"/>
  <c r="X51" i="1"/>
  <c r="AU43" i="1"/>
  <c r="X43" i="1"/>
  <c r="AU202" i="1"/>
  <c r="X202" i="1"/>
  <c r="AU516" i="1"/>
  <c r="X516" i="1"/>
  <c r="AU508" i="1"/>
  <c r="X508" i="1"/>
  <c r="AU197" i="1"/>
  <c r="X197" i="1"/>
  <c r="AU108" i="1"/>
  <c r="X108" i="1"/>
  <c r="AU69" i="1"/>
  <c r="X69" i="1"/>
  <c r="AU486" i="1"/>
  <c r="X486" i="1"/>
  <c r="AU427" i="1"/>
  <c r="X427" i="1"/>
  <c r="AU361" i="1"/>
  <c r="X361" i="1"/>
  <c r="AU487" i="1"/>
  <c r="X487" i="1"/>
  <c r="AU61" i="1"/>
  <c r="X61" i="1"/>
  <c r="AU478" i="1"/>
  <c r="X478" i="1"/>
  <c r="AU355" i="1"/>
  <c r="X355" i="1"/>
  <c r="AU138" i="1"/>
  <c r="X138" i="1"/>
  <c r="AU161" i="1"/>
  <c r="X161" i="1"/>
  <c r="AU80" i="1"/>
  <c r="X80" i="1"/>
  <c r="AU372" i="1"/>
  <c r="X372" i="1"/>
  <c r="AU426" i="1"/>
  <c r="X426" i="1"/>
  <c r="AU314" i="1"/>
  <c r="X314" i="1"/>
  <c r="AU344" i="1"/>
  <c r="X344" i="1"/>
  <c r="AU272" i="1"/>
  <c r="X272" i="1"/>
  <c r="AU364" i="1"/>
  <c r="X364" i="1"/>
  <c r="AU526" i="1"/>
  <c r="X526" i="1"/>
  <c r="AU467" i="1"/>
  <c r="X467" i="1"/>
  <c r="AU163" i="1"/>
  <c r="X163" i="1"/>
  <c r="AU209" i="1"/>
  <c r="X209" i="1"/>
  <c r="AU136" i="1"/>
  <c r="X136" i="1"/>
  <c r="AU293" i="1"/>
  <c r="X293" i="1"/>
  <c r="AU351" i="1"/>
  <c r="X351" i="1"/>
  <c r="AU332" i="1"/>
  <c r="X332" i="1"/>
  <c r="AU474" i="1"/>
  <c r="X474" i="1"/>
  <c r="AU456" i="1"/>
  <c r="X456" i="1"/>
  <c r="AU391" i="1"/>
  <c r="X391" i="1"/>
  <c r="AU29" i="1"/>
  <c r="X29" i="1"/>
  <c r="AU132" i="1"/>
  <c r="X132" i="1"/>
  <c r="AU275" i="1"/>
  <c r="X275" i="1"/>
  <c r="AU82" i="1"/>
  <c r="X82" i="1"/>
  <c r="AU511" i="1"/>
  <c r="X511" i="1"/>
  <c r="AU446" i="1"/>
  <c r="X446" i="1"/>
  <c r="AU477" i="1"/>
  <c r="X477" i="1"/>
  <c r="AU514" i="1"/>
  <c r="X514" i="1"/>
  <c r="AU74" i="1"/>
  <c r="X74" i="1"/>
  <c r="AU239" i="1"/>
  <c r="X239" i="1"/>
  <c r="AU295" i="1"/>
  <c r="X295" i="1"/>
  <c r="AU222" i="1"/>
  <c r="X222" i="1"/>
  <c r="AU350" i="1"/>
  <c r="X350" i="1"/>
  <c r="AU278" i="1"/>
  <c r="X278" i="1"/>
  <c r="AU279" i="1"/>
  <c r="X279" i="1"/>
  <c r="AU206" i="1"/>
  <c r="X206" i="1"/>
  <c r="AU390" i="1"/>
  <c r="X390" i="1"/>
  <c r="AU373" i="1"/>
  <c r="X373" i="1"/>
  <c r="AU453" i="1"/>
  <c r="X453" i="1"/>
  <c r="AU318" i="1"/>
  <c r="X318" i="1"/>
  <c r="AU404" i="1"/>
  <c r="X404" i="1"/>
  <c r="AU379" i="1"/>
  <c r="X379" i="1"/>
  <c r="AU365" i="1"/>
  <c r="X365" i="1"/>
  <c r="AU241" i="1"/>
  <c r="X241" i="1"/>
  <c r="AU294" i="1"/>
  <c r="X294" i="1"/>
  <c r="AU282" i="1"/>
  <c r="X282" i="1"/>
  <c r="AU83" i="1"/>
  <c r="X83" i="1"/>
  <c r="AU250" i="1"/>
  <c r="X250" i="1"/>
  <c r="AU274" i="1"/>
  <c r="X274" i="1"/>
  <c r="AU503" i="1"/>
  <c r="X503" i="1"/>
  <c r="AU234" i="1"/>
  <c r="X234" i="1"/>
  <c r="AU183" i="1"/>
  <c r="X183" i="1"/>
  <c r="AU401" i="1"/>
  <c r="X401" i="1"/>
  <c r="AU60" i="1"/>
  <c r="X60" i="1"/>
  <c r="AU115" i="1"/>
  <c r="X115" i="1"/>
  <c r="AU414" i="1"/>
  <c r="X414" i="1"/>
  <c r="AU309" i="1"/>
  <c r="X309" i="1"/>
  <c r="AU284" i="1"/>
  <c r="X284" i="1"/>
  <c r="AU362" i="1"/>
  <c r="X362" i="1"/>
  <c r="AU242" i="1"/>
  <c r="X242" i="1"/>
  <c r="AU281" i="1"/>
  <c r="X281" i="1"/>
  <c r="AU208" i="1"/>
  <c r="X208" i="1"/>
  <c r="AU301" i="1"/>
  <c r="X301" i="1"/>
  <c r="AU462" i="1"/>
  <c r="X462" i="1"/>
  <c r="AU403" i="1"/>
  <c r="X403" i="1"/>
  <c r="AU162" i="1"/>
  <c r="X162" i="1"/>
  <c r="AU145" i="1"/>
  <c r="X145" i="1"/>
  <c r="AU64" i="1"/>
  <c r="X64" i="1"/>
  <c r="AU229" i="1"/>
  <c r="X229" i="1"/>
  <c r="AU268" i="1"/>
  <c r="X268" i="1"/>
  <c r="AU410" i="1"/>
  <c r="X410" i="1"/>
  <c r="AU392" i="1"/>
  <c r="X392" i="1"/>
  <c r="AU320" i="1"/>
  <c r="X320" i="1"/>
  <c r="AU476" i="1"/>
  <c r="X476" i="1"/>
  <c r="AU513" i="1"/>
  <c r="X513" i="1"/>
  <c r="AU515" i="1"/>
  <c r="X515" i="1"/>
  <c r="AU211" i="1"/>
  <c r="X211" i="1"/>
  <c r="AU512" i="1"/>
  <c r="X512" i="1"/>
  <c r="AU447" i="1"/>
  <c r="X447" i="1"/>
  <c r="AU308" i="1"/>
  <c r="X308" i="1"/>
  <c r="AU450" i="1"/>
  <c r="X450" i="1"/>
  <c r="AU496" i="1"/>
  <c r="X496" i="1"/>
  <c r="AU175" i="1"/>
  <c r="X175" i="1"/>
  <c r="AU231" i="1"/>
  <c r="X231" i="1"/>
  <c r="AU158" i="1"/>
  <c r="X158" i="1"/>
  <c r="AU287" i="1"/>
  <c r="X287" i="1"/>
  <c r="AU214" i="1"/>
  <c r="X214" i="1"/>
  <c r="AU215" i="1"/>
  <c r="X215" i="1"/>
  <c r="AU142" i="1"/>
  <c r="X142" i="1"/>
  <c r="AU327" i="1"/>
  <c r="X327" i="1"/>
  <c r="AU382" i="1"/>
  <c r="X382" i="1"/>
  <c r="AU310" i="1"/>
  <c r="X310" i="1"/>
  <c r="AU438" i="1"/>
  <c r="X438" i="1"/>
  <c r="AU389" i="1"/>
  <c r="X389" i="1"/>
  <c r="AU254" i="1"/>
  <c r="X254" i="1"/>
  <c r="AU340" i="1"/>
  <c r="X340" i="1"/>
  <c r="AU485" i="1"/>
  <c r="X485" i="1"/>
  <c r="AU298" i="1"/>
  <c r="X298" i="1"/>
  <c r="AU302" i="1"/>
  <c r="X302" i="1"/>
  <c r="AU177" i="1"/>
  <c r="X177" i="1"/>
  <c r="AU230" i="1"/>
  <c r="X230" i="1"/>
  <c r="AU210" i="1"/>
  <c r="X210" i="1"/>
  <c r="AU178" i="1"/>
  <c r="X178" i="1"/>
  <c r="AU439" i="1"/>
  <c r="X439" i="1"/>
  <c r="AU194" i="1"/>
  <c r="X194" i="1"/>
  <c r="AU522" i="1"/>
  <c r="X522" i="1"/>
  <c r="AU119" i="1"/>
  <c r="X119" i="1"/>
  <c r="AU290" i="1"/>
  <c r="X290" i="1"/>
  <c r="AU97" i="1"/>
  <c r="X97" i="1"/>
  <c r="AU359" i="1"/>
  <c r="X359" i="1"/>
  <c r="AU444" i="1"/>
  <c r="X444" i="1"/>
  <c r="AU434" i="1"/>
  <c r="X434" i="1"/>
  <c r="AU24" i="1"/>
  <c r="X24" i="1"/>
  <c r="AU479" i="1"/>
  <c r="X479" i="1"/>
  <c r="AU245" i="1"/>
  <c r="X245" i="1"/>
  <c r="AU220" i="1"/>
  <c r="X220" i="1"/>
  <c r="AU299" i="1"/>
  <c r="X299" i="1"/>
  <c r="AU170" i="1"/>
  <c r="X170" i="1"/>
  <c r="AU217" i="1"/>
  <c r="X217" i="1"/>
  <c r="AU144" i="1"/>
  <c r="X144" i="1"/>
  <c r="AU237" i="1"/>
  <c r="X237" i="1"/>
  <c r="AU509" i="1"/>
  <c r="X509" i="1"/>
  <c r="AU339" i="1"/>
  <c r="X339" i="1"/>
  <c r="AU90" i="1"/>
  <c r="X90" i="1"/>
  <c r="AU527" i="1"/>
  <c r="X527" i="1"/>
  <c r="AU165" i="1"/>
  <c r="X165" i="1"/>
  <c r="AU204" i="1"/>
  <c r="X204" i="1"/>
  <c r="AU346" i="1"/>
  <c r="X346" i="1"/>
  <c r="AU329" i="1"/>
  <c r="X329" i="1"/>
  <c r="AU256" i="1"/>
  <c r="X256" i="1"/>
  <c r="AU412" i="1"/>
  <c r="X412" i="1"/>
  <c r="AU521" i="1"/>
  <c r="X521" i="1"/>
  <c r="AU510" i="1"/>
  <c r="X510" i="1"/>
  <c r="AU147" i="1"/>
  <c r="X147" i="1"/>
  <c r="AU383" i="1"/>
  <c r="X383" i="1"/>
  <c r="AU244" i="1"/>
  <c r="X244" i="1"/>
  <c r="AU386" i="1"/>
  <c r="X386" i="1"/>
  <c r="AU432" i="1"/>
  <c r="X432" i="1"/>
  <c r="AU111" i="1"/>
  <c r="X111" i="1"/>
  <c r="AU167" i="1"/>
  <c r="X167" i="1"/>
  <c r="AU94" i="1"/>
  <c r="X94" i="1"/>
  <c r="AU223" i="1"/>
  <c r="X223" i="1"/>
  <c r="AU150" i="1"/>
  <c r="X150" i="1"/>
  <c r="AU151" i="1"/>
  <c r="X151" i="1"/>
  <c r="AU78" i="1"/>
  <c r="X78" i="1"/>
  <c r="AU263" i="1"/>
  <c r="X263" i="1"/>
  <c r="AU319" i="1"/>
  <c r="X319" i="1"/>
  <c r="AU246" i="1"/>
  <c r="X246" i="1"/>
  <c r="AU109" i="1"/>
  <c r="X109" i="1"/>
  <c r="AU326" i="1"/>
  <c r="X326" i="1"/>
  <c r="AU190" i="1"/>
  <c r="X190" i="1"/>
  <c r="AU277" i="1"/>
  <c r="X277" i="1"/>
  <c r="AU316" i="1"/>
  <c r="X316" i="1"/>
  <c r="AU376" i="1"/>
  <c r="X376" i="1"/>
  <c r="AU238" i="1"/>
  <c r="X238" i="1"/>
  <c r="AU166" i="1"/>
  <c r="X166" i="1"/>
  <c r="AU26" i="1"/>
  <c r="X26" i="1"/>
  <c r="AU66" i="1"/>
  <c r="X66" i="1"/>
  <c r="AU40" i="1"/>
  <c r="X40" i="1"/>
  <c r="AU122" i="1"/>
  <c r="X122" i="1"/>
  <c r="AU458" i="1"/>
  <c r="X458" i="1"/>
  <c r="AU304" i="1"/>
  <c r="X304" i="1"/>
  <c r="AU55" i="1"/>
  <c r="X55" i="1"/>
  <c r="AU218" i="1"/>
  <c r="X218" i="1"/>
  <c r="AU123" i="1"/>
  <c r="X123" i="1"/>
  <c r="AU33" i="1"/>
  <c r="X33" i="1"/>
  <c r="AU423" i="1"/>
  <c r="X423" i="1"/>
  <c r="AU525" i="1"/>
  <c r="X525" i="1"/>
  <c r="AU540" i="1"/>
  <c r="X540" i="1"/>
  <c r="AU388" i="1"/>
  <c r="X388" i="1"/>
  <c r="AU300" i="1"/>
  <c r="X300" i="1"/>
  <c r="AU442" i="1"/>
  <c r="X442" i="1"/>
  <c r="AU424" i="1"/>
  <c r="X424" i="1"/>
  <c r="AU288" i="1"/>
  <c r="X288" i="1"/>
  <c r="AU380" i="1"/>
  <c r="X380" i="1"/>
  <c r="AU292" i="1"/>
  <c r="X292" i="1"/>
  <c r="AU370" i="1"/>
  <c r="X370" i="1"/>
  <c r="AU480" i="1"/>
  <c r="X480" i="1"/>
  <c r="AU415" i="1"/>
  <c r="X415" i="1"/>
  <c r="AU181" i="1"/>
  <c r="X181" i="1"/>
  <c r="AU156" i="1"/>
  <c r="X156" i="1"/>
  <c r="AU235" i="1"/>
  <c r="X235" i="1"/>
  <c r="AU130" i="1"/>
  <c r="X130" i="1"/>
  <c r="AU153" i="1"/>
  <c r="X153" i="1"/>
  <c r="AU406" i="1"/>
  <c r="X406" i="1"/>
  <c r="AU173" i="1"/>
  <c r="X173" i="1"/>
  <c r="AU482" i="1"/>
  <c r="X482" i="1"/>
  <c r="AU528" i="1"/>
  <c r="X528" i="1"/>
  <c r="AU463" i="1"/>
  <c r="X463" i="1"/>
  <c r="AU101" i="1"/>
  <c r="X101" i="1"/>
  <c r="AU140" i="1"/>
  <c r="X140" i="1"/>
  <c r="AU283" i="1"/>
  <c r="X283" i="1"/>
  <c r="AU265" i="1"/>
  <c r="X265" i="1"/>
  <c r="AU192" i="1"/>
  <c r="X192" i="1"/>
  <c r="AU348" i="1"/>
  <c r="X348" i="1"/>
  <c r="AU96" i="1"/>
  <c r="X96" i="1"/>
  <c r="AU537" i="1"/>
  <c r="X537" i="1"/>
  <c r="AU387" i="1"/>
  <c r="X387" i="1"/>
  <c r="AU481" i="1"/>
  <c r="X481" i="1"/>
  <c r="AU384" i="1"/>
  <c r="X384" i="1"/>
  <c r="AU312" i="1"/>
  <c r="X312" i="1"/>
  <c r="AU460" i="1"/>
  <c r="X460" i="1"/>
  <c r="AU180" i="1"/>
  <c r="X180" i="1"/>
  <c r="AU323" i="1"/>
  <c r="X323" i="1"/>
  <c r="AU368" i="1"/>
  <c r="X368" i="1"/>
  <c r="AU47" i="1"/>
  <c r="X47" i="1"/>
  <c r="AU103" i="1"/>
  <c r="X103" i="1"/>
  <c r="AU30" i="1"/>
  <c r="X30" i="1"/>
  <c r="AU159" i="1"/>
  <c r="X159" i="1"/>
  <c r="AU86" i="1"/>
  <c r="X86" i="1"/>
  <c r="AU87" i="1"/>
  <c r="X87" i="1"/>
  <c r="AU100" i="1"/>
  <c r="X100" i="1"/>
  <c r="AU199" i="1"/>
  <c r="X199" i="1"/>
  <c r="AU255" i="1"/>
  <c r="X255" i="1"/>
  <c r="AU182" i="1"/>
  <c r="X182" i="1"/>
  <c r="AU262" i="1"/>
  <c r="X262" i="1"/>
  <c r="AU126" i="1"/>
  <c r="X126" i="1"/>
  <c r="AU213" i="1"/>
  <c r="X213" i="1"/>
  <c r="AU252" i="1"/>
  <c r="X252" i="1"/>
  <c r="AU313" i="1"/>
  <c r="X313" i="1"/>
  <c r="AU174" i="1"/>
  <c r="X174" i="1"/>
  <c r="AU431" i="1"/>
  <c r="X431" i="1"/>
  <c r="AU102" i="1"/>
  <c r="X102" i="1"/>
  <c r="AU441" i="1"/>
  <c r="X441" i="1"/>
  <c r="AU68" i="1"/>
  <c r="X68" i="1"/>
  <c r="AU50" i="1"/>
  <c r="X50" i="1"/>
  <c r="AU394" i="1"/>
  <c r="X394" i="1"/>
  <c r="AU240" i="1"/>
  <c r="X240" i="1"/>
  <c r="AU146" i="1"/>
  <c r="X146" i="1"/>
  <c r="AU105" i="1"/>
  <c r="X105" i="1"/>
  <c r="AU59" i="1"/>
  <c r="X59" i="1"/>
  <c r="AU75" i="1"/>
  <c r="X75" i="1"/>
  <c r="AE7" i="1"/>
  <c r="W5" i="1"/>
  <c r="X5" i="1" s="1"/>
  <c r="X19" i="1"/>
  <c r="AS6" i="1"/>
  <c r="AT20" i="1"/>
  <c r="AZ10" i="21"/>
  <c r="AY3" i="21"/>
  <c r="AG21" i="21"/>
  <c r="AT21" i="21" s="1"/>
  <c r="AT3" i="21"/>
  <c r="AZ17" i="21"/>
  <c r="AZ542" i="21"/>
  <c r="AY18" i="21"/>
  <c r="AZ18" i="21" s="1"/>
  <c r="AG4" i="21"/>
  <c r="AT4" i="21" s="1"/>
  <c r="J7" i="1"/>
  <c r="AQ3" i="1"/>
  <c r="AQ7" i="1" s="1"/>
  <c r="AD3" i="1"/>
  <c r="AD7" i="1" s="1"/>
  <c r="I3" i="1"/>
  <c r="I7" i="1" s="1"/>
  <c r="U3" i="1"/>
  <c r="U7" i="1" s="1"/>
  <c r="AQ21" i="1"/>
  <c r="AS14" i="1"/>
  <c r="AS16" i="1"/>
  <c r="W17" i="1"/>
  <c r="AS17" i="1"/>
  <c r="W12" i="1"/>
  <c r="X12" i="1" s="1"/>
  <c r="W15" i="1"/>
  <c r="X15" i="1" s="1"/>
  <c r="AS12" i="1"/>
  <c r="AS13" i="1"/>
  <c r="W11" i="1"/>
  <c r="X11" i="1" s="1"/>
  <c r="W20" i="1"/>
  <c r="AS15" i="1"/>
  <c r="W16" i="1"/>
  <c r="X16" i="1" s="1"/>
  <c r="AD21" i="1"/>
  <c r="I21" i="1"/>
  <c r="W13" i="1"/>
  <c r="X13" i="1" s="1"/>
  <c r="W14" i="1"/>
  <c r="X14" i="1" s="1"/>
  <c r="AS10" i="1"/>
  <c r="AS11" i="1"/>
  <c r="W10" i="1"/>
  <c r="X10" i="1" s="1"/>
  <c r="U21" i="1"/>
  <c r="AT19" i="1" l="1"/>
  <c r="AU19" i="1"/>
  <c r="AU18" i="1"/>
  <c r="AU13" i="1"/>
  <c r="AT13" i="1"/>
  <c r="AU11" i="1"/>
  <c r="AT11" i="1"/>
  <c r="AU12" i="1"/>
  <c r="AT12" i="1"/>
  <c r="AU10" i="1"/>
  <c r="AT10" i="1"/>
  <c r="AS4" i="1"/>
  <c r="AT4" i="1" s="1"/>
  <c r="AU17" i="1"/>
  <c r="AT17" i="1"/>
  <c r="AU15" i="1"/>
  <c r="AT15" i="1"/>
  <c r="W4" i="1"/>
  <c r="X4" i="1" s="1"/>
  <c r="X17" i="1"/>
  <c r="AU14" i="1"/>
  <c r="AT14" i="1"/>
  <c r="W6" i="1"/>
  <c r="X6" i="1" s="1"/>
  <c r="X20" i="1"/>
  <c r="AU20" i="1"/>
  <c r="AT6" i="1"/>
  <c r="AU5" i="1"/>
  <c r="AT5" i="1"/>
  <c r="AU16" i="1"/>
  <c r="AT16" i="1"/>
  <c r="AY4" i="21"/>
  <c r="AZ4" i="21" s="1"/>
  <c r="AG7" i="21"/>
  <c r="AT7" i="21" s="1"/>
  <c r="AY21" i="21"/>
  <c r="AZ21" i="21" s="1"/>
  <c r="AZ3" i="21"/>
  <c r="AS3" i="1"/>
  <c r="W3" i="1"/>
  <c r="AS21" i="1"/>
  <c r="W21" i="1"/>
  <c r="X21" i="1" s="1"/>
  <c r="AY7" i="21" l="1"/>
  <c r="AZ7" i="21" s="1"/>
  <c r="AU4" i="1"/>
  <c r="AU6" i="1"/>
  <c r="W7" i="1"/>
  <c r="X7" i="1" s="1"/>
  <c r="X3" i="1"/>
  <c r="AS7" i="1"/>
  <c r="AU3" i="1"/>
  <c r="AT3" i="1"/>
  <c r="AU21" i="1"/>
  <c r="AT21" i="1"/>
  <c r="AU7" i="1" l="1"/>
  <c r="AT7" i="1"/>
</calcChain>
</file>

<file path=xl/sharedStrings.xml><?xml version="1.0" encoding="utf-8"?>
<sst xmlns="http://schemas.openxmlformats.org/spreadsheetml/2006/main" count="14362" uniqueCount="1342">
  <si>
    <t>DIST</t>
  </si>
  <si>
    <t>TYPE</t>
  </si>
  <si>
    <t>NAME</t>
  </si>
  <si>
    <t>AITKIN PUBLIC SCHOOL DISTRICT</t>
  </si>
  <si>
    <t>MINNEAPOLIS PUBLIC SCHOOL DIST.</t>
  </si>
  <si>
    <t>HILL CITY PUBLIC SCHOOL DISTRICT</t>
  </si>
  <si>
    <t>MCGREGOR PUBLIC SCHOOL DISTRICT</t>
  </si>
  <si>
    <t>SOUTH ST. PAUL PUBLIC SCHOOL DIST.</t>
  </si>
  <si>
    <t>ANOKA-HENNEPIN PUBLIC SCHOOL DIST.</t>
  </si>
  <si>
    <t>CENTENNIAL PUBLIC SCHOOL DISTRICT</t>
  </si>
  <si>
    <t>COLUMBIA HEIGHTS PUBLIC SCHOOL DIST</t>
  </si>
  <si>
    <t>FRIDLEY PUBLIC SCHOOL DISTRICT</t>
  </si>
  <si>
    <t>ST. FRANCIS PUBLIC SCHOOL DISTRICT</t>
  </si>
  <si>
    <t>SPRING LAKE PARK PUBLIC SCHOOLS</t>
  </si>
  <si>
    <t>DETROIT LAKES PUBLIC SCHOOL DIST.</t>
  </si>
  <si>
    <t>FRAZEE-VERGAS PUBLIC SCHOOL DIST.</t>
  </si>
  <si>
    <t>PINE POINT PUBLIC SCHOOL DISTRICT</t>
  </si>
  <si>
    <t>BEMIDJI PUBLIC SCHOOL DISTRICT</t>
  </si>
  <si>
    <t>BLACKDUCK PUBLIC SCHOOL DISTRICT</t>
  </si>
  <si>
    <t>KELLIHER PUBLIC SCHOOL DISTRICT</t>
  </si>
  <si>
    <t>RED LAKE PUBLIC SCHOOL DISTRICT</t>
  </si>
  <si>
    <t>SAUK RAPIDS-RICE PUBLIC SCHOOLS</t>
  </si>
  <si>
    <t>FOLEY PUBLIC SCHOOL DISTRICT</t>
  </si>
  <si>
    <t>ST. CLAIR PUBLIC SCHOOL DISTRICT</t>
  </si>
  <si>
    <t>MANKATO PUBLIC SCHOOL DISTRICT</t>
  </si>
  <si>
    <t>COMFREY PUBLIC SCHOOL DISTRICT</t>
  </si>
  <si>
    <t>SLEEPY EYE PUBLIC SCHOOL DISTRICT</t>
  </si>
  <si>
    <t>SPRINGFIELD PUBLIC SCHOOL DISTRICT</t>
  </si>
  <si>
    <t>NEW ULM PUBLIC SCHOOL DISTRICT</t>
  </si>
  <si>
    <t>BARNUM PUBLIC SCHOOL DISTRICT</t>
  </si>
  <si>
    <t>CARLTON PUBLIC SCHOOL DISTRICT</t>
  </si>
  <si>
    <t>CLOQUET PUBLIC SCHOOL DISTRICT</t>
  </si>
  <si>
    <t>CROMWELL-WRIGHT PUBLIC SCHOOLS</t>
  </si>
  <si>
    <t>MOOSE LAKE PUBLIC SCHOOL DISTRICT</t>
  </si>
  <si>
    <t>ESKO PUBLIC SCHOOL DISTRICT</t>
  </si>
  <si>
    <t>WRENSHALL PUBLIC SCHOOL DISTRICT</t>
  </si>
  <si>
    <t>CENTRAL PUBLIC SCHOOL DISTRICT</t>
  </si>
  <si>
    <t>WACONIA PUBLIC SCHOOL DISTRICT</t>
  </si>
  <si>
    <t>WATERTOWN-MAYER PUBLIC SCHOOL DIST.</t>
  </si>
  <si>
    <t>EASTERN CARVER COUNTY PUBLIC SCHOOL</t>
  </si>
  <si>
    <t>WALKER-HACKENSACK-AKELEY SCHL. DIST</t>
  </si>
  <si>
    <t>CASS LAKE-BENA PUBLIC SCHOOLS</t>
  </si>
  <si>
    <t>PILLAGER PUBLIC SCHOOL DISTRICT</t>
  </si>
  <si>
    <t>NORTHLAND COMMUNITY SCHOOLS</t>
  </si>
  <si>
    <t>MONTEVIDEO PUBLIC SCHOOL DISTRICT</t>
  </si>
  <si>
    <t>NORTH BRANCH PUBLIC SCHOOLS</t>
  </si>
  <si>
    <t>RUSH CITY PUBLIC SCHOOL DISTRICT</t>
  </si>
  <si>
    <t>BARNESVILLE PUBLIC SCHOOL DIST.</t>
  </si>
  <si>
    <t>HAWLEY PUBLIC SCHOOL DISTRICT</t>
  </si>
  <si>
    <t>MOORHEAD PUBLIC SCHOOL DISTRICT</t>
  </si>
  <si>
    <t>MINNESOTA STATE ACADEMIES</t>
  </si>
  <si>
    <t>MN STATE ACADEMIES TRANSFER</t>
  </si>
  <si>
    <t>BAGLEY PUBLIC SCHOOL DISTRICT</t>
  </si>
  <si>
    <t>COOK COUNTY PUBLIC SCHOOLS</t>
  </si>
  <si>
    <t>MOUNTAIN LAKE PUBLIC SCHOOLS</t>
  </si>
  <si>
    <t>WINDOM PUBLIC SCHOOL DISTRICT</t>
  </si>
  <si>
    <t>BRAINERD PUBLIC SCHOOL DISTRICT</t>
  </si>
  <si>
    <t>CROSBY-IRONTON PUBLIC SCHOOL DIST.</t>
  </si>
  <si>
    <t>PEQUOT LAKES PUBLIC SCHOOLS</t>
  </si>
  <si>
    <t>BURNSVILLE PUBLIC SCHOOL DISTRICT</t>
  </si>
  <si>
    <t>FARMINGTON PUBLIC SCHOOL DISTRICT</t>
  </si>
  <si>
    <t>LAKEVILLE PUBLIC SCHOOL DISTRICT</t>
  </si>
  <si>
    <t>RANDOLPH PUBLIC SCHOOL DISTRICT</t>
  </si>
  <si>
    <t>ROSEMOUNT-APPLE VALLEY-EAGAN</t>
  </si>
  <si>
    <t>WEST ST. PAUL-MENDOTA HTS.-EAGAN</t>
  </si>
  <si>
    <t>INVER GROVE HEIGHTS SCHOOLS</t>
  </si>
  <si>
    <t>HASTINGS PUBLIC SCHOOL DISTRICT</t>
  </si>
  <si>
    <t>HAYFIELD PUBLIC SCHOOL DISTRICT</t>
  </si>
  <si>
    <t>KASSON-MANTORVILLE SCHOOL DISTRICT</t>
  </si>
  <si>
    <t>ALEXANDRIA PUBLIC SCHOOL DISTRICT</t>
  </si>
  <si>
    <t>OSAKIS PUBLIC SCHOOL DISTRICT</t>
  </si>
  <si>
    <t>CHATFIELD PUBLIC SCHOOLS</t>
  </si>
  <si>
    <t>LANESBORO PUBLIC SCHOOL DISTRICT</t>
  </si>
  <si>
    <t>MABEL-CANTON PUBLIC SCHOOL DIST.</t>
  </si>
  <si>
    <t>RUSHFORD-PETERSON PUBLIC SCHOOLS</t>
  </si>
  <si>
    <t>ALBERT LEA PUBLIC SCHOOL DISTRICT</t>
  </si>
  <si>
    <t>ALDEN-CONGER PUBLIC SCHOOL DISTRICT</t>
  </si>
  <si>
    <t>CANNON FALLS PUBLIC SCHOOL DISTRICT</t>
  </si>
  <si>
    <t>GOODHUE PUBLIC SCHOOL DISTRICT</t>
  </si>
  <si>
    <t>PINE ISLAND PUBLIC SCHOOL DIST.</t>
  </si>
  <si>
    <t>RED WING PUBLIC SCHOOL DISTRICT</t>
  </si>
  <si>
    <t>ASHBY PUBLIC SCHOOL DISTRICT</t>
  </si>
  <si>
    <t>HERMAN-NORCROSS SCHOOL DISTRICT</t>
  </si>
  <si>
    <t>HOPKINS PUBLIC SCHOOL DISTRICT</t>
  </si>
  <si>
    <t>BLOOMINGTON PUBLIC SCHOOL DISTRICT</t>
  </si>
  <si>
    <t>EDEN PRAIRIE PUBLIC SCHOOL DISTRICT</t>
  </si>
  <si>
    <t>EDINA PUBLIC SCHOOL DISTRICT</t>
  </si>
  <si>
    <t>MINNETONKA PUBLIC SCHOOL DISTRICT</t>
  </si>
  <si>
    <t>WESTONKA PUBLIC SCHOOL DISTRICT</t>
  </si>
  <si>
    <t>ORONO PUBLIC SCHOOL DISTRICT</t>
  </si>
  <si>
    <t>OSSEO PUBLIC SCHOOL DISTRICT</t>
  </si>
  <si>
    <t>RICHFIELD PUBLIC SCHOOL DISTRICT</t>
  </si>
  <si>
    <t>ROBBINSDALE PUBLIC SCHOOL DISTRICT</t>
  </si>
  <si>
    <t>ST. ANTHONY-NEW BRIGHTON SCHOOLS</t>
  </si>
  <si>
    <t>ST. LOUIS PARK PUBLIC SCHOOL DIST.</t>
  </si>
  <si>
    <t>WAYZATA PUBLIC SCHOOL DISTRICT</t>
  </si>
  <si>
    <t>BROOKLYN CENTER SCHOOL DISTRICT</t>
  </si>
  <si>
    <t>HOUSTON PUBLIC SCHOOL DISTRICT</t>
  </si>
  <si>
    <t>SPRING GROVE SCHOOL DISTRICT</t>
  </si>
  <si>
    <t>CALEDONIA PUBLIC SCHOOL DISTRICT</t>
  </si>
  <si>
    <t>LA CRESCENT-HOKAH SCHOOL DISTRICT</t>
  </si>
  <si>
    <t>LAPORTE PUBLIC SCHOOL DISTRICT</t>
  </si>
  <si>
    <t>NEVIS PUBLIC SCHOOL DISTRICT</t>
  </si>
  <si>
    <t>PARK RAPIDS PUBLIC SCHOOL DISTRICT</t>
  </si>
  <si>
    <t>BRAHAM PUBLIC SCHOOL DISTRICT</t>
  </si>
  <si>
    <t>GREENWAY PUBLIC SCHOOL DISTRICT</t>
  </si>
  <si>
    <t>DEER RIVER PUBLIC SCHOOL DISTRICT</t>
  </si>
  <si>
    <t>GRAND RAPIDS PUBLIC SCHOOL DISTRICT</t>
  </si>
  <si>
    <t>NASHWAUK-KEEWATIN SCHOOL DISTRICT</t>
  </si>
  <si>
    <t>FRANCONIA PUBLIC SCHOOL DISTRICT</t>
  </si>
  <si>
    <t>HERON LAKE-OKABENA SCHOOL DISTRICT</t>
  </si>
  <si>
    <t>MORA PUBLIC SCHOOL DISTRICT</t>
  </si>
  <si>
    <t>OGILVIE PUBLIC SCHOOL DISTRICT</t>
  </si>
  <si>
    <t>NEW LONDON-SPICER SCHOOL DISTRICT</t>
  </si>
  <si>
    <t>WILLMAR PUBLIC SCHOOL DISTRICT</t>
  </si>
  <si>
    <t>LANCASTER PUBLIC SCHOOL DISTRICT</t>
  </si>
  <si>
    <t>INTERNATIONAL FALLS SCHOOL DISTRICT</t>
  </si>
  <si>
    <t>LITTLEFORK-BIG FALLS SCHOOL DIST.</t>
  </si>
  <si>
    <t>SOUTH KOOCHICHING SCHOOL DISTRICT</t>
  </si>
  <si>
    <t>DAWSON-BOYD PUBLIC SCHOOL DISTRICT</t>
  </si>
  <si>
    <t>LAKE SUPERIOR PUBLIC SCHOOL DIST.</t>
  </si>
  <si>
    <t>LAKE OF THE WOODS SCHOOL DISTRICT</t>
  </si>
  <si>
    <t>CLEVELAND PUBLIC SCHOOL DISTRICT</t>
  </si>
  <si>
    <t>HENDRICKS PUBLIC SCHOOL DISTRICT</t>
  </si>
  <si>
    <t>IVANHOE PUBLIC SCHOOL DISTRICT</t>
  </si>
  <si>
    <t>LAKE BENTON PUBLIC SCHOOL DISTRICT</t>
  </si>
  <si>
    <t>MARSHALL PUBLIC SCHOOL DISTRICT</t>
  </si>
  <si>
    <t>MINNEOTA PUBLIC SCHOOL DISTRICT</t>
  </si>
  <si>
    <t>LYND PUBLIC SCHOOL DISTRICT</t>
  </si>
  <si>
    <t>HUTCHINSON PUBLIC SCHOOL DISTRICT</t>
  </si>
  <si>
    <t>LESTER PRAIRIE PUBLIC SCHOOL DIST.</t>
  </si>
  <si>
    <t>MAHNOMEN PUBLIC SCHOOL DISTRICT</t>
  </si>
  <si>
    <t>WAUBUN-OGEMA-WHITE EARTH PUBLIC SCH</t>
  </si>
  <si>
    <t>MARSHALL COUNTY CENTRAL SCHOOLS</t>
  </si>
  <si>
    <t>GRYGLA PUBLIC SCHOOL DISTRICT</t>
  </si>
  <si>
    <t>TRUMAN PUBLIC SCHOOL DISTRICT</t>
  </si>
  <si>
    <t>EDEN VALLEY-WATKINS SCHOOL DISTRICT</t>
  </si>
  <si>
    <t>LITCHFIELD PUBLIC SCHOOL DISTRICT</t>
  </si>
  <si>
    <t>DASSEL-COKATO PUBLIC SCHOOL DIST.</t>
  </si>
  <si>
    <t>ISLE PUBLIC SCHOOL DISTRICT</t>
  </si>
  <si>
    <t>PRINCETON PUBLIC SCHOOL DISTRICT</t>
  </si>
  <si>
    <t>ONAMIA PUBLIC SCHOOL DISTRICT</t>
  </si>
  <si>
    <t>LITTLE FALLS PUBLIC SCHOOL DISTRICT</t>
  </si>
  <si>
    <t>PIERZ PUBLIC SCHOOL DISTRICT</t>
  </si>
  <si>
    <t>ROYALTON PUBLIC SCHOOL DISTRICT</t>
  </si>
  <si>
    <t>SWANVILLE PUBLIC SCHOOL DISTRICT</t>
  </si>
  <si>
    <t>UPSALA PUBLIC SCHOOL DISTRICT</t>
  </si>
  <si>
    <t>AUSTIN PUBLIC SCHOOL DISTRICT</t>
  </si>
  <si>
    <t>GRAND MEADOW PUBLIC SCHOOL DISTRICT</t>
  </si>
  <si>
    <t>LYLE PUBLIC SCHOOL DISTRICT</t>
  </si>
  <si>
    <t>LEROY-OSTRANDER PUBLIC SCHOOLS</t>
  </si>
  <si>
    <t>SOUTHLAND PUBLIC SCHOOL DISTRICT</t>
  </si>
  <si>
    <t>FULDA PUBLIC SCHOOL DISTRICT</t>
  </si>
  <si>
    <t>NICOLLET PUBLIC SCHOOL DISTRICT</t>
  </si>
  <si>
    <t>ST. PETER PUBLIC SCHOOL DISTRICT</t>
  </si>
  <si>
    <t>ADRIAN PUBLIC SCHOOL DISTRICT</t>
  </si>
  <si>
    <t>ELLSWORTH PUBLIC SCHOOL DISTRICT</t>
  </si>
  <si>
    <t>WORTHINGTON PUBLIC SCHOOL DISTRICT</t>
  </si>
  <si>
    <t>BYRON PUBLIC SCHOOL DISTRICT</t>
  </si>
  <si>
    <t>DOVER-EYOTA PUBLIC SCHOOL DISTRICT</t>
  </si>
  <si>
    <t>STEWARTVILLE PUBLIC SCHOOL DISTRICT</t>
  </si>
  <si>
    <t>ROCHESTER PUBLIC SCHOOL DISTRICT</t>
  </si>
  <si>
    <t>BATTLE LAKE PUBLIC SCHOOL DISTRICT</t>
  </si>
  <si>
    <t>FERGUS FALLS PUBLIC SCHOOL DISTRICT</t>
  </si>
  <si>
    <t>HENNING PUBLIC SCHOOL DISTRICT</t>
  </si>
  <si>
    <t>PARKERS PRAIRIE PUBLIC SCHOOL DIST.</t>
  </si>
  <si>
    <t>PELICAN RAPIDS PUBLIC SCHOOL DIST.</t>
  </si>
  <si>
    <t>PERHAM-DENT PUBLIC SCHOOL DISTRICT</t>
  </si>
  <si>
    <t>UNDERWOOD PUBLIC SCHOOL DISTRICT</t>
  </si>
  <si>
    <t>NEW YORK MILLS PUBLIC SCHOOL DIST.</t>
  </si>
  <si>
    <t>GOODRIDGE PUBLIC SCHOOL DISTRICT</t>
  </si>
  <si>
    <t>THIEF RIVER FALLS SCHOOL DISTRICT</t>
  </si>
  <si>
    <t>WILLOW RIVER PUBLIC SCHOOL DISTRICT</t>
  </si>
  <si>
    <t>PINE CITY PUBLIC SCHOOL DISTRICT</t>
  </si>
  <si>
    <t>EDGERTON PUBLIC SCHOOL DISTRICT</t>
  </si>
  <si>
    <t>CLIMAX-SHELLY PUBLIC SCHOOLS</t>
  </si>
  <si>
    <t>CROOKSTON PUBLIC SCHOOL DISTRICT</t>
  </si>
  <si>
    <t>EAST GRAND FORKS PUBLIC SCHOOL DIST</t>
  </si>
  <si>
    <t>FERTILE-BELTRAMI SCHOOL DISTRICT</t>
  </si>
  <si>
    <t>FISHER PUBLIC SCHOOL DISTRICT</t>
  </si>
  <si>
    <t>FOSSTON PUBLIC SCHOOL DISTRICT</t>
  </si>
  <si>
    <t>MOUNDS VIEW PUBLIC SCHOOL DISTRICT</t>
  </si>
  <si>
    <t>NORTH ST PAUL-MAPLEWOOD OAKDALE DIS</t>
  </si>
  <si>
    <t>ROSEVILLE PUBLIC SCHOOL DISTRICT</t>
  </si>
  <si>
    <t>WHITE BEAR LAKE SCHOOL DISTRICT</t>
  </si>
  <si>
    <t>ST. PAUL PUBLIC SCHOOL DISTRICT</t>
  </si>
  <si>
    <t>RED LAKE FALLS PUBLIC SCHOOL DIST.</t>
  </si>
  <si>
    <t>MILROY PUBLIC SCHOOL DISTRICT</t>
  </si>
  <si>
    <t>WABASSO PUBLIC SCHOOL DISTRICT</t>
  </si>
  <si>
    <t>FARIBAULT PUBLIC SCHOOL DISTRICT</t>
  </si>
  <si>
    <t>NORTHFIELD PUBLIC SCHOOL DISTRICT</t>
  </si>
  <si>
    <t>HILLS-BEAVER CREEK SCHOOL DISTRICT</t>
  </si>
  <si>
    <t>BADGER PUBLIC SCHOOL DISTRICT</t>
  </si>
  <si>
    <t>ROSEAU PUBLIC SCHOOL DISTRICT</t>
  </si>
  <si>
    <t>WARROAD PUBLIC SCHOOL DISTRICT</t>
  </si>
  <si>
    <t>CHISHOLM PUBLIC SCHOOL DISTRICT</t>
  </si>
  <si>
    <t>ELY PUBLIC SCHOOL DISTRICT</t>
  </si>
  <si>
    <t>FLOODWOOD PUBLIC SCHOOL DISTRICT</t>
  </si>
  <si>
    <t>HERMANTOWN PUBLIC SCHOOL DISTRICT</t>
  </si>
  <si>
    <t>HIBBING PUBLIC SCHOOL DISTRICT</t>
  </si>
  <si>
    <t>PROCTOR PUBLIC SCHOOL DISTRICT</t>
  </si>
  <si>
    <t>VIRGINIA PUBLIC SCHOOL DISTRICT</t>
  </si>
  <si>
    <t>NETT LAKE PUBLIC SCHOOL DISTRICT</t>
  </si>
  <si>
    <t>DULUTH PUBLIC SCHOOL DISTRICT</t>
  </si>
  <si>
    <t>MOUNTAIN IRON-BUHL SCHOOL DISTRICT</t>
  </si>
  <si>
    <t>BELLE PLAINE PUBLIC SCHOOL DISTRICT</t>
  </si>
  <si>
    <t>JORDAN PUBLIC SCHOOL DISTRICT</t>
  </si>
  <si>
    <t>PRIOR LAKE-SAVAGE AREA SCHOOLS</t>
  </si>
  <si>
    <t>SHAKOPEE PUBLIC SCHOOL DISTRICT</t>
  </si>
  <si>
    <t>NEW PRAGUE AREA SCHOOLS</t>
  </si>
  <si>
    <t>BECKER PUBLIC SCHOOL DISTRICT</t>
  </si>
  <si>
    <t>BIG LAKE PUBLIC SCHOOL DISTRICT</t>
  </si>
  <si>
    <t>ELK RIVER PUBLIC SCHOOL DISTRICT</t>
  </si>
  <si>
    <t>HOLDINGFORD PUBLIC SCHOOL DISTRICT</t>
  </si>
  <si>
    <t>KIMBALL PUBLIC SCHOOL DISTRICT</t>
  </si>
  <si>
    <t>MELROSE PUBLIC SCHOOL DISTRICT</t>
  </si>
  <si>
    <t>PAYNESVILLE PUBLIC SCHOOL DISTRICT</t>
  </si>
  <si>
    <t>ST. CLOUD PUBLIC SCHOOL DISTRICT</t>
  </si>
  <si>
    <t>SAUK CENTRE PUBLIC SCHOOL DISTRICT</t>
  </si>
  <si>
    <t>ALBANY PUBLIC SCHOOL DISTRICT</t>
  </si>
  <si>
    <t>SARTELL-ST. STEPHEN SCHOOL DISTRICT</t>
  </si>
  <si>
    <t>ROCORI PUBLIC SCHOOL DISTRICT</t>
  </si>
  <si>
    <t>BLOOMING PRAIRIE PUBLIC SCHOOL DIST</t>
  </si>
  <si>
    <t>OWATONNA PUBLIC SCHOOL DISTRICT</t>
  </si>
  <si>
    <t>MEDFORD PUBLIC SCHOOL DISTRICT</t>
  </si>
  <si>
    <t>HANCOCK PUBLIC SCHOOL DISTRICT</t>
  </si>
  <si>
    <t>CHOKIO-ALBERTA PUBLIC SCHOOL DIST.</t>
  </si>
  <si>
    <t>KERKHOVEN-MURDOCK-SUNBURG</t>
  </si>
  <si>
    <t>BENSON PUBLIC SCHOOL DISTRICT</t>
  </si>
  <si>
    <t>BERTHA-HEWITT PUBLIC SCHOOL DIST.</t>
  </si>
  <si>
    <t>BROWERVILLE PUBLIC SCHOOL DISTRICT</t>
  </si>
  <si>
    <t>BROWNS VALLEY PUBLIC SCHOOL DIST.</t>
  </si>
  <si>
    <t>WHEATON AREA PUBLIC SCHOOL DISTRICT</t>
  </si>
  <si>
    <t>WABASHA-KELLOGG PUBLIC SCHOOL DIST.</t>
  </si>
  <si>
    <t>LAKE CITY PUBLIC SCHOOL DISTRICT</t>
  </si>
  <si>
    <t>PRINSBURG PUBLIC SCHOOL DISTRICT</t>
  </si>
  <si>
    <t>VERNDALE PUBLIC SCHOOL DISTRICT</t>
  </si>
  <si>
    <t>SEBEKA PUBLIC SCHOOL DISTRICT</t>
  </si>
  <si>
    <t>MENAHGA PUBLIC SCHOOL DISTRICT</t>
  </si>
  <si>
    <t>WASECA PUBLIC SCHOOL DISTRICT</t>
  </si>
  <si>
    <t>FOREST LAKE PUBLIC SCHOOL DISTRICT</t>
  </si>
  <si>
    <t>MAHTOMEDI PUBLIC SCHOOL DISTRICT</t>
  </si>
  <si>
    <t>SOUTH WASHINGTON COUNTY SCHOOL DIST</t>
  </si>
  <si>
    <t>STILLWATER AREA PUBLIC SCHOOL DIST.</t>
  </si>
  <si>
    <t>BUTTERFIELD PUBLIC SCHOOL DISTRICT</t>
  </si>
  <si>
    <t>MADELIA PUBLIC SCHOOL DISTRICT</t>
  </si>
  <si>
    <t>ST. JAMES PUBLIC SCHOOL DISTRICT</t>
  </si>
  <si>
    <t>BRECKENRIDGE PUBLIC SCHOOL DISTRICT</t>
  </si>
  <si>
    <t>ROTHSAY PUBLIC SCHOOL DISTRICT</t>
  </si>
  <si>
    <t>CAMPBELL-TINTAH PUBLIC SCHOOL DIST.</t>
  </si>
  <si>
    <t>LEWISTON-ALTURA PUBLIC SCHOOL DIST.</t>
  </si>
  <si>
    <t>ST. CHARLES PUBLIC SCHOOL DISTRICT</t>
  </si>
  <si>
    <t>WINONA AREA PUBLIC SCHOOL DISTRICT</t>
  </si>
  <si>
    <t>ANNANDALE PUBLIC SCHOOL DISTRICT</t>
  </si>
  <si>
    <t>BUFFALO-HANOVER-MONTROSE PUBLIC SCH</t>
  </si>
  <si>
    <t>DELANO PUBLIC SCHOOL DISTRICT</t>
  </si>
  <si>
    <t>MAPLE LAKE PUBLIC SCHOOL DISTRICT</t>
  </si>
  <si>
    <t>MONTICELLO PUBLIC SCHOOL DISTRICT</t>
  </si>
  <si>
    <t>ROCKFORD PUBLIC SCHOOL DISTRICT</t>
  </si>
  <si>
    <t>ST. MICHAEL-ALBERTVILLE SCHOOL DIST</t>
  </si>
  <si>
    <t>CANBY PUBLIC SCHOOL DISTRICT</t>
  </si>
  <si>
    <t>CAMBRIDGE-ISANTI PUBLIC SCHOOL DIST</t>
  </si>
  <si>
    <t>MILACA PUBLIC SCHOOL DISTRICT</t>
  </si>
  <si>
    <t>ULEN-HITTERDAL PUBLIC SCHOOL DIST</t>
  </si>
  <si>
    <t>LAKE CRYSTAL-WELLCOME MEMORIAL</t>
  </si>
  <si>
    <t>TRITON SCHOOL DISTRICT</t>
  </si>
  <si>
    <t>UNITED SOUTH CENTRAL SCHOOL DIST.</t>
  </si>
  <si>
    <t>MAPLE RIVER SCHOOL DISTRICT</t>
  </si>
  <si>
    <t>KINGSLAND PUBLIC SCHOOL DISTRICT</t>
  </si>
  <si>
    <t>ST. LOUIS COUNTY SCHOOL DISTRICT</t>
  </si>
  <si>
    <t>WATERVILLE-ELYSIAN-MORRISTOWN</t>
  </si>
  <si>
    <t>CHISAGO LAKES SCHOOL DISTRICT</t>
  </si>
  <si>
    <t>MINNEWASKA SCHOOL DISTRICT</t>
  </si>
  <si>
    <t>EVELETH-GILBERT SCHOOL DISTRICT</t>
  </si>
  <si>
    <t>WADENA-DEER CREEK SCHOOL DISTRICT</t>
  </si>
  <si>
    <t>BUFFALO LK-HECTOR-STEWART PUBLIC SC</t>
  </si>
  <si>
    <t>DILWORTH-GLYNDON-FELTON</t>
  </si>
  <si>
    <t>HINCKLEY-FINLAYSON SCHOOL DISTRICT</t>
  </si>
  <si>
    <t>LAKEVIEW SCHOOL DISTRICT</t>
  </si>
  <si>
    <t>NRHEG SCHOOL DISTRICT</t>
  </si>
  <si>
    <t>MURRAY COUNTY CENTRAL SCHOOL DIST.</t>
  </si>
  <si>
    <t>STAPLES-MOTLEY SCHOOL DISTRICT</t>
  </si>
  <si>
    <t>KITTSON CENTRAL SCHOOL DISTRICT</t>
  </si>
  <si>
    <t>KENYON-WANAMINGO SCHOOL DISTRICT</t>
  </si>
  <si>
    <t>PINE RIVER-BACKUS SCHOOL DISTRICT</t>
  </si>
  <si>
    <t>WARREN-ALVARADO-OSLO SCHOOL DIST.</t>
  </si>
  <si>
    <t>M.A.C.C.R.A.Y. SCHOOL DISTRICT</t>
  </si>
  <si>
    <t>LUVERNE PUBLIC SCHOOL DISTRICT</t>
  </si>
  <si>
    <t>YELLOW MEDICINE EAST</t>
  </si>
  <si>
    <t>FILLMORE CENTRAL</t>
  </si>
  <si>
    <t>NORMAN COUNTY EAST SCHOOL DISTRICT</t>
  </si>
  <si>
    <t>SIBLEY EAST SCHOOL DISTRICT</t>
  </si>
  <si>
    <t>CLEARBROOK-GONVICK SCHOOL DISTRICT</t>
  </si>
  <si>
    <t>WEST CENTRAL AREA</t>
  </si>
  <si>
    <t>TRI-COUNTY SCHOOL DISTRICT</t>
  </si>
  <si>
    <t>BELGRADE-BROOTEN-ELROSA SCHOOL DIST</t>
  </si>
  <si>
    <t>G.F.W.</t>
  </si>
  <si>
    <t>A.C.G.C. PUBLIC SCHOOL DISTRICT</t>
  </si>
  <si>
    <t>LE SUEUR-HENDERSON SCHOOL DISTRICT</t>
  </si>
  <si>
    <t>MARTIN COUNTY WEST SCHOOL DISTRICT</t>
  </si>
  <si>
    <t>NORMAN COUNTY WEST SCHOOL DISTRICT</t>
  </si>
  <si>
    <t>BIRD ISLAND-OLIVIA-LAKE LILLIAN</t>
  </si>
  <si>
    <t>GRANADA HUNTLEY-EAST CHAIN</t>
  </si>
  <si>
    <t>EAST CENTRAL SCHOOL DISTRICT</t>
  </si>
  <si>
    <t>WIN-E-MAC SCHOOL DISTRICT</t>
  </si>
  <si>
    <t>GREENBUSH-MIDDLE RIVER SCHOOL DIST.</t>
  </si>
  <si>
    <t>HOWARD LAKE-WAVERLY-WINSTED</t>
  </si>
  <si>
    <t>PIPESTONE AREA SCHOOL DISTRICT</t>
  </si>
  <si>
    <t>MESABI EAST SCHOOL DISTRICT</t>
  </si>
  <si>
    <t>FAIRMONT AREA SCHOOL DISTRICT</t>
  </si>
  <si>
    <t>LONG PRAIRIE-GREY EAGLE SCHOOL DIST</t>
  </si>
  <si>
    <t>CEDAR MOUNTAIN SCHOOL DISTRICT</t>
  </si>
  <si>
    <t>EAGLE VALLEY PUBLIC SCHOOL DISTRICT</t>
  </si>
  <si>
    <t>MORRIS AREA PUBLIC SCHOOLS</t>
  </si>
  <si>
    <t>ZUMBROTA-MAZEPPA SCHOOL DISTRICT</t>
  </si>
  <si>
    <t>JANESVILLE-WALDORF-PEMBERTON</t>
  </si>
  <si>
    <t>LAC QUI PARLE VALLEY SCHOOL DIST.</t>
  </si>
  <si>
    <t>ADA-BORUP PUBLIC SCHOOL DISTRICT</t>
  </si>
  <si>
    <t>STEPHEN-ARGYLE CENTRAL SCHOOLS</t>
  </si>
  <si>
    <t>GLENCOE-SILVER LAKE SCHOOL DISTRICT</t>
  </si>
  <si>
    <t>BLUE EARTH AREA PUBLIC SCHOOL</t>
  </si>
  <si>
    <t>RED ROCK CENTRAL SCHOOL DISTRICT</t>
  </si>
  <si>
    <t>GLENVILLE-EMMONS SCHOOL DISTRICT</t>
  </si>
  <si>
    <t>CLINTON-GRACEVILLE-BEARDSLEY</t>
  </si>
  <si>
    <t>LAKE PARK AUDUBON SCHOOL DISTRICT</t>
  </si>
  <si>
    <t>RENVILLE COUNTY WEST SCHOOL DIST.</t>
  </si>
  <si>
    <t>JACKSON COUNTY CENTRAL SCHOOL DIST.</t>
  </si>
  <si>
    <t>REDWOOD AREA SCHOOL DISTRICT</t>
  </si>
  <si>
    <t>WESTBROOK-WALNUT GROVE SCHOOLS</t>
  </si>
  <si>
    <t>PLAINVIEW-ELGIN-MILLVILLE</t>
  </si>
  <si>
    <t>RTR PUBLIC SCHOOLS</t>
  </si>
  <si>
    <t>ORTONVILLE PUBLIC SCHOOLS</t>
  </si>
  <si>
    <t>TRACY AREA PUBLIC SCHOOL DISTRICT</t>
  </si>
  <si>
    <t>TRI-CITY UNITED SCHOOL DISTRICT</t>
  </si>
  <si>
    <t>RED LAKE COUNTY CENTRAL PUBLIC SCH</t>
  </si>
  <si>
    <t>ROUND LAKE-BREWSTER PUBLIC SCHOOLS</t>
  </si>
  <si>
    <t>BRANDON-EVANSVILLE PUBLIC SCHOOLS</t>
  </si>
  <si>
    <t>NEW REFERENDUM GROWTH</t>
  </si>
  <si>
    <t>MDE DST EST (FUDGE)</t>
  </si>
  <si>
    <t>CITY ACADEMY</t>
  </si>
  <si>
    <t>BLUFFVIEW MONTESSORI</t>
  </si>
  <si>
    <t>NEW HEIGHTS SCHOOL, INC.</t>
  </si>
  <si>
    <t>CEDAR RIVERSIDE COMMUNITY SCHOOL</t>
  </si>
  <si>
    <t>METRO DEAF SCHOOL</t>
  </si>
  <si>
    <t>MINNESOTA NEW COUNTRY SCHOOL</t>
  </si>
  <si>
    <t>PACT CHARTER SCHOOL</t>
  </si>
  <si>
    <t>ATHLOS LEADERSHIP ACADEMY</t>
  </si>
  <si>
    <t>COMMUNITY OF PEACE ACADEMY</t>
  </si>
  <si>
    <t>WORLD LEARNER CHARTER SCHOOL</t>
  </si>
  <si>
    <t>MINNESOTA TRANSITIONS CHARTER SCH</t>
  </si>
  <si>
    <t>ACHIEVE LANGUAGE ACADEMY</t>
  </si>
  <si>
    <t>DULUTH PUBLIC SCHOOLS ACADEMY</t>
  </si>
  <si>
    <t>CYBER VILLAGE ACADEMY</t>
  </si>
  <si>
    <t>E.C.H.O. CHARTER SCHOOL</t>
  </si>
  <si>
    <t>HIGHER GROUND ACADEMY</t>
  </si>
  <si>
    <t>ST. PAUL CITY SCHOOL</t>
  </si>
  <si>
    <t>ODYSSEY ACADEMY</t>
  </si>
  <si>
    <t>JENNINGS COMMUNITY LEARNING CENTER</t>
  </si>
  <si>
    <t>HARVEST PREPARATORY SCHOOL</t>
  </si>
  <si>
    <t>LIFE PREP</t>
  </si>
  <si>
    <t>FACE TO FACE ACADEMY</t>
  </si>
  <si>
    <t>SOJOURNER TRUTH ACADEMY</t>
  </si>
  <si>
    <t>HIGH SCHOOL FOR RECORDING ARTS</t>
  </si>
  <si>
    <t>TWIN CITIES ACADEMY</t>
  </si>
  <si>
    <t>MATH AND SCIENCE ACADEMY</t>
  </si>
  <si>
    <t>NORTHWEST PASSAGE HIGH SCHOOL</t>
  </si>
  <si>
    <t>LAFAYETTE PUBLIC CHARTER SCHOOL</t>
  </si>
  <si>
    <t>NORTH LAKES ACADEMY</t>
  </si>
  <si>
    <t>LA CRESCENT MONTESSORI &amp; STEM SCHOO</t>
  </si>
  <si>
    <t>NERSTRAND CHARTER SCHOOL</t>
  </si>
  <si>
    <t>ROCHESTER OFF-CAMPUS CHARTER HIGH</t>
  </si>
  <si>
    <t>EL COLEGIO CHARTER SCHOOL</t>
  </si>
  <si>
    <t>SCHOOLCRAFT LEARNING COMMUNITY CHTR</t>
  </si>
  <si>
    <t>CROSSLAKE COMMUNITY CHARTER SCHOOL</t>
  </si>
  <si>
    <t>RIVERWAY LEARNING COMMUNITY CHTR</t>
  </si>
  <si>
    <t>KATO PUBLIC CHARTER SCHOOL</t>
  </si>
  <si>
    <t>AURORA CHARTER SCHOOL</t>
  </si>
  <si>
    <t>EXCELL ACADEMY CHARTER</t>
  </si>
  <si>
    <t>HOPE COMMUNITY ACADEMY</t>
  </si>
  <si>
    <t>ACADEMIA CESAR CHAVEZ CHARTER SCH.</t>
  </si>
  <si>
    <t>AFSA HIGH SCHOOL</t>
  </si>
  <si>
    <t>AVALON SCHOOL</t>
  </si>
  <si>
    <t>TWIN CITIES INTERNATIONAL ELEM SCH</t>
  </si>
  <si>
    <t>MINNESOTA INTERNATIONAL MIDDLE CHTR</t>
  </si>
  <si>
    <t>FRIENDSHIP ACDMY OF FINE ARTS CHTR.</t>
  </si>
  <si>
    <t>PILLAGER AREA CHARTER SCHOOL</t>
  </si>
  <si>
    <t>DISCOVERY PUBLIC SCHOOL FARIBAULT</t>
  </si>
  <si>
    <t>BLUESKY CHARTER SCHOOL</t>
  </si>
  <si>
    <t>RIDGEWAY COMMUNITY SCHOOL</t>
  </si>
  <si>
    <t>NORTH SHORE COMMUNITY SCHOOL</t>
  </si>
  <si>
    <t>HARBOR CITY INTERNATIONAL CHARTER</t>
  </si>
  <si>
    <t>WOODSON INSTITUTE FOR EXCELLENCE CH</t>
  </si>
  <si>
    <t>SAGE ACADEMY CHARTER SCHOOL</t>
  </si>
  <si>
    <t>URBAN ACADEMY CHARTER SCHOOL</t>
  </si>
  <si>
    <t>NEW CITY SCHOOL</t>
  </si>
  <si>
    <t>PRAIRIE CREEK COMMUNITY SCHOOL</t>
  </si>
  <si>
    <t>ARCADIA CHARTER SCHOOL</t>
  </si>
  <si>
    <t>WATERSHED HIGH SCHOOL</t>
  </si>
  <si>
    <t>NEW CENTURY ACADEMY</t>
  </si>
  <si>
    <t>TRIO WOLF CREEK DISTANCE LEARNING</t>
  </si>
  <si>
    <t>PARTNERSHIP ACADEMY, INC.</t>
  </si>
  <si>
    <t>NOVA CLASSICAL ACADEMY</t>
  </si>
  <si>
    <t>GREAT EXPECTATIONS</t>
  </si>
  <si>
    <t>MINNESOTA INTERNSHIP CENTER</t>
  </si>
  <si>
    <t>HMONG COLLEGE PREP ACADEMY</t>
  </si>
  <si>
    <t>PALADIN CAREER AND TECH HIGH SCHOOL</t>
  </si>
  <si>
    <t>GREAT RIVER SCHOOL</t>
  </si>
  <si>
    <t>TREKNORTH HIGH SCHOOL</t>
  </si>
  <si>
    <t>VOYAGEURS EXPEDITIONARY</t>
  </si>
  <si>
    <t>MAIN STREET SCHOOL PERFORMING ARTS</t>
  </si>
  <si>
    <t>AUGSBURG FAIRVIEW ACADEMY</t>
  </si>
  <si>
    <t>ST PAUL CONSERVATORY PERFORMING ART</t>
  </si>
  <si>
    <t>Spero Academy</t>
  </si>
  <si>
    <t>MINNEAPOLIS ACADEMY CHARTER SCHOOL</t>
  </si>
  <si>
    <t>LAKES INTERNATIONAL LANGUAGE ACADEM</t>
  </si>
  <si>
    <t>KALEIDOSCOPE CHARTER SCHOOL</t>
  </si>
  <si>
    <t>ACADEMIC ARTS HIGH SCHOOL</t>
  </si>
  <si>
    <t>ST. CROIX PREPARATORY ACADEMY</t>
  </si>
  <si>
    <t>UBAH MEDICAL ACADEMY CHARTER SCHOOL</t>
  </si>
  <si>
    <t>EAGLE RIDGE ACADEMY CHARTER SCHOOL</t>
  </si>
  <si>
    <t>DAKOTA AREA COMMUNITY SCHOOL</t>
  </si>
  <si>
    <t>BEACON ACADEMY</t>
  </si>
  <si>
    <t>PRAIRIE SEEDS ACADEMY</t>
  </si>
  <si>
    <t>TEAM ACADEMY</t>
  </si>
  <si>
    <t>METRO SCHOOLS CHARTER</t>
  </si>
  <si>
    <t>TWIN CITIES ACADEMY HIGH SCHOOL</t>
  </si>
  <si>
    <t>ROCHESTER MATH AND SCIENCE ACADEMY</t>
  </si>
  <si>
    <t>SWAN RIVER MONTESSORI CHARTER SCH</t>
  </si>
  <si>
    <t>MILROY AREA CHARTER SCHOOL</t>
  </si>
  <si>
    <t>LOVEWORKS ACADEMY FOR ARTS</t>
  </si>
  <si>
    <t>YINGHUA ACADEMY</t>
  </si>
  <si>
    <t>PAIDEIA ACADEMY CHARTER SCHOOL</t>
  </si>
  <si>
    <t>STRIDE ACADEMY CHARTER SCHOOL</t>
  </si>
  <si>
    <t>NEW MILLENNIUM ACADEMY CHARTER SCH</t>
  </si>
  <si>
    <t>GREEN ISLE COMMUNITY SCHOOL</t>
  </si>
  <si>
    <t>BIRCH GROVE COMMUNITY SCHOOL</t>
  </si>
  <si>
    <t>NORTHERN LIGHTS COMMUNITY SCHOOL</t>
  </si>
  <si>
    <t>MINNESOTA ONLINE HIGH SCHOOL</t>
  </si>
  <si>
    <t>EDVISIONS OFF CAMPUS SCHOOL</t>
  </si>
  <si>
    <t>TWIN CITIES GERMAN IMMERSION CHTR</t>
  </si>
  <si>
    <t>DUGSI ACADEMY</t>
  </si>
  <si>
    <t>NAYTAHWAUSH COMMUNITY SCHOOL</t>
  </si>
  <si>
    <t>SEVEN HILLS PREPARATORY ACADEMY</t>
  </si>
  <si>
    <t>SPECTRUM HIGH SCHOOL</t>
  </si>
  <si>
    <t>NEW DISCOVERIES MONTESSORI ACADEMY</t>
  </si>
  <si>
    <t>SOUTHSIDE FAMILY CHARTER SCHOOL</t>
  </si>
  <si>
    <t>LEARNING FOR LEADERSHIP CHARTER</t>
  </si>
  <si>
    <t>LAURA JEFFREY ACADEMY CHARTER</t>
  </si>
  <si>
    <t>EAST RANGE ACADEMY OF TECH-SCIENCE</t>
  </si>
  <si>
    <t>INTERNATIONAL SPANISH LANGUAGE ACAD</t>
  </si>
  <si>
    <t>GLACIAL HILLS ELEMENTARY</t>
  </si>
  <si>
    <t>STONEBRIDGE WORLD SCHOOL</t>
  </si>
  <si>
    <t>HIAWATHA ACADEMIES</t>
  </si>
  <si>
    <t>NOBLE ACADEMY</t>
  </si>
  <si>
    <t>CLARKFIELD CHARTER SCHOOL</t>
  </si>
  <si>
    <t>MINISINAAKWAANG LEADERSHIP ACADEMY</t>
  </si>
  <si>
    <t>LINCOLN INTERNATIONAL SCHOOL</t>
  </si>
  <si>
    <t>COMMUNITY SCHOOL OF EXCELLENCE</t>
  </si>
  <si>
    <t>LIONSGATE ACADEMY</t>
  </si>
  <si>
    <t>ASPEN ACADEMY</t>
  </si>
  <si>
    <t>DAVINCI ACADEMY</t>
  </si>
  <si>
    <t>GLOBAL ACADEMY</t>
  </si>
  <si>
    <t>NATURAL SCIENCE ACADEMY</t>
  </si>
  <si>
    <t>COLOGNE ACADEMY</t>
  </si>
  <si>
    <t>BRIGHT WATER ELEMENTARY</t>
  </si>
  <si>
    <t>RIVERS EDGE ACADEMY</t>
  </si>
  <si>
    <t>KIPP MINNESOTA CHARTER SCHOOL</t>
  </si>
  <si>
    <t>BEST ACADEMY</t>
  </si>
  <si>
    <t>COLLEGE PREPARATORY ELEMENTARY</t>
  </si>
  <si>
    <t>CANNON RIVER STEM SCHOOL</t>
  </si>
  <si>
    <t>OSHKI OGIMAAG CHARTER SCHOOL</t>
  </si>
  <si>
    <t>DISCOVERY WOODS MONTESSORI SCHOOL</t>
  </si>
  <si>
    <t>PARNASSUS PREPARATORY CHARTER SCH</t>
  </si>
  <si>
    <t>STEP ACADEMY CHARTER SCHOOL</t>
  </si>
  <si>
    <t>CORNERSTONE MONTESSORI ELEMENTARY</t>
  </si>
  <si>
    <t>MINNEAPOLIS COLLEGE PREPARATORY</t>
  </si>
  <si>
    <t>ROCHESTER STEM ACADEMY</t>
  </si>
  <si>
    <t>HENNEPIN ELEMENTARY SCHOOL</t>
  </si>
  <si>
    <t>VERMILION COUNTRY SCHOOL</t>
  </si>
  <si>
    <t>NASHA SHKOLA CHARTER SCHOOL</t>
  </si>
  <si>
    <t>MASTERY SCHOOL</t>
  </si>
  <si>
    <t>UPPER MISSISSIPPI ACADEMY</t>
  </si>
  <si>
    <t>WEST SIDE SUMMIT CHARTER SCHOOL</t>
  </si>
  <si>
    <t>PRODEO ACADEMY</t>
  </si>
  <si>
    <t>WEST CONCORD PUBLIC CHARTER SCHOOL</t>
  </si>
  <si>
    <t>SEJONG ACADEMY OF MINNESOTA</t>
  </si>
  <si>
    <t>FREEDOM ACADEMY CHARTER SCHOOL</t>
  </si>
  <si>
    <t>TECHNICAL ACADEMIES OF MINNESOTA</t>
  </si>
  <si>
    <t>VENTURE ACADEMY</t>
  </si>
  <si>
    <t>NORTHEAST COLLEGE PREP</t>
  </si>
  <si>
    <t>AGAMIM CLASSICAL ACADEMY</t>
  </si>
  <si>
    <t>DISCOVERY CHARTER SCHOOL</t>
  </si>
  <si>
    <t>SAINT CLOUD MATH AND SCIENCE ACADEM</t>
  </si>
  <si>
    <t>STAR OF THE NORTH ACADEMY CHARTER S</t>
  </si>
  <si>
    <t>UNIVERSAL ACADEMY CHARTER SCHOOL</t>
  </si>
  <si>
    <t>BDOTE LEARNING CENTER</t>
  </si>
  <si>
    <t>ART AND SCIENCE ACADEMY</t>
  </si>
  <si>
    <t>WOODBURY LEADERSHIP ACADEMY</t>
  </si>
  <si>
    <t>JANE GOODALL ENVIRONMENTAL SCIENCE</t>
  </si>
  <si>
    <t>MINNESOTA EARLY LEARNING ACADEMY</t>
  </si>
  <si>
    <t>MINNESOTA MATH AND SCIENCE ACADEMY</t>
  </si>
  <si>
    <t>SUMMIT CHARTER SCHOOL</t>
  </si>
  <si>
    <t>LEVEL UP ACADEMY</t>
  </si>
  <si>
    <t>MILL CITY HIGH SCHOOL</t>
  </si>
  <si>
    <t>FLEX ACADEMY</t>
  </si>
  <si>
    <t>METRO EDUCATION FOR FUTURE EMPLOY</t>
  </si>
  <si>
    <t>ROCHESTER BEACON ACADEMY</t>
  </si>
  <si>
    <t>TESFA INTERNATIONAL SCHOOL</t>
  </si>
  <si>
    <t>New Century School</t>
  </si>
  <si>
    <t>North Metro Flex Academy</t>
  </si>
  <si>
    <t xml:space="preserve">FIT Academy </t>
  </si>
  <si>
    <t xml:space="preserve">Big Picture Twin Cities </t>
  </si>
  <si>
    <t>T.R.U.T.H. Preparatory Academy Char</t>
  </si>
  <si>
    <t>Sankofa Underground North Academy</t>
  </si>
  <si>
    <t>Athlos Academy of Saint Cloud</t>
  </si>
  <si>
    <t>Phoenix Academy Charter School</t>
  </si>
  <si>
    <t>Marine Area Community School</t>
  </si>
  <si>
    <t>Skyline Math and Science Academy</t>
  </si>
  <si>
    <t>SciTech Academy Charter School</t>
  </si>
  <si>
    <t>Gateway STEM Academy</t>
  </si>
  <si>
    <t>Minnesota Wildflower Montessori Sch</t>
  </si>
  <si>
    <t>CROSSWINDS</t>
  </si>
  <si>
    <t>MDE CHT EST (FUDGE)</t>
  </si>
  <si>
    <t>COOPERATIVE &amp; INTERMED DISTRICTS</t>
  </si>
  <si>
    <t>ADM20F</t>
  </si>
  <si>
    <t>WADM20F</t>
  </si>
  <si>
    <t>AADM20F</t>
  </si>
  <si>
    <t>AWADM20F</t>
  </si>
  <si>
    <t>BSREV20F</t>
  </si>
  <si>
    <t>EXDAYR20F</t>
  </si>
  <si>
    <t>CPSREV20F</t>
  </si>
  <si>
    <t>TOTLEP20F</t>
  </si>
  <si>
    <t>SMLREV20F</t>
  </si>
  <si>
    <t>TOTSRS20F</t>
  </si>
  <si>
    <t>TSRSRV20F</t>
  </si>
  <si>
    <t>OCEXRV20F</t>
  </si>
  <si>
    <t>EQREV20F</t>
  </si>
  <si>
    <t>GTREV20F</t>
  </si>
  <si>
    <t>HHREV20F</t>
  </si>
  <si>
    <t>TRARED$$</t>
  </si>
  <si>
    <t>OPTAIN20F</t>
  </si>
  <si>
    <t>OPTACH20F</t>
  </si>
  <si>
    <t>OPTFAR20F</t>
  </si>
  <si>
    <t>REFREV20F</t>
  </si>
  <si>
    <t>QCREV20F</t>
  </si>
  <si>
    <t>DECREV20F</t>
  </si>
  <si>
    <t>PENREV20F</t>
  </si>
  <si>
    <t>LOCREV20F</t>
  </si>
  <si>
    <t>GRDREV20F</t>
  </si>
  <si>
    <t>BASLVY20F</t>
  </si>
  <si>
    <t>CEXLVY20F</t>
  </si>
  <si>
    <t>EQLVY20F</t>
  </si>
  <si>
    <t>HHLVY20F</t>
  </si>
  <si>
    <t>RFLVYN20F</t>
  </si>
  <si>
    <t>QCLVY20F</t>
  </si>
  <si>
    <t>LOCLVY20F</t>
  </si>
  <si>
    <t>GRDLVY20F</t>
  </si>
  <si>
    <t>FIT Academy</t>
  </si>
  <si>
    <t>Big Picture Twin Cities</t>
  </si>
  <si>
    <t>ADM21F</t>
  </si>
  <si>
    <t>WADM21F</t>
  </si>
  <si>
    <t>AADM21F</t>
  </si>
  <si>
    <t>AWADM21F</t>
  </si>
  <si>
    <t>BSREV21F</t>
  </si>
  <si>
    <t>EXDAYR21F</t>
  </si>
  <si>
    <t>CPSREV21F</t>
  </si>
  <si>
    <t>TOTLEP21F</t>
  </si>
  <si>
    <t>SMLREV21F</t>
  </si>
  <si>
    <t>TOTSRS21F</t>
  </si>
  <si>
    <t>TSRSRV21F</t>
  </si>
  <si>
    <t>OCEXRV21F</t>
  </si>
  <si>
    <t>EQREV21F</t>
  </si>
  <si>
    <t>GTREV21F</t>
  </si>
  <si>
    <t>HHREV21F</t>
  </si>
  <si>
    <t>OPTAIN21F</t>
  </si>
  <si>
    <t>OPTACH21F</t>
  </si>
  <si>
    <t>OPTFAR21F</t>
  </si>
  <si>
    <t>REFREV21F</t>
  </si>
  <si>
    <t>QCREV21F</t>
  </si>
  <si>
    <t>DECREV21F</t>
  </si>
  <si>
    <t>PENREV21F</t>
  </si>
  <si>
    <t>LOCREV21F</t>
  </si>
  <si>
    <t>GRDREV21F</t>
  </si>
  <si>
    <t>BASLVY21F</t>
  </si>
  <si>
    <t>CEXLVY21F</t>
  </si>
  <si>
    <t>EQLVY21F</t>
  </si>
  <si>
    <t>HHLVY21F</t>
  </si>
  <si>
    <t>RFLVYN21F</t>
  </si>
  <si>
    <t>QCLVY21F</t>
  </si>
  <si>
    <t>LOCLVY21F</t>
  </si>
  <si>
    <t>GRDLVY21F</t>
  </si>
  <si>
    <t>2020 Base Revenue</t>
  </si>
  <si>
    <t>2020 2%</t>
  </si>
  <si>
    <t>2020 VPK</t>
  </si>
  <si>
    <t>2021 Base Revenue</t>
  </si>
  <si>
    <t>2021 VPK</t>
  </si>
  <si>
    <t>2020 2% total</t>
  </si>
  <si>
    <t>2020 VPK Total</t>
  </si>
  <si>
    <t>2021 2% Total</t>
  </si>
  <si>
    <t xml:space="preserve">2021 2% </t>
  </si>
  <si>
    <t>2021 VPK Total</t>
  </si>
  <si>
    <t>FY 2020</t>
  </si>
  <si>
    <t>Feb Forecast</t>
  </si>
  <si>
    <t xml:space="preserve"> Change</t>
  </si>
  <si>
    <t xml:space="preserve">REGULAR </t>
  </si>
  <si>
    <t>EXC COST</t>
  </si>
  <si>
    <t>CROSS SUB</t>
  </si>
  <si>
    <t>GROWTH</t>
  </si>
  <si>
    <t>HOLD</t>
  </si>
  <si>
    <t>NET</t>
  </si>
  <si>
    <t>CHARTER</t>
  </si>
  <si>
    <t>TOTAL</t>
  </si>
  <si>
    <t>ADM</t>
  </si>
  <si>
    <t>REG</t>
  </si>
  <si>
    <t>EXC CST</t>
  </si>
  <si>
    <t>Cross Subsidy / ADM</t>
  </si>
  <si>
    <t>AID</t>
  </si>
  <si>
    <t>REDUCTION</t>
  </si>
  <si>
    <t>CAP</t>
  </si>
  <si>
    <t>HARMLESS</t>
  </si>
  <si>
    <t>TUITION</t>
  </si>
  <si>
    <t>Adjust</t>
  </si>
  <si>
    <t>SP ED AID</t>
  </si>
  <si>
    <t>LOR</t>
  </si>
  <si>
    <t>TUITION ADJ</t>
  </si>
  <si>
    <t>Current</t>
  </si>
  <si>
    <t>Strata</t>
  </si>
  <si>
    <t>MPLS &amp; ST PAUL</t>
  </si>
  <si>
    <t>OTHER METRO, INNER</t>
  </si>
  <si>
    <t>OTHER METRO, OUTER</t>
  </si>
  <si>
    <t>NONMET&gt;=2K</t>
  </si>
  <si>
    <t>NONMET 1K-2K</t>
  </si>
  <si>
    <t>NONMET &lt; 1K</t>
  </si>
  <si>
    <t>COOPS</t>
  </si>
  <si>
    <t>STATEWIDE FORECAST ADJ</t>
  </si>
  <si>
    <t>CENTRAL MINNESOTA E.R.D.C.</t>
  </si>
  <si>
    <t>INTERMEDIATE SCHOOL DISTRICT 287</t>
  </si>
  <si>
    <t>SOUTHWEST METRO EDUCATIONAL COOP</t>
  </si>
  <si>
    <t>NW REGION INTERDISTRICT COUNCIL</t>
  </si>
  <si>
    <t>LAKE AGASSIZ SPECIAL ED. COOP.</t>
  </si>
  <si>
    <t>MIDWEST SPECIAL EDUCATION COOP.</t>
  </si>
  <si>
    <t>SOUTHERN MINN. SPECIAL SERVICE COOP</t>
  </si>
  <si>
    <t>SOUTHERN PLAINS EDUCATION COOP.</t>
  </si>
  <si>
    <t>NORTHEAST METRO 916</t>
  </si>
  <si>
    <t>INTERMEDIATE SCHOOL DISTRICT 917</t>
  </si>
  <si>
    <t>NORTH COUNTRY VOC. COOP. CTR.</t>
  </si>
  <si>
    <t>REGION 11-METRO EDUC. SERVICE UNIT</t>
  </si>
  <si>
    <t>REGION 10-SOUTHEAST SERVICE COOP</t>
  </si>
  <si>
    <t>REGION 9-SOUTH CENTRAL SERVICE COOP</t>
  </si>
  <si>
    <t>REGION 7-RESOURCE TRNG AND SOLUTION</t>
  </si>
  <si>
    <t>REGION 5-NATIONAL JOINT POWERS</t>
  </si>
  <si>
    <t>REGION 4-LAKES COUNTRY SERVICE COOP</t>
  </si>
  <si>
    <t>REGION 3 - NORTHEAST SERVICE COOP</t>
  </si>
  <si>
    <t>REGION 1 AND 2-NORTHWEST SVC. COOP</t>
  </si>
  <si>
    <t>FERGUS FALLS AREA SP. ED. COOP.</t>
  </si>
  <si>
    <t>MEEKER AND WRIGHT SPECIAL EDUCATION</t>
  </si>
  <si>
    <t>OAK LAND VOCATIONAL COOPERATVE</t>
  </si>
  <si>
    <t>EAST RANGE SEC. TECHNICAL CENTER</t>
  </si>
  <si>
    <t>WRIGHT TECHNICAL CENTER</t>
  </si>
  <si>
    <t>MINNESOTA VALLEY COOPERATIVE</t>
  </si>
  <si>
    <t>PINE TO PRAIRIE COOPERATIVE CTR.</t>
  </si>
  <si>
    <t>REGN 6 AND 8-SW/WC SRV COOPERATIVE</t>
  </si>
  <si>
    <t>AREA SPECIAL EDUCATION COOPERATIVE</t>
  </si>
  <si>
    <t>BEMIDJI REGIONAL INTERDIST. COUNCIL</t>
  </si>
  <si>
    <t>PERPICH CENTER FOR ARTS EDUCATION</t>
  </si>
  <si>
    <t xml:space="preserve"> </t>
  </si>
  <si>
    <t>LACRESCENT MONTESSORI ACADEMY</t>
  </si>
  <si>
    <t>RIVERBEND ACADEMY</t>
  </si>
  <si>
    <t>PALADIN ACADEMY</t>
  </si>
  <si>
    <t>FRASER ACADEMY</t>
  </si>
  <si>
    <t>SEVEN HILLS CLASSICAL ACADEMY</t>
  </si>
  <si>
    <t>STONEBRIDGE COMMUNITY SCHOOL</t>
  </si>
  <si>
    <t>JANE GOODALL ACADEMY</t>
  </si>
  <si>
    <t>MN EARLY LEARNING ACADEMY</t>
  </si>
  <si>
    <t>'METRO EDUCATION FOR FUTURE EMPLOY</t>
  </si>
  <si>
    <t>EAST CENTRAL MN ED. CABLE COOP.</t>
  </si>
  <si>
    <t>FRESHWATER ED. DIST.</t>
  </si>
  <si>
    <t>ST. CROIX RIVER EDUCATION DISTRICT</t>
  </si>
  <si>
    <t>ZUMBRO EDUCATION DISTRICT</t>
  </si>
  <si>
    <t>HIAWATHA VALLEY ED. DISTRICT</t>
  </si>
  <si>
    <t>RUNESTONE AREA ED. DISTRICT</t>
  </si>
  <si>
    <t>MN RIVER VALLEY EDUCATION DISTRICT</t>
  </si>
  <si>
    <t>WEST CENTRAL EDUCATION DISTRICT</t>
  </si>
  <si>
    <t>MN VALLEY EDUCATION DISTRICT</t>
  </si>
  <si>
    <t>SOCRATES</t>
  </si>
  <si>
    <t>LITTLE CROW TELE-MEDIA NETWORK</t>
  </si>
  <si>
    <t>WASIOJA ED. TECHNOLOGY COOP.</t>
  </si>
  <si>
    <t>RIVER BEND EDUCATION DISTRICT</t>
  </si>
  <si>
    <t>PAUL BUNYAN EDUCATION COOPERATIVE</t>
  </si>
  <si>
    <t>GOODHUE COUNTY EDUCATION DISTRICT</t>
  </si>
  <si>
    <t>CENTRAL MN ED TELECOM SYSTEM</t>
  </si>
  <si>
    <t>EAST METRO INTEGRATION DISTRICT</t>
  </si>
  <si>
    <t>ITASCA AREA SCHOOLS COLLABORATIVE</t>
  </si>
  <si>
    <t>VALLEY CROSSING COMMUNITY SCHOOL</t>
  </si>
  <si>
    <t>CENTRAL MINNESOTA JT. POWERS DIST.</t>
  </si>
  <si>
    <t>NORTHLAND LEARNING CENTER</t>
  </si>
  <si>
    <t>N.W.SUBURBAN INTEGRATION DISTRICT</t>
  </si>
  <si>
    <t>RUM RIVER SPECIAL EDUCATION COOP</t>
  </si>
  <si>
    <t>INFINITY:MINNESOTA  DIGITAL ACADEMY</t>
  </si>
  <si>
    <t>SCOTT COUNTY SCHOOLS NETWORK (SCSN)</t>
  </si>
  <si>
    <t>REDWOOD AREA TELECOM COOPERATIVE</t>
  </si>
  <si>
    <t>SOUTHERN MN EDUCATION CONSORTIUM</t>
  </si>
  <si>
    <t>NOBLES COUNTY INTG COLLABORATIVE</t>
  </si>
  <si>
    <t>SE MINNESOTA VIRTUAL ACADEMY(SEMVA)</t>
  </si>
  <si>
    <t>SNWSE COOP</t>
  </si>
  <si>
    <t>Cannon Valley Special Education Coo</t>
  </si>
  <si>
    <t>Austin Albert Lea Area Special Educ</t>
  </si>
  <si>
    <t>Northern Lights Academy Cooperative</t>
  </si>
  <si>
    <t>BENTON-STEARNS ED. DISTRICT</t>
  </si>
  <si>
    <t>MID STATE EDUCATION DISTRICT</t>
  </si>
  <si>
    <t>south dakota</t>
  </si>
  <si>
    <t>FY 2021</t>
  </si>
  <si>
    <t xml:space="preserve">Pct of Cost Funded Excl Tuition </t>
  </si>
  <si>
    <t>Tuition Adj</t>
  </si>
  <si>
    <t>ADJUST</t>
  </si>
  <si>
    <t>STATEWIDE FORECAST ADJUSTMENT</t>
  </si>
  <si>
    <t>Charter Growth</t>
  </si>
  <si>
    <t>Statewide forecast adj</t>
  </si>
  <si>
    <t>2020 SPED</t>
  </si>
  <si>
    <t>2021 SPED</t>
  </si>
  <si>
    <t>2020 Total Change</t>
  </si>
  <si>
    <t>2021 Total Change</t>
  </si>
  <si>
    <t>MINNEAPOLIS PUBLIC SCHOOL DISTRICT</t>
  </si>
  <si>
    <t>SOUTH ST. PAUL PUBLIC SCHOOL DISTRICT</t>
  </si>
  <si>
    <t>ANOKA-HENNEPIN PUBLIC SCHOOL DISTRICT</t>
  </si>
  <si>
    <t>DETROIT LAKES PUBLIC SCHOOL DISTRICT</t>
  </si>
  <si>
    <t>FRAZEE-VERGAS PUBLIC SCHOOL DISTRICT</t>
  </si>
  <si>
    <t>WATERTOWN-MAYER PUBLIC SCHOOL DISTRICT</t>
  </si>
  <si>
    <t>BARNESVILLE PUBLIC SCHOOL DISTRICT</t>
  </si>
  <si>
    <t>CROSBY-IRONTON PUBLIC SCHOOL DISTRICT</t>
  </si>
  <si>
    <t>MABEL-CANTON PUBLIC SCHOOL DISTRICT</t>
  </si>
  <si>
    <t>PINE ISLAND PUBLIC SCHOOL DISTRICT</t>
  </si>
  <si>
    <t>ST. LOUIS PARK PUBLIC SCHOOL DISTRICT</t>
  </si>
  <si>
    <t>LITTLEFORK-BIG FALLS SCHOOL DISTRICT</t>
  </si>
  <si>
    <t>LAKE SUPERIOR PUBLIC SCHOOL DISTRICT</t>
  </si>
  <si>
    <t>LESTER PRAIRIE PUBLIC SCHOOL DISTRICT</t>
  </si>
  <si>
    <t>DASSEL-COKATO PUBLIC SCHOOL DISTRICT</t>
  </si>
  <si>
    <t>PARKERS PRAIRIE PUBLIC SCHOOL DISTRICT</t>
  </si>
  <si>
    <t>PELICAN RAPIDS PUBLIC SCHOOL DISTRICT</t>
  </si>
  <si>
    <t>NEW YORK MILLS PUBLIC SCHOOL DISTRICT</t>
  </si>
  <si>
    <t>RED LAKE FALLS PUBLIC SCHOOL DISTRICT</t>
  </si>
  <si>
    <t>CHOKIO-ALBERTA PUBLIC SCHOOL DISTRICT</t>
  </si>
  <si>
    <t>BERTHA-HEWITT PUBLIC SCHOOL DISTRICT</t>
  </si>
  <si>
    <t>BROWNS VALLEY PUBLIC SCHOOL DISTRICT</t>
  </si>
  <si>
    <t>WABASHA-KELLOGG PUBLIC SCHOOL DISTRICT</t>
  </si>
  <si>
    <t>STILLWATER AREA PUBLIC SCHOOL DISTRICT</t>
  </si>
  <si>
    <t>CAMPBELL-TINTAH PUBLIC SCHOOL DISTRICT</t>
  </si>
  <si>
    <t>LEWISTON-ALTURA PUBLIC SCHOOL DISTRICT</t>
  </si>
  <si>
    <t>UNITED SOUTH CENTRAL SCHOOL DISTRICT</t>
  </si>
  <si>
    <t>MURRAY COUNTY CENTRAL SCHOOL DISTRICT</t>
  </si>
  <si>
    <t>WARREN-ALVARADO-OSLO SCHOOL DISTRICT</t>
  </si>
  <si>
    <t>GREENBUSH-MIDDLE RIVER SCHOOL DISTRICT</t>
  </si>
  <si>
    <t>LAC QUI PARLE VALLEY SCHOOL DISTRICT</t>
  </si>
  <si>
    <t>RENVILLE COUNTY WEST SCHOOL DISTRICT</t>
  </si>
  <si>
    <t>JACKSON COUNTY CENTRAL SCHOOL DISTRICT</t>
  </si>
  <si>
    <t>MDE DST EST FUDGE</t>
  </si>
  <si>
    <t>SCHOOL DISTRICT TOTAL</t>
  </si>
  <si>
    <t xml:space="preserve">SPERO ACADEMY </t>
  </si>
  <si>
    <t>NEW CENTURY SCHOOL</t>
  </si>
  <si>
    <t>NORTH METRO ACADEMY</t>
  </si>
  <si>
    <t>FIT ACADEMY</t>
  </si>
  <si>
    <t>BIG PICTURE TWIN CITIES</t>
  </si>
  <si>
    <t>ATHLOS ACADEMY OF SAINT CLOUD</t>
  </si>
  <si>
    <t>MARINE AREA COMMUNITY SCHOL</t>
  </si>
  <si>
    <t>CHARTER TOTAL</t>
  </si>
  <si>
    <t>INTERMEDIATE SCHOOL DISTRICT</t>
  </si>
  <si>
    <t>NORTHEAST METRO</t>
  </si>
  <si>
    <t>SOUTHWEST METRO INTERMEDIATE</t>
  </si>
  <si>
    <t>INTERMEDIATE TOTAL</t>
  </si>
  <si>
    <t>BEMIDJI REGIONAL INTERDISTRICT COUNCIL</t>
  </si>
  <si>
    <t>CENTRAL MINNESOTA JT. POWERS DISTRICT</t>
  </si>
  <si>
    <t>REGION 6 AND 8-SW/WC SERVICE COOP</t>
  </si>
  <si>
    <t>RIVER BEND EDUCATION DISTRICT*</t>
  </si>
  <si>
    <t>AUSTIN ALBERT LEA AREA SPECIAL EDUC</t>
  </si>
  <si>
    <t>FRESHWATER ED. DISTRICT</t>
  </si>
  <si>
    <t>CANNON VALLEY SPECIAL EDUCATION COOP</t>
  </si>
  <si>
    <t>SHERBURNE AND NORTHERN WRIGHT SPECI</t>
  </si>
  <si>
    <t>COOPERATIVE TOTAL</t>
  </si>
  <si>
    <t>STATE TOTALS</t>
  </si>
  <si>
    <t>CHARTER SCHOOL TOTAL</t>
  </si>
  <si>
    <t>INTERMEDIATE/COOPERATIVE</t>
  </si>
  <si>
    <t>GRAND TOTAL</t>
  </si>
  <si>
    <t>CHARTER SCHOOLS</t>
  </si>
  <si>
    <t>SCHOOL DISTRICT FUDGE</t>
  </si>
  <si>
    <t>CHARTER FUDGE</t>
  </si>
  <si>
    <t>MINNESOTA ACADEMIES</t>
  </si>
  <si>
    <t>statewide total</t>
  </si>
  <si>
    <t>dist</t>
  </si>
  <si>
    <t>name</t>
  </si>
  <si>
    <t>AITKIN</t>
  </si>
  <si>
    <t>MINNEAPOLIS</t>
  </si>
  <si>
    <t>HILL CITY</t>
  </si>
  <si>
    <t>MCGREGOR</t>
  </si>
  <si>
    <t>SOUTH ST. PAUL</t>
  </si>
  <si>
    <t>ANOKA-HENNEPIN</t>
  </si>
  <si>
    <t>CENTENNIAL</t>
  </si>
  <si>
    <t>COLUMBIA HEIGHTS</t>
  </si>
  <si>
    <t>FRIDLEY</t>
  </si>
  <si>
    <t>ST. FRANCIS</t>
  </si>
  <si>
    <t>SPRING LAKE PARK</t>
  </si>
  <si>
    <t>DETROIT LAKES</t>
  </si>
  <si>
    <t>FRAZEE</t>
  </si>
  <si>
    <t>PINE POINT</t>
  </si>
  <si>
    <t>BEMIDJI</t>
  </si>
  <si>
    <t>BLACKDUCK</t>
  </si>
  <si>
    <t>KELLIHER</t>
  </si>
  <si>
    <t>RED LAKE</t>
  </si>
  <si>
    <t>SAUK RAPIDS</t>
  </si>
  <si>
    <t>FOLEY</t>
  </si>
  <si>
    <t>ST. CLAIR</t>
  </si>
  <si>
    <t>MANKATO</t>
  </si>
  <si>
    <t>COMFREY</t>
  </si>
  <si>
    <t>SLEEPY EYE</t>
  </si>
  <si>
    <t>SPRINGFIELD</t>
  </si>
  <si>
    <t>NEW ULM</t>
  </si>
  <si>
    <t>BARNUM</t>
  </si>
  <si>
    <t>CARLTON</t>
  </si>
  <si>
    <t>CLOQUET</t>
  </si>
  <si>
    <t>CROMWELL</t>
  </si>
  <si>
    <t>MOOSE LAKE</t>
  </si>
  <si>
    <t>ESKO</t>
  </si>
  <si>
    <t>WRENSHALL</t>
  </si>
  <si>
    <t>NORWOOD</t>
  </si>
  <si>
    <t>WACONIA</t>
  </si>
  <si>
    <t>WATERTOWN-MAYER</t>
  </si>
  <si>
    <t>EASTERN CARVER CTY</t>
  </si>
  <si>
    <t>WALKER-AKELEY</t>
  </si>
  <si>
    <t>CASS LAKE</t>
  </si>
  <si>
    <t>PILLAGER</t>
  </si>
  <si>
    <t>NORTHLAND</t>
  </si>
  <si>
    <t>MONTEVIDEO</t>
  </si>
  <si>
    <t>NORTH BRANCH</t>
  </si>
  <si>
    <t>RUSH CITY</t>
  </si>
  <si>
    <t>BARNESVILLE</t>
  </si>
  <si>
    <t>HAWLEY</t>
  </si>
  <si>
    <t>MOORHEAD</t>
  </si>
  <si>
    <t>BAGLEY</t>
  </si>
  <si>
    <t>COOK COUNTY</t>
  </si>
  <si>
    <t>MOUNTAIN LAKE</t>
  </si>
  <si>
    <t>WINDOM</t>
  </si>
  <si>
    <t>BRAINERD</t>
  </si>
  <si>
    <t>CROSBY</t>
  </si>
  <si>
    <t>PEQUOT LAKES</t>
  </si>
  <si>
    <t>BURNSVILLE</t>
  </si>
  <si>
    <t>FARMINGTON</t>
  </si>
  <si>
    <t>LAKEVILLE</t>
  </si>
  <si>
    <t>RANDOLPH</t>
  </si>
  <si>
    <t>ROSEMOUNT-APPLE</t>
  </si>
  <si>
    <t>WEST ST. PAUL</t>
  </si>
  <si>
    <t>INVER GROVE</t>
  </si>
  <si>
    <t>HASTINGS</t>
  </si>
  <si>
    <t>HAYFIELD</t>
  </si>
  <si>
    <t>KASSON-MANTORVIL</t>
  </si>
  <si>
    <t>ALEXANDRIA</t>
  </si>
  <si>
    <t>OSAKIS</t>
  </si>
  <si>
    <t>CHATFIELD</t>
  </si>
  <si>
    <t>LANESBORO</t>
  </si>
  <si>
    <t>MABEL-CANTON</t>
  </si>
  <si>
    <t>RUSHFORD-PETERSO</t>
  </si>
  <si>
    <t>ALBERT LEA</t>
  </si>
  <si>
    <t>ALDEN</t>
  </si>
  <si>
    <t>CANNON FALLS</t>
  </si>
  <si>
    <t>GOODHUE</t>
  </si>
  <si>
    <t>PINE ISLAND</t>
  </si>
  <si>
    <t>RED WING</t>
  </si>
  <si>
    <t>ASHBY</t>
  </si>
  <si>
    <t>HERMAN-NORCROSS</t>
  </si>
  <si>
    <t>HOPKINS</t>
  </si>
  <si>
    <t>BLOOMINGTON</t>
  </si>
  <si>
    <t>EDEN PRAIRIE</t>
  </si>
  <si>
    <t>EDINA</t>
  </si>
  <si>
    <t>MINNETONKA</t>
  </si>
  <si>
    <t>WESTONKA</t>
  </si>
  <si>
    <t>ORONO</t>
  </si>
  <si>
    <t>OSSEO</t>
  </si>
  <si>
    <t>RICHFIELD</t>
  </si>
  <si>
    <t>ROBBINSDALE</t>
  </si>
  <si>
    <t>ST. ANTHONY-NEW</t>
  </si>
  <si>
    <t>ST. LOUIS PARK</t>
  </si>
  <si>
    <t>WAYZATA</t>
  </si>
  <si>
    <t>BROOKLYN CENTER</t>
  </si>
  <si>
    <t>HOUSTON</t>
  </si>
  <si>
    <t>SPRING GROVE</t>
  </si>
  <si>
    <t>CALEDONIA</t>
  </si>
  <si>
    <t>LACRESCENT</t>
  </si>
  <si>
    <t>LAPORTE</t>
  </si>
  <si>
    <t>NEVIS</t>
  </si>
  <si>
    <t>PARK RAPIDS</t>
  </si>
  <si>
    <t>BRAHAM</t>
  </si>
  <si>
    <t>GREENWAY</t>
  </si>
  <si>
    <t>DEER RIVER</t>
  </si>
  <si>
    <t>GRAND RAPIDS</t>
  </si>
  <si>
    <t>NASHWAUK-KEEWATI</t>
  </si>
  <si>
    <t>FRANCONIA</t>
  </si>
  <si>
    <t>HERON LAKE-OKABE</t>
  </si>
  <si>
    <t>MORA</t>
  </si>
  <si>
    <t>OGILVIE</t>
  </si>
  <si>
    <t>NEW LONDON-SPICE</t>
  </si>
  <si>
    <t>WILLMAR</t>
  </si>
  <si>
    <t>LANCASTER</t>
  </si>
  <si>
    <t>INTERNATIONAL FA</t>
  </si>
  <si>
    <t>LITTLEFORK-BIG F</t>
  </si>
  <si>
    <t>SOUTH KOOCHICHIN</t>
  </si>
  <si>
    <t>DAWSON</t>
  </si>
  <si>
    <t>LAKE SUPERIOR</t>
  </si>
  <si>
    <t>LAKE OF THE WOOD</t>
  </si>
  <si>
    <t>CLEVELAND</t>
  </si>
  <si>
    <t>HENDRICKS</t>
  </si>
  <si>
    <t>IVANHOE</t>
  </si>
  <si>
    <t>LAKE BENTON</t>
  </si>
  <si>
    <t>MARSHALL</t>
  </si>
  <si>
    <t>MINNEOTA</t>
  </si>
  <si>
    <t>LYND</t>
  </si>
  <si>
    <t>HUTCHINSON</t>
  </si>
  <si>
    <t>LESTER PRAIRIE</t>
  </si>
  <si>
    <t>MAHNOMEN</t>
  </si>
  <si>
    <t>WAUBUN</t>
  </si>
  <si>
    <t>MARSHALL CTY CENTRAL</t>
  </si>
  <si>
    <t>GRYGLA</t>
  </si>
  <si>
    <t>TRUMAN</t>
  </si>
  <si>
    <t>EDEN VALLEY</t>
  </si>
  <si>
    <t>LITCHFIELD</t>
  </si>
  <si>
    <t>DASSEL-COKATO</t>
  </si>
  <si>
    <t>ISLE</t>
  </si>
  <si>
    <t>PRINCETON</t>
  </si>
  <si>
    <t>ONAMIA</t>
  </si>
  <si>
    <t>LITTLE FALLS</t>
  </si>
  <si>
    <t>PIERZ</t>
  </si>
  <si>
    <t>ROYALTON</t>
  </si>
  <si>
    <t>SWANVILLE</t>
  </si>
  <si>
    <t>UPSALA</t>
  </si>
  <si>
    <t>AUSTIN</t>
  </si>
  <si>
    <t>GRAND MEADOW</t>
  </si>
  <si>
    <t>LYLE</t>
  </si>
  <si>
    <t>LEROY</t>
  </si>
  <si>
    <t>SOUTHLAND</t>
  </si>
  <si>
    <t>FULDA</t>
  </si>
  <si>
    <t>NICOLLET</t>
  </si>
  <si>
    <t>ST. PETER</t>
  </si>
  <si>
    <t>ADRIAN</t>
  </si>
  <si>
    <t>ELLSWORTH</t>
  </si>
  <si>
    <t>WORTHINGTON</t>
  </si>
  <si>
    <t>BYRON</t>
  </si>
  <si>
    <t>DOVER-EYOTA</t>
  </si>
  <si>
    <t>STEWARTVILLE</t>
  </si>
  <si>
    <t>ROCHESTER</t>
  </si>
  <si>
    <t>BATTLE LAKE</t>
  </si>
  <si>
    <t>FERGUS FALLS</t>
  </si>
  <si>
    <t>HENNING</t>
  </si>
  <si>
    <t>PARKERS PRAIRIE</t>
  </si>
  <si>
    <t>PELICAN RAPIDS</t>
  </si>
  <si>
    <t>PERHAM</t>
  </si>
  <si>
    <t>UNDERWOOD</t>
  </si>
  <si>
    <t>NEW YORK MILLS</t>
  </si>
  <si>
    <t>GOODRIDGE</t>
  </si>
  <si>
    <t>THIEF RIVER FALL</t>
  </si>
  <si>
    <t>WILLOW RIVER</t>
  </si>
  <si>
    <t>PINE CITY</t>
  </si>
  <si>
    <t>EDGERTON</t>
  </si>
  <si>
    <t>CLIMAX</t>
  </si>
  <si>
    <t>CROOKSTON</t>
  </si>
  <si>
    <t>EAST GRAND FORKS</t>
  </si>
  <si>
    <t>FERTILE-BELTRAMI</t>
  </si>
  <si>
    <t>FISHER</t>
  </si>
  <si>
    <t>FOSSTON</t>
  </si>
  <si>
    <t>MOUNDS VIEW</t>
  </si>
  <si>
    <t>NORTH ST. PAUL-M</t>
  </si>
  <si>
    <t>ROSEVILLE</t>
  </si>
  <si>
    <t>WHITE BEAR LAKE</t>
  </si>
  <si>
    <t>ST. PAUL</t>
  </si>
  <si>
    <t>RED LAKE FALLS</t>
  </si>
  <si>
    <t>MILROY</t>
  </si>
  <si>
    <t>WABASSO</t>
  </si>
  <si>
    <t>FARIBAULT</t>
  </si>
  <si>
    <t>NORTHFIELD</t>
  </si>
  <si>
    <t>HILLS-BEAVER CRE</t>
  </si>
  <si>
    <t>BADGER</t>
  </si>
  <si>
    <t>ROSEAU</t>
  </si>
  <si>
    <t>WARROAD</t>
  </si>
  <si>
    <t>CHISHOLM</t>
  </si>
  <si>
    <t>ELY</t>
  </si>
  <si>
    <t>FLOODWOOD</t>
  </si>
  <si>
    <t>HERMANTOWN</t>
  </si>
  <si>
    <t>HIBBING</t>
  </si>
  <si>
    <t>PROCTOR</t>
  </si>
  <si>
    <t>VIRGINIA</t>
  </si>
  <si>
    <t>NETT LAKE</t>
  </si>
  <si>
    <t>DULUTH</t>
  </si>
  <si>
    <t>MOUNTAIN IRON-BU</t>
  </si>
  <si>
    <t>BELLE PLAINE</t>
  </si>
  <si>
    <t>JORDAN</t>
  </si>
  <si>
    <t>PRIOR LAKE</t>
  </si>
  <si>
    <t>SHAKOPEE</t>
  </si>
  <si>
    <t>NEW PRAGUE</t>
  </si>
  <si>
    <t>BECKER</t>
  </si>
  <si>
    <t>BIG LAKE</t>
  </si>
  <si>
    <t>ELK RIVER</t>
  </si>
  <si>
    <t>HOLDINGFORD</t>
  </si>
  <si>
    <t>KIMBALL</t>
  </si>
  <si>
    <t>MELROSE</t>
  </si>
  <si>
    <t>PAYNESVILLE</t>
  </si>
  <si>
    <t>ST. CLOUD</t>
  </si>
  <si>
    <t>SAUK CENTRE</t>
  </si>
  <si>
    <t>ALBANY</t>
  </si>
  <si>
    <t>SARTELL</t>
  </si>
  <si>
    <t>ROCORI</t>
  </si>
  <si>
    <t>BLOOMING PRAIRIE</t>
  </si>
  <si>
    <t>OWATONNA</t>
  </si>
  <si>
    <t>MEDFORD</t>
  </si>
  <si>
    <t>HANCOCK</t>
  </si>
  <si>
    <t>CHOKIO-ALBERTA</t>
  </si>
  <si>
    <t>KERKHOVEN-MURDOC</t>
  </si>
  <si>
    <t>BENSON</t>
  </si>
  <si>
    <t>BERTHA-HEWITT</t>
  </si>
  <si>
    <t>BROWERVILLE</t>
  </si>
  <si>
    <t>BROWNS VALLEY</t>
  </si>
  <si>
    <t>WHEATON</t>
  </si>
  <si>
    <t>WABASHA</t>
  </si>
  <si>
    <t>LAKE CITY</t>
  </si>
  <si>
    <t>PRINSBURG</t>
  </si>
  <si>
    <t>VERNDALE</t>
  </si>
  <si>
    <t>SEBEKA</t>
  </si>
  <si>
    <t>MENAHGA</t>
  </si>
  <si>
    <t>WASECA</t>
  </si>
  <si>
    <t>FOREST LAKE</t>
  </si>
  <si>
    <t>MAHTOMEDI</t>
  </si>
  <si>
    <t>SOUTH WASHINGTON</t>
  </si>
  <si>
    <t>STILLWATER</t>
  </si>
  <si>
    <t>BUTTERFIELD</t>
  </si>
  <si>
    <t>MADELIA</t>
  </si>
  <si>
    <t>ST. JAMES</t>
  </si>
  <si>
    <t>BRECKENRIDGE</t>
  </si>
  <si>
    <t>ROTHSAY</t>
  </si>
  <si>
    <t>CAMPBELL-TINTAH</t>
  </si>
  <si>
    <t>LEWISTON</t>
  </si>
  <si>
    <t>ST. CHARLES</t>
  </si>
  <si>
    <t>WINONA</t>
  </si>
  <si>
    <t>ANNANDALE</t>
  </si>
  <si>
    <t>BUFFALO</t>
  </si>
  <si>
    <t>DELANO</t>
  </si>
  <si>
    <t>MAPLE LAKE</t>
  </si>
  <si>
    <t>MONTICELLO</t>
  </si>
  <si>
    <t>ROCKFORD</t>
  </si>
  <si>
    <t>ST. MICHAEL-ALBE</t>
  </si>
  <si>
    <t>CANBY</t>
  </si>
  <si>
    <t>CAMBRIDGE-ISANTI</t>
  </si>
  <si>
    <t>MILACA</t>
  </si>
  <si>
    <t>ULEN-HITTERDAL</t>
  </si>
  <si>
    <t>LAKE CRYSTAL-WEL</t>
  </si>
  <si>
    <t>TRITON</t>
  </si>
  <si>
    <t>UNITED SOUTH CENTRAL</t>
  </si>
  <si>
    <t>MAPLE RIVER</t>
  </si>
  <si>
    <t>KINGSLAND</t>
  </si>
  <si>
    <t>ST. LOUIS COUNTY</t>
  </si>
  <si>
    <t>CHISAGO LAKES AREA</t>
  </si>
  <si>
    <t>MINNEWASKA</t>
  </si>
  <si>
    <t>EVELETH-GILBERT</t>
  </si>
  <si>
    <t>WADENA-DEER CREEK</t>
  </si>
  <si>
    <t>BUFFALO LAKE-HECTOR</t>
  </si>
  <si>
    <t>DILWORTH-GLYNDON</t>
  </si>
  <si>
    <t>HINCKLEY-FINLAYS</t>
  </si>
  <si>
    <t>LAKEVIEW</t>
  </si>
  <si>
    <t>NRHEG</t>
  </si>
  <si>
    <t>MURRAY COUNTY</t>
  </si>
  <si>
    <t>STAPLES-MOTLEY</t>
  </si>
  <si>
    <t>KITTSON CENTRAL</t>
  </si>
  <si>
    <t>KENYON-WANAMINGO</t>
  </si>
  <si>
    <t>PINE RIVER-BACKU</t>
  </si>
  <si>
    <t>WARREN-ALVARADO-</t>
  </si>
  <si>
    <t>MACCRAY</t>
  </si>
  <si>
    <t>LUVERNE</t>
  </si>
  <si>
    <t xml:space="preserve">FILLMORE CENTRAL                   </t>
  </si>
  <si>
    <t>NORMAN COUNTY EAST</t>
  </si>
  <si>
    <t>SIBLEY EAST</t>
  </si>
  <si>
    <t>CLEARBROOK-GONVICK</t>
  </si>
  <si>
    <t>TRI-COUNTY</t>
  </si>
  <si>
    <t>BELGRADE-BROOTEN-ELR</t>
  </si>
  <si>
    <t>A.C.G.C.</t>
  </si>
  <si>
    <t>LESUEUR-HENDERSO</t>
  </si>
  <si>
    <t>MARTIN COUNTY</t>
  </si>
  <si>
    <t>NORMAN CTY WEST</t>
  </si>
  <si>
    <t xml:space="preserve">BIRD ISLAND-OLIVIA-LAKE LILLIAN    </t>
  </si>
  <si>
    <t>GRANADA HUNTLEY-</t>
  </si>
  <si>
    <t>EAST CENTRAL</t>
  </si>
  <si>
    <t>WIN-E-MAC</t>
  </si>
  <si>
    <t>GREENBUSH-MIDDLE RIV</t>
  </si>
  <si>
    <t>PIPESTONE-JASPER</t>
  </si>
  <si>
    <t>MESABI EAST</t>
  </si>
  <si>
    <t>FAIRMONT AREA SCHOOLS</t>
  </si>
  <si>
    <t>LONG PRAIRIE-GREY EA</t>
  </si>
  <si>
    <t>CEDAR MOUNTAIN</t>
  </si>
  <si>
    <t>EAGLE BEND-CLARISSA</t>
  </si>
  <si>
    <t>ZUMBROTA-MAZEPPA</t>
  </si>
  <si>
    <t>JANESVILLE-WALDO</t>
  </si>
  <si>
    <t>LAC QUI PARLE</t>
  </si>
  <si>
    <t>ADA-BORUP</t>
  </si>
  <si>
    <t>STEPHEN-ARGYLE</t>
  </si>
  <si>
    <t>GLENCOE-SILVER LAKE</t>
  </si>
  <si>
    <t>BLUE EARTH-DELAVAN-ELMORE</t>
  </si>
  <si>
    <t>RED ROCK CENTRAL</t>
  </si>
  <si>
    <t>GLENVILLE-EMMONS</t>
  </si>
  <si>
    <t>LAKE PARK-AUDUBON</t>
  </si>
  <si>
    <t>RENVILLE CTY WEST</t>
  </si>
  <si>
    <t>JACKSON COUNTY CENTRAL</t>
  </si>
  <si>
    <t>REDWOOD AREA SCHOOLS</t>
  </si>
  <si>
    <t>WESTBROOK-WALNUT GROVE</t>
  </si>
  <si>
    <t>RTR</t>
  </si>
  <si>
    <t>ORTONVILLE</t>
  </si>
  <si>
    <t>TRACY-BALATON</t>
  </si>
  <si>
    <t>TRI-CITY UNITED</t>
  </si>
  <si>
    <t>RED LAKE COUNTY CENTRAL PUBLIC SCHOOLS</t>
  </si>
  <si>
    <t>fudge</t>
  </si>
  <si>
    <t>FY 20 change</t>
  </si>
  <si>
    <t>levy</t>
  </si>
  <si>
    <t>FY 21 change</t>
  </si>
  <si>
    <t>VPK Difference</t>
  </si>
  <si>
    <t>SAUK RAPIDS PUBLIC SCHOOL DISTRICT</t>
  </si>
  <si>
    <t>PERHAM PUBLIC SCHOOL DISTRICT</t>
  </si>
  <si>
    <t>NORTH ST PAUL-MAPLEWOOD SCHOOL DIST</t>
  </si>
  <si>
    <t>BUFFALO PUBLIC SCHOOL DISTRICT</t>
  </si>
  <si>
    <t>Morris Area</t>
  </si>
  <si>
    <t>Red Lake County</t>
  </si>
  <si>
    <t>ROUND LAKE BREWSTER PUBLIC SCHOOLS</t>
  </si>
  <si>
    <t>Brandon-Evansville</t>
  </si>
  <si>
    <t>FY20 Levy</t>
  </si>
  <si>
    <t>FY21 Levy</t>
  </si>
  <si>
    <t>Q Comp Levy 2020</t>
  </si>
  <si>
    <t>Q Comp Levy 2021</t>
  </si>
  <si>
    <t>SS Levy 2021</t>
  </si>
  <si>
    <t>LTFM Aid</t>
  </si>
  <si>
    <t xml:space="preserve">LTFM Aid 2020 </t>
  </si>
  <si>
    <t>LTFM Aid 2021</t>
  </si>
  <si>
    <t>Q Comp BAid</t>
  </si>
  <si>
    <t>Q Comp Eaid</t>
  </si>
  <si>
    <t>2020 AID</t>
  </si>
  <si>
    <t>2021 Aid</t>
  </si>
  <si>
    <t>SPED</t>
  </si>
  <si>
    <t>A&amp;I Aid</t>
  </si>
  <si>
    <t>A&amp;I Aid 2020</t>
  </si>
  <si>
    <t>A&amp;I Aid 2021</t>
  </si>
  <si>
    <t>Charter Lease Aid 2020</t>
  </si>
  <si>
    <t>Charter Lease Aid 2021</t>
  </si>
  <si>
    <t>District Number</t>
  </si>
  <si>
    <t>District Type</t>
  </si>
  <si>
    <t>District Name</t>
  </si>
  <si>
    <t>City Academy</t>
  </si>
  <si>
    <t>Bluffview Montessori</t>
  </si>
  <si>
    <t>New Heights School, Inc.</t>
  </si>
  <si>
    <t>Cedar Riverside Community School</t>
  </si>
  <si>
    <t>Metro Deaf School</t>
  </si>
  <si>
    <t>Minnesota New Country School</t>
  </si>
  <si>
    <t>PACT Charter School</t>
  </si>
  <si>
    <t>Athlos Leadership Academy</t>
  </si>
  <si>
    <t>Community of Peace Academy</t>
  </si>
  <si>
    <t>World Learner Charter School</t>
  </si>
  <si>
    <t>Minnesota Transitions Charter School</t>
  </si>
  <si>
    <t>Achieve Language Academy</t>
  </si>
  <si>
    <t>Duluth Public Schools Academy</t>
  </si>
  <si>
    <t>Cyber Village Academy</t>
  </si>
  <si>
    <t>E.C.H.O. Charter School</t>
  </si>
  <si>
    <t>Higher Ground Academy</t>
  </si>
  <si>
    <t>St. Paul City School</t>
  </si>
  <si>
    <t>Jennings Community School</t>
  </si>
  <si>
    <t>Life Prep</t>
  </si>
  <si>
    <t>Face To Face Academy</t>
  </si>
  <si>
    <t>Sojourner Truth Academy</t>
  </si>
  <si>
    <t>High School For Recording Arts</t>
  </si>
  <si>
    <t>Math And Science Academy</t>
  </si>
  <si>
    <t>Northwest Passage High School</t>
  </si>
  <si>
    <t>Lafayette Public Charter School</t>
  </si>
  <si>
    <t>North Lakes Academy</t>
  </si>
  <si>
    <t>La Crescent Montessori &amp; STEM School</t>
  </si>
  <si>
    <t>Nerstrand Charter School</t>
  </si>
  <si>
    <t>Rosa Parks Charter High School</t>
  </si>
  <si>
    <t>El Colegio Charter School</t>
  </si>
  <si>
    <t>Schoolcraft Learning Community Chtr</t>
  </si>
  <si>
    <t>Crosslake Community Charter School</t>
  </si>
  <si>
    <t>Riverway Learning Community Chtr</t>
  </si>
  <si>
    <t>Kato Public Charter School</t>
  </si>
  <si>
    <t>Aurora Charter School</t>
  </si>
  <si>
    <t>Excell Academy Charter</t>
  </si>
  <si>
    <t>HOPE Community Academy</t>
  </si>
  <si>
    <t>Academia Cesar Chavez Charter School</t>
  </si>
  <si>
    <t>AFSA High School</t>
  </si>
  <si>
    <t>Avalon School</t>
  </si>
  <si>
    <t>Twin Cities International Schools</t>
  </si>
  <si>
    <t>Friendship Acdmy of Fine Arts Chtr.</t>
  </si>
  <si>
    <t>Pillager Area Charter School</t>
  </si>
  <si>
    <t>Discovery Public School Faribault</t>
  </si>
  <si>
    <t>BlueSky Charter School</t>
  </si>
  <si>
    <t>Ridgeway Community School</t>
  </si>
  <si>
    <t>North Shore Community School</t>
  </si>
  <si>
    <t>Harbor City International Charter</t>
  </si>
  <si>
    <t>SAGE Academy Charter School</t>
  </si>
  <si>
    <t>Urban Academy Charter School</t>
  </si>
  <si>
    <t>New City School</t>
  </si>
  <si>
    <t>Prairie Creek Community School</t>
  </si>
  <si>
    <t>Arcadia Charter School</t>
  </si>
  <si>
    <t>Watershed High School</t>
  </si>
  <si>
    <t>New Century Academy</t>
  </si>
  <si>
    <t>TRIO Wolf Creek Distance Learning</t>
  </si>
  <si>
    <t>Partnership Academy, Inc.</t>
  </si>
  <si>
    <t>Nova Classical Academy</t>
  </si>
  <si>
    <t>Great Expectations</t>
  </si>
  <si>
    <t>Minnesota Internship Center</t>
  </si>
  <si>
    <t>Hmong College Prep Academy</t>
  </si>
  <si>
    <t>Paladin Career and Technical High School</t>
  </si>
  <si>
    <t>Great River School</t>
  </si>
  <si>
    <t>TrekNorth High School</t>
  </si>
  <si>
    <t>Voyageurs Expeditionary</t>
  </si>
  <si>
    <t>PIM Arts High School</t>
  </si>
  <si>
    <t>Augsburg Fairview Academy</t>
  </si>
  <si>
    <t>St Paul Conservatory Performing Art</t>
  </si>
  <si>
    <t>Lakes International Language Academy</t>
  </si>
  <si>
    <t>Kaleidoscope Charter School</t>
  </si>
  <si>
    <t>Academic Arts High School</t>
  </si>
  <si>
    <t>St. Croix Preparatory Academy</t>
  </si>
  <si>
    <t>Ubah Medical Academy Charter School</t>
  </si>
  <si>
    <t>Eagle Ridge Academy Charter School</t>
  </si>
  <si>
    <t>Beacon Academy</t>
  </si>
  <si>
    <t>Prairie Seeds Academy</t>
  </si>
  <si>
    <t>TEAM Academy</t>
  </si>
  <si>
    <t>Metro Schools Charter</t>
  </si>
  <si>
    <t>Twin Cities Academy</t>
  </si>
  <si>
    <t>Rochester Math And Science Academy</t>
  </si>
  <si>
    <t>Swan River Montessori Charter School</t>
  </si>
  <si>
    <t>LoveWorks Academy For Arts</t>
  </si>
  <si>
    <t>Yinghua Academy</t>
  </si>
  <si>
    <t>Stride Academy Charter School</t>
  </si>
  <si>
    <t>New Millennium Academy Charter Sch</t>
  </si>
  <si>
    <t>Green Isle Community School</t>
  </si>
  <si>
    <t>Birch Grove Community School</t>
  </si>
  <si>
    <t>Northern Lights Community School</t>
  </si>
  <si>
    <t>Minnesota Online High School</t>
  </si>
  <si>
    <t>EdVisions Off Campus School</t>
  </si>
  <si>
    <t>Twin Cities German Immersion Charter School</t>
  </si>
  <si>
    <t>Dugsi Academy</t>
  </si>
  <si>
    <t>Naytahwaush Community School</t>
  </si>
  <si>
    <t>Seven Hills Preparatory Academy</t>
  </si>
  <si>
    <t>Spectrum High School</t>
  </si>
  <si>
    <t>New Discoveries Montessori Academy</t>
  </si>
  <si>
    <t>Southside Family Charter School</t>
  </si>
  <si>
    <t>Laura Jeffrey Academy Charter</t>
  </si>
  <si>
    <t>East Range Academy of Tech-Science</t>
  </si>
  <si>
    <t>International Spanish Language Academy</t>
  </si>
  <si>
    <t>Glacial Hills Elementary</t>
  </si>
  <si>
    <t>Stonebridge World School</t>
  </si>
  <si>
    <t>Hiawatha Academies</t>
  </si>
  <si>
    <t>Noble Academy</t>
  </si>
  <si>
    <t>Clarkfield Charter School</t>
  </si>
  <si>
    <t>Minisinaakwaang Leadership Academy</t>
  </si>
  <si>
    <t>Lincoln International School</t>
  </si>
  <si>
    <t>Community School of Excellence</t>
  </si>
  <si>
    <t>Lionsgate Academy</t>
  </si>
  <si>
    <t>Aspen Academy</t>
  </si>
  <si>
    <t>DaVinci Academy</t>
  </si>
  <si>
    <t>Global Academy</t>
  </si>
  <si>
    <t>Natural Science Academy</t>
  </si>
  <si>
    <t>Cologne Academy</t>
  </si>
  <si>
    <t>Bright Water Elementary</t>
  </si>
  <si>
    <t>Rivers Edge Academy</t>
  </si>
  <si>
    <t>KIPP Minnesota Charter School</t>
  </si>
  <si>
    <t>Best Academy</t>
  </si>
  <si>
    <t>College Preparatory Elementary</t>
  </si>
  <si>
    <t>Cannon River STEM School</t>
  </si>
  <si>
    <t>Oshki Ogimaag Charter School</t>
  </si>
  <si>
    <t>Discovery Woods</t>
  </si>
  <si>
    <t>Parnassus Preparatory Charter Sch</t>
  </si>
  <si>
    <t>STEP Academy Charter School</t>
  </si>
  <si>
    <t>Cornerstone Montessori Elementary</t>
  </si>
  <si>
    <t>Rochester STEM Academy</t>
  </si>
  <si>
    <t>Hennepin Elementary School</t>
  </si>
  <si>
    <t>Vermilion Country School</t>
  </si>
  <si>
    <t>Nasha Shkola Charter School</t>
  </si>
  <si>
    <t>Mastery School</t>
  </si>
  <si>
    <t>Upper Mississippi Academy</t>
  </si>
  <si>
    <t>West Side Summit Charter School</t>
  </si>
  <si>
    <t>Prodeo Academy</t>
  </si>
  <si>
    <t>Sejong Academy of Minnesota</t>
  </si>
  <si>
    <t>Technical Academies of Minnesota</t>
  </si>
  <si>
    <t>Venture Academy</t>
  </si>
  <si>
    <t>Northeast College Prep</t>
  </si>
  <si>
    <t>Agamim Classical Academy</t>
  </si>
  <si>
    <t>Discovery Charter School</t>
  </si>
  <si>
    <t>Saint Cloud Math and Science Academy Charter School</t>
  </si>
  <si>
    <t>Star of the North Academy Charter School</t>
  </si>
  <si>
    <t>Universal Academy Charter School</t>
  </si>
  <si>
    <t>Bdote Learning Center</t>
  </si>
  <si>
    <t>Art and Science Academy</t>
  </si>
  <si>
    <t>Woodbury Leadership Academy</t>
  </si>
  <si>
    <t>Jane Goodall Environmental Science Academy</t>
  </si>
  <si>
    <t>Minnesota Excellence in Learning Academy</t>
  </si>
  <si>
    <t>Minnesota Math and Science Academy</t>
  </si>
  <si>
    <t>Success Academy</t>
  </si>
  <si>
    <t>Level Up Academy</t>
  </si>
  <si>
    <t>Career Pathways</t>
  </si>
  <si>
    <t>Rochester Beacon Academy</t>
  </si>
  <si>
    <t>Tesfa International School</t>
  </si>
  <si>
    <t xml:space="preserve">Skyline Math and Science Academy </t>
  </si>
  <si>
    <t>A&amp;I Levy</t>
  </si>
  <si>
    <t>LTFM Levy</t>
  </si>
  <si>
    <t>QCOMP Levy</t>
  </si>
  <si>
    <t>Charter Lease</t>
  </si>
  <si>
    <t>SPED VPK</t>
  </si>
  <si>
    <t>Qcomp</t>
  </si>
  <si>
    <t>Breakfast</t>
  </si>
  <si>
    <t>Lunch</t>
  </si>
  <si>
    <t>Safe School</t>
  </si>
  <si>
    <t>AADM20a</t>
  </si>
  <si>
    <t>AADM21a</t>
  </si>
  <si>
    <t>Adjusted ADM</t>
  </si>
  <si>
    <t>FY2020</t>
  </si>
  <si>
    <t>FY2021</t>
  </si>
  <si>
    <t>Percent Change</t>
  </si>
  <si>
    <t>2% Per ADM</t>
  </si>
  <si>
    <t>VPK Per ADM</t>
  </si>
  <si>
    <t>SPED Per ADM</t>
  </si>
  <si>
    <t>Total Per ADM</t>
  </si>
  <si>
    <t>Total Percent Change</t>
  </si>
  <si>
    <t>2020 Base Revenue*</t>
  </si>
  <si>
    <t>2021 Base Revenue*</t>
  </si>
  <si>
    <t>*Base Revenue includes both Gened and Special Ed</t>
  </si>
  <si>
    <t>2020 Gened Revenue</t>
  </si>
  <si>
    <t>2% on Formula</t>
  </si>
  <si>
    <t>VPK / SR+</t>
  </si>
  <si>
    <t>Spec Ed</t>
  </si>
  <si>
    <t>Total Change</t>
  </si>
  <si>
    <t xml:space="preserve"> Base Revenue*</t>
  </si>
  <si>
    <t>2% &amp; 2% on Formula</t>
  </si>
  <si>
    <t>Biennium Total Change</t>
  </si>
  <si>
    <t>Enacted</t>
  </si>
  <si>
    <t>Change / ADM</t>
  </si>
  <si>
    <t xml:space="preserve"> Change / ADM</t>
  </si>
  <si>
    <t>Statewide Charter Ajustment</t>
  </si>
  <si>
    <t>PUPIL UNITS</t>
  </si>
  <si>
    <t>School Distict</t>
  </si>
  <si>
    <t>Charter School</t>
  </si>
  <si>
    <t>2% on Formula *</t>
  </si>
  <si>
    <t>2% &amp; 2% on Formula *</t>
  </si>
  <si>
    <t>VPK / SR+ **</t>
  </si>
  <si>
    <t>* Does not include the impact of the basic formula increase on ECFE and other categoricals.</t>
  </si>
  <si>
    <t xml:space="preserve">**  Some districts and charter schools that do not receive an extension of VPK/SR+ funding in FY 20 and FY 21 have a small amount shown in the VPK/SR+ column due to: (1) a slight reduction in the proration factor for basic Q Comp aid due to increased state total enrollment but no change in the statewide cap for Q Comp, or (2) the impact of the added VPK / SR+ enrollment on the state average revenue per student for certain general education revenue components which drive charter school general education aid.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</si>
</sst>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#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sz val="16"/>
      <color theme="1"/>
      <name val="Arial Narrow"/>
      <family val="2"/>
    </font>
    <font>
      <sz val="11"/>
      <color indexed="8"/>
      <name val="Calibri"/>
      <family val="2"/>
    </font>
    <font>
      <b/>
      <sz val="12"/>
      <color theme="1"/>
      <name val="Arial Narrow"/>
      <family val="2"/>
    </font>
    <font>
      <sz val="9"/>
      <name val="Arial Narrow"/>
      <family val="2"/>
    </font>
    <font>
      <b/>
      <sz val="9"/>
      <color theme="1"/>
      <name val="Arial Narrow"/>
      <family val="2"/>
    </font>
    <font>
      <b/>
      <sz val="9"/>
      <name val="Arial Narrow"/>
      <family val="2"/>
    </font>
    <font>
      <sz val="8"/>
      <name val="Courier"/>
      <family val="3"/>
    </font>
    <font>
      <sz val="9"/>
      <color rgb="FFFF0000"/>
      <name val="Arial Narrow"/>
      <family val="2"/>
    </font>
    <font>
      <sz val="8"/>
      <name val="Courie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0" fillId="0" borderId="0"/>
    <xf numFmtId="0" fontId="12" fillId="0" borderId="0"/>
    <xf numFmtId="9" fontId="1" fillId="0" borderId="0" applyFont="0" applyFill="0" applyBorder="0" applyAlignment="0" applyProtection="0"/>
  </cellStyleXfs>
  <cellXfs count="348">
    <xf numFmtId="0" fontId="0" fillId="0" borderId="0" xfId="0"/>
    <xf numFmtId="0" fontId="0" fillId="2" borderId="0" xfId="0" applyFill="1"/>
    <xf numFmtId="1" fontId="0" fillId="0" borderId="0" xfId="0" applyNumberFormat="1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0" fontId="3" fillId="0" borderId="1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0" xfId="0" applyFont="1" applyFill="1"/>
    <xf numFmtId="0" fontId="4" fillId="0" borderId="0" xfId="0" applyFont="1" applyFill="1"/>
    <xf numFmtId="0" fontId="3" fillId="0" borderId="0" xfId="0" applyFont="1" applyFill="1" applyBorder="1"/>
    <xf numFmtId="0" fontId="3" fillId="3" borderId="0" xfId="0" applyFont="1" applyFill="1" applyBorder="1"/>
    <xf numFmtId="0" fontId="6" fillId="0" borderId="0" xfId="2" applyNumberFormat="1" applyFont="1" applyFill="1" applyBorder="1"/>
    <xf numFmtId="0" fontId="3" fillId="0" borderId="0" xfId="2" applyNumberFormat="1" applyFont="1" applyFill="1" applyBorder="1"/>
    <xf numFmtId="0" fontId="3" fillId="0" borderId="0" xfId="2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left" vertical="top"/>
    </xf>
    <xf numFmtId="0" fontId="3" fillId="3" borderId="0" xfId="0" applyFont="1" applyFill="1"/>
    <xf numFmtId="2" fontId="3" fillId="0" borderId="0" xfId="0" applyNumberFormat="1" applyFont="1" applyFill="1"/>
    <xf numFmtId="164" fontId="3" fillId="0" borderId="0" xfId="2" applyNumberFormat="1" applyFont="1" applyFill="1"/>
    <xf numFmtId="164" fontId="7" fillId="3" borderId="0" xfId="2" applyNumberFormat="1" applyFont="1" applyFill="1"/>
    <xf numFmtId="164" fontId="8" fillId="0" borderId="4" xfId="2" applyNumberFormat="1" applyFont="1" applyFill="1" applyBorder="1"/>
    <xf numFmtId="164" fontId="3" fillId="0" borderId="0" xfId="2" applyNumberFormat="1" applyFont="1" applyFill="1" applyBorder="1"/>
    <xf numFmtId="164" fontId="3" fillId="0" borderId="5" xfId="2" applyNumberFormat="1" applyFont="1" applyFill="1" applyBorder="1"/>
    <xf numFmtId="3" fontId="3" fillId="0" borderId="1" xfId="0" applyNumberFormat="1" applyFont="1" applyFill="1" applyBorder="1"/>
    <xf numFmtId="3" fontId="3" fillId="0" borderId="3" xfId="0" applyNumberFormat="1" applyFont="1" applyFill="1" applyBorder="1"/>
    <xf numFmtId="3" fontId="3" fillId="0" borderId="0" xfId="0" applyNumberFormat="1" applyFont="1" applyFill="1" applyBorder="1"/>
    <xf numFmtId="0" fontId="3" fillId="0" borderId="0" xfId="0" applyFont="1" applyFill="1" applyAlignment="1">
      <alignment horizontal="left"/>
    </xf>
    <xf numFmtId="0" fontId="3" fillId="0" borderId="6" xfId="0" applyFont="1" applyFill="1" applyBorder="1"/>
    <xf numFmtId="0" fontId="3" fillId="0" borderId="7" xfId="0" applyFont="1" applyFill="1" applyBorder="1"/>
    <xf numFmtId="0" fontId="7" fillId="3" borderId="0" xfId="0" applyFont="1" applyFill="1"/>
    <xf numFmtId="0" fontId="3" fillId="0" borderId="8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9" xfId="0" applyFont="1" applyFill="1" applyBorder="1"/>
    <xf numFmtId="0" fontId="3" fillId="0" borderId="10" xfId="0" applyFont="1" applyFill="1" applyBorder="1"/>
    <xf numFmtId="0" fontId="3" fillId="0" borderId="11" xfId="0" applyFont="1" applyFill="1" applyBorder="1"/>
    <xf numFmtId="0" fontId="8" fillId="3" borderId="1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right"/>
    </xf>
    <xf numFmtId="0" fontId="3" fillId="0" borderId="10" xfId="3" applyNumberFormat="1" applyFont="1" applyFill="1" applyBorder="1" applyAlignment="1">
      <alignment horizontal="center"/>
    </xf>
    <xf numFmtId="0" fontId="3" fillId="3" borderId="10" xfId="0" applyFont="1" applyFill="1" applyBorder="1" applyAlignment="1">
      <alignment horizontal="right"/>
    </xf>
    <xf numFmtId="0" fontId="9" fillId="3" borderId="10" xfId="0" quotePrefix="1" applyFont="1" applyFill="1" applyBorder="1" applyAlignment="1">
      <alignment horizontal="center"/>
    </xf>
    <xf numFmtId="0" fontId="3" fillId="0" borderId="12" xfId="0" applyFont="1" applyFill="1" applyBorder="1" applyAlignment="1">
      <alignment horizontal="right"/>
    </xf>
    <xf numFmtId="0" fontId="3" fillId="0" borderId="10" xfId="0" applyFont="1" applyFill="1" applyBorder="1" applyAlignment="1">
      <alignment horizontal="center"/>
    </xf>
    <xf numFmtId="0" fontId="3" fillId="0" borderId="10" xfId="0" applyNumberFormat="1" applyFont="1" applyFill="1" applyBorder="1" applyAlignment="1" applyProtection="1">
      <alignment horizontal="right"/>
      <protection locked="0"/>
    </xf>
    <xf numFmtId="0" fontId="3" fillId="0" borderId="10" xfId="0" applyNumberFormat="1" applyFont="1" applyFill="1" applyBorder="1" applyAlignment="1" applyProtection="1">
      <alignment horizontal="left"/>
      <protection locked="0"/>
    </xf>
    <xf numFmtId="0" fontId="3" fillId="0" borderId="2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3" borderId="2" xfId="0" applyFont="1" applyFill="1" applyBorder="1" applyAlignment="1">
      <alignment horizontal="right"/>
    </xf>
    <xf numFmtId="0" fontId="3" fillId="0" borderId="2" xfId="2" applyNumberFormat="1" applyFont="1" applyFill="1" applyBorder="1" applyAlignment="1">
      <alignment horizontal="center"/>
    </xf>
    <xf numFmtId="0" fontId="3" fillId="0" borderId="2" xfId="3" applyNumberFormat="1" applyFont="1" applyFill="1" applyBorder="1" applyAlignment="1">
      <alignment horizontal="center"/>
    </xf>
    <xf numFmtId="0" fontId="3" fillId="0" borderId="2" xfId="2" applyNumberFormat="1" applyFont="1" applyFill="1" applyBorder="1" applyAlignment="1">
      <alignment horizontal="left" vertical="top"/>
    </xf>
    <xf numFmtId="0" fontId="3" fillId="3" borderId="2" xfId="0" quotePrefix="1" applyFont="1" applyFill="1" applyBorder="1" applyAlignment="1">
      <alignment horizontal="right"/>
    </xf>
    <xf numFmtId="0" fontId="7" fillId="3" borderId="2" xfId="0" applyFont="1" applyFill="1" applyBorder="1" applyAlignment="1">
      <alignment horizontal="right"/>
    </xf>
    <xf numFmtId="0" fontId="3" fillId="0" borderId="4" xfId="0" applyFont="1" applyFill="1" applyBorder="1" applyAlignment="1">
      <alignment horizontal="right"/>
    </xf>
    <xf numFmtId="164" fontId="3" fillId="0" borderId="2" xfId="2" applyNumberFormat="1" applyFont="1" applyFill="1" applyBorder="1" applyAlignment="1">
      <alignment horizontal="right"/>
    </xf>
    <xf numFmtId="164" fontId="3" fillId="0" borderId="1" xfId="2" applyNumberFormat="1" applyFont="1" applyFill="1" applyBorder="1" applyAlignment="1">
      <alignment horizontal="right"/>
    </xf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164" fontId="3" fillId="0" borderId="2" xfId="2" applyNumberFormat="1" applyFont="1" applyFill="1" applyBorder="1"/>
    <xf numFmtId="0" fontId="3" fillId="0" borderId="15" xfId="0" applyFont="1" applyFill="1" applyBorder="1"/>
    <xf numFmtId="0" fontId="3" fillId="0" borderId="16" xfId="0" applyFont="1" applyFill="1" applyBorder="1"/>
    <xf numFmtId="0" fontId="3" fillId="0" borderId="17" xfId="0" applyFont="1" applyFill="1" applyBorder="1"/>
    <xf numFmtId="0" fontId="3" fillId="0" borderId="16" xfId="0" applyFont="1" applyFill="1" applyBorder="1" applyAlignment="1">
      <alignment horizontal="right"/>
    </xf>
    <xf numFmtId="0" fontId="3" fillId="0" borderId="15" xfId="0" applyFont="1" applyFill="1" applyBorder="1" applyAlignment="1">
      <alignment horizontal="right"/>
    </xf>
    <xf numFmtId="0" fontId="3" fillId="3" borderId="16" xfId="0" applyFont="1" applyFill="1" applyBorder="1" applyAlignment="1">
      <alignment horizontal="right"/>
    </xf>
    <xf numFmtId="0" fontId="3" fillId="0" borderId="16" xfId="0" applyFont="1" applyFill="1" applyBorder="1" applyAlignment="1">
      <alignment horizontal="center"/>
    </xf>
    <xf numFmtId="0" fontId="3" fillId="0" borderId="16" xfId="2" applyNumberFormat="1" applyFont="1" applyFill="1" applyBorder="1" applyAlignment="1">
      <alignment horizontal="center"/>
    </xf>
    <xf numFmtId="0" fontId="3" fillId="0" borderId="16" xfId="2" applyNumberFormat="1" applyFont="1" applyFill="1" applyBorder="1" applyAlignment="1">
      <alignment horizontal="right"/>
    </xf>
    <xf numFmtId="0" fontId="3" fillId="0" borderId="16" xfId="0" quotePrefix="1" applyFont="1" applyFill="1" applyBorder="1" applyAlignment="1">
      <alignment horizontal="right"/>
    </xf>
    <xf numFmtId="0" fontId="7" fillId="3" borderId="16" xfId="0" applyFont="1" applyFill="1" applyBorder="1" applyAlignment="1">
      <alignment horizontal="right"/>
    </xf>
    <xf numFmtId="0" fontId="3" fillId="0" borderId="18" xfId="0" applyFont="1" applyFill="1" applyBorder="1" applyAlignment="1">
      <alignment horizontal="right"/>
    </xf>
    <xf numFmtId="164" fontId="3" fillId="0" borderId="16" xfId="2" applyNumberFormat="1" applyFont="1" applyFill="1" applyBorder="1" applyAlignment="1">
      <alignment horizontal="right"/>
    </xf>
    <xf numFmtId="164" fontId="3" fillId="0" borderId="15" xfId="2" applyNumberFormat="1" applyFont="1" applyFill="1" applyBorder="1" applyAlignment="1">
      <alignment horizontal="right"/>
    </xf>
    <xf numFmtId="0" fontId="3" fillId="0" borderId="17" xfId="0" applyFont="1" applyFill="1" applyBorder="1" applyAlignment="1">
      <alignment horizontal="right"/>
    </xf>
    <xf numFmtId="0" fontId="3" fillId="0" borderId="16" xfId="0" applyFont="1" applyFill="1" applyBorder="1" applyAlignment="1">
      <alignment horizontal="left"/>
    </xf>
    <xf numFmtId="3" fontId="7" fillId="0" borderId="16" xfId="4" applyNumberFormat="1" applyFont="1" applyFill="1" applyBorder="1" applyAlignment="1" applyProtection="1">
      <alignment horizontal="right"/>
      <protection locked="0"/>
    </xf>
    <xf numFmtId="0" fontId="3" fillId="0" borderId="0" xfId="0" applyFont="1" applyFill="1" applyAlignment="1">
      <alignment horizontal="right"/>
    </xf>
    <xf numFmtId="0" fontId="3" fillId="0" borderId="6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3" fillId="0" borderId="0" xfId="2" quotePrefix="1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3" borderId="0" xfId="0" applyFont="1" applyFill="1" applyAlignment="1">
      <alignment horizontal="right"/>
    </xf>
    <xf numFmtId="164" fontId="3" fillId="0" borderId="0" xfId="0" applyNumberFormat="1" applyFont="1" applyFill="1" applyAlignment="1">
      <alignment horizontal="right"/>
    </xf>
    <xf numFmtId="0" fontId="3" fillId="0" borderId="8" xfId="0" applyFont="1" applyFill="1" applyBorder="1" applyAlignment="1">
      <alignment horizontal="right"/>
    </xf>
    <xf numFmtId="164" fontId="3" fillId="0" borderId="5" xfId="2" applyNumberFormat="1" applyFont="1" applyFill="1" applyBorder="1" applyAlignment="1">
      <alignment horizontal="right"/>
    </xf>
    <xf numFmtId="164" fontId="3" fillId="0" borderId="0" xfId="2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left"/>
    </xf>
    <xf numFmtId="3" fontId="7" fillId="0" borderId="7" xfId="4" applyNumberFormat="1" applyFont="1" applyFill="1" applyBorder="1"/>
    <xf numFmtId="3" fontId="7" fillId="0" borderId="0" xfId="4" applyNumberFormat="1" applyFont="1" applyFill="1" applyAlignment="1">
      <alignment horizontal="center"/>
    </xf>
    <xf numFmtId="3" fontId="7" fillId="0" borderId="0" xfId="4" applyNumberFormat="1" applyFont="1" applyFill="1"/>
    <xf numFmtId="0" fontId="11" fillId="0" borderId="7" xfId="0" applyFont="1" applyFill="1" applyBorder="1"/>
    <xf numFmtId="164" fontId="3" fillId="0" borderId="6" xfId="2" applyNumberFormat="1" applyFont="1" applyFill="1" applyBorder="1"/>
    <xf numFmtId="164" fontId="3" fillId="3" borderId="0" xfId="2" applyNumberFormat="1" applyFont="1" applyFill="1" applyBorder="1"/>
    <xf numFmtId="0" fontId="3" fillId="0" borderId="0" xfId="2" applyNumberFormat="1" applyFont="1" applyFill="1" applyBorder="1" applyAlignment="1">
      <alignment horizontal="left"/>
    </xf>
    <xf numFmtId="164" fontId="3" fillId="0" borderId="0" xfId="0" applyNumberFormat="1" applyFont="1" applyFill="1" applyBorder="1"/>
    <xf numFmtId="164" fontId="3" fillId="0" borderId="0" xfId="0" applyNumberFormat="1" applyFont="1" applyFill="1"/>
    <xf numFmtId="3" fontId="3" fillId="0" borderId="0" xfId="0" applyNumberFormat="1" applyFont="1" applyFill="1"/>
    <xf numFmtId="3" fontId="0" fillId="0" borderId="11" xfId="0" applyNumberFormat="1" applyFont="1" applyFill="1" applyBorder="1"/>
    <xf numFmtId="3" fontId="0" fillId="0" borderId="10" xfId="0" applyNumberFormat="1" applyFont="1" applyFill="1" applyBorder="1"/>
    <xf numFmtId="164" fontId="3" fillId="0" borderId="10" xfId="2" applyNumberFormat="1" applyFont="1" applyFill="1" applyBorder="1" applyAlignment="1">
      <alignment horizontal="right"/>
    </xf>
    <xf numFmtId="164" fontId="3" fillId="3" borderId="10" xfId="2" applyNumberFormat="1" applyFont="1" applyFill="1" applyBorder="1" applyAlignment="1">
      <alignment horizontal="right"/>
    </xf>
    <xf numFmtId="0" fontId="3" fillId="0" borderId="10" xfId="2" applyNumberFormat="1" applyFont="1" applyFill="1" applyBorder="1" applyAlignment="1">
      <alignment horizontal="right"/>
    </xf>
    <xf numFmtId="3" fontId="3" fillId="0" borderId="10" xfId="2" applyNumberFormat="1" applyFont="1" applyFill="1" applyBorder="1" applyAlignment="1">
      <alignment horizontal="right"/>
    </xf>
    <xf numFmtId="3" fontId="3" fillId="3" borderId="10" xfId="0" applyNumberFormat="1" applyFont="1" applyFill="1" applyBorder="1" applyAlignment="1">
      <alignment horizontal="right"/>
    </xf>
    <xf numFmtId="164" fontId="7" fillId="3" borderId="10" xfId="2" applyNumberFormat="1" applyFont="1" applyFill="1" applyBorder="1" applyAlignment="1">
      <alignment horizontal="right"/>
    </xf>
    <xf numFmtId="164" fontId="3" fillId="0" borderId="12" xfId="2" applyNumberFormat="1" applyFont="1" applyFill="1" applyBorder="1" applyAlignment="1">
      <alignment horizontal="right"/>
    </xf>
    <xf numFmtId="164" fontId="3" fillId="0" borderId="10" xfId="2" applyNumberFormat="1" applyFont="1" applyFill="1" applyBorder="1"/>
    <xf numFmtId="164" fontId="3" fillId="0" borderId="9" xfId="2" applyNumberFormat="1" applyFont="1" applyFill="1" applyBorder="1" applyAlignment="1">
      <alignment horizontal="right"/>
    </xf>
    <xf numFmtId="164" fontId="3" fillId="0" borderId="11" xfId="2" applyNumberFormat="1" applyFont="1" applyFill="1" applyBorder="1" applyAlignment="1">
      <alignment horizontal="right"/>
    </xf>
    <xf numFmtId="3" fontId="3" fillId="0" borderId="10" xfId="0" applyNumberFormat="1" applyFont="1" applyFill="1" applyBorder="1" applyAlignment="1">
      <alignment horizontal="right"/>
    </xf>
    <xf numFmtId="3" fontId="0" fillId="0" borderId="7" xfId="0" applyNumberFormat="1" applyFont="1" applyFill="1" applyBorder="1"/>
    <xf numFmtId="3" fontId="0" fillId="0" borderId="0" xfId="0" applyNumberFormat="1" applyFont="1" applyFill="1"/>
    <xf numFmtId="164" fontId="3" fillId="3" borderId="0" xfId="2" applyNumberFormat="1" applyFont="1" applyFill="1"/>
    <xf numFmtId="0" fontId="3" fillId="0" borderId="0" xfId="2" applyNumberFormat="1" applyFont="1" applyFill="1"/>
    <xf numFmtId="3" fontId="3" fillId="0" borderId="0" xfId="2" applyNumberFormat="1" applyFont="1" applyFill="1"/>
    <xf numFmtId="3" fontId="3" fillId="0" borderId="0" xfId="2" applyNumberFormat="1" applyFont="1" applyFill="1" applyBorder="1"/>
    <xf numFmtId="3" fontId="3" fillId="3" borderId="0" xfId="0" applyNumberFormat="1" applyFont="1" applyFill="1" applyAlignment="1">
      <alignment horizontal="right"/>
    </xf>
    <xf numFmtId="164" fontId="3" fillId="0" borderId="8" xfId="2" applyNumberFormat="1" applyFont="1" applyFill="1" applyBorder="1"/>
    <xf numFmtId="164" fontId="3" fillId="0" borderId="6" xfId="2" applyNumberFormat="1" applyFont="1" applyFill="1" applyBorder="1" applyAlignment="1">
      <alignment horizontal="right"/>
    </xf>
    <xf numFmtId="164" fontId="3" fillId="0" borderId="7" xfId="2" applyNumberFormat="1" applyFont="1" applyFill="1" applyBorder="1" applyAlignment="1">
      <alignment horizontal="right"/>
    </xf>
    <xf numFmtId="164" fontId="3" fillId="0" borderId="0" xfId="2" applyNumberFormat="1" applyFont="1" applyFill="1" applyAlignment="1">
      <alignment horizontal="right"/>
    </xf>
    <xf numFmtId="3" fontId="3" fillId="0" borderId="0" xfId="0" applyNumberFormat="1" applyFont="1" applyFill="1" applyAlignment="1">
      <alignment horizontal="right"/>
    </xf>
    <xf numFmtId="3" fontId="0" fillId="0" borderId="3" xfId="0" applyNumberFormat="1" applyFont="1" applyFill="1" applyBorder="1"/>
    <xf numFmtId="3" fontId="0" fillId="0" borderId="2" xfId="0" applyNumberFormat="1" applyFont="1" applyFill="1" applyBorder="1"/>
    <xf numFmtId="164" fontId="3" fillId="3" borderId="2" xfId="2" applyNumberFormat="1" applyFont="1" applyFill="1" applyBorder="1" applyAlignment="1">
      <alignment horizontal="right"/>
    </xf>
    <xf numFmtId="0" fontId="3" fillId="0" borderId="2" xfId="2" applyNumberFormat="1" applyFont="1" applyFill="1" applyBorder="1" applyAlignment="1">
      <alignment horizontal="right"/>
    </xf>
    <xf numFmtId="3" fontId="3" fillId="0" borderId="2" xfId="2" applyNumberFormat="1" applyFont="1" applyFill="1" applyBorder="1" applyAlignment="1">
      <alignment horizontal="right"/>
    </xf>
    <xf numFmtId="3" fontId="3" fillId="0" borderId="2" xfId="2" applyNumberFormat="1" applyFont="1" applyFill="1" applyBorder="1"/>
    <xf numFmtId="3" fontId="3" fillId="3" borderId="2" xfId="0" applyNumberFormat="1" applyFont="1" applyFill="1" applyBorder="1" applyAlignment="1">
      <alignment horizontal="right"/>
    </xf>
    <xf numFmtId="164" fontId="7" fillId="3" borderId="2" xfId="2" applyNumberFormat="1" applyFont="1" applyFill="1" applyBorder="1" applyAlignment="1">
      <alignment horizontal="right"/>
    </xf>
    <xf numFmtId="164" fontId="3" fillId="0" borderId="4" xfId="2" applyNumberFormat="1" applyFont="1" applyFill="1" applyBorder="1" applyAlignment="1">
      <alignment horizontal="right"/>
    </xf>
    <xf numFmtId="164" fontId="3" fillId="0" borderId="3" xfId="2" applyNumberFormat="1" applyFont="1" applyFill="1" applyBorder="1" applyAlignment="1">
      <alignment horizontal="right"/>
    </xf>
    <xf numFmtId="3" fontId="3" fillId="0" borderId="2" xfId="0" applyNumberFormat="1" applyFont="1" applyFill="1" applyBorder="1" applyAlignment="1">
      <alignment horizontal="right"/>
    </xf>
    <xf numFmtId="3" fontId="0" fillId="0" borderId="0" xfId="0" applyNumberFormat="1" applyFont="1" applyFill="1" applyBorder="1"/>
    <xf numFmtId="164" fontId="3" fillId="3" borderId="0" xfId="2" applyNumberFormat="1" applyFont="1" applyFill="1" applyBorder="1" applyAlignment="1">
      <alignment horizontal="right"/>
    </xf>
    <xf numFmtId="3" fontId="3" fillId="0" borderId="0" xfId="2" applyNumberFormat="1" applyFont="1" applyFill="1" applyBorder="1" applyAlignment="1">
      <alignment horizontal="right"/>
    </xf>
    <xf numFmtId="3" fontId="3" fillId="3" borderId="0" xfId="0" applyNumberFormat="1" applyFont="1" applyFill="1" applyBorder="1" applyAlignment="1">
      <alignment horizontal="right"/>
    </xf>
    <xf numFmtId="164" fontId="7" fillId="3" borderId="0" xfId="2" applyNumberFormat="1" applyFont="1" applyFill="1" applyBorder="1" applyAlignment="1">
      <alignment horizontal="right"/>
    </xf>
    <xf numFmtId="164" fontId="3" fillId="0" borderId="8" xfId="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0" fillId="0" borderId="17" xfId="0" applyNumberFormat="1" applyFont="1" applyFill="1" applyBorder="1"/>
    <xf numFmtId="3" fontId="0" fillId="0" borderId="16" xfId="0" applyNumberFormat="1" applyFont="1" applyFill="1" applyBorder="1"/>
    <xf numFmtId="164" fontId="3" fillId="3" borderId="16" xfId="2" applyNumberFormat="1" applyFont="1" applyFill="1" applyBorder="1" applyAlignment="1">
      <alignment horizontal="right"/>
    </xf>
    <xf numFmtId="3" fontId="3" fillId="0" borderId="16" xfId="2" applyNumberFormat="1" applyFont="1" applyFill="1" applyBorder="1" applyAlignment="1">
      <alignment horizontal="right"/>
    </xf>
    <xf numFmtId="3" fontId="3" fillId="0" borderId="16" xfId="0" applyNumberFormat="1" applyFont="1" applyFill="1" applyBorder="1"/>
    <xf numFmtId="3" fontId="3" fillId="3" borderId="16" xfId="0" applyNumberFormat="1" applyFont="1" applyFill="1" applyBorder="1" applyAlignment="1">
      <alignment horizontal="right"/>
    </xf>
    <xf numFmtId="164" fontId="7" fillId="3" borderId="16" xfId="2" applyNumberFormat="1" applyFont="1" applyFill="1" applyBorder="1" applyAlignment="1">
      <alignment horizontal="right"/>
    </xf>
    <xf numFmtId="164" fontId="3" fillId="0" borderId="18" xfId="2" applyNumberFormat="1" applyFont="1" applyFill="1" applyBorder="1" applyAlignment="1">
      <alignment horizontal="right"/>
    </xf>
    <xf numFmtId="164" fontId="3" fillId="0" borderId="16" xfId="2" applyNumberFormat="1" applyFont="1" applyFill="1" applyBorder="1"/>
    <xf numFmtId="164" fontId="3" fillId="0" borderId="17" xfId="2" applyNumberFormat="1" applyFont="1" applyFill="1" applyBorder="1" applyAlignment="1">
      <alignment horizontal="right"/>
    </xf>
    <xf numFmtId="3" fontId="3" fillId="0" borderId="16" xfId="0" applyNumberFormat="1" applyFont="1" applyFill="1" applyBorder="1" applyAlignment="1">
      <alignment horizontal="right"/>
    </xf>
    <xf numFmtId="164" fontId="3" fillId="0" borderId="16" xfId="2" applyNumberFormat="1" applyFont="1" applyFill="1" applyBorder="1" applyAlignment="1">
      <alignment horizontal="left"/>
    </xf>
    <xf numFmtId="3" fontId="3" fillId="3" borderId="0" xfId="0" applyNumberFormat="1" applyFont="1" applyFill="1"/>
    <xf numFmtId="164" fontId="3" fillId="0" borderId="0" xfId="2" applyNumberFormat="1" applyFont="1" applyFill="1" applyAlignment="1">
      <alignment horizontal="left"/>
    </xf>
    <xf numFmtId="1" fontId="12" fillId="0" borderId="6" xfId="5" applyNumberFormat="1" applyFill="1" applyBorder="1" applyAlignment="1" applyProtection="1">
      <alignment horizontal="right"/>
      <protection locked="0"/>
    </xf>
    <xf numFmtId="1" fontId="12" fillId="0" borderId="0" xfId="5" applyNumberFormat="1" applyFill="1" applyBorder="1" applyAlignment="1" applyProtection="1">
      <alignment horizontal="right"/>
      <protection locked="0"/>
    </xf>
    <xf numFmtId="0" fontId="0" fillId="0" borderId="7" xfId="0" applyNumberFormat="1" applyFill="1" applyBorder="1" applyAlignment="1" applyProtection="1">
      <alignment horizontal="left"/>
      <protection locked="0"/>
    </xf>
    <xf numFmtId="0" fontId="0" fillId="0" borderId="0" xfId="0" applyFont="1" applyFill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1" fontId="3" fillId="0" borderId="0" xfId="2" applyNumberFormat="1" applyFont="1" applyFill="1" applyBorder="1"/>
    <xf numFmtId="3" fontId="3" fillId="0" borderId="8" xfId="0" applyNumberFormat="1" applyFont="1" applyFill="1" applyBorder="1"/>
    <xf numFmtId="165" fontId="3" fillId="0" borderId="0" xfId="3" applyNumberFormat="1" applyFont="1" applyFill="1" applyBorder="1"/>
    <xf numFmtId="3" fontId="7" fillId="0" borderId="0" xfId="0" applyNumberFormat="1" applyFont="1" applyFill="1" applyAlignment="1" applyProtection="1">
      <alignment horizontal="right"/>
    </xf>
    <xf numFmtId="1" fontId="3" fillId="0" borderId="0" xfId="0" applyNumberFormat="1" applyFont="1" applyFill="1" applyAlignment="1" applyProtection="1">
      <alignment horizontal="right"/>
      <protection locked="0"/>
    </xf>
    <xf numFmtId="0" fontId="3" fillId="0" borderId="0" xfId="0" applyNumberFormat="1" applyFont="1" applyFill="1" applyAlignment="1" applyProtection="1">
      <alignment horizontal="left"/>
      <protection locked="0"/>
    </xf>
    <xf numFmtId="3" fontId="3" fillId="0" borderId="0" xfId="0" applyNumberFormat="1" applyFont="1" applyFill="1" applyAlignment="1" applyProtection="1">
      <alignment horizontal="right"/>
      <protection locked="0"/>
    </xf>
    <xf numFmtId="0" fontId="7" fillId="0" borderId="0" xfId="4" applyFont="1" applyFill="1"/>
    <xf numFmtId="0" fontId="0" fillId="0" borderId="0" xfId="0" applyFont="1" applyFill="1"/>
    <xf numFmtId="1" fontId="0" fillId="0" borderId="6" xfId="0" applyNumberFormat="1" applyFill="1" applyBorder="1" applyAlignment="1" applyProtection="1">
      <alignment horizontal="right"/>
      <protection locked="0"/>
    </xf>
    <xf numFmtId="1" fontId="0" fillId="0" borderId="0" xfId="0" applyNumberFormat="1" applyFill="1" applyBorder="1" applyAlignment="1" applyProtection="1">
      <alignment horizontal="right"/>
      <protection locked="0"/>
    </xf>
    <xf numFmtId="1" fontId="7" fillId="0" borderId="0" xfId="4" applyNumberFormat="1" applyFont="1" applyFill="1" applyAlignment="1" applyProtection="1">
      <alignment horizontal="right"/>
      <protection locked="0"/>
    </xf>
    <xf numFmtId="0" fontId="7" fillId="0" borderId="0" xfId="4" applyNumberFormat="1" applyFont="1" applyFill="1" applyAlignment="1" applyProtection="1">
      <alignment horizontal="left"/>
      <protection locked="0"/>
    </xf>
    <xf numFmtId="3" fontId="7" fillId="0" borderId="0" xfId="4" applyNumberFormat="1" applyFont="1" applyFill="1" applyAlignment="1" applyProtection="1">
      <alignment horizontal="right"/>
      <protection locked="0"/>
    </xf>
    <xf numFmtId="166" fontId="7" fillId="0" borderId="0" xfId="4" applyNumberFormat="1" applyFont="1" applyFill="1" applyAlignment="1" applyProtection="1">
      <alignment horizontal="right"/>
      <protection locked="0"/>
    </xf>
    <xf numFmtId="0" fontId="7" fillId="0" borderId="0" xfId="4" applyNumberFormat="1" applyFont="1" applyFill="1" applyAlignment="1" applyProtection="1">
      <alignment horizontal="right"/>
      <protection locked="0"/>
    </xf>
    <xf numFmtId="43" fontId="3" fillId="0" borderId="0" xfId="2" applyFont="1" applyFill="1" applyBorder="1"/>
    <xf numFmtId="0" fontId="3" fillId="0" borderId="4" xfId="0" applyFont="1" applyFill="1" applyBorder="1"/>
    <xf numFmtId="0" fontId="3" fillId="0" borderId="6" xfId="0" applyFont="1" applyFill="1" applyBorder="1" applyAlignment="1">
      <alignment horizontal="center"/>
    </xf>
    <xf numFmtId="0" fontId="8" fillId="3" borderId="10" xfId="0" quotePrefix="1" applyFont="1" applyFill="1" applyBorder="1" applyAlignment="1">
      <alignment horizontal="center"/>
    </xf>
    <xf numFmtId="0" fontId="3" fillId="0" borderId="18" xfId="0" quotePrefix="1" applyFont="1" applyFill="1" applyBorder="1" applyAlignment="1">
      <alignment horizontal="right"/>
    </xf>
    <xf numFmtId="0" fontId="3" fillId="0" borderId="15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3" fontId="7" fillId="0" borderId="6" xfId="4" applyNumberFormat="1" applyFont="1" applyFill="1" applyBorder="1" applyAlignment="1">
      <alignment horizontal="center"/>
    </xf>
    <xf numFmtId="0" fontId="11" fillId="0" borderId="0" xfId="0" applyFont="1" applyFill="1"/>
    <xf numFmtId="164" fontId="3" fillId="0" borderId="8" xfId="0" applyNumberFormat="1" applyFont="1" applyFill="1" applyBorder="1"/>
    <xf numFmtId="3" fontId="7" fillId="0" borderId="6" xfId="4" applyNumberFormat="1" applyFont="1" applyFill="1" applyBorder="1"/>
    <xf numFmtId="9" fontId="3" fillId="0" borderId="9" xfId="3" applyFont="1" applyFill="1" applyBorder="1" applyAlignment="1">
      <alignment horizontal="right"/>
    </xf>
    <xf numFmtId="9" fontId="3" fillId="0" borderId="11" xfId="3" applyFont="1" applyFill="1" applyBorder="1" applyAlignment="1">
      <alignment horizontal="right"/>
    </xf>
    <xf numFmtId="9" fontId="3" fillId="0" borderId="6" xfId="3" applyFont="1" applyFill="1" applyBorder="1" applyAlignment="1">
      <alignment horizontal="right"/>
    </xf>
    <xf numFmtId="9" fontId="3" fillId="0" borderId="7" xfId="3" applyFont="1" applyFill="1" applyBorder="1" applyAlignment="1">
      <alignment horizontal="right"/>
    </xf>
    <xf numFmtId="9" fontId="3" fillId="0" borderId="1" xfId="3" applyFont="1" applyFill="1" applyBorder="1" applyAlignment="1">
      <alignment horizontal="right"/>
    </xf>
    <xf numFmtId="9" fontId="3" fillId="0" borderId="3" xfId="3" applyFont="1" applyFill="1" applyBorder="1" applyAlignment="1">
      <alignment horizontal="right"/>
    </xf>
    <xf numFmtId="9" fontId="3" fillId="0" borderId="15" xfId="3" applyFont="1" applyFill="1" applyBorder="1" applyAlignment="1">
      <alignment horizontal="right"/>
    </xf>
    <xf numFmtId="9" fontId="3" fillId="0" borderId="17" xfId="3" applyFont="1" applyFill="1" applyBorder="1" applyAlignment="1">
      <alignment horizontal="right"/>
    </xf>
    <xf numFmtId="1" fontId="12" fillId="0" borderId="0" xfId="5" applyNumberFormat="1" applyFill="1" applyAlignment="1" applyProtection="1">
      <alignment horizontal="right"/>
      <protection locked="0"/>
    </xf>
    <xf numFmtId="0" fontId="0" fillId="0" borderId="0" xfId="0" applyNumberFormat="1" applyFill="1" applyAlignment="1" applyProtection="1">
      <alignment horizontal="left"/>
      <protection locked="0"/>
    </xf>
    <xf numFmtId="1" fontId="12" fillId="4" borderId="0" xfId="5" applyNumberFormat="1" applyFill="1" applyAlignment="1" applyProtection="1">
      <alignment horizontal="right"/>
      <protection locked="0"/>
    </xf>
    <xf numFmtId="0" fontId="0" fillId="4" borderId="0" xfId="0" applyNumberFormat="1" applyFill="1" applyAlignment="1" applyProtection="1">
      <alignment horizontal="left"/>
      <protection locked="0"/>
    </xf>
    <xf numFmtId="0" fontId="0" fillId="4" borderId="0" xfId="0" applyFont="1" applyFill="1" applyAlignment="1">
      <alignment horizontal="right"/>
    </xf>
    <xf numFmtId="164" fontId="3" fillId="4" borderId="0" xfId="2" applyNumberFormat="1" applyFont="1" applyFill="1" applyAlignment="1">
      <alignment horizontal="right"/>
    </xf>
    <xf numFmtId="164" fontId="3" fillId="4" borderId="8" xfId="2" applyNumberFormat="1" applyFont="1" applyFill="1" applyBorder="1" applyAlignment="1">
      <alignment horizontal="right"/>
    </xf>
    <xf numFmtId="164" fontId="3" fillId="4" borderId="0" xfId="2" applyNumberFormat="1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  <xf numFmtId="1" fontId="3" fillId="4" borderId="0" xfId="2" applyNumberFormat="1" applyFont="1" applyFill="1" applyBorder="1"/>
    <xf numFmtId="0" fontId="3" fillId="4" borderId="0" xfId="2" applyNumberFormat="1" applyFont="1" applyFill="1" applyBorder="1"/>
    <xf numFmtId="3" fontId="3" fillId="4" borderId="0" xfId="0" applyNumberFormat="1" applyFont="1" applyFill="1"/>
    <xf numFmtId="164" fontId="3" fillId="4" borderId="0" xfId="2" applyNumberFormat="1" applyFont="1" applyFill="1"/>
    <xf numFmtId="164" fontId="3" fillId="4" borderId="8" xfId="2" applyNumberFormat="1" applyFont="1" applyFill="1" applyBorder="1"/>
    <xf numFmtId="164" fontId="3" fillId="4" borderId="6" xfId="2" applyNumberFormat="1" applyFont="1" applyFill="1" applyBorder="1" applyAlignment="1">
      <alignment horizontal="right"/>
    </xf>
    <xf numFmtId="164" fontId="3" fillId="4" borderId="7" xfId="2" applyNumberFormat="1" applyFont="1" applyFill="1" applyBorder="1" applyAlignment="1">
      <alignment horizontal="right"/>
    </xf>
    <xf numFmtId="0" fontId="3" fillId="4" borderId="0" xfId="0" applyFont="1" applyFill="1"/>
    <xf numFmtId="0" fontId="3" fillId="4" borderId="0" xfId="0" applyFont="1" applyFill="1" applyAlignment="1">
      <alignment horizontal="left"/>
    </xf>
    <xf numFmtId="3" fontId="7" fillId="4" borderId="0" xfId="0" applyNumberFormat="1" applyFont="1" applyFill="1" applyAlignment="1" applyProtection="1">
      <alignment horizontal="right"/>
    </xf>
    <xf numFmtId="1" fontId="0" fillId="0" borderId="0" xfId="0" applyNumberFormat="1" applyFill="1" applyAlignment="1" applyProtection="1">
      <alignment horizontal="right"/>
      <protection locked="0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0" xfId="0" applyFill="1" applyAlignment="1">
      <alignment horizontal="left"/>
    </xf>
    <xf numFmtId="0" fontId="2" fillId="0" borderId="10" xfId="0" applyFont="1" applyFill="1" applyBorder="1" applyAlignment="1">
      <alignment horizontal="left"/>
    </xf>
    <xf numFmtId="0" fontId="0" fillId="0" borderId="19" xfId="0" applyFill="1" applyBorder="1" applyAlignment="1">
      <alignment horizontal="left"/>
    </xf>
    <xf numFmtId="0" fontId="2" fillId="0" borderId="0" xfId="0" applyFont="1" applyFill="1" applyAlignment="1">
      <alignment horizontal="right"/>
    </xf>
    <xf numFmtId="0" fontId="0" fillId="5" borderId="0" xfId="0" applyFill="1" applyAlignment="1">
      <alignment horizontal="left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Fill="1" applyBorder="1" applyAlignment="1">
      <alignment horizontal="left"/>
    </xf>
    <xf numFmtId="164" fontId="0" fillId="0" borderId="19" xfId="1" applyNumberFormat="1" applyFont="1" applyBorder="1"/>
    <xf numFmtId="164" fontId="0" fillId="0" borderId="0" xfId="0" applyNumberFormat="1" applyFill="1" applyAlignment="1">
      <alignment horizontal="left"/>
    </xf>
    <xf numFmtId="164" fontId="0" fillId="0" borderId="0" xfId="0" applyNumberFormat="1" applyFill="1" applyBorder="1" applyAlignment="1">
      <alignment horizontal="left"/>
    </xf>
    <xf numFmtId="164" fontId="2" fillId="0" borderId="0" xfId="0" applyNumberFormat="1" applyFont="1" applyFill="1" applyAlignment="1">
      <alignment horizontal="right"/>
    </xf>
    <xf numFmtId="164" fontId="2" fillId="0" borderId="0" xfId="0" applyNumberFormat="1" applyFont="1"/>
    <xf numFmtId="164" fontId="0" fillId="0" borderId="19" xfId="0" applyNumberFormat="1" applyFill="1" applyBorder="1" applyAlignment="1">
      <alignment horizontal="left"/>
    </xf>
    <xf numFmtId="0" fontId="0" fillId="5" borderId="0" xfId="0" applyFill="1" applyAlignment="1">
      <alignment horizontal="center"/>
    </xf>
    <xf numFmtId="0" fontId="2" fillId="0" borderId="0" xfId="0" applyFont="1" applyAlignment="1">
      <alignment horizontal="center"/>
    </xf>
    <xf numFmtId="165" fontId="0" fillId="0" borderId="0" xfId="6" applyNumberFormat="1" applyFont="1"/>
    <xf numFmtId="43" fontId="0" fillId="0" borderId="0" xfId="0" applyNumberFormat="1"/>
    <xf numFmtId="165" fontId="2" fillId="0" borderId="0" xfId="6" applyNumberFormat="1" applyFont="1"/>
    <xf numFmtId="165" fontId="0" fillId="0" borderId="19" xfId="6" applyNumberFormat="1" applyFont="1" applyBorder="1"/>
    <xf numFmtId="164" fontId="2" fillId="0" borderId="0" xfId="1" applyNumberFormat="1" applyFont="1"/>
    <xf numFmtId="164" fontId="0" fillId="0" borderId="0" xfId="0" applyNumberFormat="1" applyFont="1" applyFill="1" applyAlignment="1">
      <alignment horizontal="right"/>
    </xf>
    <xf numFmtId="164" fontId="0" fillId="0" borderId="19" xfId="0" applyNumberFormat="1" applyFont="1" applyFill="1" applyBorder="1" applyAlignment="1">
      <alignment horizontal="right"/>
    </xf>
    <xf numFmtId="164" fontId="2" fillId="0" borderId="0" xfId="0" applyNumberFormat="1" applyFont="1" applyFill="1" applyAlignment="1">
      <alignment horizontal="left"/>
    </xf>
    <xf numFmtId="0" fontId="13" fillId="0" borderId="0" xfId="0" applyFont="1"/>
    <xf numFmtId="0" fontId="13" fillId="0" borderId="4" xfId="0" applyFont="1" applyBorder="1"/>
    <xf numFmtId="0" fontId="13" fillId="5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10" fontId="13" fillId="0" borderId="0" xfId="6" applyNumberFormat="1" applyFont="1"/>
    <xf numFmtId="164" fontId="13" fillId="0" borderId="0" xfId="0" applyNumberFormat="1" applyFont="1" applyFill="1" applyAlignment="1">
      <alignment horizontal="left"/>
    </xf>
    <xf numFmtId="164" fontId="13" fillId="0" borderId="8" xfId="0" applyNumberFormat="1" applyFont="1" applyBorder="1"/>
    <xf numFmtId="164" fontId="13" fillId="0" borderId="6" xfId="0" applyNumberFormat="1" applyFont="1" applyFill="1" applyBorder="1" applyAlignment="1">
      <alignment horizontal="left"/>
    </xf>
    <xf numFmtId="164" fontId="13" fillId="0" borderId="0" xfId="0" applyNumberFormat="1" applyFont="1" applyFill="1" applyBorder="1" applyAlignment="1">
      <alignment horizontal="left"/>
    </xf>
    <xf numFmtId="164" fontId="13" fillId="0" borderId="7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13" fillId="0" borderId="19" xfId="0" applyFont="1" applyFill="1" applyBorder="1" applyAlignment="1">
      <alignment horizontal="left"/>
    </xf>
    <xf numFmtId="164" fontId="13" fillId="0" borderId="20" xfId="0" applyNumberFormat="1" applyFont="1" applyFill="1" applyBorder="1" applyAlignment="1">
      <alignment horizontal="left"/>
    </xf>
    <xf numFmtId="164" fontId="13" fillId="0" borderId="19" xfId="0" applyNumberFormat="1" applyFont="1" applyFill="1" applyBorder="1" applyAlignment="1">
      <alignment horizontal="left"/>
    </xf>
    <xf numFmtId="164" fontId="13" fillId="0" borderId="21" xfId="0" applyNumberFormat="1" applyFont="1" applyFill="1" applyBorder="1" applyAlignment="1">
      <alignment horizontal="left"/>
    </xf>
    <xf numFmtId="10" fontId="13" fillId="0" borderId="19" xfId="6" applyNumberFormat="1" applyFont="1" applyBorder="1"/>
    <xf numFmtId="164" fontId="13" fillId="0" borderId="22" xfId="0" applyNumberFormat="1" applyFont="1" applyBorder="1"/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right"/>
    </xf>
    <xf numFmtId="164" fontId="14" fillId="0" borderId="6" xfId="0" applyNumberFormat="1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7" xfId="0" applyNumberFormat="1" applyFont="1" applyFill="1" applyBorder="1" applyAlignment="1">
      <alignment horizontal="right"/>
    </xf>
    <xf numFmtId="10" fontId="14" fillId="0" borderId="0" xfId="6" applyNumberFormat="1" applyFont="1"/>
    <xf numFmtId="164" fontId="14" fillId="0" borderId="0" xfId="0" applyNumberFormat="1" applyFont="1" applyFill="1" applyAlignment="1">
      <alignment horizontal="right"/>
    </xf>
    <xf numFmtId="0" fontId="13" fillId="0" borderId="2" xfId="0" applyFont="1" applyBorder="1" applyAlignment="1">
      <alignment horizontal="center"/>
    </xf>
    <xf numFmtId="164" fontId="13" fillId="0" borderId="6" xfId="1" applyNumberFormat="1" applyFont="1" applyBorder="1"/>
    <xf numFmtId="164" fontId="13" fillId="0" borderId="0" xfId="1" applyNumberFormat="1" applyFont="1" applyBorder="1"/>
    <xf numFmtId="164" fontId="13" fillId="0" borderId="7" xfId="1" applyNumberFormat="1" applyFont="1" applyBorder="1"/>
    <xf numFmtId="164" fontId="13" fillId="0" borderId="0" xfId="1" applyNumberFormat="1" applyFont="1"/>
    <xf numFmtId="0" fontId="13" fillId="0" borderId="0" xfId="0" applyFont="1" applyBorder="1" applyAlignment="1">
      <alignment horizontal="center"/>
    </xf>
    <xf numFmtId="164" fontId="13" fillId="0" borderId="20" xfId="1" applyNumberFormat="1" applyFont="1" applyBorder="1"/>
    <xf numFmtId="164" fontId="13" fillId="0" borderId="19" xfId="1" applyNumberFormat="1" applyFont="1" applyBorder="1"/>
    <xf numFmtId="164" fontId="13" fillId="0" borderId="21" xfId="1" applyNumberFormat="1" applyFont="1" applyBorder="1"/>
    <xf numFmtId="0" fontId="13" fillId="0" borderId="19" xfId="0" applyFont="1" applyBorder="1" applyAlignment="1">
      <alignment horizontal="center"/>
    </xf>
    <xf numFmtId="164" fontId="14" fillId="0" borderId="6" xfId="0" applyNumberFormat="1" applyFont="1" applyBorder="1"/>
    <xf numFmtId="164" fontId="14" fillId="0" borderId="0" xfId="0" applyNumberFormat="1" applyFont="1" applyBorder="1"/>
    <xf numFmtId="164" fontId="14" fillId="0" borderId="7" xfId="0" applyNumberFormat="1" applyFont="1" applyBorder="1"/>
    <xf numFmtId="164" fontId="14" fillId="0" borderId="0" xfId="0" applyNumberFormat="1" applyFont="1"/>
    <xf numFmtId="0" fontId="13" fillId="0" borderId="6" xfId="0" applyFont="1" applyBorder="1"/>
    <xf numFmtId="0" fontId="13" fillId="0" borderId="0" xfId="0" applyFont="1" applyBorder="1"/>
    <xf numFmtId="164" fontId="13" fillId="0" borderId="0" xfId="0" applyNumberFormat="1" applyFont="1" applyBorder="1"/>
    <xf numFmtId="0" fontId="13" fillId="0" borderId="7" xfId="0" applyFont="1" applyBorder="1"/>
    <xf numFmtId="164" fontId="13" fillId="0" borderId="7" xfId="0" applyNumberFormat="1" applyFont="1" applyBorder="1"/>
    <xf numFmtId="1" fontId="13" fillId="0" borderId="0" xfId="0" applyNumberFormat="1" applyFont="1"/>
    <xf numFmtId="0" fontId="13" fillId="2" borderId="0" xfId="0" applyFont="1" applyFill="1"/>
    <xf numFmtId="164" fontId="13" fillId="0" borderId="15" xfId="1" applyNumberFormat="1" applyFont="1" applyBorder="1"/>
    <xf numFmtId="164" fontId="13" fillId="0" borderId="16" xfId="1" applyNumberFormat="1" applyFont="1" applyBorder="1"/>
    <xf numFmtId="164" fontId="13" fillId="0" borderId="17" xfId="1" applyNumberFormat="1" applyFont="1" applyBorder="1"/>
    <xf numFmtId="164" fontId="13" fillId="0" borderId="17" xfId="0" applyNumberFormat="1" applyFont="1" applyBorder="1"/>
    <xf numFmtId="164" fontId="13" fillId="0" borderId="18" xfId="0" applyNumberFormat="1" applyFont="1" applyBorder="1"/>
    <xf numFmtId="0" fontId="13" fillId="5" borderId="9" xfId="0" applyFont="1" applyFill="1" applyBorder="1" applyAlignment="1">
      <alignment horizontal="center" wrapText="1"/>
    </xf>
    <xf numFmtId="0" fontId="13" fillId="5" borderId="10" xfId="0" applyFont="1" applyFill="1" applyBorder="1" applyAlignment="1">
      <alignment horizontal="center"/>
    </xf>
    <xf numFmtId="0" fontId="13" fillId="5" borderId="10" xfId="0" applyFont="1" applyFill="1" applyBorder="1" applyAlignment="1">
      <alignment horizontal="center" wrapText="1"/>
    </xf>
    <xf numFmtId="0" fontId="13" fillId="5" borderId="11" xfId="0" applyFont="1" applyFill="1" applyBorder="1" applyAlignment="1">
      <alignment horizontal="center"/>
    </xf>
    <xf numFmtId="0" fontId="13" fillId="5" borderId="12" xfId="0" applyFont="1" applyFill="1" applyBorder="1" applyAlignment="1">
      <alignment horizontal="center" wrapText="1"/>
    </xf>
    <xf numFmtId="0" fontId="15" fillId="0" borderId="0" xfId="0" applyFont="1"/>
    <xf numFmtId="0" fontId="14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5" fillId="0" borderId="0" xfId="0" applyFont="1" applyAlignment="1">
      <alignment horizontal="left" wrapText="1"/>
    </xf>
    <xf numFmtId="0" fontId="8" fillId="0" borderId="9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10" xfId="2" applyNumberFormat="1" applyFont="1" applyFill="1" applyBorder="1" applyAlignment="1">
      <alignment horizontal="center" vertical="top"/>
    </xf>
    <xf numFmtId="0" fontId="8" fillId="0" borderId="9" xfId="0" quotePrefix="1" applyFont="1" applyFill="1" applyBorder="1" applyAlignment="1">
      <alignment horizontal="center"/>
    </xf>
    <xf numFmtId="0" fontId="8" fillId="0" borderId="10" xfId="0" quotePrefix="1" applyFont="1" applyFill="1" applyBorder="1" applyAlignment="1">
      <alignment horizontal="center"/>
    </xf>
    <xf numFmtId="0" fontId="8" fillId="0" borderId="11" xfId="0" quotePrefix="1" applyFont="1" applyFill="1" applyBorder="1" applyAlignment="1">
      <alignment horizontal="center"/>
    </xf>
    <xf numFmtId="164" fontId="8" fillId="0" borderId="10" xfId="2" applyNumberFormat="1" applyFont="1" applyFill="1" applyBorder="1" applyAlignment="1">
      <alignment horizontal="center"/>
    </xf>
    <xf numFmtId="164" fontId="8" fillId="0" borderId="11" xfId="2" applyNumberFormat="1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0" fontId="8" fillId="0" borderId="15" xfId="0" applyFont="1" applyFill="1" applyBorder="1" applyAlignment="1">
      <alignment horizontal="center" wrapText="1"/>
    </xf>
    <xf numFmtId="0" fontId="8" fillId="0" borderId="17" xfId="0" applyFont="1" applyFill="1" applyBorder="1" applyAlignment="1">
      <alignment horizontal="center" wrapText="1"/>
    </xf>
    <xf numFmtId="164" fontId="8" fillId="0" borderId="9" xfId="2" applyNumberFormat="1" applyFont="1" applyFill="1" applyBorder="1" applyAlignment="1">
      <alignment horizontal="center"/>
    </xf>
    <xf numFmtId="1" fontId="12" fillId="2" borderId="6" xfId="5" applyNumberFormat="1" applyFill="1" applyBorder="1" applyAlignment="1" applyProtection="1">
      <alignment horizontal="right"/>
      <protection locked="0"/>
    </xf>
    <xf numFmtId="1" fontId="12" fillId="2" borderId="0" xfId="5" applyNumberFormat="1" applyFill="1" applyBorder="1" applyAlignment="1" applyProtection="1">
      <alignment horizontal="right"/>
      <protection locked="0"/>
    </xf>
    <xf numFmtId="0" fontId="0" fillId="2" borderId="7" xfId="0" applyNumberFormat="1" applyFill="1" applyBorder="1" applyAlignment="1" applyProtection="1">
      <alignment horizontal="left"/>
      <protection locked="0"/>
    </xf>
    <xf numFmtId="0" fontId="0" fillId="2" borderId="0" xfId="0" applyFont="1" applyFill="1" applyAlignment="1">
      <alignment horizontal="right"/>
    </xf>
    <xf numFmtId="164" fontId="3" fillId="2" borderId="0" xfId="2" applyNumberFormat="1" applyFont="1" applyFill="1" applyAlignment="1">
      <alignment horizontal="right"/>
    </xf>
    <xf numFmtId="164" fontId="3" fillId="2" borderId="6" xfId="2" applyNumberFormat="1" applyFont="1" applyFill="1" applyBorder="1" applyAlignment="1">
      <alignment horizontal="right"/>
    </xf>
    <xf numFmtId="164" fontId="3" fillId="2" borderId="0" xfId="2" applyNumberFormat="1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3" fillId="2" borderId="0" xfId="2" applyNumberFormat="1" applyFont="1" applyFill="1" applyBorder="1"/>
    <xf numFmtId="0" fontId="3" fillId="2" borderId="0" xfId="2" applyNumberFormat="1" applyFont="1" applyFill="1" applyBorder="1"/>
    <xf numFmtId="164" fontId="3" fillId="2" borderId="0" xfId="2" applyNumberFormat="1" applyFont="1" applyFill="1" applyBorder="1"/>
    <xf numFmtId="164" fontId="3" fillId="2" borderId="0" xfId="0" applyNumberFormat="1" applyFont="1" applyFill="1" applyBorder="1"/>
    <xf numFmtId="164" fontId="3" fillId="2" borderId="0" xfId="0" applyNumberFormat="1" applyFont="1" applyFill="1"/>
    <xf numFmtId="3" fontId="3" fillId="2" borderId="0" xfId="0" applyNumberFormat="1" applyFont="1" applyFill="1"/>
    <xf numFmtId="164" fontId="3" fillId="2" borderId="0" xfId="2" applyNumberFormat="1" applyFont="1" applyFill="1"/>
    <xf numFmtId="164" fontId="7" fillId="2" borderId="0" xfId="2" applyNumberFormat="1" applyFont="1" applyFill="1"/>
    <xf numFmtId="3" fontId="3" fillId="2" borderId="8" xfId="0" applyNumberFormat="1" applyFont="1" applyFill="1" applyBorder="1"/>
    <xf numFmtId="164" fontId="3" fillId="2" borderId="7" xfId="2" applyNumberFormat="1" applyFont="1" applyFill="1" applyBorder="1" applyAlignment="1">
      <alignment horizontal="right"/>
    </xf>
    <xf numFmtId="165" fontId="3" fillId="2" borderId="0" xfId="3" applyNumberFormat="1" applyFont="1" applyFill="1" applyBorder="1"/>
    <xf numFmtId="1" fontId="3" fillId="2" borderId="0" xfId="0" applyNumberFormat="1" applyFont="1" applyFill="1" applyAlignment="1" applyProtection="1">
      <alignment horizontal="right"/>
      <protection locked="0"/>
    </xf>
    <xf numFmtId="0" fontId="3" fillId="2" borderId="0" xfId="0" applyNumberFormat="1" applyFont="1" applyFill="1" applyAlignment="1" applyProtection="1">
      <alignment horizontal="left"/>
      <protection locked="0"/>
    </xf>
    <xf numFmtId="3" fontId="3" fillId="2" borderId="0" xfId="0" applyNumberFormat="1" applyFont="1" applyFill="1" applyAlignment="1" applyProtection="1">
      <alignment horizontal="right"/>
      <protection locked="0"/>
    </xf>
    <xf numFmtId="0" fontId="3" fillId="2" borderId="0" xfId="0" applyFont="1" applyFill="1"/>
    <xf numFmtId="1" fontId="12" fillId="2" borderId="0" xfId="5" applyNumberFormat="1" applyFill="1" applyAlignment="1" applyProtection="1">
      <alignment horizontal="right"/>
      <protection locked="0"/>
    </xf>
    <xf numFmtId="0" fontId="0" fillId="2" borderId="0" xfId="0" applyNumberFormat="1" applyFill="1" applyAlignment="1" applyProtection="1">
      <alignment horizontal="left"/>
      <protection locked="0"/>
    </xf>
    <xf numFmtId="164" fontId="3" fillId="2" borderId="8" xfId="2" applyNumberFormat="1" applyFont="1" applyFill="1" applyBorder="1" applyAlignment="1">
      <alignment horizontal="right"/>
    </xf>
    <xf numFmtId="164" fontId="3" fillId="2" borderId="8" xfId="2" applyNumberFormat="1" applyFont="1" applyFill="1" applyBorder="1"/>
    <xf numFmtId="9" fontId="3" fillId="2" borderId="6" xfId="3" applyFont="1" applyFill="1" applyBorder="1" applyAlignment="1">
      <alignment horizontal="right"/>
    </xf>
    <xf numFmtId="9" fontId="3" fillId="2" borderId="7" xfId="3" applyFont="1" applyFill="1" applyBorder="1" applyAlignment="1">
      <alignment horizontal="right"/>
    </xf>
  </cellXfs>
  <cellStyles count="7">
    <cellStyle name="Comma" xfId="1" builtinId="3"/>
    <cellStyle name="Comma 2" xfId="2"/>
    <cellStyle name="Normal" xfId="0" builtinId="0"/>
    <cellStyle name="Normal 15" xfId="5"/>
    <cellStyle name="Normal 4" xfId="4"/>
    <cellStyle name="Percent" xfId="6" builtinId="5"/>
    <cellStyle name="Percent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OMNEW~1\AppData\Local\Temp\Revenue_History_2003_2015_20130426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omm\Local%20Settings\Temporary%20Internet%20Files\Content.Outlook\6RXUHVM1\Grad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lehmann\AppData\Local\Microsoft\Windows\INetCache\Content.Outlook\SZBF067H\sped%20fy20%20feb%20forecast%20%20GOV%20REC%2003%2019%2019%20FEB%20recs%2005%2020%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lehmann\AppData\Local\Microsoft\Windows\INetCache\Content.Outlook\SZBF067H\sped%20fy21%20feb%20forecast%20%20GOV%20REC%2003%2020%2019%20FEB%20RECS%2005%2020%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p%20Ed/MDE%20budget%20proposals/sped%20fy21%20feb%20forecast%20%20GOV%20REC%2002%2026%2019%20FEB%20REC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Compare"/>
      <sheetName val="Map"/>
      <sheetName val="Revenues"/>
      <sheetName val="PerADM"/>
      <sheetName val="Sped Coops"/>
      <sheetName val="Pupils"/>
      <sheetName val="MiscLev"/>
    </sheetNames>
    <sheetDataSet>
      <sheetData sheetId="0"/>
      <sheetData sheetId="1">
        <row r="1">
          <cell r="A1">
            <v>9999</v>
          </cell>
        </row>
        <row r="6">
          <cell r="P6">
            <v>41390</v>
          </cell>
        </row>
      </sheetData>
      <sheetData sheetId="2"/>
      <sheetData sheetId="3">
        <row r="8">
          <cell r="A8">
            <v>1</v>
          </cell>
          <cell r="C8" t="str">
            <v>BASIC</v>
          </cell>
        </row>
        <row r="9">
          <cell r="A9">
            <v>2</v>
          </cell>
          <cell r="C9" t="str">
            <v>ONE TIME</v>
          </cell>
        </row>
        <row r="10">
          <cell r="A10">
            <v>3</v>
          </cell>
          <cell r="C10" t="str">
            <v>EXTENDED TIME</v>
          </cell>
          <cell r="K10">
            <v>1500</v>
          </cell>
        </row>
        <row r="11">
          <cell r="A11">
            <v>4</v>
          </cell>
          <cell r="C11" t="str">
            <v>COMPENSATORY</v>
          </cell>
          <cell r="K11">
            <v>9999</v>
          </cell>
        </row>
        <row r="12">
          <cell r="A12">
            <v>5</v>
          </cell>
          <cell r="C12" t="str">
            <v>LEP TOTAL</v>
          </cell>
        </row>
        <row r="13">
          <cell r="A13">
            <v>6</v>
          </cell>
          <cell r="C13" t="str">
            <v>TRAINING &amp; EXPERIENCE</v>
          </cell>
        </row>
        <row r="14">
          <cell r="A14">
            <v>7</v>
          </cell>
          <cell r="C14" t="str">
            <v>SPARSITY</v>
          </cell>
        </row>
        <row r="15">
          <cell r="A15">
            <v>8</v>
          </cell>
          <cell r="C15" t="str">
            <v>SMALL SCHOOLS</v>
          </cell>
        </row>
        <row r="16">
          <cell r="A16">
            <v>9</v>
          </cell>
          <cell r="C16" t="str">
            <v>TRANSPORTATION SPARSITY</v>
          </cell>
        </row>
        <row r="17">
          <cell r="A17">
            <v>10</v>
          </cell>
          <cell r="C17" t="str">
            <v>OPERATING CAPITAL</v>
          </cell>
        </row>
        <row r="18">
          <cell r="A18">
            <v>11</v>
          </cell>
          <cell r="C18" t="str">
            <v>EQUITY</v>
          </cell>
        </row>
        <row r="19">
          <cell r="A19">
            <v>12</v>
          </cell>
          <cell r="C19" t="str">
            <v>GIFTED &amp; TALENTED</v>
          </cell>
        </row>
        <row r="20">
          <cell r="A20">
            <v>13</v>
          </cell>
          <cell r="C20" t="str">
            <v>Q COMP</v>
          </cell>
        </row>
        <row r="21">
          <cell r="A21">
            <v>14</v>
          </cell>
          <cell r="C21" t="str">
            <v>TRANSITION (NEW)</v>
          </cell>
        </row>
        <row r="22">
          <cell r="A22">
            <v>15</v>
          </cell>
          <cell r="C22" t="str">
            <v>LATE RATIFICATION</v>
          </cell>
        </row>
        <row r="23">
          <cell r="A23">
            <v>16</v>
          </cell>
          <cell r="C23" t="str">
            <v>PENSION ADJUSTMENT</v>
          </cell>
        </row>
        <row r="24">
          <cell r="A24">
            <v>17</v>
          </cell>
          <cell r="C24" t="str">
            <v>OPTIONS ADJ:  REFERENDUMS</v>
          </cell>
        </row>
        <row r="25">
          <cell r="A25">
            <v>18</v>
          </cell>
          <cell r="C25" t="str">
            <v>OPTIONS ADJ:  TRANSPORTATION</v>
          </cell>
        </row>
        <row r="26">
          <cell r="A26">
            <v>19</v>
          </cell>
          <cell r="C26" t="str">
            <v>OPTIONS ADJ:  FARIBAULT</v>
          </cell>
        </row>
        <row r="27">
          <cell r="A27">
            <v>20</v>
          </cell>
          <cell r="C27" t="str">
            <v>REFERENDUM</v>
          </cell>
        </row>
        <row r="28">
          <cell r="A28">
            <v>21</v>
          </cell>
          <cell r="C28" t="str">
            <v>SPECIAL ED REG GROSS</v>
          </cell>
        </row>
        <row r="29">
          <cell r="A29">
            <v>22</v>
          </cell>
          <cell r="C29" t="str">
            <v>SPECIAL ED REG NET TUITION</v>
          </cell>
        </row>
        <row r="30">
          <cell r="A30">
            <v>23</v>
          </cell>
          <cell r="C30" t="str">
            <v>SPECIAL ED REG NET</v>
          </cell>
        </row>
        <row r="31">
          <cell r="A31">
            <v>24</v>
          </cell>
          <cell r="C31" t="str">
            <v>SPECIAL ED EXCESS</v>
          </cell>
        </row>
        <row r="32">
          <cell r="A32">
            <v>25</v>
          </cell>
          <cell r="C32" t="str">
            <v>SPECIAL ED CROSS SUBSIDY</v>
          </cell>
        </row>
        <row r="33">
          <cell r="A33">
            <v>26</v>
          </cell>
          <cell r="C33" t="str">
            <v>TRANSITION DISABLED</v>
          </cell>
        </row>
        <row r="34">
          <cell r="A34">
            <v>27</v>
          </cell>
          <cell r="C34" t="str">
            <v>CAREER TECHNICAL</v>
          </cell>
        </row>
        <row r="35">
          <cell r="A35">
            <v>28</v>
          </cell>
          <cell r="C35" t="str">
            <v>INTEGRATION</v>
          </cell>
        </row>
        <row r="36">
          <cell r="A36">
            <v>29</v>
          </cell>
          <cell r="C36" t="str">
            <v>ALTERNATIVE FACILITIES</v>
          </cell>
        </row>
        <row r="37">
          <cell r="A37">
            <v>30</v>
          </cell>
          <cell r="C37" t="str">
            <v>OPERATING CAPITAL TECH AID</v>
          </cell>
        </row>
        <row r="38">
          <cell r="A38">
            <v>31</v>
          </cell>
          <cell r="C38" t="str">
            <v>MISCELLANEOUS LEVIES</v>
          </cell>
        </row>
        <row r="39">
          <cell r="A39">
            <v>32</v>
          </cell>
          <cell r="C39" t="str">
            <v>TELECOMMUNICATIONS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puts"/>
      <sheetName val="Outputs"/>
    </sheetNames>
    <sheetDataSet>
      <sheetData sheetId="0">
        <row r="1">
          <cell r="A1">
            <v>833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sped converter"/>
      <sheetName val="master sped converter (2)"/>
      <sheetName val="Sped FY 2018 (2)"/>
      <sheetName val="sorted by loss or gain"/>
      <sheetName val="report"/>
      <sheetName val="current"/>
      <sheetName val="Sped FY 2020"/>
      <sheetName val="Sped 90 1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CR23">
            <v>1011.4626216503103</v>
          </cell>
          <cell r="CS23">
            <v>978.33139579705698</v>
          </cell>
        </row>
        <row r="24">
          <cell r="CR24">
            <v>0</v>
          </cell>
          <cell r="CS24">
            <v>0</v>
          </cell>
        </row>
        <row r="25">
          <cell r="CR25">
            <v>1537.8857614695439</v>
          </cell>
          <cell r="CS25">
            <v>1499.8152122449608</v>
          </cell>
        </row>
        <row r="26">
          <cell r="CR26">
            <v>1222.8398363039998</v>
          </cell>
          <cell r="CS26">
            <v>1190.8219483189441</v>
          </cell>
        </row>
        <row r="27">
          <cell r="CR27">
            <v>1101.5895263444763</v>
          </cell>
          <cell r="CS27">
            <v>1059.7890964656146</v>
          </cell>
        </row>
        <row r="28">
          <cell r="CR28">
            <v>1036.5907580565893</v>
          </cell>
          <cell r="CS28">
            <v>1004.7936693348187</v>
          </cell>
        </row>
        <row r="29">
          <cell r="CR29">
            <v>897.12082441294717</v>
          </cell>
          <cell r="CS29">
            <v>865.74875843545112</v>
          </cell>
        </row>
        <row r="30">
          <cell r="CR30">
            <v>834.94122521830332</v>
          </cell>
          <cell r="CS30">
            <v>803.21315822734857</v>
          </cell>
        </row>
        <row r="31">
          <cell r="CR31">
            <v>81.642920429227672</v>
          </cell>
          <cell r="CS31">
            <v>81.533544082009527</v>
          </cell>
        </row>
        <row r="32">
          <cell r="CR32"/>
          <cell r="CS32"/>
        </row>
        <row r="33">
          <cell r="CR33"/>
          <cell r="CS33"/>
        </row>
        <row r="34">
          <cell r="CR34"/>
          <cell r="CS34"/>
        </row>
        <row r="36">
          <cell r="AB36">
            <v>1324490.8089135408</v>
          </cell>
          <cell r="AK36">
            <v>223685.33959535151</v>
          </cell>
          <cell r="BF36">
            <v>22313.35541707568</v>
          </cell>
          <cell r="BI36">
            <v>196148.17698072223</v>
          </cell>
          <cell r="BP36">
            <v>25826.592778783757</v>
          </cell>
          <cell r="CB36">
            <v>0</v>
          </cell>
          <cell r="CI36">
            <v>37272.598274483171</v>
          </cell>
          <cell r="CJ36">
            <v>0</v>
          </cell>
          <cell r="CR36">
            <v>881.99974902383974</v>
          </cell>
          <cell r="CS36">
            <v>859.23254175860143</v>
          </cell>
          <cell r="DZ36">
            <v>1134.3768463959407</v>
          </cell>
        </row>
        <row r="37">
          <cell r="AB37">
            <v>73362206.871217102</v>
          </cell>
          <cell r="AK37">
            <v>14777740.723978609</v>
          </cell>
          <cell r="BF37">
            <v>1391210.5268285263</v>
          </cell>
          <cell r="BI37">
            <v>31746300.549471524</v>
          </cell>
          <cell r="BP37">
            <v>1463374.8830929385</v>
          </cell>
          <cell r="CB37">
            <v>7657120.4874844551</v>
          </cell>
          <cell r="CI37">
            <v>0</v>
          </cell>
          <cell r="CJ37">
            <v>0</v>
          </cell>
          <cell r="CR37">
            <v>1749.8491347967488</v>
          </cell>
          <cell r="CS37">
            <v>1706.1453126152219</v>
          </cell>
          <cell r="DZ37">
            <v>33483.91078964925</v>
          </cell>
        </row>
        <row r="38">
          <cell r="AB38">
            <v>316753.70839630824</v>
          </cell>
          <cell r="AK38">
            <v>101127.03806510723</v>
          </cell>
          <cell r="BF38">
            <v>25455.566041643513</v>
          </cell>
          <cell r="BI38">
            <v>33072.163913894452</v>
          </cell>
          <cell r="BP38">
            <v>5105.4709953912152</v>
          </cell>
          <cell r="CB38">
            <v>0</v>
          </cell>
          <cell r="CI38">
            <v>0</v>
          </cell>
          <cell r="CJ38">
            <v>0</v>
          </cell>
          <cell r="CR38">
            <v>886.71988952944457</v>
          </cell>
          <cell r="CS38">
            <v>868.25457252867659</v>
          </cell>
          <cell r="DZ38">
            <v>256.21443386267924</v>
          </cell>
        </row>
        <row r="39">
          <cell r="AB39">
            <v>554169.6415966216</v>
          </cell>
          <cell r="AK39">
            <v>118442.92233508783</v>
          </cell>
          <cell r="BF39">
            <v>58256.873555205639</v>
          </cell>
          <cell r="BI39">
            <v>209918.97260264255</v>
          </cell>
          <cell r="BP39">
            <v>14411.316618547404</v>
          </cell>
          <cell r="CB39">
            <v>0</v>
          </cell>
          <cell r="CI39">
            <v>0</v>
          </cell>
          <cell r="CJ39">
            <v>0</v>
          </cell>
          <cell r="CR39">
            <v>1235.6075262630388</v>
          </cell>
          <cell r="CS39">
            <v>1185.652269632214</v>
          </cell>
          <cell r="DZ39">
            <v>458.1716934956147</v>
          </cell>
        </row>
        <row r="40">
          <cell r="AB40">
            <v>4383388.9656838011</v>
          </cell>
          <cell r="AK40">
            <v>896210.60812231374</v>
          </cell>
          <cell r="BF40">
            <v>354956.05020275165</v>
          </cell>
          <cell r="BI40">
            <v>1582358.625476311</v>
          </cell>
          <cell r="BP40">
            <v>97209.648129757159</v>
          </cell>
          <cell r="CB40">
            <v>119074.31327004358</v>
          </cell>
          <cell r="CI40">
            <v>0</v>
          </cell>
          <cell r="CJ40">
            <v>0</v>
          </cell>
          <cell r="CR40">
            <v>1127.1051196758542</v>
          </cell>
          <cell r="CS40">
            <v>1098.6763223807463</v>
          </cell>
          <cell r="DZ40">
            <v>3419.4076914567454</v>
          </cell>
        </row>
        <row r="41">
          <cell r="AB41">
            <v>57426154.531230874</v>
          </cell>
          <cell r="AK41">
            <v>13839278.458921771</v>
          </cell>
          <cell r="BF41">
            <v>1279059.7233591645</v>
          </cell>
          <cell r="BI41">
            <v>8383307.442702272</v>
          </cell>
          <cell r="BP41">
            <v>1052128.2613654302</v>
          </cell>
          <cell r="CB41">
            <v>0</v>
          </cell>
          <cell r="CI41">
            <v>0</v>
          </cell>
          <cell r="CJ41">
            <v>0</v>
          </cell>
          <cell r="CR41">
            <v>1115.248928918211</v>
          </cell>
          <cell r="CS41">
            <v>1082.5227010874892</v>
          </cell>
          <cell r="DZ41">
            <v>38322.244063462371</v>
          </cell>
        </row>
        <row r="42">
          <cell r="AB42">
            <v>11467582.489547413</v>
          </cell>
          <cell r="AK42">
            <v>3056105.9420134653</v>
          </cell>
          <cell r="BF42">
            <v>2047935.0571328998</v>
          </cell>
          <cell r="BI42">
            <v>1917134.3272034973</v>
          </cell>
          <cell r="BP42">
            <v>154933.58687973765</v>
          </cell>
          <cell r="CB42">
            <v>0</v>
          </cell>
          <cell r="CI42">
            <v>0</v>
          </cell>
          <cell r="CJ42">
            <v>0</v>
          </cell>
          <cell r="CR42">
            <v>976.22375416111186</v>
          </cell>
          <cell r="CS42">
            <v>959.13139783616907</v>
          </cell>
          <cell r="DZ42">
            <v>6582.1990440565169</v>
          </cell>
        </row>
        <row r="43">
          <cell r="AB43">
            <v>6047067.9822871406</v>
          </cell>
          <cell r="AK43">
            <v>576360.02077136945</v>
          </cell>
          <cell r="BF43">
            <v>508746.07038449007</v>
          </cell>
          <cell r="BI43">
            <v>4006222.4872185113</v>
          </cell>
          <cell r="BP43">
            <v>158731.83112547739</v>
          </cell>
          <cell r="CB43">
            <v>0</v>
          </cell>
          <cell r="CI43">
            <v>0</v>
          </cell>
          <cell r="CJ43">
            <v>0</v>
          </cell>
          <cell r="CR43">
            <v>1968.1884255405168</v>
          </cell>
          <cell r="CS43">
            <v>1905.1331056596061</v>
          </cell>
          <cell r="DZ43">
            <v>3365.351469724149</v>
          </cell>
        </row>
        <row r="44">
          <cell r="AB44">
            <v>5040550.7057927549</v>
          </cell>
          <cell r="AK44">
            <v>1304502.4961590248</v>
          </cell>
          <cell r="BF44">
            <v>859010.14383306575</v>
          </cell>
          <cell r="BI44">
            <v>939428.33296367596</v>
          </cell>
          <cell r="BP44">
            <v>77602.611920438896</v>
          </cell>
          <cell r="CB44">
            <v>0</v>
          </cell>
          <cell r="CI44">
            <v>0</v>
          </cell>
          <cell r="CJ44">
            <v>0</v>
          </cell>
          <cell r="CR44">
            <v>1014.4130045636804</v>
          </cell>
          <cell r="CS44">
            <v>998.83384185596617</v>
          </cell>
          <cell r="DZ44">
            <v>2960.8340929668366</v>
          </cell>
        </row>
        <row r="45">
          <cell r="AB45">
            <v>6875504.372436272</v>
          </cell>
          <cell r="AK45">
            <v>2292661.1792583833</v>
          </cell>
          <cell r="BF45">
            <v>1104619.8011041528</v>
          </cell>
          <cell r="BI45">
            <v>1355465.346466708</v>
          </cell>
          <cell r="BP45">
            <v>114868.56222520284</v>
          </cell>
          <cell r="CB45">
            <v>0</v>
          </cell>
          <cell r="CI45">
            <v>0</v>
          </cell>
          <cell r="CJ45">
            <v>0</v>
          </cell>
          <cell r="CR45">
            <v>1060.4744997163709</v>
          </cell>
          <cell r="CS45">
            <v>1028.3621469146369</v>
          </cell>
          <cell r="DZ45">
            <v>4275.2643768066682</v>
          </cell>
        </row>
        <row r="46">
          <cell r="AB46">
            <v>6435725.1764695793</v>
          </cell>
          <cell r="AK46">
            <v>511397.84061718034</v>
          </cell>
          <cell r="BF46">
            <v>331547.22484629467</v>
          </cell>
          <cell r="BI46">
            <v>2704485.7797126709</v>
          </cell>
          <cell r="BP46">
            <v>144741.79425959996</v>
          </cell>
          <cell r="CB46">
            <v>0</v>
          </cell>
          <cell r="CI46">
            <v>0</v>
          </cell>
          <cell r="CJ46">
            <v>0</v>
          </cell>
          <cell r="CR46">
            <v>1013.5584966194339</v>
          </cell>
          <cell r="CS46">
            <v>984.09949600253242</v>
          </cell>
          <cell r="DZ46">
            <v>5879.8700665270553</v>
          </cell>
        </row>
        <row r="47">
          <cell r="AB47">
            <v>4180235.5070708091</v>
          </cell>
          <cell r="AK47">
            <v>887435.14205906761</v>
          </cell>
          <cell r="BF47">
            <v>232832.34176431852</v>
          </cell>
          <cell r="BI47">
            <v>459174.36648721341</v>
          </cell>
          <cell r="BP47">
            <v>70027.684904879541</v>
          </cell>
          <cell r="CB47">
            <v>0</v>
          </cell>
          <cell r="CI47">
            <v>0</v>
          </cell>
          <cell r="CJ47">
            <v>0</v>
          </cell>
          <cell r="CR47">
            <v>943.40932243569648</v>
          </cell>
          <cell r="CS47">
            <v>920.43336807216724</v>
          </cell>
          <cell r="DZ47">
            <v>3007.2541198078393</v>
          </cell>
        </row>
        <row r="48">
          <cell r="AB48">
            <v>1205397.6290340759</v>
          </cell>
          <cell r="AK48">
            <v>259892.28862676886</v>
          </cell>
          <cell r="BF48">
            <v>85005.703779727366</v>
          </cell>
          <cell r="BI48">
            <v>264064.55564364145</v>
          </cell>
          <cell r="BP48">
            <v>20726.345184613601</v>
          </cell>
          <cell r="CB48">
            <v>0</v>
          </cell>
          <cell r="CI48">
            <v>0</v>
          </cell>
          <cell r="CJ48">
            <v>0</v>
          </cell>
          <cell r="CR48">
            <v>942.93636395720978</v>
          </cell>
          <cell r="CS48">
            <v>915.98603445662195</v>
          </cell>
          <cell r="DZ48">
            <v>905.29099964813338</v>
          </cell>
        </row>
        <row r="49">
          <cell r="AB49">
            <v>92752.092553644528</v>
          </cell>
          <cell r="AK49">
            <v>25109.527414957178</v>
          </cell>
          <cell r="BF49">
            <v>15850.331364777965</v>
          </cell>
          <cell r="BI49">
            <v>0</v>
          </cell>
          <cell r="BP49">
            <v>1607.0455900757358</v>
          </cell>
          <cell r="CB49">
            <v>0</v>
          </cell>
          <cell r="CI49">
            <v>0</v>
          </cell>
          <cell r="CJ49">
            <v>0</v>
          </cell>
          <cell r="CR49">
            <v>1152.900105225028</v>
          </cell>
          <cell r="CS49">
            <v>1142.0698590076158</v>
          </cell>
          <cell r="DZ49">
            <v>62.29527411563182</v>
          </cell>
        </row>
        <row r="50">
          <cell r="AB50">
            <v>7737129.624307381</v>
          </cell>
          <cell r="AK50">
            <v>2270182.3192446777</v>
          </cell>
          <cell r="BF50">
            <v>438144.71815467026</v>
          </cell>
          <cell r="BI50">
            <v>1088462.6390893979</v>
          </cell>
          <cell r="BP50">
            <v>147564.60334014721</v>
          </cell>
          <cell r="CB50">
            <v>0</v>
          </cell>
          <cell r="CI50">
            <v>0</v>
          </cell>
          <cell r="CJ50">
            <v>0</v>
          </cell>
          <cell r="CR50">
            <v>1130.0806111194577</v>
          </cell>
          <cell r="CS50">
            <v>1092.4918406639513</v>
          </cell>
          <cell r="DZ50">
            <v>5076.0600779382576</v>
          </cell>
        </row>
        <row r="51">
          <cell r="AB51">
            <v>773829.72809556942</v>
          </cell>
          <cell r="AK51">
            <v>284478.11320156796</v>
          </cell>
          <cell r="BF51">
            <v>162173.6038553009</v>
          </cell>
          <cell r="BI51">
            <v>95068.711460281571</v>
          </cell>
          <cell r="BP51">
            <v>13524.28474856014</v>
          </cell>
          <cell r="CB51">
            <v>59542.283511529444</v>
          </cell>
          <cell r="CI51">
            <v>0</v>
          </cell>
          <cell r="CJ51">
            <v>0</v>
          </cell>
          <cell r="CR51">
            <v>908.68907592116068</v>
          </cell>
          <cell r="CS51">
            <v>886.43348592553195</v>
          </cell>
          <cell r="DZ51">
            <v>607.68035137313097</v>
          </cell>
        </row>
        <row r="52">
          <cell r="AB52">
            <v>320860.97069058573</v>
          </cell>
          <cell r="AK52">
            <v>75153.819871719767</v>
          </cell>
          <cell r="BF52">
            <v>103213.01753306268</v>
          </cell>
          <cell r="BI52">
            <v>32207.553335702236</v>
          </cell>
          <cell r="BP52">
            <v>5606.9322871227059</v>
          </cell>
          <cell r="CB52">
            <v>12916.926015196834</v>
          </cell>
          <cell r="CI52">
            <v>0</v>
          </cell>
          <cell r="CJ52">
            <v>0</v>
          </cell>
          <cell r="CR52">
            <v>786.70324174249993</v>
          </cell>
          <cell r="CS52">
            <v>767.52676091210787</v>
          </cell>
          <cell r="DZ52">
            <v>292.38588334917517</v>
          </cell>
        </row>
        <row r="53">
          <cell r="AB53">
            <v>2772982.8805516087</v>
          </cell>
          <cell r="AK53">
            <v>638592.16114095296</v>
          </cell>
          <cell r="BF53">
            <v>0</v>
          </cell>
          <cell r="BI53">
            <v>474383.89637247199</v>
          </cell>
          <cell r="BP53">
            <v>61675.245518377749</v>
          </cell>
          <cell r="CB53">
            <v>0</v>
          </cell>
          <cell r="CI53">
            <v>231986.0716203748</v>
          </cell>
          <cell r="CJ53">
            <v>0</v>
          </cell>
          <cell r="CR53">
            <v>1568.8413845265397</v>
          </cell>
          <cell r="CS53">
            <v>1508.8557133783609</v>
          </cell>
          <cell r="DZ53">
            <v>1543.3151780904916</v>
          </cell>
        </row>
        <row r="54">
          <cell r="AB54">
            <v>5565757.6994293313</v>
          </cell>
          <cell r="AK54">
            <v>1251092.3598144038</v>
          </cell>
          <cell r="BF54">
            <v>672205.80319577071</v>
          </cell>
          <cell r="BI54">
            <v>809148.05084287783</v>
          </cell>
          <cell r="BP54">
            <v>89379.493739754776</v>
          </cell>
          <cell r="CB54">
            <v>0</v>
          </cell>
          <cell r="CI54">
            <v>0</v>
          </cell>
          <cell r="CJ54">
            <v>0</v>
          </cell>
          <cell r="CR54">
            <v>830.16401082834693</v>
          </cell>
          <cell r="CS54">
            <v>815.37297016258856</v>
          </cell>
          <cell r="DZ54">
            <v>4428.9930371242754</v>
          </cell>
        </row>
        <row r="55">
          <cell r="AB55">
            <v>1929623.8897916733</v>
          </cell>
          <cell r="AK55">
            <v>466391.01495884865</v>
          </cell>
          <cell r="BF55">
            <v>207189.90445826331</v>
          </cell>
          <cell r="BI55">
            <v>396631.07790299057</v>
          </cell>
          <cell r="BP55">
            <v>33100.67069756025</v>
          </cell>
          <cell r="CB55">
            <v>298759.63130521541</v>
          </cell>
          <cell r="CI55">
            <v>0</v>
          </cell>
          <cell r="CJ55">
            <v>0</v>
          </cell>
          <cell r="CR55">
            <v>692.1013370480847</v>
          </cell>
          <cell r="CS55">
            <v>674.8532865600157</v>
          </cell>
          <cell r="DZ55">
            <v>1919.0963477557546</v>
          </cell>
        </row>
        <row r="56">
          <cell r="AB56">
            <v>531950.11081460537</v>
          </cell>
          <cell r="AK56">
            <v>111493.58607473073</v>
          </cell>
          <cell r="BF56">
            <v>118618.49771904026</v>
          </cell>
          <cell r="BI56">
            <v>90093.418308222448</v>
          </cell>
          <cell r="BP56">
            <v>6879.7881707842644</v>
          </cell>
          <cell r="CB56">
            <v>0</v>
          </cell>
          <cell r="CI56">
            <v>0</v>
          </cell>
          <cell r="CJ56">
            <v>0</v>
          </cell>
          <cell r="CR56">
            <v>411.58860463817473</v>
          </cell>
          <cell r="CS56">
            <v>409.59569258476046</v>
          </cell>
          <cell r="DZ56">
            <v>667.1622905287021</v>
          </cell>
        </row>
        <row r="57">
          <cell r="AB57">
            <v>11147709.801916778</v>
          </cell>
          <cell r="AK57">
            <v>2388608.1161232837</v>
          </cell>
          <cell r="BF57">
            <v>523205.37240345386</v>
          </cell>
          <cell r="BI57">
            <v>418821.68690190557</v>
          </cell>
          <cell r="BP57">
            <v>181289.85834132365</v>
          </cell>
          <cell r="CB57">
            <v>0</v>
          </cell>
          <cell r="CI57">
            <v>0</v>
          </cell>
          <cell r="CJ57">
            <v>0</v>
          </cell>
          <cell r="CR57">
            <v>834.27665453958161</v>
          </cell>
          <cell r="CS57">
            <v>813.9208856993946</v>
          </cell>
          <cell r="DZ57">
            <v>8820.0060522877302</v>
          </cell>
        </row>
        <row r="58">
          <cell r="AB58">
            <v>171675.34204843792</v>
          </cell>
          <cell r="AK58">
            <v>53980.224362458852</v>
          </cell>
          <cell r="BF58">
            <v>44269.503450869328</v>
          </cell>
          <cell r="BI58">
            <v>16135.190162843075</v>
          </cell>
          <cell r="BP58">
            <v>3267.5508517132266</v>
          </cell>
          <cell r="CB58">
            <v>0</v>
          </cell>
          <cell r="CI58">
            <v>35240.286109350098</v>
          </cell>
          <cell r="CJ58">
            <v>0</v>
          </cell>
          <cell r="CR58">
            <v>853.40279046652108</v>
          </cell>
          <cell r="CS58">
            <v>829.31343529385936</v>
          </cell>
          <cell r="DZ58">
            <v>135.64293557435963</v>
          </cell>
        </row>
        <row r="59">
          <cell r="AB59">
            <v>535633.90516517498</v>
          </cell>
          <cell r="AK59">
            <v>95760.547397914226</v>
          </cell>
          <cell r="BF59">
            <v>1738.265298338204</v>
          </cell>
          <cell r="BI59">
            <v>176867.55347043613</v>
          </cell>
          <cell r="BP59">
            <v>10181.461075147687</v>
          </cell>
          <cell r="CB59">
            <v>89162.021774683206</v>
          </cell>
          <cell r="CI59">
            <v>0</v>
          </cell>
          <cell r="CJ59">
            <v>0</v>
          </cell>
          <cell r="CR59">
            <v>699.03619612843886</v>
          </cell>
          <cell r="CS59">
            <v>681.53498395935992</v>
          </cell>
          <cell r="DZ59">
            <v>581.75747924114239</v>
          </cell>
        </row>
        <row r="60">
          <cell r="AB60">
            <v>356355.20163883921</v>
          </cell>
          <cell r="AK60">
            <v>86137.278304044667</v>
          </cell>
          <cell r="BF60">
            <v>37193.350071516135</v>
          </cell>
          <cell r="BI60">
            <v>89531.34919430835</v>
          </cell>
          <cell r="BP60">
            <v>7165.3243916913189</v>
          </cell>
          <cell r="CB60">
            <v>0</v>
          </cell>
          <cell r="CI60">
            <v>0</v>
          </cell>
          <cell r="CJ60">
            <v>0</v>
          </cell>
          <cell r="CR60">
            <v>478.74603239308652</v>
          </cell>
          <cell r="CS60">
            <v>465.26092248238228</v>
          </cell>
          <cell r="DZ60">
            <v>552.6193671547984</v>
          </cell>
        </row>
        <row r="61">
          <cell r="AB61">
            <v>3164234.7972135781</v>
          </cell>
          <cell r="AK61">
            <v>798879.77377800469</v>
          </cell>
          <cell r="BF61">
            <v>110900.98525246377</v>
          </cell>
          <cell r="BI61">
            <v>1023782.6204876429</v>
          </cell>
          <cell r="BP61">
            <v>70010.652249647246</v>
          </cell>
          <cell r="CB61">
            <v>0</v>
          </cell>
          <cell r="CI61">
            <v>0</v>
          </cell>
          <cell r="CJ61">
            <v>0</v>
          </cell>
          <cell r="CR61">
            <v>1321.1877214557594</v>
          </cell>
          <cell r="CS61">
            <v>1288.4099384395017</v>
          </cell>
          <cell r="DZ61">
            <v>2132.1059947317858</v>
          </cell>
        </row>
        <row r="62">
          <cell r="AB62">
            <v>804413.36453051202</v>
          </cell>
          <cell r="AK62">
            <v>233818.77703772648</v>
          </cell>
          <cell r="BF62">
            <v>90809.855300987372</v>
          </cell>
          <cell r="BI62">
            <v>48682.51187760201</v>
          </cell>
          <cell r="BP62">
            <v>15179.843150633475</v>
          </cell>
          <cell r="CB62">
            <v>0</v>
          </cell>
          <cell r="CI62">
            <v>42530.149682665477</v>
          </cell>
          <cell r="CJ62">
            <v>0</v>
          </cell>
          <cell r="CR62">
            <v>827.91847898307549</v>
          </cell>
          <cell r="CS62">
            <v>806.1491821093897</v>
          </cell>
          <cell r="DZ62">
            <v>697.30516510078201</v>
          </cell>
        </row>
        <row r="63">
          <cell r="AB63">
            <v>445039.85998698353</v>
          </cell>
          <cell r="AK63">
            <v>132712.76113196844</v>
          </cell>
          <cell r="BF63">
            <v>135613.45580889325</v>
          </cell>
          <cell r="BI63">
            <v>198920.67493859257</v>
          </cell>
          <cell r="BP63">
            <v>11054.148415637146</v>
          </cell>
          <cell r="CB63">
            <v>0</v>
          </cell>
          <cell r="CI63">
            <v>8251.041750486329</v>
          </cell>
          <cell r="CJ63">
            <v>0</v>
          </cell>
          <cell r="CR63">
            <v>1006.2473354427041</v>
          </cell>
          <cell r="CS63">
            <v>980.11490616666515</v>
          </cell>
          <cell r="DZ63">
            <v>423.0050064948548</v>
          </cell>
        </row>
        <row r="64">
          <cell r="AB64">
            <v>3628210.2091335319</v>
          </cell>
          <cell r="AK64">
            <v>681814.11898401857</v>
          </cell>
          <cell r="BF64">
            <v>274739.52083887625</v>
          </cell>
          <cell r="BI64">
            <v>622235.6780121862</v>
          </cell>
          <cell r="BP64">
            <v>63821.804391955462</v>
          </cell>
          <cell r="CB64">
            <v>0</v>
          </cell>
          <cell r="CI64">
            <v>0</v>
          </cell>
          <cell r="CJ64">
            <v>0</v>
          </cell>
          <cell r="CR64">
            <v>939.56864797780315</v>
          </cell>
          <cell r="CS64">
            <v>917.41653367212768</v>
          </cell>
          <cell r="DZ64">
            <v>2816.3492475180001</v>
          </cell>
        </row>
        <row r="65">
          <cell r="AB65">
            <v>277781.18612543016</v>
          </cell>
          <cell r="AK65">
            <v>57074.178213912463</v>
          </cell>
          <cell r="BF65">
            <v>42896.438290511695</v>
          </cell>
          <cell r="BI65">
            <v>78493.890749792423</v>
          </cell>
          <cell r="BP65">
            <v>5042.916995465861</v>
          </cell>
          <cell r="CB65">
            <v>0</v>
          </cell>
          <cell r="CI65">
            <v>0</v>
          </cell>
          <cell r="CJ65">
            <v>0</v>
          </cell>
          <cell r="CR65">
            <v>600.09497990839111</v>
          </cell>
          <cell r="CS65">
            <v>583.44779923096871</v>
          </cell>
          <cell r="DZ65">
            <v>294.39540832064716</v>
          </cell>
        </row>
        <row r="66">
          <cell r="AB66">
            <v>680395.42190426297</v>
          </cell>
          <cell r="AK66">
            <v>174626.63167905799</v>
          </cell>
          <cell r="BF66">
            <v>45640.701238237169</v>
          </cell>
          <cell r="BI66">
            <v>145092.18137443109</v>
          </cell>
          <cell r="BP66">
            <v>12378.625278278872</v>
          </cell>
          <cell r="CB66">
            <v>0</v>
          </cell>
          <cell r="CI66">
            <v>0</v>
          </cell>
          <cell r="CJ66">
            <v>0</v>
          </cell>
          <cell r="CR66">
            <v>746.41897066786373</v>
          </cell>
          <cell r="CS66">
            <v>718.82828470547258</v>
          </cell>
          <cell r="DZ66">
            <v>637.0194159566222</v>
          </cell>
        </row>
        <row r="67">
          <cell r="AB67">
            <v>854091.36243450467</v>
          </cell>
          <cell r="AK67">
            <v>123326.39286055752</v>
          </cell>
          <cell r="BF67">
            <v>108638.06019839225</v>
          </cell>
          <cell r="BI67">
            <v>95717.031200756683</v>
          </cell>
          <cell r="BP67">
            <v>17317.543639218169</v>
          </cell>
          <cell r="CB67">
            <v>0</v>
          </cell>
          <cell r="CI67">
            <v>0</v>
          </cell>
          <cell r="CJ67">
            <v>0</v>
          </cell>
          <cell r="CR67">
            <v>552.60305598132163</v>
          </cell>
          <cell r="CS67">
            <v>540.52133462034828</v>
          </cell>
          <cell r="DZ67">
            <v>1251.9340572270523</v>
          </cell>
        </row>
        <row r="68">
          <cell r="AB68">
            <v>358217.35319168738</v>
          </cell>
          <cell r="AK68">
            <v>61651.575281387901</v>
          </cell>
          <cell r="BF68">
            <v>101985.33003348125</v>
          </cell>
          <cell r="BI68">
            <v>58653.496496621265</v>
          </cell>
          <cell r="BP68">
            <v>5257.9878967400109</v>
          </cell>
          <cell r="CB68">
            <v>0</v>
          </cell>
          <cell r="CI68">
            <v>15977.887775711934</v>
          </cell>
          <cell r="CJ68">
            <v>0</v>
          </cell>
          <cell r="CR68">
            <v>537.24222180538072</v>
          </cell>
          <cell r="CS68">
            <v>496.59441037145609</v>
          </cell>
          <cell r="DZ68">
            <v>369.75259475084692</v>
          </cell>
        </row>
        <row r="69">
          <cell r="AB69">
            <v>1053957.4668203872</v>
          </cell>
          <cell r="AK69">
            <v>155059.43551845982</v>
          </cell>
          <cell r="BF69">
            <v>55216.752256028936</v>
          </cell>
          <cell r="BI69">
            <v>854215.72744746611</v>
          </cell>
          <cell r="BP69">
            <v>30816.393529125078</v>
          </cell>
          <cell r="CB69">
            <v>158530.61813879723</v>
          </cell>
          <cell r="CI69">
            <v>0</v>
          </cell>
          <cell r="CJ69">
            <v>0</v>
          </cell>
          <cell r="CR69">
            <v>1215.957033183827</v>
          </cell>
          <cell r="CS69">
            <v>1186.0055424255488</v>
          </cell>
          <cell r="DZ69">
            <v>1028.8767853936611</v>
          </cell>
        </row>
        <row r="70">
          <cell r="AB70">
            <v>5287866.8189401105</v>
          </cell>
          <cell r="AK70">
            <v>1362098.3634441383</v>
          </cell>
          <cell r="BF70">
            <v>399129.11666105676</v>
          </cell>
          <cell r="BI70">
            <v>1447266.196381314</v>
          </cell>
          <cell r="BP70">
            <v>119455.4300164889</v>
          </cell>
          <cell r="CB70">
            <v>0</v>
          </cell>
          <cell r="CI70">
            <v>103750.98155814176</v>
          </cell>
          <cell r="CJ70">
            <v>0</v>
          </cell>
          <cell r="CR70">
            <v>1145.7054288737486</v>
          </cell>
          <cell r="CS70">
            <v>1112.3599009228165</v>
          </cell>
          <cell r="DZ70">
            <v>4169.7643158043884</v>
          </cell>
        </row>
        <row r="71">
          <cell r="AB71">
            <v>2142919.2119561471</v>
          </cell>
          <cell r="AK71">
            <v>378815.8331774188</v>
          </cell>
          <cell r="BF71">
            <v>125814.77378004711</v>
          </cell>
          <cell r="BI71">
            <v>841936.30944230931</v>
          </cell>
          <cell r="BP71">
            <v>46367.345462936588</v>
          </cell>
          <cell r="CB71">
            <v>2862.5911972958129</v>
          </cell>
          <cell r="CI71">
            <v>0</v>
          </cell>
          <cell r="CJ71">
            <v>0</v>
          </cell>
          <cell r="CR71">
            <v>1182.7547154576334</v>
          </cell>
          <cell r="CS71">
            <v>1153.8583044826626</v>
          </cell>
          <cell r="DZ71">
            <v>1604.6056897203873</v>
          </cell>
        </row>
        <row r="72">
          <cell r="AB72">
            <v>11949986.330586532</v>
          </cell>
          <cell r="AK72">
            <v>2381616.2360224277</v>
          </cell>
          <cell r="BF72">
            <v>405430.43099846388</v>
          </cell>
          <cell r="BI72">
            <v>2198995.2102978136</v>
          </cell>
          <cell r="BP72">
            <v>239896.75629501059</v>
          </cell>
          <cell r="CB72">
            <v>0</v>
          </cell>
          <cell r="CI72">
            <v>0</v>
          </cell>
          <cell r="CJ72">
            <v>0</v>
          </cell>
          <cell r="CR72">
            <v>966.10296543923459</v>
          </cell>
          <cell r="CS72">
            <v>938.67673154119109</v>
          </cell>
          <cell r="DZ72">
            <v>9922.0295466429725</v>
          </cell>
        </row>
        <row r="73">
          <cell r="AB73">
            <v>1140651.4437212572</v>
          </cell>
          <cell r="AK73">
            <v>248345.23832404919</v>
          </cell>
          <cell r="BF73">
            <v>53962.863069736784</v>
          </cell>
          <cell r="BI73">
            <v>179554.08773656251</v>
          </cell>
          <cell r="BP73">
            <v>20448.434008553195</v>
          </cell>
          <cell r="CB73">
            <v>0</v>
          </cell>
          <cell r="CI73">
            <v>0</v>
          </cell>
          <cell r="CJ73">
            <v>0</v>
          </cell>
          <cell r="CR73">
            <v>1046.0045376510041</v>
          </cell>
          <cell r="CS73">
            <v>1009.5163697286955</v>
          </cell>
          <cell r="DZ73">
            <v>749.55281435905385</v>
          </cell>
        </row>
        <row r="74">
          <cell r="AB74">
            <v>2090904.3156139585</v>
          </cell>
          <cell r="AK74">
            <v>456488.96995090158</v>
          </cell>
          <cell r="BF74">
            <v>153427.54519881419</v>
          </cell>
          <cell r="BI74">
            <v>213571.04621802823</v>
          </cell>
          <cell r="BP74">
            <v>35582.297683897734</v>
          </cell>
          <cell r="CB74">
            <v>0</v>
          </cell>
          <cell r="CI74">
            <v>0</v>
          </cell>
          <cell r="CJ74">
            <v>0</v>
          </cell>
          <cell r="CR74">
            <v>1178.5224549870441</v>
          </cell>
          <cell r="CS74">
            <v>1149.4808597115818</v>
          </cell>
          <cell r="DZ74">
            <v>1200.6911704545166</v>
          </cell>
        </row>
        <row r="75">
          <cell r="AB75">
            <v>1547936.4299376491</v>
          </cell>
          <cell r="AK75">
            <v>210993.65383807893</v>
          </cell>
          <cell r="BF75">
            <v>270020.94072980608</v>
          </cell>
          <cell r="BI75">
            <v>241956.3285681188</v>
          </cell>
          <cell r="BP75">
            <v>22459.765281812819</v>
          </cell>
          <cell r="CB75">
            <v>0</v>
          </cell>
          <cell r="CI75">
            <v>0</v>
          </cell>
          <cell r="CJ75">
            <v>0</v>
          </cell>
          <cell r="CR75">
            <v>758.29615563079255</v>
          </cell>
          <cell r="CS75">
            <v>694.75555165845822</v>
          </cell>
          <cell r="DZ75">
            <v>1202.7006954259887</v>
          </cell>
        </row>
        <row r="76">
          <cell r="AB76">
            <v>589388.83943302825</v>
          </cell>
          <cell r="AK76">
            <v>207063.81056025156</v>
          </cell>
          <cell r="BF76">
            <v>104550.85814824849</v>
          </cell>
          <cell r="BI76">
            <v>127319.54299385921</v>
          </cell>
          <cell r="BP76">
            <v>12922.386663076988</v>
          </cell>
          <cell r="CB76">
            <v>0</v>
          </cell>
          <cell r="CI76">
            <v>28268.980083342671</v>
          </cell>
          <cell r="CJ76">
            <v>0</v>
          </cell>
          <cell r="CR76">
            <v>1528.702691484667</v>
          </cell>
          <cell r="CS76">
            <v>1349.3524849063388</v>
          </cell>
          <cell r="DZ76">
            <v>337.60019520729503</v>
          </cell>
        </row>
        <row r="77">
          <cell r="AB77">
            <v>1800977.6944742806</v>
          </cell>
          <cell r="AK77">
            <v>422672.87332125352</v>
          </cell>
          <cell r="BF77">
            <v>110635.19298638002</v>
          </cell>
          <cell r="BI77">
            <v>212531.65869550771</v>
          </cell>
          <cell r="BP77">
            <v>33468.806557120108</v>
          </cell>
          <cell r="CB77">
            <v>0</v>
          </cell>
          <cell r="CI77">
            <v>0</v>
          </cell>
          <cell r="CJ77">
            <v>0</v>
          </cell>
          <cell r="CR77">
            <v>855.49768964562611</v>
          </cell>
          <cell r="CS77">
            <v>836.17298004479926</v>
          </cell>
          <cell r="DZ77">
            <v>1561.4009028337396</v>
          </cell>
        </row>
        <row r="78">
          <cell r="AB78">
            <v>3676737.185661606</v>
          </cell>
          <cell r="AK78">
            <v>930020.79217954527</v>
          </cell>
          <cell r="BF78">
            <v>357582.67954047566</v>
          </cell>
          <cell r="BI78">
            <v>820445.96536700462</v>
          </cell>
          <cell r="BP78">
            <v>68259.744469841375</v>
          </cell>
          <cell r="CB78">
            <v>0</v>
          </cell>
          <cell r="CI78">
            <v>0</v>
          </cell>
          <cell r="CJ78">
            <v>0</v>
          </cell>
          <cell r="CR78">
            <v>1036.5715815800222</v>
          </cell>
          <cell r="CS78">
            <v>1005.3522878132559</v>
          </cell>
          <cell r="DZ78">
            <v>2741.9968235735364</v>
          </cell>
        </row>
        <row r="79">
          <cell r="AB79">
            <v>841176.14059249184</v>
          </cell>
          <cell r="AK79">
            <v>222743.343436392</v>
          </cell>
          <cell r="BF79">
            <v>29144.061111381146</v>
          </cell>
          <cell r="BI79">
            <v>237770.98558159286</v>
          </cell>
          <cell r="BP79">
            <v>22445.72328203906</v>
          </cell>
          <cell r="CB79">
            <v>0</v>
          </cell>
          <cell r="CI79">
            <v>13304.741762543563</v>
          </cell>
          <cell r="CJ79">
            <v>0</v>
          </cell>
          <cell r="CR79">
            <v>1027.1045762468214</v>
          </cell>
          <cell r="CS79">
            <v>1000.4148121733263</v>
          </cell>
          <cell r="DZ79">
            <v>840.98620056102959</v>
          </cell>
        </row>
        <row r="80">
          <cell r="AB80">
            <v>635330.67608521809</v>
          </cell>
          <cell r="AK80">
            <v>117909.0485154333</v>
          </cell>
          <cell r="BF80">
            <v>32005.76589342712</v>
          </cell>
          <cell r="BI80">
            <v>307282.45237117389</v>
          </cell>
          <cell r="BP80">
            <v>14944.570857785931</v>
          </cell>
          <cell r="CB80">
            <v>150563.50874543149</v>
          </cell>
          <cell r="CI80">
            <v>0</v>
          </cell>
          <cell r="CJ80">
            <v>0</v>
          </cell>
          <cell r="CR80">
            <v>685.03214709352869</v>
          </cell>
          <cell r="CS80">
            <v>668.09167453379268</v>
          </cell>
          <cell r="DZ80">
            <v>882.18146247620552</v>
          </cell>
        </row>
        <row r="81">
          <cell r="AB81">
            <v>637087.62599156948</v>
          </cell>
          <cell r="AK81">
            <v>160959.63767098309</v>
          </cell>
          <cell r="BF81">
            <v>58508.478401510751</v>
          </cell>
          <cell r="BI81">
            <v>315784.72255095129</v>
          </cell>
          <cell r="BP81">
            <v>15431.897823286346</v>
          </cell>
          <cell r="CB81">
            <v>134863.04209189315</v>
          </cell>
          <cell r="CI81">
            <v>0</v>
          </cell>
          <cell r="CJ81">
            <v>0</v>
          </cell>
          <cell r="CR81">
            <v>615.9808675983212</v>
          </cell>
          <cell r="CS81">
            <v>600.69852731371395</v>
          </cell>
          <cell r="DZ81">
            <v>1009.7862981646771</v>
          </cell>
        </row>
        <row r="82">
          <cell r="AB82">
            <v>9948941.2414700203</v>
          </cell>
          <cell r="AK82">
            <v>2804312.2509958022</v>
          </cell>
          <cell r="BF82">
            <v>340837.09214431496</v>
          </cell>
          <cell r="BI82">
            <v>445853.87937266013</v>
          </cell>
          <cell r="BP82">
            <v>169089.02403049258</v>
          </cell>
          <cell r="CB82">
            <v>0</v>
          </cell>
          <cell r="CI82">
            <v>0</v>
          </cell>
          <cell r="CJ82">
            <v>0</v>
          </cell>
          <cell r="CR82">
            <v>1056.9586774086993</v>
          </cell>
          <cell r="CS82">
            <v>1031.2137495421825</v>
          </cell>
          <cell r="DZ82">
            <v>6945.9230638929484</v>
          </cell>
        </row>
        <row r="83">
          <cell r="AB83">
            <v>1450741.0230902398</v>
          </cell>
          <cell r="AK83">
            <v>1154258.5735339457</v>
          </cell>
          <cell r="BF83">
            <v>1245466.253989486</v>
          </cell>
          <cell r="BI83">
            <v>0</v>
          </cell>
          <cell r="BP83">
            <v>0</v>
          </cell>
          <cell r="CB83">
            <v>0</v>
          </cell>
          <cell r="CI83">
            <v>0</v>
          </cell>
          <cell r="CJ83">
            <v>0</v>
          </cell>
          <cell r="CR83">
            <v>0</v>
          </cell>
          <cell r="CS83">
            <v>0</v>
          </cell>
          <cell r="DZ83">
            <v>0</v>
          </cell>
        </row>
        <row r="84">
          <cell r="AB84">
            <v>1259510.2958739763</v>
          </cell>
          <cell r="AK84">
            <v>279837.52444341645</v>
          </cell>
          <cell r="BF84">
            <v>59656.830789389191</v>
          </cell>
          <cell r="BI84">
            <v>142681.2003361251</v>
          </cell>
          <cell r="BP84">
            <v>21830.764036727611</v>
          </cell>
          <cell r="CB84">
            <v>69153.854061413789</v>
          </cell>
          <cell r="CI84">
            <v>0</v>
          </cell>
          <cell r="CJ84">
            <v>0</v>
          </cell>
          <cell r="CR84">
            <v>849.82623936917139</v>
          </cell>
          <cell r="CS84">
            <v>828.87821764058117</v>
          </cell>
          <cell r="DZ84">
            <v>1042.1396502053763</v>
          </cell>
        </row>
        <row r="85">
          <cell r="AB85">
            <v>677702.47637768649</v>
          </cell>
          <cell r="AK85">
            <v>178795.53537989038</v>
          </cell>
          <cell r="BF85">
            <v>0</v>
          </cell>
          <cell r="BI85">
            <v>453628.00055076892</v>
          </cell>
          <cell r="BP85">
            <v>18000.903361856326</v>
          </cell>
          <cell r="CB85">
            <v>36278.695559446991</v>
          </cell>
          <cell r="CI85">
            <v>0</v>
          </cell>
          <cell r="CJ85">
            <v>0</v>
          </cell>
          <cell r="CR85">
            <v>1668.6597224772629</v>
          </cell>
          <cell r="CS85">
            <v>1629.627956323691</v>
          </cell>
          <cell r="DZ85">
            <v>461.18598095282266</v>
          </cell>
        </row>
        <row r="86">
          <cell r="AB86">
            <v>436593.05791564187</v>
          </cell>
          <cell r="AK86">
            <v>59538.826741795165</v>
          </cell>
          <cell r="BF86">
            <v>44688.414895732873</v>
          </cell>
          <cell r="BI86">
            <v>177475.95440395878</v>
          </cell>
          <cell r="BP86">
            <v>9107.5776620641227</v>
          </cell>
          <cell r="CB86">
            <v>54588.077961125062</v>
          </cell>
          <cell r="CI86">
            <v>0</v>
          </cell>
          <cell r="CJ86">
            <v>0</v>
          </cell>
          <cell r="CR86">
            <v>740.35247902286699</v>
          </cell>
          <cell r="CS86">
            <v>722.07746179371338</v>
          </cell>
          <cell r="DZ86">
            <v>498.36219292505456</v>
          </cell>
        </row>
        <row r="87">
          <cell r="AB87">
            <v>1424090.6532686949</v>
          </cell>
          <cell r="AK87">
            <v>334959.403560473</v>
          </cell>
          <cell r="BF87">
            <v>123880.01395112993</v>
          </cell>
          <cell r="BI87">
            <v>301630.34142683737</v>
          </cell>
          <cell r="BP87">
            <v>28267.626591674001</v>
          </cell>
          <cell r="CB87">
            <v>0</v>
          </cell>
          <cell r="CI87">
            <v>8095.1713459048478</v>
          </cell>
          <cell r="CJ87">
            <v>0</v>
          </cell>
          <cell r="CR87">
            <v>1019.6512546019434</v>
          </cell>
          <cell r="CS87">
            <v>993.55325782091506</v>
          </cell>
          <cell r="DZ87">
            <v>1083.133959623405</v>
          </cell>
        </row>
        <row r="88">
          <cell r="AB88">
            <v>11068762.923895856</v>
          </cell>
          <cell r="AK88">
            <v>3903073.4728063708</v>
          </cell>
          <cell r="BF88">
            <v>926475.63769484498</v>
          </cell>
          <cell r="BI88">
            <v>685195.21048995852</v>
          </cell>
          <cell r="BP88">
            <v>182176.69522105882</v>
          </cell>
          <cell r="CB88">
            <v>0</v>
          </cell>
          <cell r="CI88">
            <v>36454.884081361815</v>
          </cell>
          <cell r="CJ88">
            <v>0</v>
          </cell>
          <cell r="CR88">
            <v>1094.5106901694376</v>
          </cell>
          <cell r="CS88">
            <v>1066.7784794441072</v>
          </cell>
          <cell r="DZ88">
            <v>6569.1371317419489</v>
          </cell>
        </row>
        <row r="89">
          <cell r="AB89">
            <v>1853668.300106558</v>
          </cell>
          <cell r="AK89">
            <v>447528.09952467622</v>
          </cell>
          <cell r="BF89">
            <v>30816.718307990493</v>
          </cell>
          <cell r="BI89">
            <v>319825.68152995605</v>
          </cell>
          <cell r="BP89">
            <v>36027.000968517568</v>
          </cell>
          <cell r="CB89">
            <v>0</v>
          </cell>
          <cell r="CI89">
            <v>135099.34973239343</v>
          </cell>
          <cell r="CJ89">
            <v>0</v>
          </cell>
          <cell r="CR89">
            <v>1371.1738278639757</v>
          </cell>
          <cell r="CS89">
            <v>1336.0550853024856</v>
          </cell>
          <cell r="DZ89">
            <v>1025.8624979364531</v>
          </cell>
        </row>
        <row r="90">
          <cell r="AB90">
            <v>1474139.8541503816</v>
          </cell>
          <cell r="AK90">
            <v>301238.21381287859</v>
          </cell>
          <cell r="BF90">
            <v>149031.42662842493</v>
          </cell>
          <cell r="BI90">
            <v>224516.17828925248</v>
          </cell>
          <cell r="BP90">
            <v>30395.561458395106</v>
          </cell>
          <cell r="CB90">
            <v>0</v>
          </cell>
          <cell r="CI90">
            <v>0</v>
          </cell>
          <cell r="CJ90">
            <v>0</v>
          </cell>
          <cell r="CR90">
            <v>676.24197790417691</v>
          </cell>
          <cell r="CS90">
            <v>658.37080797141118</v>
          </cell>
          <cell r="DZ90">
            <v>1781.4438872099229</v>
          </cell>
        </row>
        <row r="91">
          <cell r="AB91">
            <v>15660165.38584283</v>
          </cell>
          <cell r="AK91">
            <v>3979762.9892624659</v>
          </cell>
          <cell r="BF91">
            <v>472446.16160081868</v>
          </cell>
          <cell r="BI91">
            <v>3799117.2762408536</v>
          </cell>
          <cell r="BP91">
            <v>319248.21044929745</v>
          </cell>
          <cell r="CB91">
            <v>0</v>
          </cell>
          <cell r="CI91">
            <v>0</v>
          </cell>
          <cell r="CJ91">
            <v>0</v>
          </cell>
          <cell r="CR91">
            <v>1373.1975019782603</v>
          </cell>
          <cell r="CS91">
            <v>1328.0104940771528</v>
          </cell>
          <cell r="DZ91">
            <v>8691.7983591078173</v>
          </cell>
        </row>
        <row r="92">
          <cell r="AB92">
            <v>8960314.3610952534</v>
          </cell>
          <cell r="AK92">
            <v>1329072.4258688935</v>
          </cell>
          <cell r="BF92">
            <v>175106.50645557125</v>
          </cell>
          <cell r="BI92">
            <v>3066778.274830556</v>
          </cell>
          <cell r="BP92">
            <v>200418.51596666774</v>
          </cell>
          <cell r="CB92">
            <v>0</v>
          </cell>
          <cell r="CI92">
            <v>0</v>
          </cell>
          <cell r="CJ92">
            <v>0</v>
          </cell>
          <cell r="CR92">
            <v>1125.8242932176261</v>
          </cell>
          <cell r="CS92">
            <v>1093.1264106833532</v>
          </cell>
          <cell r="DZ92">
            <v>7245.3422846422754</v>
          </cell>
        </row>
        <row r="93">
          <cell r="AB93">
            <v>15036522.530189564</v>
          </cell>
          <cell r="AK93">
            <v>4537431.2040296625</v>
          </cell>
          <cell r="BF93">
            <v>760711.01677671762</v>
          </cell>
          <cell r="BI93">
            <v>2918855.4098437428</v>
          </cell>
          <cell r="BP93">
            <v>336424.83137254464</v>
          </cell>
          <cell r="CB93">
            <v>0</v>
          </cell>
          <cell r="CI93">
            <v>0</v>
          </cell>
          <cell r="CJ93">
            <v>0</v>
          </cell>
          <cell r="CR93">
            <v>1187.3819476105107</v>
          </cell>
          <cell r="CS93">
            <v>1104.3940163153625</v>
          </cell>
          <cell r="DZ93">
            <v>11410.082788017984</v>
          </cell>
        </row>
        <row r="94">
          <cell r="AB94">
            <v>476824.97467304207</v>
          </cell>
          <cell r="AK94">
            <v>100262.97507964827</v>
          </cell>
          <cell r="BF94">
            <v>113092.65682022442</v>
          </cell>
          <cell r="BI94">
            <v>153627.50358073573</v>
          </cell>
          <cell r="BP94">
            <v>10646.827457862106</v>
          </cell>
          <cell r="CB94">
            <v>0</v>
          </cell>
          <cell r="CI94">
            <v>0</v>
          </cell>
          <cell r="CJ94">
            <v>0</v>
          </cell>
          <cell r="CR94">
            <v>593.56926334157947</v>
          </cell>
          <cell r="CS94">
            <v>584.8310455187127</v>
          </cell>
          <cell r="DZ94">
            <v>694.29087764357405</v>
          </cell>
        </row>
        <row r="95">
          <cell r="AB95">
            <v>42507207.942541063</v>
          </cell>
          <cell r="AK95">
            <v>10918503.985668719</v>
          </cell>
          <cell r="BF95">
            <v>1800769.7721680042</v>
          </cell>
          <cell r="BI95">
            <v>2918549.7457095198</v>
          </cell>
          <cell r="BP95">
            <v>690154.65530317393</v>
          </cell>
          <cell r="CB95">
            <v>0</v>
          </cell>
          <cell r="CI95">
            <v>0</v>
          </cell>
          <cell r="CJ95">
            <v>0</v>
          </cell>
          <cell r="CR95">
            <v>979.17607779584603</v>
          </cell>
          <cell r="CS95">
            <v>955.81167698366437</v>
          </cell>
          <cell r="DZ95">
            <v>29049.09013010771</v>
          </cell>
        </row>
        <row r="96">
          <cell r="AB96">
            <v>8319523.2728624064</v>
          </cell>
          <cell r="AK96">
            <v>1730252.2347873859</v>
          </cell>
          <cell r="BF96">
            <v>680349.759483509</v>
          </cell>
          <cell r="BI96">
            <v>2457206.6965715247</v>
          </cell>
          <cell r="BP96">
            <v>156518.45842359986</v>
          </cell>
          <cell r="CB96">
            <v>0</v>
          </cell>
          <cell r="CI96">
            <v>0</v>
          </cell>
          <cell r="CJ96">
            <v>0</v>
          </cell>
          <cell r="CR96">
            <v>1257.0457817722811</v>
          </cell>
          <cell r="CS96">
            <v>1225.40390342662</v>
          </cell>
          <cell r="DZ96">
            <v>5116.2505773676976</v>
          </cell>
        </row>
        <row r="97">
          <cell r="AB97">
            <v>4713371.3684254587</v>
          </cell>
          <cell r="AK97">
            <v>660739.96212399821</v>
          </cell>
          <cell r="BF97">
            <v>239790.41763381235</v>
          </cell>
          <cell r="BI97">
            <v>1872007.3383451006</v>
          </cell>
          <cell r="BP97">
            <v>105417.00490601188</v>
          </cell>
          <cell r="CB97">
            <v>24249.992838074453</v>
          </cell>
          <cell r="CI97">
            <v>0</v>
          </cell>
          <cell r="CJ97">
            <v>0</v>
          </cell>
          <cell r="CR97">
            <v>1184.1398908916153</v>
          </cell>
          <cell r="CS97">
            <v>1154.3084045162052</v>
          </cell>
          <cell r="DZ97">
            <v>3533.7496623335019</v>
          </cell>
        </row>
        <row r="98">
          <cell r="AB98">
            <v>6694468.734259354</v>
          </cell>
          <cell r="AK98">
            <v>1165850.9345759989</v>
          </cell>
          <cell r="BF98">
            <v>240824.01590606573</v>
          </cell>
          <cell r="BI98">
            <v>1844007.1567522942</v>
          </cell>
          <cell r="BP98">
            <v>136539.87687594088</v>
          </cell>
          <cell r="CB98">
            <v>0</v>
          </cell>
          <cell r="CI98">
            <v>733.39130171574652</v>
          </cell>
          <cell r="CJ98">
            <v>0</v>
          </cell>
          <cell r="CR98">
            <v>1237.0672911474135</v>
          </cell>
          <cell r="CS98">
            <v>1135.4681284313428</v>
          </cell>
          <cell r="DZ98">
            <v>4363.6834755514355</v>
          </cell>
        </row>
        <row r="99">
          <cell r="AB99">
            <v>878751.61797780555</v>
          </cell>
          <cell r="AK99">
            <v>120093.76094880227</v>
          </cell>
          <cell r="BF99">
            <v>14048.851595806598</v>
          </cell>
          <cell r="BI99">
            <v>309387.05839209759</v>
          </cell>
          <cell r="BP99">
            <v>15847.812348140824</v>
          </cell>
          <cell r="CB99">
            <v>0</v>
          </cell>
          <cell r="CI99">
            <v>0</v>
          </cell>
          <cell r="CJ99">
            <v>0</v>
          </cell>
          <cell r="CR99">
            <v>927.65998598654653</v>
          </cell>
          <cell r="CS99">
            <v>899.37036253201381</v>
          </cell>
          <cell r="DZ99">
            <v>675.20039041459006</v>
          </cell>
        </row>
        <row r="100">
          <cell r="AB100">
            <v>1577388.4899829081</v>
          </cell>
          <cell r="AK100">
            <v>255452.03978165574</v>
          </cell>
          <cell r="BF100">
            <v>126758.38515379473</v>
          </cell>
          <cell r="BI100">
            <v>500840.78777996055</v>
          </cell>
          <cell r="BP100">
            <v>37297.473096545174</v>
          </cell>
          <cell r="CB100">
            <v>0</v>
          </cell>
          <cell r="CI100">
            <v>0</v>
          </cell>
          <cell r="CJ100">
            <v>0</v>
          </cell>
          <cell r="CR100">
            <v>684.033535824056</v>
          </cell>
          <cell r="CS100">
            <v>665.74904187084371</v>
          </cell>
          <cell r="DZ100">
            <v>2215.5012810478738</v>
          </cell>
        </row>
        <row r="101">
          <cell r="AB101">
            <v>6492153.9799474822</v>
          </cell>
          <cell r="AK101">
            <v>1411236.0106795114</v>
          </cell>
          <cell r="BF101">
            <v>247061.96421403487</v>
          </cell>
          <cell r="BI101">
            <v>867130.83671913634</v>
          </cell>
          <cell r="BP101">
            <v>109831.30943982612</v>
          </cell>
          <cell r="CB101">
            <v>0</v>
          </cell>
          <cell r="CI101">
            <v>0</v>
          </cell>
          <cell r="CJ101">
            <v>0</v>
          </cell>
          <cell r="CR101">
            <v>1040.0449231467976</v>
          </cell>
          <cell r="CS101">
            <v>1013.7953845556801</v>
          </cell>
          <cell r="DZ101">
            <v>4244.1167397488516</v>
          </cell>
        </row>
        <row r="102">
          <cell r="AB102">
            <v>774641.82160404429</v>
          </cell>
          <cell r="AK102">
            <v>159579.25539010143</v>
          </cell>
          <cell r="BF102">
            <v>157950.70489373157</v>
          </cell>
          <cell r="BI102">
            <v>146101.77384393601</v>
          </cell>
          <cell r="BP102">
            <v>8845.0661666599444</v>
          </cell>
          <cell r="CB102">
            <v>211866.10155344405</v>
          </cell>
          <cell r="CI102">
            <v>0</v>
          </cell>
          <cell r="CJ102">
            <v>0</v>
          </cell>
          <cell r="CR102">
            <v>421.00947299387832</v>
          </cell>
          <cell r="CS102">
            <v>410.44147619719655</v>
          </cell>
          <cell r="DZ102">
            <v>836.96715061808561</v>
          </cell>
        </row>
        <row r="103">
          <cell r="AB103">
            <v>664032.85444388376</v>
          </cell>
          <cell r="AK103">
            <v>168740.35932945617</v>
          </cell>
          <cell r="BF103">
            <v>53399.384263405722</v>
          </cell>
          <cell r="BI103">
            <v>133941.98075261666</v>
          </cell>
          <cell r="BP103">
            <v>14978.981034151922</v>
          </cell>
          <cell r="CB103">
            <v>0</v>
          </cell>
          <cell r="CI103">
            <v>0</v>
          </cell>
          <cell r="CJ103">
            <v>0</v>
          </cell>
          <cell r="CR103">
            <v>661.80382109358129</v>
          </cell>
          <cell r="CS103">
            <v>645.96809990848669</v>
          </cell>
          <cell r="DZ103">
            <v>909.31004959107736</v>
          </cell>
        </row>
        <row r="104">
          <cell r="AB104">
            <v>219830.51545474023</v>
          </cell>
          <cell r="AK104">
            <v>56291.959220100798</v>
          </cell>
          <cell r="BF104">
            <v>72196.386579816754</v>
          </cell>
          <cell r="BI104">
            <v>27469.619965360522</v>
          </cell>
          <cell r="BP104">
            <v>548.71950585431762</v>
          </cell>
          <cell r="CB104">
            <v>94076.680056817073</v>
          </cell>
          <cell r="CI104">
            <v>0</v>
          </cell>
          <cell r="CJ104">
            <v>0</v>
          </cell>
          <cell r="CR104">
            <v>61.959905904361968</v>
          </cell>
          <cell r="CS104">
            <v>60.408432541581362</v>
          </cell>
          <cell r="DZ104">
            <v>353.67639497907101</v>
          </cell>
        </row>
        <row r="105">
          <cell r="AB105">
            <v>213855.44390775525</v>
          </cell>
          <cell r="AK105">
            <v>55427.034338714664</v>
          </cell>
          <cell r="BF105">
            <v>3600.2699955938847</v>
          </cell>
          <cell r="BI105">
            <v>178620.12644912326</v>
          </cell>
          <cell r="BP105">
            <v>5713.224909231285</v>
          </cell>
          <cell r="CB105">
            <v>93928.583315092692</v>
          </cell>
          <cell r="CI105">
            <v>0</v>
          </cell>
          <cell r="CJ105">
            <v>0</v>
          </cell>
          <cell r="CR105">
            <v>939.66817908354494</v>
          </cell>
          <cell r="CS105">
            <v>916.83225648884411</v>
          </cell>
          <cell r="DZ105">
            <v>250.18585894826327</v>
          </cell>
        </row>
        <row r="106">
          <cell r="AB106">
            <v>602165.79568794533</v>
          </cell>
          <cell r="AK106">
            <v>122362.31846386111</v>
          </cell>
          <cell r="BF106">
            <v>50399.762802113364</v>
          </cell>
          <cell r="BI106">
            <v>142295.02612155347</v>
          </cell>
          <cell r="BP106">
            <v>13062.090181038127</v>
          </cell>
          <cell r="CB106">
            <v>6310.6325551560149</v>
          </cell>
          <cell r="CI106">
            <v>0</v>
          </cell>
          <cell r="CJ106">
            <v>0</v>
          </cell>
          <cell r="CR106">
            <v>761.90453000609909</v>
          </cell>
          <cell r="CS106">
            <v>742.89842324674419</v>
          </cell>
          <cell r="DZ106">
            <v>687.257540243422</v>
          </cell>
        </row>
        <row r="107">
          <cell r="AB107">
            <v>6204738.9044752605</v>
          </cell>
          <cell r="AK107">
            <v>2230725.5362300221</v>
          </cell>
          <cell r="BF107">
            <v>310666.79543787468</v>
          </cell>
          <cell r="BI107">
            <v>679946.25594038237</v>
          </cell>
          <cell r="BP107">
            <v>121389.46313648485</v>
          </cell>
          <cell r="CB107">
            <v>0</v>
          </cell>
          <cell r="CI107">
            <v>0</v>
          </cell>
          <cell r="CJ107">
            <v>0</v>
          </cell>
          <cell r="CR107">
            <v>1315.9229371779588</v>
          </cell>
          <cell r="CS107">
            <v>1280.6332139382725</v>
          </cell>
          <cell r="DZ107">
            <v>3529.7306123905578</v>
          </cell>
        </row>
        <row r="108">
          <cell r="AB108">
            <v>493111.35966541513</v>
          </cell>
          <cell r="AK108">
            <v>50634.706890601323</v>
          </cell>
          <cell r="BF108">
            <v>145134.74248773558</v>
          </cell>
          <cell r="BI108">
            <v>151247.98109980783</v>
          </cell>
          <cell r="BP108">
            <v>6485.3673229320775</v>
          </cell>
          <cell r="CB108">
            <v>58631.403986793477</v>
          </cell>
          <cell r="CI108">
            <v>0</v>
          </cell>
          <cell r="CJ108">
            <v>0</v>
          </cell>
          <cell r="CR108">
            <v>526.9503111647532</v>
          </cell>
          <cell r="CS108">
            <v>514.09248795218377</v>
          </cell>
          <cell r="DZ108">
            <v>504.39076783947058</v>
          </cell>
        </row>
        <row r="109">
          <cell r="AB109">
            <v>0</v>
          </cell>
          <cell r="AK109">
            <v>0</v>
          </cell>
          <cell r="BF109">
            <v>0</v>
          </cell>
          <cell r="BI109">
            <v>0</v>
          </cell>
          <cell r="BP109">
            <v>0</v>
          </cell>
          <cell r="CB109">
            <v>0</v>
          </cell>
          <cell r="CI109">
            <v>0</v>
          </cell>
          <cell r="CJ109">
            <v>0</v>
          </cell>
          <cell r="CR109">
            <v>0</v>
          </cell>
          <cell r="CS109">
            <v>0</v>
          </cell>
          <cell r="DZ109">
            <v>0</v>
          </cell>
        </row>
        <row r="110">
          <cell r="AB110">
            <v>1303241.1144913712</v>
          </cell>
          <cell r="AK110">
            <v>191125.82846745552</v>
          </cell>
          <cell r="BF110">
            <v>49995.600322841798</v>
          </cell>
          <cell r="BI110">
            <v>419616.1024560213</v>
          </cell>
          <cell r="BP110">
            <v>29019.005549204187</v>
          </cell>
          <cell r="CB110">
            <v>0</v>
          </cell>
          <cell r="CI110">
            <v>0</v>
          </cell>
          <cell r="CJ110">
            <v>0</v>
          </cell>
          <cell r="CR110">
            <v>944.86974280739753</v>
          </cell>
          <cell r="CS110">
            <v>917.74880810680384</v>
          </cell>
          <cell r="DZ110">
            <v>1100.2149218809168</v>
          </cell>
        </row>
        <row r="111">
          <cell r="AB111">
            <v>321649.95124362782</v>
          </cell>
          <cell r="AK111">
            <v>109057.89008249431</v>
          </cell>
          <cell r="BF111">
            <v>39145.61902037941</v>
          </cell>
          <cell r="BI111">
            <v>108789.31923601677</v>
          </cell>
          <cell r="BP111">
            <v>9880.5625083570194</v>
          </cell>
          <cell r="CB111">
            <v>0</v>
          </cell>
          <cell r="CI111">
            <v>0</v>
          </cell>
          <cell r="CJ111">
            <v>0</v>
          </cell>
          <cell r="CR111">
            <v>600.89594990262776</v>
          </cell>
          <cell r="CS111">
            <v>585.71843180954488</v>
          </cell>
          <cell r="DZ111">
            <v>670.17657798591006</v>
          </cell>
        </row>
        <row r="112">
          <cell r="AB112">
            <v>1061996.3006251359</v>
          </cell>
          <cell r="AK112">
            <v>228703.717412128</v>
          </cell>
          <cell r="BF112">
            <v>78237.486595304566</v>
          </cell>
          <cell r="BI112">
            <v>333656.86539195664</v>
          </cell>
          <cell r="BP112">
            <v>22570.344847880504</v>
          </cell>
          <cell r="CB112">
            <v>4938.0184494457208</v>
          </cell>
          <cell r="CI112">
            <v>0</v>
          </cell>
          <cell r="CJ112">
            <v>0</v>
          </cell>
          <cell r="CR112">
            <v>672.72089564852001</v>
          </cell>
          <cell r="CS112">
            <v>656.26421916492677</v>
          </cell>
          <cell r="DZ112">
            <v>1371.500793029636</v>
          </cell>
        </row>
        <row r="113">
          <cell r="AB113">
            <v>4110407.1767543964</v>
          </cell>
          <cell r="AK113">
            <v>851075.55624812993</v>
          </cell>
          <cell r="BF113">
            <v>91976.987079121522</v>
          </cell>
          <cell r="BI113">
            <v>1392076.6449082133</v>
          </cell>
          <cell r="BP113">
            <v>85630.493349066121</v>
          </cell>
          <cell r="CB113">
            <v>160427.62622728338</v>
          </cell>
          <cell r="CI113">
            <v>0</v>
          </cell>
          <cell r="CJ113">
            <v>0</v>
          </cell>
          <cell r="CR113">
            <v>1305.9344730553742</v>
          </cell>
          <cell r="CS113">
            <v>1274.0151425878082</v>
          </cell>
          <cell r="DZ113">
            <v>2682.7158369151125</v>
          </cell>
        </row>
        <row r="114">
          <cell r="AB114">
            <v>150451.2523290235</v>
          </cell>
          <cell r="AK114">
            <v>24725.855878784041</v>
          </cell>
          <cell r="BF114">
            <v>48391.574118724493</v>
          </cell>
          <cell r="BI114">
            <v>38764.289025448794</v>
          </cell>
          <cell r="BP114">
            <v>2606.218820286555</v>
          </cell>
          <cell r="CB114">
            <v>21670.191746568249</v>
          </cell>
          <cell r="CI114">
            <v>0</v>
          </cell>
          <cell r="CJ114">
            <v>0</v>
          </cell>
          <cell r="CR114">
            <v>362.37180648410157</v>
          </cell>
          <cell r="CS114">
            <v>353.10800086804284</v>
          </cell>
          <cell r="DZ114">
            <v>281.3334960060792</v>
          </cell>
        </row>
        <row r="115">
          <cell r="AB115">
            <v>66288.105204246283</v>
          </cell>
          <cell r="AK115">
            <v>28972.034814370207</v>
          </cell>
          <cell r="BF115">
            <v>17541.155785965235</v>
          </cell>
          <cell r="BI115">
            <v>13020.707616730719</v>
          </cell>
          <cell r="BP115">
            <v>2153.3019160736299</v>
          </cell>
          <cell r="CB115">
            <v>0</v>
          </cell>
          <cell r="CI115">
            <v>0</v>
          </cell>
          <cell r="CJ115">
            <v>0</v>
          </cell>
          <cell r="CR115">
            <v>820.86931688570701</v>
          </cell>
          <cell r="CS115">
            <v>730.28484790731693</v>
          </cell>
          <cell r="DZ115">
            <v>102.48577354507171</v>
          </cell>
        </row>
        <row r="116">
          <cell r="AB116">
            <v>9221966.4100267813</v>
          </cell>
          <cell r="AK116">
            <v>1610039.2166338312</v>
          </cell>
          <cell r="BF116">
            <v>663943.52248534793</v>
          </cell>
          <cell r="BI116">
            <v>5642675.0146608287</v>
          </cell>
          <cell r="BP116">
            <v>198565.36907558443</v>
          </cell>
          <cell r="CB116">
            <v>2089498.9064226188</v>
          </cell>
          <cell r="CI116">
            <v>0</v>
          </cell>
          <cell r="CJ116">
            <v>0</v>
          </cell>
          <cell r="CR116">
            <v>1217.2843562026062</v>
          </cell>
          <cell r="CS116">
            <v>1186.6164190974987</v>
          </cell>
          <cell r="DZ116">
            <v>6474.6894580827657</v>
          </cell>
        </row>
        <row r="117">
          <cell r="AB117">
            <v>18730017.915669266</v>
          </cell>
          <cell r="AK117">
            <v>4931141.206049365</v>
          </cell>
          <cell r="BF117">
            <v>644565.72268973303</v>
          </cell>
          <cell r="BI117">
            <v>3851160.247877731</v>
          </cell>
          <cell r="BP117">
            <v>346014.22978649387</v>
          </cell>
          <cell r="CB117">
            <v>0</v>
          </cell>
          <cell r="CI117">
            <v>0</v>
          </cell>
          <cell r="CJ117">
            <v>0</v>
          </cell>
          <cell r="CR117">
            <v>1387.0327082897606</v>
          </cell>
          <cell r="CS117">
            <v>1347.4073171490259</v>
          </cell>
          <cell r="DZ117">
            <v>10387.033625041591</v>
          </cell>
        </row>
        <row r="118">
          <cell r="AB118">
            <v>11573708.353650417</v>
          </cell>
          <cell r="AK118">
            <v>2825555.1097835046</v>
          </cell>
          <cell r="BF118">
            <v>588278.5582771427</v>
          </cell>
          <cell r="BI118">
            <v>3189857.4734358378</v>
          </cell>
          <cell r="BP118">
            <v>246616.66455665659</v>
          </cell>
          <cell r="CB118">
            <v>0</v>
          </cell>
          <cell r="CI118">
            <v>0</v>
          </cell>
          <cell r="CJ118">
            <v>0</v>
          </cell>
          <cell r="CR118">
            <v>1126.2826031137715</v>
          </cell>
          <cell r="CS118">
            <v>1098.6024075745675</v>
          </cell>
          <cell r="DZ118">
            <v>8756.5050631892154</v>
          </cell>
        </row>
        <row r="119">
          <cell r="AB119">
            <v>9183015.7699495796</v>
          </cell>
          <cell r="AK119">
            <v>3734047.2270077839</v>
          </cell>
          <cell r="BF119">
            <v>1066750.9876808226</v>
          </cell>
          <cell r="BI119">
            <v>2326956.3951676474</v>
          </cell>
          <cell r="BP119">
            <v>220842.69342595589</v>
          </cell>
          <cell r="CB119">
            <v>194973.58386977948</v>
          </cell>
          <cell r="CI119">
            <v>0</v>
          </cell>
          <cell r="CJ119">
            <v>0</v>
          </cell>
          <cell r="CR119">
            <v>1043.1089874601466</v>
          </cell>
          <cell r="CS119">
            <v>1017.3747738435593</v>
          </cell>
          <cell r="DZ119">
            <v>8581.6763906711512</v>
          </cell>
        </row>
        <row r="120">
          <cell r="AB120">
            <v>11021590.173407376</v>
          </cell>
          <cell r="AK120">
            <v>1766031.6865089878</v>
          </cell>
          <cell r="BF120">
            <v>1552454.033195226</v>
          </cell>
          <cell r="BI120">
            <v>1404108.8262877532</v>
          </cell>
          <cell r="BP120">
            <v>179288.16873828898</v>
          </cell>
          <cell r="CB120">
            <v>0</v>
          </cell>
          <cell r="CI120">
            <v>0</v>
          </cell>
          <cell r="CJ120">
            <v>0</v>
          </cell>
          <cell r="CR120">
            <v>651.69303946404364</v>
          </cell>
          <cell r="CS120">
            <v>642.32605433426863</v>
          </cell>
          <cell r="DZ120">
            <v>10930.811082321912</v>
          </cell>
        </row>
        <row r="121">
          <cell r="AB121">
            <v>3348329.2375128092</v>
          </cell>
          <cell r="AK121">
            <v>678084.01060800778</v>
          </cell>
          <cell r="BF121">
            <v>138305.13215971671</v>
          </cell>
          <cell r="BI121">
            <v>1484280.882595845</v>
          </cell>
          <cell r="BP121">
            <v>77553.25030513524</v>
          </cell>
          <cell r="CB121">
            <v>220034.14381775167</v>
          </cell>
          <cell r="CI121">
            <v>0</v>
          </cell>
          <cell r="CJ121">
            <v>0</v>
          </cell>
          <cell r="CR121">
            <v>1274.840241285699</v>
          </cell>
          <cell r="CS121">
            <v>1243.9659793955063</v>
          </cell>
          <cell r="DZ121">
            <v>2511.9062143399929</v>
          </cell>
        </row>
        <row r="122">
          <cell r="AB122">
            <v>2736046.9596623136</v>
          </cell>
          <cell r="AK122">
            <v>419362.91039884009</v>
          </cell>
          <cell r="BF122">
            <v>351517.51596218435</v>
          </cell>
          <cell r="BI122">
            <v>636511.09190875257</v>
          </cell>
          <cell r="BP122">
            <v>50845.865727205477</v>
          </cell>
          <cell r="CB122">
            <v>173283.95545811905</v>
          </cell>
          <cell r="CI122">
            <v>0</v>
          </cell>
          <cell r="CJ122">
            <v>0</v>
          </cell>
          <cell r="CR122">
            <v>716.26611930475099</v>
          </cell>
          <cell r="CS122">
            <v>698.99483575544184</v>
          </cell>
          <cell r="DZ122">
            <v>2943.9540832064718</v>
          </cell>
        </row>
        <row r="123">
          <cell r="AB123">
            <v>31034248.703542914</v>
          </cell>
          <cell r="AK123">
            <v>5217949.006703306</v>
          </cell>
          <cell r="BF123">
            <v>1610654.4803110638</v>
          </cell>
          <cell r="BI123">
            <v>12360449.726344718</v>
          </cell>
          <cell r="BP123">
            <v>705639.20353544573</v>
          </cell>
          <cell r="CB123">
            <v>101313.75945359468</v>
          </cell>
          <cell r="CI123">
            <v>0</v>
          </cell>
          <cell r="CJ123">
            <v>0</v>
          </cell>
          <cell r="CR123">
            <v>1356.4842617520153</v>
          </cell>
          <cell r="CS123">
            <v>1323.599761750793</v>
          </cell>
          <cell r="DZ123">
            <v>21458.10955037225</v>
          </cell>
        </row>
        <row r="124">
          <cell r="AB124">
            <v>7401969.8360244725</v>
          </cell>
          <cell r="AK124">
            <v>1255547.5229721442</v>
          </cell>
          <cell r="BF124">
            <v>254515.66057234191</v>
          </cell>
          <cell r="BI124">
            <v>3747249.7034610179</v>
          </cell>
          <cell r="BP124">
            <v>162960.18070136706</v>
          </cell>
          <cell r="CB124">
            <v>808659.64767714776</v>
          </cell>
          <cell r="CI124">
            <v>0</v>
          </cell>
          <cell r="CJ124">
            <v>0</v>
          </cell>
          <cell r="CR124">
            <v>1552.9609667255852</v>
          </cell>
          <cell r="CS124">
            <v>1514.0912538871237</v>
          </cell>
          <cell r="DZ124">
            <v>4192.4719479820224</v>
          </cell>
        </row>
        <row r="125">
          <cell r="AB125">
            <v>17783648.165724497</v>
          </cell>
          <cell r="AK125">
            <v>3964771.0639286479</v>
          </cell>
          <cell r="BF125">
            <v>1462150.7219531334</v>
          </cell>
          <cell r="BI125">
            <v>9513188.2639037035</v>
          </cell>
          <cell r="BP125">
            <v>473780.94070845691</v>
          </cell>
          <cell r="CB125">
            <v>0</v>
          </cell>
          <cell r="CI125">
            <v>0</v>
          </cell>
          <cell r="CJ125">
            <v>0</v>
          </cell>
          <cell r="CR125">
            <v>1534.2793394039161</v>
          </cell>
          <cell r="CS125">
            <v>1487.6394466855622</v>
          </cell>
          <cell r="DZ125">
            <v>11932.559280600703</v>
          </cell>
        </row>
        <row r="126">
          <cell r="AB126">
            <v>1858459.4658831796</v>
          </cell>
          <cell r="AK126">
            <v>275030.31817930011</v>
          </cell>
          <cell r="BF126">
            <v>222619.89967282233</v>
          </cell>
          <cell r="BI126">
            <v>685607.41781133239</v>
          </cell>
          <cell r="BP126">
            <v>41813.541164525224</v>
          </cell>
          <cell r="CB126">
            <v>0</v>
          </cell>
          <cell r="CI126">
            <v>0</v>
          </cell>
          <cell r="CJ126">
            <v>0</v>
          </cell>
          <cell r="CR126">
            <v>941.46114594861115</v>
          </cell>
          <cell r="CS126">
            <v>919.27632639994977</v>
          </cell>
          <cell r="DZ126">
            <v>1818.6200991821547</v>
          </cell>
        </row>
        <row r="127">
          <cell r="AB127">
            <v>5615075.5687951781</v>
          </cell>
          <cell r="AK127">
            <v>1428746.7293699367</v>
          </cell>
          <cell r="BF127">
            <v>666315.45404725219</v>
          </cell>
          <cell r="BI127">
            <v>2243341.9436966288</v>
          </cell>
          <cell r="BP127">
            <v>135641.31966613754</v>
          </cell>
          <cell r="CB127">
            <v>0</v>
          </cell>
          <cell r="CI127">
            <v>0</v>
          </cell>
          <cell r="CJ127">
            <v>0</v>
          </cell>
          <cell r="CR127">
            <v>1169.3514904143153</v>
          </cell>
          <cell r="CS127">
            <v>1143.2350876033079</v>
          </cell>
          <cell r="DZ127">
            <v>4700.2789082729942</v>
          </cell>
        </row>
        <row r="128">
          <cell r="AB128">
            <v>11923993.914094932</v>
          </cell>
          <cell r="AK128">
            <v>2188916.9427282223</v>
          </cell>
          <cell r="BF128">
            <v>526404.88421309937</v>
          </cell>
          <cell r="BI128">
            <v>5677040.0823776992</v>
          </cell>
          <cell r="BP128">
            <v>298893.92093898362</v>
          </cell>
          <cell r="CB128">
            <v>1679600.5977586973</v>
          </cell>
          <cell r="CI128">
            <v>0</v>
          </cell>
          <cell r="CJ128">
            <v>0</v>
          </cell>
          <cell r="CR128">
            <v>1005.038806512564</v>
          </cell>
          <cell r="CS128">
            <v>981.01771558358166</v>
          </cell>
          <cell r="DZ128">
            <v>12442.978623354589</v>
          </cell>
        </row>
        <row r="129">
          <cell r="AB129">
            <v>2737059.5074500674</v>
          </cell>
          <cell r="AK129">
            <v>181766.25815458567</v>
          </cell>
          <cell r="BF129">
            <v>555123.8848063912</v>
          </cell>
          <cell r="BI129">
            <v>2139340.9108779943</v>
          </cell>
          <cell r="BP129">
            <v>70331.319538598895</v>
          </cell>
          <cell r="CB129">
            <v>339010.25886319112</v>
          </cell>
          <cell r="CI129">
            <v>0</v>
          </cell>
          <cell r="CJ129">
            <v>0</v>
          </cell>
          <cell r="CR129">
            <v>1131.3974349656612</v>
          </cell>
          <cell r="CS129">
            <v>1103.7848293344769</v>
          </cell>
          <cell r="DZ129">
            <v>2547.0729013407527</v>
          </cell>
        </row>
        <row r="130">
          <cell r="AB130">
            <v>7285912.5693177469</v>
          </cell>
          <cell r="AK130">
            <v>20992361.816121507</v>
          </cell>
          <cell r="BF130">
            <v>38047141.18333704</v>
          </cell>
          <cell r="BI130">
            <v>0</v>
          </cell>
          <cell r="BP130">
            <v>0</v>
          </cell>
          <cell r="CB130">
            <v>0</v>
          </cell>
          <cell r="CI130">
            <v>0</v>
          </cell>
          <cell r="CJ130">
            <v>0</v>
          </cell>
          <cell r="CR130">
            <v>0</v>
          </cell>
          <cell r="CS130">
            <v>0</v>
          </cell>
          <cell r="DZ130">
            <v>0</v>
          </cell>
        </row>
        <row r="131">
          <cell r="AB131">
            <v>2079847.6905363402</v>
          </cell>
          <cell r="AK131">
            <v>3277200.5395722096</v>
          </cell>
          <cell r="BF131">
            <v>6804299.5621588808</v>
          </cell>
          <cell r="BI131">
            <v>0</v>
          </cell>
          <cell r="BP131">
            <v>0</v>
          </cell>
          <cell r="CB131">
            <v>0</v>
          </cell>
          <cell r="CI131">
            <v>0</v>
          </cell>
          <cell r="CJ131">
            <v>0</v>
          </cell>
          <cell r="CR131">
            <v>0</v>
          </cell>
          <cell r="CS131">
            <v>0</v>
          </cell>
          <cell r="DZ131">
            <v>0</v>
          </cell>
        </row>
        <row r="132">
          <cell r="AB132">
            <v>1470024.9255884271</v>
          </cell>
          <cell r="AK132">
            <v>257712.99610616523</v>
          </cell>
          <cell r="BF132">
            <v>643386.32542706712</v>
          </cell>
          <cell r="BI132">
            <v>189694.73477145165</v>
          </cell>
          <cell r="BP132">
            <v>16882.606778137517</v>
          </cell>
          <cell r="CB132">
            <v>0</v>
          </cell>
          <cell r="CI132">
            <v>0</v>
          </cell>
          <cell r="CJ132">
            <v>0</v>
          </cell>
          <cell r="CR132">
            <v>343.5183309665527</v>
          </cell>
          <cell r="CS132">
            <v>353.69002616698276</v>
          </cell>
          <cell r="DZ132">
            <v>1957.2773222137225</v>
          </cell>
        </row>
        <row r="133">
          <cell r="AB133">
            <v>329910.86808303173</v>
          </cell>
          <cell r="AK133">
            <v>67582.65832678687</v>
          </cell>
          <cell r="BF133">
            <v>29352.742569261569</v>
          </cell>
          <cell r="BI133">
            <v>102029.86545549281</v>
          </cell>
          <cell r="BP133">
            <v>6965.1833348756099</v>
          </cell>
          <cell r="CB133">
            <v>22258.574360141531</v>
          </cell>
          <cell r="CI133">
            <v>0</v>
          </cell>
          <cell r="CJ133">
            <v>0</v>
          </cell>
          <cell r="CR133">
            <v>786.43821301342302</v>
          </cell>
          <cell r="CS133">
            <v>767.02037273612984</v>
          </cell>
          <cell r="DZ133">
            <v>358.70020740775095</v>
          </cell>
        </row>
        <row r="134">
          <cell r="AB134">
            <v>788917.231802069</v>
          </cell>
          <cell r="AK134">
            <v>243371.88032064756</v>
          </cell>
          <cell r="BF134">
            <v>69531.271213949862</v>
          </cell>
          <cell r="BI134">
            <v>311491.14709881751</v>
          </cell>
          <cell r="BP134">
            <v>19568.091521895018</v>
          </cell>
          <cell r="CB134">
            <v>51780.532308532158</v>
          </cell>
          <cell r="CI134">
            <v>0</v>
          </cell>
          <cell r="CJ134">
            <v>0</v>
          </cell>
          <cell r="CR134">
            <v>1112.1361931519864</v>
          </cell>
          <cell r="CS134">
            <v>1084.2345592112918</v>
          </cell>
          <cell r="DZ134">
            <v>701.32421504372599</v>
          </cell>
        </row>
        <row r="135">
          <cell r="AB135">
            <v>1571585.0106648486</v>
          </cell>
          <cell r="AK135">
            <v>572949.41433229519</v>
          </cell>
          <cell r="BF135">
            <v>107034.82295069187</v>
          </cell>
          <cell r="BI135">
            <v>243589.81132493465</v>
          </cell>
          <cell r="BP135">
            <v>31175.49701838076</v>
          </cell>
          <cell r="CB135">
            <v>0</v>
          </cell>
          <cell r="CI135">
            <v>601.56823518627789</v>
          </cell>
          <cell r="CJ135">
            <v>0</v>
          </cell>
          <cell r="CR135">
            <v>1112.2401555656195</v>
          </cell>
          <cell r="CS135">
            <v>1083.4841519448557</v>
          </cell>
          <cell r="DZ135">
            <v>1084.1387221091409</v>
          </cell>
        </row>
        <row r="136">
          <cell r="AB136">
            <v>370744.9293106774</v>
          </cell>
          <cell r="AK136">
            <v>106139.4892156612</v>
          </cell>
          <cell r="BF136">
            <v>103016.4176974524</v>
          </cell>
          <cell r="BI136">
            <v>43946.257260662787</v>
          </cell>
          <cell r="BP136">
            <v>5867.3371631263453</v>
          </cell>
          <cell r="CB136">
            <v>12374.291317028925</v>
          </cell>
          <cell r="CI136">
            <v>0</v>
          </cell>
          <cell r="CJ136">
            <v>0</v>
          </cell>
          <cell r="CR136">
            <v>770.03716252799666</v>
          </cell>
          <cell r="CS136">
            <v>751.40434025148693</v>
          </cell>
          <cell r="DZ136">
            <v>314.89256302966146</v>
          </cell>
        </row>
        <row r="137">
          <cell r="AB137">
            <v>465961.12585687404</v>
          </cell>
          <cell r="AK137">
            <v>81348.885055823499</v>
          </cell>
          <cell r="BF137">
            <v>161247.84692816739</v>
          </cell>
          <cell r="BI137">
            <v>34903.680746726481</v>
          </cell>
          <cell r="BP137">
            <v>10288.633280046164</v>
          </cell>
          <cell r="CB137">
            <v>0</v>
          </cell>
          <cell r="CI137">
            <v>0</v>
          </cell>
          <cell r="CJ137">
            <v>0</v>
          </cell>
          <cell r="CR137">
            <v>643.98261590568347</v>
          </cell>
          <cell r="CS137">
            <v>486.9016913523995</v>
          </cell>
          <cell r="DZ137">
            <v>618.12988122478544</v>
          </cell>
        </row>
        <row r="138">
          <cell r="AB138">
            <v>1566202.6314503984</v>
          </cell>
          <cell r="AK138">
            <v>467637.85267220234</v>
          </cell>
          <cell r="BF138">
            <v>87415.117725281365</v>
          </cell>
          <cell r="BI138">
            <v>308170.72287932085</v>
          </cell>
          <cell r="BP138">
            <v>39540.507901580881</v>
          </cell>
          <cell r="CB138">
            <v>0</v>
          </cell>
          <cell r="CI138">
            <v>0</v>
          </cell>
          <cell r="CJ138">
            <v>0</v>
          </cell>
          <cell r="CR138">
            <v>959.19995584678634</v>
          </cell>
          <cell r="CS138">
            <v>931.64703554489961</v>
          </cell>
          <cell r="DZ138">
            <v>1626.5095119094321</v>
          </cell>
        </row>
        <row r="139">
          <cell r="AB139">
            <v>645282.48355132993</v>
          </cell>
          <cell r="AK139">
            <v>115525.64336711973</v>
          </cell>
          <cell r="BF139">
            <v>31310.033572442</v>
          </cell>
          <cell r="BI139">
            <v>210385.15529297822</v>
          </cell>
          <cell r="BP139">
            <v>17612.760619354998</v>
          </cell>
          <cell r="CB139">
            <v>0</v>
          </cell>
          <cell r="CI139">
            <v>0</v>
          </cell>
          <cell r="CJ139">
            <v>0</v>
          </cell>
          <cell r="CR139">
            <v>952.0792462872422</v>
          </cell>
          <cell r="CS139">
            <v>923.43642804219451</v>
          </cell>
          <cell r="DZ139">
            <v>743.52423944463783</v>
          </cell>
        </row>
        <row r="140">
          <cell r="AB140">
            <v>2331064.6497572893</v>
          </cell>
          <cell r="AK140">
            <v>747037.19199536589</v>
          </cell>
          <cell r="BF140">
            <v>259240.63754571349</v>
          </cell>
          <cell r="BI140">
            <v>547596.19762305566</v>
          </cell>
          <cell r="BP140">
            <v>39418.166379636066</v>
          </cell>
          <cell r="CB140">
            <v>0</v>
          </cell>
          <cell r="CI140">
            <v>0</v>
          </cell>
          <cell r="CJ140">
            <v>0</v>
          </cell>
          <cell r="CR140">
            <v>1490.3054405153366</v>
          </cell>
          <cell r="CS140">
            <v>1450.1900288079748</v>
          </cell>
          <cell r="DZ140">
            <v>1013.8053481076211</v>
          </cell>
        </row>
        <row r="141">
          <cell r="AB141">
            <v>1991753.6190656705</v>
          </cell>
          <cell r="AK141">
            <v>566444.52840353176</v>
          </cell>
          <cell r="BF141">
            <v>188900.25233067267</v>
          </cell>
          <cell r="BI141">
            <v>150568.37008628846</v>
          </cell>
          <cell r="BP141">
            <v>27626.967461847489</v>
          </cell>
          <cell r="CB141">
            <v>0</v>
          </cell>
          <cell r="CI141">
            <v>0</v>
          </cell>
          <cell r="CJ141">
            <v>0</v>
          </cell>
          <cell r="CR141">
            <v>1216.3525305619089</v>
          </cell>
          <cell r="CS141">
            <v>1190.7815198302928</v>
          </cell>
          <cell r="DZ141">
            <v>896.85099476795108</v>
          </cell>
        </row>
        <row r="142">
          <cell r="AB142">
            <v>4575140.2658196557</v>
          </cell>
          <cell r="AK142">
            <v>1213569.3007310252</v>
          </cell>
          <cell r="BF142">
            <v>928817.06907326181</v>
          </cell>
          <cell r="BI142">
            <v>715752.31841284561</v>
          </cell>
          <cell r="BP142">
            <v>89584.470714866344</v>
          </cell>
          <cell r="CB142">
            <v>0</v>
          </cell>
          <cell r="CI142">
            <v>26738.916148190852</v>
          </cell>
          <cell r="CJ142">
            <v>0</v>
          </cell>
          <cell r="CR142">
            <v>870.25314202270147</v>
          </cell>
          <cell r="CS142">
            <v>782.27273298569571</v>
          </cell>
          <cell r="DZ142">
            <v>3993.9308808005885</v>
          </cell>
        </row>
        <row r="143">
          <cell r="AB143">
            <v>897243.68894967064</v>
          </cell>
          <cell r="AK143">
            <v>199742.25904297741</v>
          </cell>
          <cell r="BF143">
            <v>176563.24960270553</v>
          </cell>
          <cell r="BI143">
            <v>161497.47631488481</v>
          </cell>
          <cell r="BP143">
            <v>13893.606522997819</v>
          </cell>
          <cell r="CB143">
            <v>0</v>
          </cell>
          <cell r="CI143">
            <v>37964.03010933107</v>
          </cell>
          <cell r="CJ143">
            <v>0</v>
          </cell>
          <cell r="CR143">
            <v>937.0849513112363</v>
          </cell>
          <cell r="CS143">
            <v>912.48041029505544</v>
          </cell>
          <cell r="DZ143">
            <v>564.67651698363034</v>
          </cell>
        </row>
        <row r="144">
          <cell r="AB144">
            <v>0</v>
          </cell>
          <cell r="AK144">
            <v>0</v>
          </cell>
          <cell r="BF144">
            <v>0</v>
          </cell>
          <cell r="BI144">
            <v>35553.608477926973</v>
          </cell>
          <cell r="BP144">
            <v>527.03565693536962</v>
          </cell>
          <cell r="CB144">
            <v>0</v>
          </cell>
          <cell r="CI144">
            <v>0</v>
          </cell>
          <cell r="CJ144">
            <v>0</v>
          </cell>
          <cell r="CR144">
            <v>755.53474596575006</v>
          </cell>
          <cell r="CS144">
            <v>1340.7903826580753</v>
          </cell>
          <cell r="DZ144">
            <v>26.123824629135925</v>
          </cell>
        </row>
        <row r="145">
          <cell r="AB145">
            <v>291935.27145099756</v>
          </cell>
          <cell r="AK145">
            <v>57032.020950249527</v>
          </cell>
          <cell r="BF145">
            <v>103483.08966055249</v>
          </cell>
          <cell r="BI145">
            <v>106979.7411571783</v>
          </cell>
          <cell r="BP145">
            <v>4515.7174265086178</v>
          </cell>
          <cell r="CB145">
            <v>0</v>
          </cell>
          <cell r="CI145">
            <v>0</v>
          </cell>
          <cell r="CJ145">
            <v>0</v>
          </cell>
          <cell r="CR145">
            <v>716.48961067022685</v>
          </cell>
          <cell r="CS145">
            <v>715.29173066532383</v>
          </cell>
          <cell r="DZ145">
            <v>245.5639515138777</v>
          </cell>
        </row>
        <row r="146">
          <cell r="AB146">
            <v>1596167.2027997617</v>
          </cell>
          <cell r="AK146">
            <v>261247.25234524987</v>
          </cell>
          <cell r="BF146">
            <v>51702.542589659482</v>
          </cell>
          <cell r="BI146">
            <v>367131.06872356235</v>
          </cell>
          <cell r="BP146">
            <v>33789.890864781264</v>
          </cell>
          <cell r="CB146">
            <v>87269.606717929943</v>
          </cell>
          <cell r="CI146">
            <v>0</v>
          </cell>
          <cell r="CJ146">
            <v>0</v>
          </cell>
          <cell r="CR146">
            <v>842.78811335727789</v>
          </cell>
          <cell r="CS146">
            <v>821.76953225945886</v>
          </cell>
          <cell r="DZ146">
            <v>1607.6199771775955</v>
          </cell>
        </row>
        <row r="147">
          <cell r="AB147">
            <v>555443.18351646559</v>
          </cell>
          <cell r="AK147">
            <v>76492.224697839207</v>
          </cell>
          <cell r="BF147">
            <v>37908.677302891418</v>
          </cell>
          <cell r="BI147">
            <v>334485.26063250098</v>
          </cell>
          <cell r="BP147">
            <v>13486.68710304028</v>
          </cell>
          <cell r="CB147">
            <v>106911.43442887027</v>
          </cell>
          <cell r="CI147">
            <v>0</v>
          </cell>
          <cell r="CJ147">
            <v>0</v>
          </cell>
          <cell r="CR147">
            <v>1080.5428078889124</v>
          </cell>
          <cell r="CS147">
            <v>1053.4807889506733</v>
          </cell>
          <cell r="DZ147">
            <v>498.36219292505456</v>
          </cell>
        </row>
        <row r="148">
          <cell r="AB148">
            <v>2120281.5052825436</v>
          </cell>
          <cell r="AK148">
            <v>476710.91425763391</v>
          </cell>
          <cell r="BF148">
            <v>259696.05129082446</v>
          </cell>
          <cell r="BI148">
            <v>216399.7737130819</v>
          </cell>
          <cell r="BP148">
            <v>39248.11412596234</v>
          </cell>
          <cell r="CB148">
            <v>0</v>
          </cell>
          <cell r="CI148">
            <v>109201.9141908384</v>
          </cell>
          <cell r="CJ148">
            <v>0</v>
          </cell>
          <cell r="CR148">
            <v>992.77398649660256</v>
          </cell>
          <cell r="CS148">
            <v>853.09861840755502</v>
          </cell>
          <cell r="DZ148">
            <v>1556.3770904050596</v>
          </cell>
        </row>
        <row r="149">
          <cell r="AB149">
            <v>5716161.430500228</v>
          </cell>
          <cell r="AK149">
            <v>968126.93661670887</v>
          </cell>
          <cell r="BF149">
            <v>675894.69881541503</v>
          </cell>
          <cell r="BI149">
            <v>1271273.0939316105</v>
          </cell>
          <cell r="BP149">
            <v>92703.537969878991</v>
          </cell>
          <cell r="CB149">
            <v>514448.86714101862</v>
          </cell>
          <cell r="CI149">
            <v>0</v>
          </cell>
          <cell r="CJ149">
            <v>0</v>
          </cell>
          <cell r="CR149">
            <v>894.44880148476602</v>
          </cell>
          <cell r="CS149">
            <v>872.38132208741342</v>
          </cell>
          <cell r="DZ149">
            <v>4200.9119528622041</v>
          </cell>
        </row>
        <row r="150">
          <cell r="AB150">
            <v>179361.77061513686</v>
          </cell>
          <cell r="AK150">
            <v>42696.284918799473</v>
          </cell>
          <cell r="BF150">
            <v>14104.046958595149</v>
          </cell>
          <cell r="BI150">
            <v>73909.582628728618</v>
          </cell>
          <cell r="BP150">
            <v>4160.3755110206012</v>
          </cell>
          <cell r="CB150">
            <v>41556.024464935355</v>
          </cell>
          <cell r="CI150">
            <v>0</v>
          </cell>
          <cell r="CJ150">
            <v>0</v>
          </cell>
          <cell r="CR150">
            <v>1055.8732423457827</v>
          </cell>
          <cell r="CS150">
            <v>1030.4704466566759</v>
          </cell>
          <cell r="DZ150">
            <v>163.77628517496754</v>
          </cell>
        </row>
        <row r="151">
          <cell r="AB151">
            <v>813467.29241899634</v>
          </cell>
          <cell r="AK151">
            <v>202886.6246675018</v>
          </cell>
          <cell r="BF151">
            <v>2294.6814678909427</v>
          </cell>
          <cell r="BI151">
            <v>249900.6435543095</v>
          </cell>
          <cell r="BP151">
            <v>18068.606445046637</v>
          </cell>
          <cell r="CB151">
            <v>0</v>
          </cell>
          <cell r="CI151">
            <v>0</v>
          </cell>
          <cell r="CJ151">
            <v>0</v>
          </cell>
          <cell r="CR151">
            <v>769.36641205290857</v>
          </cell>
          <cell r="CS151">
            <v>744.63541265990943</v>
          </cell>
          <cell r="DZ151">
            <v>983.66247353554115</v>
          </cell>
        </row>
        <row r="152">
          <cell r="AB152">
            <v>302654.84644949419</v>
          </cell>
          <cell r="AK152">
            <v>47318.920378953364</v>
          </cell>
          <cell r="BF152">
            <v>102841.58138161602</v>
          </cell>
          <cell r="BI152">
            <v>7435.5998852945586</v>
          </cell>
          <cell r="BP152">
            <v>3193.2144106308187</v>
          </cell>
          <cell r="CB152">
            <v>0</v>
          </cell>
          <cell r="CI152">
            <v>0</v>
          </cell>
          <cell r="CJ152">
            <v>0</v>
          </cell>
          <cell r="CR152">
            <v>401.38292172137199</v>
          </cell>
          <cell r="CS152">
            <v>401.04185070353174</v>
          </cell>
          <cell r="DZ152">
            <v>336.59543272155906</v>
          </cell>
        </row>
        <row r="153">
          <cell r="AB153">
            <v>301955.99550089979</v>
          </cell>
          <cell r="AK153">
            <v>71542.84568633957</v>
          </cell>
          <cell r="BF153">
            <v>96522.056381572038</v>
          </cell>
          <cell r="BI153">
            <v>3977.6276604851009</v>
          </cell>
          <cell r="BP153">
            <v>2922.9797812194215</v>
          </cell>
          <cell r="CB153">
            <v>0</v>
          </cell>
          <cell r="CI153">
            <v>0</v>
          </cell>
          <cell r="CJ153">
            <v>0</v>
          </cell>
          <cell r="CR153">
            <v>428.74458033117014</v>
          </cell>
          <cell r="CS153">
            <v>425.69390291104133</v>
          </cell>
          <cell r="DZ153">
            <v>236.11918414795932</v>
          </cell>
        </row>
        <row r="154">
          <cell r="AB154">
            <v>713345.53178673249</v>
          </cell>
          <cell r="AK154">
            <v>168668.39983974211</v>
          </cell>
          <cell r="BF154">
            <v>62320.820814064842</v>
          </cell>
          <cell r="BI154">
            <v>108976.67431863482</v>
          </cell>
          <cell r="BP154">
            <v>12835.550441539983</v>
          </cell>
          <cell r="CB154">
            <v>0</v>
          </cell>
          <cell r="CI154">
            <v>0</v>
          </cell>
          <cell r="CJ154">
            <v>0</v>
          </cell>
          <cell r="CR154">
            <v>887.53705088994809</v>
          </cell>
          <cell r="CS154">
            <v>866.39842078674337</v>
          </cell>
          <cell r="DZ154">
            <v>567.69080444083841</v>
          </cell>
        </row>
        <row r="155">
          <cell r="AB155">
            <v>1420731.0317160501</v>
          </cell>
          <cell r="AK155">
            <v>537521.86489663878</v>
          </cell>
          <cell r="BF155">
            <v>19856.819183434927</v>
          </cell>
          <cell r="BI155">
            <v>403949.70896179532</v>
          </cell>
          <cell r="BP155">
            <v>39788.424930908935</v>
          </cell>
          <cell r="CB155">
            <v>67338.525634446647</v>
          </cell>
          <cell r="CI155">
            <v>0</v>
          </cell>
          <cell r="CJ155">
            <v>0</v>
          </cell>
          <cell r="CR155">
            <v>1169.1413067994145</v>
          </cell>
          <cell r="CS155">
            <v>1140.3204688815115</v>
          </cell>
          <cell r="DZ155">
            <v>1380.5436554012601</v>
          </cell>
        </row>
        <row r="156">
          <cell r="AB156">
            <v>0</v>
          </cell>
          <cell r="AK156">
            <v>0</v>
          </cell>
          <cell r="BF156">
            <v>0</v>
          </cell>
          <cell r="BI156">
            <v>0</v>
          </cell>
          <cell r="BP156">
            <v>0</v>
          </cell>
          <cell r="CB156">
            <v>0</v>
          </cell>
          <cell r="CI156">
            <v>0</v>
          </cell>
          <cell r="CJ156">
            <v>0</v>
          </cell>
          <cell r="CR156">
            <v>0</v>
          </cell>
          <cell r="CS156">
            <v>0</v>
          </cell>
          <cell r="DZ156">
            <v>0</v>
          </cell>
        </row>
        <row r="157">
          <cell r="AB157">
            <v>372799.34677129798</v>
          </cell>
          <cell r="AK157">
            <v>105482.12673552398</v>
          </cell>
          <cell r="BF157">
            <v>32224.4098712501</v>
          </cell>
          <cell r="BI157">
            <v>23727.960268489715</v>
          </cell>
          <cell r="BP157">
            <v>6722.5624929093019</v>
          </cell>
          <cell r="CB157">
            <v>94402.329229569354</v>
          </cell>
          <cell r="CI157">
            <v>0</v>
          </cell>
          <cell r="CJ157">
            <v>0</v>
          </cell>
          <cell r="CR157">
            <v>566.37209406043439</v>
          </cell>
          <cell r="CS157">
            <v>552.16679015711998</v>
          </cell>
          <cell r="DZ157">
            <v>473.24313078165466</v>
          </cell>
        </row>
        <row r="158">
          <cell r="AB158">
            <v>276927.61244711571</v>
          </cell>
          <cell r="AK158">
            <v>30936.221269066631</v>
          </cell>
          <cell r="BF158">
            <v>47393.223525769827</v>
          </cell>
          <cell r="BI158">
            <v>165819.26864523435</v>
          </cell>
          <cell r="BP158">
            <v>5703.5067751322495</v>
          </cell>
          <cell r="CB158">
            <v>54326.718925924622</v>
          </cell>
          <cell r="CI158">
            <v>0</v>
          </cell>
          <cell r="CJ158">
            <v>0</v>
          </cell>
          <cell r="CR158">
            <v>436.22768392593611</v>
          </cell>
          <cell r="CS158">
            <v>425.5576225442037</v>
          </cell>
          <cell r="DZ158">
            <v>534.53364241155043</v>
          </cell>
        </row>
        <row r="159">
          <cell r="AB159">
            <v>397104.02340398001</v>
          </cell>
          <cell r="AK159">
            <v>218279.27079113125</v>
          </cell>
          <cell r="BF159">
            <v>576309.29062438</v>
          </cell>
          <cell r="BI159">
            <v>0</v>
          </cell>
          <cell r="BP159">
            <v>0</v>
          </cell>
          <cell r="CB159">
            <v>0</v>
          </cell>
          <cell r="CI159">
            <v>0</v>
          </cell>
          <cell r="CJ159">
            <v>0</v>
          </cell>
          <cell r="CR159">
            <v>0</v>
          </cell>
          <cell r="CS159">
            <v>0</v>
          </cell>
          <cell r="DZ159">
            <v>0</v>
          </cell>
        </row>
        <row r="160">
          <cell r="AB160">
            <v>105874.61023250001</v>
          </cell>
          <cell r="AK160">
            <v>64165.176544150003</v>
          </cell>
          <cell r="BF160">
            <v>62122.058541176026</v>
          </cell>
          <cell r="BI160">
            <v>0</v>
          </cell>
          <cell r="BP160">
            <v>0</v>
          </cell>
          <cell r="CB160">
            <v>0</v>
          </cell>
          <cell r="CI160">
            <v>0</v>
          </cell>
          <cell r="CJ160">
            <v>0</v>
          </cell>
          <cell r="CR160">
            <v>0</v>
          </cell>
          <cell r="CS160">
            <v>0</v>
          </cell>
          <cell r="DZ160">
            <v>0</v>
          </cell>
        </row>
        <row r="161">
          <cell r="AB161">
            <v>119876.66303210254</v>
          </cell>
          <cell r="AK161">
            <v>23615.306509991409</v>
          </cell>
          <cell r="BF161">
            <v>16230.300246296725</v>
          </cell>
          <cell r="BI161">
            <v>3903.2976025249659</v>
          </cell>
          <cell r="BP161">
            <v>489.09868403662</v>
          </cell>
          <cell r="CB161">
            <v>71913.632647481951</v>
          </cell>
          <cell r="CI161">
            <v>0</v>
          </cell>
          <cell r="CJ161">
            <v>0</v>
          </cell>
          <cell r="CR161">
            <v>147.63937782283941</v>
          </cell>
          <cell r="CS161">
            <v>143.94605157603937</v>
          </cell>
          <cell r="DZ161">
            <v>132.42769562000444</v>
          </cell>
        </row>
        <row r="162">
          <cell r="AB162">
            <v>77439.542571668309</v>
          </cell>
          <cell r="AK162">
            <v>16868.442742114941</v>
          </cell>
          <cell r="BF162">
            <v>855.4965919066882</v>
          </cell>
          <cell r="BI162">
            <v>96095.803480282717</v>
          </cell>
          <cell r="BP162">
            <v>2682.3266403734483</v>
          </cell>
          <cell r="CB162">
            <v>53742.688581639559</v>
          </cell>
          <cell r="CI162">
            <v>0</v>
          </cell>
          <cell r="CJ162">
            <v>0</v>
          </cell>
          <cell r="CR162">
            <v>701.04086198225866</v>
          </cell>
          <cell r="CS162">
            <v>683.9279603911325</v>
          </cell>
          <cell r="DZ162">
            <v>156.74294777481555</v>
          </cell>
        </row>
        <row r="163">
          <cell r="AB163">
            <v>167684.01451982954</v>
          </cell>
          <cell r="AK163">
            <v>26339.700987914177</v>
          </cell>
          <cell r="BF163">
            <v>31210.56946479703</v>
          </cell>
          <cell r="BI163">
            <v>57276.519747992774</v>
          </cell>
          <cell r="BP163">
            <v>2039.8448094573557</v>
          </cell>
          <cell r="CB163">
            <v>78838.025065347407</v>
          </cell>
          <cell r="CI163">
            <v>0</v>
          </cell>
          <cell r="CJ163">
            <v>0</v>
          </cell>
          <cell r="CR163">
            <v>409.99865925032788</v>
          </cell>
          <cell r="CS163">
            <v>400.28489788849873</v>
          </cell>
          <cell r="DZ163">
            <v>209.99535951882339</v>
          </cell>
        </row>
        <row r="164">
          <cell r="AB164">
            <v>3069329.1689497009</v>
          </cell>
          <cell r="AK164">
            <v>654986.3670171285</v>
          </cell>
          <cell r="BF164">
            <v>132348.04564132917</v>
          </cell>
          <cell r="BI164">
            <v>290232.60031685024</v>
          </cell>
          <cell r="BP164">
            <v>53030.82448895643</v>
          </cell>
          <cell r="CB164">
            <v>0</v>
          </cell>
          <cell r="CI164">
            <v>0</v>
          </cell>
          <cell r="CJ164">
            <v>0</v>
          </cell>
          <cell r="CR164">
            <v>807.84188596236868</v>
          </cell>
          <cell r="CS164">
            <v>785.35137148893114</v>
          </cell>
          <cell r="DZ164">
            <v>2507.8871643970488</v>
          </cell>
        </row>
        <row r="165">
          <cell r="AB165">
            <v>316965.67930510378</v>
          </cell>
          <cell r="AK165">
            <v>95221.986806974528</v>
          </cell>
          <cell r="BF165">
            <v>103350.52747156956</v>
          </cell>
          <cell r="BI165">
            <v>53909.131354846271</v>
          </cell>
          <cell r="BP165">
            <v>3511.0949896760649</v>
          </cell>
          <cell r="CB165">
            <v>21351.670742648479</v>
          </cell>
          <cell r="CI165">
            <v>0</v>
          </cell>
          <cell r="CJ165">
            <v>0</v>
          </cell>
          <cell r="CR165">
            <v>294.52090355042623</v>
          </cell>
          <cell r="CS165">
            <v>286.78981348738029</v>
          </cell>
          <cell r="DZ165">
            <v>454.15264355267072</v>
          </cell>
        </row>
        <row r="166">
          <cell r="AB166">
            <v>120976.48034839936</v>
          </cell>
          <cell r="AK166">
            <v>15029.451865175348</v>
          </cell>
          <cell r="BF166">
            <v>62370.269802606395</v>
          </cell>
          <cell r="BI166">
            <v>50866.304464892681</v>
          </cell>
          <cell r="BP166">
            <v>2000.3837858105139</v>
          </cell>
          <cell r="CB166">
            <v>32854.640647808061</v>
          </cell>
          <cell r="CI166">
            <v>0</v>
          </cell>
          <cell r="CJ166">
            <v>0</v>
          </cell>
          <cell r="CR166">
            <v>406.52973724263234</v>
          </cell>
          <cell r="CS166">
            <v>396.16045524912249</v>
          </cell>
          <cell r="DZ166">
            <v>192.91439726131145</v>
          </cell>
        </row>
        <row r="167">
          <cell r="AB167">
            <v>4131283.7874787338</v>
          </cell>
          <cell r="AK167">
            <v>882903.5288000789</v>
          </cell>
          <cell r="BF167">
            <v>376707.56577628956</v>
          </cell>
          <cell r="BI167">
            <v>899337.30058403348</v>
          </cell>
          <cell r="BP167">
            <v>71703.607037453126</v>
          </cell>
          <cell r="CB167">
            <v>0</v>
          </cell>
          <cell r="CI167">
            <v>0</v>
          </cell>
          <cell r="CJ167">
            <v>0</v>
          </cell>
          <cell r="CR167">
            <v>1044.9237708054486</v>
          </cell>
          <cell r="CS167">
            <v>1009.6464636371223</v>
          </cell>
          <cell r="DZ167">
            <v>2741.9968235735364</v>
          </cell>
        </row>
        <row r="168">
          <cell r="AB168">
            <v>283500.5879996281</v>
          </cell>
          <cell r="AK168">
            <v>29720.166345357193</v>
          </cell>
          <cell r="BF168">
            <v>31084.554481262112</v>
          </cell>
          <cell r="BI168">
            <v>162274.35531665743</v>
          </cell>
          <cell r="BP168">
            <v>7637.0524335023938</v>
          </cell>
          <cell r="CB168">
            <v>50599.552841903758</v>
          </cell>
          <cell r="CI168">
            <v>0</v>
          </cell>
          <cell r="CJ168">
            <v>0</v>
          </cell>
          <cell r="CR168">
            <v>655.08812226768373</v>
          </cell>
          <cell r="CS168">
            <v>638.77727789593337</v>
          </cell>
          <cell r="DZ168">
            <v>468.21931835297465</v>
          </cell>
        </row>
        <row r="169">
          <cell r="AB169">
            <v>552822.35907927598</v>
          </cell>
          <cell r="AK169">
            <v>90774.066398636191</v>
          </cell>
          <cell r="BF169">
            <v>25615.955138636302</v>
          </cell>
          <cell r="BI169">
            <v>220711.53849174269</v>
          </cell>
          <cell r="BP169">
            <v>21216.227632161528</v>
          </cell>
          <cell r="CB169">
            <v>0</v>
          </cell>
          <cell r="CI169">
            <v>0</v>
          </cell>
          <cell r="CJ169">
            <v>0</v>
          </cell>
          <cell r="CR169">
            <v>1356.3503024941554</v>
          </cell>
          <cell r="CS169">
            <v>1137.7462780695912</v>
          </cell>
          <cell r="DZ169">
            <v>596.82891652718229</v>
          </cell>
        </row>
        <row r="170">
          <cell r="AB170">
            <v>712710.55469718738</v>
          </cell>
          <cell r="AK170">
            <v>169078.02611152761</v>
          </cell>
          <cell r="BF170">
            <v>53830.18133847935</v>
          </cell>
          <cell r="BI170">
            <v>249775.74056895942</v>
          </cell>
          <cell r="BP170">
            <v>14417.772348793071</v>
          </cell>
          <cell r="CB170">
            <v>170054.22708444775</v>
          </cell>
          <cell r="CI170">
            <v>0</v>
          </cell>
          <cell r="CJ170">
            <v>0</v>
          </cell>
          <cell r="CR170">
            <v>861.60677150292236</v>
          </cell>
          <cell r="CS170">
            <v>840.68923013701067</v>
          </cell>
          <cell r="DZ170">
            <v>689.26706521489405</v>
          </cell>
        </row>
        <row r="171">
          <cell r="AB171">
            <v>331781.5521704093</v>
          </cell>
          <cell r="AK171">
            <v>70087.547820859691</v>
          </cell>
          <cell r="BF171">
            <v>113790.79099052667</v>
          </cell>
          <cell r="BI171">
            <v>15791.383819664172</v>
          </cell>
          <cell r="BP171">
            <v>6399.5975171330847</v>
          </cell>
          <cell r="CB171">
            <v>0</v>
          </cell>
          <cell r="CI171">
            <v>0</v>
          </cell>
          <cell r="CJ171">
            <v>0</v>
          </cell>
          <cell r="CR171">
            <v>562.28318460522894</v>
          </cell>
          <cell r="CS171">
            <v>561.27969879178374</v>
          </cell>
          <cell r="DZ171">
            <v>443.10025620957475</v>
          </cell>
        </row>
        <row r="172">
          <cell r="AB172">
            <v>93841.811739142955</v>
          </cell>
          <cell r="AK172">
            <v>47729.188007023396</v>
          </cell>
          <cell r="BF172">
            <v>55881.065318738714</v>
          </cell>
          <cell r="BI172">
            <v>3418.2527249408513</v>
          </cell>
          <cell r="BP172">
            <v>152.72784620600342</v>
          </cell>
          <cell r="CB172">
            <v>78392.841010739852</v>
          </cell>
          <cell r="CI172">
            <v>0</v>
          </cell>
          <cell r="CJ172">
            <v>0</v>
          </cell>
          <cell r="CR172">
            <v>37.437471095066051</v>
          </cell>
          <cell r="CS172">
            <v>36.389168131899339</v>
          </cell>
          <cell r="DZ172">
            <v>145.69056043171958</v>
          </cell>
        </row>
        <row r="173">
          <cell r="AB173">
            <v>250567.596882932</v>
          </cell>
          <cell r="AK173">
            <v>40947.245427125221</v>
          </cell>
          <cell r="BF173">
            <v>24247.13704857905</v>
          </cell>
          <cell r="BI173">
            <v>148560.6048506629</v>
          </cell>
          <cell r="BP173">
            <v>8762.2884162986247</v>
          </cell>
          <cell r="CB173">
            <v>0</v>
          </cell>
          <cell r="CI173">
            <v>0</v>
          </cell>
          <cell r="CJ173">
            <v>0</v>
          </cell>
          <cell r="CR173">
            <v>1576.3360344839161</v>
          </cell>
          <cell r="CS173">
            <v>1281.9238796136729</v>
          </cell>
          <cell r="DZ173">
            <v>226.47346428489377</v>
          </cell>
        </row>
        <row r="174">
          <cell r="AB174">
            <v>888801.13982523838</v>
          </cell>
          <cell r="AK174">
            <v>249207.20329349328</v>
          </cell>
          <cell r="BF174">
            <v>92772.899083360389</v>
          </cell>
          <cell r="BI174">
            <v>225084.33095422314</v>
          </cell>
          <cell r="BP174">
            <v>16780.437925198647</v>
          </cell>
          <cell r="CB174">
            <v>0</v>
          </cell>
          <cell r="CI174">
            <v>0</v>
          </cell>
          <cell r="CJ174">
            <v>0</v>
          </cell>
          <cell r="CR174">
            <v>713.20742159885538</v>
          </cell>
          <cell r="CS174">
            <v>697.15306226888526</v>
          </cell>
          <cell r="DZ174">
            <v>955.5291239349333</v>
          </cell>
        </row>
        <row r="175">
          <cell r="AB175">
            <v>2245173.8970433865</v>
          </cell>
          <cell r="AK175">
            <v>457365.63259177073</v>
          </cell>
          <cell r="BF175">
            <v>54398.975295525546</v>
          </cell>
          <cell r="BI175">
            <v>741661.8476204226</v>
          </cell>
          <cell r="BP175">
            <v>46910.368826228165</v>
          </cell>
          <cell r="CB175">
            <v>0</v>
          </cell>
          <cell r="CI175">
            <v>0</v>
          </cell>
          <cell r="CJ175">
            <v>0</v>
          </cell>
          <cell r="CR175">
            <v>1171.3121982842872</v>
          </cell>
          <cell r="CS175">
            <v>1134.5528881064999</v>
          </cell>
          <cell r="DZ175">
            <v>1546.3294655476996</v>
          </cell>
        </row>
        <row r="176">
          <cell r="AB176">
            <v>2158787.463722141</v>
          </cell>
          <cell r="AK176">
            <v>340522.31224749377</v>
          </cell>
          <cell r="BF176">
            <v>198449.74717500334</v>
          </cell>
          <cell r="BI176">
            <v>434008.57353079179</v>
          </cell>
          <cell r="BP176">
            <v>33619.308863072394</v>
          </cell>
          <cell r="CB176">
            <v>222847.08227875549</v>
          </cell>
          <cell r="CI176">
            <v>0</v>
          </cell>
          <cell r="CJ176">
            <v>0</v>
          </cell>
          <cell r="CR176">
            <v>609.65341048713697</v>
          </cell>
          <cell r="CS176">
            <v>594.44433944237619</v>
          </cell>
          <cell r="DZ176">
            <v>2210.4774686191936</v>
          </cell>
        </row>
        <row r="177">
          <cell r="AB177">
            <v>462913.72265450069</v>
          </cell>
          <cell r="AK177">
            <v>67820.950337678005</v>
          </cell>
          <cell r="BF177">
            <v>64173.881685753877</v>
          </cell>
          <cell r="BI177">
            <v>268171.03899244784</v>
          </cell>
          <cell r="BP177">
            <v>9266.3667145316267</v>
          </cell>
          <cell r="CB177">
            <v>136142.46718743152</v>
          </cell>
          <cell r="CI177">
            <v>0</v>
          </cell>
          <cell r="CJ177">
            <v>0</v>
          </cell>
          <cell r="CR177">
            <v>918.00370571102155</v>
          </cell>
          <cell r="CS177">
            <v>894.20998808461104</v>
          </cell>
          <cell r="DZ177">
            <v>389.44593947127254</v>
          </cell>
        </row>
        <row r="178">
          <cell r="AB178">
            <v>3927475.1048945864</v>
          </cell>
          <cell r="AK178">
            <v>697800.41679059633</v>
          </cell>
          <cell r="BF178">
            <v>211861.90234206495</v>
          </cell>
          <cell r="BI178">
            <v>677053.22731865477</v>
          </cell>
          <cell r="BP178">
            <v>75656.878803805215</v>
          </cell>
          <cell r="CB178">
            <v>0</v>
          </cell>
          <cell r="CI178">
            <v>0</v>
          </cell>
          <cell r="CJ178">
            <v>0</v>
          </cell>
          <cell r="CR178">
            <v>856.77366756641595</v>
          </cell>
          <cell r="CS178">
            <v>832.58462708193565</v>
          </cell>
          <cell r="DZ178">
            <v>3326.7685902718863</v>
          </cell>
        </row>
        <row r="179">
          <cell r="AB179">
            <v>1553041.1913315291</v>
          </cell>
          <cell r="AK179">
            <v>405666.75900032412</v>
          </cell>
          <cell r="BF179">
            <v>722344.50517160958</v>
          </cell>
          <cell r="BI179">
            <v>719161.74490032485</v>
          </cell>
          <cell r="BP179">
            <v>22135.805391854676</v>
          </cell>
          <cell r="CB179">
            <v>0</v>
          </cell>
          <cell r="CI179">
            <v>0</v>
          </cell>
          <cell r="CJ179">
            <v>0</v>
          </cell>
          <cell r="CR179">
            <v>1369.8731812813005</v>
          </cell>
          <cell r="CS179">
            <v>1329.7431528297127</v>
          </cell>
          <cell r="DZ179">
            <v>639.43084592238858</v>
          </cell>
        </row>
        <row r="180">
          <cell r="AB180">
            <v>2914116.6545504034</v>
          </cell>
          <cell r="AK180">
            <v>499113.31023895455</v>
          </cell>
          <cell r="BF180">
            <v>82432.503876394898</v>
          </cell>
          <cell r="BI180">
            <v>523413.97596149234</v>
          </cell>
          <cell r="BP180">
            <v>53311.956284739477</v>
          </cell>
          <cell r="CB180">
            <v>0</v>
          </cell>
          <cell r="CI180">
            <v>0</v>
          </cell>
          <cell r="CJ180">
            <v>0</v>
          </cell>
          <cell r="CR180">
            <v>909.85732483820084</v>
          </cell>
          <cell r="CS180">
            <v>885.39034874442746</v>
          </cell>
          <cell r="DZ180">
            <v>2442.577602824209</v>
          </cell>
        </row>
        <row r="181">
          <cell r="AB181">
            <v>1129325.8498453186</v>
          </cell>
          <cell r="AK181">
            <v>155659.02066566193</v>
          </cell>
          <cell r="BF181">
            <v>159704.98676551794</v>
          </cell>
          <cell r="BI181">
            <v>156641.42354729868</v>
          </cell>
          <cell r="BP181">
            <v>18879.948241073034</v>
          </cell>
          <cell r="CB181">
            <v>31809.130271678325</v>
          </cell>
          <cell r="CI181">
            <v>0</v>
          </cell>
          <cell r="CJ181">
            <v>0</v>
          </cell>
          <cell r="CR181">
            <v>653.58589413914865</v>
          </cell>
          <cell r="CS181">
            <v>637.56674755060772</v>
          </cell>
          <cell r="DZ181">
            <v>1178.5863957683246</v>
          </cell>
        </row>
        <row r="182">
          <cell r="AB182">
            <v>743914.30619255162</v>
          </cell>
          <cell r="AK182">
            <v>67779.535104098977</v>
          </cell>
          <cell r="BF182">
            <v>100491.74445171941</v>
          </cell>
          <cell r="BI182">
            <v>245666.67942511095</v>
          </cell>
          <cell r="BP182">
            <v>14553.357683283697</v>
          </cell>
          <cell r="CB182">
            <v>16715.730539385113</v>
          </cell>
          <cell r="CI182">
            <v>0</v>
          </cell>
          <cell r="CJ182">
            <v>0</v>
          </cell>
          <cell r="CR182">
            <v>632.33902722335552</v>
          </cell>
          <cell r="CS182">
            <v>616.73086337749794</v>
          </cell>
          <cell r="DZ182">
            <v>932.41958676300533</v>
          </cell>
        </row>
        <row r="183">
          <cell r="AB183">
            <v>258130.57287505479</v>
          </cell>
          <cell r="AK183">
            <v>40170.376760197782</v>
          </cell>
          <cell r="BF183">
            <v>34071.433965889577</v>
          </cell>
          <cell r="BI183">
            <v>70966.676373669208</v>
          </cell>
          <cell r="BP183">
            <v>3355.323611560299</v>
          </cell>
          <cell r="CB183">
            <v>104478.57869038539</v>
          </cell>
          <cell r="CI183">
            <v>0</v>
          </cell>
          <cell r="CJ183">
            <v>0</v>
          </cell>
          <cell r="CR183">
            <v>425.5694880089481</v>
          </cell>
          <cell r="CS183">
            <v>414.65635182266999</v>
          </cell>
          <cell r="DZ183">
            <v>307.45732063521513</v>
          </cell>
        </row>
        <row r="184">
          <cell r="AB184">
            <v>267626.6803707963</v>
          </cell>
          <cell r="AK184">
            <v>16070.532477853529</v>
          </cell>
          <cell r="BF184">
            <v>37433.422311802729</v>
          </cell>
          <cell r="BI184">
            <v>217016.3558711145</v>
          </cell>
          <cell r="BP184">
            <v>4968.6132199841732</v>
          </cell>
          <cell r="CB184">
            <v>142980.26184600234</v>
          </cell>
          <cell r="CI184">
            <v>0</v>
          </cell>
          <cell r="CJ184">
            <v>0</v>
          </cell>
          <cell r="CR184">
            <v>537.69726706826032</v>
          </cell>
          <cell r="CS184">
            <v>524.03687361330356</v>
          </cell>
          <cell r="DZ184">
            <v>363.72401983643095</v>
          </cell>
        </row>
        <row r="185">
          <cell r="AB185">
            <v>6655001.2509808671</v>
          </cell>
          <cell r="AK185">
            <v>1309038.140613684</v>
          </cell>
          <cell r="BF185">
            <v>142173.42134539058</v>
          </cell>
          <cell r="BI185">
            <v>1362669.1237458054</v>
          </cell>
          <cell r="BP185">
            <v>135027.37218577301</v>
          </cell>
          <cell r="CB185">
            <v>177687.85733858868</v>
          </cell>
          <cell r="CI185">
            <v>0</v>
          </cell>
          <cell r="CJ185">
            <v>0</v>
          </cell>
          <cell r="CR185">
            <v>1070.3318256725338</v>
          </cell>
          <cell r="CS185">
            <v>1044.048361106195</v>
          </cell>
          <cell r="DZ185">
            <v>5137.3505895681537</v>
          </cell>
        </row>
        <row r="186">
          <cell r="AB186">
            <v>276898.34744518308</v>
          </cell>
          <cell r="AK186">
            <v>42058.964122483565</v>
          </cell>
          <cell r="BF186">
            <v>23920.179098471475</v>
          </cell>
          <cell r="BI186">
            <v>262739.74181182095</v>
          </cell>
          <cell r="BP186">
            <v>3361.6239358156731</v>
          </cell>
          <cell r="CB186">
            <v>173656.41359861632</v>
          </cell>
          <cell r="CI186">
            <v>0</v>
          </cell>
          <cell r="CJ186">
            <v>0</v>
          </cell>
          <cell r="CR186">
            <v>306.1842608943291</v>
          </cell>
          <cell r="CS186">
            <v>639.16560850218661</v>
          </cell>
          <cell r="DZ186">
            <v>440.08596875236674</v>
          </cell>
        </row>
        <row r="187">
          <cell r="AB187">
            <v>317597.05112579255</v>
          </cell>
          <cell r="AK187">
            <v>59953.179398866312</v>
          </cell>
          <cell r="BF187">
            <v>75132.989042363159</v>
          </cell>
          <cell r="BI187">
            <v>214361.50772459959</v>
          </cell>
          <cell r="BP187">
            <v>8459.8450440761662</v>
          </cell>
          <cell r="CB187">
            <v>0</v>
          </cell>
          <cell r="CI187">
            <v>0</v>
          </cell>
          <cell r="CJ187">
            <v>0</v>
          </cell>
          <cell r="CR187">
            <v>1274.7530356228076</v>
          </cell>
          <cell r="CS187">
            <v>1248.6054376958368</v>
          </cell>
          <cell r="DZ187">
            <v>237.32489913084251</v>
          </cell>
        </row>
        <row r="188">
          <cell r="AB188">
            <v>304956.19279356848</v>
          </cell>
          <cell r="AK188">
            <v>44866.555790067141</v>
          </cell>
          <cell r="BF188">
            <v>3793.4909115886499</v>
          </cell>
          <cell r="BI188">
            <v>136617.86935162972</v>
          </cell>
          <cell r="BP188">
            <v>4059.5953497171145</v>
          </cell>
          <cell r="CB188">
            <v>167505.91831366348</v>
          </cell>
          <cell r="CI188">
            <v>0</v>
          </cell>
          <cell r="CJ188">
            <v>0</v>
          </cell>
          <cell r="CR188">
            <v>630.51860965556705</v>
          </cell>
          <cell r="CS188">
            <v>629.30109800257856</v>
          </cell>
          <cell r="DZ188">
            <v>272.29063363445522</v>
          </cell>
        </row>
        <row r="189">
          <cell r="AB189">
            <v>356830.5353495655</v>
          </cell>
          <cell r="AK189">
            <v>71447.648497837537</v>
          </cell>
          <cell r="BF189">
            <v>41336.688188222157</v>
          </cell>
          <cell r="BI189">
            <v>200976.15179869856</v>
          </cell>
          <cell r="BP189">
            <v>3046.3135317315268</v>
          </cell>
          <cell r="CB189">
            <v>144194.23679465265</v>
          </cell>
          <cell r="CI189">
            <v>0</v>
          </cell>
          <cell r="CJ189">
            <v>0</v>
          </cell>
          <cell r="CR189">
            <v>311.51521109047491</v>
          </cell>
          <cell r="CS189">
            <v>545.70443225324959</v>
          </cell>
          <cell r="DZ189">
            <v>379.80021960820693</v>
          </cell>
        </row>
        <row r="190">
          <cell r="AB190">
            <v>355319.21454045543</v>
          </cell>
          <cell r="AK190">
            <v>205246.437315883</v>
          </cell>
          <cell r="BF190">
            <v>88729.356081223392</v>
          </cell>
          <cell r="BI190">
            <v>127802.37443972247</v>
          </cell>
          <cell r="BP190">
            <v>10457.745179476835</v>
          </cell>
          <cell r="CB190">
            <v>0</v>
          </cell>
          <cell r="CI190">
            <v>0</v>
          </cell>
          <cell r="CJ190">
            <v>0</v>
          </cell>
          <cell r="CR190">
            <v>1257.1303637448204</v>
          </cell>
          <cell r="CS190">
            <v>1228.1037658570124</v>
          </cell>
          <cell r="DZ190">
            <v>346.64305757891901</v>
          </cell>
        </row>
        <row r="191">
          <cell r="AB191">
            <v>308210.83140486386</v>
          </cell>
          <cell r="AK191">
            <v>55831.634456465639</v>
          </cell>
          <cell r="BF191">
            <v>37197.094147751872</v>
          </cell>
          <cell r="BI191">
            <v>125651.6753955372</v>
          </cell>
          <cell r="BP191">
            <v>6916.694600352952</v>
          </cell>
          <cell r="CB191">
            <v>26789.51402644685</v>
          </cell>
          <cell r="CI191">
            <v>0</v>
          </cell>
          <cell r="CJ191">
            <v>0</v>
          </cell>
          <cell r="CR191">
            <v>766.89110143150128</v>
          </cell>
          <cell r="CS191">
            <v>747.97926056115978</v>
          </cell>
          <cell r="DZ191">
            <v>365.73354480790294</v>
          </cell>
        </row>
        <row r="192">
          <cell r="AB192">
            <v>2652093.6059917356</v>
          </cell>
          <cell r="AK192">
            <v>440631.70563412638</v>
          </cell>
          <cell r="BF192">
            <v>346290.70447429275</v>
          </cell>
          <cell r="BI192">
            <v>703400.82372289058</v>
          </cell>
          <cell r="BP192">
            <v>51459.826440382261</v>
          </cell>
          <cell r="CB192">
            <v>0</v>
          </cell>
          <cell r="CI192">
            <v>0</v>
          </cell>
          <cell r="CJ192">
            <v>0</v>
          </cell>
          <cell r="CR192">
            <v>927.28073847716314</v>
          </cell>
          <cell r="CS192">
            <v>904.16773999606858</v>
          </cell>
          <cell r="DZ192">
            <v>2231.5774808196497</v>
          </cell>
        </row>
        <row r="193">
          <cell r="AB193">
            <v>455934.98660056444</v>
          </cell>
          <cell r="AK193">
            <v>88418.084475107142</v>
          </cell>
          <cell r="BF193">
            <v>62151.777141140985</v>
          </cell>
          <cell r="BI193">
            <v>65803.216744218706</v>
          </cell>
          <cell r="BP193">
            <v>8475.4456746280666</v>
          </cell>
          <cell r="CB193">
            <v>0</v>
          </cell>
          <cell r="CI193">
            <v>0</v>
          </cell>
          <cell r="CJ193">
            <v>0</v>
          </cell>
          <cell r="CR193">
            <v>614.25050475278817</v>
          </cell>
          <cell r="CS193">
            <v>603.77507746944866</v>
          </cell>
          <cell r="DZ193">
            <v>565.68127946936636</v>
          </cell>
        </row>
        <row r="194">
          <cell r="AB194">
            <v>160647.44039852542</v>
          </cell>
          <cell r="AK194">
            <v>39737.874982417117</v>
          </cell>
          <cell r="BF194">
            <v>41994.816921312806</v>
          </cell>
          <cell r="BI194">
            <v>21591.125296629078</v>
          </cell>
          <cell r="BP194">
            <v>2884.319823341305</v>
          </cell>
          <cell r="CB194">
            <v>0</v>
          </cell>
          <cell r="CI194">
            <v>14520.996540895561</v>
          </cell>
          <cell r="CJ194">
            <v>0</v>
          </cell>
          <cell r="CR194">
            <v>847.16255820315087</v>
          </cell>
          <cell r="CS194">
            <v>722.10334099381134</v>
          </cell>
          <cell r="DZ194">
            <v>132.62864811715161</v>
          </cell>
        </row>
        <row r="195">
          <cell r="AB195">
            <v>4163102.8939733692</v>
          </cell>
          <cell r="AK195">
            <v>656531.76933562336</v>
          </cell>
          <cell r="BF195">
            <v>347584.3214977957</v>
          </cell>
          <cell r="BI195">
            <v>474061.68471883982</v>
          </cell>
          <cell r="BP195">
            <v>73158.936394623917</v>
          </cell>
          <cell r="CB195">
            <v>72509.562676715665</v>
          </cell>
          <cell r="CI195">
            <v>0</v>
          </cell>
          <cell r="CJ195">
            <v>0</v>
          </cell>
          <cell r="CR195">
            <v>767.60635555850183</v>
          </cell>
          <cell r="CS195">
            <v>749.21479974236479</v>
          </cell>
          <cell r="DZ195">
            <v>3977.8546810288126</v>
          </cell>
        </row>
        <row r="196">
          <cell r="AB196">
            <v>1666610.5203588856</v>
          </cell>
          <cell r="AK196">
            <v>161068.28535312027</v>
          </cell>
          <cell r="BF196">
            <v>155215.27969848135</v>
          </cell>
          <cell r="BI196">
            <v>358079.39264161832</v>
          </cell>
          <cell r="BP196">
            <v>36220.589568090872</v>
          </cell>
          <cell r="CB196">
            <v>0</v>
          </cell>
          <cell r="CI196">
            <v>0</v>
          </cell>
          <cell r="CJ196">
            <v>0</v>
          </cell>
          <cell r="CR196">
            <v>669.56110594025699</v>
          </cell>
          <cell r="CS196">
            <v>656.81038365203653</v>
          </cell>
          <cell r="DZ196">
            <v>2213.4917560764015</v>
          </cell>
        </row>
        <row r="197">
          <cell r="AB197">
            <v>858873.6508774804</v>
          </cell>
          <cell r="AK197">
            <v>232226.55682590307</v>
          </cell>
          <cell r="BF197">
            <v>155895.34824545649</v>
          </cell>
          <cell r="BI197">
            <v>116134.21442564319</v>
          </cell>
          <cell r="BP197">
            <v>14215.722677450378</v>
          </cell>
          <cell r="CB197">
            <v>0</v>
          </cell>
          <cell r="CI197">
            <v>0</v>
          </cell>
          <cell r="CJ197">
            <v>0</v>
          </cell>
          <cell r="CR197">
            <v>517.41346233637353</v>
          </cell>
          <cell r="CS197">
            <v>510.26749442385011</v>
          </cell>
          <cell r="DZ197">
            <v>1125.3339840243168</v>
          </cell>
        </row>
        <row r="198">
          <cell r="AB198">
            <v>2094345.1966841931</v>
          </cell>
          <cell r="AK198">
            <v>237861.78741007482</v>
          </cell>
          <cell r="BF198">
            <v>101940.30107185173</v>
          </cell>
          <cell r="BI198">
            <v>506595.07006838924</v>
          </cell>
          <cell r="BP198">
            <v>32558.679540304009</v>
          </cell>
          <cell r="CB198">
            <v>330391.87097474211</v>
          </cell>
          <cell r="CI198">
            <v>0</v>
          </cell>
          <cell r="CJ198">
            <v>0</v>
          </cell>
          <cell r="CR198">
            <v>636.24795868816602</v>
          </cell>
          <cell r="CS198">
            <v>620.75830559766348</v>
          </cell>
          <cell r="DZ198">
            <v>2101.9631201597058</v>
          </cell>
        </row>
        <row r="199">
          <cell r="AB199">
            <v>26822618.352791321</v>
          </cell>
          <cell r="AK199">
            <v>5993898.7272495581</v>
          </cell>
          <cell r="BF199">
            <v>539220.65350779437</v>
          </cell>
          <cell r="BI199">
            <v>2574484.9140204987</v>
          </cell>
          <cell r="BP199">
            <v>460454.30689821462</v>
          </cell>
          <cell r="CB199">
            <v>0</v>
          </cell>
          <cell r="CI199">
            <v>0</v>
          </cell>
          <cell r="CJ199">
            <v>0</v>
          </cell>
          <cell r="CR199">
            <v>1049.9802868321165</v>
          </cell>
          <cell r="CS199">
            <v>1017.7676808695411</v>
          </cell>
          <cell r="DZ199">
            <v>17874.724621243389</v>
          </cell>
        </row>
        <row r="200">
          <cell r="AB200">
            <v>287178.4620491119</v>
          </cell>
          <cell r="AK200">
            <v>57457.793545692941</v>
          </cell>
          <cell r="BF200">
            <v>14988.140449383558</v>
          </cell>
          <cell r="BI200">
            <v>70068.55960703826</v>
          </cell>
          <cell r="BP200">
            <v>7547.0225189099428</v>
          </cell>
          <cell r="CB200">
            <v>0</v>
          </cell>
          <cell r="CI200">
            <v>29408.77349350891</v>
          </cell>
          <cell r="CJ200">
            <v>0</v>
          </cell>
          <cell r="CR200">
            <v>681.1829123206245</v>
          </cell>
          <cell r="CS200">
            <v>638.82554092604914</v>
          </cell>
          <cell r="DZ200">
            <v>404.91928175160683</v>
          </cell>
        </row>
        <row r="201">
          <cell r="AB201">
            <v>2120468.0537445806</v>
          </cell>
          <cell r="AK201">
            <v>289383.52691276313</v>
          </cell>
          <cell r="BF201">
            <v>99985.096033576017</v>
          </cell>
          <cell r="BI201">
            <v>701684.68361707928</v>
          </cell>
          <cell r="BP201">
            <v>53661.669019757697</v>
          </cell>
          <cell r="CB201">
            <v>0</v>
          </cell>
          <cell r="CI201">
            <v>0</v>
          </cell>
          <cell r="CJ201">
            <v>0</v>
          </cell>
          <cell r="CR201">
            <v>769.33404946892347</v>
          </cell>
          <cell r="CS201">
            <v>749.37840915266565</v>
          </cell>
          <cell r="DZ201">
            <v>3027.3493695225593</v>
          </cell>
        </row>
        <row r="202">
          <cell r="AB202">
            <v>319927.71082958288</v>
          </cell>
          <cell r="AK202">
            <v>62066.719876894451</v>
          </cell>
          <cell r="BF202">
            <v>50684.395082270181</v>
          </cell>
          <cell r="BI202">
            <v>131914.47349150089</v>
          </cell>
          <cell r="BP202">
            <v>9319.9598974363944</v>
          </cell>
          <cell r="CB202">
            <v>0</v>
          </cell>
          <cell r="CI202">
            <v>0</v>
          </cell>
          <cell r="CJ202">
            <v>0</v>
          </cell>
          <cell r="CR202">
            <v>1037.5009160364677</v>
          </cell>
          <cell r="CS202">
            <v>999.27034201911317</v>
          </cell>
          <cell r="DZ202">
            <v>358.70020740775095</v>
          </cell>
        </row>
        <row r="203">
          <cell r="AB203">
            <v>600620.43296938075</v>
          </cell>
          <cell r="AK203">
            <v>140685.0331446511</v>
          </cell>
          <cell r="BF203">
            <v>137079.06124675507</v>
          </cell>
          <cell r="BI203">
            <v>70001.219195896439</v>
          </cell>
          <cell r="BP203">
            <v>9413.3272080984498</v>
          </cell>
          <cell r="CB203">
            <v>0</v>
          </cell>
          <cell r="CI203">
            <v>0</v>
          </cell>
          <cell r="CJ203">
            <v>0</v>
          </cell>
          <cell r="CR203">
            <v>689.01707785654219</v>
          </cell>
          <cell r="CS203">
            <v>682.38789936768364</v>
          </cell>
          <cell r="DZ203">
            <v>558.64794206921442</v>
          </cell>
        </row>
        <row r="204">
          <cell r="AB204">
            <v>690767.96525545814</v>
          </cell>
          <cell r="AK204">
            <v>129373.71786088547</v>
          </cell>
          <cell r="BF204">
            <v>11185.402488427681</v>
          </cell>
          <cell r="BI204">
            <v>150523.16662254132</v>
          </cell>
          <cell r="BP204">
            <v>17612.55843365884</v>
          </cell>
          <cell r="CB204">
            <v>0</v>
          </cell>
          <cell r="CI204">
            <v>0</v>
          </cell>
          <cell r="CJ204">
            <v>0</v>
          </cell>
          <cell r="CR204">
            <v>763.4742757052577</v>
          </cell>
          <cell r="CS204">
            <v>740.26825140292431</v>
          </cell>
          <cell r="DZ204">
            <v>883.99003495053023</v>
          </cell>
        </row>
        <row r="205">
          <cell r="AB205">
            <v>1588329.2114086226</v>
          </cell>
          <cell r="AK205">
            <v>330919.59146768082</v>
          </cell>
          <cell r="BF205">
            <v>122935.97015355676</v>
          </cell>
          <cell r="BI205">
            <v>245411.26848087632</v>
          </cell>
          <cell r="BP205">
            <v>32351.70861518984</v>
          </cell>
          <cell r="CB205">
            <v>0</v>
          </cell>
          <cell r="CI205">
            <v>0</v>
          </cell>
          <cell r="CJ205">
            <v>0</v>
          </cell>
          <cell r="CR205">
            <v>726.87463357369109</v>
          </cell>
          <cell r="CS205">
            <v>704.27621065827873</v>
          </cell>
          <cell r="DZ205">
            <v>1386.5722303156761</v>
          </cell>
        </row>
        <row r="206">
          <cell r="AB206">
            <v>312399.45302220521</v>
          </cell>
          <cell r="AK206">
            <v>43877.171689449671</v>
          </cell>
          <cell r="BF206">
            <v>124915.94757129373</v>
          </cell>
          <cell r="BI206">
            <v>31333.530963530153</v>
          </cell>
          <cell r="BP206">
            <v>5186.1521943331736</v>
          </cell>
          <cell r="CB206">
            <v>0</v>
          </cell>
          <cell r="CI206">
            <v>0</v>
          </cell>
          <cell r="CJ206">
            <v>0</v>
          </cell>
          <cell r="CR206">
            <v>386.78283624278851</v>
          </cell>
          <cell r="CS206">
            <v>388.34271019919368</v>
          </cell>
          <cell r="DZ206">
            <v>563.67175449789443</v>
          </cell>
        </row>
        <row r="207">
          <cell r="AB207">
            <v>556421.67027249292</v>
          </cell>
          <cell r="AK207">
            <v>102656.89433473839</v>
          </cell>
          <cell r="BF207">
            <v>102566.70709688259</v>
          </cell>
          <cell r="BI207">
            <v>95232.72449275096</v>
          </cell>
          <cell r="BP207">
            <v>10737.567731358962</v>
          </cell>
          <cell r="CB207">
            <v>0</v>
          </cell>
          <cell r="CI207">
            <v>0</v>
          </cell>
          <cell r="CJ207">
            <v>0</v>
          </cell>
          <cell r="CR207">
            <v>575.31245137953692</v>
          </cell>
          <cell r="CS207">
            <v>565.8233468508804</v>
          </cell>
          <cell r="DZ207">
            <v>760.60520170214988</v>
          </cell>
        </row>
        <row r="208">
          <cell r="AB208">
            <v>237229.9659981943</v>
          </cell>
          <cell r="AK208">
            <v>67524.422586445507</v>
          </cell>
          <cell r="BF208">
            <v>66327.420182858419</v>
          </cell>
          <cell r="BI208">
            <v>22636.710818178875</v>
          </cell>
          <cell r="BP208">
            <v>3466.4094275796892</v>
          </cell>
          <cell r="CB208">
            <v>27109.819711612072</v>
          </cell>
          <cell r="CI208">
            <v>0</v>
          </cell>
          <cell r="CJ208">
            <v>0</v>
          </cell>
          <cell r="CR208">
            <v>591.87808956708432</v>
          </cell>
          <cell r="CS208">
            <v>576.67994440395159</v>
          </cell>
          <cell r="DZ208">
            <v>228.08108426207136</v>
          </cell>
        </row>
        <row r="209">
          <cell r="AB209">
            <v>1573741.7433639516</v>
          </cell>
          <cell r="AK209">
            <v>293839.96864145697</v>
          </cell>
          <cell r="BF209">
            <v>88744.275374856821</v>
          </cell>
          <cell r="BI209">
            <v>144632.94508599804</v>
          </cell>
          <cell r="BP209">
            <v>32788.125360655911</v>
          </cell>
          <cell r="CB209">
            <v>0</v>
          </cell>
          <cell r="CI209">
            <v>0</v>
          </cell>
          <cell r="CJ209">
            <v>0</v>
          </cell>
          <cell r="CR209">
            <v>641.50929570811104</v>
          </cell>
          <cell r="CS209">
            <v>621.77254747094094</v>
          </cell>
          <cell r="DZ209">
            <v>1946.2249348706264</v>
          </cell>
        </row>
        <row r="210">
          <cell r="AB210">
            <v>494100.08650179964</v>
          </cell>
          <cell r="AK210">
            <v>140577.4025174925</v>
          </cell>
          <cell r="BF210">
            <v>103800.9177659292</v>
          </cell>
          <cell r="BI210">
            <v>93134.448933353458</v>
          </cell>
          <cell r="BP210">
            <v>9534.4475997779755</v>
          </cell>
          <cell r="CB210">
            <v>0</v>
          </cell>
          <cell r="CI210">
            <v>38974.520788801106</v>
          </cell>
          <cell r="CJ210">
            <v>0</v>
          </cell>
          <cell r="CR210">
            <v>900.27139507189293</v>
          </cell>
          <cell r="CS210">
            <v>877.12687029763583</v>
          </cell>
          <cell r="DZ210">
            <v>411.95261915175882</v>
          </cell>
        </row>
        <row r="211">
          <cell r="AB211">
            <v>2309943.4742711047</v>
          </cell>
          <cell r="AK211">
            <v>943824.58925888804</v>
          </cell>
          <cell r="BF211">
            <v>418984.7711178746</v>
          </cell>
          <cell r="BI211">
            <v>254579.92579422158</v>
          </cell>
          <cell r="BP211">
            <v>28167.923994647655</v>
          </cell>
          <cell r="CB211">
            <v>442050.78310171701</v>
          </cell>
          <cell r="CI211">
            <v>0</v>
          </cell>
          <cell r="CJ211">
            <v>0</v>
          </cell>
          <cell r="CR211">
            <v>716.17980991295588</v>
          </cell>
          <cell r="CS211">
            <v>698.57025556970495</v>
          </cell>
          <cell r="DZ211">
            <v>1599.5818772917075</v>
          </cell>
        </row>
        <row r="212">
          <cell r="AB212">
            <v>405809.30274758011</v>
          </cell>
          <cell r="AK212">
            <v>92189.624560309399</v>
          </cell>
          <cell r="BF212">
            <v>90872.341151598826</v>
          </cell>
          <cell r="BI212">
            <v>139741.53886264187</v>
          </cell>
          <cell r="BP212">
            <v>5150.8631099081622</v>
          </cell>
          <cell r="CB212">
            <v>84404.835990353662</v>
          </cell>
          <cell r="CI212">
            <v>0</v>
          </cell>
          <cell r="CJ212">
            <v>0</v>
          </cell>
          <cell r="CR212">
            <v>503.28894699023374</v>
          </cell>
          <cell r="CS212">
            <v>490.53658760669373</v>
          </cell>
          <cell r="DZ212">
            <v>403.91451926587087</v>
          </cell>
        </row>
        <row r="213">
          <cell r="AB213">
            <v>123613.70192010666</v>
          </cell>
          <cell r="AK213">
            <v>18935.206707437559</v>
          </cell>
          <cell r="BF213">
            <v>46018.465567970801</v>
          </cell>
          <cell r="BI213">
            <v>3816.7475483825247</v>
          </cell>
          <cell r="BP213">
            <v>232.48366825594675</v>
          </cell>
          <cell r="CB213">
            <v>53912.901005291526</v>
          </cell>
          <cell r="CI213">
            <v>0</v>
          </cell>
          <cell r="CJ213">
            <v>0</v>
          </cell>
          <cell r="CR213">
            <v>49.864840718227391</v>
          </cell>
          <cell r="CS213">
            <v>48.560546940700419</v>
          </cell>
          <cell r="DZ213">
            <v>178.2448649695659</v>
          </cell>
        </row>
        <row r="214">
          <cell r="AB214">
            <v>1230130.5194338374</v>
          </cell>
          <cell r="AK214">
            <v>419214.16363242193</v>
          </cell>
          <cell r="BF214">
            <v>106488.35170524068</v>
          </cell>
          <cell r="BI214">
            <v>143655.02697613242</v>
          </cell>
          <cell r="BP214">
            <v>27710.269393312326</v>
          </cell>
          <cell r="CB214">
            <v>0</v>
          </cell>
          <cell r="CI214">
            <v>0</v>
          </cell>
          <cell r="CJ214">
            <v>0</v>
          </cell>
          <cell r="CR214">
            <v>1007.6029742131954</v>
          </cell>
          <cell r="CS214">
            <v>977.03278943010025</v>
          </cell>
          <cell r="DZ214">
            <v>1162.5101959965486</v>
          </cell>
        </row>
        <row r="215">
          <cell r="AB215">
            <v>1844440.710676118</v>
          </cell>
          <cell r="AK215">
            <v>421741.92769465275</v>
          </cell>
          <cell r="BF215">
            <v>82995.329495214741</v>
          </cell>
          <cell r="BI215">
            <v>33550.520652684521</v>
          </cell>
          <cell r="BP215">
            <v>33519.937726214412</v>
          </cell>
          <cell r="CB215">
            <v>0</v>
          </cell>
          <cell r="CI215">
            <v>0</v>
          </cell>
          <cell r="CJ215">
            <v>0</v>
          </cell>
          <cell r="CR215">
            <v>681.99681462190006</v>
          </cell>
          <cell r="CS215">
            <v>666.80645580079272</v>
          </cell>
          <cell r="DZ215">
            <v>1960.2916096709305</v>
          </cell>
        </row>
        <row r="216">
          <cell r="AB216">
            <v>403936.44718640368</v>
          </cell>
          <cell r="AK216">
            <v>123203.6462642535</v>
          </cell>
          <cell r="BF216">
            <v>41012.491242050135</v>
          </cell>
          <cell r="BI216">
            <v>31808.161503895444</v>
          </cell>
          <cell r="BP216">
            <v>8651.2674224220846</v>
          </cell>
          <cell r="CB216">
            <v>0</v>
          </cell>
          <cell r="CI216">
            <v>0</v>
          </cell>
          <cell r="CJ216">
            <v>0</v>
          </cell>
          <cell r="CR216">
            <v>687.97197387824519</v>
          </cell>
          <cell r="CS216">
            <v>674.30683417635908</v>
          </cell>
          <cell r="DZ216">
            <v>472.23836829591863</v>
          </cell>
        </row>
        <row r="217">
          <cell r="AB217">
            <v>295367.64199842373</v>
          </cell>
          <cell r="AK217">
            <v>86536.70371771646</v>
          </cell>
          <cell r="BF217">
            <v>99458.994395622853</v>
          </cell>
          <cell r="BI217">
            <v>17797.840921215022</v>
          </cell>
          <cell r="BP217">
            <v>4126.1843465222782</v>
          </cell>
          <cell r="CB217">
            <v>0</v>
          </cell>
          <cell r="CI217">
            <v>27449.667960342151</v>
          </cell>
          <cell r="CJ217">
            <v>0</v>
          </cell>
          <cell r="CR217">
            <v>585.35607480537715</v>
          </cell>
          <cell r="CS217">
            <v>565.82118860348555</v>
          </cell>
          <cell r="DZ217">
            <v>278.31920854887119</v>
          </cell>
        </row>
        <row r="218">
          <cell r="AB218">
            <v>653335.20120247419</v>
          </cell>
          <cell r="AK218">
            <v>161539.94376117119</v>
          </cell>
          <cell r="BF218">
            <v>96255.515980386117</v>
          </cell>
          <cell r="BI218">
            <v>69916.143926725039</v>
          </cell>
          <cell r="BP218">
            <v>12505.114994773374</v>
          </cell>
          <cell r="CB218">
            <v>0</v>
          </cell>
          <cell r="CI218">
            <v>1970.300466510671</v>
          </cell>
          <cell r="CJ218">
            <v>0</v>
          </cell>
          <cell r="CR218">
            <v>789.60320304259199</v>
          </cell>
          <cell r="CS218">
            <v>768.8946475509315</v>
          </cell>
          <cell r="DZ218">
            <v>603.86225392733422</v>
          </cell>
        </row>
        <row r="219">
          <cell r="AB219">
            <v>20714703.747929905</v>
          </cell>
          <cell r="AK219">
            <v>3876542.509864863</v>
          </cell>
          <cell r="BF219">
            <v>1916101.8290305776</v>
          </cell>
          <cell r="BI219">
            <v>3770594.3923710333</v>
          </cell>
          <cell r="BP219">
            <v>255870.19076721816</v>
          </cell>
          <cell r="CB219">
            <v>2014267.3756674118</v>
          </cell>
          <cell r="CI219">
            <v>0</v>
          </cell>
          <cell r="CJ219">
            <v>0</v>
          </cell>
          <cell r="CR219">
            <v>894.82246762612397</v>
          </cell>
          <cell r="CS219">
            <v>873.22852303301727</v>
          </cell>
          <cell r="DZ219">
            <v>11849.163994284614</v>
          </cell>
        </row>
        <row r="220">
          <cell r="AB220">
            <v>17465789.805107832</v>
          </cell>
          <cell r="AK220">
            <v>2833564.3341913405</v>
          </cell>
          <cell r="BF220">
            <v>1026674.1702884368</v>
          </cell>
          <cell r="BI220">
            <v>4706992.78928959</v>
          </cell>
          <cell r="BP220">
            <v>296820.14442134998</v>
          </cell>
          <cell r="CB220">
            <v>929108.05448034406</v>
          </cell>
          <cell r="CI220">
            <v>0</v>
          </cell>
          <cell r="CJ220">
            <v>0</v>
          </cell>
          <cell r="CR220">
            <v>1146.3313109685628</v>
          </cell>
          <cell r="CS220">
            <v>1118.2197411053053</v>
          </cell>
          <cell r="DZ220">
            <v>10558.6470576053</v>
          </cell>
        </row>
        <row r="221">
          <cell r="AB221">
            <v>11455084.721265499</v>
          </cell>
          <cell r="AK221">
            <v>2953821.6403745823</v>
          </cell>
          <cell r="BF221">
            <v>998057.43467960518</v>
          </cell>
          <cell r="BI221">
            <v>3473712.1040902329</v>
          </cell>
          <cell r="BP221">
            <v>246306.03528806972</v>
          </cell>
          <cell r="CB221">
            <v>0</v>
          </cell>
          <cell r="CI221">
            <v>0</v>
          </cell>
          <cell r="CJ221">
            <v>0</v>
          </cell>
          <cell r="CR221">
            <v>1309.0802597788422</v>
          </cell>
          <cell r="CS221">
            <v>1277.6459396557643</v>
          </cell>
          <cell r="DZ221">
            <v>7777.8664020823535</v>
          </cell>
        </row>
        <row r="222">
          <cell r="AB222">
            <v>14734476.780295853</v>
          </cell>
          <cell r="AK222">
            <v>3950837.554515806</v>
          </cell>
          <cell r="BF222">
            <v>707659.31162093778</v>
          </cell>
          <cell r="BI222">
            <v>3280131.2706293878</v>
          </cell>
          <cell r="BP222">
            <v>327258.71729089099</v>
          </cell>
          <cell r="CB222">
            <v>0</v>
          </cell>
          <cell r="CI222">
            <v>368558.9423932028</v>
          </cell>
          <cell r="CJ222">
            <v>0</v>
          </cell>
          <cell r="CR222">
            <v>1483.2946431335345</v>
          </cell>
          <cell r="CS222">
            <v>1284.7665475276413</v>
          </cell>
          <cell r="DZ222">
            <v>8811.7669999046957</v>
          </cell>
        </row>
        <row r="223">
          <cell r="AB223">
            <v>63128422.346807271</v>
          </cell>
          <cell r="AK223">
            <v>10652432.05339524</v>
          </cell>
          <cell r="BF223">
            <v>1464483.8133777808</v>
          </cell>
          <cell r="BI223">
            <v>16876693.815246802</v>
          </cell>
          <cell r="BP223">
            <v>1187861.5107891001</v>
          </cell>
          <cell r="CB223">
            <v>3195758.9334391356</v>
          </cell>
          <cell r="CI223">
            <v>0</v>
          </cell>
          <cell r="CJ223">
            <v>0</v>
          </cell>
          <cell r="CR223">
            <v>1341.5883856663222</v>
          </cell>
          <cell r="CS223">
            <v>1308.7347599190057</v>
          </cell>
          <cell r="DZ223">
            <v>36156.177096712716</v>
          </cell>
        </row>
        <row r="224">
          <cell r="AB224">
            <v>302577.28967469733</v>
          </cell>
          <cell r="AK224">
            <v>62203.326231189909</v>
          </cell>
          <cell r="BF224">
            <v>8672.1017162782864</v>
          </cell>
          <cell r="BI224">
            <v>32649.697392932187</v>
          </cell>
          <cell r="BP224">
            <v>5328.4172454206964</v>
          </cell>
          <cell r="CB224">
            <v>64148.311368449591</v>
          </cell>
          <cell r="CI224">
            <v>0</v>
          </cell>
          <cell r="CJ224">
            <v>0</v>
          </cell>
          <cell r="CR224">
            <v>585.10695387035514</v>
          </cell>
          <cell r="CS224">
            <v>570.81271932393236</v>
          </cell>
          <cell r="DZ224">
            <v>372.76688220805494</v>
          </cell>
        </row>
        <row r="225">
          <cell r="AB225">
            <v>18967.17473951092</v>
          </cell>
          <cell r="AK225">
            <v>38833.117436883935</v>
          </cell>
          <cell r="BF225">
            <v>0</v>
          </cell>
          <cell r="BI225">
            <v>67218.981904665299</v>
          </cell>
          <cell r="BP225">
            <v>3329.1178857255718</v>
          </cell>
          <cell r="CB225">
            <v>0</v>
          </cell>
          <cell r="CI225">
            <v>0</v>
          </cell>
          <cell r="CJ225">
            <v>0</v>
          </cell>
          <cell r="CR225">
            <v>1557.5384239979617</v>
          </cell>
          <cell r="CS225">
            <v>1493.4681262340014</v>
          </cell>
          <cell r="DZ225">
            <v>90.428623716239741</v>
          </cell>
        </row>
        <row r="226">
          <cell r="AB226">
            <v>186265.54149472035</v>
          </cell>
          <cell r="AK226">
            <v>50585.133345219168</v>
          </cell>
          <cell r="BF226">
            <v>33538.730100780769</v>
          </cell>
          <cell r="BI226">
            <v>75347.747354284293</v>
          </cell>
          <cell r="BP226">
            <v>3899.8326438168478</v>
          </cell>
          <cell r="CB226">
            <v>33275.158416578226</v>
          </cell>
          <cell r="CI226">
            <v>0</v>
          </cell>
          <cell r="CJ226">
            <v>0</v>
          </cell>
          <cell r="CR226">
            <v>389.53334328905822</v>
          </cell>
          <cell r="CS226">
            <v>380.0202359842142</v>
          </cell>
          <cell r="DZ226">
            <v>409.94309418028683</v>
          </cell>
        </row>
        <row r="227">
          <cell r="AB227">
            <v>6401037.6495395079</v>
          </cell>
          <cell r="AK227">
            <v>1495767.1509970536</v>
          </cell>
          <cell r="BF227">
            <v>54501.175614473366</v>
          </cell>
          <cell r="BI227">
            <v>2283979.1612944105</v>
          </cell>
          <cell r="BP227">
            <v>147736.58350524312</v>
          </cell>
          <cell r="CB227">
            <v>0</v>
          </cell>
          <cell r="CI227">
            <v>0</v>
          </cell>
          <cell r="CJ227">
            <v>0</v>
          </cell>
          <cell r="CR227">
            <v>1657.1990542711474</v>
          </cell>
          <cell r="CS227">
            <v>1602.2469938253726</v>
          </cell>
          <cell r="DZ227">
            <v>3511.64488764731</v>
          </cell>
        </row>
        <row r="228">
          <cell r="AB228">
            <v>5311963.200982892</v>
          </cell>
          <cell r="AK228">
            <v>1983455.6761768123</v>
          </cell>
          <cell r="BF228">
            <v>184348.99087563614</v>
          </cell>
          <cell r="BI228">
            <v>1044600.7974823751</v>
          </cell>
          <cell r="BP228">
            <v>124858.71430929685</v>
          </cell>
          <cell r="CB228">
            <v>0</v>
          </cell>
          <cell r="CI228">
            <v>146539.66147317598</v>
          </cell>
          <cell r="CJ228">
            <v>0</v>
          </cell>
          <cell r="CR228">
            <v>1205.5004005361629</v>
          </cell>
          <cell r="CS228">
            <v>1174.3401961744707</v>
          </cell>
          <cell r="DZ228">
            <v>4006.9927931151565</v>
          </cell>
        </row>
        <row r="229">
          <cell r="AB229">
            <v>334701.3921467638</v>
          </cell>
          <cell r="AK229">
            <v>133053.00379014824</v>
          </cell>
          <cell r="BF229">
            <v>12349.529797856461</v>
          </cell>
          <cell r="BI229">
            <v>21688.703680925781</v>
          </cell>
          <cell r="BP229">
            <v>8294.0333773426446</v>
          </cell>
          <cell r="CB229">
            <v>0</v>
          </cell>
          <cell r="CI229">
            <v>50144.073862844743</v>
          </cell>
          <cell r="CJ229">
            <v>0</v>
          </cell>
          <cell r="CR229">
            <v>869.39452263235944</v>
          </cell>
          <cell r="CS229">
            <v>793.89325644874361</v>
          </cell>
          <cell r="DZ229">
            <v>368.74783226511096</v>
          </cell>
        </row>
        <row r="230">
          <cell r="AB230">
            <v>191000.08084566711</v>
          </cell>
          <cell r="AK230">
            <v>44121.401921637247</v>
          </cell>
          <cell r="BF230">
            <v>23557.816532744746</v>
          </cell>
          <cell r="BI230">
            <v>17174.761190692891</v>
          </cell>
          <cell r="BP230">
            <v>3877.8873687325004</v>
          </cell>
          <cell r="CB230">
            <v>0</v>
          </cell>
          <cell r="CI230">
            <v>52656.982002176002</v>
          </cell>
          <cell r="CJ230">
            <v>0</v>
          </cell>
          <cell r="CR230">
            <v>668.95467242331426</v>
          </cell>
          <cell r="CS230">
            <v>629.64262696687081</v>
          </cell>
          <cell r="DZ230">
            <v>181.86200991821548</v>
          </cell>
        </row>
        <row r="231">
          <cell r="AB231">
            <v>957902.35709878989</v>
          </cell>
          <cell r="AK231">
            <v>225614.37355087334</v>
          </cell>
          <cell r="BF231">
            <v>61682.734065735734</v>
          </cell>
          <cell r="BI231">
            <v>99842.549859239181</v>
          </cell>
          <cell r="BP231">
            <v>18398.037954041585</v>
          </cell>
          <cell r="CB231">
            <v>64240.730894903652</v>
          </cell>
          <cell r="CI231">
            <v>0</v>
          </cell>
          <cell r="CJ231">
            <v>0</v>
          </cell>
          <cell r="CR231">
            <v>623.57643139019842</v>
          </cell>
          <cell r="CS231">
            <v>608.09812803122429</v>
          </cell>
          <cell r="DZ231">
            <v>1188.6340206256846</v>
          </cell>
        </row>
        <row r="232">
          <cell r="AB232">
            <v>1089677.4203519069</v>
          </cell>
          <cell r="AK232">
            <v>239972.95953567763</v>
          </cell>
          <cell r="BF232">
            <v>73971.530063422528</v>
          </cell>
          <cell r="BI232">
            <v>110028.88885789196</v>
          </cell>
          <cell r="BP232">
            <v>20772.923016771292</v>
          </cell>
          <cell r="CB232">
            <v>0</v>
          </cell>
          <cell r="CI232">
            <v>0</v>
          </cell>
          <cell r="CJ232">
            <v>0</v>
          </cell>
          <cell r="CR232">
            <v>781.09788165934708</v>
          </cell>
          <cell r="CS232">
            <v>756.49971482176488</v>
          </cell>
          <cell r="DZ232">
            <v>997.72914833584514</v>
          </cell>
        </row>
        <row r="233">
          <cell r="AB233">
            <v>933839.87519103684</v>
          </cell>
          <cell r="AK233">
            <v>175211.19701247959</v>
          </cell>
          <cell r="BF233">
            <v>67623.06711012368</v>
          </cell>
          <cell r="BI233">
            <v>476075.94103858055</v>
          </cell>
          <cell r="BP233">
            <v>26553.280352868431</v>
          </cell>
          <cell r="CB233">
            <v>0</v>
          </cell>
          <cell r="CI233">
            <v>0</v>
          </cell>
          <cell r="CJ233">
            <v>0</v>
          </cell>
          <cell r="CR233">
            <v>1322.1888524430342</v>
          </cell>
          <cell r="CS233">
            <v>1277.2480181809492</v>
          </cell>
          <cell r="DZ233">
            <v>718.40517730123793</v>
          </cell>
        </row>
        <row r="234">
          <cell r="AB234">
            <v>587748.53109053965</v>
          </cell>
          <cell r="AK234">
            <v>113755.71697660703</v>
          </cell>
          <cell r="BF234">
            <v>31558.708844423174</v>
          </cell>
          <cell r="BI234">
            <v>135158.5108798157</v>
          </cell>
          <cell r="BP234">
            <v>9910.8293427904046</v>
          </cell>
          <cell r="CB234">
            <v>7075.7769880825654</v>
          </cell>
          <cell r="CI234">
            <v>0</v>
          </cell>
          <cell r="CJ234">
            <v>0</v>
          </cell>
          <cell r="CR234">
            <v>907.29329649983958</v>
          </cell>
          <cell r="CS234">
            <v>888.61175694656731</v>
          </cell>
          <cell r="DZ234">
            <v>530.51459246860645</v>
          </cell>
        </row>
        <row r="235">
          <cell r="AB235">
            <v>278883.45425834687</v>
          </cell>
          <cell r="AK235">
            <v>65656.967517887868</v>
          </cell>
          <cell r="BF235">
            <v>17494.962645376974</v>
          </cell>
          <cell r="BI235">
            <v>46621.302114573235</v>
          </cell>
          <cell r="BP235">
            <v>3626.7720899094015</v>
          </cell>
          <cell r="CB235">
            <v>65174.079254704877</v>
          </cell>
          <cell r="CI235">
            <v>0</v>
          </cell>
          <cell r="CJ235">
            <v>0</v>
          </cell>
          <cell r="CR235">
            <v>689.79158059961344</v>
          </cell>
          <cell r="CS235">
            <v>672.6030972212435</v>
          </cell>
          <cell r="DZ235">
            <v>211.00012200455939</v>
          </cell>
        </row>
        <row r="236">
          <cell r="AB236">
            <v>2034656.711975269</v>
          </cell>
          <cell r="AK236">
            <v>470713.92654286785</v>
          </cell>
          <cell r="BF236">
            <v>224298.84541564708</v>
          </cell>
          <cell r="BI236">
            <v>198299.75380673568</v>
          </cell>
          <cell r="BP236">
            <v>37118.083161153976</v>
          </cell>
          <cell r="CB236">
            <v>0</v>
          </cell>
          <cell r="CI236">
            <v>0</v>
          </cell>
          <cell r="CJ236">
            <v>0</v>
          </cell>
          <cell r="CR236">
            <v>705.23415189011428</v>
          </cell>
          <cell r="CS236">
            <v>690.2282729824085</v>
          </cell>
          <cell r="DZ236">
            <v>2079.858345473514</v>
          </cell>
        </row>
        <row r="237">
          <cell r="AB237">
            <v>2634933.6618521968</v>
          </cell>
          <cell r="AK237">
            <v>525497.32900694595</v>
          </cell>
          <cell r="BF237">
            <v>183013.58650903477</v>
          </cell>
          <cell r="BI237">
            <v>394831.44043702399</v>
          </cell>
          <cell r="BP237">
            <v>49329.839151886292</v>
          </cell>
          <cell r="CB237">
            <v>0</v>
          </cell>
          <cell r="CI237">
            <v>0</v>
          </cell>
          <cell r="CJ237">
            <v>0</v>
          </cell>
          <cell r="CR237">
            <v>851.51257503580689</v>
          </cell>
          <cell r="CS237">
            <v>829.43721079086242</v>
          </cell>
          <cell r="DZ237">
            <v>2378.2728037371053</v>
          </cell>
        </row>
        <row r="238">
          <cell r="AB238">
            <v>2158815.8215834466</v>
          </cell>
          <cell r="AK238">
            <v>502871.59015397599</v>
          </cell>
          <cell r="BF238">
            <v>284704.97932644951</v>
          </cell>
          <cell r="BI238">
            <v>491967.08152039489</v>
          </cell>
          <cell r="BP238">
            <v>41492.837206428056</v>
          </cell>
          <cell r="CB238">
            <v>13619.784348290414</v>
          </cell>
          <cell r="CI238">
            <v>0</v>
          </cell>
          <cell r="CJ238">
            <v>0</v>
          </cell>
          <cell r="CR238">
            <v>934.8489216038181</v>
          </cell>
          <cell r="CS238">
            <v>912.10874274337414</v>
          </cell>
          <cell r="DZ238">
            <v>1824.6486740965709</v>
          </cell>
        </row>
        <row r="239">
          <cell r="AB239">
            <v>2229843.1623055958</v>
          </cell>
          <cell r="AK239">
            <v>464463.45537073893</v>
          </cell>
          <cell r="BF239">
            <v>230304.97163030089</v>
          </cell>
          <cell r="BI239">
            <v>531583.02907631174</v>
          </cell>
          <cell r="BP239">
            <v>38956.366879078691</v>
          </cell>
          <cell r="CB239">
            <v>0</v>
          </cell>
          <cell r="CI239">
            <v>0</v>
          </cell>
          <cell r="CJ239">
            <v>0</v>
          </cell>
          <cell r="CR239">
            <v>805.00496543532051</v>
          </cell>
          <cell r="CS239">
            <v>787.50775750863716</v>
          </cell>
          <cell r="DZ239">
            <v>1733.2152878945951</v>
          </cell>
        </row>
        <row r="240">
          <cell r="AB240">
            <v>88762.4401185264</v>
          </cell>
          <cell r="AK240">
            <v>93979.065697944912</v>
          </cell>
          <cell r="BF240">
            <v>223.3831354181342</v>
          </cell>
          <cell r="BI240">
            <v>221941.72722720884</v>
          </cell>
          <cell r="BP240">
            <v>6374.8892352169014</v>
          </cell>
          <cell r="CB240">
            <v>113369.34900239953</v>
          </cell>
          <cell r="CI240">
            <v>0</v>
          </cell>
          <cell r="CJ240">
            <v>0</v>
          </cell>
          <cell r="CR240">
            <v>2655.9062992919162</v>
          </cell>
          <cell r="CS240">
            <v>2622.0031788968495</v>
          </cell>
          <cell r="DZ240">
            <v>94.447673659183735</v>
          </cell>
        </row>
        <row r="241">
          <cell r="AB241">
            <v>11846327.279576834</v>
          </cell>
          <cell r="AK241">
            <v>3780218.4700856111</v>
          </cell>
          <cell r="BF241">
            <v>2432822.5025753183</v>
          </cell>
          <cell r="BI241">
            <v>4304664.7723128665</v>
          </cell>
          <cell r="BP241">
            <v>249749.19032278229</v>
          </cell>
          <cell r="CB241">
            <v>0</v>
          </cell>
          <cell r="CI241">
            <v>0</v>
          </cell>
          <cell r="CJ241">
            <v>0</v>
          </cell>
          <cell r="CR241">
            <v>1265.4805085045957</v>
          </cell>
          <cell r="CS241">
            <v>1205.8929539253484</v>
          </cell>
          <cell r="DZ241">
            <v>8135.1599420100747</v>
          </cell>
        </row>
        <row r="242">
          <cell r="AB242">
            <v>538186.10115626454</v>
          </cell>
          <cell r="AK242">
            <v>145867.54735819111</v>
          </cell>
          <cell r="BF242">
            <v>0</v>
          </cell>
          <cell r="BI242">
            <v>268353.27317888348</v>
          </cell>
          <cell r="BP242">
            <v>10116.59124984659</v>
          </cell>
          <cell r="CB242">
            <v>184781.23344348092</v>
          </cell>
          <cell r="CI242">
            <v>0</v>
          </cell>
          <cell r="CJ242">
            <v>0</v>
          </cell>
          <cell r="CR242">
            <v>1030.2887849102312</v>
          </cell>
          <cell r="CS242">
            <v>1009.3124526230291</v>
          </cell>
          <cell r="DZ242">
            <v>482.28599315327864</v>
          </cell>
        </row>
        <row r="243">
          <cell r="AB243">
            <v>1868711.257761213</v>
          </cell>
          <cell r="AK243">
            <v>255949.83733760126</v>
          </cell>
          <cell r="BF243">
            <v>70549.049889684495</v>
          </cell>
          <cell r="BI243">
            <v>525736.82969937858</v>
          </cell>
          <cell r="BP243">
            <v>39235.632646247992</v>
          </cell>
          <cell r="CB243">
            <v>0</v>
          </cell>
          <cell r="CI243">
            <v>0</v>
          </cell>
          <cell r="CJ243">
            <v>0</v>
          </cell>
          <cell r="CR243">
            <v>980.58870097373983</v>
          </cell>
          <cell r="CS243">
            <v>948.5689367243134</v>
          </cell>
          <cell r="DZ243">
            <v>1621.6866519778994</v>
          </cell>
        </row>
        <row r="244">
          <cell r="AB244">
            <v>1973059.4948450308</v>
          </cell>
          <cell r="AK244">
            <v>419089.87630298623</v>
          </cell>
          <cell r="BF244">
            <v>119957.16585409704</v>
          </cell>
          <cell r="BI244">
            <v>444180.15869199974</v>
          </cell>
          <cell r="BP244">
            <v>39896.569280229989</v>
          </cell>
          <cell r="CB244">
            <v>0</v>
          </cell>
          <cell r="CI244">
            <v>0</v>
          </cell>
          <cell r="CJ244">
            <v>0</v>
          </cell>
          <cell r="CR244">
            <v>802.01101554780826</v>
          </cell>
          <cell r="CS244">
            <v>779.01793346247189</v>
          </cell>
          <cell r="DZ244">
            <v>1919.0963477557546</v>
          </cell>
        </row>
        <row r="245">
          <cell r="AB245">
            <v>9459292.8800949175</v>
          </cell>
          <cell r="AK245">
            <v>1886196.2022580558</v>
          </cell>
          <cell r="BF245">
            <v>497546.14469609328</v>
          </cell>
          <cell r="BI245">
            <v>1499344.6953383854</v>
          </cell>
          <cell r="BP245">
            <v>192815.35447384149</v>
          </cell>
          <cell r="CB245">
            <v>0</v>
          </cell>
          <cell r="CI245">
            <v>0</v>
          </cell>
          <cell r="CJ245">
            <v>0</v>
          </cell>
          <cell r="CR245">
            <v>872.54551484110118</v>
          </cell>
          <cell r="CS245">
            <v>851.84022316182825</v>
          </cell>
          <cell r="DZ245">
            <v>9130.2767078830057</v>
          </cell>
        </row>
        <row r="246">
          <cell r="AB246">
            <v>9842734.1286659893</v>
          </cell>
          <cell r="AK246">
            <v>2585284.4216952887</v>
          </cell>
          <cell r="BF246">
            <v>225629.13579157536</v>
          </cell>
          <cell r="BI246">
            <v>2724633.7306946539</v>
          </cell>
          <cell r="BP246">
            <v>238531.66051864714</v>
          </cell>
          <cell r="CB246">
            <v>0</v>
          </cell>
          <cell r="CI246">
            <v>0</v>
          </cell>
          <cell r="CJ246">
            <v>0</v>
          </cell>
          <cell r="CR246">
            <v>1156.7152903242809</v>
          </cell>
          <cell r="CS246">
            <v>1125.0723731528137</v>
          </cell>
          <cell r="DZ246">
            <v>8371.6810311523277</v>
          </cell>
        </row>
        <row r="247">
          <cell r="AB247">
            <v>3597019.5495885741</v>
          </cell>
          <cell r="AK247">
            <v>659851.84447850252</v>
          </cell>
          <cell r="BF247">
            <v>350170.69937813625</v>
          </cell>
          <cell r="BI247">
            <v>776196.70341989829</v>
          </cell>
          <cell r="BP247">
            <v>82943.871215390434</v>
          </cell>
          <cell r="CB247">
            <v>0</v>
          </cell>
          <cell r="CI247">
            <v>0</v>
          </cell>
          <cell r="CJ247">
            <v>0</v>
          </cell>
          <cell r="CR247">
            <v>773.89860119975538</v>
          </cell>
          <cell r="CS247">
            <v>756.22814250595025</v>
          </cell>
          <cell r="DZ247">
            <v>4317.4644012075796</v>
          </cell>
        </row>
        <row r="248">
          <cell r="AB248">
            <v>2851205.5089612049</v>
          </cell>
          <cell r="AK248">
            <v>814334.76290428662</v>
          </cell>
          <cell r="BF248">
            <v>425857.25948532362</v>
          </cell>
          <cell r="BI248">
            <v>836543.85335858702</v>
          </cell>
          <cell r="BP248">
            <v>67591.340958570814</v>
          </cell>
          <cell r="CB248">
            <v>0</v>
          </cell>
          <cell r="CI248">
            <v>0</v>
          </cell>
          <cell r="CJ248">
            <v>0</v>
          </cell>
          <cell r="CR248">
            <v>923.79779193772015</v>
          </cell>
          <cell r="CS248">
            <v>905.59777159356656</v>
          </cell>
          <cell r="DZ248">
            <v>2928.8826459204315</v>
          </cell>
        </row>
        <row r="249">
          <cell r="AB249">
            <v>3597181.9723776751</v>
          </cell>
          <cell r="AK249">
            <v>889345.94250452379</v>
          </cell>
          <cell r="BF249">
            <v>95117.169300359397</v>
          </cell>
          <cell r="BI249">
            <v>1804055.5744157552</v>
          </cell>
          <cell r="BP249">
            <v>100647.19717655674</v>
          </cell>
          <cell r="CB249">
            <v>0</v>
          </cell>
          <cell r="CI249">
            <v>0</v>
          </cell>
          <cell r="CJ249">
            <v>0</v>
          </cell>
          <cell r="CR249">
            <v>1392.3052038303533</v>
          </cell>
          <cell r="CS249">
            <v>1347.8525145961244</v>
          </cell>
          <cell r="DZ249">
            <v>3018.3065071509354</v>
          </cell>
        </row>
        <row r="250">
          <cell r="AB250">
            <v>17812576.980163891</v>
          </cell>
          <cell r="AK250">
            <v>4173886.2006818168</v>
          </cell>
          <cell r="BF250">
            <v>605019.32933366555</v>
          </cell>
          <cell r="BI250">
            <v>2931258.0407018503</v>
          </cell>
          <cell r="BP250">
            <v>335036.20581634506</v>
          </cell>
          <cell r="CB250">
            <v>0</v>
          </cell>
          <cell r="CI250">
            <v>0</v>
          </cell>
          <cell r="CJ250">
            <v>0</v>
          </cell>
          <cell r="CR250">
            <v>1025.4247919503503</v>
          </cell>
          <cell r="CS250">
            <v>995.49245735469185</v>
          </cell>
          <cell r="DZ250">
            <v>13480.898271119873</v>
          </cell>
        </row>
        <row r="251">
          <cell r="AB251">
            <v>862906.87765726272</v>
          </cell>
          <cell r="AK251">
            <v>164271.268848623</v>
          </cell>
          <cell r="BF251">
            <v>222047.20916649658</v>
          </cell>
          <cell r="BI251">
            <v>310891.89642020146</v>
          </cell>
          <cell r="BP251">
            <v>17912.245880321847</v>
          </cell>
          <cell r="CB251">
            <v>0</v>
          </cell>
          <cell r="CI251">
            <v>0</v>
          </cell>
          <cell r="CJ251">
            <v>0</v>
          </cell>
          <cell r="CR251">
            <v>722.68637585218119</v>
          </cell>
          <cell r="CS251">
            <v>714.51885264788086</v>
          </cell>
          <cell r="DZ251">
            <v>1055.000610022797</v>
          </cell>
        </row>
        <row r="252">
          <cell r="AB252">
            <v>700080.80634324451</v>
          </cell>
          <cell r="AK252">
            <v>101433.07841188897</v>
          </cell>
          <cell r="BF252">
            <v>102230.35608437996</v>
          </cell>
          <cell r="BI252">
            <v>279444.49623005709</v>
          </cell>
          <cell r="BP252">
            <v>13695.328281061942</v>
          </cell>
          <cell r="CB252">
            <v>100584.38400664751</v>
          </cell>
          <cell r="CI252">
            <v>0</v>
          </cell>
          <cell r="CJ252">
            <v>0</v>
          </cell>
          <cell r="CR252">
            <v>742.01827407729945</v>
          </cell>
          <cell r="CS252">
            <v>723.44822825908329</v>
          </cell>
          <cell r="DZ252">
            <v>737.49566453022192</v>
          </cell>
        </row>
        <row r="253">
          <cell r="AB253">
            <v>1432713.957869458</v>
          </cell>
          <cell r="AK253">
            <v>287979.88427882671</v>
          </cell>
          <cell r="BF253">
            <v>31079.454237851431</v>
          </cell>
          <cell r="BI253">
            <v>385809.60413984663</v>
          </cell>
          <cell r="BP253">
            <v>34440.427985290306</v>
          </cell>
          <cell r="CB253">
            <v>0</v>
          </cell>
          <cell r="CI253">
            <v>0</v>
          </cell>
          <cell r="CJ253">
            <v>0</v>
          </cell>
          <cell r="CR253">
            <v>1000.2473307139062</v>
          </cell>
          <cell r="CS253">
            <v>970.98274451818122</v>
          </cell>
          <cell r="DZ253">
            <v>1318.2483812856283</v>
          </cell>
        </row>
        <row r="254">
          <cell r="AB254">
            <v>1076674.9340291922</v>
          </cell>
          <cell r="AK254">
            <v>330404.77923409006</v>
          </cell>
          <cell r="BF254">
            <v>78475.7039277562</v>
          </cell>
          <cell r="BI254">
            <v>199207.46919281146</v>
          </cell>
          <cell r="BP254">
            <v>20981.886892491799</v>
          </cell>
          <cell r="CB254">
            <v>0</v>
          </cell>
          <cell r="CI254">
            <v>0</v>
          </cell>
          <cell r="CJ254">
            <v>0</v>
          </cell>
          <cell r="CR254">
            <v>915.70089530508892</v>
          </cell>
          <cell r="CS254">
            <v>893.14215781455869</v>
          </cell>
          <cell r="DZ254">
            <v>924.38148687711737</v>
          </cell>
        </row>
        <row r="255">
          <cell r="AB255">
            <v>18052372.406991683</v>
          </cell>
          <cell r="AK255">
            <v>4953431.8647708921</v>
          </cell>
          <cell r="BF255">
            <v>801507.97351584467</v>
          </cell>
          <cell r="BI255">
            <v>2893035.9928663163</v>
          </cell>
          <cell r="BP255">
            <v>359125.94989623595</v>
          </cell>
          <cell r="CB255">
            <v>0</v>
          </cell>
          <cell r="CI255">
            <v>588992.08416578081</v>
          </cell>
          <cell r="CJ255">
            <v>0</v>
          </cell>
          <cell r="CR255">
            <v>1418.9299046671758</v>
          </cell>
          <cell r="CS255">
            <v>1383.5238893619194</v>
          </cell>
          <cell r="DZ255">
            <v>10143.077293504892</v>
          </cell>
        </row>
        <row r="256">
          <cell r="AB256">
            <v>1046542.7605207544</v>
          </cell>
          <cell r="AK256">
            <v>178650.61793377853</v>
          </cell>
          <cell r="BF256">
            <v>93349.577104627635</v>
          </cell>
          <cell r="BI256">
            <v>378872.32204581541</v>
          </cell>
          <cell r="BP256">
            <v>25327.319447641657</v>
          </cell>
          <cell r="CB256">
            <v>0</v>
          </cell>
          <cell r="CI256">
            <v>0</v>
          </cell>
          <cell r="CJ256">
            <v>0</v>
          </cell>
          <cell r="CR256">
            <v>952.6981679363455</v>
          </cell>
          <cell r="CS256">
            <v>930.79497204047539</v>
          </cell>
          <cell r="DZ256">
            <v>1068.062522337365</v>
          </cell>
        </row>
        <row r="257">
          <cell r="AB257">
            <v>1732281.0617720499</v>
          </cell>
          <cell r="AK257">
            <v>446443.49887394981</v>
          </cell>
          <cell r="BF257">
            <v>66486.704752813312</v>
          </cell>
          <cell r="BI257">
            <v>385176.65658496018</v>
          </cell>
          <cell r="BP257">
            <v>34151.261950099091</v>
          </cell>
          <cell r="CB257">
            <v>188181.38228713698</v>
          </cell>
          <cell r="CI257">
            <v>0</v>
          </cell>
          <cell r="CJ257">
            <v>0</v>
          </cell>
          <cell r="CR257">
            <v>778.7564204315546</v>
          </cell>
          <cell r="CS257">
            <v>759.55337637805496</v>
          </cell>
          <cell r="DZ257">
            <v>1778.4295997527149</v>
          </cell>
        </row>
        <row r="258">
          <cell r="AB258">
            <v>3937391.3714825427</v>
          </cell>
          <cell r="AK258">
            <v>906042.42894239828</v>
          </cell>
          <cell r="BF258">
            <v>126451.90191252138</v>
          </cell>
          <cell r="BI258">
            <v>378206.48961295828</v>
          </cell>
          <cell r="BP258">
            <v>80321.841738350675</v>
          </cell>
          <cell r="CB258">
            <v>0</v>
          </cell>
          <cell r="CI258">
            <v>0</v>
          </cell>
          <cell r="CJ258">
            <v>0</v>
          </cell>
          <cell r="CR258">
            <v>798.75458278445774</v>
          </cell>
          <cell r="CS258">
            <v>779.01290196713796</v>
          </cell>
          <cell r="DZ258">
            <v>3962.7832437427728</v>
          </cell>
        </row>
        <row r="259">
          <cell r="AB259">
            <v>2225492.4546230286</v>
          </cell>
          <cell r="AK259">
            <v>434463.72853032709</v>
          </cell>
          <cell r="BF259">
            <v>150888.66254243301</v>
          </cell>
          <cell r="BI259">
            <v>178036.58820235502</v>
          </cell>
          <cell r="BP259">
            <v>40101.994114034875</v>
          </cell>
          <cell r="CB259">
            <v>0</v>
          </cell>
          <cell r="CI259">
            <v>0</v>
          </cell>
          <cell r="CJ259">
            <v>0</v>
          </cell>
          <cell r="CR259">
            <v>740.63701425026977</v>
          </cell>
          <cell r="CS259">
            <v>724.38485858289914</v>
          </cell>
          <cell r="DZ259">
            <v>2098.9488327024978</v>
          </cell>
        </row>
        <row r="260">
          <cell r="AB260">
            <v>824390.87030167249</v>
          </cell>
          <cell r="AK260">
            <v>93480.644102030637</v>
          </cell>
          <cell r="BF260">
            <v>50026.330298322384</v>
          </cell>
          <cell r="BI260">
            <v>266037.68122353725</v>
          </cell>
          <cell r="BP260">
            <v>10507.788790438575</v>
          </cell>
          <cell r="CB260">
            <v>180903.55340390443</v>
          </cell>
          <cell r="CI260">
            <v>0</v>
          </cell>
          <cell r="CJ260">
            <v>0</v>
          </cell>
          <cell r="CR260">
            <v>574.26058862233845</v>
          </cell>
          <cell r="CS260">
            <v>560.42727804490107</v>
          </cell>
          <cell r="DZ260">
            <v>759.60043921641386</v>
          </cell>
        </row>
        <row r="261">
          <cell r="AB261">
            <v>6620472.3170301989</v>
          </cell>
          <cell r="AK261">
            <v>1443864.3587590139</v>
          </cell>
          <cell r="BF261">
            <v>149639.62539600744</v>
          </cell>
          <cell r="BI261">
            <v>1426898.67380263</v>
          </cell>
          <cell r="BP261">
            <v>133409.16691625412</v>
          </cell>
          <cell r="CB261">
            <v>0</v>
          </cell>
          <cell r="CI261">
            <v>0</v>
          </cell>
          <cell r="CJ261">
            <v>0</v>
          </cell>
          <cell r="CR261">
            <v>1113.9200129155424</v>
          </cell>
          <cell r="CS261">
            <v>1082.542825035129</v>
          </cell>
          <cell r="DZ261">
            <v>4863.0504309622265</v>
          </cell>
        </row>
        <row r="262">
          <cell r="AB262">
            <v>814112.74109426572</v>
          </cell>
          <cell r="AK262">
            <v>70643.37547709854</v>
          </cell>
          <cell r="BF262">
            <v>168504.6383211035</v>
          </cell>
          <cell r="BI262">
            <v>282765.70486370666</v>
          </cell>
          <cell r="BP262">
            <v>15714.239185281936</v>
          </cell>
          <cell r="CB262">
            <v>0</v>
          </cell>
          <cell r="CI262">
            <v>0</v>
          </cell>
          <cell r="CJ262">
            <v>0</v>
          </cell>
          <cell r="CR262">
            <v>675.70927551293039</v>
          </cell>
          <cell r="CS262">
            <v>632.76958708076484</v>
          </cell>
          <cell r="DZ262">
            <v>910.31481207681338</v>
          </cell>
        </row>
        <row r="263">
          <cell r="AB263">
            <v>231851.86892435717</v>
          </cell>
          <cell r="AK263">
            <v>49881.984251308626</v>
          </cell>
          <cell r="BF263">
            <v>61355.684543945441</v>
          </cell>
          <cell r="BI263">
            <v>58848.323092646344</v>
          </cell>
          <cell r="BP263">
            <v>4949.5869223233431</v>
          </cell>
          <cell r="CB263">
            <v>0</v>
          </cell>
          <cell r="CI263">
            <v>0</v>
          </cell>
          <cell r="CJ263">
            <v>0</v>
          </cell>
          <cell r="CR263">
            <v>517.40709757806678</v>
          </cell>
          <cell r="CS263">
            <v>509.65081790811132</v>
          </cell>
          <cell r="DZ263">
            <v>377.79069463673494</v>
          </cell>
        </row>
        <row r="264">
          <cell r="AB264">
            <v>145545.44425005841</v>
          </cell>
          <cell r="AK264">
            <v>89229.384525496265</v>
          </cell>
          <cell r="BF264">
            <v>25891.871941844831</v>
          </cell>
          <cell r="BI264">
            <v>35734.309099680097</v>
          </cell>
          <cell r="BP264">
            <v>4231.1509711932395</v>
          </cell>
          <cell r="CB264">
            <v>0</v>
          </cell>
          <cell r="CI264">
            <v>0</v>
          </cell>
          <cell r="CJ264">
            <v>0</v>
          </cell>
          <cell r="CR264">
            <v>1019.4065096766973</v>
          </cell>
          <cell r="CS264">
            <v>996.90751731099363</v>
          </cell>
          <cell r="DZ264">
            <v>159.75723523202353</v>
          </cell>
        </row>
        <row r="265">
          <cell r="AB265">
            <v>895313.5464242663</v>
          </cell>
          <cell r="AK265">
            <v>144513.40344340619</v>
          </cell>
          <cell r="BF265">
            <v>107728.82532177553</v>
          </cell>
          <cell r="BI265">
            <v>213267.20973302762</v>
          </cell>
          <cell r="BP265">
            <v>11263.860119905252</v>
          </cell>
          <cell r="CB265">
            <v>0</v>
          </cell>
          <cell r="CI265">
            <v>0</v>
          </cell>
          <cell r="CJ265">
            <v>0</v>
          </cell>
          <cell r="CR265">
            <v>629.56556400070428</v>
          </cell>
          <cell r="CS265">
            <v>619.5970416259488</v>
          </cell>
          <cell r="DZ265">
            <v>737.49566453022192</v>
          </cell>
        </row>
        <row r="266">
          <cell r="AB266">
            <v>1029764.8918623979</v>
          </cell>
          <cell r="AK266">
            <v>279519.86474600481</v>
          </cell>
          <cell r="BF266">
            <v>213039.92621444198</v>
          </cell>
          <cell r="BI266">
            <v>185088.79730677363</v>
          </cell>
          <cell r="BP266">
            <v>14156.708658258834</v>
          </cell>
          <cell r="CB266">
            <v>0</v>
          </cell>
          <cell r="CI266">
            <v>0</v>
          </cell>
          <cell r="CJ266">
            <v>0</v>
          </cell>
          <cell r="CR266">
            <v>811.82751313266203</v>
          </cell>
          <cell r="CS266">
            <v>791.76987097842232</v>
          </cell>
          <cell r="DZ266">
            <v>806.42237105171137</v>
          </cell>
        </row>
        <row r="267">
          <cell r="AB267">
            <v>554012.7355928889</v>
          </cell>
          <cell r="AK267">
            <v>100267.27681423059</v>
          </cell>
          <cell r="BF267">
            <v>87933.991459944285</v>
          </cell>
          <cell r="BI267">
            <v>173522.82618441177</v>
          </cell>
          <cell r="BP267">
            <v>10847.365301189004</v>
          </cell>
          <cell r="CB267">
            <v>12132.313499092357</v>
          </cell>
          <cell r="CI267">
            <v>0</v>
          </cell>
          <cell r="CJ267">
            <v>0</v>
          </cell>
          <cell r="CR267">
            <v>926.06900648074907</v>
          </cell>
          <cell r="CS267">
            <v>902.44548406384718</v>
          </cell>
          <cell r="DZ267">
            <v>459.17645598135067</v>
          </cell>
        </row>
        <row r="268">
          <cell r="AB268">
            <v>581263.13264576124</v>
          </cell>
          <cell r="AK268">
            <v>114779.24176366978</v>
          </cell>
          <cell r="BF268">
            <v>106045.06558937924</v>
          </cell>
          <cell r="BI268">
            <v>145570.08558246499</v>
          </cell>
          <cell r="BP268">
            <v>5400.300848394374</v>
          </cell>
          <cell r="CB268">
            <v>222094.29075067304</v>
          </cell>
          <cell r="CI268">
            <v>0</v>
          </cell>
          <cell r="CJ268">
            <v>0</v>
          </cell>
          <cell r="CR268">
            <v>393.47606644447791</v>
          </cell>
          <cell r="CS268">
            <v>383.75689122251373</v>
          </cell>
          <cell r="DZ268">
            <v>555.63365461200647</v>
          </cell>
        </row>
        <row r="269">
          <cell r="AB269">
            <v>199495.7879708469</v>
          </cell>
          <cell r="AK269">
            <v>68215.550883412638</v>
          </cell>
          <cell r="BF269">
            <v>109977.87647769995</v>
          </cell>
          <cell r="BI269">
            <v>60647.588512626964</v>
          </cell>
          <cell r="BP269">
            <v>3416.354065914682</v>
          </cell>
          <cell r="CB269">
            <v>0</v>
          </cell>
          <cell r="CI269">
            <v>3310.5573177993283</v>
          </cell>
          <cell r="CJ269">
            <v>0</v>
          </cell>
          <cell r="CR269">
            <v>788.20308552721531</v>
          </cell>
          <cell r="CS269">
            <v>761.24518935603112</v>
          </cell>
          <cell r="DZ269">
            <v>175.23057751235791</v>
          </cell>
        </row>
        <row r="270">
          <cell r="AB270">
            <v>448478.44613898068</v>
          </cell>
          <cell r="AK270">
            <v>102001.13272027348</v>
          </cell>
          <cell r="BF270">
            <v>65291.460994506182</v>
          </cell>
          <cell r="BI270">
            <v>72573.128011822788</v>
          </cell>
          <cell r="BP270">
            <v>8488.5511198841941</v>
          </cell>
          <cell r="CB270">
            <v>0</v>
          </cell>
          <cell r="CI270">
            <v>0</v>
          </cell>
          <cell r="CJ270">
            <v>0</v>
          </cell>
          <cell r="CR270">
            <v>853.10687622140563</v>
          </cell>
          <cell r="CS270">
            <v>837.62593010089904</v>
          </cell>
          <cell r="DZ270">
            <v>377.58974213958771</v>
          </cell>
        </row>
        <row r="271">
          <cell r="AB271">
            <v>653582.97482634801</v>
          </cell>
          <cell r="AK271">
            <v>325585.97708206135</v>
          </cell>
          <cell r="BF271">
            <v>1486.860744099823</v>
          </cell>
          <cell r="BI271">
            <v>255214.26022243578</v>
          </cell>
          <cell r="BP271">
            <v>19915.489551722054</v>
          </cell>
          <cell r="CB271">
            <v>48179.544648960116</v>
          </cell>
          <cell r="CI271">
            <v>0</v>
          </cell>
          <cell r="CJ271">
            <v>0</v>
          </cell>
          <cell r="CR271">
            <v>1537.6876565767793</v>
          </cell>
          <cell r="CS271">
            <v>1499.4967280905539</v>
          </cell>
          <cell r="DZ271">
            <v>521.47173009698247</v>
          </cell>
        </row>
        <row r="272">
          <cell r="AB272">
            <v>1015215.8710347123</v>
          </cell>
          <cell r="AK272">
            <v>134002.14271202459</v>
          </cell>
          <cell r="BF272">
            <v>37222.193245153132</v>
          </cell>
          <cell r="BI272">
            <v>244698.13094972554</v>
          </cell>
          <cell r="BP272">
            <v>15610.787998482539</v>
          </cell>
          <cell r="CB272">
            <v>273212.06837254786</v>
          </cell>
          <cell r="CI272">
            <v>0</v>
          </cell>
          <cell r="CJ272">
            <v>0</v>
          </cell>
          <cell r="CR272">
            <v>513.11637603206577</v>
          </cell>
          <cell r="CS272">
            <v>500.49509720384231</v>
          </cell>
          <cell r="DZ272">
            <v>1236.8626199410126</v>
          </cell>
        </row>
        <row r="273">
          <cell r="AB273">
            <v>105736.63850356909</v>
          </cell>
          <cell r="AK273">
            <v>191046.73811778033</v>
          </cell>
          <cell r="BF273">
            <v>80484.05655948435</v>
          </cell>
          <cell r="BI273">
            <v>43170.983295245664</v>
          </cell>
          <cell r="BP273">
            <v>2197.7999999999997</v>
          </cell>
          <cell r="CB273">
            <v>0</v>
          </cell>
          <cell r="CI273">
            <v>33049.617821345935</v>
          </cell>
          <cell r="CJ273">
            <v>0</v>
          </cell>
          <cell r="CR273">
            <v>84269.971546841771</v>
          </cell>
          <cell r="CS273">
            <v>74338.027594771876</v>
          </cell>
          <cell r="DZ273">
            <v>2.1999999999999997</v>
          </cell>
        </row>
        <row r="274">
          <cell r="AB274">
            <v>544268.89910596167</v>
          </cell>
          <cell r="AK274">
            <v>83089.812830120296</v>
          </cell>
          <cell r="BF274">
            <v>224497.45654257818</v>
          </cell>
          <cell r="BI274">
            <v>111586.41221397664</v>
          </cell>
          <cell r="BP274">
            <v>6147.7291818522763</v>
          </cell>
          <cell r="CB274">
            <v>17479.162863214151</v>
          </cell>
          <cell r="CI274">
            <v>0</v>
          </cell>
          <cell r="CJ274">
            <v>0</v>
          </cell>
          <cell r="CR274">
            <v>431.48237444071901</v>
          </cell>
          <cell r="CS274">
            <v>420.87823321594004</v>
          </cell>
          <cell r="DZ274">
            <v>579.74795426967034</v>
          </cell>
        </row>
        <row r="275">
          <cell r="AB275">
            <v>503189.48525762465</v>
          </cell>
          <cell r="AK275">
            <v>101931.52489271888</v>
          </cell>
          <cell r="BF275">
            <v>62747.422272761374</v>
          </cell>
          <cell r="BI275">
            <v>207226.68490224716</v>
          </cell>
          <cell r="BP275">
            <v>13128.75024230718</v>
          </cell>
          <cell r="CB275">
            <v>0</v>
          </cell>
          <cell r="CI275">
            <v>0</v>
          </cell>
          <cell r="CJ275">
            <v>0</v>
          </cell>
          <cell r="CR275">
            <v>1081.7505553333156</v>
          </cell>
          <cell r="CS275">
            <v>1055.1994876027102</v>
          </cell>
          <cell r="DZ275">
            <v>515.44315518256656</v>
          </cell>
        </row>
        <row r="276">
          <cell r="AB276">
            <v>955486.69118581444</v>
          </cell>
          <cell r="AK276">
            <v>183127.31356315568</v>
          </cell>
          <cell r="BF276">
            <v>162856.99266458655</v>
          </cell>
          <cell r="BI276">
            <v>120583.44955704831</v>
          </cell>
          <cell r="BP276">
            <v>19176.248434640576</v>
          </cell>
          <cell r="CB276">
            <v>0</v>
          </cell>
          <cell r="CI276">
            <v>2437.1431308805477</v>
          </cell>
          <cell r="CJ276">
            <v>0</v>
          </cell>
          <cell r="CR276">
            <v>711.80809140538224</v>
          </cell>
          <cell r="CS276">
            <v>648.62197446065568</v>
          </cell>
          <cell r="DZ276">
            <v>1068.062522337365</v>
          </cell>
        </row>
        <row r="277">
          <cell r="AB277">
            <v>2789080.43558313</v>
          </cell>
          <cell r="AK277">
            <v>474617.95514525124</v>
          </cell>
          <cell r="BF277">
            <v>272983.60089706088</v>
          </cell>
          <cell r="BI277">
            <v>189201.21053219232</v>
          </cell>
          <cell r="BP277">
            <v>35907.688368614181</v>
          </cell>
          <cell r="CB277">
            <v>0</v>
          </cell>
          <cell r="CI277">
            <v>0</v>
          </cell>
          <cell r="CJ277">
            <v>0</v>
          </cell>
          <cell r="CR277">
            <v>752.94836683221661</v>
          </cell>
          <cell r="CS277">
            <v>731.2653264243778</v>
          </cell>
          <cell r="DZ277">
            <v>1888.9534731836745</v>
          </cell>
        </row>
        <row r="278">
          <cell r="AB278">
            <v>10041085.773410168</v>
          </cell>
          <cell r="AK278">
            <v>1299872.0600167243</v>
          </cell>
          <cell r="BF278">
            <v>571409.71827380767</v>
          </cell>
          <cell r="BI278">
            <v>3029272.3546208455</v>
          </cell>
          <cell r="BP278">
            <v>181134.61744186468</v>
          </cell>
          <cell r="CB278">
            <v>0</v>
          </cell>
          <cell r="CI278">
            <v>0</v>
          </cell>
          <cell r="CJ278">
            <v>0</v>
          </cell>
          <cell r="CR278">
            <v>1154.5138501165079</v>
          </cell>
          <cell r="CS278">
            <v>1117.0034068819139</v>
          </cell>
          <cell r="DZ278">
            <v>6113.9797257035425</v>
          </cell>
        </row>
        <row r="279">
          <cell r="AB279">
            <v>3594334.7108844086</v>
          </cell>
          <cell r="AK279">
            <v>1376510.1450505301</v>
          </cell>
          <cell r="BF279">
            <v>495243.64992054668</v>
          </cell>
          <cell r="BI279">
            <v>779757.24802522361</v>
          </cell>
          <cell r="BP279">
            <v>103284.66407894826</v>
          </cell>
          <cell r="CB279">
            <v>0</v>
          </cell>
          <cell r="CI279">
            <v>26630.693753639935</v>
          </cell>
          <cell r="CJ279">
            <v>0</v>
          </cell>
          <cell r="CR279">
            <v>1241.7592113063727</v>
          </cell>
          <cell r="CS279">
            <v>973.24542878896534</v>
          </cell>
          <cell r="DZ279">
            <v>3282.5590408995026</v>
          </cell>
        </row>
        <row r="280">
          <cell r="AB280">
            <v>26856062.278555404</v>
          </cell>
          <cell r="AK280">
            <v>4657725.0541313272</v>
          </cell>
          <cell r="BF280">
            <v>777968.17956248228</v>
          </cell>
          <cell r="BI280">
            <v>3776828.9062526692</v>
          </cell>
          <cell r="BP280">
            <v>459352.86122189427</v>
          </cell>
          <cell r="CB280">
            <v>0</v>
          </cell>
          <cell r="CI280">
            <v>0</v>
          </cell>
          <cell r="CJ280">
            <v>0</v>
          </cell>
          <cell r="CR280">
            <v>975.60153997940768</v>
          </cell>
          <cell r="CS280">
            <v>950.26209435687804</v>
          </cell>
          <cell r="DZ280">
            <v>19191.365382551841</v>
          </cell>
        </row>
        <row r="281">
          <cell r="AB281">
            <v>11489569.804902945</v>
          </cell>
          <cell r="AK281">
            <v>3229772.3825696483</v>
          </cell>
          <cell r="BF281">
            <v>244846.70326375775</v>
          </cell>
          <cell r="BI281">
            <v>2955163.0332386116</v>
          </cell>
          <cell r="BP281">
            <v>272862.31082614209</v>
          </cell>
          <cell r="CB281">
            <v>0</v>
          </cell>
          <cell r="CI281">
            <v>0</v>
          </cell>
          <cell r="CJ281">
            <v>0</v>
          </cell>
          <cell r="CR281">
            <v>1284.4573521668804</v>
          </cell>
          <cell r="CS281">
            <v>1189.5489807681161</v>
          </cell>
          <cell r="DZ281">
            <v>8454.07155498268</v>
          </cell>
        </row>
        <row r="282">
          <cell r="AB282">
            <v>231063.02733960049</v>
          </cell>
          <cell r="AK282">
            <v>53046.445278344821</v>
          </cell>
          <cell r="BF282">
            <v>66761.437453972714</v>
          </cell>
          <cell r="BI282">
            <v>86895.716522896779</v>
          </cell>
          <cell r="BP282">
            <v>4528.6421846394669</v>
          </cell>
          <cell r="CB282">
            <v>0</v>
          </cell>
          <cell r="CI282">
            <v>13489.547146797289</v>
          </cell>
          <cell r="CJ282">
            <v>0</v>
          </cell>
          <cell r="CR282">
            <v>912.50501406905016</v>
          </cell>
          <cell r="CS282">
            <v>889.41496888806751</v>
          </cell>
          <cell r="DZ282">
            <v>196.12963721566663</v>
          </cell>
        </row>
        <row r="283">
          <cell r="AB283">
            <v>707283.08678101341</v>
          </cell>
          <cell r="AK283">
            <v>99901.686717579229</v>
          </cell>
          <cell r="BF283">
            <v>34349.473477402709</v>
          </cell>
          <cell r="BI283">
            <v>170614.33317952036</v>
          </cell>
          <cell r="BP283">
            <v>8942.736672925701</v>
          </cell>
          <cell r="CB283">
            <v>192020.75607835327</v>
          </cell>
          <cell r="CI283">
            <v>0</v>
          </cell>
          <cell r="CJ283">
            <v>0</v>
          </cell>
          <cell r="CR283">
            <v>608.29734027714278</v>
          </cell>
          <cell r="CS283">
            <v>592.81847264531723</v>
          </cell>
          <cell r="DZ283">
            <v>577.7384292981983</v>
          </cell>
        </row>
        <row r="284">
          <cell r="AB284">
            <v>1102764.0930776708</v>
          </cell>
          <cell r="AK284">
            <v>161403.1183050464</v>
          </cell>
          <cell r="BF284">
            <v>27181.452705418735</v>
          </cell>
          <cell r="BI284">
            <v>348922.5574463231</v>
          </cell>
          <cell r="BP284">
            <v>19786.24622593532</v>
          </cell>
          <cell r="CB284">
            <v>193282.98323092284</v>
          </cell>
          <cell r="CI284">
            <v>0</v>
          </cell>
          <cell r="CJ284">
            <v>0</v>
          </cell>
          <cell r="CR284">
            <v>770.15382425665473</v>
          </cell>
          <cell r="CS284">
            <v>751.06828329857024</v>
          </cell>
          <cell r="DZ284">
            <v>1036.7139327824018</v>
          </cell>
        </row>
        <row r="285">
          <cell r="AB285">
            <v>641709.59836220578</v>
          </cell>
          <cell r="AK285">
            <v>138213.29498688519</v>
          </cell>
          <cell r="BF285">
            <v>117940.42144302168</v>
          </cell>
          <cell r="BI285">
            <v>135352.73534288775</v>
          </cell>
          <cell r="BP285">
            <v>11780.383353412633</v>
          </cell>
          <cell r="CB285">
            <v>0</v>
          </cell>
          <cell r="CI285">
            <v>0</v>
          </cell>
          <cell r="CJ285">
            <v>0</v>
          </cell>
          <cell r="CR285">
            <v>699.57329873945309</v>
          </cell>
          <cell r="CS285">
            <v>676.66939249115876</v>
          </cell>
          <cell r="DZ285">
            <v>633.00036601367822</v>
          </cell>
        </row>
        <row r="286">
          <cell r="AB286">
            <v>157512.80116038889</v>
          </cell>
          <cell r="AK286">
            <v>8095.8309282137416</v>
          </cell>
          <cell r="BF286">
            <v>33075.534805688258</v>
          </cell>
          <cell r="BI286">
            <v>60849.371032588162</v>
          </cell>
          <cell r="BP286">
            <v>3391.3735296803143</v>
          </cell>
          <cell r="CB286">
            <v>0</v>
          </cell>
          <cell r="CI286">
            <v>0</v>
          </cell>
          <cell r="CJ286">
            <v>0</v>
          </cell>
          <cell r="CR286">
            <v>469.33690225315206</v>
          </cell>
          <cell r="CS286">
            <v>464.125660298654</v>
          </cell>
          <cell r="DZ286">
            <v>286.3573084347592</v>
          </cell>
        </row>
        <row r="287">
          <cell r="AB287">
            <v>112662.89645774393</v>
          </cell>
          <cell r="AK287">
            <v>26513.07909880815</v>
          </cell>
          <cell r="BF287">
            <v>23028.977286741403</v>
          </cell>
          <cell r="BI287">
            <v>17290.517345994886</v>
          </cell>
          <cell r="BP287">
            <v>2288.8123787386357</v>
          </cell>
          <cell r="CB287">
            <v>0</v>
          </cell>
          <cell r="CI287">
            <v>0</v>
          </cell>
          <cell r="CJ287">
            <v>0</v>
          </cell>
          <cell r="CR287">
            <v>591.18371943810268</v>
          </cell>
          <cell r="CS287">
            <v>581.95446506868166</v>
          </cell>
          <cell r="DZ287">
            <v>140.6667480030396</v>
          </cell>
        </row>
        <row r="288">
          <cell r="AB288">
            <v>759318.9823877929</v>
          </cell>
          <cell r="AK288">
            <v>180122.1627482427</v>
          </cell>
          <cell r="BF288">
            <v>91726.228097347543</v>
          </cell>
          <cell r="BI288">
            <v>134029.27400895054</v>
          </cell>
          <cell r="BP288">
            <v>13764.559247219076</v>
          </cell>
          <cell r="CB288">
            <v>0</v>
          </cell>
          <cell r="CI288">
            <v>0</v>
          </cell>
          <cell r="CJ288">
            <v>0</v>
          </cell>
          <cell r="CR288">
            <v>678.82978041289027</v>
          </cell>
          <cell r="CS288">
            <v>664.10555347321781</v>
          </cell>
          <cell r="DZ288">
            <v>719.40993978697395</v>
          </cell>
        </row>
        <row r="289">
          <cell r="AB289">
            <v>693099.96314420504</v>
          </cell>
          <cell r="AK289">
            <v>134474.4804735604</v>
          </cell>
          <cell r="BF289">
            <v>17893.016926069671</v>
          </cell>
          <cell r="BI289">
            <v>231666.55488833581</v>
          </cell>
          <cell r="BP289">
            <v>16097.932531838516</v>
          </cell>
          <cell r="CB289">
            <v>19595.821472701966</v>
          </cell>
          <cell r="CI289">
            <v>0</v>
          </cell>
          <cell r="CJ289">
            <v>0</v>
          </cell>
          <cell r="CR289">
            <v>618.00815089087394</v>
          </cell>
          <cell r="CS289">
            <v>600.96386392417935</v>
          </cell>
          <cell r="DZ289">
            <v>944.47673659183727</v>
          </cell>
        </row>
        <row r="290">
          <cell r="AB290">
            <v>5761884.7459639739</v>
          </cell>
          <cell r="AK290">
            <v>1662892.8996314425</v>
          </cell>
          <cell r="BF290">
            <v>70710.422266289548</v>
          </cell>
          <cell r="BI290">
            <v>687939.06601204141</v>
          </cell>
          <cell r="BP290">
            <v>92213.717246776578</v>
          </cell>
          <cell r="CB290">
            <v>0</v>
          </cell>
          <cell r="CI290">
            <v>0</v>
          </cell>
          <cell r="CJ290">
            <v>0</v>
          </cell>
          <cell r="CR290">
            <v>1282.3136886658988</v>
          </cell>
          <cell r="CS290">
            <v>1237.8762988932592</v>
          </cell>
          <cell r="DZ290">
            <v>2800.2730477462242</v>
          </cell>
        </row>
        <row r="291">
          <cell r="AB291">
            <v>0</v>
          </cell>
          <cell r="AK291">
            <v>0</v>
          </cell>
          <cell r="BF291">
            <v>0</v>
          </cell>
          <cell r="BI291">
            <v>0</v>
          </cell>
          <cell r="BP291">
            <v>0</v>
          </cell>
          <cell r="CB291">
            <v>0</v>
          </cell>
          <cell r="CI291">
            <v>0</v>
          </cell>
          <cell r="CJ291">
            <v>0</v>
          </cell>
          <cell r="CR291">
            <v>0</v>
          </cell>
          <cell r="CS291">
            <v>0</v>
          </cell>
          <cell r="DZ291">
            <v>0</v>
          </cell>
        </row>
        <row r="292">
          <cell r="AB292">
            <v>2309739.1255876748</v>
          </cell>
          <cell r="AK292">
            <v>312649.46916547383</v>
          </cell>
          <cell r="BF292">
            <v>192321.05248119854</v>
          </cell>
          <cell r="BI292">
            <v>593743.36778661504</v>
          </cell>
          <cell r="BP292">
            <v>40313.660513558367</v>
          </cell>
          <cell r="CB292">
            <v>0</v>
          </cell>
          <cell r="CI292">
            <v>0</v>
          </cell>
          <cell r="CJ292">
            <v>0</v>
          </cell>
          <cell r="CR292">
            <v>945.82719587456995</v>
          </cell>
          <cell r="CS292">
            <v>926.38866510006778</v>
          </cell>
          <cell r="DZ292">
            <v>1836.7058239254027</v>
          </cell>
        </row>
        <row r="293">
          <cell r="AB293">
            <v>7985799.6091190465</v>
          </cell>
          <cell r="AK293">
            <v>1596926.0575058244</v>
          </cell>
          <cell r="BF293">
            <v>207091.37166258993</v>
          </cell>
          <cell r="BI293">
            <v>1511048.7652078767</v>
          </cell>
          <cell r="BP293">
            <v>151531.68546718021</v>
          </cell>
          <cell r="CB293">
            <v>0</v>
          </cell>
          <cell r="CI293">
            <v>0</v>
          </cell>
          <cell r="CJ293">
            <v>0</v>
          </cell>
          <cell r="CR293">
            <v>1039.0382849476396</v>
          </cell>
          <cell r="CS293">
            <v>1010.7299554666076</v>
          </cell>
          <cell r="DZ293">
            <v>5769.3461930960957</v>
          </cell>
        </row>
        <row r="294">
          <cell r="AB294">
            <v>2552320.2012446783</v>
          </cell>
          <cell r="AK294">
            <v>551584.69174374302</v>
          </cell>
          <cell r="BF294">
            <v>211155.89826315045</v>
          </cell>
          <cell r="BI294">
            <v>276059.71339620929</v>
          </cell>
          <cell r="BP294">
            <v>46893.101463010986</v>
          </cell>
          <cell r="CB294">
            <v>0</v>
          </cell>
          <cell r="CI294">
            <v>0</v>
          </cell>
          <cell r="CJ294">
            <v>0</v>
          </cell>
          <cell r="CR294">
            <v>752.95804901802239</v>
          </cell>
          <cell r="CS294">
            <v>737.2995070475373</v>
          </cell>
          <cell r="DZ294">
            <v>2492.815727111009</v>
          </cell>
        </row>
        <row r="295">
          <cell r="AB295">
            <v>1151152.0059408913</v>
          </cell>
          <cell r="AK295">
            <v>270100.05410766264</v>
          </cell>
          <cell r="BF295">
            <v>105182.31665450003</v>
          </cell>
          <cell r="BI295">
            <v>455748.81927135983</v>
          </cell>
          <cell r="BP295">
            <v>25791.633307647091</v>
          </cell>
          <cell r="CB295">
            <v>0</v>
          </cell>
          <cell r="CI295">
            <v>0</v>
          </cell>
          <cell r="CJ295">
            <v>0</v>
          </cell>
          <cell r="CR295">
            <v>1255.5149913644427</v>
          </cell>
          <cell r="CS295">
            <v>1223.0450626477623</v>
          </cell>
          <cell r="DZ295">
            <v>822.90047581778163</v>
          </cell>
        </row>
        <row r="296">
          <cell r="AB296">
            <v>4071029.9241225603</v>
          </cell>
          <cell r="AK296">
            <v>704658.0014693049</v>
          </cell>
          <cell r="BF296">
            <v>404067.04383236839</v>
          </cell>
          <cell r="BI296">
            <v>2457057.9814578583</v>
          </cell>
          <cell r="BP296">
            <v>112393.24666359278</v>
          </cell>
          <cell r="CB296">
            <v>487624.84023005562</v>
          </cell>
          <cell r="CI296">
            <v>0</v>
          </cell>
          <cell r="CJ296">
            <v>0</v>
          </cell>
          <cell r="CR296">
            <v>1074.1590420373511</v>
          </cell>
          <cell r="CS296">
            <v>1048.1207476779318</v>
          </cell>
          <cell r="DZ296">
            <v>4316.4596387218435</v>
          </cell>
        </row>
        <row r="297">
          <cell r="AB297">
            <v>1552459.1294099137</v>
          </cell>
          <cell r="AK297">
            <v>218315.28455408709</v>
          </cell>
          <cell r="BF297">
            <v>89133.719035330651</v>
          </cell>
          <cell r="BI297">
            <v>445477.43363758194</v>
          </cell>
          <cell r="BP297">
            <v>26025.106793196817</v>
          </cell>
          <cell r="CB297">
            <v>203873.565689157</v>
          </cell>
          <cell r="CI297">
            <v>0</v>
          </cell>
          <cell r="CJ297">
            <v>0</v>
          </cell>
          <cell r="CR297">
            <v>636.86810185851925</v>
          </cell>
          <cell r="CS297">
            <v>621.08397627782847</v>
          </cell>
          <cell r="DZ297">
            <v>1648.8152390927712</v>
          </cell>
        </row>
        <row r="298">
          <cell r="AB298">
            <v>4469193.1850709757</v>
          </cell>
          <cell r="AK298">
            <v>410073.58507611888</v>
          </cell>
          <cell r="BF298">
            <v>489472.74778846273</v>
          </cell>
          <cell r="BI298">
            <v>1583035.3326963088</v>
          </cell>
          <cell r="BP298">
            <v>113931.38637381699</v>
          </cell>
          <cell r="CB298">
            <v>0</v>
          </cell>
          <cell r="CI298">
            <v>0</v>
          </cell>
          <cell r="CJ298">
            <v>0</v>
          </cell>
          <cell r="CR298">
            <v>698.73302053906332</v>
          </cell>
          <cell r="CS298">
            <v>683.60077512817554</v>
          </cell>
          <cell r="DZ298">
            <v>6578.1799941135732</v>
          </cell>
        </row>
        <row r="299">
          <cell r="AB299">
            <v>365858.31977453001</v>
          </cell>
          <cell r="AK299">
            <v>102212.32950605427</v>
          </cell>
          <cell r="BF299">
            <v>22408.543174946131</v>
          </cell>
          <cell r="BI299">
            <v>71821.828439536068</v>
          </cell>
          <cell r="BP299">
            <v>5498.2431721593957</v>
          </cell>
          <cell r="CB299">
            <v>60234.676292645454</v>
          </cell>
          <cell r="CI299">
            <v>0</v>
          </cell>
          <cell r="CJ299">
            <v>0</v>
          </cell>
          <cell r="CR299">
            <v>393.44676412632646</v>
          </cell>
          <cell r="CS299">
            <v>383.79564951694704</v>
          </cell>
          <cell r="DZ299">
            <v>569.70032941231034</v>
          </cell>
        </row>
        <row r="300">
          <cell r="AB300">
            <v>6664952.5619449522</v>
          </cell>
          <cell r="AK300">
            <v>1774372.5508295828</v>
          </cell>
          <cell r="BF300">
            <v>203720.83904194122</v>
          </cell>
          <cell r="BI300">
            <v>1916237.3396486167</v>
          </cell>
          <cell r="BP300">
            <v>151861.8466079621</v>
          </cell>
          <cell r="CB300">
            <v>0</v>
          </cell>
          <cell r="CI300">
            <v>0</v>
          </cell>
          <cell r="CJ300">
            <v>0</v>
          </cell>
          <cell r="CR300">
            <v>1225.0144167781607</v>
          </cell>
          <cell r="CS300">
            <v>1187.9811538166584</v>
          </cell>
          <cell r="DZ300">
            <v>4952.47429219273</v>
          </cell>
        </row>
        <row r="301">
          <cell r="AB301">
            <v>3490581.6116068992</v>
          </cell>
          <cell r="AK301">
            <v>572426.9776428421</v>
          </cell>
          <cell r="BF301">
            <v>113285.58493745772</v>
          </cell>
          <cell r="BI301">
            <v>837284.24598682986</v>
          </cell>
          <cell r="BP301">
            <v>70965.184823093383</v>
          </cell>
          <cell r="CB301">
            <v>0</v>
          </cell>
          <cell r="CI301">
            <v>108083.36425187439</v>
          </cell>
          <cell r="CJ301">
            <v>0</v>
          </cell>
          <cell r="CR301">
            <v>1590.4706420008758</v>
          </cell>
          <cell r="CS301">
            <v>1339.9278253483778</v>
          </cell>
          <cell r="DZ301">
            <v>1785.462937152867</v>
          </cell>
        </row>
        <row r="302">
          <cell r="AB302">
            <v>197411.88658330153</v>
          </cell>
          <cell r="AK302">
            <v>47037.852045190833</v>
          </cell>
          <cell r="BF302">
            <v>30294.907124287114</v>
          </cell>
          <cell r="BI302">
            <v>18780.224684223842</v>
          </cell>
          <cell r="BP302">
            <v>3097.0096460724048</v>
          </cell>
          <cell r="CB302">
            <v>0</v>
          </cell>
          <cell r="CI302">
            <v>0</v>
          </cell>
          <cell r="CJ302">
            <v>0</v>
          </cell>
          <cell r="CR302">
            <v>474.8068214983391</v>
          </cell>
          <cell r="CS302">
            <v>468.25936490602078</v>
          </cell>
          <cell r="DZ302">
            <v>263.24777126283124</v>
          </cell>
        </row>
        <row r="303">
          <cell r="AB303">
            <v>806495.11772682436</v>
          </cell>
          <cell r="AK303">
            <v>575131.89103953866</v>
          </cell>
          <cell r="BF303">
            <v>1826738.9225077606</v>
          </cell>
          <cell r="BI303">
            <v>0</v>
          </cell>
          <cell r="BP303">
            <v>0</v>
          </cell>
          <cell r="CB303">
            <v>0</v>
          </cell>
          <cell r="CI303">
            <v>0</v>
          </cell>
          <cell r="CJ303">
            <v>0</v>
          </cell>
          <cell r="CR303">
            <v>0</v>
          </cell>
          <cell r="CS303">
            <v>0</v>
          </cell>
          <cell r="DZ303">
            <v>0</v>
          </cell>
        </row>
        <row r="304">
          <cell r="AB304">
            <v>5489981.6095636385</v>
          </cell>
          <cell r="AK304">
            <v>16557033.244448151</v>
          </cell>
          <cell r="BF304">
            <v>21101513.441614106</v>
          </cell>
          <cell r="BI304">
            <v>0</v>
          </cell>
          <cell r="BP304">
            <v>0</v>
          </cell>
          <cell r="CB304">
            <v>0</v>
          </cell>
          <cell r="CI304">
            <v>0</v>
          </cell>
          <cell r="CJ304">
            <v>0</v>
          </cell>
          <cell r="CR304">
            <v>0</v>
          </cell>
          <cell r="CS304">
            <v>0</v>
          </cell>
          <cell r="DZ304">
            <v>0</v>
          </cell>
        </row>
        <row r="305">
          <cell r="AB305">
            <v>4829432.0992499162</v>
          </cell>
          <cell r="AK305">
            <v>9104443.5387791656</v>
          </cell>
          <cell r="BF305">
            <v>13972684.902756894</v>
          </cell>
          <cell r="BI305">
            <v>0</v>
          </cell>
          <cell r="BP305">
            <v>0</v>
          </cell>
          <cell r="CB305">
            <v>0</v>
          </cell>
          <cell r="CI305">
            <v>0</v>
          </cell>
          <cell r="CJ305">
            <v>0</v>
          </cell>
          <cell r="CR305">
            <v>0</v>
          </cell>
          <cell r="CS305">
            <v>0</v>
          </cell>
          <cell r="DZ305">
            <v>0</v>
          </cell>
        </row>
        <row r="306">
          <cell r="AB306">
            <v>0</v>
          </cell>
          <cell r="AK306">
            <v>0</v>
          </cell>
          <cell r="BF306">
            <v>0</v>
          </cell>
          <cell r="BI306">
            <v>0</v>
          </cell>
          <cell r="BP306">
            <v>0</v>
          </cell>
          <cell r="CB306">
            <v>0</v>
          </cell>
          <cell r="CI306">
            <v>0</v>
          </cell>
          <cell r="CJ306">
            <v>0</v>
          </cell>
          <cell r="CR306">
            <v>0</v>
          </cell>
          <cell r="CS306">
            <v>0</v>
          </cell>
          <cell r="DZ306">
            <v>0</v>
          </cell>
        </row>
        <row r="307">
          <cell r="AB307">
            <v>0</v>
          </cell>
          <cell r="AK307">
            <v>0</v>
          </cell>
          <cell r="BF307">
            <v>0</v>
          </cell>
          <cell r="BI307">
            <v>0</v>
          </cell>
          <cell r="BP307">
            <v>0</v>
          </cell>
          <cell r="CB307">
            <v>0</v>
          </cell>
          <cell r="CI307">
            <v>0</v>
          </cell>
          <cell r="CJ307">
            <v>0</v>
          </cell>
          <cell r="CR307">
            <v>0</v>
          </cell>
          <cell r="CS307">
            <v>0</v>
          </cell>
          <cell r="DZ307">
            <v>0</v>
          </cell>
        </row>
        <row r="308">
          <cell r="AB308">
            <v>0</v>
          </cell>
          <cell r="AK308">
            <v>0</v>
          </cell>
          <cell r="BF308">
            <v>0</v>
          </cell>
          <cell r="BI308">
            <v>0</v>
          </cell>
          <cell r="BP308">
            <v>0</v>
          </cell>
          <cell r="CB308">
            <v>0</v>
          </cell>
          <cell r="CI308">
            <v>0</v>
          </cell>
          <cell r="CJ308">
            <v>0</v>
          </cell>
          <cell r="CR308">
            <v>0</v>
          </cell>
          <cell r="CS308">
            <v>0</v>
          </cell>
          <cell r="DZ308">
            <v>0</v>
          </cell>
        </row>
        <row r="309">
          <cell r="AB309">
            <v>0</v>
          </cell>
          <cell r="AK309">
            <v>0</v>
          </cell>
          <cell r="BF309">
            <v>0</v>
          </cell>
          <cell r="BI309">
            <v>0</v>
          </cell>
          <cell r="BP309">
            <v>0</v>
          </cell>
          <cell r="CB309">
            <v>0</v>
          </cell>
          <cell r="CI309">
            <v>0</v>
          </cell>
          <cell r="CJ309">
            <v>0</v>
          </cell>
          <cell r="CR309">
            <v>0</v>
          </cell>
          <cell r="CS309">
            <v>0</v>
          </cell>
          <cell r="DZ309">
            <v>0</v>
          </cell>
        </row>
        <row r="310">
          <cell r="AB310">
            <v>0</v>
          </cell>
          <cell r="AK310">
            <v>0</v>
          </cell>
          <cell r="BF310">
            <v>0</v>
          </cell>
          <cell r="BI310">
            <v>0</v>
          </cell>
          <cell r="BP310">
            <v>0</v>
          </cell>
          <cell r="CB310">
            <v>0</v>
          </cell>
          <cell r="CI310">
            <v>0</v>
          </cell>
          <cell r="CJ310">
            <v>0</v>
          </cell>
          <cell r="CR310">
            <v>0</v>
          </cell>
          <cell r="CS310">
            <v>0</v>
          </cell>
          <cell r="DZ310">
            <v>0</v>
          </cell>
        </row>
        <row r="311">
          <cell r="AB311">
            <v>0</v>
          </cell>
          <cell r="AK311">
            <v>0</v>
          </cell>
          <cell r="BF311">
            <v>0</v>
          </cell>
          <cell r="BI311">
            <v>0</v>
          </cell>
          <cell r="BP311">
            <v>0</v>
          </cell>
          <cell r="CB311">
            <v>0</v>
          </cell>
          <cell r="CI311">
            <v>0</v>
          </cell>
          <cell r="CJ311">
            <v>0</v>
          </cell>
          <cell r="CR311">
            <v>0</v>
          </cell>
          <cell r="CS311">
            <v>0</v>
          </cell>
          <cell r="DZ311">
            <v>0</v>
          </cell>
        </row>
        <row r="312">
          <cell r="AB312">
            <v>218871.60711970003</v>
          </cell>
          <cell r="AK312">
            <v>463479.94446672796</v>
          </cell>
          <cell r="BF312">
            <v>473518.58242882648</v>
          </cell>
          <cell r="BI312">
            <v>0</v>
          </cell>
          <cell r="BP312">
            <v>0</v>
          </cell>
          <cell r="CB312">
            <v>0</v>
          </cell>
          <cell r="CI312">
            <v>0</v>
          </cell>
          <cell r="CJ312">
            <v>0</v>
          </cell>
          <cell r="CR312">
            <v>0</v>
          </cell>
          <cell r="CS312">
            <v>0</v>
          </cell>
          <cell r="DZ312">
            <v>0</v>
          </cell>
        </row>
        <row r="313">
          <cell r="AB313">
            <v>0</v>
          </cell>
          <cell r="AK313">
            <v>0</v>
          </cell>
          <cell r="BF313">
            <v>0</v>
          </cell>
          <cell r="BI313">
            <v>0</v>
          </cell>
          <cell r="BP313">
            <v>0</v>
          </cell>
          <cell r="CB313">
            <v>0</v>
          </cell>
          <cell r="CI313">
            <v>0</v>
          </cell>
          <cell r="CJ313">
            <v>0</v>
          </cell>
          <cell r="CR313">
            <v>0</v>
          </cell>
          <cell r="CS313">
            <v>0</v>
          </cell>
          <cell r="DZ313">
            <v>0</v>
          </cell>
        </row>
        <row r="314">
          <cell r="AB314">
            <v>0</v>
          </cell>
          <cell r="AK314">
            <v>0</v>
          </cell>
          <cell r="BF314">
            <v>0</v>
          </cell>
          <cell r="BI314">
            <v>0</v>
          </cell>
          <cell r="BP314">
            <v>0</v>
          </cell>
          <cell r="CB314">
            <v>0</v>
          </cell>
          <cell r="CI314">
            <v>0</v>
          </cell>
          <cell r="CJ314">
            <v>0</v>
          </cell>
          <cell r="CR314">
            <v>0</v>
          </cell>
          <cell r="CS314">
            <v>0</v>
          </cell>
          <cell r="DZ314">
            <v>0</v>
          </cell>
        </row>
        <row r="315">
          <cell r="AB315">
            <v>436550.59799879993</v>
          </cell>
          <cell r="AK315">
            <v>231819.44436347199</v>
          </cell>
          <cell r="BF315">
            <v>682164.43599282217</v>
          </cell>
          <cell r="BI315">
            <v>0</v>
          </cell>
          <cell r="BP315">
            <v>0</v>
          </cell>
          <cell r="CB315">
            <v>0</v>
          </cell>
          <cell r="CI315">
            <v>0</v>
          </cell>
          <cell r="CJ315">
            <v>0</v>
          </cell>
          <cell r="CR315">
            <v>0</v>
          </cell>
          <cell r="CS315">
            <v>0</v>
          </cell>
          <cell r="DZ315">
            <v>0</v>
          </cell>
        </row>
        <row r="316">
          <cell r="AB316">
            <v>1530444.7566845</v>
          </cell>
          <cell r="AK316">
            <v>685867.75524763996</v>
          </cell>
          <cell r="BF316">
            <v>2665468.2316490188</v>
          </cell>
          <cell r="BI316">
            <v>0</v>
          </cell>
          <cell r="BP316">
            <v>0</v>
          </cell>
          <cell r="CB316">
            <v>0</v>
          </cell>
          <cell r="CI316">
            <v>0</v>
          </cell>
          <cell r="CJ316">
            <v>0</v>
          </cell>
          <cell r="CR316">
            <v>0</v>
          </cell>
          <cell r="CS316">
            <v>0</v>
          </cell>
          <cell r="DZ316">
            <v>0</v>
          </cell>
        </row>
        <row r="317">
          <cell r="AB317">
            <v>0</v>
          </cell>
          <cell r="AK317">
            <v>0</v>
          </cell>
          <cell r="BF317">
            <v>0</v>
          </cell>
          <cell r="BI317">
            <v>0</v>
          </cell>
          <cell r="BP317">
            <v>0</v>
          </cell>
          <cell r="CB317">
            <v>0</v>
          </cell>
          <cell r="CI317">
            <v>0</v>
          </cell>
          <cell r="CJ317">
            <v>0</v>
          </cell>
          <cell r="CR317">
            <v>0</v>
          </cell>
          <cell r="CS317">
            <v>0</v>
          </cell>
          <cell r="DZ317">
            <v>0</v>
          </cell>
        </row>
        <row r="318">
          <cell r="AB318">
            <v>0</v>
          </cell>
          <cell r="AK318">
            <v>0</v>
          </cell>
          <cell r="BF318">
            <v>0</v>
          </cell>
          <cell r="BI318">
            <v>0</v>
          </cell>
          <cell r="BP318">
            <v>0</v>
          </cell>
          <cell r="CB318">
            <v>0</v>
          </cell>
          <cell r="CI318">
            <v>0</v>
          </cell>
          <cell r="CJ318">
            <v>0</v>
          </cell>
          <cell r="CR318">
            <v>0</v>
          </cell>
          <cell r="CS318">
            <v>0</v>
          </cell>
          <cell r="DZ318">
            <v>0</v>
          </cell>
        </row>
        <row r="319">
          <cell r="AB319">
            <v>172280.57954987563</v>
          </cell>
          <cell r="AK319">
            <v>129036.46706726964</v>
          </cell>
          <cell r="BF319">
            <v>140206.34953804268</v>
          </cell>
          <cell r="BI319">
            <v>0</v>
          </cell>
          <cell r="BP319">
            <v>0</v>
          </cell>
          <cell r="CB319">
            <v>0</v>
          </cell>
          <cell r="CI319">
            <v>0</v>
          </cell>
          <cell r="CJ319">
            <v>0</v>
          </cell>
          <cell r="CR319">
            <v>0</v>
          </cell>
          <cell r="CS319">
            <v>0</v>
          </cell>
          <cell r="DZ319">
            <v>0</v>
          </cell>
        </row>
        <row r="320">
          <cell r="AB320">
            <v>0</v>
          </cell>
          <cell r="AK320">
            <v>0</v>
          </cell>
          <cell r="BF320">
            <v>0</v>
          </cell>
          <cell r="BI320">
            <v>0</v>
          </cell>
          <cell r="BP320">
            <v>0</v>
          </cell>
          <cell r="CB320">
            <v>0</v>
          </cell>
          <cell r="CI320">
            <v>0</v>
          </cell>
          <cell r="CJ320">
            <v>0</v>
          </cell>
          <cell r="CR320">
            <v>0</v>
          </cell>
          <cell r="CS320">
            <v>0</v>
          </cell>
          <cell r="DZ320">
            <v>0</v>
          </cell>
        </row>
        <row r="321">
          <cell r="AB321">
            <v>0</v>
          </cell>
          <cell r="AK321">
            <v>0</v>
          </cell>
          <cell r="BF321">
            <v>0</v>
          </cell>
          <cell r="BI321">
            <v>0</v>
          </cell>
          <cell r="BP321">
            <v>0</v>
          </cell>
          <cell r="CB321">
            <v>0</v>
          </cell>
          <cell r="CI321">
            <v>0</v>
          </cell>
          <cell r="CJ321">
            <v>0</v>
          </cell>
          <cell r="CR321">
            <v>0</v>
          </cell>
          <cell r="CS321">
            <v>0</v>
          </cell>
          <cell r="DZ321">
            <v>0</v>
          </cell>
        </row>
        <row r="322">
          <cell r="AB322">
            <v>2096033.2456170341</v>
          </cell>
          <cell r="AK322">
            <v>3627306.8383764615</v>
          </cell>
          <cell r="BF322">
            <v>6954097.3772763675</v>
          </cell>
          <cell r="BI322">
            <v>0</v>
          </cell>
          <cell r="BP322">
            <v>0</v>
          </cell>
          <cell r="CB322">
            <v>0</v>
          </cell>
          <cell r="CI322">
            <v>0</v>
          </cell>
          <cell r="CJ322">
            <v>0</v>
          </cell>
          <cell r="CR322">
            <v>0</v>
          </cell>
          <cell r="CS322">
            <v>0</v>
          </cell>
          <cell r="DZ322">
            <v>0</v>
          </cell>
        </row>
        <row r="323">
          <cell r="AB323">
            <v>0</v>
          </cell>
          <cell r="AK323">
            <v>0</v>
          </cell>
          <cell r="BF323">
            <v>0</v>
          </cell>
          <cell r="BI323">
            <v>0</v>
          </cell>
          <cell r="BP323">
            <v>0</v>
          </cell>
          <cell r="CB323">
            <v>0</v>
          </cell>
          <cell r="CI323">
            <v>0</v>
          </cell>
          <cell r="CJ323">
            <v>0</v>
          </cell>
          <cell r="CR323">
            <v>0</v>
          </cell>
          <cell r="CS323">
            <v>0</v>
          </cell>
          <cell r="DZ323">
            <v>0</v>
          </cell>
        </row>
        <row r="324">
          <cell r="AB324">
            <v>203949.470501</v>
          </cell>
          <cell r="AK324">
            <v>107520.04508056</v>
          </cell>
          <cell r="BF324">
            <v>290406.08019099082</v>
          </cell>
          <cell r="BI324">
            <v>0</v>
          </cell>
          <cell r="BP324">
            <v>0</v>
          </cell>
          <cell r="CB324">
            <v>0</v>
          </cell>
          <cell r="CI324">
            <v>0</v>
          </cell>
          <cell r="CJ324">
            <v>0</v>
          </cell>
          <cell r="CR324">
            <v>0</v>
          </cell>
          <cell r="CS324">
            <v>0</v>
          </cell>
          <cell r="DZ324">
            <v>0</v>
          </cell>
        </row>
        <row r="325">
          <cell r="AB325">
            <v>0</v>
          </cell>
          <cell r="AK325">
            <v>0</v>
          </cell>
          <cell r="BF325">
            <v>0</v>
          </cell>
          <cell r="BI325">
            <v>0</v>
          </cell>
          <cell r="BP325">
            <v>0</v>
          </cell>
          <cell r="CB325">
            <v>0</v>
          </cell>
          <cell r="CI325">
            <v>0</v>
          </cell>
          <cell r="CJ325">
            <v>0</v>
          </cell>
          <cell r="CR325">
            <v>0</v>
          </cell>
          <cell r="CS325">
            <v>0</v>
          </cell>
          <cell r="DZ325">
            <v>0</v>
          </cell>
        </row>
        <row r="326">
          <cell r="AB326">
            <v>0</v>
          </cell>
          <cell r="AK326">
            <v>0</v>
          </cell>
          <cell r="BF326">
            <v>0</v>
          </cell>
          <cell r="BI326">
            <v>0</v>
          </cell>
          <cell r="BP326">
            <v>0</v>
          </cell>
          <cell r="CB326">
            <v>0</v>
          </cell>
          <cell r="CI326">
            <v>0</v>
          </cell>
          <cell r="CJ326">
            <v>0</v>
          </cell>
          <cell r="CR326">
            <v>0</v>
          </cell>
          <cell r="CS326">
            <v>0</v>
          </cell>
          <cell r="DZ326">
            <v>0</v>
          </cell>
        </row>
        <row r="327">
          <cell r="AB327">
            <v>1148206.0923027352</v>
          </cell>
          <cell r="AK327">
            <v>202172.25605770136</v>
          </cell>
          <cell r="BF327">
            <v>19105.748984027796</v>
          </cell>
          <cell r="BI327">
            <v>428819.04993163736</v>
          </cell>
          <cell r="BP327">
            <v>22794.8320248171</v>
          </cell>
          <cell r="CB327">
            <v>97227.326414579875</v>
          </cell>
          <cell r="CI327">
            <v>0</v>
          </cell>
          <cell r="CJ327">
            <v>0</v>
          </cell>
          <cell r="CR327">
            <v>990.28439642980629</v>
          </cell>
          <cell r="CS327">
            <v>965.99447509406332</v>
          </cell>
          <cell r="DZ327">
            <v>938.44816167742135</v>
          </cell>
        </row>
        <row r="328">
          <cell r="AB328">
            <v>856925.58750161959</v>
          </cell>
          <cell r="AK328">
            <v>103104.95314021803</v>
          </cell>
          <cell r="BF328">
            <v>75800.974158238503</v>
          </cell>
          <cell r="BI328">
            <v>640340.77981391689</v>
          </cell>
          <cell r="BP328">
            <v>22628.709421843145</v>
          </cell>
          <cell r="CB328">
            <v>234235.78559738235</v>
          </cell>
          <cell r="CI328">
            <v>0</v>
          </cell>
          <cell r="CJ328">
            <v>0</v>
          </cell>
          <cell r="CR328">
            <v>834.96924109819827</v>
          </cell>
          <cell r="CS328">
            <v>814.40170563598394</v>
          </cell>
          <cell r="DZ328">
            <v>1100.2149218809168</v>
          </cell>
        </row>
        <row r="329">
          <cell r="AB329">
            <v>1015532.6836490027</v>
          </cell>
          <cell r="AK329">
            <v>214103.11065211904</v>
          </cell>
          <cell r="BF329">
            <v>14009.506061821259</v>
          </cell>
          <cell r="BI329">
            <v>439637.39425972506</v>
          </cell>
          <cell r="BP329">
            <v>23535.590431392215</v>
          </cell>
          <cell r="CB329">
            <v>86766.991324686562</v>
          </cell>
          <cell r="CI329">
            <v>0</v>
          </cell>
          <cell r="CJ329">
            <v>0</v>
          </cell>
          <cell r="CR329">
            <v>1361.6005189511868</v>
          </cell>
          <cell r="CS329">
            <v>1327.8968731892894</v>
          </cell>
          <cell r="DZ329">
            <v>698.30992758651803</v>
          </cell>
        </row>
        <row r="330">
          <cell r="AB330">
            <v>1336163.6235606782</v>
          </cell>
          <cell r="AK330">
            <v>207606.42789520117</v>
          </cell>
          <cell r="BF330">
            <v>53860.337665576852</v>
          </cell>
          <cell r="BI330">
            <v>404621.0351356343</v>
          </cell>
          <cell r="BP330">
            <v>16070.517916142559</v>
          </cell>
          <cell r="CB330">
            <v>298711.19253256917</v>
          </cell>
          <cell r="CI330">
            <v>0</v>
          </cell>
          <cell r="CJ330">
            <v>0</v>
          </cell>
          <cell r="CR330">
            <v>732.71734159466882</v>
          </cell>
          <cell r="CS330">
            <v>714.82657529057258</v>
          </cell>
          <cell r="DZ330">
            <v>898.25766224798144</v>
          </cell>
        </row>
        <row r="331">
          <cell r="AB331">
            <v>601574.4090692657</v>
          </cell>
          <cell r="AK331">
            <v>89575.89144341003</v>
          </cell>
          <cell r="BF331">
            <v>9041.8868172176844</v>
          </cell>
          <cell r="BI331">
            <v>679201.99594425247</v>
          </cell>
          <cell r="BP331">
            <v>17968.173725182001</v>
          </cell>
          <cell r="CB331">
            <v>266809.2950771231</v>
          </cell>
          <cell r="CI331">
            <v>0</v>
          </cell>
          <cell r="CJ331">
            <v>0</v>
          </cell>
          <cell r="CR331">
            <v>1243.6581024289665</v>
          </cell>
          <cell r="CS331">
            <v>1293.681453639932</v>
          </cell>
          <cell r="DZ331">
            <v>564.67651698363034</v>
          </cell>
        </row>
        <row r="332">
          <cell r="AB332">
            <v>2665358.5526247388</v>
          </cell>
          <cell r="AK332">
            <v>523074.36717363814</v>
          </cell>
          <cell r="BF332">
            <v>324426.23192232306</v>
          </cell>
          <cell r="BI332">
            <v>797661.44699486101</v>
          </cell>
          <cell r="BP332">
            <v>64035.522614251269</v>
          </cell>
          <cell r="CB332">
            <v>0</v>
          </cell>
          <cell r="CI332">
            <v>0</v>
          </cell>
          <cell r="CJ332">
            <v>0</v>
          </cell>
          <cell r="CR332">
            <v>1135.6381887292705</v>
          </cell>
          <cell r="CS332">
            <v>1097.5924963314644</v>
          </cell>
          <cell r="DZ332">
            <v>1873.6810834004875</v>
          </cell>
        </row>
        <row r="333">
          <cell r="AB333">
            <v>839053.57963339565</v>
          </cell>
          <cell r="AK333">
            <v>182689.37563412962</v>
          </cell>
          <cell r="BF333">
            <v>37978.588109626049</v>
          </cell>
          <cell r="BI333">
            <v>215219.66433330893</v>
          </cell>
          <cell r="BP333">
            <v>17751.26370490824</v>
          </cell>
          <cell r="CB333">
            <v>7460.0676225429634</v>
          </cell>
          <cell r="CI333">
            <v>0</v>
          </cell>
          <cell r="CJ333">
            <v>0</v>
          </cell>
          <cell r="CR333">
            <v>895.78545609256537</v>
          </cell>
          <cell r="CS333">
            <v>873.36524761852934</v>
          </cell>
          <cell r="DZ333">
            <v>791.7528387599657</v>
          </cell>
        </row>
        <row r="334">
          <cell r="AB334">
            <v>4439397.1003766079</v>
          </cell>
          <cell r="AK334">
            <v>2147048.6934136176</v>
          </cell>
          <cell r="BF334">
            <v>349729.27697137272</v>
          </cell>
          <cell r="BI334">
            <v>553486.29679001647</v>
          </cell>
          <cell r="BP334">
            <v>107201.0877440722</v>
          </cell>
          <cell r="CB334">
            <v>0</v>
          </cell>
          <cell r="CI334">
            <v>89122.285255633062</v>
          </cell>
          <cell r="CJ334">
            <v>0</v>
          </cell>
          <cell r="CR334">
            <v>1272.0591012688653</v>
          </cell>
          <cell r="CS334">
            <v>1153.0378393087879</v>
          </cell>
          <cell r="DZ334">
            <v>3285.5733283567106</v>
          </cell>
        </row>
        <row r="335">
          <cell r="AB335">
            <v>2509087.0807433408</v>
          </cell>
          <cell r="AK335">
            <v>1412679.696068177</v>
          </cell>
          <cell r="BF335">
            <v>1087505.1233582487</v>
          </cell>
          <cell r="BI335">
            <v>338968.00504727749</v>
          </cell>
          <cell r="BP335">
            <v>31316.18405453967</v>
          </cell>
          <cell r="CB335">
            <v>0</v>
          </cell>
          <cell r="CI335">
            <v>0</v>
          </cell>
          <cell r="CJ335">
            <v>0</v>
          </cell>
          <cell r="CR335">
            <v>949.68825488980917</v>
          </cell>
          <cell r="CS335">
            <v>918.29370375414385</v>
          </cell>
          <cell r="DZ335">
            <v>1275.0435943989803</v>
          </cell>
        </row>
        <row r="336">
          <cell r="AB336">
            <v>946390.41817416763</v>
          </cell>
          <cell r="AK336">
            <v>198729.47082014245</v>
          </cell>
          <cell r="BF336">
            <v>62013.401001848455</v>
          </cell>
          <cell r="BI336">
            <v>331397.27636577917</v>
          </cell>
          <cell r="BP336">
            <v>21805.117272203242</v>
          </cell>
          <cell r="CB336">
            <v>0</v>
          </cell>
          <cell r="CI336">
            <v>0</v>
          </cell>
          <cell r="CJ336">
            <v>0</v>
          </cell>
          <cell r="CR336">
            <v>818.68718615986882</v>
          </cell>
          <cell r="CS336">
            <v>792.16164491190386</v>
          </cell>
          <cell r="DZ336">
            <v>942.46721162036533</v>
          </cell>
        </row>
        <row r="337">
          <cell r="AB337">
            <v>1102518.8187210709</v>
          </cell>
          <cell r="AK337">
            <v>181682.2022003016</v>
          </cell>
          <cell r="BF337">
            <v>60667.726516352101</v>
          </cell>
          <cell r="BI337">
            <v>553781.50729228882</v>
          </cell>
          <cell r="BP337">
            <v>29962.911721558085</v>
          </cell>
          <cell r="CB337">
            <v>0</v>
          </cell>
          <cell r="CI337">
            <v>0</v>
          </cell>
          <cell r="CJ337">
            <v>0</v>
          </cell>
          <cell r="CR337">
            <v>1170.0826024374412</v>
          </cell>
          <cell r="CS337">
            <v>1131.1568006952796</v>
          </cell>
          <cell r="DZ337">
            <v>1047.9672726226449</v>
          </cell>
        </row>
        <row r="338">
          <cell r="AB338">
            <v>593687.87231864606</v>
          </cell>
          <cell r="AK338">
            <v>153961.09804309733</v>
          </cell>
          <cell r="BF338">
            <v>13500.138088220125</v>
          </cell>
          <cell r="BI338">
            <v>508955.63032392232</v>
          </cell>
          <cell r="BP338">
            <v>18832.134391743974</v>
          </cell>
          <cell r="CB338">
            <v>107393.49601917004</v>
          </cell>
          <cell r="CI338">
            <v>0</v>
          </cell>
          <cell r="CJ338">
            <v>0</v>
          </cell>
          <cell r="CR338">
            <v>1461.5056008815657</v>
          </cell>
          <cell r="CS338">
            <v>1426.2746389784334</v>
          </cell>
          <cell r="DZ338">
            <v>534.53364241155043</v>
          </cell>
        </row>
        <row r="339">
          <cell r="AB339">
            <v>1511491.4543917966</v>
          </cell>
          <cell r="AK339">
            <v>317832.25936982798</v>
          </cell>
          <cell r="BF339">
            <v>320969.78404746804</v>
          </cell>
          <cell r="BI339">
            <v>152014.62937826265</v>
          </cell>
          <cell r="BP339">
            <v>28342.559803716034</v>
          </cell>
          <cell r="CB339">
            <v>0</v>
          </cell>
          <cell r="CI339">
            <v>39308.309249402257</v>
          </cell>
          <cell r="CJ339">
            <v>0</v>
          </cell>
          <cell r="CR339">
            <v>658.7958548201118</v>
          </cell>
          <cell r="CS339">
            <v>608.04740837058171</v>
          </cell>
          <cell r="DZ339">
            <v>1688.0009760364751</v>
          </cell>
        </row>
        <row r="340">
          <cell r="AB340">
            <v>1323683.3438237812</v>
          </cell>
          <cell r="AK340">
            <v>352038.31678170257</v>
          </cell>
          <cell r="BF340">
            <v>161278.13379601919</v>
          </cell>
          <cell r="BI340">
            <v>315425.73797051888</v>
          </cell>
          <cell r="BP340">
            <v>32483.946643901174</v>
          </cell>
          <cell r="CB340">
            <v>0</v>
          </cell>
          <cell r="CI340">
            <v>162661.31752785941</v>
          </cell>
          <cell r="CJ340">
            <v>0</v>
          </cell>
          <cell r="CR340">
            <v>1279.6805038851026</v>
          </cell>
          <cell r="CS340">
            <v>1124.1655655520917</v>
          </cell>
          <cell r="DZ340">
            <v>949.50054902051727</v>
          </cell>
        </row>
        <row r="341">
          <cell r="AB341">
            <v>657913.32508182747</v>
          </cell>
          <cell r="AK341">
            <v>176560.56350615103</v>
          </cell>
          <cell r="BF341">
            <v>130395.70752918712</v>
          </cell>
          <cell r="BI341">
            <v>89038.207862538635</v>
          </cell>
          <cell r="BP341">
            <v>12338.092853777223</v>
          </cell>
          <cell r="CB341">
            <v>0</v>
          </cell>
          <cell r="CI341">
            <v>70386.426659810124</v>
          </cell>
          <cell r="CJ341">
            <v>0</v>
          </cell>
          <cell r="CR341">
            <v>744.28460307844716</v>
          </cell>
          <cell r="CS341">
            <v>668.07315973082348</v>
          </cell>
          <cell r="DZ341">
            <v>647.0670408139822</v>
          </cell>
        </row>
        <row r="342">
          <cell r="AB342">
            <v>896467.49494589504</v>
          </cell>
          <cell r="AK342">
            <v>200470.99877879405</v>
          </cell>
          <cell r="BF342">
            <v>40088.101472056049</v>
          </cell>
          <cell r="BI342">
            <v>183019.61992106467</v>
          </cell>
          <cell r="BP342">
            <v>15144.196122248979</v>
          </cell>
          <cell r="CB342">
            <v>0</v>
          </cell>
          <cell r="CI342">
            <v>0</v>
          </cell>
          <cell r="CJ342">
            <v>0</v>
          </cell>
          <cell r="CR342">
            <v>672.16104102135591</v>
          </cell>
          <cell r="CS342">
            <v>652.43698012786774</v>
          </cell>
          <cell r="DZ342">
            <v>864.09573773295756</v>
          </cell>
        </row>
        <row r="343">
          <cell r="AB343">
            <v>805192.2432024494</v>
          </cell>
          <cell r="AK343">
            <v>135904.08516618572</v>
          </cell>
          <cell r="BF343">
            <v>27403.192334869735</v>
          </cell>
          <cell r="BI343">
            <v>306260.41303012037</v>
          </cell>
          <cell r="BP343">
            <v>15411.559653033304</v>
          </cell>
          <cell r="CB343">
            <v>155216.32499153854</v>
          </cell>
          <cell r="CI343">
            <v>0</v>
          </cell>
          <cell r="CJ343">
            <v>0</v>
          </cell>
          <cell r="CR343">
            <v>856.12204537884622</v>
          </cell>
          <cell r="CS343">
            <v>835.19638341852738</v>
          </cell>
          <cell r="DZ343">
            <v>736.49090204448589</v>
          </cell>
        </row>
        <row r="344">
          <cell r="AB344">
            <v>1225737.0454393413</v>
          </cell>
          <cell r="AK344">
            <v>236565.57305994636</v>
          </cell>
          <cell r="BF344">
            <v>84401.360238483423</v>
          </cell>
          <cell r="BI344">
            <v>681962.88929292001</v>
          </cell>
          <cell r="BP344">
            <v>23122.538604840891</v>
          </cell>
          <cell r="CB344">
            <v>560617.83540592459</v>
          </cell>
          <cell r="CI344">
            <v>0</v>
          </cell>
          <cell r="CJ344">
            <v>0</v>
          </cell>
          <cell r="CR344">
            <v>843.09424456355669</v>
          </cell>
          <cell r="CS344">
            <v>822.5469768784983</v>
          </cell>
          <cell r="DZ344">
            <v>1125.3339840243168</v>
          </cell>
        </row>
        <row r="345">
          <cell r="AB345">
            <v>217592.63934784732</v>
          </cell>
          <cell r="AK345">
            <v>53654.709286791345</v>
          </cell>
          <cell r="BF345">
            <v>13722.876411642073</v>
          </cell>
          <cell r="BI345">
            <v>5636.3833855861012</v>
          </cell>
          <cell r="BP345">
            <v>4865.1447476983549</v>
          </cell>
          <cell r="CB345">
            <v>0</v>
          </cell>
          <cell r="CI345">
            <v>0</v>
          </cell>
          <cell r="CJ345">
            <v>0</v>
          </cell>
          <cell r="CR345">
            <v>855.58513104410417</v>
          </cell>
          <cell r="CS345">
            <v>837.22026402025199</v>
          </cell>
          <cell r="DZ345">
            <v>238.12870911943133</v>
          </cell>
        </row>
        <row r="346">
          <cell r="AB346">
            <v>1176030.6566112065</v>
          </cell>
          <cell r="AK346">
            <v>135416.58806671549</v>
          </cell>
          <cell r="BF346">
            <v>34777.925124389338</v>
          </cell>
          <cell r="BI346">
            <v>269688.85805683961</v>
          </cell>
          <cell r="BP346">
            <v>21879.580093492314</v>
          </cell>
          <cell r="CB346">
            <v>0</v>
          </cell>
          <cell r="CI346">
            <v>14645.916918892879</v>
          </cell>
          <cell r="CJ346">
            <v>0</v>
          </cell>
          <cell r="CR346">
            <v>1125.9384716962481</v>
          </cell>
          <cell r="CS346">
            <v>935.6672310572211</v>
          </cell>
          <cell r="DZ346">
            <v>759.60043921641386</v>
          </cell>
        </row>
        <row r="347">
          <cell r="AB347">
            <v>1110352.4236580022</v>
          </cell>
          <cell r="AK347">
            <v>226574.91950492599</v>
          </cell>
          <cell r="BF347">
            <v>47937.357517655364</v>
          </cell>
          <cell r="BI347">
            <v>309514.85984367767</v>
          </cell>
          <cell r="BP347">
            <v>20801.19005275784</v>
          </cell>
          <cell r="CB347">
            <v>115844.28716162452</v>
          </cell>
          <cell r="CI347">
            <v>0</v>
          </cell>
          <cell r="CJ347">
            <v>0</v>
          </cell>
          <cell r="CR347">
            <v>872.38658895977323</v>
          </cell>
          <cell r="CS347">
            <v>850.43261839457978</v>
          </cell>
          <cell r="DZ347">
            <v>947.49102404904534</v>
          </cell>
        </row>
        <row r="348">
          <cell r="AB348">
            <v>445416.34669973888</v>
          </cell>
          <cell r="AK348">
            <v>70176.776091088002</v>
          </cell>
          <cell r="BF348">
            <v>6892.6978269915498</v>
          </cell>
          <cell r="BI348">
            <v>125475.16523133151</v>
          </cell>
          <cell r="BP348">
            <v>10871.738422166414</v>
          </cell>
          <cell r="CB348">
            <v>29653.012677014282</v>
          </cell>
          <cell r="CI348">
            <v>0</v>
          </cell>
          <cell r="CJ348">
            <v>0</v>
          </cell>
          <cell r="CR348">
            <v>910.92714748260801</v>
          </cell>
          <cell r="CS348">
            <v>888.60823795485703</v>
          </cell>
          <cell r="DZ348">
            <v>487.10885308481141</v>
          </cell>
        </row>
        <row r="349">
          <cell r="AB349">
            <v>933929.18442637788</v>
          </cell>
          <cell r="AK349">
            <v>137249.46799972828</v>
          </cell>
          <cell r="BF349">
            <v>93074.037364533826</v>
          </cell>
          <cell r="BI349">
            <v>205186.24280658091</v>
          </cell>
          <cell r="BP349">
            <v>18398.691032024624</v>
          </cell>
          <cell r="CB349">
            <v>0</v>
          </cell>
          <cell r="CI349">
            <v>0</v>
          </cell>
          <cell r="CJ349">
            <v>0</v>
          </cell>
          <cell r="CR349">
            <v>1043.283425373065</v>
          </cell>
          <cell r="CS349">
            <v>885.07903646818727</v>
          </cell>
          <cell r="DZ349">
            <v>753.57186430199783</v>
          </cell>
        </row>
        <row r="350">
          <cell r="AB350">
            <v>1446298.3096485585</v>
          </cell>
          <cell r="AK350">
            <v>435529.52776121459</v>
          </cell>
          <cell r="BF350">
            <v>32896.684652181284</v>
          </cell>
          <cell r="BI350">
            <v>166327.92312261189</v>
          </cell>
          <cell r="BP350">
            <v>27209.169757162308</v>
          </cell>
          <cell r="CB350">
            <v>0</v>
          </cell>
          <cell r="CI350">
            <v>0</v>
          </cell>
          <cell r="CJ350">
            <v>0</v>
          </cell>
          <cell r="CR350">
            <v>887.69562703718134</v>
          </cell>
          <cell r="CS350">
            <v>864.34202992621897</v>
          </cell>
          <cell r="DZ350">
            <v>1234.8530949695405</v>
          </cell>
        </row>
        <row r="351">
          <cell r="AB351">
            <v>995001.03880778723</v>
          </cell>
          <cell r="AK351">
            <v>393282.72465704422</v>
          </cell>
          <cell r="BF351">
            <v>104514.43997395871</v>
          </cell>
          <cell r="BI351">
            <v>355844.94736170943</v>
          </cell>
          <cell r="BP351">
            <v>22668.935719209021</v>
          </cell>
          <cell r="CB351">
            <v>35190.037925098557</v>
          </cell>
          <cell r="CI351">
            <v>0</v>
          </cell>
          <cell r="CJ351">
            <v>0</v>
          </cell>
          <cell r="CR351">
            <v>1298.0716010044184</v>
          </cell>
          <cell r="CS351">
            <v>1265.6090298398399</v>
          </cell>
          <cell r="DZ351">
            <v>698.30992758651803</v>
          </cell>
        </row>
        <row r="352">
          <cell r="AB352">
            <v>442892.52753326745</v>
          </cell>
          <cell r="AK352">
            <v>92832.65270893478</v>
          </cell>
          <cell r="BF352">
            <v>81118.440054695689</v>
          </cell>
          <cell r="BI352">
            <v>43370.065162535968</v>
          </cell>
          <cell r="BP352">
            <v>6405.6997712630719</v>
          </cell>
          <cell r="CB352">
            <v>32561.744143974036</v>
          </cell>
          <cell r="CI352">
            <v>0</v>
          </cell>
          <cell r="CJ352">
            <v>0</v>
          </cell>
          <cell r="CR352">
            <v>417.43823469945335</v>
          </cell>
          <cell r="CS352">
            <v>407.15543257328744</v>
          </cell>
          <cell r="DZ352">
            <v>622.95274115631821</v>
          </cell>
        </row>
        <row r="353">
          <cell r="AB353">
            <v>323076.56321781111</v>
          </cell>
          <cell r="AK353">
            <v>79414.602687639344</v>
          </cell>
          <cell r="BF353">
            <v>10502.794053809379</v>
          </cell>
          <cell r="BI353">
            <v>64826.555869384487</v>
          </cell>
          <cell r="BP353">
            <v>8683.7652036618583</v>
          </cell>
          <cell r="CB353">
            <v>0</v>
          </cell>
          <cell r="CI353">
            <v>23080.080364542475</v>
          </cell>
          <cell r="CJ353">
            <v>0</v>
          </cell>
          <cell r="CR353">
            <v>1213.8533632903548</v>
          </cell>
          <cell r="CS353">
            <v>1138.4759023623226</v>
          </cell>
          <cell r="DZ353">
            <v>278.72111354316559</v>
          </cell>
        </row>
        <row r="354">
          <cell r="AB354">
            <v>1150643.6439970764</v>
          </cell>
          <cell r="AK354">
            <v>129091.07632122628</v>
          </cell>
          <cell r="BF354">
            <v>55289.593544194315</v>
          </cell>
          <cell r="BI354">
            <v>486647.92037882906</v>
          </cell>
          <cell r="BP354">
            <v>28158.325547800367</v>
          </cell>
          <cell r="CB354">
            <v>36205.466855134349</v>
          </cell>
          <cell r="CI354">
            <v>0</v>
          </cell>
          <cell r="CJ354">
            <v>0</v>
          </cell>
          <cell r="CR354">
            <v>988.57646354248766</v>
          </cell>
          <cell r="CS354">
            <v>963.79763280561644</v>
          </cell>
          <cell r="DZ354">
            <v>1136.3863713674127</v>
          </cell>
        </row>
        <row r="355">
          <cell r="AB355">
            <v>701741.49602132547</v>
          </cell>
          <cell r="AK355">
            <v>119521.21215171259</v>
          </cell>
          <cell r="BF355">
            <v>76462.61770157193</v>
          </cell>
          <cell r="BI355">
            <v>66747.488777843959</v>
          </cell>
          <cell r="BP355">
            <v>13550.515214876854</v>
          </cell>
          <cell r="CB355">
            <v>0</v>
          </cell>
          <cell r="CI355">
            <v>6324.7632950880798</v>
          </cell>
          <cell r="CJ355">
            <v>0</v>
          </cell>
          <cell r="CR355">
            <v>1249.5836075969353</v>
          </cell>
          <cell r="CS355">
            <v>912.54711635544436</v>
          </cell>
          <cell r="DZ355">
            <v>438.07644378089475</v>
          </cell>
        </row>
        <row r="356">
          <cell r="AB356">
            <v>790605.09582275967</v>
          </cell>
          <cell r="AK356">
            <v>128902.94111277554</v>
          </cell>
          <cell r="BF356">
            <v>23076.867449440717</v>
          </cell>
          <cell r="BI356">
            <v>259695.34206602408</v>
          </cell>
          <cell r="BP356">
            <v>17979.565308764479</v>
          </cell>
          <cell r="CB356">
            <v>0</v>
          </cell>
          <cell r="CI356">
            <v>0</v>
          </cell>
          <cell r="CJ356">
            <v>0</v>
          </cell>
          <cell r="CR356">
            <v>955.17298038258446</v>
          </cell>
          <cell r="CS356">
            <v>925.95356964046152</v>
          </cell>
          <cell r="DZ356">
            <v>779.69568893113376</v>
          </cell>
        </row>
        <row r="357">
          <cell r="AB357">
            <v>133156.64536978159</v>
          </cell>
          <cell r="AK357">
            <v>79457.696261022313</v>
          </cell>
          <cell r="BF357">
            <v>21871.58268752724</v>
          </cell>
          <cell r="BI357">
            <v>61909.862073141347</v>
          </cell>
          <cell r="BP357">
            <v>5193.9064046590665</v>
          </cell>
          <cell r="CB357">
            <v>14255.052957665437</v>
          </cell>
          <cell r="CI357">
            <v>0</v>
          </cell>
          <cell r="CJ357">
            <v>0</v>
          </cell>
          <cell r="CR357">
            <v>1061.7128162485621</v>
          </cell>
          <cell r="CS357">
            <v>1035.3926138783695</v>
          </cell>
          <cell r="DZ357">
            <v>197.33535219854986</v>
          </cell>
        </row>
        <row r="358">
          <cell r="AB358">
            <v>598638.87282051193</v>
          </cell>
          <cell r="AK358">
            <v>118242.16473472792</v>
          </cell>
          <cell r="BF358">
            <v>29025.889623237144</v>
          </cell>
          <cell r="BI358">
            <v>131187.29378480293</v>
          </cell>
          <cell r="BP358">
            <v>12511.438003959003</v>
          </cell>
          <cell r="CB358">
            <v>0</v>
          </cell>
          <cell r="CI358">
            <v>0</v>
          </cell>
          <cell r="CJ358">
            <v>0</v>
          </cell>
          <cell r="CR358">
            <v>756.53025265660995</v>
          </cell>
          <cell r="CS358">
            <v>735.15081179597655</v>
          </cell>
          <cell r="DZ358">
            <v>624.96226612779026</v>
          </cell>
        </row>
        <row r="359">
          <cell r="AB359">
            <v>971991.09446782595</v>
          </cell>
          <cell r="AK359">
            <v>152652.32665616865</v>
          </cell>
          <cell r="BF359">
            <v>27663.915658038164</v>
          </cell>
          <cell r="BI359">
            <v>606219.05660954816</v>
          </cell>
          <cell r="BP359">
            <v>23889.878174635815</v>
          </cell>
          <cell r="CB359">
            <v>207910.89247444284</v>
          </cell>
          <cell r="CI359">
            <v>0</v>
          </cell>
          <cell r="CJ359">
            <v>0</v>
          </cell>
          <cell r="CR359">
            <v>1487.6432226468089</v>
          </cell>
          <cell r="CS359">
            <v>1453.7733618846351</v>
          </cell>
          <cell r="DZ359">
            <v>705.34326498666996</v>
          </cell>
        </row>
        <row r="360">
          <cell r="AB360">
            <v>1282632.3289637803</v>
          </cell>
          <cell r="AK360">
            <v>226023.67550581758</v>
          </cell>
          <cell r="BF360">
            <v>83628.054431498298</v>
          </cell>
          <cell r="BI360">
            <v>369928.39910946978</v>
          </cell>
          <cell r="BP360">
            <v>25764.292427011693</v>
          </cell>
          <cell r="CB360">
            <v>0</v>
          </cell>
          <cell r="CI360">
            <v>67078.622180142207</v>
          </cell>
          <cell r="CJ360">
            <v>0</v>
          </cell>
          <cell r="CR360">
            <v>1255.4288453630179</v>
          </cell>
          <cell r="CS360">
            <v>1091.9782428163992</v>
          </cell>
          <cell r="DZ360">
            <v>812.85285096042173</v>
          </cell>
        </row>
        <row r="361">
          <cell r="AB361">
            <v>1196319.7782123787</v>
          </cell>
          <cell r="AK361">
            <v>135646.53453163739</v>
          </cell>
          <cell r="BF361">
            <v>18040.371542350607</v>
          </cell>
          <cell r="BI361">
            <v>438834.27073976485</v>
          </cell>
          <cell r="BP361">
            <v>26080.932711005567</v>
          </cell>
          <cell r="CB361">
            <v>49736.906445377273</v>
          </cell>
          <cell r="CI361">
            <v>0</v>
          </cell>
          <cell r="CJ361">
            <v>0</v>
          </cell>
          <cell r="CR361">
            <v>1052.6014454508206</v>
          </cell>
          <cell r="CS361">
            <v>1026.2755718344049</v>
          </cell>
          <cell r="DZ361">
            <v>990.6958109356932</v>
          </cell>
        </row>
        <row r="362">
          <cell r="AB362">
            <v>755416.00044490863</v>
          </cell>
          <cell r="AK362">
            <v>163653.27369208695</v>
          </cell>
          <cell r="BF362">
            <v>107809.98011152125</v>
          </cell>
          <cell r="BI362">
            <v>153457.05657686343</v>
          </cell>
          <cell r="BP362">
            <v>15100.371181274571</v>
          </cell>
          <cell r="CB362">
            <v>0</v>
          </cell>
          <cell r="CI362">
            <v>17751.471016695432</v>
          </cell>
          <cell r="CJ362">
            <v>0</v>
          </cell>
          <cell r="CR362">
            <v>797.37726049615208</v>
          </cell>
          <cell r="CS362">
            <v>776.53288220056515</v>
          </cell>
          <cell r="DZ362">
            <v>724.43375221565395</v>
          </cell>
        </row>
        <row r="363">
          <cell r="AB363">
            <v>126103.57418437739</v>
          </cell>
          <cell r="AK363">
            <v>172337.00221787867</v>
          </cell>
          <cell r="BF363">
            <v>20925.36482520647</v>
          </cell>
          <cell r="BI363">
            <v>43242.216428579319</v>
          </cell>
          <cell r="BP363">
            <v>6232.5360391955383</v>
          </cell>
          <cell r="CB363">
            <v>1477.6501677291235</v>
          </cell>
          <cell r="CI363">
            <v>0</v>
          </cell>
          <cell r="CJ363">
            <v>0</v>
          </cell>
          <cell r="CR363">
            <v>1404.1160253040341</v>
          </cell>
          <cell r="CS363">
            <v>1371.8087629758977</v>
          </cell>
          <cell r="DZ363">
            <v>192.91439726131145</v>
          </cell>
        </row>
        <row r="364">
          <cell r="AB364">
            <v>511708.27462225768</v>
          </cell>
          <cell r="AK364">
            <v>98738.293360214375</v>
          </cell>
          <cell r="BF364">
            <v>27551.16541731637</v>
          </cell>
          <cell r="BI364">
            <v>356661.52503322641</v>
          </cell>
          <cell r="BP364">
            <v>12573.022542281124</v>
          </cell>
          <cell r="CB364">
            <v>98814.1292704519</v>
          </cell>
          <cell r="CI364">
            <v>0</v>
          </cell>
          <cell r="CJ364">
            <v>0</v>
          </cell>
          <cell r="CR364">
            <v>767.97840366763603</v>
          </cell>
          <cell r="CS364">
            <v>749.30164617181777</v>
          </cell>
          <cell r="DZ364">
            <v>673.19086544311813</v>
          </cell>
        </row>
        <row r="365">
          <cell r="AB365">
            <v>254631.48622940021</v>
          </cell>
          <cell r="AK365">
            <v>10839.076131023619</v>
          </cell>
          <cell r="BF365">
            <v>40910.175003163196</v>
          </cell>
          <cell r="BI365">
            <v>104911.87611868158</v>
          </cell>
          <cell r="BP365">
            <v>6705.5837336258846</v>
          </cell>
          <cell r="CB365">
            <v>0</v>
          </cell>
          <cell r="CI365">
            <v>0</v>
          </cell>
          <cell r="CJ365">
            <v>0</v>
          </cell>
          <cell r="CR365">
            <v>903.50218261929069</v>
          </cell>
          <cell r="CS365">
            <v>659.62467678827579</v>
          </cell>
          <cell r="DZ365">
            <v>306.4525581494791</v>
          </cell>
        </row>
        <row r="366">
          <cell r="AB366">
            <v>1096450.2378114208</v>
          </cell>
          <cell r="AK366">
            <v>164746.38166568324</v>
          </cell>
          <cell r="BF366">
            <v>107494.08012476539</v>
          </cell>
          <cell r="BI366">
            <v>407623.49755164009</v>
          </cell>
          <cell r="BP366">
            <v>22688.340862298024</v>
          </cell>
          <cell r="CB366">
            <v>0</v>
          </cell>
          <cell r="CI366">
            <v>11838.984032859647</v>
          </cell>
          <cell r="CJ366">
            <v>0</v>
          </cell>
          <cell r="CR366">
            <v>1235.3561162238948</v>
          </cell>
          <cell r="CS366">
            <v>1202.8657563335337</v>
          </cell>
          <cell r="DZ366">
            <v>698.30992758651803</v>
          </cell>
        </row>
        <row r="367">
          <cell r="AB367">
            <v>393457.44887564523</v>
          </cell>
          <cell r="AK367">
            <v>110363.00133939961</v>
          </cell>
          <cell r="BF367">
            <v>24288.00072140084</v>
          </cell>
          <cell r="BI367">
            <v>57418.869422131887</v>
          </cell>
          <cell r="BP367">
            <v>9839.3261721664257</v>
          </cell>
          <cell r="CB367">
            <v>0</v>
          </cell>
          <cell r="CI367">
            <v>0</v>
          </cell>
          <cell r="CJ367">
            <v>0</v>
          </cell>
          <cell r="CR367">
            <v>831.8694121811518</v>
          </cell>
          <cell r="CS367">
            <v>810.76719105022312</v>
          </cell>
          <cell r="DZ367">
            <v>474.24789326739062</v>
          </cell>
        </row>
        <row r="368">
          <cell r="AB368">
            <v>325979.86984673899</v>
          </cell>
          <cell r="AK368">
            <v>76907.076896428189</v>
          </cell>
          <cell r="BF368">
            <v>15110.041672821193</v>
          </cell>
          <cell r="BI368">
            <v>128290.82741089788</v>
          </cell>
          <cell r="BP368">
            <v>8514.1286184018609</v>
          </cell>
          <cell r="CB368">
            <v>93439.887261667755</v>
          </cell>
          <cell r="CI368">
            <v>0</v>
          </cell>
          <cell r="CJ368">
            <v>0</v>
          </cell>
          <cell r="CR368">
            <v>1434.4362217978619</v>
          </cell>
          <cell r="CS368">
            <v>1411.4720689571429</v>
          </cell>
          <cell r="DZ368">
            <v>370.75735723658295</v>
          </cell>
        </row>
        <row r="369">
          <cell r="AB369">
            <v>1592369.5604897421</v>
          </cell>
          <cell r="AK369">
            <v>314815.25719370611</v>
          </cell>
          <cell r="BF369">
            <v>102492.27685946634</v>
          </cell>
          <cell r="BI369">
            <v>555305.59100645117</v>
          </cell>
          <cell r="BP369">
            <v>32371.706029166991</v>
          </cell>
          <cell r="CB369">
            <v>124256.31290522893</v>
          </cell>
          <cell r="CI369">
            <v>0</v>
          </cell>
          <cell r="CJ369">
            <v>0</v>
          </cell>
          <cell r="CR369">
            <v>1064.3688935548234</v>
          </cell>
          <cell r="CS369">
            <v>1038.5942799610809</v>
          </cell>
          <cell r="DZ369">
            <v>1255.9531071699964</v>
          </cell>
        </row>
        <row r="370">
          <cell r="AB370">
            <v>1728342.0642389578</v>
          </cell>
          <cell r="AK370">
            <v>363899.27172754338</v>
          </cell>
          <cell r="BF370">
            <v>12571.359117711911</v>
          </cell>
          <cell r="BI370">
            <v>621521.81257577019</v>
          </cell>
          <cell r="BP370">
            <v>28428.283755306944</v>
          </cell>
          <cell r="CB370">
            <v>90155.210899853613</v>
          </cell>
          <cell r="CI370">
            <v>0</v>
          </cell>
          <cell r="CJ370">
            <v>0</v>
          </cell>
          <cell r="CR370">
            <v>1000.2840467667637</v>
          </cell>
          <cell r="CS370">
            <v>974.97676931348303</v>
          </cell>
          <cell r="DZ370">
            <v>1123.3244590528448</v>
          </cell>
        </row>
        <row r="371">
          <cell r="AB371">
            <v>1352858.6089136135</v>
          </cell>
          <cell r="AK371">
            <v>358396.63107825274</v>
          </cell>
          <cell r="BF371">
            <v>16930.80152163011</v>
          </cell>
          <cell r="BI371">
            <v>348810.1094751663</v>
          </cell>
          <cell r="BP371">
            <v>27495.871727228103</v>
          </cell>
          <cell r="CB371">
            <v>64462.554813771043</v>
          </cell>
          <cell r="CI371">
            <v>0</v>
          </cell>
          <cell r="CJ371">
            <v>0</v>
          </cell>
          <cell r="CR371">
            <v>1159.5401408634118</v>
          </cell>
          <cell r="CS371">
            <v>1130.1148250401595</v>
          </cell>
          <cell r="DZ371">
            <v>934.42911173447737</v>
          </cell>
        </row>
        <row r="372">
          <cell r="AB372">
            <v>2046921.3646178755</v>
          </cell>
          <cell r="AK372">
            <v>324957.86536236224</v>
          </cell>
          <cell r="BF372">
            <v>31747.840811269692</v>
          </cell>
          <cell r="BI372">
            <v>813378.61503618455</v>
          </cell>
          <cell r="BP372">
            <v>48847.881436051277</v>
          </cell>
          <cell r="CB372">
            <v>0</v>
          </cell>
          <cell r="CI372">
            <v>56252.553126234794</v>
          </cell>
          <cell r="CJ372">
            <v>0</v>
          </cell>
          <cell r="CR372">
            <v>1114.741312339989</v>
          </cell>
          <cell r="CS372">
            <v>1084.4318692115694</v>
          </cell>
          <cell r="DZ372">
            <v>1611.6390271205394</v>
          </cell>
        </row>
        <row r="373">
          <cell r="AB373">
            <v>922734.04092412838</v>
          </cell>
          <cell r="AK373">
            <v>131947.06051779876</v>
          </cell>
          <cell r="BF373">
            <v>18897.875192627544</v>
          </cell>
          <cell r="BI373">
            <v>375256.34286424791</v>
          </cell>
          <cell r="BP373">
            <v>25974.80499522981</v>
          </cell>
          <cell r="CB373">
            <v>0</v>
          </cell>
          <cell r="CI373">
            <v>0</v>
          </cell>
          <cell r="CJ373">
            <v>0</v>
          </cell>
          <cell r="CR373">
            <v>1105.5092687252272</v>
          </cell>
          <cell r="CS373">
            <v>1066.7293833151823</v>
          </cell>
          <cell r="DZ373">
            <v>938.44816167742135</v>
          </cell>
        </row>
        <row r="374">
          <cell r="AB374">
            <v>863519.78081092425</v>
          </cell>
          <cell r="AK374">
            <v>178717.05990824828</v>
          </cell>
          <cell r="BF374">
            <v>195785.64672710907</v>
          </cell>
          <cell r="BI374">
            <v>56514.889887928461</v>
          </cell>
          <cell r="BP374">
            <v>9770.2814763130191</v>
          </cell>
          <cell r="CB374">
            <v>0</v>
          </cell>
          <cell r="CI374">
            <v>82441.209960868349</v>
          </cell>
          <cell r="CJ374">
            <v>0</v>
          </cell>
          <cell r="CR374">
            <v>810.76867090860208</v>
          </cell>
          <cell r="CS374">
            <v>718.3337068551881</v>
          </cell>
          <cell r="DZ374">
            <v>461.18598095282266</v>
          </cell>
        </row>
        <row r="375">
          <cell r="AB375">
            <v>0</v>
          </cell>
          <cell r="AK375">
            <v>0</v>
          </cell>
          <cell r="BF375">
            <v>0</v>
          </cell>
          <cell r="BI375">
            <v>0</v>
          </cell>
          <cell r="BP375">
            <v>0</v>
          </cell>
          <cell r="CB375">
            <v>0</v>
          </cell>
          <cell r="CI375">
            <v>0</v>
          </cell>
          <cell r="CJ375">
            <v>0</v>
          </cell>
          <cell r="CR375">
            <v>0</v>
          </cell>
          <cell r="CS375">
            <v>0</v>
          </cell>
          <cell r="DZ375">
            <v>0</v>
          </cell>
        </row>
        <row r="376">
          <cell r="AB376">
            <v>1109248.5915798028</v>
          </cell>
          <cell r="AK376">
            <v>265550.07310691668</v>
          </cell>
          <cell r="BF376">
            <v>100505.46187082955</v>
          </cell>
          <cell r="BI376">
            <v>261530.66322943207</v>
          </cell>
          <cell r="BP376">
            <v>19973.461592868702</v>
          </cell>
          <cell r="CB376">
            <v>138352.2334970308</v>
          </cell>
          <cell r="CI376">
            <v>0</v>
          </cell>
          <cell r="CJ376">
            <v>0</v>
          </cell>
          <cell r="CR376">
            <v>765.33514469939087</v>
          </cell>
          <cell r="CS376">
            <v>746.31237996912705</v>
          </cell>
          <cell r="DZ376">
            <v>1049.976797594117</v>
          </cell>
        </row>
        <row r="377">
          <cell r="AB377">
            <v>1142151.2678880496</v>
          </cell>
          <cell r="AK377">
            <v>230123.11759641624</v>
          </cell>
          <cell r="BF377">
            <v>61025.872043661198</v>
          </cell>
          <cell r="BI377">
            <v>310424.90386242006</v>
          </cell>
          <cell r="BP377">
            <v>25722.328582579194</v>
          </cell>
          <cell r="CB377">
            <v>64660.320686463499</v>
          </cell>
          <cell r="CI377">
            <v>0</v>
          </cell>
          <cell r="CJ377">
            <v>0</v>
          </cell>
          <cell r="CR377">
            <v>865.87447070166388</v>
          </cell>
          <cell r="CS377">
            <v>844.39761918374325</v>
          </cell>
          <cell r="DZ377">
            <v>1197.6768829973087</v>
          </cell>
        </row>
        <row r="378">
          <cell r="AB378">
            <v>821668.30476897676</v>
          </cell>
          <cell r="AK378">
            <v>179006.95881540922</v>
          </cell>
          <cell r="BF378">
            <v>86725.105453856086</v>
          </cell>
          <cell r="BI378">
            <v>163704.7448547341</v>
          </cell>
          <cell r="BP378">
            <v>10926.610307549861</v>
          </cell>
          <cell r="CB378">
            <v>41194.968174443464</v>
          </cell>
          <cell r="CI378">
            <v>0</v>
          </cell>
          <cell r="CJ378">
            <v>0</v>
          </cell>
          <cell r="CR378">
            <v>660.56896715556172</v>
          </cell>
          <cell r="CS378">
            <v>644.36208319649984</v>
          </cell>
          <cell r="DZ378">
            <v>674.19562792885404</v>
          </cell>
        </row>
        <row r="379">
          <cell r="AB379">
            <v>1031116.0285440426</v>
          </cell>
          <cell r="AK379">
            <v>297447.89211325854</v>
          </cell>
          <cell r="BF379">
            <v>62203.630887716849</v>
          </cell>
          <cell r="BI379">
            <v>275032.03282828891</v>
          </cell>
          <cell r="BP379">
            <v>19339.650579018482</v>
          </cell>
          <cell r="CB379">
            <v>46700.885804588208</v>
          </cell>
          <cell r="CI379">
            <v>0</v>
          </cell>
          <cell r="CJ379">
            <v>0</v>
          </cell>
          <cell r="CR379">
            <v>979.63009671594261</v>
          </cell>
          <cell r="CS379">
            <v>954.69747710753768</v>
          </cell>
          <cell r="DZ379">
            <v>775.67663898818978</v>
          </cell>
        </row>
        <row r="380">
          <cell r="AB380">
            <v>486090.47049092822</v>
          </cell>
          <cell r="AK380">
            <v>90335.636497876592</v>
          </cell>
          <cell r="BF380">
            <v>18289.426854656696</v>
          </cell>
          <cell r="BI380">
            <v>42604.33159116633</v>
          </cell>
          <cell r="BP380">
            <v>8626.2812296841366</v>
          </cell>
          <cell r="CB380">
            <v>0</v>
          </cell>
          <cell r="CI380">
            <v>0</v>
          </cell>
          <cell r="CJ380">
            <v>0</v>
          </cell>
          <cell r="CR380">
            <v>815.42956996937187</v>
          </cell>
          <cell r="CS380">
            <v>797.87171602444801</v>
          </cell>
          <cell r="DZ380">
            <v>528.50506749713452</v>
          </cell>
        </row>
        <row r="381">
          <cell r="AB381">
            <v>284542.8716214312</v>
          </cell>
          <cell r="AK381">
            <v>142472.77204253903</v>
          </cell>
          <cell r="BF381">
            <v>35508.933836825992</v>
          </cell>
          <cell r="BI381">
            <v>25106.214683446517</v>
          </cell>
          <cell r="BP381">
            <v>7808.9878250476168</v>
          </cell>
          <cell r="CB381">
            <v>0</v>
          </cell>
          <cell r="CI381">
            <v>2980.8950298852142</v>
          </cell>
          <cell r="CJ381">
            <v>0</v>
          </cell>
          <cell r="CR381">
            <v>1033.4951544627493</v>
          </cell>
          <cell r="CS381">
            <v>1001.1041621170191</v>
          </cell>
          <cell r="DZ381">
            <v>296.40493329211915</v>
          </cell>
        </row>
        <row r="382">
          <cell r="AB382">
            <v>2297841.8381721238</v>
          </cell>
          <cell r="AK382">
            <v>460087.11609202647</v>
          </cell>
          <cell r="BF382">
            <v>60948.917412815594</v>
          </cell>
          <cell r="BI382">
            <v>885420.01295259106</v>
          </cell>
          <cell r="BP382">
            <v>53274.554806314489</v>
          </cell>
          <cell r="CB382">
            <v>0</v>
          </cell>
          <cell r="CI382">
            <v>0</v>
          </cell>
          <cell r="CJ382">
            <v>0</v>
          </cell>
          <cell r="CR382">
            <v>1364.3088790472552</v>
          </cell>
          <cell r="CS382">
            <v>1319.1149172748596</v>
          </cell>
          <cell r="DZ382">
            <v>1580.4913900627234</v>
          </cell>
        </row>
        <row r="383">
          <cell r="AB383">
            <v>863149.94950910809</v>
          </cell>
          <cell r="AK383">
            <v>148858.85387615426</v>
          </cell>
          <cell r="BF383">
            <v>76222.337149493324</v>
          </cell>
          <cell r="BI383">
            <v>673265.8528006149</v>
          </cell>
          <cell r="BP383">
            <v>24592.82181593619</v>
          </cell>
          <cell r="CB383">
            <v>195516.7919717324</v>
          </cell>
          <cell r="CI383">
            <v>0</v>
          </cell>
          <cell r="CJ383">
            <v>0</v>
          </cell>
          <cell r="CR383">
            <v>941.31690192435656</v>
          </cell>
          <cell r="CS383">
            <v>917.05896931249822</v>
          </cell>
          <cell r="DZ383">
            <v>1013.8053481076211</v>
          </cell>
        </row>
        <row r="384">
          <cell r="AB384">
            <v>247517.83065871798</v>
          </cell>
          <cell r="AK384">
            <v>72065.777065886476</v>
          </cell>
          <cell r="BF384">
            <v>6855.106740497883</v>
          </cell>
          <cell r="BI384">
            <v>207750.29501120432</v>
          </cell>
          <cell r="BP384">
            <v>5528.1374387900787</v>
          </cell>
          <cell r="CB384">
            <v>123990.96818746254</v>
          </cell>
          <cell r="CI384">
            <v>0</v>
          </cell>
          <cell r="CJ384">
            <v>0</v>
          </cell>
          <cell r="CR384">
            <v>532.59363435104433</v>
          </cell>
          <cell r="CS384">
            <v>562.15326366398426</v>
          </cell>
          <cell r="DZ384">
            <v>417.1572888278713</v>
          </cell>
        </row>
        <row r="385">
          <cell r="AB385">
            <v>310904.26806736784</v>
          </cell>
          <cell r="AK385">
            <v>78467.73996973077</v>
          </cell>
          <cell r="BF385">
            <v>92533.68142536626</v>
          </cell>
          <cell r="BI385">
            <v>171140.41435681641</v>
          </cell>
          <cell r="BP385">
            <v>7804.3322794388905</v>
          </cell>
          <cell r="CB385">
            <v>0</v>
          </cell>
          <cell r="CI385">
            <v>0</v>
          </cell>
          <cell r="CJ385">
            <v>0</v>
          </cell>
          <cell r="CR385">
            <v>1012.4179560473383</v>
          </cell>
          <cell r="CS385">
            <v>984.55104539477145</v>
          </cell>
          <cell r="DZ385">
            <v>310.47160809242314</v>
          </cell>
        </row>
        <row r="386">
          <cell r="AB386">
            <v>252027.06788115273</v>
          </cell>
          <cell r="AK386">
            <v>77995.441495349907</v>
          </cell>
          <cell r="BF386">
            <v>41315.741328095588</v>
          </cell>
          <cell r="BI386">
            <v>54896.998807604963</v>
          </cell>
          <cell r="BP386">
            <v>4254.4905071986877</v>
          </cell>
          <cell r="CB386">
            <v>61830.311919760774</v>
          </cell>
          <cell r="CI386">
            <v>0</v>
          </cell>
          <cell r="CJ386">
            <v>0</v>
          </cell>
          <cell r="CR386">
            <v>542.98017357312676</v>
          </cell>
          <cell r="CS386">
            <v>529.52078197520791</v>
          </cell>
          <cell r="DZ386">
            <v>316.09827801254471</v>
          </cell>
        </row>
        <row r="387">
          <cell r="AB387">
            <v>627777.26254077919</v>
          </cell>
          <cell r="AK387">
            <v>137022.34869792967</v>
          </cell>
          <cell r="BF387">
            <v>34837.65933463251</v>
          </cell>
          <cell r="BI387">
            <v>166102.29142142538</v>
          </cell>
          <cell r="BP387">
            <v>16525.231988085608</v>
          </cell>
          <cell r="CB387">
            <v>0</v>
          </cell>
          <cell r="CI387">
            <v>0</v>
          </cell>
          <cell r="CJ387">
            <v>0</v>
          </cell>
          <cell r="CR387">
            <v>812.97700676641523</v>
          </cell>
          <cell r="CS387">
            <v>790.29221131343638</v>
          </cell>
          <cell r="DZ387">
            <v>748.54805187331783</v>
          </cell>
        </row>
        <row r="388">
          <cell r="AB388">
            <v>698089.81301999569</v>
          </cell>
          <cell r="AK388">
            <v>175338.30639916984</v>
          </cell>
          <cell r="BF388">
            <v>47111.376875539194</v>
          </cell>
          <cell r="BI388">
            <v>361609.10639984714</v>
          </cell>
          <cell r="BP388">
            <v>15563.505750420198</v>
          </cell>
          <cell r="CB388">
            <v>88997.661618551821</v>
          </cell>
          <cell r="CI388">
            <v>0</v>
          </cell>
          <cell r="CJ388">
            <v>0</v>
          </cell>
          <cell r="CR388">
            <v>1116.3441605488117</v>
          </cell>
          <cell r="CS388">
            <v>1088.9577812999178</v>
          </cell>
          <cell r="DZ388">
            <v>568.29366193227997</v>
          </cell>
        </row>
        <row r="389">
          <cell r="AB389">
            <v>1257391.4460760108</v>
          </cell>
          <cell r="AK389">
            <v>348162.07150423952</v>
          </cell>
          <cell r="BF389">
            <v>12542.595432465863</v>
          </cell>
          <cell r="BI389">
            <v>368687.78053335933</v>
          </cell>
          <cell r="BP389">
            <v>30996.893322503172</v>
          </cell>
          <cell r="CB389">
            <v>0</v>
          </cell>
          <cell r="CI389">
            <v>0</v>
          </cell>
          <cell r="CJ389">
            <v>0</v>
          </cell>
          <cell r="CR389">
            <v>992.93761947038001</v>
          </cell>
          <cell r="CS389">
            <v>964.12653949561434</v>
          </cell>
          <cell r="DZ389">
            <v>1153.4673336249248</v>
          </cell>
        </row>
        <row r="390">
          <cell r="AB390">
            <v>1296714.9990025882</v>
          </cell>
          <cell r="AK390">
            <v>277905.4181122494</v>
          </cell>
          <cell r="BF390">
            <v>24615.771446605839</v>
          </cell>
          <cell r="BI390">
            <v>477871.14848856471</v>
          </cell>
          <cell r="BP390">
            <v>26088.614314989547</v>
          </cell>
          <cell r="CB390">
            <v>0</v>
          </cell>
          <cell r="CI390">
            <v>0</v>
          </cell>
          <cell r="CJ390">
            <v>0</v>
          </cell>
          <cell r="CR390">
            <v>957.4400936688927</v>
          </cell>
          <cell r="CS390">
            <v>925.92660601943294</v>
          </cell>
          <cell r="DZ390">
            <v>1113.2768341954848</v>
          </cell>
        </row>
        <row r="391">
          <cell r="AB391">
            <v>435246.3045556416</v>
          </cell>
          <cell r="AK391">
            <v>110040.38059066799</v>
          </cell>
          <cell r="BF391">
            <v>29457.348373723213</v>
          </cell>
          <cell r="BI391">
            <v>197848.26725673064</v>
          </cell>
          <cell r="BP391">
            <v>11757.092084353391</v>
          </cell>
          <cell r="CB391">
            <v>0</v>
          </cell>
          <cell r="CI391">
            <v>0</v>
          </cell>
          <cell r="CJ391">
            <v>0</v>
          </cell>
          <cell r="CR391">
            <v>1322.0373744677256</v>
          </cell>
          <cell r="CS391">
            <v>1289.3253558129254</v>
          </cell>
          <cell r="DZ391">
            <v>367.14021228793331</v>
          </cell>
        </row>
        <row r="392">
          <cell r="AB392">
            <v>1191965.1520463866</v>
          </cell>
          <cell r="AK392">
            <v>181192.5622645868</v>
          </cell>
          <cell r="BF392">
            <v>36760.973802449458</v>
          </cell>
          <cell r="BI392">
            <v>170823.6610811147</v>
          </cell>
          <cell r="BP392">
            <v>24048.8042042743</v>
          </cell>
          <cell r="CB392">
            <v>0</v>
          </cell>
          <cell r="CI392">
            <v>0</v>
          </cell>
          <cell r="CJ392">
            <v>0</v>
          </cell>
          <cell r="CR392">
            <v>661.13304702881726</v>
          </cell>
          <cell r="CS392">
            <v>644.83978875002322</v>
          </cell>
          <cell r="DZ392">
            <v>1452.8865543742518</v>
          </cell>
        </row>
        <row r="393">
          <cell r="AB393">
            <v>628203.69838943193</v>
          </cell>
          <cell r="AK393">
            <v>109859.92475578061</v>
          </cell>
          <cell r="BF393">
            <v>29000.443519038381</v>
          </cell>
          <cell r="BI393">
            <v>181686.88477340594</v>
          </cell>
          <cell r="BP393">
            <v>13021.24069233815</v>
          </cell>
          <cell r="CB393">
            <v>0</v>
          </cell>
          <cell r="CI393">
            <v>0</v>
          </cell>
          <cell r="CJ393">
            <v>0</v>
          </cell>
          <cell r="CR393">
            <v>877.44639594376872</v>
          </cell>
          <cell r="CS393">
            <v>851.50962372483218</v>
          </cell>
          <cell r="DZ393">
            <v>577.7384292981983</v>
          </cell>
        </row>
        <row r="394">
          <cell r="AB394">
            <v>631628.82992504071</v>
          </cell>
          <cell r="AK394">
            <v>196316.95322755523</v>
          </cell>
          <cell r="BF394">
            <v>10291.804816624583</v>
          </cell>
          <cell r="BI394">
            <v>50266.961889099723</v>
          </cell>
          <cell r="BP394">
            <v>11476.719302834217</v>
          </cell>
          <cell r="CB394">
            <v>0</v>
          </cell>
          <cell r="CI394">
            <v>0</v>
          </cell>
          <cell r="CJ394">
            <v>0</v>
          </cell>
          <cell r="CR394">
            <v>771.32241249589913</v>
          </cell>
          <cell r="CS394">
            <v>743.56728702981707</v>
          </cell>
          <cell r="DZ394">
            <v>497.35743043931859</v>
          </cell>
        </row>
        <row r="395">
          <cell r="AB395">
            <v>755384.26840332313</v>
          </cell>
          <cell r="AK395">
            <v>187732.8134084311</v>
          </cell>
          <cell r="BF395">
            <v>56954.069889805905</v>
          </cell>
          <cell r="BI395">
            <v>287858.46108889463</v>
          </cell>
          <cell r="BP395">
            <v>19783.082193374477</v>
          </cell>
          <cell r="CB395">
            <v>0</v>
          </cell>
          <cell r="CI395">
            <v>92205.24786172036</v>
          </cell>
          <cell r="CJ395">
            <v>0</v>
          </cell>
          <cell r="CR395">
            <v>1109.5948436436972</v>
          </cell>
          <cell r="CS395">
            <v>1080.5973294681057</v>
          </cell>
          <cell r="DZ395">
            <v>682.23372781474211</v>
          </cell>
        </row>
        <row r="396">
          <cell r="AB396">
            <v>2464462.0643663108</v>
          </cell>
          <cell r="AK396">
            <v>174785.75291925293</v>
          </cell>
          <cell r="BF396">
            <v>59183.360386441498</v>
          </cell>
          <cell r="BI396">
            <v>869271.71017392189</v>
          </cell>
          <cell r="BP396">
            <v>49886.334322335373</v>
          </cell>
          <cell r="CB396">
            <v>0</v>
          </cell>
          <cell r="CI396">
            <v>0</v>
          </cell>
          <cell r="CJ396">
            <v>0</v>
          </cell>
          <cell r="CR396">
            <v>1118.860769538808</v>
          </cell>
          <cell r="CS396">
            <v>1083.2713557716913</v>
          </cell>
          <cell r="DZ396">
            <v>1861.8248860688027</v>
          </cell>
        </row>
        <row r="397">
          <cell r="AB397">
            <v>311814.06629693264</v>
          </cell>
          <cell r="AK397">
            <v>186924.85442940792</v>
          </cell>
          <cell r="BF397">
            <v>49268.06243998382</v>
          </cell>
          <cell r="BI397">
            <v>23706.351046445128</v>
          </cell>
          <cell r="BP397">
            <v>7091.4190537325467</v>
          </cell>
          <cell r="CB397">
            <v>55219.589601458167</v>
          </cell>
          <cell r="CI397">
            <v>0</v>
          </cell>
          <cell r="CJ397">
            <v>0</v>
          </cell>
          <cell r="CR397">
            <v>743.75662938829612</v>
          </cell>
          <cell r="CS397">
            <v>725.51940367342445</v>
          </cell>
          <cell r="DZ397">
            <v>388.84308197983091</v>
          </cell>
        </row>
        <row r="398">
          <cell r="AB398">
            <v>211931.98184936625</v>
          </cell>
          <cell r="AK398">
            <v>47951.530774363142</v>
          </cell>
          <cell r="BF398">
            <v>38425.042089052637</v>
          </cell>
          <cell r="BI398">
            <v>326339.44791327964</v>
          </cell>
          <cell r="BP398">
            <v>14566.449553137469</v>
          </cell>
          <cell r="CB398">
            <v>0</v>
          </cell>
          <cell r="CI398">
            <v>11131.869200525136</v>
          </cell>
          <cell r="CJ398">
            <v>0</v>
          </cell>
          <cell r="CR398">
            <v>1476.1313153372766</v>
          </cell>
          <cell r="CS398">
            <v>1043.1386455347192</v>
          </cell>
          <cell r="DZ398">
            <v>400.90023180866285</v>
          </cell>
        </row>
        <row r="399">
          <cell r="AB399">
            <v>242153.12502330332</v>
          </cell>
          <cell r="AK399">
            <v>45526.959874280597</v>
          </cell>
          <cell r="BF399">
            <v>31451.124953531762</v>
          </cell>
          <cell r="BI399">
            <v>139003.96179642051</v>
          </cell>
          <cell r="BP399">
            <v>7557.4970797022015</v>
          </cell>
          <cell r="CB399">
            <v>14248.219217739243</v>
          </cell>
          <cell r="CI399">
            <v>0</v>
          </cell>
          <cell r="CJ399">
            <v>0</v>
          </cell>
          <cell r="CR399">
            <v>643.57587722451501</v>
          </cell>
          <cell r="CS399">
            <v>628.06726854655744</v>
          </cell>
          <cell r="DZ399">
            <v>487.30980558195859</v>
          </cell>
        </row>
        <row r="400">
          <cell r="AB400">
            <v>0</v>
          </cell>
          <cell r="AK400">
            <v>0</v>
          </cell>
          <cell r="BF400">
            <v>0</v>
          </cell>
          <cell r="BI400">
            <v>0</v>
          </cell>
          <cell r="BP400">
            <v>0</v>
          </cell>
          <cell r="CB400">
            <v>0</v>
          </cell>
          <cell r="CI400">
            <v>0</v>
          </cell>
          <cell r="CJ400">
            <v>0</v>
          </cell>
          <cell r="CR400">
            <v>0</v>
          </cell>
          <cell r="CS400">
            <v>0</v>
          </cell>
          <cell r="DZ400">
            <v>110</v>
          </cell>
        </row>
        <row r="401">
          <cell r="AB401">
            <v>149871.40822498404</v>
          </cell>
          <cell r="AK401">
            <v>94127.443131950902</v>
          </cell>
          <cell r="BF401">
            <v>177424.62557175654</v>
          </cell>
          <cell r="BI401">
            <v>0</v>
          </cell>
          <cell r="BP401">
            <v>0</v>
          </cell>
          <cell r="CB401">
            <v>0</v>
          </cell>
          <cell r="CI401">
            <v>0</v>
          </cell>
          <cell r="CJ401">
            <v>10436.742680691565</v>
          </cell>
          <cell r="CR401">
            <v>94.777525438962826</v>
          </cell>
          <cell r="CS401">
            <v>94.777525438962556</v>
          </cell>
          <cell r="DZ401">
            <v>213</v>
          </cell>
        </row>
        <row r="402">
          <cell r="AB402">
            <v>113274.69161581142</v>
          </cell>
          <cell r="AK402">
            <v>37338.04812234635</v>
          </cell>
          <cell r="BF402">
            <v>90358.795907623862</v>
          </cell>
          <cell r="BI402">
            <v>0</v>
          </cell>
          <cell r="BP402">
            <v>0</v>
          </cell>
          <cell r="CB402">
            <v>0</v>
          </cell>
          <cell r="CI402">
            <v>0</v>
          </cell>
          <cell r="CJ402">
            <v>5315.2232886837592</v>
          </cell>
          <cell r="CR402">
            <v>91.641972715650297</v>
          </cell>
          <cell r="CS402">
            <v>91.641972715650297</v>
          </cell>
          <cell r="DZ402">
            <v>115</v>
          </cell>
        </row>
        <row r="403">
          <cell r="AB403">
            <v>179461.36854340159</v>
          </cell>
          <cell r="AK403">
            <v>335665.32450148917</v>
          </cell>
          <cell r="BF403">
            <v>410725.74475052516</v>
          </cell>
          <cell r="BI403">
            <v>0</v>
          </cell>
          <cell r="BP403">
            <v>0</v>
          </cell>
          <cell r="CB403">
            <v>0</v>
          </cell>
          <cell r="CI403">
            <v>0</v>
          </cell>
          <cell r="CJ403">
            <v>24160.337926501481</v>
          </cell>
          <cell r="CR403">
            <v>203.99792079325209</v>
          </cell>
          <cell r="CS403">
            <v>203.99792079325132</v>
          </cell>
          <cell r="DZ403">
            <v>152</v>
          </cell>
        </row>
        <row r="404">
          <cell r="AB404">
            <v>1725413.6903611145</v>
          </cell>
          <cell r="AK404">
            <v>1665385.8577946494</v>
          </cell>
          <cell r="BF404">
            <v>3486323.2422329783</v>
          </cell>
          <cell r="BI404">
            <v>0</v>
          </cell>
          <cell r="BP404">
            <v>0</v>
          </cell>
          <cell r="CB404">
            <v>0</v>
          </cell>
          <cell r="CI404">
            <v>0</v>
          </cell>
          <cell r="CJ404">
            <v>0</v>
          </cell>
          <cell r="CR404">
            <v>-4736.5181092763405</v>
          </cell>
          <cell r="CS404">
            <v>-4736.5181092763405</v>
          </cell>
          <cell r="DZ404">
            <v>37</v>
          </cell>
        </row>
        <row r="405">
          <cell r="AB405">
            <v>293217.71302022145</v>
          </cell>
          <cell r="AK405">
            <v>110143.7256889081</v>
          </cell>
          <cell r="BF405">
            <v>216560.49806615434</v>
          </cell>
          <cell r="BI405">
            <v>0</v>
          </cell>
          <cell r="BP405">
            <v>0</v>
          </cell>
          <cell r="CB405">
            <v>0</v>
          </cell>
          <cell r="CI405">
            <v>0</v>
          </cell>
          <cell r="CJ405">
            <v>12738.852827420844</v>
          </cell>
          <cell r="CR405">
            <v>79.332387228916559</v>
          </cell>
          <cell r="CS405">
            <v>79.332387228917099</v>
          </cell>
          <cell r="DZ405">
            <v>216</v>
          </cell>
        </row>
        <row r="406">
          <cell r="AB406">
            <v>582167.02511916077</v>
          </cell>
          <cell r="AK406">
            <v>187766.22661715758</v>
          </cell>
          <cell r="BF406">
            <v>468088.22962672671</v>
          </cell>
          <cell r="BI406">
            <v>0</v>
          </cell>
          <cell r="BP406">
            <v>0</v>
          </cell>
          <cell r="CB406">
            <v>0</v>
          </cell>
          <cell r="CI406">
            <v>0</v>
          </cell>
          <cell r="CJ406">
            <v>27417.226641226564</v>
          </cell>
          <cell r="CR406">
            <v>62.067346448971065</v>
          </cell>
          <cell r="CS406">
            <v>62.067346448971065</v>
          </cell>
          <cell r="DZ406">
            <v>640</v>
          </cell>
        </row>
        <row r="407">
          <cell r="AB407">
            <v>1295016.0457258034</v>
          </cell>
          <cell r="AK407">
            <v>301712.28362234327</v>
          </cell>
          <cell r="BF407">
            <v>787760.86570935312</v>
          </cell>
          <cell r="BI407">
            <v>0</v>
          </cell>
          <cell r="BP407">
            <v>0</v>
          </cell>
          <cell r="CB407">
            <v>0</v>
          </cell>
          <cell r="CI407">
            <v>0</v>
          </cell>
          <cell r="CJ407">
            <v>46252.021468675695</v>
          </cell>
          <cell r="CR407">
            <v>92.775675832617011</v>
          </cell>
          <cell r="CS407">
            <v>92.775675832617011</v>
          </cell>
          <cell r="DZ407">
            <v>951</v>
          </cell>
        </row>
        <row r="408">
          <cell r="AB408">
            <v>800473.51418821898</v>
          </cell>
          <cell r="AK408">
            <v>351553.96520159708</v>
          </cell>
          <cell r="BF408">
            <v>775946.4297096727</v>
          </cell>
          <cell r="BI408">
            <v>0</v>
          </cell>
          <cell r="BP408">
            <v>0</v>
          </cell>
          <cell r="CB408">
            <v>0</v>
          </cell>
          <cell r="CI408">
            <v>0</v>
          </cell>
          <cell r="CJ408">
            <v>45643.907629980764</v>
          </cell>
          <cell r="CR408">
            <v>75.455902012756411</v>
          </cell>
          <cell r="CS408">
            <v>75.455902012756411</v>
          </cell>
          <cell r="DZ408">
            <v>762.8</v>
          </cell>
        </row>
        <row r="409">
          <cell r="AB409">
            <v>207842.44838522753</v>
          </cell>
          <cell r="AK409">
            <v>113597.80814052439</v>
          </cell>
          <cell r="BF409">
            <v>199944.12568386405</v>
          </cell>
          <cell r="BI409">
            <v>0</v>
          </cell>
          <cell r="BP409">
            <v>0</v>
          </cell>
          <cell r="CB409">
            <v>0</v>
          </cell>
          <cell r="CI409">
            <v>0</v>
          </cell>
          <cell r="CJ409">
            <v>11761.419157874365</v>
          </cell>
          <cell r="CR409">
            <v>105.48357989124989</v>
          </cell>
          <cell r="CS409">
            <v>105.48357989124989</v>
          </cell>
          <cell r="DZ409">
            <v>223</v>
          </cell>
        </row>
        <row r="410">
          <cell r="AB410">
            <v>2779324.6766420323</v>
          </cell>
          <cell r="AK410">
            <v>427126.16255158681</v>
          </cell>
          <cell r="BF410">
            <v>2074493.20828842</v>
          </cell>
          <cell r="BI410">
            <v>0</v>
          </cell>
          <cell r="BP410">
            <v>0</v>
          </cell>
          <cell r="CB410">
            <v>0</v>
          </cell>
          <cell r="CI410">
            <v>0</v>
          </cell>
          <cell r="CJ410">
            <v>121801.33965321214</v>
          </cell>
          <cell r="CR410">
            <v>38.775984033190134</v>
          </cell>
          <cell r="CS410">
            <v>38.775984033189886</v>
          </cell>
          <cell r="DZ410">
            <v>3749</v>
          </cell>
        </row>
        <row r="411">
          <cell r="AB411">
            <v>283838.79528546915</v>
          </cell>
          <cell r="AK411">
            <v>109930.62245299775</v>
          </cell>
          <cell r="BF411">
            <v>242193.46490981014</v>
          </cell>
          <cell r="BI411">
            <v>0</v>
          </cell>
          <cell r="BP411">
            <v>0</v>
          </cell>
          <cell r="CB411">
            <v>0</v>
          </cell>
          <cell r="CI411">
            <v>0</v>
          </cell>
          <cell r="CJ411">
            <v>14246.674406459428</v>
          </cell>
          <cell r="CR411">
            <v>62.485414063418588</v>
          </cell>
          <cell r="CS411">
            <v>62.485414063418588</v>
          </cell>
          <cell r="DZ411">
            <v>456</v>
          </cell>
        </row>
        <row r="412">
          <cell r="AB412">
            <v>2387590.3824293572</v>
          </cell>
          <cell r="AK412">
            <v>2875946.8316832422</v>
          </cell>
          <cell r="BF412">
            <v>3397884.9510799982</v>
          </cell>
          <cell r="BI412">
            <v>0</v>
          </cell>
          <cell r="BP412">
            <v>0</v>
          </cell>
          <cell r="CB412">
            <v>0</v>
          </cell>
          <cell r="CI412">
            <v>0</v>
          </cell>
          <cell r="CJ412">
            <v>199468.92842633068</v>
          </cell>
          <cell r="CR412">
            <v>126.70072374183633</v>
          </cell>
          <cell r="CS412">
            <v>126.70072374183633</v>
          </cell>
          <cell r="DZ412">
            <v>1358</v>
          </cell>
        </row>
        <row r="413">
          <cell r="AB413">
            <v>587565.07381751214</v>
          </cell>
          <cell r="AK413">
            <v>255011.01065782359</v>
          </cell>
          <cell r="BF413">
            <v>365669.50618915848</v>
          </cell>
          <cell r="BI413">
            <v>0</v>
          </cell>
          <cell r="BP413">
            <v>0</v>
          </cell>
          <cell r="CB413">
            <v>0</v>
          </cell>
          <cell r="CI413">
            <v>0</v>
          </cell>
          <cell r="CJ413">
            <v>21509.970952303454</v>
          </cell>
          <cell r="CR413">
            <v>158.96248230300242</v>
          </cell>
          <cell r="CS413">
            <v>158.96248230300242</v>
          </cell>
          <cell r="DZ413">
            <v>225</v>
          </cell>
        </row>
        <row r="414">
          <cell r="AB414">
            <v>97590.108937074488</v>
          </cell>
          <cell r="AK414">
            <v>42206.350737763009</v>
          </cell>
          <cell r="BF414">
            <v>44533.188067131836</v>
          </cell>
          <cell r="BI414">
            <v>0</v>
          </cell>
          <cell r="BP414">
            <v>0</v>
          </cell>
          <cell r="CB414">
            <v>0</v>
          </cell>
          <cell r="CI414">
            <v>0</v>
          </cell>
          <cell r="CJ414">
            <v>2619.5992980665801</v>
          </cell>
          <cell r="CR414">
            <v>78.465107479808637</v>
          </cell>
          <cell r="CS414">
            <v>78.465107479809078</v>
          </cell>
          <cell r="DZ414">
            <v>65</v>
          </cell>
        </row>
        <row r="415">
          <cell r="AB415">
            <v>223277.51341159904</v>
          </cell>
          <cell r="AK415">
            <v>0</v>
          </cell>
          <cell r="BF415">
            <v>267003.46772025555</v>
          </cell>
          <cell r="BI415">
            <v>0</v>
          </cell>
          <cell r="BP415">
            <v>0</v>
          </cell>
          <cell r="CB415">
            <v>0</v>
          </cell>
          <cell r="CI415">
            <v>0</v>
          </cell>
          <cell r="CJ415">
            <v>15706.086336485632</v>
          </cell>
          <cell r="CR415">
            <v>19.139471457950219</v>
          </cell>
          <cell r="CS415">
            <v>19.139471457950219</v>
          </cell>
          <cell r="DZ415">
            <v>925</v>
          </cell>
        </row>
        <row r="416">
          <cell r="AB416">
            <v>641407.3074351364</v>
          </cell>
          <cell r="AK416">
            <v>206184.41098841946</v>
          </cell>
          <cell r="BF416">
            <v>569578.82266015525</v>
          </cell>
          <cell r="BI416">
            <v>0</v>
          </cell>
          <cell r="BP416">
            <v>0</v>
          </cell>
          <cell r="CB416">
            <v>0</v>
          </cell>
          <cell r="CI416">
            <v>0</v>
          </cell>
          <cell r="CJ416">
            <v>33504.636627067957</v>
          </cell>
          <cell r="CR416">
            <v>101.17745216181227</v>
          </cell>
          <cell r="CS416">
            <v>101.1774521618118</v>
          </cell>
          <cell r="DZ416">
            <v>504.4</v>
          </cell>
        </row>
        <row r="417">
          <cell r="AB417">
            <v>755.34872578014256</v>
          </cell>
          <cell r="AK417">
            <v>0</v>
          </cell>
          <cell r="BF417">
            <v>59.202027740234712</v>
          </cell>
          <cell r="BI417">
            <v>0</v>
          </cell>
          <cell r="BP417">
            <v>0</v>
          </cell>
          <cell r="CB417">
            <v>0</v>
          </cell>
          <cell r="CI417">
            <v>0</v>
          </cell>
          <cell r="CJ417">
            <v>0</v>
          </cell>
          <cell r="CR417">
            <v>0</v>
          </cell>
          <cell r="CS417">
            <v>0</v>
          </cell>
          <cell r="DZ417">
            <v>0</v>
          </cell>
        </row>
        <row r="418">
          <cell r="AB418">
            <v>62504.954199600528</v>
          </cell>
          <cell r="AK418">
            <v>16134.153828002374</v>
          </cell>
          <cell r="BF418">
            <v>46379.108961626247</v>
          </cell>
          <cell r="BI418">
            <v>0</v>
          </cell>
          <cell r="BP418">
            <v>0</v>
          </cell>
          <cell r="CB418">
            <v>0</v>
          </cell>
          <cell r="CI418">
            <v>0</v>
          </cell>
          <cell r="CJ418">
            <v>2728.1828800956628</v>
          </cell>
          <cell r="CR418">
            <v>64.192538355191942</v>
          </cell>
          <cell r="CS418">
            <v>64.192538355192113</v>
          </cell>
          <cell r="DZ418">
            <v>85</v>
          </cell>
        </row>
        <row r="419">
          <cell r="AB419">
            <v>0</v>
          </cell>
          <cell r="AK419">
            <v>0</v>
          </cell>
          <cell r="BF419">
            <v>0</v>
          </cell>
          <cell r="BI419">
            <v>0</v>
          </cell>
          <cell r="BP419">
            <v>0</v>
          </cell>
          <cell r="CB419">
            <v>0</v>
          </cell>
          <cell r="CI419">
            <v>0</v>
          </cell>
          <cell r="CJ419">
            <v>0</v>
          </cell>
          <cell r="CR419">
            <v>0</v>
          </cell>
          <cell r="CS419">
            <v>0</v>
          </cell>
          <cell r="DZ419">
            <v>0</v>
          </cell>
        </row>
        <row r="420">
          <cell r="AB420">
            <v>361087.42230316054</v>
          </cell>
          <cell r="AK420">
            <v>288291.67345165228</v>
          </cell>
          <cell r="BF420">
            <v>410214.45977950783</v>
          </cell>
          <cell r="BI420">
            <v>0</v>
          </cell>
          <cell r="BP420">
            <v>0</v>
          </cell>
          <cell r="CB420">
            <v>0</v>
          </cell>
          <cell r="CI420">
            <v>0</v>
          </cell>
          <cell r="CJ420">
            <v>24130.262339971057</v>
          </cell>
          <cell r="CR420">
            <v>169.33517431558616</v>
          </cell>
          <cell r="CS420">
            <v>169.33517431558616</v>
          </cell>
          <cell r="DZ420">
            <v>285</v>
          </cell>
        </row>
        <row r="421">
          <cell r="AB421">
            <v>181160.76161914252</v>
          </cell>
          <cell r="AK421">
            <v>75116.844225507943</v>
          </cell>
          <cell r="BF421">
            <v>140287.74945227243</v>
          </cell>
          <cell r="BI421">
            <v>0</v>
          </cell>
          <cell r="BP421">
            <v>0</v>
          </cell>
          <cell r="CB421">
            <v>0</v>
          </cell>
          <cell r="CI421">
            <v>0</v>
          </cell>
          <cell r="CJ421">
            <v>8252.2205560160291</v>
          </cell>
          <cell r="CR421">
            <v>79.165644212993854</v>
          </cell>
          <cell r="CS421">
            <v>79.165644212993854</v>
          </cell>
          <cell r="DZ421">
            <v>83</v>
          </cell>
        </row>
        <row r="422">
          <cell r="AB422">
            <v>694222.13746694534</v>
          </cell>
          <cell r="AK422">
            <v>674367.03313444927</v>
          </cell>
          <cell r="BF422">
            <v>788275.63030188053</v>
          </cell>
          <cell r="BI422">
            <v>0</v>
          </cell>
          <cell r="BP422">
            <v>0</v>
          </cell>
          <cell r="CB422">
            <v>0</v>
          </cell>
          <cell r="CI422">
            <v>0</v>
          </cell>
          <cell r="CJ422">
            <v>46359.874504217485</v>
          </cell>
          <cell r="CR422">
            <v>179.51183595439952</v>
          </cell>
          <cell r="CS422">
            <v>179.51183595439952</v>
          </cell>
          <cell r="DZ422">
            <v>385</v>
          </cell>
        </row>
        <row r="423">
          <cell r="AB423">
            <v>609105.37454544031</v>
          </cell>
          <cell r="AK423">
            <v>254297.16886351223</v>
          </cell>
          <cell r="BF423">
            <v>557394.32305200142</v>
          </cell>
          <cell r="BI423">
            <v>0</v>
          </cell>
          <cell r="BP423">
            <v>0</v>
          </cell>
          <cell r="CB423">
            <v>0</v>
          </cell>
          <cell r="CI423">
            <v>0</v>
          </cell>
          <cell r="CJ423">
            <v>32787.901356000104</v>
          </cell>
          <cell r="CR423">
            <v>194.10789952676564</v>
          </cell>
          <cell r="CS423">
            <v>194.10789952676635</v>
          </cell>
          <cell r="DZ423">
            <v>325</v>
          </cell>
        </row>
        <row r="424">
          <cell r="AB424">
            <v>0</v>
          </cell>
          <cell r="AK424">
            <v>0</v>
          </cell>
          <cell r="BF424">
            <v>0</v>
          </cell>
          <cell r="BI424">
            <v>0</v>
          </cell>
          <cell r="BP424">
            <v>0</v>
          </cell>
          <cell r="CB424">
            <v>0</v>
          </cell>
          <cell r="CI424">
            <v>0</v>
          </cell>
          <cell r="CJ424">
            <v>0</v>
          </cell>
          <cell r="CR424">
            <v>0</v>
          </cell>
          <cell r="CS424">
            <v>0</v>
          </cell>
          <cell r="DZ424">
            <v>0</v>
          </cell>
        </row>
        <row r="425">
          <cell r="AB425">
            <v>261482.43140945668</v>
          </cell>
          <cell r="AK425">
            <v>45427.3337542257</v>
          </cell>
          <cell r="BF425">
            <v>255434.67009527315</v>
          </cell>
          <cell r="BI425">
            <v>0</v>
          </cell>
          <cell r="BP425">
            <v>0</v>
          </cell>
          <cell r="CB425">
            <v>0</v>
          </cell>
          <cell r="CI425">
            <v>0</v>
          </cell>
          <cell r="CJ425">
            <v>15069.867243043462</v>
          </cell>
          <cell r="CR425">
            <v>51.340162706813466</v>
          </cell>
          <cell r="CS425">
            <v>51.340162706813466</v>
          </cell>
          <cell r="DZ425">
            <v>492</v>
          </cell>
        </row>
        <row r="426">
          <cell r="AB426">
            <v>372812.70433926862</v>
          </cell>
          <cell r="AK426">
            <v>167301.5492046593</v>
          </cell>
          <cell r="BF426">
            <v>339937.63471718249</v>
          </cell>
          <cell r="BI426">
            <v>0</v>
          </cell>
          <cell r="BP426">
            <v>0</v>
          </cell>
          <cell r="CB426">
            <v>0</v>
          </cell>
          <cell r="CI426">
            <v>0</v>
          </cell>
          <cell r="CJ426">
            <v>20055.284680781242</v>
          </cell>
          <cell r="CR426">
            <v>229.27417454729124</v>
          </cell>
          <cell r="CS426">
            <v>229.27417454729189</v>
          </cell>
          <cell r="DZ426">
            <v>175</v>
          </cell>
        </row>
        <row r="427">
          <cell r="AB427">
            <v>49936.427626161509</v>
          </cell>
          <cell r="AK427">
            <v>19488.25698493392</v>
          </cell>
          <cell r="BF427">
            <v>35014.700781167892</v>
          </cell>
          <cell r="BI427">
            <v>0</v>
          </cell>
          <cell r="BP427">
            <v>0</v>
          </cell>
          <cell r="CB427">
            <v>0</v>
          </cell>
          <cell r="CI427">
            <v>0</v>
          </cell>
          <cell r="CJ427">
            <v>2065.7606586070669</v>
          </cell>
          <cell r="CR427">
            <v>37.859757172841533</v>
          </cell>
          <cell r="CS427">
            <v>37.859757172841533</v>
          </cell>
          <cell r="DZ427">
            <v>84</v>
          </cell>
        </row>
        <row r="428">
          <cell r="AB428">
            <v>349736.14600856928</v>
          </cell>
          <cell r="AK428">
            <v>103760.60809416645</v>
          </cell>
          <cell r="BF428">
            <v>347576.88410097809</v>
          </cell>
          <cell r="BI428">
            <v>0</v>
          </cell>
          <cell r="BP428">
            <v>0</v>
          </cell>
          <cell r="CB428">
            <v>0</v>
          </cell>
          <cell r="CI428">
            <v>0</v>
          </cell>
          <cell r="CJ428">
            <v>20505.977118136601</v>
          </cell>
          <cell r="CR428">
            <v>77.602453626953448</v>
          </cell>
          <cell r="CS428">
            <v>77.602453626953448</v>
          </cell>
          <cell r="DZ428">
            <v>440</v>
          </cell>
        </row>
        <row r="429">
          <cell r="AB429">
            <v>52523.118763065075</v>
          </cell>
          <cell r="AK429">
            <v>53440.880220702231</v>
          </cell>
          <cell r="BF429">
            <v>69857.51479034411</v>
          </cell>
          <cell r="BI429">
            <v>0</v>
          </cell>
          <cell r="BP429">
            <v>0</v>
          </cell>
          <cell r="CB429">
            <v>0</v>
          </cell>
          <cell r="CI429">
            <v>0</v>
          </cell>
          <cell r="CJ429">
            <v>4121.3805213942724</v>
          </cell>
          <cell r="CR429">
            <v>87.32640242645904</v>
          </cell>
          <cell r="CS429">
            <v>87.32640242645904</v>
          </cell>
          <cell r="DZ429">
            <v>94</v>
          </cell>
        </row>
        <row r="430">
          <cell r="AB430">
            <v>125755.7093970828</v>
          </cell>
          <cell r="AK430">
            <v>129207.01175818084</v>
          </cell>
          <cell r="BF430">
            <v>178692.88692345051</v>
          </cell>
          <cell r="BI430">
            <v>0</v>
          </cell>
          <cell r="BP430">
            <v>0</v>
          </cell>
          <cell r="CB430">
            <v>0</v>
          </cell>
          <cell r="CI430">
            <v>0</v>
          </cell>
          <cell r="CJ430">
            <v>10542.335863053258</v>
          </cell>
          <cell r="CR430">
            <v>110.29283027337088</v>
          </cell>
          <cell r="CS430">
            <v>110.29283027337088</v>
          </cell>
          <cell r="DZ430">
            <v>150</v>
          </cell>
        </row>
        <row r="431">
          <cell r="AB431">
            <v>130694.4136958584</v>
          </cell>
          <cell r="AK431">
            <v>61794.941635587827</v>
          </cell>
          <cell r="BF431">
            <v>96574.56996630611</v>
          </cell>
          <cell r="BI431">
            <v>0</v>
          </cell>
          <cell r="BP431">
            <v>0</v>
          </cell>
          <cell r="CB431">
            <v>0</v>
          </cell>
          <cell r="CI431">
            <v>0</v>
          </cell>
          <cell r="CJ431">
            <v>5697.6053716725937</v>
          </cell>
          <cell r="CR431">
            <v>130.76702874527174</v>
          </cell>
          <cell r="CS431">
            <v>130.76702874527174</v>
          </cell>
          <cell r="DZ431">
            <v>60</v>
          </cell>
        </row>
        <row r="432">
          <cell r="AB432">
            <v>150999.06977401098</v>
          </cell>
          <cell r="AK432">
            <v>48028.436101482068</v>
          </cell>
          <cell r="BF432">
            <v>180688.44139245548</v>
          </cell>
          <cell r="BI432">
            <v>0</v>
          </cell>
          <cell r="BP432">
            <v>0</v>
          </cell>
          <cell r="CB432">
            <v>0</v>
          </cell>
          <cell r="CI432">
            <v>0</v>
          </cell>
          <cell r="CJ432">
            <v>10660.067496401818</v>
          </cell>
          <cell r="CR432">
            <v>164.05178431009855</v>
          </cell>
          <cell r="CS432">
            <v>164.05178431009855</v>
          </cell>
          <cell r="DZ432">
            <v>130</v>
          </cell>
        </row>
        <row r="433">
          <cell r="AB433">
            <v>289783.1201355622</v>
          </cell>
          <cell r="AK433">
            <v>326928.21120701847</v>
          </cell>
          <cell r="BF433">
            <v>345936.85293921182</v>
          </cell>
          <cell r="BI433">
            <v>0</v>
          </cell>
          <cell r="BP433">
            <v>0</v>
          </cell>
          <cell r="CB433">
            <v>0</v>
          </cell>
          <cell r="CI433">
            <v>0</v>
          </cell>
          <cell r="CJ433">
            <v>20409.220276659078</v>
          </cell>
          <cell r="CR433">
            <v>179.78024309909361</v>
          </cell>
          <cell r="CS433">
            <v>179.78024309909361</v>
          </cell>
          <cell r="DZ433">
            <v>194</v>
          </cell>
        </row>
        <row r="434">
          <cell r="AB434">
            <v>356753.08850493276</v>
          </cell>
          <cell r="AK434">
            <v>107714.61137291389</v>
          </cell>
          <cell r="BF434">
            <v>263286.59905259957</v>
          </cell>
          <cell r="BI434">
            <v>0</v>
          </cell>
          <cell r="BP434">
            <v>0</v>
          </cell>
          <cell r="CB434">
            <v>0</v>
          </cell>
          <cell r="CI434">
            <v>0</v>
          </cell>
          <cell r="CJ434">
            <v>15487.447003094092</v>
          </cell>
          <cell r="CR434">
            <v>114.10219625681503</v>
          </cell>
          <cell r="CS434">
            <v>114.10219625681503</v>
          </cell>
          <cell r="DZ434">
            <v>268</v>
          </cell>
        </row>
        <row r="435">
          <cell r="AB435">
            <v>169560.69791820445</v>
          </cell>
          <cell r="AK435">
            <v>60484.221877795499</v>
          </cell>
          <cell r="BF435">
            <v>110215.3754955012</v>
          </cell>
          <cell r="BI435">
            <v>0</v>
          </cell>
          <cell r="BP435">
            <v>0</v>
          </cell>
          <cell r="CB435">
            <v>0</v>
          </cell>
          <cell r="CI435">
            <v>0</v>
          </cell>
          <cell r="CJ435">
            <v>6483.2573820883063</v>
          </cell>
          <cell r="CR435">
            <v>86.706381225018077</v>
          </cell>
          <cell r="CS435">
            <v>86.706381225018077</v>
          </cell>
          <cell r="DZ435">
            <v>109</v>
          </cell>
        </row>
        <row r="436">
          <cell r="AB436">
            <v>73537.596721348484</v>
          </cell>
          <cell r="AK436">
            <v>36863.667642193512</v>
          </cell>
          <cell r="BF436">
            <v>75354.704954584275</v>
          </cell>
          <cell r="BI436">
            <v>0</v>
          </cell>
          <cell r="BP436">
            <v>0</v>
          </cell>
          <cell r="CB436">
            <v>0</v>
          </cell>
          <cell r="CI436">
            <v>0</v>
          </cell>
          <cell r="CJ436">
            <v>0</v>
          </cell>
          <cell r="CR436">
            <v>-25.639392312490468</v>
          </cell>
          <cell r="CS436">
            <v>-25.639392312490468</v>
          </cell>
          <cell r="DZ436">
            <v>75</v>
          </cell>
        </row>
        <row r="437">
          <cell r="AB437">
            <v>450300.76753725851</v>
          </cell>
          <cell r="AK437">
            <v>173313.05727767316</v>
          </cell>
          <cell r="BF437">
            <v>404054.32642814808</v>
          </cell>
          <cell r="BI437">
            <v>0</v>
          </cell>
          <cell r="BP437">
            <v>0</v>
          </cell>
          <cell r="CB437">
            <v>0</v>
          </cell>
          <cell r="CI437">
            <v>0</v>
          </cell>
          <cell r="CJ437">
            <v>23767.901554596963</v>
          </cell>
          <cell r="CR437">
            <v>96.873560939054599</v>
          </cell>
          <cell r="CS437">
            <v>96.873560939054599</v>
          </cell>
          <cell r="DZ437">
            <v>442</v>
          </cell>
        </row>
        <row r="438">
          <cell r="AB438">
            <v>611682.18618349056</v>
          </cell>
          <cell r="AK438">
            <v>227962.8954550873</v>
          </cell>
          <cell r="BF438">
            <v>535894.85751924408</v>
          </cell>
          <cell r="BI438">
            <v>0</v>
          </cell>
          <cell r="BP438">
            <v>0</v>
          </cell>
          <cell r="CB438">
            <v>0</v>
          </cell>
          <cell r="CI438">
            <v>0</v>
          </cell>
          <cell r="CJ438">
            <v>31523.226912896713</v>
          </cell>
          <cell r="CR438">
            <v>121.71495615009493</v>
          </cell>
          <cell r="CS438">
            <v>121.71495615009547</v>
          </cell>
          <cell r="DZ438">
            <v>433</v>
          </cell>
        </row>
        <row r="439">
          <cell r="AB439">
            <v>258558.21546748237</v>
          </cell>
          <cell r="AK439">
            <v>36287.911014599653</v>
          </cell>
          <cell r="BF439">
            <v>243022.16087994396</v>
          </cell>
          <cell r="BI439">
            <v>0</v>
          </cell>
          <cell r="BP439">
            <v>0</v>
          </cell>
          <cell r="CB439">
            <v>0</v>
          </cell>
          <cell r="CI439">
            <v>0</v>
          </cell>
          <cell r="CJ439">
            <v>14295.421228231999</v>
          </cell>
          <cell r="CR439">
            <v>54.340975688036082</v>
          </cell>
          <cell r="CS439">
            <v>54.340975688036082</v>
          </cell>
          <cell r="DZ439">
            <v>513</v>
          </cell>
        </row>
        <row r="440">
          <cell r="AB440">
            <v>548796.51527821401</v>
          </cell>
          <cell r="AK440">
            <v>107989.59982303318</v>
          </cell>
          <cell r="BF440">
            <v>442287.59340177581</v>
          </cell>
          <cell r="BI440">
            <v>0</v>
          </cell>
          <cell r="BP440">
            <v>0</v>
          </cell>
          <cell r="CB440">
            <v>0</v>
          </cell>
          <cell r="CI440">
            <v>0</v>
          </cell>
          <cell r="CJ440">
            <v>26016.917258927991</v>
          </cell>
          <cell r="CR440">
            <v>48.718721651835715</v>
          </cell>
          <cell r="CS440">
            <v>48.718721651835715</v>
          </cell>
          <cell r="DZ440">
            <v>554</v>
          </cell>
        </row>
        <row r="441">
          <cell r="AB441">
            <v>549279.63663231826</v>
          </cell>
          <cell r="AK441">
            <v>502564.43822801113</v>
          </cell>
          <cell r="BF441">
            <v>895731.67395830364</v>
          </cell>
          <cell r="BI441">
            <v>0</v>
          </cell>
          <cell r="BP441">
            <v>0</v>
          </cell>
          <cell r="CB441">
            <v>0</v>
          </cell>
          <cell r="CI441">
            <v>0</v>
          </cell>
          <cell r="CJ441">
            <v>52690.098468135511</v>
          </cell>
          <cell r="CR441">
            <v>247.3694881441121</v>
          </cell>
          <cell r="CS441">
            <v>247.36948814411153</v>
          </cell>
          <cell r="DZ441">
            <v>420</v>
          </cell>
        </row>
        <row r="442">
          <cell r="AB442">
            <v>592475.5327557819</v>
          </cell>
          <cell r="AK442">
            <v>429085.83942376863</v>
          </cell>
          <cell r="BF442">
            <v>582371.12518580258</v>
          </cell>
          <cell r="BI442">
            <v>0</v>
          </cell>
          <cell r="BP442">
            <v>0</v>
          </cell>
          <cell r="CB442">
            <v>0</v>
          </cell>
          <cell r="CI442">
            <v>0</v>
          </cell>
          <cell r="CJ442">
            <v>34257.125010929565</v>
          </cell>
          <cell r="CR442">
            <v>180.34483766103571</v>
          </cell>
          <cell r="CS442">
            <v>180.34483766103571</v>
          </cell>
          <cell r="DZ442">
            <v>254</v>
          </cell>
        </row>
        <row r="443">
          <cell r="AB443">
            <v>0</v>
          </cell>
          <cell r="AK443">
            <v>0</v>
          </cell>
          <cell r="BF443">
            <v>0</v>
          </cell>
          <cell r="BI443">
            <v>0</v>
          </cell>
          <cell r="BP443">
            <v>0</v>
          </cell>
          <cell r="CB443">
            <v>0</v>
          </cell>
          <cell r="CI443">
            <v>0</v>
          </cell>
          <cell r="CJ443">
            <v>0</v>
          </cell>
          <cell r="CR443">
            <v>0</v>
          </cell>
          <cell r="CS443">
            <v>0</v>
          </cell>
          <cell r="DZ443">
            <v>0</v>
          </cell>
        </row>
        <row r="444">
          <cell r="AB444">
            <v>835412.79309879418</v>
          </cell>
          <cell r="AK444">
            <v>72541.846907987929</v>
          </cell>
          <cell r="BF444">
            <v>634319.63255503064</v>
          </cell>
          <cell r="BI444">
            <v>0</v>
          </cell>
          <cell r="BP444">
            <v>0</v>
          </cell>
          <cell r="CB444">
            <v>0</v>
          </cell>
          <cell r="CI444">
            <v>0</v>
          </cell>
          <cell r="CJ444">
            <v>37312.919562060626</v>
          </cell>
          <cell r="CR444">
            <v>54.429564378499734</v>
          </cell>
          <cell r="CS444">
            <v>54.429564378499734</v>
          </cell>
          <cell r="DZ444">
            <v>1080</v>
          </cell>
        </row>
        <row r="445">
          <cell r="AB445">
            <v>109888.01575126118</v>
          </cell>
          <cell r="AK445">
            <v>131485.08713970945</v>
          </cell>
          <cell r="BF445">
            <v>172743.62373982504</v>
          </cell>
          <cell r="BI445">
            <v>0</v>
          </cell>
          <cell r="BP445">
            <v>0</v>
          </cell>
          <cell r="CB445">
            <v>0</v>
          </cell>
          <cell r="CI445">
            <v>0</v>
          </cell>
          <cell r="CJ445">
            <v>10161.389631754415</v>
          </cell>
          <cell r="CR445">
            <v>117.04898005048543</v>
          </cell>
          <cell r="CS445">
            <v>117.0489800504858</v>
          </cell>
          <cell r="DZ445">
            <v>155</v>
          </cell>
        </row>
        <row r="446">
          <cell r="AB446">
            <v>49651.022551126516</v>
          </cell>
          <cell r="AK446">
            <v>16388.150219626466</v>
          </cell>
          <cell r="BF446">
            <v>36258.318928447217</v>
          </cell>
          <cell r="BI446">
            <v>0</v>
          </cell>
          <cell r="BP446">
            <v>0</v>
          </cell>
          <cell r="CB446">
            <v>0</v>
          </cell>
          <cell r="CI446">
            <v>0</v>
          </cell>
          <cell r="CJ446">
            <v>2132.84228990866</v>
          </cell>
          <cell r="CR446">
            <v>106.64211449543291</v>
          </cell>
          <cell r="CS446">
            <v>106.64211449543291</v>
          </cell>
          <cell r="DZ446">
            <v>40</v>
          </cell>
        </row>
        <row r="447">
          <cell r="AB447">
            <v>82461.811584935363</v>
          </cell>
          <cell r="AK447">
            <v>25666.875829191398</v>
          </cell>
          <cell r="BF447">
            <v>61537.203931471689</v>
          </cell>
          <cell r="BI447">
            <v>0</v>
          </cell>
          <cell r="BP447">
            <v>0</v>
          </cell>
          <cell r="CB447">
            <v>0</v>
          </cell>
          <cell r="CI447">
            <v>0</v>
          </cell>
          <cell r="CJ447">
            <v>3619.8355253806881</v>
          </cell>
          <cell r="CR447">
            <v>41.282183613534507</v>
          </cell>
          <cell r="CS447">
            <v>41.282183613534507</v>
          </cell>
          <cell r="DZ447">
            <v>55</v>
          </cell>
        </row>
        <row r="448">
          <cell r="AB448">
            <v>360356.62268607289</v>
          </cell>
          <cell r="AK448">
            <v>82813.624395475592</v>
          </cell>
          <cell r="BF448">
            <v>293864.1006073819</v>
          </cell>
          <cell r="BI448">
            <v>0</v>
          </cell>
          <cell r="BP448">
            <v>0</v>
          </cell>
          <cell r="CB448">
            <v>0</v>
          </cell>
          <cell r="CI448">
            <v>0</v>
          </cell>
          <cell r="CJ448">
            <v>17286.123565140118</v>
          </cell>
          <cell r="CR448">
            <v>67.350833927800664</v>
          </cell>
          <cell r="CS448">
            <v>67.350833927800906</v>
          </cell>
          <cell r="DZ448">
            <v>485</v>
          </cell>
        </row>
        <row r="449">
          <cell r="AB449">
            <v>79256.813341298388</v>
          </cell>
          <cell r="AK449">
            <v>45680.873162551106</v>
          </cell>
          <cell r="BF449">
            <v>80362.363672767868</v>
          </cell>
          <cell r="BI449">
            <v>0</v>
          </cell>
          <cell r="BP449">
            <v>0</v>
          </cell>
          <cell r="CB449">
            <v>0</v>
          </cell>
          <cell r="CI449">
            <v>0</v>
          </cell>
          <cell r="CJ449">
            <v>4727.1978631039947</v>
          </cell>
          <cell r="CR449">
            <v>96.473425777632585</v>
          </cell>
          <cell r="CS449">
            <v>96.473425777632585</v>
          </cell>
          <cell r="DZ449">
            <v>98</v>
          </cell>
        </row>
        <row r="450">
          <cell r="AB450">
            <v>239344.98077459401</v>
          </cell>
          <cell r="AK450">
            <v>49934.472311738638</v>
          </cell>
          <cell r="BF450">
            <v>207006.5213648247</v>
          </cell>
          <cell r="BI450">
            <v>0</v>
          </cell>
          <cell r="BP450">
            <v>0</v>
          </cell>
          <cell r="CB450">
            <v>0</v>
          </cell>
          <cell r="CI450">
            <v>0</v>
          </cell>
          <cell r="CJ450">
            <v>12176.85419793087</v>
          </cell>
          <cell r="CR450">
            <v>53.001127997459271</v>
          </cell>
          <cell r="CS450">
            <v>53.001127997459108</v>
          </cell>
          <cell r="DZ450">
            <v>350</v>
          </cell>
        </row>
        <row r="451">
          <cell r="AB451">
            <v>354930.8292445977</v>
          </cell>
          <cell r="AK451">
            <v>266864.63769586914</v>
          </cell>
          <cell r="BF451">
            <v>389595.13520693552</v>
          </cell>
          <cell r="BI451">
            <v>0</v>
          </cell>
          <cell r="BP451">
            <v>0</v>
          </cell>
          <cell r="CB451">
            <v>0</v>
          </cell>
          <cell r="CI451">
            <v>0</v>
          </cell>
          <cell r="CJ451">
            <v>22917.360894525638</v>
          </cell>
          <cell r="CR451">
            <v>218.26057994786339</v>
          </cell>
          <cell r="CS451">
            <v>218.26057994786339</v>
          </cell>
          <cell r="DZ451">
            <v>210</v>
          </cell>
        </row>
        <row r="452">
          <cell r="AB452">
            <v>248179.29793632304</v>
          </cell>
          <cell r="AK452">
            <v>183003.28397747045</v>
          </cell>
          <cell r="BF452">
            <v>206401.00452947419</v>
          </cell>
          <cell r="BI452">
            <v>0</v>
          </cell>
          <cell r="BP452">
            <v>0</v>
          </cell>
          <cell r="CB452">
            <v>0</v>
          </cell>
          <cell r="CI452">
            <v>0</v>
          </cell>
          <cell r="CJ452">
            <v>12141.235560557308</v>
          </cell>
          <cell r="CR452">
            <v>301.70509682063511</v>
          </cell>
          <cell r="CS452">
            <v>301.70509682063511</v>
          </cell>
          <cell r="DZ452">
            <v>75</v>
          </cell>
        </row>
        <row r="453">
          <cell r="AB453">
            <v>366476.49168100604</v>
          </cell>
          <cell r="AK453">
            <v>65864.714884532194</v>
          </cell>
          <cell r="BF453">
            <v>169751.70378627384</v>
          </cell>
          <cell r="BI453">
            <v>0</v>
          </cell>
          <cell r="BP453">
            <v>0</v>
          </cell>
          <cell r="CB453">
            <v>0</v>
          </cell>
          <cell r="CI453">
            <v>0</v>
          </cell>
          <cell r="CJ453">
            <v>9985.39434036905</v>
          </cell>
          <cell r="CR453">
            <v>62.888537008013095</v>
          </cell>
          <cell r="CS453">
            <v>62.888537008013095</v>
          </cell>
          <cell r="DZ453">
            <v>316</v>
          </cell>
        </row>
        <row r="454">
          <cell r="AB454">
            <v>193764.51997473883</v>
          </cell>
          <cell r="AK454">
            <v>53325.204033826558</v>
          </cell>
          <cell r="BF454">
            <v>182649.9582417178</v>
          </cell>
          <cell r="BI454">
            <v>0</v>
          </cell>
          <cell r="BP454">
            <v>0</v>
          </cell>
          <cell r="CB454">
            <v>0</v>
          </cell>
          <cell r="CI454">
            <v>0</v>
          </cell>
          <cell r="CJ454">
            <v>10744.115190689283</v>
          </cell>
          <cell r="CR454">
            <v>58.564833784892052</v>
          </cell>
          <cell r="CS454">
            <v>58.564833784892052</v>
          </cell>
          <cell r="DZ454">
            <v>323</v>
          </cell>
        </row>
        <row r="455">
          <cell r="AB455">
            <v>181475.44248865763</v>
          </cell>
          <cell r="AK455">
            <v>108435.36525680548</v>
          </cell>
          <cell r="BF455">
            <v>185288.24230774769</v>
          </cell>
          <cell r="BI455">
            <v>0</v>
          </cell>
          <cell r="BP455">
            <v>0</v>
          </cell>
          <cell r="CB455">
            <v>0</v>
          </cell>
          <cell r="CI455">
            <v>0</v>
          </cell>
          <cell r="CJ455">
            <v>10899.308371043988</v>
          </cell>
          <cell r="CR455">
            <v>45.435337245142946</v>
          </cell>
          <cell r="CS455">
            <v>45.435337245142946</v>
          </cell>
          <cell r="DZ455">
            <v>180</v>
          </cell>
        </row>
        <row r="456">
          <cell r="AB456">
            <v>201085.32355929178</v>
          </cell>
          <cell r="AK456">
            <v>298679.48578044365</v>
          </cell>
          <cell r="BF456">
            <v>333103.64020859328</v>
          </cell>
          <cell r="BI456">
            <v>0</v>
          </cell>
          <cell r="BP456">
            <v>0</v>
          </cell>
          <cell r="CB456">
            <v>0</v>
          </cell>
          <cell r="CI456">
            <v>0</v>
          </cell>
          <cell r="CJ456">
            <v>19594.331776976083</v>
          </cell>
          <cell r="CR456">
            <v>310.70126090707697</v>
          </cell>
          <cell r="CS456">
            <v>310.701260907076</v>
          </cell>
          <cell r="DZ456">
            <v>122</v>
          </cell>
        </row>
        <row r="457">
          <cell r="AB457">
            <v>104052.95506123579</v>
          </cell>
          <cell r="AK457">
            <v>35986.617988522776</v>
          </cell>
          <cell r="BF457">
            <v>113810.11768799674</v>
          </cell>
          <cell r="BI457">
            <v>0</v>
          </cell>
          <cell r="BP457">
            <v>0</v>
          </cell>
          <cell r="CB457">
            <v>0</v>
          </cell>
          <cell r="CI457">
            <v>0</v>
          </cell>
          <cell r="CJ457">
            <v>6694.712805176282</v>
          </cell>
          <cell r="CR457">
            <v>209.20977516175844</v>
          </cell>
          <cell r="CS457">
            <v>209.2097751617589</v>
          </cell>
          <cell r="DZ457">
            <v>64</v>
          </cell>
        </row>
        <row r="458">
          <cell r="AB458">
            <v>399637.0655411965</v>
          </cell>
          <cell r="AK458">
            <v>104063.81444742788</v>
          </cell>
          <cell r="BF458">
            <v>187664.56833277142</v>
          </cell>
          <cell r="BI458">
            <v>0</v>
          </cell>
          <cell r="BP458">
            <v>0</v>
          </cell>
          <cell r="CB458">
            <v>0</v>
          </cell>
          <cell r="CI458">
            <v>0</v>
          </cell>
          <cell r="CJ458">
            <v>11039.092254868912</v>
          </cell>
          <cell r="CR458">
            <v>168.29177736556781</v>
          </cell>
          <cell r="CS458">
            <v>168.29177736556781</v>
          </cell>
          <cell r="DZ458">
            <v>120</v>
          </cell>
        </row>
        <row r="459">
          <cell r="AB459">
            <v>92326.436644785033</v>
          </cell>
          <cell r="AK459">
            <v>15660.637029853806</v>
          </cell>
          <cell r="BF459">
            <v>99947.607878821509</v>
          </cell>
          <cell r="BI459">
            <v>0</v>
          </cell>
          <cell r="BP459">
            <v>0</v>
          </cell>
          <cell r="CB459">
            <v>0</v>
          </cell>
          <cell r="CI459">
            <v>0</v>
          </cell>
          <cell r="CJ459">
            <v>5879.2710516953857</v>
          </cell>
          <cell r="CR459">
            <v>67.191669162232927</v>
          </cell>
          <cell r="CS459">
            <v>67.191669162232756</v>
          </cell>
          <cell r="DZ459">
            <v>175</v>
          </cell>
        </row>
        <row r="460">
          <cell r="AB460">
            <v>235449.8234984841</v>
          </cell>
          <cell r="AK460">
            <v>1020163.4925463448</v>
          </cell>
          <cell r="BF460">
            <v>1365079.3133558864</v>
          </cell>
          <cell r="BI460">
            <v>0</v>
          </cell>
          <cell r="BP460">
            <v>0</v>
          </cell>
          <cell r="CB460">
            <v>0</v>
          </cell>
          <cell r="CI460">
            <v>0</v>
          </cell>
          <cell r="CJ460">
            <v>80298.783138581581</v>
          </cell>
          <cell r="CR460">
            <v>454.84876708490611</v>
          </cell>
          <cell r="CS460">
            <v>454.84876708490611</v>
          </cell>
          <cell r="DZ460">
            <v>352</v>
          </cell>
        </row>
        <row r="461">
          <cell r="AB461">
            <v>483451.38137105305</v>
          </cell>
          <cell r="AK461">
            <v>194316.23763636488</v>
          </cell>
          <cell r="BF461">
            <v>546920.02143009496</v>
          </cell>
          <cell r="BI461">
            <v>0</v>
          </cell>
          <cell r="BP461">
            <v>0</v>
          </cell>
          <cell r="CB461">
            <v>0</v>
          </cell>
          <cell r="CI461">
            <v>0</v>
          </cell>
          <cell r="CJ461">
            <v>32171.765966476189</v>
          </cell>
          <cell r="CR461">
            <v>63.959773293193187</v>
          </cell>
          <cell r="CS461">
            <v>63.959773293193187</v>
          </cell>
          <cell r="DZ461">
            <v>1006</v>
          </cell>
        </row>
        <row r="462">
          <cell r="AB462">
            <v>167619.18014954875</v>
          </cell>
          <cell r="AK462">
            <v>248636.24282407371</v>
          </cell>
          <cell r="BF462">
            <v>288896.04579402087</v>
          </cell>
          <cell r="BI462">
            <v>0</v>
          </cell>
          <cell r="BP462">
            <v>0</v>
          </cell>
          <cell r="CB462">
            <v>0</v>
          </cell>
          <cell r="CI462">
            <v>0</v>
          </cell>
          <cell r="CJ462">
            <v>16993.885046707128</v>
          </cell>
          <cell r="CR462">
            <v>301.82810588785821</v>
          </cell>
          <cell r="CS462">
            <v>301.82810588785821</v>
          </cell>
          <cell r="DZ462">
            <v>112</v>
          </cell>
        </row>
        <row r="463">
          <cell r="AB463">
            <v>548507.65758398152</v>
          </cell>
          <cell r="AK463">
            <v>20232.699025115307</v>
          </cell>
          <cell r="BF463">
            <v>495537.89603110938</v>
          </cell>
          <cell r="BI463">
            <v>0</v>
          </cell>
          <cell r="BP463">
            <v>0</v>
          </cell>
          <cell r="CB463">
            <v>0</v>
          </cell>
          <cell r="CI463">
            <v>0</v>
          </cell>
          <cell r="CJ463">
            <v>29149.288001829973</v>
          </cell>
          <cell r="CR463">
            <v>-160.26588002871668</v>
          </cell>
          <cell r="CS463">
            <v>-160.26588002871722</v>
          </cell>
          <cell r="DZ463">
            <v>425</v>
          </cell>
        </row>
        <row r="464">
          <cell r="AB464">
            <v>1273791.6022045515</v>
          </cell>
          <cell r="AK464">
            <v>250331.80209588984</v>
          </cell>
          <cell r="BF464">
            <v>1026514.2811051307</v>
          </cell>
          <cell r="BI464">
            <v>0</v>
          </cell>
          <cell r="BP464">
            <v>0</v>
          </cell>
          <cell r="CB464">
            <v>0</v>
          </cell>
          <cell r="CI464">
            <v>0</v>
          </cell>
          <cell r="CJ464">
            <v>60383.193006184163</v>
          </cell>
          <cell r="CR464">
            <v>47.57337696087324</v>
          </cell>
          <cell r="CS464">
            <v>47.57337696087324</v>
          </cell>
          <cell r="DZ464">
            <v>2175</v>
          </cell>
        </row>
        <row r="465">
          <cell r="AB465">
            <v>333267.05153974431</v>
          </cell>
          <cell r="AK465">
            <v>413623.99224354967</v>
          </cell>
          <cell r="BF465">
            <v>521034.98957715312</v>
          </cell>
          <cell r="BI465">
            <v>0</v>
          </cell>
          <cell r="BP465">
            <v>0</v>
          </cell>
          <cell r="CB465">
            <v>0</v>
          </cell>
          <cell r="CI465">
            <v>0</v>
          </cell>
          <cell r="CJ465">
            <v>30649.117033950195</v>
          </cell>
          <cell r="CR465">
            <v>153.16306466366098</v>
          </cell>
          <cell r="CS465">
            <v>153.16306466365984</v>
          </cell>
          <cell r="DZ465">
            <v>205</v>
          </cell>
        </row>
        <row r="466">
          <cell r="AB466">
            <v>676604.70714841771</v>
          </cell>
          <cell r="AK466">
            <v>683172.12445261132</v>
          </cell>
          <cell r="BF466">
            <v>1032628.0176528976</v>
          </cell>
          <cell r="BI466">
            <v>0</v>
          </cell>
          <cell r="BP466">
            <v>0</v>
          </cell>
          <cell r="CB466">
            <v>0</v>
          </cell>
          <cell r="CI466">
            <v>0</v>
          </cell>
          <cell r="CJ466">
            <v>60742.824567817559</v>
          </cell>
          <cell r="CR466">
            <v>163.98450420264555</v>
          </cell>
          <cell r="CS466">
            <v>163.98450420264624</v>
          </cell>
          <cell r="DZ466">
            <v>689</v>
          </cell>
        </row>
        <row r="467">
          <cell r="AB467">
            <v>329930.786342145</v>
          </cell>
          <cell r="AK467">
            <v>105948.6693761229</v>
          </cell>
          <cell r="BF467">
            <v>256506.86009430478</v>
          </cell>
          <cell r="BI467">
            <v>0</v>
          </cell>
          <cell r="BP467">
            <v>0</v>
          </cell>
          <cell r="CB467">
            <v>0</v>
          </cell>
          <cell r="CI467">
            <v>0</v>
          </cell>
          <cell r="CJ467">
            <v>15088.638829076765</v>
          </cell>
          <cell r="CR467">
            <v>77.281335111309247</v>
          </cell>
          <cell r="CS467">
            <v>77.28133511130973</v>
          </cell>
          <cell r="DZ467">
            <v>240</v>
          </cell>
        </row>
        <row r="468">
          <cell r="AB468">
            <v>196887.33158162751</v>
          </cell>
          <cell r="AK468">
            <v>62884.494124577919</v>
          </cell>
          <cell r="BF468">
            <v>155649.46234804738</v>
          </cell>
          <cell r="BI468">
            <v>0</v>
          </cell>
          <cell r="BP468">
            <v>0</v>
          </cell>
          <cell r="CB468">
            <v>0</v>
          </cell>
          <cell r="CI468">
            <v>0</v>
          </cell>
          <cell r="CJ468">
            <v>9155.8507263557349</v>
          </cell>
          <cell r="CR468">
            <v>6.366526759810573</v>
          </cell>
          <cell r="CS468">
            <v>6.3665267598100526</v>
          </cell>
          <cell r="DZ468">
            <v>112</v>
          </cell>
        </row>
        <row r="469">
          <cell r="AB469">
            <v>339391.49599167652</v>
          </cell>
          <cell r="AK469">
            <v>68674.755820302817</v>
          </cell>
          <cell r="BF469">
            <v>225003.38845990496</v>
          </cell>
          <cell r="BI469">
            <v>0</v>
          </cell>
          <cell r="BP469">
            <v>0</v>
          </cell>
          <cell r="CB469">
            <v>0</v>
          </cell>
          <cell r="CI469">
            <v>0</v>
          </cell>
          <cell r="CJ469">
            <v>13235.493438817948</v>
          </cell>
          <cell r="CR469">
            <v>80.215111750411921</v>
          </cell>
          <cell r="CS469">
            <v>80.215111750411921</v>
          </cell>
          <cell r="DZ469">
            <v>330</v>
          </cell>
        </row>
        <row r="470">
          <cell r="AB470">
            <v>247194.1988671078</v>
          </cell>
          <cell r="AK470">
            <v>125909.37050304461</v>
          </cell>
          <cell r="BF470">
            <v>224982.20176751245</v>
          </cell>
          <cell r="BI470">
            <v>0</v>
          </cell>
          <cell r="BP470">
            <v>0</v>
          </cell>
          <cell r="CB470">
            <v>0</v>
          </cell>
          <cell r="CI470">
            <v>0</v>
          </cell>
          <cell r="CJ470">
            <v>13234.247162794856</v>
          </cell>
          <cell r="CR470">
            <v>77.117476699060688</v>
          </cell>
          <cell r="CS470">
            <v>77.117476699060688</v>
          </cell>
          <cell r="DZ470">
            <v>110</v>
          </cell>
        </row>
        <row r="471">
          <cell r="AB471">
            <v>90565.940810467248</v>
          </cell>
          <cell r="AK471">
            <v>0</v>
          </cell>
          <cell r="BF471">
            <v>139666.85924281157</v>
          </cell>
          <cell r="BI471">
            <v>0</v>
          </cell>
          <cell r="BP471">
            <v>0</v>
          </cell>
          <cell r="CB471">
            <v>0</v>
          </cell>
          <cell r="CI471">
            <v>0</v>
          </cell>
          <cell r="CJ471">
            <v>8215.6976025183321</v>
          </cell>
          <cell r="CR471">
            <v>39.122369535801475</v>
          </cell>
          <cell r="CS471">
            <v>39.122369535801546</v>
          </cell>
          <cell r="DZ471">
            <v>420</v>
          </cell>
        </row>
        <row r="472">
          <cell r="AB472">
            <v>1414179.3441293265</v>
          </cell>
          <cell r="AK472">
            <v>1970567.8625961037</v>
          </cell>
          <cell r="BF472">
            <v>2775879.1101262649</v>
          </cell>
          <cell r="BI472">
            <v>0</v>
          </cell>
          <cell r="BP472">
            <v>0</v>
          </cell>
          <cell r="CB472">
            <v>0</v>
          </cell>
          <cell r="CI472">
            <v>0</v>
          </cell>
          <cell r="CJ472">
            <v>0</v>
          </cell>
          <cell r="CR472">
            <v>-331.25550042550083</v>
          </cell>
          <cell r="CS472">
            <v>-331.25550042550083</v>
          </cell>
          <cell r="DZ472">
            <v>140</v>
          </cell>
        </row>
        <row r="473">
          <cell r="AB473">
            <v>0</v>
          </cell>
          <cell r="AK473">
            <v>0</v>
          </cell>
          <cell r="BF473">
            <v>0</v>
          </cell>
          <cell r="BI473">
            <v>0</v>
          </cell>
          <cell r="BP473">
            <v>0</v>
          </cell>
          <cell r="CB473">
            <v>0</v>
          </cell>
          <cell r="CI473">
            <v>0</v>
          </cell>
          <cell r="CJ473">
            <v>0</v>
          </cell>
          <cell r="CR473">
            <v>0</v>
          </cell>
          <cell r="CS473">
            <v>0</v>
          </cell>
          <cell r="DZ473">
            <v>0</v>
          </cell>
        </row>
        <row r="474">
          <cell r="AB474">
            <v>610463.04967809084</v>
          </cell>
          <cell r="AK474">
            <v>173768.36496986158</v>
          </cell>
          <cell r="BF474">
            <v>707814.79968704772</v>
          </cell>
          <cell r="BI474">
            <v>0</v>
          </cell>
          <cell r="BP474">
            <v>0</v>
          </cell>
          <cell r="CB474">
            <v>0</v>
          </cell>
          <cell r="CI474">
            <v>0</v>
          </cell>
          <cell r="CJ474">
            <v>41636.1646874734</v>
          </cell>
          <cell r="CR474">
            <v>61.561600570533678</v>
          </cell>
          <cell r="CS474">
            <v>61.561600570533678</v>
          </cell>
          <cell r="DZ474">
            <v>1343</v>
          </cell>
        </row>
        <row r="475">
          <cell r="AB475">
            <v>762923.75944463233</v>
          </cell>
          <cell r="AK475">
            <v>284065.51132318139</v>
          </cell>
          <cell r="BF475">
            <v>996202.27667510253</v>
          </cell>
          <cell r="BI475">
            <v>0</v>
          </cell>
          <cell r="BP475">
            <v>0</v>
          </cell>
          <cell r="CB475">
            <v>0</v>
          </cell>
          <cell r="CI475">
            <v>0</v>
          </cell>
          <cell r="CJ475">
            <v>58600.133922064859</v>
          </cell>
          <cell r="CR475">
            <v>130.4432231208271</v>
          </cell>
          <cell r="CS475">
            <v>130.44322312082775</v>
          </cell>
          <cell r="DZ475">
            <v>732</v>
          </cell>
        </row>
        <row r="476">
          <cell r="AB476">
            <v>250013.32729007441</v>
          </cell>
          <cell r="AK476">
            <v>221805.83415844664</v>
          </cell>
          <cell r="BF476">
            <v>245762.33761426769</v>
          </cell>
          <cell r="BI476">
            <v>0</v>
          </cell>
          <cell r="BP476">
            <v>0</v>
          </cell>
          <cell r="CB476">
            <v>0</v>
          </cell>
          <cell r="CI476">
            <v>0</v>
          </cell>
          <cell r="CJ476">
            <v>14456.608094956924</v>
          </cell>
          <cell r="CR476">
            <v>313.23977399345392</v>
          </cell>
          <cell r="CS476">
            <v>313.23977399345262</v>
          </cell>
          <cell r="DZ476">
            <v>90</v>
          </cell>
        </row>
        <row r="477">
          <cell r="AB477">
            <v>784136.93656692642</v>
          </cell>
          <cell r="AK477">
            <v>196386.63918708253</v>
          </cell>
          <cell r="BF477">
            <v>692473.35627883661</v>
          </cell>
          <cell r="BI477">
            <v>0</v>
          </cell>
          <cell r="BP477">
            <v>0</v>
          </cell>
          <cell r="CB477">
            <v>0</v>
          </cell>
          <cell r="CI477">
            <v>0</v>
          </cell>
          <cell r="CJ477">
            <v>40733.726839931565</v>
          </cell>
          <cell r="CR477">
            <v>66.259335968592552</v>
          </cell>
          <cell r="CS477">
            <v>66.259335968592552</v>
          </cell>
          <cell r="DZ477">
            <v>1180</v>
          </cell>
        </row>
        <row r="478">
          <cell r="AB478">
            <v>204605.31273831081</v>
          </cell>
          <cell r="AK478">
            <v>15264.163250765958</v>
          </cell>
          <cell r="BF478">
            <v>176268.15804737498</v>
          </cell>
          <cell r="BI478">
            <v>0</v>
          </cell>
          <cell r="BP478">
            <v>0</v>
          </cell>
          <cell r="CB478">
            <v>0</v>
          </cell>
          <cell r="CI478">
            <v>0</v>
          </cell>
          <cell r="CJ478">
            <v>10368.715179257353</v>
          </cell>
          <cell r="CR478">
            <v>45.063704317639043</v>
          </cell>
          <cell r="CS478">
            <v>45.063704317639221</v>
          </cell>
          <cell r="DZ478">
            <v>320</v>
          </cell>
        </row>
        <row r="479">
          <cell r="AB479">
            <v>775382.46191524214</v>
          </cell>
          <cell r="AK479">
            <v>115793.87167309228</v>
          </cell>
          <cell r="BF479">
            <v>654793.39647066849</v>
          </cell>
          <cell r="BI479">
            <v>0</v>
          </cell>
          <cell r="BP479">
            <v>0</v>
          </cell>
          <cell r="CB479">
            <v>0</v>
          </cell>
          <cell r="CI479">
            <v>0</v>
          </cell>
          <cell r="CJ479">
            <v>38517.258615921681</v>
          </cell>
          <cell r="CR479">
            <v>43.795040180639042</v>
          </cell>
          <cell r="CS479">
            <v>43.795040180639042</v>
          </cell>
          <cell r="DZ479">
            <v>1388</v>
          </cell>
        </row>
        <row r="480">
          <cell r="AB480">
            <v>1028140.4660533991</v>
          </cell>
          <cell r="AK480">
            <v>700997.05223962688</v>
          </cell>
          <cell r="BF480">
            <v>1019215.0763803483</v>
          </cell>
          <cell r="BI480">
            <v>0</v>
          </cell>
          <cell r="BP480">
            <v>0</v>
          </cell>
          <cell r="CB480">
            <v>0</v>
          </cell>
          <cell r="CI480">
            <v>0</v>
          </cell>
          <cell r="CJ480">
            <v>59953.828022373433</v>
          </cell>
          <cell r="CR480">
            <v>170.26925217098321</v>
          </cell>
          <cell r="CS480">
            <v>170.26925217098321</v>
          </cell>
          <cell r="DZ480">
            <v>627</v>
          </cell>
        </row>
        <row r="481">
          <cell r="AB481">
            <v>559516.74943821167</v>
          </cell>
          <cell r="AK481">
            <v>100586.6925652803</v>
          </cell>
          <cell r="BF481">
            <v>421095.94333352591</v>
          </cell>
          <cell r="BI481">
            <v>0</v>
          </cell>
          <cell r="BP481">
            <v>0</v>
          </cell>
          <cell r="CB481">
            <v>0</v>
          </cell>
          <cell r="CI481">
            <v>0</v>
          </cell>
          <cell r="CJ481">
            <v>24770.34960785447</v>
          </cell>
          <cell r="CR481">
            <v>44.190142420947879</v>
          </cell>
          <cell r="CS481">
            <v>44.190142420948177</v>
          </cell>
          <cell r="DZ481">
            <v>769</v>
          </cell>
        </row>
        <row r="482">
          <cell r="AB482">
            <v>144758.61038636373</v>
          </cell>
          <cell r="AK482">
            <v>120240.47585842591</v>
          </cell>
          <cell r="BF482">
            <v>153860.92196496547</v>
          </cell>
          <cell r="BI482">
            <v>0</v>
          </cell>
          <cell r="BP482">
            <v>0</v>
          </cell>
          <cell r="CB482">
            <v>0</v>
          </cell>
          <cell r="CI482">
            <v>0</v>
          </cell>
          <cell r="CJ482">
            <v>9050.6424685273796</v>
          </cell>
          <cell r="CR482">
            <v>136.35590838028821</v>
          </cell>
          <cell r="CS482">
            <v>136.35590838028821</v>
          </cell>
          <cell r="DZ482">
            <v>120</v>
          </cell>
        </row>
        <row r="483">
          <cell r="AB483">
            <v>599271.27285430999</v>
          </cell>
          <cell r="AK483">
            <v>227971.57217071237</v>
          </cell>
          <cell r="BF483">
            <v>388706.41745641868</v>
          </cell>
          <cell r="BI483">
            <v>0</v>
          </cell>
          <cell r="BP483">
            <v>0</v>
          </cell>
          <cell r="CB483">
            <v>0</v>
          </cell>
          <cell r="CI483">
            <v>0</v>
          </cell>
          <cell r="CJ483">
            <v>22865.083379789336</v>
          </cell>
          <cell r="CR483">
            <v>107.15277096283413</v>
          </cell>
          <cell r="CS483">
            <v>107.15277096283477</v>
          </cell>
          <cell r="DZ483">
            <v>365</v>
          </cell>
        </row>
        <row r="484">
          <cell r="AB484">
            <v>693434.60140476725</v>
          </cell>
          <cell r="AK484">
            <v>475047.87903066236</v>
          </cell>
          <cell r="BF484">
            <v>787660.04813799192</v>
          </cell>
          <cell r="BI484">
            <v>0</v>
          </cell>
          <cell r="BP484">
            <v>0</v>
          </cell>
          <cell r="CB484">
            <v>0</v>
          </cell>
          <cell r="CI484">
            <v>0</v>
          </cell>
          <cell r="CJ484">
            <v>46332.944008117178</v>
          </cell>
          <cell r="CR484">
            <v>130.88360803026995</v>
          </cell>
          <cell r="CS484">
            <v>130.88360803027032</v>
          </cell>
          <cell r="DZ484">
            <v>620</v>
          </cell>
        </row>
        <row r="485">
          <cell r="AB485">
            <v>476555.06451061962</v>
          </cell>
          <cell r="AK485">
            <v>367480.3862847297</v>
          </cell>
          <cell r="BF485">
            <v>426831.62114963558</v>
          </cell>
          <cell r="BI485">
            <v>0</v>
          </cell>
          <cell r="BP485">
            <v>0</v>
          </cell>
          <cell r="CB485">
            <v>0</v>
          </cell>
          <cell r="CI485">
            <v>0</v>
          </cell>
          <cell r="CJ485">
            <v>25107.742420566799</v>
          </cell>
          <cell r="CR485">
            <v>116.91769428627401</v>
          </cell>
          <cell r="CS485">
            <v>116.91769428627468</v>
          </cell>
          <cell r="DZ485">
            <v>350</v>
          </cell>
        </row>
        <row r="486">
          <cell r="AB486">
            <v>119582.33330147002</v>
          </cell>
          <cell r="AK486">
            <v>298230.01614816708</v>
          </cell>
          <cell r="BF486">
            <v>279723.71693864476</v>
          </cell>
          <cell r="BI486">
            <v>0</v>
          </cell>
          <cell r="BP486">
            <v>0</v>
          </cell>
          <cell r="CB486">
            <v>0</v>
          </cell>
          <cell r="CI486">
            <v>0</v>
          </cell>
          <cell r="CJ486">
            <v>16454.336290508516</v>
          </cell>
          <cell r="CR486">
            <v>70.822057533872851</v>
          </cell>
          <cell r="CS486">
            <v>70.822057533872851</v>
          </cell>
          <cell r="DZ486">
            <v>155</v>
          </cell>
        </row>
        <row r="487">
          <cell r="AB487">
            <v>0</v>
          </cell>
          <cell r="AK487">
            <v>0</v>
          </cell>
          <cell r="BF487">
            <v>0</v>
          </cell>
          <cell r="BI487">
            <v>0</v>
          </cell>
          <cell r="BP487">
            <v>0</v>
          </cell>
          <cell r="CB487">
            <v>0</v>
          </cell>
          <cell r="CI487">
            <v>0</v>
          </cell>
          <cell r="CJ487">
            <v>0</v>
          </cell>
          <cell r="CR487">
            <v>0</v>
          </cell>
          <cell r="CS487">
            <v>0</v>
          </cell>
          <cell r="DZ487">
            <v>0</v>
          </cell>
        </row>
        <row r="488">
          <cell r="AB488">
            <v>311079.13668744796</v>
          </cell>
          <cell r="AK488">
            <v>340654.45050286385</v>
          </cell>
          <cell r="BF488">
            <v>428430.36074714287</v>
          </cell>
          <cell r="BI488">
            <v>0</v>
          </cell>
          <cell r="BP488">
            <v>0</v>
          </cell>
          <cell r="CB488">
            <v>0</v>
          </cell>
          <cell r="CI488">
            <v>0</v>
          </cell>
          <cell r="CJ488">
            <v>25201.785926302535</v>
          </cell>
          <cell r="CR488">
            <v>233.0645955333018</v>
          </cell>
          <cell r="CS488">
            <v>233.0645955333018</v>
          </cell>
          <cell r="DZ488">
            <v>210</v>
          </cell>
        </row>
        <row r="489">
          <cell r="AB489">
            <v>348284.95493163931</v>
          </cell>
          <cell r="AK489">
            <v>65678.537305143138</v>
          </cell>
          <cell r="BF489">
            <v>297185.61152925028</v>
          </cell>
          <cell r="BI489">
            <v>0</v>
          </cell>
          <cell r="BP489">
            <v>0</v>
          </cell>
          <cell r="CB489">
            <v>0</v>
          </cell>
          <cell r="CI489">
            <v>0</v>
          </cell>
          <cell r="CJ489">
            <v>17481.506560544141</v>
          </cell>
          <cell r="CR489">
            <v>37.219770467776428</v>
          </cell>
          <cell r="CS489">
            <v>37.219770467776428</v>
          </cell>
          <cell r="DZ489">
            <v>837</v>
          </cell>
        </row>
        <row r="490">
          <cell r="AB490">
            <v>0</v>
          </cell>
          <cell r="AK490">
            <v>0</v>
          </cell>
          <cell r="BF490">
            <v>0</v>
          </cell>
          <cell r="BI490">
            <v>0</v>
          </cell>
          <cell r="BP490">
            <v>0</v>
          </cell>
          <cell r="CB490">
            <v>0</v>
          </cell>
          <cell r="CI490">
            <v>0</v>
          </cell>
          <cell r="CJ490">
            <v>0</v>
          </cell>
          <cell r="CR490">
            <v>0</v>
          </cell>
          <cell r="CS490">
            <v>0</v>
          </cell>
          <cell r="DZ490">
            <v>0</v>
          </cell>
        </row>
        <row r="491">
          <cell r="AB491">
            <v>244503.82647235479</v>
          </cell>
          <cell r="AK491">
            <v>46199.216782133015</v>
          </cell>
          <cell r="BF491">
            <v>410396.70261337422</v>
          </cell>
          <cell r="BI491">
            <v>0</v>
          </cell>
          <cell r="BP491">
            <v>0</v>
          </cell>
          <cell r="CB491">
            <v>0</v>
          </cell>
          <cell r="CI491">
            <v>0</v>
          </cell>
          <cell r="CJ491">
            <v>0</v>
          </cell>
          <cell r="CR491">
            <v>-17.777024282135955</v>
          </cell>
          <cell r="CS491">
            <v>-17.777024282135955</v>
          </cell>
          <cell r="DZ491">
            <v>468</v>
          </cell>
        </row>
        <row r="492">
          <cell r="AB492">
            <v>476982.11623058998</v>
          </cell>
          <cell r="AK492">
            <v>63497.421075563594</v>
          </cell>
          <cell r="BF492">
            <v>457533.06306052522</v>
          </cell>
          <cell r="BI492">
            <v>0</v>
          </cell>
          <cell r="BP492">
            <v>0</v>
          </cell>
          <cell r="CB492">
            <v>0</v>
          </cell>
          <cell r="CI492">
            <v>0</v>
          </cell>
          <cell r="CJ492">
            <v>26913.709591795607</v>
          </cell>
          <cell r="CR492">
            <v>49.764164584828542</v>
          </cell>
          <cell r="CS492">
            <v>49.764164584828691</v>
          </cell>
          <cell r="DZ492">
            <v>780</v>
          </cell>
        </row>
        <row r="493">
          <cell r="AB493">
            <v>78890.110411892543</v>
          </cell>
          <cell r="AK493">
            <v>114785.34682742442</v>
          </cell>
          <cell r="BF493">
            <v>94416.088824816732</v>
          </cell>
          <cell r="BI493">
            <v>0</v>
          </cell>
          <cell r="BP493">
            <v>0</v>
          </cell>
          <cell r="CB493">
            <v>0</v>
          </cell>
          <cell r="CI493">
            <v>0</v>
          </cell>
          <cell r="CJ493">
            <v>5553.887577930398</v>
          </cell>
          <cell r="CR493">
            <v>184.24037402093907</v>
          </cell>
          <cell r="CS493">
            <v>184.24037402093907</v>
          </cell>
          <cell r="DZ493">
            <v>60</v>
          </cell>
        </row>
        <row r="494">
          <cell r="AB494">
            <v>31579.267796883578</v>
          </cell>
          <cell r="AK494">
            <v>67704.926106540632</v>
          </cell>
          <cell r="BF494">
            <v>77006.463698036401</v>
          </cell>
          <cell r="BI494">
            <v>0</v>
          </cell>
          <cell r="BP494">
            <v>0</v>
          </cell>
          <cell r="CB494">
            <v>0</v>
          </cell>
          <cell r="CI494">
            <v>0</v>
          </cell>
          <cell r="CJ494">
            <v>4529.7919822374388</v>
          </cell>
          <cell r="CR494">
            <v>292.2446440153177</v>
          </cell>
          <cell r="CS494">
            <v>292.2446440153177</v>
          </cell>
          <cell r="DZ494">
            <v>31</v>
          </cell>
        </row>
        <row r="495">
          <cell r="AB495">
            <v>298596.15283079841</v>
          </cell>
          <cell r="AK495">
            <v>202329.17360079044</v>
          </cell>
          <cell r="BF495">
            <v>286370.21925724245</v>
          </cell>
          <cell r="BI495">
            <v>0</v>
          </cell>
          <cell r="BP495">
            <v>0</v>
          </cell>
          <cell r="CB495">
            <v>0</v>
          </cell>
          <cell r="CI495">
            <v>0</v>
          </cell>
          <cell r="CJ495">
            <v>16845.307015131919</v>
          </cell>
          <cell r="CR495">
            <v>348.17296394392105</v>
          </cell>
          <cell r="CS495">
            <v>348.17296394392105</v>
          </cell>
          <cell r="DZ495">
            <v>95</v>
          </cell>
        </row>
        <row r="496">
          <cell r="AB496">
            <v>172533.44631689467</v>
          </cell>
          <cell r="AK496">
            <v>41307.863031598128</v>
          </cell>
          <cell r="BF496">
            <v>145922.53319125273</v>
          </cell>
          <cell r="BI496">
            <v>0</v>
          </cell>
          <cell r="BP496">
            <v>0</v>
          </cell>
          <cell r="CB496">
            <v>0</v>
          </cell>
          <cell r="CI496">
            <v>0</v>
          </cell>
          <cell r="CJ496">
            <v>8583.6784230148714</v>
          </cell>
          <cell r="CR496">
            <v>-22.416191064337021</v>
          </cell>
          <cell r="CS496">
            <v>-22.416191064336676</v>
          </cell>
          <cell r="DZ496">
            <v>168</v>
          </cell>
        </row>
        <row r="497">
          <cell r="AB497">
            <v>141071.51926869238</v>
          </cell>
          <cell r="AK497">
            <v>93119.043738361899</v>
          </cell>
          <cell r="BF497">
            <v>89805.133795694332</v>
          </cell>
          <cell r="BI497">
            <v>0</v>
          </cell>
          <cell r="BP497">
            <v>0</v>
          </cell>
          <cell r="CB497">
            <v>0</v>
          </cell>
          <cell r="CI497">
            <v>0</v>
          </cell>
          <cell r="CJ497">
            <v>5282.6549291584925</v>
          </cell>
          <cell r="CR497">
            <v>100.62199865063775</v>
          </cell>
          <cell r="CS497">
            <v>100.62199865063775</v>
          </cell>
          <cell r="DZ497">
            <v>105</v>
          </cell>
        </row>
        <row r="498">
          <cell r="AB498">
            <v>341597.9054337673</v>
          </cell>
          <cell r="AK498">
            <v>439315.89950191532</v>
          </cell>
          <cell r="BF498">
            <v>658436.35618535639</v>
          </cell>
          <cell r="BI498">
            <v>0</v>
          </cell>
          <cell r="BP498">
            <v>0</v>
          </cell>
          <cell r="CB498">
            <v>0</v>
          </cell>
          <cell r="CI498">
            <v>0</v>
          </cell>
          <cell r="CJ498">
            <v>38731.550363844493</v>
          </cell>
          <cell r="CR498">
            <v>111.13574045103553</v>
          </cell>
          <cell r="CS498">
            <v>111.13574045103553</v>
          </cell>
          <cell r="DZ498">
            <v>596</v>
          </cell>
        </row>
        <row r="499">
          <cell r="AB499">
            <v>433145.31259717757</v>
          </cell>
          <cell r="AK499">
            <v>325830.40290865971</v>
          </cell>
          <cell r="BF499">
            <v>912751.75206207077</v>
          </cell>
          <cell r="BI499">
            <v>0</v>
          </cell>
          <cell r="BP499">
            <v>0</v>
          </cell>
          <cell r="CB499">
            <v>0</v>
          </cell>
          <cell r="CI499">
            <v>0</v>
          </cell>
          <cell r="CJ499">
            <v>53691.279533063011</v>
          </cell>
          <cell r="CR499">
            <v>175.19763154490684</v>
          </cell>
          <cell r="CS499">
            <v>175.19763154490684</v>
          </cell>
          <cell r="DZ499">
            <v>411</v>
          </cell>
        </row>
        <row r="500">
          <cell r="AB500">
            <v>191229.37987523593</v>
          </cell>
          <cell r="AK500">
            <v>78302.138030121991</v>
          </cell>
          <cell r="BF500">
            <v>106301.84200568844</v>
          </cell>
          <cell r="BI500">
            <v>0</v>
          </cell>
          <cell r="BP500">
            <v>0</v>
          </cell>
          <cell r="CB500">
            <v>0</v>
          </cell>
          <cell r="CI500">
            <v>0</v>
          </cell>
          <cell r="CJ500">
            <v>6253.0495297463813</v>
          </cell>
          <cell r="CR500">
            <v>116.15939133171604</v>
          </cell>
          <cell r="CS500">
            <v>116.15939133171604</v>
          </cell>
          <cell r="DZ500">
            <v>106</v>
          </cell>
        </row>
        <row r="501">
          <cell r="AB501">
            <v>800671.3518876431</v>
          </cell>
          <cell r="AK501">
            <v>771691.23726532876</v>
          </cell>
          <cell r="BF501">
            <v>1268973.8668494693</v>
          </cell>
          <cell r="BI501">
            <v>0</v>
          </cell>
          <cell r="BP501">
            <v>0</v>
          </cell>
          <cell r="CB501">
            <v>0</v>
          </cell>
          <cell r="CI501">
            <v>0</v>
          </cell>
          <cell r="CJ501">
            <v>74275.043524235356</v>
          </cell>
          <cell r="CR501">
            <v>133.46648687270851</v>
          </cell>
          <cell r="CS501">
            <v>133.46648687270806</v>
          </cell>
          <cell r="DZ501">
            <v>1055</v>
          </cell>
        </row>
        <row r="502">
          <cell r="AB502">
            <v>351886.76270156383</v>
          </cell>
          <cell r="AK502">
            <v>46256.047962713645</v>
          </cell>
          <cell r="BF502">
            <v>325457.49121819891</v>
          </cell>
          <cell r="BI502">
            <v>0</v>
          </cell>
          <cell r="BP502">
            <v>0</v>
          </cell>
          <cell r="CB502">
            <v>0</v>
          </cell>
          <cell r="CI502">
            <v>0</v>
          </cell>
          <cell r="CJ502">
            <v>19144.558306952884</v>
          </cell>
          <cell r="CR502">
            <v>43.744057704868162</v>
          </cell>
          <cell r="CS502">
            <v>43.744057704868162</v>
          </cell>
          <cell r="DZ502">
            <v>775</v>
          </cell>
        </row>
        <row r="503">
          <cell r="AB503">
            <v>1311092.7321131988</v>
          </cell>
          <cell r="AK503">
            <v>497365.14643947862</v>
          </cell>
          <cell r="BF503">
            <v>957932.16164632514</v>
          </cell>
          <cell r="BI503">
            <v>0</v>
          </cell>
          <cell r="BP503">
            <v>0</v>
          </cell>
          <cell r="CB503">
            <v>0</v>
          </cell>
          <cell r="CI503">
            <v>0</v>
          </cell>
          <cell r="CJ503">
            <v>56348.950685077965</v>
          </cell>
          <cell r="CR503">
            <v>144.84738432651224</v>
          </cell>
          <cell r="CS503">
            <v>144.84738432651224</v>
          </cell>
          <cell r="DZ503">
            <v>235.6</v>
          </cell>
        </row>
        <row r="504">
          <cell r="AB504">
            <v>115633.91490285109</v>
          </cell>
          <cell r="AK504">
            <v>140170.44317595789</v>
          </cell>
          <cell r="BF504">
            <v>168466.81389879104</v>
          </cell>
          <cell r="BI504">
            <v>0</v>
          </cell>
          <cell r="BP504">
            <v>0</v>
          </cell>
          <cell r="CB504">
            <v>0</v>
          </cell>
          <cell r="CI504">
            <v>0</v>
          </cell>
          <cell r="CJ504">
            <v>9909.8125822818292</v>
          </cell>
          <cell r="CR504">
            <v>162.45376911264606</v>
          </cell>
          <cell r="CS504">
            <v>162.45376911264606</v>
          </cell>
          <cell r="DZ504">
            <v>117</v>
          </cell>
        </row>
        <row r="505">
          <cell r="AB505">
            <v>0</v>
          </cell>
          <cell r="AK505">
            <v>0</v>
          </cell>
          <cell r="BF505">
            <v>0</v>
          </cell>
          <cell r="BI505">
            <v>0</v>
          </cell>
          <cell r="BP505">
            <v>0</v>
          </cell>
          <cell r="CB505">
            <v>0</v>
          </cell>
          <cell r="CI505">
            <v>0</v>
          </cell>
          <cell r="CJ505">
            <v>0</v>
          </cell>
          <cell r="CR505">
            <v>0</v>
          </cell>
          <cell r="CS505">
            <v>0</v>
          </cell>
          <cell r="DZ505">
            <v>0</v>
          </cell>
        </row>
        <row r="506">
          <cell r="AB506">
            <v>204596.02043108267</v>
          </cell>
          <cell r="AK506">
            <v>547768.70763847558</v>
          </cell>
          <cell r="BF506">
            <v>421162.73661559355</v>
          </cell>
          <cell r="BI506">
            <v>0</v>
          </cell>
          <cell r="BP506">
            <v>0</v>
          </cell>
          <cell r="CB506">
            <v>0</v>
          </cell>
          <cell r="CI506">
            <v>0</v>
          </cell>
          <cell r="CJ506">
            <v>24774.278624446684</v>
          </cell>
          <cell r="CR506">
            <v>443.66700663859427</v>
          </cell>
          <cell r="CS506">
            <v>443.66700663859427</v>
          </cell>
          <cell r="DZ506">
            <v>110</v>
          </cell>
        </row>
        <row r="507">
          <cell r="AB507">
            <v>214815.37240288709</v>
          </cell>
          <cell r="AK507">
            <v>70654.806989238976</v>
          </cell>
          <cell r="BF507">
            <v>202773.12453750419</v>
          </cell>
          <cell r="BI507">
            <v>0</v>
          </cell>
          <cell r="BP507">
            <v>0</v>
          </cell>
          <cell r="CB507">
            <v>0</v>
          </cell>
          <cell r="CI507">
            <v>0</v>
          </cell>
          <cell r="CJ507">
            <v>11927.830855147309</v>
          </cell>
          <cell r="CR507">
            <v>33.625449624186601</v>
          </cell>
          <cell r="CS507">
            <v>33.625449624186601</v>
          </cell>
          <cell r="DZ507">
            <v>145</v>
          </cell>
        </row>
        <row r="508">
          <cell r="AB508">
            <v>164894.31240349484</v>
          </cell>
          <cell r="AK508">
            <v>110489.94657665232</v>
          </cell>
          <cell r="BF508">
            <v>158344.01552837295</v>
          </cell>
          <cell r="BI508">
            <v>0</v>
          </cell>
          <cell r="BP508">
            <v>0</v>
          </cell>
          <cell r="CB508">
            <v>0</v>
          </cell>
          <cell r="CI508">
            <v>0</v>
          </cell>
          <cell r="CJ508">
            <v>9314.3538546101772</v>
          </cell>
          <cell r="CR508">
            <v>53.438725008118588</v>
          </cell>
          <cell r="CS508">
            <v>53.438725008118588</v>
          </cell>
          <cell r="DZ508">
            <v>340</v>
          </cell>
        </row>
        <row r="509">
          <cell r="AB509">
            <v>137101.93019759477</v>
          </cell>
          <cell r="AK509">
            <v>52071.042466357052</v>
          </cell>
          <cell r="BF509">
            <v>105811.68739029331</v>
          </cell>
          <cell r="BI509">
            <v>0</v>
          </cell>
          <cell r="BP509">
            <v>0</v>
          </cell>
          <cell r="CB509">
            <v>0</v>
          </cell>
          <cell r="CI509">
            <v>0</v>
          </cell>
          <cell r="CJ509">
            <v>6224.2169053113721</v>
          </cell>
          <cell r="CR509">
            <v>63.722398248688641</v>
          </cell>
          <cell r="CS509">
            <v>63.722398248688641</v>
          </cell>
          <cell r="DZ509">
            <v>95</v>
          </cell>
        </row>
        <row r="510">
          <cell r="AB510">
            <v>839623.44233379746</v>
          </cell>
          <cell r="AK510">
            <v>465702.91988136305</v>
          </cell>
          <cell r="BF510">
            <v>358640.07417972042</v>
          </cell>
          <cell r="BI510">
            <v>0</v>
          </cell>
          <cell r="BP510">
            <v>0</v>
          </cell>
          <cell r="CB510">
            <v>0</v>
          </cell>
          <cell r="CI510">
            <v>0</v>
          </cell>
          <cell r="CJ510">
            <v>21096.474951748267</v>
          </cell>
          <cell r="CR510">
            <v>153.89284452384638</v>
          </cell>
          <cell r="CS510">
            <v>153.89284452384638</v>
          </cell>
          <cell r="DZ510">
            <v>250</v>
          </cell>
        </row>
        <row r="511">
          <cell r="AB511">
            <v>1949002.4016867746</v>
          </cell>
          <cell r="AK511">
            <v>1052621.8326395869</v>
          </cell>
          <cell r="BF511">
            <v>2664749.9923082339</v>
          </cell>
          <cell r="BI511">
            <v>0</v>
          </cell>
          <cell r="BP511">
            <v>0</v>
          </cell>
          <cell r="CB511">
            <v>0</v>
          </cell>
          <cell r="CI511">
            <v>0</v>
          </cell>
          <cell r="CJ511">
            <v>156749.99954754335</v>
          </cell>
          <cell r="CR511">
            <v>156.69477392732358</v>
          </cell>
          <cell r="CS511">
            <v>156.69477392732358</v>
          </cell>
          <cell r="DZ511">
            <v>1830</v>
          </cell>
        </row>
        <row r="512">
          <cell r="AB512">
            <v>163185.70727489403</v>
          </cell>
          <cell r="AK512">
            <v>0</v>
          </cell>
          <cell r="BF512">
            <v>207207.21926929161</v>
          </cell>
          <cell r="BI512">
            <v>0</v>
          </cell>
          <cell r="BP512">
            <v>0</v>
          </cell>
          <cell r="CB512">
            <v>0</v>
          </cell>
          <cell r="CI512">
            <v>0</v>
          </cell>
          <cell r="CJ512">
            <v>12188.659957017153</v>
          </cell>
          <cell r="CR512">
            <v>20.536916524038986</v>
          </cell>
          <cell r="CS512">
            <v>20.536916524038986</v>
          </cell>
          <cell r="DZ512">
            <v>1187</v>
          </cell>
        </row>
        <row r="513">
          <cell r="AB513">
            <v>34035.357357564164</v>
          </cell>
          <cell r="AK513">
            <v>24249.60434441534</v>
          </cell>
          <cell r="BF513">
            <v>40156.023631468059</v>
          </cell>
          <cell r="BI513">
            <v>0</v>
          </cell>
          <cell r="BP513">
            <v>0</v>
          </cell>
          <cell r="CB513">
            <v>0</v>
          </cell>
          <cell r="CI513">
            <v>0</v>
          </cell>
          <cell r="CJ513">
            <v>2362.1190371451812</v>
          </cell>
          <cell r="CR513">
            <v>94.207345972613638</v>
          </cell>
          <cell r="CS513">
            <v>94.207345972613638</v>
          </cell>
          <cell r="DZ513">
            <v>49</v>
          </cell>
        </row>
        <row r="514">
          <cell r="AB514">
            <v>30635.043951005824</v>
          </cell>
          <cell r="AK514">
            <v>194727.90608132206</v>
          </cell>
          <cell r="BF514">
            <v>250305.43513505784</v>
          </cell>
          <cell r="BI514">
            <v>0</v>
          </cell>
          <cell r="BP514">
            <v>0</v>
          </cell>
          <cell r="CB514">
            <v>0</v>
          </cell>
          <cell r="CI514">
            <v>0</v>
          </cell>
          <cell r="CJ514">
            <v>14723.849125591643</v>
          </cell>
          <cell r="CR514">
            <v>859.5773953316592</v>
          </cell>
          <cell r="CS514">
            <v>859.57739533166102</v>
          </cell>
          <cell r="DZ514">
            <v>32</v>
          </cell>
        </row>
        <row r="515">
          <cell r="AB515">
            <v>61437.256108540168</v>
          </cell>
          <cell r="AK515">
            <v>3643.7893418699132</v>
          </cell>
          <cell r="BF515">
            <v>59004.786279045155</v>
          </cell>
          <cell r="BI515">
            <v>0</v>
          </cell>
          <cell r="BP515">
            <v>0</v>
          </cell>
          <cell r="CB515">
            <v>0</v>
          </cell>
          <cell r="CI515">
            <v>0</v>
          </cell>
          <cell r="CJ515">
            <v>3470.8697811203042</v>
          </cell>
          <cell r="CR515">
            <v>46.278263748270689</v>
          </cell>
          <cell r="CS515">
            <v>46.278263748270689</v>
          </cell>
          <cell r="DZ515">
            <v>150</v>
          </cell>
        </row>
        <row r="516">
          <cell r="AB516">
            <v>554074.06647986348</v>
          </cell>
          <cell r="AK516">
            <v>44612.863914021909</v>
          </cell>
          <cell r="BF516">
            <v>574301.58848234173</v>
          </cell>
          <cell r="BI516">
            <v>0</v>
          </cell>
          <cell r="BP516">
            <v>0</v>
          </cell>
          <cell r="CB516">
            <v>0</v>
          </cell>
          <cell r="CI516">
            <v>0</v>
          </cell>
          <cell r="CJ516">
            <v>33782.446381314257</v>
          </cell>
          <cell r="CR516">
            <v>50.025064081929678</v>
          </cell>
          <cell r="CS516">
            <v>50.025064081929678</v>
          </cell>
          <cell r="DZ516">
            <v>1350</v>
          </cell>
        </row>
        <row r="517">
          <cell r="AB517">
            <v>4237668.8825524906</v>
          </cell>
          <cell r="AK517">
            <v>4117964.2717907941</v>
          </cell>
          <cell r="BF517">
            <v>11968387.542403292</v>
          </cell>
          <cell r="BI517">
            <v>0</v>
          </cell>
          <cell r="BP517">
            <v>0</v>
          </cell>
          <cell r="CB517">
            <v>0</v>
          </cell>
          <cell r="CI517">
            <v>0</v>
          </cell>
          <cell r="CJ517">
            <v>0</v>
          </cell>
          <cell r="CR517">
            <v>-1478.2829406522492</v>
          </cell>
          <cell r="CS517">
            <v>-1478.2829406522492</v>
          </cell>
          <cell r="DZ517">
            <v>314</v>
          </cell>
        </row>
        <row r="518">
          <cell r="AB518">
            <v>384390.16356589698</v>
          </cell>
          <cell r="AK518">
            <v>120362.17841137174</v>
          </cell>
          <cell r="BF518">
            <v>330555.2135690446</v>
          </cell>
          <cell r="BI518">
            <v>0</v>
          </cell>
          <cell r="BP518">
            <v>0</v>
          </cell>
          <cell r="CB518">
            <v>0</v>
          </cell>
          <cell r="CI518">
            <v>0</v>
          </cell>
          <cell r="CJ518">
            <v>19444.424327590867</v>
          </cell>
          <cell r="CR518">
            <v>39.118164139544326</v>
          </cell>
          <cell r="CS518">
            <v>39.118164139544326</v>
          </cell>
          <cell r="DZ518">
            <v>594</v>
          </cell>
        </row>
        <row r="519">
          <cell r="AB519">
            <v>607413.54973398324</v>
          </cell>
          <cell r="AK519">
            <v>277849.60366515355</v>
          </cell>
          <cell r="BF519">
            <v>914450.72022491554</v>
          </cell>
          <cell r="BI519">
            <v>0</v>
          </cell>
          <cell r="BP519">
            <v>0</v>
          </cell>
          <cell r="CB519">
            <v>0</v>
          </cell>
          <cell r="CI519">
            <v>0</v>
          </cell>
          <cell r="CJ519">
            <v>53791.218836759741</v>
          </cell>
          <cell r="CR519">
            <v>111.41346417427144</v>
          </cell>
          <cell r="CS519">
            <v>111.41346417427144</v>
          </cell>
          <cell r="DZ519">
            <v>901</v>
          </cell>
        </row>
        <row r="520">
          <cell r="AB520">
            <v>672615.5184915741</v>
          </cell>
          <cell r="AK520">
            <v>244042.44559860075</v>
          </cell>
          <cell r="BF520">
            <v>539987.2892267782</v>
          </cell>
          <cell r="BI520">
            <v>0</v>
          </cell>
          <cell r="BP520">
            <v>0</v>
          </cell>
          <cell r="CB520">
            <v>0</v>
          </cell>
          <cell r="CI520">
            <v>0</v>
          </cell>
          <cell r="CJ520">
            <v>31763.958189810484</v>
          </cell>
          <cell r="CR520">
            <v>137.65279455044003</v>
          </cell>
          <cell r="CS520">
            <v>137.65279455044003</v>
          </cell>
          <cell r="DZ520">
            <v>430</v>
          </cell>
        </row>
        <row r="521">
          <cell r="AB521">
            <v>88507.429142564433</v>
          </cell>
          <cell r="AK521">
            <v>84902.168617491654</v>
          </cell>
          <cell r="BF521">
            <v>131545.56446780145</v>
          </cell>
          <cell r="BI521">
            <v>0</v>
          </cell>
          <cell r="BP521">
            <v>0</v>
          </cell>
          <cell r="CB521">
            <v>0</v>
          </cell>
          <cell r="CI521">
            <v>0</v>
          </cell>
          <cell r="CJ521">
            <v>7737.9743804589098</v>
          </cell>
          <cell r="CR521">
            <v>151.60881214313895</v>
          </cell>
          <cell r="CS521">
            <v>151.60881214313895</v>
          </cell>
          <cell r="DZ521">
            <v>101</v>
          </cell>
        </row>
        <row r="522">
          <cell r="AB522">
            <v>817903.11793745286</v>
          </cell>
          <cell r="AK522">
            <v>636315.91400694591</v>
          </cell>
          <cell r="BF522">
            <v>972690.55750783451</v>
          </cell>
          <cell r="BI522">
            <v>0</v>
          </cell>
          <cell r="BP522">
            <v>0</v>
          </cell>
          <cell r="CB522">
            <v>0</v>
          </cell>
          <cell r="CI522">
            <v>0</v>
          </cell>
          <cell r="CJ522">
            <v>57217.091618107916</v>
          </cell>
          <cell r="CR522">
            <v>116.59142785899445</v>
          </cell>
          <cell r="CS522">
            <v>116.59142785899445</v>
          </cell>
          <cell r="DZ522">
            <v>683</v>
          </cell>
        </row>
        <row r="523">
          <cell r="AB523">
            <v>380536.03779357625</v>
          </cell>
          <cell r="AK523">
            <v>256614.57253662759</v>
          </cell>
          <cell r="BF523">
            <v>408864.00695312233</v>
          </cell>
          <cell r="BI523">
            <v>0</v>
          </cell>
          <cell r="BP523">
            <v>0</v>
          </cell>
          <cell r="CB523">
            <v>0</v>
          </cell>
          <cell r="CI523">
            <v>0</v>
          </cell>
          <cell r="CJ523">
            <v>24050.823938418966</v>
          </cell>
          <cell r="CR523">
            <v>257.87935148725757</v>
          </cell>
          <cell r="CS523">
            <v>257.87935148725887</v>
          </cell>
          <cell r="DZ523">
            <v>180</v>
          </cell>
        </row>
        <row r="524">
          <cell r="AB524">
            <v>195214.48770512352</v>
          </cell>
          <cell r="AK524">
            <v>156687.05545787397</v>
          </cell>
          <cell r="BF524">
            <v>248157.11302170862</v>
          </cell>
          <cell r="BI524">
            <v>0</v>
          </cell>
          <cell r="BP524">
            <v>0</v>
          </cell>
          <cell r="CB524">
            <v>0</v>
          </cell>
          <cell r="CI524">
            <v>0</v>
          </cell>
          <cell r="CJ524">
            <v>14597.477236571096</v>
          </cell>
          <cell r="CR524">
            <v>317.79431434105408</v>
          </cell>
          <cell r="CS524">
            <v>317.79431434105237</v>
          </cell>
          <cell r="DZ524">
            <v>68</v>
          </cell>
        </row>
        <row r="525">
          <cell r="AB525">
            <v>732715.17703377653</v>
          </cell>
          <cell r="AK525">
            <v>770005.96662220242</v>
          </cell>
          <cell r="BF525">
            <v>1534390.6606760081</v>
          </cell>
          <cell r="BI525">
            <v>0</v>
          </cell>
          <cell r="BP525">
            <v>0</v>
          </cell>
          <cell r="CB525">
            <v>0</v>
          </cell>
          <cell r="CI525">
            <v>0</v>
          </cell>
          <cell r="CJ525">
            <v>90258.274157412234</v>
          </cell>
          <cell r="CR525">
            <v>316.03713136188799</v>
          </cell>
          <cell r="CS525">
            <v>316.03713136188799</v>
          </cell>
          <cell r="DZ525">
            <v>498</v>
          </cell>
        </row>
        <row r="526">
          <cell r="AB526">
            <v>1424704.7652228172</v>
          </cell>
          <cell r="AK526">
            <v>781195.12343316956</v>
          </cell>
          <cell r="BF526">
            <v>1643129.7948049651</v>
          </cell>
          <cell r="BI526">
            <v>0</v>
          </cell>
          <cell r="BP526">
            <v>0</v>
          </cell>
          <cell r="CB526">
            <v>0</v>
          </cell>
          <cell r="CI526">
            <v>0</v>
          </cell>
          <cell r="CJ526">
            <v>96654.693812056794</v>
          </cell>
          <cell r="CR526">
            <v>133.51913882657826</v>
          </cell>
          <cell r="CS526">
            <v>133.51913882657826</v>
          </cell>
          <cell r="DZ526">
            <v>870</v>
          </cell>
        </row>
        <row r="527">
          <cell r="AB527">
            <v>403803.87797096767</v>
          </cell>
          <cell r="AK527">
            <v>547840.0425198701</v>
          </cell>
          <cell r="BF527">
            <v>657735.41000074777</v>
          </cell>
          <cell r="BI527">
            <v>0</v>
          </cell>
          <cell r="BP527">
            <v>0</v>
          </cell>
          <cell r="CB527">
            <v>0</v>
          </cell>
          <cell r="CI527">
            <v>0</v>
          </cell>
          <cell r="CJ527">
            <v>38690.318235338105</v>
          </cell>
          <cell r="CR527">
            <v>186.18777366505691</v>
          </cell>
          <cell r="CS527">
            <v>186.1877736650562</v>
          </cell>
          <cell r="DZ527">
            <v>325</v>
          </cell>
        </row>
        <row r="528">
          <cell r="AB528">
            <v>304569.94183478964</v>
          </cell>
          <cell r="AK528">
            <v>88236.384138741618</v>
          </cell>
          <cell r="BF528">
            <v>243749.06450613542</v>
          </cell>
          <cell r="BI528">
            <v>0</v>
          </cell>
          <cell r="BP528">
            <v>0</v>
          </cell>
          <cell r="CB528">
            <v>0</v>
          </cell>
          <cell r="CI528">
            <v>0</v>
          </cell>
          <cell r="CJ528">
            <v>14338.180265066791</v>
          </cell>
          <cell r="CR528">
            <v>81.478482547159686</v>
          </cell>
          <cell r="CS528">
            <v>81.478482547159686</v>
          </cell>
          <cell r="DZ528">
            <v>351</v>
          </cell>
        </row>
        <row r="529">
          <cell r="AB529">
            <v>50145.843626108988</v>
          </cell>
          <cell r="AK529">
            <v>55940.194028856684</v>
          </cell>
          <cell r="BF529">
            <v>102896.52246036823</v>
          </cell>
          <cell r="BI529">
            <v>0</v>
          </cell>
          <cell r="BP529">
            <v>0</v>
          </cell>
          <cell r="CB529">
            <v>0</v>
          </cell>
          <cell r="CI529">
            <v>0</v>
          </cell>
          <cell r="CJ529">
            <v>6052.7366153157782</v>
          </cell>
          <cell r="CR529">
            <v>308.13908233561096</v>
          </cell>
          <cell r="CS529">
            <v>308.13908233561096</v>
          </cell>
          <cell r="DZ529">
            <v>25</v>
          </cell>
        </row>
        <row r="530">
          <cell r="AB530">
            <v>106283.88212617327</v>
          </cell>
          <cell r="AK530">
            <v>31186.795212998426</v>
          </cell>
          <cell r="BF530">
            <v>110847.33967759341</v>
          </cell>
          <cell r="BI530">
            <v>0</v>
          </cell>
          <cell r="BP530">
            <v>0</v>
          </cell>
          <cell r="CB530">
            <v>0</v>
          </cell>
          <cell r="CI530">
            <v>0</v>
          </cell>
          <cell r="CJ530">
            <v>6520.4317457407888</v>
          </cell>
          <cell r="CR530">
            <v>87.407391928999047</v>
          </cell>
          <cell r="CS530">
            <v>87.407391928999047</v>
          </cell>
          <cell r="DZ530">
            <v>125</v>
          </cell>
        </row>
        <row r="531">
          <cell r="AB531">
            <v>580936.67941815802</v>
          </cell>
          <cell r="AK531">
            <v>108887.98968461571</v>
          </cell>
          <cell r="BF531">
            <v>468663.73082479177</v>
          </cell>
          <cell r="BI531">
            <v>0</v>
          </cell>
          <cell r="BP531">
            <v>0</v>
          </cell>
          <cell r="CB531">
            <v>0</v>
          </cell>
          <cell r="CI531">
            <v>0</v>
          </cell>
          <cell r="CJ531">
            <v>27568.454754399518</v>
          </cell>
          <cell r="CR531">
            <v>44.651265930745438</v>
          </cell>
          <cell r="CS531">
            <v>44.651265930745247</v>
          </cell>
          <cell r="DZ531">
            <v>1197</v>
          </cell>
        </row>
        <row r="532">
          <cell r="AB532">
            <v>86372.479299237311</v>
          </cell>
          <cell r="AK532">
            <v>0</v>
          </cell>
          <cell r="BF532">
            <v>35797.4931158537</v>
          </cell>
          <cell r="BI532">
            <v>0</v>
          </cell>
          <cell r="BP532">
            <v>0</v>
          </cell>
          <cell r="CB532">
            <v>0</v>
          </cell>
          <cell r="CI532">
            <v>0</v>
          </cell>
          <cell r="CJ532">
            <v>2105.7348891678648</v>
          </cell>
          <cell r="CR532">
            <v>-10.093593698313127</v>
          </cell>
          <cell r="CS532">
            <v>-10.093593698313127</v>
          </cell>
          <cell r="DZ532">
            <v>440</v>
          </cell>
        </row>
        <row r="533">
          <cell r="AB533">
            <v>172496.67172012082</v>
          </cell>
          <cell r="AK533">
            <v>214352.08854006007</v>
          </cell>
          <cell r="BF533">
            <v>217851.62083908729</v>
          </cell>
          <cell r="BI533">
            <v>0</v>
          </cell>
          <cell r="BP533">
            <v>0</v>
          </cell>
          <cell r="CB533">
            <v>0</v>
          </cell>
          <cell r="CI533">
            <v>0</v>
          </cell>
          <cell r="CJ533">
            <v>12814.801225828671</v>
          </cell>
          <cell r="CR533">
            <v>176.77996672990886</v>
          </cell>
          <cell r="CS533">
            <v>176.77996672990886</v>
          </cell>
          <cell r="DZ533">
            <v>140</v>
          </cell>
        </row>
        <row r="534">
          <cell r="AB534">
            <v>0</v>
          </cell>
          <cell r="AK534">
            <v>0</v>
          </cell>
          <cell r="BF534">
            <v>0</v>
          </cell>
          <cell r="BI534">
            <v>0</v>
          </cell>
          <cell r="BP534">
            <v>0</v>
          </cell>
          <cell r="CB534">
            <v>0</v>
          </cell>
          <cell r="CI534">
            <v>0</v>
          </cell>
          <cell r="CJ534">
            <v>0</v>
          </cell>
          <cell r="CR534">
            <v>0</v>
          </cell>
          <cell r="CS534">
            <v>0</v>
          </cell>
          <cell r="DZ534">
            <v>0</v>
          </cell>
        </row>
        <row r="535">
          <cell r="AB535">
            <v>127184.76021304028</v>
          </cell>
          <cell r="AK535">
            <v>37565.981605806955</v>
          </cell>
          <cell r="BF535">
            <v>78804.355718404986</v>
          </cell>
          <cell r="BI535">
            <v>0</v>
          </cell>
          <cell r="BP535">
            <v>0</v>
          </cell>
          <cell r="CB535">
            <v>0</v>
          </cell>
          <cell r="CI535">
            <v>0</v>
          </cell>
          <cell r="CJ535">
            <v>4635.5503363767657</v>
          </cell>
          <cell r="CR535">
            <v>-60.765717698000316</v>
          </cell>
          <cell r="CS535">
            <v>-60.765717698000316</v>
          </cell>
          <cell r="DZ535">
            <v>115</v>
          </cell>
        </row>
        <row r="536">
          <cell r="AB536">
            <v>700185.44350033277</v>
          </cell>
          <cell r="AK536">
            <v>159719.69909970651</v>
          </cell>
          <cell r="BF536">
            <v>662048.42740968557</v>
          </cell>
          <cell r="BI536">
            <v>0</v>
          </cell>
          <cell r="BP536">
            <v>0</v>
          </cell>
          <cell r="CB536">
            <v>0</v>
          </cell>
          <cell r="CI536">
            <v>0</v>
          </cell>
          <cell r="CJ536">
            <v>38944.025141746228</v>
          </cell>
          <cell r="CR536">
            <v>143.63295853774198</v>
          </cell>
          <cell r="CS536">
            <v>143.63295853774198</v>
          </cell>
          <cell r="DZ536">
            <v>480</v>
          </cell>
        </row>
        <row r="537">
          <cell r="AB537">
            <v>50889.686511006039</v>
          </cell>
          <cell r="AK537">
            <v>55090.902522660581</v>
          </cell>
          <cell r="BF537">
            <v>72021.748571410324</v>
          </cell>
          <cell r="BI537">
            <v>0</v>
          </cell>
          <cell r="BP537">
            <v>0</v>
          </cell>
          <cell r="CB537">
            <v>0</v>
          </cell>
          <cell r="CI537">
            <v>0</v>
          </cell>
          <cell r="CJ537">
            <v>4236.5734453770801</v>
          </cell>
          <cell r="CR537">
            <v>172.55709620470034</v>
          </cell>
          <cell r="CS537">
            <v>172.55709620469969</v>
          </cell>
          <cell r="DZ537">
            <v>45</v>
          </cell>
        </row>
        <row r="538">
          <cell r="AB538">
            <v>82612.336827291321</v>
          </cell>
          <cell r="AK538">
            <v>12628.154666184388</v>
          </cell>
          <cell r="BF538">
            <v>47889.044063391018</v>
          </cell>
          <cell r="BI538">
            <v>0</v>
          </cell>
          <cell r="BP538">
            <v>0</v>
          </cell>
          <cell r="CB538">
            <v>0</v>
          </cell>
          <cell r="CI538">
            <v>0</v>
          </cell>
          <cell r="CJ538">
            <v>2817.0025919641789</v>
          </cell>
          <cell r="CR538">
            <v>43.338501414833502</v>
          </cell>
          <cell r="CS538">
            <v>43.338501414833502</v>
          </cell>
          <cell r="DZ538">
            <v>130</v>
          </cell>
        </row>
        <row r="539">
          <cell r="AB539">
            <v>621944.07500637928</v>
          </cell>
          <cell r="AK539">
            <v>446231.24062695628</v>
          </cell>
          <cell r="BF539">
            <v>550189.17842540599</v>
          </cell>
          <cell r="BI539">
            <v>0</v>
          </cell>
          <cell r="BP539">
            <v>0</v>
          </cell>
          <cell r="CB539">
            <v>0</v>
          </cell>
          <cell r="CI539">
            <v>0</v>
          </cell>
          <cell r="CJ539">
            <v>32364.069319141545</v>
          </cell>
          <cell r="CR539">
            <v>206.55333321942337</v>
          </cell>
          <cell r="CS539">
            <v>206.55333321942337</v>
          </cell>
          <cell r="DZ539">
            <v>250</v>
          </cell>
        </row>
        <row r="540">
          <cell r="AB540">
            <v>418586.77390832978</v>
          </cell>
          <cell r="AK540">
            <v>232258.59825681336</v>
          </cell>
          <cell r="BF540">
            <v>485481.8513437449</v>
          </cell>
          <cell r="BI540">
            <v>0</v>
          </cell>
          <cell r="BP540">
            <v>0</v>
          </cell>
          <cell r="CB540">
            <v>0</v>
          </cell>
          <cell r="CI540">
            <v>0</v>
          </cell>
          <cell r="CJ540">
            <v>28557.755961396771</v>
          </cell>
          <cell r="CR540">
            <v>178.19777431463956</v>
          </cell>
          <cell r="CS540">
            <v>178.1977743146403</v>
          </cell>
          <cell r="DZ540">
            <v>320</v>
          </cell>
        </row>
        <row r="541">
          <cell r="AB541">
            <v>394268.26814487879</v>
          </cell>
          <cell r="AK541">
            <v>331953.53706101212</v>
          </cell>
          <cell r="BF541">
            <v>481536.69256901531</v>
          </cell>
          <cell r="BI541">
            <v>0</v>
          </cell>
          <cell r="BP541">
            <v>0</v>
          </cell>
          <cell r="CB541">
            <v>0</v>
          </cell>
          <cell r="CI541">
            <v>0</v>
          </cell>
          <cell r="CJ541">
            <v>28325.687798177383</v>
          </cell>
          <cell r="CR541">
            <v>107.3863674673149</v>
          </cell>
          <cell r="CS541">
            <v>107.3863674673149</v>
          </cell>
          <cell r="DZ541">
            <v>186</v>
          </cell>
        </row>
        <row r="542">
          <cell r="AB542">
            <v>901638.79402354034</v>
          </cell>
          <cell r="AK542">
            <v>1226120.0243351799</v>
          </cell>
          <cell r="BF542">
            <v>2435002.2486881148</v>
          </cell>
          <cell r="BI542">
            <v>0</v>
          </cell>
          <cell r="BP542">
            <v>0</v>
          </cell>
          <cell r="CB542">
            <v>0</v>
          </cell>
          <cell r="CI542">
            <v>0</v>
          </cell>
          <cell r="CJ542">
            <v>143235.42639341857</v>
          </cell>
          <cell r="CR542">
            <v>333.31555649092201</v>
          </cell>
          <cell r="CS542">
            <v>333.31555649092201</v>
          </cell>
          <cell r="DZ542">
            <v>815</v>
          </cell>
        </row>
        <row r="543">
          <cell r="AB543">
            <v>0</v>
          </cell>
          <cell r="AK543">
            <v>0</v>
          </cell>
          <cell r="BF543">
            <v>0</v>
          </cell>
          <cell r="BI543">
            <v>0</v>
          </cell>
          <cell r="BP543">
            <v>0</v>
          </cell>
          <cell r="CB543">
            <v>0</v>
          </cell>
          <cell r="CI543">
            <v>0</v>
          </cell>
          <cell r="CJ543">
            <v>0</v>
          </cell>
          <cell r="CR543">
            <v>0</v>
          </cell>
          <cell r="CS543">
            <v>0</v>
          </cell>
          <cell r="DZ543">
            <v>0</v>
          </cell>
        </row>
        <row r="544">
          <cell r="AB544">
            <v>97460.697701834273</v>
          </cell>
          <cell r="AK544">
            <v>122580.26756215538</v>
          </cell>
          <cell r="BF544">
            <v>209460.3275819066</v>
          </cell>
          <cell r="BI544">
            <v>0</v>
          </cell>
          <cell r="BP544">
            <v>0</v>
          </cell>
          <cell r="CB544">
            <v>0</v>
          </cell>
          <cell r="CI544">
            <v>0</v>
          </cell>
          <cell r="CJ544">
            <v>12321.19574011216</v>
          </cell>
          <cell r="CR544">
            <v>143.26971790828063</v>
          </cell>
          <cell r="CS544">
            <v>143.26971790828094</v>
          </cell>
          <cell r="DZ544">
            <v>172</v>
          </cell>
        </row>
        <row r="545">
          <cell r="AB545">
            <v>0</v>
          </cell>
          <cell r="AK545">
            <v>0</v>
          </cell>
          <cell r="BF545">
            <v>0</v>
          </cell>
          <cell r="BI545">
            <v>0</v>
          </cell>
          <cell r="BP545">
            <v>0</v>
          </cell>
          <cell r="CB545">
            <v>0</v>
          </cell>
          <cell r="CI545">
            <v>0</v>
          </cell>
          <cell r="CJ545">
            <v>0</v>
          </cell>
          <cell r="CR545">
            <v>0</v>
          </cell>
          <cell r="CS545">
            <v>0</v>
          </cell>
          <cell r="DZ545">
            <v>0</v>
          </cell>
        </row>
        <row r="546">
          <cell r="AB546">
            <v>245769.52090965238</v>
          </cell>
          <cell r="AK546">
            <v>133942.93992367535</v>
          </cell>
          <cell r="BF546">
            <v>451826.15514780377</v>
          </cell>
          <cell r="BI546">
            <v>0</v>
          </cell>
          <cell r="BP546">
            <v>0</v>
          </cell>
          <cell r="CB546">
            <v>0</v>
          </cell>
          <cell r="CI546">
            <v>0</v>
          </cell>
          <cell r="CJ546">
            <v>26578.009126341411</v>
          </cell>
          <cell r="CR546">
            <v>269.5632636198149</v>
          </cell>
          <cell r="CS546">
            <v>269.5632636198149</v>
          </cell>
          <cell r="DZ546">
            <v>188</v>
          </cell>
        </row>
        <row r="547">
          <cell r="AB547">
            <v>740914.9015750594</v>
          </cell>
          <cell r="AK547">
            <v>667222.30286807613</v>
          </cell>
          <cell r="BF547">
            <v>1037216.6420625135</v>
          </cell>
          <cell r="BI547">
            <v>0</v>
          </cell>
          <cell r="BP547">
            <v>0</v>
          </cell>
          <cell r="CB547">
            <v>0</v>
          </cell>
          <cell r="CI547">
            <v>0</v>
          </cell>
          <cell r="CJ547">
            <v>61012.74365073612</v>
          </cell>
          <cell r="CR547">
            <v>229.287472104366</v>
          </cell>
          <cell r="CS547">
            <v>229.287472104366</v>
          </cell>
          <cell r="DZ547">
            <v>354</v>
          </cell>
        </row>
        <row r="548">
          <cell r="AB548">
            <v>574866.87555052969</v>
          </cell>
          <cell r="AK548">
            <v>482306.26592989726</v>
          </cell>
          <cell r="BF548">
            <v>800266.34109740006</v>
          </cell>
          <cell r="BI548">
            <v>0</v>
          </cell>
          <cell r="BP548">
            <v>0</v>
          </cell>
          <cell r="CB548">
            <v>0</v>
          </cell>
          <cell r="CI548">
            <v>0</v>
          </cell>
          <cell r="CJ548">
            <v>47074.490652788256</v>
          </cell>
          <cell r="CR548">
            <v>225.67864704712187</v>
          </cell>
          <cell r="CS548">
            <v>225.67864704712187</v>
          </cell>
          <cell r="DZ548">
            <v>360</v>
          </cell>
        </row>
        <row r="549">
          <cell r="AB549">
            <v>353163.08717191493</v>
          </cell>
          <cell r="AK549">
            <v>358538.29030367977</v>
          </cell>
          <cell r="BF549">
            <v>540460.78514343349</v>
          </cell>
          <cell r="BI549">
            <v>0</v>
          </cell>
          <cell r="BP549">
            <v>0</v>
          </cell>
          <cell r="CB549">
            <v>0</v>
          </cell>
          <cell r="CI549">
            <v>0</v>
          </cell>
          <cell r="CJ549">
            <v>31791.810890790217</v>
          </cell>
          <cell r="CR549">
            <v>140.2817126333988</v>
          </cell>
          <cell r="CS549">
            <v>140.28171263339812</v>
          </cell>
          <cell r="DZ549">
            <v>335</v>
          </cell>
        </row>
        <row r="550">
          <cell r="AB550">
            <v>190778.30798000438</v>
          </cell>
          <cell r="AK550">
            <v>45184.274046267521</v>
          </cell>
          <cell r="BF550">
            <v>124567.48290399738</v>
          </cell>
          <cell r="BI550">
            <v>0</v>
          </cell>
          <cell r="BP550">
            <v>0</v>
          </cell>
          <cell r="CB550">
            <v>0</v>
          </cell>
          <cell r="CI550">
            <v>0</v>
          </cell>
          <cell r="CJ550">
            <v>7327.4989943527908</v>
          </cell>
          <cell r="CR550">
            <v>56.339024880274472</v>
          </cell>
          <cell r="CS550">
            <v>56.339024880274714</v>
          </cell>
          <cell r="DZ550">
            <v>245</v>
          </cell>
        </row>
        <row r="551">
          <cell r="AB551">
            <v>124771.16177901451</v>
          </cell>
          <cell r="AK551">
            <v>25519.159376691412</v>
          </cell>
          <cell r="BF551">
            <v>157498.85416764737</v>
          </cell>
          <cell r="BI551">
            <v>0</v>
          </cell>
          <cell r="BP551">
            <v>0</v>
          </cell>
          <cell r="CB551">
            <v>0</v>
          </cell>
          <cell r="CI551">
            <v>0</v>
          </cell>
          <cell r="CJ551">
            <v>9264.6384804498502</v>
          </cell>
          <cell r="CR551">
            <v>85.127452742660012</v>
          </cell>
          <cell r="CS551">
            <v>85.127452742660282</v>
          </cell>
          <cell r="DZ551">
            <v>215</v>
          </cell>
        </row>
        <row r="552">
          <cell r="AB552">
            <v>76407.473221823428</v>
          </cell>
          <cell r="AK552">
            <v>14936.591929393611</v>
          </cell>
          <cell r="BF552">
            <v>51355.795892503855</v>
          </cell>
          <cell r="BI552">
            <v>0</v>
          </cell>
          <cell r="BP552">
            <v>0</v>
          </cell>
          <cell r="CB552">
            <v>0</v>
          </cell>
          <cell r="CI552">
            <v>0</v>
          </cell>
          <cell r="CJ552">
            <v>3020.9291701472871</v>
          </cell>
          <cell r="CR552">
            <v>44.101155768573477</v>
          </cell>
          <cell r="CS552">
            <v>44.101155768573477</v>
          </cell>
          <cell r="DZ552">
            <v>137</v>
          </cell>
        </row>
        <row r="553">
          <cell r="AB553">
            <v>180316.05321310327</v>
          </cell>
          <cell r="AK553">
            <v>9455.6210833790174</v>
          </cell>
          <cell r="BF553">
            <v>158312.10683029704</v>
          </cell>
          <cell r="BI553">
            <v>0</v>
          </cell>
          <cell r="BP553">
            <v>0</v>
          </cell>
          <cell r="CB553">
            <v>0</v>
          </cell>
          <cell r="CI553">
            <v>0</v>
          </cell>
          <cell r="CJ553">
            <v>9312.4768723704183</v>
          </cell>
          <cell r="CR553">
            <v>20.931001940671059</v>
          </cell>
          <cell r="CS553">
            <v>20.931001940671059</v>
          </cell>
          <cell r="DZ553">
            <v>390</v>
          </cell>
        </row>
        <row r="554">
          <cell r="AB554">
            <v>503236.61217735132</v>
          </cell>
          <cell r="AK554">
            <v>447163.90219617705</v>
          </cell>
          <cell r="BF554">
            <v>647847.84937864519</v>
          </cell>
          <cell r="BI554">
            <v>0</v>
          </cell>
          <cell r="BP554">
            <v>0</v>
          </cell>
          <cell r="CB554">
            <v>0</v>
          </cell>
          <cell r="CI554">
            <v>0</v>
          </cell>
          <cell r="CJ554">
            <v>38108.697022273263</v>
          </cell>
          <cell r="CR554">
            <v>590.24507124951015</v>
          </cell>
          <cell r="CS554">
            <v>590.24507124951015</v>
          </cell>
          <cell r="DZ554">
            <v>115</v>
          </cell>
        </row>
        <row r="555">
          <cell r="AB555">
            <v>394033.51800770656</v>
          </cell>
          <cell r="AK555">
            <v>283266.28673348017</v>
          </cell>
          <cell r="BF555">
            <v>641988.19080788747</v>
          </cell>
          <cell r="BI555">
            <v>0</v>
          </cell>
          <cell r="BP555">
            <v>0</v>
          </cell>
          <cell r="CB555">
            <v>0</v>
          </cell>
          <cell r="CI555">
            <v>0</v>
          </cell>
          <cell r="CJ555">
            <v>37764.011223993395</v>
          </cell>
          <cell r="CR555">
            <v>150.41335191643978</v>
          </cell>
          <cell r="CS555">
            <v>150.4133519164393</v>
          </cell>
          <cell r="DZ555">
            <v>476</v>
          </cell>
        </row>
        <row r="556">
          <cell r="AB556">
            <v>169432.32136351214</v>
          </cell>
          <cell r="AK556">
            <v>45572.680695757139</v>
          </cell>
          <cell r="BF556">
            <v>169060.33802837486</v>
          </cell>
          <cell r="BI556">
            <v>0</v>
          </cell>
          <cell r="BP556">
            <v>0</v>
          </cell>
          <cell r="CB556">
            <v>0</v>
          </cell>
          <cell r="CI556">
            <v>0</v>
          </cell>
          <cell r="CJ556">
            <v>9944.7257663749951</v>
          </cell>
          <cell r="CR556">
            <v>44.843553499611005</v>
          </cell>
          <cell r="CS556">
            <v>44.84355349961087</v>
          </cell>
          <cell r="DZ556">
            <v>443</v>
          </cell>
        </row>
        <row r="557">
          <cell r="AB557">
            <v>574879.01092185243</v>
          </cell>
          <cell r="AK557">
            <v>155292.75438064989</v>
          </cell>
          <cell r="BF557">
            <v>249986.20508333726</v>
          </cell>
          <cell r="BI557">
            <v>0</v>
          </cell>
          <cell r="BP557">
            <v>0</v>
          </cell>
          <cell r="CB557">
            <v>0</v>
          </cell>
          <cell r="CI557">
            <v>0</v>
          </cell>
          <cell r="CJ557">
            <v>14705.07088725514</v>
          </cell>
          <cell r="CR557">
            <v>237.27299414128714</v>
          </cell>
          <cell r="CS557">
            <v>237.27299414128714</v>
          </cell>
          <cell r="DZ557">
            <v>120</v>
          </cell>
        </row>
        <row r="558">
          <cell r="AB558">
            <v>300852.46478825301</v>
          </cell>
          <cell r="AK558">
            <v>79539.138646435997</v>
          </cell>
          <cell r="BF558">
            <v>221150.76369749315</v>
          </cell>
          <cell r="BI558">
            <v>0</v>
          </cell>
          <cell r="BP558">
            <v>0</v>
          </cell>
          <cell r="CB558">
            <v>0</v>
          </cell>
          <cell r="CI558">
            <v>0</v>
          </cell>
          <cell r="CJ558">
            <v>13008.86845279372</v>
          </cell>
          <cell r="CR558">
            <v>128.6709543833872</v>
          </cell>
          <cell r="CS558">
            <v>128.67095438338779</v>
          </cell>
          <cell r="DZ558">
            <v>198</v>
          </cell>
        </row>
        <row r="559">
          <cell r="AB559">
            <v>382134.28432486672</v>
          </cell>
          <cell r="AK559">
            <v>6986.512056790305</v>
          </cell>
          <cell r="BF559">
            <v>185145.43268567865</v>
          </cell>
          <cell r="BI559">
            <v>0</v>
          </cell>
          <cell r="BP559">
            <v>0</v>
          </cell>
          <cell r="CB559">
            <v>0</v>
          </cell>
          <cell r="CI559">
            <v>0</v>
          </cell>
          <cell r="CJ559">
            <v>10890.907805039926</v>
          </cell>
          <cell r="CR559">
            <v>9.5214295311599315</v>
          </cell>
          <cell r="CS559">
            <v>9.5214295311601713</v>
          </cell>
          <cell r="DZ559">
            <v>485</v>
          </cell>
        </row>
        <row r="560">
          <cell r="AB560">
            <v>58753.050281634918</v>
          </cell>
          <cell r="AK560">
            <v>58841.443531815334</v>
          </cell>
          <cell r="BF560">
            <v>94421.781337999128</v>
          </cell>
          <cell r="BI560">
            <v>0</v>
          </cell>
          <cell r="BP560">
            <v>0</v>
          </cell>
          <cell r="CB560">
            <v>0</v>
          </cell>
          <cell r="CI560">
            <v>0</v>
          </cell>
          <cell r="CJ560">
            <v>5554.2224316470101</v>
          </cell>
          <cell r="CR560">
            <v>130.68758662698846</v>
          </cell>
          <cell r="CS560">
            <v>130.68758662698846</v>
          </cell>
          <cell r="DZ560">
            <v>85</v>
          </cell>
        </row>
        <row r="561">
          <cell r="AB561">
            <v>141442.38735441028</v>
          </cell>
          <cell r="AK561">
            <v>428279.98260191496</v>
          </cell>
          <cell r="BF561">
            <v>340604.70097523765</v>
          </cell>
          <cell r="BI561">
            <v>0</v>
          </cell>
          <cell r="BP561">
            <v>0</v>
          </cell>
          <cell r="CB561">
            <v>0</v>
          </cell>
          <cell r="CI561">
            <v>0</v>
          </cell>
          <cell r="CJ561">
            <v>20035.570645602224</v>
          </cell>
          <cell r="CR561">
            <v>268.77281674164124</v>
          </cell>
          <cell r="CS561">
            <v>268.77281674164124</v>
          </cell>
          <cell r="DZ561">
            <v>125</v>
          </cell>
        </row>
        <row r="562">
          <cell r="AB562">
            <v>0</v>
          </cell>
          <cell r="AK562">
            <v>0</v>
          </cell>
          <cell r="BF562">
            <v>0</v>
          </cell>
          <cell r="BI562">
            <v>0</v>
          </cell>
          <cell r="BP562">
            <v>0</v>
          </cell>
          <cell r="CB562">
            <v>0</v>
          </cell>
          <cell r="CI562">
            <v>0</v>
          </cell>
          <cell r="CJ562">
            <v>0</v>
          </cell>
          <cell r="CR562">
            <v>0</v>
          </cell>
          <cell r="CS562">
            <v>0</v>
          </cell>
          <cell r="DZ562">
            <v>0</v>
          </cell>
        </row>
        <row r="563">
          <cell r="AB563">
            <v>0</v>
          </cell>
          <cell r="AK563">
            <v>0</v>
          </cell>
          <cell r="BF563">
            <v>0</v>
          </cell>
          <cell r="BI563">
            <v>0</v>
          </cell>
          <cell r="BP563">
            <v>0</v>
          </cell>
          <cell r="CB563">
            <v>0</v>
          </cell>
          <cell r="CI563">
            <v>0</v>
          </cell>
          <cell r="CJ563">
            <v>0</v>
          </cell>
          <cell r="CR563">
            <v>0</v>
          </cell>
          <cell r="CS563">
            <v>0</v>
          </cell>
          <cell r="DZ563">
            <v>0</v>
          </cell>
        </row>
        <row r="564">
          <cell r="AB564">
            <v>153731.10721745586</v>
          </cell>
          <cell r="AK564">
            <v>40704.720193430825</v>
          </cell>
          <cell r="BF564">
            <v>234375.25939327391</v>
          </cell>
          <cell r="BI564">
            <v>0</v>
          </cell>
          <cell r="BP564">
            <v>0</v>
          </cell>
          <cell r="CB564">
            <v>0</v>
          </cell>
          <cell r="CI564">
            <v>0</v>
          </cell>
          <cell r="CJ564">
            <v>13786.779964310237</v>
          </cell>
          <cell r="CR564">
            <v>54.023152447909212</v>
          </cell>
          <cell r="CS564">
            <v>54.023152447909212</v>
          </cell>
          <cell r="DZ564">
            <v>175</v>
          </cell>
        </row>
        <row r="565">
          <cell r="AB565">
            <v>637338.87332562357</v>
          </cell>
          <cell r="AK565">
            <v>780110.49868189136</v>
          </cell>
          <cell r="BF565">
            <v>1422039.7083389787</v>
          </cell>
          <cell r="BI565">
            <v>0</v>
          </cell>
          <cell r="BP565">
            <v>0</v>
          </cell>
          <cell r="CB565">
            <v>0</v>
          </cell>
          <cell r="CI565">
            <v>0</v>
          </cell>
          <cell r="CJ565">
            <v>83649.394608175266</v>
          </cell>
          <cell r="CR565">
            <v>328.3043716863113</v>
          </cell>
          <cell r="CS565">
            <v>328.3043716863113</v>
          </cell>
          <cell r="DZ565">
            <v>180</v>
          </cell>
        </row>
        <row r="566">
          <cell r="AB566">
            <v>191120.9168427905</v>
          </cell>
          <cell r="AK566">
            <v>43603.572711592984</v>
          </cell>
          <cell r="BF566">
            <v>310920.31041260512</v>
          </cell>
          <cell r="BI566">
            <v>0</v>
          </cell>
          <cell r="BP566">
            <v>0</v>
          </cell>
          <cell r="CB566">
            <v>0</v>
          </cell>
          <cell r="CI566">
            <v>0</v>
          </cell>
          <cell r="CJ566">
            <v>18289.4300242709</v>
          </cell>
          <cell r="CR566">
            <v>127.62191760746342</v>
          </cell>
          <cell r="CS566">
            <v>127.62191760746342</v>
          </cell>
          <cell r="DZ566">
            <v>235</v>
          </cell>
        </row>
        <row r="567">
          <cell r="AB567">
            <v>151417.85522450454</v>
          </cell>
          <cell r="AK567">
            <v>0</v>
          </cell>
          <cell r="BF567">
            <v>147348.06754856231</v>
          </cell>
          <cell r="BI567">
            <v>0</v>
          </cell>
          <cell r="BP567">
            <v>0</v>
          </cell>
          <cell r="CB567">
            <v>0</v>
          </cell>
          <cell r="CI567">
            <v>0</v>
          </cell>
          <cell r="CJ567">
            <v>8667.53338520955</v>
          </cell>
          <cell r="CR567">
            <v>55.919570227158296</v>
          </cell>
          <cell r="CS567">
            <v>55.919570227158296</v>
          </cell>
          <cell r="DZ567">
            <v>310</v>
          </cell>
        </row>
        <row r="568">
          <cell r="AB568">
            <v>351939.92510193575</v>
          </cell>
          <cell r="AK568">
            <v>269981.93292953121</v>
          </cell>
          <cell r="BF568">
            <v>559337.18495374534</v>
          </cell>
          <cell r="BI568">
            <v>0</v>
          </cell>
          <cell r="BP568">
            <v>0</v>
          </cell>
          <cell r="CB568">
            <v>0</v>
          </cell>
          <cell r="CI568">
            <v>0</v>
          </cell>
          <cell r="CJ568">
            <v>32902.187350220323</v>
          </cell>
          <cell r="CR568">
            <v>85.127966407219972</v>
          </cell>
          <cell r="CS568">
            <v>85.127966407219972</v>
          </cell>
          <cell r="DZ568">
            <v>260</v>
          </cell>
        </row>
        <row r="569">
          <cell r="AB569">
            <v>360373.85663732787</v>
          </cell>
          <cell r="AK569">
            <v>319318.94728270767</v>
          </cell>
          <cell r="BF569">
            <v>646848.82670230174</v>
          </cell>
          <cell r="BI569">
            <v>0</v>
          </cell>
          <cell r="BP569">
            <v>0</v>
          </cell>
          <cell r="CB569">
            <v>0</v>
          </cell>
          <cell r="CI569">
            <v>0</v>
          </cell>
          <cell r="CJ569">
            <v>38049.930982488353</v>
          </cell>
          <cell r="CR569">
            <v>182.12587813456622</v>
          </cell>
          <cell r="CS569">
            <v>182.12587813456622</v>
          </cell>
          <cell r="DZ569">
            <v>328</v>
          </cell>
        </row>
        <row r="570">
          <cell r="AB570">
            <v>0</v>
          </cell>
          <cell r="AK570">
            <v>0</v>
          </cell>
          <cell r="BF570">
            <v>0</v>
          </cell>
          <cell r="BI570">
            <v>0</v>
          </cell>
          <cell r="BP570">
            <v>0</v>
          </cell>
          <cell r="CB570">
            <v>0</v>
          </cell>
          <cell r="CI570">
            <v>0</v>
          </cell>
          <cell r="CJ570">
            <v>0</v>
          </cell>
          <cell r="CR570">
            <v>0</v>
          </cell>
          <cell r="CS570">
            <v>0</v>
          </cell>
          <cell r="DZ570">
            <v>0</v>
          </cell>
        </row>
        <row r="571">
          <cell r="AB571">
            <v>0</v>
          </cell>
          <cell r="AK571">
            <v>0</v>
          </cell>
          <cell r="BF571">
            <v>0</v>
          </cell>
          <cell r="BI571">
            <v>0</v>
          </cell>
          <cell r="BP571">
            <v>0</v>
          </cell>
          <cell r="CB571">
            <v>0</v>
          </cell>
          <cell r="CI571">
            <v>0</v>
          </cell>
          <cell r="CJ571">
            <v>0</v>
          </cell>
          <cell r="CR571">
            <v>0</v>
          </cell>
          <cell r="CS571">
            <v>0</v>
          </cell>
          <cell r="DZ571">
            <v>0</v>
          </cell>
        </row>
        <row r="572">
          <cell r="AB572">
            <v>0</v>
          </cell>
          <cell r="AK572">
            <v>0</v>
          </cell>
          <cell r="BF572">
            <v>0</v>
          </cell>
          <cell r="BI572">
            <v>0</v>
          </cell>
          <cell r="BP572">
            <v>0</v>
          </cell>
          <cell r="CB572">
            <v>0</v>
          </cell>
          <cell r="CI572">
            <v>0</v>
          </cell>
          <cell r="CJ572">
            <v>0</v>
          </cell>
          <cell r="CR572">
            <v>0</v>
          </cell>
          <cell r="CS572">
            <v>0</v>
          </cell>
          <cell r="DZ572">
            <v>0</v>
          </cell>
        </row>
        <row r="573">
          <cell r="AB573">
            <v>413704.82188278949</v>
          </cell>
          <cell r="AK573">
            <v>78024.034120036245</v>
          </cell>
          <cell r="BF573">
            <v>469808.305443978</v>
          </cell>
          <cell r="BI573">
            <v>0</v>
          </cell>
          <cell r="BP573">
            <v>0</v>
          </cell>
          <cell r="CB573">
            <v>0</v>
          </cell>
          <cell r="CI573">
            <v>0</v>
          </cell>
          <cell r="CJ573">
            <v>27635.782673175192</v>
          </cell>
          <cell r="CR573">
            <v>15.795672650073103</v>
          </cell>
          <cell r="CS573">
            <v>15.795672650073103</v>
          </cell>
          <cell r="DZ573">
            <v>700</v>
          </cell>
        </row>
        <row r="574">
          <cell r="AB574">
            <v>104011.27208469948</v>
          </cell>
          <cell r="AK574">
            <v>80762.59123822095</v>
          </cell>
          <cell r="BF574">
            <v>132081.46687607767</v>
          </cell>
          <cell r="BI574">
            <v>0</v>
          </cell>
          <cell r="BP574">
            <v>0</v>
          </cell>
          <cell r="CB574">
            <v>0</v>
          </cell>
          <cell r="CI574">
            <v>0</v>
          </cell>
          <cell r="CJ574">
            <v>7769.498051533983</v>
          </cell>
          <cell r="CR574">
            <v>129.49163419223333</v>
          </cell>
          <cell r="CS574">
            <v>129.49163419223285</v>
          </cell>
          <cell r="DZ574">
            <v>120</v>
          </cell>
        </row>
        <row r="575">
          <cell r="AB575">
            <v>177250.14942731973</v>
          </cell>
          <cell r="AK575">
            <v>81947.423323895579</v>
          </cell>
          <cell r="BF575">
            <v>176351.96972602111</v>
          </cell>
          <cell r="BI575">
            <v>0</v>
          </cell>
          <cell r="BP575">
            <v>0</v>
          </cell>
          <cell r="CB575">
            <v>0</v>
          </cell>
          <cell r="CI575">
            <v>0</v>
          </cell>
          <cell r="CJ575">
            <v>10373.645278001248</v>
          </cell>
          <cell r="CR575">
            <v>101.51146970723308</v>
          </cell>
          <cell r="CS575">
            <v>101.51146970723308</v>
          </cell>
          <cell r="DZ575">
            <v>190</v>
          </cell>
        </row>
        <row r="576">
          <cell r="AB576">
            <v>170661.39980416058</v>
          </cell>
          <cell r="AK576">
            <v>165146.21488671788</v>
          </cell>
          <cell r="BF576">
            <v>365126.84158901341</v>
          </cell>
          <cell r="BI576">
            <v>0</v>
          </cell>
          <cell r="BP576">
            <v>0</v>
          </cell>
          <cell r="CB576">
            <v>0</v>
          </cell>
          <cell r="CI576">
            <v>0</v>
          </cell>
          <cell r="CJ576">
            <v>21478.049505236093</v>
          </cell>
          <cell r="CR576">
            <v>159.09666300174882</v>
          </cell>
          <cell r="CS576">
            <v>159.09666300174882</v>
          </cell>
          <cell r="DZ576">
            <v>270</v>
          </cell>
        </row>
        <row r="577">
          <cell r="AB577">
            <v>186133.25308763527</v>
          </cell>
          <cell r="AK577">
            <v>71777.466909484006</v>
          </cell>
          <cell r="BF577">
            <v>204846.7890299366</v>
          </cell>
          <cell r="BI577">
            <v>0</v>
          </cell>
          <cell r="BP577">
            <v>0</v>
          </cell>
          <cell r="CB577">
            <v>0</v>
          </cell>
          <cell r="CI577">
            <v>0</v>
          </cell>
          <cell r="CJ577">
            <v>12049.811119408041</v>
          </cell>
          <cell r="CR577">
            <v>136.92967181145485</v>
          </cell>
          <cell r="CS577">
            <v>136.92967181145485</v>
          </cell>
          <cell r="DZ577">
            <v>176</v>
          </cell>
        </row>
        <row r="578">
          <cell r="AB578">
            <v>87099.936615900311</v>
          </cell>
          <cell r="AK578">
            <v>118003.30364185281</v>
          </cell>
          <cell r="BF578">
            <v>162991.37159822983</v>
          </cell>
          <cell r="BI578">
            <v>0</v>
          </cell>
          <cell r="BP578">
            <v>0</v>
          </cell>
          <cell r="CB578">
            <v>0</v>
          </cell>
          <cell r="CI578">
            <v>0</v>
          </cell>
          <cell r="CJ578">
            <v>9587.7277410723491</v>
          </cell>
          <cell r="CR578">
            <v>136.96753915817618</v>
          </cell>
          <cell r="CS578">
            <v>136.96753915817661</v>
          </cell>
          <cell r="DZ578">
            <v>140</v>
          </cell>
        </row>
        <row r="579">
          <cell r="AB579">
            <v>3318.9819035264477</v>
          </cell>
          <cell r="AK579">
            <v>11199.378676858991</v>
          </cell>
          <cell r="BF579">
            <v>11754.33106505238</v>
          </cell>
          <cell r="BI579">
            <v>0</v>
          </cell>
          <cell r="BP579">
            <v>0</v>
          </cell>
          <cell r="CB579">
            <v>0</v>
          </cell>
          <cell r="CI579">
            <v>0</v>
          </cell>
          <cell r="CJ579">
            <v>691.43123912072849</v>
          </cell>
          <cell r="CR579">
            <v>138.28624782414553</v>
          </cell>
          <cell r="CS579">
            <v>138.28624782414553</v>
          </cell>
          <cell r="DZ579">
            <v>10</v>
          </cell>
        </row>
        <row r="580">
          <cell r="AB580">
            <v>-27824.74402199364</v>
          </cell>
          <cell r="AK580">
            <v>0</v>
          </cell>
          <cell r="BF580">
            <v>0</v>
          </cell>
          <cell r="BI580">
            <v>0</v>
          </cell>
          <cell r="BP580">
            <v>0</v>
          </cell>
          <cell r="CB580">
            <v>27824.74402199364</v>
          </cell>
          <cell r="CI580">
            <v>0</v>
          </cell>
          <cell r="CJ580">
            <v>-20875.533857020724</v>
          </cell>
          <cell r="CR580">
            <v>0</v>
          </cell>
          <cell r="CS580">
            <v>0</v>
          </cell>
          <cell r="DZ580">
            <v>-147.94679165373236</v>
          </cell>
        </row>
        <row r="581">
          <cell r="AB581">
            <v>0</v>
          </cell>
          <cell r="AK581">
            <v>0</v>
          </cell>
          <cell r="BF581">
            <v>0</v>
          </cell>
          <cell r="BI581">
            <v>0</v>
          </cell>
          <cell r="BP581">
            <v>0</v>
          </cell>
          <cell r="CB581">
            <v>0</v>
          </cell>
          <cell r="CI581">
            <v>0</v>
          </cell>
          <cell r="CJ581">
            <v>0</v>
          </cell>
          <cell r="CR581">
            <v>0</v>
          </cell>
          <cell r="CS581">
            <v>0</v>
          </cell>
          <cell r="DZ581">
            <v>0</v>
          </cell>
        </row>
        <row r="582">
          <cell r="AB582">
            <v>970605.91104441963</v>
          </cell>
          <cell r="AK582">
            <v>484085.31495721609</v>
          </cell>
          <cell r="BF582">
            <v>1509950.3362529143</v>
          </cell>
          <cell r="BI582">
            <v>0</v>
          </cell>
          <cell r="BP582">
            <v>0</v>
          </cell>
          <cell r="CB582">
            <v>0</v>
          </cell>
          <cell r="CI582">
            <v>0</v>
          </cell>
          <cell r="CJ582">
            <v>0</v>
          </cell>
          <cell r="CR582">
            <v>0</v>
          </cell>
          <cell r="CS582">
            <v>0</v>
          </cell>
          <cell r="DZ582">
            <v>0</v>
          </cell>
        </row>
        <row r="583">
          <cell r="AB583">
            <v>0</v>
          </cell>
          <cell r="AK583">
            <v>0</v>
          </cell>
          <cell r="BF583">
            <v>0</v>
          </cell>
          <cell r="BI583">
            <v>0</v>
          </cell>
          <cell r="BP583">
            <v>0</v>
          </cell>
          <cell r="CB583">
            <v>0</v>
          </cell>
          <cell r="CI583">
            <v>0</v>
          </cell>
          <cell r="CJ583">
            <v>0</v>
          </cell>
          <cell r="CR583">
            <v>0</v>
          </cell>
          <cell r="CS583">
            <v>0</v>
          </cell>
          <cell r="DZ583">
            <v>0</v>
          </cell>
        </row>
        <row r="584">
          <cell r="AB584">
            <v>1107841.6142044601</v>
          </cell>
          <cell r="AK584">
            <v>511099.9576863824</v>
          </cell>
          <cell r="BF584">
            <v>1837546.8894851713</v>
          </cell>
          <cell r="BI584">
            <v>0</v>
          </cell>
          <cell r="BP584">
            <v>0</v>
          </cell>
          <cell r="CB584">
            <v>0</v>
          </cell>
          <cell r="CI584">
            <v>0</v>
          </cell>
          <cell r="CJ584">
            <v>0</v>
          </cell>
          <cell r="CR584">
            <v>0</v>
          </cell>
          <cell r="CS584">
            <v>0</v>
          </cell>
          <cell r="DZ584">
            <v>0</v>
          </cell>
        </row>
        <row r="585">
          <cell r="AB585">
            <v>895072.75074444897</v>
          </cell>
          <cell r="AK585">
            <v>921689.01413542847</v>
          </cell>
          <cell r="BF585">
            <v>1472480.9994469087</v>
          </cell>
          <cell r="BI585">
            <v>0</v>
          </cell>
          <cell r="BP585">
            <v>0</v>
          </cell>
          <cell r="CB585">
            <v>0</v>
          </cell>
          <cell r="CI585">
            <v>0</v>
          </cell>
          <cell r="CJ585">
            <v>0</v>
          </cell>
          <cell r="CR585">
            <v>0</v>
          </cell>
          <cell r="CS585">
            <v>0</v>
          </cell>
          <cell r="DZ585">
            <v>0</v>
          </cell>
        </row>
        <row r="586">
          <cell r="AB586">
            <v>110188.14106550001</v>
          </cell>
          <cell r="AK586">
            <v>43122.458996680005</v>
          </cell>
          <cell r="BF586">
            <v>146800.8060281775</v>
          </cell>
          <cell r="BI586">
            <v>0</v>
          </cell>
          <cell r="BP586">
            <v>0</v>
          </cell>
          <cell r="CB586">
            <v>0</v>
          </cell>
          <cell r="CI586">
            <v>0</v>
          </cell>
          <cell r="CJ586">
            <v>0</v>
          </cell>
          <cell r="CR586">
            <v>0</v>
          </cell>
          <cell r="CS586">
            <v>0</v>
          </cell>
          <cell r="DZ586">
            <v>0</v>
          </cell>
        </row>
        <row r="587">
          <cell r="AB587">
            <v>134196.78333631999</v>
          </cell>
          <cell r="AK587">
            <v>79331.010279740818</v>
          </cell>
          <cell r="BF587">
            <v>89096.718676604156</v>
          </cell>
          <cell r="BI587">
            <v>0</v>
          </cell>
          <cell r="BP587">
            <v>0</v>
          </cell>
          <cell r="CB587">
            <v>0</v>
          </cell>
          <cell r="CI587">
            <v>0</v>
          </cell>
          <cell r="CJ587">
            <v>0</v>
          </cell>
          <cell r="CR587">
            <v>0</v>
          </cell>
          <cell r="CS587">
            <v>0</v>
          </cell>
          <cell r="DZ587">
            <v>0</v>
          </cell>
        </row>
        <row r="588">
          <cell r="AB588">
            <v>411973.76198547997</v>
          </cell>
          <cell r="AK588">
            <v>203231.79700965123</v>
          </cell>
          <cell r="BF588">
            <v>620780.32128096861</v>
          </cell>
          <cell r="BI588">
            <v>0</v>
          </cell>
          <cell r="BP588">
            <v>0</v>
          </cell>
          <cell r="CB588">
            <v>0</v>
          </cell>
          <cell r="CI588">
            <v>0</v>
          </cell>
          <cell r="CJ588">
            <v>0</v>
          </cell>
          <cell r="CR588">
            <v>0</v>
          </cell>
          <cell r="CS588">
            <v>0</v>
          </cell>
          <cell r="DZ588">
            <v>0</v>
          </cell>
        </row>
        <row r="589">
          <cell r="AB589">
            <v>829729.39577206748</v>
          </cell>
          <cell r="AK589">
            <v>483592.68012290902</v>
          </cell>
          <cell r="BF589">
            <v>1578179.8455353449</v>
          </cell>
          <cell r="BI589">
            <v>0</v>
          </cell>
          <cell r="BP589">
            <v>0</v>
          </cell>
          <cell r="CB589">
            <v>0</v>
          </cell>
          <cell r="CI589">
            <v>0</v>
          </cell>
          <cell r="CJ589">
            <v>0</v>
          </cell>
          <cell r="CR589">
            <v>0</v>
          </cell>
          <cell r="CS589">
            <v>0</v>
          </cell>
          <cell r="DZ589">
            <v>0</v>
          </cell>
        </row>
        <row r="590">
          <cell r="AB590">
            <v>0</v>
          </cell>
          <cell r="AK590">
            <v>0</v>
          </cell>
          <cell r="BF590">
            <v>0</v>
          </cell>
          <cell r="BI590">
            <v>0</v>
          </cell>
          <cell r="BP590">
            <v>0</v>
          </cell>
          <cell r="CB590">
            <v>0</v>
          </cell>
          <cell r="CI590">
            <v>0</v>
          </cell>
          <cell r="CJ590">
            <v>0</v>
          </cell>
          <cell r="CR590">
            <v>0</v>
          </cell>
          <cell r="CS590">
            <v>0</v>
          </cell>
          <cell r="DZ590">
            <v>0</v>
          </cell>
        </row>
        <row r="591">
          <cell r="AB591">
            <v>0</v>
          </cell>
          <cell r="AK591">
            <v>0</v>
          </cell>
          <cell r="BF591">
            <v>0</v>
          </cell>
          <cell r="BI591">
            <v>0</v>
          </cell>
          <cell r="BP591">
            <v>0</v>
          </cell>
          <cell r="CB591">
            <v>0</v>
          </cell>
          <cell r="CI591">
            <v>0</v>
          </cell>
          <cell r="CJ591">
            <v>0</v>
          </cell>
          <cell r="CR591">
            <v>0</v>
          </cell>
          <cell r="CS591">
            <v>0</v>
          </cell>
          <cell r="DZ591">
            <v>0</v>
          </cell>
        </row>
        <row r="592">
          <cell r="AB592">
            <v>0</v>
          </cell>
          <cell r="AK592">
            <v>0</v>
          </cell>
          <cell r="BF592">
            <v>0</v>
          </cell>
          <cell r="BI592">
            <v>0</v>
          </cell>
          <cell r="BP592">
            <v>0</v>
          </cell>
          <cell r="CB592">
            <v>0</v>
          </cell>
          <cell r="CI592">
            <v>0</v>
          </cell>
          <cell r="CJ592">
            <v>0</v>
          </cell>
          <cell r="CR592">
            <v>0</v>
          </cell>
          <cell r="CS592">
            <v>0</v>
          </cell>
          <cell r="DZ592">
            <v>0</v>
          </cell>
        </row>
        <row r="593">
          <cell r="AB593">
            <v>957894.06894979998</v>
          </cell>
          <cell r="AK593">
            <v>605306.93603419198</v>
          </cell>
          <cell r="BF593">
            <v>1754265.4286165526</v>
          </cell>
          <cell r="BI593">
            <v>0</v>
          </cell>
          <cell r="BP593">
            <v>0</v>
          </cell>
          <cell r="CB593">
            <v>0</v>
          </cell>
          <cell r="CI593">
            <v>0</v>
          </cell>
          <cell r="CJ593">
            <v>0</v>
          </cell>
          <cell r="CR593">
            <v>0</v>
          </cell>
          <cell r="CS593">
            <v>0</v>
          </cell>
          <cell r="DZ593">
            <v>0</v>
          </cell>
        </row>
        <row r="594">
          <cell r="AB594">
            <v>0</v>
          </cell>
          <cell r="AK594">
            <v>0</v>
          </cell>
          <cell r="BF594">
            <v>0</v>
          </cell>
          <cell r="BI594">
            <v>0</v>
          </cell>
          <cell r="BP594">
            <v>0</v>
          </cell>
          <cell r="CB594">
            <v>0</v>
          </cell>
          <cell r="CI594">
            <v>0</v>
          </cell>
          <cell r="CJ594">
            <v>0</v>
          </cell>
          <cell r="CR594">
            <v>0</v>
          </cell>
          <cell r="CS594">
            <v>0</v>
          </cell>
          <cell r="DZ594">
            <v>0</v>
          </cell>
        </row>
        <row r="595">
          <cell r="AB595">
            <v>759701.90258044819</v>
          </cell>
          <cell r="AK595">
            <v>977797.83241478913</v>
          </cell>
          <cell r="BF595">
            <v>2082223.228017723</v>
          </cell>
          <cell r="BI595">
            <v>0</v>
          </cell>
          <cell r="BP595">
            <v>0</v>
          </cell>
          <cell r="CB595">
            <v>0</v>
          </cell>
          <cell r="CI595">
            <v>0</v>
          </cell>
          <cell r="CJ595">
            <v>0</v>
          </cell>
          <cell r="CR595">
            <v>0</v>
          </cell>
          <cell r="CS595">
            <v>0</v>
          </cell>
          <cell r="DZ595">
            <v>0</v>
          </cell>
        </row>
        <row r="596">
          <cell r="AB596">
            <v>0</v>
          </cell>
          <cell r="AK596">
            <v>0</v>
          </cell>
          <cell r="BF596">
            <v>0</v>
          </cell>
          <cell r="BI596">
            <v>0</v>
          </cell>
          <cell r="BP596">
            <v>0</v>
          </cell>
          <cell r="CB596">
            <v>0</v>
          </cell>
          <cell r="CI596">
            <v>0</v>
          </cell>
          <cell r="CJ596">
            <v>0</v>
          </cell>
          <cell r="CR596">
            <v>0</v>
          </cell>
          <cell r="CS596">
            <v>0</v>
          </cell>
          <cell r="DZ596">
            <v>0</v>
          </cell>
        </row>
        <row r="597">
          <cell r="AB597">
            <v>0</v>
          </cell>
          <cell r="AK597">
            <v>0</v>
          </cell>
          <cell r="BF597">
            <v>0</v>
          </cell>
          <cell r="BI597">
            <v>0</v>
          </cell>
          <cell r="BP597">
            <v>0</v>
          </cell>
          <cell r="CB597">
            <v>0</v>
          </cell>
          <cell r="CI597">
            <v>0</v>
          </cell>
          <cell r="CJ597">
            <v>0</v>
          </cell>
          <cell r="CR597">
            <v>0</v>
          </cell>
          <cell r="CS597">
            <v>0</v>
          </cell>
          <cell r="DZ597">
            <v>0</v>
          </cell>
        </row>
        <row r="598">
          <cell r="AB598">
            <v>0</v>
          </cell>
          <cell r="AK598">
            <v>0</v>
          </cell>
          <cell r="BF598">
            <v>0</v>
          </cell>
          <cell r="BI598">
            <v>0</v>
          </cell>
          <cell r="BP598">
            <v>0</v>
          </cell>
          <cell r="CB598">
            <v>0</v>
          </cell>
          <cell r="CI598">
            <v>0</v>
          </cell>
          <cell r="CJ598">
            <v>0</v>
          </cell>
          <cell r="CR598">
            <v>0</v>
          </cell>
          <cell r="CS598">
            <v>0</v>
          </cell>
          <cell r="DZ598">
            <v>0</v>
          </cell>
        </row>
        <row r="599">
          <cell r="AB599">
            <v>0</v>
          </cell>
          <cell r="AK599">
            <v>0</v>
          </cell>
          <cell r="BF599">
            <v>0</v>
          </cell>
          <cell r="BI599">
            <v>0</v>
          </cell>
          <cell r="BP599">
            <v>0</v>
          </cell>
          <cell r="CB599">
            <v>0</v>
          </cell>
          <cell r="CI599">
            <v>0</v>
          </cell>
          <cell r="CJ599">
            <v>0</v>
          </cell>
          <cell r="CR599">
            <v>0</v>
          </cell>
          <cell r="CS599">
            <v>0</v>
          </cell>
          <cell r="DZ599">
            <v>0</v>
          </cell>
        </row>
        <row r="600">
          <cell r="AB600">
            <v>0</v>
          </cell>
          <cell r="AK600">
            <v>0</v>
          </cell>
          <cell r="BF600">
            <v>0</v>
          </cell>
          <cell r="BI600">
            <v>0</v>
          </cell>
          <cell r="BP600">
            <v>0</v>
          </cell>
          <cell r="CB600">
            <v>0</v>
          </cell>
          <cell r="CI600">
            <v>0</v>
          </cell>
          <cell r="CJ600">
            <v>0</v>
          </cell>
          <cell r="CR600">
            <v>0</v>
          </cell>
          <cell r="CS600">
            <v>0</v>
          </cell>
          <cell r="DZ600">
            <v>0</v>
          </cell>
        </row>
        <row r="601">
          <cell r="AB601">
            <v>0</v>
          </cell>
          <cell r="AK601">
            <v>0</v>
          </cell>
          <cell r="BF601">
            <v>0</v>
          </cell>
          <cell r="BI601">
            <v>0</v>
          </cell>
          <cell r="BP601">
            <v>0</v>
          </cell>
          <cell r="CB601">
            <v>0</v>
          </cell>
          <cell r="CI601">
            <v>0</v>
          </cell>
          <cell r="CJ601">
            <v>0</v>
          </cell>
          <cell r="CR601">
            <v>0</v>
          </cell>
          <cell r="CS601">
            <v>0</v>
          </cell>
          <cell r="DZ601">
            <v>0</v>
          </cell>
        </row>
        <row r="602">
          <cell r="AB602">
            <v>955372.16568737885</v>
          </cell>
          <cell r="AK602">
            <v>375131.22664840473</v>
          </cell>
          <cell r="BF602">
            <v>1866325.7185090994</v>
          </cell>
          <cell r="BI602">
            <v>0</v>
          </cell>
          <cell r="BP602">
            <v>0</v>
          </cell>
          <cell r="CB602">
            <v>0</v>
          </cell>
          <cell r="CI602">
            <v>0</v>
          </cell>
          <cell r="CJ602">
            <v>0</v>
          </cell>
          <cell r="CR602">
            <v>0</v>
          </cell>
          <cell r="CS602">
            <v>0</v>
          </cell>
          <cell r="DZ602">
            <v>0</v>
          </cell>
        </row>
        <row r="603">
          <cell r="AB603">
            <v>0</v>
          </cell>
          <cell r="AK603">
            <v>0</v>
          </cell>
          <cell r="BF603">
            <v>0</v>
          </cell>
          <cell r="BI603">
            <v>0</v>
          </cell>
          <cell r="BP603">
            <v>0</v>
          </cell>
          <cell r="CB603">
            <v>0</v>
          </cell>
          <cell r="CI603">
            <v>0</v>
          </cell>
          <cell r="CJ603">
            <v>0</v>
          </cell>
          <cell r="CR603">
            <v>0</v>
          </cell>
          <cell r="CS603">
            <v>0</v>
          </cell>
          <cell r="DZ603">
            <v>0</v>
          </cell>
        </row>
        <row r="604">
          <cell r="AB604">
            <v>1016982.7293885078</v>
          </cell>
          <cell r="AK604">
            <v>1496953.5143301159</v>
          </cell>
          <cell r="BF604">
            <v>3054079.0292554931</v>
          </cell>
          <cell r="BI604">
            <v>0</v>
          </cell>
          <cell r="BP604">
            <v>0</v>
          </cell>
          <cell r="CB604">
            <v>0</v>
          </cell>
          <cell r="CI604">
            <v>0</v>
          </cell>
          <cell r="CJ604">
            <v>0</v>
          </cell>
          <cell r="CR604">
            <v>0</v>
          </cell>
          <cell r="CS604">
            <v>0</v>
          </cell>
          <cell r="DZ604">
            <v>0</v>
          </cell>
        </row>
        <row r="605">
          <cell r="AB605">
            <v>0</v>
          </cell>
          <cell r="AK605">
            <v>0</v>
          </cell>
          <cell r="BF605">
            <v>0</v>
          </cell>
          <cell r="BI605">
            <v>0</v>
          </cell>
          <cell r="BP605">
            <v>0</v>
          </cell>
          <cell r="CB605">
            <v>0</v>
          </cell>
          <cell r="CI605">
            <v>0</v>
          </cell>
          <cell r="CJ605">
            <v>0</v>
          </cell>
          <cell r="CR605">
            <v>0</v>
          </cell>
          <cell r="CS605">
            <v>0</v>
          </cell>
          <cell r="DZ605">
            <v>0</v>
          </cell>
        </row>
        <row r="606">
          <cell r="AB606">
            <v>0</v>
          </cell>
          <cell r="AK606">
            <v>0</v>
          </cell>
          <cell r="BF606">
            <v>0</v>
          </cell>
          <cell r="BI606">
            <v>0</v>
          </cell>
          <cell r="BP606">
            <v>0</v>
          </cell>
          <cell r="CB606">
            <v>0</v>
          </cell>
          <cell r="CI606">
            <v>0</v>
          </cell>
          <cell r="CJ606">
            <v>0</v>
          </cell>
          <cell r="CR606">
            <v>0</v>
          </cell>
          <cell r="CS606">
            <v>0</v>
          </cell>
          <cell r="DZ606">
            <v>0</v>
          </cell>
        </row>
        <row r="607">
          <cell r="AB607">
            <v>0</v>
          </cell>
          <cell r="AK607">
            <v>0</v>
          </cell>
          <cell r="BF607">
            <v>0</v>
          </cell>
          <cell r="BI607">
            <v>0</v>
          </cell>
          <cell r="BP607">
            <v>0</v>
          </cell>
          <cell r="CB607">
            <v>0</v>
          </cell>
          <cell r="CI607">
            <v>0</v>
          </cell>
          <cell r="CJ607">
            <v>0</v>
          </cell>
          <cell r="CR607">
            <v>0</v>
          </cell>
          <cell r="CS607">
            <v>0</v>
          </cell>
          <cell r="DZ607">
            <v>0</v>
          </cell>
        </row>
        <row r="608">
          <cell r="AB608">
            <v>779880.6136713936</v>
          </cell>
          <cell r="AK608">
            <v>676370.30588153959</v>
          </cell>
          <cell r="BF608">
            <v>1438501.6923244412</v>
          </cell>
          <cell r="BI608">
            <v>0</v>
          </cell>
          <cell r="BP608">
            <v>0</v>
          </cell>
          <cell r="CB608">
            <v>0</v>
          </cell>
          <cell r="CI608">
            <v>0</v>
          </cell>
          <cell r="CJ608">
            <v>0</v>
          </cell>
          <cell r="CR608">
            <v>0</v>
          </cell>
          <cell r="CS608">
            <v>0</v>
          </cell>
          <cell r="DZ608">
            <v>0</v>
          </cell>
        </row>
        <row r="609">
          <cell r="AB609">
            <v>0</v>
          </cell>
          <cell r="AK609">
            <v>0</v>
          </cell>
          <cell r="BF609">
            <v>0</v>
          </cell>
          <cell r="BI609">
            <v>0</v>
          </cell>
          <cell r="BP609">
            <v>0</v>
          </cell>
          <cell r="CB609">
            <v>0</v>
          </cell>
          <cell r="CI609">
            <v>0</v>
          </cell>
          <cell r="CJ609">
            <v>0</v>
          </cell>
          <cell r="CR609">
            <v>0</v>
          </cell>
          <cell r="CS609">
            <v>0</v>
          </cell>
          <cell r="DZ609">
            <v>0</v>
          </cell>
        </row>
        <row r="610">
          <cell r="AB610">
            <v>0</v>
          </cell>
          <cell r="AK610">
            <v>0</v>
          </cell>
          <cell r="BF610">
            <v>0</v>
          </cell>
          <cell r="BI610">
            <v>0</v>
          </cell>
          <cell r="BP610">
            <v>0</v>
          </cell>
          <cell r="CB610">
            <v>0</v>
          </cell>
          <cell r="CI610">
            <v>0</v>
          </cell>
          <cell r="CJ610">
            <v>0</v>
          </cell>
          <cell r="CR610">
            <v>0</v>
          </cell>
          <cell r="CS610">
            <v>0</v>
          </cell>
          <cell r="DZ610">
            <v>0</v>
          </cell>
        </row>
        <row r="611">
          <cell r="AB611">
            <v>0</v>
          </cell>
          <cell r="AK611">
            <v>0</v>
          </cell>
          <cell r="BF611">
            <v>0</v>
          </cell>
          <cell r="BI611">
            <v>0</v>
          </cell>
          <cell r="BP611">
            <v>0</v>
          </cell>
          <cell r="CB611">
            <v>0</v>
          </cell>
          <cell r="CI611">
            <v>0</v>
          </cell>
          <cell r="CJ611">
            <v>0</v>
          </cell>
          <cell r="CR611">
            <v>0</v>
          </cell>
          <cell r="CS611">
            <v>0</v>
          </cell>
          <cell r="DZ611">
            <v>0</v>
          </cell>
        </row>
        <row r="612">
          <cell r="AB612">
            <v>1774331.2438385473</v>
          </cell>
          <cell r="AK612">
            <v>3091478.9910794776</v>
          </cell>
          <cell r="BF612">
            <v>4998583.5262290575</v>
          </cell>
          <cell r="BI612">
            <v>0</v>
          </cell>
          <cell r="BP612">
            <v>0</v>
          </cell>
          <cell r="CB612">
            <v>0</v>
          </cell>
          <cell r="CI612">
            <v>0</v>
          </cell>
          <cell r="CJ612">
            <v>0</v>
          </cell>
          <cell r="CR612">
            <v>0</v>
          </cell>
          <cell r="CS612">
            <v>0</v>
          </cell>
          <cell r="DZ612">
            <v>0</v>
          </cell>
        </row>
        <row r="613">
          <cell r="AB613">
            <v>963084.35882993031</v>
          </cell>
          <cell r="AK613">
            <v>1653900.8510156325</v>
          </cell>
          <cell r="BF613">
            <v>2593465.9716428998</v>
          </cell>
          <cell r="BI613">
            <v>0</v>
          </cell>
          <cell r="BP613">
            <v>0</v>
          </cell>
          <cell r="CB613">
            <v>0</v>
          </cell>
          <cell r="CI613">
            <v>0</v>
          </cell>
          <cell r="CJ613">
            <v>0</v>
          </cell>
          <cell r="CR613">
            <v>0</v>
          </cell>
          <cell r="CS613">
            <v>0</v>
          </cell>
          <cell r="DZ613">
            <v>0</v>
          </cell>
        </row>
        <row r="614">
          <cell r="AB614">
            <v>410640.65436524258</v>
          </cell>
          <cell r="AK614">
            <v>894926.47748527606</v>
          </cell>
          <cell r="BF614">
            <v>1221754.7756101158</v>
          </cell>
          <cell r="BI614">
            <v>0</v>
          </cell>
          <cell r="BP614">
            <v>0</v>
          </cell>
          <cell r="CB614">
            <v>0</v>
          </cell>
          <cell r="CI614">
            <v>0</v>
          </cell>
          <cell r="CJ614">
            <v>0</v>
          </cell>
          <cell r="CR614">
            <v>0</v>
          </cell>
          <cell r="CS614">
            <v>0</v>
          </cell>
          <cell r="DZ614">
            <v>0</v>
          </cell>
        </row>
        <row r="615">
          <cell r="AB615">
            <v>224404.07406218001</v>
          </cell>
          <cell r="AK615">
            <v>171810.56033445921</v>
          </cell>
          <cell r="BF615">
            <v>318386.066062244</v>
          </cell>
          <cell r="BI615">
            <v>0</v>
          </cell>
          <cell r="BP615">
            <v>0</v>
          </cell>
          <cell r="CB615">
            <v>0</v>
          </cell>
          <cell r="CI615">
            <v>0</v>
          </cell>
          <cell r="CJ615">
            <v>0</v>
          </cell>
          <cell r="CR615">
            <v>0</v>
          </cell>
          <cell r="CS615">
            <v>0</v>
          </cell>
          <cell r="DZ615">
            <v>0</v>
          </cell>
        </row>
        <row r="616">
          <cell r="AB616">
            <v>1015387.9886336472</v>
          </cell>
          <cell r="AK616">
            <v>708241.27219063276</v>
          </cell>
          <cell r="BF616">
            <v>1692365.9844584246</v>
          </cell>
          <cell r="BI616">
            <v>0</v>
          </cell>
          <cell r="BP616">
            <v>0</v>
          </cell>
          <cell r="CB616">
            <v>0</v>
          </cell>
          <cell r="CI616">
            <v>0</v>
          </cell>
          <cell r="CJ616">
            <v>0</v>
          </cell>
          <cell r="CR616">
            <v>0</v>
          </cell>
          <cell r="CS616">
            <v>0</v>
          </cell>
          <cell r="DZ616">
            <v>0</v>
          </cell>
        </row>
        <row r="617">
          <cell r="AB617">
            <v>635649.21529122244</v>
          </cell>
          <cell r="AK617">
            <v>322081.30773267546</v>
          </cell>
          <cell r="BF617">
            <v>957042.31452222716</v>
          </cell>
          <cell r="BI617">
            <v>0</v>
          </cell>
          <cell r="BP617">
            <v>0</v>
          </cell>
          <cell r="CB617">
            <v>0</v>
          </cell>
          <cell r="CI617">
            <v>0</v>
          </cell>
          <cell r="CJ617">
            <v>0</v>
          </cell>
          <cell r="CR617">
            <v>0</v>
          </cell>
          <cell r="CS617">
            <v>0</v>
          </cell>
          <cell r="DZ617">
            <v>0</v>
          </cell>
        </row>
        <row r="618">
          <cell r="AB618">
            <v>0</v>
          </cell>
          <cell r="AK618">
            <v>0</v>
          </cell>
          <cell r="BF618">
            <v>0</v>
          </cell>
          <cell r="BI618">
            <v>0</v>
          </cell>
          <cell r="BP618">
            <v>0</v>
          </cell>
          <cell r="CB618">
            <v>0</v>
          </cell>
          <cell r="CI618">
            <v>0</v>
          </cell>
          <cell r="CJ618">
            <v>0</v>
          </cell>
          <cell r="CR618">
            <v>0</v>
          </cell>
          <cell r="CS618">
            <v>0</v>
          </cell>
          <cell r="DZ618">
            <v>0</v>
          </cell>
        </row>
        <row r="619">
          <cell r="DZ619"/>
        </row>
        <row r="620">
          <cell r="DZ620"/>
        </row>
        <row r="621">
          <cell r="DZ621"/>
        </row>
        <row r="622">
          <cell r="DZ622"/>
        </row>
        <row r="623">
          <cell r="DZ623"/>
        </row>
        <row r="624">
          <cell r="DZ624"/>
        </row>
        <row r="625">
          <cell r="DZ625"/>
        </row>
        <row r="626">
          <cell r="DZ626"/>
        </row>
        <row r="627">
          <cell r="DZ627"/>
        </row>
        <row r="628">
          <cell r="DZ628"/>
        </row>
        <row r="629">
          <cell r="DZ629"/>
        </row>
        <row r="630">
          <cell r="DZ630"/>
        </row>
        <row r="631">
          <cell r="DZ631"/>
        </row>
      </sheetData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sped converter"/>
      <sheetName val="master sped converter (2)"/>
      <sheetName val="Sped FY 2018 (2)"/>
      <sheetName val="alpha 2021"/>
      <sheetName val="sorted on loss or gain"/>
      <sheetName val="report"/>
      <sheetName val="current"/>
      <sheetName val="Sped FY 2021"/>
      <sheetName val="Sped 90 1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CR23">
            <v>1056.2001077646187</v>
          </cell>
          <cell r="CS23">
            <v>978.27500581610241</v>
          </cell>
        </row>
        <row r="24">
          <cell r="CR24"/>
          <cell r="CS24"/>
        </row>
        <row r="25">
          <cell r="CR25">
            <v>1624.9021424779057</v>
          </cell>
          <cell r="CS25">
            <v>1528.8323283908053</v>
          </cell>
        </row>
        <row r="26">
          <cell r="CR26">
            <v>1286.8749905253367</v>
          </cell>
          <cell r="CS26">
            <v>1199.5746050593727</v>
          </cell>
        </row>
        <row r="27">
          <cell r="CR27">
            <v>1155.1544771226086</v>
          </cell>
          <cell r="CS27">
            <v>1064.8789625710067</v>
          </cell>
        </row>
        <row r="28">
          <cell r="CR28">
            <v>1076.8844225136343</v>
          </cell>
          <cell r="CS28">
            <v>995.48979640902451</v>
          </cell>
        </row>
        <row r="29">
          <cell r="CR29">
            <v>946.26921981784869</v>
          </cell>
          <cell r="CS29">
            <v>872.46742974012477</v>
          </cell>
        </row>
        <row r="30">
          <cell r="CR30">
            <v>868.95562013124152</v>
          </cell>
          <cell r="CS30">
            <v>798.97658042565001</v>
          </cell>
        </row>
        <row r="31">
          <cell r="CR31">
            <v>94.2328381164061</v>
          </cell>
          <cell r="CS31">
            <v>92.630557620766538</v>
          </cell>
        </row>
        <row r="36">
          <cell r="AB36">
            <v>1379078.842091572</v>
          </cell>
          <cell r="AK36">
            <v>236410.91902588081</v>
          </cell>
          <cell r="BF36">
            <v>22988.796560082505</v>
          </cell>
          <cell r="BI36">
            <v>196155.75956024299</v>
          </cell>
          <cell r="BP36">
            <v>64333.442032605053</v>
          </cell>
          <cell r="CB36">
            <v>0</v>
          </cell>
          <cell r="CI36">
            <v>0</v>
          </cell>
          <cell r="CJ36">
            <v>0</v>
          </cell>
          <cell r="CR36">
            <v>915.84836851274463</v>
          </cell>
          <cell r="CS36">
            <v>850.79492421929444</v>
          </cell>
          <cell r="DZ36">
            <v>1134.3768463959407</v>
          </cell>
        </row>
        <row r="37">
          <cell r="AB37">
            <v>75631854.384572551</v>
          </cell>
          <cell r="AK37">
            <v>15834839.515677292</v>
          </cell>
          <cell r="BF37">
            <v>1363678.904514557</v>
          </cell>
          <cell r="BI37">
            <v>32138790.027062804</v>
          </cell>
          <cell r="BP37">
            <v>3767452.2464897363</v>
          </cell>
          <cell r="CB37">
            <v>6403536.4356441721</v>
          </cell>
          <cell r="CI37">
            <v>0</v>
          </cell>
          <cell r="CJ37">
            <v>0</v>
          </cell>
          <cell r="CR37">
            <v>1854.1264211139712</v>
          </cell>
          <cell r="CS37">
            <v>1743.4635266474045</v>
          </cell>
          <cell r="DZ37">
            <v>33483.91078964925</v>
          </cell>
        </row>
        <row r="38">
          <cell r="AB38">
            <v>332504.77445119497</v>
          </cell>
          <cell r="AK38">
            <v>108684.12398743922</v>
          </cell>
          <cell r="BF38">
            <v>24458.504833577888</v>
          </cell>
          <cell r="BI38">
            <v>33226.123865351488</v>
          </cell>
          <cell r="BP38">
            <v>14632.418231071906</v>
          </cell>
          <cell r="CB38">
            <v>0</v>
          </cell>
          <cell r="CI38">
            <v>0</v>
          </cell>
          <cell r="CJ38">
            <v>0</v>
          </cell>
          <cell r="CR38">
            <v>907.03740432777215</v>
          </cell>
          <cell r="CS38">
            <v>852.59486505996256</v>
          </cell>
          <cell r="DZ38">
            <v>256.21443386267924</v>
          </cell>
        </row>
        <row r="39">
          <cell r="AB39">
            <v>564946.38668853045</v>
          </cell>
          <cell r="AK39">
            <v>131595.27933653712</v>
          </cell>
          <cell r="BF39">
            <v>51685.307720875207</v>
          </cell>
          <cell r="BI39">
            <v>199057.28467065</v>
          </cell>
          <cell r="BP39">
            <v>35856.485080610772</v>
          </cell>
          <cell r="CB39">
            <v>0</v>
          </cell>
          <cell r="CI39">
            <v>0</v>
          </cell>
          <cell r="CJ39">
            <v>0</v>
          </cell>
          <cell r="CR39">
            <v>1242.507970719505</v>
          </cell>
          <cell r="CS39">
            <v>1119.2714132729673</v>
          </cell>
          <cell r="DZ39">
            <v>458.1716934956147</v>
          </cell>
        </row>
        <row r="40">
          <cell r="AB40">
            <v>4504557.8851989396</v>
          </cell>
          <cell r="AK40">
            <v>950356.97007210506</v>
          </cell>
          <cell r="BF40">
            <v>333158.91117896314</v>
          </cell>
          <cell r="BI40">
            <v>1674534.0419703445</v>
          </cell>
          <cell r="BP40">
            <v>247814.25215378302</v>
          </cell>
          <cell r="CB40">
            <v>116778.89105234435</v>
          </cell>
          <cell r="CI40">
            <v>0</v>
          </cell>
          <cell r="CJ40">
            <v>0</v>
          </cell>
          <cell r="CR40">
            <v>1187.1687370766754</v>
          </cell>
          <cell r="CS40">
            <v>1115.0029293247762</v>
          </cell>
          <cell r="DZ40">
            <v>3419.4076914567454</v>
          </cell>
        </row>
        <row r="41">
          <cell r="AB41">
            <v>60500491.503795505</v>
          </cell>
          <cell r="AK41">
            <v>15050934.073554896</v>
          </cell>
          <cell r="BF41">
            <v>1341792.8173109579</v>
          </cell>
          <cell r="BI41">
            <v>8423887.4918829314</v>
          </cell>
          <cell r="BP41">
            <v>2735118.0028924411</v>
          </cell>
          <cell r="CB41">
            <v>0</v>
          </cell>
          <cell r="CI41">
            <v>0</v>
          </cell>
          <cell r="CJ41">
            <v>0</v>
          </cell>
          <cell r="CR41">
            <v>1187.3141608327196</v>
          </cell>
          <cell r="CS41">
            <v>1106.0615550504785</v>
          </cell>
          <cell r="DZ41">
            <v>38322.244063462371</v>
          </cell>
        </row>
        <row r="42">
          <cell r="AB42">
            <v>12516268.543811165</v>
          </cell>
          <cell r="AK42">
            <v>3087526.0187957711</v>
          </cell>
          <cell r="BF42">
            <v>2019178.1142378848</v>
          </cell>
          <cell r="BI42">
            <v>2026542.3271706561</v>
          </cell>
          <cell r="BP42">
            <v>415900.58904491231</v>
          </cell>
          <cell r="CB42">
            <v>0</v>
          </cell>
          <cell r="CI42">
            <v>0</v>
          </cell>
          <cell r="CJ42">
            <v>0</v>
          </cell>
          <cell r="CR42">
            <v>1011.414125462591</v>
          </cell>
          <cell r="CS42">
            <v>949.53445739700373</v>
          </cell>
          <cell r="DZ42">
            <v>6582.1990440565169</v>
          </cell>
        </row>
        <row r="43">
          <cell r="AB43">
            <v>6385349.1148077222</v>
          </cell>
          <cell r="AK43">
            <v>687452.20011795789</v>
          </cell>
          <cell r="BF43">
            <v>417984.35454307613</v>
          </cell>
          <cell r="BI43">
            <v>4230675.9807414031</v>
          </cell>
          <cell r="BP43">
            <v>422462.2093082217</v>
          </cell>
          <cell r="CB43">
            <v>0</v>
          </cell>
          <cell r="CI43">
            <v>0</v>
          </cell>
          <cell r="CJ43">
            <v>0</v>
          </cell>
          <cell r="CR43">
            <v>2067.0343395047721</v>
          </cell>
          <cell r="CS43">
            <v>1881.2077644713015</v>
          </cell>
          <cell r="DZ43">
            <v>3365.351469724149</v>
          </cell>
        </row>
        <row r="44">
          <cell r="AB44">
            <v>5166203.3538493635</v>
          </cell>
          <cell r="AK44">
            <v>1366784.9745354818</v>
          </cell>
          <cell r="BF44">
            <v>861377.97128303815</v>
          </cell>
          <cell r="BI44">
            <v>980604.26660916768</v>
          </cell>
          <cell r="BP44">
            <v>195149.46503341326</v>
          </cell>
          <cell r="CB44">
            <v>0</v>
          </cell>
          <cell r="CI44">
            <v>0</v>
          </cell>
          <cell r="CJ44">
            <v>0</v>
          </cell>
          <cell r="CR44">
            <v>1094.8228862651827</v>
          </cell>
          <cell r="CS44">
            <v>1049.9021157059587</v>
          </cell>
          <cell r="DZ44">
            <v>2960.8340929668366</v>
          </cell>
        </row>
        <row r="45">
          <cell r="AB45">
            <v>7660394.3737265449</v>
          </cell>
          <cell r="AK45">
            <v>2072918.3736830254</v>
          </cell>
          <cell r="BF45">
            <v>1088194.2587315207</v>
          </cell>
          <cell r="BI45">
            <v>1396257.61412133</v>
          </cell>
          <cell r="BP45">
            <v>290082.2879693053</v>
          </cell>
          <cell r="CB45">
            <v>0</v>
          </cell>
          <cell r="CI45">
            <v>0</v>
          </cell>
          <cell r="CJ45">
            <v>0</v>
          </cell>
          <cell r="CR45">
            <v>1122.7643357998354</v>
          </cell>
          <cell r="CS45">
            <v>1003.1849997443265</v>
          </cell>
          <cell r="DZ45">
            <v>4275.2643768066682</v>
          </cell>
        </row>
        <row r="46">
          <cell r="AB46">
            <v>6844452.0669856463</v>
          </cell>
          <cell r="AK46">
            <v>571890.88144743547</v>
          </cell>
          <cell r="BF46">
            <v>334674.78341684741</v>
          </cell>
          <cell r="BI46">
            <v>2829453.5167172793</v>
          </cell>
          <cell r="BP46">
            <v>381370.94933949888</v>
          </cell>
          <cell r="CB46">
            <v>0</v>
          </cell>
          <cell r="CI46">
            <v>0</v>
          </cell>
          <cell r="CJ46">
            <v>0</v>
          </cell>
          <cell r="CR46">
            <v>1071.2968054481921</v>
          </cell>
          <cell r="CS46">
            <v>993.82673181388668</v>
          </cell>
          <cell r="DZ46">
            <v>5879.8700665270553</v>
          </cell>
        </row>
        <row r="47">
          <cell r="AB47">
            <v>4412214.1444329964</v>
          </cell>
          <cell r="AK47">
            <v>978542.2313976204</v>
          </cell>
          <cell r="BF47">
            <v>235579.21002074078</v>
          </cell>
          <cell r="BI47">
            <v>475076.79599377245</v>
          </cell>
          <cell r="BP47">
            <v>182483.70369201919</v>
          </cell>
          <cell r="CB47">
            <v>0</v>
          </cell>
          <cell r="CI47">
            <v>0</v>
          </cell>
          <cell r="CJ47">
            <v>0</v>
          </cell>
          <cell r="CR47">
            <v>982.86025580334046</v>
          </cell>
          <cell r="CS47">
            <v>923.70234494601095</v>
          </cell>
          <cell r="DZ47">
            <v>3007.2541198078393</v>
          </cell>
        </row>
        <row r="48">
          <cell r="AB48">
            <v>1278504.0101198228</v>
          </cell>
          <cell r="AK48">
            <v>278624.3123913164</v>
          </cell>
          <cell r="BF48">
            <v>80026.416215162521</v>
          </cell>
          <cell r="BI48">
            <v>277356.05053340556</v>
          </cell>
          <cell r="BP48">
            <v>54652.444588215498</v>
          </cell>
          <cell r="CB48">
            <v>0</v>
          </cell>
          <cell r="CI48">
            <v>0</v>
          </cell>
          <cell r="CJ48">
            <v>0</v>
          </cell>
          <cell r="CR48">
            <v>975.74714004218038</v>
          </cell>
          <cell r="CS48">
            <v>904.63957953232682</v>
          </cell>
          <cell r="DZ48">
            <v>905.29099964813338</v>
          </cell>
        </row>
        <row r="49">
          <cell r="AB49">
            <v>101911.98300442818</v>
          </cell>
          <cell r="AK49">
            <v>30237.982775995064</v>
          </cell>
          <cell r="BF49">
            <v>14318.650247279949</v>
          </cell>
          <cell r="BI49">
            <v>0</v>
          </cell>
          <cell r="BP49">
            <v>4677.9922131888397</v>
          </cell>
          <cell r="CB49">
            <v>0</v>
          </cell>
          <cell r="CI49">
            <v>0</v>
          </cell>
          <cell r="CJ49">
            <v>0</v>
          </cell>
          <cell r="CR49">
            <v>1096.0890823056861</v>
          </cell>
          <cell r="CS49">
            <v>1050.1468712456112</v>
          </cell>
          <cell r="DZ49">
            <v>62.29527411563182</v>
          </cell>
        </row>
        <row r="50">
          <cell r="AB50">
            <v>8062110.8523572776</v>
          </cell>
          <cell r="AK50">
            <v>2433194.9739215472</v>
          </cell>
          <cell r="BF50">
            <v>445362.18077802804</v>
          </cell>
          <cell r="BI50">
            <v>1033607.0717209103</v>
          </cell>
          <cell r="BP50">
            <v>366067.54020365595</v>
          </cell>
          <cell r="CB50">
            <v>0</v>
          </cell>
          <cell r="CI50">
            <v>0</v>
          </cell>
          <cell r="CJ50">
            <v>0</v>
          </cell>
          <cell r="CR50">
            <v>1169.5619944298755</v>
          </cell>
          <cell r="CS50">
            <v>1080.2572779975678</v>
          </cell>
          <cell r="DZ50">
            <v>5076.0600779382576</v>
          </cell>
        </row>
        <row r="51">
          <cell r="AB51">
            <v>888570.69575227029</v>
          </cell>
          <cell r="AK51">
            <v>275036.49473038322</v>
          </cell>
          <cell r="BF51">
            <v>133374.21109549847</v>
          </cell>
          <cell r="BI51">
            <v>98634.689683888733</v>
          </cell>
          <cell r="BP51">
            <v>35505.977553543991</v>
          </cell>
          <cell r="CB51">
            <v>0</v>
          </cell>
          <cell r="CI51">
            <v>0</v>
          </cell>
          <cell r="CJ51">
            <v>0</v>
          </cell>
          <cell r="CR51">
            <v>947.07335451999597</v>
          </cell>
          <cell r="CS51">
            <v>879.24812367508559</v>
          </cell>
          <cell r="DZ51">
            <v>607.68035137313097</v>
          </cell>
        </row>
        <row r="52">
          <cell r="AB52">
            <v>343360.64730503072</v>
          </cell>
          <cell r="AK52">
            <v>85930.751857929383</v>
          </cell>
          <cell r="BF52">
            <v>90643.481965909246</v>
          </cell>
          <cell r="BI52">
            <v>27009.079862053113</v>
          </cell>
          <cell r="BP52">
            <v>14790.345301995752</v>
          </cell>
          <cell r="CB52">
            <v>0</v>
          </cell>
          <cell r="CI52">
            <v>0</v>
          </cell>
          <cell r="CJ52">
            <v>0</v>
          </cell>
          <cell r="CR52">
            <v>777.76443769551429</v>
          </cell>
          <cell r="CS52">
            <v>750.90825935263763</v>
          </cell>
          <cell r="DZ52">
            <v>292.38588334917517</v>
          </cell>
        </row>
        <row r="53">
          <cell r="AB53">
            <v>2872385.9047530303</v>
          </cell>
          <cell r="AK53">
            <v>696999.2347012565</v>
          </cell>
          <cell r="BF53">
            <v>0</v>
          </cell>
          <cell r="BI53">
            <v>449548.22863720305</v>
          </cell>
          <cell r="BP53">
            <v>153697.26540037768</v>
          </cell>
          <cell r="CB53">
            <v>0</v>
          </cell>
          <cell r="CI53">
            <v>0</v>
          </cell>
          <cell r="CJ53">
            <v>0</v>
          </cell>
          <cell r="CR53">
            <v>1615.6493854444327</v>
          </cell>
          <cell r="CS53">
            <v>1366.3102474575012</v>
          </cell>
          <cell r="DZ53">
            <v>1543.3151780904916</v>
          </cell>
        </row>
        <row r="54">
          <cell r="AB54">
            <v>5817005.8049382428</v>
          </cell>
          <cell r="AK54">
            <v>1355552.7859539611</v>
          </cell>
          <cell r="BF54">
            <v>660942.4989048274</v>
          </cell>
          <cell r="BI54">
            <v>846194.31350328587</v>
          </cell>
          <cell r="BP54">
            <v>237952.48309032348</v>
          </cell>
          <cell r="CB54">
            <v>0</v>
          </cell>
          <cell r="CI54">
            <v>0</v>
          </cell>
          <cell r="CJ54">
            <v>0</v>
          </cell>
          <cell r="CR54">
            <v>867.95753521240215</v>
          </cell>
          <cell r="CS54">
            <v>823.37578710468426</v>
          </cell>
          <cell r="DZ54">
            <v>4428.9930371242754</v>
          </cell>
        </row>
        <row r="55">
          <cell r="AB55">
            <v>2013325.6137410207</v>
          </cell>
          <cell r="AK55">
            <v>503441.26414937602</v>
          </cell>
          <cell r="BF55">
            <v>209748.34040604692</v>
          </cell>
          <cell r="BI55">
            <v>416464.22134231572</v>
          </cell>
          <cell r="BP55">
            <v>85403.84822963638</v>
          </cell>
          <cell r="CB55">
            <v>335950.72068247246</v>
          </cell>
          <cell r="CI55">
            <v>0</v>
          </cell>
          <cell r="CJ55">
            <v>0</v>
          </cell>
          <cell r="CR55">
            <v>727.79054187794577</v>
          </cell>
          <cell r="CS55">
            <v>686.4112298399408</v>
          </cell>
          <cell r="DZ55">
            <v>1919.0963477557546</v>
          </cell>
        </row>
        <row r="56">
          <cell r="AB56">
            <v>558735.3278666205</v>
          </cell>
          <cell r="AK56">
            <v>118812.18971968532</v>
          </cell>
          <cell r="BF56">
            <v>119955.59265219061</v>
          </cell>
          <cell r="BI56">
            <v>95313.245188049565</v>
          </cell>
          <cell r="BP56">
            <v>18013.425648672579</v>
          </cell>
          <cell r="CB56">
            <v>0</v>
          </cell>
          <cell r="CI56">
            <v>0</v>
          </cell>
          <cell r="CJ56">
            <v>0</v>
          </cell>
          <cell r="CR56">
            <v>439.79766113555326</v>
          </cell>
          <cell r="CS56">
            <v>429.47804003359965</v>
          </cell>
          <cell r="DZ56">
            <v>667.1622905287021</v>
          </cell>
        </row>
        <row r="57">
          <cell r="AB57">
            <v>11871776.859106978</v>
          </cell>
          <cell r="AK57">
            <v>2654702.5112602953</v>
          </cell>
          <cell r="BF57">
            <v>543868.23723346647</v>
          </cell>
          <cell r="BI57">
            <v>438158.95284034894</v>
          </cell>
          <cell r="BP57">
            <v>473252.95086166391</v>
          </cell>
          <cell r="CB57">
            <v>0</v>
          </cell>
          <cell r="CI57">
            <v>0</v>
          </cell>
          <cell r="CJ57">
            <v>0</v>
          </cell>
          <cell r="CR57">
            <v>867.88317517398423</v>
          </cell>
          <cell r="CS57">
            <v>817.46163668853296</v>
          </cell>
          <cell r="DZ57">
            <v>8820.0060522877302</v>
          </cell>
        </row>
        <row r="58">
          <cell r="AB58">
            <v>164848.9605428894</v>
          </cell>
          <cell r="AK58">
            <v>52018.487705435182</v>
          </cell>
          <cell r="BF58">
            <v>44585.864730904053</v>
          </cell>
          <cell r="BI58">
            <v>15988.123083454188</v>
          </cell>
          <cell r="BP58">
            <v>7443.2432403965277</v>
          </cell>
          <cell r="CB58">
            <v>0</v>
          </cell>
          <cell r="CI58">
            <v>0</v>
          </cell>
          <cell r="CJ58">
            <v>0</v>
          </cell>
          <cell r="CR58">
            <v>858.83171355281456</v>
          </cell>
          <cell r="CS58">
            <v>620.02757988327448</v>
          </cell>
          <cell r="DZ58">
            <v>135.64293557435963</v>
          </cell>
        </row>
        <row r="59">
          <cell r="AB59">
            <v>554665.53884973249</v>
          </cell>
          <cell r="AK59">
            <v>101591.98598590354</v>
          </cell>
          <cell r="BF59">
            <v>1763.5828121198222</v>
          </cell>
          <cell r="BI59">
            <v>190314.46978815401</v>
          </cell>
          <cell r="BP59">
            <v>26148.851123519231</v>
          </cell>
          <cell r="CB59">
            <v>104354.95925412374</v>
          </cell>
          <cell r="CI59">
            <v>0</v>
          </cell>
          <cell r="CJ59">
            <v>0</v>
          </cell>
          <cell r="CR59">
            <v>736.45279806624194</v>
          </cell>
          <cell r="CS59">
            <v>693.58695778103231</v>
          </cell>
          <cell r="DZ59">
            <v>581.75747924114239</v>
          </cell>
        </row>
        <row r="60">
          <cell r="AB60">
            <v>366009.95459728502</v>
          </cell>
          <cell r="AK60">
            <v>88653.685619915748</v>
          </cell>
          <cell r="BF60">
            <v>37753.543198145853</v>
          </cell>
          <cell r="BI60">
            <v>94416.07231505822</v>
          </cell>
          <cell r="BP60">
            <v>16993.04459616957</v>
          </cell>
          <cell r="CB60">
            <v>0</v>
          </cell>
          <cell r="CI60">
            <v>0</v>
          </cell>
          <cell r="CJ60">
            <v>0</v>
          </cell>
          <cell r="CR60">
            <v>520.91905493971001</v>
          </cell>
          <cell r="CS60">
            <v>487.98942335077663</v>
          </cell>
          <cell r="DZ60">
            <v>552.6193671547984</v>
          </cell>
        </row>
        <row r="61">
          <cell r="AB61">
            <v>3321208.2276406325</v>
          </cell>
          <cell r="AK61">
            <v>855280.55589863029</v>
          </cell>
          <cell r="BF61">
            <v>111839.1380242445</v>
          </cell>
          <cell r="BI61">
            <v>1120402.1042007671</v>
          </cell>
          <cell r="BP61">
            <v>181135.49232448588</v>
          </cell>
          <cell r="CB61">
            <v>0</v>
          </cell>
          <cell r="CI61">
            <v>0</v>
          </cell>
          <cell r="CJ61">
            <v>0</v>
          </cell>
          <cell r="CR61">
            <v>1412.3548718818865</v>
          </cell>
          <cell r="CS61">
            <v>1327.4799048815134</v>
          </cell>
          <cell r="DZ61">
            <v>2132.1059947317858</v>
          </cell>
        </row>
        <row r="62">
          <cell r="AB62">
            <v>858606.15828727186</v>
          </cell>
          <cell r="AK62">
            <v>230330.49971516544</v>
          </cell>
          <cell r="BF62">
            <v>90573.94734739924</v>
          </cell>
          <cell r="BI62">
            <v>47971.631661748579</v>
          </cell>
          <cell r="BP62">
            <v>37121.150776849216</v>
          </cell>
          <cell r="CB62">
            <v>0</v>
          </cell>
          <cell r="CI62">
            <v>0</v>
          </cell>
          <cell r="CJ62">
            <v>0</v>
          </cell>
          <cell r="CR62">
            <v>837.99039178545684</v>
          </cell>
          <cell r="CS62">
            <v>754.55761728024584</v>
          </cell>
          <cell r="DZ62">
            <v>697.30516510078201</v>
          </cell>
        </row>
        <row r="63">
          <cell r="AB63">
            <v>460235.64587115601</v>
          </cell>
          <cell r="AK63">
            <v>143526.68029859388</v>
          </cell>
          <cell r="BF63">
            <v>107992.61533312403</v>
          </cell>
          <cell r="BI63">
            <v>206901.57071107451</v>
          </cell>
          <cell r="BP63">
            <v>27369.144580719083</v>
          </cell>
          <cell r="CB63">
            <v>0</v>
          </cell>
          <cell r="CI63">
            <v>0</v>
          </cell>
          <cell r="CJ63">
            <v>0</v>
          </cell>
          <cell r="CR63">
            <v>1022.6277293681306</v>
          </cell>
          <cell r="CS63">
            <v>943.87764571224204</v>
          </cell>
          <cell r="DZ63">
            <v>423.0050064948548</v>
          </cell>
        </row>
        <row r="64">
          <cell r="AB64">
            <v>3879631.8970745825</v>
          </cell>
          <cell r="AK64">
            <v>743992.28953566926</v>
          </cell>
          <cell r="BF64">
            <v>276786.07682483795</v>
          </cell>
          <cell r="BI64">
            <v>639118.33549650072</v>
          </cell>
          <cell r="BP64">
            <v>170239.85494483952</v>
          </cell>
          <cell r="CB64">
            <v>0</v>
          </cell>
          <cell r="CI64">
            <v>0</v>
          </cell>
          <cell r="CJ64">
            <v>0</v>
          </cell>
          <cell r="CR64">
            <v>968.73573349626076</v>
          </cell>
          <cell r="CS64">
            <v>912.07468050331875</v>
          </cell>
          <cell r="DZ64">
            <v>2816.3492475180001</v>
          </cell>
        </row>
        <row r="65">
          <cell r="AB65">
            <v>270435.57216512086</v>
          </cell>
          <cell r="AK65">
            <v>55495.34513422208</v>
          </cell>
          <cell r="BF65">
            <v>54016.03424491988</v>
          </cell>
          <cell r="BI65">
            <v>79116.19830632706</v>
          </cell>
          <cell r="BP65">
            <v>11368.707466391545</v>
          </cell>
          <cell r="CB65">
            <v>0</v>
          </cell>
          <cell r="CI65">
            <v>0</v>
          </cell>
          <cell r="CJ65">
            <v>0</v>
          </cell>
          <cell r="CR65">
            <v>696.85798044303647</v>
          </cell>
          <cell r="CS65">
            <v>664.20194539403064</v>
          </cell>
          <cell r="DZ65">
            <v>294.39540832064716</v>
          </cell>
        </row>
        <row r="66">
          <cell r="AB66">
            <v>697491.57994338509</v>
          </cell>
          <cell r="AK66">
            <v>180353.52480716904</v>
          </cell>
          <cell r="BF66">
            <v>47517.36904331296</v>
          </cell>
          <cell r="BI66">
            <v>149247.87075033743</v>
          </cell>
          <cell r="BP66">
            <v>30239.402619777749</v>
          </cell>
          <cell r="CB66">
            <v>0</v>
          </cell>
          <cell r="CI66">
            <v>0</v>
          </cell>
          <cell r="CJ66">
            <v>0</v>
          </cell>
          <cell r="CR66">
            <v>822.62689318464766</v>
          </cell>
          <cell r="CS66">
            <v>756.59191284455255</v>
          </cell>
          <cell r="DZ66">
            <v>637.0194159566222</v>
          </cell>
        </row>
        <row r="67">
          <cell r="AB67">
            <v>894372.15462778229</v>
          </cell>
          <cell r="AK67">
            <v>133937.01532889489</v>
          </cell>
          <cell r="BF67">
            <v>110419.49095700234</v>
          </cell>
          <cell r="BI67">
            <v>97562.392951720307</v>
          </cell>
          <cell r="BP67">
            <v>44625.139494260613</v>
          </cell>
          <cell r="CB67">
            <v>0</v>
          </cell>
          <cell r="CI67">
            <v>0</v>
          </cell>
          <cell r="CJ67">
            <v>0</v>
          </cell>
          <cell r="CR67">
            <v>578.66118134235148</v>
          </cell>
          <cell r="CS67">
            <v>547.47077287967375</v>
          </cell>
          <cell r="DZ67">
            <v>1251.9340572270523</v>
          </cell>
        </row>
        <row r="68">
          <cell r="AB68">
            <v>372036.59682328289</v>
          </cell>
          <cell r="AK68">
            <v>64767.437394438821</v>
          </cell>
          <cell r="BF68">
            <v>98237.432304811635</v>
          </cell>
          <cell r="BI68">
            <v>54826.248749656472</v>
          </cell>
          <cell r="BP68">
            <v>12144.666336803682</v>
          </cell>
          <cell r="CB68">
            <v>0</v>
          </cell>
          <cell r="CI68">
            <v>0</v>
          </cell>
          <cell r="CJ68">
            <v>0</v>
          </cell>
          <cell r="CR68">
            <v>539.95941379538294</v>
          </cell>
          <cell r="CS68">
            <v>454.78252620313174</v>
          </cell>
          <cell r="DZ68">
            <v>369.75259475084692</v>
          </cell>
        </row>
        <row r="69">
          <cell r="AB69">
            <v>1114243.3766075994</v>
          </cell>
          <cell r="AK69">
            <v>165821.3394087934</v>
          </cell>
          <cell r="BF69">
            <v>51949.698893704954</v>
          </cell>
          <cell r="BI69">
            <v>866876.28481191571</v>
          </cell>
          <cell r="BP69">
            <v>80443.798651698991</v>
          </cell>
          <cell r="CB69">
            <v>120538.70549875812</v>
          </cell>
          <cell r="CI69">
            <v>0</v>
          </cell>
          <cell r="CJ69">
            <v>0</v>
          </cell>
          <cell r="CR69">
            <v>1282.3479785602296</v>
          </cell>
          <cell r="CS69">
            <v>1204.2141214033074</v>
          </cell>
          <cell r="DZ69">
            <v>1028.8767853936611</v>
          </cell>
        </row>
        <row r="70">
          <cell r="AB70">
            <v>5721281.6008131327</v>
          </cell>
          <cell r="AK70">
            <v>1455232.3743254743</v>
          </cell>
          <cell r="BF70">
            <v>366457.76233076828</v>
          </cell>
          <cell r="BI70">
            <v>1519304.744049445</v>
          </cell>
          <cell r="BP70">
            <v>305922.29949319863</v>
          </cell>
          <cell r="CB70">
            <v>0</v>
          </cell>
          <cell r="CI70">
            <v>0</v>
          </cell>
          <cell r="CJ70">
            <v>0</v>
          </cell>
          <cell r="CR70">
            <v>1178.5839434867951</v>
          </cell>
          <cell r="CS70">
            <v>1052.078733410244</v>
          </cell>
          <cell r="DZ70">
            <v>4169.7643158043884</v>
          </cell>
        </row>
        <row r="71">
          <cell r="AB71">
            <v>2274445.8368496029</v>
          </cell>
          <cell r="AK71">
            <v>408050.50993657904</v>
          </cell>
          <cell r="BF71">
            <v>125698.6261938815</v>
          </cell>
          <cell r="BI71">
            <v>871326.4436363834</v>
          </cell>
          <cell r="BP71">
            <v>122032.07302567398</v>
          </cell>
          <cell r="CB71">
            <v>0</v>
          </cell>
          <cell r="CI71">
            <v>0</v>
          </cell>
          <cell r="CJ71">
            <v>0</v>
          </cell>
          <cell r="CR71">
            <v>1250.4683688291311</v>
          </cell>
          <cell r="CS71">
            <v>1159.1365609476402</v>
          </cell>
          <cell r="DZ71">
            <v>1604.6056897203873</v>
          </cell>
        </row>
        <row r="72">
          <cell r="AB72">
            <v>12695922.902485335</v>
          </cell>
          <cell r="AK72">
            <v>2633496.395397794</v>
          </cell>
          <cell r="BF72">
            <v>405963.23026753508</v>
          </cell>
          <cell r="BI72">
            <v>2295885.9154313421</v>
          </cell>
          <cell r="BP72">
            <v>614288.44387556729</v>
          </cell>
          <cell r="CB72">
            <v>0</v>
          </cell>
          <cell r="CI72">
            <v>0</v>
          </cell>
          <cell r="CJ72">
            <v>0</v>
          </cell>
          <cell r="CR72">
            <v>1004.7297814489669</v>
          </cell>
          <cell r="CS72">
            <v>934.69309853427342</v>
          </cell>
          <cell r="DZ72">
            <v>9922.0295466429725</v>
          </cell>
        </row>
        <row r="73">
          <cell r="AB73">
            <v>1174471.9777501579</v>
          </cell>
          <cell r="AK73">
            <v>258099.67143645001</v>
          </cell>
          <cell r="BF73">
            <v>56267.407350781163</v>
          </cell>
          <cell r="BI73">
            <v>169010.4164762006</v>
          </cell>
          <cell r="BP73">
            <v>49969.733566158917</v>
          </cell>
          <cell r="CB73">
            <v>0</v>
          </cell>
          <cell r="CI73">
            <v>0</v>
          </cell>
          <cell r="CJ73">
            <v>0</v>
          </cell>
          <cell r="CR73">
            <v>1125.1457263085376</v>
          </cell>
          <cell r="CS73">
            <v>1042.7798494265917</v>
          </cell>
          <cell r="DZ73">
            <v>749.55281435905385</v>
          </cell>
        </row>
        <row r="74">
          <cell r="AB74">
            <v>2212248.4980921871</v>
          </cell>
          <cell r="AK74">
            <v>499893.20585526177</v>
          </cell>
          <cell r="BF74">
            <v>162447.19583876932</v>
          </cell>
          <cell r="BI74">
            <v>205786.97094088164</v>
          </cell>
          <cell r="BP74">
            <v>91032.97040391172</v>
          </cell>
          <cell r="CB74">
            <v>0</v>
          </cell>
          <cell r="CI74">
            <v>0</v>
          </cell>
          <cell r="CJ74">
            <v>0</v>
          </cell>
          <cell r="CR74">
            <v>1260.2816597833146</v>
          </cell>
          <cell r="CS74">
            <v>1192.5231526069367</v>
          </cell>
          <cell r="DZ74">
            <v>1200.6911704545166</v>
          </cell>
        </row>
        <row r="75">
          <cell r="AB75">
            <v>1689139.3389519802</v>
          </cell>
          <cell r="AK75">
            <v>232510.48633109525</v>
          </cell>
          <cell r="BF75">
            <v>275061.22567224834</v>
          </cell>
          <cell r="BI75">
            <v>253356.63921107072</v>
          </cell>
          <cell r="BP75">
            <v>55172.14885152418</v>
          </cell>
          <cell r="CB75">
            <v>0</v>
          </cell>
          <cell r="CI75">
            <v>0</v>
          </cell>
          <cell r="CJ75">
            <v>0</v>
          </cell>
          <cell r="CR75">
            <v>780.39196189361633</v>
          </cell>
          <cell r="CS75">
            <v>707.83963170445156</v>
          </cell>
          <cell r="DZ75">
            <v>1202.7006954259887</v>
          </cell>
        </row>
        <row r="76">
          <cell r="AB76">
            <v>665365.09806070372</v>
          </cell>
          <cell r="AK76">
            <v>194405.64752020323</v>
          </cell>
          <cell r="BF76">
            <v>104168.63256809833</v>
          </cell>
          <cell r="BI76">
            <v>131129.55370895754</v>
          </cell>
          <cell r="BP76">
            <v>30122.238348829222</v>
          </cell>
          <cell r="CB76">
            <v>0</v>
          </cell>
          <cell r="CI76">
            <v>0</v>
          </cell>
          <cell r="CJ76">
            <v>0</v>
          </cell>
          <cell r="CR76">
            <v>1566.0647703864604</v>
          </cell>
          <cell r="CS76">
            <v>1211.351945321007</v>
          </cell>
          <cell r="DZ76">
            <v>337.60019520729503</v>
          </cell>
        </row>
        <row r="77">
          <cell r="AB77">
            <v>1907303.8188883425</v>
          </cell>
          <cell r="AK77">
            <v>452860.95836826053</v>
          </cell>
          <cell r="BF77">
            <v>125016.84000547022</v>
          </cell>
          <cell r="BI77">
            <v>223891.92000031017</v>
          </cell>
          <cell r="BP77">
            <v>86102.204377309186</v>
          </cell>
          <cell r="CB77">
            <v>0</v>
          </cell>
          <cell r="CI77">
            <v>0</v>
          </cell>
          <cell r="CJ77">
            <v>0</v>
          </cell>
          <cell r="CR77">
            <v>956.03332479378946</v>
          </cell>
          <cell r="CS77">
            <v>907.6256997385459</v>
          </cell>
          <cell r="DZ77">
            <v>1561.4009028337396</v>
          </cell>
        </row>
        <row r="78">
          <cell r="AB78">
            <v>3895530.7073712181</v>
          </cell>
          <cell r="AK78">
            <v>971460.71577075659</v>
          </cell>
          <cell r="BF78">
            <v>360390.35292638832</v>
          </cell>
          <cell r="BI78">
            <v>817378.52467608347</v>
          </cell>
          <cell r="BP78">
            <v>181643.16130774317</v>
          </cell>
          <cell r="CB78">
            <v>0</v>
          </cell>
          <cell r="CI78">
            <v>0</v>
          </cell>
          <cell r="CJ78">
            <v>0</v>
          </cell>
          <cell r="CR78">
            <v>1071.3691884021898</v>
          </cell>
          <cell r="CS78">
            <v>987.91043715410592</v>
          </cell>
          <cell r="DZ78">
            <v>2741.9968235735364</v>
          </cell>
        </row>
        <row r="79">
          <cell r="AB79">
            <v>869195.53585042362</v>
          </cell>
          <cell r="AK79">
            <v>241998.44062116405</v>
          </cell>
          <cell r="BF79">
            <v>28867.887618031898</v>
          </cell>
          <cell r="BI79">
            <v>243647.63710771393</v>
          </cell>
          <cell r="BP79">
            <v>55541.10384257327</v>
          </cell>
          <cell r="CB79">
            <v>0</v>
          </cell>
          <cell r="CI79">
            <v>0</v>
          </cell>
          <cell r="CJ79">
            <v>0</v>
          </cell>
          <cell r="CR79">
            <v>1070.9253125677092</v>
          </cell>
          <cell r="CS79">
            <v>992.57616419526141</v>
          </cell>
          <cell r="DZ79">
            <v>840.98620056102959</v>
          </cell>
        </row>
        <row r="80">
          <cell r="AB80">
            <v>668579.1099106418</v>
          </cell>
          <cell r="AK80">
            <v>127447.46700833882</v>
          </cell>
          <cell r="BF80">
            <v>33854.323418576605</v>
          </cell>
          <cell r="BI80">
            <v>331815.58591008914</v>
          </cell>
          <cell r="BP80">
            <v>38857.947125845647</v>
          </cell>
          <cell r="CB80">
            <v>181097.02950245555</v>
          </cell>
          <cell r="CI80">
            <v>0</v>
          </cell>
          <cell r="CJ80">
            <v>0</v>
          </cell>
          <cell r="CR80">
            <v>717.92325516263031</v>
          </cell>
          <cell r="CS80">
            <v>676.79105058676134</v>
          </cell>
          <cell r="DZ80">
            <v>882.18146247620552</v>
          </cell>
        </row>
        <row r="81">
          <cell r="AB81">
            <v>668955.16234703746</v>
          </cell>
          <cell r="AK81">
            <v>173219.7169706891</v>
          </cell>
          <cell r="BF81">
            <v>58361.655199076638</v>
          </cell>
          <cell r="BI81">
            <v>344779.72672657709</v>
          </cell>
          <cell r="BP81">
            <v>39995.181274081697</v>
          </cell>
          <cell r="CB81">
            <v>157627.55692810041</v>
          </cell>
          <cell r="CI81">
            <v>0</v>
          </cell>
          <cell r="CJ81">
            <v>0</v>
          </cell>
          <cell r="CR81">
            <v>643.23903251039383</v>
          </cell>
          <cell r="CS81">
            <v>605.41504426947529</v>
          </cell>
          <cell r="DZ81">
            <v>1009.7862981646771</v>
          </cell>
        </row>
        <row r="82">
          <cell r="AB82">
            <v>10836238.039967291</v>
          </cell>
          <cell r="AK82">
            <v>3138595.2054865039</v>
          </cell>
          <cell r="BF82">
            <v>366411.36226912338</v>
          </cell>
          <cell r="BI82">
            <v>454054.87098771211</v>
          </cell>
          <cell r="BP82">
            <v>471436.05112709361</v>
          </cell>
          <cell r="CB82">
            <v>0</v>
          </cell>
          <cell r="CI82">
            <v>0</v>
          </cell>
          <cell r="CJ82">
            <v>0</v>
          </cell>
          <cell r="CR82">
            <v>1112.6587873147059</v>
          </cell>
          <cell r="CS82">
            <v>1046.5762936695746</v>
          </cell>
          <cell r="DZ82">
            <v>6945.9230638929484</v>
          </cell>
        </row>
        <row r="83">
          <cell r="AB83">
            <v>1590592.457716139</v>
          </cell>
          <cell r="AK83">
            <v>1265529.1000226182</v>
          </cell>
          <cell r="BF83">
            <v>1341656.3126002676</v>
          </cell>
          <cell r="BI83">
            <v>0</v>
          </cell>
          <cell r="BP83">
            <v>0</v>
          </cell>
          <cell r="CB83">
            <v>0</v>
          </cell>
          <cell r="CI83">
            <v>0</v>
          </cell>
          <cell r="CJ83">
            <v>0</v>
          </cell>
          <cell r="CR83">
            <v>0</v>
          </cell>
          <cell r="CS83">
            <v>0</v>
          </cell>
          <cell r="DZ83">
            <v>0</v>
          </cell>
        </row>
        <row r="84">
          <cell r="AB84">
            <v>1323340.3745416414</v>
          </cell>
          <cell r="AK84">
            <v>310175.6493498467</v>
          </cell>
          <cell r="BF84">
            <v>57032.933691768892</v>
          </cell>
          <cell r="BI84">
            <v>144792.51244897855</v>
          </cell>
          <cell r="BP84">
            <v>56946.498955167939</v>
          </cell>
          <cell r="CB84">
            <v>42765.050234593218</v>
          </cell>
          <cell r="CI84">
            <v>0</v>
          </cell>
          <cell r="CJ84">
            <v>0</v>
          </cell>
          <cell r="CR84">
            <v>887.2512312468242</v>
          </cell>
          <cell r="CS84">
            <v>835.39475224182524</v>
          </cell>
          <cell r="DZ84">
            <v>1042.1396502053763</v>
          </cell>
        </row>
        <row r="85">
          <cell r="AB85">
            <v>711901.7080985615</v>
          </cell>
          <cell r="AK85">
            <v>190777.0258172309</v>
          </cell>
          <cell r="BF85">
            <v>0</v>
          </cell>
          <cell r="BI85">
            <v>508232.98566217173</v>
          </cell>
          <cell r="BP85">
            <v>49482.866884473187</v>
          </cell>
          <cell r="CB85">
            <v>67949.638799218112</v>
          </cell>
          <cell r="CI85">
            <v>0</v>
          </cell>
          <cell r="CJ85">
            <v>0</v>
          </cell>
          <cell r="CR85">
            <v>1748.665169714272</v>
          </cell>
          <cell r="CS85">
            <v>1644.1853435571804</v>
          </cell>
          <cell r="DZ85">
            <v>461.18598095282266</v>
          </cell>
        </row>
        <row r="86">
          <cell r="AB86">
            <v>457439.10259901633</v>
          </cell>
          <cell r="AK86">
            <v>66332.115091010273</v>
          </cell>
          <cell r="BF86">
            <v>44468.814782868081</v>
          </cell>
          <cell r="BI86">
            <v>189408.22609679837</v>
          </cell>
          <cell r="BP86">
            <v>23724.364944428533</v>
          </cell>
          <cell r="CB86">
            <v>60267.55296611134</v>
          </cell>
          <cell r="CI86">
            <v>0</v>
          </cell>
          <cell r="CJ86">
            <v>0</v>
          </cell>
          <cell r="CR86">
            <v>778.79822922029223</v>
          </cell>
          <cell r="CS86">
            <v>733.17195366856583</v>
          </cell>
          <cell r="DZ86">
            <v>498.36219292505456</v>
          </cell>
        </row>
        <row r="87">
          <cell r="AB87">
            <v>1489581.4813382158</v>
          </cell>
          <cell r="AK87">
            <v>361919.04226403154</v>
          </cell>
          <cell r="BF87">
            <v>124977.02030495115</v>
          </cell>
          <cell r="BI87">
            <v>326878.30943889794</v>
          </cell>
          <cell r="BP87">
            <v>71014.135323496026</v>
          </cell>
          <cell r="CB87">
            <v>0</v>
          </cell>
          <cell r="CI87">
            <v>0</v>
          </cell>
          <cell r="CJ87">
            <v>0</v>
          </cell>
          <cell r="CR87">
            <v>1072.5837469403004</v>
          </cell>
          <cell r="CS87">
            <v>1008.4247121115616</v>
          </cell>
          <cell r="DZ87">
            <v>1083.133959623405</v>
          </cell>
        </row>
        <row r="88">
          <cell r="AB88">
            <v>11638140.066052537</v>
          </cell>
          <cell r="AK88">
            <v>4143943.158224117</v>
          </cell>
          <cell r="BF88">
            <v>947283.58751377242</v>
          </cell>
          <cell r="BI88">
            <v>704647.30503530824</v>
          </cell>
          <cell r="BP88">
            <v>462316.40946111997</v>
          </cell>
          <cell r="CB88">
            <v>0</v>
          </cell>
          <cell r="CI88">
            <v>0</v>
          </cell>
          <cell r="CJ88">
            <v>0</v>
          </cell>
          <cell r="CR88">
            <v>1130.7438009300984</v>
          </cell>
          <cell r="CS88">
            <v>1058.5008926023052</v>
          </cell>
          <cell r="DZ88">
            <v>6569.1371317419489</v>
          </cell>
        </row>
        <row r="89">
          <cell r="AB89">
            <v>1922649.970896977</v>
          </cell>
          <cell r="AK89">
            <v>473436.62607420969</v>
          </cell>
          <cell r="BF89">
            <v>32622.972014363317</v>
          </cell>
          <cell r="BI89">
            <v>337462.53374900523</v>
          </cell>
          <cell r="BP89">
            <v>90446.682464535363</v>
          </cell>
          <cell r="CB89">
            <v>0</v>
          </cell>
          <cell r="CI89">
            <v>0</v>
          </cell>
          <cell r="CJ89">
            <v>0</v>
          </cell>
          <cell r="CR89">
            <v>1417.6871314218561</v>
          </cell>
          <cell r="CS89">
            <v>1266.5374718632431</v>
          </cell>
          <cell r="DZ89">
            <v>1025.8624979364531</v>
          </cell>
        </row>
        <row r="90">
          <cell r="AB90">
            <v>1572421.6060802876</v>
          </cell>
          <cell r="AK90">
            <v>328154.43643612356</v>
          </cell>
          <cell r="BF90">
            <v>148663.0635146134</v>
          </cell>
          <cell r="BI90">
            <v>246074.12018993412</v>
          </cell>
          <cell r="BP90">
            <v>77368.73148538846</v>
          </cell>
          <cell r="CB90">
            <v>0</v>
          </cell>
          <cell r="CI90">
            <v>0</v>
          </cell>
          <cell r="CJ90">
            <v>0</v>
          </cell>
          <cell r="CR90">
            <v>712.68557512687892</v>
          </cell>
          <cell r="CS90">
            <v>667.7251047747186</v>
          </cell>
          <cell r="DZ90">
            <v>1781.4438872099229</v>
          </cell>
        </row>
        <row r="91">
          <cell r="AB91">
            <v>16061524.950617982</v>
          </cell>
          <cell r="AK91">
            <v>4144139.2172688637</v>
          </cell>
          <cell r="BF91">
            <v>460313.63244315318</v>
          </cell>
          <cell r="BI91">
            <v>4004118.9984186538</v>
          </cell>
          <cell r="BP91">
            <v>762729.66349293571</v>
          </cell>
          <cell r="CB91">
            <v>0</v>
          </cell>
          <cell r="CI91">
            <v>0</v>
          </cell>
          <cell r="CJ91">
            <v>0</v>
          </cell>
          <cell r="CR91">
            <v>1472.4456941812218</v>
          </cell>
          <cell r="CS91">
            <v>1361.640548282061</v>
          </cell>
          <cell r="DZ91">
            <v>8691.7983591078173</v>
          </cell>
        </row>
        <row r="92">
          <cell r="AB92">
            <v>9479069.1872044355</v>
          </cell>
          <cell r="AK92">
            <v>1476276.636419307</v>
          </cell>
          <cell r="BF92">
            <v>173406.471481577</v>
          </cell>
          <cell r="BI92">
            <v>3295960.2154183891</v>
          </cell>
          <cell r="BP92">
            <v>522147.73344852531</v>
          </cell>
          <cell r="CB92">
            <v>0</v>
          </cell>
          <cell r="CI92">
            <v>0</v>
          </cell>
          <cell r="CJ92">
            <v>0</v>
          </cell>
          <cell r="CR92">
            <v>1194.3632831165787</v>
          </cell>
          <cell r="CS92">
            <v>1108.2386650254732</v>
          </cell>
          <cell r="DZ92">
            <v>7245.3422846422754</v>
          </cell>
        </row>
        <row r="93">
          <cell r="AB93">
            <v>16128850.095292047</v>
          </cell>
          <cell r="AK93">
            <v>4962423.3563725427</v>
          </cell>
          <cell r="BF93">
            <v>756738.7611192225</v>
          </cell>
          <cell r="BI93">
            <v>3116654.0413377243</v>
          </cell>
          <cell r="BP93">
            <v>831891.02283627773</v>
          </cell>
          <cell r="CB93">
            <v>0</v>
          </cell>
          <cell r="CI93">
            <v>0</v>
          </cell>
          <cell r="CJ93">
            <v>0</v>
          </cell>
          <cell r="CR93">
            <v>1223.4837232697471</v>
          </cell>
          <cell r="CS93">
            <v>1110.7520465015291</v>
          </cell>
          <cell r="DZ93">
            <v>11410.082788017984</v>
          </cell>
        </row>
        <row r="94">
          <cell r="AB94">
            <v>503922.96634514321</v>
          </cell>
          <cell r="AK94">
            <v>108388.89110209102</v>
          </cell>
          <cell r="BF94">
            <v>110824.54482781101</v>
          </cell>
          <cell r="BI94">
            <v>163100.94129135119</v>
          </cell>
          <cell r="BP94">
            <v>26793.146894949798</v>
          </cell>
          <cell r="CB94">
            <v>0</v>
          </cell>
          <cell r="CI94">
            <v>0</v>
          </cell>
          <cell r="CJ94">
            <v>0</v>
          </cell>
          <cell r="CR94">
            <v>624.51779471595489</v>
          </cell>
          <cell r="CS94">
            <v>596.84659012873487</v>
          </cell>
          <cell r="DZ94">
            <v>694.29087764357405</v>
          </cell>
        </row>
        <row r="95">
          <cell r="AB95">
            <v>45425777.166519538</v>
          </cell>
          <cell r="AK95">
            <v>11952464.03811549</v>
          </cell>
          <cell r="BF95">
            <v>1825715.9598869628</v>
          </cell>
          <cell r="BI95">
            <v>3066961.9322355073</v>
          </cell>
          <cell r="BP95">
            <v>1829695.9935365296</v>
          </cell>
          <cell r="CB95">
            <v>0</v>
          </cell>
          <cell r="CI95">
            <v>0</v>
          </cell>
          <cell r="CJ95">
            <v>0</v>
          </cell>
          <cell r="CR95">
            <v>1030.3288003129626</v>
          </cell>
          <cell r="CS95">
            <v>970.45412078942616</v>
          </cell>
          <cell r="DZ95">
            <v>29049.09013010771</v>
          </cell>
        </row>
        <row r="96">
          <cell r="AB96">
            <v>8778498.6221132781</v>
          </cell>
          <cell r="AK96">
            <v>1852760.2105704003</v>
          </cell>
          <cell r="BF96">
            <v>677995.94024367363</v>
          </cell>
          <cell r="BI96">
            <v>2533715.2151256129</v>
          </cell>
          <cell r="BP96">
            <v>413191.27832372679</v>
          </cell>
          <cell r="CB96">
            <v>0</v>
          </cell>
          <cell r="CI96">
            <v>0</v>
          </cell>
          <cell r="CJ96">
            <v>0</v>
          </cell>
          <cell r="CR96">
            <v>1321.77898183445</v>
          </cell>
          <cell r="CS96">
            <v>1235.8944337393843</v>
          </cell>
          <cell r="DZ96">
            <v>5116.2505773676976</v>
          </cell>
        </row>
        <row r="97">
          <cell r="AB97">
            <v>4855060.0210149596</v>
          </cell>
          <cell r="AK97">
            <v>717730.28784575022</v>
          </cell>
          <cell r="BF97">
            <v>243693.11796382649</v>
          </cell>
          <cell r="BI97">
            <v>1986407.2270166953</v>
          </cell>
          <cell r="BP97">
            <v>269060.3883158862</v>
          </cell>
          <cell r="CB97">
            <v>100934.61575250188</v>
          </cell>
          <cell r="CI97">
            <v>0</v>
          </cell>
          <cell r="CJ97">
            <v>0</v>
          </cell>
          <cell r="CR97">
            <v>1252.8728378268233</v>
          </cell>
          <cell r="CS97">
            <v>1178.8478251513852</v>
          </cell>
          <cell r="DZ97">
            <v>3533.7496623335019</v>
          </cell>
        </row>
        <row r="98">
          <cell r="AB98">
            <v>7031618.5555241369</v>
          </cell>
          <cell r="AK98">
            <v>1255714.7845128591</v>
          </cell>
          <cell r="BF98">
            <v>248405.91548751536</v>
          </cell>
          <cell r="BI98">
            <v>1995417.5892632201</v>
          </cell>
          <cell r="BP98">
            <v>327374.66571511287</v>
          </cell>
          <cell r="CB98">
            <v>0</v>
          </cell>
          <cell r="CI98">
            <v>0</v>
          </cell>
          <cell r="CJ98">
            <v>0</v>
          </cell>
          <cell r="CR98">
            <v>1285.6778908135066</v>
          </cell>
          <cell r="CS98">
            <v>1169.8384938341421</v>
          </cell>
          <cell r="DZ98">
            <v>4363.6834755514355</v>
          </cell>
        </row>
        <row r="99">
          <cell r="AB99">
            <v>898577.24066166859</v>
          </cell>
          <cell r="AK99">
            <v>122882.59354975636</v>
          </cell>
          <cell r="BF99">
            <v>14775.417416509697</v>
          </cell>
          <cell r="BI99">
            <v>330828.60905650811</v>
          </cell>
          <cell r="BP99">
            <v>40065.524974129468</v>
          </cell>
          <cell r="CB99">
            <v>19811.333651599823</v>
          </cell>
          <cell r="CI99">
            <v>0</v>
          </cell>
          <cell r="CJ99">
            <v>0</v>
          </cell>
          <cell r="CR99">
            <v>992.49855401967341</v>
          </cell>
          <cell r="CS99">
            <v>934.80718761653873</v>
          </cell>
          <cell r="DZ99">
            <v>675.20039041459006</v>
          </cell>
        </row>
        <row r="100">
          <cell r="AB100">
            <v>1661323.1695243397</v>
          </cell>
          <cell r="AK100">
            <v>279274.93685787462</v>
          </cell>
          <cell r="BF100">
            <v>126748.30021300948</v>
          </cell>
          <cell r="BI100">
            <v>508826.49451889284</v>
          </cell>
          <cell r="BP100">
            <v>97238.66060440414</v>
          </cell>
          <cell r="CB100">
            <v>0</v>
          </cell>
          <cell r="CI100">
            <v>0</v>
          </cell>
          <cell r="CJ100">
            <v>0</v>
          </cell>
          <cell r="CR100">
            <v>711.31471165857522</v>
          </cell>
          <cell r="CS100">
            <v>665.78163441113225</v>
          </cell>
          <cell r="DZ100">
            <v>2215.5012810478738</v>
          </cell>
        </row>
        <row r="101">
          <cell r="AB101">
            <v>6874306.5375207821</v>
          </cell>
          <cell r="AK101">
            <v>1540437.8634781425</v>
          </cell>
          <cell r="BF101">
            <v>248276.9494377705</v>
          </cell>
          <cell r="BI101">
            <v>901018.33215510461</v>
          </cell>
          <cell r="BP101">
            <v>283723.57457112742</v>
          </cell>
          <cell r="CB101">
            <v>0</v>
          </cell>
          <cell r="CI101">
            <v>0</v>
          </cell>
          <cell r="CJ101">
            <v>0</v>
          </cell>
          <cell r="CR101">
            <v>1087.1586331881258</v>
          </cell>
          <cell r="CS101">
            <v>1017.3719186888878</v>
          </cell>
          <cell r="DZ101">
            <v>4244.1167397488516</v>
          </cell>
        </row>
        <row r="102">
          <cell r="AB102">
            <v>805151.30564083869</v>
          </cell>
          <cell r="AK102">
            <v>167832.71596190438</v>
          </cell>
          <cell r="BF102">
            <v>154467.0233169276</v>
          </cell>
          <cell r="BI102">
            <v>154050.59079594081</v>
          </cell>
          <cell r="BP102">
            <v>22657.461665372593</v>
          </cell>
          <cell r="CB102">
            <v>228576.57978628646</v>
          </cell>
          <cell r="CI102">
            <v>0</v>
          </cell>
          <cell r="CJ102">
            <v>0</v>
          </cell>
          <cell r="CR102">
            <v>441.37223440907502</v>
          </cell>
          <cell r="CS102">
            <v>416.91271848258106</v>
          </cell>
          <cell r="DZ102">
            <v>836.96715061808561</v>
          </cell>
        </row>
        <row r="103">
          <cell r="AB103">
            <v>695208.34234102571</v>
          </cell>
          <cell r="AK103">
            <v>180347.22180130403</v>
          </cell>
          <cell r="BF103">
            <v>48553.175512712842</v>
          </cell>
          <cell r="BI103">
            <v>138303.15181024341</v>
          </cell>
          <cell r="BP103">
            <v>38732.022303555146</v>
          </cell>
          <cell r="CB103">
            <v>0</v>
          </cell>
          <cell r="CI103">
            <v>0</v>
          </cell>
          <cell r="CJ103">
            <v>0</v>
          </cell>
          <cell r="CR103">
            <v>674.52218072731421</v>
          </cell>
          <cell r="CS103">
            <v>626.143546095803</v>
          </cell>
          <cell r="DZ103">
            <v>909.31004959107736</v>
          </cell>
        </row>
        <row r="104">
          <cell r="AB104">
            <v>232000.18693544107</v>
          </cell>
          <cell r="AK104">
            <v>61089.132792681034</v>
          </cell>
          <cell r="BF104">
            <v>73905.376787529953</v>
          </cell>
          <cell r="BI104">
            <v>28400.421219784006</v>
          </cell>
          <cell r="BP104">
            <v>1409.0545206698703</v>
          </cell>
          <cell r="CB104">
            <v>104777.1180903166</v>
          </cell>
          <cell r="CI104">
            <v>0</v>
          </cell>
          <cell r="CJ104">
            <v>0</v>
          </cell>
          <cell r="CR104">
            <v>65.532086143146259</v>
          </cell>
          <cell r="CS104">
            <v>63.985976671081808</v>
          </cell>
          <cell r="DZ104">
            <v>353.67639497907101</v>
          </cell>
        </row>
        <row r="105">
          <cell r="AB105">
            <v>229311.57965469587</v>
          </cell>
          <cell r="AK105">
            <v>60195.013042905171</v>
          </cell>
          <cell r="BF105">
            <v>3830.0319671561215</v>
          </cell>
          <cell r="BI105">
            <v>178612.72402133729</v>
          </cell>
          <cell r="BP105">
            <v>15116.395699816605</v>
          </cell>
          <cell r="CB105">
            <v>86174.84999595923</v>
          </cell>
          <cell r="CI105">
            <v>0</v>
          </cell>
          <cell r="CJ105">
            <v>0</v>
          </cell>
          <cell r="CR105">
            <v>985.28082068066249</v>
          </cell>
          <cell r="CS105">
            <v>927.69603611055879</v>
          </cell>
          <cell r="DZ105">
            <v>250.18585894826327</v>
          </cell>
        </row>
        <row r="106">
          <cell r="AB106">
            <v>628519.7437540181</v>
          </cell>
          <cell r="AK106">
            <v>130313.18693201435</v>
          </cell>
          <cell r="BF106">
            <v>49491.341100733385</v>
          </cell>
          <cell r="BI106">
            <v>148280.11634231423</v>
          </cell>
          <cell r="BP106">
            <v>33669.063914265673</v>
          </cell>
          <cell r="CB106">
            <v>6352.5728283523349</v>
          </cell>
          <cell r="CI106">
            <v>0</v>
          </cell>
          <cell r="CJ106">
            <v>0</v>
          </cell>
          <cell r="CR106">
            <v>798.51491775819363</v>
          </cell>
          <cell r="CS106">
            <v>751.3353169769274</v>
          </cell>
          <cell r="DZ106">
            <v>687.257540243422</v>
          </cell>
        </row>
        <row r="107">
          <cell r="AB107">
            <v>6537863.297976274</v>
          </cell>
          <cell r="AK107">
            <v>2378126.1805472616</v>
          </cell>
          <cell r="BF107">
            <v>301197.43543728662</v>
          </cell>
          <cell r="BI107">
            <v>706898.49589478201</v>
          </cell>
          <cell r="BP107">
            <v>298460.00610007031</v>
          </cell>
          <cell r="CB107">
            <v>0</v>
          </cell>
          <cell r="CI107">
            <v>0</v>
          </cell>
          <cell r="CJ107">
            <v>0</v>
          </cell>
          <cell r="CR107">
            <v>1336.6249327037783</v>
          </cell>
          <cell r="CS107">
            <v>1248.4301290863757</v>
          </cell>
          <cell r="DZ107">
            <v>3529.7306123905578</v>
          </cell>
        </row>
        <row r="108">
          <cell r="AB108">
            <v>520336.27303416195</v>
          </cell>
          <cell r="AK108">
            <v>55832.279701530002</v>
          </cell>
          <cell r="BF108">
            <v>131635.97412279155</v>
          </cell>
          <cell r="BI108">
            <v>156024.20481665104</v>
          </cell>
          <cell r="BP108">
            <v>17090.22447356331</v>
          </cell>
          <cell r="CB108">
            <v>50972.025173842208</v>
          </cell>
          <cell r="CI108">
            <v>0</v>
          </cell>
          <cell r="CJ108">
            <v>0</v>
          </cell>
          <cell r="CR108">
            <v>561.05430401002286</v>
          </cell>
          <cell r="CS108">
            <v>528.42561427019757</v>
          </cell>
          <cell r="DZ108">
            <v>504.39076783947058</v>
          </cell>
        </row>
        <row r="109">
          <cell r="AB109">
            <v>0</v>
          </cell>
          <cell r="AK109">
            <v>0</v>
          </cell>
          <cell r="BF109">
            <v>0</v>
          </cell>
          <cell r="BI109">
            <v>0</v>
          </cell>
          <cell r="BP109">
            <v>0</v>
          </cell>
          <cell r="CB109">
            <v>0</v>
          </cell>
          <cell r="CI109">
            <v>0</v>
          </cell>
          <cell r="CJ109">
            <v>0</v>
          </cell>
          <cell r="CR109">
            <v>0</v>
          </cell>
          <cell r="CS109">
            <v>0</v>
          </cell>
          <cell r="DZ109">
            <v>0</v>
          </cell>
        </row>
        <row r="110">
          <cell r="AB110">
            <v>1304122.3430707748</v>
          </cell>
          <cell r="AK110">
            <v>192032.96558901525</v>
          </cell>
          <cell r="BF110">
            <v>52381.596928638486</v>
          </cell>
          <cell r="BI110">
            <v>450091.87565080234</v>
          </cell>
          <cell r="BP110">
            <v>66790.978062701091</v>
          </cell>
          <cell r="CB110">
            <v>0</v>
          </cell>
          <cell r="CI110">
            <v>0</v>
          </cell>
          <cell r="CJ110">
            <v>0</v>
          </cell>
          <cell r="CR110">
            <v>1060.6101152340784</v>
          </cell>
          <cell r="CS110">
            <v>994.86779214382761</v>
          </cell>
          <cell r="DZ110">
            <v>1100.2149218809168</v>
          </cell>
        </row>
        <row r="111">
          <cell r="AB111">
            <v>348136.86806964903</v>
          </cell>
          <cell r="AK111">
            <v>105153.01408164538</v>
          </cell>
          <cell r="BF111">
            <v>40537.341667073139</v>
          </cell>
          <cell r="BI111">
            <v>114056.68215705019</v>
          </cell>
          <cell r="BP111">
            <v>25875.306156352613</v>
          </cell>
          <cell r="CB111">
            <v>0</v>
          </cell>
          <cell r="CI111">
            <v>0</v>
          </cell>
          <cell r="CJ111">
            <v>0</v>
          </cell>
          <cell r="CR111">
            <v>647.16957344502759</v>
          </cell>
          <cell r="CS111">
            <v>601.89628835867427</v>
          </cell>
          <cell r="DZ111">
            <v>670.17657798591006</v>
          </cell>
        </row>
        <row r="112">
          <cell r="AB112">
            <v>1129309.546868131</v>
          </cell>
          <cell r="AK112">
            <v>246832.89717496297</v>
          </cell>
          <cell r="BF112">
            <v>78688.503281836325</v>
          </cell>
          <cell r="BI112">
            <v>353214.97922249092</v>
          </cell>
          <cell r="BP112">
            <v>59325.574652212199</v>
          </cell>
          <cell r="CB112">
            <v>2495.6822359110229</v>
          </cell>
          <cell r="CI112">
            <v>0</v>
          </cell>
          <cell r="CJ112">
            <v>0</v>
          </cell>
          <cell r="CR112">
            <v>708.85572484686929</v>
          </cell>
          <cell r="CS112">
            <v>667.82669906445892</v>
          </cell>
          <cell r="DZ112">
            <v>1371.500793029636</v>
          </cell>
        </row>
        <row r="113">
          <cell r="AB113">
            <v>4350062.7183547989</v>
          </cell>
          <cell r="AK113">
            <v>943685.70746363746</v>
          </cell>
          <cell r="BF113">
            <v>92845.322738112023</v>
          </cell>
          <cell r="BI113">
            <v>1503532.3002116068</v>
          </cell>
          <cell r="BP113">
            <v>225271.90526955057</v>
          </cell>
          <cell r="CB113">
            <v>123288.39177993545</v>
          </cell>
          <cell r="CI113">
            <v>0</v>
          </cell>
          <cell r="CJ113">
            <v>0</v>
          </cell>
          <cell r="CR113">
            <v>1380.0093263126505</v>
          </cell>
          <cell r="CS113">
            <v>1299.230257412903</v>
          </cell>
          <cell r="DZ113">
            <v>2682.7158369151125</v>
          </cell>
        </row>
        <row r="114">
          <cell r="AB114">
            <v>153902.63903435969</v>
          </cell>
          <cell r="AK114">
            <v>26424.412009139585</v>
          </cell>
          <cell r="BF114">
            <v>52727.544412548203</v>
          </cell>
          <cell r="BI114">
            <v>41960.656319087757</v>
          </cell>
          <cell r="BP114">
            <v>6555.2131371731493</v>
          </cell>
          <cell r="CB114">
            <v>32810.730933355313</v>
          </cell>
          <cell r="CI114">
            <v>0</v>
          </cell>
          <cell r="CJ114">
            <v>0</v>
          </cell>
          <cell r="CR114">
            <v>377.28813781624478</v>
          </cell>
          <cell r="CS114">
            <v>356.32389726138791</v>
          </cell>
          <cell r="DZ114">
            <v>281.3334960060792</v>
          </cell>
        </row>
        <row r="115">
          <cell r="AB115">
            <v>77276.112019479027</v>
          </cell>
          <cell r="AK115">
            <v>27144.047434421842</v>
          </cell>
          <cell r="BF115">
            <v>14318.221136619431</v>
          </cell>
          <cell r="BI115">
            <v>13584.462770942226</v>
          </cell>
          <cell r="BP115">
            <v>4950.9141384130344</v>
          </cell>
          <cell r="CB115">
            <v>0</v>
          </cell>
          <cell r="CI115">
            <v>0</v>
          </cell>
          <cell r="CJ115">
            <v>0</v>
          </cell>
          <cell r="CR115">
            <v>826.66653238548156</v>
          </cell>
          <cell r="CS115">
            <v>667.82007820334411</v>
          </cell>
          <cell r="DZ115">
            <v>102.48577354507171</v>
          </cell>
        </row>
        <row r="116">
          <cell r="AB116">
            <v>9491741.1188078597</v>
          </cell>
          <cell r="AK116">
            <v>1724409.9087709587</v>
          </cell>
          <cell r="BF116">
            <v>682751.0593771874</v>
          </cell>
          <cell r="BI116">
            <v>5928740.182478507</v>
          </cell>
          <cell r="BP116">
            <v>506782.90552659932</v>
          </cell>
          <cell r="CB116">
            <v>2345101.8590665795</v>
          </cell>
          <cell r="CI116">
            <v>0</v>
          </cell>
          <cell r="CJ116">
            <v>0</v>
          </cell>
          <cell r="CR116">
            <v>1286.3921659054065</v>
          </cell>
          <cell r="CS116">
            <v>1210.7908461015479</v>
          </cell>
          <cell r="DZ116">
            <v>6474.6894580827657</v>
          </cell>
        </row>
        <row r="117">
          <cell r="AB117">
            <v>19902170.672898747</v>
          </cell>
          <cell r="AK117">
            <v>5337840.3457204979</v>
          </cell>
          <cell r="BF117">
            <v>592092.57069844694</v>
          </cell>
          <cell r="BI117">
            <v>4032517.0705400654</v>
          </cell>
          <cell r="BP117">
            <v>922163.55153888441</v>
          </cell>
          <cell r="CB117">
            <v>0</v>
          </cell>
          <cell r="CI117">
            <v>0</v>
          </cell>
          <cell r="CJ117">
            <v>0</v>
          </cell>
          <cell r="CR117">
            <v>1398.8637138908566</v>
          </cell>
          <cell r="CS117">
            <v>1292.4970016474904</v>
          </cell>
          <cell r="DZ117">
            <v>10387.033625041591</v>
          </cell>
        </row>
        <row r="118">
          <cell r="AB118">
            <v>12238295.763369318</v>
          </cell>
          <cell r="AK118">
            <v>2933906.8910814389</v>
          </cell>
          <cell r="BF118">
            <v>577879.31485083746</v>
          </cell>
          <cell r="BI118">
            <v>3394182.4116639458</v>
          </cell>
          <cell r="BP118">
            <v>634418.14963324869</v>
          </cell>
          <cell r="CB118">
            <v>0</v>
          </cell>
          <cell r="CI118">
            <v>0</v>
          </cell>
          <cell r="CJ118">
            <v>0</v>
          </cell>
          <cell r="CR118">
            <v>1188.0663190383232</v>
          </cell>
          <cell r="CS118">
            <v>1114.4369073380769</v>
          </cell>
          <cell r="DZ118">
            <v>8756.5050631892154</v>
          </cell>
        </row>
        <row r="119">
          <cell r="AB119">
            <v>10460921.433510117</v>
          </cell>
          <cell r="AK119">
            <v>3573972.3942899015</v>
          </cell>
          <cell r="BF119">
            <v>953319.62795963627</v>
          </cell>
          <cell r="BI119">
            <v>2500316.6709242426</v>
          </cell>
          <cell r="BP119">
            <v>575589.40844852722</v>
          </cell>
          <cell r="CB119">
            <v>0</v>
          </cell>
          <cell r="CI119">
            <v>0</v>
          </cell>
          <cell r="CJ119">
            <v>0</v>
          </cell>
          <cell r="CR119">
            <v>1082.8767659212735</v>
          </cell>
          <cell r="CS119">
            <v>995.64526056098293</v>
          </cell>
          <cell r="DZ119">
            <v>8581.6763906711512</v>
          </cell>
        </row>
        <row r="120">
          <cell r="AB120">
            <v>11622796.263366008</v>
          </cell>
          <cell r="AK120">
            <v>1976473.5780318796</v>
          </cell>
          <cell r="BF120">
            <v>1546467.7940708741</v>
          </cell>
          <cell r="BI120">
            <v>1507914.3925770624</v>
          </cell>
          <cell r="BP120">
            <v>462987.8368794187</v>
          </cell>
          <cell r="CB120">
            <v>0</v>
          </cell>
          <cell r="CI120">
            <v>0</v>
          </cell>
          <cell r="CJ120">
            <v>0</v>
          </cell>
          <cell r="CR120">
            <v>685.94643352911487</v>
          </cell>
          <cell r="CS120">
            <v>658.32730816363278</v>
          </cell>
          <cell r="DZ120">
            <v>10930.811082321912</v>
          </cell>
        </row>
        <row r="121">
          <cell r="AB121">
            <v>3592750.1052045673</v>
          </cell>
          <cell r="AK121">
            <v>747931.05480313767</v>
          </cell>
          <cell r="BF121">
            <v>138806.53447142337</v>
          </cell>
          <cell r="BI121">
            <v>1592468.3166224859</v>
          </cell>
          <cell r="BP121">
            <v>205906.54769739241</v>
          </cell>
          <cell r="CB121">
            <v>205452.93979947222</v>
          </cell>
          <cell r="CI121">
            <v>0</v>
          </cell>
          <cell r="CJ121">
            <v>0</v>
          </cell>
          <cell r="CR121">
            <v>1345.057597372959</v>
          </cell>
          <cell r="CS121">
            <v>1267.1012687588395</v>
          </cell>
          <cell r="DZ121">
            <v>2511.9062143399929</v>
          </cell>
        </row>
        <row r="122">
          <cell r="AB122">
            <v>2946540.1972662844</v>
          </cell>
          <cell r="AK122">
            <v>480660.15416621527</v>
          </cell>
          <cell r="BF122">
            <v>352334.46198045911</v>
          </cell>
          <cell r="BI122">
            <v>688410.36488663068</v>
          </cell>
          <cell r="BP122">
            <v>135586.48863171609</v>
          </cell>
          <cell r="CB122">
            <v>168940.26219895808</v>
          </cell>
          <cell r="CI122">
            <v>0</v>
          </cell>
          <cell r="CJ122">
            <v>0</v>
          </cell>
          <cell r="CR122">
            <v>756.71217333715026</v>
          </cell>
          <cell r="CS122">
            <v>713.88870317037049</v>
          </cell>
          <cell r="DZ122">
            <v>2943.9540832064718</v>
          </cell>
        </row>
        <row r="123">
          <cell r="AB123">
            <v>33098461.858503785</v>
          </cell>
          <cell r="AK123">
            <v>5875914.65877843</v>
          </cell>
          <cell r="BF123">
            <v>1584423.422700145</v>
          </cell>
          <cell r="BI123">
            <v>13046658.708255412</v>
          </cell>
          <cell r="BP123">
            <v>1871617.9014575658</v>
          </cell>
          <cell r="CB123">
            <v>0</v>
          </cell>
          <cell r="CI123">
            <v>0</v>
          </cell>
          <cell r="CJ123">
            <v>0</v>
          </cell>
          <cell r="CR123">
            <v>1428.2893323386106</v>
          </cell>
          <cell r="CS123">
            <v>1323.8056744462597</v>
          </cell>
          <cell r="DZ123">
            <v>21458.10955037225</v>
          </cell>
        </row>
        <row r="124">
          <cell r="AB124">
            <v>7639089.46620588</v>
          </cell>
          <cell r="AK124">
            <v>1370746.9529911275</v>
          </cell>
          <cell r="BF124">
            <v>273586.40120436921</v>
          </cell>
          <cell r="BI124">
            <v>3902572.8573954361</v>
          </cell>
          <cell r="BP124">
            <v>418640.92210250819</v>
          </cell>
          <cell r="CB124">
            <v>998008.68520351034</v>
          </cell>
          <cell r="CI124">
            <v>0</v>
          </cell>
          <cell r="CJ124">
            <v>0</v>
          </cell>
          <cell r="CR124">
            <v>1642.229181405017</v>
          </cell>
          <cell r="CS124">
            <v>1547.4554249500595</v>
          </cell>
          <cell r="DZ124">
            <v>4192.4719479820224</v>
          </cell>
        </row>
        <row r="125">
          <cell r="AB125">
            <v>18031076.732483905</v>
          </cell>
          <cell r="AK125">
            <v>4148520.28308265</v>
          </cell>
          <cell r="BF125">
            <v>1454252.727698508</v>
          </cell>
          <cell r="BI125">
            <v>9979109.6035606787</v>
          </cell>
          <cell r="BP125">
            <v>1171875.6549403463</v>
          </cell>
          <cell r="CB125">
            <v>0</v>
          </cell>
          <cell r="CI125">
            <v>0</v>
          </cell>
          <cell r="CJ125">
            <v>0</v>
          </cell>
          <cell r="CR125">
            <v>1669.4226434433588</v>
          </cell>
          <cell r="CS125">
            <v>1548.3203110832783</v>
          </cell>
          <cell r="DZ125">
            <v>11932.559280600703</v>
          </cell>
        </row>
        <row r="126">
          <cell r="AB126">
            <v>1967202.2225333448</v>
          </cell>
          <cell r="AK126">
            <v>306199.08781433525</v>
          </cell>
          <cell r="BF126">
            <v>220310.59214646506</v>
          </cell>
          <cell r="BI126">
            <v>753791.16268660175</v>
          </cell>
          <cell r="BP126">
            <v>110186.27686721711</v>
          </cell>
          <cell r="CB126">
            <v>0</v>
          </cell>
          <cell r="CI126">
            <v>0</v>
          </cell>
          <cell r="CJ126">
            <v>0</v>
          </cell>
          <cell r="CR126">
            <v>1010.3724060170033</v>
          </cell>
          <cell r="CS126">
            <v>947.42145167481226</v>
          </cell>
          <cell r="DZ126">
            <v>1818.6200991821547</v>
          </cell>
        </row>
        <row r="127">
          <cell r="AB127">
            <v>5905879.1437138617</v>
          </cell>
          <cell r="AK127">
            <v>1532369.998196519</v>
          </cell>
          <cell r="BF127">
            <v>652284.33913641947</v>
          </cell>
          <cell r="BI127">
            <v>2377377.0657101981</v>
          </cell>
          <cell r="BP127">
            <v>354239.31523077574</v>
          </cell>
          <cell r="CB127">
            <v>0</v>
          </cell>
          <cell r="CI127">
            <v>0</v>
          </cell>
          <cell r="CJ127">
            <v>0</v>
          </cell>
          <cell r="CR127">
            <v>1234.3051141617368</v>
          </cell>
          <cell r="CS127">
            <v>1159.3741649026135</v>
          </cell>
          <cell r="DZ127">
            <v>4700.2789082729942</v>
          </cell>
        </row>
        <row r="128">
          <cell r="AB128">
            <v>12976376.615252452</v>
          </cell>
          <cell r="AK128">
            <v>2492991.5977718416</v>
          </cell>
          <cell r="BF128">
            <v>533774.07357799832</v>
          </cell>
          <cell r="BI128">
            <v>6074452.0945852417</v>
          </cell>
          <cell r="BP128">
            <v>804114.99156049232</v>
          </cell>
          <cell r="CB128">
            <v>1569964.9780500494</v>
          </cell>
          <cell r="CI128">
            <v>0</v>
          </cell>
          <cell r="CJ128">
            <v>0</v>
          </cell>
          <cell r="CR128">
            <v>1060.3750760718724</v>
          </cell>
          <cell r="CS128">
            <v>999.6452106494196</v>
          </cell>
          <cell r="DZ128">
            <v>12442.978623354589</v>
          </cell>
        </row>
        <row r="129">
          <cell r="AB129">
            <v>2890313.6265075174</v>
          </cell>
          <cell r="AK129">
            <v>228024.61768449532</v>
          </cell>
          <cell r="BF129">
            <v>445245.13163947896</v>
          </cell>
          <cell r="BI129">
            <v>2272789.9143211916</v>
          </cell>
          <cell r="BP129">
            <v>185296.63734801247</v>
          </cell>
          <cell r="CB129">
            <v>338571.55998820649</v>
          </cell>
          <cell r="CI129">
            <v>0</v>
          </cell>
          <cell r="CJ129">
            <v>0</v>
          </cell>
          <cell r="CR129">
            <v>1187.0486619667251</v>
          </cell>
          <cell r="CS129">
            <v>1110.3501917082274</v>
          </cell>
          <cell r="DZ129">
            <v>2547.0729013407527</v>
          </cell>
        </row>
        <row r="130">
          <cell r="AB130">
            <v>8375789.5610380713</v>
          </cell>
          <cell r="AK130">
            <v>22959335.703327253</v>
          </cell>
          <cell r="BF130">
            <v>40960978.730201386</v>
          </cell>
          <cell r="BI130">
            <v>0</v>
          </cell>
          <cell r="BP130">
            <v>0</v>
          </cell>
          <cell r="CB130">
            <v>0</v>
          </cell>
          <cell r="CI130">
            <v>0</v>
          </cell>
          <cell r="CJ130">
            <v>0</v>
          </cell>
          <cell r="CR130">
            <v>0</v>
          </cell>
          <cell r="CS130">
            <v>0</v>
          </cell>
          <cell r="DZ130">
            <v>0</v>
          </cell>
        </row>
        <row r="131">
          <cell r="AB131">
            <v>2407861.8257379476</v>
          </cell>
          <cell r="AK131">
            <v>3579928.8385654241</v>
          </cell>
          <cell r="BF131">
            <v>7270510.6988265831</v>
          </cell>
          <cell r="BI131">
            <v>0</v>
          </cell>
          <cell r="BP131">
            <v>0</v>
          </cell>
          <cell r="CB131">
            <v>0</v>
          </cell>
          <cell r="CI131">
            <v>0</v>
          </cell>
          <cell r="CJ131">
            <v>0</v>
          </cell>
          <cell r="CR131">
            <v>0</v>
          </cell>
          <cell r="CS131">
            <v>0</v>
          </cell>
          <cell r="DZ131">
            <v>0</v>
          </cell>
        </row>
        <row r="132">
          <cell r="AB132">
            <v>1541939.7823622823</v>
          </cell>
          <cell r="AK132">
            <v>280271.63986372465</v>
          </cell>
          <cell r="BF132">
            <v>637182.88747135247</v>
          </cell>
          <cell r="BI132">
            <v>196044.52256763834</v>
          </cell>
          <cell r="BP132">
            <v>45598.47836385524</v>
          </cell>
          <cell r="CB132">
            <v>0</v>
          </cell>
          <cell r="CI132">
            <v>0</v>
          </cell>
          <cell r="CJ132">
            <v>0</v>
          </cell>
          <cell r="CR132">
            <v>361.87564794513548</v>
          </cell>
          <cell r="CS132">
            <v>373.56382425638742</v>
          </cell>
          <cell r="DZ132">
            <v>1957.2773222137225</v>
          </cell>
        </row>
        <row r="133">
          <cell r="AB133">
            <v>348081.6157053049</v>
          </cell>
          <cell r="AK133">
            <v>72114.968565126852</v>
          </cell>
          <cell r="BF133">
            <v>27272.26980378291</v>
          </cell>
          <cell r="BI133">
            <v>103701.49831002792</v>
          </cell>
          <cell r="BP133">
            <v>18138.743872799321</v>
          </cell>
          <cell r="CB133">
            <v>12714.355561251519</v>
          </cell>
          <cell r="CI133">
            <v>0</v>
          </cell>
          <cell r="CJ133">
            <v>0</v>
          </cell>
          <cell r="CR133">
            <v>826.57262822169741</v>
          </cell>
          <cell r="CS133">
            <v>777.10792664457415</v>
          </cell>
          <cell r="DZ133">
            <v>358.70020740775095</v>
          </cell>
        </row>
        <row r="134">
          <cell r="AB134">
            <v>859035.20622021309</v>
          </cell>
          <cell r="AK134">
            <v>234749.6361302225</v>
          </cell>
          <cell r="BF134">
            <v>65661.691642541671</v>
          </cell>
          <cell r="BI134">
            <v>320293.29837094841</v>
          </cell>
          <cell r="BP134">
            <v>50151.945144583406</v>
          </cell>
          <cell r="CB134">
            <v>26593.225201480207</v>
          </cell>
          <cell r="CI134">
            <v>0</v>
          </cell>
          <cell r="CJ134">
            <v>0</v>
          </cell>
          <cell r="CR134">
            <v>1163.748372030348</v>
          </cell>
          <cell r="CS134">
            <v>1093.5313314409943</v>
          </cell>
          <cell r="DZ134">
            <v>701.32421504372599</v>
          </cell>
        </row>
        <row r="135">
          <cell r="AB135">
            <v>1626240.1059380418</v>
          </cell>
          <cell r="AK135">
            <v>599959.64319685579</v>
          </cell>
          <cell r="BF135">
            <v>93849.448617178103</v>
          </cell>
          <cell r="BI135">
            <v>252597.21936842854</v>
          </cell>
          <cell r="BP135">
            <v>77534.394526016506</v>
          </cell>
          <cell r="CB135">
            <v>0</v>
          </cell>
          <cell r="CI135">
            <v>0</v>
          </cell>
          <cell r="CJ135">
            <v>0</v>
          </cell>
          <cell r="CR135">
            <v>1140.6126596677198</v>
          </cell>
          <cell r="CS135">
            <v>1035.3724203752965</v>
          </cell>
          <cell r="DZ135">
            <v>1084.1387221091409</v>
          </cell>
        </row>
        <row r="136">
          <cell r="AB136">
            <v>399556.85197165032</v>
          </cell>
          <cell r="AK136">
            <v>118708.02396146499</v>
          </cell>
          <cell r="BF136">
            <v>83903.110234215303</v>
          </cell>
          <cell r="BI136">
            <v>44350.239273610969</v>
          </cell>
          <cell r="BP136">
            <v>15591.398139858806</v>
          </cell>
          <cell r="CB136">
            <v>0</v>
          </cell>
          <cell r="CI136">
            <v>0</v>
          </cell>
          <cell r="CJ136">
            <v>0</v>
          </cell>
          <cell r="CR136">
            <v>743.50343914259463</v>
          </cell>
          <cell r="CS136">
            <v>712.12553983701082</v>
          </cell>
          <cell r="DZ136">
            <v>314.89256302966146</v>
          </cell>
        </row>
        <row r="137">
          <cell r="AB137">
            <v>491745.30414052837</v>
          </cell>
          <cell r="AK137">
            <v>94883.11628643611</v>
          </cell>
          <cell r="BF137">
            <v>139679.42979528406</v>
          </cell>
          <cell r="BI137">
            <v>35128.300243411068</v>
          </cell>
          <cell r="BP137">
            <v>20013.832682503686</v>
          </cell>
          <cell r="CB137">
            <v>0</v>
          </cell>
          <cell r="CI137">
            <v>0</v>
          </cell>
          <cell r="CJ137">
            <v>0</v>
          </cell>
          <cell r="CR137">
            <v>639.90701877376978</v>
          </cell>
          <cell r="CS137">
            <v>462.5825368375867</v>
          </cell>
          <cell r="DZ137">
            <v>618.12988122478544</v>
          </cell>
        </row>
        <row r="138">
          <cell r="AB138">
            <v>1630118.7268270275</v>
          </cell>
          <cell r="AK138">
            <v>496236.95222502964</v>
          </cell>
          <cell r="BF138">
            <v>86258.39192810026</v>
          </cell>
          <cell r="BI138">
            <v>307766.45040882123</v>
          </cell>
          <cell r="BP138">
            <v>99978.351451172697</v>
          </cell>
          <cell r="CB138">
            <v>0</v>
          </cell>
          <cell r="CI138">
            <v>0</v>
          </cell>
          <cell r="CJ138">
            <v>0</v>
          </cell>
          <cell r="CR138">
            <v>999.61536824634493</v>
          </cell>
          <cell r="CS138">
            <v>933.06196101569219</v>
          </cell>
          <cell r="DZ138">
            <v>1626.5095119094321</v>
          </cell>
        </row>
        <row r="139">
          <cell r="AB139">
            <v>687670.57413663447</v>
          </cell>
          <cell r="AK139">
            <v>127651.03056508052</v>
          </cell>
          <cell r="BF139">
            <v>30449.964574049289</v>
          </cell>
          <cell r="BI139">
            <v>210259.6907776669</v>
          </cell>
          <cell r="BP139">
            <v>45280.711259650117</v>
          </cell>
          <cell r="CB139">
            <v>0</v>
          </cell>
          <cell r="CI139">
            <v>0</v>
          </cell>
          <cell r="CJ139">
            <v>0</v>
          </cell>
          <cell r="CR139">
            <v>976.05206031934927</v>
          </cell>
          <cell r="CS139">
            <v>903.49761594016195</v>
          </cell>
          <cell r="DZ139">
            <v>743.52423944463783</v>
          </cell>
        </row>
        <row r="140">
          <cell r="AB140">
            <v>2389998.2159447102</v>
          </cell>
          <cell r="AK140">
            <v>770753.76129825821</v>
          </cell>
          <cell r="BF140">
            <v>252298.15554343682</v>
          </cell>
          <cell r="BI140">
            <v>570195.21431227168</v>
          </cell>
          <cell r="BP140">
            <v>97069.117266887639</v>
          </cell>
          <cell r="CB140">
            <v>0</v>
          </cell>
          <cell r="CI140">
            <v>0</v>
          </cell>
          <cell r="CJ140">
            <v>0</v>
          </cell>
          <cell r="CR140">
            <v>1592.1980210634511</v>
          </cell>
          <cell r="CS140">
            <v>1490.3523858518583</v>
          </cell>
          <cell r="DZ140">
            <v>1013.8053481076211</v>
          </cell>
        </row>
        <row r="141">
          <cell r="AB141">
            <v>2113455.0960384002</v>
          </cell>
          <cell r="AK141">
            <v>589169.76740414114</v>
          </cell>
          <cell r="BF141">
            <v>174513.61976172437</v>
          </cell>
          <cell r="BI141">
            <v>159892.2392102188</v>
          </cell>
          <cell r="BP141">
            <v>70445.829884089952</v>
          </cell>
          <cell r="CB141">
            <v>0</v>
          </cell>
          <cell r="CI141">
            <v>0</v>
          </cell>
          <cell r="CJ141">
            <v>0</v>
          </cell>
          <cell r="CR141">
            <v>1246.4484348544181</v>
          </cell>
          <cell r="CS141">
            <v>1141.0584259361342</v>
          </cell>
          <cell r="DZ141">
            <v>896.85099476795108</v>
          </cell>
        </row>
        <row r="142">
          <cell r="AB142">
            <v>4763858.3962264555</v>
          </cell>
          <cell r="AK142">
            <v>1315582.3341652653</v>
          </cell>
          <cell r="BF142">
            <v>980743.63675508485</v>
          </cell>
          <cell r="BI142">
            <v>694350.6661623884</v>
          </cell>
          <cell r="BP142">
            <v>206655.55086531982</v>
          </cell>
          <cell r="CB142">
            <v>0</v>
          </cell>
          <cell r="CI142">
            <v>0</v>
          </cell>
          <cell r="CJ142">
            <v>0</v>
          </cell>
          <cell r="CR142">
            <v>881.89818021666588</v>
          </cell>
          <cell r="CS142">
            <v>786.34444195053868</v>
          </cell>
          <cell r="DZ142">
            <v>3993.9308808005885</v>
          </cell>
        </row>
        <row r="143">
          <cell r="AB143">
            <v>917912.72331748076</v>
          </cell>
          <cell r="AK143">
            <v>206787.70447589579</v>
          </cell>
          <cell r="BF143">
            <v>179780.74303189051</v>
          </cell>
          <cell r="BI143">
            <v>161687.58699627768</v>
          </cell>
          <cell r="BP143">
            <v>34024.336411076292</v>
          </cell>
          <cell r="CB143">
            <v>0</v>
          </cell>
          <cell r="CI143">
            <v>0</v>
          </cell>
          <cell r="CJ143">
            <v>0</v>
          </cell>
          <cell r="CR143">
            <v>960.09294214327315</v>
          </cell>
          <cell r="CS143">
            <v>882.40692780491543</v>
          </cell>
          <cell r="DZ143">
            <v>564.67651698363034</v>
          </cell>
        </row>
        <row r="144">
          <cell r="AB144">
            <v>0</v>
          </cell>
          <cell r="AK144">
            <v>0</v>
          </cell>
          <cell r="BF144">
            <v>0</v>
          </cell>
          <cell r="BI144">
            <v>35225.06366905757</v>
          </cell>
          <cell r="BP144">
            <v>2286.0970251307044</v>
          </cell>
          <cell r="CB144">
            <v>0</v>
          </cell>
          <cell r="CI144">
            <v>0</v>
          </cell>
          <cell r="CJ144">
            <v>0</v>
          </cell>
          <cell r="CR144">
            <v>790.28934428017442</v>
          </cell>
          <cell r="CS144">
            <v>1809.7467849936088</v>
          </cell>
          <cell r="DZ144">
            <v>26.123824629135925</v>
          </cell>
        </row>
        <row r="145">
          <cell r="AB145">
            <v>283464.13993450004</v>
          </cell>
          <cell r="AK145">
            <v>56291.754401535632</v>
          </cell>
          <cell r="BF145">
            <v>125580.48202604329</v>
          </cell>
          <cell r="BI145">
            <v>116150.58939455112</v>
          </cell>
          <cell r="BP145">
            <v>11584.646877196861</v>
          </cell>
          <cell r="CB145">
            <v>0</v>
          </cell>
          <cell r="CI145">
            <v>0</v>
          </cell>
          <cell r="CJ145">
            <v>0</v>
          </cell>
          <cell r="CR145">
            <v>823.88793723269623</v>
          </cell>
          <cell r="CS145">
            <v>816.61301485411843</v>
          </cell>
          <cell r="DZ145">
            <v>245.5639515138777</v>
          </cell>
        </row>
        <row r="146">
          <cell r="AB146">
            <v>1660014.9441079812</v>
          </cell>
          <cell r="AK146">
            <v>287889.4286807868</v>
          </cell>
          <cell r="BF146">
            <v>50236.514602420983</v>
          </cell>
          <cell r="BI146">
            <v>385873.0556124865</v>
          </cell>
          <cell r="BP146">
            <v>87118.977386170722</v>
          </cell>
          <cell r="CB146">
            <v>78107.117863729596</v>
          </cell>
          <cell r="CI146">
            <v>0</v>
          </cell>
          <cell r="CJ146">
            <v>0</v>
          </cell>
          <cell r="CR146">
            <v>887.19284109784144</v>
          </cell>
          <cell r="CS146">
            <v>834.68969046126551</v>
          </cell>
          <cell r="DZ146">
            <v>1607.6199771775955</v>
          </cell>
        </row>
        <row r="147">
          <cell r="AB147">
            <v>574604.21893675311</v>
          </cell>
          <cell r="AK147">
            <v>83144.000388239016</v>
          </cell>
          <cell r="BF147">
            <v>36534.534582018823</v>
          </cell>
          <cell r="BI147">
            <v>354223.80155922868</v>
          </cell>
          <cell r="BP147">
            <v>34625.658235477196</v>
          </cell>
          <cell r="CB147">
            <v>114305.69885364699</v>
          </cell>
          <cell r="CI147">
            <v>0</v>
          </cell>
          <cell r="CJ147">
            <v>0</v>
          </cell>
          <cell r="CR147">
            <v>1137.1001464028132</v>
          </cell>
          <cell r="CS147">
            <v>1068.2698477501951</v>
          </cell>
          <cell r="DZ147">
            <v>498.36219292505456</v>
          </cell>
        </row>
        <row r="148">
          <cell r="AB148">
            <v>2278617.809844051</v>
          </cell>
          <cell r="AK148">
            <v>492127.70163190964</v>
          </cell>
          <cell r="BF148">
            <v>254146.23182924441</v>
          </cell>
          <cell r="BI148">
            <v>221526.61914583723</v>
          </cell>
          <cell r="BP148">
            <v>87897.537996889587</v>
          </cell>
          <cell r="CB148">
            <v>0</v>
          </cell>
          <cell r="CI148">
            <v>0</v>
          </cell>
          <cell r="CJ148">
            <v>0</v>
          </cell>
          <cell r="CR148">
            <v>1019.1324142206787</v>
          </cell>
          <cell r="CS148">
            <v>785.56591414424247</v>
          </cell>
          <cell r="DZ148">
            <v>1556.3770904050596</v>
          </cell>
        </row>
        <row r="149">
          <cell r="AB149">
            <v>6003505.983329352</v>
          </cell>
          <cell r="AK149">
            <v>1049070.8636343123</v>
          </cell>
          <cell r="BF149">
            <v>704288.54687756835</v>
          </cell>
          <cell r="BI149">
            <v>1294532.7294193122</v>
          </cell>
          <cell r="BP149">
            <v>241607.29252677425</v>
          </cell>
          <cell r="CB149">
            <v>475465.11205822788</v>
          </cell>
          <cell r="CI149">
            <v>0</v>
          </cell>
          <cell r="CJ149">
            <v>0</v>
          </cell>
          <cell r="CR149">
            <v>944.7901891598342</v>
          </cell>
          <cell r="CS149">
            <v>890.78475468862678</v>
          </cell>
          <cell r="DZ149">
            <v>4200.9119528622041</v>
          </cell>
        </row>
        <row r="150">
          <cell r="AB150">
            <v>193473.84286657779</v>
          </cell>
          <cell r="AK150">
            <v>49358.793329322289</v>
          </cell>
          <cell r="BF150">
            <v>15401.72928105897</v>
          </cell>
          <cell r="BI150">
            <v>76223.042017617408</v>
          </cell>
          <cell r="BP150">
            <v>11119.205922984707</v>
          </cell>
          <cell r="CB150">
            <v>46570.014012385393</v>
          </cell>
          <cell r="CI150">
            <v>0</v>
          </cell>
          <cell r="CJ150">
            <v>0</v>
          </cell>
          <cell r="CR150">
            <v>1099.7964294461515</v>
          </cell>
          <cell r="CS150">
            <v>1039.0870706637377</v>
          </cell>
          <cell r="DZ150">
            <v>163.77628517496754</v>
          </cell>
        </row>
        <row r="151">
          <cell r="AB151">
            <v>832771.72313709627</v>
          </cell>
          <cell r="AK151">
            <v>214116.61064544649</v>
          </cell>
          <cell r="BF151">
            <v>2312.7768912276565</v>
          </cell>
          <cell r="BI151">
            <v>257409.75672009337</v>
          </cell>
          <cell r="BP151">
            <v>48259.626729535375</v>
          </cell>
          <cell r="CB151">
            <v>0</v>
          </cell>
          <cell r="CI151">
            <v>0</v>
          </cell>
          <cell r="CJ151">
            <v>0</v>
          </cell>
          <cell r="CR151">
            <v>806.18129760157865</v>
          </cell>
          <cell r="CS151">
            <v>742.68601547585797</v>
          </cell>
          <cell r="DZ151">
            <v>983.66247353554115</v>
          </cell>
        </row>
        <row r="152">
          <cell r="AB152">
            <v>320989.29994515394</v>
          </cell>
          <cell r="AK152">
            <v>52908.489179384174</v>
          </cell>
          <cell r="BF152">
            <v>91948.186532180771</v>
          </cell>
          <cell r="BI152">
            <v>7970.6822575811202</v>
          </cell>
          <cell r="BP152">
            <v>8885.1070809153116</v>
          </cell>
          <cell r="CB152">
            <v>0</v>
          </cell>
          <cell r="CI152">
            <v>0</v>
          </cell>
          <cell r="CJ152">
            <v>0</v>
          </cell>
          <cell r="CR152">
            <v>379.03345501290892</v>
          </cell>
          <cell r="CS152">
            <v>369.98263598246928</v>
          </cell>
          <cell r="DZ152">
            <v>336.59543272155906</v>
          </cell>
        </row>
        <row r="153">
          <cell r="AB153">
            <v>294290.86219445674</v>
          </cell>
          <cell r="AK153">
            <v>70197.816606617795</v>
          </cell>
          <cell r="BF153">
            <v>101211.16624759168</v>
          </cell>
          <cell r="BI153">
            <v>3422.254496439969</v>
          </cell>
          <cell r="BP153">
            <v>6651.0297603834479</v>
          </cell>
          <cell r="CB153">
            <v>0</v>
          </cell>
          <cell r="CI153">
            <v>0</v>
          </cell>
          <cell r="CJ153">
            <v>0</v>
          </cell>
          <cell r="CR153">
            <v>471.86369005352174</v>
          </cell>
          <cell r="CS153">
            <v>495.99233792077979</v>
          </cell>
          <cell r="DZ153">
            <v>236.11918414795932</v>
          </cell>
        </row>
        <row r="154">
          <cell r="AB154">
            <v>744992.43461224844</v>
          </cell>
          <cell r="AK154">
            <v>178430.34333550461</v>
          </cell>
          <cell r="BF154">
            <v>57718.018756859739</v>
          </cell>
          <cell r="BI154">
            <v>116483.8022303373</v>
          </cell>
          <cell r="BP154">
            <v>32451.050471942515</v>
          </cell>
          <cell r="CB154">
            <v>0</v>
          </cell>
          <cell r="CI154">
            <v>0</v>
          </cell>
          <cell r="CJ154">
            <v>0</v>
          </cell>
          <cell r="CR154">
            <v>912.04787007380651</v>
          </cell>
          <cell r="CS154">
            <v>855.24453479705653</v>
          </cell>
          <cell r="DZ154">
            <v>567.69080444083841</v>
          </cell>
        </row>
        <row r="155">
          <cell r="AB155">
            <v>1631475.029646042</v>
          </cell>
          <cell r="AK155">
            <v>509392.239187125</v>
          </cell>
          <cell r="BF155">
            <v>18857.020180332533</v>
          </cell>
          <cell r="BI155">
            <v>408522.62263501325</v>
          </cell>
          <cell r="BP155">
            <v>103783.45443965691</v>
          </cell>
          <cell r="CB155">
            <v>0</v>
          </cell>
          <cell r="CI155">
            <v>0</v>
          </cell>
          <cell r="CJ155">
            <v>0</v>
          </cell>
          <cell r="CR155">
            <v>1221.7785866796362</v>
          </cell>
          <cell r="CS155">
            <v>1138.0635432540889</v>
          </cell>
          <cell r="DZ155">
            <v>1380.5436554012601</v>
          </cell>
        </row>
        <row r="156">
          <cell r="AB156">
            <v>0</v>
          </cell>
          <cell r="AK156">
            <v>0</v>
          </cell>
          <cell r="BF156">
            <v>0</v>
          </cell>
          <cell r="BI156">
            <v>0</v>
          </cell>
          <cell r="BP156">
            <v>0</v>
          </cell>
          <cell r="CB156">
            <v>0</v>
          </cell>
          <cell r="CI156">
            <v>0</v>
          </cell>
          <cell r="CJ156">
            <v>0</v>
          </cell>
          <cell r="CR156">
            <v>0</v>
          </cell>
          <cell r="CS156">
            <v>0</v>
          </cell>
          <cell r="DZ156">
            <v>0</v>
          </cell>
        </row>
        <row r="157">
          <cell r="AB157">
            <v>423856.95129237039</v>
          </cell>
          <cell r="AK157">
            <v>90175.053306276604</v>
          </cell>
          <cell r="BF157">
            <v>26797.524986084427</v>
          </cell>
          <cell r="BI157">
            <v>25023.358096376985</v>
          </cell>
          <cell r="BP157">
            <v>17234.438501647553</v>
          </cell>
          <cell r="CB157">
            <v>58509.155732797808</v>
          </cell>
          <cell r="CI157">
            <v>0</v>
          </cell>
          <cell r="CJ157">
            <v>0</v>
          </cell>
          <cell r="CR157">
            <v>588.97117845385685</v>
          </cell>
          <cell r="CS157">
            <v>552.95276895794291</v>
          </cell>
          <cell r="DZ157">
            <v>473.24313078165466</v>
          </cell>
        </row>
        <row r="158">
          <cell r="AB158">
            <v>293903.25361524953</v>
          </cell>
          <cell r="AK158">
            <v>34491.437756277141</v>
          </cell>
          <cell r="BF158">
            <v>47563.93554510393</v>
          </cell>
          <cell r="BI158">
            <v>174620.78175648206</v>
          </cell>
          <cell r="BP158">
            <v>14993.369371662757</v>
          </cell>
          <cell r="CB158">
            <v>56698.194601419615</v>
          </cell>
          <cell r="CI158">
            <v>0</v>
          </cell>
          <cell r="CJ158">
            <v>0</v>
          </cell>
          <cell r="CR158">
            <v>461.84916870674562</v>
          </cell>
          <cell r="CS158">
            <v>435.0972442058395</v>
          </cell>
          <cell r="DZ158">
            <v>534.53364241155043</v>
          </cell>
        </row>
        <row r="159">
          <cell r="AB159">
            <v>435384.85126012372</v>
          </cell>
          <cell r="AK159">
            <v>241666.32411491632</v>
          </cell>
          <cell r="BF159">
            <v>622132.08059516933</v>
          </cell>
          <cell r="BI159">
            <v>0</v>
          </cell>
          <cell r="BP159">
            <v>0</v>
          </cell>
          <cell r="CB159">
            <v>0</v>
          </cell>
          <cell r="CI159">
            <v>0</v>
          </cell>
          <cell r="CJ159">
            <v>0</v>
          </cell>
          <cell r="CR159">
            <v>0</v>
          </cell>
          <cell r="CS159">
            <v>0</v>
          </cell>
          <cell r="DZ159">
            <v>0</v>
          </cell>
        </row>
        <row r="160">
          <cell r="AB160">
            <v>116080.92265891301</v>
          </cell>
          <cell r="AK160">
            <v>70493.090248526074</v>
          </cell>
          <cell r="BF160">
            <v>66528.830858054862</v>
          </cell>
          <cell r="BI160">
            <v>0</v>
          </cell>
          <cell r="BP160">
            <v>0</v>
          </cell>
          <cell r="CB160">
            <v>0</v>
          </cell>
          <cell r="CI160">
            <v>0</v>
          </cell>
          <cell r="CJ160">
            <v>0</v>
          </cell>
          <cell r="CR160">
            <v>0</v>
          </cell>
          <cell r="CS160">
            <v>0</v>
          </cell>
          <cell r="DZ160">
            <v>0</v>
          </cell>
        </row>
        <row r="161">
          <cell r="AB161">
            <v>124415.3720987727</v>
          </cell>
          <cell r="AK161">
            <v>27145.211698289673</v>
          </cell>
          <cell r="BF161">
            <v>16011.20133110652</v>
          </cell>
          <cell r="BI161">
            <v>4205.1967905134798</v>
          </cell>
          <cell r="BP161">
            <v>1257.1641883987425</v>
          </cell>
          <cell r="CB161">
            <v>75639.255487566785</v>
          </cell>
          <cell r="CI161">
            <v>0</v>
          </cell>
          <cell r="CJ161">
            <v>0</v>
          </cell>
          <cell r="CR161">
            <v>150.42802212379715</v>
          </cell>
          <cell r="CS161">
            <v>149.12182770606987</v>
          </cell>
          <cell r="DZ161">
            <v>132.42769562000444</v>
          </cell>
        </row>
        <row r="162">
          <cell r="AB162">
            <v>82565.14531448709</v>
          </cell>
          <cell r="AK162">
            <v>18384.820147457922</v>
          </cell>
          <cell r="BF162">
            <v>698.80422824562254</v>
          </cell>
          <cell r="BI162">
            <v>93504.20360585516</v>
          </cell>
          <cell r="BP162">
            <v>7065.4904812979057</v>
          </cell>
          <cell r="CB162">
            <v>36971.748658222008</v>
          </cell>
          <cell r="CI162">
            <v>0</v>
          </cell>
          <cell r="CJ162">
            <v>0</v>
          </cell>
          <cell r="CR162">
            <v>731.56590474424911</v>
          </cell>
          <cell r="CS162">
            <v>730.52263907656072</v>
          </cell>
          <cell r="DZ162">
            <v>156.74294777481555</v>
          </cell>
        </row>
        <row r="163">
          <cell r="AB163">
            <v>183746.51177164612</v>
          </cell>
          <cell r="AK163">
            <v>30000.891624751315</v>
          </cell>
          <cell r="BF163">
            <v>29510.822375209085</v>
          </cell>
          <cell r="BI163">
            <v>61273.006872905484</v>
          </cell>
          <cell r="BP163">
            <v>5536.0895592519755</v>
          </cell>
          <cell r="CB163">
            <v>78550.633202954312</v>
          </cell>
          <cell r="CI163">
            <v>0</v>
          </cell>
          <cell r="CJ163">
            <v>0</v>
          </cell>
          <cell r="CR163">
            <v>434.04269832139681</v>
          </cell>
          <cell r="CS163">
            <v>410.32179787828699</v>
          </cell>
          <cell r="DZ163">
            <v>209.99535951882339</v>
          </cell>
        </row>
        <row r="164">
          <cell r="AB164">
            <v>3193219.3974351985</v>
          </cell>
          <cell r="AK164">
            <v>689473.29788179009</v>
          </cell>
          <cell r="BF164">
            <v>140618.21404392913</v>
          </cell>
          <cell r="BI164">
            <v>300982.1436476346</v>
          </cell>
          <cell r="BP164">
            <v>130053.40174418685</v>
          </cell>
          <cell r="CB164">
            <v>0</v>
          </cell>
          <cell r="CI164">
            <v>0</v>
          </cell>
          <cell r="CJ164">
            <v>0</v>
          </cell>
          <cell r="CR164">
            <v>869.70185021223381</v>
          </cell>
          <cell r="CS164">
            <v>815.98441054819227</v>
          </cell>
          <cell r="DZ164">
            <v>2507.8871643970488</v>
          </cell>
        </row>
        <row r="165">
          <cell r="AB165">
            <v>316338.62042705523</v>
          </cell>
          <cell r="AK165">
            <v>96150.044866792421</v>
          </cell>
          <cell r="BF165">
            <v>98782.673397565071</v>
          </cell>
          <cell r="BI165">
            <v>54986.437570384966</v>
          </cell>
          <cell r="BP165">
            <v>8600.6038375313074</v>
          </cell>
          <cell r="CB165">
            <v>21968.105613746855</v>
          </cell>
          <cell r="CI165">
            <v>0</v>
          </cell>
          <cell r="CJ165">
            <v>0</v>
          </cell>
          <cell r="CR165">
            <v>306.69861438815269</v>
          </cell>
          <cell r="CS165">
            <v>288.8591711149349</v>
          </cell>
          <cell r="DZ165">
            <v>454.15264355267072</v>
          </cell>
        </row>
        <row r="166">
          <cell r="AB166">
            <v>123753.53245793426</v>
          </cell>
          <cell r="AK166">
            <v>16123.885952593359</v>
          </cell>
          <cell r="BF166">
            <v>60772.084787547225</v>
          </cell>
          <cell r="BI166">
            <v>54553.411868886848</v>
          </cell>
          <cell r="BP166">
            <v>5042.7557424222396</v>
          </cell>
          <cell r="CB166">
            <v>39455.427350348502</v>
          </cell>
          <cell r="CI166">
            <v>0</v>
          </cell>
          <cell r="CJ166">
            <v>0</v>
          </cell>
          <cell r="CR166">
            <v>426.51611433456458</v>
          </cell>
          <cell r="CS166">
            <v>401.85886612940135</v>
          </cell>
          <cell r="DZ166">
            <v>192.91439726131145</v>
          </cell>
        </row>
        <row r="167">
          <cell r="AB167">
            <v>4311403.7720599771</v>
          </cell>
          <cell r="AK167">
            <v>947737.15858421137</v>
          </cell>
          <cell r="BF167">
            <v>365712.22502209543</v>
          </cell>
          <cell r="BI167">
            <v>810279.73335280805</v>
          </cell>
          <cell r="BP167">
            <v>182621.7095097914</v>
          </cell>
          <cell r="CB167">
            <v>0</v>
          </cell>
          <cell r="CI167">
            <v>0</v>
          </cell>
          <cell r="CJ167">
            <v>0</v>
          </cell>
          <cell r="CR167">
            <v>1048.7067672803041</v>
          </cell>
          <cell r="CS167">
            <v>953.13909556998635</v>
          </cell>
          <cell r="DZ167">
            <v>2741.9968235735364</v>
          </cell>
        </row>
        <row r="168">
          <cell r="AB168">
            <v>296016.4480551242</v>
          </cell>
          <cell r="AK168">
            <v>33086.326887162941</v>
          </cell>
          <cell r="BF168">
            <v>30510.642767109839</v>
          </cell>
          <cell r="BI168">
            <v>153165.68931879831</v>
          </cell>
          <cell r="BP168">
            <v>19722.411974656316</v>
          </cell>
          <cell r="CB168">
            <v>36391.295679542032</v>
          </cell>
          <cell r="CI168">
            <v>0</v>
          </cell>
          <cell r="CJ168">
            <v>0</v>
          </cell>
          <cell r="CR168">
            <v>687.45600588777734</v>
          </cell>
          <cell r="CS168">
            <v>646.32279912607191</v>
          </cell>
          <cell r="DZ168">
            <v>468.21931835297465</v>
          </cell>
        </row>
        <row r="169">
          <cell r="AB169">
            <v>560807.95703317923</v>
          </cell>
          <cell r="AK169">
            <v>100424.51302843116</v>
          </cell>
          <cell r="BF169">
            <v>26144.72948186233</v>
          </cell>
          <cell r="BI169">
            <v>239027.23324321222</v>
          </cell>
          <cell r="BP169">
            <v>45026.46761935384</v>
          </cell>
          <cell r="CB169">
            <v>0</v>
          </cell>
          <cell r="CI169">
            <v>0</v>
          </cell>
          <cell r="CJ169">
            <v>0</v>
          </cell>
          <cell r="CR169">
            <v>1387.5317728228617</v>
          </cell>
          <cell r="CS169">
            <v>1191.4799708612509</v>
          </cell>
          <cell r="DZ169">
            <v>596.82891652718229</v>
          </cell>
        </row>
        <row r="170">
          <cell r="AB170">
            <v>764533.09525087534</v>
          </cell>
          <cell r="AK170">
            <v>184784.77794593593</v>
          </cell>
          <cell r="BF170">
            <v>50346.121058648961</v>
          </cell>
          <cell r="BI170">
            <v>268712.53456337441</v>
          </cell>
          <cell r="BP170">
            <v>38186.30208006726</v>
          </cell>
          <cell r="CB170">
            <v>160429.11561774695</v>
          </cell>
          <cell r="CI170">
            <v>0</v>
          </cell>
          <cell r="CJ170">
            <v>0</v>
          </cell>
          <cell r="CR170">
            <v>898.71118858548812</v>
          </cell>
          <cell r="CS170">
            <v>845.6581200232755</v>
          </cell>
          <cell r="DZ170">
            <v>689.26706521489405</v>
          </cell>
        </row>
        <row r="171">
          <cell r="AB171">
            <v>354146.93842523929</v>
          </cell>
          <cell r="AK171">
            <v>82037.04002317258</v>
          </cell>
          <cell r="BF171">
            <v>109511.49636583278</v>
          </cell>
          <cell r="BI171">
            <v>13699.731631981802</v>
          </cell>
          <cell r="BP171">
            <v>16403.108487605445</v>
          </cell>
          <cell r="CB171">
            <v>0</v>
          </cell>
          <cell r="CI171">
            <v>0</v>
          </cell>
          <cell r="CJ171">
            <v>0</v>
          </cell>
          <cell r="CR171">
            <v>564.64556213908725</v>
          </cell>
          <cell r="CS171">
            <v>555.23558208563588</v>
          </cell>
          <cell r="DZ171">
            <v>443.10025620957475</v>
          </cell>
        </row>
        <row r="172">
          <cell r="AB172">
            <v>105471.40853267362</v>
          </cell>
          <cell r="AK172">
            <v>44906.168885579486</v>
          </cell>
          <cell r="BF172">
            <v>54686.664900284683</v>
          </cell>
          <cell r="BI172">
            <v>4276.8473269449469</v>
          </cell>
          <cell r="BP172">
            <v>350.71059912262922</v>
          </cell>
          <cell r="CB172">
            <v>85436.794229675026</v>
          </cell>
          <cell r="CI172">
            <v>0</v>
          </cell>
          <cell r="CJ172">
            <v>0</v>
          </cell>
          <cell r="CR172">
            <v>36.45933135615828</v>
          </cell>
          <cell r="CS172">
            <v>37.807129289564557</v>
          </cell>
          <cell r="DZ172">
            <v>145.69056043171958</v>
          </cell>
        </row>
        <row r="173">
          <cell r="AB173">
            <v>271259.89124895353</v>
          </cell>
          <cell r="AK173">
            <v>44051.441288745111</v>
          </cell>
          <cell r="BF173">
            <v>23080.295866057848</v>
          </cell>
          <cell r="BI173">
            <v>156313.70690018407</v>
          </cell>
          <cell r="BP173">
            <v>19231.103153558626</v>
          </cell>
          <cell r="CB173">
            <v>0</v>
          </cell>
          <cell r="CI173">
            <v>0</v>
          </cell>
          <cell r="CJ173">
            <v>0</v>
          </cell>
          <cell r="CR173">
            <v>1624.4493435722329</v>
          </cell>
          <cell r="CS173">
            <v>1273.3416322342771</v>
          </cell>
          <cell r="DZ173">
            <v>226.47346428489377</v>
          </cell>
        </row>
        <row r="174">
          <cell r="AB174">
            <v>933339.81868854165</v>
          </cell>
          <cell r="AK174">
            <v>265273.27298596845</v>
          </cell>
          <cell r="BF174">
            <v>92158.986250646791</v>
          </cell>
          <cell r="BI174">
            <v>236433.90608708162</v>
          </cell>
          <cell r="BP174">
            <v>43912.430684695792</v>
          </cell>
          <cell r="CB174">
            <v>0</v>
          </cell>
          <cell r="CI174">
            <v>0</v>
          </cell>
          <cell r="CJ174">
            <v>0</v>
          </cell>
          <cell r="CR174">
            <v>752.89329036358663</v>
          </cell>
          <cell r="CS174">
            <v>708.67850893749301</v>
          </cell>
          <cell r="DZ174">
            <v>955.5291239349333</v>
          </cell>
        </row>
        <row r="175">
          <cell r="AB175">
            <v>2337970.6208296805</v>
          </cell>
          <cell r="AK175">
            <v>479027.40300954564</v>
          </cell>
          <cell r="BF175">
            <v>53264.759825362853</v>
          </cell>
          <cell r="BI175">
            <v>764028.13993015199</v>
          </cell>
          <cell r="BP175">
            <v>115823.77839434153</v>
          </cell>
          <cell r="CB175">
            <v>0</v>
          </cell>
          <cell r="CI175">
            <v>0</v>
          </cell>
          <cell r="CJ175">
            <v>0</v>
          </cell>
          <cell r="CR175">
            <v>1235.7314969365243</v>
          </cell>
          <cell r="CS175">
            <v>1145.6581358345545</v>
          </cell>
          <cell r="DZ175">
            <v>1546.3294655476996</v>
          </cell>
        </row>
        <row r="176">
          <cell r="AB176">
            <v>2244376.6614047</v>
          </cell>
          <cell r="AK176">
            <v>362476.88908720668</v>
          </cell>
          <cell r="BF176">
            <v>198299.9335191104</v>
          </cell>
          <cell r="BI176">
            <v>454261.70687950513</v>
          </cell>
          <cell r="BP176">
            <v>86652.295701379146</v>
          </cell>
          <cell r="CB176">
            <v>218893.8733780114</v>
          </cell>
          <cell r="CI176">
            <v>0</v>
          </cell>
          <cell r="CJ176">
            <v>0</v>
          </cell>
          <cell r="CR176">
            <v>643.351890742205</v>
          </cell>
          <cell r="CS176">
            <v>606.00099206327491</v>
          </cell>
          <cell r="DZ176">
            <v>2210.4774686191936</v>
          </cell>
        </row>
        <row r="177">
          <cell r="AB177">
            <v>463225.81052896602</v>
          </cell>
          <cell r="AK177">
            <v>74762.100343552724</v>
          </cell>
          <cell r="BF177">
            <v>62238.292198701347</v>
          </cell>
          <cell r="BI177">
            <v>273240.10175811726</v>
          </cell>
          <cell r="BP177">
            <v>22988.074043641882</v>
          </cell>
          <cell r="CB177">
            <v>141018.58536672709</v>
          </cell>
          <cell r="CI177">
            <v>0</v>
          </cell>
          <cell r="CJ177">
            <v>0</v>
          </cell>
          <cell r="CR177">
            <v>966.76164316261929</v>
          </cell>
          <cell r="CS177">
            <v>908.18870846896141</v>
          </cell>
          <cell r="DZ177">
            <v>389.44593947127254</v>
          </cell>
        </row>
        <row r="178">
          <cell r="AB178">
            <v>4057535.3354439326</v>
          </cell>
          <cell r="AK178">
            <v>748385.17928443593</v>
          </cell>
          <cell r="BF178">
            <v>213288.71654519055</v>
          </cell>
          <cell r="BI178">
            <v>674343.2119737498</v>
          </cell>
          <cell r="BP178">
            <v>182963.93093456305</v>
          </cell>
          <cell r="CB178">
            <v>0</v>
          </cell>
          <cell r="CI178">
            <v>0</v>
          </cell>
          <cell r="CJ178">
            <v>0</v>
          </cell>
          <cell r="CR178">
            <v>901.97758602702049</v>
          </cell>
          <cell r="CS178">
            <v>843.41963679343303</v>
          </cell>
          <cell r="DZ178">
            <v>3326.7685902718863</v>
          </cell>
        </row>
        <row r="179">
          <cell r="AB179">
            <v>1651946.3990605013</v>
          </cell>
          <cell r="AK179">
            <v>440241.89852389437</v>
          </cell>
          <cell r="BF179">
            <v>665973.48756691255</v>
          </cell>
          <cell r="BI179">
            <v>755659.63407673815</v>
          </cell>
          <cell r="BP179">
            <v>56096.258424116328</v>
          </cell>
          <cell r="CB179">
            <v>0</v>
          </cell>
          <cell r="CI179">
            <v>0</v>
          </cell>
          <cell r="CJ179">
            <v>0</v>
          </cell>
          <cell r="CR179">
            <v>1462.3329145864777</v>
          </cell>
          <cell r="CS179">
            <v>1332.5572980630398</v>
          </cell>
          <cell r="DZ179">
            <v>639.43084592238858</v>
          </cell>
        </row>
        <row r="180">
          <cell r="AB180">
            <v>3078434.8872340675</v>
          </cell>
          <cell r="AK180">
            <v>541949.37068633595</v>
          </cell>
          <cell r="BF180">
            <v>78963.74565762635</v>
          </cell>
          <cell r="BI180">
            <v>541866.08510992723</v>
          </cell>
          <cell r="BP180">
            <v>142485.36585817937</v>
          </cell>
          <cell r="CB180">
            <v>0</v>
          </cell>
          <cell r="CI180">
            <v>0</v>
          </cell>
          <cell r="CJ180">
            <v>0</v>
          </cell>
          <cell r="CR180">
            <v>937.44683247358125</v>
          </cell>
          <cell r="CS180">
            <v>871.9729442519241</v>
          </cell>
          <cell r="DZ180">
            <v>2442.577602824209</v>
          </cell>
        </row>
        <row r="181">
          <cell r="AB181">
            <v>1193812.4677109355</v>
          </cell>
          <cell r="AK181">
            <v>179341.73275757424</v>
          </cell>
          <cell r="BF181">
            <v>156336.23024080403</v>
          </cell>
          <cell r="BI181">
            <v>164781.79129118414</v>
          </cell>
          <cell r="BP181">
            <v>49530.768604092067</v>
          </cell>
          <cell r="CB181">
            <v>21995.475239059422</v>
          </cell>
          <cell r="CI181">
            <v>0</v>
          </cell>
          <cell r="CJ181">
            <v>0</v>
          </cell>
          <cell r="CR181">
            <v>690.56120308668676</v>
          </cell>
          <cell r="CS181">
            <v>651.04122970522803</v>
          </cell>
          <cell r="DZ181">
            <v>1178.5863957683246</v>
          </cell>
        </row>
        <row r="182">
          <cell r="AB182">
            <v>781546.71182304004</v>
          </cell>
          <cell r="AK182">
            <v>73950.6269750059</v>
          </cell>
          <cell r="BF182">
            <v>100847.3587262217</v>
          </cell>
          <cell r="BI182">
            <v>255878.40753345107</v>
          </cell>
          <cell r="BP182">
            <v>37911.620433631513</v>
          </cell>
          <cell r="CB182">
            <v>17371.988968433696</v>
          </cell>
          <cell r="CI182">
            <v>0</v>
          </cell>
          <cell r="CJ182">
            <v>0</v>
          </cell>
          <cell r="CR182">
            <v>670.02726481135005</v>
          </cell>
          <cell r="CS182">
            <v>631.09060116775549</v>
          </cell>
          <cell r="DZ182">
            <v>932.41958676300533</v>
          </cell>
        </row>
        <row r="183">
          <cell r="AB183">
            <v>261531.21755988669</v>
          </cell>
          <cell r="AK183">
            <v>42485.935952959691</v>
          </cell>
          <cell r="BF183">
            <v>37133.662727081675</v>
          </cell>
          <cell r="BI183">
            <v>74588.147771822216</v>
          </cell>
          <cell r="BP183">
            <v>8413.2984261074162</v>
          </cell>
          <cell r="CB183">
            <v>126646.29318096407</v>
          </cell>
          <cell r="CI183">
            <v>0</v>
          </cell>
          <cell r="CJ183">
            <v>0</v>
          </cell>
          <cell r="CR183">
            <v>447.29703111088276</v>
          </cell>
          <cell r="CS183">
            <v>423.0941998695078</v>
          </cell>
          <cell r="DZ183">
            <v>307.45732063521513</v>
          </cell>
        </row>
        <row r="184">
          <cell r="AB184">
            <v>272191.60614924628</v>
          </cell>
          <cell r="AK184">
            <v>17679.610442144134</v>
          </cell>
          <cell r="BF184">
            <v>38715.963169905481</v>
          </cell>
          <cell r="BI184">
            <v>223649.12755186707</v>
          </cell>
          <cell r="BP184">
            <v>12575.3703551503</v>
          </cell>
          <cell r="CB184">
            <v>151295.39671577315</v>
          </cell>
          <cell r="CI184">
            <v>0</v>
          </cell>
          <cell r="CJ184">
            <v>0</v>
          </cell>
          <cell r="CR184">
            <v>569.00531768266148</v>
          </cell>
          <cell r="CS184">
            <v>543.19658942919364</v>
          </cell>
          <cell r="DZ184">
            <v>363.72401983643095</v>
          </cell>
        </row>
        <row r="185">
          <cell r="AB185">
            <v>7006825.886272721</v>
          </cell>
          <cell r="AK185">
            <v>1440484.2453891302</v>
          </cell>
          <cell r="BF185">
            <v>141231.95044456865</v>
          </cell>
          <cell r="BI185">
            <v>1464075.9058192803</v>
          </cell>
          <cell r="BP185">
            <v>353564.47043244605</v>
          </cell>
          <cell r="CB185">
            <v>110326.02948879637</v>
          </cell>
          <cell r="CI185">
            <v>0</v>
          </cell>
          <cell r="CJ185">
            <v>0</v>
          </cell>
          <cell r="CR185">
            <v>1123.4808076616957</v>
          </cell>
          <cell r="CS185">
            <v>1057.4388123650881</v>
          </cell>
          <cell r="DZ185">
            <v>5137.3505895681537</v>
          </cell>
        </row>
        <row r="186">
          <cell r="AB186">
            <v>288303.75654397107</v>
          </cell>
          <cell r="AK186">
            <v>45449.931872818255</v>
          </cell>
          <cell r="BF186">
            <v>23958.331304383551</v>
          </cell>
          <cell r="BI186">
            <v>289298.03942425566</v>
          </cell>
          <cell r="BP186">
            <v>18302.958988572576</v>
          </cell>
          <cell r="CB186">
            <v>160179.40103471695</v>
          </cell>
          <cell r="CI186">
            <v>0</v>
          </cell>
          <cell r="CJ186">
            <v>0</v>
          </cell>
          <cell r="CR186">
            <v>323.87320562206338</v>
          </cell>
          <cell r="CS186">
            <v>724.63682286591165</v>
          </cell>
          <cell r="DZ186">
            <v>440.08596875236674</v>
          </cell>
        </row>
        <row r="187">
          <cell r="AB187">
            <v>291033.36009385093</v>
          </cell>
          <cell r="AK187">
            <v>55943.474722232357</v>
          </cell>
          <cell r="BF187">
            <v>86920.796354799895</v>
          </cell>
          <cell r="BI187">
            <v>227971.63704367506</v>
          </cell>
          <cell r="BP187">
            <v>19597.67579574541</v>
          </cell>
          <cell r="CB187">
            <v>0</v>
          </cell>
          <cell r="CI187">
            <v>0</v>
          </cell>
          <cell r="CJ187">
            <v>0</v>
          </cell>
          <cell r="CR187">
            <v>1487.366292515328</v>
          </cell>
          <cell r="CS187">
            <v>1411.8301804599737</v>
          </cell>
          <cell r="DZ187">
            <v>237.32489913084251</v>
          </cell>
        </row>
        <row r="188">
          <cell r="AB188">
            <v>333630.48830322584</v>
          </cell>
          <cell r="AK188">
            <v>50428.673128556336</v>
          </cell>
          <cell r="BF188">
            <v>4087.7283801680755</v>
          </cell>
          <cell r="BI188">
            <v>146592.61826063789</v>
          </cell>
          <cell r="BP188">
            <v>11279.016681610156</v>
          </cell>
          <cell r="CB188">
            <v>161882.38716314817</v>
          </cell>
          <cell r="CI188">
            <v>0</v>
          </cell>
          <cell r="CJ188">
            <v>0</v>
          </cell>
          <cell r="CR188">
            <v>672.04912712631858</v>
          </cell>
          <cell r="CS188">
            <v>709.04467465617029</v>
          </cell>
          <cell r="DZ188">
            <v>272.29063363445522</v>
          </cell>
        </row>
        <row r="189">
          <cell r="AB189">
            <v>358207.57936036284</v>
          </cell>
          <cell r="AK189">
            <v>73115.320852154109</v>
          </cell>
          <cell r="BF189">
            <v>49771.157300290506</v>
          </cell>
          <cell r="BI189">
            <v>216436.36078098652</v>
          </cell>
          <cell r="BP189">
            <v>13522.610004554817</v>
          </cell>
          <cell r="CB189">
            <v>153209.51151165238</v>
          </cell>
          <cell r="CI189">
            <v>0</v>
          </cell>
          <cell r="CJ189">
            <v>0</v>
          </cell>
          <cell r="CR189">
            <v>332.15804510399158</v>
          </cell>
          <cell r="CS189">
            <v>608.57105110096552</v>
          </cell>
          <cell r="DZ189">
            <v>379.80021960820693</v>
          </cell>
        </row>
        <row r="190">
          <cell r="AB190">
            <v>399949.8733641021</v>
          </cell>
          <cell r="AK190">
            <v>211523.64303406508</v>
          </cell>
          <cell r="BF190">
            <v>85259.291660278715</v>
          </cell>
          <cell r="BI190">
            <v>139001.16102409971</v>
          </cell>
          <cell r="BP190">
            <v>28045.820351301631</v>
          </cell>
          <cell r="CB190">
            <v>0</v>
          </cell>
          <cell r="CI190">
            <v>0</v>
          </cell>
          <cell r="CJ190">
            <v>0</v>
          </cell>
          <cell r="CR190">
            <v>1298.7200340876939</v>
          </cell>
          <cell r="CS190">
            <v>1198.5788561612692</v>
          </cell>
          <cell r="DZ190">
            <v>346.64305757891901</v>
          </cell>
        </row>
        <row r="191">
          <cell r="AB191">
            <v>325019.7550506643</v>
          </cell>
          <cell r="AK191">
            <v>60955.898830126484</v>
          </cell>
          <cell r="BF191">
            <v>36082.302621977578</v>
          </cell>
          <cell r="BI191">
            <v>131024.48427483169</v>
          </cell>
          <cell r="BP191">
            <v>18034.722604825973</v>
          </cell>
          <cell r="CB191">
            <v>24912.811849537655</v>
          </cell>
          <cell r="CI191">
            <v>0</v>
          </cell>
          <cell r="CJ191">
            <v>0</v>
          </cell>
          <cell r="CR191">
            <v>805.38331517507902</v>
          </cell>
          <cell r="CS191">
            <v>757.7670039760809</v>
          </cell>
          <cell r="DZ191">
            <v>365.73354480790294</v>
          </cell>
        </row>
        <row r="192">
          <cell r="AB192">
            <v>2786753.6055178852</v>
          </cell>
          <cell r="AK192">
            <v>499264.04458956694</v>
          </cell>
          <cell r="BF192">
            <v>344006.32552289678</v>
          </cell>
          <cell r="BI192">
            <v>745533.12152763619</v>
          </cell>
          <cell r="BP192">
            <v>133048.28646771889</v>
          </cell>
          <cell r="CB192">
            <v>0</v>
          </cell>
          <cell r="CI192">
            <v>0</v>
          </cell>
          <cell r="CJ192">
            <v>0</v>
          </cell>
          <cell r="CR192">
            <v>962.9846356056305</v>
          </cell>
          <cell r="CS192">
            <v>896.87197073783511</v>
          </cell>
          <cell r="DZ192">
            <v>2231.5774808196497</v>
          </cell>
        </row>
        <row r="193">
          <cell r="AB193">
            <v>478619.24141666677</v>
          </cell>
          <cell r="AK193">
            <v>95195.6225994665</v>
          </cell>
          <cell r="BF193">
            <v>60825.120116453079</v>
          </cell>
          <cell r="BI193">
            <v>67288.382878996374</v>
          </cell>
          <cell r="BP193">
            <v>22506.266967795516</v>
          </cell>
          <cell r="CB193">
            <v>0</v>
          </cell>
          <cell r="CI193">
            <v>0</v>
          </cell>
          <cell r="CJ193">
            <v>0</v>
          </cell>
          <cell r="CR193">
            <v>637.71199917358638</v>
          </cell>
          <cell r="CS193">
            <v>606.77251645990953</v>
          </cell>
          <cell r="DZ193">
            <v>565.68127946936636</v>
          </cell>
        </row>
        <row r="194">
          <cell r="AB194">
            <v>168863.52545653749</v>
          </cell>
          <cell r="AK194">
            <v>42095.951848866433</v>
          </cell>
          <cell r="BF194">
            <v>32880.975755039181</v>
          </cell>
          <cell r="BI194">
            <v>22378.577185427428</v>
          </cell>
          <cell r="BP194">
            <v>6343.5749962967266</v>
          </cell>
          <cell r="CB194">
            <v>0</v>
          </cell>
          <cell r="CI194">
            <v>0</v>
          </cell>
          <cell r="CJ194">
            <v>0</v>
          </cell>
          <cell r="CR194">
            <v>859.72420308648418</v>
          </cell>
          <cell r="CS194">
            <v>561.55698919169981</v>
          </cell>
          <cell r="DZ194">
            <v>132.62864811715161</v>
          </cell>
        </row>
        <row r="195">
          <cell r="AB195">
            <v>4505717.401133378</v>
          </cell>
          <cell r="AK195">
            <v>729473.31878578721</v>
          </cell>
          <cell r="BF195">
            <v>393261.98129811365</v>
          </cell>
          <cell r="BI195">
            <v>502511.88076949789</v>
          </cell>
          <cell r="BP195">
            <v>196335.32617772836</v>
          </cell>
          <cell r="CB195">
            <v>171977.73298990633</v>
          </cell>
          <cell r="CI195">
            <v>0</v>
          </cell>
          <cell r="CJ195">
            <v>0</v>
          </cell>
          <cell r="CR195">
            <v>809.00071614743274</v>
          </cell>
          <cell r="CS195">
            <v>765.04481960225087</v>
          </cell>
          <cell r="DZ195">
            <v>3977.8546810288126</v>
          </cell>
        </row>
        <row r="196">
          <cell r="AB196">
            <v>1798990.3319700595</v>
          </cell>
          <cell r="AK196">
            <v>182673.6036231294</v>
          </cell>
          <cell r="BF196">
            <v>156362.53436521304</v>
          </cell>
          <cell r="BI196">
            <v>389635.40771111858</v>
          </cell>
          <cell r="BP196">
            <v>95811.176869310322</v>
          </cell>
          <cell r="CB196">
            <v>0</v>
          </cell>
          <cell r="CI196">
            <v>0</v>
          </cell>
          <cell r="CJ196">
            <v>0</v>
          </cell>
          <cell r="CR196">
            <v>700.78008631194291</v>
          </cell>
          <cell r="CS196">
            <v>666.71075625050264</v>
          </cell>
          <cell r="DZ196">
            <v>2213.4917560764015</v>
          </cell>
        </row>
        <row r="197">
          <cell r="AB197">
            <v>899528.57540392841</v>
          </cell>
          <cell r="AK197">
            <v>248181.61830604688</v>
          </cell>
          <cell r="BF197">
            <v>157993.54921419334</v>
          </cell>
          <cell r="BI197">
            <v>114339.35694482979</v>
          </cell>
          <cell r="BP197">
            <v>37836.50392864371</v>
          </cell>
          <cell r="CB197">
            <v>0</v>
          </cell>
          <cell r="CI197">
            <v>0</v>
          </cell>
          <cell r="CJ197">
            <v>0</v>
          </cell>
          <cell r="CR197">
            <v>544.8518994044374</v>
          </cell>
          <cell r="CS197">
            <v>521.23407480414573</v>
          </cell>
          <cell r="DZ197">
            <v>1125.3339840243168</v>
          </cell>
        </row>
        <row r="198">
          <cell r="AB198">
            <v>2222031.2017464405</v>
          </cell>
          <cell r="AK198">
            <v>258798.05546514597</v>
          </cell>
          <cell r="BF198">
            <v>101545.2695757413</v>
          </cell>
          <cell r="BI198">
            <v>536761.51901117072</v>
          </cell>
          <cell r="BP198">
            <v>85992.874567454754</v>
          </cell>
          <cell r="CB198">
            <v>333492.62590052187</v>
          </cell>
          <cell r="CI198">
            <v>0</v>
          </cell>
          <cell r="CJ198">
            <v>0</v>
          </cell>
          <cell r="CR198">
            <v>676.3211410218629</v>
          </cell>
          <cell r="CS198">
            <v>637.93388785415198</v>
          </cell>
          <cell r="DZ198">
            <v>2101.9631201597058</v>
          </cell>
        </row>
        <row r="199">
          <cell r="AB199">
            <v>28626048.311053317</v>
          </cell>
          <cell r="AK199">
            <v>6571964.4834894761</v>
          </cell>
          <cell r="BF199">
            <v>549839.20070245105</v>
          </cell>
          <cell r="BI199">
            <v>2207575.1524166707</v>
          </cell>
          <cell r="BP199">
            <v>1199373.1965731909</v>
          </cell>
          <cell r="CB199">
            <v>0</v>
          </cell>
          <cell r="CI199">
            <v>0</v>
          </cell>
          <cell r="CJ199">
            <v>0</v>
          </cell>
          <cell r="CR199">
            <v>1069.5413185694401</v>
          </cell>
          <cell r="CS199">
            <v>992.66539795277822</v>
          </cell>
          <cell r="DZ199">
            <v>17874.724621243389</v>
          </cell>
        </row>
        <row r="200">
          <cell r="AB200">
            <v>286172.93098167662</v>
          </cell>
          <cell r="AK200">
            <v>58256.93424037451</v>
          </cell>
          <cell r="BF200">
            <v>15613.552833531767</v>
          </cell>
          <cell r="BI200">
            <v>72693.514206498003</v>
          </cell>
          <cell r="BP200">
            <v>17117.933250291699</v>
          </cell>
          <cell r="CB200">
            <v>0</v>
          </cell>
          <cell r="CI200">
            <v>0</v>
          </cell>
          <cell r="CJ200">
            <v>0</v>
          </cell>
          <cell r="CR200">
            <v>684.76528713904884</v>
          </cell>
          <cell r="CS200">
            <v>601.33882033370844</v>
          </cell>
          <cell r="DZ200">
            <v>404.91928175160683</v>
          </cell>
        </row>
        <row r="201">
          <cell r="AB201">
            <v>2329615.0117756436</v>
          </cell>
          <cell r="AK201">
            <v>328583.45944267878</v>
          </cell>
          <cell r="BF201">
            <v>100174.48950721492</v>
          </cell>
          <cell r="BI201">
            <v>753428.07458012726</v>
          </cell>
          <cell r="BP201">
            <v>149323.37068117206</v>
          </cell>
          <cell r="CB201">
            <v>0</v>
          </cell>
          <cell r="CI201">
            <v>0</v>
          </cell>
          <cell r="CJ201">
            <v>0</v>
          </cell>
          <cell r="CR201">
            <v>792.91280849267207</v>
          </cell>
          <cell r="CS201">
            <v>740.72186414411658</v>
          </cell>
          <cell r="DZ201">
            <v>3027.3493695225593</v>
          </cell>
        </row>
        <row r="202">
          <cell r="AB202">
            <v>341515.03961866599</v>
          </cell>
          <cell r="AK202">
            <v>72359.429183456799</v>
          </cell>
          <cell r="BF202">
            <v>54383.523193367633</v>
          </cell>
          <cell r="BI202">
            <v>134187.25058005107</v>
          </cell>
          <cell r="BP202">
            <v>23646.867617161643</v>
          </cell>
          <cell r="CB202">
            <v>0</v>
          </cell>
          <cell r="CI202">
            <v>0</v>
          </cell>
          <cell r="CJ202">
            <v>0</v>
          </cell>
          <cell r="CR202">
            <v>1074.8135308706794</v>
          </cell>
          <cell r="CS202">
            <v>1011.4855887849288</v>
          </cell>
          <cell r="DZ202">
            <v>358.70020740775095</v>
          </cell>
        </row>
        <row r="203">
          <cell r="AB203">
            <v>635613.21633714065</v>
          </cell>
          <cell r="AK203">
            <v>156829.34391055669</v>
          </cell>
          <cell r="BF203">
            <v>122678.38210610347</v>
          </cell>
          <cell r="BI203">
            <v>72121.68274675493</v>
          </cell>
          <cell r="BP203">
            <v>25117.375441363343</v>
          </cell>
          <cell r="CB203">
            <v>0</v>
          </cell>
          <cell r="CI203">
            <v>0</v>
          </cell>
          <cell r="CJ203">
            <v>0</v>
          </cell>
          <cell r="CR203">
            <v>682.71727993338732</v>
          </cell>
          <cell r="CS203">
            <v>655.46830822618983</v>
          </cell>
          <cell r="DZ203">
            <v>558.64794206921442</v>
          </cell>
        </row>
        <row r="204">
          <cell r="AB204">
            <v>717719.76781282946</v>
          </cell>
          <cell r="AK204">
            <v>138056.43632043977</v>
          </cell>
          <cell r="BF204">
            <v>10771.182313400232</v>
          </cell>
          <cell r="BI204">
            <v>162139.76847328726</v>
          </cell>
          <cell r="BP204">
            <v>43209.748910061484</v>
          </cell>
          <cell r="CB204">
            <v>0</v>
          </cell>
          <cell r="CI204">
            <v>0</v>
          </cell>
          <cell r="CJ204">
            <v>0</v>
          </cell>
          <cell r="CR204">
            <v>792.76910656397149</v>
          </cell>
          <cell r="CS204">
            <v>735.46443292660592</v>
          </cell>
          <cell r="DZ204">
            <v>883.99003495053023</v>
          </cell>
        </row>
        <row r="205">
          <cell r="AB205">
            <v>1520596.162649492</v>
          </cell>
          <cell r="AK205">
            <v>316853.57726240309</v>
          </cell>
          <cell r="BF205">
            <v>137396.86023452287</v>
          </cell>
          <cell r="BI205">
            <v>259310.51007772522</v>
          </cell>
          <cell r="BP205">
            <v>64871.08332973416</v>
          </cell>
          <cell r="CB205">
            <v>0</v>
          </cell>
          <cell r="CI205">
            <v>0</v>
          </cell>
          <cell r="CJ205">
            <v>0</v>
          </cell>
          <cell r="CR205">
            <v>862.75822555615753</v>
          </cell>
          <cell r="CS205">
            <v>818.1320591226438</v>
          </cell>
          <cell r="DZ205">
            <v>1386.5722303156761</v>
          </cell>
        </row>
        <row r="206">
          <cell r="AB206">
            <v>335604.58174770442</v>
          </cell>
          <cell r="AK206">
            <v>50798.780518526655</v>
          </cell>
          <cell r="BF206">
            <v>114525.13259232735</v>
          </cell>
          <cell r="BI206">
            <v>32588.560972653733</v>
          </cell>
          <cell r="BP206">
            <v>14408.599206621553</v>
          </cell>
          <cell r="CB206">
            <v>0</v>
          </cell>
          <cell r="CI206">
            <v>0</v>
          </cell>
          <cell r="CJ206">
            <v>0</v>
          </cell>
          <cell r="CR206">
            <v>388.3666220105867</v>
          </cell>
          <cell r="CS206">
            <v>383.09521450035436</v>
          </cell>
          <cell r="DZ206">
            <v>563.67175449789443</v>
          </cell>
        </row>
        <row r="207">
          <cell r="AB207">
            <v>588537.26229834824</v>
          </cell>
          <cell r="AK207">
            <v>112345.62607767824</v>
          </cell>
          <cell r="BF207">
            <v>100767.58518134757</v>
          </cell>
          <cell r="BI207">
            <v>103521.93703531894</v>
          </cell>
          <cell r="BP207">
            <v>28363.099634379319</v>
          </cell>
          <cell r="CB207">
            <v>0</v>
          </cell>
          <cell r="CI207">
            <v>0</v>
          </cell>
          <cell r="CJ207">
            <v>0</v>
          </cell>
          <cell r="CR207">
            <v>603.92836095524228</v>
          </cell>
          <cell r="CS207">
            <v>576.21315963673032</v>
          </cell>
          <cell r="DZ207">
            <v>760.60520170214988</v>
          </cell>
        </row>
        <row r="208">
          <cell r="AB208">
            <v>241903.21895206315</v>
          </cell>
          <cell r="AK208">
            <v>70401.47116465999</v>
          </cell>
          <cell r="BF208">
            <v>71576.907596731791</v>
          </cell>
          <cell r="BI208">
            <v>22638.865162139293</v>
          </cell>
          <cell r="BP208">
            <v>8680.2554297689603</v>
          </cell>
          <cell r="CB208">
            <v>42023.928497996589</v>
          </cell>
          <cell r="CI208">
            <v>0</v>
          </cell>
          <cell r="CJ208">
            <v>0</v>
          </cell>
          <cell r="CR208">
            <v>615.88215772374008</v>
          </cell>
          <cell r="CS208">
            <v>582.17335607264204</v>
          </cell>
          <cell r="DZ208">
            <v>228.08108426207136</v>
          </cell>
        </row>
        <row r="209">
          <cell r="AB209">
            <v>1605907.6651706437</v>
          </cell>
          <cell r="AK209">
            <v>310048.82602667285</v>
          </cell>
          <cell r="BF209">
            <v>93853.454470072189</v>
          </cell>
          <cell r="BI209">
            <v>144729.89374660488</v>
          </cell>
          <cell r="BP209">
            <v>79918.300316584384</v>
          </cell>
          <cell r="CB209">
            <v>0</v>
          </cell>
          <cell r="CI209">
            <v>0</v>
          </cell>
          <cell r="CJ209">
            <v>0</v>
          </cell>
          <cell r="CR209">
            <v>690.79386183915574</v>
          </cell>
          <cell r="CS209">
            <v>643.94153010419382</v>
          </cell>
          <cell r="DZ209">
            <v>1946.2249348706264</v>
          </cell>
        </row>
        <row r="210">
          <cell r="AB210">
            <v>518024.55306235922</v>
          </cell>
          <cell r="AK210">
            <v>149420.38934682598</v>
          </cell>
          <cell r="BF210">
            <v>105791.12955975508</v>
          </cell>
          <cell r="BI210">
            <v>97329.484644513897</v>
          </cell>
          <cell r="BP210">
            <v>23846.886933169724</v>
          </cell>
          <cell r="CB210">
            <v>0</v>
          </cell>
          <cell r="CI210">
            <v>0</v>
          </cell>
          <cell r="CJ210">
            <v>0</v>
          </cell>
          <cell r="CR210">
            <v>912.06212792048234</v>
          </cell>
          <cell r="CS210">
            <v>809.90544903662931</v>
          </cell>
          <cell r="DZ210">
            <v>411.95261915175882</v>
          </cell>
        </row>
        <row r="211">
          <cell r="AB211">
            <v>2553414.2398062204</v>
          </cell>
          <cell r="AK211">
            <v>927674.58859284502</v>
          </cell>
          <cell r="BF211">
            <v>422911.11776655726</v>
          </cell>
          <cell r="BI211">
            <v>269382.09325324383</v>
          </cell>
          <cell r="BP211">
            <v>73661.324141860707</v>
          </cell>
          <cell r="CB211">
            <v>400733.22195148189</v>
          </cell>
          <cell r="CI211">
            <v>0</v>
          </cell>
          <cell r="CJ211">
            <v>0</v>
          </cell>
          <cell r="CR211">
            <v>759.59324190310519</v>
          </cell>
          <cell r="CS211">
            <v>718.42964694395107</v>
          </cell>
          <cell r="DZ211">
            <v>1599.5818772917075</v>
          </cell>
        </row>
        <row r="212">
          <cell r="AB212">
            <v>415838.476325917</v>
          </cell>
          <cell r="AK212">
            <v>95728.547649409709</v>
          </cell>
          <cell r="BF212">
            <v>102537.62965901822</v>
          </cell>
          <cell r="BI212">
            <v>148094.58457002693</v>
          </cell>
          <cell r="BP212">
            <v>13071.271350747356</v>
          </cell>
          <cell r="CB212">
            <v>109884.91774120543</v>
          </cell>
          <cell r="CI212">
            <v>0</v>
          </cell>
          <cell r="CJ212">
            <v>0</v>
          </cell>
          <cell r="CR212">
            <v>531.71795659877603</v>
          </cell>
          <cell r="CS212">
            <v>503.05950267098819</v>
          </cell>
          <cell r="DZ212">
            <v>403.91451926587087</v>
          </cell>
        </row>
        <row r="213">
          <cell r="AB213">
            <v>126399.33915251216</v>
          </cell>
          <cell r="AK213">
            <v>21448.158879125047</v>
          </cell>
          <cell r="BF213">
            <v>41945.616196641204</v>
          </cell>
          <cell r="BI213">
            <v>3553.8637579963183</v>
          </cell>
          <cell r="BP213">
            <v>571.50816077532352</v>
          </cell>
          <cell r="CB213">
            <v>54052.078852542938</v>
          </cell>
          <cell r="CI213">
            <v>0</v>
          </cell>
          <cell r="CJ213">
            <v>0</v>
          </cell>
          <cell r="CR213">
            <v>48.71493654520696</v>
          </cell>
          <cell r="CS213">
            <v>48.068154616935502</v>
          </cell>
          <cell r="DZ213">
            <v>178.2448649695659</v>
          </cell>
        </row>
        <row r="214">
          <cell r="AB214">
            <v>1324932.0619494799</v>
          </cell>
          <cell r="AK214">
            <v>469918.15184643533</v>
          </cell>
          <cell r="BF214">
            <v>99344.975212984413</v>
          </cell>
          <cell r="BI214">
            <v>134678.87005209809</v>
          </cell>
          <cell r="BP214">
            <v>74814.390586118781</v>
          </cell>
          <cell r="CB214">
            <v>0</v>
          </cell>
          <cell r="CI214">
            <v>0</v>
          </cell>
          <cell r="CJ214">
            <v>0</v>
          </cell>
          <cell r="CR214">
            <v>968.85318528560742</v>
          </cell>
          <cell r="CS214">
            <v>883.71056025664222</v>
          </cell>
          <cell r="DZ214">
            <v>1162.5101959965486</v>
          </cell>
        </row>
        <row r="215">
          <cell r="AB215">
            <v>1955439.5581828845</v>
          </cell>
          <cell r="AK215">
            <v>453599.87647999416</v>
          </cell>
          <cell r="BF215">
            <v>83224.519108019245</v>
          </cell>
          <cell r="BI215">
            <v>33177.011389575484</v>
          </cell>
          <cell r="BP215">
            <v>86204.118963134853</v>
          </cell>
          <cell r="CB215">
            <v>0</v>
          </cell>
          <cell r="CI215">
            <v>0</v>
          </cell>
          <cell r="CJ215">
            <v>0</v>
          </cell>
          <cell r="CR215">
            <v>713.83856183674618</v>
          </cell>
          <cell r="CS215">
            <v>674.9135772628814</v>
          </cell>
          <cell r="DZ215">
            <v>1960.2916096709305</v>
          </cell>
        </row>
        <row r="216">
          <cell r="AB216">
            <v>446406.99506914231</v>
          </cell>
          <cell r="AK216">
            <v>108991.28731920233</v>
          </cell>
          <cell r="BF216">
            <v>33350.699041924949</v>
          </cell>
          <cell r="BI216">
            <v>32171.801907049379</v>
          </cell>
          <cell r="BP216">
            <v>21031.554345535151</v>
          </cell>
          <cell r="CB216">
            <v>0</v>
          </cell>
          <cell r="CI216">
            <v>0</v>
          </cell>
          <cell r="CJ216">
            <v>0</v>
          </cell>
          <cell r="CR216">
            <v>680.05518495526292</v>
          </cell>
          <cell r="CS216">
            <v>604.29294141077173</v>
          </cell>
          <cell r="DZ216">
            <v>472.23836829591863</v>
          </cell>
        </row>
        <row r="217">
          <cell r="AB217">
            <v>320408.79533584829</v>
          </cell>
          <cell r="AK217">
            <v>94823.332165984466</v>
          </cell>
          <cell r="BF217">
            <v>90231.327753389138</v>
          </cell>
          <cell r="BI217">
            <v>18174.948386060121</v>
          </cell>
          <cell r="BP217">
            <v>10391.207270206505</v>
          </cell>
          <cell r="CB217">
            <v>0</v>
          </cell>
          <cell r="CI217">
            <v>0</v>
          </cell>
          <cell r="CJ217">
            <v>0</v>
          </cell>
          <cell r="CR217">
            <v>583.74410426762915</v>
          </cell>
          <cell r="CS217">
            <v>451.43744420318336</v>
          </cell>
          <cell r="DZ217">
            <v>278.31920854887119</v>
          </cell>
        </row>
        <row r="218">
          <cell r="AB218">
            <v>674603.74973594001</v>
          </cell>
          <cell r="AK218">
            <v>176298.16517480012</v>
          </cell>
          <cell r="BF218">
            <v>94806.681862079422</v>
          </cell>
          <cell r="BI218">
            <v>57630.113860003257</v>
          </cell>
          <cell r="BP218">
            <v>30658.983944411957</v>
          </cell>
          <cell r="CB218">
            <v>0</v>
          </cell>
          <cell r="CI218">
            <v>0</v>
          </cell>
          <cell r="CJ218">
            <v>0</v>
          </cell>
          <cell r="CR218">
            <v>798.03222712381603</v>
          </cell>
          <cell r="CS218">
            <v>755.40024258707638</v>
          </cell>
          <cell r="DZ218">
            <v>603.86225392733422</v>
          </cell>
        </row>
        <row r="219">
          <cell r="AB219">
            <v>21986818.972341284</v>
          </cell>
          <cell r="AK219">
            <v>4228301.623932532</v>
          </cell>
          <cell r="BF219">
            <v>2155342.9516937323</v>
          </cell>
          <cell r="BI219">
            <v>4005069.2783138156</v>
          </cell>
          <cell r="BP219">
            <v>681766.35198843386</v>
          </cell>
          <cell r="CB219">
            <v>2492554.9371854365</v>
          </cell>
          <cell r="CI219">
            <v>0</v>
          </cell>
          <cell r="CJ219">
            <v>0</v>
          </cell>
          <cell r="CR219">
            <v>958.39877065432313</v>
          </cell>
          <cell r="CS219">
            <v>907.21995291366022</v>
          </cell>
          <cell r="DZ219">
            <v>11849.163994284614</v>
          </cell>
        </row>
        <row r="220">
          <cell r="AB220">
            <v>18307669.145050529</v>
          </cell>
          <cell r="AK220">
            <v>3079108.0771249803</v>
          </cell>
          <cell r="BF220">
            <v>1022203.836071434</v>
          </cell>
          <cell r="BI220">
            <v>4882730.9474453833</v>
          </cell>
          <cell r="BP220">
            <v>778268.40662741812</v>
          </cell>
          <cell r="CB220">
            <v>788540.33086368814</v>
          </cell>
          <cell r="CI220">
            <v>0</v>
          </cell>
          <cell r="CJ220">
            <v>0</v>
          </cell>
          <cell r="CR220">
            <v>1216.0866851016999</v>
          </cell>
          <cell r="CS220">
            <v>1145.6794994891563</v>
          </cell>
          <cell r="DZ220">
            <v>10558.6470576053</v>
          </cell>
        </row>
        <row r="221">
          <cell r="AB221">
            <v>12252412.430183265</v>
          </cell>
          <cell r="AK221">
            <v>3243104.7221149621</v>
          </cell>
          <cell r="BF221">
            <v>1000940.0956502551</v>
          </cell>
          <cell r="BI221">
            <v>3691720.6977513419</v>
          </cell>
          <cell r="BP221">
            <v>654809.68927691679</v>
          </cell>
          <cell r="CB221">
            <v>0</v>
          </cell>
          <cell r="CI221">
            <v>0</v>
          </cell>
          <cell r="CJ221">
            <v>0</v>
          </cell>
          <cell r="CR221">
            <v>1378.7704385426291</v>
          </cell>
          <cell r="CS221">
            <v>1292.4198467966378</v>
          </cell>
          <cell r="DZ221">
            <v>7777.8664020823535</v>
          </cell>
        </row>
        <row r="222">
          <cell r="AB222">
            <v>15582898.863891864</v>
          </cell>
          <cell r="AK222">
            <v>4247119.2660406707</v>
          </cell>
          <cell r="BF222">
            <v>713317.24951710482</v>
          </cell>
          <cell r="BI222">
            <v>3479622.1177509381</v>
          </cell>
          <cell r="BP222">
            <v>748987.11639110558</v>
          </cell>
          <cell r="CB222">
            <v>0</v>
          </cell>
          <cell r="CI222">
            <v>0</v>
          </cell>
          <cell r="CJ222">
            <v>0</v>
          </cell>
          <cell r="CR222">
            <v>1539.4010889162275</v>
          </cell>
          <cell r="CS222">
            <v>1271.8581958256318</v>
          </cell>
          <cell r="DZ222">
            <v>8811.7669999046957</v>
          </cell>
        </row>
        <row r="223">
          <cell r="AB223">
            <v>66337628.150724828</v>
          </cell>
          <cell r="AK223">
            <v>11935695.225969186</v>
          </cell>
          <cell r="BF223">
            <v>1435824.6860645586</v>
          </cell>
          <cell r="BI223">
            <v>16973275.532415655</v>
          </cell>
          <cell r="BP223">
            <v>3118981.2770137587</v>
          </cell>
          <cell r="CB223">
            <v>1576646.1365935504</v>
          </cell>
          <cell r="CI223">
            <v>0</v>
          </cell>
          <cell r="CJ223">
            <v>0</v>
          </cell>
          <cell r="CR223">
            <v>1416.5572043509364</v>
          </cell>
          <cell r="CS223">
            <v>1333.7512314539263</v>
          </cell>
          <cell r="DZ223">
            <v>36156.177096712716</v>
          </cell>
        </row>
        <row r="224">
          <cell r="AB224">
            <v>323011.01713533065</v>
          </cell>
          <cell r="AK224">
            <v>68428.180242715971</v>
          </cell>
          <cell r="BF224">
            <v>8680.3958291865238</v>
          </cell>
          <cell r="BI224">
            <v>30575.883937783674</v>
          </cell>
          <cell r="BP224">
            <v>14024.37622544604</v>
          </cell>
          <cell r="CB224">
            <v>62797.875859854335</v>
          </cell>
          <cell r="CI224">
            <v>0</v>
          </cell>
          <cell r="CJ224">
            <v>0</v>
          </cell>
          <cell r="CR224">
            <v>611.08315619691609</v>
          </cell>
          <cell r="CS224">
            <v>576.46644784035641</v>
          </cell>
          <cell r="DZ224">
            <v>372.76688220805494</v>
          </cell>
        </row>
        <row r="225">
          <cell r="AB225">
            <v>22166.953581312002</v>
          </cell>
          <cell r="AK225">
            <v>44807.085013058699</v>
          </cell>
          <cell r="BF225">
            <v>0</v>
          </cell>
          <cell r="BI225">
            <v>70698.754901614971</v>
          </cell>
          <cell r="BP225">
            <v>8897.9230622603536</v>
          </cell>
          <cell r="CB225">
            <v>0</v>
          </cell>
          <cell r="CI225">
            <v>0</v>
          </cell>
          <cell r="CJ225">
            <v>0</v>
          </cell>
          <cell r="CR225">
            <v>1591.4952259832619</v>
          </cell>
          <cell r="CS225">
            <v>1432.6012566256122</v>
          </cell>
          <cell r="DZ225">
            <v>90.428623716239741</v>
          </cell>
        </row>
        <row r="226">
          <cell r="AB226">
            <v>198876.72965752648</v>
          </cell>
          <cell r="AK226">
            <v>56173.073511997442</v>
          </cell>
          <cell r="BF226">
            <v>30532.694563780111</v>
          </cell>
          <cell r="BI226">
            <v>79150.146102850675</v>
          </cell>
          <cell r="BP226">
            <v>10267.842209406032</v>
          </cell>
          <cell r="CB226">
            <v>29332.384614927112</v>
          </cell>
          <cell r="CI226">
            <v>0</v>
          </cell>
          <cell r="CJ226">
            <v>0</v>
          </cell>
          <cell r="CR226">
            <v>406.56940548302344</v>
          </cell>
          <cell r="CS226">
            <v>382.36030024965714</v>
          </cell>
          <cell r="DZ226">
            <v>409.94309418028683</v>
          </cell>
        </row>
        <row r="227">
          <cell r="AB227">
            <v>6578943.5872988272</v>
          </cell>
          <cell r="AK227">
            <v>1565508.1513209944</v>
          </cell>
          <cell r="BF227">
            <v>53705.093155273964</v>
          </cell>
          <cell r="BI227">
            <v>2398169.7149999943</v>
          </cell>
          <cell r="BP227">
            <v>371284.85679414071</v>
          </cell>
          <cell r="CB227">
            <v>0</v>
          </cell>
          <cell r="CI227">
            <v>0</v>
          </cell>
          <cell r="CJ227">
            <v>0</v>
          </cell>
          <cell r="CR227">
            <v>1787.5169547149335</v>
          </cell>
          <cell r="CS227">
            <v>1645.1322969331059</v>
          </cell>
          <cell r="DZ227">
            <v>3511.64488764731</v>
          </cell>
        </row>
        <row r="228">
          <cell r="AB228">
            <v>5897194.3452950455</v>
          </cell>
          <cell r="AK228">
            <v>1844844.6702894131</v>
          </cell>
          <cell r="BF228">
            <v>166559.71644916906</v>
          </cell>
          <cell r="BI228">
            <v>1078974.8848923075</v>
          </cell>
          <cell r="BP228">
            <v>310596.74011604744</v>
          </cell>
          <cell r="CB228">
            <v>0</v>
          </cell>
          <cell r="CI228">
            <v>0</v>
          </cell>
          <cell r="CJ228">
            <v>0</v>
          </cell>
          <cell r="CR228">
            <v>1236.7429588525126</v>
          </cell>
          <cell r="CS228">
            <v>1084.8695970469867</v>
          </cell>
          <cell r="DZ228">
            <v>4006.9927931151565</v>
          </cell>
        </row>
        <row r="229">
          <cell r="AB229">
            <v>377351.95544388611</v>
          </cell>
          <cell r="AK229">
            <v>123347.22820858937</v>
          </cell>
          <cell r="BF229">
            <v>11666.141830150606</v>
          </cell>
          <cell r="BI229">
            <v>19980.426371852307</v>
          </cell>
          <cell r="BP229">
            <v>19356.900982756037</v>
          </cell>
          <cell r="CB229">
            <v>0</v>
          </cell>
          <cell r="CI229">
            <v>0</v>
          </cell>
          <cell r="CJ229">
            <v>0</v>
          </cell>
          <cell r="CR229">
            <v>880.84529691305522</v>
          </cell>
          <cell r="CS229">
            <v>626.680782092968</v>
          </cell>
          <cell r="DZ229">
            <v>368.74783226511096</v>
          </cell>
        </row>
        <row r="230">
          <cell r="AB230">
            <v>163847.26597286839</v>
          </cell>
          <cell r="AK230">
            <v>36961.03117514011</v>
          </cell>
          <cell r="BF230">
            <v>35143.466788399557</v>
          </cell>
          <cell r="BI230">
            <v>17279.076348131002</v>
          </cell>
          <cell r="BP230">
            <v>7612.2172948149537</v>
          </cell>
          <cell r="CB230">
            <v>0</v>
          </cell>
          <cell r="CI230">
            <v>0</v>
          </cell>
          <cell r="CJ230">
            <v>0</v>
          </cell>
          <cell r="CR230">
            <v>673.2598827954622</v>
          </cell>
          <cell r="CS230">
            <v>527.23755799390926</v>
          </cell>
          <cell r="DZ230">
            <v>181.86200991821548</v>
          </cell>
        </row>
        <row r="231">
          <cell r="AB231">
            <v>1005394.1137929253</v>
          </cell>
          <cell r="AK231">
            <v>242385.48344022597</v>
          </cell>
          <cell r="BF231">
            <v>61065.282935671246</v>
          </cell>
          <cell r="BI231">
            <v>105926.18433565804</v>
          </cell>
          <cell r="BP231">
            <v>47659.427540131088</v>
          </cell>
          <cell r="CB231">
            <v>70089.726922662696</v>
          </cell>
          <cell r="CI231">
            <v>0</v>
          </cell>
          <cell r="CJ231">
            <v>0</v>
          </cell>
          <cell r="CR231">
            <v>650.19420716667196</v>
          </cell>
          <cell r="CS231">
            <v>612.4544228207003</v>
          </cell>
          <cell r="DZ231">
            <v>1188.6340206256846</v>
          </cell>
        </row>
        <row r="232">
          <cell r="AB232">
            <v>1117016.2345526386</v>
          </cell>
          <cell r="AK232">
            <v>253479.47238916092</v>
          </cell>
          <cell r="BF232">
            <v>74728.6152112829</v>
          </cell>
          <cell r="BI232">
            <v>104097.59488861958</v>
          </cell>
          <cell r="BP232">
            <v>49868.169730701484</v>
          </cell>
          <cell r="CB232">
            <v>0</v>
          </cell>
          <cell r="CI232">
            <v>0</v>
          </cell>
          <cell r="CJ232">
            <v>0</v>
          </cell>
          <cell r="CR232">
            <v>814.66305972600026</v>
          </cell>
          <cell r="CS232">
            <v>756.3656734785377</v>
          </cell>
          <cell r="DZ232">
            <v>997.72914833584514</v>
          </cell>
        </row>
        <row r="233">
          <cell r="AB233">
            <v>948007.80297896953</v>
          </cell>
          <cell r="AK233">
            <v>185089.11775698612</v>
          </cell>
          <cell r="BF233">
            <v>72361.555390159338</v>
          </cell>
          <cell r="BI233">
            <v>503403.8714360639</v>
          </cell>
          <cell r="BP233">
            <v>60707.872096749263</v>
          </cell>
          <cell r="CB233">
            <v>0</v>
          </cell>
          <cell r="CI233">
            <v>0</v>
          </cell>
          <cell r="CJ233">
            <v>0</v>
          </cell>
          <cell r="CR233">
            <v>1453.1649449151607</v>
          </cell>
          <cell r="CS233">
            <v>1351.8488626904257</v>
          </cell>
          <cell r="DZ233">
            <v>718.40517730123793</v>
          </cell>
        </row>
        <row r="234">
          <cell r="AB234">
            <v>621707.15829992841</v>
          </cell>
          <cell r="AK234">
            <v>123991.4249736372</v>
          </cell>
          <cell r="BF234">
            <v>28524.340069520964</v>
          </cell>
          <cell r="BI234">
            <v>132059.46106797497</v>
          </cell>
          <cell r="BP234">
            <v>30949.669040327739</v>
          </cell>
          <cell r="CB234">
            <v>0</v>
          </cell>
          <cell r="CI234">
            <v>0</v>
          </cell>
          <cell r="CJ234">
            <v>0</v>
          </cell>
          <cell r="CR234">
            <v>911.02264952557823</v>
          </cell>
          <cell r="CS234">
            <v>851.04470232793096</v>
          </cell>
          <cell r="DZ234">
            <v>530.51459246860645</v>
          </cell>
        </row>
        <row r="235">
          <cell r="AB235">
            <v>290352.34728023125</v>
          </cell>
          <cell r="AK235">
            <v>70638.688653184683</v>
          </cell>
          <cell r="BF235">
            <v>14531.928267334773</v>
          </cell>
          <cell r="BI235">
            <v>50674.326975079493</v>
          </cell>
          <cell r="BP235">
            <v>9358.6147228103964</v>
          </cell>
          <cell r="CB235">
            <v>50261.624497436336</v>
          </cell>
          <cell r="CI235">
            <v>0</v>
          </cell>
          <cell r="CJ235">
            <v>0</v>
          </cell>
          <cell r="CR235">
            <v>723.50929538640526</v>
          </cell>
          <cell r="CS235">
            <v>680.1353925169368</v>
          </cell>
          <cell r="DZ235">
            <v>211.00012200455939</v>
          </cell>
        </row>
        <row r="236">
          <cell r="AB236">
            <v>2117207.1654971885</v>
          </cell>
          <cell r="AK236">
            <v>510583.96461288986</v>
          </cell>
          <cell r="BF236">
            <v>221571.38185526949</v>
          </cell>
          <cell r="BI236">
            <v>199834.40725504846</v>
          </cell>
          <cell r="BP236">
            <v>94694.296023446368</v>
          </cell>
          <cell r="CB236">
            <v>0</v>
          </cell>
          <cell r="CI236">
            <v>0</v>
          </cell>
          <cell r="CJ236">
            <v>0</v>
          </cell>
          <cell r="CR236">
            <v>735.61325251295011</v>
          </cell>
          <cell r="CS236">
            <v>695.80139499612289</v>
          </cell>
          <cell r="DZ236">
            <v>2079.858345473514</v>
          </cell>
        </row>
        <row r="237">
          <cell r="AB237">
            <v>2769043.2861787649</v>
          </cell>
          <cell r="AK237">
            <v>569287.60403401044</v>
          </cell>
          <cell r="BF237">
            <v>181027.91542837082</v>
          </cell>
          <cell r="BI237">
            <v>412861.54399036459</v>
          </cell>
          <cell r="BP237">
            <v>130011.8865389297</v>
          </cell>
          <cell r="CB237">
            <v>0</v>
          </cell>
          <cell r="CI237">
            <v>0</v>
          </cell>
          <cell r="CJ237">
            <v>0</v>
          </cell>
          <cell r="CR237">
            <v>894.55857573923788</v>
          </cell>
          <cell r="CS237">
            <v>837.2884304012216</v>
          </cell>
          <cell r="DZ237">
            <v>2378.2728037371053</v>
          </cell>
        </row>
        <row r="238">
          <cell r="AB238">
            <v>2304755.2627993296</v>
          </cell>
          <cell r="AK238">
            <v>557026.95269402245</v>
          </cell>
          <cell r="BF238">
            <v>289084.47047368536</v>
          </cell>
          <cell r="BI238">
            <v>503379.01028595318</v>
          </cell>
          <cell r="BP238">
            <v>109681.0653518265</v>
          </cell>
          <cell r="CB238">
            <v>0</v>
          </cell>
          <cell r="CI238">
            <v>0</v>
          </cell>
          <cell r="CJ238">
            <v>0</v>
          </cell>
          <cell r="CR238">
            <v>977.03192445262277</v>
          </cell>
          <cell r="CS238">
            <v>918.6466703707739</v>
          </cell>
          <cell r="DZ238">
            <v>1824.6486740965709</v>
          </cell>
        </row>
        <row r="239">
          <cell r="AB239">
            <v>2254489.4657527581</v>
          </cell>
          <cell r="AK239">
            <v>470726.46689637</v>
          </cell>
          <cell r="BF239">
            <v>245013.75602335515</v>
          </cell>
          <cell r="BI239">
            <v>568181.9583638265</v>
          </cell>
          <cell r="BP239">
            <v>90269.281553291425</v>
          </cell>
          <cell r="CB239">
            <v>0</v>
          </cell>
          <cell r="CI239">
            <v>0</v>
          </cell>
          <cell r="CJ239">
            <v>0</v>
          </cell>
          <cell r="CR239">
            <v>900.100579788613</v>
          </cell>
          <cell r="CS239">
            <v>860.37234648870367</v>
          </cell>
          <cell r="DZ239">
            <v>1733.2152878945951</v>
          </cell>
        </row>
        <row r="240">
          <cell r="AB240">
            <v>103528.57366057369</v>
          </cell>
          <cell r="AK240">
            <v>91705.898087801717</v>
          </cell>
          <cell r="BF240">
            <v>211.13996850431795</v>
          </cell>
          <cell r="BI240">
            <v>244958.7167096592</v>
          </cell>
          <cell r="BP240">
            <v>16333.292444719267</v>
          </cell>
          <cell r="CB240">
            <v>95575.264337293163</v>
          </cell>
          <cell r="CI240">
            <v>0</v>
          </cell>
          <cell r="CJ240">
            <v>0</v>
          </cell>
          <cell r="CR240">
            <v>2772.5701470894523</v>
          </cell>
          <cell r="CS240">
            <v>2968.0852377759466</v>
          </cell>
          <cell r="DZ240">
            <v>94.447673659183735</v>
          </cell>
        </row>
        <row r="241">
          <cell r="AB241">
            <v>12358918.435599085</v>
          </cell>
          <cell r="AK241">
            <v>4057185.9257847723</v>
          </cell>
          <cell r="BF241">
            <v>2489717.7902612551</v>
          </cell>
          <cell r="BI241">
            <v>4255670.2352945851</v>
          </cell>
          <cell r="BP241">
            <v>646850.36395373708</v>
          </cell>
          <cell r="CB241">
            <v>0</v>
          </cell>
          <cell r="CI241">
            <v>0</v>
          </cell>
          <cell r="CJ241">
            <v>0</v>
          </cell>
          <cell r="CR241">
            <v>1324.7992379654606</v>
          </cell>
          <cell r="CS241">
            <v>1175.967895304012</v>
          </cell>
          <cell r="DZ241">
            <v>8135.1599420100747</v>
          </cell>
        </row>
        <row r="242">
          <cell r="AB242">
            <v>565972.7118689192</v>
          </cell>
          <cell r="AK242">
            <v>152112.00098825435</v>
          </cell>
          <cell r="BF242">
            <v>0</v>
          </cell>
          <cell r="BI242">
            <v>287697.36089908448</v>
          </cell>
          <cell r="BP242">
            <v>31950.274546326931</v>
          </cell>
          <cell r="CB242">
            <v>213650.35014411411</v>
          </cell>
          <cell r="CI242">
            <v>0</v>
          </cell>
          <cell r="CJ242">
            <v>0</v>
          </cell>
          <cell r="CR242">
            <v>1081.6438056004743</v>
          </cell>
          <cell r="CS242">
            <v>1019.6489294595814</v>
          </cell>
          <cell r="DZ242">
            <v>482.28599315327864</v>
          </cell>
        </row>
        <row r="243">
          <cell r="AB243">
            <v>1970323.8182555551</v>
          </cell>
          <cell r="AK243">
            <v>287885.75347328739</v>
          </cell>
          <cell r="BF243">
            <v>71938.172682257398</v>
          </cell>
          <cell r="BI243">
            <v>549108.50525130192</v>
          </cell>
          <cell r="BP243">
            <v>101434.35697677176</v>
          </cell>
          <cell r="CB243">
            <v>0</v>
          </cell>
          <cell r="CI243">
            <v>0</v>
          </cell>
          <cell r="CJ243">
            <v>0</v>
          </cell>
          <cell r="CR243">
            <v>1030.5492844994828</v>
          </cell>
          <cell r="CS243">
            <v>948.98494065570787</v>
          </cell>
          <cell r="DZ243">
            <v>1621.6866519778994</v>
          </cell>
        </row>
        <row r="244">
          <cell r="AB244">
            <v>2084699.7394399969</v>
          </cell>
          <cell r="AK244">
            <v>449904.8023776011</v>
          </cell>
          <cell r="BF244">
            <v>119818.09152501347</v>
          </cell>
          <cell r="BI244">
            <v>470337.16350339277</v>
          </cell>
          <cell r="BP244">
            <v>98694.522686422162</v>
          </cell>
          <cell r="CB244">
            <v>0</v>
          </cell>
          <cell r="CI244">
            <v>0</v>
          </cell>
          <cell r="CJ244">
            <v>0</v>
          </cell>
          <cell r="CR244">
            <v>847.61875948954116</v>
          </cell>
          <cell r="CS244">
            <v>790.29790858624779</v>
          </cell>
          <cell r="DZ244">
            <v>1919.0963477557546</v>
          </cell>
        </row>
        <row r="245">
          <cell r="AB245">
            <v>10243283.999807827</v>
          </cell>
          <cell r="AK245">
            <v>2134589.3957200008</v>
          </cell>
          <cell r="BF245">
            <v>518725.66683635378</v>
          </cell>
          <cell r="BI245">
            <v>1579358.4919313947</v>
          </cell>
          <cell r="BP245">
            <v>512493.65307300707</v>
          </cell>
          <cell r="CB245">
            <v>0</v>
          </cell>
          <cell r="CI245">
            <v>0</v>
          </cell>
          <cell r="CJ245">
            <v>0</v>
          </cell>
          <cell r="CR245">
            <v>918.40291453995633</v>
          </cell>
          <cell r="CS245">
            <v>864.89632049802537</v>
          </cell>
          <cell r="DZ245">
            <v>9130.2767078830057</v>
          </cell>
        </row>
        <row r="246">
          <cell r="AB246">
            <v>10793877.323343523</v>
          </cell>
          <cell r="AK246">
            <v>2584909.7047778135</v>
          </cell>
          <cell r="BF246">
            <v>222839.32808452795</v>
          </cell>
          <cell r="BI246">
            <v>2902984.467040305</v>
          </cell>
          <cell r="BP246">
            <v>620963.02076465229</v>
          </cell>
          <cell r="CB246">
            <v>0</v>
          </cell>
          <cell r="CI246">
            <v>0</v>
          </cell>
          <cell r="CJ246">
            <v>0</v>
          </cell>
          <cell r="CR246">
            <v>1212.8246898670373</v>
          </cell>
          <cell r="CS246">
            <v>1116.9166963415519</v>
          </cell>
          <cell r="DZ246">
            <v>8371.6810311523277</v>
          </cell>
        </row>
        <row r="247">
          <cell r="AB247">
            <v>3825267.5036808276</v>
          </cell>
          <cell r="AK247">
            <v>748670.08222066285</v>
          </cell>
          <cell r="BF247">
            <v>348682.39618796291</v>
          </cell>
          <cell r="BI247">
            <v>822054.76688297826</v>
          </cell>
          <cell r="BP247">
            <v>215272.02474997725</v>
          </cell>
          <cell r="CB247">
            <v>0</v>
          </cell>
          <cell r="CI247">
            <v>0</v>
          </cell>
          <cell r="CJ247">
            <v>0</v>
          </cell>
          <cell r="CR247">
            <v>808.42365003302484</v>
          </cell>
          <cell r="CS247">
            <v>760.9190001634297</v>
          </cell>
          <cell r="DZ247">
            <v>4317.4644012075796</v>
          </cell>
        </row>
        <row r="248">
          <cell r="AB248">
            <v>3016188.7572399219</v>
          </cell>
          <cell r="AK248">
            <v>886677.41057443095</v>
          </cell>
          <cell r="BF248">
            <v>422418.3083747956</v>
          </cell>
          <cell r="BI248">
            <v>876500.68261195382</v>
          </cell>
          <cell r="BP248">
            <v>174894.77433675263</v>
          </cell>
          <cell r="CB248">
            <v>0</v>
          </cell>
          <cell r="CI248">
            <v>0</v>
          </cell>
          <cell r="CJ248">
            <v>0</v>
          </cell>
          <cell r="CR248">
            <v>964.80654926153875</v>
          </cell>
          <cell r="CS248">
            <v>913.05671137376908</v>
          </cell>
          <cell r="DZ248">
            <v>2928.8826459204315</v>
          </cell>
        </row>
        <row r="249">
          <cell r="AB249">
            <v>3778986.9834876312</v>
          </cell>
          <cell r="AK249">
            <v>967603.24549399398</v>
          </cell>
          <cell r="BF249">
            <v>92730.241631961937</v>
          </cell>
          <cell r="BI249">
            <v>1851989.8875512076</v>
          </cell>
          <cell r="BP249">
            <v>268058.9333741531</v>
          </cell>
          <cell r="CB249">
            <v>0</v>
          </cell>
          <cell r="CI249">
            <v>0</v>
          </cell>
          <cell r="CJ249">
            <v>0</v>
          </cell>
          <cell r="CR249">
            <v>1455.5584876703338</v>
          </cell>
          <cell r="CS249">
            <v>1337.4712909565235</v>
          </cell>
          <cell r="DZ249">
            <v>3018.3065071509354</v>
          </cell>
        </row>
        <row r="250">
          <cell r="AB250">
            <v>18924791.370549671</v>
          </cell>
          <cell r="AK250">
            <v>4573951.6373124234</v>
          </cell>
          <cell r="BF250">
            <v>604555.89444274595</v>
          </cell>
          <cell r="BI250">
            <v>2820531.8364847885</v>
          </cell>
          <cell r="BP250">
            <v>884457.35082317807</v>
          </cell>
          <cell r="CB250">
            <v>0</v>
          </cell>
          <cell r="CI250">
            <v>0</v>
          </cell>
          <cell r="CJ250">
            <v>0</v>
          </cell>
          <cell r="CR250">
            <v>1056.9081806361194</v>
          </cell>
          <cell r="CS250">
            <v>981.92767427264971</v>
          </cell>
          <cell r="DZ250">
            <v>13480.898271119873</v>
          </cell>
        </row>
        <row r="251">
          <cell r="AB251">
            <v>910512.60658648482</v>
          </cell>
          <cell r="AK251">
            <v>179151.479873025</v>
          </cell>
          <cell r="BF251">
            <v>213338.19704685573</v>
          </cell>
          <cell r="BI251">
            <v>325865.73012160877</v>
          </cell>
          <cell r="BP251">
            <v>49622.243584372998</v>
          </cell>
          <cell r="CB251">
            <v>0</v>
          </cell>
          <cell r="CI251">
            <v>0</v>
          </cell>
          <cell r="CJ251">
            <v>0</v>
          </cell>
          <cell r="CR251">
            <v>756.53910069463916</v>
          </cell>
          <cell r="CS251">
            <v>721.75121040216709</v>
          </cell>
          <cell r="DZ251">
            <v>1055.000610022797</v>
          </cell>
        </row>
        <row r="252">
          <cell r="AB252">
            <v>725498.3230082423</v>
          </cell>
          <cell r="AK252">
            <v>108145.23356033301</v>
          </cell>
          <cell r="BF252">
            <v>102380.80074549824</v>
          </cell>
          <cell r="BI252">
            <v>276705.04157743411</v>
          </cell>
          <cell r="BP252">
            <v>35187.22722662946</v>
          </cell>
          <cell r="CB252">
            <v>96052.278036194388</v>
          </cell>
          <cell r="CI252">
            <v>0</v>
          </cell>
          <cell r="CJ252">
            <v>0</v>
          </cell>
          <cell r="CR252">
            <v>782.1291232497282</v>
          </cell>
          <cell r="CS252">
            <v>736.29424889294501</v>
          </cell>
          <cell r="DZ252">
            <v>737.49566453022192</v>
          </cell>
        </row>
        <row r="253">
          <cell r="AB253">
            <v>1477451.4823760188</v>
          </cell>
          <cell r="AK253">
            <v>301717.50914866931</v>
          </cell>
          <cell r="BF253">
            <v>30195.727603205622</v>
          </cell>
          <cell r="BI253">
            <v>406408.58020897803</v>
          </cell>
          <cell r="BP253">
            <v>84518.29004673101</v>
          </cell>
          <cell r="CB253">
            <v>0</v>
          </cell>
          <cell r="CI253">
            <v>0</v>
          </cell>
          <cell r="CJ253">
            <v>0</v>
          </cell>
          <cell r="CR253">
            <v>1059.3934177112683</v>
          </cell>
          <cell r="CS253">
            <v>985.6912806476048</v>
          </cell>
          <cell r="DZ253">
            <v>1318.2483812856283</v>
          </cell>
        </row>
        <row r="254">
          <cell r="AB254">
            <v>1202802.6716118832</v>
          </cell>
          <cell r="AK254">
            <v>303142.93388780998</v>
          </cell>
          <cell r="BF254">
            <v>70013.54233778661</v>
          </cell>
          <cell r="BI254">
            <v>208505.13799293537</v>
          </cell>
          <cell r="BP254">
            <v>54435.477403265766</v>
          </cell>
          <cell r="CB254">
            <v>0</v>
          </cell>
          <cell r="CI254">
            <v>0</v>
          </cell>
          <cell r="CJ254">
            <v>0</v>
          </cell>
          <cell r="CR254">
            <v>933.29121851621073</v>
          </cell>
          <cell r="CS254">
            <v>849.90154981796127</v>
          </cell>
          <cell r="DZ254">
            <v>924.38148687711737</v>
          </cell>
        </row>
        <row r="255">
          <cell r="AB255">
            <v>19174724.808590684</v>
          </cell>
          <cell r="AK255">
            <v>5379716.6939703869</v>
          </cell>
          <cell r="BF255">
            <v>794055.30860665627</v>
          </cell>
          <cell r="BI255">
            <v>2883222.4199781627</v>
          </cell>
          <cell r="BP255">
            <v>925425.89932383166</v>
          </cell>
          <cell r="CB255">
            <v>0</v>
          </cell>
          <cell r="CI255">
            <v>0</v>
          </cell>
          <cell r="CJ255">
            <v>0</v>
          </cell>
          <cell r="CR255">
            <v>1462.9835773024158</v>
          </cell>
          <cell r="CS255">
            <v>1278.5913090645884</v>
          </cell>
          <cell r="DZ255">
            <v>10143.077293504892</v>
          </cell>
        </row>
        <row r="256">
          <cell r="AB256">
            <v>1095634.5273316638</v>
          </cell>
          <cell r="AK256">
            <v>192980.55185094132</v>
          </cell>
          <cell r="BF256">
            <v>88261.436738546749</v>
          </cell>
          <cell r="BI256">
            <v>406657.40647248825</v>
          </cell>
          <cell r="BP256">
            <v>65552.213247623469</v>
          </cell>
          <cell r="CB256">
            <v>0</v>
          </cell>
          <cell r="CI256">
            <v>0</v>
          </cell>
          <cell r="CJ256">
            <v>0</v>
          </cell>
          <cell r="CR256">
            <v>998.45541494443637</v>
          </cell>
          <cell r="CS256">
            <v>937.4088926523026</v>
          </cell>
          <cell r="DZ256">
            <v>1068.062522337365</v>
          </cell>
        </row>
        <row r="257">
          <cell r="AB257">
            <v>1829241.8387786387</v>
          </cell>
          <cell r="AK257">
            <v>478524.63214520871</v>
          </cell>
          <cell r="BF257">
            <v>65718.160424101457</v>
          </cell>
          <cell r="BI257">
            <v>407860.01256664417</v>
          </cell>
          <cell r="BP257">
            <v>89053.151062676465</v>
          </cell>
          <cell r="CB257">
            <v>192405.89946803823</v>
          </cell>
          <cell r="CI257">
            <v>0</v>
          </cell>
          <cell r="CJ257">
            <v>0</v>
          </cell>
          <cell r="CR257">
            <v>815.19581309861769</v>
          </cell>
          <cell r="CS257">
            <v>767.88212239834604</v>
          </cell>
          <cell r="DZ257">
            <v>1778.4295997527149</v>
          </cell>
        </row>
        <row r="258">
          <cell r="AB258">
            <v>4134599.8333143047</v>
          </cell>
          <cell r="AK258">
            <v>992488.90925092145</v>
          </cell>
          <cell r="BF258">
            <v>129241.9007996369</v>
          </cell>
          <cell r="BI258">
            <v>395519.363410933</v>
          </cell>
          <cell r="BP258">
            <v>203662.60577893589</v>
          </cell>
          <cell r="CB258">
            <v>0</v>
          </cell>
          <cell r="CI258">
            <v>0</v>
          </cell>
          <cell r="CJ258">
            <v>0</v>
          </cell>
          <cell r="CR258">
            <v>845.62477289640105</v>
          </cell>
          <cell r="CS258">
            <v>794.8415618259678</v>
          </cell>
          <cell r="DZ258">
            <v>3962.7832437427728</v>
          </cell>
        </row>
        <row r="259">
          <cell r="AB259">
            <v>2326603.603108665</v>
          </cell>
          <cell r="AK259">
            <v>474389.70828826283</v>
          </cell>
          <cell r="BF259">
            <v>150040.95406063204</v>
          </cell>
          <cell r="BI259">
            <v>179710.30092573073</v>
          </cell>
          <cell r="BP259">
            <v>100343.2844619336</v>
          </cell>
          <cell r="CB259">
            <v>0</v>
          </cell>
          <cell r="CI259">
            <v>0</v>
          </cell>
          <cell r="CJ259">
            <v>0</v>
          </cell>
          <cell r="CR259">
            <v>775.7426450845802</v>
          </cell>
          <cell r="CS259">
            <v>734.00649184434997</v>
          </cell>
          <cell r="DZ259">
            <v>2098.9488327024978</v>
          </cell>
        </row>
        <row r="260">
          <cell r="AB260">
            <v>878372.61674464168</v>
          </cell>
          <cell r="AK260">
            <v>101996.75952733299</v>
          </cell>
          <cell r="BF260">
            <v>50804.439059361233</v>
          </cell>
          <cell r="BI260">
            <v>275930.81664629118</v>
          </cell>
          <cell r="BP260">
            <v>28048.212680503759</v>
          </cell>
          <cell r="CB260">
            <v>180817.57970643055</v>
          </cell>
          <cell r="CI260">
            <v>0</v>
          </cell>
          <cell r="CJ260">
            <v>0</v>
          </cell>
          <cell r="CR260">
            <v>617.62171398438227</v>
          </cell>
          <cell r="CS260">
            <v>583.5912617644392</v>
          </cell>
          <cell r="DZ260">
            <v>759.60043921641386</v>
          </cell>
        </row>
        <row r="261">
          <cell r="AB261">
            <v>6904438.9812712381</v>
          </cell>
          <cell r="AK261">
            <v>1557348.4101082343</v>
          </cell>
          <cell r="BF261">
            <v>160274.47708700044</v>
          </cell>
          <cell r="BI261">
            <v>1443910.6665634916</v>
          </cell>
          <cell r="BP261">
            <v>347083.01005487941</v>
          </cell>
          <cell r="CB261">
            <v>0</v>
          </cell>
          <cell r="CI261">
            <v>0</v>
          </cell>
          <cell r="CJ261">
            <v>0</v>
          </cell>
          <cell r="CR261">
            <v>1183.9364320260795</v>
          </cell>
          <cell r="CS261">
            <v>1106.1574199822446</v>
          </cell>
          <cell r="DZ261">
            <v>4863.0504309622265</v>
          </cell>
        </row>
        <row r="262">
          <cell r="AB262">
            <v>864519.40401563095</v>
          </cell>
          <cell r="AK262">
            <v>78102.973897110904</v>
          </cell>
          <cell r="BF262">
            <v>155200.69785730576</v>
          </cell>
          <cell r="BI262">
            <v>306293.0086159237</v>
          </cell>
          <cell r="BP262">
            <v>38048.481214025378</v>
          </cell>
          <cell r="CB262">
            <v>0</v>
          </cell>
          <cell r="CI262">
            <v>0</v>
          </cell>
          <cell r="CJ262">
            <v>0</v>
          </cell>
          <cell r="CR262">
            <v>690.23966727549987</v>
          </cell>
          <cell r="CS262">
            <v>648.98542003535795</v>
          </cell>
          <cell r="DZ262">
            <v>910.31481207681338</v>
          </cell>
        </row>
        <row r="263">
          <cell r="AB263">
            <v>251007.6963461517</v>
          </cell>
          <cell r="AK263">
            <v>55371.568762632807</v>
          </cell>
          <cell r="BF263">
            <v>58341.931036231887</v>
          </cell>
          <cell r="BI263">
            <v>61810.889142151238</v>
          </cell>
          <cell r="BP263">
            <v>12698.666377321164</v>
          </cell>
          <cell r="CB263">
            <v>0</v>
          </cell>
          <cell r="CI263">
            <v>0</v>
          </cell>
          <cell r="CJ263">
            <v>0</v>
          </cell>
          <cell r="CR263">
            <v>532.76352612418702</v>
          </cell>
          <cell r="CS263">
            <v>505.59782551075898</v>
          </cell>
          <cell r="DZ263">
            <v>377.79069463673494</v>
          </cell>
        </row>
        <row r="264">
          <cell r="AB264">
            <v>160364.06529430454</v>
          </cell>
          <cell r="AK264">
            <v>88557.644389481677</v>
          </cell>
          <cell r="BF264">
            <v>22372.324865698785</v>
          </cell>
          <cell r="BI264">
            <v>37059.070213306055</v>
          </cell>
          <cell r="BP264">
            <v>10512.686043920012</v>
          </cell>
          <cell r="CB264">
            <v>0</v>
          </cell>
          <cell r="CI264">
            <v>0</v>
          </cell>
          <cell r="CJ264">
            <v>0</v>
          </cell>
          <cell r="CR264">
            <v>1026.6700735362751</v>
          </cell>
          <cell r="CS264">
            <v>946.14662650110313</v>
          </cell>
          <cell r="DZ264">
            <v>159.75723523202353</v>
          </cell>
        </row>
        <row r="265">
          <cell r="AB265">
            <v>961479.2819886097</v>
          </cell>
          <cell r="AK265">
            <v>155562.1453222759</v>
          </cell>
          <cell r="BF265">
            <v>109974.44326193017</v>
          </cell>
          <cell r="BI265">
            <v>217160.26464816221</v>
          </cell>
          <cell r="BP265">
            <v>30106.159690409248</v>
          </cell>
          <cell r="CB265">
            <v>0</v>
          </cell>
          <cell r="CI265">
            <v>0</v>
          </cell>
          <cell r="CJ265">
            <v>0</v>
          </cell>
          <cell r="CR265">
            <v>656.83700647450814</v>
          </cell>
          <cell r="CS265">
            <v>626.84349928501661</v>
          </cell>
          <cell r="DZ265">
            <v>737.49566453022192</v>
          </cell>
        </row>
        <row r="266">
          <cell r="AB266">
            <v>1098557.8301539118</v>
          </cell>
          <cell r="AK266">
            <v>305465.4235744981</v>
          </cell>
          <cell r="BF266">
            <v>191017.7811347325</v>
          </cell>
          <cell r="BI266">
            <v>187680.55217365807</v>
          </cell>
          <cell r="BP266">
            <v>41965.886595361088</v>
          </cell>
          <cell r="CB266">
            <v>0</v>
          </cell>
          <cell r="CI266">
            <v>0</v>
          </cell>
          <cell r="CJ266">
            <v>0</v>
          </cell>
          <cell r="CR266">
            <v>776.04719248514141</v>
          </cell>
          <cell r="CS266">
            <v>713.41977401371378</v>
          </cell>
          <cell r="DZ266">
            <v>806.42237105171137</v>
          </cell>
        </row>
        <row r="267">
          <cell r="AB267">
            <v>563737.1701446675</v>
          </cell>
          <cell r="AK267">
            <v>109440.42885652131</v>
          </cell>
          <cell r="BF267">
            <v>82609.152542427168</v>
          </cell>
          <cell r="BI267">
            <v>178577.22847186771</v>
          </cell>
          <cell r="BP267">
            <v>27342.230126277049</v>
          </cell>
          <cell r="CB267">
            <v>7659.7718074108707</v>
          </cell>
          <cell r="CI267">
            <v>0</v>
          </cell>
          <cell r="CJ267">
            <v>0</v>
          </cell>
          <cell r="CR267">
            <v>974.65122361025499</v>
          </cell>
          <cell r="CS267">
            <v>915.4448328405299</v>
          </cell>
          <cell r="DZ267">
            <v>459.17645598135067</v>
          </cell>
        </row>
        <row r="268">
          <cell r="AB268">
            <v>611199.71242910612</v>
          </cell>
          <cell r="AK268">
            <v>121772.19471353623</v>
          </cell>
          <cell r="BF268">
            <v>99285.064442544506</v>
          </cell>
          <cell r="BI268">
            <v>150379.65367334583</v>
          </cell>
          <cell r="BP268">
            <v>14057.815430698</v>
          </cell>
          <cell r="CB268">
            <v>219532.57928972284</v>
          </cell>
          <cell r="CI268">
            <v>0</v>
          </cell>
          <cell r="CJ268">
            <v>0</v>
          </cell>
          <cell r="CR268">
            <v>415.37026643794923</v>
          </cell>
          <cell r="CS268">
            <v>392.78714029507438</v>
          </cell>
          <cell r="DZ268">
            <v>555.63365461200647</v>
          </cell>
        </row>
        <row r="269">
          <cell r="AB269">
            <v>236887.91938948174</v>
          </cell>
          <cell r="AK269">
            <v>63905.967544061117</v>
          </cell>
          <cell r="BF269">
            <v>101075.878552764</v>
          </cell>
          <cell r="BI269">
            <v>58520.500931910145</v>
          </cell>
          <cell r="BP269">
            <v>8796.8693828852665</v>
          </cell>
          <cell r="CB269">
            <v>0</v>
          </cell>
          <cell r="CI269">
            <v>0</v>
          </cell>
          <cell r="CJ269">
            <v>0</v>
          </cell>
          <cell r="CR269">
            <v>791.16915451003729</v>
          </cell>
          <cell r="CS269">
            <v>706.94741189222168</v>
          </cell>
          <cell r="DZ269">
            <v>175.23057751235791</v>
          </cell>
        </row>
        <row r="270">
          <cell r="AB270">
            <v>459243.26959097374</v>
          </cell>
          <cell r="AK270">
            <v>109264.51119951787</v>
          </cell>
          <cell r="BF270">
            <v>60851.329365756741</v>
          </cell>
          <cell r="BI270">
            <v>75806.173277635127</v>
          </cell>
          <cell r="BP270">
            <v>20882.550897894194</v>
          </cell>
          <cell r="CB270">
            <v>0</v>
          </cell>
          <cell r="CI270">
            <v>0</v>
          </cell>
          <cell r="CJ270">
            <v>0</v>
          </cell>
          <cell r="CR270">
            <v>886.35690431282399</v>
          </cell>
          <cell r="CS270">
            <v>838.96396650015993</v>
          </cell>
          <cell r="DZ270">
            <v>377.58974213958771</v>
          </cell>
        </row>
        <row r="271">
          <cell r="AB271">
            <v>741035.39815527364</v>
          </cell>
          <cell r="AK271">
            <v>317235.65485647874</v>
          </cell>
          <cell r="BF271">
            <v>1351.7426804953982</v>
          </cell>
          <cell r="BI271">
            <v>265602.79354752466</v>
          </cell>
          <cell r="BP271">
            <v>51559.639320714683</v>
          </cell>
          <cell r="CB271">
            <v>4687.6797767321113</v>
          </cell>
          <cell r="CI271">
            <v>0</v>
          </cell>
          <cell r="CJ271">
            <v>0</v>
          </cell>
          <cell r="CR271">
            <v>1612.9628445488431</v>
          </cell>
          <cell r="CS271">
            <v>1515.9483218482537</v>
          </cell>
          <cell r="DZ271">
            <v>521.47173009698247</v>
          </cell>
        </row>
        <row r="272">
          <cell r="AB272">
            <v>1068934.3730033948</v>
          </cell>
          <cell r="AK272">
            <v>146018.21813400296</v>
          </cell>
          <cell r="BF272">
            <v>36732.53777327048</v>
          </cell>
          <cell r="BI272">
            <v>261991.90692216618</v>
          </cell>
          <cell r="BP272">
            <v>40808.282111952263</v>
          </cell>
          <cell r="CB272">
            <v>284720.54786633106</v>
          </cell>
          <cell r="CI272">
            <v>0</v>
          </cell>
          <cell r="CJ272">
            <v>0</v>
          </cell>
          <cell r="CR272">
            <v>541.08330392690721</v>
          </cell>
          <cell r="CS272">
            <v>510.20987200219804</v>
          </cell>
          <cell r="DZ272">
            <v>1236.8626199410126</v>
          </cell>
        </row>
        <row r="273">
          <cell r="AB273">
            <v>126664.06523643117</v>
          </cell>
          <cell r="AK273">
            <v>190196.2507451014</v>
          </cell>
          <cell r="BF273">
            <v>80836.690664644746</v>
          </cell>
          <cell r="BI273">
            <v>42540.076409399509</v>
          </cell>
          <cell r="BP273">
            <v>10657.175923556426</v>
          </cell>
          <cell r="CB273">
            <v>0</v>
          </cell>
          <cell r="CI273">
            <v>0</v>
          </cell>
          <cell r="CJ273">
            <v>0</v>
          </cell>
          <cell r="CR273">
            <v>87705.219633912304</v>
          </cell>
          <cell r="CS273">
            <v>55399.796159530386</v>
          </cell>
          <cell r="DZ273">
            <v>2.1999999999999997</v>
          </cell>
        </row>
        <row r="274">
          <cell r="AB274">
            <v>573196.25115271774</v>
          </cell>
          <cell r="AK274">
            <v>89792.578466362858</v>
          </cell>
          <cell r="BF274">
            <v>214252.40611241752</v>
          </cell>
          <cell r="BI274">
            <v>119640.64502306389</v>
          </cell>
          <cell r="BP274">
            <v>16084.710835832942</v>
          </cell>
          <cell r="CB274">
            <v>24728.194024824421</v>
          </cell>
          <cell r="CI274">
            <v>0</v>
          </cell>
          <cell r="CJ274">
            <v>0</v>
          </cell>
          <cell r="CR274">
            <v>454.29260456390023</v>
          </cell>
          <cell r="CS274">
            <v>428.85165012549305</v>
          </cell>
          <cell r="DZ274">
            <v>579.74795426967034</v>
          </cell>
        </row>
        <row r="275">
          <cell r="AB275">
            <v>537490.55672048335</v>
          </cell>
          <cell r="AK275">
            <v>117574.19858962936</v>
          </cell>
          <cell r="BF275">
            <v>51922.847044855509</v>
          </cell>
          <cell r="BI275">
            <v>221206.78926166653</v>
          </cell>
          <cell r="BP275">
            <v>35816.649853717427</v>
          </cell>
          <cell r="CB275">
            <v>0</v>
          </cell>
          <cell r="CI275">
            <v>0</v>
          </cell>
          <cell r="CJ275">
            <v>0</v>
          </cell>
          <cell r="CR275">
            <v>1076.4096389929384</v>
          </cell>
          <cell r="CS275">
            <v>998.21877672389974</v>
          </cell>
          <cell r="DZ275">
            <v>515.44315518256656</v>
          </cell>
        </row>
        <row r="276">
          <cell r="AB276">
            <v>1029897.6861934576</v>
          </cell>
          <cell r="AK276">
            <v>201373.2765960891</v>
          </cell>
          <cell r="BF276">
            <v>159726.07231409798</v>
          </cell>
          <cell r="BI276">
            <v>121319.22231981845</v>
          </cell>
          <cell r="BP276">
            <v>45778.068034470103</v>
          </cell>
          <cell r="CB276">
            <v>0</v>
          </cell>
          <cell r="CI276">
            <v>0</v>
          </cell>
          <cell r="CJ276">
            <v>0</v>
          </cell>
          <cell r="CR276">
            <v>717.17350839678329</v>
          </cell>
          <cell r="CS276">
            <v>640.03964163940043</v>
          </cell>
          <cell r="DZ276">
            <v>1068.062522337365</v>
          </cell>
        </row>
        <row r="277">
          <cell r="AB277">
            <v>2918823.0362471896</v>
          </cell>
          <cell r="AK277">
            <v>508796.72968826344</v>
          </cell>
          <cell r="BF277">
            <v>276739.68450828828</v>
          </cell>
          <cell r="BI277">
            <v>190218.14109779993</v>
          </cell>
          <cell r="BP277">
            <v>91128.137618312147</v>
          </cell>
          <cell r="CB277">
            <v>0</v>
          </cell>
          <cell r="CI277">
            <v>0</v>
          </cell>
          <cell r="CJ277">
            <v>0</v>
          </cell>
          <cell r="CR277">
            <v>783.41845876372383</v>
          </cell>
          <cell r="CS277">
            <v>727.7165874325417</v>
          </cell>
          <cell r="DZ277">
            <v>1888.9534731836745</v>
          </cell>
        </row>
        <row r="278">
          <cell r="AB278">
            <v>10426656.405298721</v>
          </cell>
          <cell r="AK278">
            <v>1408951.8926863896</v>
          </cell>
          <cell r="BF278">
            <v>549893.63284567464</v>
          </cell>
          <cell r="BI278">
            <v>3109266.2190570706</v>
          </cell>
          <cell r="BP278">
            <v>450773.27248241683</v>
          </cell>
          <cell r="CB278">
            <v>0</v>
          </cell>
          <cell r="CI278">
            <v>0</v>
          </cell>
          <cell r="CJ278">
            <v>0</v>
          </cell>
          <cell r="CR278">
            <v>1215.8400602311565</v>
          </cell>
          <cell r="CS278">
            <v>1120.1225913993173</v>
          </cell>
          <cell r="DZ278">
            <v>6113.9797257035425</v>
          </cell>
        </row>
        <row r="279">
          <cell r="AB279">
            <v>4110119.7850819491</v>
          </cell>
          <cell r="AK279">
            <v>1297340.7472630769</v>
          </cell>
          <cell r="BF279">
            <v>418513.6510691428</v>
          </cell>
          <cell r="BI279">
            <v>826207.91114201862</v>
          </cell>
          <cell r="BP279">
            <v>212062.70177692315</v>
          </cell>
          <cell r="CB279">
            <v>0</v>
          </cell>
          <cell r="CI279">
            <v>0</v>
          </cell>
          <cell r="CJ279">
            <v>0</v>
          </cell>
          <cell r="CR279">
            <v>1274.8948851334562</v>
          </cell>
          <cell r="CS279">
            <v>899.95949239179265</v>
          </cell>
          <cell r="DZ279">
            <v>3282.5590408995026</v>
          </cell>
        </row>
        <row r="280">
          <cell r="AB280">
            <v>28833829.029133029</v>
          </cell>
          <cell r="AK280">
            <v>5236815.0440778695</v>
          </cell>
          <cell r="BF280">
            <v>741425.17519778328</v>
          </cell>
          <cell r="BI280">
            <v>3988144.563679005</v>
          </cell>
          <cell r="BP280">
            <v>1202164.3690626407</v>
          </cell>
          <cell r="CB280">
            <v>0</v>
          </cell>
          <cell r="CI280">
            <v>0</v>
          </cell>
          <cell r="CJ280">
            <v>0</v>
          </cell>
          <cell r="CR280">
            <v>995.8256842622053</v>
          </cell>
          <cell r="CS280">
            <v>923.78093000439424</v>
          </cell>
          <cell r="DZ280">
            <v>19191.365382551841</v>
          </cell>
        </row>
        <row r="281">
          <cell r="AB281">
            <v>12161575.058382209</v>
          </cell>
          <cell r="AK281">
            <v>3481513.5168192154</v>
          </cell>
          <cell r="BF281">
            <v>244402.24451724131</v>
          </cell>
          <cell r="BI281">
            <v>3054148.8397343871</v>
          </cell>
          <cell r="BP281">
            <v>664180.06714709569</v>
          </cell>
          <cell r="CB281">
            <v>0</v>
          </cell>
          <cell r="CI281">
            <v>0</v>
          </cell>
          <cell r="CJ281">
            <v>0</v>
          </cell>
          <cell r="CR281">
            <v>1327.8082198400843</v>
          </cell>
          <cell r="CS281">
            <v>1191.3856025135301</v>
          </cell>
          <cell r="DZ281">
            <v>8454.07155498268</v>
          </cell>
        </row>
        <row r="282">
          <cell r="AB282">
            <v>245514.42825293273</v>
          </cell>
          <cell r="AK282">
            <v>58143.047771619124</v>
          </cell>
          <cell r="BF282">
            <v>62859.159110729823</v>
          </cell>
          <cell r="BI282">
            <v>90746.858774003427</v>
          </cell>
          <cell r="BP282">
            <v>11507.724534687784</v>
          </cell>
          <cell r="CB282">
            <v>0</v>
          </cell>
          <cell r="CI282">
            <v>0</v>
          </cell>
          <cell r="CJ282">
            <v>0</v>
          </cell>
          <cell r="CR282">
            <v>932.06169105100855</v>
          </cell>
          <cell r="CS282">
            <v>825.27668382344496</v>
          </cell>
          <cell r="DZ282">
            <v>196.12963721566663</v>
          </cell>
        </row>
        <row r="283">
          <cell r="AB283">
            <v>716800.90418491373</v>
          </cell>
          <cell r="AK283">
            <v>103045.84649956653</v>
          </cell>
          <cell r="BF283">
            <v>35546.785376192172</v>
          </cell>
          <cell r="BI283">
            <v>180190.04656657571</v>
          </cell>
          <cell r="BP283">
            <v>22597.38301972664</v>
          </cell>
          <cell r="CB283">
            <v>223558.47951460048</v>
          </cell>
          <cell r="CI283">
            <v>0</v>
          </cell>
          <cell r="CJ283">
            <v>0</v>
          </cell>
          <cell r="CR283">
            <v>644.24385882074409</v>
          </cell>
          <cell r="CS283">
            <v>608.02416215159462</v>
          </cell>
          <cell r="DZ283">
            <v>577.7384292981983</v>
          </cell>
        </row>
        <row r="284">
          <cell r="AB284">
            <v>1150120.2646294897</v>
          </cell>
          <cell r="AK284">
            <v>175864.65893317322</v>
          </cell>
          <cell r="BF284">
            <v>24904.865796226644</v>
          </cell>
          <cell r="BI284">
            <v>369701.94691350899</v>
          </cell>
          <cell r="BP284">
            <v>51338.997559519245</v>
          </cell>
          <cell r="CB284">
            <v>171796.6737872432</v>
          </cell>
          <cell r="CI284">
            <v>0</v>
          </cell>
          <cell r="CJ284">
            <v>0</v>
          </cell>
          <cell r="CR284">
            <v>810.71625346552992</v>
          </cell>
          <cell r="CS284">
            <v>761.98205198413643</v>
          </cell>
          <cell r="DZ284">
            <v>1036.7139327824018</v>
          </cell>
        </row>
        <row r="285">
          <cell r="AB285">
            <v>658457.41086430557</v>
          </cell>
          <cell r="AK285">
            <v>143849.24002792389</v>
          </cell>
          <cell r="BF285">
            <v>131918.18446619663</v>
          </cell>
          <cell r="BI285">
            <v>143328.99982292022</v>
          </cell>
          <cell r="BP285">
            <v>28299.224521057611</v>
          </cell>
          <cell r="CB285">
            <v>0</v>
          </cell>
          <cell r="CI285">
            <v>0</v>
          </cell>
          <cell r="CJ285">
            <v>0</v>
          </cell>
          <cell r="CR285">
            <v>767.25681227421842</v>
          </cell>
          <cell r="CS285">
            <v>714.39122080794527</v>
          </cell>
          <cell r="DZ285">
            <v>633.00036601367822</v>
          </cell>
        </row>
        <row r="286">
          <cell r="AB286">
            <v>160674.72502995862</v>
          </cell>
          <cell r="AK286">
            <v>9299.8962205444204</v>
          </cell>
          <cell r="BF286">
            <v>35844.265264484551</v>
          </cell>
          <cell r="BI286">
            <v>66917.028082126679</v>
          </cell>
          <cell r="BP286">
            <v>8763.9066413682212</v>
          </cell>
          <cell r="CB286">
            <v>0</v>
          </cell>
          <cell r="CI286">
            <v>0</v>
          </cell>
          <cell r="CJ286">
            <v>0</v>
          </cell>
          <cell r="CR286">
            <v>517.70638032920067</v>
          </cell>
          <cell r="CS286">
            <v>502.37871419849807</v>
          </cell>
          <cell r="DZ286">
            <v>286.3573084347592</v>
          </cell>
        </row>
        <row r="287">
          <cell r="AB287">
            <v>116215.04344267177</v>
          </cell>
          <cell r="AK287">
            <v>28692.073348382499</v>
          </cell>
          <cell r="BF287">
            <v>21069.235866652278</v>
          </cell>
          <cell r="BI287">
            <v>18120.960799948687</v>
          </cell>
          <cell r="BP287">
            <v>5410.8742221508473</v>
          </cell>
          <cell r="CB287">
            <v>0</v>
          </cell>
          <cell r="CI287">
            <v>0</v>
          </cell>
          <cell r="CJ287">
            <v>0</v>
          </cell>
          <cell r="CR287">
            <v>604.42185001180701</v>
          </cell>
          <cell r="CS287">
            <v>578.40968280238303</v>
          </cell>
          <cell r="DZ287">
            <v>140.6667480030396</v>
          </cell>
        </row>
        <row r="288">
          <cell r="AB288">
            <v>764696.40995835618</v>
          </cell>
          <cell r="AK288">
            <v>183119.00988009115</v>
          </cell>
          <cell r="BF288">
            <v>91113.758009090729</v>
          </cell>
          <cell r="BI288">
            <v>141979.47737137644</v>
          </cell>
          <cell r="BP288">
            <v>31605.295119594295</v>
          </cell>
          <cell r="CB288">
            <v>0</v>
          </cell>
          <cell r="CI288">
            <v>0</v>
          </cell>
          <cell r="CJ288">
            <v>0</v>
          </cell>
          <cell r="CR288">
            <v>744.407085638848</v>
          </cell>
          <cell r="CS288">
            <v>702.55974593174938</v>
          </cell>
          <cell r="DZ288">
            <v>719.40993978697395</v>
          </cell>
        </row>
        <row r="289">
          <cell r="AB289">
            <v>655058.21048584254</v>
          </cell>
          <cell r="AK289">
            <v>125799.84184932287</v>
          </cell>
          <cell r="BF289">
            <v>22311.332268094684</v>
          </cell>
          <cell r="BI289">
            <v>241937.17178535907</v>
          </cell>
          <cell r="BP289">
            <v>37531.544875058542</v>
          </cell>
          <cell r="CB289">
            <v>107075.83997425949</v>
          </cell>
          <cell r="CI289">
            <v>0</v>
          </cell>
          <cell r="CJ289">
            <v>0</v>
          </cell>
          <cell r="CR289">
            <v>647.88170071607624</v>
          </cell>
          <cell r="CS289">
            <v>609.90375448909413</v>
          </cell>
          <cell r="DZ289">
            <v>944.47673659183727</v>
          </cell>
        </row>
        <row r="290">
          <cell r="AB290">
            <v>5873287.0369684659</v>
          </cell>
          <cell r="AK290">
            <v>1718489.889671952</v>
          </cell>
          <cell r="BF290">
            <v>77177.856716723036</v>
          </cell>
          <cell r="BI290">
            <v>698167.35881910508</v>
          </cell>
          <cell r="BP290">
            <v>228818.32422885526</v>
          </cell>
          <cell r="CB290">
            <v>0</v>
          </cell>
          <cell r="CI290">
            <v>0</v>
          </cell>
          <cell r="CJ290">
            <v>0</v>
          </cell>
          <cell r="CR290">
            <v>1436.0025343788377</v>
          </cell>
          <cell r="CS290">
            <v>1329.4399248803852</v>
          </cell>
          <cell r="DZ290">
            <v>2800.2730477462242</v>
          </cell>
        </row>
        <row r="291">
          <cell r="AB291">
            <v>0</v>
          </cell>
          <cell r="AK291">
            <v>0</v>
          </cell>
          <cell r="BF291">
            <v>0</v>
          </cell>
          <cell r="BI291">
            <v>0</v>
          </cell>
          <cell r="BP291">
            <v>0</v>
          </cell>
          <cell r="CB291">
            <v>0</v>
          </cell>
          <cell r="CI291">
            <v>0</v>
          </cell>
          <cell r="CJ291">
            <v>0</v>
          </cell>
          <cell r="CR291">
            <v>0</v>
          </cell>
          <cell r="CS291">
            <v>0</v>
          </cell>
          <cell r="DZ291">
            <v>0</v>
          </cell>
        </row>
        <row r="292">
          <cell r="AB292">
            <v>2455630.6240860121</v>
          </cell>
          <cell r="AK292">
            <v>355021.76332233957</v>
          </cell>
          <cell r="BF292">
            <v>185005.9913563978</v>
          </cell>
          <cell r="BI292">
            <v>628409.89781113295</v>
          </cell>
          <cell r="BP292">
            <v>111998.84061804168</v>
          </cell>
          <cell r="CB292">
            <v>0</v>
          </cell>
          <cell r="CI292">
            <v>0</v>
          </cell>
          <cell r="CJ292">
            <v>0</v>
          </cell>
          <cell r="CR292">
            <v>980.25952799765298</v>
          </cell>
          <cell r="CS292">
            <v>921.924535345099</v>
          </cell>
          <cell r="DZ292">
            <v>1836.7058239254027</v>
          </cell>
        </row>
        <row r="293">
          <cell r="AB293">
            <v>8394222.2597099841</v>
          </cell>
          <cell r="AK293">
            <v>1731055.9456343644</v>
          </cell>
          <cell r="BF293">
            <v>187432.63205561318</v>
          </cell>
          <cell r="BI293">
            <v>1591104.8415533805</v>
          </cell>
          <cell r="BP293">
            <v>384692.92801423086</v>
          </cell>
          <cell r="CB293">
            <v>0</v>
          </cell>
          <cell r="CI293">
            <v>0</v>
          </cell>
          <cell r="CJ293">
            <v>0</v>
          </cell>
          <cell r="CR293">
            <v>1052.9131520707472</v>
          </cell>
          <cell r="CS293">
            <v>978.28249206617841</v>
          </cell>
          <cell r="DZ293">
            <v>5769.3461930960957</v>
          </cell>
        </row>
        <row r="294">
          <cell r="AB294">
            <v>2686807.9064988629</v>
          </cell>
          <cell r="AK294">
            <v>603235.32504093344</v>
          </cell>
          <cell r="BF294">
            <v>209678.10937285711</v>
          </cell>
          <cell r="BI294">
            <v>295973.30717692117</v>
          </cell>
          <cell r="BP294">
            <v>121195.5275986943</v>
          </cell>
          <cell r="CB294">
            <v>0</v>
          </cell>
          <cell r="CI294">
            <v>0</v>
          </cell>
          <cell r="CJ294">
            <v>0</v>
          </cell>
          <cell r="CR294">
            <v>791.29361263590658</v>
          </cell>
          <cell r="CS294">
            <v>749.72101964196304</v>
          </cell>
          <cell r="DZ294">
            <v>2492.815727111009</v>
          </cell>
        </row>
        <row r="295">
          <cell r="AB295">
            <v>1194461.9922017853</v>
          </cell>
          <cell r="AK295">
            <v>288475.28867909178</v>
          </cell>
          <cell r="BF295">
            <v>104618.14449579484</v>
          </cell>
          <cell r="BI295">
            <v>472974.33419493737</v>
          </cell>
          <cell r="BP295">
            <v>66372.774626845188</v>
          </cell>
          <cell r="CB295">
            <v>0</v>
          </cell>
          <cell r="CI295">
            <v>0</v>
          </cell>
          <cell r="CJ295">
            <v>0</v>
          </cell>
          <cell r="CR295">
            <v>1332.3321628289216</v>
          </cell>
          <cell r="CS295">
            <v>1245.9337164861249</v>
          </cell>
          <cell r="DZ295">
            <v>822.90047581778163</v>
          </cell>
        </row>
        <row r="296">
          <cell r="AB296">
            <v>4367271.3370903209</v>
          </cell>
          <cell r="AK296">
            <v>803919.57399463502</v>
          </cell>
          <cell r="BF296">
            <v>365416.78933571174</v>
          </cell>
          <cell r="BI296">
            <v>2588599.7876008572</v>
          </cell>
          <cell r="BP296">
            <v>298131.07487858692</v>
          </cell>
          <cell r="CB296">
            <v>332261.18922196608</v>
          </cell>
          <cell r="CI296">
            <v>0</v>
          </cell>
          <cell r="CJ296">
            <v>0</v>
          </cell>
          <cell r="CR296">
            <v>1131.9411730137799</v>
          </cell>
          <cell r="CS296">
            <v>1062.8588079381177</v>
          </cell>
          <cell r="DZ296">
            <v>4316.4596387218435</v>
          </cell>
        </row>
        <row r="297">
          <cell r="AB297">
            <v>1618529.7526022599</v>
          </cell>
          <cell r="AK297">
            <v>235819.36194703876</v>
          </cell>
          <cell r="BF297">
            <v>87190.292746775041</v>
          </cell>
          <cell r="BI297">
            <v>465551.98977826227</v>
          </cell>
          <cell r="BP297">
            <v>67520.004574221399</v>
          </cell>
          <cell r="CB297">
            <v>203556.44808904873</v>
          </cell>
          <cell r="CI297">
            <v>0</v>
          </cell>
          <cell r="CJ297">
            <v>0</v>
          </cell>
          <cell r="CR297">
            <v>673.87901332403601</v>
          </cell>
          <cell r="CS297">
            <v>634.64839909642023</v>
          </cell>
          <cell r="DZ297">
            <v>1648.8152390927712</v>
          </cell>
        </row>
        <row r="298">
          <cell r="AB298">
            <v>4755023.5941615487</v>
          </cell>
          <cell r="AK298">
            <v>463540.27645038435</v>
          </cell>
          <cell r="BF298">
            <v>476559.47183402337</v>
          </cell>
          <cell r="BI298">
            <v>1664325.0478550685</v>
          </cell>
          <cell r="BP298">
            <v>296473.17517286557</v>
          </cell>
          <cell r="CB298">
            <v>0</v>
          </cell>
          <cell r="CI298">
            <v>0</v>
          </cell>
          <cell r="CJ298">
            <v>0</v>
          </cell>
          <cell r="CR298">
            <v>728.60807750243418</v>
          </cell>
          <cell r="CS298">
            <v>685.07903422774291</v>
          </cell>
          <cell r="DZ298">
            <v>6578.1799941135732</v>
          </cell>
        </row>
        <row r="299">
          <cell r="AB299">
            <v>386717.48583564622</v>
          </cell>
          <cell r="AK299">
            <v>111654.13998129121</v>
          </cell>
          <cell r="BF299">
            <v>23753.617907151929</v>
          </cell>
          <cell r="BI299">
            <v>75732.063708714632</v>
          </cell>
          <cell r="BP299">
            <v>14412.636097593137</v>
          </cell>
          <cell r="CB299">
            <v>72726.10666686896</v>
          </cell>
          <cell r="CI299">
            <v>0</v>
          </cell>
          <cell r="CJ299">
            <v>0</v>
          </cell>
          <cell r="CR299">
            <v>412.43147060537103</v>
          </cell>
          <cell r="CS299">
            <v>389.74759394781421</v>
          </cell>
          <cell r="DZ299">
            <v>569.70032941231034</v>
          </cell>
        </row>
        <row r="300">
          <cell r="AB300">
            <v>6960362.5320013696</v>
          </cell>
          <cell r="AK300">
            <v>1901800.6590019439</v>
          </cell>
          <cell r="BF300">
            <v>201507.29438883447</v>
          </cell>
          <cell r="BI300">
            <v>1750005.607854276</v>
          </cell>
          <cell r="BP300">
            <v>388070.30250279122</v>
          </cell>
          <cell r="CB300">
            <v>0</v>
          </cell>
          <cell r="CI300">
            <v>0</v>
          </cell>
          <cell r="CJ300">
            <v>0</v>
          </cell>
          <cell r="CR300">
            <v>1242.930002151367</v>
          </cell>
          <cell r="CS300">
            <v>1150.0178158330718</v>
          </cell>
          <cell r="DZ300">
            <v>4952.47429219273</v>
          </cell>
        </row>
        <row r="301">
          <cell r="AB301">
            <v>3687273.2697569504</v>
          </cell>
          <cell r="AK301">
            <v>620814.30510587059</v>
          </cell>
          <cell r="BF301">
            <v>112293.330071729</v>
          </cell>
          <cell r="BI301">
            <v>889460.57686342509</v>
          </cell>
          <cell r="BP301">
            <v>158393.83294495029</v>
          </cell>
          <cell r="CB301">
            <v>0</v>
          </cell>
          <cell r="CI301">
            <v>0</v>
          </cell>
          <cell r="CJ301">
            <v>0</v>
          </cell>
          <cell r="CR301">
            <v>1659.6764375081289</v>
          </cell>
          <cell r="CS301">
            <v>1301.3587431653802</v>
          </cell>
          <cell r="DZ301">
            <v>1785.462937152867</v>
          </cell>
        </row>
        <row r="302">
          <cell r="AB302">
            <v>201589.18882917109</v>
          </cell>
          <cell r="AK302">
            <v>49771.671339575812</v>
          </cell>
          <cell r="BF302">
            <v>27469.914443826168</v>
          </cell>
          <cell r="BI302">
            <v>20097.632659062012</v>
          </cell>
          <cell r="BP302">
            <v>8125.2851783031538</v>
          </cell>
          <cell r="CB302">
            <v>0</v>
          </cell>
          <cell r="CI302">
            <v>0</v>
          </cell>
          <cell r="CJ302">
            <v>0</v>
          </cell>
          <cell r="CR302">
            <v>485.60705617816768</v>
          </cell>
          <cell r="CS302">
            <v>463.47501550068085</v>
          </cell>
          <cell r="DZ302">
            <v>263.24777126283124</v>
          </cell>
        </row>
        <row r="303">
          <cell r="AB303">
            <v>1005105.7357944617</v>
          </cell>
          <cell r="AK303">
            <v>579013.67105899821</v>
          </cell>
          <cell r="BF303">
            <v>1913641.1314215902</v>
          </cell>
          <cell r="BI303">
            <v>0</v>
          </cell>
          <cell r="BP303">
            <v>0</v>
          </cell>
          <cell r="CB303">
            <v>0</v>
          </cell>
          <cell r="CI303">
            <v>0</v>
          </cell>
          <cell r="CJ303">
            <v>0</v>
          </cell>
          <cell r="CR303">
            <v>0</v>
          </cell>
          <cell r="CS303">
            <v>0</v>
          </cell>
          <cell r="DZ303">
            <v>0</v>
          </cell>
        </row>
        <row r="304">
          <cell r="AB304">
            <v>6515155.3070785981</v>
          </cell>
          <cell r="AK304">
            <v>17942665.706631746</v>
          </cell>
          <cell r="BF304">
            <v>22579444.84715838</v>
          </cell>
          <cell r="BI304">
            <v>0</v>
          </cell>
          <cell r="BP304">
            <v>0</v>
          </cell>
          <cell r="CB304">
            <v>0</v>
          </cell>
          <cell r="CI304">
            <v>0</v>
          </cell>
          <cell r="CJ304">
            <v>0</v>
          </cell>
          <cell r="CR304">
            <v>0</v>
          </cell>
          <cell r="CS304">
            <v>0</v>
          </cell>
          <cell r="DZ304">
            <v>0</v>
          </cell>
        </row>
        <row r="305">
          <cell r="AB305">
            <v>5507306.6015728936</v>
          </cell>
          <cell r="AK305">
            <v>9924618.2822589986</v>
          </cell>
          <cell r="BF305">
            <v>14991807.41773298</v>
          </cell>
          <cell r="BI305">
            <v>0</v>
          </cell>
          <cell r="BP305">
            <v>0</v>
          </cell>
          <cell r="CB305">
            <v>0</v>
          </cell>
          <cell r="CI305">
            <v>0</v>
          </cell>
          <cell r="CJ305">
            <v>0</v>
          </cell>
          <cell r="CR305">
            <v>0</v>
          </cell>
          <cell r="CS305">
            <v>0</v>
          </cell>
          <cell r="DZ305">
            <v>0</v>
          </cell>
        </row>
        <row r="306">
          <cell r="AB306">
            <v>0</v>
          </cell>
          <cell r="AK306">
            <v>0</v>
          </cell>
          <cell r="BF306">
            <v>0</v>
          </cell>
          <cell r="BI306">
            <v>0</v>
          </cell>
          <cell r="BP306">
            <v>0</v>
          </cell>
          <cell r="CB306">
            <v>0</v>
          </cell>
          <cell r="CI306">
            <v>0</v>
          </cell>
          <cell r="CJ306">
            <v>0</v>
          </cell>
          <cell r="CR306">
            <v>0</v>
          </cell>
          <cell r="CS306">
            <v>0</v>
          </cell>
          <cell r="DZ306">
            <v>0</v>
          </cell>
        </row>
        <row r="307">
          <cell r="AB307">
            <v>0</v>
          </cell>
          <cell r="AK307">
            <v>0</v>
          </cell>
          <cell r="BF307">
            <v>0</v>
          </cell>
          <cell r="BI307">
            <v>0</v>
          </cell>
          <cell r="BP307">
            <v>0</v>
          </cell>
          <cell r="CB307">
            <v>0</v>
          </cell>
          <cell r="CI307">
            <v>0</v>
          </cell>
          <cell r="CJ307">
            <v>0</v>
          </cell>
          <cell r="CR307">
            <v>0</v>
          </cell>
          <cell r="CS307">
            <v>0</v>
          </cell>
          <cell r="DZ307">
            <v>0</v>
          </cell>
        </row>
        <row r="308">
          <cell r="AB308">
            <v>0</v>
          </cell>
          <cell r="AK308">
            <v>0</v>
          </cell>
          <cell r="BF308">
            <v>0</v>
          </cell>
          <cell r="BI308">
            <v>0</v>
          </cell>
          <cell r="BP308">
            <v>0</v>
          </cell>
          <cell r="CB308">
            <v>0</v>
          </cell>
          <cell r="CI308">
            <v>0</v>
          </cell>
          <cell r="CJ308">
            <v>0</v>
          </cell>
          <cell r="CR308">
            <v>0</v>
          </cell>
          <cell r="CS308">
            <v>0</v>
          </cell>
          <cell r="DZ308">
            <v>0</v>
          </cell>
        </row>
        <row r="309">
          <cell r="AB309">
            <v>0</v>
          </cell>
          <cell r="AK309">
            <v>0</v>
          </cell>
          <cell r="BF309">
            <v>0</v>
          </cell>
          <cell r="BI309">
            <v>0</v>
          </cell>
          <cell r="BP309">
            <v>0</v>
          </cell>
          <cell r="CB309">
            <v>0</v>
          </cell>
          <cell r="CI309">
            <v>0</v>
          </cell>
          <cell r="CJ309">
            <v>0</v>
          </cell>
          <cell r="CR309">
            <v>0</v>
          </cell>
          <cell r="CS309">
            <v>0</v>
          </cell>
          <cell r="DZ309">
            <v>0</v>
          </cell>
        </row>
        <row r="310">
          <cell r="AB310">
            <v>0</v>
          </cell>
          <cell r="AK310">
            <v>0</v>
          </cell>
          <cell r="BF310">
            <v>0</v>
          </cell>
          <cell r="BI310">
            <v>0</v>
          </cell>
          <cell r="BP310">
            <v>0</v>
          </cell>
          <cell r="CB310">
            <v>0</v>
          </cell>
          <cell r="CI310">
            <v>0</v>
          </cell>
          <cell r="CJ310">
            <v>0</v>
          </cell>
          <cell r="CR310">
            <v>0</v>
          </cell>
          <cell r="CS310">
            <v>0</v>
          </cell>
          <cell r="DZ310">
            <v>0</v>
          </cell>
        </row>
        <row r="311">
          <cell r="AB311">
            <v>0</v>
          </cell>
          <cell r="AK311">
            <v>0</v>
          </cell>
          <cell r="BF311">
            <v>0</v>
          </cell>
          <cell r="BI311">
            <v>0</v>
          </cell>
          <cell r="BP311">
            <v>0</v>
          </cell>
          <cell r="CB311">
            <v>0</v>
          </cell>
          <cell r="CI311">
            <v>0</v>
          </cell>
          <cell r="CJ311">
            <v>0</v>
          </cell>
          <cell r="CR311">
            <v>0</v>
          </cell>
          <cell r="CS311">
            <v>0</v>
          </cell>
          <cell r="DZ311">
            <v>0</v>
          </cell>
        </row>
        <row r="312">
          <cell r="AB312">
            <v>259103.23919710092</v>
          </cell>
          <cell r="AK312">
            <v>497862.39149816596</v>
          </cell>
          <cell r="BF312">
            <v>503163.98940816359</v>
          </cell>
          <cell r="BI312">
            <v>0</v>
          </cell>
          <cell r="BP312">
            <v>0</v>
          </cell>
          <cell r="CB312">
            <v>0</v>
          </cell>
          <cell r="CI312">
            <v>0</v>
          </cell>
          <cell r="CJ312">
            <v>0</v>
          </cell>
          <cell r="CR312">
            <v>0</v>
          </cell>
          <cell r="CS312">
            <v>0</v>
          </cell>
          <cell r="DZ312">
            <v>0</v>
          </cell>
        </row>
        <row r="313">
          <cell r="AB313">
            <v>0</v>
          </cell>
          <cell r="AK313">
            <v>0</v>
          </cell>
          <cell r="BF313">
            <v>0</v>
          </cell>
          <cell r="BI313">
            <v>0</v>
          </cell>
          <cell r="BP313">
            <v>0</v>
          </cell>
          <cell r="CB313">
            <v>0</v>
          </cell>
          <cell r="CI313">
            <v>0</v>
          </cell>
          <cell r="CJ313">
            <v>0</v>
          </cell>
          <cell r="CR313">
            <v>0</v>
          </cell>
          <cell r="CS313">
            <v>0</v>
          </cell>
          <cell r="DZ313">
            <v>0</v>
          </cell>
        </row>
        <row r="314">
          <cell r="AB314">
            <v>0</v>
          </cell>
          <cell r="AK314">
            <v>0</v>
          </cell>
          <cell r="BF314">
            <v>0</v>
          </cell>
          <cell r="BI314">
            <v>0</v>
          </cell>
          <cell r="BP314">
            <v>0</v>
          </cell>
          <cell r="CB314">
            <v>0</v>
          </cell>
          <cell r="CI314">
            <v>0</v>
          </cell>
          <cell r="CJ314">
            <v>0</v>
          </cell>
          <cell r="CR314">
            <v>0</v>
          </cell>
          <cell r="CS314">
            <v>0</v>
          </cell>
          <cell r="DZ314">
            <v>0</v>
          </cell>
        </row>
        <row r="315">
          <cell r="AB315">
            <v>478634.07564588427</v>
          </cell>
          <cell r="AK315">
            <v>255764.68746315074</v>
          </cell>
          <cell r="BF315">
            <v>737953.92519368848</v>
          </cell>
          <cell r="BI315">
            <v>0</v>
          </cell>
          <cell r="BP315">
            <v>0</v>
          </cell>
          <cell r="CB315">
            <v>0</v>
          </cell>
          <cell r="CI315">
            <v>0</v>
          </cell>
          <cell r="CJ315">
            <v>0</v>
          </cell>
          <cell r="CR315">
            <v>0</v>
          </cell>
          <cell r="CS315">
            <v>0</v>
          </cell>
          <cell r="DZ315">
            <v>0</v>
          </cell>
        </row>
        <row r="316">
          <cell r="AB316">
            <v>1677979.6312288858</v>
          </cell>
          <cell r="AK316">
            <v>776383.71642215247</v>
          </cell>
          <cell r="BF316">
            <v>2867754.0190011412</v>
          </cell>
          <cell r="BI316">
            <v>0</v>
          </cell>
          <cell r="BP316">
            <v>0</v>
          </cell>
          <cell r="CB316">
            <v>0</v>
          </cell>
          <cell r="CI316">
            <v>0</v>
          </cell>
          <cell r="CJ316">
            <v>0</v>
          </cell>
          <cell r="CR316">
            <v>0</v>
          </cell>
          <cell r="CS316">
            <v>0</v>
          </cell>
          <cell r="DZ316">
            <v>0</v>
          </cell>
        </row>
        <row r="317">
          <cell r="AB317">
            <v>0</v>
          </cell>
          <cell r="AK317">
            <v>0</v>
          </cell>
          <cell r="BF317">
            <v>0</v>
          </cell>
          <cell r="BI317">
            <v>0</v>
          </cell>
          <cell r="BP317">
            <v>0</v>
          </cell>
          <cell r="CB317">
            <v>0</v>
          </cell>
          <cell r="CI317">
            <v>0</v>
          </cell>
          <cell r="CJ317">
            <v>0</v>
          </cell>
          <cell r="CR317">
            <v>0</v>
          </cell>
          <cell r="CS317">
            <v>0</v>
          </cell>
          <cell r="DZ317">
            <v>0</v>
          </cell>
        </row>
        <row r="318">
          <cell r="AB318">
            <v>0</v>
          </cell>
          <cell r="AK318">
            <v>0</v>
          </cell>
          <cell r="BF318">
            <v>0</v>
          </cell>
          <cell r="BI318">
            <v>0</v>
          </cell>
          <cell r="BP318">
            <v>0</v>
          </cell>
          <cell r="CB318">
            <v>0</v>
          </cell>
          <cell r="CI318">
            <v>0</v>
          </cell>
          <cell r="CJ318">
            <v>0</v>
          </cell>
          <cell r="CR318">
            <v>0</v>
          </cell>
          <cell r="CS318">
            <v>0</v>
          </cell>
          <cell r="DZ318">
            <v>0</v>
          </cell>
        </row>
        <row r="319">
          <cell r="AB319">
            <v>193599.90316942261</v>
          </cell>
          <cell r="AK319">
            <v>138837.15607202862</v>
          </cell>
          <cell r="BF319">
            <v>148911.74724693474</v>
          </cell>
          <cell r="BI319">
            <v>0</v>
          </cell>
          <cell r="BP319">
            <v>0</v>
          </cell>
          <cell r="CB319">
            <v>0</v>
          </cell>
          <cell r="CI319">
            <v>0</v>
          </cell>
          <cell r="CJ319">
            <v>0</v>
          </cell>
          <cell r="CR319">
            <v>0</v>
          </cell>
          <cell r="CS319">
            <v>0</v>
          </cell>
          <cell r="DZ319">
            <v>0</v>
          </cell>
        </row>
        <row r="320">
          <cell r="AB320">
            <v>0</v>
          </cell>
          <cell r="AK320">
            <v>0</v>
          </cell>
          <cell r="BF320">
            <v>0</v>
          </cell>
          <cell r="BI320">
            <v>0</v>
          </cell>
          <cell r="BP320">
            <v>0</v>
          </cell>
          <cell r="CB320">
            <v>0</v>
          </cell>
          <cell r="CI320">
            <v>0</v>
          </cell>
          <cell r="CJ320">
            <v>0</v>
          </cell>
          <cell r="CR320">
            <v>0</v>
          </cell>
          <cell r="CS320">
            <v>0</v>
          </cell>
          <cell r="DZ320">
            <v>0</v>
          </cell>
        </row>
        <row r="321">
          <cell r="AB321">
            <v>0</v>
          </cell>
          <cell r="AK321">
            <v>0</v>
          </cell>
          <cell r="BF321">
            <v>0</v>
          </cell>
          <cell r="BI321">
            <v>0</v>
          </cell>
          <cell r="BP321">
            <v>0</v>
          </cell>
          <cell r="CB321">
            <v>0</v>
          </cell>
          <cell r="CI321">
            <v>0</v>
          </cell>
          <cell r="CJ321">
            <v>0</v>
          </cell>
          <cell r="CR321">
            <v>0</v>
          </cell>
          <cell r="CS321">
            <v>0</v>
          </cell>
          <cell r="DZ321">
            <v>0</v>
          </cell>
        </row>
        <row r="322">
          <cell r="AB322">
            <v>2431746.5045779757</v>
          </cell>
          <cell r="AK322">
            <v>3952531.6346333753</v>
          </cell>
          <cell r="BF322">
            <v>7436664.1810650546</v>
          </cell>
          <cell r="BI322">
            <v>0</v>
          </cell>
          <cell r="BP322">
            <v>0</v>
          </cell>
          <cell r="CB322">
            <v>0</v>
          </cell>
          <cell r="CI322">
            <v>0</v>
          </cell>
          <cell r="CJ322">
            <v>0</v>
          </cell>
          <cell r="CR322">
            <v>0</v>
          </cell>
          <cell r="CS322">
            <v>0</v>
          </cell>
          <cell r="DZ322">
            <v>0</v>
          </cell>
        </row>
        <row r="323">
          <cell r="AB323">
            <v>0</v>
          </cell>
          <cell r="AK323">
            <v>0</v>
          </cell>
          <cell r="BF323">
            <v>0</v>
          </cell>
          <cell r="BI323">
            <v>0</v>
          </cell>
          <cell r="BP323">
            <v>0</v>
          </cell>
          <cell r="CB323">
            <v>0</v>
          </cell>
          <cell r="CI323">
            <v>0</v>
          </cell>
          <cell r="CJ323">
            <v>0</v>
          </cell>
          <cell r="CR323">
            <v>0</v>
          </cell>
          <cell r="CS323">
            <v>0</v>
          </cell>
          <cell r="DZ323">
            <v>0</v>
          </cell>
        </row>
        <row r="324">
          <cell r="AB324">
            <v>223610.1994572964</v>
          </cell>
          <cell r="AK324">
            <v>118530.05329608599</v>
          </cell>
          <cell r="BF324">
            <v>314024.52175785246</v>
          </cell>
          <cell r="BI324">
            <v>0</v>
          </cell>
          <cell r="BP324">
            <v>0</v>
          </cell>
          <cell r="CB324">
            <v>0</v>
          </cell>
          <cell r="CI324">
            <v>0</v>
          </cell>
          <cell r="CJ324">
            <v>0</v>
          </cell>
          <cell r="CR324">
            <v>0</v>
          </cell>
          <cell r="CS324">
            <v>0</v>
          </cell>
          <cell r="DZ324">
            <v>0</v>
          </cell>
        </row>
        <row r="325">
          <cell r="AB325">
            <v>0</v>
          </cell>
          <cell r="AK325">
            <v>0</v>
          </cell>
          <cell r="BF325">
            <v>0</v>
          </cell>
          <cell r="BI325">
            <v>0</v>
          </cell>
          <cell r="BP325">
            <v>0</v>
          </cell>
          <cell r="CB325">
            <v>0</v>
          </cell>
          <cell r="CI325">
            <v>0</v>
          </cell>
          <cell r="CJ325">
            <v>0</v>
          </cell>
          <cell r="CR325">
            <v>0</v>
          </cell>
          <cell r="CS325">
            <v>0</v>
          </cell>
          <cell r="DZ325">
            <v>0</v>
          </cell>
        </row>
        <row r="326">
          <cell r="AB326">
            <v>0</v>
          </cell>
          <cell r="AK326">
            <v>0</v>
          </cell>
          <cell r="BF326">
            <v>0</v>
          </cell>
          <cell r="BI326">
            <v>0</v>
          </cell>
          <cell r="BP326">
            <v>0</v>
          </cell>
          <cell r="CB326">
            <v>0</v>
          </cell>
          <cell r="CI326">
            <v>0</v>
          </cell>
          <cell r="CJ326">
            <v>0</v>
          </cell>
          <cell r="CR326">
            <v>0</v>
          </cell>
          <cell r="CS326">
            <v>0</v>
          </cell>
          <cell r="DZ326">
            <v>0</v>
          </cell>
        </row>
        <row r="327">
          <cell r="AB327">
            <v>1214741.3973735527</v>
          </cell>
          <cell r="AK327">
            <v>216338.97361822333</v>
          </cell>
          <cell r="BF327">
            <v>18348.578295430329</v>
          </cell>
          <cell r="BI327">
            <v>454007.63914180244</v>
          </cell>
          <cell r="BP327">
            <v>59755.955738922938</v>
          </cell>
          <cell r="CB327">
            <v>82194.325635727262</v>
          </cell>
          <cell r="CI327">
            <v>0</v>
          </cell>
          <cell r="CJ327">
            <v>0</v>
          </cell>
          <cell r="CR327">
            <v>1049.4305067913608</v>
          </cell>
          <cell r="CS327">
            <v>987.61592793556315</v>
          </cell>
          <cell r="DZ327">
            <v>938.44816167742135</v>
          </cell>
        </row>
        <row r="328">
          <cell r="AB328">
            <v>901771.56017543795</v>
          </cell>
          <cell r="AK328">
            <v>116150.85635531778</v>
          </cell>
          <cell r="BF328">
            <v>73912.187219700543</v>
          </cell>
          <cell r="BI328">
            <v>679656.99295785197</v>
          </cell>
          <cell r="BP328">
            <v>59068.913261050991</v>
          </cell>
          <cell r="CB328">
            <v>246421.44091931253</v>
          </cell>
          <cell r="CI328">
            <v>0</v>
          </cell>
          <cell r="CJ328">
            <v>0</v>
          </cell>
          <cell r="CR328">
            <v>877.25291706000144</v>
          </cell>
          <cell r="CS328">
            <v>824.80406294539159</v>
          </cell>
          <cell r="DZ328">
            <v>1100.2149218809168</v>
          </cell>
        </row>
        <row r="329">
          <cell r="AB329">
            <v>1067146.6599498293</v>
          </cell>
          <cell r="AK329">
            <v>231026.59064778438</v>
          </cell>
          <cell r="BF329">
            <v>12553.876968105633</v>
          </cell>
          <cell r="BI329">
            <v>453604.13459333993</v>
          </cell>
          <cell r="BP329">
            <v>61137.671974533558</v>
          </cell>
          <cell r="CB329">
            <v>38368.674489193014</v>
          </cell>
          <cell r="CI329">
            <v>0</v>
          </cell>
          <cell r="CJ329">
            <v>0</v>
          </cell>
          <cell r="CR329">
            <v>1434.9148515093298</v>
          </cell>
          <cell r="CS329">
            <v>1346.5443711499493</v>
          </cell>
          <cell r="DZ329">
            <v>698.30992758651803</v>
          </cell>
        </row>
        <row r="330">
          <cell r="AB330">
            <v>1403474.7377569133</v>
          </cell>
          <cell r="AK330">
            <v>221144.42619992167</v>
          </cell>
          <cell r="BF330">
            <v>49622.895801660692</v>
          </cell>
          <cell r="BI330">
            <v>429237.05642136931</v>
          </cell>
          <cell r="BP330">
            <v>42320.26453626532</v>
          </cell>
          <cell r="CB330">
            <v>276685.80228558951</v>
          </cell>
          <cell r="CI330">
            <v>0</v>
          </cell>
          <cell r="CJ330">
            <v>0</v>
          </cell>
          <cell r="CR330">
            <v>788.07508082051993</v>
          </cell>
          <cell r="CS330">
            <v>743.1784670187559</v>
          </cell>
          <cell r="DZ330">
            <v>898.25766224798144</v>
          </cell>
        </row>
        <row r="331">
          <cell r="AB331">
            <v>612762.13187255827</v>
          </cell>
          <cell r="AK331">
            <v>92541.565535868343</v>
          </cell>
          <cell r="BF331">
            <v>9441.7271384969208</v>
          </cell>
          <cell r="BI331">
            <v>701885.54380830587</v>
          </cell>
          <cell r="BP331">
            <v>48127.24542070138</v>
          </cell>
          <cell r="CB331">
            <v>257408.04129271233</v>
          </cell>
          <cell r="CI331">
            <v>0</v>
          </cell>
          <cell r="CJ331">
            <v>0</v>
          </cell>
          <cell r="CR331">
            <v>1310.8604139964011</v>
          </cell>
          <cell r="CS331">
            <v>1365.2818466834244</v>
          </cell>
          <cell r="DZ331">
            <v>564.67651698363034</v>
          </cell>
        </row>
        <row r="332">
          <cell r="AB332">
            <v>2713449.7485949448</v>
          </cell>
          <cell r="AK332">
            <v>535256.47509730107</v>
          </cell>
          <cell r="BF332">
            <v>354421.36829897168</v>
          </cell>
          <cell r="BI332">
            <v>828545.17751302803</v>
          </cell>
          <cell r="BP332">
            <v>136352.89664354327</v>
          </cell>
          <cell r="CB332">
            <v>0</v>
          </cell>
          <cell r="CI332">
            <v>0</v>
          </cell>
          <cell r="CJ332">
            <v>0</v>
          </cell>
          <cell r="CR332">
            <v>1242.7399678663442</v>
          </cell>
          <cell r="CS332">
            <v>1162.8757223573327</v>
          </cell>
          <cell r="DZ332">
            <v>1873.6810834004875</v>
          </cell>
        </row>
        <row r="333">
          <cell r="AB333">
            <v>872054.98086474044</v>
          </cell>
          <cell r="AK333">
            <v>191053.96658402076</v>
          </cell>
          <cell r="BF333">
            <v>37249.514576591275</v>
          </cell>
          <cell r="BI333">
            <v>224127.23933735068</v>
          </cell>
          <cell r="BP333">
            <v>45604.175581329822</v>
          </cell>
          <cell r="CB333">
            <v>7520.5851934824605</v>
          </cell>
          <cell r="CI333">
            <v>0</v>
          </cell>
          <cell r="CJ333">
            <v>0</v>
          </cell>
          <cell r="CR333">
            <v>940.1307782175968</v>
          </cell>
          <cell r="CS333">
            <v>884.31259388735373</v>
          </cell>
          <cell r="DZ333">
            <v>791.7528387599657</v>
          </cell>
        </row>
        <row r="334">
          <cell r="AB334">
            <v>4947465.0946002565</v>
          </cell>
          <cell r="AK334">
            <v>2060649.426903537</v>
          </cell>
          <cell r="BF334">
            <v>336943.4854174658</v>
          </cell>
          <cell r="BI334">
            <v>568364.01972263318</v>
          </cell>
          <cell r="BP334">
            <v>250486.53082418579</v>
          </cell>
          <cell r="CB334">
            <v>0</v>
          </cell>
          <cell r="CI334">
            <v>0</v>
          </cell>
          <cell r="CJ334">
            <v>0</v>
          </cell>
          <cell r="CR334">
            <v>1311.0178798588934</v>
          </cell>
          <cell r="CS334">
            <v>1085.7835257314803</v>
          </cell>
          <cell r="DZ334">
            <v>3285.5733283567106</v>
          </cell>
        </row>
        <row r="335">
          <cell r="AB335">
            <v>2900350.1817673515</v>
          </cell>
          <cell r="AK335">
            <v>1317694.2104224616</v>
          </cell>
          <cell r="BF335">
            <v>1128602.9631761778</v>
          </cell>
          <cell r="BI335">
            <v>331588.45019178849</v>
          </cell>
          <cell r="BP335">
            <v>77300.218290044184</v>
          </cell>
          <cell r="CB335">
            <v>0</v>
          </cell>
          <cell r="CI335">
            <v>0</v>
          </cell>
          <cell r="CJ335">
            <v>0</v>
          </cell>
          <cell r="CR335">
            <v>1000.1462311071658</v>
          </cell>
          <cell r="CS335">
            <v>888.30389426110673</v>
          </cell>
          <cell r="DZ335">
            <v>1275.0435943989803</v>
          </cell>
        </row>
        <row r="336">
          <cell r="AB336">
            <v>981947.48503389372</v>
          </cell>
          <cell r="AK336">
            <v>209053.6756186242</v>
          </cell>
          <cell r="BF336">
            <v>59598.731925324013</v>
          </cell>
          <cell r="BI336">
            <v>354575.30885126872</v>
          </cell>
          <cell r="BP336">
            <v>49407.573058086811</v>
          </cell>
          <cell r="CB336">
            <v>0</v>
          </cell>
          <cell r="CI336">
            <v>0</v>
          </cell>
          <cell r="CJ336">
            <v>0</v>
          </cell>
          <cell r="CR336">
            <v>875.84202667957277</v>
          </cell>
          <cell r="CS336">
            <v>814.32136681452596</v>
          </cell>
          <cell r="DZ336">
            <v>942.46721162036533</v>
          </cell>
        </row>
        <row r="337">
          <cell r="AB337">
            <v>1159353.6013762362</v>
          </cell>
          <cell r="AK337">
            <v>198237.98623856314</v>
          </cell>
          <cell r="BF337">
            <v>62596.050585774799</v>
          </cell>
          <cell r="BI337">
            <v>573420.46873087611</v>
          </cell>
          <cell r="BP337">
            <v>78148.819485220214</v>
          </cell>
          <cell r="CB337">
            <v>0</v>
          </cell>
          <cell r="CI337">
            <v>0</v>
          </cell>
          <cell r="CJ337">
            <v>0</v>
          </cell>
          <cell r="CR337">
            <v>1232.0412953107812</v>
          </cell>
          <cell r="CS337">
            <v>1138.9141050433832</v>
          </cell>
          <cell r="DZ337">
            <v>1047.9672726226449</v>
          </cell>
        </row>
        <row r="338">
          <cell r="AB338">
            <v>678660.6934003199</v>
          </cell>
          <cell r="AK338">
            <v>144823.87320702866</v>
          </cell>
          <cell r="BF338">
            <v>12153.753083154403</v>
          </cell>
          <cell r="BI338">
            <v>524534.90081644966</v>
          </cell>
          <cell r="BP338">
            <v>50232.697557295956</v>
          </cell>
          <cell r="CB338">
            <v>61724.443557291175</v>
          </cell>
          <cell r="CI338">
            <v>0</v>
          </cell>
          <cell r="CJ338">
            <v>0</v>
          </cell>
          <cell r="CR338">
            <v>1538.4210083699152</v>
          </cell>
          <cell r="CS338">
            <v>1445.1410712789823</v>
          </cell>
          <cell r="DZ338">
            <v>534.53364241155043</v>
          </cell>
        </row>
        <row r="339">
          <cell r="AB339">
            <v>1618175.1031190078</v>
          </cell>
          <cell r="AK339">
            <v>346577.89853259327</v>
          </cell>
          <cell r="BF339">
            <v>316404.63609193504</v>
          </cell>
          <cell r="BI339">
            <v>162406.48635138397</v>
          </cell>
          <cell r="BP339">
            <v>67818.95758460417</v>
          </cell>
          <cell r="CB339">
            <v>0</v>
          </cell>
          <cell r="CI339">
            <v>0</v>
          </cell>
          <cell r="CJ339">
            <v>0</v>
          </cell>
          <cell r="CR339">
            <v>660.59269686566404</v>
          </cell>
          <cell r="CS339">
            <v>593.63496195990706</v>
          </cell>
          <cell r="DZ339">
            <v>1688.0009760364751</v>
          </cell>
        </row>
        <row r="340">
          <cell r="AB340">
            <v>1321313.9817627789</v>
          </cell>
          <cell r="AK340">
            <v>350070.77514989796</v>
          </cell>
          <cell r="BF340">
            <v>178849.95010980111</v>
          </cell>
          <cell r="BI340">
            <v>329620.94274681294</v>
          </cell>
          <cell r="BP340">
            <v>70722.269103334314</v>
          </cell>
          <cell r="CB340">
            <v>0</v>
          </cell>
          <cell r="CI340">
            <v>0</v>
          </cell>
          <cell r="CJ340">
            <v>0</v>
          </cell>
          <cell r="CR340">
            <v>1312.7885655036059</v>
          </cell>
          <cell r="CS340">
            <v>1040.2644061840465</v>
          </cell>
          <cell r="DZ340">
            <v>949.50054902051727</v>
          </cell>
        </row>
        <row r="341">
          <cell r="AB341">
            <v>696614.99691276229</v>
          </cell>
          <cell r="AK341">
            <v>190370.69774680401</v>
          </cell>
          <cell r="BF341">
            <v>122795.38603644315</v>
          </cell>
          <cell r="BI341">
            <v>94382.397018637042</v>
          </cell>
          <cell r="BP341">
            <v>28589.465648165489</v>
          </cell>
          <cell r="CB341">
            <v>0</v>
          </cell>
          <cell r="CI341">
            <v>0</v>
          </cell>
          <cell r="CJ341">
            <v>0</v>
          </cell>
          <cell r="CR341">
            <v>753.31546947662616</v>
          </cell>
          <cell r="CS341">
            <v>557.45870515199397</v>
          </cell>
          <cell r="DZ341">
            <v>647.0670408139822</v>
          </cell>
        </row>
        <row r="342">
          <cell r="AB342">
            <v>925584.36845205282</v>
          </cell>
          <cell r="AK342">
            <v>209166.18864929787</v>
          </cell>
          <cell r="BF342">
            <v>42035.154585575008</v>
          </cell>
          <cell r="BI342">
            <v>186564.23577342829</v>
          </cell>
          <cell r="BP342">
            <v>37224.055089503556</v>
          </cell>
          <cell r="CB342">
            <v>0</v>
          </cell>
          <cell r="CI342">
            <v>0</v>
          </cell>
          <cell r="CJ342">
            <v>0</v>
          </cell>
          <cell r="CR342">
            <v>732.04333017787314</v>
          </cell>
          <cell r="CS342">
            <v>686.09097186538963</v>
          </cell>
          <cell r="DZ342">
            <v>864.09573773295756</v>
          </cell>
        </row>
        <row r="343">
          <cell r="AB343">
            <v>855984.83632943244</v>
          </cell>
          <cell r="AK343">
            <v>146921.06240081659</v>
          </cell>
          <cell r="BF343">
            <v>26160.219323373956</v>
          </cell>
          <cell r="BI343">
            <v>333415.5667172278</v>
          </cell>
          <cell r="BP343">
            <v>40542.828066757524</v>
          </cell>
          <cell r="CB343">
            <v>155004.46816351369</v>
          </cell>
          <cell r="CI343">
            <v>0</v>
          </cell>
          <cell r="CJ343">
            <v>0</v>
          </cell>
          <cell r="CR343">
            <v>905.02922906598974</v>
          </cell>
          <cell r="CS343">
            <v>852.02129168383556</v>
          </cell>
          <cell r="DZ343">
            <v>736.49090204448589</v>
          </cell>
        </row>
        <row r="344">
          <cell r="AB344">
            <v>1303223.2860471876</v>
          </cell>
          <cell r="AK344">
            <v>265735.02324134758</v>
          </cell>
          <cell r="BF344">
            <v>80598.16480403606</v>
          </cell>
          <cell r="BI344">
            <v>717465.89827018091</v>
          </cell>
          <cell r="BP344">
            <v>61005.435510674244</v>
          </cell>
          <cell r="CB344">
            <v>526682.38844610332</v>
          </cell>
          <cell r="CI344">
            <v>0</v>
          </cell>
          <cell r="CJ344">
            <v>0</v>
          </cell>
          <cell r="CR344">
            <v>883.05249714887202</v>
          </cell>
          <cell r="CS344">
            <v>830.28584405752395</v>
          </cell>
          <cell r="DZ344">
            <v>1125.3339840243168</v>
          </cell>
        </row>
        <row r="345">
          <cell r="AB345">
            <v>236457.27306526483</v>
          </cell>
          <cell r="AK345">
            <v>62547.575818917619</v>
          </cell>
          <cell r="BF345">
            <v>12172.401757253856</v>
          </cell>
          <cell r="BI345">
            <v>6192.2287110439393</v>
          </cell>
          <cell r="BP345">
            <v>13132.074227558345</v>
          </cell>
          <cell r="CB345">
            <v>0</v>
          </cell>
          <cell r="CI345">
            <v>0</v>
          </cell>
          <cell r="CJ345">
            <v>0</v>
          </cell>
          <cell r="CR345">
            <v>831.16992378988675</v>
          </cell>
          <cell r="CS345">
            <v>769.45218059157423</v>
          </cell>
          <cell r="DZ345">
            <v>238.12870911943133</v>
          </cell>
        </row>
        <row r="346">
          <cell r="AB346">
            <v>1220112.0164294015</v>
          </cell>
          <cell r="AK346">
            <v>143209.43092078334</v>
          </cell>
          <cell r="BF346">
            <v>35366.325869078566</v>
          </cell>
          <cell r="BI346">
            <v>282481.3680869994</v>
          </cell>
          <cell r="BP346">
            <v>47107.004310887125</v>
          </cell>
          <cell r="CB346">
            <v>0</v>
          </cell>
          <cell r="CI346">
            <v>0</v>
          </cell>
          <cell r="CJ346">
            <v>0</v>
          </cell>
          <cell r="CR346">
            <v>1172.8760225591079</v>
          </cell>
          <cell r="CS346">
            <v>937.09055900734995</v>
          </cell>
          <cell r="DZ346">
            <v>759.60043921641386</v>
          </cell>
        </row>
        <row r="347">
          <cell r="AB347">
            <v>1142639.5474593169</v>
          </cell>
          <cell r="AK347">
            <v>239184.40971873864</v>
          </cell>
          <cell r="BF347">
            <v>46389.416654432651</v>
          </cell>
          <cell r="BI347">
            <v>321579.55512569932</v>
          </cell>
          <cell r="BP347">
            <v>53148.995141331579</v>
          </cell>
          <cell r="CB347">
            <v>118347.00658058142</v>
          </cell>
          <cell r="CI347">
            <v>0</v>
          </cell>
          <cell r="CJ347">
            <v>0</v>
          </cell>
          <cell r="CR347">
            <v>913.91223920591085</v>
          </cell>
          <cell r="CS347">
            <v>859.47928256559624</v>
          </cell>
          <cell r="DZ347">
            <v>947.49102404904534</v>
          </cell>
        </row>
        <row r="348">
          <cell r="AB348">
            <v>471362.58533621515</v>
          </cell>
          <cell r="AK348">
            <v>76738.442734787983</v>
          </cell>
          <cell r="BF348">
            <v>6544.4025136928703</v>
          </cell>
          <cell r="BI348">
            <v>128946.58312079274</v>
          </cell>
          <cell r="BP348">
            <v>28531.239598876829</v>
          </cell>
          <cell r="CB348">
            <v>17210.966537336819</v>
          </cell>
          <cell r="CI348">
            <v>0</v>
          </cell>
          <cell r="CJ348">
            <v>0</v>
          </cell>
          <cell r="CR348">
            <v>943.37005951772903</v>
          </cell>
          <cell r="CS348">
            <v>886.21507407080628</v>
          </cell>
          <cell r="DZ348">
            <v>487.10885308481141</v>
          </cell>
        </row>
        <row r="349">
          <cell r="AB349">
            <v>1059599.5350449171</v>
          </cell>
          <cell r="AK349">
            <v>162843.97830912017</v>
          </cell>
          <cell r="BF349">
            <v>78766.294559709146</v>
          </cell>
          <cell r="BI349">
            <v>219682.55010018483</v>
          </cell>
          <cell r="BP349">
            <v>44069.249243449638</v>
          </cell>
          <cell r="CB349">
            <v>0</v>
          </cell>
          <cell r="CI349">
            <v>0</v>
          </cell>
          <cell r="CJ349">
            <v>0</v>
          </cell>
          <cell r="CR349">
            <v>1074.6005092470102</v>
          </cell>
          <cell r="CS349">
            <v>791.29916418539028</v>
          </cell>
          <cell r="DZ349">
            <v>753.57186430199783</v>
          </cell>
        </row>
        <row r="350">
          <cell r="AB350">
            <v>1535805.5703679237</v>
          </cell>
          <cell r="AK350">
            <v>441342.52234910644</v>
          </cell>
          <cell r="BF350">
            <v>31534.676298052022</v>
          </cell>
          <cell r="BI350">
            <v>177467.36399393034</v>
          </cell>
          <cell r="BP350">
            <v>70379.217813680909</v>
          </cell>
          <cell r="CB350">
            <v>0</v>
          </cell>
          <cell r="CI350">
            <v>0</v>
          </cell>
          <cell r="CJ350">
            <v>0</v>
          </cell>
          <cell r="CR350">
            <v>919.51181892196507</v>
          </cell>
          <cell r="CS350">
            <v>858.9144138562134</v>
          </cell>
          <cell r="DZ350">
            <v>1234.8530949695405</v>
          </cell>
        </row>
        <row r="351">
          <cell r="AB351">
            <v>1128276.2411165964</v>
          </cell>
          <cell r="AK351">
            <v>349059.17717087135</v>
          </cell>
          <cell r="BF351">
            <v>102299.98849063965</v>
          </cell>
          <cell r="BI351">
            <v>348807.17978577368</v>
          </cell>
          <cell r="BP351">
            <v>58285.139170478549</v>
          </cell>
          <cell r="CB351">
            <v>680.36385404318571</v>
          </cell>
          <cell r="CI351">
            <v>0</v>
          </cell>
          <cell r="CJ351">
            <v>0</v>
          </cell>
          <cell r="CR351">
            <v>1363.3204369327736</v>
          </cell>
          <cell r="CS351">
            <v>1283.739556838583</v>
          </cell>
          <cell r="DZ351">
            <v>698.30992758651803</v>
          </cell>
        </row>
        <row r="352">
          <cell r="AB352">
            <v>466496.11473612435</v>
          </cell>
          <cell r="AK352">
            <v>101920.89207830763</v>
          </cell>
          <cell r="BF352">
            <v>76250.411773089712</v>
          </cell>
          <cell r="BI352">
            <v>44975.463739043378</v>
          </cell>
          <cell r="BP352">
            <v>16720.848012217499</v>
          </cell>
          <cell r="CB352">
            <v>26767.264515179209</v>
          </cell>
          <cell r="CI352">
            <v>0</v>
          </cell>
          <cell r="CJ352">
            <v>0</v>
          </cell>
          <cell r="CR352">
            <v>436.7010732674085</v>
          </cell>
          <cell r="CS352">
            <v>411.53805197281275</v>
          </cell>
          <cell r="DZ352">
            <v>622.95274115631821</v>
          </cell>
        </row>
        <row r="353">
          <cell r="AB353">
            <v>336200.71146283188</v>
          </cell>
          <cell r="AK353">
            <v>87772.239448861394</v>
          </cell>
          <cell r="BF353">
            <v>8515.592319755453</v>
          </cell>
          <cell r="BI353">
            <v>59713.454664141187</v>
          </cell>
          <cell r="BP353">
            <v>20961.86664387316</v>
          </cell>
          <cell r="CB353">
            <v>0</v>
          </cell>
          <cell r="CI353">
            <v>0</v>
          </cell>
          <cell r="CJ353">
            <v>0</v>
          </cell>
          <cell r="CR353">
            <v>1238.778751393425</v>
          </cell>
          <cell r="CS353">
            <v>933.03686107437989</v>
          </cell>
          <cell r="DZ353">
            <v>278.72111354316559</v>
          </cell>
        </row>
        <row r="354">
          <cell r="AB354">
            <v>1192487.6656444545</v>
          </cell>
          <cell r="AK354">
            <v>137963.35478045279</v>
          </cell>
          <cell r="BF354">
            <v>55106.779859840331</v>
          </cell>
          <cell r="BI354">
            <v>520825.28024966398</v>
          </cell>
          <cell r="BP354">
            <v>72234.929940421018</v>
          </cell>
          <cell r="CB354">
            <v>54789.744641105295</v>
          </cell>
          <cell r="CI354">
            <v>0</v>
          </cell>
          <cell r="CJ354">
            <v>0</v>
          </cell>
          <cell r="CR354">
            <v>1043.7075168477866</v>
          </cell>
          <cell r="CS354">
            <v>981.42366777985956</v>
          </cell>
          <cell r="DZ354">
            <v>1136.3863713674127</v>
          </cell>
        </row>
        <row r="355">
          <cell r="AB355">
            <v>753687.60746525577</v>
          </cell>
          <cell r="AK355">
            <v>135000.25529351615</v>
          </cell>
          <cell r="BF355">
            <v>46637.657108654748</v>
          </cell>
          <cell r="BI355">
            <v>67446.575180173895</v>
          </cell>
          <cell r="BP355">
            <v>26576.213059963447</v>
          </cell>
          <cell r="CB355">
            <v>0</v>
          </cell>
          <cell r="CI355">
            <v>0</v>
          </cell>
          <cell r="CJ355">
            <v>0</v>
          </cell>
          <cell r="CR355">
            <v>1290.0303487132171</v>
          </cell>
          <cell r="CS355">
            <v>659.03211984098289</v>
          </cell>
          <cell r="DZ355">
            <v>438.07644378089475</v>
          </cell>
        </row>
        <row r="356">
          <cell r="AB356">
            <v>841603.81892386603</v>
          </cell>
          <cell r="AK356">
            <v>139412.69559885879</v>
          </cell>
          <cell r="BF356">
            <v>22739.49616702391</v>
          </cell>
          <cell r="BI356">
            <v>271369.57339408173</v>
          </cell>
          <cell r="BP356">
            <v>47578.243060813264</v>
          </cell>
          <cell r="CB356">
            <v>0</v>
          </cell>
          <cell r="CI356">
            <v>0</v>
          </cell>
          <cell r="CJ356">
            <v>0</v>
          </cell>
          <cell r="CR356">
            <v>1003.3586434837352</v>
          </cell>
          <cell r="CS356">
            <v>923.71752355956312</v>
          </cell>
          <cell r="DZ356">
            <v>779.69568893113376</v>
          </cell>
        </row>
        <row r="357">
          <cell r="AB357">
            <v>157988.55431914545</v>
          </cell>
          <cell r="AK357">
            <v>73382.889358908331</v>
          </cell>
          <cell r="BF357">
            <v>19484.285886067017</v>
          </cell>
          <cell r="BI357">
            <v>63237.124613350432</v>
          </cell>
          <cell r="BP357">
            <v>13471.716283558389</v>
          </cell>
          <cell r="CB357">
            <v>3277.8346472524863</v>
          </cell>
          <cell r="CI357">
            <v>0</v>
          </cell>
          <cell r="CJ357">
            <v>0</v>
          </cell>
          <cell r="CR357">
            <v>1107.16629127532</v>
          </cell>
          <cell r="CS357">
            <v>1039.3057032738132</v>
          </cell>
          <cell r="DZ357">
            <v>197.33535219854986</v>
          </cell>
        </row>
        <row r="358">
          <cell r="AB358">
            <v>616713.58803407731</v>
          </cell>
          <cell r="AK358">
            <v>123003.29248792013</v>
          </cell>
          <cell r="BF358">
            <v>28883.553494315351</v>
          </cell>
          <cell r="BI358">
            <v>135432.61213583304</v>
          </cell>
          <cell r="BP358">
            <v>30346.575025124952</v>
          </cell>
          <cell r="CB358">
            <v>0</v>
          </cell>
          <cell r="CI358">
            <v>0</v>
          </cell>
          <cell r="CJ358">
            <v>0</v>
          </cell>
          <cell r="CR358">
            <v>807.46148873951063</v>
          </cell>
          <cell r="CS358">
            <v>753.82157597914147</v>
          </cell>
          <cell r="DZ358">
            <v>624.96226612779026</v>
          </cell>
        </row>
        <row r="359">
          <cell r="AB359">
            <v>1106768.1713428281</v>
          </cell>
          <cell r="AK359">
            <v>179467.86761132619</v>
          </cell>
          <cell r="BF359">
            <v>23735.077411218805</v>
          </cell>
          <cell r="BI359">
            <v>640341.11852306395</v>
          </cell>
          <cell r="BP359">
            <v>67469.933917346571</v>
          </cell>
          <cell r="CB359">
            <v>113529.04364936496</v>
          </cell>
          <cell r="CI359">
            <v>0</v>
          </cell>
          <cell r="CJ359">
            <v>0</v>
          </cell>
          <cell r="CR359">
            <v>1569.1919612620927</v>
          </cell>
          <cell r="CS359">
            <v>1475.1839378795421</v>
          </cell>
          <cell r="DZ359">
            <v>705.34326498666996</v>
          </cell>
        </row>
        <row r="360">
          <cell r="AB360">
            <v>1348351.944706867</v>
          </cell>
          <cell r="AK360">
            <v>239371.09760375778</v>
          </cell>
          <cell r="BF360">
            <v>83394.049011386625</v>
          </cell>
          <cell r="BI360">
            <v>387997.53485817858</v>
          </cell>
          <cell r="BP360">
            <v>58730.45747445881</v>
          </cell>
          <cell r="CB360">
            <v>0</v>
          </cell>
          <cell r="CI360">
            <v>0</v>
          </cell>
          <cell r="CJ360">
            <v>0</v>
          </cell>
          <cell r="CR360">
            <v>1306.1367045974414</v>
          </cell>
          <cell r="CS360">
            <v>1033.8661657240473</v>
          </cell>
          <cell r="DZ360">
            <v>812.85285096042173</v>
          </cell>
        </row>
        <row r="361">
          <cell r="AB361">
            <v>1238558.3610432097</v>
          </cell>
          <cell r="AK361">
            <v>152138.91024260729</v>
          </cell>
          <cell r="BF361">
            <v>16105.076250040269</v>
          </cell>
          <cell r="BI361">
            <v>461999.55375163222</v>
          </cell>
          <cell r="BP361">
            <v>67052.544278728834</v>
          </cell>
          <cell r="CB361">
            <v>4362.7481821834808</v>
          </cell>
          <cell r="CI361">
            <v>0</v>
          </cell>
          <cell r="CJ361">
            <v>0</v>
          </cell>
          <cell r="CR361">
            <v>1115.4929542493933</v>
          </cell>
          <cell r="CS361">
            <v>1045.8982674316155</v>
          </cell>
          <cell r="DZ361">
            <v>990.6958109356932</v>
          </cell>
        </row>
        <row r="362">
          <cell r="AB362">
            <v>781218.79110482056</v>
          </cell>
          <cell r="AK362">
            <v>172400.07598600589</v>
          </cell>
          <cell r="BF362">
            <v>105331.02471828568</v>
          </cell>
          <cell r="BI362">
            <v>163328.6375740795</v>
          </cell>
          <cell r="BP362">
            <v>37142.702148396456</v>
          </cell>
          <cell r="CB362">
            <v>0</v>
          </cell>
          <cell r="CI362">
            <v>0</v>
          </cell>
          <cell r="CJ362">
            <v>0</v>
          </cell>
          <cell r="CR362">
            <v>814.74931636767565</v>
          </cell>
          <cell r="CS362">
            <v>772.08254982535561</v>
          </cell>
          <cell r="DZ362">
            <v>724.43375221565395</v>
          </cell>
        </row>
        <row r="363">
          <cell r="AB363">
            <v>135653.28363074496</v>
          </cell>
          <cell r="AK363">
            <v>173971.20122828489</v>
          </cell>
          <cell r="BF363">
            <v>24239.722989158927</v>
          </cell>
          <cell r="BI363">
            <v>44834.322539787841</v>
          </cell>
          <cell r="BP363">
            <v>17417.210848226416</v>
          </cell>
          <cell r="CB363">
            <v>25417.123721874261</v>
          </cell>
          <cell r="CI363">
            <v>0</v>
          </cell>
          <cell r="CJ363">
            <v>0</v>
          </cell>
          <cell r="CR363">
            <v>1465.5038316872974</v>
          </cell>
          <cell r="CS363">
            <v>1385.169298246019</v>
          </cell>
          <cell r="DZ363">
            <v>192.91439726131145</v>
          </cell>
        </row>
        <row r="364">
          <cell r="AB364">
            <v>545785.05853919161</v>
          </cell>
          <cell r="AK364">
            <v>109096.32797466055</v>
          </cell>
          <cell r="BF364">
            <v>23011.275687758814</v>
          </cell>
          <cell r="BI364">
            <v>375889.46260244929</v>
          </cell>
          <cell r="BP364">
            <v>33242.84577108697</v>
          </cell>
          <cell r="CB364">
            <v>78920.658681099885</v>
          </cell>
          <cell r="CI364">
            <v>0</v>
          </cell>
          <cell r="CJ364">
            <v>0</v>
          </cell>
          <cell r="CR364">
            <v>809.05630512735468</v>
          </cell>
          <cell r="CS364">
            <v>758.73661500699143</v>
          </cell>
          <cell r="DZ364">
            <v>673.19086544311813</v>
          </cell>
        </row>
        <row r="365">
          <cell r="AB365">
            <v>283211.13458943006</v>
          </cell>
          <cell r="AK365">
            <v>12222.138525467955</v>
          </cell>
          <cell r="BF365">
            <v>36506.288525393815</v>
          </cell>
          <cell r="BI365">
            <v>111824.6311910347</v>
          </cell>
          <cell r="BP365">
            <v>13429.006990656821</v>
          </cell>
          <cell r="CB365">
            <v>0</v>
          </cell>
          <cell r="CI365">
            <v>0</v>
          </cell>
          <cell r="CJ365">
            <v>0</v>
          </cell>
          <cell r="CR365">
            <v>932.32822146561637</v>
          </cell>
          <cell r="CS365">
            <v>652.36244095013456</v>
          </cell>
          <cell r="DZ365">
            <v>306.4525581494791</v>
          </cell>
        </row>
        <row r="366">
          <cell r="AB366">
            <v>1110163.3436309965</v>
          </cell>
          <cell r="AK366">
            <v>166773.84069358767</v>
          </cell>
          <cell r="BF366">
            <v>113662.81704519351</v>
          </cell>
          <cell r="BI366">
            <v>428160.63009756873</v>
          </cell>
          <cell r="BP366">
            <v>55469.13059610685</v>
          </cell>
          <cell r="CB366">
            <v>0</v>
          </cell>
          <cell r="CI366">
            <v>0</v>
          </cell>
          <cell r="CJ366">
            <v>0</v>
          </cell>
          <cell r="CR366">
            <v>1356.4611796029233</v>
          </cell>
          <cell r="CS366">
            <v>1266.1816599068447</v>
          </cell>
          <cell r="DZ366">
            <v>698.30992758651803</v>
          </cell>
        </row>
        <row r="367">
          <cell r="AB367">
            <v>440561.05352813099</v>
          </cell>
          <cell r="AK367">
            <v>99279.678080511061</v>
          </cell>
          <cell r="BF367">
            <v>23414.737365835601</v>
          </cell>
          <cell r="BI367">
            <v>56381.640443740049</v>
          </cell>
          <cell r="BP367">
            <v>25356.316528852916</v>
          </cell>
          <cell r="CB367">
            <v>0</v>
          </cell>
          <cell r="CI367">
            <v>0</v>
          </cell>
          <cell r="CJ367">
            <v>0</v>
          </cell>
          <cell r="CR367">
            <v>865.74137130500685</v>
          </cell>
          <cell r="CS367">
            <v>790.44793928067759</v>
          </cell>
          <cell r="DZ367">
            <v>474.24789326739062</v>
          </cell>
        </row>
        <row r="368">
          <cell r="AB368">
            <v>460698.03414206725</v>
          </cell>
          <cell r="AK368">
            <v>124240.78857674554</v>
          </cell>
          <cell r="BF368">
            <v>10158.226565683886</v>
          </cell>
          <cell r="BI368">
            <v>136439.27564397521</v>
          </cell>
          <cell r="BP368">
            <v>34196.526428780526</v>
          </cell>
          <cell r="CB368">
            <v>0</v>
          </cell>
          <cell r="CI368">
            <v>0</v>
          </cell>
          <cell r="CJ368">
            <v>0</v>
          </cell>
          <cell r="CR368">
            <v>1353.6506631623427</v>
          </cell>
          <cell r="CS368">
            <v>1238.436674833823</v>
          </cell>
          <cell r="DZ368">
            <v>370.75735723658295</v>
          </cell>
        </row>
        <row r="369">
          <cell r="AB369">
            <v>1777257.9235636052</v>
          </cell>
          <cell r="AK369">
            <v>304481.27506263257</v>
          </cell>
          <cell r="BF369">
            <v>96122.466898838087</v>
          </cell>
          <cell r="BI369">
            <v>585831.33170928562</v>
          </cell>
          <cell r="BP369">
            <v>85956.07404396795</v>
          </cell>
          <cell r="CB369">
            <v>65223.052065230208</v>
          </cell>
          <cell r="CI369">
            <v>0</v>
          </cell>
          <cell r="CJ369">
            <v>0</v>
          </cell>
          <cell r="CR369">
            <v>1127.0887444006005</v>
          </cell>
          <cell r="CS369">
            <v>1061.5421792888264</v>
          </cell>
          <cell r="DZ369">
            <v>1255.9531071699964</v>
          </cell>
        </row>
        <row r="370">
          <cell r="AB370">
            <v>1765066.2158155045</v>
          </cell>
          <cell r="AK370">
            <v>368824.05403706257</v>
          </cell>
          <cell r="BF370">
            <v>12926.694361305936</v>
          </cell>
          <cell r="BI370">
            <v>674050.64465687377</v>
          </cell>
          <cell r="BP370">
            <v>72250.279347661839</v>
          </cell>
          <cell r="CB370">
            <v>146360.70897216629</v>
          </cell>
          <cell r="CI370">
            <v>0</v>
          </cell>
          <cell r="CJ370">
            <v>0</v>
          </cell>
          <cell r="CR370">
            <v>1067.3324154162819</v>
          </cell>
          <cell r="CS370">
            <v>1004.8800324116449</v>
          </cell>
          <cell r="DZ370">
            <v>1123.3244590528448</v>
          </cell>
        </row>
        <row r="371">
          <cell r="AB371">
            <v>1387175.628467083</v>
          </cell>
          <cell r="AK371">
            <v>377636.28663904814</v>
          </cell>
          <cell r="BF371">
            <v>15137.573231081673</v>
          </cell>
          <cell r="BI371">
            <v>363945.19091683923</v>
          </cell>
          <cell r="BP371">
            <v>69669.568505392235</v>
          </cell>
          <cell r="CB371">
            <v>29189.623297255952</v>
          </cell>
          <cell r="CI371">
            <v>0</v>
          </cell>
          <cell r="CJ371">
            <v>0</v>
          </cell>
          <cell r="CR371">
            <v>1215.7110443453003</v>
          </cell>
          <cell r="CS371">
            <v>1141.0353582332789</v>
          </cell>
          <cell r="DZ371">
            <v>934.42911173447737</v>
          </cell>
        </row>
        <row r="372">
          <cell r="AB372">
            <v>2013742.5811910701</v>
          </cell>
          <cell r="AK372">
            <v>319155.56545528665</v>
          </cell>
          <cell r="BF372">
            <v>34009.347464224891</v>
          </cell>
          <cell r="BI372">
            <v>851034.82284242078</v>
          </cell>
          <cell r="BP372">
            <v>115518.84684431755</v>
          </cell>
          <cell r="CB372">
            <v>0</v>
          </cell>
          <cell r="CI372">
            <v>0</v>
          </cell>
          <cell r="CJ372">
            <v>0</v>
          </cell>
          <cell r="CR372">
            <v>1234.7297422338816</v>
          </cell>
          <cell r="CS372">
            <v>1138.9478434526127</v>
          </cell>
          <cell r="DZ372">
            <v>1611.6390271205394</v>
          </cell>
        </row>
        <row r="373">
          <cell r="AB373">
            <v>972005.55974185874</v>
          </cell>
          <cell r="AK373">
            <v>143464.36886219433</v>
          </cell>
          <cell r="BF373">
            <v>19416.501880471864</v>
          </cell>
          <cell r="BI373">
            <v>390433.12523473229</v>
          </cell>
          <cell r="BP373">
            <v>66038.995671710101</v>
          </cell>
          <cell r="CB373">
            <v>0</v>
          </cell>
          <cell r="CI373">
            <v>0</v>
          </cell>
          <cell r="CJ373">
            <v>0</v>
          </cell>
          <cell r="CR373">
            <v>1169.0209094318764</v>
          </cell>
          <cell r="CS373">
            <v>1077.1468041536284</v>
          </cell>
          <cell r="DZ373">
            <v>938.44816167742135</v>
          </cell>
        </row>
        <row r="374">
          <cell r="AB374">
            <v>887315.11613998015</v>
          </cell>
          <cell r="AK374">
            <v>182140.42161924441</v>
          </cell>
          <cell r="BF374">
            <v>191765.7672182621</v>
          </cell>
          <cell r="BI374">
            <v>57152.072386722335</v>
          </cell>
          <cell r="BP374">
            <v>21929.882585340365</v>
          </cell>
          <cell r="CB374">
            <v>0</v>
          </cell>
          <cell r="CI374">
            <v>0</v>
          </cell>
          <cell r="CJ374">
            <v>0</v>
          </cell>
          <cell r="CR374">
            <v>836.65117935319302</v>
          </cell>
          <cell r="CS374">
            <v>572.17841613214352</v>
          </cell>
          <cell r="DZ374">
            <v>461.18598095282266</v>
          </cell>
        </row>
        <row r="375">
          <cell r="AB375">
            <v>0</v>
          </cell>
          <cell r="AK375">
            <v>0</v>
          </cell>
          <cell r="BF375">
            <v>0</v>
          </cell>
          <cell r="BI375">
            <v>0</v>
          </cell>
          <cell r="BP375">
            <v>0</v>
          </cell>
          <cell r="CB375">
            <v>0</v>
          </cell>
          <cell r="CI375">
            <v>0</v>
          </cell>
          <cell r="CJ375">
            <v>0</v>
          </cell>
          <cell r="CR375">
            <v>0</v>
          </cell>
          <cell r="CS375">
            <v>0</v>
          </cell>
          <cell r="DZ375">
            <v>0</v>
          </cell>
        </row>
        <row r="376">
          <cell r="AB376">
            <v>1161149.1636143564</v>
          </cell>
          <cell r="AK376">
            <v>281416.61277377279</v>
          </cell>
          <cell r="BF376">
            <v>103163.06969829353</v>
          </cell>
          <cell r="BI376">
            <v>267953.67647432961</v>
          </cell>
          <cell r="BP376">
            <v>51670.460479627873</v>
          </cell>
          <cell r="CB376">
            <v>159144.54023439134</v>
          </cell>
          <cell r="CI376">
            <v>0</v>
          </cell>
          <cell r="CJ376">
            <v>0</v>
          </cell>
          <cell r="CR376">
            <v>801.10930821360989</v>
          </cell>
          <cell r="CS376">
            <v>755.34027361079109</v>
          </cell>
          <cell r="DZ376">
            <v>1049.976797594117</v>
          </cell>
        </row>
        <row r="377">
          <cell r="AB377">
            <v>1195796.1048596981</v>
          </cell>
          <cell r="AK377">
            <v>262809.0587454809</v>
          </cell>
          <cell r="BF377">
            <v>61271.131100973122</v>
          </cell>
          <cell r="BI377">
            <v>331757.77013214794</v>
          </cell>
          <cell r="BP377">
            <v>66681.532927903507</v>
          </cell>
          <cell r="CB377">
            <v>72122.563706447836</v>
          </cell>
          <cell r="CI377">
            <v>0</v>
          </cell>
          <cell r="CJ377">
            <v>0</v>
          </cell>
          <cell r="CR377">
            <v>908.07106149618642</v>
          </cell>
          <cell r="CS377">
            <v>855.28202110887355</v>
          </cell>
          <cell r="DZ377">
            <v>1197.6768829973087</v>
          </cell>
        </row>
        <row r="378">
          <cell r="AB378">
            <v>865161.11363661755</v>
          </cell>
          <cell r="AK378">
            <v>189488.72137250006</v>
          </cell>
          <cell r="BF378">
            <v>94636.040583305599</v>
          </cell>
          <cell r="BI378">
            <v>168932.09216056723</v>
          </cell>
          <cell r="BP378">
            <v>28636.17922739307</v>
          </cell>
          <cell r="CB378">
            <v>45491.969330344698</v>
          </cell>
          <cell r="CI378">
            <v>0</v>
          </cell>
          <cell r="CJ378">
            <v>0</v>
          </cell>
          <cell r="CR378">
            <v>704.37046733124316</v>
          </cell>
          <cell r="CS378">
            <v>665.52421014169954</v>
          </cell>
          <cell r="DZ378">
            <v>674.19562792885404</v>
          </cell>
        </row>
        <row r="379">
          <cell r="AB379">
            <v>1054184.9345267382</v>
          </cell>
          <cell r="AK379">
            <v>305961.60369205446</v>
          </cell>
          <cell r="BF379">
            <v>64124.298661055756</v>
          </cell>
          <cell r="BI379">
            <v>286134.85157743603</v>
          </cell>
          <cell r="BP379">
            <v>48860.038430088731</v>
          </cell>
          <cell r="CB379">
            <v>75264.053887995658</v>
          </cell>
          <cell r="CI379">
            <v>0</v>
          </cell>
          <cell r="CJ379">
            <v>0</v>
          </cell>
          <cell r="CR379">
            <v>1027.8546701593507</v>
          </cell>
          <cell r="CS379">
            <v>967.85214463749378</v>
          </cell>
          <cell r="DZ379">
            <v>775.67663898818978</v>
          </cell>
        </row>
        <row r="380">
          <cell r="AB380">
            <v>519203.47926077846</v>
          </cell>
          <cell r="AK380">
            <v>100767.56002268349</v>
          </cell>
          <cell r="BF380">
            <v>14622.166829415686</v>
          </cell>
          <cell r="BI380">
            <v>41415.223248868941</v>
          </cell>
          <cell r="BP380">
            <v>27668.645345027697</v>
          </cell>
          <cell r="CB380">
            <v>0</v>
          </cell>
          <cell r="CI380">
            <v>0</v>
          </cell>
          <cell r="CJ380">
            <v>0</v>
          </cell>
          <cell r="CR380">
            <v>743.46695599933923</v>
          </cell>
          <cell r="CS380">
            <v>684.74295704500389</v>
          </cell>
          <cell r="DZ380">
            <v>528.50506749713452</v>
          </cell>
        </row>
        <row r="381">
          <cell r="AB381">
            <v>313439.59130777919</v>
          </cell>
          <cell r="AK381">
            <v>143634.54111821522</v>
          </cell>
          <cell r="BF381">
            <v>35738.497739713646</v>
          </cell>
          <cell r="BI381">
            <v>23112.586031996616</v>
          </cell>
          <cell r="BP381">
            <v>19581.999173876287</v>
          </cell>
          <cell r="CB381">
            <v>0</v>
          </cell>
          <cell r="CI381">
            <v>0</v>
          </cell>
          <cell r="CJ381">
            <v>0</v>
          </cell>
          <cell r="CR381">
            <v>1066.9007616541487</v>
          </cell>
          <cell r="CS381">
            <v>993.57417002014324</v>
          </cell>
          <cell r="DZ381">
            <v>296.40493329211915</v>
          </cell>
        </row>
        <row r="382">
          <cell r="AB382">
            <v>2410858.0545006599</v>
          </cell>
          <cell r="AK382">
            <v>495391.20829216612</v>
          </cell>
          <cell r="BF382">
            <v>61595.173350402867</v>
          </cell>
          <cell r="BI382">
            <v>857282.01315170946</v>
          </cell>
          <cell r="BP382">
            <v>137481.3940372208</v>
          </cell>
          <cell r="CB382">
            <v>0</v>
          </cell>
          <cell r="CI382">
            <v>0</v>
          </cell>
          <cell r="CJ382">
            <v>0</v>
          </cell>
          <cell r="CR382">
            <v>1421.3628362755076</v>
          </cell>
          <cell r="CS382">
            <v>1299.404325895332</v>
          </cell>
          <cell r="DZ382">
            <v>1580.4913900627234</v>
          </cell>
        </row>
        <row r="383">
          <cell r="AB383">
            <v>870582.4512980415</v>
          </cell>
          <cell r="AK383">
            <v>157507.4795236717</v>
          </cell>
          <cell r="BF383">
            <v>80697.060384793513</v>
          </cell>
          <cell r="BI383">
            <v>710930.24985248933</v>
          </cell>
          <cell r="BP383">
            <v>61362.268636671128</v>
          </cell>
          <cell r="CB383">
            <v>234644.77800063719</v>
          </cell>
          <cell r="CI383">
            <v>0</v>
          </cell>
          <cell r="CJ383">
            <v>0</v>
          </cell>
          <cell r="CR383">
            <v>987.49461049683111</v>
          </cell>
          <cell r="CS383">
            <v>927.70894245811519</v>
          </cell>
          <cell r="DZ383">
            <v>1013.8053481076211</v>
          </cell>
        </row>
        <row r="384">
          <cell r="AB384">
            <v>258969.74482765968</v>
          </cell>
          <cell r="AK384">
            <v>77539.987455612209</v>
          </cell>
          <cell r="BF384">
            <v>6365.301200753619</v>
          </cell>
          <cell r="BI384">
            <v>217930.06655291593</v>
          </cell>
          <cell r="BP384">
            <v>15434.216344778601</v>
          </cell>
          <cell r="CB384">
            <v>96707.408540402597</v>
          </cell>
          <cell r="CI384">
            <v>0</v>
          </cell>
          <cell r="CJ384">
            <v>0</v>
          </cell>
          <cell r="CR384">
            <v>557.48062911449279</v>
          </cell>
          <cell r="CS384">
            <v>633.25494581333328</v>
          </cell>
          <cell r="DZ384">
            <v>417.1572888278713</v>
          </cell>
        </row>
        <row r="385">
          <cell r="AB385">
            <v>356305.59315675823</v>
          </cell>
          <cell r="AK385">
            <v>65006.232737173887</v>
          </cell>
          <cell r="BF385">
            <v>93420.220930581534</v>
          </cell>
          <cell r="BI385">
            <v>172183.41120072559</v>
          </cell>
          <cell r="BP385">
            <v>20156.73047348038</v>
          </cell>
          <cell r="CB385">
            <v>0</v>
          </cell>
          <cell r="CI385">
            <v>0</v>
          </cell>
          <cell r="CJ385">
            <v>0</v>
          </cell>
          <cell r="CR385">
            <v>1053.4011201063611</v>
          </cell>
          <cell r="CS385">
            <v>964.2057894534621</v>
          </cell>
          <cell r="DZ385">
            <v>310.47160809242314</v>
          </cell>
        </row>
        <row r="386">
          <cell r="AB386">
            <v>278749.05387895531</v>
          </cell>
          <cell r="AK386">
            <v>74920.975728042977</v>
          </cell>
          <cell r="BF386">
            <v>37292.493636402862</v>
          </cell>
          <cell r="BI386">
            <v>52371.215910645282</v>
          </cell>
          <cell r="BP386">
            <v>11036.136792489178</v>
          </cell>
          <cell r="CB386">
            <v>47974.237052685872</v>
          </cell>
          <cell r="CI386">
            <v>0</v>
          </cell>
          <cell r="CJ386">
            <v>0</v>
          </cell>
          <cell r="CR386">
            <v>568.4536386593013</v>
          </cell>
          <cell r="CS386">
            <v>535.17924488878907</v>
          </cell>
          <cell r="DZ386">
            <v>316.09827801254471</v>
          </cell>
        </row>
        <row r="387">
          <cell r="AB387">
            <v>650319.69897215627</v>
          </cell>
          <cell r="AK387">
            <v>143889.56290929252</v>
          </cell>
          <cell r="BF387">
            <v>34596.009747725024</v>
          </cell>
          <cell r="BI387">
            <v>177754.35239543678</v>
          </cell>
          <cell r="BP387">
            <v>39100.632417507783</v>
          </cell>
          <cell r="CB387">
            <v>0</v>
          </cell>
          <cell r="CI387">
            <v>0</v>
          </cell>
          <cell r="CJ387">
            <v>0</v>
          </cell>
          <cell r="CR387">
            <v>865.30130714920745</v>
          </cell>
          <cell r="CS387">
            <v>811.41246985609473</v>
          </cell>
          <cell r="DZ387">
            <v>748.54805187331783</v>
          </cell>
        </row>
        <row r="388">
          <cell r="AB388">
            <v>739235.14373042912</v>
          </cell>
          <cell r="AK388">
            <v>188100.64891802191</v>
          </cell>
          <cell r="BF388">
            <v>44403.881711442795</v>
          </cell>
          <cell r="BI388">
            <v>364557.82735243678</v>
          </cell>
          <cell r="BP388">
            <v>40792.647295692579</v>
          </cell>
          <cell r="CB388">
            <v>60803.758072876721</v>
          </cell>
          <cell r="CI388">
            <v>0</v>
          </cell>
          <cell r="CJ388">
            <v>0</v>
          </cell>
          <cell r="CR388">
            <v>1172.9632029498994</v>
          </cell>
          <cell r="CS388">
            <v>1102.5543668536291</v>
          </cell>
          <cell r="DZ388">
            <v>568.29366193227997</v>
          </cell>
        </row>
        <row r="389">
          <cell r="AB389">
            <v>1283994.1662361203</v>
          </cell>
          <cell r="AK389">
            <v>358696.13543665409</v>
          </cell>
          <cell r="BF389">
            <v>12780.346885371942</v>
          </cell>
          <cell r="BI389">
            <v>408683.48497223912</v>
          </cell>
          <cell r="BP389">
            <v>73500.38878377169</v>
          </cell>
          <cell r="CB389">
            <v>0</v>
          </cell>
          <cell r="CI389">
            <v>0</v>
          </cell>
          <cell r="CJ389">
            <v>0</v>
          </cell>
          <cell r="CR389">
            <v>1094.7102263337215</v>
          </cell>
          <cell r="CS389">
            <v>1023.2557260589656</v>
          </cell>
          <cell r="DZ389">
            <v>1153.4673336249248</v>
          </cell>
        </row>
        <row r="390">
          <cell r="AB390">
            <v>1367034.8283861072</v>
          </cell>
          <cell r="AK390">
            <v>297503.61037491047</v>
          </cell>
          <cell r="BF390">
            <v>25089.595314626185</v>
          </cell>
          <cell r="BI390">
            <v>498559.25708645053</v>
          </cell>
          <cell r="BP390">
            <v>67958.750694035611</v>
          </cell>
          <cell r="CB390">
            <v>0</v>
          </cell>
          <cell r="CI390">
            <v>0</v>
          </cell>
          <cell r="CJ390">
            <v>0</v>
          </cell>
          <cell r="CR390">
            <v>1021.2300755556279</v>
          </cell>
          <cell r="CS390">
            <v>942.44499175447277</v>
          </cell>
          <cell r="DZ390">
            <v>1113.2768341954848</v>
          </cell>
        </row>
        <row r="391">
          <cell r="AB391">
            <v>467251.19896678691</v>
          </cell>
          <cell r="AK391">
            <v>122057.91224355946</v>
          </cell>
          <cell r="BF391">
            <v>28115.568500645546</v>
          </cell>
          <cell r="BI391">
            <v>211335.7287721957</v>
          </cell>
          <cell r="BP391">
            <v>31193.233806324173</v>
          </cell>
          <cell r="CB391">
            <v>0</v>
          </cell>
          <cell r="CI391">
            <v>0</v>
          </cell>
          <cell r="CJ391">
            <v>0</v>
          </cell>
          <cell r="CR391">
            <v>1368.0742307469948</v>
          </cell>
          <cell r="CS391">
            <v>1276.7689935713311</v>
          </cell>
          <cell r="DZ391">
            <v>367.14021228793331</v>
          </cell>
        </row>
        <row r="392">
          <cell r="AB392">
            <v>1252192.6097770445</v>
          </cell>
          <cell r="AK392">
            <v>195679.21929765347</v>
          </cell>
          <cell r="BF392">
            <v>36932.756520891722</v>
          </cell>
          <cell r="BI392">
            <v>175333.11236714481</v>
          </cell>
          <cell r="BP392">
            <v>61787.661591203214</v>
          </cell>
          <cell r="CB392">
            <v>0</v>
          </cell>
          <cell r="CI392">
            <v>0</v>
          </cell>
          <cell r="CJ392">
            <v>0</v>
          </cell>
          <cell r="CR392">
            <v>699.4220827026038</v>
          </cell>
          <cell r="CS392">
            <v>654.11683480549027</v>
          </cell>
          <cell r="DZ392">
            <v>1452.8865543742518</v>
          </cell>
        </row>
        <row r="393">
          <cell r="AB393">
            <v>679020.57412405743</v>
          </cell>
          <cell r="AK393">
            <v>104539.50018638783</v>
          </cell>
          <cell r="BF393">
            <v>26227.118649196203</v>
          </cell>
          <cell r="BI393">
            <v>192502.08922433792</v>
          </cell>
          <cell r="BP393">
            <v>32469.640009037663</v>
          </cell>
          <cell r="CB393">
            <v>0</v>
          </cell>
          <cell r="CI393">
            <v>0</v>
          </cell>
          <cell r="CJ393">
            <v>0</v>
          </cell>
          <cell r="CR393">
            <v>911.30141242791649</v>
          </cell>
          <cell r="CS393">
            <v>835.65970177910992</v>
          </cell>
          <cell r="DZ393">
            <v>577.7384292981983</v>
          </cell>
        </row>
        <row r="394">
          <cell r="AB394">
            <v>640589.09863718925</v>
          </cell>
          <cell r="AK394">
            <v>200437.31580985256</v>
          </cell>
          <cell r="BF394">
            <v>9741.8489656772635</v>
          </cell>
          <cell r="BI394">
            <v>48630.343946434317</v>
          </cell>
          <cell r="BP394">
            <v>24517.296440839655</v>
          </cell>
          <cell r="CB394">
            <v>0</v>
          </cell>
          <cell r="CI394">
            <v>0</v>
          </cell>
          <cell r="CJ394">
            <v>0</v>
          </cell>
          <cell r="CR394">
            <v>803.64515934079577</v>
          </cell>
          <cell r="CS394">
            <v>742.83625296201376</v>
          </cell>
          <cell r="DZ394">
            <v>497.35743043931859</v>
          </cell>
        </row>
        <row r="395">
          <cell r="AB395">
            <v>773670.97653443087</v>
          </cell>
          <cell r="AK395">
            <v>195210.84369250151</v>
          </cell>
          <cell r="BF395">
            <v>56487.839618050493</v>
          </cell>
          <cell r="BI395">
            <v>307366.84623047523</v>
          </cell>
          <cell r="BP395">
            <v>48675.29460671846</v>
          </cell>
          <cell r="CB395">
            <v>0</v>
          </cell>
          <cell r="CI395">
            <v>0</v>
          </cell>
          <cell r="CJ395">
            <v>0</v>
          </cell>
          <cell r="CR395">
            <v>1135.7346423685367</v>
          </cell>
          <cell r="CS395">
            <v>972.71406491969333</v>
          </cell>
          <cell r="DZ395">
            <v>682.23372781474211</v>
          </cell>
        </row>
        <row r="396">
          <cell r="AB396">
            <v>2625543.1688479222</v>
          </cell>
          <cell r="AK396">
            <v>199670.89869306231</v>
          </cell>
          <cell r="BF396">
            <v>59451.490117091162</v>
          </cell>
          <cell r="BI396">
            <v>915731.69138995756</v>
          </cell>
          <cell r="BP396">
            <v>132891.89015412703</v>
          </cell>
          <cell r="CB396">
            <v>0</v>
          </cell>
          <cell r="CI396">
            <v>0</v>
          </cell>
          <cell r="CJ396">
            <v>0</v>
          </cell>
          <cell r="CR396">
            <v>1186.5157220363797</v>
          </cell>
          <cell r="CS396">
            <v>1095.2184427030575</v>
          </cell>
          <cell r="DZ396">
            <v>1861.8248860688027</v>
          </cell>
        </row>
        <row r="397">
          <cell r="AB397">
            <v>372180.68556198722</v>
          </cell>
          <cell r="AK397">
            <v>176211.7878949428</v>
          </cell>
          <cell r="BF397">
            <v>41487.922032399722</v>
          </cell>
          <cell r="BI397">
            <v>25263.85834683539</v>
          </cell>
          <cell r="BP397">
            <v>18595.857066917946</v>
          </cell>
          <cell r="CB397">
            <v>20654.870786236483</v>
          </cell>
          <cell r="CI397">
            <v>0</v>
          </cell>
          <cell r="CJ397">
            <v>0</v>
          </cell>
          <cell r="CR397">
            <v>776.03501056934977</v>
          </cell>
          <cell r="CS397">
            <v>729.57858068481733</v>
          </cell>
          <cell r="DZ397">
            <v>388.84308197983091</v>
          </cell>
        </row>
        <row r="398">
          <cell r="AB398">
            <v>228741.55854129462</v>
          </cell>
          <cell r="AK398">
            <v>52022.454261428808</v>
          </cell>
          <cell r="BF398">
            <v>37991.07738966027</v>
          </cell>
          <cell r="BI398">
            <v>365300.4129017751</v>
          </cell>
          <cell r="BP398">
            <v>27826.530651128156</v>
          </cell>
          <cell r="CB398">
            <v>0</v>
          </cell>
          <cell r="CI398">
            <v>0</v>
          </cell>
          <cell r="CJ398">
            <v>0</v>
          </cell>
          <cell r="CR398">
            <v>1524.0793042521036</v>
          </cell>
          <cell r="CS398">
            <v>1076.7570243501357</v>
          </cell>
          <cell r="DZ398">
            <v>400.90023180866285</v>
          </cell>
        </row>
        <row r="399">
          <cell r="AB399">
            <v>261401.80742895897</v>
          </cell>
          <cell r="AK399">
            <v>51389.422965937039</v>
          </cell>
          <cell r="BF399">
            <v>31524.066667869385</v>
          </cell>
          <cell r="BI399">
            <v>145075.68078323512</v>
          </cell>
          <cell r="BP399">
            <v>20165.819729563333</v>
          </cell>
          <cell r="CB399">
            <v>10033.209742111067</v>
          </cell>
          <cell r="CI399">
            <v>0</v>
          </cell>
          <cell r="CJ399">
            <v>0</v>
          </cell>
          <cell r="CR399">
            <v>671.97886819637029</v>
          </cell>
          <cell r="CS399">
            <v>632.64932635519938</v>
          </cell>
          <cell r="DZ399">
            <v>487.30980558195859</v>
          </cell>
        </row>
        <row r="400">
          <cell r="AB400">
            <v>0</v>
          </cell>
          <cell r="AK400">
            <v>0</v>
          </cell>
          <cell r="BF400">
            <v>0</v>
          </cell>
          <cell r="BI400">
            <v>0</v>
          </cell>
          <cell r="BP400">
            <v>0</v>
          </cell>
          <cell r="CB400">
            <v>0</v>
          </cell>
          <cell r="CI400">
            <v>0</v>
          </cell>
          <cell r="CJ400">
            <v>0</v>
          </cell>
          <cell r="CR400">
            <v>0</v>
          </cell>
          <cell r="CS400">
            <v>0</v>
          </cell>
          <cell r="DZ400">
            <v>110</v>
          </cell>
        </row>
        <row r="401">
          <cell r="AB401">
            <v>168833.74166297572</v>
          </cell>
          <cell r="AK401">
            <v>106618.26393707807</v>
          </cell>
          <cell r="BF401">
            <v>175802.57769745198</v>
          </cell>
          <cell r="BI401">
            <v>0</v>
          </cell>
          <cell r="BP401">
            <v>0</v>
          </cell>
          <cell r="CB401">
            <v>0</v>
          </cell>
          <cell r="CI401">
            <v>0</v>
          </cell>
          <cell r="CJ401">
            <v>21975.322212181483</v>
          </cell>
          <cell r="CR401">
            <v>101.26852113262215</v>
          </cell>
          <cell r="CS401">
            <v>99.311619697416347</v>
          </cell>
          <cell r="DZ401">
            <v>213</v>
          </cell>
        </row>
        <row r="402">
          <cell r="AB402">
            <v>128458.60275591645</v>
          </cell>
          <cell r="AK402">
            <v>44602.004384680447</v>
          </cell>
          <cell r="BF402">
            <v>95045.019657177443</v>
          </cell>
          <cell r="BI402">
            <v>0</v>
          </cell>
          <cell r="BP402">
            <v>0</v>
          </cell>
          <cell r="CB402">
            <v>0</v>
          </cell>
          <cell r="CI402">
            <v>0</v>
          </cell>
          <cell r="CJ402">
            <v>11880.627457147173</v>
          </cell>
          <cell r="CR402">
            <v>98.171935751673303</v>
          </cell>
          <cell r="CS402">
            <v>98.170758116614408</v>
          </cell>
          <cell r="DZ402">
            <v>115</v>
          </cell>
        </row>
        <row r="403">
          <cell r="AB403">
            <v>195560.66014790442</v>
          </cell>
          <cell r="AK403">
            <v>381257.40905999689</v>
          </cell>
          <cell r="BF403">
            <v>488140.35710271163</v>
          </cell>
          <cell r="BI403">
            <v>0</v>
          </cell>
          <cell r="BP403">
            <v>0</v>
          </cell>
          <cell r="CB403">
            <v>0</v>
          </cell>
          <cell r="CI403">
            <v>0</v>
          </cell>
          <cell r="CJ403">
            <v>61017.544637838888</v>
          </cell>
          <cell r="CR403">
            <v>247.86219433715186</v>
          </cell>
          <cell r="CS403">
            <v>246.0441119387016</v>
          </cell>
          <cell r="DZ403">
            <v>152</v>
          </cell>
        </row>
        <row r="404">
          <cell r="AB404">
            <v>2147149.9811942787</v>
          </cell>
          <cell r="AK404">
            <v>2043641.0673338869</v>
          </cell>
          <cell r="BF404">
            <v>2685076.6766730454</v>
          </cell>
          <cell r="BI404">
            <v>0</v>
          </cell>
          <cell r="BP404">
            <v>0</v>
          </cell>
          <cell r="CB404">
            <v>0</v>
          </cell>
          <cell r="CI404">
            <v>0</v>
          </cell>
          <cell r="CJ404">
            <v>0</v>
          </cell>
          <cell r="CR404">
            <v>-5416.0775971511393</v>
          </cell>
          <cell r="CS404">
            <v>-5416.0775971511393</v>
          </cell>
          <cell r="DZ404">
            <v>37</v>
          </cell>
        </row>
        <row r="405">
          <cell r="AB405">
            <v>320896.31297172146</v>
          </cell>
          <cell r="AK405">
            <v>125813.4361730357</v>
          </cell>
          <cell r="BF405">
            <v>215820.93615660342</v>
          </cell>
          <cell r="BI405">
            <v>0</v>
          </cell>
          <cell r="BP405">
            <v>0</v>
          </cell>
          <cell r="CB405">
            <v>0</v>
          </cell>
          <cell r="CI405">
            <v>0</v>
          </cell>
          <cell r="CJ405">
            <v>26977.617019575402</v>
          </cell>
          <cell r="CR405">
            <v>84.39929743023356</v>
          </cell>
          <cell r="CS405">
            <v>84.441497984180231</v>
          </cell>
          <cell r="DZ405">
            <v>216</v>
          </cell>
        </row>
        <row r="406">
          <cell r="AB406">
            <v>656273.73007731733</v>
          </cell>
          <cell r="AK406">
            <v>197191.36675466367</v>
          </cell>
          <cell r="BF406">
            <v>474192.65282134718</v>
          </cell>
          <cell r="BI406">
            <v>0</v>
          </cell>
          <cell r="BP406">
            <v>0</v>
          </cell>
          <cell r="CB406">
            <v>0</v>
          </cell>
          <cell r="CI406">
            <v>0</v>
          </cell>
          <cell r="CJ406">
            <v>59005.686082935252</v>
          </cell>
          <cell r="CR406">
            <v>70.591562991028752</v>
          </cell>
          <cell r="CS406">
            <v>67.290257064764859</v>
          </cell>
          <cell r="DZ406">
            <v>640</v>
          </cell>
        </row>
        <row r="407">
          <cell r="AB407">
            <v>1495587.082472983</v>
          </cell>
          <cell r="AK407">
            <v>335704.65350659902</v>
          </cell>
          <cell r="BF407">
            <v>876395.1471422523</v>
          </cell>
          <cell r="BI407">
            <v>0</v>
          </cell>
          <cell r="BP407">
            <v>0</v>
          </cell>
          <cell r="CB407">
            <v>0</v>
          </cell>
          <cell r="CI407">
            <v>0</v>
          </cell>
          <cell r="CJ407">
            <v>109331.25740981674</v>
          </cell>
          <cell r="CR407">
            <v>105.09952288633335</v>
          </cell>
          <cell r="CS407">
            <v>103.02734251208862</v>
          </cell>
          <cell r="DZ407">
            <v>951</v>
          </cell>
        </row>
        <row r="408">
          <cell r="AB408">
            <v>905304.69052515342</v>
          </cell>
          <cell r="AK408">
            <v>378311.30379342503</v>
          </cell>
          <cell r="BF408">
            <v>1098978.5857981229</v>
          </cell>
          <cell r="BI408">
            <v>0</v>
          </cell>
          <cell r="BP408">
            <v>0</v>
          </cell>
          <cell r="CB408">
            <v>0</v>
          </cell>
          <cell r="CI408">
            <v>0</v>
          </cell>
          <cell r="CJ408">
            <v>137372.32322476528</v>
          </cell>
          <cell r="CR408">
            <v>109.69832170763303</v>
          </cell>
          <cell r="CS408">
            <v>107.43286912362906</v>
          </cell>
          <cell r="DZ408">
            <v>762.8</v>
          </cell>
        </row>
        <row r="409">
          <cell r="AB409">
            <v>253854.28006174459</v>
          </cell>
          <cell r="AK409">
            <v>122524.66677328366</v>
          </cell>
          <cell r="BF409">
            <v>192429.57294006104</v>
          </cell>
          <cell r="BI409">
            <v>0</v>
          </cell>
          <cell r="BP409">
            <v>0</v>
          </cell>
          <cell r="CB409">
            <v>0</v>
          </cell>
          <cell r="CI409">
            <v>0</v>
          </cell>
          <cell r="CJ409">
            <v>24053.696617507623</v>
          </cell>
          <cell r="CR409">
            <v>109.55541675453513</v>
          </cell>
          <cell r="CS409">
            <v>105.96342122250047</v>
          </cell>
          <cell r="DZ409">
            <v>223</v>
          </cell>
        </row>
        <row r="410">
          <cell r="AB410">
            <v>3093680.0049315905</v>
          </cell>
          <cell r="AK410">
            <v>525564.63006284274</v>
          </cell>
          <cell r="BF410">
            <v>2116983.6425156943</v>
          </cell>
          <cell r="BI410">
            <v>0</v>
          </cell>
          <cell r="BP410">
            <v>0</v>
          </cell>
          <cell r="CB410">
            <v>0</v>
          </cell>
          <cell r="CI410">
            <v>0</v>
          </cell>
          <cell r="CJ410">
            <v>264098.44566267158</v>
          </cell>
          <cell r="CR410">
            <v>41.581873839649404</v>
          </cell>
          <cell r="CS410">
            <v>41.616295614836154</v>
          </cell>
          <cell r="DZ410">
            <v>3749</v>
          </cell>
        </row>
        <row r="411">
          <cell r="AB411">
            <v>316213.56459224923</v>
          </cell>
          <cell r="AK411">
            <v>127823.82359531862</v>
          </cell>
          <cell r="BF411">
            <v>204589.71689798124</v>
          </cell>
          <cell r="BI411">
            <v>0</v>
          </cell>
          <cell r="BP411">
            <v>0</v>
          </cell>
          <cell r="CB411">
            <v>0</v>
          </cell>
          <cell r="CI411">
            <v>0</v>
          </cell>
          <cell r="CJ411">
            <v>25573.714612247641</v>
          </cell>
          <cell r="CR411">
            <v>60.423779433571866</v>
          </cell>
          <cell r="CS411">
            <v>59.198413454276981</v>
          </cell>
          <cell r="DZ411">
            <v>456</v>
          </cell>
        </row>
        <row r="412">
          <cell r="AB412">
            <v>2737048.8907293323</v>
          </cell>
          <cell r="AK412">
            <v>3156743.6581210457</v>
          </cell>
          <cell r="BF412">
            <v>3288426.294547135</v>
          </cell>
          <cell r="BI412">
            <v>0</v>
          </cell>
          <cell r="BP412">
            <v>0</v>
          </cell>
          <cell r="CB412">
            <v>0</v>
          </cell>
          <cell r="CI412">
            <v>0</v>
          </cell>
          <cell r="CJ412">
            <v>410164.82192211191</v>
          </cell>
          <cell r="CR412">
            <v>133.10140959231663</v>
          </cell>
          <cell r="CS412">
            <v>128.05112126335766</v>
          </cell>
          <cell r="DZ412">
            <v>1358</v>
          </cell>
        </row>
        <row r="413">
          <cell r="AB413">
            <v>661120.26706898201</v>
          </cell>
          <cell r="AK413">
            <v>274515.07516552677</v>
          </cell>
          <cell r="BF413">
            <v>359734.97609665373</v>
          </cell>
          <cell r="BI413">
            <v>0</v>
          </cell>
          <cell r="BP413">
            <v>0</v>
          </cell>
          <cell r="CB413">
            <v>0</v>
          </cell>
          <cell r="CI413">
            <v>0</v>
          </cell>
          <cell r="CJ413">
            <v>44966.872012081702</v>
          </cell>
          <cell r="CR413">
            <v>171.30739421177242</v>
          </cell>
          <cell r="CS413">
            <v>166.06724166056867</v>
          </cell>
          <cell r="DZ413">
            <v>225</v>
          </cell>
        </row>
        <row r="414">
          <cell r="AB414">
            <v>101927.87551049457</v>
          </cell>
          <cell r="AK414">
            <v>46516.650408059359</v>
          </cell>
          <cell r="BF414">
            <v>38264.719086343408</v>
          </cell>
          <cell r="BI414">
            <v>0</v>
          </cell>
          <cell r="BP414">
            <v>0</v>
          </cell>
          <cell r="CB414">
            <v>0</v>
          </cell>
          <cell r="CI414">
            <v>0</v>
          </cell>
          <cell r="CJ414">
            <v>4783.0898857929224</v>
          </cell>
          <cell r="CR414">
            <v>76.137896751211287</v>
          </cell>
          <cell r="CS414">
            <v>76.140889629733294</v>
          </cell>
          <cell r="DZ414">
            <v>65</v>
          </cell>
        </row>
        <row r="415">
          <cell r="AB415">
            <v>287049.46666826413</v>
          </cell>
          <cell r="AK415">
            <v>0</v>
          </cell>
          <cell r="BF415">
            <v>298716.73527007306</v>
          </cell>
          <cell r="BI415">
            <v>0</v>
          </cell>
          <cell r="BP415">
            <v>0</v>
          </cell>
          <cell r="CB415">
            <v>0</v>
          </cell>
          <cell r="CI415">
            <v>0</v>
          </cell>
          <cell r="CJ415">
            <v>37339.591908759125</v>
          </cell>
          <cell r="CR415">
            <v>20.026390446247952</v>
          </cell>
          <cell r="CS415">
            <v>20.026390446248062</v>
          </cell>
          <cell r="DZ415">
            <v>925</v>
          </cell>
        </row>
        <row r="416">
          <cell r="AB416">
            <v>769520.91027158033</v>
          </cell>
          <cell r="AK416">
            <v>244674.50841727044</v>
          </cell>
          <cell r="BF416">
            <v>455755.23775646149</v>
          </cell>
          <cell r="BI416">
            <v>0</v>
          </cell>
          <cell r="BP416">
            <v>0</v>
          </cell>
          <cell r="CB416">
            <v>0</v>
          </cell>
          <cell r="CI416">
            <v>0</v>
          </cell>
          <cell r="CJ416">
            <v>56969.404719557628</v>
          </cell>
          <cell r="CR416">
            <v>84.941212629774554</v>
          </cell>
          <cell r="CS416">
            <v>82.383476759977924</v>
          </cell>
          <cell r="DZ416">
            <v>504.4</v>
          </cell>
        </row>
        <row r="417">
          <cell r="AB417">
            <v>814.55075352037727</v>
          </cell>
          <cell r="AK417">
            <v>0</v>
          </cell>
          <cell r="BF417">
            <v>66.213308334989733</v>
          </cell>
          <cell r="BI417">
            <v>0</v>
          </cell>
          <cell r="BP417">
            <v>0</v>
          </cell>
          <cell r="CB417">
            <v>0</v>
          </cell>
          <cell r="CI417">
            <v>0</v>
          </cell>
          <cell r="CJ417">
            <v>0</v>
          </cell>
          <cell r="CR417">
            <v>0</v>
          </cell>
          <cell r="CS417">
            <v>0</v>
          </cell>
          <cell r="DZ417">
            <v>0</v>
          </cell>
        </row>
        <row r="418">
          <cell r="AB418">
            <v>68364.863854753348</v>
          </cell>
          <cell r="AK418">
            <v>19428.84620540548</v>
          </cell>
          <cell r="BF418">
            <v>45758.399599751625</v>
          </cell>
          <cell r="BI418">
            <v>0</v>
          </cell>
          <cell r="BP418">
            <v>0</v>
          </cell>
          <cell r="CB418">
            <v>0</v>
          </cell>
          <cell r="CI418">
            <v>0</v>
          </cell>
          <cell r="CJ418">
            <v>5719.7999499689495</v>
          </cell>
          <cell r="CR418">
            <v>67.280553057493975</v>
          </cell>
          <cell r="CS418">
            <v>67.291764117281559</v>
          </cell>
          <cell r="DZ418">
            <v>85</v>
          </cell>
        </row>
        <row r="419">
          <cell r="AB419">
            <v>0</v>
          </cell>
          <cell r="AK419">
            <v>0</v>
          </cell>
          <cell r="BF419">
            <v>0</v>
          </cell>
          <cell r="BI419">
            <v>0</v>
          </cell>
          <cell r="BP419">
            <v>0</v>
          </cell>
          <cell r="CB419">
            <v>0</v>
          </cell>
          <cell r="CI419">
            <v>0</v>
          </cell>
          <cell r="CJ419">
            <v>0</v>
          </cell>
          <cell r="CR419">
            <v>0</v>
          </cell>
          <cell r="CS419">
            <v>0</v>
          </cell>
          <cell r="DZ419">
            <v>0</v>
          </cell>
        </row>
        <row r="420">
          <cell r="AB420">
            <v>393618.68267411104</v>
          </cell>
          <cell r="AK420">
            <v>317083.32591469277</v>
          </cell>
          <cell r="BF420">
            <v>468653.76287100685</v>
          </cell>
          <cell r="BI420">
            <v>0</v>
          </cell>
          <cell r="BP420">
            <v>0</v>
          </cell>
          <cell r="CB420">
            <v>0</v>
          </cell>
          <cell r="CI420">
            <v>0</v>
          </cell>
          <cell r="CJ420">
            <v>58581.72035887582</v>
          </cell>
          <cell r="CR420">
            <v>198.15357244308416</v>
          </cell>
          <cell r="CS420">
            <v>195.2724011962527</v>
          </cell>
          <cell r="DZ420">
            <v>285</v>
          </cell>
        </row>
        <row r="421">
          <cell r="AB421">
            <v>204208.71841627808</v>
          </cell>
          <cell r="AK421">
            <v>84377.247556485454</v>
          </cell>
          <cell r="BF421">
            <v>144928.13121147521</v>
          </cell>
          <cell r="BI421">
            <v>0</v>
          </cell>
          <cell r="BP421">
            <v>0</v>
          </cell>
          <cell r="CB421">
            <v>0</v>
          </cell>
          <cell r="CI421">
            <v>0</v>
          </cell>
          <cell r="CJ421">
            <v>18116.016401434386</v>
          </cell>
          <cell r="CR421">
            <v>91.65908924973067</v>
          </cell>
          <cell r="CS421">
            <v>87.771573959535502</v>
          </cell>
          <cell r="DZ421">
            <v>83</v>
          </cell>
        </row>
        <row r="422">
          <cell r="AB422">
            <v>740311.4096170956</v>
          </cell>
          <cell r="AK422">
            <v>713938.53457524593</v>
          </cell>
          <cell r="BF422">
            <v>783188.90185340366</v>
          </cell>
          <cell r="BI422">
            <v>0</v>
          </cell>
          <cell r="BP422">
            <v>0</v>
          </cell>
          <cell r="CB422">
            <v>0</v>
          </cell>
          <cell r="CI422">
            <v>0</v>
          </cell>
          <cell r="CJ422">
            <v>97877.795205960836</v>
          </cell>
          <cell r="CR422">
            <v>199.92035464650033</v>
          </cell>
          <cell r="CS422">
            <v>196.64182798699551</v>
          </cell>
          <cell r="DZ422">
            <v>385</v>
          </cell>
        </row>
        <row r="423">
          <cell r="AB423">
            <v>743762.19392796617</v>
          </cell>
          <cell r="AK423">
            <v>310998.38692302868</v>
          </cell>
          <cell r="BF423">
            <v>483390.78918251075</v>
          </cell>
          <cell r="BI423">
            <v>0</v>
          </cell>
          <cell r="BP423">
            <v>0</v>
          </cell>
          <cell r="CB423">
            <v>0</v>
          </cell>
          <cell r="CI423">
            <v>0</v>
          </cell>
          <cell r="CJ423">
            <v>60423.848647813822</v>
          </cell>
          <cell r="CR423">
            <v>182.51315591548519</v>
          </cell>
          <cell r="CS423">
            <v>177.1545490150946</v>
          </cell>
          <cell r="DZ423">
            <v>325</v>
          </cell>
        </row>
        <row r="424">
          <cell r="AB424">
            <v>0</v>
          </cell>
          <cell r="AK424">
            <v>0</v>
          </cell>
          <cell r="BF424">
            <v>0</v>
          </cell>
          <cell r="BI424">
            <v>0</v>
          </cell>
          <cell r="BP424">
            <v>0</v>
          </cell>
          <cell r="CB424">
            <v>0</v>
          </cell>
          <cell r="CI424">
            <v>0</v>
          </cell>
          <cell r="CJ424">
            <v>0</v>
          </cell>
          <cell r="CR424">
            <v>0</v>
          </cell>
          <cell r="CS424">
            <v>0</v>
          </cell>
          <cell r="DZ424">
            <v>0</v>
          </cell>
        </row>
        <row r="425">
          <cell r="AB425">
            <v>287974.61217797408</v>
          </cell>
          <cell r="AK425">
            <v>55097.957386694419</v>
          </cell>
          <cell r="BF425">
            <v>268510.70487854205</v>
          </cell>
          <cell r="BI425">
            <v>0</v>
          </cell>
          <cell r="BP425">
            <v>0</v>
          </cell>
          <cell r="CB425">
            <v>0</v>
          </cell>
          <cell r="CI425">
            <v>0</v>
          </cell>
          <cell r="CJ425">
            <v>33668.995026225071</v>
          </cell>
          <cell r="CR425">
            <v>56.282167774007974</v>
          </cell>
          <cell r="CS425">
            <v>56.28859722469192</v>
          </cell>
          <cell r="DZ425">
            <v>492</v>
          </cell>
        </row>
        <row r="426">
          <cell r="AB426">
            <v>463511.13541155722</v>
          </cell>
          <cell r="AK426">
            <v>214461.08411618075</v>
          </cell>
          <cell r="BF426">
            <v>276257.85627461906</v>
          </cell>
          <cell r="BI426">
            <v>0</v>
          </cell>
          <cell r="BP426">
            <v>0</v>
          </cell>
          <cell r="CB426">
            <v>0</v>
          </cell>
          <cell r="CI426">
            <v>0</v>
          </cell>
          <cell r="CJ426">
            <v>34640.422969628366</v>
          </cell>
          <cell r="CR426">
            <v>198.69078580320016</v>
          </cell>
          <cell r="CS426">
            <v>198.0065231869157</v>
          </cell>
          <cell r="DZ426">
            <v>175</v>
          </cell>
        </row>
        <row r="427">
          <cell r="AB427">
            <v>55318.972880555382</v>
          </cell>
          <cell r="AK427">
            <v>22509.546566327219</v>
          </cell>
          <cell r="BF427">
            <v>52418.45589459144</v>
          </cell>
          <cell r="BI427">
            <v>0</v>
          </cell>
          <cell r="BP427">
            <v>0</v>
          </cell>
          <cell r="CB427">
            <v>0</v>
          </cell>
          <cell r="CI427">
            <v>0</v>
          </cell>
          <cell r="CJ427">
            <v>6572.8356401869378</v>
          </cell>
          <cell r="CR427">
            <v>53.995867625056924</v>
          </cell>
          <cell r="CS427">
            <v>54.012422918455485</v>
          </cell>
          <cell r="DZ427">
            <v>84</v>
          </cell>
        </row>
        <row r="428">
          <cell r="AB428">
            <v>408838.15918745438</v>
          </cell>
          <cell r="AK428">
            <v>132614.02999704157</v>
          </cell>
          <cell r="BF428">
            <v>297446.60846428171</v>
          </cell>
          <cell r="BI428">
            <v>0</v>
          </cell>
          <cell r="BP428">
            <v>0</v>
          </cell>
          <cell r="CB428">
            <v>0</v>
          </cell>
          <cell r="CI428">
            <v>0</v>
          </cell>
          <cell r="CJ428">
            <v>37297.315149805574</v>
          </cell>
          <cell r="CR428">
            <v>70.65946490907146</v>
          </cell>
          <cell r="CS428">
            <v>70.659739313411123</v>
          </cell>
          <cell r="DZ428">
            <v>440</v>
          </cell>
        </row>
        <row r="429">
          <cell r="AB429">
            <v>68860.548644215873</v>
          </cell>
          <cell r="AK429">
            <v>60806.112138597171</v>
          </cell>
          <cell r="BF429">
            <v>74071.668689384212</v>
          </cell>
          <cell r="BI429">
            <v>0</v>
          </cell>
          <cell r="BP429">
            <v>0</v>
          </cell>
          <cell r="CB429">
            <v>0</v>
          </cell>
          <cell r="CI429">
            <v>0</v>
          </cell>
          <cell r="CJ429">
            <v>9287.967292831645</v>
          </cell>
          <cell r="CR429">
            <v>93.569057446634076</v>
          </cell>
          <cell r="CS429">
            <v>90.674961970454603</v>
          </cell>
          <cell r="DZ429">
            <v>94</v>
          </cell>
        </row>
        <row r="430">
          <cell r="AB430">
            <v>145080.32718374595</v>
          </cell>
          <cell r="AK430">
            <v>140775.69287073571</v>
          </cell>
          <cell r="BF430">
            <v>176447.37291311787</v>
          </cell>
          <cell r="BI430">
            <v>0</v>
          </cell>
          <cell r="BP430">
            <v>0</v>
          </cell>
          <cell r="CB430">
            <v>0</v>
          </cell>
          <cell r="CI430">
            <v>0</v>
          </cell>
          <cell r="CJ430">
            <v>22125.023744172537</v>
          </cell>
          <cell r="CR430">
            <v>119.06733120574455</v>
          </cell>
          <cell r="CS430">
            <v>115.84435102070444</v>
          </cell>
          <cell r="DZ430">
            <v>150</v>
          </cell>
        </row>
        <row r="431">
          <cell r="AB431">
            <v>143045.79464105205</v>
          </cell>
          <cell r="AK431">
            <v>70616.395134003033</v>
          </cell>
          <cell r="BF431">
            <v>95655.834603989002</v>
          </cell>
          <cell r="BI431">
            <v>0</v>
          </cell>
          <cell r="BP431">
            <v>0</v>
          </cell>
          <cell r="CB431">
            <v>0</v>
          </cell>
          <cell r="CI431">
            <v>0</v>
          </cell>
          <cell r="CJ431">
            <v>11994.441044605408</v>
          </cell>
          <cell r="CR431">
            <v>137.76919020709684</v>
          </cell>
          <cell r="CS431">
            <v>137.85392850924231</v>
          </cell>
          <cell r="DZ431">
            <v>60</v>
          </cell>
        </row>
        <row r="432">
          <cell r="AB432">
            <v>204587.5431764184</v>
          </cell>
          <cell r="AK432">
            <v>69653.656896155808</v>
          </cell>
          <cell r="BF432">
            <v>139072.78272088943</v>
          </cell>
          <cell r="BI432">
            <v>0</v>
          </cell>
          <cell r="BP432">
            <v>0</v>
          </cell>
          <cell r="CB432">
            <v>0</v>
          </cell>
          <cell r="CI432">
            <v>0</v>
          </cell>
          <cell r="CJ432">
            <v>17438.56294977498</v>
          </cell>
          <cell r="CR432">
            <v>135.98999905388024</v>
          </cell>
          <cell r="CS432">
            <v>134.18429895871714</v>
          </cell>
          <cell r="DZ432">
            <v>130</v>
          </cell>
        </row>
        <row r="433">
          <cell r="AB433">
            <v>331113.9941423501</v>
          </cell>
          <cell r="AK433">
            <v>335117.73171703768</v>
          </cell>
          <cell r="BF433">
            <v>294232.78357332188</v>
          </cell>
          <cell r="BI433">
            <v>0</v>
          </cell>
          <cell r="BP433">
            <v>0</v>
          </cell>
          <cell r="CB433">
            <v>0</v>
          </cell>
          <cell r="CI433">
            <v>0</v>
          </cell>
          <cell r="CJ433">
            <v>36894.328407367007</v>
          </cell>
          <cell r="CR433">
            <v>180.17555835800448</v>
          </cell>
          <cell r="CS433">
            <v>172.5281310854491</v>
          </cell>
          <cell r="DZ433">
            <v>194</v>
          </cell>
        </row>
        <row r="434">
          <cell r="AB434">
            <v>411297.85278106737</v>
          </cell>
          <cell r="AK434">
            <v>129719.55293579808</v>
          </cell>
          <cell r="BF434">
            <v>296541.33577049512</v>
          </cell>
          <cell r="BI434">
            <v>0</v>
          </cell>
          <cell r="BP434">
            <v>0</v>
          </cell>
          <cell r="CB434">
            <v>0</v>
          </cell>
          <cell r="CI434">
            <v>0</v>
          </cell>
          <cell r="CJ434">
            <v>37067.666971311854</v>
          </cell>
          <cell r="CR434">
            <v>126.27802858669065</v>
          </cell>
          <cell r="CS434">
            <v>126.26167450374759</v>
          </cell>
          <cell r="DZ434">
            <v>268</v>
          </cell>
        </row>
        <row r="435">
          <cell r="AB435">
            <v>183795.30337031148</v>
          </cell>
          <cell r="AK435">
            <v>66375.424623730883</v>
          </cell>
          <cell r="BF435">
            <v>113109.77032021264</v>
          </cell>
          <cell r="BI435">
            <v>0</v>
          </cell>
          <cell r="BP435">
            <v>0</v>
          </cell>
          <cell r="CB435">
            <v>0</v>
          </cell>
          <cell r="CI435">
            <v>0</v>
          </cell>
          <cell r="CJ435">
            <v>14138.721290026564</v>
          </cell>
          <cell r="CR435">
            <v>95.94646734990144</v>
          </cell>
          <cell r="CS435">
            <v>96.008759058143355</v>
          </cell>
          <cell r="DZ435">
            <v>109</v>
          </cell>
        </row>
        <row r="436">
          <cell r="AB436">
            <v>92877.984659063135</v>
          </cell>
          <cell r="AK436">
            <v>47629.341757259099</v>
          </cell>
          <cell r="BF436">
            <v>64421.631030943739</v>
          </cell>
          <cell r="BI436">
            <v>0</v>
          </cell>
          <cell r="BP436">
            <v>0</v>
          </cell>
          <cell r="CB436">
            <v>0</v>
          </cell>
          <cell r="CI436">
            <v>0</v>
          </cell>
          <cell r="CJ436">
            <v>0</v>
          </cell>
          <cell r="CR436">
            <v>-27.074127909671471</v>
          </cell>
          <cell r="CS436">
            <v>-27.074127909671471</v>
          </cell>
          <cell r="DZ436">
            <v>75</v>
          </cell>
        </row>
        <row r="437">
          <cell r="AB437">
            <v>523853.51226974069</v>
          </cell>
          <cell r="AK437">
            <v>195169.52360123702</v>
          </cell>
          <cell r="BF437">
            <v>377035.7041775547</v>
          </cell>
          <cell r="BI437">
            <v>0</v>
          </cell>
          <cell r="BP437">
            <v>0</v>
          </cell>
          <cell r="CB437">
            <v>0</v>
          </cell>
          <cell r="CI437">
            <v>0</v>
          </cell>
          <cell r="CJ437">
            <v>47129.463022194323</v>
          </cell>
          <cell r="CR437">
            <v>98.061414097558682</v>
          </cell>
          <cell r="CS437">
            <v>95.575128695918181</v>
          </cell>
          <cell r="DZ437">
            <v>442</v>
          </cell>
        </row>
        <row r="438">
          <cell r="AB438">
            <v>722346.22158392495</v>
          </cell>
          <cell r="AK438">
            <v>259567.59485565749</v>
          </cell>
          <cell r="BF438">
            <v>561380.91182638681</v>
          </cell>
          <cell r="BI438">
            <v>0</v>
          </cell>
          <cell r="BP438">
            <v>0</v>
          </cell>
          <cell r="CB438">
            <v>0</v>
          </cell>
          <cell r="CI438">
            <v>0</v>
          </cell>
          <cell r="CJ438">
            <v>70172.613978298279</v>
          </cell>
          <cell r="CR438">
            <v>131.33847899319773</v>
          </cell>
          <cell r="CS438">
            <v>128.16305693985731</v>
          </cell>
          <cell r="DZ438">
            <v>433</v>
          </cell>
        </row>
        <row r="439">
          <cell r="AB439">
            <v>293223.73649740592</v>
          </cell>
          <cell r="AK439">
            <v>49528.37834369675</v>
          </cell>
          <cell r="BF439">
            <v>238480.02034076667</v>
          </cell>
          <cell r="BI439">
            <v>0</v>
          </cell>
          <cell r="BP439">
            <v>0</v>
          </cell>
          <cell r="CB439">
            <v>0</v>
          </cell>
          <cell r="CI439">
            <v>0</v>
          </cell>
          <cell r="CJ439">
            <v>29810.002542595805</v>
          </cell>
          <cell r="CR439">
            <v>55.890381960338978</v>
          </cell>
          <cell r="CS439">
            <v>55.864991147464792</v>
          </cell>
          <cell r="DZ439">
            <v>513</v>
          </cell>
        </row>
        <row r="440">
          <cell r="AB440">
            <v>663339.75307197357</v>
          </cell>
          <cell r="AK440">
            <v>142533.24963541486</v>
          </cell>
          <cell r="BF440">
            <v>335267.32530250517</v>
          </cell>
          <cell r="BI440">
            <v>0</v>
          </cell>
          <cell r="BP440">
            <v>0</v>
          </cell>
          <cell r="CB440">
            <v>0</v>
          </cell>
          <cell r="CI440">
            <v>0</v>
          </cell>
          <cell r="CJ440">
            <v>41908.415662813102</v>
          </cell>
          <cell r="CR440">
            <v>28.13991266431341</v>
          </cell>
          <cell r="CS440">
            <v>28.205999345720652</v>
          </cell>
          <cell r="DZ440">
            <v>554</v>
          </cell>
        </row>
        <row r="441">
          <cell r="AB441">
            <v>756576.07509033254</v>
          </cell>
          <cell r="AK441">
            <v>623361.76151105016</v>
          </cell>
          <cell r="BF441">
            <v>969609.1034907545</v>
          </cell>
          <cell r="BI441">
            <v>0</v>
          </cell>
          <cell r="BP441">
            <v>0</v>
          </cell>
          <cell r="CB441">
            <v>0</v>
          </cell>
          <cell r="CI441">
            <v>0</v>
          </cell>
          <cell r="CJ441">
            <v>121201.13793634418</v>
          </cell>
          <cell r="CR441">
            <v>257.99176661325504</v>
          </cell>
          <cell r="CS441">
            <v>251.51718108017371</v>
          </cell>
          <cell r="DZ441">
            <v>420</v>
          </cell>
        </row>
        <row r="442">
          <cell r="AB442">
            <v>733809.70078942389</v>
          </cell>
          <cell r="AK442">
            <v>458188.41205791186</v>
          </cell>
          <cell r="BF442">
            <v>561439.96121660247</v>
          </cell>
          <cell r="BI442">
            <v>0</v>
          </cell>
          <cell r="BP442">
            <v>0</v>
          </cell>
          <cell r="CB442">
            <v>0</v>
          </cell>
          <cell r="CI442">
            <v>0</v>
          </cell>
          <cell r="CJ442">
            <v>70179.995152075251</v>
          </cell>
          <cell r="CR442">
            <v>189.42634155709268</v>
          </cell>
          <cell r="CS442">
            <v>177.13132458729044</v>
          </cell>
          <cell r="DZ442">
            <v>254</v>
          </cell>
        </row>
        <row r="443">
          <cell r="AB443">
            <v>0</v>
          </cell>
          <cell r="AK443">
            <v>0</v>
          </cell>
          <cell r="BF443">
            <v>0</v>
          </cell>
          <cell r="BI443">
            <v>0</v>
          </cell>
          <cell r="BP443">
            <v>0</v>
          </cell>
          <cell r="CB443">
            <v>0</v>
          </cell>
          <cell r="CI443">
            <v>0</v>
          </cell>
          <cell r="CJ443">
            <v>0</v>
          </cell>
          <cell r="CR443">
            <v>0</v>
          </cell>
          <cell r="CS443">
            <v>0</v>
          </cell>
          <cell r="DZ443">
            <v>0</v>
          </cell>
        </row>
        <row r="444">
          <cell r="AB444">
            <v>927493.25291382452</v>
          </cell>
          <cell r="AK444">
            <v>96322.514455996032</v>
          </cell>
          <cell r="BF444">
            <v>687014.0596505563</v>
          </cell>
          <cell r="BI444">
            <v>0</v>
          </cell>
          <cell r="BP444">
            <v>0</v>
          </cell>
          <cell r="CB444">
            <v>0</v>
          </cell>
          <cell r="CI444">
            <v>0</v>
          </cell>
          <cell r="CJ444">
            <v>85876.75745631945</v>
          </cell>
          <cell r="CR444">
            <v>60.680854459036262</v>
          </cell>
          <cell r="CS444">
            <v>60.672934991805583</v>
          </cell>
          <cell r="DZ444">
            <v>1080</v>
          </cell>
        </row>
        <row r="445">
          <cell r="AB445">
            <v>128390.95839588378</v>
          </cell>
          <cell r="AK445">
            <v>141252.80129244007</v>
          </cell>
          <cell r="BF445">
            <v>171514.58821671724</v>
          </cell>
          <cell r="BI445">
            <v>0</v>
          </cell>
          <cell r="BP445">
            <v>0</v>
          </cell>
          <cell r="CB445">
            <v>0</v>
          </cell>
          <cell r="CI445">
            <v>0</v>
          </cell>
          <cell r="CJ445">
            <v>21439.323527089633</v>
          </cell>
          <cell r="CR445">
            <v>126.44591062287358</v>
          </cell>
          <cell r="CS445">
            <v>123.50806621606134</v>
          </cell>
          <cell r="DZ445">
            <v>155</v>
          </cell>
        </row>
        <row r="446">
          <cell r="AB446">
            <v>54348.009284463085</v>
          </cell>
          <cell r="AK446">
            <v>18153.766307907397</v>
          </cell>
          <cell r="BF446">
            <v>36668.463858895557</v>
          </cell>
          <cell r="BI446">
            <v>0</v>
          </cell>
          <cell r="BP446">
            <v>0</v>
          </cell>
          <cell r="CB446">
            <v>0</v>
          </cell>
          <cell r="CI446">
            <v>0</v>
          </cell>
          <cell r="CJ446">
            <v>4583.55798236194</v>
          </cell>
          <cell r="CR446">
            <v>114.59258450307134</v>
          </cell>
          <cell r="CS446">
            <v>114.5889495590487</v>
          </cell>
          <cell r="DZ446">
            <v>40</v>
          </cell>
        </row>
        <row r="447">
          <cell r="AB447">
            <v>90262.698960870257</v>
          </cell>
          <cell r="AK447">
            <v>30054.596312667942</v>
          </cell>
          <cell r="BF447">
            <v>60976.564355088558</v>
          </cell>
          <cell r="BI447">
            <v>0</v>
          </cell>
          <cell r="BP447">
            <v>0</v>
          </cell>
          <cell r="CB447">
            <v>0</v>
          </cell>
          <cell r="CI447">
            <v>0</v>
          </cell>
          <cell r="CJ447">
            <v>7622.0705443860625</v>
          </cell>
          <cell r="CR447">
            <v>44.071267009254335</v>
          </cell>
          <cell r="CS447">
            <v>44.16296964681807</v>
          </cell>
          <cell r="DZ447">
            <v>55</v>
          </cell>
        </row>
        <row r="448">
          <cell r="AB448">
            <v>394446.35919217538</v>
          </cell>
          <cell r="AK448">
            <v>95039.108146490398</v>
          </cell>
          <cell r="BF448">
            <v>231754.63825643851</v>
          </cell>
          <cell r="BI448">
            <v>0</v>
          </cell>
          <cell r="BP448">
            <v>0</v>
          </cell>
          <cell r="CB448">
            <v>0</v>
          </cell>
          <cell r="CI448">
            <v>0</v>
          </cell>
          <cell r="CJ448">
            <v>28969.329782054796</v>
          </cell>
          <cell r="CR448">
            <v>61.591864732826863</v>
          </cell>
          <cell r="CS448">
            <v>61.589010027145825</v>
          </cell>
          <cell r="DZ448">
            <v>485</v>
          </cell>
        </row>
        <row r="449">
          <cell r="AB449">
            <v>87491.541377751768</v>
          </cell>
          <cell r="AK449">
            <v>50306.470840153714</v>
          </cell>
          <cell r="BF449">
            <v>84822.541709730547</v>
          </cell>
          <cell r="BI449">
            <v>0</v>
          </cell>
          <cell r="BP449">
            <v>0</v>
          </cell>
          <cell r="CB449">
            <v>0</v>
          </cell>
          <cell r="CI449">
            <v>0</v>
          </cell>
          <cell r="CJ449">
            <v>10602.817713716313</v>
          </cell>
          <cell r="CR449">
            <v>108.08841433625436</v>
          </cell>
          <cell r="CS449">
            <v>106.0281771371633</v>
          </cell>
          <cell r="DZ449">
            <v>98</v>
          </cell>
        </row>
        <row r="450">
          <cell r="AB450">
            <v>260610.79679430008</v>
          </cell>
          <cell r="AK450">
            <v>63928.222708955524</v>
          </cell>
          <cell r="BF450">
            <v>204182.43421550991</v>
          </cell>
          <cell r="BI450">
            <v>0</v>
          </cell>
          <cell r="BP450">
            <v>0</v>
          </cell>
          <cell r="CB450">
            <v>0</v>
          </cell>
          <cell r="CI450">
            <v>0</v>
          </cell>
          <cell r="CJ450">
            <v>25522.804276938725</v>
          </cell>
          <cell r="CR450">
            <v>55.528491555975293</v>
          </cell>
          <cell r="CS450">
            <v>55.537229764187515</v>
          </cell>
          <cell r="DZ450">
            <v>350</v>
          </cell>
        </row>
        <row r="451">
          <cell r="AB451">
            <v>427278.33136575227</v>
          </cell>
          <cell r="AK451">
            <v>302610.26493987651</v>
          </cell>
          <cell r="BF451">
            <v>379249.26889732463</v>
          </cell>
          <cell r="BI451">
            <v>0</v>
          </cell>
          <cell r="BP451">
            <v>0</v>
          </cell>
          <cell r="CB451">
            <v>0</v>
          </cell>
          <cell r="CI451">
            <v>0</v>
          </cell>
          <cell r="CJ451">
            <v>47406.158612165556</v>
          </cell>
          <cell r="CR451">
            <v>225.88002330548628</v>
          </cell>
          <cell r="CS451">
            <v>220.49376098681674</v>
          </cell>
          <cell r="DZ451">
            <v>210</v>
          </cell>
        </row>
        <row r="452">
          <cell r="AB452">
            <v>310404.99112805136</v>
          </cell>
          <cell r="AK452">
            <v>214730.31143440248</v>
          </cell>
          <cell r="BF452">
            <v>166087.61580177909</v>
          </cell>
          <cell r="BI452">
            <v>0</v>
          </cell>
          <cell r="BP452">
            <v>0</v>
          </cell>
          <cell r="CB452">
            <v>0</v>
          </cell>
          <cell r="CI452">
            <v>0</v>
          </cell>
          <cell r="CJ452">
            <v>20760.951975222371</v>
          </cell>
          <cell r="CR452">
            <v>261.4337138200525</v>
          </cell>
          <cell r="CS452">
            <v>253.45111411232395</v>
          </cell>
          <cell r="DZ452">
            <v>75</v>
          </cell>
        </row>
        <row r="453">
          <cell r="AB453">
            <v>371169.84548381926</v>
          </cell>
          <cell r="AK453">
            <v>68757.613623783705</v>
          </cell>
          <cell r="BF453">
            <v>197893.54350642592</v>
          </cell>
          <cell r="BI453">
            <v>0</v>
          </cell>
          <cell r="BP453">
            <v>0</v>
          </cell>
          <cell r="CB453">
            <v>0</v>
          </cell>
          <cell r="CI453">
            <v>0</v>
          </cell>
          <cell r="CJ453">
            <v>24736.692938303215</v>
          </cell>
          <cell r="CR453">
            <v>77.95441011037542</v>
          </cell>
          <cell r="CS453">
            <v>77.966865433022505</v>
          </cell>
          <cell r="DZ453">
            <v>316</v>
          </cell>
        </row>
        <row r="454">
          <cell r="AB454">
            <v>230661.85141846718</v>
          </cell>
          <cell r="AK454">
            <v>67084.059045588598</v>
          </cell>
          <cell r="BF454">
            <v>192813.39064994926</v>
          </cell>
          <cell r="BI454">
            <v>0</v>
          </cell>
          <cell r="BP454">
            <v>0</v>
          </cell>
          <cell r="CB454">
            <v>0</v>
          </cell>
          <cell r="CI454">
            <v>0</v>
          </cell>
          <cell r="CJ454">
            <v>24101.673831243636</v>
          </cell>
          <cell r="CR454">
            <v>61.179330228829095</v>
          </cell>
          <cell r="CS454">
            <v>61.185808145218907</v>
          </cell>
          <cell r="DZ454">
            <v>323</v>
          </cell>
        </row>
        <row r="455">
          <cell r="AB455">
            <v>229759.92634358699</v>
          </cell>
          <cell r="AK455">
            <v>106951.15860082315</v>
          </cell>
          <cell r="BF455">
            <v>172984.75848154101</v>
          </cell>
          <cell r="BI455">
            <v>0</v>
          </cell>
          <cell r="BP455">
            <v>0</v>
          </cell>
          <cell r="CB455">
            <v>0</v>
          </cell>
          <cell r="CI455">
            <v>0</v>
          </cell>
          <cell r="CJ455">
            <v>21623.094810192611</v>
          </cell>
          <cell r="CR455">
            <v>48.826548274159471</v>
          </cell>
          <cell r="CS455">
            <v>40.832335597673705</v>
          </cell>
          <cell r="DZ455">
            <v>180</v>
          </cell>
        </row>
        <row r="456">
          <cell r="AB456">
            <v>244758.17035003108</v>
          </cell>
          <cell r="AK456">
            <v>327626.08262041415</v>
          </cell>
          <cell r="BF456">
            <v>318685.34005568142</v>
          </cell>
          <cell r="BI456">
            <v>0</v>
          </cell>
          <cell r="BP456">
            <v>0</v>
          </cell>
          <cell r="CB456">
            <v>0</v>
          </cell>
          <cell r="CI456">
            <v>0</v>
          </cell>
          <cell r="CJ456">
            <v>39835.667506960155</v>
          </cell>
          <cell r="CR456">
            <v>323.76914284045449</v>
          </cell>
          <cell r="CS456">
            <v>315.50219055411083</v>
          </cell>
          <cell r="DZ456">
            <v>122</v>
          </cell>
        </row>
        <row r="457">
          <cell r="AB457">
            <v>145529.71218597057</v>
          </cell>
          <cell r="AK457">
            <v>51379.136669534986</v>
          </cell>
          <cell r="BF457">
            <v>80956.782619901453</v>
          </cell>
          <cell r="BI457">
            <v>0</v>
          </cell>
          <cell r="BP457">
            <v>0</v>
          </cell>
          <cell r="CB457">
            <v>0</v>
          </cell>
          <cell r="CI457">
            <v>0</v>
          </cell>
          <cell r="CJ457">
            <v>10119.597827487674</v>
          </cell>
          <cell r="CR457">
            <v>158.12423643153488</v>
          </cell>
          <cell r="CS457">
            <v>158.11871605449505</v>
          </cell>
          <cell r="DZ457">
            <v>64</v>
          </cell>
        </row>
        <row r="458">
          <cell r="AB458">
            <v>435114.52799805463</v>
          </cell>
          <cell r="AK458">
            <v>119014.57613769376</v>
          </cell>
          <cell r="BF458">
            <v>186774.53394775878</v>
          </cell>
          <cell r="BI458">
            <v>0</v>
          </cell>
          <cell r="BP458">
            <v>0</v>
          </cell>
          <cell r="CB458">
            <v>0</v>
          </cell>
          <cell r="CI458">
            <v>0</v>
          </cell>
          <cell r="CJ458">
            <v>23346.816743469833</v>
          </cell>
          <cell r="CR458">
            <v>178.06482928665343</v>
          </cell>
          <cell r="CS458">
            <v>178.09677588307616</v>
          </cell>
          <cell r="DZ458">
            <v>120</v>
          </cell>
        </row>
        <row r="459">
          <cell r="AB459">
            <v>101060.51755138169</v>
          </cell>
          <cell r="AK459">
            <v>21929.565769643883</v>
          </cell>
          <cell r="BF459">
            <v>98072.553334535187</v>
          </cell>
          <cell r="BI459">
            <v>0</v>
          </cell>
          <cell r="BP459">
            <v>0</v>
          </cell>
          <cell r="CB459">
            <v>0</v>
          </cell>
          <cell r="CI459">
            <v>0</v>
          </cell>
          <cell r="CJ459">
            <v>12259.069166816891</v>
          </cell>
          <cell r="CR459">
            <v>70.073953747102891</v>
          </cell>
          <cell r="CS459">
            <v>70.051823810382373</v>
          </cell>
          <cell r="DZ459">
            <v>175</v>
          </cell>
        </row>
        <row r="460">
          <cell r="AB460">
            <v>306348.1687023415</v>
          </cell>
          <cell r="AK460">
            <v>1312264.2558893841</v>
          </cell>
          <cell r="BF460">
            <v>1473378.6314825891</v>
          </cell>
          <cell r="BI460">
            <v>0</v>
          </cell>
          <cell r="BP460">
            <v>0</v>
          </cell>
          <cell r="CB460">
            <v>0</v>
          </cell>
          <cell r="CI460">
            <v>0</v>
          </cell>
          <cell r="CJ460">
            <v>184172.32893532352</v>
          </cell>
          <cell r="CR460">
            <v>471.43451854052648</v>
          </cell>
          <cell r="CS460">
            <v>469.52339418178917</v>
          </cell>
          <cell r="DZ460">
            <v>352</v>
          </cell>
        </row>
        <row r="461">
          <cell r="AB461">
            <v>549194.22527287318</v>
          </cell>
          <cell r="AK461">
            <v>226173.57433221411</v>
          </cell>
          <cell r="BF461">
            <v>496991.06753761007</v>
          </cell>
          <cell r="BI461">
            <v>0</v>
          </cell>
          <cell r="BP461">
            <v>0</v>
          </cell>
          <cell r="CB461">
            <v>0</v>
          </cell>
          <cell r="CI461">
            <v>0</v>
          </cell>
          <cell r="CJ461">
            <v>62123.883442201215</v>
          </cell>
          <cell r="CR461">
            <v>64.484306493446852</v>
          </cell>
          <cell r="CS461">
            <v>63.58636995107593</v>
          </cell>
          <cell r="DZ461">
            <v>1006</v>
          </cell>
        </row>
        <row r="462">
          <cell r="AB462">
            <v>213077.55465797597</v>
          </cell>
          <cell r="AK462">
            <v>276458.67063716846</v>
          </cell>
          <cell r="BF462">
            <v>361012.9690195492</v>
          </cell>
          <cell r="BI462">
            <v>0</v>
          </cell>
          <cell r="BP462">
            <v>0</v>
          </cell>
          <cell r="CB462">
            <v>0</v>
          </cell>
          <cell r="CI462">
            <v>0</v>
          </cell>
          <cell r="CJ462">
            <v>45126.621127443643</v>
          </cell>
          <cell r="CR462">
            <v>359.1694224488046</v>
          </cell>
          <cell r="CS462">
            <v>350.84306529349391</v>
          </cell>
          <cell r="DZ462">
            <v>112</v>
          </cell>
        </row>
        <row r="463">
          <cell r="AB463">
            <v>599454.16881339694</v>
          </cell>
          <cell r="AK463">
            <v>79084.130909662868</v>
          </cell>
          <cell r="BF463">
            <v>459905.32789785007</v>
          </cell>
          <cell r="BI463">
            <v>0</v>
          </cell>
          <cell r="BP463">
            <v>0</v>
          </cell>
          <cell r="CB463">
            <v>0</v>
          </cell>
          <cell r="CI463">
            <v>0</v>
          </cell>
          <cell r="CJ463">
            <v>57488.165987231216</v>
          </cell>
          <cell r="CR463">
            <v>-177.76109100058778</v>
          </cell>
          <cell r="CS463">
            <v>-177.26560898626437</v>
          </cell>
          <cell r="DZ463">
            <v>425</v>
          </cell>
        </row>
        <row r="464">
          <cell r="AB464">
            <v>1402862.5645597936</v>
          </cell>
          <cell r="AK464">
            <v>292303.12012013065</v>
          </cell>
          <cell r="BF464">
            <v>1050049.4511232469</v>
          </cell>
          <cell r="BI464">
            <v>0</v>
          </cell>
          <cell r="BP464">
            <v>0</v>
          </cell>
          <cell r="CB464">
            <v>0</v>
          </cell>
          <cell r="CI464">
            <v>0</v>
          </cell>
          <cell r="CJ464">
            <v>131256.18139040572</v>
          </cell>
          <cell r="CR464">
            <v>51.321673128405585</v>
          </cell>
          <cell r="CS464">
            <v>51.333230213555169</v>
          </cell>
          <cell r="DZ464">
            <v>2175</v>
          </cell>
        </row>
        <row r="465">
          <cell r="AB465">
            <v>375172.49911283964</v>
          </cell>
          <cell r="AK465">
            <v>458013.50519033993</v>
          </cell>
          <cell r="BF465">
            <v>517787.91476375109</v>
          </cell>
          <cell r="BI465">
            <v>0</v>
          </cell>
          <cell r="BP465">
            <v>0</v>
          </cell>
          <cell r="CB465">
            <v>0</v>
          </cell>
          <cell r="CI465">
            <v>0</v>
          </cell>
          <cell r="CJ465">
            <v>64723.489345468843</v>
          </cell>
          <cell r="CR465">
            <v>166.6482388975744</v>
          </cell>
          <cell r="CS465">
            <v>162.56515583278727</v>
          </cell>
          <cell r="DZ465">
            <v>205</v>
          </cell>
        </row>
        <row r="466">
          <cell r="AB466">
            <v>833339.64551735087</v>
          </cell>
          <cell r="AK466">
            <v>790515.93675924616</v>
          </cell>
          <cell r="BF466">
            <v>962368.89501938678</v>
          </cell>
          <cell r="BI466">
            <v>0</v>
          </cell>
          <cell r="BP466">
            <v>0</v>
          </cell>
          <cell r="CB466">
            <v>0</v>
          </cell>
          <cell r="CI466">
            <v>0</v>
          </cell>
          <cell r="CJ466">
            <v>120296.11187742332</v>
          </cell>
          <cell r="CR466">
            <v>164.09849114157618</v>
          </cell>
          <cell r="CS466">
            <v>160.12720045745195</v>
          </cell>
          <cell r="DZ466">
            <v>689</v>
          </cell>
        </row>
        <row r="467">
          <cell r="AB467">
            <v>368826.11614990147</v>
          </cell>
          <cell r="AK467">
            <v>125867.265339918</v>
          </cell>
          <cell r="BF467">
            <v>246710.88305198075</v>
          </cell>
          <cell r="BI467">
            <v>0</v>
          </cell>
          <cell r="BP467">
            <v>0</v>
          </cell>
          <cell r="CB467">
            <v>0</v>
          </cell>
          <cell r="CI467">
            <v>0</v>
          </cell>
          <cell r="CJ467">
            <v>30838.860381497583</v>
          </cell>
          <cell r="CR467">
            <v>77.569589919363537</v>
          </cell>
          <cell r="CS467">
            <v>77.642987947001956</v>
          </cell>
          <cell r="DZ467">
            <v>240</v>
          </cell>
        </row>
        <row r="468">
          <cell r="AB468">
            <v>221444.42011666001</v>
          </cell>
          <cell r="AK468">
            <v>76621.829440299422</v>
          </cell>
          <cell r="BF468">
            <v>147285.46464404487</v>
          </cell>
          <cell r="BI468">
            <v>0</v>
          </cell>
          <cell r="BP468">
            <v>0</v>
          </cell>
          <cell r="CB468">
            <v>0</v>
          </cell>
          <cell r="CI468">
            <v>0</v>
          </cell>
          <cell r="CJ468">
            <v>18410.683080505602</v>
          </cell>
          <cell r="CR468">
            <v>-0.99037458529515532</v>
          </cell>
          <cell r="CS468">
            <v>-0.73658576057758707</v>
          </cell>
          <cell r="DZ468">
            <v>112</v>
          </cell>
        </row>
        <row r="469">
          <cell r="AB469">
            <v>393739.95585247898</v>
          </cell>
          <cell r="AK469">
            <v>83585.931021379118</v>
          </cell>
          <cell r="BF469">
            <v>230023.924652791</v>
          </cell>
          <cell r="BI469">
            <v>0</v>
          </cell>
          <cell r="BP469">
            <v>0</v>
          </cell>
          <cell r="CB469">
            <v>0</v>
          </cell>
          <cell r="CI469">
            <v>0</v>
          </cell>
          <cell r="CJ469">
            <v>28752.990581598864</v>
          </cell>
          <cell r="CR469">
            <v>83.352517982601</v>
          </cell>
          <cell r="CS469">
            <v>83.342001685793718</v>
          </cell>
          <cell r="DZ469">
            <v>330</v>
          </cell>
        </row>
        <row r="470">
          <cell r="AB470">
            <v>290010.61219270882</v>
          </cell>
          <cell r="AK470">
            <v>143894.48234566144</v>
          </cell>
          <cell r="BF470">
            <v>213168.38510884374</v>
          </cell>
          <cell r="BI470">
            <v>0</v>
          </cell>
          <cell r="BP470">
            <v>0</v>
          </cell>
          <cell r="CB470">
            <v>0</v>
          </cell>
          <cell r="CI470">
            <v>0</v>
          </cell>
          <cell r="CJ470">
            <v>26646.048138605445</v>
          </cell>
          <cell r="CR470">
            <v>71.197417672146372</v>
          </cell>
          <cell r="CS470">
            <v>66.370928551245214</v>
          </cell>
          <cell r="DZ470">
            <v>110</v>
          </cell>
        </row>
        <row r="471">
          <cell r="AB471">
            <v>88587.364043995171</v>
          </cell>
          <cell r="AK471">
            <v>0</v>
          </cell>
          <cell r="BF471">
            <v>156405.78100054406</v>
          </cell>
          <cell r="BI471">
            <v>0</v>
          </cell>
          <cell r="BP471">
            <v>0</v>
          </cell>
          <cell r="CB471">
            <v>0</v>
          </cell>
          <cell r="CI471">
            <v>0</v>
          </cell>
          <cell r="CJ471">
            <v>19550.722625067992</v>
          </cell>
          <cell r="CR471">
            <v>45.466796802483678</v>
          </cell>
          <cell r="CS471">
            <v>45.466796802483678</v>
          </cell>
          <cell r="DZ471">
            <v>420</v>
          </cell>
        </row>
        <row r="472">
          <cell r="AB472">
            <v>1909917.1867641131</v>
          </cell>
          <cell r="AK472">
            <v>2317567.0207974426</v>
          </cell>
          <cell r="BF472">
            <v>2857074.635287025</v>
          </cell>
          <cell r="BI472">
            <v>0</v>
          </cell>
          <cell r="BP472">
            <v>0</v>
          </cell>
          <cell r="CB472">
            <v>0</v>
          </cell>
          <cell r="CI472">
            <v>0</v>
          </cell>
          <cell r="CJ472">
            <v>0</v>
          </cell>
          <cell r="CR472">
            <v>-349.71186602705961</v>
          </cell>
          <cell r="CS472">
            <v>-349.71186602705961</v>
          </cell>
          <cell r="DZ472">
            <v>140</v>
          </cell>
        </row>
        <row r="473">
          <cell r="AB473">
            <v>0</v>
          </cell>
          <cell r="AK473">
            <v>0</v>
          </cell>
          <cell r="BF473">
            <v>0</v>
          </cell>
          <cell r="BI473">
            <v>0</v>
          </cell>
          <cell r="BP473">
            <v>0</v>
          </cell>
          <cell r="CB473">
            <v>0</v>
          </cell>
          <cell r="CI473">
            <v>0</v>
          </cell>
          <cell r="CJ473">
            <v>0</v>
          </cell>
          <cell r="CR473">
            <v>0</v>
          </cell>
          <cell r="CS473">
            <v>0</v>
          </cell>
          <cell r="DZ473">
            <v>0</v>
          </cell>
        </row>
        <row r="474">
          <cell r="AB474">
            <v>808477.35419871018</v>
          </cell>
          <cell r="AK474">
            <v>240299.1410229817</v>
          </cell>
          <cell r="BF474">
            <v>695116.63177809725</v>
          </cell>
          <cell r="BI474">
            <v>0</v>
          </cell>
          <cell r="BP474">
            <v>0</v>
          </cell>
          <cell r="CB474">
            <v>0</v>
          </cell>
          <cell r="CI474">
            <v>0</v>
          </cell>
          <cell r="CJ474">
            <v>86889.578972262068</v>
          </cell>
          <cell r="CR474">
            <v>58.929284498324463</v>
          </cell>
          <cell r="CS474">
            <v>58.922898813050345</v>
          </cell>
          <cell r="DZ474">
            <v>1343</v>
          </cell>
        </row>
        <row r="475">
          <cell r="AB475">
            <v>1072721.1217570528</v>
          </cell>
          <cell r="AK475">
            <v>415982.67334659363</v>
          </cell>
          <cell r="BF475">
            <v>741690.19200025033</v>
          </cell>
          <cell r="BI475">
            <v>0</v>
          </cell>
          <cell r="BP475">
            <v>0</v>
          </cell>
          <cell r="CB475">
            <v>0</v>
          </cell>
          <cell r="CI475">
            <v>0</v>
          </cell>
          <cell r="CJ475">
            <v>92711.27400003119</v>
          </cell>
          <cell r="CR475">
            <v>97.158396220268898</v>
          </cell>
          <cell r="CS475">
            <v>95.470247819996544</v>
          </cell>
          <cell r="DZ475">
            <v>732</v>
          </cell>
        </row>
        <row r="476">
          <cell r="AB476">
            <v>284062.24330715765</v>
          </cell>
          <cell r="AK476">
            <v>239437.22327734309</v>
          </cell>
          <cell r="BF476">
            <v>243602.02586110865</v>
          </cell>
          <cell r="BI476">
            <v>0</v>
          </cell>
          <cell r="BP476">
            <v>0</v>
          </cell>
          <cell r="CB476">
            <v>0</v>
          </cell>
          <cell r="CI476">
            <v>0</v>
          </cell>
          <cell r="CJ476">
            <v>30450.253232638548</v>
          </cell>
          <cell r="CR476">
            <v>337.46249587421676</v>
          </cell>
          <cell r="CS476">
            <v>329.92329328646139</v>
          </cell>
          <cell r="DZ476">
            <v>90</v>
          </cell>
        </row>
        <row r="477">
          <cell r="AB477">
            <v>891672.36713729077</v>
          </cell>
          <cell r="AK477">
            <v>221566.8228125725</v>
          </cell>
          <cell r="BF477">
            <v>672954.39614895708</v>
          </cell>
          <cell r="BI477">
            <v>0</v>
          </cell>
          <cell r="BP477">
            <v>0</v>
          </cell>
          <cell r="CB477">
            <v>0</v>
          </cell>
          <cell r="CI477">
            <v>0</v>
          </cell>
          <cell r="CJ477">
            <v>84119.299518619548</v>
          </cell>
          <cell r="CR477">
            <v>69.781410536885247</v>
          </cell>
          <cell r="CS477">
            <v>68.368290650973393</v>
          </cell>
          <cell r="DZ477">
            <v>1180</v>
          </cell>
        </row>
        <row r="478">
          <cell r="AB478">
            <v>223502.80235968388</v>
          </cell>
          <cell r="AK478">
            <v>20921.925995083329</v>
          </cell>
          <cell r="BF478">
            <v>176387.23538415766</v>
          </cell>
          <cell r="BI478">
            <v>0</v>
          </cell>
          <cell r="BP478">
            <v>0</v>
          </cell>
          <cell r="CB478">
            <v>0</v>
          </cell>
          <cell r="CI478">
            <v>0</v>
          </cell>
          <cell r="CJ478">
            <v>22048.404423019681</v>
          </cell>
          <cell r="CR478">
            <v>48.082293199662288</v>
          </cell>
          <cell r="CS478">
            <v>48.125807114236679</v>
          </cell>
          <cell r="DZ478">
            <v>320</v>
          </cell>
        </row>
        <row r="479">
          <cell r="AB479">
            <v>868719.98088514106</v>
          </cell>
          <cell r="AK479">
            <v>144760.51480858709</v>
          </cell>
          <cell r="BF479">
            <v>673331.50693388167</v>
          </cell>
          <cell r="BI479">
            <v>0</v>
          </cell>
          <cell r="BP479">
            <v>0</v>
          </cell>
          <cell r="CB479">
            <v>0</v>
          </cell>
          <cell r="CI479">
            <v>0</v>
          </cell>
          <cell r="CJ479">
            <v>84166.438366735121</v>
          </cell>
          <cell r="CR479">
            <v>46.768138714568892</v>
          </cell>
          <cell r="CS479">
            <v>46.778115158183418</v>
          </cell>
          <cell r="DZ479">
            <v>1388</v>
          </cell>
        </row>
        <row r="480">
          <cell r="AB480">
            <v>1196646.5148652811</v>
          </cell>
          <cell r="AK480">
            <v>799242.90469109919</v>
          </cell>
          <cell r="BF480">
            <v>1060581.419098651</v>
          </cell>
          <cell r="BI480">
            <v>0</v>
          </cell>
          <cell r="BP480">
            <v>0</v>
          </cell>
          <cell r="CB480">
            <v>0</v>
          </cell>
          <cell r="CI480">
            <v>0</v>
          </cell>
          <cell r="CJ480">
            <v>132572.67738733126</v>
          </cell>
          <cell r="CR480">
            <v>184.05480024266947</v>
          </cell>
          <cell r="CS480">
            <v>180.70866737468495</v>
          </cell>
          <cell r="DZ480">
            <v>627</v>
          </cell>
        </row>
        <row r="481">
          <cell r="AB481">
            <v>614542.52740346466</v>
          </cell>
          <cell r="AK481">
            <v>129957.76725142423</v>
          </cell>
          <cell r="BF481">
            <v>419523.91944238782</v>
          </cell>
          <cell r="BI481">
            <v>0</v>
          </cell>
          <cell r="BP481">
            <v>0</v>
          </cell>
          <cell r="CB481">
            <v>0</v>
          </cell>
          <cell r="CI481">
            <v>0</v>
          </cell>
          <cell r="CJ481">
            <v>52440.489930298419</v>
          </cell>
          <cell r="CR481">
            <v>46.303492400700144</v>
          </cell>
          <cell r="CS481">
            <v>46.328102682583364</v>
          </cell>
          <cell r="DZ481">
            <v>769</v>
          </cell>
        </row>
        <row r="482">
          <cell r="AB482">
            <v>168918.94816603005</v>
          </cell>
          <cell r="AK482">
            <v>121818.76218328666</v>
          </cell>
          <cell r="BF482">
            <v>149394.07790668856</v>
          </cell>
          <cell r="BI482">
            <v>0</v>
          </cell>
          <cell r="BP482">
            <v>0</v>
          </cell>
          <cell r="CB482">
            <v>0</v>
          </cell>
          <cell r="CI482">
            <v>0</v>
          </cell>
          <cell r="CJ482">
            <v>18674.259738336052</v>
          </cell>
          <cell r="CR482">
            <v>150.61101682630286</v>
          </cell>
          <cell r="CS482">
            <v>143.18958246306553</v>
          </cell>
          <cell r="DZ482">
            <v>120</v>
          </cell>
        </row>
        <row r="483">
          <cell r="AB483">
            <v>624053.72636097402</v>
          </cell>
          <cell r="AK483">
            <v>272001.79013689869</v>
          </cell>
          <cell r="BF483">
            <v>360640.36157425592</v>
          </cell>
          <cell r="BI483">
            <v>0</v>
          </cell>
          <cell r="BP483">
            <v>0</v>
          </cell>
          <cell r="CB483">
            <v>0</v>
          </cell>
          <cell r="CI483">
            <v>0</v>
          </cell>
          <cell r="CJ483">
            <v>45080.045196781939</v>
          </cell>
          <cell r="CR483">
            <v>109.54053559909219</v>
          </cell>
          <cell r="CS483">
            <v>109.06538092100891</v>
          </cell>
          <cell r="DZ483">
            <v>365</v>
          </cell>
        </row>
        <row r="484">
          <cell r="AB484">
            <v>776509.69663665467</v>
          </cell>
          <cell r="AK484">
            <v>540579.13286169991</v>
          </cell>
          <cell r="BF484">
            <v>829063.74808275548</v>
          </cell>
          <cell r="BI484">
            <v>0</v>
          </cell>
          <cell r="BP484">
            <v>0</v>
          </cell>
          <cell r="CB484">
            <v>0</v>
          </cell>
          <cell r="CI484">
            <v>0</v>
          </cell>
          <cell r="CJ484">
            <v>103632.96851034432</v>
          </cell>
          <cell r="CR484">
            <v>144.31466759472784</v>
          </cell>
          <cell r="CS484">
            <v>142.48169405997646</v>
          </cell>
          <cell r="DZ484">
            <v>620</v>
          </cell>
        </row>
        <row r="485">
          <cell r="AB485">
            <v>473017.08490993542</v>
          </cell>
          <cell r="AK485">
            <v>389400.2180706095</v>
          </cell>
          <cell r="BF485">
            <v>420511.73901982442</v>
          </cell>
          <cell r="BI485">
            <v>0</v>
          </cell>
          <cell r="BP485">
            <v>0</v>
          </cell>
          <cell r="CB485">
            <v>0</v>
          </cell>
          <cell r="CI485">
            <v>0</v>
          </cell>
          <cell r="CJ485">
            <v>52563.967377477995</v>
          </cell>
          <cell r="CR485">
            <v>131.13988036533755</v>
          </cell>
          <cell r="CS485">
            <v>130.66634648183046</v>
          </cell>
          <cell r="DZ485">
            <v>350</v>
          </cell>
        </row>
        <row r="486">
          <cell r="AB486">
            <v>141487.28762147552</v>
          </cell>
          <cell r="AK486">
            <v>311560.67051822192</v>
          </cell>
          <cell r="BF486">
            <v>288031.94367890048</v>
          </cell>
          <cell r="BI486">
            <v>0</v>
          </cell>
          <cell r="BP486">
            <v>0</v>
          </cell>
          <cell r="CB486">
            <v>0</v>
          </cell>
          <cell r="CI486">
            <v>0</v>
          </cell>
          <cell r="CJ486">
            <v>36003.992959862524</v>
          </cell>
          <cell r="CR486">
            <v>89.006818542073745</v>
          </cell>
          <cell r="CS486">
            <v>85.188466524060175</v>
          </cell>
          <cell r="DZ486">
            <v>155</v>
          </cell>
        </row>
        <row r="487">
          <cell r="AB487">
            <v>0</v>
          </cell>
          <cell r="AK487">
            <v>0</v>
          </cell>
          <cell r="BF487">
            <v>0</v>
          </cell>
          <cell r="BI487">
            <v>0</v>
          </cell>
          <cell r="BP487">
            <v>0</v>
          </cell>
          <cell r="CB487">
            <v>0</v>
          </cell>
          <cell r="CI487">
            <v>0</v>
          </cell>
          <cell r="CJ487">
            <v>0</v>
          </cell>
          <cell r="CR487">
            <v>0</v>
          </cell>
          <cell r="CS487">
            <v>0</v>
          </cell>
          <cell r="DZ487">
            <v>0</v>
          </cell>
        </row>
        <row r="488">
          <cell r="AB488">
            <v>367362.64707540779</v>
          </cell>
          <cell r="AK488">
            <v>404271.44428685046</v>
          </cell>
          <cell r="BF488">
            <v>426679.0014948583</v>
          </cell>
          <cell r="BI488">
            <v>0</v>
          </cell>
          <cell r="BP488">
            <v>0</v>
          </cell>
          <cell r="CB488">
            <v>0</v>
          </cell>
          <cell r="CI488">
            <v>0</v>
          </cell>
          <cell r="CJ488">
            <v>53334.875186857251</v>
          </cell>
          <cell r="CR488">
            <v>239.05101370537406</v>
          </cell>
          <cell r="CS488">
            <v>237.23831587244004</v>
          </cell>
          <cell r="DZ488">
            <v>210</v>
          </cell>
        </row>
        <row r="489">
          <cell r="AB489">
            <v>383921.37140167254</v>
          </cell>
          <cell r="AK489">
            <v>79542.390623564672</v>
          </cell>
          <cell r="BF489">
            <v>287906.93616625288</v>
          </cell>
          <cell r="BI489">
            <v>0</v>
          </cell>
          <cell r="BP489">
            <v>0</v>
          </cell>
          <cell r="CB489">
            <v>0</v>
          </cell>
          <cell r="CI489">
            <v>0</v>
          </cell>
          <cell r="CJ489">
            <v>35988.367020781581</v>
          </cell>
          <cell r="CR489">
            <v>38.607037140846842</v>
          </cell>
          <cell r="CS489">
            <v>38.606946498064055</v>
          </cell>
          <cell r="DZ489">
            <v>837</v>
          </cell>
        </row>
        <row r="490">
          <cell r="AB490">
            <v>0</v>
          </cell>
          <cell r="AK490">
            <v>0</v>
          </cell>
          <cell r="BF490">
            <v>0</v>
          </cell>
          <cell r="BI490">
            <v>0</v>
          </cell>
          <cell r="BP490">
            <v>0</v>
          </cell>
          <cell r="CB490">
            <v>0</v>
          </cell>
          <cell r="CI490">
            <v>0</v>
          </cell>
          <cell r="CJ490">
            <v>0</v>
          </cell>
          <cell r="CR490">
            <v>0</v>
          </cell>
          <cell r="CS490">
            <v>0</v>
          </cell>
          <cell r="DZ490">
            <v>0</v>
          </cell>
        </row>
        <row r="491">
          <cell r="AB491">
            <v>347924.05499363143</v>
          </cell>
          <cell r="AK491">
            <v>77385.377245216092</v>
          </cell>
          <cell r="BF491">
            <v>287418.23268339847</v>
          </cell>
          <cell r="BI491">
            <v>0</v>
          </cell>
          <cell r="BP491">
            <v>0</v>
          </cell>
          <cell r="CB491">
            <v>0</v>
          </cell>
          <cell r="CI491">
            <v>0</v>
          </cell>
          <cell r="CJ491">
            <v>0</v>
          </cell>
          <cell r="CR491">
            <v>-19.679006020857429</v>
          </cell>
          <cell r="CS491">
            <v>-19.679006020857429</v>
          </cell>
          <cell r="DZ491">
            <v>468</v>
          </cell>
        </row>
        <row r="492">
          <cell r="AB492">
            <v>544024.82825893373</v>
          </cell>
          <cell r="AK492">
            <v>85496.8459038828</v>
          </cell>
          <cell r="BF492">
            <v>435770.11283649935</v>
          </cell>
          <cell r="BI492">
            <v>0</v>
          </cell>
          <cell r="BP492">
            <v>0</v>
          </cell>
          <cell r="CB492">
            <v>0</v>
          </cell>
          <cell r="CI492">
            <v>0</v>
          </cell>
          <cell r="CJ492">
            <v>54471.26410456236</v>
          </cell>
          <cell r="CR492">
            <v>49.468817730247977</v>
          </cell>
          <cell r="CS492">
            <v>49.482918858889022</v>
          </cell>
          <cell r="DZ492">
            <v>780</v>
          </cell>
        </row>
        <row r="493">
          <cell r="AB493">
            <v>85893.581136302295</v>
          </cell>
          <cell r="AK493">
            <v>117707.13671282244</v>
          </cell>
          <cell r="BF493">
            <v>102349.23850397687</v>
          </cell>
          <cell r="BI493">
            <v>0</v>
          </cell>
          <cell r="BP493">
            <v>0</v>
          </cell>
          <cell r="CB493">
            <v>0</v>
          </cell>
          <cell r="CI493">
            <v>0</v>
          </cell>
          <cell r="CJ493">
            <v>12793.654812997102</v>
          </cell>
          <cell r="CR493">
            <v>215.71554547082997</v>
          </cell>
          <cell r="CS493">
            <v>212.31041950968574</v>
          </cell>
          <cell r="DZ493">
            <v>60</v>
          </cell>
        </row>
        <row r="494">
          <cell r="AB494">
            <v>32847.895392292608</v>
          </cell>
          <cell r="AK494">
            <v>79172.066484213996</v>
          </cell>
          <cell r="BF494">
            <v>75761.944517911412</v>
          </cell>
          <cell r="BI494">
            <v>0</v>
          </cell>
          <cell r="BP494">
            <v>0</v>
          </cell>
          <cell r="CB494">
            <v>0</v>
          </cell>
          <cell r="CI494">
            <v>0</v>
          </cell>
          <cell r="CJ494">
            <v>9470.2430647389228</v>
          </cell>
          <cell r="CR494">
            <v>304.04917869676797</v>
          </cell>
          <cell r="CS494">
            <v>305.49171176577181</v>
          </cell>
          <cell r="DZ494">
            <v>31</v>
          </cell>
        </row>
        <row r="495">
          <cell r="AB495">
            <v>367327.79174757074</v>
          </cell>
          <cell r="AK495">
            <v>230272.95336824391</v>
          </cell>
          <cell r="BF495">
            <v>251364.5842995143</v>
          </cell>
          <cell r="BI495">
            <v>0</v>
          </cell>
          <cell r="BP495">
            <v>0</v>
          </cell>
          <cell r="CB495">
            <v>0</v>
          </cell>
          <cell r="CI495">
            <v>0</v>
          </cell>
          <cell r="CJ495">
            <v>31420.573037439266</v>
          </cell>
          <cell r="CR495">
            <v>335.54203888991469</v>
          </cell>
          <cell r="CS495">
            <v>323.86741925493703</v>
          </cell>
          <cell r="DZ495">
            <v>95</v>
          </cell>
        </row>
        <row r="496">
          <cell r="AB496">
            <v>188855.11033847291</v>
          </cell>
          <cell r="AK496">
            <v>50183.111078190552</v>
          </cell>
          <cell r="BF496">
            <v>144537.46084301308</v>
          </cell>
          <cell r="BI496">
            <v>0</v>
          </cell>
          <cell r="BP496">
            <v>0</v>
          </cell>
          <cell r="CB496">
            <v>0</v>
          </cell>
          <cell r="CI496">
            <v>0</v>
          </cell>
          <cell r="CJ496">
            <v>18067.182605376624</v>
          </cell>
          <cell r="CR496">
            <v>-23.34374475858931</v>
          </cell>
          <cell r="CS496">
            <v>-23.173051259357418</v>
          </cell>
          <cell r="DZ496">
            <v>168</v>
          </cell>
        </row>
        <row r="497">
          <cell r="AB497">
            <v>163126.68995593145</v>
          </cell>
          <cell r="AK497">
            <v>97719.367939095668</v>
          </cell>
          <cell r="BF497">
            <v>90132.343806396239</v>
          </cell>
          <cell r="BI497">
            <v>0</v>
          </cell>
          <cell r="BP497">
            <v>0</v>
          </cell>
          <cell r="CB497">
            <v>0</v>
          </cell>
          <cell r="CI497">
            <v>0</v>
          </cell>
          <cell r="CJ497">
            <v>11266.542975799524</v>
          </cell>
          <cell r="CR497">
            <v>110.74070097697528</v>
          </cell>
          <cell r="CS497">
            <v>106.28814128112764</v>
          </cell>
          <cell r="DZ497">
            <v>105</v>
          </cell>
        </row>
        <row r="498">
          <cell r="AB498">
            <v>402910.36631285463</v>
          </cell>
          <cell r="AK498">
            <v>494464.59310123755</v>
          </cell>
          <cell r="BF498">
            <v>684654.19362771371</v>
          </cell>
          <cell r="BI498">
            <v>0</v>
          </cell>
          <cell r="BP498">
            <v>0</v>
          </cell>
          <cell r="CB498">
            <v>0</v>
          </cell>
          <cell r="CI498">
            <v>0</v>
          </cell>
          <cell r="CJ498">
            <v>85581.774203464127</v>
          </cell>
          <cell r="CR498">
            <v>120.53651100063296</v>
          </cell>
          <cell r="CS498">
            <v>118.8979852759895</v>
          </cell>
          <cell r="DZ498">
            <v>596</v>
          </cell>
        </row>
        <row r="499">
          <cell r="AB499">
            <v>651438.87018756114</v>
          </cell>
          <cell r="AK499">
            <v>499970.58339435863</v>
          </cell>
          <cell r="BF499">
            <v>689174.12746695289</v>
          </cell>
          <cell r="BI499">
            <v>0</v>
          </cell>
          <cell r="BP499">
            <v>0</v>
          </cell>
          <cell r="CB499">
            <v>0</v>
          </cell>
          <cell r="CI499">
            <v>0</v>
          </cell>
          <cell r="CJ499">
            <v>86146.765933369054</v>
          </cell>
          <cell r="CR499">
            <v>111.27972735886122</v>
          </cell>
          <cell r="CS499">
            <v>109.51742598746878</v>
          </cell>
          <cell r="DZ499">
            <v>411</v>
          </cell>
        </row>
        <row r="500">
          <cell r="AB500">
            <v>195945.66043900797</v>
          </cell>
          <cell r="AK500">
            <v>73857.2838922417</v>
          </cell>
          <cell r="BF500">
            <v>124589.72544403716</v>
          </cell>
          <cell r="BI500">
            <v>0</v>
          </cell>
          <cell r="BP500">
            <v>0</v>
          </cell>
          <cell r="CB500">
            <v>0</v>
          </cell>
          <cell r="CI500">
            <v>0</v>
          </cell>
          <cell r="CJ500">
            <v>15573.715680504636</v>
          </cell>
          <cell r="CR500">
            <v>151.92234743197551</v>
          </cell>
          <cell r="CS500">
            <v>146.49168803388267</v>
          </cell>
          <cell r="DZ500">
            <v>106</v>
          </cell>
        </row>
        <row r="501">
          <cell r="AB501">
            <v>992322.00874212559</v>
          </cell>
          <cell r="AK501">
            <v>891833.11625320546</v>
          </cell>
          <cell r="BF501">
            <v>1275741.349109059</v>
          </cell>
          <cell r="BI501">
            <v>0</v>
          </cell>
          <cell r="BP501">
            <v>0</v>
          </cell>
          <cell r="CB501">
            <v>0</v>
          </cell>
          <cell r="CI501">
            <v>0</v>
          </cell>
          <cell r="CJ501">
            <v>158626.9985049555</v>
          </cell>
          <cell r="CR501">
            <v>139.70065568462158</v>
          </cell>
          <cell r="CS501">
            <v>136.49841486573573</v>
          </cell>
          <cell r="DZ501">
            <v>1055</v>
          </cell>
        </row>
        <row r="502">
          <cell r="AB502">
            <v>400911.47352212836</v>
          </cell>
          <cell r="AK502">
            <v>60951.838149541029</v>
          </cell>
          <cell r="BF502">
            <v>332574.98610720644</v>
          </cell>
          <cell r="BI502">
            <v>0</v>
          </cell>
          <cell r="BP502">
            <v>0</v>
          </cell>
          <cell r="CB502">
            <v>0</v>
          </cell>
          <cell r="CI502">
            <v>0</v>
          </cell>
          <cell r="CJ502">
            <v>41571.873263400776</v>
          </cell>
          <cell r="CR502">
            <v>46.038297240110367</v>
          </cell>
          <cell r="CS502">
            <v>46.038407322958335</v>
          </cell>
          <cell r="DZ502">
            <v>775</v>
          </cell>
        </row>
        <row r="503">
          <cell r="AB503">
            <v>1670819.6371299152</v>
          </cell>
          <cell r="AK503">
            <v>597251.11119089287</v>
          </cell>
          <cell r="BF503">
            <v>709226.25578348758</v>
          </cell>
          <cell r="BI503">
            <v>0</v>
          </cell>
          <cell r="BP503">
            <v>0</v>
          </cell>
          <cell r="CB503">
            <v>0</v>
          </cell>
          <cell r="CI503">
            <v>0</v>
          </cell>
          <cell r="CJ503">
            <v>88653.281972935874</v>
          </cell>
          <cell r="CR503">
            <v>32.820229052759601</v>
          </cell>
          <cell r="CS503">
            <v>19.316907186160822</v>
          </cell>
          <cell r="DZ503">
            <v>235.6</v>
          </cell>
        </row>
        <row r="504">
          <cell r="AB504">
            <v>126910.58980272491</v>
          </cell>
          <cell r="AK504">
            <v>151736.39653466389</v>
          </cell>
          <cell r="BF504">
            <v>179258.0361815998</v>
          </cell>
          <cell r="BI504">
            <v>0</v>
          </cell>
          <cell r="BP504">
            <v>0</v>
          </cell>
          <cell r="CB504">
            <v>0</v>
          </cell>
          <cell r="CI504">
            <v>0</v>
          </cell>
          <cell r="CJ504">
            <v>22407.254522699957</v>
          </cell>
          <cell r="CR504">
            <v>183.44246838313086</v>
          </cell>
          <cell r="CS504">
            <v>181.02758134303357</v>
          </cell>
          <cell r="DZ504">
            <v>117</v>
          </cell>
        </row>
        <row r="505">
          <cell r="AB505">
            <v>0</v>
          </cell>
          <cell r="AK505">
            <v>0</v>
          </cell>
          <cell r="BF505">
            <v>0</v>
          </cell>
          <cell r="BI505">
            <v>0</v>
          </cell>
          <cell r="BP505">
            <v>0</v>
          </cell>
          <cell r="CB505">
            <v>0</v>
          </cell>
          <cell r="CI505">
            <v>0</v>
          </cell>
          <cell r="CJ505">
            <v>0</v>
          </cell>
          <cell r="CR505">
            <v>0</v>
          </cell>
          <cell r="CS505">
            <v>0</v>
          </cell>
          <cell r="DZ505">
            <v>0</v>
          </cell>
        </row>
        <row r="506">
          <cell r="AB506">
            <v>204416.746826096</v>
          </cell>
          <cell r="AK506">
            <v>551084.01665322226</v>
          </cell>
          <cell r="BF506">
            <v>373407.84217705525</v>
          </cell>
          <cell r="BI506">
            <v>0</v>
          </cell>
          <cell r="BP506">
            <v>0</v>
          </cell>
          <cell r="CB506">
            <v>0</v>
          </cell>
          <cell r="CI506">
            <v>0</v>
          </cell>
          <cell r="CJ506">
            <v>46675.98027213187</v>
          </cell>
          <cell r="CR506">
            <v>466.38750416818095</v>
          </cell>
          <cell r="CS506">
            <v>464.36064969481254</v>
          </cell>
          <cell r="DZ506">
            <v>110</v>
          </cell>
        </row>
        <row r="507">
          <cell r="AB507">
            <v>248867.52891729219</v>
          </cell>
          <cell r="AK507">
            <v>85894.84621686711</v>
          </cell>
          <cell r="BF507">
            <v>188596.47856802063</v>
          </cell>
          <cell r="BI507">
            <v>0</v>
          </cell>
          <cell r="BP507">
            <v>0</v>
          </cell>
          <cell r="CB507">
            <v>0</v>
          </cell>
          <cell r="CI507">
            <v>0</v>
          </cell>
          <cell r="CJ507">
            <v>23574.55982100256</v>
          </cell>
          <cell r="CR507">
            <v>22.537094144185062</v>
          </cell>
          <cell r="CS507">
            <v>22.779791455821798</v>
          </cell>
          <cell r="DZ507">
            <v>145</v>
          </cell>
        </row>
        <row r="508">
          <cell r="AB508">
            <v>186701.639915768</v>
          </cell>
          <cell r="AK508">
            <v>114221.03284573737</v>
          </cell>
          <cell r="BF508">
            <v>169637.60179772042</v>
          </cell>
          <cell r="BI508">
            <v>0</v>
          </cell>
          <cell r="BP508">
            <v>0</v>
          </cell>
          <cell r="CB508">
            <v>0</v>
          </cell>
          <cell r="CI508">
            <v>0</v>
          </cell>
          <cell r="CJ508">
            <v>21204.700224715038</v>
          </cell>
          <cell r="CR508">
            <v>61.43598140897388</v>
          </cell>
          <cell r="CS508">
            <v>59.698793464900213</v>
          </cell>
          <cell r="DZ508">
            <v>340</v>
          </cell>
        </row>
        <row r="509">
          <cell r="AB509">
            <v>154965.41755931833</v>
          </cell>
          <cell r="AK509">
            <v>60979.679335186425</v>
          </cell>
          <cell r="BF509">
            <v>86048.842747086557</v>
          </cell>
          <cell r="BI509">
            <v>0</v>
          </cell>
          <cell r="BP509">
            <v>0</v>
          </cell>
          <cell r="CB509">
            <v>0</v>
          </cell>
          <cell r="CI509">
            <v>0</v>
          </cell>
          <cell r="CJ509">
            <v>10756.105343385809</v>
          </cell>
          <cell r="CR509">
            <v>48.994324586518502</v>
          </cell>
          <cell r="CS509">
            <v>49.104140742476929</v>
          </cell>
          <cell r="DZ509">
            <v>95</v>
          </cell>
        </row>
        <row r="510">
          <cell r="AB510">
            <v>796215.5741687204</v>
          </cell>
          <cell r="AK510">
            <v>432453.36472806858</v>
          </cell>
          <cell r="BF510">
            <v>494786.06235917291</v>
          </cell>
          <cell r="BI510">
            <v>0</v>
          </cell>
          <cell r="BP510">
            <v>0</v>
          </cell>
          <cell r="CB510">
            <v>0</v>
          </cell>
          <cell r="CI510">
            <v>0</v>
          </cell>
          <cell r="CJ510">
            <v>61848.257794896563</v>
          </cell>
          <cell r="CR510">
            <v>240.11255825866033</v>
          </cell>
          <cell r="CS510">
            <v>236.78393406986351</v>
          </cell>
          <cell r="DZ510">
            <v>250</v>
          </cell>
        </row>
        <row r="511">
          <cell r="AB511">
            <v>2621480.2945680553</v>
          </cell>
          <cell r="AK511">
            <v>1390970.2316426178</v>
          </cell>
          <cell r="BF511">
            <v>2635760.5249915905</v>
          </cell>
          <cell r="BI511">
            <v>0</v>
          </cell>
          <cell r="BP511">
            <v>0</v>
          </cell>
          <cell r="CB511">
            <v>0</v>
          </cell>
          <cell r="CI511">
            <v>0</v>
          </cell>
          <cell r="CJ511">
            <v>329470.06562394882</v>
          </cell>
          <cell r="CR511">
            <v>151.27346459910348</v>
          </cell>
          <cell r="CS511">
            <v>149.02171361072826</v>
          </cell>
          <cell r="DZ511">
            <v>1830</v>
          </cell>
        </row>
        <row r="512">
          <cell r="AB512">
            <v>203479.45320761853</v>
          </cell>
          <cell r="AK512">
            <v>0</v>
          </cell>
          <cell r="BF512">
            <v>219431.6937845464</v>
          </cell>
          <cell r="BI512">
            <v>0</v>
          </cell>
          <cell r="BP512">
            <v>0</v>
          </cell>
          <cell r="CB512">
            <v>0</v>
          </cell>
          <cell r="CI512">
            <v>0</v>
          </cell>
          <cell r="CJ512">
            <v>27428.961723068271</v>
          </cell>
          <cell r="CR512">
            <v>21.42887634614717</v>
          </cell>
          <cell r="CS512">
            <v>21.42887634614717</v>
          </cell>
          <cell r="DZ512">
            <v>1187</v>
          </cell>
        </row>
        <row r="513">
          <cell r="AB513">
            <v>40098.186964447246</v>
          </cell>
          <cell r="AK513">
            <v>24259.50650855833</v>
          </cell>
          <cell r="BF513">
            <v>29169.642151375167</v>
          </cell>
          <cell r="BI513">
            <v>0</v>
          </cell>
          <cell r="BP513">
            <v>0</v>
          </cell>
          <cell r="CB513">
            <v>0</v>
          </cell>
          <cell r="CI513">
            <v>0</v>
          </cell>
          <cell r="CJ513">
            <v>3646.2052689218935</v>
          </cell>
          <cell r="CR513">
            <v>86.44596400990558</v>
          </cell>
          <cell r="CS513">
            <v>82.393336656735997</v>
          </cell>
          <cell r="DZ513">
            <v>49</v>
          </cell>
        </row>
        <row r="514">
          <cell r="AB514">
            <v>42639.320861666747</v>
          </cell>
          <cell r="AK514">
            <v>253289.74644285988</v>
          </cell>
          <cell r="BF514">
            <v>230165.27716906142</v>
          </cell>
          <cell r="BI514">
            <v>0</v>
          </cell>
          <cell r="BP514">
            <v>0</v>
          </cell>
          <cell r="CB514">
            <v>0</v>
          </cell>
          <cell r="CI514">
            <v>0</v>
          </cell>
          <cell r="CJ514">
            <v>28770.659646132659</v>
          </cell>
          <cell r="CR514">
            <v>812.59311108809482</v>
          </cell>
          <cell r="CS514">
            <v>807.56372552146104</v>
          </cell>
          <cell r="DZ514">
            <v>32</v>
          </cell>
        </row>
        <row r="515">
          <cell r="AB515">
            <v>67249.220536408073</v>
          </cell>
          <cell r="AK515">
            <v>5048.5709950033734</v>
          </cell>
          <cell r="BF515">
            <v>59304.529011650804</v>
          </cell>
          <cell r="BI515">
            <v>0</v>
          </cell>
          <cell r="BP515">
            <v>0</v>
          </cell>
          <cell r="CB515">
            <v>0</v>
          </cell>
          <cell r="CI515">
            <v>0</v>
          </cell>
          <cell r="CJ515">
            <v>7413.066126456345</v>
          </cell>
          <cell r="CR515">
            <v>49.440225118717642</v>
          </cell>
          <cell r="CS515">
            <v>49.420440843042257</v>
          </cell>
          <cell r="DZ515">
            <v>150</v>
          </cell>
        </row>
        <row r="516">
          <cell r="AB516">
            <v>637167.92901008495</v>
          </cell>
          <cell r="AK516">
            <v>62593.297762655689</v>
          </cell>
          <cell r="BF516">
            <v>587083.09611309611</v>
          </cell>
          <cell r="BI516">
            <v>0</v>
          </cell>
          <cell r="BP516">
            <v>0</v>
          </cell>
          <cell r="CB516">
            <v>0</v>
          </cell>
          <cell r="CI516">
            <v>0</v>
          </cell>
          <cell r="CJ516">
            <v>73385.387014137013</v>
          </cell>
          <cell r="CR516">
            <v>52.59599839605518</v>
          </cell>
          <cell r="CS516">
            <v>52.581717640384333</v>
          </cell>
          <cell r="DZ516">
            <v>1350</v>
          </cell>
        </row>
        <row r="517">
          <cell r="AB517">
            <v>5997556.8150162883</v>
          </cell>
          <cell r="AK517">
            <v>5186278.3558776854</v>
          </cell>
          <cell r="BF517">
            <v>11898646.486089569</v>
          </cell>
          <cell r="BI517">
            <v>0</v>
          </cell>
          <cell r="BP517">
            <v>0</v>
          </cell>
          <cell r="CB517">
            <v>0</v>
          </cell>
          <cell r="CI517">
            <v>0</v>
          </cell>
          <cell r="CJ517">
            <v>0</v>
          </cell>
          <cell r="CR517">
            <v>-1561.3916537072871</v>
          </cell>
          <cell r="CS517">
            <v>-1561.3916537072871</v>
          </cell>
          <cell r="DZ517">
            <v>314</v>
          </cell>
        </row>
        <row r="518">
          <cell r="AB518">
            <v>461909.07265447854</v>
          </cell>
          <cell r="AK518">
            <v>143552.35168638339</v>
          </cell>
          <cell r="BF518">
            <v>335697.68936529674</v>
          </cell>
          <cell r="BI518">
            <v>0</v>
          </cell>
          <cell r="BP518">
            <v>0</v>
          </cell>
          <cell r="CB518">
            <v>0</v>
          </cell>
          <cell r="CI518">
            <v>0</v>
          </cell>
          <cell r="CJ518">
            <v>41962.211170662071</v>
          </cell>
          <cell r="CR518">
            <v>40.525385699969178</v>
          </cell>
          <cell r="CS518">
            <v>39.356953445909667</v>
          </cell>
          <cell r="DZ518">
            <v>594</v>
          </cell>
        </row>
        <row r="519">
          <cell r="AB519">
            <v>929290.93325427652</v>
          </cell>
          <cell r="AK519">
            <v>360242.77972077735</v>
          </cell>
          <cell r="BF519">
            <v>730941.21131833119</v>
          </cell>
          <cell r="BI519">
            <v>0</v>
          </cell>
          <cell r="BP519">
            <v>0</v>
          </cell>
          <cell r="CB519">
            <v>0</v>
          </cell>
          <cell r="CI519">
            <v>0</v>
          </cell>
          <cell r="CJ519">
            <v>91367.651414791282</v>
          </cell>
          <cell r="CR519">
            <v>93.415101184247561</v>
          </cell>
          <cell r="CS519">
            <v>89.835887321474019</v>
          </cell>
          <cell r="DZ519">
            <v>901</v>
          </cell>
        </row>
        <row r="520">
          <cell r="AB520">
            <v>752175.06046399311</v>
          </cell>
          <cell r="AK520">
            <v>280444.87713824795</v>
          </cell>
          <cell r="BF520">
            <v>523905.57582873153</v>
          </cell>
          <cell r="BI520">
            <v>0</v>
          </cell>
          <cell r="BP520">
            <v>0</v>
          </cell>
          <cell r="CB520">
            <v>0</v>
          </cell>
          <cell r="CI520">
            <v>0</v>
          </cell>
          <cell r="CJ520">
            <v>65488.196978591375</v>
          </cell>
          <cell r="CR520">
            <v>144.23520504496094</v>
          </cell>
          <cell r="CS520">
            <v>141.66010132337576</v>
          </cell>
          <cell r="DZ520">
            <v>430</v>
          </cell>
        </row>
        <row r="521">
          <cell r="AB521">
            <v>134962.74653262371</v>
          </cell>
          <cell r="AK521">
            <v>110430.45294647927</v>
          </cell>
          <cell r="BF521">
            <v>126296.57617536584</v>
          </cell>
          <cell r="BI521">
            <v>0</v>
          </cell>
          <cell r="BP521">
            <v>0</v>
          </cell>
          <cell r="CB521">
            <v>0</v>
          </cell>
          <cell r="CI521">
            <v>0</v>
          </cell>
          <cell r="CJ521">
            <v>15787.072021920714</v>
          </cell>
          <cell r="CR521">
            <v>141.7318616180051</v>
          </cell>
          <cell r="CS521">
            <v>136.79714838848903</v>
          </cell>
          <cell r="DZ521">
            <v>101</v>
          </cell>
        </row>
        <row r="522">
          <cell r="AB522">
            <v>964857.0038410984</v>
          </cell>
          <cell r="AK522">
            <v>726621.88058610528</v>
          </cell>
          <cell r="BF522">
            <v>981248.93490847526</v>
          </cell>
          <cell r="BI522">
            <v>0</v>
          </cell>
          <cell r="BP522">
            <v>0</v>
          </cell>
          <cell r="CB522">
            <v>0</v>
          </cell>
          <cell r="CI522">
            <v>0</v>
          </cell>
          <cell r="CJ522">
            <v>122656.11686355928</v>
          </cell>
          <cell r="CR522">
            <v>123.35214371404253</v>
          </cell>
          <cell r="CS522">
            <v>120.26565792714072</v>
          </cell>
          <cell r="DZ522">
            <v>683</v>
          </cell>
        </row>
        <row r="523">
          <cell r="AB523">
            <v>471747.85644958285</v>
          </cell>
          <cell r="AK523">
            <v>305288.70228910627</v>
          </cell>
          <cell r="BF523">
            <v>361473.11645132722</v>
          </cell>
          <cell r="BI523">
            <v>0</v>
          </cell>
          <cell r="BP523">
            <v>0</v>
          </cell>
          <cell r="CB523">
            <v>0</v>
          </cell>
          <cell r="CI523">
            <v>0</v>
          </cell>
          <cell r="CJ523">
            <v>45184.139556415852</v>
          </cell>
          <cell r="CR523">
            <v>244.04963181292661</v>
          </cell>
          <cell r="CS523">
            <v>238.34515560144303</v>
          </cell>
          <cell r="DZ523">
            <v>180</v>
          </cell>
        </row>
        <row r="524">
          <cell r="AB524">
            <v>246495.51522492664</v>
          </cell>
          <cell r="AK524">
            <v>195324.15548560885</v>
          </cell>
          <cell r="BF524">
            <v>231889.07672231199</v>
          </cell>
          <cell r="BI524">
            <v>0</v>
          </cell>
          <cell r="BP524">
            <v>0</v>
          </cell>
          <cell r="CB524">
            <v>0</v>
          </cell>
          <cell r="CI524">
            <v>0</v>
          </cell>
          <cell r="CJ524">
            <v>28986.13459028897</v>
          </cell>
          <cell r="CR524">
            <v>296.71546947696197</v>
          </cell>
          <cell r="CS524">
            <v>290.35537888137719</v>
          </cell>
          <cell r="DZ524">
            <v>68</v>
          </cell>
        </row>
        <row r="525">
          <cell r="AB525">
            <v>1003014.6873438203</v>
          </cell>
          <cell r="AK525">
            <v>1131351.5184425064</v>
          </cell>
          <cell r="BF525">
            <v>1817576.9330504353</v>
          </cell>
          <cell r="BI525">
            <v>0</v>
          </cell>
          <cell r="BP525">
            <v>0</v>
          </cell>
          <cell r="CB525">
            <v>0</v>
          </cell>
          <cell r="CI525">
            <v>0</v>
          </cell>
          <cell r="CJ525">
            <v>227197.11663130418</v>
          </cell>
          <cell r="CR525">
            <v>324.17420752652629</v>
          </cell>
          <cell r="CS525">
            <v>323.81286419357446</v>
          </cell>
          <cell r="DZ525">
            <v>498</v>
          </cell>
        </row>
        <row r="526">
          <cell r="AB526">
            <v>1798702.8235879731</v>
          </cell>
          <cell r="AK526">
            <v>993043.8658036578</v>
          </cell>
          <cell r="BF526">
            <v>1491570.2185402813</v>
          </cell>
          <cell r="BI526">
            <v>0</v>
          </cell>
          <cell r="BP526">
            <v>0</v>
          </cell>
          <cell r="CB526">
            <v>0</v>
          </cell>
          <cell r="CI526">
            <v>0</v>
          </cell>
          <cell r="CJ526">
            <v>186446.27731753496</v>
          </cell>
          <cell r="CR526">
            <v>113.6424728057417</v>
          </cell>
          <cell r="CS526">
            <v>111.23734789588566</v>
          </cell>
          <cell r="DZ526">
            <v>870</v>
          </cell>
        </row>
        <row r="527">
          <cell r="AB527">
            <v>436388.2495422003</v>
          </cell>
          <cell r="AK527">
            <v>593265.95834379143</v>
          </cell>
          <cell r="BF527">
            <v>696573.33840743778</v>
          </cell>
          <cell r="BI527">
            <v>0</v>
          </cell>
          <cell r="BP527">
            <v>0</v>
          </cell>
          <cell r="CB527">
            <v>0</v>
          </cell>
          <cell r="CI527">
            <v>0</v>
          </cell>
          <cell r="CJ527">
            <v>87071.667300929636</v>
          </cell>
          <cell r="CR527">
            <v>213.09919277745794</v>
          </cell>
          <cell r="CS527">
            <v>210.97643708438716</v>
          </cell>
          <cell r="DZ527">
            <v>325</v>
          </cell>
        </row>
        <row r="528">
          <cell r="AB528">
            <v>334334.77907045319</v>
          </cell>
          <cell r="AK528">
            <v>104980.72691035918</v>
          </cell>
          <cell r="BF528">
            <v>248857.13633832545</v>
          </cell>
          <cell r="BI528">
            <v>0</v>
          </cell>
          <cell r="BP528">
            <v>0</v>
          </cell>
          <cell r="CB528">
            <v>0</v>
          </cell>
          <cell r="CI528">
            <v>0</v>
          </cell>
          <cell r="CJ528">
            <v>31107.142042290649</v>
          </cell>
          <cell r="CR528">
            <v>87.167305526984435</v>
          </cell>
          <cell r="CS528">
            <v>87.149266957759195</v>
          </cell>
          <cell r="DZ528">
            <v>351</v>
          </cell>
        </row>
        <row r="529">
          <cell r="AB529">
            <v>79757.758404829976</v>
          </cell>
          <cell r="AK529">
            <v>72161.333344675193</v>
          </cell>
          <cell r="BF529">
            <v>76295.251605873375</v>
          </cell>
          <cell r="BI529">
            <v>0</v>
          </cell>
          <cell r="BP529">
            <v>0</v>
          </cell>
          <cell r="CB529">
            <v>0</v>
          </cell>
          <cell r="CI529">
            <v>0</v>
          </cell>
          <cell r="CJ529">
            <v>9536.9064507341627</v>
          </cell>
          <cell r="CR529">
            <v>188.27305451820564</v>
          </cell>
          <cell r="CS529">
            <v>167.47004412484665</v>
          </cell>
          <cell r="DZ529">
            <v>25</v>
          </cell>
        </row>
        <row r="530">
          <cell r="AB530">
            <v>122204.13589843409</v>
          </cell>
          <cell r="AK530">
            <v>36505.751852248817</v>
          </cell>
          <cell r="BF530">
            <v>106344.25560018656</v>
          </cell>
          <cell r="BI530">
            <v>0</v>
          </cell>
          <cell r="BP530">
            <v>0</v>
          </cell>
          <cell r="CB530">
            <v>0</v>
          </cell>
          <cell r="CI530">
            <v>0</v>
          </cell>
          <cell r="CJ530">
            <v>13293.031950023305</v>
          </cell>
          <cell r="CR530">
            <v>88.396999189872673</v>
          </cell>
          <cell r="CS530">
            <v>88.427237427167967</v>
          </cell>
          <cell r="DZ530">
            <v>125</v>
          </cell>
        </row>
        <row r="531">
          <cell r="AB531">
            <v>651858.94102617714</v>
          </cell>
          <cell r="AK531">
            <v>131599.94607889539</v>
          </cell>
          <cell r="BF531">
            <v>506255.05190639419</v>
          </cell>
          <cell r="BI531">
            <v>0</v>
          </cell>
          <cell r="BP531">
            <v>0</v>
          </cell>
          <cell r="CB531">
            <v>0</v>
          </cell>
          <cell r="CI531">
            <v>0</v>
          </cell>
          <cell r="CJ531">
            <v>63281.881488299208</v>
          </cell>
          <cell r="CR531">
            <v>48.943215099148716</v>
          </cell>
          <cell r="CS531">
            <v>48.937224885755683</v>
          </cell>
          <cell r="DZ531">
            <v>1197</v>
          </cell>
        </row>
        <row r="532">
          <cell r="AB532">
            <v>87983.087971530011</v>
          </cell>
          <cell r="AK532">
            <v>0</v>
          </cell>
          <cell r="BF532">
            <v>36165.301002477187</v>
          </cell>
          <cell r="BI532">
            <v>0</v>
          </cell>
          <cell r="BP532">
            <v>0</v>
          </cell>
          <cell r="CB532">
            <v>0</v>
          </cell>
          <cell r="CI532">
            <v>0</v>
          </cell>
          <cell r="CJ532">
            <v>4520.6626253096429</v>
          </cell>
          <cell r="CR532">
            <v>-9.8114716042702863</v>
          </cell>
          <cell r="CS532">
            <v>-9.8114716042702863</v>
          </cell>
          <cell r="DZ532">
            <v>440</v>
          </cell>
        </row>
        <row r="533">
          <cell r="AB533">
            <v>199719.83834071975</v>
          </cell>
          <cell r="AK533">
            <v>228770.17881711584</v>
          </cell>
          <cell r="BF533">
            <v>216940.18178743887</v>
          </cell>
          <cell r="BI533">
            <v>0</v>
          </cell>
          <cell r="BP533">
            <v>0</v>
          </cell>
          <cell r="CB533">
            <v>0</v>
          </cell>
          <cell r="CI533">
            <v>0</v>
          </cell>
          <cell r="CJ533">
            <v>27117.52272342984</v>
          </cell>
          <cell r="CR533">
            <v>191.12540329013478</v>
          </cell>
          <cell r="CS533">
            <v>187.11349958534711</v>
          </cell>
          <cell r="DZ533">
            <v>140</v>
          </cell>
        </row>
        <row r="534">
          <cell r="AB534">
            <v>0</v>
          </cell>
          <cell r="AK534">
            <v>0</v>
          </cell>
          <cell r="BF534">
            <v>0</v>
          </cell>
          <cell r="BI534">
            <v>0</v>
          </cell>
          <cell r="BP534">
            <v>0</v>
          </cell>
          <cell r="CB534">
            <v>0</v>
          </cell>
          <cell r="CI534">
            <v>0</v>
          </cell>
          <cell r="CJ534">
            <v>0</v>
          </cell>
          <cell r="CR534">
            <v>0</v>
          </cell>
          <cell r="CS534">
            <v>0</v>
          </cell>
          <cell r="DZ534">
            <v>0</v>
          </cell>
        </row>
        <row r="535">
          <cell r="AB535">
            <v>111950.34050121914</v>
          </cell>
          <cell r="AK535">
            <v>37284.538789516497</v>
          </cell>
          <cell r="BF535">
            <v>102825.68871961447</v>
          </cell>
          <cell r="BI535">
            <v>0</v>
          </cell>
          <cell r="BP535">
            <v>0</v>
          </cell>
          <cell r="CB535">
            <v>0</v>
          </cell>
          <cell r="CI535">
            <v>0</v>
          </cell>
          <cell r="CJ535">
            <v>12853.211089951801</v>
          </cell>
          <cell r="CR535">
            <v>-25.693989656968306</v>
          </cell>
          <cell r="CS535">
            <v>-25.124875243025677</v>
          </cell>
          <cell r="DZ535">
            <v>115</v>
          </cell>
        </row>
        <row r="536">
          <cell r="AB536">
            <v>957908.42815240182</v>
          </cell>
          <cell r="AK536">
            <v>235326.7404636771</v>
          </cell>
          <cell r="BF536">
            <v>585898.22654767451</v>
          </cell>
          <cell r="BI536">
            <v>0</v>
          </cell>
          <cell r="BP536">
            <v>0</v>
          </cell>
          <cell r="CB536">
            <v>0</v>
          </cell>
          <cell r="CI536">
            <v>0</v>
          </cell>
          <cell r="CJ536">
            <v>73237.27831845927</v>
          </cell>
          <cell r="CR536">
            <v>122.02494867714819</v>
          </cell>
          <cell r="CS536">
            <v>120.74900986457354</v>
          </cell>
          <cell r="DZ536">
            <v>480</v>
          </cell>
        </row>
        <row r="537">
          <cell r="AB537">
            <v>65816.807476957736</v>
          </cell>
          <cell r="AK537">
            <v>66322.476076045787</v>
          </cell>
          <cell r="BF537">
            <v>41935.305588241346</v>
          </cell>
          <cell r="BI537">
            <v>0</v>
          </cell>
          <cell r="BP537">
            <v>0</v>
          </cell>
          <cell r="CB537">
            <v>0</v>
          </cell>
          <cell r="CI537">
            <v>0</v>
          </cell>
          <cell r="CJ537">
            <v>5241.9131985301647</v>
          </cell>
          <cell r="CR537">
            <v>117.74336288990824</v>
          </cell>
          <cell r="CS537">
            <v>113.23933969861034</v>
          </cell>
          <cell r="DZ537">
            <v>45</v>
          </cell>
        </row>
        <row r="538">
          <cell r="AB538">
            <v>93511.375944911269</v>
          </cell>
          <cell r="AK538">
            <v>16670.966575025144</v>
          </cell>
          <cell r="BF538">
            <v>48734.193737852205</v>
          </cell>
          <cell r="BI538">
            <v>0</v>
          </cell>
          <cell r="BP538">
            <v>0</v>
          </cell>
          <cell r="CB538">
            <v>0</v>
          </cell>
          <cell r="CI538">
            <v>0</v>
          </cell>
          <cell r="CJ538">
            <v>6091.774217231522</v>
          </cell>
          <cell r="CR538">
            <v>45.142063636480422</v>
          </cell>
          <cell r="CS538">
            <v>45.124253460974217</v>
          </cell>
          <cell r="DZ538">
            <v>130</v>
          </cell>
        </row>
        <row r="539">
          <cell r="AB539">
            <v>669064.61231716862</v>
          </cell>
          <cell r="AK539">
            <v>493887.53380719817</v>
          </cell>
          <cell r="BF539">
            <v>562205.14786544838</v>
          </cell>
          <cell r="BI539">
            <v>0</v>
          </cell>
          <cell r="BP539">
            <v>0</v>
          </cell>
          <cell r="CB539">
            <v>0</v>
          </cell>
          <cell r="CI539">
            <v>0</v>
          </cell>
          <cell r="CJ539">
            <v>70275.643483181004</v>
          </cell>
          <cell r="CR539">
            <v>227.13938002549975</v>
          </cell>
          <cell r="CS539">
            <v>225.91370522728212</v>
          </cell>
          <cell r="DZ539">
            <v>250</v>
          </cell>
        </row>
        <row r="540">
          <cell r="AB540">
            <v>571336.04944161384</v>
          </cell>
          <cell r="AK540">
            <v>275175.87594229972</v>
          </cell>
          <cell r="BF540">
            <v>486640.76238267036</v>
          </cell>
          <cell r="BI540">
            <v>0</v>
          </cell>
          <cell r="BP540">
            <v>0</v>
          </cell>
          <cell r="CB540">
            <v>0</v>
          </cell>
          <cell r="CI540">
            <v>0</v>
          </cell>
          <cell r="CJ540">
            <v>60830.095297833752</v>
          </cell>
          <cell r="CR540">
            <v>180.49321571151319</v>
          </cell>
          <cell r="CS540">
            <v>173.49891014690238</v>
          </cell>
          <cell r="DZ540">
            <v>320</v>
          </cell>
        </row>
        <row r="541">
          <cell r="AB541">
            <v>452444.36066007969</v>
          </cell>
          <cell r="AK541">
            <v>385841.19698096201</v>
          </cell>
          <cell r="BF541">
            <v>460754.19400563359</v>
          </cell>
          <cell r="BI541">
            <v>0</v>
          </cell>
          <cell r="BP541">
            <v>0</v>
          </cell>
          <cell r="CB541">
            <v>0</v>
          </cell>
          <cell r="CI541">
            <v>0</v>
          </cell>
          <cell r="CJ541">
            <v>57594.274250704162</v>
          </cell>
          <cell r="CR541">
            <v>102.47067216673389</v>
          </cell>
          <cell r="CS541">
            <v>99.254691349447711</v>
          </cell>
          <cell r="DZ541">
            <v>186</v>
          </cell>
        </row>
        <row r="542">
          <cell r="AB542">
            <v>1281165.1982557925</v>
          </cell>
          <cell r="AK542">
            <v>1794112.1028820591</v>
          </cell>
          <cell r="BF542">
            <v>2146057.2030334407</v>
          </cell>
          <cell r="BI542">
            <v>0</v>
          </cell>
          <cell r="BP542">
            <v>0</v>
          </cell>
          <cell r="CB542">
            <v>0</v>
          </cell>
          <cell r="CI542">
            <v>0</v>
          </cell>
          <cell r="CJ542">
            <v>268257.15037917992</v>
          </cell>
          <cell r="CR542">
            <v>292.28791566859388</v>
          </cell>
          <cell r="CS542">
            <v>290.61491262782016</v>
          </cell>
          <cell r="DZ542">
            <v>815</v>
          </cell>
        </row>
        <row r="543">
          <cell r="AB543">
            <v>0</v>
          </cell>
          <cell r="AK543">
            <v>0</v>
          </cell>
          <cell r="BF543">
            <v>0</v>
          </cell>
          <cell r="BI543">
            <v>0</v>
          </cell>
          <cell r="BP543">
            <v>0</v>
          </cell>
          <cell r="CB543">
            <v>0</v>
          </cell>
          <cell r="CI543">
            <v>0</v>
          </cell>
          <cell r="CJ543">
            <v>0</v>
          </cell>
          <cell r="CR543">
            <v>0</v>
          </cell>
          <cell r="CS543">
            <v>0</v>
          </cell>
          <cell r="DZ543">
            <v>0</v>
          </cell>
        </row>
        <row r="544">
          <cell r="AB544">
            <v>115607.57217025428</v>
          </cell>
          <cell r="AK544">
            <v>152207.76128473753</v>
          </cell>
          <cell r="BF544">
            <v>168399.50541439455</v>
          </cell>
          <cell r="BI544">
            <v>0</v>
          </cell>
          <cell r="BP544">
            <v>0</v>
          </cell>
          <cell r="CB544">
            <v>0</v>
          </cell>
          <cell r="CI544">
            <v>0</v>
          </cell>
          <cell r="CJ544">
            <v>21049.938176799304</v>
          </cell>
          <cell r="CR544">
            <v>130.59159757989713</v>
          </cell>
          <cell r="CS544">
            <v>129.93788998024243</v>
          </cell>
          <cell r="DZ544">
            <v>172</v>
          </cell>
        </row>
        <row r="545">
          <cell r="AB545">
            <v>0</v>
          </cell>
          <cell r="AK545">
            <v>0</v>
          </cell>
          <cell r="BF545">
            <v>0</v>
          </cell>
          <cell r="BI545">
            <v>0</v>
          </cell>
          <cell r="BP545">
            <v>0</v>
          </cell>
          <cell r="CB545">
            <v>0</v>
          </cell>
          <cell r="CI545">
            <v>0</v>
          </cell>
          <cell r="CJ545">
            <v>0</v>
          </cell>
          <cell r="CR545">
            <v>0</v>
          </cell>
          <cell r="CS545">
            <v>0</v>
          </cell>
          <cell r="DZ545">
            <v>0</v>
          </cell>
        </row>
        <row r="546">
          <cell r="AB546">
            <v>455636.32168007788</v>
          </cell>
          <cell r="AK546">
            <v>253242.15175232955</v>
          </cell>
          <cell r="BF546">
            <v>302570.07455704216</v>
          </cell>
          <cell r="BI546">
            <v>0</v>
          </cell>
          <cell r="BP546">
            <v>0</v>
          </cell>
          <cell r="CB546">
            <v>0</v>
          </cell>
          <cell r="CI546">
            <v>0</v>
          </cell>
          <cell r="CJ546">
            <v>37821.25931963024</v>
          </cell>
          <cell r="CR546">
            <v>169.55028884544993</v>
          </cell>
          <cell r="CS546">
            <v>169.56475800891059</v>
          </cell>
          <cell r="DZ546">
            <v>188</v>
          </cell>
        </row>
        <row r="547">
          <cell r="AB547">
            <v>895957.21227574034</v>
          </cell>
          <cell r="AK547">
            <v>810328.48986293422</v>
          </cell>
          <cell r="BF547">
            <v>896265.37812826969</v>
          </cell>
          <cell r="BI547">
            <v>0</v>
          </cell>
          <cell r="BP547">
            <v>0</v>
          </cell>
          <cell r="CB547">
            <v>0</v>
          </cell>
          <cell r="CI547">
            <v>0</v>
          </cell>
          <cell r="CJ547">
            <v>112033.17226603365</v>
          </cell>
          <cell r="CR547">
            <v>197.68309791553665</v>
          </cell>
          <cell r="CS547">
            <v>194.50903776892892</v>
          </cell>
          <cell r="DZ547">
            <v>354</v>
          </cell>
        </row>
        <row r="548">
          <cell r="AB548">
            <v>708064.56245026982</v>
          </cell>
          <cell r="AK548">
            <v>587394.24459864711</v>
          </cell>
          <cell r="BF548">
            <v>847433.1911753756</v>
          </cell>
          <cell r="BI548">
            <v>0</v>
          </cell>
          <cell r="BP548">
            <v>0</v>
          </cell>
          <cell r="CB548">
            <v>0</v>
          </cell>
          <cell r="CI548">
            <v>0</v>
          </cell>
          <cell r="CJ548">
            <v>105929.14889692189</v>
          </cell>
          <cell r="CR548">
            <v>236.86398630224019</v>
          </cell>
          <cell r="CS548">
            <v>233.6914884812081</v>
          </cell>
          <cell r="DZ548">
            <v>360</v>
          </cell>
        </row>
        <row r="549">
          <cell r="AB549">
            <v>463831.8080014459</v>
          </cell>
          <cell r="AK549">
            <v>401273.35749417939</v>
          </cell>
          <cell r="BF549">
            <v>569024.87016518693</v>
          </cell>
          <cell r="BI549">
            <v>0</v>
          </cell>
          <cell r="BP549">
            <v>0</v>
          </cell>
          <cell r="CB549">
            <v>0</v>
          </cell>
          <cell r="CI549">
            <v>0</v>
          </cell>
          <cell r="CJ549">
            <v>71128.108770648323</v>
          </cell>
          <cell r="CR549">
            <v>151.41929904555181</v>
          </cell>
          <cell r="CS549">
            <v>145.62344150927194</v>
          </cell>
          <cell r="DZ549">
            <v>335</v>
          </cell>
        </row>
        <row r="550">
          <cell r="AB550">
            <v>213402.11187200135</v>
          </cell>
          <cell r="AK550">
            <v>51103.714640838705</v>
          </cell>
          <cell r="BF550">
            <v>141666.90437734424</v>
          </cell>
          <cell r="BI550">
            <v>0</v>
          </cell>
          <cell r="BP550">
            <v>0</v>
          </cell>
          <cell r="CB550">
            <v>0</v>
          </cell>
          <cell r="CI550">
            <v>0</v>
          </cell>
          <cell r="CJ550">
            <v>17708.363047168023</v>
          </cell>
          <cell r="CR550">
            <v>64.498957684627001</v>
          </cell>
          <cell r="CS550">
            <v>64.49025112069107</v>
          </cell>
          <cell r="DZ550">
            <v>245</v>
          </cell>
        </row>
        <row r="551">
          <cell r="AB551">
            <v>167791.54538235141</v>
          </cell>
          <cell r="AK551">
            <v>42837.921475728937</v>
          </cell>
          <cell r="BF551">
            <v>169996.81132457749</v>
          </cell>
          <cell r="BI551">
            <v>0</v>
          </cell>
          <cell r="BP551">
            <v>0</v>
          </cell>
          <cell r="CB551">
            <v>0</v>
          </cell>
          <cell r="CI551">
            <v>0</v>
          </cell>
          <cell r="CJ551">
            <v>21249.601415572171</v>
          </cell>
          <cell r="CR551">
            <v>84.24371374707259</v>
          </cell>
          <cell r="CS551">
            <v>84.222093503289031</v>
          </cell>
          <cell r="DZ551">
            <v>215</v>
          </cell>
        </row>
        <row r="552">
          <cell r="AB552">
            <v>75881.324277081381</v>
          </cell>
          <cell r="AK552">
            <v>17690.620934103947</v>
          </cell>
          <cell r="BF552">
            <v>57321.64021578533</v>
          </cell>
          <cell r="BI552">
            <v>0</v>
          </cell>
          <cell r="BP552">
            <v>0</v>
          </cell>
          <cell r="CB552">
            <v>0</v>
          </cell>
          <cell r="CI552">
            <v>0</v>
          </cell>
          <cell r="CJ552">
            <v>7165.2050269731617</v>
          </cell>
          <cell r="CR552">
            <v>52.317276177086391</v>
          </cell>
          <cell r="CS552">
            <v>52.300766620242008</v>
          </cell>
          <cell r="DZ552">
            <v>137</v>
          </cell>
        </row>
        <row r="553">
          <cell r="AB553">
            <v>225278.23730057376</v>
          </cell>
          <cell r="AK553">
            <v>20542.503651043458</v>
          </cell>
          <cell r="BF553">
            <v>163945.24206184913</v>
          </cell>
          <cell r="BI553">
            <v>0</v>
          </cell>
          <cell r="BP553">
            <v>0</v>
          </cell>
          <cell r="CB553">
            <v>0</v>
          </cell>
          <cell r="CI553">
            <v>0</v>
          </cell>
          <cell r="CJ553">
            <v>20493.155257731127</v>
          </cell>
          <cell r="CR553">
            <v>18.856054618524002</v>
          </cell>
          <cell r="CS553">
            <v>18.880531322127315</v>
          </cell>
          <cell r="DZ553">
            <v>390</v>
          </cell>
        </row>
        <row r="554">
          <cell r="AB554">
            <v>628531.58749244618</v>
          </cell>
          <cell r="AK554">
            <v>564475.3687428846</v>
          </cell>
          <cell r="BF554">
            <v>599455.04796423367</v>
          </cell>
          <cell r="BI554">
            <v>0</v>
          </cell>
          <cell r="BP554">
            <v>0</v>
          </cell>
          <cell r="CB554">
            <v>0</v>
          </cell>
          <cell r="CI554">
            <v>0</v>
          </cell>
          <cell r="CJ554">
            <v>74931.880995529151</v>
          </cell>
          <cell r="CR554">
            <v>548.47639540194257</v>
          </cell>
          <cell r="CS554">
            <v>545.79102638566587</v>
          </cell>
          <cell r="DZ554">
            <v>115</v>
          </cell>
        </row>
        <row r="555">
          <cell r="AB555">
            <v>573389.63263789203</v>
          </cell>
          <cell r="AK555">
            <v>360872.68644837372</v>
          </cell>
          <cell r="BF555">
            <v>356140.73054486461</v>
          </cell>
          <cell r="BI555">
            <v>0</v>
          </cell>
          <cell r="BP555">
            <v>0</v>
          </cell>
          <cell r="CB555">
            <v>0</v>
          </cell>
          <cell r="CI555">
            <v>0</v>
          </cell>
          <cell r="CJ555">
            <v>44517.591318108047</v>
          </cell>
          <cell r="CR555">
            <v>102.99972010921609</v>
          </cell>
          <cell r="CS555">
            <v>96.567950112911419</v>
          </cell>
          <cell r="DZ555">
            <v>476</v>
          </cell>
        </row>
        <row r="556">
          <cell r="AB556">
            <v>206949.75869338456</v>
          </cell>
          <cell r="AK556">
            <v>59335.772386792734</v>
          </cell>
          <cell r="BF556">
            <v>186521.35508759992</v>
          </cell>
          <cell r="BI556">
            <v>0</v>
          </cell>
          <cell r="BP556">
            <v>0</v>
          </cell>
          <cell r="CB556">
            <v>0</v>
          </cell>
          <cell r="CI556">
            <v>0</v>
          </cell>
          <cell r="CJ556">
            <v>23315.169385949976</v>
          </cell>
          <cell r="CR556">
            <v>47.435954724068424</v>
          </cell>
          <cell r="CS556">
            <v>47.428665828040671</v>
          </cell>
          <cell r="DZ556">
            <v>443</v>
          </cell>
        </row>
        <row r="557">
          <cell r="AB557">
            <v>681376.22900203196</v>
          </cell>
          <cell r="AK557">
            <v>186486.05164150344</v>
          </cell>
          <cell r="BF557">
            <v>158716.88740410516</v>
          </cell>
          <cell r="BI557">
            <v>0</v>
          </cell>
          <cell r="BP557">
            <v>0</v>
          </cell>
          <cell r="CB557">
            <v>0</v>
          </cell>
          <cell r="CI557">
            <v>0</v>
          </cell>
          <cell r="CJ557">
            <v>19839.610925513134</v>
          </cell>
          <cell r="CR557">
            <v>164.2191660842384</v>
          </cell>
          <cell r="CS557">
            <v>164.22529900254415</v>
          </cell>
          <cell r="DZ557">
            <v>120</v>
          </cell>
        </row>
        <row r="558">
          <cell r="AB558">
            <v>359335.6027582112</v>
          </cell>
          <cell r="AK558">
            <v>100004.56582257933</v>
          </cell>
          <cell r="BF558">
            <v>246282.47276607846</v>
          </cell>
          <cell r="BI558">
            <v>0</v>
          </cell>
          <cell r="BP558">
            <v>0</v>
          </cell>
          <cell r="CB558">
            <v>0</v>
          </cell>
          <cell r="CI558">
            <v>0</v>
          </cell>
          <cell r="CJ558">
            <v>30785.309095759789</v>
          </cell>
          <cell r="CR558">
            <v>140.15682245727388</v>
          </cell>
          <cell r="CS558">
            <v>138.36126815129171</v>
          </cell>
          <cell r="DZ558">
            <v>198</v>
          </cell>
        </row>
        <row r="559">
          <cell r="AB559">
            <v>380181.6220155207</v>
          </cell>
          <cell r="AK559">
            <v>14880.332404944713</v>
          </cell>
          <cell r="BF559">
            <v>255028.4450525447</v>
          </cell>
          <cell r="BI559">
            <v>0</v>
          </cell>
          <cell r="BP559">
            <v>0</v>
          </cell>
          <cell r="CB559">
            <v>0</v>
          </cell>
          <cell r="CI559">
            <v>0</v>
          </cell>
          <cell r="CJ559">
            <v>31878.55563156807</v>
          </cell>
          <cell r="CR559">
            <v>25.219216443673094</v>
          </cell>
          <cell r="CS559">
            <v>25.274532364452622</v>
          </cell>
          <cell r="DZ559">
            <v>485</v>
          </cell>
        </row>
        <row r="560">
          <cell r="AB560">
            <v>62754.869732470848</v>
          </cell>
          <cell r="AK560">
            <v>70899.084668505093</v>
          </cell>
          <cell r="BF560">
            <v>80531.15338567397</v>
          </cell>
          <cell r="BI560">
            <v>0</v>
          </cell>
          <cell r="BP560">
            <v>0</v>
          </cell>
          <cell r="CB560">
            <v>0</v>
          </cell>
          <cell r="CI560">
            <v>0</v>
          </cell>
          <cell r="CJ560">
            <v>10066.394173209239</v>
          </cell>
          <cell r="CR560">
            <v>125.62019216349253</v>
          </cell>
          <cell r="CS560">
            <v>125.82992716511544</v>
          </cell>
          <cell r="DZ560">
            <v>85</v>
          </cell>
        </row>
        <row r="561">
          <cell r="AB561">
            <v>166134.57585825984</v>
          </cell>
          <cell r="AK561">
            <v>455050.4960424999</v>
          </cell>
          <cell r="BF561">
            <v>382069.31030750903</v>
          </cell>
          <cell r="BI561">
            <v>0</v>
          </cell>
          <cell r="BP561">
            <v>0</v>
          </cell>
          <cell r="CB561">
            <v>0</v>
          </cell>
          <cell r="CI561">
            <v>0</v>
          </cell>
          <cell r="CJ561">
            <v>47758.6637884386</v>
          </cell>
          <cell r="CR561">
            <v>318.36590941290132</v>
          </cell>
          <cell r="CS561">
            <v>313.46415404057927</v>
          </cell>
          <cell r="DZ561">
            <v>125</v>
          </cell>
        </row>
        <row r="562">
          <cell r="AB562">
            <v>0</v>
          </cell>
          <cell r="AK562">
            <v>0</v>
          </cell>
          <cell r="BF562">
            <v>0</v>
          </cell>
          <cell r="BI562">
            <v>0</v>
          </cell>
          <cell r="BP562">
            <v>0</v>
          </cell>
          <cell r="CB562">
            <v>0</v>
          </cell>
          <cell r="CI562">
            <v>0</v>
          </cell>
          <cell r="CJ562">
            <v>0</v>
          </cell>
          <cell r="CR562">
            <v>0</v>
          </cell>
          <cell r="CS562">
            <v>0</v>
          </cell>
          <cell r="DZ562">
            <v>0</v>
          </cell>
        </row>
        <row r="563">
          <cell r="AB563">
            <v>0</v>
          </cell>
          <cell r="AK563">
            <v>0</v>
          </cell>
          <cell r="BF563">
            <v>0</v>
          </cell>
          <cell r="BI563">
            <v>0</v>
          </cell>
          <cell r="BP563">
            <v>0</v>
          </cell>
          <cell r="CB563">
            <v>0</v>
          </cell>
          <cell r="CI563">
            <v>0</v>
          </cell>
          <cell r="CJ563">
            <v>0</v>
          </cell>
          <cell r="CR563">
            <v>0</v>
          </cell>
          <cell r="CS563">
            <v>0</v>
          </cell>
          <cell r="DZ563">
            <v>0</v>
          </cell>
        </row>
        <row r="564">
          <cell r="AB564">
            <v>239287.89342757314</v>
          </cell>
          <cell r="AK564">
            <v>67223.868591586433</v>
          </cell>
          <cell r="BF564">
            <v>164241.26256736225</v>
          </cell>
          <cell r="BI564">
            <v>0</v>
          </cell>
          <cell r="BP564">
            <v>0</v>
          </cell>
          <cell r="CB564">
            <v>0</v>
          </cell>
          <cell r="CI564">
            <v>0</v>
          </cell>
          <cell r="CJ564">
            <v>20530.157820920267</v>
          </cell>
          <cell r="CR564">
            <v>1.4084868939290132</v>
          </cell>
          <cell r="CS564">
            <v>1.5698847938667626</v>
          </cell>
          <cell r="DZ564">
            <v>175</v>
          </cell>
        </row>
        <row r="565">
          <cell r="AB565">
            <v>987158.47630019381</v>
          </cell>
          <cell r="AK565">
            <v>1044786.3965011676</v>
          </cell>
          <cell r="BF565">
            <v>916464.6726252276</v>
          </cell>
          <cell r="BI565">
            <v>0</v>
          </cell>
          <cell r="BP565">
            <v>0</v>
          </cell>
          <cell r="CB565">
            <v>0</v>
          </cell>
          <cell r="CI565">
            <v>0</v>
          </cell>
          <cell r="CJ565">
            <v>114558.08407815338</v>
          </cell>
          <cell r="CR565">
            <v>55.364864657671781</v>
          </cell>
          <cell r="CS565">
            <v>27.630172661645766</v>
          </cell>
          <cell r="DZ565">
            <v>180</v>
          </cell>
        </row>
        <row r="566">
          <cell r="AB566">
            <v>297852.63468530116</v>
          </cell>
          <cell r="AK566">
            <v>82284.800888687096</v>
          </cell>
          <cell r="BF566">
            <v>274509.4658824614</v>
          </cell>
          <cell r="BI566">
            <v>0</v>
          </cell>
          <cell r="BP566">
            <v>0</v>
          </cell>
          <cell r="CB566">
            <v>0</v>
          </cell>
          <cell r="CI566">
            <v>0</v>
          </cell>
          <cell r="CJ566">
            <v>34313.683235307661</v>
          </cell>
          <cell r="CR566">
            <v>100.81610305804084</v>
          </cell>
          <cell r="CS566">
            <v>100.80612850397974</v>
          </cell>
          <cell r="DZ566">
            <v>235</v>
          </cell>
        </row>
        <row r="567">
          <cell r="AB567">
            <v>172124.68406806205</v>
          </cell>
          <cell r="AK567">
            <v>0</v>
          </cell>
          <cell r="BF567">
            <v>162607.6221246784</v>
          </cell>
          <cell r="BI567">
            <v>0</v>
          </cell>
          <cell r="BP567">
            <v>0</v>
          </cell>
          <cell r="CB567">
            <v>0</v>
          </cell>
          <cell r="CI567">
            <v>0</v>
          </cell>
          <cell r="CJ567">
            <v>20325.952765584785</v>
          </cell>
          <cell r="CR567">
            <v>61.593796259347727</v>
          </cell>
          <cell r="CS567">
            <v>61.593796259347727</v>
          </cell>
          <cell r="DZ567">
            <v>310</v>
          </cell>
        </row>
        <row r="568">
          <cell r="AB568">
            <v>479524.78309547843</v>
          </cell>
          <cell r="AK568">
            <v>343594.19565803779</v>
          </cell>
          <cell r="BF568">
            <v>542057.41754092672</v>
          </cell>
          <cell r="BI568">
            <v>0</v>
          </cell>
          <cell r="BP568">
            <v>0</v>
          </cell>
          <cell r="CB568">
            <v>0</v>
          </cell>
          <cell r="CI568">
            <v>0</v>
          </cell>
          <cell r="CJ568">
            <v>67757.177192615796</v>
          </cell>
          <cell r="CR568">
            <v>67.177484180892179</v>
          </cell>
          <cell r="CS568">
            <v>61.835551050155686</v>
          </cell>
          <cell r="DZ568">
            <v>260</v>
          </cell>
        </row>
        <row r="569">
          <cell r="AB569">
            <v>521224.36891125736</v>
          </cell>
          <cell r="AK569">
            <v>422384.9720025874</v>
          </cell>
          <cell r="BF569">
            <v>751813.0694796358</v>
          </cell>
          <cell r="BI569">
            <v>0</v>
          </cell>
          <cell r="BP569">
            <v>0</v>
          </cell>
          <cell r="CB569">
            <v>0</v>
          </cell>
          <cell r="CI569">
            <v>0</v>
          </cell>
          <cell r="CJ569">
            <v>93976.633684954417</v>
          </cell>
          <cell r="CR569">
            <v>189.70913228989869</v>
          </cell>
          <cell r="CS569">
            <v>185.94753330500757</v>
          </cell>
          <cell r="DZ569">
            <v>328</v>
          </cell>
        </row>
        <row r="570">
          <cell r="AB570">
            <v>0</v>
          </cell>
          <cell r="AK570">
            <v>0</v>
          </cell>
          <cell r="BF570">
            <v>0</v>
          </cell>
          <cell r="BI570">
            <v>0</v>
          </cell>
          <cell r="BP570">
            <v>0</v>
          </cell>
          <cell r="CB570">
            <v>0</v>
          </cell>
          <cell r="CI570">
            <v>0</v>
          </cell>
          <cell r="CJ570">
            <v>0</v>
          </cell>
          <cell r="CR570">
            <v>0</v>
          </cell>
          <cell r="CS570">
            <v>0</v>
          </cell>
          <cell r="DZ570">
            <v>0</v>
          </cell>
        </row>
        <row r="571">
          <cell r="AB571">
            <v>0</v>
          </cell>
          <cell r="AK571">
            <v>0</v>
          </cell>
          <cell r="BF571">
            <v>0</v>
          </cell>
          <cell r="BI571">
            <v>0</v>
          </cell>
          <cell r="BP571">
            <v>0</v>
          </cell>
          <cell r="CB571">
            <v>0</v>
          </cell>
          <cell r="CI571">
            <v>0</v>
          </cell>
          <cell r="CJ571">
            <v>0</v>
          </cell>
          <cell r="CR571">
            <v>0</v>
          </cell>
          <cell r="CS571">
            <v>0</v>
          </cell>
          <cell r="DZ571">
            <v>0</v>
          </cell>
        </row>
        <row r="572">
          <cell r="AB572">
            <v>0</v>
          </cell>
          <cell r="AK572">
            <v>0</v>
          </cell>
          <cell r="BF572">
            <v>0</v>
          </cell>
          <cell r="BI572">
            <v>0</v>
          </cell>
          <cell r="BP572">
            <v>0</v>
          </cell>
          <cell r="CB572">
            <v>0</v>
          </cell>
          <cell r="CI572">
            <v>0</v>
          </cell>
          <cell r="CJ572">
            <v>0</v>
          </cell>
          <cell r="CR572">
            <v>0</v>
          </cell>
          <cell r="CS572">
            <v>0</v>
          </cell>
          <cell r="DZ572">
            <v>0</v>
          </cell>
        </row>
        <row r="573">
          <cell r="AB573">
            <v>522222.25473316468</v>
          </cell>
          <cell r="AK573">
            <v>109714.56655588571</v>
          </cell>
          <cell r="BF573">
            <v>417115.20993305091</v>
          </cell>
          <cell r="BI573">
            <v>0</v>
          </cell>
          <cell r="BP573">
            <v>0</v>
          </cell>
          <cell r="CB573">
            <v>0</v>
          </cell>
          <cell r="CI573">
            <v>0</v>
          </cell>
          <cell r="CJ573">
            <v>52139.401241631334</v>
          </cell>
          <cell r="CR573">
            <v>5.3459443885648055</v>
          </cell>
          <cell r="CS573">
            <v>5.4513185968424471</v>
          </cell>
          <cell r="DZ573">
            <v>700</v>
          </cell>
        </row>
        <row r="574">
          <cell r="AB574">
            <v>126850.49278850853</v>
          </cell>
          <cell r="AK574">
            <v>90459.499405352646</v>
          </cell>
          <cell r="BF574">
            <v>122421.09070392257</v>
          </cell>
          <cell r="BI574">
            <v>0</v>
          </cell>
          <cell r="BP574">
            <v>0</v>
          </cell>
          <cell r="CB574">
            <v>0</v>
          </cell>
          <cell r="CI574">
            <v>0</v>
          </cell>
          <cell r="CJ574">
            <v>15302.63633799031</v>
          </cell>
          <cell r="CR574">
            <v>132.11623851697561</v>
          </cell>
          <cell r="CS574">
            <v>127.5219694832529</v>
          </cell>
          <cell r="DZ574">
            <v>120</v>
          </cell>
        </row>
        <row r="575">
          <cell r="AB575">
            <v>221562.19464931876</v>
          </cell>
          <cell r="AK575">
            <v>91715.654839957133</v>
          </cell>
          <cell r="BF575">
            <v>177221.21492432419</v>
          </cell>
          <cell r="BI575">
            <v>0</v>
          </cell>
          <cell r="BP575">
            <v>0</v>
          </cell>
          <cell r="CB575">
            <v>0</v>
          </cell>
          <cell r="CI575">
            <v>0</v>
          </cell>
          <cell r="CJ575">
            <v>22152.651865540509</v>
          </cell>
          <cell r="CR575">
            <v>107.30206315445645</v>
          </cell>
          <cell r="CS575">
            <v>102.69998178580445</v>
          </cell>
          <cell r="DZ575">
            <v>190</v>
          </cell>
        </row>
        <row r="576">
          <cell r="AB576">
            <v>194387.42791035099</v>
          </cell>
          <cell r="AK576">
            <v>232235.28614086626</v>
          </cell>
          <cell r="BF576">
            <v>325307.26879180205</v>
          </cell>
          <cell r="BI576">
            <v>0</v>
          </cell>
          <cell r="BP576">
            <v>0</v>
          </cell>
          <cell r="CB576">
            <v>0</v>
          </cell>
          <cell r="CI576">
            <v>0</v>
          </cell>
          <cell r="CJ576">
            <v>40663.408598975228</v>
          </cell>
          <cell r="CR576">
            <v>151.50063407968781</v>
          </cell>
          <cell r="CS576">
            <v>150.60521703324133</v>
          </cell>
          <cell r="DZ576">
            <v>270</v>
          </cell>
        </row>
        <row r="577">
          <cell r="AB577">
            <v>212418.50393373272</v>
          </cell>
          <cell r="AK577">
            <v>101391.88154090691</v>
          </cell>
          <cell r="BF577">
            <v>183479.6821601718</v>
          </cell>
          <cell r="BI577">
            <v>0</v>
          </cell>
          <cell r="BP577">
            <v>0</v>
          </cell>
          <cell r="CB577">
            <v>0</v>
          </cell>
          <cell r="CI577">
            <v>0</v>
          </cell>
          <cell r="CJ577">
            <v>22934.96027002146</v>
          </cell>
          <cell r="CR577">
            <v>132.24997489218566</v>
          </cell>
          <cell r="CS577">
            <v>130.31227426148556</v>
          </cell>
          <cell r="DZ577">
            <v>176</v>
          </cell>
        </row>
        <row r="578">
          <cell r="AB578">
            <v>94044.270739279353</v>
          </cell>
          <cell r="AK578">
            <v>123710.12807244457</v>
          </cell>
          <cell r="BF578">
            <v>171443.74615280092</v>
          </cell>
          <cell r="BI578">
            <v>0</v>
          </cell>
          <cell r="BP578">
            <v>0</v>
          </cell>
          <cell r="CB578">
            <v>0</v>
          </cell>
          <cell r="CI578">
            <v>0</v>
          </cell>
          <cell r="CJ578">
            <v>21430.4682691001</v>
          </cell>
          <cell r="CR578">
            <v>154.0187759110413</v>
          </cell>
          <cell r="CS578">
            <v>153.07477335071474</v>
          </cell>
          <cell r="DZ578">
            <v>140</v>
          </cell>
        </row>
        <row r="579">
          <cell r="AB579">
            <v>3548.7878778084319</v>
          </cell>
          <cell r="AK579">
            <v>11094.05625632173</v>
          </cell>
          <cell r="BF579">
            <v>12974.815064280161</v>
          </cell>
          <cell r="BI579">
            <v>0</v>
          </cell>
          <cell r="BP579">
            <v>0</v>
          </cell>
          <cell r="CB579">
            <v>0</v>
          </cell>
          <cell r="CI579">
            <v>0</v>
          </cell>
          <cell r="CJ579">
            <v>1621.851883035019</v>
          </cell>
          <cell r="CR579">
            <v>162.52398885604742</v>
          </cell>
          <cell r="CS579">
            <v>162.18518830350223</v>
          </cell>
          <cell r="DZ579">
            <v>10</v>
          </cell>
        </row>
        <row r="580">
          <cell r="AB580">
            <v>-215608.98902740408</v>
          </cell>
          <cell r="AK580">
            <v>0</v>
          </cell>
          <cell r="BF580">
            <v>4890773.6802984914</v>
          </cell>
          <cell r="BI580">
            <v>0</v>
          </cell>
          <cell r="BP580">
            <v>0</v>
          </cell>
          <cell r="CB580">
            <v>0</v>
          </cell>
          <cell r="CI580">
            <v>0</v>
          </cell>
          <cell r="CJ580">
            <v>611346.71003731096</v>
          </cell>
          <cell r="CR580">
            <v>339.51149941103819</v>
          </cell>
          <cell r="CS580">
            <v>339.69031909729284</v>
          </cell>
          <cell r="DZ580">
            <v>-147.94679165373236</v>
          </cell>
        </row>
        <row r="581">
          <cell r="AB581">
            <v>0</v>
          </cell>
          <cell r="AK581">
            <v>0</v>
          </cell>
          <cell r="BF581">
            <v>0</v>
          </cell>
          <cell r="BI581">
            <v>0</v>
          </cell>
          <cell r="BP581">
            <v>0</v>
          </cell>
          <cell r="CB581">
            <v>0</v>
          </cell>
          <cell r="CI581">
            <v>0</v>
          </cell>
          <cell r="CJ581">
            <v>0</v>
          </cell>
          <cell r="CR581">
            <v>0</v>
          </cell>
          <cell r="CS581">
            <v>0</v>
          </cell>
          <cell r="DZ581">
            <v>0</v>
          </cell>
        </row>
        <row r="582">
          <cell r="AB582">
            <v>1063949.0741443594</v>
          </cell>
          <cell r="AK582">
            <v>540657.73614117189</v>
          </cell>
          <cell r="BF582">
            <v>1627285.940956295</v>
          </cell>
          <cell r="BI582">
            <v>0</v>
          </cell>
          <cell r="BP582">
            <v>0</v>
          </cell>
          <cell r="CB582">
            <v>0</v>
          </cell>
          <cell r="CI582">
            <v>0</v>
          </cell>
          <cell r="CJ582">
            <v>0</v>
          </cell>
          <cell r="CR582">
            <v>0</v>
          </cell>
          <cell r="CS582">
            <v>0</v>
          </cell>
          <cell r="DZ582">
            <v>0</v>
          </cell>
        </row>
        <row r="583">
          <cell r="AB583">
            <v>0</v>
          </cell>
          <cell r="AK583">
            <v>0</v>
          </cell>
          <cell r="BF583">
            <v>0</v>
          </cell>
          <cell r="BI583">
            <v>0</v>
          </cell>
          <cell r="BP583">
            <v>0</v>
          </cell>
          <cell r="CB583">
            <v>0</v>
          </cell>
          <cell r="CI583">
            <v>0</v>
          </cell>
          <cell r="CJ583">
            <v>0</v>
          </cell>
          <cell r="CR583">
            <v>0</v>
          </cell>
          <cell r="CS583">
            <v>0</v>
          </cell>
          <cell r="DZ583">
            <v>0</v>
          </cell>
        </row>
        <row r="584">
          <cell r="AB584">
            <v>1214637.54581377</v>
          </cell>
          <cell r="AK584">
            <v>576392.24020798958</v>
          </cell>
          <cell r="BF584">
            <v>1977233.9345703707</v>
          </cell>
          <cell r="BI584">
            <v>0</v>
          </cell>
          <cell r="BP584">
            <v>0</v>
          </cell>
          <cell r="CB584">
            <v>0</v>
          </cell>
          <cell r="CI584">
            <v>0</v>
          </cell>
          <cell r="CJ584">
            <v>0</v>
          </cell>
          <cell r="CR584">
            <v>0</v>
          </cell>
          <cell r="CS584">
            <v>0</v>
          </cell>
          <cell r="DZ584">
            <v>0</v>
          </cell>
        </row>
        <row r="585">
          <cell r="AB585">
            <v>1152518.3069007937</v>
          </cell>
          <cell r="AK585">
            <v>921671.65853359923</v>
          </cell>
          <cell r="BF585">
            <v>1511742.4962346698</v>
          </cell>
          <cell r="BI585">
            <v>0</v>
          </cell>
          <cell r="BP585">
            <v>0</v>
          </cell>
          <cell r="CB585">
            <v>0</v>
          </cell>
          <cell r="CI585">
            <v>0</v>
          </cell>
          <cell r="CJ585">
            <v>0</v>
          </cell>
          <cell r="CR585">
            <v>0</v>
          </cell>
          <cell r="CS585">
            <v>0</v>
          </cell>
          <cell r="DZ585">
            <v>0</v>
          </cell>
        </row>
        <row r="586">
          <cell r="AB586">
            <v>120810.27786421421</v>
          </cell>
          <cell r="AK586">
            <v>49070.855603959964</v>
          </cell>
          <cell r="BF586">
            <v>157300.32145153361</v>
          </cell>
          <cell r="BI586">
            <v>0</v>
          </cell>
          <cell r="BP586">
            <v>0</v>
          </cell>
          <cell r="CB586">
            <v>0</v>
          </cell>
          <cell r="CI586">
            <v>0</v>
          </cell>
          <cell r="CJ586">
            <v>0</v>
          </cell>
          <cell r="CR586">
            <v>0</v>
          </cell>
          <cell r="CS586">
            <v>0</v>
          </cell>
          <cell r="DZ586">
            <v>0</v>
          </cell>
        </row>
        <row r="587">
          <cell r="AB587">
            <v>147133.35324994125</v>
          </cell>
          <cell r="AK587">
            <v>86986.047199667824</v>
          </cell>
          <cell r="BF587">
            <v>95801.842851854337</v>
          </cell>
          <cell r="BI587">
            <v>0</v>
          </cell>
          <cell r="BP587">
            <v>0</v>
          </cell>
          <cell r="CB587">
            <v>0</v>
          </cell>
          <cell r="CI587">
            <v>0</v>
          </cell>
          <cell r="CJ587">
            <v>0</v>
          </cell>
          <cell r="CR587">
            <v>0</v>
          </cell>
          <cell r="CS587">
            <v>0</v>
          </cell>
          <cell r="DZ587">
            <v>0</v>
          </cell>
        </row>
        <row r="588">
          <cell r="AB588">
            <v>451688.03264088026</v>
          </cell>
          <cell r="AK588">
            <v>226879.06784874163</v>
          </cell>
          <cell r="BF588">
            <v>668904.70618738222</v>
          </cell>
          <cell r="BI588">
            <v>0</v>
          </cell>
          <cell r="BP588">
            <v>0</v>
          </cell>
          <cell r="CB588">
            <v>0</v>
          </cell>
          <cell r="CI588">
            <v>0</v>
          </cell>
          <cell r="CJ588">
            <v>0</v>
          </cell>
          <cell r="CR588">
            <v>0</v>
          </cell>
          <cell r="CS588">
            <v>0</v>
          </cell>
          <cell r="DZ588">
            <v>0</v>
          </cell>
        </row>
        <row r="589">
          <cell r="AB589">
            <v>1012865.7893051569</v>
          </cell>
          <cell r="AK589">
            <v>487181.3355114127</v>
          </cell>
          <cell r="BF589">
            <v>1651968.5298479958</v>
          </cell>
          <cell r="BI589">
            <v>0</v>
          </cell>
          <cell r="BP589">
            <v>0</v>
          </cell>
          <cell r="CB589">
            <v>0</v>
          </cell>
          <cell r="CI589">
            <v>0</v>
          </cell>
          <cell r="CJ589">
            <v>0</v>
          </cell>
          <cell r="CR589">
            <v>0</v>
          </cell>
          <cell r="CS589">
            <v>0</v>
          </cell>
          <cell r="DZ589">
            <v>0</v>
          </cell>
        </row>
        <row r="590">
          <cell r="AB590">
            <v>0</v>
          </cell>
          <cell r="AK590">
            <v>0</v>
          </cell>
          <cell r="BF590">
            <v>0</v>
          </cell>
          <cell r="BI590">
            <v>0</v>
          </cell>
          <cell r="BP590">
            <v>0</v>
          </cell>
          <cell r="CB590">
            <v>0</v>
          </cell>
          <cell r="CI590">
            <v>0</v>
          </cell>
          <cell r="CJ590">
            <v>0</v>
          </cell>
          <cell r="CR590">
            <v>0</v>
          </cell>
          <cell r="CS590">
            <v>0</v>
          </cell>
          <cell r="DZ590">
            <v>0</v>
          </cell>
        </row>
        <row r="591">
          <cell r="AB591">
            <v>0</v>
          </cell>
          <cell r="AK591">
            <v>0</v>
          </cell>
          <cell r="BF591">
            <v>0</v>
          </cell>
          <cell r="BI591">
            <v>0</v>
          </cell>
          <cell r="BP591">
            <v>0</v>
          </cell>
          <cell r="CB591">
            <v>0</v>
          </cell>
          <cell r="CI591">
            <v>0</v>
          </cell>
          <cell r="CJ591">
            <v>0</v>
          </cell>
          <cell r="CR591">
            <v>0</v>
          </cell>
          <cell r="CS591">
            <v>0</v>
          </cell>
          <cell r="DZ591">
            <v>0</v>
          </cell>
        </row>
        <row r="592">
          <cell r="AB592">
            <v>0</v>
          </cell>
          <cell r="AK592">
            <v>0</v>
          </cell>
          <cell r="BF592">
            <v>0</v>
          </cell>
          <cell r="BI592">
            <v>0</v>
          </cell>
          <cell r="BP592">
            <v>0</v>
          </cell>
          <cell r="CB592">
            <v>0</v>
          </cell>
          <cell r="CI592">
            <v>0</v>
          </cell>
          <cell r="CJ592">
            <v>0</v>
          </cell>
          <cell r="CR592">
            <v>0</v>
          </cell>
          <cell r="CS592">
            <v>0</v>
          </cell>
          <cell r="DZ592">
            <v>0</v>
          </cell>
        </row>
        <row r="593">
          <cell r="AB593">
            <v>1050235.0571965605</v>
          </cell>
          <cell r="AK593">
            <v>675576.84550692816</v>
          </cell>
          <cell r="BF593">
            <v>1890890.0032078247</v>
          </cell>
          <cell r="BI593">
            <v>0</v>
          </cell>
          <cell r="BP593">
            <v>0</v>
          </cell>
          <cell r="CB593">
            <v>0</v>
          </cell>
          <cell r="CI593">
            <v>0</v>
          </cell>
          <cell r="CJ593">
            <v>0</v>
          </cell>
          <cell r="CR593">
            <v>0</v>
          </cell>
          <cell r="CS593">
            <v>0</v>
          </cell>
          <cell r="DZ593">
            <v>0</v>
          </cell>
        </row>
        <row r="594">
          <cell r="AB594">
            <v>0</v>
          </cell>
          <cell r="AK594">
            <v>0</v>
          </cell>
          <cell r="BF594">
            <v>0</v>
          </cell>
          <cell r="BI594">
            <v>0</v>
          </cell>
          <cell r="BP594">
            <v>0</v>
          </cell>
          <cell r="CB594">
            <v>0</v>
          </cell>
          <cell r="CI594">
            <v>0</v>
          </cell>
          <cell r="CJ594">
            <v>0</v>
          </cell>
          <cell r="CR594">
            <v>0</v>
          </cell>
          <cell r="CS594">
            <v>0</v>
          </cell>
          <cell r="DZ594">
            <v>0</v>
          </cell>
        </row>
        <row r="595">
          <cell r="AB595">
            <v>858061.04300813575</v>
          </cell>
          <cell r="AK595">
            <v>1075727.1927251329</v>
          </cell>
          <cell r="BF595">
            <v>2230473.7385434611</v>
          </cell>
          <cell r="BI595">
            <v>0</v>
          </cell>
          <cell r="BP595">
            <v>0</v>
          </cell>
          <cell r="CB595">
            <v>0</v>
          </cell>
          <cell r="CI595">
            <v>0</v>
          </cell>
          <cell r="CJ595">
            <v>0</v>
          </cell>
          <cell r="CR595">
            <v>0</v>
          </cell>
          <cell r="CS595">
            <v>0</v>
          </cell>
          <cell r="DZ595">
            <v>0</v>
          </cell>
        </row>
        <row r="596">
          <cell r="AB596">
            <v>0</v>
          </cell>
          <cell r="AK596">
            <v>0</v>
          </cell>
          <cell r="BF596">
            <v>0</v>
          </cell>
          <cell r="BI596">
            <v>0</v>
          </cell>
          <cell r="BP596">
            <v>0</v>
          </cell>
          <cell r="CB596">
            <v>0</v>
          </cell>
          <cell r="CI596">
            <v>0</v>
          </cell>
          <cell r="CJ596">
            <v>0</v>
          </cell>
          <cell r="CR596">
            <v>0</v>
          </cell>
          <cell r="CS596">
            <v>0</v>
          </cell>
          <cell r="DZ596">
            <v>0</v>
          </cell>
        </row>
        <row r="597">
          <cell r="AB597">
            <v>0</v>
          </cell>
          <cell r="AK597">
            <v>0</v>
          </cell>
          <cell r="BF597">
            <v>0</v>
          </cell>
          <cell r="BI597">
            <v>0</v>
          </cell>
          <cell r="BP597">
            <v>0</v>
          </cell>
          <cell r="CB597">
            <v>0</v>
          </cell>
          <cell r="CI597">
            <v>0</v>
          </cell>
          <cell r="CJ597">
            <v>0</v>
          </cell>
          <cell r="CR597">
            <v>0</v>
          </cell>
          <cell r="CS597">
            <v>0</v>
          </cell>
          <cell r="DZ597">
            <v>0</v>
          </cell>
        </row>
        <row r="598">
          <cell r="AB598">
            <v>0</v>
          </cell>
          <cell r="AK598">
            <v>0</v>
          </cell>
          <cell r="BF598">
            <v>0</v>
          </cell>
          <cell r="BI598">
            <v>0</v>
          </cell>
          <cell r="BP598">
            <v>0</v>
          </cell>
          <cell r="CB598">
            <v>0</v>
          </cell>
          <cell r="CI598">
            <v>0</v>
          </cell>
          <cell r="CJ598">
            <v>0</v>
          </cell>
          <cell r="CR598">
            <v>0</v>
          </cell>
          <cell r="CS598">
            <v>0</v>
          </cell>
          <cell r="DZ598">
            <v>0</v>
          </cell>
        </row>
        <row r="599">
          <cell r="AB599">
            <v>0</v>
          </cell>
          <cell r="AK599">
            <v>0</v>
          </cell>
          <cell r="BF599">
            <v>0</v>
          </cell>
          <cell r="BI599">
            <v>0</v>
          </cell>
          <cell r="BP599">
            <v>0</v>
          </cell>
          <cell r="CB599">
            <v>0</v>
          </cell>
          <cell r="CI599">
            <v>0</v>
          </cell>
          <cell r="CJ599">
            <v>0</v>
          </cell>
          <cell r="CR599">
            <v>0</v>
          </cell>
          <cell r="CS599">
            <v>0</v>
          </cell>
          <cell r="DZ599">
            <v>0</v>
          </cell>
        </row>
        <row r="600">
          <cell r="AB600">
            <v>0</v>
          </cell>
          <cell r="AK600">
            <v>0</v>
          </cell>
          <cell r="BF600">
            <v>0</v>
          </cell>
          <cell r="BI600">
            <v>0</v>
          </cell>
          <cell r="BP600">
            <v>0</v>
          </cell>
          <cell r="CB600">
            <v>0</v>
          </cell>
          <cell r="CI600">
            <v>0</v>
          </cell>
          <cell r="CJ600">
            <v>0</v>
          </cell>
          <cell r="CR600">
            <v>0</v>
          </cell>
          <cell r="CS600">
            <v>0</v>
          </cell>
          <cell r="DZ600">
            <v>0</v>
          </cell>
        </row>
        <row r="601">
          <cell r="AB601">
            <v>0</v>
          </cell>
          <cell r="AK601">
            <v>0</v>
          </cell>
          <cell r="BF601">
            <v>0</v>
          </cell>
          <cell r="BI601">
            <v>0</v>
          </cell>
          <cell r="BP601">
            <v>0</v>
          </cell>
          <cell r="CB601">
            <v>0</v>
          </cell>
          <cell r="CI601">
            <v>0</v>
          </cell>
          <cell r="CJ601">
            <v>0</v>
          </cell>
          <cell r="CR601">
            <v>0</v>
          </cell>
          <cell r="CS601">
            <v>0</v>
          </cell>
          <cell r="DZ601">
            <v>0</v>
          </cell>
        </row>
        <row r="602">
          <cell r="AB602">
            <v>1047418.116923418</v>
          </cell>
          <cell r="AK602">
            <v>428819.61622659129</v>
          </cell>
          <cell r="BF602">
            <v>2008903.9592623778</v>
          </cell>
          <cell r="BI602">
            <v>0</v>
          </cell>
          <cell r="BP602">
            <v>0</v>
          </cell>
          <cell r="CB602">
            <v>0</v>
          </cell>
          <cell r="CI602">
            <v>0</v>
          </cell>
          <cell r="CJ602">
            <v>0</v>
          </cell>
          <cell r="CR602">
            <v>0</v>
          </cell>
          <cell r="CS602">
            <v>0</v>
          </cell>
          <cell r="DZ602">
            <v>0</v>
          </cell>
        </row>
        <row r="603">
          <cell r="AB603">
            <v>0</v>
          </cell>
          <cell r="AK603">
            <v>0</v>
          </cell>
          <cell r="BF603">
            <v>0</v>
          </cell>
          <cell r="BI603">
            <v>0</v>
          </cell>
          <cell r="BP603">
            <v>0</v>
          </cell>
          <cell r="CB603">
            <v>0</v>
          </cell>
          <cell r="CI603">
            <v>0</v>
          </cell>
          <cell r="CJ603">
            <v>0</v>
          </cell>
          <cell r="CR603">
            <v>0</v>
          </cell>
          <cell r="CS603">
            <v>0</v>
          </cell>
          <cell r="DZ603">
            <v>0</v>
          </cell>
        </row>
        <row r="604">
          <cell r="AB604">
            <v>1180067.7302586439</v>
          </cell>
          <cell r="AK604">
            <v>1645237.3493086924</v>
          </cell>
          <cell r="BF604">
            <v>3244945.1710290462</v>
          </cell>
          <cell r="BI604">
            <v>0</v>
          </cell>
          <cell r="BP604">
            <v>0</v>
          </cell>
          <cell r="CB604">
            <v>0</v>
          </cell>
          <cell r="CI604">
            <v>0</v>
          </cell>
          <cell r="CJ604">
            <v>0</v>
          </cell>
          <cell r="CR604">
            <v>0</v>
          </cell>
          <cell r="CS604">
            <v>0</v>
          </cell>
          <cell r="DZ604">
            <v>0</v>
          </cell>
        </row>
        <row r="605">
          <cell r="AB605">
            <v>0</v>
          </cell>
          <cell r="AK605">
            <v>0</v>
          </cell>
          <cell r="BF605">
            <v>0</v>
          </cell>
          <cell r="BI605">
            <v>0</v>
          </cell>
          <cell r="BP605">
            <v>0</v>
          </cell>
          <cell r="CB605">
            <v>0</v>
          </cell>
          <cell r="CI605">
            <v>0</v>
          </cell>
          <cell r="CJ605">
            <v>0</v>
          </cell>
          <cell r="CR605">
            <v>0</v>
          </cell>
          <cell r="CS605">
            <v>0</v>
          </cell>
          <cell r="DZ605">
            <v>0</v>
          </cell>
        </row>
        <row r="606">
          <cell r="AB606">
            <v>0</v>
          </cell>
          <cell r="AK606">
            <v>0</v>
          </cell>
          <cell r="BF606">
            <v>0</v>
          </cell>
          <cell r="BI606">
            <v>0</v>
          </cell>
          <cell r="BP606">
            <v>0</v>
          </cell>
          <cell r="CB606">
            <v>0</v>
          </cell>
          <cell r="CI606">
            <v>0</v>
          </cell>
          <cell r="CJ606">
            <v>0</v>
          </cell>
          <cell r="CR606">
            <v>0</v>
          </cell>
          <cell r="CS606">
            <v>0</v>
          </cell>
          <cell r="DZ606">
            <v>0</v>
          </cell>
        </row>
        <row r="607">
          <cell r="AB607">
            <v>0</v>
          </cell>
          <cell r="AK607">
            <v>0</v>
          </cell>
          <cell r="BF607">
            <v>0</v>
          </cell>
          <cell r="BI607">
            <v>0</v>
          </cell>
          <cell r="BP607">
            <v>0</v>
          </cell>
          <cell r="CB607">
            <v>0</v>
          </cell>
          <cell r="CI607">
            <v>0</v>
          </cell>
          <cell r="CJ607">
            <v>0</v>
          </cell>
          <cell r="CR607">
            <v>0</v>
          </cell>
          <cell r="CS607">
            <v>0</v>
          </cell>
          <cell r="DZ607">
            <v>0</v>
          </cell>
        </row>
        <row r="608">
          <cell r="AB608">
            <v>911125.00610063074</v>
          </cell>
          <cell r="AK608">
            <v>718851.72005434369</v>
          </cell>
          <cell r="BF608">
            <v>1525882.5713137391</v>
          </cell>
          <cell r="BI608">
            <v>0</v>
          </cell>
          <cell r="BP608">
            <v>0</v>
          </cell>
          <cell r="CB608">
            <v>0</v>
          </cell>
          <cell r="CI608">
            <v>0</v>
          </cell>
          <cell r="CJ608">
            <v>0</v>
          </cell>
          <cell r="CR608">
            <v>0</v>
          </cell>
          <cell r="CS608">
            <v>0</v>
          </cell>
          <cell r="DZ608">
            <v>0</v>
          </cell>
        </row>
        <row r="609">
          <cell r="AB609">
            <v>0</v>
          </cell>
          <cell r="AK609">
            <v>0</v>
          </cell>
          <cell r="BF609">
            <v>0</v>
          </cell>
          <cell r="BI609">
            <v>0</v>
          </cell>
          <cell r="BP609">
            <v>0</v>
          </cell>
          <cell r="CB609">
            <v>0</v>
          </cell>
          <cell r="CI609">
            <v>0</v>
          </cell>
          <cell r="CJ609">
            <v>0</v>
          </cell>
          <cell r="CR609">
            <v>0</v>
          </cell>
          <cell r="CS609">
            <v>0</v>
          </cell>
          <cell r="DZ609">
            <v>0</v>
          </cell>
        </row>
        <row r="610">
          <cell r="AB610">
            <v>0</v>
          </cell>
          <cell r="AK610">
            <v>0</v>
          </cell>
          <cell r="BF610">
            <v>0</v>
          </cell>
          <cell r="BI610">
            <v>0</v>
          </cell>
          <cell r="BP610">
            <v>0</v>
          </cell>
          <cell r="CB610">
            <v>0</v>
          </cell>
          <cell r="CI610">
            <v>0</v>
          </cell>
          <cell r="CJ610">
            <v>0</v>
          </cell>
          <cell r="CR610">
            <v>0</v>
          </cell>
          <cell r="CS610">
            <v>0</v>
          </cell>
          <cell r="DZ610">
            <v>0</v>
          </cell>
        </row>
        <row r="611">
          <cell r="AB611">
            <v>0</v>
          </cell>
          <cell r="AK611">
            <v>0</v>
          </cell>
          <cell r="BF611">
            <v>0</v>
          </cell>
          <cell r="BI611">
            <v>0</v>
          </cell>
          <cell r="BP611">
            <v>0</v>
          </cell>
          <cell r="CB611">
            <v>0</v>
          </cell>
          <cell r="CI611">
            <v>0</v>
          </cell>
          <cell r="CJ611">
            <v>0</v>
          </cell>
          <cell r="CR611">
            <v>0</v>
          </cell>
          <cell r="CS611">
            <v>0</v>
          </cell>
          <cell r="DZ611">
            <v>0</v>
          </cell>
        </row>
        <row r="612">
          <cell r="AB612">
            <v>2116174.3638823312</v>
          </cell>
          <cell r="AK612">
            <v>3332637.8138576639</v>
          </cell>
          <cell r="BF612">
            <v>5305166.6170349047</v>
          </cell>
          <cell r="BI612">
            <v>0</v>
          </cell>
          <cell r="BP612">
            <v>0</v>
          </cell>
          <cell r="CB612">
            <v>0</v>
          </cell>
          <cell r="CI612">
            <v>0</v>
          </cell>
          <cell r="CJ612">
            <v>0</v>
          </cell>
          <cell r="CR612">
            <v>0</v>
          </cell>
          <cell r="CS612">
            <v>0</v>
          </cell>
          <cell r="DZ612">
            <v>0</v>
          </cell>
        </row>
        <row r="613">
          <cell r="AB613">
            <v>1103388.1758111017</v>
          </cell>
          <cell r="AK613">
            <v>1803335.6669143427</v>
          </cell>
          <cell r="BF613">
            <v>2773592.6981247133</v>
          </cell>
          <cell r="BI613">
            <v>0</v>
          </cell>
          <cell r="BP613">
            <v>0</v>
          </cell>
          <cell r="CB613">
            <v>0</v>
          </cell>
          <cell r="CI613">
            <v>0</v>
          </cell>
          <cell r="CJ613">
            <v>0</v>
          </cell>
          <cell r="CR613">
            <v>0</v>
          </cell>
          <cell r="CS613">
            <v>0</v>
          </cell>
          <cell r="DZ613">
            <v>0</v>
          </cell>
        </row>
        <row r="614">
          <cell r="AB614">
            <v>474524.79974056594</v>
          </cell>
          <cell r="AK614">
            <v>973340.17663740821</v>
          </cell>
          <cell r="BF614">
            <v>1307416.0784215545</v>
          </cell>
          <cell r="BI614">
            <v>0</v>
          </cell>
          <cell r="BP614">
            <v>0</v>
          </cell>
          <cell r="CB614">
            <v>0</v>
          </cell>
          <cell r="CI614">
            <v>0</v>
          </cell>
          <cell r="CJ614">
            <v>0</v>
          </cell>
          <cell r="CR614">
            <v>0</v>
          </cell>
          <cell r="CS614">
            <v>0</v>
          </cell>
          <cell r="DZ614">
            <v>0</v>
          </cell>
        </row>
        <row r="615">
          <cell r="AB615">
            <v>246036.62680177417</v>
          </cell>
          <cell r="AK615">
            <v>194881.4860479811</v>
          </cell>
          <cell r="BF615">
            <v>338139.57079051918</v>
          </cell>
          <cell r="BI615">
            <v>0</v>
          </cell>
          <cell r="BP615">
            <v>0</v>
          </cell>
          <cell r="CB615">
            <v>0</v>
          </cell>
          <cell r="CI615">
            <v>0</v>
          </cell>
          <cell r="CJ615">
            <v>0</v>
          </cell>
          <cell r="CR615">
            <v>0</v>
          </cell>
          <cell r="CS615">
            <v>0</v>
          </cell>
          <cell r="DZ615">
            <v>0</v>
          </cell>
        </row>
        <row r="616">
          <cell r="AB616">
            <v>1200608.0734279347</v>
          </cell>
          <cell r="AK616">
            <v>743446.93217060354</v>
          </cell>
          <cell r="BF616">
            <v>1779924.9906630004</v>
          </cell>
          <cell r="BI616">
            <v>0</v>
          </cell>
          <cell r="BP616">
            <v>0</v>
          </cell>
          <cell r="CB616">
            <v>0</v>
          </cell>
          <cell r="CI616">
            <v>0</v>
          </cell>
          <cell r="CJ616">
            <v>0</v>
          </cell>
          <cell r="CR616">
            <v>0</v>
          </cell>
          <cell r="CS616">
            <v>0</v>
          </cell>
          <cell r="DZ616">
            <v>0</v>
          </cell>
        </row>
        <row r="617">
          <cell r="AB617">
            <v>761156.68230527663</v>
          </cell>
          <cell r="AK617">
            <v>327130.11161891645</v>
          </cell>
          <cell r="BF617">
            <v>999198.55356859253</v>
          </cell>
          <cell r="BI617">
            <v>0</v>
          </cell>
          <cell r="BP617">
            <v>0</v>
          </cell>
          <cell r="CB617">
            <v>0</v>
          </cell>
          <cell r="CI617">
            <v>0</v>
          </cell>
          <cell r="CJ617">
            <v>0</v>
          </cell>
          <cell r="CR617">
            <v>0</v>
          </cell>
          <cell r="CS617">
            <v>0</v>
          </cell>
          <cell r="DZ617">
            <v>0</v>
          </cell>
        </row>
        <row r="618">
          <cell r="AB618">
            <v>0</v>
          </cell>
          <cell r="AK618">
            <v>0</v>
          </cell>
          <cell r="BF618">
            <v>0</v>
          </cell>
          <cell r="BI618">
            <v>0</v>
          </cell>
          <cell r="BP618">
            <v>0</v>
          </cell>
          <cell r="CB618">
            <v>0</v>
          </cell>
          <cell r="CI618">
            <v>0</v>
          </cell>
          <cell r="CJ618">
            <v>0</v>
          </cell>
          <cell r="CR618">
            <v>0</v>
          </cell>
          <cell r="CS618">
            <v>0</v>
          </cell>
          <cell r="DZ618">
            <v>0</v>
          </cell>
        </row>
        <row r="619">
          <cell r="DZ619"/>
        </row>
      </sheetData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sped converter"/>
      <sheetName val="master sped converter (2)"/>
      <sheetName val="Sped FY 2018 (2)"/>
      <sheetName val="report"/>
      <sheetName val="current"/>
      <sheetName val="Sped FY 2021"/>
      <sheetName val="Sped 90 10"/>
      <sheetName val="Sheet1"/>
    </sheetNames>
    <sheetDataSet>
      <sheetData sheetId="0"/>
      <sheetData sheetId="1"/>
      <sheetData sheetId="2"/>
      <sheetData sheetId="3"/>
      <sheetData sheetId="4"/>
      <sheetData sheetId="5">
        <row r="23">
          <cell r="CO23">
            <v>0.61644232563752688</v>
          </cell>
          <cell r="CQ23">
            <v>0.64507572433816096</v>
          </cell>
        </row>
        <row r="25">
          <cell r="CO25">
            <v>0.69595430769575162</v>
          </cell>
          <cell r="CQ25">
            <v>0.72651724185343447</v>
          </cell>
        </row>
        <row r="26">
          <cell r="CO26">
            <v>0.64228514489227551</v>
          </cell>
          <cell r="CQ26">
            <v>0.67937251001715104</v>
          </cell>
        </row>
        <row r="27">
          <cell r="CO27">
            <v>0.61487936950776478</v>
          </cell>
          <cell r="CQ27">
            <v>0.6530950893677675</v>
          </cell>
        </row>
        <row r="28">
          <cell r="CO28">
            <v>0.62260468785607637</v>
          </cell>
          <cell r="CQ28">
            <v>0.65597261919879635</v>
          </cell>
        </row>
        <row r="29">
          <cell r="CO29">
            <v>0.63070374003364715</v>
          </cell>
          <cell r="CQ29">
            <v>0.6669065086295306</v>
          </cell>
        </row>
        <row r="30">
          <cell r="CO30">
            <v>0.64863941845196182</v>
          </cell>
          <cell r="CQ30">
            <v>0.68535489935022065</v>
          </cell>
        </row>
        <row r="31">
          <cell r="CO31">
            <v>0.56755774008438165</v>
          </cell>
          <cell r="CQ31">
            <v>0.56804136848364395</v>
          </cell>
        </row>
        <row r="32">
          <cell r="CO32">
            <v>0.53115474104127769</v>
          </cell>
          <cell r="CQ32">
            <v>0.53115474104127769</v>
          </cell>
        </row>
        <row r="36">
          <cell r="CO36">
            <v>0.59919131014294902</v>
          </cell>
          <cell r="CQ36">
            <v>0.63320326928196879</v>
          </cell>
        </row>
        <row r="37">
          <cell r="CO37">
            <v>0.72430673321947181</v>
          </cell>
          <cell r="CQ37">
            <v>0.75754553502383459</v>
          </cell>
        </row>
        <row r="38">
          <cell r="CO38">
            <v>0.67725171057297162</v>
          </cell>
          <cell r="CQ38">
            <v>0.69734665229328197</v>
          </cell>
        </row>
        <row r="39">
          <cell r="CO39">
            <v>0.64570626712594881</v>
          </cell>
          <cell r="CQ39">
            <v>0.69388569429424485</v>
          </cell>
        </row>
        <row r="40">
          <cell r="CO40">
            <v>0.64459404049649927</v>
          </cell>
          <cell r="CQ40">
            <v>0.67735213840735697</v>
          </cell>
        </row>
        <row r="41">
          <cell r="CO41">
            <v>0.6264924873845239</v>
          </cell>
          <cell r="CQ41">
            <v>0.65648114933673896</v>
          </cell>
        </row>
        <row r="42">
          <cell r="CO42">
            <v>0.65213659563785309</v>
          </cell>
          <cell r="CQ42">
            <v>0.67340500582476548</v>
          </cell>
        </row>
        <row r="43">
          <cell r="CO43">
            <v>0.61616367390432136</v>
          </cell>
          <cell r="CQ43">
            <v>0.69904312517513156</v>
          </cell>
        </row>
        <row r="44">
          <cell r="CO44">
            <v>0.6380861604427055</v>
          </cell>
          <cell r="CQ44">
            <v>0.65350715428762185</v>
          </cell>
        </row>
        <row r="45">
          <cell r="CO45">
            <v>0.62825321428445446</v>
          </cell>
          <cell r="CQ45">
            <v>0.67058531249314068</v>
          </cell>
        </row>
        <row r="46">
          <cell r="CO46">
            <v>0.56689888305342784</v>
          </cell>
          <cell r="CQ46">
            <v>0.61800165719559597</v>
          </cell>
        </row>
        <row r="47">
          <cell r="CO47">
            <v>0.64125381576034901</v>
          </cell>
          <cell r="CQ47">
            <v>0.66464060097137023</v>
          </cell>
        </row>
        <row r="48">
          <cell r="CO48">
            <v>0.63431778902581082</v>
          </cell>
          <cell r="CQ48">
            <v>0.66869246290379103</v>
          </cell>
        </row>
        <row r="49">
          <cell r="CO49">
            <v>0.62082337722897807</v>
          </cell>
          <cell r="CQ49">
            <v>0.63396409420166155</v>
          </cell>
        </row>
        <row r="50">
          <cell r="CO50">
            <v>0.65234358012147442</v>
          </cell>
          <cell r="CQ50">
            <v>0.68174065313941989</v>
          </cell>
        </row>
        <row r="51">
          <cell r="CO51">
            <v>0.66007194989442219</v>
          </cell>
          <cell r="CQ51">
            <v>0.68297077810190487</v>
          </cell>
        </row>
        <row r="52">
          <cell r="CO52">
            <v>0.5961393547220275</v>
          </cell>
          <cell r="CQ52">
            <v>0.60695741826873095</v>
          </cell>
        </row>
        <row r="53">
          <cell r="CO53">
            <v>0.61498973447145233</v>
          </cell>
          <cell r="CQ53">
            <v>0.686951850217004</v>
          </cell>
        </row>
        <row r="54">
          <cell r="CO54">
            <v>0.64521401795229671</v>
          </cell>
          <cell r="CQ54">
            <v>0.6643329830064223</v>
          </cell>
        </row>
        <row r="55">
          <cell r="CO55">
            <v>0.67933196056371137</v>
          </cell>
          <cell r="CQ55">
            <v>0.70065746568060938</v>
          </cell>
        </row>
        <row r="56">
          <cell r="CO56">
            <v>0.62414594887493002</v>
          </cell>
          <cell r="CQ56">
            <v>0.63227909991829478</v>
          </cell>
        </row>
        <row r="57">
          <cell r="CO57">
            <v>0.63242213428495575</v>
          </cell>
          <cell r="CQ57">
            <v>0.65333499703419973</v>
          </cell>
        </row>
        <row r="58">
          <cell r="CO58">
            <v>0.5808690325422482</v>
          </cell>
          <cell r="CQ58">
            <v>0.67357062399255174</v>
          </cell>
        </row>
        <row r="59">
          <cell r="CO59">
            <v>0.73769435660667548</v>
          </cell>
          <cell r="CQ59">
            <v>0.76479813292349808</v>
          </cell>
        </row>
        <row r="60">
          <cell r="CO60">
            <v>0.63669154056442789</v>
          </cell>
          <cell r="CQ60">
            <v>0.66528466512554307</v>
          </cell>
        </row>
        <row r="61">
          <cell r="CO61">
            <v>0.6249355115216646</v>
          </cell>
          <cell r="CQ61">
            <v>0.65866853978866002</v>
          </cell>
        </row>
        <row r="62">
          <cell r="CO62">
            <v>0.60727307978235623</v>
          </cell>
          <cell r="CQ62">
            <v>0.6437133054469748</v>
          </cell>
        </row>
        <row r="63">
          <cell r="CO63">
            <v>0.6540230512998062</v>
          </cell>
          <cell r="CQ63">
            <v>0.68947039490450279</v>
          </cell>
        </row>
        <row r="64">
          <cell r="CO64">
            <v>0.62743927834793656</v>
          </cell>
          <cell r="CQ64">
            <v>0.65240935296490177</v>
          </cell>
        </row>
        <row r="65">
          <cell r="CO65">
            <v>0.5879981971996906</v>
          </cell>
          <cell r="CQ65">
            <v>0.60990543920650286</v>
          </cell>
        </row>
        <row r="66">
          <cell r="CO66">
            <v>0.63557951577207217</v>
          </cell>
          <cell r="CQ66">
            <v>0.67182417180820853</v>
          </cell>
        </row>
        <row r="67">
          <cell r="CO67">
            <v>0.56807177247138263</v>
          </cell>
          <cell r="CQ67">
            <v>0.59091762697501327</v>
          </cell>
        </row>
        <row r="68">
          <cell r="CO68">
            <v>0.56040527150804398</v>
          </cell>
          <cell r="CQ68">
            <v>0.61720514348590505</v>
          </cell>
        </row>
        <row r="69">
          <cell r="CO69">
            <v>0.68117871769624816</v>
          </cell>
          <cell r="CQ69">
            <v>0.73309630868205911</v>
          </cell>
        </row>
        <row r="70">
          <cell r="CO70">
            <v>0.59684733074918261</v>
          </cell>
          <cell r="CQ70">
            <v>0.65350264673962544</v>
          </cell>
        </row>
        <row r="71">
          <cell r="CO71">
            <v>0.60587043751163117</v>
          </cell>
          <cell r="CQ71">
            <v>0.6513125498623249</v>
          </cell>
        </row>
        <row r="72">
          <cell r="CO72">
            <v>0.61403932291029029</v>
          </cell>
          <cell r="CQ72">
            <v>0.64708170224102435</v>
          </cell>
        </row>
        <row r="73">
          <cell r="CO73">
            <v>0.61835216281460492</v>
          </cell>
          <cell r="CQ73">
            <v>0.65052330488627219</v>
          </cell>
        </row>
        <row r="74">
          <cell r="CO74">
            <v>0.64062664722184925</v>
          </cell>
          <cell r="CQ74">
            <v>0.6602826186988815</v>
          </cell>
        </row>
        <row r="75">
          <cell r="CO75">
            <v>0.54903750082526814</v>
          </cell>
          <cell r="CQ75">
            <v>0.58990615157868864</v>
          </cell>
        </row>
        <row r="76">
          <cell r="CO76">
            <v>0.59586015549524307</v>
          </cell>
          <cell r="CQ76">
            <v>0.69153716274151245</v>
          </cell>
        </row>
        <row r="77">
          <cell r="CO77">
            <v>0.59262296985147134</v>
          </cell>
          <cell r="CQ77">
            <v>0.61450922701531963</v>
          </cell>
        </row>
        <row r="78">
          <cell r="CO78">
            <v>0.63123675075979613</v>
          </cell>
          <cell r="CQ78">
            <v>0.66525840505351896</v>
          </cell>
        </row>
        <row r="79">
          <cell r="CO79">
            <v>0.5874800619045355</v>
          </cell>
          <cell r="CQ79">
            <v>0.62710555024489201</v>
          </cell>
        </row>
        <row r="80">
          <cell r="CO80">
            <v>0.71613416440895716</v>
          </cell>
          <cell r="CQ80">
            <v>0.74586738346483084</v>
          </cell>
        </row>
        <row r="81">
          <cell r="CO81">
            <v>0.72727178787275149</v>
          </cell>
          <cell r="CQ81">
            <v>0.75567701045231206</v>
          </cell>
        </row>
        <row r="82">
          <cell r="CO82">
            <v>0.61145336696223729</v>
          </cell>
          <cell r="CQ82">
            <v>0.63461036164060214</v>
          </cell>
        </row>
        <row r="83">
          <cell r="CO83">
            <v>0.68038892146241381</v>
          </cell>
          <cell r="CQ83">
            <v>0.68038892146241381</v>
          </cell>
        </row>
        <row r="84">
          <cell r="CO84">
            <v>0.66838793174416977</v>
          </cell>
          <cell r="CQ84">
            <v>0.68971085775367935</v>
          </cell>
        </row>
        <row r="85">
          <cell r="CO85">
            <v>0.74014339356516778</v>
          </cell>
          <cell r="CQ85">
            <v>0.78102317792527309</v>
          </cell>
        </row>
        <row r="86">
          <cell r="CO86">
            <v>0.68560180221672229</v>
          </cell>
          <cell r="CQ86">
            <v>0.71479726883492656</v>
          </cell>
        </row>
        <row r="87">
          <cell r="CO87">
            <v>0.63535601108220607</v>
          </cell>
          <cell r="CQ87">
            <v>0.66169266280855943</v>
          </cell>
        </row>
        <row r="88">
          <cell r="CO88">
            <v>0.65764415074998595</v>
          </cell>
          <cell r="CQ88">
            <v>0.67876059969081159</v>
          </cell>
        </row>
        <row r="89">
          <cell r="CO89">
            <v>0.61265090918215803</v>
          </cell>
          <cell r="CQ89">
            <v>0.66461999248067727</v>
          </cell>
        </row>
        <row r="90">
          <cell r="CO90">
            <v>0.60693152175931031</v>
          </cell>
          <cell r="CQ90">
            <v>0.63367347258494056</v>
          </cell>
        </row>
        <row r="91">
          <cell r="CO91">
            <v>0.63770168536661209</v>
          </cell>
          <cell r="CQ91">
            <v>0.67569588309230277</v>
          </cell>
        </row>
        <row r="92">
          <cell r="CO92">
            <v>0.58540098218987402</v>
          </cell>
          <cell r="CQ92">
            <v>0.63195508523120458</v>
          </cell>
        </row>
        <row r="93">
          <cell r="CO93">
            <v>0.5848082027453404</v>
          </cell>
          <cell r="CQ93">
            <v>0.63051922437718</v>
          </cell>
        </row>
        <row r="94">
          <cell r="CO94">
            <v>0.59511638817216228</v>
          </cell>
          <cell r="CQ94">
            <v>0.61549495363948303</v>
          </cell>
        </row>
        <row r="95">
          <cell r="CO95">
            <v>0.62325665973916</v>
          </cell>
          <cell r="CQ95">
            <v>0.6459261191644956</v>
          </cell>
        </row>
        <row r="96">
          <cell r="CO96">
            <v>0.63029676485105512</v>
          </cell>
          <cell r="CQ96">
            <v>0.66319303510747774</v>
          </cell>
        </row>
        <row r="97">
          <cell r="CO97">
            <v>0.60764474462180562</v>
          </cell>
          <cell r="CQ97">
            <v>0.64584846001231488</v>
          </cell>
        </row>
        <row r="98">
          <cell r="CO98">
            <v>0.57555632129159429</v>
          </cell>
          <cell r="CQ98">
            <v>0.63097800514050362</v>
          </cell>
        </row>
        <row r="99">
          <cell r="CO99">
            <v>0.64353252637937608</v>
          </cell>
          <cell r="CQ99">
            <v>0.68302541522996985</v>
          </cell>
        </row>
        <row r="100">
          <cell r="CO100">
            <v>0.59851964072309471</v>
          </cell>
          <cell r="CQ100">
            <v>0.6322427507997167</v>
          </cell>
        </row>
        <row r="101">
          <cell r="CO101">
            <v>0.64120472785978211</v>
          </cell>
          <cell r="CQ101">
            <v>0.66789134063938482</v>
          </cell>
        </row>
        <row r="102">
          <cell r="CO102">
            <v>0.75479642528399471</v>
          </cell>
          <cell r="CQ102">
            <v>0.7683595351577881</v>
          </cell>
        </row>
        <row r="103">
          <cell r="CO103">
            <v>0.62639421209457502</v>
          </cell>
          <cell r="CQ103">
            <v>0.65793477633067987</v>
          </cell>
        </row>
        <row r="104">
          <cell r="CO104">
            <v>0.84312474479821298</v>
          </cell>
          <cell r="CQ104">
            <v>0.84439198993976483</v>
          </cell>
        </row>
        <row r="105">
          <cell r="CO105">
            <v>0.81442173817290409</v>
          </cell>
          <cell r="CQ105">
            <v>0.84978401254717251</v>
          </cell>
        </row>
        <row r="106">
          <cell r="CO106">
            <v>0.60850608134599804</v>
          </cell>
          <cell r="CQ106">
            <v>0.63670673876958406</v>
          </cell>
        </row>
        <row r="107">
          <cell r="CO107">
            <v>0.66213397467289004</v>
          </cell>
          <cell r="CQ107">
            <v>0.68647582611231783</v>
          </cell>
        </row>
        <row r="108">
          <cell r="CO108">
            <v>0.65644095814969328</v>
          </cell>
          <cell r="CQ108">
            <v>0.67840245536907107</v>
          </cell>
        </row>
        <row r="109">
          <cell r="CO109">
            <v>0</v>
          </cell>
          <cell r="CQ109">
            <v>0</v>
          </cell>
        </row>
        <row r="110">
          <cell r="CO110">
            <v>0.59522580824541249</v>
          </cell>
          <cell r="CQ110">
            <v>0.63356505774661731</v>
          </cell>
        </row>
        <row r="111">
          <cell r="CO111">
            <v>0.52577655897402176</v>
          </cell>
          <cell r="CQ111">
            <v>0.56550056220909706</v>
          </cell>
        </row>
        <row r="112">
          <cell r="CO112">
            <v>0.60581579730635193</v>
          </cell>
          <cell r="CQ112">
            <v>0.63737839777247762</v>
          </cell>
        </row>
        <row r="113">
          <cell r="CO113">
            <v>0.64970089152469879</v>
          </cell>
          <cell r="CQ113">
            <v>0.68264469264746563</v>
          </cell>
        </row>
        <row r="114">
          <cell r="CO114">
            <v>0.63832110123982466</v>
          </cell>
          <cell r="CQ114">
            <v>0.65662990260421883</v>
          </cell>
        </row>
        <row r="115">
          <cell r="CO115">
            <v>0.53517259776880355</v>
          </cell>
          <cell r="CQ115">
            <v>0.62372049594378387</v>
          </cell>
        </row>
        <row r="116">
          <cell r="CO116">
            <v>0.78054494193959412</v>
          </cell>
          <cell r="CQ116">
            <v>0.81512068579183694</v>
          </cell>
        </row>
        <row r="117">
          <cell r="CO117">
            <v>0.67050699155008764</v>
          </cell>
          <cell r="CQ117">
            <v>0.70338803358568047</v>
          </cell>
        </row>
        <row r="118">
          <cell r="CO118">
            <v>0.62346081830493372</v>
          </cell>
          <cell r="CQ118">
            <v>0.65540154753268842</v>
          </cell>
        </row>
        <row r="119">
          <cell r="CO119">
            <v>0.61287038463915955</v>
          </cell>
          <cell r="CQ119">
            <v>0.65038011423181297</v>
          </cell>
        </row>
        <row r="120">
          <cell r="CO120">
            <v>0.59235976282977532</v>
          </cell>
          <cell r="CQ120">
            <v>0.60865254270886548</v>
          </cell>
        </row>
        <row r="121">
          <cell r="CO121">
            <v>0.63875910494968458</v>
          </cell>
          <cell r="CQ121">
            <v>0.67482108846667899</v>
          </cell>
        </row>
        <row r="122">
          <cell r="CO122">
            <v>0.58722873183256696</v>
          </cell>
          <cell r="CQ122">
            <v>0.61456320822654975</v>
          </cell>
        </row>
        <row r="123">
          <cell r="CO123">
            <v>0.6090180000215254</v>
          </cell>
          <cell r="CQ123">
            <v>0.65418107127032354</v>
          </cell>
        </row>
        <row r="124">
          <cell r="CO124">
            <v>0.6980856669090405</v>
          </cell>
          <cell r="CQ124">
            <v>0.73368488430550094</v>
          </cell>
        </row>
        <row r="125">
          <cell r="CO125">
            <v>0.62472697774257591</v>
          </cell>
          <cell r="CQ125">
            <v>0.67305065144619569</v>
          </cell>
        </row>
        <row r="126">
          <cell r="CO126">
            <v>0.5289634832640614</v>
          </cell>
          <cell r="CQ126">
            <v>0.57020735882189455</v>
          </cell>
        </row>
        <row r="127">
          <cell r="CO127">
            <v>0.61244034975294792</v>
          </cell>
          <cell r="CQ127">
            <v>0.64583420781279122</v>
          </cell>
        </row>
        <row r="128">
          <cell r="CO128">
            <v>0.61575872586422775</v>
          </cell>
          <cell r="CQ128">
            <v>0.65266743348166711</v>
          </cell>
        </row>
        <row r="129">
          <cell r="CO129">
            <v>0.75425683845972213</v>
          </cell>
          <cell r="CQ129">
            <v>0.79972508592591041</v>
          </cell>
        </row>
        <row r="130">
          <cell r="CO130">
            <v>0.46865479007548017</v>
          </cell>
          <cell r="CQ130">
            <v>0.46865479007548022</v>
          </cell>
        </row>
        <row r="131">
          <cell r="CO131">
            <v>0.5329624346866727</v>
          </cell>
          <cell r="CQ131">
            <v>0.5329624346866727</v>
          </cell>
        </row>
        <row r="132">
          <cell r="CO132">
            <v>0.62399940090069084</v>
          </cell>
          <cell r="CQ132">
            <v>0.61651114433788134</v>
          </cell>
        </row>
        <row r="133">
          <cell r="CO133">
            <v>0.6288141517538165</v>
          </cell>
          <cell r="CQ133">
            <v>0.65891297330435827</v>
          </cell>
        </row>
        <row r="134">
          <cell r="CO134">
            <v>0.66458178618463637</v>
          </cell>
          <cell r="CQ134">
            <v>0.69419885916334101</v>
          </cell>
        </row>
        <row r="135">
          <cell r="CO135">
            <v>0.64937039013422326</v>
          </cell>
          <cell r="CQ135">
            <v>0.68679377359634675</v>
          </cell>
        </row>
        <row r="136">
          <cell r="CO136">
            <v>0.66915442415391191</v>
          </cell>
          <cell r="CQ136">
            <v>0.68100629823476366</v>
          </cell>
        </row>
        <row r="137">
          <cell r="CO137">
            <v>0.51738959946857688</v>
          </cell>
          <cell r="CQ137">
            <v>0.62211624676618082</v>
          </cell>
        </row>
        <row r="138">
          <cell r="CO138">
            <v>0.5988642401541745</v>
          </cell>
          <cell r="CQ138">
            <v>0.62971037036995581</v>
          </cell>
        </row>
        <row r="139">
          <cell r="CO139">
            <v>0.55889695229820913</v>
          </cell>
          <cell r="CQ139">
            <v>0.60235210027114428</v>
          </cell>
        </row>
        <row r="140">
          <cell r="CO140">
            <v>0.68544245186053199</v>
          </cell>
          <cell r="CQ140">
            <v>0.71058232406786515</v>
          </cell>
        </row>
        <row r="141">
          <cell r="CO141">
            <v>0.68333404641280548</v>
          </cell>
          <cell r="CQ141">
            <v>0.70964865688547496</v>
          </cell>
        </row>
        <row r="142">
          <cell r="CO142">
            <v>0.60318112144870217</v>
          </cell>
          <cell r="CQ142">
            <v>0.64278464158703774</v>
          </cell>
        </row>
        <row r="143">
          <cell r="CO143">
            <v>0.61947380116711204</v>
          </cell>
          <cell r="CQ143">
            <v>0.64925762891409577</v>
          </cell>
        </row>
        <row r="144">
          <cell r="CO144">
            <v>0</v>
          </cell>
          <cell r="CQ144">
            <v>0</v>
          </cell>
        </row>
        <row r="145">
          <cell r="CO145">
            <v>0.6112049574217252</v>
          </cell>
          <cell r="CQ145">
            <v>0.6144715122003489</v>
          </cell>
        </row>
        <row r="146">
          <cell r="CO146">
            <v>0.62329441048233714</v>
          </cell>
          <cell r="CQ146">
            <v>0.65248199064101631</v>
          </cell>
        </row>
        <row r="147">
          <cell r="CO147">
            <v>0.74060095818824279</v>
          </cell>
          <cell r="CQ147">
            <v>0.77712034953132736</v>
          </cell>
        </row>
        <row r="148">
          <cell r="CO148">
            <v>0.53623053617468874</v>
          </cell>
          <cell r="CQ148">
            <v>0.6402923231107237</v>
          </cell>
        </row>
        <row r="149">
          <cell r="CO149">
            <v>0.65133662504413803</v>
          </cell>
          <cell r="CQ149">
            <v>0.67464637634686719</v>
          </cell>
        </row>
        <row r="150">
          <cell r="CO150">
            <v>0.69172082641434296</v>
          </cell>
          <cell r="CQ150">
            <v>0.71632379687655579</v>
          </cell>
        </row>
        <row r="151">
          <cell r="CO151">
            <v>0.65122129785752225</v>
          </cell>
          <cell r="CQ151">
            <v>0.69222522987199286</v>
          </cell>
        </row>
        <row r="152">
          <cell r="CO152">
            <v>0.65726878926203935</v>
          </cell>
          <cell r="CQ152">
            <v>0.66214192275094508</v>
          </cell>
        </row>
        <row r="153">
          <cell r="CO153">
            <v>0.64451486152396786</v>
          </cell>
          <cell r="CQ153">
            <v>0.63491493542267985</v>
          </cell>
        </row>
        <row r="154">
          <cell r="CO154">
            <v>0.66387368359813992</v>
          </cell>
          <cell r="CQ154">
            <v>0.68756640449907624</v>
          </cell>
        </row>
        <row r="155">
          <cell r="CO155">
            <v>0.61648086693743642</v>
          </cell>
          <cell r="CQ155">
            <v>0.65045994174427091</v>
          </cell>
        </row>
        <row r="156">
          <cell r="CO156">
            <v>0</v>
          </cell>
          <cell r="CQ156">
            <v>0</v>
          </cell>
        </row>
        <row r="157">
          <cell r="CO157">
            <v>0.69046232114810557</v>
          </cell>
          <cell r="CQ157">
            <v>0.70929515160980772</v>
          </cell>
        </row>
        <row r="158">
          <cell r="CO158">
            <v>0.70021200207477774</v>
          </cell>
          <cell r="CQ158">
            <v>0.73539067341926811</v>
          </cell>
        </row>
        <row r="159">
          <cell r="CO159">
            <v>0.55457049809111847</v>
          </cell>
          <cell r="CQ159">
            <v>0.55457049809111847</v>
          </cell>
        </row>
        <row r="160">
          <cell r="CO160">
            <v>0.74655977821613051</v>
          </cell>
          <cell r="CQ160">
            <v>0.74655977821613051</v>
          </cell>
        </row>
        <row r="161">
          <cell r="CO161">
            <v>0.87914486949054704</v>
          </cell>
          <cell r="CQ161">
            <v>0.87979876572321014</v>
          </cell>
        </row>
        <row r="162">
          <cell r="CO162">
            <v>0.90665232117314165</v>
          </cell>
          <cell r="CQ162">
            <v>0.90760309677770068</v>
          </cell>
        </row>
        <row r="163">
          <cell r="CO163">
            <v>0.80282539244156848</v>
          </cell>
          <cell r="CQ163">
            <v>0.8192584160965285</v>
          </cell>
        </row>
        <row r="164">
          <cell r="CO164">
            <v>0.62532619744389029</v>
          </cell>
          <cell r="CQ164">
            <v>0.65023379798414638</v>
          </cell>
        </row>
        <row r="165">
          <cell r="CO165">
            <v>0.7112642371239265</v>
          </cell>
          <cell r="CQ165">
            <v>0.72389590878481114</v>
          </cell>
        </row>
        <row r="166">
          <cell r="CO166">
            <v>0.64818050700165619</v>
          </cell>
          <cell r="CQ166">
            <v>0.66706824552195565</v>
          </cell>
        </row>
        <row r="167">
          <cell r="CO167">
            <v>0.63516612242019466</v>
          </cell>
          <cell r="CQ167">
            <v>0.67464480062754084</v>
          </cell>
        </row>
        <row r="168">
          <cell r="CO168">
            <v>0.62641509912167037</v>
          </cell>
          <cell r="CQ168">
            <v>0.66251860219331415</v>
          </cell>
        </row>
        <row r="169">
          <cell r="CO169">
            <v>0.49206999965133397</v>
          </cell>
          <cell r="CQ169">
            <v>0.58825586973257904</v>
          </cell>
        </row>
        <row r="170">
          <cell r="CO170">
            <v>0.73175182749428391</v>
          </cell>
          <cell r="CQ170">
            <v>0.75614133361276181</v>
          </cell>
        </row>
        <row r="171">
          <cell r="CO171">
            <v>0.56372318049380077</v>
          </cell>
          <cell r="CQ171">
            <v>0.56899499693612587</v>
          </cell>
        </row>
        <row r="172">
          <cell r="CO172">
            <v>0.81162175733710984</v>
          </cell>
          <cell r="CQ172">
            <v>0.81095469689105748</v>
          </cell>
        </row>
        <row r="173">
          <cell r="CO173">
            <v>0.45477065652249243</v>
          </cell>
          <cell r="CQ173">
            <v>0.63837885422773966</v>
          </cell>
        </row>
        <row r="174">
          <cell r="CO174">
            <v>0.65931753025973128</v>
          </cell>
          <cell r="CQ174">
            <v>0.68426097032839839</v>
          </cell>
        </row>
        <row r="175">
          <cell r="CO175">
            <v>0.6268541357830002</v>
          </cell>
          <cell r="CQ175">
            <v>0.67041673235652222</v>
          </cell>
        </row>
        <row r="176">
          <cell r="CO176">
            <v>0.68535332418096606</v>
          </cell>
          <cell r="CQ176">
            <v>0.70767422834881744</v>
          </cell>
        </row>
        <row r="177">
          <cell r="CO177">
            <v>0.79194344551813967</v>
          </cell>
          <cell r="CQ177">
            <v>0.82186431271870375</v>
          </cell>
        </row>
        <row r="178">
          <cell r="CO178">
            <v>0.61860687050605068</v>
          </cell>
          <cell r="CQ178">
            <v>0.64787470229203048</v>
          </cell>
        </row>
        <row r="179">
          <cell r="CO179">
            <v>0.67813242096029724</v>
          </cell>
          <cell r="CQ179">
            <v>0.70971500837214907</v>
          </cell>
        </row>
        <row r="180">
          <cell r="CO180">
            <v>0.63379977555320488</v>
          </cell>
          <cell r="CQ180">
            <v>0.66586599623130582</v>
          </cell>
        </row>
        <row r="181">
          <cell r="CO181">
            <v>0.58349743055393222</v>
          </cell>
          <cell r="CQ181">
            <v>0.60754059037979458</v>
          </cell>
        </row>
        <row r="182">
          <cell r="CO182">
            <v>0.56766513138104691</v>
          </cell>
          <cell r="CQ182">
            <v>0.60096755742204977</v>
          </cell>
        </row>
        <row r="183">
          <cell r="CO183">
            <v>0.79867005123618695</v>
          </cell>
          <cell r="CQ183">
            <v>0.81341255780360322</v>
          </cell>
        </row>
        <row r="184">
          <cell r="CO184">
            <v>0.9479207670024935</v>
          </cell>
          <cell r="CQ184">
            <v>0.96939601123131591</v>
          </cell>
        </row>
        <row r="185">
          <cell r="CO185">
            <v>0.65124954874465224</v>
          </cell>
          <cell r="CQ185">
            <v>0.67768995630753803</v>
          </cell>
        </row>
        <row r="186">
          <cell r="CO186">
            <v>1.2437738915424812</v>
          </cell>
          <cell r="CQ186">
            <v>0.89052900341963404</v>
          </cell>
        </row>
        <row r="187">
          <cell r="CO187">
            <v>0.57585326099186152</v>
          </cell>
          <cell r="CQ187">
            <v>0.61280271296340005</v>
          </cell>
        </row>
        <row r="188">
          <cell r="CO188">
            <v>0.89893274782076926</v>
          </cell>
          <cell r="CQ188">
            <v>0.87728237565328171</v>
          </cell>
        </row>
        <row r="189">
          <cell r="CO189">
            <v>1.0665763765543326</v>
          </cell>
          <cell r="CQ189">
            <v>0.87892320878346519</v>
          </cell>
        </row>
        <row r="190">
          <cell r="CO190">
            <v>0.59861722855998156</v>
          </cell>
          <cell r="CQ190">
            <v>0.63378268196944854</v>
          </cell>
        </row>
        <row r="191">
          <cell r="CO191">
            <v>0.64299522714745228</v>
          </cell>
          <cell r="CQ191">
            <v>0.67410057584116612</v>
          </cell>
        </row>
        <row r="192">
          <cell r="CO192">
            <v>0.64608875994020432</v>
          </cell>
          <cell r="CQ192">
            <v>0.67596390236550075</v>
          </cell>
        </row>
        <row r="193">
          <cell r="CO193">
            <v>0.59682635913962023</v>
          </cell>
          <cell r="CQ193">
            <v>0.61673952234478169</v>
          </cell>
        </row>
        <row r="194">
          <cell r="CO194">
            <v>0.57740810788976782</v>
          </cell>
          <cell r="CQ194">
            <v>0.71104071091696486</v>
          </cell>
        </row>
        <row r="195">
          <cell r="CO195">
            <v>0.58534333513717907</v>
          </cell>
          <cell r="CQ195">
            <v>0.60845969361143537</v>
          </cell>
        </row>
        <row r="196">
          <cell r="CO196">
            <v>0.53376921773485664</v>
          </cell>
          <cell r="CQ196">
            <v>0.56022403392293518</v>
          </cell>
        </row>
        <row r="197">
          <cell r="CO197">
            <v>0.62109905433394641</v>
          </cell>
          <cell r="CQ197">
            <v>0.63643941462817177</v>
          </cell>
        </row>
        <row r="198">
          <cell r="CO198">
            <v>0.67909280119353321</v>
          </cell>
          <cell r="CQ198">
            <v>0.70516282246635942</v>
          </cell>
        </row>
        <row r="199">
          <cell r="CO199">
            <v>0.61724290982135921</v>
          </cell>
          <cell r="CQ199">
            <v>0.64714341355419347</v>
          </cell>
        </row>
        <row r="200">
          <cell r="CO200">
            <v>0.56589805426211048</v>
          </cell>
          <cell r="CQ200">
            <v>0.63269283461467241</v>
          </cell>
        </row>
        <row r="201">
          <cell r="CO201">
            <v>0.55897103593091857</v>
          </cell>
          <cell r="CQ201">
            <v>0.59828224422316789</v>
          </cell>
        </row>
        <row r="202">
          <cell r="CO202">
            <v>0.5480791596687451</v>
          </cell>
          <cell r="CQ202">
            <v>0.58098135757711711</v>
          </cell>
        </row>
        <row r="203">
          <cell r="CO203">
            <v>0.64089214913456383</v>
          </cell>
          <cell r="CQ203">
            <v>0.65351467112858475</v>
          </cell>
        </row>
        <row r="204">
          <cell r="CO204">
            <v>0.60230911336720527</v>
          </cell>
          <cell r="CQ204">
            <v>0.63917954195242221</v>
          </cell>
        </row>
        <row r="205">
          <cell r="CO205">
            <v>0.63160523340098718</v>
          </cell>
          <cell r="CQ205">
            <v>0.65291102306970183</v>
          </cell>
        </row>
        <row r="206">
          <cell r="CO206">
            <v>0.54662376815816272</v>
          </cell>
          <cell r="CQ206">
            <v>0.55108502847152019</v>
          </cell>
        </row>
        <row r="207">
          <cell r="CO207">
            <v>0.60074590431287533</v>
          </cell>
          <cell r="CQ207">
            <v>0.61914965930785548</v>
          </cell>
        </row>
        <row r="208">
          <cell r="CO208">
            <v>0.64833187817886095</v>
          </cell>
          <cell r="CQ208">
            <v>0.66270190458180422</v>
          </cell>
        </row>
        <row r="209">
          <cell r="CO209">
            <v>0.6004515165418568</v>
          </cell>
          <cell r="CQ209">
            <v>0.62858258700349046</v>
          </cell>
        </row>
        <row r="210">
          <cell r="CO210">
            <v>0.6127421556220376</v>
          </cell>
          <cell r="CQ210">
            <v>0.65512075057951313</v>
          </cell>
        </row>
        <row r="211">
          <cell r="CO211">
            <v>0.7144627883981044</v>
          </cell>
          <cell r="CQ211">
            <v>0.72817229965060537</v>
          </cell>
        </row>
        <row r="212">
          <cell r="CO212">
            <v>0.7515922192841441</v>
          </cell>
          <cell r="CQ212">
            <v>0.76840575782184273</v>
          </cell>
        </row>
        <row r="213">
          <cell r="CO213">
            <v>0.81590367982827983</v>
          </cell>
          <cell r="CQ213">
            <v>0.81634032960437375</v>
          </cell>
        </row>
        <row r="214">
          <cell r="CO214">
            <v>0.62093224569532413</v>
          </cell>
          <cell r="CQ214">
            <v>0.65533404772114201</v>
          </cell>
        </row>
        <row r="215">
          <cell r="CO215">
            <v>0.60200509544398362</v>
          </cell>
          <cell r="CQ215">
            <v>0.62295058056532826</v>
          </cell>
        </row>
        <row r="216">
          <cell r="CO216">
            <v>0.63513759123650038</v>
          </cell>
          <cell r="CQ216">
            <v>0.67567449693306036</v>
          </cell>
        </row>
        <row r="217">
          <cell r="CO217">
            <v>0.60353326972743127</v>
          </cell>
          <cell r="CQ217">
            <v>0.66566946819641648</v>
          </cell>
        </row>
        <row r="218">
          <cell r="CO218">
            <v>0.62608840126037302</v>
          </cell>
          <cell r="CQ218">
            <v>0.64462134740324373</v>
          </cell>
        </row>
        <row r="219">
          <cell r="CO219">
            <v>0.67508627377909569</v>
          </cell>
          <cell r="CQ219">
            <v>0.69546944928214138</v>
          </cell>
        </row>
        <row r="220">
          <cell r="CO220">
            <v>0.67182200997038333</v>
          </cell>
          <cell r="CQ220">
            <v>0.69883312492037342</v>
          </cell>
        </row>
        <row r="221">
          <cell r="CO221">
            <v>0.58859593249858544</v>
          </cell>
          <cell r="CQ221">
            <v>0.6226416258199059</v>
          </cell>
        </row>
        <row r="222">
          <cell r="CO222">
            <v>0.55017287893162248</v>
          </cell>
          <cell r="CQ222">
            <v>0.64779479228166348</v>
          </cell>
        </row>
        <row r="223">
          <cell r="CO223">
            <v>0.6671083843382497</v>
          </cell>
          <cell r="CQ223">
            <v>0.69494887512027248</v>
          </cell>
        </row>
        <row r="224">
          <cell r="CO224">
            <v>0.67688677325063773</v>
          </cell>
          <cell r="CQ224">
            <v>0.69706550936645129</v>
          </cell>
        </row>
        <row r="225">
          <cell r="CO225">
            <v>0.45307016407187967</v>
          </cell>
          <cell r="CQ225">
            <v>0.55975000779884709</v>
          </cell>
        </row>
        <row r="226">
          <cell r="CO226">
            <v>0.7070143332040878</v>
          </cell>
          <cell r="CQ226">
            <v>0.73175399454877554</v>
          </cell>
        </row>
        <row r="227">
          <cell r="CO227">
            <v>0.60933487344946524</v>
          </cell>
          <cell r="CQ227">
            <v>0.65948179480714031</v>
          </cell>
        </row>
        <row r="228">
          <cell r="CO228">
            <v>0.62903587938381911</v>
          </cell>
          <cell r="CQ228">
            <v>0.685188474449275</v>
          </cell>
        </row>
        <row r="229">
          <cell r="CO229">
            <v>0.54828393991945434</v>
          </cell>
          <cell r="CQ229">
            <v>0.68202742288197482</v>
          </cell>
        </row>
        <row r="230">
          <cell r="CO230">
            <v>0.56882899864381276</v>
          </cell>
          <cell r="CQ230">
            <v>0.65077550753734348</v>
          </cell>
        </row>
        <row r="231">
          <cell r="CO231">
            <v>0.6481805899281663</v>
          </cell>
          <cell r="CQ231">
            <v>0.66981803360306824</v>
          </cell>
        </row>
        <row r="232">
          <cell r="CO232">
            <v>0.63050971245290721</v>
          </cell>
          <cell r="CQ232">
            <v>0.65796201753421657</v>
          </cell>
        </row>
        <row r="233">
          <cell r="CO233">
            <v>0.57931722619548287</v>
          </cell>
          <cell r="CQ233">
            <v>0.6289473985122116</v>
          </cell>
        </row>
        <row r="234">
          <cell r="CO234">
            <v>0.61927871353441788</v>
          </cell>
          <cell r="CQ234">
            <v>0.6513755122498599</v>
          </cell>
        </row>
        <row r="235">
          <cell r="CO235">
            <v>0.77591162286840276</v>
          </cell>
          <cell r="CQ235">
            <v>0.79383375903272013</v>
          </cell>
        </row>
        <row r="236">
          <cell r="CO236">
            <v>0.61348288846446131</v>
          </cell>
          <cell r="CQ236">
            <v>0.6340883595492004</v>
          </cell>
        </row>
        <row r="237">
          <cell r="CO237">
            <v>0.61173313528695727</v>
          </cell>
          <cell r="CQ237">
            <v>0.63956489455046683</v>
          </cell>
        </row>
        <row r="238">
          <cell r="CO238">
            <v>0.61115860652417686</v>
          </cell>
          <cell r="CQ238">
            <v>0.63741541927396705</v>
          </cell>
        </row>
        <row r="239">
          <cell r="CO239">
            <v>0.64520966571592719</v>
          </cell>
          <cell r="CQ239">
            <v>0.664953933314122</v>
          </cell>
        </row>
        <row r="240">
          <cell r="CO240">
            <v>0.95327832023677661</v>
          </cell>
          <cell r="CQ240">
            <v>0.89953891355084947</v>
          </cell>
        </row>
        <row r="241">
          <cell r="CO241">
            <v>0.60726747475493892</v>
          </cell>
          <cell r="CQ241">
            <v>0.66003041265720019</v>
          </cell>
        </row>
        <row r="242">
          <cell r="CO242">
            <v>0.76940349879068726</v>
          </cell>
          <cell r="CQ242">
            <v>0.79790869913611862</v>
          </cell>
        </row>
        <row r="243">
          <cell r="CO243">
            <v>0.58732035164990581</v>
          </cell>
          <cell r="CQ243">
            <v>0.63290627162621216</v>
          </cell>
        </row>
        <row r="244">
          <cell r="CO244">
            <v>0.62174466556523866</v>
          </cell>
          <cell r="CQ244">
            <v>0.65421680875253529</v>
          </cell>
        </row>
        <row r="245">
          <cell r="CO245">
            <v>0.58093047599823178</v>
          </cell>
          <cell r="CQ245">
            <v>0.60851499766201778</v>
          </cell>
        </row>
        <row r="246">
          <cell r="CO246">
            <v>0.60330762269881688</v>
          </cell>
          <cell r="CQ246">
            <v>0.64565136056798622</v>
          </cell>
        </row>
        <row r="247">
          <cell r="CO247">
            <v>0.56214378141155374</v>
          </cell>
          <cell r="CQ247">
            <v>0.59177135976628359</v>
          </cell>
        </row>
        <row r="248">
          <cell r="CO248">
            <v>0.59017076794556378</v>
          </cell>
          <cell r="CQ248">
            <v>0.61625234120802397</v>
          </cell>
        </row>
        <row r="249">
          <cell r="CO249">
            <v>0.59935512184314277</v>
          </cell>
          <cell r="CQ249">
            <v>0.6535250137446339</v>
          </cell>
        </row>
        <row r="250">
          <cell r="CO250">
            <v>0.62036656376712085</v>
          </cell>
          <cell r="CQ250">
            <v>0.65209843565776715</v>
          </cell>
        </row>
        <row r="251">
          <cell r="CO251">
            <v>0.59179511494945902</v>
          </cell>
          <cell r="CQ251">
            <v>0.61364897617982184</v>
          </cell>
        </row>
        <row r="252">
          <cell r="CO252">
            <v>0.66678517512431168</v>
          </cell>
          <cell r="CQ252">
            <v>0.69477812968192432</v>
          </cell>
        </row>
        <row r="253">
          <cell r="CO253">
            <v>0.62183072231503433</v>
          </cell>
          <cell r="CQ253">
            <v>0.65804171150846824</v>
          </cell>
        </row>
        <row r="254">
          <cell r="CO254">
            <v>0.63568017318648506</v>
          </cell>
          <cell r="CQ254">
            <v>0.67463140871490501</v>
          </cell>
        </row>
        <row r="255">
          <cell r="CO255">
            <v>0.62262311431507422</v>
          </cell>
          <cell r="CQ255">
            <v>0.67786418564802053</v>
          </cell>
        </row>
        <row r="256">
          <cell r="CO256">
            <v>0.6289311369099515</v>
          </cell>
          <cell r="CQ256">
            <v>0.66145554633076697</v>
          </cell>
        </row>
        <row r="257">
          <cell r="CO257">
            <v>0.67891593108466608</v>
          </cell>
          <cell r="CQ257">
            <v>0.70321367902895426</v>
          </cell>
        </row>
        <row r="258">
          <cell r="CO258">
            <v>0.59709018079238885</v>
          </cell>
          <cell r="CQ258">
            <v>0.62330089532909605</v>
          </cell>
        </row>
        <row r="259">
          <cell r="CO259">
            <v>0.60637896712306238</v>
          </cell>
          <cell r="CQ259">
            <v>0.62790925708638745</v>
          </cell>
        </row>
        <row r="260">
          <cell r="CO260">
            <v>0.75375896103654583</v>
          </cell>
          <cell r="CQ260">
            <v>0.77936810888611829</v>
          </cell>
        </row>
        <row r="261">
          <cell r="CO261">
            <v>0.60979115734519773</v>
          </cell>
          <cell r="CQ261">
            <v>0.64252890259439976</v>
          </cell>
        </row>
        <row r="262">
          <cell r="CO262">
            <v>0.54574535433047755</v>
          </cell>
          <cell r="CQ262">
            <v>0.58171539823521601</v>
          </cell>
        </row>
        <row r="263">
          <cell r="CO263">
            <v>0.59323550902754596</v>
          </cell>
          <cell r="CQ263">
            <v>0.61433034051570024</v>
          </cell>
        </row>
        <row r="264">
          <cell r="CO264">
            <v>0.59444697769292565</v>
          </cell>
          <cell r="CQ264">
            <v>0.6295703086580664</v>
          </cell>
        </row>
        <row r="265">
          <cell r="CO265">
            <v>0.6075691305823292</v>
          </cell>
          <cell r="CQ265">
            <v>0.6304124471521575</v>
          </cell>
        </row>
        <row r="266">
          <cell r="CO266">
            <v>0.69363370503315436</v>
          </cell>
          <cell r="CQ266">
            <v>0.71814158705911002</v>
          </cell>
        </row>
        <row r="267">
          <cell r="CO267">
            <v>0.63629834881372838</v>
          </cell>
          <cell r="CQ267">
            <v>0.66475083742083918</v>
          </cell>
        </row>
        <row r="268">
          <cell r="CO268">
            <v>0.83099003280124906</v>
          </cell>
          <cell r="CQ268">
            <v>0.84285136248826331</v>
          </cell>
        </row>
        <row r="269">
          <cell r="CO269">
            <v>0.6129911235370582</v>
          </cell>
          <cell r="CQ269">
            <v>0.64448766483288566</v>
          </cell>
        </row>
        <row r="270">
          <cell r="CO270">
            <v>0.63606149695584124</v>
          </cell>
          <cell r="CQ270">
            <v>0.65645125341026522</v>
          </cell>
        </row>
        <row r="271">
          <cell r="CO271">
            <v>0.62584595329894999</v>
          </cell>
          <cell r="CQ271">
            <v>0.65880818251583517</v>
          </cell>
        </row>
        <row r="272">
          <cell r="CO272">
            <v>0.7476190248822715</v>
          </cell>
          <cell r="CQ272">
            <v>0.76919879846629857</v>
          </cell>
        </row>
        <row r="273">
          <cell r="CO273">
            <v>0.52083799807455544</v>
          </cell>
          <cell r="CQ273">
            <v>0.66809732001526401</v>
          </cell>
        </row>
        <row r="274">
          <cell r="CO274">
            <v>0.63989990552316889</v>
          </cell>
          <cell r="CQ274">
            <v>0.65467462355059169</v>
          </cell>
        </row>
        <row r="275">
          <cell r="CO275">
            <v>0.62064588567744994</v>
          </cell>
          <cell r="CQ275">
            <v>0.6614122176399454</v>
          </cell>
        </row>
        <row r="276">
          <cell r="CO276">
            <v>0.56400447920135066</v>
          </cell>
          <cell r="CQ276">
            <v>0.60864755166244044</v>
          </cell>
        </row>
        <row r="277">
          <cell r="CO277">
            <v>0.66255171670266744</v>
          </cell>
          <cell r="CQ277">
            <v>0.6851449651874596</v>
          </cell>
        </row>
        <row r="278">
          <cell r="CO278">
            <v>0.60393581101570237</v>
          </cell>
          <cell r="CQ278">
            <v>0.6520667527177807</v>
          </cell>
        </row>
        <row r="279">
          <cell r="CO279">
            <v>0.50054338080313043</v>
          </cell>
          <cell r="CQ279">
            <v>0.6639252083195889</v>
          </cell>
        </row>
        <row r="280">
          <cell r="CO280">
            <v>0.62524506543061498</v>
          </cell>
          <cell r="CQ280">
            <v>0.65782492973755646</v>
          </cell>
        </row>
        <row r="281">
          <cell r="CO281">
            <v>0.57449500336427484</v>
          </cell>
          <cell r="CQ281">
            <v>0.63255393374400792</v>
          </cell>
        </row>
        <row r="282">
          <cell r="CO282">
            <v>0.60332423598543528</v>
          </cell>
          <cell r="CQ282">
            <v>0.65694895152327926</v>
          </cell>
        </row>
        <row r="283">
          <cell r="CO283">
            <v>0.80489709087385919</v>
          </cell>
          <cell r="CQ283">
            <v>0.82283779808111468</v>
          </cell>
        </row>
        <row r="284">
          <cell r="CO284">
            <v>0.73151692010501301</v>
          </cell>
          <cell r="CQ284">
            <v>0.75937096260513881</v>
          </cell>
        </row>
        <row r="285">
          <cell r="CO285">
            <v>0.59707741067991149</v>
          </cell>
          <cell r="CQ285">
            <v>0.62547775292038665</v>
          </cell>
        </row>
        <row r="286">
          <cell r="CO286">
            <v>0.50271004602203861</v>
          </cell>
          <cell r="CQ286">
            <v>0.52121853413735897</v>
          </cell>
        </row>
        <row r="287">
          <cell r="CO287">
            <v>0.62995567531247088</v>
          </cell>
          <cell r="CQ287">
            <v>0.64533093697351096</v>
          </cell>
        </row>
        <row r="288">
          <cell r="CO288">
            <v>0.64498714780318467</v>
          </cell>
          <cell r="CQ288">
            <v>0.66710299685367225</v>
          </cell>
        </row>
        <row r="289">
          <cell r="CO289">
            <v>0.67277175962474323</v>
          </cell>
          <cell r="CQ289">
            <v>0.70251812188881491</v>
          </cell>
        </row>
        <row r="290">
          <cell r="CO290">
            <v>0.6569768512171732</v>
          </cell>
          <cell r="CQ290">
            <v>0.68699878242573198</v>
          </cell>
        </row>
        <row r="291">
          <cell r="CO291">
            <v>0</v>
          </cell>
          <cell r="CQ291">
            <v>0</v>
          </cell>
        </row>
        <row r="292">
          <cell r="CO292">
            <v>0.60843040863699682</v>
          </cell>
          <cell r="CQ292">
            <v>0.63925505829109075</v>
          </cell>
        </row>
        <row r="293">
          <cell r="CO293">
            <v>0.61750653396810429</v>
          </cell>
          <cell r="CQ293">
            <v>0.65309605546649996</v>
          </cell>
        </row>
        <row r="294">
          <cell r="CO294">
            <v>0.58266454576802007</v>
          </cell>
          <cell r="CQ294">
            <v>0.60554631337309806</v>
          </cell>
        </row>
        <row r="295">
          <cell r="CO295">
            <v>0.6164626211216282</v>
          </cell>
          <cell r="CQ295">
            <v>0.65393004035925495</v>
          </cell>
        </row>
        <row r="296">
          <cell r="CO296">
            <v>0.62653969292946288</v>
          </cell>
          <cell r="CQ296">
            <v>0.66911969222757783</v>
          </cell>
        </row>
        <row r="297">
          <cell r="CO297">
            <v>0.69973300593964571</v>
          </cell>
          <cell r="CQ297">
            <v>0.72628587846919301</v>
          </cell>
        </row>
        <row r="298">
          <cell r="CO298">
            <v>0.53684929834676343</v>
          </cell>
          <cell r="CQ298">
            <v>0.57353586367187237</v>
          </cell>
        </row>
        <row r="299">
          <cell r="CO299">
            <v>0.73922117816627075</v>
          </cell>
          <cell r="CQ299">
            <v>0.75730232540356601</v>
          </cell>
        </row>
        <row r="300">
          <cell r="CO300">
            <v>0.61039007060050332</v>
          </cell>
          <cell r="CQ300">
            <v>0.64927628732175635</v>
          </cell>
        </row>
        <row r="301">
          <cell r="CO301">
            <v>0.52951599854006315</v>
          </cell>
          <cell r="CQ301">
            <v>0.66683576662872301</v>
          </cell>
        </row>
        <row r="302">
          <cell r="CO302">
            <v>0.64930311059887047</v>
          </cell>
          <cell r="CQ302">
            <v>0.66439060060336008</v>
          </cell>
        </row>
        <row r="303">
          <cell r="CO303">
            <v>0.53828307462750757</v>
          </cell>
          <cell r="CQ303">
            <v>0.53828307462750757</v>
          </cell>
        </row>
        <row r="304">
          <cell r="CO304">
            <v>0.5441598446736603</v>
          </cell>
          <cell r="CQ304">
            <v>0.5441598446736603</v>
          </cell>
        </row>
        <row r="305">
          <cell r="CO305">
            <v>0.54462002523535324</v>
          </cell>
          <cell r="CQ305">
            <v>0.54462002523535324</v>
          </cell>
        </row>
        <row r="306">
          <cell r="CO306">
            <v>0</v>
          </cell>
          <cell r="CQ306">
            <v>0</v>
          </cell>
        </row>
        <row r="307">
          <cell r="CO307">
            <v>0</v>
          </cell>
          <cell r="CQ307">
            <v>0</v>
          </cell>
        </row>
        <row r="308">
          <cell r="CO308">
            <v>0</v>
          </cell>
          <cell r="CQ308">
            <v>0</v>
          </cell>
        </row>
        <row r="309">
          <cell r="CO309">
            <v>0</v>
          </cell>
          <cell r="CQ309">
            <v>0</v>
          </cell>
        </row>
        <row r="310">
          <cell r="CO310">
            <v>0</v>
          </cell>
          <cell r="CQ310">
            <v>0</v>
          </cell>
        </row>
        <row r="311">
          <cell r="CO311">
            <v>0</v>
          </cell>
          <cell r="CQ311">
            <v>0</v>
          </cell>
        </row>
        <row r="312">
          <cell r="CO312">
            <v>0.60683641467970695</v>
          </cell>
          <cell r="CQ312">
            <v>0.60683641467970695</v>
          </cell>
        </row>
        <row r="313">
          <cell r="CO313">
            <v>0</v>
          </cell>
          <cell r="CQ313">
            <v>0</v>
          </cell>
        </row>
        <row r="314">
          <cell r="CO314">
            <v>0</v>
          </cell>
          <cell r="CQ314">
            <v>0</v>
          </cell>
        </row>
        <row r="315">
          <cell r="CO315">
            <v>0.5188955942273209</v>
          </cell>
          <cell r="CQ315">
            <v>0.5188955942273209</v>
          </cell>
        </row>
        <row r="316">
          <cell r="CO316">
            <v>0.54608299806797134</v>
          </cell>
          <cell r="CQ316">
            <v>0.54608299806797134</v>
          </cell>
        </row>
        <row r="317">
          <cell r="CO317">
            <v>0</v>
          </cell>
          <cell r="CQ317">
            <v>0</v>
          </cell>
        </row>
        <row r="318">
          <cell r="CO318">
            <v>0</v>
          </cell>
          <cell r="CQ318">
            <v>0</v>
          </cell>
        </row>
        <row r="319">
          <cell r="CO319">
            <v>0.69063650882755911</v>
          </cell>
          <cell r="CQ319">
            <v>0.69063650882755911</v>
          </cell>
        </row>
        <row r="320">
          <cell r="CO320">
            <v>0</v>
          </cell>
          <cell r="CQ320">
            <v>0</v>
          </cell>
        </row>
        <row r="321">
          <cell r="CO321">
            <v>0</v>
          </cell>
          <cell r="CQ321">
            <v>0</v>
          </cell>
        </row>
        <row r="322">
          <cell r="CO322">
            <v>0.52947767305818561</v>
          </cell>
          <cell r="CQ322">
            <v>0.52947767305818561</v>
          </cell>
        </row>
        <row r="323">
          <cell r="CO323">
            <v>0</v>
          </cell>
          <cell r="CQ323">
            <v>0</v>
          </cell>
        </row>
        <row r="324">
          <cell r="CO324">
            <v>0.53963525094308407</v>
          </cell>
          <cell r="CQ324">
            <v>0.53963525094308407</v>
          </cell>
        </row>
        <row r="325">
          <cell r="CO325">
            <v>0</v>
          </cell>
          <cell r="CQ325">
            <v>0</v>
          </cell>
        </row>
        <row r="326">
          <cell r="CO326">
            <v>0</v>
          </cell>
          <cell r="CQ326">
            <v>0</v>
          </cell>
        </row>
        <row r="327">
          <cell r="CO327">
            <v>0.66515210799179114</v>
          </cell>
          <cell r="CQ327">
            <v>0.70065339402399518</v>
          </cell>
        </row>
        <row r="328">
          <cell r="CO328">
            <v>0.76132584170706774</v>
          </cell>
          <cell r="CQ328">
            <v>0.79939644530327891</v>
          </cell>
        </row>
        <row r="329">
          <cell r="CO329">
            <v>0.66789305827705692</v>
          </cell>
          <cell r="CQ329">
            <v>0.70556214943604467</v>
          </cell>
        </row>
        <row r="330">
          <cell r="CO330">
            <v>0.80518722108543128</v>
          </cell>
          <cell r="CQ330">
            <v>0.82980983366765237</v>
          </cell>
        </row>
        <row r="331">
          <cell r="CO331">
            <v>0.94659568238651837</v>
          </cell>
          <cell r="CQ331">
            <v>0.91185719546273414</v>
          </cell>
        </row>
        <row r="332">
          <cell r="CO332">
            <v>0.59714533963477145</v>
          </cell>
          <cell r="CQ332">
            <v>0.62956746328998581</v>
          </cell>
        </row>
        <row r="333">
          <cell r="CO333">
            <v>0.63482520668784481</v>
          </cell>
          <cell r="CQ333">
            <v>0.66380192723810816</v>
          </cell>
        </row>
        <row r="334">
          <cell r="CO334">
            <v>0.57705643979326993</v>
          </cell>
          <cell r="CQ334">
            <v>0.65390511280396757</v>
          </cell>
        </row>
        <row r="335">
          <cell r="CO335">
            <v>0.65590721458316692</v>
          </cell>
          <cell r="CQ335">
            <v>0.67960333202809398</v>
          </cell>
        </row>
        <row r="336">
          <cell r="CO336">
            <v>0.62796921615900969</v>
          </cell>
          <cell r="CQ336">
            <v>0.66900946774717174</v>
          </cell>
        </row>
        <row r="337">
          <cell r="CO337">
            <v>0.60500605438559074</v>
          </cell>
          <cell r="CQ337">
            <v>0.65372160402658708</v>
          </cell>
        </row>
        <row r="338">
          <cell r="CO338">
            <v>0.6996141533662259</v>
          </cell>
          <cell r="CQ338">
            <v>0.74844599549040425</v>
          </cell>
        </row>
        <row r="339">
          <cell r="CO339">
            <v>0.57609797404041319</v>
          </cell>
          <cell r="CQ339">
            <v>0.61388413833136923</v>
          </cell>
        </row>
        <row r="340">
          <cell r="CO340">
            <v>0.56557784405982259</v>
          </cell>
          <cell r="CQ340">
            <v>0.66811045520830248</v>
          </cell>
        </row>
        <row r="341">
          <cell r="CO341">
            <v>0.56053681202470718</v>
          </cell>
          <cell r="CQ341">
            <v>0.66844282967495872</v>
          </cell>
        </row>
        <row r="342">
          <cell r="CO342">
            <v>0.6632545208808619</v>
          </cell>
          <cell r="CQ342">
            <v>0.69048459250188232</v>
          </cell>
        </row>
        <row r="343">
          <cell r="CO343">
            <v>0.71538742985565207</v>
          </cell>
          <cell r="CQ343">
            <v>0.74638473121505733</v>
          </cell>
        </row>
        <row r="344">
          <cell r="CO344">
            <v>0.86286498638733555</v>
          </cell>
          <cell r="CQ344">
            <v>0.88658740269808201</v>
          </cell>
        </row>
        <row r="345">
          <cell r="CO345">
            <v>0.57410648945454068</v>
          </cell>
          <cell r="CQ345">
            <v>0.60478677105469525</v>
          </cell>
        </row>
        <row r="346">
          <cell r="CO346">
            <v>0.52133917111888906</v>
          </cell>
          <cell r="CQ346">
            <v>0.6555080477155969</v>
          </cell>
        </row>
        <row r="347">
          <cell r="CO347">
            <v>0.71188146777444528</v>
          </cell>
          <cell r="CQ347">
            <v>0.73714466541768819</v>
          </cell>
        </row>
        <row r="348">
          <cell r="CO348">
            <v>0.65424393154023075</v>
          </cell>
          <cell r="CQ348">
            <v>0.68252059580138202</v>
          </cell>
        </row>
        <row r="349">
          <cell r="CO349">
            <v>0.54089137562359169</v>
          </cell>
          <cell r="CQ349">
            <v>0.68720070447115733</v>
          </cell>
        </row>
        <row r="350">
          <cell r="CO350">
            <v>0.65974188545395251</v>
          </cell>
          <cell r="CQ350">
            <v>0.68548945889435808</v>
          </cell>
        </row>
        <row r="351">
          <cell r="CO351">
            <v>0.65473632527843839</v>
          </cell>
          <cell r="CQ351">
            <v>0.6818098845759456</v>
          </cell>
        </row>
        <row r="352">
          <cell r="CO352">
            <v>0.66268663447234588</v>
          </cell>
          <cell r="CQ352">
            <v>0.6800929528903239</v>
          </cell>
        </row>
        <row r="353">
          <cell r="CO353">
            <v>0.5608986717935468</v>
          </cell>
          <cell r="CQ353">
            <v>0.68974304313710633</v>
          </cell>
        </row>
        <row r="354">
          <cell r="CO354">
            <v>0.594933876281312</v>
          </cell>
          <cell r="CQ354">
            <v>0.63481438942883472</v>
          </cell>
        </row>
        <row r="355">
          <cell r="CO355">
            <v>0.49358959960130505</v>
          </cell>
          <cell r="CQ355">
            <v>0.75286059972927066</v>
          </cell>
        </row>
        <row r="356">
          <cell r="CO356">
            <v>0.58137726536174505</v>
          </cell>
          <cell r="CQ356">
            <v>0.62970470202776008</v>
          </cell>
        </row>
        <row r="357">
          <cell r="CO357">
            <v>0.58166762562619745</v>
          </cell>
          <cell r="CQ357">
            <v>0.61389693400307821</v>
          </cell>
        </row>
        <row r="358">
          <cell r="CO358">
            <v>0.60190830954294006</v>
          </cell>
          <cell r="CQ358">
            <v>0.63550457544361716</v>
          </cell>
        </row>
        <row r="359">
          <cell r="CO359">
            <v>0.69893439686467895</v>
          </cell>
          <cell r="CQ359">
            <v>0.73983177506705167</v>
          </cell>
        </row>
        <row r="360">
          <cell r="CO360">
            <v>0.53308442039326931</v>
          </cell>
          <cell r="CQ360">
            <v>0.66946814316084724</v>
          </cell>
        </row>
        <row r="361">
          <cell r="CO361">
            <v>0.63284000599436085</v>
          </cell>
          <cell r="CQ361">
            <v>0.67306669980036338</v>
          </cell>
        </row>
        <row r="362">
          <cell r="CO362">
            <v>0.62694982873029237</v>
          </cell>
          <cell r="CQ362">
            <v>0.64862496662172375</v>
          </cell>
        </row>
        <row r="363">
          <cell r="CO363">
            <v>0.56623972035301984</v>
          </cell>
          <cell r="CQ363">
            <v>0.59134961068142111</v>
          </cell>
        </row>
        <row r="364">
          <cell r="CO364">
            <v>0.78363401234596342</v>
          </cell>
          <cell r="CQ364">
            <v>0.82517742071360456</v>
          </cell>
        </row>
        <row r="365">
          <cell r="CO365">
            <v>0.20922478142632239</v>
          </cell>
          <cell r="CQ365">
            <v>0.53209689311961206</v>
          </cell>
        </row>
        <row r="366">
          <cell r="CO366">
            <v>0.59566948471743042</v>
          </cell>
          <cell r="CQ366">
            <v>0.63606057713500053</v>
          </cell>
        </row>
        <row r="367">
          <cell r="CO367">
            <v>0.58699241592870166</v>
          </cell>
          <cell r="CQ367">
            <v>0.62599357755811047</v>
          </cell>
        </row>
        <row r="368">
          <cell r="CO368">
            <v>0.61060121015105084</v>
          </cell>
          <cell r="CQ368">
            <v>0.65499086525549366</v>
          </cell>
        </row>
        <row r="369">
          <cell r="CO369">
            <v>0.62691212558302511</v>
          </cell>
          <cell r="CQ369">
            <v>0.6599583649960028</v>
          </cell>
        </row>
        <row r="370">
          <cell r="CO370">
            <v>0.76044572996121806</v>
          </cell>
          <cell r="CQ370">
            <v>0.79233951332895403</v>
          </cell>
        </row>
        <row r="371">
          <cell r="CO371">
            <v>0.68693728234589269</v>
          </cell>
          <cell r="CQ371">
            <v>0.7152338942531431</v>
          </cell>
        </row>
        <row r="372">
          <cell r="CO372">
            <v>0.5916361890006463</v>
          </cell>
          <cell r="CQ372">
            <v>0.64627005972508189</v>
          </cell>
        </row>
        <row r="373">
          <cell r="CO373">
            <v>0.56037226878759694</v>
          </cell>
          <cell r="CQ373">
            <v>0.61207959031873482</v>
          </cell>
        </row>
        <row r="374">
          <cell r="CO374">
            <v>0.58566086101258863</v>
          </cell>
          <cell r="CQ374">
            <v>0.68233719402481774</v>
          </cell>
        </row>
        <row r="375">
          <cell r="CO375">
            <v>0</v>
          </cell>
          <cell r="CQ375">
            <v>0</v>
          </cell>
        </row>
        <row r="376">
          <cell r="CO376">
            <v>0.69029461800712266</v>
          </cell>
          <cell r="CQ376">
            <v>0.71214103980199894</v>
          </cell>
        </row>
        <row r="377">
          <cell r="CO377">
            <v>0.62579122995728109</v>
          </cell>
          <cell r="CQ377">
            <v>0.6545354562124438</v>
          </cell>
        </row>
        <row r="378">
          <cell r="CO378">
            <v>0.65885319677591347</v>
          </cell>
          <cell r="CQ378">
            <v>0.68105571194320447</v>
          </cell>
        </row>
        <row r="379">
          <cell r="CO379">
            <v>0.69833007677428804</v>
          </cell>
          <cell r="CQ379">
            <v>0.72271751276493856</v>
          </cell>
        </row>
        <row r="380">
          <cell r="CO380">
            <v>0.64583798150437033</v>
          </cell>
          <cell r="CQ380">
            <v>0.67601318922754727</v>
          </cell>
        </row>
        <row r="381">
          <cell r="CO381">
            <v>0.56227972229337797</v>
          </cell>
          <cell r="CQ381">
            <v>0.59122934742324096</v>
          </cell>
        </row>
        <row r="382">
          <cell r="CO382">
            <v>0.59454770340008478</v>
          </cell>
          <cell r="CQ382">
            <v>0.64807835150876136</v>
          </cell>
        </row>
        <row r="383">
          <cell r="CO383">
            <v>0.76129359370664829</v>
          </cell>
          <cell r="CQ383">
            <v>0.80081868927617028</v>
          </cell>
        </row>
        <row r="384">
          <cell r="CO384">
            <v>0.96327583116487148</v>
          </cell>
          <cell r="CQ384">
            <v>0.89769575285567371</v>
          </cell>
        </row>
        <row r="385">
          <cell r="CO385">
            <v>0.5613808264028024</v>
          </cell>
          <cell r="CQ385">
            <v>0.60992351708947046</v>
          </cell>
        </row>
        <row r="386">
          <cell r="CO386">
            <v>0.70232107369073937</v>
          </cell>
          <cell r="CQ386">
            <v>0.72134689556063281</v>
          </cell>
        </row>
        <row r="387">
          <cell r="CO387">
            <v>0.59536803163275809</v>
          </cell>
          <cell r="CQ387">
            <v>0.62772792727106075</v>
          </cell>
        </row>
        <row r="388">
          <cell r="CO388">
            <v>0.71334235032844107</v>
          </cell>
          <cell r="CQ388">
            <v>0.746725334311103</v>
          </cell>
        </row>
        <row r="389">
          <cell r="CO389">
            <v>0.64466668956020223</v>
          </cell>
          <cell r="CQ389">
            <v>0.67848485530488989</v>
          </cell>
        </row>
        <row r="390">
          <cell r="CO390">
            <v>0.64809523907025524</v>
          </cell>
          <cell r="CQ390">
            <v>0.69403685952628957</v>
          </cell>
        </row>
        <row r="391">
          <cell r="CO391">
            <v>0.62269242667586677</v>
          </cell>
          <cell r="CQ391">
            <v>0.66211825471208419</v>
          </cell>
        </row>
        <row r="392">
          <cell r="CO392">
            <v>0.56718373229311259</v>
          </cell>
          <cell r="CQ392">
            <v>0.59956127491787259</v>
          </cell>
        </row>
        <row r="393">
          <cell r="CO393">
            <v>0.59796096748523331</v>
          </cell>
          <cell r="CQ393">
            <v>0.64728389271426612</v>
          </cell>
        </row>
        <row r="394">
          <cell r="CO394">
            <v>0.70236963393931218</v>
          </cell>
          <cell r="CQ394">
            <v>0.7274708550879444</v>
          </cell>
        </row>
        <row r="395">
          <cell r="CO395">
            <v>0.60382833748517462</v>
          </cell>
          <cell r="CQ395">
            <v>0.68868665165606013</v>
          </cell>
        </row>
        <row r="396">
          <cell r="CO396">
            <v>0.53400294238348955</v>
          </cell>
          <cell r="CQ396">
            <v>0.59199354122976344</v>
          </cell>
        </row>
        <row r="397">
          <cell r="CO397">
            <v>0.64024782826333804</v>
          </cell>
          <cell r="CQ397">
            <v>0.66063446214173793</v>
          </cell>
        </row>
        <row r="398">
          <cell r="CO398">
            <v>0.16764065952230001</v>
          </cell>
          <cell r="CQ398">
            <v>0.68250438331630636</v>
          </cell>
        </row>
        <row r="399">
          <cell r="CO399">
            <v>0.59505185854072473</v>
          </cell>
          <cell r="CQ399">
            <v>0.63068479497101571</v>
          </cell>
        </row>
        <row r="400">
          <cell r="CO400">
            <v>0</v>
          </cell>
          <cell r="CQ400">
            <v>0</v>
          </cell>
        </row>
        <row r="401">
          <cell r="CO401">
            <v>0.60119173588590213</v>
          </cell>
          <cell r="CQ401">
            <v>0.60203739922645405</v>
          </cell>
        </row>
        <row r="402">
          <cell r="CO402">
            <v>0.6339716521085641</v>
          </cell>
          <cell r="CQ402">
            <v>0.63397213628890758</v>
          </cell>
        </row>
        <row r="403">
          <cell r="CO403">
            <v>0.55208365593363273</v>
          </cell>
          <cell r="CQ403">
            <v>0.55233791315928715</v>
          </cell>
        </row>
        <row r="404">
          <cell r="CO404">
            <v>0.60504822431982486</v>
          </cell>
          <cell r="CQ404">
            <v>0.60504822431982486</v>
          </cell>
        </row>
        <row r="405">
          <cell r="CO405">
            <v>0.67112952864740083</v>
          </cell>
          <cell r="CQ405">
            <v>0.67111672961261082</v>
          </cell>
        </row>
        <row r="406">
          <cell r="CO406">
            <v>0.61329819675171604</v>
          </cell>
          <cell r="CQ406">
            <v>0.61487984914250293</v>
          </cell>
        </row>
        <row r="407">
          <cell r="CO407">
            <v>0.53447324684869801</v>
          </cell>
          <cell r="CQ407">
            <v>0.53546886474167454</v>
          </cell>
        </row>
        <row r="408">
          <cell r="CO408">
            <v>0.5217524773838671</v>
          </cell>
          <cell r="CQ408">
            <v>0.52256435992762074</v>
          </cell>
        </row>
        <row r="409">
          <cell r="CO409">
            <v>0.64776617370253931</v>
          </cell>
          <cell r="CQ409">
            <v>0.6490878821697329</v>
          </cell>
        </row>
        <row r="410">
          <cell r="CO410">
            <v>0.59772828008157142</v>
          </cell>
          <cell r="CQ410">
            <v>0.59770506211108787</v>
          </cell>
        </row>
        <row r="411">
          <cell r="CO411">
            <v>0.65299649171805663</v>
          </cell>
          <cell r="CQ411">
            <v>0.65379274165376389</v>
          </cell>
        </row>
        <row r="412">
          <cell r="CO412">
            <v>0.62914004014052538</v>
          </cell>
          <cell r="CQ412">
            <v>0.62986718097986316</v>
          </cell>
        </row>
        <row r="413">
          <cell r="CO413">
            <v>0.70083868539636318</v>
          </cell>
          <cell r="CQ413">
            <v>0.70172396718786978</v>
          </cell>
        </row>
        <row r="414">
          <cell r="CO414">
            <v>0.76686200821542772</v>
          </cell>
          <cell r="CQ414">
            <v>0.7668610161817051</v>
          </cell>
        </row>
        <row r="415">
          <cell r="CO415">
            <v>0.44901663852458851</v>
          </cell>
          <cell r="CQ415">
            <v>0.44901663852458834</v>
          </cell>
        </row>
        <row r="416">
          <cell r="CO416">
            <v>0.63244764642708329</v>
          </cell>
          <cell r="CQ416">
            <v>0.633362166241205</v>
          </cell>
        </row>
        <row r="417">
          <cell r="CO417">
            <v>0</v>
          </cell>
          <cell r="CQ417">
            <v>0</v>
          </cell>
        </row>
        <row r="418">
          <cell r="CO418">
            <v>0.63537357552930795</v>
          </cell>
          <cell r="CQ418">
            <v>0.63536682561244762</v>
          </cell>
        </row>
        <row r="419">
          <cell r="CO419">
            <v>0</v>
          </cell>
          <cell r="CQ419">
            <v>0</v>
          </cell>
        </row>
        <row r="420">
          <cell r="CO420">
            <v>0.55596328032428466</v>
          </cell>
          <cell r="CQ420">
            <v>0.55669004394667432</v>
          </cell>
        </row>
        <row r="421">
          <cell r="CO421">
            <v>0.67396678282990763</v>
          </cell>
          <cell r="CQ421">
            <v>0.67467022406885013</v>
          </cell>
        </row>
        <row r="422">
          <cell r="CO422">
            <v>0.6131507519324344</v>
          </cell>
          <cell r="CQ422">
            <v>0.61370507980626599</v>
          </cell>
        </row>
        <row r="423">
          <cell r="CO423">
            <v>0.67269480302099471</v>
          </cell>
          <cell r="CQ423">
            <v>0.67374779086404379</v>
          </cell>
        </row>
        <row r="424">
          <cell r="CO424">
            <v>0</v>
          </cell>
          <cell r="CQ424">
            <v>0</v>
          </cell>
        </row>
        <row r="425">
          <cell r="CO425">
            <v>0.56230593665963269</v>
          </cell>
          <cell r="CQ425">
            <v>0.56230115433369465</v>
          </cell>
        </row>
        <row r="426">
          <cell r="CO426">
            <v>0.69141597377179331</v>
          </cell>
          <cell r="CQ426">
            <v>0.69153477851423462</v>
          </cell>
        </row>
        <row r="427">
          <cell r="CO427">
            <v>0.59543868279224943</v>
          </cell>
          <cell r="CQ427">
            <v>0.59542713752895904</v>
          </cell>
        </row>
        <row r="428">
          <cell r="CO428">
            <v>0.64128628535827614</v>
          </cell>
          <cell r="CQ428">
            <v>0.64128615679295753</v>
          </cell>
        </row>
        <row r="429">
          <cell r="CO429">
            <v>0.62387037521809008</v>
          </cell>
          <cell r="CQ429">
            <v>0.62519819790082098</v>
          </cell>
        </row>
        <row r="430">
          <cell r="CO430">
            <v>0.61625266837270332</v>
          </cell>
          <cell r="CQ430">
            <v>0.61720704051884923</v>
          </cell>
        </row>
        <row r="431">
          <cell r="CO431">
            <v>0.68716022177841207</v>
          </cell>
          <cell r="CQ431">
            <v>0.68714492724236675</v>
          </cell>
        </row>
        <row r="432">
          <cell r="CO432">
            <v>0.64747618158121445</v>
          </cell>
          <cell r="CQ432">
            <v>0.64800409874441511</v>
          </cell>
        </row>
        <row r="433">
          <cell r="CO433">
            <v>0.68441644209527741</v>
          </cell>
          <cell r="CQ433">
            <v>0.68574737513957373</v>
          </cell>
        </row>
        <row r="434">
          <cell r="CO434">
            <v>0.61032411389909247</v>
          </cell>
          <cell r="CQ434">
            <v>0.61032966032633895</v>
          </cell>
        </row>
        <row r="435">
          <cell r="CO435">
            <v>0.67725372763680847</v>
          </cell>
          <cell r="CQ435">
            <v>0.67723600141293305</v>
          </cell>
        </row>
        <row r="436">
          <cell r="CO436">
            <v>0.69528667750881268</v>
          </cell>
          <cell r="CQ436">
            <v>0.69528667750881268</v>
          </cell>
        </row>
        <row r="437">
          <cell r="CO437">
            <v>0.61266432514627855</v>
          </cell>
          <cell r="CQ437">
            <v>0.61367221867167587</v>
          </cell>
        </row>
        <row r="438">
          <cell r="CO438">
            <v>0.55823585972214362</v>
          </cell>
          <cell r="CQ438">
            <v>0.55926366941567041</v>
          </cell>
        </row>
        <row r="439">
          <cell r="CO439">
            <v>0.57837210847774878</v>
          </cell>
          <cell r="CQ439">
            <v>0.57839291365195944</v>
          </cell>
        </row>
        <row r="440">
          <cell r="CO440">
            <v>0.67166002493477051</v>
          </cell>
          <cell r="CQ440">
            <v>0.67162729807641774</v>
          </cell>
        </row>
        <row r="441">
          <cell r="CO441">
            <v>0.56233454136119265</v>
          </cell>
          <cell r="CQ441">
            <v>0.56356674452155353</v>
          </cell>
        </row>
        <row r="442">
          <cell r="CO442">
            <v>0.65401045775162092</v>
          </cell>
          <cell r="CQ442">
            <v>0.65581229057248458</v>
          </cell>
        </row>
        <row r="443">
          <cell r="CO443">
            <v>0</v>
          </cell>
          <cell r="CQ443">
            <v>0</v>
          </cell>
        </row>
        <row r="444">
          <cell r="CO444">
            <v>0.53652707042502712</v>
          </cell>
          <cell r="CQ444">
            <v>0.53653255211802353</v>
          </cell>
        </row>
        <row r="445">
          <cell r="CO445">
            <v>0.60506196489204456</v>
          </cell>
          <cell r="CQ445">
            <v>0.60600273158508267</v>
          </cell>
        </row>
        <row r="446">
          <cell r="CO446">
            <v>0.65140198465644983</v>
          </cell>
          <cell r="CQ446">
            <v>0.65140321332816031</v>
          </cell>
        </row>
        <row r="447">
          <cell r="CO447">
            <v>0.67695020283004004</v>
          </cell>
          <cell r="CQ447">
            <v>0.67692454038792915</v>
          </cell>
        </row>
        <row r="448">
          <cell r="CO448">
            <v>0.66789953231206889</v>
          </cell>
          <cell r="CQ448">
            <v>0.66790114435612835</v>
          </cell>
        </row>
        <row r="449">
          <cell r="CO449">
            <v>0.60778871459089223</v>
          </cell>
          <cell r="CQ449">
            <v>0.60863367599743379</v>
          </cell>
        </row>
        <row r="450">
          <cell r="CO450">
            <v>0.58140759286428512</v>
          </cell>
          <cell r="CQ450">
            <v>0.58140187091467221</v>
          </cell>
        </row>
        <row r="451">
          <cell r="CO451">
            <v>0.64465849156192723</v>
          </cell>
          <cell r="CQ451">
            <v>0.64562036391795719</v>
          </cell>
        </row>
        <row r="452">
          <cell r="CO452">
            <v>0.67975398568709078</v>
          </cell>
          <cell r="CQ452">
            <v>0.68078619321470168</v>
          </cell>
        </row>
        <row r="453">
          <cell r="CO453">
            <v>0.60825646955147306</v>
          </cell>
          <cell r="CQ453">
            <v>0.60824954065117109</v>
          </cell>
        </row>
        <row r="454">
          <cell r="CO454">
            <v>0.60229430244572502</v>
          </cell>
          <cell r="CQ454">
            <v>0.60229014224813893</v>
          </cell>
        </row>
        <row r="455">
          <cell r="CO455">
            <v>0.67028466393734876</v>
          </cell>
          <cell r="CQ455">
            <v>0.67289074681541161</v>
          </cell>
        </row>
        <row r="456">
          <cell r="CO456">
            <v>0.63099183499744738</v>
          </cell>
          <cell r="CQ456">
            <v>0.63203080239832776</v>
          </cell>
        </row>
        <row r="457">
          <cell r="CO457">
            <v>0.67424560775266351</v>
          </cell>
          <cell r="CQ457">
            <v>0.67424687141647299</v>
          </cell>
        </row>
        <row r="458">
          <cell r="CO458">
            <v>0.66436342081707356</v>
          </cell>
          <cell r="CQ458">
            <v>0.66435724015295272</v>
          </cell>
        </row>
        <row r="459">
          <cell r="CO459">
            <v>0.55071607195175232</v>
          </cell>
          <cell r="CQ459">
            <v>0.55073184166713929</v>
          </cell>
        </row>
        <row r="460">
          <cell r="CO460">
            <v>0.51581830331426382</v>
          </cell>
          <cell r="CQ460">
            <v>0.51603654785317621</v>
          </cell>
        </row>
        <row r="461">
          <cell r="CO461">
            <v>0.58506071012203975</v>
          </cell>
          <cell r="CQ461">
            <v>0.58571075413698948</v>
          </cell>
        </row>
        <row r="462">
          <cell r="CO462">
            <v>0.56737233950497201</v>
          </cell>
          <cell r="CQ462">
            <v>0.56850517427925873</v>
          </cell>
        </row>
        <row r="463">
          <cell r="CO463">
            <v>0.67353157160933896</v>
          </cell>
          <cell r="CQ463">
            <v>0.67335397056079671</v>
          </cell>
        </row>
        <row r="464">
          <cell r="CO464">
            <v>0.60247690087622374</v>
          </cell>
          <cell r="CQ464">
            <v>0.60246821389300986</v>
          </cell>
        </row>
        <row r="465">
          <cell r="CO465">
            <v>0.62402279222220214</v>
          </cell>
          <cell r="CQ465">
            <v>0.62459230486463335</v>
          </cell>
        </row>
        <row r="466">
          <cell r="CO466">
            <v>0.60702997829310157</v>
          </cell>
          <cell r="CQ466">
            <v>0.6080373384763782</v>
          </cell>
        </row>
        <row r="467">
          <cell r="CO467">
            <v>0.6693010620304759</v>
          </cell>
          <cell r="CQ467">
            <v>0.66927912712600102</v>
          </cell>
        </row>
        <row r="468">
          <cell r="CO468">
            <v>0.69392934600914435</v>
          </cell>
          <cell r="CQ468">
            <v>0.69387039550044516</v>
          </cell>
        </row>
        <row r="469">
          <cell r="CO469">
            <v>0.59259368867523277</v>
          </cell>
          <cell r="CQ469">
            <v>0.59259940054191418</v>
          </cell>
        </row>
        <row r="470">
          <cell r="CO470">
            <v>0.66160809664565312</v>
          </cell>
          <cell r="CQ470">
            <v>0.66242532521750508</v>
          </cell>
        </row>
        <row r="471">
          <cell r="CO471">
            <v>0.38064113278925044</v>
          </cell>
          <cell r="CQ471">
            <v>0.38064113278925044</v>
          </cell>
        </row>
        <row r="472">
          <cell r="CO472">
            <v>0.54990547043715909</v>
          </cell>
          <cell r="CQ472">
            <v>0.54990547043715909</v>
          </cell>
        </row>
        <row r="473">
          <cell r="CO473">
            <v>0</v>
          </cell>
          <cell r="CQ473">
            <v>0</v>
          </cell>
        </row>
        <row r="474">
          <cell r="CO474">
            <v>0.59252472165528702</v>
          </cell>
          <cell r="CQ474">
            <v>0.59252959332060207</v>
          </cell>
        </row>
        <row r="475">
          <cell r="CO475">
            <v>0.66333020654872554</v>
          </cell>
          <cell r="CQ475">
            <v>0.66384172081772863</v>
          </cell>
        </row>
        <row r="476">
          <cell r="CO476">
            <v>0.64089609993498653</v>
          </cell>
          <cell r="CQ476">
            <v>0.64178541366154696</v>
          </cell>
        </row>
        <row r="477">
          <cell r="CO477">
            <v>0.61350991921023601</v>
          </cell>
          <cell r="CQ477">
            <v>0.61436309870556849</v>
          </cell>
        </row>
        <row r="478">
          <cell r="CO478">
            <v>0.55572104710123216</v>
          </cell>
          <cell r="CQ478">
            <v>0.55568881287035776</v>
          </cell>
        </row>
        <row r="479">
          <cell r="CO479">
            <v>0.57846733273984108</v>
          </cell>
          <cell r="CQ479">
            <v>0.57845924877996635</v>
          </cell>
        </row>
        <row r="480">
          <cell r="CO480">
            <v>0.57714861576111731</v>
          </cell>
          <cell r="CQ480">
            <v>0.57793160338084948</v>
          </cell>
        </row>
        <row r="481">
          <cell r="CO481">
            <v>0.61640334165403732</v>
          </cell>
          <cell r="CQ481">
            <v>0.61638727471269272</v>
          </cell>
        </row>
        <row r="482">
          <cell r="CO482">
            <v>0.64991760735791315</v>
          </cell>
          <cell r="CQ482">
            <v>0.65175167096363629</v>
          </cell>
        </row>
        <row r="483">
          <cell r="CO483">
            <v>0.63099953406446774</v>
          </cell>
          <cell r="CQ483">
            <v>0.63115417846279498</v>
          </cell>
        </row>
        <row r="484">
          <cell r="CO484">
            <v>0.57837122899368631</v>
          </cell>
          <cell r="CQ484">
            <v>0.57890766858694942</v>
          </cell>
        </row>
        <row r="485">
          <cell r="CO485">
            <v>0.56743295512021319</v>
          </cell>
          <cell r="CQ485">
            <v>0.56757961640573296</v>
          </cell>
        </row>
        <row r="486">
          <cell r="CO486">
            <v>0.62433635413395883</v>
          </cell>
          <cell r="CQ486">
            <v>0.62507232444508076</v>
          </cell>
        </row>
        <row r="487">
          <cell r="CO487">
            <v>0</v>
          </cell>
          <cell r="CQ487">
            <v>0</v>
          </cell>
        </row>
        <row r="488">
          <cell r="CO488">
            <v>0.57407480564910307</v>
          </cell>
          <cell r="CQ488">
            <v>0.5744262568936972</v>
          </cell>
        </row>
        <row r="489">
          <cell r="CO489">
            <v>0.60920748763490973</v>
          </cell>
          <cell r="CQ489">
            <v>0.60920757940720871</v>
          </cell>
        </row>
        <row r="490">
          <cell r="CO490">
            <v>0</v>
          </cell>
          <cell r="CQ490">
            <v>0</v>
          </cell>
        </row>
        <row r="491">
          <cell r="CO491">
            <v>0.60872510273363378</v>
          </cell>
          <cell r="CQ491">
            <v>0.60872510273363378</v>
          </cell>
        </row>
        <row r="492">
          <cell r="CO492">
            <v>0.58508445792826269</v>
          </cell>
          <cell r="CQ492">
            <v>0.58507484643511742</v>
          </cell>
        </row>
        <row r="493">
          <cell r="CO493">
            <v>0.6123862724593776</v>
          </cell>
          <cell r="CQ493">
            <v>0.61307315546941643</v>
          </cell>
        </row>
        <row r="494">
          <cell r="CO494">
            <v>0.58791368454356463</v>
          </cell>
          <cell r="CQ494">
            <v>0.5876973629124479</v>
          </cell>
        </row>
        <row r="495">
          <cell r="CO495">
            <v>0.67143189554283045</v>
          </cell>
          <cell r="CQ495">
            <v>0.6727183751261423</v>
          </cell>
        </row>
        <row r="496">
          <cell r="CO496">
            <v>0.66389644441976692</v>
          </cell>
          <cell r="CQ496">
            <v>0.66382811985130874</v>
          </cell>
        </row>
        <row r="497">
          <cell r="CO497">
            <v>0.72726178048748613</v>
          </cell>
          <cell r="CQ497">
            <v>0.728525386409557</v>
          </cell>
        </row>
        <row r="498">
          <cell r="CO498">
            <v>0.5666692248608699</v>
          </cell>
          <cell r="CQ498">
            <v>0.56724587018415329</v>
          </cell>
        </row>
        <row r="499">
          <cell r="CO499">
            <v>0.57336216125952988</v>
          </cell>
          <cell r="CQ499">
            <v>0.5737839959333878</v>
          </cell>
        </row>
        <row r="500">
          <cell r="CO500">
            <v>0.66974959972009107</v>
          </cell>
          <cell r="CQ500">
            <v>0.67108958914829564</v>
          </cell>
        </row>
        <row r="501">
          <cell r="CO501">
            <v>0.56906717102758686</v>
          </cell>
          <cell r="CQ501">
            <v>0.57012872429536987</v>
          </cell>
        </row>
        <row r="502">
          <cell r="CO502">
            <v>0.56735759401070296</v>
          </cell>
          <cell r="CQ502">
            <v>0.56735749093422749</v>
          </cell>
        </row>
        <row r="503">
          <cell r="CO503">
            <v>0.68523831246855305</v>
          </cell>
          <cell r="CQ503">
            <v>0.68661329585950082</v>
          </cell>
        </row>
        <row r="504">
          <cell r="CO504">
            <v>0.59994086549449466</v>
          </cell>
          <cell r="CQ504">
            <v>0.60051249945683016</v>
          </cell>
        </row>
        <row r="505">
          <cell r="CO505">
            <v>0</v>
          </cell>
          <cell r="CQ505">
            <v>0</v>
          </cell>
        </row>
        <row r="506">
          <cell r="CO506">
            <v>0.63862709260019401</v>
          </cell>
          <cell r="CQ506">
            <v>0.63879993977079108</v>
          </cell>
        </row>
        <row r="507">
          <cell r="CO507">
            <v>0.66240804790818153</v>
          </cell>
          <cell r="CQ507">
            <v>0.66234636408984493</v>
          </cell>
        </row>
        <row r="508">
          <cell r="CO508">
            <v>0.62771135007868806</v>
          </cell>
          <cell r="CQ508">
            <v>0.62888647649641127</v>
          </cell>
        </row>
        <row r="509">
          <cell r="CO509">
            <v>0.72110314238512463</v>
          </cell>
          <cell r="CQ509">
            <v>0.72107259133060453</v>
          </cell>
        </row>
        <row r="510">
          <cell r="CO510">
            <v>0.59787281618107879</v>
          </cell>
          <cell r="CQ510">
            <v>0.59846758529594013</v>
          </cell>
        </row>
        <row r="511">
          <cell r="CO511">
            <v>0.54891309767209717</v>
          </cell>
          <cell r="CQ511">
            <v>0.54960458180945826</v>
          </cell>
        </row>
        <row r="512">
          <cell r="CO512">
            <v>0.48330549049324861</v>
          </cell>
          <cell r="CQ512">
            <v>0.48330549049324861</v>
          </cell>
        </row>
        <row r="513">
          <cell r="CO513">
            <v>0.67388285690691907</v>
          </cell>
          <cell r="CQ513">
            <v>0.67561131767794591</v>
          </cell>
        </row>
        <row r="514">
          <cell r="CO514">
            <v>0.55947534106463936</v>
          </cell>
          <cell r="CQ514">
            <v>0.55975971320637596</v>
          </cell>
        </row>
        <row r="515">
          <cell r="CO515">
            <v>0.54434700698215344</v>
          </cell>
          <cell r="CQ515">
            <v>0.54436727381755767</v>
          </cell>
        </row>
        <row r="516">
          <cell r="CO516">
            <v>0.53930696191374183</v>
          </cell>
          <cell r="CQ516">
            <v>0.53932085801054197</v>
          </cell>
        </row>
        <row r="517">
          <cell r="CO517">
            <v>0.41623349519645947</v>
          </cell>
          <cell r="CQ517">
            <v>0.41623349519645941</v>
          </cell>
        </row>
        <row r="518">
          <cell r="CO518">
            <v>0.63428830018080884</v>
          </cell>
          <cell r="CQ518">
            <v>0.63502660851211357</v>
          </cell>
        </row>
        <row r="519">
          <cell r="CO519">
            <v>0.61470940924372852</v>
          </cell>
          <cell r="CQ519">
            <v>0.61627680058270662</v>
          </cell>
        </row>
        <row r="520">
          <cell r="CO520">
            <v>0.5773861929715487</v>
          </cell>
          <cell r="CQ520">
            <v>0.57818470063453142</v>
          </cell>
        </row>
        <row r="521">
          <cell r="CO521">
            <v>0.64668693620264317</v>
          </cell>
          <cell r="CQ521">
            <v>0.64808194646933337</v>
          </cell>
        </row>
        <row r="522">
          <cell r="CO522">
            <v>0.58927716511631067</v>
          </cell>
          <cell r="CQ522">
            <v>0.59011216916111142</v>
          </cell>
        </row>
        <row r="523">
          <cell r="CO523">
            <v>0.56848989253584403</v>
          </cell>
          <cell r="CQ523">
            <v>0.56959343750889924</v>
          </cell>
        </row>
        <row r="524">
          <cell r="CO524">
            <v>0.63876895696619573</v>
          </cell>
          <cell r="CQ524">
            <v>0.63941234036666972</v>
          </cell>
        </row>
        <row r="525">
          <cell r="CO525">
            <v>0.45271326095243786</v>
          </cell>
          <cell r="CQ525">
            <v>0.45277294473781654</v>
          </cell>
        </row>
        <row r="526">
          <cell r="CO526">
            <v>0.58779255975899414</v>
          </cell>
          <cell r="CQ526">
            <v>0.5883499450611136</v>
          </cell>
        </row>
        <row r="527">
          <cell r="CO527">
            <v>0.55367130610814175</v>
          </cell>
          <cell r="CQ527">
            <v>0.55407770451474103</v>
          </cell>
        </row>
        <row r="528">
          <cell r="CO528">
            <v>0.6270041858817913</v>
          </cell>
          <cell r="CQ528">
            <v>0.62701274377428418</v>
          </cell>
        </row>
        <row r="529">
          <cell r="CO529">
            <v>0.66912972568427409</v>
          </cell>
          <cell r="CQ529">
            <v>0.67123283999312844</v>
          </cell>
        </row>
        <row r="530">
          <cell r="CO530">
            <v>0.59724992159901069</v>
          </cell>
          <cell r="CQ530">
            <v>0.59723696117871228</v>
          </cell>
        </row>
        <row r="531">
          <cell r="CO531">
            <v>0.5779615048112583</v>
          </cell>
          <cell r="CQ531">
            <v>0.57796709255038059</v>
          </cell>
        </row>
        <row r="532">
          <cell r="CO532">
            <v>0.62250346855092731</v>
          </cell>
          <cell r="CQ532">
            <v>0.6225034685509272</v>
          </cell>
        </row>
        <row r="533">
          <cell r="CO533">
            <v>0.6087155280071046</v>
          </cell>
          <cell r="CQ533">
            <v>0.60961728383681324</v>
          </cell>
        </row>
        <row r="534">
          <cell r="CO534">
            <v>0</v>
          </cell>
          <cell r="CQ534">
            <v>0</v>
          </cell>
        </row>
        <row r="535">
          <cell r="CO535">
            <v>0.62547942805131562</v>
          </cell>
          <cell r="CQ535">
            <v>0.62523369200384749</v>
          </cell>
        </row>
        <row r="536">
          <cell r="CO536">
            <v>0.54021740827120646</v>
          </cell>
          <cell r="CQ536">
            <v>0.5406853926761872</v>
          </cell>
        </row>
        <row r="537">
          <cell r="CO537">
            <v>0.74734971824242602</v>
          </cell>
          <cell r="CQ537">
            <v>0.74832589116375514</v>
          </cell>
        </row>
        <row r="538">
          <cell r="CO538">
            <v>0.58242824051492081</v>
          </cell>
          <cell r="CQ538">
            <v>0.58244655217567132</v>
          </cell>
        </row>
        <row r="539">
          <cell r="CO539">
            <v>0.6098079826933579</v>
          </cell>
          <cell r="CQ539">
            <v>0.61000103966753083</v>
          </cell>
        </row>
        <row r="540">
          <cell r="CO540">
            <v>0.61021018380436753</v>
          </cell>
          <cell r="CQ540">
            <v>0.6119456628204698</v>
          </cell>
        </row>
        <row r="541">
          <cell r="CO541">
            <v>0.63161757701362087</v>
          </cell>
          <cell r="CQ541">
            <v>0.63207794040384979</v>
          </cell>
        </row>
        <row r="542">
          <cell r="CO542">
            <v>0.53391723472964425</v>
          </cell>
          <cell r="CQ542">
            <v>0.53419788662892087</v>
          </cell>
        </row>
        <row r="543">
          <cell r="CO543">
            <v>0</v>
          </cell>
          <cell r="CQ543">
            <v>0</v>
          </cell>
        </row>
        <row r="544">
          <cell r="CO544">
            <v>0.60370162533266558</v>
          </cell>
          <cell r="CQ544">
            <v>0.60392302899802153</v>
          </cell>
        </row>
        <row r="545">
          <cell r="CO545">
            <v>0</v>
          </cell>
          <cell r="CQ545">
            <v>0</v>
          </cell>
        </row>
        <row r="546">
          <cell r="CO546">
            <v>0.68922346953989433</v>
          </cell>
          <cell r="CQ546">
            <v>0.68922072768342579</v>
          </cell>
        </row>
        <row r="547">
          <cell r="CO547">
            <v>0.60521815856864869</v>
          </cell>
          <cell r="CQ547">
            <v>0.60567153541704066</v>
          </cell>
        </row>
        <row r="548">
          <cell r="CO548">
            <v>0.52618429942584566</v>
          </cell>
          <cell r="CQ548">
            <v>0.52680707328042431</v>
          </cell>
        </row>
        <row r="549">
          <cell r="CO549">
            <v>0.59742848213896382</v>
          </cell>
          <cell r="CQ549">
            <v>0.59877201934788249</v>
          </cell>
        </row>
        <row r="550">
          <cell r="CO550">
            <v>0.59437925539778957</v>
          </cell>
          <cell r="CQ550">
            <v>0.59438504840693418</v>
          </cell>
        </row>
        <row r="551">
          <cell r="CO551">
            <v>0.54855271745184919</v>
          </cell>
          <cell r="CQ551">
            <v>0.54856544048778932</v>
          </cell>
        </row>
        <row r="552">
          <cell r="CO552">
            <v>0.6096867960108463</v>
          </cell>
          <cell r="CQ552">
            <v>0.60970048536196686</v>
          </cell>
        </row>
        <row r="553">
          <cell r="CO553">
            <v>0.52008923482645031</v>
          </cell>
          <cell r="CQ553">
            <v>0.52006015162330543</v>
          </cell>
        </row>
        <row r="554">
          <cell r="CO554">
            <v>0.54771956220544471</v>
          </cell>
          <cell r="CQ554">
            <v>0.54793835794536783</v>
          </cell>
        </row>
        <row r="555">
          <cell r="CO555">
            <v>0.71051531454837968</v>
          </cell>
          <cell r="CQ555">
            <v>0.71247826954346738</v>
          </cell>
        </row>
        <row r="556">
          <cell r="CO556">
            <v>0.5798957518201161</v>
          </cell>
          <cell r="CQ556">
            <v>0.57990291758143886</v>
          </cell>
        </row>
        <row r="557">
          <cell r="CO557">
            <v>0.75179744425914929</v>
          </cell>
          <cell r="CQ557">
            <v>0.75179645855501109</v>
          </cell>
        </row>
        <row r="558">
          <cell r="CO558">
            <v>0.58929446833643961</v>
          </cell>
          <cell r="CQ558">
            <v>0.58987504378426847</v>
          </cell>
        </row>
        <row r="559">
          <cell r="CO559">
            <v>0.47468203239597928</v>
          </cell>
          <cell r="CQ559">
            <v>0.47462536746557477</v>
          </cell>
        </row>
        <row r="560">
          <cell r="CO560">
            <v>0.61342786763793389</v>
          </cell>
          <cell r="CQ560">
            <v>0.6133562606441586</v>
          </cell>
        </row>
        <row r="561">
          <cell r="CO561">
            <v>0.61428941224331401</v>
          </cell>
          <cell r="CQ561">
            <v>0.61486935818907051</v>
          </cell>
        </row>
        <row r="562">
          <cell r="CO562">
            <v>0</v>
          </cell>
          <cell r="CQ562">
            <v>0</v>
          </cell>
        </row>
        <row r="563">
          <cell r="CO563">
            <v>0</v>
          </cell>
          <cell r="CQ563">
            <v>0</v>
          </cell>
        </row>
        <row r="564">
          <cell r="CO564">
            <v>0.66955541964669762</v>
          </cell>
          <cell r="CQ564">
            <v>0.66949923666943845</v>
          </cell>
        </row>
        <row r="565">
          <cell r="CO565">
            <v>0.70753225399014896</v>
          </cell>
          <cell r="CQ565">
            <v>0.70902375684965246</v>
          </cell>
        </row>
        <row r="566">
          <cell r="CO566">
            <v>0.5777192341637033</v>
          </cell>
          <cell r="CQ566">
            <v>0.57772285973862347</v>
          </cell>
        </row>
        <row r="567">
          <cell r="CO567">
            <v>0.30693057971566989</v>
          </cell>
          <cell r="CQ567">
            <v>0.30693057971566978</v>
          </cell>
        </row>
        <row r="568">
          <cell r="CO568">
            <v>0.62257504091629845</v>
          </cell>
          <cell r="CQ568">
            <v>0.62357174278570682</v>
          </cell>
        </row>
        <row r="569">
          <cell r="CO569">
            <v>0.53324538493897922</v>
          </cell>
          <cell r="CQ569">
            <v>0.53407837728558338</v>
          </cell>
        </row>
        <row r="570">
          <cell r="CO570">
            <v>0</v>
          </cell>
          <cell r="CQ570">
            <v>0</v>
          </cell>
        </row>
        <row r="571">
          <cell r="CO571">
            <v>0</v>
          </cell>
          <cell r="CQ571">
            <v>0</v>
          </cell>
        </row>
        <row r="572">
          <cell r="CO572">
            <v>0</v>
          </cell>
          <cell r="CQ572">
            <v>0</v>
          </cell>
        </row>
        <row r="573">
          <cell r="CO573">
            <v>0.63261827848751062</v>
          </cell>
          <cell r="CQ573">
            <v>0.63255340925338399</v>
          </cell>
        </row>
        <row r="574">
          <cell r="CO574">
            <v>0.62662310290403633</v>
          </cell>
          <cell r="CQ574">
            <v>0.62811178279125013</v>
          </cell>
        </row>
        <row r="575">
          <cell r="CO575">
            <v>0.62828795926025061</v>
          </cell>
          <cell r="CQ575">
            <v>0.63000899283543144</v>
          </cell>
        </row>
        <row r="576">
          <cell r="CO576">
            <v>0.56050470878208047</v>
          </cell>
          <cell r="CQ576">
            <v>0.56079485055173495</v>
          </cell>
        </row>
        <row r="577">
          <cell r="CO577">
            <v>0.6193466340627477</v>
          </cell>
          <cell r="CQ577">
            <v>0.6199745067308895</v>
          </cell>
        </row>
        <row r="578">
          <cell r="CO578">
            <v>0.55328707798697341</v>
          </cell>
          <cell r="CQ578">
            <v>0.55359296290897542</v>
          </cell>
        </row>
        <row r="579">
          <cell r="CO579">
            <v>0.52691477140382781</v>
          </cell>
          <cell r="CQ579">
            <v>0.52702455286517647</v>
          </cell>
        </row>
        <row r="580">
          <cell r="CO580">
            <v>6.7153115334935939E-2</v>
          </cell>
          <cell r="CQ580">
            <v>6.7098548920433626E-2</v>
          </cell>
        </row>
        <row r="581">
          <cell r="CO581">
            <v>0</v>
          </cell>
          <cell r="CQ581">
            <v>0</v>
          </cell>
        </row>
        <row r="582">
          <cell r="CO582">
            <v>0.55126687258784823</v>
          </cell>
          <cell r="CQ582">
            <v>0.55126687258784823</v>
          </cell>
        </row>
        <row r="583">
          <cell r="CO583">
            <v>0</v>
          </cell>
          <cell r="CQ583">
            <v>0</v>
          </cell>
        </row>
        <row r="584">
          <cell r="CO584">
            <v>0.55405516992151682</v>
          </cell>
          <cell r="CQ584">
            <v>0.55405516992151682</v>
          </cell>
        </row>
        <row r="585">
          <cell r="CO585">
            <v>0.61448997129432004</v>
          </cell>
          <cell r="CQ585">
            <v>0.61448997129432004</v>
          </cell>
        </row>
        <row r="586">
          <cell r="CO586">
            <v>0.62064912425432994</v>
          </cell>
          <cell r="CQ586">
            <v>0.62064912425432994</v>
          </cell>
        </row>
        <row r="587">
          <cell r="CO587">
            <v>0.71004473099525933</v>
          </cell>
          <cell r="CQ587">
            <v>0.71004473099525933</v>
          </cell>
        </row>
        <row r="588">
          <cell r="CO588">
            <v>0.55934037859263841</v>
          </cell>
          <cell r="CQ588">
            <v>0.55934037859263841</v>
          </cell>
        </row>
        <row r="589">
          <cell r="CO589">
            <v>0.56008443602006608</v>
          </cell>
          <cell r="CQ589">
            <v>0.56008443602006608</v>
          </cell>
        </row>
        <row r="590">
          <cell r="CO590">
            <v>0</v>
          </cell>
          <cell r="CQ590">
            <v>0</v>
          </cell>
        </row>
        <row r="591">
          <cell r="CO591">
            <v>0</v>
          </cell>
          <cell r="CQ591">
            <v>0</v>
          </cell>
        </row>
        <row r="592">
          <cell r="CO592">
            <v>0</v>
          </cell>
          <cell r="CQ592">
            <v>0</v>
          </cell>
        </row>
        <row r="593">
          <cell r="CO593">
            <v>0.53822156576462454</v>
          </cell>
          <cell r="CQ593">
            <v>0.53822156576462454</v>
          </cell>
        </row>
        <row r="594">
          <cell r="CO594">
            <v>0</v>
          </cell>
          <cell r="CQ594">
            <v>0</v>
          </cell>
        </row>
        <row r="595">
          <cell r="CO595">
            <v>0.54328617884954555</v>
          </cell>
          <cell r="CQ595">
            <v>0.54328617884954555</v>
          </cell>
        </row>
        <row r="596">
          <cell r="CO596">
            <v>0</v>
          </cell>
          <cell r="CQ596">
            <v>0</v>
          </cell>
        </row>
        <row r="597">
          <cell r="CO597">
            <v>0</v>
          </cell>
          <cell r="CQ597">
            <v>0</v>
          </cell>
        </row>
        <row r="598">
          <cell r="CO598">
            <v>0</v>
          </cell>
          <cell r="CQ598">
            <v>0</v>
          </cell>
        </row>
        <row r="599">
          <cell r="CO599">
            <v>0</v>
          </cell>
          <cell r="CQ599">
            <v>0</v>
          </cell>
        </row>
        <row r="600">
          <cell r="CO600">
            <v>0</v>
          </cell>
          <cell r="CQ600">
            <v>0</v>
          </cell>
        </row>
        <row r="601">
          <cell r="CO601">
            <v>0</v>
          </cell>
          <cell r="CQ601">
            <v>0</v>
          </cell>
        </row>
        <row r="602">
          <cell r="CO602">
            <v>0.51626583139119042</v>
          </cell>
          <cell r="CQ602">
            <v>0.51626583139119042</v>
          </cell>
        </row>
        <row r="603">
          <cell r="CO603">
            <v>0</v>
          </cell>
          <cell r="CQ603">
            <v>0</v>
          </cell>
        </row>
        <row r="604">
          <cell r="CO604">
            <v>0.58873273127680792</v>
          </cell>
          <cell r="CQ604">
            <v>0.58873273127680792</v>
          </cell>
        </row>
        <row r="605">
          <cell r="CO605">
            <v>0</v>
          </cell>
          <cell r="CQ605">
            <v>0</v>
          </cell>
        </row>
        <row r="606">
          <cell r="CO606">
            <v>0</v>
          </cell>
          <cell r="CQ606">
            <v>0</v>
          </cell>
        </row>
        <row r="607">
          <cell r="CO607">
            <v>0</v>
          </cell>
          <cell r="CQ607">
            <v>0</v>
          </cell>
        </row>
        <row r="608">
          <cell r="CO608">
            <v>0.5674126117065037</v>
          </cell>
          <cell r="CQ608">
            <v>0.5674126117065037</v>
          </cell>
        </row>
        <row r="609">
          <cell r="CO609">
            <v>0</v>
          </cell>
          <cell r="CQ609">
            <v>0</v>
          </cell>
        </row>
        <row r="610">
          <cell r="CO610">
            <v>0</v>
          </cell>
          <cell r="CQ610">
            <v>0</v>
          </cell>
        </row>
        <row r="611">
          <cell r="CO611">
            <v>0</v>
          </cell>
          <cell r="CQ611">
            <v>0</v>
          </cell>
        </row>
        <row r="612">
          <cell r="CO612">
            <v>0.57299883947193075</v>
          </cell>
          <cell r="CQ612">
            <v>0.57299883947193075</v>
          </cell>
        </row>
        <row r="613">
          <cell r="CO613">
            <v>0.56516848482894644</v>
          </cell>
          <cell r="CQ613">
            <v>0.56516848482894644</v>
          </cell>
        </row>
        <row r="614">
          <cell r="CO614">
            <v>0.56408531307540755</v>
          </cell>
          <cell r="CQ614">
            <v>0.56408531307540755</v>
          </cell>
        </row>
        <row r="615">
          <cell r="CO615">
            <v>0.7207162507224758</v>
          </cell>
          <cell r="CQ615">
            <v>0.7207162507224758</v>
          </cell>
        </row>
        <row r="616">
          <cell r="CO616">
            <v>0.59993661818035049</v>
          </cell>
          <cell r="CQ616">
            <v>0.59993661818035049</v>
          </cell>
        </row>
        <row r="617">
          <cell r="CO617">
            <v>0.60980602592162259</v>
          </cell>
          <cell r="CQ617">
            <v>0.60980602592162259</v>
          </cell>
        </row>
        <row r="618">
          <cell r="CO618">
            <v>0</v>
          </cell>
          <cell r="CQ618">
            <v>0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Z543"/>
  <sheetViews>
    <sheetView workbookViewId="0">
      <selection activeCell="AT73" sqref="AT73"/>
    </sheetView>
  </sheetViews>
  <sheetFormatPr defaultRowHeight="15" x14ac:dyDescent="0.25"/>
  <cols>
    <col min="1" max="1" width="9.28515625" bestFit="1" customWidth="1"/>
    <col min="2" max="2" width="8.7109375" bestFit="1" customWidth="1"/>
    <col min="3" max="3" width="43.42578125" bestFit="1" customWidth="1"/>
    <col min="4" max="4" width="43.42578125" hidden="1" customWidth="1"/>
    <col min="5" max="5" width="13.85546875" bestFit="1" customWidth="1"/>
    <col min="6" max="6" width="18.140625" hidden="1" customWidth="1"/>
    <col min="7" max="7" width="14.28515625" hidden="1" customWidth="1"/>
    <col min="8" max="8" width="19.140625" bestFit="1" customWidth="1"/>
    <col min="9" max="9" width="15.28515625" hidden="1" customWidth="1"/>
    <col min="10" max="20" width="14.28515625" hidden="1" customWidth="1"/>
    <col min="21" max="21" width="14.28515625" customWidth="1"/>
    <col min="22" max="22" width="12" hidden="1" customWidth="1"/>
    <col min="23" max="23" width="12" customWidth="1"/>
    <col min="24" max="24" width="12" hidden="1" customWidth="1"/>
    <col min="25" max="25" width="13.7109375" bestFit="1" customWidth="1"/>
    <col min="26" max="26" width="17" hidden="1" customWidth="1"/>
    <col min="27" max="27" width="17" customWidth="1"/>
    <col min="28" max="28" width="1.7109375" customWidth="1"/>
    <col min="29" max="29" width="13.85546875" bestFit="1" customWidth="1"/>
    <col min="30" max="30" width="18.28515625" hidden="1" customWidth="1"/>
    <col min="31" max="31" width="14.28515625" hidden="1" customWidth="1"/>
    <col min="32" max="32" width="19.140625" bestFit="1" customWidth="1"/>
    <col min="33" max="45" width="14.28515625" hidden="1" customWidth="1"/>
    <col min="46" max="46" width="14.28515625" customWidth="1"/>
    <col min="47" max="47" width="13.28515625" hidden="1" customWidth="1"/>
    <col min="48" max="48" width="13.28515625" customWidth="1"/>
    <col min="49" max="49" width="13.28515625" hidden="1" customWidth="1"/>
    <col min="50" max="50" width="13.28515625" customWidth="1"/>
    <col min="51" max="51" width="17" hidden="1" customWidth="1"/>
    <col min="52" max="52" width="13.7109375" bestFit="1" customWidth="1"/>
  </cols>
  <sheetData>
    <row r="1" spans="3:52" x14ac:dyDescent="0.25">
      <c r="E1" s="234" t="s">
        <v>1311</v>
      </c>
      <c r="AC1" s="234" t="s">
        <v>1312</v>
      </c>
    </row>
    <row r="2" spans="3:52" x14ac:dyDescent="0.25">
      <c r="C2" s="222"/>
      <c r="D2" s="222"/>
      <c r="E2" s="233" t="s">
        <v>1310</v>
      </c>
      <c r="F2" s="233" t="s">
        <v>591</v>
      </c>
      <c r="G2" s="233" t="s">
        <v>596</v>
      </c>
      <c r="H2" s="233" t="s">
        <v>1319</v>
      </c>
      <c r="I2" s="233" t="s">
        <v>592</v>
      </c>
      <c r="J2" s="233" t="s">
        <v>597</v>
      </c>
      <c r="K2" s="233" t="s">
        <v>1302</v>
      </c>
      <c r="L2" s="233" t="s">
        <v>1137</v>
      </c>
      <c r="M2" s="233" t="s">
        <v>1303</v>
      </c>
      <c r="N2" s="233" t="s">
        <v>1129</v>
      </c>
      <c r="O2" s="233" t="s">
        <v>1304</v>
      </c>
      <c r="P2" s="233" t="s">
        <v>1306</v>
      </c>
      <c r="Q2" s="233" t="s">
        <v>1305</v>
      </c>
      <c r="R2" s="233" t="s">
        <v>1299</v>
      </c>
      <c r="S2" s="233" t="s">
        <v>1300</v>
      </c>
      <c r="T2" s="233" t="s">
        <v>1301</v>
      </c>
      <c r="U2" s="233" t="s">
        <v>1314</v>
      </c>
      <c r="V2" s="233" t="s">
        <v>593</v>
      </c>
      <c r="W2" s="233" t="s">
        <v>1315</v>
      </c>
      <c r="X2" s="233" t="s">
        <v>718</v>
      </c>
      <c r="Y2" s="233" t="s">
        <v>1316</v>
      </c>
      <c r="Z2" s="233" t="s">
        <v>720</v>
      </c>
      <c r="AA2" s="233" t="s">
        <v>1317</v>
      </c>
      <c r="AB2" s="233"/>
      <c r="AC2" s="233" t="s">
        <v>1310</v>
      </c>
      <c r="AD2" s="233" t="s">
        <v>594</v>
      </c>
      <c r="AE2" s="233" t="s">
        <v>598</v>
      </c>
      <c r="AF2" s="233" t="s">
        <v>1320</v>
      </c>
      <c r="AG2" s="233" t="s">
        <v>599</v>
      </c>
      <c r="AH2" s="233" t="s">
        <v>600</v>
      </c>
      <c r="AI2" s="233" t="s">
        <v>1302</v>
      </c>
      <c r="AJ2" s="233" t="s">
        <v>1137</v>
      </c>
      <c r="AK2" s="233" t="s">
        <v>1136</v>
      </c>
      <c r="AL2" s="233" t="s">
        <v>1304</v>
      </c>
      <c r="AM2" s="233" t="s">
        <v>1129</v>
      </c>
      <c r="AN2" s="233" t="s">
        <v>1305</v>
      </c>
      <c r="AO2" s="233" t="s">
        <v>1306</v>
      </c>
      <c r="AP2" s="233" t="s">
        <v>1299</v>
      </c>
      <c r="AQ2" s="233" t="s">
        <v>1307</v>
      </c>
      <c r="AR2" s="233" t="s">
        <v>1300</v>
      </c>
      <c r="AS2" s="233" t="s">
        <v>1304</v>
      </c>
      <c r="AT2" s="233" t="s">
        <v>1314</v>
      </c>
      <c r="AU2" s="233" t="s">
        <v>595</v>
      </c>
      <c r="AV2" s="233" t="s">
        <v>1315</v>
      </c>
      <c r="AW2" s="233" t="s">
        <v>719</v>
      </c>
      <c r="AX2" s="233" t="s">
        <v>1316</v>
      </c>
      <c r="AY2" s="233" t="s">
        <v>721</v>
      </c>
      <c r="AZ2" s="233" t="s">
        <v>1317</v>
      </c>
    </row>
    <row r="3" spans="3:52" x14ac:dyDescent="0.25">
      <c r="C3" s="218" t="s">
        <v>756</v>
      </c>
      <c r="D3" s="218"/>
      <c r="E3" s="228">
        <f>SUM(E10:E16)</f>
        <v>812396.26679165335</v>
      </c>
      <c r="F3" s="228">
        <f>Summary!F3</f>
        <v>9139197708.7453613</v>
      </c>
      <c r="G3" s="228">
        <f t="shared" ref="G3:AY3" si="0">SUM(G10:G16)</f>
        <v>8098800376.4011393</v>
      </c>
      <c r="H3" s="228">
        <f>F3/E3</f>
        <v>11249.679598896033</v>
      </c>
      <c r="I3" s="228">
        <f t="shared" si="0"/>
        <v>124277633.3</v>
      </c>
      <c r="J3" s="228">
        <f t="shared" si="0"/>
        <v>8114845112.0073032</v>
      </c>
      <c r="K3" s="228">
        <f t="shared" si="0"/>
        <v>0</v>
      </c>
      <c r="L3" s="228">
        <f t="shared" si="0"/>
        <v>247453.37567999936</v>
      </c>
      <c r="M3" s="228">
        <f t="shared" si="0"/>
        <v>1678614.89</v>
      </c>
      <c r="N3" s="228">
        <f t="shared" si="0"/>
        <v>154198.5523699866</v>
      </c>
      <c r="O3" s="228">
        <f t="shared" si="0"/>
        <v>-25478.265298641629</v>
      </c>
      <c r="P3" s="228">
        <f t="shared" si="0"/>
        <v>82896.88</v>
      </c>
      <c r="Q3" s="228">
        <f t="shared" si="0"/>
        <v>216457.82999999996</v>
      </c>
      <c r="R3" s="228">
        <f t="shared" si="0"/>
        <v>106051.44671999836</v>
      </c>
      <c r="S3" s="228">
        <f t="shared" si="0"/>
        <v>271519.26934429805</v>
      </c>
      <c r="T3" s="228">
        <f t="shared" si="0"/>
        <v>522814.51330685138</v>
      </c>
      <c r="U3" s="228">
        <f>I3/E3</f>
        <v>152.9766179143117</v>
      </c>
      <c r="V3" s="228">
        <f t="shared" si="0"/>
        <v>19299264.09828648</v>
      </c>
      <c r="W3" s="228">
        <f>V3/E3</f>
        <v>23.755973392767888</v>
      </c>
      <c r="X3" s="228">
        <f t="shared" si="0"/>
        <v>29013762.158132285</v>
      </c>
      <c r="Y3" s="228">
        <f>X3/E3</f>
        <v>35.713805373225746</v>
      </c>
      <c r="Z3" s="228">
        <f t="shared" si="0"/>
        <v>172590659.55641878</v>
      </c>
      <c r="AA3" s="228">
        <f>Z3/E3</f>
        <v>212.44639668030536</v>
      </c>
      <c r="AB3" s="228"/>
      <c r="AC3" s="228">
        <f t="shared" si="0"/>
        <v>815921.76221097982</v>
      </c>
      <c r="AD3" s="228">
        <f t="shared" si="0"/>
        <v>9305741726.3979836</v>
      </c>
      <c r="AE3" s="228">
        <f t="shared" si="0"/>
        <v>8329657536.3460484</v>
      </c>
      <c r="AF3" s="228">
        <f>AD3/AC3</f>
        <v>11405.188778371767</v>
      </c>
      <c r="AG3" s="228">
        <f t="shared" si="0"/>
        <v>251531065.50597405</v>
      </c>
      <c r="AH3" s="228">
        <f t="shared" si="0"/>
        <v>8352423197.8636732</v>
      </c>
      <c r="AI3" s="228">
        <f t="shared" si="0"/>
        <v>0</v>
      </c>
      <c r="AJ3" s="228">
        <f t="shared" si="0"/>
        <v>253487.16287999888</v>
      </c>
      <c r="AK3" s="228">
        <f t="shared" si="0"/>
        <v>1678614.89</v>
      </c>
      <c r="AL3" s="228">
        <f t="shared" si="0"/>
        <v>-30011.507829907612</v>
      </c>
      <c r="AM3" s="228">
        <f t="shared" si="0"/>
        <v>157157.21080697543</v>
      </c>
      <c r="AN3" s="228">
        <f t="shared" si="0"/>
        <v>216457.82999999996</v>
      </c>
      <c r="AO3" s="228">
        <f t="shared" si="0"/>
        <v>82896.88</v>
      </c>
      <c r="AP3" s="228">
        <f t="shared" si="0"/>
        <v>108637.35551999995</v>
      </c>
      <c r="AQ3" s="228">
        <f t="shared" si="0"/>
        <v>11207.858951233629</v>
      </c>
      <c r="AR3" s="228">
        <f t="shared" si="0"/>
        <v>270309.43605016393</v>
      </c>
      <c r="AS3" s="228">
        <f t="shared" si="0"/>
        <v>528115.10104336287</v>
      </c>
      <c r="AT3" s="228">
        <f>AG3/AC3</f>
        <v>308.27841241098497</v>
      </c>
      <c r="AU3" s="228">
        <f t="shared" si="0"/>
        <v>26042533.735046029</v>
      </c>
      <c r="AV3" s="228">
        <f>AU3/AC3</f>
        <v>31.917930053092505</v>
      </c>
      <c r="AW3" s="228">
        <f t="shared" si="0"/>
        <v>70243508.041765049</v>
      </c>
      <c r="AX3" s="228">
        <f>AW3/AC3</f>
        <v>86.090984816264267</v>
      </c>
      <c r="AY3" s="228">
        <f t="shared" si="0"/>
        <v>347817107.28278512</v>
      </c>
      <c r="AZ3" s="4">
        <f>AY3/AC3</f>
        <v>426.28732728034174</v>
      </c>
    </row>
    <row r="4" spans="3:52" x14ac:dyDescent="0.25">
      <c r="C4" s="218" t="s">
        <v>779</v>
      </c>
      <c r="D4" s="218"/>
      <c r="E4" s="228">
        <f>E17+E18</f>
        <v>63534.853208346263</v>
      </c>
      <c r="F4" s="228">
        <f>Summary!F4</f>
        <v>763224367.06077921</v>
      </c>
      <c r="G4" s="228">
        <f t="shared" ref="G4:AY4" si="1">G17+G18</f>
        <v>568370492.79999983</v>
      </c>
      <c r="H4" s="228">
        <f t="shared" ref="H4" si="2">F4/E4</f>
        <v>12012.68797392166</v>
      </c>
      <c r="I4" s="228">
        <f t="shared" si="1"/>
        <v>10418353</v>
      </c>
      <c r="J4" s="228">
        <f t="shared" si="1"/>
        <v>569615329.70000005</v>
      </c>
      <c r="K4" s="228">
        <f t="shared" si="1"/>
        <v>189966.64200000011</v>
      </c>
      <c r="L4" s="228">
        <f t="shared" si="1"/>
        <v>0</v>
      </c>
      <c r="M4" s="228">
        <f t="shared" si="1"/>
        <v>0</v>
      </c>
      <c r="N4" s="228">
        <f t="shared" si="1"/>
        <v>35118.600000000006</v>
      </c>
      <c r="O4" s="228">
        <f t="shared" si="1"/>
        <v>41212.059611287739</v>
      </c>
      <c r="P4" s="228">
        <f t="shared" si="1"/>
        <v>7775.12</v>
      </c>
      <c r="Q4" s="228">
        <f t="shared" si="1"/>
        <v>20302.170000000002</v>
      </c>
      <c r="R4" s="228">
        <f t="shared" si="1"/>
        <v>0</v>
      </c>
      <c r="S4" s="228">
        <f t="shared" si="1"/>
        <v>0</v>
      </c>
      <c r="T4" s="228">
        <f t="shared" si="1"/>
        <v>0</v>
      </c>
      <c r="U4" s="228">
        <f t="shared" ref="U4" si="3">I4/E4</f>
        <v>163.97854836991095</v>
      </c>
      <c r="V4" s="228">
        <f t="shared" si="1"/>
        <v>1543906.4916112898</v>
      </c>
      <c r="W4" s="228">
        <f t="shared" ref="W4" si="4">V4/E4</f>
        <v>24.300150447321318</v>
      </c>
      <c r="X4" s="228">
        <f t="shared" si="1"/>
        <v>6949.2101649729157</v>
      </c>
      <c r="Y4" s="228">
        <f t="shared" ref="Y4:Y7" si="5">X4/E4</f>
        <v>0.1093763472181916</v>
      </c>
      <c r="Z4" s="228">
        <f t="shared" si="1"/>
        <v>11969208.701776264</v>
      </c>
      <c r="AA4" s="228">
        <f t="shared" ref="AA4" si="6">Z4/E4</f>
        <v>188.3880751644505</v>
      </c>
      <c r="AB4" s="228"/>
      <c r="AC4" s="228">
        <f t="shared" si="1"/>
        <v>67375.717789020098</v>
      </c>
      <c r="AD4" s="228">
        <f t="shared" si="1"/>
        <v>827014135.30747426</v>
      </c>
      <c r="AE4" s="228">
        <f t="shared" si="1"/>
        <v>613988711.19999993</v>
      </c>
      <c r="AF4" s="228">
        <f t="shared" ref="AF4" si="7">AD4/AC4</f>
        <v>12274.661590948554</v>
      </c>
      <c r="AG4" s="228">
        <f t="shared" si="1"/>
        <v>22371992</v>
      </c>
      <c r="AH4" s="228">
        <f t="shared" si="1"/>
        <v>615687354</v>
      </c>
      <c r="AI4" s="228">
        <f t="shared" si="1"/>
        <v>224003.87560000009</v>
      </c>
      <c r="AJ4" s="228">
        <f t="shared" si="1"/>
        <v>0</v>
      </c>
      <c r="AK4" s="228">
        <f t="shared" si="1"/>
        <v>0</v>
      </c>
      <c r="AL4" s="228">
        <f t="shared" si="1"/>
        <v>41316.780791121484</v>
      </c>
      <c r="AM4" s="228">
        <f t="shared" si="1"/>
        <v>35118.600000000006</v>
      </c>
      <c r="AN4" s="228">
        <f t="shared" si="1"/>
        <v>20302.170000000002</v>
      </c>
      <c r="AO4" s="228">
        <f t="shared" si="1"/>
        <v>7775.12</v>
      </c>
      <c r="AP4" s="228">
        <f t="shared" si="1"/>
        <v>0</v>
      </c>
      <c r="AQ4" s="228">
        <f t="shared" si="1"/>
        <v>0</v>
      </c>
      <c r="AR4" s="228">
        <f t="shared" si="1"/>
        <v>0</v>
      </c>
      <c r="AS4" s="228">
        <f t="shared" si="1"/>
        <v>0</v>
      </c>
      <c r="AT4" s="228">
        <f t="shared" ref="AT4:AT7" si="8">AG4/AC4</f>
        <v>332.04829179045657</v>
      </c>
      <c r="AU4" s="228">
        <f t="shared" si="1"/>
        <v>2027159.3463911195</v>
      </c>
      <c r="AV4" s="228">
        <f t="shared" ref="AV4:AV67" si="9">AU4/AC4</f>
        <v>30.087387755021084</v>
      </c>
      <c r="AW4" s="228">
        <f t="shared" si="1"/>
        <v>107954.79849306183</v>
      </c>
      <c r="AX4" s="228">
        <f t="shared" ref="AX4:AX67" si="10">AW4/AC4</f>
        <v>1.6022804956395538</v>
      </c>
      <c r="AY4" s="228">
        <f t="shared" si="1"/>
        <v>24507106.144884184</v>
      </c>
      <c r="AZ4" s="4">
        <f t="shared" ref="AZ4:AZ67" si="11">AY4/AC4</f>
        <v>363.73796004111722</v>
      </c>
    </row>
    <row r="5" spans="3:52" x14ac:dyDescent="0.25">
      <c r="C5" s="226" t="s">
        <v>780</v>
      </c>
      <c r="D5" s="226"/>
      <c r="E5" s="229">
        <f>E19</f>
        <v>0</v>
      </c>
      <c r="F5" s="228">
        <f>Summary!F5</f>
        <v>242886476.7523703</v>
      </c>
      <c r="G5" s="229">
        <f t="shared" ref="G5:AY6" si="12">G19</f>
        <v>7011401</v>
      </c>
      <c r="H5" s="228">
        <v>0</v>
      </c>
      <c r="I5" s="229">
        <f t="shared" si="12"/>
        <v>143403</v>
      </c>
      <c r="J5" s="229">
        <f t="shared" si="12"/>
        <v>0</v>
      </c>
      <c r="K5" s="229">
        <f t="shared" si="12"/>
        <v>0</v>
      </c>
      <c r="L5" s="229">
        <f t="shared" si="12"/>
        <v>0</v>
      </c>
      <c r="M5" s="229">
        <f t="shared" si="12"/>
        <v>0</v>
      </c>
      <c r="N5" s="229">
        <f t="shared" si="12"/>
        <v>0</v>
      </c>
      <c r="O5" s="229">
        <f t="shared" si="12"/>
        <v>0</v>
      </c>
      <c r="P5" s="229">
        <f t="shared" si="12"/>
        <v>0</v>
      </c>
      <c r="Q5" s="229">
        <f t="shared" si="12"/>
        <v>0</v>
      </c>
      <c r="R5" s="229">
        <f t="shared" si="12"/>
        <v>0</v>
      </c>
      <c r="S5" s="229">
        <f t="shared" si="12"/>
        <v>0</v>
      </c>
      <c r="T5" s="229">
        <f t="shared" si="12"/>
        <v>0</v>
      </c>
      <c r="U5" s="228">
        <v>0</v>
      </c>
      <c r="V5" s="229">
        <f t="shared" si="12"/>
        <v>0</v>
      </c>
      <c r="W5" s="228">
        <v>0</v>
      </c>
      <c r="X5" s="229">
        <f t="shared" si="12"/>
        <v>0</v>
      </c>
      <c r="Y5" s="228">
        <v>0</v>
      </c>
      <c r="Z5" s="229">
        <f t="shared" si="12"/>
        <v>0</v>
      </c>
      <c r="AA5" s="228">
        <v>0</v>
      </c>
      <c r="AB5" s="229"/>
      <c r="AC5" s="229">
        <f t="shared" si="12"/>
        <v>0</v>
      </c>
      <c r="AD5" s="229">
        <f t="shared" si="12"/>
        <v>264525609.2363649</v>
      </c>
      <c r="AE5" s="229">
        <f t="shared" si="12"/>
        <v>7524552</v>
      </c>
      <c r="AF5" s="228">
        <v>0</v>
      </c>
      <c r="AG5" s="229">
        <f t="shared" si="12"/>
        <v>290220</v>
      </c>
      <c r="AH5" s="229">
        <f t="shared" si="12"/>
        <v>7524552</v>
      </c>
      <c r="AI5" s="229">
        <f t="shared" si="12"/>
        <v>0</v>
      </c>
      <c r="AJ5" s="229">
        <f t="shared" si="12"/>
        <v>0</v>
      </c>
      <c r="AK5" s="229">
        <f t="shared" si="12"/>
        <v>0</v>
      </c>
      <c r="AL5" s="229">
        <f t="shared" si="12"/>
        <v>0</v>
      </c>
      <c r="AM5" s="229">
        <f t="shared" si="12"/>
        <v>0</v>
      </c>
      <c r="AN5" s="229">
        <f t="shared" si="12"/>
        <v>0</v>
      </c>
      <c r="AO5" s="229">
        <f t="shared" si="12"/>
        <v>0</v>
      </c>
      <c r="AP5" s="229">
        <f t="shared" si="12"/>
        <v>0</v>
      </c>
      <c r="AQ5" s="229">
        <f t="shared" si="12"/>
        <v>3799.3971462474419</v>
      </c>
      <c r="AR5" s="229">
        <f t="shared" si="12"/>
        <v>0</v>
      </c>
      <c r="AS5" s="229">
        <f t="shared" si="12"/>
        <v>0</v>
      </c>
      <c r="AT5" s="228">
        <v>0</v>
      </c>
      <c r="AU5" s="229">
        <f t="shared" si="12"/>
        <v>3799.3971462473273</v>
      </c>
      <c r="AV5" s="228">
        <v>0</v>
      </c>
      <c r="AW5" s="229">
        <f t="shared" si="12"/>
        <v>0</v>
      </c>
      <c r="AX5" s="228">
        <v>0</v>
      </c>
      <c r="AY5" s="229">
        <f t="shared" si="12"/>
        <v>0</v>
      </c>
      <c r="AZ5" s="4">
        <v>0</v>
      </c>
    </row>
    <row r="6" spans="3:52" x14ac:dyDescent="0.25">
      <c r="C6" s="220" t="s">
        <v>785</v>
      </c>
      <c r="D6" s="220"/>
      <c r="E6" s="232">
        <f>E20</f>
        <v>0</v>
      </c>
      <c r="F6" s="232">
        <f>Summary!F6</f>
        <v>837683</v>
      </c>
      <c r="G6" s="232">
        <f t="shared" si="12"/>
        <v>855098</v>
      </c>
      <c r="H6" s="232">
        <v>0</v>
      </c>
      <c r="I6" s="232">
        <f t="shared" si="12"/>
        <v>17415</v>
      </c>
      <c r="J6" s="232">
        <f t="shared" si="12"/>
        <v>855098</v>
      </c>
      <c r="K6" s="232" t="e">
        <f t="shared" si="12"/>
        <v>#N/A</v>
      </c>
      <c r="L6" s="232" t="e">
        <f t="shared" si="12"/>
        <v>#N/A</v>
      </c>
      <c r="M6" s="232" t="e">
        <f t="shared" si="12"/>
        <v>#N/A</v>
      </c>
      <c r="N6" s="232" t="e">
        <f t="shared" si="12"/>
        <v>#N/A</v>
      </c>
      <c r="O6" s="232" t="e">
        <f t="shared" si="12"/>
        <v>#N/A</v>
      </c>
      <c r="P6" s="232" t="e">
        <f t="shared" si="12"/>
        <v>#N/A</v>
      </c>
      <c r="Q6" s="232" t="e">
        <f t="shared" si="12"/>
        <v>#N/A</v>
      </c>
      <c r="R6" s="232" t="e">
        <f t="shared" si="12"/>
        <v>#N/A</v>
      </c>
      <c r="S6" s="232" t="e">
        <f t="shared" si="12"/>
        <v>#N/A</v>
      </c>
      <c r="T6" s="232" t="e">
        <f t="shared" si="12"/>
        <v>#N/A</v>
      </c>
      <c r="U6" s="232">
        <v>0</v>
      </c>
      <c r="V6" s="232">
        <f t="shared" si="12"/>
        <v>0</v>
      </c>
      <c r="W6" s="232">
        <v>0</v>
      </c>
      <c r="X6" s="232">
        <f t="shared" si="12"/>
        <v>0</v>
      </c>
      <c r="Y6" s="232">
        <v>0</v>
      </c>
      <c r="Z6" s="232">
        <f t="shared" si="12"/>
        <v>17415</v>
      </c>
      <c r="AA6" s="232">
        <v>0</v>
      </c>
      <c r="AB6" s="232"/>
      <c r="AC6" s="232">
        <f t="shared" si="12"/>
        <v>0</v>
      </c>
      <c r="AD6" s="232">
        <f t="shared" si="12"/>
        <v>611374</v>
      </c>
      <c r="AE6" s="232">
        <f t="shared" si="12"/>
        <v>872926</v>
      </c>
      <c r="AF6" s="232">
        <v>0</v>
      </c>
      <c r="AG6" s="232">
        <f t="shared" si="12"/>
        <v>35243</v>
      </c>
      <c r="AH6" s="232">
        <f t="shared" si="12"/>
        <v>872926</v>
      </c>
      <c r="AI6" s="232" t="e">
        <f t="shared" si="12"/>
        <v>#N/A</v>
      </c>
      <c r="AJ6" s="232" t="e">
        <f t="shared" si="12"/>
        <v>#N/A</v>
      </c>
      <c r="AK6" s="232" t="e">
        <f t="shared" si="12"/>
        <v>#N/A</v>
      </c>
      <c r="AL6" s="232" t="e">
        <f t="shared" si="12"/>
        <v>#N/A</v>
      </c>
      <c r="AM6" s="232" t="e">
        <f t="shared" si="12"/>
        <v>#N/A</v>
      </c>
      <c r="AN6" s="232" t="e">
        <f t="shared" si="12"/>
        <v>#N/A</v>
      </c>
      <c r="AO6" s="232" t="e">
        <f t="shared" si="12"/>
        <v>#N/A</v>
      </c>
      <c r="AP6" s="232" t="e">
        <f t="shared" si="12"/>
        <v>#N/A</v>
      </c>
      <c r="AQ6" s="232" t="e">
        <f t="shared" si="12"/>
        <v>#N/A</v>
      </c>
      <c r="AR6" s="232" t="e">
        <f t="shared" si="12"/>
        <v>#N/A</v>
      </c>
      <c r="AS6" s="232" t="e">
        <f t="shared" si="12"/>
        <v>#N/A</v>
      </c>
      <c r="AT6" s="232">
        <v>0</v>
      </c>
      <c r="AU6" s="232">
        <f t="shared" si="12"/>
        <v>0</v>
      </c>
      <c r="AV6" s="232">
        <v>0</v>
      </c>
      <c r="AW6" s="232">
        <f t="shared" si="12"/>
        <v>0</v>
      </c>
      <c r="AX6" s="232">
        <v>0</v>
      </c>
      <c r="AY6" s="232">
        <f t="shared" si="12"/>
        <v>0</v>
      </c>
      <c r="AZ6" s="232">
        <v>0</v>
      </c>
    </row>
    <row r="7" spans="3:52" x14ac:dyDescent="0.25">
      <c r="C7" s="221" t="s">
        <v>781</v>
      </c>
      <c r="D7" s="221"/>
      <c r="E7" s="230">
        <f>SUM(E3:E6)</f>
        <v>875931.11999999965</v>
      </c>
      <c r="F7" s="230">
        <f t="shared" ref="F7:AY7" si="13">SUM(F3:F6)</f>
        <v>10146146235.558512</v>
      </c>
      <c r="G7" s="230">
        <f t="shared" si="13"/>
        <v>8675037368.2011395</v>
      </c>
      <c r="H7" s="230">
        <f>F7/E7</f>
        <v>11583.269510459357</v>
      </c>
      <c r="I7" s="230">
        <f t="shared" si="13"/>
        <v>134856804.30000001</v>
      </c>
      <c r="J7" s="230">
        <f t="shared" si="13"/>
        <v>8685315539.707304</v>
      </c>
      <c r="K7" s="230" t="e">
        <f t="shared" si="13"/>
        <v>#N/A</v>
      </c>
      <c r="L7" s="230" t="e">
        <f t="shared" si="13"/>
        <v>#N/A</v>
      </c>
      <c r="M7" s="230" t="e">
        <f t="shared" si="13"/>
        <v>#N/A</v>
      </c>
      <c r="N7" s="230" t="e">
        <f t="shared" si="13"/>
        <v>#N/A</v>
      </c>
      <c r="O7" s="230" t="e">
        <f t="shared" si="13"/>
        <v>#N/A</v>
      </c>
      <c r="P7" s="230" t="e">
        <f t="shared" si="13"/>
        <v>#N/A</v>
      </c>
      <c r="Q7" s="230" t="e">
        <f t="shared" si="13"/>
        <v>#N/A</v>
      </c>
      <c r="R7" s="230" t="e">
        <f t="shared" si="13"/>
        <v>#N/A</v>
      </c>
      <c r="S7" s="230" t="e">
        <f t="shared" si="13"/>
        <v>#N/A</v>
      </c>
      <c r="T7" s="230" t="e">
        <f t="shared" si="13"/>
        <v>#N/A</v>
      </c>
      <c r="U7" s="230">
        <f>I7/E7</f>
        <v>153.95822938680391</v>
      </c>
      <c r="V7" s="230">
        <f t="shared" si="13"/>
        <v>20843170.58989777</v>
      </c>
      <c r="W7" s="230">
        <f>V7/E7</f>
        <v>23.795444771842082</v>
      </c>
      <c r="X7" s="230">
        <f t="shared" si="13"/>
        <v>29020711.368297257</v>
      </c>
      <c r="Y7" s="230">
        <f t="shared" si="5"/>
        <v>33.131271061926959</v>
      </c>
      <c r="Z7" s="230">
        <f t="shared" si="13"/>
        <v>184577283.25819504</v>
      </c>
      <c r="AA7" s="230">
        <f>Z7/E7</f>
        <v>210.72123029285123</v>
      </c>
      <c r="AB7" s="230"/>
      <c r="AC7" s="230">
        <f t="shared" si="13"/>
        <v>883297.48</v>
      </c>
      <c r="AD7" s="230">
        <f t="shared" si="13"/>
        <v>10397892844.941822</v>
      </c>
      <c r="AE7" s="230">
        <f t="shared" si="13"/>
        <v>8952043725.5460491</v>
      </c>
      <c r="AF7" s="230">
        <f>AD7/AC7</f>
        <v>11771.677243935783</v>
      </c>
      <c r="AG7" s="230">
        <f t="shared" si="13"/>
        <v>274228520.50597405</v>
      </c>
      <c r="AH7" s="230">
        <f t="shared" si="13"/>
        <v>8976508029.8636742</v>
      </c>
      <c r="AI7" s="230" t="e">
        <f t="shared" si="13"/>
        <v>#N/A</v>
      </c>
      <c r="AJ7" s="230" t="e">
        <f t="shared" si="13"/>
        <v>#N/A</v>
      </c>
      <c r="AK7" s="230" t="e">
        <f t="shared" si="13"/>
        <v>#N/A</v>
      </c>
      <c r="AL7" s="230" t="e">
        <f t="shared" si="13"/>
        <v>#N/A</v>
      </c>
      <c r="AM7" s="230" t="e">
        <f t="shared" si="13"/>
        <v>#N/A</v>
      </c>
      <c r="AN7" s="230" t="e">
        <f t="shared" si="13"/>
        <v>#N/A</v>
      </c>
      <c r="AO7" s="230" t="e">
        <f t="shared" si="13"/>
        <v>#N/A</v>
      </c>
      <c r="AP7" s="230" t="e">
        <f t="shared" si="13"/>
        <v>#N/A</v>
      </c>
      <c r="AQ7" s="230" t="e">
        <f t="shared" si="13"/>
        <v>#N/A</v>
      </c>
      <c r="AR7" s="230" t="e">
        <f t="shared" si="13"/>
        <v>#N/A</v>
      </c>
      <c r="AS7" s="230" t="e">
        <f t="shared" si="13"/>
        <v>#N/A</v>
      </c>
      <c r="AT7" s="230">
        <f t="shared" si="8"/>
        <v>310.4599828655393</v>
      </c>
      <c r="AU7" s="230">
        <f t="shared" si="13"/>
        <v>28073492.478583395</v>
      </c>
      <c r="AV7" s="230">
        <f t="shared" si="9"/>
        <v>31.782602253754188</v>
      </c>
      <c r="AW7" s="230">
        <f t="shared" si="13"/>
        <v>70351462.840258107</v>
      </c>
      <c r="AX7" s="230">
        <f t="shared" si="10"/>
        <v>79.646398221647942</v>
      </c>
      <c r="AY7" s="230">
        <f t="shared" si="13"/>
        <v>372324213.42766929</v>
      </c>
      <c r="AZ7" s="230">
        <f t="shared" si="11"/>
        <v>421.51621832734008</v>
      </c>
    </row>
    <row r="8" spans="3:52" x14ac:dyDescent="0.25">
      <c r="C8" s="221"/>
      <c r="D8" s="221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28">
        <v>0</v>
      </c>
      <c r="AW8" s="230"/>
      <c r="AX8" s="228">
        <v>0</v>
      </c>
      <c r="AY8" s="230"/>
      <c r="AZ8" s="4">
        <v>0</v>
      </c>
    </row>
    <row r="9" spans="3:52" ht="15.75" thickBot="1" x14ac:dyDescent="0.3">
      <c r="C9" s="222"/>
      <c r="D9" s="222"/>
      <c r="E9" s="233" t="s">
        <v>1310</v>
      </c>
      <c r="F9" s="233" t="s">
        <v>591</v>
      </c>
      <c r="G9" s="233" t="s">
        <v>596</v>
      </c>
      <c r="H9" s="233" t="s">
        <v>1319</v>
      </c>
      <c r="I9" s="233" t="s">
        <v>592</v>
      </c>
      <c r="J9" s="233" t="s">
        <v>597</v>
      </c>
      <c r="K9" s="233" t="s">
        <v>1302</v>
      </c>
      <c r="L9" s="233" t="s">
        <v>1137</v>
      </c>
      <c r="M9" s="233" t="s">
        <v>1303</v>
      </c>
      <c r="N9" s="233" t="s">
        <v>1129</v>
      </c>
      <c r="O9" s="233" t="s">
        <v>1304</v>
      </c>
      <c r="P9" s="233" t="s">
        <v>1306</v>
      </c>
      <c r="Q9" s="233" t="s">
        <v>1305</v>
      </c>
      <c r="R9" s="233" t="s">
        <v>1299</v>
      </c>
      <c r="S9" s="233" t="s">
        <v>1300</v>
      </c>
      <c r="T9" s="233" t="s">
        <v>1301</v>
      </c>
      <c r="U9" s="233" t="s">
        <v>1314</v>
      </c>
      <c r="V9" s="233" t="s">
        <v>593</v>
      </c>
      <c r="W9" s="233" t="s">
        <v>1315</v>
      </c>
      <c r="X9" s="233" t="s">
        <v>718</v>
      </c>
      <c r="Y9" s="233" t="s">
        <v>1316</v>
      </c>
      <c r="Z9" s="233" t="s">
        <v>720</v>
      </c>
      <c r="AA9" s="233" t="s">
        <v>1317</v>
      </c>
      <c r="AB9" s="233"/>
      <c r="AC9" s="233" t="s">
        <v>1310</v>
      </c>
      <c r="AD9" s="233" t="s">
        <v>594</v>
      </c>
      <c r="AE9" s="233" t="s">
        <v>598</v>
      </c>
      <c r="AF9" s="233" t="s">
        <v>1320</v>
      </c>
      <c r="AG9" s="233" t="s">
        <v>599</v>
      </c>
      <c r="AH9" s="233" t="s">
        <v>600</v>
      </c>
      <c r="AI9" s="233" t="s">
        <v>1302</v>
      </c>
      <c r="AJ9" s="233" t="s">
        <v>1137</v>
      </c>
      <c r="AK9" s="233" t="s">
        <v>1136</v>
      </c>
      <c r="AL9" s="233" t="s">
        <v>1304</v>
      </c>
      <c r="AM9" s="233" t="s">
        <v>1129</v>
      </c>
      <c r="AN9" s="233" t="s">
        <v>1305</v>
      </c>
      <c r="AO9" s="233" t="s">
        <v>1306</v>
      </c>
      <c r="AP9" s="233" t="s">
        <v>1299</v>
      </c>
      <c r="AQ9" s="233" t="s">
        <v>1307</v>
      </c>
      <c r="AR9" s="233" t="s">
        <v>1300</v>
      </c>
      <c r="AS9" s="233" t="s">
        <v>1304</v>
      </c>
      <c r="AT9" s="233" t="s">
        <v>1314</v>
      </c>
      <c r="AU9" s="233" t="s">
        <v>595</v>
      </c>
      <c r="AV9" s="233" t="s">
        <v>1315</v>
      </c>
      <c r="AW9" s="233" t="s">
        <v>719</v>
      </c>
      <c r="AX9" s="233" t="s">
        <v>1316</v>
      </c>
      <c r="AY9" s="233" t="s">
        <v>721</v>
      </c>
      <c r="AZ9" s="233" t="s">
        <v>1317</v>
      </c>
    </row>
    <row r="10" spans="3:52" x14ac:dyDescent="0.25">
      <c r="C10" s="218" t="s">
        <v>627</v>
      </c>
      <c r="D10" s="223">
        <v>1</v>
      </c>
      <c r="E10" s="4">
        <f t="shared" ref="E10:V20" si="14">SUMIF($D$24:$D$543,$D10,E$24:E$543)</f>
        <v>69310</v>
      </c>
      <c r="F10" s="4">
        <f t="shared" si="14"/>
        <v>949929517.3918097</v>
      </c>
      <c r="G10" s="4">
        <f t="shared" si="14"/>
        <v>834963893</v>
      </c>
      <c r="H10" s="4">
        <f>F10/E10</f>
        <v>13705.518935100414</v>
      </c>
      <c r="I10" s="4">
        <f>SUMIF($D$24:$D$543,$D10,I$24:I$543)</f>
        <v>12040757</v>
      </c>
      <c r="J10" s="4">
        <f t="shared" si="14"/>
        <v>836962400</v>
      </c>
      <c r="K10" s="4">
        <f t="shared" si="14"/>
        <v>0</v>
      </c>
      <c r="L10" s="4">
        <f t="shared" si="14"/>
        <v>46838.104319998994</v>
      </c>
      <c r="M10" s="4">
        <f t="shared" si="14"/>
        <v>466360.79</v>
      </c>
      <c r="N10" s="4">
        <f t="shared" si="14"/>
        <v>0</v>
      </c>
      <c r="O10" s="4">
        <f t="shared" si="14"/>
        <v>-837.14726796932518</v>
      </c>
      <c r="P10" s="4">
        <f t="shared" si="14"/>
        <v>9815.25</v>
      </c>
      <c r="Q10" s="4">
        <f t="shared" si="14"/>
        <v>25629.27</v>
      </c>
      <c r="R10" s="4">
        <f t="shared" si="14"/>
        <v>20073.473279998638</v>
      </c>
      <c r="S10" s="4">
        <f t="shared" si="14"/>
        <v>0</v>
      </c>
      <c r="T10" s="4">
        <f t="shared" si="14"/>
        <v>44257.147267969325</v>
      </c>
      <c r="U10" s="4">
        <f>I10/E10</f>
        <v>173.72322897128842</v>
      </c>
      <c r="V10" s="4">
        <f t="shared" si="14"/>
        <v>2610643.8876000047</v>
      </c>
      <c r="W10" s="240">
        <f t="shared" ref="W10:W21" si="15">V10/E10</f>
        <v>37.666193732506201</v>
      </c>
      <c r="X10" s="4">
        <f t="shared" ref="P10:Z20" si="16">SUMIF($D$24:$D$543,$D10,X$24:X$543)</f>
        <v>2651236.3938820362</v>
      </c>
      <c r="Y10" s="228">
        <f t="shared" ref="Y10:Y21" si="17">X10/E10</f>
        <v>38.25185967222675</v>
      </c>
      <c r="Z10" s="4">
        <f t="shared" si="16"/>
        <v>17302637.281482041</v>
      </c>
      <c r="AA10" s="228">
        <f t="shared" ref="AA10:AA21" si="18">Z10/E10</f>
        <v>249.64128237602137</v>
      </c>
      <c r="AB10" s="4"/>
      <c r="AC10" s="4">
        <f t="shared" ref="AC10:AS20" si="19">SUMIF($D$24:$D$543,$D10,AC$24:AC$543)</f>
        <v>68299</v>
      </c>
      <c r="AD10" s="4">
        <f t="shared" si="19"/>
        <v>948740363.65016782</v>
      </c>
      <c r="AE10" s="4">
        <f t="shared" si="19"/>
        <v>841147810</v>
      </c>
      <c r="AF10" s="4">
        <f>AD10/AC10</f>
        <v>13890.984694507501</v>
      </c>
      <c r="AG10" s="4">
        <f t="shared" si="19"/>
        <v>24066823</v>
      </c>
      <c r="AH10" s="4">
        <f t="shared" si="19"/>
        <v>844633102</v>
      </c>
      <c r="AI10" s="4">
        <f t="shared" si="19"/>
        <v>0</v>
      </c>
      <c r="AJ10" s="4">
        <f t="shared" si="19"/>
        <v>47459.959679998457</v>
      </c>
      <c r="AK10" s="4">
        <f t="shared" si="19"/>
        <v>466360.79</v>
      </c>
      <c r="AL10" s="4">
        <f t="shared" si="19"/>
        <v>-192.73202802333981</v>
      </c>
      <c r="AM10" s="4">
        <f t="shared" si="19"/>
        <v>0</v>
      </c>
      <c r="AN10" s="4">
        <f t="shared" si="19"/>
        <v>25629.27</v>
      </c>
      <c r="AO10" s="4">
        <f t="shared" si="19"/>
        <v>9815.25</v>
      </c>
      <c r="AP10" s="4">
        <f t="shared" si="19"/>
        <v>20339.982719999738</v>
      </c>
      <c r="AQ10" s="4">
        <f t="shared" si="19"/>
        <v>655.39249750599265</v>
      </c>
      <c r="AR10" s="4">
        <f t="shared" si="19"/>
        <v>0</v>
      </c>
      <c r="AS10" s="4">
        <f t="shared" si="19"/>
        <v>43612.73202802334</v>
      </c>
      <c r="AT10" s="228">
        <f t="shared" ref="AT10:AT21" si="20">AG10/AC10</f>
        <v>352.37445643420841</v>
      </c>
      <c r="AU10" s="4">
        <f t="shared" ref="AN10:AY20" si="21">SUMIF($D$24:$D$543,$D10,AU$24:AU$543)</f>
        <v>4098972.6448975801</v>
      </c>
      <c r="AV10" s="228">
        <f t="shared" si="9"/>
        <v>60.015119473163296</v>
      </c>
      <c r="AW10" s="4">
        <f t="shared" si="21"/>
        <v>6634694.7536178678</v>
      </c>
      <c r="AX10" s="228">
        <f t="shared" si="10"/>
        <v>97.14190183777022</v>
      </c>
      <c r="AY10" s="4">
        <f t="shared" si="21"/>
        <v>34800490.398515448</v>
      </c>
      <c r="AZ10" s="4">
        <f t="shared" si="11"/>
        <v>509.5314777451419</v>
      </c>
    </row>
    <row r="11" spans="3:52" x14ac:dyDescent="0.25">
      <c r="C11" s="218" t="s">
        <v>628</v>
      </c>
      <c r="D11" s="224">
        <v>2</v>
      </c>
      <c r="E11" s="4">
        <f t="shared" si="14"/>
        <v>89251.199999999983</v>
      </c>
      <c r="F11" s="4">
        <f t="shared" si="14"/>
        <v>1050506155.6004586</v>
      </c>
      <c r="G11" s="4">
        <f t="shared" si="14"/>
        <v>942563851.34709954</v>
      </c>
      <c r="H11" s="4">
        <f t="shared" ref="H11:H18" si="22">F11/E11</f>
        <v>11770.218838519357</v>
      </c>
      <c r="I11" s="4">
        <f t="shared" si="14"/>
        <v>13748135</v>
      </c>
      <c r="J11" s="4">
        <f t="shared" si="14"/>
        <v>946677689.34709954</v>
      </c>
      <c r="K11" s="4">
        <f t="shared" si="14"/>
        <v>0</v>
      </c>
      <c r="L11" s="4">
        <f t="shared" si="14"/>
        <v>79874.712960000208</v>
      </c>
      <c r="M11" s="4">
        <f t="shared" si="14"/>
        <v>420356.13</v>
      </c>
      <c r="N11" s="4">
        <f t="shared" si="14"/>
        <v>21422.728107413015</v>
      </c>
      <c r="O11" s="4">
        <f t="shared" si="14"/>
        <v>87640.459169845315</v>
      </c>
      <c r="P11" s="4">
        <f t="shared" si="16"/>
        <v>21171.9</v>
      </c>
      <c r="Q11" s="4">
        <f t="shared" si="16"/>
        <v>55283.46</v>
      </c>
      <c r="R11" s="4">
        <f t="shared" si="16"/>
        <v>34232.019840000023</v>
      </c>
      <c r="S11" s="4">
        <f t="shared" si="16"/>
        <v>28958.757606872619</v>
      </c>
      <c r="T11" s="4">
        <f t="shared" si="16"/>
        <v>154509.83363015484</v>
      </c>
      <c r="U11" s="4">
        <f t="shared" ref="U11:U18" si="23">I11/E11</f>
        <v>154.03865718332082</v>
      </c>
      <c r="V11" s="4">
        <f t="shared" si="16"/>
        <v>5017288.0013143122</v>
      </c>
      <c r="W11" s="240">
        <f t="shared" si="15"/>
        <v>56.215356222821804</v>
      </c>
      <c r="X11" s="4">
        <f t="shared" si="16"/>
        <v>2871244.3696966944</v>
      </c>
      <c r="Y11" s="228">
        <f t="shared" si="17"/>
        <v>32.170372719881584</v>
      </c>
      <c r="Z11" s="4">
        <f t="shared" si="16"/>
        <v>21636667.371011008</v>
      </c>
      <c r="AA11" s="228">
        <f t="shared" si="18"/>
        <v>242.42438612602422</v>
      </c>
      <c r="AB11" s="4"/>
      <c r="AC11" s="4">
        <f t="shared" si="19"/>
        <v>88262</v>
      </c>
      <c r="AD11" s="4">
        <f t="shared" si="19"/>
        <v>1053724608.1963513</v>
      </c>
      <c r="AE11" s="4">
        <f t="shared" si="19"/>
        <v>953917206.10807908</v>
      </c>
      <c r="AF11" s="4">
        <f>AD11/AC11</f>
        <v>11938.598810318725</v>
      </c>
      <c r="AG11" s="4">
        <f t="shared" si="19"/>
        <v>27571246.565145109</v>
      </c>
      <c r="AH11" s="4">
        <f t="shared" si="19"/>
        <v>959490279.10807908</v>
      </c>
      <c r="AI11" s="4">
        <f t="shared" si="19"/>
        <v>0</v>
      </c>
      <c r="AJ11" s="4">
        <f t="shared" si="19"/>
        <v>82051.388159999507</v>
      </c>
      <c r="AK11" s="4">
        <f t="shared" si="19"/>
        <v>420356.13</v>
      </c>
      <c r="AL11" s="4">
        <f t="shared" si="19"/>
        <v>85693.904912962025</v>
      </c>
      <c r="AM11" s="4">
        <f t="shared" si="19"/>
        <v>21364.318127358041</v>
      </c>
      <c r="AN11" s="4">
        <f t="shared" si="21"/>
        <v>55283.46</v>
      </c>
      <c r="AO11" s="4">
        <f t="shared" si="21"/>
        <v>21171.9</v>
      </c>
      <c r="AP11" s="4">
        <f t="shared" si="21"/>
        <v>35164.880639999639</v>
      </c>
      <c r="AQ11" s="4">
        <f t="shared" si="21"/>
        <v>-6788.2362149200271</v>
      </c>
      <c r="AR11" s="4">
        <f t="shared" si="21"/>
        <v>29251.681872642832</v>
      </c>
      <c r="AS11" s="4">
        <f t="shared" si="21"/>
        <v>157146.09508703797</v>
      </c>
      <c r="AT11" s="228">
        <f>AG11/AC11</f>
        <v>312.3795808518401</v>
      </c>
      <c r="AU11" s="4">
        <f t="shared" si="21"/>
        <v>6473768.5225850493</v>
      </c>
      <c r="AV11" s="228">
        <f t="shared" si="9"/>
        <v>73.347176843772516</v>
      </c>
      <c r="AW11" s="4">
        <f t="shared" si="21"/>
        <v>7791293.7233887017</v>
      </c>
      <c r="AX11" s="228">
        <f t="shared" si="10"/>
        <v>88.274611082784233</v>
      </c>
      <c r="AY11" s="4">
        <f t="shared" si="21"/>
        <v>41836308.811118856</v>
      </c>
      <c r="AZ11" s="4">
        <f t="shared" si="11"/>
        <v>474.0013687783968</v>
      </c>
    </row>
    <row r="12" spans="3:52" x14ac:dyDescent="0.25">
      <c r="C12" s="218" t="s">
        <v>629</v>
      </c>
      <c r="D12" s="224">
        <v>3</v>
      </c>
      <c r="E12" s="4">
        <f t="shared" si="14"/>
        <v>275730.59999999998</v>
      </c>
      <c r="F12" s="4">
        <f t="shared" si="14"/>
        <v>3079502699.773365</v>
      </c>
      <c r="G12" s="4">
        <f t="shared" si="14"/>
        <v>2713060029.5232458</v>
      </c>
      <c r="H12" s="4">
        <f t="shared" si="22"/>
        <v>11168.519924061258</v>
      </c>
      <c r="I12" s="4">
        <f t="shared" si="14"/>
        <v>40053437</v>
      </c>
      <c r="J12" s="4">
        <f t="shared" si="14"/>
        <v>2716497835.2732458</v>
      </c>
      <c r="K12" s="4">
        <f t="shared" si="14"/>
        <v>0</v>
      </c>
      <c r="L12" s="4">
        <f t="shared" si="14"/>
        <v>53255.563200000499</v>
      </c>
      <c r="M12" s="4">
        <f t="shared" si="14"/>
        <v>223876.49</v>
      </c>
      <c r="N12" s="4">
        <f t="shared" si="14"/>
        <v>25312.144653431897</v>
      </c>
      <c r="O12" s="4">
        <f t="shared" si="14"/>
        <v>-86242.021048822469</v>
      </c>
      <c r="P12" s="4">
        <f t="shared" si="16"/>
        <v>16026.29</v>
      </c>
      <c r="Q12" s="4">
        <f t="shared" si="16"/>
        <v>41847.329999999994</v>
      </c>
      <c r="R12" s="4">
        <f t="shared" si="16"/>
        <v>22823.81279999984</v>
      </c>
      <c r="S12" s="4">
        <f t="shared" si="16"/>
        <v>30775.855346566241</v>
      </c>
      <c r="T12" s="4">
        <f t="shared" si="16"/>
        <v>230458.36033662225</v>
      </c>
      <c r="U12" s="4">
        <f t="shared" si="23"/>
        <v>145.26293780958662</v>
      </c>
      <c r="V12" s="4">
        <f t="shared" si="16"/>
        <v>3995939.5752877705</v>
      </c>
      <c r="W12" s="240">
        <f t="shared" si="15"/>
        <v>14.492187574711588</v>
      </c>
      <c r="X12" s="4">
        <f t="shared" si="16"/>
        <v>11580548.39072578</v>
      </c>
      <c r="Y12" s="228">
        <f t="shared" si="17"/>
        <v>41.999503829918702</v>
      </c>
      <c r="Z12" s="4">
        <f t="shared" si="16"/>
        <v>55629924.966013551</v>
      </c>
      <c r="AA12" s="228">
        <f t="shared" si="18"/>
        <v>201.75462921421689</v>
      </c>
      <c r="AB12" s="4"/>
      <c r="AC12" s="4">
        <f t="shared" si="19"/>
        <v>277400</v>
      </c>
      <c r="AD12" s="4">
        <f t="shared" si="19"/>
        <v>3137848933.2552176</v>
      </c>
      <c r="AE12" s="4">
        <f t="shared" si="19"/>
        <v>2787076122.9676266</v>
      </c>
      <c r="AF12" s="4">
        <f t="shared" ref="AF12:AF18" si="24">AD12/AC12</f>
        <v>11311.639990105326</v>
      </c>
      <c r="AG12" s="4">
        <f t="shared" si="19"/>
        <v>81574585.198000029</v>
      </c>
      <c r="AH12" s="4">
        <f t="shared" si="19"/>
        <v>2791617697.3936262</v>
      </c>
      <c r="AI12" s="4">
        <f t="shared" si="19"/>
        <v>0</v>
      </c>
      <c r="AJ12" s="4">
        <f t="shared" si="19"/>
        <v>54440.40672000061</v>
      </c>
      <c r="AK12" s="4">
        <f t="shared" si="19"/>
        <v>223876.49</v>
      </c>
      <c r="AL12" s="4">
        <f t="shared" si="19"/>
        <v>-88762.618230490945</v>
      </c>
      <c r="AM12" s="4">
        <f t="shared" si="19"/>
        <v>25111.946886012302</v>
      </c>
      <c r="AN12" s="4">
        <f t="shared" si="21"/>
        <v>41847.329999999994</v>
      </c>
      <c r="AO12" s="4">
        <f t="shared" si="21"/>
        <v>16026.29</v>
      </c>
      <c r="AP12" s="4">
        <f t="shared" si="21"/>
        <v>23331.602880000428</v>
      </c>
      <c r="AQ12" s="4">
        <f t="shared" si="21"/>
        <v>13313.918567341658</v>
      </c>
      <c r="AR12" s="4">
        <f t="shared" si="21"/>
        <v>30976.053113986505</v>
      </c>
      <c r="AS12" s="4">
        <f t="shared" si="21"/>
        <v>232991.12300783489</v>
      </c>
      <c r="AT12" s="228">
        <f t="shared" si="20"/>
        <v>294.06843979091576</v>
      </c>
      <c r="AU12" s="4">
        <f t="shared" si="21"/>
        <v>5114726.9689446548</v>
      </c>
      <c r="AV12" s="228">
        <f t="shared" si="9"/>
        <v>18.438092894537327</v>
      </c>
      <c r="AW12" s="4">
        <f t="shared" si="21"/>
        <v>25321887.838401571</v>
      </c>
      <c r="AX12" s="228">
        <f t="shared" si="10"/>
        <v>91.282941018030172</v>
      </c>
      <c r="AY12" s="4">
        <f t="shared" si="21"/>
        <v>112011200.00534625</v>
      </c>
      <c r="AZ12" s="4">
        <f t="shared" si="11"/>
        <v>403.78947370348322</v>
      </c>
    </row>
    <row r="13" spans="3:52" x14ac:dyDescent="0.25">
      <c r="C13" s="218" t="s">
        <v>630</v>
      </c>
      <c r="D13" s="224">
        <v>4</v>
      </c>
      <c r="E13" s="4">
        <f t="shared" si="14"/>
        <v>192530.8</v>
      </c>
      <c r="F13" s="4">
        <f t="shared" si="14"/>
        <v>2073749672.108819</v>
      </c>
      <c r="G13" s="4">
        <f t="shared" si="14"/>
        <v>1812527236.22597</v>
      </c>
      <c r="H13" s="4">
        <f t="shared" si="22"/>
        <v>10771.002209043016</v>
      </c>
      <c r="I13" s="4">
        <f t="shared" si="14"/>
        <v>29325792</v>
      </c>
      <c r="J13" s="4">
        <f t="shared" si="14"/>
        <v>1815241336.72597</v>
      </c>
      <c r="K13" s="4">
        <f t="shared" si="14"/>
        <v>0</v>
      </c>
      <c r="L13" s="4">
        <f t="shared" si="14"/>
        <v>41722.215359999682</v>
      </c>
      <c r="M13" s="4">
        <f t="shared" si="14"/>
        <v>229729.17</v>
      </c>
      <c r="N13" s="4">
        <f t="shared" si="14"/>
        <v>49932.310105322162</v>
      </c>
      <c r="O13" s="4">
        <f t="shared" si="14"/>
        <v>-25297.729324435961</v>
      </c>
      <c r="P13" s="4">
        <f t="shared" si="16"/>
        <v>14303.510000000002</v>
      </c>
      <c r="Q13" s="4">
        <f t="shared" si="16"/>
        <v>37348.889999999992</v>
      </c>
      <c r="R13" s="4">
        <f t="shared" si="16"/>
        <v>17880.94943999988</v>
      </c>
      <c r="S13" s="4">
        <f t="shared" si="16"/>
        <v>69548.158466107212</v>
      </c>
      <c r="T13" s="4">
        <f t="shared" si="16"/>
        <v>40663.476903695875</v>
      </c>
      <c r="U13" s="4">
        <f t="shared" si="23"/>
        <v>152.31740583844248</v>
      </c>
      <c r="V13" s="4">
        <f t="shared" si="16"/>
        <v>3189931.4509506859</v>
      </c>
      <c r="W13" s="240">
        <f t="shared" si="15"/>
        <v>16.568421525027091</v>
      </c>
      <c r="X13" s="4">
        <f t="shared" si="16"/>
        <v>6151074.4808510495</v>
      </c>
      <c r="Y13" s="228">
        <f t="shared" si="17"/>
        <v>31.948521903254179</v>
      </c>
      <c r="Z13" s="4">
        <f t="shared" si="16"/>
        <v>38666797.931801736</v>
      </c>
      <c r="AA13" s="228">
        <f t="shared" si="18"/>
        <v>200.83434926672376</v>
      </c>
      <c r="AB13" s="4"/>
      <c r="AC13" s="4">
        <f t="shared" si="19"/>
        <v>192638</v>
      </c>
      <c r="AD13" s="4">
        <f t="shared" si="19"/>
        <v>2099197877.1258469</v>
      </c>
      <c r="AE13" s="4">
        <f t="shared" si="19"/>
        <v>1849910352.5461054</v>
      </c>
      <c r="AF13" s="4">
        <f t="shared" si="24"/>
        <v>10897.112081343488</v>
      </c>
      <c r="AG13" s="4">
        <f t="shared" si="19"/>
        <v>59430173.943335548</v>
      </c>
      <c r="AH13" s="4">
        <f t="shared" si="19"/>
        <v>1853853228.0741053</v>
      </c>
      <c r="AI13" s="4">
        <f t="shared" si="19"/>
        <v>0</v>
      </c>
      <c r="AJ13" s="4">
        <f t="shared" si="19"/>
        <v>43499.01696000027</v>
      </c>
      <c r="AK13" s="4">
        <f t="shared" si="19"/>
        <v>229729.17</v>
      </c>
      <c r="AL13" s="4">
        <f t="shared" si="19"/>
        <v>-25750.848578171775</v>
      </c>
      <c r="AM13" s="4">
        <f t="shared" si="19"/>
        <v>50813.480495417898</v>
      </c>
      <c r="AN13" s="4">
        <f t="shared" si="21"/>
        <v>37348.889999999992</v>
      </c>
      <c r="AO13" s="4">
        <f t="shared" si="21"/>
        <v>14303.510000000002</v>
      </c>
      <c r="AP13" s="4">
        <f t="shared" si="21"/>
        <v>18642.435840000137</v>
      </c>
      <c r="AQ13" s="4">
        <f t="shared" si="21"/>
        <v>6003.0014711250988</v>
      </c>
      <c r="AR13" s="4">
        <f t="shared" si="21"/>
        <v>68888.473790293327</v>
      </c>
      <c r="AS13" s="4">
        <f t="shared" si="21"/>
        <v>41159.087983622128</v>
      </c>
      <c r="AT13" s="228">
        <f>AG13/AC13</f>
        <v>308.50701286005642</v>
      </c>
      <c r="AU13" s="4">
        <f t="shared" si="21"/>
        <v>4427511.7459622994</v>
      </c>
      <c r="AV13" s="228">
        <f t="shared" si="9"/>
        <v>22.983584474310881</v>
      </c>
      <c r="AW13" s="4">
        <f t="shared" si="21"/>
        <v>15854675.028120361</v>
      </c>
      <c r="AX13" s="228">
        <f t="shared" si="10"/>
        <v>82.302946605136896</v>
      </c>
      <c r="AY13" s="4">
        <f t="shared" si="21"/>
        <v>79712360.717418209</v>
      </c>
      <c r="AZ13" s="4">
        <f t="shared" si="11"/>
        <v>413.79354393950422</v>
      </c>
    </row>
    <row r="14" spans="3:52" x14ac:dyDescent="0.25">
      <c r="C14" s="218" t="s">
        <v>631</v>
      </c>
      <c r="D14" s="224">
        <v>5</v>
      </c>
      <c r="E14" s="4">
        <f t="shared" si="14"/>
        <v>93815.400000000009</v>
      </c>
      <c r="F14" s="4">
        <f t="shared" si="14"/>
        <v>975175367.67188919</v>
      </c>
      <c r="G14" s="4">
        <f t="shared" si="14"/>
        <v>872785729.90548754</v>
      </c>
      <c r="H14" s="4">
        <f t="shared" si="22"/>
        <v>10394.619302075023</v>
      </c>
      <c r="I14" s="4">
        <f t="shared" si="14"/>
        <v>14378733</v>
      </c>
      <c r="J14" s="4">
        <f t="shared" si="14"/>
        <v>874633774.15548754</v>
      </c>
      <c r="K14" s="4">
        <f t="shared" si="14"/>
        <v>0</v>
      </c>
      <c r="L14" s="4">
        <f t="shared" si="14"/>
        <v>14224.163520000002</v>
      </c>
      <c r="M14" s="4">
        <f t="shared" si="14"/>
        <v>127540.78</v>
      </c>
      <c r="N14" s="4">
        <f t="shared" si="14"/>
        <v>32894.714555380182</v>
      </c>
      <c r="O14" s="4">
        <f t="shared" si="14"/>
        <v>5138.3112448296233</v>
      </c>
      <c r="P14" s="4">
        <f t="shared" si="16"/>
        <v>10925.97</v>
      </c>
      <c r="Q14" s="4">
        <f t="shared" si="16"/>
        <v>28529.579999999998</v>
      </c>
      <c r="R14" s="4">
        <f t="shared" si="16"/>
        <v>6096.0700799999941</v>
      </c>
      <c r="S14" s="4">
        <f t="shared" si="16"/>
        <v>74828.380301762765</v>
      </c>
      <c r="T14" s="4">
        <f t="shared" si="16"/>
        <v>37271.943033120355</v>
      </c>
      <c r="U14" s="4">
        <f t="shared" si="23"/>
        <v>153.26623347552746</v>
      </c>
      <c r="V14" s="4">
        <f t="shared" si="16"/>
        <v>2185494.1627350943</v>
      </c>
      <c r="W14" s="240">
        <f t="shared" si="15"/>
        <v>23.295686664823624</v>
      </c>
      <c r="X14" s="4">
        <f t="shared" si="16"/>
        <v>2957199.7851730483</v>
      </c>
      <c r="Y14" s="228">
        <f t="shared" si="17"/>
        <v>31.521474994223208</v>
      </c>
      <c r="Z14" s="4">
        <f t="shared" si="16"/>
        <v>19521426.947908144</v>
      </c>
      <c r="AA14" s="228">
        <f t="shared" si="18"/>
        <v>208.08339513457432</v>
      </c>
      <c r="AB14" s="4"/>
      <c r="AC14" s="4">
        <f t="shared" si="19"/>
        <v>93458</v>
      </c>
      <c r="AD14" s="4">
        <f t="shared" si="19"/>
        <v>979750019.22969222</v>
      </c>
      <c r="AE14" s="4">
        <f t="shared" si="19"/>
        <v>886426055.39402127</v>
      </c>
      <c r="AF14" s="4">
        <f t="shared" si="24"/>
        <v>10483.318915766356</v>
      </c>
      <c r="AG14" s="4">
        <f t="shared" si="19"/>
        <v>28949860.788732894</v>
      </c>
      <c r="AH14" s="4">
        <f t="shared" si="19"/>
        <v>889064656.17402136</v>
      </c>
      <c r="AI14" s="4">
        <f t="shared" si="19"/>
        <v>0</v>
      </c>
      <c r="AJ14" s="4">
        <f t="shared" si="19"/>
        <v>14336.515200000023</v>
      </c>
      <c r="AK14" s="4">
        <f t="shared" si="19"/>
        <v>127540.78</v>
      </c>
      <c r="AL14" s="4">
        <f t="shared" si="19"/>
        <v>4951.0770904934325</v>
      </c>
      <c r="AM14" s="4">
        <f t="shared" si="19"/>
        <v>33437.952844668071</v>
      </c>
      <c r="AN14" s="4">
        <f t="shared" si="21"/>
        <v>28529.579999999998</v>
      </c>
      <c r="AO14" s="4">
        <f t="shared" si="21"/>
        <v>10925.97</v>
      </c>
      <c r="AP14" s="4">
        <f t="shared" si="21"/>
        <v>6144.2208000000028</v>
      </c>
      <c r="AQ14" s="4">
        <f t="shared" si="21"/>
        <v>2023.1243034713116</v>
      </c>
      <c r="AR14" s="4">
        <f t="shared" si="21"/>
        <v>74665.967155331979</v>
      </c>
      <c r="AS14" s="4">
        <f t="shared" si="21"/>
        <v>37459.326500353258</v>
      </c>
      <c r="AT14" s="228">
        <f t="shared" si="20"/>
        <v>309.76332458144719</v>
      </c>
      <c r="AU14" s="4">
        <f t="shared" si="21"/>
        <v>2978615.2938943245</v>
      </c>
      <c r="AV14" s="228">
        <f t="shared" si="9"/>
        <v>31.871164521970559</v>
      </c>
      <c r="AW14" s="4">
        <f t="shared" si="21"/>
        <v>6974338.6321291858</v>
      </c>
      <c r="AX14" s="228">
        <f t="shared" si="10"/>
        <v>74.625378588555137</v>
      </c>
      <c r="AY14" s="4">
        <f t="shared" si="21"/>
        <v>38902814.714756407</v>
      </c>
      <c r="AZ14" s="4">
        <f t="shared" si="11"/>
        <v>416.25986769197294</v>
      </c>
    </row>
    <row r="15" spans="3:52" x14ac:dyDescent="0.25">
      <c r="C15" s="218" t="s">
        <v>632</v>
      </c>
      <c r="D15" s="224">
        <v>6</v>
      </c>
      <c r="E15" s="4">
        <f t="shared" si="14"/>
        <v>87907.58</v>
      </c>
      <c r="F15" s="4">
        <f t="shared" si="14"/>
        <v>974801281.19902003</v>
      </c>
      <c r="G15" s="4">
        <f t="shared" si="14"/>
        <v>886849968.39933705</v>
      </c>
      <c r="H15" s="4">
        <f t="shared" si="22"/>
        <v>11088.933186410319</v>
      </c>
      <c r="I15" s="4">
        <f t="shared" si="14"/>
        <v>14214126.299999999</v>
      </c>
      <c r="J15" s="4">
        <f t="shared" si="14"/>
        <v>888782488.50550115</v>
      </c>
      <c r="K15" s="4">
        <f t="shared" si="14"/>
        <v>0</v>
      </c>
      <c r="L15" s="4">
        <f t="shared" si="14"/>
        <v>11538.616319999981</v>
      </c>
      <c r="M15" s="4">
        <f t="shared" si="14"/>
        <v>210751.52999999997</v>
      </c>
      <c r="N15" s="4">
        <f t="shared" si="14"/>
        <v>24636.654948439354</v>
      </c>
      <c r="O15" s="4">
        <f t="shared" si="14"/>
        <v>-5880.1380720888119</v>
      </c>
      <c r="P15" s="4">
        <f t="shared" si="16"/>
        <v>10653.960000000001</v>
      </c>
      <c r="Q15" s="4">
        <f t="shared" si="16"/>
        <v>27819.300000000003</v>
      </c>
      <c r="R15" s="4">
        <f t="shared" si="16"/>
        <v>4945.1212799999939</v>
      </c>
      <c r="S15" s="4">
        <f t="shared" si="16"/>
        <v>67408.117622989244</v>
      </c>
      <c r="T15" s="4">
        <f t="shared" si="16"/>
        <v>15653.752135288792</v>
      </c>
      <c r="U15" s="4">
        <f t="shared" si="23"/>
        <v>161.69397792545305</v>
      </c>
      <c r="V15" s="4">
        <f t="shared" si="16"/>
        <v>2300047.0203986145</v>
      </c>
      <c r="W15" s="240">
        <f t="shared" si="15"/>
        <v>26.16437650085026</v>
      </c>
      <c r="X15" s="4">
        <f t="shared" si="16"/>
        <v>2802458.7378036762</v>
      </c>
      <c r="Y15" s="228">
        <f t="shared" si="17"/>
        <v>31.879602848851899</v>
      </c>
      <c r="Z15" s="4">
        <f t="shared" si="16"/>
        <v>19316632.058202289</v>
      </c>
      <c r="AA15" s="228">
        <f t="shared" si="18"/>
        <v>219.7379572751552</v>
      </c>
      <c r="AB15" s="4"/>
      <c r="AC15" s="4">
        <f t="shared" si="19"/>
        <v>86860</v>
      </c>
      <c r="AD15" s="4">
        <f t="shared" si="19"/>
        <v>980413482.96057808</v>
      </c>
      <c r="AE15" s="4">
        <f t="shared" si="19"/>
        <v>902237543.33021677</v>
      </c>
      <c r="AF15" s="4">
        <f t="shared" si="24"/>
        <v>11287.283939219182</v>
      </c>
      <c r="AG15" s="4">
        <f t="shared" si="19"/>
        <v>28582696.010760494</v>
      </c>
      <c r="AH15" s="4">
        <f t="shared" si="19"/>
        <v>904821752.11384082</v>
      </c>
      <c r="AI15" s="4">
        <f t="shared" si="19"/>
        <v>0</v>
      </c>
      <c r="AJ15" s="4">
        <f t="shared" si="19"/>
        <v>11699.876160000003</v>
      </c>
      <c r="AK15" s="4">
        <f t="shared" si="19"/>
        <v>210751.52999999997</v>
      </c>
      <c r="AL15" s="4">
        <f t="shared" si="19"/>
        <v>-5950.2909966770076</v>
      </c>
      <c r="AM15" s="4">
        <f t="shared" si="19"/>
        <v>26429.512453519143</v>
      </c>
      <c r="AN15" s="4">
        <f t="shared" si="21"/>
        <v>27819.300000000003</v>
      </c>
      <c r="AO15" s="4">
        <f t="shared" si="21"/>
        <v>10653.960000000001</v>
      </c>
      <c r="AP15" s="4">
        <f t="shared" si="21"/>
        <v>5014.232640000002</v>
      </c>
      <c r="AQ15" s="4">
        <f t="shared" si="21"/>
        <v>-3999.3416732904034</v>
      </c>
      <c r="AR15" s="4">
        <f t="shared" si="21"/>
        <v>66527.260117909274</v>
      </c>
      <c r="AS15" s="4">
        <f t="shared" si="21"/>
        <v>15746.736436491299</v>
      </c>
      <c r="AT15" s="228">
        <f t="shared" si="20"/>
        <v>329.06626768087142</v>
      </c>
      <c r="AU15" s="4">
        <f t="shared" si="21"/>
        <v>2948901.5587621219</v>
      </c>
      <c r="AV15" s="228">
        <f t="shared" si="9"/>
        <v>33.950052484021668</v>
      </c>
      <c r="AW15" s="4">
        <f t="shared" si="21"/>
        <v>6146294.0462361304</v>
      </c>
      <c r="AX15" s="228">
        <f t="shared" si="10"/>
        <v>70.760926159752827</v>
      </c>
      <c r="AY15" s="4">
        <f t="shared" si="21"/>
        <v>37677891.615758739</v>
      </c>
      <c r="AZ15" s="4">
        <f t="shared" si="11"/>
        <v>433.77724632464589</v>
      </c>
    </row>
    <row r="16" spans="3:52" x14ac:dyDescent="0.25">
      <c r="C16" s="218" t="s">
        <v>783</v>
      </c>
      <c r="D16" s="224">
        <v>10</v>
      </c>
      <c r="E16" s="4">
        <f t="shared" si="14"/>
        <v>3850.686791653512</v>
      </c>
      <c r="F16" s="4">
        <f t="shared" si="14"/>
        <v>35533015</v>
      </c>
      <c r="G16" s="4">
        <f t="shared" si="14"/>
        <v>36049668</v>
      </c>
      <c r="H16" s="4">
        <f t="shared" si="22"/>
        <v>9227.7084381463992</v>
      </c>
      <c r="I16" s="4">
        <f t="shared" si="14"/>
        <v>516653</v>
      </c>
      <c r="J16" s="4">
        <f t="shared" si="14"/>
        <v>36049588</v>
      </c>
      <c r="K16" s="4">
        <f t="shared" si="14"/>
        <v>0</v>
      </c>
      <c r="L16" s="4">
        <f t="shared" si="14"/>
        <v>0</v>
      </c>
      <c r="M16" s="4">
        <f t="shared" si="14"/>
        <v>0</v>
      </c>
      <c r="N16" s="4">
        <f t="shared" si="14"/>
        <v>0</v>
      </c>
      <c r="O16" s="4">
        <f t="shared" si="14"/>
        <v>0</v>
      </c>
      <c r="P16" s="4">
        <f t="shared" si="16"/>
        <v>0</v>
      </c>
      <c r="Q16" s="4">
        <f t="shared" si="16"/>
        <v>0</v>
      </c>
      <c r="R16" s="4">
        <f t="shared" si="16"/>
        <v>0</v>
      </c>
      <c r="S16" s="4">
        <f t="shared" si="16"/>
        <v>0</v>
      </c>
      <c r="T16" s="4">
        <f t="shared" si="16"/>
        <v>0</v>
      </c>
      <c r="U16" s="4">
        <f t="shared" si="23"/>
        <v>134.1716498781106</v>
      </c>
      <c r="V16" s="4">
        <f t="shared" si="16"/>
        <v>-80</v>
      </c>
      <c r="W16" s="240">
        <f t="shared" si="15"/>
        <v>-2.0775514688289524E-2</v>
      </c>
      <c r="X16" s="4">
        <f t="shared" si="16"/>
        <v>0</v>
      </c>
      <c r="Y16" s="228">
        <f t="shared" si="17"/>
        <v>0</v>
      </c>
      <c r="Z16" s="4">
        <f t="shared" si="16"/>
        <v>516573</v>
      </c>
      <c r="AA16" s="228">
        <f t="shared" si="18"/>
        <v>134.1508743634223</v>
      </c>
      <c r="AB16" s="4"/>
      <c r="AC16" s="4">
        <f t="shared" si="19"/>
        <v>9004.7622109798249</v>
      </c>
      <c r="AD16" s="4">
        <f t="shared" si="19"/>
        <v>106066441.98012877</v>
      </c>
      <c r="AE16" s="4">
        <f t="shared" si="19"/>
        <v>108942446</v>
      </c>
      <c r="AF16" s="4">
        <f t="shared" si="24"/>
        <v>11778.927582429462</v>
      </c>
      <c r="AG16" s="4">
        <f t="shared" si="19"/>
        <v>1355680</v>
      </c>
      <c r="AH16" s="4">
        <f t="shared" si="19"/>
        <v>108942483</v>
      </c>
      <c r="AI16" s="4">
        <f t="shared" si="19"/>
        <v>0</v>
      </c>
      <c r="AJ16" s="4">
        <f t="shared" si="19"/>
        <v>0</v>
      </c>
      <c r="AK16" s="4">
        <f t="shared" si="19"/>
        <v>0</v>
      </c>
      <c r="AL16" s="4">
        <f t="shared" si="19"/>
        <v>0</v>
      </c>
      <c r="AM16" s="4">
        <f t="shared" si="19"/>
        <v>0</v>
      </c>
      <c r="AN16" s="4">
        <f t="shared" si="21"/>
        <v>0</v>
      </c>
      <c r="AO16" s="4">
        <f t="shared" si="21"/>
        <v>0</v>
      </c>
      <c r="AP16" s="4">
        <f t="shared" si="21"/>
        <v>0</v>
      </c>
      <c r="AQ16" s="4">
        <f t="shared" si="21"/>
        <v>0</v>
      </c>
      <c r="AR16" s="4">
        <f t="shared" si="21"/>
        <v>0</v>
      </c>
      <c r="AS16" s="4">
        <f t="shared" si="21"/>
        <v>0</v>
      </c>
      <c r="AT16" s="228">
        <f t="shared" si="20"/>
        <v>150.55144913732107</v>
      </c>
      <c r="AU16" s="4">
        <f t="shared" si="21"/>
        <v>37</v>
      </c>
      <c r="AV16" s="228">
        <f t="shared" si="9"/>
        <v>4.1089369306037413E-3</v>
      </c>
      <c r="AW16" s="4">
        <f t="shared" si="21"/>
        <v>1520324.0198712349</v>
      </c>
      <c r="AX16" s="228">
        <f t="shared" si="10"/>
        <v>168.8355543711582</v>
      </c>
      <c r="AY16" s="4">
        <f t="shared" si="21"/>
        <v>2876041.0198712349</v>
      </c>
      <c r="AZ16" s="4">
        <f t="shared" si="11"/>
        <v>319.39111244540987</v>
      </c>
    </row>
    <row r="17" spans="1:52" x14ac:dyDescent="0.25">
      <c r="C17" s="218" t="s">
        <v>782</v>
      </c>
      <c r="D17" s="224">
        <v>7</v>
      </c>
      <c r="E17" s="4">
        <f t="shared" si="14"/>
        <v>63682.799999999996</v>
      </c>
      <c r="F17" s="4">
        <f t="shared" si="14"/>
        <v>762621643.80480123</v>
      </c>
      <c r="G17" s="4">
        <f t="shared" si="14"/>
        <v>567741306.79999983</v>
      </c>
      <c r="I17" s="4">
        <f t="shared" si="14"/>
        <v>10419715</v>
      </c>
      <c r="J17" s="4">
        <f t="shared" si="14"/>
        <v>568986397.70000005</v>
      </c>
      <c r="K17" s="4">
        <f t="shared" si="14"/>
        <v>208468.43000000011</v>
      </c>
      <c r="L17" s="4">
        <f t="shared" si="14"/>
        <v>0</v>
      </c>
      <c r="M17" s="4">
        <f t="shared" si="14"/>
        <v>0</v>
      </c>
      <c r="N17" s="4">
        <f t="shared" si="14"/>
        <v>35118.600000000006</v>
      </c>
      <c r="O17" s="4">
        <f t="shared" si="14"/>
        <v>41212.059611287739</v>
      </c>
      <c r="P17" s="4">
        <f t="shared" si="16"/>
        <v>7775.12</v>
      </c>
      <c r="Q17" s="4">
        <f t="shared" si="16"/>
        <v>20302.170000000002</v>
      </c>
      <c r="R17" s="4">
        <f t="shared" si="16"/>
        <v>0</v>
      </c>
      <c r="S17" s="4">
        <f t="shared" si="16"/>
        <v>0</v>
      </c>
      <c r="T17" s="4">
        <f t="shared" si="16"/>
        <v>0</v>
      </c>
      <c r="U17" s="4">
        <f t="shared" si="23"/>
        <v>163.61898346178248</v>
      </c>
      <c r="V17" s="4">
        <f t="shared" si="16"/>
        <v>1562662.2796112897</v>
      </c>
      <c r="W17" s="240">
        <f t="shared" si="15"/>
        <v>24.538215650242922</v>
      </c>
      <c r="X17" s="4">
        <f t="shared" si="16"/>
        <v>0</v>
      </c>
      <c r="Y17" s="228">
        <f t="shared" si="17"/>
        <v>0</v>
      </c>
      <c r="Z17" s="4">
        <f t="shared" si="16"/>
        <v>11982377.279611291</v>
      </c>
      <c r="AA17" s="228">
        <f t="shared" si="18"/>
        <v>188.15719911202541</v>
      </c>
      <c r="AB17" s="4"/>
      <c r="AC17" s="4">
        <f t="shared" si="19"/>
        <v>65576</v>
      </c>
      <c r="AD17" s="4">
        <f t="shared" si="19"/>
        <v>807570599.08119547</v>
      </c>
      <c r="AE17" s="4">
        <f t="shared" si="19"/>
        <v>599350268.19999993</v>
      </c>
      <c r="AG17" s="4">
        <f t="shared" si="19"/>
        <v>21890252</v>
      </c>
      <c r="AH17" s="4">
        <f t="shared" si="19"/>
        <v>601049542</v>
      </c>
      <c r="AI17" s="4">
        <f t="shared" si="19"/>
        <v>224306.02000000019</v>
      </c>
      <c r="AJ17" s="4">
        <f t="shared" si="19"/>
        <v>0</v>
      </c>
      <c r="AK17" s="4">
        <f t="shared" si="19"/>
        <v>0</v>
      </c>
      <c r="AL17" s="4">
        <f t="shared" si="19"/>
        <v>41316.780791121484</v>
      </c>
      <c r="AM17" s="4">
        <f t="shared" si="19"/>
        <v>35118.600000000006</v>
      </c>
      <c r="AN17" s="4">
        <f t="shared" si="21"/>
        <v>20302.170000000002</v>
      </c>
      <c r="AO17" s="4">
        <f t="shared" si="21"/>
        <v>7775.12</v>
      </c>
      <c r="AP17" s="4">
        <f t="shared" si="21"/>
        <v>0</v>
      </c>
      <c r="AQ17" s="4">
        <f t="shared" si="21"/>
        <v>0</v>
      </c>
      <c r="AR17" s="4">
        <f t="shared" si="21"/>
        <v>0</v>
      </c>
      <c r="AS17" s="4">
        <f t="shared" si="21"/>
        <v>0</v>
      </c>
      <c r="AT17" s="228">
        <f t="shared" si="20"/>
        <v>333.81499329022813</v>
      </c>
      <c r="AU17" s="4">
        <f t="shared" si="21"/>
        <v>2028092.4907911201</v>
      </c>
      <c r="AV17" s="228">
        <f t="shared" si="9"/>
        <v>30.927358954360134</v>
      </c>
      <c r="AW17" s="4">
        <f t="shared" si="21"/>
        <v>108276.6234634413</v>
      </c>
      <c r="AX17" s="228">
        <f t="shared" si="10"/>
        <v>1.6511623682969576</v>
      </c>
      <c r="AY17" s="4">
        <f t="shared" si="21"/>
        <v>24026621.114254564</v>
      </c>
      <c r="AZ17" s="4">
        <f t="shared" si="11"/>
        <v>366.39351461288527</v>
      </c>
    </row>
    <row r="18" spans="1:52" x14ac:dyDescent="0.25">
      <c r="C18" s="218" t="s">
        <v>784</v>
      </c>
      <c r="D18" s="224">
        <v>12</v>
      </c>
      <c r="E18" s="4">
        <f t="shared" si="14"/>
        <v>-147.94679165373236</v>
      </c>
      <c r="F18" s="4">
        <f t="shared" si="14"/>
        <v>602723.2559780064</v>
      </c>
      <c r="G18" s="4">
        <f t="shared" si="14"/>
        <v>629186</v>
      </c>
      <c r="H18" s="4">
        <f t="shared" si="22"/>
        <v>-4073.91907077426</v>
      </c>
      <c r="I18" s="4">
        <f t="shared" si="14"/>
        <v>-1362</v>
      </c>
      <c r="J18" s="4">
        <f t="shared" si="14"/>
        <v>628932</v>
      </c>
      <c r="K18" s="4">
        <f t="shared" si="14"/>
        <v>-18501.788</v>
      </c>
      <c r="L18" s="4">
        <f t="shared" si="14"/>
        <v>0</v>
      </c>
      <c r="M18" s="4">
        <f t="shared" si="14"/>
        <v>0</v>
      </c>
      <c r="N18" s="4">
        <f t="shared" si="14"/>
        <v>0</v>
      </c>
      <c r="O18" s="4">
        <f t="shared" si="14"/>
        <v>0</v>
      </c>
      <c r="P18" s="4">
        <f t="shared" si="16"/>
        <v>0</v>
      </c>
      <c r="Q18" s="4">
        <f t="shared" si="16"/>
        <v>0</v>
      </c>
      <c r="R18" s="4">
        <f t="shared" si="16"/>
        <v>0</v>
      </c>
      <c r="S18" s="4">
        <f t="shared" si="16"/>
        <v>0</v>
      </c>
      <c r="T18" s="4">
        <f t="shared" si="16"/>
        <v>0</v>
      </c>
      <c r="U18" s="4">
        <f t="shared" si="23"/>
        <v>9.2060124101085226</v>
      </c>
      <c r="V18" s="4">
        <f t="shared" si="16"/>
        <v>-18755.787999999942</v>
      </c>
      <c r="W18" s="240">
        <f t="shared" si="15"/>
        <v>126.77387451495152</v>
      </c>
      <c r="X18" s="4">
        <f t="shared" si="16"/>
        <v>6949.2101649729157</v>
      </c>
      <c r="Y18" s="228">
        <f t="shared" si="17"/>
        <v>-46.971009558878819</v>
      </c>
      <c r="Z18" s="4">
        <f t="shared" si="16"/>
        <v>-13168.577835027027</v>
      </c>
      <c r="AA18" s="228">
        <f t="shared" si="18"/>
        <v>89.008877366181224</v>
      </c>
      <c r="AB18" s="4"/>
      <c r="AC18" s="4">
        <f t="shared" si="19"/>
        <v>1799.7177890200983</v>
      </c>
      <c r="AD18" s="4">
        <f t="shared" si="19"/>
        <v>19443536.226278778</v>
      </c>
      <c r="AE18" s="4">
        <f t="shared" si="19"/>
        <v>14638443</v>
      </c>
      <c r="AF18" s="4">
        <f t="shared" si="24"/>
        <v>10803.658409613932</v>
      </c>
      <c r="AG18" s="4">
        <f t="shared" si="19"/>
        <v>481740</v>
      </c>
      <c r="AH18" s="4">
        <f t="shared" si="19"/>
        <v>14637812</v>
      </c>
      <c r="AI18" s="4">
        <f t="shared" si="19"/>
        <v>-302.14440000010654</v>
      </c>
      <c r="AJ18" s="4">
        <f t="shared" si="19"/>
        <v>0</v>
      </c>
      <c r="AK18" s="4">
        <f t="shared" si="19"/>
        <v>0</v>
      </c>
      <c r="AL18" s="4">
        <f t="shared" si="19"/>
        <v>0</v>
      </c>
      <c r="AM18" s="4">
        <f t="shared" si="19"/>
        <v>0</v>
      </c>
      <c r="AN18" s="4">
        <f t="shared" si="21"/>
        <v>0</v>
      </c>
      <c r="AO18" s="4">
        <f t="shared" si="21"/>
        <v>0</v>
      </c>
      <c r="AP18" s="4">
        <f t="shared" si="21"/>
        <v>0</v>
      </c>
      <c r="AQ18" s="4">
        <f t="shared" si="21"/>
        <v>0</v>
      </c>
      <c r="AR18" s="4">
        <f t="shared" si="21"/>
        <v>0</v>
      </c>
      <c r="AS18" s="4">
        <f t="shared" si="21"/>
        <v>0</v>
      </c>
      <c r="AT18" s="228">
        <f t="shared" si="20"/>
        <v>267.67530050491723</v>
      </c>
      <c r="AU18" s="4">
        <f t="shared" si="21"/>
        <v>-933.1444000005722</v>
      </c>
      <c r="AV18" s="228">
        <f t="shared" si="9"/>
        <v>-0.51849484718859518</v>
      </c>
      <c r="AW18" s="4">
        <f t="shared" si="21"/>
        <v>-321.82497037947178</v>
      </c>
      <c r="AX18" s="228">
        <f t="shared" si="10"/>
        <v>-0.1788196862546419</v>
      </c>
      <c r="AY18" s="4">
        <f t="shared" si="21"/>
        <v>480485.03062961996</v>
      </c>
      <c r="AZ18" s="4">
        <f t="shared" si="11"/>
        <v>266.97798597147397</v>
      </c>
    </row>
    <row r="19" spans="1:52" x14ac:dyDescent="0.25">
      <c r="C19" s="226" t="s">
        <v>780</v>
      </c>
      <c r="D19" s="224">
        <v>8</v>
      </c>
      <c r="E19" s="4">
        <f t="shared" si="14"/>
        <v>0</v>
      </c>
      <c r="F19" s="4">
        <f t="shared" si="14"/>
        <v>242886476.7523703</v>
      </c>
      <c r="G19" s="4">
        <f t="shared" si="14"/>
        <v>7011401</v>
      </c>
      <c r="H19" s="4">
        <v>0</v>
      </c>
      <c r="I19" s="4">
        <f t="shared" si="14"/>
        <v>143403</v>
      </c>
      <c r="J19" s="4">
        <f t="shared" si="14"/>
        <v>0</v>
      </c>
      <c r="K19" s="4">
        <f t="shared" si="14"/>
        <v>0</v>
      </c>
      <c r="L19" s="4">
        <f t="shared" si="14"/>
        <v>0</v>
      </c>
      <c r="M19" s="4">
        <f t="shared" si="14"/>
        <v>0</v>
      </c>
      <c r="N19" s="4">
        <f t="shared" si="14"/>
        <v>0</v>
      </c>
      <c r="O19" s="4">
        <f t="shared" si="14"/>
        <v>0</v>
      </c>
      <c r="P19" s="4">
        <f t="shared" si="16"/>
        <v>0</v>
      </c>
      <c r="Q19" s="4">
        <f t="shared" si="16"/>
        <v>0</v>
      </c>
      <c r="R19" s="4">
        <f t="shared" si="16"/>
        <v>0</v>
      </c>
      <c r="S19" s="4">
        <f t="shared" si="16"/>
        <v>0</v>
      </c>
      <c r="T19" s="4">
        <f t="shared" si="16"/>
        <v>0</v>
      </c>
      <c r="U19" s="4">
        <v>0</v>
      </c>
      <c r="V19" s="4">
        <f t="shared" si="16"/>
        <v>0</v>
      </c>
      <c r="W19" s="240">
        <v>0</v>
      </c>
      <c r="X19" s="4">
        <f t="shared" si="16"/>
        <v>0</v>
      </c>
      <c r="Y19" s="228">
        <v>0</v>
      </c>
      <c r="Z19" s="4">
        <f t="shared" si="16"/>
        <v>0</v>
      </c>
      <c r="AA19" s="228">
        <v>0</v>
      </c>
      <c r="AB19" s="4"/>
      <c r="AC19" s="4">
        <f t="shared" si="19"/>
        <v>0</v>
      </c>
      <c r="AD19" s="4">
        <f t="shared" si="19"/>
        <v>264525609.2363649</v>
      </c>
      <c r="AE19" s="4">
        <f t="shared" si="19"/>
        <v>7524552</v>
      </c>
      <c r="AF19" s="4">
        <v>0</v>
      </c>
      <c r="AG19" s="4">
        <f t="shared" si="19"/>
        <v>290220</v>
      </c>
      <c r="AH19" s="4">
        <f t="shared" si="19"/>
        <v>7524552</v>
      </c>
      <c r="AI19" s="4">
        <f t="shared" si="19"/>
        <v>0</v>
      </c>
      <c r="AJ19" s="4">
        <f t="shared" si="19"/>
        <v>0</v>
      </c>
      <c r="AK19" s="4">
        <f t="shared" si="19"/>
        <v>0</v>
      </c>
      <c r="AL19" s="4">
        <f t="shared" si="19"/>
        <v>0</v>
      </c>
      <c r="AM19" s="4">
        <f t="shared" si="19"/>
        <v>0</v>
      </c>
      <c r="AN19" s="4">
        <f t="shared" si="21"/>
        <v>0</v>
      </c>
      <c r="AO19" s="4">
        <f t="shared" si="21"/>
        <v>0</v>
      </c>
      <c r="AP19" s="4">
        <f t="shared" si="21"/>
        <v>0</v>
      </c>
      <c r="AQ19" s="4">
        <f t="shared" si="21"/>
        <v>3799.3971462474419</v>
      </c>
      <c r="AR19" s="4">
        <f t="shared" si="21"/>
        <v>0</v>
      </c>
      <c r="AS19" s="4">
        <f t="shared" si="21"/>
        <v>0</v>
      </c>
      <c r="AT19" s="228">
        <v>0</v>
      </c>
      <c r="AU19" s="4">
        <f t="shared" si="21"/>
        <v>3799.3971462473273</v>
      </c>
      <c r="AV19" s="228">
        <v>0</v>
      </c>
      <c r="AW19" s="4">
        <f t="shared" si="21"/>
        <v>0</v>
      </c>
      <c r="AX19" s="228">
        <v>0</v>
      </c>
      <c r="AY19" s="4">
        <f t="shared" si="21"/>
        <v>0</v>
      </c>
      <c r="AZ19" s="4">
        <v>0</v>
      </c>
    </row>
    <row r="20" spans="1:52" x14ac:dyDescent="0.25">
      <c r="C20" s="220" t="s">
        <v>785</v>
      </c>
      <c r="D20" s="225">
        <v>9</v>
      </c>
      <c r="E20" s="227">
        <f t="shared" si="14"/>
        <v>0</v>
      </c>
      <c r="F20" s="227">
        <f t="shared" si="14"/>
        <v>837683</v>
      </c>
      <c r="G20" s="227">
        <f t="shared" si="14"/>
        <v>855098</v>
      </c>
      <c r="H20" s="227">
        <v>0</v>
      </c>
      <c r="I20" s="227">
        <f t="shared" si="14"/>
        <v>17415</v>
      </c>
      <c r="J20" s="227">
        <f t="shared" si="14"/>
        <v>855098</v>
      </c>
      <c r="K20" s="227" t="e">
        <f t="shared" si="14"/>
        <v>#N/A</v>
      </c>
      <c r="L20" s="227" t="e">
        <f t="shared" si="14"/>
        <v>#N/A</v>
      </c>
      <c r="M20" s="227" t="e">
        <f t="shared" si="14"/>
        <v>#N/A</v>
      </c>
      <c r="N20" s="227" t="e">
        <f t="shared" si="14"/>
        <v>#N/A</v>
      </c>
      <c r="O20" s="227" t="e">
        <f t="shared" si="14"/>
        <v>#N/A</v>
      </c>
      <c r="P20" s="227" t="e">
        <f t="shared" si="16"/>
        <v>#N/A</v>
      </c>
      <c r="Q20" s="227" t="e">
        <f t="shared" si="16"/>
        <v>#N/A</v>
      </c>
      <c r="R20" s="227" t="e">
        <f t="shared" si="16"/>
        <v>#N/A</v>
      </c>
      <c r="S20" s="227" t="e">
        <f t="shared" si="16"/>
        <v>#N/A</v>
      </c>
      <c r="T20" s="227" t="e">
        <f t="shared" si="16"/>
        <v>#N/A</v>
      </c>
      <c r="U20" s="227">
        <v>0</v>
      </c>
      <c r="V20" s="227">
        <f t="shared" si="16"/>
        <v>0</v>
      </c>
      <c r="W20" s="241">
        <v>0</v>
      </c>
      <c r="X20" s="227">
        <f t="shared" si="16"/>
        <v>0</v>
      </c>
      <c r="Y20" s="232">
        <v>0</v>
      </c>
      <c r="Z20" s="227">
        <f t="shared" si="16"/>
        <v>17415</v>
      </c>
      <c r="AA20" s="232">
        <v>0</v>
      </c>
      <c r="AB20" s="227"/>
      <c r="AC20" s="227">
        <f t="shared" si="19"/>
        <v>0</v>
      </c>
      <c r="AD20" s="227">
        <f t="shared" si="19"/>
        <v>611374</v>
      </c>
      <c r="AE20" s="227">
        <f t="shared" si="19"/>
        <v>872926</v>
      </c>
      <c r="AF20" s="227">
        <v>0</v>
      </c>
      <c r="AG20" s="227">
        <f t="shared" si="19"/>
        <v>35243</v>
      </c>
      <c r="AH20" s="227">
        <f t="shared" si="19"/>
        <v>872926</v>
      </c>
      <c r="AI20" s="227" t="e">
        <f t="shared" si="19"/>
        <v>#N/A</v>
      </c>
      <c r="AJ20" s="227" t="e">
        <f t="shared" si="19"/>
        <v>#N/A</v>
      </c>
      <c r="AK20" s="227" t="e">
        <f t="shared" si="19"/>
        <v>#N/A</v>
      </c>
      <c r="AL20" s="227" t="e">
        <f t="shared" si="19"/>
        <v>#N/A</v>
      </c>
      <c r="AM20" s="227" t="e">
        <f t="shared" si="19"/>
        <v>#N/A</v>
      </c>
      <c r="AN20" s="227" t="e">
        <f t="shared" si="21"/>
        <v>#N/A</v>
      </c>
      <c r="AO20" s="227" t="e">
        <f t="shared" si="21"/>
        <v>#N/A</v>
      </c>
      <c r="AP20" s="227" t="e">
        <f t="shared" si="21"/>
        <v>#N/A</v>
      </c>
      <c r="AQ20" s="227" t="e">
        <f t="shared" si="21"/>
        <v>#N/A</v>
      </c>
      <c r="AR20" s="227" t="e">
        <f t="shared" si="21"/>
        <v>#N/A</v>
      </c>
      <c r="AS20" s="227" t="e">
        <f t="shared" si="21"/>
        <v>#N/A</v>
      </c>
      <c r="AT20" s="232">
        <v>0</v>
      </c>
      <c r="AU20" s="227">
        <f t="shared" si="21"/>
        <v>0</v>
      </c>
      <c r="AV20" s="232">
        <v>0</v>
      </c>
      <c r="AW20" s="227">
        <f t="shared" si="21"/>
        <v>0</v>
      </c>
      <c r="AX20" s="227">
        <v>0</v>
      </c>
      <c r="AY20" s="227">
        <f t="shared" si="21"/>
        <v>0</v>
      </c>
      <c r="AZ20" s="227">
        <v>0</v>
      </c>
    </row>
    <row r="21" spans="1:52" x14ac:dyDescent="0.25">
      <c r="C21" s="221" t="s">
        <v>781</v>
      </c>
      <c r="D21" s="221"/>
      <c r="E21" s="231">
        <f>SUM(E10:E20)</f>
        <v>875931.11999999965</v>
      </c>
      <c r="F21" s="231">
        <f t="shared" ref="F21:G21" si="25">SUM(F10:F20)</f>
        <v>10146146235.558512</v>
      </c>
      <c r="G21" s="231">
        <f t="shared" si="25"/>
        <v>8675037368.2011395</v>
      </c>
      <c r="H21" s="239">
        <f>F21/E21</f>
        <v>11583.269510459357</v>
      </c>
      <c r="I21" s="231">
        <f t="shared" ref="I21:AY21" si="26">SUM(I10:I20)</f>
        <v>134856804.30000001</v>
      </c>
      <c r="J21" s="231">
        <f t="shared" si="26"/>
        <v>8685315539.707304</v>
      </c>
      <c r="K21" s="231" t="e">
        <f t="shared" si="26"/>
        <v>#N/A</v>
      </c>
      <c r="L21" s="231" t="e">
        <f t="shared" si="26"/>
        <v>#N/A</v>
      </c>
      <c r="M21" s="231" t="e">
        <f t="shared" si="26"/>
        <v>#N/A</v>
      </c>
      <c r="N21" s="231" t="e">
        <f t="shared" si="26"/>
        <v>#N/A</v>
      </c>
      <c r="O21" s="231" t="e">
        <f t="shared" si="26"/>
        <v>#N/A</v>
      </c>
      <c r="P21" s="231" t="e">
        <f t="shared" si="26"/>
        <v>#N/A</v>
      </c>
      <c r="Q21" s="231" t="e">
        <f t="shared" si="26"/>
        <v>#N/A</v>
      </c>
      <c r="R21" s="231" t="e">
        <f t="shared" si="26"/>
        <v>#N/A</v>
      </c>
      <c r="S21" s="231" t="e">
        <f t="shared" si="26"/>
        <v>#N/A</v>
      </c>
      <c r="T21" s="231" t="e">
        <f t="shared" si="26"/>
        <v>#N/A</v>
      </c>
      <c r="U21" s="239">
        <f>I21/E21</f>
        <v>153.95822938680391</v>
      </c>
      <c r="V21" s="231">
        <f t="shared" si="26"/>
        <v>20843170.58989777</v>
      </c>
      <c r="W21" s="230">
        <f t="shared" si="15"/>
        <v>23.795444771842082</v>
      </c>
      <c r="X21" s="231">
        <f t="shared" si="26"/>
        <v>29020711.368297257</v>
      </c>
      <c r="Y21" s="242">
        <f t="shared" si="17"/>
        <v>33.131271061926959</v>
      </c>
      <c r="Z21" s="231">
        <f t="shared" si="26"/>
        <v>184577283.25819504</v>
      </c>
      <c r="AA21" s="230">
        <f t="shared" si="18"/>
        <v>210.72123029285123</v>
      </c>
      <c r="AB21" s="231"/>
      <c r="AC21" s="231">
        <f t="shared" si="26"/>
        <v>883297.48</v>
      </c>
      <c r="AD21" s="231">
        <f t="shared" si="26"/>
        <v>10397892844.941822</v>
      </c>
      <c r="AE21" s="231">
        <f t="shared" si="26"/>
        <v>8952043725.5460491</v>
      </c>
      <c r="AF21" s="239">
        <f>AD17/AC17</f>
        <v>12315.032924868785</v>
      </c>
      <c r="AG21" s="231">
        <f t="shared" si="26"/>
        <v>274228520.50597405</v>
      </c>
      <c r="AH21" s="231">
        <f t="shared" si="26"/>
        <v>8976508029.8636742</v>
      </c>
      <c r="AI21" s="231" t="e">
        <f t="shared" si="26"/>
        <v>#N/A</v>
      </c>
      <c r="AJ21" s="231" t="e">
        <f t="shared" si="26"/>
        <v>#N/A</v>
      </c>
      <c r="AK21" s="231" t="e">
        <f t="shared" si="26"/>
        <v>#N/A</v>
      </c>
      <c r="AL21" s="231" t="e">
        <f t="shared" si="26"/>
        <v>#N/A</v>
      </c>
      <c r="AM21" s="231" t="e">
        <f t="shared" si="26"/>
        <v>#N/A</v>
      </c>
      <c r="AN21" s="231" t="e">
        <f t="shared" si="26"/>
        <v>#N/A</v>
      </c>
      <c r="AO21" s="231" t="e">
        <f t="shared" si="26"/>
        <v>#N/A</v>
      </c>
      <c r="AP21" s="231" t="e">
        <f t="shared" si="26"/>
        <v>#N/A</v>
      </c>
      <c r="AQ21" s="231" t="e">
        <f t="shared" si="26"/>
        <v>#N/A</v>
      </c>
      <c r="AR21" s="231" t="e">
        <f t="shared" si="26"/>
        <v>#N/A</v>
      </c>
      <c r="AS21" s="231" t="e">
        <f t="shared" si="26"/>
        <v>#N/A</v>
      </c>
      <c r="AT21" s="231">
        <f t="shared" si="20"/>
        <v>310.4599828655393</v>
      </c>
      <c r="AU21" s="231">
        <f t="shared" si="26"/>
        <v>28073492.478583395</v>
      </c>
      <c r="AV21" s="230">
        <f t="shared" si="9"/>
        <v>31.782602253754188</v>
      </c>
      <c r="AW21" s="231">
        <f t="shared" si="26"/>
        <v>70351462.840258107</v>
      </c>
      <c r="AX21" s="231">
        <f t="shared" si="10"/>
        <v>79.646398221647942</v>
      </c>
      <c r="AY21" s="231">
        <f t="shared" si="26"/>
        <v>372324213.42766929</v>
      </c>
      <c r="AZ21" s="231">
        <f t="shared" si="11"/>
        <v>421.51621832734008</v>
      </c>
    </row>
    <row r="22" spans="1:52" x14ac:dyDescent="0.25">
      <c r="C22" t="s">
        <v>1321</v>
      </c>
      <c r="I22" s="4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AT22" s="5"/>
      <c r="AV22" s="228"/>
      <c r="AX22" s="228">
        <v>0</v>
      </c>
      <c r="AZ22" s="4">
        <v>0</v>
      </c>
    </row>
    <row r="23" spans="1:52" x14ac:dyDescent="0.25">
      <c r="A23" s="222" t="s">
        <v>0</v>
      </c>
      <c r="B23" s="222" t="s">
        <v>1</v>
      </c>
      <c r="C23" s="222" t="s">
        <v>2</v>
      </c>
      <c r="D23" s="222" t="s">
        <v>626</v>
      </c>
      <c r="E23" s="233" t="s">
        <v>1310</v>
      </c>
      <c r="F23" s="233" t="s">
        <v>591</v>
      </c>
      <c r="G23" s="233" t="s">
        <v>596</v>
      </c>
      <c r="H23" s="233" t="s">
        <v>1319</v>
      </c>
      <c r="I23" s="233" t="s">
        <v>592</v>
      </c>
      <c r="J23" s="233" t="s">
        <v>597</v>
      </c>
      <c r="K23" s="233" t="s">
        <v>1302</v>
      </c>
      <c r="L23" s="233" t="s">
        <v>1137</v>
      </c>
      <c r="M23" s="233" t="s">
        <v>1303</v>
      </c>
      <c r="N23" s="233" t="s">
        <v>1129</v>
      </c>
      <c r="O23" s="233" t="s">
        <v>1304</v>
      </c>
      <c r="P23" s="233" t="s">
        <v>1306</v>
      </c>
      <c r="Q23" s="233" t="s">
        <v>1305</v>
      </c>
      <c r="R23" s="233" t="s">
        <v>1299</v>
      </c>
      <c r="S23" s="233" t="s">
        <v>1300</v>
      </c>
      <c r="T23" s="233" t="s">
        <v>1301</v>
      </c>
      <c r="U23" s="233" t="s">
        <v>1314</v>
      </c>
      <c r="V23" s="233" t="s">
        <v>593</v>
      </c>
      <c r="W23" s="233" t="s">
        <v>1315</v>
      </c>
      <c r="X23" s="233" t="s">
        <v>718</v>
      </c>
      <c r="Y23" s="233" t="s">
        <v>1316</v>
      </c>
      <c r="Z23" s="233" t="s">
        <v>720</v>
      </c>
      <c r="AA23" s="233" t="s">
        <v>1317</v>
      </c>
      <c r="AB23" s="233"/>
      <c r="AC23" s="233" t="s">
        <v>1310</v>
      </c>
      <c r="AD23" s="233" t="s">
        <v>594</v>
      </c>
      <c r="AE23" s="233" t="s">
        <v>598</v>
      </c>
      <c r="AF23" s="233" t="s">
        <v>1320</v>
      </c>
      <c r="AG23" s="233" t="s">
        <v>599</v>
      </c>
      <c r="AH23" s="233" t="s">
        <v>600</v>
      </c>
      <c r="AI23" s="233" t="s">
        <v>1302</v>
      </c>
      <c r="AJ23" s="233" t="s">
        <v>1137</v>
      </c>
      <c r="AK23" s="233" t="s">
        <v>1136</v>
      </c>
      <c r="AL23" s="233" t="s">
        <v>1304</v>
      </c>
      <c r="AM23" s="233" t="s">
        <v>1129</v>
      </c>
      <c r="AN23" s="233" t="s">
        <v>1305</v>
      </c>
      <c r="AO23" s="233" t="s">
        <v>1306</v>
      </c>
      <c r="AP23" s="233" t="s">
        <v>1299</v>
      </c>
      <c r="AQ23" s="233" t="s">
        <v>1307</v>
      </c>
      <c r="AR23" s="233" t="s">
        <v>1300</v>
      </c>
      <c r="AS23" s="233" t="s">
        <v>1304</v>
      </c>
      <c r="AT23" s="233" t="s">
        <v>1314</v>
      </c>
      <c r="AU23" s="233" t="s">
        <v>595</v>
      </c>
      <c r="AV23" s="233" t="s">
        <v>1315</v>
      </c>
      <c r="AW23" s="233" t="s">
        <v>719</v>
      </c>
      <c r="AX23" s="233" t="s">
        <v>1316</v>
      </c>
      <c r="AY23" s="233" t="s">
        <v>721</v>
      </c>
      <c r="AZ23" s="233" t="s">
        <v>1317</v>
      </c>
    </row>
    <row r="24" spans="1:52" x14ac:dyDescent="0.25">
      <c r="A24">
        <v>1</v>
      </c>
      <c r="B24">
        <v>1</v>
      </c>
      <c r="C24" t="s">
        <v>3</v>
      </c>
      <c r="D24">
        <f>VLOOKUP(A24,Sheet10!A:C,3,FALSE)</f>
        <v>5</v>
      </c>
      <c r="E24" s="4">
        <f>VLOOKUP(A24,'Pupil Info'!A:D,4,FALSE)</f>
        <v>1129</v>
      </c>
      <c r="F24" s="4">
        <f>Summary!F24</f>
        <v>11914969.228670763</v>
      </c>
      <c r="G24" s="4">
        <f>VLOOKUP(A24,'2% 2020'!A:AB,28,FALSE)</f>
        <v>10759219.5</v>
      </c>
      <c r="H24" s="4">
        <f>F24/E24</f>
        <v>10553.559989965246</v>
      </c>
      <c r="I24" s="4">
        <f>G24-Summary!G24</f>
        <v>181319</v>
      </c>
      <c r="J24" s="4">
        <f>VLOOKUP(A24,'2% with VPK 2020'!A:AB,28,FALSE)</f>
        <v>10759219.5</v>
      </c>
      <c r="K24" s="4">
        <f>VLOOKUP(A24,'Charter School Lease'!A:D,4,FALSE)</f>
        <v>0</v>
      </c>
      <c r="L24" s="4">
        <f>VLOOKUP(A24,'Integration Change'!H:K,4,FALSE)</f>
        <v>0</v>
      </c>
      <c r="M24" s="4">
        <f>VLOOKUP(A24,'Other SPED'!A:D,4,FALSE)</f>
        <v>0</v>
      </c>
      <c r="N24" s="4">
        <f>VLOOKUP(A24,'LTFM Change'!G:J,4,FALSE)</f>
        <v>0</v>
      </c>
      <c r="O24" s="4">
        <f>VLOOKUP(A24,QComp!I:N,6,FALSE)</f>
        <v>0</v>
      </c>
      <c r="P24" s="4">
        <f>VLOOKUP(A24,'Breakfast and Lunch'!A:D,4,FALSE)</f>
        <v>0</v>
      </c>
      <c r="Q24" s="4">
        <f>VLOOKUP(A24,'Breakfast and Lunch'!A:E,5,FALSE)</f>
        <v>0</v>
      </c>
      <c r="R24" s="4">
        <f>VLOOKUP(A24,'Integration Change'!A:D,4,FALSE)</f>
        <v>0</v>
      </c>
      <c r="S24" s="4">
        <f>VLOOKUP(A24,'LTFM Change'!A:C,3,FALSE)</f>
        <v>0</v>
      </c>
      <c r="T24" s="4">
        <f>VLOOKUP(A24,QComp!A:D,4,FALSE)</f>
        <v>0</v>
      </c>
      <c r="U24" s="4">
        <f>I24/E24</f>
        <v>160.6014171833481</v>
      </c>
      <c r="V24" s="4">
        <f>SUM(J24:T24)-G24</f>
        <v>0</v>
      </c>
      <c r="W24" s="4">
        <f>V24/E24</f>
        <v>0</v>
      </c>
      <c r="X24" s="4">
        <f>VLOOKUP(A24,'2020 SPED'!A:AF,32,FALSE)</f>
        <v>25826.59277878399</v>
      </c>
      <c r="Y24" s="228">
        <f t="shared" ref="Y24:Y87" si="27">X24/E24</f>
        <v>22.875635765087679</v>
      </c>
      <c r="Z24" s="4">
        <f t="shared" ref="Z24:Z87" si="28">I24+V24+X24</f>
        <v>207145.59277878399</v>
      </c>
      <c r="AA24" s="228">
        <f t="shared" ref="AA24:AA87" si="29">Z24/E24</f>
        <v>183.47705294843578</v>
      </c>
      <c r="AC24" s="4">
        <f>VLOOKUP(A24,'Pupil Info'!A:E,5,FALSE)</f>
        <v>1135</v>
      </c>
      <c r="AD24" s="4">
        <f>Summary!AA24</f>
        <v>12043598.614403892</v>
      </c>
      <c r="AE24" s="4">
        <f>VLOOKUP(A24,'2% 2021'!A:AB,28,FALSE)</f>
        <v>10978971</v>
      </c>
      <c r="AF24" s="4">
        <f>AD24/AC24</f>
        <v>10611.100100796381</v>
      </c>
      <c r="AG24" s="4">
        <f>AE24-Summary!AB24</f>
        <v>367369</v>
      </c>
      <c r="AH24" s="4">
        <f>VLOOKUP(A24,'2% with VPK 2021'!A:AB,28,FALSE)</f>
        <v>10978971</v>
      </c>
      <c r="AI24" s="4">
        <f>VLOOKUP(A24,'Charter School Lease'!A:E,5,FALSE)</f>
        <v>0</v>
      </c>
      <c r="AJ24" s="4">
        <f>VLOOKUP(A24,'Integration Change'!H:L,5,FALSE)</f>
        <v>0</v>
      </c>
      <c r="AK24" s="4">
        <f>VLOOKUP(A24,'Other SPED'!A:D,4,FALSE)</f>
        <v>0</v>
      </c>
      <c r="AL24" s="4">
        <f>VLOOKUP(A24,QComp!I:R,10,FALSE)</f>
        <v>0</v>
      </c>
      <c r="AM24" s="4">
        <f>VLOOKUP(A24,'LTFM Change'!G:K,5,FALSE)</f>
        <v>0</v>
      </c>
      <c r="AN24" s="4">
        <f>VLOOKUP(A24,'Breakfast and Lunch'!A:E,5,FALSE)</f>
        <v>0</v>
      </c>
      <c r="AO24" s="4">
        <f>VLOOKUP(A24,'Breakfast and Lunch'!A:D,4,FALSE)</f>
        <v>0</v>
      </c>
      <c r="AP24" s="4">
        <f>VLOOKUP(A24,'Integration Change'!A:E,5,FALSE)</f>
        <v>0</v>
      </c>
      <c r="AQ24" s="4">
        <f>VLOOKUP(A24,'Safe School'!A:D,4,FALSE)</f>
        <v>0</v>
      </c>
      <c r="AR24" s="4">
        <f>VLOOKUP(A24,'LTFM Change'!A:D,4,FALSE)</f>
        <v>0</v>
      </c>
      <c r="AS24" s="4">
        <f>VLOOKUP(A24,QComp!A:E,5,FALSE)</f>
        <v>0</v>
      </c>
      <c r="AT24" s="228">
        <f>AG24/AC24</f>
        <v>323.67312775330396</v>
      </c>
      <c r="AU24" s="4">
        <f>SUM(AH24:AS24)-AE24</f>
        <v>0</v>
      </c>
      <c r="AV24" s="228">
        <f t="shared" si="9"/>
        <v>0</v>
      </c>
      <c r="AW24" s="4">
        <f>VLOOKUP(A24,'2021 SPED'!A:AF,32,FALSE)</f>
        <v>74659.625746005215</v>
      </c>
      <c r="AX24" s="228">
        <f t="shared" si="10"/>
        <v>65.779405943616936</v>
      </c>
      <c r="AY24" s="5">
        <f t="shared" ref="AY24:AY87" si="30">AG24+AU24+AW24</f>
        <v>442028.62574600521</v>
      </c>
      <c r="AZ24" s="4">
        <f t="shared" si="11"/>
        <v>389.45253369692091</v>
      </c>
    </row>
    <row r="25" spans="1:52" x14ac:dyDescent="0.25">
      <c r="A25">
        <v>1.2</v>
      </c>
      <c r="B25">
        <v>3</v>
      </c>
      <c r="C25" t="s">
        <v>4</v>
      </c>
      <c r="D25">
        <f>VLOOKUP(A25,Sheet10!A:C,3,FALSE)</f>
        <v>1</v>
      </c>
      <c r="E25" s="4">
        <f>VLOOKUP(A25,'Pupil Info'!A:D,4,FALSE)</f>
        <v>33325.199999999997</v>
      </c>
      <c r="F25" s="4">
        <f>Summary!F25</f>
        <v>474239888.06003714</v>
      </c>
      <c r="G25" s="4">
        <f>VLOOKUP(A25,'2% 2020'!A:AB,28,FALSE)</f>
        <v>414525495</v>
      </c>
      <c r="H25" s="4">
        <f t="shared" ref="H25:H88" si="31">F25/E25</f>
        <v>14230.668925018819</v>
      </c>
      <c r="I25" s="4">
        <f>G25-Summary!G25</f>
        <v>5727585</v>
      </c>
      <c r="J25" s="4">
        <f>VLOOKUP(A25,'2% with VPK 2020'!A:AB,28,FALSE)</f>
        <v>415304787</v>
      </c>
      <c r="K25" s="4">
        <f>VLOOKUP(A25,'Charter School Lease'!A:D,4,FALSE)</f>
        <v>0</v>
      </c>
      <c r="L25" s="4">
        <f>VLOOKUP(A25,'Integration Change'!H:K,4,FALSE)</f>
        <v>15954.832319999114</v>
      </c>
      <c r="M25" s="4">
        <f>VLOOKUP(A25,'Other SPED'!A:D,4,FALSE)</f>
        <v>206555.27</v>
      </c>
      <c r="N25" s="4">
        <f>VLOOKUP(A25,'LTFM Change'!G:J,4,FALSE)</f>
        <v>0</v>
      </c>
      <c r="O25" s="4">
        <f>VLOOKUP(A25,QComp!I:N,6,FALSE)</f>
        <v>-837.14726796932518</v>
      </c>
      <c r="P25" s="4">
        <f>VLOOKUP(A25,'Breakfast and Lunch'!A:D,4,FALSE)</f>
        <v>3785.56</v>
      </c>
      <c r="Q25" s="4">
        <f>VLOOKUP(A25,'Breakfast and Lunch'!A:E,5,FALSE)</f>
        <v>9884.73</v>
      </c>
      <c r="R25" s="4">
        <f>VLOOKUP(A25,'Integration Change'!A:D,4,FALSE)</f>
        <v>6837.7852799994871</v>
      </c>
      <c r="S25" s="4">
        <f>VLOOKUP(A25,'LTFM Change'!A:C,3,FALSE)</f>
        <v>0</v>
      </c>
      <c r="T25" s="4">
        <f>VLOOKUP(A25,QComp!A:D,4,FALSE)</f>
        <v>44257.147267969325</v>
      </c>
      <c r="U25" s="4">
        <f t="shared" ref="U25:U88" si="32">I25/E25</f>
        <v>171.86948615462174</v>
      </c>
      <c r="V25" s="4">
        <f t="shared" ref="V25:V88" si="33">SUM(J25:T25)-G25</f>
        <v>1065730.1775999665</v>
      </c>
      <c r="W25" s="4">
        <f t="shared" ref="W25:W88" si="34">V25/E25</f>
        <v>31.979708376842947</v>
      </c>
      <c r="X25" s="4">
        <f>VLOOKUP(A25,'2020 SPED'!A:AF,32,FALSE)</f>
        <v>1463374.8830929399</v>
      </c>
      <c r="Y25" s="228">
        <f t="shared" si="27"/>
        <v>43.911961011274947</v>
      </c>
      <c r="Z25" s="4">
        <f t="shared" si="28"/>
        <v>8256690.0606929064</v>
      </c>
      <c r="AA25" s="228">
        <f t="shared" si="29"/>
        <v>247.76115554273963</v>
      </c>
      <c r="AC25" s="4">
        <f>VLOOKUP(A25,'Pupil Info'!A:E,5,FALSE)</f>
        <v>32520</v>
      </c>
      <c r="AD25" s="4">
        <f>Summary!AA25</f>
        <v>469362402.92448246</v>
      </c>
      <c r="AE25" s="4">
        <f>VLOOKUP(A25,'2% 2021'!A:AB,28,FALSE)</f>
        <v>413465725</v>
      </c>
      <c r="AF25" s="4">
        <f t="shared" ref="AF25:AF88" si="35">AD25/AC25</f>
        <v>14433.038220310038</v>
      </c>
      <c r="AG25" s="4">
        <f>AE25-Summary!AB25</f>
        <v>11326976</v>
      </c>
      <c r="AH25" s="4">
        <f>VLOOKUP(A25,'2% with VPK 2021'!A:AB,28,FALSE)</f>
        <v>414932506</v>
      </c>
      <c r="AI25" s="4">
        <f>VLOOKUP(A25,'Charter School Lease'!A:E,5,FALSE)</f>
        <v>0</v>
      </c>
      <c r="AJ25" s="4">
        <f>VLOOKUP(A25,'Integration Change'!H:L,5,FALSE)</f>
        <v>16057.345920000225</v>
      </c>
      <c r="AK25" s="4">
        <f>VLOOKUP(A25,'Other SPED'!A:D,4,FALSE)</f>
        <v>206555.27</v>
      </c>
      <c r="AL25" s="4">
        <f>VLOOKUP(A25,QComp!I:R,10,FALSE)</f>
        <v>-192.73202802333981</v>
      </c>
      <c r="AM25" s="4">
        <f>VLOOKUP(A25,'LTFM Change'!G:K,5,FALSE)</f>
        <v>0</v>
      </c>
      <c r="AN25" s="4">
        <f>VLOOKUP(A25,'Breakfast and Lunch'!A:E,5,FALSE)</f>
        <v>9884.73</v>
      </c>
      <c r="AO25" s="4">
        <f>VLOOKUP(A25,'Breakfast and Lunch'!A:D,4,FALSE)</f>
        <v>3785.56</v>
      </c>
      <c r="AP25" s="4">
        <f>VLOOKUP(A25,'Integration Change'!A:E,5,FALSE)</f>
        <v>6881.7196800000966</v>
      </c>
      <c r="AQ25" s="4">
        <f>VLOOKUP(A25,'Safe School'!A:D,4,FALSE)</f>
        <v>1803.5999999998603</v>
      </c>
      <c r="AR25" s="4">
        <f>VLOOKUP(A25,'LTFM Change'!A:D,4,FALSE)</f>
        <v>0</v>
      </c>
      <c r="AS25" s="4">
        <f>VLOOKUP(A25,QComp!A:E,5,FALSE)</f>
        <v>43612.73202802334</v>
      </c>
      <c r="AT25" s="228">
        <f t="shared" ref="AT25:AT88" si="36">AG25/AC25</f>
        <v>348.30799507995079</v>
      </c>
      <c r="AU25" s="4">
        <f t="shared" ref="AU25:AU88" si="37">SUM(AH25:AS25)-AE25</f>
        <v>1755169.2256000638</v>
      </c>
      <c r="AV25" s="228">
        <f t="shared" si="9"/>
        <v>53.971993407136033</v>
      </c>
      <c r="AW25" s="4">
        <f>VLOOKUP(A25,'2021 SPED'!A:AF,32,FALSE)</f>
        <v>3638917.5353530347</v>
      </c>
      <c r="AX25" s="228">
        <f t="shared" si="10"/>
        <v>111.89783319043772</v>
      </c>
      <c r="AY25" s="5">
        <f t="shared" si="30"/>
        <v>16721062.760953099</v>
      </c>
      <c r="AZ25" s="4">
        <f t="shared" si="11"/>
        <v>514.17782167752455</v>
      </c>
    </row>
    <row r="26" spans="1:52" x14ac:dyDescent="0.25">
      <c r="A26">
        <v>2</v>
      </c>
      <c r="B26">
        <v>1</v>
      </c>
      <c r="C26" t="s">
        <v>5</v>
      </c>
      <c r="D26">
        <f>VLOOKUP(A26,Sheet10!A:C,3,FALSE)</f>
        <v>6</v>
      </c>
      <c r="E26" s="4">
        <f>VLOOKUP(A26,'Pupil Info'!A:D,4,FALSE)</f>
        <v>255</v>
      </c>
      <c r="F26" s="4">
        <f>Summary!F26</f>
        <v>3412919.0251681088</v>
      </c>
      <c r="G26" s="4">
        <f>VLOOKUP(A26,'2% 2020'!A:AB,28,FALSE)</f>
        <v>3054954.4863249999</v>
      </c>
      <c r="H26" s="4">
        <f t="shared" si="31"/>
        <v>13383.996177129839</v>
      </c>
      <c r="I26" s="4">
        <f>G26-Summary!G26</f>
        <v>52674</v>
      </c>
      <c r="J26" s="4">
        <f>VLOOKUP(A26,'2% with VPK 2020'!A:AB,28,FALSE)</f>
        <v>3079173.9863249999</v>
      </c>
      <c r="K26" s="4">
        <f>VLOOKUP(A26,'Charter School Lease'!A:D,4,FALSE)</f>
        <v>0</v>
      </c>
      <c r="L26" s="4">
        <f>VLOOKUP(A26,'Integration Change'!H:K,4,FALSE)</f>
        <v>99.019200000000637</v>
      </c>
      <c r="M26" s="4">
        <f>VLOOKUP(A26,'Other SPED'!A:D,4,FALSE)</f>
        <v>3953.8</v>
      </c>
      <c r="N26" s="4">
        <f>VLOOKUP(A26,'LTFM Change'!G:J,4,FALSE)</f>
        <v>564.05720508611557</v>
      </c>
      <c r="O26" s="4">
        <f>VLOOKUP(A26,QComp!I:N,6,FALSE)</f>
        <v>0</v>
      </c>
      <c r="P26" s="4">
        <f>VLOOKUP(A26,'Breakfast and Lunch'!A:D,4,FALSE)</f>
        <v>113.34</v>
      </c>
      <c r="Q26" s="4">
        <f>VLOOKUP(A26,'Breakfast and Lunch'!A:E,5,FALSE)</f>
        <v>295.95</v>
      </c>
      <c r="R26" s="4">
        <f>VLOOKUP(A26,'Integration Change'!A:D,4,FALSE)</f>
        <v>42.436799999999948</v>
      </c>
      <c r="S26" s="4">
        <f>VLOOKUP(A26,'LTFM Change'!A:C,3,FALSE)</f>
        <v>466.17708062816382</v>
      </c>
      <c r="T26" s="4">
        <f>VLOOKUP(A26,QComp!A:D,4,FALSE)</f>
        <v>0</v>
      </c>
      <c r="U26" s="4">
        <f t="shared" si="32"/>
        <v>206.56470588235294</v>
      </c>
      <c r="V26" s="4">
        <f t="shared" si="33"/>
        <v>29754.280285713729</v>
      </c>
      <c r="W26" s="4">
        <f t="shared" si="34"/>
        <v>116.68345210083815</v>
      </c>
      <c r="X26" s="4">
        <f>VLOOKUP(A26,'2020 SPED'!A:AF,32,FALSE)</f>
        <v>4731.0807414466981</v>
      </c>
      <c r="Y26" s="228">
        <f t="shared" si="27"/>
        <v>18.553257809594893</v>
      </c>
      <c r="Z26" s="4">
        <f t="shared" si="28"/>
        <v>87159.361027160427</v>
      </c>
      <c r="AA26" s="228">
        <f t="shared" si="29"/>
        <v>341.80141579278597</v>
      </c>
      <c r="AC26" s="4">
        <f>VLOOKUP(A26,'Pupil Info'!A:E,5,FALSE)</f>
        <v>253</v>
      </c>
      <c r="AD26" s="4">
        <f>Summary!AA26</f>
        <v>3432371.2751482045</v>
      </c>
      <c r="AE26" s="4">
        <f>VLOOKUP(A26,'2% 2021'!A:AB,28,FALSE)</f>
        <v>3105721.25</v>
      </c>
      <c r="AF26" s="4">
        <f t="shared" si="35"/>
        <v>13566.684882008714</v>
      </c>
      <c r="AG26" s="4">
        <f>AE26-Summary!AB26</f>
        <v>106476</v>
      </c>
      <c r="AH26" s="4">
        <f>VLOOKUP(A26,'2% with VPK 2021'!A:AB,28,FALSE)</f>
        <v>3130631</v>
      </c>
      <c r="AI26" s="4">
        <f>VLOOKUP(A26,'Charter School Lease'!A:E,5,FALSE)</f>
        <v>0</v>
      </c>
      <c r="AJ26" s="4">
        <f>VLOOKUP(A26,'Integration Change'!H:L,5,FALSE)</f>
        <v>97.003199999999197</v>
      </c>
      <c r="AK26" s="4">
        <f>VLOOKUP(A26,'Other SPED'!A:D,4,FALSE)</f>
        <v>3953.8</v>
      </c>
      <c r="AL26" s="4">
        <f>VLOOKUP(A26,QComp!I:R,10,FALSE)</f>
        <v>0</v>
      </c>
      <c r="AM26" s="4">
        <f>VLOOKUP(A26,'LTFM Change'!G:K,5,FALSE)</f>
        <v>601.39684908329218</v>
      </c>
      <c r="AN26" s="4">
        <f>VLOOKUP(A26,'Breakfast and Lunch'!A:E,5,FALSE)</f>
        <v>295.95</v>
      </c>
      <c r="AO26" s="4">
        <f>VLOOKUP(A26,'Breakfast and Lunch'!A:D,4,FALSE)</f>
        <v>113.34</v>
      </c>
      <c r="AP26" s="4">
        <f>VLOOKUP(A26,'Integration Change'!A:E,5,FALSE)</f>
        <v>41.572799999999916</v>
      </c>
      <c r="AQ26" s="4">
        <f>VLOOKUP(A26,'Safe School'!A:D,4,FALSE)</f>
        <v>-191.47263709494837</v>
      </c>
      <c r="AR26" s="4">
        <f>VLOOKUP(A26,'LTFM Change'!A:D,4,FALSE)</f>
        <v>461.40886520242202</v>
      </c>
      <c r="AS26" s="4">
        <f>VLOOKUP(A26,QComp!A:E,5,FALSE)</f>
        <v>0</v>
      </c>
      <c r="AT26" s="228">
        <f t="shared" si="36"/>
        <v>420.85375494071144</v>
      </c>
      <c r="AU26" s="4">
        <f t="shared" si="37"/>
        <v>30282.749077190645</v>
      </c>
      <c r="AV26" s="228">
        <f t="shared" si="9"/>
        <v>119.69466038415274</v>
      </c>
      <c r="AW26" s="4">
        <f>VLOOKUP(A26,'2021 SPED'!A:AF,32,FALSE)</f>
        <v>13927.672489727964</v>
      </c>
      <c r="AX26" s="228">
        <f t="shared" si="10"/>
        <v>55.050088892205387</v>
      </c>
      <c r="AY26" s="5">
        <f t="shared" si="30"/>
        <v>150686.42156691861</v>
      </c>
      <c r="AZ26" s="4">
        <f t="shared" si="11"/>
        <v>595.5985042170696</v>
      </c>
    </row>
    <row r="27" spans="1:52" x14ac:dyDescent="0.25">
      <c r="A27">
        <v>4</v>
      </c>
      <c r="B27">
        <v>1</v>
      </c>
      <c r="C27" t="s">
        <v>6</v>
      </c>
      <c r="D27">
        <f>VLOOKUP(A27,Sheet10!A:C,3,FALSE)</f>
        <v>6</v>
      </c>
      <c r="E27" s="4">
        <f>VLOOKUP(A27,'Pupil Info'!A:D,4,FALSE)</f>
        <v>456</v>
      </c>
      <c r="F27" s="4">
        <f>Summary!F27</f>
        <v>5311903.196973267</v>
      </c>
      <c r="G27" s="4">
        <f>VLOOKUP(A27,'2% 2020'!A:AB,28,FALSE)</f>
        <v>4887389.5</v>
      </c>
      <c r="H27" s="4">
        <f t="shared" si="31"/>
        <v>11648.910519678217</v>
      </c>
      <c r="I27" s="4">
        <f>G27-Summary!G27</f>
        <v>87960</v>
      </c>
      <c r="J27" s="4">
        <f>VLOOKUP(A27,'2% with VPK 2020'!A:AB,28,FALSE)</f>
        <v>4887389.5</v>
      </c>
      <c r="K27" s="4">
        <f>VLOOKUP(A27,'Charter School Lease'!A:D,4,FALSE)</f>
        <v>0</v>
      </c>
      <c r="L27" s="4">
        <f>VLOOKUP(A27,'Integration Change'!H:K,4,FALSE)</f>
        <v>0</v>
      </c>
      <c r="M27" s="4">
        <f>VLOOKUP(A27,'Other SPED'!A:D,4,FALSE)</f>
        <v>0</v>
      </c>
      <c r="N27" s="4">
        <f>VLOOKUP(A27,'LTFM Change'!G:J,4,FALSE)</f>
        <v>0</v>
      </c>
      <c r="O27" s="4">
        <f>VLOOKUP(A27,QComp!I:N,6,FALSE)</f>
        <v>0</v>
      </c>
      <c r="P27" s="4">
        <f>VLOOKUP(A27,'Breakfast and Lunch'!A:D,4,FALSE)</f>
        <v>0</v>
      </c>
      <c r="Q27" s="4">
        <f>VLOOKUP(A27,'Breakfast and Lunch'!A:E,5,FALSE)</f>
        <v>0</v>
      </c>
      <c r="R27" s="4">
        <f>VLOOKUP(A27,'Integration Change'!A:D,4,FALSE)</f>
        <v>0</v>
      </c>
      <c r="S27" s="4">
        <f>VLOOKUP(A27,'LTFM Change'!A:C,3,FALSE)</f>
        <v>0</v>
      </c>
      <c r="T27" s="4">
        <f>VLOOKUP(A27,QComp!A:D,4,FALSE)</f>
        <v>0</v>
      </c>
      <c r="U27" s="4">
        <f t="shared" si="32"/>
        <v>192.89473684210526</v>
      </c>
      <c r="V27" s="4">
        <f t="shared" si="33"/>
        <v>0</v>
      </c>
      <c r="W27" s="4">
        <f t="shared" si="34"/>
        <v>0</v>
      </c>
      <c r="X27" s="4">
        <f>VLOOKUP(A27,'2020 SPED'!A:AF,32,FALSE)</f>
        <v>22888.084529553074</v>
      </c>
      <c r="Y27" s="228">
        <f t="shared" si="27"/>
        <v>50.193167827967265</v>
      </c>
      <c r="Z27" s="4">
        <f t="shared" si="28"/>
        <v>110848.08452955307</v>
      </c>
      <c r="AA27" s="228">
        <f t="shared" si="29"/>
        <v>243.08790467007253</v>
      </c>
      <c r="AC27" s="4">
        <f>VLOOKUP(A27,'Pupil Info'!A:E,5,FALSE)</f>
        <v>433</v>
      </c>
      <c r="AD27" s="4">
        <f>Summary!AA27</f>
        <v>5252409.7597654313</v>
      </c>
      <c r="AE27" s="4">
        <f>VLOOKUP(A27,'2% 2021'!A:AB,28,FALSE)</f>
        <v>4896149.5</v>
      </c>
      <c r="AF27" s="4">
        <f t="shared" si="35"/>
        <v>12130.276581444414</v>
      </c>
      <c r="AG27" s="4">
        <f>AE27-Summary!AB27</f>
        <v>174809</v>
      </c>
      <c r="AH27" s="4">
        <f>VLOOKUP(A27,'2% with VPK 2021'!A:AB,28,FALSE)</f>
        <v>4896149.5</v>
      </c>
      <c r="AI27" s="4">
        <f>VLOOKUP(A27,'Charter School Lease'!A:E,5,FALSE)</f>
        <v>0</v>
      </c>
      <c r="AJ27" s="4">
        <f>VLOOKUP(A27,'Integration Change'!H:L,5,FALSE)</f>
        <v>0</v>
      </c>
      <c r="AK27" s="4">
        <f>VLOOKUP(A27,'Other SPED'!A:D,4,FALSE)</f>
        <v>0</v>
      </c>
      <c r="AL27" s="4">
        <f>VLOOKUP(A27,QComp!I:R,10,FALSE)</f>
        <v>0</v>
      </c>
      <c r="AM27" s="4">
        <f>VLOOKUP(A27,'LTFM Change'!G:K,5,FALSE)</f>
        <v>0</v>
      </c>
      <c r="AN27" s="4">
        <f>VLOOKUP(A27,'Breakfast and Lunch'!A:E,5,FALSE)</f>
        <v>0</v>
      </c>
      <c r="AO27" s="4">
        <f>VLOOKUP(A27,'Breakfast and Lunch'!A:D,4,FALSE)</f>
        <v>0</v>
      </c>
      <c r="AP27" s="4">
        <f>VLOOKUP(A27,'Integration Change'!A:E,5,FALSE)</f>
        <v>0</v>
      </c>
      <c r="AQ27" s="4">
        <f>VLOOKUP(A27,'Safe School'!A:D,4,FALSE)</f>
        <v>0</v>
      </c>
      <c r="AR27" s="4">
        <f>VLOOKUP(A27,'LTFM Change'!A:D,4,FALSE)</f>
        <v>0</v>
      </c>
      <c r="AS27" s="4">
        <f>VLOOKUP(A27,QComp!A:E,5,FALSE)</f>
        <v>0</v>
      </c>
      <c r="AT27" s="228">
        <f t="shared" si="36"/>
        <v>403.715935334873</v>
      </c>
      <c r="AU27" s="4">
        <f t="shared" si="37"/>
        <v>0</v>
      </c>
      <c r="AV27" s="228">
        <f t="shared" si="9"/>
        <v>0</v>
      </c>
      <c r="AW27" s="4">
        <f>VLOOKUP(A27,'2021 SPED'!A:AF,32,FALSE)</f>
        <v>53956.914390472695</v>
      </c>
      <c r="AX27" s="228">
        <f t="shared" si="10"/>
        <v>124.6118115253411</v>
      </c>
      <c r="AY27" s="5">
        <f t="shared" si="30"/>
        <v>228765.9143904727</v>
      </c>
      <c r="AZ27" s="4">
        <f t="shared" si="11"/>
        <v>528.32774686021412</v>
      </c>
    </row>
    <row r="28" spans="1:52" x14ac:dyDescent="0.25">
      <c r="A28">
        <v>6</v>
      </c>
      <c r="B28">
        <v>3</v>
      </c>
      <c r="C28" t="s">
        <v>7</v>
      </c>
      <c r="D28">
        <f>VLOOKUP(A28,Sheet10!A:C,3,FALSE)</f>
        <v>2</v>
      </c>
      <c r="E28" s="4">
        <f>VLOOKUP(A28,'Pupil Info'!A:D,4,FALSE)</f>
        <v>3403.2</v>
      </c>
      <c r="F28" s="4">
        <f>Summary!F28</f>
        <v>38063907.561802596</v>
      </c>
      <c r="G28" s="4">
        <f>VLOOKUP(A28,'2% 2020'!A:AB,28,FALSE)</f>
        <v>34431163.25</v>
      </c>
      <c r="H28" s="4">
        <f t="shared" si="31"/>
        <v>11184.740115715385</v>
      </c>
      <c r="I28" s="4">
        <f>G28-Summary!G28</f>
        <v>538527</v>
      </c>
      <c r="J28" s="4">
        <f>VLOOKUP(A28,'2% with VPK 2020'!A:AB,28,FALSE)</f>
        <v>34738309</v>
      </c>
      <c r="K28" s="4">
        <f>VLOOKUP(A28,'Charter School Lease'!A:D,4,FALSE)</f>
        <v>0</v>
      </c>
      <c r="L28" s="4">
        <f>VLOOKUP(A28,'Integration Change'!H:K,4,FALSE)</f>
        <v>5486.416319999902</v>
      </c>
      <c r="M28" s="4">
        <f>VLOOKUP(A28,'Other SPED'!A:D,4,FALSE)</f>
        <v>0</v>
      </c>
      <c r="N28" s="4">
        <f>VLOOKUP(A28,'LTFM Change'!G:J,4,FALSE)</f>
        <v>9323.2328757144278</v>
      </c>
      <c r="O28" s="4">
        <f>VLOOKUP(A28,QComp!I:N,6,FALSE)</f>
        <v>12223.665640647174</v>
      </c>
      <c r="P28" s="4">
        <f>VLOOKUP(A28,'Breakfast and Lunch'!A:D,4,FALSE)</f>
        <v>1813.44</v>
      </c>
      <c r="Q28" s="4">
        <f>VLOOKUP(A28,'Breakfast and Lunch'!A:E,5,FALSE)</f>
        <v>4735.2</v>
      </c>
      <c r="R28" s="4">
        <f>VLOOKUP(A28,'Integration Change'!A:D,4,FALSE)</f>
        <v>2351.3212799999746</v>
      </c>
      <c r="S28" s="4">
        <f>VLOOKUP(A28,'LTFM Change'!A:C,3,FALSE)</f>
        <v>8916.7671242855722</v>
      </c>
      <c r="T28" s="4">
        <f>VLOOKUP(A28,QComp!A:D,4,FALSE)</f>
        <v>8576.3343593528261</v>
      </c>
      <c r="U28" s="4">
        <f t="shared" si="32"/>
        <v>158.24136107193232</v>
      </c>
      <c r="V28" s="4">
        <f t="shared" si="33"/>
        <v>360572.12760000676</v>
      </c>
      <c r="W28" s="4">
        <f t="shared" si="34"/>
        <v>105.95090726375375</v>
      </c>
      <c r="X28" s="4">
        <f>VLOOKUP(A28,'2020 SPED'!A:AF,32,FALSE)</f>
        <v>97209.648129757494</v>
      </c>
      <c r="Y28" s="228">
        <f t="shared" si="27"/>
        <v>28.564189036717647</v>
      </c>
      <c r="Z28" s="4">
        <f t="shared" si="28"/>
        <v>996308.77572976425</v>
      </c>
      <c r="AA28" s="228">
        <f t="shared" si="29"/>
        <v>292.7564573724037</v>
      </c>
      <c r="AC28" s="4">
        <f>VLOOKUP(A28,'Pupil Info'!A:E,5,FALSE)</f>
        <v>3285</v>
      </c>
      <c r="AD28" s="4">
        <f>Summary!AA28</f>
        <v>37707226.924182452</v>
      </c>
      <c r="AE28" s="4">
        <f>VLOOKUP(A28,'2% 2021'!A:AB,28,FALSE)</f>
        <v>34538651.25</v>
      </c>
      <c r="AF28" s="4">
        <f t="shared" si="35"/>
        <v>11478.607891684156</v>
      </c>
      <c r="AG28" s="4">
        <f>AE28-Summary!AB28</f>
        <v>1069847</v>
      </c>
      <c r="AH28" s="4">
        <f>VLOOKUP(A28,'2% with VPK 2021'!A:AB,28,FALSE)</f>
        <v>34991171.25</v>
      </c>
      <c r="AI28" s="4">
        <f>VLOOKUP(A28,'Charter School Lease'!A:E,5,FALSE)</f>
        <v>0</v>
      </c>
      <c r="AJ28" s="4">
        <f>VLOOKUP(A28,'Integration Change'!H:L,5,FALSE)</f>
        <v>5623.8134399999399</v>
      </c>
      <c r="AK28" s="4">
        <f>VLOOKUP(A28,'Other SPED'!A:D,4,FALSE)</f>
        <v>0</v>
      </c>
      <c r="AL28" s="4">
        <f>VLOOKUP(A28,QComp!I:R,10,FALSE)</f>
        <v>10951.448923524993</v>
      </c>
      <c r="AM28" s="4">
        <f>VLOOKUP(A28,'LTFM Change'!G:K,5,FALSE)</f>
        <v>8612.9589407506865</v>
      </c>
      <c r="AN28" s="4">
        <f>VLOOKUP(A28,'Breakfast and Lunch'!A:E,5,FALSE)</f>
        <v>4735.2</v>
      </c>
      <c r="AO28" s="4">
        <f>VLOOKUP(A28,'Breakfast and Lunch'!A:D,4,FALSE)</f>
        <v>1813.44</v>
      </c>
      <c r="AP28" s="4">
        <f>VLOOKUP(A28,'Integration Change'!A:E,5,FALSE)</f>
        <v>2410.2057599999825</v>
      </c>
      <c r="AQ28" s="4">
        <f>VLOOKUP(A28,'Safe School'!A:D,4,FALSE)</f>
        <v>-1436.4901166216005</v>
      </c>
      <c r="AR28" s="4">
        <f>VLOOKUP(A28,'LTFM Change'!A:D,4,FALSE)</f>
        <v>9627.0410592493135</v>
      </c>
      <c r="AS28" s="4">
        <f>VLOOKUP(A28,QComp!A:E,5,FALSE)</f>
        <v>9848.551076475007</v>
      </c>
      <c r="AT28" s="228">
        <f t="shared" si="36"/>
        <v>325.67640791476407</v>
      </c>
      <c r="AU28" s="4">
        <f t="shared" si="37"/>
        <v>504706.16908338666</v>
      </c>
      <c r="AV28" s="228">
        <f t="shared" si="9"/>
        <v>153.63962529174631</v>
      </c>
      <c r="AW28" s="4">
        <f>VLOOKUP(A28,'2021 SPED'!A:AF,32,FALSE)</f>
        <v>239710.19350333791</v>
      </c>
      <c r="AX28" s="228">
        <f t="shared" si="10"/>
        <v>72.971139574836499</v>
      </c>
      <c r="AY28" s="5">
        <f t="shared" si="30"/>
        <v>1814263.3625867246</v>
      </c>
      <c r="AZ28" s="4">
        <f t="shared" si="11"/>
        <v>552.28717278134695</v>
      </c>
    </row>
    <row r="29" spans="1:52" x14ac:dyDescent="0.25">
      <c r="A29">
        <v>11</v>
      </c>
      <c r="B29">
        <v>1</v>
      </c>
      <c r="C29" t="s">
        <v>8</v>
      </c>
      <c r="D29">
        <f>VLOOKUP(A29,Sheet10!A:C,3,FALSE)</f>
        <v>3</v>
      </c>
      <c r="E29" s="4">
        <f>VLOOKUP(A29,'Pupil Info'!A:D,4,FALSE)</f>
        <v>38140.6</v>
      </c>
      <c r="F29" s="4">
        <f>Summary!F29</f>
        <v>441575020.29196954</v>
      </c>
      <c r="G29" s="4">
        <f>VLOOKUP(A29,'2% 2020'!A:AB,28,FALSE)</f>
        <v>383225854.25</v>
      </c>
      <c r="H29" s="4">
        <f t="shared" si="31"/>
        <v>11577.558305112389</v>
      </c>
      <c r="I29" s="4">
        <f>G29-Summary!G29</f>
        <v>5610005</v>
      </c>
      <c r="J29" s="4">
        <f>VLOOKUP(A29,'2% with VPK 2020'!A:AB,28,FALSE)</f>
        <v>383356250</v>
      </c>
      <c r="K29" s="4">
        <f>VLOOKUP(A29,'Charter School Lease'!A:D,4,FALSE)</f>
        <v>0</v>
      </c>
      <c r="L29" s="4">
        <f>VLOOKUP(A29,'Integration Change'!H:K,4,FALSE)</f>
        <v>1579.5225600004196</v>
      </c>
      <c r="M29" s="4">
        <f>VLOOKUP(A29,'Other SPED'!A:D,4,FALSE)</f>
        <v>0</v>
      </c>
      <c r="N29" s="4">
        <f>VLOOKUP(A29,'LTFM Change'!G:J,4,FALSE)</f>
        <v>2742.5289353383705</v>
      </c>
      <c r="O29" s="4">
        <f>VLOOKUP(A29,QComp!I:N,6,FALSE)</f>
        <v>-25753.859110720456</v>
      </c>
      <c r="P29" s="4">
        <f>VLOOKUP(A29,'Breakfast and Lunch'!A:D,4,FALSE)</f>
        <v>725.38</v>
      </c>
      <c r="Q29" s="4">
        <f>VLOOKUP(A29,'Breakfast and Lunch'!A:E,5,FALSE)</f>
        <v>1894.08</v>
      </c>
      <c r="R29" s="4">
        <f>VLOOKUP(A29,'Integration Change'!A:D,4,FALSE)</f>
        <v>676.93824000004679</v>
      </c>
      <c r="S29" s="4">
        <f>VLOOKUP(A29,'LTFM Change'!A:C,3,FALSE)</f>
        <v>4553.4710646597669</v>
      </c>
      <c r="T29" s="4">
        <f>VLOOKUP(A29,QComp!A:D,4,FALSE)</f>
        <v>34073.859110720456</v>
      </c>
      <c r="U29" s="4">
        <f t="shared" si="32"/>
        <v>147.08748682506305</v>
      </c>
      <c r="V29" s="4">
        <f t="shared" si="33"/>
        <v>150887.67079997063</v>
      </c>
      <c r="W29" s="4">
        <f t="shared" si="34"/>
        <v>3.9560906435654037</v>
      </c>
      <c r="X29" s="4">
        <f>VLOOKUP(A29,'2020 SPED'!A:AF,32,FALSE)</f>
        <v>1254142.4902053997</v>
      </c>
      <c r="Y29" s="228">
        <f t="shared" si="27"/>
        <v>32.882086023958713</v>
      </c>
      <c r="Z29" s="4">
        <f t="shared" si="28"/>
        <v>7015035.1610053703</v>
      </c>
      <c r="AA29" s="228">
        <f t="shared" si="29"/>
        <v>183.92566349258718</v>
      </c>
      <c r="AC29" s="4">
        <f>VLOOKUP(A29,'Pupil Info'!A:E,5,FALSE)</f>
        <v>38774</v>
      </c>
      <c r="AD29" s="4">
        <f>Summary!AA29</f>
        <v>454433987.10176516</v>
      </c>
      <c r="AE29" s="4">
        <f>VLOOKUP(A29,'2% 2021'!A:AB,28,FALSE)</f>
        <v>397976033.5</v>
      </c>
      <c r="AF29" s="4">
        <f t="shared" si="35"/>
        <v>11720.069817448939</v>
      </c>
      <c r="AG29" s="4">
        <f>AE29-Summary!AB29</f>
        <v>11560849</v>
      </c>
      <c r="AH29" s="4">
        <f>VLOOKUP(A29,'2% with VPK 2021'!A:AB,28,FALSE)</f>
        <v>398163985.5</v>
      </c>
      <c r="AI29" s="4">
        <f>VLOOKUP(A29,'Charter School Lease'!A:E,5,FALSE)</f>
        <v>0</v>
      </c>
      <c r="AJ29" s="4">
        <f>VLOOKUP(A29,'Integration Change'!H:L,5,FALSE)</f>
        <v>1622.6246400000528</v>
      </c>
      <c r="AK29" s="4">
        <f>VLOOKUP(A29,'Other SPED'!A:D,4,FALSE)</f>
        <v>0</v>
      </c>
      <c r="AL29" s="4">
        <f>VLOOKUP(A29,QComp!I:R,10,FALSE)</f>
        <v>-25706.26478468813</v>
      </c>
      <c r="AM29" s="4">
        <f>VLOOKUP(A29,'LTFM Change'!G:K,5,FALSE)</f>
        <v>2712.6345370551571</v>
      </c>
      <c r="AN29" s="4">
        <f>VLOOKUP(A29,'Breakfast and Lunch'!A:E,5,FALSE)</f>
        <v>1894.08</v>
      </c>
      <c r="AO29" s="4">
        <f>VLOOKUP(A29,'Breakfast and Lunch'!A:D,4,FALSE)</f>
        <v>725.38</v>
      </c>
      <c r="AP29" s="4">
        <f>VLOOKUP(A29,'Integration Change'!A:E,5,FALSE)</f>
        <v>695.41055999998935</v>
      </c>
      <c r="AQ29" s="4">
        <f>VLOOKUP(A29,'Safe School'!A:D,4,FALSE)</f>
        <v>3126.3487418438308</v>
      </c>
      <c r="AR29" s="4">
        <f>VLOOKUP(A29,'LTFM Change'!A:D,4,FALSE)</f>
        <v>4583.3654629457742</v>
      </c>
      <c r="AS29" s="4">
        <f>VLOOKUP(A29,QComp!A:E,5,FALSE)</f>
        <v>34026.26478468813</v>
      </c>
      <c r="AT29" s="228">
        <f t="shared" si="36"/>
        <v>298.15982359312943</v>
      </c>
      <c r="AU29" s="4">
        <f t="shared" si="37"/>
        <v>211631.84394180775</v>
      </c>
      <c r="AV29" s="228">
        <f t="shared" si="9"/>
        <v>5.4580864481819713</v>
      </c>
      <c r="AW29" s="4">
        <f>VLOOKUP(A29,'2021 SPED'!A:AF,32,FALSE)</f>
        <v>3185646.3039056808</v>
      </c>
      <c r="AX29" s="228">
        <f t="shared" si="10"/>
        <v>82.159341411917282</v>
      </c>
      <c r="AY29" s="5">
        <f t="shared" si="30"/>
        <v>14958127.147847489</v>
      </c>
      <c r="AZ29" s="4">
        <f t="shared" si="11"/>
        <v>385.77725145322864</v>
      </c>
    </row>
    <row r="30" spans="1:52" x14ac:dyDescent="0.25">
      <c r="A30">
        <v>12</v>
      </c>
      <c r="B30">
        <v>1</v>
      </c>
      <c r="C30" t="s">
        <v>9</v>
      </c>
      <c r="D30">
        <f>VLOOKUP(A30,Sheet10!A:C,3,FALSE)</f>
        <v>3</v>
      </c>
      <c r="E30" s="4">
        <f>VLOOKUP(A30,'Pupil Info'!A:D,4,FALSE)</f>
        <v>6551</v>
      </c>
      <c r="F30" s="4">
        <f>Summary!F30</f>
        <v>74774442.250036299</v>
      </c>
      <c r="G30" s="4">
        <f>VLOOKUP(A30,'2% 2020'!A:AB,28,FALSE)</f>
        <v>60997805.793128997</v>
      </c>
      <c r="H30" s="4">
        <f t="shared" si="31"/>
        <v>11414.202755310074</v>
      </c>
      <c r="I30" s="4">
        <f>G30-Summary!G30</f>
        <v>920281</v>
      </c>
      <c r="J30" s="4">
        <f>VLOOKUP(A30,'2% with VPK 2020'!A:AB,28,FALSE)</f>
        <v>60997805.793128997</v>
      </c>
      <c r="K30" s="4">
        <f>VLOOKUP(A30,'Charter School Lease'!A:D,4,FALSE)</f>
        <v>0</v>
      </c>
      <c r="L30" s="4">
        <f>VLOOKUP(A30,'Integration Change'!H:K,4,FALSE)</f>
        <v>0</v>
      </c>
      <c r="M30" s="4">
        <f>VLOOKUP(A30,'Other SPED'!A:D,4,FALSE)</f>
        <v>0</v>
      </c>
      <c r="N30" s="4">
        <f>VLOOKUP(A30,'LTFM Change'!G:J,4,FALSE)</f>
        <v>0</v>
      </c>
      <c r="O30" s="4">
        <f>VLOOKUP(A30,QComp!I:N,6,FALSE)</f>
        <v>-4715.3277797037736</v>
      </c>
      <c r="P30" s="4">
        <f>VLOOKUP(A30,'Breakfast and Lunch'!A:D,4,FALSE)</f>
        <v>0</v>
      </c>
      <c r="Q30" s="4">
        <f>VLOOKUP(A30,'Breakfast and Lunch'!A:E,5,FALSE)</f>
        <v>0</v>
      </c>
      <c r="R30" s="4">
        <f>VLOOKUP(A30,'Integration Change'!A:D,4,FALSE)</f>
        <v>0</v>
      </c>
      <c r="S30" s="4">
        <f>VLOOKUP(A30,'LTFM Change'!A:C,3,FALSE)</f>
        <v>0</v>
      </c>
      <c r="T30" s="4">
        <f>VLOOKUP(A30,QComp!A:D,4,FALSE)</f>
        <v>4715.3277797037736</v>
      </c>
      <c r="U30" s="4">
        <f t="shared" si="32"/>
        <v>140.47946878339184</v>
      </c>
      <c r="V30" s="4">
        <f t="shared" si="33"/>
        <v>0</v>
      </c>
      <c r="W30" s="4">
        <f t="shared" si="34"/>
        <v>0</v>
      </c>
      <c r="X30" s="4">
        <f>VLOOKUP(A30,'2020 SPED'!A:AF,32,FALSE)</f>
        <v>112505.29146271199</v>
      </c>
      <c r="Y30" s="228">
        <f t="shared" si="27"/>
        <v>17.173758428134938</v>
      </c>
      <c r="Z30" s="4">
        <f t="shared" si="28"/>
        <v>1032786.291462712</v>
      </c>
      <c r="AA30" s="228">
        <f t="shared" si="29"/>
        <v>157.6532272115268</v>
      </c>
      <c r="AC30" s="4">
        <f>VLOOKUP(A30,'Pupil Info'!A:E,5,FALSE)</f>
        <v>6539</v>
      </c>
      <c r="AD30" s="4">
        <f>Summary!AA30</f>
        <v>75803923.148152798</v>
      </c>
      <c r="AE30" s="4">
        <f>VLOOKUP(A30,'2% 2021'!A:AB,28,FALSE)</f>
        <v>62053680.434161201</v>
      </c>
      <c r="AF30" s="4">
        <f t="shared" si="35"/>
        <v>11592.586503770117</v>
      </c>
      <c r="AG30" s="4">
        <f>AE30-Summary!AB30</f>
        <v>1852941.6080000028</v>
      </c>
      <c r="AH30" s="4">
        <f>VLOOKUP(A30,'2% with VPK 2021'!A:AB,28,FALSE)</f>
        <v>62053680.434161201</v>
      </c>
      <c r="AI30" s="4">
        <f>VLOOKUP(A30,'Charter School Lease'!A:E,5,FALSE)</f>
        <v>0</v>
      </c>
      <c r="AJ30" s="4">
        <f>VLOOKUP(A30,'Integration Change'!H:L,5,FALSE)</f>
        <v>0</v>
      </c>
      <c r="AK30" s="4">
        <f>VLOOKUP(A30,'Other SPED'!A:D,4,FALSE)</f>
        <v>0</v>
      </c>
      <c r="AL30" s="4">
        <f>VLOOKUP(A30,QComp!I:R,10,FALSE)</f>
        <v>-5080.7092260858044</v>
      </c>
      <c r="AM30" s="4">
        <f>VLOOKUP(A30,'LTFM Change'!G:K,5,FALSE)</f>
        <v>0</v>
      </c>
      <c r="AN30" s="4">
        <f>VLOOKUP(A30,'Breakfast and Lunch'!A:E,5,FALSE)</f>
        <v>0</v>
      </c>
      <c r="AO30" s="4">
        <f>VLOOKUP(A30,'Breakfast and Lunch'!A:D,4,FALSE)</f>
        <v>0</v>
      </c>
      <c r="AP30" s="4">
        <f>VLOOKUP(A30,'Integration Change'!A:E,5,FALSE)</f>
        <v>0</v>
      </c>
      <c r="AQ30" s="4">
        <f>VLOOKUP(A30,'Safe School'!A:D,4,FALSE)</f>
        <v>565.85019990513683</v>
      </c>
      <c r="AR30" s="4">
        <f>VLOOKUP(A30,'LTFM Change'!A:D,4,FALSE)</f>
        <v>0</v>
      </c>
      <c r="AS30" s="4">
        <f>VLOOKUP(A30,QComp!A:E,5,FALSE)</f>
        <v>5080.7092260858044</v>
      </c>
      <c r="AT30" s="228">
        <f t="shared" si="36"/>
        <v>283.36773329255283</v>
      </c>
      <c r="AU30" s="4">
        <f t="shared" si="37"/>
        <v>565.85019990801811</v>
      </c>
      <c r="AV30" s="228">
        <f t="shared" si="9"/>
        <v>8.6534668895552544E-2</v>
      </c>
      <c r="AW30" s="4">
        <f>VLOOKUP(A30,'2021 SPED'!A:AF,32,FALSE)</f>
        <v>409146.61672748253</v>
      </c>
      <c r="AX30" s="228">
        <f t="shared" si="10"/>
        <v>62.570212070268013</v>
      </c>
      <c r="AY30" s="5">
        <f t="shared" si="30"/>
        <v>2262654.0749273933</v>
      </c>
      <c r="AZ30" s="4">
        <f t="shared" si="11"/>
        <v>346.02448003171639</v>
      </c>
    </row>
    <row r="31" spans="1:52" x14ac:dyDescent="0.25">
      <c r="A31">
        <v>13</v>
      </c>
      <c r="B31">
        <v>1</v>
      </c>
      <c r="C31" t="s">
        <v>10</v>
      </c>
      <c r="D31">
        <f>VLOOKUP(A31,Sheet10!A:C,3,FALSE)</f>
        <v>2</v>
      </c>
      <c r="E31" s="4">
        <f>VLOOKUP(A31,'Pupil Info'!A:D,4,FALSE)</f>
        <v>3349.4</v>
      </c>
      <c r="F31" s="4">
        <f>Summary!F31</f>
        <v>39580453.35391482</v>
      </c>
      <c r="G31" s="4">
        <f>VLOOKUP(A31,'2% 2020'!A:AB,28,FALSE)</f>
        <v>37114640.25</v>
      </c>
      <c r="H31" s="4">
        <f t="shared" si="31"/>
        <v>11817.177212012544</v>
      </c>
      <c r="I31" s="4">
        <f>G31-Summary!G31</f>
        <v>606667</v>
      </c>
      <c r="J31" s="4">
        <f>VLOOKUP(A31,'2% with VPK 2020'!A:AB,28,FALSE)</f>
        <v>37114640.25</v>
      </c>
      <c r="K31" s="4">
        <f>VLOOKUP(A31,'Charter School Lease'!A:D,4,FALSE)</f>
        <v>0</v>
      </c>
      <c r="L31" s="4">
        <f>VLOOKUP(A31,'Integration Change'!H:K,4,FALSE)</f>
        <v>0</v>
      </c>
      <c r="M31" s="4">
        <f>VLOOKUP(A31,'Other SPED'!A:D,4,FALSE)</f>
        <v>0</v>
      </c>
      <c r="N31" s="4">
        <f>VLOOKUP(A31,'LTFM Change'!G:J,4,FALSE)</f>
        <v>0</v>
      </c>
      <c r="O31" s="4">
        <f>VLOOKUP(A31,QComp!I:N,6,FALSE)</f>
        <v>0</v>
      </c>
      <c r="P31" s="4">
        <f>VLOOKUP(A31,'Breakfast and Lunch'!A:D,4,FALSE)</f>
        <v>0</v>
      </c>
      <c r="Q31" s="4">
        <f>VLOOKUP(A31,'Breakfast and Lunch'!A:E,5,FALSE)</f>
        <v>0</v>
      </c>
      <c r="R31" s="4">
        <f>VLOOKUP(A31,'Integration Change'!A:D,4,FALSE)</f>
        <v>0</v>
      </c>
      <c r="S31" s="4">
        <f>VLOOKUP(A31,'LTFM Change'!A:C,3,FALSE)</f>
        <v>0</v>
      </c>
      <c r="T31" s="4">
        <f>VLOOKUP(A31,QComp!A:D,4,FALSE)</f>
        <v>0</v>
      </c>
      <c r="U31" s="4">
        <f t="shared" si="32"/>
        <v>181.12706753448379</v>
      </c>
      <c r="V31" s="4">
        <f t="shared" si="33"/>
        <v>0</v>
      </c>
      <c r="W31" s="4">
        <f t="shared" si="34"/>
        <v>0</v>
      </c>
      <c r="X31" s="4">
        <f>VLOOKUP(A31,'2020 SPED'!A:AF,32,FALSE)</f>
        <v>212203.31343514938</v>
      </c>
      <c r="Y31" s="228">
        <f t="shared" si="27"/>
        <v>63.355619942422337</v>
      </c>
      <c r="Z31" s="4">
        <f t="shared" si="28"/>
        <v>818870.31343514938</v>
      </c>
      <c r="AA31" s="228">
        <f t="shared" si="29"/>
        <v>244.48268747690611</v>
      </c>
      <c r="AC31" s="4">
        <f>VLOOKUP(A31,'Pupil Info'!A:E,5,FALSE)</f>
        <v>3141</v>
      </c>
      <c r="AD31" s="4">
        <f>Summary!AA31</f>
        <v>38597443.554988816</v>
      </c>
      <c r="AE31" s="4">
        <f>VLOOKUP(A31,'2% 2021'!A:AB,28,FALSE)</f>
        <v>36702709.5</v>
      </c>
      <c r="AF31" s="4">
        <f t="shared" si="35"/>
        <v>12288.266015596566</v>
      </c>
      <c r="AG31" s="4">
        <f>AE31-Summary!AB31</f>
        <v>1197643</v>
      </c>
      <c r="AH31" s="4">
        <f>VLOOKUP(A31,'2% with VPK 2021'!A:AB,28,FALSE)</f>
        <v>36702709.5</v>
      </c>
      <c r="AI31" s="4">
        <f>VLOOKUP(A31,'Charter School Lease'!A:E,5,FALSE)</f>
        <v>0</v>
      </c>
      <c r="AJ31" s="4">
        <f>VLOOKUP(A31,'Integration Change'!H:L,5,FALSE)</f>
        <v>0</v>
      </c>
      <c r="AK31" s="4">
        <f>VLOOKUP(A31,'Other SPED'!A:D,4,FALSE)</f>
        <v>0</v>
      </c>
      <c r="AL31" s="4">
        <f>VLOOKUP(A31,QComp!I:R,10,FALSE)</f>
        <v>0</v>
      </c>
      <c r="AM31" s="4">
        <f>VLOOKUP(A31,'LTFM Change'!G:K,5,FALSE)</f>
        <v>0</v>
      </c>
      <c r="AN31" s="4">
        <f>VLOOKUP(A31,'Breakfast and Lunch'!A:E,5,FALSE)</f>
        <v>0</v>
      </c>
      <c r="AO31" s="4">
        <f>VLOOKUP(A31,'Breakfast and Lunch'!A:D,4,FALSE)</f>
        <v>0</v>
      </c>
      <c r="AP31" s="4">
        <f>VLOOKUP(A31,'Integration Change'!A:E,5,FALSE)</f>
        <v>0</v>
      </c>
      <c r="AQ31" s="4">
        <f>VLOOKUP(A31,'Safe School'!A:D,4,FALSE)</f>
        <v>372.5423092955898</v>
      </c>
      <c r="AR31" s="4">
        <f>VLOOKUP(A31,'LTFM Change'!A:D,4,FALSE)</f>
        <v>0</v>
      </c>
      <c r="AS31" s="4">
        <f>VLOOKUP(A31,QComp!A:E,5,FALSE)</f>
        <v>0</v>
      </c>
      <c r="AT31" s="228">
        <f t="shared" si="36"/>
        <v>381.29353709009871</v>
      </c>
      <c r="AU31" s="4">
        <f t="shared" si="37"/>
        <v>372.54230929911137</v>
      </c>
      <c r="AV31" s="228">
        <f t="shared" si="9"/>
        <v>0.11860627484849136</v>
      </c>
      <c r="AW31" s="4">
        <f>VLOOKUP(A31,'2021 SPED'!A:AF,32,FALSE)</f>
        <v>590194.843046756</v>
      </c>
      <c r="AX31" s="228">
        <f t="shared" si="10"/>
        <v>187.90030023774466</v>
      </c>
      <c r="AY31" s="5">
        <f t="shared" si="30"/>
        <v>1788210.3853560551</v>
      </c>
      <c r="AZ31" s="4">
        <f t="shared" si="11"/>
        <v>569.31244360269181</v>
      </c>
    </row>
    <row r="32" spans="1:52" x14ac:dyDescent="0.25">
      <c r="A32">
        <v>14</v>
      </c>
      <c r="B32">
        <v>1</v>
      </c>
      <c r="C32" t="s">
        <v>11</v>
      </c>
      <c r="D32">
        <f>VLOOKUP(A32,Sheet10!A:C,3,FALSE)</f>
        <v>3</v>
      </c>
      <c r="E32" s="4">
        <f>VLOOKUP(A32,'Pupil Info'!A:D,4,FALSE)</f>
        <v>2946.8</v>
      </c>
      <c r="F32" s="4">
        <f>Summary!F32</f>
        <v>35936352.55865673</v>
      </c>
      <c r="G32" s="4">
        <f>VLOOKUP(A32,'2% 2020'!A:AB,28,FALSE)</f>
        <v>30147732.25</v>
      </c>
      <c r="H32" s="4">
        <f t="shared" si="31"/>
        <v>12195.042947827042</v>
      </c>
      <c r="I32" s="4">
        <f>G32-Summary!G32</f>
        <v>507490</v>
      </c>
      <c r="J32" s="4">
        <f>VLOOKUP(A32,'2% with VPK 2020'!A:AB,28,FALSE)</f>
        <v>30311355.5</v>
      </c>
      <c r="K32" s="4">
        <f>VLOOKUP(A32,'Charter School Lease'!A:D,4,FALSE)</f>
        <v>0</v>
      </c>
      <c r="L32" s="4">
        <f>VLOOKUP(A32,'Integration Change'!H:K,4,FALSE)</f>
        <v>4389.0201600000728</v>
      </c>
      <c r="M32" s="4">
        <f>VLOOKUP(A32,'Other SPED'!A:D,4,FALSE)</f>
        <v>0</v>
      </c>
      <c r="N32" s="4">
        <f>VLOOKUP(A32,'LTFM Change'!G:J,4,FALSE)</f>
        <v>5621.7699540886097</v>
      </c>
      <c r="O32" s="4">
        <f>VLOOKUP(A32,QComp!I:N,6,FALSE)</f>
        <v>6552.1278726677119</v>
      </c>
      <c r="P32" s="4">
        <f>VLOOKUP(A32,'Breakfast and Lunch'!A:D,4,FALSE)</f>
        <v>1042.73</v>
      </c>
      <c r="Q32" s="4">
        <f>VLOOKUP(A32,'Breakfast and Lunch'!A:E,5,FALSE)</f>
        <v>2722.74</v>
      </c>
      <c r="R32" s="4">
        <f>VLOOKUP(A32,'Integration Change'!A:D,4,FALSE)</f>
        <v>1881.0086400000146</v>
      </c>
      <c r="S32" s="4">
        <f>VLOOKUP(A32,'LTFM Change'!A:C,3,FALSE)</f>
        <v>4866.2300459113903</v>
      </c>
      <c r="T32" s="4">
        <f>VLOOKUP(A32,QComp!A:D,4,FALSE)</f>
        <v>5407.8721273322881</v>
      </c>
      <c r="U32" s="4">
        <f t="shared" si="32"/>
        <v>172.21732048323605</v>
      </c>
      <c r="V32" s="4">
        <f t="shared" si="33"/>
        <v>196106.74879999831</v>
      </c>
      <c r="W32" s="4">
        <f t="shared" si="34"/>
        <v>66.549052803040013</v>
      </c>
      <c r="X32" s="4">
        <f>VLOOKUP(A32,'2020 SPED'!A:AF,32,FALSE)</f>
        <v>46127.316084877588</v>
      </c>
      <c r="Y32" s="228">
        <f t="shared" si="27"/>
        <v>15.653358247888416</v>
      </c>
      <c r="Z32" s="4">
        <f t="shared" si="28"/>
        <v>749724.0648848759</v>
      </c>
      <c r="AA32" s="228">
        <f t="shared" si="29"/>
        <v>254.41973153416447</v>
      </c>
      <c r="AC32" s="4">
        <f>VLOOKUP(A32,'Pupil Info'!A:E,5,FALSE)</f>
        <v>2906</v>
      </c>
      <c r="AD32" s="4">
        <f>Summary!AA32</f>
        <v>35871265.734941632</v>
      </c>
      <c r="AE32" s="4">
        <f>VLOOKUP(A32,'2% 2021'!A:AB,28,FALSE)</f>
        <v>30408741.75</v>
      </c>
      <c r="AF32" s="4">
        <f t="shared" si="35"/>
        <v>12343.862950771381</v>
      </c>
      <c r="AG32" s="4">
        <f>AE32-Summary!AB32</f>
        <v>1014391</v>
      </c>
      <c r="AH32" s="4">
        <f>VLOOKUP(A32,'2% with VPK 2021'!A:AB,28,FALSE)</f>
        <v>30651861.5</v>
      </c>
      <c r="AI32" s="4">
        <f>VLOOKUP(A32,'Charter School Lease'!A:E,5,FALSE)</f>
        <v>0</v>
      </c>
      <c r="AJ32" s="4">
        <f>VLOOKUP(A32,'Integration Change'!H:L,5,FALSE)</f>
        <v>4284.2956799999811</v>
      </c>
      <c r="AK32" s="4">
        <f>VLOOKUP(A32,'Other SPED'!A:D,4,FALSE)</f>
        <v>0</v>
      </c>
      <c r="AL32" s="4">
        <f>VLOOKUP(A32,QComp!I:R,10,FALSE)</f>
        <v>5728.6587984355865</v>
      </c>
      <c r="AM32" s="4">
        <f>VLOOKUP(A32,'LTFM Change'!G:K,5,FALSE)</f>
        <v>5079.8381624539616</v>
      </c>
      <c r="AN32" s="4">
        <f>VLOOKUP(A32,'Breakfast and Lunch'!A:E,5,FALSE)</f>
        <v>2722.74</v>
      </c>
      <c r="AO32" s="4">
        <f>VLOOKUP(A32,'Breakfast and Lunch'!A:D,4,FALSE)</f>
        <v>1042.73</v>
      </c>
      <c r="AP32" s="4">
        <f>VLOOKUP(A32,'Integration Change'!A:E,5,FALSE)</f>
        <v>1836.1267200000293</v>
      </c>
      <c r="AQ32" s="4">
        <f>VLOOKUP(A32,'Safe School'!A:D,4,FALSE)</f>
        <v>-743.2383091042575</v>
      </c>
      <c r="AR32" s="4">
        <f>VLOOKUP(A32,'LTFM Change'!A:D,4,FALSE)</f>
        <v>5408.1618375456892</v>
      </c>
      <c r="AS32" s="4">
        <f>VLOOKUP(A32,QComp!A:E,5,FALSE)</f>
        <v>6231.3412015644135</v>
      </c>
      <c r="AT32" s="228">
        <f t="shared" si="36"/>
        <v>349.0677907777013</v>
      </c>
      <c r="AU32" s="4">
        <f t="shared" si="37"/>
        <v>274710.40409089625</v>
      </c>
      <c r="AV32" s="228">
        <f t="shared" si="9"/>
        <v>94.532141806915433</v>
      </c>
      <c r="AW32" s="4">
        <f>VLOOKUP(A32,'2021 SPED'!A:AF,32,FALSE)</f>
        <v>131996.51315050106</v>
      </c>
      <c r="AX32" s="228">
        <f t="shared" si="10"/>
        <v>45.422062336717502</v>
      </c>
      <c r="AY32" s="5">
        <f t="shared" si="30"/>
        <v>1421097.9172413973</v>
      </c>
      <c r="AZ32" s="4">
        <f t="shared" si="11"/>
        <v>489.02199492133423</v>
      </c>
    </row>
    <row r="33" spans="1:52" x14ac:dyDescent="0.25">
      <c r="A33">
        <v>15</v>
      </c>
      <c r="B33">
        <v>1</v>
      </c>
      <c r="C33" t="s">
        <v>12</v>
      </c>
      <c r="D33">
        <f>VLOOKUP(A33,Sheet10!A:C,3,FALSE)</f>
        <v>3</v>
      </c>
      <c r="E33" s="4">
        <f>VLOOKUP(A33,'Pupil Info'!A:D,4,FALSE)</f>
        <v>4255</v>
      </c>
      <c r="F33" s="4">
        <f>Summary!F33</f>
        <v>45397579.385890625</v>
      </c>
      <c r="G33" s="4">
        <f>VLOOKUP(A33,'2% 2020'!A:AB,28,FALSE)</f>
        <v>37125037.615322024</v>
      </c>
      <c r="H33" s="4">
        <f t="shared" si="31"/>
        <v>10669.231348035401</v>
      </c>
      <c r="I33" s="4">
        <f>G33-Summary!G33</f>
        <v>622358</v>
      </c>
      <c r="J33" s="4">
        <f>VLOOKUP(A33,'2% with VPK 2020'!A:AB,28,FALSE)</f>
        <v>37125037.615322024</v>
      </c>
      <c r="K33" s="4">
        <f>VLOOKUP(A33,'Charter School Lease'!A:D,4,FALSE)</f>
        <v>0</v>
      </c>
      <c r="L33" s="4">
        <f>VLOOKUP(A33,'Integration Change'!H:K,4,FALSE)</f>
        <v>0</v>
      </c>
      <c r="M33" s="4">
        <f>VLOOKUP(A33,'Other SPED'!A:D,4,FALSE)</f>
        <v>0</v>
      </c>
      <c r="N33" s="4">
        <f>VLOOKUP(A33,'LTFM Change'!G:J,4,FALSE)</f>
        <v>0</v>
      </c>
      <c r="O33" s="4">
        <f>VLOOKUP(A33,QComp!I:N,6,FALSE)</f>
        <v>-3638.270227800007</v>
      </c>
      <c r="P33" s="4">
        <f>VLOOKUP(A33,'Breakfast and Lunch'!A:D,4,FALSE)</f>
        <v>0</v>
      </c>
      <c r="Q33" s="4">
        <f>VLOOKUP(A33,'Breakfast and Lunch'!A:E,5,FALSE)</f>
        <v>0</v>
      </c>
      <c r="R33" s="4">
        <f>VLOOKUP(A33,'Integration Change'!A:D,4,FALSE)</f>
        <v>0</v>
      </c>
      <c r="S33" s="4">
        <f>VLOOKUP(A33,'LTFM Change'!A:C,3,FALSE)</f>
        <v>0</v>
      </c>
      <c r="T33" s="4">
        <f>VLOOKUP(A33,QComp!A:D,4,FALSE)</f>
        <v>3638.270227800007</v>
      </c>
      <c r="U33" s="4">
        <f t="shared" si="32"/>
        <v>146.2650998824912</v>
      </c>
      <c r="V33" s="4">
        <f t="shared" si="33"/>
        <v>0</v>
      </c>
      <c r="W33" s="4">
        <f t="shared" si="34"/>
        <v>0</v>
      </c>
      <c r="X33" s="4">
        <f>VLOOKUP(A33,'2020 SPED'!A:AF,32,FALSE)</f>
        <v>137288.79798870161</v>
      </c>
      <c r="Y33" s="228">
        <f t="shared" si="27"/>
        <v>32.265287423901668</v>
      </c>
      <c r="Z33" s="4">
        <f t="shared" si="28"/>
        <v>759646.79798870161</v>
      </c>
      <c r="AA33" s="228">
        <f t="shared" si="29"/>
        <v>178.53038730639287</v>
      </c>
      <c r="AC33" s="4">
        <f>VLOOKUP(A33,'Pupil Info'!A:E,5,FALSE)</f>
        <v>4182</v>
      </c>
      <c r="AD33" s="4">
        <f>Summary!AA33</f>
        <v>45132963.012486853</v>
      </c>
      <c r="AE33" s="4">
        <f>VLOOKUP(A33,'2% 2021'!A:AB,28,FALSE)</f>
        <v>37160285.75</v>
      </c>
      <c r="AF33" s="4">
        <f t="shared" si="35"/>
        <v>10792.195842297191</v>
      </c>
      <c r="AG33" s="4">
        <f>AE33-Summary!AB33</f>
        <v>1236993</v>
      </c>
      <c r="AH33" s="4">
        <f>VLOOKUP(A33,'2% with VPK 2021'!A:AB,28,FALSE)</f>
        <v>37160285.75</v>
      </c>
      <c r="AI33" s="4">
        <f>VLOOKUP(A33,'Charter School Lease'!A:E,5,FALSE)</f>
        <v>0</v>
      </c>
      <c r="AJ33" s="4">
        <f>VLOOKUP(A33,'Integration Change'!H:L,5,FALSE)</f>
        <v>0</v>
      </c>
      <c r="AK33" s="4">
        <f>VLOOKUP(A33,'Other SPED'!A:D,4,FALSE)</f>
        <v>0</v>
      </c>
      <c r="AL33" s="4">
        <f>VLOOKUP(A33,QComp!I:R,10,FALSE)</f>
        <v>-3542.5946925174212</v>
      </c>
      <c r="AM33" s="4">
        <f>VLOOKUP(A33,'LTFM Change'!G:K,5,FALSE)</f>
        <v>0</v>
      </c>
      <c r="AN33" s="4">
        <f>VLOOKUP(A33,'Breakfast and Lunch'!A:E,5,FALSE)</f>
        <v>0</v>
      </c>
      <c r="AO33" s="4">
        <f>VLOOKUP(A33,'Breakfast and Lunch'!A:D,4,FALSE)</f>
        <v>0</v>
      </c>
      <c r="AP33" s="4">
        <f>VLOOKUP(A33,'Integration Change'!A:E,5,FALSE)</f>
        <v>0</v>
      </c>
      <c r="AQ33" s="4">
        <f>VLOOKUP(A33,'Safe School'!A:D,4,FALSE)</f>
        <v>500.59941167768557</v>
      </c>
      <c r="AR33" s="4">
        <f>VLOOKUP(A33,'LTFM Change'!A:D,4,FALSE)</f>
        <v>0</v>
      </c>
      <c r="AS33" s="4">
        <f>VLOOKUP(A33,QComp!A:E,5,FALSE)</f>
        <v>3542.5946925174212</v>
      </c>
      <c r="AT33" s="228">
        <f t="shared" si="36"/>
        <v>295.78981348637018</v>
      </c>
      <c r="AU33" s="4">
        <f t="shared" si="37"/>
        <v>500.59941168129444</v>
      </c>
      <c r="AV33" s="228">
        <f t="shared" si="9"/>
        <v>0.11970335047376721</v>
      </c>
      <c r="AW33" s="4">
        <f>VLOOKUP(A33,'2021 SPED'!A:AF,32,FALSE)</f>
        <v>505661.41750221327</v>
      </c>
      <c r="AX33" s="228">
        <f t="shared" si="10"/>
        <v>120.91377749933363</v>
      </c>
      <c r="AY33" s="5">
        <f t="shared" si="30"/>
        <v>1743155.0169138946</v>
      </c>
      <c r="AZ33" s="4">
        <f t="shared" si="11"/>
        <v>416.82329433617758</v>
      </c>
    </row>
    <row r="34" spans="1:52" x14ac:dyDescent="0.25">
      <c r="A34">
        <v>16</v>
      </c>
      <c r="B34">
        <v>1</v>
      </c>
      <c r="C34" t="s">
        <v>13</v>
      </c>
      <c r="D34">
        <f>VLOOKUP(A34,Sheet10!A:C,3,FALSE)</f>
        <v>3</v>
      </c>
      <c r="E34" s="4">
        <f>VLOOKUP(A34,'Pupil Info'!A:D,4,FALSE)</f>
        <v>5852</v>
      </c>
      <c r="F34" s="4">
        <f>Summary!F34</f>
        <v>56487815.346950866</v>
      </c>
      <c r="G34" s="4">
        <f>VLOOKUP(A34,'2% 2020'!A:AB,28,FALSE)</f>
        <v>52803206.186388001</v>
      </c>
      <c r="H34" s="4">
        <f t="shared" si="31"/>
        <v>9652.7367305110838</v>
      </c>
      <c r="I34" s="4">
        <f>G34-Summary!G34</f>
        <v>861102</v>
      </c>
      <c r="J34" s="4">
        <f>VLOOKUP(A34,'2% with VPK 2020'!A:AB,28,FALSE)</f>
        <v>52990241.686388001</v>
      </c>
      <c r="K34" s="4">
        <f>VLOOKUP(A34,'Charter School Lease'!A:D,4,FALSE)</f>
        <v>0</v>
      </c>
      <c r="L34" s="4">
        <f>VLOOKUP(A34,'Integration Change'!H:K,4,FALSE)</f>
        <v>2632.7145599998767</v>
      </c>
      <c r="M34" s="4">
        <f>VLOOKUP(A34,'Other SPED'!A:D,4,FALSE)</f>
        <v>0</v>
      </c>
      <c r="N34" s="4">
        <f>VLOOKUP(A34,'LTFM Change'!G:J,4,FALSE)</f>
        <v>2601.4684006650932</v>
      </c>
      <c r="O34" s="4">
        <f>VLOOKUP(A34,QComp!I:N,6,FALSE)</f>
        <v>1737.1264611999504</v>
      </c>
      <c r="P34" s="4">
        <f>VLOOKUP(A34,'Breakfast and Lunch'!A:D,4,FALSE)</f>
        <v>906.72</v>
      </c>
      <c r="Q34" s="4">
        <f>VLOOKUP(A34,'Breakfast and Lunch'!A:E,5,FALSE)</f>
        <v>2367.6</v>
      </c>
      <c r="R34" s="4">
        <f>VLOOKUP(A34,'Integration Change'!A:D,4,FALSE)</f>
        <v>1128.3062400000053</v>
      </c>
      <c r="S34" s="4">
        <f>VLOOKUP(A34,'LTFM Change'!A:C,3,FALSE)</f>
        <v>6518.5315993349068</v>
      </c>
      <c r="T34" s="4">
        <f>VLOOKUP(A34,QComp!A:D,4,FALSE)</f>
        <v>8662.8735388000496</v>
      </c>
      <c r="U34" s="4">
        <f t="shared" si="32"/>
        <v>147.14661654135338</v>
      </c>
      <c r="V34" s="4">
        <f t="shared" si="33"/>
        <v>213590.84080000222</v>
      </c>
      <c r="W34" s="4">
        <f t="shared" si="34"/>
        <v>36.498776623377005</v>
      </c>
      <c r="X34" s="4">
        <f>VLOOKUP(A34,'2020 SPED'!A:AF,32,FALSE)</f>
        <v>173215.09591712058</v>
      </c>
      <c r="Y34" s="228">
        <f t="shared" si="27"/>
        <v>29.59929868713612</v>
      </c>
      <c r="Z34" s="4">
        <f t="shared" si="28"/>
        <v>1247907.9367171228</v>
      </c>
      <c r="AA34" s="228">
        <f t="shared" si="29"/>
        <v>213.24469185186652</v>
      </c>
      <c r="AC34" s="4">
        <f>VLOOKUP(A34,'Pupil Info'!A:E,5,FALSE)</f>
        <v>5902</v>
      </c>
      <c r="AD34" s="4">
        <f>Summary!AA34</f>
        <v>57390326.19480069</v>
      </c>
      <c r="AE34" s="4">
        <f>VLOOKUP(A34,'2% 2021'!A:AB,28,FALSE)</f>
        <v>54303249.647069998</v>
      </c>
      <c r="AF34" s="4">
        <f t="shared" si="35"/>
        <v>9723.8777015927972</v>
      </c>
      <c r="AG34" s="4">
        <f>AE34-Summary!AB34</f>
        <v>1753527.8179999962</v>
      </c>
      <c r="AH34" s="4">
        <f>VLOOKUP(A34,'2% with VPK 2021'!A:AB,28,FALSE)</f>
        <v>54496582.49707</v>
      </c>
      <c r="AI34" s="4">
        <f>VLOOKUP(A34,'Charter School Lease'!A:E,5,FALSE)</f>
        <v>0</v>
      </c>
      <c r="AJ34" s="4">
        <f>VLOOKUP(A34,'Integration Change'!H:L,5,FALSE)</f>
        <v>2797.9324799999595</v>
      </c>
      <c r="AK34" s="4">
        <f>VLOOKUP(A34,'Other SPED'!A:D,4,FALSE)</f>
        <v>0</v>
      </c>
      <c r="AL34" s="4">
        <f>VLOOKUP(A34,QComp!I:R,10,FALSE)</f>
        <v>1690.5540582188405</v>
      </c>
      <c r="AM34" s="4">
        <f>VLOOKUP(A34,'LTFM Change'!G:K,5,FALSE)</f>
        <v>2332.129470005515</v>
      </c>
      <c r="AN34" s="4">
        <f>VLOOKUP(A34,'Breakfast and Lunch'!A:E,5,FALSE)</f>
        <v>2367.6</v>
      </c>
      <c r="AO34" s="4">
        <f>VLOOKUP(A34,'Breakfast and Lunch'!A:D,4,FALSE)</f>
        <v>906.72</v>
      </c>
      <c r="AP34" s="4">
        <f>VLOOKUP(A34,'Integration Change'!A:E,5,FALSE)</f>
        <v>1199.1139199999743</v>
      </c>
      <c r="AQ34" s="4">
        <f>VLOOKUP(A34,'Safe School'!A:D,4,FALSE)</f>
        <v>-185.03806415235158</v>
      </c>
      <c r="AR34" s="4">
        <f>VLOOKUP(A34,'LTFM Change'!A:D,4,FALSE)</f>
        <v>6787.8705299943686</v>
      </c>
      <c r="AS34" s="4">
        <f>VLOOKUP(A34,QComp!A:E,5,FALSE)</f>
        <v>8709.4459417811595</v>
      </c>
      <c r="AT34" s="228">
        <f t="shared" si="36"/>
        <v>297.10739037614303</v>
      </c>
      <c r="AU34" s="4">
        <f t="shared" si="37"/>
        <v>219939.17833585292</v>
      </c>
      <c r="AV34" s="228">
        <f t="shared" si="9"/>
        <v>37.265194567240414</v>
      </c>
      <c r="AW34" s="4">
        <f>VLOOKUP(A34,'2021 SPED'!A:AF,32,FALSE)</f>
        <v>462330.79874146171</v>
      </c>
      <c r="AX34" s="228">
        <f t="shared" si="10"/>
        <v>78.334598227967078</v>
      </c>
      <c r="AY34" s="5">
        <f t="shared" si="30"/>
        <v>2435797.7950773109</v>
      </c>
      <c r="AZ34" s="4">
        <f t="shared" si="11"/>
        <v>412.70718317135055</v>
      </c>
    </row>
    <row r="35" spans="1:52" x14ac:dyDescent="0.25">
      <c r="A35">
        <v>22</v>
      </c>
      <c r="B35">
        <v>1</v>
      </c>
      <c r="C35" t="s">
        <v>14</v>
      </c>
      <c r="D35">
        <f>VLOOKUP(A35,Sheet10!A:C,3,FALSE)</f>
        <v>4</v>
      </c>
      <c r="E35" s="4">
        <f>VLOOKUP(A35,'Pupil Info'!A:D,4,FALSE)</f>
        <v>2993</v>
      </c>
      <c r="F35" s="4">
        <f>Summary!F35</f>
        <v>31758223.378944248</v>
      </c>
      <c r="G35" s="4">
        <f>VLOOKUP(A35,'2% 2020'!A:AB,28,FALSE)</f>
        <v>27370324.603048626</v>
      </c>
      <c r="H35" s="4">
        <f t="shared" si="31"/>
        <v>10610.833070145089</v>
      </c>
      <c r="I35" s="4">
        <f>G35-Summary!G35</f>
        <v>454363</v>
      </c>
      <c r="J35" s="4">
        <f>VLOOKUP(A35,'2% with VPK 2020'!A:AB,28,FALSE)</f>
        <v>27370324.603048626</v>
      </c>
      <c r="K35" s="4">
        <f>VLOOKUP(A35,'Charter School Lease'!A:D,4,FALSE)</f>
        <v>0</v>
      </c>
      <c r="L35" s="4">
        <f>VLOOKUP(A35,'Integration Change'!H:K,4,FALSE)</f>
        <v>0</v>
      </c>
      <c r="M35" s="4">
        <f>VLOOKUP(A35,'Other SPED'!A:D,4,FALSE)</f>
        <v>0</v>
      </c>
      <c r="N35" s="4">
        <f>VLOOKUP(A35,'LTFM Change'!G:J,4,FALSE)</f>
        <v>0</v>
      </c>
      <c r="O35" s="4">
        <f>VLOOKUP(A35,QComp!I:N,6,FALSE)</f>
        <v>-2438.0491278000409</v>
      </c>
      <c r="P35" s="4">
        <f>VLOOKUP(A35,'Breakfast and Lunch'!A:D,4,FALSE)</f>
        <v>0</v>
      </c>
      <c r="Q35" s="4">
        <f>VLOOKUP(A35,'Breakfast and Lunch'!A:E,5,FALSE)</f>
        <v>0</v>
      </c>
      <c r="R35" s="4">
        <f>VLOOKUP(A35,'Integration Change'!A:D,4,FALSE)</f>
        <v>0</v>
      </c>
      <c r="S35" s="4">
        <f>VLOOKUP(A35,'LTFM Change'!A:C,3,FALSE)</f>
        <v>0</v>
      </c>
      <c r="T35" s="4">
        <f>VLOOKUP(A35,QComp!A:D,4,FALSE)</f>
        <v>0</v>
      </c>
      <c r="U35" s="4">
        <f t="shared" si="32"/>
        <v>151.80855329101237</v>
      </c>
      <c r="V35" s="4">
        <f t="shared" si="33"/>
        <v>-2438.0491277985275</v>
      </c>
      <c r="W35" s="4">
        <f t="shared" si="34"/>
        <v>-0.8145837379881482</v>
      </c>
      <c r="X35" s="4">
        <f>VLOOKUP(A35,'2020 SPED'!A:AF,32,FALSE)</f>
        <v>69094.533416240476</v>
      </c>
      <c r="Y35" s="228">
        <f t="shared" si="27"/>
        <v>23.085377018456558</v>
      </c>
      <c r="Z35" s="4">
        <f t="shared" si="28"/>
        <v>521019.48428844195</v>
      </c>
      <c r="AA35" s="228">
        <f t="shared" si="29"/>
        <v>174.07934657148078</v>
      </c>
      <c r="AC35" s="4">
        <f>VLOOKUP(A35,'Pupil Info'!A:E,5,FALSE)</f>
        <v>3009</v>
      </c>
      <c r="AD35" s="4">
        <f>Summary!AA35</f>
        <v>32265091.32327852</v>
      </c>
      <c r="AE35" s="4">
        <f>VLOOKUP(A35,'2% 2021'!A:AB,28,FALSE)</f>
        <v>28030488.25298366</v>
      </c>
      <c r="AF35" s="4">
        <f t="shared" si="35"/>
        <v>10722.861855526262</v>
      </c>
      <c r="AG35" s="4">
        <f>AE35-Summary!AB35</f>
        <v>919146.81599999964</v>
      </c>
      <c r="AH35" s="4">
        <f>VLOOKUP(A35,'2% with VPK 2021'!A:AB,28,FALSE)</f>
        <v>28030488.25298366</v>
      </c>
      <c r="AI35" s="4">
        <f>VLOOKUP(A35,'Charter School Lease'!A:E,5,FALSE)</f>
        <v>0</v>
      </c>
      <c r="AJ35" s="4">
        <f>VLOOKUP(A35,'Integration Change'!H:L,5,FALSE)</f>
        <v>0</v>
      </c>
      <c r="AK35" s="4">
        <f>VLOOKUP(A35,'Other SPED'!A:D,4,FALSE)</f>
        <v>0</v>
      </c>
      <c r="AL35" s="4">
        <f>VLOOKUP(A35,QComp!I:R,10,FALSE)</f>
        <v>-2440.3701651623705</v>
      </c>
      <c r="AM35" s="4">
        <f>VLOOKUP(A35,'LTFM Change'!G:K,5,FALSE)</f>
        <v>0</v>
      </c>
      <c r="AN35" s="4">
        <f>VLOOKUP(A35,'Breakfast and Lunch'!A:E,5,FALSE)</f>
        <v>0</v>
      </c>
      <c r="AO35" s="4">
        <f>VLOOKUP(A35,'Breakfast and Lunch'!A:D,4,FALSE)</f>
        <v>0</v>
      </c>
      <c r="AP35" s="4">
        <f>VLOOKUP(A35,'Integration Change'!A:E,5,FALSE)</f>
        <v>0</v>
      </c>
      <c r="AQ35" s="4">
        <f>VLOOKUP(A35,'Safe School'!A:D,4,FALSE)</f>
        <v>391.07617633062182</v>
      </c>
      <c r="AR35" s="4">
        <f>VLOOKUP(A35,'LTFM Change'!A:D,4,FALSE)</f>
        <v>0</v>
      </c>
      <c r="AS35" s="4">
        <f>VLOOKUP(A35,QComp!A:E,5,FALSE)</f>
        <v>0</v>
      </c>
      <c r="AT35" s="228">
        <f t="shared" si="36"/>
        <v>305.46587437686929</v>
      </c>
      <c r="AU35" s="4">
        <f t="shared" si="37"/>
        <v>-2049.2939888313413</v>
      </c>
      <c r="AV35" s="228">
        <f t="shared" si="9"/>
        <v>-0.6810548317817684</v>
      </c>
      <c r="AW35" s="4">
        <f>VLOOKUP(A35,'2021 SPED'!A:AF,32,FALSE)</f>
        <v>179992.60725474358</v>
      </c>
      <c r="AX35" s="228">
        <f t="shared" si="10"/>
        <v>59.818081507060015</v>
      </c>
      <c r="AY35" s="5">
        <f t="shared" si="30"/>
        <v>1097090.1292659119</v>
      </c>
      <c r="AZ35" s="4">
        <f t="shared" si="11"/>
        <v>364.6029010521475</v>
      </c>
    </row>
    <row r="36" spans="1:52" x14ac:dyDescent="0.25">
      <c r="A36">
        <v>23</v>
      </c>
      <c r="B36">
        <v>1</v>
      </c>
      <c r="C36" t="s">
        <v>15</v>
      </c>
      <c r="D36">
        <f>VLOOKUP(A36,Sheet10!A:C,3,FALSE)</f>
        <v>6</v>
      </c>
      <c r="E36" s="4">
        <f>VLOOKUP(A36,'Pupil Info'!A:D,4,FALSE)</f>
        <v>901</v>
      </c>
      <c r="F36" s="4">
        <f>Summary!F36</f>
        <v>9515176.8584441114</v>
      </c>
      <c r="G36" s="4">
        <f>VLOOKUP(A36,'2% 2020'!A:AB,28,FALSE)</f>
        <v>8374173.3381970003</v>
      </c>
      <c r="H36" s="4">
        <f t="shared" si="31"/>
        <v>10560.684637562832</v>
      </c>
      <c r="I36" s="4">
        <f>G36-Summary!G36</f>
        <v>141556</v>
      </c>
      <c r="J36" s="4">
        <f>VLOOKUP(A36,'2% with VPK 2020'!A:AB,28,FALSE)</f>
        <v>8374173.3381970003</v>
      </c>
      <c r="K36" s="4">
        <f>VLOOKUP(A36,'Charter School Lease'!A:D,4,FALSE)</f>
        <v>0</v>
      </c>
      <c r="L36" s="4">
        <f>VLOOKUP(A36,'Integration Change'!H:K,4,FALSE)</f>
        <v>0</v>
      </c>
      <c r="M36" s="4">
        <f>VLOOKUP(A36,'Other SPED'!A:D,4,FALSE)</f>
        <v>0</v>
      </c>
      <c r="N36" s="4">
        <f>VLOOKUP(A36,'LTFM Change'!G:J,4,FALSE)</f>
        <v>0</v>
      </c>
      <c r="O36" s="4">
        <f>VLOOKUP(A36,QComp!I:N,6,FALSE)</f>
        <v>0</v>
      </c>
      <c r="P36" s="4">
        <f>VLOOKUP(A36,'Breakfast and Lunch'!A:D,4,FALSE)</f>
        <v>0</v>
      </c>
      <c r="Q36" s="4">
        <f>VLOOKUP(A36,'Breakfast and Lunch'!A:E,5,FALSE)</f>
        <v>0</v>
      </c>
      <c r="R36" s="4">
        <f>VLOOKUP(A36,'Integration Change'!A:D,4,FALSE)</f>
        <v>0</v>
      </c>
      <c r="S36" s="4">
        <f>VLOOKUP(A36,'LTFM Change'!A:C,3,FALSE)</f>
        <v>0</v>
      </c>
      <c r="T36" s="4">
        <f>VLOOKUP(A36,QComp!A:D,4,FALSE)</f>
        <v>0</v>
      </c>
      <c r="U36" s="4">
        <f t="shared" si="32"/>
        <v>157.10987791342953</v>
      </c>
      <c r="V36" s="4">
        <f t="shared" si="33"/>
        <v>0</v>
      </c>
      <c r="W36" s="4">
        <f t="shared" si="34"/>
        <v>0</v>
      </c>
      <c r="X36" s="4">
        <f>VLOOKUP(A36,'2020 SPED'!A:AF,32,FALSE)</f>
        <v>24397.890734433662</v>
      </c>
      <c r="Y36" s="228">
        <f t="shared" si="27"/>
        <v>27.078680060414719</v>
      </c>
      <c r="Z36" s="4">
        <f t="shared" si="28"/>
        <v>165953.89073443366</v>
      </c>
      <c r="AA36" s="228">
        <f t="shared" si="29"/>
        <v>184.18855797384424</v>
      </c>
      <c r="AC36" s="4">
        <f>VLOOKUP(A36,'Pupil Info'!A:E,5,FALSE)</f>
        <v>888</v>
      </c>
      <c r="AD36" s="4">
        <f>Summary!AA36</f>
        <v>9522700.9817655645</v>
      </c>
      <c r="AE36" s="4">
        <f>VLOOKUP(A36,'2% 2021'!A:AB,28,FALSE)</f>
        <v>8454424.7125636712</v>
      </c>
      <c r="AF36" s="4">
        <f t="shared" si="35"/>
        <v>10723.762366853112</v>
      </c>
      <c r="AG36" s="4">
        <f>AE36-Summary!AB36</f>
        <v>282326.70199999958</v>
      </c>
      <c r="AH36" s="4">
        <f>VLOOKUP(A36,'2% with VPK 2021'!A:AB,28,FALSE)</f>
        <v>8454424.7125636712</v>
      </c>
      <c r="AI36" s="4">
        <f>VLOOKUP(A36,'Charter School Lease'!A:E,5,FALSE)</f>
        <v>0</v>
      </c>
      <c r="AJ36" s="4">
        <f>VLOOKUP(A36,'Integration Change'!H:L,5,FALSE)</f>
        <v>0</v>
      </c>
      <c r="AK36" s="4">
        <f>VLOOKUP(A36,'Other SPED'!A:D,4,FALSE)</f>
        <v>0</v>
      </c>
      <c r="AL36" s="4">
        <f>VLOOKUP(A36,QComp!I:R,10,FALSE)</f>
        <v>0</v>
      </c>
      <c r="AM36" s="4">
        <f>VLOOKUP(A36,'LTFM Change'!G:K,5,FALSE)</f>
        <v>0</v>
      </c>
      <c r="AN36" s="4">
        <f>VLOOKUP(A36,'Breakfast and Lunch'!A:E,5,FALSE)</f>
        <v>0</v>
      </c>
      <c r="AO36" s="4">
        <f>VLOOKUP(A36,'Breakfast and Lunch'!A:D,4,FALSE)</f>
        <v>0</v>
      </c>
      <c r="AP36" s="4">
        <f>VLOOKUP(A36,'Integration Change'!A:E,5,FALSE)</f>
        <v>0</v>
      </c>
      <c r="AQ36" s="4">
        <f>VLOOKUP(A36,'Safe School'!A:D,4,FALSE)</f>
        <v>116.78217974543804</v>
      </c>
      <c r="AR36" s="4">
        <f>VLOOKUP(A36,'LTFM Change'!A:D,4,FALSE)</f>
        <v>0</v>
      </c>
      <c r="AS36" s="4">
        <f>VLOOKUP(A36,QComp!A:E,5,FALSE)</f>
        <v>0</v>
      </c>
      <c r="AT36" s="228">
        <f t="shared" si="36"/>
        <v>317.93547522522476</v>
      </c>
      <c r="AU36" s="4">
        <f t="shared" si="37"/>
        <v>116.78217974491417</v>
      </c>
      <c r="AV36" s="228">
        <f t="shared" si="9"/>
        <v>0.13151146367670516</v>
      </c>
      <c r="AW36" s="4">
        <f>VLOOKUP(A36,'2021 SPED'!A:AF,32,FALSE)</f>
        <v>63848.161579218926</v>
      </c>
      <c r="AX36" s="228">
        <f t="shared" si="10"/>
        <v>71.901082859480766</v>
      </c>
      <c r="AY36" s="5">
        <f t="shared" si="30"/>
        <v>346291.64575896342</v>
      </c>
      <c r="AZ36" s="4">
        <f t="shared" si="11"/>
        <v>389.96806954838223</v>
      </c>
    </row>
    <row r="37" spans="1:52" x14ac:dyDescent="0.25">
      <c r="A37">
        <v>25</v>
      </c>
      <c r="B37">
        <v>1</v>
      </c>
      <c r="C37" t="s">
        <v>16</v>
      </c>
      <c r="D37">
        <f>VLOOKUP(A37,Sheet10!A:C,3,FALSE)</f>
        <v>6</v>
      </c>
      <c r="E37" s="4">
        <f>VLOOKUP(A37,'Pupil Info'!A:D,4,FALSE)</f>
        <v>62</v>
      </c>
      <c r="F37" s="4">
        <f>Summary!F37</f>
        <v>980513.99994060188</v>
      </c>
      <c r="G37" s="4">
        <f>VLOOKUP(A37,'2% 2020'!A:AB,28,FALSE)</f>
        <v>861215.67617400002</v>
      </c>
      <c r="H37" s="4">
        <f t="shared" si="31"/>
        <v>15814.741934525837</v>
      </c>
      <c r="I37" s="4">
        <f>G37-Summary!G37</f>
        <v>15346</v>
      </c>
      <c r="J37" s="4">
        <f>VLOOKUP(A37,'2% with VPK 2020'!A:AB,28,FALSE)</f>
        <v>861215.67617400002</v>
      </c>
      <c r="K37" s="4">
        <f>VLOOKUP(A37,'Charter School Lease'!A:D,4,FALSE)</f>
        <v>0</v>
      </c>
      <c r="L37" s="4">
        <f>VLOOKUP(A37,'Integration Change'!H:K,4,FALSE)</f>
        <v>0</v>
      </c>
      <c r="M37" s="4">
        <f>VLOOKUP(A37,'Other SPED'!A:D,4,FALSE)</f>
        <v>0</v>
      </c>
      <c r="N37" s="4">
        <f>VLOOKUP(A37,'LTFM Change'!G:J,4,FALSE)</f>
        <v>0</v>
      </c>
      <c r="O37" s="4">
        <f>VLOOKUP(A37,QComp!I:N,6,FALSE)</f>
        <v>0</v>
      </c>
      <c r="P37" s="4">
        <f>VLOOKUP(A37,'Breakfast and Lunch'!A:D,4,FALSE)</f>
        <v>0</v>
      </c>
      <c r="Q37" s="4">
        <f>VLOOKUP(A37,'Breakfast and Lunch'!A:E,5,FALSE)</f>
        <v>0</v>
      </c>
      <c r="R37" s="4">
        <f>VLOOKUP(A37,'Integration Change'!A:D,4,FALSE)</f>
        <v>0</v>
      </c>
      <c r="S37" s="4">
        <f>VLOOKUP(A37,'LTFM Change'!A:C,3,FALSE)</f>
        <v>0</v>
      </c>
      <c r="T37" s="4">
        <f>VLOOKUP(A37,QComp!A:D,4,FALSE)</f>
        <v>0</v>
      </c>
      <c r="U37" s="4">
        <f t="shared" si="32"/>
        <v>247.51612903225808</v>
      </c>
      <c r="V37" s="4">
        <f t="shared" si="33"/>
        <v>0</v>
      </c>
      <c r="W37" s="4">
        <f t="shared" si="34"/>
        <v>0</v>
      </c>
      <c r="X37" s="4">
        <f>VLOOKUP(A37,'2020 SPED'!A:AF,32,FALSE)</f>
        <v>674.67315685350331</v>
      </c>
      <c r="Y37" s="228">
        <f t="shared" si="27"/>
        <v>10.881825110540376</v>
      </c>
      <c r="Z37" s="4">
        <f t="shared" si="28"/>
        <v>16020.673156853503</v>
      </c>
      <c r="AA37" s="228">
        <f t="shared" si="29"/>
        <v>258.39795414279843</v>
      </c>
      <c r="AC37" s="4">
        <f>VLOOKUP(A37,'Pupil Info'!A:E,5,FALSE)</f>
        <v>62</v>
      </c>
      <c r="AD37" s="4">
        <f>Summary!AA37</f>
        <v>1004718.3337706052</v>
      </c>
      <c r="AE37" s="4">
        <f>VLOOKUP(A37,'2% 2021'!A:AB,28,FALSE)</f>
        <v>887839.46942688758</v>
      </c>
      <c r="AF37" s="4">
        <f t="shared" si="35"/>
        <v>16205.134415654922</v>
      </c>
      <c r="AG37" s="4">
        <f>AE37-Summary!AB37</f>
        <v>31387.540000000037</v>
      </c>
      <c r="AH37" s="4">
        <f>VLOOKUP(A37,'2% with VPK 2021'!A:AB,28,FALSE)</f>
        <v>887839.46942688758</v>
      </c>
      <c r="AI37" s="4">
        <f>VLOOKUP(A37,'Charter School Lease'!A:E,5,FALSE)</f>
        <v>0</v>
      </c>
      <c r="AJ37" s="4">
        <f>VLOOKUP(A37,'Integration Change'!H:L,5,FALSE)</f>
        <v>0</v>
      </c>
      <c r="AK37" s="4">
        <f>VLOOKUP(A37,'Other SPED'!A:D,4,FALSE)</f>
        <v>0</v>
      </c>
      <c r="AL37" s="4">
        <f>VLOOKUP(A37,QComp!I:R,10,FALSE)</f>
        <v>0</v>
      </c>
      <c r="AM37" s="4">
        <f>VLOOKUP(A37,'LTFM Change'!G:K,5,FALSE)</f>
        <v>0</v>
      </c>
      <c r="AN37" s="4">
        <f>VLOOKUP(A37,'Breakfast and Lunch'!A:E,5,FALSE)</f>
        <v>0</v>
      </c>
      <c r="AO37" s="4">
        <f>VLOOKUP(A37,'Breakfast and Lunch'!A:D,4,FALSE)</f>
        <v>0</v>
      </c>
      <c r="AP37" s="4">
        <f>VLOOKUP(A37,'Integration Change'!A:E,5,FALSE)</f>
        <v>0</v>
      </c>
      <c r="AQ37" s="4">
        <f>VLOOKUP(A37,'Safe School'!A:D,4,FALSE)</f>
        <v>0</v>
      </c>
      <c r="AR37" s="4">
        <f>VLOOKUP(A37,'LTFM Change'!A:D,4,FALSE)</f>
        <v>0</v>
      </c>
      <c r="AS37" s="4">
        <f>VLOOKUP(A37,QComp!A:E,5,FALSE)</f>
        <v>0</v>
      </c>
      <c r="AT37" s="228">
        <f t="shared" si="36"/>
        <v>506.25064516129095</v>
      </c>
      <c r="AU37" s="4">
        <f t="shared" si="37"/>
        <v>0</v>
      </c>
      <c r="AV37" s="228">
        <f t="shared" si="9"/>
        <v>0</v>
      </c>
      <c r="AW37" s="4">
        <f>VLOOKUP(A37,'2021 SPED'!A:AF,32,FALSE)</f>
        <v>2880.2038971744478</v>
      </c>
      <c r="AX37" s="228">
        <f t="shared" si="10"/>
        <v>46.454901567329806</v>
      </c>
      <c r="AY37" s="5">
        <f t="shared" si="30"/>
        <v>34267.743897174485</v>
      </c>
      <c r="AZ37" s="4">
        <f t="shared" si="11"/>
        <v>552.70554672862067</v>
      </c>
    </row>
    <row r="38" spans="1:52" x14ac:dyDescent="0.25">
      <c r="A38">
        <v>31</v>
      </c>
      <c r="B38">
        <v>1</v>
      </c>
      <c r="C38" t="s">
        <v>17</v>
      </c>
      <c r="D38">
        <f>VLOOKUP(A38,Sheet10!A:C,3,FALSE)</f>
        <v>4</v>
      </c>
      <c r="E38" s="4">
        <f>VLOOKUP(A38,'Pupil Info'!A:D,4,FALSE)</f>
        <v>5052</v>
      </c>
      <c r="F38" s="4">
        <f>Summary!F38</f>
        <v>57228012.608765095</v>
      </c>
      <c r="G38" s="4">
        <f>VLOOKUP(A38,'2% 2020'!A:AB,28,FALSE)</f>
        <v>48722855.839895599</v>
      </c>
      <c r="H38" s="4">
        <f t="shared" si="31"/>
        <v>11327.793469668468</v>
      </c>
      <c r="I38" s="4">
        <f>G38-Summary!G38</f>
        <v>808599</v>
      </c>
      <c r="J38" s="4">
        <f>VLOOKUP(A38,'2% with VPK 2020'!A:AB,28,FALSE)</f>
        <v>48845781.339895599</v>
      </c>
      <c r="K38" s="4">
        <f>VLOOKUP(A38,'Charter School Lease'!A:D,4,FALSE)</f>
        <v>0</v>
      </c>
      <c r="L38" s="4">
        <f>VLOOKUP(A38,'Integration Change'!H:K,4,FALSE)</f>
        <v>1531.6291199999978</v>
      </c>
      <c r="M38" s="4">
        <f>VLOOKUP(A38,'Other SPED'!A:D,4,FALSE)</f>
        <v>0</v>
      </c>
      <c r="N38" s="4">
        <f>VLOOKUP(A38,'LTFM Change'!G:J,4,FALSE)</f>
        <v>2188.4763524017762</v>
      </c>
      <c r="O38" s="4">
        <f>VLOOKUP(A38,QComp!I:N,6,FALSE)</f>
        <v>1439.4306526599685</v>
      </c>
      <c r="P38" s="4">
        <f>VLOOKUP(A38,'Breakfast and Lunch'!A:D,4,FALSE)</f>
        <v>770.71</v>
      </c>
      <c r="Q38" s="4">
        <f>VLOOKUP(A38,'Breakfast and Lunch'!A:E,5,FALSE)</f>
        <v>2012.46</v>
      </c>
      <c r="R38" s="4">
        <f>VLOOKUP(A38,'Integration Change'!A:D,4,FALSE)</f>
        <v>656.41247999999905</v>
      </c>
      <c r="S38" s="4">
        <f>VLOOKUP(A38,'LTFM Change'!A:C,3,FALSE)</f>
        <v>4887.992219026899</v>
      </c>
      <c r="T38" s="4">
        <f>VLOOKUP(A38,QComp!A:D,4,FALSE)</f>
        <v>0</v>
      </c>
      <c r="U38" s="4">
        <f t="shared" si="32"/>
        <v>160.05522565320666</v>
      </c>
      <c r="V38" s="4">
        <f t="shared" si="33"/>
        <v>136412.61082408577</v>
      </c>
      <c r="W38" s="4">
        <f t="shared" si="34"/>
        <v>27.001704438655143</v>
      </c>
      <c r="X38" s="4">
        <f>VLOOKUP(A38,'2020 SPED'!A:AF,32,FALSE)</f>
        <v>190802.85708798096</v>
      </c>
      <c r="Y38" s="228">
        <f t="shared" si="27"/>
        <v>37.767786438634396</v>
      </c>
      <c r="Z38" s="4">
        <f t="shared" si="28"/>
        <v>1135814.4679120667</v>
      </c>
      <c r="AA38" s="228">
        <f t="shared" si="29"/>
        <v>224.82471653049618</v>
      </c>
      <c r="AC38" s="4">
        <f>VLOOKUP(A38,'Pupil Info'!A:E,5,FALSE)</f>
        <v>5016</v>
      </c>
      <c r="AD38" s="4">
        <f>Summary!AA38</f>
        <v>57555709.273346342</v>
      </c>
      <c r="AE38" s="4">
        <f>VLOOKUP(A38,'2% 2021'!A:AB,28,FALSE)</f>
        <v>49350871.299310081</v>
      </c>
      <c r="AF38" s="4">
        <f t="shared" si="35"/>
        <v>11474.423698833003</v>
      </c>
      <c r="AG38" s="4">
        <f>AE38-Summary!AB38</f>
        <v>1615339.1340000033</v>
      </c>
      <c r="AH38" s="4">
        <f>VLOOKUP(A38,'2% with VPK 2021'!A:AB,28,FALSE)</f>
        <v>49628663.173310079</v>
      </c>
      <c r="AI38" s="4">
        <f>VLOOKUP(A38,'Charter School Lease'!A:E,5,FALSE)</f>
        <v>0</v>
      </c>
      <c r="AJ38" s="4">
        <f>VLOOKUP(A38,'Integration Change'!H:L,5,FALSE)</f>
        <v>1570.7193599999882</v>
      </c>
      <c r="AK38" s="4">
        <f>VLOOKUP(A38,'Other SPED'!A:D,4,FALSE)</f>
        <v>0</v>
      </c>
      <c r="AL38" s="4">
        <f>VLOOKUP(A38,QComp!I:R,10,FALSE)</f>
        <v>1453.1186905138893</v>
      </c>
      <c r="AM38" s="4">
        <f>VLOOKUP(A38,'LTFM Change'!G:K,5,FALSE)</f>
        <v>2428.8146130535752</v>
      </c>
      <c r="AN38" s="4">
        <f>VLOOKUP(A38,'Breakfast and Lunch'!A:E,5,FALSE)</f>
        <v>2012.46</v>
      </c>
      <c r="AO38" s="4">
        <f>VLOOKUP(A38,'Breakfast and Lunch'!A:D,4,FALSE)</f>
        <v>770.71</v>
      </c>
      <c r="AP38" s="4">
        <f>VLOOKUP(A38,'Integration Change'!A:E,5,FALSE)</f>
        <v>673.16543999998248</v>
      </c>
      <c r="AQ38" s="4">
        <f>VLOOKUP(A38,'Safe School'!A:D,4,FALSE)</f>
        <v>-201.3962558042258</v>
      </c>
      <c r="AR38" s="4">
        <f>VLOOKUP(A38,'LTFM Change'!A:D,4,FALSE)</f>
        <v>4869.1396726602688</v>
      </c>
      <c r="AS38" s="4">
        <f>VLOOKUP(A38,QComp!A:E,5,FALSE)</f>
        <v>0</v>
      </c>
      <c r="AT38" s="228">
        <f t="shared" si="36"/>
        <v>322.03730741626862</v>
      </c>
      <c r="AU38" s="4">
        <f t="shared" si="37"/>
        <v>291368.60552041978</v>
      </c>
      <c r="AV38" s="228">
        <f t="shared" si="9"/>
        <v>58.087840016032651</v>
      </c>
      <c r="AW38" s="4">
        <f>VLOOKUP(A38,'2021 SPED'!A:AF,32,FALSE)</f>
        <v>452951.36750333011</v>
      </c>
      <c r="AX38" s="228">
        <f t="shared" si="10"/>
        <v>90.301309310871233</v>
      </c>
      <c r="AY38" s="5">
        <f t="shared" si="30"/>
        <v>2359659.1070237532</v>
      </c>
      <c r="AZ38" s="4">
        <f t="shared" si="11"/>
        <v>470.42645674317248</v>
      </c>
    </row>
    <row r="39" spans="1:52" x14ac:dyDescent="0.25">
      <c r="A39">
        <v>32</v>
      </c>
      <c r="B39">
        <v>1</v>
      </c>
      <c r="C39" t="s">
        <v>18</v>
      </c>
      <c r="D39">
        <f>VLOOKUP(A39,Sheet10!A:C,3,FALSE)</f>
        <v>6</v>
      </c>
      <c r="E39" s="4">
        <f>VLOOKUP(A39,'Pupil Info'!A:D,4,FALSE)</f>
        <v>604.79999999999995</v>
      </c>
      <c r="F39" s="4">
        <f>Summary!F39</f>
        <v>7550967.7672036858</v>
      </c>
      <c r="G39" s="4">
        <f>VLOOKUP(A39,'2% 2020'!A:AB,28,FALSE)</f>
        <v>6477470.75</v>
      </c>
      <c r="H39" s="4">
        <f t="shared" si="31"/>
        <v>12485.065752651597</v>
      </c>
      <c r="I39" s="4">
        <f>G39-Summary!G39</f>
        <v>111458</v>
      </c>
      <c r="J39" s="4">
        <f>VLOOKUP(A39,'2% with VPK 2020'!A:AB,28,FALSE)</f>
        <v>6477470.75</v>
      </c>
      <c r="K39" s="4">
        <f>VLOOKUP(A39,'Charter School Lease'!A:D,4,FALSE)</f>
        <v>0</v>
      </c>
      <c r="L39" s="4">
        <f>VLOOKUP(A39,'Integration Change'!H:K,4,FALSE)</f>
        <v>0</v>
      </c>
      <c r="M39" s="4">
        <f>VLOOKUP(A39,'Other SPED'!A:D,4,FALSE)</f>
        <v>0</v>
      </c>
      <c r="N39" s="4">
        <f>VLOOKUP(A39,'LTFM Change'!G:J,4,FALSE)</f>
        <v>0</v>
      </c>
      <c r="O39" s="4">
        <f>VLOOKUP(A39,QComp!I:N,6,FALSE)</f>
        <v>0</v>
      </c>
      <c r="P39" s="4">
        <f>VLOOKUP(A39,'Breakfast and Lunch'!A:D,4,FALSE)</f>
        <v>0</v>
      </c>
      <c r="Q39" s="4">
        <f>VLOOKUP(A39,'Breakfast and Lunch'!A:E,5,FALSE)</f>
        <v>0</v>
      </c>
      <c r="R39" s="4">
        <f>VLOOKUP(A39,'Integration Change'!A:D,4,FALSE)</f>
        <v>0</v>
      </c>
      <c r="S39" s="4">
        <f>VLOOKUP(A39,'LTFM Change'!A:C,3,FALSE)</f>
        <v>0</v>
      </c>
      <c r="T39" s="4">
        <f>VLOOKUP(A39,QComp!A:D,4,FALSE)</f>
        <v>0</v>
      </c>
      <c r="U39" s="4">
        <f t="shared" si="32"/>
        <v>184.28902116402116</v>
      </c>
      <c r="V39" s="4">
        <f t="shared" si="33"/>
        <v>0</v>
      </c>
      <c r="W39" s="4">
        <f t="shared" si="34"/>
        <v>0</v>
      </c>
      <c r="X39" s="4">
        <f>VLOOKUP(A39,'2020 SPED'!A:AF,32,FALSE)</f>
        <v>13524.284748560051</v>
      </c>
      <c r="Y39" s="228">
        <f t="shared" si="27"/>
        <v>22.361581925529187</v>
      </c>
      <c r="Z39" s="4">
        <f t="shared" si="28"/>
        <v>124982.28474856005</v>
      </c>
      <c r="AA39" s="228">
        <f t="shared" si="29"/>
        <v>206.65060308955037</v>
      </c>
      <c r="AC39" s="4">
        <f>VLOOKUP(A39,'Pupil Info'!A:E,5,FALSE)</f>
        <v>579</v>
      </c>
      <c r="AD39" s="4">
        <f>Summary!AA39</f>
        <v>7518412.1395645272</v>
      </c>
      <c r="AE39" s="4">
        <f>VLOOKUP(A39,'2% 2021'!A:AB,28,FALSE)</f>
        <v>6548585.5</v>
      </c>
      <c r="AF39" s="4">
        <f t="shared" si="35"/>
        <v>12985.167771268614</v>
      </c>
      <c r="AG39" s="4">
        <f>AE39-Summary!AB39</f>
        <v>224317</v>
      </c>
      <c r="AH39" s="4">
        <f>VLOOKUP(A39,'2% with VPK 2021'!A:AB,28,FALSE)</f>
        <v>6548585.5</v>
      </c>
      <c r="AI39" s="4">
        <f>VLOOKUP(A39,'Charter School Lease'!A:E,5,FALSE)</f>
        <v>0</v>
      </c>
      <c r="AJ39" s="4">
        <f>VLOOKUP(A39,'Integration Change'!H:L,5,FALSE)</f>
        <v>0</v>
      </c>
      <c r="AK39" s="4">
        <f>VLOOKUP(A39,'Other SPED'!A:D,4,FALSE)</f>
        <v>0</v>
      </c>
      <c r="AL39" s="4">
        <f>VLOOKUP(A39,QComp!I:R,10,FALSE)</f>
        <v>0</v>
      </c>
      <c r="AM39" s="4">
        <f>VLOOKUP(A39,'LTFM Change'!G:K,5,FALSE)</f>
        <v>0</v>
      </c>
      <c r="AN39" s="4">
        <f>VLOOKUP(A39,'Breakfast and Lunch'!A:E,5,FALSE)</f>
        <v>0</v>
      </c>
      <c r="AO39" s="4">
        <f>VLOOKUP(A39,'Breakfast and Lunch'!A:D,4,FALSE)</f>
        <v>0</v>
      </c>
      <c r="AP39" s="4">
        <f>VLOOKUP(A39,'Integration Change'!A:E,5,FALSE)</f>
        <v>0</v>
      </c>
      <c r="AQ39" s="4">
        <f>VLOOKUP(A39,'Safe School'!A:D,4,FALSE)</f>
        <v>45.147041205684218</v>
      </c>
      <c r="AR39" s="4">
        <f>VLOOKUP(A39,'LTFM Change'!A:D,4,FALSE)</f>
        <v>0</v>
      </c>
      <c r="AS39" s="4">
        <f>VLOOKUP(A39,QComp!A:E,5,FALSE)</f>
        <v>0</v>
      </c>
      <c r="AT39" s="228">
        <f t="shared" si="36"/>
        <v>387.42141623488772</v>
      </c>
      <c r="AU39" s="4">
        <f t="shared" si="37"/>
        <v>45.147041205316782</v>
      </c>
      <c r="AV39" s="228">
        <f t="shared" si="9"/>
        <v>7.797416443059893E-2</v>
      </c>
      <c r="AW39" s="4">
        <f>VLOOKUP(A39,'2021 SPED'!A:AF,32,FALSE)</f>
        <v>39709.049883280648</v>
      </c>
      <c r="AX39" s="228">
        <f t="shared" si="10"/>
        <v>68.58212415074378</v>
      </c>
      <c r="AY39" s="5">
        <f t="shared" si="30"/>
        <v>264071.19692448596</v>
      </c>
      <c r="AZ39" s="4">
        <f t="shared" si="11"/>
        <v>456.08151455006214</v>
      </c>
    </row>
    <row r="40" spans="1:52" x14ac:dyDescent="0.25">
      <c r="A40">
        <v>36</v>
      </c>
      <c r="B40">
        <v>1</v>
      </c>
      <c r="C40" t="s">
        <v>19</v>
      </c>
      <c r="D40">
        <f>VLOOKUP(A40,Sheet10!A:C,3,FALSE)</f>
        <v>6</v>
      </c>
      <c r="E40" s="4">
        <f>VLOOKUP(A40,'Pupil Info'!A:D,4,FALSE)</f>
        <v>291</v>
      </c>
      <c r="F40" s="4">
        <f>Summary!F40</f>
        <v>4153768.8733794629</v>
      </c>
      <c r="G40" s="4">
        <f>VLOOKUP(A40,'2% 2020'!A:AB,28,FALSE)</f>
        <v>3741889.6926046</v>
      </c>
      <c r="H40" s="4">
        <f t="shared" si="31"/>
        <v>14274.119839791969</v>
      </c>
      <c r="I40" s="4">
        <f>G40-Summary!G40</f>
        <v>68058</v>
      </c>
      <c r="J40" s="4">
        <f>VLOOKUP(A40,'2% with VPK 2020'!A:AB,28,FALSE)</f>
        <v>3741889.6926046</v>
      </c>
      <c r="K40" s="4">
        <f>VLOOKUP(A40,'Charter School Lease'!A:D,4,FALSE)</f>
        <v>0</v>
      </c>
      <c r="L40" s="4">
        <f>VLOOKUP(A40,'Integration Change'!H:K,4,FALSE)</f>
        <v>0</v>
      </c>
      <c r="M40" s="4">
        <f>VLOOKUP(A40,'Other SPED'!A:D,4,FALSE)</f>
        <v>0</v>
      </c>
      <c r="N40" s="4">
        <f>VLOOKUP(A40,'LTFM Change'!G:J,4,FALSE)</f>
        <v>0</v>
      </c>
      <c r="O40" s="4">
        <f>VLOOKUP(A40,QComp!I:N,6,FALSE)</f>
        <v>-228.04200900000433</v>
      </c>
      <c r="P40" s="4">
        <f>VLOOKUP(A40,'Breakfast and Lunch'!A:D,4,FALSE)</f>
        <v>0</v>
      </c>
      <c r="Q40" s="4">
        <f>VLOOKUP(A40,'Breakfast and Lunch'!A:E,5,FALSE)</f>
        <v>0</v>
      </c>
      <c r="R40" s="4">
        <f>VLOOKUP(A40,'Integration Change'!A:D,4,FALSE)</f>
        <v>0</v>
      </c>
      <c r="S40" s="4">
        <f>VLOOKUP(A40,'LTFM Change'!A:C,3,FALSE)</f>
        <v>0</v>
      </c>
      <c r="T40" s="4">
        <f>VLOOKUP(A40,QComp!A:D,4,FALSE)</f>
        <v>0</v>
      </c>
      <c r="U40" s="4">
        <f t="shared" si="32"/>
        <v>233.8762886597938</v>
      </c>
      <c r="V40" s="4">
        <f t="shared" si="33"/>
        <v>-228.04200900020078</v>
      </c>
      <c r="W40" s="4">
        <f t="shared" si="34"/>
        <v>-0.78364951546460748</v>
      </c>
      <c r="X40" s="4">
        <f>VLOOKUP(A40,'2020 SPED'!A:AF,32,FALSE)</f>
        <v>5606.932287122705</v>
      </c>
      <c r="Y40" s="228">
        <f t="shared" si="27"/>
        <v>19.26780854681342</v>
      </c>
      <c r="Z40" s="4">
        <f t="shared" si="28"/>
        <v>73436.890278122504</v>
      </c>
      <c r="AA40" s="228">
        <f t="shared" si="29"/>
        <v>252.36044769114264</v>
      </c>
      <c r="AC40" s="4">
        <f>VLOOKUP(A40,'Pupil Info'!A:E,5,FALSE)</f>
        <v>281</v>
      </c>
      <c r="AD40" s="4">
        <f>Summary!AA40</f>
        <v>4196228.3703834247</v>
      </c>
      <c r="AE40" s="4">
        <f>VLOOKUP(A40,'2% 2021'!A:AB,28,FALSE)</f>
        <v>3833372.8577943649</v>
      </c>
      <c r="AF40" s="4">
        <f t="shared" si="35"/>
        <v>14933.197047627846</v>
      </c>
      <c r="AG40" s="4">
        <f>AE40-Summary!AB40</f>
        <v>137229.83199999994</v>
      </c>
      <c r="AH40" s="4">
        <f>VLOOKUP(A40,'2% with VPK 2021'!A:AB,28,FALSE)</f>
        <v>3833372.8577943649</v>
      </c>
      <c r="AI40" s="4">
        <f>VLOOKUP(A40,'Charter School Lease'!A:E,5,FALSE)</f>
        <v>0</v>
      </c>
      <c r="AJ40" s="4">
        <f>VLOOKUP(A40,'Integration Change'!H:L,5,FALSE)</f>
        <v>0</v>
      </c>
      <c r="AK40" s="4">
        <f>VLOOKUP(A40,'Other SPED'!A:D,4,FALSE)</f>
        <v>0</v>
      </c>
      <c r="AL40" s="4">
        <f>VLOOKUP(A40,QComp!I:R,10,FALSE)</f>
        <v>-232.20799250999698</v>
      </c>
      <c r="AM40" s="4">
        <f>VLOOKUP(A40,'LTFM Change'!G:K,5,FALSE)</f>
        <v>0</v>
      </c>
      <c r="AN40" s="4">
        <f>VLOOKUP(A40,'Breakfast and Lunch'!A:E,5,FALSE)</f>
        <v>0</v>
      </c>
      <c r="AO40" s="4">
        <f>VLOOKUP(A40,'Breakfast and Lunch'!A:D,4,FALSE)</f>
        <v>0</v>
      </c>
      <c r="AP40" s="4">
        <f>VLOOKUP(A40,'Integration Change'!A:E,5,FALSE)</f>
        <v>0</v>
      </c>
      <c r="AQ40" s="4">
        <f>VLOOKUP(A40,'Safe School'!A:D,4,FALSE)</f>
        <v>19.968085978255658</v>
      </c>
      <c r="AR40" s="4">
        <f>VLOOKUP(A40,'LTFM Change'!A:D,4,FALSE)</f>
        <v>0</v>
      </c>
      <c r="AS40" s="4">
        <f>VLOOKUP(A40,QComp!A:E,5,FALSE)</f>
        <v>0</v>
      </c>
      <c r="AT40" s="228">
        <f t="shared" si="36"/>
        <v>488.3623914590745</v>
      </c>
      <c r="AU40" s="4">
        <f t="shared" si="37"/>
        <v>-212.23990653175861</v>
      </c>
      <c r="AV40" s="228">
        <f t="shared" si="9"/>
        <v>-0.75530215847600923</v>
      </c>
      <c r="AW40" s="4">
        <f>VLOOKUP(A40,'2021 SPED'!A:AF,32,FALSE)</f>
        <v>7630.8019797525485</v>
      </c>
      <c r="AX40" s="228">
        <f t="shared" si="10"/>
        <v>27.155878931503732</v>
      </c>
      <c r="AY40" s="5">
        <f t="shared" si="30"/>
        <v>144648.39407322073</v>
      </c>
      <c r="AZ40" s="4">
        <f t="shared" si="11"/>
        <v>514.76296823210225</v>
      </c>
    </row>
    <row r="41" spans="1:52" x14ac:dyDescent="0.25">
      <c r="A41">
        <v>38</v>
      </c>
      <c r="B41">
        <v>1</v>
      </c>
      <c r="C41" t="s">
        <v>20</v>
      </c>
      <c r="D41">
        <f>VLOOKUP(A41,Sheet10!A:C,3,FALSE)</f>
        <v>5</v>
      </c>
      <c r="E41" s="4">
        <f>VLOOKUP(A41,'Pupil Info'!A:D,4,FALSE)</f>
        <v>1536</v>
      </c>
      <c r="F41" s="4">
        <f>Summary!F41</f>
        <v>21124107.418867435</v>
      </c>
      <c r="G41" s="4">
        <f>VLOOKUP(A41,'2% 2020'!A:AB,28,FALSE)</f>
        <v>18755327.896400273</v>
      </c>
      <c r="H41" s="4">
        <f t="shared" si="31"/>
        <v>13752.674100825154</v>
      </c>
      <c r="I41" s="4">
        <f>G41-Summary!G41</f>
        <v>305524</v>
      </c>
      <c r="J41" s="4">
        <f>VLOOKUP(A41,'2% with VPK 2020'!A:AB,28,FALSE)</f>
        <v>18901153.146400273</v>
      </c>
      <c r="K41" s="4">
        <f>VLOOKUP(A41,'Charter School Lease'!A:D,4,FALSE)</f>
        <v>0</v>
      </c>
      <c r="L41" s="4">
        <f>VLOOKUP(A41,'Integration Change'!H:K,4,FALSE)</f>
        <v>5095.1376000000164</v>
      </c>
      <c r="M41" s="4">
        <f>VLOOKUP(A41,'Other SPED'!A:D,4,FALSE)</f>
        <v>34213.21</v>
      </c>
      <c r="N41" s="4">
        <f>VLOOKUP(A41,'LTFM Change'!G:J,4,FALSE)</f>
        <v>5954.2778634920833</v>
      </c>
      <c r="O41" s="4">
        <f>VLOOKUP(A41,QComp!I:N,6,FALSE)</f>
        <v>0</v>
      </c>
      <c r="P41" s="4">
        <f>VLOOKUP(A41,'Breakfast and Lunch'!A:D,4,FALSE)</f>
        <v>793.38</v>
      </c>
      <c r="Q41" s="4">
        <f>VLOOKUP(A41,'Breakfast and Lunch'!A:E,5,FALSE)</f>
        <v>2071.65</v>
      </c>
      <c r="R41" s="4">
        <f>VLOOKUP(A41,'Integration Change'!A:D,4,FALSE)</f>
        <v>2183.6303999999946</v>
      </c>
      <c r="S41" s="4">
        <f>VLOOKUP(A41,'LTFM Change'!A:C,3,FALSE)</f>
        <v>5.6421365079004318</v>
      </c>
      <c r="T41" s="4">
        <f>VLOOKUP(A41,QComp!A:D,4,FALSE)</f>
        <v>0</v>
      </c>
      <c r="U41" s="4">
        <f t="shared" si="32"/>
        <v>198.90885416666666</v>
      </c>
      <c r="V41" s="4">
        <f t="shared" si="33"/>
        <v>196142.17799999565</v>
      </c>
      <c r="W41" s="4">
        <f t="shared" si="34"/>
        <v>127.69673046874716</v>
      </c>
      <c r="X41" s="4">
        <f>VLOOKUP(A41,'2020 SPED'!A:AF,32,FALSE)</f>
        <v>92576.796750929207</v>
      </c>
      <c r="Y41" s="228">
        <f t="shared" si="27"/>
        <v>60.271352051386202</v>
      </c>
      <c r="Z41" s="4">
        <f t="shared" si="28"/>
        <v>594242.97475092486</v>
      </c>
      <c r="AA41" s="228">
        <f t="shared" si="29"/>
        <v>386.87693668680004</v>
      </c>
      <c r="AC41" s="4">
        <f>VLOOKUP(A41,'Pupil Info'!A:E,5,FALSE)</f>
        <v>1548</v>
      </c>
      <c r="AD41" s="4">
        <f>Summary!AA41</f>
        <v>21436900.415280689</v>
      </c>
      <c r="AE41" s="4">
        <f>VLOOKUP(A41,'2% 2021'!A:AB,28,FALSE)</f>
        <v>19166523.627420288</v>
      </c>
      <c r="AF41" s="4">
        <f t="shared" si="35"/>
        <v>13848.126883256258</v>
      </c>
      <c r="AG41" s="4">
        <f>AE41-Summary!AB41</f>
        <v>612873.10600000247</v>
      </c>
      <c r="AH41" s="4">
        <f>VLOOKUP(A41,'2% with VPK 2021'!A:AB,28,FALSE)</f>
        <v>19351955.851420287</v>
      </c>
      <c r="AI41" s="4">
        <f>VLOOKUP(A41,'Charter School Lease'!A:E,5,FALSE)</f>
        <v>0</v>
      </c>
      <c r="AJ41" s="4">
        <f>VLOOKUP(A41,'Integration Change'!H:L,5,FALSE)</f>
        <v>4958.9836800000048</v>
      </c>
      <c r="AK41" s="4">
        <f>VLOOKUP(A41,'Other SPED'!A:D,4,FALSE)</f>
        <v>34213.21</v>
      </c>
      <c r="AL41" s="4">
        <f>VLOOKUP(A41,QComp!I:R,10,FALSE)</f>
        <v>0</v>
      </c>
      <c r="AM41" s="4">
        <f>VLOOKUP(A41,'LTFM Change'!G:K,5,FALSE)</f>
        <v>6182.4583163328934</v>
      </c>
      <c r="AN41" s="4">
        <f>VLOOKUP(A41,'Breakfast and Lunch'!A:E,5,FALSE)</f>
        <v>2071.65</v>
      </c>
      <c r="AO41" s="4">
        <f>VLOOKUP(A41,'Breakfast and Lunch'!A:D,4,FALSE)</f>
        <v>793.38</v>
      </c>
      <c r="AP41" s="4">
        <f>VLOOKUP(A41,'Integration Change'!A:E,5,FALSE)</f>
        <v>2125.2787200000021</v>
      </c>
      <c r="AQ41" s="4">
        <f>VLOOKUP(A41,'Safe School'!A:D,4,FALSE)</f>
        <v>-755.79189624416176</v>
      </c>
      <c r="AR41" s="4">
        <f>VLOOKUP(A41,'LTFM Change'!A:D,4,FALSE)</f>
        <v>5.4616836670902558</v>
      </c>
      <c r="AS41" s="4">
        <f>VLOOKUP(A41,QComp!A:E,5,FALSE)</f>
        <v>0</v>
      </c>
      <c r="AT41" s="228">
        <f t="shared" si="36"/>
        <v>395.9128591731282</v>
      </c>
      <c r="AU41" s="4">
        <f t="shared" si="37"/>
        <v>235026.85450375453</v>
      </c>
      <c r="AV41" s="228">
        <f t="shared" si="9"/>
        <v>151.82613340035823</v>
      </c>
      <c r="AW41" s="4">
        <f>VLOOKUP(A41,'2021 SPED'!A:AF,32,FALSE)</f>
        <v>390284.28235705802</v>
      </c>
      <c r="AX41" s="228">
        <f t="shared" si="10"/>
        <v>252.12162942962405</v>
      </c>
      <c r="AY41" s="5">
        <f t="shared" si="30"/>
        <v>1238184.242860815</v>
      </c>
      <c r="AZ41" s="4">
        <f t="shared" si="11"/>
        <v>799.86062200311051</v>
      </c>
    </row>
    <row r="42" spans="1:52" x14ac:dyDescent="0.25">
      <c r="A42">
        <v>47</v>
      </c>
      <c r="B42">
        <v>1</v>
      </c>
      <c r="C42" t="s">
        <v>21</v>
      </c>
      <c r="D42">
        <f>VLOOKUP(A42,Sheet10!A:C,3,FALSE)</f>
        <v>4</v>
      </c>
      <c r="E42" s="4">
        <f>VLOOKUP(A42,'Pupil Info'!A:D,4,FALSE)</f>
        <v>4408</v>
      </c>
      <c r="F42" s="4">
        <f>Summary!F42</f>
        <v>44475382.389215916</v>
      </c>
      <c r="G42" s="4">
        <f>VLOOKUP(A42,'2% 2020'!A:AB,28,FALSE)</f>
        <v>38417944.5</v>
      </c>
      <c r="H42" s="4">
        <f t="shared" si="31"/>
        <v>10089.696549277658</v>
      </c>
      <c r="I42" s="4">
        <f>G42-Summary!G42</f>
        <v>646340</v>
      </c>
      <c r="J42" s="4">
        <f>VLOOKUP(A42,'2% with VPK 2020'!A:AB,28,FALSE)</f>
        <v>38417944.5</v>
      </c>
      <c r="K42" s="4">
        <f>VLOOKUP(A42,'Charter School Lease'!A:D,4,FALSE)</f>
        <v>0</v>
      </c>
      <c r="L42" s="4">
        <f>VLOOKUP(A42,'Integration Change'!H:K,4,FALSE)</f>
        <v>0</v>
      </c>
      <c r="M42" s="4">
        <f>VLOOKUP(A42,'Other SPED'!A:D,4,FALSE)</f>
        <v>0</v>
      </c>
      <c r="N42" s="4">
        <f>VLOOKUP(A42,'LTFM Change'!G:J,4,FALSE)</f>
        <v>0</v>
      </c>
      <c r="O42" s="4">
        <f>VLOOKUP(A42,QComp!I:N,6,FALSE)</f>
        <v>0</v>
      </c>
      <c r="P42" s="4">
        <f>VLOOKUP(A42,'Breakfast and Lunch'!A:D,4,FALSE)</f>
        <v>0</v>
      </c>
      <c r="Q42" s="4">
        <f>VLOOKUP(A42,'Breakfast and Lunch'!A:E,5,FALSE)</f>
        <v>0</v>
      </c>
      <c r="R42" s="4">
        <f>VLOOKUP(A42,'Integration Change'!A:D,4,FALSE)</f>
        <v>0</v>
      </c>
      <c r="S42" s="4">
        <f>VLOOKUP(A42,'LTFM Change'!A:C,3,FALSE)</f>
        <v>0</v>
      </c>
      <c r="T42" s="4">
        <f>VLOOKUP(A42,QComp!A:D,4,FALSE)</f>
        <v>0</v>
      </c>
      <c r="U42" s="4">
        <f t="shared" si="32"/>
        <v>146.62885662431941</v>
      </c>
      <c r="V42" s="4">
        <f t="shared" si="33"/>
        <v>0</v>
      </c>
      <c r="W42" s="4">
        <f t="shared" si="34"/>
        <v>0</v>
      </c>
      <c r="X42" s="4">
        <f>VLOOKUP(A42,'2020 SPED'!A:AF,32,FALSE)</f>
        <v>65509.416120464914</v>
      </c>
      <c r="Y42" s="228">
        <f t="shared" si="27"/>
        <v>14.861482785949391</v>
      </c>
      <c r="Z42" s="4">
        <f t="shared" si="28"/>
        <v>711849.41612046491</v>
      </c>
      <c r="AA42" s="228">
        <f t="shared" si="29"/>
        <v>161.4903394102688</v>
      </c>
      <c r="AC42" s="4">
        <f>VLOOKUP(A42,'Pupil Info'!A:E,5,FALSE)</f>
        <v>4378</v>
      </c>
      <c r="AD42" s="4">
        <f>Summary!AA42</f>
        <v>44652367.274094567</v>
      </c>
      <c r="AE42" s="4">
        <f>VLOOKUP(A42,'2% 2021'!A:AB,28,FALSE)</f>
        <v>38925700</v>
      </c>
      <c r="AF42" s="4">
        <f t="shared" si="35"/>
        <v>10199.261597554721</v>
      </c>
      <c r="AG42" s="4">
        <f>AE42-Summary!AB42</f>
        <v>1301235</v>
      </c>
      <c r="AH42" s="4">
        <f>VLOOKUP(A42,'2% with VPK 2021'!A:AB,28,FALSE)</f>
        <v>38925700</v>
      </c>
      <c r="AI42" s="4">
        <f>VLOOKUP(A42,'Charter School Lease'!A:E,5,FALSE)</f>
        <v>0</v>
      </c>
      <c r="AJ42" s="4">
        <f>VLOOKUP(A42,'Integration Change'!H:L,5,FALSE)</f>
        <v>0</v>
      </c>
      <c r="AK42" s="4">
        <f>VLOOKUP(A42,'Other SPED'!A:D,4,FALSE)</f>
        <v>0</v>
      </c>
      <c r="AL42" s="4">
        <f>VLOOKUP(A42,QComp!I:R,10,FALSE)</f>
        <v>0</v>
      </c>
      <c r="AM42" s="4">
        <f>VLOOKUP(A42,'LTFM Change'!G:K,5,FALSE)</f>
        <v>0</v>
      </c>
      <c r="AN42" s="4">
        <f>VLOOKUP(A42,'Breakfast and Lunch'!A:E,5,FALSE)</f>
        <v>0</v>
      </c>
      <c r="AO42" s="4">
        <f>VLOOKUP(A42,'Breakfast and Lunch'!A:D,4,FALSE)</f>
        <v>0</v>
      </c>
      <c r="AP42" s="4">
        <f>VLOOKUP(A42,'Integration Change'!A:E,5,FALSE)</f>
        <v>0</v>
      </c>
      <c r="AQ42" s="4">
        <f>VLOOKUP(A42,'Safe School'!A:D,4,FALSE)</f>
        <v>294.53372662523179</v>
      </c>
      <c r="AR42" s="4">
        <f>VLOOKUP(A42,'LTFM Change'!A:D,4,FALSE)</f>
        <v>0</v>
      </c>
      <c r="AS42" s="4">
        <f>VLOOKUP(A42,QComp!A:E,5,FALSE)</f>
        <v>0</v>
      </c>
      <c r="AT42" s="228">
        <f t="shared" si="36"/>
        <v>297.22133394243946</v>
      </c>
      <c r="AU42" s="4">
        <f t="shared" si="37"/>
        <v>294.53372662514448</v>
      </c>
      <c r="AV42" s="228">
        <f t="shared" si="9"/>
        <v>6.7275862637081879E-2</v>
      </c>
      <c r="AW42" s="4">
        <f>VLOOKUP(A42,'2021 SPED'!A:AF,32,FALSE)</f>
        <v>197356.98528950568</v>
      </c>
      <c r="AX42" s="228">
        <f t="shared" si="10"/>
        <v>45.079256575949216</v>
      </c>
      <c r="AY42" s="5">
        <f t="shared" si="30"/>
        <v>1498886.5190161308</v>
      </c>
      <c r="AZ42" s="4">
        <f t="shared" si="11"/>
        <v>342.36786638102575</v>
      </c>
    </row>
    <row r="43" spans="1:52" x14ac:dyDescent="0.25">
      <c r="A43">
        <v>51</v>
      </c>
      <c r="B43">
        <v>1</v>
      </c>
      <c r="C43" t="s">
        <v>22</v>
      </c>
      <c r="D43">
        <f>VLOOKUP(A43,Sheet10!A:C,3,FALSE)</f>
        <v>5</v>
      </c>
      <c r="E43" s="4">
        <f>VLOOKUP(A43,'Pupil Info'!A:D,4,FALSE)</f>
        <v>1910</v>
      </c>
      <c r="F43" s="4">
        <f>Summary!F43</f>
        <v>18975311.362611011</v>
      </c>
      <c r="G43" s="4">
        <f>VLOOKUP(A43,'2% 2020'!A:AB,28,FALSE)</f>
        <v>16752278</v>
      </c>
      <c r="H43" s="4">
        <f t="shared" si="31"/>
        <v>9934.7179908958169</v>
      </c>
      <c r="I43" s="4">
        <f>G43-Summary!G43</f>
        <v>282300</v>
      </c>
      <c r="J43" s="4">
        <f>VLOOKUP(A43,'2% with VPK 2020'!A:AB,28,FALSE)</f>
        <v>16752278</v>
      </c>
      <c r="K43" s="4">
        <f>VLOOKUP(A43,'Charter School Lease'!A:D,4,FALSE)</f>
        <v>0</v>
      </c>
      <c r="L43" s="4">
        <f>VLOOKUP(A43,'Integration Change'!H:K,4,FALSE)</f>
        <v>0</v>
      </c>
      <c r="M43" s="4">
        <f>VLOOKUP(A43,'Other SPED'!A:D,4,FALSE)</f>
        <v>0</v>
      </c>
      <c r="N43" s="4">
        <f>VLOOKUP(A43,'LTFM Change'!G:J,4,FALSE)</f>
        <v>0</v>
      </c>
      <c r="O43" s="4">
        <f>VLOOKUP(A43,QComp!I:N,6,FALSE)</f>
        <v>0</v>
      </c>
      <c r="P43" s="4">
        <f>VLOOKUP(A43,'Breakfast and Lunch'!A:D,4,FALSE)</f>
        <v>0</v>
      </c>
      <c r="Q43" s="4">
        <f>VLOOKUP(A43,'Breakfast and Lunch'!A:E,5,FALSE)</f>
        <v>0</v>
      </c>
      <c r="R43" s="4">
        <f>VLOOKUP(A43,'Integration Change'!A:D,4,FALSE)</f>
        <v>0</v>
      </c>
      <c r="S43" s="4">
        <f>VLOOKUP(A43,'LTFM Change'!A:C,3,FALSE)</f>
        <v>0</v>
      </c>
      <c r="T43" s="4">
        <f>VLOOKUP(A43,QComp!A:D,4,FALSE)</f>
        <v>0</v>
      </c>
      <c r="U43" s="4">
        <f t="shared" si="32"/>
        <v>147.80104712041884</v>
      </c>
      <c r="V43" s="4">
        <f t="shared" si="33"/>
        <v>0</v>
      </c>
      <c r="W43" s="4">
        <f t="shared" si="34"/>
        <v>0</v>
      </c>
      <c r="X43" s="4">
        <f>VLOOKUP(A43,'2020 SPED'!A:AF,32,FALSE)</f>
        <v>33100.670697560068</v>
      </c>
      <c r="Y43" s="228">
        <f t="shared" si="27"/>
        <v>17.330194082492181</v>
      </c>
      <c r="Z43" s="4">
        <f t="shared" si="28"/>
        <v>315400.67069756007</v>
      </c>
      <c r="AA43" s="228">
        <f t="shared" si="29"/>
        <v>165.13124120291104</v>
      </c>
      <c r="AC43" s="4">
        <f>VLOOKUP(A43,'Pupil Info'!A:E,5,FALSE)</f>
        <v>1920</v>
      </c>
      <c r="AD43" s="4">
        <f>Summary!AA43</f>
        <v>19197150.936444335</v>
      </c>
      <c r="AE43" s="4">
        <f>VLOOKUP(A43,'2% 2021'!A:AB,28,FALSE)</f>
        <v>17119031.25</v>
      </c>
      <c r="AF43" s="4">
        <f t="shared" si="35"/>
        <v>9998.5161127314241</v>
      </c>
      <c r="AG43" s="4">
        <f>AE43-Summary!AB43</f>
        <v>572951</v>
      </c>
      <c r="AH43" s="4">
        <f>VLOOKUP(A43,'2% with VPK 2021'!A:AB,28,FALSE)</f>
        <v>17119031.25</v>
      </c>
      <c r="AI43" s="4">
        <f>VLOOKUP(A43,'Charter School Lease'!A:E,5,FALSE)</f>
        <v>0</v>
      </c>
      <c r="AJ43" s="4">
        <f>VLOOKUP(A43,'Integration Change'!H:L,5,FALSE)</f>
        <v>0</v>
      </c>
      <c r="AK43" s="4">
        <f>VLOOKUP(A43,'Other SPED'!A:D,4,FALSE)</f>
        <v>0</v>
      </c>
      <c r="AL43" s="4">
        <f>VLOOKUP(A43,QComp!I:R,10,FALSE)</f>
        <v>0</v>
      </c>
      <c r="AM43" s="4">
        <f>VLOOKUP(A43,'LTFM Change'!G:K,5,FALSE)</f>
        <v>0</v>
      </c>
      <c r="AN43" s="4">
        <f>VLOOKUP(A43,'Breakfast and Lunch'!A:E,5,FALSE)</f>
        <v>0</v>
      </c>
      <c r="AO43" s="4">
        <f>VLOOKUP(A43,'Breakfast and Lunch'!A:D,4,FALSE)</f>
        <v>0</v>
      </c>
      <c r="AP43" s="4">
        <f>VLOOKUP(A43,'Integration Change'!A:E,5,FALSE)</f>
        <v>0</v>
      </c>
      <c r="AQ43" s="4">
        <f>VLOOKUP(A43,'Safe School'!A:D,4,FALSE)</f>
        <v>93.396229246951407</v>
      </c>
      <c r="AR43" s="4">
        <f>VLOOKUP(A43,'LTFM Change'!A:D,4,FALSE)</f>
        <v>0</v>
      </c>
      <c r="AS43" s="4">
        <f>VLOOKUP(A43,QComp!A:E,5,FALSE)</f>
        <v>0</v>
      </c>
      <c r="AT43" s="228">
        <f t="shared" si="36"/>
        <v>298.41197916666664</v>
      </c>
      <c r="AU43" s="4">
        <f t="shared" si="37"/>
        <v>93.39622924849391</v>
      </c>
      <c r="AV43" s="228">
        <f t="shared" si="9"/>
        <v>4.8643869400257243E-2</v>
      </c>
      <c r="AW43" s="4">
        <f>VLOOKUP(A43,'2021 SPED'!A:AF,32,FALSE)</f>
        <v>80334.879421903286</v>
      </c>
      <c r="AX43" s="228">
        <f t="shared" si="10"/>
        <v>41.841083032241293</v>
      </c>
      <c r="AY43" s="5">
        <f t="shared" si="30"/>
        <v>653379.27565115178</v>
      </c>
      <c r="AZ43" s="4">
        <f t="shared" si="11"/>
        <v>340.30170606830819</v>
      </c>
    </row>
    <row r="44" spans="1:52" x14ac:dyDescent="0.25">
      <c r="A44">
        <v>75</v>
      </c>
      <c r="B44">
        <v>1</v>
      </c>
      <c r="C44" t="s">
        <v>23</v>
      </c>
      <c r="D44">
        <f>VLOOKUP(A44,Sheet10!A:C,3,FALSE)</f>
        <v>6</v>
      </c>
      <c r="E44" s="4">
        <f>VLOOKUP(A44,'Pupil Info'!A:D,4,FALSE)</f>
        <v>664</v>
      </c>
      <c r="F44" s="4">
        <f>Summary!F44</f>
        <v>6391629.4687005598</v>
      </c>
      <c r="G44" s="4">
        <f>VLOOKUP(A44,'2% 2020'!A:AB,28,FALSE)</f>
        <v>5809688.5</v>
      </c>
      <c r="H44" s="4">
        <f t="shared" si="31"/>
        <v>9625.9479950309633</v>
      </c>
      <c r="I44" s="4">
        <f>G44-Summary!G44</f>
        <v>95578</v>
      </c>
      <c r="J44" s="4">
        <f>VLOOKUP(A44,'2% with VPK 2020'!A:AB,28,FALSE)</f>
        <v>5809688.5</v>
      </c>
      <c r="K44" s="4">
        <f>VLOOKUP(A44,'Charter School Lease'!A:D,4,FALSE)</f>
        <v>0</v>
      </c>
      <c r="L44" s="4">
        <f>VLOOKUP(A44,'Integration Change'!H:K,4,FALSE)</f>
        <v>0</v>
      </c>
      <c r="M44" s="4">
        <f>VLOOKUP(A44,'Other SPED'!A:D,4,FALSE)</f>
        <v>0</v>
      </c>
      <c r="N44" s="4">
        <f>VLOOKUP(A44,'LTFM Change'!G:J,4,FALSE)</f>
        <v>0</v>
      </c>
      <c r="O44" s="4">
        <f>VLOOKUP(A44,QComp!I:N,6,FALSE)</f>
        <v>0</v>
      </c>
      <c r="P44" s="4">
        <f>VLOOKUP(A44,'Breakfast and Lunch'!A:D,4,FALSE)</f>
        <v>0</v>
      </c>
      <c r="Q44" s="4">
        <f>VLOOKUP(A44,'Breakfast and Lunch'!A:E,5,FALSE)</f>
        <v>0</v>
      </c>
      <c r="R44" s="4">
        <f>VLOOKUP(A44,'Integration Change'!A:D,4,FALSE)</f>
        <v>0</v>
      </c>
      <c r="S44" s="4">
        <f>VLOOKUP(A44,'LTFM Change'!A:C,3,FALSE)</f>
        <v>0</v>
      </c>
      <c r="T44" s="4">
        <f>VLOOKUP(A44,QComp!A:D,4,FALSE)</f>
        <v>0</v>
      </c>
      <c r="U44" s="4">
        <f t="shared" si="32"/>
        <v>143.94277108433735</v>
      </c>
      <c r="V44" s="4">
        <f t="shared" si="33"/>
        <v>0</v>
      </c>
      <c r="W44" s="4">
        <f t="shared" si="34"/>
        <v>0</v>
      </c>
      <c r="X44" s="4">
        <f>VLOOKUP(A44,'2020 SPED'!A:AF,32,FALSE)</f>
        <v>1329.5957703781314</v>
      </c>
      <c r="Y44" s="228">
        <f t="shared" si="27"/>
        <v>2.0024032686417641</v>
      </c>
      <c r="Z44" s="4">
        <f t="shared" si="28"/>
        <v>96907.595770378131</v>
      </c>
      <c r="AA44" s="228">
        <f t="shared" si="29"/>
        <v>145.94517435297911</v>
      </c>
      <c r="AC44" s="4">
        <f>VLOOKUP(A44,'Pupil Info'!A:E,5,FALSE)</f>
        <v>666</v>
      </c>
      <c r="AD44" s="4">
        <f>Summary!AA44</f>
        <v>6474826.2255175533</v>
      </c>
      <c r="AE44" s="4">
        <f>VLOOKUP(A44,'2% 2021'!A:AB,28,FALSE)</f>
        <v>5956403.5</v>
      </c>
      <c r="AF44" s="4">
        <f t="shared" si="35"/>
        <v>9721.9612995759053</v>
      </c>
      <c r="AG44" s="4">
        <f>AE44-Summary!AB44</f>
        <v>194831</v>
      </c>
      <c r="AH44" s="4">
        <f>VLOOKUP(A44,'2% with VPK 2021'!A:AB,28,FALSE)</f>
        <v>5956403.5</v>
      </c>
      <c r="AI44" s="4">
        <f>VLOOKUP(A44,'Charter School Lease'!A:E,5,FALSE)</f>
        <v>0</v>
      </c>
      <c r="AJ44" s="4">
        <f>VLOOKUP(A44,'Integration Change'!H:L,5,FALSE)</f>
        <v>0</v>
      </c>
      <c r="AK44" s="4">
        <f>VLOOKUP(A44,'Other SPED'!A:D,4,FALSE)</f>
        <v>0</v>
      </c>
      <c r="AL44" s="4">
        <f>VLOOKUP(A44,QComp!I:R,10,FALSE)</f>
        <v>0</v>
      </c>
      <c r="AM44" s="4">
        <f>VLOOKUP(A44,'LTFM Change'!G:K,5,FALSE)</f>
        <v>0</v>
      </c>
      <c r="AN44" s="4">
        <f>VLOOKUP(A44,'Breakfast and Lunch'!A:E,5,FALSE)</f>
        <v>0</v>
      </c>
      <c r="AO44" s="4">
        <f>VLOOKUP(A44,'Breakfast and Lunch'!A:D,4,FALSE)</f>
        <v>0</v>
      </c>
      <c r="AP44" s="4">
        <f>VLOOKUP(A44,'Integration Change'!A:E,5,FALSE)</f>
        <v>0</v>
      </c>
      <c r="AQ44" s="4">
        <f>VLOOKUP(A44,'Safe School'!A:D,4,FALSE)</f>
        <v>49.485389950717945</v>
      </c>
      <c r="AR44" s="4">
        <f>VLOOKUP(A44,'LTFM Change'!A:D,4,FALSE)</f>
        <v>0</v>
      </c>
      <c r="AS44" s="4">
        <f>VLOOKUP(A44,QComp!A:E,5,FALSE)</f>
        <v>0</v>
      </c>
      <c r="AT44" s="228">
        <f t="shared" si="36"/>
        <v>292.53903903903904</v>
      </c>
      <c r="AU44" s="4">
        <f t="shared" si="37"/>
        <v>49.485389950685203</v>
      </c>
      <c r="AV44" s="228">
        <f t="shared" si="9"/>
        <v>7.4302387313341142E-2</v>
      </c>
      <c r="AW44" s="4">
        <f>VLOOKUP(A44,'2021 SPED'!A:AF,32,FALSE)</f>
        <v>6949.5651815661695</v>
      </c>
      <c r="AX44" s="228">
        <f t="shared" si="10"/>
        <v>10.434782554904158</v>
      </c>
      <c r="AY44" s="5">
        <f t="shared" si="30"/>
        <v>201830.05057151685</v>
      </c>
      <c r="AZ44" s="4">
        <f t="shared" si="11"/>
        <v>303.04812398125654</v>
      </c>
    </row>
    <row r="45" spans="1:52" x14ac:dyDescent="0.25">
      <c r="A45">
        <v>77</v>
      </c>
      <c r="B45">
        <v>1</v>
      </c>
      <c r="C45" t="s">
        <v>24</v>
      </c>
      <c r="D45">
        <f>VLOOKUP(A45,Sheet10!A:C,3,FALSE)</f>
        <v>4</v>
      </c>
      <c r="E45" s="4">
        <f>VLOOKUP(A45,'Pupil Info'!A:D,4,FALSE)</f>
        <v>8778.2000000000007</v>
      </c>
      <c r="F45" s="4">
        <f>Summary!F45</f>
        <v>94434802.457513511</v>
      </c>
      <c r="G45" s="4">
        <f>VLOOKUP(A45,'2% 2020'!A:AB,28,FALSE)</f>
        <v>82089940</v>
      </c>
      <c r="H45" s="4">
        <f t="shared" si="31"/>
        <v>10757.877749141453</v>
      </c>
      <c r="I45" s="4">
        <f>G45-Summary!G45</f>
        <v>1297591</v>
      </c>
      <c r="J45" s="4">
        <f>VLOOKUP(A45,'2% with VPK 2020'!A:AB,28,FALSE)</f>
        <v>82094744</v>
      </c>
      <c r="K45" s="4">
        <f>VLOOKUP(A45,'Charter School Lease'!A:D,4,FALSE)</f>
        <v>0</v>
      </c>
      <c r="L45" s="4">
        <f>VLOOKUP(A45,'Integration Change'!H:K,4,FALSE)</f>
        <v>39.755520000006072</v>
      </c>
      <c r="M45" s="4">
        <f>VLOOKUP(A45,'Other SPED'!A:D,4,FALSE)</f>
        <v>0</v>
      </c>
      <c r="N45" s="4">
        <f>VLOOKUP(A45,'LTFM Change'!G:J,4,FALSE)</f>
        <v>45.89395102520939</v>
      </c>
      <c r="O45" s="4">
        <f>VLOOKUP(A45,QComp!I:N,6,FALSE)</f>
        <v>0</v>
      </c>
      <c r="P45" s="4">
        <f>VLOOKUP(A45,'Breakfast and Lunch'!A:D,4,FALSE)</f>
        <v>22.67</v>
      </c>
      <c r="Q45" s="4">
        <f>VLOOKUP(A45,'Breakfast and Lunch'!A:E,5,FALSE)</f>
        <v>59.19</v>
      </c>
      <c r="R45" s="4">
        <f>VLOOKUP(A45,'Integration Change'!A:D,4,FALSE)</f>
        <v>17.038079999969341</v>
      </c>
      <c r="S45" s="4">
        <f>VLOOKUP(A45,'LTFM Change'!A:C,3,FALSE)</f>
        <v>182.10604897525627</v>
      </c>
      <c r="T45" s="4">
        <f>VLOOKUP(A45,QComp!A:D,4,FALSE)</f>
        <v>0</v>
      </c>
      <c r="U45" s="4">
        <f t="shared" si="32"/>
        <v>147.81971246952676</v>
      </c>
      <c r="V45" s="4">
        <f t="shared" si="33"/>
        <v>5170.6536000072956</v>
      </c>
      <c r="W45" s="4">
        <f t="shared" si="34"/>
        <v>0.58903346927699241</v>
      </c>
      <c r="X45" s="4">
        <f>VLOOKUP(A45,'2020 SPED'!A:AF,32,FALSE)</f>
        <v>179538.00436941907</v>
      </c>
      <c r="Y45" s="228">
        <f t="shared" si="27"/>
        <v>20.452712898933616</v>
      </c>
      <c r="Z45" s="4">
        <f t="shared" si="28"/>
        <v>1482299.6579694264</v>
      </c>
      <c r="AA45" s="228">
        <f t="shared" si="29"/>
        <v>168.86145883773739</v>
      </c>
      <c r="AC45" s="4">
        <f>VLOOKUP(A45,'Pupil Info'!A:E,5,FALSE)</f>
        <v>8903</v>
      </c>
      <c r="AD45" s="4">
        <f>Summary!AA45</f>
        <v>97173182.631540954</v>
      </c>
      <c r="AE45" s="4">
        <f>VLOOKUP(A45,'2% 2021'!A:AB,28,FALSE)</f>
        <v>85194951.5</v>
      </c>
      <c r="AF45" s="4">
        <f t="shared" si="35"/>
        <v>10914.656029601365</v>
      </c>
      <c r="AG45" s="4">
        <f>AE45-Summary!AB45</f>
        <v>2673298</v>
      </c>
      <c r="AH45" s="4">
        <f>VLOOKUP(A45,'2% with VPK 2021'!A:AB,28,FALSE)</f>
        <v>85200545.5</v>
      </c>
      <c r="AI45" s="4">
        <f>VLOOKUP(A45,'Charter School Lease'!A:E,5,FALSE)</f>
        <v>0</v>
      </c>
      <c r="AJ45" s="4">
        <f>VLOOKUP(A45,'Integration Change'!H:L,5,FALSE)</f>
        <v>40.427520000026561</v>
      </c>
      <c r="AK45" s="4">
        <f>VLOOKUP(A45,'Other SPED'!A:D,4,FALSE)</f>
        <v>0</v>
      </c>
      <c r="AL45" s="4">
        <f>VLOOKUP(A45,QComp!I:R,10,FALSE)</f>
        <v>0</v>
      </c>
      <c r="AM45" s="4">
        <f>VLOOKUP(A45,'LTFM Change'!G:K,5,FALSE)</f>
        <v>49.7480471736053</v>
      </c>
      <c r="AN45" s="4">
        <f>VLOOKUP(A45,'Breakfast and Lunch'!A:E,5,FALSE)</f>
        <v>59.19</v>
      </c>
      <c r="AO45" s="4">
        <f>VLOOKUP(A45,'Breakfast and Lunch'!A:D,4,FALSE)</f>
        <v>22.67</v>
      </c>
      <c r="AP45" s="4">
        <f>VLOOKUP(A45,'Integration Change'!A:E,5,FALSE)</f>
        <v>17.326079999969807</v>
      </c>
      <c r="AQ45" s="4">
        <f>VLOOKUP(A45,'Safe School'!A:D,4,FALSE)</f>
        <v>1034.2563235993148</v>
      </c>
      <c r="AR45" s="4">
        <f>VLOOKUP(A45,'LTFM Change'!A:D,4,FALSE)</f>
        <v>178.25195282651111</v>
      </c>
      <c r="AS45" s="4">
        <f>VLOOKUP(A45,QComp!A:E,5,FALSE)</f>
        <v>0</v>
      </c>
      <c r="AT45" s="228">
        <f t="shared" si="36"/>
        <v>300.26934741098506</v>
      </c>
      <c r="AU45" s="4">
        <f t="shared" si="37"/>
        <v>6995.8699236065149</v>
      </c>
      <c r="AV45" s="228">
        <f t="shared" si="9"/>
        <v>0.78578792806992193</v>
      </c>
      <c r="AW45" s="4">
        <f>VLOOKUP(A45,'2021 SPED'!A:AF,32,FALSE)</f>
        <v>453912.47408110462</v>
      </c>
      <c r="AX45" s="228">
        <f t="shared" si="10"/>
        <v>50.98421589139668</v>
      </c>
      <c r="AY45" s="5">
        <f t="shared" si="30"/>
        <v>3134206.3440047111</v>
      </c>
      <c r="AZ45" s="4">
        <f t="shared" si="11"/>
        <v>352.03935123045164</v>
      </c>
    </row>
    <row r="46" spans="1:52" x14ac:dyDescent="0.25">
      <c r="A46">
        <v>81</v>
      </c>
      <c r="B46">
        <v>1</v>
      </c>
      <c r="C46" t="s">
        <v>25</v>
      </c>
      <c r="D46">
        <f>VLOOKUP(A46,Sheet10!A:C,3,FALSE)</f>
        <v>6</v>
      </c>
      <c r="E46" s="4">
        <f>VLOOKUP(A46,'Pupil Info'!A:D,4,FALSE)</f>
        <v>135</v>
      </c>
      <c r="F46" s="4">
        <f>Summary!F46</f>
        <v>1767404.5935895729</v>
      </c>
      <c r="G46" s="4">
        <f>VLOOKUP(A46,'2% 2020'!A:AB,28,FALSE)</f>
        <v>1571341</v>
      </c>
      <c r="H46" s="4">
        <f t="shared" si="31"/>
        <v>13091.885878441281</v>
      </c>
      <c r="I46" s="4">
        <f>G46-Summary!G46</f>
        <v>22486</v>
      </c>
      <c r="J46" s="4">
        <f>VLOOKUP(A46,'2% with VPK 2020'!A:AB,28,FALSE)</f>
        <v>1571341</v>
      </c>
      <c r="K46" s="4">
        <f>VLOOKUP(A46,'Charter School Lease'!A:D,4,FALSE)</f>
        <v>0</v>
      </c>
      <c r="L46" s="4">
        <f>VLOOKUP(A46,'Integration Change'!H:K,4,FALSE)</f>
        <v>0</v>
      </c>
      <c r="M46" s="4">
        <f>VLOOKUP(A46,'Other SPED'!A:D,4,FALSE)</f>
        <v>0</v>
      </c>
      <c r="N46" s="4">
        <f>VLOOKUP(A46,'LTFM Change'!G:J,4,FALSE)</f>
        <v>0</v>
      </c>
      <c r="O46" s="4">
        <f>VLOOKUP(A46,QComp!I:N,6,FALSE)</f>
        <v>0</v>
      </c>
      <c r="P46" s="4">
        <f>VLOOKUP(A46,'Breakfast and Lunch'!A:D,4,FALSE)</f>
        <v>0</v>
      </c>
      <c r="Q46" s="4">
        <f>VLOOKUP(A46,'Breakfast and Lunch'!A:E,5,FALSE)</f>
        <v>0</v>
      </c>
      <c r="R46" s="4">
        <f>VLOOKUP(A46,'Integration Change'!A:D,4,FALSE)</f>
        <v>0</v>
      </c>
      <c r="S46" s="4">
        <f>VLOOKUP(A46,'LTFM Change'!A:C,3,FALSE)</f>
        <v>0</v>
      </c>
      <c r="T46" s="4">
        <f>VLOOKUP(A46,QComp!A:D,4,FALSE)</f>
        <v>0</v>
      </c>
      <c r="U46" s="4">
        <f t="shared" si="32"/>
        <v>166.56296296296296</v>
      </c>
      <c r="V46" s="4">
        <f t="shared" si="33"/>
        <v>0</v>
      </c>
      <c r="W46" s="4">
        <f t="shared" si="34"/>
        <v>0</v>
      </c>
      <c r="X46" s="4">
        <f>VLOOKUP(A46,'2020 SPED'!A:AF,32,FALSE)</f>
        <v>3267.5508517132257</v>
      </c>
      <c r="Y46" s="228">
        <f t="shared" si="27"/>
        <v>24.20408038306093</v>
      </c>
      <c r="Z46" s="4">
        <f t="shared" si="28"/>
        <v>25753.550851713226</v>
      </c>
      <c r="AA46" s="228">
        <f t="shared" si="29"/>
        <v>190.76704334602388</v>
      </c>
      <c r="AC46" s="4">
        <f>VLOOKUP(A46,'Pupil Info'!A:E,5,FALSE)</f>
        <v>128</v>
      </c>
      <c r="AD46" s="4">
        <f>Summary!AA46</f>
        <v>1687512.6434436557</v>
      </c>
      <c r="AE46" s="4">
        <f>VLOOKUP(A46,'2% 2021'!A:AB,28,FALSE)</f>
        <v>1508149.25</v>
      </c>
      <c r="AF46" s="4">
        <f t="shared" si="35"/>
        <v>13183.69252690356</v>
      </c>
      <c r="AG46" s="4">
        <f>AE46-Summary!AB46</f>
        <v>42637</v>
      </c>
      <c r="AH46" s="4">
        <f>VLOOKUP(A46,'2% with VPK 2021'!A:AB,28,FALSE)</f>
        <v>1508149.25</v>
      </c>
      <c r="AI46" s="4">
        <f>VLOOKUP(A46,'Charter School Lease'!A:E,5,FALSE)</f>
        <v>0</v>
      </c>
      <c r="AJ46" s="4">
        <f>VLOOKUP(A46,'Integration Change'!H:L,5,FALSE)</f>
        <v>0</v>
      </c>
      <c r="AK46" s="4">
        <f>VLOOKUP(A46,'Other SPED'!A:D,4,FALSE)</f>
        <v>0</v>
      </c>
      <c r="AL46" s="4">
        <f>VLOOKUP(A46,QComp!I:R,10,FALSE)</f>
        <v>0</v>
      </c>
      <c r="AM46" s="4">
        <f>VLOOKUP(A46,'LTFM Change'!G:K,5,FALSE)</f>
        <v>0</v>
      </c>
      <c r="AN46" s="4">
        <f>VLOOKUP(A46,'Breakfast and Lunch'!A:E,5,FALSE)</f>
        <v>0</v>
      </c>
      <c r="AO46" s="4">
        <f>VLOOKUP(A46,'Breakfast and Lunch'!A:D,4,FALSE)</f>
        <v>0</v>
      </c>
      <c r="AP46" s="4">
        <f>VLOOKUP(A46,'Integration Change'!A:E,5,FALSE)</f>
        <v>0</v>
      </c>
      <c r="AQ46" s="4">
        <f>VLOOKUP(A46,'Safe School'!A:D,4,FALSE)</f>
        <v>0</v>
      </c>
      <c r="AR46" s="4">
        <f>VLOOKUP(A46,'LTFM Change'!A:D,4,FALSE)</f>
        <v>0</v>
      </c>
      <c r="AS46" s="4">
        <f>VLOOKUP(A46,QComp!A:E,5,FALSE)</f>
        <v>0</v>
      </c>
      <c r="AT46" s="228">
        <f t="shared" si="36"/>
        <v>333.1015625</v>
      </c>
      <c r="AU46" s="4">
        <f t="shared" si="37"/>
        <v>0</v>
      </c>
      <c r="AV46" s="228">
        <f t="shared" si="9"/>
        <v>0</v>
      </c>
      <c r="AW46" s="4">
        <f>VLOOKUP(A46,'2021 SPED'!A:AF,32,FALSE)</f>
        <v>30908.039692515391</v>
      </c>
      <c r="AX46" s="228">
        <f t="shared" si="10"/>
        <v>241.46906009777649</v>
      </c>
      <c r="AY46" s="5">
        <f t="shared" si="30"/>
        <v>73545.039692515391</v>
      </c>
      <c r="AZ46" s="4">
        <f t="shared" si="11"/>
        <v>574.57062259777649</v>
      </c>
    </row>
    <row r="47" spans="1:52" x14ac:dyDescent="0.25">
      <c r="A47">
        <v>84</v>
      </c>
      <c r="B47">
        <v>1</v>
      </c>
      <c r="C47" t="s">
        <v>26</v>
      </c>
      <c r="D47">
        <f>VLOOKUP(A47,Sheet10!A:C,3,FALSE)</f>
        <v>6</v>
      </c>
      <c r="E47" s="4">
        <f>VLOOKUP(A47,'Pupil Info'!A:D,4,FALSE)</f>
        <v>579</v>
      </c>
      <c r="F47" s="4">
        <f>Summary!F47</f>
        <v>6106086.1861656746</v>
      </c>
      <c r="G47" s="4">
        <f>VLOOKUP(A47,'2% 2020'!A:AB,28,FALSE)</f>
        <v>5654862</v>
      </c>
      <c r="H47" s="4">
        <f t="shared" si="31"/>
        <v>10545.917419975258</v>
      </c>
      <c r="I47" s="4">
        <f>G47-Summary!G47</f>
        <v>94203</v>
      </c>
      <c r="J47" s="4">
        <f>VLOOKUP(A47,'2% with VPK 2020'!A:AB,28,FALSE)</f>
        <v>5805332</v>
      </c>
      <c r="K47" s="4">
        <f>VLOOKUP(A47,'Charter School Lease'!A:D,4,FALSE)</f>
        <v>0</v>
      </c>
      <c r="L47" s="4">
        <f>VLOOKUP(A47,'Integration Change'!H:K,4,FALSE)</f>
        <v>2077.9516799999983</v>
      </c>
      <c r="M47" s="4">
        <f>VLOOKUP(A47,'Other SPED'!A:D,4,FALSE)</f>
        <v>19360.509999999998</v>
      </c>
      <c r="N47" s="4">
        <f>VLOOKUP(A47,'LTFM Change'!G:J,4,FALSE)</f>
        <v>0</v>
      </c>
      <c r="O47" s="4">
        <f>VLOOKUP(A47,QComp!I:N,6,FALSE)</f>
        <v>0</v>
      </c>
      <c r="P47" s="4">
        <f>VLOOKUP(A47,'Breakfast and Lunch'!A:D,4,FALSE)</f>
        <v>816.05</v>
      </c>
      <c r="Q47" s="4">
        <f>VLOOKUP(A47,'Breakfast and Lunch'!A:E,5,FALSE)</f>
        <v>2130.84</v>
      </c>
      <c r="R47" s="4">
        <f>VLOOKUP(A47,'Integration Change'!A:D,4,FALSE)</f>
        <v>890.55071999999927</v>
      </c>
      <c r="S47" s="4">
        <f>VLOOKUP(A47,'LTFM Change'!A:C,3,FALSE)</f>
        <v>8208.0000000001164</v>
      </c>
      <c r="T47" s="4">
        <f>VLOOKUP(A47,QComp!A:D,4,FALSE)</f>
        <v>0</v>
      </c>
      <c r="U47" s="4">
        <f t="shared" si="32"/>
        <v>162.69948186528498</v>
      </c>
      <c r="V47" s="4">
        <f t="shared" si="33"/>
        <v>183953.90239999909</v>
      </c>
      <c r="W47" s="4">
        <f t="shared" si="34"/>
        <v>317.70967599308995</v>
      </c>
      <c r="X47" s="4">
        <f>VLOOKUP(A47,'2020 SPED'!A:AF,32,FALSE)</f>
        <v>10181.46107514773</v>
      </c>
      <c r="Y47" s="228">
        <f t="shared" si="27"/>
        <v>17.584561442396772</v>
      </c>
      <c r="Z47" s="4">
        <f t="shared" si="28"/>
        <v>288338.36347514682</v>
      </c>
      <c r="AA47" s="228">
        <f t="shared" si="29"/>
        <v>497.99371930077172</v>
      </c>
      <c r="AC47" s="4">
        <f>VLOOKUP(A47,'Pupil Info'!A:E,5,FALSE)</f>
        <v>578</v>
      </c>
      <c r="AD47" s="4">
        <f>Summary!AA47</f>
        <v>6117484.0005564727</v>
      </c>
      <c r="AE47" s="4">
        <f>VLOOKUP(A47,'2% 2021'!A:AB,28,FALSE)</f>
        <v>5734005.5</v>
      </c>
      <c r="AF47" s="4">
        <f t="shared" si="35"/>
        <v>10583.882353903931</v>
      </c>
      <c r="AG47" s="4">
        <f>AE47-Summary!AB47</f>
        <v>189679</v>
      </c>
      <c r="AH47" s="4">
        <f>VLOOKUP(A47,'2% with VPK 2021'!A:AB,28,FALSE)</f>
        <v>5909175.5</v>
      </c>
      <c r="AI47" s="4">
        <f>VLOOKUP(A47,'Charter School Lease'!A:E,5,FALSE)</f>
        <v>0</v>
      </c>
      <c r="AJ47" s="4">
        <f>VLOOKUP(A47,'Integration Change'!H:L,5,FALSE)</f>
        <v>2103.0576000000074</v>
      </c>
      <c r="AK47" s="4">
        <f>VLOOKUP(A47,'Other SPED'!A:D,4,FALSE)</f>
        <v>19360.509999999998</v>
      </c>
      <c r="AL47" s="4">
        <f>VLOOKUP(A47,QComp!I:R,10,FALSE)</f>
        <v>0</v>
      </c>
      <c r="AM47" s="4">
        <f>VLOOKUP(A47,'LTFM Change'!G:K,5,FALSE)</f>
        <v>752.18650923707173</v>
      </c>
      <c r="AN47" s="4">
        <f>VLOOKUP(A47,'Breakfast and Lunch'!A:E,5,FALSE)</f>
        <v>2130.84</v>
      </c>
      <c r="AO47" s="4">
        <f>VLOOKUP(A47,'Breakfast and Lunch'!A:D,4,FALSE)</f>
        <v>816.05</v>
      </c>
      <c r="AP47" s="4">
        <f>VLOOKUP(A47,'Integration Change'!A:E,5,FALSE)</f>
        <v>901.31040000000212</v>
      </c>
      <c r="AQ47" s="4">
        <f>VLOOKUP(A47,'Safe School'!A:D,4,FALSE)</f>
        <v>-693.32571433966586</v>
      </c>
      <c r="AR47" s="4">
        <f>VLOOKUP(A47,'LTFM Change'!A:D,4,FALSE)</f>
        <v>7455.813490762841</v>
      </c>
      <c r="AS47" s="4">
        <f>VLOOKUP(A47,QComp!A:E,5,FALSE)</f>
        <v>0</v>
      </c>
      <c r="AT47" s="228">
        <f t="shared" si="36"/>
        <v>328.16435986159172</v>
      </c>
      <c r="AU47" s="4">
        <f t="shared" si="37"/>
        <v>207996.44228565879</v>
      </c>
      <c r="AV47" s="228">
        <f t="shared" si="9"/>
        <v>359.85543648037856</v>
      </c>
      <c r="AW47" s="4">
        <f>VLOOKUP(A47,'2021 SPED'!A:AF,32,FALSE)</f>
        <v>25052.947680772631</v>
      </c>
      <c r="AX47" s="228">
        <f t="shared" si="10"/>
        <v>43.344200139745034</v>
      </c>
      <c r="AY47" s="5">
        <f t="shared" si="30"/>
        <v>422728.38996643142</v>
      </c>
      <c r="AZ47" s="4">
        <f t="shared" si="11"/>
        <v>731.36399648171528</v>
      </c>
    </row>
    <row r="48" spans="1:52" x14ac:dyDescent="0.25">
      <c r="A48">
        <v>85</v>
      </c>
      <c r="B48">
        <v>1</v>
      </c>
      <c r="C48" t="s">
        <v>27</v>
      </c>
      <c r="D48">
        <f>VLOOKUP(A48,Sheet10!A:C,3,FALSE)</f>
        <v>6</v>
      </c>
      <c r="E48" s="4">
        <f>VLOOKUP(A48,'Pupil Info'!A:D,4,FALSE)</f>
        <v>550</v>
      </c>
      <c r="F48" s="4">
        <f>Summary!F48</f>
        <v>5512908.9223069167</v>
      </c>
      <c r="G48" s="4">
        <f>VLOOKUP(A48,'2% 2020'!A:AB,28,FALSE)</f>
        <v>5209781.25</v>
      </c>
      <c r="H48" s="4">
        <f t="shared" si="31"/>
        <v>10023.470767830757</v>
      </c>
      <c r="I48" s="4">
        <f>G48-Summary!G48</f>
        <v>86740</v>
      </c>
      <c r="J48" s="4">
        <f>VLOOKUP(A48,'2% with VPK 2020'!A:AB,28,FALSE)</f>
        <v>5209781.25</v>
      </c>
      <c r="K48" s="4">
        <f>VLOOKUP(A48,'Charter School Lease'!A:D,4,FALSE)</f>
        <v>0</v>
      </c>
      <c r="L48" s="4">
        <f>VLOOKUP(A48,'Integration Change'!H:K,4,FALSE)</f>
        <v>0</v>
      </c>
      <c r="M48" s="4">
        <f>VLOOKUP(A48,'Other SPED'!A:D,4,FALSE)</f>
        <v>0</v>
      </c>
      <c r="N48" s="4">
        <f>VLOOKUP(A48,'LTFM Change'!G:J,4,FALSE)</f>
        <v>0</v>
      </c>
      <c r="O48" s="4">
        <f>VLOOKUP(A48,QComp!I:N,6,FALSE)</f>
        <v>0</v>
      </c>
      <c r="P48" s="4">
        <f>VLOOKUP(A48,'Breakfast and Lunch'!A:D,4,FALSE)</f>
        <v>0</v>
      </c>
      <c r="Q48" s="4">
        <f>VLOOKUP(A48,'Breakfast and Lunch'!A:E,5,FALSE)</f>
        <v>0</v>
      </c>
      <c r="R48" s="4">
        <f>VLOOKUP(A48,'Integration Change'!A:D,4,FALSE)</f>
        <v>0</v>
      </c>
      <c r="S48" s="4">
        <f>VLOOKUP(A48,'LTFM Change'!A:C,3,FALSE)</f>
        <v>0</v>
      </c>
      <c r="T48" s="4">
        <f>VLOOKUP(A48,QComp!A:D,4,FALSE)</f>
        <v>0</v>
      </c>
      <c r="U48" s="4">
        <f t="shared" si="32"/>
        <v>157.70909090909092</v>
      </c>
      <c r="V48" s="4">
        <f t="shared" si="33"/>
        <v>0</v>
      </c>
      <c r="W48" s="4">
        <f t="shared" si="34"/>
        <v>0</v>
      </c>
      <c r="X48" s="4">
        <f>VLOOKUP(A48,'2020 SPED'!A:AF,32,FALSE)</f>
        <v>7452.1329048662446</v>
      </c>
      <c r="Y48" s="228">
        <f t="shared" si="27"/>
        <v>13.549332554302262</v>
      </c>
      <c r="Z48" s="4">
        <f t="shared" si="28"/>
        <v>94192.132904866245</v>
      </c>
      <c r="AA48" s="228">
        <f t="shared" si="29"/>
        <v>171.25842346339317</v>
      </c>
      <c r="AC48" s="4">
        <f>VLOOKUP(A48,'Pupil Info'!A:E,5,FALSE)</f>
        <v>545</v>
      </c>
      <c r="AD48" s="4">
        <f>Summary!AA48</f>
        <v>5483337.848325422</v>
      </c>
      <c r="AE48" s="4">
        <f>VLOOKUP(A48,'2% 2021'!A:AB,28,FALSE)</f>
        <v>5259135.6328529865</v>
      </c>
      <c r="AF48" s="4">
        <f t="shared" si="35"/>
        <v>10061.170363899857</v>
      </c>
      <c r="AG48" s="4">
        <f>AE48-Summary!AB48</f>
        <v>172645.01599999983</v>
      </c>
      <c r="AH48" s="4">
        <f>VLOOKUP(A48,'2% with VPK 2021'!A:AB,28,FALSE)</f>
        <v>5259135.6328529865</v>
      </c>
      <c r="AI48" s="4">
        <f>VLOOKUP(A48,'Charter School Lease'!A:E,5,FALSE)</f>
        <v>0</v>
      </c>
      <c r="AJ48" s="4">
        <f>VLOOKUP(A48,'Integration Change'!H:L,5,FALSE)</f>
        <v>0</v>
      </c>
      <c r="AK48" s="4">
        <f>VLOOKUP(A48,'Other SPED'!A:D,4,FALSE)</f>
        <v>0</v>
      </c>
      <c r="AL48" s="4">
        <f>VLOOKUP(A48,QComp!I:R,10,FALSE)</f>
        <v>0</v>
      </c>
      <c r="AM48" s="4">
        <f>VLOOKUP(A48,'LTFM Change'!G:K,5,FALSE)</f>
        <v>0</v>
      </c>
      <c r="AN48" s="4">
        <f>VLOOKUP(A48,'Breakfast and Lunch'!A:E,5,FALSE)</f>
        <v>0</v>
      </c>
      <c r="AO48" s="4">
        <f>VLOOKUP(A48,'Breakfast and Lunch'!A:D,4,FALSE)</f>
        <v>0</v>
      </c>
      <c r="AP48" s="4">
        <f>VLOOKUP(A48,'Integration Change'!A:E,5,FALSE)</f>
        <v>0</v>
      </c>
      <c r="AQ48" s="4">
        <f>VLOOKUP(A48,'Safe School'!A:D,4,FALSE)</f>
        <v>53.755344860746845</v>
      </c>
      <c r="AR48" s="4">
        <f>VLOOKUP(A48,'LTFM Change'!A:D,4,FALSE)</f>
        <v>0</v>
      </c>
      <c r="AS48" s="4">
        <f>VLOOKUP(A48,QComp!A:E,5,FALSE)</f>
        <v>0</v>
      </c>
      <c r="AT48" s="228">
        <f t="shared" si="36"/>
        <v>316.7798458715593</v>
      </c>
      <c r="AU48" s="4">
        <f t="shared" si="37"/>
        <v>53.755344861187041</v>
      </c>
      <c r="AV48" s="228">
        <f t="shared" si="9"/>
        <v>9.8633660295756043E-2</v>
      </c>
      <c r="AW48" s="4">
        <f>VLOOKUP(A48,'2021 SPED'!A:AF,32,FALSE)</f>
        <v>18146.924224022427</v>
      </c>
      <c r="AX48" s="228">
        <f t="shared" si="10"/>
        <v>33.297108667931056</v>
      </c>
      <c r="AY48" s="5">
        <f t="shared" si="30"/>
        <v>190845.69556888344</v>
      </c>
      <c r="AZ48" s="4">
        <f t="shared" si="11"/>
        <v>350.17558819978615</v>
      </c>
    </row>
    <row r="49" spans="1:52" x14ac:dyDescent="0.25">
      <c r="A49">
        <v>88</v>
      </c>
      <c r="B49">
        <v>1</v>
      </c>
      <c r="C49" t="s">
        <v>28</v>
      </c>
      <c r="D49">
        <f>VLOOKUP(A49,Sheet10!A:C,3,FALSE)</f>
        <v>4</v>
      </c>
      <c r="E49" s="4">
        <f>VLOOKUP(A49,'Pupil Info'!A:D,4,FALSE)</f>
        <v>2122</v>
      </c>
      <c r="F49" s="4">
        <f>Summary!F49</f>
        <v>23001201.659256674</v>
      </c>
      <c r="G49" s="4">
        <f>VLOOKUP(A49,'2% 2020'!A:AB,28,FALSE)</f>
        <v>20262275.778913602</v>
      </c>
      <c r="H49" s="4">
        <f t="shared" si="31"/>
        <v>10839.397577406538</v>
      </c>
      <c r="I49" s="4">
        <f>G49-Summary!G49</f>
        <v>311432</v>
      </c>
      <c r="J49" s="4">
        <f>VLOOKUP(A49,'2% with VPK 2020'!A:AB,28,FALSE)</f>
        <v>20262275.778913602</v>
      </c>
      <c r="K49" s="4">
        <f>VLOOKUP(A49,'Charter School Lease'!A:D,4,FALSE)</f>
        <v>0</v>
      </c>
      <c r="L49" s="4">
        <f>VLOOKUP(A49,'Integration Change'!H:K,4,FALSE)</f>
        <v>0</v>
      </c>
      <c r="M49" s="4">
        <f>VLOOKUP(A49,'Other SPED'!A:D,4,FALSE)</f>
        <v>0</v>
      </c>
      <c r="N49" s="4">
        <f>VLOOKUP(A49,'LTFM Change'!G:J,4,FALSE)</f>
        <v>0</v>
      </c>
      <c r="O49" s="4">
        <f>VLOOKUP(A49,QComp!I:N,6,FALSE)</f>
        <v>0</v>
      </c>
      <c r="P49" s="4">
        <f>VLOOKUP(A49,'Breakfast and Lunch'!A:D,4,FALSE)</f>
        <v>0</v>
      </c>
      <c r="Q49" s="4">
        <f>VLOOKUP(A49,'Breakfast and Lunch'!A:E,5,FALSE)</f>
        <v>0</v>
      </c>
      <c r="R49" s="4">
        <f>VLOOKUP(A49,'Integration Change'!A:D,4,FALSE)</f>
        <v>0</v>
      </c>
      <c r="S49" s="4">
        <f>VLOOKUP(A49,'LTFM Change'!A:C,3,FALSE)</f>
        <v>0</v>
      </c>
      <c r="T49" s="4">
        <f>VLOOKUP(A49,QComp!A:D,4,FALSE)</f>
        <v>0</v>
      </c>
      <c r="U49" s="4">
        <f t="shared" si="32"/>
        <v>146.76343072573044</v>
      </c>
      <c r="V49" s="4">
        <f t="shared" si="33"/>
        <v>0</v>
      </c>
      <c r="W49" s="4">
        <f t="shared" si="34"/>
        <v>0</v>
      </c>
      <c r="X49" s="4">
        <f>VLOOKUP(A49,'2020 SPED'!A:AF,32,FALSE)</f>
        <v>69885.707662980538</v>
      </c>
      <c r="Y49" s="228">
        <f t="shared" si="27"/>
        <v>32.933886740330131</v>
      </c>
      <c r="Z49" s="4">
        <f t="shared" si="28"/>
        <v>381317.70766298054</v>
      </c>
      <c r="AA49" s="228">
        <f t="shared" si="29"/>
        <v>179.69731746606058</v>
      </c>
      <c r="AC49" s="4">
        <f>VLOOKUP(A49,'Pupil Info'!A:E,5,FALSE)</f>
        <v>2120</v>
      </c>
      <c r="AD49" s="4">
        <f>Summary!AA49</f>
        <v>23203498.452326976</v>
      </c>
      <c r="AE49" s="4">
        <f>VLOOKUP(A49,'2% 2021'!A:AB,28,FALSE)</f>
        <v>20663305.538277328</v>
      </c>
      <c r="AF49" s="4">
        <f t="shared" si="35"/>
        <v>10945.046439776876</v>
      </c>
      <c r="AG49" s="4">
        <f>AE49-Summary!AB49</f>
        <v>626925.48799999803</v>
      </c>
      <c r="AH49" s="4">
        <f>VLOOKUP(A49,'2% with VPK 2021'!A:AB,28,FALSE)</f>
        <v>20663305.538277328</v>
      </c>
      <c r="AI49" s="4">
        <f>VLOOKUP(A49,'Charter School Lease'!A:E,5,FALSE)</f>
        <v>0</v>
      </c>
      <c r="AJ49" s="4">
        <f>VLOOKUP(A49,'Integration Change'!H:L,5,FALSE)</f>
        <v>0</v>
      </c>
      <c r="AK49" s="4">
        <f>VLOOKUP(A49,'Other SPED'!A:D,4,FALSE)</f>
        <v>0</v>
      </c>
      <c r="AL49" s="4">
        <f>VLOOKUP(A49,QComp!I:R,10,FALSE)</f>
        <v>0</v>
      </c>
      <c r="AM49" s="4">
        <f>VLOOKUP(A49,'LTFM Change'!G:K,5,FALSE)</f>
        <v>0</v>
      </c>
      <c r="AN49" s="4">
        <f>VLOOKUP(A49,'Breakfast and Lunch'!A:E,5,FALSE)</f>
        <v>0</v>
      </c>
      <c r="AO49" s="4">
        <f>VLOOKUP(A49,'Breakfast and Lunch'!A:D,4,FALSE)</f>
        <v>0</v>
      </c>
      <c r="AP49" s="4">
        <f>VLOOKUP(A49,'Integration Change'!A:E,5,FALSE)</f>
        <v>0</v>
      </c>
      <c r="AQ49" s="4">
        <f>VLOOKUP(A49,'Safe School'!A:D,4,FALSE)</f>
        <v>275.40019538471824</v>
      </c>
      <c r="AR49" s="4">
        <f>VLOOKUP(A49,'LTFM Change'!A:D,4,FALSE)</f>
        <v>0</v>
      </c>
      <c r="AS49" s="4">
        <f>VLOOKUP(A49,QComp!A:E,5,FALSE)</f>
        <v>0</v>
      </c>
      <c r="AT49" s="228">
        <f t="shared" si="36"/>
        <v>295.71956981131984</v>
      </c>
      <c r="AU49" s="4">
        <f t="shared" si="37"/>
        <v>275.40019538626075</v>
      </c>
      <c r="AV49" s="228">
        <f t="shared" si="9"/>
        <v>0.12990575254068903</v>
      </c>
      <c r="AW49" s="4">
        <f>VLOOKUP(A49,'2021 SPED'!A:AF,32,FALSE)</f>
        <v>181942.9076375775</v>
      </c>
      <c r="AX49" s="228">
        <f t="shared" si="10"/>
        <v>85.822126244140335</v>
      </c>
      <c r="AY49" s="5">
        <f t="shared" si="30"/>
        <v>809143.7958329618</v>
      </c>
      <c r="AZ49" s="4">
        <f t="shared" si="11"/>
        <v>381.67160180800084</v>
      </c>
    </row>
    <row r="50" spans="1:52" x14ac:dyDescent="0.25">
      <c r="A50">
        <v>91</v>
      </c>
      <c r="B50">
        <v>1</v>
      </c>
      <c r="C50" t="s">
        <v>29</v>
      </c>
      <c r="D50">
        <f>VLOOKUP(A50,Sheet10!A:C,3,FALSE)</f>
        <v>6</v>
      </c>
      <c r="E50" s="4">
        <f>VLOOKUP(A50,'Pupil Info'!A:D,4,FALSE)</f>
        <v>694</v>
      </c>
      <c r="F50" s="4">
        <f>Summary!F50</f>
        <v>7259447.9167633336</v>
      </c>
      <c r="G50" s="4">
        <f>VLOOKUP(A50,'2% 2020'!A:AB,28,FALSE)</f>
        <v>6326659.5814543748</v>
      </c>
      <c r="H50" s="4">
        <f t="shared" si="31"/>
        <v>10460.299591878002</v>
      </c>
      <c r="I50" s="4">
        <f>G50-Summary!G50</f>
        <v>105041</v>
      </c>
      <c r="J50" s="4">
        <f>VLOOKUP(A50,'2% with VPK 2020'!A:AB,28,FALSE)</f>
        <v>6326659.5814543748</v>
      </c>
      <c r="K50" s="4">
        <f>VLOOKUP(A50,'Charter School Lease'!A:D,4,FALSE)</f>
        <v>0</v>
      </c>
      <c r="L50" s="4">
        <f>VLOOKUP(A50,'Integration Change'!H:K,4,FALSE)</f>
        <v>0</v>
      </c>
      <c r="M50" s="4">
        <f>VLOOKUP(A50,'Other SPED'!A:D,4,FALSE)</f>
        <v>0</v>
      </c>
      <c r="N50" s="4">
        <f>VLOOKUP(A50,'LTFM Change'!G:J,4,FALSE)</f>
        <v>0</v>
      </c>
      <c r="O50" s="4">
        <f>VLOOKUP(A50,QComp!I:N,6,FALSE)</f>
        <v>0</v>
      </c>
      <c r="P50" s="4">
        <f>VLOOKUP(A50,'Breakfast and Lunch'!A:D,4,FALSE)</f>
        <v>0</v>
      </c>
      <c r="Q50" s="4">
        <f>VLOOKUP(A50,'Breakfast and Lunch'!A:E,5,FALSE)</f>
        <v>0</v>
      </c>
      <c r="R50" s="4">
        <f>VLOOKUP(A50,'Integration Change'!A:D,4,FALSE)</f>
        <v>0</v>
      </c>
      <c r="S50" s="4">
        <f>VLOOKUP(A50,'LTFM Change'!A:C,3,FALSE)</f>
        <v>0</v>
      </c>
      <c r="T50" s="4">
        <f>VLOOKUP(A50,QComp!A:D,4,FALSE)</f>
        <v>0</v>
      </c>
      <c r="U50" s="4">
        <f t="shared" si="32"/>
        <v>151.35590778097983</v>
      </c>
      <c r="V50" s="4">
        <f t="shared" si="33"/>
        <v>0</v>
      </c>
      <c r="W50" s="4">
        <f t="shared" si="34"/>
        <v>0</v>
      </c>
      <c r="X50" s="4">
        <f>VLOOKUP(A50,'2020 SPED'!A:AF,32,FALSE)</f>
        <v>15179.84315063362</v>
      </c>
      <c r="Y50" s="228">
        <f t="shared" si="27"/>
        <v>21.872972839529712</v>
      </c>
      <c r="Z50" s="4">
        <f t="shared" si="28"/>
        <v>120220.84315063362</v>
      </c>
      <c r="AA50" s="228">
        <f t="shared" si="29"/>
        <v>173.22888062050953</v>
      </c>
      <c r="AC50" s="4">
        <f>VLOOKUP(A50,'Pupil Info'!A:E,5,FALSE)</f>
        <v>692</v>
      </c>
      <c r="AD50" s="4">
        <f>Summary!AA50</f>
        <v>7297974.328766142</v>
      </c>
      <c r="AE50" s="4">
        <f>VLOOKUP(A50,'2% 2021'!A:AB,28,FALSE)</f>
        <v>6397272.2113403641</v>
      </c>
      <c r="AF50" s="4">
        <f t="shared" si="35"/>
        <v>10546.205677407719</v>
      </c>
      <c r="AG50" s="4">
        <f>AE50-Summary!AB50</f>
        <v>209578.23000000045</v>
      </c>
      <c r="AH50" s="4">
        <f>VLOOKUP(A50,'2% with VPK 2021'!A:AB,28,FALSE)</f>
        <v>6397272.2113403641</v>
      </c>
      <c r="AI50" s="4">
        <f>VLOOKUP(A50,'Charter School Lease'!A:E,5,FALSE)</f>
        <v>0</v>
      </c>
      <c r="AJ50" s="4">
        <f>VLOOKUP(A50,'Integration Change'!H:L,5,FALSE)</f>
        <v>0</v>
      </c>
      <c r="AK50" s="4">
        <f>VLOOKUP(A50,'Other SPED'!A:D,4,FALSE)</f>
        <v>0</v>
      </c>
      <c r="AL50" s="4">
        <f>VLOOKUP(A50,QComp!I:R,10,FALSE)</f>
        <v>0</v>
      </c>
      <c r="AM50" s="4">
        <f>VLOOKUP(A50,'LTFM Change'!G:K,5,FALSE)</f>
        <v>0</v>
      </c>
      <c r="AN50" s="4">
        <f>VLOOKUP(A50,'Breakfast and Lunch'!A:E,5,FALSE)</f>
        <v>0</v>
      </c>
      <c r="AO50" s="4">
        <f>VLOOKUP(A50,'Breakfast and Lunch'!A:D,4,FALSE)</f>
        <v>0</v>
      </c>
      <c r="AP50" s="4">
        <f>VLOOKUP(A50,'Integration Change'!A:E,5,FALSE)</f>
        <v>0</v>
      </c>
      <c r="AQ50" s="4">
        <f>VLOOKUP(A50,'Safe School'!A:D,4,FALSE)</f>
        <v>45.079961075865867</v>
      </c>
      <c r="AR50" s="4">
        <f>VLOOKUP(A50,'LTFM Change'!A:D,4,FALSE)</f>
        <v>0</v>
      </c>
      <c r="AS50" s="4">
        <f>VLOOKUP(A50,QComp!A:E,5,FALSE)</f>
        <v>0</v>
      </c>
      <c r="AT50" s="228">
        <f t="shared" si="36"/>
        <v>302.85871387283299</v>
      </c>
      <c r="AU50" s="4">
        <f t="shared" si="37"/>
        <v>45.0799610754475</v>
      </c>
      <c r="AV50" s="228">
        <f t="shared" si="9"/>
        <v>6.5144452421166912E-2</v>
      </c>
      <c r="AW50" s="4">
        <f>VLOOKUP(A50,'2021 SPED'!A:AF,32,FALSE)</f>
        <v>58379.777039158391</v>
      </c>
      <c r="AX50" s="228">
        <f t="shared" si="10"/>
        <v>84.363839651962991</v>
      </c>
      <c r="AY50" s="5">
        <f t="shared" si="30"/>
        <v>268003.08700023429</v>
      </c>
      <c r="AZ50" s="4">
        <f t="shared" si="11"/>
        <v>387.28769797721719</v>
      </c>
    </row>
    <row r="51" spans="1:52" x14ac:dyDescent="0.25">
      <c r="A51">
        <v>93</v>
      </c>
      <c r="B51">
        <v>1</v>
      </c>
      <c r="C51" t="s">
        <v>30</v>
      </c>
      <c r="D51">
        <f>VLOOKUP(A51,Sheet10!A:C,3,FALSE)</f>
        <v>6</v>
      </c>
      <c r="E51" s="4">
        <f>VLOOKUP(A51,'Pupil Info'!A:D,4,FALSE)</f>
        <v>421</v>
      </c>
      <c r="F51" s="4">
        <f>Summary!F51</f>
        <v>4738125.2288913913</v>
      </c>
      <c r="G51" s="4">
        <f>VLOOKUP(A51,'2% 2020'!A:AB,28,FALSE)</f>
        <v>4296190.868652625</v>
      </c>
      <c r="H51" s="4">
        <f t="shared" si="31"/>
        <v>11254.45422539523</v>
      </c>
      <c r="I51" s="4">
        <f>G51-Summary!G51</f>
        <v>64260</v>
      </c>
      <c r="J51" s="4">
        <f>VLOOKUP(A51,'2% with VPK 2020'!A:AB,28,FALSE)</f>
        <v>4296190.868652625</v>
      </c>
      <c r="K51" s="4">
        <f>VLOOKUP(A51,'Charter School Lease'!A:D,4,FALSE)</f>
        <v>0</v>
      </c>
      <c r="L51" s="4">
        <f>VLOOKUP(A51,'Integration Change'!H:K,4,FALSE)</f>
        <v>0</v>
      </c>
      <c r="M51" s="4">
        <f>VLOOKUP(A51,'Other SPED'!A:D,4,FALSE)</f>
        <v>0</v>
      </c>
      <c r="N51" s="4">
        <f>VLOOKUP(A51,'LTFM Change'!G:J,4,FALSE)</f>
        <v>0</v>
      </c>
      <c r="O51" s="4">
        <f>VLOOKUP(A51,QComp!I:N,6,FALSE)</f>
        <v>0</v>
      </c>
      <c r="P51" s="4">
        <f>VLOOKUP(A51,'Breakfast and Lunch'!A:D,4,FALSE)</f>
        <v>0</v>
      </c>
      <c r="Q51" s="4">
        <f>VLOOKUP(A51,'Breakfast and Lunch'!A:E,5,FALSE)</f>
        <v>0</v>
      </c>
      <c r="R51" s="4">
        <f>VLOOKUP(A51,'Integration Change'!A:D,4,FALSE)</f>
        <v>0</v>
      </c>
      <c r="S51" s="4">
        <f>VLOOKUP(A51,'LTFM Change'!A:C,3,FALSE)</f>
        <v>0</v>
      </c>
      <c r="T51" s="4">
        <f>VLOOKUP(A51,QComp!A:D,4,FALSE)</f>
        <v>0</v>
      </c>
      <c r="U51" s="4">
        <f t="shared" si="32"/>
        <v>152.63657957244655</v>
      </c>
      <c r="V51" s="4">
        <f t="shared" si="33"/>
        <v>0</v>
      </c>
      <c r="W51" s="4">
        <f t="shared" si="34"/>
        <v>0</v>
      </c>
      <c r="X51" s="4">
        <f>VLOOKUP(A51,'2020 SPED'!A:AF,32,FALSE)</f>
        <v>11054.148415637203</v>
      </c>
      <c r="Y51" s="228">
        <f t="shared" si="27"/>
        <v>26.256884597713071</v>
      </c>
      <c r="Z51" s="4">
        <f t="shared" si="28"/>
        <v>75314.148415637203</v>
      </c>
      <c r="AA51" s="228">
        <f t="shared" si="29"/>
        <v>178.89346417015963</v>
      </c>
      <c r="AC51" s="4">
        <f>VLOOKUP(A51,'Pupil Info'!A:E,5,FALSE)</f>
        <v>387</v>
      </c>
      <c r="AD51" s="4">
        <f>Summary!AA51</f>
        <v>4478707.7263423819</v>
      </c>
      <c r="AE51" s="4">
        <f>VLOOKUP(A51,'2% 2021'!A:AB,28,FALSE)</f>
        <v>4099064.0903584203</v>
      </c>
      <c r="AF51" s="4">
        <f t="shared" si="35"/>
        <v>11572.888181763261</v>
      </c>
      <c r="AG51" s="4">
        <f>AE51-Summary!AB51</f>
        <v>121762.49800000014</v>
      </c>
      <c r="AH51" s="4">
        <f>VLOOKUP(A51,'2% with VPK 2021'!A:AB,28,FALSE)</f>
        <v>4099064.0903584203</v>
      </c>
      <c r="AI51" s="4">
        <f>VLOOKUP(A51,'Charter School Lease'!A:E,5,FALSE)</f>
        <v>0</v>
      </c>
      <c r="AJ51" s="4">
        <f>VLOOKUP(A51,'Integration Change'!H:L,5,FALSE)</f>
        <v>0</v>
      </c>
      <c r="AK51" s="4">
        <f>VLOOKUP(A51,'Other SPED'!A:D,4,FALSE)</f>
        <v>0</v>
      </c>
      <c r="AL51" s="4">
        <f>VLOOKUP(A51,QComp!I:R,10,FALSE)</f>
        <v>0</v>
      </c>
      <c r="AM51" s="4">
        <f>VLOOKUP(A51,'LTFM Change'!G:K,5,FALSE)</f>
        <v>0</v>
      </c>
      <c r="AN51" s="4">
        <f>VLOOKUP(A51,'Breakfast and Lunch'!A:E,5,FALSE)</f>
        <v>0</v>
      </c>
      <c r="AO51" s="4">
        <f>VLOOKUP(A51,'Breakfast and Lunch'!A:D,4,FALSE)</f>
        <v>0</v>
      </c>
      <c r="AP51" s="4">
        <f>VLOOKUP(A51,'Integration Change'!A:E,5,FALSE)</f>
        <v>0</v>
      </c>
      <c r="AQ51" s="4">
        <f>VLOOKUP(A51,'Safe School'!A:D,4,FALSE)</f>
        <v>0</v>
      </c>
      <c r="AR51" s="4">
        <f>VLOOKUP(A51,'LTFM Change'!A:D,4,FALSE)</f>
        <v>0</v>
      </c>
      <c r="AS51" s="4">
        <f>VLOOKUP(A51,QComp!A:E,5,FALSE)</f>
        <v>0</v>
      </c>
      <c r="AT51" s="228">
        <f t="shared" si="36"/>
        <v>314.63177777777815</v>
      </c>
      <c r="AU51" s="4">
        <f t="shared" si="37"/>
        <v>0</v>
      </c>
      <c r="AV51" s="228">
        <f t="shared" si="9"/>
        <v>0</v>
      </c>
      <c r="AW51" s="4">
        <f>VLOOKUP(A51,'2021 SPED'!A:AF,32,FALSE)</f>
        <v>30816.381388556503</v>
      </c>
      <c r="AX51" s="228">
        <f t="shared" si="10"/>
        <v>79.628892476890186</v>
      </c>
      <c r="AY51" s="5">
        <f t="shared" si="30"/>
        <v>152578.87938855664</v>
      </c>
      <c r="AZ51" s="4">
        <f t="shared" si="11"/>
        <v>394.2606702546683</v>
      </c>
    </row>
    <row r="52" spans="1:52" x14ac:dyDescent="0.25">
      <c r="A52">
        <v>94</v>
      </c>
      <c r="B52">
        <v>1</v>
      </c>
      <c r="C52" t="s">
        <v>31</v>
      </c>
      <c r="D52">
        <f>VLOOKUP(A52,Sheet10!A:C,3,FALSE)</f>
        <v>4</v>
      </c>
      <c r="E52" s="4">
        <f>VLOOKUP(A52,'Pupil Info'!A:D,4,FALSE)</f>
        <v>2803</v>
      </c>
      <c r="F52" s="4">
        <f>Summary!F52</f>
        <v>29142684.384880476</v>
      </c>
      <c r="G52" s="4">
        <f>VLOOKUP(A52,'2% 2020'!A:AB,28,FALSE)</f>
        <v>25617145.5</v>
      </c>
      <c r="H52" s="4">
        <f t="shared" si="31"/>
        <v>10396.961963924536</v>
      </c>
      <c r="I52" s="4">
        <f>G52-Summary!G52</f>
        <v>438423</v>
      </c>
      <c r="J52" s="4">
        <f>VLOOKUP(A52,'2% with VPK 2020'!A:AB,28,FALSE)</f>
        <v>25617145.5</v>
      </c>
      <c r="K52" s="4">
        <f>VLOOKUP(A52,'Charter School Lease'!A:D,4,FALSE)</f>
        <v>0</v>
      </c>
      <c r="L52" s="4">
        <f>VLOOKUP(A52,'Integration Change'!H:K,4,FALSE)</f>
        <v>0</v>
      </c>
      <c r="M52" s="4">
        <f>VLOOKUP(A52,'Other SPED'!A:D,4,FALSE)</f>
        <v>0</v>
      </c>
      <c r="N52" s="4">
        <f>VLOOKUP(A52,'LTFM Change'!G:J,4,FALSE)</f>
        <v>0</v>
      </c>
      <c r="O52" s="4">
        <f>VLOOKUP(A52,QComp!I:N,6,FALSE)</f>
        <v>0</v>
      </c>
      <c r="P52" s="4">
        <f>VLOOKUP(A52,'Breakfast and Lunch'!A:D,4,FALSE)</f>
        <v>0</v>
      </c>
      <c r="Q52" s="4">
        <f>VLOOKUP(A52,'Breakfast and Lunch'!A:E,5,FALSE)</f>
        <v>0</v>
      </c>
      <c r="R52" s="4">
        <f>VLOOKUP(A52,'Integration Change'!A:D,4,FALSE)</f>
        <v>0</v>
      </c>
      <c r="S52" s="4">
        <f>VLOOKUP(A52,'LTFM Change'!A:C,3,FALSE)</f>
        <v>0</v>
      </c>
      <c r="T52" s="4">
        <f>VLOOKUP(A52,QComp!A:D,4,FALSE)</f>
        <v>0</v>
      </c>
      <c r="U52" s="4">
        <f t="shared" si="32"/>
        <v>156.41205850874064</v>
      </c>
      <c r="V52" s="4">
        <f t="shared" si="33"/>
        <v>0</v>
      </c>
      <c r="W52" s="4">
        <f t="shared" si="34"/>
        <v>0</v>
      </c>
      <c r="X52" s="4">
        <f>VLOOKUP(A52,'2020 SPED'!A:AF,32,FALSE)</f>
        <v>62388.090455721598</v>
      </c>
      <c r="Y52" s="228">
        <f t="shared" si="27"/>
        <v>22.257613434078344</v>
      </c>
      <c r="Z52" s="4">
        <f t="shared" si="28"/>
        <v>500811.0904557216</v>
      </c>
      <c r="AA52" s="228">
        <f t="shared" si="29"/>
        <v>178.66967194281898</v>
      </c>
      <c r="AC52" s="4">
        <f>VLOOKUP(A52,'Pupil Info'!A:E,5,FALSE)</f>
        <v>2827</v>
      </c>
      <c r="AD52" s="4">
        <f>Summary!AA52</f>
        <v>29702460.704038665</v>
      </c>
      <c r="AE52" s="4">
        <f>VLOOKUP(A52,'2% 2021'!A:AB,28,FALSE)</f>
        <v>26328103.25</v>
      </c>
      <c r="AF52" s="4">
        <f t="shared" si="35"/>
        <v>10506.707005319655</v>
      </c>
      <c r="AG52" s="4">
        <f>AE52-Summary!AB52</f>
        <v>895206</v>
      </c>
      <c r="AH52" s="4">
        <f>VLOOKUP(A52,'2% with VPK 2021'!A:AB,28,FALSE)</f>
        <v>26328103.25</v>
      </c>
      <c r="AI52" s="4">
        <f>VLOOKUP(A52,'Charter School Lease'!A:E,5,FALSE)</f>
        <v>0</v>
      </c>
      <c r="AJ52" s="4">
        <f>VLOOKUP(A52,'Integration Change'!H:L,5,FALSE)</f>
        <v>0</v>
      </c>
      <c r="AK52" s="4">
        <f>VLOOKUP(A52,'Other SPED'!A:D,4,FALSE)</f>
        <v>0</v>
      </c>
      <c r="AL52" s="4">
        <f>VLOOKUP(A52,QComp!I:R,10,FALSE)</f>
        <v>0</v>
      </c>
      <c r="AM52" s="4">
        <f>VLOOKUP(A52,'LTFM Change'!G:K,5,FALSE)</f>
        <v>0</v>
      </c>
      <c r="AN52" s="4">
        <f>VLOOKUP(A52,'Breakfast and Lunch'!A:E,5,FALSE)</f>
        <v>0</v>
      </c>
      <c r="AO52" s="4">
        <f>VLOOKUP(A52,'Breakfast and Lunch'!A:D,4,FALSE)</f>
        <v>0</v>
      </c>
      <c r="AP52" s="4">
        <f>VLOOKUP(A52,'Integration Change'!A:E,5,FALSE)</f>
        <v>0</v>
      </c>
      <c r="AQ52" s="4">
        <f>VLOOKUP(A52,'Safe School'!A:D,4,FALSE)</f>
        <v>161.96547656031908</v>
      </c>
      <c r="AR52" s="4">
        <f>VLOOKUP(A52,'LTFM Change'!A:D,4,FALSE)</f>
        <v>0</v>
      </c>
      <c r="AS52" s="4">
        <f>VLOOKUP(A52,QComp!A:E,5,FALSE)</f>
        <v>0</v>
      </c>
      <c r="AT52" s="228">
        <f t="shared" si="36"/>
        <v>316.66289352670674</v>
      </c>
      <c r="AU52" s="4">
        <f t="shared" si="37"/>
        <v>161.96547656133771</v>
      </c>
      <c r="AV52" s="228">
        <f t="shared" si="9"/>
        <v>5.7292351100579307E-2</v>
      </c>
      <c r="AW52" s="4">
        <f>VLOOKUP(A52,'2021 SPED'!A:AF,32,FALSE)</f>
        <v>161968.32884476148</v>
      </c>
      <c r="AX52" s="228">
        <f t="shared" si="10"/>
        <v>57.293360044132108</v>
      </c>
      <c r="AY52" s="5">
        <f t="shared" si="30"/>
        <v>1057336.2943213228</v>
      </c>
      <c r="AZ52" s="4">
        <f t="shared" si="11"/>
        <v>374.01354592193945</v>
      </c>
    </row>
    <row r="53" spans="1:52" x14ac:dyDescent="0.25">
      <c r="A53">
        <v>95</v>
      </c>
      <c r="B53">
        <v>1</v>
      </c>
      <c r="C53" t="s">
        <v>32</v>
      </c>
      <c r="D53">
        <f>VLOOKUP(A53,Sheet10!A:C,3,FALSE)</f>
        <v>6</v>
      </c>
      <c r="E53" s="4">
        <f>VLOOKUP(A53,'Pupil Info'!A:D,4,FALSE)</f>
        <v>293</v>
      </c>
      <c r="F53" s="4">
        <f>Summary!F53</f>
        <v>3568999.4753226102</v>
      </c>
      <c r="G53" s="4">
        <f>VLOOKUP(A53,'2% 2020'!A:AB,28,FALSE)</f>
        <v>3326123.5</v>
      </c>
      <c r="H53" s="4">
        <f t="shared" si="31"/>
        <v>12180.885581305836</v>
      </c>
      <c r="I53" s="4">
        <f>G53-Summary!G53</f>
        <v>56524</v>
      </c>
      <c r="J53" s="4">
        <f>VLOOKUP(A53,'2% with VPK 2020'!A:AB,28,FALSE)</f>
        <v>3326123.5</v>
      </c>
      <c r="K53" s="4">
        <f>VLOOKUP(A53,'Charter School Lease'!A:D,4,FALSE)</f>
        <v>0</v>
      </c>
      <c r="L53" s="4">
        <f>VLOOKUP(A53,'Integration Change'!H:K,4,FALSE)</f>
        <v>0</v>
      </c>
      <c r="M53" s="4">
        <f>VLOOKUP(A53,'Other SPED'!A:D,4,FALSE)</f>
        <v>0</v>
      </c>
      <c r="N53" s="4">
        <f>VLOOKUP(A53,'LTFM Change'!G:J,4,FALSE)</f>
        <v>0</v>
      </c>
      <c r="O53" s="4">
        <f>VLOOKUP(A53,QComp!I:N,6,FALSE)</f>
        <v>0</v>
      </c>
      <c r="P53" s="4">
        <f>VLOOKUP(A53,'Breakfast and Lunch'!A:D,4,FALSE)</f>
        <v>0</v>
      </c>
      <c r="Q53" s="4">
        <f>VLOOKUP(A53,'Breakfast and Lunch'!A:E,5,FALSE)</f>
        <v>0</v>
      </c>
      <c r="R53" s="4">
        <f>VLOOKUP(A53,'Integration Change'!A:D,4,FALSE)</f>
        <v>0</v>
      </c>
      <c r="S53" s="4">
        <f>VLOOKUP(A53,'LTFM Change'!A:C,3,FALSE)</f>
        <v>0</v>
      </c>
      <c r="T53" s="4">
        <f>VLOOKUP(A53,QComp!A:D,4,FALSE)</f>
        <v>0</v>
      </c>
      <c r="U53" s="4">
        <f t="shared" si="32"/>
        <v>192.91467576791808</v>
      </c>
      <c r="V53" s="4">
        <f t="shared" si="33"/>
        <v>0</v>
      </c>
      <c r="W53" s="4">
        <f t="shared" si="34"/>
        <v>0</v>
      </c>
      <c r="X53" s="4">
        <f>VLOOKUP(A53,'2020 SPED'!A:AF,32,FALSE)</f>
        <v>4900.8535529173678</v>
      </c>
      <c r="Y53" s="228">
        <f t="shared" si="27"/>
        <v>16.726462637943236</v>
      </c>
      <c r="Z53" s="4">
        <f t="shared" si="28"/>
        <v>61424.853552917368</v>
      </c>
      <c r="AA53" s="228">
        <f t="shared" si="29"/>
        <v>209.64113840586131</v>
      </c>
      <c r="AC53" s="4">
        <f>VLOOKUP(A53,'Pupil Info'!A:E,5,FALSE)</f>
        <v>299</v>
      </c>
      <c r="AD53" s="4">
        <f>Summary!AA53</f>
        <v>3583782.3434821861</v>
      </c>
      <c r="AE53" s="4">
        <f>VLOOKUP(A53,'2% 2021'!A:AB,28,FALSE)</f>
        <v>3395667</v>
      </c>
      <c r="AF53" s="4">
        <f t="shared" si="35"/>
        <v>11985.894125358482</v>
      </c>
      <c r="AG53" s="4">
        <f>AE53-Summary!AB53</f>
        <v>114211</v>
      </c>
      <c r="AH53" s="4">
        <f>VLOOKUP(A53,'2% with VPK 2021'!A:AB,28,FALSE)</f>
        <v>3395667</v>
      </c>
      <c r="AI53" s="4">
        <f>VLOOKUP(A53,'Charter School Lease'!A:E,5,FALSE)</f>
        <v>0</v>
      </c>
      <c r="AJ53" s="4">
        <f>VLOOKUP(A53,'Integration Change'!H:L,5,FALSE)</f>
        <v>0</v>
      </c>
      <c r="AK53" s="4">
        <f>VLOOKUP(A53,'Other SPED'!A:D,4,FALSE)</f>
        <v>0</v>
      </c>
      <c r="AL53" s="4">
        <f>VLOOKUP(A53,QComp!I:R,10,FALSE)</f>
        <v>0</v>
      </c>
      <c r="AM53" s="4">
        <f>VLOOKUP(A53,'LTFM Change'!G:K,5,FALSE)</f>
        <v>0</v>
      </c>
      <c r="AN53" s="4">
        <f>VLOOKUP(A53,'Breakfast and Lunch'!A:E,5,FALSE)</f>
        <v>0</v>
      </c>
      <c r="AO53" s="4">
        <f>VLOOKUP(A53,'Breakfast and Lunch'!A:D,4,FALSE)</f>
        <v>0</v>
      </c>
      <c r="AP53" s="4">
        <f>VLOOKUP(A53,'Integration Change'!A:E,5,FALSE)</f>
        <v>0</v>
      </c>
      <c r="AQ53" s="4">
        <f>VLOOKUP(A53,'Safe School'!A:D,4,FALSE)</f>
        <v>36.299624622915871</v>
      </c>
      <c r="AR53" s="4">
        <f>VLOOKUP(A53,'LTFM Change'!A:D,4,FALSE)</f>
        <v>0</v>
      </c>
      <c r="AS53" s="4">
        <f>VLOOKUP(A53,QComp!A:E,5,FALSE)</f>
        <v>0</v>
      </c>
      <c r="AT53" s="228">
        <f t="shared" si="36"/>
        <v>381.97658862876256</v>
      </c>
      <c r="AU53" s="4">
        <f t="shared" si="37"/>
        <v>36.299624622799456</v>
      </c>
      <c r="AV53" s="228">
        <f t="shared" si="9"/>
        <v>0.1214034268321052</v>
      </c>
      <c r="AW53" s="4">
        <f>VLOOKUP(A53,'2021 SPED'!A:AF,32,FALSE)</f>
        <v>9873.1172221412417</v>
      </c>
      <c r="AX53" s="228">
        <f t="shared" si="10"/>
        <v>33.020458936927227</v>
      </c>
      <c r="AY53" s="5">
        <f t="shared" si="30"/>
        <v>124120.41684676404</v>
      </c>
      <c r="AZ53" s="4">
        <f t="shared" si="11"/>
        <v>415.1184509925219</v>
      </c>
    </row>
    <row r="54" spans="1:52" x14ac:dyDescent="0.25">
      <c r="A54">
        <v>97</v>
      </c>
      <c r="B54">
        <v>1</v>
      </c>
      <c r="C54" t="s">
        <v>33</v>
      </c>
      <c r="D54">
        <f>VLOOKUP(A54,Sheet10!A:C,3,FALSE)</f>
        <v>6</v>
      </c>
      <c r="E54" s="4">
        <f>VLOOKUP(A54,'Pupil Info'!A:D,4,FALSE)</f>
        <v>634</v>
      </c>
      <c r="F54" s="4">
        <f>Summary!F54</f>
        <v>6224943.1460678009</v>
      </c>
      <c r="G54" s="4">
        <f>VLOOKUP(A54,'2% 2020'!A:AB,28,FALSE)</f>
        <v>5570351.75</v>
      </c>
      <c r="H54" s="4">
        <f t="shared" si="31"/>
        <v>9818.5223124097811</v>
      </c>
      <c r="I54" s="4">
        <f>G54-Summary!G54</f>
        <v>95782</v>
      </c>
      <c r="J54" s="4">
        <f>VLOOKUP(A54,'2% with VPK 2020'!A:AB,28,FALSE)</f>
        <v>5570351.75</v>
      </c>
      <c r="K54" s="4">
        <f>VLOOKUP(A54,'Charter School Lease'!A:D,4,FALSE)</f>
        <v>0</v>
      </c>
      <c r="L54" s="4">
        <f>VLOOKUP(A54,'Integration Change'!H:K,4,FALSE)</f>
        <v>0</v>
      </c>
      <c r="M54" s="4">
        <f>VLOOKUP(A54,'Other SPED'!A:D,4,FALSE)</f>
        <v>0</v>
      </c>
      <c r="N54" s="4">
        <f>VLOOKUP(A54,'LTFM Change'!G:J,4,FALSE)</f>
        <v>0</v>
      </c>
      <c r="O54" s="4">
        <f>VLOOKUP(A54,QComp!I:N,6,FALSE)</f>
        <v>0</v>
      </c>
      <c r="P54" s="4">
        <f>VLOOKUP(A54,'Breakfast and Lunch'!A:D,4,FALSE)</f>
        <v>0</v>
      </c>
      <c r="Q54" s="4">
        <f>VLOOKUP(A54,'Breakfast and Lunch'!A:E,5,FALSE)</f>
        <v>0</v>
      </c>
      <c r="R54" s="4">
        <f>VLOOKUP(A54,'Integration Change'!A:D,4,FALSE)</f>
        <v>0</v>
      </c>
      <c r="S54" s="4">
        <f>VLOOKUP(A54,'LTFM Change'!A:C,3,FALSE)</f>
        <v>0</v>
      </c>
      <c r="T54" s="4">
        <f>VLOOKUP(A54,QComp!A:D,4,FALSE)</f>
        <v>0</v>
      </c>
      <c r="U54" s="4">
        <f t="shared" si="32"/>
        <v>151.07570977917982</v>
      </c>
      <c r="V54" s="4">
        <f t="shared" si="33"/>
        <v>0</v>
      </c>
      <c r="W54" s="4">
        <f t="shared" si="34"/>
        <v>0</v>
      </c>
      <c r="X54" s="4">
        <f>VLOOKUP(A54,'2020 SPED'!A:AF,32,FALSE)</f>
        <v>17575.802657605032</v>
      </c>
      <c r="Y54" s="228">
        <f t="shared" si="27"/>
        <v>27.72208621073349</v>
      </c>
      <c r="Z54" s="4">
        <f t="shared" si="28"/>
        <v>113357.80265760503</v>
      </c>
      <c r="AA54" s="228">
        <f t="shared" si="29"/>
        <v>178.79779598991331</v>
      </c>
      <c r="AC54" s="4">
        <f>VLOOKUP(A54,'Pupil Info'!A:E,5,FALSE)</f>
        <v>632</v>
      </c>
      <c r="AD54" s="4">
        <f>Summary!AA54</f>
        <v>6212060.4177656705</v>
      </c>
      <c r="AE54" s="4">
        <f>VLOOKUP(A54,'2% 2021'!A:AB,28,FALSE)</f>
        <v>5640270.25</v>
      </c>
      <c r="AF54" s="4">
        <f t="shared" si="35"/>
        <v>9829.2095217811238</v>
      </c>
      <c r="AG54" s="4">
        <f>AE54-Summary!AB54</f>
        <v>192364</v>
      </c>
      <c r="AH54" s="4">
        <f>VLOOKUP(A54,'2% with VPK 2021'!A:AB,28,FALSE)</f>
        <v>5640270.25</v>
      </c>
      <c r="AI54" s="4">
        <f>VLOOKUP(A54,'Charter School Lease'!A:E,5,FALSE)</f>
        <v>0</v>
      </c>
      <c r="AJ54" s="4">
        <f>VLOOKUP(A54,'Integration Change'!H:L,5,FALSE)</f>
        <v>0</v>
      </c>
      <c r="AK54" s="4">
        <f>VLOOKUP(A54,'Other SPED'!A:D,4,FALSE)</f>
        <v>0</v>
      </c>
      <c r="AL54" s="4">
        <f>VLOOKUP(A54,QComp!I:R,10,FALSE)</f>
        <v>0</v>
      </c>
      <c r="AM54" s="4">
        <f>VLOOKUP(A54,'LTFM Change'!G:K,5,FALSE)</f>
        <v>0</v>
      </c>
      <c r="AN54" s="4">
        <f>VLOOKUP(A54,'Breakfast and Lunch'!A:E,5,FALSE)</f>
        <v>0</v>
      </c>
      <c r="AO54" s="4">
        <f>VLOOKUP(A54,'Breakfast and Lunch'!A:D,4,FALSE)</f>
        <v>0</v>
      </c>
      <c r="AP54" s="4">
        <f>VLOOKUP(A54,'Integration Change'!A:E,5,FALSE)</f>
        <v>0</v>
      </c>
      <c r="AQ54" s="4">
        <f>VLOOKUP(A54,'Safe School'!A:D,4,FALSE)</f>
        <v>66.579758820244024</v>
      </c>
      <c r="AR54" s="4">
        <f>VLOOKUP(A54,'LTFM Change'!A:D,4,FALSE)</f>
        <v>0</v>
      </c>
      <c r="AS54" s="4">
        <f>VLOOKUP(A54,QComp!A:E,5,FALSE)</f>
        <v>0</v>
      </c>
      <c r="AT54" s="228">
        <f t="shared" si="36"/>
        <v>304.37341772151899</v>
      </c>
      <c r="AU54" s="4">
        <f t="shared" si="37"/>
        <v>66.579758820123971</v>
      </c>
      <c r="AV54" s="228">
        <f t="shared" si="9"/>
        <v>0.10534771965209488</v>
      </c>
      <c r="AW54" s="4">
        <f>VLOOKUP(A54,'2021 SPED'!A:AF,32,FALSE)</f>
        <v>42199.83789763716</v>
      </c>
      <c r="AX54" s="228">
        <f t="shared" si="10"/>
        <v>66.77189540765373</v>
      </c>
      <c r="AY54" s="5">
        <f t="shared" si="30"/>
        <v>234630.41765645728</v>
      </c>
      <c r="AZ54" s="4">
        <f t="shared" si="11"/>
        <v>371.25066084882479</v>
      </c>
    </row>
    <row r="55" spans="1:52" x14ac:dyDescent="0.25">
      <c r="A55">
        <v>99</v>
      </c>
      <c r="B55">
        <v>1</v>
      </c>
      <c r="C55" t="s">
        <v>34</v>
      </c>
      <c r="D55">
        <f>VLOOKUP(A55,Sheet10!A:C,3,FALSE)</f>
        <v>5</v>
      </c>
      <c r="E55" s="4">
        <f>VLOOKUP(A55,'Pupil Info'!A:D,4,FALSE)</f>
        <v>1246</v>
      </c>
      <c r="F55" s="4">
        <f>Summary!F55</f>
        <v>11340442.809490185</v>
      </c>
      <c r="G55" s="4">
        <f>VLOOKUP(A55,'2% 2020'!A:AB,28,FALSE)</f>
        <v>10522930</v>
      </c>
      <c r="H55" s="4">
        <f t="shared" si="31"/>
        <v>9101.4789803292024</v>
      </c>
      <c r="I55" s="4">
        <f>G55-Summary!G55</f>
        <v>175018</v>
      </c>
      <c r="J55" s="4">
        <f>VLOOKUP(A55,'2% with VPK 2020'!A:AB,28,FALSE)</f>
        <v>10522930</v>
      </c>
      <c r="K55" s="4">
        <f>VLOOKUP(A55,'Charter School Lease'!A:D,4,FALSE)</f>
        <v>0</v>
      </c>
      <c r="L55" s="4">
        <f>VLOOKUP(A55,'Integration Change'!H:K,4,FALSE)</f>
        <v>0</v>
      </c>
      <c r="M55" s="4">
        <f>VLOOKUP(A55,'Other SPED'!A:D,4,FALSE)</f>
        <v>0</v>
      </c>
      <c r="N55" s="4">
        <f>VLOOKUP(A55,'LTFM Change'!G:J,4,FALSE)</f>
        <v>0</v>
      </c>
      <c r="O55" s="4">
        <f>VLOOKUP(A55,QComp!I:N,6,FALSE)</f>
        <v>0</v>
      </c>
      <c r="P55" s="4">
        <f>VLOOKUP(A55,'Breakfast and Lunch'!A:D,4,FALSE)</f>
        <v>0</v>
      </c>
      <c r="Q55" s="4">
        <f>VLOOKUP(A55,'Breakfast and Lunch'!A:E,5,FALSE)</f>
        <v>0</v>
      </c>
      <c r="R55" s="4">
        <f>VLOOKUP(A55,'Integration Change'!A:D,4,FALSE)</f>
        <v>0</v>
      </c>
      <c r="S55" s="4">
        <f>VLOOKUP(A55,'LTFM Change'!A:C,3,FALSE)</f>
        <v>0</v>
      </c>
      <c r="T55" s="4">
        <f>VLOOKUP(A55,QComp!A:D,4,FALSE)</f>
        <v>0</v>
      </c>
      <c r="U55" s="4">
        <f t="shared" si="32"/>
        <v>140.46388443017656</v>
      </c>
      <c r="V55" s="4">
        <f t="shared" si="33"/>
        <v>0</v>
      </c>
      <c r="W55" s="4">
        <f t="shared" si="34"/>
        <v>0</v>
      </c>
      <c r="X55" s="4">
        <f>VLOOKUP(A55,'2020 SPED'!A:AF,32,FALSE)</f>
        <v>15125.518441730062</v>
      </c>
      <c r="Y55" s="228">
        <f t="shared" si="27"/>
        <v>12.139260386621238</v>
      </c>
      <c r="Z55" s="4">
        <f t="shared" si="28"/>
        <v>190143.51844173006</v>
      </c>
      <c r="AA55" s="228">
        <f t="shared" si="29"/>
        <v>152.60314481679779</v>
      </c>
      <c r="AC55" s="4">
        <f>VLOOKUP(A55,'Pupil Info'!A:E,5,FALSE)</f>
        <v>1247</v>
      </c>
      <c r="AD55" s="4">
        <f>Summary!AA55</f>
        <v>11440533.926959373</v>
      </c>
      <c r="AE55" s="4">
        <f>VLOOKUP(A55,'2% 2021'!A:AB,28,FALSE)</f>
        <v>10749376</v>
      </c>
      <c r="AF55" s="4">
        <f t="shared" si="35"/>
        <v>9174.4458115151356</v>
      </c>
      <c r="AG55" s="4">
        <f>AE55-Summary!AB55</f>
        <v>355305</v>
      </c>
      <c r="AH55" s="4">
        <f>VLOOKUP(A55,'2% with VPK 2021'!A:AB,28,FALSE)</f>
        <v>10749376</v>
      </c>
      <c r="AI55" s="4">
        <f>VLOOKUP(A55,'Charter School Lease'!A:E,5,FALSE)</f>
        <v>0</v>
      </c>
      <c r="AJ55" s="4">
        <f>VLOOKUP(A55,'Integration Change'!H:L,5,FALSE)</f>
        <v>0</v>
      </c>
      <c r="AK55" s="4">
        <f>VLOOKUP(A55,'Other SPED'!A:D,4,FALSE)</f>
        <v>0</v>
      </c>
      <c r="AL55" s="4">
        <f>VLOOKUP(A55,QComp!I:R,10,FALSE)</f>
        <v>0</v>
      </c>
      <c r="AM55" s="4">
        <f>VLOOKUP(A55,'LTFM Change'!G:K,5,FALSE)</f>
        <v>0</v>
      </c>
      <c r="AN55" s="4">
        <f>VLOOKUP(A55,'Breakfast and Lunch'!A:E,5,FALSE)</f>
        <v>0</v>
      </c>
      <c r="AO55" s="4">
        <f>VLOOKUP(A55,'Breakfast and Lunch'!A:D,4,FALSE)</f>
        <v>0</v>
      </c>
      <c r="AP55" s="4">
        <f>VLOOKUP(A55,'Integration Change'!A:E,5,FALSE)</f>
        <v>0</v>
      </c>
      <c r="AQ55" s="4">
        <f>VLOOKUP(A55,'Safe School'!A:D,4,FALSE)</f>
        <v>88.561065847130521</v>
      </c>
      <c r="AR55" s="4">
        <f>VLOOKUP(A55,'LTFM Change'!A:D,4,FALSE)</f>
        <v>0</v>
      </c>
      <c r="AS55" s="4">
        <f>VLOOKUP(A55,QComp!A:E,5,FALSE)</f>
        <v>0</v>
      </c>
      <c r="AT55" s="228">
        <f t="shared" si="36"/>
        <v>284.92782678428227</v>
      </c>
      <c r="AU55" s="4">
        <f t="shared" si="37"/>
        <v>88.561065847054124</v>
      </c>
      <c r="AV55" s="228">
        <f t="shared" si="9"/>
        <v>7.101929899523185E-2</v>
      </c>
      <c r="AW55" s="4">
        <f>VLOOKUP(A55,'2021 SPED'!A:AF,32,FALSE)</f>
        <v>39328.480496847304</v>
      </c>
      <c r="AX55" s="228">
        <f t="shared" si="10"/>
        <v>31.538476741657821</v>
      </c>
      <c r="AY55" s="5">
        <f t="shared" si="30"/>
        <v>394722.04156269436</v>
      </c>
      <c r="AZ55" s="4">
        <f t="shared" si="11"/>
        <v>316.53732282493536</v>
      </c>
    </row>
    <row r="56" spans="1:52" x14ac:dyDescent="0.25">
      <c r="A56">
        <v>100</v>
      </c>
      <c r="B56">
        <v>1</v>
      </c>
      <c r="C56" t="s">
        <v>35</v>
      </c>
      <c r="D56">
        <f>VLOOKUP(A56,Sheet10!A:C,3,FALSE)</f>
        <v>6</v>
      </c>
      <c r="E56" s="4">
        <f>VLOOKUP(A56,'Pupil Info'!A:D,4,FALSE)</f>
        <v>368</v>
      </c>
      <c r="F56" s="4">
        <f>Summary!F56</f>
        <v>3973779.4783823267</v>
      </c>
      <c r="G56" s="4">
        <f>VLOOKUP(A56,'2% 2020'!A:AB,28,FALSE)</f>
        <v>3595338.25</v>
      </c>
      <c r="H56" s="4">
        <f t="shared" si="31"/>
        <v>10798.313799951975</v>
      </c>
      <c r="I56" s="4">
        <f>G56-Summary!G56</f>
        <v>59010</v>
      </c>
      <c r="J56" s="4">
        <f>VLOOKUP(A56,'2% with VPK 2020'!A:AB,28,FALSE)</f>
        <v>3595338.25</v>
      </c>
      <c r="K56" s="4">
        <f>VLOOKUP(A56,'Charter School Lease'!A:D,4,FALSE)</f>
        <v>0</v>
      </c>
      <c r="L56" s="4">
        <f>VLOOKUP(A56,'Integration Change'!H:K,4,FALSE)</f>
        <v>0</v>
      </c>
      <c r="M56" s="4">
        <f>VLOOKUP(A56,'Other SPED'!A:D,4,FALSE)</f>
        <v>0</v>
      </c>
      <c r="N56" s="4">
        <f>VLOOKUP(A56,'LTFM Change'!G:J,4,FALSE)</f>
        <v>0</v>
      </c>
      <c r="O56" s="4">
        <f>VLOOKUP(A56,QComp!I:N,6,FALSE)</f>
        <v>-300.05527500000608</v>
      </c>
      <c r="P56" s="4">
        <f>VLOOKUP(A56,'Breakfast and Lunch'!A:D,4,FALSE)</f>
        <v>0</v>
      </c>
      <c r="Q56" s="4">
        <f>VLOOKUP(A56,'Breakfast and Lunch'!A:E,5,FALSE)</f>
        <v>0</v>
      </c>
      <c r="R56" s="4">
        <f>VLOOKUP(A56,'Integration Change'!A:D,4,FALSE)</f>
        <v>0</v>
      </c>
      <c r="S56" s="4">
        <f>VLOOKUP(A56,'LTFM Change'!A:C,3,FALSE)</f>
        <v>0</v>
      </c>
      <c r="T56" s="4">
        <f>VLOOKUP(A56,QComp!A:D,4,FALSE)</f>
        <v>300.05527500000608</v>
      </c>
      <c r="U56" s="4">
        <f t="shared" si="32"/>
        <v>160.35326086956522</v>
      </c>
      <c r="V56" s="4">
        <f t="shared" si="33"/>
        <v>0</v>
      </c>
      <c r="W56" s="4">
        <f t="shared" si="34"/>
        <v>0</v>
      </c>
      <c r="X56" s="4">
        <f>VLOOKUP(A56,'2020 SPED'!A:AF,32,FALSE)</f>
        <v>15029.633748636756</v>
      </c>
      <c r="Y56" s="228">
        <f t="shared" si="27"/>
        <v>40.841396056078139</v>
      </c>
      <c r="Z56" s="4">
        <f t="shared" si="28"/>
        <v>74039.633748636756</v>
      </c>
      <c r="AA56" s="228">
        <f t="shared" si="29"/>
        <v>201.19465692564336</v>
      </c>
      <c r="AC56" s="4">
        <f>VLOOKUP(A56,'Pupil Info'!A:E,5,FALSE)</f>
        <v>360</v>
      </c>
      <c r="AD56" s="4">
        <f>Summary!AA56</f>
        <v>3946111.0143106682</v>
      </c>
      <c r="AE56" s="4">
        <f>VLOOKUP(A56,'2% 2021'!A:AB,28,FALSE)</f>
        <v>3602298</v>
      </c>
      <c r="AF56" s="4">
        <f t="shared" si="35"/>
        <v>10961.4194841963</v>
      </c>
      <c r="AG56" s="4">
        <f>AE56-Summary!AB56</f>
        <v>117541</v>
      </c>
      <c r="AH56" s="4">
        <f>VLOOKUP(A56,'2% with VPK 2021'!A:AB,28,FALSE)</f>
        <v>3602298</v>
      </c>
      <c r="AI56" s="4">
        <f>VLOOKUP(A56,'Charter School Lease'!A:E,5,FALSE)</f>
        <v>0</v>
      </c>
      <c r="AJ56" s="4">
        <f>VLOOKUP(A56,'Integration Change'!H:L,5,FALSE)</f>
        <v>0</v>
      </c>
      <c r="AK56" s="4">
        <f>VLOOKUP(A56,'Other SPED'!A:D,4,FALSE)</f>
        <v>0</v>
      </c>
      <c r="AL56" s="4">
        <f>VLOOKUP(A56,QComp!I:R,10,FALSE)</f>
        <v>-294.43650850267295</v>
      </c>
      <c r="AM56" s="4">
        <f>VLOOKUP(A56,'LTFM Change'!G:K,5,FALSE)</f>
        <v>0</v>
      </c>
      <c r="AN56" s="4">
        <f>VLOOKUP(A56,'Breakfast and Lunch'!A:E,5,FALSE)</f>
        <v>0</v>
      </c>
      <c r="AO56" s="4">
        <f>VLOOKUP(A56,'Breakfast and Lunch'!A:D,4,FALSE)</f>
        <v>0</v>
      </c>
      <c r="AP56" s="4">
        <f>VLOOKUP(A56,'Integration Change'!A:E,5,FALSE)</f>
        <v>0</v>
      </c>
      <c r="AQ56" s="4">
        <f>VLOOKUP(A56,'Safe School'!A:D,4,FALSE)</f>
        <v>52.939761527963128</v>
      </c>
      <c r="AR56" s="4">
        <f>VLOOKUP(A56,'LTFM Change'!A:D,4,FALSE)</f>
        <v>0</v>
      </c>
      <c r="AS56" s="4">
        <f>VLOOKUP(A56,QComp!A:E,5,FALSE)</f>
        <v>294.43650850267295</v>
      </c>
      <c r="AT56" s="228">
        <f t="shared" si="36"/>
        <v>326.50277777777779</v>
      </c>
      <c r="AU56" s="4">
        <f t="shared" si="37"/>
        <v>52.939761527813971</v>
      </c>
      <c r="AV56" s="228">
        <f t="shared" si="9"/>
        <v>0.14705489313281658</v>
      </c>
      <c r="AW56" s="4">
        <f>VLOOKUP(A56,'2021 SPED'!A:AF,32,FALSE)</f>
        <v>31005.869799012551</v>
      </c>
      <c r="AX56" s="228">
        <f t="shared" si="10"/>
        <v>86.127416108368195</v>
      </c>
      <c r="AY56" s="5">
        <f t="shared" si="30"/>
        <v>148599.80956054037</v>
      </c>
      <c r="AZ56" s="4">
        <f t="shared" si="11"/>
        <v>412.77724877927881</v>
      </c>
    </row>
    <row r="57" spans="1:52" x14ac:dyDescent="0.25">
      <c r="A57">
        <v>108</v>
      </c>
      <c r="B57">
        <v>1</v>
      </c>
      <c r="C57" t="s">
        <v>36</v>
      </c>
      <c r="D57">
        <f>VLOOKUP(A57,Sheet10!A:C,3,FALSE)</f>
        <v>3</v>
      </c>
      <c r="E57" s="4">
        <f>VLOOKUP(A57,'Pupil Info'!A:D,4,FALSE)</f>
        <v>1024</v>
      </c>
      <c r="F57" s="4">
        <f>Summary!F57</f>
        <v>9304379.2952862065</v>
      </c>
      <c r="G57" s="4">
        <f>VLOOKUP(A57,'2% 2020'!A:AB,28,FALSE)</f>
        <v>8884229.75</v>
      </c>
      <c r="H57" s="4">
        <f t="shared" si="31"/>
        <v>9086.3079055529361</v>
      </c>
      <c r="I57" s="4">
        <f>G57-Summary!G57</f>
        <v>148399</v>
      </c>
      <c r="J57" s="4">
        <f>VLOOKUP(A57,'2% with VPK 2020'!A:AB,28,FALSE)</f>
        <v>8884229.75</v>
      </c>
      <c r="K57" s="4">
        <f>VLOOKUP(A57,'Charter School Lease'!A:D,4,FALSE)</f>
        <v>0</v>
      </c>
      <c r="L57" s="4">
        <f>VLOOKUP(A57,'Integration Change'!H:K,4,FALSE)</f>
        <v>0</v>
      </c>
      <c r="M57" s="4">
        <f>VLOOKUP(A57,'Other SPED'!A:D,4,FALSE)</f>
        <v>0</v>
      </c>
      <c r="N57" s="4">
        <f>VLOOKUP(A57,'LTFM Change'!G:J,4,FALSE)</f>
        <v>0</v>
      </c>
      <c r="O57" s="4">
        <f>VLOOKUP(A57,QComp!I:N,6,FALSE)</f>
        <v>-788.94533640000736</v>
      </c>
      <c r="P57" s="4">
        <f>VLOOKUP(A57,'Breakfast and Lunch'!A:D,4,FALSE)</f>
        <v>0</v>
      </c>
      <c r="Q57" s="4">
        <f>VLOOKUP(A57,'Breakfast and Lunch'!A:E,5,FALSE)</f>
        <v>0</v>
      </c>
      <c r="R57" s="4">
        <f>VLOOKUP(A57,'Integration Change'!A:D,4,FALSE)</f>
        <v>0</v>
      </c>
      <c r="S57" s="4">
        <f>VLOOKUP(A57,'LTFM Change'!A:C,3,FALSE)</f>
        <v>0</v>
      </c>
      <c r="T57" s="4">
        <f>VLOOKUP(A57,QComp!A:D,4,FALSE)</f>
        <v>788.94533640000736</v>
      </c>
      <c r="U57" s="4">
        <f t="shared" si="32"/>
        <v>144.9208984375</v>
      </c>
      <c r="V57" s="4">
        <f t="shared" si="33"/>
        <v>0</v>
      </c>
      <c r="W57" s="4">
        <f t="shared" si="34"/>
        <v>0</v>
      </c>
      <c r="X57" s="4">
        <f>VLOOKUP(A57,'2020 SPED'!A:AF,32,FALSE)</f>
        <v>30816.393529124907</v>
      </c>
      <c r="Y57" s="228">
        <f t="shared" si="27"/>
        <v>30.094134305786042</v>
      </c>
      <c r="Z57" s="4">
        <f t="shared" si="28"/>
        <v>179215.39352912491</v>
      </c>
      <c r="AA57" s="228">
        <f t="shared" si="29"/>
        <v>175.01503274328604</v>
      </c>
      <c r="AC57" s="4">
        <f>VLOOKUP(A57,'Pupil Info'!A:E,5,FALSE)</f>
        <v>1004</v>
      </c>
      <c r="AD57" s="4">
        <f>Summary!AA57</f>
        <v>9211105.8218720295</v>
      </c>
      <c r="AE57" s="4">
        <f>VLOOKUP(A57,'2% 2021'!A:AB,28,FALSE)</f>
        <v>8920637</v>
      </c>
      <c r="AF57" s="4">
        <f t="shared" si="35"/>
        <v>9174.4081891155674</v>
      </c>
      <c r="AG57" s="4">
        <f>AE57-Summary!AB57</f>
        <v>296330</v>
      </c>
      <c r="AH57" s="4">
        <f>VLOOKUP(A57,'2% with VPK 2021'!A:AB,28,FALSE)</f>
        <v>8920637</v>
      </c>
      <c r="AI57" s="4">
        <f>VLOOKUP(A57,'Charter School Lease'!A:E,5,FALSE)</f>
        <v>0</v>
      </c>
      <c r="AJ57" s="4">
        <f>VLOOKUP(A57,'Integration Change'!H:L,5,FALSE)</f>
        <v>0</v>
      </c>
      <c r="AK57" s="4">
        <f>VLOOKUP(A57,'Other SPED'!A:D,4,FALSE)</f>
        <v>0</v>
      </c>
      <c r="AL57" s="4">
        <f>VLOOKUP(A57,QComp!I:R,10,FALSE)</f>
        <v>-786.79409146000398</v>
      </c>
      <c r="AM57" s="4">
        <f>VLOOKUP(A57,'LTFM Change'!G:K,5,FALSE)</f>
        <v>0</v>
      </c>
      <c r="AN57" s="4">
        <f>VLOOKUP(A57,'Breakfast and Lunch'!A:E,5,FALSE)</f>
        <v>0</v>
      </c>
      <c r="AO57" s="4">
        <f>VLOOKUP(A57,'Breakfast and Lunch'!A:D,4,FALSE)</f>
        <v>0</v>
      </c>
      <c r="AP57" s="4">
        <f>VLOOKUP(A57,'Integration Change'!A:E,5,FALSE)</f>
        <v>0</v>
      </c>
      <c r="AQ57" s="4">
        <f>VLOOKUP(A57,'Safe School'!A:D,4,FALSE)</f>
        <v>136.19707568873855</v>
      </c>
      <c r="AR57" s="4">
        <f>VLOOKUP(A57,'LTFM Change'!A:D,4,FALSE)</f>
        <v>0</v>
      </c>
      <c r="AS57" s="4">
        <f>VLOOKUP(A57,QComp!A:E,5,FALSE)</f>
        <v>786.79409146000398</v>
      </c>
      <c r="AT57" s="228">
        <f t="shared" si="36"/>
        <v>295.14940239043824</v>
      </c>
      <c r="AU57" s="4">
        <f t="shared" si="37"/>
        <v>136.19707568921149</v>
      </c>
      <c r="AV57" s="228">
        <f t="shared" si="9"/>
        <v>0.13565445785778035</v>
      </c>
      <c r="AW57" s="4">
        <f>VLOOKUP(A57,'2021 SPED'!A:AF,32,FALSE)</f>
        <v>79321.812376608839</v>
      </c>
      <c r="AX57" s="228">
        <f t="shared" si="10"/>
        <v>79.00578921972992</v>
      </c>
      <c r="AY57" s="5">
        <f t="shared" si="30"/>
        <v>375788.00945229805</v>
      </c>
      <c r="AZ57" s="4">
        <f t="shared" si="11"/>
        <v>374.29084606802593</v>
      </c>
    </row>
    <row r="58" spans="1:52" x14ac:dyDescent="0.25">
      <c r="A58">
        <v>110</v>
      </c>
      <c r="B58">
        <v>1</v>
      </c>
      <c r="C58" t="s">
        <v>37</v>
      </c>
      <c r="D58">
        <f>VLOOKUP(A58,Sheet10!A:C,3,FALSE)</f>
        <v>3</v>
      </c>
      <c r="E58" s="4">
        <f>VLOOKUP(A58,'Pupil Info'!A:D,4,FALSE)</f>
        <v>4150</v>
      </c>
      <c r="F58" s="4">
        <f>Summary!F58</f>
        <v>42139592.058580883</v>
      </c>
      <c r="G58" s="4">
        <f>VLOOKUP(A58,'2% 2020'!A:AB,28,FALSE)</f>
        <v>37242352.5</v>
      </c>
      <c r="H58" s="4">
        <f t="shared" si="31"/>
        <v>10154.118568332742</v>
      </c>
      <c r="I58" s="4">
        <f>G58-Summary!G58</f>
        <v>581250</v>
      </c>
      <c r="J58" s="4">
        <f>VLOOKUP(A58,'2% with VPK 2020'!A:AB,28,FALSE)</f>
        <v>37242352.5</v>
      </c>
      <c r="K58" s="4">
        <f>VLOOKUP(A58,'Charter School Lease'!A:D,4,FALSE)</f>
        <v>0</v>
      </c>
      <c r="L58" s="4">
        <f>VLOOKUP(A58,'Integration Change'!H:K,4,FALSE)</f>
        <v>0</v>
      </c>
      <c r="M58" s="4">
        <f>VLOOKUP(A58,'Other SPED'!A:D,4,FALSE)</f>
        <v>0</v>
      </c>
      <c r="N58" s="4">
        <f>VLOOKUP(A58,'LTFM Change'!G:J,4,FALSE)</f>
        <v>0</v>
      </c>
      <c r="O58" s="4">
        <f>VLOOKUP(A58,QComp!I:N,6,FALSE)</f>
        <v>0</v>
      </c>
      <c r="P58" s="4">
        <f>VLOOKUP(A58,'Breakfast and Lunch'!A:D,4,FALSE)</f>
        <v>0</v>
      </c>
      <c r="Q58" s="4">
        <f>VLOOKUP(A58,'Breakfast and Lunch'!A:E,5,FALSE)</f>
        <v>0</v>
      </c>
      <c r="R58" s="4">
        <f>VLOOKUP(A58,'Integration Change'!A:D,4,FALSE)</f>
        <v>0</v>
      </c>
      <c r="S58" s="4">
        <f>VLOOKUP(A58,'LTFM Change'!A:C,3,FALSE)</f>
        <v>0</v>
      </c>
      <c r="T58" s="4">
        <f>VLOOKUP(A58,QComp!A:D,4,FALSE)</f>
        <v>0</v>
      </c>
      <c r="U58" s="4">
        <f t="shared" si="32"/>
        <v>140.06024096385542</v>
      </c>
      <c r="V58" s="4">
        <f t="shared" si="33"/>
        <v>0</v>
      </c>
      <c r="W58" s="4">
        <f t="shared" si="34"/>
        <v>0</v>
      </c>
      <c r="X58" s="4">
        <f>VLOOKUP(A58,'2020 SPED'!A:AF,32,FALSE)</f>
        <v>139042.99254145566</v>
      </c>
      <c r="Y58" s="228">
        <f t="shared" si="27"/>
        <v>33.50433555215799</v>
      </c>
      <c r="Z58" s="4">
        <f t="shared" si="28"/>
        <v>720292.99254145566</v>
      </c>
      <c r="AA58" s="228">
        <f t="shared" si="29"/>
        <v>173.5645765160134</v>
      </c>
      <c r="AC58" s="4">
        <f>VLOOKUP(A58,'Pupil Info'!A:E,5,FALSE)</f>
        <v>4090</v>
      </c>
      <c r="AD58" s="4">
        <f>Summary!AA58</f>
        <v>42163835.755978748</v>
      </c>
      <c r="AE58" s="4">
        <f>VLOOKUP(A58,'2% 2021'!A:AB,28,FALSE)</f>
        <v>37521702.75</v>
      </c>
      <c r="AF58" s="4">
        <f t="shared" si="35"/>
        <v>10309.006297305317</v>
      </c>
      <c r="AG58" s="4">
        <f>AE58-Summary!AB58</f>
        <v>1164276</v>
      </c>
      <c r="AH58" s="4">
        <f>VLOOKUP(A58,'2% with VPK 2021'!A:AB,28,FALSE)</f>
        <v>37521702.75</v>
      </c>
      <c r="AI58" s="4">
        <f>VLOOKUP(A58,'Charter School Lease'!A:E,5,FALSE)</f>
        <v>0</v>
      </c>
      <c r="AJ58" s="4">
        <f>VLOOKUP(A58,'Integration Change'!H:L,5,FALSE)</f>
        <v>0</v>
      </c>
      <c r="AK58" s="4">
        <f>VLOOKUP(A58,'Other SPED'!A:D,4,FALSE)</f>
        <v>0</v>
      </c>
      <c r="AL58" s="4">
        <f>VLOOKUP(A58,QComp!I:R,10,FALSE)</f>
        <v>0</v>
      </c>
      <c r="AM58" s="4">
        <f>VLOOKUP(A58,'LTFM Change'!G:K,5,FALSE)</f>
        <v>0</v>
      </c>
      <c r="AN58" s="4">
        <f>VLOOKUP(A58,'Breakfast and Lunch'!A:E,5,FALSE)</f>
        <v>0</v>
      </c>
      <c r="AO58" s="4">
        <f>VLOOKUP(A58,'Breakfast and Lunch'!A:D,4,FALSE)</f>
        <v>0</v>
      </c>
      <c r="AP58" s="4">
        <f>VLOOKUP(A58,'Integration Change'!A:E,5,FALSE)</f>
        <v>0</v>
      </c>
      <c r="AQ58" s="4">
        <f>VLOOKUP(A58,'Safe School'!A:D,4,FALSE)</f>
        <v>427.2937233261764</v>
      </c>
      <c r="AR58" s="4">
        <f>VLOOKUP(A58,'LTFM Change'!A:D,4,FALSE)</f>
        <v>0</v>
      </c>
      <c r="AS58" s="4">
        <f>VLOOKUP(A58,QComp!A:E,5,FALSE)</f>
        <v>0</v>
      </c>
      <c r="AT58" s="228">
        <f t="shared" si="36"/>
        <v>284.66405867970661</v>
      </c>
      <c r="AU58" s="4">
        <f t="shared" si="37"/>
        <v>427.2937233299017</v>
      </c>
      <c r="AV58" s="228">
        <f t="shared" si="9"/>
        <v>0.10447279299019602</v>
      </c>
      <c r="AW58" s="4">
        <f>VLOOKUP(A58,'2021 SPED'!A:AF,32,FALSE)</f>
        <v>523180.28693437576</v>
      </c>
      <c r="AX58" s="228">
        <f t="shared" si="10"/>
        <v>127.91694057075202</v>
      </c>
      <c r="AY58" s="5">
        <f t="shared" si="30"/>
        <v>1687883.5806577057</v>
      </c>
      <c r="AZ58" s="4">
        <f t="shared" si="11"/>
        <v>412.68547204344884</v>
      </c>
    </row>
    <row r="59" spans="1:52" x14ac:dyDescent="0.25">
      <c r="A59">
        <v>111</v>
      </c>
      <c r="B59">
        <v>1</v>
      </c>
      <c r="C59" t="s">
        <v>38</v>
      </c>
      <c r="D59">
        <f>VLOOKUP(A59,Sheet10!A:C,3,FALSE)</f>
        <v>3</v>
      </c>
      <c r="E59" s="4">
        <f>VLOOKUP(A59,'Pupil Info'!A:D,4,FALSE)</f>
        <v>1597</v>
      </c>
      <c r="F59" s="4">
        <f>Summary!F59</f>
        <v>15282257.3506686</v>
      </c>
      <c r="G59" s="4">
        <f>VLOOKUP(A59,'2% 2020'!A:AB,28,FALSE)</f>
        <v>13701105.25</v>
      </c>
      <c r="H59" s="4">
        <f t="shared" si="31"/>
        <v>9569.3533817586722</v>
      </c>
      <c r="I59" s="4">
        <f>G59-Summary!G59</f>
        <v>227324</v>
      </c>
      <c r="J59" s="4">
        <f>VLOOKUP(A59,'2% with VPK 2020'!A:AB,28,FALSE)</f>
        <v>13701105.25</v>
      </c>
      <c r="K59" s="4">
        <f>VLOOKUP(A59,'Charter School Lease'!A:D,4,FALSE)</f>
        <v>0</v>
      </c>
      <c r="L59" s="4">
        <f>VLOOKUP(A59,'Integration Change'!H:K,4,FALSE)</f>
        <v>0</v>
      </c>
      <c r="M59" s="4">
        <f>VLOOKUP(A59,'Other SPED'!A:D,4,FALSE)</f>
        <v>0</v>
      </c>
      <c r="N59" s="4">
        <f>VLOOKUP(A59,'LTFM Change'!G:J,4,FALSE)</f>
        <v>0</v>
      </c>
      <c r="O59" s="4">
        <f>VLOOKUP(A59,QComp!I:N,6,FALSE)</f>
        <v>0</v>
      </c>
      <c r="P59" s="4">
        <f>VLOOKUP(A59,'Breakfast and Lunch'!A:D,4,FALSE)</f>
        <v>0</v>
      </c>
      <c r="Q59" s="4">
        <f>VLOOKUP(A59,'Breakfast and Lunch'!A:E,5,FALSE)</f>
        <v>0</v>
      </c>
      <c r="R59" s="4">
        <f>VLOOKUP(A59,'Integration Change'!A:D,4,FALSE)</f>
        <v>0</v>
      </c>
      <c r="S59" s="4">
        <f>VLOOKUP(A59,'LTFM Change'!A:C,3,FALSE)</f>
        <v>0</v>
      </c>
      <c r="T59" s="4">
        <f>VLOOKUP(A59,QComp!A:D,4,FALSE)</f>
        <v>0</v>
      </c>
      <c r="U59" s="4">
        <f t="shared" si="32"/>
        <v>142.34439574201627</v>
      </c>
      <c r="V59" s="4">
        <f t="shared" si="33"/>
        <v>0</v>
      </c>
      <c r="W59" s="4">
        <f t="shared" si="34"/>
        <v>0</v>
      </c>
      <c r="X59" s="4">
        <f>VLOOKUP(A59,'2020 SPED'!A:AF,32,FALSE)</f>
        <v>46367.345462936908</v>
      </c>
      <c r="Y59" s="228">
        <f t="shared" si="27"/>
        <v>29.03402972006068</v>
      </c>
      <c r="Z59" s="4">
        <f t="shared" si="28"/>
        <v>273691.34546293691</v>
      </c>
      <c r="AA59" s="228">
        <f t="shared" si="29"/>
        <v>171.37842546207696</v>
      </c>
      <c r="AC59" s="4">
        <f>VLOOKUP(A59,'Pupil Info'!A:E,5,FALSE)</f>
        <v>1603</v>
      </c>
      <c r="AD59" s="4">
        <f>Summary!AA59</f>
        <v>15475519.914076721</v>
      </c>
      <c r="AE59" s="4">
        <f>VLOOKUP(A59,'2% 2021'!A:AB,28,FALSE)</f>
        <v>14025847</v>
      </c>
      <c r="AF59" s="4">
        <f t="shared" si="35"/>
        <v>9654.0985115887215</v>
      </c>
      <c r="AG59" s="4">
        <f>AE59-Summary!AB59</f>
        <v>461189</v>
      </c>
      <c r="AH59" s="4">
        <f>VLOOKUP(A59,'2% with VPK 2021'!A:AB,28,FALSE)</f>
        <v>14025847</v>
      </c>
      <c r="AI59" s="4">
        <f>VLOOKUP(A59,'Charter School Lease'!A:E,5,FALSE)</f>
        <v>0</v>
      </c>
      <c r="AJ59" s="4">
        <f>VLOOKUP(A59,'Integration Change'!H:L,5,FALSE)</f>
        <v>0</v>
      </c>
      <c r="AK59" s="4">
        <f>VLOOKUP(A59,'Other SPED'!A:D,4,FALSE)</f>
        <v>0</v>
      </c>
      <c r="AL59" s="4">
        <f>VLOOKUP(A59,QComp!I:R,10,FALSE)</f>
        <v>0</v>
      </c>
      <c r="AM59" s="4">
        <f>VLOOKUP(A59,'LTFM Change'!G:K,5,FALSE)</f>
        <v>0</v>
      </c>
      <c r="AN59" s="4">
        <f>VLOOKUP(A59,'Breakfast and Lunch'!A:E,5,FALSE)</f>
        <v>0</v>
      </c>
      <c r="AO59" s="4">
        <f>VLOOKUP(A59,'Breakfast and Lunch'!A:D,4,FALSE)</f>
        <v>0</v>
      </c>
      <c r="AP59" s="4">
        <f>VLOOKUP(A59,'Integration Change'!A:E,5,FALSE)</f>
        <v>0</v>
      </c>
      <c r="AQ59" s="4">
        <f>VLOOKUP(A59,'Safe School'!A:D,4,FALSE)</f>
        <v>183.05422746344993</v>
      </c>
      <c r="AR59" s="4">
        <f>VLOOKUP(A59,'LTFM Change'!A:D,4,FALSE)</f>
        <v>0</v>
      </c>
      <c r="AS59" s="4">
        <f>VLOOKUP(A59,QComp!A:E,5,FALSE)</f>
        <v>0</v>
      </c>
      <c r="AT59" s="228">
        <f t="shared" si="36"/>
        <v>287.7036805988771</v>
      </c>
      <c r="AU59" s="4">
        <f t="shared" si="37"/>
        <v>183.05422746390104</v>
      </c>
      <c r="AV59" s="228">
        <f t="shared" si="9"/>
        <v>0.11419477695814163</v>
      </c>
      <c r="AW59" s="4">
        <f>VLOOKUP(A59,'2021 SPED'!A:AF,32,FALSE)</f>
        <v>148038.68829263328</v>
      </c>
      <c r="AX59" s="228">
        <f t="shared" si="10"/>
        <v>92.35102201661465</v>
      </c>
      <c r="AY59" s="5">
        <f t="shared" si="30"/>
        <v>609410.74252009718</v>
      </c>
      <c r="AZ59" s="4">
        <f t="shared" si="11"/>
        <v>380.16889739244988</v>
      </c>
    </row>
    <row r="60" spans="1:52" x14ac:dyDescent="0.25">
      <c r="A60">
        <v>112</v>
      </c>
      <c r="B60">
        <v>1</v>
      </c>
      <c r="C60" t="s">
        <v>39</v>
      </c>
      <c r="D60">
        <f>VLOOKUP(A60,Sheet10!A:C,3,FALSE)</f>
        <v>3</v>
      </c>
      <c r="E60" s="4">
        <f>VLOOKUP(A60,'Pupil Info'!A:D,4,FALSE)</f>
        <v>9875</v>
      </c>
      <c r="F60" s="4">
        <f>Summary!F60</f>
        <v>106528209.75610207</v>
      </c>
      <c r="G60" s="4">
        <f>VLOOKUP(A60,'2% 2020'!A:AB,28,FALSE)</f>
        <v>95417892.115586981</v>
      </c>
      <c r="H60" s="4">
        <f t="shared" si="31"/>
        <v>10787.666810744513</v>
      </c>
      <c r="I60" s="4">
        <f>G60-Summary!G60</f>
        <v>1395493</v>
      </c>
      <c r="J60" s="4">
        <f>VLOOKUP(A60,'2% with VPK 2020'!A:AB,28,FALSE)</f>
        <v>95417892.115586981</v>
      </c>
      <c r="K60" s="4">
        <f>VLOOKUP(A60,'Charter School Lease'!A:D,4,FALSE)</f>
        <v>0</v>
      </c>
      <c r="L60" s="4">
        <f>VLOOKUP(A60,'Integration Change'!H:K,4,FALSE)</f>
        <v>0</v>
      </c>
      <c r="M60" s="4">
        <f>VLOOKUP(A60,'Other SPED'!A:D,4,FALSE)</f>
        <v>0</v>
      </c>
      <c r="N60" s="4">
        <f>VLOOKUP(A60,'LTFM Change'!G:J,4,FALSE)</f>
        <v>0</v>
      </c>
      <c r="O60" s="4">
        <f>VLOOKUP(A60,QComp!I:N,6,FALSE)</f>
        <v>-7864.6487946000416</v>
      </c>
      <c r="P60" s="4">
        <f>VLOOKUP(A60,'Breakfast and Lunch'!A:D,4,FALSE)</f>
        <v>0</v>
      </c>
      <c r="Q60" s="4">
        <f>VLOOKUP(A60,'Breakfast and Lunch'!A:E,5,FALSE)</f>
        <v>0</v>
      </c>
      <c r="R60" s="4">
        <f>VLOOKUP(A60,'Integration Change'!A:D,4,FALSE)</f>
        <v>0</v>
      </c>
      <c r="S60" s="4">
        <f>VLOOKUP(A60,'LTFM Change'!A:C,3,FALSE)</f>
        <v>0</v>
      </c>
      <c r="T60" s="4">
        <f>VLOOKUP(A60,QComp!A:D,4,FALSE)</f>
        <v>7864.6487946000416</v>
      </c>
      <c r="U60" s="4">
        <f t="shared" si="32"/>
        <v>141.31574683544304</v>
      </c>
      <c r="V60" s="4">
        <f t="shared" si="33"/>
        <v>0</v>
      </c>
      <c r="W60" s="4">
        <f t="shared" si="34"/>
        <v>0</v>
      </c>
      <c r="X60" s="4">
        <f>VLOOKUP(A60,'2020 SPED'!A:AF,32,FALSE)</f>
        <v>272123.9030895289</v>
      </c>
      <c r="Y60" s="228">
        <f t="shared" si="27"/>
        <v>27.556850945775079</v>
      </c>
      <c r="Z60" s="4">
        <f t="shared" si="28"/>
        <v>1667616.9030895289</v>
      </c>
      <c r="AA60" s="228">
        <f t="shared" si="29"/>
        <v>168.8725977812181</v>
      </c>
      <c r="AC60" s="4">
        <f>VLOOKUP(A60,'Pupil Info'!A:E,5,FALSE)</f>
        <v>9923</v>
      </c>
      <c r="AD60" s="4">
        <f>Summary!AA60</f>
        <v>108155376.38905145</v>
      </c>
      <c r="AE60" s="4">
        <f>VLOOKUP(A60,'2% 2021'!A:AB,28,FALSE)</f>
        <v>97626946.903263882</v>
      </c>
      <c r="AF60" s="4">
        <f t="shared" si="35"/>
        <v>10899.4635079161</v>
      </c>
      <c r="AG60" s="4">
        <f>AE60-Summary!AB60</f>
        <v>2822626.0279999971</v>
      </c>
      <c r="AH60" s="4">
        <f>VLOOKUP(A60,'2% with VPK 2021'!A:AB,28,FALSE)</f>
        <v>97626946.903263882</v>
      </c>
      <c r="AI60" s="4">
        <f>VLOOKUP(A60,'Charter School Lease'!A:E,5,FALSE)</f>
        <v>0</v>
      </c>
      <c r="AJ60" s="4">
        <f>VLOOKUP(A60,'Integration Change'!H:L,5,FALSE)</f>
        <v>0</v>
      </c>
      <c r="AK60" s="4">
        <f>VLOOKUP(A60,'Other SPED'!A:D,4,FALSE)</f>
        <v>0</v>
      </c>
      <c r="AL60" s="4">
        <f>VLOOKUP(A60,QComp!I:R,10,FALSE)</f>
        <v>-7915.3438231286127</v>
      </c>
      <c r="AM60" s="4">
        <f>VLOOKUP(A60,'LTFM Change'!G:K,5,FALSE)</f>
        <v>0</v>
      </c>
      <c r="AN60" s="4">
        <f>VLOOKUP(A60,'Breakfast and Lunch'!A:E,5,FALSE)</f>
        <v>0</v>
      </c>
      <c r="AO60" s="4">
        <f>VLOOKUP(A60,'Breakfast and Lunch'!A:D,4,FALSE)</f>
        <v>0</v>
      </c>
      <c r="AP60" s="4">
        <f>VLOOKUP(A60,'Integration Change'!A:E,5,FALSE)</f>
        <v>0</v>
      </c>
      <c r="AQ60" s="4">
        <f>VLOOKUP(A60,'Safe School'!A:D,4,FALSE)</f>
        <v>1296.7430437444127</v>
      </c>
      <c r="AR60" s="4">
        <f>VLOOKUP(A60,'LTFM Change'!A:D,4,FALSE)</f>
        <v>0</v>
      </c>
      <c r="AS60" s="4">
        <f>VLOOKUP(A60,QComp!A:E,5,FALSE)</f>
        <v>7915.3438231286127</v>
      </c>
      <c r="AT60" s="228">
        <f t="shared" si="36"/>
        <v>284.45289005341095</v>
      </c>
      <c r="AU60" s="4">
        <f t="shared" si="37"/>
        <v>1296.7430437505245</v>
      </c>
      <c r="AV60" s="228">
        <f t="shared" si="9"/>
        <v>0.13068054456822781</v>
      </c>
      <c r="AW60" s="4">
        <f>VLOOKUP(A60,'2021 SPED'!A:AF,32,FALSE)</f>
        <v>702729.54280732758</v>
      </c>
      <c r="AX60" s="228">
        <f t="shared" si="10"/>
        <v>70.81825484302405</v>
      </c>
      <c r="AY60" s="5">
        <f t="shared" si="30"/>
        <v>3526652.3138510752</v>
      </c>
      <c r="AZ60" s="4">
        <f t="shared" si="11"/>
        <v>355.40182544100327</v>
      </c>
    </row>
    <row r="61" spans="1:52" x14ac:dyDescent="0.25">
      <c r="A61">
        <v>113</v>
      </c>
      <c r="B61">
        <v>1</v>
      </c>
      <c r="C61" t="s">
        <v>40</v>
      </c>
      <c r="D61">
        <f>VLOOKUP(A61,Sheet10!A:C,3,FALSE)</f>
        <v>6</v>
      </c>
      <c r="E61" s="4">
        <f>VLOOKUP(A61,'Pupil Info'!A:D,4,FALSE)</f>
        <v>746</v>
      </c>
      <c r="F61" s="4">
        <f>Summary!F61</f>
        <v>8570937.2122912612</v>
      </c>
      <c r="G61" s="4">
        <f>VLOOKUP(A61,'2% 2020'!A:AB,28,FALSE)</f>
        <v>7441593.1298612002</v>
      </c>
      <c r="H61" s="4">
        <f t="shared" si="31"/>
        <v>11489.191973580779</v>
      </c>
      <c r="I61" s="4">
        <f>G61-Summary!G61</f>
        <v>127160</v>
      </c>
      <c r="J61" s="4">
        <f>VLOOKUP(A61,'2% with VPK 2020'!A:AB,28,FALSE)</f>
        <v>7491870.1298612002</v>
      </c>
      <c r="K61" s="4">
        <f>VLOOKUP(A61,'Charter School Lease'!A:D,4,FALSE)</f>
        <v>0</v>
      </c>
      <c r="L61" s="4">
        <f>VLOOKUP(A61,'Integration Change'!H:K,4,FALSE)</f>
        <v>775.60895999999775</v>
      </c>
      <c r="M61" s="4">
        <f>VLOOKUP(A61,'Other SPED'!A:D,4,FALSE)</f>
        <v>13791.41</v>
      </c>
      <c r="N61" s="4">
        <f>VLOOKUP(A61,'LTFM Change'!G:J,4,FALSE)</f>
        <v>0</v>
      </c>
      <c r="O61" s="4">
        <f>VLOOKUP(A61,QComp!I:N,6,FALSE)</f>
        <v>0</v>
      </c>
      <c r="P61" s="4">
        <f>VLOOKUP(A61,'Breakfast and Lunch'!A:D,4,FALSE)</f>
        <v>340.02</v>
      </c>
      <c r="Q61" s="4">
        <f>VLOOKUP(A61,'Breakfast and Lunch'!A:E,5,FALSE)</f>
        <v>887.85</v>
      </c>
      <c r="R61" s="4">
        <f>VLOOKUP(A61,'Integration Change'!A:D,4,FALSE)</f>
        <v>332.40383999999904</v>
      </c>
      <c r="S61" s="4">
        <f>VLOOKUP(A61,'LTFM Change'!A:C,3,FALSE)</f>
        <v>3420</v>
      </c>
      <c r="T61" s="4">
        <f>VLOOKUP(A61,QComp!A:D,4,FALSE)</f>
        <v>0</v>
      </c>
      <c r="U61" s="4">
        <f t="shared" si="32"/>
        <v>170.45576407506704</v>
      </c>
      <c r="V61" s="4">
        <f t="shared" si="33"/>
        <v>69824.292799999006</v>
      </c>
      <c r="W61" s="4">
        <f t="shared" si="34"/>
        <v>93.598247721178296</v>
      </c>
      <c r="X61" s="4">
        <f>VLOOKUP(A61,'2020 SPED'!A:AF,32,FALSE)</f>
        <v>27349.808956972091</v>
      </c>
      <c r="Y61" s="228">
        <f t="shared" si="27"/>
        <v>36.661942301571166</v>
      </c>
      <c r="Z61" s="4">
        <f t="shared" si="28"/>
        <v>224334.1017569711</v>
      </c>
      <c r="AA61" s="228">
        <f t="shared" si="29"/>
        <v>300.71595409781651</v>
      </c>
      <c r="AC61" s="4">
        <f>VLOOKUP(A61,'Pupil Info'!A:E,5,FALSE)</f>
        <v>747</v>
      </c>
      <c r="AD61" s="4">
        <f>Summary!AA61</f>
        <v>8600632.2353151068</v>
      </c>
      <c r="AE61" s="4">
        <f>VLOOKUP(A61,'2% 2021'!A:AB,28,FALSE)</f>
        <v>7547089.4215960149</v>
      </c>
      <c r="AF61" s="4">
        <f t="shared" si="35"/>
        <v>11513.563902697599</v>
      </c>
      <c r="AG61" s="4">
        <f>AE61-Summary!AB61</f>
        <v>254041.63800000027</v>
      </c>
      <c r="AH61" s="4">
        <f>VLOOKUP(A61,'2% with VPK 2021'!A:AB,28,FALSE)</f>
        <v>7604106.9895960148</v>
      </c>
      <c r="AI61" s="4">
        <f>VLOOKUP(A61,'Charter School Lease'!A:E,5,FALSE)</f>
        <v>0</v>
      </c>
      <c r="AJ61" s="4">
        <f>VLOOKUP(A61,'Integration Change'!H:L,5,FALSE)</f>
        <v>790.43327999998291</v>
      </c>
      <c r="AK61" s="4">
        <f>VLOOKUP(A61,'Other SPED'!A:D,4,FALSE)</f>
        <v>13791.41</v>
      </c>
      <c r="AL61" s="4">
        <f>VLOOKUP(A61,QComp!I:R,10,FALSE)</f>
        <v>0</v>
      </c>
      <c r="AM61" s="4">
        <f>VLOOKUP(A61,'LTFM Change'!G:K,5,FALSE)</f>
        <v>0</v>
      </c>
      <c r="AN61" s="4">
        <f>VLOOKUP(A61,'Breakfast and Lunch'!A:E,5,FALSE)</f>
        <v>887.85</v>
      </c>
      <c r="AO61" s="4">
        <f>VLOOKUP(A61,'Breakfast and Lunch'!A:D,4,FALSE)</f>
        <v>340.02</v>
      </c>
      <c r="AP61" s="4">
        <f>VLOOKUP(A61,'Integration Change'!A:E,5,FALSE)</f>
        <v>338.75711999999839</v>
      </c>
      <c r="AQ61" s="4">
        <f>VLOOKUP(A61,'Safe School'!A:D,4,FALSE)</f>
        <v>162</v>
      </c>
      <c r="AR61" s="4">
        <f>VLOOKUP(A61,'LTFM Change'!A:D,4,FALSE)</f>
        <v>3420</v>
      </c>
      <c r="AS61" s="4">
        <f>VLOOKUP(A61,QComp!A:E,5,FALSE)</f>
        <v>0</v>
      </c>
      <c r="AT61" s="228">
        <f t="shared" si="36"/>
        <v>340.08251405622525</v>
      </c>
      <c r="AU61" s="4">
        <f t="shared" si="37"/>
        <v>76748.03839999903</v>
      </c>
      <c r="AV61" s="228">
        <f t="shared" si="9"/>
        <v>102.74168460508572</v>
      </c>
      <c r="AW61" s="4">
        <f>VLOOKUP(A61,'2021 SPED'!A:AF,32,FALSE)</f>
        <v>62213.92190825427</v>
      </c>
      <c r="AX61" s="228">
        <f t="shared" si="10"/>
        <v>83.285036021759396</v>
      </c>
      <c r="AY61" s="5">
        <f t="shared" si="30"/>
        <v>393003.59830825357</v>
      </c>
      <c r="AZ61" s="4">
        <f t="shared" si="11"/>
        <v>526.10923468307033</v>
      </c>
    </row>
    <row r="62" spans="1:52" x14ac:dyDescent="0.25">
      <c r="A62">
        <v>115</v>
      </c>
      <c r="B62">
        <v>1</v>
      </c>
      <c r="C62" t="s">
        <v>41</v>
      </c>
      <c r="D62">
        <f>VLOOKUP(A62,Sheet10!A:C,3,FALSE)</f>
        <v>5</v>
      </c>
      <c r="E62" s="4">
        <f>VLOOKUP(A62,'Pupil Info'!A:D,4,FALSE)</f>
        <v>1195</v>
      </c>
      <c r="F62" s="4">
        <f>Summary!F62</f>
        <v>16205087.845206384</v>
      </c>
      <c r="G62" s="4">
        <f>VLOOKUP(A62,'2% 2020'!A:AB,28,FALSE)</f>
        <v>13957855.75</v>
      </c>
      <c r="H62" s="4">
        <f t="shared" si="31"/>
        <v>13560.742966699903</v>
      </c>
      <c r="I62" s="4">
        <f>G62-Summary!G62</f>
        <v>240730</v>
      </c>
      <c r="J62" s="4">
        <f>VLOOKUP(A62,'2% with VPK 2020'!A:AB,28,FALSE)</f>
        <v>13957855.75</v>
      </c>
      <c r="K62" s="4">
        <f>VLOOKUP(A62,'Charter School Lease'!A:D,4,FALSE)</f>
        <v>0</v>
      </c>
      <c r="L62" s="4">
        <f>VLOOKUP(A62,'Integration Change'!H:K,4,FALSE)</f>
        <v>0</v>
      </c>
      <c r="M62" s="4">
        <f>VLOOKUP(A62,'Other SPED'!A:D,4,FALSE)</f>
        <v>0</v>
      </c>
      <c r="N62" s="4">
        <f>VLOOKUP(A62,'LTFM Change'!G:J,4,FALSE)</f>
        <v>0</v>
      </c>
      <c r="O62" s="4">
        <f>VLOOKUP(A62,QComp!I:N,6,FALSE)</f>
        <v>0</v>
      </c>
      <c r="P62" s="4">
        <f>VLOOKUP(A62,'Breakfast and Lunch'!A:D,4,FALSE)</f>
        <v>0</v>
      </c>
      <c r="Q62" s="4">
        <f>VLOOKUP(A62,'Breakfast and Lunch'!A:E,5,FALSE)</f>
        <v>0</v>
      </c>
      <c r="R62" s="4">
        <f>VLOOKUP(A62,'Integration Change'!A:D,4,FALSE)</f>
        <v>0</v>
      </c>
      <c r="S62" s="4">
        <f>VLOOKUP(A62,'LTFM Change'!A:C,3,FALSE)</f>
        <v>0</v>
      </c>
      <c r="T62" s="4">
        <f>VLOOKUP(A62,QComp!A:D,4,FALSE)</f>
        <v>0</v>
      </c>
      <c r="U62" s="4">
        <f t="shared" si="32"/>
        <v>201.44769874476987</v>
      </c>
      <c r="V62" s="4">
        <f t="shared" si="33"/>
        <v>0</v>
      </c>
      <c r="W62" s="4">
        <f t="shared" si="34"/>
        <v>0</v>
      </c>
      <c r="X62" s="4">
        <f>VLOOKUP(A62,'2020 SPED'!A:AF,32,FALSE)</f>
        <v>34869.987023161724</v>
      </c>
      <c r="Y62" s="228">
        <f t="shared" si="27"/>
        <v>29.179905458712739</v>
      </c>
      <c r="Z62" s="4">
        <f t="shared" si="28"/>
        <v>275599.98702316172</v>
      </c>
      <c r="AA62" s="228">
        <f t="shared" si="29"/>
        <v>230.6276042034826</v>
      </c>
      <c r="AC62" s="4">
        <f>VLOOKUP(A62,'Pupil Info'!A:E,5,FALSE)</f>
        <v>1235</v>
      </c>
      <c r="AD62" s="4">
        <f>Summary!AA62</f>
        <v>16844473.799235284</v>
      </c>
      <c r="AE62" s="4">
        <f>VLOOKUP(A62,'2% 2021'!A:AB,28,FALSE)</f>
        <v>14670121.5</v>
      </c>
      <c r="AF62" s="4">
        <f t="shared" si="35"/>
        <v>13639.250039866627</v>
      </c>
      <c r="AG62" s="4">
        <f>AE62-Summary!AB62</f>
        <v>500867</v>
      </c>
      <c r="AH62" s="4">
        <f>VLOOKUP(A62,'2% with VPK 2021'!A:AB,28,FALSE)</f>
        <v>14670121.5</v>
      </c>
      <c r="AI62" s="4">
        <f>VLOOKUP(A62,'Charter School Lease'!A:E,5,FALSE)</f>
        <v>0</v>
      </c>
      <c r="AJ62" s="4">
        <f>VLOOKUP(A62,'Integration Change'!H:L,5,FALSE)</f>
        <v>0</v>
      </c>
      <c r="AK62" s="4">
        <f>VLOOKUP(A62,'Other SPED'!A:D,4,FALSE)</f>
        <v>0</v>
      </c>
      <c r="AL62" s="4">
        <f>VLOOKUP(A62,QComp!I:R,10,FALSE)</f>
        <v>0</v>
      </c>
      <c r="AM62" s="4">
        <f>VLOOKUP(A62,'LTFM Change'!G:K,5,FALSE)</f>
        <v>0</v>
      </c>
      <c r="AN62" s="4">
        <f>VLOOKUP(A62,'Breakfast and Lunch'!A:E,5,FALSE)</f>
        <v>0</v>
      </c>
      <c r="AO62" s="4">
        <f>VLOOKUP(A62,'Breakfast and Lunch'!A:D,4,FALSE)</f>
        <v>0</v>
      </c>
      <c r="AP62" s="4">
        <f>VLOOKUP(A62,'Integration Change'!A:E,5,FALSE)</f>
        <v>0</v>
      </c>
      <c r="AQ62" s="4">
        <f>VLOOKUP(A62,'Safe School'!A:D,4,FALSE)</f>
        <v>122.54840803006664</v>
      </c>
      <c r="AR62" s="4">
        <f>VLOOKUP(A62,'LTFM Change'!A:D,4,FALSE)</f>
        <v>0</v>
      </c>
      <c r="AS62" s="4">
        <f>VLOOKUP(A62,QComp!A:E,5,FALSE)</f>
        <v>0</v>
      </c>
      <c r="AT62" s="228">
        <f t="shared" si="36"/>
        <v>405.56032388663965</v>
      </c>
      <c r="AU62" s="4">
        <f t="shared" si="37"/>
        <v>122.54840802960098</v>
      </c>
      <c r="AV62" s="228">
        <f t="shared" si="9"/>
        <v>9.9229480185911725E-2</v>
      </c>
      <c r="AW62" s="4">
        <f>VLOOKUP(A62,'2021 SPED'!A:AF,32,FALSE)</f>
        <v>84615.600013963412</v>
      </c>
      <c r="AX62" s="228">
        <f t="shared" si="10"/>
        <v>68.51465588175175</v>
      </c>
      <c r="AY62" s="5">
        <f t="shared" si="30"/>
        <v>585605.14842199301</v>
      </c>
      <c r="AZ62" s="4">
        <f t="shared" si="11"/>
        <v>474.17420924857731</v>
      </c>
    </row>
    <row r="63" spans="1:52" x14ac:dyDescent="0.25">
      <c r="A63">
        <v>116</v>
      </c>
      <c r="B63">
        <v>1</v>
      </c>
      <c r="C63" t="s">
        <v>42</v>
      </c>
      <c r="D63">
        <f>VLOOKUP(A63,Sheet10!A:C,3,FALSE)</f>
        <v>6</v>
      </c>
      <c r="E63" s="4">
        <f>VLOOKUP(A63,'Pupil Info'!A:D,4,FALSE)</f>
        <v>1197</v>
      </c>
      <c r="F63" s="4">
        <f>Summary!F63</f>
        <v>12301329.382633913</v>
      </c>
      <c r="G63" s="4">
        <f>VLOOKUP(A63,'2% 2020'!A:AB,28,FALSE)</f>
        <v>10750038.25</v>
      </c>
      <c r="H63" s="4">
        <f t="shared" si="31"/>
        <v>10276.799818407613</v>
      </c>
      <c r="I63" s="4">
        <f>G63-Summary!G63</f>
        <v>181743</v>
      </c>
      <c r="J63" s="4">
        <f>VLOOKUP(A63,'2% with VPK 2020'!A:AB,28,FALSE)</f>
        <v>10750038.25</v>
      </c>
      <c r="K63" s="4">
        <f>VLOOKUP(A63,'Charter School Lease'!A:D,4,FALSE)</f>
        <v>0</v>
      </c>
      <c r="L63" s="4">
        <f>VLOOKUP(A63,'Integration Change'!H:K,4,FALSE)</f>
        <v>0</v>
      </c>
      <c r="M63" s="4">
        <f>VLOOKUP(A63,'Other SPED'!A:D,4,FALSE)</f>
        <v>0</v>
      </c>
      <c r="N63" s="4">
        <f>VLOOKUP(A63,'LTFM Change'!G:J,4,FALSE)</f>
        <v>0</v>
      </c>
      <c r="O63" s="4">
        <f>VLOOKUP(A63,QComp!I:N,6,FALSE)</f>
        <v>0</v>
      </c>
      <c r="P63" s="4">
        <f>VLOOKUP(A63,'Breakfast and Lunch'!A:D,4,FALSE)</f>
        <v>0</v>
      </c>
      <c r="Q63" s="4">
        <f>VLOOKUP(A63,'Breakfast and Lunch'!A:E,5,FALSE)</f>
        <v>0</v>
      </c>
      <c r="R63" s="4">
        <f>VLOOKUP(A63,'Integration Change'!A:D,4,FALSE)</f>
        <v>0</v>
      </c>
      <c r="S63" s="4">
        <f>VLOOKUP(A63,'LTFM Change'!A:C,3,FALSE)</f>
        <v>0</v>
      </c>
      <c r="T63" s="4">
        <f>VLOOKUP(A63,QComp!A:D,4,FALSE)</f>
        <v>0</v>
      </c>
      <c r="U63" s="4">
        <f t="shared" si="32"/>
        <v>151.83208020050125</v>
      </c>
      <c r="V63" s="4">
        <f t="shared" si="33"/>
        <v>0</v>
      </c>
      <c r="W63" s="4">
        <f t="shared" si="34"/>
        <v>0</v>
      </c>
      <c r="X63" s="4">
        <f>VLOOKUP(A63,'2020 SPED'!A:AF,32,FALSE)</f>
        <v>76420.328585313866</v>
      </c>
      <c r="Y63" s="228">
        <f t="shared" si="27"/>
        <v>63.843215192409247</v>
      </c>
      <c r="Z63" s="4">
        <f t="shared" si="28"/>
        <v>258163.32858531387</v>
      </c>
      <c r="AA63" s="228">
        <f t="shared" si="29"/>
        <v>215.6752953929105</v>
      </c>
      <c r="AC63" s="4">
        <f>VLOOKUP(A63,'Pupil Info'!A:E,5,FALSE)</f>
        <v>1228</v>
      </c>
      <c r="AD63" s="4">
        <f>Summary!AA63</f>
        <v>12788934.30480973</v>
      </c>
      <c r="AE63" s="4">
        <f>VLOOKUP(A63,'2% 2021'!A:AB,28,FALSE)</f>
        <v>11258728.25</v>
      </c>
      <c r="AF63" s="4">
        <f t="shared" si="35"/>
        <v>10414.441616294569</v>
      </c>
      <c r="AG63" s="4">
        <f>AE63-Summary!AB63</f>
        <v>378232</v>
      </c>
      <c r="AH63" s="4">
        <f>VLOOKUP(A63,'2% with VPK 2021'!A:AB,28,FALSE)</f>
        <v>11258728.25</v>
      </c>
      <c r="AI63" s="4">
        <f>VLOOKUP(A63,'Charter School Lease'!A:E,5,FALSE)</f>
        <v>0</v>
      </c>
      <c r="AJ63" s="4">
        <f>VLOOKUP(A63,'Integration Change'!H:L,5,FALSE)</f>
        <v>0</v>
      </c>
      <c r="AK63" s="4">
        <f>VLOOKUP(A63,'Other SPED'!A:D,4,FALSE)</f>
        <v>0</v>
      </c>
      <c r="AL63" s="4">
        <f>VLOOKUP(A63,QComp!I:R,10,FALSE)</f>
        <v>0</v>
      </c>
      <c r="AM63" s="4">
        <f>VLOOKUP(A63,'LTFM Change'!G:K,5,FALSE)</f>
        <v>0</v>
      </c>
      <c r="AN63" s="4">
        <f>VLOOKUP(A63,'Breakfast and Lunch'!A:E,5,FALSE)</f>
        <v>0</v>
      </c>
      <c r="AO63" s="4">
        <f>VLOOKUP(A63,'Breakfast and Lunch'!A:D,4,FALSE)</f>
        <v>0</v>
      </c>
      <c r="AP63" s="4">
        <f>VLOOKUP(A63,'Integration Change'!A:E,5,FALSE)</f>
        <v>0</v>
      </c>
      <c r="AQ63" s="4">
        <f>VLOOKUP(A63,'Safe School'!A:D,4,FALSE)</f>
        <v>162.24403146325494</v>
      </c>
      <c r="AR63" s="4">
        <f>VLOOKUP(A63,'LTFM Change'!A:D,4,FALSE)</f>
        <v>0</v>
      </c>
      <c r="AS63" s="4">
        <f>VLOOKUP(A63,QComp!A:E,5,FALSE)</f>
        <v>0</v>
      </c>
      <c r="AT63" s="228">
        <f t="shared" si="36"/>
        <v>308.00651465798046</v>
      </c>
      <c r="AU63" s="4">
        <f t="shared" si="37"/>
        <v>162.24403146281838</v>
      </c>
      <c r="AV63" s="228">
        <f t="shared" si="9"/>
        <v>0.13212054679382604</v>
      </c>
      <c r="AW63" s="4">
        <f>VLOOKUP(A63,'2021 SPED'!A:AF,32,FALSE)</f>
        <v>90088.50578604755</v>
      </c>
      <c r="AX63" s="228">
        <f t="shared" si="10"/>
        <v>73.361975395804194</v>
      </c>
      <c r="AY63" s="5">
        <f t="shared" si="30"/>
        <v>468482.74981751037</v>
      </c>
      <c r="AZ63" s="4">
        <f t="shared" si="11"/>
        <v>381.50061060057845</v>
      </c>
    </row>
    <row r="64" spans="1:52" x14ac:dyDescent="0.25">
      <c r="A64">
        <v>118</v>
      </c>
      <c r="B64">
        <v>1</v>
      </c>
      <c r="C64" t="s">
        <v>43</v>
      </c>
      <c r="D64">
        <f>VLOOKUP(A64,Sheet10!A:C,3,FALSE)</f>
        <v>6</v>
      </c>
      <c r="E64" s="4">
        <f>VLOOKUP(A64,'Pupil Info'!A:D,4,FALSE)</f>
        <v>336</v>
      </c>
      <c r="F64" s="4">
        <f>Summary!F64</f>
        <v>4929903.758150883</v>
      </c>
      <c r="G64" s="4">
        <f>VLOOKUP(A64,'2% 2020'!A:AB,28,FALSE)</f>
        <v>4301496.3511747913</v>
      </c>
      <c r="H64" s="4">
        <f t="shared" si="31"/>
        <v>14672.332613544295</v>
      </c>
      <c r="I64" s="4">
        <f>G64-Summary!G64</f>
        <v>69381.299999999814</v>
      </c>
      <c r="J64" s="4">
        <f>VLOOKUP(A64,'2% with VPK 2020'!A:AB,28,FALSE)</f>
        <v>4301496.3511747913</v>
      </c>
      <c r="K64" s="4">
        <f>VLOOKUP(A64,'Charter School Lease'!A:D,4,FALSE)</f>
        <v>0</v>
      </c>
      <c r="L64" s="4">
        <f>VLOOKUP(A64,'Integration Change'!H:K,4,FALSE)</f>
        <v>0</v>
      </c>
      <c r="M64" s="4">
        <f>VLOOKUP(A64,'Other SPED'!A:D,4,FALSE)</f>
        <v>0</v>
      </c>
      <c r="N64" s="4">
        <f>VLOOKUP(A64,'LTFM Change'!G:J,4,FALSE)</f>
        <v>0</v>
      </c>
      <c r="O64" s="4">
        <f>VLOOKUP(A64,QComp!I:N,6,FALSE)</f>
        <v>0</v>
      </c>
      <c r="P64" s="4">
        <f>VLOOKUP(A64,'Breakfast and Lunch'!A:D,4,FALSE)</f>
        <v>0</v>
      </c>
      <c r="Q64" s="4">
        <f>VLOOKUP(A64,'Breakfast and Lunch'!A:E,5,FALSE)</f>
        <v>0</v>
      </c>
      <c r="R64" s="4">
        <f>VLOOKUP(A64,'Integration Change'!A:D,4,FALSE)</f>
        <v>0</v>
      </c>
      <c r="S64" s="4">
        <f>VLOOKUP(A64,'LTFM Change'!A:C,3,FALSE)</f>
        <v>0</v>
      </c>
      <c r="T64" s="4">
        <f>VLOOKUP(A64,QComp!A:D,4,FALSE)</f>
        <v>0</v>
      </c>
      <c r="U64" s="4">
        <f t="shared" si="32"/>
        <v>206.49196428571372</v>
      </c>
      <c r="V64" s="4">
        <f t="shared" si="33"/>
        <v>0</v>
      </c>
      <c r="W64" s="4">
        <f t="shared" si="34"/>
        <v>0</v>
      </c>
      <c r="X64" s="4">
        <f>VLOOKUP(A64,'2020 SPED'!A:AF,32,FALSE)</f>
        <v>60548.664751312346</v>
      </c>
      <c r="Y64" s="228">
        <f t="shared" si="27"/>
        <v>180.20435937890579</v>
      </c>
      <c r="Z64" s="4">
        <f t="shared" si="28"/>
        <v>129929.96475131216</v>
      </c>
      <c r="AA64" s="228">
        <f t="shared" si="29"/>
        <v>386.69632366461951</v>
      </c>
      <c r="AC64" s="4">
        <f>VLOOKUP(A64,'Pupil Info'!A:E,5,FALSE)</f>
        <v>335</v>
      </c>
      <c r="AD64" s="4">
        <f>Summary!AA64</f>
        <v>5073297.4252028866</v>
      </c>
      <c r="AE64" s="4">
        <f>VLOOKUP(A64,'2% 2021'!A:AB,28,FALSE)</f>
        <v>4483581.476633531</v>
      </c>
      <c r="AF64" s="4">
        <f t="shared" si="35"/>
        <v>15144.17141851608</v>
      </c>
      <c r="AG64" s="4">
        <f>AE64-Summary!AB64</f>
        <v>153061.2519999994</v>
      </c>
      <c r="AH64" s="4">
        <f>VLOOKUP(A64,'2% with VPK 2021'!A:AB,28,FALSE)</f>
        <v>4483581.476633531</v>
      </c>
      <c r="AI64" s="4">
        <f>VLOOKUP(A64,'Charter School Lease'!A:E,5,FALSE)</f>
        <v>0</v>
      </c>
      <c r="AJ64" s="4">
        <f>VLOOKUP(A64,'Integration Change'!H:L,5,FALSE)</f>
        <v>0</v>
      </c>
      <c r="AK64" s="4">
        <f>VLOOKUP(A64,'Other SPED'!A:D,4,FALSE)</f>
        <v>0</v>
      </c>
      <c r="AL64" s="4">
        <f>VLOOKUP(A64,QComp!I:R,10,FALSE)</f>
        <v>0</v>
      </c>
      <c r="AM64" s="4">
        <f>VLOOKUP(A64,'LTFM Change'!G:K,5,FALSE)</f>
        <v>0</v>
      </c>
      <c r="AN64" s="4">
        <f>VLOOKUP(A64,'Breakfast and Lunch'!A:E,5,FALSE)</f>
        <v>0</v>
      </c>
      <c r="AO64" s="4">
        <f>VLOOKUP(A64,'Breakfast and Lunch'!A:D,4,FALSE)</f>
        <v>0</v>
      </c>
      <c r="AP64" s="4">
        <f>VLOOKUP(A64,'Integration Change'!A:E,5,FALSE)</f>
        <v>0</v>
      </c>
      <c r="AQ64" s="4">
        <f>VLOOKUP(A64,'Safe School'!A:D,4,FALSE)</f>
        <v>0</v>
      </c>
      <c r="AR64" s="4">
        <f>VLOOKUP(A64,'LTFM Change'!A:D,4,FALSE)</f>
        <v>0</v>
      </c>
      <c r="AS64" s="4">
        <f>VLOOKUP(A64,QComp!A:E,5,FALSE)</f>
        <v>0</v>
      </c>
      <c r="AT64" s="228">
        <f t="shared" si="36"/>
        <v>456.89925970149073</v>
      </c>
      <c r="AU64" s="4">
        <f t="shared" si="37"/>
        <v>0</v>
      </c>
      <c r="AV64" s="228">
        <f t="shared" si="9"/>
        <v>0</v>
      </c>
      <c r="AW64" s="4">
        <f>VLOOKUP(A64,'2021 SPED'!A:AF,32,FALSE)</f>
        <v>120154.86221952236</v>
      </c>
      <c r="AX64" s="228">
        <f t="shared" si="10"/>
        <v>358.67123050603686</v>
      </c>
      <c r="AY64" s="5">
        <f t="shared" si="30"/>
        <v>273216.11421952175</v>
      </c>
      <c r="AZ64" s="4">
        <f t="shared" si="11"/>
        <v>815.57049020752766</v>
      </c>
    </row>
    <row r="65" spans="1:52" x14ac:dyDescent="0.25">
      <c r="A65">
        <v>129</v>
      </c>
      <c r="B65">
        <v>1</v>
      </c>
      <c r="C65" t="s">
        <v>44</v>
      </c>
      <c r="D65">
        <f>VLOOKUP(A65,Sheet10!A:C,3,FALSE)</f>
        <v>5</v>
      </c>
      <c r="E65" s="4">
        <f>VLOOKUP(A65,'Pupil Info'!A:D,4,FALSE)</f>
        <v>1554</v>
      </c>
      <c r="F65" s="4">
        <f>Summary!F65</f>
        <v>16599118.289625796</v>
      </c>
      <c r="G65" s="4">
        <f>VLOOKUP(A65,'2% 2020'!A:AB,28,FALSE)</f>
        <v>14714038</v>
      </c>
      <c r="H65" s="4">
        <f t="shared" si="31"/>
        <v>10681.543300917501</v>
      </c>
      <c r="I65" s="4">
        <f>G65-Summary!G65</f>
        <v>239969</v>
      </c>
      <c r="J65" s="4">
        <f>VLOOKUP(A65,'2% with VPK 2020'!A:AB,28,FALSE)</f>
        <v>14714038</v>
      </c>
      <c r="K65" s="4">
        <f>VLOOKUP(A65,'Charter School Lease'!A:D,4,FALSE)</f>
        <v>0</v>
      </c>
      <c r="L65" s="4">
        <f>VLOOKUP(A65,'Integration Change'!H:K,4,FALSE)</f>
        <v>0</v>
      </c>
      <c r="M65" s="4">
        <f>VLOOKUP(A65,'Other SPED'!A:D,4,FALSE)</f>
        <v>0</v>
      </c>
      <c r="N65" s="4">
        <f>VLOOKUP(A65,'LTFM Change'!G:J,4,FALSE)</f>
        <v>0</v>
      </c>
      <c r="O65" s="4">
        <f>VLOOKUP(A65,QComp!I:N,6,FALSE)</f>
        <v>0</v>
      </c>
      <c r="P65" s="4">
        <f>VLOOKUP(A65,'Breakfast and Lunch'!A:D,4,FALSE)</f>
        <v>0</v>
      </c>
      <c r="Q65" s="4">
        <f>VLOOKUP(A65,'Breakfast and Lunch'!A:E,5,FALSE)</f>
        <v>0</v>
      </c>
      <c r="R65" s="4">
        <f>VLOOKUP(A65,'Integration Change'!A:D,4,FALSE)</f>
        <v>0</v>
      </c>
      <c r="S65" s="4">
        <f>VLOOKUP(A65,'LTFM Change'!A:C,3,FALSE)</f>
        <v>0</v>
      </c>
      <c r="T65" s="4">
        <f>VLOOKUP(A65,QComp!A:D,4,FALSE)</f>
        <v>0</v>
      </c>
      <c r="U65" s="4">
        <f t="shared" si="32"/>
        <v>154.42020592020592</v>
      </c>
      <c r="V65" s="4">
        <f t="shared" si="33"/>
        <v>0</v>
      </c>
      <c r="W65" s="4">
        <f t="shared" si="34"/>
        <v>0</v>
      </c>
      <c r="X65" s="4">
        <f>VLOOKUP(A65,'2020 SPED'!A:AF,32,FALSE)</f>
        <v>30173.619017730933</v>
      </c>
      <c r="Y65" s="228">
        <f t="shared" si="27"/>
        <v>19.41674325465311</v>
      </c>
      <c r="Z65" s="4">
        <f t="shared" si="28"/>
        <v>270142.61901773093</v>
      </c>
      <c r="AA65" s="228">
        <f t="shared" si="29"/>
        <v>173.83694917485903</v>
      </c>
      <c r="AC65" s="4">
        <f>VLOOKUP(A65,'Pupil Info'!A:E,5,FALSE)</f>
        <v>1642</v>
      </c>
      <c r="AD65" s="4">
        <f>Summary!AA65</f>
        <v>17525580.817629136</v>
      </c>
      <c r="AE65" s="4">
        <f>VLOOKUP(A65,'2% 2021'!A:AB,28,FALSE)</f>
        <v>15771700.25</v>
      </c>
      <c r="AF65" s="4">
        <f t="shared" si="35"/>
        <v>10673.313530833822</v>
      </c>
      <c r="AG65" s="4">
        <f>AE65-Summary!AB65</f>
        <v>513139</v>
      </c>
      <c r="AH65" s="4">
        <f>VLOOKUP(A65,'2% with VPK 2021'!A:AB,28,FALSE)</f>
        <v>15771700.25</v>
      </c>
      <c r="AI65" s="4">
        <f>VLOOKUP(A65,'Charter School Lease'!A:E,5,FALSE)</f>
        <v>0</v>
      </c>
      <c r="AJ65" s="4">
        <f>VLOOKUP(A65,'Integration Change'!H:L,5,FALSE)</f>
        <v>0</v>
      </c>
      <c r="AK65" s="4">
        <f>VLOOKUP(A65,'Other SPED'!A:D,4,FALSE)</f>
        <v>0</v>
      </c>
      <c r="AL65" s="4">
        <f>VLOOKUP(A65,QComp!I:R,10,FALSE)</f>
        <v>0</v>
      </c>
      <c r="AM65" s="4">
        <f>VLOOKUP(A65,'LTFM Change'!G:K,5,FALSE)</f>
        <v>0</v>
      </c>
      <c r="AN65" s="4">
        <f>VLOOKUP(A65,'Breakfast and Lunch'!A:E,5,FALSE)</f>
        <v>0</v>
      </c>
      <c r="AO65" s="4">
        <f>VLOOKUP(A65,'Breakfast and Lunch'!A:D,4,FALSE)</f>
        <v>0</v>
      </c>
      <c r="AP65" s="4">
        <f>VLOOKUP(A65,'Integration Change'!A:E,5,FALSE)</f>
        <v>0</v>
      </c>
      <c r="AQ65" s="4">
        <f>VLOOKUP(A65,'Safe School'!A:D,4,FALSE)</f>
        <v>87.747189802750654</v>
      </c>
      <c r="AR65" s="4">
        <f>VLOOKUP(A65,'LTFM Change'!A:D,4,FALSE)</f>
        <v>0</v>
      </c>
      <c r="AS65" s="4">
        <f>VLOOKUP(A65,QComp!A:E,5,FALSE)</f>
        <v>0</v>
      </c>
      <c r="AT65" s="228">
        <f t="shared" si="36"/>
        <v>312.50852618757614</v>
      </c>
      <c r="AU65" s="4">
        <f t="shared" si="37"/>
        <v>87.747189803048968</v>
      </c>
      <c r="AV65" s="228">
        <f t="shared" si="9"/>
        <v>5.343921425277038E-2</v>
      </c>
      <c r="AW65" s="4">
        <f>VLOOKUP(A65,'2021 SPED'!A:AF,32,FALSE)</f>
        <v>80372.334009936545</v>
      </c>
      <c r="AX65" s="228">
        <f t="shared" si="10"/>
        <v>48.94782826427317</v>
      </c>
      <c r="AY65" s="5">
        <f t="shared" si="30"/>
        <v>593599.08119973959</v>
      </c>
      <c r="AZ65" s="4">
        <f t="shared" si="11"/>
        <v>361.50979366610204</v>
      </c>
    </row>
    <row r="66" spans="1:52" x14ac:dyDescent="0.25">
      <c r="A66">
        <v>138</v>
      </c>
      <c r="B66">
        <v>1</v>
      </c>
      <c r="C66" t="s">
        <v>45</v>
      </c>
      <c r="D66">
        <f>VLOOKUP(A66,Sheet10!A:C,3,FALSE)</f>
        <v>4</v>
      </c>
      <c r="E66" s="4">
        <f>VLOOKUP(A66,'Pupil Info'!A:D,4,FALSE)</f>
        <v>2729</v>
      </c>
      <c r="F66" s="4">
        <f>Summary!F66</f>
        <v>27891562.899750032</v>
      </c>
      <c r="G66" s="4">
        <f>VLOOKUP(A66,'2% 2020'!A:AB,28,FALSE)</f>
        <v>24165010.66760825</v>
      </c>
      <c r="H66" s="4">
        <f t="shared" si="31"/>
        <v>10220.433455386599</v>
      </c>
      <c r="I66" s="4">
        <f>G66-Summary!G66</f>
        <v>399999</v>
      </c>
      <c r="J66" s="4">
        <f>VLOOKUP(A66,'2% with VPK 2020'!A:AB,28,FALSE)</f>
        <v>24165010.66760825</v>
      </c>
      <c r="K66" s="4">
        <f>VLOOKUP(A66,'Charter School Lease'!A:D,4,FALSE)</f>
        <v>0</v>
      </c>
      <c r="L66" s="4">
        <f>VLOOKUP(A66,'Integration Change'!H:K,4,FALSE)</f>
        <v>0</v>
      </c>
      <c r="M66" s="4">
        <f>VLOOKUP(A66,'Other SPED'!A:D,4,FALSE)</f>
        <v>0</v>
      </c>
      <c r="N66" s="4">
        <f>VLOOKUP(A66,'LTFM Change'!G:J,4,FALSE)</f>
        <v>0</v>
      </c>
      <c r="O66" s="4">
        <f>VLOOKUP(A66,QComp!I:N,6,FALSE)</f>
        <v>-2185.2025493999827</v>
      </c>
      <c r="P66" s="4">
        <f>VLOOKUP(A66,'Breakfast and Lunch'!A:D,4,FALSE)</f>
        <v>0</v>
      </c>
      <c r="Q66" s="4">
        <f>VLOOKUP(A66,'Breakfast and Lunch'!A:E,5,FALSE)</f>
        <v>0</v>
      </c>
      <c r="R66" s="4">
        <f>VLOOKUP(A66,'Integration Change'!A:D,4,FALSE)</f>
        <v>0</v>
      </c>
      <c r="S66" s="4">
        <f>VLOOKUP(A66,'LTFM Change'!A:C,3,FALSE)</f>
        <v>0</v>
      </c>
      <c r="T66" s="4">
        <f>VLOOKUP(A66,QComp!A:D,4,FALSE)</f>
        <v>2185.2025493999827</v>
      </c>
      <c r="U66" s="4">
        <f t="shared" si="32"/>
        <v>146.57347013558081</v>
      </c>
      <c r="V66" s="4">
        <f t="shared" si="33"/>
        <v>0</v>
      </c>
      <c r="W66" s="4">
        <f t="shared" si="34"/>
        <v>0</v>
      </c>
      <c r="X66" s="4">
        <f>VLOOKUP(A66,'2020 SPED'!A:AF,32,FALSE)</f>
        <v>85603.204342681449</v>
      </c>
      <c r="Y66" s="228">
        <f t="shared" si="27"/>
        <v>31.36797520801812</v>
      </c>
      <c r="Z66" s="4">
        <f t="shared" si="28"/>
        <v>485602.20434268145</v>
      </c>
      <c r="AA66" s="228">
        <f t="shared" si="29"/>
        <v>177.94144534359893</v>
      </c>
      <c r="AC66" s="4">
        <f>VLOOKUP(A66,'Pupil Info'!A:E,5,FALSE)</f>
        <v>2705</v>
      </c>
      <c r="AD66" s="4">
        <f>Summary!AA66</f>
        <v>27918928.079553477</v>
      </c>
      <c r="AE66" s="4">
        <f>VLOOKUP(A66,'2% 2021'!A:AB,28,FALSE)</f>
        <v>24352666.076344628</v>
      </c>
      <c r="AF66" s="4">
        <f t="shared" si="35"/>
        <v>10321.23034364269</v>
      </c>
      <c r="AG66" s="4">
        <f>AE66-Summary!AB66</f>
        <v>797109.17199999839</v>
      </c>
      <c r="AH66" s="4">
        <f>VLOOKUP(A66,'2% with VPK 2021'!A:AB,28,FALSE)</f>
        <v>24352666.076344628</v>
      </c>
      <c r="AI66" s="4">
        <f>VLOOKUP(A66,'Charter School Lease'!A:E,5,FALSE)</f>
        <v>0</v>
      </c>
      <c r="AJ66" s="4">
        <f>VLOOKUP(A66,'Integration Change'!H:L,5,FALSE)</f>
        <v>0</v>
      </c>
      <c r="AK66" s="4">
        <f>VLOOKUP(A66,'Other SPED'!A:D,4,FALSE)</f>
        <v>0</v>
      </c>
      <c r="AL66" s="4">
        <f>VLOOKUP(A66,QComp!I:R,10,FALSE)</f>
        <v>-2155.5480597330024</v>
      </c>
      <c r="AM66" s="4">
        <f>VLOOKUP(A66,'LTFM Change'!G:K,5,FALSE)</f>
        <v>0</v>
      </c>
      <c r="AN66" s="4">
        <f>VLOOKUP(A66,'Breakfast and Lunch'!A:E,5,FALSE)</f>
        <v>0</v>
      </c>
      <c r="AO66" s="4">
        <f>VLOOKUP(A66,'Breakfast and Lunch'!A:D,4,FALSE)</f>
        <v>0</v>
      </c>
      <c r="AP66" s="4">
        <f>VLOOKUP(A66,'Integration Change'!A:E,5,FALSE)</f>
        <v>0</v>
      </c>
      <c r="AQ66" s="4">
        <f>VLOOKUP(A66,'Safe School'!A:D,4,FALSE)</f>
        <v>272.69143436325248</v>
      </c>
      <c r="AR66" s="4">
        <f>VLOOKUP(A66,'LTFM Change'!A:D,4,FALSE)</f>
        <v>0</v>
      </c>
      <c r="AS66" s="4">
        <f>VLOOKUP(A66,QComp!A:E,5,FALSE)</f>
        <v>2155.5480597330024</v>
      </c>
      <c r="AT66" s="228">
        <f t="shared" si="36"/>
        <v>294.67991571164453</v>
      </c>
      <c r="AU66" s="4">
        <f t="shared" si="37"/>
        <v>272.69143436476588</v>
      </c>
      <c r="AV66" s="228">
        <f t="shared" si="9"/>
        <v>0.10081014209418332</v>
      </c>
      <c r="AW66" s="4">
        <f>VLOOKUP(A66,'2021 SPED'!A:AF,32,FALSE)</f>
        <v>228275.23749117367</v>
      </c>
      <c r="AX66" s="228">
        <f t="shared" si="10"/>
        <v>84.390106281395077</v>
      </c>
      <c r="AY66" s="5">
        <f t="shared" si="30"/>
        <v>1025657.1009255368</v>
      </c>
      <c r="AZ66" s="4">
        <f t="shared" si="11"/>
        <v>379.17083213513376</v>
      </c>
    </row>
    <row r="67" spans="1:52" x14ac:dyDescent="0.25">
      <c r="A67">
        <v>139</v>
      </c>
      <c r="B67">
        <v>1</v>
      </c>
      <c r="C67" t="s">
        <v>46</v>
      </c>
      <c r="D67">
        <f>VLOOKUP(A67,Sheet10!A:C,3,FALSE)</f>
        <v>6</v>
      </c>
      <c r="E67" s="4">
        <f>VLOOKUP(A67,'Pupil Info'!A:D,4,FALSE)</f>
        <v>837</v>
      </c>
      <c r="F67" s="4">
        <f>Summary!F67</f>
        <v>8892713.3177961279</v>
      </c>
      <c r="G67" s="4">
        <f>VLOOKUP(A67,'2% 2020'!A:AB,28,FALSE)</f>
        <v>8175031.5</v>
      </c>
      <c r="H67" s="4">
        <f t="shared" si="31"/>
        <v>10624.508145515087</v>
      </c>
      <c r="I67" s="4">
        <f>G67-Summary!G67</f>
        <v>124306</v>
      </c>
      <c r="J67" s="4">
        <f>VLOOKUP(A67,'2% with VPK 2020'!A:AB,28,FALSE)</f>
        <v>8175031.5</v>
      </c>
      <c r="K67" s="4">
        <f>VLOOKUP(A67,'Charter School Lease'!A:D,4,FALSE)</f>
        <v>0</v>
      </c>
      <c r="L67" s="4">
        <f>VLOOKUP(A67,'Integration Change'!H:K,4,FALSE)</f>
        <v>0</v>
      </c>
      <c r="M67" s="4">
        <f>VLOOKUP(A67,'Other SPED'!A:D,4,FALSE)</f>
        <v>0</v>
      </c>
      <c r="N67" s="4">
        <f>VLOOKUP(A67,'LTFM Change'!G:J,4,FALSE)</f>
        <v>0</v>
      </c>
      <c r="O67" s="4">
        <f>VLOOKUP(A67,QComp!I:N,6,FALSE)</f>
        <v>-660.54392752722197</v>
      </c>
      <c r="P67" s="4">
        <f>VLOOKUP(A67,'Breakfast and Lunch'!A:D,4,FALSE)</f>
        <v>0</v>
      </c>
      <c r="Q67" s="4">
        <f>VLOOKUP(A67,'Breakfast and Lunch'!A:E,5,FALSE)</f>
        <v>0</v>
      </c>
      <c r="R67" s="4">
        <f>VLOOKUP(A67,'Integration Change'!A:D,4,FALSE)</f>
        <v>0</v>
      </c>
      <c r="S67" s="4">
        <f>VLOOKUP(A67,'LTFM Change'!A:C,3,FALSE)</f>
        <v>0</v>
      </c>
      <c r="T67" s="4">
        <f>VLOOKUP(A67,QComp!A:D,4,FALSE)</f>
        <v>660.54392752722197</v>
      </c>
      <c r="U67" s="4">
        <f t="shared" si="32"/>
        <v>148.51373954599762</v>
      </c>
      <c r="V67" s="4">
        <f t="shared" si="33"/>
        <v>0</v>
      </c>
      <c r="W67" s="4">
        <f t="shared" si="34"/>
        <v>0</v>
      </c>
      <c r="X67" s="4">
        <f>VLOOKUP(A67,'2020 SPED'!A:AF,32,FALSE)</f>
        <v>22445.723282039282</v>
      </c>
      <c r="Y67" s="228">
        <f t="shared" si="27"/>
        <v>26.81687369419269</v>
      </c>
      <c r="Z67" s="4">
        <f t="shared" si="28"/>
        <v>146751.72328203928</v>
      </c>
      <c r="AA67" s="228">
        <f t="shared" si="29"/>
        <v>175.3306132401903</v>
      </c>
      <c r="AC67" s="4">
        <f>VLOOKUP(A67,'Pupil Info'!A:E,5,FALSE)</f>
        <v>832</v>
      </c>
      <c r="AD67" s="4">
        <f>Summary!AA67</f>
        <v>8894605.6429933626</v>
      </c>
      <c r="AE67" s="4">
        <f>VLOOKUP(A67,'2% 2021'!A:AB,28,FALSE)</f>
        <v>8258094.25</v>
      </c>
      <c r="AF67" s="4">
        <f t="shared" si="35"/>
        <v>10690.631782443945</v>
      </c>
      <c r="AG67" s="4">
        <f>AE67-Summary!AB67</f>
        <v>249530</v>
      </c>
      <c r="AH67" s="4">
        <f>VLOOKUP(A67,'2% with VPK 2021'!A:AB,28,FALSE)</f>
        <v>8258094.25</v>
      </c>
      <c r="AI67" s="4">
        <f>VLOOKUP(A67,'Charter School Lease'!A:E,5,FALSE)</f>
        <v>0</v>
      </c>
      <c r="AJ67" s="4">
        <f>VLOOKUP(A67,'Integration Change'!H:L,5,FALSE)</f>
        <v>0</v>
      </c>
      <c r="AK67" s="4">
        <f>VLOOKUP(A67,'Other SPED'!A:D,4,FALSE)</f>
        <v>0</v>
      </c>
      <c r="AL67" s="4">
        <f>VLOOKUP(A67,QComp!I:R,10,FALSE)</f>
        <v>-665.54270129653742</v>
      </c>
      <c r="AM67" s="4">
        <f>VLOOKUP(A67,'LTFM Change'!G:K,5,FALSE)</f>
        <v>0</v>
      </c>
      <c r="AN67" s="4">
        <f>VLOOKUP(A67,'Breakfast and Lunch'!A:E,5,FALSE)</f>
        <v>0</v>
      </c>
      <c r="AO67" s="4">
        <f>VLOOKUP(A67,'Breakfast and Lunch'!A:D,4,FALSE)</f>
        <v>0</v>
      </c>
      <c r="AP67" s="4">
        <f>VLOOKUP(A67,'Integration Change'!A:E,5,FALSE)</f>
        <v>0</v>
      </c>
      <c r="AQ67" s="4">
        <f>VLOOKUP(A67,'Safe School'!A:D,4,FALSE)</f>
        <v>74.570311066268914</v>
      </c>
      <c r="AR67" s="4">
        <f>VLOOKUP(A67,'LTFM Change'!A:D,4,FALSE)</f>
        <v>0</v>
      </c>
      <c r="AS67" s="4">
        <f>VLOOKUP(A67,QComp!A:E,5,FALSE)</f>
        <v>665.54270129653742</v>
      </c>
      <c r="AT67" s="228">
        <f t="shared" si="36"/>
        <v>299.91586538461536</v>
      </c>
      <c r="AU67" s="4">
        <f t="shared" si="37"/>
        <v>74.570311066694558</v>
      </c>
      <c r="AV67" s="228">
        <f t="shared" si="9"/>
        <v>8.9627777724392496E-2</v>
      </c>
      <c r="AW67" s="4">
        <f>VLOOKUP(A67,'2021 SPED'!A:AF,32,FALSE)</f>
        <v>65913.937831115909</v>
      </c>
      <c r="AX67" s="228">
        <f t="shared" si="10"/>
        <v>79.22348297009124</v>
      </c>
      <c r="AY67" s="5">
        <f t="shared" si="30"/>
        <v>315518.5081421826</v>
      </c>
      <c r="AZ67" s="4">
        <f t="shared" si="11"/>
        <v>379.228976132431</v>
      </c>
    </row>
    <row r="68" spans="1:52" x14ac:dyDescent="0.25">
      <c r="A68">
        <v>146</v>
      </c>
      <c r="B68">
        <v>1</v>
      </c>
      <c r="C68" t="s">
        <v>47</v>
      </c>
      <c r="D68">
        <f>VLOOKUP(A68,Sheet10!A:C,3,FALSE)</f>
        <v>6</v>
      </c>
      <c r="E68" s="4">
        <f>VLOOKUP(A68,'Pupil Info'!A:D,4,FALSE)</f>
        <v>878</v>
      </c>
      <c r="F68" s="4">
        <f>Summary!F68</f>
        <v>8365779.0468683364</v>
      </c>
      <c r="G68" s="4">
        <f>VLOOKUP(A68,'2% 2020'!A:AB,28,FALSE)</f>
        <v>7865072.5</v>
      </c>
      <c r="H68" s="4">
        <f t="shared" si="31"/>
        <v>9528.2221490527754</v>
      </c>
      <c r="I68" s="4">
        <f>G68-Summary!G68</f>
        <v>127820</v>
      </c>
      <c r="J68" s="4">
        <f>VLOOKUP(A68,'2% with VPK 2020'!A:AB,28,FALSE)</f>
        <v>7865072.5</v>
      </c>
      <c r="K68" s="4">
        <f>VLOOKUP(A68,'Charter School Lease'!A:D,4,FALSE)</f>
        <v>0</v>
      </c>
      <c r="L68" s="4">
        <f>VLOOKUP(A68,'Integration Change'!H:K,4,FALSE)</f>
        <v>0</v>
      </c>
      <c r="M68" s="4">
        <f>VLOOKUP(A68,'Other SPED'!A:D,4,FALSE)</f>
        <v>0</v>
      </c>
      <c r="N68" s="4">
        <f>VLOOKUP(A68,'LTFM Change'!G:J,4,FALSE)</f>
        <v>0</v>
      </c>
      <c r="O68" s="4">
        <f>VLOOKUP(A68,QComp!I:N,6,FALSE)</f>
        <v>0</v>
      </c>
      <c r="P68" s="4">
        <f>VLOOKUP(A68,'Breakfast and Lunch'!A:D,4,FALSE)</f>
        <v>0</v>
      </c>
      <c r="Q68" s="4">
        <f>VLOOKUP(A68,'Breakfast and Lunch'!A:E,5,FALSE)</f>
        <v>0</v>
      </c>
      <c r="R68" s="4">
        <f>VLOOKUP(A68,'Integration Change'!A:D,4,FALSE)</f>
        <v>0</v>
      </c>
      <c r="S68" s="4">
        <f>VLOOKUP(A68,'LTFM Change'!A:C,3,FALSE)</f>
        <v>0</v>
      </c>
      <c r="T68" s="4">
        <f>VLOOKUP(A68,QComp!A:D,4,FALSE)</f>
        <v>0</v>
      </c>
      <c r="U68" s="4">
        <f t="shared" si="32"/>
        <v>145.58086560364464</v>
      </c>
      <c r="V68" s="4">
        <f t="shared" si="33"/>
        <v>0</v>
      </c>
      <c r="W68" s="4">
        <f t="shared" si="34"/>
        <v>0</v>
      </c>
      <c r="X68" s="4">
        <f>VLOOKUP(A68,'2020 SPED'!A:AF,32,FALSE)</f>
        <v>14944.570857785875</v>
      </c>
      <c r="Y68" s="228">
        <f t="shared" si="27"/>
        <v>17.021151318662728</v>
      </c>
      <c r="Z68" s="4">
        <f t="shared" si="28"/>
        <v>142764.57085778587</v>
      </c>
      <c r="AA68" s="228">
        <f t="shared" si="29"/>
        <v>162.60201692230737</v>
      </c>
      <c r="AC68" s="4">
        <f>VLOOKUP(A68,'Pupil Info'!A:E,5,FALSE)</f>
        <v>903</v>
      </c>
      <c r="AD68" s="4">
        <f>Summary!AA68</f>
        <v>8637190.4212171454</v>
      </c>
      <c r="AE68" s="4">
        <f>VLOOKUP(A68,'2% 2021'!A:AB,28,FALSE)</f>
        <v>8222208</v>
      </c>
      <c r="AF68" s="4">
        <f t="shared" si="35"/>
        <v>9564.99492936561</v>
      </c>
      <c r="AG68" s="4">
        <f>AE68-Summary!AB68</f>
        <v>265481</v>
      </c>
      <c r="AH68" s="4">
        <f>VLOOKUP(A68,'2% with VPK 2021'!A:AB,28,FALSE)</f>
        <v>8222208</v>
      </c>
      <c r="AI68" s="4">
        <f>VLOOKUP(A68,'Charter School Lease'!A:E,5,FALSE)</f>
        <v>0</v>
      </c>
      <c r="AJ68" s="4">
        <f>VLOOKUP(A68,'Integration Change'!H:L,5,FALSE)</f>
        <v>0</v>
      </c>
      <c r="AK68" s="4">
        <f>VLOOKUP(A68,'Other SPED'!A:D,4,FALSE)</f>
        <v>0</v>
      </c>
      <c r="AL68" s="4">
        <f>VLOOKUP(A68,QComp!I:R,10,FALSE)</f>
        <v>0</v>
      </c>
      <c r="AM68" s="4">
        <f>VLOOKUP(A68,'LTFM Change'!G:K,5,FALSE)</f>
        <v>0</v>
      </c>
      <c r="AN68" s="4">
        <f>VLOOKUP(A68,'Breakfast and Lunch'!A:E,5,FALSE)</f>
        <v>0</v>
      </c>
      <c r="AO68" s="4">
        <f>VLOOKUP(A68,'Breakfast and Lunch'!A:D,4,FALSE)</f>
        <v>0</v>
      </c>
      <c r="AP68" s="4">
        <f>VLOOKUP(A68,'Integration Change'!A:E,5,FALSE)</f>
        <v>0</v>
      </c>
      <c r="AQ68" s="4">
        <f>VLOOKUP(A68,'Safe School'!A:D,4,FALSE)</f>
        <v>86.179792024733615</v>
      </c>
      <c r="AR68" s="4">
        <f>VLOOKUP(A68,'LTFM Change'!A:D,4,FALSE)</f>
        <v>0</v>
      </c>
      <c r="AS68" s="4">
        <f>VLOOKUP(A68,QComp!A:E,5,FALSE)</f>
        <v>0</v>
      </c>
      <c r="AT68" s="228">
        <f t="shared" si="36"/>
        <v>293.99889258028793</v>
      </c>
      <c r="AU68" s="4">
        <f t="shared" si="37"/>
        <v>86.179792025126517</v>
      </c>
      <c r="AV68" s="228">
        <f t="shared" ref="AV68:AV131" si="38">AU68/AC68</f>
        <v>9.5437200470793487E-2</v>
      </c>
      <c r="AW68" s="4">
        <f>VLOOKUP(A68,'2021 SPED'!A:AF,32,FALSE)</f>
        <v>37556.86983862333</v>
      </c>
      <c r="AX68" s="228">
        <f t="shared" ref="AX68:AX131" si="39">AW68/AC68</f>
        <v>41.591217982971571</v>
      </c>
      <c r="AY68" s="5">
        <f t="shared" si="30"/>
        <v>303124.04963064846</v>
      </c>
      <c r="AZ68" s="4">
        <f t="shared" ref="AZ68:AZ131" si="40">AY68/AC68</f>
        <v>335.68554776373031</v>
      </c>
    </row>
    <row r="69" spans="1:52" x14ac:dyDescent="0.25">
      <c r="A69">
        <v>150</v>
      </c>
      <c r="B69">
        <v>1</v>
      </c>
      <c r="C69" t="s">
        <v>48</v>
      </c>
      <c r="D69">
        <f>VLOOKUP(A69,Sheet10!A:C,3,FALSE)</f>
        <v>6</v>
      </c>
      <c r="E69" s="4">
        <f>VLOOKUP(A69,'Pupil Info'!A:D,4,FALSE)</f>
        <v>1005</v>
      </c>
      <c r="F69" s="4">
        <f>Summary!F69</f>
        <v>9113960.8116050046</v>
      </c>
      <c r="G69" s="4">
        <f>VLOOKUP(A69,'2% 2020'!A:AB,28,FALSE)</f>
        <v>8581524.75</v>
      </c>
      <c r="H69" s="4">
        <f t="shared" si="31"/>
        <v>9068.617722990055</v>
      </c>
      <c r="I69" s="4">
        <f>G69-Summary!G69</f>
        <v>143198</v>
      </c>
      <c r="J69" s="4">
        <f>VLOOKUP(A69,'2% with VPK 2020'!A:AB,28,FALSE)</f>
        <v>8581524.75</v>
      </c>
      <c r="K69" s="4">
        <f>VLOOKUP(A69,'Charter School Lease'!A:D,4,FALSE)</f>
        <v>0</v>
      </c>
      <c r="L69" s="4">
        <f>VLOOKUP(A69,'Integration Change'!H:K,4,FALSE)</f>
        <v>0</v>
      </c>
      <c r="M69" s="4">
        <f>VLOOKUP(A69,'Other SPED'!A:D,4,FALSE)</f>
        <v>0</v>
      </c>
      <c r="N69" s="4">
        <f>VLOOKUP(A69,'LTFM Change'!G:J,4,FALSE)</f>
        <v>0</v>
      </c>
      <c r="O69" s="4">
        <f>VLOOKUP(A69,QComp!I:N,6,FALSE)</f>
        <v>-780.14371500001289</v>
      </c>
      <c r="P69" s="4">
        <f>VLOOKUP(A69,'Breakfast and Lunch'!A:D,4,FALSE)</f>
        <v>0</v>
      </c>
      <c r="Q69" s="4">
        <f>VLOOKUP(A69,'Breakfast and Lunch'!A:E,5,FALSE)</f>
        <v>0</v>
      </c>
      <c r="R69" s="4">
        <f>VLOOKUP(A69,'Integration Change'!A:D,4,FALSE)</f>
        <v>0</v>
      </c>
      <c r="S69" s="4">
        <f>VLOOKUP(A69,'LTFM Change'!A:C,3,FALSE)</f>
        <v>0</v>
      </c>
      <c r="T69" s="4">
        <f>VLOOKUP(A69,QComp!A:D,4,FALSE)</f>
        <v>0</v>
      </c>
      <c r="U69" s="4">
        <f t="shared" si="32"/>
        <v>142.48557213930349</v>
      </c>
      <c r="V69" s="4">
        <f t="shared" si="33"/>
        <v>-780.14371499978006</v>
      </c>
      <c r="W69" s="4">
        <f t="shared" si="34"/>
        <v>-0.77626240298485583</v>
      </c>
      <c r="X69" s="4">
        <f>VLOOKUP(A69,'2020 SPED'!A:AF,32,FALSE)</f>
        <v>15431.897823286359</v>
      </c>
      <c r="Y69" s="228">
        <f t="shared" si="27"/>
        <v>15.355122212225233</v>
      </c>
      <c r="Z69" s="4">
        <f t="shared" si="28"/>
        <v>157849.75410828658</v>
      </c>
      <c r="AA69" s="228">
        <f t="shared" si="29"/>
        <v>157.06443194854387</v>
      </c>
      <c r="AC69" s="4">
        <f>VLOOKUP(A69,'Pupil Info'!A:E,5,FALSE)</f>
        <v>1010</v>
      </c>
      <c r="AD69" s="4">
        <f>Summary!AA69</f>
        <v>9202643.2514323462</v>
      </c>
      <c r="AE69" s="4">
        <f>VLOOKUP(A69,'2% 2021'!A:AB,28,FALSE)</f>
        <v>8778992.25</v>
      </c>
      <c r="AF69" s="4">
        <f t="shared" si="35"/>
        <v>9111.5279717151934</v>
      </c>
      <c r="AG69" s="4">
        <f>AE69-Summary!AB69</f>
        <v>291100</v>
      </c>
      <c r="AH69" s="4">
        <f>VLOOKUP(A69,'2% with VPK 2021'!A:AB,28,FALSE)</f>
        <v>8778992.25</v>
      </c>
      <c r="AI69" s="4">
        <f>VLOOKUP(A69,'Charter School Lease'!A:E,5,FALSE)</f>
        <v>0</v>
      </c>
      <c r="AJ69" s="4">
        <f>VLOOKUP(A69,'Integration Change'!H:L,5,FALSE)</f>
        <v>0</v>
      </c>
      <c r="AK69" s="4">
        <f>VLOOKUP(A69,'Other SPED'!A:D,4,FALSE)</f>
        <v>0</v>
      </c>
      <c r="AL69" s="4">
        <f>VLOOKUP(A69,QComp!I:R,10,FALSE)</f>
        <v>-780.34586037800182</v>
      </c>
      <c r="AM69" s="4">
        <f>VLOOKUP(A69,'LTFM Change'!G:K,5,FALSE)</f>
        <v>0</v>
      </c>
      <c r="AN69" s="4">
        <f>VLOOKUP(A69,'Breakfast and Lunch'!A:E,5,FALSE)</f>
        <v>0</v>
      </c>
      <c r="AO69" s="4">
        <f>VLOOKUP(A69,'Breakfast and Lunch'!A:D,4,FALSE)</f>
        <v>0</v>
      </c>
      <c r="AP69" s="4">
        <f>VLOOKUP(A69,'Integration Change'!A:E,5,FALSE)</f>
        <v>0</v>
      </c>
      <c r="AQ69" s="4">
        <f>VLOOKUP(A69,'Safe School'!A:D,4,FALSE)</f>
        <v>68.06531964534588</v>
      </c>
      <c r="AR69" s="4">
        <f>VLOOKUP(A69,'LTFM Change'!A:D,4,FALSE)</f>
        <v>0</v>
      </c>
      <c r="AS69" s="4">
        <f>VLOOKUP(A69,QComp!A:E,5,FALSE)</f>
        <v>0</v>
      </c>
      <c r="AT69" s="228">
        <f t="shared" si="36"/>
        <v>288.21782178217819</v>
      </c>
      <c r="AU69" s="4">
        <f t="shared" si="37"/>
        <v>-712.28054073266685</v>
      </c>
      <c r="AV69" s="228">
        <f t="shared" si="38"/>
        <v>-0.70522825815115531</v>
      </c>
      <c r="AW69" s="4">
        <f>VLOOKUP(A69,'2021 SPED'!A:AF,32,FALSE)</f>
        <v>38628.544560061884</v>
      </c>
      <c r="AX69" s="228">
        <f t="shared" si="39"/>
        <v>38.246083722833546</v>
      </c>
      <c r="AY69" s="5">
        <f t="shared" si="30"/>
        <v>329016.26401932922</v>
      </c>
      <c r="AZ69" s="4">
        <f t="shared" si="40"/>
        <v>325.7586772468606</v>
      </c>
    </row>
    <row r="70" spans="1:52" x14ac:dyDescent="0.25">
      <c r="A70">
        <v>152</v>
      </c>
      <c r="B70">
        <v>1</v>
      </c>
      <c r="C70" t="s">
        <v>49</v>
      </c>
      <c r="D70">
        <f>VLOOKUP(A70,Sheet10!A:C,3,FALSE)</f>
        <v>4</v>
      </c>
      <c r="E70" s="4">
        <f>VLOOKUP(A70,'Pupil Info'!A:D,4,FALSE)</f>
        <v>6913</v>
      </c>
      <c r="F70" s="4">
        <f>Summary!F70</f>
        <v>76146058.718742475</v>
      </c>
      <c r="G70" s="4">
        <f>VLOOKUP(A70,'2% 2020'!A:AB,28,FALSE)</f>
        <v>64563640.277720802</v>
      </c>
      <c r="H70" s="4">
        <f t="shared" si="31"/>
        <v>11014.907958736074</v>
      </c>
      <c r="I70" s="4">
        <f>G70-Summary!G70</f>
        <v>1056085</v>
      </c>
      <c r="J70" s="4">
        <f>VLOOKUP(A70,'2% with VPK 2020'!A:AB,28,FALSE)</f>
        <v>64563640.277720802</v>
      </c>
      <c r="K70" s="4">
        <f>VLOOKUP(A70,'Charter School Lease'!A:D,4,FALSE)</f>
        <v>0</v>
      </c>
      <c r="L70" s="4">
        <f>VLOOKUP(A70,'Integration Change'!H:K,4,FALSE)</f>
        <v>0</v>
      </c>
      <c r="M70" s="4">
        <f>VLOOKUP(A70,'Other SPED'!A:D,4,FALSE)</f>
        <v>0</v>
      </c>
      <c r="N70" s="4">
        <f>VLOOKUP(A70,'LTFM Change'!G:J,4,FALSE)</f>
        <v>0</v>
      </c>
      <c r="O70" s="4">
        <f>VLOOKUP(A70,QComp!I:N,6,FALSE)</f>
        <v>0</v>
      </c>
      <c r="P70" s="4">
        <f>VLOOKUP(A70,'Breakfast and Lunch'!A:D,4,FALSE)</f>
        <v>0</v>
      </c>
      <c r="Q70" s="4">
        <f>VLOOKUP(A70,'Breakfast and Lunch'!A:E,5,FALSE)</f>
        <v>0</v>
      </c>
      <c r="R70" s="4">
        <f>VLOOKUP(A70,'Integration Change'!A:D,4,FALSE)</f>
        <v>0</v>
      </c>
      <c r="S70" s="4">
        <f>VLOOKUP(A70,'LTFM Change'!A:C,3,FALSE)</f>
        <v>0</v>
      </c>
      <c r="T70" s="4">
        <f>VLOOKUP(A70,QComp!A:D,4,FALSE)</f>
        <v>0</v>
      </c>
      <c r="U70" s="4">
        <f t="shared" si="32"/>
        <v>152.76797338348041</v>
      </c>
      <c r="V70" s="4">
        <f t="shared" si="33"/>
        <v>0</v>
      </c>
      <c r="W70" s="4">
        <f t="shared" si="34"/>
        <v>0</v>
      </c>
      <c r="X70" s="4">
        <f>VLOOKUP(A70,'2020 SPED'!A:AF,32,FALSE)</f>
        <v>178822.28824630007</v>
      </c>
      <c r="Y70" s="228">
        <f t="shared" si="27"/>
        <v>25.86753771825547</v>
      </c>
      <c r="Z70" s="4">
        <f t="shared" si="28"/>
        <v>1234907.2882463001</v>
      </c>
      <c r="AA70" s="228">
        <f t="shared" si="29"/>
        <v>178.63551110173586</v>
      </c>
      <c r="AC70" s="4">
        <f>VLOOKUP(A70,'Pupil Info'!A:E,5,FALSE)</f>
        <v>7214</v>
      </c>
      <c r="AD70" s="4">
        <f>Summary!AA70</f>
        <v>80197802.987806976</v>
      </c>
      <c r="AE70" s="4">
        <f>VLOOKUP(A70,'2% 2021'!A:AB,28,FALSE)</f>
        <v>68541133.719427288</v>
      </c>
      <c r="AF70" s="4">
        <f t="shared" si="35"/>
        <v>11116.967422762264</v>
      </c>
      <c r="AG70" s="4">
        <f>AE70-Summary!AB70</f>
        <v>2219917.4799999967</v>
      </c>
      <c r="AH70" s="4">
        <f>VLOOKUP(A70,'2% with VPK 2021'!A:AB,28,FALSE)</f>
        <v>68541133.719427288</v>
      </c>
      <c r="AI70" s="4">
        <f>VLOOKUP(A70,'Charter School Lease'!A:E,5,FALSE)</f>
        <v>0</v>
      </c>
      <c r="AJ70" s="4">
        <f>VLOOKUP(A70,'Integration Change'!H:L,5,FALSE)</f>
        <v>0</v>
      </c>
      <c r="AK70" s="4">
        <f>VLOOKUP(A70,'Other SPED'!A:D,4,FALSE)</f>
        <v>0</v>
      </c>
      <c r="AL70" s="4">
        <f>VLOOKUP(A70,QComp!I:R,10,FALSE)</f>
        <v>0</v>
      </c>
      <c r="AM70" s="4">
        <f>VLOOKUP(A70,'LTFM Change'!G:K,5,FALSE)</f>
        <v>0</v>
      </c>
      <c r="AN70" s="4">
        <f>VLOOKUP(A70,'Breakfast and Lunch'!A:E,5,FALSE)</f>
        <v>0</v>
      </c>
      <c r="AO70" s="4">
        <f>VLOOKUP(A70,'Breakfast and Lunch'!A:D,4,FALSE)</f>
        <v>0</v>
      </c>
      <c r="AP70" s="4">
        <f>VLOOKUP(A70,'Integration Change'!A:E,5,FALSE)</f>
        <v>0</v>
      </c>
      <c r="AQ70" s="4">
        <f>VLOOKUP(A70,'Safe School'!A:D,4,FALSE)</f>
        <v>592.51238320060656</v>
      </c>
      <c r="AR70" s="4">
        <f>VLOOKUP(A70,'LTFM Change'!A:D,4,FALSE)</f>
        <v>0</v>
      </c>
      <c r="AS70" s="4">
        <f>VLOOKUP(A70,QComp!A:E,5,FALSE)</f>
        <v>0</v>
      </c>
      <c r="AT70" s="228">
        <f t="shared" si="36"/>
        <v>307.72352093152159</v>
      </c>
      <c r="AU70" s="4">
        <f t="shared" si="37"/>
        <v>592.51238320767879</v>
      </c>
      <c r="AV70" s="228">
        <f t="shared" si="38"/>
        <v>8.2133682174615863E-2</v>
      </c>
      <c r="AW70" s="4">
        <f>VLOOKUP(A70,'2021 SPED'!A:AF,32,FALSE)</f>
        <v>482039.03948261403</v>
      </c>
      <c r="AX70" s="228">
        <f t="shared" si="39"/>
        <v>66.819938935765734</v>
      </c>
      <c r="AY70" s="5">
        <f t="shared" si="30"/>
        <v>2702549.0318658184</v>
      </c>
      <c r="AZ70" s="4">
        <f t="shared" si="40"/>
        <v>374.62559354946194</v>
      </c>
    </row>
    <row r="71" spans="1:52" x14ac:dyDescent="0.25">
      <c r="A71" s="2">
        <v>160.1</v>
      </c>
      <c r="B71">
        <v>70</v>
      </c>
      <c r="C71" t="s">
        <v>50</v>
      </c>
      <c r="D71">
        <v>9</v>
      </c>
      <c r="E71" s="4">
        <f>VLOOKUP(A71,'Pupil Info'!A:D,4,FALSE)</f>
        <v>0</v>
      </c>
      <c r="F71" s="4">
        <f>Summary!F71</f>
        <v>226309</v>
      </c>
      <c r="G71" s="4">
        <f>VLOOKUP(A71,'2% 2020'!A:AB,28,FALSE)</f>
        <v>231519</v>
      </c>
      <c r="H71" s="4">
        <v>0</v>
      </c>
      <c r="I71" s="4">
        <f>G71-Summary!G71</f>
        <v>5210</v>
      </c>
      <c r="J71" s="4">
        <f>VLOOKUP(A71,'2% with VPK 2020'!A:AB,28,FALSE)</f>
        <v>231519</v>
      </c>
      <c r="K71" s="4" t="e">
        <f>VLOOKUP(A71,'Charter School Lease'!A:D,4,FALSE)</f>
        <v>#N/A</v>
      </c>
      <c r="L71" s="4" t="e">
        <f>VLOOKUP(A71,'Integration Change'!H:K,4,FALSE)</f>
        <v>#N/A</v>
      </c>
      <c r="M71" s="4" t="e">
        <f>VLOOKUP(A71,'Other SPED'!A:D,4,FALSE)</f>
        <v>#N/A</v>
      </c>
      <c r="N71" s="4" t="e">
        <f>VLOOKUP(A71,'LTFM Change'!G:J,4,FALSE)</f>
        <v>#N/A</v>
      </c>
      <c r="O71" s="4" t="e">
        <f>VLOOKUP(A71,QComp!I:N,6,FALSE)</f>
        <v>#N/A</v>
      </c>
      <c r="P71" s="4" t="e">
        <f>VLOOKUP(A71,'Breakfast and Lunch'!A:D,4,FALSE)</f>
        <v>#N/A</v>
      </c>
      <c r="Q71" s="4" t="e">
        <f>VLOOKUP(A71,'Breakfast and Lunch'!A:E,5,FALSE)</f>
        <v>#N/A</v>
      </c>
      <c r="R71" s="4" t="e">
        <f>VLOOKUP(A71,'Integration Change'!A:D,4,FALSE)</f>
        <v>#N/A</v>
      </c>
      <c r="S71" s="4" t="e">
        <f>VLOOKUP(A71,'LTFM Change'!A:C,3,FALSE)</f>
        <v>#N/A</v>
      </c>
      <c r="T71" s="4" t="e">
        <f>VLOOKUP(A71,QComp!A:D,4,FALSE)</f>
        <v>#N/A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f t="shared" si="28"/>
        <v>5210</v>
      </c>
      <c r="AA71" s="4">
        <v>0</v>
      </c>
      <c r="AC71" s="4">
        <f>VLOOKUP(A71,'Pupil Info'!A:E,5,FALSE)</f>
        <v>0</v>
      </c>
      <c r="AD71" s="4">
        <f>Summary!AA71</f>
        <v>0</v>
      </c>
      <c r="AE71" s="4">
        <f>VLOOKUP(A71,'2% 2021'!A:AB,28,FALSE)</f>
        <v>236853</v>
      </c>
      <c r="AF71" s="4">
        <v>0</v>
      </c>
      <c r="AG71" s="4">
        <f>AE71-Summary!AB71</f>
        <v>10544</v>
      </c>
      <c r="AH71" s="4">
        <f>VLOOKUP(A71,'2% with VPK 2021'!A:AB,28,FALSE)</f>
        <v>236853</v>
      </c>
      <c r="AI71" s="4" t="e">
        <f>VLOOKUP(A71,'Charter School Lease'!A:E,5,FALSE)</f>
        <v>#N/A</v>
      </c>
      <c r="AJ71" s="4" t="e">
        <f>VLOOKUP(A71,'Integration Change'!H:L,5,FALSE)</f>
        <v>#N/A</v>
      </c>
      <c r="AK71" s="4" t="e">
        <f>VLOOKUP(A71,'Other SPED'!A:D,4,FALSE)</f>
        <v>#N/A</v>
      </c>
      <c r="AL71" s="4" t="e">
        <f>VLOOKUP(A71,QComp!I:R,10,FALSE)</f>
        <v>#N/A</v>
      </c>
      <c r="AM71" s="4" t="e">
        <f>VLOOKUP(A71,'LTFM Change'!G:K,5,FALSE)</f>
        <v>#N/A</v>
      </c>
      <c r="AN71" s="4" t="e">
        <f>VLOOKUP(A71,'Breakfast and Lunch'!A:E,5,FALSE)</f>
        <v>#N/A</v>
      </c>
      <c r="AO71" s="4" t="e">
        <f>VLOOKUP(A71,'Breakfast and Lunch'!A:D,4,FALSE)</f>
        <v>#N/A</v>
      </c>
      <c r="AP71" s="4" t="e">
        <f>VLOOKUP(A71,'Integration Change'!A:E,5,FALSE)</f>
        <v>#N/A</v>
      </c>
      <c r="AQ71" s="4" t="e">
        <f>VLOOKUP(A71,'Safe School'!A:D,4,FALSE)</f>
        <v>#N/A</v>
      </c>
      <c r="AR71" s="4" t="e">
        <f>VLOOKUP(A71,'LTFM Change'!A:D,4,FALSE)</f>
        <v>#N/A</v>
      </c>
      <c r="AS71" s="4" t="e">
        <f>VLOOKUP(A71,QComp!A:E,5,FALSE)</f>
        <v>#N/A</v>
      </c>
      <c r="AT71" s="228">
        <v>0</v>
      </c>
      <c r="AU71" s="4">
        <v>0</v>
      </c>
      <c r="AV71" s="228">
        <v>0</v>
      </c>
      <c r="AW71" s="228">
        <v>0</v>
      </c>
      <c r="AX71" s="228">
        <v>0</v>
      </c>
      <c r="AY71" s="228">
        <v>0</v>
      </c>
      <c r="AZ71" s="228">
        <v>0</v>
      </c>
    </row>
    <row r="72" spans="1:52" x14ac:dyDescent="0.25">
      <c r="A72" s="2">
        <v>160.19999999999999</v>
      </c>
      <c r="B72">
        <v>90</v>
      </c>
      <c r="C72" t="s">
        <v>51</v>
      </c>
      <c r="D72">
        <v>9</v>
      </c>
      <c r="E72" s="4">
        <f>VLOOKUP(A72,'Pupil Info'!A:D,4,FALSE)</f>
        <v>0</v>
      </c>
      <c r="F72" s="4">
        <f>Summary!F72</f>
        <v>611374</v>
      </c>
      <c r="G72" s="4">
        <f>VLOOKUP(A72,'2% 2020'!A:AB,28,FALSE)</f>
        <v>623579</v>
      </c>
      <c r="H72" s="4">
        <v>0</v>
      </c>
      <c r="I72" s="4">
        <f>G72-Summary!G72</f>
        <v>12205</v>
      </c>
      <c r="J72" s="4">
        <f>VLOOKUP(A72,'2% with VPK 2020'!A:AB,28,FALSE)</f>
        <v>623579</v>
      </c>
      <c r="K72" s="4" t="e">
        <f>VLOOKUP(A72,'Charter School Lease'!A:D,4,FALSE)</f>
        <v>#N/A</v>
      </c>
      <c r="L72" s="4" t="e">
        <f>VLOOKUP(A72,'Integration Change'!H:K,4,FALSE)</f>
        <v>#N/A</v>
      </c>
      <c r="M72" s="4" t="e">
        <f>VLOOKUP(A72,'Other SPED'!A:D,4,FALSE)</f>
        <v>#N/A</v>
      </c>
      <c r="N72" s="4" t="e">
        <f>VLOOKUP(A72,'LTFM Change'!G:J,4,FALSE)</f>
        <v>#N/A</v>
      </c>
      <c r="O72" s="4" t="e">
        <f>VLOOKUP(A72,QComp!I:N,6,FALSE)</f>
        <v>#N/A</v>
      </c>
      <c r="P72" s="4" t="e">
        <f>VLOOKUP(A72,'Breakfast and Lunch'!A:D,4,FALSE)</f>
        <v>#N/A</v>
      </c>
      <c r="Q72" s="4" t="e">
        <f>VLOOKUP(A72,'Breakfast and Lunch'!A:E,5,FALSE)</f>
        <v>#N/A</v>
      </c>
      <c r="R72" s="4" t="e">
        <f>VLOOKUP(A72,'Integration Change'!A:D,4,FALSE)</f>
        <v>#N/A</v>
      </c>
      <c r="S72" s="4" t="e">
        <f>VLOOKUP(A72,'LTFM Change'!A:C,3,FALSE)</f>
        <v>#N/A</v>
      </c>
      <c r="T72" s="4" t="e">
        <f>VLOOKUP(A72,QComp!A:D,4,FALSE)</f>
        <v>#N/A</v>
      </c>
      <c r="U72" s="4">
        <v>0</v>
      </c>
      <c r="V72" s="4">
        <v>0</v>
      </c>
      <c r="W72" s="4">
        <v>0</v>
      </c>
      <c r="X72" s="4">
        <f>VLOOKUP(A72,'2020 SPED'!A:AF,32,FALSE)</f>
        <v>0</v>
      </c>
      <c r="Y72" s="4">
        <v>0</v>
      </c>
      <c r="Z72" s="4">
        <f t="shared" si="28"/>
        <v>12205</v>
      </c>
      <c r="AA72" s="4">
        <v>0</v>
      </c>
      <c r="AC72" s="4">
        <f>VLOOKUP(A72,'Pupil Info'!A:E,5,FALSE)</f>
        <v>0</v>
      </c>
      <c r="AD72" s="4">
        <f>Summary!AA72</f>
        <v>611374</v>
      </c>
      <c r="AE72" s="4">
        <f>VLOOKUP(A72,'2% 2021'!A:AB,28,FALSE)</f>
        <v>636073</v>
      </c>
      <c r="AF72" s="4">
        <v>0</v>
      </c>
      <c r="AG72" s="4">
        <f>AE72-Summary!AB72</f>
        <v>24699</v>
      </c>
      <c r="AH72" s="4">
        <f>VLOOKUP(A72,'2% with VPK 2021'!A:AB,28,FALSE)</f>
        <v>636073</v>
      </c>
      <c r="AI72" s="4" t="e">
        <f>VLOOKUP(A72,'Charter School Lease'!A:E,5,FALSE)</f>
        <v>#N/A</v>
      </c>
      <c r="AJ72" s="4" t="e">
        <f>VLOOKUP(A72,'Integration Change'!H:L,5,FALSE)</f>
        <v>#N/A</v>
      </c>
      <c r="AK72" s="4" t="e">
        <f>VLOOKUP(A72,'Other SPED'!A:D,4,FALSE)</f>
        <v>#N/A</v>
      </c>
      <c r="AL72" s="4" t="e">
        <f>VLOOKUP(A72,QComp!I:R,10,FALSE)</f>
        <v>#N/A</v>
      </c>
      <c r="AM72" s="4" t="e">
        <f>VLOOKUP(A72,'LTFM Change'!G:K,5,FALSE)</f>
        <v>#N/A</v>
      </c>
      <c r="AN72" s="4" t="e">
        <f>VLOOKUP(A72,'Breakfast and Lunch'!A:E,5,FALSE)</f>
        <v>#N/A</v>
      </c>
      <c r="AO72" s="4" t="e">
        <f>VLOOKUP(A72,'Breakfast and Lunch'!A:D,4,FALSE)</f>
        <v>#N/A</v>
      </c>
      <c r="AP72" s="4" t="e">
        <f>VLOOKUP(A72,'Integration Change'!A:E,5,FALSE)</f>
        <v>#N/A</v>
      </c>
      <c r="AQ72" s="4" t="e">
        <f>VLOOKUP(A72,'Safe School'!A:D,4,FALSE)</f>
        <v>#N/A</v>
      </c>
      <c r="AR72" s="4" t="e">
        <f>VLOOKUP(A72,'LTFM Change'!A:D,4,FALSE)</f>
        <v>#N/A</v>
      </c>
      <c r="AS72" s="4" t="e">
        <f>VLOOKUP(A72,QComp!A:E,5,FALSE)</f>
        <v>#N/A</v>
      </c>
      <c r="AT72" s="228">
        <v>0</v>
      </c>
      <c r="AU72" s="4">
        <v>0</v>
      </c>
      <c r="AV72" s="228">
        <v>0</v>
      </c>
      <c r="AW72" s="228">
        <v>0</v>
      </c>
      <c r="AX72" s="228">
        <v>0</v>
      </c>
      <c r="AY72" s="228">
        <v>0</v>
      </c>
      <c r="AZ72" s="228">
        <v>0</v>
      </c>
    </row>
    <row r="73" spans="1:52" x14ac:dyDescent="0.25">
      <c r="A73">
        <v>162</v>
      </c>
      <c r="B73">
        <v>1</v>
      </c>
      <c r="C73" t="s">
        <v>52</v>
      </c>
      <c r="D73">
        <f>VLOOKUP(A73,Sheet10!A:C,3,FALSE)</f>
        <v>6</v>
      </c>
      <c r="E73" s="4">
        <f>VLOOKUP(A73,'Pupil Info'!A:D,4,FALSE)</f>
        <v>1037.2</v>
      </c>
      <c r="F73" s="4">
        <f>Summary!F73</f>
        <v>11126636.942297697</v>
      </c>
      <c r="G73" s="4">
        <f>VLOOKUP(A73,'2% 2020'!A:AB,28,FALSE)</f>
        <v>9767817.6374656241</v>
      </c>
      <c r="H73" s="4">
        <f t="shared" si="31"/>
        <v>10727.571290298589</v>
      </c>
      <c r="I73" s="4">
        <f>G73-Summary!G73</f>
        <v>166657.99999999814</v>
      </c>
      <c r="J73" s="4">
        <f>VLOOKUP(A73,'2% with VPK 2020'!A:AB,28,FALSE)</f>
        <v>9767817.6374656241</v>
      </c>
      <c r="K73" s="4">
        <f>VLOOKUP(A73,'Charter School Lease'!A:D,4,FALSE)</f>
        <v>0</v>
      </c>
      <c r="L73" s="4">
        <f>VLOOKUP(A73,'Integration Change'!H:K,4,FALSE)</f>
        <v>0</v>
      </c>
      <c r="M73" s="4">
        <f>VLOOKUP(A73,'Other SPED'!A:D,4,FALSE)</f>
        <v>0</v>
      </c>
      <c r="N73" s="4">
        <f>VLOOKUP(A73,'LTFM Change'!G:J,4,FALSE)</f>
        <v>0</v>
      </c>
      <c r="O73" s="4">
        <f>VLOOKUP(A73,QComp!I:N,6,FALSE)</f>
        <v>0</v>
      </c>
      <c r="P73" s="4">
        <f>VLOOKUP(A73,'Breakfast and Lunch'!A:D,4,FALSE)</f>
        <v>0</v>
      </c>
      <c r="Q73" s="4">
        <f>VLOOKUP(A73,'Breakfast and Lunch'!A:E,5,FALSE)</f>
        <v>0</v>
      </c>
      <c r="R73" s="4">
        <f>VLOOKUP(A73,'Integration Change'!A:D,4,FALSE)</f>
        <v>0</v>
      </c>
      <c r="S73" s="4">
        <f>VLOOKUP(A73,'LTFM Change'!A:C,3,FALSE)</f>
        <v>0</v>
      </c>
      <c r="T73" s="4">
        <f>VLOOKUP(A73,QComp!A:D,4,FALSE)</f>
        <v>0</v>
      </c>
      <c r="U73" s="4">
        <f t="shared" si="32"/>
        <v>160.68067875048027</v>
      </c>
      <c r="V73" s="4">
        <f t="shared" si="33"/>
        <v>0</v>
      </c>
      <c r="W73" s="4">
        <f t="shared" si="34"/>
        <v>0</v>
      </c>
      <c r="X73" s="4">
        <f>VLOOKUP(A73,'2020 SPED'!A:AF,32,FALSE)</f>
        <v>21830.764036727604</v>
      </c>
      <c r="Y73" s="228">
        <f t="shared" si="27"/>
        <v>21.047786383269958</v>
      </c>
      <c r="Z73" s="4">
        <f t="shared" si="28"/>
        <v>188488.76403672574</v>
      </c>
      <c r="AA73" s="228">
        <f t="shared" si="29"/>
        <v>181.72846513375023</v>
      </c>
      <c r="AC73" s="4">
        <f>VLOOKUP(A73,'Pupil Info'!A:E,5,FALSE)</f>
        <v>1028</v>
      </c>
      <c r="AD73" s="4">
        <f>Summary!AA73</f>
        <v>11301276.022516808</v>
      </c>
      <c r="AE73" s="4">
        <f>VLOOKUP(A73,'2% 2021'!A:AB,28,FALSE)</f>
        <v>10047766.264520792</v>
      </c>
      <c r="AF73" s="4">
        <f t="shared" si="35"/>
        <v>10993.45916587238</v>
      </c>
      <c r="AG73" s="4">
        <f>AE73-Summary!AB73</f>
        <v>338054.88199999928</v>
      </c>
      <c r="AH73" s="4">
        <f>VLOOKUP(A73,'2% with VPK 2021'!A:AB,28,FALSE)</f>
        <v>10047766.264520792</v>
      </c>
      <c r="AI73" s="4">
        <f>VLOOKUP(A73,'Charter School Lease'!A:E,5,FALSE)</f>
        <v>0</v>
      </c>
      <c r="AJ73" s="4">
        <f>VLOOKUP(A73,'Integration Change'!H:L,5,FALSE)</f>
        <v>0</v>
      </c>
      <c r="AK73" s="4">
        <f>VLOOKUP(A73,'Other SPED'!A:D,4,FALSE)</f>
        <v>0</v>
      </c>
      <c r="AL73" s="4">
        <f>VLOOKUP(A73,QComp!I:R,10,FALSE)</f>
        <v>0</v>
      </c>
      <c r="AM73" s="4">
        <f>VLOOKUP(A73,'LTFM Change'!G:K,5,FALSE)</f>
        <v>0</v>
      </c>
      <c r="AN73" s="4">
        <f>VLOOKUP(A73,'Breakfast and Lunch'!A:E,5,FALSE)</f>
        <v>0</v>
      </c>
      <c r="AO73" s="4">
        <f>VLOOKUP(A73,'Breakfast and Lunch'!A:D,4,FALSE)</f>
        <v>0</v>
      </c>
      <c r="AP73" s="4">
        <f>VLOOKUP(A73,'Integration Change'!A:E,5,FALSE)</f>
        <v>0</v>
      </c>
      <c r="AQ73" s="4">
        <f>VLOOKUP(A73,'Safe School'!A:D,4,FALSE)</f>
        <v>72.019496482495015</v>
      </c>
      <c r="AR73" s="4">
        <f>VLOOKUP(A73,'LTFM Change'!A:D,4,FALSE)</f>
        <v>0</v>
      </c>
      <c r="AS73" s="4">
        <f>VLOOKUP(A73,QComp!A:E,5,FALSE)</f>
        <v>0</v>
      </c>
      <c r="AT73" s="228">
        <f t="shared" si="36"/>
        <v>328.84716147859854</v>
      </c>
      <c r="AU73" s="4">
        <f t="shared" si="37"/>
        <v>72.019496481865644</v>
      </c>
      <c r="AV73" s="228">
        <f t="shared" si="38"/>
        <v>7.0057875955122223E-2</v>
      </c>
      <c r="AW73" s="4">
        <f>VLOOKUP(A73,'2021 SPED'!A:AF,32,FALSE)</f>
        <v>53903.354328024201</v>
      </c>
      <c r="AX73" s="228">
        <f t="shared" si="39"/>
        <v>52.435169579790077</v>
      </c>
      <c r="AY73" s="5">
        <f t="shared" si="30"/>
        <v>392030.25582450535</v>
      </c>
      <c r="AZ73" s="4">
        <f t="shared" si="40"/>
        <v>381.35238893434371</v>
      </c>
    </row>
    <row r="74" spans="1:52" x14ac:dyDescent="0.25">
      <c r="A74">
        <v>166</v>
      </c>
      <c r="B74">
        <v>1</v>
      </c>
      <c r="C74" t="s">
        <v>53</v>
      </c>
      <c r="D74">
        <f>VLOOKUP(A74,Sheet10!A:C,3,FALSE)</f>
        <v>6</v>
      </c>
      <c r="E74" s="4">
        <f>VLOOKUP(A74,'Pupil Info'!A:D,4,FALSE)</f>
        <v>459</v>
      </c>
      <c r="F74" s="4">
        <f>Summary!F74</f>
        <v>5924002.4567662552</v>
      </c>
      <c r="G74" s="4">
        <f>VLOOKUP(A74,'2% 2020'!A:AB,28,FALSE)</f>
        <v>5573836.75</v>
      </c>
      <c r="H74" s="4">
        <f t="shared" si="31"/>
        <v>12906.3234352206</v>
      </c>
      <c r="I74" s="4">
        <f>G74-Summary!G74</f>
        <v>88983</v>
      </c>
      <c r="J74" s="4">
        <f>VLOOKUP(A74,'2% with VPK 2020'!A:AB,28,FALSE)</f>
        <v>5573836.75</v>
      </c>
      <c r="K74" s="4">
        <f>VLOOKUP(A74,'Charter School Lease'!A:D,4,FALSE)</f>
        <v>0</v>
      </c>
      <c r="L74" s="4">
        <f>VLOOKUP(A74,'Integration Change'!H:K,4,FALSE)</f>
        <v>0</v>
      </c>
      <c r="M74" s="4">
        <f>VLOOKUP(A74,'Other SPED'!A:D,4,FALSE)</f>
        <v>0</v>
      </c>
      <c r="N74" s="4">
        <f>VLOOKUP(A74,'LTFM Change'!G:J,4,FALSE)</f>
        <v>0</v>
      </c>
      <c r="O74" s="4">
        <f>VLOOKUP(A74,QComp!I:N,6,FALSE)</f>
        <v>-392.07222600000387</v>
      </c>
      <c r="P74" s="4">
        <f>VLOOKUP(A74,'Breakfast and Lunch'!A:D,4,FALSE)</f>
        <v>0</v>
      </c>
      <c r="Q74" s="4">
        <f>VLOOKUP(A74,'Breakfast and Lunch'!A:E,5,FALSE)</f>
        <v>0</v>
      </c>
      <c r="R74" s="4">
        <f>VLOOKUP(A74,'Integration Change'!A:D,4,FALSE)</f>
        <v>0</v>
      </c>
      <c r="S74" s="4">
        <f>VLOOKUP(A74,'LTFM Change'!A:C,3,FALSE)</f>
        <v>0</v>
      </c>
      <c r="T74" s="4">
        <f>VLOOKUP(A74,QComp!A:D,4,FALSE)</f>
        <v>392.07222600000387</v>
      </c>
      <c r="U74" s="4">
        <f t="shared" si="32"/>
        <v>193.86274509803923</v>
      </c>
      <c r="V74" s="4">
        <f t="shared" si="33"/>
        <v>0</v>
      </c>
      <c r="W74" s="4">
        <f t="shared" si="34"/>
        <v>0</v>
      </c>
      <c r="X74" s="4">
        <f>VLOOKUP(A74,'2020 SPED'!A:AF,32,FALSE)</f>
        <v>18000.903361856355</v>
      </c>
      <c r="Y74" s="228">
        <f t="shared" si="27"/>
        <v>39.217654383129315</v>
      </c>
      <c r="Z74" s="4">
        <f t="shared" si="28"/>
        <v>106983.90336185636</v>
      </c>
      <c r="AA74" s="228">
        <f t="shared" si="29"/>
        <v>233.08039948116854</v>
      </c>
      <c r="AC74" s="4">
        <f>VLOOKUP(A74,'Pupil Info'!A:E,5,FALSE)</f>
        <v>460</v>
      </c>
      <c r="AD74" s="4">
        <f>Summary!AA74</f>
        <v>6114587.4519705642</v>
      </c>
      <c r="AE74" s="4">
        <f>VLOOKUP(A74,'2% 2021'!A:AB,28,FALSE)</f>
        <v>5836456.25</v>
      </c>
      <c r="AF74" s="4">
        <f t="shared" si="35"/>
        <v>13292.581417327314</v>
      </c>
      <c r="AG74" s="4">
        <f>AE74-Summary!AB74</f>
        <v>185150</v>
      </c>
      <c r="AH74" s="4">
        <f>VLOOKUP(A74,'2% with VPK 2021'!A:AB,28,FALSE)</f>
        <v>5836456.25</v>
      </c>
      <c r="AI74" s="4">
        <f>VLOOKUP(A74,'Charter School Lease'!A:E,5,FALSE)</f>
        <v>0</v>
      </c>
      <c r="AJ74" s="4">
        <f>VLOOKUP(A74,'Integration Change'!H:L,5,FALSE)</f>
        <v>0</v>
      </c>
      <c r="AK74" s="4">
        <f>VLOOKUP(A74,'Other SPED'!A:D,4,FALSE)</f>
        <v>0</v>
      </c>
      <c r="AL74" s="4">
        <f>VLOOKUP(A74,QComp!I:R,10,FALSE)</f>
        <v>-390.15314205456525</v>
      </c>
      <c r="AM74" s="4">
        <f>VLOOKUP(A74,'LTFM Change'!G:K,5,FALSE)</f>
        <v>0</v>
      </c>
      <c r="AN74" s="4">
        <f>VLOOKUP(A74,'Breakfast and Lunch'!A:E,5,FALSE)</f>
        <v>0</v>
      </c>
      <c r="AO74" s="4">
        <f>VLOOKUP(A74,'Breakfast and Lunch'!A:D,4,FALSE)</f>
        <v>0</v>
      </c>
      <c r="AP74" s="4">
        <f>VLOOKUP(A74,'Integration Change'!A:E,5,FALSE)</f>
        <v>0</v>
      </c>
      <c r="AQ74" s="4">
        <f>VLOOKUP(A74,'Safe School'!A:D,4,FALSE)</f>
        <v>0</v>
      </c>
      <c r="AR74" s="4">
        <f>VLOOKUP(A74,'LTFM Change'!A:D,4,FALSE)</f>
        <v>0</v>
      </c>
      <c r="AS74" s="4">
        <f>VLOOKUP(A74,QComp!A:E,5,FALSE)</f>
        <v>390.15314205456525</v>
      </c>
      <c r="AT74" s="228">
        <f t="shared" si="36"/>
        <v>402.5</v>
      </c>
      <c r="AU74" s="4">
        <f t="shared" si="37"/>
        <v>0</v>
      </c>
      <c r="AV74" s="228">
        <f t="shared" si="38"/>
        <v>0</v>
      </c>
      <c r="AW74" s="4">
        <f>VLOOKUP(A74,'2021 SPED'!A:AF,32,FALSE)</f>
        <v>48597.051966747269</v>
      </c>
      <c r="AX74" s="228">
        <f t="shared" si="39"/>
        <v>105.64576514510276</v>
      </c>
      <c r="AY74" s="5">
        <f t="shared" si="30"/>
        <v>233747.05196674727</v>
      </c>
      <c r="AZ74" s="4">
        <f t="shared" si="40"/>
        <v>508.14576514510276</v>
      </c>
    </row>
    <row r="75" spans="1:52" x14ac:dyDescent="0.25">
      <c r="A75">
        <v>173</v>
      </c>
      <c r="B75">
        <v>1</v>
      </c>
      <c r="C75" t="s">
        <v>54</v>
      </c>
      <c r="D75">
        <f>VLOOKUP(A75,Sheet10!A:C,3,FALSE)</f>
        <v>6</v>
      </c>
      <c r="E75" s="4">
        <f>VLOOKUP(A75,'Pupil Info'!A:D,4,FALSE)</f>
        <v>496</v>
      </c>
      <c r="F75" s="4">
        <f>Summary!F75</f>
        <v>5757419.4231103361</v>
      </c>
      <c r="G75" s="4">
        <f>VLOOKUP(A75,'2% 2020'!A:AB,28,FALSE)</f>
        <v>5420404</v>
      </c>
      <c r="H75" s="4">
        <f t="shared" si="31"/>
        <v>11607.700449819225</v>
      </c>
      <c r="I75" s="4">
        <f>G75-Summary!G75</f>
        <v>80917</v>
      </c>
      <c r="J75" s="4">
        <f>VLOOKUP(A75,'2% with VPK 2020'!A:AB,28,FALSE)</f>
        <v>5420404</v>
      </c>
      <c r="K75" s="4">
        <f>VLOOKUP(A75,'Charter School Lease'!A:D,4,FALSE)</f>
        <v>0</v>
      </c>
      <c r="L75" s="4">
        <f>VLOOKUP(A75,'Integration Change'!H:K,4,FALSE)</f>
        <v>0</v>
      </c>
      <c r="M75" s="4">
        <f>VLOOKUP(A75,'Other SPED'!A:D,4,FALSE)</f>
        <v>0</v>
      </c>
      <c r="N75" s="4">
        <f>VLOOKUP(A75,'LTFM Change'!G:J,4,FALSE)</f>
        <v>0</v>
      </c>
      <c r="O75" s="4">
        <f>VLOOKUP(A75,QComp!I:N,6,FALSE)</f>
        <v>0</v>
      </c>
      <c r="P75" s="4">
        <f>VLOOKUP(A75,'Breakfast and Lunch'!A:D,4,FALSE)</f>
        <v>0</v>
      </c>
      <c r="Q75" s="4">
        <f>VLOOKUP(A75,'Breakfast and Lunch'!A:E,5,FALSE)</f>
        <v>0</v>
      </c>
      <c r="R75" s="4">
        <f>VLOOKUP(A75,'Integration Change'!A:D,4,FALSE)</f>
        <v>0</v>
      </c>
      <c r="S75" s="4">
        <f>VLOOKUP(A75,'LTFM Change'!A:C,3,FALSE)</f>
        <v>0</v>
      </c>
      <c r="T75" s="4">
        <f>VLOOKUP(A75,QComp!A:D,4,FALSE)</f>
        <v>0</v>
      </c>
      <c r="U75" s="4">
        <f t="shared" si="32"/>
        <v>163.13911290322579</v>
      </c>
      <c r="V75" s="4">
        <f t="shared" si="33"/>
        <v>0</v>
      </c>
      <c r="W75" s="4">
        <f t="shared" si="34"/>
        <v>0</v>
      </c>
      <c r="X75" s="4">
        <f>VLOOKUP(A75,'2020 SPED'!A:AF,32,FALSE)</f>
        <v>9107.5776620640536</v>
      </c>
      <c r="Y75" s="228">
        <f t="shared" si="27"/>
        <v>18.362051738032367</v>
      </c>
      <c r="Z75" s="4">
        <f t="shared" si="28"/>
        <v>90024.577662064054</v>
      </c>
      <c r="AA75" s="228">
        <f t="shared" si="29"/>
        <v>181.50116464125819</v>
      </c>
      <c r="AC75" s="4">
        <f>VLOOKUP(A75,'Pupil Info'!A:E,5,FALSE)</f>
        <v>496</v>
      </c>
      <c r="AD75" s="4">
        <f>Summary!AA75</f>
        <v>5791009.045854358</v>
      </c>
      <c r="AE75" s="4">
        <f>VLOOKUP(A75,'2% 2021'!A:AB,28,FALSE)</f>
        <v>5514390.5</v>
      </c>
      <c r="AF75" s="4">
        <f t="shared" si="35"/>
        <v>11675.421463416043</v>
      </c>
      <c r="AG75" s="4">
        <f>AE75-Summary!AB75</f>
        <v>163322</v>
      </c>
      <c r="AH75" s="4">
        <f>VLOOKUP(A75,'2% with VPK 2021'!A:AB,28,FALSE)</f>
        <v>5514390.5</v>
      </c>
      <c r="AI75" s="4">
        <f>VLOOKUP(A75,'Charter School Lease'!A:E,5,FALSE)</f>
        <v>0</v>
      </c>
      <c r="AJ75" s="4">
        <f>VLOOKUP(A75,'Integration Change'!H:L,5,FALSE)</f>
        <v>0</v>
      </c>
      <c r="AK75" s="4">
        <f>VLOOKUP(A75,'Other SPED'!A:D,4,FALSE)</f>
        <v>0</v>
      </c>
      <c r="AL75" s="4">
        <f>VLOOKUP(A75,QComp!I:R,10,FALSE)</f>
        <v>0</v>
      </c>
      <c r="AM75" s="4">
        <f>VLOOKUP(A75,'LTFM Change'!G:K,5,FALSE)</f>
        <v>0</v>
      </c>
      <c r="AN75" s="4">
        <f>VLOOKUP(A75,'Breakfast and Lunch'!A:E,5,FALSE)</f>
        <v>0</v>
      </c>
      <c r="AO75" s="4">
        <f>VLOOKUP(A75,'Breakfast and Lunch'!A:D,4,FALSE)</f>
        <v>0</v>
      </c>
      <c r="AP75" s="4">
        <f>VLOOKUP(A75,'Integration Change'!A:E,5,FALSE)</f>
        <v>0</v>
      </c>
      <c r="AQ75" s="4">
        <f>VLOOKUP(A75,'Safe School'!A:D,4,FALSE)</f>
        <v>58.60777272649284</v>
      </c>
      <c r="AR75" s="4">
        <f>VLOOKUP(A75,'LTFM Change'!A:D,4,FALSE)</f>
        <v>0</v>
      </c>
      <c r="AS75" s="4">
        <f>VLOOKUP(A75,QComp!A:E,5,FALSE)</f>
        <v>0</v>
      </c>
      <c r="AT75" s="228">
        <f t="shared" si="36"/>
        <v>329.27822580645159</v>
      </c>
      <c r="AU75" s="4">
        <f t="shared" si="37"/>
        <v>58.607772726565599</v>
      </c>
      <c r="AV75" s="228">
        <f t="shared" si="38"/>
        <v>0.11816083211001129</v>
      </c>
      <c r="AW75" s="4">
        <f>VLOOKUP(A75,'2021 SPED'!A:AF,32,FALSE)</f>
        <v>22883.178432278684</v>
      </c>
      <c r="AX75" s="228">
        <f t="shared" si="39"/>
        <v>46.13544038765864</v>
      </c>
      <c r="AY75" s="5">
        <f t="shared" si="30"/>
        <v>186263.78620500525</v>
      </c>
      <c r="AZ75" s="4">
        <f t="shared" si="40"/>
        <v>375.53182702622024</v>
      </c>
    </row>
    <row r="76" spans="1:52" x14ac:dyDescent="0.25">
      <c r="A76">
        <v>177</v>
      </c>
      <c r="B76">
        <v>1</v>
      </c>
      <c r="C76" t="s">
        <v>55</v>
      </c>
      <c r="D76">
        <f>VLOOKUP(A76,Sheet10!A:C,3,FALSE)</f>
        <v>6</v>
      </c>
      <c r="E76" s="4">
        <f>VLOOKUP(A76,'Pupil Info'!A:D,4,FALSE)</f>
        <v>1078</v>
      </c>
      <c r="F76" s="4">
        <f>Summary!F76</f>
        <v>11943758.058007555</v>
      </c>
      <c r="G76" s="4">
        <f>VLOOKUP(A76,'2% 2020'!A:AB,28,FALSE)</f>
        <v>10537035.5</v>
      </c>
      <c r="H76" s="4">
        <f t="shared" si="31"/>
        <v>11079.552929506081</v>
      </c>
      <c r="I76" s="4">
        <f>G76-Summary!G76</f>
        <v>166482</v>
      </c>
      <c r="J76" s="4">
        <f>VLOOKUP(A76,'2% with VPK 2020'!A:AB,28,FALSE)</f>
        <v>10537035.5</v>
      </c>
      <c r="K76" s="4">
        <f>VLOOKUP(A76,'Charter School Lease'!A:D,4,FALSE)</f>
        <v>0</v>
      </c>
      <c r="L76" s="4">
        <f>VLOOKUP(A76,'Integration Change'!H:K,4,FALSE)</f>
        <v>0</v>
      </c>
      <c r="M76" s="4">
        <f>VLOOKUP(A76,'Other SPED'!A:D,4,FALSE)</f>
        <v>0</v>
      </c>
      <c r="N76" s="4">
        <f>VLOOKUP(A76,'LTFM Change'!G:J,4,FALSE)</f>
        <v>0</v>
      </c>
      <c r="O76" s="4">
        <f>VLOOKUP(A76,QComp!I:N,6,FALSE)</f>
        <v>-851.35683360000257</v>
      </c>
      <c r="P76" s="4">
        <f>VLOOKUP(A76,'Breakfast and Lunch'!A:D,4,FALSE)</f>
        <v>0</v>
      </c>
      <c r="Q76" s="4">
        <f>VLOOKUP(A76,'Breakfast and Lunch'!A:E,5,FALSE)</f>
        <v>0</v>
      </c>
      <c r="R76" s="4">
        <f>VLOOKUP(A76,'Integration Change'!A:D,4,FALSE)</f>
        <v>0</v>
      </c>
      <c r="S76" s="4">
        <f>VLOOKUP(A76,'LTFM Change'!A:C,3,FALSE)</f>
        <v>0</v>
      </c>
      <c r="T76" s="4">
        <f>VLOOKUP(A76,QComp!A:D,4,FALSE)</f>
        <v>851.35683360000257</v>
      </c>
      <c r="U76" s="4">
        <f t="shared" si="32"/>
        <v>154.43599257884972</v>
      </c>
      <c r="V76" s="4">
        <f t="shared" si="33"/>
        <v>0</v>
      </c>
      <c r="W76" s="4">
        <f t="shared" si="34"/>
        <v>0</v>
      </c>
      <c r="X76" s="4">
        <f>VLOOKUP(A76,'2020 SPED'!A:AF,32,FALSE)</f>
        <v>28267.626591674052</v>
      </c>
      <c r="Y76" s="228">
        <f t="shared" si="27"/>
        <v>26.22228811843604</v>
      </c>
      <c r="Z76" s="4">
        <f t="shared" si="28"/>
        <v>194749.62659167405</v>
      </c>
      <c r="AA76" s="228">
        <f t="shared" si="29"/>
        <v>180.65828069728576</v>
      </c>
      <c r="AC76" s="4">
        <f>VLOOKUP(A76,'Pupil Info'!A:E,5,FALSE)</f>
        <v>1076</v>
      </c>
      <c r="AD76" s="4">
        <f>Summary!AA76</f>
        <v>12027972.103277804</v>
      </c>
      <c r="AE76" s="4">
        <f>VLOOKUP(A76,'2% 2021'!A:AB,28,FALSE)</f>
        <v>10713620.25</v>
      </c>
      <c r="AF76" s="4">
        <f t="shared" si="35"/>
        <v>11178.412735388294</v>
      </c>
      <c r="AG76" s="4">
        <f>AE76-Summary!AB76</f>
        <v>336456</v>
      </c>
      <c r="AH76" s="4">
        <f>VLOOKUP(A76,'2% with VPK 2021'!A:AB,28,FALSE)</f>
        <v>10713620.25</v>
      </c>
      <c r="AI76" s="4">
        <f>VLOOKUP(A76,'Charter School Lease'!A:E,5,FALSE)</f>
        <v>0</v>
      </c>
      <c r="AJ76" s="4">
        <f>VLOOKUP(A76,'Integration Change'!H:L,5,FALSE)</f>
        <v>0</v>
      </c>
      <c r="AK76" s="4">
        <f>VLOOKUP(A76,'Other SPED'!A:D,4,FALSE)</f>
        <v>0</v>
      </c>
      <c r="AL76" s="4">
        <f>VLOOKUP(A76,QComp!I:R,10,FALSE)</f>
        <v>-845.11557797333808</v>
      </c>
      <c r="AM76" s="4">
        <f>VLOOKUP(A76,'LTFM Change'!G:K,5,FALSE)</f>
        <v>0</v>
      </c>
      <c r="AN76" s="4">
        <f>VLOOKUP(A76,'Breakfast and Lunch'!A:E,5,FALSE)</f>
        <v>0</v>
      </c>
      <c r="AO76" s="4">
        <f>VLOOKUP(A76,'Breakfast and Lunch'!A:D,4,FALSE)</f>
        <v>0</v>
      </c>
      <c r="AP76" s="4">
        <f>VLOOKUP(A76,'Integration Change'!A:E,5,FALSE)</f>
        <v>0</v>
      </c>
      <c r="AQ76" s="4">
        <f>VLOOKUP(A76,'Safe School'!A:D,4,FALSE)</f>
        <v>109.30729900379811</v>
      </c>
      <c r="AR76" s="4">
        <f>VLOOKUP(A76,'LTFM Change'!A:D,4,FALSE)</f>
        <v>0</v>
      </c>
      <c r="AS76" s="4">
        <f>VLOOKUP(A76,QComp!A:E,5,FALSE)</f>
        <v>845.11557797333808</v>
      </c>
      <c r="AT76" s="228">
        <f t="shared" si="36"/>
        <v>312.69144981412637</v>
      </c>
      <c r="AU76" s="4">
        <f t="shared" si="37"/>
        <v>109.30729900300503</v>
      </c>
      <c r="AV76" s="228">
        <f t="shared" si="38"/>
        <v>0.10158670911059947</v>
      </c>
      <c r="AW76" s="4">
        <f>VLOOKUP(A76,'2021 SPED'!A:AF,32,FALSE)</f>
        <v>69805.516513992101</v>
      </c>
      <c r="AX76" s="228">
        <f t="shared" si="39"/>
        <v>64.875015347576308</v>
      </c>
      <c r="AY76" s="5">
        <f t="shared" si="30"/>
        <v>406370.82381299511</v>
      </c>
      <c r="AZ76" s="4">
        <f t="shared" si="40"/>
        <v>377.66805187081331</v>
      </c>
    </row>
    <row r="77" spans="1:52" x14ac:dyDescent="0.25">
      <c r="A77">
        <v>181</v>
      </c>
      <c r="B77">
        <v>1</v>
      </c>
      <c r="C77" t="s">
        <v>56</v>
      </c>
      <c r="D77">
        <f>VLOOKUP(A77,Sheet10!A:C,3,FALSE)</f>
        <v>4</v>
      </c>
      <c r="E77" s="4">
        <f>VLOOKUP(A77,'Pupil Info'!A:D,4,FALSE)</f>
        <v>6538</v>
      </c>
      <c r="F77" s="4">
        <f>Summary!F77</f>
        <v>73595925.997303635</v>
      </c>
      <c r="G77" s="4">
        <f>VLOOKUP(A77,'2% 2020'!A:AB,28,FALSE)</f>
        <v>59423537.057477877</v>
      </c>
      <c r="H77" s="4">
        <f t="shared" si="31"/>
        <v>11256.642091970578</v>
      </c>
      <c r="I77" s="4">
        <f>G77-Summary!G77</f>
        <v>1004273</v>
      </c>
      <c r="J77" s="4">
        <f>VLOOKUP(A77,'2% with VPK 2020'!A:AB,28,FALSE)</f>
        <v>59423537.057477877</v>
      </c>
      <c r="K77" s="4">
        <f>VLOOKUP(A77,'Charter School Lease'!A:D,4,FALSE)</f>
        <v>0</v>
      </c>
      <c r="L77" s="4">
        <f>VLOOKUP(A77,'Integration Change'!H:K,4,FALSE)</f>
        <v>0</v>
      </c>
      <c r="M77" s="4">
        <f>VLOOKUP(A77,'Other SPED'!A:D,4,FALSE)</f>
        <v>0</v>
      </c>
      <c r="N77" s="4">
        <f>VLOOKUP(A77,'LTFM Change'!G:J,4,FALSE)</f>
        <v>0</v>
      </c>
      <c r="O77" s="4">
        <f>VLOOKUP(A77,QComp!I:N,6,FALSE)</f>
        <v>-5450.604088800028</v>
      </c>
      <c r="P77" s="4">
        <f>VLOOKUP(A77,'Breakfast and Lunch'!A:D,4,FALSE)</f>
        <v>0</v>
      </c>
      <c r="Q77" s="4">
        <f>VLOOKUP(A77,'Breakfast and Lunch'!A:E,5,FALSE)</f>
        <v>0</v>
      </c>
      <c r="R77" s="4">
        <f>VLOOKUP(A77,'Integration Change'!A:D,4,FALSE)</f>
        <v>0</v>
      </c>
      <c r="S77" s="4">
        <f>VLOOKUP(A77,'LTFM Change'!A:C,3,FALSE)</f>
        <v>0</v>
      </c>
      <c r="T77" s="4">
        <f>VLOOKUP(A77,QComp!A:D,4,FALSE)</f>
        <v>5450.604088800028</v>
      </c>
      <c r="U77" s="4">
        <f t="shared" si="32"/>
        <v>153.60553686142552</v>
      </c>
      <c r="V77" s="4">
        <f t="shared" si="33"/>
        <v>0</v>
      </c>
      <c r="W77" s="4">
        <f t="shared" si="34"/>
        <v>0</v>
      </c>
      <c r="X77" s="4">
        <f>VLOOKUP(A77,'2020 SPED'!A:AF,32,FALSE)</f>
        <v>182176.69522105902</v>
      </c>
      <c r="Y77" s="228">
        <f t="shared" si="27"/>
        <v>27.864284983337264</v>
      </c>
      <c r="Z77" s="4">
        <f t="shared" si="28"/>
        <v>1186449.695221059</v>
      </c>
      <c r="AA77" s="228">
        <f t="shared" si="29"/>
        <v>181.46982184476278</v>
      </c>
      <c r="AC77" s="4">
        <f>VLOOKUP(A77,'Pupil Info'!A:E,5,FALSE)</f>
        <v>6496</v>
      </c>
      <c r="AD77" s="4">
        <f>Summary!AA77</f>
        <v>74239730.573926315</v>
      </c>
      <c r="AE77" s="4">
        <f>VLOOKUP(A77,'2% 2021'!A:AB,28,FALSE)</f>
        <v>60239034.050895393</v>
      </c>
      <c r="AF77" s="4">
        <f t="shared" si="35"/>
        <v>11428.529952882745</v>
      </c>
      <c r="AG77" s="4">
        <f>AE77-Summary!AB77</f>
        <v>2011812.4360000044</v>
      </c>
      <c r="AH77" s="4">
        <f>VLOOKUP(A77,'2% with VPK 2021'!A:AB,28,FALSE)</f>
        <v>60239034.050895393</v>
      </c>
      <c r="AI77" s="4">
        <f>VLOOKUP(A77,'Charter School Lease'!A:E,5,FALSE)</f>
        <v>0</v>
      </c>
      <c r="AJ77" s="4">
        <f>VLOOKUP(A77,'Integration Change'!H:L,5,FALSE)</f>
        <v>0</v>
      </c>
      <c r="AK77" s="4">
        <f>VLOOKUP(A77,'Other SPED'!A:D,4,FALSE)</f>
        <v>0</v>
      </c>
      <c r="AL77" s="4">
        <f>VLOOKUP(A77,QComp!I:R,10,FALSE)</f>
        <v>-5431.5878749080002</v>
      </c>
      <c r="AM77" s="4">
        <f>VLOOKUP(A77,'LTFM Change'!G:K,5,FALSE)</f>
        <v>0</v>
      </c>
      <c r="AN77" s="4">
        <f>VLOOKUP(A77,'Breakfast and Lunch'!A:E,5,FALSE)</f>
        <v>0</v>
      </c>
      <c r="AO77" s="4">
        <f>VLOOKUP(A77,'Breakfast and Lunch'!A:D,4,FALSE)</f>
        <v>0</v>
      </c>
      <c r="AP77" s="4">
        <f>VLOOKUP(A77,'Integration Change'!A:E,5,FALSE)</f>
        <v>0</v>
      </c>
      <c r="AQ77" s="4">
        <f>VLOOKUP(A77,'Safe School'!A:D,4,FALSE)</f>
        <v>834.17311895178864</v>
      </c>
      <c r="AR77" s="4">
        <f>VLOOKUP(A77,'LTFM Change'!A:D,4,FALSE)</f>
        <v>0</v>
      </c>
      <c r="AS77" s="4">
        <f>VLOOKUP(A77,QComp!A:E,5,FALSE)</f>
        <v>5431.5878749080002</v>
      </c>
      <c r="AT77" s="228">
        <f t="shared" si="36"/>
        <v>309.70019027093662</v>
      </c>
      <c r="AU77" s="4">
        <f t="shared" si="37"/>
        <v>834.17311894893646</v>
      </c>
      <c r="AV77" s="228">
        <f t="shared" si="38"/>
        <v>0.12841334959189293</v>
      </c>
      <c r="AW77" s="4">
        <f>VLOOKUP(A77,'2021 SPED'!A:AF,32,FALSE)</f>
        <v>474526.95718531683</v>
      </c>
      <c r="AX77" s="228">
        <f t="shared" si="39"/>
        <v>73.049100551926855</v>
      </c>
      <c r="AY77" s="5">
        <f t="shared" si="30"/>
        <v>2487173.5663042702</v>
      </c>
      <c r="AZ77" s="4">
        <f t="shared" si="40"/>
        <v>382.87770417245537</v>
      </c>
    </row>
    <row r="78" spans="1:52" x14ac:dyDescent="0.25">
      <c r="A78">
        <v>182</v>
      </c>
      <c r="B78">
        <v>1</v>
      </c>
      <c r="C78" t="s">
        <v>57</v>
      </c>
      <c r="D78">
        <f>VLOOKUP(A78,Sheet10!A:C,3,FALSE)</f>
        <v>5</v>
      </c>
      <c r="E78" s="4">
        <f>VLOOKUP(A78,'Pupil Info'!A:D,4,FALSE)</f>
        <v>1021</v>
      </c>
      <c r="F78" s="4">
        <f>Summary!F78</f>
        <v>11088674.869453875</v>
      </c>
      <c r="G78" s="4">
        <f>VLOOKUP(A78,'2% 2020'!A:AB,28,FALSE)</f>
        <v>9371596.7827770002</v>
      </c>
      <c r="H78" s="4">
        <f t="shared" si="31"/>
        <v>10860.602222775588</v>
      </c>
      <c r="I78" s="4">
        <f>G78-Summary!G78</f>
        <v>160010</v>
      </c>
      <c r="J78" s="4">
        <f>VLOOKUP(A78,'2% with VPK 2020'!A:AB,28,FALSE)</f>
        <v>9371596.7827770002</v>
      </c>
      <c r="K78" s="4">
        <f>VLOOKUP(A78,'Charter School Lease'!A:D,4,FALSE)</f>
        <v>0</v>
      </c>
      <c r="L78" s="4">
        <f>VLOOKUP(A78,'Integration Change'!H:K,4,FALSE)</f>
        <v>0</v>
      </c>
      <c r="M78" s="4">
        <f>VLOOKUP(A78,'Other SPED'!A:D,4,FALSE)</f>
        <v>0</v>
      </c>
      <c r="N78" s="4">
        <f>VLOOKUP(A78,'LTFM Change'!G:J,4,FALSE)</f>
        <v>0</v>
      </c>
      <c r="O78" s="4">
        <f>VLOOKUP(A78,QComp!I:N,6,FALSE)</f>
        <v>0</v>
      </c>
      <c r="P78" s="4">
        <f>VLOOKUP(A78,'Breakfast and Lunch'!A:D,4,FALSE)</f>
        <v>0</v>
      </c>
      <c r="Q78" s="4">
        <f>VLOOKUP(A78,'Breakfast and Lunch'!A:E,5,FALSE)</f>
        <v>0</v>
      </c>
      <c r="R78" s="4">
        <f>VLOOKUP(A78,'Integration Change'!A:D,4,FALSE)</f>
        <v>0</v>
      </c>
      <c r="S78" s="4">
        <f>VLOOKUP(A78,'LTFM Change'!A:C,3,FALSE)</f>
        <v>0</v>
      </c>
      <c r="T78" s="4">
        <f>VLOOKUP(A78,QComp!A:D,4,FALSE)</f>
        <v>0</v>
      </c>
      <c r="U78" s="4">
        <f t="shared" si="32"/>
        <v>156.71890303623897</v>
      </c>
      <c r="V78" s="4">
        <f t="shared" si="33"/>
        <v>0</v>
      </c>
      <c r="W78" s="4">
        <f t="shared" si="34"/>
        <v>0</v>
      </c>
      <c r="X78" s="4">
        <f>VLOOKUP(A78,'2020 SPED'!A:AF,32,FALSE)</f>
        <v>36027.000968517968</v>
      </c>
      <c r="Y78" s="228">
        <f t="shared" si="27"/>
        <v>35.285995072005846</v>
      </c>
      <c r="Z78" s="4">
        <f t="shared" si="28"/>
        <v>196037.00096851797</v>
      </c>
      <c r="AA78" s="228">
        <f t="shared" si="29"/>
        <v>192.00489810824482</v>
      </c>
      <c r="AC78" s="4">
        <f>VLOOKUP(A78,'Pupil Info'!A:E,5,FALSE)</f>
        <v>1030</v>
      </c>
      <c r="AD78" s="4">
        <f>Summary!AA78</f>
        <v>11275154.499310542</v>
      </c>
      <c r="AE78" s="4">
        <f>VLOOKUP(A78,'2% 2021'!A:AB,28,FALSE)</f>
        <v>9573185.348807469</v>
      </c>
      <c r="AF78" s="4">
        <f t="shared" si="35"/>
        <v>10946.751941078195</v>
      </c>
      <c r="AG78" s="4">
        <f>AE78-Summary!AB78</f>
        <v>322303.06599999964</v>
      </c>
      <c r="AH78" s="4">
        <f>VLOOKUP(A78,'2% with VPK 2021'!A:AB,28,FALSE)</f>
        <v>9573185.348807469</v>
      </c>
      <c r="AI78" s="4">
        <f>VLOOKUP(A78,'Charter School Lease'!A:E,5,FALSE)</f>
        <v>0</v>
      </c>
      <c r="AJ78" s="4">
        <f>VLOOKUP(A78,'Integration Change'!H:L,5,FALSE)</f>
        <v>0</v>
      </c>
      <c r="AK78" s="4">
        <f>VLOOKUP(A78,'Other SPED'!A:D,4,FALSE)</f>
        <v>0</v>
      </c>
      <c r="AL78" s="4">
        <f>VLOOKUP(A78,QComp!I:R,10,FALSE)</f>
        <v>0</v>
      </c>
      <c r="AM78" s="4">
        <f>VLOOKUP(A78,'LTFM Change'!G:K,5,FALSE)</f>
        <v>0</v>
      </c>
      <c r="AN78" s="4">
        <f>VLOOKUP(A78,'Breakfast and Lunch'!A:E,5,FALSE)</f>
        <v>0</v>
      </c>
      <c r="AO78" s="4">
        <f>VLOOKUP(A78,'Breakfast and Lunch'!A:D,4,FALSE)</f>
        <v>0</v>
      </c>
      <c r="AP78" s="4">
        <f>VLOOKUP(A78,'Integration Change'!A:E,5,FALSE)</f>
        <v>0</v>
      </c>
      <c r="AQ78" s="4">
        <f>VLOOKUP(A78,'Safe School'!A:D,4,FALSE)</f>
        <v>0</v>
      </c>
      <c r="AR78" s="4">
        <f>VLOOKUP(A78,'LTFM Change'!A:D,4,FALSE)</f>
        <v>0</v>
      </c>
      <c r="AS78" s="4">
        <f>VLOOKUP(A78,QComp!A:E,5,FALSE)</f>
        <v>0</v>
      </c>
      <c r="AT78" s="228">
        <f t="shared" si="36"/>
        <v>312.9155980582521</v>
      </c>
      <c r="AU78" s="4">
        <f t="shared" si="37"/>
        <v>0</v>
      </c>
      <c r="AV78" s="228">
        <f t="shared" si="38"/>
        <v>0</v>
      </c>
      <c r="AW78" s="4">
        <f>VLOOKUP(A78,'2021 SPED'!A:AF,32,FALSE)</f>
        <v>157421.50119800819</v>
      </c>
      <c r="AX78" s="228">
        <f t="shared" si="39"/>
        <v>152.83640893010505</v>
      </c>
      <c r="AY78" s="5">
        <f t="shared" si="30"/>
        <v>479724.56719800783</v>
      </c>
      <c r="AZ78" s="4">
        <f t="shared" si="40"/>
        <v>465.7520069883571</v>
      </c>
    </row>
    <row r="79" spans="1:52" x14ac:dyDescent="0.25">
      <c r="A79">
        <v>186</v>
      </c>
      <c r="B79">
        <v>1</v>
      </c>
      <c r="C79" t="s">
        <v>58</v>
      </c>
      <c r="D79">
        <f>VLOOKUP(A79,Sheet10!A:C,3,FALSE)</f>
        <v>5</v>
      </c>
      <c r="E79" s="4">
        <f>VLOOKUP(A79,'Pupil Info'!A:D,4,FALSE)</f>
        <v>1773</v>
      </c>
      <c r="F79" s="4">
        <f>Summary!F79</f>
        <v>16932879.391326811</v>
      </c>
      <c r="G79" s="4">
        <f>VLOOKUP(A79,'2% 2020'!A:AB,28,FALSE)</f>
        <v>15494032</v>
      </c>
      <c r="H79" s="4">
        <f t="shared" si="31"/>
        <v>9550.4113882271922</v>
      </c>
      <c r="I79" s="4">
        <f>G79-Summary!G79</f>
        <v>259605</v>
      </c>
      <c r="J79" s="4">
        <f>VLOOKUP(A79,'2% with VPK 2020'!A:AB,28,FALSE)</f>
        <v>15494032</v>
      </c>
      <c r="K79" s="4">
        <f>VLOOKUP(A79,'Charter School Lease'!A:D,4,FALSE)</f>
        <v>0</v>
      </c>
      <c r="L79" s="4">
        <f>VLOOKUP(A79,'Integration Change'!H:K,4,FALSE)</f>
        <v>0</v>
      </c>
      <c r="M79" s="4">
        <f>VLOOKUP(A79,'Other SPED'!A:D,4,FALSE)</f>
        <v>0</v>
      </c>
      <c r="N79" s="4">
        <f>VLOOKUP(A79,'LTFM Change'!G:J,4,FALSE)</f>
        <v>0</v>
      </c>
      <c r="O79" s="4">
        <f>VLOOKUP(A79,QComp!I:N,6,FALSE)</f>
        <v>0</v>
      </c>
      <c r="P79" s="4">
        <f>VLOOKUP(A79,'Breakfast and Lunch'!A:D,4,FALSE)</f>
        <v>0</v>
      </c>
      <c r="Q79" s="4">
        <f>VLOOKUP(A79,'Breakfast and Lunch'!A:E,5,FALSE)</f>
        <v>0</v>
      </c>
      <c r="R79" s="4">
        <f>VLOOKUP(A79,'Integration Change'!A:D,4,FALSE)</f>
        <v>0</v>
      </c>
      <c r="S79" s="4">
        <f>VLOOKUP(A79,'LTFM Change'!A:C,3,FALSE)</f>
        <v>0</v>
      </c>
      <c r="T79" s="4">
        <f>VLOOKUP(A79,QComp!A:D,4,FALSE)</f>
        <v>0</v>
      </c>
      <c r="U79" s="4">
        <f t="shared" si="32"/>
        <v>146.42131979695432</v>
      </c>
      <c r="V79" s="4">
        <f t="shared" si="33"/>
        <v>0</v>
      </c>
      <c r="W79" s="4">
        <f t="shared" si="34"/>
        <v>0</v>
      </c>
      <c r="X79" s="4">
        <f>VLOOKUP(A79,'2020 SPED'!A:AF,32,FALSE)</f>
        <v>31836.486434015213</v>
      </c>
      <c r="Y79" s="228">
        <f t="shared" si="27"/>
        <v>17.956281124656069</v>
      </c>
      <c r="Z79" s="4">
        <f t="shared" si="28"/>
        <v>291441.48643401521</v>
      </c>
      <c r="AA79" s="228">
        <f t="shared" si="29"/>
        <v>164.37760092161039</v>
      </c>
      <c r="AC79" s="4">
        <f>VLOOKUP(A79,'Pupil Info'!A:E,5,FALSE)</f>
        <v>1793</v>
      </c>
      <c r="AD79" s="4">
        <f>Summary!AA79</f>
        <v>17235148.483477984</v>
      </c>
      <c r="AE79" s="4">
        <f>VLOOKUP(A79,'2% 2021'!A:AB,28,FALSE)</f>
        <v>15967877.5</v>
      </c>
      <c r="AF79" s="4">
        <f t="shared" si="35"/>
        <v>9612.464296418284</v>
      </c>
      <c r="AG79" s="4">
        <f>AE79-Summary!AB79</f>
        <v>531749</v>
      </c>
      <c r="AH79" s="4">
        <f>VLOOKUP(A79,'2% with VPK 2021'!A:AB,28,FALSE)</f>
        <v>15967877.5</v>
      </c>
      <c r="AI79" s="4">
        <f>VLOOKUP(A79,'Charter School Lease'!A:E,5,FALSE)</f>
        <v>0</v>
      </c>
      <c r="AJ79" s="4">
        <f>VLOOKUP(A79,'Integration Change'!H:L,5,FALSE)</f>
        <v>0</v>
      </c>
      <c r="AK79" s="4">
        <f>VLOOKUP(A79,'Other SPED'!A:D,4,FALSE)</f>
        <v>0</v>
      </c>
      <c r="AL79" s="4">
        <f>VLOOKUP(A79,QComp!I:R,10,FALSE)</f>
        <v>0</v>
      </c>
      <c r="AM79" s="4">
        <f>VLOOKUP(A79,'LTFM Change'!G:K,5,FALSE)</f>
        <v>0</v>
      </c>
      <c r="AN79" s="4">
        <f>VLOOKUP(A79,'Breakfast and Lunch'!A:E,5,FALSE)</f>
        <v>0</v>
      </c>
      <c r="AO79" s="4">
        <f>VLOOKUP(A79,'Breakfast and Lunch'!A:D,4,FALSE)</f>
        <v>0</v>
      </c>
      <c r="AP79" s="4">
        <f>VLOOKUP(A79,'Integration Change'!A:E,5,FALSE)</f>
        <v>0</v>
      </c>
      <c r="AQ79" s="4">
        <f>VLOOKUP(A79,'Safe School'!A:D,4,FALSE)</f>
        <v>0</v>
      </c>
      <c r="AR79" s="4">
        <f>VLOOKUP(A79,'LTFM Change'!A:D,4,FALSE)</f>
        <v>0</v>
      </c>
      <c r="AS79" s="4">
        <f>VLOOKUP(A79,QComp!A:E,5,FALSE)</f>
        <v>0</v>
      </c>
      <c r="AT79" s="228">
        <f t="shared" si="36"/>
        <v>296.56943669827103</v>
      </c>
      <c r="AU79" s="4">
        <f t="shared" si="37"/>
        <v>0</v>
      </c>
      <c r="AV79" s="228">
        <f t="shared" si="38"/>
        <v>0</v>
      </c>
      <c r="AW79" s="4">
        <f>VLOOKUP(A79,'2021 SPED'!A:AF,32,FALSE)</f>
        <v>81513.733848496806</v>
      </c>
      <c r="AX79" s="228">
        <f t="shared" si="39"/>
        <v>45.462205158113107</v>
      </c>
      <c r="AY79" s="5">
        <f t="shared" si="30"/>
        <v>613262.73384849681</v>
      </c>
      <c r="AZ79" s="4">
        <f t="shared" si="40"/>
        <v>342.03164185638417</v>
      </c>
    </row>
    <row r="80" spans="1:52" x14ac:dyDescent="0.25">
      <c r="A80">
        <v>191</v>
      </c>
      <c r="B80">
        <v>1</v>
      </c>
      <c r="C80" t="s">
        <v>59</v>
      </c>
      <c r="D80">
        <f>VLOOKUP(A80,Sheet10!A:C,3,FALSE)</f>
        <v>3</v>
      </c>
      <c r="E80" s="4">
        <f>VLOOKUP(A80,'Pupil Info'!A:D,4,FALSE)</f>
        <v>8650.6</v>
      </c>
      <c r="F80" s="4">
        <f>Summary!F80</f>
        <v>111496774.85978672</v>
      </c>
      <c r="G80" s="4">
        <f>VLOOKUP(A80,'2% 2020'!A:AB,28,FALSE)</f>
        <v>96647188.75</v>
      </c>
      <c r="H80" s="4">
        <f t="shared" si="31"/>
        <v>12888.90653362619</v>
      </c>
      <c r="I80" s="4">
        <f>G80-Summary!G80</f>
        <v>1390163</v>
      </c>
      <c r="J80" s="4">
        <f>VLOOKUP(A80,'2% with VPK 2020'!A:AB,28,FALSE)</f>
        <v>97434798.25</v>
      </c>
      <c r="K80" s="4">
        <f>VLOOKUP(A80,'Charter School Lease'!A:D,4,FALSE)</f>
        <v>0</v>
      </c>
      <c r="L80" s="4">
        <f>VLOOKUP(A80,'Integration Change'!H:K,4,FALSE)</f>
        <v>16488.205440000165</v>
      </c>
      <c r="M80" s="4">
        <f>VLOOKUP(A80,'Other SPED'!A:D,4,FALSE)</f>
        <v>0</v>
      </c>
      <c r="N80" s="4">
        <f>VLOOKUP(A80,'LTFM Change'!G:J,4,FALSE)</f>
        <v>5321.3579677205998</v>
      </c>
      <c r="O80" s="4">
        <f>VLOOKUP(A80,QComp!I:N,6,FALSE)</f>
        <v>23001.74665957992</v>
      </c>
      <c r="P80" s="4">
        <f>VLOOKUP(A80,'Breakfast and Lunch'!A:D,4,FALSE)</f>
        <v>3898.9</v>
      </c>
      <c r="Q80" s="4">
        <f>VLOOKUP(A80,'Breakfast and Lunch'!A:E,5,FALSE)</f>
        <v>10180.68</v>
      </c>
      <c r="R80" s="4">
        <f>VLOOKUP(A80,'Integration Change'!A:D,4,FALSE)</f>
        <v>7066.3737600001041</v>
      </c>
      <c r="S80" s="4">
        <f>VLOOKUP(A80,'LTFM Change'!A:C,3,FALSE)</f>
        <v>-5321.3579677205998</v>
      </c>
      <c r="T80" s="4">
        <f>VLOOKUP(A80,QComp!A:D,4,FALSE)</f>
        <v>24318.25334042008</v>
      </c>
      <c r="U80" s="4">
        <f t="shared" si="32"/>
        <v>160.70133863547036</v>
      </c>
      <c r="V80" s="4">
        <f t="shared" si="33"/>
        <v>872563.65920001268</v>
      </c>
      <c r="W80" s="4">
        <f t="shared" si="34"/>
        <v>100.86741488451814</v>
      </c>
      <c r="X80" s="4">
        <f>VLOOKUP(A80,'2020 SPED'!A:AF,32,FALSE)</f>
        <v>392756.36112783849</v>
      </c>
      <c r="Y80" s="228">
        <f t="shared" si="27"/>
        <v>45.402210381688953</v>
      </c>
      <c r="Z80" s="4">
        <f t="shared" si="28"/>
        <v>2655483.0203278512</v>
      </c>
      <c r="AA80" s="228">
        <f t="shared" si="29"/>
        <v>306.97096390167746</v>
      </c>
      <c r="AC80" s="4">
        <f>VLOOKUP(A80,'Pupil Info'!A:E,5,FALSE)</f>
        <v>8424</v>
      </c>
      <c r="AD80" s="4">
        <f>Summary!AA80</f>
        <v>110331074.29006271</v>
      </c>
      <c r="AE80" s="4">
        <f>VLOOKUP(A80,'2% 2021'!A:AB,28,FALSE)</f>
        <v>96591716.568200961</v>
      </c>
      <c r="AF80" s="4">
        <f t="shared" si="35"/>
        <v>13097.231041080569</v>
      </c>
      <c r="AG80" s="4">
        <f>AE80-Summary!AB80</f>
        <v>2741391.6979999989</v>
      </c>
      <c r="AH80" s="4">
        <f>VLOOKUP(A80,'2% with VPK 2021'!A:AB,28,FALSE)</f>
        <v>97695713.38420096</v>
      </c>
      <c r="AI80" s="4">
        <f>VLOOKUP(A80,'Charter School Lease'!A:E,5,FALSE)</f>
        <v>0</v>
      </c>
      <c r="AJ80" s="4">
        <f>VLOOKUP(A80,'Integration Change'!H:L,5,FALSE)</f>
        <v>16660.237440000055</v>
      </c>
      <c r="AK80" s="4">
        <f>VLOOKUP(A80,'Other SPED'!A:D,4,FALSE)</f>
        <v>0</v>
      </c>
      <c r="AL80" s="4">
        <f>VLOOKUP(A80,QComp!I:R,10,FALSE)</f>
        <v>23058.119378384436</v>
      </c>
      <c r="AM80" s="4">
        <f>VLOOKUP(A80,'LTFM Change'!G:K,5,FALSE)</f>
        <v>3261.812076139031</v>
      </c>
      <c r="AN80" s="4">
        <f>VLOOKUP(A80,'Breakfast and Lunch'!A:E,5,FALSE)</f>
        <v>10180.68</v>
      </c>
      <c r="AO80" s="4">
        <f>VLOOKUP(A80,'Breakfast and Lunch'!A:D,4,FALSE)</f>
        <v>3898.9</v>
      </c>
      <c r="AP80" s="4">
        <f>VLOOKUP(A80,'Integration Change'!A:E,5,FALSE)</f>
        <v>7140.1017600001069</v>
      </c>
      <c r="AQ80" s="4">
        <f>VLOOKUP(A80,'Safe School'!A:D,4,FALSE)</f>
        <v>-2639.9637215266703</v>
      </c>
      <c r="AR80" s="4">
        <f>VLOOKUP(A80,'LTFM Change'!A:D,4,FALSE)</f>
        <v>-3261.8120761401951</v>
      </c>
      <c r="AS80" s="4">
        <f>VLOOKUP(A80,QComp!A:E,5,FALSE)</f>
        <v>24261.880621615564</v>
      </c>
      <c r="AT80" s="228">
        <f t="shared" si="36"/>
        <v>325.42636490978146</v>
      </c>
      <c r="AU80" s="4">
        <f t="shared" si="37"/>
        <v>1186556.771478489</v>
      </c>
      <c r="AV80" s="228">
        <f t="shared" si="38"/>
        <v>140.85431760190991</v>
      </c>
      <c r="AW80" s="4">
        <f>VLOOKUP(A80,'2021 SPED'!A:AF,32,FALSE)</f>
        <v>943839.04554252885</v>
      </c>
      <c r="AX80" s="228">
        <f t="shared" si="39"/>
        <v>112.04167207294977</v>
      </c>
      <c r="AY80" s="5">
        <f t="shared" si="30"/>
        <v>4871787.5150210168</v>
      </c>
      <c r="AZ80" s="4">
        <f t="shared" si="40"/>
        <v>578.32235458464118</v>
      </c>
    </row>
    <row r="81" spans="1:52" x14ac:dyDescent="0.25">
      <c r="A81">
        <v>192</v>
      </c>
      <c r="B81">
        <v>1</v>
      </c>
      <c r="C81" t="s">
        <v>60</v>
      </c>
      <c r="D81">
        <f>VLOOKUP(A81,Sheet10!A:C,3,FALSE)</f>
        <v>3</v>
      </c>
      <c r="E81" s="4">
        <f>VLOOKUP(A81,'Pupil Info'!A:D,4,FALSE)</f>
        <v>7211</v>
      </c>
      <c r="F81" s="4">
        <f>Summary!F81</f>
        <v>71246615.183612004</v>
      </c>
      <c r="G81" s="4">
        <f>VLOOKUP(A81,'2% 2020'!A:AB,28,FALSE)</f>
        <v>64894698</v>
      </c>
      <c r="H81" s="4">
        <f t="shared" si="31"/>
        <v>9880.2683654988214</v>
      </c>
      <c r="I81" s="4">
        <f>G81-Summary!G81</f>
        <v>1009309</v>
      </c>
      <c r="J81" s="4">
        <f>VLOOKUP(A81,'2% with VPK 2020'!A:AB,28,FALSE)</f>
        <v>64894698</v>
      </c>
      <c r="K81" s="4">
        <f>VLOOKUP(A81,'Charter School Lease'!A:D,4,FALSE)</f>
        <v>0</v>
      </c>
      <c r="L81" s="4">
        <f>VLOOKUP(A81,'Integration Change'!H:K,4,FALSE)</f>
        <v>0</v>
      </c>
      <c r="M81" s="4">
        <f>VLOOKUP(A81,'Other SPED'!A:D,4,FALSE)</f>
        <v>0</v>
      </c>
      <c r="N81" s="4">
        <f>VLOOKUP(A81,'LTFM Change'!G:J,4,FALSE)</f>
        <v>0</v>
      </c>
      <c r="O81" s="4">
        <f>VLOOKUP(A81,QComp!I:N,6,FALSE)</f>
        <v>-4551.6204205356771</v>
      </c>
      <c r="P81" s="4">
        <f>VLOOKUP(A81,'Breakfast and Lunch'!A:D,4,FALSE)</f>
        <v>0</v>
      </c>
      <c r="Q81" s="4">
        <f>VLOOKUP(A81,'Breakfast and Lunch'!A:E,5,FALSE)</f>
        <v>0</v>
      </c>
      <c r="R81" s="4">
        <f>VLOOKUP(A81,'Integration Change'!A:D,4,FALSE)</f>
        <v>0</v>
      </c>
      <c r="S81" s="4">
        <f>VLOOKUP(A81,'LTFM Change'!A:C,3,FALSE)</f>
        <v>0</v>
      </c>
      <c r="T81" s="4">
        <f>VLOOKUP(A81,QComp!A:D,4,FALSE)</f>
        <v>4551.6204205356771</v>
      </c>
      <c r="U81" s="4">
        <f t="shared" si="32"/>
        <v>139.96796560809875</v>
      </c>
      <c r="V81" s="4">
        <f t="shared" si="33"/>
        <v>0</v>
      </c>
      <c r="W81" s="4">
        <f t="shared" si="34"/>
        <v>0</v>
      </c>
      <c r="X81" s="4">
        <f>VLOOKUP(A81,'2020 SPED'!A:AF,32,FALSE)</f>
        <v>236907.3509438308</v>
      </c>
      <c r="Y81" s="228">
        <f t="shared" si="27"/>
        <v>32.853605733439302</v>
      </c>
      <c r="Z81" s="4">
        <f t="shared" si="28"/>
        <v>1246216.3509438308</v>
      </c>
      <c r="AA81" s="228">
        <f t="shared" si="29"/>
        <v>172.82157134153803</v>
      </c>
      <c r="AC81" s="4">
        <f>VLOOKUP(A81,'Pupil Info'!A:E,5,FALSE)</f>
        <v>7211</v>
      </c>
      <c r="AD81" s="4">
        <f>Summary!AA81</f>
        <v>71837839.666220948</v>
      </c>
      <c r="AE81" s="4">
        <f>VLOOKUP(A81,'2% 2021'!A:AB,28,FALSE)</f>
        <v>66153536</v>
      </c>
      <c r="AF81" s="4">
        <f t="shared" si="35"/>
        <v>9962.2576156179384</v>
      </c>
      <c r="AG81" s="4">
        <f>AE81-Summary!AB81</f>
        <v>2042661</v>
      </c>
      <c r="AH81" s="4">
        <f>VLOOKUP(A81,'2% with VPK 2021'!A:AB,28,FALSE)</f>
        <v>66153536</v>
      </c>
      <c r="AI81" s="4">
        <f>VLOOKUP(A81,'Charter School Lease'!A:E,5,FALSE)</f>
        <v>0</v>
      </c>
      <c r="AJ81" s="4">
        <f>VLOOKUP(A81,'Integration Change'!H:L,5,FALSE)</f>
        <v>0</v>
      </c>
      <c r="AK81" s="4">
        <f>VLOOKUP(A81,'Other SPED'!A:D,4,FALSE)</f>
        <v>0</v>
      </c>
      <c r="AL81" s="4">
        <f>VLOOKUP(A81,QComp!I:R,10,FALSE)</f>
        <v>-5001.9163221187191</v>
      </c>
      <c r="AM81" s="4">
        <f>VLOOKUP(A81,'LTFM Change'!G:K,5,FALSE)</f>
        <v>0</v>
      </c>
      <c r="AN81" s="4">
        <f>VLOOKUP(A81,'Breakfast and Lunch'!A:E,5,FALSE)</f>
        <v>0</v>
      </c>
      <c r="AO81" s="4">
        <f>VLOOKUP(A81,'Breakfast and Lunch'!A:D,4,FALSE)</f>
        <v>0</v>
      </c>
      <c r="AP81" s="4">
        <f>VLOOKUP(A81,'Integration Change'!A:E,5,FALSE)</f>
        <v>0</v>
      </c>
      <c r="AQ81" s="4">
        <f>VLOOKUP(A81,'Safe School'!A:D,4,FALSE)</f>
        <v>550.77842414108454</v>
      </c>
      <c r="AR81" s="4">
        <f>VLOOKUP(A81,'LTFM Change'!A:D,4,FALSE)</f>
        <v>0</v>
      </c>
      <c r="AS81" s="4">
        <f>VLOOKUP(A81,QComp!A:E,5,FALSE)</f>
        <v>5001.9163221187191</v>
      </c>
      <c r="AT81" s="228">
        <f t="shared" si="36"/>
        <v>283.27014283733183</v>
      </c>
      <c r="AU81" s="4">
        <f t="shared" si="37"/>
        <v>550.7784241437912</v>
      </c>
      <c r="AV81" s="228">
        <f t="shared" si="38"/>
        <v>7.6380311211176152E-2</v>
      </c>
      <c r="AW81" s="4">
        <f>VLOOKUP(A81,'2021 SPED'!A:AF,32,FALSE)</f>
        <v>627975.14691450726</v>
      </c>
      <c r="AX81" s="228">
        <f t="shared" si="39"/>
        <v>87.085722772778709</v>
      </c>
      <c r="AY81" s="5">
        <f t="shared" si="30"/>
        <v>2671186.9253386511</v>
      </c>
      <c r="AZ81" s="4">
        <f t="shared" si="40"/>
        <v>370.43224592132174</v>
      </c>
    </row>
    <row r="82" spans="1:52" x14ac:dyDescent="0.25">
      <c r="A82">
        <v>194</v>
      </c>
      <c r="B82">
        <v>1</v>
      </c>
      <c r="C82" t="s">
        <v>61</v>
      </c>
      <c r="D82">
        <f>VLOOKUP(A82,Sheet10!A:C,3,FALSE)</f>
        <v>3</v>
      </c>
      <c r="E82" s="4">
        <f>VLOOKUP(A82,'Pupil Info'!A:D,4,FALSE)</f>
        <v>11356</v>
      </c>
      <c r="F82" s="4">
        <f>Summary!F82</f>
        <v>123101778.25604075</v>
      </c>
      <c r="G82" s="4">
        <f>VLOOKUP(A82,'2% 2020'!A:AB,28,FALSE)</f>
        <v>107885430.25</v>
      </c>
      <c r="H82" s="4">
        <f t="shared" si="31"/>
        <v>10840.241128569985</v>
      </c>
      <c r="I82" s="4">
        <f>G82-Summary!G82</f>
        <v>1588987</v>
      </c>
      <c r="J82" s="4">
        <f>VLOOKUP(A82,'2% with VPK 2020'!A:AB,28,FALSE)</f>
        <v>107885430.25</v>
      </c>
      <c r="K82" s="4">
        <f>VLOOKUP(A82,'Charter School Lease'!A:D,4,FALSE)</f>
        <v>0</v>
      </c>
      <c r="L82" s="4">
        <f>VLOOKUP(A82,'Integration Change'!H:K,4,FALSE)</f>
        <v>0</v>
      </c>
      <c r="M82" s="4">
        <f>VLOOKUP(A82,'Other SPED'!A:D,4,FALSE)</f>
        <v>0</v>
      </c>
      <c r="N82" s="4">
        <f>VLOOKUP(A82,'LTFM Change'!G:J,4,FALSE)</f>
        <v>0</v>
      </c>
      <c r="O82" s="4">
        <f>VLOOKUP(A82,QComp!I:N,6,FALSE)</f>
        <v>-8963.2511748000979</v>
      </c>
      <c r="P82" s="4">
        <f>VLOOKUP(A82,'Breakfast and Lunch'!A:D,4,FALSE)</f>
        <v>0</v>
      </c>
      <c r="Q82" s="4">
        <f>VLOOKUP(A82,'Breakfast and Lunch'!A:E,5,FALSE)</f>
        <v>0</v>
      </c>
      <c r="R82" s="4">
        <f>VLOOKUP(A82,'Integration Change'!A:D,4,FALSE)</f>
        <v>0</v>
      </c>
      <c r="S82" s="4">
        <f>VLOOKUP(A82,'LTFM Change'!A:C,3,FALSE)</f>
        <v>0</v>
      </c>
      <c r="T82" s="4">
        <f>VLOOKUP(A82,QComp!A:D,4,FALSE)</f>
        <v>8963.2511748000979</v>
      </c>
      <c r="U82" s="4">
        <f t="shared" si="32"/>
        <v>139.92488552307151</v>
      </c>
      <c r="V82" s="4">
        <f t="shared" si="33"/>
        <v>0</v>
      </c>
      <c r="W82" s="4">
        <f t="shared" si="34"/>
        <v>0</v>
      </c>
      <c r="X82" s="4">
        <f>VLOOKUP(A82,'2020 SPED'!A:AF,32,FALSE)</f>
        <v>946899.16648398712</v>
      </c>
      <c r="Y82" s="228">
        <f t="shared" si="27"/>
        <v>83.383160134201049</v>
      </c>
      <c r="Z82" s="4">
        <f t="shared" si="28"/>
        <v>2535886.1664839871</v>
      </c>
      <c r="AA82" s="228">
        <f t="shared" si="29"/>
        <v>223.30804565727254</v>
      </c>
      <c r="AC82" s="4">
        <f>VLOOKUP(A82,'Pupil Info'!A:E,5,FALSE)</f>
        <v>11496</v>
      </c>
      <c r="AD82" s="4">
        <f>Summary!AA82</f>
        <v>126376281.08013326</v>
      </c>
      <c r="AE82" s="4">
        <f>VLOOKUP(A82,'2% 2021'!A:AB,28,FALSE)</f>
        <v>111376152.5</v>
      </c>
      <c r="AF82" s="4">
        <f t="shared" si="35"/>
        <v>10993.065508014375</v>
      </c>
      <c r="AG82" s="4">
        <f>AE82-Summary!AB82</f>
        <v>3252695</v>
      </c>
      <c r="AH82" s="4">
        <f>VLOOKUP(A82,'2% with VPK 2021'!A:AB,28,FALSE)</f>
        <v>111376152.5</v>
      </c>
      <c r="AI82" s="4">
        <f>VLOOKUP(A82,'Charter School Lease'!A:E,5,FALSE)</f>
        <v>0</v>
      </c>
      <c r="AJ82" s="4">
        <f>VLOOKUP(A82,'Integration Change'!H:L,5,FALSE)</f>
        <v>0</v>
      </c>
      <c r="AK82" s="4">
        <f>VLOOKUP(A82,'Other SPED'!A:D,4,FALSE)</f>
        <v>0</v>
      </c>
      <c r="AL82" s="4">
        <f>VLOOKUP(A82,QComp!I:R,10,FALSE)</f>
        <v>-9083.5915013088379</v>
      </c>
      <c r="AM82" s="4">
        <f>VLOOKUP(A82,'LTFM Change'!G:K,5,FALSE)</f>
        <v>0</v>
      </c>
      <c r="AN82" s="4">
        <f>VLOOKUP(A82,'Breakfast and Lunch'!A:E,5,FALSE)</f>
        <v>0</v>
      </c>
      <c r="AO82" s="4">
        <f>VLOOKUP(A82,'Breakfast and Lunch'!A:D,4,FALSE)</f>
        <v>0</v>
      </c>
      <c r="AP82" s="4">
        <f>VLOOKUP(A82,'Integration Change'!A:E,5,FALSE)</f>
        <v>0</v>
      </c>
      <c r="AQ82" s="4">
        <f>VLOOKUP(A82,'Safe School'!A:D,4,FALSE)</f>
        <v>1298.742107386468</v>
      </c>
      <c r="AR82" s="4">
        <f>VLOOKUP(A82,'LTFM Change'!A:D,4,FALSE)</f>
        <v>0</v>
      </c>
      <c r="AS82" s="4">
        <f>VLOOKUP(A82,QComp!A:E,5,FALSE)</f>
        <v>9083.5915013086051</v>
      </c>
      <c r="AT82" s="228">
        <f t="shared" si="36"/>
        <v>282.94145789839945</v>
      </c>
      <c r="AU82" s="4">
        <f t="shared" si="37"/>
        <v>1298.7421073913574</v>
      </c>
      <c r="AV82" s="228">
        <f t="shared" si="38"/>
        <v>0.11297339138755719</v>
      </c>
      <c r="AW82" s="4">
        <f>VLOOKUP(A82,'2021 SPED'!A:AF,32,FALSE)</f>
        <v>1310425.6141491085</v>
      </c>
      <c r="AX82" s="228">
        <f t="shared" si="39"/>
        <v>113.98970199626901</v>
      </c>
      <c r="AY82" s="5">
        <f t="shared" si="30"/>
        <v>4564419.3562564999</v>
      </c>
      <c r="AZ82" s="4">
        <f t="shared" si="40"/>
        <v>397.04413328605602</v>
      </c>
    </row>
    <row r="83" spans="1:52" x14ac:dyDescent="0.25">
      <c r="A83">
        <v>195</v>
      </c>
      <c r="B83">
        <v>1</v>
      </c>
      <c r="C83" t="s">
        <v>62</v>
      </c>
      <c r="D83">
        <f>VLOOKUP(A83,Sheet10!A:C,3,FALSE)</f>
        <v>3</v>
      </c>
      <c r="E83" s="4">
        <f>VLOOKUP(A83,'Pupil Info'!A:D,4,FALSE)</f>
        <v>691</v>
      </c>
      <c r="F83" s="4">
        <f>Summary!F83</f>
        <v>6336397.3155287625</v>
      </c>
      <c r="G83" s="4">
        <f>VLOOKUP(A83,'2% 2020'!A:AB,28,FALSE)</f>
        <v>5894091.25</v>
      </c>
      <c r="H83" s="4">
        <f t="shared" si="31"/>
        <v>9169.8948126320738</v>
      </c>
      <c r="I83" s="4">
        <f>G83-Summary!G83</f>
        <v>98827</v>
      </c>
      <c r="J83" s="4">
        <f>VLOOKUP(A83,'2% with VPK 2020'!A:AB,28,FALSE)</f>
        <v>5894091.25</v>
      </c>
      <c r="K83" s="4">
        <f>VLOOKUP(A83,'Charter School Lease'!A:D,4,FALSE)</f>
        <v>0</v>
      </c>
      <c r="L83" s="4">
        <f>VLOOKUP(A83,'Integration Change'!H:K,4,FALSE)</f>
        <v>0</v>
      </c>
      <c r="M83" s="4">
        <f>VLOOKUP(A83,'Other SPED'!A:D,4,FALSE)</f>
        <v>0</v>
      </c>
      <c r="N83" s="4">
        <f>VLOOKUP(A83,'LTFM Change'!G:J,4,FALSE)</f>
        <v>0</v>
      </c>
      <c r="O83" s="4">
        <f>VLOOKUP(A83,QComp!I:N,6,FALSE)</f>
        <v>0</v>
      </c>
      <c r="P83" s="4">
        <f>VLOOKUP(A83,'Breakfast and Lunch'!A:D,4,FALSE)</f>
        <v>0</v>
      </c>
      <c r="Q83" s="4">
        <f>VLOOKUP(A83,'Breakfast and Lunch'!A:E,5,FALSE)</f>
        <v>0</v>
      </c>
      <c r="R83" s="4">
        <f>VLOOKUP(A83,'Integration Change'!A:D,4,FALSE)</f>
        <v>0</v>
      </c>
      <c r="S83" s="4">
        <f>VLOOKUP(A83,'LTFM Change'!A:C,3,FALSE)</f>
        <v>0</v>
      </c>
      <c r="T83" s="4">
        <f>VLOOKUP(A83,QComp!A:D,4,FALSE)</f>
        <v>0</v>
      </c>
      <c r="U83" s="4">
        <f t="shared" si="32"/>
        <v>143.02026049204053</v>
      </c>
      <c r="V83" s="4">
        <f t="shared" si="33"/>
        <v>0</v>
      </c>
      <c r="W83" s="4">
        <f t="shared" si="34"/>
        <v>0</v>
      </c>
      <c r="X83" s="4">
        <f>VLOOKUP(A83,'2020 SPED'!A:AF,32,FALSE)</f>
        <v>6066.8649212789023</v>
      </c>
      <c r="Y83" s="228">
        <f t="shared" si="27"/>
        <v>8.7798334606062269</v>
      </c>
      <c r="Z83" s="4">
        <f t="shared" si="28"/>
        <v>104893.8649212789</v>
      </c>
      <c r="AA83" s="228">
        <f t="shared" si="29"/>
        <v>151.80009395264673</v>
      </c>
      <c r="AC83" s="4">
        <f>VLOOKUP(A83,'Pupil Info'!A:E,5,FALSE)</f>
        <v>691</v>
      </c>
      <c r="AD83" s="4">
        <f>Summary!AA83</f>
        <v>6389187.6775795184</v>
      </c>
      <c r="AE83" s="4">
        <f>VLOOKUP(A83,'2% 2021'!A:AB,28,FALSE)</f>
        <v>6022379.25</v>
      </c>
      <c r="AF83" s="4">
        <f t="shared" si="35"/>
        <v>9246.2918633567551</v>
      </c>
      <c r="AG83" s="4">
        <f>AE83-Summary!AB83</f>
        <v>200686</v>
      </c>
      <c r="AH83" s="4">
        <f>VLOOKUP(A83,'2% with VPK 2021'!A:AB,28,FALSE)</f>
        <v>6022379.25</v>
      </c>
      <c r="AI83" s="4">
        <f>VLOOKUP(A83,'Charter School Lease'!A:E,5,FALSE)</f>
        <v>0</v>
      </c>
      <c r="AJ83" s="4">
        <f>VLOOKUP(A83,'Integration Change'!H:L,5,FALSE)</f>
        <v>0</v>
      </c>
      <c r="AK83" s="4">
        <f>VLOOKUP(A83,'Other SPED'!A:D,4,FALSE)</f>
        <v>0</v>
      </c>
      <c r="AL83" s="4">
        <f>VLOOKUP(A83,QComp!I:R,10,FALSE)</f>
        <v>0</v>
      </c>
      <c r="AM83" s="4">
        <f>VLOOKUP(A83,'LTFM Change'!G:K,5,FALSE)</f>
        <v>0</v>
      </c>
      <c r="AN83" s="4">
        <f>VLOOKUP(A83,'Breakfast and Lunch'!A:E,5,FALSE)</f>
        <v>0</v>
      </c>
      <c r="AO83" s="4">
        <f>VLOOKUP(A83,'Breakfast and Lunch'!A:D,4,FALSE)</f>
        <v>0</v>
      </c>
      <c r="AP83" s="4">
        <f>VLOOKUP(A83,'Integration Change'!A:E,5,FALSE)</f>
        <v>0</v>
      </c>
      <c r="AQ83" s="4">
        <f>VLOOKUP(A83,'Safe School'!A:D,4,FALSE)</f>
        <v>65.676705180208955</v>
      </c>
      <c r="AR83" s="4">
        <f>VLOOKUP(A83,'LTFM Change'!A:D,4,FALSE)</f>
        <v>0</v>
      </c>
      <c r="AS83" s="4">
        <f>VLOOKUP(A83,QComp!A:E,5,FALSE)</f>
        <v>0</v>
      </c>
      <c r="AT83" s="228">
        <f t="shared" si="36"/>
        <v>290.42836468885673</v>
      </c>
      <c r="AU83" s="4">
        <f t="shared" si="37"/>
        <v>65.676705180667341</v>
      </c>
      <c r="AV83" s="228">
        <f t="shared" si="38"/>
        <v>9.5045883040039567E-2</v>
      </c>
      <c r="AW83" s="4">
        <f>VLOOKUP(A83,'2021 SPED'!A:AF,32,FALSE)</f>
        <v>19334.180299125961</v>
      </c>
      <c r="AX83" s="228">
        <f t="shared" si="39"/>
        <v>27.980000432888509</v>
      </c>
      <c r="AY83" s="5">
        <f t="shared" si="30"/>
        <v>220085.85700430663</v>
      </c>
      <c r="AZ83" s="4">
        <f t="shared" si="40"/>
        <v>318.50341100478528</v>
      </c>
    </row>
    <row r="84" spans="1:52" x14ac:dyDescent="0.25">
      <c r="A84">
        <v>196</v>
      </c>
      <c r="B84">
        <v>1</v>
      </c>
      <c r="C84" t="s">
        <v>63</v>
      </c>
      <c r="D84">
        <f>VLOOKUP(A84,Sheet10!A:C,3,FALSE)</f>
        <v>3</v>
      </c>
      <c r="E84" s="4">
        <f>VLOOKUP(A84,'Pupil Info'!A:D,4,FALSE)</f>
        <v>28911.4</v>
      </c>
      <c r="F84" s="4">
        <f>Summary!F84</f>
        <v>324717707.5249424</v>
      </c>
      <c r="G84" s="4">
        <f>VLOOKUP(A84,'2% 2020'!A:AB,28,FALSE)</f>
        <v>276511761.5</v>
      </c>
      <c r="H84" s="4">
        <f t="shared" si="31"/>
        <v>11231.4764253873</v>
      </c>
      <c r="I84" s="4">
        <f>G84-Summary!G84</f>
        <v>4113426</v>
      </c>
      <c r="J84" s="4">
        <f>VLOOKUP(A84,'2% with VPK 2020'!A:AB,28,FALSE)</f>
        <v>276744353.5</v>
      </c>
      <c r="K84" s="4">
        <f>VLOOKUP(A84,'Charter School Lease'!A:D,4,FALSE)</f>
        <v>0</v>
      </c>
      <c r="L84" s="4">
        <f>VLOOKUP(A84,'Integration Change'!H:K,4,FALSE)</f>
        <v>2614.328640000429</v>
      </c>
      <c r="M84" s="4">
        <f>VLOOKUP(A84,'Other SPED'!A:D,4,FALSE)</f>
        <v>0</v>
      </c>
      <c r="N84" s="4">
        <f>VLOOKUP(A84,'LTFM Change'!G:J,4,FALSE)</f>
        <v>3440.5097532928921</v>
      </c>
      <c r="O84" s="4">
        <f>VLOOKUP(A84,QComp!I:N,6,FALSE)</f>
        <v>-15570.820972459391</v>
      </c>
      <c r="P84" s="4">
        <f>VLOOKUP(A84,'Breakfast and Lunch'!A:D,4,FALSE)</f>
        <v>1042.73</v>
      </c>
      <c r="Q84" s="4">
        <f>VLOOKUP(A84,'Breakfast and Lunch'!A:E,5,FALSE)</f>
        <v>2722.74</v>
      </c>
      <c r="R84" s="4">
        <f>VLOOKUP(A84,'Integration Change'!A:D,4,FALSE)</f>
        <v>1120.4265600000508</v>
      </c>
      <c r="S84" s="4">
        <f>VLOOKUP(A84,'LTFM Change'!A:C,3,FALSE)</f>
        <v>7047.4902467071079</v>
      </c>
      <c r="T84" s="4">
        <f>VLOOKUP(A84,QComp!A:D,4,FALSE)</f>
        <v>27530.820972459391</v>
      </c>
      <c r="U84" s="4">
        <f t="shared" si="32"/>
        <v>142.27695649466992</v>
      </c>
      <c r="V84" s="4">
        <f t="shared" si="33"/>
        <v>262540.22519999743</v>
      </c>
      <c r="W84" s="4">
        <f t="shared" si="34"/>
        <v>9.0808547908436612</v>
      </c>
      <c r="X84" s="4">
        <f>VLOOKUP(A84,'2020 SPED'!A:AF,32,FALSE)</f>
        <v>678714.58502902836</v>
      </c>
      <c r="Y84" s="228">
        <f t="shared" si="27"/>
        <v>23.47567343777985</v>
      </c>
      <c r="Z84" s="4">
        <f t="shared" si="28"/>
        <v>5054680.8102290258</v>
      </c>
      <c r="AA84" s="228">
        <f t="shared" si="29"/>
        <v>174.83348472329342</v>
      </c>
      <c r="AC84" s="4">
        <f>VLOOKUP(A84,'Pupil Info'!A:E,5,FALSE)</f>
        <v>29414</v>
      </c>
      <c r="AD84" s="4">
        <f>Summary!AA84</f>
        <v>334963965.86744654</v>
      </c>
      <c r="AE84" s="4">
        <f>VLOOKUP(A84,'2% 2021'!A:AB,28,FALSE)</f>
        <v>287252999</v>
      </c>
      <c r="AF84" s="4">
        <f t="shared" si="35"/>
        <v>11387.909358381945</v>
      </c>
      <c r="AG84" s="4">
        <f>AE84-Summary!AB84</f>
        <v>8474917</v>
      </c>
      <c r="AH84" s="4">
        <f>VLOOKUP(A84,'2% with VPK 2021'!A:AB,28,FALSE)</f>
        <v>287510834.5</v>
      </c>
      <c r="AI84" s="4">
        <f>VLOOKUP(A84,'Charter School Lease'!A:E,5,FALSE)</f>
        <v>0</v>
      </c>
      <c r="AJ84" s="4">
        <f>VLOOKUP(A84,'Integration Change'!H:L,5,FALSE)</f>
        <v>2700.8822400001809</v>
      </c>
      <c r="AK84" s="4">
        <f>VLOOKUP(A84,'Other SPED'!A:D,4,FALSE)</f>
        <v>0</v>
      </c>
      <c r="AL84" s="4">
        <f>VLOOKUP(A84,QComp!I:R,10,FALSE)</f>
        <v>-15854.572760452516</v>
      </c>
      <c r="AM84" s="4">
        <f>VLOOKUP(A84,'LTFM Change'!G:K,5,FALSE)</f>
        <v>3518.9318502615206</v>
      </c>
      <c r="AN84" s="4">
        <f>VLOOKUP(A84,'Breakfast and Lunch'!A:E,5,FALSE)</f>
        <v>2722.74</v>
      </c>
      <c r="AO84" s="4">
        <f>VLOOKUP(A84,'Breakfast and Lunch'!A:D,4,FALSE)</f>
        <v>1042.73</v>
      </c>
      <c r="AP84" s="4">
        <f>VLOOKUP(A84,'Integration Change'!A:E,5,FALSE)</f>
        <v>1157.5209600001108</v>
      </c>
      <c r="AQ84" s="4">
        <f>VLOOKUP(A84,'Safe School'!A:D,4,FALSE)</f>
        <v>1993.2007610201836</v>
      </c>
      <c r="AR84" s="4">
        <f>VLOOKUP(A84,'LTFM Change'!A:D,4,FALSE)</f>
        <v>6969.0681497389451</v>
      </c>
      <c r="AS84" s="4">
        <f>VLOOKUP(A84,QComp!A:E,5,FALSE)</f>
        <v>27814.572760452516</v>
      </c>
      <c r="AT84" s="228">
        <f t="shared" si="36"/>
        <v>288.12528047868364</v>
      </c>
      <c r="AU84" s="4">
        <f t="shared" si="37"/>
        <v>289900.57396101952</v>
      </c>
      <c r="AV84" s="228">
        <f t="shared" si="38"/>
        <v>9.8558704685190559</v>
      </c>
      <c r="AW84" s="4">
        <f>VLOOKUP(A84,'2021 SPED'!A:AF,32,FALSE)</f>
        <v>1780807.3583764508</v>
      </c>
      <c r="AX84" s="228">
        <f t="shared" si="39"/>
        <v>60.542848928280776</v>
      </c>
      <c r="AY84" s="5">
        <f t="shared" si="30"/>
        <v>10545624.93233747</v>
      </c>
      <c r="AZ84" s="4">
        <f t="shared" si="40"/>
        <v>358.52399987548347</v>
      </c>
    </row>
    <row r="85" spans="1:52" x14ac:dyDescent="0.25">
      <c r="A85">
        <v>197</v>
      </c>
      <c r="B85">
        <v>1</v>
      </c>
      <c r="C85" t="s">
        <v>64</v>
      </c>
      <c r="D85">
        <f>VLOOKUP(A85,Sheet10!A:C,3,FALSE)</f>
        <v>2</v>
      </c>
      <c r="E85" s="4">
        <f>VLOOKUP(A85,'Pupil Info'!A:D,4,FALSE)</f>
        <v>5092</v>
      </c>
      <c r="F85" s="4">
        <f>Summary!F85</f>
        <v>59997772.500630394</v>
      </c>
      <c r="G85" s="4">
        <f>VLOOKUP(A85,'2% 2020'!A:AB,28,FALSE)</f>
        <v>52503878.25</v>
      </c>
      <c r="H85" s="4">
        <f t="shared" si="31"/>
        <v>11782.751865795442</v>
      </c>
      <c r="I85" s="4">
        <f>G85-Summary!G85</f>
        <v>773655</v>
      </c>
      <c r="J85" s="4">
        <f>VLOOKUP(A85,'2% with VPK 2020'!A:AB,28,FALSE)</f>
        <v>52585679.25</v>
      </c>
      <c r="K85" s="4">
        <f>VLOOKUP(A85,'Charter School Lease'!A:D,4,FALSE)</f>
        <v>0</v>
      </c>
      <c r="L85" s="4">
        <f>VLOOKUP(A85,'Integration Change'!H:K,4,FALSE)</f>
        <v>1336.7087999999058</v>
      </c>
      <c r="M85" s="4">
        <f>VLOOKUP(A85,'Other SPED'!A:D,4,FALSE)</f>
        <v>14142.04</v>
      </c>
      <c r="N85" s="4">
        <f>VLOOKUP(A85,'LTFM Change'!G:J,4,FALSE)</f>
        <v>0</v>
      </c>
      <c r="O85" s="4">
        <f>VLOOKUP(A85,QComp!I:N,6,FALSE)</f>
        <v>-1200.0981727800099</v>
      </c>
      <c r="P85" s="4">
        <f>VLOOKUP(A85,'Breakfast and Lunch'!A:D,4,FALSE)</f>
        <v>408.02</v>
      </c>
      <c r="Q85" s="4">
        <f>VLOOKUP(A85,'Breakfast and Lunch'!A:E,5,FALSE)</f>
        <v>1065.42</v>
      </c>
      <c r="R85" s="4">
        <f>VLOOKUP(A85,'Integration Change'!A:D,4,FALSE)</f>
        <v>572.87519999995129</v>
      </c>
      <c r="S85" s="4">
        <f>VLOOKUP(A85,'LTFM Change'!A:C,3,FALSE)</f>
        <v>4104</v>
      </c>
      <c r="T85" s="4">
        <f>VLOOKUP(A85,QComp!A:D,4,FALSE)</f>
        <v>5880.0981727800099</v>
      </c>
      <c r="U85" s="4">
        <f t="shared" si="32"/>
        <v>151.93538884524745</v>
      </c>
      <c r="V85" s="4">
        <f t="shared" si="33"/>
        <v>108110.06400001049</v>
      </c>
      <c r="W85" s="4">
        <f t="shared" si="34"/>
        <v>21.231355852319421</v>
      </c>
      <c r="X85" s="4">
        <f>VLOOKUP(A85,'2020 SPED'!A:AF,32,FALSE)</f>
        <v>161887.77835498564</v>
      </c>
      <c r="Y85" s="228">
        <f t="shared" si="27"/>
        <v>31.792572339942193</v>
      </c>
      <c r="Z85" s="4">
        <f t="shared" si="28"/>
        <v>1043652.8423549961</v>
      </c>
      <c r="AA85" s="228">
        <f t="shared" si="29"/>
        <v>204.95931703750907</v>
      </c>
      <c r="AC85" s="4">
        <f>VLOOKUP(A85,'Pupil Info'!A:E,5,FALSE)</f>
        <v>5092</v>
      </c>
      <c r="AD85" s="4">
        <f>Summary!AA85</f>
        <v>60759372.16392304</v>
      </c>
      <c r="AE85" s="4">
        <f>VLOOKUP(A85,'2% 2021'!A:AB,28,FALSE)</f>
        <v>53577893.75</v>
      </c>
      <c r="AF85" s="4">
        <f t="shared" si="35"/>
        <v>11932.319749395727</v>
      </c>
      <c r="AG85" s="4">
        <f>AE85-Summary!AB85</f>
        <v>1565048</v>
      </c>
      <c r="AH85" s="4">
        <f>VLOOKUP(A85,'2% with VPK 2021'!A:AB,28,FALSE)</f>
        <v>53686692.25</v>
      </c>
      <c r="AI85" s="4">
        <f>VLOOKUP(A85,'Charter School Lease'!A:E,5,FALSE)</f>
        <v>0</v>
      </c>
      <c r="AJ85" s="4">
        <f>VLOOKUP(A85,'Integration Change'!H:L,5,FALSE)</f>
        <v>1385.82527999999</v>
      </c>
      <c r="AK85" s="4">
        <f>VLOOKUP(A85,'Other SPED'!A:D,4,FALSE)</f>
        <v>14142.04</v>
      </c>
      <c r="AL85" s="4">
        <f>VLOOKUP(A85,QComp!I:R,10,FALSE)</f>
        <v>-1200.4910499594407</v>
      </c>
      <c r="AM85" s="4">
        <f>VLOOKUP(A85,'LTFM Change'!G:K,5,FALSE)</f>
        <v>0</v>
      </c>
      <c r="AN85" s="4">
        <f>VLOOKUP(A85,'Breakfast and Lunch'!A:E,5,FALSE)</f>
        <v>1065.42</v>
      </c>
      <c r="AO85" s="4">
        <f>VLOOKUP(A85,'Breakfast and Lunch'!A:D,4,FALSE)</f>
        <v>408.02</v>
      </c>
      <c r="AP85" s="4">
        <f>VLOOKUP(A85,'Integration Change'!A:E,5,FALSE)</f>
        <v>593.92511999997078</v>
      </c>
      <c r="AQ85" s="4">
        <f>VLOOKUP(A85,'Safe School'!A:D,4,FALSE)</f>
        <v>194.39999999999418</v>
      </c>
      <c r="AR85" s="4">
        <f>VLOOKUP(A85,'LTFM Change'!A:D,4,FALSE)</f>
        <v>4104</v>
      </c>
      <c r="AS85" s="4">
        <f>VLOOKUP(A85,QComp!A:E,5,FALSE)</f>
        <v>5880.4910499594407</v>
      </c>
      <c r="AT85" s="228">
        <f t="shared" si="36"/>
        <v>307.3542812254517</v>
      </c>
      <c r="AU85" s="4">
        <f t="shared" si="37"/>
        <v>135372.13040000945</v>
      </c>
      <c r="AV85" s="228">
        <f t="shared" si="38"/>
        <v>26.585257344856529</v>
      </c>
      <c r="AW85" s="4">
        <f>VLOOKUP(A85,'2021 SPED'!A:AF,32,FALSE)</f>
        <v>442204.42220242508</v>
      </c>
      <c r="AX85" s="228">
        <f t="shared" si="39"/>
        <v>86.842973723964079</v>
      </c>
      <c r="AY85" s="5">
        <f t="shared" si="30"/>
        <v>2142624.5526024345</v>
      </c>
      <c r="AZ85" s="4">
        <f t="shared" si="40"/>
        <v>420.78251229427229</v>
      </c>
    </row>
    <row r="86" spans="1:52" x14ac:dyDescent="0.25">
      <c r="A86">
        <v>199</v>
      </c>
      <c r="B86">
        <v>1</v>
      </c>
      <c r="C86" t="s">
        <v>65</v>
      </c>
      <c r="D86">
        <f>VLOOKUP(A86,Sheet10!A:C,3,FALSE)</f>
        <v>3</v>
      </c>
      <c r="E86" s="4">
        <f>VLOOKUP(A86,'Pupil Info'!A:D,4,FALSE)</f>
        <v>3517</v>
      </c>
      <c r="F86" s="4">
        <f>Summary!F86</f>
        <v>37352641.40267624</v>
      </c>
      <c r="G86" s="4">
        <f>VLOOKUP(A86,'2% 2020'!A:AB,28,FALSE)</f>
        <v>34120755</v>
      </c>
      <c r="H86" s="4">
        <f t="shared" si="31"/>
        <v>10620.597498628445</v>
      </c>
      <c r="I86" s="4">
        <f>G86-Summary!G86</f>
        <v>534258</v>
      </c>
      <c r="J86" s="4">
        <f>VLOOKUP(A86,'2% with VPK 2020'!A:AB,28,FALSE)</f>
        <v>34428347.25</v>
      </c>
      <c r="K86" s="4">
        <f>VLOOKUP(A86,'Charter School Lease'!A:D,4,FALSE)</f>
        <v>0</v>
      </c>
      <c r="L86" s="4">
        <f>VLOOKUP(A86,'Integration Change'!H:K,4,FALSE)</f>
        <v>5835.1977599999518</v>
      </c>
      <c r="M86" s="4">
        <f>VLOOKUP(A86,'Other SPED'!A:D,4,FALSE)</f>
        <v>0</v>
      </c>
      <c r="N86" s="4">
        <f>VLOOKUP(A86,'LTFM Change'!G:J,4,FALSE)</f>
        <v>1245.185413098181</v>
      </c>
      <c r="O86" s="4">
        <f>VLOOKUP(A86,QComp!I:N,6,FALSE)</f>
        <v>0</v>
      </c>
      <c r="P86" s="4">
        <f>VLOOKUP(A86,'Breakfast and Lunch'!A:D,4,FALSE)</f>
        <v>1858.78</v>
      </c>
      <c r="Q86" s="4">
        <f>VLOOKUP(A86,'Breakfast and Lunch'!A:E,5,FALSE)</f>
        <v>4853.58</v>
      </c>
      <c r="R86" s="4">
        <f>VLOOKUP(A86,'Integration Change'!A:D,4,FALSE)</f>
        <v>2500.7990400000126</v>
      </c>
      <c r="S86" s="4">
        <f>VLOOKUP(A86,'LTFM Change'!A:C,3,FALSE)</f>
        <v>17450.814586901819</v>
      </c>
      <c r="T86" s="4">
        <f>VLOOKUP(A86,QComp!A:D,4,FALSE)</f>
        <v>0</v>
      </c>
      <c r="U86" s="4">
        <f t="shared" si="32"/>
        <v>151.90730736423089</v>
      </c>
      <c r="V86" s="4">
        <f t="shared" si="33"/>
        <v>341336.60679999739</v>
      </c>
      <c r="W86" s="4">
        <f t="shared" si="34"/>
        <v>97.053342849018307</v>
      </c>
      <c r="X86" s="4">
        <f>VLOOKUP(A86,'2020 SPED'!A:AF,32,FALSE)</f>
        <v>105417.00490601175</v>
      </c>
      <c r="Y86" s="228">
        <f t="shared" si="27"/>
        <v>29.973558403756538</v>
      </c>
      <c r="Z86" s="4">
        <f t="shared" si="28"/>
        <v>981011.61170600913</v>
      </c>
      <c r="AA86" s="228">
        <f t="shared" si="29"/>
        <v>278.93420861700571</v>
      </c>
      <c r="AC86" s="4">
        <f>VLOOKUP(A86,'Pupil Info'!A:E,5,FALSE)</f>
        <v>3494</v>
      </c>
      <c r="AD86" s="4">
        <f>Summary!AA86</f>
        <v>37291612.237620801</v>
      </c>
      <c r="AE86" s="4">
        <f>VLOOKUP(A86,'2% 2021'!A:AB,28,FALSE)</f>
        <v>34420732.75</v>
      </c>
      <c r="AF86" s="4">
        <f t="shared" si="35"/>
        <v>10673.042998746652</v>
      </c>
      <c r="AG86" s="4">
        <f>AE86-Summary!AB86</f>
        <v>1067662</v>
      </c>
      <c r="AH86" s="4">
        <f>VLOOKUP(A86,'2% with VPK 2021'!A:AB,28,FALSE)</f>
        <v>34850818.5</v>
      </c>
      <c r="AI86" s="4">
        <f>VLOOKUP(A86,'Charter School Lease'!A:E,5,FALSE)</f>
        <v>0</v>
      </c>
      <c r="AJ86" s="4">
        <f>VLOOKUP(A86,'Integration Change'!H:L,5,FALSE)</f>
        <v>5908.3449599999585</v>
      </c>
      <c r="AK86" s="4">
        <f>VLOOKUP(A86,'Other SPED'!A:D,4,FALSE)</f>
        <v>0</v>
      </c>
      <c r="AL86" s="4">
        <f>VLOOKUP(A86,QComp!I:R,10,FALSE)</f>
        <v>0</v>
      </c>
      <c r="AM86" s="4">
        <f>VLOOKUP(A86,'LTFM Change'!G:K,5,FALSE)</f>
        <v>3002.01792623644</v>
      </c>
      <c r="AN86" s="4">
        <f>VLOOKUP(A86,'Breakfast and Lunch'!A:E,5,FALSE)</f>
        <v>4853.58</v>
      </c>
      <c r="AO86" s="4">
        <f>VLOOKUP(A86,'Breakfast and Lunch'!A:D,4,FALSE)</f>
        <v>1858.78</v>
      </c>
      <c r="AP86" s="4">
        <f>VLOOKUP(A86,'Integration Change'!A:E,5,FALSE)</f>
        <v>2532.1478399999614</v>
      </c>
      <c r="AQ86" s="4">
        <f>VLOOKUP(A86,'Safe School'!A:D,4,FALSE)</f>
        <v>-1284.9949711076624</v>
      </c>
      <c r="AR86" s="4">
        <f>VLOOKUP(A86,'LTFM Change'!A:D,4,FALSE)</f>
        <v>15693.982073763618</v>
      </c>
      <c r="AS86" s="4">
        <f>VLOOKUP(A86,QComp!A:E,5,FALSE)</f>
        <v>0</v>
      </c>
      <c r="AT86" s="228">
        <f t="shared" si="36"/>
        <v>305.57012020606754</v>
      </c>
      <c r="AU86" s="4">
        <f t="shared" si="37"/>
        <v>462649.60782889277</v>
      </c>
      <c r="AV86" s="228">
        <f t="shared" si="38"/>
        <v>132.41259525726753</v>
      </c>
      <c r="AW86" s="4">
        <f>VLOOKUP(A86,'2021 SPED'!A:AF,32,FALSE)</f>
        <v>261529.71625542548</v>
      </c>
      <c r="AX86" s="228">
        <f t="shared" si="39"/>
        <v>74.85109223108914</v>
      </c>
      <c r="AY86" s="5">
        <f t="shared" si="30"/>
        <v>1791841.3240843182</v>
      </c>
      <c r="AZ86" s="4">
        <f t="shared" si="40"/>
        <v>512.83380769442419</v>
      </c>
    </row>
    <row r="87" spans="1:52" x14ac:dyDescent="0.25">
      <c r="A87">
        <v>200</v>
      </c>
      <c r="B87">
        <v>1</v>
      </c>
      <c r="C87" t="s">
        <v>66</v>
      </c>
      <c r="D87">
        <f>VLOOKUP(A87,Sheet10!A:C,3,FALSE)</f>
        <v>3</v>
      </c>
      <c r="E87" s="4">
        <f>VLOOKUP(A87,'Pupil Info'!A:D,4,FALSE)</f>
        <v>4343</v>
      </c>
      <c r="F87" s="4">
        <f>Summary!F87</f>
        <v>49000137.426089369</v>
      </c>
      <c r="G87" s="4">
        <f>VLOOKUP(A87,'2% 2020'!A:AB,28,FALSE)</f>
        <v>43676758</v>
      </c>
      <c r="H87" s="4">
        <f t="shared" si="31"/>
        <v>11282.555244321751</v>
      </c>
      <c r="I87" s="4">
        <f>G87-Summary!G87</f>
        <v>626217</v>
      </c>
      <c r="J87" s="4">
        <f>VLOOKUP(A87,'2% with VPK 2020'!A:AB,28,FALSE)</f>
        <v>43676758</v>
      </c>
      <c r="K87" s="4">
        <f>VLOOKUP(A87,'Charter School Lease'!A:D,4,FALSE)</f>
        <v>0</v>
      </c>
      <c r="L87" s="4">
        <f>VLOOKUP(A87,'Integration Change'!H:K,4,FALSE)</f>
        <v>0</v>
      </c>
      <c r="M87" s="4">
        <f>VLOOKUP(A87,'Other SPED'!A:D,4,FALSE)</f>
        <v>0</v>
      </c>
      <c r="N87" s="4">
        <f>VLOOKUP(A87,'LTFM Change'!G:J,4,FALSE)</f>
        <v>0</v>
      </c>
      <c r="O87" s="4">
        <f>VLOOKUP(A87,QComp!I:N,6,FALSE)</f>
        <v>0</v>
      </c>
      <c r="P87" s="4">
        <f>VLOOKUP(A87,'Breakfast and Lunch'!A:D,4,FALSE)</f>
        <v>0</v>
      </c>
      <c r="Q87" s="4">
        <f>VLOOKUP(A87,'Breakfast and Lunch'!A:E,5,FALSE)</f>
        <v>0</v>
      </c>
      <c r="R87" s="4">
        <f>VLOOKUP(A87,'Integration Change'!A:D,4,FALSE)</f>
        <v>0</v>
      </c>
      <c r="S87" s="4">
        <f>VLOOKUP(A87,'LTFM Change'!A:C,3,FALSE)</f>
        <v>0</v>
      </c>
      <c r="T87" s="4">
        <f>VLOOKUP(A87,QComp!A:D,4,FALSE)</f>
        <v>0</v>
      </c>
      <c r="U87" s="4">
        <f t="shared" si="32"/>
        <v>144.18996085655078</v>
      </c>
      <c r="V87" s="4">
        <f t="shared" si="33"/>
        <v>0</v>
      </c>
      <c r="W87" s="4">
        <f t="shared" si="34"/>
        <v>0</v>
      </c>
      <c r="X87" s="4">
        <f>VLOOKUP(A87,'2020 SPED'!A:AF,32,FALSE)</f>
        <v>443346.58747397922</v>
      </c>
      <c r="Y87" s="228">
        <f t="shared" si="27"/>
        <v>102.08302727929524</v>
      </c>
      <c r="Z87" s="4">
        <f t="shared" si="28"/>
        <v>1069563.5874739792</v>
      </c>
      <c r="AA87" s="228">
        <f t="shared" si="29"/>
        <v>246.27298813584602</v>
      </c>
      <c r="AC87" s="4">
        <f>VLOOKUP(A87,'Pupil Info'!A:E,5,FALSE)</f>
        <v>4322</v>
      </c>
      <c r="AD87" s="4">
        <f>Summary!AA87</f>
        <v>49426934.134093702</v>
      </c>
      <c r="AE87" s="4">
        <f>VLOOKUP(A87,'2% 2021'!A:AB,28,FALSE)</f>
        <v>44325678.75</v>
      </c>
      <c r="AF87" s="4">
        <f t="shared" si="35"/>
        <v>11436.125435930982</v>
      </c>
      <c r="AG87" s="4">
        <f>AE87-Summary!AB87</f>
        <v>1260196</v>
      </c>
      <c r="AH87" s="4">
        <f>VLOOKUP(A87,'2% with VPK 2021'!A:AB,28,FALSE)</f>
        <v>44325678.75</v>
      </c>
      <c r="AI87" s="4">
        <f>VLOOKUP(A87,'Charter School Lease'!A:E,5,FALSE)</f>
        <v>0</v>
      </c>
      <c r="AJ87" s="4">
        <f>VLOOKUP(A87,'Integration Change'!H:L,5,FALSE)</f>
        <v>0</v>
      </c>
      <c r="AK87" s="4">
        <f>VLOOKUP(A87,'Other SPED'!A:D,4,FALSE)</f>
        <v>0</v>
      </c>
      <c r="AL87" s="4">
        <f>VLOOKUP(A87,QComp!I:R,10,FALSE)</f>
        <v>0</v>
      </c>
      <c r="AM87" s="4">
        <f>VLOOKUP(A87,'LTFM Change'!G:K,5,FALSE)</f>
        <v>0</v>
      </c>
      <c r="AN87" s="4">
        <f>VLOOKUP(A87,'Breakfast and Lunch'!A:E,5,FALSE)</f>
        <v>0</v>
      </c>
      <c r="AO87" s="4">
        <f>VLOOKUP(A87,'Breakfast and Lunch'!A:D,4,FALSE)</f>
        <v>0</v>
      </c>
      <c r="AP87" s="4">
        <f>VLOOKUP(A87,'Integration Change'!A:E,5,FALSE)</f>
        <v>0</v>
      </c>
      <c r="AQ87" s="4">
        <f>VLOOKUP(A87,'Safe School'!A:D,4,FALSE)</f>
        <v>558.95285421039443</v>
      </c>
      <c r="AR87" s="4">
        <f>VLOOKUP(A87,'LTFM Change'!A:D,4,FALSE)</f>
        <v>0</v>
      </c>
      <c r="AS87" s="4">
        <f>VLOOKUP(A87,QComp!A:E,5,FALSE)</f>
        <v>0</v>
      </c>
      <c r="AT87" s="228">
        <f t="shared" si="36"/>
        <v>291.57704766311895</v>
      </c>
      <c r="AU87" s="4">
        <f t="shared" si="37"/>
        <v>558.9528542086482</v>
      </c>
      <c r="AV87" s="228">
        <f t="shared" si="38"/>
        <v>0.12932736099228326</v>
      </c>
      <c r="AW87" s="4">
        <f>VLOOKUP(A87,'2021 SPED'!A:AF,32,FALSE)</f>
        <v>506244.9478827063</v>
      </c>
      <c r="AX87" s="228">
        <f t="shared" si="39"/>
        <v>117.13210270307874</v>
      </c>
      <c r="AY87" s="5">
        <f t="shared" si="30"/>
        <v>1766999.9007369149</v>
      </c>
      <c r="AZ87" s="4">
        <f t="shared" si="40"/>
        <v>408.83847772718997</v>
      </c>
    </row>
    <row r="88" spans="1:52" x14ac:dyDescent="0.25">
      <c r="A88">
        <v>203</v>
      </c>
      <c r="B88">
        <v>1</v>
      </c>
      <c r="C88" t="s">
        <v>67</v>
      </c>
      <c r="D88">
        <f>VLOOKUP(A88,Sheet10!A:C,3,FALSE)</f>
        <v>6</v>
      </c>
      <c r="E88" s="4">
        <f>VLOOKUP(A88,'Pupil Info'!A:D,4,FALSE)</f>
        <v>672</v>
      </c>
      <c r="F88" s="4">
        <f>Summary!F88</f>
        <v>7101311.5696772756</v>
      </c>
      <c r="G88" s="4">
        <f>VLOOKUP(A88,'2% 2020'!A:AB,28,FALSE)</f>
        <v>6502748.75</v>
      </c>
      <c r="H88" s="4">
        <f t="shared" si="31"/>
        <v>10567.427931067374</v>
      </c>
      <c r="I88" s="4">
        <f>G88-Summary!G88</f>
        <v>101691</v>
      </c>
      <c r="J88" s="4">
        <f>VLOOKUP(A88,'2% with VPK 2020'!A:AB,28,FALSE)</f>
        <v>6502748.75</v>
      </c>
      <c r="K88" s="4">
        <f>VLOOKUP(A88,'Charter School Lease'!A:D,4,FALSE)</f>
        <v>0</v>
      </c>
      <c r="L88" s="4">
        <f>VLOOKUP(A88,'Integration Change'!H:K,4,FALSE)</f>
        <v>0</v>
      </c>
      <c r="M88" s="4">
        <f>VLOOKUP(A88,'Other SPED'!A:D,4,FALSE)</f>
        <v>0</v>
      </c>
      <c r="N88" s="4">
        <f>VLOOKUP(A88,'LTFM Change'!G:J,4,FALSE)</f>
        <v>0</v>
      </c>
      <c r="O88" s="4">
        <f>VLOOKUP(A88,QComp!I:N,6,FALSE)</f>
        <v>0</v>
      </c>
      <c r="P88" s="4">
        <f>VLOOKUP(A88,'Breakfast and Lunch'!A:D,4,FALSE)</f>
        <v>0</v>
      </c>
      <c r="Q88" s="4">
        <f>VLOOKUP(A88,'Breakfast and Lunch'!A:E,5,FALSE)</f>
        <v>0</v>
      </c>
      <c r="R88" s="4">
        <f>VLOOKUP(A88,'Integration Change'!A:D,4,FALSE)</f>
        <v>0</v>
      </c>
      <c r="S88" s="4">
        <f>VLOOKUP(A88,'LTFM Change'!A:C,3,FALSE)</f>
        <v>0</v>
      </c>
      <c r="T88" s="4">
        <f>VLOOKUP(A88,QComp!A:D,4,FALSE)</f>
        <v>0</v>
      </c>
      <c r="U88" s="4">
        <f t="shared" si="32"/>
        <v>151.32589285714286</v>
      </c>
      <c r="V88" s="4">
        <f t="shared" si="33"/>
        <v>0</v>
      </c>
      <c r="W88" s="4">
        <f t="shared" si="34"/>
        <v>0</v>
      </c>
      <c r="X88" s="4">
        <f>VLOOKUP(A88,'2020 SPED'!A:AF,32,FALSE)</f>
        <v>19101.164801182225</v>
      </c>
      <c r="Y88" s="228">
        <f t="shared" ref="Y88:Y151" si="41">X88/E88</f>
        <v>28.424352382711646</v>
      </c>
      <c r="Z88" s="4">
        <f t="shared" ref="Z88:Z151" si="42">I88+V88+X88</f>
        <v>120792.16480118223</v>
      </c>
      <c r="AA88" s="228">
        <f t="shared" ref="AA88:AA151" si="43">Z88/E88</f>
        <v>179.75024523985451</v>
      </c>
      <c r="AC88" s="4">
        <f>VLOOKUP(A88,'Pupil Info'!A:E,5,FALSE)</f>
        <v>663</v>
      </c>
      <c r="AD88" s="4">
        <f>Summary!AA88</f>
        <v>7037370.2826908864</v>
      </c>
      <c r="AE88" s="4">
        <f>VLOOKUP(A88,'2% 2021'!A:AB,28,FALSE)</f>
        <v>6512803</v>
      </c>
      <c r="AF88" s="4">
        <f t="shared" si="35"/>
        <v>10614.434815521699</v>
      </c>
      <c r="AG88" s="4">
        <f>AE88-Summary!AB88</f>
        <v>202040</v>
      </c>
      <c r="AH88" s="4">
        <f>VLOOKUP(A88,'2% with VPK 2021'!A:AB,28,FALSE)</f>
        <v>6512803</v>
      </c>
      <c r="AI88" s="4">
        <f>VLOOKUP(A88,'Charter School Lease'!A:E,5,FALSE)</f>
        <v>0</v>
      </c>
      <c r="AJ88" s="4">
        <f>VLOOKUP(A88,'Integration Change'!H:L,5,FALSE)</f>
        <v>0</v>
      </c>
      <c r="AK88" s="4">
        <f>VLOOKUP(A88,'Other SPED'!A:D,4,FALSE)</f>
        <v>0</v>
      </c>
      <c r="AL88" s="4">
        <f>VLOOKUP(A88,QComp!I:R,10,FALSE)</f>
        <v>0</v>
      </c>
      <c r="AM88" s="4">
        <f>VLOOKUP(A88,'LTFM Change'!G:K,5,FALSE)</f>
        <v>0</v>
      </c>
      <c r="AN88" s="4">
        <f>VLOOKUP(A88,'Breakfast and Lunch'!A:E,5,FALSE)</f>
        <v>0</v>
      </c>
      <c r="AO88" s="4">
        <f>VLOOKUP(A88,'Breakfast and Lunch'!A:D,4,FALSE)</f>
        <v>0</v>
      </c>
      <c r="AP88" s="4">
        <f>VLOOKUP(A88,'Integration Change'!A:E,5,FALSE)</f>
        <v>0</v>
      </c>
      <c r="AQ88" s="4">
        <f>VLOOKUP(A88,'Safe School'!A:D,4,FALSE)</f>
        <v>86.326854156821355</v>
      </c>
      <c r="AR88" s="4">
        <f>VLOOKUP(A88,'LTFM Change'!A:D,4,FALSE)</f>
        <v>0</v>
      </c>
      <c r="AS88" s="4">
        <f>VLOOKUP(A88,QComp!A:E,5,FALSE)</f>
        <v>0</v>
      </c>
      <c r="AT88" s="228">
        <f t="shared" si="36"/>
        <v>304.73604826546006</v>
      </c>
      <c r="AU88" s="4">
        <f t="shared" si="37"/>
        <v>86.32685415726155</v>
      </c>
      <c r="AV88" s="228">
        <f t="shared" si="38"/>
        <v>0.13020641652678966</v>
      </c>
      <c r="AW88" s="4">
        <f>VLOOKUP(A88,'2021 SPED'!A:AF,32,FALSE)</f>
        <v>38676.218506269157</v>
      </c>
      <c r="AX88" s="228">
        <f t="shared" si="39"/>
        <v>58.335171201009288</v>
      </c>
      <c r="AY88" s="5">
        <f t="shared" ref="AY88:AY151" si="44">AG88+AU88+AW88</f>
        <v>240802.54536042642</v>
      </c>
      <c r="AZ88" s="4">
        <f t="shared" si="40"/>
        <v>363.20142588299609</v>
      </c>
    </row>
    <row r="89" spans="1:52" x14ac:dyDescent="0.25">
      <c r="A89">
        <v>204</v>
      </c>
      <c r="B89">
        <v>1</v>
      </c>
      <c r="C89" t="s">
        <v>68</v>
      </c>
      <c r="D89">
        <f>VLOOKUP(A89,Sheet10!A:C,3,FALSE)</f>
        <v>4</v>
      </c>
      <c r="E89" s="4">
        <f>VLOOKUP(A89,'Pupil Info'!A:D,4,FALSE)</f>
        <v>2205</v>
      </c>
      <c r="F89" s="4">
        <f>Summary!F89</f>
        <v>19869016.53045829</v>
      </c>
      <c r="G89" s="4">
        <f>VLOOKUP(A89,'2% 2020'!A:AB,28,FALSE)</f>
        <v>18725026.25</v>
      </c>
      <c r="H89" s="4">
        <f t="shared" ref="H89:H152" si="45">F89/E89</f>
        <v>9010.8918505479778</v>
      </c>
      <c r="I89" s="4">
        <f>G89-Summary!G89</f>
        <v>311556</v>
      </c>
      <c r="J89" s="4">
        <f>VLOOKUP(A89,'2% with VPK 2020'!A:AB,28,FALSE)</f>
        <v>18725026.25</v>
      </c>
      <c r="K89" s="4">
        <f>VLOOKUP(A89,'Charter School Lease'!A:D,4,FALSE)</f>
        <v>0</v>
      </c>
      <c r="L89" s="4">
        <f>VLOOKUP(A89,'Integration Change'!H:K,4,FALSE)</f>
        <v>0</v>
      </c>
      <c r="M89" s="4">
        <f>VLOOKUP(A89,'Other SPED'!A:D,4,FALSE)</f>
        <v>0</v>
      </c>
      <c r="N89" s="4">
        <f>VLOOKUP(A89,'LTFM Change'!G:J,4,FALSE)</f>
        <v>0</v>
      </c>
      <c r="O89" s="4">
        <f>VLOOKUP(A89,QComp!I:N,6,FALSE)</f>
        <v>0</v>
      </c>
      <c r="P89" s="4">
        <f>VLOOKUP(A89,'Breakfast and Lunch'!A:D,4,FALSE)</f>
        <v>0</v>
      </c>
      <c r="Q89" s="4">
        <f>VLOOKUP(A89,'Breakfast and Lunch'!A:E,5,FALSE)</f>
        <v>0</v>
      </c>
      <c r="R89" s="4">
        <f>VLOOKUP(A89,'Integration Change'!A:D,4,FALSE)</f>
        <v>0</v>
      </c>
      <c r="S89" s="4">
        <f>VLOOKUP(A89,'LTFM Change'!A:C,3,FALSE)</f>
        <v>0</v>
      </c>
      <c r="T89" s="4">
        <f>VLOOKUP(A89,QComp!A:D,4,FALSE)</f>
        <v>0</v>
      </c>
      <c r="U89" s="4">
        <f t="shared" ref="U89:U152" si="46">I89/E89</f>
        <v>141.29523809523809</v>
      </c>
      <c r="V89" s="4">
        <f t="shared" ref="V89:V152" si="47">SUM(J89:T89)-G89</f>
        <v>0</v>
      </c>
      <c r="W89" s="4">
        <f t="shared" ref="W89:W152" si="48">V89/E89</f>
        <v>0</v>
      </c>
      <c r="X89" s="4">
        <f>VLOOKUP(A89,'2020 SPED'!A:AF,32,FALSE)</f>
        <v>40509.319776654011</v>
      </c>
      <c r="Y89" s="228">
        <f t="shared" si="41"/>
        <v>18.371573594854425</v>
      </c>
      <c r="Z89" s="4">
        <f t="shared" si="42"/>
        <v>352065.31977665401</v>
      </c>
      <c r="AA89" s="228">
        <f t="shared" si="43"/>
        <v>159.66681169009252</v>
      </c>
      <c r="AC89" s="4">
        <f>VLOOKUP(A89,'Pupil Info'!A:E,5,FALSE)</f>
        <v>2216</v>
      </c>
      <c r="AD89" s="4">
        <f>Summary!AA89</f>
        <v>20090817.76895979</v>
      </c>
      <c r="AE89" s="4">
        <f>VLOOKUP(A89,'2% 2021'!A:AB,28,FALSE)</f>
        <v>19170877.5</v>
      </c>
      <c r="AF89" s="4">
        <f t="shared" ref="AF89:AF152" si="49">AD89/AC89</f>
        <v>9066.2535058482808</v>
      </c>
      <c r="AG89" s="4">
        <f>AE89-Summary!AB89</f>
        <v>633791</v>
      </c>
      <c r="AH89" s="4">
        <f>VLOOKUP(A89,'2% with VPK 2021'!A:AB,28,FALSE)</f>
        <v>19170877.5</v>
      </c>
      <c r="AI89" s="4">
        <f>VLOOKUP(A89,'Charter School Lease'!A:E,5,FALSE)</f>
        <v>0</v>
      </c>
      <c r="AJ89" s="4">
        <f>VLOOKUP(A89,'Integration Change'!H:L,5,FALSE)</f>
        <v>0</v>
      </c>
      <c r="AK89" s="4">
        <f>VLOOKUP(A89,'Other SPED'!A:D,4,FALSE)</f>
        <v>0</v>
      </c>
      <c r="AL89" s="4">
        <f>VLOOKUP(A89,QComp!I:R,10,FALSE)</f>
        <v>0</v>
      </c>
      <c r="AM89" s="4">
        <f>VLOOKUP(A89,'LTFM Change'!G:K,5,FALSE)</f>
        <v>0</v>
      </c>
      <c r="AN89" s="4">
        <f>VLOOKUP(A89,'Breakfast and Lunch'!A:E,5,FALSE)</f>
        <v>0</v>
      </c>
      <c r="AO89" s="4">
        <f>VLOOKUP(A89,'Breakfast and Lunch'!A:D,4,FALSE)</f>
        <v>0</v>
      </c>
      <c r="AP89" s="4">
        <f>VLOOKUP(A89,'Integration Change'!A:E,5,FALSE)</f>
        <v>0</v>
      </c>
      <c r="AQ89" s="4">
        <f>VLOOKUP(A89,'Safe School'!A:D,4,FALSE)</f>
        <v>125.06535336057277</v>
      </c>
      <c r="AR89" s="4">
        <f>VLOOKUP(A89,'LTFM Change'!A:D,4,FALSE)</f>
        <v>0</v>
      </c>
      <c r="AS89" s="4">
        <f>VLOOKUP(A89,QComp!A:E,5,FALSE)</f>
        <v>0</v>
      </c>
      <c r="AT89" s="228">
        <f t="shared" ref="AT89:AT152" si="50">AG89/AC89</f>
        <v>286.00676895306862</v>
      </c>
      <c r="AU89" s="4">
        <f t="shared" ref="AU89:AU152" si="51">SUM(AH89:AS89)-AE89</f>
        <v>125.06535336002707</v>
      </c>
      <c r="AV89" s="228">
        <f t="shared" si="38"/>
        <v>5.6437433826727022E-2</v>
      </c>
      <c r="AW89" s="4">
        <f>VLOOKUP(A89,'2021 SPED'!A:AF,32,FALSE)</f>
        <v>102027.30372094642</v>
      </c>
      <c r="AX89" s="228">
        <f t="shared" si="39"/>
        <v>46.04120204013828</v>
      </c>
      <c r="AY89" s="5">
        <f t="shared" si="44"/>
        <v>735943.36907430645</v>
      </c>
      <c r="AZ89" s="4">
        <f t="shared" si="40"/>
        <v>332.1044084270336</v>
      </c>
    </row>
    <row r="90" spans="1:52" x14ac:dyDescent="0.25">
      <c r="A90">
        <v>206</v>
      </c>
      <c r="B90">
        <v>1</v>
      </c>
      <c r="C90" t="s">
        <v>69</v>
      </c>
      <c r="D90">
        <f>VLOOKUP(A90,Sheet10!A:C,3,FALSE)</f>
        <v>4</v>
      </c>
      <c r="E90" s="4">
        <f>VLOOKUP(A90,'Pupil Info'!A:D,4,FALSE)</f>
        <v>4224</v>
      </c>
      <c r="F90" s="4">
        <f>Summary!F90</f>
        <v>43875316.571416475</v>
      </c>
      <c r="G90" s="4">
        <f>VLOOKUP(A90,'2% 2020'!A:AB,28,FALSE)</f>
        <v>37211335.25</v>
      </c>
      <c r="H90" s="4">
        <f t="shared" si="45"/>
        <v>10387.148809520946</v>
      </c>
      <c r="I90" s="4">
        <f>G90-Summary!G90</f>
        <v>617765</v>
      </c>
      <c r="J90" s="4">
        <f>VLOOKUP(A90,'2% with VPK 2020'!A:AB,28,FALSE)</f>
        <v>37211335.25</v>
      </c>
      <c r="K90" s="4">
        <f>VLOOKUP(A90,'Charter School Lease'!A:D,4,FALSE)</f>
        <v>0</v>
      </c>
      <c r="L90" s="4">
        <f>VLOOKUP(A90,'Integration Change'!H:K,4,FALSE)</f>
        <v>0</v>
      </c>
      <c r="M90" s="4">
        <f>VLOOKUP(A90,'Other SPED'!A:D,4,FALSE)</f>
        <v>0</v>
      </c>
      <c r="N90" s="4">
        <f>VLOOKUP(A90,'LTFM Change'!G:J,4,FALSE)</f>
        <v>0</v>
      </c>
      <c r="O90" s="4">
        <f>VLOOKUP(A90,QComp!I:N,6,FALSE)</f>
        <v>-3353.4177534000482</v>
      </c>
      <c r="P90" s="4">
        <f>VLOOKUP(A90,'Breakfast and Lunch'!A:D,4,FALSE)</f>
        <v>0</v>
      </c>
      <c r="Q90" s="4">
        <f>VLOOKUP(A90,'Breakfast and Lunch'!A:E,5,FALSE)</f>
        <v>0</v>
      </c>
      <c r="R90" s="4">
        <f>VLOOKUP(A90,'Integration Change'!A:D,4,FALSE)</f>
        <v>0</v>
      </c>
      <c r="S90" s="4">
        <f>VLOOKUP(A90,'LTFM Change'!A:C,3,FALSE)</f>
        <v>0</v>
      </c>
      <c r="T90" s="4">
        <f>VLOOKUP(A90,QComp!A:D,4,FALSE)</f>
        <v>3353.4177534000482</v>
      </c>
      <c r="U90" s="4">
        <f t="shared" si="46"/>
        <v>146.25118371212122</v>
      </c>
      <c r="V90" s="4">
        <f t="shared" si="47"/>
        <v>0</v>
      </c>
      <c r="W90" s="4">
        <f t="shared" si="48"/>
        <v>0</v>
      </c>
      <c r="X90" s="4">
        <f>VLOOKUP(A90,'2020 SPED'!A:AF,32,FALSE)</f>
        <v>111406.10614524502</v>
      </c>
      <c r="Y90" s="228">
        <f t="shared" si="41"/>
        <v>26.374551644234145</v>
      </c>
      <c r="Z90" s="4">
        <f t="shared" si="42"/>
        <v>729171.10614524502</v>
      </c>
      <c r="AA90" s="228">
        <f t="shared" si="43"/>
        <v>172.62573535635536</v>
      </c>
      <c r="AC90" s="4">
        <f>VLOOKUP(A90,'Pupil Info'!A:E,5,FALSE)</f>
        <v>4244</v>
      </c>
      <c r="AD90" s="4">
        <f>Summary!AA90</f>
        <v>44568103.123950869</v>
      </c>
      <c r="AE90" s="4">
        <f>VLOOKUP(A90,'2% 2021'!A:AB,28,FALSE)</f>
        <v>38078695.5</v>
      </c>
      <c r="AF90" s="4">
        <f t="shared" si="49"/>
        <v>10501.438059366368</v>
      </c>
      <c r="AG90" s="4">
        <f>AE90-Summary!AB90</f>
        <v>1256839</v>
      </c>
      <c r="AH90" s="4">
        <f>VLOOKUP(A90,'2% with VPK 2021'!A:AB,28,FALSE)</f>
        <v>38078695.5</v>
      </c>
      <c r="AI90" s="4">
        <f>VLOOKUP(A90,'Charter School Lease'!A:E,5,FALSE)</f>
        <v>0</v>
      </c>
      <c r="AJ90" s="4">
        <f>VLOOKUP(A90,'Integration Change'!H:L,5,FALSE)</f>
        <v>0</v>
      </c>
      <c r="AK90" s="4">
        <f>VLOOKUP(A90,'Other SPED'!A:D,4,FALSE)</f>
        <v>0</v>
      </c>
      <c r="AL90" s="4">
        <f>VLOOKUP(A90,QComp!I:R,10,FALSE)</f>
        <v>-3360.9833055575145</v>
      </c>
      <c r="AM90" s="4">
        <f>VLOOKUP(A90,'LTFM Change'!G:K,5,FALSE)</f>
        <v>0</v>
      </c>
      <c r="AN90" s="4">
        <f>VLOOKUP(A90,'Breakfast and Lunch'!A:E,5,FALSE)</f>
        <v>0</v>
      </c>
      <c r="AO90" s="4">
        <f>VLOOKUP(A90,'Breakfast and Lunch'!A:D,4,FALSE)</f>
        <v>0</v>
      </c>
      <c r="AP90" s="4">
        <f>VLOOKUP(A90,'Integration Change'!A:E,5,FALSE)</f>
        <v>0</v>
      </c>
      <c r="AQ90" s="4">
        <f>VLOOKUP(A90,'Safe School'!A:D,4,FALSE)</f>
        <v>671.07678251201287</v>
      </c>
      <c r="AR90" s="4">
        <f>VLOOKUP(A90,'LTFM Change'!A:D,4,FALSE)</f>
        <v>0</v>
      </c>
      <c r="AS90" s="4">
        <f>VLOOKUP(A90,QComp!A:E,5,FALSE)</f>
        <v>3360.9833055575145</v>
      </c>
      <c r="AT90" s="228">
        <f t="shared" si="50"/>
        <v>296.14491046182849</v>
      </c>
      <c r="AU90" s="4">
        <f t="shared" si="51"/>
        <v>671.07678250968456</v>
      </c>
      <c r="AV90" s="228">
        <f t="shared" si="38"/>
        <v>0.15812365280624047</v>
      </c>
      <c r="AW90" s="4">
        <f>VLOOKUP(A90,'2021 SPED'!A:AF,32,FALSE)</f>
        <v>299479.96890185215</v>
      </c>
      <c r="AX90" s="228">
        <f t="shared" si="39"/>
        <v>70.565496913725767</v>
      </c>
      <c r="AY90" s="5">
        <f t="shared" si="44"/>
        <v>1556990.0456843618</v>
      </c>
      <c r="AZ90" s="4">
        <f t="shared" si="40"/>
        <v>366.86853102836045</v>
      </c>
    </row>
    <row r="91" spans="1:52" x14ac:dyDescent="0.25">
      <c r="A91">
        <v>213</v>
      </c>
      <c r="B91">
        <v>1</v>
      </c>
      <c r="C91" t="s">
        <v>70</v>
      </c>
      <c r="D91">
        <f>VLOOKUP(A91,Sheet10!A:C,3,FALSE)</f>
        <v>6</v>
      </c>
      <c r="E91" s="4">
        <f>VLOOKUP(A91,'Pupil Info'!A:D,4,FALSE)</f>
        <v>833</v>
      </c>
      <c r="F91" s="4">
        <f>Summary!F91</f>
        <v>8295013.6095973849</v>
      </c>
      <c r="G91" s="4">
        <f>VLOOKUP(A91,'2% 2020'!A:AB,28,FALSE)</f>
        <v>7261509.5</v>
      </c>
      <c r="H91" s="4">
        <f t="shared" si="45"/>
        <v>9957.999531329393</v>
      </c>
      <c r="I91" s="4">
        <f>G91-Summary!G91</f>
        <v>124432</v>
      </c>
      <c r="J91" s="4">
        <f>VLOOKUP(A91,'2% with VPK 2020'!A:AB,28,FALSE)</f>
        <v>7261509.5</v>
      </c>
      <c r="K91" s="4">
        <f>VLOOKUP(A91,'Charter School Lease'!A:D,4,FALSE)</f>
        <v>0</v>
      </c>
      <c r="L91" s="4">
        <f>VLOOKUP(A91,'Integration Change'!H:K,4,FALSE)</f>
        <v>0</v>
      </c>
      <c r="M91" s="4">
        <f>VLOOKUP(A91,'Other SPED'!A:D,4,FALSE)</f>
        <v>0</v>
      </c>
      <c r="N91" s="4">
        <f>VLOOKUP(A91,'LTFM Change'!G:J,4,FALSE)</f>
        <v>0</v>
      </c>
      <c r="O91" s="4">
        <f>VLOOKUP(A91,QComp!I:N,6,FALSE)</f>
        <v>0</v>
      </c>
      <c r="P91" s="4">
        <f>VLOOKUP(A91,'Breakfast and Lunch'!A:D,4,FALSE)</f>
        <v>0</v>
      </c>
      <c r="Q91" s="4">
        <f>VLOOKUP(A91,'Breakfast and Lunch'!A:E,5,FALSE)</f>
        <v>0</v>
      </c>
      <c r="R91" s="4">
        <f>VLOOKUP(A91,'Integration Change'!A:D,4,FALSE)</f>
        <v>0</v>
      </c>
      <c r="S91" s="4">
        <f>VLOOKUP(A91,'LTFM Change'!A:C,3,FALSE)</f>
        <v>0</v>
      </c>
      <c r="T91" s="4">
        <f>VLOOKUP(A91,QComp!A:D,4,FALSE)</f>
        <v>0</v>
      </c>
      <c r="U91" s="4">
        <f t="shared" si="46"/>
        <v>149.37815126050421</v>
      </c>
      <c r="V91" s="4">
        <f t="shared" si="47"/>
        <v>0</v>
      </c>
      <c r="W91" s="4">
        <f t="shared" si="48"/>
        <v>0</v>
      </c>
      <c r="X91" s="4">
        <f>VLOOKUP(A91,'2020 SPED'!A:AF,32,FALSE)</f>
        <v>8845.0661666600499</v>
      </c>
      <c r="Y91" s="228">
        <f t="shared" si="41"/>
        <v>10.618326730684334</v>
      </c>
      <c r="Z91" s="4">
        <f t="shared" si="42"/>
        <v>133277.06616666005</v>
      </c>
      <c r="AA91" s="228">
        <f t="shared" si="43"/>
        <v>159.99647799118853</v>
      </c>
      <c r="AC91" s="4">
        <f>VLOOKUP(A91,'Pupil Info'!A:E,5,FALSE)</f>
        <v>823</v>
      </c>
      <c r="AD91" s="4">
        <f>Summary!AA91</f>
        <v>8301134.3967709616</v>
      </c>
      <c r="AE91" s="4">
        <f>VLOOKUP(A91,'2% 2021'!A:AB,28,FALSE)</f>
        <v>7346738</v>
      </c>
      <c r="AF91" s="4">
        <f t="shared" si="49"/>
        <v>10086.433045894242</v>
      </c>
      <c r="AG91" s="4">
        <f>AE91-Summary!AB91</f>
        <v>249883.27513505053</v>
      </c>
      <c r="AH91" s="4">
        <f>VLOOKUP(A91,'2% with VPK 2021'!A:AB,28,FALSE)</f>
        <v>7346738</v>
      </c>
      <c r="AI91" s="4">
        <f>VLOOKUP(A91,'Charter School Lease'!A:E,5,FALSE)</f>
        <v>0</v>
      </c>
      <c r="AJ91" s="4">
        <f>VLOOKUP(A91,'Integration Change'!H:L,5,FALSE)</f>
        <v>0</v>
      </c>
      <c r="AK91" s="4">
        <f>VLOOKUP(A91,'Other SPED'!A:D,4,FALSE)</f>
        <v>0</v>
      </c>
      <c r="AL91" s="4">
        <f>VLOOKUP(A91,QComp!I:R,10,FALSE)</f>
        <v>0</v>
      </c>
      <c r="AM91" s="4">
        <f>VLOOKUP(A91,'LTFM Change'!G:K,5,FALSE)</f>
        <v>0</v>
      </c>
      <c r="AN91" s="4">
        <f>VLOOKUP(A91,'Breakfast and Lunch'!A:E,5,FALSE)</f>
        <v>0</v>
      </c>
      <c r="AO91" s="4">
        <f>VLOOKUP(A91,'Breakfast and Lunch'!A:D,4,FALSE)</f>
        <v>0</v>
      </c>
      <c r="AP91" s="4">
        <f>VLOOKUP(A91,'Integration Change'!A:E,5,FALSE)</f>
        <v>0</v>
      </c>
      <c r="AQ91" s="4">
        <f>VLOOKUP(A91,'Safe School'!A:D,4,FALSE)</f>
        <v>61.783201879603439</v>
      </c>
      <c r="AR91" s="4">
        <f>VLOOKUP(A91,'LTFM Change'!A:D,4,FALSE)</f>
        <v>0</v>
      </c>
      <c r="AS91" s="4">
        <f>VLOOKUP(A91,QComp!A:E,5,FALSE)</f>
        <v>0</v>
      </c>
      <c r="AT91" s="228">
        <f t="shared" si="50"/>
        <v>303.62487865741252</v>
      </c>
      <c r="AU91" s="4">
        <f t="shared" si="51"/>
        <v>61.783201879821718</v>
      </c>
      <c r="AV91" s="228">
        <f t="shared" si="38"/>
        <v>7.5070719173537928E-2</v>
      </c>
      <c r="AW91" s="4">
        <f>VLOOKUP(A91,'2021 SPED'!A:AF,32,FALSE)</f>
        <v>20354.823669376317</v>
      </c>
      <c r="AX91" s="228">
        <f t="shared" si="39"/>
        <v>24.732471044199656</v>
      </c>
      <c r="AY91" s="5">
        <f t="shared" si="44"/>
        <v>270299.88200630667</v>
      </c>
      <c r="AZ91" s="4">
        <f t="shared" si="40"/>
        <v>328.43242042078572</v>
      </c>
    </row>
    <row r="92" spans="1:52" x14ac:dyDescent="0.25">
      <c r="A92">
        <v>227</v>
      </c>
      <c r="B92">
        <v>1</v>
      </c>
      <c r="C92" t="s">
        <v>71</v>
      </c>
      <c r="D92">
        <f>VLOOKUP(A92,Sheet10!A:C,3,FALSE)</f>
        <v>6</v>
      </c>
      <c r="E92" s="4">
        <f>VLOOKUP(A92,'Pupil Info'!A:D,4,FALSE)</f>
        <v>905</v>
      </c>
      <c r="F92" s="4">
        <f>Summary!F92</f>
        <v>8875385.0179021526</v>
      </c>
      <c r="G92" s="4">
        <f>VLOOKUP(A92,'2% 2020'!A:AB,28,FALSE)</f>
        <v>8253272</v>
      </c>
      <c r="H92" s="4">
        <f t="shared" si="45"/>
        <v>9807.0552684001686</v>
      </c>
      <c r="I92" s="4">
        <f>G92-Summary!G92</f>
        <v>130697</v>
      </c>
      <c r="J92" s="4">
        <f>VLOOKUP(A92,'2% with VPK 2020'!A:AB,28,FALSE)</f>
        <v>8253272</v>
      </c>
      <c r="K92" s="4">
        <f>VLOOKUP(A92,'Charter School Lease'!A:D,4,FALSE)</f>
        <v>0</v>
      </c>
      <c r="L92" s="4">
        <f>VLOOKUP(A92,'Integration Change'!H:K,4,FALSE)</f>
        <v>0</v>
      </c>
      <c r="M92" s="4">
        <f>VLOOKUP(A92,'Other SPED'!A:D,4,FALSE)</f>
        <v>0</v>
      </c>
      <c r="N92" s="4">
        <f>VLOOKUP(A92,'LTFM Change'!G:J,4,FALSE)</f>
        <v>0</v>
      </c>
      <c r="O92" s="4">
        <f>VLOOKUP(A92,QComp!I:N,6,FALSE)</f>
        <v>0</v>
      </c>
      <c r="P92" s="4">
        <f>VLOOKUP(A92,'Breakfast and Lunch'!A:D,4,FALSE)</f>
        <v>0</v>
      </c>
      <c r="Q92" s="4">
        <f>VLOOKUP(A92,'Breakfast and Lunch'!A:E,5,FALSE)</f>
        <v>0</v>
      </c>
      <c r="R92" s="4">
        <f>VLOOKUP(A92,'Integration Change'!A:D,4,FALSE)</f>
        <v>0</v>
      </c>
      <c r="S92" s="4">
        <f>VLOOKUP(A92,'LTFM Change'!A:C,3,FALSE)</f>
        <v>0</v>
      </c>
      <c r="T92" s="4">
        <f>VLOOKUP(A92,QComp!A:D,4,FALSE)</f>
        <v>0</v>
      </c>
      <c r="U92" s="4">
        <f t="shared" si="46"/>
        <v>144.41657458563535</v>
      </c>
      <c r="V92" s="4">
        <f t="shared" si="47"/>
        <v>0</v>
      </c>
      <c r="W92" s="4">
        <f t="shared" si="48"/>
        <v>0</v>
      </c>
      <c r="X92" s="4">
        <f>VLOOKUP(A92,'2020 SPED'!A:AF,32,FALSE)</f>
        <v>14399.580416128854</v>
      </c>
      <c r="Y92" s="228">
        <f t="shared" si="41"/>
        <v>15.91113858135785</v>
      </c>
      <c r="Z92" s="4">
        <f t="shared" si="42"/>
        <v>145096.58041612885</v>
      </c>
      <c r="AA92" s="228">
        <f t="shared" si="43"/>
        <v>160.32771316699322</v>
      </c>
      <c r="AC92" s="4">
        <f>VLOOKUP(A92,'Pupil Info'!A:E,5,FALSE)</f>
        <v>876</v>
      </c>
      <c r="AD92" s="4">
        <f>Summary!AA92</f>
        <v>8712795.7416014802</v>
      </c>
      <c r="AE92" s="4">
        <f>VLOOKUP(A92,'2% 2021'!A:AB,28,FALSE)</f>
        <v>8189468.75</v>
      </c>
      <c r="AF92" s="4">
        <f t="shared" si="49"/>
        <v>9946.1138602756619</v>
      </c>
      <c r="AG92" s="4">
        <f>AE92-Summary!AB92</f>
        <v>258358</v>
      </c>
      <c r="AH92" s="4">
        <f>VLOOKUP(A92,'2% with VPK 2021'!A:AB,28,FALSE)</f>
        <v>8189468.75</v>
      </c>
      <c r="AI92" s="4">
        <f>VLOOKUP(A92,'Charter School Lease'!A:E,5,FALSE)</f>
        <v>0</v>
      </c>
      <c r="AJ92" s="4">
        <f>VLOOKUP(A92,'Integration Change'!H:L,5,FALSE)</f>
        <v>0</v>
      </c>
      <c r="AK92" s="4">
        <f>VLOOKUP(A92,'Other SPED'!A:D,4,FALSE)</f>
        <v>0</v>
      </c>
      <c r="AL92" s="4">
        <f>VLOOKUP(A92,QComp!I:R,10,FALSE)</f>
        <v>0</v>
      </c>
      <c r="AM92" s="4">
        <f>VLOOKUP(A92,'LTFM Change'!G:K,5,FALSE)</f>
        <v>0</v>
      </c>
      <c r="AN92" s="4">
        <f>VLOOKUP(A92,'Breakfast and Lunch'!A:E,5,FALSE)</f>
        <v>0</v>
      </c>
      <c r="AO92" s="4">
        <f>VLOOKUP(A92,'Breakfast and Lunch'!A:D,4,FALSE)</f>
        <v>0</v>
      </c>
      <c r="AP92" s="4">
        <f>VLOOKUP(A92,'Integration Change'!A:E,5,FALSE)</f>
        <v>0</v>
      </c>
      <c r="AQ92" s="4">
        <f>VLOOKUP(A92,'Safe School'!A:D,4,FALSE)</f>
        <v>80.868387392169097</v>
      </c>
      <c r="AR92" s="4">
        <f>VLOOKUP(A92,'LTFM Change'!A:D,4,FALSE)</f>
        <v>0</v>
      </c>
      <c r="AS92" s="4">
        <f>VLOOKUP(A92,QComp!A:E,5,FALSE)</f>
        <v>0</v>
      </c>
      <c r="AT92" s="228">
        <f t="shared" si="50"/>
        <v>294.92922374429224</v>
      </c>
      <c r="AU92" s="4">
        <f t="shared" si="51"/>
        <v>80.868387391790748</v>
      </c>
      <c r="AV92" s="228">
        <f t="shared" si="38"/>
        <v>9.2315510721222321E-2</v>
      </c>
      <c r="AW92" s="4">
        <f>VLOOKUP(A92,'2021 SPED'!A:AF,32,FALSE)</f>
        <v>42852.61854687368</v>
      </c>
      <c r="AX92" s="228">
        <f t="shared" si="39"/>
        <v>48.918514322915158</v>
      </c>
      <c r="AY92" s="5">
        <f t="shared" si="44"/>
        <v>301291.48693426547</v>
      </c>
      <c r="AZ92" s="4">
        <f t="shared" si="40"/>
        <v>343.94005357792861</v>
      </c>
    </row>
    <row r="93" spans="1:52" x14ac:dyDescent="0.25">
      <c r="A93">
        <v>229</v>
      </c>
      <c r="B93">
        <v>1</v>
      </c>
      <c r="C93" t="s">
        <v>72</v>
      </c>
      <c r="D93">
        <f>VLOOKUP(A93,Sheet10!A:C,3,FALSE)</f>
        <v>6</v>
      </c>
      <c r="E93" s="4">
        <f>VLOOKUP(A93,'Pupil Info'!A:D,4,FALSE)</f>
        <v>352</v>
      </c>
      <c r="F93" s="4">
        <f>Summary!F93</f>
        <v>3527384.0729779643</v>
      </c>
      <c r="G93" s="4">
        <f>VLOOKUP(A93,'2% 2020'!A:AB,28,FALSE)</f>
        <v>3165974.1516318498</v>
      </c>
      <c r="H93" s="4">
        <f t="shared" si="45"/>
        <v>10020.977480051035</v>
      </c>
      <c r="I93" s="4">
        <f>G93-Summary!G93</f>
        <v>53516</v>
      </c>
      <c r="J93" s="4">
        <f>VLOOKUP(A93,'2% with VPK 2020'!A:AB,28,FALSE)</f>
        <v>3165974.1516318498</v>
      </c>
      <c r="K93" s="4">
        <f>VLOOKUP(A93,'Charter School Lease'!A:D,4,FALSE)</f>
        <v>0</v>
      </c>
      <c r="L93" s="4">
        <f>VLOOKUP(A93,'Integration Change'!H:K,4,FALSE)</f>
        <v>0</v>
      </c>
      <c r="M93" s="4">
        <f>VLOOKUP(A93,'Other SPED'!A:D,4,FALSE)</f>
        <v>0</v>
      </c>
      <c r="N93" s="4">
        <f>VLOOKUP(A93,'LTFM Change'!G:J,4,FALSE)</f>
        <v>0</v>
      </c>
      <c r="O93" s="4">
        <f>VLOOKUP(A93,QComp!I:N,6,FALSE)</f>
        <v>0</v>
      </c>
      <c r="P93" s="4">
        <f>VLOOKUP(A93,'Breakfast and Lunch'!A:D,4,FALSE)</f>
        <v>0</v>
      </c>
      <c r="Q93" s="4">
        <f>VLOOKUP(A93,'Breakfast and Lunch'!A:E,5,FALSE)</f>
        <v>0</v>
      </c>
      <c r="R93" s="4">
        <f>VLOOKUP(A93,'Integration Change'!A:D,4,FALSE)</f>
        <v>0</v>
      </c>
      <c r="S93" s="4">
        <f>VLOOKUP(A93,'LTFM Change'!A:C,3,FALSE)</f>
        <v>0</v>
      </c>
      <c r="T93" s="4">
        <f>VLOOKUP(A93,QComp!A:D,4,FALSE)</f>
        <v>0</v>
      </c>
      <c r="U93" s="4">
        <f t="shared" si="46"/>
        <v>152.03409090909091</v>
      </c>
      <c r="V93" s="4">
        <f t="shared" si="47"/>
        <v>0</v>
      </c>
      <c r="W93" s="4">
        <f t="shared" si="48"/>
        <v>0</v>
      </c>
      <c r="X93" s="4">
        <f>VLOOKUP(A93,'2020 SPED'!A:AF,32,FALSE)</f>
        <v>548.71950585430022</v>
      </c>
      <c r="Y93" s="228">
        <f t="shared" si="41"/>
        <v>1.5588622325406256</v>
      </c>
      <c r="Z93" s="4">
        <f t="shared" si="42"/>
        <v>54064.7195058543</v>
      </c>
      <c r="AA93" s="228">
        <f t="shared" si="43"/>
        <v>153.59295314163154</v>
      </c>
      <c r="AC93" s="4">
        <f>VLOOKUP(A93,'Pupil Info'!A:E,5,FALSE)</f>
        <v>358</v>
      </c>
      <c r="AD93" s="4">
        <f>Summary!AA93</f>
        <v>3774351.5957178599</v>
      </c>
      <c r="AE93" s="4">
        <f>VLOOKUP(A93,'2% 2021'!A:AB,28,FALSE)</f>
        <v>3439358.655846261</v>
      </c>
      <c r="AF93" s="4">
        <f t="shared" si="49"/>
        <v>10542.881552284525</v>
      </c>
      <c r="AG93" s="4">
        <f>AE93-Summary!AB93</f>
        <v>109227.82400000002</v>
      </c>
      <c r="AH93" s="4">
        <f>VLOOKUP(A93,'2% with VPK 2021'!A:AB,28,FALSE)</f>
        <v>3439358.655846261</v>
      </c>
      <c r="AI93" s="4">
        <f>VLOOKUP(A93,'Charter School Lease'!A:E,5,FALSE)</f>
        <v>0</v>
      </c>
      <c r="AJ93" s="4">
        <f>VLOOKUP(A93,'Integration Change'!H:L,5,FALSE)</f>
        <v>0</v>
      </c>
      <c r="AK93" s="4">
        <f>VLOOKUP(A93,'Other SPED'!A:D,4,FALSE)</f>
        <v>0</v>
      </c>
      <c r="AL93" s="4">
        <f>VLOOKUP(A93,QComp!I:R,10,FALSE)</f>
        <v>0</v>
      </c>
      <c r="AM93" s="4">
        <f>VLOOKUP(A93,'LTFM Change'!G:K,5,FALSE)</f>
        <v>0</v>
      </c>
      <c r="AN93" s="4">
        <f>VLOOKUP(A93,'Breakfast and Lunch'!A:E,5,FALSE)</f>
        <v>0</v>
      </c>
      <c r="AO93" s="4">
        <f>VLOOKUP(A93,'Breakfast and Lunch'!A:D,4,FALSE)</f>
        <v>0</v>
      </c>
      <c r="AP93" s="4">
        <f>VLOOKUP(A93,'Integration Change'!A:E,5,FALSE)</f>
        <v>0</v>
      </c>
      <c r="AQ93" s="4">
        <f>VLOOKUP(A93,'Safe School'!A:D,4,FALSE)</f>
        <v>37.196832583844298</v>
      </c>
      <c r="AR93" s="4">
        <f>VLOOKUP(A93,'LTFM Change'!A:D,4,FALSE)</f>
        <v>0</v>
      </c>
      <c r="AS93" s="4">
        <f>VLOOKUP(A93,QComp!A:E,5,FALSE)</f>
        <v>0</v>
      </c>
      <c r="AT93" s="228">
        <f t="shared" si="50"/>
        <v>305.10565363128495</v>
      </c>
      <c r="AU93" s="4">
        <f t="shared" si="51"/>
        <v>37.196832583751529</v>
      </c>
      <c r="AV93" s="228">
        <f t="shared" si="38"/>
        <v>0.10390176699371935</v>
      </c>
      <c r="AW93" s="4">
        <f>VLOOKUP(A93,'2021 SPED'!A:AF,32,FALSE)</f>
        <v>559.68403525569011</v>
      </c>
      <c r="AX93" s="228">
        <f t="shared" si="39"/>
        <v>1.5633632269712014</v>
      </c>
      <c r="AY93" s="5">
        <f t="shared" si="44"/>
        <v>109824.70486783946</v>
      </c>
      <c r="AZ93" s="4">
        <f t="shared" si="40"/>
        <v>306.77291862524987</v>
      </c>
    </row>
    <row r="94" spans="1:52" x14ac:dyDescent="0.25">
      <c r="A94">
        <v>238</v>
      </c>
      <c r="B94">
        <v>1</v>
      </c>
      <c r="C94" t="s">
        <v>73</v>
      </c>
      <c r="D94">
        <f>VLOOKUP(A94,Sheet10!A:C,3,FALSE)</f>
        <v>6</v>
      </c>
      <c r="E94" s="4">
        <f>VLOOKUP(A94,'Pupil Info'!A:D,4,FALSE)</f>
        <v>249</v>
      </c>
      <c r="F94" s="4">
        <f>Summary!F94</f>
        <v>2796079.1591670332</v>
      </c>
      <c r="G94" s="4">
        <f>VLOOKUP(A94,'2% 2020'!A:AB,28,FALSE)</f>
        <v>2645328.9540590001</v>
      </c>
      <c r="H94" s="4">
        <f t="shared" si="45"/>
        <v>11229.233570951941</v>
      </c>
      <c r="I94" s="4">
        <f>G94-Summary!G94</f>
        <v>37441</v>
      </c>
      <c r="J94" s="4">
        <f>VLOOKUP(A94,'2% with VPK 2020'!A:AB,28,FALSE)</f>
        <v>2645328.9540590001</v>
      </c>
      <c r="K94" s="4">
        <f>VLOOKUP(A94,'Charter School Lease'!A:D,4,FALSE)</f>
        <v>0</v>
      </c>
      <c r="L94" s="4">
        <f>VLOOKUP(A94,'Integration Change'!H:K,4,FALSE)</f>
        <v>0</v>
      </c>
      <c r="M94" s="4">
        <f>VLOOKUP(A94,'Other SPED'!A:D,4,FALSE)</f>
        <v>0</v>
      </c>
      <c r="N94" s="4">
        <f>VLOOKUP(A94,'LTFM Change'!G:J,4,FALSE)</f>
        <v>0</v>
      </c>
      <c r="O94" s="4">
        <f>VLOOKUP(A94,QComp!I:N,6,FALSE)</f>
        <v>-206.43802919999871</v>
      </c>
      <c r="P94" s="4">
        <f>VLOOKUP(A94,'Breakfast and Lunch'!A:D,4,FALSE)</f>
        <v>0</v>
      </c>
      <c r="Q94" s="4">
        <f>VLOOKUP(A94,'Breakfast and Lunch'!A:E,5,FALSE)</f>
        <v>0</v>
      </c>
      <c r="R94" s="4">
        <f>VLOOKUP(A94,'Integration Change'!A:D,4,FALSE)</f>
        <v>0</v>
      </c>
      <c r="S94" s="4">
        <f>VLOOKUP(A94,'LTFM Change'!A:C,3,FALSE)</f>
        <v>0</v>
      </c>
      <c r="T94" s="4">
        <f>VLOOKUP(A94,QComp!A:D,4,FALSE)</f>
        <v>0</v>
      </c>
      <c r="U94" s="4">
        <f t="shared" si="46"/>
        <v>150.36546184738955</v>
      </c>
      <c r="V94" s="4">
        <f t="shared" si="47"/>
        <v>-206.43802919983864</v>
      </c>
      <c r="W94" s="4">
        <f t="shared" si="48"/>
        <v>-0.82906839036079771</v>
      </c>
      <c r="X94" s="4">
        <f>VLOOKUP(A94,'2020 SPED'!A:AF,32,FALSE)</f>
        <v>5713.2249092312704</v>
      </c>
      <c r="Y94" s="228">
        <f t="shared" si="41"/>
        <v>22.944678350326388</v>
      </c>
      <c r="Z94" s="4">
        <f t="shared" si="42"/>
        <v>42947.786880031432</v>
      </c>
      <c r="AA94" s="228">
        <f t="shared" si="43"/>
        <v>172.48107180735514</v>
      </c>
      <c r="AC94" s="4">
        <f>VLOOKUP(A94,'Pupil Info'!A:E,5,FALSE)</f>
        <v>253</v>
      </c>
      <c r="AD94" s="4">
        <f>Summary!AA94</f>
        <v>2854435.0323535912</v>
      </c>
      <c r="AE94" s="4">
        <f>VLOOKUP(A94,'2% 2021'!A:AB,28,FALSE)</f>
        <v>2729554.3242072398</v>
      </c>
      <c r="AF94" s="4">
        <f t="shared" si="49"/>
        <v>11282.351906535934</v>
      </c>
      <c r="AG94" s="4">
        <f>AE94-Summary!AB94</f>
        <v>76402.905999999493</v>
      </c>
      <c r="AH94" s="4">
        <f>VLOOKUP(A94,'2% with VPK 2021'!A:AB,28,FALSE)</f>
        <v>2729554.3242072398</v>
      </c>
      <c r="AI94" s="4">
        <f>VLOOKUP(A94,'Charter School Lease'!A:E,5,FALSE)</f>
        <v>0</v>
      </c>
      <c r="AJ94" s="4">
        <f>VLOOKUP(A94,'Integration Change'!H:L,5,FALSE)</f>
        <v>0</v>
      </c>
      <c r="AK94" s="4">
        <f>VLOOKUP(A94,'Other SPED'!A:D,4,FALSE)</f>
        <v>0</v>
      </c>
      <c r="AL94" s="4">
        <f>VLOOKUP(A94,QComp!I:R,10,FALSE)</f>
        <v>-210.09387999024329</v>
      </c>
      <c r="AM94" s="4">
        <f>VLOOKUP(A94,'LTFM Change'!G:K,5,FALSE)</f>
        <v>0</v>
      </c>
      <c r="AN94" s="4">
        <f>VLOOKUP(A94,'Breakfast and Lunch'!A:E,5,FALSE)</f>
        <v>0</v>
      </c>
      <c r="AO94" s="4">
        <f>VLOOKUP(A94,'Breakfast and Lunch'!A:D,4,FALSE)</f>
        <v>0</v>
      </c>
      <c r="AP94" s="4">
        <f>VLOOKUP(A94,'Integration Change'!A:E,5,FALSE)</f>
        <v>0</v>
      </c>
      <c r="AQ94" s="4">
        <f>VLOOKUP(A94,'Safe School'!A:D,4,FALSE)</f>
        <v>51.46355335082626</v>
      </c>
      <c r="AR94" s="4">
        <f>VLOOKUP(A94,'LTFM Change'!A:D,4,FALSE)</f>
        <v>0</v>
      </c>
      <c r="AS94" s="4">
        <f>VLOOKUP(A94,QComp!A:E,5,FALSE)</f>
        <v>0</v>
      </c>
      <c r="AT94" s="228">
        <f t="shared" si="50"/>
        <v>301.98777075098616</v>
      </c>
      <c r="AU94" s="4">
        <f t="shared" si="51"/>
        <v>-158.63032663939521</v>
      </c>
      <c r="AV94" s="228">
        <f t="shared" si="38"/>
        <v>-0.62699733849563322</v>
      </c>
      <c r="AW94" s="4">
        <f>VLOOKUP(A94,'2021 SPED'!A:AF,32,FALSE)</f>
        <v>14731.532192844636</v>
      </c>
      <c r="AX94" s="228">
        <f t="shared" si="39"/>
        <v>58.227399971717929</v>
      </c>
      <c r="AY94" s="5">
        <f t="shared" si="44"/>
        <v>90975.807866204734</v>
      </c>
      <c r="AZ94" s="4">
        <f t="shared" si="40"/>
        <v>359.58817338420846</v>
      </c>
    </row>
    <row r="95" spans="1:52" x14ac:dyDescent="0.25">
      <c r="A95">
        <v>239</v>
      </c>
      <c r="B95">
        <v>1</v>
      </c>
      <c r="C95" t="s">
        <v>74</v>
      </c>
      <c r="D95">
        <f>VLOOKUP(A95,Sheet10!A:C,3,FALSE)</f>
        <v>6</v>
      </c>
      <c r="E95" s="4">
        <f>VLOOKUP(A95,'Pupil Info'!A:D,4,FALSE)</f>
        <v>684</v>
      </c>
      <c r="F95" s="4">
        <f>Summary!F95</f>
        <v>6926206.2333875224</v>
      </c>
      <c r="G95" s="4">
        <f>VLOOKUP(A95,'2% 2020'!A:AB,28,FALSE)</f>
        <v>6388008.75</v>
      </c>
      <c r="H95" s="4">
        <f t="shared" si="45"/>
        <v>10126.032504952518</v>
      </c>
      <c r="I95" s="4">
        <f>G95-Summary!G95</f>
        <v>100746</v>
      </c>
      <c r="J95" s="4">
        <f>VLOOKUP(A95,'2% with VPK 2020'!A:AB,28,FALSE)</f>
        <v>6388008.75</v>
      </c>
      <c r="K95" s="4">
        <f>VLOOKUP(A95,'Charter School Lease'!A:D,4,FALSE)</f>
        <v>0</v>
      </c>
      <c r="L95" s="4">
        <f>VLOOKUP(A95,'Integration Change'!H:K,4,FALSE)</f>
        <v>0</v>
      </c>
      <c r="M95" s="4">
        <f>VLOOKUP(A95,'Other SPED'!A:D,4,FALSE)</f>
        <v>0</v>
      </c>
      <c r="N95" s="4">
        <f>VLOOKUP(A95,'LTFM Change'!G:J,4,FALSE)</f>
        <v>0</v>
      </c>
      <c r="O95" s="4">
        <f>VLOOKUP(A95,QComp!I:N,6,FALSE)</f>
        <v>-557.70273780000571</v>
      </c>
      <c r="P95" s="4">
        <f>VLOOKUP(A95,'Breakfast and Lunch'!A:D,4,FALSE)</f>
        <v>0</v>
      </c>
      <c r="Q95" s="4">
        <f>VLOOKUP(A95,'Breakfast and Lunch'!A:E,5,FALSE)</f>
        <v>0</v>
      </c>
      <c r="R95" s="4">
        <f>VLOOKUP(A95,'Integration Change'!A:D,4,FALSE)</f>
        <v>0</v>
      </c>
      <c r="S95" s="4">
        <f>VLOOKUP(A95,'LTFM Change'!A:C,3,FALSE)</f>
        <v>0</v>
      </c>
      <c r="T95" s="4">
        <f>VLOOKUP(A95,QComp!A:D,4,FALSE)</f>
        <v>557.70273780000571</v>
      </c>
      <c r="U95" s="4">
        <f t="shared" si="46"/>
        <v>147.28947368421052</v>
      </c>
      <c r="V95" s="4">
        <f t="shared" si="47"/>
        <v>0</v>
      </c>
      <c r="W95" s="4">
        <f t="shared" si="48"/>
        <v>0</v>
      </c>
      <c r="X95" s="4">
        <f>VLOOKUP(A95,'2020 SPED'!A:AF,32,FALSE)</f>
        <v>13062.090181038133</v>
      </c>
      <c r="Y95" s="228">
        <f t="shared" si="41"/>
        <v>19.096623071693177</v>
      </c>
      <c r="Z95" s="4">
        <f t="shared" si="42"/>
        <v>113808.09018103813</v>
      </c>
      <c r="AA95" s="228">
        <f t="shared" si="43"/>
        <v>166.38609675590371</v>
      </c>
      <c r="AC95" s="4">
        <f>VLOOKUP(A95,'Pupil Info'!A:E,5,FALSE)</f>
        <v>679</v>
      </c>
      <c r="AD95" s="4">
        <f>Summary!AA95</f>
        <v>6973380.4854087271</v>
      </c>
      <c r="AE95" s="4">
        <f>VLOOKUP(A95,'2% 2021'!A:AB,28,FALSE)</f>
        <v>6507766.8790511088</v>
      </c>
      <c r="AF95" s="4">
        <f t="shared" si="49"/>
        <v>10270.074352590173</v>
      </c>
      <c r="AG95" s="4">
        <f>AE95-Summary!AB95</f>
        <v>202059.74399999995</v>
      </c>
      <c r="AH95" s="4">
        <f>VLOOKUP(A95,'2% with VPK 2021'!A:AB,28,FALSE)</f>
        <v>6507766.8790511088</v>
      </c>
      <c r="AI95" s="4">
        <f>VLOOKUP(A95,'Charter School Lease'!A:E,5,FALSE)</f>
        <v>0</v>
      </c>
      <c r="AJ95" s="4">
        <f>VLOOKUP(A95,'Integration Change'!H:L,5,FALSE)</f>
        <v>0</v>
      </c>
      <c r="AK95" s="4">
        <f>VLOOKUP(A95,'Other SPED'!A:D,4,FALSE)</f>
        <v>0</v>
      </c>
      <c r="AL95" s="4">
        <f>VLOOKUP(A95,QComp!I:R,10,FALSE)</f>
        <v>-552.9484137155232</v>
      </c>
      <c r="AM95" s="4">
        <f>VLOOKUP(A95,'LTFM Change'!G:K,5,FALSE)</f>
        <v>0</v>
      </c>
      <c r="AN95" s="4">
        <f>VLOOKUP(A95,'Breakfast and Lunch'!A:E,5,FALSE)</f>
        <v>0</v>
      </c>
      <c r="AO95" s="4">
        <f>VLOOKUP(A95,'Breakfast and Lunch'!A:D,4,FALSE)</f>
        <v>0</v>
      </c>
      <c r="AP95" s="4">
        <f>VLOOKUP(A95,'Integration Change'!A:E,5,FALSE)</f>
        <v>0</v>
      </c>
      <c r="AQ95" s="4">
        <f>VLOOKUP(A95,'Safe School'!A:D,4,FALSE)</f>
        <v>61.867273101313913</v>
      </c>
      <c r="AR95" s="4">
        <f>VLOOKUP(A95,'LTFM Change'!A:D,4,FALSE)</f>
        <v>0</v>
      </c>
      <c r="AS95" s="4">
        <f>VLOOKUP(A95,QComp!A:E,5,FALSE)</f>
        <v>552.9484137155232</v>
      </c>
      <c r="AT95" s="228">
        <f t="shared" si="50"/>
        <v>297.58430633284235</v>
      </c>
      <c r="AU95" s="4">
        <f t="shared" si="51"/>
        <v>61.867273101583123</v>
      </c>
      <c r="AV95" s="228">
        <f t="shared" si="38"/>
        <v>9.1115277027368366E-2</v>
      </c>
      <c r="AW95" s="4">
        <f>VLOOKUP(A95,'2021 SPED'!A:AF,32,FALSE)</f>
        <v>32392.441829451709</v>
      </c>
      <c r="AX95" s="228">
        <f t="shared" si="39"/>
        <v>47.706099896099715</v>
      </c>
      <c r="AY95" s="5">
        <f t="shared" si="44"/>
        <v>234514.05310255324</v>
      </c>
      <c r="AZ95" s="4">
        <f t="shared" si="40"/>
        <v>345.38152150596943</v>
      </c>
    </row>
    <row r="96" spans="1:52" x14ac:dyDescent="0.25">
      <c r="A96">
        <v>241</v>
      </c>
      <c r="B96">
        <v>1</v>
      </c>
      <c r="C96" t="s">
        <v>75</v>
      </c>
      <c r="D96">
        <f>VLOOKUP(A96,Sheet10!A:C,3,FALSE)</f>
        <v>4</v>
      </c>
      <c r="E96" s="4">
        <f>VLOOKUP(A96,'Pupil Info'!A:D,4,FALSE)</f>
        <v>3513</v>
      </c>
      <c r="F96" s="4">
        <f>Summary!F96</f>
        <v>43624602.976917349</v>
      </c>
      <c r="G96" s="4">
        <f>VLOOKUP(A96,'2% 2020'!A:AB,28,FALSE)</f>
        <v>36128299.75</v>
      </c>
      <c r="H96" s="4">
        <f t="shared" si="45"/>
        <v>12418.04810046039</v>
      </c>
      <c r="I96" s="4">
        <f>G96-Summary!G96</f>
        <v>566708</v>
      </c>
      <c r="J96" s="4">
        <f>VLOOKUP(A96,'2% with VPK 2020'!A:AB,28,FALSE)</f>
        <v>36128299.75</v>
      </c>
      <c r="K96" s="4">
        <f>VLOOKUP(A96,'Charter School Lease'!A:D,4,FALSE)</f>
        <v>0</v>
      </c>
      <c r="L96" s="4">
        <f>VLOOKUP(A96,'Integration Change'!H:K,4,FALSE)</f>
        <v>0</v>
      </c>
      <c r="M96" s="4">
        <f>VLOOKUP(A96,'Other SPED'!A:D,4,FALSE)</f>
        <v>0</v>
      </c>
      <c r="N96" s="4">
        <f>VLOOKUP(A96,'LTFM Change'!G:J,4,FALSE)</f>
        <v>0</v>
      </c>
      <c r="O96" s="4">
        <f>VLOOKUP(A96,QComp!I:N,6,FALSE)</f>
        <v>-2598.0319398208521</v>
      </c>
      <c r="P96" s="4">
        <f>VLOOKUP(A96,'Breakfast and Lunch'!A:D,4,FALSE)</f>
        <v>0</v>
      </c>
      <c r="Q96" s="4">
        <f>VLOOKUP(A96,'Breakfast and Lunch'!A:E,5,FALSE)</f>
        <v>0</v>
      </c>
      <c r="R96" s="4">
        <f>VLOOKUP(A96,'Integration Change'!A:D,4,FALSE)</f>
        <v>0</v>
      </c>
      <c r="S96" s="4">
        <f>VLOOKUP(A96,'LTFM Change'!A:C,3,FALSE)</f>
        <v>0</v>
      </c>
      <c r="T96" s="4">
        <f>VLOOKUP(A96,QComp!A:D,4,FALSE)</f>
        <v>2598.0319398208521</v>
      </c>
      <c r="U96" s="4">
        <f t="shared" si="46"/>
        <v>161.31739254198692</v>
      </c>
      <c r="V96" s="4">
        <f t="shared" si="47"/>
        <v>0</v>
      </c>
      <c r="W96" s="4">
        <f t="shared" si="48"/>
        <v>0</v>
      </c>
      <c r="X96" s="4">
        <f>VLOOKUP(A96,'2020 SPED'!A:AF,32,FALSE)</f>
        <v>124563.21642191149</v>
      </c>
      <c r="Y96" s="228">
        <f t="shared" si="41"/>
        <v>35.457790043242667</v>
      </c>
      <c r="Z96" s="4">
        <f t="shared" si="42"/>
        <v>691271.21642191149</v>
      </c>
      <c r="AA96" s="228">
        <f t="shared" si="43"/>
        <v>196.77518258522957</v>
      </c>
      <c r="AC96" s="4">
        <f>VLOOKUP(A96,'Pupil Info'!A:E,5,FALSE)</f>
        <v>3455</v>
      </c>
      <c r="AD96" s="4">
        <f>Summary!AA96</f>
        <v>44294875.943018198</v>
      </c>
      <c r="AE96" s="4">
        <f>VLOOKUP(A96,'2% 2021'!A:AB,28,FALSE)</f>
        <v>36943362</v>
      </c>
      <c r="AF96" s="4">
        <f t="shared" si="49"/>
        <v>12820.514021134066</v>
      </c>
      <c r="AG96" s="4">
        <f>AE96-Summary!AB96</f>
        <v>1149121</v>
      </c>
      <c r="AH96" s="4">
        <f>VLOOKUP(A96,'2% with VPK 2021'!A:AB,28,FALSE)</f>
        <v>36943362</v>
      </c>
      <c r="AI96" s="4">
        <f>VLOOKUP(A96,'Charter School Lease'!A:E,5,FALSE)</f>
        <v>0</v>
      </c>
      <c r="AJ96" s="4">
        <f>VLOOKUP(A96,'Integration Change'!H:L,5,FALSE)</f>
        <v>0</v>
      </c>
      <c r="AK96" s="4">
        <f>VLOOKUP(A96,'Other SPED'!A:D,4,FALSE)</f>
        <v>0</v>
      </c>
      <c r="AL96" s="4">
        <f>VLOOKUP(A96,QComp!I:R,10,FALSE)</f>
        <v>-2721.7924632112845</v>
      </c>
      <c r="AM96" s="4">
        <f>VLOOKUP(A96,'LTFM Change'!G:K,5,FALSE)</f>
        <v>0</v>
      </c>
      <c r="AN96" s="4">
        <f>VLOOKUP(A96,'Breakfast and Lunch'!A:E,5,FALSE)</f>
        <v>0</v>
      </c>
      <c r="AO96" s="4">
        <f>VLOOKUP(A96,'Breakfast and Lunch'!A:D,4,FALSE)</f>
        <v>0</v>
      </c>
      <c r="AP96" s="4">
        <f>VLOOKUP(A96,'Integration Change'!A:E,5,FALSE)</f>
        <v>0</v>
      </c>
      <c r="AQ96" s="4">
        <f>VLOOKUP(A96,'Safe School'!A:D,4,FALSE)</f>
        <v>260.53338940774847</v>
      </c>
      <c r="AR96" s="4">
        <f>VLOOKUP(A96,'LTFM Change'!A:D,4,FALSE)</f>
        <v>0</v>
      </c>
      <c r="AS96" s="4">
        <f>VLOOKUP(A96,QComp!A:E,5,FALSE)</f>
        <v>2721.7924632112845</v>
      </c>
      <c r="AT96" s="228">
        <f t="shared" si="50"/>
        <v>332.59652677279303</v>
      </c>
      <c r="AU96" s="4">
        <f t="shared" si="51"/>
        <v>260.53338940441608</v>
      </c>
      <c r="AV96" s="228">
        <f t="shared" si="38"/>
        <v>7.5407638033116092E-2</v>
      </c>
      <c r="AW96" s="4">
        <f>VLOOKUP(A96,'2021 SPED'!A:AF,32,FALSE)</f>
        <v>308113.48114790954</v>
      </c>
      <c r="AX96" s="228">
        <f t="shared" si="39"/>
        <v>89.179010462491902</v>
      </c>
      <c r="AY96" s="5">
        <f t="shared" si="44"/>
        <v>1457495.014537314</v>
      </c>
      <c r="AZ96" s="4">
        <f t="shared" si="40"/>
        <v>421.8509448733181</v>
      </c>
    </row>
    <row r="97" spans="1:52" x14ac:dyDescent="0.25">
      <c r="A97">
        <v>242</v>
      </c>
      <c r="B97">
        <v>1</v>
      </c>
      <c r="C97" t="s">
        <v>76</v>
      </c>
      <c r="D97">
        <f>VLOOKUP(A97,Sheet10!A:C,3,FALSE)</f>
        <v>6</v>
      </c>
      <c r="E97" s="4">
        <f>VLOOKUP(A97,'Pupil Info'!A:D,4,FALSE)</f>
        <v>502</v>
      </c>
      <c r="F97" s="4">
        <f>Summary!F97</f>
        <v>5216641.4819307374</v>
      </c>
      <c r="G97" s="4">
        <f>VLOOKUP(A97,'2% 2020'!A:AB,28,FALSE)</f>
        <v>4695625.25</v>
      </c>
      <c r="H97" s="4">
        <f t="shared" si="45"/>
        <v>10391.71609946362</v>
      </c>
      <c r="I97" s="4">
        <f>G97-Summary!G97</f>
        <v>75248</v>
      </c>
      <c r="J97" s="4">
        <f>VLOOKUP(A97,'2% with VPK 2020'!A:AB,28,FALSE)</f>
        <v>4695625.25</v>
      </c>
      <c r="K97" s="4">
        <f>VLOOKUP(A97,'Charter School Lease'!A:D,4,FALSE)</f>
        <v>0</v>
      </c>
      <c r="L97" s="4">
        <f>VLOOKUP(A97,'Integration Change'!H:K,4,FALSE)</f>
        <v>0</v>
      </c>
      <c r="M97" s="4">
        <f>VLOOKUP(A97,'Other SPED'!A:D,4,FALSE)</f>
        <v>0</v>
      </c>
      <c r="N97" s="4">
        <f>VLOOKUP(A97,'LTFM Change'!G:J,4,FALSE)</f>
        <v>0</v>
      </c>
      <c r="O97" s="4">
        <f>VLOOKUP(A97,QComp!I:N,6,FALSE)</f>
        <v>0</v>
      </c>
      <c r="P97" s="4">
        <f>VLOOKUP(A97,'Breakfast and Lunch'!A:D,4,FALSE)</f>
        <v>0</v>
      </c>
      <c r="Q97" s="4">
        <f>VLOOKUP(A97,'Breakfast and Lunch'!A:E,5,FALSE)</f>
        <v>0</v>
      </c>
      <c r="R97" s="4">
        <f>VLOOKUP(A97,'Integration Change'!A:D,4,FALSE)</f>
        <v>0</v>
      </c>
      <c r="S97" s="4">
        <f>VLOOKUP(A97,'LTFM Change'!A:C,3,FALSE)</f>
        <v>0</v>
      </c>
      <c r="T97" s="4">
        <f>VLOOKUP(A97,QComp!A:D,4,FALSE)</f>
        <v>0</v>
      </c>
      <c r="U97" s="4">
        <f t="shared" si="46"/>
        <v>149.89641434262947</v>
      </c>
      <c r="V97" s="4">
        <f t="shared" si="47"/>
        <v>0</v>
      </c>
      <c r="W97" s="4">
        <f t="shared" si="48"/>
        <v>0</v>
      </c>
      <c r="X97" s="4">
        <f>VLOOKUP(A97,'2020 SPED'!A:AF,32,FALSE)</f>
        <v>6485.3673229322303</v>
      </c>
      <c r="Y97" s="228">
        <f t="shared" si="41"/>
        <v>12.919058412215598</v>
      </c>
      <c r="Z97" s="4">
        <f t="shared" si="42"/>
        <v>81733.36732293223</v>
      </c>
      <c r="AA97" s="228">
        <f t="shared" si="43"/>
        <v>162.81547275484508</v>
      </c>
      <c r="AC97" s="4">
        <f>VLOOKUP(A97,'Pupil Info'!A:E,5,FALSE)</f>
        <v>483</v>
      </c>
      <c r="AD97" s="4">
        <f>Summary!AA97</f>
        <v>5123109.0451988466</v>
      </c>
      <c r="AE97" s="4">
        <f>VLOOKUP(A97,'2% 2021'!A:AB,28,FALSE)</f>
        <v>4668033</v>
      </c>
      <c r="AF97" s="4">
        <f t="shared" si="49"/>
        <v>10606.851025256412</v>
      </c>
      <c r="AG97" s="4">
        <f>AE97-Summary!AB97</f>
        <v>148831</v>
      </c>
      <c r="AH97" s="4">
        <f>VLOOKUP(A97,'2% with VPK 2021'!A:AB,28,FALSE)</f>
        <v>4668033</v>
      </c>
      <c r="AI97" s="4">
        <f>VLOOKUP(A97,'Charter School Lease'!A:E,5,FALSE)</f>
        <v>0</v>
      </c>
      <c r="AJ97" s="4">
        <f>VLOOKUP(A97,'Integration Change'!H:L,5,FALSE)</f>
        <v>0</v>
      </c>
      <c r="AK97" s="4">
        <f>VLOOKUP(A97,'Other SPED'!A:D,4,FALSE)</f>
        <v>0</v>
      </c>
      <c r="AL97" s="4">
        <f>VLOOKUP(A97,QComp!I:R,10,FALSE)</f>
        <v>0</v>
      </c>
      <c r="AM97" s="4">
        <f>VLOOKUP(A97,'LTFM Change'!G:K,5,FALSE)</f>
        <v>0</v>
      </c>
      <c r="AN97" s="4">
        <f>VLOOKUP(A97,'Breakfast and Lunch'!A:E,5,FALSE)</f>
        <v>0</v>
      </c>
      <c r="AO97" s="4">
        <f>VLOOKUP(A97,'Breakfast and Lunch'!A:D,4,FALSE)</f>
        <v>0</v>
      </c>
      <c r="AP97" s="4">
        <f>VLOOKUP(A97,'Integration Change'!A:E,5,FALSE)</f>
        <v>0</v>
      </c>
      <c r="AQ97" s="4">
        <f>VLOOKUP(A97,'Safe School'!A:D,4,FALSE)</f>
        <v>27.438168103559292</v>
      </c>
      <c r="AR97" s="4">
        <f>VLOOKUP(A97,'LTFM Change'!A:D,4,FALSE)</f>
        <v>0</v>
      </c>
      <c r="AS97" s="4">
        <f>VLOOKUP(A97,QComp!A:E,5,FALSE)</f>
        <v>0</v>
      </c>
      <c r="AT97" s="228">
        <f t="shared" si="50"/>
        <v>308.13871635610764</v>
      </c>
      <c r="AU97" s="4">
        <f t="shared" si="51"/>
        <v>27.438168103806674</v>
      </c>
      <c r="AV97" s="228">
        <f t="shared" si="38"/>
        <v>5.6807801457156679E-2</v>
      </c>
      <c r="AW97" s="4">
        <f>VLOOKUP(A97,'2021 SPED'!A:AF,32,FALSE)</f>
        <v>15935.526490391465</v>
      </c>
      <c r="AX97" s="228">
        <f t="shared" si="39"/>
        <v>32.992808468719389</v>
      </c>
      <c r="AY97" s="5">
        <f t="shared" si="44"/>
        <v>164793.96465849527</v>
      </c>
      <c r="AZ97" s="4">
        <f t="shared" si="40"/>
        <v>341.18833262628419</v>
      </c>
    </row>
    <row r="98" spans="1:52" x14ac:dyDescent="0.25">
      <c r="A98">
        <v>252</v>
      </c>
      <c r="B98">
        <v>1</v>
      </c>
      <c r="C98" t="s">
        <v>77</v>
      </c>
      <c r="D98">
        <f>VLOOKUP(A98,Sheet10!A:C,3,FALSE)</f>
        <v>5</v>
      </c>
      <c r="E98" s="4">
        <f>VLOOKUP(A98,'Pupil Info'!A:D,4,FALSE)</f>
        <v>1095</v>
      </c>
      <c r="F98" s="4">
        <f>Summary!F98</f>
        <v>11156604.5893219</v>
      </c>
      <c r="G98" s="4">
        <f>VLOOKUP(A98,'2% 2020'!A:AB,28,FALSE)</f>
        <v>10194237</v>
      </c>
      <c r="H98" s="4">
        <f t="shared" si="45"/>
        <v>10188.679990248311</v>
      </c>
      <c r="I98" s="4">
        <f>G98-Summary!G98</f>
        <v>161559</v>
      </c>
      <c r="J98" s="4">
        <f>VLOOKUP(A98,'2% with VPK 2020'!A:AB,28,FALSE)</f>
        <v>10194237</v>
      </c>
      <c r="K98" s="4">
        <f>VLOOKUP(A98,'Charter School Lease'!A:D,4,FALSE)</f>
        <v>0</v>
      </c>
      <c r="L98" s="4">
        <f>VLOOKUP(A98,'Integration Change'!H:K,4,FALSE)</f>
        <v>0</v>
      </c>
      <c r="M98" s="4">
        <f>VLOOKUP(A98,'Other SPED'!A:D,4,FALSE)</f>
        <v>0</v>
      </c>
      <c r="N98" s="4">
        <f>VLOOKUP(A98,'LTFM Change'!G:J,4,FALSE)</f>
        <v>0</v>
      </c>
      <c r="O98" s="4">
        <f>VLOOKUP(A98,QComp!I:N,6,FALSE)</f>
        <v>0</v>
      </c>
      <c r="P98" s="4">
        <f>VLOOKUP(A98,'Breakfast and Lunch'!A:D,4,FALSE)</f>
        <v>0</v>
      </c>
      <c r="Q98" s="4">
        <f>VLOOKUP(A98,'Breakfast and Lunch'!A:E,5,FALSE)</f>
        <v>0</v>
      </c>
      <c r="R98" s="4">
        <f>VLOOKUP(A98,'Integration Change'!A:D,4,FALSE)</f>
        <v>0</v>
      </c>
      <c r="S98" s="4">
        <f>VLOOKUP(A98,'LTFM Change'!A:C,3,FALSE)</f>
        <v>0</v>
      </c>
      <c r="T98" s="4">
        <f>VLOOKUP(A98,QComp!A:D,4,FALSE)</f>
        <v>0</v>
      </c>
      <c r="U98" s="4">
        <f t="shared" si="46"/>
        <v>147.54246575342466</v>
      </c>
      <c r="V98" s="4">
        <f t="shared" si="47"/>
        <v>0</v>
      </c>
      <c r="W98" s="4">
        <f t="shared" si="48"/>
        <v>0</v>
      </c>
      <c r="X98" s="4">
        <f>VLOOKUP(A98,'2020 SPED'!A:AF,32,FALSE)</f>
        <v>29838.85705295112</v>
      </c>
      <c r="Y98" s="228">
        <f t="shared" si="41"/>
        <v>27.250097765252164</v>
      </c>
      <c r="Z98" s="4">
        <f t="shared" si="42"/>
        <v>191397.85705295112</v>
      </c>
      <c r="AA98" s="228">
        <f t="shared" si="43"/>
        <v>174.79256351867681</v>
      </c>
      <c r="AC98" s="4">
        <f>VLOOKUP(A98,'Pupil Info'!A:E,5,FALSE)</f>
        <v>1074</v>
      </c>
      <c r="AD98" s="4">
        <f>Summary!AA98</f>
        <v>10890035.563793728</v>
      </c>
      <c r="AE98" s="4">
        <f>VLOOKUP(A98,'2% 2021'!A:AB,28,FALSE)</f>
        <v>10114174.75</v>
      </c>
      <c r="AF98" s="4">
        <f t="shared" si="49"/>
        <v>10139.697917871255</v>
      </c>
      <c r="AG98" s="4">
        <f>AE98-Summary!AB98</f>
        <v>317980</v>
      </c>
      <c r="AH98" s="4">
        <f>VLOOKUP(A98,'2% with VPK 2021'!A:AB,28,FALSE)</f>
        <v>10114174.75</v>
      </c>
      <c r="AI98" s="4">
        <f>VLOOKUP(A98,'Charter School Lease'!A:E,5,FALSE)</f>
        <v>0</v>
      </c>
      <c r="AJ98" s="4">
        <f>VLOOKUP(A98,'Integration Change'!H:L,5,FALSE)</f>
        <v>0</v>
      </c>
      <c r="AK98" s="4">
        <f>VLOOKUP(A98,'Other SPED'!A:D,4,FALSE)</f>
        <v>0</v>
      </c>
      <c r="AL98" s="4">
        <f>VLOOKUP(A98,QComp!I:R,10,FALSE)</f>
        <v>0</v>
      </c>
      <c r="AM98" s="4">
        <f>VLOOKUP(A98,'LTFM Change'!G:K,5,FALSE)</f>
        <v>0</v>
      </c>
      <c r="AN98" s="4">
        <f>VLOOKUP(A98,'Breakfast and Lunch'!A:E,5,FALSE)</f>
        <v>0</v>
      </c>
      <c r="AO98" s="4">
        <f>VLOOKUP(A98,'Breakfast and Lunch'!A:D,4,FALSE)</f>
        <v>0</v>
      </c>
      <c r="AP98" s="4">
        <f>VLOOKUP(A98,'Integration Change'!A:E,5,FALSE)</f>
        <v>0</v>
      </c>
      <c r="AQ98" s="4">
        <f>VLOOKUP(A98,'Safe School'!A:D,4,FALSE)</f>
        <v>140.12475416199595</v>
      </c>
      <c r="AR98" s="4">
        <f>VLOOKUP(A98,'LTFM Change'!A:D,4,FALSE)</f>
        <v>0</v>
      </c>
      <c r="AS98" s="4">
        <f>VLOOKUP(A98,QComp!A:E,5,FALSE)</f>
        <v>0</v>
      </c>
      <c r="AT98" s="228">
        <f t="shared" si="50"/>
        <v>296.07076350093109</v>
      </c>
      <c r="AU98" s="4">
        <f t="shared" si="51"/>
        <v>140.12475416250527</v>
      </c>
      <c r="AV98" s="228">
        <f t="shared" si="38"/>
        <v>0.13046997594274234</v>
      </c>
      <c r="AW98" s="4">
        <f>VLOOKUP(A98,'2021 SPED'!A:AF,32,FALSE)</f>
        <v>71395.194206599146</v>
      </c>
      <c r="AX98" s="228">
        <f t="shared" si="39"/>
        <v>66.475972259403306</v>
      </c>
      <c r="AY98" s="5">
        <f t="shared" si="44"/>
        <v>389515.31896076165</v>
      </c>
      <c r="AZ98" s="4">
        <f t="shared" si="40"/>
        <v>362.67720573627713</v>
      </c>
    </row>
    <row r="99" spans="1:52" x14ac:dyDescent="0.25">
      <c r="A99">
        <v>253</v>
      </c>
      <c r="B99">
        <v>1</v>
      </c>
      <c r="C99" t="s">
        <v>78</v>
      </c>
      <c r="D99">
        <f>VLOOKUP(A99,Sheet10!A:C,3,FALSE)</f>
        <v>6</v>
      </c>
      <c r="E99" s="4">
        <f>VLOOKUP(A99,'Pupil Info'!A:D,4,FALSE)</f>
        <v>667</v>
      </c>
      <c r="F99" s="4">
        <f>Summary!F99</f>
        <v>6148793.1243424993</v>
      </c>
      <c r="G99" s="4">
        <f>VLOOKUP(A99,'2% 2020'!A:AB,28,FALSE)</f>
        <v>5884023.0378615996</v>
      </c>
      <c r="H99" s="4">
        <f t="shared" si="45"/>
        <v>9218.5803963155904</v>
      </c>
      <c r="I99" s="4">
        <f>G99-Summary!G99</f>
        <v>96003</v>
      </c>
      <c r="J99" s="4">
        <f>VLOOKUP(A99,'2% with VPK 2020'!A:AB,28,FALSE)</f>
        <v>5884023.0378615996</v>
      </c>
      <c r="K99" s="4">
        <f>VLOOKUP(A99,'Charter School Lease'!A:D,4,FALSE)</f>
        <v>0</v>
      </c>
      <c r="L99" s="4">
        <f>VLOOKUP(A99,'Integration Change'!H:K,4,FALSE)</f>
        <v>0</v>
      </c>
      <c r="M99" s="4">
        <f>VLOOKUP(A99,'Other SPED'!A:D,4,FALSE)</f>
        <v>0</v>
      </c>
      <c r="N99" s="4">
        <f>VLOOKUP(A99,'LTFM Change'!G:J,4,FALSE)</f>
        <v>0</v>
      </c>
      <c r="O99" s="4">
        <f>VLOOKUP(A99,QComp!I:N,6,FALSE)</f>
        <v>-538.49920020000718</v>
      </c>
      <c r="P99" s="4">
        <f>VLOOKUP(A99,'Breakfast and Lunch'!A:D,4,FALSE)</f>
        <v>0</v>
      </c>
      <c r="Q99" s="4">
        <f>VLOOKUP(A99,'Breakfast and Lunch'!A:E,5,FALSE)</f>
        <v>0</v>
      </c>
      <c r="R99" s="4">
        <f>VLOOKUP(A99,'Integration Change'!A:D,4,FALSE)</f>
        <v>0</v>
      </c>
      <c r="S99" s="4">
        <f>VLOOKUP(A99,'LTFM Change'!A:C,3,FALSE)</f>
        <v>0</v>
      </c>
      <c r="T99" s="4">
        <f>VLOOKUP(A99,QComp!A:D,4,FALSE)</f>
        <v>0</v>
      </c>
      <c r="U99" s="4">
        <f t="shared" si="46"/>
        <v>143.93253373313343</v>
      </c>
      <c r="V99" s="4">
        <f t="shared" si="47"/>
        <v>-538.49920019973069</v>
      </c>
      <c r="W99" s="4">
        <f t="shared" si="48"/>
        <v>-0.8073451277357282</v>
      </c>
      <c r="X99" s="4">
        <f>VLOOKUP(A99,'2020 SPED'!A:AF,32,FALSE)</f>
        <v>10171.617137941648</v>
      </c>
      <c r="Y99" s="228">
        <f t="shared" si="41"/>
        <v>15.249800806509217</v>
      </c>
      <c r="Z99" s="4">
        <f t="shared" si="42"/>
        <v>105636.11793774192</v>
      </c>
      <c r="AA99" s="228">
        <f t="shared" si="43"/>
        <v>158.37498941190691</v>
      </c>
      <c r="AC99" s="4">
        <f>VLOOKUP(A99,'Pupil Info'!A:E,5,FALSE)</f>
        <v>680</v>
      </c>
      <c r="AD99" s="4">
        <f>Summary!AA99</f>
        <v>6261764.249465026</v>
      </c>
      <c r="AE99" s="4">
        <f>VLOOKUP(A99,'2% 2021'!A:AB,28,FALSE)</f>
        <v>6083332.1829488277</v>
      </c>
      <c r="AF99" s="4">
        <f t="shared" si="49"/>
        <v>9208.4768374485684</v>
      </c>
      <c r="AG99" s="4">
        <f>AE99-Summary!AB99</f>
        <v>196084.39400000032</v>
      </c>
      <c r="AH99" s="4">
        <f>VLOOKUP(A99,'2% with VPK 2021'!A:AB,28,FALSE)</f>
        <v>6083332.1829488277</v>
      </c>
      <c r="AI99" s="4">
        <f>VLOOKUP(A99,'Charter School Lease'!A:E,5,FALSE)</f>
        <v>0</v>
      </c>
      <c r="AJ99" s="4">
        <f>VLOOKUP(A99,'Integration Change'!H:L,5,FALSE)</f>
        <v>0</v>
      </c>
      <c r="AK99" s="4">
        <f>VLOOKUP(A99,'Other SPED'!A:D,4,FALSE)</f>
        <v>0</v>
      </c>
      <c r="AL99" s="4">
        <f>VLOOKUP(A99,QComp!I:R,10,FALSE)</f>
        <v>-529.88103644749208</v>
      </c>
      <c r="AM99" s="4">
        <f>VLOOKUP(A99,'LTFM Change'!G:K,5,FALSE)</f>
        <v>0</v>
      </c>
      <c r="AN99" s="4">
        <f>VLOOKUP(A99,'Breakfast and Lunch'!A:E,5,FALSE)</f>
        <v>0</v>
      </c>
      <c r="AO99" s="4">
        <f>VLOOKUP(A99,'Breakfast and Lunch'!A:D,4,FALSE)</f>
        <v>0</v>
      </c>
      <c r="AP99" s="4">
        <f>VLOOKUP(A99,'Integration Change'!A:E,5,FALSE)</f>
        <v>0</v>
      </c>
      <c r="AQ99" s="4">
        <f>VLOOKUP(A99,'Safe School'!A:D,4,FALSE)</f>
        <v>53.325350302144216</v>
      </c>
      <c r="AR99" s="4">
        <f>VLOOKUP(A99,'LTFM Change'!A:D,4,FALSE)</f>
        <v>0</v>
      </c>
      <c r="AS99" s="4">
        <f>VLOOKUP(A99,QComp!A:E,5,FALSE)</f>
        <v>0</v>
      </c>
      <c r="AT99" s="228">
        <f t="shared" si="50"/>
        <v>288.35940294117694</v>
      </c>
      <c r="AU99" s="4">
        <f t="shared" si="51"/>
        <v>-476.55568614508957</v>
      </c>
      <c r="AV99" s="228">
        <f t="shared" si="38"/>
        <v>-0.70081718550748462</v>
      </c>
      <c r="AW99" s="4">
        <f>VLOOKUP(A99,'2021 SPED'!A:AF,32,FALSE)</f>
        <v>31129.38730147155</v>
      </c>
      <c r="AX99" s="228">
        <f t="shared" si="39"/>
        <v>45.778510737458163</v>
      </c>
      <c r="AY99" s="5">
        <f t="shared" si="44"/>
        <v>226737.22561532678</v>
      </c>
      <c r="AZ99" s="4">
        <f t="shared" si="40"/>
        <v>333.43709649312763</v>
      </c>
    </row>
    <row r="100" spans="1:52" x14ac:dyDescent="0.25">
      <c r="A100">
        <v>255</v>
      </c>
      <c r="B100">
        <v>1</v>
      </c>
      <c r="C100" t="s">
        <v>79</v>
      </c>
      <c r="D100">
        <f>VLOOKUP(A100,Sheet10!A:C,3,FALSE)</f>
        <v>5</v>
      </c>
      <c r="E100" s="4">
        <f>VLOOKUP(A100,'Pupil Info'!A:D,4,FALSE)</f>
        <v>1365</v>
      </c>
      <c r="F100" s="4">
        <f>Summary!F100</f>
        <v>12388485.907690058</v>
      </c>
      <c r="G100" s="4">
        <f>VLOOKUP(A100,'2% 2020'!A:AB,28,FALSE)</f>
        <v>11540783.25</v>
      </c>
      <c r="H100" s="4">
        <f t="shared" si="45"/>
        <v>9075.8138517875886</v>
      </c>
      <c r="I100" s="4">
        <f>G100-Summary!G100</f>
        <v>192516</v>
      </c>
      <c r="J100" s="4">
        <f>VLOOKUP(A100,'2% with VPK 2020'!A:AB,28,FALSE)</f>
        <v>11540783.25</v>
      </c>
      <c r="K100" s="4">
        <f>VLOOKUP(A100,'Charter School Lease'!A:D,4,FALSE)</f>
        <v>0</v>
      </c>
      <c r="L100" s="4">
        <f>VLOOKUP(A100,'Integration Change'!H:K,4,FALSE)</f>
        <v>0</v>
      </c>
      <c r="M100" s="4">
        <f>VLOOKUP(A100,'Other SPED'!A:D,4,FALSE)</f>
        <v>0</v>
      </c>
      <c r="N100" s="4">
        <f>VLOOKUP(A100,'LTFM Change'!G:J,4,FALSE)</f>
        <v>0</v>
      </c>
      <c r="O100" s="4">
        <f>VLOOKUP(A100,QComp!I:N,6,FALSE)</f>
        <v>-1086.6001692000136</v>
      </c>
      <c r="P100" s="4">
        <f>VLOOKUP(A100,'Breakfast and Lunch'!A:D,4,FALSE)</f>
        <v>0</v>
      </c>
      <c r="Q100" s="4">
        <f>VLOOKUP(A100,'Breakfast and Lunch'!A:E,5,FALSE)</f>
        <v>0</v>
      </c>
      <c r="R100" s="4">
        <f>VLOOKUP(A100,'Integration Change'!A:D,4,FALSE)</f>
        <v>0</v>
      </c>
      <c r="S100" s="4">
        <f>VLOOKUP(A100,'LTFM Change'!A:C,3,FALSE)</f>
        <v>0</v>
      </c>
      <c r="T100" s="4">
        <f>VLOOKUP(A100,QComp!A:D,4,FALSE)</f>
        <v>0</v>
      </c>
      <c r="U100" s="4">
        <f t="shared" si="46"/>
        <v>141.03736263736263</v>
      </c>
      <c r="V100" s="4">
        <f t="shared" si="47"/>
        <v>-1086.6001692004502</v>
      </c>
      <c r="W100" s="4">
        <f t="shared" si="48"/>
        <v>-0.79604408000032978</v>
      </c>
      <c r="X100" s="4">
        <f>VLOOKUP(A100,'2020 SPED'!A:AF,32,FALSE)</f>
        <v>22570.34484788042</v>
      </c>
      <c r="Y100" s="228">
        <f t="shared" si="41"/>
        <v>16.535051170608366</v>
      </c>
      <c r="Z100" s="4">
        <f t="shared" si="42"/>
        <v>213999.74467867997</v>
      </c>
      <c r="AA100" s="228">
        <f t="shared" si="43"/>
        <v>156.77636972797066</v>
      </c>
      <c r="AC100" s="4">
        <f>VLOOKUP(A100,'Pupil Info'!A:E,5,FALSE)</f>
        <v>1379</v>
      </c>
      <c r="AD100" s="4">
        <f>Summary!AA100</f>
        <v>12627425.306756623</v>
      </c>
      <c r="AE100" s="4">
        <f>VLOOKUP(A100,'2% 2021'!A:AB,28,FALSE)</f>
        <v>11916211.5</v>
      </c>
      <c r="AF100" s="4">
        <f t="shared" si="49"/>
        <v>9156.9436597219883</v>
      </c>
      <c r="AG100" s="4">
        <f>AE100-Summary!AB100</f>
        <v>395013</v>
      </c>
      <c r="AH100" s="4">
        <f>VLOOKUP(A100,'2% with VPK 2021'!A:AB,28,FALSE)</f>
        <v>11916211.5</v>
      </c>
      <c r="AI100" s="4">
        <f>VLOOKUP(A100,'Charter School Lease'!A:E,5,FALSE)</f>
        <v>0</v>
      </c>
      <c r="AJ100" s="4">
        <f>VLOOKUP(A100,'Integration Change'!H:L,5,FALSE)</f>
        <v>0</v>
      </c>
      <c r="AK100" s="4">
        <f>VLOOKUP(A100,'Other SPED'!A:D,4,FALSE)</f>
        <v>0</v>
      </c>
      <c r="AL100" s="4">
        <f>VLOOKUP(A100,QComp!I:R,10,FALSE)</f>
        <v>-1093.2482722015702</v>
      </c>
      <c r="AM100" s="4">
        <f>VLOOKUP(A100,'LTFM Change'!G:K,5,FALSE)</f>
        <v>0</v>
      </c>
      <c r="AN100" s="4">
        <f>VLOOKUP(A100,'Breakfast and Lunch'!A:E,5,FALSE)</f>
        <v>0</v>
      </c>
      <c r="AO100" s="4">
        <f>VLOOKUP(A100,'Breakfast and Lunch'!A:D,4,FALSE)</f>
        <v>0</v>
      </c>
      <c r="AP100" s="4">
        <f>VLOOKUP(A100,'Integration Change'!A:E,5,FALSE)</f>
        <v>0</v>
      </c>
      <c r="AQ100" s="4">
        <f>VLOOKUP(A100,'Safe School'!A:D,4,FALSE)</f>
        <v>106.16206433628395</v>
      </c>
      <c r="AR100" s="4">
        <f>VLOOKUP(A100,'LTFM Change'!A:D,4,FALSE)</f>
        <v>0</v>
      </c>
      <c r="AS100" s="4">
        <f>VLOOKUP(A100,QComp!A:E,5,FALSE)</f>
        <v>0</v>
      </c>
      <c r="AT100" s="228">
        <f t="shared" si="50"/>
        <v>286.44887599709932</v>
      </c>
      <c r="AU100" s="4">
        <f t="shared" si="51"/>
        <v>-987.08620786480606</v>
      </c>
      <c r="AV100" s="228">
        <f t="shared" si="38"/>
        <v>-0.71579855537694426</v>
      </c>
      <c r="AW100" s="4">
        <f>VLOOKUP(A100,'2021 SPED'!A:AF,32,FALSE)</f>
        <v>57210.418233939447</v>
      </c>
      <c r="AX100" s="228">
        <f t="shared" si="39"/>
        <v>41.486887769354205</v>
      </c>
      <c r="AY100" s="5">
        <f t="shared" si="44"/>
        <v>451236.33202607464</v>
      </c>
      <c r="AZ100" s="4">
        <f t="shared" si="40"/>
        <v>327.21996521107661</v>
      </c>
    </row>
    <row r="101" spans="1:52" x14ac:dyDescent="0.25">
      <c r="A101">
        <v>256</v>
      </c>
      <c r="B101">
        <v>1</v>
      </c>
      <c r="C101" t="s">
        <v>80</v>
      </c>
      <c r="D101">
        <f>VLOOKUP(A101,Sheet10!A:C,3,FALSE)</f>
        <v>4</v>
      </c>
      <c r="E101" s="4">
        <f>VLOOKUP(A101,'Pupil Info'!A:D,4,FALSE)</f>
        <v>2670</v>
      </c>
      <c r="F101" s="4">
        <f>Summary!F101</f>
        <v>31463428.20140072</v>
      </c>
      <c r="G101" s="4">
        <f>VLOOKUP(A101,'2% 2020'!A:AB,28,FALSE)</f>
        <v>28037199.5</v>
      </c>
      <c r="H101" s="4">
        <f t="shared" si="45"/>
        <v>11784.055506142591</v>
      </c>
      <c r="I101" s="4">
        <f>G101-Summary!G101</f>
        <v>395582</v>
      </c>
      <c r="J101" s="4">
        <f>VLOOKUP(A101,'2% with VPK 2020'!A:AB,28,FALSE)</f>
        <v>28037199.5</v>
      </c>
      <c r="K101" s="4">
        <f>VLOOKUP(A101,'Charter School Lease'!A:D,4,FALSE)</f>
        <v>0</v>
      </c>
      <c r="L101" s="4">
        <f>VLOOKUP(A101,'Integration Change'!H:K,4,FALSE)</f>
        <v>0</v>
      </c>
      <c r="M101" s="4">
        <f>VLOOKUP(A101,'Other SPED'!A:D,4,FALSE)</f>
        <v>0</v>
      </c>
      <c r="N101" s="4">
        <f>VLOOKUP(A101,'LTFM Change'!G:J,4,FALSE)</f>
        <v>0</v>
      </c>
      <c r="O101" s="4">
        <f>VLOOKUP(A101,QComp!I:N,6,FALSE)</f>
        <v>0</v>
      </c>
      <c r="P101" s="4">
        <f>VLOOKUP(A101,'Breakfast and Lunch'!A:D,4,FALSE)</f>
        <v>0</v>
      </c>
      <c r="Q101" s="4">
        <f>VLOOKUP(A101,'Breakfast and Lunch'!A:E,5,FALSE)</f>
        <v>0</v>
      </c>
      <c r="R101" s="4">
        <f>VLOOKUP(A101,'Integration Change'!A:D,4,FALSE)</f>
        <v>0</v>
      </c>
      <c r="S101" s="4">
        <f>VLOOKUP(A101,'LTFM Change'!A:C,3,FALSE)</f>
        <v>0</v>
      </c>
      <c r="T101" s="4">
        <f>VLOOKUP(A101,QComp!A:D,4,FALSE)</f>
        <v>0</v>
      </c>
      <c r="U101" s="4">
        <f t="shared" si="46"/>
        <v>148.15805243445692</v>
      </c>
      <c r="V101" s="4">
        <f t="shared" si="47"/>
        <v>0</v>
      </c>
      <c r="W101" s="4">
        <f t="shared" si="48"/>
        <v>0</v>
      </c>
      <c r="X101" s="4">
        <f>VLOOKUP(A101,'2020 SPED'!A:AF,32,FALSE)</f>
        <v>85630.493349066935</v>
      </c>
      <c r="Y101" s="228">
        <f t="shared" si="41"/>
        <v>32.071345823620575</v>
      </c>
      <c r="Z101" s="4">
        <f t="shared" si="42"/>
        <v>481212.49334906694</v>
      </c>
      <c r="AA101" s="228">
        <f t="shared" si="43"/>
        <v>180.22939825807751</v>
      </c>
      <c r="AC101" s="4">
        <f>VLOOKUP(A101,'Pupil Info'!A:E,5,FALSE)</f>
        <v>2664</v>
      </c>
      <c r="AD101" s="4">
        <f>Summary!AA101</f>
        <v>31680200.839818604</v>
      </c>
      <c r="AE101" s="4">
        <f>VLOOKUP(A101,'2% 2021'!A:AB,28,FALSE)</f>
        <v>28465897</v>
      </c>
      <c r="AF101" s="4">
        <f t="shared" si="49"/>
        <v>11891.967282214191</v>
      </c>
      <c r="AG101" s="4">
        <f>AE101-Summary!AB101</f>
        <v>799721</v>
      </c>
      <c r="AH101" s="4">
        <f>VLOOKUP(A101,'2% with VPK 2021'!A:AB,28,FALSE)</f>
        <v>28465897</v>
      </c>
      <c r="AI101" s="4">
        <f>VLOOKUP(A101,'Charter School Lease'!A:E,5,FALSE)</f>
        <v>0</v>
      </c>
      <c r="AJ101" s="4">
        <f>VLOOKUP(A101,'Integration Change'!H:L,5,FALSE)</f>
        <v>0</v>
      </c>
      <c r="AK101" s="4">
        <f>VLOOKUP(A101,'Other SPED'!A:D,4,FALSE)</f>
        <v>0</v>
      </c>
      <c r="AL101" s="4">
        <f>VLOOKUP(A101,QComp!I:R,10,FALSE)</f>
        <v>0</v>
      </c>
      <c r="AM101" s="4">
        <f>VLOOKUP(A101,'LTFM Change'!G:K,5,FALSE)</f>
        <v>0</v>
      </c>
      <c r="AN101" s="4">
        <f>VLOOKUP(A101,'Breakfast and Lunch'!A:E,5,FALSE)</f>
        <v>0</v>
      </c>
      <c r="AO101" s="4">
        <f>VLOOKUP(A101,'Breakfast and Lunch'!A:D,4,FALSE)</f>
        <v>0</v>
      </c>
      <c r="AP101" s="4">
        <f>VLOOKUP(A101,'Integration Change'!A:E,5,FALSE)</f>
        <v>0</v>
      </c>
      <c r="AQ101" s="4">
        <f>VLOOKUP(A101,'Safe School'!A:D,4,FALSE)</f>
        <v>0</v>
      </c>
      <c r="AR101" s="4">
        <f>VLOOKUP(A101,'LTFM Change'!A:D,4,FALSE)</f>
        <v>0</v>
      </c>
      <c r="AS101" s="4">
        <f>VLOOKUP(A101,QComp!A:E,5,FALSE)</f>
        <v>0</v>
      </c>
      <c r="AT101" s="228">
        <f t="shared" si="50"/>
        <v>300.19557057057057</v>
      </c>
      <c r="AU101" s="4">
        <f t="shared" si="51"/>
        <v>0</v>
      </c>
      <c r="AV101" s="228">
        <f t="shared" si="38"/>
        <v>0</v>
      </c>
      <c r="AW101" s="4">
        <f>VLOOKUP(A101,'2021 SPED'!A:AF,32,FALSE)</f>
        <v>217596.9055758235</v>
      </c>
      <c r="AX101" s="228">
        <f t="shared" si="39"/>
        <v>81.680520111044856</v>
      </c>
      <c r="AY101" s="5">
        <f t="shared" si="44"/>
        <v>1017317.9055758235</v>
      </c>
      <c r="AZ101" s="4">
        <f t="shared" si="40"/>
        <v>381.87609068161544</v>
      </c>
    </row>
    <row r="102" spans="1:52" x14ac:dyDescent="0.25">
      <c r="A102">
        <v>261</v>
      </c>
      <c r="B102">
        <v>1</v>
      </c>
      <c r="C102" t="s">
        <v>81</v>
      </c>
      <c r="D102">
        <f>VLOOKUP(A102,Sheet10!A:C,3,FALSE)</f>
        <v>6</v>
      </c>
      <c r="E102" s="4">
        <f>VLOOKUP(A102,'Pupil Info'!A:D,4,FALSE)</f>
        <v>280</v>
      </c>
      <c r="F102" s="4">
        <f>Summary!F102</f>
        <v>2997062.8632729943</v>
      </c>
      <c r="G102" s="4">
        <f>VLOOKUP(A102,'2% 2020'!A:AB,28,FALSE)</f>
        <v>2833980.2782253427</v>
      </c>
      <c r="H102" s="4">
        <f t="shared" si="45"/>
        <v>10703.795940260694</v>
      </c>
      <c r="I102" s="4">
        <f>G102-Summary!G102</f>
        <v>43392</v>
      </c>
      <c r="J102" s="4">
        <f>VLOOKUP(A102,'2% with VPK 2020'!A:AB,28,FALSE)</f>
        <v>2885215.2782253427</v>
      </c>
      <c r="K102" s="4">
        <f>VLOOKUP(A102,'Charter School Lease'!A:D,4,FALSE)</f>
        <v>0</v>
      </c>
      <c r="L102" s="4">
        <f>VLOOKUP(A102,'Integration Change'!H:K,4,FALSE)</f>
        <v>0</v>
      </c>
      <c r="M102" s="4">
        <f>VLOOKUP(A102,'Other SPED'!A:D,4,FALSE)</f>
        <v>5051.8</v>
      </c>
      <c r="N102" s="4">
        <f>VLOOKUP(A102,'LTFM Change'!G:J,4,FALSE)</f>
        <v>675.44204491512937</v>
      </c>
      <c r="O102" s="4">
        <f>VLOOKUP(A102,QComp!I:N,6,FALSE)</f>
        <v>0</v>
      </c>
      <c r="P102" s="4">
        <f>VLOOKUP(A102,'Breakfast and Lunch'!A:D,4,FALSE)</f>
        <v>272.02</v>
      </c>
      <c r="Q102" s="4">
        <f>VLOOKUP(A102,'Breakfast and Lunch'!A:E,5,FALSE)</f>
        <v>710.28</v>
      </c>
      <c r="R102" s="4">
        <f>VLOOKUP(A102,'Integration Change'!A:D,4,FALSE)</f>
        <v>0</v>
      </c>
      <c r="S102" s="4">
        <f>VLOOKUP(A102,'LTFM Change'!A:C,3,FALSE)</f>
        <v>1679.0813836562811</v>
      </c>
      <c r="T102" s="4">
        <f>VLOOKUP(A102,QComp!A:D,4,FALSE)</f>
        <v>0</v>
      </c>
      <c r="U102" s="4">
        <f t="shared" si="46"/>
        <v>154.97142857142856</v>
      </c>
      <c r="V102" s="4">
        <f t="shared" si="47"/>
        <v>59623.623428571038</v>
      </c>
      <c r="W102" s="4">
        <f t="shared" si="48"/>
        <v>212.94151224489656</v>
      </c>
      <c r="X102" s="4">
        <f>VLOOKUP(A102,'2020 SPED'!A:AF,32,FALSE)</f>
        <v>2606.2188202865655</v>
      </c>
      <c r="Y102" s="228">
        <f t="shared" si="41"/>
        <v>9.3079243581663054</v>
      </c>
      <c r="Z102" s="4">
        <f t="shared" si="42"/>
        <v>105621.8422488576</v>
      </c>
      <c r="AA102" s="228">
        <f t="shared" si="43"/>
        <v>377.22086517449145</v>
      </c>
      <c r="AC102" s="4">
        <f>VLOOKUP(A102,'Pupil Info'!A:E,5,FALSE)</f>
        <v>289</v>
      </c>
      <c r="AD102" s="4">
        <f>Summary!AA102</f>
        <v>3092926.4588564853</v>
      </c>
      <c r="AE102" s="4">
        <f>VLOOKUP(A102,'2% 2021'!A:AB,28,FALSE)</f>
        <v>2957882.3986366102</v>
      </c>
      <c r="AF102" s="4">
        <f t="shared" si="49"/>
        <v>10702.167677704101</v>
      </c>
      <c r="AG102" s="4">
        <f>AE102-Summary!AB102</f>
        <v>89289.546000000089</v>
      </c>
      <c r="AH102" s="4">
        <f>VLOOKUP(A102,'2% with VPK 2021'!A:AB,28,FALSE)</f>
        <v>3011495.18663661</v>
      </c>
      <c r="AI102" s="4">
        <f>VLOOKUP(A102,'Charter School Lease'!A:E,5,FALSE)</f>
        <v>0</v>
      </c>
      <c r="AJ102" s="4">
        <f>VLOOKUP(A102,'Integration Change'!H:L,5,FALSE)</f>
        <v>0</v>
      </c>
      <c r="AK102" s="4">
        <f>VLOOKUP(A102,'Other SPED'!A:D,4,FALSE)</f>
        <v>5051.8</v>
      </c>
      <c r="AL102" s="4">
        <f>VLOOKUP(A102,QComp!I:R,10,FALSE)</f>
        <v>0</v>
      </c>
      <c r="AM102" s="4">
        <f>VLOOKUP(A102,'LTFM Change'!G:K,5,FALSE)</f>
        <v>715.13864474385628</v>
      </c>
      <c r="AN102" s="4">
        <f>VLOOKUP(A102,'Breakfast and Lunch'!A:E,5,FALSE)</f>
        <v>710.28</v>
      </c>
      <c r="AO102" s="4">
        <f>VLOOKUP(A102,'Breakfast and Lunch'!A:D,4,FALSE)</f>
        <v>272.02</v>
      </c>
      <c r="AP102" s="4">
        <f>VLOOKUP(A102,'Integration Change'!A:E,5,FALSE)</f>
        <v>0</v>
      </c>
      <c r="AQ102" s="4">
        <f>VLOOKUP(A102,'Safe School'!A:D,4,FALSE)</f>
        <v>-539.42905841270476</v>
      </c>
      <c r="AR102" s="4">
        <f>VLOOKUP(A102,'LTFM Change'!A:D,4,FALSE)</f>
        <v>1717.5562123989803</v>
      </c>
      <c r="AS102" s="4">
        <f>VLOOKUP(A102,QComp!A:E,5,FALSE)</f>
        <v>0</v>
      </c>
      <c r="AT102" s="228">
        <f t="shared" si="50"/>
        <v>308.96036678200721</v>
      </c>
      <c r="AU102" s="4">
        <f t="shared" si="51"/>
        <v>61540.153798729647</v>
      </c>
      <c r="AV102" s="228">
        <f t="shared" si="38"/>
        <v>212.94170864612335</v>
      </c>
      <c r="AW102" s="4">
        <f>VLOOKUP(A102,'2021 SPED'!A:AF,32,FALSE)</f>
        <v>6126.2769876131206</v>
      </c>
      <c r="AX102" s="228">
        <f t="shared" si="39"/>
        <v>21.198190268557511</v>
      </c>
      <c r="AY102" s="5">
        <f t="shared" si="44"/>
        <v>156955.97678634286</v>
      </c>
      <c r="AZ102" s="4">
        <f t="shared" si="40"/>
        <v>543.1002656966881</v>
      </c>
    </row>
    <row r="103" spans="1:52" x14ac:dyDescent="0.25">
      <c r="A103">
        <v>264</v>
      </c>
      <c r="B103">
        <v>1</v>
      </c>
      <c r="C103" t="s">
        <v>82</v>
      </c>
      <c r="D103">
        <f>VLOOKUP(A103,Sheet10!A:C,3,FALSE)</f>
        <v>6</v>
      </c>
      <c r="E103" s="4">
        <f>VLOOKUP(A103,'Pupil Info'!A:D,4,FALSE)</f>
        <v>102</v>
      </c>
      <c r="F103" s="4">
        <f>Summary!F103</f>
        <v>1654722.2707295048</v>
      </c>
      <c r="G103" s="4">
        <f>VLOOKUP(A103,'2% 2020'!A:AB,28,FALSE)</f>
        <v>1583822</v>
      </c>
      <c r="H103" s="4">
        <f t="shared" si="45"/>
        <v>16222.767360093183</v>
      </c>
      <c r="I103" s="4">
        <f>G103-Summary!G103</f>
        <v>21750</v>
      </c>
      <c r="J103" s="4">
        <f>VLOOKUP(A103,'2% with VPK 2020'!A:AB,28,FALSE)</f>
        <v>1583822</v>
      </c>
      <c r="K103" s="4">
        <f>VLOOKUP(A103,'Charter School Lease'!A:D,4,FALSE)</f>
        <v>0</v>
      </c>
      <c r="L103" s="4">
        <f>VLOOKUP(A103,'Integration Change'!H:K,4,FALSE)</f>
        <v>0</v>
      </c>
      <c r="M103" s="4">
        <f>VLOOKUP(A103,'Other SPED'!A:D,4,FALSE)</f>
        <v>0</v>
      </c>
      <c r="N103" s="4">
        <f>VLOOKUP(A103,'LTFM Change'!G:J,4,FALSE)</f>
        <v>0</v>
      </c>
      <c r="O103" s="4">
        <f>VLOOKUP(A103,QComp!I:N,6,FALSE)</f>
        <v>0</v>
      </c>
      <c r="P103" s="4">
        <f>VLOOKUP(A103,'Breakfast and Lunch'!A:D,4,FALSE)</f>
        <v>0</v>
      </c>
      <c r="Q103" s="4">
        <f>VLOOKUP(A103,'Breakfast and Lunch'!A:E,5,FALSE)</f>
        <v>0</v>
      </c>
      <c r="R103" s="4">
        <f>VLOOKUP(A103,'Integration Change'!A:D,4,FALSE)</f>
        <v>0</v>
      </c>
      <c r="S103" s="4">
        <f>VLOOKUP(A103,'LTFM Change'!A:C,3,FALSE)</f>
        <v>0</v>
      </c>
      <c r="T103" s="4">
        <f>VLOOKUP(A103,QComp!A:D,4,FALSE)</f>
        <v>0</v>
      </c>
      <c r="U103" s="4">
        <f t="shared" si="46"/>
        <v>213.23529411764707</v>
      </c>
      <c r="V103" s="4">
        <f t="shared" si="47"/>
        <v>0</v>
      </c>
      <c r="W103" s="4">
        <f t="shared" si="48"/>
        <v>0</v>
      </c>
      <c r="X103" s="4">
        <f>VLOOKUP(A103,'2020 SPED'!A:AF,32,FALSE)</f>
        <v>9283.6193744198536</v>
      </c>
      <c r="Y103" s="228">
        <f t="shared" si="41"/>
        <v>91.015876219802479</v>
      </c>
      <c r="Z103" s="4">
        <f t="shared" si="42"/>
        <v>31033.619374419854</v>
      </c>
      <c r="AA103" s="228">
        <f t="shared" si="43"/>
        <v>304.25117033744954</v>
      </c>
      <c r="AC103" s="4">
        <f>VLOOKUP(A103,'Pupil Info'!A:E,5,FALSE)</f>
        <v>96</v>
      </c>
      <c r="AD103" s="4">
        <f>Summary!AA103</f>
        <v>1591599.3987740867</v>
      </c>
      <c r="AE103" s="4">
        <f>VLOOKUP(A103,'2% 2021'!A:AB,28,FALSE)</f>
        <v>1539401</v>
      </c>
      <c r="AF103" s="4">
        <f t="shared" si="49"/>
        <v>16579.160403896738</v>
      </c>
      <c r="AG103" s="4">
        <f>AE103-Summary!AB103</f>
        <v>42487</v>
      </c>
      <c r="AH103" s="4">
        <f>VLOOKUP(A103,'2% with VPK 2021'!A:AB,28,FALSE)</f>
        <v>1539401</v>
      </c>
      <c r="AI103" s="4">
        <f>VLOOKUP(A103,'Charter School Lease'!A:E,5,FALSE)</f>
        <v>0</v>
      </c>
      <c r="AJ103" s="4">
        <f>VLOOKUP(A103,'Integration Change'!H:L,5,FALSE)</f>
        <v>0</v>
      </c>
      <c r="AK103" s="4">
        <f>VLOOKUP(A103,'Other SPED'!A:D,4,FALSE)</f>
        <v>0</v>
      </c>
      <c r="AL103" s="4">
        <f>VLOOKUP(A103,QComp!I:R,10,FALSE)</f>
        <v>0</v>
      </c>
      <c r="AM103" s="4">
        <f>VLOOKUP(A103,'LTFM Change'!G:K,5,FALSE)</f>
        <v>0</v>
      </c>
      <c r="AN103" s="4">
        <f>VLOOKUP(A103,'Breakfast and Lunch'!A:E,5,FALSE)</f>
        <v>0</v>
      </c>
      <c r="AO103" s="4">
        <f>VLOOKUP(A103,'Breakfast and Lunch'!A:D,4,FALSE)</f>
        <v>0</v>
      </c>
      <c r="AP103" s="4">
        <f>VLOOKUP(A103,'Integration Change'!A:E,5,FALSE)</f>
        <v>0</v>
      </c>
      <c r="AQ103" s="4">
        <f>VLOOKUP(A103,'Safe School'!A:D,4,FALSE)</f>
        <v>0</v>
      </c>
      <c r="AR103" s="4">
        <f>VLOOKUP(A103,'LTFM Change'!A:D,4,FALSE)</f>
        <v>0</v>
      </c>
      <c r="AS103" s="4">
        <f>VLOOKUP(A103,QComp!A:E,5,FALSE)</f>
        <v>0</v>
      </c>
      <c r="AT103" s="228">
        <f t="shared" si="50"/>
        <v>442.57291666666669</v>
      </c>
      <c r="AU103" s="4">
        <f t="shared" si="51"/>
        <v>0</v>
      </c>
      <c r="AV103" s="228">
        <f t="shared" si="38"/>
        <v>0</v>
      </c>
      <c r="AW103" s="4">
        <f>VLOOKUP(A103,'2021 SPED'!A:AF,32,FALSE)</f>
        <v>15419.433183904301</v>
      </c>
      <c r="AX103" s="228">
        <f t="shared" si="39"/>
        <v>160.61909566566979</v>
      </c>
      <c r="AY103" s="5">
        <f t="shared" si="44"/>
        <v>57906.433183904301</v>
      </c>
      <c r="AZ103" s="4">
        <f t="shared" si="40"/>
        <v>603.1920123323365</v>
      </c>
    </row>
    <row r="104" spans="1:52" x14ac:dyDescent="0.25">
      <c r="A104">
        <v>270</v>
      </c>
      <c r="B104">
        <v>1</v>
      </c>
      <c r="C104" t="s">
        <v>83</v>
      </c>
      <c r="D104">
        <f>VLOOKUP(A104,Sheet10!A:C,3,FALSE)</f>
        <v>2</v>
      </c>
      <c r="E104" s="4">
        <f>VLOOKUP(A104,'Pupil Info'!A:D,4,FALSE)</f>
        <v>6444</v>
      </c>
      <c r="F104" s="4">
        <f>Summary!F104</f>
        <v>77288059.040907755</v>
      </c>
      <c r="G104" s="4">
        <f>VLOOKUP(A104,'2% 2020'!A:AB,28,FALSE)</f>
        <v>70319747</v>
      </c>
      <c r="H104" s="4">
        <f t="shared" si="45"/>
        <v>11993.801837508963</v>
      </c>
      <c r="I104" s="4">
        <f>G104-Summary!G104</f>
        <v>974461</v>
      </c>
      <c r="J104" s="4">
        <f>VLOOKUP(A104,'2% with VPK 2020'!A:AB,28,FALSE)</f>
        <v>70784415</v>
      </c>
      <c r="K104" s="4">
        <f>VLOOKUP(A104,'Charter School Lease'!A:D,4,FALSE)</f>
        <v>0</v>
      </c>
      <c r="L104" s="4">
        <f>VLOOKUP(A104,'Integration Change'!H:K,4,FALSE)</f>
        <v>7344.3619200001704</v>
      </c>
      <c r="M104" s="4">
        <f>VLOOKUP(A104,'Other SPED'!A:D,4,FALSE)</f>
        <v>73182.31</v>
      </c>
      <c r="N104" s="4">
        <f>VLOOKUP(A104,'LTFM Change'!G:J,4,FALSE)</f>
        <v>0</v>
      </c>
      <c r="O104" s="4">
        <f>VLOOKUP(A104,QComp!I:N,6,FALSE)</f>
        <v>11711.13416095986</v>
      </c>
      <c r="P104" s="4">
        <f>VLOOKUP(A104,'Breakfast and Lunch'!A:D,4,FALSE)</f>
        <v>2357.4699999999998</v>
      </c>
      <c r="Q104" s="4">
        <f>VLOOKUP(A104,'Breakfast and Lunch'!A:E,5,FALSE)</f>
        <v>6155.76</v>
      </c>
      <c r="R104" s="4">
        <f>VLOOKUP(A104,'Integration Change'!A:D,4,FALSE)</f>
        <v>3147.583680000098</v>
      </c>
      <c r="S104" s="4">
        <f>VLOOKUP(A104,'LTFM Change'!A:C,3,FALSE)</f>
        <v>0</v>
      </c>
      <c r="T104" s="4">
        <f>VLOOKUP(A104,QComp!A:D,4,FALSE)</f>
        <v>15328.86583904014</v>
      </c>
      <c r="U104" s="4">
        <f t="shared" si="46"/>
        <v>151.21989447548106</v>
      </c>
      <c r="V104" s="4">
        <f t="shared" si="47"/>
        <v>583895.48560000956</v>
      </c>
      <c r="W104" s="4">
        <f t="shared" si="48"/>
        <v>90.61072091868553</v>
      </c>
      <c r="X104" s="4">
        <f>VLOOKUP(A104,'2020 SPED'!A:AF,32,FALSE)</f>
        <v>198565.36907558516</v>
      </c>
      <c r="Y104" s="228">
        <f t="shared" si="41"/>
        <v>30.813992718123085</v>
      </c>
      <c r="Z104" s="4">
        <f t="shared" si="42"/>
        <v>1756921.8546755947</v>
      </c>
      <c r="AA104" s="228">
        <f t="shared" si="43"/>
        <v>272.64460811228969</v>
      </c>
      <c r="AC104" s="4">
        <f>VLOOKUP(A104,'Pupil Info'!A:E,5,FALSE)</f>
        <v>6421</v>
      </c>
      <c r="AD104" s="4">
        <f>Summary!AA104</f>
        <v>77614807.387612164</v>
      </c>
      <c r="AE104" s="4">
        <f>VLOOKUP(A104,'2% 2021'!A:AB,28,FALSE)</f>
        <v>71235887</v>
      </c>
      <c r="AF104" s="4">
        <f t="shared" si="49"/>
        <v>12087.651049308855</v>
      </c>
      <c r="AG104" s="4">
        <f>AE104-Summary!AB104</f>
        <v>1952273</v>
      </c>
      <c r="AH104" s="4">
        <f>VLOOKUP(A104,'2% with VPK 2021'!A:AB,28,FALSE)</f>
        <v>72054802</v>
      </c>
      <c r="AI104" s="4">
        <f>VLOOKUP(A104,'Charter School Lease'!A:E,5,FALSE)</f>
        <v>0</v>
      </c>
      <c r="AJ104" s="4">
        <f>VLOOKUP(A104,'Integration Change'!H:L,5,FALSE)</f>
        <v>7716.7843200000934</v>
      </c>
      <c r="AK104" s="4">
        <f>VLOOKUP(A104,'Other SPED'!A:D,4,FALSE)</f>
        <v>73182.31</v>
      </c>
      <c r="AL104" s="4">
        <f>VLOOKUP(A104,QComp!I:R,10,FALSE)</f>
        <v>11766.593862466281</v>
      </c>
      <c r="AM104" s="4">
        <f>VLOOKUP(A104,'LTFM Change'!G:K,5,FALSE)</f>
        <v>0</v>
      </c>
      <c r="AN104" s="4">
        <f>VLOOKUP(A104,'Breakfast and Lunch'!A:E,5,FALSE)</f>
        <v>6155.76</v>
      </c>
      <c r="AO104" s="4">
        <f>VLOOKUP(A104,'Breakfast and Lunch'!A:D,4,FALSE)</f>
        <v>2357.4699999999998</v>
      </c>
      <c r="AP104" s="4">
        <f>VLOOKUP(A104,'Integration Change'!A:E,5,FALSE)</f>
        <v>3307.1932800000068</v>
      </c>
      <c r="AQ104" s="4">
        <f>VLOOKUP(A104,'Safe School'!A:D,4,FALSE)</f>
        <v>1123.2000000000116</v>
      </c>
      <c r="AR104" s="4">
        <f>VLOOKUP(A104,'LTFM Change'!A:D,4,FALSE)</f>
        <v>0</v>
      </c>
      <c r="AS104" s="4">
        <f>VLOOKUP(A104,QComp!A:E,5,FALSE)</f>
        <v>15273.406137533719</v>
      </c>
      <c r="AT104" s="228">
        <f t="shared" si="50"/>
        <v>304.04500856564397</v>
      </c>
      <c r="AU104" s="4">
        <f t="shared" si="51"/>
        <v>939797.71760000288</v>
      </c>
      <c r="AV104" s="228">
        <f t="shared" si="38"/>
        <v>146.36313932409328</v>
      </c>
      <c r="AW104" s="4">
        <f>VLOOKUP(A104,'2021 SPED'!A:AF,32,FALSE)</f>
        <v>490853.28145850729</v>
      </c>
      <c r="AX104" s="228">
        <f t="shared" si="39"/>
        <v>76.444990104112648</v>
      </c>
      <c r="AY104" s="5">
        <f t="shared" si="44"/>
        <v>3382923.9990585102</v>
      </c>
      <c r="AZ104" s="4">
        <f t="shared" si="40"/>
        <v>526.85313799384994</v>
      </c>
    </row>
    <row r="105" spans="1:52" x14ac:dyDescent="0.25">
      <c r="A105">
        <v>271</v>
      </c>
      <c r="B105">
        <v>1</v>
      </c>
      <c r="C105" t="s">
        <v>84</v>
      </c>
      <c r="D105">
        <f>VLOOKUP(A105,Sheet10!A:C,3,FALSE)</f>
        <v>3</v>
      </c>
      <c r="E105" s="4">
        <f>VLOOKUP(A105,'Pupil Info'!A:D,4,FALSE)</f>
        <v>10337.799999999999</v>
      </c>
      <c r="F105" s="4">
        <f>Summary!F105</f>
        <v>132418381.30613288</v>
      </c>
      <c r="G105" s="4">
        <f>VLOOKUP(A105,'2% 2020'!A:AB,28,FALSE)</f>
        <v>113617280.75</v>
      </c>
      <c r="H105" s="4">
        <f t="shared" si="45"/>
        <v>12809.145205569162</v>
      </c>
      <c r="I105" s="4">
        <f>G105-Summary!G105</f>
        <v>1587888</v>
      </c>
      <c r="J105" s="4">
        <f>VLOOKUP(A105,'2% with VPK 2020'!A:AB,28,FALSE)</f>
        <v>114081311.5</v>
      </c>
      <c r="K105" s="4">
        <f>VLOOKUP(A105,'Charter School Lease'!A:D,4,FALSE)</f>
        <v>0</v>
      </c>
      <c r="L105" s="4">
        <f>VLOOKUP(A105,'Integration Change'!H:K,4,FALSE)</f>
        <v>6482.9520000000484</v>
      </c>
      <c r="M105" s="4">
        <f>VLOOKUP(A105,'Other SPED'!A:D,4,FALSE)</f>
        <v>19733.73</v>
      </c>
      <c r="N105" s="4">
        <f>VLOOKUP(A105,'LTFM Change'!G:J,4,FALSE)</f>
        <v>0</v>
      </c>
      <c r="O105" s="4">
        <f>VLOOKUP(A105,QComp!I:N,6,FALSE)</f>
        <v>5398.3680207598954</v>
      </c>
      <c r="P105" s="4">
        <f>VLOOKUP(A105,'Breakfast and Lunch'!A:D,4,FALSE)</f>
        <v>1904.11</v>
      </c>
      <c r="Q105" s="4">
        <f>VLOOKUP(A105,'Breakfast and Lunch'!A:E,5,FALSE)</f>
        <v>4971.96</v>
      </c>
      <c r="R105" s="4">
        <f>VLOOKUP(A105,'Integration Change'!A:D,4,FALSE)</f>
        <v>2778.408000000054</v>
      </c>
      <c r="S105" s="4">
        <f>VLOOKUP(A105,'LTFM Change'!A:C,3,FALSE)</f>
        <v>0</v>
      </c>
      <c r="T105" s="4">
        <f>VLOOKUP(A105,QComp!A:D,4,FALSE)</f>
        <v>16441.631979240105</v>
      </c>
      <c r="U105" s="4">
        <f t="shared" si="46"/>
        <v>153.60018572617</v>
      </c>
      <c r="V105" s="4">
        <f t="shared" si="47"/>
        <v>521741.91000001132</v>
      </c>
      <c r="W105" s="4">
        <f t="shared" si="48"/>
        <v>50.469336802802466</v>
      </c>
      <c r="X105" s="4">
        <f>VLOOKUP(A105,'2020 SPED'!A:AF,32,FALSE)</f>
        <v>411590.27018423751</v>
      </c>
      <c r="Y105" s="228">
        <f t="shared" si="41"/>
        <v>39.814106500825858</v>
      </c>
      <c r="Z105" s="4">
        <f t="shared" si="42"/>
        <v>2521220.1801842488</v>
      </c>
      <c r="AA105" s="228">
        <f t="shared" si="43"/>
        <v>243.88362902979833</v>
      </c>
      <c r="AC105" s="4">
        <f>VLOOKUP(A105,'Pupil Info'!A:E,5,FALSE)</f>
        <v>10119</v>
      </c>
      <c r="AD105" s="4">
        <f>Summary!AA105</f>
        <v>133166080.85036922</v>
      </c>
      <c r="AE105" s="4">
        <f>VLOOKUP(A105,'2% 2021'!A:AB,28,FALSE)</f>
        <v>114718507.75</v>
      </c>
      <c r="AF105" s="4">
        <f t="shared" si="49"/>
        <v>13160.004036996661</v>
      </c>
      <c r="AG105" s="4">
        <f>AE105-Summary!AB105</f>
        <v>3185841</v>
      </c>
      <c r="AH105" s="4">
        <f>VLOOKUP(A105,'2% with VPK 2021'!A:AB,28,FALSE)</f>
        <v>115353847</v>
      </c>
      <c r="AI105" s="4">
        <f>VLOOKUP(A105,'Charter School Lease'!A:E,5,FALSE)</f>
        <v>0</v>
      </c>
      <c r="AJ105" s="4">
        <f>VLOOKUP(A105,'Integration Change'!H:L,5,FALSE)</f>
        <v>6643.3449600001331</v>
      </c>
      <c r="AK105" s="4">
        <f>VLOOKUP(A105,'Other SPED'!A:D,4,FALSE)</f>
        <v>19733.73</v>
      </c>
      <c r="AL105" s="4">
        <f>VLOOKUP(A105,QComp!I:R,10,FALSE)</f>
        <v>5293.7105163279921</v>
      </c>
      <c r="AM105" s="4">
        <f>VLOOKUP(A105,'LTFM Change'!G:K,5,FALSE)</f>
        <v>0</v>
      </c>
      <c r="AN105" s="4">
        <f>VLOOKUP(A105,'Breakfast and Lunch'!A:E,5,FALSE)</f>
        <v>4971.96</v>
      </c>
      <c r="AO105" s="4">
        <f>VLOOKUP(A105,'Breakfast and Lunch'!A:D,4,FALSE)</f>
        <v>1904.11</v>
      </c>
      <c r="AP105" s="4">
        <f>VLOOKUP(A105,'Integration Change'!A:E,5,FALSE)</f>
        <v>2847.1478399999905</v>
      </c>
      <c r="AQ105" s="4">
        <f>VLOOKUP(A105,'Safe School'!A:D,4,FALSE)</f>
        <v>907.20000000001164</v>
      </c>
      <c r="AR105" s="4">
        <f>VLOOKUP(A105,'LTFM Change'!A:D,4,FALSE)</f>
        <v>0</v>
      </c>
      <c r="AS105" s="4">
        <f>VLOOKUP(A105,QComp!A:E,5,FALSE)</f>
        <v>16546.289483672008</v>
      </c>
      <c r="AT105" s="228">
        <f t="shared" si="50"/>
        <v>314.83753335309814</v>
      </c>
      <c r="AU105" s="4">
        <f t="shared" si="51"/>
        <v>694186.74279999733</v>
      </c>
      <c r="AV105" s="228">
        <f t="shared" si="38"/>
        <v>68.602306828737753</v>
      </c>
      <c r="AW105" s="4">
        <f>VLOOKUP(A105,'2021 SPED'!A:AF,32,FALSE)</f>
        <v>1088335.9699473009</v>
      </c>
      <c r="AX105" s="228">
        <f t="shared" si="39"/>
        <v>107.55370787106442</v>
      </c>
      <c r="AY105" s="5">
        <f t="shared" si="44"/>
        <v>4968363.7127472982</v>
      </c>
      <c r="AZ105" s="4">
        <f t="shared" si="40"/>
        <v>490.99354805290028</v>
      </c>
    </row>
    <row r="106" spans="1:52" x14ac:dyDescent="0.25">
      <c r="A106">
        <v>272</v>
      </c>
      <c r="B106">
        <v>1</v>
      </c>
      <c r="C106" t="s">
        <v>85</v>
      </c>
      <c r="D106">
        <f>VLOOKUP(A106,Sheet10!A:C,3,FALSE)</f>
        <v>3</v>
      </c>
      <c r="E106" s="4">
        <f>VLOOKUP(A106,'Pupil Info'!A:D,4,FALSE)</f>
        <v>8715</v>
      </c>
      <c r="F106" s="4">
        <f>Summary!F106</f>
        <v>100093976.67555055</v>
      </c>
      <c r="G106" s="4">
        <f>VLOOKUP(A106,'2% 2020'!A:AB,28,FALSE)</f>
        <v>89537650.23510778</v>
      </c>
      <c r="H106" s="4">
        <f t="shared" si="45"/>
        <v>11485.252630585261</v>
      </c>
      <c r="I106" s="4">
        <f>G106-Summary!G106</f>
        <v>1245593</v>
      </c>
      <c r="J106" s="4">
        <f>VLOOKUP(A106,'2% with VPK 2020'!A:AB,28,FALSE)</f>
        <v>89537650.23510778</v>
      </c>
      <c r="K106" s="4">
        <f>VLOOKUP(A106,'Charter School Lease'!A:D,4,FALSE)</f>
        <v>0</v>
      </c>
      <c r="L106" s="4">
        <f>VLOOKUP(A106,'Integration Change'!H:K,4,FALSE)</f>
        <v>0</v>
      </c>
      <c r="M106" s="4">
        <f>VLOOKUP(A106,'Other SPED'!A:D,4,FALSE)</f>
        <v>0</v>
      </c>
      <c r="N106" s="4">
        <f>VLOOKUP(A106,'LTFM Change'!G:J,4,FALSE)</f>
        <v>0</v>
      </c>
      <c r="O106" s="4">
        <f>VLOOKUP(A106,QComp!I:N,6,FALSE)</f>
        <v>-7119.7115652002394</v>
      </c>
      <c r="P106" s="4">
        <f>VLOOKUP(A106,'Breakfast and Lunch'!A:D,4,FALSE)</f>
        <v>0</v>
      </c>
      <c r="Q106" s="4">
        <f>VLOOKUP(A106,'Breakfast and Lunch'!A:E,5,FALSE)</f>
        <v>0</v>
      </c>
      <c r="R106" s="4">
        <f>VLOOKUP(A106,'Integration Change'!A:D,4,FALSE)</f>
        <v>0</v>
      </c>
      <c r="S106" s="4">
        <f>VLOOKUP(A106,'LTFM Change'!A:C,3,FALSE)</f>
        <v>0</v>
      </c>
      <c r="T106" s="4">
        <f>VLOOKUP(A106,QComp!A:D,4,FALSE)</f>
        <v>7119.7115652002394</v>
      </c>
      <c r="U106" s="4">
        <f t="shared" si="46"/>
        <v>142.92518646012621</v>
      </c>
      <c r="V106" s="4">
        <f t="shared" si="47"/>
        <v>0</v>
      </c>
      <c r="W106" s="4">
        <f t="shared" si="48"/>
        <v>0</v>
      </c>
      <c r="X106" s="4">
        <f>VLOOKUP(A106,'2020 SPED'!A:AF,32,FALSE)</f>
        <v>242381.77238910832</v>
      </c>
      <c r="Y106" s="228">
        <f t="shared" si="41"/>
        <v>27.81202207562918</v>
      </c>
      <c r="Z106" s="4">
        <f t="shared" si="42"/>
        <v>1487974.7723891083</v>
      </c>
      <c r="AA106" s="228">
        <f t="shared" si="43"/>
        <v>170.7372085357554</v>
      </c>
      <c r="AC106" s="4">
        <f>VLOOKUP(A106,'Pupil Info'!A:E,5,FALSE)</f>
        <v>8665</v>
      </c>
      <c r="AD106" s="4">
        <f>Summary!AA106</f>
        <v>100483826.23613377</v>
      </c>
      <c r="AE106" s="4">
        <f>VLOOKUP(A106,'2% 2021'!A:AB,28,FALSE)</f>
        <v>90632132.621260181</v>
      </c>
      <c r="AF106" s="4">
        <f t="shared" si="49"/>
        <v>11596.517742196627</v>
      </c>
      <c r="AG106" s="4">
        <f>AE106-Summary!AB106</f>
        <v>2493505.5139999986</v>
      </c>
      <c r="AH106" s="4">
        <f>VLOOKUP(A106,'2% with VPK 2021'!A:AB,28,FALSE)</f>
        <v>90632132.621260181</v>
      </c>
      <c r="AI106" s="4">
        <f>VLOOKUP(A106,'Charter School Lease'!A:E,5,FALSE)</f>
        <v>0</v>
      </c>
      <c r="AJ106" s="4">
        <f>VLOOKUP(A106,'Integration Change'!H:L,5,FALSE)</f>
        <v>0</v>
      </c>
      <c r="AK106" s="4">
        <f>VLOOKUP(A106,'Other SPED'!A:D,4,FALSE)</f>
        <v>0</v>
      </c>
      <c r="AL106" s="4">
        <f>VLOOKUP(A106,QComp!I:R,10,FALSE)</f>
        <v>-7031.715573937865</v>
      </c>
      <c r="AM106" s="4">
        <f>VLOOKUP(A106,'LTFM Change'!G:K,5,FALSE)</f>
        <v>0</v>
      </c>
      <c r="AN106" s="4">
        <f>VLOOKUP(A106,'Breakfast and Lunch'!A:E,5,FALSE)</f>
        <v>0</v>
      </c>
      <c r="AO106" s="4">
        <f>VLOOKUP(A106,'Breakfast and Lunch'!A:D,4,FALSE)</f>
        <v>0</v>
      </c>
      <c r="AP106" s="4">
        <f>VLOOKUP(A106,'Integration Change'!A:E,5,FALSE)</f>
        <v>0</v>
      </c>
      <c r="AQ106" s="4">
        <f>VLOOKUP(A106,'Safe School'!A:D,4,FALSE)</f>
        <v>0</v>
      </c>
      <c r="AR106" s="4">
        <f>VLOOKUP(A106,'LTFM Change'!A:D,4,FALSE)</f>
        <v>0</v>
      </c>
      <c r="AS106" s="4">
        <f>VLOOKUP(A106,QComp!A:E,5,FALSE)</f>
        <v>7031.715573937865</v>
      </c>
      <c r="AT106" s="228">
        <f t="shared" si="50"/>
        <v>287.76751459896116</v>
      </c>
      <c r="AU106" s="4">
        <f t="shared" si="51"/>
        <v>0</v>
      </c>
      <c r="AV106" s="228">
        <f t="shared" si="38"/>
        <v>0</v>
      </c>
      <c r="AW106" s="4">
        <f>VLOOKUP(A106,'2021 SPED'!A:AF,32,FALSE)</f>
        <v>645118.57839730941</v>
      </c>
      <c r="AX106" s="228">
        <f t="shared" si="39"/>
        <v>74.451076560566577</v>
      </c>
      <c r="AY106" s="5">
        <f t="shared" si="44"/>
        <v>3138624.092397308</v>
      </c>
      <c r="AZ106" s="4">
        <f t="shared" si="40"/>
        <v>362.21859115952776</v>
      </c>
    </row>
    <row r="107" spans="1:52" x14ac:dyDescent="0.25">
      <c r="A107">
        <v>273</v>
      </c>
      <c r="B107">
        <v>1</v>
      </c>
      <c r="C107" t="s">
        <v>86</v>
      </c>
      <c r="D107">
        <f>VLOOKUP(A107,Sheet10!A:C,3,FALSE)</f>
        <v>2</v>
      </c>
      <c r="E107" s="4">
        <f>VLOOKUP(A107,'Pupil Info'!A:D,4,FALSE)</f>
        <v>8541</v>
      </c>
      <c r="F107" s="4">
        <f>Summary!F107</f>
        <v>96628500.248125821</v>
      </c>
      <c r="G107" s="4">
        <f>VLOOKUP(A107,'2% 2020'!A:AB,28,FALSE)</f>
        <v>85961038.074785501</v>
      </c>
      <c r="H107" s="4">
        <f t="shared" si="45"/>
        <v>11313.487911032176</v>
      </c>
      <c r="I107" s="4">
        <f>G107-Summary!G107</f>
        <v>1184369</v>
      </c>
      <c r="J107" s="4">
        <f>VLOOKUP(A107,'2% with VPK 2020'!A:AB,28,FALSE)</f>
        <v>85961038.074785501</v>
      </c>
      <c r="K107" s="4">
        <f>VLOOKUP(A107,'Charter School Lease'!A:D,4,FALSE)</f>
        <v>0</v>
      </c>
      <c r="L107" s="4">
        <f>VLOOKUP(A107,'Integration Change'!H:K,4,FALSE)</f>
        <v>0</v>
      </c>
      <c r="M107" s="4">
        <f>VLOOKUP(A107,'Other SPED'!A:D,4,FALSE)</f>
        <v>0</v>
      </c>
      <c r="N107" s="4">
        <f>VLOOKUP(A107,'LTFM Change'!G:J,4,FALSE)</f>
        <v>0</v>
      </c>
      <c r="O107" s="4">
        <f>VLOOKUP(A107,QComp!I:N,6,FALSE)</f>
        <v>-6809.254374000011</v>
      </c>
      <c r="P107" s="4">
        <f>VLOOKUP(A107,'Breakfast and Lunch'!A:D,4,FALSE)</f>
        <v>0</v>
      </c>
      <c r="Q107" s="4">
        <f>VLOOKUP(A107,'Breakfast and Lunch'!A:E,5,FALSE)</f>
        <v>0</v>
      </c>
      <c r="R107" s="4">
        <f>VLOOKUP(A107,'Integration Change'!A:D,4,FALSE)</f>
        <v>0</v>
      </c>
      <c r="S107" s="4">
        <f>VLOOKUP(A107,'LTFM Change'!A:C,3,FALSE)</f>
        <v>0</v>
      </c>
      <c r="T107" s="4">
        <f>VLOOKUP(A107,QComp!A:D,4,FALSE)</f>
        <v>6809.254374000011</v>
      </c>
      <c r="U107" s="4">
        <f t="shared" si="46"/>
        <v>138.66865706591733</v>
      </c>
      <c r="V107" s="4">
        <f t="shared" si="47"/>
        <v>0</v>
      </c>
      <c r="W107" s="4">
        <f t="shared" si="48"/>
        <v>0</v>
      </c>
      <c r="X107" s="4">
        <f>VLOOKUP(A107,'2020 SPED'!A:AF,32,FALSE)</f>
        <v>220842.69342595525</v>
      </c>
      <c r="Y107" s="228">
        <f t="shared" si="41"/>
        <v>25.856772441863395</v>
      </c>
      <c r="Z107" s="4">
        <f t="shared" si="42"/>
        <v>1405211.6934259553</v>
      </c>
      <c r="AA107" s="228">
        <f t="shared" si="43"/>
        <v>164.52542950778073</v>
      </c>
      <c r="AC107" s="4">
        <f>VLOOKUP(A107,'Pupil Info'!A:E,5,FALSE)</f>
        <v>8362</v>
      </c>
      <c r="AD107" s="4">
        <f>Summary!AA107</f>
        <v>97337043.57408908</v>
      </c>
      <c r="AE107" s="4">
        <f>VLOOKUP(A107,'2% 2021'!A:AB,28,FALSE)</f>
        <v>87362846.833657801</v>
      </c>
      <c r="AF107" s="4">
        <f t="shared" si="49"/>
        <v>11640.402245167314</v>
      </c>
      <c r="AG107" s="4">
        <f>AE107-Summary!AB107</f>
        <v>2351719.5579999983</v>
      </c>
      <c r="AH107" s="4">
        <f>VLOOKUP(A107,'2% with VPK 2021'!A:AB,28,FALSE)</f>
        <v>87362846.833657801</v>
      </c>
      <c r="AI107" s="4">
        <f>VLOOKUP(A107,'Charter School Lease'!A:E,5,FALSE)</f>
        <v>0</v>
      </c>
      <c r="AJ107" s="4">
        <f>VLOOKUP(A107,'Integration Change'!H:L,5,FALSE)</f>
        <v>0</v>
      </c>
      <c r="AK107" s="4">
        <f>VLOOKUP(A107,'Other SPED'!A:D,4,FALSE)</f>
        <v>0</v>
      </c>
      <c r="AL107" s="4">
        <f>VLOOKUP(A107,QComp!I:R,10,FALSE)</f>
        <v>-6803.4323261389509</v>
      </c>
      <c r="AM107" s="4">
        <f>VLOOKUP(A107,'LTFM Change'!G:K,5,FALSE)</f>
        <v>0</v>
      </c>
      <c r="AN107" s="4">
        <f>VLOOKUP(A107,'Breakfast and Lunch'!A:E,5,FALSE)</f>
        <v>0</v>
      </c>
      <c r="AO107" s="4">
        <f>VLOOKUP(A107,'Breakfast and Lunch'!A:D,4,FALSE)</f>
        <v>0</v>
      </c>
      <c r="AP107" s="4">
        <f>VLOOKUP(A107,'Integration Change'!A:E,5,FALSE)</f>
        <v>0</v>
      </c>
      <c r="AQ107" s="4">
        <f>VLOOKUP(A107,'Safe School'!A:D,4,FALSE)</f>
        <v>0</v>
      </c>
      <c r="AR107" s="4">
        <f>VLOOKUP(A107,'LTFM Change'!A:D,4,FALSE)</f>
        <v>0</v>
      </c>
      <c r="AS107" s="4">
        <f>VLOOKUP(A107,QComp!A:E,5,FALSE)</f>
        <v>6803.4323261389509</v>
      </c>
      <c r="AT107" s="228">
        <f t="shared" si="50"/>
        <v>281.23888519492925</v>
      </c>
      <c r="AU107" s="4">
        <f t="shared" si="51"/>
        <v>0</v>
      </c>
      <c r="AV107" s="228">
        <f t="shared" si="38"/>
        <v>0</v>
      </c>
      <c r="AW107" s="4">
        <f>VLOOKUP(A107,'2021 SPED'!A:AF,32,FALSE)</f>
        <v>737569.89485266246</v>
      </c>
      <c r="AX107" s="228">
        <f t="shared" si="39"/>
        <v>88.204962311966327</v>
      </c>
      <c r="AY107" s="5">
        <f t="shared" si="44"/>
        <v>3089289.4528526608</v>
      </c>
      <c r="AZ107" s="4">
        <f t="shared" si="40"/>
        <v>369.44384750689557</v>
      </c>
    </row>
    <row r="108" spans="1:52" x14ac:dyDescent="0.25">
      <c r="A108">
        <v>276</v>
      </c>
      <c r="B108">
        <v>1</v>
      </c>
      <c r="C108" t="s">
        <v>87</v>
      </c>
      <c r="D108">
        <f>VLOOKUP(A108,Sheet10!A:C,3,FALSE)</f>
        <v>3</v>
      </c>
      <c r="E108" s="4">
        <f>VLOOKUP(A108,'Pupil Info'!A:D,4,FALSE)</f>
        <v>10879</v>
      </c>
      <c r="F108" s="4">
        <f>Summary!F108</f>
        <v>121312047.99069764</v>
      </c>
      <c r="G108" s="4">
        <f>VLOOKUP(A108,'2% 2020'!A:AB,28,FALSE)</f>
        <v>109798197.5</v>
      </c>
      <c r="H108" s="4">
        <f t="shared" si="45"/>
        <v>11151.029321692953</v>
      </c>
      <c r="I108" s="4">
        <f>G108-Summary!G108</f>
        <v>1499016</v>
      </c>
      <c r="J108" s="4">
        <f>VLOOKUP(A108,'2% with VPK 2020'!A:AB,28,FALSE)</f>
        <v>109798197.5</v>
      </c>
      <c r="K108" s="4">
        <f>VLOOKUP(A108,'Charter School Lease'!A:D,4,FALSE)</f>
        <v>0</v>
      </c>
      <c r="L108" s="4">
        <f>VLOOKUP(A108,'Integration Change'!H:K,4,FALSE)</f>
        <v>0</v>
      </c>
      <c r="M108" s="4">
        <f>VLOOKUP(A108,'Other SPED'!A:D,4,FALSE)</f>
        <v>0</v>
      </c>
      <c r="N108" s="4">
        <f>VLOOKUP(A108,'LTFM Change'!G:J,4,FALSE)</f>
        <v>0</v>
      </c>
      <c r="O108" s="4">
        <f>VLOOKUP(A108,QComp!I:N,6,FALSE)</f>
        <v>-8776.8168305999134</v>
      </c>
      <c r="P108" s="4">
        <f>VLOOKUP(A108,'Breakfast and Lunch'!A:D,4,FALSE)</f>
        <v>0</v>
      </c>
      <c r="Q108" s="4">
        <f>VLOOKUP(A108,'Breakfast and Lunch'!A:E,5,FALSE)</f>
        <v>0</v>
      </c>
      <c r="R108" s="4">
        <f>VLOOKUP(A108,'Integration Change'!A:D,4,FALSE)</f>
        <v>0</v>
      </c>
      <c r="S108" s="4">
        <f>VLOOKUP(A108,'LTFM Change'!A:C,3,FALSE)</f>
        <v>0</v>
      </c>
      <c r="T108" s="4">
        <f>VLOOKUP(A108,QComp!A:D,4,FALSE)</f>
        <v>8776.8168305999134</v>
      </c>
      <c r="U108" s="4">
        <f t="shared" si="46"/>
        <v>137.78987039249932</v>
      </c>
      <c r="V108" s="4">
        <f t="shared" si="47"/>
        <v>0</v>
      </c>
      <c r="W108" s="4">
        <f t="shared" si="48"/>
        <v>0</v>
      </c>
      <c r="X108" s="4">
        <f>VLOOKUP(A108,'2020 SPED'!A:AF,32,FALSE)</f>
        <v>102388.74486448988</v>
      </c>
      <c r="Y108" s="228">
        <f t="shared" si="41"/>
        <v>9.4115952628449193</v>
      </c>
      <c r="Z108" s="4">
        <f t="shared" si="42"/>
        <v>1601404.7448644899</v>
      </c>
      <c r="AA108" s="228">
        <f t="shared" si="43"/>
        <v>147.20146565534424</v>
      </c>
      <c r="AC108" s="4">
        <f>VLOOKUP(A108,'Pupil Info'!A:E,5,FALSE)</f>
        <v>10931</v>
      </c>
      <c r="AD108" s="4">
        <f>Summary!AA108</f>
        <v>123281836.82584977</v>
      </c>
      <c r="AE108" s="4">
        <f>VLOOKUP(A108,'2% 2021'!A:AB,28,FALSE)</f>
        <v>112534507.5</v>
      </c>
      <c r="AF108" s="4">
        <f t="shared" si="49"/>
        <v>11278.18468812092</v>
      </c>
      <c r="AG108" s="4">
        <f>AE108-Summary!AB108</f>
        <v>3048208</v>
      </c>
      <c r="AH108" s="4">
        <f>VLOOKUP(A108,'2% with VPK 2021'!A:AB,28,FALSE)</f>
        <v>112534507.5</v>
      </c>
      <c r="AI108" s="4">
        <f>VLOOKUP(A108,'Charter School Lease'!A:E,5,FALSE)</f>
        <v>0</v>
      </c>
      <c r="AJ108" s="4">
        <f>VLOOKUP(A108,'Integration Change'!H:L,5,FALSE)</f>
        <v>0</v>
      </c>
      <c r="AK108" s="4">
        <f>VLOOKUP(A108,'Other SPED'!A:D,4,FALSE)</f>
        <v>0</v>
      </c>
      <c r="AL108" s="4">
        <f>VLOOKUP(A108,QComp!I:R,10,FALSE)</f>
        <v>-8752.8847760900389</v>
      </c>
      <c r="AM108" s="4">
        <f>VLOOKUP(A108,'LTFM Change'!G:K,5,FALSE)</f>
        <v>0</v>
      </c>
      <c r="AN108" s="4">
        <f>VLOOKUP(A108,'Breakfast and Lunch'!A:E,5,FALSE)</f>
        <v>0</v>
      </c>
      <c r="AO108" s="4">
        <f>VLOOKUP(A108,'Breakfast and Lunch'!A:D,4,FALSE)</f>
        <v>0</v>
      </c>
      <c r="AP108" s="4">
        <f>VLOOKUP(A108,'Integration Change'!A:E,5,FALSE)</f>
        <v>0</v>
      </c>
      <c r="AQ108" s="4">
        <f>VLOOKUP(A108,'Safe School'!A:D,4,FALSE)</f>
        <v>1465.2421497823671</v>
      </c>
      <c r="AR108" s="4">
        <f>VLOOKUP(A108,'LTFM Change'!A:D,4,FALSE)</f>
        <v>0</v>
      </c>
      <c r="AS108" s="4">
        <f>VLOOKUP(A108,QComp!A:E,5,FALSE)</f>
        <v>8752.8847760900389</v>
      </c>
      <c r="AT108" s="228">
        <f t="shared" si="50"/>
        <v>278.85902479187632</v>
      </c>
      <c r="AU108" s="4">
        <f t="shared" si="51"/>
        <v>1465.242149785161</v>
      </c>
      <c r="AV108" s="228">
        <f t="shared" si="38"/>
        <v>0.13404465737674148</v>
      </c>
      <c r="AW108" s="4">
        <f>VLOOKUP(A108,'2021 SPED'!A:AF,32,FALSE)</f>
        <v>305273.75392133929</v>
      </c>
      <c r="AX108" s="228">
        <f t="shared" si="39"/>
        <v>27.92734003488604</v>
      </c>
      <c r="AY108" s="5">
        <f t="shared" si="44"/>
        <v>3354946.9960711244</v>
      </c>
      <c r="AZ108" s="4">
        <f t="shared" si="40"/>
        <v>306.9204094841391</v>
      </c>
    </row>
    <row r="109" spans="1:52" x14ac:dyDescent="0.25">
      <c r="A109">
        <v>277</v>
      </c>
      <c r="B109">
        <v>1</v>
      </c>
      <c r="C109" t="s">
        <v>88</v>
      </c>
      <c r="D109">
        <f>VLOOKUP(A109,Sheet10!A:C,3,FALSE)</f>
        <v>3</v>
      </c>
      <c r="E109" s="4">
        <f>VLOOKUP(A109,'Pupil Info'!A:D,4,FALSE)</f>
        <v>2500</v>
      </c>
      <c r="F109" s="4">
        <f>Summary!F109</f>
        <v>26617461.89150244</v>
      </c>
      <c r="G109" s="4">
        <f>VLOOKUP(A109,'2% 2020'!A:AB,28,FALSE)</f>
        <v>24069207.25</v>
      </c>
      <c r="H109" s="4">
        <f t="shared" si="45"/>
        <v>10646.984756600976</v>
      </c>
      <c r="I109" s="4">
        <f>G109-Summary!G109</f>
        <v>352217</v>
      </c>
      <c r="J109" s="4">
        <f>VLOOKUP(A109,'2% with VPK 2020'!A:AB,28,FALSE)</f>
        <v>24069207.25</v>
      </c>
      <c r="K109" s="4">
        <f>VLOOKUP(A109,'Charter School Lease'!A:D,4,FALSE)</f>
        <v>0</v>
      </c>
      <c r="L109" s="4">
        <f>VLOOKUP(A109,'Integration Change'!H:K,4,FALSE)</f>
        <v>0</v>
      </c>
      <c r="M109" s="4">
        <f>VLOOKUP(A109,'Other SPED'!A:D,4,FALSE)</f>
        <v>0</v>
      </c>
      <c r="N109" s="4">
        <f>VLOOKUP(A109,'LTFM Change'!G:J,4,FALSE)</f>
        <v>0</v>
      </c>
      <c r="O109" s="4">
        <f>VLOOKUP(A109,QComp!I:N,6,FALSE)</f>
        <v>0</v>
      </c>
      <c r="P109" s="4">
        <f>VLOOKUP(A109,'Breakfast and Lunch'!A:D,4,FALSE)</f>
        <v>0</v>
      </c>
      <c r="Q109" s="4">
        <f>VLOOKUP(A109,'Breakfast and Lunch'!A:E,5,FALSE)</f>
        <v>0</v>
      </c>
      <c r="R109" s="4">
        <f>VLOOKUP(A109,'Integration Change'!A:D,4,FALSE)</f>
        <v>0</v>
      </c>
      <c r="S109" s="4">
        <f>VLOOKUP(A109,'LTFM Change'!A:C,3,FALSE)</f>
        <v>0</v>
      </c>
      <c r="T109" s="4">
        <f>VLOOKUP(A109,QComp!A:D,4,FALSE)</f>
        <v>0</v>
      </c>
      <c r="U109" s="4">
        <f t="shared" si="46"/>
        <v>140.88679999999999</v>
      </c>
      <c r="V109" s="4">
        <f t="shared" si="47"/>
        <v>0</v>
      </c>
      <c r="W109" s="4">
        <f t="shared" si="48"/>
        <v>0</v>
      </c>
      <c r="X109" s="4">
        <f>VLOOKUP(A109,'2020 SPED'!A:AF,32,FALSE)</f>
        <v>77553.2503051362</v>
      </c>
      <c r="Y109" s="228">
        <f t="shared" si="41"/>
        <v>31.02130012205448</v>
      </c>
      <c r="Z109" s="4">
        <f t="shared" si="42"/>
        <v>429770.2503051362</v>
      </c>
      <c r="AA109" s="228">
        <f t="shared" si="43"/>
        <v>171.90810012205449</v>
      </c>
      <c r="AC109" s="4">
        <f>VLOOKUP(A109,'Pupil Info'!A:E,5,FALSE)</f>
        <v>2537</v>
      </c>
      <c r="AD109" s="4">
        <f>Summary!AA109</f>
        <v>27266150.09412672</v>
      </c>
      <c r="AE109" s="4">
        <f>VLOOKUP(A109,'2% 2021'!A:AB,28,FALSE)</f>
        <v>24892173.5</v>
      </c>
      <c r="AF109" s="4">
        <f t="shared" si="49"/>
        <v>10747.398539269499</v>
      </c>
      <c r="AG109" s="4">
        <f>AE109-Summary!AB109</f>
        <v>724420</v>
      </c>
      <c r="AH109" s="4">
        <f>VLOOKUP(A109,'2% with VPK 2021'!A:AB,28,FALSE)</f>
        <v>24892173.5</v>
      </c>
      <c r="AI109" s="4">
        <f>VLOOKUP(A109,'Charter School Lease'!A:E,5,FALSE)</f>
        <v>0</v>
      </c>
      <c r="AJ109" s="4">
        <f>VLOOKUP(A109,'Integration Change'!H:L,5,FALSE)</f>
        <v>0</v>
      </c>
      <c r="AK109" s="4">
        <f>VLOOKUP(A109,'Other SPED'!A:D,4,FALSE)</f>
        <v>0</v>
      </c>
      <c r="AL109" s="4">
        <f>VLOOKUP(A109,QComp!I:R,10,FALSE)</f>
        <v>0</v>
      </c>
      <c r="AM109" s="4">
        <f>VLOOKUP(A109,'LTFM Change'!G:K,5,FALSE)</f>
        <v>0</v>
      </c>
      <c r="AN109" s="4">
        <f>VLOOKUP(A109,'Breakfast and Lunch'!A:E,5,FALSE)</f>
        <v>0</v>
      </c>
      <c r="AO109" s="4">
        <f>VLOOKUP(A109,'Breakfast and Lunch'!A:D,4,FALSE)</f>
        <v>0</v>
      </c>
      <c r="AP109" s="4">
        <f>VLOOKUP(A109,'Integration Change'!A:E,5,FALSE)</f>
        <v>0</v>
      </c>
      <c r="AQ109" s="4">
        <f>VLOOKUP(A109,'Safe School'!A:D,4,FALSE)</f>
        <v>0</v>
      </c>
      <c r="AR109" s="4">
        <f>VLOOKUP(A109,'LTFM Change'!A:D,4,FALSE)</f>
        <v>0</v>
      </c>
      <c r="AS109" s="4">
        <f>VLOOKUP(A109,QComp!A:E,5,FALSE)</f>
        <v>0</v>
      </c>
      <c r="AT109" s="228">
        <f t="shared" si="50"/>
        <v>285.54197871501776</v>
      </c>
      <c r="AU109" s="4">
        <f t="shared" si="51"/>
        <v>0</v>
      </c>
      <c r="AV109" s="228">
        <f t="shared" si="38"/>
        <v>0</v>
      </c>
      <c r="AW109" s="4">
        <f>VLOOKUP(A109,'2021 SPED'!A:AF,32,FALSE)</f>
        <v>199982.27122678701</v>
      </c>
      <c r="AX109" s="228">
        <f t="shared" si="39"/>
        <v>78.826279553325591</v>
      </c>
      <c r="AY109" s="5">
        <f t="shared" si="44"/>
        <v>924402.27122678701</v>
      </c>
      <c r="AZ109" s="4">
        <f t="shared" si="40"/>
        <v>364.36825826834331</v>
      </c>
    </row>
    <row r="110" spans="1:52" x14ac:dyDescent="0.25">
      <c r="A110">
        <v>278</v>
      </c>
      <c r="B110">
        <v>1</v>
      </c>
      <c r="C110" t="s">
        <v>89</v>
      </c>
      <c r="D110">
        <f>VLOOKUP(A110,Sheet10!A:C,3,FALSE)</f>
        <v>3</v>
      </c>
      <c r="E110" s="4">
        <f>VLOOKUP(A110,'Pupil Info'!A:D,4,FALSE)</f>
        <v>2930</v>
      </c>
      <c r="F110" s="4">
        <f>Summary!F110</f>
        <v>32570077.179230705</v>
      </c>
      <c r="G110" s="4">
        <f>VLOOKUP(A110,'2% 2020'!A:AB,28,FALSE)</f>
        <v>29936322.929657999</v>
      </c>
      <c r="H110" s="4">
        <f t="shared" si="45"/>
        <v>11116.067296665769</v>
      </c>
      <c r="I110" s="4">
        <f>G110-Summary!G110</f>
        <v>409946</v>
      </c>
      <c r="J110" s="4">
        <f>VLOOKUP(A110,'2% with VPK 2020'!A:AB,28,FALSE)</f>
        <v>29936322.929657999</v>
      </c>
      <c r="K110" s="4">
        <f>VLOOKUP(A110,'Charter School Lease'!A:D,4,FALSE)</f>
        <v>0</v>
      </c>
      <c r="L110" s="4">
        <f>VLOOKUP(A110,'Integration Change'!H:K,4,FALSE)</f>
        <v>0</v>
      </c>
      <c r="M110" s="4">
        <f>VLOOKUP(A110,'Other SPED'!A:D,4,FALSE)</f>
        <v>0</v>
      </c>
      <c r="N110" s="4">
        <f>VLOOKUP(A110,'LTFM Change'!G:J,4,FALSE)</f>
        <v>0</v>
      </c>
      <c r="O110" s="4">
        <f>VLOOKUP(A110,QComp!I:N,6,FALSE)</f>
        <v>-2308.4252490000217</v>
      </c>
      <c r="P110" s="4">
        <f>VLOOKUP(A110,'Breakfast and Lunch'!A:D,4,FALSE)</f>
        <v>0</v>
      </c>
      <c r="Q110" s="4">
        <f>VLOOKUP(A110,'Breakfast and Lunch'!A:E,5,FALSE)</f>
        <v>0</v>
      </c>
      <c r="R110" s="4">
        <f>VLOOKUP(A110,'Integration Change'!A:D,4,FALSE)</f>
        <v>0</v>
      </c>
      <c r="S110" s="4">
        <f>VLOOKUP(A110,'LTFM Change'!A:C,3,FALSE)</f>
        <v>0</v>
      </c>
      <c r="T110" s="4">
        <f>VLOOKUP(A110,QComp!A:D,4,FALSE)</f>
        <v>2308.4252490000217</v>
      </c>
      <c r="U110" s="4">
        <f t="shared" si="46"/>
        <v>139.91331058020478</v>
      </c>
      <c r="V110" s="4">
        <f t="shared" si="47"/>
        <v>0</v>
      </c>
      <c r="W110" s="4">
        <f t="shared" si="48"/>
        <v>0</v>
      </c>
      <c r="X110" s="4">
        <f>VLOOKUP(A110,'2020 SPED'!A:AF,32,FALSE)</f>
        <v>50845.865727205295</v>
      </c>
      <c r="Y110" s="228">
        <f t="shared" si="41"/>
        <v>17.35353779085505</v>
      </c>
      <c r="Z110" s="4">
        <f t="shared" si="42"/>
        <v>460791.8657272053</v>
      </c>
      <c r="AA110" s="228">
        <f t="shared" si="43"/>
        <v>157.26684837105984</v>
      </c>
      <c r="AC110" s="4">
        <f>VLOOKUP(A110,'Pupil Info'!A:E,5,FALSE)</f>
        <v>2987</v>
      </c>
      <c r="AD110" s="4">
        <f>Summary!AA110</f>
        <v>33540020.018615872</v>
      </c>
      <c r="AE110" s="4">
        <f>VLOOKUP(A110,'2% 2021'!A:AB,28,FALSE)</f>
        <v>31115052.91119571</v>
      </c>
      <c r="AF110" s="4">
        <f t="shared" si="49"/>
        <v>11228.664217815825</v>
      </c>
      <c r="AG110" s="4">
        <f>AE110-Summary!AB110</f>
        <v>841342.93800000101</v>
      </c>
      <c r="AH110" s="4">
        <f>VLOOKUP(A110,'2% with VPK 2021'!A:AB,28,FALSE)</f>
        <v>31115052.91119571</v>
      </c>
      <c r="AI110" s="4">
        <f>VLOOKUP(A110,'Charter School Lease'!A:E,5,FALSE)</f>
        <v>0</v>
      </c>
      <c r="AJ110" s="4">
        <f>VLOOKUP(A110,'Integration Change'!H:L,5,FALSE)</f>
        <v>0</v>
      </c>
      <c r="AK110" s="4">
        <f>VLOOKUP(A110,'Other SPED'!A:D,4,FALSE)</f>
        <v>0</v>
      </c>
      <c r="AL110" s="4">
        <f>VLOOKUP(A110,QComp!I:R,10,FALSE)</f>
        <v>-2349.440334242594</v>
      </c>
      <c r="AM110" s="4">
        <f>VLOOKUP(A110,'LTFM Change'!G:K,5,FALSE)</f>
        <v>0</v>
      </c>
      <c r="AN110" s="4">
        <f>VLOOKUP(A110,'Breakfast and Lunch'!A:E,5,FALSE)</f>
        <v>0</v>
      </c>
      <c r="AO110" s="4">
        <f>VLOOKUP(A110,'Breakfast and Lunch'!A:D,4,FALSE)</f>
        <v>0</v>
      </c>
      <c r="AP110" s="4">
        <f>VLOOKUP(A110,'Integration Change'!A:E,5,FALSE)</f>
        <v>0</v>
      </c>
      <c r="AQ110" s="4">
        <f>VLOOKUP(A110,'Safe School'!A:D,4,FALSE)</f>
        <v>0</v>
      </c>
      <c r="AR110" s="4">
        <f>VLOOKUP(A110,'LTFM Change'!A:D,4,FALSE)</f>
        <v>0</v>
      </c>
      <c r="AS110" s="4">
        <f>VLOOKUP(A110,QComp!A:E,5,FALSE)</f>
        <v>2349.440334242594</v>
      </c>
      <c r="AT110" s="228">
        <f t="shared" si="50"/>
        <v>281.66820823568833</v>
      </c>
      <c r="AU110" s="4">
        <f t="shared" si="51"/>
        <v>0</v>
      </c>
      <c r="AV110" s="228">
        <f t="shared" si="38"/>
        <v>0</v>
      </c>
      <c r="AW110" s="4">
        <f>VLOOKUP(A110,'2021 SPED'!A:AF,32,FALSE)</f>
        <v>129341.15393683966</v>
      </c>
      <c r="AX110" s="228">
        <f t="shared" si="39"/>
        <v>43.301357193451508</v>
      </c>
      <c r="AY110" s="5">
        <f t="shared" si="44"/>
        <v>970684.09193684068</v>
      </c>
      <c r="AZ110" s="4">
        <f t="shared" si="40"/>
        <v>324.96956542913983</v>
      </c>
    </row>
    <row r="111" spans="1:52" x14ac:dyDescent="0.25">
      <c r="A111">
        <v>279</v>
      </c>
      <c r="B111">
        <v>1</v>
      </c>
      <c r="C111" t="s">
        <v>90</v>
      </c>
      <c r="D111">
        <f>VLOOKUP(A111,Sheet10!A:C,3,FALSE)</f>
        <v>3</v>
      </c>
      <c r="E111" s="4">
        <f>VLOOKUP(A111,'Pupil Info'!A:D,4,FALSE)</f>
        <v>21356.400000000001</v>
      </c>
      <c r="F111" s="4">
        <f>Summary!F111</f>
        <v>251630134.22366616</v>
      </c>
      <c r="G111" s="4">
        <f>VLOOKUP(A111,'2% 2020'!A:AB,28,FALSE)</f>
        <v>229323896</v>
      </c>
      <c r="H111" s="4">
        <f t="shared" si="45"/>
        <v>11782.422797085002</v>
      </c>
      <c r="I111" s="4">
        <f>G111-Summary!G111</f>
        <v>3297478</v>
      </c>
      <c r="J111" s="4">
        <f>VLOOKUP(A111,'2% with VPK 2020'!A:AB,28,FALSE)</f>
        <v>229598024.25</v>
      </c>
      <c r="K111" s="4">
        <f>VLOOKUP(A111,'Charter School Lease'!A:D,4,FALSE)</f>
        <v>0</v>
      </c>
      <c r="L111" s="4">
        <f>VLOOKUP(A111,'Integration Change'!H:K,4,FALSE)</f>
        <v>4344.1507199998014</v>
      </c>
      <c r="M111" s="4">
        <f>VLOOKUP(A111,'Other SPED'!A:D,4,FALSE)</f>
        <v>34906.1</v>
      </c>
      <c r="N111" s="4">
        <f>VLOOKUP(A111,'LTFM Change'!G:J,4,FALSE)</f>
        <v>1744.2222918027546</v>
      </c>
      <c r="O111" s="4">
        <f>VLOOKUP(A111,QComp!I:N,6,FALSE)</f>
        <v>-8712.4567448101006</v>
      </c>
      <c r="P111" s="4">
        <f>VLOOKUP(A111,'Breakfast and Lunch'!A:D,4,FALSE)</f>
        <v>1156.07</v>
      </c>
      <c r="Q111" s="4">
        <f>VLOOKUP(A111,'Breakfast and Lunch'!A:E,5,FALSE)</f>
        <v>3018.69</v>
      </c>
      <c r="R111" s="4">
        <f>VLOOKUP(A111,'Integration Change'!A:D,4,FALSE)</f>
        <v>1861.7788799996488</v>
      </c>
      <c r="S111" s="4">
        <f>VLOOKUP(A111,'LTFM Change'!A:C,3,FALSE)</f>
        <v>-1744.2222918027546</v>
      </c>
      <c r="T111" s="4">
        <f>VLOOKUP(A111,QComp!A:D,4,FALSE)</f>
        <v>21972.456744810101</v>
      </c>
      <c r="U111" s="4">
        <f t="shared" si="46"/>
        <v>154.40233372665804</v>
      </c>
      <c r="V111" s="4">
        <f t="shared" si="47"/>
        <v>332675.03959998488</v>
      </c>
      <c r="W111" s="4">
        <f t="shared" si="48"/>
        <v>15.577299526136654</v>
      </c>
      <c r="X111" s="4">
        <f>VLOOKUP(A111,'2020 SPED'!A:AF,32,FALSE)</f>
        <v>705639.20353544503</v>
      </c>
      <c r="Y111" s="228">
        <f t="shared" si="41"/>
        <v>33.041111963413542</v>
      </c>
      <c r="Z111" s="4">
        <f t="shared" si="42"/>
        <v>4335792.2431354299</v>
      </c>
      <c r="AA111" s="228">
        <f t="shared" si="43"/>
        <v>203.02074521620824</v>
      </c>
      <c r="AC111" s="4">
        <f>VLOOKUP(A111,'Pupil Info'!A:E,5,FALSE)</f>
        <v>21419</v>
      </c>
      <c r="AD111" s="4">
        <f>Summary!AA111</f>
        <v>256927712.00172511</v>
      </c>
      <c r="AE111" s="4">
        <f>VLOOKUP(A111,'2% 2021'!A:AB,28,FALSE)</f>
        <v>236551312.5</v>
      </c>
      <c r="AF111" s="4">
        <f t="shared" si="49"/>
        <v>11995.317802032079</v>
      </c>
      <c r="AG111" s="4">
        <f>AE111-Summary!AB111</f>
        <v>6744450</v>
      </c>
      <c r="AH111" s="4">
        <f>VLOOKUP(A111,'2% with VPK 2021'!A:AB,28,FALSE)</f>
        <v>236859930.5</v>
      </c>
      <c r="AI111" s="4">
        <f>VLOOKUP(A111,'Charter School Lease'!A:E,5,FALSE)</f>
        <v>0</v>
      </c>
      <c r="AJ111" s="4">
        <f>VLOOKUP(A111,'Integration Change'!H:L,5,FALSE)</f>
        <v>4513.4544000001624</v>
      </c>
      <c r="AK111" s="4">
        <f>VLOOKUP(A111,'Other SPED'!A:D,4,FALSE)</f>
        <v>34906.1</v>
      </c>
      <c r="AL111" s="4">
        <f>VLOOKUP(A111,QComp!I:R,10,FALSE)</f>
        <v>-8868.997939910274</v>
      </c>
      <c r="AM111" s="4">
        <f>VLOOKUP(A111,'LTFM Change'!G:K,5,FALSE)</f>
        <v>1639.0377256355714</v>
      </c>
      <c r="AN111" s="4">
        <f>VLOOKUP(A111,'Breakfast and Lunch'!A:E,5,FALSE)</f>
        <v>3018.69</v>
      </c>
      <c r="AO111" s="4">
        <f>VLOOKUP(A111,'Breakfast and Lunch'!A:D,4,FALSE)</f>
        <v>1156.07</v>
      </c>
      <c r="AP111" s="4">
        <f>VLOOKUP(A111,'Integration Change'!A:E,5,FALSE)</f>
        <v>1934.3376000002027</v>
      </c>
      <c r="AQ111" s="4">
        <f>VLOOKUP(A111,'Safe School'!A:D,4,FALSE)</f>
        <v>1755.9863879468758</v>
      </c>
      <c r="AR111" s="4">
        <f>VLOOKUP(A111,'LTFM Change'!A:D,4,FALSE)</f>
        <v>-1639.0377256367356</v>
      </c>
      <c r="AS111" s="4">
        <f>VLOOKUP(A111,QComp!A:E,5,FALSE)</f>
        <v>22128.997939910274</v>
      </c>
      <c r="AT111" s="228">
        <f t="shared" si="50"/>
        <v>314.88164713572064</v>
      </c>
      <c r="AU111" s="4">
        <f t="shared" si="51"/>
        <v>369162.63838791847</v>
      </c>
      <c r="AV111" s="228">
        <f t="shared" si="38"/>
        <v>17.235288220174539</v>
      </c>
      <c r="AW111" s="4">
        <f>VLOOKUP(A111,'2021 SPED'!A:AF,32,FALSE)</f>
        <v>2262909.6314594112</v>
      </c>
      <c r="AX111" s="228">
        <f t="shared" si="39"/>
        <v>105.64963964047861</v>
      </c>
      <c r="AY111" s="5">
        <f t="shared" si="44"/>
        <v>9376522.2698473297</v>
      </c>
      <c r="AZ111" s="4">
        <f t="shared" si="40"/>
        <v>437.76657499637378</v>
      </c>
    </row>
    <row r="112" spans="1:52" x14ac:dyDescent="0.25">
      <c r="A112">
        <v>280</v>
      </c>
      <c r="B112">
        <v>1</v>
      </c>
      <c r="C112" t="s">
        <v>91</v>
      </c>
      <c r="D112">
        <f>VLOOKUP(A112,Sheet10!A:C,3,FALSE)</f>
        <v>2</v>
      </c>
      <c r="E112" s="4">
        <f>VLOOKUP(A112,'Pupil Info'!A:D,4,FALSE)</f>
        <v>4172.6000000000004</v>
      </c>
      <c r="F112" s="4">
        <f>Summary!F112</f>
        <v>52151519.46378509</v>
      </c>
      <c r="G112" s="4">
        <f>VLOOKUP(A112,'2% 2020'!A:AB,28,FALSE)</f>
        <v>46883448.5</v>
      </c>
      <c r="H112" s="4">
        <f t="shared" si="45"/>
        <v>12498.56671231009</v>
      </c>
      <c r="I112" s="4">
        <f>G112-Summary!G112</f>
        <v>705372</v>
      </c>
      <c r="J112" s="4">
        <f>VLOOKUP(A112,'2% with VPK 2020'!A:AB,28,FALSE)</f>
        <v>47195031.75</v>
      </c>
      <c r="K112" s="4">
        <f>VLOOKUP(A112,'Charter School Lease'!A:D,4,FALSE)</f>
        <v>0</v>
      </c>
      <c r="L112" s="4">
        <f>VLOOKUP(A112,'Integration Change'!H:K,4,FALSE)</f>
        <v>7980.2486400000053</v>
      </c>
      <c r="M112" s="4">
        <f>VLOOKUP(A112,'Other SPED'!A:D,4,FALSE)</f>
        <v>62113.74</v>
      </c>
      <c r="N112" s="4">
        <f>VLOOKUP(A112,'LTFM Change'!G:J,4,FALSE)</f>
        <v>0</v>
      </c>
      <c r="O112" s="4">
        <f>VLOOKUP(A112,QComp!I:N,6,FALSE)</f>
        <v>9112.3309014398837</v>
      </c>
      <c r="P112" s="4">
        <f>VLOOKUP(A112,'Breakfast and Lunch'!A:D,4,FALSE)</f>
        <v>1722.77</v>
      </c>
      <c r="Q112" s="4">
        <f>VLOOKUP(A112,'Breakfast and Lunch'!A:E,5,FALSE)</f>
        <v>4498.4399999999996</v>
      </c>
      <c r="R112" s="4">
        <f>VLOOKUP(A112,'Integration Change'!A:D,4,FALSE)</f>
        <v>3420.1065600000438</v>
      </c>
      <c r="S112" s="4">
        <f>VLOOKUP(A112,'LTFM Change'!A:C,3,FALSE)</f>
        <v>17328</v>
      </c>
      <c r="T112" s="4">
        <f>VLOOKUP(A112,QComp!A:D,4,FALSE)</f>
        <v>10647.669098560116</v>
      </c>
      <c r="U112" s="4">
        <f t="shared" si="46"/>
        <v>169.04855485788235</v>
      </c>
      <c r="V112" s="4">
        <f t="shared" si="47"/>
        <v>428406.55520000309</v>
      </c>
      <c r="W112" s="4">
        <f t="shared" si="48"/>
        <v>102.67136921823396</v>
      </c>
      <c r="X112" s="4">
        <f>VLOOKUP(A112,'2020 SPED'!A:AF,32,FALSE)</f>
        <v>162960.18070136663</v>
      </c>
      <c r="Y112" s="228">
        <f t="shared" si="41"/>
        <v>39.054829291417008</v>
      </c>
      <c r="Z112" s="4">
        <f t="shared" si="42"/>
        <v>1296738.7359013697</v>
      </c>
      <c r="AA112" s="228">
        <f t="shared" si="43"/>
        <v>310.77475336753332</v>
      </c>
      <c r="AC112" s="4">
        <f>VLOOKUP(A112,'Pupil Info'!A:E,5,FALSE)</f>
        <v>4241</v>
      </c>
      <c r="AD112" s="4">
        <f>Summary!AA112</f>
        <v>53575245.683933988</v>
      </c>
      <c r="AE112" s="4">
        <f>VLOOKUP(A112,'2% 2021'!A:AB,28,FALSE)</f>
        <v>48635730</v>
      </c>
      <c r="AF112" s="4">
        <f t="shared" si="49"/>
        <v>12632.691743441166</v>
      </c>
      <c r="AG112" s="4">
        <f>AE112-Summary!AB112</f>
        <v>1451563</v>
      </c>
      <c r="AH112" s="4">
        <f>VLOOKUP(A112,'2% with VPK 2021'!A:AB,28,FALSE)</f>
        <v>49105131.75</v>
      </c>
      <c r="AI112" s="4">
        <f>VLOOKUP(A112,'Charter School Lease'!A:E,5,FALSE)</f>
        <v>0</v>
      </c>
      <c r="AJ112" s="4">
        <f>VLOOKUP(A112,'Integration Change'!H:L,5,FALSE)</f>
        <v>8035.4332799998811</v>
      </c>
      <c r="AK112" s="4">
        <f>VLOOKUP(A112,'Other SPED'!A:D,4,FALSE)</f>
        <v>62113.74</v>
      </c>
      <c r="AL112" s="4">
        <f>VLOOKUP(A112,QComp!I:R,10,FALSE)</f>
        <v>9131.8738523236243</v>
      </c>
      <c r="AM112" s="4">
        <f>VLOOKUP(A112,'LTFM Change'!G:K,5,FALSE)</f>
        <v>0</v>
      </c>
      <c r="AN112" s="4">
        <f>VLOOKUP(A112,'Breakfast and Lunch'!A:E,5,FALSE)</f>
        <v>4498.4399999999996</v>
      </c>
      <c r="AO112" s="4">
        <f>VLOOKUP(A112,'Breakfast and Lunch'!A:D,4,FALSE)</f>
        <v>1722.77</v>
      </c>
      <c r="AP112" s="4">
        <f>VLOOKUP(A112,'Integration Change'!A:E,5,FALSE)</f>
        <v>3443.7571199999657</v>
      </c>
      <c r="AQ112" s="4">
        <f>VLOOKUP(A112,'Safe School'!A:D,4,FALSE)</f>
        <v>820.79999999998836</v>
      </c>
      <c r="AR112" s="4">
        <f>VLOOKUP(A112,'LTFM Change'!A:D,4,FALSE)</f>
        <v>17328.000000000931</v>
      </c>
      <c r="AS112" s="4">
        <f>VLOOKUP(A112,QComp!A:E,5,FALSE)</f>
        <v>10628.126147676376</v>
      </c>
      <c r="AT112" s="228">
        <f t="shared" si="50"/>
        <v>342.2690403206791</v>
      </c>
      <c r="AU112" s="4">
        <f t="shared" si="51"/>
        <v>587124.69039999694</v>
      </c>
      <c r="AV112" s="228">
        <f t="shared" si="38"/>
        <v>138.44015336005586</v>
      </c>
      <c r="AW112" s="4">
        <f>VLOOKUP(A112,'2021 SPED'!A:AF,32,FALSE)</f>
        <v>406420.88637796883</v>
      </c>
      <c r="AX112" s="228">
        <f t="shared" si="39"/>
        <v>95.831380895536157</v>
      </c>
      <c r="AY112" s="5">
        <f t="shared" si="44"/>
        <v>2445108.5767779658</v>
      </c>
      <c r="AZ112" s="4">
        <f t="shared" si="40"/>
        <v>576.54057457627107</v>
      </c>
    </row>
    <row r="113" spans="1:52" x14ac:dyDescent="0.25">
      <c r="A113">
        <v>281</v>
      </c>
      <c r="B113">
        <v>1</v>
      </c>
      <c r="C113" t="s">
        <v>92</v>
      </c>
      <c r="D113">
        <f>VLOOKUP(A113,Sheet10!A:C,3,FALSE)</f>
        <v>2</v>
      </c>
      <c r="E113" s="4">
        <f>VLOOKUP(A113,'Pupil Info'!A:D,4,FALSE)</f>
        <v>11876</v>
      </c>
      <c r="F113" s="4">
        <f>Summary!F113</f>
        <v>147523439.84370843</v>
      </c>
      <c r="G113" s="4">
        <f>VLOOKUP(A113,'2% 2020'!A:AB,28,FALSE)</f>
        <v>135842961.5</v>
      </c>
      <c r="H113" s="4">
        <f t="shared" si="45"/>
        <v>12421.980451642676</v>
      </c>
      <c r="I113" s="4">
        <f>G113-Summary!G113</f>
        <v>1934151</v>
      </c>
      <c r="J113" s="4">
        <f>VLOOKUP(A113,'2% with VPK 2020'!A:AB,28,FALSE)</f>
        <v>137442118</v>
      </c>
      <c r="K113" s="4">
        <f>VLOOKUP(A113,'Charter School Lease'!A:D,4,FALSE)</f>
        <v>0</v>
      </c>
      <c r="L113" s="4">
        <f>VLOOKUP(A113,'Integration Change'!H:K,4,FALSE)</f>
        <v>32493.578879999928</v>
      </c>
      <c r="M113" s="4">
        <f>VLOOKUP(A113,'Other SPED'!A:D,4,FALSE)</f>
        <v>239263.73</v>
      </c>
      <c r="N113" s="4">
        <f>VLOOKUP(A113,'LTFM Change'!G:J,4,FALSE)</f>
        <v>0</v>
      </c>
      <c r="O113" s="4">
        <f>VLOOKUP(A113,QComp!I:N,6,FALSE)</f>
        <v>49498.776560999919</v>
      </c>
      <c r="P113" s="4">
        <f>VLOOKUP(A113,'Breakfast and Lunch'!A:D,4,FALSE)</f>
        <v>8160.48</v>
      </c>
      <c r="Q113" s="4">
        <f>VLOOKUP(A113,'Breakfast and Lunch'!A:E,5,FALSE)</f>
        <v>21308.400000000001</v>
      </c>
      <c r="R113" s="4">
        <f>VLOOKUP(A113,'Integration Change'!A:D,4,FALSE)</f>
        <v>13925.819519999903</v>
      </c>
      <c r="S113" s="4">
        <f>VLOOKUP(A113,'LTFM Change'!A:C,3,FALSE)</f>
        <v>0</v>
      </c>
      <c r="T113" s="4">
        <f>VLOOKUP(A113,QComp!A:D,4,FALSE)</f>
        <v>44101.223439000081</v>
      </c>
      <c r="U113" s="4">
        <f t="shared" si="46"/>
        <v>162.86215897608622</v>
      </c>
      <c r="V113" s="4">
        <f t="shared" si="47"/>
        <v>2007908.5083999932</v>
      </c>
      <c r="W113" s="4">
        <f t="shared" si="48"/>
        <v>169.07279457729817</v>
      </c>
      <c r="X113" s="4">
        <f>VLOOKUP(A113,'2020 SPED'!A:AF,32,FALSE)</f>
        <v>556533.28470261768</v>
      </c>
      <c r="Y113" s="228">
        <f t="shared" si="41"/>
        <v>46.86201454215373</v>
      </c>
      <c r="Z113" s="4">
        <f t="shared" si="42"/>
        <v>4498592.7931026109</v>
      </c>
      <c r="AA113" s="228">
        <f t="shared" si="43"/>
        <v>378.79696809553815</v>
      </c>
      <c r="AC113" s="4">
        <f>VLOOKUP(A113,'Pupil Info'!A:E,5,FALSE)</f>
        <v>11599</v>
      </c>
      <c r="AD113" s="4">
        <f>Summary!AA113</f>
        <v>144331123.77072698</v>
      </c>
      <c r="AE113" s="4">
        <f>VLOOKUP(A113,'2% 2021'!A:AB,28,FALSE)</f>
        <v>134722637.25</v>
      </c>
      <c r="AF113" s="4">
        <f t="shared" si="49"/>
        <v>12443.410963938872</v>
      </c>
      <c r="AG113" s="4">
        <f>AE113-Summary!AB113</f>
        <v>3797788</v>
      </c>
      <c r="AH113" s="4">
        <f>VLOOKUP(A113,'2% with VPK 2021'!A:AB,28,FALSE)</f>
        <v>136826765.25</v>
      </c>
      <c r="AI113" s="4">
        <f>VLOOKUP(A113,'Charter School Lease'!A:E,5,FALSE)</f>
        <v>0</v>
      </c>
      <c r="AJ113" s="4">
        <f>VLOOKUP(A113,'Integration Change'!H:L,5,FALSE)</f>
        <v>33364.13471999974</v>
      </c>
      <c r="AK113" s="4">
        <f>VLOOKUP(A113,'Other SPED'!A:D,4,FALSE)</f>
        <v>239263.73</v>
      </c>
      <c r="AL113" s="4">
        <f>VLOOKUP(A113,QComp!I:R,10,FALSE)</f>
        <v>49580.753161275294</v>
      </c>
      <c r="AM113" s="4">
        <f>VLOOKUP(A113,'LTFM Change'!G:K,5,FALSE)</f>
        <v>0</v>
      </c>
      <c r="AN113" s="4">
        <f>VLOOKUP(A113,'Breakfast and Lunch'!A:E,5,FALSE)</f>
        <v>21308.400000000001</v>
      </c>
      <c r="AO113" s="4">
        <f>VLOOKUP(A113,'Breakfast and Lunch'!A:D,4,FALSE)</f>
        <v>8160.48</v>
      </c>
      <c r="AP113" s="4">
        <f>VLOOKUP(A113,'Integration Change'!A:E,5,FALSE)</f>
        <v>14298.914879999822</v>
      </c>
      <c r="AQ113" s="4">
        <f>VLOOKUP(A113,'Safe School'!A:D,4,FALSE)</f>
        <v>-6102.4830621764995</v>
      </c>
      <c r="AR113" s="4">
        <f>VLOOKUP(A113,'LTFM Change'!A:D,4,FALSE)</f>
        <v>0</v>
      </c>
      <c r="AS113" s="4">
        <f>VLOOKUP(A113,QComp!A:E,5,FALSE)</f>
        <v>44019.246838724706</v>
      </c>
      <c r="AT113" s="228">
        <f t="shared" si="50"/>
        <v>327.42374342615744</v>
      </c>
      <c r="AU113" s="4">
        <f t="shared" si="51"/>
        <v>2508021.1765378118</v>
      </c>
      <c r="AV113" s="228">
        <f t="shared" si="38"/>
        <v>216.22736240519112</v>
      </c>
      <c r="AW113" s="4">
        <f>VLOOKUP(A113,'2021 SPED'!A:AF,32,FALSE)</f>
        <v>1420341.2739177607</v>
      </c>
      <c r="AX113" s="228">
        <f t="shared" si="39"/>
        <v>122.45376962822318</v>
      </c>
      <c r="AY113" s="5">
        <f t="shared" si="44"/>
        <v>7726150.4504555725</v>
      </c>
      <c r="AZ113" s="4">
        <f t="shared" si="40"/>
        <v>666.10487545957176</v>
      </c>
    </row>
    <row r="114" spans="1:52" x14ac:dyDescent="0.25">
      <c r="A114">
        <v>282</v>
      </c>
      <c r="B114">
        <v>1</v>
      </c>
      <c r="C114" t="s">
        <v>93</v>
      </c>
      <c r="D114">
        <f>VLOOKUP(A114,Sheet10!A:C,3,FALSE)</f>
        <v>2</v>
      </c>
      <c r="E114" s="4">
        <f>VLOOKUP(A114,'Pupil Info'!A:D,4,FALSE)</f>
        <v>1810</v>
      </c>
      <c r="F114" s="4">
        <f>Summary!F114</f>
        <v>18703790.548360571</v>
      </c>
      <c r="G114" s="4">
        <f>VLOOKUP(A114,'2% 2020'!A:AB,28,FALSE)</f>
        <v>17292345.5</v>
      </c>
      <c r="H114" s="4">
        <f t="shared" si="45"/>
        <v>10333.585938320757</v>
      </c>
      <c r="I114" s="4">
        <f>G114-Summary!G114</f>
        <v>260525</v>
      </c>
      <c r="J114" s="4">
        <f>VLOOKUP(A114,'2% with VPK 2020'!A:AB,28,FALSE)</f>
        <v>17292345.5</v>
      </c>
      <c r="K114" s="4">
        <f>VLOOKUP(A114,'Charter School Lease'!A:D,4,FALSE)</f>
        <v>0</v>
      </c>
      <c r="L114" s="4">
        <f>VLOOKUP(A114,'Integration Change'!H:K,4,FALSE)</f>
        <v>0</v>
      </c>
      <c r="M114" s="4">
        <f>VLOOKUP(A114,'Other SPED'!A:D,4,FALSE)</f>
        <v>0</v>
      </c>
      <c r="N114" s="4">
        <f>VLOOKUP(A114,'LTFM Change'!G:J,4,FALSE)</f>
        <v>0</v>
      </c>
      <c r="O114" s="4">
        <f>VLOOKUP(A114,QComp!I:N,6,FALSE)</f>
        <v>-1437.3201592394907</v>
      </c>
      <c r="P114" s="4">
        <f>VLOOKUP(A114,'Breakfast and Lunch'!A:D,4,FALSE)</f>
        <v>0</v>
      </c>
      <c r="Q114" s="4">
        <f>VLOOKUP(A114,'Breakfast and Lunch'!A:E,5,FALSE)</f>
        <v>0</v>
      </c>
      <c r="R114" s="4">
        <f>VLOOKUP(A114,'Integration Change'!A:D,4,FALSE)</f>
        <v>0</v>
      </c>
      <c r="S114" s="4">
        <f>VLOOKUP(A114,'LTFM Change'!A:C,3,FALSE)</f>
        <v>0</v>
      </c>
      <c r="T114" s="4">
        <f>VLOOKUP(A114,QComp!A:D,4,FALSE)</f>
        <v>1437.3201592394907</v>
      </c>
      <c r="U114" s="4">
        <f t="shared" si="46"/>
        <v>143.9364640883978</v>
      </c>
      <c r="V114" s="4">
        <f t="shared" si="47"/>
        <v>0</v>
      </c>
      <c r="W114" s="4">
        <f t="shared" si="48"/>
        <v>0</v>
      </c>
      <c r="X114" s="4">
        <f>VLOOKUP(A114,'2020 SPED'!A:AF,32,FALSE)</f>
        <v>40345.758727924665</v>
      </c>
      <c r="Y114" s="228">
        <f t="shared" si="41"/>
        <v>22.290474435317496</v>
      </c>
      <c r="Z114" s="4">
        <f t="shared" si="42"/>
        <v>300870.75872792467</v>
      </c>
      <c r="AA114" s="228">
        <f t="shared" si="43"/>
        <v>166.22693852371529</v>
      </c>
      <c r="AC114" s="4">
        <f>VLOOKUP(A114,'Pupil Info'!A:E,5,FALSE)</f>
        <v>1810</v>
      </c>
      <c r="AD114" s="4">
        <f>Summary!AA114</f>
        <v>18784210.016149569</v>
      </c>
      <c r="AE114" s="4">
        <f>VLOOKUP(A114,'2% 2021'!A:AB,28,FALSE)</f>
        <v>17576385.75</v>
      </c>
      <c r="AF114" s="4">
        <f t="shared" si="49"/>
        <v>10378.01658350805</v>
      </c>
      <c r="AG114" s="4">
        <f>AE114-Summary!AB114</f>
        <v>527070</v>
      </c>
      <c r="AH114" s="4">
        <f>VLOOKUP(A114,'2% with VPK 2021'!A:AB,28,FALSE)</f>
        <v>17576385.75</v>
      </c>
      <c r="AI114" s="4">
        <f>VLOOKUP(A114,'Charter School Lease'!A:E,5,FALSE)</f>
        <v>0</v>
      </c>
      <c r="AJ114" s="4">
        <f>VLOOKUP(A114,'Integration Change'!H:L,5,FALSE)</f>
        <v>0</v>
      </c>
      <c r="AK114" s="4">
        <f>VLOOKUP(A114,'Other SPED'!A:D,4,FALSE)</f>
        <v>0</v>
      </c>
      <c r="AL114" s="4">
        <f>VLOOKUP(A114,QComp!I:R,10,FALSE)</f>
        <v>-1465.8628255699878</v>
      </c>
      <c r="AM114" s="4">
        <f>VLOOKUP(A114,'LTFM Change'!G:K,5,FALSE)</f>
        <v>0</v>
      </c>
      <c r="AN114" s="4">
        <f>VLOOKUP(A114,'Breakfast and Lunch'!A:E,5,FALSE)</f>
        <v>0</v>
      </c>
      <c r="AO114" s="4">
        <f>VLOOKUP(A114,'Breakfast and Lunch'!A:D,4,FALSE)</f>
        <v>0</v>
      </c>
      <c r="AP114" s="4">
        <f>VLOOKUP(A114,'Integration Change'!A:E,5,FALSE)</f>
        <v>0</v>
      </c>
      <c r="AQ114" s="4">
        <f>VLOOKUP(A114,'Safe School'!A:D,4,FALSE)</f>
        <v>174.42663693207578</v>
      </c>
      <c r="AR114" s="4">
        <f>VLOOKUP(A114,'LTFM Change'!A:D,4,FALSE)</f>
        <v>0</v>
      </c>
      <c r="AS114" s="4">
        <f>VLOOKUP(A114,QComp!A:E,5,FALSE)</f>
        <v>1465.8628255699878</v>
      </c>
      <c r="AT114" s="228">
        <f t="shared" si="50"/>
        <v>291.1988950276243</v>
      </c>
      <c r="AU114" s="4">
        <f t="shared" si="51"/>
        <v>174.42663693055511</v>
      </c>
      <c r="AV114" s="228">
        <f t="shared" si="38"/>
        <v>9.6368307696439282E-2</v>
      </c>
      <c r="AW114" s="4">
        <f>VLOOKUP(A114,'2021 SPED'!A:AF,32,FALSE)</f>
        <v>115212.75052519096</v>
      </c>
      <c r="AX114" s="228">
        <f t="shared" si="39"/>
        <v>63.653453328834786</v>
      </c>
      <c r="AY114" s="5">
        <f t="shared" si="44"/>
        <v>642457.17716212152</v>
      </c>
      <c r="AZ114" s="4">
        <f t="shared" si="40"/>
        <v>354.94871666415554</v>
      </c>
    </row>
    <row r="115" spans="1:52" x14ac:dyDescent="0.25">
      <c r="A115">
        <v>283</v>
      </c>
      <c r="B115">
        <v>1</v>
      </c>
      <c r="C115" t="s">
        <v>94</v>
      </c>
      <c r="D115">
        <f>VLOOKUP(A115,Sheet10!A:C,3,FALSE)</f>
        <v>2</v>
      </c>
      <c r="E115" s="4">
        <f>VLOOKUP(A115,'Pupil Info'!A:D,4,FALSE)</f>
        <v>4678</v>
      </c>
      <c r="F115" s="4">
        <f>Summary!F115</f>
        <v>55264610.750889339</v>
      </c>
      <c r="G115" s="4">
        <f>VLOOKUP(A115,'2% 2020'!A:AB,28,FALSE)</f>
        <v>50479601</v>
      </c>
      <c r="H115" s="4">
        <f t="shared" si="45"/>
        <v>11813.726111776259</v>
      </c>
      <c r="I115" s="4">
        <f>G115-Summary!G115</f>
        <v>694673</v>
      </c>
      <c r="J115" s="4">
        <f>VLOOKUP(A115,'2% with VPK 2020'!A:AB,28,FALSE)</f>
        <v>50479601</v>
      </c>
      <c r="K115" s="4">
        <f>VLOOKUP(A115,'Charter School Lease'!A:D,4,FALSE)</f>
        <v>0</v>
      </c>
      <c r="L115" s="4">
        <f>VLOOKUP(A115,'Integration Change'!H:K,4,FALSE)</f>
        <v>0</v>
      </c>
      <c r="M115" s="4">
        <f>VLOOKUP(A115,'Other SPED'!A:D,4,FALSE)</f>
        <v>0</v>
      </c>
      <c r="N115" s="4">
        <f>VLOOKUP(A115,'LTFM Change'!G:J,4,FALSE)</f>
        <v>0</v>
      </c>
      <c r="O115" s="4">
        <f>VLOOKUP(A115,QComp!I:N,6,FALSE)</f>
        <v>-3771.8948436001083</v>
      </c>
      <c r="P115" s="4">
        <f>VLOOKUP(A115,'Breakfast and Lunch'!A:D,4,FALSE)</f>
        <v>0</v>
      </c>
      <c r="Q115" s="4">
        <f>VLOOKUP(A115,'Breakfast and Lunch'!A:E,5,FALSE)</f>
        <v>0</v>
      </c>
      <c r="R115" s="4">
        <f>VLOOKUP(A115,'Integration Change'!A:D,4,FALSE)</f>
        <v>0</v>
      </c>
      <c r="S115" s="4">
        <f>VLOOKUP(A115,'LTFM Change'!A:C,3,FALSE)</f>
        <v>0</v>
      </c>
      <c r="T115" s="4">
        <f>VLOOKUP(A115,QComp!A:D,4,FALSE)</f>
        <v>3771.8948436001083</v>
      </c>
      <c r="U115" s="4">
        <f t="shared" si="46"/>
        <v>148.4978623343309</v>
      </c>
      <c r="V115" s="4">
        <f t="shared" si="47"/>
        <v>0</v>
      </c>
      <c r="W115" s="4">
        <f t="shared" si="48"/>
        <v>0</v>
      </c>
      <c r="X115" s="4">
        <f>VLOOKUP(A115,'2020 SPED'!A:AF,32,FALSE)</f>
        <v>122754.37729253899</v>
      </c>
      <c r="Y115" s="228">
        <f t="shared" si="41"/>
        <v>26.240781806870242</v>
      </c>
      <c r="Z115" s="4">
        <f t="shared" si="42"/>
        <v>817427.37729253899</v>
      </c>
      <c r="AA115" s="228">
        <f t="shared" si="43"/>
        <v>174.73864414120115</v>
      </c>
      <c r="AC115" s="4">
        <f>VLOOKUP(A115,'Pupil Info'!A:E,5,FALSE)</f>
        <v>4653</v>
      </c>
      <c r="AD115" s="4">
        <f>Summary!AA115</f>
        <v>55639436.234742597</v>
      </c>
      <c r="AE115" s="4">
        <f>VLOOKUP(A115,'2% 2021'!A:AB,28,FALSE)</f>
        <v>51325680</v>
      </c>
      <c r="AF115" s="4">
        <f t="shared" si="49"/>
        <v>11957.755477056222</v>
      </c>
      <c r="AG115" s="4">
        <f>AE115-Summary!AB115</f>
        <v>1401095</v>
      </c>
      <c r="AH115" s="4">
        <f>VLOOKUP(A115,'2% with VPK 2021'!A:AB,28,FALSE)</f>
        <v>51325680</v>
      </c>
      <c r="AI115" s="4">
        <f>VLOOKUP(A115,'Charter School Lease'!A:E,5,FALSE)</f>
        <v>0</v>
      </c>
      <c r="AJ115" s="4">
        <f>VLOOKUP(A115,'Integration Change'!H:L,5,FALSE)</f>
        <v>0</v>
      </c>
      <c r="AK115" s="4">
        <f>VLOOKUP(A115,'Other SPED'!A:D,4,FALSE)</f>
        <v>0</v>
      </c>
      <c r="AL115" s="4">
        <f>VLOOKUP(A115,QComp!I:R,10,FALSE)</f>
        <v>-3755.9895505990135</v>
      </c>
      <c r="AM115" s="4">
        <f>VLOOKUP(A115,'LTFM Change'!G:K,5,FALSE)</f>
        <v>0</v>
      </c>
      <c r="AN115" s="4">
        <f>VLOOKUP(A115,'Breakfast and Lunch'!A:E,5,FALSE)</f>
        <v>0</v>
      </c>
      <c r="AO115" s="4">
        <f>VLOOKUP(A115,'Breakfast and Lunch'!A:D,4,FALSE)</f>
        <v>0</v>
      </c>
      <c r="AP115" s="4">
        <f>VLOOKUP(A115,'Integration Change'!A:E,5,FALSE)</f>
        <v>0</v>
      </c>
      <c r="AQ115" s="4">
        <f>VLOOKUP(A115,'Safe School'!A:D,4,FALSE)</f>
        <v>0</v>
      </c>
      <c r="AR115" s="4">
        <f>VLOOKUP(A115,'LTFM Change'!A:D,4,FALSE)</f>
        <v>0</v>
      </c>
      <c r="AS115" s="4">
        <f>VLOOKUP(A115,QComp!A:E,5,FALSE)</f>
        <v>3755.9895505990135</v>
      </c>
      <c r="AT115" s="228">
        <f t="shared" si="50"/>
        <v>301.11648398882443</v>
      </c>
      <c r="AU115" s="4">
        <f t="shared" si="51"/>
        <v>0</v>
      </c>
      <c r="AV115" s="228">
        <f t="shared" si="38"/>
        <v>0</v>
      </c>
      <c r="AW115" s="4">
        <f>VLOOKUP(A115,'2021 SPED'!A:AF,32,FALSE)</f>
        <v>352544.49582477752</v>
      </c>
      <c r="AX115" s="228">
        <f t="shared" si="39"/>
        <v>75.767138582587052</v>
      </c>
      <c r="AY115" s="5">
        <f t="shared" si="44"/>
        <v>1753639.4958247775</v>
      </c>
      <c r="AZ115" s="4">
        <f t="shared" si="40"/>
        <v>376.88362257141148</v>
      </c>
    </row>
    <row r="116" spans="1:52" x14ac:dyDescent="0.25">
      <c r="A116">
        <v>284</v>
      </c>
      <c r="B116">
        <v>1</v>
      </c>
      <c r="C116" t="s">
        <v>95</v>
      </c>
      <c r="D116">
        <f>VLOOKUP(A116,Sheet10!A:C,3,FALSE)</f>
        <v>3</v>
      </c>
      <c r="E116" s="4">
        <f>VLOOKUP(A116,'Pupil Info'!A:D,4,FALSE)</f>
        <v>12384</v>
      </c>
      <c r="F116" s="4">
        <f>Summary!F116</f>
        <v>134743392.12645</v>
      </c>
      <c r="G116" s="4">
        <f>VLOOKUP(A116,'2% 2020'!A:AB,28,FALSE)</f>
        <v>125816850.87003276</v>
      </c>
      <c r="H116" s="4">
        <f t="shared" si="45"/>
        <v>10880.441870675872</v>
      </c>
      <c r="I116" s="4">
        <f>G116-Summary!G116</f>
        <v>1715335</v>
      </c>
      <c r="J116" s="4">
        <f>VLOOKUP(A116,'2% with VPK 2020'!A:AB,28,FALSE)</f>
        <v>125816850.87003276</v>
      </c>
      <c r="K116" s="4">
        <f>VLOOKUP(A116,'Charter School Lease'!A:D,4,FALSE)</f>
        <v>0</v>
      </c>
      <c r="L116" s="4">
        <f>VLOOKUP(A116,'Integration Change'!H:K,4,FALSE)</f>
        <v>0</v>
      </c>
      <c r="M116" s="4">
        <f>VLOOKUP(A116,'Other SPED'!A:D,4,FALSE)</f>
        <v>0</v>
      </c>
      <c r="N116" s="4">
        <f>VLOOKUP(A116,'LTFM Change'!G:J,4,FALSE)</f>
        <v>0</v>
      </c>
      <c r="O116" s="4">
        <f>VLOOKUP(A116,QComp!I:N,6,FALSE)</f>
        <v>-9560.1611352001783</v>
      </c>
      <c r="P116" s="4">
        <f>VLOOKUP(A116,'Breakfast and Lunch'!A:D,4,FALSE)</f>
        <v>0</v>
      </c>
      <c r="Q116" s="4">
        <f>VLOOKUP(A116,'Breakfast and Lunch'!A:E,5,FALSE)</f>
        <v>0</v>
      </c>
      <c r="R116" s="4">
        <f>VLOOKUP(A116,'Integration Change'!A:D,4,FALSE)</f>
        <v>0</v>
      </c>
      <c r="S116" s="4">
        <f>VLOOKUP(A116,'LTFM Change'!A:C,3,FALSE)</f>
        <v>0</v>
      </c>
      <c r="T116" s="4">
        <f>VLOOKUP(A116,QComp!A:D,4,FALSE)</f>
        <v>9560.1611352001783</v>
      </c>
      <c r="U116" s="4">
        <f t="shared" si="46"/>
        <v>138.51219315245478</v>
      </c>
      <c r="V116" s="4">
        <f t="shared" si="47"/>
        <v>0</v>
      </c>
      <c r="W116" s="4">
        <f t="shared" si="48"/>
        <v>0</v>
      </c>
      <c r="X116" s="4">
        <f>VLOOKUP(A116,'2020 SPED'!A:AF,32,FALSE)</f>
        <v>298893.92093898542</v>
      </c>
      <c r="Y116" s="228">
        <f t="shared" si="41"/>
        <v>24.135491031894819</v>
      </c>
      <c r="Z116" s="4">
        <f t="shared" si="42"/>
        <v>2014228.9209389854</v>
      </c>
      <c r="AA116" s="228">
        <f t="shared" si="43"/>
        <v>162.6476841843496</v>
      </c>
      <c r="AC116" s="4">
        <f>VLOOKUP(A116,'Pupil Info'!A:E,5,FALSE)</f>
        <v>12736</v>
      </c>
      <c r="AD116" s="4">
        <f>Summary!AA116</f>
        <v>139774493.52116579</v>
      </c>
      <c r="AE116" s="4">
        <f>VLOOKUP(A116,'2% 2021'!A:AB,28,FALSE)</f>
        <v>131805403.87006025</v>
      </c>
      <c r="AF116" s="4">
        <f t="shared" si="49"/>
        <v>10974.756086774953</v>
      </c>
      <c r="AG116" s="4">
        <f>AE116-Summary!AB116</f>
        <v>3551593.5940000117</v>
      </c>
      <c r="AH116" s="4">
        <f>VLOOKUP(A116,'2% with VPK 2021'!A:AB,28,FALSE)</f>
        <v>131805403.87006025</v>
      </c>
      <c r="AI116" s="4">
        <f>VLOOKUP(A116,'Charter School Lease'!A:E,5,FALSE)</f>
        <v>0</v>
      </c>
      <c r="AJ116" s="4">
        <f>VLOOKUP(A116,'Integration Change'!H:L,5,FALSE)</f>
        <v>0</v>
      </c>
      <c r="AK116" s="4">
        <f>VLOOKUP(A116,'Other SPED'!A:D,4,FALSE)</f>
        <v>0</v>
      </c>
      <c r="AL116" s="4">
        <f>VLOOKUP(A116,QComp!I:R,10,FALSE)</f>
        <v>-9821.1785936565138</v>
      </c>
      <c r="AM116" s="4">
        <f>VLOOKUP(A116,'LTFM Change'!G:K,5,FALSE)</f>
        <v>0</v>
      </c>
      <c r="AN116" s="4">
        <f>VLOOKUP(A116,'Breakfast and Lunch'!A:E,5,FALSE)</f>
        <v>0</v>
      </c>
      <c r="AO116" s="4">
        <f>VLOOKUP(A116,'Breakfast and Lunch'!A:D,4,FALSE)</f>
        <v>0</v>
      </c>
      <c r="AP116" s="4">
        <f>VLOOKUP(A116,'Integration Change'!A:E,5,FALSE)</f>
        <v>0</v>
      </c>
      <c r="AQ116" s="4">
        <f>VLOOKUP(A116,'Safe School'!A:D,4,FALSE)</f>
        <v>0</v>
      </c>
      <c r="AR116" s="4">
        <f>VLOOKUP(A116,'LTFM Change'!A:D,4,FALSE)</f>
        <v>0</v>
      </c>
      <c r="AS116" s="4">
        <f>VLOOKUP(A116,QComp!A:E,5,FALSE)</f>
        <v>9821.1785936565138</v>
      </c>
      <c r="AT116" s="228">
        <f t="shared" si="50"/>
        <v>278.86256234296576</v>
      </c>
      <c r="AU116" s="4">
        <f t="shared" si="51"/>
        <v>0</v>
      </c>
      <c r="AV116" s="228">
        <f t="shared" si="38"/>
        <v>0</v>
      </c>
      <c r="AW116" s="4">
        <f>VLOOKUP(A116,'2021 SPED'!A:AF,32,FALSE)</f>
        <v>782086.91652205028</v>
      </c>
      <c r="AX116" s="228">
        <f t="shared" si="39"/>
        <v>61.407578244507718</v>
      </c>
      <c r="AY116" s="5">
        <f t="shared" si="44"/>
        <v>4333680.510522062</v>
      </c>
      <c r="AZ116" s="4">
        <f t="shared" si="40"/>
        <v>340.27014058747346</v>
      </c>
    </row>
    <row r="117" spans="1:52" x14ac:dyDescent="0.25">
      <c r="A117">
        <v>286</v>
      </c>
      <c r="B117">
        <v>1</v>
      </c>
      <c r="C117" t="s">
        <v>96</v>
      </c>
      <c r="D117">
        <f>VLOOKUP(A117,Sheet10!A:C,3,FALSE)</f>
        <v>2</v>
      </c>
      <c r="E117" s="4">
        <f>VLOOKUP(A117,'Pupil Info'!A:D,4,FALSE)</f>
        <v>2535</v>
      </c>
      <c r="F117" s="4">
        <f>Summary!F117</f>
        <v>29059814.770710364</v>
      </c>
      <c r="G117" s="4">
        <f>VLOOKUP(A117,'2% 2020'!A:AB,28,FALSE)</f>
        <v>27848853.772314124</v>
      </c>
      <c r="H117" s="4">
        <f t="shared" si="45"/>
        <v>11463.437779372925</v>
      </c>
      <c r="I117" s="4">
        <f>G117-Summary!G117</f>
        <v>462658</v>
      </c>
      <c r="J117" s="4">
        <f>VLOOKUP(A117,'2% with VPK 2020'!A:AB,28,FALSE)</f>
        <v>27848853.772314124</v>
      </c>
      <c r="K117" s="4">
        <f>VLOOKUP(A117,'Charter School Lease'!A:D,4,FALSE)</f>
        <v>0</v>
      </c>
      <c r="L117" s="4">
        <f>VLOOKUP(A117,'Integration Change'!H:K,4,FALSE)</f>
        <v>0</v>
      </c>
      <c r="M117" s="4">
        <f>VLOOKUP(A117,'Other SPED'!A:D,4,FALSE)</f>
        <v>0</v>
      </c>
      <c r="N117" s="4">
        <f>VLOOKUP(A117,'LTFM Change'!G:J,4,FALSE)</f>
        <v>0</v>
      </c>
      <c r="O117" s="4">
        <f>VLOOKUP(A117,QComp!I:N,6,FALSE)</f>
        <v>-1027.6146246755816</v>
      </c>
      <c r="P117" s="4">
        <f>VLOOKUP(A117,'Breakfast and Lunch'!A:D,4,FALSE)</f>
        <v>0</v>
      </c>
      <c r="Q117" s="4">
        <f>VLOOKUP(A117,'Breakfast and Lunch'!A:E,5,FALSE)</f>
        <v>0</v>
      </c>
      <c r="R117" s="4">
        <f>VLOOKUP(A117,'Integration Change'!A:D,4,FALSE)</f>
        <v>0</v>
      </c>
      <c r="S117" s="4">
        <f>VLOOKUP(A117,'LTFM Change'!A:C,3,FALSE)</f>
        <v>0</v>
      </c>
      <c r="T117" s="4">
        <f>VLOOKUP(A117,QComp!A:D,4,FALSE)</f>
        <v>1027.6146246755816</v>
      </c>
      <c r="U117" s="4">
        <f t="shared" si="46"/>
        <v>182.50808678500985</v>
      </c>
      <c r="V117" s="4">
        <f t="shared" si="47"/>
        <v>0</v>
      </c>
      <c r="W117" s="4">
        <f t="shared" si="48"/>
        <v>0</v>
      </c>
      <c r="X117" s="4">
        <f>VLOOKUP(A117,'2020 SPED'!A:AF,32,FALSE)</f>
        <v>70331.319538599113</v>
      </c>
      <c r="Y117" s="228">
        <f t="shared" si="41"/>
        <v>27.744110271636732</v>
      </c>
      <c r="Z117" s="4">
        <f t="shared" si="42"/>
        <v>532989.31953859911</v>
      </c>
      <c r="AA117" s="228">
        <f t="shared" si="43"/>
        <v>210.25219705664659</v>
      </c>
      <c r="AC117" s="4">
        <f>VLOOKUP(A117,'Pupil Info'!A:E,5,FALSE)</f>
        <v>2349</v>
      </c>
      <c r="AD117" s="4">
        <f>Summary!AA117</f>
        <v>28062636.848849863</v>
      </c>
      <c r="AE117" s="4">
        <f>VLOOKUP(A117,'2% 2021'!A:AB,28,FALSE)</f>
        <v>27334306.274421282</v>
      </c>
      <c r="AF117" s="4">
        <f t="shared" si="49"/>
        <v>11946.631268135319</v>
      </c>
      <c r="AG117" s="4">
        <f>AE117-Summary!AB117</f>
        <v>904155.8359999992</v>
      </c>
      <c r="AH117" s="4">
        <f>VLOOKUP(A117,'2% with VPK 2021'!A:AB,28,FALSE)</f>
        <v>27334306.274421282</v>
      </c>
      <c r="AI117" s="4">
        <f>VLOOKUP(A117,'Charter School Lease'!A:E,5,FALSE)</f>
        <v>0</v>
      </c>
      <c r="AJ117" s="4">
        <f>VLOOKUP(A117,'Integration Change'!H:L,5,FALSE)</f>
        <v>0</v>
      </c>
      <c r="AK117" s="4">
        <f>VLOOKUP(A117,'Other SPED'!A:D,4,FALSE)</f>
        <v>0</v>
      </c>
      <c r="AL117" s="4">
        <f>VLOOKUP(A117,QComp!I:R,10,FALSE)</f>
        <v>-1144.4625629039656</v>
      </c>
      <c r="AM117" s="4">
        <f>VLOOKUP(A117,'LTFM Change'!G:K,5,FALSE)</f>
        <v>0</v>
      </c>
      <c r="AN117" s="4">
        <f>VLOOKUP(A117,'Breakfast and Lunch'!A:E,5,FALSE)</f>
        <v>0</v>
      </c>
      <c r="AO117" s="4">
        <f>VLOOKUP(A117,'Breakfast and Lunch'!A:D,4,FALSE)</f>
        <v>0</v>
      </c>
      <c r="AP117" s="4">
        <f>VLOOKUP(A117,'Integration Change'!A:E,5,FALSE)</f>
        <v>0</v>
      </c>
      <c r="AQ117" s="4">
        <f>VLOOKUP(A117,'Safe School'!A:D,4,FALSE)</f>
        <v>127.39327162932022</v>
      </c>
      <c r="AR117" s="4">
        <f>VLOOKUP(A117,'LTFM Change'!A:D,4,FALSE)</f>
        <v>0</v>
      </c>
      <c r="AS117" s="4">
        <f>VLOOKUP(A117,QComp!A:E,5,FALSE)</f>
        <v>1144.4625629039656</v>
      </c>
      <c r="AT117" s="228">
        <f t="shared" si="50"/>
        <v>384.91095615155353</v>
      </c>
      <c r="AU117" s="4">
        <f t="shared" si="51"/>
        <v>127.39327162876725</v>
      </c>
      <c r="AV117" s="228">
        <f t="shared" si="38"/>
        <v>5.4232980684873242E-2</v>
      </c>
      <c r="AW117" s="4">
        <f>VLOOKUP(A117,'2021 SPED'!A:AF,32,FALSE)</f>
        <v>182175.24841793906</v>
      </c>
      <c r="AX117" s="228">
        <f t="shared" si="39"/>
        <v>77.554384171110712</v>
      </c>
      <c r="AY117" s="5">
        <f t="shared" si="44"/>
        <v>1086458.477689567</v>
      </c>
      <c r="AZ117" s="4">
        <f t="shared" si="40"/>
        <v>462.51957330334909</v>
      </c>
    </row>
    <row r="118" spans="1:52" x14ac:dyDescent="0.25">
      <c r="A118">
        <v>294</v>
      </c>
      <c r="B118">
        <v>1</v>
      </c>
      <c r="C118" t="s">
        <v>97</v>
      </c>
      <c r="D118">
        <f>VLOOKUP(A118,Sheet10!A:C,3,FALSE)</f>
        <v>5</v>
      </c>
      <c r="E118" s="4">
        <f>VLOOKUP(A118,'Pupil Info'!A:D,4,FALSE)</f>
        <v>1948</v>
      </c>
      <c r="F118" s="4">
        <f>Summary!F118</f>
        <v>19292580.197472617</v>
      </c>
      <c r="G118" s="4">
        <f>VLOOKUP(A118,'2% 2020'!A:AB,28,FALSE)</f>
        <v>17374761.25</v>
      </c>
      <c r="H118" s="4">
        <f t="shared" si="45"/>
        <v>9903.7886023986739</v>
      </c>
      <c r="I118" s="4">
        <f>G118-Summary!G118</f>
        <v>300402</v>
      </c>
      <c r="J118" s="4">
        <f>VLOOKUP(A118,'2% with VPK 2020'!A:AB,28,FALSE)</f>
        <v>17437497.75</v>
      </c>
      <c r="K118" s="4">
        <f>VLOOKUP(A118,'Charter School Lease'!A:D,4,FALSE)</f>
        <v>0</v>
      </c>
      <c r="L118" s="4">
        <f>VLOOKUP(A118,'Integration Change'!H:K,4,FALSE)</f>
        <v>0</v>
      </c>
      <c r="M118" s="4">
        <f>VLOOKUP(A118,'Other SPED'!A:D,4,FALSE)</f>
        <v>0</v>
      </c>
      <c r="N118" s="4">
        <f>VLOOKUP(A118,'LTFM Change'!G:J,4,FALSE)</f>
        <v>3004.2543081033509</v>
      </c>
      <c r="O118" s="4">
        <f>VLOOKUP(A118,QComp!I:N,6,FALSE)</f>
        <v>899.46811695001088</v>
      </c>
      <c r="P118" s="4">
        <f>VLOOKUP(A118,'Breakfast and Lunch'!A:D,4,FALSE)</f>
        <v>340.02</v>
      </c>
      <c r="Q118" s="4">
        <f>VLOOKUP(A118,'Breakfast and Lunch'!A:E,5,FALSE)</f>
        <v>887.85</v>
      </c>
      <c r="R118" s="4">
        <f>VLOOKUP(A118,'Integration Change'!A:D,4,FALSE)</f>
        <v>0</v>
      </c>
      <c r="S118" s="4">
        <f>VLOOKUP(A118,'LTFM Change'!A:C,3,FALSE)</f>
        <v>415.74569189664908</v>
      </c>
      <c r="T118" s="4">
        <f>VLOOKUP(A118,QComp!A:D,4,FALSE)</f>
        <v>0</v>
      </c>
      <c r="U118" s="4">
        <f t="shared" si="46"/>
        <v>154.21047227926078</v>
      </c>
      <c r="V118" s="4">
        <f t="shared" si="47"/>
        <v>68283.838116951287</v>
      </c>
      <c r="W118" s="4">
        <f t="shared" si="48"/>
        <v>35.053304988168009</v>
      </c>
      <c r="X118" s="4">
        <f>VLOOKUP(A118,'2020 SPED'!A:AF,32,FALSE)</f>
        <v>-19908.828344271518</v>
      </c>
      <c r="Y118" s="228">
        <f t="shared" si="41"/>
        <v>-10.220137753732812</v>
      </c>
      <c r="Z118" s="4">
        <f t="shared" si="42"/>
        <v>348777.00977267977</v>
      </c>
      <c r="AA118" s="228">
        <f t="shared" si="43"/>
        <v>179.04363951369598</v>
      </c>
      <c r="AC118" s="4">
        <f>VLOOKUP(A118,'Pupil Info'!A:E,5,FALSE)</f>
        <v>1951</v>
      </c>
      <c r="AD118" s="4">
        <f>Summary!AA118</f>
        <v>19457360.873815231</v>
      </c>
      <c r="AE118" s="4">
        <f>VLOOKUP(A118,'2% 2021'!A:AB,28,FALSE)</f>
        <v>17734476.5</v>
      </c>
      <c r="AF118" s="4">
        <f t="shared" si="49"/>
        <v>9973.0194125142134</v>
      </c>
      <c r="AG118" s="4">
        <f>AE118-Summary!AB118</f>
        <v>609122</v>
      </c>
      <c r="AH118" s="4">
        <f>VLOOKUP(A118,'2% with VPK 2021'!A:AB,28,FALSE)</f>
        <v>17798309</v>
      </c>
      <c r="AI118" s="4">
        <f>VLOOKUP(A118,'Charter School Lease'!A:E,5,FALSE)</f>
        <v>0</v>
      </c>
      <c r="AJ118" s="4">
        <f>VLOOKUP(A118,'Integration Change'!H:L,5,FALSE)</f>
        <v>0</v>
      </c>
      <c r="AK118" s="4">
        <f>VLOOKUP(A118,'Other SPED'!A:D,4,FALSE)</f>
        <v>0</v>
      </c>
      <c r="AL118" s="4">
        <f>VLOOKUP(A118,QComp!I:R,10,FALSE)</f>
        <v>887.11697715590708</v>
      </c>
      <c r="AM118" s="4">
        <f>VLOOKUP(A118,'LTFM Change'!G:K,5,FALSE)</f>
        <v>3006.8564862313215</v>
      </c>
      <c r="AN118" s="4">
        <f>VLOOKUP(A118,'Breakfast and Lunch'!A:E,5,FALSE)</f>
        <v>887.85</v>
      </c>
      <c r="AO118" s="4">
        <f>VLOOKUP(A118,'Breakfast and Lunch'!A:D,4,FALSE)</f>
        <v>340.02</v>
      </c>
      <c r="AP118" s="4">
        <f>VLOOKUP(A118,'Integration Change'!A:E,5,FALSE)</f>
        <v>0</v>
      </c>
      <c r="AQ118" s="4">
        <f>VLOOKUP(A118,'Safe School'!A:D,4,FALSE)</f>
        <v>-285.99647451844066</v>
      </c>
      <c r="AR118" s="4">
        <f>VLOOKUP(A118,'LTFM Change'!A:D,4,FALSE)</f>
        <v>413.14351376867853</v>
      </c>
      <c r="AS118" s="4">
        <f>VLOOKUP(A118,QComp!A:E,5,FALSE)</f>
        <v>0</v>
      </c>
      <c r="AT118" s="228">
        <f t="shared" si="50"/>
        <v>312.21014864172218</v>
      </c>
      <c r="AU118" s="4">
        <f t="shared" si="51"/>
        <v>69081.49050263688</v>
      </c>
      <c r="AV118" s="228">
        <f t="shared" si="38"/>
        <v>35.408247310423825</v>
      </c>
      <c r="AW118" s="4">
        <f>VLOOKUP(A118,'2021 SPED'!A:AF,32,FALSE)</f>
        <v>-23058.108321656473</v>
      </c>
      <c r="AX118" s="228">
        <f t="shared" si="39"/>
        <v>-11.818610108486148</v>
      </c>
      <c r="AY118" s="5">
        <f t="shared" si="44"/>
        <v>655145.38218098041</v>
      </c>
      <c r="AZ118" s="4">
        <f t="shared" si="40"/>
        <v>335.79978584365989</v>
      </c>
    </row>
    <row r="119" spans="1:52" x14ac:dyDescent="0.25">
      <c r="A119">
        <v>297</v>
      </c>
      <c r="B119">
        <v>1</v>
      </c>
      <c r="C119" t="s">
        <v>98</v>
      </c>
      <c r="D119">
        <f>VLOOKUP(A119,Sheet10!A:C,3,FALSE)</f>
        <v>6</v>
      </c>
      <c r="E119" s="4">
        <f>VLOOKUP(A119,'Pupil Info'!A:D,4,FALSE)</f>
        <v>357</v>
      </c>
      <c r="F119" s="4">
        <f>Summary!F119</f>
        <v>3908587.9778837292</v>
      </c>
      <c r="G119" s="4">
        <f>VLOOKUP(A119,'2% 2020'!A:AB,28,FALSE)</f>
        <v>3614496</v>
      </c>
      <c r="H119" s="4">
        <f t="shared" si="45"/>
        <v>10948.425708357785</v>
      </c>
      <c r="I119" s="4">
        <f>G119-Summary!G119</f>
        <v>52983</v>
      </c>
      <c r="J119" s="4">
        <f>VLOOKUP(A119,'2% with VPK 2020'!A:AB,28,FALSE)</f>
        <v>3614496</v>
      </c>
      <c r="K119" s="4">
        <f>VLOOKUP(A119,'Charter School Lease'!A:D,4,FALSE)</f>
        <v>0</v>
      </c>
      <c r="L119" s="4">
        <f>VLOOKUP(A119,'Integration Change'!H:K,4,FALSE)</f>
        <v>0</v>
      </c>
      <c r="M119" s="4">
        <f>VLOOKUP(A119,'Other SPED'!A:D,4,FALSE)</f>
        <v>0</v>
      </c>
      <c r="N119" s="4">
        <f>VLOOKUP(A119,'LTFM Change'!G:J,4,FALSE)</f>
        <v>0</v>
      </c>
      <c r="O119" s="4">
        <f>VLOOKUP(A119,QComp!I:N,6,FALSE)</f>
        <v>-288.053064000007</v>
      </c>
      <c r="P119" s="4">
        <f>VLOOKUP(A119,'Breakfast and Lunch'!A:D,4,FALSE)</f>
        <v>0</v>
      </c>
      <c r="Q119" s="4">
        <f>VLOOKUP(A119,'Breakfast and Lunch'!A:E,5,FALSE)</f>
        <v>0</v>
      </c>
      <c r="R119" s="4">
        <f>VLOOKUP(A119,'Integration Change'!A:D,4,FALSE)</f>
        <v>0</v>
      </c>
      <c r="S119" s="4">
        <f>VLOOKUP(A119,'LTFM Change'!A:C,3,FALSE)</f>
        <v>0</v>
      </c>
      <c r="T119" s="4">
        <f>VLOOKUP(A119,QComp!A:D,4,FALSE)</f>
        <v>288.053064000007</v>
      </c>
      <c r="U119" s="4">
        <f t="shared" si="46"/>
        <v>148.41176470588235</v>
      </c>
      <c r="V119" s="4">
        <f t="shared" si="47"/>
        <v>0</v>
      </c>
      <c r="W119" s="4">
        <f t="shared" si="48"/>
        <v>0</v>
      </c>
      <c r="X119" s="4">
        <f>VLOOKUP(A119,'2020 SPED'!A:AF,32,FALSE)</f>
        <v>6965.183334875619</v>
      </c>
      <c r="Y119" s="228">
        <f t="shared" si="41"/>
        <v>19.510317464637588</v>
      </c>
      <c r="Z119" s="4">
        <f t="shared" si="42"/>
        <v>59948.183334875619</v>
      </c>
      <c r="AA119" s="228">
        <f t="shared" si="43"/>
        <v>167.92208217051993</v>
      </c>
      <c r="AC119" s="4">
        <f>VLOOKUP(A119,'Pupil Info'!A:E,5,FALSE)</f>
        <v>349</v>
      </c>
      <c r="AD119" s="4">
        <f>Summary!AA119</f>
        <v>3881748.6264812341</v>
      </c>
      <c r="AE119" s="4">
        <f>VLOOKUP(A119,'2% 2021'!A:AB,28,FALSE)</f>
        <v>3630616</v>
      </c>
      <c r="AF119" s="4">
        <f t="shared" si="49"/>
        <v>11122.488901092362</v>
      </c>
      <c r="AG119" s="4">
        <f>AE119-Summary!AB119</f>
        <v>106032</v>
      </c>
      <c r="AH119" s="4">
        <f>VLOOKUP(A119,'2% with VPK 2021'!A:AB,28,FALSE)</f>
        <v>3630616</v>
      </c>
      <c r="AI119" s="4">
        <f>VLOOKUP(A119,'Charter School Lease'!A:E,5,FALSE)</f>
        <v>0</v>
      </c>
      <c r="AJ119" s="4">
        <f>VLOOKUP(A119,'Integration Change'!H:L,5,FALSE)</f>
        <v>0</v>
      </c>
      <c r="AK119" s="4">
        <f>VLOOKUP(A119,'Other SPED'!A:D,4,FALSE)</f>
        <v>0</v>
      </c>
      <c r="AL119" s="4">
        <f>VLOOKUP(A119,QComp!I:R,10,FALSE)</f>
        <v>-288.07455111573654</v>
      </c>
      <c r="AM119" s="4">
        <f>VLOOKUP(A119,'LTFM Change'!G:K,5,FALSE)</f>
        <v>0</v>
      </c>
      <c r="AN119" s="4">
        <f>VLOOKUP(A119,'Breakfast and Lunch'!A:E,5,FALSE)</f>
        <v>0</v>
      </c>
      <c r="AO119" s="4">
        <f>VLOOKUP(A119,'Breakfast and Lunch'!A:D,4,FALSE)</f>
        <v>0</v>
      </c>
      <c r="AP119" s="4">
        <f>VLOOKUP(A119,'Integration Change'!A:E,5,FALSE)</f>
        <v>0</v>
      </c>
      <c r="AQ119" s="4">
        <f>VLOOKUP(A119,'Safe School'!A:D,4,FALSE)</f>
        <v>26.081102562950036</v>
      </c>
      <c r="AR119" s="4">
        <f>VLOOKUP(A119,'LTFM Change'!A:D,4,FALSE)</f>
        <v>0</v>
      </c>
      <c r="AS119" s="4">
        <f>VLOOKUP(A119,QComp!A:E,5,FALSE)</f>
        <v>288.07455111573654</v>
      </c>
      <c r="AT119" s="228">
        <f t="shared" si="50"/>
        <v>303.81661891117477</v>
      </c>
      <c r="AU119" s="4">
        <f t="shared" si="51"/>
        <v>26.081102563068271</v>
      </c>
      <c r="AV119" s="228">
        <f t="shared" si="38"/>
        <v>7.4730952902774414E-2</v>
      </c>
      <c r="AW119" s="4">
        <f>VLOOKUP(A119,'2021 SPED'!A:AF,32,FALSE)</f>
        <v>17455.82871700346</v>
      </c>
      <c r="AX119" s="228">
        <f t="shared" si="39"/>
        <v>50.016701194852324</v>
      </c>
      <c r="AY119" s="5">
        <f t="shared" si="44"/>
        <v>123513.90981956653</v>
      </c>
      <c r="AZ119" s="4">
        <f t="shared" si="40"/>
        <v>353.90805105892986</v>
      </c>
    </row>
    <row r="120" spans="1:52" x14ac:dyDescent="0.25">
      <c r="A120">
        <v>299</v>
      </c>
      <c r="B120">
        <v>1</v>
      </c>
      <c r="C120" t="s">
        <v>99</v>
      </c>
      <c r="D120">
        <f>VLOOKUP(A120,Sheet10!A:C,3,FALSE)</f>
        <v>6</v>
      </c>
      <c r="E120" s="4">
        <f>VLOOKUP(A120,'Pupil Info'!A:D,4,FALSE)</f>
        <v>698</v>
      </c>
      <c r="F120" s="4">
        <f>Summary!F120</f>
        <v>7396887.7016454935</v>
      </c>
      <c r="G120" s="4">
        <f>VLOOKUP(A120,'2% 2020'!A:AB,28,FALSE)</f>
        <v>6659914.9330991125</v>
      </c>
      <c r="H120" s="4">
        <f t="shared" si="45"/>
        <v>10597.260317543687</v>
      </c>
      <c r="I120" s="4">
        <f>G120-Summary!G120</f>
        <v>105137</v>
      </c>
      <c r="J120" s="4">
        <f>VLOOKUP(A120,'2% with VPK 2020'!A:AB,28,FALSE)</f>
        <v>6659914.9330991125</v>
      </c>
      <c r="K120" s="4">
        <f>VLOOKUP(A120,'Charter School Lease'!A:D,4,FALSE)</f>
        <v>0</v>
      </c>
      <c r="L120" s="4">
        <f>VLOOKUP(A120,'Integration Change'!H:K,4,FALSE)</f>
        <v>0</v>
      </c>
      <c r="M120" s="4">
        <f>VLOOKUP(A120,'Other SPED'!A:D,4,FALSE)</f>
        <v>0</v>
      </c>
      <c r="N120" s="4">
        <f>VLOOKUP(A120,'LTFM Change'!G:J,4,FALSE)</f>
        <v>0</v>
      </c>
      <c r="O120" s="4">
        <f>VLOOKUP(A120,QComp!I:N,6,FALSE)</f>
        <v>-571.30524359999981</v>
      </c>
      <c r="P120" s="4">
        <f>VLOOKUP(A120,'Breakfast and Lunch'!A:D,4,FALSE)</f>
        <v>0</v>
      </c>
      <c r="Q120" s="4">
        <f>VLOOKUP(A120,'Breakfast and Lunch'!A:E,5,FALSE)</f>
        <v>0</v>
      </c>
      <c r="R120" s="4">
        <f>VLOOKUP(A120,'Integration Change'!A:D,4,FALSE)</f>
        <v>0</v>
      </c>
      <c r="S120" s="4">
        <f>VLOOKUP(A120,'LTFM Change'!A:C,3,FALSE)</f>
        <v>0</v>
      </c>
      <c r="T120" s="4">
        <f>VLOOKUP(A120,QComp!A:D,4,FALSE)</f>
        <v>571.30524359999981</v>
      </c>
      <c r="U120" s="4">
        <f t="shared" si="46"/>
        <v>150.62607449856733</v>
      </c>
      <c r="V120" s="4">
        <f t="shared" si="47"/>
        <v>0</v>
      </c>
      <c r="W120" s="4">
        <f t="shared" si="48"/>
        <v>0</v>
      </c>
      <c r="X120" s="4">
        <f>VLOOKUP(A120,'2020 SPED'!A:AF,32,FALSE)</f>
        <v>19568.091521895141</v>
      </c>
      <c r="Y120" s="228">
        <f t="shared" si="41"/>
        <v>28.034515074348342</v>
      </c>
      <c r="Z120" s="4">
        <f t="shared" si="42"/>
        <v>124705.09152189514</v>
      </c>
      <c r="AA120" s="228">
        <f t="shared" si="43"/>
        <v>178.66058957291568</v>
      </c>
      <c r="AC120" s="4">
        <f>VLOOKUP(A120,'Pupil Info'!A:E,5,FALSE)</f>
        <v>683</v>
      </c>
      <c r="AD120" s="4">
        <f>Summary!AA120</f>
        <v>7343483.2126017604</v>
      </c>
      <c r="AE120" s="4">
        <f>VLOOKUP(A120,'2% 2021'!A:AB,28,FALSE)</f>
        <v>6684279.4936540686</v>
      </c>
      <c r="AF120" s="4">
        <f t="shared" si="49"/>
        <v>10751.805582140205</v>
      </c>
      <c r="AG120" s="4">
        <f>AE120-Summary!AB120</f>
        <v>208201.25999999978</v>
      </c>
      <c r="AH120" s="4">
        <f>VLOOKUP(A120,'2% with VPK 2021'!A:AB,28,FALSE)</f>
        <v>6684279.4936540686</v>
      </c>
      <c r="AI120" s="4">
        <f>VLOOKUP(A120,'Charter School Lease'!A:E,5,FALSE)</f>
        <v>0</v>
      </c>
      <c r="AJ120" s="4">
        <f>VLOOKUP(A120,'Integration Change'!H:L,5,FALSE)</f>
        <v>0</v>
      </c>
      <c r="AK120" s="4">
        <f>VLOOKUP(A120,'Other SPED'!A:D,4,FALSE)</f>
        <v>0</v>
      </c>
      <c r="AL120" s="4">
        <f>VLOOKUP(A120,QComp!I:R,10,FALSE)</f>
        <v>-563.29138383416284</v>
      </c>
      <c r="AM120" s="4">
        <f>VLOOKUP(A120,'LTFM Change'!G:K,5,FALSE)</f>
        <v>0</v>
      </c>
      <c r="AN120" s="4">
        <f>VLOOKUP(A120,'Breakfast and Lunch'!A:E,5,FALSE)</f>
        <v>0</v>
      </c>
      <c r="AO120" s="4">
        <f>VLOOKUP(A120,'Breakfast and Lunch'!A:D,4,FALSE)</f>
        <v>0</v>
      </c>
      <c r="AP120" s="4">
        <f>VLOOKUP(A120,'Integration Change'!A:E,5,FALSE)</f>
        <v>0</v>
      </c>
      <c r="AQ120" s="4">
        <f>VLOOKUP(A120,'Safe School'!A:D,4,FALSE)</f>
        <v>67.66961716309379</v>
      </c>
      <c r="AR120" s="4">
        <f>VLOOKUP(A120,'LTFM Change'!A:D,4,FALSE)</f>
        <v>0</v>
      </c>
      <c r="AS120" s="4">
        <f>VLOOKUP(A120,QComp!A:E,5,FALSE)</f>
        <v>563.2913838341774</v>
      </c>
      <c r="AT120" s="228">
        <f t="shared" si="50"/>
        <v>304.83346998535836</v>
      </c>
      <c r="AU120" s="4">
        <f t="shared" si="51"/>
        <v>67.669617163017392</v>
      </c>
      <c r="AV120" s="228">
        <f t="shared" si="38"/>
        <v>9.9077038306028389E-2</v>
      </c>
      <c r="AW120" s="4">
        <f>VLOOKUP(A120,'2021 SPED'!A:AF,32,FALSE)</f>
        <v>48493.427020400646</v>
      </c>
      <c r="AX120" s="228">
        <f t="shared" si="39"/>
        <v>71.000625212885282</v>
      </c>
      <c r="AY120" s="5">
        <f t="shared" si="44"/>
        <v>256762.35663756344</v>
      </c>
      <c r="AZ120" s="4">
        <f t="shared" si="40"/>
        <v>375.93317223654969</v>
      </c>
    </row>
    <row r="121" spans="1:52" x14ac:dyDescent="0.25">
      <c r="A121">
        <v>300</v>
      </c>
      <c r="B121">
        <v>1</v>
      </c>
      <c r="C121" t="s">
        <v>100</v>
      </c>
      <c r="D121">
        <f>VLOOKUP(A121,Sheet10!A:C,3,FALSE)</f>
        <v>5</v>
      </c>
      <c r="E121" s="4">
        <f>VLOOKUP(A121,'Pupil Info'!A:D,4,FALSE)</f>
        <v>1079</v>
      </c>
      <c r="F121" s="4">
        <f>Summary!F121</f>
        <v>12316344.618387714</v>
      </c>
      <c r="G121" s="4">
        <f>VLOOKUP(A121,'2% 2020'!A:AB,28,FALSE)</f>
        <v>10468055.75</v>
      </c>
      <c r="H121" s="4">
        <f t="shared" si="45"/>
        <v>11414.591861341718</v>
      </c>
      <c r="I121" s="4">
        <f>G121-Summary!G121</f>
        <v>159089</v>
      </c>
      <c r="J121" s="4">
        <f>VLOOKUP(A121,'2% with VPK 2020'!A:AB,28,FALSE)</f>
        <v>10468055.75</v>
      </c>
      <c r="K121" s="4">
        <f>VLOOKUP(A121,'Charter School Lease'!A:D,4,FALSE)</f>
        <v>0</v>
      </c>
      <c r="L121" s="4">
        <f>VLOOKUP(A121,'Integration Change'!H:K,4,FALSE)</f>
        <v>0</v>
      </c>
      <c r="M121" s="4">
        <f>VLOOKUP(A121,'Other SPED'!A:D,4,FALSE)</f>
        <v>0</v>
      </c>
      <c r="N121" s="4">
        <f>VLOOKUP(A121,'LTFM Change'!G:J,4,FALSE)</f>
        <v>0</v>
      </c>
      <c r="O121" s="4">
        <f>VLOOKUP(A121,QComp!I:N,6,FALSE)</f>
        <v>-886.56331920000957</v>
      </c>
      <c r="P121" s="4">
        <f>VLOOKUP(A121,'Breakfast and Lunch'!A:D,4,FALSE)</f>
        <v>0</v>
      </c>
      <c r="Q121" s="4">
        <f>VLOOKUP(A121,'Breakfast and Lunch'!A:E,5,FALSE)</f>
        <v>0</v>
      </c>
      <c r="R121" s="4">
        <f>VLOOKUP(A121,'Integration Change'!A:D,4,FALSE)</f>
        <v>0</v>
      </c>
      <c r="S121" s="4">
        <f>VLOOKUP(A121,'LTFM Change'!A:C,3,FALSE)</f>
        <v>0</v>
      </c>
      <c r="T121" s="4">
        <f>VLOOKUP(A121,QComp!A:D,4,FALSE)</f>
        <v>886.56331920000957</v>
      </c>
      <c r="U121" s="4">
        <f t="shared" si="46"/>
        <v>147.44114921223354</v>
      </c>
      <c r="V121" s="4">
        <f t="shared" si="47"/>
        <v>0</v>
      </c>
      <c r="W121" s="4">
        <f t="shared" si="48"/>
        <v>0</v>
      </c>
      <c r="X121" s="4">
        <f>VLOOKUP(A121,'2020 SPED'!A:AF,32,FALSE)</f>
        <v>31175.497018380323</v>
      </c>
      <c r="Y121" s="228">
        <f t="shared" si="41"/>
        <v>28.892953677831624</v>
      </c>
      <c r="Z121" s="4">
        <f t="shared" si="42"/>
        <v>190264.49701838032</v>
      </c>
      <c r="AA121" s="228">
        <f t="shared" si="43"/>
        <v>176.33410289006517</v>
      </c>
      <c r="AC121" s="4">
        <f>VLOOKUP(A121,'Pupil Info'!A:E,5,FALSE)</f>
        <v>1024</v>
      </c>
      <c r="AD121" s="4">
        <f>Summary!AA121</f>
        <v>11916337.756887253</v>
      </c>
      <c r="AE121" s="4">
        <f>VLOOKUP(A121,'2% 2021'!A:AB,28,FALSE)</f>
        <v>10188635</v>
      </c>
      <c r="AF121" s="4">
        <f t="shared" si="49"/>
        <v>11637.048590710208</v>
      </c>
      <c r="AG121" s="4">
        <f>AE121-Summary!AB121</f>
        <v>308315</v>
      </c>
      <c r="AH121" s="4">
        <f>VLOOKUP(A121,'2% with VPK 2021'!A:AB,28,FALSE)</f>
        <v>10188635</v>
      </c>
      <c r="AI121" s="4">
        <f>VLOOKUP(A121,'Charter School Lease'!A:E,5,FALSE)</f>
        <v>0</v>
      </c>
      <c r="AJ121" s="4">
        <f>VLOOKUP(A121,'Integration Change'!H:L,5,FALSE)</f>
        <v>0</v>
      </c>
      <c r="AK121" s="4">
        <f>VLOOKUP(A121,'Other SPED'!A:D,4,FALSE)</f>
        <v>0</v>
      </c>
      <c r="AL121" s="4">
        <f>VLOOKUP(A121,QComp!I:R,10,FALSE)</f>
        <v>-868.84646780922776</v>
      </c>
      <c r="AM121" s="4">
        <f>VLOOKUP(A121,'LTFM Change'!G:K,5,FALSE)</f>
        <v>0</v>
      </c>
      <c r="AN121" s="4">
        <f>VLOOKUP(A121,'Breakfast and Lunch'!A:E,5,FALSE)</f>
        <v>0</v>
      </c>
      <c r="AO121" s="4">
        <f>VLOOKUP(A121,'Breakfast and Lunch'!A:D,4,FALSE)</f>
        <v>0</v>
      </c>
      <c r="AP121" s="4">
        <f>VLOOKUP(A121,'Integration Change'!A:E,5,FALSE)</f>
        <v>0</v>
      </c>
      <c r="AQ121" s="4">
        <f>VLOOKUP(A121,'Safe School'!A:D,4,FALSE)</f>
        <v>111.34260755090509</v>
      </c>
      <c r="AR121" s="4">
        <f>VLOOKUP(A121,'LTFM Change'!A:D,4,FALSE)</f>
        <v>0</v>
      </c>
      <c r="AS121" s="4">
        <f>VLOOKUP(A121,QComp!A:E,5,FALSE)</f>
        <v>868.84646780922776</v>
      </c>
      <c r="AT121" s="228">
        <f t="shared" si="50"/>
        <v>301.0888671875</v>
      </c>
      <c r="AU121" s="4">
        <f t="shared" si="51"/>
        <v>111.34260755032301</v>
      </c>
      <c r="AV121" s="228">
        <f t="shared" si="38"/>
        <v>0.10873301518586231</v>
      </c>
      <c r="AW121" s="4">
        <f>VLOOKUP(A121,'2021 SPED'!A:AF,32,FALSE)</f>
        <v>108968.61602240941</v>
      </c>
      <c r="AX121" s="228">
        <f t="shared" si="39"/>
        <v>106.41466408438419</v>
      </c>
      <c r="AY121" s="5">
        <f t="shared" si="44"/>
        <v>417394.95862995973</v>
      </c>
      <c r="AZ121" s="4">
        <f t="shared" si="40"/>
        <v>407.61226428707005</v>
      </c>
    </row>
    <row r="122" spans="1:52" x14ac:dyDescent="0.25">
      <c r="A122">
        <v>306</v>
      </c>
      <c r="B122">
        <v>1</v>
      </c>
      <c r="C122" t="s">
        <v>101</v>
      </c>
      <c r="D122">
        <f>VLOOKUP(A122,Sheet10!A:C,3,FALSE)</f>
        <v>6</v>
      </c>
      <c r="E122" s="4">
        <f>VLOOKUP(A122,'Pupil Info'!A:D,4,FALSE)</f>
        <v>313.39999999999998</v>
      </c>
      <c r="F122" s="4">
        <f>Summary!F122</f>
        <v>3732332.6050412823</v>
      </c>
      <c r="G122" s="4">
        <f>VLOOKUP(A122,'2% 2020'!A:AB,28,FALSE)</f>
        <v>3238840.7347611249</v>
      </c>
      <c r="H122" s="4">
        <f t="shared" si="45"/>
        <v>11909.165938230002</v>
      </c>
      <c r="I122" s="4">
        <f>G122-Summary!G122</f>
        <v>54837</v>
      </c>
      <c r="J122" s="4">
        <f>VLOOKUP(A122,'2% with VPK 2020'!A:AB,28,FALSE)</f>
        <v>3238840.7347611249</v>
      </c>
      <c r="K122" s="4">
        <f>VLOOKUP(A122,'Charter School Lease'!A:D,4,FALSE)</f>
        <v>0</v>
      </c>
      <c r="L122" s="4">
        <f>VLOOKUP(A122,'Integration Change'!H:K,4,FALSE)</f>
        <v>0</v>
      </c>
      <c r="M122" s="4">
        <f>VLOOKUP(A122,'Other SPED'!A:D,4,FALSE)</f>
        <v>0</v>
      </c>
      <c r="N122" s="4">
        <f>VLOOKUP(A122,'LTFM Change'!G:J,4,FALSE)</f>
        <v>0</v>
      </c>
      <c r="O122" s="4">
        <f>VLOOKUP(A122,QComp!I:N,6,FALSE)</f>
        <v>0</v>
      </c>
      <c r="P122" s="4">
        <f>VLOOKUP(A122,'Breakfast and Lunch'!A:D,4,FALSE)</f>
        <v>0</v>
      </c>
      <c r="Q122" s="4">
        <f>VLOOKUP(A122,'Breakfast and Lunch'!A:E,5,FALSE)</f>
        <v>0</v>
      </c>
      <c r="R122" s="4">
        <f>VLOOKUP(A122,'Integration Change'!A:D,4,FALSE)</f>
        <v>0</v>
      </c>
      <c r="S122" s="4">
        <f>VLOOKUP(A122,'LTFM Change'!A:C,3,FALSE)</f>
        <v>0</v>
      </c>
      <c r="T122" s="4">
        <f>VLOOKUP(A122,QComp!A:D,4,FALSE)</f>
        <v>0</v>
      </c>
      <c r="U122" s="4">
        <f t="shared" si="46"/>
        <v>174.97447351627315</v>
      </c>
      <c r="V122" s="4">
        <f t="shared" si="47"/>
        <v>0</v>
      </c>
      <c r="W122" s="4">
        <f t="shared" si="48"/>
        <v>0</v>
      </c>
      <c r="X122" s="4">
        <f>VLOOKUP(A122,'2020 SPED'!A:AF,32,FALSE)</f>
        <v>5867.337163126329</v>
      </c>
      <c r="Y122" s="228">
        <f t="shared" si="41"/>
        <v>18.721560826823005</v>
      </c>
      <c r="Z122" s="4">
        <f t="shared" si="42"/>
        <v>60704.337163126329</v>
      </c>
      <c r="AA122" s="228">
        <f t="shared" si="43"/>
        <v>193.69603434309616</v>
      </c>
      <c r="AC122" s="4">
        <f>VLOOKUP(A122,'Pupil Info'!A:E,5,FALSE)</f>
        <v>297</v>
      </c>
      <c r="AD122" s="4">
        <f>Summary!AA122</f>
        <v>3732455.7432258767</v>
      </c>
      <c r="AE122" s="4">
        <f>VLOOKUP(A122,'2% 2021'!A:AB,28,FALSE)</f>
        <v>3278174.1599772843</v>
      </c>
      <c r="AF122" s="4">
        <f t="shared" si="49"/>
        <v>12567.191054632582</v>
      </c>
      <c r="AG122" s="4">
        <f>AE122-Summary!AB122</f>
        <v>109704.32800000021</v>
      </c>
      <c r="AH122" s="4">
        <f>VLOOKUP(A122,'2% with VPK 2021'!A:AB,28,FALSE)</f>
        <v>3278174.1599772843</v>
      </c>
      <c r="AI122" s="4">
        <f>VLOOKUP(A122,'Charter School Lease'!A:E,5,FALSE)</f>
        <v>0</v>
      </c>
      <c r="AJ122" s="4">
        <f>VLOOKUP(A122,'Integration Change'!H:L,5,FALSE)</f>
        <v>0</v>
      </c>
      <c r="AK122" s="4">
        <f>VLOOKUP(A122,'Other SPED'!A:D,4,FALSE)</f>
        <v>0</v>
      </c>
      <c r="AL122" s="4">
        <f>VLOOKUP(A122,QComp!I:R,10,FALSE)</f>
        <v>0</v>
      </c>
      <c r="AM122" s="4">
        <f>VLOOKUP(A122,'LTFM Change'!G:K,5,FALSE)</f>
        <v>0</v>
      </c>
      <c r="AN122" s="4">
        <f>VLOOKUP(A122,'Breakfast and Lunch'!A:E,5,FALSE)</f>
        <v>0</v>
      </c>
      <c r="AO122" s="4">
        <f>VLOOKUP(A122,'Breakfast and Lunch'!A:D,4,FALSE)</f>
        <v>0</v>
      </c>
      <c r="AP122" s="4">
        <f>VLOOKUP(A122,'Integration Change'!A:E,5,FALSE)</f>
        <v>0</v>
      </c>
      <c r="AQ122" s="4">
        <f>VLOOKUP(A122,'Safe School'!A:D,4,FALSE)</f>
        <v>50.408163833562867</v>
      </c>
      <c r="AR122" s="4">
        <f>VLOOKUP(A122,'LTFM Change'!A:D,4,FALSE)</f>
        <v>0</v>
      </c>
      <c r="AS122" s="4">
        <f>VLOOKUP(A122,QComp!A:E,5,FALSE)</f>
        <v>0</v>
      </c>
      <c r="AT122" s="228">
        <f t="shared" si="50"/>
        <v>369.37484175084245</v>
      </c>
      <c r="AU122" s="4">
        <f t="shared" si="51"/>
        <v>50.4081638334319</v>
      </c>
      <c r="AV122" s="228">
        <f t="shared" si="38"/>
        <v>0.16972445735162256</v>
      </c>
      <c r="AW122" s="4">
        <f>VLOOKUP(A122,'2021 SPED'!A:AF,32,FALSE)</f>
        <v>9423.233784985845</v>
      </c>
      <c r="AX122" s="228">
        <f t="shared" si="39"/>
        <v>31.728059882107221</v>
      </c>
      <c r="AY122" s="5">
        <f t="shared" si="44"/>
        <v>119177.96994881949</v>
      </c>
      <c r="AZ122" s="4">
        <f t="shared" si="40"/>
        <v>401.27262609030129</v>
      </c>
    </row>
    <row r="123" spans="1:52" x14ac:dyDescent="0.25">
      <c r="A123">
        <v>308</v>
      </c>
      <c r="B123">
        <v>1</v>
      </c>
      <c r="C123" t="s">
        <v>102</v>
      </c>
      <c r="D123">
        <f>VLOOKUP(A123,Sheet10!A:C,3,FALSE)</f>
        <v>6</v>
      </c>
      <c r="E123" s="4">
        <f>VLOOKUP(A123,'Pupil Info'!A:D,4,FALSE)</f>
        <v>615.20000000000005</v>
      </c>
      <c r="F123" s="4">
        <f>Summary!F123</f>
        <v>6369571.3971373839</v>
      </c>
      <c r="G123" s="4">
        <f>VLOOKUP(A123,'2% 2020'!A:AB,28,FALSE)</f>
        <v>5880528</v>
      </c>
      <c r="H123" s="4">
        <f t="shared" si="45"/>
        <v>10353.659618233718</v>
      </c>
      <c r="I123" s="4">
        <f>G123-Summary!G123</f>
        <v>97803</v>
      </c>
      <c r="J123" s="4">
        <f>VLOOKUP(A123,'2% with VPK 2020'!A:AB,28,FALSE)</f>
        <v>5880528</v>
      </c>
      <c r="K123" s="4">
        <f>VLOOKUP(A123,'Charter School Lease'!A:D,4,FALSE)</f>
        <v>0</v>
      </c>
      <c r="L123" s="4">
        <f>VLOOKUP(A123,'Integration Change'!H:K,4,FALSE)</f>
        <v>0</v>
      </c>
      <c r="M123" s="4">
        <f>VLOOKUP(A123,'Other SPED'!A:D,4,FALSE)</f>
        <v>0</v>
      </c>
      <c r="N123" s="4">
        <f>VLOOKUP(A123,'LTFM Change'!G:J,4,FALSE)</f>
        <v>0</v>
      </c>
      <c r="O123" s="4">
        <f>VLOOKUP(A123,QComp!I:N,6,FALSE)</f>
        <v>0</v>
      </c>
      <c r="P123" s="4">
        <f>VLOOKUP(A123,'Breakfast and Lunch'!A:D,4,FALSE)</f>
        <v>0</v>
      </c>
      <c r="Q123" s="4">
        <f>VLOOKUP(A123,'Breakfast and Lunch'!A:E,5,FALSE)</f>
        <v>0</v>
      </c>
      <c r="R123" s="4">
        <f>VLOOKUP(A123,'Integration Change'!A:D,4,FALSE)</f>
        <v>0</v>
      </c>
      <c r="S123" s="4">
        <f>VLOOKUP(A123,'LTFM Change'!A:C,3,FALSE)</f>
        <v>0</v>
      </c>
      <c r="T123" s="4">
        <f>VLOOKUP(A123,QComp!A:D,4,FALSE)</f>
        <v>0</v>
      </c>
      <c r="U123" s="4">
        <f t="shared" si="46"/>
        <v>158.97756827048113</v>
      </c>
      <c r="V123" s="4">
        <f t="shared" si="47"/>
        <v>0</v>
      </c>
      <c r="W123" s="4">
        <f t="shared" si="48"/>
        <v>0</v>
      </c>
      <c r="X123" s="4">
        <f>VLOOKUP(A123,'2020 SPED'!A:AF,32,FALSE)</f>
        <v>97096.41323680093</v>
      </c>
      <c r="Y123" s="228">
        <f t="shared" si="41"/>
        <v>157.82902021586625</v>
      </c>
      <c r="Z123" s="4">
        <f t="shared" si="42"/>
        <v>194899.41323680093</v>
      </c>
      <c r="AA123" s="228">
        <f t="shared" si="43"/>
        <v>316.80658848634738</v>
      </c>
      <c r="AC123" s="4">
        <f>VLOOKUP(A123,'Pupil Info'!A:E,5,FALSE)</f>
        <v>586</v>
      </c>
      <c r="AD123" s="4">
        <f>Summary!AA123</f>
        <v>6353292.1322610788</v>
      </c>
      <c r="AE123" s="4">
        <f>VLOOKUP(A123,'2% 2021'!A:AB,28,FALSE)</f>
        <v>5944088.5</v>
      </c>
      <c r="AF123" s="4">
        <f t="shared" si="49"/>
        <v>10841.795447544504</v>
      </c>
      <c r="AG123" s="4">
        <f>AE123-Summary!AB123</f>
        <v>196918</v>
      </c>
      <c r="AH123" s="4">
        <f>VLOOKUP(A123,'2% with VPK 2021'!A:AB,28,FALSE)</f>
        <v>5944088.5</v>
      </c>
      <c r="AI123" s="4">
        <f>VLOOKUP(A123,'Charter School Lease'!A:E,5,FALSE)</f>
        <v>0</v>
      </c>
      <c r="AJ123" s="4">
        <f>VLOOKUP(A123,'Integration Change'!H:L,5,FALSE)</f>
        <v>0</v>
      </c>
      <c r="AK123" s="4">
        <f>VLOOKUP(A123,'Other SPED'!A:D,4,FALSE)</f>
        <v>0</v>
      </c>
      <c r="AL123" s="4">
        <f>VLOOKUP(A123,QComp!I:R,10,FALSE)</f>
        <v>0</v>
      </c>
      <c r="AM123" s="4">
        <f>VLOOKUP(A123,'LTFM Change'!G:K,5,FALSE)</f>
        <v>0</v>
      </c>
      <c r="AN123" s="4">
        <f>VLOOKUP(A123,'Breakfast and Lunch'!A:E,5,FALSE)</f>
        <v>0</v>
      </c>
      <c r="AO123" s="4">
        <f>VLOOKUP(A123,'Breakfast and Lunch'!A:D,4,FALSE)</f>
        <v>0</v>
      </c>
      <c r="AP123" s="4">
        <f>VLOOKUP(A123,'Integration Change'!A:E,5,FALSE)</f>
        <v>0</v>
      </c>
      <c r="AQ123" s="4">
        <f>VLOOKUP(A123,'Safe School'!A:D,4,FALSE)</f>
        <v>89.479760839971277</v>
      </c>
      <c r="AR123" s="4">
        <f>VLOOKUP(A123,'LTFM Change'!A:D,4,FALSE)</f>
        <v>0</v>
      </c>
      <c r="AS123" s="4">
        <f>VLOOKUP(A123,QComp!A:E,5,FALSE)</f>
        <v>0</v>
      </c>
      <c r="AT123" s="228">
        <f t="shared" si="50"/>
        <v>336.03754266211604</v>
      </c>
      <c r="AU123" s="4">
        <f t="shared" si="51"/>
        <v>89.479760839603841</v>
      </c>
      <c r="AV123" s="228">
        <f t="shared" si="38"/>
        <v>0.15269583761024547</v>
      </c>
      <c r="AW123" s="4">
        <f>VLOOKUP(A123,'2021 SPED'!A:AF,32,FALSE)</f>
        <v>105071.7504002623</v>
      </c>
      <c r="AX123" s="228">
        <f t="shared" si="39"/>
        <v>179.30332832809268</v>
      </c>
      <c r="AY123" s="5">
        <f t="shared" si="44"/>
        <v>302079.23016110191</v>
      </c>
      <c r="AZ123" s="4">
        <f t="shared" si="40"/>
        <v>515.493566827819</v>
      </c>
    </row>
    <row r="124" spans="1:52" x14ac:dyDescent="0.25">
      <c r="A124">
        <v>309</v>
      </c>
      <c r="B124">
        <v>1</v>
      </c>
      <c r="C124" t="s">
        <v>103</v>
      </c>
      <c r="D124">
        <f>VLOOKUP(A124,Sheet10!A:C,3,FALSE)</f>
        <v>5</v>
      </c>
      <c r="E124" s="4">
        <f>VLOOKUP(A124,'Pupil Info'!A:D,4,FALSE)</f>
        <v>1618.8</v>
      </c>
      <c r="F124" s="4">
        <f>Summary!F124</f>
        <v>16951149.049918242</v>
      </c>
      <c r="G124" s="4">
        <f>VLOOKUP(A124,'2% 2020'!A:AB,28,FALSE)</f>
        <v>15408082.75</v>
      </c>
      <c r="H124" s="4">
        <f t="shared" si="45"/>
        <v>10471.428867011517</v>
      </c>
      <c r="I124" s="4">
        <f>G124-Summary!G124</f>
        <v>264744</v>
      </c>
      <c r="J124" s="4">
        <f>VLOOKUP(A124,'2% with VPK 2020'!A:AB,28,FALSE)</f>
        <v>15539988</v>
      </c>
      <c r="K124" s="4">
        <f>VLOOKUP(A124,'Charter School Lease'!A:D,4,FALSE)</f>
        <v>0</v>
      </c>
      <c r="L124" s="4">
        <f>VLOOKUP(A124,'Integration Change'!H:K,4,FALSE)</f>
        <v>831.35808000000543</v>
      </c>
      <c r="M124" s="4">
        <f>VLOOKUP(A124,'Other SPED'!A:D,4,FALSE)</f>
        <v>0</v>
      </c>
      <c r="N124" s="4">
        <f>VLOOKUP(A124,'LTFM Change'!G:J,4,FALSE)</f>
        <v>0</v>
      </c>
      <c r="O124" s="4">
        <f>VLOOKUP(A124,QComp!I:N,6,FALSE)</f>
        <v>0</v>
      </c>
      <c r="P124" s="4">
        <f>VLOOKUP(A124,'Breakfast and Lunch'!A:D,4,FALSE)</f>
        <v>702.71</v>
      </c>
      <c r="Q124" s="4">
        <f>VLOOKUP(A124,'Breakfast and Lunch'!A:E,5,FALSE)</f>
        <v>1834.89</v>
      </c>
      <c r="R124" s="4">
        <f>VLOOKUP(A124,'Integration Change'!A:D,4,FALSE)</f>
        <v>356.29632000000129</v>
      </c>
      <c r="S124" s="4">
        <f>VLOOKUP(A124,'LTFM Change'!A:C,3,FALSE)</f>
        <v>6983.1840000001248</v>
      </c>
      <c r="T124" s="4">
        <f>VLOOKUP(A124,QComp!A:D,4,FALSE)</f>
        <v>0</v>
      </c>
      <c r="U124" s="4">
        <f t="shared" si="46"/>
        <v>163.54336545589325</v>
      </c>
      <c r="V124" s="4">
        <f t="shared" si="47"/>
        <v>142613.6884000022</v>
      </c>
      <c r="W124" s="4">
        <f t="shared" si="48"/>
        <v>88.098399061034229</v>
      </c>
      <c r="X124" s="4">
        <f>VLOOKUP(A124,'2020 SPED'!A:AF,32,FALSE)</f>
        <v>44815.086951901205</v>
      </c>
      <c r="Y124" s="228">
        <f t="shared" si="41"/>
        <v>27.684140691809493</v>
      </c>
      <c r="Z124" s="4">
        <f t="shared" si="42"/>
        <v>452172.7753519034</v>
      </c>
      <c r="AA124" s="228">
        <f t="shared" si="43"/>
        <v>279.32590520873697</v>
      </c>
      <c r="AC124" s="4">
        <f>VLOOKUP(A124,'Pupil Info'!A:E,5,FALSE)</f>
        <v>1609</v>
      </c>
      <c r="AD124" s="4">
        <f>Summary!AA124</f>
        <v>17091002.442168206</v>
      </c>
      <c r="AE124" s="4">
        <f>VLOOKUP(A124,'2% 2021'!A:AB,28,FALSE)</f>
        <v>15727523.079378804</v>
      </c>
      <c r="AF124" s="4">
        <f t="shared" si="49"/>
        <v>10622.12706163344</v>
      </c>
      <c r="AG124" s="4">
        <f>AE124-Summary!AB124</f>
        <v>533067.17200000025</v>
      </c>
      <c r="AH124" s="4">
        <f>VLOOKUP(A124,'2% with VPK 2021'!A:AB,28,FALSE)</f>
        <v>15888258.959378803</v>
      </c>
      <c r="AI124" s="4">
        <f>VLOOKUP(A124,'Charter School Lease'!A:E,5,FALSE)</f>
        <v>0</v>
      </c>
      <c r="AJ124" s="4">
        <f>VLOOKUP(A124,'Integration Change'!H:L,5,FALSE)</f>
        <v>880.56192000000738</v>
      </c>
      <c r="AK124" s="4">
        <f>VLOOKUP(A124,'Other SPED'!A:D,4,FALSE)</f>
        <v>0</v>
      </c>
      <c r="AL124" s="4">
        <f>VLOOKUP(A124,QComp!I:R,10,FALSE)</f>
        <v>0</v>
      </c>
      <c r="AM124" s="4">
        <f>VLOOKUP(A124,'LTFM Change'!G:K,5,FALSE)</f>
        <v>0</v>
      </c>
      <c r="AN124" s="4">
        <f>VLOOKUP(A124,'Breakfast and Lunch'!A:E,5,FALSE)</f>
        <v>1834.89</v>
      </c>
      <c r="AO124" s="4">
        <f>VLOOKUP(A124,'Breakfast and Lunch'!A:D,4,FALSE)</f>
        <v>702.71</v>
      </c>
      <c r="AP124" s="4">
        <f>VLOOKUP(A124,'Integration Change'!A:E,5,FALSE)</f>
        <v>377.383679999999</v>
      </c>
      <c r="AQ124" s="4">
        <f>VLOOKUP(A124,'Safe School'!A:D,4,FALSE)</f>
        <v>334.80000000000291</v>
      </c>
      <c r="AR124" s="4">
        <f>VLOOKUP(A124,'LTFM Change'!A:D,4,FALSE)</f>
        <v>7068</v>
      </c>
      <c r="AS124" s="4">
        <f>VLOOKUP(A124,QComp!A:E,5,FALSE)</f>
        <v>0</v>
      </c>
      <c r="AT124" s="228">
        <f t="shared" si="50"/>
        <v>331.3034008701058</v>
      </c>
      <c r="AU124" s="4">
        <f t="shared" si="51"/>
        <v>171934.22560000233</v>
      </c>
      <c r="AV124" s="228">
        <f t="shared" si="38"/>
        <v>106.85781578620406</v>
      </c>
      <c r="AW124" s="4">
        <f>VLOOKUP(A124,'2021 SPED'!A:AF,32,FALSE)</f>
        <v>108279.4372331053</v>
      </c>
      <c r="AX124" s="228">
        <f t="shared" si="39"/>
        <v>67.296107665074771</v>
      </c>
      <c r="AY124" s="5">
        <f t="shared" si="44"/>
        <v>813280.83483310789</v>
      </c>
      <c r="AZ124" s="4">
        <f t="shared" si="40"/>
        <v>505.45732432138465</v>
      </c>
    </row>
    <row r="125" spans="1:52" x14ac:dyDescent="0.25">
      <c r="A125">
        <v>314</v>
      </c>
      <c r="B125">
        <v>1</v>
      </c>
      <c r="C125" t="s">
        <v>104</v>
      </c>
      <c r="D125">
        <f>VLOOKUP(A125,Sheet10!A:C,3,FALSE)</f>
        <v>6</v>
      </c>
      <c r="E125" s="4">
        <f>VLOOKUP(A125,'Pupil Info'!A:D,4,FALSE)</f>
        <v>740</v>
      </c>
      <c r="F125" s="4">
        <f>Summary!F125</f>
        <v>7575459.2558190674</v>
      </c>
      <c r="G125" s="4">
        <f>VLOOKUP(A125,'2% 2020'!A:AB,28,FALSE)</f>
        <v>7110513.1196529996</v>
      </c>
      <c r="H125" s="4">
        <f t="shared" si="45"/>
        <v>10237.1071024582</v>
      </c>
      <c r="I125" s="4">
        <f>G125-Summary!G125</f>
        <v>113103</v>
      </c>
      <c r="J125" s="4">
        <f>VLOOKUP(A125,'2% with VPK 2020'!A:AB,28,FALSE)</f>
        <v>7110513.1196529996</v>
      </c>
      <c r="K125" s="4">
        <f>VLOOKUP(A125,'Charter School Lease'!A:D,4,FALSE)</f>
        <v>0</v>
      </c>
      <c r="L125" s="4">
        <f>VLOOKUP(A125,'Integration Change'!H:K,4,FALSE)</f>
        <v>0</v>
      </c>
      <c r="M125" s="4">
        <f>VLOOKUP(A125,'Other SPED'!A:D,4,FALSE)</f>
        <v>0</v>
      </c>
      <c r="N125" s="4">
        <f>VLOOKUP(A125,'LTFM Change'!G:J,4,FALSE)</f>
        <v>0</v>
      </c>
      <c r="O125" s="4">
        <f>VLOOKUP(A125,QComp!I:N,6,FALSE)</f>
        <v>0</v>
      </c>
      <c r="P125" s="4">
        <f>VLOOKUP(A125,'Breakfast and Lunch'!A:D,4,FALSE)</f>
        <v>0</v>
      </c>
      <c r="Q125" s="4">
        <f>VLOOKUP(A125,'Breakfast and Lunch'!A:E,5,FALSE)</f>
        <v>0</v>
      </c>
      <c r="R125" s="4">
        <f>VLOOKUP(A125,'Integration Change'!A:D,4,FALSE)</f>
        <v>0</v>
      </c>
      <c r="S125" s="4">
        <f>VLOOKUP(A125,'LTFM Change'!A:C,3,FALSE)</f>
        <v>0</v>
      </c>
      <c r="T125" s="4">
        <f>VLOOKUP(A125,QComp!A:D,4,FALSE)</f>
        <v>0</v>
      </c>
      <c r="U125" s="4">
        <f t="shared" si="46"/>
        <v>152.84189189189189</v>
      </c>
      <c r="V125" s="4">
        <f t="shared" si="47"/>
        <v>0</v>
      </c>
      <c r="W125" s="4">
        <f t="shared" si="48"/>
        <v>0</v>
      </c>
      <c r="X125" s="4">
        <f>VLOOKUP(A125,'2020 SPED'!A:AF,32,FALSE)</f>
        <v>21296.629651200259</v>
      </c>
      <c r="Y125" s="228">
        <f t="shared" si="41"/>
        <v>28.779229258378727</v>
      </c>
      <c r="Z125" s="4">
        <f t="shared" si="42"/>
        <v>134399.62965120026</v>
      </c>
      <c r="AA125" s="228">
        <f t="shared" si="43"/>
        <v>181.62112115027062</v>
      </c>
      <c r="AC125" s="4">
        <f>VLOOKUP(A125,'Pupil Info'!A:E,5,FALSE)</f>
        <v>741</v>
      </c>
      <c r="AD125" s="4">
        <f>Summary!AA125</f>
        <v>7672246.009964047</v>
      </c>
      <c r="AE125" s="4">
        <f>VLOOKUP(A125,'2% 2021'!A:AB,28,FALSE)</f>
        <v>7274750.892071981</v>
      </c>
      <c r="AF125" s="4">
        <f t="shared" si="49"/>
        <v>10353.908245565515</v>
      </c>
      <c r="AG125" s="4">
        <f>AE125-Summary!AB125</f>
        <v>228934.66399999987</v>
      </c>
      <c r="AH125" s="4">
        <f>VLOOKUP(A125,'2% with VPK 2021'!A:AB,28,FALSE)</f>
        <v>7274750.892071981</v>
      </c>
      <c r="AI125" s="4">
        <f>VLOOKUP(A125,'Charter School Lease'!A:E,5,FALSE)</f>
        <v>0</v>
      </c>
      <c r="AJ125" s="4">
        <f>VLOOKUP(A125,'Integration Change'!H:L,5,FALSE)</f>
        <v>0</v>
      </c>
      <c r="AK125" s="4">
        <f>VLOOKUP(A125,'Other SPED'!A:D,4,FALSE)</f>
        <v>0</v>
      </c>
      <c r="AL125" s="4">
        <f>VLOOKUP(A125,QComp!I:R,10,FALSE)</f>
        <v>0</v>
      </c>
      <c r="AM125" s="4">
        <f>VLOOKUP(A125,'LTFM Change'!G:K,5,FALSE)</f>
        <v>0</v>
      </c>
      <c r="AN125" s="4">
        <f>VLOOKUP(A125,'Breakfast and Lunch'!A:E,5,FALSE)</f>
        <v>0</v>
      </c>
      <c r="AO125" s="4">
        <f>VLOOKUP(A125,'Breakfast and Lunch'!A:D,4,FALSE)</f>
        <v>0</v>
      </c>
      <c r="AP125" s="4">
        <f>VLOOKUP(A125,'Integration Change'!A:E,5,FALSE)</f>
        <v>0</v>
      </c>
      <c r="AQ125" s="4">
        <f>VLOOKUP(A125,'Safe School'!A:D,4,FALSE)</f>
        <v>57.383963468211732</v>
      </c>
      <c r="AR125" s="4">
        <f>VLOOKUP(A125,'LTFM Change'!A:D,4,FALSE)</f>
        <v>0</v>
      </c>
      <c r="AS125" s="4">
        <f>VLOOKUP(A125,QComp!A:E,5,FALSE)</f>
        <v>0</v>
      </c>
      <c r="AT125" s="228">
        <f t="shared" si="50"/>
        <v>308.95366261808351</v>
      </c>
      <c r="AU125" s="4">
        <f t="shared" si="51"/>
        <v>57.383963468484581</v>
      </c>
      <c r="AV125" s="228">
        <f t="shared" si="38"/>
        <v>7.7441246246267983E-2</v>
      </c>
      <c r="AW125" s="4">
        <f>VLOOKUP(A125,'2021 SPED'!A:AF,32,FALSE)</f>
        <v>54362.807865681127</v>
      </c>
      <c r="AX125" s="228">
        <f t="shared" si="39"/>
        <v>73.364113179056858</v>
      </c>
      <c r="AY125" s="5">
        <f t="shared" si="44"/>
        <v>283354.85582914948</v>
      </c>
      <c r="AZ125" s="4">
        <f t="shared" si="40"/>
        <v>382.39521704338659</v>
      </c>
    </row>
    <row r="126" spans="1:52" x14ac:dyDescent="0.25">
      <c r="A126">
        <v>316</v>
      </c>
      <c r="B126">
        <v>1</v>
      </c>
      <c r="C126" t="s">
        <v>105</v>
      </c>
      <c r="D126">
        <f>VLOOKUP(A126,Sheet10!A:C,3,FALSE)</f>
        <v>5</v>
      </c>
      <c r="E126" s="4">
        <f>VLOOKUP(A126,'Pupil Info'!A:D,4,FALSE)</f>
        <v>1009</v>
      </c>
      <c r="F126" s="4">
        <f>Summary!F126</f>
        <v>12186175.343526486</v>
      </c>
      <c r="G126" s="4">
        <f>VLOOKUP(A126,'2% 2020'!A:AB,28,FALSE)</f>
        <v>9561816.1144019999</v>
      </c>
      <c r="H126" s="4">
        <f t="shared" si="45"/>
        <v>12077.478041156082</v>
      </c>
      <c r="I126" s="4">
        <f>G126-Summary!G126</f>
        <v>164136</v>
      </c>
      <c r="J126" s="4">
        <f>VLOOKUP(A126,'2% with VPK 2020'!A:AB,28,FALSE)</f>
        <v>9561816.1144019999</v>
      </c>
      <c r="K126" s="4">
        <f>VLOOKUP(A126,'Charter School Lease'!A:D,4,FALSE)</f>
        <v>0</v>
      </c>
      <c r="L126" s="4">
        <f>VLOOKUP(A126,'Integration Change'!H:K,4,FALSE)</f>
        <v>0</v>
      </c>
      <c r="M126" s="4">
        <f>VLOOKUP(A126,'Other SPED'!A:D,4,FALSE)</f>
        <v>0</v>
      </c>
      <c r="N126" s="4">
        <f>VLOOKUP(A126,'LTFM Change'!G:J,4,FALSE)</f>
        <v>0</v>
      </c>
      <c r="O126" s="4">
        <f>VLOOKUP(A126,QComp!I:N,6,FALSE)</f>
        <v>-848.15624400001252</v>
      </c>
      <c r="P126" s="4">
        <f>VLOOKUP(A126,'Breakfast and Lunch'!A:D,4,FALSE)</f>
        <v>0</v>
      </c>
      <c r="Q126" s="4">
        <f>VLOOKUP(A126,'Breakfast and Lunch'!A:E,5,FALSE)</f>
        <v>0</v>
      </c>
      <c r="R126" s="4">
        <f>VLOOKUP(A126,'Integration Change'!A:D,4,FALSE)</f>
        <v>0</v>
      </c>
      <c r="S126" s="4">
        <f>VLOOKUP(A126,'LTFM Change'!A:C,3,FALSE)</f>
        <v>0</v>
      </c>
      <c r="T126" s="4">
        <f>VLOOKUP(A126,QComp!A:D,4,FALSE)</f>
        <v>0</v>
      </c>
      <c r="U126" s="4">
        <f t="shared" si="46"/>
        <v>162.67195242814668</v>
      </c>
      <c r="V126" s="4">
        <f t="shared" si="47"/>
        <v>-848.15624400041997</v>
      </c>
      <c r="W126" s="4">
        <f t="shared" si="48"/>
        <v>-0.84059092566939542</v>
      </c>
      <c r="X126" s="4">
        <f>VLOOKUP(A126,'2020 SPED'!A:AF,32,FALSE)</f>
        <v>40669.218930462375</v>
      </c>
      <c r="Y126" s="228">
        <f t="shared" si="41"/>
        <v>40.306460783411673</v>
      </c>
      <c r="Z126" s="4">
        <f t="shared" si="42"/>
        <v>203957.06268646196</v>
      </c>
      <c r="AA126" s="228">
        <f t="shared" si="43"/>
        <v>202.13782228588894</v>
      </c>
      <c r="AC126" s="4">
        <f>VLOOKUP(A126,'Pupil Info'!A:E,5,FALSE)</f>
        <v>984</v>
      </c>
      <c r="AD126" s="4">
        <f>Summary!AA126</f>
        <v>12176607.402217157</v>
      </c>
      <c r="AE126" s="4">
        <f>VLOOKUP(A126,'2% 2021'!A:AB,28,FALSE)</f>
        <v>9665135.5976648591</v>
      </c>
      <c r="AF126" s="4">
        <f t="shared" si="49"/>
        <v>12374.601018513371</v>
      </c>
      <c r="AG126" s="4">
        <f>AE126-Summary!AB126</f>
        <v>327117.76800000109</v>
      </c>
      <c r="AH126" s="4">
        <f>VLOOKUP(A126,'2% with VPK 2021'!A:AB,28,FALSE)</f>
        <v>9665135.5976648591</v>
      </c>
      <c r="AI126" s="4">
        <f>VLOOKUP(A126,'Charter School Lease'!A:E,5,FALSE)</f>
        <v>0</v>
      </c>
      <c r="AJ126" s="4">
        <f>VLOOKUP(A126,'Integration Change'!H:L,5,FALSE)</f>
        <v>0</v>
      </c>
      <c r="AK126" s="4">
        <f>VLOOKUP(A126,'Other SPED'!A:D,4,FALSE)</f>
        <v>0</v>
      </c>
      <c r="AL126" s="4">
        <f>VLOOKUP(A126,QComp!I:R,10,FALSE)</f>
        <v>-823.79936150522553</v>
      </c>
      <c r="AM126" s="4">
        <f>VLOOKUP(A126,'LTFM Change'!G:K,5,FALSE)</f>
        <v>0</v>
      </c>
      <c r="AN126" s="4">
        <f>VLOOKUP(A126,'Breakfast and Lunch'!A:E,5,FALSE)</f>
        <v>0</v>
      </c>
      <c r="AO126" s="4">
        <f>VLOOKUP(A126,'Breakfast and Lunch'!A:D,4,FALSE)</f>
        <v>0</v>
      </c>
      <c r="AP126" s="4">
        <f>VLOOKUP(A126,'Integration Change'!A:E,5,FALSE)</f>
        <v>0</v>
      </c>
      <c r="AQ126" s="4">
        <f>VLOOKUP(A126,'Safe School'!A:D,4,FALSE)</f>
        <v>99.951820597038022</v>
      </c>
      <c r="AR126" s="4">
        <f>VLOOKUP(A126,'LTFM Change'!A:D,4,FALSE)</f>
        <v>0</v>
      </c>
      <c r="AS126" s="4">
        <f>VLOOKUP(A126,QComp!A:E,5,FALSE)</f>
        <v>0</v>
      </c>
      <c r="AT126" s="228">
        <f t="shared" si="50"/>
        <v>332.43675609756207</v>
      </c>
      <c r="AU126" s="4">
        <f t="shared" si="51"/>
        <v>-723.84754090756178</v>
      </c>
      <c r="AV126" s="228">
        <f t="shared" si="38"/>
        <v>-0.73561741962150584</v>
      </c>
      <c r="AW126" s="4">
        <f>VLOOKUP(A126,'2021 SPED'!A:AF,32,FALSE)</f>
        <v>101334.4631887218</v>
      </c>
      <c r="AX126" s="228">
        <f t="shared" si="39"/>
        <v>102.9821780373189</v>
      </c>
      <c r="AY126" s="5">
        <f t="shared" si="44"/>
        <v>427728.38364781532</v>
      </c>
      <c r="AZ126" s="4">
        <f t="shared" si="40"/>
        <v>434.68331671525948</v>
      </c>
    </row>
    <row r="127" spans="1:52" x14ac:dyDescent="0.25">
      <c r="A127">
        <v>317</v>
      </c>
      <c r="B127">
        <v>1</v>
      </c>
      <c r="C127" t="s">
        <v>106</v>
      </c>
      <c r="D127">
        <f>VLOOKUP(A127,Sheet10!A:C,3,FALSE)</f>
        <v>6</v>
      </c>
      <c r="E127" s="4">
        <f>VLOOKUP(A127,'Pupil Info'!A:D,4,FALSE)</f>
        <v>892.6</v>
      </c>
      <c r="F127" s="4">
        <f>Summary!F127</f>
        <v>11875856.550763562</v>
      </c>
      <c r="G127" s="4">
        <f>VLOOKUP(A127,'2% 2020'!A:AB,28,FALSE)</f>
        <v>9438182.9400000013</v>
      </c>
      <c r="H127" s="4">
        <f t="shared" si="45"/>
        <v>13304.791116696799</v>
      </c>
      <c r="I127" s="4">
        <f>G127-Summary!G127</f>
        <v>163550</v>
      </c>
      <c r="J127" s="4">
        <f>VLOOKUP(A127,'2% with VPK 2020'!A:AB,28,FALSE)</f>
        <v>9438182.9400000013</v>
      </c>
      <c r="K127" s="4">
        <f>VLOOKUP(A127,'Charter School Lease'!A:D,4,FALSE)</f>
        <v>0</v>
      </c>
      <c r="L127" s="4">
        <f>VLOOKUP(A127,'Integration Change'!H:K,4,FALSE)</f>
        <v>0</v>
      </c>
      <c r="M127" s="4">
        <f>VLOOKUP(A127,'Other SPED'!A:D,4,FALSE)</f>
        <v>0</v>
      </c>
      <c r="N127" s="4">
        <f>VLOOKUP(A127,'LTFM Change'!G:J,4,FALSE)</f>
        <v>0</v>
      </c>
      <c r="O127" s="4">
        <f>VLOOKUP(A127,QComp!I:N,6,FALSE)</f>
        <v>0</v>
      </c>
      <c r="P127" s="4">
        <f>VLOOKUP(A127,'Breakfast and Lunch'!A:D,4,FALSE)</f>
        <v>0</v>
      </c>
      <c r="Q127" s="4">
        <f>VLOOKUP(A127,'Breakfast and Lunch'!A:E,5,FALSE)</f>
        <v>0</v>
      </c>
      <c r="R127" s="4">
        <f>VLOOKUP(A127,'Integration Change'!A:D,4,FALSE)</f>
        <v>0</v>
      </c>
      <c r="S127" s="4">
        <f>VLOOKUP(A127,'LTFM Change'!A:C,3,FALSE)</f>
        <v>0</v>
      </c>
      <c r="T127" s="4">
        <f>VLOOKUP(A127,QComp!A:D,4,FALSE)</f>
        <v>0</v>
      </c>
      <c r="U127" s="4">
        <f t="shared" si="46"/>
        <v>183.22876988572708</v>
      </c>
      <c r="V127" s="4">
        <f t="shared" si="47"/>
        <v>0</v>
      </c>
      <c r="W127" s="4">
        <f t="shared" si="48"/>
        <v>0</v>
      </c>
      <c r="X127" s="4">
        <f>VLOOKUP(A127,'2020 SPED'!A:AF,32,FALSE)</f>
        <v>22933.386411872227</v>
      </c>
      <c r="Y127" s="228">
        <f t="shared" si="41"/>
        <v>25.692792305480872</v>
      </c>
      <c r="Z127" s="4">
        <f t="shared" si="42"/>
        <v>186483.38641187223</v>
      </c>
      <c r="AA127" s="228">
        <f t="shared" si="43"/>
        <v>208.92156219120795</v>
      </c>
      <c r="AC127" s="4">
        <f>VLOOKUP(A127,'Pupil Info'!A:E,5,FALSE)</f>
        <v>870</v>
      </c>
      <c r="AD127" s="4">
        <f>Summary!AA127</f>
        <v>12047418.252476653</v>
      </c>
      <c r="AE127" s="4">
        <f>VLOOKUP(A127,'2% 2021'!A:AB,28,FALSE)</f>
        <v>9685599.6900000013</v>
      </c>
      <c r="AF127" s="4">
        <f t="shared" si="49"/>
        <v>13847.607186754774</v>
      </c>
      <c r="AG127" s="4">
        <f>AE127-Summary!AB127</f>
        <v>333161</v>
      </c>
      <c r="AH127" s="4">
        <f>VLOOKUP(A127,'2% with VPK 2021'!A:AB,28,FALSE)</f>
        <v>9685599.6900000013</v>
      </c>
      <c r="AI127" s="4">
        <f>VLOOKUP(A127,'Charter School Lease'!A:E,5,FALSE)</f>
        <v>0</v>
      </c>
      <c r="AJ127" s="4">
        <f>VLOOKUP(A127,'Integration Change'!H:L,5,FALSE)</f>
        <v>0</v>
      </c>
      <c r="AK127" s="4">
        <f>VLOOKUP(A127,'Other SPED'!A:D,4,FALSE)</f>
        <v>0</v>
      </c>
      <c r="AL127" s="4">
        <f>VLOOKUP(A127,QComp!I:R,10,FALSE)</f>
        <v>0</v>
      </c>
      <c r="AM127" s="4">
        <f>VLOOKUP(A127,'LTFM Change'!G:K,5,FALSE)</f>
        <v>0</v>
      </c>
      <c r="AN127" s="4">
        <f>VLOOKUP(A127,'Breakfast and Lunch'!A:E,5,FALSE)</f>
        <v>0</v>
      </c>
      <c r="AO127" s="4">
        <f>VLOOKUP(A127,'Breakfast and Lunch'!A:D,4,FALSE)</f>
        <v>0</v>
      </c>
      <c r="AP127" s="4">
        <f>VLOOKUP(A127,'Integration Change'!A:E,5,FALSE)</f>
        <v>0</v>
      </c>
      <c r="AQ127" s="4">
        <f>VLOOKUP(A127,'Safe School'!A:D,4,FALSE)</f>
        <v>111.07749523545499</v>
      </c>
      <c r="AR127" s="4">
        <f>VLOOKUP(A127,'LTFM Change'!A:D,4,FALSE)</f>
        <v>0</v>
      </c>
      <c r="AS127" s="4">
        <f>VLOOKUP(A127,QComp!A:E,5,FALSE)</f>
        <v>0</v>
      </c>
      <c r="AT127" s="228">
        <f t="shared" si="50"/>
        <v>382.94367816091955</v>
      </c>
      <c r="AU127" s="4">
        <f t="shared" si="51"/>
        <v>111.07749523594975</v>
      </c>
      <c r="AV127" s="228">
        <f t="shared" si="38"/>
        <v>0.12767528188040203</v>
      </c>
      <c r="AW127" s="4">
        <f>VLOOKUP(A127,'2021 SPED'!A:AF,32,FALSE)</f>
        <v>92712.511401485186</v>
      </c>
      <c r="AX127" s="228">
        <f t="shared" si="39"/>
        <v>106.56610505917837</v>
      </c>
      <c r="AY127" s="5">
        <f t="shared" si="44"/>
        <v>425984.58889672114</v>
      </c>
      <c r="AZ127" s="4">
        <f t="shared" si="40"/>
        <v>489.6374585019783</v>
      </c>
    </row>
    <row r="128" spans="1:52" x14ac:dyDescent="0.25">
      <c r="A128">
        <v>318</v>
      </c>
      <c r="B128">
        <v>1</v>
      </c>
      <c r="C128" t="s">
        <v>107</v>
      </c>
      <c r="D128">
        <f>VLOOKUP(A128,Sheet10!A:C,3,FALSE)</f>
        <v>4</v>
      </c>
      <c r="E128" s="4">
        <f>VLOOKUP(A128,'Pupil Info'!A:D,4,FALSE)</f>
        <v>3975</v>
      </c>
      <c r="F128" s="4">
        <f>Summary!F128</f>
        <v>42870493.449219406</v>
      </c>
      <c r="G128" s="4">
        <f>VLOOKUP(A128,'2% 2020'!A:AB,28,FALSE)</f>
        <v>37795903.25</v>
      </c>
      <c r="H128" s="4">
        <f t="shared" si="45"/>
        <v>10785.029798545762</v>
      </c>
      <c r="I128" s="4">
        <f>G128-Summary!G128</f>
        <v>638642</v>
      </c>
      <c r="J128" s="4">
        <f>VLOOKUP(A128,'2% with VPK 2020'!A:AB,28,FALSE)</f>
        <v>37795903.25</v>
      </c>
      <c r="K128" s="4">
        <f>VLOOKUP(A128,'Charter School Lease'!A:D,4,FALSE)</f>
        <v>0</v>
      </c>
      <c r="L128" s="4">
        <f>VLOOKUP(A128,'Integration Change'!H:K,4,FALSE)</f>
        <v>0</v>
      </c>
      <c r="M128" s="4">
        <f>VLOOKUP(A128,'Other SPED'!A:D,4,FALSE)</f>
        <v>0</v>
      </c>
      <c r="N128" s="4">
        <f>VLOOKUP(A128,'LTFM Change'!G:J,4,FALSE)</f>
        <v>0</v>
      </c>
      <c r="O128" s="4">
        <f>VLOOKUP(A128,QComp!I:N,6,FALSE)</f>
        <v>0</v>
      </c>
      <c r="P128" s="4">
        <f>VLOOKUP(A128,'Breakfast and Lunch'!A:D,4,FALSE)</f>
        <v>0</v>
      </c>
      <c r="Q128" s="4">
        <f>VLOOKUP(A128,'Breakfast and Lunch'!A:E,5,FALSE)</f>
        <v>0</v>
      </c>
      <c r="R128" s="4">
        <f>VLOOKUP(A128,'Integration Change'!A:D,4,FALSE)</f>
        <v>0</v>
      </c>
      <c r="S128" s="4">
        <f>VLOOKUP(A128,'LTFM Change'!A:C,3,FALSE)</f>
        <v>0</v>
      </c>
      <c r="T128" s="4">
        <f>VLOOKUP(A128,QComp!A:D,4,FALSE)</f>
        <v>0</v>
      </c>
      <c r="U128" s="4">
        <f t="shared" si="46"/>
        <v>160.66465408805033</v>
      </c>
      <c r="V128" s="4">
        <f t="shared" si="47"/>
        <v>0</v>
      </c>
      <c r="W128" s="4">
        <f t="shared" si="48"/>
        <v>0</v>
      </c>
      <c r="X128" s="4">
        <f>VLOOKUP(A128,'2020 SPED'!A:AF,32,FALSE)</f>
        <v>351387.67255836446</v>
      </c>
      <c r="Y128" s="228">
        <f t="shared" si="41"/>
        <v>88.399414480091693</v>
      </c>
      <c r="Z128" s="4">
        <f t="shared" si="42"/>
        <v>990029.67255836446</v>
      </c>
      <c r="AA128" s="228">
        <f t="shared" si="43"/>
        <v>249.06406856814201</v>
      </c>
      <c r="AC128" s="4">
        <f>VLOOKUP(A128,'Pupil Info'!A:E,5,FALSE)</f>
        <v>4007</v>
      </c>
      <c r="AD128" s="4">
        <f>Summary!AA128</f>
        <v>43699755.643835075</v>
      </c>
      <c r="AE128" s="4">
        <f>VLOOKUP(A128,'2% 2021'!A:AB,28,FALSE)</f>
        <v>38816820</v>
      </c>
      <c r="AF128" s="4">
        <f t="shared" si="49"/>
        <v>10905.853667041447</v>
      </c>
      <c r="AG128" s="4">
        <f>AE128-Summary!AB128</f>
        <v>1302397</v>
      </c>
      <c r="AH128" s="4">
        <f>VLOOKUP(A128,'2% with VPK 2021'!A:AB,28,FALSE)</f>
        <v>38816820</v>
      </c>
      <c r="AI128" s="4">
        <f>VLOOKUP(A128,'Charter School Lease'!A:E,5,FALSE)</f>
        <v>0</v>
      </c>
      <c r="AJ128" s="4">
        <f>VLOOKUP(A128,'Integration Change'!H:L,5,FALSE)</f>
        <v>0</v>
      </c>
      <c r="AK128" s="4">
        <f>VLOOKUP(A128,'Other SPED'!A:D,4,FALSE)</f>
        <v>0</v>
      </c>
      <c r="AL128" s="4">
        <f>VLOOKUP(A128,QComp!I:R,10,FALSE)</f>
        <v>0</v>
      </c>
      <c r="AM128" s="4">
        <f>VLOOKUP(A128,'LTFM Change'!G:K,5,FALSE)</f>
        <v>0</v>
      </c>
      <c r="AN128" s="4">
        <f>VLOOKUP(A128,'Breakfast and Lunch'!A:E,5,FALSE)</f>
        <v>0</v>
      </c>
      <c r="AO128" s="4">
        <f>VLOOKUP(A128,'Breakfast and Lunch'!A:D,4,FALSE)</f>
        <v>0</v>
      </c>
      <c r="AP128" s="4">
        <f>VLOOKUP(A128,'Integration Change'!A:E,5,FALSE)</f>
        <v>0</v>
      </c>
      <c r="AQ128" s="4">
        <f>VLOOKUP(A128,'Safe School'!A:D,4,FALSE)</f>
        <v>616.21126006220584</v>
      </c>
      <c r="AR128" s="4">
        <f>VLOOKUP(A128,'LTFM Change'!A:D,4,FALSE)</f>
        <v>0</v>
      </c>
      <c r="AS128" s="4">
        <f>VLOOKUP(A128,QComp!A:E,5,FALSE)</f>
        <v>0</v>
      </c>
      <c r="AT128" s="228">
        <f t="shared" si="50"/>
        <v>325.03044671824307</v>
      </c>
      <c r="AU128" s="4">
        <f t="shared" si="51"/>
        <v>616.21126006543636</v>
      </c>
      <c r="AV128" s="228">
        <f t="shared" si="38"/>
        <v>0.15378369355264196</v>
      </c>
      <c r="AW128" s="4">
        <f>VLOOKUP(A128,'2021 SPED'!A:AF,32,FALSE)</f>
        <v>387156.60801465902</v>
      </c>
      <c r="AX128" s="228">
        <f t="shared" si="39"/>
        <v>96.620066886613188</v>
      </c>
      <c r="AY128" s="5">
        <f t="shared" si="44"/>
        <v>1690169.8192747245</v>
      </c>
      <c r="AZ128" s="4">
        <f t="shared" si="40"/>
        <v>421.80429729840893</v>
      </c>
    </row>
    <row r="129" spans="1:52" x14ac:dyDescent="0.25">
      <c r="A129">
        <v>319</v>
      </c>
      <c r="B129">
        <v>1</v>
      </c>
      <c r="C129" t="s">
        <v>108</v>
      </c>
      <c r="D129">
        <f>VLOOKUP(A129,Sheet10!A:C,3,FALSE)</f>
        <v>6</v>
      </c>
      <c r="E129" s="4">
        <f>VLOOKUP(A129,'Pupil Info'!A:D,4,FALSE)</f>
        <v>562</v>
      </c>
      <c r="F129" s="4">
        <f>Summary!F129</f>
        <v>6741898.0657021375</v>
      </c>
      <c r="G129" s="4">
        <f>VLOOKUP(A129,'2% 2020'!A:AB,28,FALSE)</f>
        <v>5765111.3745309999</v>
      </c>
      <c r="H129" s="4">
        <f t="shared" si="45"/>
        <v>11996.259903384587</v>
      </c>
      <c r="I129" s="4">
        <f>G129-Summary!G129</f>
        <v>97301</v>
      </c>
      <c r="J129" s="4">
        <f>VLOOKUP(A129,'2% with VPK 2020'!A:AB,28,FALSE)</f>
        <v>5845062.8745309999</v>
      </c>
      <c r="K129" s="4">
        <f>VLOOKUP(A129,'Charter School Lease'!A:D,4,FALSE)</f>
        <v>0</v>
      </c>
      <c r="L129" s="4">
        <f>VLOOKUP(A129,'Integration Change'!H:K,4,FALSE)</f>
        <v>0</v>
      </c>
      <c r="M129" s="4">
        <f>VLOOKUP(A129,'Other SPED'!A:D,4,FALSE)</f>
        <v>24696.13</v>
      </c>
      <c r="N129" s="4">
        <f>VLOOKUP(A129,'LTFM Change'!G:J,4,FALSE)</f>
        <v>2229.2664980818954</v>
      </c>
      <c r="O129" s="4">
        <f>VLOOKUP(A129,QComp!I:N,6,FALSE)</f>
        <v>0</v>
      </c>
      <c r="P129" s="4">
        <f>VLOOKUP(A129,'Breakfast and Lunch'!A:D,4,FALSE)</f>
        <v>521.36</v>
      </c>
      <c r="Q129" s="4">
        <f>VLOOKUP(A129,'Breakfast and Lunch'!A:E,5,FALSE)</f>
        <v>1361.37</v>
      </c>
      <c r="R129" s="4">
        <f>VLOOKUP(A129,'Integration Change'!A:D,4,FALSE)</f>
        <v>0</v>
      </c>
      <c r="S129" s="4">
        <f>VLOOKUP(A129,'LTFM Change'!A:C,3,FALSE)</f>
        <v>3014.7335019180755</v>
      </c>
      <c r="T129" s="4">
        <f>VLOOKUP(A129,QComp!A:D,4,FALSE)</f>
        <v>0</v>
      </c>
      <c r="U129" s="4">
        <f t="shared" si="46"/>
        <v>173.13345195729536</v>
      </c>
      <c r="V129" s="4">
        <f t="shared" si="47"/>
        <v>111774.36000000034</v>
      </c>
      <c r="W129" s="4">
        <f t="shared" si="48"/>
        <v>198.88676156583691</v>
      </c>
      <c r="X129" s="4">
        <f>VLOOKUP(A129,'2020 SPED'!A:AF,32,FALSE)</f>
        <v>13893.606522997841</v>
      </c>
      <c r="Y129" s="228">
        <f t="shared" si="41"/>
        <v>24.721719791811104</v>
      </c>
      <c r="Z129" s="4">
        <f t="shared" si="42"/>
        <v>222968.96652299818</v>
      </c>
      <c r="AA129" s="228">
        <f t="shared" si="43"/>
        <v>396.74193331494337</v>
      </c>
      <c r="AC129" s="4">
        <f>VLOOKUP(A129,'Pupil Info'!A:E,5,FALSE)</f>
        <v>555</v>
      </c>
      <c r="AD129" s="4">
        <f>Summary!AA129</f>
        <v>6727352.5246812291</v>
      </c>
      <c r="AE129" s="4">
        <f>VLOOKUP(A129,'2% 2021'!A:AB,28,FALSE)</f>
        <v>5786564.3469778784</v>
      </c>
      <c r="AF129" s="4">
        <f t="shared" si="49"/>
        <v>12121.355900326538</v>
      </c>
      <c r="AG129" s="4">
        <f>AE129-Summary!AB129</f>
        <v>192432.85600000061</v>
      </c>
      <c r="AH129" s="4">
        <f>VLOOKUP(A129,'2% with VPK 2021'!A:AB,28,FALSE)</f>
        <v>5927587.4989778781</v>
      </c>
      <c r="AI129" s="4">
        <f>VLOOKUP(A129,'Charter School Lease'!A:E,5,FALSE)</f>
        <v>0</v>
      </c>
      <c r="AJ129" s="4">
        <f>VLOOKUP(A129,'Integration Change'!H:L,5,FALSE)</f>
        <v>0</v>
      </c>
      <c r="AK129" s="4">
        <f>VLOOKUP(A129,'Other SPED'!A:D,4,FALSE)</f>
        <v>24696.13</v>
      </c>
      <c r="AL129" s="4">
        <f>VLOOKUP(A129,QComp!I:R,10,FALSE)</f>
        <v>0</v>
      </c>
      <c r="AM129" s="4">
        <f>VLOOKUP(A129,'LTFM Change'!G:K,5,FALSE)</f>
        <v>2402.6601599898277</v>
      </c>
      <c r="AN129" s="4">
        <f>VLOOKUP(A129,'Breakfast and Lunch'!A:E,5,FALSE)</f>
        <v>1361.37</v>
      </c>
      <c r="AO129" s="4">
        <f>VLOOKUP(A129,'Breakfast and Lunch'!A:D,4,FALSE)</f>
        <v>521.36</v>
      </c>
      <c r="AP129" s="4">
        <f>VLOOKUP(A129,'Integration Change'!A:E,5,FALSE)</f>
        <v>0</v>
      </c>
      <c r="AQ129" s="4">
        <f>VLOOKUP(A129,'Safe School'!A:D,4,FALSE)</f>
        <v>-446.11990119915936</v>
      </c>
      <c r="AR129" s="4">
        <f>VLOOKUP(A129,'LTFM Change'!A:D,4,FALSE)</f>
        <v>2841.3398400101432</v>
      </c>
      <c r="AS129" s="4">
        <f>VLOOKUP(A129,QComp!A:E,5,FALSE)</f>
        <v>0</v>
      </c>
      <c r="AT129" s="228">
        <f t="shared" si="50"/>
        <v>346.72586666666774</v>
      </c>
      <c r="AU129" s="4">
        <f t="shared" si="51"/>
        <v>172399.89209880121</v>
      </c>
      <c r="AV129" s="228">
        <f t="shared" si="38"/>
        <v>310.63043621405626</v>
      </c>
      <c r="AW129" s="4">
        <f>VLOOKUP(A129,'2021 SPED'!A:AF,32,FALSE)</f>
        <v>43596.886536714155</v>
      </c>
      <c r="AX129" s="228">
        <f t="shared" si="39"/>
        <v>78.55294871480028</v>
      </c>
      <c r="AY129" s="5">
        <f t="shared" si="44"/>
        <v>408429.63463551598</v>
      </c>
      <c r="AZ129" s="4">
        <f t="shared" si="40"/>
        <v>735.90925159552432</v>
      </c>
    </row>
    <row r="130" spans="1:52" x14ac:dyDescent="0.25">
      <c r="A130">
        <v>323</v>
      </c>
      <c r="B130">
        <v>2</v>
      </c>
      <c r="C130" t="s">
        <v>109</v>
      </c>
      <c r="D130">
        <f>VLOOKUP(A130,Sheet10!A:C,3,FALSE)</f>
        <v>6</v>
      </c>
      <c r="E130" s="4">
        <f>VLOOKUP(A130,'Pupil Info'!A:D,4,FALSE)</f>
        <v>26</v>
      </c>
      <c r="F130" s="4">
        <f>Summary!F130</f>
        <v>265964.41946117196</v>
      </c>
      <c r="G130" s="4">
        <f>VLOOKUP(A130,'2% 2020'!A:AB,28,FALSE)</f>
        <v>289517.876666</v>
      </c>
      <c r="H130" s="4">
        <f t="shared" si="45"/>
        <v>10229.400748506614</v>
      </c>
      <c r="I130" s="4">
        <f>G130-Summary!G130</f>
        <v>3816</v>
      </c>
      <c r="J130" s="4">
        <f>VLOOKUP(A130,'2% with VPK 2020'!A:AB,28,FALSE)</f>
        <v>289517.876666</v>
      </c>
      <c r="K130" s="4">
        <f>VLOOKUP(A130,'Charter School Lease'!A:D,4,FALSE)</f>
        <v>0</v>
      </c>
      <c r="L130" s="4">
        <f>VLOOKUP(A130,'Integration Change'!H:K,4,FALSE)</f>
        <v>0</v>
      </c>
      <c r="M130" s="4">
        <f>VLOOKUP(A130,'Other SPED'!A:D,4,FALSE)</f>
        <v>0</v>
      </c>
      <c r="N130" s="4">
        <f>VLOOKUP(A130,'LTFM Change'!G:J,4,FALSE)</f>
        <v>0</v>
      </c>
      <c r="O130" s="4">
        <f>VLOOKUP(A130,QComp!I:N,6,FALSE)</f>
        <v>0</v>
      </c>
      <c r="P130" s="4">
        <v>0</v>
      </c>
      <c r="Q130" s="4">
        <v>0</v>
      </c>
      <c r="R130" s="4">
        <f>VLOOKUP(A130,'Integration Change'!A:D,4,FALSE)</f>
        <v>0</v>
      </c>
      <c r="S130" s="4">
        <f>VLOOKUP(A130,'LTFM Change'!A:C,3,FALSE)</f>
        <v>0</v>
      </c>
      <c r="T130" s="4">
        <f>VLOOKUP(A130,QComp!A:D,4,FALSE)</f>
        <v>0</v>
      </c>
      <c r="U130" s="4">
        <f t="shared" si="46"/>
        <v>146.76923076923077</v>
      </c>
      <c r="V130" s="4">
        <f t="shared" si="47"/>
        <v>0</v>
      </c>
      <c r="W130" s="4">
        <f t="shared" si="48"/>
        <v>0</v>
      </c>
      <c r="X130" s="4">
        <f>VLOOKUP(A130,'2020 SPED'!A:AF,32,FALSE)</f>
        <v>-15289.115616163588</v>
      </c>
      <c r="Y130" s="228">
        <f t="shared" si="41"/>
        <v>-588.04290831398419</v>
      </c>
      <c r="Z130" s="4">
        <f t="shared" si="42"/>
        <v>-11473.115616163588</v>
      </c>
      <c r="AA130" s="228">
        <f t="shared" si="43"/>
        <v>-441.27367754475341</v>
      </c>
      <c r="AC130" s="4">
        <f>VLOOKUP(A130,'Pupil Info'!A:E,5,FALSE)</f>
        <v>18</v>
      </c>
      <c r="AD130" s="4">
        <f>Summary!AA130</f>
        <v>192971.40310726949</v>
      </c>
      <c r="AE130" s="4">
        <f>VLOOKUP(A130,'2% 2021'!A:AB,28,FALSE)</f>
        <v>213068.58102068256</v>
      </c>
      <c r="AF130" s="4">
        <f t="shared" si="49"/>
        <v>10720.633505959417</v>
      </c>
      <c r="AG130" s="4">
        <f>AE130-Summary!AB130</f>
        <v>5713.2240000000165</v>
      </c>
      <c r="AH130" s="4">
        <f>VLOOKUP(A130,'2% with VPK 2021'!A:AB,28,FALSE)</f>
        <v>213068.58102068256</v>
      </c>
      <c r="AI130" s="4">
        <f>VLOOKUP(A130,'Charter School Lease'!A:E,5,FALSE)</f>
        <v>0</v>
      </c>
      <c r="AJ130" s="4">
        <f>VLOOKUP(A130,'Integration Change'!H:L,5,FALSE)</f>
        <v>0</v>
      </c>
      <c r="AK130" s="4">
        <f>VLOOKUP(A130,'Other SPED'!A:D,4,FALSE)</f>
        <v>0</v>
      </c>
      <c r="AL130" s="4">
        <f>VLOOKUP(A130,QComp!I:R,10,FALSE)</f>
        <v>0</v>
      </c>
      <c r="AM130" s="4">
        <f>VLOOKUP(A130,'LTFM Change'!G:K,5,FALSE)</f>
        <v>0</v>
      </c>
      <c r="AN130" s="4">
        <v>0</v>
      </c>
      <c r="AO130" s="4">
        <v>0</v>
      </c>
      <c r="AP130" s="4">
        <f>VLOOKUP(A130,'Integration Change'!A:E,5,FALSE)</f>
        <v>0</v>
      </c>
      <c r="AQ130" s="4">
        <f>VLOOKUP(A130,'Safe School'!A:D,4,FALSE)</f>
        <v>0</v>
      </c>
      <c r="AR130" s="4">
        <f>VLOOKUP(A130,'LTFM Change'!A:D,4,FALSE)</f>
        <v>0</v>
      </c>
      <c r="AS130" s="4">
        <f>VLOOKUP(A130,QComp!A:E,5,FALSE)</f>
        <v>0</v>
      </c>
      <c r="AT130" s="228">
        <f t="shared" si="50"/>
        <v>317.40133333333426</v>
      </c>
      <c r="AU130" s="4">
        <f t="shared" si="51"/>
        <v>0</v>
      </c>
      <c r="AV130" s="228">
        <f t="shared" si="38"/>
        <v>0</v>
      </c>
      <c r="AW130" s="4">
        <f>VLOOKUP(A130,'2021 SPED'!A:AF,32,FALSE)</f>
        <v>-18555.012730513816</v>
      </c>
      <c r="AX130" s="228">
        <f t="shared" si="39"/>
        <v>-1030.8340405841009</v>
      </c>
      <c r="AY130" s="5">
        <f t="shared" si="44"/>
        <v>-12841.788730513799</v>
      </c>
      <c r="AZ130" s="4">
        <f t="shared" si="40"/>
        <v>-713.43270725076661</v>
      </c>
    </row>
    <row r="131" spans="1:52" x14ac:dyDescent="0.25">
      <c r="A131">
        <v>330</v>
      </c>
      <c r="B131">
        <v>1</v>
      </c>
      <c r="C131" t="s">
        <v>110</v>
      </c>
      <c r="D131">
        <f>VLOOKUP(A131,Sheet10!A:C,3,FALSE)</f>
        <v>6</v>
      </c>
      <c r="E131" s="4">
        <f>VLOOKUP(A131,'Pupil Info'!A:D,4,FALSE)</f>
        <v>244.4</v>
      </c>
      <c r="F131" s="4">
        <f>Summary!F131</f>
        <v>3245967.2021836862</v>
      </c>
      <c r="G131" s="4">
        <f>VLOOKUP(A131,'2% 2020'!A:AB,28,FALSE)</f>
        <v>2939557</v>
      </c>
      <c r="H131" s="4">
        <f t="shared" si="45"/>
        <v>13281.371531029812</v>
      </c>
      <c r="I131" s="4">
        <f>G131-Summary!G131</f>
        <v>43282</v>
      </c>
      <c r="J131" s="4">
        <f>VLOOKUP(A131,'2% with VPK 2020'!A:AB,28,FALSE)</f>
        <v>2939557</v>
      </c>
      <c r="K131" s="4">
        <f>VLOOKUP(A131,'Charter School Lease'!A:D,4,FALSE)</f>
        <v>0</v>
      </c>
      <c r="L131" s="4">
        <f>VLOOKUP(A131,'Integration Change'!H:K,4,FALSE)</f>
        <v>0</v>
      </c>
      <c r="M131" s="4">
        <f>VLOOKUP(A131,'Other SPED'!A:D,4,FALSE)</f>
        <v>0</v>
      </c>
      <c r="N131" s="4">
        <f>VLOOKUP(A131,'LTFM Change'!G:J,4,FALSE)</f>
        <v>0</v>
      </c>
      <c r="O131" s="4">
        <f>VLOOKUP(A131,QComp!I:N,6,FALSE)</f>
        <v>0</v>
      </c>
      <c r="P131" s="4">
        <f>VLOOKUP(A131,'Breakfast and Lunch'!A:D,4,FALSE)</f>
        <v>0</v>
      </c>
      <c r="Q131" s="4">
        <f>VLOOKUP(A131,'Breakfast and Lunch'!A:E,5,FALSE)</f>
        <v>0</v>
      </c>
      <c r="R131" s="4">
        <f>VLOOKUP(A131,'Integration Change'!A:D,4,FALSE)</f>
        <v>0</v>
      </c>
      <c r="S131" s="4">
        <f>VLOOKUP(A131,'LTFM Change'!A:C,3,FALSE)</f>
        <v>0</v>
      </c>
      <c r="T131" s="4">
        <f>VLOOKUP(A131,QComp!A:D,4,FALSE)</f>
        <v>0</v>
      </c>
      <c r="U131" s="4">
        <f t="shared" si="46"/>
        <v>177.09492635024549</v>
      </c>
      <c r="V131" s="4">
        <f t="shared" si="47"/>
        <v>0</v>
      </c>
      <c r="W131" s="4">
        <f t="shared" si="48"/>
        <v>0</v>
      </c>
      <c r="X131" s="4">
        <f>VLOOKUP(A131,'2020 SPED'!A:AF,32,FALSE)</f>
        <v>294.15614744345658</v>
      </c>
      <c r="Y131" s="228">
        <f t="shared" si="41"/>
        <v>1.2035848913398386</v>
      </c>
      <c r="Z131" s="4">
        <f t="shared" si="42"/>
        <v>43576.156147443457</v>
      </c>
      <c r="AA131" s="228">
        <f t="shared" si="43"/>
        <v>178.29851124158535</v>
      </c>
      <c r="AC131" s="4">
        <f>VLOOKUP(A131,'Pupil Info'!A:E,5,FALSE)</f>
        <v>251</v>
      </c>
      <c r="AD131" s="4">
        <f>Summary!AA131</f>
        <v>3861821.0510826111</v>
      </c>
      <c r="AE131" s="4">
        <f>VLOOKUP(A131,'2% 2021'!A:AB,28,FALSE)</f>
        <v>3594485</v>
      </c>
      <c r="AF131" s="4">
        <f t="shared" si="49"/>
        <v>15385.741239372952</v>
      </c>
      <c r="AG131" s="4">
        <f>AE131-Summary!AB131</f>
        <v>91588</v>
      </c>
      <c r="AH131" s="4">
        <f>VLOOKUP(A131,'2% with VPK 2021'!A:AB,28,FALSE)</f>
        <v>3594485</v>
      </c>
      <c r="AI131" s="4">
        <f>VLOOKUP(A131,'Charter School Lease'!A:E,5,FALSE)</f>
        <v>0</v>
      </c>
      <c r="AJ131" s="4">
        <f>VLOOKUP(A131,'Integration Change'!H:L,5,FALSE)</f>
        <v>0</v>
      </c>
      <c r="AK131" s="4">
        <f>VLOOKUP(A131,'Other SPED'!A:D,4,FALSE)</f>
        <v>0</v>
      </c>
      <c r="AL131" s="4">
        <f>VLOOKUP(A131,QComp!I:R,10,FALSE)</f>
        <v>0</v>
      </c>
      <c r="AM131" s="4">
        <f>VLOOKUP(A131,'LTFM Change'!G:K,5,FALSE)</f>
        <v>0</v>
      </c>
      <c r="AN131" s="4">
        <f>VLOOKUP(A131,'Breakfast and Lunch'!A:E,5,FALSE)</f>
        <v>0</v>
      </c>
      <c r="AO131" s="4">
        <f>VLOOKUP(A131,'Breakfast and Lunch'!A:D,4,FALSE)</f>
        <v>0</v>
      </c>
      <c r="AP131" s="4">
        <f>VLOOKUP(A131,'Integration Change'!A:E,5,FALSE)</f>
        <v>0</v>
      </c>
      <c r="AQ131" s="4">
        <f>VLOOKUP(A131,'Safe School'!A:D,4,FALSE)</f>
        <v>0</v>
      </c>
      <c r="AR131" s="4">
        <f>VLOOKUP(A131,'LTFM Change'!A:D,4,FALSE)</f>
        <v>0</v>
      </c>
      <c r="AS131" s="4">
        <f>VLOOKUP(A131,QComp!A:E,5,FALSE)</f>
        <v>0</v>
      </c>
      <c r="AT131" s="228">
        <f t="shared" si="50"/>
        <v>364.89243027888449</v>
      </c>
      <c r="AU131" s="4">
        <f t="shared" si="51"/>
        <v>0</v>
      </c>
      <c r="AV131" s="228">
        <f t="shared" si="38"/>
        <v>0</v>
      </c>
      <c r="AW131" s="4">
        <f>VLOOKUP(A131,'2021 SPED'!A:AF,32,FALSE)</f>
        <v>1846.3827621135861</v>
      </c>
      <c r="AX131" s="228">
        <f t="shared" si="39"/>
        <v>7.3561066219664788</v>
      </c>
      <c r="AY131" s="5">
        <f t="shared" si="44"/>
        <v>93434.382762113586</v>
      </c>
      <c r="AZ131" s="4">
        <f t="shared" si="40"/>
        <v>372.24853690085092</v>
      </c>
    </row>
    <row r="132" spans="1:52" x14ac:dyDescent="0.25">
      <c r="A132">
        <v>332</v>
      </c>
      <c r="B132">
        <v>1</v>
      </c>
      <c r="C132" t="s">
        <v>111</v>
      </c>
      <c r="D132">
        <f>VLOOKUP(A132,Sheet10!A:C,3,FALSE)</f>
        <v>5</v>
      </c>
      <c r="E132" s="4">
        <f>VLOOKUP(A132,'Pupil Info'!A:D,4,FALSE)</f>
        <v>1600</v>
      </c>
      <c r="F132" s="4">
        <f>Summary!F132</f>
        <v>15995170.035729039</v>
      </c>
      <c r="G132" s="4">
        <f>VLOOKUP(A132,'2% 2020'!A:AB,28,FALSE)</f>
        <v>14613548.5</v>
      </c>
      <c r="H132" s="4">
        <f t="shared" si="45"/>
        <v>9996.9812723306495</v>
      </c>
      <c r="I132" s="4">
        <f>G132-Summary!G132</f>
        <v>247634</v>
      </c>
      <c r="J132" s="4">
        <f>VLOOKUP(A132,'2% with VPK 2020'!A:AB,28,FALSE)</f>
        <v>14613548.5</v>
      </c>
      <c r="K132" s="4">
        <f>VLOOKUP(A132,'Charter School Lease'!A:D,4,FALSE)</f>
        <v>0</v>
      </c>
      <c r="L132" s="4">
        <f>VLOOKUP(A132,'Integration Change'!H:K,4,FALSE)</f>
        <v>0</v>
      </c>
      <c r="M132" s="4">
        <f>VLOOKUP(A132,'Other SPED'!A:D,4,FALSE)</f>
        <v>0</v>
      </c>
      <c r="N132" s="4">
        <f>VLOOKUP(A132,'LTFM Change'!G:J,4,FALSE)</f>
        <v>0</v>
      </c>
      <c r="O132" s="4">
        <f>VLOOKUP(A132,QComp!I:N,6,FALSE)</f>
        <v>-985.89545706761419</v>
      </c>
      <c r="P132" s="4">
        <f>VLOOKUP(A132,'Breakfast and Lunch'!A:D,4,FALSE)</f>
        <v>0</v>
      </c>
      <c r="Q132" s="4">
        <f>VLOOKUP(A132,'Breakfast and Lunch'!A:E,5,FALSE)</f>
        <v>0</v>
      </c>
      <c r="R132" s="4">
        <f>VLOOKUP(A132,'Integration Change'!A:D,4,FALSE)</f>
        <v>0</v>
      </c>
      <c r="S132" s="4">
        <f>VLOOKUP(A132,'LTFM Change'!A:C,3,FALSE)</f>
        <v>0</v>
      </c>
      <c r="T132" s="4">
        <f>VLOOKUP(A132,QComp!A:D,4,FALSE)</f>
        <v>985.89545706761419</v>
      </c>
      <c r="U132" s="4">
        <f t="shared" si="46"/>
        <v>154.77125000000001</v>
      </c>
      <c r="V132" s="4">
        <f t="shared" si="47"/>
        <v>0</v>
      </c>
      <c r="W132" s="4">
        <f t="shared" si="48"/>
        <v>0</v>
      </c>
      <c r="X132" s="4">
        <f>VLOOKUP(A132,'2020 SPED'!A:AF,32,FALSE)</f>
        <v>33789.890864781104</v>
      </c>
      <c r="Y132" s="228">
        <f t="shared" si="41"/>
        <v>21.118681790488189</v>
      </c>
      <c r="Z132" s="4">
        <f t="shared" si="42"/>
        <v>281423.8908647811</v>
      </c>
      <c r="AA132" s="228">
        <f t="shared" si="43"/>
        <v>175.88993179048819</v>
      </c>
      <c r="AC132" s="4">
        <f>VLOOKUP(A132,'Pupil Info'!A:E,5,FALSE)</f>
        <v>1580</v>
      </c>
      <c r="AD132" s="4">
        <f>Summary!AA132</f>
        <v>15909977.215829488</v>
      </c>
      <c r="AE132" s="4">
        <f>VLOOKUP(A132,'2% 2021'!A:AB,28,FALSE)</f>
        <v>14711621</v>
      </c>
      <c r="AF132" s="4">
        <f t="shared" si="49"/>
        <v>10069.605832803474</v>
      </c>
      <c r="AG132" s="4">
        <f>AE132-Summary!AB132</f>
        <v>495257</v>
      </c>
      <c r="AH132" s="4">
        <f>VLOOKUP(A132,'2% with VPK 2021'!A:AB,28,FALSE)</f>
        <v>14711621</v>
      </c>
      <c r="AI132" s="4">
        <f>VLOOKUP(A132,'Charter School Lease'!A:E,5,FALSE)</f>
        <v>0</v>
      </c>
      <c r="AJ132" s="4">
        <f>VLOOKUP(A132,'Integration Change'!H:L,5,FALSE)</f>
        <v>0</v>
      </c>
      <c r="AK132" s="4">
        <f>VLOOKUP(A132,'Other SPED'!A:D,4,FALSE)</f>
        <v>0</v>
      </c>
      <c r="AL132" s="4">
        <f>VLOOKUP(A132,QComp!I:R,10,FALSE)</f>
        <v>-1054.2847209580068</v>
      </c>
      <c r="AM132" s="4">
        <f>VLOOKUP(A132,'LTFM Change'!G:K,5,FALSE)</f>
        <v>0</v>
      </c>
      <c r="AN132" s="4">
        <f>VLOOKUP(A132,'Breakfast and Lunch'!A:E,5,FALSE)</f>
        <v>0</v>
      </c>
      <c r="AO132" s="4">
        <f>VLOOKUP(A132,'Breakfast and Lunch'!A:D,4,FALSE)</f>
        <v>0</v>
      </c>
      <c r="AP132" s="4">
        <f>VLOOKUP(A132,'Integration Change'!A:E,5,FALSE)</f>
        <v>0</v>
      </c>
      <c r="AQ132" s="4">
        <f>VLOOKUP(A132,'Safe School'!A:D,4,FALSE)</f>
        <v>111.28519509398029</v>
      </c>
      <c r="AR132" s="4">
        <f>VLOOKUP(A132,'LTFM Change'!A:D,4,FALSE)</f>
        <v>0</v>
      </c>
      <c r="AS132" s="4">
        <f>VLOOKUP(A132,QComp!A:E,5,FALSE)</f>
        <v>1054.2847209580068</v>
      </c>
      <c r="AT132" s="228">
        <f t="shared" si="50"/>
        <v>313.45379746835442</v>
      </c>
      <c r="AU132" s="4">
        <f t="shared" si="51"/>
        <v>111.28519509360194</v>
      </c>
      <c r="AV132" s="228">
        <f t="shared" ref="AV132:AV195" si="52">AU132/AC132</f>
        <v>7.0433667780760725E-2</v>
      </c>
      <c r="AW132" s="4">
        <f>VLOOKUP(A132,'2021 SPED'!A:AF,32,FALSE)</f>
        <v>83880.711199115962</v>
      </c>
      <c r="AX132" s="228">
        <f t="shared" ref="AX132:AX195" si="53">AW132/AC132</f>
        <v>53.089057720959467</v>
      </c>
      <c r="AY132" s="5">
        <f t="shared" si="44"/>
        <v>579248.99639420956</v>
      </c>
      <c r="AZ132" s="4">
        <f t="shared" ref="AZ132:AZ195" si="54">AY132/AC132</f>
        <v>366.61328885709469</v>
      </c>
    </row>
    <row r="133" spans="1:52" x14ac:dyDescent="0.25">
      <c r="A133">
        <v>333</v>
      </c>
      <c r="B133">
        <v>1</v>
      </c>
      <c r="C133" t="s">
        <v>112</v>
      </c>
      <c r="D133">
        <f>VLOOKUP(A133,Sheet10!A:C,3,FALSE)</f>
        <v>6</v>
      </c>
      <c r="E133" s="4">
        <f>VLOOKUP(A133,'Pupil Info'!A:D,4,FALSE)</f>
        <v>496</v>
      </c>
      <c r="F133" s="4">
        <f>Summary!F133</f>
        <v>5061627.5093135657</v>
      </c>
      <c r="G133" s="4">
        <f>VLOOKUP(A133,'2% 2020'!A:AB,28,FALSE)</f>
        <v>4696771.25</v>
      </c>
      <c r="H133" s="4">
        <f t="shared" si="45"/>
        <v>10204.894172003156</v>
      </c>
      <c r="I133" s="4">
        <f>G133-Summary!G133</f>
        <v>77414</v>
      </c>
      <c r="J133" s="4">
        <f>VLOOKUP(A133,'2% with VPK 2020'!A:AB,28,FALSE)</f>
        <v>4696771.25</v>
      </c>
      <c r="K133" s="4">
        <f>VLOOKUP(A133,'Charter School Lease'!A:D,4,FALSE)</f>
        <v>0</v>
      </c>
      <c r="L133" s="4">
        <f>VLOOKUP(A133,'Integration Change'!H:K,4,FALSE)</f>
        <v>0</v>
      </c>
      <c r="M133" s="4">
        <f>VLOOKUP(A133,'Other SPED'!A:D,4,FALSE)</f>
        <v>0</v>
      </c>
      <c r="N133" s="4">
        <f>VLOOKUP(A133,'LTFM Change'!G:J,4,FALSE)</f>
        <v>0</v>
      </c>
      <c r="O133" s="4">
        <f>VLOOKUP(A133,QComp!I:N,6,FALSE)</f>
        <v>-326.19166383837</v>
      </c>
      <c r="P133" s="4">
        <f>VLOOKUP(A133,'Breakfast and Lunch'!A:D,4,FALSE)</f>
        <v>0</v>
      </c>
      <c r="Q133" s="4">
        <f>VLOOKUP(A133,'Breakfast and Lunch'!A:E,5,FALSE)</f>
        <v>0</v>
      </c>
      <c r="R133" s="4">
        <f>VLOOKUP(A133,'Integration Change'!A:D,4,FALSE)</f>
        <v>0</v>
      </c>
      <c r="S133" s="4">
        <f>VLOOKUP(A133,'LTFM Change'!A:C,3,FALSE)</f>
        <v>0</v>
      </c>
      <c r="T133" s="4">
        <f>VLOOKUP(A133,QComp!A:D,4,FALSE)</f>
        <v>326.19166383837</v>
      </c>
      <c r="U133" s="4">
        <f t="shared" si="46"/>
        <v>156.07661290322579</v>
      </c>
      <c r="V133" s="4">
        <f t="shared" si="47"/>
        <v>0</v>
      </c>
      <c r="W133" s="4">
        <f t="shared" si="48"/>
        <v>0</v>
      </c>
      <c r="X133" s="4">
        <f>VLOOKUP(A133,'2020 SPED'!A:AF,32,FALSE)</f>
        <v>13486.687103040225</v>
      </c>
      <c r="Y133" s="228">
        <f t="shared" si="41"/>
        <v>27.190901417419809</v>
      </c>
      <c r="Z133" s="4">
        <f t="shared" si="42"/>
        <v>90900.687103040225</v>
      </c>
      <c r="AA133" s="228">
        <f t="shared" si="43"/>
        <v>183.2675143206456</v>
      </c>
      <c r="AC133" s="4">
        <f>VLOOKUP(A133,'Pupil Info'!A:E,5,FALSE)</f>
        <v>485</v>
      </c>
      <c r="AD133" s="4">
        <f>Summary!AA133</f>
        <v>4994990.0815677159</v>
      </c>
      <c r="AE133" s="4">
        <f>VLOOKUP(A133,'2% 2021'!A:AB,28,FALSE)</f>
        <v>4693437</v>
      </c>
      <c r="AF133" s="4">
        <f t="shared" si="49"/>
        <v>10298.948621789104</v>
      </c>
      <c r="AG133" s="4">
        <f>AE133-Summary!AB133</f>
        <v>153682</v>
      </c>
      <c r="AH133" s="4">
        <f>VLOOKUP(A133,'2% with VPK 2021'!A:AB,28,FALSE)</f>
        <v>4693437</v>
      </c>
      <c r="AI133" s="4">
        <f>VLOOKUP(A133,'Charter School Lease'!A:E,5,FALSE)</f>
        <v>0</v>
      </c>
      <c r="AJ133" s="4">
        <f>VLOOKUP(A133,'Integration Change'!H:L,5,FALSE)</f>
        <v>0</v>
      </c>
      <c r="AK133" s="4">
        <f>VLOOKUP(A133,'Other SPED'!A:D,4,FALSE)</f>
        <v>0</v>
      </c>
      <c r="AL133" s="4">
        <f>VLOOKUP(A133,QComp!I:R,10,FALSE)</f>
        <v>-359.08610440588382</v>
      </c>
      <c r="AM133" s="4">
        <f>VLOOKUP(A133,'LTFM Change'!G:K,5,FALSE)</f>
        <v>0</v>
      </c>
      <c r="AN133" s="4">
        <f>VLOOKUP(A133,'Breakfast and Lunch'!A:E,5,FALSE)</f>
        <v>0</v>
      </c>
      <c r="AO133" s="4">
        <f>VLOOKUP(A133,'Breakfast and Lunch'!A:D,4,FALSE)</f>
        <v>0</v>
      </c>
      <c r="AP133" s="4">
        <f>VLOOKUP(A133,'Integration Change'!A:E,5,FALSE)</f>
        <v>0</v>
      </c>
      <c r="AQ133" s="4">
        <f>VLOOKUP(A133,'Safe School'!A:D,4,FALSE)</f>
        <v>35.175713356580673</v>
      </c>
      <c r="AR133" s="4">
        <f>VLOOKUP(A133,'LTFM Change'!A:D,4,FALSE)</f>
        <v>0</v>
      </c>
      <c r="AS133" s="4">
        <f>VLOOKUP(A133,QComp!A:E,5,FALSE)</f>
        <v>359.08610440588382</v>
      </c>
      <c r="AT133" s="228">
        <f t="shared" si="50"/>
        <v>316.87010309278349</v>
      </c>
      <c r="AU133" s="4">
        <f t="shared" si="51"/>
        <v>35.175713356584311</v>
      </c>
      <c r="AV133" s="228">
        <f t="shared" si="52"/>
        <v>7.2527244034194457E-2</v>
      </c>
      <c r="AW133" s="4">
        <f>VLOOKUP(A133,'2021 SPED'!A:AF,32,FALSE)</f>
        <v>33755.227869190858</v>
      </c>
      <c r="AX133" s="228">
        <f t="shared" si="53"/>
        <v>69.598407977713109</v>
      </c>
      <c r="AY133" s="5">
        <f t="shared" si="44"/>
        <v>187472.40358254744</v>
      </c>
      <c r="AZ133" s="4">
        <f t="shared" si="54"/>
        <v>386.54103831453079</v>
      </c>
    </row>
    <row r="134" spans="1:52" x14ac:dyDescent="0.25">
      <c r="A134">
        <v>345</v>
      </c>
      <c r="B134">
        <v>1</v>
      </c>
      <c r="C134" t="s">
        <v>113</v>
      </c>
      <c r="D134">
        <f>VLOOKUP(A134,Sheet10!A:C,3,FALSE)</f>
        <v>5</v>
      </c>
      <c r="E134" s="4">
        <f>VLOOKUP(A134,'Pupil Info'!A:D,4,FALSE)</f>
        <v>1549</v>
      </c>
      <c r="F134" s="4">
        <f>Summary!F134</f>
        <v>15593996.354065357</v>
      </c>
      <c r="G134" s="4">
        <f>VLOOKUP(A134,'2% 2020'!A:AB,28,FALSE)</f>
        <v>13466778</v>
      </c>
      <c r="H134" s="4">
        <f t="shared" si="45"/>
        <v>10067.137736646453</v>
      </c>
      <c r="I134" s="4">
        <f>G134-Summary!G134</f>
        <v>225729</v>
      </c>
      <c r="J134" s="4">
        <f>VLOOKUP(A134,'2% with VPK 2020'!A:AB,28,FALSE)</f>
        <v>13466778</v>
      </c>
      <c r="K134" s="4">
        <f>VLOOKUP(A134,'Charter School Lease'!A:D,4,FALSE)</f>
        <v>0</v>
      </c>
      <c r="L134" s="4">
        <f>VLOOKUP(A134,'Integration Change'!H:K,4,FALSE)</f>
        <v>0</v>
      </c>
      <c r="M134" s="4">
        <f>VLOOKUP(A134,'Other SPED'!A:D,4,FALSE)</f>
        <v>0</v>
      </c>
      <c r="N134" s="4">
        <f>VLOOKUP(A134,'LTFM Change'!G:J,4,FALSE)</f>
        <v>0</v>
      </c>
      <c r="O134" s="4">
        <f>VLOOKUP(A134,QComp!I:N,6,FALSE)</f>
        <v>-1245.0293544000306</v>
      </c>
      <c r="P134" s="4">
        <f>VLOOKUP(A134,'Breakfast and Lunch'!A:D,4,FALSE)</f>
        <v>0</v>
      </c>
      <c r="Q134" s="4">
        <f>VLOOKUP(A134,'Breakfast and Lunch'!A:E,5,FALSE)</f>
        <v>0</v>
      </c>
      <c r="R134" s="4">
        <f>VLOOKUP(A134,'Integration Change'!A:D,4,FALSE)</f>
        <v>0</v>
      </c>
      <c r="S134" s="4">
        <f>VLOOKUP(A134,'LTFM Change'!A:C,3,FALSE)</f>
        <v>0</v>
      </c>
      <c r="T134" s="4">
        <f>VLOOKUP(A134,QComp!A:D,4,FALSE)</f>
        <v>1245.0293544000306</v>
      </c>
      <c r="U134" s="4">
        <f t="shared" si="46"/>
        <v>145.72562943834731</v>
      </c>
      <c r="V134" s="4">
        <f t="shared" si="47"/>
        <v>0</v>
      </c>
      <c r="W134" s="4">
        <f t="shared" si="48"/>
        <v>0</v>
      </c>
      <c r="X134" s="4">
        <f>VLOOKUP(A134,'2020 SPED'!A:AF,32,FALSE)</f>
        <v>217387.54298768751</v>
      </c>
      <c r="Y134" s="228">
        <f t="shared" si="41"/>
        <v>140.34057003724178</v>
      </c>
      <c r="Z134" s="4">
        <f t="shared" si="42"/>
        <v>443116.54298768751</v>
      </c>
      <c r="AA134" s="228">
        <f t="shared" si="43"/>
        <v>286.06619947558909</v>
      </c>
      <c r="AC134" s="4">
        <f>VLOOKUP(A134,'Pupil Info'!A:E,5,FALSE)</f>
        <v>1550</v>
      </c>
      <c r="AD134" s="4">
        <f>Summary!AA134</f>
        <v>15835776.297318527</v>
      </c>
      <c r="AE134" s="4">
        <f>VLOOKUP(A134,'2% 2021'!A:AB,28,FALSE)</f>
        <v>13769115.75</v>
      </c>
      <c r="AF134" s="4">
        <f t="shared" si="49"/>
        <v>10216.62986923776</v>
      </c>
      <c r="AG134" s="4">
        <f>AE134-Summary!AB134</f>
        <v>458534</v>
      </c>
      <c r="AH134" s="4">
        <f>VLOOKUP(A134,'2% with VPK 2021'!A:AB,28,FALSE)</f>
        <v>13769115.75</v>
      </c>
      <c r="AI134" s="4">
        <f>VLOOKUP(A134,'Charter School Lease'!A:E,5,FALSE)</f>
        <v>0</v>
      </c>
      <c r="AJ134" s="4">
        <f>VLOOKUP(A134,'Integration Change'!H:L,5,FALSE)</f>
        <v>0</v>
      </c>
      <c r="AK134" s="4">
        <f>VLOOKUP(A134,'Other SPED'!A:D,4,FALSE)</f>
        <v>0</v>
      </c>
      <c r="AL134" s="4">
        <f>VLOOKUP(A134,QComp!I:R,10,FALSE)</f>
        <v>-1241.634489160002</v>
      </c>
      <c r="AM134" s="4">
        <f>VLOOKUP(A134,'LTFM Change'!G:K,5,FALSE)</f>
        <v>0</v>
      </c>
      <c r="AN134" s="4">
        <f>VLOOKUP(A134,'Breakfast and Lunch'!A:E,5,FALSE)</f>
        <v>0</v>
      </c>
      <c r="AO134" s="4">
        <f>VLOOKUP(A134,'Breakfast and Lunch'!A:D,4,FALSE)</f>
        <v>0</v>
      </c>
      <c r="AP134" s="4">
        <f>VLOOKUP(A134,'Integration Change'!A:E,5,FALSE)</f>
        <v>0</v>
      </c>
      <c r="AQ134" s="4">
        <f>VLOOKUP(A134,'Safe School'!A:D,4,FALSE)</f>
        <v>208.18260890479723</v>
      </c>
      <c r="AR134" s="4">
        <f>VLOOKUP(A134,'LTFM Change'!A:D,4,FALSE)</f>
        <v>0</v>
      </c>
      <c r="AS134" s="4">
        <f>VLOOKUP(A134,QComp!A:E,5,FALSE)</f>
        <v>1241.634489160002</v>
      </c>
      <c r="AT134" s="228">
        <f t="shared" si="50"/>
        <v>295.82838709677418</v>
      </c>
      <c r="AU134" s="4">
        <f t="shared" si="51"/>
        <v>208.18260890431702</v>
      </c>
      <c r="AV134" s="228">
        <f t="shared" si="52"/>
        <v>0.13431136058343032</v>
      </c>
      <c r="AW134" s="4">
        <f>VLOOKUP(A134,'2021 SPED'!A:AF,32,FALSE)</f>
        <v>366068.11483772937</v>
      </c>
      <c r="AX134" s="228">
        <f t="shared" si="53"/>
        <v>236.17297731466411</v>
      </c>
      <c r="AY134" s="5">
        <f t="shared" si="44"/>
        <v>824810.29744663369</v>
      </c>
      <c r="AZ134" s="4">
        <f t="shared" si="54"/>
        <v>532.13567577202173</v>
      </c>
    </row>
    <row r="135" spans="1:52" x14ac:dyDescent="0.25">
      <c r="A135">
        <v>347</v>
      </c>
      <c r="B135">
        <v>1</v>
      </c>
      <c r="C135" t="s">
        <v>114</v>
      </c>
      <c r="D135">
        <f>VLOOKUP(A135,Sheet10!A:C,3,FALSE)</f>
        <v>4</v>
      </c>
      <c r="E135" s="4">
        <f>VLOOKUP(A135,'Pupil Info'!A:D,4,FALSE)</f>
        <v>4181</v>
      </c>
      <c r="F135" s="4">
        <f>Summary!F135</f>
        <v>49718188.589141756</v>
      </c>
      <c r="G135" s="4">
        <f>VLOOKUP(A135,'2% 2020'!A:AB,28,FALSE)</f>
        <v>43848281.75</v>
      </c>
      <c r="H135" s="4">
        <f t="shared" si="45"/>
        <v>11891.458643659831</v>
      </c>
      <c r="I135" s="4">
        <f>G135-Summary!G135</f>
        <v>733452</v>
      </c>
      <c r="J135" s="4">
        <f>VLOOKUP(A135,'2% with VPK 2020'!A:AB,28,FALSE)</f>
        <v>44204616.5</v>
      </c>
      <c r="K135" s="4">
        <f>VLOOKUP(A135,'Charter School Lease'!A:D,4,FALSE)</f>
        <v>0</v>
      </c>
      <c r="L135" s="4">
        <f>VLOOKUP(A135,'Integration Change'!H:K,4,FALSE)</f>
        <v>7119.6720000001369</v>
      </c>
      <c r="M135" s="4">
        <f>VLOOKUP(A135,'Other SPED'!A:D,4,FALSE)</f>
        <v>72132.479999999996</v>
      </c>
      <c r="N135" s="4">
        <f>VLOOKUP(A135,'LTFM Change'!G:J,4,FALSE)</f>
        <v>9379.2211028577294</v>
      </c>
      <c r="O135" s="4">
        <f>VLOOKUP(A135,QComp!I:N,6,FALSE)</f>
        <v>0</v>
      </c>
      <c r="P135" s="4">
        <f>VLOOKUP(A135,'Breakfast and Lunch'!A:D,4,FALSE)</f>
        <v>1813.44</v>
      </c>
      <c r="Q135" s="4">
        <f>VLOOKUP(A135,'Breakfast and Lunch'!A:E,5,FALSE)</f>
        <v>4735.2</v>
      </c>
      <c r="R135" s="4">
        <f>VLOOKUP(A135,'Integration Change'!A:D,4,FALSE)</f>
        <v>3051.2880000000587</v>
      </c>
      <c r="S135" s="4">
        <f>VLOOKUP(A135,'LTFM Change'!A:C,3,FALSE)</f>
        <v>8860.7788971422706</v>
      </c>
      <c r="T135" s="4">
        <f>VLOOKUP(A135,QComp!A:D,4,FALSE)</f>
        <v>0</v>
      </c>
      <c r="U135" s="4">
        <f t="shared" si="46"/>
        <v>175.42501793829229</v>
      </c>
      <c r="V135" s="4">
        <f t="shared" si="47"/>
        <v>463426.82999999821</v>
      </c>
      <c r="W135" s="4">
        <f t="shared" si="48"/>
        <v>110.84114565893285</v>
      </c>
      <c r="X135" s="4">
        <f>VLOOKUP(A135,'2020 SPED'!A:AF,32,FALSE)</f>
        <v>92703.537969878875</v>
      </c>
      <c r="Y135" s="228">
        <f t="shared" si="41"/>
        <v>22.172575453211881</v>
      </c>
      <c r="Z135" s="4">
        <f t="shared" si="42"/>
        <v>1289582.3679698771</v>
      </c>
      <c r="AA135" s="228">
        <f t="shared" si="43"/>
        <v>308.43873905043699</v>
      </c>
      <c r="AC135" s="4">
        <f>VLOOKUP(A135,'Pupil Info'!A:E,5,FALSE)</f>
        <v>4181</v>
      </c>
      <c r="AD135" s="4">
        <f>Summary!AA135</f>
        <v>50281251.326818235</v>
      </c>
      <c r="AE135" s="4">
        <f>VLOOKUP(A135,'2% 2021'!A:AB,28,FALSE)</f>
        <v>44818031.75</v>
      </c>
      <c r="AF135" s="4">
        <f t="shared" si="49"/>
        <v>12026.130429758008</v>
      </c>
      <c r="AG135" s="4">
        <f>AE135-Summary!AB135</f>
        <v>1487869</v>
      </c>
      <c r="AH135" s="4">
        <f>VLOOKUP(A135,'2% with VPK 2021'!A:AB,28,FALSE)</f>
        <v>45331091.25</v>
      </c>
      <c r="AI135" s="4">
        <f>VLOOKUP(A135,'Charter School Lease'!A:E,5,FALSE)</f>
        <v>0</v>
      </c>
      <c r="AJ135" s="4">
        <f>VLOOKUP(A135,'Integration Change'!H:L,5,FALSE)</f>
        <v>7469.5958399999654</v>
      </c>
      <c r="AK135" s="4">
        <f>VLOOKUP(A135,'Other SPED'!A:D,4,FALSE)</f>
        <v>72132.479999999996</v>
      </c>
      <c r="AL135" s="4">
        <f>VLOOKUP(A135,QComp!I:R,10,FALSE)</f>
        <v>0</v>
      </c>
      <c r="AM135" s="4">
        <f>VLOOKUP(A135,'LTFM Change'!G:K,5,FALSE)</f>
        <v>9564.7023566527059</v>
      </c>
      <c r="AN135" s="4">
        <f>VLOOKUP(A135,'Breakfast and Lunch'!A:E,5,FALSE)</f>
        <v>4735.2</v>
      </c>
      <c r="AO135" s="4">
        <f>VLOOKUP(A135,'Breakfast and Lunch'!A:D,4,FALSE)</f>
        <v>1813.44</v>
      </c>
      <c r="AP135" s="4">
        <f>VLOOKUP(A135,'Integration Change'!A:E,5,FALSE)</f>
        <v>3201.2553600000101</v>
      </c>
      <c r="AQ135" s="4">
        <f>VLOOKUP(A135,'Safe School'!A:D,4,FALSE)</f>
        <v>-1412.4641147544025</v>
      </c>
      <c r="AR135" s="4">
        <f>VLOOKUP(A135,'LTFM Change'!A:D,4,FALSE)</f>
        <v>8675.2976433472941</v>
      </c>
      <c r="AS135" s="4">
        <f>VLOOKUP(A135,QComp!A:E,5,FALSE)</f>
        <v>0</v>
      </c>
      <c r="AT135" s="228">
        <f t="shared" si="50"/>
        <v>355.86438651040419</v>
      </c>
      <c r="AU135" s="4">
        <f t="shared" si="51"/>
        <v>619239.00708524138</v>
      </c>
      <c r="AV135" s="228">
        <f t="shared" si="52"/>
        <v>148.10787062550619</v>
      </c>
      <c r="AW135" s="4">
        <f>VLOOKUP(A135,'2021 SPED'!A:AF,32,FALSE)</f>
        <v>228316.4921886893</v>
      </c>
      <c r="AX135" s="228">
        <f t="shared" si="53"/>
        <v>54.608106239820451</v>
      </c>
      <c r="AY135" s="5">
        <f t="shared" si="44"/>
        <v>2335424.4992739307</v>
      </c>
      <c r="AZ135" s="4">
        <f t="shared" si="54"/>
        <v>558.58036337573083</v>
      </c>
    </row>
    <row r="136" spans="1:52" x14ac:dyDescent="0.25">
      <c r="A136">
        <v>356</v>
      </c>
      <c r="B136">
        <v>1</v>
      </c>
      <c r="C136" t="s">
        <v>115</v>
      </c>
      <c r="D136">
        <f>VLOOKUP(A136,Sheet10!A:C,3,FALSE)</f>
        <v>6</v>
      </c>
      <c r="E136" s="4">
        <f>VLOOKUP(A136,'Pupil Info'!A:D,4,FALSE)</f>
        <v>163</v>
      </c>
      <c r="F136" s="4">
        <f>Summary!F136</f>
        <v>2567066.1343287379</v>
      </c>
      <c r="G136" s="4">
        <f>VLOOKUP(A136,'2% 2020'!A:AB,28,FALSE)</f>
        <v>2389302.59</v>
      </c>
      <c r="H136" s="4">
        <f t="shared" si="45"/>
        <v>15748.871989746858</v>
      </c>
      <c r="I136" s="4">
        <f>G136-Summary!G136</f>
        <v>26045</v>
      </c>
      <c r="J136" s="4">
        <f>VLOOKUP(A136,'2% with VPK 2020'!A:AB,28,FALSE)</f>
        <v>2389302.59</v>
      </c>
      <c r="K136" s="4">
        <f>VLOOKUP(A136,'Charter School Lease'!A:D,4,FALSE)</f>
        <v>0</v>
      </c>
      <c r="L136" s="4">
        <f>VLOOKUP(A136,'Integration Change'!H:K,4,FALSE)</f>
        <v>0</v>
      </c>
      <c r="M136" s="4">
        <f>VLOOKUP(A136,'Other SPED'!A:D,4,FALSE)</f>
        <v>0</v>
      </c>
      <c r="N136" s="4">
        <f>VLOOKUP(A136,'LTFM Change'!G:J,4,FALSE)</f>
        <v>0</v>
      </c>
      <c r="O136" s="4">
        <f>VLOOKUP(A136,QComp!I:N,6,FALSE)</f>
        <v>0</v>
      </c>
      <c r="P136" s="4">
        <f>VLOOKUP(A136,'Breakfast and Lunch'!A:D,4,FALSE)</f>
        <v>0</v>
      </c>
      <c r="Q136" s="4">
        <f>VLOOKUP(A136,'Breakfast and Lunch'!A:E,5,FALSE)</f>
        <v>0</v>
      </c>
      <c r="R136" s="4">
        <f>VLOOKUP(A136,'Integration Change'!A:D,4,FALSE)</f>
        <v>0</v>
      </c>
      <c r="S136" s="4">
        <f>VLOOKUP(A136,'LTFM Change'!A:C,3,FALSE)</f>
        <v>0</v>
      </c>
      <c r="T136" s="4">
        <f>VLOOKUP(A136,QComp!A:D,4,FALSE)</f>
        <v>0</v>
      </c>
      <c r="U136" s="4">
        <f t="shared" si="46"/>
        <v>159.78527607361963</v>
      </c>
      <c r="V136" s="4">
        <f t="shared" si="47"/>
        <v>0</v>
      </c>
      <c r="W136" s="4">
        <f t="shared" si="48"/>
        <v>0</v>
      </c>
      <c r="X136" s="4">
        <f>VLOOKUP(A136,'2020 SPED'!A:AF,32,FALSE)</f>
        <v>4160.3755110205966</v>
      </c>
      <c r="Y136" s="228">
        <f t="shared" si="41"/>
        <v>25.523776141230655</v>
      </c>
      <c r="Z136" s="4">
        <f t="shared" si="42"/>
        <v>30205.375511020597</v>
      </c>
      <c r="AA136" s="228">
        <f t="shared" si="43"/>
        <v>185.30905221485028</v>
      </c>
      <c r="AC136" s="4">
        <f>VLOOKUP(A136,'Pupil Info'!A:E,5,FALSE)</f>
        <v>174</v>
      </c>
      <c r="AD136" s="4">
        <f>Summary!AA136</f>
        <v>2756839.8227542397</v>
      </c>
      <c r="AE136" s="4">
        <f>VLOOKUP(A136,'2% 2021'!A:AB,28,FALSE)</f>
        <v>2583968.59</v>
      </c>
      <c r="AF136" s="4">
        <f t="shared" si="49"/>
        <v>15843.907027323217</v>
      </c>
      <c r="AG136" s="4">
        <f>AE136-Summary!AB136</f>
        <v>56148</v>
      </c>
      <c r="AH136" s="4">
        <f>VLOOKUP(A136,'2% with VPK 2021'!A:AB,28,FALSE)</f>
        <v>2583968.59</v>
      </c>
      <c r="AI136" s="4">
        <f>VLOOKUP(A136,'Charter School Lease'!A:E,5,FALSE)</f>
        <v>0</v>
      </c>
      <c r="AJ136" s="4">
        <f>VLOOKUP(A136,'Integration Change'!H:L,5,FALSE)</f>
        <v>0</v>
      </c>
      <c r="AK136" s="4">
        <f>VLOOKUP(A136,'Other SPED'!A:D,4,FALSE)</f>
        <v>0</v>
      </c>
      <c r="AL136" s="4">
        <f>VLOOKUP(A136,QComp!I:R,10,FALSE)</f>
        <v>0</v>
      </c>
      <c r="AM136" s="4">
        <f>VLOOKUP(A136,'LTFM Change'!G:K,5,FALSE)</f>
        <v>0</v>
      </c>
      <c r="AN136" s="4">
        <f>VLOOKUP(A136,'Breakfast and Lunch'!A:E,5,FALSE)</f>
        <v>0</v>
      </c>
      <c r="AO136" s="4">
        <f>VLOOKUP(A136,'Breakfast and Lunch'!A:D,4,FALSE)</f>
        <v>0</v>
      </c>
      <c r="AP136" s="4">
        <f>VLOOKUP(A136,'Integration Change'!A:E,5,FALSE)</f>
        <v>0</v>
      </c>
      <c r="AQ136" s="4">
        <f>VLOOKUP(A136,'Safe School'!A:D,4,FALSE)</f>
        <v>36.944439517983483</v>
      </c>
      <c r="AR136" s="4">
        <f>VLOOKUP(A136,'LTFM Change'!A:D,4,FALSE)</f>
        <v>0</v>
      </c>
      <c r="AS136" s="4">
        <f>VLOOKUP(A136,QComp!A:E,5,FALSE)</f>
        <v>0</v>
      </c>
      <c r="AT136" s="228">
        <f t="shared" si="50"/>
        <v>322.68965517241378</v>
      </c>
      <c r="AU136" s="4">
        <f t="shared" si="51"/>
        <v>36.944439517799765</v>
      </c>
      <c r="AV136" s="228">
        <f t="shared" si="52"/>
        <v>0.21232436504482624</v>
      </c>
      <c r="AW136" s="4">
        <f>VLOOKUP(A136,'2021 SPED'!A:AF,32,FALSE)</f>
        <v>10681.310640471755</v>
      </c>
      <c r="AX136" s="228">
        <f t="shared" si="53"/>
        <v>61.38684276133192</v>
      </c>
      <c r="AY136" s="5">
        <f t="shared" si="44"/>
        <v>66866.255079989554</v>
      </c>
      <c r="AZ136" s="4">
        <f t="shared" si="54"/>
        <v>384.28882229879054</v>
      </c>
    </row>
    <row r="137" spans="1:52" x14ac:dyDescent="0.25">
      <c r="A137">
        <v>361</v>
      </c>
      <c r="B137">
        <v>1</v>
      </c>
      <c r="C137" t="s">
        <v>116</v>
      </c>
      <c r="D137">
        <f>VLOOKUP(A137,Sheet10!A:C,3,FALSE)</f>
        <v>5</v>
      </c>
      <c r="E137" s="4">
        <f>VLOOKUP(A137,'Pupil Info'!A:D,4,FALSE)</f>
        <v>979</v>
      </c>
      <c r="F137" s="4">
        <f>Summary!F137</f>
        <v>10179675.855409203</v>
      </c>
      <c r="G137" s="4">
        <f>VLOOKUP(A137,'2% 2020'!A:AB,28,FALSE)</f>
        <v>9570241.25</v>
      </c>
      <c r="H137" s="4">
        <f t="shared" si="45"/>
        <v>10398.034581623293</v>
      </c>
      <c r="I137" s="4">
        <f>G137-Summary!G137</f>
        <v>153055</v>
      </c>
      <c r="J137" s="4">
        <f>VLOOKUP(A137,'2% with VPK 2020'!A:AB,28,FALSE)</f>
        <v>9570241.25</v>
      </c>
      <c r="K137" s="4">
        <f>VLOOKUP(A137,'Charter School Lease'!A:D,4,FALSE)</f>
        <v>0</v>
      </c>
      <c r="L137" s="4">
        <f>VLOOKUP(A137,'Integration Change'!H:K,4,FALSE)</f>
        <v>0</v>
      </c>
      <c r="M137" s="4">
        <f>VLOOKUP(A137,'Other SPED'!A:D,4,FALSE)</f>
        <v>0</v>
      </c>
      <c r="N137" s="4">
        <f>VLOOKUP(A137,'LTFM Change'!G:J,4,FALSE)</f>
        <v>0</v>
      </c>
      <c r="O137" s="4">
        <f>VLOOKUP(A137,QComp!I:N,6,FALSE)</f>
        <v>-808.94902140001068</v>
      </c>
      <c r="P137" s="4">
        <f>VLOOKUP(A137,'Breakfast and Lunch'!A:D,4,FALSE)</f>
        <v>0</v>
      </c>
      <c r="Q137" s="4">
        <f>VLOOKUP(A137,'Breakfast and Lunch'!A:E,5,FALSE)</f>
        <v>0</v>
      </c>
      <c r="R137" s="4">
        <f>VLOOKUP(A137,'Integration Change'!A:D,4,FALSE)</f>
        <v>0</v>
      </c>
      <c r="S137" s="4">
        <f>VLOOKUP(A137,'LTFM Change'!A:C,3,FALSE)</f>
        <v>0</v>
      </c>
      <c r="T137" s="4">
        <f>VLOOKUP(A137,QComp!A:D,4,FALSE)</f>
        <v>808.94902140001068</v>
      </c>
      <c r="U137" s="4">
        <f t="shared" si="46"/>
        <v>156.33810010214503</v>
      </c>
      <c r="V137" s="4">
        <f t="shared" si="47"/>
        <v>0</v>
      </c>
      <c r="W137" s="4">
        <f t="shared" si="48"/>
        <v>0</v>
      </c>
      <c r="X137" s="4">
        <f>VLOOKUP(A137,'2020 SPED'!A:AF,32,FALSE)</f>
        <v>24326.956035923446</v>
      </c>
      <c r="Y137" s="228">
        <f t="shared" si="41"/>
        <v>24.848780424845195</v>
      </c>
      <c r="Z137" s="4">
        <f t="shared" si="42"/>
        <v>177381.95603592345</v>
      </c>
      <c r="AA137" s="228">
        <f t="shared" si="43"/>
        <v>181.18688052699025</v>
      </c>
      <c r="AC137" s="4">
        <f>VLOOKUP(A137,'Pupil Info'!A:E,5,FALSE)</f>
        <v>950</v>
      </c>
      <c r="AD137" s="4">
        <f>Summary!AA137</f>
        <v>9971269.8179398365</v>
      </c>
      <c r="AE137" s="4">
        <f>VLOOKUP(A137,'2% 2021'!A:AB,28,FALSE)</f>
        <v>9493592.5</v>
      </c>
      <c r="AF137" s="4">
        <f t="shared" si="49"/>
        <v>10496.073492568248</v>
      </c>
      <c r="AG137" s="4">
        <f>AE137-Summary!AB137</f>
        <v>301380</v>
      </c>
      <c r="AH137" s="4">
        <f>VLOOKUP(A137,'2% with VPK 2021'!A:AB,28,FALSE)</f>
        <v>9493592.5</v>
      </c>
      <c r="AI137" s="4">
        <f>VLOOKUP(A137,'Charter School Lease'!A:E,5,FALSE)</f>
        <v>0</v>
      </c>
      <c r="AJ137" s="4">
        <f>VLOOKUP(A137,'Integration Change'!H:L,5,FALSE)</f>
        <v>0</v>
      </c>
      <c r="AK137" s="4">
        <f>VLOOKUP(A137,'Other SPED'!A:D,4,FALSE)</f>
        <v>0</v>
      </c>
      <c r="AL137" s="4">
        <f>VLOOKUP(A137,QComp!I:R,10,FALSE)</f>
        <v>-786.65500382875325</v>
      </c>
      <c r="AM137" s="4">
        <f>VLOOKUP(A137,'LTFM Change'!G:K,5,FALSE)</f>
        <v>0</v>
      </c>
      <c r="AN137" s="4">
        <f>VLOOKUP(A137,'Breakfast and Lunch'!A:E,5,FALSE)</f>
        <v>0</v>
      </c>
      <c r="AO137" s="4">
        <f>VLOOKUP(A137,'Breakfast and Lunch'!A:D,4,FALSE)</f>
        <v>0</v>
      </c>
      <c r="AP137" s="4">
        <f>VLOOKUP(A137,'Integration Change'!A:E,5,FALSE)</f>
        <v>0</v>
      </c>
      <c r="AQ137" s="4">
        <f>VLOOKUP(A137,'Safe School'!A:D,4,FALSE)</f>
        <v>115.42707613786479</v>
      </c>
      <c r="AR137" s="4">
        <f>VLOOKUP(A137,'LTFM Change'!A:D,4,FALSE)</f>
        <v>0</v>
      </c>
      <c r="AS137" s="4">
        <f>VLOOKUP(A137,QComp!A:E,5,FALSE)</f>
        <v>786.65500382875325</v>
      </c>
      <c r="AT137" s="228">
        <f t="shared" si="50"/>
        <v>317.2421052631579</v>
      </c>
      <c r="AU137" s="4">
        <f t="shared" si="51"/>
        <v>115.427076138556</v>
      </c>
      <c r="AV137" s="228">
        <f t="shared" si="52"/>
        <v>0.12150218540900631</v>
      </c>
      <c r="AW137" s="4">
        <f>VLOOKUP(A137,'2021 SPED'!A:AF,32,FALSE)</f>
        <v>60993.662743375404</v>
      </c>
      <c r="AX137" s="228">
        <f t="shared" si="53"/>
        <v>64.203855519342525</v>
      </c>
      <c r="AY137" s="5">
        <f t="shared" si="44"/>
        <v>362489.08981951396</v>
      </c>
      <c r="AZ137" s="4">
        <f t="shared" si="54"/>
        <v>381.56746296790942</v>
      </c>
    </row>
    <row r="138" spans="1:52" x14ac:dyDescent="0.25">
      <c r="A138">
        <v>362</v>
      </c>
      <c r="B138">
        <v>1</v>
      </c>
      <c r="C138" t="s">
        <v>117</v>
      </c>
      <c r="D138">
        <f>VLOOKUP(A138,Sheet10!A:C,3,FALSE)</f>
        <v>6</v>
      </c>
      <c r="E138" s="4">
        <f>VLOOKUP(A138,'Pupil Info'!A:D,4,FALSE)</f>
        <v>335</v>
      </c>
      <c r="F138" s="4">
        <f>Summary!F138</f>
        <v>4176269.1597885611</v>
      </c>
      <c r="G138" s="4">
        <f>VLOOKUP(A138,'2% 2020'!A:AB,28,FALSE)</f>
        <v>3796002</v>
      </c>
      <c r="H138" s="4">
        <f t="shared" si="45"/>
        <v>12466.475103846451</v>
      </c>
      <c r="I138" s="4">
        <f>G138-Summary!G138</f>
        <v>68191</v>
      </c>
      <c r="J138" s="4">
        <f>VLOOKUP(A138,'2% with VPK 2020'!A:AB,28,FALSE)</f>
        <v>3796002</v>
      </c>
      <c r="K138" s="4">
        <f>VLOOKUP(A138,'Charter School Lease'!A:D,4,FALSE)</f>
        <v>0</v>
      </c>
      <c r="L138" s="4">
        <f>VLOOKUP(A138,'Integration Change'!H:K,4,FALSE)</f>
        <v>0</v>
      </c>
      <c r="M138" s="4">
        <f>VLOOKUP(A138,'Other SPED'!A:D,4,FALSE)</f>
        <v>0</v>
      </c>
      <c r="N138" s="4">
        <f>VLOOKUP(A138,'LTFM Change'!G:J,4,FALSE)</f>
        <v>0</v>
      </c>
      <c r="O138" s="4">
        <f>VLOOKUP(A138,QComp!I:N,6,FALSE)</f>
        <v>0</v>
      </c>
      <c r="P138" s="4">
        <f>VLOOKUP(A138,'Breakfast and Lunch'!A:D,4,FALSE)</f>
        <v>0</v>
      </c>
      <c r="Q138" s="4">
        <f>VLOOKUP(A138,'Breakfast and Lunch'!A:E,5,FALSE)</f>
        <v>0</v>
      </c>
      <c r="R138" s="4">
        <f>VLOOKUP(A138,'Integration Change'!A:D,4,FALSE)</f>
        <v>0</v>
      </c>
      <c r="S138" s="4">
        <f>VLOOKUP(A138,'LTFM Change'!A:C,3,FALSE)</f>
        <v>0</v>
      </c>
      <c r="T138" s="4">
        <f>VLOOKUP(A138,QComp!A:D,4,FALSE)</f>
        <v>0</v>
      </c>
      <c r="U138" s="4">
        <f t="shared" si="46"/>
        <v>203.55522388059703</v>
      </c>
      <c r="V138" s="4">
        <f t="shared" si="47"/>
        <v>0</v>
      </c>
      <c r="W138" s="4">
        <f t="shared" si="48"/>
        <v>0</v>
      </c>
      <c r="X138" s="4">
        <f>VLOOKUP(A138,'2020 SPED'!A:AF,32,FALSE)</f>
        <v>114.80294683872489</v>
      </c>
      <c r="Y138" s="228">
        <f t="shared" si="41"/>
        <v>0.34269536369768627</v>
      </c>
      <c r="Z138" s="4">
        <f t="shared" si="42"/>
        <v>68305.802946838725</v>
      </c>
      <c r="AA138" s="228">
        <f t="shared" si="43"/>
        <v>203.89791924429471</v>
      </c>
      <c r="AC138" s="4">
        <f>VLOOKUP(A138,'Pupil Info'!A:E,5,FALSE)</f>
        <v>320</v>
      </c>
      <c r="AD138" s="4">
        <f>Summary!AA138</f>
        <v>4061072.5676542036</v>
      </c>
      <c r="AE138" s="4">
        <f>VLOOKUP(A138,'2% 2021'!A:AB,28,FALSE)</f>
        <v>3732012.75</v>
      </c>
      <c r="AF138" s="4">
        <f t="shared" si="49"/>
        <v>12690.851773919387</v>
      </c>
      <c r="AG138" s="4">
        <f>AE138-Summary!AB138</f>
        <v>134772</v>
      </c>
      <c r="AH138" s="4">
        <f>VLOOKUP(A138,'2% with VPK 2021'!A:AB,28,FALSE)</f>
        <v>3732012.75</v>
      </c>
      <c r="AI138" s="4">
        <f>VLOOKUP(A138,'Charter School Lease'!A:E,5,FALSE)</f>
        <v>0</v>
      </c>
      <c r="AJ138" s="4">
        <f>VLOOKUP(A138,'Integration Change'!H:L,5,FALSE)</f>
        <v>0</v>
      </c>
      <c r="AK138" s="4">
        <f>VLOOKUP(A138,'Other SPED'!A:D,4,FALSE)</f>
        <v>0</v>
      </c>
      <c r="AL138" s="4">
        <f>VLOOKUP(A138,QComp!I:R,10,FALSE)</f>
        <v>0</v>
      </c>
      <c r="AM138" s="4">
        <f>VLOOKUP(A138,'LTFM Change'!G:K,5,FALSE)</f>
        <v>0</v>
      </c>
      <c r="AN138" s="4">
        <f>VLOOKUP(A138,'Breakfast and Lunch'!A:E,5,FALSE)</f>
        <v>0</v>
      </c>
      <c r="AO138" s="4">
        <f>VLOOKUP(A138,'Breakfast and Lunch'!A:D,4,FALSE)</f>
        <v>0</v>
      </c>
      <c r="AP138" s="4">
        <f>VLOOKUP(A138,'Integration Change'!A:E,5,FALSE)</f>
        <v>0</v>
      </c>
      <c r="AQ138" s="4">
        <f>VLOOKUP(A138,'Safe School'!A:D,4,FALSE)</f>
        <v>25.520006793616631</v>
      </c>
      <c r="AR138" s="4">
        <f>VLOOKUP(A138,'LTFM Change'!A:D,4,FALSE)</f>
        <v>0</v>
      </c>
      <c r="AS138" s="4">
        <f>VLOOKUP(A138,QComp!A:E,5,FALSE)</f>
        <v>0</v>
      </c>
      <c r="AT138" s="228">
        <f t="shared" si="50"/>
        <v>421.16250000000002</v>
      </c>
      <c r="AU138" s="4">
        <f t="shared" si="51"/>
        <v>25.520006793551147</v>
      </c>
      <c r="AV138" s="228">
        <f t="shared" si="52"/>
        <v>7.975002122984734E-2</v>
      </c>
      <c r="AW138" s="4">
        <f>VLOOKUP(A138,'2021 SPED'!A:AF,32,FALSE)</f>
        <v>2928.5828258495894</v>
      </c>
      <c r="AX138" s="228">
        <f t="shared" si="53"/>
        <v>9.151821330779967</v>
      </c>
      <c r="AY138" s="5">
        <f t="shared" si="44"/>
        <v>137726.10283264314</v>
      </c>
      <c r="AZ138" s="4">
        <f t="shared" si="54"/>
        <v>430.3940713520098</v>
      </c>
    </row>
    <row r="139" spans="1:52" x14ac:dyDescent="0.25">
      <c r="A139">
        <v>363</v>
      </c>
      <c r="B139">
        <v>1</v>
      </c>
      <c r="C139" t="s">
        <v>118</v>
      </c>
      <c r="D139">
        <f>VLOOKUP(A139,Sheet10!A:C,3,FALSE)</f>
        <v>6</v>
      </c>
      <c r="E139" s="4">
        <f>VLOOKUP(A139,'Pupil Info'!A:D,4,FALSE)</f>
        <v>235</v>
      </c>
      <c r="F139" s="4">
        <f>Summary!F139</f>
        <v>4083699.9048503521</v>
      </c>
      <c r="G139" s="4">
        <f>VLOOKUP(A139,'2% 2020'!A:AB,28,FALSE)</f>
        <v>3683321.9786243457</v>
      </c>
      <c r="H139" s="4">
        <f t="shared" si="45"/>
        <v>17377.44640361852</v>
      </c>
      <c r="I139" s="4">
        <f>G139-Summary!G139</f>
        <v>67868</v>
      </c>
      <c r="J139" s="4">
        <f>VLOOKUP(A139,'2% with VPK 2020'!A:AB,28,FALSE)</f>
        <v>3715211.3996924884</v>
      </c>
      <c r="K139" s="4">
        <f>VLOOKUP(A139,'Charter School Lease'!A:D,4,FALSE)</f>
        <v>0</v>
      </c>
      <c r="L139" s="4">
        <f>VLOOKUP(A139,'Integration Change'!H:K,4,FALSE)</f>
        <v>262.75872000000163</v>
      </c>
      <c r="M139" s="4">
        <f>VLOOKUP(A139,'Other SPED'!A:D,4,FALSE)</f>
        <v>10074.08</v>
      </c>
      <c r="N139" s="4">
        <f>VLOOKUP(A139,'LTFM Change'!G:J,4,FALSE)</f>
        <v>885.30942577582027</v>
      </c>
      <c r="O139" s="4">
        <f>VLOOKUP(A139,QComp!I:N,6,FALSE)</f>
        <v>0</v>
      </c>
      <c r="P139" s="4">
        <f>VLOOKUP(A139,'Breakfast and Lunch'!A:D,4,FALSE)</f>
        <v>204.01</v>
      </c>
      <c r="Q139" s="4">
        <f>VLOOKUP(A139,'Breakfast and Lunch'!A:E,5,FALSE)</f>
        <v>532.71</v>
      </c>
      <c r="R139" s="4">
        <f>VLOOKUP(A139,'Integration Change'!A:D,4,FALSE)</f>
        <v>112.61088000000109</v>
      </c>
      <c r="S139" s="4">
        <f>VLOOKUP(A139,'LTFM Change'!A:C,3,FALSE)</f>
        <v>1166.6905742241652</v>
      </c>
      <c r="T139" s="4">
        <f>VLOOKUP(A139,QComp!A:D,4,FALSE)</f>
        <v>0</v>
      </c>
      <c r="U139" s="4">
        <f t="shared" si="46"/>
        <v>288.8</v>
      </c>
      <c r="V139" s="4">
        <f t="shared" si="47"/>
        <v>45127.590668142308</v>
      </c>
      <c r="W139" s="4">
        <f t="shared" si="48"/>
        <v>192.03230071549919</v>
      </c>
      <c r="X139" s="4">
        <f>VLOOKUP(A139,'2020 SPED'!A:AF,32,FALSE)</f>
        <v>720.3234635394183</v>
      </c>
      <c r="Y139" s="228">
        <f t="shared" si="41"/>
        <v>3.065206227827312</v>
      </c>
      <c r="Z139" s="4">
        <f t="shared" si="42"/>
        <v>113715.91413168173</v>
      </c>
      <c r="AA139" s="228">
        <f t="shared" si="43"/>
        <v>483.8975069433265</v>
      </c>
      <c r="AC139" s="4">
        <f>VLOOKUP(A139,'Pupil Info'!A:E,5,FALSE)</f>
        <v>229</v>
      </c>
      <c r="AD139" s="4">
        <f>Summary!AA139</f>
        <v>4000619.7541597323</v>
      </c>
      <c r="AE139" s="4">
        <f>VLOOKUP(A139,'2% 2021'!A:AB,28,FALSE)</f>
        <v>3658432.8283026945</v>
      </c>
      <c r="AF139" s="4">
        <f t="shared" si="49"/>
        <v>17469.955258339443</v>
      </c>
      <c r="AG139" s="4">
        <f>AE139-Summary!AB139</f>
        <v>132328.81600000011</v>
      </c>
      <c r="AH139" s="4">
        <f>VLOOKUP(A139,'2% with VPK 2021'!A:AB,28,FALSE)</f>
        <v>3720938.7994113076</v>
      </c>
      <c r="AI139" s="4">
        <f>VLOOKUP(A139,'Charter School Lease'!A:E,5,FALSE)</f>
        <v>0</v>
      </c>
      <c r="AJ139" s="4">
        <f>VLOOKUP(A139,'Integration Change'!H:L,5,FALSE)</f>
        <v>266.8041600000015</v>
      </c>
      <c r="AK139" s="4">
        <f>VLOOKUP(A139,'Other SPED'!A:D,4,FALSE)</f>
        <v>10074.08</v>
      </c>
      <c r="AL139" s="4">
        <f>VLOOKUP(A139,QComp!I:R,10,FALSE)</f>
        <v>0</v>
      </c>
      <c r="AM139" s="4">
        <f>VLOOKUP(A139,'LTFM Change'!G:K,5,FALSE)</f>
        <v>978.79708264960209</v>
      </c>
      <c r="AN139" s="4">
        <f>VLOOKUP(A139,'Breakfast and Lunch'!A:E,5,FALSE)</f>
        <v>532.71</v>
      </c>
      <c r="AO139" s="4">
        <f>VLOOKUP(A139,'Breakfast and Lunch'!A:D,4,FALSE)</f>
        <v>204.01</v>
      </c>
      <c r="AP139" s="4">
        <f>VLOOKUP(A139,'Integration Change'!A:E,5,FALSE)</f>
        <v>114.34464000000025</v>
      </c>
      <c r="AQ139" s="4">
        <f>VLOOKUP(A139,'Safe School'!A:D,4,FALSE)</f>
        <v>-447.26548085147624</v>
      </c>
      <c r="AR139" s="4">
        <f>VLOOKUP(A139,'LTFM Change'!A:D,4,FALSE)</f>
        <v>1073.2029173503979</v>
      </c>
      <c r="AS139" s="4">
        <f>VLOOKUP(A139,QComp!A:E,5,FALSE)</f>
        <v>0</v>
      </c>
      <c r="AT139" s="228">
        <f t="shared" si="50"/>
        <v>577.85509170305727</v>
      </c>
      <c r="AU139" s="4">
        <f t="shared" si="51"/>
        <v>75302.654427761212</v>
      </c>
      <c r="AV139" s="228">
        <f t="shared" si="52"/>
        <v>328.8325520862935</v>
      </c>
      <c r="AW139" s="4">
        <f>VLOOKUP(A139,'2021 SPED'!A:AF,32,FALSE)</f>
        <v>-5587.1215444281697</v>
      </c>
      <c r="AX139" s="228">
        <f t="shared" si="53"/>
        <v>-24.397910674358819</v>
      </c>
      <c r="AY139" s="5">
        <f t="shared" si="44"/>
        <v>202044.34888333315</v>
      </c>
      <c r="AZ139" s="4">
        <f t="shared" si="54"/>
        <v>882.28973311499192</v>
      </c>
    </row>
    <row r="140" spans="1:52" x14ac:dyDescent="0.25">
      <c r="A140">
        <v>378</v>
      </c>
      <c r="B140">
        <v>1</v>
      </c>
      <c r="C140" t="s">
        <v>119</v>
      </c>
      <c r="D140">
        <f>VLOOKUP(A140,Sheet10!A:C,3,FALSE)</f>
        <v>6</v>
      </c>
      <c r="E140" s="4">
        <f>VLOOKUP(A140,'Pupil Info'!A:D,4,FALSE)</f>
        <v>565</v>
      </c>
      <c r="F140" s="4">
        <f>Summary!F140</f>
        <v>6192024.6726353792</v>
      </c>
      <c r="G140" s="4">
        <f>VLOOKUP(A140,'2% 2020'!A:AB,28,FALSE)</f>
        <v>5442809.25</v>
      </c>
      <c r="H140" s="4">
        <f t="shared" si="45"/>
        <v>10959.335703779432</v>
      </c>
      <c r="I140" s="4">
        <f>G140-Summary!G140</f>
        <v>86978</v>
      </c>
      <c r="J140" s="4">
        <f>VLOOKUP(A140,'2% with VPK 2020'!A:AB,28,FALSE)</f>
        <v>5442809.25</v>
      </c>
      <c r="K140" s="4">
        <f>VLOOKUP(A140,'Charter School Lease'!A:D,4,FALSE)</f>
        <v>0</v>
      </c>
      <c r="L140" s="4">
        <f>VLOOKUP(A140,'Integration Change'!H:K,4,FALSE)</f>
        <v>0</v>
      </c>
      <c r="M140" s="4">
        <f>VLOOKUP(A140,'Other SPED'!A:D,4,FALSE)</f>
        <v>0</v>
      </c>
      <c r="N140" s="4">
        <f>VLOOKUP(A140,'LTFM Change'!G:J,4,FALSE)</f>
        <v>0</v>
      </c>
      <c r="O140" s="4">
        <f>VLOOKUP(A140,QComp!I:N,6,FALSE)</f>
        <v>0</v>
      </c>
      <c r="P140" s="4">
        <f>VLOOKUP(A140,'Breakfast and Lunch'!A:D,4,FALSE)</f>
        <v>0</v>
      </c>
      <c r="Q140" s="4">
        <f>VLOOKUP(A140,'Breakfast and Lunch'!A:E,5,FALSE)</f>
        <v>0</v>
      </c>
      <c r="R140" s="4">
        <f>VLOOKUP(A140,'Integration Change'!A:D,4,FALSE)</f>
        <v>0</v>
      </c>
      <c r="S140" s="4">
        <f>VLOOKUP(A140,'LTFM Change'!A:C,3,FALSE)</f>
        <v>0</v>
      </c>
      <c r="T140" s="4">
        <f>VLOOKUP(A140,QComp!A:D,4,FALSE)</f>
        <v>0</v>
      </c>
      <c r="U140" s="4">
        <f t="shared" si="46"/>
        <v>153.94336283185839</v>
      </c>
      <c r="V140" s="4">
        <f t="shared" si="47"/>
        <v>0</v>
      </c>
      <c r="W140" s="4">
        <f t="shared" si="48"/>
        <v>0</v>
      </c>
      <c r="X140" s="4">
        <f>VLOOKUP(A140,'2020 SPED'!A:AF,32,FALSE)</f>
        <v>12000.205928065581</v>
      </c>
      <c r="Y140" s="228">
        <f t="shared" si="41"/>
        <v>21.2393025275497</v>
      </c>
      <c r="Z140" s="4">
        <f t="shared" si="42"/>
        <v>98978.205928065581</v>
      </c>
      <c r="AA140" s="228">
        <f t="shared" si="43"/>
        <v>175.18266535940811</v>
      </c>
      <c r="AC140" s="4">
        <f>VLOOKUP(A140,'Pupil Info'!A:E,5,FALSE)</f>
        <v>549</v>
      </c>
      <c r="AD140" s="4">
        <f>Summary!AA140</f>
        <v>6120869.0056091631</v>
      </c>
      <c r="AE140" s="4">
        <f>VLOOKUP(A140,'2% 2021'!A:AB,28,FALSE)</f>
        <v>5427830</v>
      </c>
      <c r="AF140" s="4">
        <f t="shared" si="49"/>
        <v>11149.123871783539</v>
      </c>
      <c r="AG140" s="4">
        <f>AE140-Summary!AB140</f>
        <v>172536</v>
      </c>
      <c r="AH140" s="4">
        <f>VLOOKUP(A140,'2% with VPK 2021'!A:AB,28,FALSE)</f>
        <v>5427830</v>
      </c>
      <c r="AI140" s="4">
        <f>VLOOKUP(A140,'Charter School Lease'!A:E,5,FALSE)</f>
        <v>0</v>
      </c>
      <c r="AJ140" s="4">
        <f>VLOOKUP(A140,'Integration Change'!H:L,5,FALSE)</f>
        <v>0</v>
      </c>
      <c r="AK140" s="4">
        <f>VLOOKUP(A140,'Other SPED'!A:D,4,FALSE)</f>
        <v>0</v>
      </c>
      <c r="AL140" s="4">
        <f>VLOOKUP(A140,QComp!I:R,10,FALSE)</f>
        <v>0</v>
      </c>
      <c r="AM140" s="4">
        <f>VLOOKUP(A140,'LTFM Change'!G:K,5,FALSE)</f>
        <v>0</v>
      </c>
      <c r="AN140" s="4">
        <f>VLOOKUP(A140,'Breakfast and Lunch'!A:E,5,FALSE)</f>
        <v>0</v>
      </c>
      <c r="AO140" s="4">
        <f>VLOOKUP(A140,'Breakfast and Lunch'!A:D,4,FALSE)</f>
        <v>0</v>
      </c>
      <c r="AP140" s="4">
        <f>VLOOKUP(A140,'Integration Change'!A:E,5,FALSE)</f>
        <v>0</v>
      </c>
      <c r="AQ140" s="4">
        <f>VLOOKUP(A140,'Safe School'!A:D,4,FALSE)</f>
        <v>65.097149863984669</v>
      </c>
      <c r="AR140" s="4">
        <f>VLOOKUP(A140,'LTFM Change'!A:D,4,FALSE)</f>
        <v>0</v>
      </c>
      <c r="AS140" s="4">
        <f>VLOOKUP(A140,QComp!A:E,5,FALSE)</f>
        <v>0</v>
      </c>
      <c r="AT140" s="228">
        <f t="shared" si="50"/>
        <v>314.27322404371586</v>
      </c>
      <c r="AU140" s="4">
        <f t="shared" si="51"/>
        <v>65.097149863839149</v>
      </c>
      <c r="AV140" s="228">
        <f t="shared" si="52"/>
        <v>0.11857404346783088</v>
      </c>
      <c r="AW140" s="4">
        <f>VLOOKUP(A140,'2021 SPED'!A:AF,32,FALSE)</f>
        <v>31533.039337054943</v>
      </c>
      <c r="AX140" s="228">
        <f t="shared" si="53"/>
        <v>57.43723012214015</v>
      </c>
      <c r="AY140" s="5">
        <f t="shared" si="44"/>
        <v>204134.13648691878</v>
      </c>
      <c r="AZ140" s="4">
        <f t="shared" si="54"/>
        <v>371.82902820932384</v>
      </c>
    </row>
    <row r="141" spans="1:52" x14ac:dyDescent="0.25">
      <c r="A141">
        <v>381</v>
      </c>
      <c r="B141">
        <v>1</v>
      </c>
      <c r="C141" t="s">
        <v>120</v>
      </c>
      <c r="D141">
        <f>VLOOKUP(A141,Sheet10!A:C,3,FALSE)</f>
        <v>5</v>
      </c>
      <c r="E141" s="4">
        <f>VLOOKUP(A141,'Pupil Info'!A:D,4,FALSE)</f>
        <v>1374</v>
      </c>
      <c r="F141" s="4">
        <f>Summary!F141</f>
        <v>14791646.282468775</v>
      </c>
      <c r="G141" s="4">
        <f>VLOOKUP(A141,'2% 2020'!A:AB,28,FALSE)</f>
        <v>13375629.75</v>
      </c>
      <c r="H141" s="4">
        <f t="shared" si="45"/>
        <v>10765.390307473635</v>
      </c>
      <c r="I141" s="4">
        <f>G141-Summary!G141</f>
        <v>225482</v>
      </c>
      <c r="J141" s="4">
        <f>VLOOKUP(A141,'2% with VPK 2020'!A:AB,28,FALSE)</f>
        <v>13375629.75</v>
      </c>
      <c r="K141" s="4">
        <f>VLOOKUP(A141,'Charter School Lease'!A:D,4,FALSE)</f>
        <v>0</v>
      </c>
      <c r="L141" s="4">
        <f>VLOOKUP(A141,'Integration Change'!H:K,4,FALSE)</f>
        <v>0</v>
      </c>
      <c r="M141" s="4">
        <f>VLOOKUP(A141,'Other SPED'!A:D,4,FALSE)</f>
        <v>0</v>
      </c>
      <c r="N141" s="4">
        <f>VLOOKUP(A141,'LTFM Change'!G:J,4,FALSE)</f>
        <v>0</v>
      </c>
      <c r="O141" s="4">
        <f>VLOOKUP(A141,QComp!I:N,6,FALSE)</f>
        <v>-1113.0050334000262</v>
      </c>
      <c r="P141" s="4">
        <f>VLOOKUP(A141,'Breakfast and Lunch'!A:D,4,FALSE)</f>
        <v>0</v>
      </c>
      <c r="Q141" s="4">
        <f>VLOOKUP(A141,'Breakfast and Lunch'!A:E,5,FALSE)</f>
        <v>0</v>
      </c>
      <c r="R141" s="4">
        <f>VLOOKUP(A141,'Integration Change'!A:D,4,FALSE)</f>
        <v>0</v>
      </c>
      <c r="S141" s="4">
        <f>VLOOKUP(A141,'LTFM Change'!A:C,3,FALSE)</f>
        <v>0</v>
      </c>
      <c r="T141" s="4">
        <f>VLOOKUP(A141,QComp!A:D,4,FALSE)</f>
        <v>0</v>
      </c>
      <c r="U141" s="4">
        <f t="shared" si="46"/>
        <v>164.10625909752548</v>
      </c>
      <c r="V141" s="4">
        <f t="shared" si="47"/>
        <v>-1113.0050333999097</v>
      </c>
      <c r="W141" s="4">
        <f t="shared" si="48"/>
        <v>-0.81004733144098229</v>
      </c>
      <c r="X141" s="4">
        <f>VLOOKUP(A141,'2020 SPED'!A:AF,32,FALSE)</f>
        <v>39788.424930908717</v>
      </c>
      <c r="Y141" s="228">
        <f t="shared" si="41"/>
        <v>28.958096747386257</v>
      </c>
      <c r="Z141" s="4">
        <f t="shared" si="42"/>
        <v>264157.41989750881</v>
      </c>
      <c r="AA141" s="228">
        <f t="shared" si="43"/>
        <v>192.25430851347076</v>
      </c>
      <c r="AC141" s="4">
        <f>VLOOKUP(A141,'Pupil Info'!A:E,5,FALSE)</f>
        <v>1382</v>
      </c>
      <c r="AD141" s="4">
        <f>Summary!AA141</f>
        <v>14994226.845512403</v>
      </c>
      <c r="AE141" s="4">
        <f>VLOOKUP(A141,'2% 2021'!A:AB,28,FALSE)</f>
        <v>13715615</v>
      </c>
      <c r="AF141" s="4">
        <f t="shared" si="49"/>
        <v>10849.65763061679</v>
      </c>
      <c r="AG141" s="4">
        <f>AE141-Summary!AB141</f>
        <v>459388</v>
      </c>
      <c r="AH141" s="4">
        <f>VLOOKUP(A141,'2% with VPK 2021'!A:AB,28,FALSE)</f>
        <v>13715615</v>
      </c>
      <c r="AI141" s="4">
        <f>VLOOKUP(A141,'Charter School Lease'!A:E,5,FALSE)</f>
        <v>0</v>
      </c>
      <c r="AJ141" s="4">
        <f>VLOOKUP(A141,'Integration Change'!H:L,5,FALSE)</f>
        <v>0</v>
      </c>
      <c r="AK141" s="4">
        <f>VLOOKUP(A141,'Other SPED'!A:D,4,FALSE)</f>
        <v>0</v>
      </c>
      <c r="AL141" s="4">
        <f>VLOOKUP(A141,QComp!I:R,10,FALSE)</f>
        <v>-1118.1077746794326</v>
      </c>
      <c r="AM141" s="4">
        <f>VLOOKUP(A141,'LTFM Change'!G:K,5,FALSE)</f>
        <v>0</v>
      </c>
      <c r="AN141" s="4">
        <f>VLOOKUP(A141,'Breakfast and Lunch'!A:E,5,FALSE)</f>
        <v>0</v>
      </c>
      <c r="AO141" s="4">
        <f>VLOOKUP(A141,'Breakfast and Lunch'!A:D,4,FALSE)</f>
        <v>0</v>
      </c>
      <c r="AP141" s="4">
        <f>VLOOKUP(A141,'Integration Change'!A:E,5,FALSE)</f>
        <v>0</v>
      </c>
      <c r="AQ141" s="4">
        <f>VLOOKUP(A141,'Safe School'!A:D,4,FALSE)</f>
        <v>0</v>
      </c>
      <c r="AR141" s="4">
        <f>VLOOKUP(A141,'LTFM Change'!A:D,4,FALSE)</f>
        <v>0</v>
      </c>
      <c r="AS141" s="4">
        <f>VLOOKUP(A141,QComp!A:E,5,FALSE)</f>
        <v>0</v>
      </c>
      <c r="AT141" s="228">
        <f t="shared" si="50"/>
        <v>332.40810419681623</v>
      </c>
      <c r="AU141" s="4">
        <f t="shared" si="51"/>
        <v>-1118.1077746786177</v>
      </c>
      <c r="AV141" s="228">
        <f t="shared" si="52"/>
        <v>-0.80905048819002734</v>
      </c>
      <c r="AW141" s="4">
        <f>VLOOKUP(A141,'2021 SPED'!A:AF,32,FALSE)</f>
        <v>116985.2753057396</v>
      </c>
      <c r="AX141" s="228">
        <f t="shared" si="53"/>
        <v>84.649258542503333</v>
      </c>
      <c r="AY141" s="5">
        <f t="shared" si="44"/>
        <v>575255.16753106099</v>
      </c>
      <c r="AZ141" s="4">
        <f t="shared" si="54"/>
        <v>416.24831225112951</v>
      </c>
    </row>
    <row r="142" spans="1:52" x14ac:dyDescent="0.25">
      <c r="A142">
        <v>390</v>
      </c>
      <c r="B142">
        <v>1</v>
      </c>
      <c r="C142" t="s">
        <v>121</v>
      </c>
      <c r="D142">
        <f>VLOOKUP(A142,Sheet10!A:C,3,FALSE)</f>
        <v>6</v>
      </c>
      <c r="E142" s="4">
        <f>VLOOKUP(A142,'Pupil Info'!A:D,4,FALSE)</f>
        <v>471</v>
      </c>
      <c r="F142" s="4">
        <f>Summary!F142</f>
        <v>5706771.394063903</v>
      </c>
      <c r="G142" s="4">
        <f>VLOOKUP(A142,'2% 2020'!A:AB,28,FALSE)</f>
        <v>5214438.1417247513</v>
      </c>
      <c r="H142" s="4">
        <f t="shared" si="45"/>
        <v>12116.287460857544</v>
      </c>
      <c r="I142" s="4">
        <f>G142-Summary!G142</f>
        <v>88847</v>
      </c>
      <c r="J142" s="4">
        <f>VLOOKUP(A142,'2% with VPK 2020'!A:AB,28,FALSE)</f>
        <v>5323618.8917247513</v>
      </c>
      <c r="K142" s="4">
        <f>VLOOKUP(A142,'Charter School Lease'!A:D,4,FALSE)</f>
        <v>0</v>
      </c>
      <c r="L142" s="4">
        <f>VLOOKUP(A142,'Integration Change'!H:K,4,FALSE)</f>
        <v>549.71615999999995</v>
      </c>
      <c r="M142" s="4">
        <f>VLOOKUP(A142,'Other SPED'!A:D,4,FALSE)</f>
        <v>13538.37</v>
      </c>
      <c r="N142" s="4">
        <f>VLOOKUP(A142,'LTFM Change'!G:J,4,FALSE)</f>
        <v>14.51541375693364</v>
      </c>
      <c r="O142" s="4">
        <f>VLOOKUP(A142,QComp!I:N,6,FALSE)</f>
        <v>0</v>
      </c>
      <c r="P142" s="4">
        <f>VLOOKUP(A142,'Breakfast and Lunch'!A:D,4,FALSE)</f>
        <v>521.36</v>
      </c>
      <c r="Q142" s="4">
        <f>VLOOKUP(A142,'Breakfast and Lunch'!A:E,5,FALSE)</f>
        <v>1361.37</v>
      </c>
      <c r="R142" s="4">
        <f>VLOOKUP(A142,'Integration Change'!A:D,4,FALSE)</f>
        <v>235.59263999999894</v>
      </c>
      <c r="S142" s="4">
        <f>VLOOKUP(A142,'LTFM Change'!A:C,3,FALSE)</f>
        <v>3885.5223005287553</v>
      </c>
      <c r="T142" s="4">
        <f>VLOOKUP(A142,QComp!A:D,4,FALSE)</f>
        <v>0</v>
      </c>
      <c r="U142" s="4">
        <f t="shared" si="46"/>
        <v>188.63481953290869</v>
      </c>
      <c r="V142" s="4">
        <f t="shared" si="47"/>
        <v>129287.1965142861</v>
      </c>
      <c r="W142" s="4">
        <f t="shared" si="48"/>
        <v>274.49510937215734</v>
      </c>
      <c r="X142" s="4">
        <f>VLOOKUP(A142,'2020 SPED'!A:AF,32,FALSE)</f>
        <v>6722.5624929093756</v>
      </c>
      <c r="Y142" s="228">
        <f t="shared" si="41"/>
        <v>14.272956460529461</v>
      </c>
      <c r="Z142" s="4">
        <f t="shared" si="42"/>
        <v>224856.75900719548</v>
      </c>
      <c r="AA142" s="228">
        <f t="shared" si="43"/>
        <v>477.40288536559547</v>
      </c>
      <c r="AC142" s="4">
        <f>VLOOKUP(A142,'Pupil Info'!A:E,5,FALSE)</f>
        <v>443</v>
      </c>
      <c r="AD142" s="4">
        <f>Summary!AA142</f>
        <v>5535833.2289655153</v>
      </c>
      <c r="AE142" s="4">
        <f>VLOOKUP(A142,'2% 2021'!A:AB,28,FALSE)</f>
        <v>5132859.3628109889</v>
      </c>
      <c r="AF142" s="4">
        <f t="shared" si="49"/>
        <v>12496.237537168206</v>
      </c>
      <c r="AG142" s="4">
        <f>AE142-Summary!AB142</f>
        <v>172441.68200000003</v>
      </c>
      <c r="AH142" s="4">
        <f>VLOOKUP(A142,'2% with VPK 2021'!A:AB,28,FALSE)</f>
        <v>5229528.6488109892</v>
      </c>
      <c r="AI142" s="4">
        <f>VLOOKUP(A142,'Charter School Lease'!A:E,5,FALSE)</f>
        <v>0</v>
      </c>
      <c r="AJ142" s="4">
        <f>VLOOKUP(A142,'Integration Change'!H:L,5,FALSE)</f>
        <v>592.85855999999694</v>
      </c>
      <c r="AK142" s="4">
        <f>VLOOKUP(A142,'Other SPED'!A:D,4,FALSE)</f>
        <v>13538.37</v>
      </c>
      <c r="AL142" s="4">
        <f>VLOOKUP(A142,QComp!I:R,10,FALSE)</f>
        <v>0</v>
      </c>
      <c r="AM142" s="4">
        <f>VLOOKUP(A142,'LTFM Change'!G:K,5,FALSE)</f>
        <v>92.68189394232013</v>
      </c>
      <c r="AN142" s="4">
        <f>VLOOKUP(A142,'Breakfast and Lunch'!A:E,5,FALSE)</f>
        <v>1361.37</v>
      </c>
      <c r="AO142" s="4">
        <f>VLOOKUP(A142,'Breakfast and Lunch'!A:D,4,FALSE)</f>
        <v>521.36</v>
      </c>
      <c r="AP142" s="4">
        <f>VLOOKUP(A142,'Integration Change'!A:E,5,FALSE)</f>
        <v>254.08223999999973</v>
      </c>
      <c r="AQ142" s="4">
        <f>VLOOKUP(A142,'Safe School'!A:D,4,FALSE)</f>
        <v>-426.53088443757224</v>
      </c>
      <c r="AR142" s="4">
        <f>VLOOKUP(A142,'LTFM Change'!A:D,4,FALSE)</f>
        <v>3957.1843917719671</v>
      </c>
      <c r="AS142" s="4">
        <f>VLOOKUP(A142,QComp!A:E,5,FALSE)</f>
        <v>0</v>
      </c>
      <c r="AT142" s="228">
        <f t="shared" si="50"/>
        <v>389.25887584650121</v>
      </c>
      <c r="AU142" s="4">
        <f t="shared" si="51"/>
        <v>116560.66220127791</v>
      </c>
      <c r="AV142" s="228">
        <f t="shared" si="52"/>
        <v>263.11661896450994</v>
      </c>
      <c r="AW142" s="4">
        <f>VLOOKUP(A142,'2021 SPED'!A:AF,32,FALSE)</f>
        <v>16134.217568273656</v>
      </c>
      <c r="AX142" s="228">
        <f t="shared" si="53"/>
        <v>36.420355684590646</v>
      </c>
      <c r="AY142" s="5">
        <f t="shared" si="44"/>
        <v>305136.5617695516</v>
      </c>
      <c r="AZ142" s="4">
        <f t="shared" si="54"/>
        <v>688.79585049560183</v>
      </c>
    </row>
    <row r="143" spans="1:52" x14ac:dyDescent="0.25">
      <c r="A143">
        <v>391</v>
      </c>
      <c r="B143">
        <v>1</v>
      </c>
      <c r="C143" t="s">
        <v>122</v>
      </c>
      <c r="D143">
        <f>VLOOKUP(A143,Sheet10!A:C,3,FALSE)</f>
        <v>6</v>
      </c>
      <c r="E143" s="4">
        <f>VLOOKUP(A143,'Pupil Info'!A:D,4,FALSE)</f>
        <v>532</v>
      </c>
      <c r="F143" s="4">
        <f>Summary!F143</f>
        <v>5327693.9327982683</v>
      </c>
      <c r="G143" s="4">
        <f>VLOOKUP(A143,'2% 2020'!A:AB,28,FALSE)</f>
        <v>5162463.4252756257</v>
      </c>
      <c r="H143" s="4">
        <f t="shared" si="45"/>
        <v>10014.462279695994</v>
      </c>
      <c r="I143" s="4">
        <f>G143-Summary!G143</f>
        <v>78534</v>
      </c>
      <c r="J143" s="4">
        <f>VLOOKUP(A143,'2% with VPK 2020'!A:AB,28,FALSE)</f>
        <v>5162463.4252756257</v>
      </c>
      <c r="K143" s="4">
        <f>VLOOKUP(A143,'Charter School Lease'!A:D,4,FALSE)</f>
        <v>0</v>
      </c>
      <c r="L143" s="4">
        <f>VLOOKUP(A143,'Integration Change'!H:K,4,FALSE)</f>
        <v>0</v>
      </c>
      <c r="M143" s="4">
        <f>VLOOKUP(A143,'Other SPED'!A:D,4,FALSE)</f>
        <v>0</v>
      </c>
      <c r="N143" s="4">
        <f>VLOOKUP(A143,'LTFM Change'!G:J,4,FALSE)</f>
        <v>0</v>
      </c>
      <c r="O143" s="4">
        <f>VLOOKUP(A143,QComp!I:N,6,FALSE)</f>
        <v>0</v>
      </c>
      <c r="P143" s="4">
        <f>VLOOKUP(A143,'Breakfast and Lunch'!A:D,4,FALSE)</f>
        <v>0</v>
      </c>
      <c r="Q143" s="4">
        <f>VLOOKUP(A143,'Breakfast and Lunch'!A:E,5,FALSE)</f>
        <v>0</v>
      </c>
      <c r="R143" s="4">
        <f>VLOOKUP(A143,'Integration Change'!A:D,4,FALSE)</f>
        <v>0</v>
      </c>
      <c r="S143" s="4">
        <f>VLOOKUP(A143,'LTFM Change'!A:C,3,FALSE)</f>
        <v>0</v>
      </c>
      <c r="T143" s="4">
        <f>VLOOKUP(A143,QComp!A:D,4,FALSE)</f>
        <v>0</v>
      </c>
      <c r="U143" s="4">
        <f t="shared" si="46"/>
        <v>147.62030075187971</v>
      </c>
      <c r="V143" s="4">
        <f t="shared" si="47"/>
        <v>0</v>
      </c>
      <c r="W143" s="4">
        <f t="shared" si="48"/>
        <v>0</v>
      </c>
      <c r="X143" s="4">
        <f>VLOOKUP(A143,'2020 SPED'!A:AF,32,FALSE)</f>
        <v>5703.5067751322931</v>
      </c>
      <c r="Y143" s="228">
        <f t="shared" si="41"/>
        <v>10.720877396865212</v>
      </c>
      <c r="Z143" s="4">
        <f t="shared" si="42"/>
        <v>84237.506775132293</v>
      </c>
      <c r="AA143" s="228">
        <f t="shared" si="43"/>
        <v>158.34117814874492</v>
      </c>
      <c r="AC143" s="4">
        <f>VLOOKUP(A143,'Pupil Info'!A:E,5,FALSE)</f>
        <v>536</v>
      </c>
      <c r="AD143" s="4">
        <f>Summary!AA143</f>
        <v>5384211.5639815992</v>
      </c>
      <c r="AE143" s="4">
        <f>VLOOKUP(A143,'2% 2021'!A:AB,28,FALSE)</f>
        <v>5284651.8463047789</v>
      </c>
      <c r="AF143" s="4">
        <f t="shared" si="49"/>
        <v>10045.170828323879</v>
      </c>
      <c r="AG143" s="4">
        <f>AE143-Summary!AB143</f>
        <v>158970.64400000032</v>
      </c>
      <c r="AH143" s="4">
        <f>VLOOKUP(A143,'2% with VPK 2021'!A:AB,28,FALSE)</f>
        <v>5284651.8463047789</v>
      </c>
      <c r="AI143" s="4">
        <f>VLOOKUP(A143,'Charter School Lease'!A:E,5,FALSE)</f>
        <v>0</v>
      </c>
      <c r="AJ143" s="4">
        <f>VLOOKUP(A143,'Integration Change'!H:L,5,FALSE)</f>
        <v>0</v>
      </c>
      <c r="AK143" s="4">
        <f>VLOOKUP(A143,'Other SPED'!A:D,4,FALSE)</f>
        <v>0</v>
      </c>
      <c r="AL143" s="4">
        <f>VLOOKUP(A143,QComp!I:R,10,FALSE)</f>
        <v>0</v>
      </c>
      <c r="AM143" s="4">
        <f>VLOOKUP(A143,'LTFM Change'!G:K,5,FALSE)</f>
        <v>0</v>
      </c>
      <c r="AN143" s="4">
        <f>VLOOKUP(A143,'Breakfast and Lunch'!A:E,5,FALSE)</f>
        <v>0</v>
      </c>
      <c r="AO143" s="4">
        <f>VLOOKUP(A143,'Breakfast and Lunch'!A:D,4,FALSE)</f>
        <v>0</v>
      </c>
      <c r="AP143" s="4">
        <f>VLOOKUP(A143,'Integration Change'!A:E,5,FALSE)</f>
        <v>0</v>
      </c>
      <c r="AQ143" s="4">
        <f>VLOOKUP(A143,'Safe School'!A:D,4,FALSE)</f>
        <v>65.183552768547088</v>
      </c>
      <c r="AR143" s="4">
        <f>VLOOKUP(A143,'LTFM Change'!A:D,4,FALSE)</f>
        <v>0</v>
      </c>
      <c r="AS143" s="4">
        <f>VLOOKUP(A143,QComp!A:E,5,FALSE)</f>
        <v>0</v>
      </c>
      <c r="AT143" s="228">
        <f t="shared" si="50"/>
        <v>296.58702238806029</v>
      </c>
      <c r="AU143" s="4">
        <f t="shared" si="51"/>
        <v>65.183552769012749</v>
      </c>
      <c r="AV143" s="228">
        <f t="shared" si="52"/>
        <v>0.12161110591233722</v>
      </c>
      <c r="AW143" s="4">
        <f>VLOOKUP(A143,'2021 SPED'!A:AF,32,FALSE)</f>
        <v>14499.047456410655</v>
      </c>
      <c r="AX143" s="228">
        <f t="shared" si="53"/>
        <v>27.050461672407938</v>
      </c>
      <c r="AY143" s="5">
        <f t="shared" si="44"/>
        <v>173534.87500917999</v>
      </c>
      <c r="AZ143" s="4">
        <f t="shared" si="54"/>
        <v>323.75909516638058</v>
      </c>
    </row>
    <row r="144" spans="1:52" x14ac:dyDescent="0.25">
      <c r="A144">
        <v>402</v>
      </c>
      <c r="B144">
        <v>1</v>
      </c>
      <c r="C144" t="s">
        <v>123</v>
      </c>
      <c r="D144">
        <f>VLOOKUP(A144,Sheet10!A:C,3,FALSE)</f>
        <v>6</v>
      </c>
      <c r="E144" s="4">
        <f>VLOOKUP(A144,'Pupil Info'!A:D,4,FALSE)</f>
        <v>131.80000000000001</v>
      </c>
      <c r="F144" s="4">
        <f>Summary!F144</f>
        <v>1916510.6048333477</v>
      </c>
      <c r="G144" s="4">
        <f>VLOOKUP(A144,'2% 2020'!A:AB,28,FALSE)</f>
        <v>1710296</v>
      </c>
      <c r="H144" s="4">
        <f t="shared" si="45"/>
        <v>14541.05162999505</v>
      </c>
      <c r="I144" s="4">
        <f>G144-Summary!G144</f>
        <v>21518</v>
      </c>
      <c r="J144" s="4">
        <f>VLOOKUP(A144,'2% with VPK 2020'!A:AB,28,FALSE)</f>
        <v>1710296</v>
      </c>
      <c r="K144" s="4">
        <f>VLOOKUP(A144,'Charter School Lease'!A:D,4,FALSE)</f>
        <v>0</v>
      </c>
      <c r="L144" s="4">
        <f>VLOOKUP(A144,'Integration Change'!H:K,4,FALSE)</f>
        <v>0</v>
      </c>
      <c r="M144" s="4">
        <f>VLOOKUP(A144,'Other SPED'!A:D,4,FALSE)</f>
        <v>0</v>
      </c>
      <c r="N144" s="4">
        <f>VLOOKUP(A144,'LTFM Change'!G:J,4,FALSE)</f>
        <v>0</v>
      </c>
      <c r="O144" s="4">
        <f>VLOOKUP(A144,QComp!I:N,6,FALSE)</f>
        <v>-110.42034120000244</v>
      </c>
      <c r="P144" s="4">
        <f>VLOOKUP(A144,'Breakfast and Lunch'!A:D,4,FALSE)</f>
        <v>0</v>
      </c>
      <c r="Q144" s="4">
        <f>VLOOKUP(A144,'Breakfast and Lunch'!A:E,5,FALSE)</f>
        <v>0</v>
      </c>
      <c r="R144" s="4">
        <f>VLOOKUP(A144,'Integration Change'!A:D,4,FALSE)</f>
        <v>0</v>
      </c>
      <c r="S144" s="4">
        <f>VLOOKUP(A144,'LTFM Change'!A:C,3,FALSE)</f>
        <v>0</v>
      </c>
      <c r="T144" s="4">
        <f>VLOOKUP(A144,QComp!A:D,4,FALSE)</f>
        <v>110.42034120000244</v>
      </c>
      <c r="U144" s="4">
        <f t="shared" si="46"/>
        <v>163.26251896813352</v>
      </c>
      <c r="V144" s="4">
        <f t="shared" si="47"/>
        <v>0</v>
      </c>
      <c r="W144" s="4">
        <f t="shared" si="48"/>
        <v>0</v>
      </c>
      <c r="X144" s="4">
        <f>VLOOKUP(A144,'2020 SPED'!A:AF,32,FALSE)</f>
        <v>489.09868403660948</v>
      </c>
      <c r="Y144" s="228">
        <f t="shared" si="41"/>
        <v>3.710915660368812</v>
      </c>
      <c r="Z144" s="4">
        <f t="shared" si="42"/>
        <v>22007.098684036609</v>
      </c>
      <c r="AA144" s="228">
        <f t="shared" si="43"/>
        <v>166.97343462850233</v>
      </c>
      <c r="AC144" s="4">
        <f>VLOOKUP(A144,'Pupil Info'!A:E,5,FALSE)</f>
        <v>132</v>
      </c>
      <c r="AD144" s="4">
        <f>Summary!AA144</f>
        <v>1999265.6662615628</v>
      </c>
      <c r="AE144" s="4">
        <f>VLOOKUP(A144,'2% 2021'!A:AB,28,FALSE)</f>
        <v>1804208</v>
      </c>
      <c r="AF144" s="4">
        <f t="shared" si="49"/>
        <v>15145.952017133051</v>
      </c>
      <c r="AG144" s="4">
        <f>AE144-Summary!AB144</f>
        <v>45031</v>
      </c>
      <c r="AH144" s="4">
        <f>VLOOKUP(A144,'2% with VPK 2021'!A:AB,28,FALSE)</f>
        <v>1804208</v>
      </c>
      <c r="AI144" s="4">
        <f>VLOOKUP(A144,'Charter School Lease'!A:E,5,FALSE)</f>
        <v>0</v>
      </c>
      <c r="AJ144" s="4">
        <f>VLOOKUP(A144,'Integration Change'!H:L,5,FALSE)</f>
        <v>0</v>
      </c>
      <c r="AK144" s="4">
        <f>VLOOKUP(A144,'Other SPED'!A:D,4,FALSE)</f>
        <v>0</v>
      </c>
      <c r="AL144" s="4">
        <f>VLOOKUP(A144,QComp!I:R,10,FALSE)</f>
        <v>-109.29004292864556</v>
      </c>
      <c r="AM144" s="4">
        <f>VLOOKUP(A144,'LTFM Change'!G:K,5,FALSE)</f>
        <v>0</v>
      </c>
      <c r="AN144" s="4">
        <f>VLOOKUP(A144,'Breakfast and Lunch'!A:E,5,FALSE)</f>
        <v>0</v>
      </c>
      <c r="AO144" s="4">
        <f>VLOOKUP(A144,'Breakfast and Lunch'!A:D,4,FALSE)</f>
        <v>0</v>
      </c>
      <c r="AP144" s="4">
        <f>VLOOKUP(A144,'Integration Change'!A:E,5,FALSE)</f>
        <v>0</v>
      </c>
      <c r="AQ144" s="4">
        <f>VLOOKUP(A144,'Safe School'!A:D,4,FALSE)</f>
        <v>0</v>
      </c>
      <c r="AR144" s="4">
        <f>VLOOKUP(A144,'LTFM Change'!A:D,4,FALSE)</f>
        <v>0</v>
      </c>
      <c r="AS144" s="4">
        <f>VLOOKUP(A144,QComp!A:E,5,FALSE)</f>
        <v>109.29004292864556</v>
      </c>
      <c r="AT144" s="228">
        <f t="shared" si="50"/>
        <v>341.14393939393938</v>
      </c>
      <c r="AU144" s="4">
        <f t="shared" si="51"/>
        <v>0</v>
      </c>
      <c r="AV144" s="228">
        <f t="shared" si="52"/>
        <v>0</v>
      </c>
      <c r="AW144" s="4">
        <f>VLOOKUP(A144,'2021 SPED'!A:AF,32,FALSE)</f>
        <v>174.34175205812789</v>
      </c>
      <c r="AX144" s="228">
        <f t="shared" si="53"/>
        <v>1.3207708489252112</v>
      </c>
      <c r="AY144" s="5">
        <f t="shared" si="44"/>
        <v>45205.341752058128</v>
      </c>
      <c r="AZ144" s="4">
        <f t="shared" si="54"/>
        <v>342.46471024286461</v>
      </c>
    </row>
    <row r="145" spans="1:52" x14ac:dyDescent="0.25">
      <c r="A145">
        <v>403</v>
      </c>
      <c r="B145">
        <v>1</v>
      </c>
      <c r="C145" t="s">
        <v>124</v>
      </c>
      <c r="D145">
        <f>VLOOKUP(A145,Sheet10!A:C,3,FALSE)</f>
        <v>6</v>
      </c>
      <c r="E145" s="4">
        <f>VLOOKUP(A145,'Pupil Info'!A:D,4,FALSE)</f>
        <v>156</v>
      </c>
      <c r="F145" s="4">
        <f>Summary!F145</f>
        <v>1687189.1170070467</v>
      </c>
      <c r="G145" s="4">
        <f>VLOOKUP(A145,'2% 2020'!A:AB,28,FALSE)</f>
        <v>1657994.75</v>
      </c>
      <c r="H145" s="4">
        <f t="shared" si="45"/>
        <v>10815.314852609274</v>
      </c>
      <c r="I145" s="4">
        <f>G145-Summary!G145</f>
        <v>23616</v>
      </c>
      <c r="J145" s="4">
        <f>VLOOKUP(A145,'2% with VPK 2020'!A:AB,28,FALSE)</f>
        <v>1657994.75</v>
      </c>
      <c r="K145" s="4">
        <f>VLOOKUP(A145,'Charter School Lease'!A:D,4,FALSE)</f>
        <v>0</v>
      </c>
      <c r="L145" s="4">
        <f>VLOOKUP(A145,'Integration Change'!H:K,4,FALSE)</f>
        <v>0</v>
      </c>
      <c r="M145" s="4">
        <f>VLOOKUP(A145,'Other SPED'!A:D,4,FALSE)</f>
        <v>0</v>
      </c>
      <c r="N145" s="4">
        <f>VLOOKUP(A145,'LTFM Change'!G:J,4,FALSE)</f>
        <v>0</v>
      </c>
      <c r="O145" s="4">
        <f>VLOOKUP(A145,QComp!I:N,6,FALSE)</f>
        <v>-72.813413400001082</v>
      </c>
      <c r="P145" s="4">
        <f>VLOOKUP(A145,'Breakfast and Lunch'!A:D,4,FALSE)</f>
        <v>0</v>
      </c>
      <c r="Q145" s="4">
        <f>VLOOKUP(A145,'Breakfast and Lunch'!A:E,5,FALSE)</f>
        <v>0</v>
      </c>
      <c r="R145" s="4">
        <f>VLOOKUP(A145,'Integration Change'!A:D,4,FALSE)</f>
        <v>0</v>
      </c>
      <c r="S145" s="4">
        <f>VLOOKUP(A145,'LTFM Change'!A:C,3,FALSE)</f>
        <v>0</v>
      </c>
      <c r="T145" s="4">
        <f>VLOOKUP(A145,QComp!A:D,4,FALSE)</f>
        <v>72.813413400001082</v>
      </c>
      <c r="U145" s="4">
        <f t="shared" si="46"/>
        <v>151.38461538461539</v>
      </c>
      <c r="V145" s="4">
        <f t="shared" si="47"/>
        <v>0</v>
      </c>
      <c r="W145" s="4">
        <f t="shared" si="48"/>
        <v>0</v>
      </c>
      <c r="X145" s="4">
        <f>VLOOKUP(A145,'2020 SPED'!A:AF,32,FALSE)</f>
        <v>2682.3266403734306</v>
      </c>
      <c r="Y145" s="228">
        <f t="shared" si="41"/>
        <v>17.194401540855324</v>
      </c>
      <c r="Z145" s="4">
        <f t="shared" si="42"/>
        <v>26298.326640373431</v>
      </c>
      <c r="AA145" s="228">
        <f t="shared" si="43"/>
        <v>168.57901692547071</v>
      </c>
      <c r="AC145" s="4">
        <f>VLOOKUP(A145,'Pupil Info'!A:E,5,FALSE)</f>
        <v>146</v>
      </c>
      <c r="AD145" s="4">
        <f>Summary!AA145</f>
        <v>1601680.2886624779</v>
      </c>
      <c r="AE145" s="4">
        <f>VLOOKUP(A145,'2% 2021'!A:AB,28,FALSE)</f>
        <v>1595141.5</v>
      </c>
      <c r="AF145" s="4">
        <f t="shared" si="49"/>
        <v>10970.412936044369</v>
      </c>
      <c r="AG145" s="4">
        <f>AE145-Summary!AB145</f>
        <v>45489</v>
      </c>
      <c r="AH145" s="4">
        <f>VLOOKUP(A145,'2% with VPK 2021'!A:AB,28,FALSE)</f>
        <v>1595141.5</v>
      </c>
      <c r="AI145" s="4">
        <f>VLOOKUP(A145,'Charter School Lease'!A:E,5,FALSE)</f>
        <v>0</v>
      </c>
      <c r="AJ145" s="4">
        <f>VLOOKUP(A145,'Integration Change'!H:L,5,FALSE)</f>
        <v>0</v>
      </c>
      <c r="AK145" s="4">
        <f>VLOOKUP(A145,'Other SPED'!A:D,4,FALSE)</f>
        <v>0</v>
      </c>
      <c r="AL145" s="4">
        <f>VLOOKUP(A145,QComp!I:R,10,FALSE)</f>
        <v>-74.038691500390996</v>
      </c>
      <c r="AM145" s="4">
        <f>VLOOKUP(A145,'LTFM Change'!G:K,5,FALSE)</f>
        <v>0</v>
      </c>
      <c r="AN145" s="4">
        <f>VLOOKUP(A145,'Breakfast and Lunch'!A:E,5,FALSE)</f>
        <v>0</v>
      </c>
      <c r="AO145" s="4">
        <f>VLOOKUP(A145,'Breakfast and Lunch'!A:D,4,FALSE)</f>
        <v>0</v>
      </c>
      <c r="AP145" s="4">
        <f>VLOOKUP(A145,'Integration Change'!A:E,5,FALSE)</f>
        <v>0</v>
      </c>
      <c r="AQ145" s="4">
        <f>VLOOKUP(A145,'Safe School'!A:D,4,FALSE)</f>
        <v>0</v>
      </c>
      <c r="AR145" s="4">
        <f>VLOOKUP(A145,'LTFM Change'!A:D,4,FALSE)</f>
        <v>0</v>
      </c>
      <c r="AS145" s="4">
        <f>VLOOKUP(A145,QComp!A:E,5,FALSE)</f>
        <v>74.038691500390996</v>
      </c>
      <c r="AT145" s="228">
        <f t="shared" si="50"/>
        <v>311.56849315068496</v>
      </c>
      <c r="AU145" s="4">
        <f t="shared" si="51"/>
        <v>0</v>
      </c>
      <c r="AV145" s="228">
        <f t="shared" si="52"/>
        <v>0</v>
      </c>
      <c r="AW145" s="4">
        <f>VLOOKUP(A145,'2021 SPED'!A:AF,32,FALSE)</f>
        <v>154.01656137748796</v>
      </c>
      <c r="AX145" s="228">
        <f t="shared" si="53"/>
        <v>1.0549079546403286</v>
      </c>
      <c r="AY145" s="5">
        <f t="shared" si="44"/>
        <v>45643.016561377488</v>
      </c>
      <c r="AZ145" s="4">
        <f t="shared" si="54"/>
        <v>312.62340110532529</v>
      </c>
    </row>
    <row r="146" spans="1:52" x14ac:dyDescent="0.25">
      <c r="A146">
        <v>404</v>
      </c>
      <c r="B146">
        <v>1</v>
      </c>
      <c r="C146" t="s">
        <v>125</v>
      </c>
      <c r="D146">
        <f>VLOOKUP(A146,Sheet10!A:C,3,FALSE)</f>
        <v>6</v>
      </c>
      <c r="E146" s="4">
        <f>VLOOKUP(A146,'Pupil Info'!A:D,4,FALSE)</f>
        <v>209</v>
      </c>
      <c r="F146" s="4">
        <f>Summary!F146</f>
        <v>2521589.6774918959</v>
      </c>
      <c r="G146" s="4">
        <f>VLOOKUP(A146,'2% 2020'!A:AB,28,FALSE)</f>
        <v>2305296.8872020002</v>
      </c>
      <c r="H146" s="4">
        <f t="shared" si="45"/>
        <v>12065.022380343999</v>
      </c>
      <c r="I146" s="4">
        <f>G146-Summary!G146</f>
        <v>30503</v>
      </c>
      <c r="J146" s="4">
        <f>VLOOKUP(A146,'2% with VPK 2020'!A:AB,28,FALSE)</f>
        <v>2305296.8872020002</v>
      </c>
      <c r="K146" s="4">
        <f>VLOOKUP(A146,'Charter School Lease'!A:D,4,FALSE)</f>
        <v>0</v>
      </c>
      <c r="L146" s="4">
        <f>VLOOKUP(A146,'Integration Change'!H:K,4,FALSE)</f>
        <v>0</v>
      </c>
      <c r="M146" s="4">
        <f>VLOOKUP(A146,'Other SPED'!A:D,4,FALSE)</f>
        <v>0</v>
      </c>
      <c r="N146" s="4">
        <f>VLOOKUP(A146,'LTFM Change'!G:J,4,FALSE)</f>
        <v>0</v>
      </c>
      <c r="O146" s="4">
        <f>VLOOKUP(A146,QComp!I:N,6,FALSE)</f>
        <v>0</v>
      </c>
      <c r="P146" s="4">
        <f>VLOOKUP(A146,'Breakfast and Lunch'!A:D,4,FALSE)</f>
        <v>0</v>
      </c>
      <c r="Q146" s="4">
        <f>VLOOKUP(A146,'Breakfast and Lunch'!A:E,5,FALSE)</f>
        <v>0</v>
      </c>
      <c r="R146" s="4">
        <f>VLOOKUP(A146,'Integration Change'!A:D,4,FALSE)</f>
        <v>0</v>
      </c>
      <c r="S146" s="4">
        <f>VLOOKUP(A146,'LTFM Change'!A:C,3,FALSE)</f>
        <v>0</v>
      </c>
      <c r="T146" s="4">
        <f>VLOOKUP(A146,QComp!A:D,4,FALSE)</f>
        <v>0</v>
      </c>
      <c r="U146" s="4">
        <f t="shared" si="46"/>
        <v>145.94736842105263</v>
      </c>
      <c r="V146" s="4">
        <f t="shared" si="47"/>
        <v>0</v>
      </c>
      <c r="W146" s="4">
        <f t="shared" si="48"/>
        <v>0</v>
      </c>
      <c r="X146" s="4">
        <f>VLOOKUP(A146,'2020 SPED'!A:AF,32,FALSE)</f>
        <v>2039.8448094573978</v>
      </c>
      <c r="Y146" s="228">
        <f t="shared" si="41"/>
        <v>9.7600230117578839</v>
      </c>
      <c r="Z146" s="4">
        <f t="shared" si="42"/>
        <v>32542.844809457398</v>
      </c>
      <c r="AA146" s="228">
        <f t="shared" si="43"/>
        <v>155.70739143281051</v>
      </c>
      <c r="AC146" s="4">
        <f>VLOOKUP(A146,'Pupil Info'!A:E,5,FALSE)</f>
        <v>210</v>
      </c>
      <c r="AD146" s="4">
        <f>Summary!AA146</f>
        <v>2570286.056042023</v>
      </c>
      <c r="AE146" s="4">
        <f>VLOOKUP(A146,'2% 2021'!A:AB,28,FALSE)</f>
        <v>2371170.6811125865</v>
      </c>
      <c r="AF146" s="4">
        <f t="shared" si="49"/>
        <v>12239.457409723918</v>
      </c>
      <c r="AG146" s="4">
        <f>AE146-Summary!AB146</f>
        <v>61919.587999999989</v>
      </c>
      <c r="AH146" s="4">
        <f>VLOOKUP(A146,'2% with VPK 2021'!A:AB,28,FALSE)</f>
        <v>2371170.6811125865</v>
      </c>
      <c r="AI146" s="4">
        <f>VLOOKUP(A146,'Charter School Lease'!A:E,5,FALSE)</f>
        <v>0</v>
      </c>
      <c r="AJ146" s="4">
        <f>VLOOKUP(A146,'Integration Change'!H:L,5,FALSE)</f>
        <v>0</v>
      </c>
      <c r="AK146" s="4">
        <f>VLOOKUP(A146,'Other SPED'!A:D,4,FALSE)</f>
        <v>0</v>
      </c>
      <c r="AL146" s="4">
        <f>VLOOKUP(A146,QComp!I:R,10,FALSE)</f>
        <v>0</v>
      </c>
      <c r="AM146" s="4">
        <f>VLOOKUP(A146,'LTFM Change'!G:K,5,FALSE)</f>
        <v>0</v>
      </c>
      <c r="AN146" s="4">
        <f>VLOOKUP(A146,'Breakfast and Lunch'!A:E,5,FALSE)</f>
        <v>0</v>
      </c>
      <c r="AO146" s="4">
        <f>VLOOKUP(A146,'Breakfast and Lunch'!A:D,4,FALSE)</f>
        <v>0</v>
      </c>
      <c r="AP146" s="4">
        <f>VLOOKUP(A146,'Integration Change'!A:E,5,FALSE)</f>
        <v>0</v>
      </c>
      <c r="AQ146" s="4">
        <f>VLOOKUP(A146,'Safe School'!A:D,4,FALSE)</f>
        <v>0</v>
      </c>
      <c r="AR146" s="4">
        <f>VLOOKUP(A146,'LTFM Change'!A:D,4,FALSE)</f>
        <v>0</v>
      </c>
      <c r="AS146" s="4">
        <f>VLOOKUP(A146,QComp!A:E,5,FALSE)</f>
        <v>0</v>
      </c>
      <c r="AT146" s="228">
        <f t="shared" si="50"/>
        <v>294.85518095238092</v>
      </c>
      <c r="AU146" s="4">
        <f t="shared" si="51"/>
        <v>0</v>
      </c>
      <c r="AV146" s="228">
        <f t="shared" si="52"/>
        <v>0</v>
      </c>
      <c r="AW146" s="4">
        <f>VLOOKUP(A146,'2021 SPED'!A:AF,32,FALSE)</f>
        <v>5036.9787314709392</v>
      </c>
      <c r="AX146" s="228">
        <f t="shared" si="53"/>
        <v>23.985613007004474</v>
      </c>
      <c r="AY146" s="5">
        <f t="shared" si="44"/>
        <v>66956.566731470928</v>
      </c>
      <c r="AZ146" s="4">
        <f t="shared" si="54"/>
        <v>318.84079395938539</v>
      </c>
    </row>
    <row r="147" spans="1:52" x14ac:dyDescent="0.25">
      <c r="A147">
        <v>413</v>
      </c>
      <c r="B147">
        <v>1</v>
      </c>
      <c r="C147" t="s">
        <v>126</v>
      </c>
      <c r="D147">
        <f>VLOOKUP(A147,Sheet10!A:C,3,FALSE)</f>
        <v>4</v>
      </c>
      <c r="E147" s="4">
        <f>VLOOKUP(A147,'Pupil Info'!A:D,4,FALSE)</f>
        <v>2496</v>
      </c>
      <c r="F147" s="4">
        <f>Summary!F147</f>
        <v>26948368.133211646</v>
      </c>
      <c r="G147" s="4">
        <f>VLOOKUP(A147,'2% 2020'!A:AB,28,FALSE)</f>
        <v>23782893</v>
      </c>
      <c r="H147" s="4">
        <f t="shared" si="45"/>
        <v>10796.621848241846</v>
      </c>
      <c r="I147" s="4">
        <f>G147-Summary!G147</f>
        <v>397583</v>
      </c>
      <c r="J147" s="4">
        <f>VLOOKUP(A147,'2% with VPK 2020'!A:AB,28,FALSE)</f>
        <v>24054264.75</v>
      </c>
      <c r="K147" s="4">
        <f>VLOOKUP(A147,'Charter School Lease'!A:D,4,FALSE)</f>
        <v>0</v>
      </c>
      <c r="L147" s="4">
        <f>VLOOKUP(A147,'Integration Change'!H:K,4,FALSE)</f>
        <v>4199.8118399999221</v>
      </c>
      <c r="M147" s="4">
        <f>VLOOKUP(A147,'Other SPED'!A:D,4,FALSE)</f>
        <v>0</v>
      </c>
      <c r="N147" s="4">
        <f>VLOOKUP(A147,'LTFM Change'!G:J,4,FALSE)</f>
        <v>6536.4142166256206</v>
      </c>
      <c r="O147" s="4">
        <f>VLOOKUP(A147,QComp!I:N,6,FALSE)</f>
        <v>9808.6985380799742</v>
      </c>
      <c r="P147" s="4">
        <f>VLOOKUP(A147,'Breakfast and Lunch'!A:D,4,FALSE)</f>
        <v>1632.1</v>
      </c>
      <c r="Q147" s="4">
        <f>VLOOKUP(A147,'Breakfast and Lunch'!A:E,5,FALSE)</f>
        <v>4261.68</v>
      </c>
      <c r="R147" s="4">
        <f>VLOOKUP(A147,'Integration Change'!A:D,4,FALSE)</f>
        <v>1799.9193599999708</v>
      </c>
      <c r="S147" s="4">
        <f>VLOOKUP(A147,'LTFM Change'!A:C,3,FALSE)</f>
        <v>9879.5857833743794</v>
      </c>
      <c r="T147" s="4">
        <f>VLOOKUP(A147,QComp!A:D,4,FALSE)</f>
        <v>8911.3014619200258</v>
      </c>
      <c r="U147" s="4">
        <f t="shared" si="46"/>
        <v>159.28806089743588</v>
      </c>
      <c r="V147" s="4">
        <f t="shared" si="47"/>
        <v>318401.26120000333</v>
      </c>
      <c r="W147" s="4">
        <f t="shared" si="48"/>
        <v>127.56460785256543</v>
      </c>
      <c r="X147" s="4">
        <f>VLOOKUP(A147,'2020 SPED'!A:AF,32,FALSE)</f>
        <v>56403.672568620183</v>
      </c>
      <c r="Y147" s="228">
        <f t="shared" si="41"/>
        <v>22.597625227812575</v>
      </c>
      <c r="Z147" s="4">
        <f t="shared" si="42"/>
        <v>772387.93376862351</v>
      </c>
      <c r="AA147" s="228">
        <f t="shared" si="43"/>
        <v>309.45029397781389</v>
      </c>
      <c r="AC147" s="4">
        <f>VLOOKUP(A147,'Pupil Info'!A:E,5,FALSE)</f>
        <v>2505</v>
      </c>
      <c r="AD147" s="4">
        <f>Summary!AA147</f>
        <v>27135179.339058109</v>
      </c>
      <c r="AE147" s="4">
        <f>VLOOKUP(A147,'2% 2021'!A:AB,28,FALSE)</f>
        <v>24222668</v>
      </c>
      <c r="AF147" s="4">
        <f t="shared" si="49"/>
        <v>10832.406921779684</v>
      </c>
      <c r="AG147" s="4">
        <f>AE147-Summary!AB147</f>
        <v>803807</v>
      </c>
      <c r="AH147" s="4">
        <f>VLOOKUP(A147,'2% with VPK 2021'!A:AB,28,FALSE)</f>
        <v>24590008.25</v>
      </c>
      <c r="AI147" s="4">
        <f>VLOOKUP(A147,'Charter School Lease'!A:E,5,FALSE)</f>
        <v>0</v>
      </c>
      <c r="AJ147" s="4">
        <f>VLOOKUP(A147,'Integration Change'!H:L,5,FALSE)</f>
        <v>4292.7024000000092</v>
      </c>
      <c r="AK147" s="4">
        <f>VLOOKUP(A147,'Other SPED'!A:D,4,FALSE)</f>
        <v>0</v>
      </c>
      <c r="AL147" s="4">
        <f>VLOOKUP(A147,QComp!I:R,10,FALSE)</f>
        <v>9769.0985108391615</v>
      </c>
      <c r="AM147" s="4">
        <f>VLOOKUP(A147,'LTFM Change'!G:K,5,FALSE)</f>
        <v>7243.8824965228559</v>
      </c>
      <c r="AN147" s="4">
        <f>VLOOKUP(A147,'Breakfast and Lunch'!A:E,5,FALSE)</f>
        <v>4261.68</v>
      </c>
      <c r="AO147" s="4">
        <f>VLOOKUP(A147,'Breakfast and Lunch'!A:D,4,FALSE)</f>
        <v>1632.1</v>
      </c>
      <c r="AP147" s="4">
        <f>VLOOKUP(A147,'Integration Change'!A:E,5,FALSE)</f>
        <v>1839.7295999999915</v>
      </c>
      <c r="AQ147" s="4">
        <f>VLOOKUP(A147,'Safe School'!A:D,4,FALSE)</f>
        <v>-1334.6908867198072</v>
      </c>
      <c r="AR147" s="4">
        <f>VLOOKUP(A147,'LTFM Change'!A:D,4,FALSE)</f>
        <v>9172.1175034771441</v>
      </c>
      <c r="AS147" s="4">
        <f>VLOOKUP(A147,QComp!A:E,5,FALSE)</f>
        <v>8950.9014891608385</v>
      </c>
      <c r="AT147" s="228">
        <f t="shared" si="50"/>
        <v>320.88103792415171</v>
      </c>
      <c r="AU147" s="4">
        <f t="shared" si="51"/>
        <v>413167.77111328021</v>
      </c>
      <c r="AV147" s="228">
        <f t="shared" si="52"/>
        <v>164.93723397735738</v>
      </c>
      <c r="AW147" s="4">
        <f>VLOOKUP(A147,'2021 SPED'!A:AF,32,FALSE)</f>
        <v>136063.82839936158</v>
      </c>
      <c r="AX147" s="228">
        <f t="shared" si="53"/>
        <v>54.316897564615402</v>
      </c>
      <c r="AY147" s="5">
        <f t="shared" si="44"/>
        <v>1353038.5995126418</v>
      </c>
      <c r="AZ147" s="4">
        <f t="shared" si="54"/>
        <v>540.13516946612447</v>
      </c>
    </row>
    <row r="148" spans="1:52" x14ac:dyDescent="0.25">
      <c r="A148">
        <v>414</v>
      </c>
      <c r="B148">
        <v>1</v>
      </c>
      <c r="C148" t="s">
        <v>127</v>
      </c>
      <c r="D148">
        <f>VLOOKUP(A148,Sheet10!A:C,3,FALSE)</f>
        <v>6</v>
      </c>
      <c r="E148" s="4">
        <f>VLOOKUP(A148,'Pupil Info'!A:D,4,FALSE)</f>
        <v>452</v>
      </c>
      <c r="F148" s="4">
        <f>Summary!F148</f>
        <v>4699184.9829714503</v>
      </c>
      <c r="G148" s="4">
        <f>VLOOKUP(A148,'2% 2020'!A:AB,28,FALSE)</f>
        <v>4286462.25</v>
      </c>
      <c r="H148" s="4">
        <f t="shared" si="45"/>
        <v>10396.426953476661</v>
      </c>
      <c r="I148" s="4">
        <f>G148-Summary!G148</f>
        <v>70258</v>
      </c>
      <c r="J148" s="4">
        <f>VLOOKUP(A148,'2% with VPK 2020'!A:AB,28,FALSE)</f>
        <v>4286462.25</v>
      </c>
      <c r="K148" s="4">
        <f>VLOOKUP(A148,'Charter School Lease'!A:D,4,FALSE)</f>
        <v>0</v>
      </c>
      <c r="L148" s="4">
        <f>VLOOKUP(A148,'Integration Change'!H:K,4,FALSE)</f>
        <v>0</v>
      </c>
      <c r="M148" s="4">
        <f>VLOOKUP(A148,'Other SPED'!A:D,4,FALSE)</f>
        <v>0</v>
      </c>
      <c r="N148" s="4">
        <f>VLOOKUP(A148,'LTFM Change'!G:J,4,FALSE)</f>
        <v>0</v>
      </c>
      <c r="O148" s="4">
        <f>VLOOKUP(A148,QComp!I:N,6,FALSE)</f>
        <v>-424.07812200000626</v>
      </c>
      <c r="P148" s="4">
        <f>VLOOKUP(A148,'Breakfast and Lunch'!A:D,4,FALSE)</f>
        <v>0</v>
      </c>
      <c r="Q148" s="4">
        <f>VLOOKUP(A148,'Breakfast and Lunch'!A:E,5,FALSE)</f>
        <v>0</v>
      </c>
      <c r="R148" s="4">
        <f>VLOOKUP(A148,'Integration Change'!A:D,4,FALSE)</f>
        <v>0</v>
      </c>
      <c r="S148" s="4">
        <f>VLOOKUP(A148,'LTFM Change'!A:C,3,FALSE)</f>
        <v>0</v>
      </c>
      <c r="T148" s="4">
        <f>VLOOKUP(A148,QComp!A:D,4,FALSE)</f>
        <v>424.07812200000626</v>
      </c>
      <c r="U148" s="4">
        <f t="shared" si="46"/>
        <v>155.43805309734512</v>
      </c>
      <c r="V148" s="4">
        <f t="shared" si="47"/>
        <v>0</v>
      </c>
      <c r="W148" s="4">
        <f t="shared" si="48"/>
        <v>0</v>
      </c>
      <c r="X148" s="4">
        <f>VLOOKUP(A148,'2020 SPED'!A:AF,32,FALSE)</f>
        <v>3511.0949896760867</v>
      </c>
      <c r="Y148" s="228">
        <f t="shared" si="41"/>
        <v>7.7679092691948819</v>
      </c>
      <c r="Z148" s="4">
        <f t="shared" si="42"/>
        <v>73769.094989676087</v>
      </c>
      <c r="AA148" s="228">
        <f t="shared" si="43"/>
        <v>163.20596236654001</v>
      </c>
      <c r="AC148" s="4">
        <f>VLOOKUP(A148,'Pupil Info'!A:E,5,FALSE)</f>
        <v>426</v>
      </c>
      <c r="AD148" s="4">
        <f>Summary!AA148</f>
        <v>4484777.2002342669</v>
      </c>
      <c r="AE148" s="4">
        <f>VLOOKUP(A148,'2% 2021'!A:AB,28,FALSE)</f>
        <v>4140368</v>
      </c>
      <c r="AF148" s="4">
        <f t="shared" si="49"/>
        <v>10527.646009939594</v>
      </c>
      <c r="AG148" s="4">
        <f>AE148-Summary!AB148</f>
        <v>134760</v>
      </c>
      <c r="AH148" s="4">
        <f>VLOOKUP(A148,'2% with VPK 2021'!A:AB,28,FALSE)</f>
        <v>4140368</v>
      </c>
      <c r="AI148" s="4">
        <f>VLOOKUP(A148,'Charter School Lease'!A:E,5,FALSE)</f>
        <v>0</v>
      </c>
      <c r="AJ148" s="4">
        <f>VLOOKUP(A148,'Integration Change'!H:L,5,FALSE)</f>
        <v>0</v>
      </c>
      <c r="AK148" s="4">
        <f>VLOOKUP(A148,'Other SPED'!A:D,4,FALSE)</f>
        <v>0</v>
      </c>
      <c r="AL148" s="4">
        <f>VLOOKUP(A148,QComp!I:R,10,FALSE)</f>
        <v>-403.29249268271087</v>
      </c>
      <c r="AM148" s="4">
        <f>VLOOKUP(A148,'LTFM Change'!G:K,5,FALSE)</f>
        <v>0</v>
      </c>
      <c r="AN148" s="4">
        <f>VLOOKUP(A148,'Breakfast and Lunch'!A:E,5,FALSE)</f>
        <v>0</v>
      </c>
      <c r="AO148" s="4">
        <f>VLOOKUP(A148,'Breakfast and Lunch'!A:D,4,FALSE)</f>
        <v>0</v>
      </c>
      <c r="AP148" s="4">
        <f>VLOOKUP(A148,'Integration Change'!A:E,5,FALSE)</f>
        <v>0</v>
      </c>
      <c r="AQ148" s="4">
        <f>VLOOKUP(A148,'Safe School'!A:D,4,FALSE)</f>
        <v>48.605752278690488</v>
      </c>
      <c r="AR148" s="4">
        <f>VLOOKUP(A148,'LTFM Change'!A:D,4,FALSE)</f>
        <v>0</v>
      </c>
      <c r="AS148" s="4">
        <f>VLOOKUP(A148,QComp!A:E,5,FALSE)</f>
        <v>403.29249268271087</v>
      </c>
      <c r="AT148" s="228">
        <f t="shared" si="50"/>
        <v>316.33802816901408</v>
      </c>
      <c r="AU148" s="4">
        <f t="shared" si="51"/>
        <v>48.605752278584987</v>
      </c>
      <c r="AV148" s="228">
        <f t="shared" si="52"/>
        <v>0.11409801004362673</v>
      </c>
      <c r="AW148" s="4">
        <f>VLOOKUP(A148,'2021 SPED'!A:AF,32,FALSE)</f>
        <v>7684.4103380393353</v>
      </c>
      <c r="AX148" s="228">
        <f t="shared" si="53"/>
        <v>18.038521920280129</v>
      </c>
      <c r="AY148" s="5">
        <f t="shared" si="44"/>
        <v>142493.01609031792</v>
      </c>
      <c r="AZ148" s="4">
        <f t="shared" si="54"/>
        <v>334.49064809933782</v>
      </c>
    </row>
    <row r="149" spans="1:52" x14ac:dyDescent="0.25">
      <c r="A149">
        <v>415</v>
      </c>
      <c r="B149">
        <v>1</v>
      </c>
      <c r="C149" t="s">
        <v>128</v>
      </c>
      <c r="D149">
        <f>VLOOKUP(A149,Sheet10!A:C,3,FALSE)</f>
        <v>6</v>
      </c>
      <c r="E149" s="4">
        <f>VLOOKUP(A149,'Pupil Info'!A:D,4,FALSE)</f>
        <v>192</v>
      </c>
      <c r="F149" s="4">
        <f>Summary!F149</f>
        <v>2232412.2743875966</v>
      </c>
      <c r="G149" s="4">
        <f>VLOOKUP(A149,'2% 2020'!A:AB,28,FALSE)</f>
        <v>2083172.7361885</v>
      </c>
      <c r="H149" s="4">
        <f t="shared" si="45"/>
        <v>11627.147262435399</v>
      </c>
      <c r="I149" s="4">
        <f>G149-Summary!G149</f>
        <v>31125</v>
      </c>
      <c r="J149" s="4">
        <f>VLOOKUP(A149,'2% with VPK 2020'!A:AB,28,FALSE)</f>
        <v>2091589.2361885</v>
      </c>
      <c r="K149" s="4">
        <f>VLOOKUP(A149,'Charter School Lease'!A:D,4,FALSE)</f>
        <v>0</v>
      </c>
      <c r="L149" s="4">
        <f>VLOOKUP(A149,'Integration Change'!H:K,4,FALSE)</f>
        <v>118.15104000000065</v>
      </c>
      <c r="M149" s="4">
        <f>VLOOKUP(A149,'Other SPED'!A:D,4,FALSE)</f>
        <v>1072.5999999999999</v>
      </c>
      <c r="N149" s="4">
        <f>VLOOKUP(A149,'LTFM Change'!G:J,4,FALSE)</f>
        <v>64.264184049690812</v>
      </c>
      <c r="O149" s="4">
        <f>VLOOKUP(A149,QComp!I:N,6,FALSE)</f>
        <v>189.91530817999956</v>
      </c>
      <c r="P149" s="4">
        <f>VLOOKUP(A149,'Breakfast and Lunch'!A:D,4,FALSE)</f>
        <v>45.34</v>
      </c>
      <c r="Q149" s="4">
        <f>VLOOKUP(A149,'Breakfast and Lunch'!A:E,5,FALSE)</f>
        <v>118.38</v>
      </c>
      <c r="R149" s="4">
        <f>VLOOKUP(A149,'Integration Change'!A:D,4,FALSE)</f>
        <v>50.636160000000018</v>
      </c>
      <c r="S149" s="4">
        <f>VLOOKUP(A149,'LTFM Change'!A:C,3,FALSE)</f>
        <v>391.73581595030919</v>
      </c>
      <c r="T149" s="4">
        <f>VLOOKUP(A149,QComp!A:D,4,FALSE)</f>
        <v>330.08469182000044</v>
      </c>
      <c r="U149" s="4">
        <f t="shared" si="46"/>
        <v>162.109375</v>
      </c>
      <c r="V149" s="4">
        <f t="shared" si="47"/>
        <v>10797.607199999969</v>
      </c>
      <c r="W149" s="4">
        <f t="shared" si="48"/>
        <v>56.237537499999839</v>
      </c>
      <c r="X149" s="4">
        <f>VLOOKUP(A149,'2020 SPED'!A:AF,32,FALSE)</f>
        <v>2000.3837858105253</v>
      </c>
      <c r="Y149" s="228">
        <f t="shared" si="41"/>
        <v>10.418665551096487</v>
      </c>
      <c r="Z149" s="4">
        <f t="shared" si="42"/>
        <v>43922.990985810495</v>
      </c>
      <c r="AA149" s="228">
        <f t="shared" si="43"/>
        <v>228.76557805109633</v>
      </c>
      <c r="AC149" s="4">
        <f>VLOOKUP(A149,'Pupil Info'!A:E,5,FALSE)</f>
        <v>188</v>
      </c>
      <c r="AD149" s="4">
        <f>Summary!AA149</f>
        <v>2252256.7005833387</v>
      </c>
      <c r="AE149" s="4">
        <f>VLOOKUP(A149,'2% 2021'!A:AB,28,FALSE)</f>
        <v>2128955.5732243396</v>
      </c>
      <c r="AF149" s="4">
        <f t="shared" si="49"/>
        <v>11980.0888328901</v>
      </c>
      <c r="AG149" s="4">
        <f>AE149-Summary!AB149</f>
        <v>62605.85400000005</v>
      </c>
      <c r="AH149" s="4">
        <f>VLOOKUP(A149,'2% with VPK 2021'!A:AB,28,FALSE)</f>
        <v>2142123.0532243391</v>
      </c>
      <c r="AI149" s="4">
        <f>VLOOKUP(A149,'Charter School Lease'!A:E,5,FALSE)</f>
        <v>0</v>
      </c>
      <c r="AJ149" s="4">
        <f>VLOOKUP(A149,'Integration Change'!H:L,5,FALSE)</f>
        <v>131.14751999999862</v>
      </c>
      <c r="AK149" s="4">
        <f>VLOOKUP(A149,'Other SPED'!A:D,4,FALSE)</f>
        <v>1072.5999999999999</v>
      </c>
      <c r="AL149" s="4">
        <f>VLOOKUP(A149,QComp!I:R,10,FALSE)</f>
        <v>192.09444129432086</v>
      </c>
      <c r="AM149" s="4">
        <f>VLOOKUP(A149,'LTFM Change'!G:K,5,FALSE)</f>
        <v>94.048058448941447</v>
      </c>
      <c r="AN149" s="4">
        <f>VLOOKUP(A149,'Breakfast and Lunch'!A:E,5,FALSE)</f>
        <v>118.38</v>
      </c>
      <c r="AO149" s="4">
        <f>VLOOKUP(A149,'Breakfast and Lunch'!A:D,4,FALSE)</f>
        <v>45.34</v>
      </c>
      <c r="AP149" s="4">
        <f>VLOOKUP(A149,'Integration Change'!A:E,5,FALSE)</f>
        <v>56.206079999999929</v>
      </c>
      <c r="AQ149" s="4">
        <f>VLOOKUP(A149,'Safe School'!A:D,4,FALSE)</f>
        <v>-99.526667566100514</v>
      </c>
      <c r="AR149" s="4">
        <f>VLOOKUP(A149,'LTFM Change'!A:D,4,FALSE)</f>
        <v>361.951941551044</v>
      </c>
      <c r="AS149" s="4">
        <f>VLOOKUP(A149,QComp!A:E,5,FALSE)</f>
        <v>327.90555870567914</v>
      </c>
      <c r="AT149" s="228">
        <f t="shared" si="50"/>
        <v>333.00986170212792</v>
      </c>
      <c r="AU149" s="4">
        <f t="shared" si="51"/>
        <v>15467.626932433341</v>
      </c>
      <c r="AV149" s="228">
        <f t="shared" si="52"/>
        <v>82.274611342730537</v>
      </c>
      <c r="AW149" s="4">
        <f>VLOOKUP(A149,'2021 SPED'!A:AF,32,FALSE)</f>
        <v>4687.2930629595066</v>
      </c>
      <c r="AX149" s="228">
        <f t="shared" si="53"/>
        <v>24.932409909359077</v>
      </c>
      <c r="AY149" s="5">
        <f t="shared" si="44"/>
        <v>82760.773995392898</v>
      </c>
      <c r="AZ149" s="4">
        <f t="shared" si="54"/>
        <v>440.21688295421757</v>
      </c>
    </row>
    <row r="150" spans="1:52" x14ac:dyDescent="0.25">
      <c r="A150">
        <v>423</v>
      </c>
      <c r="B150">
        <v>1</v>
      </c>
      <c r="C150" t="s">
        <v>129</v>
      </c>
      <c r="D150">
        <f>VLOOKUP(A150,Sheet10!A:C,3,FALSE)</f>
        <v>4</v>
      </c>
      <c r="E150" s="4">
        <f>VLOOKUP(A150,'Pupil Info'!A:D,4,FALSE)</f>
        <v>2729</v>
      </c>
      <c r="F150" s="4">
        <f>Summary!F150</f>
        <v>28959053.924308743</v>
      </c>
      <c r="G150" s="4">
        <f>VLOOKUP(A150,'2% 2020'!A:AB,28,FALSE)</f>
        <v>24896047</v>
      </c>
      <c r="H150" s="4">
        <f t="shared" si="45"/>
        <v>10611.599092821087</v>
      </c>
      <c r="I150" s="4">
        <f>G150-Summary!G150</f>
        <v>403524</v>
      </c>
      <c r="J150" s="4">
        <f>VLOOKUP(A150,'2% with VPK 2020'!A:AB,28,FALSE)</f>
        <v>24896047</v>
      </c>
      <c r="K150" s="4">
        <f>VLOOKUP(A150,'Charter School Lease'!A:D,4,FALSE)</f>
        <v>0</v>
      </c>
      <c r="L150" s="4">
        <f>VLOOKUP(A150,'Integration Change'!H:K,4,FALSE)</f>
        <v>0</v>
      </c>
      <c r="M150" s="4">
        <f>VLOOKUP(A150,'Other SPED'!A:D,4,FALSE)</f>
        <v>0</v>
      </c>
      <c r="N150" s="4">
        <f>VLOOKUP(A150,'LTFM Change'!G:J,4,FALSE)</f>
        <v>0</v>
      </c>
      <c r="O150" s="4">
        <f>VLOOKUP(A150,QComp!I:N,6,FALSE)</f>
        <v>-2355.6339456000132</v>
      </c>
      <c r="P150" s="4">
        <f>VLOOKUP(A150,'Breakfast and Lunch'!A:D,4,FALSE)</f>
        <v>0</v>
      </c>
      <c r="Q150" s="4">
        <f>VLOOKUP(A150,'Breakfast and Lunch'!A:E,5,FALSE)</f>
        <v>0</v>
      </c>
      <c r="R150" s="4">
        <f>VLOOKUP(A150,'Integration Change'!A:D,4,FALSE)</f>
        <v>0</v>
      </c>
      <c r="S150" s="4">
        <f>VLOOKUP(A150,'LTFM Change'!A:C,3,FALSE)</f>
        <v>0</v>
      </c>
      <c r="T150" s="4">
        <f>VLOOKUP(A150,QComp!A:D,4,FALSE)</f>
        <v>0</v>
      </c>
      <c r="U150" s="4">
        <f t="shared" si="46"/>
        <v>147.86515207035544</v>
      </c>
      <c r="V150" s="4">
        <f t="shared" si="47"/>
        <v>-2355.6339455991983</v>
      </c>
      <c r="W150" s="4">
        <f t="shared" si="48"/>
        <v>-0.86318576240351719</v>
      </c>
      <c r="X150" s="4">
        <f>VLOOKUP(A150,'2020 SPED'!A:AF,32,FALSE)</f>
        <v>96730.264199778438</v>
      </c>
      <c r="Y150" s="228">
        <f t="shared" si="41"/>
        <v>35.445314840519764</v>
      </c>
      <c r="Z150" s="4">
        <f t="shared" si="42"/>
        <v>497898.63025417924</v>
      </c>
      <c r="AA150" s="228">
        <f t="shared" si="43"/>
        <v>182.44728114847169</v>
      </c>
      <c r="AC150" s="4">
        <f>VLOOKUP(A150,'Pupil Info'!A:E,5,FALSE)</f>
        <v>2664</v>
      </c>
      <c r="AD150" s="4">
        <f>Summary!AA150</f>
        <v>28769364.490717217</v>
      </c>
      <c r="AE150" s="4">
        <f>VLOOKUP(A150,'2% 2021'!A:AB,28,FALSE)</f>
        <v>24830153.75</v>
      </c>
      <c r="AF150" s="4">
        <f t="shared" si="49"/>
        <v>10799.31099501397</v>
      </c>
      <c r="AG150" s="4">
        <f>AE150-Summary!AB150</f>
        <v>800551</v>
      </c>
      <c r="AH150" s="4">
        <f>VLOOKUP(A150,'2% with VPK 2021'!A:AB,28,FALSE)</f>
        <v>24830153.75</v>
      </c>
      <c r="AI150" s="4">
        <f>VLOOKUP(A150,'Charter School Lease'!A:E,5,FALSE)</f>
        <v>0</v>
      </c>
      <c r="AJ150" s="4">
        <f>VLOOKUP(A150,'Integration Change'!H:L,5,FALSE)</f>
        <v>0</v>
      </c>
      <c r="AK150" s="4">
        <f>VLOOKUP(A150,'Other SPED'!A:D,4,FALSE)</f>
        <v>0</v>
      </c>
      <c r="AL150" s="4">
        <f>VLOOKUP(A150,QComp!I:R,10,FALSE)</f>
        <v>-2324.5091199011658</v>
      </c>
      <c r="AM150" s="4">
        <f>VLOOKUP(A150,'LTFM Change'!G:K,5,FALSE)</f>
        <v>0</v>
      </c>
      <c r="AN150" s="4">
        <f>VLOOKUP(A150,'Breakfast and Lunch'!A:E,5,FALSE)</f>
        <v>0</v>
      </c>
      <c r="AO150" s="4">
        <f>VLOOKUP(A150,'Breakfast and Lunch'!A:D,4,FALSE)</f>
        <v>0</v>
      </c>
      <c r="AP150" s="4">
        <f>VLOOKUP(A150,'Integration Change'!A:E,5,FALSE)</f>
        <v>0</v>
      </c>
      <c r="AQ150" s="4">
        <f>VLOOKUP(A150,'Safe School'!A:D,4,FALSE)</f>
        <v>232.29877672674775</v>
      </c>
      <c r="AR150" s="4">
        <f>VLOOKUP(A150,'LTFM Change'!A:D,4,FALSE)</f>
        <v>0</v>
      </c>
      <c r="AS150" s="4">
        <f>VLOOKUP(A150,QComp!A:E,5,FALSE)</f>
        <v>0</v>
      </c>
      <c r="AT150" s="228">
        <f t="shared" si="50"/>
        <v>300.50713213213214</v>
      </c>
      <c r="AU150" s="4">
        <f t="shared" si="51"/>
        <v>-2092.2103431746364</v>
      </c>
      <c r="AV150" s="228">
        <f t="shared" si="52"/>
        <v>-0.78536424293342211</v>
      </c>
      <c r="AW150" s="4">
        <f>VLOOKUP(A150,'2021 SPED'!A:AF,32,FALSE)</f>
        <v>257433.39110605139</v>
      </c>
      <c r="AX150" s="228">
        <f t="shared" si="53"/>
        <v>96.634155820589868</v>
      </c>
      <c r="AY150" s="5">
        <f t="shared" si="44"/>
        <v>1055892.1807628768</v>
      </c>
      <c r="AZ150" s="4">
        <f t="shared" si="54"/>
        <v>396.35592370978856</v>
      </c>
    </row>
    <row r="151" spans="1:52" x14ac:dyDescent="0.25">
      <c r="A151">
        <v>424</v>
      </c>
      <c r="B151">
        <v>1</v>
      </c>
      <c r="C151" t="s">
        <v>130</v>
      </c>
      <c r="D151">
        <f>VLOOKUP(A151,Sheet10!A:C,3,FALSE)</f>
        <v>6</v>
      </c>
      <c r="E151" s="4">
        <f>VLOOKUP(A151,'Pupil Info'!A:D,4,FALSE)</f>
        <v>466</v>
      </c>
      <c r="F151" s="4">
        <f>Summary!F151</f>
        <v>4740229.2725217296</v>
      </c>
      <c r="G151" s="4">
        <f>VLOOKUP(A151,'2% 2020'!A:AB,28,FALSE)</f>
        <v>4575807.7661702363</v>
      </c>
      <c r="H151" s="4">
        <f t="shared" si="45"/>
        <v>10172.165820862081</v>
      </c>
      <c r="I151" s="4">
        <f>G151-Summary!G151</f>
        <v>68209</v>
      </c>
      <c r="J151" s="4">
        <f>VLOOKUP(A151,'2% with VPK 2020'!A:AB,28,FALSE)</f>
        <v>4575807.7661702363</v>
      </c>
      <c r="K151" s="4">
        <f>VLOOKUP(A151,'Charter School Lease'!A:D,4,FALSE)</f>
        <v>0</v>
      </c>
      <c r="L151" s="4">
        <f>VLOOKUP(A151,'Integration Change'!H:K,4,FALSE)</f>
        <v>0</v>
      </c>
      <c r="M151" s="4">
        <f>VLOOKUP(A151,'Other SPED'!A:D,4,FALSE)</f>
        <v>0</v>
      </c>
      <c r="N151" s="4">
        <f>VLOOKUP(A151,'LTFM Change'!G:J,4,FALSE)</f>
        <v>0</v>
      </c>
      <c r="O151" s="4">
        <f>VLOOKUP(A151,QComp!I:N,6,FALSE)</f>
        <v>0</v>
      </c>
      <c r="P151" s="4">
        <f>VLOOKUP(A151,'Breakfast and Lunch'!A:D,4,FALSE)</f>
        <v>0</v>
      </c>
      <c r="Q151" s="4">
        <f>VLOOKUP(A151,'Breakfast and Lunch'!A:E,5,FALSE)</f>
        <v>0</v>
      </c>
      <c r="R151" s="4">
        <f>VLOOKUP(A151,'Integration Change'!A:D,4,FALSE)</f>
        <v>0</v>
      </c>
      <c r="S151" s="4">
        <f>VLOOKUP(A151,'LTFM Change'!A:C,3,FALSE)</f>
        <v>0</v>
      </c>
      <c r="T151" s="4">
        <f>VLOOKUP(A151,QComp!A:D,4,FALSE)</f>
        <v>0</v>
      </c>
      <c r="U151" s="4">
        <f t="shared" si="46"/>
        <v>146.37124463519314</v>
      </c>
      <c r="V151" s="4">
        <f t="shared" si="47"/>
        <v>0</v>
      </c>
      <c r="W151" s="4">
        <f t="shared" si="48"/>
        <v>0</v>
      </c>
      <c r="X151" s="4">
        <f>VLOOKUP(A151,'2020 SPED'!A:AF,32,FALSE)</f>
        <v>7637.0524335024238</v>
      </c>
      <c r="Y151" s="228">
        <f t="shared" si="41"/>
        <v>16.388524535412927</v>
      </c>
      <c r="Z151" s="4">
        <f t="shared" si="42"/>
        <v>75846.052433502424</v>
      </c>
      <c r="AA151" s="228">
        <f t="shared" si="43"/>
        <v>162.75976917060606</v>
      </c>
      <c r="AC151" s="4">
        <f>VLOOKUP(A151,'Pupil Info'!A:E,5,FALSE)</f>
        <v>463</v>
      </c>
      <c r="AD151" s="4">
        <f>Summary!AA151</f>
        <v>4745223.3784072604</v>
      </c>
      <c r="AE151" s="4">
        <f>VLOOKUP(A151,'2% 2021'!A:AB,28,FALSE)</f>
        <v>4638790.1774787474</v>
      </c>
      <c r="AF151" s="4">
        <f t="shared" si="49"/>
        <v>10248.862588352615</v>
      </c>
      <c r="AG151" s="4">
        <f>AE151-Summary!AB151</f>
        <v>136871.03199999966</v>
      </c>
      <c r="AH151" s="4">
        <f>VLOOKUP(A151,'2% with VPK 2021'!A:AB,28,FALSE)</f>
        <v>4638790.1774787474</v>
      </c>
      <c r="AI151" s="4">
        <f>VLOOKUP(A151,'Charter School Lease'!A:E,5,FALSE)</f>
        <v>0</v>
      </c>
      <c r="AJ151" s="4">
        <f>VLOOKUP(A151,'Integration Change'!H:L,5,FALSE)</f>
        <v>0</v>
      </c>
      <c r="AK151" s="4">
        <f>VLOOKUP(A151,'Other SPED'!A:D,4,FALSE)</f>
        <v>0</v>
      </c>
      <c r="AL151" s="4">
        <f>VLOOKUP(A151,QComp!I:R,10,FALSE)</f>
        <v>0</v>
      </c>
      <c r="AM151" s="4">
        <f>VLOOKUP(A151,'LTFM Change'!G:K,5,FALSE)</f>
        <v>0</v>
      </c>
      <c r="AN151" s="4">
        <f>VLOOKUP(A151,'Breakfast and Lunch'!A:E,5,FALSE)</f>
        <v>0</v>
      </c>
      <c r="AO151" s="4">
        <f>VLOOKUP(A151,'Breakfast and Lunch'!A:D,4,FALSE)</f>
        <v>0</v>
      </c>
      <c r="AP151" s="4">
        <f>VLOOKUP(A151,'Integration Change'!A:E,5,FALSE)</f>
        <v>0</v>
      </c>
      <c r="AQ151" s="4">
        <f>VLOOKUP(A151,'Safe School'!A:D,4,FALSE)</f>
        <v>37.165308642732271</v>
      </c>
      <c r="AR151" s="4">
        <f>VLOOKUP(A151,'LTFM Change'!A:D,4,FALSE)</f>
        <v>0</v>
      </c>
      <c r="AS151" s="4">
        <f>VLOOKUP(A151,QComp!A:E,5,FALSE)</f>
        <v>0</v>
      </c>
      <c r="AT151" s="228">
        <f t="shared" si="50"/>
        <v>295.61777969762346</v>
      </c>
      <c r="AU151" s="4">
        <f t="shared" si="51"/>
        <v>37.165308643132448</v>
      </c>
      <c r="AV151" s="228">
        <f t="shared" si="52"/>
        <v>8.0270645017564687E-2</v>
      </c>
      <c r="AW151" s="4">
        <f>VLOOKUP(A151,'2021 SPED'!A:AF,32,FALSE)</f>
        <v>19257.203116284421</v>
      </c>
      <c r="AX151" s="228">
        <f t="shared" si="53"/>
        <v>41.59223135266614</v>
      </c>
      <c r="AY151" s="5">
        <f t="shared" si="44"/>
        <v>156165.40042492721</v>
      </c>
      <c r="AZ151" s="4">
        <f t="shared" si="54"/>
        <v>337.29028169530716</v>
      </c>
    </row>
    <row r="152" spans="1:52" x14ac:dyDescent="0.25">
      <c r="A152">
        <v>432</v>
      </c>
      <c r="B152">
        <v>1</v>
      </c>
      <c r="C152" t="s">
        <v>131</v>
      </c>
      <c r="D152">
        <f>VLOOKUP(A152,Sheet10!A:C,3,FALSE)</f>
        <v>6</v>
      </c>
      <c r="E152" s="4">
        <f>VLOOKUP(A152,'Pupil Info'!A:D,4,FALSE)</f>
        <v>594</v>
      </c>
      <c r="F152" s="4">
        <f>Summary!F152</f>
        <v>7418320.6167111732</v>
      </c>
      <c r="G152" s="4">
        <f>VLOOKUP(A152,'2% 2020'!A:AB,28,FALSE)</f>
        <v>7207232.75</v>
      </c>
      <c r="H152" s="4">
        <f t="shared" si="45"/>
        <v>12488.755246988507</v>
      </c>
      <c r="I152" s="4">
        <f>G152-Summary!G152</f>
        <v>128160</v>
      </c>
      <c r="J152" s="4">
        <f>VLOOKUP(A152,'2% with VPK 2020'!A:AB,28,FALSE)</f>
        <v>7207232.75</v>
      </c>
      <c r="K152" s="4">
        <f>VLOOKUP(A152,'Charter School Lease'!A:D,4,FALSE)</f>
        <v>0</v>
      </c>
      <c r="L152" s="4">
        <f>VLOOKUP(A152,'Integration Change'!H:K,4,FALSE)</f>
        <v>0</v>
      </c>
      <c r="M152" s="4">
        <f>VLOOKUP(A152,'Other SPED'!A:D,4,FALSE)</f>
        <v>0</v>
      </c>
      <c r="N152" s="4">
        <f>VLOOKUP(A152,'LTFM Change'!G:J,4,FALSE)</f>
        <v>0</v>
      </c>
      <c r="O152" s="4">
        <f>VLOOKUP(A152,QComp!I:N,6,FALSE)</f>
        <v>0</v>
      </c>
      <c r="P152" s="4">
        <f>VLOOKUP(A152,'Breakfast and Lunch'!A:D,4,FALSE)</f>
        <v>0</v>
      </c>
      <c r="Q152" s="4">
        <f>VLOOKUP(A152,'Breakfast and Lunch'!A:E,5,FALSE)</f>
        <v>0</v>
      </c>
      <c r="R152" s="4">
        <f>VLOOKUP(A152,'Integration Change'!A:D,4,FALSE)</f>
        <v>0</v>
      </c>
      <c r="S152" s="4">
        <f>VLOOKUP(A152,'LTFM Change'!A:C,3,FALSE)</f>
        <v>0</v>
      </c>
      <c r="T152" s="4">
        <f>VLOOKUP(A152,QComp!A:D,4,FALSE)</f>
        <v>0</v>
      </c>
      <c r="U152" s="4">
        <f t="shared" si="46"/>
        <v>215.75757575757575</v>
      </c>
      <c r="V152" s="4">
        <f t="shared" si="47"/>
        <v>0</v>
      </c>
      <c r="W152" s="4">
        <f t="shared" si="48"/>
        <v>0</v>
      </c>
      <c r="X152" s="4">
        <f>VLOOKUP(A152,'2020 SPED'!A:AF,32,FALSE)</f>
        <v>130469.20304579439</v>
      </c>
      <c r="Y152" s="228">
        <f t="shared" ref="Y152:Y215" si="55">X152/E152</f>
        <v>219.64512297271784</v>
      </c>
      <c r="Z152" s="4">
        <f t="shared" ref="Z152:Z215" si="56">I152+V152+X152</f>
        <v>258629.20304579439</v>
      </c>
      <c r="AA152" s="228">
        <f t="shared" ref="AA152:AA215" si="57">Z152/E152</f>
        <v>435.40269873029359</v>
      </c>
      <c r="AC152" s="4">
        <f>VLOOKUP(A152,'Pupil Info'!A:E,5,FALSE)</f>
        <v>595</v>
      </c>
      <c r="AD152" s="4">
        <f>Summary!AA152</f>
        <v>7484424.100957565</v>
      </c>
      <c r="AE152" s="4">
        <f>VLOOKUP(A152,'2% 2021'!A:AB,28,FALSE)</f>
        <v>7368170.25</v>
      </c>
      <c r="AF152" s="4">
        <f t="shared" si="49"/>
        <v>12578.864035222798</v>
      </c>
      <c r="AG152" s="4">
        <f>AE152-Summary!AB152</f>
        <v>259170</v>
      </c>
      <c r="AH152" s="4">
        <f>VLOOKUP(A152,'2% with VPK 2021'!A:AB,28,FALSE)</f>
        <v>7368170.25</v>
      </c>
      <c r="AI152" s="4">
        <f>VLOOKUP(A152,'Charter School Lease'!A:E,5,FALSE)</f>
        <v>0</v>
      </c>
      <c r="AJ152" s="4">
        <f>VLOOKUP(A152,'Integration Change'!H:L,5,FALSE)</f>
        <v>0</v>
      </c>
      <c r="AK152" s="4">
        <f>VLOOKUP(A152,'Other SPED'!A:D,4,FALSE)</f>
        <v>0</v>
      </c>
      <c r="AL152" s="4">
        <f>VLOOKUP(A152,QComp!I:R,10,FALSE)</f>
        <v>0</v>
      </c>
      <c r="AM152" s="4">
        <f>VLOOKUP(A152,'LTFM Change'!G:K,5,FALSE)</f>
        <v>0</v>
      </c>
      <c r="AN152" s="4">
        <f>VLOOKUP(A152,'Breakfast and Lunch'!A:E,5,FALSE)</f>
        <v>0</v>
      </c>
      <c r="AO152" s="4">
        <f>VLOOKUP(A152,'Breakfast and Lunch'!A:D,4,FALSE)</f>
        <v>0</v>
      </c>
      <c r="AP152" s="4">
        <f>VLOOKUP(A152,'Integration Change'!A:E,5,FALSE)</f>
        <v>0</v>
      </c>
      <c r="AQ152" s="4">
        <f>VLOOKUP(A152,'Safe School'!A:D,4,FALSE)</f>
        <v>37.464723461906033</v>
      </c>
      <c r="AR152" s="4">
        <f>VLOOKUP(A152,'LTFM Change'!A:D,4,FALSE)</f>
        <v>0</v>
      </c>
      <c r="AS152" s="4">
        <f>VLOOKUP(A152,QComp!A:E,5,FALSE)</f>
        <v>0</v>
      </c>
      <c r="AT152" s="228">
        <f t="shared" si="50"/>
        <v>435.57983193277312</v>
      </c>
      <c r="AU152" s="4">
        <f t="shared" si="51"/>
        <v>37.464723462238908</v>
      </c>
      <c r="AV152" s="228">
        <f t="shared" si="52"/>
        <v>6.2965921785275478E-2</v>
      </c>
      <c r="AW152" s="4">
        <f>VLOOKUP(A152,'2021 SPED'!A:AF,32,FALSE)</f>
        <v>117952.58296204888</v>
      </c>
      <c r="AX152" s="228">
        <f t="shared" si="53"/>
        <v>198.23963523033424</v>
      </c>
      <c r="AY152" s="5">
        <f t="shared" ref="AY152:AY215" si="58">AG152+AU152+AW152</f>
        <v>377160.04768551112</v>
      </c>
      <c r="AZ152" s="4">
        <f t="shared" si="54"/>
        <v>633.88243308489268</v>
      </c>
    </row>
    <row r="153" spans="1:52" x14ac:dyDescent="0.25">
      <c r="A153">
        <v>435</v>
      </c>
      <c r="B153">
        <v>1</v>
      </c>
      <c r="C153" t="s">
        <v>132</v>
      </c>
      <c r="D153">
        <f>VLOOKUP(A153,Sheet10!A:C,3,FALSE)</f>
        <v>6</v>
      </c>
      <c r="E153" s="4">
        <f>VLOOKUP(A153,'Pupil Info'!A:D,4,FALSE)</f>
        <v>686</v>
      </c>
      <c r="F153" s="4">
        <f>Summary!F153</f>
        <v>8344596.388629307</v>
      </c>
      <c r="G153" s="4">
        <f>VLOOKUP(A153,'2% 2020'!A:AB,28,FALSE)</f>
        <v>7621432.1399666248</v>
      </c>
      <c r="H153" s="4">
        <f t="shared" ref="H153:H216" si="59">F153/E153</f>
        <v>12164.134677302196</v>
      </c>
      <c r="I153" s="4">
        <f>G153-Summary!G153</f>
        <v>132733</v>
      </c>
      <c r="J153" s="4">
        <f>VLOOKUP(A153,'2% with VPK 2020'!A:AB,28,FALSE)</f>
        <v>7621432.1399666248</v>
      </c>
      <c r="K153" s="4">
        <f>VLOOKUP(A153,'Charter School Lease'!A:D,4,FALSE)</f>
        <v>0</v>
      </c>
      <c r="L153" s="4">
        <f>VLOOKUP(A153,'Integration Change'!H:K,4,FALSE)</f>
        <v>0</v>
      </c>
      <c r="M153" s="4">
        <f>VLOOKUP(A153,'Other SPED'!A:D,4,FALSE)</f>
        <v>0</v>
      </c>
      <c r="N153" s="4">
        <f>VLOOKUP(A153,'LTFM Change'!G:J,4,FALSE)</f>
        <v>0</v>
      </c>
      <c r="O153" s="4">
        <f>VLOOKUP(A153,QComp!I:N,6,FALSE)</f>
        <v>0</v>
      </c>
      <c r="P153" s="4">
        <f>VLOOKUP(A153,'Breakfast and Lunch'!A:D,4,FALSE)</f>
        <v>0</v>
      </c>
      <c r="Q153" s="4">
        <f>VLOOKUP(A153,'Breakfast and Lunch'!A:E,5,FALSE)</f>
        <v>0</v>
      </c>
      <c r="R153" s="4">
        <f>VLOOKUP(A153,'Integration Change'!A:D,4,FALSE)</f>
        <v>0</v>
      </c>
      <c r="S153" s="4">
        <f>VLOOKUP(A153,'LTFM Change'!A:C,3,FALSE)</f>
        <v>0</v>
      </c>
      <c r="T153" s="4">
        <f>VLOOKUP(A153,QComp!A:D,4,FALSE)</f>
        <v>0</v>
      </c>
      <c r="U153" s="4">
        <f t="shared" ref="U153:U216" si="60">I153/E153</f>
        <v>193.48833819241983</v>
      </c>
      <c r="V153" s="4">
        <f t="shared" ref="V153:V216" si="61">SUM(J153:T153)-G153</f>
        <v>0</v>
      </c>
      <c r="W153" s="4">
        <f t="shared" ref="W153:W216" si="62">V153/E153</f>
        <v>0</v>
      </c>
      <c r="X153" s="4">
        <f>VLOOKUP(A153,'2020 SPED'!A:AF,32,FALSE)</f>
        <v>14417.772348793107</v>
      </c>
      <c r="Y153" s="228">
        <f t="shared" si="55"/>
        <v>21.01716085829899</v>
      </c>
      <c r="Z153" s="4">
        <f t="shared" si="56"/>
        <v>147150.77234879311</v>
      </c>
      <c r="AA153" s="228">
        <f t="shared" si="57"/>
        <v>214.50549905071881</v>
      </c>
      <c r="AC153" s="4">
        <f>VLOOKUP(A153,'Pupil Info'!A:E,5,FALSE)</f>
        <v>680</v>
      </c>
      <c r="AD153" s="4">
        <f>Summary!AA153</f>
        <v>8552830.1721146256</v>
      </c>
      <c r="AE153" s="4">
        <f>VLOOKUP(A153,'2% 2021'!A:AB,28,FALSE)</f>
        <v>7932416.2311815927</v>
      </c>
      <c r="AF153" s="4">
        <f t="shared" ref="AF153:AF216" si="63">AD153/AC153</f>
        <v>12577.691429580333</v>
      </c>
      <c r="AG153" s="4">
        <f>AE153-Summary!AB153</f>
        <v>272674.25999999978</v>
      </c>
      <c r="AH153" s="4">
        <f>VLOOKUP(A153,'2% with VPK 2021'!A:AB,28,FALSE)</f>
        <v>7932416.2311815927</v>
      </c>
      <c r="AI153" s="4">
        <f>VLOOKUP(A153,'Charter School Lease'!A:E,5,FALSE)</f>
        <v>0</v>
      </c>
      <c r="AJ153" s="4">
        <f>VLOOKUP(A153,'Integration Change'!H:L,5,FALSE)</f>
        <v>0</v>
      </c>
      <c r="AK153" s="4">
        <f>VLOOKUP(A153,'Other SPED'!A:D,4,FALSE)</f>
        <v>0</v>
      </c>
      <c r="AL153" s="4">
        <f>VLOOKUP(A153,QComp!I:R,10,FALSE)</f>
        <v>0</v>
      </c>
      <c r="AM153" s="4">
        <f>VLOOKUP(A153,'LTFM Change'!G:K,5,FALSE)</f>
        <v>0</v>
      </c>
      <c r="AN153" s="4">
        <f>VLOOKUP(A153,'Breakfast and Lunch'!A:E,5,FALSE)</f>
        <v>0</v>
      </c>
      <c r="AO153" s="4">
        <f>VLOOKUP(A153,'Breakfast and Lunch'!A:D,4,FALSE)</f>
        <v>0</v>
      </c>
      <c r="AP153" s="4">
        <f>VLOOKUP(A153,'Integration Change'!A:E,5,FALSE)</f>
        <v>0</v>
      </c>
      <c r="AQ153" s="4">
        <f>VLOOKUP(A153,'Safe School'!A:D,4,FALSE)</f>
        <v>64.163468637838378</v>
      </c>
      <c r="AR153" s="4">
        <f>VLOOKUP(A153,'LTFM Change'!A:D,4,FALSE)</f>
        <v>0</v>
      </c>
      <c r="AS153" s="4">
        <f>VLOOKUP(A153,QComp!A:E,5,FALSE)</f>
        <v>0</v>
      </c>
      <c r="AT153" s="228">
        <f t="shared" ref="AT153:AT216" si="64">AG153/AC153</f>
        <v>400.99155882352909</v>
      </c>
      <c r="AU153" s="4">
        <f t="shared" ref="AU153:AU216" si="65">SUM(AH153:AS153)-AE153</f>
        <v>64.163468637503684</v>
      </c>
      <c r="AV153" s="228">
        <f t="shared" si="52"/>
        <v>9.4358042113975998E-2</v>
      </c>
      <c r="AW153" s="4">
        <f>VLOOKUP(A153,'2021 SPED'!A:AF,32,FALSE)</f>
        <v>36478.676456868183</v>
      </c>
      <c r="AX153" s="228">
        <f t="shared" si="53"/>
        <v>53.645112436570855</v>
      </c>
      <c r="AY153" s="5">
        <f t="shared" si="58"/>
        <v>309217.09992550546</v>
      </c>
      <c r="AZ153" s="4">
        <f t="shared" si="54"/>
        <v>454.73102930221393</v>
      </c>
    </row>
    <row r="154" spans="1:52" x14ac:dyDescent="0.25">
      <c r="A154">
        <v>441</v>
      </c>
      <c r="B154">
        <v>1</v>
      </c>
      <c r="C154" t="s">
        <v>133</v>
      </c>
      <c r="D154">
        <f>VLOOKUP(A154,Sheet10!A:C,3,FALSE)</f>
        <v>6</v>
      </c>
      <c r="E154" s="4">
        <f>VLOOKUP(A154,'Pupil Info'!A:D,4,FALSE)</f>
        <v>441</v>
      </c>
      <c r="F154" s="4">
        <f>Summary!F154</f>
        <v>5431332.7585894233</v>
      </c>
      <c r="G154" s="4">
        <f>VLOOKUP(A154,'2% 2020'!A:AB,28,FALSE)</f>
        <v>5005033.2987311985</v>
      </c>
      <c r="H154" s="4">
        <f t="shared" si="59"/>
        <v>12315.947298388715</v>
      </c>
      <c r="I154" s="4">
        <f>G154-Summary!G154</f>
        <v>79524</v>
      </c>
      <c r="J154" s="4">
        <f>VLOOKUP(A154,'2% with VPK 2020'!A:AB,28,FALSE)</f>
        <v>5005033.2987311985</v>
      </c>
      <c r="K154" s="4">
        <f>VLOOKUP(A154,'Charter School Lease'!A:D,4,FALSE)</f>
        <v>0</v>
      </c>
      <c r="L154" s="4">
        <f>VLOOKUP(A154,'Integration Change'!H:K,4,FALSE)</f>
        <v>0</v>
      </c>
      <c r="M154" s="4">
        <f>VLOOKUP(A154,'Other SPED'!A:D,4,FALSE)</f>
        <v>0</v>
      </c>
      <c r="N154" s="4">
        <f>VLOOKUP(A154,'LTFM Change'!G:J,4,FALSE)</f>
        <v>0</v>
      </c>
      <c r="O154" s="4">
        <f>VLOOKUP(A154,QComp!I:N,6,FALSE)</f>
        <v>0</v>
      </c>
      <c r="P154" s="4">
        <f>VLOOKUP(A154,'Breakfast and Lunch'!A:D,4,FALSE)</f>
        <v>0</v>
      </c>
      <c r="Q154" s="4">
        <f>VLOOKUP(A154,'Breakfast and Lunch'!A:E,5,FALSE)</f>
        <v>0</v>
      </c>
      <c r="R154" s="4">
        <f>VLOOKUP(A154,'Integration Change'!A:D,4,FALSE)</f>
        <v>0</v>
      </c>
      <c r="S154" s="4">
        <f>VLOOKUP(A154,'LTFM Change'!A:C,3,FALSE)</f>
        <v>0</v>
      </c>
      <c r="T154" s="4">
        <f>VLOOKUP(A154,QComp!A:D,4,FALSE)</f>
        <v>0</v>
      </c>
      <c r="U154" s="4">
        <f t="shared" si="60"/>
        <v>180.32653061224491</v>
      </c>
      <c r="V154" s="4">
        <f t="shared" si="61"/>
        <v>0</v>
      </c>
      <c r="W154" s="4">
        <f t="shared" si="62"/>
        <v>0</v>
      </c>
      <c r="X154" s="4">
        <f>VLOOKUP(A154,'2020 SPED'!A:AF,32,FALSE)</f>
        <v>444.6448210402159</v>
      </c>
      <c r="Y154" s="228">
        <f t="shared" si="55"/>
        <v>1.0082649003179498</v>
      </c>
      <c r="Z154" s="4">
        <f t="shared" si="56"/>
        <v>79968.644821040216</v>
      </c>
      <c r="AA154" s="228">
        <f t="shared" si="57"/>
        <v>181.33479551256283</v>
      </c>
      <c r="AC154" s="4">
        <f>VLOOKUP(A154,'Pupil Info'!A:E,5,FALSE)</f>
        <v>443</v>
      </c>
      <c r="AD154" s="4">
        <f>Summary!AA154</f>
        <v>5508536.6766909845</v>
      </c>
      <c r="AE154" s="4">
        <f>VLOOKUP(A154,'2% 2021'!A:AB,28,FALSE)</f>
        <v>5124786.5377677586</v>
      </c>
      <c r="AF154" s="4">
        <f t="shared" si="63"/>
        <v>12434.620037677167</v>
      </c>
      <c r="AG154" s="4">
        <f>AE154-Summary!AB154</f>
        <v>160433.57199999969</v>
      </c>
      <c r="AH154" s="4">
        <f>VLOOKUP(A154,'2% with VPK 2021'!A:AB,28,FALSE)</f>
        <v>5124786.5377677586</v>
      </c>
      <c r="AI154" s="4">
        <f>VLOOKUP(A154,'Charter School Lease'!A:E,5,FALSE)</f>
        <v>0</v>
      </c>
      <c r="AJ154" s="4">
        <f>VLOOKUP(A154,'Integration Change'!H:L,5,FALSE)</f>
        <v>0</v>
      </c>
      <c r="AK154" s="4">
        <f>VLOOKUP(A154,'Other SPED'!A:D,4,FALSE)</f>
        <v>0</v>
      </c>
      <c r="AL154" s="4">
        <f>VLOOKUP(A154,QComp!I:R,10,FALSE)</f>
        <v>0</v>
      </c>
      <c r="AM154" s="4">
        <f>VLOOKUP(A154,'LTFM Change'!G:K,5,FALSE)</f>
        <v>0</v>
      </c>
      <c r="AN154" s="4">
        <f>VLOOKUP(A154,'Breakfast and Lunch'!A:E,5,FALSE)</f>
        <v>0</v>
      </c>
      <c r="AO154" s="4">
        <f>VLOOKUP(A154,'Breakfast and Lunch'!A:D,4,FALSE)</f>
        <v>0</v>
      </c>
      <c r="AP154" s="4">
        <f>VLOOKUP(A154,'Integration Change'!A:E,5,FALSE)</f>
        <v>0</v>
      </c>
      <c r="AQ154" s="4">
        <f>VLOOKUP(A154,'Safe School'!A:D,4,FALSE)</f>
        <v>55.456535991554119</v>
      </c>
      <c r="AR154" s="4">
        <f>VLOOKUP(A154,'LTFM Change'!A:D,4,FALSE)</f>
        <v>0</v>
      </c>
      <c r="AS154" s="4">
        <f>VLOOKUP(A154,QComp!A:E,5,FALSE)</f>
        <v>0</v>
      </c>
      <c r="AT154" s="228">
        <f t="shared" si="64"/>
        <v>362.15253273137631</v>
      </c>
      <c r="AU154" s="4">
        <f t="shared" si="65"/>
        <v>55.456535991281271</v>
      </c>
      <c r="AV154" s="228">
        <f t="shared" si="52"/>
        <v>0.12518405415639114</v>
      </c>
      <c r="AW154" s="4">
        <f>VLOOKUP(A154,'2021 SPED'!A:AF,32,FALSE)</f>
        <v>4215.1407466429519</v>
      </c>
      <c r="AX154" s="228">
        <f t="shared" si="53"/>
        <v>9.5149903987425546</v>
      </c>
      <c r="AY154" s="5">
        <f t="shared" si="58"/>
        <v>164704.16928263393</v>
      </c>
      <c r="AZ154" s="4">
        <f t="shared" si="54"/>
        <v>371.79270718427523</v>
      </c>
    </row>
    <row r="155" spans="1:52" x14ac:dyDescent="0.25">
      <c r="A155">
        <v>447</v>
      </c>
      <c r="B155">
        <v>1</v>
      </c>
      <c r="C155" t="s">
        <v>134</v>
      </c>
      <c r="D155">
        <f>VLOOKUP(A155,Sheet10!A:C,3,FALSE)</f>
        <v>6</v>
      </c>
      <c r="E155" s="4">
        <f>VLOOKUP(A155,'Pupil Info'!A:D,4,FALSE)</f>
        <v>145</v>
      </c>
      <c r="F155" s="4">
        <f>Summary!F155</f>
        <v>2360538.1533507039</v>
      </c>
      <c r="G155" s="4">
        <f>VLOOKUP(A155,'2% 2020'!A:AB,28,FALSE)</f>
        <v>2125235.5</v>
      </c>
      <c r="H155" s="4">
        <f t="shared" si="59"/>
        <v>16279.573471384165</v>
      </c>
      <c r="I155" s="4">
        <f>G155-Summary!G155</f>
        <v>37124</v>
      </c>
      <c r="J155" s="4">
        <f>VLOOKUP(A155,'2% with VPK 2020'!A:AB,28,FALSE)</f>
        <v>2125235.5</v>
      </c>
      <c r="K155" s="4">
        <f>VLOOKUP(A155,'Charter School Lease'!A:D,4,FALSE)</f>
        <v>0</v>
      </c>
      <c r="L155" s="4">
        <f>VLOOKUP(A155,'Integration Change'!H:K,4,FALSE)</f>
        <v>0</v>
      </c>
      <c r="M155" s="4">
        <f>VLOOKUP(A155,'Other SPED'!A:D,4,FALSE)</f>
        <v>0</v>
      </c>
      <c r="N155" s="4">
        <f>VLOOKUP(A155,'LTFM Change'!G:J,4,FALSE)</f>
        <v>0</v>
      </c>
      <c r="O155" s="4">
        <f>VLOOKUP(A155,QComp!I:N,6,FALSE)</f>
        <v>0</v>
      </c>
      <c r="P155" s="4">
        <f>VLOOKUP(A155,'Breakfast and Lunch'!A:D,4,FALSE)</f>
        <v>0</v>
      </c>
      <c r="Q155" s="4">
        <f>VLOOKUP(A155,'Breakfast and Lunch'!A:E,5,FALSE)</f>
        <v>0</v>
      </c>
      <c r="R155" s="4">
        <f>VLOOKUP(A155,'Integration Change'!A:D,4,FALSE)</f>
        <v>0</v>
      </c>
      <c r="S155" s="4">
        <f>VLOOKUP(A155,'LTFM Change'!A:C,3,FALSE)</f>
        <v>0</v>
      </c>
      <c r="T155" s="4">
        <f>VLOOKUP(A155,QComp!A:D,4,FALSE)</f>
        <v>0</v>
      </c>
      <c r="U155" s="4">
        <f t="shared" si="60"/>
        <v>256.02758620689656</v>
      </c>
      <c r="V155" s="4">
        <f t="shared" si="61"/>
        <v>0</v>
      </c>
      <c r="W155" s="4">
        <f t="shared" si="62"/>
        <v>0</v>
      </c>
      <c r="X155" s="4">
        <f>VLOOKUP(A155,'2020 SPED'!A:AF,32,FALSE)</f>
        <v>152.72784620599123</v>
      </c>
      <c r="Y155" s="228">
        <f t="shared" si="55"/>
        <v>1.0532954910758017</v>
      </c>
      <c r="Z155" s="4">
        <f t="shared" si="56"/>
        <v>37276.727846205991</v>
      </c>
      <c r="AA155" s="228">
        <f t="shared" si="57"/>
        <v>257.08088169797236</v>
      </c>
      <c r="AC155" s="4">
        <f>VLOOKUP(A155,'Pupil Info'!A:E,5,FALSE)</f>
        <v>145</v>
      </c>
      <c r="AD155" s="4">
        <f>Summary!AA155</f>
        <v>2352347.0114228413</v>
      </c>
      <c r="AE155" s="4">
        <f>VLOOKUP(A155,'2% 2021'!A:AB,28,FALSE)</f>
        <v>2139671.5</v>
      </c>
      <c r="AF155" s="4">
        <f t="shared" si="63"/>
        <v>16223.082837398906</v>
      </c>
      <c r="AG155" s="4">
        <f>AE155-Summary!AB155</f>
        <v>74097</v>
      </c>
      <c r="AH155" s="4">
        <f>VLOOKUP(A155,'2% with VPK 2021'!A:AB,28,FALSE)</f>
        <v>2139671.5</v>
      </c>
      <c r="AI155" s="4">
        <f>VLOOKUP(A155,'Charter School Lease'!A:E,5,FALSE)</f>
        <v>0</v>
      </c>
      <c r="AJ155" s="4">
        <f>VLOOKUP(A155,'Integration Change'!H:L,5,FALSE)</f>
        <v>0</v>
      </c>
      <c r="AK155" s="4">
        <f>VLOOKUP(A155,'Other SPED'!A:D,4,FALSE)</f>
        <v>0</v>
      </c>
      <c r="AL155" s="4">
        <f>VLOOKUP(A155,QComp!I:R,10,FALSE)</f>
        <v>0</v>
      </c>
      <c r="AM155" s="4">
        <f>VLOOKUP(A155,'LTFM Change'!G:K,5,FALSE)</f>
        <v>0</v>
      </c>
      <c r="AN155" s="4">
        <f>VLOOKUP(A155,'Breakfast and Lunch'!A:E,5,FALSE)</f>
        <v>0</v>
      </c>
      <c r="AO155" s="4">
        <f>VLOOKUP(A155,'Breakfast and Lunch'!A:D,4,FALSE)</f>
        <v>0</v>
      </c>
      <c r="AP155" s="4">
        <f>VLOOKUP(A155,'Integration Change'!A:E,5,FALSE)</f>
        <v>0</v>
      </c>
      <c r="AQ155" s="4">
        <f>VLOOKUP(A155,'Safe School'!A:D,4,FALSE)</f>
        <v>43.570874304416066</v>
      </c>
      <c r="AR155" s="4">
        <f>VLOOKUP(A155,'LTFM Change'!A:D,4,FALSE)</f>
        <v>0</v>
      </c>
      <c r="AS155" s="4">
        <f>VLOOKUP(A155,QComp!A:E,5,FALSE)</f>
        <v>0</v>
      </c>
      <c r="AT155" s="228">
        <f t="shared" si="64"/>
        <v>511.01379310344828</v>
      </c>
      <c r="AU155" s="4">
        <f t="shared" si="65"/>
        <v>43.570874304510653</v>
      </c>
      <c r="AV155" s="228">
        <f t="shared" si="52"/>
        <v>0.30048878830697001</v>
      </c>
      <c r="AW155" s="4">
        <f>VLOOKUP(A155,'2021 SPED'!A:AF,32,FALSE)</f>
        <v>-197.61160245072097</v>
      </c>
      <c r="AX155" s="228">
        <f t="shared" si="53"/>
        <v>-1.3628386375911792</v>
      </c>
      <c r="AY155" s="5">
        <f t="shared" si="58"/>
        <v>73942.95927185379</v>
      </c>
      <c r="AZ155" s="4">
        <f t="shared" si="54"/>
        <v>509.95144325416408</v>
      </c>
    </row>
    <row r="156" spans="1:52" x14ac:dyDescent="0.25">
      <c r="A156">
        <v>458</v>
      </c>
      <c r="B156">
        <v>1</v>
      </c>
      <c r="C156" t="s">
        <v>135</v>
      </c>
      <c r="D156">
        <f>VLOOKUP(A156,Sheet10!A:C,3,FALSE)</f>
        <v>6</v>
      </c>
      <c r="E156" s="4">
        <f>VLOOKUP(A156,'Pupil Info'!A:D,4,FALSE)</f>
        <v>225.4</v>
      </c>
      <c r="F156" s="4">
        <f>Summary!F156</f>
        <v>2807994.1060746289</v>
      </c>
      <c r="G156" s="4">
        <f>VLOOKUP(A156,'2% 2020'!A:AB,28,FALSE)</f>
        <v>2735598.9837914016</v>
      </c>
      <c r="H156" s="4">
        <f t="shared" si="59"/>
        <v>12457.826557562683</v>
      </c>
      <c r="I156" s="4">
        <f>G156-Summary!G156</f>
        <v>36892</v>
      </c>
      <c r="J156" s="4">
        <f>VLOOKUP(A156,'2% with VPK 2020'!A:AB,28,FALSE)</f>
        <v>2735598.9837914016</v>
      </c>
      <c r="K156" s="4">
        <f>VLOOKUP(A156,'Charter School Lease'!A:D,4,FALSE)</f>
        <v>0</v>
      </c>
      <c r="L156" s="4">
        <f>VLOOKUP(A156,'Integration Change'!H:K,4,FALSE)</f>
        <v>0</v>
      </c>
      <c r="M156" s="4">
        <f>VLOOKUP(A156,'Other SPED'!A:D,4,FALSE)</f>
        <v>0</v>
      </c>
      <c r="N156" s="4">
        <f>VLOOKUP(A156,'LTFM Change'!G:J,4,FALSE)</f>
        <v>0</v>
      </c>
      <c r="O156" s="4">
        <f>VLOOKUP(A156,QComp!I:N,6,FALSE)</f>
        <v>0</v>
      </c>
      <c r="P156" s="4">
        <f>VLOOKUP(A156,'Breakfast and Lunch'!A:D,4,FALSE)</f>
        <v>0</v>
      </c>
      <c r="Q156" s="4">
        <f>VLOOKUP(A156,'Breakfast and Lunch'!A:E,5,FALSE)</f>
        <v>0</v>
      </c>
      <c r="R156" s="4">
        <f>VLOOKUP(A156,'Integration Change'!A:D,4,FALSE)</f>
        <v>0</v>
      </c>
      <c r="S156" s="4">
        <f>VLOOKUP(A156,'LTFM Change'!A:C,3,FALSE)</f>
        <v>0</v>
      </c>
      <c r="T156" s="4">
        <f>VLOOKUP(A156,QComp!A:D,4,FALSE)</f>
        <v>0</v>
      </c>
      <c r="U156" s="4">
        <f t="shared" si="60"/>
        <v>163.67346938775509</v>
      </c>
      <c r="V156" s="4">
        <f t="shared" si="61"/>
        <v>0</v>
      </c>
      <c r="W156" s="4">
        <f t="shared" si="62"/>
        <v>0</v>
      </c>
      <c r="X156" s="4">
        <f>VLOOKUP(A156,'2020 SPED'!A:AF,32,FALSE)</f>
        <v>66676.540641044689</v>
      </c>
      <c r="Y156" s="228">
        <f t="shared" si="55"/>
        <v>295.81428855831717</v>
      </c>
      <c r="Z156" s="4">
        <f t="shared" si="56"/>
        <v>103568.54064104469</v>
      </c>
      <c r="AA156" s="228">
        <f t="shared" si="57"/>
        <v>459.48775794607224</v>
      </c>
      <c r="AC156" s="4">
        <f>VLOOKUP(A156,'Pupil Info'!A:E,5,FALSE)</f>
        <v>225</v>
      </c>
      <c r="AD156" s="4">
        <f>Summary!AA156</f>
        <v>2954374.1414527544</v>
      </c>
      <c r="AE156" s="4">
        <f>VLOOKUP(A156,'2% 2021'!A:AB,28,FALSE)</f>
        <v>2910646.6870639976</v>
      </c>
      <c r="AF156" s="4">
        <f t="shared" si="63"/>
        <v>13130.55173979002</v>
      </c>
      <c r="AG156" s="4">
        <f>AE156-Summary!AB156</f>
        <v>77700.74599999981</v>
      </c>
      <c r="AH156" s="4">
        <f>VLOOKUP(A156,'2% with VPK 2021'!A:AB,28,FALSE)</f>
        <v>2910646.6870639976</v>
      </c>
      <c r="AI156" s="4">
        <f>VLOOKUP(A156,'Charter School Lease'!A:E,5,FALSE)</f>
        <v>0</v>
      </c>
      <c r="AJ156" s="4">
        <f>VLOOKUP(A156,'Integration Change'!H:L,5,FALSE)</f>
        <v>0</v>
      </c>
      <c r="AK156" s="4">
        <f>VLOOKUP(A156,'Other SPED'!A:D,4,FALSE)</f>
        <v>0</v>
      </c>
      <c r="AL156" s="4">
        <f>VLOOKUP(A156,QComp!I:R,10,FALSE)</f>
        <v>0</v>
      </c>
      <c r="AM156" s="4">
        <f>VLOOKUP(A156,'LTFM Change'!G:K,5,FALSE)</f>
        <v>0</v>
      </c>
      <c r="AN156" s="4">
        <f>VLOOKUP(A156,'Breakfast and Lunch'!A:E,5,FALSE)</f>
        <v>0</v>
      </c>
      <c r="AO156" s="4">
        <f>VLOOKUP(A156,'Breakfast and Lunch'!A:D,4,FALSE)</f>
        <v>0</v>
      </c>
      <c r="AP156" s="4">
        <f>VLOOKUP(A156,'Integration Change'!A:E,5,FALSE)</f>
        <v>0</v>
      </c>
      <c r="AQ156" s="4">
        <f>VLOOKUP(A156,'Safe School'!A:D,4,FALSE)</f>
        <v>0</v>
      </c>
      <c r="AR156" s="4">
        <f>VLOOKUP(A156,'LTFM Change'!A:D,4,FALSE)</f>
        <v>0</v>
      </c>
      <c r="AS156" s="4">
        <f>VLOOKUP(A156,QComp!A:E,5,FALSE)</f>
        <v>0</v>
      </c>
      <c r="AT156" s="228">
        <f t="shared" si="64"/>
        <v>345.33664888888802</v>
      </c>
      <c r="AU156" s="4">
        <f t="shared" si="65"/>
        <v>0</v>
      </c>
      <c r="AV156" s="228">
        <f t="shared" si="52"/>
        <v>0</v>
      </c>
      <c r="AW156" s="4">
        <f>VLOOKUP(A156,'2021 SPED'!A:AF,32,FALSE)</f>
        <v>79880.824268374534</v>
      </c>
      <c r="AX156" s="228">
        <f t="shared" si="53"/>
        <v>355.02588563722014</v>
      </c>
      <c r="AY156" s="5">
        <f t="shared" si="58"/>
        <v>157581.57026837434</v>
      </c>
      <c r="AZ156" s="4">
        <f t="shared" si="54"/>
        <v>700.36253452610822</v>
      </c>
    </row>
    <row r="157" spans="1:52" x14ac:dyDescent="0.25">
      <c r="A157">
        <v>463</v>
      </c>
      <c r="B157">
        <v>1</v>
      </c>
      <c r="C157" t="s">
        <v>136</v>
      </c>
      <c r="D157">
        <f>VLOOKUP(A157,Sheet10!A:C,3,FALSE)</f>
        <v>6</v>
      </c>
      <c r="E157" s="4">
        <f>VLOOKUP(A157,'Pupil Info'!A:D,4,FALSE)</f>
        <v>951</v>
      </c>
      <c r="F157" s="4">
        <f>Summary!F157</f>
        <v>9272544.278667165</v>
      </c>
      <c r="G157" s="4">
        <f>VLOOKUP(A157,'2% 2020'!A:AB,28,FALSE)</f>
        <v>8405796.3374000005</v>
      </c>
      <c r="H157" s="4">
        <f t="shared" si="59"/>
        <v>9750.3094412903938</v>
      </c>
      <c r="I157" s="4">
        <f>G157-Summary!G157</f>
        <v>140389.00000000093</v>
      </c>
      <c r="J157" s="4">
        <f>VLOOKUP(A157,'2% with VPK 2020'!A:AB,28,FALSE)</f>
        <v>8405796.3374000005</v>
      </c>
      <c r="K157" s="4">
        <f>VLOOKUP(A157,'Charter School Lease'!A:D,4,FALSE)</f>
        <v>0</v>
      </c>
      <c r="L157" s="4">
        <f>VLOOKUP(A157,'Integration Change'!H:K,4,FALSE)</f>
        <v>0</v>
      </c>
      <c r="M157" s="4">
        <f>VLOOKUP(A157,'Other SPED'!A:D,4,FALSE)</f>
        <v>0</v>
      </c>
      <c r="N157" s="4">
        <f>VLOOKUP(A157,'LTFM Change'!G:J,4,FALSE)</f>
        <v>0</v>
      </c>
      <c r="O157" s="4">
        <f>VLOOKUP(A157,QComp!I:N,6,FALSE)</f>
        <v>0</v>
      </c>
      <c r="P157" s="4">
        <f>VLOOKUP(A157,'Breakfast and Lunch'!A:D,4,FALSE)</f>
        <v>0</v>
      </c>
      <c r="Q157" s="4">
        <f>VLOOKUP(A157,'Breakfast and Lunch'!A:E,5,FALSE)</f>
        <v>0</v>
      </c>
      <c r="R157" s="4">
        <f>VLOOKUP(A157,'Integration Change'!A:D,4,FALSE)</f>
        <v>0</v>
      </c>
      <c r="S157" s="4">
        <f>VLOOKUP(A157,'LTFM Change'!A:C,3,FALSE)</f>
        <v>0</v>
      </c>
      <c r="T157" s="4">
        <f>VLOOKUP(A157,QComp!A:D,4,FALSE)</f>
        <v>0</v>
      </c>
      <c r="U157" s="4">
        <f t="shared" si="60"/>
        <v>147.62250262881275</v>
      </c>
      <c r="V157" s="4">
        <f t="shared" si="61"/>
        <v>0</v>
      </c>
      <c r="W157" s="4">
        <f t="shared" si="62"/>
        <v>0</v>
      </c>
      <c r="X157" s="4">
        <f>VLOOKUP(A157,'2020 SPED'!A:AF,32,FALSE)</f>
        <v>15340.40790590283</v>
      </c>
      <c r="Y157" s="228">
        <f t="shared" si="55"/>
        <v>16.130817987279528</v>
      </c>
      <c r="Z157" s="4">
        <f t="shared" si="56"/>
        <v>155729.40790590376</v>
      </c>
      <c r="AA157" s="228">
        <f t="shared" si="57"/>
        <v>163.75332061609228</v>
      </c>
      <c r="AC157" s="4">
        <f>VLOOKUP(A157,'Pupil Info'!A:E,5,FALSE)</f>
        <v>951</v>
      </c>
      <c r="AD157" s="4">
        <f>Summary!AA157</f>
        <v>9340549.7385630254</v>
      </c>
      <c r="AE157" s="4">
        <f>VLOOKUP(A157,'2% 2021'!A:AB,28,FALSE)</f>
        <v>8567263.2272402737</v>
      </c>
      <c r="AF157" s="4">
        <f t="shared" si="63"/>
        <v>9821.8188628422977</v>
      </c>
      <c r="AG157" s="4">
        <f>AE157-Summary!AB157</f>
        <v>282446.5979999993</v>
      </c>
      <c r="AH157" s="4">
        <f>VLOOKUP(A157,'2% with VPK 2021'!A:AB,28,FALSE)</f>
        <v>8567263.2272402737</v>
      </c>
      <c r="AI157" s="4">
        <f>VLOOKUP(A157,'Charter School Lease'!A:E,5,FALSE)</f>
        <v>0</v>
      </c>
      <c r="AJ157" s="4">
        <f>VLOOKUP(A157,'Integration Change'!H:L,5,FALSE)</f>
        <v>0</v>
      </c>
      <c r="AK157" s="4">
        <f>VLOOKUP(A157,'Other SPED'!A:D,4,FALSE)</f>
        <v>0</v>
      </c>
      <c r="AL157" s="4">
        <f>VLOOKUP(A157,QComp!I:R,10,FALSE)</f>
        <v>0</v>
      </c>
      <c r="AM157" s="4">
        <f>VLOOKUP(A157,'LTFM Change'!G:K,5,FALSE)</f>
        <v>0</v>
      </c>
      <c r="AN157" s="4">
        <f>VLOOKUP(A157,'Breakfast and Lunch'!A:E,5,FALSE)</f>
        <v>0</v>
      </c>
      <c r="AO157" s="4">
        <f>VLOOKUP(A157,'Breakfast and Lunch'!A:D,4,FALSE)</f>
        <v>0</v>
      </c>
      <c r="AP157" s="4">
        <f>VLOOKUP(A157,'Integration Change'!A:E,5,FALSE)</f>
        <v>0</v>
      </c>
      <c r="AQ157" s="4">
        <f>VLOOKUP(A157,'Safe School'!A:D,4,FALSE)</f>
        <v>72.24200754280173</v>
      </c>
      <c r="AR157" s="4">
        <f>VLOOKUP(A157,'LTFM Change'!A:D,4,FALSE)</f>
        <v>0</v>
      </c>
      <c r="AS157" s="4">
        <f>VLOOKUP(A157,QComp!A:E,5,FALSE)</f>
        <v>0</v>
      </c>
      <c r="AT157" s="228">
        <f t="shared" si="64"/>
        <v>296.99957728706551</v>
      </c>
      <c r="AU157" s="4">
        <f t="shared" si="65"/>
        <v>72.242007542401552</v>
      </c>
      <c r="AV157" s="228">
        <f t="shared" si="52"/>
        <v>7.596425609085336E-2</v>
      </c>
      <c r="AW157" s="4">
        <f>VLOOKUP(A157,'2021 SPED'!A:AF,32,FALSE)</f>
        <v>42517.493200020632</v>
      </c>
      <c r="AX157" s="228">
        <f t="shared" si="53"/>
        <v>44.708194742398142</v>
      </c>
      <c r="AY157" s="5">
        <f t="shared" si="58"/>
        <v>325036.33320756233</v>
      </c>
      <c r="AZ157" s="4">
        <f t="shared" si="54"/>
        <v>341.78373628555448</v>
      </c>
    </row>
    <row r="158" spans="1:52" x14ac:dyDescent="0.25">
      <c r="A158">
        <v>465</v>
      </c>
      <c r="B158">
        <v>1</v>
      </c>
      <c r="C158" t="s">
        <v>137</v>
      </c>
      <c r="D158">
        <f>VLOOKUP(A158,Sheet10!A:C,3,FALSE)</f>
        <v>5</v>
      </c>
      <c r="E158" s="4">
        <f>VLOOKUP(A158,'Pupil Info'!A:D,4,FALSE)</f>
        <v>1539</v>
      </c>
      <c r="F158" s="4">
        <f>Summary!F158</f>
        <v>15507943.271675369</v>
      </c>
      <c r="G158" s="4">
        <f>VLOOKUP(A158,'2% 2020'!A:AB,28,FALSE)</f>
        <v>13733858.25</v>
      </c>
      <c r="H158" s="4">
        <f t="shared" si="59"/>
        <v>10076.636303882631</v>
      </c>
      <c r="I158" s="4">
        <f>G158-Summary!G158</f>
        <v>231260</v>
      </c>
      <c r="J158" s="4">
        <f>VLOOKUP(A158,'2% with VPK 2020'!A:AB,28,FALSE)</f>
        <v>13733858.25</v>
      </c>
      <c r="K158" s="4">
        <f>VLOOKUP(A158,'Charter School Lease'!A:D,4,FALSE)</f>
        <v>0</v>
      </c>
      <c r="L158" s="4">
        <f>VLOOKUP(A158,'Integration Change'!H:K,4,FALSE)</f>
        <v>0</v>
      </c>
      <c r="M158" s="4">
        <f>VLOOKUP(A158,'Other SPED'!A:D,4,FALSE)</f>
        <v>0</v>
      </c>
      <c r="N158" s="4">
        <f>VLOOKUP(A158,'LTFM Change'!G:J,4,FALSE)</f>
        <v>0</v>
      </c>
      <c r="O158" s="4">
        <f>VLOOKUP(A158,QComp!I:N,6,FALSE)</f>
        <v>0</v>
      </c>
      <c r="P158" s="4">
        <f>VLOOKUP(A158,'Breakfast and Lunch'!A:D,4,FALSE)</f>
        <v>0</v>
      </c>
      <c r="Q158" s="4">
        <f>VLOOKUP(A158,'Breakfast and Lunch'!A:E,5,FALSE)</f>
        <v>0</v>
      </c>
      <c r="R158" s="4">
        <f>VLOOKUP(A158,'Integration Change'!A:D,4,FALSE)</f>
        <v>0</v>
      </c>
      <c r="S158" s="4">
        <f>VLOOKUP(A158,'LTFM Change'!A:C,3,FALSE)</f>
        <v>0</v>
      </c>
      <c r="T158" s="4">
        <f>VLOOKUP(A158,QComp!A:D,4,FALSE)</f>
        <v>0</v>
      </c>
      <c r="U158" s="4">
        <f t="shared" si="60"/>
        <v>150.26640675763483</v>
      </c>
      <c r="V158" s="4">
        <f t="shared" si="61"/>
        <v>0</v>
      </c>
      <c r="W158" s="4">
        <f t="shared" si="62"/>
        <v>0</v>
      </c>
      <c r="X158" s="4">
        <f>VLOOKUP(A158,'2020 SPED'!A:AF,32,FALSE)</f>
        <v>56842.004461119883</v>
      </c>
      <c r="Y158" s="228">
        <f t="shared" si="55"/>
        <v>36.934375868174065</v>
      </c>
      <c r="Z158" s="4">
        <f t="shared" si="56"/>
        <v>288102.00446111988</v>
      </c>
      <c r="AA158" s="228">
        <f t="shared" si="57"/>
        <v>187.2007826258089</v>
      </c>
      <c r="AC158" s="4">
        <f>VLOOKUP(A158,'Pupil Info'!A:E,5,FALSE)</f>
        <v>1514</v>
      </c>
      <c r="AD158" s="4">
        <f>Summary!AA158</f>
        <v>15381586.775219755</v>
      </c>
      <c r="AE158" s="4">
        <f>VLOOKUP(A158,'2% 2021'!A:AB,28,FALSE)</f>
        <v>13757574.25</v>
      </c>
      <c r="AF158" s="4">
        <f t="shared" si="63"/>
        <v>10159.56854373828</v>
      </c>
      <c r="AG158" s="4">
        <f>AE158-Summary!AB158</f>
        <v>460153</v>
      </c>
      <c r="AH158" s="4">
        <f>VLOOKUP(A158,'2% with VPK 2021'!A:AB,28,FALSE)</f>
        <v>13757574.25</v>
      </c>
      <c r="AI158" s="4">
        <f>VLOOKUP(A158,'Charter School Lease'!A:E,5,FALSE)</f>
        <v>0</v>
      </c>
      <c r="AJ158" s="4">
        <f>VLOOKUP(A158,'Integration Change'!H:L,5,FALSE)</f>
        <v>0</v>
      </c>
      <c r="AK158" s="4">
        <f>VLOOKUP(A158,'Other SPED'!A:D,4,FALSE)</f>
        <v>0</v>
      </c>
      <c r="AL158" s="4">
        <f>VLOOKUP(A158,QComp!I:R,10,FALSE)</f>
        <v>0</v>
      </c>
      <c r="AM158" s="4">
        <f>VLOOKUP(A158,'LTFM Change'!G:K,5,FALSE)</f>
        <v>0</v>
      </c>
      <c r="AN158" s="4">
        <f>VLOOKUP(A158,'Breakfast and Lunch'!A:E,5,FALSE)</f>
        <v>0</v>
      </c>
      <c r="AO158" s="4">
        <f>VLOOKUP(A158,'Breakfast and Lunch'!A:D,4,FALSE)</f>
        <v>0</v>
      </c>
      <c r="AP158" s="4">
        <f>VLOOKUP(A158,'Integration Change'!A:E,5,FALSE)</f>
        <v>0</v>
      </c>
      <c r="AQ158" s="4">
        <f>VLOOKUP(A158,'Safe School'!A:D,4,FALSE)</f>
        <v>154.53476057454827</v>
      </c>
      <c r="AR158" s="4">
        <f>VLOOKUP(A158,'LTFM Change'!A:D,4,FALSE)</f>
        <v>0</v>
      </c>
      <c r="AS158" s="4">
        <f>VLOOKUP(A158,QComp!A:E,5,FALSE)</f>
        <v>0</v>
      </c>
      <c r="AT158" s="228">
        <f t="shared" si="64"/>
        <v>303.93196829590488</v>
      </c>
      <c r="AU158" s="4">
        <f t="shared" si="65"/>
        <v>154.53476057387888</v>
      </c>
      <c r="AV158" s="228">
        <f t="shared" si="52"/>
        <v>0.10207051557059371</v>
      </c>
      <c r="AW158" s="4">
        <f>VLOOKUP(A158,'2021 SPED'!A:AF,32,FALSE)</f>
        <v>137892.8969090227</v>
      </c>
      <c r="AX158" s="228">
        <f t="shared" si="53"/>
        <v>91.078531644004428</v>
      </c>
      <c r="AY158" s="5">
        <f t="shared" si="58"/>
        <v>598200.43166959658</v>
      </c>
      <c r="AZ158" s="4">
        <f t="shared" si="54"/>
        <v>395.1125704554799</v>
      </c>
    </row>
    <row r="159" spans="1:52" x14ac:dyDescent="0.25">
      <c r="A159">
        <v>466</v>
      </c>
      <c r="B159">
        <v>1</v>
      </c>
      <c r="C159" t="s">
        <v>138</v>
      </c>
      <c r="D159">
        <f>VLOOKUP(A159,Sheet10!A:C,3,FALSE)</f>
        <v>4</v>
      </c>
      <c r="E159" s="4">
        <f>VLOOKUP(A159,'Pupil Info'!A:D,4,FALSE)</f>
        <v>2200</v>
      </c>
      <c r="F159" s="4">
        <f>Summary!F159</f>
        <v>22878403.282333426</v>
      </c>
      <c r="G159" s="4">
        <f>VLOOKUP(A159,'2% 2020'!A:AB,28,FALSE)</f>
        <v>20711031.250440825</v>
      </c>
      <c r="H159" s="4">
        <f t="shared" si="59"/>
        <v>10399.274219242467</v>
      </c>
      <c r="I159" s="4">
        <f>G159-Summary!G159</f>
        <v>319226</v>
      </c>
      <c r="J159" s="4">
        <f>VLOOKUP(A159,'2% with VPK 2020'!A:AB,28,FALSE)</f>
        <v>20711031.250440825</v>
      </c>
      <c r="K159" s="4">
        <f>VLOOKUP(A159,'Charter School Lease'!A:D,4,FALSE)</f>
        <v>0</v>
      </c>
      <c r="L159" s="4">
        <f>VLOOKUP(A159,'Integration Change'!H:K,4,FALSE)</f>
        <v>0</v>
      </c>
      <c r="M159" s="4">
        <f>VLOOKUP(A159,'Other SPED'!A:D,4,FALSE)</f>
        <v>0</v>
      </c>
      <c r="N159" s="4">
        <f>VLOOKUP(A159,'LTFM Change'!G:J,4,FALSE)</f>
        <v>0</v>
      </c>
      <c r="O159" s="4">
        <f>VLOOKUP(A159,QComp!I:N,6,FALSE)</f>
        <v>0</v>
      </c>
      <c r="P159" s="4">
        <f>VLOOKUP(A159,'Breakfast and Lunch'!A:D,4,FALSE)</f>
        <v>0</v>
      </c>
      <c r="Q159" s="4">
        <f>VLOOKUP(A159,'Breakfast and Lunch'!A:E,5,FALSE)</f>
        <v>0</v>
      </c>
      <c r="R159" s="4">
        <f>VLOOKUP(A159,'Integration Change'!A:D,4,FALSE)</f>
        <v>0</v>
      </c>
      <c r="S159" s="4">
        <f>VLOOKUP(A159,'LTFM Change'!A:C,3,FALSE)</f>
        <v>0</v>
      </c>
      <c r="T159" s="4">
        <f>VLOOKUP(A159,QComp!A:D,4,FALSE)</f>
        <v>0</v>
      </c>
      <c r="U159" s="4">
        <f t="shared" si="60"/>
        <v>145.10272727272726</v>
      </c>
      <c r="V159" s="4">
        <f t="shared" si="61"/>
        <v>0</v>
      </c>
      <c r="W159" s="4">
        <f t="shared" si="62"/>
        <v>0</v>
      </c>
      <c r="X159" s="4">
        <f>VLOOKUP(A159,'2020 SPED'!A:AF,32,FALSE)</f>
        <v>33619.30886307219</v>
      </c>
      <c r="Y159" s="228">
        <f t="shared" si="55"/>
        <v>15.281504028669177</v>
      </c>
      <c r="Z159" s="4">
        <f t="shared" si="56"/>
        <v>352845.30886307219</v>
      </c>
      <c r="AA159" s="228">
        <f t="shared" si="57"/>
        <v>160.38423130139645</v>
      </c>
      <c r="AC159" s="4">
        <f>VLOOKUP(A159,'Pupil Info'!A:E,5,FALSE)</f>
        <v>2164</v>
      </c>
      <c r="AD159" s="4">
        <f>Summary!AA159</f>
        <v>22781617.73217947</v>
      </c>
      <c r="AE159" s="4">
        <f>VLOOKUP(A159,'2% 2021'!A:AB,28,FALSE)</f>
        <v>20841194.710653644</v>
      </c>
      <c r="AF159" s="4">
        <f t="shared" si="63"/>
        <v>10527.549783816761</v>
      </c>
      <c r="AG159" s="4">
        <f>AE159-Summary!AB159</f>
        <v>634285.58999999985</v>
      </c>
      <c r="AH159" s="4">
        <f>VLOOKUP(A159,'2% with VPK 2021'!A:AB,28,FALSE)</f>
        <v>20841194.710653644</v>
      </c>
      <c r="AI159" s="4">
        <f>VLOOKUP(A159,'Charter School Lease'!A:E,5,FALSE)</f>
        <v>0</v>
      </c>
      <c r="AJ159" s="4">
        <f>VLOOKUP(A159,'Integration Change'!H:L,5,FALSE)</f>
        <v>0</v>
      </c>
      <c r="AK159" s="4">
        <f>VLOOKUP(A159,'Other SPED'!A:D,4,FALSE)</f>
        <v>0</v>
      </c>
      <c r="AL159" s="4">
        <f>VLOOKUP(A159,QComp!I:R,10,FALSE)</f>
        <v>0</v>
      </c>
      <c r="AM159" s="4">
        <f>VLOOKUP(A159,'LTFM Change'!G:K,5,FALSE)</f>
        <v>0</v>
      </c>
      <c r="AN159" s="4">
        <f>VLOOKUP(A159,'Breakfast and Lunch'!A:E,5,FALSE)</f>
        <v>0</v>
      </c>
      <c r="AO159" s="4">
        <f>VLOOKUP(A159,'Breakfast and Lunch'!A:D,4,FALSE)</f>
        <v>0</v>
      </c>
      <c r="AP159" s="4">
        <f>VLOOKUP(A159,'Integration Change'!A:E,5,FALSE)</f>
        <v>0</v>
      </c>
      <c r="AQ159" s="4">
        <f>VLOOKUP(A159,'Safe School'!A:D,4,FALSE)</f>
        <v>144.34391703022266</v>
      </c>
      <c r="AR159" s="4">
        <f>VLOOKUP(A159,'LTFM Change'!A:D,4,FALSE)</f>
        <v>0</v>
      </c>
      <c r="AS159" s="4">
        <f>VLOOKUP(A159,QComp!A:E,5,FALSE)</f>
        <v>0</v>
      </c>
      <c r="AT159" s="228">
        <f t="shared" si="64"/>
        <v>293.10794362292046</v>
      </c>
      <c r="AU159" s="4">
        <f t="shared" si="65"/>
        <v>144.34391703084111</v>
      </c>
      <c r="AV159" s="228">
        <f t="shared" si="52"/>
        <v>6.6702364616839704E-2</v>
      </c>
      <c r="AW159" s="4">
        <f>VLOOKUP(A159,'2021 SPED'!A:AF,32,FALSE)</f>
        <v>81729.334685076959</v>
      </c>
      <c r="AX159" s="228">
        <f t="shared" si="53"/>
        <v>37.767714734323917</v>
      </c>
      <c r="AY159" s="5">
        <f t="shared" si="58"/>
        <v>716159.26860210765</v>
      </c>
      <c r="AZ159" s="4">
        <f t="shared" si="54"/>
        <v>330.94236072186123</v>
      </c>
    </row>
    <row r="160" spans="1:52" x14ac:dyDescent="0.25">
      <c r="A160">
        <v>473</v>
      </c>
      <c r="B160">
        <v>1</v>
      </c>
      <c r="C160" t="s">
        <v>139</v>
      </c>
      <c r="D160">
        <f>VLOOKUP(A160,Sheet10!A:C,3,FALSE)</f>
        <v>6</v>
      </c>
      <c r="E160" s="4">
        <f>VLOOKUP(A160,'Pupil Info'!A:D,4,FALSE)</f>
        <v>387.6</v>
      </c>
      <c r="F160" s="4">
        <f>Summary!F160</f>
        <v>4668799.4828729164</v>
      </c>
      <c r="G160" s="4">
        <f>VLOOKUP(A160,'2% 2020'!A:AB,28,FALSE)</f>
        <v>4273419.5</v>
      </c>
      <c r="H160" s="4">
        <f t="shared" si="59"/>
        <v>12045.406302561703</v>
      </c>
      <c r="I160" s="4">
        <f>G160-Summary!G160</f>
        <v>67500</v>
      </c>
      <c r="J160" s="4">
        <f>VLOOKUP(A160,'2% with VPK 2020'!A:AB,28,FALSE)</f>
        <v>4273419.5</v>
      </c>
      <c r="K160" s="4">
        <f>VLOOKUP(A160,'Charter School Lease'!A:D,4,FALSE)</f>
        <v>0</v>
      </c>
      <c r="L160" s="4">
        <f>VLOOKUP(A160,'Integration Change'!H:K,4,FALSE)</f>
        <v>0</v>
      </c>
      <c r="M160" s="4">
        <f>VLOOKUP(A160,'Other SPED'!A:D,4,FALSE)</f>
        <v>0</v>
      </c>
      <c r="N160" s="4">
        <f>VLOOKUP(A160,'LTFM Change'!G:J,4,FALSE)</f>
        <v>0</v>
      </c>
      <c r="O160" s="4">
        <f>VLOOKUP(A160,QComp!I:N,6,FALSE)</f>
        <v>0</v>
      </c>
      <c r="P160" s="4">
        <f>VLOOKUP(A160,'Breakfast and Lunch'!A:D,4,FALSE)</f>
        <v>0</v>
      </c>
      <c r="Q160" s="4">
        <f>VLOOKUP(A160,'Breakfast and Lunch'!A:E,5,FALSE)</f>
        <v>0</v>
      </c>
      <c r="R160" s="4">
        <f>VLOOKUP(A160,'Integration Change'!A:D,4,FALSE)</f>
        <v>0</v>
      </c>
      <c r="S160" s="4">
        <f>VLOOKUP(A160,'LTFM Change'!A:C,3,FALSE)</f>
        <v>0</v>
      </c>
      <c r="T160" s="4">
        <f>VLOOKUP(A160,QComp!A:D,4,FALSE)</f>
        <v>0</v>
      </c>
      <c r="U160" s="4">
        <f t="shared" si="60"/>
        <v>174.1486068111455</v>
      </c>
      <c r="V160" s="4">
        <f t="shared" si="61"/>
        <v>0</v>
      </c>
      <c r="W160" s="4">
        <f t="shared" si="62"/>
        <v>0</v>
      </c>
      <c r="X160" s="4">
        <f>VLOOKUP(A160,'2020 SPED'!A:AF,32,FALSE)</f>
        <v>9266.3667145316722</v>
      </c>
      <c r="Y160" s="228">
        <f t="shared" si="55"/>
        <v>23.907034867212776</v>
      </c>
      <c r="Z160" s="4">
        <f t="shared" si="56"/>
        <v>76766.366714531672</v>
      </c>
      <c r="AA160" s="228">
        <f t="shared" si="57"/>
        <v>198.05564167835828</v>
      </c>
      <c r="AC160" s="4">
        <f>VLOOKUP(A160,'Pupil Info'!A:E,5,FALSE)</f>
        <v>373</v>
      </c>
      <c r="AD160" s="4">
        <f>Summary!AA160</f>
        <v>4611836.7473822813</v>
      </c>
      <c r="AE160" s="4">
        <f>VLOOKUP(A160,'2% 2021'!A:AB,28,FALSE)</f>
        <v>4276603.5</v>
      </c>
      <c r="AF160" s="4">
        <f t="shared" si="63"/>
        <v>12364.173585475286</v>
      </c>
      <c r="AG160" s="4">
        <f>AE160-Summary!AB160</f>
        <v>133668</v>
      </c>
      <c r="AH160" s="4">
        <f>VLOOKUP(A160,'2% with VPK 2021'!A:AB,28,FALSE)</f>
        <v>4276603.5</v>
      </c>
      <c r="AI160" s="4">
        <f>VLOOKUP(A160,'Charter School Lease'!A:E,5,FALSE)</f>
        <v>0</v>
      </c>
      <c r="AJ160" s="4">
        <f>VLOOKUP(A160,'Integration Change'!H:L,5,FALSE)</f>
        <v>0</v>
      </c>
      <c r="AK160" s="4">
        <f>VLOOKUP(A160,'Other SPED'!A:D,4,FALSE)</f>
        <v>0</v>
      </c>
      <c r="AL160" s="4">
        <f>VLOOKUP(A160,QComp!I:R,10,FALSE)</f>
        <v>0</v>
      </c>
      <c r="AM160" s="4">
        <f>VLOOKUP(A160,'LTFM Change'!G:K,5,FALSE)</f>
        <v>0</v>
      </c>
      <c r="AN160" s="4">
        <f>VLOOKUP(A160,'Breakfast and Lunch'!A:E,5,FALSE)</f>
        <v>0</v>
      </c>
      <c r="AO160" s="4">
        <f>VLOOKUP(A160,'Breakfast and Lunch'!A:D,4,FALSE)</f>
        <v>0</v>
      </c>
      <c r="AP160" s="4">
        <f>VLOOKUP(A160,'Integration Change'!A:E,5,FALSE)</f>
        <v>0</v>
      </c>
      <c r="AQ160" s="4">
        <f>VLOOKUP(A160,'Safe School'!A:D,4,FALSE)</f>
        <v>0</v>
      </c>
      <c r="AR160" s="4">
        <f>VLOOKUP(A160,'LTFM Change'!A:D,4,FALSE)</f>
        <v>0</v>
      </c>
      <c r="AS160" s="4">
        <f>VLOOKUP(A160,QComp!A:E,5,FALSE)</f>
        <v>0</v>
      </c>
      <c r="AT160" s="228">
        <f t="shared" si="64"/>
        <v>358.35924932975871</v>
      </c>
      <c r="AU160" s="4">
        <f t="shared" si="65"/>
        <v>0</v>
      </c>
      <c r="AV160" s="228">
        <f t="shared" si="52"/>
        <v>0</v>
      </c>
      <c r="AW160" s="4">
        <f>VLOOKUP(A160,'2021 SPED'!A:AF,32,FALSE)</f>
        <v>22091.513341190061</v>
      </c>
      <c r="AX160" s="228">
        <f t="shared" si="53"/>
        <v>59.226577322225367</v>
      </c>
      <c r="AY160" s="5">
        <f t="shared" si="58"/>
        <v>155759.51334119006</v>
      </c>
      <c r="AZ160" s="4">
        <f t="shared" si="54"/>
        <v>417.58582665198406</v>
      </c>
    </row>
    <row r="161" spans="1:52" x14ac:dyDescent="0.25">
      <c r="A161">
        <v>477</v>
      </c>
      <c r="B161">
        <v>1</v>
      </c>
      <c r="C161" t="s">
        <v>140</v>
      </c>
      <c r="D161">
        <f>VLOOKUP(A161,Sheet10!A:C,3,FALSE)</f>
        <v>4</v>
      </c>
      <c r="E161" s="4">
        <f>VLOOKUP(A161,'Pupil Info'!A:D,4,FALSE)</f>
        <v>3311</v>
      </c>
      <c r="F161" s="4">
        <f>Summary!F161</f>
        <v>32703772.735399812</v>
      </c>
      <c r="G161" s="4">
        <f>VLOOKUP(A161,'2% 2020'!A:AB,28,FALSE)</f>
        <v>29037704</v>
      </c>
      <c r="H161" s="4">
        <f t="shared" si="59"/>
        <v>9877.3097962548509</v>
      </c>
      <c r="I161" s="4">
        <f>G161-Summary!G161</f>
        <v>489201</v>
      </c>
      <c r="J161" s="4">
        <f>VLOOKUP(A161,'2% with VPK 2020'!A:AB,28,FALSE)</f>
        <v>29037704</v>
      </c>
      <c r="K161" s="4">
        <f>VLOOKUP(A161,'Charter School Lease'!A:D,4,FALSE)</f>
        <v>0</v>
      </c>
      <c r="L161" s="4">
        <f>VLOOKUP(A161,'Integration Change'!H:K,4,FALSE)</f>
        <v>0</v>
      </c>
      <c r="M161" s="4">
        <f>VLOOKUP(A161,'Other SPED'!A:D,4,FALSE)</f>
        <v>0</v>
      </c>
      <c r="N161" s="4">
        <f>VLOOKUP(A161,'LTFM Change'!G:J,4,FALSE)</f>
        <v>0</v>
      </c>
      <c r="O161" s="4">
        <f>VLOOKUP(A161,QComp!I:N,6,FALSE)</f>
        <v>-2329.5107205336681</v>
      </c>
      <c r="P161" s="4">
        <f>VLOOKUP(A161,'Breakfast and Lunch'!A:D,4,FALSE)</f>
        <v>0</v>
      </c>
      <c r="Q161" s="4">
        <f>VLOOKUP(A161,'Breakfast and Lunch'!A:E,5,FALSE)</f>
        <v>0</v>
      </c>
      <c r="R161" s="4">
        <f>VLOOKUP(A161,'Integration Change'!A:D,4,FALSE)</f>
        <v>0</v>
      </c>
      <c r="S161" s="4">
        <f>VLOOKUP(A161,'LTFM Change'!A:C,3,FALSE)</f>
        <v>0</v>
      </c>
      <c r="T161" s="4">
        <f>VLOOKUP(A161,QComp!A:D,4,FALSE)</f>
        <v>2329.5107205336681</v>
      </c>
      <c r="U161" s="4">
        <f t="shared" si="60"/>
        <v>147.75022651766838</v>
      </c>
      <c r="V161" s="4">
        <f t="shared" si="61"/>
        <v>0</v>
      </c>
      <c r="W161" s="4">
        <f t="shared" si="62"/>
        <v>0</v>
      </c>
      <c r="X161" s="4">
        <f>VLOOKUP(A161,'2020 SPED'!A:AF,32,FALSE)</f>
        <v>80471.340112585109</v>
      </c>
      <c r="Y161" s="228">
        <f t="shared" si="55"/>
        <v>24.304240444755393</v>
      </c>
      <c r="Z161" s="4">
        <f t="shared" si="56"/>
        <v>569672.34011258511</v>
      </c>
      <c r="AA161" s="228">
        <f t="shared" si="57"/>
        <v>172.05446696242376</v>
      </c>
      <c r="AC161" s="4">
        <f>VLOOKUP(A161,'Pupil Info'!A:E,5,FALSE)</f>
        <v>3276</v>
      </c>
      <c r="AD161" s="4">
        <f>Summary!AA161</f>
        <v>32556529.82313852</v>
      </c>
      <c r="AE161" s="4">
        <f>VLOOKUP(A161,'2% 2021'!A:AB,28,FALSE)</f>
        <v>29199537.5</v>
      </c>
      <c r="AF161" s="4">
        <f t="shared" si="63"/>
        <v>9937.8906664037004</v>
      </c>
      <c r="AG161" s="4">
        <f>AE161-Summary!AB161</f>
        <v>976861</v>
      </c>
      <c r="AH161" s="4">
        <f>VLOOKUP(A161,'2% with VPK 2021'!A:AB,28,FALSE)</f>
        <v>29199537.5</v>
      </c>
      <c r="AI161" s="4">
        <f>VLOOKUP(A161,'Charter School Lease'!A:E,5,FALSE)</f>
        <v>0</v>
      </c>
      <c r="AJ161" s="4">
        <f>VLOOKUP(A161,'Integration Change'!H:L,5,FALSE)</f>
        <v>0</v>
      </c>
      <c r="AK161" s="4">
        <f>VLOOKUP(A161,'Other SPED'!A:D,4,FALSE)</f>
        <v>0</v>
      </c>
      <c r="AL161" s="4">
        <f>VLOOKUP(A161,QComp!I:R,10,FALSE)</f>
        <v>-2335.4022898705443</v>
      </c>
      <c r="AM161" s="4">
        <f>VLOOKUP(A161,'LTFM Change'!G:K,5,FALSE)</f>
        <v>0</v>
      </c>
      <c r="AN161" s="4">
        <f>VLOOKUP(A161,'Breakfast and Lunch'!A:E,5,FALSE)</f>
        <v>0</v>
      </c>
      <c r="AO161" s="4">
        <f>VLOOKUP(A161,'Breakfast and Lunch'!A:D,4,FALSE)</f>
        <v>0</v>
      </c>
      <c r="AP161" s="4">
        <f>VLOOKUP(A161,'Integration Change'!A:E,5,FALSE)</f>
        <v>0</v>
      </c>
      <c r="AQ161" s="4">
        <f>VLOOKUP(A161,'Safe School'!A:D,4,FALSE)</f>
        <v>245.63445251711528</v>
      </c>
      <c r="AR161" s="4">
        <f>VLOOKUP(A161,'LTFM Change'!A:D,4,FALSE)</f>
        <v>0</v>
      </c>
      <c r="AS161" s="4">
        <f>VLOOKUP(A161,QComp!A:E,5,FALSE)</f>
        <v>2335.4022898705443</v>
      </c>
      <c r="AT161" s="228">
        <f t="shared" si="64"/>
        <v>298.18711843711844</v>
      </c>
      <c r="AU161" s="4">
        <f t="shared" si="65"/>
        <v>245.6344525180757</v>
      </c>
      <c r="AV161" s="228">
        <f t="shared" si="52"/>
        <v>7.4979991611134222E-2</v>
      </c>
      <c r="AW161" s="4">
        <f>VLOOKUP(A161,'2021 SPED'!A:AF,32,FALSE)</f>
        <v>193976.62709585391</v>
      </c>
      <c r="AX161" s="228">
        <f t="shared" si="53"/>
        <v>59.211424632434039</v>
      </c>
      <c r="AY161" s="5">
        <f t="shared" si="58"/>
        <v>1171083.261548372</v>
      </c>
      <c r="AZ161" s="4">
        <f t="shared" si="54"/>
        <v>357.47352306116363</v>
      </c>
    </row>
    <row r="162" spans="1:52" x14ac:dyDescent="0.25">
      <c r="A162">
        <v>480</v>
      </c>
      <c r="B162">
        <v>1</v>
      </c>
      <c r="C162" t="s">
        <v>141</v>
      </c>
      <c r="D162">
        <f>VLOOKUP(A162,Sheet10!A:C,3,FALSE)</f>
        <v>6</v>
      </c>
      <c r="E162" s="4">
        <f>VLOOKUP(A162,'Pupil Info'!A:D,4,FALSE)</f>
        <v>636.4</v>
      </c>
      <c r="F162" s="4">
        <f>Summary!F162</f>
        <v>8866948.6379553042</v>
      </c>
      <c r="G162" s="4">
        <f>VLOOKUP(A162,'2% 2020'!A:AB,28,FALSE)</f>
        <v>7029966.5</v>
      </c>
      <c r="H162" s="4">
        <f t="shared" si="59"/>
        <v>13932.980260772007</v>
      </c>
      <c r="I162" s="4">
        <f>G162-Summary!G162</f>
        <v>121384</v>
      </c>
      <c r="J162" s="4">
        <f>VLOOKUP(A162,'2% with VPK 2020'!A:AB,28,FALSE)</f>
        <v>7029966.5</v>
      </c>
      <c r="K162" s="4">
        <f>VLOOKUP(A162,'Charter School Lease'!A:D,4,FALSE)</f>
        <v>0</v>
      </c>
      <c r="L162" s="4">
        <f>VLOOKUP(A162,'Integration Change'!H:K,4,FALSE)</f>
        <v>0</v>
      </c>
      <c r="M162" s="4">
        <f>VLOOKUP(A162,'Other SPED'!A:D,4,FALSE)</f>
        <v>0</v>
      </c>
      <c r="N162" s="4">
        <f>VLOOKUP(A162,'LTFM Change'!G:J,4,FALSE)</f>
        <v>0</v>
      </c>
      <c r="O162" s="4">
        <f>VLOOKUP(A162,QComp!I:N,6,FALSE)</f>
        <v>0</v>
      </c>
      <c r="P162" s="4">
        <f>VLOOKUP(A162,'Breakfast and Lunch'!A:D,4,FALSE)</f>
        <v>0</v>
      </c>
      <c r="Q162" s="4">
        <f>VLOOKUP(A162,'Breakfast and Lunch'!A:E,5,FALSE)</f>
        <v>0</v>
      </c>
      <c r="R162" s="4">
        <f>VLOOKUP(A162,'Integration Change'!A:D,4,FALSE)</f>
        <v>0</v>
      </c>
      <c r="S162" s="4">
        <f>VLOOKUP(A162,'LTFM Change'!A:C,3,FALSE)</f>
        <v>0</v>
      </c>
      <c r="T162" s="4">
        <f>VLOOKUP(A162,QComp!A:D,4,FALSE)</f>
        <v>0</v>
      </c>
      <c r="U162" s="4">
        <f t="shared" si="60"/>
        <v>190.73538654934003</v>
      </c>
      <c r="V162" s="4">
        <f t="shared" si="61"/>
        <v>0</v>
      </c>
      <c r="W162" s="4">
        <f t="shared" si="62"/>
        <v>0</v>
      </c>
      <c r="X162" s="4">
        <f>VLOOKUP(A162,'2020 SPED'!A:AF,32,FALSE)</f>
        <v>25660.378039688338</v>
      </c>
      <c r="Y162" s="228">
        <f t="shared" si="55"/>
        <v>40.321147139673691</v>
      </c>
      <c r="Z162" s="4">
        <f t="shared" si="56"/>
        <v>147044.37803968834</v>
      </c>
      <c r="AA162" s="228">
        <f t="shared" si="57"/>
        <v>231.05653368901375</v>
      </c>
      <c r="AC162" s="4">
        <f>VLOOKUP(A162,'Pupil Info'!A:E,5,FALSE)</f>
        <v>614</v>
      </c>
      <c r="AD162" s="4">
        <f>Summary!AA162</f>
        <v>8907429.2198938038</v>
      </c>
      <c r="AE162" s="4">
        <f>VLOOKUP(A162,'2% 2021'!A:AB,28,FALSE)</f>
        <v>7175736.25</v>
      </c>
      <c r="AF162" s="4">
        <f t="shared" si="63"/>
        <v>14507.213713182091</v>
      </c>
      <c r="AG162" s="4">
        <f>AE162-Summary!AB162</f>
        <v>246334</v>
      </c>
      <c r="AH162" s="4">
        <f>VLOOKUP(A162,'2% with VPK 2021'!A:AB,28,FALSE)</f>
        <v>7175736.25</v>
      </c>
      <c r="AI162" s="4">
        <f>VLOOKUP(A162,'Charter School Lease'!A:E,5,FALSE)</f>
        <v>0</v>
      </c>
      <c r="AJ162" s="4">
        <f>VLOOKUP(A162,'Integration Change'!H:L,5,FALSE)</f>
        <v>0</v>
      </c>
      <c r="AK162" s="4">
        <f>VLOOKUP(A162,'Other SPED'!A:D,4,FALSE)</f>
        <v>0</v>
      </c>
      <c r="AL162" s="4">
        <f>VLOOKUP(A162,QComp!I:R,10,FALSE)</f>
        <v>0</v>
      </c>
      <c r="AM162" s="4">
        <f>VLOOKUP(A162,'LTFM Change'!G:K,5,FALSE)</f>
        <v>0</v>
      </c>
      <c r="AN162" s="4">
        <f>VLOOKUP(A162,'Breakfast and Lunch'!A:E,5,FALSE)</f>
        <v>0</v>
      </c>
      <c r="AO162" s="4">
        <f>VLOOKUP(A162,'Breakfast and Lunch'!A:D,4,FALSE)</f>
        <v>0</v>
      </c>
      <c r="AP162" s="4">
        <f>VLOOKUP(A162,'Integration Change'!A:E,5,FALSE)</f>
        <v>0</v>
      </c>
      <c r="AQ162" s="4">
        <f>VLOOKUP(A162,'Safe School'!A:D,4,FALSE)</f>
        <v>101.00474354469043</v>
      </c>
      <c r="AR162" s="4">
        <f>VLOOKUP(A162,'LTFM Change'!A:D,4,FALSE)</f>
        <v>0</v>
      </c>
      <c r="AS162" s="4">
        <f>VLOOKUP(A162,QComp!A:E,5,FALSE)</f>
        <v>0</v>
      </c>
      <c r="AT162" s="228">
        <f t="shared" si="64"/>
        <v>401.1954397394137</v>
      </c>
      <c r="AU162" s="4">
        <f t="shared" si="65"/>
        <v>101.00474354438484</v>
      </c>
      <c r="AV162" s="228">
        <f t="shared" si="52"/>
        <v>0.16450283964883525</v>
      </c>
      <c r="AW162" s="4">
        <f>VLOOKUP(A162,'2021 SPED'!A:AF,32,FALSE)</f>
        <v>80571.439604883082</v>
      </c>
      <c r="AX162" s="228">
        <f t="shared" si="53"/>
        <v>131.22384300469557</v>
      </c>
      <c r="AY162" s="5">
        <f t="shared" si="58"/>
        <v>327006.44434842747</v>
      </c>
      <c r="AZ162" s="4">
        <f t="shared" si="54"/>
        <v>532.58378558375807</v>
      </c>
    </row>
    <row r="163" spans="1:52" x14ac:dyDescent="0.25">
      <c r="A163">
        <v>482</v>
      </c>
      <c r="B163">
        <v>1</v>
      </c>
      <c r="C163" t="s">
        <v>142</v>
      </c>
      <c r="D163">
        <f>VLOOKUP(A163,Sheet10!A:C,3,FALSE)</f>
        <v>4</v>
      </c>
      <c r="E163" s="4">
        <f>VLOOKUP(A163,'Pupil Info'!A:D,4,FALSE)</f>
        <v>2431</v>
      </c>
      <c r="F163" s="4">
        <f>Summary!F163</f>
        <v>25668049.448399588</v>
      </c>
      <c r="G163" s="4">
        <f>VLOOKUP(A163,'2% 2020'!A:AB,28,FALSE)</f>
        <v>23084173.487226076</v>
      </c>
      <c r="H163" s="4">
        <f t="shared" si="59"/>
        <v>10558.638193500448</v>
      </c>
      <c r="I163" s="4">
        <f>G163-Summary!G163</f>
        <v>381922</v>
      </c>
      <c r="J163" s="4">
        <f>VLOOKUP(A163,'2% with VPK 2020'!A:AB,28,FALSE)</f>
        <v>23084173.487226076</v>
      </c>
      <c r="K163" s="4">
        <f>VLOOKUP(A163,'Charter School Lease'!A:D,4,FALSE)</f>
        <v>0</v>
      </c>
      <c r="L163" s="4">
        <f>VLOOKUP(A163,'Integration Change'!H:K,4,FALSE)</f>
        <v>0</v>
      </c>
      <c r="M163" s="4">
        <f>VLOOKUP(A163,'Other SPED'!A:D,4,FALSE)</f>
        <v>0</v>
      </c>
      <c r="N163" s="4">
        <f>VLOOKUP(A163,'LTFM Change'!G:J,4,FALSE)</f>
        <v>0</v>
      </c>
      <c r="O163" s="4">
        <f>VLOOKUP(A163,QComp!I:N,6,FALSE)</f>
        <v>0</v>
      </c>
      <c r="P163" s="4">
        <f>VLOOKUP(A163,'Breakfast and Lunch'!A:D,4,FALSE)</f>
        <v>0</v>
      </c>
      <c r="Q163" s="4">
        <f>VLOOKUP(A163,'Breakfast and Lunch'!A:E,5,FALSE)</f>
        <v>0</v>
      </c>
      <c r="R163" s="4">
        <f>VLOOKUP(A163,'Integration Change'!A:D,4,FALSE)</f>
        <v>0</v>
      </c>
      <c r="S163" s="4">
        <f>VLOOKUP(A163,'LTFM Change'!A:C,3,FALSE)</f>
        <v>0</v>
      </c>
      <c r="T163" s="4">
        <f>VLOOKUP(A163,QComp!A:D,4,FALSE)</f>
        <v>0</v>
      </c>
      <c r="U163" s="4">
        <f t="shared" si="60"/>
        <v>157.10489510489509</v>
      </c>
      <c r="V163" s="4">
        <f t="shared" si="61"/>
        <v>0</v>
      </c>
      <c r="W163" s="4">
        <f t="shared" si="62"/>
        <v>0</v>
      </c>
      <c r="X163" s="4">
        <f>VLOOKUP(A163,'2020 SPED'!A:AF,32,FALSE)</f>
        <v>59762.487815486267</v>
      </c>
      <c r="Y163" s="228">
        <f t="shared" si="55"/>
        <v>24.583499718422981</v>
      </c>
      <c r="Z163" s="4">
        <f t="shared" si="56"/>
        <v>441684.48781548627</v>
      </c>
      <c r="AA163" s="228">
        <f t="shared" si="57"/>
        <v>181.68839482331808</v>
      </c>
      <c r="AC163" s="4">
        <f>VLOOKUP(A163,'Pupil Info'!A:E,5,FALSE)</f>
        <v>2403.9999999999995</v>
      </c>
      <c r="AD163" s="4">
        <f>Summary!AA163</f>
        <v>25652596.756500594</v>
      </c>
      <c r="AE163" s="4">
        <f>VLOOKUP(A163,'2% 2021'!A:AB,28,FALSE)</f>
        <v>23275156.75</v>
      </c>
      <c r="AF163" s="4">
        <f t="shared" si="63"/>
        <v>10670.79731967579</v>
      </c>
      <c r="AG163" s="4">
        <f>AE163-Summary!AB163</f>
        <v>763371.55933554098</v>
      </c>
      <c r="AH163" s="4">
        <f>VLOOKUP(A163,'2% with VPK 2021'!A:AB,28,FALSE)</f>
        <v>23275156.75</v>
      </c>
      <c r="AI163" s="4">
        <f>VLOOKUP(A163,'Charter School Lease'!A:E,5,FALSE)</f>
        <v>0</v>
      </c>
      <c r="AJ163" s="4">
        <f>VLOOKUP(A163,'Integration Change'!H:L,5,FALSE)</f>
        <v>0</v>
      </c>
      <c r="AK163" s="4">
        <f>VLOOKUP(A163,'Other SPED'!A:D,4,FALSE)</f>
        <v>0</v>
      </c>
      <c r="AL163" s="4">
        <f>VLOOKUP(A163,QComp!I:R,10,FALSE)</f>
        <v>0</v>
      </c>
      <c r="AM163" s="4">
        <f>VLOOKUP(A163,'LTFM Change'!G:K,5,FALSE)</f>
        <v>0</v>
      </c>
      <c r="AN163" s="4">
        <f>VLOOKUP(A163,'Breakfast and Lunch'!A:E,5,FALSE)</f>
        <v>0</v>
      </c>
      <c r="AO163" s="4">
        <f>VLOOKUP(A163,'Breakfast and Lunch'!A:D,4,FALSE)</f>
        <v>0</v>
      </c>
      <c r="AP163" s="4">
        <f>VLOOKUP(A163,'Integration Change'!A:E,5,FALSE)</f>
        <v>0</v>
      </c>
      <c r="AQ163" s="4">
        <f>VLOOKUP(A163,'Safe School'!A:D,4,FALSE)</f>
        <v>189.14413852590951</v>
      </c>
      <c r="AR163" s="4">
        <f>VLOOKUP(A163,'LTFM Change'!A:D,4,FALSE)</f>
        <v>0</v>
      </c>
      <c r="AS163" s="4">
        <f>VLOOKUP(A163,QComp!A:E,5,FALSE)</f>
        <v>0</v>
      </c>
      <c r="AT163" s="228">
        <f t="shared" si="64"/>
        <v>317.54224597984239</v>
      </c>
      <c r="AU163" s="4">
        <f t="shared" si="65"/>
        <v>189.14413852617145</v>
      </c>
      <c r="AV163" s="228">
        <f t="shared" si="52"/>
        <v>7.8678926175612091E-2</v>
      </c>
      <c r="AW163" s="4">
        <f>VLOOKUP(A163,'2021 SPED'!A:AF,32,FALSE)</f>
        <v>159155.71849014517</v>
      </c>
      <c r="AX163" s="228">
        <f t="shared" si="53"/>
        <v>66.204541801225119</v>
      </c>
      <c r="AY163" s="5">
        <f t="shared" si="58"/>
        <v>922716.42196421232</v>
      </c>
      <c r="AZ163" s="4">
        <f t="shared" si="54"/>
        <v>383.82546670724315</v>
      </c>
    </row>
    <row r="164" spans="1:52" x14ac:dyDescent="0.25">
      <c r="A164">
        <v>484</v>
      </c>
      <c r="B164">
        <v>1</v>
      </c>
      <c r="C164" t="s">
        <v>143</v>
      </c>
      <c r="D164">
        <f>VLOOKUP(A164,Sheet10!A:C,3,FALSE)</f>
        <v>5</v>
      </c>
      <c r="E164" s="4">
        <f>VLOOKUP(A164,'Pupil Info'!A:D,4,FALSE)</f>
        <v>1173</v>
      </c>
      <c r="F164" s="4">
        <f>Summary!F164</f>
        <v>11655959.064000878</v>
      </c>
      <c r="G164" s="4">
        <f>VLOOKUP(A164,'2% 2020'!A:AB,28,FALSE)</f>
        <v>10513565.5</v>
      </c>
      <c r="H164" s="4">
        <f t="shared" si="59"/>
        <v>9936.8789974432038</v>
      </c>
      <c r="I164" s="4">
        <f>G164-Summary!G164</f>
        <v>177464</v>
      </c>
      <c r="J164" s="4">
        <f>VLOOKUP(A164,'2% with VPK 2020'!A:AB,28,FALSE)</f>
        <v>10513565.5</v>
      </c>
      <c r="K164" s="4">
        <f>VLOOKUP(A164,'Charter School Lease'!A:D,4,FALSE)</f>
        <v>0</v>
      </c>
      <c r="L164" s="4">
        <f>VLOOKUP(A164,'Integration Change'!H:K,4,FALSE)</f>
        <v>0</v>
      </c>
      <c r="M164" s="4">
        <f>VLOOKUP(A164,'Other SPED'!A:D,4,FALSE)</f>
        <v>0</v>
      </c>
      <c r="N164" s="4">
        <f>VLOOKUP(A164,'LTFM Change'!G:J,4,FALSE)</f>
        <v>0</v>
      </c>
      <c r="O164" s="4">
        <f>VLOOKUP(A164,QComp!I:N,6,FALSE)</f>
        <v>-627.70673480003461</v>
      </c>
      <c r="P164" s="4">
        <f>VLOOKUP(A164,'Breakfast and Lunch'!A:D,4,FALSE)</f>
        <v>0</v>
      </c>
      <c r="Q164" s="4">
        <f>VLOOKUP(A164,'Breakfast and Lunch'!A:E,5,FALSE)</f>
        <v>0</v>
      </c>
      <c r="R164" s="4">
        <f>VLOOKUP(A164,'Integration Change'!A:D,4,FALSE)</f>
        <v>0</v>
      </c>
      <c r="S164" s="4">
        <f>VLOOKUP(A164,'LTFM Change'!A:C,3,FALSE)</f>
        <v>0</v>
      </c>
      <c r="T164" s="4">
        <f>VLOOKUP(A164,QComp!A:D,4,FALSE)</f>
        <v>627.70673480003461</v>
      </c>
      <c r="U164" s="4">
        <f t="shared" si="60"/>
        <v>151.29070758738277</v>
      </c>
      <c r="V164" s="4">
        <f t="shared" si="61"/>
        <v>0</v>
      </c>
      <c r="W164" s="4">
        <f t="shared" si="62"/>
        <v>0</v>
      </c>
      <c r="X164" s="4">
        <f>VLOOKUP(A164,'2020 SPED'!A:AF,32,FALSE)</f>
        <v>18879.94824107294</v>
      </c>
      <c r="Y164" s="228">
        <f t="shared" si="55"/>
        <v>16.095437545671729</v>
      </c>
      <c r="Z164" s="4">
        <f t="shared" si="56"/>
        <v>196343.94824107294</v>
      </c>
      <c r="AA164" s="228">
        <f t="shared" si="57"/>
        <v>167.3861451330545</v>
      </c>
      <c r="AC164" s="4">
        <f>VLOOKUP(A164,'Pupil Info'!A:E,5,FALSE)</f>
        <v>1173</v>
      </c>
      <c r="AD164" s="4">
        <f>Summary!AA164</f>
        <v>11766642.885949636</v>
      </c>
      <c r="AE164" s="4">
        <f>VLOOKUP(A164,'2% 2021'!A:AB,28,FALSE)</f>
        <v>10737433.25</v>
      </c>
      <c r="AF164" s="4">
        <f t="shared" si="63"/>
        <v>10031.238606947687</v>
      </c>
      <c r="AG164" s="4">
        <f>AE164-Summary!AB164</f>
        <v>360151</v>
      </c>
      <c r="AH164" s="4">
        <f>VLOOKUP(A164,'2% with VPK 2021'!A:AB,28,FALSE)</f>
        <v>10737433.25</v>
      </c>
      <c r="AI164" s="4">
        <f>VLOOKUP(A164,'Charter School Lease'!A:E,5,FALSE)</f>
        <v>0</v>
      </c>
      <c r="AJ164" s="4">
        <f>VLOOKUP(A164,'Integration Change'!H:L,5,FALSE)</f>
        <v>0</v>
      </c>
      <c r="AK164" s="4">
        <f>VLOOKUP(A164,'Other SPED'!A:D,4,FALSE)</f>
        <v>0</v>
      </c>
      <c r="AL164" s="4">
        <f>VLOOKUP(A164,QComp!I:R,10,FALSE)</f>
        <v>-668.15506052804994</v>
      </c>
      <c r="AM164" s="4">
        <f>VLOOKUP(A164,'LTFM Change'!G:K,5,FALSE)</f>
        <v>0</v>
      </c>
      <c r="AN164" s="4">
        <f>VLOOKUP(A164,'Breakfast and Lunch'!A:E,5,FALSE)</f>
        <v>0</v>
      </c>
      <c r="AO164" s="4">
        <f>VLOOKUP(A164,'Breakfast and Lunch'!A:D,4,FALSE)</f>
        <v>0</v>
      </c>
      <c r="AP164" s="4">
        <f>VLOOKUP(A164,'Integration Change'!A:E,5,FALSE)</f>
        <v>0</v>
      </c>
      <c r="AQ164" s="4">
        <f>VLOOKUP(A164,'Safe School'!A:D,4,FALSE)</f>
        <v>61.802067537260882</v>
      </c>
      <c r="AR164" s="4">
        <f>VLOOKUP(A164,'LTFM Change'!A:D,4,FALSE)</f>
        <v>0</v>
      </c>
      <c r="AS164" s="4">
        <f>VLOOKUP(A164,QComp!A:E,5,FALSE)</f>
        <v>668.15506052804994</v>
      </c>
      <c r="AT164" s="228">
        <f t="shared" si="64"/>
        <v>307.03410059676042</v>
      </c>
      <c r="AU164" s="4">
        <f t="shared" si="65"/>
        <v>61.802067536860704</v>
      </c>
      <c r="AV164" s="228">
        <f t="shared" si="52"/>
        <v>5.2687184600904269E-2</v>
      </c>
      <c r="AW164" s="4">
        <f>VLOOKUP(A164,'2021 SPED'!A:AF,32,FALSE)</f>
        <v>46874.247311645187</v>
      </c>
      <c r="AX164" s="228">
        <f t="shared" si="53"/>
        <v>39.960995150592659</v>
      </c>
      <c r="AY164" s="5">
        <f t="shared" si="58"/>
        <v>407087.04937918205</v>
      </c>
      <c r="AZ164" s="4">
        <f t="shared" si="54"/>
        <v>347.04778293195403</v>
      </c>
    </row>
    <row r="165" spans="1:52" x14ac:dyDescent="0.25">
      <c r="A165">
        <v>485</v>
      </c>
      <c r="B165">
        <v>1</v>
      </c>
      <c r="C165" t="s">
        <v>144</v>
      </c>
      <c r="D165">
        <f>VLOOKUP(A165,Sheet10!A:C,3,FALSE)</f>
        <v>6</v>
      </c>
      <c r="E165" s="4">
        <f>VLOOKUP(A165,'Pupil Info'!A:D,4,FALSE)</f>
        <v>928</v>
      </c>
      <c r="F165" s="4">
        <f>Summary!F165</f>
        <v>8687176.6368626449</v>
      </c>
      <c r="G165" s="4">
        <f>VLOOKUP(A165,'2% 2020'!A:AB,28,FALSE)</f>
        <v>8140708</v>
      </c>
      <c r="H165" s="4">
        <f t="shared" si="59"/>
        <v>9361.1817207571603</v>
      </c>
      <c r="I165" s="4">
        <f>G165-Summary!G165</f>
        <v>136766</v>
      </c>
      <c r="J165" s="4">
        <f>VLOOKUP(A165,'2% with VPK 2020'!A:AB,28,FALSE)</f>
        <v>8140708</v>
      </c>
      <c r="K165" s="4">
        <f>VLOOKUP(A165,'Charter School Lease'!A:D,4,FALSE)</f>
        <v>0</v>
      </c>
      <c r="L165" s="4">
        <f>VLOOKUP(A165,'Integration Change'!H:K,4,FALSE)</f>
        <v>0</v>
      </c>
      <c r="M165" s="4">
        <f>VLOOKUP(A165,'Other SPED'!A:D,4,FALSE)</f>
        <v>0</v>
      </c>
      <c r="N165" s="4">
        <f>VLOOKUP(A165,'LTFM Change'!G:J,4,FALSE)</f>
        <v>0</v>
      </c>
      <c r="O165" s="4">
        <f>VLOOKUP(A165,QComp!I:N,6,FALSE)</f>
        <v>0</v>
      </c>
      <c r="P165" s="4">
        <f>VLOOKUP(A165,'Breakfast and Lunch'!A:D,4,FALSE)</f>
        <v>0</v>
      </c>
      <c r="Q165" s="4">
        <f>VLOOKUP(A165,'Breakfast and Lunch'!A:E,5,FALSE)</f>
        <v>0</v>
      </c>
      <c r="R165" s="4">
        <f>VLOOKUP(A165,'Integration Change'!A:D,4,FALSE)</f>
        <v>0</v>
      </c>
      <c r="S165" s="4">
        <f>VLOOKUP(A165,'LTFM Change'!A:C,3,FALSE)</f>
        <v>0</v>
      </c>
      <c r="T165" s="4">
        <f>VLOOKUP(A165,QComp!A:D,4,FALSE)</f>
        <v>0</v>
      </c>
      <c r="U165" s="4">
        <f t="shared" si="60"/>
        <v>147.37715517241378</v>
      </c>
      <c r="V165" s="4">
        <f t="shared" si="61"/>
        <v>0</v>
      </c>
      <c r="W165" s="4">
        <f t="shared" si="62"/>
        <v>0</v>
      </c>
      <c r="X165" s="4">
        <f>VLOOKUP(A165,'2020 SPED'!A:AF,32,FALSE)</f>
        <v>14553.357683283859</v>
      </c>
      <c r="Y165" s="228">
        <f t="shared" si="55"/>
        <v>15.682497503538642</v>
      </c>
      <c r="Z165" s="4">
        <f t="shared" si="56"/>
        <v>151319.35768328386</v>
      </c>
      <c r="AA165" s="228">
        <f t="shared" si="57"/>
        <v>163.05965267595244</v>
      </c>
      <c r="AC165" s="4">
        <f>VLOOKUP(A165,'Pupil Info'!A:E,5,FALSE)</f>
        <v>928</v>
      </c>
      <c r="AD165" s="4">
        <f>Summary!AA165</f>
        <v>8731365.4480760302</v>
      </c>
      <c r="AE165" s="4">
        <f>VLOOKUP(A165,'2% 2021'!A:AB,28,FALSE)</f>
        <v>8288880</v>
      </c>
      <c r="AF165" s="4">
        <f t="shared" si="63"/>
        <v>9408.7989742198606</v>
      </c>
      <c r="AG165" s="4">
        <f>AE165-Summary!AB165</f>
        <v>276728</v>
      </c>
      <c r="AH165" s="4">
        <f>VLOOKUP(A165,'2% with VPK 2021'!A:AB,28,FALSE)</f>
        <v>8288880</v>
      </c>
      <c r="AI165" s="4">
        <f>VLOOKUP(A165,'Charter School Lease'!A:E,5,FALSE)</f>
        <v>0</v>
      </c>
      <c r="AJ165" s="4">
        <f>VLOOKUP(A165,'Integration Change'!H:L,5,FALSE)</f>
        <v>0</v>
      </c>
      <c r="AK165" s="4">
        <f>VLOOKUP(A165,'Other SPED'!A:D,4,FALSE)</f>
        <v>0</v>
      </c>
      <c r="AL165" s="4">
        <f>VLOOKUP(A165,QComp!I:R,10,FALSE)</f>
        <v>0</v>
      </c>
      <c r="AM165" s="4">
        <f>VLOOKUP(A165,'LTFM Change'!G:K,5,FALSE)</f>
        <v>0</v>
      </c>
      <c r="AN165" s="4">
        <f>VLOOKUP(A165,'Breakfast and Lunch'!A:E,5,FALSE)</f>
        <v>0</v>
      </c>
      <c r="AO165" s="4">
        <f>VLOOKUP(A165,'Breakfast and Lunch'!A:D,4,FALSE)</f>
        <v>0</v>
      </c>
      <c r="AP165" s="4">
        <f>VLOOKUP(A165,'Integration Change'!A:E,5,FALSE)</f>
        <v>0</v>
      </c>
      <c r="AQ165" s="4">
        <f>VLOOKUP(A165,'Safe School'!A:D,4,FALSE)</f>
        <v>48.815512857680005</v>
      </c>
      <c r="AR165" s="4">
        <f>VLOOKUP(A165,'LTFM Change'!A:D,4,FALSE)</f>
        <v>0</v>
      </c>
      <c r="AS165" s="4">
        <f>VLOOKUP(A165,QComp!A:E,5,FALSE)</f>
        <v>0</v>
      </c>
      <c r="AT165" s="228">
        <f t="shared" si="64"/>
        <v>298.19827586206895</v>
      </c>
      <c r="AU165" s="4">
        <f t="shared" si="65"/>
        <v>48.815512857399881</v>
      </c>
      <c r="AV165" s="228">
        <f t="shared" si="52"/>
        <v>5.2602923337715386E-2</v>
      </c>
      <c r="AW165" s="4">
        <f>VLOOKUP(A165,'2021 SPED'!A:AF,32,FALSE)</f>
        <v>36536.451316851191</v>
      </c>
      <c r="AX165" s="228">
        <f t="shared" si="53"/>
        <v>39.371175987986199</v>
      </c>
      <c r="AY165" s="5">
        <f t="shared" si="58"/>
        <v>313313.26682970859</v>
      </c>
      <c r="AZ165" s="4">
        <f t="shared" si="54"/>
        <v>337.6220547733929</v>
      </c>
    </row>
    <row r="166" spans="1:52" x14ac:dyDescent="0.25">
      <c r="A166">
        <v>486</v>
      </c>
      <c r="B166">
        <v>1</v>
      </c>
      <c r="C166" t="s">
        <v>145</v>
      </c>
      <c r="D166">
        <f>VLOOKUP(A166,Sheet10!A:C,3,FALSE)</f>
        <v>6</v>
      </c>
      <c r="E166" s="4">
        <f>VLOOKUP(A166,'Pupil Info'!A:D,4,FALSE)</f>
        <v>306</v>
      </c>
      <c r="F166" s="4">
        <f>Summary!F166</f>
        <v>3351263.5359178586</v>
      </c>
      <c r="G166" s="4">
        <f>VLOOKUP(A166,'2% 2020'!A:AB,28,FALSE)</f>
        <v>3032452.25</v>
      </c>
      <c r="H166" s="4">
        <f t="shared" si="59"/>
        <v>10951.841620646597</v>
      </c>
      <c r="I166" s="4">
        <f>G166-Summary!G166</f>
        <v>47073</v>
      </c>
      <c r="J166" s="4">
        <f>VLOOKUP(A166,'2% with VPK 2020'!A:AB,28,FALSE)</f>
        <v>3134146.25</v>
      </c>
      <c r="K166" s="4">
        <f>VLOOKUP(A166,'Charter School Lease'!A:D,4,FALSE)</f>
        <v>0</v>
      </c>
      <c r="L166" s="4">
        <f>VLOOKUP(A166,'Integration Change'!H:K,4,FALSE)</f>
        <v>282.79775999999947</v>
      </c>
      <c r="M166" s="4">
        <f>VLOOKUP(A166,'Other SPED'!A:D,4,FALSE)</f>
        <v>16382.86</v>
      </c>
      <c r="N166" s="4">
        <f>VLOOKUP(A166,'LTFM Change'!G:J,4,FALSE)</f>
        <v>1948.6186219175579</v>
      </c>
      <c r="O166" s="4">
        <f>VLOOKUP(A166,QComp!I:N,6,FALSE)</f>
        <v>0</v>
      </c>
      <c r="P166" s="4">
        <f>VLOOKUP(A166,'Breakfast and Lunch'!A:D,4,FALSE)</f>
        <v>544.03</v>
      </c>
      <c r="Q166" s="4">
        <f>VLOOKUP(A166,'Breakfast and Lunch'!A:E,5,FALSE)</f>
        <v>1420.56</v>
      </c>
      <c r="R166" s="4">
        <f>VLOOKUP(A166,'Integration Change'!A:D,4,FALSE)</f>
        <v>121.19903999999951</v>
      </c>
      <c r="S166" s="4">
        <f>VLOOKUP(A166,'LTFM Change'!A:C,3,FALSE)</f>
        <v>3523.3813780824275</v>
      </c>
      <c r="T166" s="4">
        <f>VLOOKUP(A166,QComp!A:D,4,FALSE)</f>
        <v>0</v>
      </c>
      <c r="U166" s="4">
        <f t="shared" si="60"/>
        <v>153.83333333333334</v>
      </c>
      <c r="V166" s="4">
        <f t="shared" si="61"/>
        <v>125917.44679999957</v>
      </c>
      <c r="W166" s="4">
        <f t="shared" si="62"/>
        <v>411.49492418300514</v>
      </c>
      <c r="X166" s="4">
        <f>VLOOKUP(A166,'2020 SPED'!A:AF,32,FALSE)</f>
        <v>3355.3236115602776</v>
      </c>
      <c r="Y166" s="228">
        <f t="shared" si="55"/>
        <v>10.965109841700254</v>
      </c>
      <c r="Z166" s="4">
        <f t="shared" si="56"/>
        <v>176345.77041155985</v>
      </c>
      <c r="AA166" s="228">
        <f t="shared" si="57"/>
        <v>576.29336735803872</v>
      </c>
      <c r="AC166" s="4">
        <f>VLOOKUP(A166,'Pupil Info'!A:E,5,FALSE)</f>
        <v>313</v>
      </c>
      <c r="AD166" s="4">
        <f>Summary!AA166</f>
        <v>3430781.235521961</v>
      </c>
      <c r="AE166" s="4">
        <f>VLOOKUP(A166,'2% 2021'!A:AB,28,FALSE)</f>
        <v>3133383</v>
      </c>
      <c r="AF166" s="4">
        <f t="shared" si="63"/>
        <v>10960.962413808182</v>
      </c>
      <c r="AG166" s="4">
        <f>AE166-Summary!AB166</f>
        <v>96564</v>
      </c>
      <c r="AH166" s="4">
        <f>VLOOKUP(A166,'2% with VPK 2021'!A:AB,28,FALSE)</f>
        <v>3257909.75</v>
      </c>
      <c r="AI166" s="4">
        <f>VLOOKUP(A166,'Charter School Lease'!A:E,5,FALSE)</f>
        <v>0</v>
      </c>
      <c r="AJ166" s="4">
        <f>VLOOKUP(A166,'Integration Change'!H:L,5,FALSE)</f>
        <v>282.79103999999916</v>
      </c>
      <c r="AK166" s="4">
        <f>VLOOKUP(A166,'Other SPED'!A:D,4,FALSE)</f>
        <v>16382.86</v>
      </c>
      <c r="AL166" s="4">
        <f>VLOOKUP(A166,QComp!I:R,10,FALSE)</f>
        <v>0</v>
      </c>
      <c r="AM166" s="4">
        <f>VLOOKUP(A166,'LTFM Change'!G:K,5,FALSE)</f>
        <v>2030.0387978058134</v>
      </c>
      <c r="AN166" s="4">
        <f>VLOOKUP(A166,'Breakfast and Lunch'!A:E,5,FALSE)</f>
        <v>1420.56</v>
      </c>
      <c r="AO166" s="4">
        <f>VLOOKUP(A166,'Breakfast and Lunch'!A:D,4,FALSE)</f>
        <v>544.03</v>
      </c>
      <c r="AP166" s="4">
        <f>VLOOKUP(A166,'Integration Change'!A:E,5,FALSE)</f>
        <v>121.19615999999996</v>
      </c>
      <c r="AQ166" s="4">
        <f>VLOOKUP(A166,'Safe School'!A:D,4,FALSE)</f>
        <v>-1039.1953436547647</v>
      </c>
      <c r="AR166" s="4">
        <f>VLOOKUP(A166,'LTFM Change'!A:D,4,FALSE)</f>
        <v>3441.9612021941575</v>
      </c>
      <c r="AS166" s="4">
        <f>VLOOKUP(A166,QComp!A:E,5,FALSE)</f>
        <v>0</v>
      </c>
      <c r="AT166" s="228">
        <f t="shared" si="64"/>
        <v>308.5111821086262</v>
      </c>
      <c r="AU166" s="4">
        <f t="shared" si="65"/>
        <v>147710.99185634498</v>
      </c>
      <c r="AV166" s="228">
        <f t="shared" si="52"/>
        <v>471.92010177745999</v>
      </c>
      <c r="AW166" s="4">
        <f>VLOOKUP(A166,'2021 SPED'!A:AF,32,FALSE)</f>
        <v>7660.0245532164699</v>
      </c>
      <c r="AX166" s="228">
        <f t="shared" si="53"/>
        <v>24.472921895260288</v>
      </c>
      <c r="AY166" s="5">
        <f t="shared" si="58"/>
        <v>251935.01640956145</v>
      </c>
      <c r="AZ166" s="4">
        <f t="shared" si="54"/>
        <v>804.90420578134649</v>
      </c>
    </row>
    <row r="167" spans="1:52" x14ac:dyDescent="0.25">
      <c r="A167">
        <v>487</v>
      </c>
      <c r="B167">
        <v>1</v>
      </c>
      <c r="C167" t="s">
        <v>146</v>
      </c>
      <c r="D167">
        <f>VLOOKUP(A167,Sheet10!A:C,3,FALSE)</f>
        <v>6</v>
      </c>
      <c r="E167" s="4">
        <f>VLOOKUP(A167,'Pupil Info'!A:D,4,FALSE)</f>
        <v>362</v>
      </c>
      <c r="F167" s="4">
        <f>Summary!F167</f>
        <v>3626946.0411353405</v>
      </c>
      <c r="G167" s="4">
        <f>VLOOKUP(A167,'2% 2020'!A:AB,28,FALSE)</f>
        <v>3434405.5</v>
      </c>
      <c r="H167" s="4">
        <f t="shared" si="59"/>
        <v>10019.187958937404</v>
      </c>
      <c r="I167" s="4">
        <f>G167-Summary!G167</f>
        <v>54554</v>
      </c>
      <c r="J167" s="4">
        <f>VLOOKUP(A167,'2% with VPK 2020'!A:AB,28,FALSE)</f>
        <v>3434405.5</v>
      </c>
      <c r="K167" s="4">
        <f>VLOOKUP(A167,'Charter School Lease'!A:D,4,FALSE)</f>
        <v>0</v>
      </c>
      <c r="L167" s="4">
        <f>VLOOKUP(A167,'Integration Change'!H:K,4,FALSE)</f>
        <v>0</v>
      </c>
      <c r="M167" s="4">
        <f>VLOOKUP(A167,'Other SPED'!A:D,4,FALSE)</f>
        <v>0</v>
      </c>
      <c r="N167" s="4">
        <f>VLOOKUP(A167,'LTFM Change'!G:J,4,FALSE)</f>
        <v>0</v>
      </c>
      <c r="O167" s="4">
        <f>VLOOKUP(A167,QComp!I:N,6,FALSE)</f>
        <v>0</v>
      </c>
      <c r="P167" s="4">
        <f>VLOOKUP(A167,'Breakfast and Lunch'!A:D,4,FALSE)</f>
        <v>0</v>
      </c>
      <c r="Q167" s="4">
        <f>VLOOKUP(A167,'Breakfast and Lunch'!A:E,5,FALSE)</f>
        <v>0</v>
      </c>
      <c r="R167" s="4">
        <f>VLOOKUP(A167,'Integration Change'!A:D,4,FALSE)</f>
        <v>0</v>
      </c>
      <c r="S167" s="4">
        <f>VLOOKUP(A167,'LTFM Change'!A:C,3,FALSE)</f>
        <v>0</v>
      </c>
      <c r="T167" s="4">
        <f>VLOOKUP(A167,QComp!A:D,4,FALSE)</f>
        <v>0</v>
      </c>
      <c r="U167" s="4">
        <f t="shared" si="60"/>
        <v>150.70165745856355</v>
      </c>
      <c r="V167" s="4">
        <f t="shared" si="61"/>
        <v>0</v>
      </c>
      <c r="W167" s="4">
        <f t="shared" si="62"/>
        <v>0</v>
      </c>
      <c r="X167" s="4">
        <f>VLOOKUP(A167,'2020 SPED'!A:AF,32,FALSE)</f>
        <v>4968.6132199841959</v>
      </c>
      <c r="Y167" s="228">
        <f t="shared" si="55"/>
        <v>13.725450883934244</v>
      </c>
      <c r="Z167" s="4">
        <f t="shared" si="56"/>
        <v>59522.613219984196</v>
      </c>
      <c r="AA167" s="228">
        <f t="shared" si="57"/>
        <v>164.42710834249777</v>
      </c>
      <c r="AC167" s="4">
        <f>VLOOKUP(A167,'Pupil Info'!A:E,5,FALSE)</f>
        <v>361</v>
      </c>
      <c r="AD167" s="4">
        <f>Summary!AA167</f>
        <v>3602600.1461911686</v>
      </c>
      <c r="AE167" s="4">
        <f>VLOOKUP(A167,'2% 2021'!A:AB,28,FALSE)</f>
        <v>3452015.25</v>
      </c>
      <c r="AF167" s="4">
        <f t="shared" si="63"/>
        <v>9979.5017900032362</v>
      </c>
      <c r="AG167" s="4">
        <f>AE167-Summary!AB167</f>
        <v>108803</v>
      </c>
      <c r="AH167" s="4">
        <f>VLOOKUP(A167,'2% with VPK 2021'!A:AB,28,FALSE)</f>
        <v>3452015.25</v>
      </c>
      <c r="AI167" s="4">
        <f>VLOOKUP(A167,'Charter School Lease'!A:E,5,FALSE)</f>
        <v>0</v>
      </c>
      <c r="AJ167" s="4">
        <f>VLOOKUP(A167,'Integration Change'!H:L,5,FALSE)</f>
        <v>0</v>
      </c>
      <c r="AK167" s="4">
        <f>VLOOKUP(A167,'Other SPED'!A:D,4,FALSE)</f>
        <v>0</v>
      </c>
      <c r="AL167" s="4">
        <f>VLOOKUP(A167,QComp!I:R,10,FALSE)</f>
        <v>0</v>
      </c>
      <c r="AM167" s="4">
        <f>VLOOKUP(A167,'LTFM Change'!G:K,5,FALSE)</f>
        <v>0</v>
      </c>
      <c r="AN167" s="4">
        <f>VLOOKUP(A167,'Breakfast and Lunch'!A:E,5,FALSE)</f>
        <v>0</v>
      </c>
      <c r="AO167" s="4">
        <f>VLOOKUP(A167,'Breakfast and Lunch'!A:D,4,FALSE)</f>
        <v>0</v>
      </c>
      <c r="AP167" s="4">
        <f>VLOOKUP(A167,'Integration Change'!A:E,5,FALSE)</f>
        <v>0</v>
      </c>
      <c r="AQ167" s="4">
        <f>VLOOKUP(A167,'Safe School'!A:D,4,FALSE)</f>
        <v>22.96244198070417</v>
      </c>
      <c r="AR167" s="4">
        <f>VLOOKUP(A167,'LTFM Change'!A:D,4,FALSE)</f>
        <v>0</v>
      </c>
      <c r="AS167" s="4">
        <f>VLOOKUP(A167,QComp!A:E,5,FALSE)</f>
        <v>0</v>
      </c>
      <c r="AT167" s="228">
        <f t="shared" si="64"/>
        <v>301.393351800554</v>
      </c>
      <c r="AU167" s="4">
        <f t="shared" si="65"/>
        <v>22.962441980838776</v>
      </c>
      <c r="AV167" s="228">
        <f t="shared" si="52"/>
        <v>6.3607872523099102E-2</v>
      </c>
      <c r="AW167" s="4">
        <f>VLOOKUP(A167,'2021 SPED'!A:AF,32,FALSE)</f>
        <v>9420.9230891836341</v>
      </c>
      <c r="AX167" s="228">
        <f t="shared" si="53"/>
        <v>26.096739859234443</v>
      </c>
      <c r="AY167" s="5">
        <f t="shared" si="58"/>
        <v>118246.88553116447</v>
      </c>
      <c r="AZ167" s="4">
        <f t="shared" si="54"/>
        <v>327.55369953231155</v>
      </c>
    </row>
    <row r="168" spans="1:52" x14ac:dyDescent="0.25">
      <c r="A168">
        <v>492</v>
      </c>
      <c r="B168">
        <v>1</v>
      </c>
      <c r="C168" t="s">
        <v>147</v>
      </c>
      <c r="D168">
        <f>VLOOKUP(A168,Sheet10!A:C,3,FALSE)</f>
        <v>4</v>
      </c>
      <c r="E168" s="4">
        <f>VLOOKUP(A168,'Pupil Info'!A:D,4,FALSE)</f>
        <v>5113</v>
      </c>
      <c r="F168" s="4">
        <f>Summary!F168</f>
        <v>56242175.296532728</v>
      </c>
      <c r="G168" s="4">
        <f>VLOOKUP(A168,'2% 2020'!A:AB,28,FALSE)</f>
        <v>50157765.75</v>
      </c>
      <c r="H168" s="4">
        <f t="shared" si="59"/>
        <v>10999.838704582971</v>
      </c>
      <c r="I168" s="4">
        <f>G168-Summary!G168</f>
        <v>836822</v>
      </c>
      <c r="J168" s="4">
        <f>VLOOKUP(A168,'2% with VPK 2020'!A:AB,28,FALSE)</f>
        <v>50406561.25</v>
      </c>
      <c r="K168" s="4">
        <f>VLOOKUP(A168,'Charter School Lease'!A:D,4,FALSE)</f>
        <v>0</v>
      </c>
      <c r="L168" s="4">
        <f>VLOOKUP(A168,'Integration Change'!H:K,4,FALSE)</f>
        <v>4096.4380799999926</v>
      </c>
      <c r="M168" s="4">
        <f>VLOOKUP(A168,'Other SPED'!A:D,4,FALSE)</f>
        <v>0</v>
      </c>
      <c r="N168" s="4">
        <f>VLOOKUP(A168,'LTFM Change'!G:J,4,FALSE)</f>
        <v>8452.3647108965088</v>
      </c>
      <c r="O168" s="4">
        <f>VLOOKUP(A168,QComp!I:N,6,FALSE)</f>
        <v>0</v>
      </c>
      <c r="P168" s="4">
        <f>VLOOKUP(A168,'Breakfast and Lunch'!A:D,4,FALSE)</f>
        <v>1224.07</v>
      </c>
      <c r="Q168" s="4">
        <f>VLOOKUP(A168,'Breakfast and Lunch'!A:E,5,FALSE)</f>
        <v>3196.26</v>
      </c>
      <c r="R168" s="4">
        <f>VLOOKUP(A168,'Integration Change'!A:D,4,FALSE)</f>
        <v>1755.6163199999719</v>
      </c>
      <c r="S168" s="4">
        <f>VLOOKUP(A168,'LTFM Change'!A:C,3,FALSE)</f>
        <v>3859.6352891034912</v>
      </c>
      <c r="T168" s="4">
        <f>VLOOKUP(A168,QComp!A:D,4,FALSE)</f>
        <v>0</v>
      </c>
      <c r="U168" s="4">
        <f t="shared" si="60"/>
        <v>163.66555838059847</v>
      </c>
      <c r="V168" s="4">
        <f t="shared" si="61"/>
        <v>271379.88439999521</v>
      </c>
      <c r="W168" s="4">
        <f t="shared" si="62"/>
        <v>53.076449129668532</v>
      </c>
      <c r="X168" s="4">
        <f>VLOOKUP(A168,'2020 SPED'!A:AF,32,FALSE)</f>
        <v>135027.37218577228</v>
      </c>
      <c r="Y168" s="228">
        <f t="shared" si="55"/>
        <v>26.408639191428179</v>
      </c>
      <c r="Z168" s="4">
        <f t="shared" si="56"/>
        <v>1243229.2565857675</v>
      </c>
      <c r="AA168" s="228">
        <f t="shared" si="57"/>
        <v>243.15064670169519</v>
      </c>
      <c r="AC168" s="4">
        <f>VLOOKUP(A168,'Pupil Info'!A:E,5,FALSE)</f>
        <v>5087</v>
      </c>
      <c r="AD168" s="4">
        <f>Summary!AA168</f>
        <v>56783233.460959412</v>
      </c>
      <c r="AE168" s="4">
        <f>VLOOKUP(A168,'2% 2021'!A:AB,28,FALSE)</f>
        <v>51232935.5</v>
      </c>
      <c r="AF168" s="4">
        <f t="shared" si="63"/>
        <v>11162.420574200789</v>
      </c>
      <c r="AG168" s="4">
        <f>AE168-Summary!AB168</f>
        <v>1698354</v>
      </c>
      <c r="AH168" s="4">
        <f>VLOOKUP(A168,'2% with VPK 2021'!A:AB,28,FALSE)</f>
        <v>51546703.75</v>
      </c>
      <c r="AI168" s="4">
        <f>VLOOKUP(A168,'Charter School Lease'!A:E,5,FALSE)</f>
        <v>0</v>
      </c>
      <c r="AJ168" s="4">
        <f>VLOOKUP(A168,'Integration Change'!H:L,5,FALSE)</f>
        <v>4250.1782400000375</v>
      </c>
      <c r="AK168" s="4">
        <f>VLOOKUP(A168,'Other SPED'!A:D,4,FALSE)</f>
        <v>0</v>
      </c>
      <c r="AL168" s="4">
        <f>VLOOKUP(A168,QComp!I:R,10,FALSE)</f>
        <v>0</v>
      </c>
      <c r="AM168" s="4">
        <f>VLOOKUP(A168,'LTFM Change'!G:K,5,FALSE)</f>
        <v>8645.7328713932075</v>
      </c>
      <c r="AN168" s="4">
        <f>VLOOKUP(A168,'Breakfast and Lunch'!A:E,5,FALSE)</f>
        <v>3196.26</v>
      </c>
      <c r="AO168" s="4">
        <f>VLOOKUP(A168,'Breakfast and Lunch'!A:D,4,FALSE)</f>
        <v>1224.07</v>
      </c>
      <c r="AP168" s="4">
        <f>VLOOKUP(A168,'Integration Change'!A:E,5,FALSE)</f>
        <v>1821.5049600000493</v>
      </c>
      <c r="AQ168" s="4">
        <f>VLOOKUP(A168,'Safe School'!A:D,4,FALSE)</f>
        <v>-927.18175224635343</v>
      </c>
      <c r="AR168" s="4">
        <f>VLOOKUP(A168,'LTFM Change'!A:D,4,FALSE)</f>
        <v>3666.2671286067925</v>
      </c>
      <c r="AS168" s="4">
        <f>VLOOKUP(A168,QComp!A:E,5,FALSE)</f>
        <v>0</v>
      </c>
      <c r="AT168" s="228">
        <f t="shared" si="64"/>
        <v>333.86160802044429</v>
      </c>
      <c r="AU168" s="4">
        <f t="shared" si="65"/>
        <v>335645.08144775033</v>
      </c>
      <c r="AV168" s="228">
        <f t="shared" si="52"/>
        <v>65.980947797867174</v>
      </c>
      <c r="AW168" s="4">
        <f>VLOOKUP(A168,'2021 SPED'!A:AF,32,FALSE)</f>
        <v>339704.71524896659</v>
      </c>
      <c r="AX168" s="228">
        <f t="shared" si="53"/>
        <v>66.778988647329783</v>
      </c>
      <c r="AY168" s="5">
        <f t="shared" si="58"/>
        <v>2373703.7966967169</v>
      </c>
      <c r="AZ168" s="4">
        <f t="shared" si="54"/>
        <v>466.62154446564125</v>
      </c>
    </row>
    <row r="169" spans="1:52" x14ac:dyDescent="0.25">
      <c r="A169">
        <v>495</v>
      </c>
      <c r="B169">
        <v>1</v>
      </c>
      <c r="C169" t="s">
        <v>148</v>
      </c>
      <c r="D169">
        <f>VLOOKUP(A169,Sheet10!A:C,3,FALSE)</f>
        <v>6</v>
      </c>
      <c r="E169" s="4">
        <f>VLOOKUP(A169,'Pupil Info'!A:D,4,FALSE)</f>
        <v>438</v>
      </c>
      <c r="F169" s="4">
        <f>Summary!F169</f>
        <v>4565710.9553272221</v>
      </c>
      <c r="G169" s="4">
        <f>VLOOKUP(A169,'2% 2020'!A:AB,28,FALSE)</f>
        <v>4226627.75</v>
      </c>
      <c r="H169" s="4">
        <f t="shared" si="59"/>
        <v>10423.997614902333</v>
      </c>
      <c r="I169" s="4">
        <f>G169-Summary!G169</f>
        <v>64613</v>
      </c>
      <c r="J169" s="4">
        <f>VLOOKUP(A169,'2% with VPK 2020'!A:AB,28,FALSE)</f>
        <v>4226627.75</v>
      </c>
      <c r="K169" s="4">
        <f>VLOOKUP(A169,'Charter School Lease'!A:D,4,FALSE)</f>
        <v>0</v>
      </c>
      <c r="L169" s="4">
        <f>VLOOKUP(A169,'Integration Change'!H:K,4,FALSE)</f>
        <v>0</v>
      </c>
      <c r="M169" s="4">
        <f>VLOOKUP(A169,'Other SPED'!A:D,4,FALSE)</f>
        <v>0</v>
      </c>
      <c r="N169" s="4">
        <f>VLOOKUP(A169,'LTFM Change'!G:J,4,FALSE)</f>
        <v>0</v>
      </c>
      <c r="O169" s="4">
        <f>VLOOKUP(A169,QComp!I:N,6,FALSE)</f>
        <v>-350.46456120000221</v>
      </c>
      <c r="P169" s="4">
        <f>VLOOKUP(A169,'Breakfast and Lunch'!A:D,4,FALSE)</f>
        <v>0</v>
      </c>
      <c r="Q169" s="4">
        <f>VLOOKUP(A169,'Breakfast and Lunch'!A:E,5,FALSE)</f>
        <v>0</v>
      </c>
      <c r="R169" s="4">
        <f>VLOOKUP(A169,'Integration Change'!A:D,4,FALSE)</f>
        <v>0</v>
      </c>
      <c r="S169" s="4">
        <f>VLOOKUP(A169,'LTFM Change'!A:C,3,FALSE)</f>
        <v>0</v>
      </c>
      <c r="T169" s="4">
        <f>VLOOKUP(A169,QComp!A:D,4,FALSE)</f>
        <v>350.46456120000221</v>
      </c>
      <c r="U169" s="4">
        <f t="shared" si="60"/>
        <v>147.51826484018264</v>
      </c>
      <c r="V169" s="4">
        <f t="shared" si="61"/>
        <v>0</v>
      </c>
      <c r="W169" s="4">
        <f t="shared" si="62"/>
        <v>0</v>
      </c>
      <c r="X169" s="4">
        <f>VLOOKUP(A169,'2020 SPED'!A:AF,32,FALSE)</f>
        <v>-146540.41893847252</v>
      </c>
      <c r="Y169" s="228">
        <f t="shared" si="55"/>
        <v>-334.56716652619298</v>
      </c>
      <c r="Z169" s="4">
        <f t="shared" si="56"/>
        <v>-81927.418938472518</v>
      </c>
      <c r="AA169" s="228">
        <f t="shared" si="57"/>
        <v>-187.04890168601031</v>
      </c>
      <c r="AC169" s="4">
        <f>VLOOKUP(A169,'Pupil Info'!A:E,5,FALSE)</f>
        <v>437</v>
      </c>
      <c r="AD169" s="4">
        <f>Summary!AA169</f>
        <v>4599906.9395010266</v>
      </c>
      <c r="AE169" s="4">
        <f>VLOOKUP(A169,'2% 2021'!A:AB,28,FALSE)</f>
        <v>4306492.5</v>
      </c>
      <c r="AF169" s="4">
        <f t="shared" si="63"/>
        <v>10526.102836386788</v>
      </c>
      <c r="AG169" s="4">
        <f>AE169-Summary!AB169</f>
        <v>130570</v>
      </c>
      <c r="AH169" s="4">
        <f>VLOOKUP(A169,'2% with VPK 2021'!A:AB,28,FALSE)</f>
        <v>4306492.5</v>
      </c>
      <c r="AI169" s="4">
        <f>VLOOKUP(A169,'Charter School Lease'!A:E,5,FALSE)</f>
        <v>0</v>
      </c>
      <c r="AJ169" s="4">
        <f>VLOOKUP(A169,'Integration Change'!H:L,5,FALSE)</f>
        <v>0</v>
      </c>
      <c r="AK169" s="4">
        <f>VLOOKUP(A169,'Other SPED'!A:D,4,FALSE)</f>
        <v>0</v>
      </c>
      <c r="AL169" s="4">
        <f>VLOOKUP(A169,QComp!I:R,10,FALSE)</f>
        <v>-345.56414104929718</v>
      </c>
      <c r="AM169" s="4">
        <f>VLOOKUP(A169,'LTFM Change'!G:K,5,FALSE)</f>
        <v>0</v>
      </c>
      <c r="AN169" s="4">
        <f>VLOOKUP(A169,'Breakfast and Lunch'!A:E,5,FALSE)</f>
        <v>0</v>
      </c>
      <c r="AO169" s="4">
        <f>VLOOKUP(A169,'Breakfast and Lunch'!A:D,4,FALSE)</f>
        <v>0</v>
      </c>
      <c r="AP169" s="4">
        <f>VLOOKUP(A169,'Integration Change'!A:E,5,FALSE)</f>
        <v>0</v>
      </c>
      <c r="AQ169" s="4">
        <f>VLOOKUP(A169,'Safe School'!A:D,4,FALSE)</f>
        <v>39.078789442764901</v>
      </c>
      <c r="AR169" s="4">
        <f>VLOOKUP(A169,'LTFM Change'!A:D,4,FALSE)</f>
        <v>0</v>
      </c>
      <c r="AS169" s="4">
        <f>VLOOKUP(A169,QComp!A:E,5,FALSE)</f>
        <v>345.56414104929718</v>
      </c>
      <c r="AT169" s="228">
        <f t="shared" si="64"/>
        <v>298.78718535469108</v>
      </c>
      <c r="AU169" s="4">
        <f t="shared" si="65"/>
        <v>39.078789442777634</v>
      </c>
      <c r="AV169" s="228">
        <f t="shared" si="52"/>
        <v>8.9425147466310376E-2</v>
      </c>
      <c r="AW169" s="4">
        <f>VLOOKUP(A169,'2021 SPED'!A:AF,32,FALSE)</f>
        <v>-177088.09918082011</v>
      </c>
      <c r="AX169" s="228">
        <f t="shared" si="53"/>
        <v>-405.23592489890183</v>
      </c>
      <c r="AY169" s="5">
        <f t="shared" si="58"/>
        <v>-46479.020391377329</v>
      </c>
      <c r="AZ169" s="4">
        <f t="shared" si="54"/>
        <v>-106.35931439674447</v>
      </c>
    </row>
    <row r="170" spans="1:52" x14ac:dyDescent="0.25">
      <c r="A170">
        <v>497</v>
      </c>
      <c r="B170">
        <v>1</v>
      </c>
      <c r="C170" t="s">
        <v>149</v>
      </c>
      <c r="D170">
        <f>VLOOKUP(A170,Sheet10!A:C,3,FALSE)</f>
        <v>6</v>
      </c>
      <c r="E170" s="4">
        <f>VLOOKUP(A170,'Pupil Info'!A:D,4,FALSE)</f>
        <v>236.2</v>
      </c>
      <c r="F170" s="4">
        <f>Summary!F170</f>
        <v>2631671.3207020164</v>
      </c>
      <c r="G170" s="4">
        <f>VLOOKUP(A170,'2% 2020'!A:AB,28,FALSE)</f>
        <v>2431186.2398560499</v>
      </c>
      <c r="H170" s="4">
        <f t="shared" si="59"/>
        <v>11141.707538958579</v>
      </c>
      <c r="I170" s="4">
        <f>G170-Summary!G170</f>
        <v>40091</v>
      </c>
      <c r="J170" s="4">
        <f>VLOOKUP(A170,'2% with VPK 2020'!A:AB,28,FALSE)</f>
        <v>2431186.2398560499</v>
      </c>
      <c r="K170" s="4">
        <f>VLOOKUP(A170,'Charter School Lease'!A:D,4,FALSE)</f>
        <v>0</v>
      </c>
      <c r="L170" s="4">
        <f>VLOOKUP(A170,'Integration Change'!H:K,4,FALSE)</f>
        <v>0</v>
      </c>
      <c r="M170" s="4">
        <f>VLOOKUP(A170,'Other SPED'!A:D,4,FALSE)</f>
        <v>0</v>
      </c>
      <c r="N170" s="4">
        <f>VLOOKUP(A170,'LTFM Change'!G:J,4,FALSE)</f>
        <v>0</v>
      </c>
      <c r="O170" s="4">
        <f>VLOOKUP(A170,QComp!I:N,6,FALSE)</f>
        <v>0</v>
      </c>
      <c r="P170" s="4">
        <f>VLOOKUP(A170,'Breakfast and Lunch'!A:D,4,FALSE)</f>
        <v>0</v>
      </c>
      <c r="Q170" s="4">
        <f>VLOOKUP(A170,'Breakfast and Lunch'!A:E,5,FALSE)</f>
        <v>0</v>
      </c>
      <c r="R170" s="4">
        <f>VLOOKUP(A170,'Integration Change'!A:D,4,FALSE)</f>
        <v>0</v>
      </c>
      <c r="S170" s="4">
        <f>VLOOKUP(A170,'LTFM Change'!A:C,3,FALSE)</f>
        <v>0</v>
      </c>
      <c r="T170" s="4">
        <f>VLOOKUP(A170,QComp!A:D,4,FALSE)</f>
        <v>0</v>
      </c>
      <c r="U170" s="4">
        <f t="shared" si="60"/>
        <v>169.73327688399661</v>
      </c>
      <c r="V170" s="4">
        <f t="shared" si="61"/>
        <v>0</v>
      </c>
      <c r="W170" s="4">
        <f t="shared" si="62"/>
        <v>0</v>
      </c>
      <c r="X170" s="4">
        <f>VLOOKUP(A170,'2020 SPED'!A:AF,32,FALSE)</f>
        <v>6205.4760405321722</v>
      </c>
      <c r="Y170" s="228">
        <f t="shared" si="55"/>
        <v>26.272125489128587</v>
      </c>
      <c r="Z170" s="4">
        <f t="shared" si="56"/>
        <v>46296.476040532172</v>
      </c>
      <c r="AA170" s="228">
        <f t="shared" si="57"/>
        <v>196.00540237312521</v>
      </c>
      <c r="AC170" s="4">
        <f>VLOOKUP(A170,'Pupil Info'!A:E,5,FALSE)</f>
        <v>225</v>
      </c>
      <c r="AD170" s="4">
        <f>Summary!AA170</f>
        <v>2500608.1204987187</v>
      </c>
      <c r="AE170" s="4">
        <f>VLOOKUP(A170,'2% 2021'!A:AB,28,FALSE)</f>
        <v>2369076.1638769666</v>
      </c>
      <c r="AF170" s="4">
        <f t="shared" si="63"/>
        <v>11113.813868883195</v>
      </c>
      <c r="AG170" s="4">
        <f>AE170-Summary!AB170</f>
        <v>76806.425999999978</v>
      </c>
      <c r="AH170" s="4">
        <f>VLOOKUP(A170,'2% with VPK 2021'!A:AB,28,FALSE)</f>
        <v>2369076.1638769666</v>
      </c>
      <c r="AI170" s="4">
        <f>VLOOKUP(A170,'Charter School Lease'!A:E,5,FALSE)</f>
        <v>0</v>
      </c>
      <c r="AJ170" s="4">
        <f>VLOOKUP(A170,'Integration Change'!H:L,5,FALSE)</f>
        <v>0</v>
      </c>
      <c r="AK170" s="4">
        <f>VLOOKUP(A170,'Other SPED'!A:D,4,FALSE)</f>
        <v>0</v>
      </c>
      <c r="AL170" s="4">
        <f>VLOOKUP(A170,QComp!I:R,10,FALSE)</f>
        <v>0</v>
      </c>
      <c r="AM170" s="4">
        <f>VLOOKUP(A170,'LTFM Change'!G:K,5,FALSE)</f>
        <v>0</v>
      </c>
      <c r="AN170" s="4">
        <f>VLOOKUP(A170,'Breakfast and Lunch'!A:E,5,FALSE)</f>
        <v>0</v>
      </c>
      <c r="AO170" s="4">
        <f>VLOOKUP(A170,'Breakfast and Lunch'!A:D,4,FALSE)</f>
        <v>0</v>
      </c>
      <c r="AP170" s="4">
        <f>VLOOKUP(A170,'Integration Change'!A:E,5,FALSE)</f>
        <v>0</v>
      </c>
      <c r="AQ170" s="4">
        <f>VLOOKUP(A170,'Safe School'!A:D,4,FALSE)</f>
        <v>32.850459575582136</v>
      </c>
      <c r="AR170" s="4">
        <f>VLOOKUP(A170,'LTFM Change'!A:D,4,FALSE)</f>
        <v>0</v>
      </c>
      <c r="AS170" s="4">
        <f>VLOOKUP(A170,QComp!A:E,5,FALSE)</f>
        <v>0</v>
      </c>
      <c r="AT170" s="228">
        <f t="shared" si="64"/>
        <v>341.36189333333323</v>
      </c>
      <c r="AU170" s="4">
        <f t="shared" si="65"/>
        <v>32.850459575653076</v>
      </c>
      <c r="AV170" s="228">
        <f t="shared" si="52"/>
        <v>0.14600204255845811</v>
      </c>
      <c r="AW170" s="4">
        <f>VLOOKUP(A170,'2021 SPED'!A:AF,32,FALSE)</f>
        <v>17185.287301201257</v>
      </c>
      <c r="AX170" s="228">
        <f t="shared" si="53"/>
        <v>76.37905467200558</v>
      </c>
      <c r="AY170" s="5">
        <f t="shared" si="58"/>
        <v>94024.563760776888</v>
      </c>
      <c r="AZ170" s="4">
        <f t="shared" si="54"/>
        <v>417.8869500478973</v>
      </c>
    </row>
    <row r="171" spans="1:52" x14ac:dyDescent="0.25">
      <c r="A171">
        <v>499</v>
      </c>
      <c r="B171">
        <v>1</v>
      </c>
      <c r="C171" t="s">
        <v>150</v>
      </c>
      <c r="D171">
        <f>VLOOKUP(A171,Sheet10!A:C,3,FALSE)</f>
        <v>6</v>
      </c>
      <c r="E171" s="4">
        <f>VLOOKUP(A171,'Pupil Info'!A:D,4,FALSE)</f>
        <v>271</v>
      </c>
      <c r="F171" s="4">
        <f>Summary!F171</f>
        <v>3451433.3667875258</v>
      </c>
      <c r="G171" s="4">
        <f>VLOOKUP(A171,'2% 2020'!A:AB,28,FALSE)</f>
        <v>3104986</v>
      </c>
      <c r="H171" s="4">
        <f t="shared" si="59"/>
        <v>12735.916482610797</v>
      </c>
      <c r="I171" s="4">
        <f>G171-Summary!G171</f>
        <v>41785</v>
      </c>
      <c r="J171" s="4">
        <f>VLOOKUP(A171,'2% with VPK 2020'!A:AB,28,FALSE)</f>
        <v>3104986</v>
      </c>
      <c r="K171" s="4">
        <f>VLOOKUP(A171,'Charter School Lease'!A:D,4,FALSE)</f>
        <v>0</v>
      </c>
      <c r="L171" s="4">
        <f>VLOOKUP(A171,'Integration Change'!H:K,4,FALSE)</f>
        <v>0</v>
      </c>
      <c r="M171" s="4">
        <f>VLOOKUP(A171,'Other SPED'!A:D,4,FALSE)</f>
        <v>0</v>
      </c>
      <c r="N171" s="4">
        <f>VLOOKUP(A171,'LTFM Change'!G:J,4,FALSE)</f>
        <v>0</v>
      </c>
      <c r="O171" s="4">
        <f>VLOOKUP(A171,QComp!I:N,6,FALSE)</f>
        <v>0</v>
      </c>
      <c r="P171" s="4">
        <f>VLOOKUP(A171,'Breakfast and Lunch'!A:D,4,FALSE)</f>
        <v>0</v>
      </c>
      <c r="Q171" s="4">
        <f>VLOOKUP(A171,'Breakfast and Lunch'!A:E,5,FALSE)</f>
        <v>0</v>
      </c>
      <c r="R171" s="4">
        <f>VLOOKUP(A171,'Integration Change'!A:D,4,FALSE)</f>
        <v>0</v>
      </c>
      <c r="S171" s="4">
        <f>VLOOKUP(A171,'LTFM Change'!A:C,3,FALSE)</f>
        <v>0</v>
      </c>
      <c r="T171" s="4">
        <f>VLOOKUP(A171,QComp!A:D,4,FALSE)</f>
        <v>0</v>
      </c>
      <c r="U171" s="4">
        <f t="shared" si="60"/>
        <v>154.18819188191881</v>
      </c>
      <c r="V171" s="4">
        <f t="shared" si="61"/>
        <v>0</v>
      </c>
      <c r="W171" s="4">
        <f t="shared" si="62"/>
        <v>0</v>
      </c>
      <c r="X171" s="4">
        <f>VLOOKUP(A171,'2020 SPED'!A:AF,32,FALSE)</f>
        <v>331.51701944950037</v>
      </c>
      <c r="Y171" s="228">
        <f t="shared" si="55"/>
        <v>1.2233100348690051</v>
      </c>
      <c r="Z171" s="4">
        <f t="shared" si="56"/>
        <v>42116.5170194495</v>
      </c>
      <c r="AA171" s="228">
        <f t="shared" si="57"/>
        <v>155.41150191678781</v>
      </c>
      <c r="AC171" s="4">
        <f>VLOOKUP(A171,'Pupil Info'!A:E,5,FALSE)</f>
        <v>282</v>
      </c>
      <c r="AD171" s="4">
        <f>Summary!AA171</f>
        <v>3620126.8436479894</v>
      </c>
      <c r="AE171" s="4">
        <f>VLOOKUP(A171,'2% 2021'!A:AB,28,FALSE)</f>
        <v>3282607</v>
      </c>
      <c r="AF171" s="4">
        <f t="shared" si="63"/>
        <v>12837.329232794289</v>
      </c>
      <c r="AG171" s="4">
        <f>AE171-Summary!AB171</f>
        <v>87745</v>
      </c>
      <c r="AH171" s="4">
        <f>VLOOKUP(A171,'2% with VPK 2021'!A:AB,28,FALSE)</f>
        <v>3282607</v>
      </c>
      <c r="AI171" s="4">
        <f>VLOOKUP(A171,'Charter School Lease'!A:E,5,FALSE)</f>
        <v>0</v>
      </c>
      <c r="AJ171" s="4">
        <f>VLOOKUP(A171,'Integration Change'!H:L,5,FALSE)</f>
        <v>0</v>
      </c>
      <c r="AK171" s="4">
        <f>VLOOKUP(A171,'Other SPED'!A:D,4,FALSE)</f>
        <v>0</v>
      </c>
      <c r="AL171" s="4">
        <f>VLOOKUP(A171,QComp!I:R,10,FALSE)</f>
        <v>0</v>
      </c>
      <c r="AM171" s="4">
        <f>VLOOKUP(A171,'LTFM Change'!G:K,5,FALSE)</f>
        <v>0</v>
      </c>
      <c r="AN171" s="4">
        <f>VLOOKUP(A171,'Breakfast and Lunch'!A:E,5,FALSE)</f>
        <v>0</v>
      </c>
      <c r="AO171" s="4">
        <f>VLOOKUP(A171,'Breakfast and Lunch'!A:D,4,FALSE)</f>
        <v>0</v>
      </c>
      <c r="AP171" s="4">
        <f>VLOOKUP(A171,'Integration Change'!A:E,5,FALSE)</f>
        <v>0</v>
      </c>
      <c r="AQ171" s="4">
        <f>VLOOKUP(A171,'Safe School'!A:D,4,FALSE)</f>
        <v>57.593401651225577</v>
      </c>
      <c r="AR171" s="4">
        <f>VLOOKUP(A171,'LTFM Change'!A:D,4,FALSE)</f>
        <v>0</v>
      </c>
      <c r="AS171" s="4">
        <f>VLOOKUP(A171,QComp!A:E,5,FALSE)</f>
        <v>0</v>
      </c>
      <c r="AT171" s="228">
        <f t="shared" si="64"/>
        <v>311.15248226950354</v>
      </c>
      <c r="AU171" s="4">
        <f t="shared" si="65"/>
        <v>57.59340165136382</v>
      </c>
      <c r="AV171" s="228">
        <f t="shared" si="52"/>
        <v>0.2042319207495171</v>
      </c>
      <c r="AW171" s="4">
        <f>VLOOKUP(A171,'2021 SPED'!A:AF,32,FALSE)</f>
        <v>-10549.168251918978</v>
      </c>
      <c r="AX171" s="228">
        <f t="shared" si="53"/>
        <v>-37.408398056450274</v>
      </c>
      <c r="AY171" s="5">
        <f t="shared" si="58"/>
        <v>77253.425149732386</v>
      </c>
      <c r="AZ171" s="4">
        <f t="shared" si="54"/>
        <v>273.94831613380279</v>
      </c>
    </row>
    <row r="172" spans="1:52" x14ac:dyDescent="0.25">
      <c r="A172">
        <v>500</v>
      </c>
      <c r="B172">
        <v>1</v>
      </c>
      <c r="C172" t="s">
        <v>151</v>
      </c>
      <c r="D172">
        <f>VLOOKUP(A172,Sheet10!A:C,3,FALSE)</f>
        <v>6</v>
      </c>
      <c r="E172" s="4">
        <f>VLOOKUP(A172,'Pupil Info'!A:D,4,FALSE)</f>
        <v>378</v>
      </c>
      <c r="F172" s="4">
        <f>Summary!F172</f>
        <v>4554475.5935523072</v>
      </c>
      <c r="G172" s="4">
        <f>VLOOKUP(A172,'2% 2020'!A:AB,28,FALSE)</f>
        <v>4107154.2053614999</v>
      </c>
      <c r="H172" s="4">
        <f t="shared" si="59"/>
        <v>12048.877231619861</v>
      </c>
      <c r="I172" s="4">
        <f>G172-Summary!G172</f>
        <v>57503</v>
      </c>
      <c r="J172" s="4">
        <f>VLOOKUP(A172,'2% with VPK 2020'!A:AB,28,FALSE)</f>
        <v>4107154.2053614999</v>
      </c>
      <c r="K172" s="4">
        <f>VLOOKUP(A172,'Charter School Lease'!A:D,4,FALSE)</f>
        <v>0</v>
      </c>
      <c r="L172" s="4">
        <f>VLOOKUP(A172,'Integration Change'!H:K,4,FALSE)</f>
        <v>0</v>
      </c>
      <c r="M172" s="4">
        <f>VLOOKUP(A172,'Other SPED'!A:D,4,FALSE)</f>
        <v>0</v>
      </c>
      <c r="N172" s="4">
        <f>VLOOKUP(A172,'LTFM Change'!G:J,4,FALSE)</f>
        <v>0</v>
      </c>
      <c r="O172" s="4">
        <f>VLOOKUP(A172,QComp!I:N,6,FALSE)</f>
        <v>0</v>
      </c>
      <c r="P172" s="4">
        <f>VLOOKUP(A172,'Breakfast and Lunch'!A:D,4,FALSE)</f>
        <v>0</v>
      </c>
      <c r="Q172" s="4">
        <f>VLOOKUP(A172,'Breakfast and Lunch'!A:E,5,FALSE)</f>
        <v>0</v>
      </c>
      <c r="R172" s="4">
        <f>VLOOKUP(A172,'Integration Change'!A:D,4,FALSE)</f>
        <v>0</v>
      </c>
      <c r="S172" s="4">
        <f>VLOOKUP(A172,'LTFM Change'!A:C,3,FALSE)</f>
        <v>0</v>
      </c>
      <c r="T172" s="4">
        <f>VLOOKUP(A172,QComp!A:D,4,FALSE)</f>
        <v>0</v>
      </c>
      <c r="U172" s="4">
        <f t="shared" si="60"/>
        <v>152.12433862433863</v>
      </c>
      <c r="V172" s="4">
        <f t="shared" si="61"/>
        <v>0</v>
      </c>
      <c r="W172" s="4">
        <f t="shared" si="62"/>
        <v>0</v>
      </c>
      <c r="X172" s="4">
        <f>VLOOKUP(A172,'2020 SPED'!A:AF,32,FALSE)</f>
        <v>-88945.117627496656</v>
      </c>
      <c r="Y172" s="228">
        <f t="shared" si="55"/>
        <v>-235.30454398808638</v>
      </c>
      <c r="Z172" s="4">
        <f t="shared" si="56"/>
        <v>-31442.117627496656</v>
      </c>
      <c r="AA172" s="228">
        <f t="shared" si="57"/>
        <v>-83.180205363747774</v>
      </c>
      <c r="AC172" s="4">
        <f>VLOOKUP(A172,'Pupil Info'!A:E,5,FALSE)</f>
        <v>383</v>
      </c>
      <c r="AD172" s="4">
        <f>Summary!AA172</f>
        <v>4617369.8867994025</v>
      </c>
      <c r="AE172" s="4">
        <f>VLOOKUP(A172,'2% 2021'!A:AB,28,FALSE)</f>
        <v>4194167.0532845338</v>
      </c>
      <c r="AF172" s="4">
        <f t="shared" si="63"/>
        <v>12055.796049084602</v>
      </c>
      <c r="AG172" s="4">
        <f>AE172-Summary!AB172</f>
        <v>115234.57600000035</v>
      </c>
      <c r="AH172" s="4">
        <f>VLOOKUP(A172,'2% with VPK 2021'!A:AB,28,FALSE)</f>
        <v>4194167.0532845338</v>
      </c>
      <c r="AI172" s="4">
        <f>VLOOKUP(A172,'Charter School Lease'!A:E,5,FALSE)</f>
        <v>0</v>
      </c>
      <c r="AJ172" s="4">
        <f>VLOOKUP(A172,'Integration Change'!H:L,5,FALSE)</f>
        <v>0</v>
      </c>
      <c r="AK172" s="4">
        <f>VLOOKUP(A172,'Other SPED'!A:D,4,FALSE)</f>
        <v>0</v>
      </c>
      <c r="AL172" s="4">
        <f>VLOOKUP(A172,QComp!I:R,10,FALSE)</f>
        <v>0</v>
      </c>
      <c r="AM172" s="4">
        <f>VLOOKUP(A172,'LTFM Change'!G:K,5,FALSE)</f>
        <v>0</v>
      </c>
      <c r="AN172" s="4">
        <f>VLOOKUP(A172,'Breakfast and Lunch'!A:E,5,FALSE)</f>
        <v>0</v>
      </c>
      <c r="AO172" s="4">
        <f>VLOOKUP(A172,'Breakfast and Lunch'!A:D,4,FALSE)</f>
        <v>0</v>
      </c>
      <c r="AP172" s="4">
        <f>VLOOKUP(A172,'Integration Change'!A:E,5,FALSE)</f>
        <v>0</v>
      </c>
      <c r="AQ172" s="4">
        <f>VLOOKUP(A172,'Safe School'!A:D,4,FALSE)</f>
        <v>0</v>
      </c>
      <c r="AR172" s="4">
        <f>VLOOKUP(A172,'LTFM Change'!A:D,4,FALSE)</f>
        <v>0</v>
      </c>
      <c r="AS172" s="4">
        <f>VLOOKUP(A172,QComp!A:E,5,FALSE)</f>
        <v>0</v>
      </c>
      <c r="AT172" s="228">
        <f t="shared" si="64"/>
        <v>300.87356657963539</v>
      </c>
      <c r="AU172" s="4">
        <f t="shared" si="65"/>
        <v>0</v>
      </c>
      <c r="AV172" s="228">
        <f t="shared" si="52"/>
        <v>0</v>
      </c>
      <c r="AW172" s="4">
        <f>VLOOKUP(A172,'2021 SPED'!A:AF,32,FALSE)</f>
        <v>-107047.5912668411</v>
      </c>
      <c r="AX172" s="228">
        <f t="shared" si="53"/>
        <v>-279.49762732856686</v>
      </c>
      <c r="AY172" s="5">
        <f t="shared" si="58"/>
        <v>8186.9847331592464</v>
      </c>
      <c r="AZ172" s="4">
        <f t="shared" si="54"/>
        <v>21.375939251068527</v>
      </c>
    </row>
    <row r="173" spans="1:52" x14ac:dyDescent="0.25">
      <c r="A173">
        <v>505</v>
      </c>
      <c r="B173">
        <v>1</v>
      </c>
      <c r="C173" t="s">
        <v>152</v>
      </c>
      <c r="D173">
        <f>VLOOKUP(A173,Sheet10!A:C,3,FALSE)</f>
        <v>6</v>
      </c>
      <c r="E173" s="4">
        <f>VLOOKUP(A173,'Pupil Info'!A:D,4,FALSE)</f>
        <v>345</v>
      </c>
      <c r="F173" s="4">
        <f>Summary!F173</f>
        <v>4650523.809210578</v>
      </c>
      <c r="G173" s="4">
        <f>VLOOKUP(A173,'2% 2020'!A:AB,28,FALSE)</f>
        <v>4183643.2991762059</v>
      </c>
      <c r="H173" s="4">
        <f t="shared" si="59"/>
        <v>13479.77915713211</v>
      </c>
      <c r="I173" s="4">
        <f>G173-Summary!G173</f>
        <v>55008</v>
      </c>
      <c r="J173" s="4">
        <f>VLOOKUP(A173,'2% with VPK 2020'!A:AB,28,FALSE)</f>
        <v>4183643.2991762059</v>
      </c>
      <c r="K173" s="4">
        <f>VLOOKUP(A173,'Charter School Lease'!A:D,4,FALSE)</f>
        <v>0</v>
      </c>
      <c r="L173" s="4">
        <f>VLOOKUP(A173,'Integration Change'!H:K,4,FALSE)</f>
        <v>0</v>
      </c>
      <c r="M173" s="4">
        <f>VLOOKUP(A173,'Other SPED'!A:D,4,FALSE)</f>
        <v>0</v>
      </c>
      <c r="N173" s="4">
        <f>VLOOKUP(A173,'LTFM Change'!G:J,4,FALSE)</f>
        <v>0</v>
      </c>
      <c r="O173" s="4">
        <f>VLOOKUP(A173,QComp!I:N,6,FALSE)</f>
        <v>0</v>
      </c>
      <c r="P173" s="4">
        <f>VLOOKUP(A173,'Breakfast and Lunch'!A:D,4,FALSE)</f>
        <v>0</v>
      </c>
      <c r="Q173" s="4">
        <f>VLOOKUP(A173,'Breakfast and Lunch'!A:E,5,FALSE)</f>
        <v>0</v>
      </c>
      <c r="R173" s="4">
        <f>VLOOKUP(A173,'Integration Change'!A:D,4,FALSE)</f>
        <v>0</v>
      </c>
      <c r="S173" s="4">
        <f>VLOOKUP(A173,'LTFM Change'!A:C,3,FALSE)</f>
        <v>0</v>
      </c>
      <c r="T173" s="4">
        <f>VLOOKUP(A173,QComp!A:D,4,FALSE)</f>
        <v>0</v>
      </c>
      <c r="U173" s="4">
        <f t="shared" si="60"/>
        <v>159.44347826086957</v>
      </c>
      <c r="V173" s="4">
        <f t="shared" si="61"/>
        <v>0</v>
      </c>
      <c r="W173" s="4">
        <f t="shared" si="62"/>
        <v>0</v>
      </c>
      <c r="X173" s="4">
        <f>VLOOKUP(A173,'2020 SPED'!A:AF,32,FALSE)</f>
        <v>10061.868642943562</v>
      </c>
      <c r="Y173" s="228">
        <f t="shared" si="55"/>
        <v>29.164836646213224</v>
      </c>
      <c r="Z173" s="4">
        <f t="shared" si="56"/>
        <v>65069.868642943562</v>
      </c>
      <c r="AA173" s="228">
        <f t="shared" si="57"/>
        <v>188.60831490708279</v>
      </c>
      <c r="AC173" s="4">
        <f>VLOOKUP(A173,'Pupil Info'!A:E,5,FALSE)</f>
        <v>342</v>
      </c>
      <c r="AD173" s="4">
        <f>Summary!AA173</f>
        <v>4664484.8774479115</v>
      </c>
      <c r="AE173" s="4">
        <f>VLOOKUP(A173,'2% 2021'!A:AB,28,FALSE)</f>
        <v>4223359.9614350162</v>
      </c>
      <c r="AF173" s="4">
        <f t="shared" si="63"/>
        <v>13638.844670900326</v>
      </c>
      <c r="AG173" s="4">
        <f>AE173-Summary!AB173</f>
        <v>110022.07599999988</v>
      </c>
      <c r="AH173" s="4">
        <f>VLOOKUP(A173,'2% with VPK 2021'!A:AB,28,FALSE)</f>
        <v>4223359.9614350162</v>
      </c>
      <c r="AI173" s="4">
        <f>VLOOKUP(A173,'Charter School Lease'!A:E,5,FALSE)</f>
        <v>0</v>
      </c>
      <c r="AJ173" s="4">
        <f>VLOOKUP(A173,'Integration Change'!H:L,5,FALSE)</f>
        <v>0</v>
      </c>
      <c r="AK173" s="4">
        <f>VLOOKUP(A173,'Other SPED'!A:D,4,FALSE)</f>
        <v>0</v>
      </c>
      <c r="AL173" s="4">
        <f>VLOOKUP(A173,QComp!I:R,10,FALSE)</f>
        <v>0</v>
      </c>
      <c r="AM173" s="4">
        <f>VLOOKUP(A173,'LTFM Change'!G:K,5,FALSE)</f>
        <v>0</v>
      </c>
      <c r="AN173" s="4">
        <f>VLOOKUP(A173,'Breakfast and Lunch'!A:E,5,FALSE)</f>
        <v>0</v>
      </c>
      <c r="AO173" s="4">
        <f>VLOOKUP(A173,'Breakfast and Lunch'!A:D,4,FALSE)</f>
        <v>0</v>
      </c>
      <c r="AP173" s="4">
        <f>VLOOKUP(A173,'Integration Change'!A:E,5,FALSE)</f>
        <v>0</v>
      </c>
      <c r="AQ173" s="4">
        <f>VLOOKUP(A173,'Safe School'!A:D,4,FALSE)</f>
        <v>0</v>
      </c>
      <c r="AR173" s="4">
        <f>VLOOKUP(A173,'LTFM Change'!A:D,4,FALSE)</f>
        <v>0</v>
      </c>
      <c r="AS173" s="4">
        <f>VLOOKUP(A173,QComp!A:E,5,FALSE)</f>
        <v>0</v>
      </c>
      <c r="AT173" s="228">
        <f t="shared" si="64"/>
        <v>321.70197660818678</v>
      </c>
      <c r="AU173" s="4">
        <f t="shared" si="65"/>
        <v>0</v>
      </c>
      <c r="AV173" s="228">
        <f t="shared" si="52"/>
        <v>0</v>
      </c>
      <c r="AW173" s="4">
        <f>VLOOKUP(A173,'2021 SPED'!A:AF,32,FALSE)</f>
        <v>34630.475372752291</v>
      </c>
      <c r="AX173" s="228">
        <f t="shared" si="53"/>
        <v>101.25869992032834</v>
      </c>
      <c r="AY173" s="5">
        <f t="shared" si="58"/>
        <v>144652.55137275218</v>
      </c>
      <c r="AZ173" s="4">
        <f t="shared" si="54"/>
        <v>422.96067652851514</v>
      </c>
    </row>
    <row r="174" spans="1:52" x14ac:dyDescent="0.25">
      <c r="A174">
        <v>507</v>
      </c>
      <c r="B174">
        <v>1</v>
      </c>
      <c r="C174" t="s">
        <v>153</v>
      </c>
      <c r="D174">
        <f>VLOOKUP(A174,Sheet10!A:C,3,FALSE)</f>
        <v>6</v>
      </c>
      <c r="E174" s="4">
        <f>VLOOKUP(A174,'Pupil Info'!A:D,4,FALSE)</f>
        <v>364</v>
      </c>
      <c r="F174" s="4">
        <f>Summary!F174</f>
        <v>3861082.8986399909</v>
      </c>
      <c r="G174" s="4">
        <f>VLOOKUP(A174,'2% 2020'!A:AB,28,FALSE)</f>
        <v>3612000.5</v>
      </c>
      <c r="H174" s="4">
        <f t="shared" si="59"/>
        <v>10607.370600659317</v>
      </c>
      <c r="I174" s="4">
        <f>G174-Summary!G174</f>
        <v>53295</v>
      </c>
      <c r="J174" s="4">
        <f>VLOOKUP(A174,'2% with VPK 2020'!A:AB,28,FALSE)</f>
        <v>3612000.5</v>
      </c>
      <c r="K174" s="4">
        <f>VLOOKUP(A174,'Charter School Lease'!A:D,4,FALSE)</f>
        <v>0</v>
      </c>
      <c r="L174" s="4">
        <f>VLOOKUP(A174,'Integration Change'!H:K,4,FALSE)</f>
        <v>0</v>
      </c>
      <c r="M174" s="4">
        <f>VLOOKUP(A174,'Other SPED'!A:D,4,FALSE)</f>
        <v>0</v>
      </c>
      <c r="N174" s="4">
        <f>VLOOKUP(A174,'LTFM Change'!G:J,4,FALSE)</f>
        <v>0</v>
      </c>
      <c r="O174" s="4">
        <f>VLOOKUP(A174,QComp!I:N,6,FALSE)</f>
        <v>0</v>
      </c>
      <c r="P174" s="4">
        <f>VLOOKUP(A174,'Breakfast and Lunch'!A:D,4,FALSE)</f>
        <v>0</v>
      </c>
      <c r="Q174" s="4">
        <f>VLOOKUP(A174,'Breakfast and Lunch'!A:E,5,FALSE)</f>
        <v>0</v>
      </c>
      <c r="R174" s="4">
        <f>VLOOKUP(A174,'Integration Change'!A:D,4,FALSE)</f>
        <v>0</v>
      </c>
      <c r="S174" s="4">
        <f>VLOOKUP(A174,'LTFM Change'!A:C,3,FALSE)</f>
        <v>0</v>
      </c>
      <c r="T174" s="4">
        <f>VLOOKUP(A174,QComp!A:D,4,FALSE)</f>
        <v>0</v>
      </c>
      <c r="U174" s="4">
        <f t="shared" si="60"/>
        <v>146.41483516483515</v>
      </c>
      <c r="V174" s="4">
        <f t="shared" si="61"/>
        <v>0</v>
      </c>
      <c r="W174" s="4">
        <f t="shared" si="62"/>
        <v>0</v>
      </c>
      <c r="X174" s="4">
        <f>VLOOKUP(A174,'2020 SPED'!A:AF,32,FALSE)</f>
        <v>6916.694600352901</v>
      </c>
      <c r="Y174" s="228">
        <f t="shared" si="55"/>
        <v>19.001908242727751</v>
      </c>
      <c r="Z174" s="4">
        <f t="shared" si="56"/>
        <v>60211.694600352901</v>
      </c>
      <c r="AA174" s="228">
        <f t="shared" si="57"/>
        <v>165.4167434075629</v>
      </c>
      <c r="AC174" s="4">
        <f>VLOOKUP(A174,'Pupil Info'!A:E,5,FALSE)</f>
        <v>362</v>
      </c>
      <c r="AD174" s="4">
        <f>Summary!AA174</f>
        <v>3872538.7951580826</v>
      </c>
      <c r="AE174" s="4">
        <f>VLOOKUP(A174,'2% 2021'!A:AB,28,FALSE)</f>
        <v>3663612.25</v>
      </c>
      <c r="AF174" s="4">
        <f t="shared" si="63"/>
        <v>10697.620981099675</v>
      </c>
      <c r="AG174" s="4">
        <f>AE174-Summary!AB174</f>
        <v>107625</v>
      </c>
      <c r="AH174" s="4">
        <f>VLOOKUP(A174,'2% with VPK 2021'!A:AB,28,FALSE)</f>
        <v>3663612.25</v>
      </c>
      <c r="AI174" s="4">
        <f>VLOOKUP(A174,'Charter School Lease'!A:E,5,FALSE)</f>
        <v>0</v>
      </c>
      <c r="AJ174" s="4">
        <f>VLOOKUP(A174,'Integration Change'!H:L,5,FALSE)</f>
        <v>0</v>
      </c>
      <c r="AK174" s="4">
        <f>VLOOKUP(A174,'Other SPED'!A:D,4,FALSE)</f>
        <v>0</v>
      </c>
      <c r="AL174" s="4">
        <f>VLOOKUP(A174,QComp!I:R,10,FALSE)</f>
        <v>0</v>
      </c>
      <c r="AM174" s="4">
        <f>VLOOKUP(A174,'LTFM Change'!G:K,5,FALSE)</f>
        <v>0</v>
      </c>
      <c r="AN174" s="4">
        <f>VLOOKUP(A174,'Breakfast and Lunch'!A:E,5,FALSE)</f>
        <v>0</v>
      </c>
      <c r="AO174" s="4">
        <f>VLOOKUP(A174,'Breakfast and Lunch'!A:D,4,FALSE)</f>
        <v>0</v>
      </c>
      <c r="AP174" s="4">
        <f>VLOOKUP(A174,'Integration Change'!A:E,5,FALSE)</f>
        <v>0</v>
      </c>
      <c r="AQ174" s="4">
        <f>VLOOKUP(A174,'Safe School'!A:D,4,FALSE)</f>
        <v>55.348206219368876</v>
      </c>
      <c r="AR174" s="4">
        <f>VLOOKUP(A174,'LTFM Change'!A:D,4,FALSE)</f>
        <v>0</v>
      </c>
      <c r="AS174" s="4">
        <f>VLOOKUP(A174,QComp!A:E,5,FALSE)</f>
        <v>0</v>
      </c>
      <c r="AT174" s="228">
        <f t="shared" si="64"/>
        <v>297.30662983425412</v>
      </c>
      <c r="AU174" s="4">
        <f t="shared" si="65"/>
        <v>55.348206219263375</v>
      </c>
      <c r="AV174" s="228">
        <f t="shared" si="52"/>
        <v>0.15289559729078281</v>
      </c>
      <c r="AW174" s="4">
        <f>VLOOKUP(A174,'2021 SPED'!A:AF,32,FALSE)</f>
        <v>17429.461524217739</v>
      </c>
      <c r="AX174" s="228">
        <f t="shared" si="53"/>
        <v>48.147683768557286</v>
      </c>
      <c r="AY174" s="5">
        <f t="shared" si="58"/>
        <v>125109.809730437</v>
      </c>
      <c r="AZ174" s="4">
        <f t="shared" si="54"/>
        <v>345.6072092001022</v>
      </c>
    </row>
    <row r="175" spans="1:52" x14ac:dyDescent="0.25">
      <c r="A175">
        <v>508</v>
      </c>
      <c r="B175">
        <v>1</v>
      </c>
      <c r="C175" t="s">
        <v>154</v>
      </c>
      <c r="D175">
        <f>VLOOKUP(A175,Sheet10!A:C,3,FALSE)</f>
        <v>5</v>
      </c>
      <c r="E175" s="4">
        <f>VLOOKUP(A175,'Pupil Info'!A:D,4,FALSE)</f>
        <v>2221</v>
      </c>
      <c r="F175" s="4">
        <f>Summary!F175</f>
        <v>22935406.821893018</v>
      </c>
      <c r="G175" s="4">
        <f>VLOOKUP(A175,'2% 2020'!A:AB,28,FALSE)</f>
        <v>20535116.25</v>
      </c>
      <c r="H175" s="4">
        <f t="shared" si="59"/>
        <v>10326.61270684062</v>
      </c>
      <c r="I175" s="4">
        <f>G175-Summary!G175</f>
        <v>335206</v>
      </c>
      <c r="J175" s="4">
        <f>VLOOKUP(A175,'2% with VPK 2020'!A:AB,28,FALSE)</f>
        <v>20535116.25</v>
      </c>
      <c r="K175" s="4">
        <f>VLOOKUP(A175,'Charter School Lease'!A:D,4,FALSE)</f>
        <v>0</v>
      </c>
      <c r="L175" s="4">
        <f>VLOOKUP(A175,'Integration Change'!H:K,4,FALSE)</f>
        <v>0</v>
      </c>
      <c r="M175" s="4">
        <f>VLOOKUP(A175,'Other SPED'!A:D,4,FALSE)</f>
        <v>0</v>
      </c>
      <c r="N175" s="4">
        <f>VLOOKUP(A175,'LTFM Change'!G:J,4,FALSE)</f>
        <v>0</v>
      </c>
      <c r="O175" s="4">
        <f>VLOOKUP(A175,QComp!I:N,6,FALSE)</f>
        <v>-1797.1310603999882</v>
      </c>
      <c r="P175" s="4">
        <f>VLOOKUP(A175,'Breakfast and Lunch'!A:D,4,FALSE)</f>
        <v>0</v>
      </c>
      <c r="Q175" s="4">
        <f>VLOOKUP(A175,'Breakfast and Lunch'!A:E,5,FALSE)</f>
        <v>0</v>
      </c>
      <c r="R175" s="4">
        <f>VLOOKUP(A175,'Integration Change'!A:D,4,FALSE)</f>
        <v>0</v>
      </c>
      <c r="S175" s="4">
        <f>VLOOKUP(A175,'LTFM Change'!A:C,3,FALSE)</f>
        <v>0</v>
      </c>
      <c r="T175" s="4">
        <f>VLOOKUP(A175,QComp!A:D,4,FALSE)</f>
        <v>0</v>
      </c>
      <c r="U175" s="4">
        <f t="shared" si="60"/>
        <v>150.92570914002701</v>
      </c>
      <c r="V175" s="4">
        <f t="shared" si="61"/>
        <v>-1797.1310603991151</v>
      </c>
      <c r="W175" s="4">
        <f t="shared" si="62"/>
        <v>-0.80915401188613911</v>
      </c>
      <c r="X175" s="4">
        <f>VLOOKUP(A175,'2020 SPED'!A:AF,32,FALSE)</f>
        <v>51578.446924629621</v>
      </c>
      <c r="Y175" s="228">
        <f t="shared" si="55"/>
        <v>23.223073806677</v>
      </c>
      <c r="Z175" s="4">
        <f t="shared" si="56"/>
        <v>384987.31586423051</v>
      </c>
      <c r="AA175" s="228">
        <f t="shared" si="57"/>
        <v>173.33962893481788</v>
      </c>
      <c r="AC175" s="4">
        <f>VLOOKUP(A175,'Pupil Info'!A:E,5,FALSE)</f>
        <v>2194</v>
      </c>
      <c r="AD175" s="4">
        <f>Summary!AA175</f>
        <v>22927567.01017464</v>
      </c>
      <c r="AE175" s="4">
        <f>VLOOKUP(A175,'2% 2021'!A:AB,28,FALSE)</f>
        <v>20729670.75</v>
      </c>
      <c r="AF175" s="4">
        <f t="shared" si="63"/>
        <v>10450.121700170756</v>
      </c>
      <c r="AG175" s="4">
        <f>AE175-Summary!AB175</f>
        <v>672973</v>
      </c>
      <c r="AH175" s="4">
        <f>VLOOKUP(A175,'2% with VPK 2021'!A:AB,28,FALSE)</f>
        <v>20729670.75</v>
      </c>
      <c r="AI175" s="4">
        <f>VLOOKUP(A175,'Charter School Lease'!A:E,5,FALSE)</f>
        <v>0</v>
      </c>
      <c r="AJ175" s="4">
        <f>VLOOKUP(A175,'Integration Change'!H:L,5,FALSE)</f>
        <v>0</v>
      </c>
      <c r="AK175" s="4">
        <f>VLOOKUP(A175,'Other SPED'!A:D,4,FALSE)</f>
        <v>0</v>
      </c>
      <c r="AL175" s="4">
        <f>VLOOKUP(A175,QComp!I:R,10,FALSE)</f>
        <v>-1791.4241755594849</v>
      </c>
      <c r="AM175" s="4">
        <f>VLOOKUP(A175,'LTFM Change'!G:K,5,FALSE)</f>
        <v>0</v>
      </c>
      <c r="AN175" s="4">
        <f>VLOOKUP(A175,'Breakfast and Lunch'!A:E,5,FALSE)</f>
        <v>0</v>
      </c>
      <c r="AO175" s="4">
        <f>VLOOKUP(A175,'Breakfast and Lunch'!A:D,4,FALSE)</f>
        <v>0</v>
      </c>
      <c r="AP175" s="4">
        <f>VLOOKUP(A175,'Integration Change'!A:E,5,FALSE)</f>
        <v>0</v>
      </c>
      <c r="AQ175" s="4">
        <f>VLOOKUP(A175,'Safe School'!A:D,4,FALSE)</f>
        <v>168.28866230782296</v>
      </c>
      <c r="AR175" s="4">
        <f>VLOOKUP(A175,'LTFM Change'!A:D,4,FALSE)</f>
        <v>0</v>
      </c>
      <c r="AS175" s="4">
        <f>VLOOKUP(A175,QComp!A:E,5,FALSE)</f>
        <v>0</v>
      </c>
      <c r="AT175" s="228">
        <f t="shared" si="64"/>
        <v>306.73336371923426</v>
      </c>
      <c r="AU175" s="4">
        <f t="shared" si="65"/>
        <v>-1623.13551325351</v>
      </c>
      <c r="AV175" s="228">
        <f t="shared" si="52"/>
        <v>-0.73980652381654965</v>
      </c>
      <c r="AW175" s="4">
        <f>VLOOKUP(A175,'2021 SPED'!A:AF,32,FALSE)</f>
        <v>146669.8803957901</v>
      </c>
      <c r="AX175" s="228">
        <f t="shared" si="53"/>
        <v>66.850446853140426</v>
      </c>
      <c r="AY175" s="5">
        <f t="shared" si="58"/>
        <v>818019.74488253659</v>
      </c>
      <c r="AZ175" s="4">
        <f t="shared" si="54"/>
        <v>372.84400404855813</v>
      </c>
    </row>
    <row r="176" spans="1:52" x14ac:dyDescent="0.25">
      <c r="A176">
        <v>511</v>
      </c>
      <c r="B176">
        <v>1</v>
      </c>
      <c r="C176" t="s">
        <v>155</v>
      </c>
      <c r="D176">
        <f>VLOOKUP(A176,Sheet10!A:C,3,FALSE)</f>
        <v>6</v>
      </c>
      <c r="E176" s="4">
        <f>VLOOKUP(A176,'Pupil Info'!A:D,4,FALSE)</f>
        <v>563</v>
      </c>
      <c r="F176" s="4">
        <f>Summary!F176</f>
        <v>5967248.0720325941</v>
      </c>
      <c r="G176" s="4">
        <f>VLOOKUP(A176,'2% 2020'!A:AB,28,FALSE)</f>
        <v>5511508.7479940001</v>
      </c>
      <c r="H176" s="4">
        <f t="shared" si="59"/>
        <v>10599.019666132494</v>
      </c>
      <c r="I176" s="4">
        <f>G176-Summary!G176</f>
        <v>87512</v>
      </c>
      <c r="J176" s="4">
        <f>VLOOKUP(A176,'2% with VPK 2020'!A:AB,28,FALSE)</f>
        <v>5511508.7479940001</v>
      </c>
      <c r="K176" s="4">
        <f>VLOOKUP(A176,'Charter School Lease'!A:D,4,FALSE)</f>
        <v>0</v>
      </c>
      <c r="L176" s="4">
        <f>VLOOKUP(A176,'Integration Change'!H:K,4,FALSE)</f>
        <v>0</v>
      </c>
      <c r="M176" s="4">
        <f>VLOOKUP(A176,'Other SPED'!A:D,4,FALSE)</f>
        <v>0</v>
      </c>
      <c r="N176" s="4">
        <f>VLOOKUP(A176,'LTFM Change'!G:J,4,FALSE)</f>
        <v>0</v>
      </c>
      <c r="O176" s="4">
        <f>VLOOKUP(A176,QComp!I:N,6,FALSE)</f>
        <v>0</v>
      </c>
      <c r="P176" s="4">
        <f>VLOOKUP(A176,'Breakfast and Lunch'!A:D,4,FALSE)</f>
        <v>0</v>
      </c>
      <c r="Q176" s="4">
        <f>VLOOKUP(A176,'Breakfast and Lunch'!A:E,5,FALSE)</f>
        <v>0</v>
      </c>
      <c r="R176" s="4">
        <f>VLOOKUP(A176,'Integration Change'!A:D,4,FALSE)</f>
        <v>0</v>
      </c>
      <c r="S176" s="4">
        <f>VLOOKUP(A176,'LTFM Change'!A:C,3,FALSE)</f>
        <v>0</v>
      </c>
      <c r="T176" s="4">
        <f>VLOOKUP(A176,QComp!A:D,4,FALSE)</f>
        <v>0</v>
      </c>
      <c r="U176" s="4">
        <f t="shared" si="60"/>
        <v>155.43872113676733</v>
      </c>
      <c r="V176" s="4">
        <f t="shared" si="61"/>
        <v>0</v>
      </c>
      <c r="W176" s="4">
        <f t="shared" si="62"/>
        <v>0</v>
      </c>
      <c r="X176" s="4">
        <f>VLOOKUP(A176,'2020 SPED'!A:AF,32,FALSE)</f>
        <v>5925.7531086278614</v>
      </c>
      <c r="Y176" s="228">
        <f t="shared" si="55"/>
        <v>10.525316356354994</v>
      </c>
      <c r="Z176" s="4">
        <f t="shared" si="56"/>
        <v>93437.753108627861</v>
      </c>
      <c r="AA176" s="228">
        <f t="shared" si="57"/>
        <v>165.96403749312231</v>
      </c>
      <c r="AC176" s="4">
        <f>VLOOKUP(A176,'Pupil Info'!A:E,5,FALSE)</f>
        <v>560</v>
      </c>
      <c r="AD176" s="4">
        <f>Summary!AA176</f>
        <v>5978570.4327243986</v>
      </c>
      <c r="AE176" s="4">
        <f>VLOOKUP(A176,'2% 2021'!A:AB,28,FALSE)</f>
        <v>5581260.0129484842</v>
      </c>
      <c r="AF176" s="4">
        <f t="shared" si="63"/>
        <v>10676.018629864997</v>
      </c>
      <c r="AG176" s="4">
        <f>AE176-Summary!AB176</f>
        <v>175027.9879999999</v>
      </c>
      <c r="AH176" s="4">
        <f>VLOOKUP(A176,'2% with VPK 2021'!A:AB,28,FALSE)</f>
        <v>5581260.0129484842</v>
      </c>
      <c r="AI176" s="4">
        <f>VLOOKUP(A176,'Charter School Lease'!A:E,5,FALSE)</f>
        <v>0</v>
      </c>
      <c r="AJ176" s="4">
        <f>VLOOKUP(A176,'Integration Change'!H:L,5,FALSE)</f>
        <v>0</v>
      </c>
      <c r="AK176" s="4">
        <f>VLOOKUP(A176,'Other SPED'!A:D,4,FALSE)</f>
        <v>0</v>
      </c>
      <c r="AL176" s="4">
        <f>VLOOKUP(A176,QComp!I:R,10,FALSE)</f>
        <v>0</v>
      </c>
      <c r="AM176" s="4">
        <f>VLOOKUP(A176,'LTFM Change'!G:K,5,FALSE)</f>
        <v>0</v>
      </c>
      <c r="AN176" s="4">
        <f>VLOOKUP(A176,'Breakfast and Lunch'!A:E,5,FALSE)</f>
        <v>0</v>
      </c>
      <c r="AO176" s="4">
        <f>VLOOKUP(A176,'Breakfast and Lunch'!A:D,4,FALSE)</f>
        <v>0</v>
      </c>
      <c r="AP176" s="4">
        <f>VLOOKUP(A176,'Integration Change'!A:E,5,FALSE)</f>
        <v>0</v>
      </c>
      <c r="AQ176" s="4">
        <f>VLOOKUP(A176,'Safe School'!A:D,4,FALSE)</f>
        <v>66.725454087332764</v>
      </c>
      <c r="AR176" s="4">
        <f>VLOOKUP(A176,'LTFM Change'!A:D,4,FALSE)</f>
        <v>0</v>
      </c>
      <c r="AS176" s="4">
        <f>VLOOKUP(A176,QComp!A:E,5,FALSE)</f>
        <v>0</v>
      </c>
      <c r="AT176" s="228">
        <f t="shared" si="64"/>
        <v>312.54997857142837</v>
      </c>
      <c r="AU176" s="4">
        <f t="shared" si="65"/>
        <v>66.725454087369144</v>
      </c>
      <c r="AV176" s="228">
        <f t="shared" si="52"/>
        <v>0.11915259658458775</v>
      </c>
      <c r="AW176" s="4">
        <f>VLOOKUP(A176,'2021 SPED'!A:AF,32,FALSE)</f>
        <v>17519.460445470875</v>
      </c>
      <c r="AX176" s="228">
        <f t="shared" si="53"/>
        <v>31.284750795483706</v>
      </c>
      <c r="AY176" s="5">
        <f t="shared" si="58"/>
        <v>192614.17389955814</v>
      </c>
      <c r="AZ176" s="4">
        <f t="shared" si="54"/>
        <v>343.95388196349666</v>
      </c>
    </row>
    <row r="177" spans="1:52" x14ac:dyDescent="0.25">
      <c r="A177">
        <v>514</v>
      </c>
      <c r="B177">
        <v>1</v>
      </c>
      <c r="C177" t="s">
        <v>156</v>
      </c>
      <c r="D177">
        <f>VLOOKUP(A177,Sheet10!A:C,3,FALSE)</f>
        <v>6</v>
      </c>
      <c r="E177" s="4">
        <f>VLOOKUP(A177,'Pupil Info'!A:D,4,FALSE)</f>
        <v>132</v>
      </c>
      <c r="F177" s="4">
        <f>Summary!F177</f>
        <v>1669282.170131383</v>
      </c>
      <c r="G177" s="4">
        <f>VLOOKUP(A177,'2% 2020'!A:AB,28,FALSE)</f>
        <v>1498303.274756375</v>
      </c>
      <c r="H177" s="4">
        <f t="shared" si="59"/>
        <v>12646.077046449871</v>
      </c>
      <c r="I177" s="4">
        <f>G177-Summary!G177</f>
        <v>21587</v>
      </c>
      <c r="J177" s="4">
        <f>VLOOKUP(A177,'2% with VPK 2020'!A:AB,28,FALSE)</f>
        <v>1498303.274756375</v>
      </c>
      <c r="K177" s="4">
        <f>VLOOKUP(A177,'Charter School Lease'!A:D,4,FALSE)</f>
        <v>0</v>
      </c>
      <c r="L177" s="4">
        <f>VLOOKUP(A177,'Integration Change'!H:K,4,FALSE)</f>
        <v>0</v>
      </c>
      <c r="M177" s="4">
        <f>VLOOKUP(A177,'Other SPED'!A:D,4,FALSE)</f>
        <v>0</v>
      </c>
      <c r="N177" s="4">
        <f>VLOOKUP(A177,'LTFM Change'!G:J,4,FALSE)</f>
        <v>0</v>
      </c>
      <c r="O177" s="4">
        <f>VLOOKUP(A177,QComp!I:N,6,FALSE)</f>
        <v>0</v>
      </c>
      <c r="P177" s="4">
        <f>VLOOKUP(A177,'Breakfast and Lunch'!A:D,4,FALSE)</f>
        <v>0</v>
      </c>
      <c r="Q177" s="4">
        <f>VLOOKUP(A177,'Breakfast and Lunch'!A:E,5,FALSE)</f>
        <v>0</v>
      </c>
      <c r="R177" s="4">
        <f>VLOOKUP(A177,'Integration Change'!A:D,4,FALSE)</f>
        <v>0</v>
      </c>
      <c r="S177" s="4">
        <f>VLOOKUP(A177,'LTFM Change'!A:C,3,FALSE)</f>
        <v>0</v>
      </c>
      <c r="T177" s="4">
        <f>VLOOKUP(A177,QComp!A:D,4,FALSE)</f>
        <v>0</v>
      </c>
      <c r="U177" s="4">
        <f t="shared" si="60"/>
        <v>163.53787878787878</v>
      </c>
      <c r="V177" s="4">
        <f t="shared" si="61"/>
        <v>0</v>
      </c>
      <c r="W177" s="4">
        <f t="shared" si="62"/>
        <v>0</v>
      </c>
      <c r="X177" s="4">
        <f>VLOOKUP(A177,'2020 SPED'!A:AF,32,FALSE)</f>
        <v>16586.434913063917</v>
      </c>
      <c r="Y177" s="228">
        <f t="shared" si="55"/>
        <v>125.65480994745391</v>
      </c>
      <c r="Z177" s="4">
        <f t="shared" si="56"/>
        <v>38173.434913063917</v>
      </c>
      <c r="AA177" s="228">
        <f t="shared" si="57"/>
        <v>289.19268873533269</v>
      </c>
      <c r="AC177" s="4">
        <f>VLOOKUP(A177,'Pupil Info'!A:E,5,FALSE)</f>
        <v>122</v>
      </c>
      <c r="AD177" s="4">
        <f>Summary!AA177</f>
        <v>1579072.3466208167</v>
      </c>
      <c r="AE177" s="4">
        <f>VLOOKUP(A177,'2% 2021'!A:AB,28,FALSE)</f>
        <v>1429092.3630169923</v>
      </c>
      <c r="AF177" s="4">
        <f t="shared" si="63"/>
        <v>12943.215955908334</v>
      </c>
      <c r="AG177" s="4">
        <f>AE177-Summary!AB177</f>
        <v>41043.125999999931</v>
      </c>
      <c r="AH177" s="4">
        <f>VLOOKUP(A177,'2% with VPK 2021'!A:AB,28,FALSE)</f>
        <v>1429092.3630169923</v>
      </c>
      <c r="AI177" s="4">
        <f>VLOOKUP(A177,'Charter School Lease'!A:E,5,FALSE)</f>
        <v>0</v>
      </c>
      <c r="AJ177" s="4">
        <f>VLOOKUP(A177,'Integration Change'!H:L,5,FALSE)</f>
        <v>0</v>
      </c>
      <c r="AK177" s="4">
        <f>VLOOKUP(A177,'Other SPED'!A:D,4,FALSE)</f>
        <v>0</v>
      </c>
      <c r="AL177" s="4">
        <f>VLOOKUP(A177,QComp!I:R,10,FALSE)</f>
        <v>0</v>
      </c>
      <c r="AM177" s="4">
        <f>VLOOKUP(A177,'LTFM Change'!G:K,5,FALSE)</f>
        <v>0</v>
      </c>
      <c r="AN177" s="4">
        <f>VLOOKUP(A177,'Breakfast and Lunch'!A:E,5,FALSE)</f>
        <v>0</v>
      </c>
      <c r="AO177" s="4">
        <f>VLOOKUP(A177,'Breakfast and Lunch'!A:D,4,FALSE)</f>
        <v>0</v>
      </c>
      <c r="AP177" s="4">
        <f>VLOOKUP(A177,'Integration Change'!A:E,5,FALSE)</f>
        <v>0</v>
      </c>
      <c r="AQ177" s="4">
        <f>VLOOKUP(A177,'Safe School'!A:D,4,FALSE)</f>
        <v>0</v>
      </c>
      <c r="AR177" s="4">
        <f>VLOOKUP(A177,'LTFM Change'!A:D,4,FALSE)</f>
        <v>0</v>
      </c>
      <c r="AS177" s="4">
        <f>VLOOKUP(A177,QComp!A:E,5,FALSE)</f>
        <v>0</v>
      </c>
      <c r="AT177" s="228">
        <f t="shared" si="64"/>
        <v>336.4190655737699</v>
      </c>
      <c r="AU177" s="4">
        <f t="shared" si="65"/>
        <v>0</v>
      </c>
      <c r="AV177" s="228">
        <f t="shared" si="52"/>
        <v>0</v>
      </c>
      <c r="AW177" s="4">
        <f>VLOOKUP(A177,'2021 SPED'!A:AF,32,FALSE)</f>
        <v>36782.341267487995</v>
      </c>
      <c r="AX177" s="228">
        <f t="shared" si="53"/>
        <v>301.49460055318031</v>
      </c>
      <c r="AY177" s="5">
        <f t="shared" si="58"/>
        <v>77825.467267487926</v>
      </c>
      <c r="AZ177" s="4">
        <f t="shared" si="54"/>
        <v>637.91366612695026</v>
      </c>
    </row>
    <row r="178" spans="1:52" x14ac:dyDescent="0.25">
      <c r="A178">
        <v>518</v>
      </c>
      <c r="B178">
        <v>1</v>
      </c>
      <c r="C178" t="s">
        <v>157</v>
      </c>
      <c r="D178">
        <f>VLOOKUP(A178,Sheet10!A:C,3,FALSE)</f>
        <v>4</v>
      </c>
      <c r="E178" s="4">
        <f>VLOOKUP(A178,'Pupil Info'!A:D,4,FALSE)</f>
        <v>3959</v>
      </c>
      <c r="F178" s="4">
        <f>Summary!F178</f>
        <v>46550334.862764664</v>
      </c>
      <c r="G178" s="4">
        <f>VLOOKUP(A178,'2% 2020'!A:AB,28,FALSE)</f>
        <v>42465377</v>
      </c>
      <c r="H178" s="4">
        <f t="shared" si="59"/>
        <v>11758.104284608402</v>
      </c>
      <c r="I178" s="4">
        <f>G178-Summary!G178</f>
        <v>680709</v>
      </c>
      <c r="J178" s="4">
        <f>VLOOKUP(A178,'2% with VPK 2020'!A:AB,28,FALSE)</f>
        <v>42620864.25</v>
      </c>
      <c r="K178" s="4">
        <f>VLOOKUP(A178,'Charter School Lease'!A:D,4,FALSE)</f>
        <v>0</v>
      </c>
      <c r="L178" s="4">
        <f>VLOOKUP(A178,'Integration Change'!H:K,4,FALSE)</f>
        <v>3109.5523200001335</v>
      </c>
      <c r="M178" s="4">
        <f>VLOOKUP(A178,'Other SPED'!A:D,4,FALSE)</f>
        <v>21990.97</v>
      </c>
      <c r="N178" s="4">
        <f>VLOOKUP(A178,'LTFM Change'!G:J,4,FALSE)</f>
        <v>4162.7971328798449</v>
      </c>
      <c r="O178" s="4">
        <f>VLOOKUP(A178,QComp!I:N,6,FALSE)</f>
        <v>0</v>
      </c>
      <c r="P178" s="4">
        <f>VLOOKUP(A178,'Breakfast and Lunch'!A:D,4,FALSE)</f>
        <v>725.38</v>
      </c>
      <c r="Q178" s="4">
        <f>VLOOKUP(A178,'Breakfast and Lunch'!A:E,5,FALSE)</f>
        <v>1894.08</v>
      </c>
      <c r="R178" s="4">
        <f>VLOOKUP(A178,'Integration Change'!A:D,4,FALSE)</f>
        <v>1332.6652800000156</v>
      </c>
      <c r="S178" s="4">
        <f>VLOOKUP(A178,'LTFM Change'!A:C,3,FALSE)</f>
        <v>3133.2028671201551</v>
      </c>
      <c r="T178" s="4">
        <f>VLOOKUP(A178,QComp!A:D,4,FALSE)</f>
        <v>0</v>
      </c>
      <c r="U178" s="4">
        <f t="shared" si="60"/>
        <v>171.93963122000505</v>
      </c>
      <c r="V178" s="4">
        <f t="shared" si="61"/>
        <v>191835.89760000259</v>
      </c>
      <c r="W178" s="4">
        <f t="shared" si="62"/>
        <v>48.455644758778121</v>
      </c>
      <c r="X178" s="4">
        <f>VLOOKUP(A178,'2020 SPED'!A:AF,32,FALSE)</f>
        <v>73158.936394623481</v>
      </c>
      <c r="Y178" s="228">
        <f t="shared" si="55"/>
        <v>18.479145338374206</v>
      </c>
      <c r="Z178" s="4">
        <f t="shared" si="56"/>
        <v>945703.83399462607</v>
      </c>
      <c r="AA178" s="228">
        <f t="shared" si="57"/>
        <v>238.87442131715738</v>
      </c>
      <c r="AC178" s="4">
        <f>VLOOKUP(A178,'Pupil Info'!A:E,5,FALSE)</f>
        <v>4189</v>
      </c>
      <c r="AD178" s="4">
        <f>Summary!AA178</f>
        <v>49356261.822697148</v>
      </c>
      <c r="AE178" s="4">
        <f>VLOOKUP(A178,'2% 2021'!A:AB,28,FALSE)</f>
        <v>45497878</v>
      </c>
      <c r="AF178" s="4">
        <f t="shared" si="63"/>
        <v>11782.349444425196</v>
      </c>
      <c r="AG178" s="4">
        <f>AE178-Summary!AB178</f>
        <v>1449684</v>
      </c>
      <c r="AH178" s="4">
        <f>VLOOKUP(A178,'2% with VPK 2021'!A:AB,28,FALSE)</f>
        <v>45630985.75</v>
      </c>
      <c r="AI178" s="4">
        <f>VLOOKUP(A178,'Charter School Lease'!A:E,5,FALSE)</f>
        <v>0</v>
      </c>
      <c r="AJ178" s="4">
        <f>VLOOKUP(A178,'Integration Change'!H:L,5,FALSE)</f>
        <v>3506.852159999893</v>
      </c>
      <c r="AK178" s="4">
        <f>VLOOKUP(A178,'Other SPED'!A:D,4,FALSE)</f>
        <v>21990.97</v>
      </c>
      <c r="AL178" s="4">
        <f>VLOOKUP(A178,QComp!I:R,10,FALSE)</f>
        <v>0</v>
      </c>
      <c r="AM178" s="4">
        <f>VLOOKUP(A178,'LTFM Change'!G:K,5,FALSE)</f>
        <v>4319.3448969923193</v>
      </c>
      <c r="AN178" s="4">
        <f>VLOOKUP(A178,'Breakfast and Lunch'!A:E,5,FALSE)</f>
        <v>1894.08</v>
      </c>
      <c r="AO178" s="4">
        <f>VLOOKUP(A178,'Breakfast and Lunch'!A:D,4,FALSE)</f>
        <v>725.38</v>
      </c>
      <c r="AP178" s="4">
        <f>VLOOKUP(A178,'Integration Change'!A:E,5,FALSE)</f>
        <v>1502.9366399999708</v>
      </c>
      <c r="AQ178" s="4">
        <f>VLOOKUP(A178,'Safe School'!A:D,4,FALSE)</f>
        <v>-467.51281931003905</v>
      </c>
      <c r="AR178" s="4">
        <f>VLOOKUP(A178,'LTFM Change'!A:D,4,FALSE)</f>
        <v>2976.6551030073315</v>
      </c>
      <c r="AS178" s="4">
        <f>VLOOKUP(A178,QComp!A:E,5,FALSE)</f>
        <v>0</v>
      </c>
      <c r="AT178" s="228">
        <f t="shared" si="64"/>
        <v>346.06922893291954</v>
      </c>
      <c r="AU178" s="4">
        <f t="shared" si="65"/>
        <v>169556.45598068833</v>
      </c>
      <c r="AV178" s="228">
        <f t="shared" si="52"/>
        <v>40.476594886772105</v>
      </c>
      <c r="AW178" s="4">
        <f>VLOOKUP(A178,'2021 SPED'!A:AF,32,FALSE)</f>
        <v>186186.05691826902</v>
      </c>
      <c r="AX178" s="228">
        <f t="shared" si="53"/>
        <v>44.446420844657204</v>
      </c>
      <c r="AY178" s="5">
        <f t="shared" si="58"/>
        <v>1805426.5128989574</v>
      </c>
      <c r="AZ178" s="4">
        <f t="shared" si="54"/>
        <v>430.99224466434885</v>
      </c>
    </row>
    <row r="179" spans="1:52" x14ac:dyDescent="0.25">
      <c r="A179">
        <v>531</v>
      </c>
      <c r="B179">
        <v>1</v>
      </c>
      <c r="C179" t="s">
        <v>158</v>
      </c>
      <c r="D179">
        <f>VLOOKUP(A179,Sheet10!A:C,3,FALSE)</f>
        <v>5</v>
      </c>
      <c r="E179" s="4">
        <f>VLOOKUP(A179,'Pupil Info'!A:D,4,FALSE)</f>
        <v>2203</v>
      </c>
      <c r="F179" s="4">
        <f>Summary!F179</f>
        <v>19903122.413667962</v>
      </c>
      <c r="G179" s="4">
        <f>VLOOKUP(A179,'2% 2020'!A:AB,28,FALSE)</f>
        <v>18579184.75</v>
      </c>
      <c r="H179" s="4">
        <f t="shared" si="59"/>
        <v>9034.5539780608087</v>
      </c>
      <c r="I179" s="4">
        <f>G179-Summary!G179</f>
        <v>308874</v>
      </c>
      <c r="J179" s="4">
        <f>VLOOKUP(A179,'2% with VPK 2020'!A:AB,28,FALSE)</f>
        <v>18579184.75</v>
      </c>
      <c r="K179" s="4">
        <f>VLOOKUP(A179,'Charter School Lease'!A:D,4,FALSE)</f>
        <v>0</v>
      </c>
      <c r="L179" s="4">
        <f>VLOOKUP(A179,'Integration Change'!H:K,4,FALSE)</f>
        <v>0</v>
      </c>
      <c r="M179" s="4">
        <f>VLOOKUP(A179,'Other SPED'!A:D,4,FALSE)</f>
        <v>0</v>
      </c>
      <c r="N179" s="4">
        <f>VLOOKUP(A179,'LTFM Change'!G:J,4,FALSE)</f>
        <v>0</v>
      </c>
      <c r="O179" s="4">
        <f>VLOOKUP(A179,QComp!I:N,6,FALSE)</f>
        <v>0</v>
      </c>
      <c r="P179" s="4">
        <f>VLOOKUP(A179,'Breakfast and Lunch'!A:D,4,FALSE)</f>
        <v>0</v>
      </c>
      <c r="Q179" s="4">
        <f>VLOOKUP(A179,'Breakfast and Lunch'!A:E,5,FALSE)</f>
        <v>0</v>
      </c>
      <c r="R179" s="4">
        <f>VLOOKUP(A179,'Integration Change'!A:D,4,FALSE)</f>
        <v>0</v>
      </c>
      <c r="S179" s="4">
        <f>VLOOKUP(A179,'LTFM Change'!A:C,3,FALSE)</f>
        <v>0</v>
      </c>
      <c r="T179" s="4">
        <f>VLOOKUP(A179,QComp!A:D,4,FALSE)</f>
        <v>0</v>
      </c>
      <c r="U179" s="4">
        <f t="shared" si="60"/>
        <v>140.20608261461643</v>
      </c>
      <c r="V179" s="4">
        <f t="shared" si="61"/>
        <v>0</v>
      </c>
      <c r="W179" s="4">
        <f t="shared" si="62"/>
        <v>0</v>
      </c>
      <c r="X179" s="4">
        <f>VLOOKUP(A179,'2020 SPED'!A:AF,32,FALSE)</f>
        <v>28223.618668995798</v>
      </c>
      <c r="Y179" s="228">
        <f t="shared" si="55"/>
        <v>12.811447421241851</v>
      </c>
      <c r="Z179" s="4">
        <f t="shared" si="56"/>
        <v>337097.6186689958</v>
      </c>
      <c r="AA179" s="228">
        <f t="shared" si="57"/>
        <v>153.01753003585827</v>
      </c>
      <c r="AC179" s="4">
        <f>VLOOKUP(A179,'Pupil Info'!A:E,5,FALSE)</f>
        <v>2247</v>
      </c>
      <c r="AD179" s="4">
        <f>Summary!AA179</f>
        <v>20475001.405169964</v>
      </c>
      <c r="AE179" s="4">
        <f>VLOOKUP(A179,'2% 2021'!A:AB,28,FALSE)</f>
        <v>19347703.25</v>
      </c>
      <c r="AF179" s="4">
        <f t="shared" si="63"/>
        <v>9112.1501580640688</v>
      </c>
      <c r="AG179" s="4">
        <f>AE179-Summary!AB179</f>
        <v>639496</v>
      </c>
      <c r="AH179" s="4">
        <f>VLOOKUP(A179,'2% with VPK 2021'!A:AB,28,FALSE)</f>
        <v>19347703.25</v>
      </c>
      <c r="AI179" s="4">
        <f>VLOOKUP(A179,'Charter School Lease'!A:E,5,FALSE)</f>
        <v>0</v>
      </c>
      <c r="AJ179" s="4">
        <f>VLOOKUP(A179,'Integration Change'!H:L,5,FALSE)</f>
        <v>0</v>
      </c>
      <c r="AK179" s="4">
        <f>VLOOKUP(A179,'Other SPED'!A:D,4,FALSE)</f>
        <v>0</v>
      </c>
      <c r="AL179" s="4">
        <f>VLOOKUP(A179,QComp!I:R,10,FALSE)</f>
        <v>0</v>
      </c>
      <c r="AM179" s="4">
        <f>VLOOKUP(A179,'LTFM Change'!G:K,5,FALSE)</f>
        <v>0</v>
      </c>
      <c r="AN179" s="4">
        <f>VLOOKUP(A179,'Breakfast and Lunch'!A:E,5,FALSE)</f>
        <v>0</v>
      </c>
      <c r="AO179" s="4">
        <f>VLOOKUP(A179,'Breakfast and Lunch'!A:D,4,FALSE)</f>
        <v>0</v>
      </c>
      <c r="AP179" s="4">
        <f>VLOOKUP(A179,'Integration Change'!A:E,5,FALSE)</f>
        <v>0</v>
      </c>
      <c r="AQ179" s="4">
        <f>VLOOKUP(A179,'Safe School'!A:D,4,FALSE)</f>
        <v>136.55117817113205</v>
      </c>
      <c r="AR179" s="4">
        <f>VLOOKUP(A179,'LTFM Change'!A:D,4,FALSE)</f>
        <v>0</v>
      </c>
      <c r="AS179" s="4">
        <f>VLOOKUP(A179,QComp!A:E,5,FALSE)</f>
        <v>0</v>
      </c>
      <c r="AT179" s="228">
        <f t="shared" si="64"/>
        <v>284.59991099243433</v>
      </c>
      <c r="AU179" s="4">
        <f t="shared" si="65"/>
        <v>136.55117817223072</v>
      </c>
      <c r="AV179" s="228">
        <f t="shared" si="52"/>
        <v>6.0770439774023466E-2</v>
      </c>
      <c r="AW179" s="4">
        <f>VLOOKUP(A179,'2021 SPED'!A:AF,32,FALSE)</f>
        <v>77408.083946629195</v>
      </c>
      <c r="AX179" s="228">
        <f t="shared" si="53"/>
        <v>34.449525565923096</v>
      </c>
      <c r="AY179" s="5">
        <f t="shared" si="58"/>
        <v>717040.63512480143</v>
      </c>
      <c r="AZ179" s="4">
        <f t="shared" si="54"/>
        <v>319.1102069981315</v>
      </c>
    </row>
    <row r="180" spans="1:52" x14ac:dyDescent="0.25">
      <c r="A180">
        <v>533</v>
      </c>
      <c r="B180">
        <v>1</v>
      </c>
      <c r="C180" t="s">
        <v>159</v>
      </c>
      <c r="D180">
        <f>VLOOKUP(A180,Sheet10!A:C,3,FALSE)</f>
        <v>5</v>
      </c>
      <c r="E180" s="4">
        <f>VLOOKUP(A180,'Pupil Info'!A:D,4,FALSE)</f>
        <v>1120</v>
      </c>
      <c r="F180" s="4">
        <f>Summary!F180</f>
        <v>10961944.213659937</v>
      </c>
      <c r="G180" s="4">
        <f>VLOOKUP(A180,'2% 2020'!A:AB,28,FALSE)</f>
        <v>9985309.75</v>
      </c>
      <c r="H180" s="4">
        <f t="shared" si="59"/>
        <v>9787.4501907678004</v>
      </c>
      <c r="I180" s="4">
        <f>G180-Summary!G180</f>
        <v>160401</v>
      </c>
      <c r="J180" s="4">
        <f>VLOOKUP(A180,'2% with VPK 2020'!A:AB,28,FALSE)</f>
        <v>9985309.75</v>
      </c>
      <c r="K180" s="4">
        <f>VLOOKUP(A180,'Charter School Lease'!A:D,4,FALSE)</f>
        <v>0</v>
      </c>
      <c r="L180" s="4">
        <f>VLOOKUP(A180,'Integration Change'!H:K,4,FALSE)</f>
        <v>0</v>
      </c>
      <c r="M180" s="4">
        <f>VLOOKUP(A180,'Other SPED'!A:D,4,FALSE)</f>
        <v>0</v>
      </c>
      <c r="N180" s="4">
        <f>VLOOKUP(A180,'LTFM Change'!G:J,4,FALSE)</f>
        <v>0</v>
      </c>
      <c r="O180" s="4">
        <f>VLOOKUP(A180,QComp!I:N,6,FALSE)</f>
        <v>0</v>
      </c>
      <c r="P180" s="4">
        <f>VLOOKUP(A180,'Breakfast and Lunch'!A:D,4,FALSE)</f>
        <v>0</v>
      </c>
      <c r="Q180" s="4">
        <f>VLOOKUP(A180,'Breakfast and Lunch'!A:E,5,FALSE)</f>
        <v>0</v>
      </c>
      <c r="R180" s="4">
        <f>VLOOKUP(A180,'Integration Change'!A:D,4,FALSE)</f>
        <v>0</v>
      </c>
      <c r="S180" s="4">
        <f>VLOOKUP(A180,'LTFM Change'!A:C,3,FALSE)</f>
        <v>0</v>
      </c>
      <c r="T180" s="4">
        <f>VLOOKUP(A180,QComp!A:D,4,FALSE)</f>
        <v>0</v>
      </c>
      <c r="U180" s="4">
        <f t="shared" si="60"/>
        <v>143.21517857142857</v>
      </c>
      <c r="V180" s="4">
        <f t="shared" si="61"/>
        <v>0</v>
      </c>
      <c r="W180" s="4">
        <f t="shared" si="62"/>
        <v>0</v>
      </c>
      <c r="X180" s="4">
        <f>VLOOKUP(A180,'2020 SPED'!A:AF,32,FALSE)</f>
        <v>8041.6005407099146</v>
      </c>
      <c r="Y180" s="228">
        <f t="shared" si="55"/>
        <v>7.1800004827767099</v>
      </c>
      <c r="Z180" s="4">
        <f t="shared" si="56"/>
        <v>168442.60054070991</v>
      </c>
      <c r="AA180" s="228">
        <f t="shared" si="57"/>
        <v>150.39517905420527</v>
      </c>
      <c r="AC180" s="4">
        <f>VLOOKUP(A180,'Pupil Info'!A:E,5,FALSE)</f>
        <v>1129</v>
      </c>
      <c r="AD180" s="4">
        <f>Summary!AA180</f>
        <v>11152246.804105897</v>
      </c>
      <c r="AE180" s="4">
        <f>VLOOKUP(A180,'2% 2021'!A:AB,28,FALSE)</f>
        <v>10277718</v>
      </c>
      <c r="AF180" s="4">
        <f t="shared" si="63"/>
        <v>9877.986540394948</v>
      </c>
      <c r="AG180" s="4">
        <f>AE180-Summary!AB180</f>
        <v>327710</v>
      </c>
      <c r="AH180" s="4">
        <f>VLOOKUP(A180,'2% with VPK 2021'!A:AB,28,FALSE)</f>
        <v>10277718</v>
      </c>
      <c r="AI180" s="4">
        <f>VLOOKUP(A180,'Charter School Lease'!A:E,5,FALSE)</f>
        <v>0</v>
      </c>
      <c r="AJ180" s="4">
        <f>VLOOKUP(A180,'Integration Change'!H:L,5,FALSE)</f>
        <v>0</v>
      </c>
      <c r="AK180" s="4">
        <f>VLOOKUP(A180,'Other SPED'!A:D,4,FALSE)</f>
        <v>0</v>
      </c>
      <c r="AL180" s="4">
        <f>VLOOKUP(A180,QComp!I:R,10,FALSE)</f>
        <v>0</v>
      </c>
      <c r="AM180" s="4">
        <f>VLOOKUP(A180,'LTFM Change'!G:K,5,FALSE)</f>
        <v>0</v>
      </c>
      <c r="AN180" s="4">
        <f>VLOOKUP(A180,'Breakfast and Lunch'!A:E,5,FALSE)</f>
        <v>0</v>
      </c>
      <c r="AO180" s="4">
        <f>VLOOKUP(A180,'Breakfast and Lunch'!A:D,4,FALSE)</f>
        <v>0</v>
      </c>
      <c r="AP180" s="4">
        <f>VLOOKUP(A180,'Integration Change'!A:E,5,FALSE)</f>
        <v>0</v>
      </c>
      <c r="AQ180" s="4">
        <f>VLOOKUP(A180,'Safe School'!A:D,4,FALSE)</f>
        <v>61.621215709332319</v>
      </c>
      <c r="AR180" s="4">
        <f>VLOOKUP(A180,'LTFM Change'!A:D,4,FALSE)</f>
        <v>0</v>
      </c>
      <c r="AS180" s="4">
        <f>VLOOKUP(A180,QComp!A:E,5,FALSE)</f>
        <v>0</v>
      </c>
      <c r="AT180" s="228">
        <f t="shared" si="64"/>
        <v>290.26572187776793</v>
      </c>
      <c r="AU180" s="4">
        <f t="shared" si="65"/>
        <v>61.621215708553791</v>
      </c>
      <c r="AV180" s="228">
        <f t="shared" si="52"/>
        <v>5.4580350494733205E-2</v>
      </c>
      <c r="AW180" s="4">
        <f>VLOOKUP(A180,'2021 SPED'!A:AF,32,FALSE)</f>
        <v>26962.085802086396</v>
      </c>
      <c r="AX180" s="228">
        <f t="shared" si="53"/>
        <v>23.881386892902032</v>
      </c>
      <c r="AY180" s="5">
        <f t="shared" si="58"/>
        <v>354733.70701779495</v>
      </c>
      <c r="AZ180" s="4">
        <f t="shared" si="54"/>
        <v>314.20168912116469</v>
      </c>
    </row>
    <row r="181" spans="1:52" x14ac:dyDescent="0.25">
      <c r="A181">
        <v>534</v>
      </c>
      <c r="B181">
        <v>1</v>
      </c>
      <c r="C181" t="s">
        <v>160</v>
      </c>
      <c r="D181">
        <f>VLOOKUP(A181,Sheet10!A:C,3,FALSE)</f>
        <v>5</v>
      </c>
      <c r="E181" s="4">
        <f>VLOOKUP(A181,'Pupil Info'!A:D,4,FALSE)</f>
        <v>2092</v>
      </c>
      <c r="F181" s="4">
        <f>Summary!F181</f>
        <v>19890049.336072471</v>
      </c>
      <c r="G181" s="4">
        <f>VLOOKUP(A181,'2% 2020'!A:AB,28,FALSE)</f>
        <v>17931613.25</v>
      </c>
      <c r="H181" s="4">
        <f t="shared" si="59"/>
        <v>9507.6717667650428</v>
      </c>
      <c r="I181" s="4">
        <f>G181-Summary!G181</f>
        <v>299508</v>
      </c>
      <c r="J181" s="4">
        <f>VLOOKUP(A181,'2% with VPK 2020'!A:AB,28,FALSE)</f>
        <v>17931613.25</v>
      </c>
      <c r="K181" s="4">
        <f>VLOOKUP(A181,'Charter School Lease'!A:D,4,FALSE)</f>
        <v>0</v>
      </c>
      <c r="L181" s="4">
        <f>VLOOKUP(A181,'Integration Change'!H:K,4,FALSE)</f>
        <v>0</v>
      </c>
      <c r="M181" s="4">
        <f>VLOOKUP(A181,'Other SPED'!A:D,4,FALSE)</f>
        <v>0</v>
      </c>
      <c r="N181" s="4">
        <f>VLOOKUP(A181,'LTFM Change'!G:J,4,FALSE)</f>
        <v>0</v>
      </c>
      <c r="O181" s="4">
        <f>VLOOKUP(A181,QComp!I:N,6,FALSE)</f>
        <v>0</v>
      </c>
      <c r="P181" s="4">
        <f>VLOOKUP(A181,'Breakfast and Lunch'!A:D,4,FALSE)</f>
        <v>0</v>
      </c>
      <c r="Q181" s="4">
        <f>VLOOKUP(A181,'Breakfast and Lunch'!A:E,5,FALSE)</f>
        <v>0</v>
      </c>
      <c r="R181" s="4">
        <f>VLOOKUP(A181,'Integration Change'!A:D,4,FALSE)</f>
        <v>0</v>
      </c>
      <c r="S181" s="4">
        <f>VLOOKUP(A181,'LTFM Change'!A:C,3,FALSE)</f>
        <v>0</v>
      </c>
      <c r="T181" s="4">
        <f>VLOOKUP(A181,QComp!A:D,4,FALSE)</f>
        <v>0</v>
      </c>
      <c r="U181" s="4">
        <f t="shared" si="60"/>
        <v>143.16826003824093</v>
      </c>
      <c r="V181" s="4">
        <f t="shared" si="61"/>
        <v>0</v>
      </c>
      <c r="W181" s="4">
        <f t="shared" si="62"/>
        <v>0</v>
      </c>
      <c r="X181" s="4">
        <f>VLOOKUP(A181,'2020 SPED'!A:AF,32,FALSE)</f>
        <v>32558.679540304001</v>
      </c>
      <c r="Y181" s="228">
        <f t="shared" si="55"/>
        <v>15.56342234240153</v>
      </c>
      <c r="Z181" s="4">
        <f t="shared" si="56"/>
        <v>332066.679540304</v>
      </c>
      <c r="AA181" s="228">
        <f t="shared" si="57"/>
        <v>158.73168238064244</v>
      </c>
      <c r="AC181" s="4">
        <f>VLOOKUP(A181,'Pupil Info'!A:E,5,FALSE)</f>
        <v>2098</v>
      </c>
      <c r="AD181" s="4">
        <f>Summary!AA181</f>
        <v>20118290.307304412</v>
      </c>
      <c r="AE181" s="4">
        <f>VLOOKUP(A181,'2% 2021'!A:AB,28,FALSE)</f>
        <v>18343540</v>
      </c>
      <c r="AF181" s="4">
        <f t="shared" si="63"/>
        <v>9589.2708805073453</v>
      </c>
      <c r="AG181" s="4">
        <f>AE181-Summary!AB181</f>
        <v>608913</v>
      </c>
      <c r="AH181" s="4">
        <f>VLOOKUP(A181,'2% with VPK 2021'!A:AB,28,FALSE)</f>
        <v>18343540</v>
      </c>
      <c r="AI181" s="4">
        <f>VLOOKUP(A181,'Charter School Lease'!A:E,5,FALSE)</f>
        <v>0</v>
      </c>
      <c r="AJ181" s="4">
        <f>VLOOKUP(A181,'Integration Change'!H:L,5,FALSE)</f>
        <v>0</v>
      </c>
      <c r="AK181" s="4">
        <f>VLOOKUP(A181,'Other SPED'!A:D,4,FALSE)</f>
        <v>0</v>
      </c>
      <c r="AL181" s="4">
        <f>VLOOKUP(A181,QComp!I:R,10,FALSE)</f>
        <v>0</v>
      </c>
      <c r="AM181" s="4">
        <f>VLOOKUP(A181,'LTFM Change'!G:K,5,FALSE)</f>
        <v>0</v>
      </c>
      <c r="AN181" s="4">
        <f>VLOOKUP(A181,'Breakfast and Lunch'!A:E,5,FALSE)</f>
        <v>0</v>
      </c>
      <c r="AO181" s="4">
        <f>VLOOKUP(A181,'Breakfast and Lunch'!A:D,4,FALSE)</f>
        <v>0</v>
      </c>
      <c r="AP181" s="4">
        <f>VLOOKUP(A181,'Integration Change'!A:E,5,FALSE)</f>
        <v>0</v>
      </c>
      <c r="AQ181" s="4">
        <f>VLOOKUP(A181,'Safe School'!A:D,4,FALSE)</f>
        <v>139.23619676003</v>
      </c>
      <c r="AR181" s="4">
        <f>VLOOKUP(A181,'LTFM Change'!A:D,4,FALSE)</f>
        <v>0</v>
      </c>
      <c r="AS181" s="4">
        <f>VLOOKUP(A181,QComp!A:E,5,FALSE)</f>
        <v>0</v>
      </c>
      <c r="AT181" s="228">
        <f t="shared" si="64"/>
        <v>290.23498570066732</v>
      </c>
      <c r="AU181" s="4">
        <f t="shared" si="65"/>
        <v>139.23619676008821</v>
      </c>
      <c r="AV181" s="228">
        <f t="shared" si="52"/>
        <v>6.636615670166264E-2</v>
      </c>
      <c r="AW181" s="4">
        <f>VLOOKUP(A181,'2021 SPED'!A:AF,32,FALSE)</f>
        <v>81435.200939721428</v>
      </c>
      <c r="AX181" s="228">
        <f t="shared" si="53"/>
        <v>38.815634384995917</v>
      </c>
      <c r="AY181" s="5">
        <f t="shared" si="58"/>
        <v>690487.43713648152</v>
      </c>
      <c r="AZ181" s="4">
        <f t="shared" si="54"/>
        <v>329.11698624236487</v>
      </c>
    </row>
    <row r="182" spans="1:52" x14ac:dyDescent="0.25">
      <c r="A182">
        <v>535</v>
      </c>
      <c r="B182">
        <v>1</v>
      </c>
      <c r="C182" t="s">
        <v>161</v>
      </c>
      <c r="D182">
        <f>VLOOKUP(A182,Sheet10!A:C,3,FALSE)</f>
        <v>4</v>
      </c>
      <c r="E182" s="4">
        <f>VLOOKUP(A182,'Pupil Info'!A:D,4,FALSE)</f>
        <v>17790</v>
      </c>
      <c r="F182" s="4">
        <f>Summary!F182</f>
        <v>202991034.91551274</v>
      </c>
      <c r="G182" s="4">
        <f>VLOOKUP(A182,'2% 2020'!A:AB,28,FALSE)</f>
        <v>175005836.25</v>
      </c>
      <c r="H182" s="4">
        <f t="shared" si="59"/>
        <v>11410.401063266596</v>
      </c>
      <c r="I182" s="4">
        <f>G182-Summary!G182</f>
        <v>2680717</v>
      </c>
      <c r="J182" s="4">
        <f>VLOOKUP(A182,'2% with VPK 2020'!A:AB,28,FALSE)</f>
        <v>175543116.25</v>
      </c>
      <c r="K182" s="4">
        <f>VLOOKUP(A182,'Charter School Lease'!A:D,4,FALSE)</f>
        <v>0</v>
      </c>
      <c r="L182" s="4">
        <f>VLOOKUP(A182,'Integration Change'!H:K,4,FALSE)</f>
        <v>6672.3215999999084</v>
      </c>
      <c r="M182" s="4">
        <f>VLOOKUP(A182,'Other SPED'!A:D,4,FALSE)</f>
        <v>0</v>
      </c>
      <c r="N182" s="4">
        <f>VLOOKUP(A182,'LTFM Change'!G:J,4,FALSE)</f>
        <v>2392.5313754611416</v>
      </c>
      <c r="O182" s="4">
        <f>VLOOKUP(A182,QComp!I:N,6,FALSE)</f>
        <v>0</v>
      </c>
      <c r="P182" s="4">
        <f>VLOOKUP(A182,'Breakfast and Lunch'!A:D,4,FALSE)</f>
        <v>2448.14</v>
      </c>
      <c r="Q182" s="4">
        <f>VLOOKUP(A182,'Breakfast and Lunch'!A:E,5,FALSE)</f>
        <v>6392.52</v>
      </c>
      <c r="R182" s="4">
        <f>VLOOKUP(A182,'Integration Change'!A:D,4,FALSE)</f>
        <v>2859.5664000000106</v>
      </c>
      <c r="S182" s="4">
        <f>VLOOKUP(A182,'LTFM Change'!A:C,3,FALSE)</f>
        <v>22231.468624538858</v>
      </c>
      <c r="T182" s="4">
        <f>VLOOKUP(A182,QComp!A:D,4,FALSE)</f>
        <v>0</v>
      </c>
      <c r="U182" s="4">
        <f t="shared" si="60"/>
        <v>150.6867341202923</v>
      </c>
      <c r="V182" s="4">
        <f t="shared" si="61"/>
        <v>580276.54799997807</v>
      </c>
      <c r="W182" s="4">
        <f t="shared" si="62"/>
        <v>32.618130860032494</v>
      </c>
      <c r="X182" s="4">
        <f>VLOOKUP(A182,'2020 SPED'!A:AF,32,FALSE)</f>
        <v>575791.46091365814</v>
      </c>
      <c r="Y182" s="228">
        <f t="shared" si="55"/>
        <v>32.366018038991463</v>
      </c>
      <c r="Z182" s="4">
        <f t="shared" si="56"/>
        <v>3836785.0089136362</v>
      </c>
      <c r="AA182" s="228">
        <f t="shared" si="57"/>
        <v>215.67088301931625</v>
      </c>
      <c r="AC182" s="4">
        <f>VLOOKUP(A182,'Pupil Info'!A:E,5,FALSE)</f>
        <v>17949</v>
      </c>
      <c r="AD182" s="4">
        <f>Summary!AA182</f>
        <v>208072867.54790875</v>
      </c>
      <c r="AE182" s="4">
        <f>VLOOKUP(A182,'2% 2021'!A:AB,28,FALSE)</f>
        <v>180209293.75</v>
      </c>
      <c r="AF182" s="4">
        <f t="shared" si="63"/>
        <v>11592.449024898811</v>
      </c>
      <c r="AG182" s="4">
        <f>AE182-Summary!AB182</f>
        <v>5480832</v>
      </c>
      <c r="AH182" s="4">
        <f>VLOOKUP(A182,'2% with VPK 2021'!A:AB,28,FALSE)</f>
        <v>180910741.75</v>
      </c>
      <c r="AI182" s="4">
        <f>VLOOKUP(A182,'Charter School Lease'!A:E,5,FALSE)</f>
        <v>0</v>
      </c>
      <c r="AJ182" s="4">
        <f>VLOOKUP(A182,'Integration Change'!H:L,5,FALSE)</f>
        <v>6932.3654400003143</v>
      </c>
      <c r="AK182" s="4">
        <f>VLOOKUP(A182,'Other SPED'!A:D,4,FALSE)</f>
        <v>0</v>
      </c>
      <c r="AL182" s="4">
        <f>VLOOKUP(A182,QComp!I:R,10,FALSE)</f>
        <v>0</v>
      </c>
      <c r="AM182" s="4">
        <f>VLOOKUP(A182,'LTFM Change'!G:K,5,FALSE)</f>
        <v>2271.9949192152126</v>
      </c>
      <c r="AN182" s="4">
        <f>VLOOKUP(A182,'Breakfast and Lunch'!A:E,5,FALSE)</f>
        <v>6392.52</v>
      </c>
      <c r="AO182" s="4">
        <f>VLOOKUP(A182,'Breakfast and Lunch'!A:D,4,FALSE)</f>
        <v>2448.14</v>
      </c>
      <c r="AP182" s="4">
        <f>VLOOKUP(A182,'Integration Change'!A:E,5,FALSE)</f>
        <v>2971.0137600001181</v>
      </c>
      <c r="AQ182" s="4">
        <f>VLOOKUP(A182,'Safe School'!A:D,4,FALSE)</f>
        <v>172.87897092616186</v>
      </c>
      <c r="AR182" s="4">
        <f>VLOOKUP(A182,'LTFM Change'!A:D,4,FALSE)</f>
        <v>22352.00508078374</v>
      </c>
      <c r="AS182" s="4">
        <f>VLOOKUP(A182,QComp!A:E,5,FALSE)</f>
        <v>0</v>
      </c>
      <c r="AT182" s="228">
        <f t="shared" si="64"/>
        <v>305.35584155106136</v>
      </c>
      <c r="AU182" s="4">
        <f t="shared" si="65"/>
        <v>744988.91817092896</v>
      </c>
      <c r="AV182" s="228">
        <f t="shared" si="52"/>
        <v>41.505873205801379</v>
      </c>
      <c r="AW182" s="4">
        <f>VLOOKUP(A182,'2021 SPED'!A:AF,32,FALSE)</f>
        <v>1395244.2414930016</v>
      </c>
      <c r="AX182" s="228">
        <f t="shared" si="53"/>
        <v>77.733814780377827</v>
      </c>
      <c r="AY182" s="5">
        <f t="shared" si="58"/>
        <v>7621065.1596639305</v>
      </c>
      <c r="AZ182" s="4">
        <f t="shared" si="54"/>
        <v>424.59552953724057</v>
      </c>
    </row>
    <row r="183" spans="1:52" x14ac:dyDescent="0.25">
      <c r="A183">
        <v>542</v>
      </c>
      <c r="B183">
        <v>1</v>
      </c>
      <c r="C183" t="s">
        <v>162</v>
      </c>
      <c r="D183">
        <f>VLOOKUP(A183,Sheet10!A:C,3,FALSE)</f>
        <v>6</v>
      </c>
      <c r="E183" s="4">
        <f>VLOOKUP(A183,'Pupil Info'!A:D,4,FALSE)</f>
        <v>403</v>
      </c>
      <c r="F183" s="4">
        <f>Summary!F183</f>
        <v>4159172.5314013236</v>
      </c>
      <c r="G183" s="4">
        <f>VLOOKUP(A183,'2% 2020'!A:AB,28,FALSE)</f>
        <v>3970284.7623407501</v>
      </c>
      <c r="H183" s="4">
        <f t="shared" si="59"/>
        <v>10320.527373204277</v>
      </c>
      <c r="I183" s="4">
        <f>G183-Summary!G183</f>
        <v>61655</v>
      </c>
      <c r="J183" s="4">
        <f>VLOOKUP(A183,'2% with VPK 2020'!A:AB,28,FALSE)</f>
        <v>3970284.7623407501</v>
      </c>
      <c r="K183" s="4">
        <f>VLOOKUP(A183,'Charter School Lease'!A:D,4,FALSE)</f>
        <v>0</v>
      </c>
      <c r="L183" s="4">
        <f>VLOOKUP(A183,'Integration Change'!H:K,4,FALSE)</f>
        <v>0</v>
      </c>
      <c r="M183" s="4">
        <f>VLOOKUP(A183,'Other SPED'!A:D,4,FALSE)</f>
        <v>0</v>
      </c>
      <c r="N183" s="4">
        <f>VLOOKUP(A183,'LTFM Change'!G:J,4,FALSE)</f>
        <v>0</v>
      </c>
      <c r="O183" s="4">
        <f>VLOOKUP(A183,QComp!I:N,6,FALSE)</f>
        <v>0</v>
      </c>
      <c r="P183" s="4">
        <f>VLOOKUP(A183,'Breakfast and Lunch'!A:D,4,FALSE)</f>
        <v>0</v>
      </c>
      <c r="Q183" s="4">
        <f>VLOOKUP(A183,'Breakfast and Lunch'!A:E,5,FALSE)</f>
        <v>0</v>
      </c>
      <c r="R183" s="4">
        <f>VLOOKUP(A183,'Integration Change'!A:D,4,FALSE)</f>
        <v>0</v>
      </c>
      <c r="S183" s="4">
        <f>VLOOKUP(A183,'LTFM Change'!A:C,3,FALSE)</f>
        <v>0</v>
      </c>
      <c r="T183" s="4">
        <f>VLOOKUP(A183,QComp!A:D,4,FALSE)</f>
        <v>0</v>
      </c>
      <c r="U183" s="4">
        <f t="shared" si="60"/>
        <v>152.99007444168734</v>
      </c>
      <c r="V183" s="4">
        <f t="shared" si="61"/>
        <v>0</v>
      </c>
      <c r="W183" s="4">
        <f t="shared" si="62"/>
        <v>0</v>
      </c>
      <c r="X183" s="4">
        <f>VLOOKUP(A183,'2020 SPED'!A:AF,32,FALSE)</f>
        <v>17151.316401977529</v>
      </c>
      <c r="Y183" s="228">
        <f t="shared" si="55"/>
        <v>42.559097771656397</v>
      </c>
      <c r="Z183" s="4">
        <f t="shared" si="56"/>
        <v>78806.316401977529</v>
      </c>
      <c r="AA183" s="228">
        <f t="shared" si="57"/>
        <v>195.54917221334375</v>
      </c>
      <c r="AC183" s="4">
        <f>VLOOKUP(A183,'Pupil Info'!A:E,5,FALSE)</f>
        <v>396</v>
      </c>
      <c r="AD183" s="4">
        <f>Summary!AA183</f>
        <v>4090000.1972763287</v>
      </c>
      <c r="AE183" s="4">
        <f>VLOOKUP(A183,'2% 2021'!A:AB,28,FALSE)</f>
        <v>3939218.9049553196</v>
      </c>
      <c r="AF183" s="4">
        <f t="shared" si="63"/>
        <v>10328.283326455376</v>
      </c>
      <c r="AG183" s="4">
        <f>AE183-Summary!AB183</f>
        <v>120280.98999999976</v>
      </c>
      <c r="AH183" s="4">
        <f>VLOOKUP(A183,'2% with VPK 2021'!A:AB,28,FALSE)</f>
        <v>3939218.9049553196</v>
      </c>
      <c r="AI183" s="4">
        <f>VLOOKUP(A183,'Charter School Lease'!A:E,5,FALSE)</f>
        <v>0</v>
      </c>
      <c r="AJ183" s="4">
        <f>VLOOKUP(A183,'Integration Change'!H:L,5,FALSE)</f>
        <v>0</v>
      </c>
      <c r="AK183" s="4">
        <f>VLOOKUP(A183,'Other SPED'!A:D,4,FALSE)</f>
        <v>0</v>
      </c>
      <c r="AL183" s="4">
        <f>VLOOKUP(A183,QComp!I:R,10,FALSE)</f>
        <v>0</v>
      </c>
      <c r="AM183" s="4">
        <f>VLOOKUP(A183,'LTFM Change'!G:K,5,FALSE)</f>
        <v>0</v>
      </c>
      <c r="AN183" s="4">
        <f>VLOOKUP(A183,'Breakfast and Lunch'!A:E,5,FALSE)</f>
        <v>0</v>
      </c>
      <c r="AO183" s="4">
        <f>VLOOKUP(A183,'Breakfast and Lunch'!A:D,4,FALSE)</f>
        <v>0</v>
      </c>
      <c r="AP183" s="4">
        <f>VLOOKUP(A183,'Integration Change'!A:E,5,FALSE)</f>
        <v>0</v>
      </c>
      <c r="AQ183" s="4">
        <f>VLOOKUP(A183,'Safe School'!A:D,4,FALSE)</f>
        <v>0</v>
      </c>
      <c r="AR183" s="4">
        <f>VLOOKUP(A183,'LTFM Change'!A:D,4,FALSE)</f>
        <v>0</v>
      </c>
      <c r="AS183" s="4">
        <f>VLOOKUP(A183,QComp!A:E,5,FALSE)</f>
        <v>0</v>
      </c>
      <c r="AT183" s="228">
        <f t="shared" si="64"/>
        <v>303.7398737373731</v>
      </c>
      <c r="AU183" s="4">
        <f t="shared" si="65"/>
        <v>0</v>
      </c>
      <c r="AV183" s="228">
        <f t="shared" si="52"/>
        <v>0</v>
      </c>
      <c r="AW183" s="4">
        <f>VLOOKUP(A183,'2021 SPED'!A:AF,32,FALSE)</f>
        <v>33405.554778367805</v>
      </c>
      <c r="AX183" s="228">
        <f t="shared" si="53"/>
        <v>84.357461561534862</v>
      </c>
      <c r="AY183" s="5">
        <f t="shared" si="58"/>
        <v>153686.54477836756</v>
      </c>
      <c r="AZ183" s="4">
        <f t="shared" si="54"/>
        <v>388.09733529890798</v>
      </c>
    </row>
    <row r="184" spans="1:52" x14ac:dyDescent="0.25">
      <c r="A184">
        <v>544</v>
      </c>
      <c r="B184">
        <v>1</v>
      </c>
      <c r="C184" t="s">
        <v>163</v>
      </c>
      <c r="D184">
        <f>VLOOKUP(A184,Sheet10!A:C,3,FALSE)</f>
        <v>4</v>
      </c>
      <c r="E184" s="4">
        <f>VLOOKUP(A184,'Pupil Info'!A:D,4,FALSE)</f>
        <v>3013</v>
      </c>
      <c r="F184" s="4">
        <f>Summary!F184</f>
        <v>28404053.216963757</v>
      </c>
      <c r="G184" s="4">
        <f>VLOOKUP(A184,'2% 2020'!A:AB,28,FALSE)</f>
        <v>27055406.25</v>
      </c>
      <c r="H184" s="4">
        <f t="shared" si="59"/>
        <v>9427.1666833600248</v>
      </c>
      <c r="I184" s="4">
        <f>G184-Summary!G184</f>
        <v>452754</v>
      </c>
      <c r="J184" s="4">
        <f>VLOOKUP(A184,'2% with VPK 2020'!A:AB,28,FALSE)</f>
        <v>27055406.25</v>
      </c>
      <c r="K184" s="4">
        <f>VLOOKUP(A184,'Charter School Lease'!A:D,4,FALSE)</f>
        <v>0</v>
      </c>
      <c r="L184" s="4">
        <f>VLOOKUP(A184,'Integration Change'!H:K,4,FALSE)</f>
        <v>0</v>
      </c>
      <c r="M184" s="4">
        <f>VLOOKUP(A184,'Other SPED'!A:D,4,FALSE)</f>
        <v>0</v>
      </c>
      <c r="N184" s="4">
        <f>VLOOKUP(A184,'LTFM Change'!G:J,4,FALSE)</f>
        <v>0</v>
      </c>
      <c r="O184" s="4">
        <f>VLOOKUP(A184,QComp!I:N,6,FALSE)</f>
        <v>0</v>
      </c>
      <c r="P184" s="4">
        <f>VLOOKUP(A184,'Breakfast and Lunch'!A:D,4,FALSE)</f>
        <v>0</v>
      </c>
      <c r="Q184" s="4">
        <f>VLOOKUP(A184,'Breakfast and Lunch'!A:E,5,FALSE)</f>
        <v>0</v>
      </c>
      <c r="R184" s="4">
        <f>VLOOKUP(A184,'Integration Change'!A:D,4,FALSE)</f>
        <v>0</v>
      </c>
      <c r="S184" s="4">
        <f>VLOOKUP(A184,'LTFM Change'!A:C,3,FALSE)</f>
        <v>0</v>
      </c>
      <c r="T184" s="4">
        <f>VLOOKUP(A184,QComp!A:D,4,FALSE)</f>
        <v>0</v>
      </c>
      <c r="U184" s="4">
        <f t="shared" si="60"/>
        <v>150.26684367739793</v>
      </c>
      <c r="V184" s="4">
        <f t="shared" si="61"/>
        <v>0</v>
      </c>
      <c r="W184" s="4">
        <f t="shared" si="62"/>
        <v>0</v>
      </c>
      <c r="X184" s="4">
        <f>VLOOKUP(A184,'2020 SPED'!A:AF,32,FALSE)</f>
        <v>60412.695129842032</v>
      </c>
      <c r="Y184" s="228">
        <f t="shared" si="55"/>
        <v>20.05067876861667</v>
      </c>
      <c r="Z184" s="4">
        <f t="shared" si="56"/>
        <v>513166.69512984203</v>
      </c>
      <c r="AA184" s="228">
        <f t="shared" si="57"/>
        <v>170.31752244601461</v>
      </c>
      <c r="AC184" s="4">
        <f>VLOOKUP(A184,'Pupil Info'!A:E,5,FALSE)</f>
        <v>3090</v>
      </c>
      <c r="AD184" s="4">
        <f>Summary!AA184</f>
        <v>29245483.301629424</v>
      </c>
      <c r="AE184" s="4">
        <f>VLOOKUP(A184,'2% 2021'!A:AB,28,FALSE)</f>
        <v>28192847.75</v>
      </c>
      <c r="AF184" s="4">
        <f t="shared" si="63"/>
        <v>9464.5577027926938</v>
      </c>
      <c r="AG184" s="4">
        <f>AE184-Summary!AB184</f>
        <v>938563</v>
      </c>
      <c r="AH184" s="4">
        <f>VLOOKUP(A184,'2% with VPK 2021'!A:AB,28,FALSE)</f>
        <v>28192847.75</v>
      </c>
      <c r="AI184" s="4">
        <f>VLOOKUP(A184,'Charter School Lease'!A:E,5,FALSE)</f>
        <v>0</v>
      </c>
      <c r="AJ184" s="4">
        <f>VLOOKUP(A184,'Integration Change'!H:L,5,FALSE)</f>
        <v>0</v>
      </c>
      <c r="AK184" s="4">
        <f>VLOOKUP(A184,'Other SPED'!A:D,4,FALSE)</f>
        <v>0</v>
      </c>
      <c r="AL184" s="4">
        <f>VLOOKUP(A184,QComp!I:R,10,FALSE)</f>
        <v>0</v>
      </c>
      <c r="AM184" s="4">
        <f>VLOOKUP(A184,'LTFM Change'!G:K,5,FALSE)</f>
        <v>0</v>
      </c>
      <c r="AN184" s="4">
        <f>VLOOKUP(A184,'Breakfast and Lunch'!A:E,5,FALSE)</f>
        <v>0</v>
      </c>
      <c r="AO184" s="4">
        <f>VLOOKUP(A184,'Breakfast and Lunch'!A:D,4,FALSE)</f>
        <v>0</v>
      </c>
      <c r="AP184" s="4">
        <f>VLOOKUP(A184,'Integration Change'!A:E,5,FALSE)</f>
        <v>0</v>
      </c>
      <c r="AQ184" s="4">
        <f>VLOOKUP(A184,'Safe School'!A:D,4,FALSE)</f>
        <v>288.08785358886234</v>
      </c>
      <c r="AR184" s="4">
        <f>VLOOKUP(A184,'LTFM Change'!A:D,4,FALSE)</f>
        <v>0</v>
      </c>
      <c r="AS184" s="4">
        <f>VLOOKUP(A184,QComp!A:E,5,FALSE)</f>
        <v>0</v>
      </c>
      <c r="AT184" s="228">
        <f t="shared" si="64"/>
        <v>303.74207119741101</v>
      </c>
      <c r="AU184" s="4">
        <f t="shared" si="65"/>
        <v>288.08785358816385</v>
      </c>
      <c r="AV184" s="228">
        <f t="shared" si="52"/>
        <v>9.3232315077075675E-2</v>
      </c>
      <c r="AW184" s="4">
        <f>VLOOKUP(A184,'2021 SPED'!A:AF,32,FALSE)</f>
        <v>163069.70519715827</v>
      </c>
      <c r="AX184" s="228">
        <f t="shared" si="53"/>
        <v>52.773367377721122</v>
      </c>
      <c r="AY184" s="5">
        <f t="shared" si="58"/>
        <v>1101920.7930507464</v>
      </c>
      <c r="AZ184" s="4">
        <f t="shared" si="54"/>
        <v>356.60867089020923</v>
      </c>
    </row>
    <row r="185" spans="1:52" x14ac:dyDescent="0.25">
      <c r="A185">
        <v>545</v>
      </c>
      <c r="B185">
        <v>1</v>
      </c>
      <c r="C185" t="s">
        <v>164</v>
      </c>
      <c r="D185">
        <f>VLOOKUP(A185,Sheet10!A:C,3,FALSE)</f>
        <v>6</v>
      </c>
      <c r="E185" s="4">
        <f>VLOOKUP(A185,'Pupil Info'!A:D,4,FALSE)</f>
        <v>357</v>
      </c>
      <c r="F185" s="4">
        <f>Summary!F185</f>
        <v>4017005.7473653406</v>
      </c>
      <c r="G185" s="4">
        <f>VLOOKUP(A185,'2% 2020'!A:AB,28,FALSE)</f>
        <v>3778822.75</v>
      </c>
      <c r="H185" s="4">
        <f t="shared" si="59"/>
        <v>11252.116939398713</v>
      </c>
      <c r="I185" s="4">
        <f>G185-Summary!G185</f>
        <v>58188</v>
      </c>
      <c r="J185" s="4">
        <f>VLOOKUP(A185,'2% with VPK 2020'!A:AB,28,FALSE)</f>
        <v>3778822.75</v>
      </c>
      <c r="K185" s="4">
        <f>VLOOKUP(A185,'Charter School Lease'!A:D,4,FALSE)</f>
        <v>0</v>
      </c>
      <c r="L185" s="4">
        <f>VLOOKUP(A185,'Integration Change'!H:K,4,FALSE)</f>
        <v>0</v>
      </c>
      <c r="M185" s="4">
        <f>VLOOKUP(A185,'Other SPED'!A:D,4,FALSE)</f>
        <v>0</v>
      </c>
      <c r="N185" s="4">
        <f>VLOOKUP(A185,'LTFM Change'!G:J,4,FALSE)</f>
        <v>0</v>
      </c>
      <c r="O185" s="4">
        <f>VLOOKUP(A185,QComp!I:N,6,FALSE)</f>
        <v>0</v>
      </c>
      <c r="P185" s="4">
        <f>VLOOKUP(A185,'Breakfast and Lunch'!A:D,4,FALSE)</f>
        <v>0</v>
      </c>
      <c r="Q185" s="4">
        <f>VLOOKUP(A185,'Breakfast and Lunch'!A:E,5,FALSE)</f>
        <v>0</v>
      </c>
      <c r="R185" s="4">
        <f>VLOOKUP(A185,'Integration Change'!A:D,4,FALSE)</f>
        <v>0</v>
      </c>
      <c r="S185" s="4">
        <f>VLOOKUP(A185,'LTFM Change'!A:C,3,FALSE)</f>
        <v>0</v>
      </c>
      <c r="T185" s="4">
        <f>VLOOKUP(A185,QComp!A:D,4,FALSE)</f>
        <v>0</v>
      </c>
      <c r="U185" s="4">
        <f t="shared" si="60"/>
        <v>162.99159663865547</v>
      </c>
      <c r="V185" s="4">
        <f t="shared" si="61"/>
        <v>0</v>
      </c>
      <c r="W185" s="4">
        <f t="shared" si="62"/>
        <v>0</v>
      </c>
      <c r="X185" s="4">
        <f>VLOOKUP(A185,'2020 SPED'!A:AF,32,FALSE)</f>
        <v>13713.314829342475</v>
      </c>
      <c r="Y185" s="228">
        <f t="shared" si="55"/>
        <v>38.412646580791247</v>
      </c>
      <c r="Z185" s="4">
        <f t="shared" si="56"/>
        <v>71901.314829342475</v>
      </c>
      <c r="AA185" s="228">
        <f t="shared" si="57"/>
        <v>201.4042432194467</v>
      </c>
      <c r="AC185" s="4">
        <f>VLOOKUP(A185,'Pupil Info'!A:E,5,FALSE)</f>
        <v>376</v>
      </c>
      <c r="AD185" s="4">
        <f>Summary!AA185</f>
        <v>4224328.0813642917</v>
      </c>
      <c r="AE185" s="4">
        <f>VLOOKUP(A185,'2% 2021'!A:AB,28,FALSE)</f>
        <v>4013837.5</v>
      </c>
      <c r="AF185" s="4">
        <f t="shared" si="63"/>
        <v>11234.915110011414</v>
      </c>
      <c r="AG185" s="4">
        <f>AE185-Summary!AB185</f>
        <v>123150</v>
      </c>
      <c r="AH185" s="4">
        <f>VLOOKUP(A185,'2% with VPK 2021'!A:AB,28,FALSE)</f>
        <v>4013837.5</v>
      </c>
      <c r="AI185" s="4">
        <f>VLOOKUP(A185,'Charter School Lease'!A:E,5,FALSE)</f>
        <v>0</v>
      </c>
      <c r="AJ185" s="4">
        <f>VLOOKUP(A185,'Integration Change'!H:L,5,FALSE)</f>
        <v>0</v>
      </c>
      <c r="AK185" s="4">
        <f>VLOOKUP(A185,'Other SPED'!A:D,4,FALSE)</f>
        <v>0</v>
      </c>
      <c r="AL185" s="4">
        <f>VLOOKUP(A185,QComp!I:R,10,FALSE)</f>
        <v>0</v>
      </c>
      <c r="AM185" s="4">
        <f>VLOOKUP(A185,'LTFM Change'!G:K,5,FALSE)</f>
        <v>0</v>
      </c>
      <c r="AN185" s="4">
        <f>VLOOKUP(A185,'Breakfast and Lunch'!A:E,5,FALSE)</f>
        <v>0</v>
      </c>
      <c r="AO185" s="4">
        <f>VLOOKUP(A185,'Breakfast and Lunch'!A:D,4,FALSE)</f>
        <v>0</v>
      </c>
      <c r="AP185" s="4">
        <f>VLOOKUP(A185,'Integration Change'!A:E,5,FALSE)</f>
        <v>0</v>
      </c>
      <c r="AQ185" s="4">
        <f>VLOOKUP(A185,'Safe School'!A:D,4,FALSE)</f>
        <v>0</v>
      </c>
      <c r="AR185" s="4">
        <f>VLOOKUP(A185,'LTFM Change'!A:D,4,FALSE)</f>
        <v>0</v>
      </c>
      <c r="AS185" s="4">
        <f>VLOOKUP(A185,QComp!A:E,5,FALSE)</f>
        <v>0</v>
      </c>
      <c r="AT185" s="228">
        <f t="shared" si="64"/>
        <v>327.52659574468083</v>
      </c>
      <c r="AU185" s="4">
        <f t="shared" si="65"/>
        <v>0</v>
      </c>
      <c r="AV185" s="228">
        <f t="shared" si="52"/>
        <v>0</v>
      </c>
      <c r="AW185" s="4">
        <f>VLOOKUP(A185,'2021 SPED'!A:AF,32,FALSE)</f>
        <v>24077.027668309049</v>
      </c>
      <c r="AX185" s="228">
        <f t="shared" si="53"/>
        <v>64.034648054013431</v>
      </c>
      <c r="AY185" s="5">
        <f t="shared" si="58"/>
        <v>147227.02766830905</v>
      </c>
      <c r="AZ185" s="4">
        <f t="shared" si="54"/>
        <v>391.56124379869431</v>
      </c>
    </row>
    <row r="186" spans="1:52" x14ac:dyDescent="0.25">
      <c r="A186">
        <v>547</v>
      </c>
      <c r="B186">
        <v>1</v>
      </c>
      <c r="C186" t="s">
        <v>165</v>
      </c>
      <c r="D186">
        <f>VLOOKUP(A186,Sheet10!A:C,3,FALSE)</f>
        <v>6</v>
      </c>
      <c r="E186" s="4">
        <f>VLOOKUP(A186,'Pupil Info'!A:D,4,FALSE)</f>
        <v>556</v>
      </c>
      <c r="F186" s="4">
        <f>Summary!F186</f>
        <v>6173943.5084525784</v>
      </c>
      <c r="G186" s="4">
        <f>VLOOKUP(A186,'2% 2020'!A:AB,28,FALSE)</f>
        <v>5446654.25</v>
      </c>
      <c r="H186" s="4">
        <f t="shared" si="59"/>
        <v>11104.214943260033</v>
      </c>
      <c r="I186" s="4">
        <f>G186-Summary!G186</f>
        <v>86804</v>
      </c>
      <c r="J186" s="4">
        <f>VLOOKUP(A186,'2% with VPK 2020'!A:AB,28,FALSE)</f>
        <v>5446654.25</v>
      </c>
      <c r="K186" s="4">
        <f>VLOOKUP(A186,'Charter School Lease'!A:D,4,FALSE)</f>
        <v>0</v>
      </c>
      <c r="L186" s="4">
        <f>VLOOKUP(A186,'Integration Change'!H:K,4,FALSE)</f>
        <v>0</v>
      </c>
      <c r="M186" s="4">
        <f>VLOOKUP(A186,'Other SPED'!A:D,4,FALSE)</f>
        <v>0</v>
      </c>
      <c r="N186" s="4">
        <f>VLOOKUP(A186,'LTFM Change'!G:J,4,FALSE)</f>
        <v>0</v>
      </c>
      <c r="O186" s="4">
        <f>VLOOKUP(A186,QComp!I:N,6,FALSE)</f>
        <v>0</v>
      </c>
      <c r="P186" s="4">
        <f>VLOOKUP(A186,'Breakfast and Lunch'!A:D,4,FALSE)</f>
        <v>0</v>
      </c>
      <c r="Q186" s="4">
        <f>VLOOKUP(A186,'Breakfast and Lunch'!A:E,5,FALSE)</f>
        <v>0</v>
      </c>
      <c r="R186" s="4">
        <f>VLOOKUP(A186,'Integration Change'!A:D,4,FALSE)</f>
        <v>0</v>
      </c>
      <c r="S186" s="4">
        <f>VLOOKUP(A186,'LTFM Change'!A:C,3,FALSE)</f>
        <v>0</v>
      </c>
      <c r="T186" s="4">
        <f>VLOOKUP(A186,QComp!A:D,4,FALSE)</f>
        <v>0</v>
      </c>
      <c r="U186" s="4">
        <f t="shared" si="60"/>
        <v>156.12230215827338</v>
      </c>
      <c r="V186" s="4">
        <f t="shared" si="61"/>
        <v>0</v>
      </c>
      <c r="W186" s="4">
        <f t="shared" si="62"/>
        <v>0</v>
      </c>
      <c r="X186" s="4">
        <f>VLOOKUP(A186,'2020 SPED'!A:AF,32,FALSE)</f>
        <v>3703.3769204103155</v>
      </c>
      <c r="Y186" s="228">
        <f t="shared" si="55"/>
        <v>6.6607498568530854</v>
      </c>
      <c r="Z186" s="4">
        <f t="shared" si="56"/>
        <v>90507.376920410316</v>
      </c>
      <c r="AA186" s="228">
        <f t="shared" si="57"/>
        <v>162.78305201512646</v>
      </c>
      <c r="AC186" s="4">
        <f>VLOOKUP(A186,'Pupil Info'!A:E,5,FALSE)</f>
        <v>540</v>
      </c>
      <c r="AD186" s="4">
        <f>Summary!AA186</f>
        <v>6123377.9849921605</v>
      </c>
      <c r="AE186" s="4">
        <f>VLOOKUP(A186,'2% 2021'!A:AB,28,FALSE)</f>
        <v>5442672</v>
      </c>
      <c r="AF186" s="4">
        <f t="shared" si="63"/>
        <v>11339.588861096594</v>
      </c>
      <c r="AG186" s="4">
        <f>AE186-Summary!AB186</f>
        <v>172532</v>
      </c>
      <c r="AH186" s="4">
        <f>VLOOKUP(A186,'2% with VPK 2021'!A:AB,28,FALSE)</f>
        <v>5442672</v>
      </c>
      <c r="AI186" s="4">
        <f>VLOOKUP(A186,'Charter School Lease'!A:E,5,FALSE)</f>
        <v>0</v>
      </c>
      <c r="AJ186" s="4">
        <f>VLOOKUP(A186,'Integration Change'!H:L,5,FALSE)</f>
        <v>0</v>
      </c>
      <c r="AK186" s="4">
        <f>VLOOKUP(A186,'Other SPED'!A:D,4,FALSE)</f>
        <v>0</v>
      </c>
      <c r="AL186" s="4">
        <f>VLOOKUP(A186,QComp!I:R,10,FALSE)</f>
        <v>0</v>
      </c>
      <c r="AM186" s="4">
        <f>VLOOKUP(A186,'LTFM Change'!G:K,5,FALSE)</f>
        <v>0</v>
      </c>
      <c r="AN186" s="4">
        <f>VLOOKUP(A186,'Breakfast and Lunch'!A:E,5,FALSE)</f>
        <v>0</v>
      </c>
      <c r="AO186" s="4">
        <f>VLOOKUP(A186,'Breakfast and Lunch'!A:D,4,FALSE)</f>
        <v>0</v>
      </c>
      <c r="AP186" s="4">
        <f>VLOOKUP(A186,'Integration Change'!A:E,5,FALSE)</f>
        <v>0</v>
      </c>
      <c r="AQ186" s="4">
        <f>VLOOKUP(A186,'Safe School'!A:D,4,FALSE)</f>
        <v>51.956506025770068</v>
      </c>
      <c r="AR186" s="4">
        <f>VLOOKUP(A186,'LTFM Change'!A:D,4,FALSE)</f>
        <v>0</v>
      </c>
      <c r="AS186" s="4">
        <f>VLOOKUP(A186,QComp!A:E,5,FALSE)</f>
        <v>0</v>
      </c>
      <c r="AT186" s="228">
        <f t="shared" si="64"/>
        <v>319.50370370370371</v>
      </c>
      <c r="AU186" s="4">
        <f t="shared" si="65"/>
        <v>51.956506025977433</v>
      </c>
      <c r="AV186" s="228">
        <f t="shared" si="52"/>
        <v>9.6215751899958207E-2</v>
      </c>
      <c r="AW186" s="4">
        <f>VLOOKUP(A186,'2021 SPED'!A:AF,32,FALSE)</f>
        <v>14878.650056248414</v>
      </c>
      <c r="AX186" s="228">
        <f t="shared" si="53"/>
        <v>27.553055659719284</v>
      </c>
      <c r="AY186" s="5">
        <f t="shared" si="58"/>
        <v>187462.60656227439</v>
      </c>
      <c r="AZ186" s="4">
        <f t="shared" si="54"/>
        <v>347.15297511532293</v>
      </c>
    </row>
    <row r="187" spans="1:52" x14ac:dyDescent="0.25">
      <c r="A187">
        <v>548</v>
      </c>
      <c r="B187">
        <v>1</v>
      </c>
      <c r="C187" t="s">
        <v>166</v>
      </c>
      <c r="D187">
        <f>VLOOKUP(A187,Sheet10!A:C,3,FALSE)</f>
        <v>6</v>
      </c>
      <c r="E187" s="4">
        <f>VLOOKUP(A187,'Pupil Info'!A:D,4,FALSE)</f>
        <v>879.8</v>
      </c>
      <c r="F187" s="4">
        <f>Summary!F187</f>
        <v>9147928.5831818059</v>
      </c>
      <c r="G187" s="4">
        <f>VLOOKUP(A187,'2% 2020'!A:AB,28,FALSE)</f>
        <v>8614176</v>
      </c>
      <c r="H187" s="4">
        <f t="shared" si="59"/>
        <v>10397.736511913852</v>
      </c>
      <c r="I187" s="4">
        <f>G187-Summary!G187</f>
        <v>144150</v>
      </c>
      <c r="J187" s="4">
        <f>VLOOKUP(A187,'2% with VPK 2020'!A:AB,28,FALSE)</f>
        <v>8614176</v>
      </c>
      <c r="K187" s="4">
        <f>VLOOKUP(A187,'Charter School Lease'!A:D,4,FALSE)</f>
        <v>0</v>
      </c>
      <c r="L187" s="4">
        <f>VLOOKUP(A187,'Integration Change'!H:K,4,FALSE)</f>
        <v>0</v>
      </c>
      <c r="M187" s="4">
        <f>VLOOKUP(A187,'Other SPED'!A:D,4,FALSE)</f>
        <v>0</v>
      </c>
      <c r="N187" s="4">
        <f>VLOOKUP(A187,'LTFM Change'!G:J,4,FALSE)</f>
        <v>0</v>
      </c>
      <c r="O187" s="4">
        <f>VLOOKUP(A187,QComp!I:N,6,FALSE)</f>
        <v>0</v>
      </c>
      <c r="P187" s="4">
        <f>VLOOKUP(A187,'Breakfast and Lunch'!A:D,4,FALSE)</f>
        <v>0</v>
      </c>
      <c r="Q187" s="4">
        <f>VLOOKUP(A187,'Breakfast and Lunch'!A:E,5,FALSE)</f>
        <v>0</v>
      </c>
      <c r="R187" s="4">
        <f>VLOOKUP(A187,'Integration Change'!A:D,4,FALSE)</f>
        <v>0</v>
      </c>
      <c r="S187" s="4">
        <f>VLOOKUP(A187,'LTFM Change'!A:C,3,FALSE)</f>
        <v>0</v>
      </c>
      <c r="T187" s="4">
        <f>VLOOKUP(A187,QComp!A:D,4,FALSE)</f>
        <v>0</v>
      </c>
      <c r="U187" s="4">
        <f t="shared" si="60"/>
        <v>163.84405546715163</v>
      </c>
      <c r="V187" s="4">
        <f t="shared" si="61"/>
        <v>0</v>
      </c>
      <c r="W187" s="4">
        <f t="shared" si="62"/>
        <v>0</v>
      </c>
      <c r="X187" s="4">
        <f>VLOOKUP(A187,'2020 SPED'!A:AF,32,FALSE)</f>
        <v>20513.894234082545</v>
      </c>
      <c r="Y187" s="228">
        <f t="shared" si="55"/>
        <v>23.316542662062453</v>
      </c>
      <c r="Z187" s="4">
        <f t="shared" si="56"/>
        <v>164663.89423408255</v>
      </c>
      <c r="AA187" s="228">
        <f t="shared" si="57"/>
        <v>187.16059812921409</v>
      </c>
      <c r="AC187" s="4">
        <f>VLOOKUP(A187,'Pupil Info'!A:E,5,FALSE)</f>
        <v>855</v>
      </c>
      <c r="AD187" s="4">
        <f>Summary!AA187</f>
        <v>9142131.3573895413</v>
      </c>
      <c r="AE187" s="4">
        <f>VLOOKUP(A187,'2% 2021'!A:AB,28,FALSE)</f>
        <v>8734331.25</v>
      </c>
      <c r="AF187" s="4">
        <f t="shared" si="63"/>
        <v>10692.551295192447</v>
      </c>
      <c r="AG187" s="4">
        <f>AE187-Summary!AB187</f>
        <v>290275</v>
      </c>
      <c r="AH187" s="4">
        <f>VLOOKUP(A187,'2% with VPK 2021'!A:AB,28,FALSE)</f>
        <v>8734331.25</v>
      </c>
      <c r="AI187" s="4">
        <f>VLOOKUP(A187,'Charter School Lease'!A:E,5,FALSE)</f>
        <v>0</v>
      </c>
      <c r="AJ187" s="4">
        <f>VLOOKUP(A187,'Integration Change'!H:L,5,FALSE)</f>
        <v>0</v>
      </c>
      <c r="AK187" s="4">
        <f>VLOOKUP(A187,'Other SPED'!A:D,4,FALSE)</f>
        <v>0</v>
      </c>
      <c r="AL187" s="4">
        <f>VLOOKUP(A187,QComp!I:R,10,FALSE)</f>
        <v>0</v>
      </c>
      <c r="AM187" s="4">
        <f>VLOOKUP(A187,'LTFM Change'!G:K,5,FALSE)</f>
        <v>0</v>
      </c>
      <c r="AN187" s="4">
        <f>VLOOKUP(A187,'Breakfast and Lunch'!A:E,5,FALSE)</f>
        <v>0</v>
      </c>
      <c r="AO187" s="4">
        <f>VLOOKUP(A187,'Breakfast and Lunch'!A:D,4,FALSE)</f>
        <v>0</v>
      </c>
      <c r="AP187" s="4">
        <f>VLOOKUP(A187,'Integration Change'!A:E,5,FALSE)</f>
        <v>0</v>
      </c>
      <c r="AQ187" s="4">
        <f>VLOOKUP(A187,'Safe School'!A:D,4,FALSE)</f>
        <v>0</v>
      </c>
      <c r="AR187" s="4">
        <f>VLOOKUP(A187,'LTFM Change'!A:D,4,FALSE)</f>
        <v>0</v>
      </c>
      <c r="AS187" s="4">
        <f>VLOOKUP(A187,QComp!A:E,5,FALSE)</f>
        <v>0</v>
      </c>
      <c r="AT187" s="228">
        <f t="shared" si="64"/>
        <v>339.5029239766082</v>
      </c>
      <c r="AU187" s="4">
        <f t="shared" si="65"/>
        <v>0</v>
      </c>
      <c r="AV187" s="228">
        <f t="shared" si="52"/>
        <v>0</v>
      </c>
      <c r="AW187" s="4">
        <f>VLOOKUP(A187,'2021 SPED'!A:AF,32,FALSE)</f>
        <v>49542.259493902558</v>
      </c>
      <c r="AX187" s="228">
        <f t="shared" si="53"/>
        <v>57.944163150763224</v>
      </c>
      <c r="AY187" s="5">
        <f t="shared" si="58"/>
        <v>339817.25949390256</v>
      </c>
      <c r="AZ187" s="4">
        <f t="shared" si="54"/>
        <v>397.44708712737139</v>
      </c>
    </row>
    <row r="188" spans="1:52" x14ac:dyDescent="0.25">
      <c r="A188">
        <v>549</v>
      </c>
      <c r="B188">
        <v>1</v>
      </c>
      <c r="C188" t="s">
        <v>167</v>
      </c>
      <c r="D188">
        <f>VLOOKUP(A188,Sheet10!A:C,3,FALSE)</f>
        <v>5</v>
      </c>
      <c r="E188" s="4">
        <f>VLOOKUP(A188,'Pupil Info'!A:D,4,FALSE)</f>
        <v>1380</v>
      </c>
      <c r="F188" s="4">
        <f>Summary!F188</f>
        <v>14572465.228185201</v>
      </c>
      <c r="G188" s="4">
        <f>VLOOKUP(A188,'2% 2020'!A:AB,28,FALSE)</f>
        <v>12990940.360684467</v>
      </c>
      <c r="H188" s="4">
        <f t="shared" si="59"/>
        <v>10559.757411728406</v>
      </c>
      <c r="I188" s="4">
        <f>G188-Summary!G188</f>
        <v>216266</v>
      </c>
      <c r="J188" s="4">
        <f>VLOOKUP(A188,'2% with VPK 2020'!A:AB,28,FALSE)</f>
        <v>12990940.360684467</v>
      </c>
      <c r="K188" s="4">
        <f>VLOOKUP(A188,'Charter School Lease'!A:D,4,FALSE)</f>
        <v>0</v>
      </c>
      <c r="L188" s="4">
        <f>VLOOKUP(A188,'Integration Change'!H:K,4,FALSE)</f>
        <v>0</v>
      </c>
      <c r="M188" s="4">
        <f>VLOOKUP(A188,'Other SPED'!A:D,4,FALSE)</f>
        <v>0</v>
      </c>
      <c r="N188" s="4">
        <f>VLOOKUP(A188,'LTFM Change'!G:J,4,FALSE)</f>
        <v>0</v>
      </c>
      <c r="O188" s="4">
        <f>VLOOKUP(A188,QComp!I:N,6,FALSE)</f>
        <v>0</v>
      </c>
      <c r="P188" s="4">
        <f>VLOOKUP(A188,'Breakfast and Lunch'!A:D,4,FALSE)</f>
        <v>0</v>
      </c>
      <c r="Q188" s="4">
        <f>VLOOKUP(A188,'Breakfast and Lunch'!A:E,5,FALSE)</f>
        <v>0</v>
      </c>
      <c r="R188" s="4">
        <f>VLOOKUP(A188,'Integration Change'!A:D,4,FALSE)</f>
        <v>0</v>
      </c>
      <c r="S188" s="4">
        <f>VLOOKUP(A188,'LTFM Change'!A:C,3,FALSE)</f>
        <v>0</v>
      </c>
      <c r="T188" s="4">
        <f>VLOOKUP(A188,QComp!A:D,4,FALSE)</f>
        <v>0</v>
      </c>
      <c r="U188" s="4">
        <f t="shared" si="60"/>
        <v>156.71449275362318</v>
      </c>
      <c r="V188" s="4">
        <f t="shared" si="61"/>
        <v>0</v>
      </c>
      <c r="W188" s="4">
        <f t="shared" si="62"/>
        <v>0</v>
      </c>
      <c r="X188" s="4">
        <f>VLOOKUP(A188,'2020 SPED'!A:AF,32,FALSE)</f>
        <v>31334.345663440181</v>
      </c>
      <c r="Y188" s="228">
        <f t="shared" si="55"/>
        <v>22.706047582203031</v>
      </c>
      <c r="Z188" s="4">
        <f t="shared" si="56"/>
        <v>247600.34566344018</v>
      </c>
      <c r="AA188" s="228">
        <f t="shared" si="57"/>
        <v>179.42054033582622</v>
      </c>
      <c r="AC188" s="4">
        <f>VLOOKUP(A188,'Pupil Info'!A:E,5,FALSE)</f>
        <v>1353</v>
      </c>
      <c r="AD188" s="4">
        <f>Summary!AA188</f>
        <v>14021183.493113574</v>
      </c>
      <c r="AE188" s="4">
        <f>VLOOKUP(A188,'2% 2021'!A:AB,28,FALSE)</f>
        <v>12717339.192518691</v>
      </c>
      <c r="AF188" s="4">
        <f t="shared" si="63"/>
        <v>10363.032884784607</v>
      </c>
      <c r="AG188" s="4">
        <f>AE188-Summary!AB188</f>
        <v>415509.86999999918</v>
      </c>
      <c r="AH188" s="4">
        <f>VLOOKUP(A188,'2% with VPK 2021'!A:AB,28,FALSE)</f>
        <v>12717339.192518691</v>
      </c>
      <c r="AI188" s="4">
        <f>VLOOKUP(A188,'Charter School Lease'!A:E,5,FALSE)</f>
        <v>0</v>
      </c>
      <c r="AJ188" s="4">
        <f>VLOOKUP(A188,'Integration Change'!H:L,5,FALSE)</f>
        <v>0</v>
      </c>
      <c r="AK188" s="4">
        <f>VLOOKUP(A188,'Other SPED'!A:D,4,FALSE)</f>
        <v>0</v>
      </c>
      <c r="AL188" s="4">
        <f>VLOOKUP(A188,QComp!I:R,10,FALSE)</f>
        <v>0</v>
      </c>
      <c r="AM188" s="4">
        <f>VLOOKUP(A188,'LTFM Change'!G:K,5,FALSE)</f>
        <v>0</v>
      </c>
      <c r="AN188" s="4">
        <f>VLOOKUP(A188,'Breakfast and Lunch'!A:E,5,FALSE)</f>
        <v>0</v>
      </c>
      <c r="AO188" s="4">
        <f>VLOOKUP(A188,'Breakfast and Lunch'!A:D,4,FALSE)</f>
        <v>0</v>
      </c>
      <c r="AP188" s="4">
        <f>VLOOKUP(A188,'Integration Change'!A:E,5,FALSE)</f>
        <v>0</v>
      </c>
      <c r="AQ188" s="4">
        <f>VLOOKUP(A188,'Safe School'!A:D,4,FALSE)</f>
        <v>0</v>
      </c>
      <c r="AR188" s="4">
        <f>VLOOKUP(A188,'LTFM Change'!A:D,4,FALSE)</f>
        <v>0</v>
      </c>
      <c r="AS188" s="4">
        <f>VLOOKUP(A188,QComp!A:E,5,FALSE)</f>
        <v>0</v>
      </c>
      <c r="AT188" s="228">
        <f t="shared" si="64"/>
        <v>307.10263858093066</v>
      </c>
      <c r="AU188" s="4">
        <f t="shared" si="65"/>
        <v>0</v>
      </c>
      <c r="AV188" s="228">
        <f t="shared" si="52"/>
        <v>0</v>
      </c>
      <c r="AW188" s="4">
        <f>VLOOKUP(A188,'2021 SPED'!A:AF,32,FALSE)</f>
        <v>61053.00280354498</v>
      </c>
      <c r="AX188" s="228">
        <f t="shared" si="53"/>
        <v>45.124170586507745</v>
      </c>
      <c r="AY188" s="5">
        <f t="shared" si="58"/>
        <v>476562.87280354416</v>
      </c>
      <c r="AZ188" s="4">
        <f t="shared" si="54"/>
        <v>352.22680916743838</v>
      </c>
    </row>
    <row r="189" spans="1:52" x14ac:dyDescent="0.25">
      <c r="A189">
        <v>550</v>
      </c>
      <c r="B189">
        <v>1</v>
      </c>
      <c r="C189" t="s">
        <v>168</v>
      </c>
      <c r="D189">
        <f>VLOOKUP(A189,Sheet10!A:C,3,FALSE)</f>
        <v>6</v>
      </c>
      <c r="E189" s="4">
        <f>VLOOKUP(A189,'Pupil Info'!A:D,4,FALSE)</f>
        <v>561</v>
      </c>
      <c r="F189" s="4">
        <f>Summary!F189</f>
        <v>5261368.7004035544</v>
      </c>
      <c r="G189" s="4">
        <f>VLOOKUP(A189,'2% 2020'!A:AB,28,FALSE)</f>
        <v>4891060.25</v>
      </c>
      <c r="H189" s="4">
        <f t="shared" si="59"/>
        <v>9378.5538331614152</v>
      </c>
      <c r="I189" s="4">
        <f>G189-Summary!G189</f>
        <v>85616</v>
      </c>
      <c r="J189" s="4">
        <f>VLOOKUP(A189,'2% with VPK 2020'!A:AB,28,FALSE)</f>
        <v>4891060.25</v>
      </c>
      <c r="K189" s="4">
        <f>VLOOKUP(A189,'Charter School Lease'!A:D,4,FALSE)</f>
        <v>0</v>
      </c>
      <c r="L189" s="4">
        <f>VLOOKUP(A189,'Integration Change'!H:K,4,FALSE)</f>
        <v>0</v>
      </c>
      <c r="M189" s="4">
        <f>VLOOKUP(A189,'Other SPED'!A:D,4,FALSE)</f>
        <v>0</v>
      </c>
      <c r="N189" s="4">
        <f>VLOOKUP(A189,'LTFM Change'!G:J,4,FALSE)</f>
        <v>0</v>
      </c>
      <c r="O189" s="4">
        <f>VLOOKUP(A189,QComp!I:N,6,FALSE)</f>
        <v>0</v>
      </c>
      <c r="P189" s="4">
        <f>VLOOKUP(A189,'Breakfast and Lunch'!A:D,4,FALSE)</f>
        <v>0</v>
      </c>
      <c r="Q189" s="4">
        <f>VLOOKUP(A189,'Breakfast and Lunch'!A:E,5,FALSE)</f>
        <v>0</v>
      </c>
      <c r="R189" s="4">
        <f>VLOOKUP(A189,'Integration Change'!A:D,4,FALSE)</f>
        <v>0</v>
      </c>
      <c r="S189" s="4">
        <f>VLOOKUP(A189,'LTFM Change'!A:C,3,FALSE)</f>
        <v>0</v>
      </c>
      <c r="T189" s="4">
        <f>VLOOKUP(A189,QComp!A:D,4,FALSE)</f>
        <v>0</v>
      </c>
      <c r="U189" s="4">
        <f t="shared" si="60"/>
        <v>152.6131907308378</v>
      </c>
      <c r="V189" s="4">
        <f t="shared" si="61"/>
        <v>0</v>
      </c>
      <c r="W189" s="4">
        <f t="shared" si="62"/>
        <v>0</v>
      </c>
      <c r="X189" s="4">
        <f>VLOOKUP(A189,'2020 SPED'!A:AF,32,FALSE)</f>
        <v>-879.25688980246196</v>
      </c>
      <c r="Y189" s="228">
        <f t="shared" si="55"/>
        <v>-1.5673028338724813</v>
      </c>
      <c r="Z189" s="4">
        <f t="shared" si="56"/>
        <v>84736.743110197538</v>
      </c>
      <c r="AA189" s="228">
        <f t="shared" si="57"/>
        <v>151.0458878969653</v>
      </c>
      <c r="AC189" s="4">
        <f>VLOOKUP(A189,'Pupil Info'!A:E,5,FALSE)</f>
        <v>550</v>
      </c>
      <c r="AD189" s="4">
        <f>Summary!AA189</f>
        <v>5228960.4046130236</v>
      </c>
      <c r="AE189" s="4">
        <f>VLOOKUP(A189,'2% 2021'!A:AB,28,FALSE)</f>
        <v>4920233.5</v>
      </c>
      <c r="AF189" s="4">
        <f t="shared" si="63"/>
        <v>9507.2007356600425</v>
      </c>
      <c r="AG189" s="4">
        <f>AE189-Summary!AB189</f>
        <v>171090</v>
      </c>
      <c r="AH189" s="4">
        <f>VLOOKUP(A189,'2% with VPK 2021'!A:AB,28,FALSE)</f>
        <v>4920233.5</v>
      </c>
      <c r="AI189" s="4">
        <f>VLOOKUP(A189,'Charter School Lease'!A:E,5,FALSE)</f>
        <v>0</v>
      </c>
      <c r="AJ189" s="4">
        <f>VLOOKUP(A189,'Integration Change'!H:L,5,FALSE)</f>
        <v>0</v>
      </c>
      <c r="AK189" s="4">
        <f>VLOOKUP(A189,'Other SPED'!A:D,4,FALSE)</f>
        <v>0</v>
      </c>
      <c r="AL189" s="4">
        <f>VLOOKUP(A189,QComp!I:R,10,FALSE)</f>
        <v>0</v>
      </c>
      <c r="AM189" s="4">
        <f>VLOOKUP(A189,'LTFM Change'!G:K,5,FALSE)</f>
        <v>0</v>
      </c>
      <c r="AN189" s="4">
        <f>VLOOKUP(A189,'Breakfast and Lunch'!A:E,5,FALSE)</f>
        <v>0</v>
      </c>
      <c r="AO189" s="4">
        <f>VLOOKUP(A189,'Breakfast and Lunch'!A:D,4,FALSE)</f>
        <v>0</v>
      </c>
      <c r="AP189" s="4">
        <f>VLOOKUP(A189,'Integration Change'!A:E,5,FALSE)</f>
        <v>0</v>
      </c>
      <c r="AQ189" s="4">
        <f>VLOOKUP(A189,'Safe School'!A:D,4,FALSE)</f>
        <v>45.35825124341136</v>
      </c>
      <c r="AR189" s="4">
        <f>VLOOKUP(A189,'LTFM Change'!A:D,4,FALSE)</f>
        <v>0</v>
      </c>
      <c r="AS189" s="4">
        <f>VLOOKUP(A189,QComp!A:E,5,FALSE)</f>
        <v>0</v>
      </c>
      <c r="AT189" s="228">
        <f t="shared" si="64"/>
        <v>311.07272727272726</v>
      </c>
      <c r="AU189" s="4">
        <f t="shared" si="65"/>
        <v>45.358251243829727</v>
      </c>
      <c r="AV189" s="228">
        <f t="shared" si="52"/>
        <v>8.2469547716054054E-2</v>
      </c>
      <c r="AW189" s="4">
        <f>VLOOKUP(A189,'2021 SPED'!A:AF,32,FALSE)</f>
        <v>2931.6284795022802</v>
      </c>
      <c r="AX189" s="228">
        <f t="shared" si="53"/>
        <v>5.3302335990950551</v>
      </c>
      <c r="AY189" s="5">
        <f t="shared" si="58"/>
        <v>174066.98673074611</v>
      </c>
      <c r="AZ189" s="4">
        <f t="shared" si="54"/>
        <v>316.48543041953837</v>
      </c>
    </row>
    <row r="190" spans="1:52" x14ac:dyDescent="0.25">
      <c r="A190">
        <v>553</v>
      </c>
      <c r="B190">
        <v>1</v>
      </c>
      <c r="C190" t="s">
        <v>169</v>
      </c>
      <c r="D190">
        <f>VLOOKUP(A190,Sheet10!A:C,3,FALSE)</f>
        <v>6</v>
      </c>
      <c r="E190" s="4">
        <f>VLOOKUP(A190,'Pupil Info'!A:D,4,FALSE)</f>
        <v>757</v>
      </c>
      <c r="F190" s="4">
        <f>Summary!F190</f>
        <v>7365851.65267873</v>
      </c>
      <c r="G190" s="4">
        <f>VLOOKUP(A190,'2% 2020'!A:AB,28,FALSE)</f>
        <v>6809982</v>
      </c>
      <c r="H190" s="4">
        <f t="shared" si="59"/>
        <v>9730.3192241462748</v>
      </c>
      <c r="I190" s="4">
        <f>G190-Summary!G190</f>
        <v>114063</v>
      </c>
      <c r="J190" s="4">
        <f>VLOOKUP(A190,'2% with VPK 2020'!A:AB,28,FALSE)</f>
        <v>6809982</v>
      </c>
      <c r="K190" s="4">
        <f>VLOOKUP(A190,'Charter School Lease'!A:D,4,FALSE)</f>
        <v>0</v>
      </c>
      <c r="L190" s="4">
        <f>VLOOKUP(A190,'Integration Change'!H:K,4,FALSE)</f>
        <v>0</v>
      </c>
      <c r="M190" s="4">
        <f>VLOOKUP(A190,'Other SPED'!A:D,4,FALSE)</f>
        <v>0</v>
      </c>
      <c r="N190" s="4">
        <f>VLOOKUP(A190,'LTFM Change'!G:J,4,FALSE)</f>
        <v>0</v>
      </c>
      <c r="O190" s="4">
        <f>VLOOKUP(A190,QComp!I:N,6,FALSE)</f>
        <v>0</v>
      </c>
      <c r="P190" s="4">
        <f>VLOOKUP(A190,'Breakfast and Lunch'!A:D,4,FALSE)</f>
        <v>0</v>
      </c>
      <c r="Q190" s="4">
        <f>VLOOKUP(A190,'Breakfast and Lunch'!A:E,5,FALSE)</f>
        <v>0</v>
      </c>
      <c r="R190" s="4">
        <f>VLOOKUP(A190,'Integration Change'!A:D,4,FALSE)</f>
        <v>0</v>
      </c>
      <c r="S190" s="4">
        <f>VLOOKUP(A190,'LTFM Change'!A:C,3,FALSE)</f>
        <v>0</v>
      </c>
      <c r="T190" s="4">
        <f>VLOOKUP(A190,QComp!A:D,4,FALSE)</f>
        <v>0</v>
      </c>
      <c r="U190" s="4">
        <f t="shared" si="60"/>
        <v>150.67767503302511</v>
      </c>
      <c r="V190" s="4">
        <f t="shared" si="61"/>
        <v>0</v>
      </c>
      <c r="W190" s="4">
        <f t="shared" si="62"/>
        <v>0</v>
      </c>
      <c r="X190" s="4">
        <f>VLOOKUP(A190,'2020 SPED'!A:AF,32,FALSE)</f>
        <v>7217.4622639914742</v>
      </c>
      <c r="Y190" s="228">
        <f t="shared" si="55"/>
        <v>9.5342962536214984</v>
      </c>
      <c r="Z190" s="4">
        <f t="shared" si="56"/>
        <v>121280.46226399147</v>
      </c>
      <c r="AA190" s="228">
        <f t="shared" si="57"/>
        <v>160.21197128664659</v>
      </c>
      <c r="AC190" s="4">
        <f>VLOOKUP(A190,'Pupil Info'!A:E,5,FALSE)</f>
        <v>759</v>
      </c>
      <c r="AD190" s="4">
        <f>Summary!AA190</f>
        <v>7432164.7996550063</v>
      </c>
      <c r="AE190" s="4">
        <f>VLOOKUP(A190,'2% 2021'!A:AB,28,FALSE)</f>
        <v>6958653.75</v>
      </c>
      <c r="AF190" s="4">
        <f t="shared" si="63"/>
        <v>9792.0484843939485</v>
      </c>
      <c r="AG190" s="4">
        <f>AE190-Summary!AB190</f>
        <v>231710</v>
      </c>
      <c r="AH190" s="4">
        <f>VLOOKUP(A190,'2% with VPK 2021'!A:AB,28,FALSE)</f>
        <v>6958653.75</v>
      </c>
      <c r="AI190" s="4">
        <f>VLOOKUP(A190,'Charter School Lease'!A:E,5,FALSE)</f>
        <v>0</v>
      </c>
      <c r="AJ190" s="4">
        <f>VLOOKUP(A190,'Integration Change'!H:L,5,FALSE)</f>
        <v>0</v>
      </c>
      <c r="AK190" s="4">
        <f>VLOOKUP(A190,'Other SPED'!A:D,4,FALSE)</f>
        <v>0</v>
      </c>
      <c r="AL190" s="4">
        <f>VLOOKUP(A190,QComp!I:R,10,FALSE)</f>
        <v>0</v>
      </c>
      <c r="AM190" s="4">
        <f>VLOOKUP(A190,'LTFM Change'!G:K,5,FALSE)</f>
        <v>0</v>
      </c>
      <c r="AN190" s="4">
        <f>VLOOKUP(A190,'Breakfast and Lunch'!A:E,5,FALSE)</f>
        <v>0</v>
      </c>
      <c r="AO190" s="4">
        <f>VLOOKUP(A190,'Breakfast and Lunch'!A:D,4,FALSE)</f>
        <v>0</v>
      </c>
      <c r="AP190" s="4">
        <f>VLOOKUP(A190,'Integration Change'!A:E,5,FALSE)</f>
        <v>0</v>
      </c>
      <c r="AQ190" s="4">
        <f>VLOOKUP(A190,'Safe School'!A:D,4,FALSE)</f>
        <v>45.245710932609654</v>
      </c>
      <c r="AR190" s="4">
        <f>VLOOKUP(A190,'LTFM Change'!A:D,4,FALSE)</f>
        <v>0</v>
      </c>
      <c r="AS190" s="4">
        <f>VLOOKUP(A190,QComp!A:E,5,FALSE)</f>
        <v>0</v>
      </c>
      <c r="AT190" s="228">
        <f t="shared" si="64"/>
        <v>305.2832674571805</v>
      </c>
      <c r="AU190" s="4">
        <f t="shared" si="65"/>
        <v>45.245710932649672</v>
      </c>
      <c r="AV190" s="228">
        <f t="shared" si="52"/>
        <v>5.9612267368444889E-2</v>
      </c>
      <c r="AW190" s="4">
        <f>VLOOKUP(A190,'2021 SPED'!A:AF,32,FALSE)</f>
        <v>21270.586501428043</v>
      </c>
      <c r="AX190" s="228">
        <f t="shared" si="53"/>
        <v>28.024488144173969</v>
      </c>
      <c r="AY190" s="5">
        <f t="shared" si="58"/>
        <v>253025.83221236069</v>
      </c>
      <c r="AZ190" s="4">
        <f t="shared" si="54"/>
        <v>333.36736786872291</v>
      </c>
    </row>
    <row r="191" spans="1:52" x14ac:dyDescent="0.25">
      <c r="A191">
        <v>561</v>
      </c>
      <c r="B191">
        <v>1</v>
      </c>
      <c r="C191" t="s">
        <v>170</v>
      </c>
      <c r="D191">
        <f>VLOOKUP(A191,Sheet10!A:C,3,FALSE)</f>
        <v>6</v>
      </c>
      <c r="E191" s="4">
        <f>VLOOKUP(A191,'Pupil Info'!A:D,4,FALSE)</f>
        <v>227</v>
      </c>
      <c r="F191" s="4">
        <f>Summary!F191</f>
        <v>3352188.6676609316</v>
      </c>
      <c r="G191" s="4">
        <f>VLOOKUP(A191,'2% 2020'!A:AB,28,FALSE)</f>
        <v>3022003.75</v>
      </c>
      <c r="H191" s="4">
        <f t="shared" si="59"/>
        <v>14767.350958858729</v>
      </c>
      <c r="I191" s="4">
        <f>G191-Summary!G191</f>
        <v>45370</v>
      </c>
      <c r="J191" s="4">
        <f>VLOOKUP(A191,'2% with VPK 2020'!A:AB,28,FALSE)</f>
        <v>3103712.5</v>
      </c>
      <c r="K191" s="4">
        <f>VLOOKUP(A191,'Charter School Lease'!A:D,4,FALSE)</f>
        <v>0</v>
      </c>
      <c r="L191" s="4">
        <f>VLOOKUP(A191,'Integration Change'!H:K,4,FALSE)</f>
        <v>0</v>
      </c>
      <c r="M191" s="4">
        <f>VLOOKUP(A191,'Other SPED'!A:D,4,FALSE)</f>
        <v>15112.06</v>
      </c>
      <c r="N191" s="4">
        <f>VLOOKUP(A191,'LTFM Change'!G:J,4,FALSE)</f>
        <v>1500.9663458484865</v>
      </c>
      <c r="O191" s="4">
        <f>VLOOKUP(A191,QComp!I:N,6,FALSE)</f>
        <v>0</v>
      </c>
      <c r="P191" s="4">
        <f>VLOOKUP(A191,'Breakfast and Lunch'!A:D,4,FALSE)</f>
        <v>362.69</v>
      </c>
      <c r="Q191" s="4">
        <f>VLOOKUP(A191,'Breakfast and Lunch'!A:E,5,FALSE)</f>
        <v>947.04</v>
      </c>
      <c r="R191" s="4">
        <f>VLOOKUP(A191,'Integration Change'!A:D,4,FALSE)</f>
        <v>0</v>
      </c>
      <c r="S191" s="4">
        <f>VLOOKUP(A191,'LTFM Change'!A:C,3,FALSE)</f>
        <v>2147.033654151528</v>
      </c>
      <c r="T191" s="4">
        <f>VLOOKUP(A191,QComp!A:D,4,FALSE)</f>
        <v>0</v>
      </c>
      <c r="U191" s="4">
        <f t="shared" si="60"/>
        <v>199.86784140969164</v>
      </c>
      <c r="V191" s="4">
        <f t="shared" si="61"/>
        <v>101778.54000000004</v>
      </c>
      <c r="W191" s="4">
        <f t="shared" si="62"/>
        <v>448.36361233480193</v>
      </c>
      <c r="X191" s="4">
        <f>VLOOKUP(A191,'2020 SPED'!A:AF,32,FALSE)</f>
        <v>3466.4094275796087</v>
      </c>
      <c r="Y191" s="228">
        <f t="shared" si="55"/>
        <v>15.2705261126855</v>
      </c>
      <c r="Z191" s="4">
        <f t="shared" si="56"/>
        <v>150614.94942757965</v>
      </c>
      <c r="AA191" s="228">
        <f t="shared" si="57"/>
        <v>663.50197985717909</v>
      </c>
      <c r="AC191" s="4">
        <f>VLOOKUP(A191,'Pupil Info'!A:E,5,FALSE)</f>
        <v>232</v>
      </c>
      <c r="AD191" s="4">
        <f>Summary!AA191</f>
        <v>3445352.3376831119</v>
      </c>
      <c r="AE191" s="4">
        <f>VLOOKUP(A191,'2% 2021'!A:AB,28,FALSE)</f>
        <v>3134127</v>
      </c>
      <c r="AF191" s="4">
        <f t="shared" si="63"/>
        <v>14850.656627944449</v>
      </c>
      <c r="AG191" s="4">
        <f>AE191-Summary!AB191</f>
        <v>92813.864862463437</v>
      </c>
      <c r="AH191" s="4">
        <f>VLOOKUP(A191,'2% with VPK 2021'!A:AB,28,FALSE)</f>
        <v>3241930.75</v>
      </c>
      <c r="AI191" s="4">
        <f>VLOOKUP(A191,'Charter School Lease'!A:E,5,FALSE)</f>
        <v>0</v>
      </c>
      <c r="AJ191" s="4">
        <f>VLOOKUP(A191,'Integration Change'!H:L,5,FALSE)</f>
        <v>0</v>
      </c>
      <c r="AK191" s="4">
        <f>VLOOKUP(A191,'Other SPED'!A:D,4,FALSE)</f>
        <v>15112.06</v>
      </c>
      <c r="AL191" s="4">
        <f>VLOOKUP(A191,QComp!I:R,10,FALSE)</f>
        <v>0</v>
      </c>
      <c r="AM191" s="4">
        <f>VLOOKUP(A191,'LTFM Change'!G:K,5,FALSE)</f>
        <v>1622.7734742386019</v>
      </c>
      <c r="AN191" s="4">
        <f>VLOOKUP(A191,'Breakfast and Lunch'!A:E,5,FALSE)</f>
        <v>947.04</v>
      </c>
      <c r="AO191" s="4">
        <f>VLOOKUP(A191,'Breakfast and Lunch'!A:D,4,FALSE)</f>
        <v>362.69</v>
      </c>
      <c r="AP191" s="4">
        <f>VLOOKUP(A191,'Integration Change'!A:E,5,FALSE)</f>
        <v>0</v>
      </c>
      <c r="AQ191" s="4">
        <f>VLOOKUP(A191,'Safe School'!A:D,4,FALSE)</f>
        <v>-734.90907165673889</v>
      </c>
      <c r="AR191" s="4">
        <f>VLOOKUP(A191,'LTFM Change'!A:D,4,FALSE)</f>
        <v>2025.2265257614126</v>
      </c>
      <c r="AS191" s="4">
        <f>VLOOKUP(A191,QComp!A:E,5,FALSE)</f>
        <v>0</v>
      </c>
      <c r="AT191" s="228">
        <f t="shared" si="64"/>
        <v>400.05976233820445</v>
      </c>
      <c r="AU191" s="4">
        <f t="shared" si="65"/>
        <v>127138.63092834316</v>
      </c>
      <c r="AV191" s="228">
        <f t="shared" si="52"/>
        <v>548.01134020837571</v>
      </c>
      <c r="AW191" s="4">
        <f>VLOOKUP(A191,'2021 SPED'!A:AF,32,FALSE)</f>
        <v>7907.7139335058746</v>
      </c>
      <c r="AX191" s="228">
        <f t="shared" si="53"/>
        <v>34.084973851318423</v>
      </c>
      <c r="AY191" s="5">
        <f t="shared" si="58"/>
        <v>227860.20972431247</v>
      </c>
      <c r="AZ191" s="4">
        <f t="shared" si="54"/>
        <v>982.15607639789857</v>
      </c>
    </row>
    <row r="192" spans="1:52" x14ac:dyDescent="0.25">
      <c r="A192">
        <v>564</v>
      </c>
      <c r="B192">
        <v>1</v>
      </c>
      <c r="C192" t="s">
        <v>171</v>
      </c>
      <c r="D192">
        <f>VLOOKUP(A192,Sheet10!A:C,3,FALSE)</f>
        <v>5</v>
      </c>
      <c r="E192" s="4">
        <f>VLOOKUP(A192,'Pupil Info'!A:D,4,FALSE)</f>
        <v>1937</v>
      </c>
      <c r="F192" s="4">
        <f>Summary!F192</f>
        <v>19208613.516102478</v>
      </c>
      <c r="G192" s="4">
        <f>VLOOKUP(A192,'2% 2020'!A:AB,28,FALSE)</f>
        <v>17697000.5</v>
      </c>
      <c r="H192" s="4">
        <f t="shared" si="59"/>
        <v>9916.6822488913149</v>
      </c>
      <c r="I192" s="4">
        <f>G192-Summary!G192</f>
        <v>294456</v>
      </c>
      <c r="J192" s="4">
        <f>VLOOKUP(A192,'2% with VPK 2020'!A:AB,28,FALSE)</f>
        <v>17697000.5</v>
      </c>
      <c r="K192" s="4">
        <f>VLOOKUP(A192,'Charter School Lease'!A:D,4,FALSE)</f>
        <v>0</v>
      </c>
      <c r="L192" s="4">
        <f>VLOOKUP(A192,'Integration Change'!H:K,4,FALSE)</f>
        <v>0</v>
      </c>
      <c r="M192" s="4">
        <f>VLOOKUP(A192,'Other SPED'!A:D,4,FALSE)</f>
        <v>0</v>
      </c>
      <c r="N192" s="4">
        <f>VLOOKUP(A192,'LTFM Change'!G:J,4,FALSE)</f>
        <v>0</v>
      </c>
      <c r="O192" s="4">
        <f>VLOOKUP(A192,QComp!I:N,6,FALSE)</f>
        <v>0</v>
      </c>
      <c r="P192" s="4">
        <f>VLOOKUP(A192,'Breakfast and Lunch'!A:D,4,FALSE)</f>
        <v>0</v>
      </c>
      <c r="Q192" s="4">
        <f>VLOOKUP(A192,'Breakfast and Lunch'!A:E,5,FALSE)</f>
        <v>0</v>
      </c>
      <c r="R192" s="4">
        <f>VLOOKUP(A192,'Integration Change'!A:D,4,FALSE)</f>
        <v>0</v>
      </c>
      <c r="S192" s="4">
        <f>VLOOKUP(A192,'LTFM Change'!A:C,3,FALSE)</f>
        <v>0</v>
      </c>
      <c r="T192" s="4">
        <f>VLOOKUP(A192,QComp!A:D,4,FALSE)</f>
        <v>0</v>
      </c>
      <c r="U192" s="4">
        <f t="shared" si="60"/>
        <v>152.01652039235933</v>
      </c>
      <c r="V192" s="4">
        <f t="shared" si="61"/>
        <v>0</v>
      </c>
      <c r="W192" s="4">
        <f t="shared" si="62"/>
        <v>0</v>
      </c>
      <c r="X192" s="4">
        <f>VLOOKUP(A192,'2020 SPED'!A:AF,32,FALSE)</f>
        <v>38412.151552444324</v>
      </c>
      <c r="Y192" s="228">
        <f t="shared" si="55"/>
        <v>19.830744219124586</v>
      </c>
      <c r="Z192" s="4">
        <f t="shared" si="56"/>
        <v>332868.15155244432</v>
      </c>
      <c r="AA192" s="228">
        <f t="shared" si="57"/>
        <v>171.84726461148389</v>
      </c>
      <c r="AC192" s="4">
        <f>VLOOKUP(A192,'Pupil Info'!A:E,5,FALSE)</f>
        <v>1930</v>
      </c>
      <c r="AD192" s="4">
        <f>Summary!AA192</f>
        <v>19142183.257342026</v>
      </c>
      <c r="AE192" s="4">
        <f>VLOOKUP(A192,'2% 2021'!A:AB,28,FALSE)</f>
        <v>17879188</v>
      </c>
      <c r="AF192" s="4">
        <f t="shared" si="63"/>
        <v>9918.2296670165942</v>
      </c>
      <c r="AG192" s="4">
        <f>AE192-Summary!AB192</f>
        <v>590569</v>
      </c>
      <c r="AH192" s="4">
        <f>VLOOKUP(A192,'2% with VPK 2021'!A:AB,28,FALSE)</f>
        <v>17879188</v>
      </c>
      <c r="AI192" s="4">
        <f>VLOOKUP(A192,'Charter School Lease'!A:E,5,FALSE)</f>
        <v>0</v>
      </c>
      <c r="AJ192" s="4">
        <f>VLOOKUP(A192,'Integration Change'!H:L,5,FALSE)</f>
        <v>0</v>
      </c>
      <c r="AK192" s="4">
        <f>VLOOKUP(A192,'Other SPED'!A:D,4,FALSE)</f>
        <v>0</v>
      </c>
      <c r="AL192" s="4">
        <f>VLOOKUP(A192,QComp!I:R,10,FALSE)</f>
        <v>0</v>
      </c>
      <c r="AM192" s="4">
        <f>VLOOKUP(A192,'LTFM Change'!G:K,5,FALSE)</f>
        <v>0</v>
      </c>
      <c r="AN192" s="4">
        <f>VLOOKUP(A192,'Breakfast and Lunch'!A:E,5,FALSE)</f>
        <v>0</v>
      </c>
      <c r="AO192" s="4">
        <f>VLOOKUP(A192,'Breakfast and Lunch'!A:D,4,FALSE)</f>
        <v>0</v>
      </c>
      <c r="AP192" s="4">
        <f>VLOOKUP(A192,'Integration Change'!A:E,5,FALSE)</f>
        <v>0</v>
      </c>
      <c r="AQ192" s="4">
        <f>VLOOKUP(A192,'Safe School'!A:D,4,FALSE)</f>
        <v>173.30081075702037</v>
      </c>
      <c r="AR192" s="4">
        <f>VLOOKUP(A192,'LTFM Change'!A:D,4,FALSE)</f>
        <v>0</v>
      </c>
      <c r="AS192" s="4">
        <f>VLOOKUP(A192,QComp!A:E,5,FALSE)</f>
        <v>0</v>
      </c>
      <c r="AT192" s="228">
        <f t="shared" si="64"/>
        <v>305.99430051813471</v>
      </c>
      <c r="AU192" s="4">
        <f t="shared" si="65"/>
        <v>173.30081075802445</v>
      </c>
      <c r="AV192" s="228">
        <f t="shared" si="52"/>
        <v>8.9793166195867594E-2</v>
      </c>
      <c r="AW192" s="4">
        <f>VLOOKUP(A192,'2021 SPED'!A:AF,32,FALSE)</f>
        <v>91434.094895342598</v>
      </c>
      <c r="AX192" s="228">
        <f t="shared" si="53"/>
        <v>47.375178702250054</v>
      </c>
      <c r="AY192" s="5">
        <f t="shared" si="58"/>
        <v>682176.39570610062</v>
      </c>
      <c r="AZ192" s="4">
        <f t="shared" si="54"/>
        <v>353.45927238658061</v>
      </c>
    </row>
    <row r="193" spans="1:52" x14ac:dyDescent="0.25">
      <c r="A193">
        <v>577</v>
      </c>
      <c r="B193">
        <v>1</v>
      </c>
      <c r="C193" t="s">
        <v>172</v>
      </c>
      <c r="D193">
        <f>VLOOKUP(A193,Sheet10!A:C,3,FALSE)</f>
        <v>6</v>
      </c>
      <c r="E193" s="4">
        <f>VLOOKUP(A193,'Pupil Info'!A:D,4,FALSE)</f>
        <v>410</v>
      </c>
      <c r="F193" s="4">
        <f>Summary!F193</f>
        <v>4635822.4370630663</v>
      </c>
      <c r="G193" s="4">
        <f>VLOOKUP(A193,'2% 2020'!A:AB,28,FALSE)</f>
        <v>4097243</v>
      </c>
      <c r="H193" s="4">
        <f t="shared" si="59"/>
        <v>11306.883992836747</v>
      </c>
      <c r="I193" s="4">
        <f>G193-Summary!G193</f>
        <v>67790</v>
      </c>
      <c r="J193" s="4">
        <f>VLOOKUP(A193,'2% with VPK 2020'!A:AB,28,FALSE)</f>
        <v>4097243</v>
      </c>
      <c r="K193" s="4">
        <f>VLOOKUP(A193,'Charter School Lease'!A:D,4,FALSE)</f>
        <v>0</v>
      </c>
      <c r="L193" s="4">
        <f>VLOOKUP(A193,'Integration Change'!H:K,4,FALSE)</f>
        <v>0</v>
      </c>
      <c r="M193" s="4">
        <f>VLOOKUP(A193,'Other SPED'!A:D,4,FALSE)</f>
        <v>0</v>
      </c>
      <c r="N193" s="4">
        <f>VLOOKUP(A193,'LTFM Change'!G:J,4,FALSE)</f>
        <v>0</v>
      </c>
      <c r="O193" s="4">
        <f>VLOOKUP(A193,QComp!I:N,6,FALSE)</f>
        <v>0</v>
      </c>
      <c r="P193" s="4">
        <f>VLOOKUP(A193,'Breakfast and Lunch'!A:D,4,FALSE)</f>
        <v>0</v>
      </c>
      <c r="Q193" s="4">
        <f>VLOOKUP(A193,'Breakfast and Lunch'!A:E,5,FALSE)</f>
        <v>0</v>
      </c>
      <c r="R193" s="4">
        <f>VLOOKUP(A193,'Integration Change'!A:D,4,FALSE)</f>
        <v>0</v>
      </c>
      <c r="S193" s="4">
        <f>VLOOKUP(A193,'LTFM Change'!A:C,3,FALSE)</f>
        <v>0</v>
      </c>
      <c r="T193" s="4">
        <f>VLOOKUP(A193,QComp!A:D,4,FALSE)</f>
        <v>0</v>
      </c>
      <c r="U193" s="4">
        <f t="shared" si="60"/>
        <v>165.34146341463415</v>
      </c>
      <c r="V193" s="4">
        <f t="shared" si="61"/>
        <v>0</v>
      </c>
      <c r="W193" s="4">
        <f t="shared" si="62"/>
        <v>0</v>
      </c>
      <c r="X193" s="4">
        <f>VLOOKUP(A193,'2020 SPED'!A:AF,32,FALSE)</f>
        <v>9534.4475997779518</v>
      </c>
      <c r="Y193" s="228">
        <f t="shared" si="55"/>
        <v>23.254750243360856</v>
      </c>
      <c r="Z193" s="4">
        <f t="shared" si="56"/>
        <v>77324.447599777952</v>
      </c>
      <c r="AA193" s="228">
        <f t="shared" si="57"/>
        <v>188.59621365799501</v>
      </c>
      <c r="AC193" s="4">
        <f>VLOOKUP(A193,'Pupil Info'!A:E,5,FALSE)</f>
        <v>414</v>
      </c>
      <c r="AD193" s="4">
        <f>Summary!AA193</f>
        <v>4731852.1434422769</v>
      </c>
      <c r="AE193" s="4">
        <f>VLOOKUP(A193,'2% 2021'!A:AB,28,FALSE)</f>
        <v>4213396.5</v>
      </c>
      <c r="AF193" s="4">
        <f t="shared" si="63"/>
        <v>11429.59454937748</v>
      </c>
      <c r="AG193" s="4">
        <f>AE193-Summary!AB193</f>
        <v>138533</v>
      </c>
      <c r="AH193" s="4">
        <f>VLOOKUP(A193,'2% with VPK 2021'!A:AB,28,FALSE)</f>
        <v>4213396.5</v>
      </c>
      <c r="AI193" s="4">
        <f>VLOOKUP(A193,'Charter School Lease'!A:E,5,FALSE)</f>
        <v>0</v>
      </c>
      <c r="AJ193" s="4">
        <f>VLOOKUP(A193,'Integration Change'!H:L,5,FALSE)</f>
        <v>0</v>
      </c>
      <c r="AK193" s="4">
        <f>VLOOKUP(A193,'Other SPED'!A:D,4,FALSE)</f>
        <v>0</v>
      </c>
      <c r="AL193" s="4">
        <f>VLOOKUP(A193,QComp!I:R,10,FALSE)</f>
        <v>0</v>
      </c>
      <c r="AM193" s="4">
        <f>VLOOKUP(A193,'LTFM Change'!G:K,5,FALSE)</f>
        <v>0</v>
      </c>
      <c r="AN193" s="4">
        <f>VLOOKUP(A193,'Breakfast and Lunch'!A:E,5,FALSE)</f>
        <v>0</v>
      </c>
      <c r="AO193" s="4">
        <f>VLOOKUP(A193,'Breakfast and Lunch'!A:D,4,FALSE)</f>
        <v>0</v>
      </c>
      <c r="AP193" s="4">
        <f>VLOOKUP(A193,'Integration Change'!A:E,5,FALSE)</f>
        <v>0</v>
      </c>
      <c r="AQ193" s="4">
        <f>VLOOKUP(A193,'Safe School'!A:D,4,FALSE)</f>
        <v>51.480818040476152</v>
      </c>
      <c r="AR193" s="4">
        <f>VLOOKUP(A193,'LTFM Change'!A:D,4,FALSE)</f>
        <v>0</v>
      </c>
      <c r="AS193" s="4">
        <f>VLOOKUP(A193,QComp!A:E,5,FALSE)</f>
        <v>0</v>
      </c>
      <c r="AT193" s="228">
        <f t="shared" si="64"/>
        <v>334.62077294685992</v>
      </c>
      <c r="AU193" s="4">
        <f t="shared" si="65"/>
        <v>51.480818040668964</v>
      </c>
      <c r="AV193" s="228">
        <f t="shared" si="52"/>
        <v>0.12434980203060136</v>
      </c>
      <c r="AW193" s="4">
        <f>VLOOKUP(A193,'2021 SPED'!A:AF,32,FALSE)</f>
        <v>42764.83081531967</v>
      </c>
      <c r="AX193" s="228">
        <f t="shared" si="53"/>
        <v>103.29669279062722</v>
      </c>
      <c r="AY193" s="5">
        <f t="shared" si="58"/>
        <v>181349.31163336034</v>
      </c>
      <c r="AZ193" s="4">
        <f t="shared" si="54"/>
        <v>438.0418155395177</v>
      </c>
    </row>
    <row r="194" spans="1:52" x14ac:dyDescent="0.25">
      <c r="A194">
        <v>578</v>
      </c>
      <c r="B194">
        <v>1</v>
      </c>
      <c r="C194" t="s">
        <v>173</v>
      </c>
      <c r="D194">
        <f>VLOOKUP(A194,Sheet10!A:C,3,FALSE)</f>
        <v>5</v>
      </c>
      <c r="E194" s="4">
        <f>VLOOKUP(A194,'Pupil Info'!A:D,4,FALSE)</f>
        <v>1592</v>
      </c>
      <c r="F194" s="4">
        <f>Summary!F194</f>
        <v>18248128.627291363</v>
      </c>
      <c r="G194" s="4">
        <f>VLOOKUP(A194,'2% 2020'!A:AB,28,FALSE)</f>
        <v>14629381.935335999</v>
      </c>
      <c r="H194" s="4">
        <f t="shared" si="59"/>
        <v>11462.392353826233</v>
      </c>
      <c r="I194" s="4">
        <f>G194-Summary!G194</f>
        <v>241477</v>
      </c>
      <c r="J194" s="4">
        <f>VLOOKUP(A194,'2% with VPK 2020'!A:AB,28,FALSE)</f>
        <v>14629381.935335999</v>
      </c>
      <c r="K194" s="4">
        <f>VLOOKUP(A194,'Charter School Lease'!A:D,4,FALSE)</f>
        <v>0</v>
      </c>
      <c r="L194" s="4">
        <f>VLOOKUP(A194,'Integration Change'!H:K,4,FALSE)</f>
        <v>0</v>
      </c>
      <c r="M194" s="4">
        <f>VLOOKUP(A194,'Other SPED'!A:D,4,FALSE)</f>
        <v>0</v>
      </c>
      <c r="N194" s="4">
        <f>VLOOKUP(A194,'LTFM Change'!G:J,4,FALSE)</f>
        <v>0</v>
      </c>
      <c r="O194" s="4">
        <f>VLOOKUP(A194,QComp!I:N,6,FALSE)</f>
        <v>0</v>
      </c>
      <c r="P194" s="4">
        <f>VLOOKUP(A194,'Breakfast and Lunch'!A:D,4,FALSE)</f>
        <v>0</v>
      </c>
      <c r="Q194" s="4">
        <f>VLOOKUP(A194,'Breakfast and Lunch'!A:E,5,FALSE)</f>
        <v>0</v>
      </c>
      <c r="R194" s="4">
        <f>VLOOKUP(A194,'Integration Change'!A:D,4,FALSE)</f>
        <v>0</v>
      </c>
      <c r="S194" s="4">
        <f>VLOOKUP(A194,'LTFM Change'!A:C,3,FALSE)</f>
        <v>0</v>
      </c>
      <c r="T194" s="4">
        <f>VLOOKUP(A194,QComp!A:D,4,FALSE)</f>
        <v>0</v>
      </c>
      <c r="U194" s="4">
        <f t="shared" si="60"/>
        <v>151.68153266331657</v>
      </c>
      <c r="V194" s="4">
        <f t="shared" si="61"/>
        <v>0</v>
      </c>
      <c r="W194" s="4">
        <f t="shared" si="62"/>
        <v>0</v>
      </c>
      <c r="X194" s="4">
        <f>VLOOKUP(A194,'2020 SPED'!A:AF,32,FALSE)</f>
        <v>28167.923994647805</v>
      </c>
      <c r="Y194" s="228">
        <f t="shared" si="55"/>
        <v>17.693419594628018</v>
      </c>
      <c r="Z194" s="4">
        <f t="shared" si="56"/>
        <v>269644.9239946478</v>
      </c>
      <c r="AA194" s="228">
        <f t="shared" si="57"/>
        <v>169.37495225794461</v>
      </c>
      <c r="AC194" s="4">
        <f>VLOOKUP(A194,'Pupil Info'!A:E,5,FALSE)</f>
        <v>1584</v>
      </c>
      <c r="AD194" s="4">
        <f>Summary!AA194</f>
        <v>18379605.599963073</v>
      </c>
      <c r="AE194" s="4">
        <f>VLOOKUP(A194,'2% 2021'!A:AB,28,FALSE)</f>
        <v>14820127.115484528</v>
      </c>
      <c r="AF194" s="4">
        <f t="shared" si="63"/>
        <v>11603.286363613051</v>
      </c>
      <c r="AG194" s="4">
        <f>AE194-Summary!AB194</f>
        <v>483603.14800000004</v>
      </c>
      <c r="AH194" s="4">
        <f>VLOOKUP(A194,'2% with VPK 2021'!A:AB,28,FALSE)</f>
        <v>14820127.115484528</v>
      </c>
      <c r="AI194" s="4">
        <f>VLOOKUP(A194,'Charter School Lease'!A:E,5,FALSE)</f>
        <v>0</v>
      </c>
      <c r="AJ194" s="4">
        <f>VLOOKUP(A194,'Integration Change'!H:L,5,FALSE)</f>
        <v>0</v>
      </c>
      <c r="AK194" s="4">
        <f>VLOOKUP(A194,'Other SPED'!A:D,4,FALSE)</f>
        <v>0</v>
      </c>
      <c r="AL194" s="4">
        <f>VLOOKUP(A194,QComp!I:R,10,FALSE)</f>
        <v>0</v>
      </c>
      <c r="AM194" s="4">
        <f>VLOOKUP(A194,'LTFM Change'!G:K,5,FALSE)</f>
        <v>0</v>
      </c>
      <c r="AN194" s="4">
        <f>VLOOKUP(A194,'Breakfast and Lunch'!A:E,5,FALSE)</f>
        <v>0</v>
      </c>
      <c r="AO194" s="4">
        <f>VLOOKUP(A194,'Breakfast and Lunch'!A:D,4,FALSE)</f>
        <v>0</v>
      </c>
      <c r="AP194" s="4">
        <f>VLOOKUP(A194,'Integration Change'!A:E,5,FALSE)</f>
        <v>0</v>
      </c>
      <c r="AQ194" s="4">
        <f>VLOOKUP(A194,'Safe School'!A:D,4,FALSE)</f>
        <v>132.77969395552645</v>
      </c>
      <c r="AR194" s="4">
        <f>VLOOKUP(A194,'LTFM Change'!A:D,4,FALSE)</f>
        <v>0</v>
      </c>
      <c r="AS194" s="4">
        <f>VLOOKUP(A194,QComp!A:E,5,FALSE)</f>
        <v>0</v>
      </c>
      <c r="AT194" s="228">
        <f t="shared" si="64"/>
        <v>305.3050176767677</v>
      </c>
      <c r="AU194" s="4">
        <f t="shared" si="65"/>
        <v>132.77969395555556</v>
      </c>
      <c r="AV194" s="228">
        <f t="shared" si="52"/>
        <v>8.3825564365881039E-2</v>
      </c>
      <c r="AW194" s="4">
        <f>VLOOKUP(A194,'2021 SPED'!A:AF,32,FALSE)</f>
        <v>65930.766527178232</v>
      </c>
      <c r="AX194" s="228">
        <f t="shared" si="53"/>
        <v>41.622958666147873</v>
      </c>
      <c r="AY194" s="5">
        <f t="shared" si="58"/>
        <v>549666.69422113383</v>
      </c>
      <c r="AZ194" s="4">
        <f t="shared" si="54"/>
        <v>347.01180190728144</v>
      </c>
    </row>
    <row r="195" spans="1:52" x14ac:dyDescent="0.25">
      <c r="A195">
        <v>581</v>
      </c>
      <c r="B195">
        <v>1</v>
      </c>
      <c r="C195" t="s">
        <v>174</v>
      </c>
      <c r="D195">
        <f>VLOOKUP(A195,Sheet10!A:C,3,FALSE)</f>
        <v>6</v>
      </c>
      <c r="E195" s="4">
        <f>VLOOKUP(A195,'Pupil Info'!A:D,4,FALSE)</f>
        <v>402</v>
      </c>
      <c r="F195" s="4">
        <f>Summary!F195</f>
        <v>4630534.0655872002</v>
      </c>
      <c r="G195" s="4">
        <f>VLOOKUP(A195,'2% 2020'!A:AB,28,FALSE)</f>
        <v>4163253.5</v>
      </c>
      <c r="H195" s="4">
        <f t="shared" si="59"/>
        <v>11518.741456684578</v>
      </c>
      <c r="I195" s="4">
        <f>G195-Summary!G195</f>
        <v>66254</v>
      </c>
      <c r="J195" s="4">
        <f>VLOOKUP(A195,'2% with VPK 2020'!A:AB,28,FALSE)</f>
        <v>4264446.5</v>
      </c>
      <c r="K195" s="4">
        <f>VLOOKUP(A195,'Charter School Lease'!A:D,4,FALSE)</f>
        <v>0</v>
      </c>
      <c r="L195" s="4">
        <f>VLOOKUP(A195,'Integration Change'!H:K,4,FALSE)</f>
        <v>1003.9814399999996</v>
      </c>
      <c r="M195" s="4">
        <f>VLOOKUP(A195,'Other SPED'!A:D,4,FALSE)</f>
        <v>18942.3</v>
      </c>
      <c r="N195" s="4">
        <f>VLOOKUP(A195,'LTFM Change'!G:J,4,FALSE)</f>
        <v>2084.410939609792</v>
      </c>
      <c r="O195" s="4">
        <f>VLOOKUP(A195,QComp!I:N,6,FALSE)</f>
        <v>0</v>
      </c>
      <c r="P195" s="4">
        <f>VLOOKUP(A195,'Breakfast and Lunch'!A:D,4,FALSE)</f>
        <v>566.70000000000005</v>
      </c>
      <c r="Q195" s="4">
        <f>VLOOKUP(A195,'Breakfast and Lunch'!A:E,5,FALSE)</f>
        <v>1479.75</v>
      </c>
      <c r="R195" s="4">
        <f>VLOOKUP(A195,'Integration Change'!A:D,4,FALSE)</f>
        <v>430.27776000000085</v>
      </c>
      <c r="S195" s="4">
        <f>VLOOKUP(A195,'LTFM Change'!A:C,3,FALSE)</f>
        <v>3615.589060390208</v>
      </c>
      <c r="T195" s="4">
        <f>VLOOKUP(A195,QComp!A:D,4,FALSE)</f>
        <v>0</v>
      </c>
      <c r="U195" s="4">
        <f t="shared" si="60"/>
        <v>164.81094527363183</v>
      </c>
      <c r="V195" s="4">
        <f t="shared" si="61"/>
        <v>129316.0092000002</v>
      </c>
      <c r="W195" s="4">
        <f t="shared" si="62"/>
        <v>321.68161492537365</v>
      </c>
      <c r="X195" s="4">
        <f>VLOOKUP(A195,'2020 SPED'!A:AF,32,FALSE)</f>
        <v>5150.8631099082995</v>
      </c>
      <c r="Y195" s="228">
        <f t="shared" si="55"/>
        <v>12.813092313204725</v>
      </c>
      <c r="Z195" s="4">
        <f t="shared" si="56"/>
        <v>200720.8723099085</v>
      </c>
      <c r="AA195" s="228">
        <f t="shared" si="57"/>
        <v>499.3056525122102</v>
      </c>
      <c r="AC195" s="4">
        <f>VLOOKUP(A195,'Pupil Info'!A:E,5,FALSE)</f>
        <v>413</v>
      </c>
      <c r="AD195" s="4">
        <f>Summary!AA195</f>
        <v>5054962.7339066835</v>
      </c>
      <c r="AE195" s="4">
        <f>VLOOKUP(A195,'2% 2021'!A:AB,28,FALSE)</f>
        <v>4614957.5</v>
      </c>
      <c r="AF195" s="4">
        <f t="shared" si="63"/>
        <v>12239.619210427805</v>
      </c>
      <c r="AG195" s="4">
        <f>AE195-Summary!AB195</f>
        <v>136993</v>
      </c>
      <c r="AH195" s="4">
        <f>VLOOKUP(A195,'2% with VPK 2021'!A:AB,28,FALSE)</f>
        <v>4738823.25</v>
      </c>
      <c r="AI195" s="4">
        <f>VLOOKUP(A195,'Charter School Lease'!A:E,5,FALSE)</f>
        <v>0</v>
      </c>
      <c r="AJ195" s="4">
        <f>VLOOKUP(A195,'Integration Change'!H:L,5,FALSE)</f>
        <v>1034.3087999999989</v>
      </c>
      <c r="AK195" s="4">
        <f>VLOOKUP(A195,'Other SPED'!A:D,4,FALSE)</f>
        <v>18942.3</v>
      </c>
      <c r="AL195" s="4">
        <f>VLOOKUP(A195,QComp!I:R,10,FALSE)</f>
        <v>0</v>
      </c>
      <c r="AM195" s="4">
        <f>VLOOKUP(A195,'LTFM Change'!G:K,5,FALSE)</f>
        <v>2073.1825575403418</v>
      </c>
      <c r="AN195" s="4">
        <f>VLOOKUP(A195,'Breakfast and Lunch'!A:E,5,FALSE)</f>
        <v>1479.75</v>
      </c>
      <c r="AO195" s="4">
        <f>VLOOKUP(A195,'Breakfast and Lunch'!A:D,4,FALSE)</f>
        <v>566.70000000000005</v>
      </c>
      <c r="AP195" s="4">
        <f>VLOOKUP(A195,'Integration Change'!A:E,5,FALSE)</f>
        <v>443.27520000000186</v>
      </c>
      <c r="AQ195" s="4">
        <f>VLOOKUP(A195,'Safe School'!A:D,4,FALSE)</f>
        <v>-498.50295662770259</v>
      </c>
      <c r="AR195" s="4">
        <f>VLOOKUP(A195,'LTFM Change'!A:D,4,FALSE)</f>
        <v>3626.8174424596509</v>
      </c>
      <c r="AS195" s="4">
        <f>VLOOKUP(A195,QComp!A:E,5,FALSE)</f>
        <v>0</v>
      </c>
      <c r="AT195" s="228">
        <f t="shared" si="64"/>
        <v>331.70217917675546</v>
      </c>
      <c r="AU195" s="4">
        <f t="shared" si="65"/>
        <v>151533.58104337193</v>
      </c>
      <c r="AV195" s="228">
        <f t="shared" si="52"/>
        <v>366.90939719944777</v>
      </c>
      <c r="AW195" s="4">
        <f>VLOOKUP(A195,'2021 SPED'!A:AF,32,FALSE)</f>
        <v>11968.024249587208</v>
      </c>
      <c r="AX195" s="228">
        <f t="shared" si="53"/>
        <v>28.978266948153045</v>
      </c>
      <c r="AY195" s="5">
        <f t="shared" si="58"/>
        <v>300494.60529295914</v>
      </c>
      <c r="AZ195" s="4">
        <f t="shared" si="54"/>
        <v>727.58984332435625</v>
      </c>
    </row>
    <row r="196" spans="1:52" x14ac:dyDescent="0.25">
      <c r="A196">
        <v>592</v>
      </c>
      <c r="B196">
        <v>1</v>
      </c>
      <c r="C196" t="s">
        <v>175</v>
      </c>
      <c r="D196">
        <f>VLOOKUP(A196,Sheet10!A:C,3,FALSE)</f>
        <v>6</v>
      </c>
      <c r="E196" s="4">
        <f>VLOOKUP(A196,'Pupil Info'!A:D,4,FALSE)</f>
        <v>177.4</v>
      </c>
      <c r="F196" s="4">
        <f>Summary!F196</f>
        <v>2375769.5276524238</v>
      </c>
      <c r="G196" s="4">
        <f>VLOOKUP(A196,'2% 2020'!A:AB,28,FALSE)</f>
        <v>2171181</v>
      </c>
      <c r="H196" s="4">
        <f t="shared" si="59"/>
        <v>13392.161937161351</v>
      </c>
      <c r="I196" s="4">
        <f>G196-Summary!G196</f>
        <v>34075</v>
      </c>
      <c r="J196" s="4">
        <f>VLOOKUP(A196,'2% with VPK 2020'!A:AB,28,FALSE)</f>
        <v>2171181</v>
      </c>
      <c r="K196" s="4">
        <f>VLOOKUP(A196,'Charter School Lease'!A:D,4,FALSE)</f>
        <v>0</v>
      </c>
      <c r="L196" s="4">
        <f>VLOOKUP(A196,'Integration Change'!H:K,4,FALSE)</f>
        <v>0</v>
      </c>
      <c r="M196" s="4">
        <f>VLOOKUP(A196,'Other SPED'!A:D,4,FALSE)</f>
        <v>0</v>
      </c>
      <c r="N196" s="4">
        <f>VLOOKUP(A196,'LTFM Change'!G:J,4,FALSE)</f>
        <v>0</v>
      </c>
      <c r="O196" s="4">
        <f>VLOOKUP(A196,QComp!I:N,6,FALSE)</f>
        <v>0</v>
      </c>
      <c r="P196" s="4">
        <f>VLOOKUP(A196,'Breakfast and Lunch'!A:D,4,FALSE)</f>
        <v>0</v>
      </c>
      <c r="Q196" s="4">
        <f>VLOOKUP(A196,'Breakfast and Lunch'!A:E,5,FALSE)</f>
        <v>0</v>
      </c>
      <c r="R196" s="4">
        <f>VLOOKUP(A196,'Integration Change'!A:D,4,FALSE)</f>
        <v>0</v>
      </c>
      <c r="S196" s="4">
        <f>VLOOKUP(A196,'LTFM Change'!A:C,3,FALSE)</f>
        <v>0</v>
      </c>
      <c r="T196" s="4">
        <f>VLOOKUP(A196,QComp!A:D,4,FALSE)</f>
        <v>0</v>
      </c>
      <c r="U196" s="4">
        <f t="shared" si="60"/>
        <v>192.08004509582864</v>
      </c>
      <c r="V196" s="4">
        <f t="shared" si="61"/>
        <v>0</v>
      </c>
      <c r="W196" s="4">
        <f t="shared" si="62"/>
        <v>0</v>
      </c>
      <c r="X196" s="4">
        <f>VLOOKUP(A196,'2020 SPED'!A:AF,32,FALSE)</f>
        <v>232.48366825593985</v>
      </c>
      <c r="Y196" s="228">
        <f t="shared" si="55"/>
        <v>1.3105054580379922</v>
      </c>
      <c r="Z196" s="4">
        <f t="shared" si="56"/>
        <v>34307.48366825594</v>
      </c>
      <c r="AA196" s="228">
        <f t="shared" si="57"/>
        <v>193.39055055386663</v>
      </c>
      <c r="AC196" s="4">
        <f>VLOOKUP(A196,'Pupil Info'!A:E,5,FALSE)</f>
        <v>170</v>
      </c>
      <c r="AD196" s="4">
        <f>Summary!AA196</f>
        <v>2382919.9075399186</v>
      </c>
      <c r="AE196" s="4">
        <f>VLOOKUP(A196,'2% 2021'!A:AB,28,FALSE)</f>
        <v>2211008.25</v>
      </c>
      <c r="AF196" s="4">
        <f t="shared" si="63"/>
        <v>14017.175926705404</v>
      </c>
      <c r="AG196" s="4">
        <f>AE196-Summary!AB196</f>
        <v>68840</v>
      </c>
      <c r="AH196" s="4">
        <f>VLOOKUP(A196,'2% with VPK 2021'!A:AB,28,FALSE)</f>
        <v>2211008.25</v>
      </c>
      <c r="AI196" s="4">
        <f>VLOOKUP(A196,'Charter School Lease'!A:E,5,FALSE)</f>
        <v>0</v>
      </c>
      <c r="AJ196" s="4">
        <f>VLOOKUP(A196,'Integration Change'!H:L,5,FALSE)</f>
        <v>0</v>
      </c>
      <c r="AK196" s="4">
        <f>VLOOKUP(A196,'Other SPED'!A:D,4,FALSE)</f>
        <v>0</v>
      </c>
      <c r="AL196" s="4">
        <f>VLOOKUP(A196,QComp!I:R,10,FALSE)</f>
        <v>0</v>
      </c>
      <c r="AM196" s="4">
        <f>VLOOKUP(A196,'LTFM Change'!G:K,5,FALSE)</f>
        <v>0</v>
      </c>
      <c r="AN196" s="4">
        <f>VLOOKUP(A196,'Breakfast and Lunch'!A:E,5,FALSE)</f>
        <v>0</v>
      </c>
      <c r="AO196" s="4">
        <f>VLOOKUP(A196,'Breakfast and Lunch'!A:D,4,FALSE)</f>
        <v>0</v>
      </c>
      <c r="AP196" s="4">
        <f>VLOOKUP(A196,'Integration Change'!A:E,5,FALSE)</f>
        <v>0</v>
      </c>
      <c r="AQ196" s="4">
        <f>VLOOKUP(A196,'Safe School'!A:D,4,FALSE)</f>
        <v>50.467152099830855</v>
      </c>
      <c r="AR196" s="4">
        <f>VLOOKUP(A196,'LTFM Change'!A:D,4,FALSE)</f>
        <v>0</v>
      </c>
      <c r="AS196" s="4">
        <f>VLOOKUP(A196,QComp!A:E,5,FALSE)</f>
        <v>0</v>
      </c>
      <c r="AT196" s="228">
        <f t="shared" si="64"/>
        <v>404.94117647058823</v>
      </c>
      <c r="AU196" s="4">
        <f t="shared" si="65"/>
        <v>50.46715210005641</v>
      </c>
      <c r="AV196" s="228">
        <f t="shared" ref="AV196:AV259" si="66">AU196/AC196</f>
        <v>0.29686560058856709</v>
      </c>
      <c r="AW196" s="4">
        <f>VLOOKUP(A196,'2021 SPED'!A:AF,32,FALSE)</f>
        <v>111.17994368175277</v>
      </c>
      <c r="AX196" s="228">
        <f t="shared" ref="AX196:AX259" si="67">AW196/AC196</f>
        <v>0.65399966871619275</v>
      </c>
      <c r="AY196" s="5">
        <f t="shared" si="58"/>
        <v>69001.647095781809</v>
      </c>
      <c r="AZ196" s="4">
        <f t="shared" ref="AZ196:AZ259" si="68">AY196/AC196</f>
        <v>405.89204173989299</v>
      </c>
    </row>
    <row r="197" spans="1:52" x14ac:dyDescent="0.25">
      <c r="A197">
        <v>593</v>
      </c>
      <c r="B197">
        <v>1</v>
      </c>
      <c r="C197" t="s">
        <v>176</v>
      </c>
      <c r="D197">
        <f>VLOOKUP(A197,Sheet10!A:C,3,FALSE)</f>
        <v>5</v>
      </c>
      <c r="E197" s="4">
        <f>VLOOKUP(A197,'Pupil Info'!A:D,4,FALSE)</f>
        <v>1157</v>
      </c>
      <c r="F197" s="4">
        <f>Summary!F197</f>
        <v>13270842.875684833</v>
      </c>
      <c r="G197" s="4">
        <f>VLOOKUP(A197,'2% 2020'!A:AB,28,FALSE)</f>
        <v>11856571.75</v>
      </c>
      <c r="H197" s="4">
        <f t="shared" si="59"/>
        <v>11470.045700678334</v>
      </c>
      <c r="I197" s="4">
        <f>G197-Summary!G197</f>
        <v>190079</v>
      </c>
      <c r="J197" s="4">
        <f>VLOOKUP(A197,'2% with VPK 2020'!A:AB,28,FALSE)</f>
        <v>12055807</v>
      </c>
      <c r="K197" s="4">
        <f>VLOOKUP(A197,'Charter School Lease'!A:D,4,FALSE)</f>
        <v>0</v>
      </c>
      <c r="L197" s="4">
        <f>VLOOKUP(A197,'Integration Change'!H:K,4,FALSE)</f>
        <v>2062.6838399999979</v>
      </c>
      <c r="M197" s="4">
        <f>VLOOKUP(A197,'Other SPED'!A:D,4,FALSE)</f>
        <v>2095.85</v>
      </c>
      <c r="N197" s="4">
        <f>VLOOKUP(A197,'LTFM Change'!G:J,4,FALSE)</f>
        <v>2602.8793887308566</v>
      </c>
      <c r="O197" s="4">
        <f>VLOOKUP(A197,QComp!I:N,6,FALSE)</f>
        <v>0</v>
      </c>
      <c r="P197" s="4">
        <f>VLOOKUP(A197,'Breakfast and Lunch'!A:D,4,FALSE)</f>
        <v>906.72</v>
      </c>
      <c r="Q197" s="4">
        <f>VLOOKUP(A197,'Breakfast and Lunch'!A:E,5,FALSE)</f>
        <v>2367.6</v>
      </c>
      <c r="R197" s="4">
        <f>VLOOKUP(A197,'Integration Change'!A:D,4,FALSE)</f>
        <v>884.00736000000325</v>
      </c>
      <c r="S197" s="4">
        <f>VLOOKUP(A197,'LTFM Change'!A:C,3,FALSE)</f>
        <v>6517.1206112691434</v>
      </c>
      <c r="T197" s="4">
        <f>VLOOKUP(A197,QComp!A:D,4,FALSE)</f>
        <v>0</v>
      </c>
      <c r="U197" s="4">
        <f t="shared" si="60"/>
        <v>164.28608470181504</v>
      </c>
      <c r="V197" s="4">
        <f t="shared" si="61"/>
        <v>216672.11119999923</v>
      </c>
      <c r="W197" s="4">
        <f t="shared" si="62"/>
        <v>187.27062333621367</v>
      </c>
      <c r="X197" s="4">
        <f>VLOOKUP(A197,'2020 SPED'!A:AF,32,FALSE)</f>
        <v>35538.151503846515</v>
      </c>
      <c r="Y197" s="228">
        <f t="shared" si="55"/>
        <v>30.715774852071316</v>
      </c>
      <c r="Z197" s="4">
        <f t="shared" si="56"/>
        <v>442289.26270384574</v>
      </c>
      <c r="AA197" s="228">
        <f t="shared" si="57"/>
        <v>382.27248289010004</v>
      </c>
      <c r="AC197" s="4">
        <f>VLOOKUP(A197,'Pupil Info'!A:E,5,FALSE)</f>
        <v>1125</v>
      </c>
      <c r="AD197" s="4">
        <f>Summary!AA197</f>
        <v>13251177.841950573</v>
      </c>
      <c r="AE197" s="4">
        <f>VLOOKUP(A197,'2% 2021'!A:AB,28,FALSE)</f>
        <v>11893949.5</v>
      </c>
      <c r="AF197" s="4">
        <f t="shared" si="63"/>
        <v>11778.82474840051</v>
      </c>
      <c r="AG197" s="4">
        <f>AE197-Summary!AB197</f>
        <v>380248</v>
      </c>
      <c r="AH197" s="4">
        <f>VLOOKUP(A197,'2% with VPK 2021'!A:AB,28,FALSE)</f>
        <v>12188639</v>
      </c>
      <c r="AI197" s="4">
        <f>VLOOKUP(A197,'Charter School Lease'!A:E,5,FALSE)</f>
        <v>0</v>
      </c>
      <c r="AJ197" s="4">
        <f>VLOOKUP(A197,'Integration Change'!H:L,5,FALSE)</f>
        <v>2039.7619200000045</v>
      </c>
      <c r="AK197" s="4">
        <f>VLOOKUP(A197,'Other SPED'!A:D,4,FALSE)</f>
        <v>2095.85</v>
      </c>
      <c r="AL197" s="4">
        <f>VLOOKUP(A197,QComp!I:R,10,FALSE)</f>
        <v>0</v>
      </c>
      <c r="AM197" s="4">
        <f>VLOOKUP(A197,'LTFM Change'!G:K,5,FALSE)</f>
        <v>3147.7417604475049</v>
      </c>
      <c r="AN197" s="4">
        <f>VLOOKUP(A197,'Breakfast and Lunch'!A:E,5,FALSE)</f>
        <v>2367.6</v>
      </c>
      <c r="AO197" s="4">
        <f>VLOOKUP(A197,'Breakfast and Lunch'!A:D,4,FALSE)</f>
        <v>906.72</v>
      </c>
      <c r="AP197" s="4">
        <f>VLOOKUP(A197,'Integration Change'!A:E,5,FALSE)</f>
        <v>874.18368000000191</v>
      </c>
      <c r="AQ197" s="4">
        <f>VLOOKUP(A197,'Safe School'!A:D,4,FALSE)</f>
        <v>-744.44531092001853</v>
      </c>
      <c r="AR197" s="4">
        <f>VLOOKUP(A197,'LTFM Change'!A:D,4,FALSE)</f>
        <v>5972.2582395524951</v>
      </c>
      <c r="AS197" s="4">
        <f>VLOOKUP(A197,QComp!A:E,5,FALSE)</f>
        <v>0</v>
      </c>
      <c r="AT197" s="228">
        <f t="shared" si="64"/>
        <v>337.99822222222224</v>
      </c>
      <c r="AU197" s="4">
        <f t="shared" si="65"/>
        <v>311349.17028907873</v>
      </c>
      <c r="AV197" s="228">
        <f t="shared" si="66"/>
        <v>276.75481803473667</v>
      </c>
      <c r="AW197" s="4">
        <f>VLOOKUP(A197,'2021 SPED'!A:AF,32,FALSE)</f>
        <v>96854.367592348019</v>
      </c>
      <c r="AX197" s="228">
        <f t="shared" si="67"/>
        <v>86.092771193198246</v>
      </c>
      <c r="AY197" s="5">
        <f t="shared" si="58"/>
        <v>788451.53788142675</v>
      </c>
      <c r="AZ197" s="4">
        <f t="shared" si="68"/>
        <v>700.84581145015716</v>
      </c>
    </row>
    <row r="198" spans="1:52" x14ac:dyDescent="0.25">
      <c r="A198">
        <v>595</v>
      </c>
      <c r="B198">
        <v>1</v>
      </c>
      <c r="C198" t="s">
        <v>177</v>
      </c>
      <c r="D198">
        <f>VLOOKUP(A198,Sheet10!A:C,3,FALSE)</f>
        <v>5</v>
      </c>
      <c r="E198" s="4">
        <f>VLOOKUP(A198,'Pupil Info'!A:D,4,FALSE)</f>
        <v>1951</v>
      </c>
      <c r="F198" s="4">
        <f>Summary!F198</f>
        <v>19276334.101994608</v>
      </c>
      <c r="G198" s="4">
        <f>VLOOKUP(A198,'2% 2020'!A:AB,28,FALSE)</f>
        <v>17247704.25</v>
      </c>
      <c r="H198" s="4">
        <f t="shared" si="59"/>
        <v>9880.2327534569995</v>
      </c>
      <c r="I198" s="4">
        <f>G198-Summary!G198</f>
        <v>290740</v>
      </c>
      <c r="J198" s="4">
        <f>VLOOKUP(A198,'2% with VPK 2020'!A:AB,28,FALSE)</f>
        <v>17247704.25</v>
      </c>
      <c r="K198" s="4">
        <f>VLOOKUP(A198,'Charter School Lease'!A:D,4,FALSE)</f>
        <v>0</v>
      </c>
      <c r="L198" s="4">
        <f>VLOOKUP(A198,'Integration Change'!H:K,4,FALSE)</f>
        <v>0</v>
      </c>
      <c r="M198" s="4">
        <f>VLOOKUP(A198,'Other SPED'!A:D,4,FALSE)</f>
        <v>0</v>
      </c>
      <c r="N198" s="4">
        <f>VLOOKUP(A198,'LTFM Change'!G:J,4,FALSE)</f>
        <v>0</v>
      </c>
      <c r="O198" s="4">
        <f>VLOOKUP(A198,QComp!I:N,6,FALSE)</f>
        <v>0</v>
      </c>
      <c r="P198" s="4">
        <f>VLOOKUP(A198,'Breakfast and Lunch'!A:D,4,FALSE)</f>
        <v>0</v>
      </c>
      <c r="Q198" s="4">
        <f>VLOOKUP(A198,'Breakfast and Lunch'!A:E,5,FALSE)</f>
        <v>0</v>
      </c>
      <c r="R198" s="4">
        <f>VLOOKUP(A198,'Integration Change'!A:D,4,FALSE)</f>
        <v>0</v>
      </c>
      <c r="S198" s="4">
        <f>VLOOKUP(A198,'LTFM Change'!A:C,3,FALSE)</f>
        <v>0</v>
      </c>
      <c r="T198" s="4">
        <f>VLOOKUP(A198,QComp!A:D,4,FALSE)</f>
        <v>0</v>
      </c>
      <c r="U198" s="4">
        <f t="shared" si="60"/>
        <v>149.02101486417223</v>
      </c>
      <c r="V198" s="4">
        <f t="shared" si="61"/>
        <v>0</v>
      </c>
      <c r="W198" s="4">
        <f t="shared" si="62"/>
        <v>0</v>
      </c>
      <c r="X198" s="4">
        <f>VLOOKUP(A198,'2020 SPED'!A:AF,32,FALSE)</f>
        <v>29777.532944907434</v>
      </c>
      <c r="Y198" s="228">
        <f t="shared" si="55"/>
        <v>15.262702688317496</v>
      </c>
      <c r="Z198" s="4">
        <f t="shared" si="56"/>
        <v>320517.53294490743</v>
      </c>
      <c r="AA198" s="228">
        <f t="shared" si="57"/>
        <v>164.28371755248972</v>
      </c>
      <c r="AC198" s="4">
        <f>VLOOKUP(A198,'Pupil Info'!A:E,5,FALSE)</f>
        <v>1971</v>
      </c>
      <c r="AD198" s="4">
        <f>Summary!AA198</f>
        <v>19638041.499803286</v>
      </c>
      <c r="AE198" s="4">
        <f>VLOOKUP(A198,'2% 2021'!A:AB,28,FALSE)</f>
        <v>17765393.75</v>
      </c>
      <c r="AF198" s="4">
        <f t="shared" si="63"/>
        <v>9963.4913748367762</v>
      </c>
      <c r="AG198" s="4">
        <f>AE198-Summary!AB198</f>
        <v>595066</v>
      </c>
      <c r="AH198" s="4">
        <f>VLOOKUP(A198,'2% with VPK 2021'!A:AB,28,FALSE)</f>
        <v>17765393.75</v>
      </c>
      <c r="AI198" s="4">
        <f>VLOOKUP(A198,'Charter School Lease'!A:E,5,FALSE)</f>
        <v>0</v>
      </c>
      <c r="AJ198" s="4">
        <f>VLOOKUP(A198,'Integration Change'!H:L,5,FALSE)</f>
        <v>0</v>
      </c>
      <c r="AK198" s="4">
        <f>VLOOKUP(A198,'Other SPED'!A:D,4,FALSE)</f>
        <v>0</v>
      </c>
      <c r="AL198" s="4">
        <f>VLOOKUP(A198,QComp!I:R,10,FALSE)</f>
        <v>0</v>
      </c>
      <c r="AM198" s="4">
        <f>VLOOKUP(A198,'LTFM Change'!G:K,5,FALSE)</f>
        <v>0</v>
      </c>
      <c r="AN198" s="4">
        <f>VLOOKUP(A198,'Breakfast and Lunch'!A:E,5,FALSE)</f>
        <v>0</v>
      </c>
      <c r="AO198" s="4">
        <f>VLOOKUP(A198,'Breakfast and Lunch'!A:D,4,FALSE)</f>
        <v>0</v>
      </c>
      <c r="AP198" s="4">
        <f>VLOOKUP(A198,'Integration Change'!A:E,5,FALSE)</f>
        <v>0</v>
      </c>
      <c r="AQ198" s="4">
        <f>VLOOKUP(A198,'Safe School'!A:D,4,FALSE)</f>
        <v>162.25642549420445</v>
      </c>
      <c r="AR198" s="4">
        <f>VLOOKUP(A198,'LTFM Change'!A:D,4,FALSE)</f>
        <v>0</v>
      </c>
      <c r="AS198" s="4">
        <f>VLOOKUP(A198,QComp!A:E,5,FALSE)</f>
        <v>0</v>
      </c>
      <c r="AT198" s="228">
        <f t="shared" si="64"/>
        <v>301.91070522577371</v>
      </c>
      <c r="AU198" s="4">
        <f t="shared" si="65"/>
        <v>162.2564254924655</v>
      </c>
      <c r="AV198" s="228">
        <f t="shared" si="66"/>
        <v>8.2321880006324455E-2</v>
      </c>
      <c r="AW198" s="4">
        <f>VLOOKUP(A198,'2021 SPED'!A:AF,32,FALSE)</f>
        <v>77577.311541171279</v>
      </c>
      <c r="AX198" s="228">
        <f t="shared" si="67"/>
        <v>39.359366586083858</v>
      </c>
      <c r="AY198" s="5">
        <f t="shared" si="58"/>
        <v>672805.56796666374</v>
      </c>
      <c r="AZ198" s="4">
        <f t="shared" si="68"/>
        <v>341.35239369186388</v>
      </c>
    </row>
    <row r="199" spans="1:52" x14ac:dyDescent="0.25">
      <c r="A199">
        <v>599</v>
      </c>
      <c r="B199">
        <v>1</v>
      </c>
      <c r="C199" t="s">
        <v>178</v>
      </c>
      <c r="D199">
        <f>VLOOKUP(A199,Sheet10!A:C,3,FALSE)</f>
        <v>6</v>
      </c>
      <c r="E199" s="4">
        <f>VLOOKUP(A199,'Pupil Info'!A:D,4,FALSE)</f>
        <v>470</v>
      </c>
      <c r="F199" s="4">
        <f>Summary!F199</f>
        <v>5467682.4873358794</v>
      </c>
      <c r="G199" s="4">
        <f>VLOOKUP(A199,'2% 2020'!A:AB,28,FALSE)</f>
        <v>5008912</v>
      </c>
      <c r="H199" s="4">
        <f t="shared" si="59"/>
        <v>11633.366994331658</v>
      </c>
      <c r="I199" s="4">
        <f>G199-Summary!G199</f>
        <v>79772</v>
      </c>
      <c r="J199" s="4">
        <f>VLOOKUP(A199,'2% with VPK 2020'!A:AB,28,FALSE)</f>
        <v>5008912</v>
      </c>
      <c r="K199" s="4">
        <f>VLOOKUP(A199,'Charter School Lease'!A:D,4,FALSE)</f>
        <v>0</v>
      </c>
      <c r="L199" s="4">
        <f>VLOOKUP(A199,'Integration Change'!H:K,4,FALSE)</f>
        <v>0</v>
      </c>
      <c r="M199" s="4">
        <f>VLOOKUP(A199,'Other SPED'!A:D,4,FALSE)</f>
        <v>0</v>
      </c>
      <c r="N199" s="4">
        <f>VLOOKUP(A199,'LTFM Change'!G:J,4,FALSE)</f>
        <v>0</v>
      </c>
      <c r="O199" s="4">
        <f>VLOOKUP(A199,QComp!I:N,6,FALSE)</f>
        <v>-380.87016239999502</v>
      </c>
      <c r="P199" s="4">
        <f>VLOOKUP(A199,'Breakfast and Lunch'!A:D,4,FALSE)</f>
        <v>0</v>
      </c>
      <c r="Q199" s="4">
        <f>VLOOKUP(A199,'Breakfast and Lunch'!A:E,5,FALSE)</f>
        <v>0</v>
      </c>
      <c r="R199" s="4">
        <f>VLOOKUP(A199,'Integration Change'!A:D,4,FALSE)</f>
        <v>0</v>
      </c>
      <c r="S199" s="4">
        <f>VLOOKUP(A199,'LTFM Change'!A:C,3,FALSE)</f>
        <v>0</v>
      </c>
      <c r="T199" s="4">
        <f>VLOOKUP(A199,QComp!A:D,4,FALSE)</f>
        <v>0</v>
      </c>
      <c r="U199" s="4">
        <f t="shared" si="60"/>
        <v>169.72765957446808</v>
      </c>
      <c r="V199" s="4">
        <f t="shared" si="61"/>
        <v>-380.87016240041703</v>
      </c>
      <c r="W199" s="4">
        <f t="shared" si="62"/>
        <v>-0.81036204766046172</v>
      </c>
      <c r="X199" s="4">
        <f>VLOOKUP(A199,'2020 SPED'!A:AF,32,FALSE)</f>
        <v>6453.2032753544627</v>
      </c>
      <c r="Y199" s="228">
        <f t="shared" si="55"/>
        <v>13.730219734796728</v>
      </c>
      <c r="Z199" s="4">
        <f t="shared" si="56"/>
        <v>85844.333112954046</v>
      </c>
      <c r="AA199" s="228">
        <f t="shared" si="57"/>
        <v>182.64751726160435</v>
      </c>
      <c r="AC199" s="4">
        <f>VLOOKUP(A199,'Pupil Info'!A:E,5,FALSE)</f>
        <v>437</v>
      </c>
      <c r="AD199" s="4">
        <f>Summary!AA199</f>
        <v>5250805.914743999</v>
      </c>
      <c r="AE199" s="4">
        <f>VLOOKUP(A199,'2% 2021'!A:AB,28,FALSE)</f>
        <v>4861101.75</v>
      </c>
      <c r="AF199" s="4">
        <f t="shared" si="63"/>
        <v>12015.574175615558</v>
      </c>
      <c r="AG199" s="4">
        <f>AE199-Summary!AB199</f>
        <v>154427</v>
      </c>
      <c r="AH199" s="4">
        <f>VLOOKUP(A199,'2% with VPK 2021'!A:AB,28,FALSE)</f>
        <v>4861101.75</v>
      </c>
      <c r="AI199" s="4">
        <f>VLOOKUP(A199,'Charter School Lease'!A:E,5,FALSE)</f>
        <v>0</v>
      </c>
      <c r="AJ199" s="4">
        <f>VLOOKUP(A199,'Integration Change'!H:L,5,FALSE)</f>
        <v>0</v>
      </c>
      <c r="AK199" s="4">
        <f>VLOOKUP(A199,'Other SPED'!A:D,4,FALSE)</f>
        <v>0</v>
      </c>
      <c r="AL199" s="4">
        <f>VLOOKUP(A199,QComp!I:R,10,FALSE)</f>
        <v>-372.69491914237733</v>
      </c>
      <c r="AM199" s="4">
        <f>VLOOKUP(A199,'LTFM Change'!G:K,5,FALSE)</f>
        <v>0</v>
      </c>
      <c r="AN199" s="4">
        <f>VLOOKUP(A199,'Breakfast and Lunch'!A:E,5,FALSE)</f>
        <v>0</v>
      </c>
      <c r="AO199" s="4">
        <f>VLOOKUP(A199,'Breakfast and Lunch'!A:D,4,FALSE)</f>
        <v>0</v>
      </c>
      <c r="AP199" s="4">
        <f>VLOOKUP(A199,'Integration Change'!A:E,5,FALSE)</f>
        <v>0</v>
      </c>
      <c r="AQ199" s="4">
        <f>VLOOKUP(A199,'Safe School'!A:D,4,FALSE)</f>
        <v>60.710030639318575</v>
      </c>
      <c r="AR199" s="4">
        <f>VLOOKUP(A199,'LTFM Change'!A:D,4,FALSE)</f>
        <v>0</v>
      </c>
      <c r="AS199" s="4">
        <f>VLOOKUP(A199,QComp!A:E,5,FALSE)</f>
        <v>0</v>
      </c>
      <c r="AT199" s="228">
        <f t="shared" si="64"/>
        <v>353.37986270022884</v>
      </c>
      <c r="AU199" s="4">
        <f t="shared" si="65"/>
        <v>-311.98488850239664</v>
      </c>
      <c r="AV199" s="228">
        <f t="shared" si="66"/>
        <v>-0.71392422998260097</v>
      </c>
      <c r="AW199" s="4">
        <f>VLOOKUP(A199,'2021 SPED'!A:AF,32,FALSE)</f>
        <v>33477.569124756265</v>
      </c>
      <c r="AX199" s="228">
        <f t="shared" si="67"/>
        <v>76.607709667634467</v>
      </c>
      <c r="AY199" s="5">
        <f t="shared" si="58"/>
        <v>187592.58423625387</v>
      </c>
      <c r="AZ199" s="4">
        <f t="shared" si="68"/>
        <v>429.27364813788068</v>
      </c>
    </row>
    <row r="200" spans="1:52" x14ac:dyDescent="0.25">
      <c r="A200">
        <v>600</v>
      </c>
      <c r="B200">
        <v>1</v>
      </c>
      <c r="C200" t="s">
        <v>179</v>
      </c>
      <c r="D200">
        <f>VLOOKUP(A200,Sheet10!A:C,3,FALSE)</f>
        <v>6</v>
      </c>
      <c r="E200" s="4">
        <f>VLOOKUP(A200,'Pupil Info'!A:D,4,FALSE)</f>
        <v>277</v>
      </c>
      <c r="F200" s="4">
        <f>Summary!F200</f>
        <v>3160275.0815099254</v>
      </c>
      <c r="G200" s="4">
        <f>VLOOKUP(A200,'2% 2020'!A:AB,28,FALSE)</f>
        <v>2770174</v>
      </c>
      <c r="H200" s="4">
        <f t="shared" si="59"/>
        <v>11408.935312310201</v>
      </c>
      <c r="I200" s="4">
        <f>G200-Summary!G200</f>
        <v>44704</v>
      </c>
      <c r="J200" s="4">
        <f>VLOOKUP(A200,'2% with VPK 2020'!A:AB,28,FALSE)</f>
        <v>2770174</v>
      </c>
      <c r="K200" s="4">
        <f>VLOOKUP(A200,'Charter School Lease'!A:D,4,FALSE)</f>
        <v>0</v>
      </c>
      <c r="L200" s="4">
        <f>VLOOKUP(A200,'Integration Change'!H:K,4,FALSE)</f>
        <v>0</v>
      </c>
      <c r="M200" s="4">
        <f>VLOOKUP(A200,'Other SPED'!A:D,4,FALSE)</f>
        <v>0</v>
      </c>
      <c r="N200" s="4">
        <f>VLOOKUP(A200,'LTFM Change'!G:J,4,FALSE)</f>
        <v>0</v>
      </c>
      <c r="O200" s="4">
        <f>VLOOKUP(A200,QComp!I:N,6,FALSE)</f>
        <v>0</v>
      </c>
      <c r="P200" s="4">
        <f>VLOOKUP(A200,'Breakfast and Lunch'!A:D,4,FALSE)</f>
        <v>0</v>
      </c>
      <c r="Q200" s="4">
        <f>VLOOKUP(A200,'Breakfast and Lunch'!A:E,5,FALSE)</f>
        <v>0</v>
      </c>
      <c r="R200" s="4">
        <f>VLOOKUP(A200,'Integration Change'!A:D,4,FALSE)</f>
        <v>0</v>
      </c>
      <c r="S200" s="4">
        <f>VLOOKUP(A200,'LTFM Change'!A:C,3,FALSE)</f>
        <v>0</v>
      </c>
      <c r="T200" s="4">
        <f>VLOOKUP(A200,QComp!A:D,4,FALSE)</f>
        <v>0</v>
      </c>
      <c r="U200" s="4">
        <f t="shared" si="60"/>
        <v>161.38628158844764</v>
      </c>
      <c r="V200" s="4">
        <f t="shared" si="61"/>
        <v>0</v>
      </c>
      <c r="W200" s="4">
        <f t="shared" si="62"/>
        <v>0</v>
      </c>
      <c r="X200" s="4">
        <f>VLOOKUP(A200,'2020 SPED'!A:AF,32,FALSE)</f>
        <v>5436.9340668027871</v>
      </c>
      <c r="Y200" s="228">
        <f t="shared" si="55"/>
        <v>19.627920818782624</v>
      </c>
      <c r="Z200" s="4">
        <f t="shared" si="56"/>
        <v>50140.934066802787</v>
      </c>
      <c r="AA200" s="228">
        <f t="shared" si="57"/>
        <v>181.01420240723027</v>
      </c>
      <c r="AC200" s="4">
        <f>VLOOKUP(A200,'Pupil Info'!A:E,5,FALSE)</f>
        <v>274</v>
      </c>
      <c r="AD200" s="4">
        <f>Summary!AA200</f>
        <v>3173920.1360705253</v>
      </c>
      <c r="AE200" s="4">
        <f>VLOOKUP(A200,'2% 2021'!A:AB,28,FALSE)</f>
        <v>2802967</v>
      </c>
      <c r="AF200" s="4">
        <f t="shared" si="63"/>
        <v>11583.650131644254</v>
      </c>
      <c r="AG200" s="4">
        <f>AE200-Summary!AB200</f>
        <v>90070</v>
      </c>
      <c r="AH200" s="4">
        <f>VLOOKUP(A200,'2% with VPK 2021'!A:AB,28,FALSE)</f>
        <v>2802967</v>
      </c>
      <c r="AI200" s="4">
        <f>VLOOKUP(A200,'Charter School Lease'!A:E,5,FALSE)</f>
        <v>0</v>
      </c>
      <c r="AJ200" s="4">
        <f>VLOOKUP(A200,'Integration Change'!H:L,5,FALSE)</f>
        <v>0</v>
      </c>
      <c r="AK200" s="4">
        <f>VLOOKUP(A200,'Other SPED'!A:D,4,FALSE)</f>
        <v>0</v>
      </c>
      <c r="AL200" s="4">
        <f>VLOOKUP(A200,QComp!I:R,10,FALSE)</f>
        <v>0</v>
      </c>
      <c r="AM200" s="4">
        <f>VLOOKUP(A200,'LTFM Change'!G:K,5,FALSE)</f>
        <v>0</v>
      </c>
      <c r="AN200" s="4">
        <f>VLOOKUP(A200,'Breakfast and Lunch'!A:E,5,FALSE)</f>
        <v>0</v>
      </c>
      <c r="AO200" s="4">
        <f>VLOOKUP(A200,'Breakfast and Lunch'!A:D,4,FALSE)</f>
        <v>0</v>
      </c>
      <c r="AP200" s="4">
        <f>VLOOKUP(A200,'Integration Change'!A:E,5,FALSE)</f>
        <v>0</v>
      </c>
      <c r="AQ200" s="4">
        <f>VLOOKUP(A200,'Safe School'!A:D,4,FALSE)</f>
        <v>40.713480834692746</v>
      </c>
      <c r="AR200" s="4">
        <f>VLOOKUP(A200,'LTFM Change'!A:D,4,FALSE)</f>
        <v>0</v>
      </c>
      <c r="AS200" s="4">
        <f>VLOOKUP(A200,QComp!A:E,5,FALSE)</f>
        <v>0</v>
      </c>
      <c r="AT200" s="228">
        <f t="shared" si="64"/>
        <v>328.72262773722628</v>
      </c>
      <c r="AU200" s="4">
        <f t="shared" si="65"/>
        <v>40.713480834849179</v>
      </c>
      <c r="AV200" s="228">
        <f t="shared" si="66"/>
        <v>0.14858934611258826</v>
      </c>
      <c r="AW200" s="4">
        <f>VLOOKUP(A200,'2021 SPED'!A:AF,32,FALSE)</f>
        <v>36656.578068843053</v>
      </c>
      <c r="AX200" s="228">
        <f t="shared" si="67"/>
        <v>133.78313163811333</v>
      </c>
      <c r="AY200" s="5">
        <f t="shared" si="58"/>
        <v>126767.2915496779</v>
      </c>
      <c r="AZ200" s="4">
        <f t="shared" si="68"/>
        <v>462.65434872145221</v>
      </c>
    </row>
    <row r="201" spans="1:52" x14ac:dyDescent="0.25">
      <c r="A201">
        <v>601</v>
      </c>
      <c r="B201">
        <v>1</v>
      </c>
      <c r="C201" t="s">
        <v>180</v>
      </c>
      <c r="D201">
        <f>VLOOKUP(A201,Sheet10!A:C,3,FALSE)</f>
        <v>6</v>
      </c>
      <c r="E201" s="4">
        <f>VLOOKUP(A201,'Pupil Info'!A:D,4,FALSE)</f>
        <v>601</v>
      </c>
      <c r="F201" s="4">
        <f>Summary!F201</f>
        <v>6990196.9665507954</v>
      </c>
      <c r="G201" s="4">
        <f>VLOOKUP(A201,'2% 2020'!A:AB,28,FALSE)</f>
        <v>6252028.75</v>
      </c>
      <c r="H201" s="4">
        <f t="shared" si="59"/>
        <v>11630.943371964719</v>
      </c>
      <c r="I201" s="4">
        <f>G201-Summary!G201</f>
        <v>101076</v>
      </c>
      <c r="J201" s="4">
        <f>VLOOKUP(A201,'2% with VPK 2020'!A:AB,28,FALSE)</f>
        <v>6252028.75</v>
      </c>
      <c r="K201" s="4">
        <f>VLOOKUP(A201,'Charter School Lease'!A:D,4,FALSE)</f>
        <v>0</v>
      </c>
      <c r="L201" s="4">
        <f>VLOOKUP(A201,'Integration Change'!H:K,4,FALSE)</f>
        <v>0</v>
      </c>
      <c r="M201" s="4">
        <f>VLOOKUP(A201,'Other SPED'!A:D,4,FALSE)</f>
        <v>0</v>
      </c>
      <c r="N201" s="4">
        <f>VLOOKUP(A201,'LTFM Change'!G:J,4,FALSE)</f>
        <v>0</v>
      </c>
      <c r="O201" s="4">
        <f>VLOOKUP(A201,QComp!I:N,6,FALSE)</f>
        <v>0</v>
      </c>
      <c r="P201" s="4">
        <f>VLOOKUP(A201,'Breakfast and Lunch'!A:D,4,FALSE)</f>
        <v>0</v>
      </c>
      <c r="Q201" s="4">
        <f>VLOOKUP(A201,'Breakfast and Lunch'!A:E,5,FALSE)</f>
        <v>0</v>
      </c>
      <c r="R201" s="4">
        <f>VLOOKUP(A201,'Integration Change'!A:D,4,FALSE)</f>
        <v>0</v>
      </c>
      <c r="S201" s="4">
        <f>VLOOKUP(A201,'LTFM Change'!A:C,3,FALSE)</f>
        <v>0</v>
      </c>
      <c r="T201" s="4">
        <f>VLOOKUP(A201,QComp!A:D,4,FALSE)</f>
        <v>0</v>
      </c>
      <c r="U201" s="4">
        <f t="shared" si="60"/>
        <v>168.17970049916806</v>
      </c>
      <c r="V201" s="4">
        <f t="shared" si="61"/>
        <v>0</v>
      </c>
      <c r="W201" s="4">
        <f t="shared" si="62"/>
        <v>0</v>
      </c>
      <c r="X201" s="4">
        <f>VLOOKUP(A201,'2020 SPED'!A:AF,32,FALSE)</f>
        <v>12505.114994773408</v>
      </c>
      <c r="Y201" s="228">
        <f t="shared" si="55"/>
        <v>20.807179691802677</v>
      </c>
      <c r="Z201" s="4">
        <f t="shared" si="56"/>
        <v>113581.11499477341</v>
      </c>
      <c r="AA201" s="228">
        <f t="shared" si="57"/>
        <v>188.98688019097074</v>
      </c>
      <c r="AC201" s="4">
        <f>VLOOKUP(A201,'Pupil Info'!A:E,5,FALSE)</f>
        <v>597</v>
      </c>
      <c r="AD201" s="4">
        <f>Summary!AA201</f>
        <v>7006820.6492495788</v>
      </c>
      <c r="AE201" s="4">
        <f>VLOOKUP(A201,'2% 2021'!A:AB,28,FALSE)</f>
        <v>6316657.5</v>
      </c>
      <c r="AF201" s="4">
        <f t="shared" si="63"/>
        <v>11736.718005443181</v>
      </c>
      <c r="AG201" s="4">
        <f>AE201-Summary!AB201</f>
        <v>202839</v>
      </c>
      <c r="AH201" s="4">
        <f>VLOOKUP(A201,'2% with VPK 2021'!A:AB,28,FALSE)</f>
        <v>6316657.5</v>
      </c>
      <c r="AI201" s="4">
        <f>VLOOKUP(A201,'Charter School Lease'!A:E,5,FALSE)</f>
        <v>0</v>
      </c>
      <c r="AJ201" s="4">
        <f>VLOOKUP(A201,'Integration Change'!H:L,5,FALSE)</f>
        <v>0</v>
      </c>
      <c r="AK201" s="4">
        <f>VLOOKUP(A201,'Other SPED'!A:D,4,FALSE)</f>
        <v>0</v>
      </c>
      <c r="AL201" s="4">
        <f>VLOOKUP(A201,QComp!I:R,10,FALSE)</f>
        <v>0</v>
      </c>
      <c r="AM201" s="4">
        <f>VLOOKUP(A201,'LTFM Change'!G:K,5,FALSE)</f>
        <v>0</v>
      </c>
      <c r="AN201" s="4">
        <f>VLOOKUP(A201,'Breakfast and Lunch'!A:E,5,FALSE)</f>
        <v>0</v>
      </c>
      <c r="AO201" s="4">
        <f>VLOOKUP(A201,'Breakfast and Lunch'!A:D,4,FALSE)</f>
        <v>0</v>
      </c>
      <c r="AP201" s="4">
        <f>VLOOKUP(A201,'Integration Change'!A:E,5,FALSE)</f>
        <v>0</v>
      </c>
      <c r="AQ201" s="4">
        <f>VLOOKUP(A201,'Safe School'!A:D,4,FALSE)</f>
        <v>49.369890675239731</v>
      </c>
      <c r="AR201" s="4">
        <f>VLOOKUP(A201,'LTFM Change'!A:D,4,FALSE)</f>
        <v>0</v>
      </c>
      <c r="AS201" s="4">
        <f>VLOOKUP(A201,QComp!A:E,5,FALSE)</f>
        <v>0</v>
      </c>
      <c r="AT201" s="228">
        <f t="shared" si="64"/>
        <v>339.7638190954774</v>
      </c>
      <c r="AU201" s="4">
        <f t="shared" si="65"/>
        <v>49.369890674948692</v>
      </c>
      <c r="AV201" s="228">
        <f t="shared" si="66"/>
        <v>8.2696634296396468E-2</v>
      </c>
      <c r="AW201" s="4">
        <f>VLOOKUP(A201,'2021 SPED'!A:AF,32,FALSE)</f>
        <v>25735.317607649136</v>
      </c>
      <c r="AX201" s="228">
        <f t="shared" si="67"/>
        <v>43.107734686179455</v>
      </c>
      <c r="AY201" s="5">
        <f t="shared" si="58"/>
        <v>228623.68749832409</v>
      </c>
      <c r="AZ201" s="4">
        <f t="shared" si="68"/>
        <v>382.95425041595325</v>
      </c>
    </row>
    <row r="202" spans="1:52" x14ac:dyDescent="0.25">
      <c r="A202">
        <v>621</v>
      </c>
      <c r="B202">
        <v>1</v>
      </c>
      <c r="C202" t="s">
        <v>181</v>
      </c>
      <c r="D202">
        <f>VLOOKUP(A202,Sheet10!A:C,3,FALSE)</f>
        <v>3</v>
      </c>
      <c r="E202" s="4">
        <f>VLOOKUP(A202,'Pupil Info'!A:D,4,FALSE)</f>
        <v>11793</v>
      </c>
      <c r="F202" s="4">
        <f>Summary!F202</f>
        <v>136751019.32012174</v>
      </c>
      <c r="G202" s="4">
        <f>VLOOKUP(A202,'2% 2020'!A:AB,28,FALSE)</f>
        <v>113720162.25</v>
      </c>
      <c r="H202" s="4">
        <f t="shared" si="59"/>
        <v>11595.948386341197</v>
      </c>
      <c r="I202" s="4">
        <f>G202-Summary!G202</f>
        <v>1720164</v>
      </c>
      <c r="J202" s="4">
        <f>VLOOKUP(A202,'2% with VPK 2020'!A:AB,28,FALSE)</f>
        <v>114222189.25</v>
      </c>
      <c r="K202" s="4">
        <f>VLOOKUP(A202,'Charter School Lease'!A:D,4,FALSE)</f>
        <v>0</v>
      </c>
      <c r="L202" s="4">
        <f>VLOOKUP(A202,'Integration Change'!H:K,4,FALSE)</f>
        <v>5758.5695999998134</v>
      </c>
      <c r="M202" s="4">
        <f>VLOOKUP(A202,'Other SPED'!A:D,4,FALSE)</f>
        <v>119818.8</v>
      </c>
      <c r="N202" s="4">
        <f>VLOOKUP(A202,'LTFM Change'!G:J,4,FALSE)</f>
        <v>2166.6087920983555</v>
      </c>
      <c r="O202" s="4">
        <f>VLOOKUP(A202,QComp!I:N,6,FALSE)</f>
        <v>6976.1012464000378</v>
      </c>
      <c r="P202" s="4">
        <f>VLOOKUP(A202,'Breakfast and Lunch'!A:D,4,FALSE)</f>
        <v>2266.8000000000002</v>
      </c>
      <c r="Q202" s="4">
        <f>VLOOKUP(A202,'Breakfast and Lunch'!A:E,5,FALSE)</f>
        <v>5919</v>
      </c>
      <c r="R202" s="4">
        <f>VLOOKUP(A202,'Integration Change'!A:D,4,FALSE)</f>
        <v>2467.9583999998868</v>
      </c>
      <c r="S202" s="4">
        <f>VLOOKUP(A202,'LTFM Change'!A:C,3,FALSE)</f>
        <v>-2166.6087920983555</v>
      </c>
      <c r="T202" s="4">
        <f>VLOOKUP(A202,QComp!A:D,4,FALSE)</f>
        <v>19023.898753599962</v>
      </c>
      <c r="U202" s="4">
        <f t="shared" si="60"/>
        <v>145.86313915034341</v>
      </c>
      <c r="V202" s="4">
        <f t="shared" si="61"/>
        <v>664258.12799999118</v>
      </c>
      <c r="W202" s="4">
        <f t="shared" si="62"/>
        <v>56.326475705926498</v>
      </c>
      <c r="X202" s="4">
        <f>VLOOKUP(A202,'2020 SPED'!A:AF,32,FALSE)</f>
        <v>255870.19076721743</v>
      </c>
      <c r="Y202" s="228">
        <f t="shared" si="55"/>
        <v>21.696785446215333</v>
      </c>
      <c r="Z202" s="4">
        <f t="shared" si="56"/>
        <v>2640292.3187672086</v>
      </c>
      <c r="AA202" s="228">
        <f t="shared" si="57"/>
        <v>223.88640030248524</v>
      </c>
      <c r="AC202" s="4">
        <f>VLOOKUP(A202,'Pupil Info'!A:E,5,FALSE)</f>
        <v>12180</v>
      </c>
      <c r="AD202" s="4">
        <f>Summary!AA202</f>
        <v>142621931.71681395</v>
      </c>
      <c r="AE202" s="4">
        <f>VLOOKUP(A202,'2% 2021'!A:AB,28,FALSE)</f>
        <v>119303017.5</v>
      </c>
      <c r="AF202" s="4">
        <f t="shared" si="63"/>
        <v>11709.518203350899</v>
      </c>
      <c r="AG202" s="4">
        <f>AE202-Summary!AB202</f>
        <v>3590487</v>
      </c>
      <c r="AH202" s="4">
        <f>VLOOKUP(A202,'2% with VPK 2021'!A:AB,28,FALSE)</f>
        <v>119969926</v>
      </c>
      <c r="AI202" s="4">
        <f>VLOOKUP(A202,'Charter School Lease'!A:E,5,FALSE)</f>
        <v>0</v>
      </c>
      <c r="AJ202" s="4">
        <f>VLOOKUP(A202,'Integration Change'!H:L,5,FALSE)</f>
        <v>6058.402560000075</v>
      </c>
      <c r="AK202" s="4">
        <f>VLOOKUP(A202,'Other SPED'!A:D,4,FALSE)</f>
        <v>119818.8</v>
      </c>
      <c r="AL202" s="4">
        <f>VLOOKUP(A202,QComp!I:R,10,FALSE)</f>
        <v>6886.505519250175</v>
      </c>
      <c r="AM202" s="4">
        <f>VLOOKUP(A202,'LTFM Change'!G:K,5,FALSE)</f>
        <v>2647.8974462124752</v>
      </c>
      <c r="AN202" s="4">
        <f>VLOOKUP(A202,'Breakfast and Lunch'!A:E,5,FALSE)</f>
        <v>5919</v>
      </c>
      <c r="AO202" s="4">
        <f>VLOOKUP(A202,'Breakfast and Lunch'!A:D,4,FALSE)</f>
        <v>2266.8000000000002</v>
      </c>
      <c r="AP202" s="4">
        <f>VLOOKUP(A202,'Integration Change'!A:E,5,FALSE)</f>
        <v>2596.4582400000654</v>
      </c>
      <c r="AQ202" s="4">
        <f>VLOOKUP(A202,'Safe School'!A:D,4,FALSE)</f>
        <v>-561.33626809669659</v>
      </c>
      <c r="AR202" s="4">
        <f>VLOOKUP(A202,'LTFM Change'!A:D,4,FALSE)</f>
        <v>-2647.8974462123588</v>
      </c>
      <c r="AS202" s="4">
        <f>VLOOKUP(A202,QComp!A:E,5,FALSE)</f>
        <v>19113.494480749825</v>
      </c>
      <c r="AT202" s="228">
        <f t="shared" si="64"/>
        <v>294.78546798029555</v>
      </c>
      <c r="AU202" s="4">
        <f t="shared" si="65"/>
        <v>829006.62453189492</v>
      </c>
      <c r="AV202" s="228">
        <f t="shared" si="66"/>
        <v>68.062941258776263</v>
      </c>
      <c r="AW202" s="4">
        <f>VLOOKUP(A202,'2021 SPED'!A:AF,32,FALSE)</f>
        <v>630314.34201364592</v>
      </c>
      <c r="AX202" s="228">
        <f t="shared" si="67"/>
        <v>51.749945978131848</v>
      </c>
      <c r="AY202" s="5">
        <f t="shared" si="58"/>
        <v>5049807.9665455408</v>
      </c>
      <c r="AZ202" s="4">
        <f t="shared" si="68"/>
        <v>414.59835521720368</v>
      </c>
    </row>
    <row r="203" spans="1:52" x14ac:dyDescent="0.25">
      <c r="A203">
        <v>622</v>
      </c>
      <c r="B203">
        <v>1</v>
      </c>
      <c r="C203" t="s">
        <v>182</v>
      </c>
      <c r="D203">
        <f>VLOOKUP(A203,Sheet10!A:C,3,FALSE)</f>
        <v>2</v>
      </c>
      <c r="E203" s="4">
        <f>VLOOKUP(A203,'Pupil Info'!A:D,4,FALSE)</f>
        <v>10508.6</v>
      </c>
      <c r="F203" s="4">
        <f>Summary!F203</f>
        <v>127602091.57477836</v>
      </c>
      <c r="G203" s="4">
        <f>VLOOKUP(A203,'2% 2020'!A:AB,28,FALSE)</f>
        <v>111782310</v>
      </c>
      <c r="H203" s="4">
        <f t="shared" si="59"/>
        <v>12142.634753894748</v>
      </c>
      <c r="I203" s="4">
        <f>G203-Summary!G203</f>
        <v>1728362</v>
      </c>
      <c r="J203" s="4">
        <f>VLOOKUP(A203,'2% with VPK 2020'!A:AB,28,FALSE)</f>
        <v>112576693.75</v>
      </c>
      <c r="K203" s="4">
        <f>VLOOKUP(A203,'Charter School Lease'!A:D,4,FALSE)</f>
        <v>0</v>
      </c>
      <c r="L203" s="4">
        <f>VLOOKUP(A203,'Integration Change'!H:K,4,FALSE)</f>
        <v>17925.203519999981</v>
      </c>
      <c r="M203" s="4">
        <f>VLOOKUP(A203,'Other SPED'!A:D,4,FALSE)</f>
        <v>0</v>
      </c>
      <c r="N203" s="4">
        <f>VLOOKUP(A203,'LTFM Change'!G:J,4,FALSE)</f>
        <v>7173.0081607146421</v>
      </c>
      <c r="O203" s="4">
        <f>VLOOKUP(A203,QComp!I:N,6,FALSE)</f>
        <v>22816.433812899748</v>
      </c>
      <c r="P203" s="4">
        <f>VLOOKUP(A203,'Breakfast and Lunch'!A:D,4,FALSE)</f>
        <v>4306.92</v>
      </c>
      <c r="Q203" s="4">
        <f>VLOOKUP(A203,'Breakfast and Lunch'!A:E,5,FALSE)</f>
        <v>11246.1</v>
      </c>
      <c r="R203" s="4">
        <f>VLOOKUP(A203,'Integration Change'!A:D,4,FALSE)</f>
        <v>7682.2300800000085</v>
      </c>
      <c r="S203" s="4">
        <f>VLOOKUP(A203,'LTFM Change'!A:C,3,FALSE)</f>
        <v>-7173.0081607146421</v>
      </c>
      <c r="T203" s="4">
        <f>VLOOKUP(A203,QComp!A:D,4,FALSE)</f>
        <v>26583.566187100252</v>
      </c>
      <c r="U203" s="4">
        <f t="shared" si="60"/>
        <v>164.47119502122072</v>
      </c>
      <c r="V203" s="4">
        <f t="shared" si="61"/>
        <v>884944.20359998941</v>
      </c>
      <c r="W203" s="4">
        <f t="shared" si="62"/>
        <v>84.211427173932719</v>
      </c>
      <c r="X203" s="4">
        <f>VLOOKUP(A203,'2020 SPED'!A:AF,32,FALSE)</f>
        <v>296820.14442135394</v>
      </c>
      <c r="Y203" s="228">
        <f t="shared" si="55"/>
        <v>28.24545081374816</v>
      </c>
      <c r="Z203" s="4">
        <f t="shared" si="56"/>
        <v>2910126.3480213434</v>
      </c>
      <c r="AA203" s="228">
        <f t="shared" si="57"/>
        <v>276.92807300890161</v>
      </c>
      <c r="AC203" s="4">
        <f>VLOOKUP(A203,'Pupil Info'!A:E,5,FALSE)</f>
        <v>10439</v>
      </c>
      <c r="AD203" s="4">
        <f>Summary!AA203</f>
        <v>128325881.49710906</v>
      </c>
      <c r="AE203" s="4">
        <f>VLOOKUP(A203,'2% 2021'!A:AB,28,FALSE)</f>
        <v>113458953.25</v>
      </c>
      <c r="AF203" s="4">
        <f t="shared" si="63"/>
        <v>12292.92858483658</v>
      </c>
      <c r="AG203" s="4">
        <f>AE203-Summary!AB203</f>
        <v>3482948</v>
      </c>
      <c r="AH203" s="4">
        <f>VLOOKUP(A203,'2% with VPK 2021'!A:AB,28,FALSE)</f>
        <v>114418841</v>
      </c>
      <c r="AI203" s="4">
        <f>VLOOKUP(A203,'Charter School Lease'!A:E,5,FALSE)</f>
        <v>0</v>
      </c>
      <c r="AJ203" s="4">
        <f>VLOOKUP(A203,'Integration Change'!H:L,5,FALSE)</f>
        <v>18484.596479999833</v>
      </c>
      <c r="AK203" s="4">
        <f>VLOOKUP(A203,'Other SPED'!A:D,4,FALSE)</f>
        <v>0</v>
      </c>
      <c r="AL203" s="4">
        <f>VLOOKUP(A203,QComp!I:R,10,FALSE)</f>
        <v>22734.239245543256</v>
      </c>
      <c r="AM203" s="4">
        <f>VLOOKUP(A203,'LTFM Change'!G:K,5,FALSE)</f>
        <v>7119.2118900682544</v>
      </c>
      <c r="AN203" s="4">
        <f>VLOOKUP(A203,'Breakfast and Lunch'!A:E,5,FALSE)</f>
        <v>11246.1</v>
      </c>
      <c r="AO203" s="4">
        <f>VLOOKUP(A203,'Breakfast and Lunch'!A:D,4,FALSE)</f>
        <v>4306.92</v>
      </c>
      <c r="AP203" s="4">
        <f>VLOOKUP(A203,'Integration Change'!A:E,5,FALSE)</f>
        <v>7921.969919999945</v>
      </c>
      <c r="AQ203" s="4">
        <f>VLOOKUP(A203,'Safe School'!A:D,4,FALSE)</f>
        <v>-2686.2613096050918</v>
      </c>
      <c r="AR203" s="4">
        <f>VLOOKUP(A203,'LTFM Change'!A:D,4,FALSE)</f>
        <v>-7119.2118900679052</v>
      </c>
      <c r="AS203" s="4">
        <f>VLOOKUP(A203,QComp!A:E,5,FALSE)</f>
        <v>26665.760754456744</v>
      </c>
      <c r="AT203" s="228">
        <f t="shared" si="64"/>
        <v>333.64766740109206</v>
      </c>
      <c r="AU203" s="4">
        <f t="shared" si="65"/>
        <v>1048561.0750903785</v>
      </c>
      <c r="AV203" s="228">
        <f t="shared" si="66"/>
        <v>100.44650590002668</v>
      </c>
      <c r="AW203" s="4">
        <f>VLOOKUP(A203,'2021 SPED'!A:AF,32,FALSE)</f>
        <v>743182.60118361562</v>
      </c>
      <c r="AX203" s="228">
        <f t="shared" si="67"/>
        <v>71.192892152851385</v>
      </c>
      <c r="AY203" s="5">
        <f t="shared" si="58"/>
        <v>5274691.6762739941</v>
      </c>
      <c r="AZ203" s="4">
        <f t="shared" si="68"/>
        <v>505.28706545397011</v>
      </c>
    </row>
    <row r="204" spans="1:52" x14ac:dyDescent="0.25">
      <c r="A204">
        <v>623</v>
      </c>
      <c r="B204">
        <v>1</v>
      </c>
      <c r="C204" t="s">
        <v>183</v>
      </c>
      <c r="D204">
        <f>VLOOKUP(A204,Sheet10!A:C,3,FALSE)</f>
        <v>2</v>
      </c>
      <c r="E204" s="4">
        <f>VLOOKUP(A204,'Pupil Info'!A:D,4,FALSE)</f>
        <v>7741</v>
      </c>
      <c r="F204" s="4">
        <f>Summary!F204</f>
        <v>90283545.285159931</v>
      </c>
      <c r="G204" s="4">
        <f>VLOOKUP(A204,'2% 2020'!A:AB,28,FALSE)</f>
        <v>79542835.5</v>
      </c>
      <c r="H204" s="4">
        <f t="shared" si="59"/>
        <v>11663.033882593971</v>
      </c>
      <c r="I204" s="4">
        <f>G204-Summary!G204</f>
        <v>1194356</v>
      </c>
      <c r="J204" s="4">
        <f>VLOOKUP(A204,'2% with VPK 2020'!A:AB,28,FALSE)</f>
        <v>79837815.25</v>
      </c>
      <c r="K204" s="4">
        <f>VLOOKUP(A204,'Charter School Lease'!A:D,4,FALSE)</f>
        <v>0</v>
      </c>
      <c r="L204" s="4">
        <f>VLOOKUP(A204,'Integration Change'!H:K,4,FALSE)</f>
        <v>4859.2790400001686</v>
      </c>
      <c r="M204" s="4">
        <f>VLOOKUP(A204,'Other SPED'!A:D,4,FALSE)</f>
        <v>10145.57</v>
      </c>
      <c r="N204" s="4">
        <f>VLOOKUP(A204,'LTFM Change'!G:J,4,FALSE)</f>
        <v>947.89260356148588</v>
      </c>
      <c r="O204" s="4">
        <f>VLOOKUP(A204,QComp!I:N,6,FALSE)</f>
        <v>3476.7698360199574</v>
      </c>
      <c r="P204" s="4">
        <f>VLOOKUP(A204,'Breakfast and Lunch'!A:D,4,FALSE)</f>
        <v>1314.74</v>
      </c>
      <c r="Q204" s="4">
        <f>VLOOKUP(A204,'Breakfast and Lunch'!A:E,5,FALSE)</f>
        <v>3433.02</v>
      </c>
      <c r="R204" s="4">
        <f>VLOOKUP(A204,'Integration Change'!A:D,4,FALSE)</f>
        <v>2082.5481600000639</v>
      </c>
      <c r="S204" s="4">
        <f>VLOOKUP(A204,'LTFM Change'!A:C,3,FALSE)</f>
        <v>-947.89260356148588</v>
      </c>
      <c r="T204" s="4">
        <f>VLOOKUP(A204,QComp!A:D,4,FALSE)</f>
        <v>11603.230163980043</v>
      </c>
      <c r="U204" s="4">
        <f t="shared" si="60"/>
        <v>154.28962666322181</v>
      </c>
      <c r="V204" s="4">
        <f t="shared" si="61"/>
        <v>331894.90719997883</v>
      </c>
      <c r="W204" s="4">
        <f t="shared" si="62"/>
        <v>42.874939568528461</v>
      </c>
      <c r="X204" s="4">
        <f>VLOOKUP(A204,'2020 SPED'!A:AF,32,FALSE)</f>
        <v>244491.94235758856</v>
      </c>
      <c r="Y204" s="228">
        <f t="shared" si="55"/>
        <v>31.584025624284791</v>
      </c>
      <c r="Z204" s="4">
        <f t="shared" si="56"/>
        <v>1770742.8495575674</v>
      </c>
      <c r="AA204" s="228">
        <f t="shared" si="57"/>
        <v>228.74859185603506</v>
      </c>
      <c r="AC204" s="4">
        <f>VLOOKUP(A204,'Pupil Info'!A:E,5,FALSE)</f>
        <v>7842</v>
      </c>
      <c r="AD204" s="4">
        <f>Summary!AA204</f>
        <v>92431607.890562877</v>
      </c>
      <c r="AE204" s="4">
        <f>VLOOKUP(A204,'2% 2021'!A:AB,28,FALSE)</f>
        <v>82106046.75</v>
      </c>
      <c r="AF204" s="4">
        <f t="shared" si="63"/>
        <v>11786.739083213834</v>
      </c>
      <c r="AG204" s="4">
        <f>AE204-Summary!AB204</f>
        <v>2449267</v>
      </c>
      <c r="AH204" s="4">
        <f>VLOOKUP(A204,'2% with VPK 2021'!A:AB,28,FALSE)</f>
        <v>82505501</v>
      </c>
      <c r="AI204" s="4">
        <f>VLOOKUP(A204,'Charter School Lease'!A:E,5,FALSE)</f>
        <v>0</v>
      </c>
      <c r="AJ204" s="4">
        <f>VLOOKUP(A204,'Integration Change'!H:L,5,FALSE)</f>
        <v>4922.1782399998046</v>
      </c>
      <c r="AK204" s="4">
        <f>VLOOKUP(A204,'Other SPED'!A:D,4,FALSE)</f>
        <v>10145.57</v>
      </c>
      <c r="AL204" s="4">
        <f>VLOOKUP(A204,QComp!I:R,10,FALSE)</f>
        <v>3367.4210157855414</v>
      </c>
      <c r="AM204" s="4">
        <f>VLOOKUP(A204,'LTFM Change'!G:K,5,FALSE)</f>
        <v>1525.7819594829925</v>
      </c>
      <c r="AN204" s="4">
        <f>VLOOKUP(A204,'Breakfast and Lunch'!A:E,5,FALSE)</f>
        <v>3433.02</v>
      </c>
      <c r="AO204" s="4">
        <f>VLOOKUP(A204,'Breakfast and Lunch'!A:D,4,FALSE)</f>
        <v>1314.74</v>
      </c>
      <c r="AP204" s="4">
        <f>VLOOKUP(A204,'Integration Change'!A:E,5,FALSE)</f>
        <v>2109.5049599999329</v>
      </c>
      <c r="AQ204" s="4">
        <f>VLOOKUP(A204,'Safe School'!A:D,4,FALSE)</f>
        <v>-178.07919705729</v>
      </c>
      <c r="AR204" s="4">
        <f>VLOOKUP(A204,'LTFM Change'!A:D,4,FALSE)</f>
        <v>-1525.7819594824687</v>
      </c>
      <c r="AS204" s="4">
        <f>VLOOKUP(A204,QComp!A:E,5,FALSE)</f>
        <v>11712.578984214459</v>
      </c>
      <c r="AT204" s="228">
        <f t="shared" si="64"/>
        <v>312.32682989033412</v>
      </c>
      <c r="AU204" s="4">
        <f t="shared" si="65"/>
        <v>436281.18400292099</v>
      </c>
      <c r="AV204" s="228">
        <f t="shared" si="66"/>
        <v>55.6339178784648</v>
      </c>
      <c r="AW204" s="4">
        <f>VLOOKUP(A204,'2021 SPED'!A:AF,32,FALSE)</f>
        <v>684718.09891118482</v>
      </c>
      <c r="AX204" s="228">
        <f t="shared" si="67"/>
        <v>87.314218172811124</v>
      </c>
      <c r="AY204" s="5">
        <f t="shared" si="58"/>
        <v>3570266.2829141058</v>
      </c>
      <c r="AZ204" s="4">
        <f t="shared" si="68"/>
        <v>455.27496594161005</v>
      </c>
    </row>
    <row r="205" spans="1:52" x14ac:dyDescent="0.25">
      <c r="A205">
        <v>624</v>
      </c>
      <c r="B205">
        <v>1</v>
      </c>
      <c r="C205" t="s">
        <v>184</v>
      </c>
      <c r="D205">
        <f>VLOOKUP(A205,Sheet10!A:C,3,FALSE)</f>
        <v>3</v>
      </c>
      <c r="E205" s="4">
        <f>VLOOKUP(A205,'Pupil Info'!A:D,4,FALSE)</f>
        <v>8770</v>
      </c>
      <c r="F205" s="4">
        <f>Summary!F205</f>
        <v>99998201.562842458</v>
      </c>
      <c r="G205" s="4">
        <f>VLOOKUP(A205,'2% 2020'!A:AB,28,FALSE)</f>
        <v>86930014.733555496</v>
      </c>
      <c r="H205" s="4">
        <f t="shared" si="59"/>
        <v>11402.303484930724</v>
      </c>
      <c r="I205" s="4">
        <f>G205-Summary!G205</f>
        <v>1253972</v>
      </c>
      <c r="J205" s="4">
        <f>VLOOKUP(A205,'2% with VPK 2020'!A:AB,28,FALSE)</f>
        <v>87318786.233555496</v>
      </c>
      <c r="K205" s="4">
        <f>VLOOKUP(A205,'Charter School Lease'!A:D,4,FALSE)</f>
        <v>0</v>
      </c>
      <c r="L205" s="4">
        <f>VLOOKUP(A205,'Integration Change'!H:K,4,FALSE)</f>
        <v>3130.9017599999206</v>
      </c>
      <c r="M205" s="4">
        <f>VLOOKUP(A205,'Other SPED'!A:D,4,FALSE)</f>
        <v>49417.86</v>
      </c>
      <c r="N205" s="4">
        <f>VLOOKUP(A205,'LTFM Change'!G:J,4,FALSE)</f>
        <v>428.49314532704011</v>
      </c>
      <c r="O205" s="4">
        <f>VLOOKUP(A205,QComp!I:N,6,FALSE)</f>
        <v>0</v>
      </c>
      <c r="P205" s="4">
        <f>VLOOKUP(A205,'Breakfast and Lunch'!A:D,4,FALSE)</f>
        <v>1224.07</v>
      </c>
      <c r="Q205" s="4">
        <f>VLOOKUP(A205,'Breakfast and Lunch'!A:E,5,FALSE)</f>
        <v>3196.26</v>
      </c>
      <c r="R205" s="4">
        <f>VLOOKUP(A205,'Integration Change'!A:D,4,FALSE)</f>
        <v>1341.8150400000159</v>
      </c>
      <c r="S205" s="4">
        <f>VLOOKUP(A205,'LTFM Change'!A:C,3,FALSE)</f>
        <v>-428.49314532704011</v>
      </c>
      <c r="T205" s="4">
        <f>VLOOKUP(A205,QComp!A:D,4,FALSE)</f>
        <v>0</v>
      </c>
      <c r="U205" s="4">
        <f t="shared" si="60"/>
        <v>142.9842645381984</v>
      </c>
      <c r="V205" s="4">
        <f t="shared" si="61"/>
        <v>447082.40680000186</v>
      </c>
      <c r="W205" s="4">
        <f t="shared" si="62"/>
        <v>50.978609669327462</v>
      </c>
      <c r="X205" s="4">
        <f>VLOOKUP(A205,'2020 SPED'!A:AF,32,FALSE)</f>
        <v>1749383.3214139324</v>
      </c>
      <c r="Y205" s="228">
        <f t="shared" si="55"/>
        <v>199.47358282941076</v>
      </c>
      <c r="Z205" s="4">
        <f t="shared" si="56"/>
        <v>3450437.7282139342</v>
      </c>
      <c r="AA205" s="228">
        <f t="shared" si="57"/>
        <v>393.43645703693664</v>
      </c>
      <c r="AC205" s="4">
        <f>VLOOKUP(A205,'Pupil Info'!A:E,5,FALSE)</f>
        <v>8820</v>
      </c>
      <c r="AD205" s="4">
        <f>Summary!AA205</f>
        <v>102261153.69811051</v>
      </c>
      <c r="AE205" s="4">
        <f>VLOOKUP(A205,'2% 2021'!A:AB,28,FALSE)</f>
        <v>89381856.053203732</v>
      </c>
      <c r="AF205" s="4">
        <f t="shared" si="63"/>
        <v>11594.235113164457</v>
      </c>
      <c r="AG205" s="4">
        <f>AE205-Summary!AB205</f>
        <v>2547341.1100000143</v>
      </c>
      <c r="AH205" s="4">
        <f>VLOOKUP(A205,'2% with VPK 2021'!A:AB,28,FALSE)</f>
        <v>89896242.063203722</v>
      </c>
      <c r="AI205" s="4">
        <f>VLOOKUP(A205,'Charter School Lease'!A:E,5,FALSE)</f>
        <v>0</v>
      </c>
      <c r="AJ205" s="4">
        <f>VLOOKUP(A205,'Integration Change'!H:L,5,FALSE)</f>
        <v>3250.8873600000516</v>
      </c>
      <c r="AK205" s="4">
        <f>VLOOKUP(A205,'Other SPED'!A:D,4,FALSE)</f>
        <v>49417.86</v>
      </c>
      <c r="AL205" s="4">
        <f>VLOOKUP(A205,QComp!I:R,10,FALSE)</f>
        <v>0</v>
      </c>
      <c r="AM205" s="4">
        <f>VLOOKUP(A205,'LTFM Change'!G:K,5,FALSE)</f>
        <v>917.6476920126297</v>
      </c>
      <c r="AN205" s="4">
        <f>VLOOKUP(A205,'Breakfast and Lunch'!A:E,5,FALSE)</f>
        <v>3196.26</v>
      </c>
      <c r="AO205" s="4">
        <f>VLOOKUP(A205,'Breakfast and Lunch'!A:D,4,FALSE)</f>
        <v>1224.07</v>
      </c>
      <c r="AP205" s="4">
        <f>VLOOKUP(A205,'Integration Change'!A:E,5,FALSE)</f>
        <v>1393.2374399999972</v>
      </c>
      <c r="AQ205" s="4">
        <f>VLOOKUP(A205,'Safe School'!A:D,4,FALSE)</f>
        <v>-309.63186922925524</v>
      </c>
      <c r="AR205" s="4">
        <f>VLOOKUP(A205,'LTFM Change'!A:D,4,FALSE)</f>
        <v>-917.6476920126006</v>
      </c>
      <c r="AS205" s="4">
        <f>VLOOKUP(A205,QComp!A:E,5,FALSE)</f>
        <v>0</v>
      </c>
      <c r="AT205" s="228">
        <f t="shared" si="64"/>
        <v>288.81418480725785</v>
      </c>
      <c r="AU205" s="4">
        <f t="shared" si="65"/>
        <v>572558.6929307729</v>
      </c>
      <c r="AV205" s="228">
        <f t="shared" si="66"/>
        <v>64.91595157945271</v>
      </c>
      <c r="AW205" s="4">
        <f>VLOOKUP(A205,'2021 SPED'!A:AF,32,FALSE)</f>
        <v>2386061.6231830176</v>
      </c>
      <c r="AX205" s="228">
        <f t="shared" si="67"/>
        <v>270.52852870555756</v>
      </c>
      <c r="AY205" s="5">
        <f t="shared" si="58"/>
        <v>5505961.4261138048</v>
      </c>
      <c r="AZ205" s="4">
        <f t="shared" si="68"/>
        <v>624.25866509226807</v>
      </c>
    </row>
    <row r="206" spans="1:52" x14ac:dyDescent="0.25">
      <c r="A206">
        <v>625</v>
      </c>
      <c r="B206">
        <v>1</v>
      </c>
      <c r="C206" t="s">
        <v>185</v>
      </c>
      <c r="D206">
        <f>VLOOKUP(A206,Sheet10!A:C,3,FALSE)</f>
        <v>1</v>
      </c>
      <c r="E206" s="4">
        <f>VLOOKUP(A206,'Pupil Info'!A:D,4,FALSE)</f>
        <v>35984.800000000003</v>
      </c>
      <c r="F206" s="4">
        <f>Summary!F206</f>
        <v>475689629.33177263</v>
      </c>
      <c r="G206" s="4">
        <f>VLOOKUP(A206,'2% 2020'!A:AB,28,FALSE)</f>
        <v>420438398</v>
      </c>
      <c r="H206" s="4">
        <f t="shared" si="59"/>
        <v>13219.182247275867</v>
      </c>
      <c r="I206" s="4">
        <f>G206-Summary!G206</f>
        <v>6313172</v>
      </c>
      <c r="J206" s="4">
        <f>VLOOKUP(A206,'2% with VPK 2020'!A:AB,28,FALSE)</f>
        <v>421657613</v>
      </c>
      <c r="K206" s="4">
        <f>VLOOKUP(A206,'Charter School Lease'!A:D,4,FALSE)</f>
        <v>0</v>
      </c>
      <c r="L206" s="4">
        <f>VLOOKUP(A206,'Integration Change'!H:K,4,FALSE)</f>
        <v>30883.271999999881</v>
      </c>
      <c r="M206" s="4">
        <f>VLOOKUP(A206,'Other SPED'!A:D,4,FALSE)</f>
        <v>259805.52</v>
      </c>
      <c r="N206" s="4">
        <f>VLOOKUP(A206,'LTFM Change'!G:J,4,FALSE)</f>
        <v>0</v>
      </c>
      <c r="O206" s="4">
        <f>VLOOKUP(A206,QComp!I:N,6,FALSE)</f>
        <v>0</v>
      </c>
      <c r="P206" s="4">
        <f>VLOOKUP(A206,'Breakfast and Lunch'!A:D,4,FALSE)</f>
        <v>6029.69</v>
      </c>
      <c r="Q206" s="4">
        <f>VLOOKUP(A206,'Breakfast and Lunch'!A:E,5,FALSE)</f>
        <v>15744.54</v>
      </c>
      <c r="R206" s="4">
        <f>VLOOKUP(A206,'Integration Change'!A:D,4,FALSE)</f>
        <v>13235.687999999151</v>
      </c>
      <c r="S206" s="4">
        <f>VLOOKUP(A206,'LTFM Change'!A:C,3,FALSE)</f>
        <v>0</v>
      </c>
      <c r="T206" s="4">
        <f>VLOOKUP(A206,QComp!A:D,4,FALSE)</f>
        <v>0</v>
      </c>
      <c r="U206" s="4">
        <f t="shared" si="60"/>
        <v>175.43996354016139</v>
      </c>
      <c r="V206" s="4">
        <f t="shared" si="61"/>
        <v>1544913.7100000381</v>
      </c>
      <c r="W206" s="4">
        <f t="shared" si="62"/>
        <v>42.932396734177708</v>
      </c>
      <c r="X206" s="4">
        <f>VLOOKUP(A206,'2020 SPED'!A:AF,32,FALSE)</f>
        <v>1187861.5107890964</v>
      </c>
      <c r="Y206" s="228">
        <f t="shared" si="55"/>
        <v>33.010090671313897</v>
      </c>
      <c r="Z206" s="4">
        <f t="shared" si="56"/>
        <v>9045947.2207891345</v>
      </c>
      <c r="AA206" s="228">
        <f t="shared" si="57"/>
        <v>251.38245094565301</v>
      </c>
      <c r="AC206" s="4">
        <f>VLOOKUP(A206,'Pupil Info'!A:E,5,FALSE)</f>
        <v>35779</v>
      </c>
      <c r="AD206" s="4">
        <f>Summary!AA206</f>
        <v>479377960.72568536</v>
      </c>
      <c r="AE206" s="4">
        <f>VLOOKUP(A206,'2% 2021'!A:AB,28,FALSE)</f>
        <v>427682085</v>
      </c>
      <c r="AF206" s="4">
        <f t="shared" si="63"/>
        <v>13398.305171348706</v>
      </c>
      <c r="AG206" s="4">
        <f>AE206-Summary!AB206</f>
        <v>12739847</v>
      </c>
      <c r="AH206" s="4">
        <f>VLOOKUP(A206,'2% with VPK 2021'!A:AB,28,FALSE)</f>
        <v>429700596</v>
      </c>
      <c r="AI206" s="4">
        <f>VLOOKUP(A206,'Charter School Lease'!A:E,5,FALSE)</f>
        <v>0</v>
      </c>
      <c r="AJ206" s="4">
        <f>VLOOKUP(A206,'Integration Change'!H:L,5,FALSE)</f>
        <v>31402.613759998232</v>
      </c>
      <c r="AK206" s="4">
        <f>VLOOKUP(A206,'Other SPED'!A:D,4,FALSE)</f>
        <v>259805.52</v>
      </c>
      <c r="AL206" s="4">
        <f>VLOOKUP(A206,QComp!I:R,10,FALSE)</f>
        <v>0</v>
      </c>
      <c r="AM206" s="4">
        <f>VLOOKUP(A206,'LTFM Change'!G:K,5,FALSE)</f>
        <v>0</v>
      </c>
      <c r="AN206" s="4">
        <f>VLOOKUP(A206,'Breakfast and Lunch'!A:E,5,FALSE)</f>
        <v>15744.54</v>
      </c>
      <c r="AO206" s="4">
        <f>VLOOKUP(A206,'Breakfast and Lunch'!A:D,4,FALSE)</f>
        <v>6029.69</v>
      </c>
      <c r="AP206" s="4">
        <f>VLOOKUP(A206,'Integration Change'!A:E,5,FALSE)</f>
        <v>13458.263039999641</v>
      </c>
      <c r="AQ206" s="4">
        <f>VLOOKUP(A206,'Safe School'!A:D,4,FALSE)</f>
        <v>-1148.2075024938677</v>
      </c>
      <c r="AR206" s="4">
        <f>VLOOKUP(A206,'LTFM Change'!A:D,4,FALSE)</f>
        <v>0</v>
      </c>
      <c r="AS206" s="4">
        <f>VLOOKUP(A206,QComp!A:E,5,FALSE)</f>
        <v>0</v>
      </c>
      <c r="AT206" s="228">
        <f t="shared" si="64"/>
        <v>356.07051622460102</v>
      </c>
      <c r="AU206" s="4">
        <f t="shared" si="65"/>
        <v>2343803.4192975163</v>
      </c>
      <c r="AV206" s="228">
        <f t="shared" si="66"/>
        <v>65.507795614676667</v>
      </c>
      <c r="AW206" s="4">
        <f>VLOOKUP(A206,'2021 SPED'!A:AF,32,FALSE)</f>
        <v>2995777.2182648331</v>
      </c>
      <c r="AX206" s="228">
        <f t="shared" si="67"/>
        <v>83.73004327300464</v>
      </c>
      <c r="AY206" s="5">
        <f t="shared" si="58"/>
        <v>18079427.637562349</v>
      </c>
      <c r="AZ206" s="4">
        <f t="shared" si="68"/>
        <v>505.30835511228236</v>
      </c>
    </row>
    <row r="207" spans="1:52" x14ac:dyDescent="0.25">
      <c r="A207">
        <v>630</v>
      </c>
      <c r="B207">
        <v>1</v>
      </c>
      <c r="C207" t="s">
        <v>186</v>
      </c>
      <c r="D207">
        <f>VLOOKUP(A207,Sheet10!A:C,3,FALSE)</f>
        <v>6</v>
      </c>
      <c r="E207" s="4">
        <f>VLOOKUP(A207,'Pupil Info'!A:D,4,FALSE)</f>
        <v>371</v>
      </c>
      <c r="F207" s="4">
        <f>Summary!F207</f>
        <v>4656809.081597683</v>
      </c>
      <c r="G207" s="4">
        <f>VLOOKUP(A207,'2% 2020'!A:AB,28,FALSE)</f>
        <v>4312408.75</v>
      </c>
      <c r="H207" s="4">
        <f t="shared" si="59"/>
        <v>12552.046042042271</v>
      </c>
      <c r="I207" s="4">
        <f>G207-Summary!G207</f>
        <v>60551</v>
      </c>
      <c r="J207" s="4">
        <f>VLOOKUP(A207,'2% with VPK 2020'!A:AB,28,FALSE)</f>
        <v>4312408.75</v>
      </c>
      <c r="K207" s="4">
        <f>VLOOKUP(A207,'Charter School Lease'!A:D,4,FALSE)</f>
        <v>0</v>
      </c>
      <c r="L207" s="4">
        <f>VLOOKUP(A207,'Integration Change'!H:K,4,FALSE)</f>
        <v>0</v>
      </c>
      <c r="M207" s="4">
        <f>VLOOKUP(A207,'Other SPED'!A:D,4,FALSE)</f>
        <v>0</v>
      </c>
      <c r="N207" s="4">
        <f>VLOOKUP(A207,'LTFM Change'!G:J,4,FALSE)</f>
        <v>0</v>
      </c>
      <c r="O207" s="4">
        <f>VLOOKUP(A207,QComp!I:N,6,FALSE)</f>
        <v>0</v>
      </c>
      <c r="P207" s="4">
        <f>VLOOKUP(A207,'Breakfast and Lunch'!A:D,4,FALSE)</f>
        <v>0</v>
      </c>
      <c r="Q207" s="4">
        <f>VLOOKUP(A207,'Breakfast and Lunch'!A:E,5,FALSE)</f>
        <v>0</v>
      </c>
      <c r="R207" s="4">
        <f>VLOOKUP(A207,'Integration Change'!A:D,4,FALSE)</f>
        <v>0</v>
      </c>
      <c r="S207" s="4">
        <f>VLOOKUP(A207,'LTFM Change'!A:C,3,FALSE)</f>
        <v>0</v>
      </c>
      <c r="T207" s="4">
        <f>VLOOKUP(A207,QComp!A:D,4,FALSE)</f>
        <v>0</v>
      </c>
      <c r="U207" s="4">
        <f t="shared" si="60"/>
        <v>163.21024258760107</v>
      </c>
      <c r="V207" s="4">
        <f t="shared" si="61"/>
        <v>0</v>
      </c>
      <c r="W207" s="4">
        <f t="shared" si="62"/>
        <v>0</v>
      </c>
      <c r="X207" s="4">
        <f>VLOOKUP(A207,'2020 SPED'!A:AF,32,FALSE)</f>
        <v>5328.4172454206855</v>
      </c>
      <c r="Y207" s="228">
        <f t="shared" si="55"/>
        <v>14.362310634557105</v>
      </c>
      <c r="Z207" s="4">
        <f t="shared" si="56"/>
        <v>65879.417245420686</v>
      </c>
      <c r="AA207" s="228">
        <f t="shared" si="57"/>
        <v>177.57255322215818</v>
      </c>
      <c r="AC207" s="4">
        <f>VLOOKUP(A207,'Pupil Info'!A:E,5,FALSE)</f>
        <v>377</v>
      </c>
      <c r="AD207" s="4">
        <f>Summary!AA207</f>
        <v>4765837.3257138431</v>
      </c>
      <c r="AE207" s="4">
        <f>VLOOKUP(A207,'2% 2021'!A:AB,28,FALSE)</f>
        <v>4457247.5</v>
      </c>
      <c r="AF207" s="4">
        <f t="shared" si="63"/>
        <v>12641.478317543351</v>
      </c>
      <c r="AG207" s="4">
        <f>AE207-Summary!AB207</f>
        <v>124580</v>
      </c>
      <c r="AH207" s="4">
        <f>VLOOKUP(A207,'2% with VPK 2021'!A:AB,28,FALSE)</f>
        <v>4457247.5</v>
      </c>
      <c r="AI207" s="4">
        <f>VLOOKUP(A207,'Charter School Lease'!A:E,5,FALSE)</f>
        <v>0</v>
      </c>
      <c r="AJ207" s="4">
        <f>VLOOKUP(A207,'Integration Change'!H:L,5,FALSE)</f>
        <v>0</v>
      </c>
      <c r="AK207" s="4">
        <f>VLOOKUP(A207,'Other SPED'!A:D,4,FALSE)</f>
        <v>0</v>
      </c>
      <c r="AL207" s="4">
        <f>VLOOKUP(A207,QComp!I:R,10,FALSE)</f>
        <v>0</v>
      </c>
      <c r="AM207" s="4">
        <f>VLOOKUP(A207,'LTFM Change'!G:K,5,FALSE)</f>
        <v>0</v>
      </c>
      <c r="AN207" s="4">
        <f>VLOOKUP(A207,'Breakfast and Lunch'!A:E,5,FALSE)</f>
        <v>0</v>
      </c>
      <c r="AO207" s="4">
        <f>VLOOKUP(A207,'Breakfast and Lunch'!A:D,4,FALSE)</f>
        <v>0</v>
      </c>
      <c r="AP207" s="4">
        <f>VLOOKUP(A207,'Integration Change'!A:E,5,FALSE)</f>
        <v>0</v>
      </c>
      <c r="AQ207" s="4">
        <f>VLOOKUP(A207,'Safe School'!A:D,4,FALSE)</f>
        <v>20.629576398389872</v>
      </c>
      <c r="AR207" s="4">
        <f>VLOOKUP(A207,'LTFM Change'!A:D,4,FALSE)</f>
        <v>0</v>
      </c>
      <c r="AS207" s="4">
        <f>VLOOKUP(A207,QComp!A:E,5,FALSE)</f>
        <v>0</v>
      </c>
      <c r="AT207" s="228">
        <f t="shared" si="64"/>
        <v>330.45092838196285</v>
      </c>
      <c r="AU207" s="4">
        <f t="shared" si="65"/>
        <v>20.629576398059726</v>
      </c>
      <c r="AV207" s="228">
        <f t="shared" si="66"/>
        <v>5.4720361798566909E-2</v>
      </c>
      <c r="AW207" s="4">
        <f>VLOOKUP(A207,'2021 SPED'!A:AF,32,FALSE)</f>
        <v>13196.135640907101</v>
      </c>
      <c r="AX207" s="228">
        <f t="shared" si="67"/>
        <v>35.003012310098413</v>
      </c>
      <c r="AY207" s="5">
        <f t="shared" si="58"/>
        <v>137796.76521730516</v>
      </c>
      <c r="AZ207" s="4">
        <f t="shared" si="68"/>
        <v>365.50866105385984</v>
      </c>
    </row>
    <row r="208" spans="1:52" x14ac:dyDescent="0.25">
      <c r="A208">
        <v>635</v>
      </c>
      <c r="B208">
        <v>1</v>
      </c>
      <c r="C208" t="s">
        <v>187</v>
      </c>
      <c r="D208">
        <f>VLOOKUP(A208,Sheet10!A:C,3,FALSE)</f>
        <v>6</v>
      </c>
      <c r="E208" s="4">
        <f>VLOOKUP(A208,'Pupil Info'!A:D,4,FALSE)</f>
        <v>90</v>
      </c>
      <c r="F208" s="4">
        <f>Summary!F208</f>
        <v>1174283.9576515572</v>
      </c>
      <c r="G208" s="4">
        <f>VLOOKUP(A208,'2% 2020'!A:AB,28,FALSE)</f>
        <v>1200125.3183419867</v>
      </c>
      <c r="H208" s="4">
        <f t="shared" si="59"/>
        <v>13047.599529461746</v>
      </c>
      <c r="I208" s="4">
        <f>G208-Summary!G208</f>
        <v>13958</v>
      </c>
      <c r="J208" s="4">
        <f>VLOOKUP(A208,'2% with VPK 2020'!A:AB,28,FALSE)</f>
        <v>1200125.3183419867</v>
      </c>
      <c r="K208" s="4">
        <f>VLOOKUP(A208,'Charter School Lease'!A:D,4,FALSE)</f>
        <v>0</v>
      </c>
      <c r="L208" s="4">
        <f>VLOOKUP(A208,'Integration Change'!H:K,4,FALSE)</f>
        <v>0</v>
      </c>
      <c r="M208" s="4">
        <f>VLOOKUP(A208,'Other SPED'!A:D,4,FALSE)</f>
        <v>0</v>
      </c>
      <c r="N208" s="4">
        <f>VLOOKUP(A208,'LTFM Change'!G:J,4,FALSE)</f>
        <v>0</v>
      </c>
      <c r="O208" s="4">
        <f>VLOOKUP(A208,QComp!I:N,6,FALSE)</f>
        <v>-29.60545379999985</v>
      </c>
      <c r="P208" s="4">
        <v>0</v>
      </c>
      <c r="Q208" s="4">
        <v>0</v>
      </c>
      <c r="R208" s="4">
        <f>VLOOKUP(A208,'Integration Change'!A:D,4,FALSE)</f>
        <v>0</v>
      </c>
      <c r="S208" s="4">
        <f>VLOOKUP(A208,'LTFM Change'!A:C,3,FALSE)</f>
        <v>0</v>
      </c>
      <c r="T208" s="4">
        <f>VLOOKUP(A208,QComp!A:D,4,FALSE)</f>
        <v>29.60545379999985</v>
      </c>
      <c r="U208" s="4">
        <f t="shared" si="60"/>
        <v>155.0888888888889</v>
      </c>
      <c r="V208" s="4">
        <f t="shared" si="61"/>
        <v>0</v>
      </c>
      <c r="W208" s="4">
        <f t="shared" si="62"/>
        <v>0</v>
      </c>
      <c r="X208" s="4">
        <f>VLOOKUP(A208,'2020 SPED'!A:AF,32,FALSE)</f>
        <v>5793.7888478846144</v>
      </c>
      <c r="Y208" s="228">
        <f t="shared" si="55"/>
        <v>64.375431643162386</v>
      </c>
      <c r="Z208" s="4">
        <f t="shared" si="56"/>
        <v>19751.788847884614</v>
      </c>
      <c r="AA208" s="228">
        <f t="shared" si="57"/>
        <v>219.46432053205126</v>
      </c>
      <c r="AC208" s="4">
        <f>VLOOKUP(A208,'Pupil Info'!A:E,5,FALSE)</f>
        <v>90</v>
      </c>
      <c r="AD208" s="4">
        <f>Summary!AA208</f>
        <v>1192020.2690934839</v>
      </c>
      <c r="AE208" s="4">
        <f>VLOOKUP(A208,'2% 2021'!A:AB,28,FALSE)</f>
        <v>1229472.3150361297</v>
      </c>
      <c r="AF208" s="4">
        <f t="shared" si="63"/>
        <v>13244.669656594266</v>
      </c>
      <c r="AG208" s="4">
        <f>AE208-Summary!AB208</f>
        <v>28165.209999999963</v>
      </c>
      <c r="AH208" s="4">
        <f>VLOOKUP(A208,'2% with VPK 2021'!A:AB,28,FALSE)</f>
        <v>1229472.3150361297</v>
      </c>
      <c r="AI208" s="4">
        <f>VLOOKUP(A208,'Charter School Lease'!A:E,5,FALSE)</f>
        <v>0</v>
      </c>
      <c r="AJ208" s="4">
        <f>VLOOKUP(A208,'Integration Change'!H:L,5,FALSE)</f>
        <v>0</v>
      </c>
      <c r="AK208" s="4">
        <f>VLOOKUP(A208,'Other SPED'!A:D,4,FALSE)</f>
        <v>0</v>
      </c>
      <c r="AL208" s="4">
        <f>VLOOKUP(A208,QComp!I:R,10,FALSE)</f>
        <v>-32.405188796341463</v>
      </c>
      <c r="AM208" s="4">
        <f>VLOOKUP(A208,'LTFM Change'!G:K,5,FALSE)</f>
        <v>0</v>
      </c>
      <c r="AN208" s="4">
        <v>0</v>
      </c>
      <c r="AO208" s="4">
        <v>0</v>
      </c>
      <c r="AP208" s="4">
        <f>VLOOKUP(A208,'Integration Change'!A:E,5,FALSE)</f>
        <v>0</v>
      </c>
      <c r="AQ208" s="4">
        <f>VLOOKUP(A208,'Safe School'!A:D,4,FALSE)</f>
        <v>0</v>
      </c>
      <c r="AR208" s="4">
        <f>VLOOKUP(A208,'LTFM Change'!A:D,4,FALSE)</f>
        <v>0</v>
      </c>
      <c r="AS208" s="4">
        <f>VLOOKUP(A208,QComp!A:E,5,FALSE)</f>
        <v>32.405188796341463</v>
      </c>
      <c r="AT208" s="228">
        <f t="shared" si="64"/>
        <v>312.94677777777736</v>
      </c>
      <c r="AU208" s="4">
        <f t="shared" si="65"/>
        <v>0</v>
      </c>
      <c r="AV208" s="228">
        <f t="shared" si="66"/>
        <v>0</v>
      </c>
      <c r="AW208" s="4">
        <f>VLOOKUP(A208,'2021 SPED'!A:AF,32,FALSE)</f>
        <v>14460.042697661818</v>
      </c>
      <c r="AX208" s="228">
        <f t="shared" si="67"/>
        <v>160.66714108513131</v>
      </c>
      <c r="AY208" s="5">
        <f t="shared" si="58"/>
        <v>42625.252697661781</v>
      </c>
      <c r="AZ208" s="4">
        <f t="shared" si="68"/>
        <v>473.61391886290869</v>
      </c>
    </row>
    <row r="209" spans="1:52" x14ac:dyDescent="0.25">
      <c r="A209">
        <v>640</v>
      </c>
      <c r="B209">
        <v>1</v>
      </c>
      <c r="C209" t="s">
        <v>188</v>
      </c>
      <c r="D209">
        <f>VLOOKUP(A209,Sheet10!A:C,3,FALSE)</f>
        <v>6</v>
      </c>
      <c r="E209" s="4">
        <f>VLOOKUP(A209,'Pupil Info'!A:D,4,FALSE)</f>
        <v>408</v>
      </c>
      <c r="F209" s="4">
        <f>Summary!F209</f>
        <v>4190081.0660030143</v>
      </c>
      <c r="G209" s="4">
        <f>VLOOKUP(A209,'2% 2020'!A:AB,28,FALSE)</f>
        <v>4025201.25</v>
      </c>
      <c r="H209" s="4">
        <f t="shared" si="59"/>
        <v>10269.806534321113</v>
      </c>
      <c r="I209" s="4">
        <f>G209-Summary!G209</f>
        <v>63437</v>
      </c>
      <c r="J209" s="4">
        <f>VLOOKUP(A209,'2% with VPK 2020'!A:AB,28,FALSE)</f>
        <v>4025201.25</v>
      </c>
      <c r="K209" s="4">
        <f>VLOOKUP(A209,'Charter School Lease'!A:D,4,FALSE)</f>
        <v>0</v>
      </c>
      <c r="L209" s="4">
        <f>VLOOKUP(A209,'Integration Change'!H:K,4,FALSE)</f>
        <v>0</v>
      </c>
      <c r="M209" s="4">
        <f>VLOOKUP(A209,'Other SPED'!A:D,4,FALSE)</f>
        <v>0</v>
      </c>
      <c r="N209" s="4">
        <f>VLOOKUP(A209,'LTFM Change'!G:J,4,FALSE)</f>
        <v>0</v>
      </c>
      <c r="O209" s="4">
        <f>VLOOKUP(A209,QComp!I:N,6,FALSE)</f>
        <v>0</v>
      </c>
      <c r="P209" s="4">
        <f>VLOOKUP(A209,'Breakfast and Lunch'!A:D,4,FALSE)</f>
        <v>0</v>
      </c>
      <c r="Q209" s="4">
        <f>VLOOKUP(A209,'Breakfast and Lunch'!A:E,5,FALSE)</f>
        <v>0</v>
      </c>
      <c r="R209" s="4">
        <f>VLOOKUP(A209,'Integration Change'!A:D,4,FALSE)</f>
        <v>0</v>
      </c>
      <c r="S209" s="4">
        <f>VLOOKUP(A209,'LTFM Change'!A:C,3,FALSE)</f>
        <v>0</v>
      </c>
      <c r="T209" s="4">
        <f>VLOOKUP(A209,QComp!A:D,4,FALSE)</f>
        <v>0</v>
      </c>
      <c r="U209" s="4">
        <f t="shared" si="60"/>
        <v>155.48284313725489</v>
      </c>
      <c r="V209" s="4">
        <f t="shared" si="61"/>
        <v>0</v>
      </c>
      <c r="W209" s="4">
        <f t="shared" si="62"/>
        <v>0</v>
      </c>
      <c r="X209" s="4">
        <f>VLOOKUP(A209,'2020 SPED'!A:AF,32,FALSE)</f>
        <v>3899.8326438168588</v>
      </c>
      <c r="Y209" s="228">
        <f t="shared" si="55"/>
        <v>9.5584133426883788</v>
      </c>
      <c r="Z209" s="4">
        <f t="shared" si="56"/>
        <v>67336.832643816859</v>
      </c>
      <c r="AA209" s="228">
        <f t="shared" si="57"/>
        <v>165.04125647994329</v>
      </c>
      <c r="AC209" s="4">
        <f>VLOOKUP(A209,'Pupil Info'!A:E,5,FALSE)</f>
        <v>401</v>
      </c>
      <c r="AD209" s="4">
        <f>Summary!AA209</f>
        <v>4169860.8928282261</v>
      </c>
      <c r="AE209" s="4">
        <f>VLOOKUP(A209,'2% 2021'!A:AB,28,FALSE)</f>
        <v>4061008.5</v>
      </c>
      <c r="AF209" s="4">
        <f t="shared" si="63"/>
        <v>10398.655593087846</v>
      </c>
      <c r="AG209" s="4">
        <f>AE209-Summary!AB209</f>
        <v>127364</v>
      </c>
      <c r="AH209" s="4">
        <f>VLOOKUP(A209,'2% with VPK 2021'!A:AB,28,FALSE)</f>
        <v>4061008.5</v>
      </c>
      <c r="AI209" s="4">
        <f>VLOOKUP(A209,'Charter School Lease'!A:E,5,FALSE)</f>
        <v>0</v>
      </c>
      <c r="AJ209" s="4">
        <f>VLOOKUP(A209,'Integration Change'!H:L,5,FALSE)</f>
        <v>0</v>
      </c>
      <c r="AK209" s="4">
        <f>VLOOKUP(A209,'Other SPED'!A:D,4,FALSE)</f>
        <v>0</v>
      </c>
      <c r="AL209" s="4">
        <f>VLOOKUP(A209,QComp!I:R,10,FALSE)</f>
        <v>0</v>
      </c>
      <c r="AM209" s="4">
        <f>VLOOKUP(A209,'LTFM Change'!G:K,5,FALSE)</f>
        <v>0</v>
      </c>
      <c r="AN209" s="4">
        <f>VLOOKUP(A209,'Breakfast and Lunch'!A:E,5,FALSE)</f>
        <v>0</v>
      </c>
      <c r="AO209" s="4">
        <f>VLOOKUP(A209,'Breakfast and Lunch'!A:D,4,FALSE)</f>
        <v>0</v>
      </c>
      <c r="AP209" s="4">
        <f>VLOOKUP(A209,'Integration Change'!A:E,5,FALSE)</f>
        <v>0</v>
      </c>
      <c r="AQ209" s="4">
        <f>VLOOKUP(A209,'Safe School'!A:D,4,FALSE)</f>
        <v>64.490182058318169</v>
      </c>
      <c r="AR209" s="4">
        <f>VLOOKUP(A209,'LTFM Change'!A:D,4,FALSE)</f>
        <v>0</v>
      </c>
      <c r="AS209" s="4">
        <f>VLOOKUP(A209,QComp!A:E,5,FALSE)</f>
        <v>0</v>
      </c>
      <c r="AT209" s="228">
        <f t="shared" si="64"/>
        <v>317.61596009975062</v>
      </c>
      <c r="AU209" s="4">
        <f t="shared" si="65"/>
        <v>64.490182058420032</v>
      </c>
      <c r="AV209" s="228">
        <f t="shared" si="66"/>
        <v>0.16082339665441406</v>
      </c>
      <c r="AW209" s="4">
        <f>VLOOKUP(A209,'2021 SPED'!A:AF,32,FALSE)</f>
        <v>9816.1856265604147</v>
      </c>
      <c r="AX209" s="228">
        <f t="shared" si="67"/>
        <v>24.479265901646919</v>
      </c>
      <c r="AY209" s="5">
        <f t="shared" si="58"/>
        <v>137244.67580861883</v>
      </c>
      <c r="AZ209" s="4">
        <f t="shared" si="68"/>
        <v>342.25604939805197</v>
      </c>
    </row>
    <row r="210" spans="1:52" x14ac:dyDescent="0.25">
      <c r="A210">
        <v>656</v>
      </c>
      <c r="B210">
        <v>1</v>
      </c>
      <c r="C210" t="s">
        <v>189</v>
      </c>
      <c r="D210">
        <f>VLOOKUP(A210,Sheet10!A:C,3,FALSE)</f>
        <v>4</v>
      </c>
      <c r="E210" s="4">
        <f>VLOOKUP(A210,'Pupil Info'!A:D,4,FALSE)</f>
        <v>3495</v>
      </c>
      <c r="F210" s="4">
        <f>Summary!F210</f>
        <v>43631364.776231781</v>
      </c>
      <c r="G210" s="4">
        <f>VLOOKUP(A210,'2% 2020'!A:AB,28,FALSE)</f>
        <v>38633915.5</v>
      </c>
      <c r="H210" s="4">
        <f t="shared" si="59"/>
        <v>12483.938419522685</v>
      </c>
      <c r="I210" s="4">
        <f>G210-Summary!G210</f>
        <v>624642</v>
      </c>
      <c r="J210" s="4">
        <f>VLOOKUP(A210,'2% with VPK 2020'!A:AB,28,FALSE)</f>
        <v>38804709</v>
      </c>
      <c r="K210" s="4">
        <f>VLOOKUP(A210,'Charter School Lease'!A:D,4,FALSE)</f>
        <v>0</v>
      </c>
      <c r="L210" s="4">
        <f>VLOOKUP(A210,'Integration Change'!H:K,4,FALSE)</f>
        <v>3671.3846400000039</v>
      </c>
      <c r="M210" s="4">
        <f>VLOOKUP(A210,'Other SPED'!A:D,4,FALSE)</f>
        <v>0</v>
      </c>
      <c r="N210" s="4">
        <f>VLOOKUP(A210,'LTFM Change'!G:J,4,FALSE)</f>
        <v>3650.5931416493841</v>
      </c>
      <c r="O210" s="4">
        <f>VLOOKUP(A210,QComp!I:N,6,FALSE)</f>
        <v>0</v>
      </c>
      <c r="P210" s="4">
        <f>VLOOKUP(A210,'Breakfast and Lunch'!A:D,4,FALSE)</f>
        <v>1020.06</v>
      </c>
      <c r="Q210" s="4">
        <f>VLOOKUP(A210,'Breakfast and Lunch'!A:E,5,FALSE)</f>
        <v>2663.55</v>
      </c>
      <c r="R210" s="4">
        <f>VLOOKUP(A210,'Integration Change'!A:D,4,FALSE)</f>
        <v>1573.4505600000266</v>
      </c>
      <c r="S210" s="4">
        <f>VLOOKUP(A210,'LTFM Change'!A:C,3,FALSE)</f>
        <v>6609.4068583506159</v>
      </c>
      <c r="T210" s="4">
        <f>VLOOKUP(A210,QComp!A:D,4,FALSE)</f>
        <v>0</v>
      </c>
      <c r="U210" s="4">
        <f t="shared" si="60"/>
        <v>178.7244635193133</v>
      </c>
      <c r="V210" s="4">
        <f t="shared" si="61"/>
        <v>189981.94520000368</v>
      </c>
      <c r="W210" s="4">
        <f t="shared" si="62"/>
        <v>54.358210357654848</v>
      </c>
      <c r="X210" s="4">
        <f>VLOOKUP(A210,'2020 SPED'!A:AF,32,FALSE)</f>
        <v>192972.12213009037</v>
      </c>
      <c r="Y210" s="228">
        <f t="shared" si="55"/>
        <v>55.213768849811267</v>
      </c>
      <c r="Z210" s="4">
        <f t="shared" si="56"/>
        <v>1007596.0673300941</v>
      </c>
      <c r="AA210" s="228">
        <f t="shared" si="57"/>
        <v>288.29644272677939</v>
      </c>
      <c r="AC210" s="4">
        <f>VLOOKUP(A210,'Pupil Info'!A:E,5,FALSE)</f>
        <v>3423</v>
      </c>
      <c r="AD210" s="4">
        <f>Summary!AA210</f>
        <v>43098620.859867238</v>
      </c>
      <c r="AE210" s="4">
        <f>VLOOKUP(A210,'2% 2021'!A:AB,28,FALSE)</f>
        <v>38657065.5</v>
      </c>
      <c r="AF210" s="4">
        <f t="shared" si="63"/>
        <v>12590.891282461946</v>
      </c>
      <c r="AG210" s="4">
        <f>AE210-Summary!AB210</f>
        <v>1236895</v>
      </c>
      <c r="AH210" s="4">
        <f>VLOOKUP(A210,'2% with VPK 2021'!A:AB,28,FALSE)</f>
        <v>38953585.5</v>
      </c>
      <c r="AI210" s="4">
        <f>VLOOKUP(A210,'Charter School Lease'!A:E,5,FALSE)</f>
        <v>0</v>
      </c>
      <c r="AJ210" s="4">
        <f>VLOOKUP(A210,'Integration Change'!H:L,5,FALSE)</f>
        <v>3652.6963199999882</v>
      </c>
      <c r="AK210" s="4">
        <f>VLOOKUP(A210,'Other SPED'!A:D,4,FALSE)</f>
        <v>0</v>
      </c>
      <c r="AL210" s="4">
        <f>VLOOKUP(A210,QComp!I:R,10,FALSE)</f>
        <v>0</v>
      </c>
      <c r="AM210" s="4">
        <f>VLOOKUP(A210,'LTFM Change'!G:K,5,FALSE)</f>
        <v>2829.1983573007165</v>
      </c>
      <c r="AN210" s="4">
        <f>VLOOKUP(A210,'Breakfast and Lunch'!A:E,5,FALSE)</f>
        <v>2663.55</v>
      </c>
      <c r="AO210" s="4">
        <f>VLOOKUP(A210,'Breakfast and Lunch'!A:D,4,FALSE)</f>
        <v>1020.06</v>
      </c>
      <c r="AP210" s="4">
        <f>VLOOKUP(A210,'Integration Change'!A:E,5,FALSE)</f>
        <v>1565.4412799999991</v>
      </c>
      <c r="AQ210" s="4">
        <f>VLOOKUP(A210,'Safe School'!A:D,4,FALSE)</f>
        <v>-546.52244555440848</v>
      </c>
      <c r="AR210" s="4">
        <f>VLOOKUP(A210,'LTFM Change'!A:D,4,FALSE)</f>
        <v>7430.8016426991671</v>
      </c>
      <c r="AS210" s="4">
        <f>VLOOKUP(A210,QComp!A:E,5,FALSE)</f>
        <v>0</v>
      </c>
      <c r="AT210" s="228">
        <f t="shared" si="64"/>
        <v>361.34823254455154</v>
      </c>
      <c r="AU210" s="4">
        <f t="shared" si="65"/>
        <v>315135.22515444458</v>
      </c>
      <c r="AV210" s="228">
        <f t="shared" si="66"/>
        <v>92.06404474275331</v>
      </c>
      <c r="AW210" s="4">
        <f>VLOOKUP(A210,'2021 SPED'!A:AF,32,FALSE)</f>
        <v>492821.61370200664</v>
      </c>
      <c r="AX210" s="228">
        <f t="shared" si="67"/>
        <v>143.97359442068554</v>
      </c>
      <c r="AY210" s="5">
        <f t="shared" si="58"/>
        <v>2044851.8388564512</v>
      </c>
      <c r="AZ210" s="4">
        <f t="shared" si="68"/>
        <v>597.38587170799042</v>
      </c>
    </row>
    <row r="211" spans="1:52" x14ac:dyDescent="0.25">
      <c r="A211">
        <v>659</v>
      </c>
      <c r="B211">
        <v>1</v>
      </c>
      <c r="C211" t="s">
        <v>190</v>
      </c>
      <c r="D211">
        <f>VLOOKUP(A211,Sheet10!A:C,3,FALSE)</f>
        <v>3</v>
      </c>
      <c r="E211" s="4">
        <f>VLOOKUP(A211,'Pupil Info'!A:D,4,FALSE)</f>
        <v>3988</v>
      </c>
      <c r="F211" s="4">
        <f>Summary!F211</f>
        <v>48037051.90907979</v>
      </c>
      <c r="G211" s="4">
        <f>VLOOKUP(A211,'2% 2020'!A:AB,28,FALSE)</f>
        <v>42336009.5</v>
      </c>
      <c r="H211" s="4">
        <f t="shared" si="59"/>
        <v>12045.399174794331</v>
      </c>
      <c r="I211" s="4">
        <f>G211-Summary!G211</f>
        <v>587585</v>
      </c>
      <c r="J211" s="4">
        <f>VLOOKUP(A211,'2% with VPK 2020'!A:AB,28,FALSE)</f>
        <v>42336009.5</v>
      </c>
      <c r="K211" s="4">
        <f>VLOOKUP(A211,'Charter School Lease'!A:D,4,FALSE)</f>
        <v>0</v>
      </c>
      <c r="L211" s="4">
        <f>VLOOKUP(A211,'Integration Change'!H:K,4,FALSE)</f>
        <v>0</v>
      </c>
      <c r="M211" s="4">
        <f>VLOOKUP(A211,'Other SPED'!A:D,4,FALSE)</f>
        <v>0</v>
      </c>
      <c r="N211" s="4">
        <f>VLOOKUP(A211,'LTFM Change'!G:J,4,FALSE)</f>
        <v>0</v>
      </c>
      <c r="O211" s="4">
        <f>VLOOKUP(A211,QComp!I:N,6,FALSE)</f>
        <v>0</v>
      </c>
      <c r="P211" s="4">
        <f>VLOOKUP(A211,'Breakfast and Lunch'!A:D,4,FALSE)</f>
        <v>0</v>
      </c>
      <c r="Q211" s="4">
        <f>VLOOKUP(A211,'Breakfast and Lunch'!A:E,5,FALSE)</f>
        <v>0</v>
      </c>
      <c r="R211" s="4">
        <f>VLOOKUP(A211,'Integration Change'!A:D,4,FALSE)</f>
        <v>0</v>
      </c>
      <c r="S211" s="4">
        <f>VLOOKUP(A211,'LTFM Change'!A:C,3,FALSE)</f>
        <v>0</v>
      </c>
      <c r="T211" s="4">
        <f>VLOOKUP(A211,QComp!A:D,4,FALSE)</f>
        <v>0</v>
      </c>
      <c r="U211" s="4">
        <f t="shared" si="60"/>
        <v>147.33826479438315</v>
      </c>
      <c r="V211" s="4">
        <f t="shared" si="61"/>
        <v>0</v>
      </c>
      <c r="W211" s="4">
        <f t="shared" si="62"/>
        <v>0</v>
      </c>
      <c r="X211" s="4">
        <f>VLOOKUP(A211,'2020 SPED'!A:AF,32,FALSE)</f>
        <v>124858.7143092975</v>
      </c>
      <c r="Y211" s="228">
        <f t="shared" si="55"/>
        <v>31.308604390495862</v>
      </c>
      <c r="Z211" s="4">
        <f t="shared" si="56"/>
        <v>712443.7143092975</v>
      </c>
      <c r="AA211" s="228">
        <f t="shared" si="57"/>
        <v>178.64686918487902</v>
      </c>
      <c r="AC211" s="4">
        <f>VLOOKUP(A211,'Pupil Info'!A:E,5,FALSE)</f>
        <v>3873</v>
      </c>
      <c r="AD211" s="4">
        <f>Summary!AA211</f>
        <v>47509521.997817032</v>
      </c>
      <c r="AE211" s="4">
        <f>VLOOKUP(A211,'2% 2021'!A:AB,28,FALSE)</f>
        <v>42123363</v>
      </c>
      <c r="AF211" s="4">
        <f t="shared" si="63"/>
        <v>12266.853084899827</v>
      </c>
      <c r="AG211" s="4">
        <f>AE211-Summary!AB211</f>
        <v>1159292</v>
      </c>
      <c r="AH211" s="4">
        <f>VLOOKUP(A211,'2% with VPK 2021'!A:AB,28,FALSE)</f>
        <v>42123363</v>
      </c>
      <c r="AI211" s="4">
        <f>VLOOKUP(A211,'Charter School Lease'!A:E,5,FALSE)</f>
        <v>0</v>
      </c>
      <c r="AJ211" s="4">
        <f>VLOOKUP(A211,'Integration Change'!H:L,5,FALSE)</f>
        <v>0</v>
      </c>
      <c r="AK211" s="4">
        <f>VLOOKUP(A211,'Other SPED'!A:D,4,FALSE)</f>
        <v>0</v>
      </c>
      <c r="AL211" s="4">
        <f>VLOOKUP(A211,QComp!I:R,10,FALSE)</f>
        <v>0</v>
      </c>
      <c r="AM211" s="4">
        <f>VLOOKUP(A211,'LTFM Change'!G:K,5,FALSE)</f>
        <v>0</v>
      </c>
      <c r="AN211" s="4">
        <f>VLOOKUP(A211,'Breakfast and Lunch'!A:E,5,FALSE)</f>
        <v>0</v>
      </c>
      <c r="AO211" s="4">
        <f>VLOOKUP(A211,'Breakfast and Lunch'!A:D,4,FALSE)</f>
        <v>0</v>
      </c>
      <c r="AP211" s="4">
        <f>VLOOKUP(A211,'Integration Change'!A:E,5,FALSE)</f>
        <v>0</v>
      </c>
      <c r="AQ211" s="4">
        <f>VLOOKUP(A211,'Safe School'!A:D,4,FALSE)</f>
        <v>415.69742960660369</v>
      </c>
      <c r="AR211" s="4">
        <f>VLOOKUP(A211,'LTFM Change'!A:D,4,FALSE)</f>
        <v>0</v>
      </c>
      <c r="AS211" s="4">
        <f>VLOOKUP(A211,QComp!A:E,5,FALSE)</f>
        <v>0</v>
      </c>
      <c r="AT211" s="228">
        <f t="shared" si="64"/>
        <v>299.32662019106635</v>
      </c>
      <c r="AU211" s="4">
        <f t="shared" si="65"/>
        <v>415.69742960482836</v>
      </c>
      <c r="AV211" s="228">
        <f t="shared" si="66"/>
        <v>0.10733215326744858</v>
      </c>
      <c r="AW211" s="4">
        <f>VLOOKUP(A211,'2021 SPED'!A:AF,32,FALSE)</f>
        <v>594769.58944033738</v>
      </c>
      <c r="AX211" s="228">
        <f t="shared" si="67"/>
        <v>153.56818730708426</v>
      </c>
      <c r="AY211" s="5">
        <f t="shared" si="58"/>
        <v>1754477.2868699422</v>
      </c>
      <c r="AZ211" s="4">
        <f t="shared" si="68"/>
        <v>453.00213965141808</v>
      </c>
    </row>
    <row r="212" spans="1:52" x14ac:dyDescent="0.25">
      <c r="A212">
        <v>671</v>
      </c>
      <c r="B212">
        <v>1</v>
      </c>
      <c r="C212" t="s">
        <v>191</v>
      </c>
      <c r="D212">
        <f>VLOOKUP(A212,Sheet10!A:C,3,FALSE)</f>
        <v>6</v>
      </c>
      <c r="E212" s="4">
        <f>VLOOKUP(A212,'Pupil Info'!A:D,4,FALSE)</f>
        <v>367</v>
      </c>
      <c r="F212" s="4">
        <f>Summary!F212</f>
        <v>4083054.253329861</v>
      </c>
      <c r="G212" s="4">
        <f>VLOOKUP(A212,'2% 2020'!A:AB,28,FALSE)</f>
        <v>3749627</v>
      </c>
      <c r="H212" s="4">
        <f t="shared" si="59"/>
        <v>11125.488428691719</v>
      </c>
      <c r="I212" s="4">
        <f>G212-Summary!G212</f>
        <v>55297</v>
      </c>
      <c r="J212" s="4">
        <f>VLOOKUP(A212,'2% with VPK 2020'!A:AB,28,FALSE)</f>
        <v>3749627</v>
      </c>
      <c r="K212" s="4">
        <f>VLOOKUP(A212,'Charter School Lease'!A:D,4,FALSE)</f>
        <v>0</v>
      </c>
      <c r="L212" s="4">
        <f>VLOOKUP(A212,'Integration Change'!H:K,4,FALSE)</f>
        <v>0</v>
      </c>
      <c r="M212" s="4">
        <f>VLOOKUP(A212,'Other SPED'!A:D,4,FALSE)</f>
        <v>0</v>
      </c>
      <c r="N212" s="4">
        <f>VLOOKUP(A212,'LTFM Change'!G:J,4,FALSE)</f>
        <v>0</v>
      </c>
      <c r="O212" s="4">
        <f>VLOOKUP(A212,QComp!I:N,6,FALSE)</f>
        <v>0</v>
      </c>
      <c r="P212" s="4">
        <f>VLOOKUP(A212,'Breakfast and Lunch'!A:D,4,FALSE)</f>
        <v>0</v>
      </c>
      <c r="Q212" s="4">
        <f>VLOOKUP(A212,'Breakfast and Lunch'!A:E,5,FALSE)</f>
        <v>0</v>
      </c>
      <c r="R212" s="4">
        <f>VLOOKUP(A212,'Integration Change'!A:D,4,FALSE)</f>
        <v>0</v>
      </c>
      <c r="S212" s="4">
        <f>VLOOKUP(A212,'LTFM Change'!A:C,3,FALSE)</f>
        <v>0</v>
      </c>
      <c r="T212" s="4">
        <f>VLOOKUP(A212,QComp!A:D,4,FALSE)</f>
        <v>0</v>
      </c>
      <c r="U212" s="4">
        <f t="shared" si="60"/>
        <v>150.67302452316076</v>
      </c>
      <c r="V212" s="4">
        <f t="shared" si="61"/>
        <v>0</v>
      </c>
      <c r="W212" s="4">
        <f t="shared" si="62"/>
        <v>0</v>
      </c>
      <c r="X212" s="4">
        <f>VLOOKUP(A212,'2020 SPED'!A:AF,32,FALSE)</f>
        <v>27840.928238479479</v>
      </c>
      <c r="Y212" s="228">
        <f t="shared" si="55"/>
        <v>75.860839886865065</v>
      </c>
      <c r="Z212" s="4">
        <f t="shared" si="56"/>
        <v>83137.928238479479</v>
      </c>
      <c r="AA212" s="228">
        <f t="shared" si="57"/>
        <v>226.53386441002581</v>
      </c>
      <c r="AC212" s="4">
        <f>VLOOKUP(A212,'Pupil Info'!A:E,5,FALSE)</f>
        <v>365</v>
      </c>
      <c r="AD212" s="4">
        <f>Summary!AA212</f>
        <v>4124147.2380594802</v>
      </c>
      <c r="AE212" s="4">
        <f>VLOOKUP(A212,'2% 2021'!A:AB,28,FALSE)</f>
        <v>3818259.75</v>
      </c>
      <c r="AF212" s="4">
        <f t="shared" si="63"/>
        <v>11299.033528930082</v>
      </c>
      <c r="AG212" s="4">
        <f>AE212-Summary!AB212</f>
        <v>112049</v>
      </c>
      <c r="AH212" s="4">
        <f>VLOOKUP(A212,'2% with VPK 2021'!A:AB,28,FALSE)</f>
        <v>3818259.75</v>
      </c>
      <c r="AI212" s="4">
        <f>VLOOKUP(A212,'Charter School Lease'!A:E,5,FALSE)</f>
        <v>0</v>
      </c>
      <c r="AJ212" s="4">
        <f>VLOOKUP(A212,'Integration Change'!H:L,5,FALSE)</f>
        <v>0</v>
      </c>
      <c r="AK212" s="4">
        <f>VLOOKUP(A212,'Other SPED'!A:D,4,FALSE)</f>
        <v>0</v>
      </c>
      <c r="AL212" s="4">
        <f>VLOOKUP(A212,QComp!I:R,10,FALSE)</f>
        <v>0</v>
      </c>
      <c r="AM212" s="4">
        <f>VLOOKUP(A212,'LTFM Change'!G:K,5,FALSE)</f>
        <v>0</v>
      </c>
      <c r="AN212" s="4">
        <f>VLOOKUP(A212,'Breakfast and Lunch'!A:E,5,FALSE)</f>
        <v>0</v>
      </c>
      <c r="AO212" s="4">
        <f>VLOOKUP(A212,'Breakfast and Lunch'!A:D,4,FALSE)</f>
        <v>0</v>
      </c>
      <c r="AP212" s="4">
        <f>VLOOKUP(A212,'Integration Change'!A:E,5,FALSE)</f>
        <v>0</v>
      </c>
      <c r="AQ212" s="4">
        <f>VLOOKUP(A212,'Safe School'!A:D,4,FALSE)</f>
        <v>59.192630395846209</v>
      </c>
      <c r="AR212" s="4">
        <f>VLOOKUP(A212,'LTFM Change'!A:D,4,FALSE)</f>
        <v>0</v>
      </c>
      <c r="AS212" s="4">
        <f>VLOOKUP(A212,QComp!A:E,5,FALSE)</f>
        <v>0</v>
      </c>
      <c r="AT212" s="228">
        <f t="shared" si="64"/>
        <v>306.98356164383563</v>
      </c>
      <c r="AU212" s="4">
        <f t="shared" si="65"/>
        <v>59.192630395758897</v>
      </c>
      <c r="AV212" s="228">
        <f t="shared" si="66"/>
        <v>0.16217159012536683</v>
      </c>
      <c r="AW212" s="4">
        <f>VLOOKUP(A212,'2021 SPED'!A:AF,32,FALSE)</f>
        <v>93805.312034049479</v>
      </c>
      <c r="AX212" s="228">
        <f t="shared" si="67"/>
        <v>257.00085488780678</v>
      </c>
      <c r="AY212" s="5">
        <f t="shared" si="58"/>
        <v>205913.50466444524</v>
      </c>
      <c r="AZ212" s="4">
        <f t="shared" si="68"/>
        <v>564.14658812176776</v>
      </c>
    </row>
    <row r="213" spans="1:52" x14ac:dyDescent="0.25">
      <c r="A213">
        <v>676</v>
      </c>
      <c r="B213">
        <v>1</v>
      </c>
      <c r="C213" t="s">
        <v>192</v>
      </c>
      <c r="D213">
        <f>VLOOKUP(A213,Sheet10!A:C,3,FALSE)</f>
        <v>6</v>
      </c>
      <c r="E213" s="4">
        <f>VLOOKUP(A213,'Pupil Info'!A:D,4,FALSE)</f>
        <v>181</v>
      </c>
      <c r="F213" s="4">
        <f>Summary!F213</f>
        <v>2310078.3258752078</v>
      </c>
      <c r="G213" s="4">
        <f>VLOOKUP(A213,'2% 2020'!A:AB,28,FALSE)</f>
        <v>2156552.25</v>
      </c>
      <c r="H213" s="4">
        <f t="shared" si="59"/>
        <v>12762.863678868551</v>
      </c>
      <c r="I213" s="4">
        <f>G213-Summary!G213</f>
        <v>32050</v>
      </c>
      <c r="J213" s="4">
        <f>VLOOKUP(A213,'2% with VPK 2020'!A:AB,28,FALSE)</f>
        <v>2156552.25</v>
      </c>
      <c r="K213" s="4">
        <f>VLOOKUP(A213,'Charter School Lease'!A:D,4,FALSE)</f>
        <v>0</v>
      </c>
      <c r="L213" s="4">
        <f>VLOOKUP(A213,'Integration Change'!H:K,4,FALSE)</f>
        <v>0</v>
      </c>
      <c r="M213" s="4">
        <f>VLOOKUP(A213,'Other SPED'!A:D,4,FALSE)</f>
        <v>0</v>
      </c>
      <c r="N213" s="4">
        <f>VLOOKUP(A213,'LTFM Change'!G:J,4,FALSE)</f>
        <v>0</v>
      </c>
      <c r="O213" s="4">
        <f>VLOOKUP(A213,QComp!I:N,6,FALSE)</f>
        <v>0</v>
      </c>
      <c r="P213" s="4">
        <f>VLOOKUP(A213,'Breakfast and Lunch'!A:D,4,FALSE)</f>
        <v>0</v>
      </c>
      <c r="Q213" s="4">
        <f>VLOOKUP(A213,'Breakfast and Lunch'!A:E,5,FALSE)</f>
        <v>0</v>
      </c>
      <c r="R213" s="4">
        <f>VLOOKUP(A213,'Integration Change'!A:D,4,FALSE)</f>
        <v>0</v>
      </c>
      <c r="S213" s="4">
        <f>VLOOKUP(A213,'LTFM Change'!A:C,3,FALSE)</f>
        <v>0</v>
      </c>
      <c r="T213" s="4">
        <f>VLOOKUP(A213,QComp!A:D,4,FALSE)</f>
        <v>0</v>
      </c>
      <c r="U213" s="4">
        <f t="shared" si="60"/>
        <v>177.0718232044199</v>
      </c>
      <c r="V213" s="4">
        <f t="shared" si="61"/>
        <v>0</v>
      </c>
      <c r="W213" s="4">
        <f t="shared" si="62"/>
        <v>0</v>
      </c>
      <c r="X213" s="4">
        <f>VLOOKUP(A213,'2020 SPED'!A:AF,32,FALSE)</f>
        <v>7149.3676007050963</v>
      </c>
      <c r="Y213" s="228">
        <f t="shared" si="55"/>
        <v>39.499268512182852</v>
      </c>
      <c r="Z213" s="4">
        <f t="shared" si="56"/>
        <v>39199.367600705096</v>
      </c>
      <c r="AA213" s="228">
        <f t="shared" si="57"/>
        <v>216.57109171660275</v>
      </c>
      <c r="AC213" s="4">
        <f>VLOOKUP(A213,'Pupil Info'!A:E,5,FALSE)</f>
        <v>180</v>
      </c>
      <c r="AD213" s="4">
        <f>Summary!AA213</f>
        <v>2219332.0708284606</v>
      </c>
      <c r="AE213" s="4">
        <f>VLOOKUP(A213,'2% 2021'!A:AB,28,FALSE)</f>
        <v>2080009.5</v>
      </c>
      <c r="AF213" s="4">
        <f t="shared" si="63"/>
        <v>12329.62261571367</v>
      </c>
      <c r="AG213" s="4">
        <f>AE213-Summary!AB213</f>
        <v>60385</v>
      </c>
      <c r="AH213" s="4">
        <f>VLOOKUP(A213,'2% with VPK 2021'!A:AB,28,FALSE)</f>
        <v>2080009.5</v>
      </c>
      <c r="AI213" s="4">
        <f>VLOOKUP(A213,'Charter School Lease'!A:E,5,FALSE)</f>
        <v>0</v>
      </c>
      <c r="AJ213" s="4">
        <f>VLOOKUP(A213,'Integration Change'!H:L,5,FALSE)</f>
        <v>0</v>
      </c>
      <c r="AK213" s="4">
        <f>VLOOKUP(A213,'Other SPED'!A:D,4,FALSE)</f>
        <v>0</v>
      </c>
      <c r="AL213" s="4">
        <f>VLOOKUP(A213,QComp!I:R,10,FALSE)</f>
        <v>0</v>
      </c>
      <c r="AM213" s="4">
        <f>VLOOKUP(A213,'LTFM Change'!G:K,5,FALSE)</f>
        <v>0</v>
      </c>
      <c r="AN213" s="4">
        <f>VLOOKUP(A213,'Breakfast and Lunch'!A:E,5,FALSE)</f>
        <v>0</v>
      </c>
      <c r="AO213" s="4">
        <f>VLOOKUP(A213,'Breakfast and Lunch'!A:D,4,FALSE)</f>
        <v>0</v>
      </c>
      <c r="AP213" s="4">
        <f>VLOOKUP(A213,'Integration Change'!A:E,5,FALSE)</f>
        <v>0</v>
      </c>
      <c r="AQ213" s="4">
        <f>VLOOKUP(A213,'Safe School'!A:D,4,FALSE)</f>
        <v>21.264453478129326</v>
      </c>
      <c r="AR213" s="4">
        <f>VLOOKUP(A213,'LTFM Change'!A:D,4,FALSE)</f>
        <v>0</v>
      </c>
      <c r="AS213" s="4">
        <f>VLOOKUP(A213,QComp!A:E,5,FALSE)</f>
        <v>0</v>
      </c>
      <c r="AT213" s="228">
        <f t="shared" si="64"/>
        <v>335.47222222222223</v>
      </c>
      <c r="AU213" s="4">
        <f t="shared" si="65"/>
        <v>21.26445347815752</v>
      </c>
      <c r="AV213" s="228">
        <f t="shared" si="66"/>
        <v>0.11813585265643067</v>
      </c>
      <c r="AW213" s="4">
        <f>VLOOKUP(A213,'2021 SPED'!A:AF,32,FALSE)</f>
        <v>26577.334054631239</v>
      </c>
      <c r="AX213" s="228">
        <f t="shared" si="67"/>
        <v>147.65185585906244</v>
      </c>
      <c r="AY213" s="5">
        <f t="shared" si="58"/>
        <v>86983.598508109397</v>
      </c>
      <c r="AZ213" s="4">
        <f t="shared" si="68"/>
        <v>483.24221393394112</v>
      </c>
    </row>
    <row r="214" spans="1:52" x14ac:dyDescent="0.25">
      <c r="A214">
        <v>682</v>
      </c>
      <c r="B214">
        <v>1</v>
      </c>
      <c r="C214" t="s">
        <v>193</v>
      </c>
      <c r="D214">
        <f>VLOOKUP(A214,Sheet10!A:C,3,FALSE)</f>
        <v>5</v>
      </c>
      <c r="E214" s="4">
        <f>VLOOKUP(A214,'Pupil Info'!A:D,4,FALSE)</f>
        <v>1183</v>
      </c>
      <c r="F214" s="4">
        <f>Summary!F214</f>
        <v>11832904.895751063</v>
      </c>
      <c r="G214" s="4">
        <f>VLOOKUP(A214,'2% 2020'!A:AB,28,FALSE)</f>
        <v>10799952.25</v>
      </c>
      <c r="H214" s="4">
        <f t="shared" si="59"/>
        <v>10002.455533179258</v>
      </c>
      <c r="I214" s="4">
        <f>G214-Summary!G214</f>
        <v>176645</v>
      </c>
      <c r="J214" s="4">
        <f>VLOOKUP(A214,'2% with VPK 2020'!A:AB,28,FALSE)</f>
        <v>10799952.25</v>
      </c>
      <c r="K214" s="4">
        <f>VLOOKUP(A214,'Charter School Lease'!A:D,4,FALSE)</f>
        <v>0</v>
      </c>
      <c r="L214" s="4">
        <f>VLOOKUP(A214,'Integration Change'!H:K,4,FALSE)</f>
        <v>0</v>
      </c>
      <c r="M214" s="4">
        <f>VLOOKUP(A214,'Other SPED'!A:D,4,FALSE)</f>
        <v>0</v>
      </c>
      <c r="N214" s="4">
        <f>VLOOKUP(A214,'LTFM Change'!G:J,4,FALSE)</f>
        <v>0</v>
      </c>
      <c r="O214" s="4">
        <f>VLOOKUP(A214,QComp!I:N,6,FALSE)</f>
        <v>0</v>
      </c>
      <c r="P214" s="4">
        <f>VLOOKUP(A214,'Breakfast and Lunch'!A:D,4,FALSE)</f>
        <v>0</v>
      </c>
      <c r="Q214" s="4">
        <f>VLOOKUP(A214,'Breakfast and Lunch'!A:E,5,FALSE)</f>
        <v>0</v>
      </c>
      <c r="R214" s="4">
        <f>VLOOKUP(A214,'Integration Change'!A:D,4,FALSE)</f>
        <v>0</v>
      </c>
      <c r="S214" s="4">
        <f>VLOOKUP(A214,'LTFM Change'!A:C,3,FALSE)</f>
        <v>0</v>
      </c>
      <c r="T214" s="4">
        <f>VLOOKUP(A214,QComp!A:D,4,FALSE)</f>
        <v>0</v>
      </c>
      <c r="U214" s="4">
        <f t="shared" si="60"/>
        <v>149.31952662721895</v>
      </c>
      <c r="V214" s="4">
        <f t="shared" si="61"/>
        <v>0</v>
      </c>
      <c r="W214" s="4">
        <f t="shared" si="62"/>
        <v>0</v>
      </c>
      <c r="X214" s="4">
        <f>VLOOKUP(A214,'2020 SPED'!A:AF,32,FALSE)</f>
        <v>18398.037954041502</v>
      </c>
      <c r="Y214" s="228">
        <f t="shared" si="55"/>
        <v>15.552018557938716</v>
      </c>
      <c r="Z214" s="4">
        <f t="shared" si="56"/>
        <v>195043.0379540415</v>
      </c>
      <c r="AA214" s="228">
        <f t="shared" si="57"/>
        <v>164.87154518515766</v>
      </c>
      <c r="AC214" s="4">
        <f>VLOOKUP(A214,'Pupil Info'!A:E,5,FALSE)</f>
        <v>1185</v>
      </c>
      <c r="AD214" s="4">
        <f>Summary!AA214</f>
        <v>11943712.636209382</v>
      </c>
      <c r="AE214" s="4">
        <f>VLOOKUP(A214,'2% 2021'!A:AB,28,FALSE)</f>
        <v>11026742.5</v>
      </c>
      <c r="AF214" s="4">
        <f t="shared" si="63"/>
        <v>10079.082393425639</v>
      </c>
      <c r="AG214" s="4">
        <f>AE214-Summary!AB214</f>
        <v>358477</v>
      </c>
      <c r="AH214" s="4">
        <f>VLOOKUP(A214,'2% with VPK 2021'!A:AB,28,FALSE)</f>
        <v>11026742.5</v>
      </c>
      <c r="AI214" s="4">
        <f>VLOOKUP(A214,'Charter School Lease'!A:E,5,FALSE)</f>
        <v>0</v>
      </c>
      <c r="AJ214" s="4">
        <f>VLOOKUP(A214,'Integration Change'!H:L,5,FALSE)</f>
        <v>0</v>
      </c>
      <c r="AK214" s="4">
        <f>VLOOKUP(A214,'Other SPED'!A:D,4,FALSE)</f>
        <v>0</v>
      </c>
      <c r="AL214" s="4">
        <f>VLOOKUP(A214,QComp!I:R,10,FALSE)</f>
        <v>0</v>
      </c>
      <c r="AM214" s="4">
        <f>VLOOKUP(A214,'LTFM Change'!G:K,5,FALSE)</f>
        <v>0</v>
      </c>
      <c r="AN214" s="4">
        <f>VLOOKUP(A214,'Breakfast and Lunch'!A:E,5,FALSE)</f>
        <v>0</v>
      </c>
      <c r="AO214" s="4">
        <f>VLOOKUP(A214,'Breakfast and Lunch'!A:D,4,FALSE)</f>
        <v>0</v>
      </c>
      <c r="AP214" s="4">
        <f>VLOOKUP(A214,'Integration Change'!A:E,5,FALSE)</f>
        <v>0</v>
      </c>
      <c r="AQ214" s="4">
        <f>VLOOKUP(A214,'Safe School'!A:D,4,FALSE)</f>
        <v>70.411274452500948</v>
      </c>
      <c r="AR214" s="4">
        <f>VLOOKUP(A214,'LTFM Change'!A:D,4,FALSE)</f>
        <v>0</v>
      </c>
      <c r="AS214" s="4">
        <f>VLOOKUP(A214,QComp!A:E,5,FALSE)</f>
        <v>0</v>
      </c>
      <c r="AT214" s="228">
        <f t="shared" si="64"/>
        <v>302.51223628691986</v>
      </c>
      <c r="AU214" s="4">
        <f t="shared" si="65"/>
        <v>70.411274451762438</v>
      </c>
      <c r="AV214" s="228">
        <f t="shared" si="66"/>
        <v>5.9418797005706701E-2</v>
      </c>
      <c r="AW214" s="4">
        <f>VLOOKUP(A214,'2021 SPED'!A:AF,32,FALSE)</f>
        <v>45220.714086575899</v>
      </c>
      <c r="AX214" s="228">
        <f t="shared" si="67"/>
        <v>38.160940157448017</v>
      </c>
      <c r="AY214" s="5">
        <f t="shared" si="58"/>
        <v>403768.12536102766</v>
      </c>
      <c r="AZ214" s="4">
        <f t="shared" si="68"/>
        <v>340.73259524137353</v>
      </c>
    </row>
    <row r="215" spans="1:52" x14ac:dyDescent="0.25">
      <c r="A215">
        <v>690</v>
      </c>
      <c r="B215">
        <v>1</v>
      </c>
      <c r="C215" t="s">
        <v>194</v>
      </c>
      <c r="D215">
        <f>VLOOKUP(A215,Sheet10!A:C,3,FALSE)</f>
        <v>5</v>
      </c>
      <c r="E215" s="4">
        <f>VLOOKUP(A215,'Pupil Info'!A:D,4,FALSE)</f>
        <v>993</v>
      </c>
      <c r="F215" s="4">
        <f>Summary!F215</f>
        <v>10402981.136060402</v>
      </c>
      <c r="G215" s="4">
        <f>VLOOKUP(A215,'2% 2020'!A:AB,28,FALSE)</f>
        <v>9271492.5</v>
      </c>
      <c r="H215" s="4">
        <f t="shared" si="59"/>
        <v>10476.315343464654</v>
      </c>
      <c r="I215" s="4">
        <f>G215-Summary!G215</f>
        <v>158335</v>
      </c>
      <c r="J215" s="4">
        <f>VLOOKUP(A215,'2% with VPK 2020'!A:AB,28,FALSE)</f>
        <v>9271492.5</v>
      </c>
      <c r="K215" s="4">
        <f>VLOOKUP(A215,'Charter School Lease'!A:D,4,FALSE)</f>
        <v>0</v>
      </c>
      <c r="L215" s="4">
        <f>VLOOKUP(A215,'Integration Change'!H:K,4,FALSE)</f>
        <v>0</v>
      </c>
      <c r="M215" s="4">
        <f>VLOOKUP(A215,'Other SPED'!A:D,4,FALSE)</f>
        <v>0</v>
      </c>
      <c r="N215" s="4">
        <f>VLOOKUP(A215,'LTFM Change'!G:J,4,FALSE)</f>
        <v>0</v>
      </c>
      <c r="O215" s="4">
        <f>VLOOKUP(A215,QComp!I:N,6,FALSE)</f>
        <v>0</v>
      </c>
      <c r="P215" s="4">
        <f>VLOOKUP(A215,'Breakfast and Lunch'!A:D,4,FALSE)</f>
        <v>0</v>
      </c>
      <c r="Q215" s="4">
        <f>VLOOKUP(A215,'Breakfast and Lunch'!A:E,5,FALSE)</f>
        <v>0</v>
      </c>
      <c r="R215" s="4">
        <f>VLOOKUP(A215,'Integration Change'!A:D,4,FALSE)</f>
        <v>0</v>
      </c>
      <c r="S215" s="4">
        <f>VLOOKUP(A215,'LTFM Change'!A:C,3,FALSE)</f>
        <v>0</v>
      </c>
      <c r="T215" s="4">
        <f>VLOOKUP(A215,QComp!A:D,4,FALSE)</f>
        <v>0</v>
      </c>
      <c r="U215" s="4">
        <f t="shared" si="60"/>
        <v>159.45115810674724</v>
      </c>
      <c r="V215" s="4">
        <f t="shared" si="61"/>
        <v>0</v>
      </c>
      <c r="W215" s="4">
        <f t="shared" si="62"/>
        <v>0</v>
      </c>
      <c r="X215" s="4">
        <f>VLOOKUP(A215,'2020 SPED'!A:AF,32,FALSE)</f>
        <v>24542.308049483923</v>
      </c>
      <c r="Y215" s="228">
        <f t="shared" si="55"/>
        <v>24.715315256277869</v>
      </c>
      <c r="Z215" s="4">
        <f t="shared" si="56"/>
        <v>182877.30804948392</v>
      </c>
      <c r="AA215" s="228">
        <f t="shared" si="57"/>
        <v>184.16647336302509</v>
      </c>
      <c r="AC215" s="4">
        <f>VLOOKUP(A215,'Pupil Info'!A:E,5,FALSE)</f>
        <v>973</v>
      </c>
      <c r="AD215" s="4">
        <f>Summary!AA215</f>
        <v>10273781.037847815</v>
      </c>
      <c r="AE215" s="4">
        <f>VLOOKUP(A215,'2% 2021'!A:AB,28,FALSE)</f>
        <v>9253951.5</v>
      </c>
      <c r="AF215" s="4">
        <f t="shared" si="63"/>
        <v>10558.870542495186</v>
      </c>
      <c r="AG215" s="4">
        <f>AE215-Summary!AB215</f>
        <v>313809</v>
      </c>
      <c r="AH215" s="4">
        <f>VLOOKUP(A215,'2% with VPK 2021'!A:AB,28,FALSE)</f>
        <v>9253951.5</v>
      </c>
      <c r="AI215" s="4">
        <f>VLOOKUP(A215,'Charter School Lease'!A:E,5,FALSE)</f>
        <v>0</v>
      </c>
      <c r="AJ215" s="4">
        <f>VLOOKUP(A215,'Integration Change'!H:L,5,FALSE)</f>
        <v>0</v>
      </c>
      <c r="AK215" s="4">
        <f>VLOOKUP(A215,'Other SPED'!A:D,4,FALSE)</f>
        <v>0</v>
      </c>
      <c r="AL215" s="4">
        <f>VLOOKUP(A215,QComp!I:R,10,FALSE)</f>
        <v>0</v>
      </c>
      <c r="AM215" s="4">
        <f>VLOOKUP(A215,'LTFM Change'!G:K,5,FALSE)</f>
        <v>0</v>
      </c>
      <c r="AN215" s="4">
        <f>VLOOKUP(A215,'Breakfast and Lunch'!A:E,5,FALSE)</f>
        <v>0</v>
      </c>
      <c r="AO215" s="4">
        <f>VLOOKUP(A215,'Breakfast and Lunch'!A:D,4,FALSE)</f>
        <v>0</v>
      </c>
      <c r="AP215" s="4">
        <f>VLOOKUP(A215,'Integration Change'!A:E,5,FALSE)</f>
        <v>0</v>
      </c>
      <c r="AQ215" s="4">
        <f>VLOOKUP(A215,'Safe School'!A:D,4,FALSE)</f>
        <v>73.09418418761561</v>
      </c>
      <c r="AR215" s="4">
        <f>VLOOKUP(A215,'LTFM Change'!A:D,4,FALSE)</f>
        <v>0</v>
      </c>
      <c r="AS215" s="4">
        <f>VLOOKUP(A215,QComp!A:E,5,FALSE)</f>
        <v>0</v>
      </c>
      <c r="AT215" s="228">
        <f t="shared" si="64"/>
        <v>322.51695786228163</v>
      </c>
      <c r="AU215" s="4">
        <f t="shared" si="65"/>
        <v>73.094184188172221</v>
      </c>
      <c r="AV215" s="228">
        <f t="shared" si="66"/>
        <v>7.5122491457525406E-2</v>
      </c>
      <c r="AW215" s="4">
        <f>VLOOKUP(A215,'2021 SPED'!A:AF,32,FALSE)</f>
        <v>57356.359147349838</v>
      </c>
      <c r="AX215" s="228">
        <f t="shared" si="67"/>
        <v>58.94795390272337</v>
      </c>
      <c r="AY215" s="5">
        <f t="shared" si="58"/>
        <v>371238.45333153801</v>
      </c>
      <c r="AZ215" s="4">
        <f t="shared" si="68"/>
        <v>381.54003425646249</v>
      </c>
    </row>
    <row r="216" spans="1:52" x14ac:dyDescent="0.25">
      <c r="A216">
        <v>695</v>
      </c>
      <c r="B216">
        <v>1</v>
      </c>
      <c r="C216" t="s">
        <v>195</v>
      </c>
      <c r="D216">
        <f>VLOOKUP(A216,Sheet10!A:C,3,FALSE)</f>
        <v>6</v>
      </c>
      <c r="E216" s="4">
        <f>VLOOKUP(A216,'Pupil Info'!A:D,4,FALSE)</f>
        <v>715</v>
      </c>
      <c r="F216" s="4">
        <f>Summary!F216</f>
        <v>7384497.2506218096</v>
      </c>
      <c r="G216" s="4">
        <f>VLOOKUP(A216,'2% 2020'!A:AB,28,FALSE)</f>
        <v>6800790.5</v>
      </c>
      <c r="H216" s="4">
        <f t="shared" si="59"/>
        <v>10327.968182687846</v>
      </c>
      <c r="I216" s="4">
        <f>G216-Summary!G216</f>
        <v>111159</v>
      </c>
      <c r="J216" s="4">
        <f>VLOOKUP(A216,'2% with VPK 2020'!A:AB,28,FALSE)</f>
        <v>6862885.75</v>
      </c>
      <c r="K216" s="4">
        <f>VLOOKUP(A216,'Charter School Lease'!A:D,4,FALSE)</f>
        <v>0</v>
      </c>
      <c r="L216" s="4">
        <f>VLOOKUP(A216,'Integration Change'!H:K,4,FALSE)</f>
        <v>0</v>
      </c>
      <c r="M216" s="4">
        <f>VLOOKUP(A216,'Other SPED'!A:D,4,FALSE)</f>
        <v>10712.74</v>
      </c>
      <c r="N216" s="4">
        <f>VLOOKUP(A216,'LTFM Change'!G:J,4,FALSE)</f>
        <v>2639.3497426785761</v>
      </c>
      <c r="O216" s="4">
        <f>VLOOKUP(A216,QComp!I:N,6,FALSE)</f>
        <v>0</v>
      </c>
      <c r="P216" s="4">
        <f>VLOOKUP(A216,'Breakfast and Lunch'!A:D,4,FALSE)</f>
        <v>408.02</v>
      </c>
      <c r="Q216" s="4">
        <f>VLOOKUP(A216,'Breakfast and Lunch'!A:E,5,FALSE)</f>
        <v>1065.42</v>
      </c>
      <c r="R216" s="4">
        <f>VLOOKUP(A216,'Integration Change'!A:D,4,FALSE)</f>
        <v>0</v>
      </c>
      <c r="S216" s="4">
        <f>VLOOKUP(A216,'LTFM Change'!A:C,3,FALSE)</f>
        <v>1464.6502573214239</v>
      </c>
      <c r="T216" s="4">
        <f>VLOOKUP(A216,QComp!A:D,4,FALSE)</f>
        <v>0</v>
      </c>
      <c r="U216" s="4">
        <f t="shared" si="60"/>
        <v>155.46713286713288</v>
      </c>
      <c r="V216" s="4">
        <f t="shared" si="61"/>
        <v>78385.429999999702</v>
      </c>
      <c r="W216" s="4">
        <f t="shared" si="62"/>
        <v>109.6299720279716</v>
      </c>
      <c r="X216" s="4">
        <f>VLOOKUP(A216,'2020 SPED'!A:AF,32,FALSE)</f>
        <v>32285.728006118676</v>
      </c>
      <c r="Y216" s="228">
        <f t="shared" ref="Y216:Y279" si="69">X216/E216</f>
        <v>45.154864344221927</v>
      </c>
      <c r="Z216" s="4">
        <f t="shared" ref="Z216:Z279" si="70">I216+V216+X216</f>
        <v>221830.15800611838</v>
      </c>
      <c r="AA216" s="228">
        <f t="shared" ref="AA216:AA279" si="71">Z216/E216</f>
        <v>310.2519692393264</v>
      </c>
      <c r="AC216" s="4">
        <f>VLOOKUP(A216,'Pupil Info'!A:E,5,FALSE)</f>
        <v>717</v>
      </c>
      <c r="AD216" s="4">
        <f>Summary!AA216</f>
        <v>7353792.431757302</v>
      </c>
      <c r="AE216" s="4">
        <f>VLOOKUP(A216,'2% 2021'!A:AB,28,FALSE)</f>
        <v>6887710.25</v>
      </c>
      <c r="AF216" s="4">
        <f t="shared" si="63"/>
        <v>10256.335330205442</v>
      </c>
      <c r="AG216" s="4">
        <f>AE216-Summary!AB216</f>
        <v>223226</v>
      </c>
      <c r="AH216" s="4">
        <f>VLOOKUP(A216,'2% with VPK 2021'!A:AB,28,FALSE)</f>
        <v>6972713</v>
      </c>
      <c r="AI216" s="4">
        <f>VLOOKUP(A216,'Charter School Lease'!A:E,5,FALSE)</f>
        <v>0</v>
      </c>
      <c r="AJ216" s="4">
        <f>VLOOKUP(A216,'Integration Change'!H:L,5,FALSE)</f>
        <v>0</v>
      </c>
      <c r="AK216" s="4">
        <f>VLOOKUP(A216,'Other SPED'!A:D,4,FALSE)</f>
        <v>10712.74</v>
      </c>
      <c r="AL216" s="4">
        <f>VLOOKUP(A216,QComp!I:R,10,FALSE)</f>
        <v>0</v>
      </c>
      <c r="AM216" s="4">
        <f>VLOOKUP(A216,'LTFM Change'!G:K,5,FALSE)</f>
        <v>2655.2295919687313</v>
      </c>
      <c r="AN216" s="4">
        <f>VLOOKUP(A216,'Breakfast and Lunch'!A:E,5,FALSE)</f>
        <v>1065.42</v>
      </c>
      <c r="AO216" s="4">
        <f>VLOOKUP(A216,'Breakfast and Lunch'!A:D,4,FALSE)</f>
        <v>408.02</v>
      </c>
      <c r="AP216" s="4">
        <f>VLOOKUP(A216,'Integration Change'!A:E,5,FALSE)</f>
        <v>0</v>
      </c>
      <c r="AQ216" s="4">
        <f>VLOOKUP(A216,'Safe School'!A:D,4,FALSE)</f>
        <v>-347.86188104526809</v>
      </c>
      <c r="AR216" s="4">
        <f>VLOOKUP(A216,'LTFM Change'!A:D,4,FALSE)</f>
        <v>1448.7704080312105</v>
      </c>
      <c r="AS216" s="4">
        <f>VLOOKUP(A216,QComp!A:E,5,FALSE)</f>
        <v>0</v>
      </c>
      <c r="AT216" s="228">
        <f t="shared" si="64"/>
        <v>311.33333333333331</v>
      </c>
      <c r="AU216" s="4">
        <f t="shared" si="65"/>
        <v>100945.06811895408</v>
      </c>
      <c r="AV216" s="228">
        <f t="shared" si="66"/>
        <v>140.78810058431532</v>
      </c>
      <c r="AW216" s="4">
        <f>VLOOKUP(A216,'2021 SPED'!A:AF,32,FALSE)</f>
        <v>73454.295029498404</v>
      </c>
      <c r="AX216" s="228">
        <f t="shared" si="67"/>
        <v>102.44671552231297</v>
      </c>
      <c r="AY216" s="5">
        <f t="shared" ref="AY216:AY279" si="72">AG216+AU216+AW216</f>
        <v>397625.36314845248</v>
      </c>
      <c r="AZ216" s="4">
        <f t="shared" si="68"/>
        <v>554.56814943996164</v>
      </c>
    </row>
    <row r="217" spans="1:52" x14ac:dyDescent="0.25">
      <c r="A217">
        <v>696</v>
      </c>
      <c r="B217">
        <v>1</v>
      </c>
      <c r="C217" t="s">
        <v>196</v>
      </c>
      <c r="D217">
        <f>VLOOKUP(A217,Sheet10!A:C,3,FALSE)</f>
        <v>6</v>
      </c>
      <c r="E217" s="4">
        <f>VLOOKUP(A217,'Pupil Info'!A:D,4,FALSE)</f>
        <v>528</v>
      </c>
      <c r="F217" s="4">
        <f>Summary!F217</f>
        <v>5770748.9730198365</v>
      </c>
      <c r="G217" s="4">
        <f>VLOOKUP(A217,'2% 2020'!A:AB,28,FALSE)</f>
        <v>5250897.75</v>
      </c>
      <c r="H217" s="4">
        <f t="shared" ref="H217:H280" si="73">F217/E217</f>
        <v>10929.448812537568</v>
      </c>
      <c r="I217" s="4">
        <f>G217-Summary!G217</f>
        <v>85129</v>
      </c>
      <c r="J217" s="4">
        <f>VLOOKUP(A217,'2% with VPK 2020'!A:AB,28,FALSE)</f>
        <v>5250897.75</v>
      </c>
      <c r="K217" s="4">
        <f>VLOOKUP(A217,'Charter School Lease'!A:D,4,FALSE)</f>
        <v>0</v>
      </c>
      <c r="L217" s="4">
        <f>VLOOKUP(A217,'Integration Change'!H:K,4,FALSE)</f>
        <v>0</v>
      </c>
      <c r="M217" s="4">
        <f>VLOOKUP(A217,'Other SPED'!A:D,4,FALSE)</f>
        <v>0</v>
      </c>
      <c r="N217" s="4">
        <f>VLOOKUP(A217,'LTFM Change'!G:J,4,FALSE)</f>
        <v>0</v>
      </c>
      <c r="O217" s="4">
        <f>VLOOKUP(A217,QComp!I:N,6,FALSE)</f>
        <v>-458.48446020000847</v>
      </c>
      <c r="P217" s="4">
        <f>VLOOKUP(A217,'Breakfast and Lunch'!A:D,4,FALSE)</f>
        <v>0</v>
      </c>
      <c r="Q217" s="4">
        <f>VLOOKUP(A217,'Breakfast and Lunch'!A:E,5,FALSE)</f>
        <v>0</v>
      </c>
      <c r="R217" s="4">
        <f>VLOOKUP(A217,'Integration Change'!A:D,4,FALSE)</f>
        <v>0</v>
      </c>
      <c r="S217" s="4">
        <f>VLOOKUP(A217,'LTFM Change'!A:C,3,FALSE)</f>
        <v>0</v>
      </c>
      <c r="T217" s="4">
        <f>VLOOKUP(A217,QComp!A:D,4,FALSE)</f>
        <v>458.48446020000847</v>
      </c>
      <c r="U217" s="4">
        <f t="shared" ref="U217:U280" si="74">I217/E217</f>
        <v>161.22916666666666</v>
      </c>
      <c r="V217" s="4">
        <f t="shared" ref="V217:V280" si="75">SUM(J217:T217)-G217</f>
        <v>0</v>
      </c>
      <c r="W217" s="4">
        <f t="shared" ref="W217:W280" si="76">V217/E217</f>
        <v>0</v>
      </c>
      <c r="X217" s="4">
        <f>VLOOKUP(A217,'2020 SPED'!A:AF,32,FALSE)</f>
        <v>9910.8293427904136</v>
      </c>
      <c r="Y217" s="228">
        <f t="shared" si="69"/>
        <v>18.770510118921237</v>
      </c>
      <c r="Z217" s="4">
        <f t="shared" si="70"/>
        <v>95039.829342790414</v>
      </c>
      <c r="AA217" s="228">
        <f t="shared" si="71"/>
        <v>179.99967678558789</v>
      </c>
      <c r="AC217" s="4">
        <f>VLOOKUP(A217,'Pupil Info'!A:E,5,FALSE)</f>
        <v>513</v>
      </c>
      <c r="AD217" s="4">
        <f>Summary!AA217</f>
        <v>5719644.5823110463</v>
      </c>
      <c r="AE217" s="4">
        <f>VLOOKUP(A217,'2% 2021'!A:AB,28,FALSE)</f>
        <v>5246882.5</v>
      </c>
      <c r="AF217" s="4">
        <f t="shared" ref="AF217:AF280" si="77">AD217/AC217</f>
        <v>11149.404643881182</v>
      </c>
      <c r="AG217" s="4">
        <f>AE217-Summary!AB217</f>
        <v>169239</v>
      </c>
      <c r="AH217" s="4">
        <f>VLOOKUP(A217,'2% with VPK 2021'!A:AB,28,FALSE)</f>
        <v>5246882.5</v>
      </c>
      <c r="AI217" s="4">
        <f>VLOOKUP(A217,'Charter School Lease'!A:E,5,FALSE)</f>
        <v>0</v>
      </c>
      <c r="AJ217" s="4">
        <f>VLOOKUP(A217,'Integration Change'!H:L,5,FALSE)</f>
        <v>0</v>
      </c>
      <c r="AK217" s="4">
        <f>VLOOKUP(A217,'Other SPED'!A:D,4,FALSE)</f>
        <v>0</v>
      </c>
      <c r="AL217" s="4">
        <f>VLOOKUP(A217,QComp!I:R,10,FALSE)</f>
        <v>-458.97282796927902</v>
      </c>
      <c r="AM217" s="4">
        <f>VLOOKUP(A217,'LTFM Change'!G:K,5,FALSE)</f>
        <v>0</v>
      </c>
      <c r="AN217" s="4">
        <f>VLOOKUP(A217,'Breakfast and Lunch'!A:E,5,FALSE)</f>
        <v>0</v>
      </c>
      <c r="AO217" s="4">
        <f>VLOOKUP(A217,'Breakfast and Lunch'!A:D,4,FALSE)</f>
        <v>0</v>
      </c>
      <c r="AP217" s="4">
        <f>VLOOKUP(A217,'Integration Change'!A:E,5,FALSE)</f>
        <v>0</v>
      </c>
      <c r="AQ217" s="4">
        <f>VLOOKUP(A217,'Safe School'!A:D,4,FALSE)</f>
        <v>0</v>
      </c>
      <c r="AR217" s="4">
        <f>VLOOKUP(A217,'LTFM Change'!A:D,4,FALSE)</f>
        <v>0</v>
      </c>
      <c r="AS217" s="4">
        <f>VLOOKUP(A217,QComp!A:E,5,FALSE)</f>
        <v>458.97282796927902</v>
      </c>
      <c r="AT217" s="228">
        <f t="shared" ref="AT217:AT280" si="78">AG217/AC217</f>
        <v>329.90058479532166</v>
      </c>
      <c r="AU217" s="4">
        <f t="shared" ref="AU217:AU280" si="79">SUM(AH217:AS217)-AE217</f>
        <v>0</v>
      </c>
      <c r="AV217" s="228">
        <f t="shared" si="66"/>
        <v>0</v>
      </c>
      <c r="AW217" s="4">
        <f>VLOOKUP(A217,'2021 SPED'!A:AF,32,FALSE)</f>
        <v>31112.049004392815</v>
      </c>
      <c r="AX217" s="228">
        <f t="shared" si="67"/>
        <v>60.647269014410945</v>
      </c>
      <c r="AY217" s="5">
        <f t="shared" si="72"/>
        <v>200351.04900439281</v>
      </c>
      <c r="AZ217" s="4">
        <f t="shared" si="68"/>
        <v>390.5478538097326</v>
      </c>
    </row>
    <row r="218" spans="1:52" x14ac:dyDescent="0.25">
      <c r="A218">
        <v>698</v>
      </c>
      <c r="B218">
        <v>1</v>
      </c>
      <c r="C218" t="s">
        <v>197</v>
      </c>
      <c r="D218">
        <f>VLOOKUP(A218,Sheet10!A:C,3,FALSE)</f>
        <v>6</v>
      </c>
      <c r="E218" s="4">
        <f>VLOOKUP(A218,'Pupil Info'!A:D,4,FALSE)</f>
        <v>210</v>
      </c>
      <c r="F218" s="4">
        <f>Summary!F218</f>
        <v>2903256.9115617434</v>
      </c>
      <c r="G218" s="4">
        <f>VLOOKUP(A218,'2% 2020'!A:AB,28,FALSE)</f>
        <v>2566893.75</v>
      </c>
      <c r="H218" s="4">
        <f t="shared" si="73"/>
        <v>13825.032912198778</v>
      </c>
      <c r="I218" s="4">
        <f>G218-Summary!G218</f>
        <v>44225</v>
      </c>
      <c r="J218" s="4">
        <f>VLOOKUP(A218,'2% with VPK 2020'!A:AB,28,FALSE)</f>
        <v>2566893.75</v>
      </c>
      <c r="K218" s="4">
        <f>VLOOKUP(A218,'Charter School Lease'!A:D,4,FALSE)</f>
        <v>0</v>
      </c>
      <c r="L218" s="4">
        <f>VLOOKUP(A218,'Integration Change'!H:K,4,FALSE)</f>
        <v>0</v>
      </c>
      <c r="M218" s="4">
        <f>VLOOKUP(A218,'Other SPED'!A:D,4,FALSE)</f>
        <v>0</v>
      </c>
      <c r="N218" s="4">
        <f>VLOOKUP(A218,'LTFM Change'!G:J,4,FALSE)</f>
        <v>0</v>
      </c>
      <c r="O218" s="4">
        <f>VLOOKUP(A218,QComp!I:N,6,FALSE)</f>
        <v>0</v>
      </c>
      <c r="P218" s="4">
        <f>VLOOKUP(A218,'Breakfast and Lunch'!A:D,4,FALSE)</f>
        <v>0</v>
      </c>
      <c r="Q218" s="4">
        <f>VLOOKUP(A218,'Breakfast and Lunch'!A:E,5,FALSE)</f>
        <v>0</v>
      </c>
      <c r="R218" s="4">
        <f>VLOOKUP(A218,'Integration Change'!A:D,4,FALSE)</f>
        <v>0</v>
      </c>
      <c r="S218" s="4">
        <f>VLOOKUP(A218,'LTFM Change'!A:C,3,FALSE)</f>
        <v>0</v>
      </c>
      <c r="T218" s="4">
        <f>VLOOKUP(A218,QComp!A:D,4,FALSE)</f>
        <v>0</v>
      </c>
      <c r="U218" s="4">
        <f t="shared" si="74"/>
        <v>210.5952380952381</v>
      </c>
      <c r="V218" s="4">
        <f t="shared" si="75"/>
        <v>0</v>
      </c>
      <c r="W218" s="4">
        <f t="shared" si="76"/>
        <v>0</v>
      </c>
      <c r="X218" s="4">
        <f>VLOOKUP(A218,'2020 SPED'!A:AF,32,FALSE)</f>
        <v>3626.7720899094129</v>
      </c>
      <c r="Y218" s="228">
        <f t="shared" si="69"/>
        <v>17.27034328528292</v>
      </c>
      <c r="Z218" s="4">
        <f t="shared" si="70"/>
        <v>47851.772089909413</v>
      </c>
      <c r="AA218" s="228">
        <f t="shared" si="71"/>
        <v>227.86558138052101</v>
      </c>
      <c r="AC218" s="4">
        <f>VLOOKUP(A218,'Pupil Info'!A:E,5,FALSE)</f>
        <v>197</v>
      </c>
      <c r="AD218" s="4">
        <f>Summary!AA218</f>
        <v>2866367.1137570599</v>
      </c>
      <c r="AE218" s="4">
        <f>VLOOKUP(A218,'2% 2021'!A:AB,28,FALSE)</f>
        <v>2578843.25</v>
      </c>
      <c r="AF218" s="4">
        <f t="shared" si="77"/>
        <v>14550.086871863248</v>
      </c>
      <c r="AG218" s="4">
        <f>AE218-Summary!AB218</f>
        <v>88305</v>
      </c>
      <c r="AH218" s="4">
        <f>VLOOKUP(A218,'2% with VPK 2021'!A:AB,28,FALSE)</f>
        <v>2578843.25</v>
      </c>
      <c r="AI218" s="4">
        <f>VLOOKUP(A218,'Charter School Lease'!A:E,5,FALSE)</f>
        <v>0</v>
      </c>
      <c r="AJ218" s="4">
        <f>VLOOKUP(A218,'Integration Change'!H:L,5,FALSE)</f>
        <v>0</v>
      </c>
      <c r="AK218" s="4">
        <f>VLOOKUP(A218,'Other SPED'!A:D,4,FALSE)</f>
        <v>0</v>
      </c>
      <c r="AL218" s="4">
        <f>VLOOKUP(A218,QComp!I:R,10,FALSE)</f>
        <v>0</v>
      </c>
      <c r="AM218" s="4">
        <f>VLOOKUP(A218,'LTFM Change'!G:K,5,FALSE)</f>
        <v>0</v>
      </c>
      <c r="AN218" s="4">
        <f>VLOOKUP(A218,'Breakfast and Lunch'!A:E,5,FALSE)</f>
        <v>0</v>
      </c>
      <c r="AO218" s="4">
        <f>VLOOKUP(A218,'Breakfast and Lunch'!A:D,4,FALSE)</f>
        <v>0</v>
      </c>
      <c r="AP218" s="4">
        <f>VLOOKUP(A218,'Integration Change'!A:E,5,FALSE)</f>
        <v>0</v>
      </c>
      <c r="AQ218" s="4">
        <f>VLOOKUP(A218,'Safe School'!A:D,4,FALSE)</f>
        <v>0</v>
      </c>
      <c r="AR218" s="4">
        <f>VLOOKUP(A218,'LTFM Change'!A:D,4,FALSE)</f>
        <v>0</v>
      </c>
      <c r="AS218" s="4">
        <f>VLOOKUP(A218,QComp!A:E,5,FALSE)</f>
        <v>0</v>
      </c>
      <c r="AT218" s="228">
        <f t="shared" si="78"/>
        <v>448.24873096446703</v>
      </c>
      <c r="AU218" s="4">
        <f t="shared" si="79"/>
        <v>0</v>
      </c>
      <c r="AV218" s="228">
        <f t="shared" si="66"/>
        <v>0</v>
      </c>
      <c r="AW218" s="4">
        <f>VLOOKUP(A218,'2021 SPED'!A:AF,32,FALSE)</f>
        <v>8640.0126888580271</v>
      </c>
      <c r="AX218" s="228">
        <f t="shared" si="67"/>
        <v>43.857932430751404</v>
      </c>
      <c r="AY218" s="5">
        <f t="shared" si="72"/>
        <v>96945.012688858027</v>
      </c>
      <c r="AZ218" s="4">
        <f t="shared" si="68"/>
        <v>492.10666339521839</v>
      </c>
    </row>
    <row r="219" spans="1:52" x14ac:dyDescent="0.25">
      <c r="A219">
        <v>700</v>
      </c>
      <c r="B219">
        <v>1</v>
      </c>
      <c r="C219" t="s">
        <v>198</v>
      </c>
      <c r="D219">
        <f>VLOOKUP(A219,Sheet10!A:C,3,FALSE)</f>
        <v>4</v>
      </c>
      <c r="E219" s="4">
        <f>VLOOKUP(A219,'Pupil Info'!A:D,4,FALSE)</f>
        <v>2070</v>
      </c>
      <c r="F219" s="4">
        <f>Summary!F219</f>
        <v>19865142.960810844</v>
      </c>
      <c r="G219" s="4">
        <f>VLOOKUP(A219,'2% 2020'!A:AB,28,FALSE)</f>
        <v>17622326.25</v>
      </c>
      <c r="H219" s="4">
        <f t="shared" si="73"/>
        <v>9596.6874206815664</v>
      </c>
      <c r="I219" s="4">
        <f>G219-Summary!G219</f>
        <v>294461</v>
      </c>
      <c r="J219" s="4">
        <f>VLOOKUP(A219,'2% with VPK 2020'!A:AB,28,FALSE)</f>
        <v>17622326.25</v>
      </c>
      <c r="K219" s="4">
        <f>VLOOKUP(A219,'Charter School Lease'!A:D,4,FALSE)</f>
        <v>0</v>
      </c>
      <c r="L219" s="4">
        <f>VLOOKUP(A219,'Integration Change'!H:K,4,FALSE)</f>
        <v>0</v>
      </c>
      <c r="M219" s="4">
        <f>VLOOKUP(A219,'Other SPED'!A:D,4,FALSE)</f>
        <v>0</v>
      </c>
      <c r="N219" s="4">
        <f>VLOOKUP(A219,'LTFM Change'!G:J,4,FALSE)</f>
        <v>0</v>
      </c>
      <c r="O219" s="4">
        <f>VLOOKUP(A219,QComp!I:N,6,FALSE)</f>
        <v>0</v>
      </c>
      <c r="P219" s="4">
        <f>VLOOKUP(A219,'Breakfast and Lunch'!A:D,4,FALSE)</f>
        <v>0</v>
      </c>
      <c r="Q219" s="4">
        <f>VLOOKUP(A219,'Breakfast and Lunch'!A:E,5,FALSE)</f>
        <v>0</v>
      </c>
      <c r="R219" s="4">
        <f>VLOOKUP(A219,'Integration Change'!A:D,4,FALSE)</f>
        <v>0</v>
      </c>
      <c r="S219" s="4">
        <f>VLOOKUP(A219,'LTFM Change'!A:C,3,FALSE)</f>
        <v>0</v>
      </c>
      <c r="T219" s="4">
        <f>VLOOKUP(A219,QComp!A:D,4,FALSE)</f>
        <v>0</v>
      </c>
      <c r="U219" s="4">
        <f t="shared" si="74"/>
        <v>142.25169082125603</v>
      </c>
      <c r="V219" s="4">
        <f t="shared" si="75"/>
        <v>0</v>
      </c>
      <c r="W219" s="4">
        <f t="shared" si="76"/>
        <v>0</v>
      </c>
      <c r="X219" s="4">
        <f>VLOOKUP(A219,'2020 SPED'!A:AF,32,FALSE)</f>
        <v>31210.102477356791</v>
      </c>
      <c r="Y219" s="228">
        <f t="shared" si="69"/>
        <v>15.077344191959803</v>
      </c>
      <c r="Z219" s="4">
        <f t="shared" si="70"/>
        <v>325671.10247735679</v>
      </c>
      <c r="AA219" s="228">
        <f t="shared" si="71"/>
        <v>157.32903501321584</v>
      </c>
      <c r="AC219" s="4">
        <f>VLOOKUP(A219,'Pupil Info'!A:E,5,FALSE)</f>
        <v>2056</v>
      </c>
      <c r="AD219" s="4">
        <f>Summary!AA219</f>
        <v>19877563.783972919</v>
      </c>
      <c r="AE219" s="4">
        <f>VLOOKUP(A219,'2% 2021'!A:AB,28,FALSE)</f>
        <v>17807417</v>
      </c>
      <c r="AF219" s="4">
        <f t="shared" si="77"/>
        <v>9668.0757704148436</v>
      </c>
      <c r="AG219" s="4">
        <f>AE219-Summary!AB219</f>
        <v>591309</v>
      </c>
      <c r="AH219" s="4">
        <f>VLOOKUP(A219,'2% with VPK 2021'!A:AB,28,FALSE)</f>
        <v>17807417</v>
      </c>
      <c r="AI219" s="4">
        <f>VLOOKUP(A219,'Charter School Lease'!A:E,5,FALSE)</f>
        <v>0</v>
      </c>
      <c r="AJ219" s="4">
        <f>VLOOKUP(A219,'Integration Change'!H:L,5,FALSE)</f>
        <v>0</v>
      </c>
      <c r="AK219" s="4">
        <f>VLOOKUP(A219,'Other SPED'!A:D,4,FALSE)</f>
        <v>0</v>
      </c>
      <c r="AL219" s="4">
        <f>VLOOKUP(A219,QComp!I:R,10,FALSE)</f>
        <v>0</v>
      </c>
      <c r="AM219" s="4">
        <f>VLOOKUP(A219,'LTFM Change'!G:K,5,FALSE)</f>
        <v>0</v>
      </c>
      <c r="AN219" s="4">
        <f>VLOOKUP(A219,'Breakfast and Lunch'!A:E,5,FALSE)</f>
        <v>0</v>
      </c>
      <c r="AO219" s="4">
        <f>VLOOKUP(A219,'Breakfast and Lunch'!A:D,4,FALSE)</f>
        <v>0</v>
      </c>
      <c r="AP219" s="4">
        <f>VLOOKUP(A219,'Integration Change'!A:E,5,FALSE)</f>
        <v>0</v>
      </c>
      <c r="AQ219" s="4">
        <f>VLOOKUP(A219,'Safe School'!A:D,4,FALSE)</f>
        <v>267.72282869477931</v>
      </c>
      <c r="AR219" s="4">
        <f>VLOOKUP(A219,'LTFM Change'!A:D,4,FALSE)</f>
        <v>0</v>
      </c>
      <c r="AS219" s="4">
        <f>VLOOKUP(A219,QComp!A:E,5,FALSE)</f>
        <v>0</v>
      </c>
      <c r="AT219" s="228">
        <f t="shared" si="78"/>
        <v>287.60165369649803</v>
      </c>
      <c r="AU219" s="4">
        <f t="shared" si="79"/>
        <v>267.72282869368792</v>
      </c>
      <c r="AV219" s="228">
        <f t="shared" si="66"/>
        <v>0.13021538360587934</v>
      </c>
      <c r="AW219" s="4">
        <f>VLOOKUP(A219,'2021 SPED'!A:AF,32,FALSE)</f>
        <v>82766.616760828532</v>
      </c>
      <c r="AX219" s="228">
        <f t="shared" si="67"/>
        <v>40.256136556823215</v>
      </c>
      <c r="AY219" s="5">
        <f t="shared" si="72"/>
        <v>674343.33958952222</v>
      </c>
      <c r="AZ219" s="4">
        <f t="shared" si="68"/>
        <v>327.98800563692714</v>
      </c>
    </row>
    <row r="220" spans="1:52" x14ac:dyDescent="0.25">
      <c r="A220">
        <v>701</v>
      </c>
      <c r="B220">
        <v>1</v>
      </c>
      <c r="C220" t="s">
        <v>199</v>
      </c>
      <c r="D220">
        <f>VLOOKUP(A220,Sheet10!A:C,3,FALSE)</f>
        <v>4</v>
      </c>
      <c r="E220" s="4">
        <f>VLOOKUP(A220,'Pupil Info'!A:D,4,FALSE)</f>
        <v>2367</v>
      </c>
      <c r="F220" s="4">
        <f>Summary!F220</f>
        <v>24054790.487666696</v>
      </c>
      <c r="G220" s="4">
        <f>VLOOKUP(A220,'2% 2020'!A:AB,28,FALSE)</f>
        <v>21474230.75</v>
      </c>
      <c r="H220" s="4">
        <f t="shared" si="73"/>
        <v>10162.564633572749</v>
      </c>
      <c r="I220" s="4">
        <f>G220-Summary!G220</f>
        <v>364882</v>
      </c>
      <c r="J220" s="4">
        <f>VLOOKUP(A220,'2% with VPK 2020'!A:AB,28,FALSE)</f>
        <v>21474230.75</v>
      </c>
      <c r="K220" s="4">
        <f>VLOOKUP(A220,'Charter School Lease'!A:D,4,FALSE)</f>
        <v>0</v>
      </c>
      <c r="L220" s="4">
        <f>VLOOKUP(A220,'Integration Change'!H:K,4,FALSE)</f>
        <v>0</v>
      </c>
      <c r="M220" s="4">
        <f>VLOOKUP(A220,'Other SPED'!A:D,4,FALSE)</f>
        <v>0</v>
      </c>
      <c r="N220" s="4">
        <f>VLOOKUP(A220,'LTFM Change'!G:J,4,FALSE)</f>
        <v>0</v>
      </c>
      <c r="O220" s="4">
        <f>VLOOKUP(A220,QComp!I:N,6,FALSE)</f>
        <v>0</v>
      </c>
      <c r="P220" s="4">
        <f>VLOOKUP(A220,'Breakfast and Lunch'!A:D,4,FALSE)</f>
        <v>0</v>
      </c>
      <c r="Q220" s="4">
        <f>VLOOKUP(A220,'Breakfast and Lunch'!A:E,5,FALSE)</f>
        <v>0</v>
      </c>
      <c r="R220" s="4">
        <f>VLOOKUP(A220,'Integration Change'!A:D,4,FALSE)</f>
        <v>0</v>
      </c>
      <c r="S220" s="4">
        <f>VLOOKUP(A220,'LTFM Change'!A:C,3,FALSE)</f>
        <v>0</v>
      </c>
      <c r="T220" s="4">
        <f>VLOOKUP(A220,QComp!A:D,4,FALSE)</f>
        <v>0</v>
      </c>
      <c r="U220" s="4">
        <f t="shared" si="74"/>
        <v>154.15378115758344</v>
      </c>
      <c r="V220" s="4">
        <f t="shared" si="75"/>
        <v>0</v>
      </c>
      <c r="W220" s="4">
        <f t="shared" si="76"/>
        <v>0</v>
      </c>
      <c r="X220" s="4">
        <f>VLOOKUP(A220,'2020 SPED'!A:AF,32,FALSE)</f>
        <v>52501.238416342065</v>
      </c>
      <c r="Y220" s="228">
        <f t="shared" si="69"/>
        <v>22.180497852278016</v>
      </c>
      <c r="Z220" s="4">
        <f t="shared" si="70"/>
        <v>417383.23841634206</v>
      </c>
      <c r="AA220" s="228">
        <f t="shared" si="71"/>
        <v>176.33427900986146</v>
      </c>
      <c r="AC220" s="4">
        <f>VLOOKUP(A220,'Pupil Info'!A:E,5,FALSE)</f>
        <v>2367</v>
      </c>
      <c r="AD220" s="4">
        <f>Summary!AA220</f>
        <v>24235065.954542596</v>
      </c>
      <c r="AE220" s="4">
        <f>VLOOKUP(A220,'2% 2021'!A:AB,28,FALSE)</f>
        <v>21874080</v>
      </c>
      <c r="AF220" s="4">
        <f t="shared" si="77"/>
        <v>10238.726639012504</v>
      </c>
      <c r="AG220" s="4">
        <f>AE220-Summary!AB220</f>
        <v>738452</v>
      </c>
      <c r="AH220" s="4">
        <f>VLOOKUP(A220,'2% with VPK 2021'!A:AB,28,FALSE)</f>
        <v>21874080</v>
      </c>
      <c r="AI220" s="4">
        <f>VLOOKUP(A220,'Charter School Lease'!A:E,5,FALSE)</f>
        <v>0</v>
      </c>
      <c r="AJ220" s="4">
        <f>VLOOKUP(A220,'Integration Change'!H:L,5,FALSE)</f>
        <v>0</v>
      </c>
      <c r="AK220" s="4">
        <f>VLOOKUP(A220,'Other SPED'!A:D,4,FALSE)</f>
        <v>0</v>
      </c>
      <c r="AL220" s="4">
        <f>VLOOKUP(A220,QComp!I:R,10,FALSE)</f>
        <v>0</v>
      </c>
      <c r="AM220" s="4">
        <f>VLOOKUP(A220,'LTFM Change'!G:K,5,FALSE)</f>
        <v>0</v>
      </c>
      <c r="AN220" s="4">
        <f>VLOOKUP(A220,'Breakfast and Lunch'!A:E,5,FALSE)</f>
        <v>0</v>
      </c>
      <c r="AO220" s="4">
        <f>VLOOKUP(A220,'Breakfast and Lunch'!A:D,4,FALSE)</f>
        <v>0</v>
      </c>
      <c r="AP220" s="4">
        <f>VLOOKUP(A220,'Integration Change'!A:E,5,FALSE)</f>
        <v>0</v>
      </c>
      <c r="AQ220" s="4">
        <f>VLOOKUP(A220,'Safe School'!A:D,4,FALSE)</f>
        <v>161.52440865323297</v>
      </c>
      <c r="AR220" s="4">
        <f>VLOOKUP(A220,'LTFM Change'!A:D,4,FALSE)</f>
        <v>0</v>
      </c>
      <c r="AS220" s="4">
        <f>VLOOKUP(A220,QComp!A:E,5,FALSE)</f>
        <v>0</v>
      </c>
      <c r="AT220" s="228">
        <f t="shared" si="78"/>
        <v>311.97803126320235</v>
      </c>
      <c r="AU220" s="4">
        <f t="shared" si="79"/>
        <v>161.52440865337849</v>
      </c>
      <c r="AV220" s="228">
        <f t="shared" si="66"/>
        <v>6.8240138848068649E-2</v>
      </c>
      <c r="AW220" s="4">
        <f>VLOOKUP(A220,'2021 SPED'!A:AF,32,FALSE)</f>
        <v>137071.19364711409</v>
      </c>
      <c r="AX220" s="228">
        <f t="shared" si="67"/>
        <v>57.909249534057494</v>
      </c>
      <c r="AY220" s="5">
        <f t="shared" si="72"/>
        <v>875684.71805576747</v>
      </c>
      <c r="AZ220" s="4">
        <f t="shared" si="68"/>
        <v>369.95552093610792</v>
      </c>
    </row>
    <row r="221" spans="1:52" x14ac:dyDescent="0.25">
      <c r="A221">
        <v>704</v>
      </c>
      <c r="B221">
        <v>1</v>
      </c>
      <c r="C221" t="s">
        <v>200</v>
      </c>
      <c r="D221">
        <f>VLOOKUP(A221,Sheet10!A:C,3,FALSE)</f>
        <v>5</v>
      </c>
      <c r="E221" s="4">
        <f>VLOOKUP(A221,'Pupil Info'!A:D,4,FALSE)</f>
        <v>1816</v>
      </c>
      <c r="F221" s="4">
        <f>Summary!F221</f>
        <v>18064710.063564692</v>
      </c>
      <c r="G221" s="4">
        <f>VLOOKUP(A221,'2% 2020'!A:AB,28,FALSE)</f>
        <v>15862143.969672926</v>
      </c>
      <c r="H221" s="4">
        <f t="shared" si="73"/>
        <v>9947.527568042231</v>
      </c>
      <c r="I221" s="4">
        <f>G221-Summary!G221</f>
        <v>265479</v>
      </c>
      <c r="J221" s="4">
        <f>VLOOKUP(A221,'2% with VPK 2020'!A:AB,28,FALSE)</f>
        <v>15862143.969672926</v>
      </c>
      <c r="K221" s="4">
        <f>VLOOKUP(A221,'Charter School Lease'!A:D,4,FALSE)</f>
        <v>0</v>
      </c>
      <c r="L221" s="4">
        <f>VLOOKUP(A221,'Integration Change'!H:K,4,FALSE)</f>
        <v>0</v>
      </c>
      <c r="M221" s="4">
        <f>VLOOKUP(A221,'Other SPED'!A:D,4,FALSE)</f>
        <v>0</v>
      </c>
      <c r="N221" s="4">
        <f>VLOOKUP(A221,'LTFM Change'!G:J,4,FALSE)</f>
        <v>0</v>
      </c>
      <c r="O221" s="4">
        <f>VLOOKUP(A221,QComp!I:N,6,FALSE)</f>
        <v>-1442.6657622000203</v>
      </c>
      <c r="P221" s="4">
        <f>VLOOKUP(A221,'Breakfast and Lunch'!A:D,4,FALSE)</f>
        <v>0</v>
      </c>
      <c r="Q221" s="4">
        <f>VLOOKUP(A221,'Breakfast and Lunch'!A:E,5,FALSE)</f>
        <v>0</v>
      </c>
      <c r="R221" s="4">
        <f>VLOOKUP(A221,'Integration Change'!A:D,4,FALSE)</f>
        <v>0</v>
      </c>
      <c r="S221" s="4">
        <f>VLOOKUP(A221,'LTFM Change'!A:C,3,FALSE)</f>
        <v>0</v>
      </c>
      <c r="T221" s="4">
        <f>VLOOKUP(A221,QComp!A:D,4,FALSE)</f>
        <v>1442.6657622000203</v>
      </c>
      <c r="U221" s="4">
        <f t="shared" si="74"/>
        <v>146.18887665198238</v>
      </c>
      <c r="V221" s="4">
        <f t="shared" si="75"/>
        <v>0</v>
      </c>
      <c r="W221" s="4">
        <f t="shared" si="76"/>
        <v>0</v>
      </c>
      <c r="X221" s="4">
        <f>VLOOKUP(A221,'2020 SPED'!A:AF,32,FALSE)</f>
        <v>41492.837206427939</v>
      </c>
      <c r="Y221" s="228">
        <f t="shared" si="69"/>
        <v>22.848478637900847</v>
      </c>
      <c r="Z221" s="4">
        <f t="shared" si="70"/>
        <v>306971.83720642794</v>
      </c>
      <c r="AA221" s="228">
        <f t="shared" si="71"/>
        <v>169.03735528988324</v>
      </c>
      <c r="AC221" s="4">
        <f>VLOOKUP(A221,'Pupil Info'!A:E,5,FALSE)</f>
        <v>1844</v>
      </c>
      <c r="AD221" s="4">
        <f>Summary!AA221</f>
        <v>18528027.759460323</v>
      </c>
      <c r="AE221" s="4">
        <f>VLOOKUP(A221,'2% 2021'!A:AB,28,FALSE)</f>
        <v>16422812.595859673</v>
      </c>
      <c r="AF221" s="4">
        <f t="shared" si="77"/>
        <v>10047.737396670456</v>
      </c>
      <c r="AG221" s="4">
        <f>AE221-Summary!AB221</f>
        <v>543089.71399999969</v>
      </c>
      <c r="AH221" s="4">
        <f>VLOOKUP(A221,'2% with VPK 2021'!A:AB,28,FALSE)</f>
        <v>16422812.595859673</v>
      </c>
      <c r="AI221" s="4">
        <f>VLOOKUP(A221,'Charter School Lease'!A:E,5,FALSE)</f>
        <v>0</v>
      </c>
      <c r="AJ221" s="4">
        <f>VLOOKUP(A221,'Integration Change'!H:L,5,FALSE)</f>
        <v>0</v>
      </c>
      <c r="AK221" s="4">
        <f>VLOOKUP(A221,'Other SPED'!A:D,4,FALSE)</f>
        <v>0</v>
      </c>
      <c r="AL221" s="4">
        <f>VLOOKUP(A221,QComp!I:R,10,FALSE)</f>
        <v>-1460.4456694305991</v>
      </c>
      <c r="AM221" s="4">
        <f>VLOOKUP(A221,'LTFM Change'!G:K,5,FALSE)</f>
        <v>0</v>
      </c>
      <c r="AN221" s="4">
        <f>VLOOKUP(A221,'Breakfast and Lunch'!A:E,5,FALSE)</f>
        <v>0</v>
      </c>
      <c r="AO221" s="4">
        <f>VLOOKUP(A221,'Breakfast and Lunch'!A:D,4,FALSE)</f>
        <v>0</v>
      </c>
      <c r="AP221" s="4">
        <f>VLOOKUP(A221,'Integration Change'!A:E,5,FALSE)</f>
        <v>0</v>
      </c>
      <c r="AQ221" s="4">
        <f>VLOOKUP(A221,'Safe School'!A:D,4,FALSE)</f>
        <v>184.00921319330519</v>
      </c>
      <c r="AR221" s="4">
        <f>VLOOKUP(A221,'LTFM Change'!A:D,4,FALSE)</f>
        <v>0</v>
      </c>
      <c r="AS221" s="4">
        <f>VLOOKUP(A221,QComp!A:E,5,FALSE)</f>
        <v>1460.4456694305991</v>
      </c>
      <c r="AT221" s="228">
        <f t="shared" si="78"/>
        <v>294.51719848156165</v>
      </c>
      <c r="AU221" s="4">
        <f t="shared" si="79"/>
        <v>184.00921319238842</v>
      </c>
      <c r="AV221" s="228">
        <f t="shared" si="66"/>
        <v>9.9788076568540357E-2</v>
      </c>
      <c r="AW221" s="4">
        <f>VLOOKUP(A221,'2021 SPED'!A:AF,32,FALSE)</f>
        <v>108863.86343226209</v>
      </c>
      <c r="AX221" s="228">
        <f t="shared" si="67"/>
        <v>59.036802295152981</v>
      </c>
      <c r="AY221" s="5">
        <f t="shared" si="72"/>
        <v>652137.58664545417</v>
      </c>
      <c r="AZ221" s="4">
        <f t="shared" si="68"/>
        <v>353.65378885328317</v>
      </c>
    </row>
    <row r="222" spans="1:52" x14ac:dyDescent="0.25">
      <c r="A222">
        <v>706</v>
      </c>
      <c r="B222">
        <v>1</v>
      </c>
      <c r="C222" t="s">
        <v>201</v>
      </c>
      <c r="D222">
        <f>VLOOKUP(A222,Sheet10!A:C,3,FALSE)</f>
        <v>5</v>
      </c>
      <c r="E222" s="4">
        <f>VLOOKUP(A222,'Pupil Info'!A:D,4,FALSE)</f>
        <v>1725</v>
      </c>
      <c r="F222" s="4">
        <f>Summary!F222</f>
        <v>17730928.248835403</v>
      </c>
      <c r="G222" s="4">
        <f>VLOOKUP(A222,'2% 2020'!A:AB,28,FALSE)</f>
        <v>15593069.75</v>
      </c>
      <c r="H222" s="4">
        <f t="shared" si="73"/>
        <v>10278.798984832118</v>
      </c>
      <c r="I222" s="4">
        <f>G222-Summary!G222</f>
        <v>263800</v>
      </c>
      <c r="J222" s="4">
        <f>VLOOKUP(A222,'2% with VPK 2020'!A:AB,28,FALSE)</f>
        <v>15867416.5</v>
      </c>
      <c r="K222" s="4">
        <f>VLOOKUP(A222,'Charter School Lease'!A:D,4,FALSE)</f>
        <v>0</v>
      </c>
      <c r="L222" s="4">
        <f>VLOOKUP(A222,'Integration Change'!H:K,4,FALSE)</f>
        <v>0</v>
      </c>
      <c r="M222" s="4">
        <f>VLOOKUP(A222,'Other SPED'!A:D,4,FALSE)</f>
        <v>0</v>
      </c>
      <c r="N222" s="4">
        <f>VLOOKUP(A222,'LTFM Change'!G:J,4,FALSE)</f>
        <v>11567.991637808853</v>
      </c>
      <c r="O222" s="4">
        <f>VLOOKUP(A222,QComp!I:N,6,FALSE)</f>
        <v>0</v>
      </c>
      <c r="P222" s="4">
        <f>VLOOKUP(A222,'Breakfast and Lunch'!A:D,4,FALSE)</f>
        <v>1768.1</v>
      </c>
      <c r="Q222" s="4">
        <f>VLOOKUP(A222,'Breakfast and Lunch'!A:E,5,FALSE)</f>
        <v>4616.82</v>
      </c>
      <c r="R222" s="4">
        <f>VLOOKUP(A222,'Integration Change'!A:D,4,FALSE)</f>
        <v>0</v>
      </c>
      <c r="S222" s="4">
        <f>VLOOKUP(A222,'LTFM Change'!A:C,3,FALSE)</f>
        <v>6216.0083621911472</v>
      </c>
      <c r="T222" s="4">
        <f>VLOOKUP(A222,QComp!A:D,4,FALSE)</f>
        <v>0</v>
      </c>
      <c r="U222" s="4">
        <f t="shared" si="74"/>
        <v>152.92753623188406</v>
      </c>
      <c r="V222" s="4">
        <f t="shared" si="75"/>
        <v>298515.66999999993</v>
      </c>
      <c r="W222" s="4">
        <f t="shared" si="76"/>
        <v>173.05256231884053</v>
      </c>
      <c r="X222" s="4">
        <f>VLOOKUP(A222,'2020 SPED'!A:AF,32,FALSE)</f>
        <v>30326.428273998201</v>
      </c>
      <c r="Y222" s="228">
        <f t="shared" si="69"/>
        <v>17.58053812985403</v>
      </c>
      <c r="Z222" s="4">
        <f t="shared" si="70"/>
        <v>592642.09827399813</v>
      </c>
      <c r="AA222" s="228">
        <f t="shared" si="71"/>
        <v>343.56063668057863</v>
      </c>
      <c r="AC222" s="4">
        <f>VLOOKUP(A222,'Pupil Info'!A:E,5,FALSE)</f>
        <v>1711</v>
      </c>
      <c r="AD222" s="4">
        <f>Summary!AA222</f>
        <v>17575881.939956207</v>
      </c>
      <c r="AE222" s="4">
        <f>VLOOKUP(A222,'2% 2021'!A:AB,28,FALSE)</f>
        <v>15678138.5</v>
      </c>
      <c r="AF222" s="4">
        <f t="shared" si="77"/>
        <v>10272.286347139805</v>
      </c>
      <c r="AG222" s="4">
        <f>AE222-Summary!AB222</f>
        <v>525840</v>
      </c>
      <c r="AH222" s="4">
        <f>VLOOKUP(A222,'2% with VPK 2021'!A:AB,28,FALSE)</f>
        <v>16056020.75</v>
      </c>
      <c r="AI222" s="4">
        <f>VLOOKUP(A222,'Charter School Lease'!A:E,5,FALSE)</f>
        <v>0</v>
      </c>
      <c r="AJ222" s="4">
        <f>VLOOKUP(A222,'Integration Change'!H:L,5,FALSE)</f>
        <v>0</v>
      </c>
      <c r="AK222" s="4">
        <f>VLOOKUP(A222,'Other SPED'!A:D,4,FALSE)</f>
        <v>0</v>
      </c>
      <c r="AL222" s="4">
        <f>VLOOKUP(A222,QComp!I:R,10,FALSE)</f>
        <v>0</v>
      </c>
      <c r="AM222" s="4">
        <f>VLOOKUP(A222,'LTFM Change'!G:K,5,FALSE)</f>
        <v>11605.201075418561</v>
      </c>
      <c r="AN222" s="4">
        <f>VLOOKUP(A222,'Breakfast and Lunch'!A:E,5,FALSE)</f>
        <v>4616.82</v>
      </c>
      <c r="AO222" s="4">
        <f>VLOOKUP(A222,'Breakfast and Lunch'!A:D,4,FALSE)</f>
        <v>1768.1</v>
      </c>
      <c r="AP222" s="4">
        <f>VLOOKUP(A222,'Integration Change'!A:E,5,FALSE)</f>
        <v>0</v>
      </c>
      <c r="AQ222" s="4">
        <f>VLOOKUP(A222,'Safe School'!A:D,4,FALSE)</f>
        <v>-1589.6398647570677</v>
      </c>
      <c r="AR222" s="4">
        <f>VLOOKUP(A222,'LTFM Change'!A:D,4,FALSE)</f>
        <v>6178.7989245814388</v>
      </c>
      <c r="AS222" s="4">
        <f>VLOOKUP(A222,QComp!A:E,5,FALSE)</f>
        <v>0</v>
      </c>
      <c r="AT222" s="228">
        <f t="shared" si="78"/>
        <v>307.32904734073639</v>
      </c>
      <c r="AU222" s="4">
        <f t="shared" si="79"/>
        <v>400461.53013524227</v>
      </c>
      <c r="AV222" s="228">
        <f t="shared" si="66"/>
        <v>234.051157297044</v>
      </c>
      <c r="AW222" s="4">
        <f>VLOOKUP(A222,'2021 SPED'!A:AF,32,FALSE)</f>
        <v>68733.571905740537</v>
      </c>
      <c r="AX222" s="228">
        <f t="shared" si="67"/>
        <v>40.171579138363846</v>
      </c>
      <c r="AY222" s="5">
        <f t="shared" si="72"/>
        <v>995035.10204098281</v>
      </c>
      <c r="AZ222" s="4">
        <f t="shared" si="68"/>
        <v>581.55178377614425</v>
      </c>
    </row>
    <row r="223" spans="1:52" x14ac:dyDescent="0.25">
      <c r="A223">
        <v>707</v>
      </c>
      <c r="B223">
        <v>1</v>
      </c>
      <c r="C223" t="s">
        <v>202</v>
      </c>
      <c r="D223">
        <f>VLOOKUP(A223,Sheet10!A:C,3,FALSE)</f>
        <v>6</v>
      </c>
      <c r="E223" s="4">
        <f>VLOOKUP(A223,'Pupil Info'!A:D,4,FALSE)</f>
        <v>94</v>
      </c>
      <c r="F223" s="4">
        <f>Summary!F223</f>
        <v>1307619.0791111959</v>
      </c>
      <c r="G223" s="4">
        <f>VLOOKUP(A223,'2% 2020'!A:AB,28,FALSE)</f>
        <v>1248936.75</v>
      </c>
      <c r="H223" s="4">
        <f t="shared" si="73"/>
        <v>13910.841267140382</v>
      </c>
      <c r="I223" s="4">
        <f>G223-Summary!G223</f>
        <v>18883</v>
      </c>
      <c r="J223" s="4">
        <f>VLOOKUP(A223,'2% with VPK 2020'!A:AB,28,FALSE)</f>
        <v>1248936.75</v>
      </c>
      <c r="K223" s="4">
        <f>VLOOKUP(A223,'Charter School Lease'!A:D,4,FALSE)</f>
        <v>0</v>
      </c>
      <c r="L223" s="4">
        <f>VLOOKUP(A223,'Integration Change'!H:K,4,FALSE)</f>
        <v>0</v>
      </c>
      <c r="M223" s="4">
        <f>VLOOKUP(A223,'Other SPED'!A:D,4,FALSE)</f>
        <v>0</v>
      </c>
      <c r="N223" s="4">
        <f>VLOOKUP(A223,'LTFM Change'!G:J,4,FALSE)</f>
        <v>0</v>
      </c>
      <c r="O223" s="4">
        <f>VLOOKUP(A223,QComp!I:N,6,FALSE)</f>
        <v>0</v>
      </c>
      <c r="P223" s="4">
        <f>VLOOKUP(A223,'Breakfast and Lunch'!A:D,4,FALSE)</f>
        <v>0</v>
      </c>
      <c r="Q223" s="4">
        <f>VLOOKUP(A223,'Breakfast and Lunch'!A:E,5,FALSE)</f>
        <v>0</v>
      </c>
      <c r="R223" s="4">
        <f>VLOOKUP(A223,'Integration Change'!A:D,4,FALSE)</f>
        <v>0</v>
      </c>
      <c r="S223" s="4">
        <f>VLOOKUP(A223,'LTFM Change'!A:C,3,FALSE)</f>
        <v>0</v>
      </c>
      <c r="T223" s="4">
        <f>VLOOKUP(A223,QComp!A:D,4,FALSE)</f>
        <v>0</v>
      </c>
      <c r="U223" s="4">
        <f t="shared" si="74"/>
        <v>200.88297872340425</v>
      </c>
      <c r="V223" s="4">
        <f t="shared" si="75"/>
        <v>0</v>
      </c>
      <c r="W223" s="4">
        <f t="shared" si="76"/>
        <v>0</v>
      </c>
      <c r="X223" s="4">
        <f>VLOOKUP(A223,'2020 SPED'!A:AF,32,FALSE)</f>
        <v>3202.070851101249</v>
      </c>
      <c r="Y223" s="228">
        <f t="shared" si="69"/>
        <v>34.064583522353715</v>
      </c>
      <c r="Z223" s="4">
        <f t="shared" si="70"/>
        <v>22085.070851101249</v>
      </c>
      <c r="AA223" s="228">
        <f t="shared" si="71"/>
        <v>234.94756224575798</v>
      </c>
      <c r="AC223" s="4">
        <f>VLOOKUP(A223,'Pupil Info'!A:E,5,FALSE)</f>
        <v>93</v>
      </c>
      <c r="AD223" s="4">
        <f>Summary!AA223</f>
        <v>1303599.0167018622</v>
      </c>
      <c r="AE223" s="4">
        <f>VLOOKUP(A223,'2% 2021'!A:AB,28,FALSE)</f>
        <v>1260614.75</v>
      </c>
      <c r="AF223" s="4">
        <f t="shared" si="77"/>
        <v>14017.193727977014</v>
      </c>
      <c r="AG223" s="4">
        <f>AE223-Summary!AB223</f>
        <v>37797</v>
      </c>
      <c r="AH223" s="4">
        <f>VLOOKUP(A223,'2% with VPK 2021'!A:AB,28,FALSE)</f>
        <v>1260614.75</v>
      </c>
      <c r="AI223" s="4">
        <f>VLOOKUP(A223,'Charter School Lease'!A:E,5,FALSE)</f>
        <v>0</v>
      </c>
      <c r="AJ223" s="4">
        <f>VLOOKUP(A223,'Integration Change'!H:L,5,FALSE)</f>
        <v>0</v>
      </c>
      <c r="AK223" s="4">
        <f>VLOOKUP(A223,'Other SPED'!A:D,4,FALSE)</f>
        <v>0</v>
      </c>
      <c r="AL223" s="4">
        <f>VLOOKUP(A223,QComp!I:R,10,FALSE)</f>
        <v>0</v>
      </c>
      <c r="AM223" s="4">
        <f>VLOOKUP(A223,'LTFM Change'!G:K,5,FALSE)</f>
        <v>0</v>
      </c>
      <c r="AN223" s="4">
        <f>VLOOKUP(A223,'Breakfast and Lunch'!A:E,5,FALSE)</f>
        <v>0</v>
      </c>
      <c r="AO223" s="4">
        <f>VLOOKUP(A223,'Breakfast and Lunch'!A:D,4,FALSE)</f>
        <v>0</v>
      </c>
      <c r="AP223" s="4">
        <f>VLOOKUP(A223,'Integration Change'!A:E,5,FALSE)</f>
        <v>0</v>
      </c>
      <c r="AQ223" s="4">
        <f>VLOOKUP(A223,'Safe School'!A:D,4,FALSE)</f>
        <v>6.7051712638540266</v>
      </c>
      <c r="AR223" s="4">
        <f>VLOOKUP(A223,'LTFM Change'!A:D,4,FALSE)</f>
        <v>0</v>
      </c>
      <c r="AS223" s="4">
        <f>VLOOKUP(A223,QComp!A:E,5,FALSE)</f>
        <v>0</v>
      </c>
      <c r="AT223" s="228">
        <f t="shared" si="78"/>
        <v>406.41935483870969</v>
      </c>
      <c r="AU223" s="4">
        <f t="shared" si="79"/>
        <v>6.7051712637767196</v>
      </c>
      <c r="AV223" s="228">
        <f t="shared" si="66"/>
        <v>7.2098615739534619E-2</v>
      </c>
      <c r="AW223" s="4">
        <f>VLOOKUP(A223,'2021 SPED'!A:AF,32,FALSE)</f>
        <v>-18385.814912629285</v>
      </c>
      <c r="AX223" s="228">
        <f t="shared" si="67"/>
        <v>-197.6969345444009</v>
      </c>
      <c r="AY223" s="5">
        <f t="shared" si="72"/>
        <v>19417.890258634492</v>
      </c>
      <c r="AZ223" s="4">
        <f t="shared" si="68"/>
        <v>208.79451891004831</v>
      </c>
    </row>
    <row r="224" spans="1:52" x14ac:dyDescent="0.25">
      <c r="A224">
        <v>709</v>
      </c>
      <c r="B224">
        <v>1</v>
      </c>
      <c r="C224" t="s">
        <v>203</v>
      </c>
      <c r="D224">
        <f>VLOOKUP(A224,Sheet10!A:C,3,FALSE)</f>
        <v>4</v>
      </c>
      <c r="E224" s="4">
        <f>VLOOKUP(A224,'Pupil Info'!A:D,4,FALSE)</f>
        <v>8096.6</v>
      </c>
      <c r="F224" s="4">
        <f>Summary!F224</f>
        <v>92698598.383192241</v>
      </c>
      <c r="G224" s="4">
        <f>VLOOKUP(A224,'2% 2020'!A:AB,28,FALSE)</f>
        <v>80462810</v>
      </c>
      <c r="H224" s="4">
        <f t="shared" si="73"/>
        <v>11449.07719081988</v>
      </c>
      <c r="I224" s="4">
        <f>G224-Summary!G224</f>
        <v>1283910</v>
      </c>
      <c r="J224" s="4">
        <f>VLOOKUP(A224,'2% with VPK 2020'!A:AB,28,FALSE)</f>
        <v>80539800</v>
      </c>
      <c r="K224" s="4">
        <f>VLOOKUP(A224,'Charter School Lease'!A:D,4,FALSE)</f>
        <v>0</v>
      </c>
      <c r="L224" s="4">
        <f>VLOOKUP(A224,'Integration Change'!H:K,4,FALSE)</f>
        <v>736.81439999979921</v>
      </c>
      <c r="M224" s="4">
        <f>VLOOKUP(A224,'Other SPED'!A:D,4,FALSE)</f>
        <v>19772.490000000002</v>
      </c>
      <c r="N224" s="4">
        <f>VLOOKUP(A224,'LTFM Change'!G:J,4,FALSE)</f>
        <v>0</v>
      </c>
      <c r="O224" s="4">
        <f>VLOOKUP(A224,QComp!I:N,6,FALSE)</f>
        <v>0</v>
      </c>
      <c r="P224" s="4">
        <f>VLOOKUP(A224,'Breakfast and Lunch'!A:D,4,FALSE)</f>
        <v>453.36</v>
      </c>
      <c r="Q224" s="4">
        <f>VLOOKUP(A224,'Breakfast and Lunch'!A:E,5,FALSE)</f>
        <v>1183.8</v>
      </c>
      <c r="R224" s="4">
        <f>VLOOKUP(A224,'Integration Change'!A:D,4,FALSE)</f>
        <v>315.77759999997215</v>
      </c>
      <c r="S224" s="4">
        <f>VLOOKUP(A224,'LTFM Change'!A:C,3,FALSE)</f>
        <v>0</v>
      </c>
      <c r="T224" s="4">
        <f>VLOOKUP(A224,QComp!A:D,4,FALSE)</f>
        <v>0</v>
      </c>
      <c r="U224" s="4">
        <f t="shared" si="74"/>
        <v>158.57396932045549</v>
      </c>
      <c r="V224" s="4">
        <f t="shared" si="75"/>
        <v>99452.241999998689</v>
      </c>
      <c r="W224" s="4">
        <f t="shared" si="76"/>
        <v>12.283210483412628</v>
      </c>
      <c r="X224" s="4">
        <f>VLOOKUP(A224,'2020 SPED'!A:AF,32,FALSE)</f>
        <v>484754.2870554328</v>
      </c>
      <c r="Y224" s="228">
        <f t="shared" si="69"/>
        <v>59.871339457974059</v>
      </c>
      <c r="Z224" s="4">
        <f t="shared" si="70"/>
        <v>1868116.5290554315</v>
      </c>
      <c r="AA224" s="228">
        <f t="shared" si="71"/>
        <v>230.72851926184219</v>
      </c>
      <c r="AC224" s="4">
        <f>VLOOKUP(A224,'Pupil Info'!A:E,5,FALSE)</f>
        <v>7987</v>
      </c>
      <c r="AD224" s="4">
        <f>Summary!AA224</f>
        <v>92654656.912326455</v>
      </c>
      <c r="AE224" s="4">
        <f>VLOOKUP(A224,'2% 2021'!A:AB,28,FALSE)</f>
        <v>81133602</v>
      </c>
      <c r="AF224" s="4">
        <f t="shared" si="77"/>
        <v>11600.683224280263</v>
      </c>
      <c r="AG224" s="4">
        <f>AE224-Summary!AB224</f>
        <v>2573966</v>
      </c>
      <c r="AH224" s="4">
        <f>VLOOKUP(A224,'2% with VPK 2021'!A:AB,28,FALSE)</f>
        <v>81231868</v>
      </c>
      <c r="AI224" s="4">
        <f>VLOOKUP(A224,'Charter School Lease'!A:E,5,FALSE)</f>
        <v>0</v>
      </c>
      <c r="AJ224" s="4">
        <f>VLOOKUP(A224,'Integration Change'!H:L,5,FALSE)</f>
        <v>744.97919999994338</v>
      </c>
      <c r="AK224" s="4">
        <f>VLOOKUP(A224,'Other SPED'!A:D,4,FALSE)</f>
        <v>19772.490000000002</v>
      </c>
      <c r="AL224" s="4">
        <f>VLOOKUP(A224,QComp!I:R,10,FALSE)</f>
        <v>0</v>
      </c>
      <c r="AM224" s="4">
        <f>VLOOKUP(A224,'LTFM Change'!G:K,5,FALSE)</f>
        <v>0</v>
      </c>
      <c r="AN224" s="4">
        <f>VLOOKUP(A224,'Breakfast and Lunch'!A:E,5,FALSE)</f>
        <v>1183.8</v>
      </c>
      <c r="AO224" s="4">
        <f>VLOOKUP(A224,'Breakfast and Lunch'!A:D,4,FALSE)</f>
        <v>453.36</v>
      </c>
      <c r="AP224" s="4">
        <f>VLOOKUP(A224,'Integration Change'!A:E,5,FALSE)</f>
        <v>319.27679999993416</v>
      </c>
      <c r="AQ224" s="4">
        <f>VLOOKUP(A224,'Safe School'!A:D,4,FALSE)</f>
        <v>863.03905461489921</v>
      </c>
      <c r="AR224" s="4">
        <f>VLOOKUP(A224,'LTFM Change'!A:D,4,FALSE)</f>
        <v>0</v>
      </c>
      <c r="AS224" s="4">
        <f>VLOOKUP(A224,QComp!A:E,5,FALSE)</f>
        <v>0</v>
      </c>
      <c r="AT224" s="228">
        <f t="shared" si="78"/>
        <v>322.26943783648431</v>
      </c>
      <c r="AU224" s="4">
        <f t="shared" si="79"/>
        <v>121602.9450546205</v>
      </c>
      <c r="AV224" s="228">
        <f t="shared" si="66"/>
        <v>15.22510893384506</v>
      </c>
      <c r="AW224" s="4">
        <f>VLOOKUP(A224,'2021 SPED'!A:AF,32,FALSE)</f>
        <v>1201981.3679778054</v>
      </c>
      <c r="AX224" s="228">
        <f t="shared" si="67"/>
        <v>150.49222085611686</v>
      </c>
      <c r="AY224" s="5">
        <f t="shared" si="72"/>
        <v>3897550.3130324259</v>
      </c>
      <c r="AZ224" s="4">
        <f t="shared" si="68"/>
        <v>487.98676762644624</v>
      </c>
    </row>
    <row r="225" spans="1:52" x14ac:dyDescent="0.25">
      <c r="A225">
        <v>712</v>
      </c>
      <c r="B225">
        <v>1</v>
      </c>
      <c r="C225" t="s">
        <v>204</v>
      </c>
      <c r="D225">
        <f>VLOOKUP(A225,Sheet10!A:C,3,FALSE)</f>
        <v>6</v>
      </c>
      <c r="E225" s="4">
        <f>VLOOKUP(A225,'Pupil Info'!A:D,4,FALSE)</f>
        <v>480</v>
      </c>
      <c r="F225" s="4">
        <f>Summary!F225</f>
        <v>5198684.8294275533</v>
      </c>
      <c r="G225" s="4">
        <f>VLOOKUP(A225,'2% 2020'!A:AB,28,FALSE)</f>
        <v>4676611.2206485001</v>
      </c>
      <c r="H225" s="4">
        <f t="shared" si="73"/>
        <v>10830.593394640737</v>
      </c>
      <c r="I225" s="4">
        <f>G225-Summary!G225</f>
        <v>78408</v>
      </c>
      <c r="J225" s="4">
        <f>VLOOKUP(A225,'2% with VPK 2020'!A:AB,28,FALSE)</f>
        <v>4676611.2206485001</v>
      </c>
      <c r="K225" s="4">
        <f>VLOOKUP(A225,'Charter School Lease'!A:D,4,FALSE)</f>
        <v>0</v>
      </c>
      <c r="L225" s="4">
        <f>VLOOKUP(A225,'Integration Change'!H:K,4,FALSE)</f>
        <v>0</v>
      </c>
      <c r="M225" s="4">
        <f>VLOOKUP(A225,'Other SPED'!A:D,4,FALSE)</f>
        <v>0</v>
      </c>
      <c r="N225" s="4">
        <f>VLOOKUP(A225,'LTFM Change'!G:J,4,FALSE)</f>
        <v>0</v>
      </c>
      <c r="O225" s="4">
        <f>VLOOKUP(A225,QComp!I:N,6,FALSE)</f>
        <v>0</v>
      </c>
      <c r="P225" s="4">
        <f>VLOOKUP(A225,'Breakfast and Lunch'!A:D,4,FALSE)</f>
        <v>0</v>
      </c>
      <c r="Q225" s="4">
        <f>VLOOKUP(A225,'Breakfast and Lunch'!A:E,5,FALSE)</f>
        <v>0</v>
      </c>
      <c r="R225" s="4">
        <f>VLOOKUP(A225,'Integration Change'!A:D,4,FALSE)</f>
        <v>0</v>
      </c>
      <c r="S225" s="4">
        <f>VLOOKUP(A225,'LTFM Change'!A:C,3,FALSE)</f>
        <v>0</v>
      </c>
      <c r="T225" s="4">
        <f>VLOOKUP(A225,QComp!A:D,4,FALSE)</f>
        <v>0</v>
      </c>
      <c r="U225" s="4">
        <f t="shared" si="74"/>
        <v>163.35</v>
      </c>
      <c r="V225" s="4">
        <f t="shared" si="75"/>
        <v>0</v>
      </c>
      <c r="W225" s="4">
        <f t="shared" si="76"/>
        <v>0</v>
      </c>
      <c r="X225" s="4">
        <f>VLOOKUP(A225,'2020 SPED'!A:AF,32,FALSE)</f>
        <v>10116.59124984662</v>
      </c>
      <c r="Y225" s="228">
        <f t="shared" si="69"/>
        <v>21.076231770513793</v>
      </c>
      <c r="Z225" s="4">
        <f t="shared" si="70"/>
        <v>88524.59124984662</v>
      </c>
      <c r="AA225" s="228">
        <f t="shared" si="71"/>
        <v>184.42623177051379</v>
      </c>
      <c r="AC225" s="4">
        <f>VLOOKUP(A225,'Pupil Info'!A:E,5,FALSE)</f>
        <v>490</v>
      </c>
      <c r="AD225" s="4">
        <f>Summary!AA225</f>
        <v>5359892.6539422451</v>
      </c>
      <c r="AE225" s="4">
        <f>VLOOKUP(A225,'2% 2021'!A:AB,28,FALSE)</f>
        <v>4876225.9691386977</v>
      </c>
      <c r="AF225" s="4">
        <f t="shared" si="77"/>
        <v>10938.556436616827</v>
      </c>
      <c r="AG225" s="4">
        <f>AE225-Summary!AB225</f>
        <v>161604.8060000008</v>
      </c>
      <c r="AH225" s="4">
        <f>VLOOKUP(A225,'2% with VPK 2021'!A:AB,28,FALSE)</f>
        <v>4876225.9691386977</v>
      </c>
      <c r="AI225" s="4">
        <f>VLOOKUP(A225,'Charter School Lease'!A:E,5,FALSE)</f>
        <v>0</v>
      </c>
      <c r="AJ225" s="4">
        <f>VLOOKUP(A225,'Integration Change'!H:L,5,FALSE)</f>
        <v>0</v>
      </c>
      <c r="AK225" s="4">
        <f>VLOOKUP(A225,'Other SPED'!A:D,4,FALSE)</f>
        <v>0</v>
      </c>
      <c r="AL225" s="4">
        <f>VLOOKUP(A225,QComp!I:R,10,FALSE)</f>
        <v>0</v>
      </c>
      <c r="AM225" s="4">
        <f>VLOOKUP(A225,'LTFM Change'!G:K,5,FALSE)</f>
        <v>0</v>
      </c>
      <c r="AN225" s="4">
        <f>VLOOKUP(A225,'Breakfast and Lunch'!A:E,5,FALSE)</f>
        <v>0</v>
      </c>
      <c r="AO225" s="4">
        <f>VLOOKUP(A225,'Breakfast and Lunch'!A:D,4,FALSE)</f>
        <v>0</v>
      </c>
      <c r="AP225" s="4">
        <f>VLOOKUP(A225,'Integration Change'!A:E,5,FALSE)</f>
        <v>0</v>
      </c>
      <c r="AQ225" s="4">
        <f>VLOOKUP(A225,'Safe School'!A:D,4,FALSE)</f>
        <v>57.168654607627104</v>
      </c>
      <c r="AR225" s="4">
        <f>VLOOKUP(A225,'LTFM Change'!A:D,4,FALSE)</f>
        <v>0</v>
      </c>
      <c r="AS225" s="4">
        <f>VLOOKUP(A225,QComp!A:E,5,FALSE)</f>
        <v>0</v>
      </c>
      <c r="AT225" s="228">
        <f t="shared" si="78"/>
        <v>329.80572653061387</v>
      </c>
      <c r="AU225" s="4">
        <f t="shared" si="79"/>
        <v>57.168654607608914</v>
      </c>
      <c r="AV225" s="228">
        <f t="shared" si="66"/>
        <v>0.11667072368899778</v>
      </c>
      <c r="AW225" s="4">
        <f>VLOOKUP(A225,'2021 SPED'!A:AF,32,FALSE)</f>
        <v>30716.48584498174</v>
      </c>
      <c r="AX225" s="228">
        <f t="shared" si="67"/>
        <v>62.686705806085186</v>
      </c>
      <c r="AY225" s="5">
        <f t="shared" si="72"/>
        <v>192378.46049959015</v>
      </c>
      <c r="AZ225" s="4">
        <f t="shared" si="68"/>
        <v>392.60910306038807</v>
      </c>
    </row>
    <row r="226" spans="1:52" x14ac:dyDescent="0.25">
      <c r="A226">
        <v>716</v>
      </c>
      <c r="B226">
        <v>1</v>
      </c>
      <c r="C226" t="s">
        <v>205</v>
      </c>
      <c r="D226">
        <f>VLOOKUP(A226,Sheet10!A:C,3,FALSE)</f>
        <v>3</v>
      </c>
      <c r="E226" s="4">
        <f>VLOOKUP(A226,'Pupil Info'!A:D,4,FALSE)</f>
        <v>1614</v>
      </c>
      <c r="F226" s="4">
        <f>Summary!F226</f>
        <v>15189658.173652595</v>
      </c>
      <c r="G226" s="4">
        <f>VLOOKUP(A226,'2% 2020'!A:AB,28,FALSE)</f>
        <v>13762797.25</v>
      </c>
      <c r="H226" s="4">
        <f t="shared" si="73"/>
        <v>9411.188459512141</v>
      </c>
      <c r="I226" s="4">
        <f>G226-Summary!G226</f>
        <v>229922</v>
      </c>
      <c r="J226" s="4">
        <f>VLOOKUP(A226,'2% with VPK 2020'!A:AB,28,FALSE)</f>
        <v>13762797.25</v>
      </c>
      <c r="K226" s="4">
        <f>VLOOKUP(A226,'Charter School Lease'!A:D,4,FALSE)</f>
        <v>0</v>
      </c>
      <c r="L226" s="4">
        <f>VLOOKUP(A226,'Integration Change'!H:K,4,FALSE)</f>
        <v>0</v>
      </c>
      <c r="M226" s="4">
        <f>VLOOKUP(A226,'Other SPED'!A:D,4,FALSE)</f>
        <v>0</v>
      </c>
      <c r="N226" s="4">
        <f>VLOOKUP(A226,'LTFM Change'!G:J,4,FALSE)</f>
        <v>0</v>
      </c>
      <c r="O226" s="4">
        <f>VLOOKUP(A226,QComp!I:N,6,FALSE)</f>
        <v>0</v>
      </c>
      <c r="P226" s="4">
        <f>VLOOKUP(A226,'Breakfast and Lunch'!A:D,4,FALSE)</f>
        <v>0</v>
      </c>
      <c r="Q226" s="4">
        <f>VLOOKUP(A226,'Breakfast and Lunch'!A:E,5,FALSE)</f>
        <v>0</v>
      </c>
      <c r="R226" s="4">
        <f>VLOOKUP(A226,'Integration Change'!A:D,4,FALSE)</f>
        <v>0</v>
      </c>
      <c r="S226" s="4">
        <f>VLOOKUP(A226,'LTFM Change'!A:C,3,FALSE)</f>
        <v>0</v>
      </c>
      <c r="T226" s="4">
        <f>VLOOKUP(A226,QComp!A:D,4,FALSE)</f>
        <v>0</v>
      </c>
      <c r="U226" s="4">
        <f t="shared" si="74"/>
        <v>142.45477075588599</v>
      </c>
      <c r="V226" s="4">
        <f t="shared" si="75"/>
        <v>0</v>
      </c>
      <c r="W226" s="4">
        <f t="shared" si="76"/>
        <v>0</v>
      </c>
      <c r="X226" s="4">
        <f>VLOOKUP(A226,'2020 SPED'!A:AF,32,FALSE)</f>
        <v>51926.024282774189</v>
      </c>
      <c r="Y226" s="228">
        <f t="shared" si="69"/>
        <v>32.172257919934445</v>
      </c>
      <c r="Z226" s="4">
        <f t="shared" si="70"/>
        <v>281848.02428277419</v>
      </c>
      <c r="AA226" s="228">
        <f t="shared" si="71"/>
        <v>174.62702867582044</v>
      </c>
      <c r="AC226" s="4">
        <f>VLOOKUP(A226,'Pupil Info'!A:E,5,FALSE)</f>
        <v>1608</v>
      </c>
      <c r="AD226" s="4">
        <f>Summary!AA226</f>
        <v>15252315.006384522</v>
      </c>
      <c r="AE226" s="4">
        <f>VLOOKUP(A226,'2% 2021'!A:AB,28,FALSE)</f>
        <v>13966247.5</v>
      </c>
      <c r="AF226" s="4">
        <f t="shared" si="77"/>
        <v>9485.270526358534</v>
      </c>
      <c r="AG226" s="4">
        <f>AE226-Summary!AB226</f>
        <v>463787</v>
      </c>
      <c r="AH226" s="4">
        <f>VLOOKUP(A226,'2% with VPK 2021'!A:AB,28,FALSE)</f>
        <v>13966247.5</v>
      </c>
      <c r="AI226" s="4">
        <f>VLOOKUP(A226,'Charter School Lease'!A:E,5,FALSE)</f>
        <v>0</v>
      </c>
      <c r="AJ226" s="4">
        <f>VLOOKUP(A226,'Integration Change'!H:L,5,FALSE)</f>
        <v>0</v>
      </c>
      <c r="AK226" s="4">
        <f>VLOOKUP(A226,'Other SPED'!A:D,4,FALSE)</f>
        <v>0</v>
      </c>
      <c r="AL226" s="4">
        <f>VLOOKUP(A226,QComp!I:R,10,FALSE)</f>
        <v>0</v>
      </c>
      <c r="AM226" s="4">
        <f>VLOOKUP(A226,'LTFM Change'!G:K,5,FALSE)</f>
        <v>0</v>
      </c>
      <c r="AN226" s="4">
        <f>VLOOKUP(A226,'Breakfast and Lunch'!A:E,5,FALSE)</f>
        <v>0</v>
      </c>
      <c r="AO226" s="4">
        <f>VLOOKUP(A226,'Breakfast and Lunch'!A:D,4,FALSE)</f>
        <v>0</v>
      </c>
      <c r="AP226" s="4">
        <f>VLOOKUP(A226,'Integration Change'!A:E,5,FALSE)</f>
        <v>0</v>
      </c>
      <c r="AQ226" s="4">
        <f>VLOOKUP(A226,'Safe School'!A:D,4,FALSE)</f>
        <v>159.98998257557832</v>
      </c>
      <c r="AR226" s="4">
        <f>VLOOKUP(A226,'LTFM Change'!A:D,4,FALSE)</f>
        <v>0</v>
      </c>
      <c r="AS226" s="4">
        <f>VLOOKUP(A226,QComp!A:E,5,FALSE)</f>
        <v>0</v>
      </c>
      <c r="AT226" s="228">
        <f t="shared" si="78"/>
        <v>288.42475124378109</v>
      </c>
      <c r="AU226" s="4">
        <f t="shared" si="79"/>
        <v>159.98998257517815</v>
      </c>
      <c r="AV226" s="228">
        <f t="shared" si="66"/>
        <v>9.9496257820384418E-2</v>
      </c>
      <c r="AW226" s="4">
        <f>VLOOKUP(A226,'2021 SPED'!A:AF,32,FALSE)</f>
        <v>132619.08975204756</v>
      </c>
      <c r="AX226" s="228">
        <f t="shared" si="67"/>
        <v>82.474558303512168</v>
      </c>
      <c r="AY226" s="5">
        <f t="shared" si="72"/>
        <v>596566.07973462273</v>
      </c>
      <c r="AZ226" s="4">
        <f t="shared" si="68"/>
        <v>370.99880580511365</v>
      </c>
    </row>
    <row r="227" spans="1:52" x14ac:dyDescent="0.25">
      <c r="A227">
        <v>717</v>
      </c>
      <c r="B227">
        <v>1</v>
      </c>
      <c r="C227" t="s">
        <v>206</v>
      </c>
      <c r="D227">
        <f>VLOOKUP(A227,Sheet10!A:C,3,FALSE)</f>
        <v>3</v>
      </c>
      <c r="E227" s="4">
        <f>VLOOKUP(A227,'Pupil Info'!A:D,4,FALSE)</f>
        <v>1910</v>
      </c>
      <c r="F227" s="4">
        <f>Summary!F227</f>
        <v>18373843.007736728</v>
      </c>
      <c r="G227" s="4">
        <f>VLOOKUP(A227,'2% 2020'!A:AB,28,FALSE)</f>
        <v>16584195</v>
      </c>
      <c r="H227" s="4">
        <f t="shared" si="73"/>
        <v>9619.8130930558782</v>
      </c>
      <c r="I227" s="4">
        <f>G227-Summary!G227</f>
        <v>274049</v>
      </c>
      <c r="J227" s="4">
        <f>VLOOKUP(A227,'2% with VPK 2020'!A:AB,28,FALSE)</f>
        <v>16584195</v>
      </c>
      <c r="K227" s="4">
        <f>VLOOKUP(A227,'Charter School Lease'!A:D,4,FALSE)</f>
        <v>0</v>
      </c>
      <c r="L227" s="4">
        <f>VLOOKUP(A227,'Integration Change'!H:K,4,FALSE)</f>
        <v>0</v>
      </c>
      <c r="M227" s="4">
        <f>VLOOKUP(A227,'Other SPED'!A:D,4,FALSE)</f>
        <v>0</v>
      </c>
      <c r="N227" s="4">
        <f>VLOOKUP(A227,'LTFM Change'!G:J,4,FALSE)</f>
        <v>0</v>
      </c>
      <c r="O227" s="4">
        <f>VLOOKUP(A227,QComp!I:N,6,FALSE)</f>
        <v>0</v>
      </c>
      <c r="P227" s="4">
        <f>VLOOKUP(A227,'Breakfast and Lunch'!A:D,4,FALSE)</f>
        <v>0</v>
      </c>
      <c r="Q227" s="4">
        <f>VLOOKUP(A227,'Breakfast and Lunch'!A:E,5,FALSE)</f>
        <v>0</v>
      </c>
      <c r="R227" s="4">
        <f>VLOOKUP(A227,'Integration Change'!A:D,4,FALSE)</f>
        <v>0</v>
      </c>
      <c r="S227" s="4">
        <f>VLOOKUP(A227,'LTFM Change'!A:C,3,FALSE)</f>
        <v>0</v>
      </c>
      <c r="T227" s="4">
        <f>VLOOKUP(A227,QComp!A:D,4,FALSE)</f>
        <v>0</v>
      </c>
      <c r="U227" s="4">
        <f t="shared" si="74"/>
        <v>143.48115183246074</v>
      </c>
      <c r="V227" s="4">
        <f t="shared" si="75"/>
        <v>0</v>
      </c>
      <c r="W227" s="4">
        <f t="shared" si="76"/>
        <v>0</v>
      </c>
      <c r="X227" s="4">
        <f>VLOOKUP(A227,'2020 SPED'!A:AF,32,FALSE)</f>
        <v>44125.939853617456</v>
      </c>
      <c r="Y227" s="228">
        <f t="shared" si="69"/>
        <v>23.102586310794479</v>
      </c>
      <c r="Z227" s="4">
        <f t="shared" si="70"/>
        <v>318174.93985361746</v>
      </c>
      <c r="AA227" s="228">
        <f t="shared" si="71"/>
        <v>166.5837381432552</v>
      </c>
      <c r="AC227" s="4">
        <f>VLOOKUP(A227,'Pupil Info'!A:E,5,FALSE)</f>
        <v>1914</v>
      </c>
      <c r="AD227" s="4">
        <f>Summary!AA227</f>
        <v>18610992.305434369</v>
      </c>
      <c r="AE227" s="4">
        <f>VLOOKUP(A227,'2% 2021'!A:AB,28,FALSE)</f>
        <v>16996736.75</v>
      </c>
      <c r="AF227" s="4">
        <f t="shared" si="77"/>
        <v>9723.6114448455428</v>
      </c>
      <c r="AG227" s="4">
        <f>AE227-Summary!AB227</f>
        <v>557588</v>
      </c>
      <c r="AH227" s="4">
        <f>VLOOKUP(A227,'2% with VPK 2021'!A:AB,28,FALSE)</f>
        <v>16996736.75</v>
      </c>
      <c r="AI227" s="4">
        <f>VLOOKUP(A227,'Charter School Lease'!A:E,5,FALSE)</f>
        <v>0</v>
      </c>
      <c r="AJ227" s="4">
        <f>VLOOKUP(A227,'Integration Change'!H:L,5,FALSE)</f>
        <v>0</v>
      </c>
      <c r="AK227" s="4">
        <f>VLOOKUP(A227,'Other SPED'!A:D,4,FALSE)</f>
        <v>0</v>
      </c>
      <c r="AL227" s="4">
        <f>VLOOKUP(A227,QComp!I:R,10,FALSE)</f>
        <v>0</v>
      </c>
      <c r="AM227" s="4">
        <f>VLOOKUP(A227,'LTFM Change'!G:K,5,FALSE)</f>
        <v>0</v>
      </c>
      <c r="AN227" s="4">
        <f>VLOOKUP(A227,'Breakfast and Lunch'!A:E,5,FALSE)</f>
        <v>0</v>
      </c>
      <c r="AO227" s="4">
        <f>VLOOKUP(A227,'Breakfast and Lunch'!A:D,4,FALSE)</f>
        <v>0</v>
      </c>
      <c r="AP227" s="4">
        <f>VLOOKUP(A227,'Integration Change'!A:E,5,FALSE)</f>
        <v>0</v>
      </c>
      <c r="AQ227" s="4">
        <f>VLOOKUP(A227,'Safe School'!A:D,4,FALSE)</f>
        <v>189.15411332210351</v>
      </c>
      <c r="AR227" s="4">
        <f>VLOOKUP(A227,'LTFM Change'!A:D,4,FALSE)</f>
        <v>0</v>
      </c>
      <c r="AS227" s="4">
        <f>VLOOKUP(A227,QComp!A:E,5,FALSE)</f>
        <v>0</v>
      </c>
      <c r="AT227" s="228">
        <f t="shared" si="78"/>
        <v>291.32079414838034</v>
      </c>
      <c r="AU227" s="4">
        <f t="shared" si="79"/>
        <v>189.15411332249641</v>
      </c>
      <c r="AV227" s="228">
        <f t="shared" si="66"/>
        <v>9.8826600481973045E-2</v>
      </c>
      <c r="AW227" s="4">
        <f>VLOOKUP(A227,'2021 SPED'!A:AF,32,FALSE)</f>
        <v>110936.43709127093</v>
      </c>
      <c r="AX227" s="228">
        <f t="shared" si="67"/>
        <v>57.960520946327549</v>
      </c>
      <c r="AY227" s="5">
        <f t="shared" si="72"/>
        <v>668713.59120459342</v>
      </c>
      <c r="AZ227" s="4">
        <f t="shared" si="68"/>
        <v>349.38014169518988</v>
      </c>
    </row>
    <row r="228" spans="1:52" x14ac:dyDescent="0.25">
      <c r="A228">
        <v>719</v>
      </c>
      <c r="B228">
        <v>1</v>
      </c>
      <c r="C228" t="s">
        <v>207</v>
      </c>
      <c r="D228">
        <f>VLOOKUP(A228,Sheet10!A:C,3,FALSE)</f>
        <v>3</v>
      </c>
      <c r="E228" s="4">
        <f>VLOOKUP(A228,'Pupil Info'!A:D,4,FALSE)</f>
        <v>9087</v>
      </c>
      <c r="F228" s="4">
        <f>Summary!F228</f>
        <v>91225341.343835339</v>
      </c>
      <c r="G228" s="4">
        <f>VLOOKUP(A228,'2% 2020'!A:AB,28,FALSE)</f>
        <v>82141694.5</v>
      </c>
      <c r="H228" s="4">
        <f t="shared" si="73"/>
        <v>10039.104362697848</v>
      </c>
      <c r="I228" s="4">
        <f>G228-Summary!G228</f>
        <v>1263814</v>
      </c>
      <c r="J228" s="4">
        <f>VLOOKUP(A228,'2% with VPK 2020'!A:AB,28,FALSE)</f>
        <v>82141694.5</v>
      </c>
      <c r="K228" s="4">
        <f>VLOOKUP(A228,'Charter School Lease'!A:D,4,FALSE)</f>
        <v>0</v>
      </c>
      <c r="L228" s="4">
        <f>VLOOKUP(A228,'Integration Change'!H:K,4,FALSE)</f>
        <v>0</v>
      </c>
      <c r="M228" s="4">
        <f>VLOOKUP(A228,'Other SPED'!A:D,4,FALSE)</f>
        <v>0</v>
      </c>
      <c r="N228" s="4">
        <f>VLOOKUP(A228,'LTFM Change'!G:J,4,FALSE)</f>
        <v>0</v>
      </c>
      <c r="O228" s="4">
        <f>VLOOKUP(A228,QComp!I:N,6,FALSE)</f>
        <v>-7146.1164293999318</v>
      </c>
      <c r="P228" s="4">
        <f>VLOOKUP(A228,'Breakfast and Lunch'!A:D,4,FALSE)</f>
        <v>0</v>
      </c>
      <c r="Q228" s="4">
        <f>VLOOKUP(A228,'Breakfast and Lunch'!A:E,5,FALSE)</f>
        <v>0</v>
      </c>
      <c r="R228" s="4">
        <f>VLOOKUP(A228,'Integration Change'!A:D,4,FALSE)</f>
        <v>0</v>
      </c>
      <c r="S228" s="4">
        <f>VLOOKUP(A228,'LTFM Change'!A:C,3,FALSE)</f>
        <v>0</v>
      </c>
      <c r="T228" s="4">
        <f>VLOOKUP(A228,QComp!A:D,4,FALSE)</f>
        <v>7146.1164293999318</v>
      </c>
      <c r="U228" s="4">
        <f t="shared" si="74"/>
        <v>139.07934411797072</v>
      </c>
      <c r="V228" s="4">
        <f t="shared" si="75"/>
        <v>0</v>
      </c>
      <c r="W228" s="4">
        <f t="shared" si="76"/>
        <v>0</v>
      </c>
      <c r="X228" s="4">
        <f>VLOOKUP(A228,'2020 SPED'!A:AF,32,FALSE)</f>
        <v>189045.04234918952</v>
      </c>
      <c r="Y228" s="228">
        <f t="shared" si="69"/>
        <v>20.803900335555134</v>
      </c>
      <c r="Z228" s="4">
        <f t="shared" si="70"/>
        <v>1452859.0423491895</v>
      </c>
      <c r="AA228" s="228">
        <f t="shared" si="71"/>
        <v>159.88324445352586</v>
      </c>
      <c r="AC228" s="4">
        <f>VLOOKUP(A228,'Pupil Info'!A:E,5,FALSE)</f>
        <v>9443</v>
      </c>
      <c r="AD228" s="4">
        <f>Summary!AA228</f>
        <v>95549908.743677735</v>
      </c>
      <c r="AE228" s="4">
        <f>VLOOKUP(A228,'2% 2021'!A:AB,28,FALSE)</f>
        <v>86891298.75</v>
      </c>
      <c r="AF228" s="4">
        <f t="shared" si="77"/>
        <v>10118.596711180529</v>
      </c>
      <c r="AG228" s="4">
        <f>AE228-Summary!AB228</f>
        <v>2660223</v>
      </c>
      <c r="AH228" s="4">
        <f>VLOOKUP(A228,'2% with VPK 2021'!A:AB,28,FALSE)</f>
        <v>86891298.75</v>
      </c>
      <c r="AI228" s="4">
        <f>VLOOKUP(A228,'Charter School Lease'!A:E,5,FALSE)</f>
        <v>0</v>
      </c>
      <c r="AJ228" s="4">
        <f>VLOOKUP(A228,'Integration Change'!H:L,5,FALSE)</f>
        <v>0</v>
      </c>
      <c r="AK228" s="4">
        <f>VLOOKUP(A228,'Other SPED'!A:D,4,FALSE)</f>
        <v>0</v>
      </c>
      <c r="AL228" s="4">
        <f>VLOOKUP(A228,QComp!I:R,10,FALSE)</f>
        <v>-7329.0736364035401</v>
      </c>
      <c r="AM228" s="4">
        <f>VLOOKUP(A228,'LTFM Change'!G:K,5,FALSE)</f>
        <v>0</v>
      </c>
      <c r="AN228" s="4">
        <f>VLOOKUP(A228,'Breakfast and Lunch'!A:E,5,FALSE)</f>
        <v>0</v>
      </c>
      <c r="AO228" s="4">
        <f>VLOOKUP(A228,'Breakfast and Lunch'!A:D,4,FALSE)</f>
        <v>0</v>
      </c>
      <c r="AP228" s="4">
        <f>VLOOKUP(A228,'Integration Change'!A:E,5,FALSE)</f>
        <v>0</v>
      </c>
      <c r="AQ228" s="4">
        <f>VLOOKUP(A228,'Safe School'!A:D,4,FALSE)</f>
        <v>939.0503489979892</v>
      </c>
      <c r="AR228" s="4">
        <f>VLOOKUP(A228,'LTFM Change'!A:D,4,FALSE)</f>
        <v>0</v>
      </c>
      <c r="AS228" s="4">
        <f>VLOOKUP(A228,QComp!A:E,5,FALSE)</f>
        <v>7329.0736364035401</v>
      </c>
      <c r="AT228" s="228">
        <f t="shared" si="78"/>
        <v>281.71375622153977</v>
      </c>
      <c r="AU228" s="4">
        <f t="shared" si="79"/>
        <v>939.05034899711609</v>
      </c>
      <c r="AV228" s="228">
        <f t="shared" si="66"/>
        <v>9.9444069575041413E-2</v>
      </c>
      <c r="AW228" s="4">
        <f>VLOOKUP(A228,'2021 SPED'!A:AF,32,FALSE)</f>
        <v>510901.22982805409</v>
      </c>
      <c r="AX228" s="228">
        <f t="shared" si="67"/>
        <v>54.103699018114376</v>
      </c>
      <c r="AY228" s="5">
        <f t="shared" si="72"/>
        <v>3172063.2801770512</v>
      </c>
      <c r="AZ228" s="4">
        <f t="shared" si="68"/>
        <v>335.91689930922917</v>
      </c>
    </row>
    <row r="229" spans="1:52" x14ac:dyDescent="0.25">
      <c r="A229">
        <v>720</v>
      </c>
      <c r="B229">
        <v>1</v>
      </c>
      <c r="C229" t="s">
        <v>208</v>
      </c>
      <c r="D229">
        <f>VLOOKUP(A229,Sheet10!A:C,3,FALSE)</f>
        <v>3</v>
      </c>
      <c r="E229" s="4">
        <f>VLOOKUP(A229,'Pupil Info'!A:D,4,FALSE)</f>
        <v>8332</v>
      </c>
      <c r="F229" s="4">
        <f>Summary!F229</f>
        <v>82653458.998412147</v>
      </c>
      <c r="G229" s="4">
        <f>VLOOKUP(A229,'2% 2020'!A:AB,28,FALSE)</f>
        <v>73972652.791889995</v>
      </c>
      <c r="H229" s="4">
        <f t="shared" si="73"/>
        <v>9920.0022801742853</v>
      </c>
      <c r="I229" s="4">
        <f>G229-Summary!G229</f>
        <v>1221835</v>
      </c>
      <c r="J229" s="4">
        <f>VLOOKUP(A229,'2% with VPK 2020'!A:AB,28,FALSE)</f>
        <v>73972652.791889995</v>
      </c>
      <c r="K229" s="4">
        <f>VLOOKUP(A229,'Charter School Lease'!A:D,4,FALSE)</f>
        <v>0</v>
      </c>
      <c r="L229" s="4">
        <f>VLOOKUP(A229,'Integration Change'!H:K,4,FALSE)</f>
        <v>0</v>
      </c>
      <c r="M229" s="4">
        <f>VLOOKUP(A229,'Other SPED'!A:D,4,FALSE)</f>
        <v>0</v>
      </c>
      <c r="N229" s="4">
        <f>VLOOKUP(A229,'LTFM Change'!G:J,4,FALSE)</f>
        <v>0</v>
      </c>
      <c r="O229" s="4">
        <f>VLOOKUP(A229,QComp!I:N,6,FALSE)</f>
        <v>0</v>
      </c>
      <c r="P229" s="4">
        <f>VLOOKUP(A229,'Breakfast and Lunch'!A:D,4,FALSE)</f>
        <v>0</v>
      </c>
      <c r="Q229" s="4">
        <f>VLOOKUP(A229,'Breakfast and Lunch'!A:E,5,FALSE)</f>
        <v>0</v>
      </c>
      <c r="R229" s="4">
        <f>VLOOKUP(A229,'Integration Change'!A:D,4,FALSE)</f>
        <v>0</v>
      </c>
      <c r="S229" s="4">
        <f>VLOOKUP(A229,'LTFM Change'!A:C,3,FALSE)</f>
        <v>0</v>
      </c>
      <c r="T229" s="4">
        <f>VLOOKUP(A229,QComp!A:D,4,FALSE)</f>
        <v>0</v>
      </c>
      <c r="U229" s="4">
        <f t="shared" si="74"/>
        <v>146.64366298607777</v>
      </c>
      <c r="V229" s="4">
        <f t="shared" si="75"/>
        <v>0</v>
      </c>
      <c r="W229" s="4">
        <f t="shared" si="76"/>
        <v>0</v>
      </c>
      <c r="X229" s="4">
        <f>VLOOKUP(A229,'2020 SPED'!A:AF,32,FALSE)</f>
        <v>264904.40945469588</v>
      </c>
      <c r="Y229" s="228">
        <f t="shared" si="69"/>
        <v>31.79361611314161</v>
      </c>
      <c r="Z229" s="4">
        <f t="shared" si="70"/>
        <v>1486739.4094546959</v>
      </c>
      <c r="AA229" s="228">
        <f t="shared" si="71"/>
        <v>178.43727909921938</v>
      </c>
      <c r="AC229" s="4">
        <f>VLOOKUP(A229,'Pupil Info'!A:E,5,FALSE)</f>
        <v>8376</v>
      </c>
      <c r="AD229" s="4">
        <f>Summary!AA229</f>
        <v>83867227.969584525</v>
      </c>
      <c r="AE229" s="4">
        <f>VLOOKUP(A229,'2% 2021'!A:AB,28,FALSE)</f>
        <v>75839389.0507835</v>
      </c>
      <c r="AF229" s="4">
        <f t="shared" si="77"/>
        <v>10012.801811077426</v>
      </c>
      <c r="AG229" s="4">
        <f>AE229-Summary!AB229</f>
        <v>2479475.9560000002</v>
      </c>
      <c r="AH229" s="4">
        <f>VLOOKUP(A229,'2% with VPK 2021'!A:AB,28,FALSE)</f>
        <v>75839389.0507835</v>
      </c>
      <c r="AI229" s="4">
        <f>VLOOKUP(A229,'Charter School Lease'!A:E,5,FALSE)</f>
        <v>0</v>
      </c>
      <c r="AJ229" s="4">
        <f>VLOOKUP(A229,'Integration Change'!H:L,5,FALSE)</f>
        <v>0</v>
      </c>
      <c r="AK229" s="4">
        <f>VLOOKUP(A229,'Other SPED'!A:D,4,FALSE)</f>
        <v>0</v>
      </c>
      <c r="AL229" s="4">
        <f>VLOOKUP(A229,QComp!I:R,10,FALSE)</f>
        <v>0</v>
      </c>
      <c r="AM229" s="4">
        <f>VLOOKUP(A229,'LTFM Change'!G:K,5,FALSE)</f>
        <v>0</v>
      </c>
      <c r="AN229" s="4">
        <f>VLOOKUP(A229,'Breakfast and Lunch'!A:E,5,FALSE)</f>
        <v>0</v>
      </c>
      <c r="AO229" s="4">
        <f>VLOOKUP(A229,'Breakfast and Lunch'!A:D,4,FALSE)</f>
        <v>0</v>
      </c>
      <c r="AP229" s="4">
        <f>VLOOKUP(A229,'Integration Change'!A:E,5,FALSE)</f>
        <v>0</v>
      </c>
      <c r="AQ229" s="4">
        <f>VLOOKUP(A229,'Safe School'!A:D,4,FALSE)</f>
        <v>903.11207768559689</v>
      </c>
      <c r="AR229" s="4">
        <f>VLOOKUP(A229,'LTFM Change'!A:D,4,FALSE)</f>
        <v>0</v>
      </c>
      <c r="AS229" s="4">
        <f>VLOOKUP(A229,QComp!A:E,5,FALSE)</f>
        <v>0</v>
      </c>
      <c r="AT229" s="228">
        <f t="shared" si="78"/>
        <v>296.02148471824262</v>
      </c>
      <c r="AU229" s="4">
        <f t="shared" si="79"/>
        <v>903.11207768321037</v>
      </c>
      <c r="AV229" s="228">
        <f t="shared" si="66"/>
        <v>0.10782140373486275</v>
      </c>
      <c r="AW229" s="4">
        <f>VLOOKUP(A229,'2021 SPED'!A:AF,32,FALSE)</f>
        <v>812290.03512919135</v>
      </c>
      <c r="AX229" s="228">
        <f t="shared" si="67"/>
        <v>96.978275445223417</v>
      </c>
      <c r="AY229" s="5">
        <f t="shared" si="72"/>
        <v>3292669.1032068748</v>
      </c>
      <c r="AZ229" s="4">
        <f t="shared" si="68"/>
        <v>393.1075815672009</v>
      </c>
    </row>
    <row r="230" spans="1:52" x14ac:dyDescent="0.25">
      <c r="A230">
        <v>721</v>
      </c>
      <c r="B230">
        <v>1</v>
      </c>
      <c r="C230" t="s">
        <v>209</v>
      </c>
      <c r="D230">
        <f>VLOOKUP(A230,Sheet10!A:C,3,FALSE)</f>
        <v>3</v>
      </c>
      <c r="E230" s="4">
        <f>VLOOKUP(A230,'Pupil Info'!A:D,4,FALSE)</f>
        <v>4297</v>
      </c>
      <c r="F230" s="4">
        <f>Summary!F230</f>
        <v>40810492.934877194</v>
      </c>
      <c r="G230" s="4">
        <f>VLOOKUP(A230,'2% 2020'!A:AB,28,FALSE)</f>
        <v>37578351.25</v>
      </c>
      <c r="H230" s="4">
        <f t="shared" si="73"/>
        <v>9497.4384302716298</v>
      </c>
      <c r="I230" s="4">
        <f>G230-Summary!G230</f>
        <v>605356</v>
      </c>
      <c r="J230" s="4">
        <f>VLOOKUP(A230,'2% with VPK 2020'!A:AB,28,FALSE)</f>
        <v>37578351.25</v>
      </c>
      <c r="K230" s="4">
        <f>VLOOKUP(A230,'Charter School Lease'!A:D,4,FALSE)</f>
        <v>0</v>
      </c>
      <c r="L230" s="4">
        <f>VLOOKUP(A230,'Integration Change'!H:K,4,FALSE)</f>
        <v>0</v>
      </c>
      <c r="M230" s="4">
        <f>VLOOKUP(A230,'Other SPED'!A:D,4,FALSE)</f>
        <v>0</v>
      </c>
      <c r="N230" s="4">
        <f>VLOOKUP(A230,'LTFM Change'!G:J,4,FALSE)</f>
        <v>0</v>
      </c>
      <c r="O230" s="4">
        <f>VLOOKUP(A230,QComp!I:N,6,FALSE)</f>
        <v>0</v>
      </c>
      <c r="P230" s="4">
        <f>VLOOKUP(A230,'Breakfast and Lunch'!A:D,4,FALSE)</f>
        <v>0</v>
      </c>
      <c r="Q230" s="4">
        <f>VLOOKUP(A230,'Breakfast and Lunch'!A:E,5,FALSE)</f>
        <v>0</v>
      </c>
      <c r="R230" s="4">
        <f>VLOOKUP(A230,'Integration Change'!A:D,4,FALSE)</f>
        <v>0</v>
      </c>
      <c r="S230" s="4">
        <f>VLOOKUP(A230,'LTFM Change'!A:C,3,FALSE)</f>
        <v>0</v>
      </c>
      <c r="T230" s="4">
        <f>VLOOKUP(A230,QComp!A:D,4,FALSE)</f>
        <v>0</v>
      </c>
      <c r="U230" s="4">
        <f t="shared" si="74"/>
        <v>140.87875261810566</v>
      </c>
      <c r="V230" s="4">
        <f t="shared" si="75"/>
        <v>0</v>
      </c>
      <c r="W230" s="4">
        <f t="shared" si="76"/>
        <v>0</v>
      </c>
      <c r="X230" s="4">
        <f>VLOOKUP(A230,'2020 SPED'!A:AF,32,FALSE)</f>
        <v>76291.576363512315</v>
      </c>
      <c r="Y230" s="228">
        <f t="shared" si="69"/>
        <v>17.754614001282828</v>
      </c>
      <c r="Z230" s="4">
        <f t="shared" si="70"/>
        <v>681647.57636351231</v>
      </c>
      <c r="AA230" s="228">
        <f t="shared" si="71"/>
        <v>158.63336661938848</v>
      </c>
      <c r="AC230" s="4">
        <f>VLOOKUP(A230,'Pupil Info'!A:E,5,FALSE)</f>
        <v>4342</v>
      </c>
      <c r="AD230" s="4">
        <f>Summary!AA230</f>
        <v>41550451.741008148</v>
      </c>
      <c r="AE230" s="4">
        <f>VLOOKUP(A230,'2% 2021'!A:AB,28,FALSE)</f>
        <v>38682155.5</v>
      </c>
      <c r="AF230" s="4">
        <f t="shared" si="77"/>
        <v>9569.4269325214518</v>
      </c>
      <c r="AG230" s="4">
        <f>AE230-Summary!AB230</f>
        <v>1238974</v>
      </c>
      <c r="AH230" s="4">
        <f>VLOOKUP(A230,'2% with VPK 2021'!A:AB,28,FALSE)</f>
        <v>38682155.5</v>
      </c>
      <c r="AI230" s="4">
        <f>VLOOKUP(A230,'Charter School Lease'!A:E,5,FALSE)</f>
        <v>0</v>
      </c>
      <c r="AJ230" s="4">
        <f>VLOOKUP(A230,'Integration Change'!H:L,5,FALSE)</f>
        <v>0</v>
      </c>
      <c r="AK230" s="4">
        <f>VLOOKUP(A230,'Other SPED'!A:D,4,FALSE)</f>
        <v>0</v>
      </c>
      <c r="AL230" s="4">
        <f>VLOOKUP(A230,QComp!I:R,10,FALSE)</f>
        <v>0</v>
      </c>
      <c r="AM230" s="4">
        <f>VLOOKUP(A230,'LTFM Change'!G:K,5,FALSE)</f>
        <v>0</v>
      </c>
      <c r="AN230" s="4">
        <f>VLOOKUP(A230,'Breakfast and Lunch'!A:E,5,FALSE)</f>
        <v>0</v>
      </c>
      <c r="AO230" s="4">
        <f>VLOOKUP(A230,'Breakfast and Lunch'!A:D,4,FALSE)</f>
        <v>0</v>
      </c>
      <c r="AP230" s="4">
        <f>VLOOKUP(A230,'Integration Change'!A:E,5,FALSE)</f>
        <v>0</v>
      </c>
      <c r="AQ230" s="4">
        <f>VLOOKUP(A230,'Safe School'!A:D,4,FALSE)</f>
        <v>354.21658031656989</v>
      </c>
      <c r="AR230" s="4">
        <f>VLOOKUP(A230,'LTFM Change'!A:D,4,FALSE)</f>
        <v>0</v>
      </c>
      <c r="AS230" s="4">
        <f>VLOOKUP(A230,QComp!A:E,5,FALSE)</f>
        <v>0</v>
      </c>
      <c r="AT230" s="228">
        <f t="shared" si="78"/>
        <v>285.34638415476741</v>
      </c>
      <c r="AU230" s="4">
        <f t="shared" si="79"/>
        <v>354.21658031642437</v>
      </c>
      <c r="AV230" s="228">
        <f t="shared" si="66"/>
        <v>8.1579129506316073E-2</v>
      </c>
      <c r="AW230" s="4">
        <f>VLOOKUP(A230,'2021 SPED'!A:AF,32,FALSE)</f>
        <v>208566.99894830491</v>
      </c>
      <c r="AX230" s="228">
        <f t="shared" si="67"/>
        <v>48.034776358430427</v>
      </c>
      <c r="AY230" s="5">
        <f t="shared" si="72"/>
        <v>1447895.2155286213</v>
      </c>
      <c r="AZ230" s="4">
        <f t="shared" si="68"/>
        <v>333.46273964270415</v>
      </c>
    </row>
    <row r="231" spans="1:52" x14ac:dyDescent="0.25">
      <c r="A231">
        <v>726</v>
      </c>
      <c r="B231">
        <v>1</v>
      </c>
      <c r="C231" t="s">
        <v>210</v>
      </c>
      <c r="D231">
        <f>VLOOKUP(A231,Sheet10!A:C,3,FALSE)</f>
        <v>4</v>
      </c>
      <c r="E231" s="4">
        <f>VLOOKUP(A231,'Pupil Info'!A:D,4,FALSE)</f>
        <v>2915</v>
      </c>
      <c r="F231" s="4">
        <f>Summary!F231</f>
        <v>29841585.295209408</v>
      </c>
      <c r="G231" s="4">
        <f>VLOOKUP(A231,'2% 2020'!A:AB,28,FALSE)</f>
        <v>26987052</v>
      </c>
      <c r="H231" s="4">
        <f t="shared" si="73"/>
        <v>10237.25053008899</v>
      </c>
      <c r="I231" s="4">
        <f>G231-Summary!G231</f>
        <v>414606</v>
      </c>
      <c r="J231" s="4">
        <f>VLOOKUP(A231,'2% with VPK 2020'!A:AB,28,FALSE)</f>
        <v>26987052</v>
      </c>
      <c r="K231" s="4">
        <f>VLOOKUP(A231,'Charter School Lease'!A:D,4,FALSE)</f>
        <v>0</v>
      </c>
      <c r="L231" s="4">
        <f>VLOOKUP(A231,'Integration Change'!H:K,4,FALSE)</f>
        <v>0</v>
      </c>
      <c r="M231" s="4">
        <f>VLOOKUP(A231,'Other SPED'!A:D,4,FALSE)</f>
        <v>0</v>
      </c>
      <c r="N231" s="4">
        <f>VLOOKUP(A231,'LTFM Change'!G:J,4,FALSE)</f>
        <v>0</v>
      </c>
      <c r="O231" s="4">
        <f>VLOOKUP(A231,QComp!I:N,6,FALSE)</f>
        <v>0</v>
      </c>
      <c r="P231" s="4">
        <f>VLOOKUP(A231,'Breakfast and Lunch'!A:D,4,FALSE)</f>
        <v>0</v>
      </c>
      <c r="Q231" s="4">
        <f>VLOOKUP(A231,'Breakfast and Lunch'!A:E,5,FALSE)</f>
        <v>0</v>
      </c>
      <c r="R231" s="4">
        <f>VLOOKUP(A231,'Integration Change'!A:D,4,FALSE)</f>
        <v>0</v>
      </c>
      <c r="S231" s="4">
        <f>VLOOKUP(A231,'LTFM Change'!A:C,3,FALSE)</f>
        <v>0</v>
      </c>
      <c r="T231" s="4">
        <f>VLOOKUP(A231,QComp!A:D,4,FALSE)</f>
        <v>0</v>
      </c>
      <c r="U231" s="4">
        <f t="shared" si="74"/>
        <v>142.2319039451115</v>
      </c>
      <c r="V231" s="4">
        <f t="shared" si="75"/>
        <v>0</v>
      </c>
      <c r="W231" s="4">
        <f t="shared" si="76"/>
        <v>0</v>
      </c>
      <c r="X231" s="4">
        <f>VLOOKUP(A231,'2020 SPED'!A:AF,32,FALSE)</f>
        <v>53305.723741390277</v>
      </c>
      <c r="Y231" s="228">
        <f t="shared" si="69"/>
        <v>18.286697681437488</v>
      </c>
      <c r="Z231" s="4">
        <f t="shared" si="70"/>
        <v>467911.72374139028</v>
      </c>
      <c r="AA231" s="228">
        <f t="shared" si="71"/>
        <v>160.51860162654899</v>
      </c>
      <c r="AC231" s="4">
        <f>VLOOKUP(A231,'Pupil Info'!A:E,5,FALSE)</f>
        <v>2923</v>
      </c>
      <c r="AD231" s="4">
        <f>Summary!AA231</f>
        <v>30236041.257756948</v>
      </c>
      <c r="AE231" s="4">
        <f>VLOOKUP(A231,'2% 2021'!A:AB,28,FALSE)</f>
        <v>27606149.5</v>
      </c>
      <c r="AF231" s="4">
        <f t="shared" si="77"/>
        <v>10344.181066629131</v>
      </c>
      <c r="AG231" s="4">
        <f>AE231-Summary!AB231</f>
        <v>840834</v>
      </c>
      <c r="AH231" s="4">
        <f>VLOOKUP(A231,'2% with VPK 2021'!A:AB,28,FALSE)</f>
        <v>27606149.5</v>
      </c>
      <c r="AI231" s="4">
        <f>VLOOKUP(A231,'Charter School Lease'!A:E,5,FALSE)</f>
        <v>0</v>
      </c>
      <c r="AJ231" s="4">
        <f>VLOOKUP(A231,'Integration Change'!H:L,5,FALSE)</f>
        <v>0</v>
      </c>
      <c r="AK231" s="4">
        <f>VLOOKUP(A231,'Other SPED'!A:D,4,FALSE)</f>
        <v>0</v>
      </c>
      <c r="AL231" s="4">
        <f>VLOOKUP(A231,QComp!I:R,10,FALSE)</f>
        <v>0</v>
      </c>
      <c r="AM231" s="4">
        <f>VLOOKUP(A231,'LTFM Change'!G:K,5,FALSE)</f>
        <v>0</v>
      </c>
      <c r="AN231" s="4">
        <f>VLOOKUP(A231,'Breakfast and Lunch'!A:E,5,FALSE)</f>
        <v>0</v>
      </c>
      <c r="AO231" s="4">
        <f>VLOOKUP(A231,'Breakfast and Lunch'!A:D,4,FALSE)</f>
        <v>0</v>
      </c>
      <c r="AP231" s="4">
        <f>VLOOKUP(A231,'Integration Change'!A:E,5,FALSE)</f>
        <v>0</v>
      </c>
      <c r="AQ231" s="4">
        <f>VLOOKUP(A231,'Safe School'!A:D,4,FALSE)</f>
        <v>367.20692167701782</v>
      </c>
      <c r="AR231" s="4">
        <f>VLOOKUP(A231,'LTFM Change'!A:D,4,FALSE)</f>
        <v>0</v>
      </c>
      <c r="AS231" s="4">
        <f>VLOOKUP(A231,QComp!A:E,5,FALSE)</f>
        <v>0</v>
      </c>
      <c r="AT231" s="228">
        <f t="shared" si="78"/>
        <v>287.66130687649672</v>
      </c>
      <c r="AU231" s="4">
        <f t="shared" si="79"/>
        <v>367.20692167803645</v>
      </c>
      <c r="AV231" s="228">
        <f t="shared" si="66"/>
        <v>0.12562672654055301</v>
      </c>
      <c r="AW231" s="4">
        <f>VLOOKUP(A231,'2021 SPED'!A:AF,32,FALSE)</f>
        <v>152952.81015699683</v>
      </c>
      <c r="AX231" s="228">
        <f t="shared" si="67"/>
        <v>52.327338404720095</v>
      </c>
      <c r="AY231" s="5">
        <f t="shared" si="72"/>
        <v>994154.01707867486</v>
      </c>
      <c r="AZ231" s="4">
        <f t="shared" si="68"/>
        <v>340.11427200775739</v>
      </c>
    </row>
    <row r="232" spans="1:52" x14ac:dyDescent="0.25">
      <c r="A232">
        <v>727</v>
      </c>
      <c r="B232">
        <v>1</v>
      </c>
      <c r="C232" t="s">
        <v>211</v>
      </c>
      <c r="D232">
        <f>VLOOKUP(A232,Sheet10!A:C,3,FALSE)</f>
        <v>4</v>
      </c>
      <c r="E232" s="4">
        <f>VLOOKUP(A232,'Pupil Info'!A:D,4,FALSE)</f>
        <v>3004</v>
      </c>
      <c r="F232" s="4">
        <f>Summary!F232</f>
        <v>29834519.86576733</v>
      </c>
      <c r="G232" s="4">
        <f>VLOOKUP(A232,'2% 2020'!A:AB,28,FALSE)</f>
        <v>27518661</v>
      </c>
      <c r="H232" s="4">
        <f t="shared" si="73"/>
        <v>9931.5978248226802</v>
      </c>
      <c r="I232" s="4">
        <f>G232-Summary!G232</f>
        <v>428206</v>
      </c>
      <c r="J232" s="4">
        <f>VLOOKUP(A232,'2% with VPK 2020'!A:AB,28,FALSE)</f>
        <v>27518661</v>
      </c>
      <c r="K232" s="4">
        <f>VLOOKUP(A232,'Charter School Lease'!A:D,4,FALSE)</f>
        <v>0</v>
      </c>
      <c r="L232" s="4">
        <f>VLOOKUP(A232,'Integration Change'!H:K,4,FALSE)</f>
        <v>0</v>
      </c>
      <c r="M232" s="4">
        <f>VLOOKUP(A232,'Other SPED'!A:D,4,FALSE)</f>
        <v>0</v>
      </c>
      <c r="N232" s="4">
        <f>VLOOKUP(A232,'LTFM Change'!G:J,4,FALSE)</f>
        <v>0</v>
      </c>
      <c r="O232" s="4">
        <f>VLOOKUP(A232,QComp!I:N,6,FALSE)</f>
        <v>-1969.5369457055349</v>
      </c>
      <c r="P232" s="4">
        <f>VLOOKUP(A232,'Breakfast and Lunch'!A:D,4,FALSE)</f>
        <v>0</v>
      </c>
      <c r="Q232" s="4">
        <f>VLOOKUP(A232,'Breakfast and Lunch'!A:E,5,FALSE)</f>
        <v>0</v>
      </c>
      <c r="R232" s="4">
        <f>VLOOKUP(A232,'Integration Change'!A:D,4,FALSE)</f>
        <v>0</v>
      </c>
      <c r="S232" s="4">
        <f>VLOOKUP(A232,'LTFM Change'!A:C,3,FALSE)</f>
        <v>0</v>
      </c>
      <c r="T232" s="4">
        <f>VLOOKUP(A232,QComp!A:D,4,FALSE)</f>
        <v>1969.5369457055349</v>
      </c>
      <c r="U232" s="4">
        <f t="shared" si="74"/>
        <v>142.54527296937417</v>
      </c>
      <c r="V232" s="4">
        <f t="shared" si="75"/>
        <v>0</v>
      </c>
      <c r="W232" s="4">
        <f t="shared" si="76"/>
        <v>0</v>
      </c>
      <c r="X232" s="4">
        <f>VLOOKUP(A232,'2020 SPED'!A:AF,32,FALSE)</f>
        <v>134171.84117603116</v>
      </c>
      <c r="Y232" s="228">
        <f t="shared" si="69"/>
        <v>44.664394532633544</v>
      </c>
      <c r="Z232" s="4">
        <f t="shared" si="70"/>
        <v>562377.84117603116</v>
      </c>
      <c r="AA232" s="228">
        <f t="shared" si="71"/>
        <v>187.2096675020077</v>
      </c>
      <c r="AC232" s="4">
        <f>VLOOKUP(A232,'Pupil Info'!A:E,5,FALSE)</f>
        <v>2984</v>
      </c>
      <c r="AD232" s="4">
        <f>Summary!AA232</f>
        <v>29955192.786181856</v>
      </c>
      <c r="AE232" s="4">
        <f>VLOOKUP(A232,'2% 2021'!A:AB,28,FALSE)</f>
        <v>27919133.75</v>
      </c>
      <c r="AF232" s="4">
        <f t="shared" si="77"/>
        <v>10038.603480623946</v>
      </c>
      <c r="AG232" s="4">
        <f>AE232-Summary!AB232</f>
        <v>863026</v>
      </c>
      <c r="AH232" s="4">
        <f>VLOOKUP(A232,'2% with VPK 2021'!A:AB,28,FALSE)</f>
        <v>27919133.75</v>
      </c>
      <c r="AI232" s="4">
        <f>VLOOKUP(A232,'Charter School Lease'!A:E,5,FALSE)</f>
        <v>0</v>
      </c>
      <c r="AJ232" s="4">
        <f>VLOOKUP(A232,'Integration Change'!H:L,5,FALSE)</f>
        <v>0</v>
      </c>
      <c r="AK232" s="4">
        <f>VLOOKUP(A232,'Other SPED'!A:D,4,FALSE)</f>
        <v>0</v>
      </c>
      <c r="AL232" s="4">
        <f>VLOOKUP(A232,QComp!I:R,10,FALSE)</f>
        <v>-2205.4015993779467</v>
      </c>
      <c r="AM232" s="4">
        <f>VLOOKUP(A232,'LTFM Change'!G:K,5,FALSE)</f>
        <v>0</v>
      </c>
      <c r="AN232" s="4">
        <f>VLOOKUP(A232,'Breakfast and Lunch'!A:E,5,FALSE)</f>
        <v>0</v>
      </c>
      <c r="AO232" s="4">
        <f>VLOOKUP(A232,'Breakfast and Lunch'!A:D,4,FALSE)</f>
        <v>0</v>
      </c>
      <c r="AP232" s="4">
        <f>VLOOKUP(A232,'Integration Change'!A:E,5,FALSE)</f>
        <v>0</v>
      </c>
      <c r="AQ232" s="4">
        <f>VLOOKUP(A232,'Safe School'!A:D,4,FALSE)</f>
        <v>245.85193214773608</v>
      </c>
      <c r="AR232" s="4">
        <f>VLOOKUP(A232,'LTFM Change'!A:D,4,FALSE)</f>
        <v>0</v>
      </c>
      <c r="AS232" s="4">
        <f>VLOOKUP(A232,QComp!A:E,5,FALSE)</f>
        <v>2205.4015993779467</v>
      </c>
      <c r="AT232" s="228">
        <f t="shared" si="78"/>
        <v>289.21782841823057</v>
      </c>
      <c r="AU232" s="4">
        <f t="shared" si="79"/>
        <v>245.85193214938045</v>
      </c>
      <c r="AV232" s="228">
        <f t="shared" si="66"/>
        <v>8.2390057690811147E-2</v>
      </c>
      <c r="AW232" s="4">
        <f>VLOOKUP(A232,'2021 SPED'!A:AF,32,FALSE)</f>
        <v>356304.48025467759</v>
      </c>
      <c r="AX232" s="228">
        <f t="shared" si="67"/>
        <v>119.40498668052199</v>
      </c>
      <c r="AY232" s="5">
        <f t="shared" si="72"/>
        <v>1219576.332186827</v>
      </c>
      <c r="AZ232" s="4">
        <f t="shared" si="68"/>
        <v>408.70520515644336</v>
      </c>
    </row>
    <row r="233" spans="1:52" x14ac:dyDescent="0.25">
      <c r="A233">
        <v>728</v>
      </c>
      <c r="B233">
        <v>1</v>
      </c>
      <c r="C233" t="s">
        <v>212</v>
      </c>
      <c r="D233">
        <f>VLOOKUP(A233,Sheet10!A:C,3,FALSE)</f>
        <v>4</v>
      </c>
      <c r="E233" s="4">
        <f>VLOOKUP(A233,'Pupil Info'!A:D,4,FALSE)</f>
        <v>13417</v>
      </c>
      <c r="F233" s="4">
        <f>Summary!F233</f>
        <v>137795167.66759267</v>
      </c>
      <c r="G233" s="4">
        <f>VLOOKUP(A233,'2% 2020'!A:AB,28,FALSE)</f>
        <v>120086739.75</v>
      </c>
      <c r="H233" s="4">
        <f t="shared" si="73"/>
        <v>10270.192119519466</v>
      </c>
      <c r="I233" s="4">
        <f>G233-Summary!G233</f>
        <v>1883318</v>
      </c>
      <c r="J233" s="4">
        <f>VLOOKUP(A233,'2% with VPK 2020'!A:AB,28,FALSE)</f>
        <v>120086739.75</v>
      </c>
      <c r="K233" s="4">
        <f>VLOOKUP(A233,'Charter School Lease'!A:D,4,FALSE)</f>
        <v>0</v>
      </c>
      <c r="L233" s="4">
        <f>VLOOKUP(A233,'Integration Change'!H:K,4,FALSE)</f>
        <v>0</v>
      </c>
      <c r="M233" s="4">
        <f>VLOOKUP(A233,'Other SPED'!A:D,4,FALSE)</f>
        <v>0</v>
      </c>
      <c r="N233" s="4">
        <f>VLOOKUP(A233,'LTFM Change'!G:J,4,FALSE)</f>
        <v>0</v>
      </c>
      <c r="O233" s="4">
        <f>VLOOKUP(A233,QComp!I:N,6,FALSE)</f>
        <v>0</v>
      </c>
      <c r="P233" s="4">
        <f>VLOOKUP(A233,'Breakfast and Lunch'!A:D,4,FALSE)</f>
        <v>0</v>
      </c>
      <c r="Q233" s="4">
        <f>VLOOKUP(A233,'Breakfast and Lunch'!A:E,5,FALSE)</f>
        <v>0</v>
      </c>
      <c r="R233" s="4">
        <f>VLOOKUP(A233,'Integration Change'!A:D,4,FALSE)</f>
        <v>0</v>
      </c>
      <c r="S233" s="4">
        <f>VLOOKUP(A233,'LTFM Change'!A:C,3,FALSE)</f>
        <v>0</v>
      </c>
      <c r="T233" s="4">
        <f>VLOOKUP(A233,QComp!A:D,4,FALSE)</f>
        <v>0</v>
      </c>
      <c r="U233" s="4">
        <f t="shared" si="74"/>
        <v>140.36804054557652</v>
      </c>
      <c r="V233" s="4">
        <f t="shared" si="75"/>
        <v>0</v>
      </c>
      <c r="W233" s="4">
        <f t="shared" si="76"/>
        <v>0</v>
      </c>
      <c r="X233" s="4">
        <f>VLOOKUP(A233,'2020 SPED'!A:AF,32,FALSE)</f>
        <v>403514.75770119205</v>
      </c>
      <c r="Y233" s="228">
        <f t="shared" si="69"/>
        <v>30.074886912215252</v>
      </c>
      <c r="Z233" s="4">
        <f t="shared" si="70"/>
        <v>2286832.7577011921</v>
      </c>
      <c r="AA233" s="228">
        <f t="shared" si="71"/>
        <v>170.44292745779177</v>
      </c>
      <c r="AC233" s="4">
        <f>VLOOKUP(A233,'Pupil Info'!A:E,5,FALSE)</f>
        <v>13537</v>
      </c>
      <c r="AD233" s="4">
        <f>Summary!AA233</f>
        <v>138996875.57075149</v>
      </c>
      <c r="AE233" s="4">
        <f>VLOOKUP(A233,'2% 2021'!A:AB,28,FALSE)</f>
        <v>121702155.25</v>
      </c>
      <c r="AF233" s="4">
        <f t="shared" si="77"/>
        <v>10267.923141815136</v>
      </c>
      <c r="AG233" s="4">
        <f>AE233-Summary!AB233</f>
        <v>3846166</v>
      </c>
      <c r="AH233" s="4">
        <f>VLOOKUP(A233,'2% with VPK 2021'!A:AB,28,FALSE)</f>
        <v>121702155.25</v>
      </c>
      <c r="AI233" s="4">
        <f>VLOOKUP(A233,'Charter School Lease'!A:E,5,FALSE)</f>
        <v>0</v>
      </c>
      <c r="AJ233" s="4">
        <f>VLOOKUP(A233,'Integration Change'!H:L,5,FALSE)</f>
        <v>0</v>
      </c>
      <c r="AK233" s="4">
        <f>VLOOKUP(A233,'Other SPED'!A:D,4,FALSE)</f>
        <v>0</v>
      </c>
      <c r="AL233" s="4">
        <f>VLOOKUP(A233,QComp!I:R,10,FALSE)</f>
        <v>0</v>
      </c>
      <c r="AM233" s="4">
        <f>VLOOKUP(A233,'LTFM Change'!G:K,5,FALSE)</f>
        <v>0</v>
      </c>
      <c r="AN233" s="4">
        <f>VLOOKUP(A233,'Breakfast and Lunch'!A:E,5,FALSE)</f>
        <v>0</v>
      </c>
      <c r="AO233" s="4">
        <f>VLOOKUP(A233,'Breakfast and Lunch'!A:D,4,FALSE)</f>
        <v>0</v>
      </c>
      <c r="AP233" s="4">
        <f>VLOOKUP(A233,'Integration Change'!A:E,5,FALSE)</f>
        <v>0</v>
      </c>
      <c r="AQ233" s="4">
        <f>VLOOKUP(A233,'Safe School'!A:D,4,FALSE)</f>
        <v>1235.3285711228964</v>
      </c>
      <c r="AR233" s="4">
        <f>VLOOKUP(A233,'LTFM Change'!A:D,4,FALSE)</f>
        <v>0</v>
      </c>
      <c r="AS233" s="4">
        <f>VLOOKUP(A233,QComp!A:E,5,FALSE)</f>
        <v>0</v>
      </c>
      <c r="AT233" s="228">
        <f t="shared" si="78"/>
        <v>284.12247913126987</v>
      </c>
      <c r="AU233" s="4">
        <f t="shared" si="79"/>
        <v>1235.328571125865</v>
      </c>
      <c r="AV233" s="228">
        <f t="shared" si="66"/>
        <v>9.1255711836142797E-2</v>
      </c>
      <c r="AW233" s="4">
        <f>VLOOKUP(A233,'2021 SPED'!A:AF,32,FALSE)</f>
        <v>1026338.095891729</v>
      </c>
      <c r="AX233" s="228">
        <f t="shared" si="67"/>
        <v>75.817248717716552</v>
      </c>
      <c r="AY233" s="5">
        <f t="shared" si="72"/>
        <v>4873739.4244628549</v>
      </c>
      <c r="AZ233" s="4">
        <f t="shared" si="68"/>
        <v>360.03098356082256</v>
      </c>
    </row>
    <row r="234" spans="1:52" x14ac:dyDescent="0.25">
      <c r="A234">
        <v>738</v>
      </c>
      <c r="B234">
        <v>1</v>
      </c>
      <c r="C234" t="s">
        <v>213</v>
      </c>
      <c r="D234">
        <f>VLOOKUP(A234,Sheet10!A:C,3,FALSE)</f>
        <v>5</v>
      </c>
      <c r="E234" s="4">
        <f>VLOOKUP(A234,'Pupil Info'!A:D,4,FALSE)</f>
        <v>1050</v>
      </c>
      <c r="F234" s="4">
        <f>Summary!F234</f>
        <v>10081893.46316959</v>
      </c>
      <c r="G234" s="4">
        <f>VLOOKUP(A234,'2% 2020'!A:AB,28,FALSE)</f>
        <v>9286420.5</v>
      </c>
      <c r="H234" s="4">
        <f t="shared" si="73"/>
        <v>9601.8032982567529</v>
      </c>
      <c r="I234" s="4">
        <f>G234-Summary!G234</f>
        <v>152156</v>
      </c>
      <c r="J234" s="4">
        <f>VLOOKUP(A234,'2% with VPK 2020'!A:AB,28,FALSE)</f>
        <v>9286420.5</v>
      </c>
      <c r="K234" s="4">
        <f>VLOOKUP(A234,'Charter School Lease'!A:D,4,FALSE)</f>
        <v>0</v>
      </c>
      <c r="L234" s="4">
        <f>VLOOKUP(A234,'Integration Change'!H:K,4,FALSE)</f>
        <v>0</v>
      </c>
      <c r="M234" s="4">
        <f>VLOOKUP(A234,'Other SPED'!A:D,4,FALSE)</f>
        <v>0</v>
      </c>
      <c r="N234" s="4">
        <f>VLOOKUP(A234,'LTFM Change'!G:J,4,FALSE)</f>
        <v>0</v>
      </c>
      <c r="O234" s="4">
        <f>VLOOKUP(A234,QComp!I:N,6,FALSE)</f>
        <v>0</v>
      </c>
      <c r="P234" s="4">
        <f>VLOOKUP(A234,'Breakfast and Lunch'!A:D,4,FALSE)</f>
        <v>0</v>
      </c>
      <c r="Q234" s="4">
        <f>VLOOKUP(A234,'Breakfast and Lunch'!A:E,5,FALSE)</f>
        <v>0</v>
      </c>
      <c r="R234" s="4">
        <f>VLOOKUP(A234,'Integration Change'!A:D,4,FALSE)</f>
        <v>0</v>
      </c>
      <c r="S234" s="4">
        <f>VLOOKUP(A234,'LTFM Change'!A:C,3,FALSE)</f>
        <v>0</v>
      </c>
      <c r="T234" s="4">
        <f>VLOOKUP(A234,QComp!A:D,4,FALSE)</f>
        <v>0</v>
      </c>
      <c r="U234" s="4">
        <f t="shared" si="74"/>
        <v>144.9104761904762</v>
      </c>
      <c r="V234" s="4">
        <f t="shared" si="75"/>
        <v>0</v>
      </c>
      <c r="W234" s="4">
        <f t="shared" si="76"/>
        <v>0</v>
      </c>
      <c r="X234" s="4">
        <f>VLOOKUP(A234,'2020 SPED'!A:AF,32,FALSE)</f>
        <v>8616.7419629121432</v>
      </c>
      <c r="Y234" s="228">
        <f t="shared" si="69"/>
        <v>8.2064209170591838</v>
      </c>
      <c r="Z234" s="4">
        <f t="shared" si="70"/>
        <v>160772.74196291214</v>
      </c>
      <c r="AA234" s="228">
        <f t="shared" si="71"/>
        <v>153.11689710753538</v>
      </c>
      <c r="AC234" s="4">
        <f>VLOOKUP(A234,'Pupil Info'!A:E,5,FALSE)</f>
        <v>1041</v>
      </c>
      <c r="AD234" s="4">
        <f>Summary!AA234</f>
        <v>10103604.472137917</v>
      </c>
      <c r="AE234" s="4">
        <f>VLOOKUP(A234,'2% 2021'!A:AB,28,FALSE)</f>
        <v>9420417</v>
      </c>
      <c r="AF234" s="4">
        <f t="shared" si="77"/>
        <v>9705.671923283302</v>
      </c>
      <c r="AG234" s="4">
        <f>AE234-Summary!AB234</f>
        <v>306953</v>
      </c>
      <c r="AH234" s="4">
        <f>VLOOKUP(A234,'2% with VPK 2021'!A:AB,28,FALSE)</f>
        <v>9420417</v>
      </c>
      <c r="AI234" s="4">
        <f>VLOOKUP(A234,'Charter School Lease'!A:E,5,FALSE)</f>
        <v>0</v>
      </c>
      <c r="AJ234" s="4">
        <f>VLOOKUP(A234,'Integration Change'!H:L,5,FALSE)</f>
        <v>0</v>
      </c>
      <c r="AK234" s="4">
        <f>VLOOKUP(A234,'Other SPED'!A:D,4,FALSE)</f>
        <v>0</v>
      </c>
      <c r="AL234" s="4">
        <f>VLOOKUP(A234,QComp!I:R,10,FALSE)</f>
        <v>0</v>
      </c>
      <c r="AM234" s="4">
        <f>VLOOKUP(A234,'LTFM Change'!G:K,5,FALSE)</f>
        <v>0</v>
      </c>
      <c r="AN234" s="4">
        <f>VLOOKUP(A234,'Breakfast and Lunch'!A:E,5,FALSE)</f>
        <v>0</v>
      </c>
      <c r="AO234" s="4">
        <f>VLOOKUP(A234,'Breakfast and Lunch'!A:D,4,FALSE)</f>
        <v>0</v>
      </c>
      <c r="AP234" s="4">
        <f>VLOOKUP(A234,'Integration Change'!A:E,5,FALSE)</f>
        <v>0</v>
      </c>
      <c r="AQ234" s="4">
        <f>VLOOKUP(A234,'Safe School'!A:D,4,FALSE)</f>
        <v>58.440547474641789</v>
      </c>
      <c r="AR234" s="4">
        <f>VLOOKUP(A234,'LTFM Change'!A:D,4,FALSE)</f>
        <v>0</v>
      </c>
      <c r="AS234" s="4">
        <f>VLOOKUP(A234,QComp!A:E,5,FALSE)</f>
        <v>0</v>
      </c>
      <c r="AT234" s="228">
        <f t="shared" si="78"/>
        <v>294.86359269932757</v>
      </c>
      <c r="AU234" s="4">
        <f t="shared" si="79"/>
        <v>58.440547473728657</v>
      </c>
      <c r="AV234" s="228">
        <f t="shared" si="66"/>
        <v>5.613885444162215E-2</v>
      </c>
      <c r="AW234" s="4">
        <f>VLOOKUP(A234,'2021 SPED'!A:AF,32,FALSE)</f>
        <v>36618.324831213802</v>
      </c>
      <c r="AX234" s="228">
        <f t="shared" si="67"/>
        <v>35.176104544873972</v>
      </c>
      <c r="AY234" s="5">
        <f t="shared" si="72"/>
        <v>343629.76537868753</v>
      </c>
      <c r="AZ234" s="4">
        <f t="shared" si="68"/>
        <v>330.09583609864313</v>
      </c>
    </row>
    <row r="235" spans="1:52" x14ac:dyDescent="0.25">
      <c r="A235">
        <v>739</v>
      </c>
      <c r="B235">
        <v>1</v>
      </c>
      <c r="C235" t="s">
        <v>214</v>
      </c>
      <c r="D235">
        <f>VLOOKUP(A235,Sheet10!A:C,3,FALSE)</f>
        <v>6</v>
      </c>
      <c r="E235" s="4">
        <f>VLOOKUP(A235,'Pupil Info'!A:D,4,FALSE)</f>
        <v>734</v>
      </c>
      <c r="F235" s="4">
        <f>Summary!F235</f>
        <v>7493370.9119071038</v>
      </c>
      <c r="G235" s="4">
        <f>VLOOKUP(A235,'2% 2020'!A:AB,28,FALSE)</f>
        <v>6875602.7832909999</v>
      </c>
      <c r="H235" s="4">
        <f t="shared" si="73"/>
        <v>10208.952196058724</v>
      </c>
      <c r="I235" s="4">
        <f>G235-Summary!G235</f>
        <v>107116</v>
      </c>
      <c r="J235" s="4">
        <f>VLOOKUP(A235,'2% with VPK 2020'!A:AB,28,FALSE)</f>
        <v>6875602.7832909999</v>
      </c>
      <c r="K235" s="4">
        <f>VLOOKUP(A235,'Charter School Lease'!A:D,4,FALSE)</f>
        <v>0</v>
      </c>
      <c r="L235" s="4">
        <f>VLOOKUP(A235,'Integration Change'!H:K,4,FALSE)</f>
        <v>0</v>
      </c>
      <c r="M235" s="4">
        <f>VLOOKUP(A235,'Other SPED'!A:D,4,FALSE)</f>
        <v>0</v>
      </c>
      <c r="N235" s="4">
        <f>VLOOKUP(A235,'LTFM Change'!G:J,4,FALSE)</f>
        <v>0</v>
      </c>
      <c r="O235" s="4">
        <f>VLOOKUP(A235,QComp!I:N,6,FALSE)</f>
        <v>-606.51172920000681</v>
      </c>
      <c r="P235" s="4">
        <f>VLOOKUP(A235,'Breakfast and Lunch'!A:D,4,FALSE)</f>
        <v>0</v>
      </c>
      <c r="Q235" s="4">
        <f>VLOOKUP(A235,'Breakfast and Lunch'!A:E,5,FALSE)</f>
        <v>0</v>
      </c>
      <c r="R235" s="4">
        <f>VLOOKUP(A235,'Integration Change'!A:D,4,FALSE)</f>
        <v>0</v>
      </c>
      <c r="S235" s="4">
        <f>VLOOKUP(A235,'LTFM Change'!A:C,3,FALSE)</f>
        <v>0</v>
      </c>
      <c r="T235" s="4">
        <f>VLOOKUP(A235,QComp!A:D,4,FALSE)</f>
        <v>0</v>
      </c>
      <c r="U235" s="4">
        <f t="shared" si="74"/>
        <v>145.93460490463215</v>
      </c>
      <c r="V235" s="4">
        <f t="shared" si="75"/>
        <v>-606.51172920037061</v>
      </c>
      <c r="W235" s="4">
        <f t="shared" si="76"/>
        <v>-0.82631025776617251</v>
      </c>
      <c r="X235" s="4">
        <f>VLOOKUP(A235,'2020 SPED'!A:AF,32,FALSE)</f>
        <v>13695.328281061957</v>
      </c>
      <c r="Y235" s="228">
        <f t="shared" si="69"/>
        <v>18.658485396542176</v>
      </c>
      <c r="Z235" s="4">
        <f t="shared" si="70"/>
        <v>120204.81655186159</v>
      </c>
      <c r="AA235" s="228">
        <f t="shared" si="71"/>
        <v>163.76678004340815</v>
      </c>
      <c r="AC235" s="4">
        <f>VLOOKUP(A235,'Pupil Info'!A:E,5,FALSE)</f>
        <v>728</v>
      </c>
      <c r="AD235" s="4">
        <f>Summary!AA235</f>
        <v>7495976.7502892893</v>
      </c>
      <c r="AE235" s="4">
        <f>VLOOKUP(A235,'2% 2021'!A:AB,28,FALSE)</f>
        <v>6952607.9184977347</v>
      </c>
      <c r="AF235" s="4">
        <f t="shared" si="77"/>
        <v>10296.671360287486</v>
      </c>
      <c r="AG235" s="4">
        <f>AE235-Summary!AB235</f>
        <v>213449.83400000073</v>
      </c>
      <c r="AH235" s="4">
        <f>VLOOKUP(A235,'2% with VPK 2021'!A:AB,28,FALSE)</f>
        <v>6952607.9184977347</v>
      </c>
      <c r="AI235" s="4">
        <f>VLOOKUP(A235,'Charter School Lease'!A:E,5,FALSE)</f>
        <v>0</v>
      </c>
      <c r="AJ235" s="4">
        <f>VLOOKUP(A235,'Integration Change'!H:L,5,FALSE)</f>
        <v>0</v>
      </c>
      <c r="AK235" s="4">
        <f>VLOOKUP(A235,'Other SPED'!A:D,4,FALSE)</f>
        <v>0</v>
      </c>
      <c r="AL235" s="4">
        <f>VLOOKUP(A235,QComp!I:R,10,FALSE)</f>
        <v>-595.12831416477275</v>
      </c>
      <c r="AM235" s="4">
        <f>VLOOKUP(A235,'LTFM Change'!G:K,5,FALSE)</f>
        <v>0</v>
      </c>
      <c r="AN235" s="4">
        <f>VLOOKUP(A235,'Breakfast and Lunch'!A:E,5,FALSE)</f>
        <v>0</v>
      </c>
      <c r="AO235" s="4">
        <f>VLOOKUP(A235,'Breakfast and Lunch'!A:D,4,FALSE)</f>
        <v>0</v>
      </c>
      <c r="AP235" s="4">
        <f>VLOOKUP(A235,'Integration Change'!A:E,5,FALSE)</f>
        <v>0</v>
      </c>
      <c r="AQ235" s="4">
        <f>VLOOKUP(A235,'Safe School'!A:D,4,FALSE)</f>
        <v>74.591513327959547</v>
      </c>
      <c r="AR235" s="4">
        <f>VLOOKUP(A235,'LTFM Change'!A:D,4,FALSE)</f>
        <v>0</v>
      </c>
      <c r="AS235" s="4">
        <f>VLOOKUP(A235,QComp!A:E,5,FALSE)</f>
        <v>0</v>
      </c>
      <c r="AT235" s="228">
        <f t="shared" si="78"/>
        <v>293.20032142857241</v>
      </c>
      <c r="AU235" s="4">
        <f t="shared" si="79"/>
        <v>-520.53680083621293</v>
      </c>
      <c r="AV235" s="228">
        <f t="shared" si="66"/>
        <v>-0.71502307807172105</v>
      </c>
      <c r="AW235" s="4">
        <f>VLOOKUP(A235,'2021 SPED'!A:AF,32,FALSE)</f>
        <v>33740.155207907548</v>
      </c>
      <c r="AX235" s="228">
        <f t="shared" si="67"/>
        <v>46.346367043829048</v>
      </c>
      <c r="AY235" s="5">
        <f t="shared" si="72"/>
        <v>246669.45240707207</v>
      </c>
      <c r="AZ235" s="4">
        <f t="shared" si="68"/>
        <v>338.83166539432978</v>
      </c>
    </row>
    <row r="236" spans="1:52" x14ac:dyDescent="0.25">
      <c r="A236">
        <v>740</v>
      </c>
      <c r="B236">
        <v>1</v>
      </c>
      <c r="C236" t="s">
        <v>215</v>
      </c>
      <c r="D236">
        <f>VLOOKUP(A236,Sheet10!A:C,3,FALSE)</f>
        <v>5</v>
      </c>
      <c r="E236" s="4">
        <f>VLOOKUP(A236,'Pupil Info'!A:D,4,FALSE)</f>
        <v>1312</v>
      </c>
      <c r="F236" s="4">
        <f>Summary!F236</f>
        <v>13796853.959727272</v>
      </c>
      <c r="G236" s="4">
        <f>VLOOKUP(A236,'2% 2020'!A:AB,28,FALSE)</f>
        <v>12640475.8328772</v>
      </c>
      <c r="H236" s="4">
        <f t="shared" si="73"/>
        <v>10515.894786377494</v>
      </c>
      <c r="I236" s="4">
        <f>G236-Summary!G236</f>
        <v>205448</v>
      </c>
      <c r="J236" s="4">
        <f>VLOOKUP(A236,'2% with VPK 2020'!A:AB,28,FALSE)</f>
        <v>12640475.8328772</v>
      </c>
      <c r="K236" s="4">
        <f>VLOOKUP(A236,'Charter School Lease'!A:D,4,FALSE)</f>
        <v>0</v>
      </c>
      <c r="L236" s="4">
        <f>VLOOKUP(A236,'Integration Change'!H:K,4,FALSE)</f>
        <v>0</v>
      </c>
      <c r="M236" s="4">
        <f>VLOOKUP(A236,'Other SPED'!A:D,4,FALSE)</f>
        <v>0</v>
      </c>
      <c r="N236" s="4">
        <f>VLOOKUP(A236,'LTFM Change'!G:J,4,FALSE)</f>
        <v>0</v>
      </c>
      <c r="O236" s="4">
        <f>VLOOKUP(A236,QComp!I:N,6,FALSE)</f>
        <v>0</v>
      </c>
      <c r="P236" s="4">
        <f>VLOOKUP(A236,'Breakfast and Lunch'!A:D,4,FALSE)</f>
        <v>0</v>
      </c>
      <c r="Q236" s="4">
        <f>VLOOKUP(A236,'Breakfast and Lunch'!A:E,5,FALSE)</f>
        <v>0</v>
      </c>
      <c r="R236" s="4">
        <f>VLOOKUP(A236,'Integration Change'!A:D,4,FALSE)</f>
        <v>0</v>
      </c>
      <c r="S236" s="4">
        <f>VLOOKUP(A236,'LTFM Change'!A:C,3,FALSE)</f>
        <v>0</v>
      </c>
      <c r="T236" s="4">
        <f>VLOOKUP(A236,QComp!A:D,4,FALSE)</f>
        <v>0</v>
      </c>
      <c r="U236" s="4">
        <f t="shared" si="74"/>
        <v>156.59146341463415</v>
      </c>
      <c r="V236" s="4">
        <f t="shared" si="75"/>
        <v>0</v>
      </c>
      <c r="W236" s="4">
        <f t="shared" si="76"/>
        <v>0</v>
      </c>
      <c r="X236" s="4">
        <f>VLOOKUP(A236,'2020 SPED'!A:AF,32,FALSE)</f>
        <v>38577.99338150816</v>
      </c>
      <c r="Y236" s="228">
        <f t="shared" si="69"/>
        <v>29.403958370051953</v>
      </c>
      <c r="Z236" s="4">
        <f t="shared" si="70"/>
        <v>244025.99338150816</v>
      </c>
      <c r="AA236" s="228">
        <f t="shared" si="71"/>
        <v>185.9954217846861</v>
      </c>
      <c r="AC236" s="4">
        <f>VLOOKUP(A236,'Pupil Info'!A:E,5,FALSE)</f>
        <v>1286</v>
      </c>
      <c r="AD236" s="4">
        <f>Summary!AA236</f>
        <v>13644285.52479667</v>
      </c>
      <c r="AE236" s="4">
        <f>VLOOKUP(A236,'2% 2021'!A:AB,28,FALSE)</f>
        <v>12658825.164792215</v>
      </c>
      <c r="AF236" s="4">
        <f t="shared" si="77"/>
        <v>10609.864327213585</v>
      </c>
      <c r="AG236" s="4">
        <f>AE236-Summary!AB236</f>
        <v>406175.41600000113</v>
      </c>
      <c r="AH236" s="4">
        <f>VLOOKUP(A236,'2% with VPK 2021'!A:AB,28,FALSE)</f>
        <v>12658825.164792215</v>
      </c>
      <c r="AI236" s="4">
        <f>VLOOKUP(A236,'Charter School Lease'!A:E,5,FALSE)</f>
        <v>0</v>
      </c>
      <c r="AJ236" s="4">
        <f>VLOOKUP(A236,'Integration Change'!H:L,5,FALSE)</f>
        <v>0</v>
      </c>
      <c r="AK236" s="4">
        <f>VLOOKUP(A236,'Other SPED'!A:D,4,FALSE)</f>
        <v>0</v>
      </c>
      <c r="AL236" s="4">
        <f>VLOOKUP(A236,QComp!I:R,10,FALSE)</f>
        <v>0</v>
      </c>
      <c r="AM236" s="4">
        <f>VLOOKUP(A236,'LTFM Change'!G:K,5,FALSE)</f>
        <v>0</v>
      </c>
      <c r="AN236" s="4">
        <f>VLOOKUP(A236,'Breakfast and Lunch'!A:E,5,FALSE)</f>
        <v>0</v>
      </c>
      <c r="AO236" s="4">
        <f>VLOOKUP(A236,'Breakfast and Lunch'!A:D,4,FALSE)</f>
        <v>0</v>
      </c>
      <c r="AP236" s="4">
        <f>VLOOKUP(A236,'Integration Change'!A:E,5,FALSE)</f>
        <v>0</v>
      </c>
      <c r="AQ236" s="4">
        <f>VLOOKUP(A236,'Safe School'!A:D,4,FALSE)</f>
        <v>117.04838209562149</v>
      </c>
      <c r="AR236" s="4">
        <f>VLOOKUP(A236,'LTFM Change'!A:D,4,FALSE)</f>
        <v>0</v>
      </c>
      <c r="AS236" s="4">
        <f>VLOOKUP(A236,QComp!A:E,5,FALSE)</f>
        <v>0</v>
      </c>
      <c r="AT236" s="228">
        <f t="shared" si="78"/>
        <v>315.84402488336013</v>
      </c>
      <c r="AU236" s="4">
        <f t="shared" si="79"/>
        <v>117.04838209599257</v>
      </c>
      <c r="AV236" s="228">
        <f t="shared" si="66"/>
        <v>9.101740442923216E-2</v>
      </c>
      <c r="AW236" s="4">
        <f>VLOOKUP(A236,'2021 SPED'!A:AF,32,FALSE)</f>
        <v>95838.652961191256</v>
      </c>
      <c r="AX236" s="228">
        <f t="shared" si="67"/>
        <v>74.524613500148718</v>
      </c>
      <c r="AY236" s="5">
        <f t="shared" si="72"/>
        <v>502131.11734328838</v>
      </c>
      <c r="AZ236" s="4">
        <f t="shared" si="68"/>
        <v>390.45965578793806</v>
      </c>
    </row>
    <row r="237" spans="1:52" x14ac:dyDescent="0.25">
      <c r="A237">
        <v>741</v>
      </c>
      <c r="B237">
        <v>1</v>
      </c>
      <c r="C237" t="s">
        <v>216</v>
      </c>
      <c r="D237">
        <f>VLOOKUP(A237,Sheet10!A:C,3,FALSE)</f>
        <v>5</v>
      </c>
      <c r="E237" s="4">
        <f>VLOOKUP(A237,'Pupil Info'!A:D,4,FALSE)</f>
        <v>920</v>
      </c>
      <c r="F237" s="4">
        <f>Summary!F237</f>
        <v>9355830.1701461524</v>
      </c>
      <c r="G237" s="4">
        <f>VLOOKUP(A237,'2% 2020'!A:AB,28,FALSE)</f>
        <v>8206516.214559</v>
      </c>
      <c r="H237" s="4">
        <f t="shared" si="73"/>
        <v>10169.380619724079</v>
      </c>
      <c r="I237" s="4">
        <f>G237-Summary!G237</f>
        <v>137163</v>
      </c>
      <c r="J237" s="4">
        <f>VLOOKUP(A237,'2% with VPK 2020'!A:AB,28,FALSE)</f>
        <v>8206516.214559</v>
      </c>
      <c r="K237" s="4">
        <f>VLOOKUP(A237,'Charter School Lease'!A:D,4,FALSE)</f>
        <v>0</v>
      </c>
      <c r="L237" s="4">
        <f>VLOOKUP(A237,'Integration Change'!H:K,4,FALSE)</f>
        <v>0</v>
      </c>
      <c r="M237" s="4">
        <f>VLOOKUP(A237,'Other SPED'!A:D,4,FALSE)</f>
        <v>0</v>
      </c>
      <c r="N237" s="4">
        <f>VLOOKUP(A237,'LTFM Change'!G:J,4,FALSE)</f>
        <v>0</v>
      </c>
      <c r="O237" s="4">
        <f>VLOOKUP(A237,QComp!I:N,6,FALSE)</f>
        <v>-742.53678719999152</v>
      </c>
      <c r="P237" s="4">
        <f>VLOOKUP(A237,'Breakfast and Lunch'!A:D,4,FALSE)</f>
        <v>0</v>
      </c>
      <c r="Q237" s="4">
        <f>VLOOKUP(A237,'Breakfast and Lunch'!A:E,5,FALSE)</f>
        <v>0</v>
      </c>
      <c r="R237" s="4">
        <f>VLOOKUP(A237,'Integration Change'!A:D,4,FALSE)</f>
        <v>0</v>
      </c>
      <c r="S237" s="4">
        <f>VLOOKUP(A237,'LTFM Change'!A:C,3,FALSE)</f>
        <v>0</v>
      </c>
      <c r="T237" s="4">
        <f>VLOOKUP(A237,QComp!A:D,4,FALSE)</f>
        <v>0</v>
      </c>
      <c r="U237" s="4">
        <f t="shared" si="74"/>
        <v>149.09021739130435</v>
      </c>
      <c r="V237" s="4">
        <f t="shared" si="75"/>
        <v>-742.5367871997878</v>
      </c>
      <c r="W237" s="4">
        <f t="shared" si="76"/>
        <v>-0.80710520347803016</v>
      </c>
      <c r="X237" s="4">
        <f>VLOOKUP(A237,'2020 SPED'!A:AF,32,FALSE)</f>
        <v>20852.879303566879</v>
      </c>
      <c r="Y237" s="228">
        <f t="shared" si="69"/>
        <v>22.666173156050956</v>
      </c>
      <c r="Z237" s="4">
        <f t="shared" si="70"/>
        <v>157273.34251636709</v>
      </c>
      <c r="AA237" s="228">
        <f t="shared" si="71"/>
        <v>170.94928534387728</v>
      </c>
      <c r="AC237" s="4">
        <f>VLOOKUP(A237,'Pupil Info'!A:E,5,FALSE)</f>
        <v>895</v>
      </c>
      <c r="AD237" s="4">
        <f>Summary!AA237</f>
        <v>9263799.641041439</v>
      </c>
      <c r="AE237" s="4">
        <f>VLOOKUP(A237,'2% 2021'!A:AB,28,FALSE)</f>
        <v>8187844.4380561151</v>
      </c>
      <c r="AF237" s="4">
        <f t="shared" si="77"/>
        <v>10350.614124068647</v>
      </c>
      <c r="AG237" s="4">
        <f>AE237-Summary!AB237</f>
        <v>270467.65800000075</v>
      </c>
      <c r="AH237" s="4">
        <f>VLOOKUP(A237,'2% with VPK 2021'!A:AB,28,FALSE)</f>
        <v>8187844.4380561151</v>
      </c>
      <c r="AI237" s="4">
        <f>VLOOKUP(A237,'Charter School Lease'!A:E,5,FALSE)</f>
        <v>0</v>
      </c>
      <c r="AJ237" s="4">
        <f>VLOOKUP(A237,'Integration Change'!H:L,5,FALSE)</f>
        <v>0</v>
      </c>
      <c r="AK237" s="4">
        <f>VLOOKUP(A237,'Other SPED'!A:D,4,FALSE)</f>
        <v>0</v>
      </c>
      <c r="AL237" s="4">
        <f>VLOOKUP(A237,QComp!I:R,10,FALSE)</f>
        <v>-737.30640605368535</v>
      </c>
      <c r="AM237" s="4">
        <f>VLOOKUP(A237,'LTFM Change'!G:K,5,FALSE)</f>
        <v>0</v>
      </c>
      <c r="AN237" s="4">
        <f>VLOOKUP(A237,'Breakfast and Lunch'!A:E,5,FALSE)</f>
        <v>0</v>
      </c>
      <c r="AO237" s="4">
        <f>VLOOKUP(A237,'Breakfast and Lunch'!A:D,4,FALSE)</f>
        <v>0</v>
      </c>
      <c r="AP237" s="4">
        <f>VLOOKUP(A237,'Integration Change'!A:E,5,FALSE)</f>
        <v>0</v>
      </c>
      <c r="AQ237" s="4">
        <f>VLOOKUP(A237,'Safe School'!A:D,4,FALSE)</f>
        <v>107.39492093907756</v>
      </c>
      <c r="AR237" s="4">
        <f>VLOOKUP(A237,'LTFM Change'!A:D,4,FALSE)</f>
        <v>0</v>
      </c>
      <c r="AS237" s="4">
        <f>VLOOKUP(A237,QComp!A:E,5,FALSE)</f>
        <v>0</v>
      </c>
      <c r="AT237" s="228">
        <f t="shared" si="78"/>
        <v>302.19850055866004</v>
      </c>
      <c r="AU237" s="4">
        <f t="shared" si="79"/>
        <v>-629.91148511506617</v>
      </c>
      <c r="AV237" s="228">
        <f t="shared" si="66"/>
        <v>-0.70381171521236441</v>
      </c>
      <c r="AW237" s="4">
        <f>VLOOKUP(A237,'2021 SPED'!A:AF,32,FALSE)</f>
        <v>75466.626262486214</v>
      </c>
      <c r="AX237" s="228">
        <f t="shared" si="67"/>
        <v>84.320252807247172</v>
      </c>
      <c r="AY237" s="5">
        <f t="shared" si="72"/>
        <v>345304.3727773719</v>
      </c>
      <c r="AZ237" s="4">
        <f t="shared" si="68"/>
        <v>385.81494165069483</v>
      </c>
    </row>
    <row r="238" spans="1:52" x14ac:dyDescent="0.25">
      <c r="A238">
        <v>742</v>
      </c>
      <c r="B238">
        <v>1</v>
      </c>
      <c r="C238" t="s">
        <v>217</v>
      </c>
      <c r="D238">
        <f>VLOOKUP(A238,Sheet10!A:C,3,FALSE)</f>
        <v>4</v>
      </c>
      <c r="E238" s="4">
        <f>VLOOKUP(A238,'Pupil Info'!A:D,4,FALSE)</f>
        <v>10095</v>
      </c>
      <c r="F238" s="4">
        <f>Summary!F238</f>
        <v>122719954.60361052</v>
      </c>
      <c r="G238" s="4">
        <f>VLOOKUP(A238,'2% 2020'!A:AB,28,FALSE)</f>
        <v>104150469.4353642</v>
      </c>
      <c r="H238" s="4">
        <f t="shared" si="73"/>
        <v>12156.508628391333</v>
      </c>
      <c r="I238" s="4">
        <f>G238-Summary!G238</f>
        <v>1755799</v>
      </c>
      <c r="J238" s="4">
        <f>VLOOKUP(A238,'2% with VPK 2020'!A:AB,28,FALSE)</f>
        <v>104532902.9353642</v>
      </c>
      <c r="K238" s="4">
        <f>VLOOKUP(A238,'Charter School Lease'!A:D,4,FALSE)</f>
        <v>0</v>
      </c>
      <c r="L238" s="4">
        <f>VLOOKUP(A238,'Integration Change'!H:K,4,FALSE)</f>
        <v>6841.4841599997599</v>
      </c>
      <c r="M238" s="4">
        <f>VLOOKUP(A238,'Other SPED'!A:D,4,FALSE)</f>
        <v>95126.14</v>
      </c>
      <c r="N238" s="4">
        <f>VLOOKUP(A238,'LTFM Change'!G:J,4,FALSE)</f>
        <v>3784.3867095132591</v>
      </c>
      <c r="O238" s="4">
        <f>VLOOKUP(A238,QComp!I:N,6,FALSE)</f>
        <v>0</v>
      </c>
      <c r="P238" s="4">
        <f>VLOOKUP(A238,'Breakfast and Lunch'!A:D,4,FALSE)</f>
        <v>1904.11</v>
      </c>
      <c r="Q238" s="4">
        <f>VLOOKUP(A238,'Breakfast and Lunch'!A:E,5,FALSE)</f>
        <v>4971.96</v>
      </c>
      <c r="R238" s="4">
        <f>VLOOKUP(A238,'Integration Change'!A:D,4,FALSE)</f>
        <v>2932.0646399998805</v>
      </c>
      <c r="S238" s="4">
        <f>VLOOKUP(A238,'LTFM Change'!A:C,3,FALSE)</f>
        <v>-3784.3867095132591</v>
      </c>
      <c r="T238" s="4">
        <f>VLOOKUP(A238,QComp!A:D,4,FALSE)</f>
        <v>0</v>
      </c>
      <c r="U238" s="4">
        <f t="shared" si="74"/>
        <v>173.92758791480932</v>
      </c>
      <c r="V238" s="4">
        <f t="shared" si="75"/>
        <v>494209.25879999995</v>
      </c>
      <c r="W238" s="4">
        <f t="shared" si="76"/>
        <v>48.955845349182759</v>
      </c>
      <c r="X238" s="4">
        <f>VLOOKUP(A238,'2020 SPED'!A:AF,32,FALSE)</f>
        <v>359125.94989623502</v>
      </c>
      <c r="Y238" s="228">
        <f t="shared" si="69"/>
        <v>35.574635948116395</v>
      </c>
      <c r="Z238" s="4">
        <f t="shared" si="70"/>
        <v>2609134.208696235</v>
      </c>
      <c r="AA238" s="228">
        <f t="shared" si="71"/>
        <v>258.45806921210846</v>
      </c>
      <c r="AC238" s="4">
        <f>VLOOKUP(A238,'Pupil Info'!A:E,5,FALSE)</f>
        <v>10014</v>
      </c>
      <c r="AD238" s="4">
        <f>Summary!AA238</f>
        <v>124179467.08814347</v>
      </c>
      <c r="AE238" s="4">
        <f>VLOOKUP(A238,'2% 2021'!A:AB,28,FALSE)</f>
        <v>106203559.02490567</v>
      </c>
      <c r="AF238" s="4">
        <f t="shared" si="77"/>
        <v>12400.585888570349</v>
      </c>
      <c r="AG238" s="4">
        <f>AE238-Summary!AB238</f>
        <v>3547682.0540000051</v>
      </c>
      <c r="AH238" s="4">
        <f>VLOOKUP(A238,'2% with VPK 2021'!A:AB,28,FALSE)</f>
        <v>106759852.03490566</v>
      </c>
      <c r="AI238" s="4">
        <f>VLOOKUP(A238,'Charter School Lease'!A:E,5,FALSE)</f>
        <v>0</v>
      </c>
      <c r="AJ238" s="4">
        <f>VLOOKUP(A238,'Integration Change'!H:L,5,FALSE)</f>
        <v>7157.8819200000726</v>
      </c>
      <c r="AK238" s="4">
        <f>VLOOKUP(A238,'Other SPED'!A:D,4,FALSE)</f>
        <v>95126.14</v>
      </c>
      <c r="AL238" s="4">
        <f>VLOOKUP(A238,QComp!I:R,10,FALSE)</f>
        <v>0</v>
      </c>
      <c r="AM238" s="4">
        <f>VLOOKUP(A238,'LTFM Change'!G:K,5,FALSE)</f>
        <v>3951.6852996614762</v>
      </c>
      <c r="AN238" s="4">
        <f>VLOOKUP(A238,'Breakfast and Lunch'!A:E,5,FALSE)</f>
        <v>4971.96</v>
      </c>
      <c r="AO238" s="4">
        <f>VLOOKUP(A238,'Breakfast and Lunch'!A:D,4,FALSE)</f>
        <v>1904.11</v>
      </c>
      <c r="AP238" s="4">
        <f>VLOOKUP(A238,'Integration Change'!A:E,5,FALSE)</f>
        <v>3067.6636800001143</v>
      </c>
      <c r="AQ238" s="4">
        <f>VLOOKUP(A238,'Safe School'!A:D,4,FALSE)</f>
        <v>-559.70203203108395</v>
      </c>
      <c r="AR238" s="4">
        <f>VLOOKUP(A238,'LTFM Change'!A:D,4,FALSE)</f>
        <v>-3951.6852996628731</v>
      </c>
      <c r="AS238" s="4">
        <f>VLOOKUP(A238,QComp!A:E,5,FALSE)</f>
        <v>0</v>
      </c>
      <c r="AT238" s="228">
        <f t="shared" si="78"/>
        <v>354.2722242860001</v>
      </c>
      <c r="AU238" s="4">
        <f t="shared" si="79"/>
        <v>667961.06356795132</v>
      </c>
      <c r="AV238" s="228">
        <f t="shared" si="66"/>
        <v>66.702722545231808</v>
      </c>
      <c r="AW238" s="4">
        <f>VLOOKUP(A238,'2021 SPED'!A:AF,32,FALSE)</f>
        <v>1867110.1732755899</v>
      </c>
      <c r="AX238" s="228">
        <f t="shared" si="67"/>
        <v>186.44998734527562</v>
      </c>
      <c r="AY238" s="5">
        <f t="shared" si="72"/>
        <v>6082753.2908435464</v>
      </c>
      <c r="AZ238" s="4">
        <f t="shared" si="68"/>
        <v>607.42493417650758</v>
      </c>
    </row>
    <row r="239" spans="1:52" x14ac:dyDescent="0.25">
      <c r="A239">
        <v>743</v>
      </c>
      <c r="B239">
        <v>1</v>
      </c>
      <c r="C239" t="s">
        <v>218</v>
      </c>
      <c r="D239">
        <f>VLOOKUP(A239,Sheet10!A:C,3,FALSE)</f>
        <v>5</v>
      </c>
      <c r="E239" s="4">
        <f>VLOOKUP(A239,'Pupil Info'!A:D,4,FALSE)</f>
        <v>1063</v>
      </c>
      <c r="F239" s="4">
        <f>Summary!F239</f>
        <v>11092211.970305193</v>
      </c>
      <c r="G239" s="4">
        <f>VLOOKUP(A239,'2% 2020'!A:AB,28,FALSE)</f>
        <v>10312239</v>
      </c>
      <c r="H239" s="4">
        <f t="shared" si="73"/>
        <v>10434.818410447031</v>
      </c>
      <c r="I239" s="4">
        <f>G239-Summary!G239</f>
        <v>161631</v>
      </c>
      <c r="J239" s="4">
        <f>VLOOKUP(A239,'2% with VPK 2020'!A:AB,28,FALSE)</f>
        <v>10312239</v>
      </c>
      <c r="K239" s="4">
        <f>VLOOKUP(A239,'Charter School Lease'!A:D,4,FALSE)</f>
        <v>0</v>
      </c>
      <c r="L239" s="4">
        <f>VLOOKUP(A239,'Integration Change'!H:K,4,FALSE)</f>
        <v>0</v>
      </c>
      <c r="M239" s="4">
        <f>VLOOKUP(A239,'Other SPED'!A:D,4,FALSE)</f>
        <v>0</v>
      </c>
      <c r="N239" s="4">
        <f>VLOOKUP(A239,'LTFM Change'!G:J,4,FALSE)</f>
        <v>0</v>
      </c>
      <c r="O239" s="4">
        <f>VLOOKUP(A239,QComp!I:N,6,FALSE)</f>
        <v>-878.56184519999078</v>
      </c>
      <c r="P239" s="4">
        <f>VLOOKUP(A239,'Breakfast and Lunch'!A:D,4,FALSE)</f>
        <v>0</v>
      </c>
      <c r="Q239" s="4">
        <f>VLOOKUP(A239,'Breakfast and Lunch'!A:E,5,FALSE)</f>
        <v>0</v>
      </c>
      <c r="R239" s="4">
        <f>VLOOKUP(A239,'Integration Change'!A:D,4,FALSE)</f>
        <v>0</v>
      </c>
      <c r="S239" s="4">
        <f>VLOOKUP(A239,'LTFM Change'!A:C,3,FALSE)</f>
        <v>0</v>
      </c>
      <c r="T239" s="4">
        <f>VLOOKUP(A239,QComp!A:D,4,FALSE)</f>
        <v>878.56184519999078</v>
      </c>
      <c r="U239" s="4">
        <f t="shared" si="74"/>
        <v>152.05174035747882</v>
      </c>
      <c r="V239" s="4">
        <f t="shared" si="75"/>
        <v>0</v>
      </c>
      <c r="W239" s="4">
        <f t="shared" si="76"/>
        <v>0</v>
      </c>
      <c r="X239" s="4">
        <f>VLOOKUP(A239,'2020 SPED'!A:AF,32,FALSE)</f>
        <v>23393.982655792846</v>
      </c>
      <c r="Y239" s="228">
        <f t="shared" si="69"/>
        <v>22.007509553897314</v>
      </c>
      <c r="Z239" s="4">
        <f t="shared" si="70"/>
        <v>185024.98265579285</v>
      </c>
      <c r="AA239" s="228">
        <f t="shared" si="71"/>
        <v>174.05924991137616</v>
      </c>
      <c r="AC239" s="4">
        <f>VLOOKUP(A239,'Pupil Info'!A:E,5,FALSE)</f>
        <v>1042</v>
      </c>
      <c r="AD239" s="4">
        <f>Summary!AA239</f>
        <v>10997873.987569677</v>
      </c>
      <c r="AE239" s="4">
        <f>VLOOKUP(A239,'2% 2021'!A:AB,28,FALSE)</f>
        <v>10348302</v>
      </c>
      <c r="AF239" s="4">
        <f t="shared" si="77"/>
        <v>10554.581561967059</v>
      </c>
      <c r="AG239" s="4">
        <f>AE239-Summary!AB239</f>
        <v>321879</v>
      </c>
      <c r="AH239" s="4">
        <f>VLOOKUP(A239,'2% with VPK 2021'!A:AB,28,FALSE)</f>
        <v>10348302</v>
      </c>
      <c r="AI239" s="4">
        <f>VLOOKUP(A239,'Charter School Lease'!A:E,5,FALSE)</f>
        <v>0</v>
      </c>
      <c r="AJ239" s="4">
        <f>VLOOKUP(A239,'Integration Change'!H:L,5,FALSE)</f>
        <v>0</v>
      </c>
      <c r="AK239" s="4">
        <f>VLOOKUP(A239,'Other SPED'!A:D,4,FALSE)</f>
        <v>0</v>
      </c>
      <c r="AL239" s="4">
        <f>VLOOKUP(A239,QComp!I:R,10,FALSE)</f>
        <v>-873.70048113146913</v>
      </c>
      <c r="AM239" s="4">
        <f>VLOOKUP(A239,'LTFM Change'!G:K,5,FALSE)</f>
        <v>0</v>
      </c>
      <c r="AN239" s="4">
        <f>VLOOKUP(A239,'Breakfast and Lunch'!A:E,5,FALSE)</f>
        <v>0</v>
      </c>
      <c r="AO239" s="4">
        <f>VLOOKUP(A239,'Breakfast and Lunch'!A:D,4,FALSE)</f>
        <v>0</v>
      </c>
      <c r="AP239" s="4">
        <f>VLOOKUP(A239,'Integration Change'!A:E,5,FALSE)</f>
        <v>0</v>
      </c>
      <c r="AQ239" s="4">
        <f>VLOOKUP(A239,'Safe School'!A:D,4,FALSE)</f>
        <v>127.64818635607662</v>
      </c>
      <c r="AR239" s="4">
        <f>VLOOKUP(A239,'LTFM Change'!A:D,4,FALSE)</f>
        <v>0</v>
      </c>
      <c r="AS239" s="4">
        <f>VLOOKUP(A239,QComp!A:E,5,FALSE)</f>
        <v>873.70048113146913</v>
      </c>
      <c r="AT239" s="228">
        <f t="shared" si="78"/>
        <v>308.904990403071</v>
      </c>
      <c r="AU239" s="4">
        <f t="shared" si="79"/>
        <v>127.64818635582924</v>
      </c>
      <c r="AV239" s="228">
        <f t="shared" si="66"/>
        <v>0.1225030579230607</v>
      </c>
      <c r="AW239" s="4">
        <f>VLOOKUP(A239,'2021 SPED'!A:AF,32,FALSE)</f>
        <v>64320.335126609891</v>
      </c>
      <c r="AX239" s="228">
        <f t="shared" si="67"/>
        <v>61.727768835518127</v>
      </c>
      <c r="AY239" s="5">
        <f t="shared" si="72"/>
        <v>386326.98331296572</v>
      </c>
      <c r="AZ239" s="4">
        <f t="shared" si="68"/>
        <v>370.75526229651223</v>
      </c>
    </row>
    <row r="240" spans="1:52" x14ac:dyDescent="0.25">
      <c r="A240">
        <v>745</v>
      </c>
      <c r="B240">
        <v>1</v>
      </c>
      <c r="C240" t="s">
        <v>219</v>
      </c>
      <c r="D240">
        <f>VLOOKUP(A240,Sheet10!A:C,3,FALSE)</f>
        <v>5</v>
      </c>
      <c r="E240" s="4">
        <f>VLOOKUP(A240,'Pupil Info'!A:D,4,FALSE)</f>
        <v>1770</v>
      </c>
      <c r="F240" s="4">
        <f>Summary!F240</f>
        <v>16946382.491100989</v>
      </c>
      <c r="G240" s="4">
        <f>VLOOKUP(A240,'2% 2020'!A:AB,28,FALSE)</f>
        <v>15150648.5</v>
      </c>
      <c r="H240" s="4">
        <f t="shared" si="73"/>
        <v>9574.2273961022547</v>
      </c>
      <c r="I240" s="4">
        <f>G240-Summary!G240</f>
        <v>252482</v>
      </c>
      <c r="J240" s="4">
        <f>VLOOKUP(A240,'2% with VPK 2020'!A:AB,28,FALSE)</f>
        <v>15150648.5</v>
      </c>
      <c r="K240" s="4">
        <f>VLOOKUP(A240,'Charter School Lease'!A:D,4,FALSE)</f>
        <v>0</v>
      </c>
      <c r="L240" s="4">
        <f>VLOOKUP(A240,'Integration Change'!H:K,4,FALSE)</f>
        <v>0</v>
      </c>
      <c r="M240" s="4">
        <f>VLOOKUP(A240,'Other SPED'!A:D,4,FALSE)</f>
        <v>0</v>
      </c>
      <c r="N240" s="4">
        <f>VLOOKUP(A240,'LTFM Change'!G:J,4,FALSE)</f>
        <v>0</v>
      </c>
      <c r="O240" s="4">
        <f>VLOOKUP(A240,QComp!I:N,6,FALSE)</f>
        <v>-1195.1828191026871</v>
      </c>
      <c r="P240" s="4">
        <f>VLOOKUP(A240,'Breakfast and Lunch'!A:D,4,FALSE)</f>
        <v>0</v>
      </c>
      <c r="Q240" s="4">
        <f>VLOOKUP(A240,'Breakfast and Lunch'!A:E,5,FALSE)</f>
        <v>0</v>
      </c>
      <c r="R240" s="4">
        <f>VLOOKUP(A240,'Integration Change'!A:D,4,FALSE)</f>
        <v>0</v>
      </c>
      <c r="S240" s="4">
        <f>VLOOKUP(A240,'LTFM Change'!A:C,3,FALSE)</f>
        <v>0</v>
      </c>
      <c r="T240" s="4">
        <f>VLOOKUP(A240,QComp!A:D,4,FALSE)</f>
        <v>1195.1828191026871</v>
      </c>
      <c r="U240" s="4">
        <f t="shared" si="74"/>
        <v>142.64519774011299</v>
      </c>
      <c r="V240" s="4">
        <f t="shared" si="75"/>
        <v>0</v>
      </c>
      <c r="W240" s="4">
        <f t="shared" si="76"/>
        <v>0</v>
      </c>
      <c r="X240" s="4">
        <f>VLOOKUP(A240,'2020 SPED'!A:AF,32,FALSE)</f>
        <v>34151.261950098677</v>
      </c>
      <c r="Y240" s="228">
        <f t="shared" si="69"/>
        <v>19.294498276891908</v>
      </c>
      <c r="Z240" s="4">
        <f t="shared" si="70"/>
        <v>286633.26195009868</v>
      </c>
      <c r="AA240" s="228">
        <f t="shared" si="71"/>
        <v>161.93969601700491</v>
      </c>
      <c r="AC240" s="4">
        <f>VLOOKUP(A240,'Pupil Info'!A:E,5,FALSE)</f>
        <v>1775</v>
      </c>
      <c r="AD240" s="4">
        <f>Summary!AA240</f>
        <v>17150971.67633028</v>
      </c>
      <c r="AE240" s="4">
        <f>VLOOKUP(A240,'2% 2021'!A:AB,28,FALSE)</f>
        <v>15502104</v>
      </c>
      <c r="AF240" s="4">
        <f t="shared" si="77"/>
        <v>9662.5192542705809</v>
      </c>
      <c r="AG240" s="4">
        <f>AE240-Summary!AB240</f>
        <v>513297</v>
      </c>
      <c r="AH240" s="4">
        <f>VLOOKUP(A240,'2% with VPK 2021'!A:AB,28,FALSE)</f>
        <v>15502104</v>
      </c>
      <c r="AI240" s="4">
        <f>VLOOKUP(A240,'Charter School Lease'!A:E,5,FALSE)</f>
        <v>0</v>
      </c>
      <c r="AJ240" s="4">
        <f>VLOOKUP(A240,'Integration Change'!H:L,5,FALSE)</f>
        <v>0</v>
      </c>
      <c r="AK240" s="4">
        <f>VLOOKUP(A240,'Other SPED'!A:D,4,FALSE)</f>
        <v>0</v>
      </c>
      <c r="AL240" s="4">
        <f>VLOOKUP(A240,QComp!I:R,10,FALSE)</f>
        <v>-1348.1925496177864</v>
      </c>
      <c r="AM240" s="4">
        <f>VLOOKUP(A240,'LTFM Change'!G:K,5,FALSE)</f>
        <v>0</v>
      </c>
      <c r="AN240" s="4">
        <f>VLOOKUP(A240,'Breakfast and Lunch'!A:E,5,FALSE)</f>
        <v>0</v>
      </c>
      <c r="AO240" s="4">
        <f>VLOOKUP(A240,'Breakfast and Lunch'!A:D,4,FALSE)</f>
        <v>0</v>
      </c>
      <c r="AP240" s="4">
        <f>VLOOKUP(A240,'Integration Change'!A:E,5,FALSE)</f>
        <v>0</v>
      </c>
      <c r="AQ240" s="4">
        <f>VLOOKUP(A240,'Safe School'!A:D,4,FALSE)</f>
        <v>136.42990005566389</v>
      </c>
      <c r="AR240" s="4">
        <f>VLOOKUP(A240,'LTFM Change'!A:D,4,FALSE)</f>
        <v>0</v>
      </c>
      <c r="AS240" s="4">
        <f>VLOOKUP(A240,QComp!A:E,5,FALSE)</f>
        <v>1348.1925496177864</v>
      </c>
      <c r="AT240" s="228">
        <f t="shared" si="78"/>
        <v>289.18140845070423</v>
      </c>
      <c r="AU240" s="4">
        <f t="shared" si="79"/>
        <v>136.4299000557512</v>
      </c>
      <c r="AV240" s="228">
        <f t="shared" si="66"/>
        <v>7.6861915524366872E-2</v>
      </c>
      <c r="AW240" s="4">
        <f>VLOOKUP(A240,'2021 SPED'!A:AF,32,FALSE)</f>
        <v>84918.992981738877</v>
      </c>
      <c r="AX240" s="228">
        <f t="shared" si="67"/>
        <v>47.841686186895139</v>
      </c>
      <c r="AY240" s="5">
        <f t="shared" si="72"/>
        <v>598352.42288179463</v>
      </c>
      <c r="AZ240" s="4">
        <f t="shared" si="68"/>
        <v>337.09995655312372</v>
      </c>
    </row>
    <row r="241" spans="1:52" x14ac:dyDescent="0.25">
      <c r="A241">
        <v>748</v>
      </c>
      <c r="B241">
        <v>1</v>
      </c>
      <c r="C241" t="s">
        <v>220</v>
      </c>
      <c r="D241">
        <f>VLOOKUP(A241,Sheet10!A:C,3,FALSE)</f>
        <v>4</v>
      </c>
      <c r="E241" s="4">
        <f>VLOOKUP(A241,'Pupil Info'!A:D,4,FALSE)</f>
        <v>3944</v>
      </c>
      <c r="F241" s="4">
        <f>Summary!F241</f>
        <v>37423277.302516662</v>
      </c>
      <c r="G241" s="4">
        <f>VLOOKUP(A241,'2% 2020'!A:AB,28,FALSE)</f>
        <v>33382649.25</v>
      </c>
      <c r="H241" s="4">
        <f t="shared" si="73"/>
        <v>9488.6605736604106</v>
      </c>
      <c r="I241" s="4">
        <f>G241-Summary!G241</f>
        <v>553141</v>
      </c>
      <c r="J241" s="4">
        <f>VLOOKUP(A241,'2% with VPK 2020'!A:AB,28,FALSE)</f>
        <v>33382649.25</v>
      </c>
      <c r="K241" s="4">
        <f>VLOOKUP(A241,'Charter School Lease'!A:D,4,FALSE)</f>
        <v>0</v>
      </c>
      <c r="L241" s="4">
        <f>VLOOKUP(A241,'Integration Change'!H:K,4,FALSE)</f>
        <v>0</v>
      </c>
      <c r="M241" s="4">
        <f>VLOOKUP(A241,'Other SPED'!A:D,4,FALSE)</f>
        <v>0</v>
      </c>
      <c r="N241" s="4">
        <f>VLOOKUP(A241,'LTFM Change'!G:J,4,FALSE)</f>
        <v>0</v>
      </c>
      <c r="O241" s="4">
        <f>VLOOKUP(A241,QComp!I:N,6,FALSE)</f>
        <v>0</v>
      </c>
      <c r="P241" s="4">
        <f>VLOOKUP(A241,'Breakfast and Lunch'!A:D,4,FALSE)</f>
        <v>0</v>
      </c>
      <c r="Q241" s="4">
        <f>VLOOKUP(A241,'Breakfast and Lunch'!A:E,5,FALSE)</f>
        <v>0</v>
      </c>
      <c r="R241" s="4">
        <f>VLOOKUP(A241,'Integration Change'!A:D,4,FALSE)</f>
        <v>0</v>
      </c>
      <c r="S241" s="4">
        <f>VLOOKUP(A241,'LTFM Change'!A:C,3,FALSE)</f>
        <v>0</v>
      </c>
      <c r="T241" s="4">
        <f>VLOOKUP(A241,QComp!A:D,4,FALSE)</f>
        <v>0</v>
      </c>
      <c r="U241" s="4">
        <f t="shared" si="74"/>
        <v>140.24873225152129</v>
      </c>
      <c r="V241" s="4">
        <f t="shared" si="75"/>
        <v>0</v>
      </c>
      <c r="W241" s="4">
        <f t="shared" si="76"/>
        <v>0</v>
      </c>
      <c r="X241" s="4">
        <f>VLOOKUP(A241,'2020 SPED'!A:AF,32,FALSE)</f>
        <v>78232.001946193166</v>
      </c>
      <c r="Y241" s="228">
        <f t="shared" si="69"/>
        <v>19.835700290616927</v>
      </c>
      <c r="Z241" s="4">
        <f t="shared" si="70"/>
        <v>631373.00194619317</v>
      </c>
      <c r="AA241" s="228">
        <f t="shared" si="71"/>
        <v>160.08443254213822</v>
      </c>
      <c r="AC241" s="4">
        <f>VLOOKUP(A241,'Pupil Info'!A:E,5,FALSE)</f>
        <v>3990</v>
      </c>
      <c r="AD241" s="4">
        <f>Summary!AA241</f>
        <v>38116620.436782286</v>
      </c>
      <c r="AE241" s="4">
        <f>VLOOKUP(A241,'2% 2021'!A:AB,28,FALSE)</f>
        <v>34389445.75</v>
      </c>
      <c r="AF241" s="4">
        <f t="shared" si="77"/>
        <v>9553.0377034542071</v>
      </c>
      <c r="AG241" s="4">
        <f>AE241-Summary!AB241</f>
        <v>1132413</v>
      </c>
      <c r="AH241" s="4">
        <f>VLOOKUP(A241,'2% with VPK 2021'!A:AB,28,FALSE)</f>
        <v>34389445.75</v>
      </c>
      <c r="AI241" s="4">
        <f>VLOOKUP(A241,'Charter School Lease'!A:E,5,FALSE)</f>
        <v>0</v>
      </c>
      <c r="AJ241" s="4">
        <f>VLOOKUP(A241,'Integration Change'!H:L,5,FALSE)</f>
        <v>0</v>
      </c>
      <c r="AK241" s="4">
        <f>VLOOKUP(A241,'Other SPED'!A:D,4,FALSE)</f>
        <v>0</v>
      </c>
      <c r="AL241" s="4">
        <f>VLOOKUP(A241,QComp!I:R,10,FALSE)</f>
        <v>0</v>
      </c>
      <c r="AM241" s="4">
        <f>VLOOKUP(A241,'LTFM Change'!G:K,5,FALSE)</f>
        <v>0</v>
      </c>
      <c r="AN241" s="4">
        <f>VLOOKUP(A241,'Breakfast and Lunch'!A:E,5,FALSE)</f>
        <v>0</v>
      </c>
      <c r="AO241" s="4">
        <f>VLOOKUP(A241,'Breakfast and Lunch'!A:D,4,FALSE)</f>
        <v>0</v>
      </c>
      <c r="AP241" s="4">
        <f>VLOOKUP(A241,'Integration Change'!A:E,5,FALSE)</f>
        <v>0</v>
      </c>
      <c r="AQ241" s="4">
        <f>VLOOKUP(A241,'Safe School'!A:D,4,FALSE)</f>
        <v>255.49506636576552</v>
      </c>
      <c r="AR241" s="4">
        <f>VLOOKUP(A241,'LTFM Change'!A:D,4,FALSE)</f>
        <v>0</v>
      </c>
      <c r="AS241" s="4">
        <f>VLOOKUP(A241,QComp!A:E,5,FALSE)</f>
        <v>0</v>
      </c>
      <c r="AT241" s="228">
        <f t="shared" si="78"/>
        <v>283.81278195488721</v>
      </c>
      <c r="AU241" s="4">
        <f t="shared" si="79"/>
        <v>255.49506636708975</v>
      </c>
      <c r="AV241" s="228">
        <f t="shared" si="66"/>
        <v>6.4033851219821997E-2</v>
      </c>
      <c r="AW241" s="4">
        <f>VLOOKUP(A241,'2021 SPED'!A:AF,32,FALSE)</f>
        <v>204886.19895058218</v>
      </c>
      <c r="AX241" s="228">
        <f t="shared" si="67"/>
        <v>51.349924549018091</v>
      </c>
      <c r="AY241" s="5">
        <f t="shared" si="72"/>
        <v>1337554.6940169493</v>
      </c>
      <c r="AZ241" s="4">
        <f t="shared" si="68"/>
        <v>335.22674035512512</v>
      </c>
    </row>
    <row r="242" spans="1:52" x14ac:dyDescent="0.25">
      <c r="A242">
        <v>750</v>
      </c>
      <c r="B242">
        <v>1</v>
      </c>
      <c r="C242" t="s">
        <v>221</v>
      </c>
      <c r="D242">
        <f>VLOOKUP(A242,Sheet10!A:C,3,FALSE)</f>
        <v>4</v>
      </c>
      <c r="E242" s="4">
        <f>VLOOKUP(A242,'Pupil Info'!A:D,4,FALSE)</f>
        <v>2089</v>
      </c>
      <c r="F242" s="4">
        <f>Summary!F242</f>
        <v>20847724.054553542</v>
      </c>
      <c r="G242" s="4">
        <f>VLOOKUP(A242,'2% 2020'!A:AB,28,FALSE)</f>
        <v>18517293.246113002</v>
      </c>
      <c r="H242" s="4">
        <f t="shared" si="73"/>
        <v>9979.762591935636</v>
      </c>
      <c r="I242" s="4">
        <f>G242-Summary!G242</f>
        <v>308367</v>
      </c>
      <c r="J242" s="4">
        <f>VLOOKUP(A242,'2% with VPK 2020'!A:AB,28,FALSE)</f>
        <v>18517293.246113002</v>
      </c>
      <c r="K242" s="4">
        <f>VLOOKUP(A242,'Charter School Lease'!A:D,4,FALSE)</f>
        <v>0</v>
      </c>
      <c r="L242" s="4">
        <f>VLOOKUP(A242,'Integration Change'!H:K,4,FALSE)</f>
        <v>0</v>
      </c>
      <c r="M242" s="4">
        <f>VLOOKUP(A242,'Other SPED'!A:D,4,FALSE)</f>
        <v>0</v>
      </c>
      <c r="N242" s="4">
        <f>VLOOKUP(A242,'LTFM Change'!G:J,4,FALSE)</f>
        <v>0</v>
      </c>
      <c r="O242" s="4">
        <f>VLOOKUP(A242,QComp!I:N,6,FALSE)</f>
        <v>-1708.3146990000387</v>
      </c>
      <c r="P242" s="4">
        <f>VLOOKUP(A242,'Breakfast and Lunch'!A:D,4,FALSE)</f>
        <v>0</v>
      </c>
      <c r="Q242" s="4">
        <f>VLOOKUP(A242,'Breakfast and Lunch'!A:E,5,FALSE)</f>
        <v>0</v>
      </c>
      <c r="R242" s="4">
        <f>VLOOKUP(A242,'Integration Change'!A:D,4,FALSE)</f>
        <v>0</v>
      </c>
      <c r="S242" s="4">
        <f>VLOOKUP(A242,'LTFM Change'!A:C,3,FALSE)</f>
        <v>0</v>
      </c>
      <c r="T242" s="4">
        <f>VLOOKUP(A242,QComp!A:D,4,FALSE)</f>
        <v>1708.3146990000387</v>
      </c>
      <c r="U242" s="4">
        <f t="shared" si="74"/>
        <v>147.61464815701294</v>
      </c>
      <c r="V242" s="4">
        <f t="shared" si="75"/>
        <v>0</v>
      </c>
      <c r="W242" s="4">
        <f t="shared" si="76"/>
        <v>0</v>
      </c>
      <c r="X242" s="4">
        <f>VLOOKUP(A242,'2020 SPED'!A:AF,32,FALSE)</f>
        <v>34112.443166926969</v>
      </c>
      <c r="Y242" s="228">
        <f t="shared" si="69"/>
        <v>16.329556326915736</v>
      </c>
      <c r="Z242" s="4">
        <f t="shared" si="70"/>
        <v>342479.44316692697</v>
      </c>
      <c r="AA242" s="228">
        <f t="shared" si="71"/>
        <v>163.94420448392867</v>
      </c>
      <c r="AC242" s="4">
        <f>VLOOKUP(A242,'Pupil Info'!A:E,5,FALSE)</f>
        <v>2088</v>
      </c>
      <c r="AD242" s="4">
        <f>Summary!AA242</f>
        <v>21061945.585091449</v>
      </c>
      <c r="AE242" s="4">
        <f>VLOOKUP(A242,'2% 2021'!A:AB,28,FALSE)</f>
        <v>18899632.732643053</v>
      </c>
      <c r="AF242" s="4">
        <f t="shared" si="77"/>
        <v>10087.138690177897</v>
      </c>
      <c r="AG242" s="4">
        <f>AE242-Summary!AB242</f>
        <v>621236.81599999964</v>
      </c>
      <c r="AH242" s="4">
        <f>VLOOKUP(A242,'2% with VPK 2021'!A:AB,28,FALSE)</f>
        <v>18899632.732643053</v>
      </c>
      <c r="AI242" s="4">
        <f>VLOOKUP(A242,'Charter School Lease'!A:E,5,FALSE)</f>
        <v>0</v>
      </c>
      <c r="AJ242" s="4">
        <f>VLOOKUP(A242,'Integration Change'!H:L,5,FALSE)</f>
        <v>0</v>
      </c>
      <c r="AK242" s="4">
        <f>VLOOKUP(A242,'Other SPED'!A:D,4,FALSE)</f>
        <v>0</v>
      </c>
      <c r="AL242" s="4">
        <f>VLOOKUP(A242,QComp!I:R,10,FALSE)</f>
        <v>-1693.1201665481203</v>
      </c>
      <c r="AM242" s="4">
        <f>VLOOKUP(A242,'LTFM Change'!G:K,5,FALSE)</f>
        <v>0</v>
      </c>
      <c r="AN242" s="4">
        <f>VLOOKUP(A242,'Breakfast and Lunch'!A:E,5,FALSE)</f>
        <v>0</v>
      </c>
      <c r="AO242" s="4">
        <f>VLOOKUP(A242,'Breakfast and Lunch'!A:D,4,FALSE)</f>
        <v>0</v>
      </c>
      <c r="AP242" s="4">
        <f>VLOOKUP(A242,'Integration Change'!A:E,5,FALSE)</f>
        <v>0</v>
      </c>
      <c r="AQ242" s="4">
        <f>VLOOKUP(A242,'Safe School'!A:D,4,FALSE)</f>
        <v>220.94997381733265</v>
      </c>
      <c r="AR242" s="4">
        <f>VLOOKUP(A242,'LTFM Change'!A:D,4,FALSE)</f>
        <v>0</v>
      </c>
      <c r="AS242" s="4">
        <f>VLOOKUP(A242,QComp!A:E,5,FALSE)</f>
        <v>1693.1201665481203</v>
      </c>
      <c r="AT242" s="228">
        <f t="shared" si="78"/>
        <v>297.52721072796919</v>
      </c>
      <c r="AU242" s="4">
        <f t="shared" si="79"/>
        <v>220.94997381791472</v>
      </c>
      <c r="AV242" s="228">
        <f t="shared" si="66"/>
        <v>0.10581895297792851</v>
      </c>
      <c r="AW242" s="4">
        <f>VLOOKUP(A242,'2021 SPED'!A:AF,32,FALSE)</f>
        <v>88117.580545364879</v>
      </c>
      <c r="AX242" s="228">
        <f t="shared" si="67"/>
        <v>42.201906391458273</v>
      </c>
      <c r="AY242" s="5">
        <f t="shared" si="72"/>
        <v>709575.34651918244</v>
      </c>
      <c r="AZ242" s="4">
        <f t="shared" si="68"/>
        <v>339.83493607240536</v>
      </c>
    </row>
    <row r="243" spans="1:52" x14ac:dyDescent="0.25">
      <c r="A243">
        <v>756</v>
      </c>
      <c r="B243">
        <v>1</v>
      </c>
      <c r="C243" t="s">
        <v>222</v>
      </c>
      <c r="D243">
        <f>VLOOKUP(A243,Sheet10!A:C,3,FALSE)</f>
        <v>6</v>
      </c>
      <c r="E243" s="4">
        <f>VLOOKUP(A243,'Pupil Info'!A:D,4,FALSE)</f>
        <v>756</v>
      </c>
      <c r="F243" s="4">
        <f>Summary!F243</f>
        <v>7660880.9668823928</v>
      </c>
      <c r="G243" s="4">
        <f>VLOOKUP(A243,'2% 2020'!A:AB,28,FALSE)</f>
        <v>6888737.25</v>
      </c>
      <c r="H243" s="4">
        <f t="shared" si="73"/>
        <v>10133.440432384117</v>
      </c>
      <c r="I243" s="4">
        <f>G243-Summary!G243</f>
        <v>110620</v>
      </c>
      <c r="J243" s="4">
        <f>VLOOKUP(A243,'2% with VPK 2020'!A:AB,28,FALSE)</f>
        <v>6888737.25</v>
      </c>
      <c r="K243" s="4">
        <f>VLOOKUP(A243,'Charter School Lease'!A:D,4,FALSE)</f>
        <v>0</v>
      </c>
      <c r="L243" s="4">
        <f>VLOOKUP(A243,'Integration Change'!H:K,4,FALSE)</f>
        <v>0</v>
      </c>
      <c r="M243" s="4">
        <f>VLOOKUP(A243,'Other SPED'!A:D,4,FALSE)</f>
        <v>0</v>
      </c>
      <c r="N243" s="4">
        <f>VLOOKUP(A243,'LTFM Change'!G:J,4,FALSE)</f>
        <v>0</v>
      </c>
      <c r="O243" s="4">
        <f>VLOOKUP(A243,QComp!I:N,6,FALSE)</f>
        <v>0</v>
      </c>
      <c r="P243" s="4">
        <f>VLOOKUP(A243,'Breakfast and Lunch'!A:D,4,FALSE)</f>
        <v>0</v>
      </c>
      <c r="Q243" s="4">
        <f>VLOOKUP(A243,'Breakfast and Lunch'!A:E,5,FALSE)</f>
        <v>0</v>
      </c>
      <c r="R243" s="4">
        <f>VLOOKUP(A243,'Integration Change'!A:D,4,FALSE)</f>
        <v>0</v>
      </c>
      <c r="S243" s="4">
        <f>VLOOKUP(A243,'LTFM Change'!A:C,3,FALSE)</f>
        <v>0</v>
      </c>
      <c r="T243" s="4">
        <f>VLOOKUP(A243,QComp!A:D,4,FALSE)</f>
        <v>0</v>
      </c>
      <c r="U243" s="4">
        <f t="shared" si="74"/>
        <v>146.32275132275132</v>
      </c>
      <c r="V243" s="4">
        <f t="shared" si="75"/>
        <v>0</v>
      </c>
      <c r="W243" s="4">
        <f t="shared" si="76"/>
        <v>0</v>
      </c>
      <c r="X243" s="4">
        <f>VLOOKUP(A243,'2020 SPED'!A:AF,32,FALSE)</f>
        <v>10507.788790438557</v>
      </c>
      <c r="Y243" s="228">
        <f t="shared" si="69"/>
        <v>13.899191521744124</v>
      </c>
      <c r="Z243" s="4">
        <f t="shared" si="70"/>
        <v>121127.78879043856</v>
      </c>
      <c r="AA243" s="228">
        <f t="shared" si="71"/>
        <v>160.22194284449546</v>
      </c>
      <c r="AC243" s="4">
        <f>VLOOKUP(A243,'Pupil Info'!A:E,5,FALSE)</f>
        <v>763</v>
      </c>
      <c r="AD243" s="4">
        <f>Summary!AA243</f>
        <v>7790714.0478903092</v>
      </c>
      <c r="AE243" s="4">
        <f>VLOOKUP(A243,'2% 2021'!A:AB,28,FALSE)</f>
        <v>7078594.25</v>
      </c>
      <c r="AF243" s="4">
        <f t="shared" si="77"/>
        <v>10210.63440090473</v>
      </c>
      <c r="AG243" s="4">
        <f>AE243-Summary!AB243</f>
        <v>225734</v>
      </c>
      <c r="AH243" s="4">
        <f>VLOOKUP(A243,'2% with VPK 2021'!A:AB,28,FALSE)</f>
        <v>7078594.25</v>
      </c>
      <c r="AI243" s="4">
        <f>VLOOKUP(A243,'Charter School Lease'!A:E,5,FALSE)</f>
        <v>0</v>
      </c>
      <c r="AJ243" s="4">
        <f>VLOOKUP(A243,'Integration Change'!H:L,5,FALSE)</f>
        <v>0</v>
      </c>
      <c r="AK243" s="4">
        <f>VLOOKUP(A243,'Other SPED'!A:D,4,FALSE)</f>
        <v>0</v>
      </c>
      <c r="AL243" s="4">
        <f>VLOOKUP(A243,QComp!I:R,10,FALSE)</f>
        <v>0</v>
      </c>
      <c r="AM243" s="4">
        <f>VLOOKUP(A243,'LTFM Change'!G:K,5,FALSE)</f>
        <v>0</v>
      </c>
      <c r="AN243" s="4">
        <f>VLOOKUP(A243,'Breakfast and Lunch'!A:E,5,FALSE)</f>
        <v>0</v>
      </c>
      <c r="AO243" s="4">
        <f>VLOOKUP(A243,'Breakfast and Lunch'!A:D,4,FALSE)</f>
        <v>0</v>
      </c>
      <c r="AP243" s="4">
        <f>VLOOKUP(A243,'Integration Change'!A:E,5,FALSE)</f>
        <v>0</v>
      </c>
      <c r="AQ243" s="4">
        <f>VLOOKUP(A243,'Safe School'!A:D,4,FALSE)</f>
        <v>68.015493183622311</v>
      </c>
      <c r="AR243" s="4">
        <f>VLOOKUP(A243,'LTFM Change'!A:D,4,FALSE)</f>
        <v>0</v>
      </c>
      <c r="AS243" s="4">
        <f>VLOOKUP(A243,QComp!A:E,5,FALSE)</f>
        <v>0</v>
      </c>
      <c r="AT243" s="228">
        <f t="shared" si="78"/>
        <v>295.8505897771953</v>
      </c>
      <c r="AU243" s="4">
        <f t="shared" si="79"/>
        <v>68.015493183396757</v>
      </c>
      <c r="AV243" s="228">
        <f t="shared" si="66"/>
        <v>8.9142192900913186E-2</v>
      </c>
      <c r="AW243" s="4">
        <f>VLOOKUP(A243,'2021 SPED'!A:AF,32,FALSE)</f>
        <v>26254.993181669503</v>
      </c>
      <c r="AX243" s="228">
        <f t="shared" si="67"/>
        <v>34.410213868505245</v>
      </c>
      <c r="AY243" s="5">
        <f t="shared" si="72"/>
        <v>252057.0086748529</v>
      </c>
      <c r="AZ243" s="4">
        <f t="shared" si="68"/>
        <v>330.34994583860146</v>
      </c>
    </row>
    <row r="244" spans="1:52" x14ac:dyDescent="0.25">
      <c r="A244">
        <v>761</v>
      </c>
      <c r="B244">
        <v>1</v>
      </c>
      <c r="C244" t="s">
        <v>223</v>
      </c>
      <c r="D244">
        <f>VLOOKUP(A244,Sheet10!A:C,3,FALSE)</f>
        <v>4</v>
      </c>
      <c r="E244" s="4">
        <f>VLOOKUP(A244,'Pupil Info'!A:D,4,FALSE)</f>
        <v>4840</v>
      </c>
      <c r="F244" s="4">
        <f>Summary!F244</f>
        <v>53033065.697254613</v>
      </c>
      <c r="G244" s="4">
        <f>VLOOKUP(A244,'2% 2020'!A:AB,28,FALSE)</f>
        <v>47018113.75</v>
      </c>
      <c r="H244" s="4">
        <f t="shared" si="73"/>
        <v>10957.244978771614</v>
      </c>
      <c r="I244" s="4">
        <f>G244-Summary!G244</f>
        <v>752946</v>
      </c>
      <c r="J244" s="4">
        <f>VLOOKUP(A244,'2% with VPK 2020'!A:AB,28,FALSE)</f>
        <v>47341860</v>
      </c>
      <c r="K244" s="4">
        <f>VLOOKUP(A244,'Charter School Lease'!A:D,4,FALSE)</f>
        <v>0</v>
      </c>
      <c r="L244" s="4">
        <f>VLOOKUP(A244,'Integration Change'!H:K,4,FALSE)</f>
        <v>3703.3516800000216</v>
      </c>
      <c r="M244" s="4">
        <f>VLOOKUP(A244,'Other SPED'!A:D,4,FALSE)</f>
        <v>0</v>
      </c>
      <c r="N244" s="4">
        <f>VLOOKUP(A244,'LTFM Change'!G:J,4,FALSE)</f>
        <v>9339.6314120116876</v>
      </c>
      <c r="O244" s="4">
        <f>VLOOKUP(A244,QComp!I:N,6,FALSE)</f>
        <v>0</v>
      </c>
      <c r="P244" s="4">
        <f>VLOOKUP(A244,'Breakfast and Lunch'!A:D,4,FALSE)</f>
        <v>1949.45</v>
      </c>
      <c r="Q244" s="4">
        <f>VLOOKUP(A244,'Breakfast and Lunch'!A:E,5,FALSE)</f>
        <v>5090.34</v>
      </c>
      <c r="R244" s="4">
        <f>VLOOKUP(A244,'Integration Change'!A:D,4,FALSE)</f>
        <v>1587.1507200000051</v>
      </c>
      <c r="S244" s="4">
        <f>VLOOKUP(A244,'LTFM Change'!A:C,3,FALSE)</f>
        <v>10268.368587988545</v>
      </c>
      <c r="T244" s="4">
        <f>VLOOKUP(A244,QComp!A:D,4,FALSE)</f>
        <v>0</v>
      </c>
      <c r="U244" s="4">
        <f t="shared" si="74"/>
        <v>155.56735537190082</v>
      </c>
      <c r="V244" s="4">
        <f t="shared" si="75"/>
        <v>355684.54240000993</v>
      </c>
      <c r="W244" s="4">
        <f t="shared" si="76"/>
        <v>73.488541818183876</v>
      </c>
      <c r="X244" s="4">
        <f>VLOOKUP(A244,'2020 SPED'!A:AF,32,FALSE)</f>
        <v>152588.84704422764</v>
      </c>
      <c r="Y244" s="228">
        <f t="shared" si="69"/>
        <v>31.526621290129679</v>
      </c>
      <c r="Z244" s="4">
        <f t="shared" si="70"/>
        <v>1261219.3894442376</v>
      </c>
      <c r="AA244" s="228">
        <f t="shared" si="71"/>
        <v>260.58251848021439</v>
      </c>
      <c r="AC244" s="4">
        <f>VLOOKUP(A244,'Pupil Info'!A:E,5,FALSE)</f>
        <v>4878</v>
      </c>
      <c r="AD244" s="4">
        <f>Summary!AA244</f>
        <v>53922894.722908609</v>
      </c>
      <c r="AE244" s="4">
        <f>VLOOKUP(A244,'2% 2021'!A:AB,28,FALSE)</f>
        <v>48313678.5</v>
      </c>
      <c r="AF244" s="4">
        <f t="shared" si="77"/>
        <v>11054.303961235877</v>
      </c>
      <c r="AG244" s="4">
        <f>AE244-Summary!AB244</f>
        <v>1532378</v>
      </c>
      <c r="AH244" s="4">
        <f>VLOOKUP(A244,'2% with VPK 2021'!A:AB,28,FALSE)</f>
        <v>48897293</v>
      </c>
      <c r="AI244" s="4">
        <f>VLOOKUP(A244,'Charter School Lease'!A:E,5,FALSE)</f>
        <v>0</v>
      </c>
      <c r="AJ244" s="4">
        <f>VLOOKUP(A244,'Integration Change'!H:L,5,FALSE)</f>
        <v>3880.6185600000317</v>
      </c>
      <c r="AK244" s="4">
        <f>VLOOKUP(A244,'Other SPED'!A:D,4,FALSE)</f>
        <v>0</v>
      </c>
      <c r="AL244" s="4">
        <f>VLOOKUP(A244,QComp!I:R,10,FALSE)</f>
        <v>0</v>
      </c>
      <c r="AM244" s="4">
        <f>VLOOKUP(A244,'LTFM Change'!G:K,5,FALSE)</f>
        <v>9401.1301289746771</v>
      </c>
      <c r="AN244" s="4">
        <f>VLOOKUP(A244,'Breakfast and Lunch'!A:E,5,FALSE)</f>
        <v>5090.34</v>
      </c>
      <c r="AO244" s="4">
        <f>VLOOKUP(A244,'Breakfast and Lunch'!A:D,4,FALSE)</f>
        <v>1949.45</v>
      </c>
      <c r="AP244" s="4">
        <f>VLOOKUP(A244,'Integration Change'!A:E,5,FALSE)</f>
        <v>1663.122239999997</v>
      </c>
      <c r="AQ244" s="4">
        <f>VLOOKUP(A244,'Safe School'!A:D,4,FALSE)</f>
        <v>-1453.8166377209127</v>
      </c>
      <c r="AR244" s="4">
        <f>VLOOKUP(A244,'LTFM Change'!A:D,4,FALSE)</f>
        <v>10206.869871025439</v>
      </c>
      <c r="AS244" s="4">
        <f>VLOOKUP(A244,QComp!A:E,5,FALSE)</f>
        <v>0</v>
      </c>
      <c r="AT244" s="228">
        <f t="shared" si="78"/>
        <v>314.14063140631407</v>
      </c>
      <c r="AU244" s="4">
        <f t="shared" si="79"/>
        <v>614352.21416228265</v>
      </c>
      <c r="AV244" s="228">
        <f t="shared" si="66"/>
        <v>125.94346333790132</v>
      </c>
      <c r="AW244" s="4">
        <f>VLOOKUP(A244,'2021 SPED'!A:AF,32,FALSE)</f>
        <v>383639.98904924933</v>
      </c>
      <c r="AX244" s="228">
        <f t="shared" si="67"/>
        <v>78.646984224938365</v>
      </c>
      <c r="AY244" s="5">
        <f t="shared" si="72"/>
        <v>2530370.203211532</v>
      </c>
      <c r="AZ244" s="4">
        <f t="shared" si="68"/>
        <v>518.73107896915371</v>
      </c>
    </row>
    <row r="245" spans="1:52" x14ac:dyDescent="0.25">
      <c r="A245">
        <v>763</v>
      </c>
      <c r="B245">
        <v>1</v>
      </c>
      <c r="C245" t="s">
        <v>224</v>
      </c>
      <c r="D245">
        <f>VLOOKUP(A245,Sheet10!A:C,3,FALSE)</f>
        <v>6</v>
      </c>
      <c r="E245" s="4">
        <f>VLOOKUP(A245,'Pupil Info'!A:D,4,FALSE)</f>
        <v>906</v>
      </c>
      <c r="F245" s="4">
        <f>Summary!F245</f>
        <v>8675669.1548082791</v>
      </c>
      <c r="G245" s="4">
        <f>VLOOKUP(A245,'2% 2020'!A:AB,28,FALSE)</f>
        <v>8064481.5</v>
      </c>
      <c r="H245" s="4">
        <f t="shared" si="73"/>
        <v>9575.7937691040606</v>
      </c>
      <c r="I245" s="4">
        <f>G245-Summary!G245</f>
        <v>135933</v>
      </c>
      <c r="J245" s="4">
        <f>VLOOKUP(A245,'2% with VPK 2020'!A:AB,28,FALSE)</f>
        <v>8064481.5</v>
      </c>
      <c r="K245" s="4">
        <f>VLOOKUP(A245,'Charter School Lease'!A:D,4,FALSE)</f>
        <v>0</v>
      </c>
      <c r="L245" s="4">
        <f>VLOOKUP(A245,'Integration Change'!H:K,4,FALSE)</f>
        <v>0</v>
      </c>
      <c r="M245" s="4">
        <f>VLOOKUP(A245,'Other SPED'!A:D,4,FALSE)</f>
        <v>0</v>
      </c>
      <c r="N245" s="4">
        <f>VLOOKUP(A245,'LTFM Change'!G:J,4,FALSE)</f>
        <v>0</v>
      </c>
      <c r="O245" s="4">
        <f>VLOOKUP(A245,QComp!I:N,6,FALSE)</f>
        <v>0</v>
      </c>
      <c r="P245" s="4">
        <f>VLOOKUP(A245,'Breakfast and Lunch'!A:D,4,FALSE)</f>
        <v>0</v>
      </c>
      <c r="Q245" s="4">
        <f>VLOOKUP(A245,'Breakfast and Lunch'!A:E,5,FALSE)</f>
        <v>0</v>
      </c>
      <c r="R245" s="4">
        <f>VLOOKUP(A245,'Integration Change'!A:D,4,FALSE)</f>
        <v>0</v>
      </c>
      <c r="S245" s="4">
        <f>VLOOKUP(A245,'LTFM Change'!A:C,3,FALSE)</f>
        <v>0</v>
      </c>
      <c r="T245" s="4">
        <f>VLOOKUP(A245,QComp!A:D,4,FALSE)</f>
        <v>0</v>
      </c>
      <c r="U245" s="4">
        <f t="shared" si="74"/>
        <v>150.03642384105962</v>
      </c>
      <c r="V245" s="4">
        <f t="shared" si="75"/>
        <v>0</v>
      </c>
      <c r="W245" s="4">
        <f t="shared" si="76"/>
        <v>0</v>
      </c>
      <c r="X245" s="4">
        <f>VLOOKUP(A245,'2020 SPED'!A:AF,32,FALSE)</f>
        <v>39088.634405763703</v>
      </c>
      <c r="Y245" s="228">
        <f t="shared" si="69"/>
        <v>43.1441880858319</v>
      </c>
      <c r="Z245" s="4">
        <f t="shared" si="70"/>
        <v>175021.6344057637</v>
      </c>
      <c r="AA245" s="228">
        <f t="shared" si="71"/>
        <v>193.18061192689152</v>
      </c>
      <c r="AC245" s="4">
        <f>VLOOKUP(A245,'Pupil Info'!A:E,5,FALSE)</f>
        <v>883</v>
      </c>
      <c r="AD245" s="4">
        <f>Summary!AA245</f>
        <v>8588619.7866316754</v>
      </c>
      <c r="AE245" s="4">
        <f>VLOOKUP(A245,'2% 2021'!A:AB,28,FALSE)</f>
        <v>8066385.25</v>
      </c>
      <c r="AF245" s="4">
        <f t="shared" si="77"/>
        <v>9726.6362249509348</v>
      </c>
      <c r="AG245" s="4">
        <f>AE245-Summary!AB245</f>
        <v>270510</v>
      </c>
      <c r="AH245" s="4">
        <f>VLOOKUP(A245,'2% with VPK 2021'!A:AB,28,FALSE)</f>
        <v>8066385.25</v>
      </c>
      <c r="AI245" s="4">
        <f>VLOOKUP(A245,'Charter School Lease'!A:E,5,FALSE)</f>
        <v>0</v>
      </c>
      <c r="AJ245" s="4">
        <f>VLOOKUP(A245,'Integration Change'!H:L,5,FALSE)</f>
        <v>0</v>
      </c>
      <c r="AK245" s="4">
        <f>VLOOKUP(A245,'Other SPED'!A:D,4,FALSE)</f>
        <v>0</v>
      </c>
      <c r="AL245" s="4">
        <f>VLOOKUP(A245,QComp!I:R,10,FALSE)</f>
        <v>0</v>
      </c>
      <c r="AM245" s="4">
        <f>VLOOKUP(A245,'LTFM Change'!G:K,5,FALSE)</f>
        <v>0</v>
      </c>
      <c r="AN245" s="4">
        <f>VLOOKUP(A245,'Breakfast and Lunch'!A:E,5,FALSE)</f>
        <v>0</v>
      </c>
      <c r="AO245" s="4">
        <f>VLOOKUP(A245,'Breakfast and Lunch'!A:D,4,FALSE)</f>
        <v>0</v>
      </c>
      <c r="AP245" s="4">
        <f>VLOOKUP(A245,'Integration Change'!A:E,5,FALSE)</f>
        <v>0</v>
      </c>
      <c r="AQ245" s="4">
        <f>VLOOKUP(A245,'Safe School'!A:D,4,FALSE)</f>
        <v>49.253277544918092</v>
      </c>
      <c r="AR245" s="4">
        <f>VLOOKUP(A245,'LTFM Change'!A:D,4,FALSE)</f>
        <v>0</v>
      </c>
      <c r="AS245" s="4">
        <f>VLOOKUP(A245,QComp!A:E,5,FALSE)</f>
        <v>0</v>
      </c>
      <c r="AT245" s="228">
        <f t="shared" si="78"/>
        <v>306.35334088335219</v>
      </c>
      <c r="AU245" s="4">
        <f t="shared" si="79"/>
        <v>49.253277544863522</v>
      </c>
      <c r="AV245" s="228">
        <f t="shared" si="66"/>
        <v>5.5779476268248612E-2</v>
      </c>
      <c r="AW245" s="4">
        <f>VLOOKUP(A245,'2021 SPED'!A:AF,32,FALSE)</f>
        <v>36834.011736474698</v>
      </c>
      <c r="AX245" s="228">
        <f t="shared" si="67"/>
        <v>41.714622578114039</v>
      </c>
      <c r="AY245" s="5">
        <f t="shared" si="72"/>
        <v>307393.26501401956</v>
      </c>
      <c r="AZ245" s="4">
        <f t="shared" si="68"/>
        <v>348.12374293773451</v>
      </c>
    </row>
    <row r="246" spans="1:52" x14ac:dyDescent="0.25">
      <c r="A246">
        <v>768</v>
      </c>
      <c r="B246">
        <v>1</v>
      </c>
      <c r="C246" t="s">
        <v>225</v>
      </c>
      <c r="D246">
        <f>VLOOKUP(A246,Sheet10!A:C,3,FALSE)</f>
        <v>6</v>
      </c>
      <c r="E246" s="4">
        <f>VLOOKUP(A246,'Pupil Info'!A:D,4,FALSE)</f>
        <v>376</v>
      </c>
      <c r="F246" s="4">
        <f>Summary!F246</f>
        <v>3828962.5512649789</v>
      </c>
      <c r="G246" s="4">
        <f>VLOOKUP(A246,'2% 2020'!A:AB,28,FALSE)</f>
        <v>3598215</v>
      </c>
      <c r="H246" s="4">
        <f t="shared" si="73"/>
        <v>10183.411040598348</v>
      </c>
      <c r="I246" s="4">
        <f>G246-Summary!G246</f>
        <v>55513</v>
      </c>
      <c r="J246" s="4">
        <f>VLOOKUP(A246,'2% with VPK 2020'!A:AB,28,FALSE)</f>
        <v>3598215</v>
      </c>
      <c r="K246" s="4">
        <f>VLOOKUP(A246,'Charter School Lease'!A:D,4,FALSE)</f>
        <v>0</v>
      </c>
      <c r="L246" s="4">
        <f>VLOOKUP(A246,'Integration Change'!H:K,4,FALSE)</f>
        <v>0</v>
      </c>
      <c r="M246" s="4">
        <f>VLOOKUP(A246,'Other SPED'!A:D,4,FALSE)</f>
        <v>0</v>
      </c>
      <c r="N246" s="4">
        <f>VLOOKUP(A246,'LTFM Change'!G:J,4,FALSE)</f>
        <v>0</v>
      </c>
      <c r="O246" s="4">
        <f>VLOOKUP(A246,QComp!I:N,6,FALSE)</f>
        <v>0</v>
      </c>
      <c r="P246" s="4">
        <f>VLOOKUP(A246,'Breakfast and Lunch'!A:D,4,FALSE)</f>
        <v>0</v>
      </c>
      <c r="Q246" s="4">
        <f>VLOOKUP(A246,'Breakfast and Lunch'!A:E,5,FALSE)</f>
        <v>0</v>
      </c>
      <c r="R246" s="4">
        <f>VLOOKUP(A246,'Integration Change'!A:D,4,FALSE)</f>
        <v>0</v>
      </c>
      <c r="S246" s="4">
        <f>VLOOKUP(A246,'LTFM Change'!A:C,3,FALSE)</f>
        <v>0</v>
      </c>
      <c r="T246" s="4">
        <f>VLOOKUP(A246,QComp!A:D,4,FALSE)</f>
        <v>0</v>
      </c>
      <c r="U246" s="4">
        <f t="shared" si="74"/>
        <v>147.6409574468085</v>
      </c>
      <c r="V246" s="4">
        <f t="shared" si="75"/>
        <v>0</v>
      </c>
      <c r="W246" s="4">
        <f t="shared" si="76"/>
        <v>0</v>
      </c>
      <c r="X246" s="4">
        <f>VLOOKUP(A246,'2020 SPED'!A:AF,32,FALSE)</f>
        <v>2930.2502843092661</v>
      </c>
      <c r="Y246" s="228">
        <f t="shared" si="69"/>
        <v>7.7932188412480485</v>
      </c>
      <c r="Z246" s="4">
        <f t="shared" si="70"/>
        <v>58443.250284309266</v>
      </c>
      <c r="AA246" s="228">
        <f t="shared" si="71"/>
        <v>155.43417628805656</v>
      </c>
      <c r="AC246" s="4">
        <f>VLOOKUP(A246,'Pupil Info'!A:E,5,FALSE)</f>
        <v>377</v>
      </c>
      <c r="AD246" s="4">
        <f>Summary!AA246</f>
        <v>3891815.7149301735</v>
      </c>
      <c r="AE246" s="4">
        <f>VLOOKUP(A246,'2% 2021'!A:AB,28,FALSE)</f>
        <v>3699971.5</v>
      </c>
      <c r="AF246" s="4">
        <f t="shared" si="77"/>
        <v>10323.118607241839</v>
      </c>
      <c r="AG246" s="4">
        <f>AE246-Summary!AB246</f>
        <v>113409</v>
      </c>
      <c r="AH246" s="4">
        <f>VLOOKUP(A246,'2% with VPK 2021'!A:AB,28,FALSE)</f>
        <v>3699971.5</v>
      </c>
      <c r="AI246" s="4">
        <f>VLOOKUP(A246,'Charter School Lease'!A:E,5,FALSE)</f>
        <v>0</v>
      </c>
      <c r="AJ246" s="4">
        <f>VLOOKUP(A246,'Integration Change'!H:L,5,FALSE)</f>
        <v>0</v>
      </c>
      <c r="AK246" s="4">
        <f>VLOOKUP(A246,'Other SPED'!A:D,4,FALSE)</f>
        <v>0</v>
      </c>
      <c r="AL246" s="4">
        <f>VLOOKUP(A246,QComp!I:R,10,FALSE)</f>
        <v>0</v>
      </c>
      <c r="AM246" s="4">
        <f>VLOOKUP(A246,'LTFM Change'!G:K,5,FALSE)</f>
        <v>0</v>
      </c>
      <c r="AN246" s="4">
        <f>VLOOKUP(A246,'Breakfast and Lunch'!A:E,5,FALSE)</f>
        <v>0</v>
      </c>
      <c r="AO246" s="4">
        <f>VLOOKUP(A246,'Breakfast and Lunch'!A:D,4,FALSE)</f>
        <v>0</v>
      </c>
      <c r="AP246" s="4">
        <f>VLOOKUP(A246,'Integration Change'!A:E,5,FALSE)</f>
        <v>0</v>
      </c>
      <c r="AQ246" s="4">
        <f>VLOOKUP(A246,'Safe School'!A:D,4,FALSE)</f>
        <v>27.416692526430779</v>
      </c>
      <c r="AR246" s="4">
        <f>VLOOKUP(A246,'LTFM Change'!A:D,4,FALSE)</f>
        <v>0</v>
      </c>
      <c r="AS246" s="4">
        <f>VLOOKUP(A246,QComp!A:E,5,FALSE)</f>
        <v>0</v>
      </c>
      <c r="AT246" s="228">
        <f t="shared" si="78"/>
        <v>300.81962864721487</v>
      </c>
      <c r="AU246" s="4">
        <f t="shared" si="79"/>
        <v>27.416692526545376</v>
      </c>
      <c r="AV246" s="228">
        <f t="shared" si="66"/>
        <v>7.2723322351579245E-2</v>
      </c>
      <c r="AW246" s="4">
        <f>VLOOKUP(A246,'2021 SPED'!A:AF,32,FALSE)</f>
        <v>10355.75845001277</v>
      </c>
      <c r="AX246" s="228">
        <f t="shared" si="67"/>
        <v>27.46885530507366</v>
      </c>
      <c r="AY246" s="5">
        <f t="shared" si="72"/>
        <v>123792.17514253932</v>
      </c>
      <c r="AZ246" s="4">
        <f t="shared" si="68"/>
        <v>328.36120727464009</v>
      </c>
    </row>
    <row r="247" spans="1:52" x14ac:dyDescent="0.25">
      <c r="A247">
        <v>771</v>
      </c>
      <c r="B247">
        <v>1</v>
      </c>
      <c r="C247" t="s">
        <v>226</v>
      </c>
      <c r="D247">
        <f>VLOOKUP(A247,Sheet10!A:C,3,FALSE)</f>
        <v>6</v>
      </c>
      <c r="E247" s="4">
        <f>VLOOKUP(A247,'Pupil Info'!A:D,4,FALSE)</f>
        <v>159</v>
      </c>
      <c r="F247" s="4">
        <f>Summary!F247</f>
        <v>2219760.1427070615</v>
      </c>
      <c r="G247" s="4">
        <f>VLOOKUP(A247,'2% 2020'!A:AB,28,FALSE)</f>
        <v>2019422.9769339999</v>
      </c>
      <c r="H247" s="4">
        <f t="shared" si="73"/>
        <v>13960.755614509821</v>
      </c>
      <c r="I247" s="4">
        <f>G247-Summary!G247</f>
        <v>25232</v>
      </c>
      <c r="J247" s="4">
        <f>VLOOKUP(A247,'2% with VPK 2020'!A:AB,28,FALSE)</f>
        <v>2019422.9769339999</v>
      </c>
      <c r="K247" s="4">
        <f>VLOOKUP(A247,'Charter School Lease'!A:D,4,FALSE)</f>
        <v>0</v>
      </c>
      <c r="L247" s="4">
        <f>VLOOKUP(A247,'Integration Change'!H:K,4,FALSE)</f>
        <v>0</v>
      </c>
      <c r="M247" s="4">
        <f>VLOOKUP(A247,'Other SPED'!A:D,4,FALSE)</f>
        <v>0</v>
      </c>
      <c r="N247" s="4">
        <f>VLOOKUP(A247,'LTFM Change'!G:J,4,FALSE)</f>
        <v>0</v>
      </c>
      <c r="O247" s="4">
        <f>VLOOKUP(A247,QComp!I:N,6,FALSE)</f>
        <v>0</v>
      </c>
      <c r="P247" s="4">
        <f>VLOOKUP(A247,'Breakfast and Lunch'!A:D,4,FALSE)</f>
        <v>0</v>
      </c>
      <c r="Q247" s="4">
        <f>VLOOKUP(A247,'Breakfast and Lunch'!A:E,5,FALSE)</f>
        <v>0</v>
      </c>
      <c r="R247" s="4">
        <f>VLOOKUP(A247,'Integration Change'!A:D,4,FALSE)</f>
        <v>0</v>
      </c>
      <c r="S247" s="4">
        <f>VLOOKUP(A247,'LTFM Change'!A:C,3,FALSE)</f>
        <v>0</v>
      </c>
      <c r="T247" s="4">
        <f>VLOOKUP(A247,QComp!A:D,4,FALSE)</f>
        <v>0</v>
      </c>
      <c r="U247" s="4">
        <f t="shared" si="74"/>
        <v>158.69182389937106</v>
      </c>
      <c r="V247" s="4">
        <f t="shared" si="75"/>
        <v>0</v>
      </c>
      <c r="W247" s="4">
        <f t="shared" si="76"/>
        <v>0</v>
      </c>
      <c r="X247" s="4">
        <f>VLOOKUP(A247,'2020 SPED'!A:AF,32,FALSE)</f>
        <v>3594.3768158512248</v>
      </c>
      <c r="Y247" s="228">
        <f t="shared" si="69"/>
        <v>22.606143495919653</v>
      </c>
      <c r="Z247" s="4">
        <f t="shared" si="70"/>
        <v>28826.376815851225</v>
      </c>
      <c r="AA247" s="228">
        <f t="shared" si="71"/>
        <v>181.29796739529073</v>
      </c>
      <c r="AC247" s="4">
        <f>VLOOKUP(A247,'Pupil Info'!A:E,5,FALSE)</f>
        <v>151</v>
      </c>
      <c r="AD247" s="4">
        <f>Summary!AA247</f>
        <v>2160179.4720620024</v>
      </c>
      <c r="AE247" s="4">
        <f>VLOOKUP(A247,'2% 2021'!A:AB,28,FALSE)</f>
        <v>1976726.8065740203</v>
      </c>
      <c r="AF247" s="4">
        <f t="shared" si="77"/>
        <v>14305.824318291407</v>
      </c>
      <c r="AG247" s="4">
        <f>AE247-Summary!AB247</f>
        <v>49000.256000000052</v>
      </c>
      <c r="AH247" s="4">
        <f>VLOOKUP(A247,'2% with VPK 2021'!A:AB,28,FALSE)</f>
        <v>1976726.8065740203</v>
      </c>
      <c r="AI247" s="4">
        <f>VLOOKUP(A247,'Charter School Lease'!A:E,5,FALSE)</f>
        <v>0</v>
      </c>
      <c r="AJ247" s="4">
        <f>VLOOKUP(A247,'Integration Change'!H:L,5,FALSE)</f>
        <v>0</v>
      </c>
      <c r="AK247" s="4">
        <f>VLOOKUP(A247,'Other SPED'!A:D,4,FALSE)</f>
        <v>0</v>
      </c>
      <c r="AL247" s="4">
        <f>VLOOKUP(A247,QComp!I:R,10,FALSE)</f>
        <v>0</v>
      </c>
      <c r="AM247" s="4">
        <f>VLOOKUP(A247,'LTFM Change'!G:K,5,FALSE)</f>
        <v>0</v>
      </c>
      <c r="AN247" s="4">
        <f>VLOOKUP(A247,'Breakfast and Lunch'!A:E,5,FALSE)</f>
        <v>0</v>
      </c>
      <c r="AO247" s="4">
        <f>VLOOKUP(A247,'Breakfast and Lunch'!A:D,4,FALSE)</f>
        <v>0</v>
      </c>
      <c r="AP247" s="4">
        <f>VLOOKUP(A247,'Integration Change'!A:E,5,FALSE)</f>
        <v>0</v>
      </c>
      <c r="AQ247" s="4">
        <f>VLOOKUP(A247,'Safe School'!A:D,4,FALSE)</f>
        <v>0</v>
      </c>
      <c r="AR247" s="4">
        <f>VLOOKUP(A247,'LTFM Change'!A:D,4,FALSE)</f>
        <v>0</v>
      </c>
      <c r="AS247" s="4">
        <f>VLOOKUP(A247,QComp!A:E,5,FALSE)</f>
        <v>0</v>
      </c>
      <c r="AT247" s="228">
        <f t="shared" si="78"/>
        <v>324.50500662251687</v>
      </c>
      <c r="AU247" s="4">
        <f t="shared" si="79"/>
        <v>0</v>
      </c>
      <c r="AV247" s="228">
        <f t="shared" si="66"/>
        <v>0</v>
      </c>
      <c r="AW247" s="4">
        <f>VLOOKUP(A247,'2021 SPED'!A:AF,32,FALSE)</f>
        <v>12294.728892116837</v>
      </c>
      <c r="AX247" s="228">
        <f t="shared" si="67"/>
        <v>81.422045643157858</v>
      </c>
      <c r="AY247" s="5">
        <f t="shared" si="72"/>
        <v>61294.984892116889</v>
      </c>
      <c r="AZ247" s="4">
        <f t="shared" si="68"/>
        <v>405.92705226567477</v>
      </c>
    </row>
    <row r="248" spans="1:52" x14ac:dyDescent="0.25">
      <c r="A248">
        <v>775</v>
      </c>
      <c r="B248">
        <v>1</v>
      </c>
      <c r="C248" t="s">
        <v>227</v>
      </c>
      <c r="D248">
        <f>VLOOKUP(A248,Sheet10!A:C,3,FALSE)</f>
        <v>6</v>
      </c>
      <c r="E248" s="4">
        <f>VLOOKUP(A248,'Pupil Info'!A:D,4,FALSE)</f>
        <v>734</v>
      </c>
      <c r="F248" s="4">
        <f>Summary!F248</f>
        <v>7684104.1835431708</v>
      </c>
      <c r="G248" s="4">
        <f>VLOOKUP(A248,'2% 2020'!A:AB,28,FALSE)</f>
        <v>6860352.5</v>
      </c>
      <c r="H248" s="4">
        <f t="shared" si="73"/>
        <v>10468.806789568353</v>
      </c>
      <c r="I248" s="4">
        <f>G248-Summary!G248</f>
        <v>114449</v>
      </c>
      <c r="J248" s="4">
        <f>VLOOKUP(A248,'2% with VPK 2020'!A:AB,28,FALSE)</f>
        <v>6860352.5</v>
      </c>
      <c r="K248" s="4">
        <f>VLOOKUP(A248,'Charter School Lease'!A:D,4,FALSE)</f>
        <v>0</v>
      </c>
      <c r="L248" s="4">
        <f>VLOOKUP(A248,'Integration Change'!H:K,4,FALSE)</f>
        <v>0</v>
      </c>
      <c r="M248" s="4">
        <f>VLOOKUP(A248,'Other SPED'!A:D,4,FALSE)</f>
        <v>0</v>
      </c>
      <c r="N248" s="4">
        <f>VLOOKUP(A248,'LTFM Change'!G:J,4,FALSE)</f>
        <v>0</v>
      </c>
      <c r="O248" s="4">
        <f>VLOOKUP(A248,QComp!I:N,6,FALSE)</f>
        <v>0</v>
      </c>
      <c r="P248" s="4">
        <f>VLOOKUP(A248,'Breakfast and Lunch'!A:D,4,FALSE)</f>
        <v>0</v>
      </c>
      <c r="Q248" s="4">
        <f>VLOOKUP(A248,'Breakfast and Lunch'!A:E,5,FALSE)</f>
        <v>0</v>
      </c>
      <c r="R248" s="4">
        <f>VLOOKUP(A248,'Integration Change'!A:D,4,FALSE)</f>
        <v>0</v>
      </c>
      <c r="S248" s="4">
        <f>VLOOKUP(A248,'LTFM Change'!A:C,3,FALSE)</f>
        <v>0</v>
      </c>
      <c r="T248" s="4">
        <f>VLOOKUP(A248,QComp!A:D,4,FALSE)</f>
        <v>0</v>
      </c>
      <c r="U248" s="4">
        <f t="shared" si="74"/>
        <v>155.92506811989099</v>
      </c>
      <c r="V248" s="4">
        <f t="shared" si="75"/>
        <v>0</v>
      </c>
      <c r="W248" s="4">
        <f t="shared" si="76"/>
        <v>0</v>
      </c>
      <c r="X248" s="4">
        <f>VLOOKUP(A248,'2020 SPED'!A:AF,32,FALSE)</f>
        <v>7351.7420331548201</v>
      </c>
      <c r="Y248" s="228">
        <f t="shared" si="69"/>
        <v>10.015997320374414</v>
      </c>
      <c r="Z248" s="4">
        <f t="shared" si="70"/>
        <v>121800.74203315482</v>
      </c>
      <c r="AA248" s="228">
        <f t="shared" si="71"/>
        <v>165.94106544026542</v>
      </c>
      <c r="AC248" s="4">
        <f>VLOOKUP(A248,'Pupil Info'!A:E,5,FALSE)</f>
        <v>743</v>
      </c>
      <c r="AD248" s="4">
        <f>Summary!AA248</f>
        <v>7824875.6491281539</v>
      </c>
      <c r="AE248" s="4">
        <f>VLOOKUP(A248,'2% 2021'!A:AB,28,FALSE)</f>
        <v>7041384.75</v>
      </c>
      <c r="AF248" s="4">
        <f t="shared" si="77"/>
        <v>10531.461169755254</v>
      </c>
      <c r="AG248" s="4">
        <f>AE248-Summary!AB248</f>
        <v>233937</v>
      </c>
      <c r="AH248" s="4">
        <f>VLOOKUP(A248,'2% with VPK 2021'!A:AB,28,FALSE)</f>
        <v>7041384.75</v>
      </c>
      <c r="AI248" s="4">
        <f>VLOOKUP(A248,'Charter School Lease'!A:E,5,FALSE)</f>
        <v>0</v>
      </c>
      <c r="AJ248" s="4">
        <f>VLOOKUP(A248,'Integration Change'!H:L,5,FALSE)</f>
        <v>0</v>
      </c>
      <c r="AK248" s="4">
        <f>VLOOKUP(A248,'Other SPED'!A:D,4,FALSE)</f>
        <v>0</v>
      </c>
      <c r="AL248" s="4">
        <f>VLOOKUP(A248,QComp!I:R,10,FALSE)</f>
        <v>0</v>
      </c>
      <c r="AM248" s="4">
        <f>VLOOKUP(A248,'LTFM Change'!G:K,5,FALSE)</f>
        <v>0</v>
      </c>
      <c r="AN248" s="4">
        <f>VLOOKUP(A248,'Breakfast and Lunch'!A:E,5,FALSE)</f>
        <v>0</v>
      </c>
      <c r="AO248" s="4">
        <f>VLOOKUP(A248,'Breakfast and Lunch'!A:D,4,FALSE)</f>
        <v>0</v>
      </c>
      <c r="AP248" s="4">
        <f>VLOOKUP(A248,'Integration Change'!A:E,5,FALSE)</f>
        <v>0</v>
      </c>
      <c r="AQ248" s="4">
        <f>VLOOKUP(A248,'Safe School'!A:D,4,FALSE)</f>
        <v>70.07653199363267</v>
      </c>
      <c r="AR248" s="4">
        <f>VLOOKUP(A248,'LTFM Change'!A:D,4,FALSE)</f>
        <v>0</v>
      </c>
      <c r="AS248" s="4">
        <f>VLOOKUP(A248,QComp!A:E,5,FALSE)</f>
        <v>0</v>
      </c>
      <c r="AT248" s="228">
        <f t="shared" si="78"/>
        <v>314.85464333781965</v>
      </c>
      <c r="AU248" s="4">
        <f t="shared" si="79"/>
        <v>70.076531993225217</v>
      </c>
      <c r="AV248" s="228">
        <f t="shared" si="66"/>
        <v>9.4315655441756685E-2</v>
      </c>
      <c r="AW248" s="4">
        <f>VLOOKUP(A248,'2021 SPED'!A:AF,32,FALSE)</f>
        <v>22533.866486908402</v>
      </c>
      <c r="AX248" s="228">
        <f t="shared" si="67"/>
        <v>30.328218690320863</v>
      </c>
      <c r="AY248" s="5">
        <f t="shared" si="72"/>
        <v>256540.94301890163</v>
      </c>
      <c r="AZ248" s="4">
        <f t="shared" si="68"/>
        <v>345.27717768358229</v>
      </c>
    </row>
    <row r="249" spans="1:52" x14ac:dyDescent="0.25">
      <c r="A249">
        <v>777</v>
      </c>
      <c r="B249">
        <v>1</v>
      </c>
      <c r="C249" t="s">
        <v>228</v>
      </c>
      <c r="D249">
        <f>VLOOKUP(A249,Sheet10!A:C,3,FALSE)</f>
        <v>6</v>
      </c>
      <c r="E249" s="4">
        <f>VLOOKUP(A249,'Pupil Info'!A:D,4,FALSE)</f>
        <v>802.6</v>
      </c>
      <c r="F249" s="4">
        <f>Summary!F249</f>
        <v>9299415.9128306024</v>
      </c>
      <c r="G249" s="4">
        <f>VLOOKUP(A249,'2% 2020'!A:AB,28,FALSE)</f>
        <v>8093539.25</v>
      </c>
      <c r="H249" s="4">
        <f t="shared" si="73"/>
        <v>11586.613397496389</v>
      </c>
      <c r="I249" s="4">
        <f>G249-Summary!G249</f>
        <v>129341</v>
      </c>
      <c r="J249" s="4">
        <f>VLOOKUP(A249,'2% with VPK 2020'!A:AB,28,FALSE)</f>
        <v>8140260.5</v>
      </c>
      <c r="K249" s="4">
        <f>VLOOKUP(A249,'Charter School Lease'!A:D,4,FALSE)</f>
        <v>0</v>
      </c>
      <c r="L249" s="4">
        <f>VLOOKUP(A249,'Integration Change'!H:K,4,FALSE)</f>
        <v>0</v>
      </c>
      <c r="M249" s="4">
        <f>VLOOKUP(A249,'Other SPED'!A:D,4,FALSE)</f>
        <v>0</v>
      </c>
      <c r="N249" s="4">
        <f>VLOOKUP(A249,'LTFM Change'!G:J,4,FALSE)</f>
        <v>0</v>
      </c>
      <c r="O249" s="4">
        <f>VLOOKUP(A249,QComp!I:N,6,FALSE)</f>
        <v>0</v>
      </c>
      <c r="P249" s="4">
        <f>VLOOKUP(A249,'Breakfast and Lunch'!A:D,4,FALSE)</f>
        <v>226.68</v>
      </c>
      <c r="Q249" s="4">
        <f>VLOOKUP(A249,'Breakfast and Lunch'!A:E,5,FALSE)</f>
        <v>591.9</v>
      </c>
      <c r="R249" s="4">
        <f>VLOOKUP(A249,'Integration Change'!A:D,4,FALSE)</f>
        <v>0</v>
      </c>
      <c r="S249" s="4">
        <f>VLOOKUP(A249,'LTFM Change'!A:C,3,FALSE)</f>
        <v>2280</v>
      </c>
      <c r="T249" s="4">
        <f>VLOOKUP(A249,QComp!A:D,4,FALSE)</f>
        <v>0</v>
      </c>
      <c r="U249" s="4">
        <f t="shared" si="74"/>
        <v>161.15250436082729</v>
      </c>
      <c r="V249" s="4">
        <f t="shared" si="75"/>
        <v>49819.830000000075</v>
      </c>
      <c r="W249" s="4">
        <f t="shared" si="76"/>
        <v>62.073050087216636</v>
      </c>
      <c r="X249" s="4">
        <f>VLOOKUP(A249,'2020 SPED'!A:AF,32,FALSE)</f>
        <v>16174.931343728676</v>
      </c>
      <c r="Y249" s="228">
        <f t="shared" si="69"/>
        <v>20.153166388896931</v>
      </c>
      <c r="Z249" s="4">
        <f t="shared" si="70"/>
        <v>195335.76134372875</v>
      </c>
      <c r="AA249" s="228">
        <f t="shared" si="71"/>
        <v>243.37872083694089</v>
      </c>
      <c r="AC249" s="4">
        <f>VLOOKUP(A249,'Pupil Info'!A:E,5,FALSE)</f>
        <v>769</v>
      </c>
      <c r="AD249" s="4">
        <f>Summary!AA249</f>
        <v>9298566.4392243251</v>
      </c>
      <c r="AE249" s="4">
        <f>VLOOKUP(A249,'2% 2021'!A:AB,28,FALSE)</f>
        <v>8156732</v>
      </c>
      <c r="AF249" s="4">
        <f t="shared" si="77"/>
        <v>12091.763900161672</v>
      </c>
      <c r="AG249" s="4">
        <f>AE249-Summary!AB249</f>
        <v>258794</v>
      </c>
      <c r="AH249" s="4">
        <f>VLOOKUP(A249,'2% with VPK 2021'!A:AB,28,FALSE)</f>
        <v>8206131.5</v>
      </c>
      <c r="AI249" s="4">
        <f>VLOOKUP(A249,'Charter School Lease'!A:E,5,FALSE)</f>
        <v>0</v>
      </c>
      <c r="AJ249" s="4">
        <f>VLOOKUP(A249,'Integration Change'!H:L,5,FALSE)</f>
        <v>0</v>
      </c>
      <c r="AK249" s="4">
        <f>VLOOKUP(A249,'Other SPED'!A:D,4,FALSE)</f>
        <v>0</v>
      </c>
      <c r="AL249" s="4">
        <f>VLOOKUP(A249,QComp!I:R,10,FALSE)</f>
        <v>0</v>
      </c>
      <c r="AM249" s="4">
        <f>VLOOKUP(A249,'LTFM Change'!G:K,5,FALSE)</f>
        <v>230.49703408489586</v>
      </c>
      <c r="AN249" s="4">
        <f>VLOOKUP(A249,'Breakfast and Lunch'!A:E,5,FALSE)</f>
        <v>591.9</v>
      </c>
      <c r="AO249" s="4">
        <f>VLOOKUP(A249,'Breakfast and Lunch'!A:D,4,FALSE)</f>
        <v>226.68</v>
      </c>
      <c r="AP249" s="4">
        <f>VLOOKUP(A249,'Integration Change'!A:E,5,FALSE)</f>
        <v>0</v>
      </c>
      <c r="AQ249" s="4">
        <f>VLOOKUP(A249,'Safe School'!A:D,4,FALSE)</f>
        <v>-99.373548873809341</v>
      </c>
      <c r="AR249" s="4">
        <f>VLOOKUP(A249,'LTFM Change'!A:D,4,FALSE)</f>
        <v>2049.5029659151332</v>
      </c>
      <c r="AS249" s="4">
        <f>VLOOKUP(A249,QComp!A:E,5,FALSE)</f>
        <v>0</v>
      </c>
      <c r="AT249" s="228">
        <f t="shared" si="78"/>
        <v>336.53315994798442</v>
      </c>
      <c r="AU249" s="4">
        <f t="shared" si="79"/>
        <v>52398.706451126374</v>
      </c>
      <c r="AV249" s="228">
        <f t="shared" si="66"/>
        <v>68.13876001446863</v>
      </c>
      <c r="AW249" s="4">
        <f>VLOOKUP(A249,'2021 SPED'!A:AF,32,FALSE)</f>
        <v>48697.930060521001</v>
      </c>
      <c r="AX249" s="228">
        <f t="shared" si="67"/>
        <v>63.326306970768535</v>
      </c>
      <c r="AY249" s="5">
        <f t="shared" si="72"/>
        <v>359890.63651164738</v>
      </c>
      <c r="AZ249" s="4">
        <f t="shared" si="68"/>
        <v>467.99822693322153</v>
      </c>
    </row>
    <row r="250" spans="1:52" x14ac:dyDescent="0.25">
      <c r="A250">
        <v>786</v>
      </c>
      <c r="B250">
        <v>1</v>
      </c>
      <c r="C250" t="s">
        <v>229</v>
      </c>
      <c r="D250">
        <f>VLOOKUP(A250,Sheet10!A:C,3,FALSE)</f>
        <v>6</v>
      </c>
      <c r="E250" s="4">
        <f>VLOOKUP(A250,'Pupil Info'!A:D,4,FALSE)</f>
        <v>457</v>
      </c>
      <c r="F250" s="4">
        <f>Summary!F250</f>
        <v>5210864.7411817443</v>
      </c>
      <c r="G250" s="4">
        <f>VLOOKUP(A250,'2% 2020'!A:AB,28,FALSE)</f>
        <v>4705128.25</v>
      </c>
      <c r="H250" s="4">
        <f t="shared" si="73"/>
        <v>11402.329849413007</v>
      </c>
      <c r="I250" s="4">
        <f>G250-Summary!G250</f>
        <v>75087</v>
      </c>
      <c r="J250" s="4">
        <f>VLOOKUP(A250,'2% with VPK 2020'!A:AB,28,FALSE)</f>
        <v>4773279.25</v>
      </c>
      <c r="K250" s="4">
        <f>VLOOKUP(A250,'Charter School Lease'!A:D,4,FALSE)</f>
        <v>0</v>
      </c>
      <c r="L250" s="4">
        <f>VLOOKUP(A250,'Integration Change'!H:K,4,FALSE)</f>
        <v>0</v>
      </c>
      <c r="M250" s="4">
        <f>VLOOKUP(A250,'Other SPED'!A:D,4,FALSE)</f>
        <v>13060.4</v>
      </c>
      <c r="N250" s="4">
        <f>VLOOKUP(A250,'LTFM Change'!G:J,4,FALSE)</f>
        <v>2981.4260390597337</v>
      </c>
      <c r="O250" s="4">
        <f>VLOOKUP(A250,QComp!I:N,6,FALSE)</f>
        <v>0</v>
      </c>
      <c r="P250" s="4">
        <f>VLOOKUP(A250,'Breakfast and Lunch'!A:D,4,FALSE)</f>
        <v>408.02</v>
      </c>
      <c r="Q250" s="4">
        <f>VLOOKUP(A250,'Breakfast and Lunch'!A:E,5,FALSE)</f>
        <v>1065.42</v>
      </c>
      <c r="R250" s="4">
        <f>VLOOKUP(A250,'Integration Change'!A:D,4,FALSE)</f>
        <v>0</v>
      </c>
      <c r="S250" s="4">
        <f>VLOOKUP(A250,'LTFM Change'!A:C,3,FALSE)</f>
        <v>1122.5739609402372</v>
      </c>
      <c r="T250" s="4">
        <f>VLOOKUP(A250,QComp!A:D,4,FALSE)</f>
        <v>0</v>
      </c>
      <c r="U250" s="4">
        <f t="shared" si="74"/>
        <v>164.30415754923413</v>
      </c>
      <c r="V250" s="4">
        <f t="shared" si="75"/>
        <v>86788.839999999851</v>
      </c>
      <c r="W250" s="4">
        <f t="shared" si="76"/>
        <v>189.90993435448544</v>
      </c>
      <c r="X250" s="4">
        <f>VLOOKUP(A250,'2020 SPED'!A:AF,32,FALSE)</f>
        <v>10847.365301189013</v>
      </c>
      <c r="Y250" s="228">
        <f t="shared" si="69"/>
        <v>23.736029105446416</v>
      </c>
      <c r="Z250" s="4">
        <f t="shared" si="70"/>
        <v>172723.20530118886</v>
      </c>
      <c r="AA250" s="228">
        <f t="shared" si="71"/>
        <v>377.95012100916603</v>
      </c>
      <c r="AC250" s="4">
        <f>VLOOKUP(A250,'Pupil Info'!A:E,5,FALSE)</f>
        <v>438</v>
      </c>
      <c r="AD250" s="4">
        <f>Summary!AA250</f>
        <v>5063994.9841413796</v>
      </c>
      <c r="AE250" s="4">
        <f>VLOOKUP(A250,'2% 2021'!A:AB,28,FALSE)</f>
        <v>4624693.25</v>
      </c>
      <c r="AF250" s="4">
        <f t="shared" si="77"/>
        <v>11561.632383884429</v>
      </c>
      <c r="AG250" s="4">
        <f>AE250-Summary!AB250</f>
        <v>146688</v>
      </c>
      <c r="AH250" s="4">
        <f>VLOOKUP(A250,'2% with VPK 2021'!A:AB,28,FALSE)</f>
        <v>4719217.5</v>
      </c>
      <c r="AI250" s="4">
        <f>VLOOKUP(A250,'Charter School Lease'!A:E,5,FALSE)</f>
        <v>0</v>
      </c>
      <c r="AJ250" s="4">
        <f>VLOOKUP(A250,'Integration Change'!H:L,5,FALSE)</f>
        <v>0</v>
      </c>
      <c r="AK250" s="4">
        <f>VLOOKUP(A250,'Other SPED'!A:D,4,FALSE)</f>
        <v>13060.4</v>
      </c>
      <c r="AL250" s="4">
        <f>VLOOKUP(A250,QComp!I:R,10,FALSE)</f>
        <v>0</v>
      </c>
      <c r="AM250" s="4">
        <f>VLOOKUP(A250,'LTFM Change'!G:K,5,FALSE)</f>
        <v>2902.7663505658129</v>
      </c>
      <c r="AN250" s="4">
        <f>VLOOKUP(A250,'Breakfast and Lunch'!A:E,5,FALSE)</f>
        <v>1065.42</v>
      </c>
      <c r="AO250" s="4">
        <f>VLOOKUP(A250,'Breakfast and Lunch'!A:D,4,FALSE)</f>
        <v>408.02</v>
      </c>
      <c r="AP250" s="4">
        <f>VLOOKUP(A250,'Integration Change'!A:E,5,FALSE)</f>
        <v>0</v>
      </c>
      <c r="AQ250" s="4">
        <f>VLOOKUP(A250,'Safe School'!A:D,4,FALSE)</f>
        <v>-366.72314624860883</v>
      </c>
      <c r="AR250" s="4">
        <f>VLOOKUP(A250,'LTFM Change'!A:D,4,FALSE)</f>
        <v>1201.2336494341871</v>
      </c>
      <c r="AS250" s="4">
        <f>VLOOKUP(A250,QComp!A:E,5,FALSE)</f>
        <v>0</v>
      </c>
      <c r="AT250" s="228">
        <f t="shared" si="78"/>
        <v>334.90410958904107</v>
      </c>
      <c r="AU250" s="4">
        <f t="shared" si="79"/>
        <v>112795.36685375124</v>
      </c>
      <c r="AV250" s="228">
        <f t="shared" si="66"/>
        <v>257.52366861587041</v>
      </c>
      <c r="AW250" s="4">
        <f>VLOOKUP(A250,'2021 SPED'!A:AF,32,FALSE)</f>
        <v>26221.790864056558</v>
      </c>
      <c r="AX250" s="228">
        <f t="shared" si="67"/>
        <v>59.867102429352876</v>
      </c>
      <c r="AY250" s="5">
        <f t="shared" si="72"/>
        <v>285705.1577178078</v>
      </c>
      <c r="AZ250" s="4">
        <f t="shared" si="68"/>
        <v>652.29488063426436</v>
      </c>
    </row>
    <row r="251" spans="1:52" x14ac:dyDescent="0.25">
      <c r="A251">
        <v>787</v>
      </c>
      <c r="B251">
        <v>1</v>
      </c>
      <c r="C251" t="s">
        <v>230</v>
      </c>
      <c r="D251">
        <f>VLOOKUP(A251,Sheet10!A:C,3,FALSE)</f>
        <v>6</v>
      </c>
      <c r="E251" s="4">
        <f>VLOOKUP(A251,'Pupil Info'!A:D,4,FALSE)</f>
        <v>553</v>
      </c>
      <c r="F251" s="4">
        <f>Summary!F251</f>
        <v>6185118.9054870186</v>
      </c>
      <c r="G251" s="4">
        <f>VLOOKUP(A251,'2% 2020'!A:AB,28,FALSE)</f>
        <v>5396478.2603200004</v>
      </c>
      <c r="H251" s="4">
        <f t="shared" si="73"/>
        <v>11184.663481893343</v>
      </c>
      <c r="I251" s="4">
        <f>G251-Summary!G251</f>
        <v>89971</v>
      </c>
      <c r="J251" s="4">
        <f>VLOOKUP(A251,'2% with VPK 2020'!A:AB,28,FALSE)</f>
        <v>5396478.2603200004</v>
      </c>
      <c r="K251" s="4">
        <f>VLOOKUP(A251,'Charter School Lease'!A:D,4,FALSE)</f>
        <v>0</v>
      </c>
      <c r="L251" s="4">
        <f>VLOOKUP(A251,'Integration Change'!H:K,4,FALSE)</f>
        <v>0</v>
      </c>
      <c r="M251" s="4">
        <f>VLOOKUP(A251,'Other SPED'!A:D,4,FALSE)</f>
        <v>0</v>
      </c>
      <c r="N251" s="4">
        <f>VLOOKUP(A251,'LTFM Change'!G:J,4,FALSE)</f>
        <v>0</v>
      </c>
      <c r="O251" s="4">
        <f>VLOOKUP(A251,QComp!I:N,6,FALSE)</f>
        <v>0</v>
      </c>
      <c r="P251" s="4">
        <f>VLOOKUP(A251,'Breakfast and Lunch'!A:D,4,FALSE)</f>
        <v>0</v>
      </c>
      <c r="Q251" s="4">
        <f>VLOOKUP(A251,'Breakfast and Lunch'!A:E,5,FALSE)</f>
        <v>0</v>
      </c>
      <c r="R251" s="4">
        <f>VLOOKUP(A251,'Integration Change'!A:D,4,FALSE)</f>
        <v>0</v>
      </c>
      <c r="S251" s="4">
        <f>VLOOKUP(A251,'LTFM Change'!A:C,3,FALSE)</f>
        <v>0</v>
      </c>
      <c r="T251" s="4">
        <f>VLOOKUP(A251,QComp!A:D,4,FALSE)</f>
        <v>0</v>
      </c>
      <c r="U251" s="4">
        <f t="shared" si="74"/>
        <v>162.69620253164558</v>
      </c>
      <c r="V251" s="4">
        <f t="shared" si="75"/>
        <v>0</v>
      </c>
      <c r="W251" s="4">
        <f t="shared" si="76"/>
        <v>0</v>
      </c>
      <c r="X251" s="4">
        <f>VLOOKUP(A251,'2020 SPED'!A:AF,32,FALSE)</f>
        <v>5400.3008483943995</v>
      </c>
      <c r="Y251" s="228">
        <f t="shared" si="69"/>
        <v>9.765462655324411</v>
      </c>
      <c r="Z251" s="4">
        <f t="shared" si="70"/>
        <v>95371.3008483944</v>
      </c>
      <c r="AA251" s="228">
        <f t="shared" si="71"/>
        <v>172.46166518696998</v>
      </c>
      <c r="AC251" s="4">
        <f>VLOOKUP(A251,'Pupil Info'!A:E,5,FALSE)</f>
        <v>540</v>
      </c>
      <c r="AD251" s="4">
        <f>Summary!AA251</f>
        <v>6136024.3402319783</v>
      </c>
      <c r="AE251" s="4">
        <f>VLOOKUP(A251,'2% 2021'!A:AB,28,FALSE)</f>
        <v>5410770.4941468863</v>
      </c>
      <c r="AF251" s="4">
        <f t="shared" si="77"/>
        <v>11363.008037466627</v>
      </c>
      <c r="AG251" s="4">
        <f>AE251-Summary!AB251</f>
        <v>177882.88999999966</v>
      </c>
      <c r="AH251" s="4">
        <f>VLOOKUP(A251,'2% with VPK 2021'!A:AB,28,FALSE)</f>
        <v>5410770.4941468863</v>
      </c>
      <c r="AI251" s="4">
        <f>VLOOKUP(A251,'Charter School Lease'!A:E,5,FALSE)</f>
        <v>0</v>
      </c>
      <c r="AJ251" s="4">
        <f>VLOOKUP(A251,'Integration Change'!H:L,5,FALSE)</f>
        <v>0</v>
      </c>
      <c r="AK251" s="4">
        <f>VLOOKUP(A251,'Other SPED'!A:D,4,FALSE)</f>
        <v>0</v>
      </c>
      <c r="AL251" s="4">
        <f>VLOOKUP(A251,QComp!I:R,10,FALSE)</f>
        <v>0</v>
      </c>
      <c r="AM251" s="4">
        <f>VLOOKUP(A251,'LTFM Change'!G:K,5,FALSE)</f>
        <v>0</v>
      </c>
      <c r="AN251" s="4">
        <f>VLOOKUP(A251,'Breakfast and Lunch'!A:E,5,FALSE)</f>
        <v>0</v>
      </c>
      <c r="AO251" s="4">
        <f>VLOOKUP(A251,'Breakfast and Lunch'!A:D,4,FALSE)</f>
        <v>0</v>
      </c>
      <c r="AP251" s="4">
        <f>VLOOKUP(A251,'Integration Change'!A:E,5,FALSE)</f>
        <v>0</v>
      </c>
      <c r="AQ251" s="4">
        <f>VLOOKUP(A251,'Safe School'!A:D,4,FALSE)</f>
        <v>30.731439333130766</v>
      </c>
      <c r="AR251" s="4">
        <f>VLOOKUP(A251,'LTFM Change'!A:D,4,FALSE)</f>
        <v>0</v>
      </c>
      <c r="AS251" s="4">
        <f>VLOOKUP(A251,QComp!A:E,5,FALSE)</f>
        <v>0</v>
      </c>
      <c r="AT251" s="228">
        <f t="shared" si="78"/>
        <v>329.41275925925862</v>
      </c>
      <c r="AU251" s="4">
        <f t="shared" si="79"/>
        <v>30.731439333409071</v>
      </c>
      <c r="AV251" s="228">
        <f t="shared" si="66"/>
        <v>5.6910072839646428E-2</v>
      </c>
      <c r="AW251" s="4">
        <f>VLOOKUP(A251,'2021 SPED'!A:AF,32,FALSE)</f>
        <v>12330.976547169965</v>
      </c>
      <c r="AX251" s="228">
        <f t="shared" si="67"/>
        <v>22.835141754018455</v>
      </c>
      <c r="AY251" s="5">
        <f t="shared" si="72"/>
        <v>190244.59798650304</v>
      </c>
      <c r="AZ251" s="4">
        <f t="shared" si="68"/>
        <v>352.30481108611673</v>
      </c>
    </row>
    <row r="252" spans="1:52" x14ac:dyDescent="0.25">
      <c r="A252">
        <v>801</v>
      </c>
      <c r="B252">
        <v>1</v>
      </c>
      <c r="C252" t="s">
        <v>231</v>
      </c>
      <c r="D252">
        <f>VLOOKUP(A252,Sheet10!A:C,3,FALSE)</f>
        <v>6</v>
      </c>
      <c r="E252" s="4">
        <f>VLOOKUP(A252,'Pupil Info'!A:D,4,FALSE)</f>
        <v>174.4</v>
      </c>
      <c r="F252" s="4">
        <f>Summary!F252</f>
        <v>2277346.8258528532</v>
      </c>
      <c r="G252" s="4">
        <f>VLOOKUP(A252,'2% 2020'!A:AB,28,FALSE)</f>
        <v>1996825.25</v>
      </c>
      <c r="H252" s="4">
        <f t="shared" si="73"/>
        <v>13058.181340899388</v>
      </c>
      <c r="I252" s="4">
        <f>G252-Summary!G252</f>
        <v>31902</v>
      </c>
      <c r="J252" s="4">
        <f>VLOOKUP(A252,'2% with VPK 2020'!A:AB,28,FALSE)</f>
        <v>2007219.25</v>
      </c>
      <c r="K252" s="4">
        <f>VLOOKUP(A252,'Charter School Lease'!A:D,4,FALSE)</f>
        <v>0</v>
      </c>
      <c r="L252" s="4">
        <f>VLOOKUP(A252,'Integration Change'!H:K,4,FALSE)</f>
        <v>173.19455999999263</v>
      </c>
      <c r="M252" s="4">
        <f>VLOOKUP(A252,'Other SPED'!A:D,4,FALSE)</f>
        <v>0</v>
      </c>
      <c r="N252" s="4">
        <f>VLOOKUP(A252,'LTFM Change'!G:J,4,FALSE)</f>
        <v>138.19569564597987</v>
      </c>
      <c r="O252" s="4">
        <f>VLOOKUP(A252,QComp!I:N,6,FALSE)</f>
        <v>0</v>
      </c>
      <c r="P252" s="4">
        <f>VLOOKUP(A252,'Breakfast and Lunch'!A:D,4,FALSE)</f>
        <v>45.34</v>
      </c>
      <c r="Q252" s="4">
        <f>VLOOKUP(A252,'Breakfast and Lunch'!A:E,5,FALSE)</f>
        <v>118.38</v>
      </c>
      <c r="R252" s="4">
        <f>VLOOKUP(A252,'Integration Change'!A:D,4,FALSE)</f>
        <v>74.226239999998143</v>
      </c>
      <c r="S252" s="4">
        <f>VLOOKUP(A252,'LTFM Change'!A:C,3,FALSE)</f>
        <v>317.80430435402013</v>
      </c>
      <c r="T252" s="4">
        <f>VLOOKUP(A252,QComp!A:D,4,FALSE)</f>
        <v>0</v>
      </c>
      <c r="U252" s="4">
        <f t="shared" si="74"/>
        <v>182.9243119266055</v>
      </c>
      <c r="V252" s="4">
        <f t="shared" si="75"/>
        <v>11261.140799999936</v>
      </c>
      <c r="W252" s="4">
        <f t="shared" si="76"/>
        <v>64.57076146788954</v>
      </c>
      <c r="X252" s="4">
        <f>VLOOKUP(A252,'2020 SPED'!A:AF,32,FALSE)</f>
        <v>4723.8477145948564</v>
      </c>
      <c r="Y252" s="228">
        <f t="shared" si="69"/>
        <v>27.086282767172342</v>
      </c>
      <c r="Z252" s="4">
        <f t="shared" si="70"/>
        <v>47886.988514594792</v>
      </c>
      <c r="AA252" s="228">
        <f t="shared" si="71"/>
        <v>274.58135616166737</v>
      </c>
      <c r="AC252" s="4">
        <f>VLOOKUP(A252,'Pupil Info'!A:E,5,FALSE)</f>
        <v>176</v>
      </c>
      <c r="AD252" s="4">
        <f>Summary!AA252</f>
        <v>2384511.1901853662</v>
      </c>
      <c r="AE252" s="4">
        <f>VLOOKUP(A252,'2% 2021'!A:AB,28,FALSE)</f>
        <v>2114508.5</v>
      </c>
      <c r="AF252" s="4">
        <f t="shared" si="77"/>
        <v>13548.359035144125</v>
      </c>
      <c r="AG252" s="4">
        <f>AE252-Summary!AB252</f>
        <v>67155</v>
      </c>
      <c r="AH252" s="4">
        <f>VLOOKUP(A252,'2% with VPK 2021'!A:AB,28,FALSE)</f>
        <v>2131199.5</v>
      </c>
      <c r="AI252" s="4">
        <f>VLOOKUP(A252,'Charter School Lease'!A:E,5,FALSE)</f>
        <v>0</v>
      </c>
      <c r="AJ252" s="4">
        <f>VLOOKUP(A252,'Integration Change'!H:L,5,FALSE)</f>
        <v>187.35359999999491</v>
      </c>
      <c r="AK252" s="4">
        <f>VLOOKUP(A252,'Other SPED'!A:D,4,FALSE)</f>
        <v>0</v>
      </c>
      <c r="AL252" s="4">
        <f>VLOOKUP(A252,QComp!I:R,10,FALSE)</f>
        <v>0</v>
      </c>
      <c r="AM252" s="4">
        <f>VLOOKUP(A252,'LTFM Change'!G:K,5,FALSE)</f>
        <v>186.75865035552124</v>
      </c>
      <c r="AN252" s="4">
        <f>VLOOKUP(A252,'Breakfast and Lunch'!A:E,5,FALSE)</f>
        <v>118.38</v>
      </c>
      <c r="AO252" s="4">
        <f>VLOOKUP(A252,'Breakfast and Lunch'!A:D,4,FALSE)</f>
        <v>45.34</v>
      </c>
      <c r="AP252" s="4">
        <f>VLOOKUP(A252,'Integration Change'!A:E,5,FALSE)</f>
        <v>80.29439999999704</v>
      </c>
      <c r="AQ252" s="4">
        <f>VLOOKUP(A252,'Safe School'!A:D,4,FALSE)</f>
        <v>-81.5421501989631</v>
      </c>
      <c r="AR252" s="4">
        <f>VLOOKUP(A252,'LTFM Change'!A:D,4,FALSE)</f>
        <v>269.24134964447876</v>
      </c>
      <c r="AS252" s="4">
        <f>VLOOKUP(A252,QComp!A:E,5,FALSE)</f>
        <v>0</v>
      </c>
      <c r="AT252" s="228">
        <f t="shared" si="78"/>
        <v>381.5625</v>
      </c>
      <c r="AU252" s="4">
        <f t="shared" si="79"/>
        <v>17496.825849800836</v>
      </c>
      <c r="AV252" s="228">
        <f t="shared" si="66"/>
        <v>99.413783237504745</v>
      </c>
      <c r="AW252" s="4">
        <f>VLOOKUP(A252,'2021 SPED'!A:AF,32,FALSE)</f>
        <v>14988.443751915707</v>
      </c>
      <c r="AX252" s="228">
        <f t="shared" si="67"/>
        <v>85.161612226793793</v>
      </c>
      <c r="AY252" s="5">
        <f t="shared" si="72"/>
        <v>99640.269601716544</v>
      </c>
      <c r="AZ252" s="4">
        <f t="shared" si="68"/>
        <v>566.13789546429859</v>
      </c>
    </row>
    <row r="253" spans="1:52" x14ac:dyDescent="0.25">
      <c r="A253">
        <v>803</v>
      </c>
      <c r="B253">
        <v>1</v>
      </c>
      <c r="C253" t="s">
        <v>232</v>
      </c>
      <c r="D253">
        <f>VLOOKUP(A253,Sheet10!A:C,3,FALSE)</f>
        <v>6</v>
      </c>
      <c r="E253" s="4">
        <f>VLOOKUP(A253,'Pupil Info'!A:D,4,FALSE)</f>
        <v>375.8</v>
      </c>
      <c r="F253" s="4">
        <f>Summary!F253</f>
        <v>4687682.5165081024</v>
      </c>
      <c r="G253" s="4">
        <f>VLOOKUP(A253,'2% 2020'!A:AB,28,FALSE)</f>
        <v>4207408.5</v>
      </c>
      <c r="H253" s="4">
        <f t="shared" si="73"/>
        <v>12473.875775700113</v>
      </c>
      <c r="I253" s="4">
        <f>G253-Summary!G253</f>
        <v>65567</v>
      </c>
      <c r="J253" s="4">
        <f>VLOOKUP(A253,'2% with VPK 2020'!A:AB,28,FALSE)</f>
        <v>4207408.5</v>
      </c>
      <c r="K253" s="4">
        <f>VLOOKUP(A253,'Charter School Lease'!A:D,4,FALSE)</f>
        <v>0</v>
      </c>
      <c r="L253" s="4">
        <f>VLOOKUP(A253,'Integration Change'!H:K,4,FALSE)</f>
        <v>0</v>
      </c>
      <c r="M253" s="4">
        <f>VLOOKUP(A253,'Other SPED'!A:D,4,FALSE)</f>
        <v>0</v>
      </c>
      <c r="N253" s="4">
        <f>VLOOKUP(A253,'LTFM Change'!G:J,4,FALSE)</f>
        <v>0</v>
      </c>
      <c r="O253" s="4">
        <f>VLOOKUP(A253,QComp!I:N,6,FALSE)</f>
        <v>0</v>
      </c>
      <c r="P253" s="4">
        <f>VLOOKUP(A253,'Breakfast and Lunch'!A:D,4,FALSE)</f>
        <v>0</v>
      </c>
      <c r="Q253" s="4">
        <f>VLOOKUP(A253,'Breakfast and Lunch'!A:E,5,FALSE)</f>
        <v>0</v>
      </c>
      <c r="R253" s="4">
        <f>VLOOKUP(A253,'Integration Change'!A:D,4,FALSE)</f>
        <v>0</v>
      </c>
      <c r="S253" s="4">
        <f>VLOOKUP(A253,'LTFM Change'!A:C,3,FALSE)</f>
        <v>0</v>
      </c>
      <c r="T253" s="4">
        <f>VLOOKUP(A253,QComp!A:D,4,FALSE)</f>
        <v>0</v>
      </c>
      <c r="U253" s="4">
        <f t="shared" si="74"/>
        <v>174.4731240021288</v>
      </c>
      <c r="V253" s="4">
        <f t="shared" si="75"/>
        <v>0</v>
      </c>
      <c r="W253" s="4">
        <f t="shared" si="76"/>
        <v>0</v>
      </c>
      <c r="X253" s="4">
        <f>VLOOKUP(A253,'2020 SPED'!A:AF,32,FALSE)</f>
        <v>5845.4464537189342</v>
      </c>
      <c r="Y253" s="228">
        <f t="shared" si="69"/>
        <v>15.554673905585242</v>
      </c>
      <c r="Z253" s="4">
        <f t="shared" si="70"/>
        <v>71412.446453718934</v>
      </c>
      <c r="AA253" s="228">
        <f t="shared" si="71"/>
        <v>190.02779790771402</v>
      </c>
      <c r="AC253" s="4">
        <f>VLOOKUP(A253,'Pupil Info'!A:E,5,FALSE)</f>
        <v>363</v>
      </c>
      <c r="AD253" s="4">
        <f>Summary!AA253</f>
        <v>4669820.867967857</v>
      </c>
      <c r="AE253" s="4">
        <f>VLOOKUP(A253,'2% 2021'!A:AB,28,FALSE)</f>
        <v>4244138</v>
      </c>
      <c r="AF253" s="4">
        <f t="shared" si="77"/>
        <v>12864.520297432113</v>
      </c>
      <c r="AG253" s="4">
        <f>AE253-Summary!AB253</f>
        <v>131357</v>
      </c>
      <c r="AH253" s="4">
        <f>VLOOKUP(A253,'2% with VPK 2021'!A:AB,28,FALSE)</f>
        <v>4244138</v>
      </c>
      <c r="AI253" s="4">
        <f>VLOOKUP(A253,'Charter School Lease'!A:E,5,FALSE)</f>
        <v>0</v>
      </c>
      <c r="AJ253" s="4">
        <f>VLOOKUP(A253,'Integration Change'!H:L,5,FALSE)</f>
        <v>0</v>
      </c>
      <c r="AK253" s="4">
        <f>VLOOKUP(A253,'Other SPED'!A:D,4,FALSE)</f>
        <v>0</v>
      </c>
      <c r="AL253" s="4">
        <f>VLOOKUP(A253,QComp!I:R,10,FALSE)</f>
        <v>0</v>
      </c>
      <c r="AM253" s="4">
        <f>VLOOKUP(A253,'LTFM Change'!G:K,5,FALSE)</f>
        <v>0</v>
      </c>
      <c r="AN253" s="4">
        <f>VLOOKUP(A253,'Breakfast and Lunch'!A:E,5,FALSE)</f>
        <v>0</v>
      </c>
      <c r="AO253" s="4">
        <f>VLOOKUP(A253,'Breakfast and Lunch'!A:D,4,FALSE)</f>
        <v>0</v>
      </c>
      <c r="AP253" s="4">
        <f>VLOOKUP(A253,'Integration Change'!A:E,5,FALSE)</f>
        <v>0</v>
      </c>
      <c r="AQ253" s="4">
        <f>VLOOKUP(A253,'Safe School'!A:D,4,FALSE)</f>
        <v>0</v>
      </c>
      <c r="AR253" s="4">
        <f>VLOOKUP(A253,'LTFM Change'!A:D,4,FALSE)</f>
        <v>0</v>
      </c>
      <c r="AS253" s="4">
        <f>VLOOKUP(A253,QComp!A:E,5,FALSE)</f>
        <v>0</v>
      </c>
      <c r="AT253" s="228">
        <f t="shared" si="78"/>
        <v>361.86501377410468</v>
      </c>
      <c r="AU253" s="4">
        <f t="shared" si="79"/>
        <v>0</v>
      </c>
      <c r="AV253" s="228">
        <f t="shared" si="66"/>
        <v>0</v>
      </c>
      <c r="AW253" s="4">
        <f>VLOOKUP(A253,'2021 SPED'!A:AF,32,FALSE)</f>
        <v>17395.61980865011</v>
      </c>
      <c r="AX253" s="228">
        <f t="shared" si="67"/>
        <v>47.921817654683501</v>
      </c>
      <c r="AY253" s="5">
        <f t="shared" si="72"/>
        <v>148752.61980865011</v>
      </c>
      <c r="AZ253" s="4">
        <f t="shared" si="68"/>
        <v>409.78683142878816</v>
      </c>
    </row>
    <row r="254" spans="1:52" x14ac:dyDescent="0.25">
      <c r="A254">
        <v>811</v>
      </c>
      <c r="B254">
        <v>1</v>
      </c>
      <c r="C254" t="s">
        <v>233</v>
      </c>
      <c r="D254">
        <f>VLOOKUP(A254,Sheet10!A:C,3,FALSE)</f>
        <v>6</v>
      </c>
      <c r="E254" s="4">
        <f>VLOOKUP(A254,'Pupil Info'!A:D,4,FALSE)</f>
        <v>519</v>
      </c>
      <c r="F254" s="4">
        <f>Summary!F254</f>
        <v>6030229.8605990335</v>
      </c>
      <c r="G254" s="4">
        <f>VLOOKUP(A254,'2% 2020'!A:AB,28,FALSE)</f>
        <v>5337174.7635200005</v>
      </c>
      <c r="H254" s="4">
        <f t="shared" si="73"/>
        <v>11618.940001154207</v>
      </c>
      <c r="I254" s="4">
        <f>G254-Summary!G254</f>
        <v>80566</v>
      </c>
      <c r="J254" s="4">
        <f>VLOOKUP(A254,'2% with VPK 2020'!A:AB,28,FALSE)</f>
        <v>5337174.7635200005</v>
      </c>
      <c r="K254" s="4">
        <f>VLOOKUP(A254,'Charter School Lease'!A:D,4,FALSE)</f>
        <v>0</v>
      </c>
      <c r="L254" s="4">
        <f>VLOOKUP(A254,'Integration Change'!H:K,4,FALSE)</f>
        <v>0</v>
      </c>
      <c r="M254" s="4">
        <f>VLOOKUP(A254,'Other SPED'!A:D,4,FALSE)</f>
        <v>0</v>
      </c>
      <c r="N254" s="4">
        <f>VLOOKUP(A254,'LTFM Change'!G:J,4,FALSE)</f>
        <v>0</v>
      </c>
      <c r="O254" s="4">
        <f>VLOOKUP(A254,QComp!I:N,6,FALSE)</f>
        <v>0</v>
      </c>
      <c r="P254" s="4">
        <f>VLOOKUP(A254,'Breakfast and Lunch'!A:D,4,FALSE)</f>
        <v>0</v>
      </c>
      <c r="Q254" s="4">
        <f>VLOOKUP(A254,'Breakfast and Lunch'!A:E,5,FALSE)</f>
        <v>0</v>
      </c>
      <c r="R254" s="4">
        <f>VLOOKUP(A254,'Integration Change'!A:D,4,FALSE)</f>
        <v>0</v>
      </c>
      <c r="S254" s="4">
        <f>VLOOKUP(A254,'LTFM Change'!A:C,3,FALSE)</f>
        <v>0</v>
      </c>
      <c r="T254" s="4">
        <f>VLOOKUP(A254,QComp!A:D,4,FALSE)</f>
        <v>0</v>
      </c>
      <c r="U254" s="4">
        <f t="shared" si="74"/>
        <v>155.23314065510598</v>
      </c>
      <c r="V254" s="4">
        <f t="shared" si="75"/>
        <v>0</v>
      </c>
      <c r="W254" s="4">
        <f t="shared" si="76"/>
        <v>0</v>
      </c>
      <c r="X254" s="4">
        <f>VLOOKUP(A254,'2020 SPED'!A:AF,32,FALSE)</f>
        <v>19915.489551722072</v>
      </c>
      <c r="Y254" s="228">
        <f t="shared" si="69"/>
        <v>38.372812238385492</v>
      </c>
      <c r="Z254" s="4">
        <f t="shared" si="70"/>
        <v>100481.48955172207</v>
      </c>
      <c r="AA254" s="228">
        <f t="shared" si="71"/>
        <v>193.60595289349146</v>
      </c>
      <c r="AC254" s="4">
        <f>VLOOKUP(A254,'Pupil Info'!A:E,5,FALSE)</f>
        <v>510</v>
      </c>
      <c r="AD254" s="4">
        <f>Summary!AA254</f>
        <v>6007854.7132831179</v>
      </c>
      <c r="AE254" s="4">
        <f>VLOOKUP(A254,'2% 2021'!A:AB,28,FALSE)</f>
        <v>5367967</v>
      </c>
      <c r="AF254" s="4">
        <f t="shared" si="77"/>
        <v>11780.10728094729</v>
      </c>
      <c r="AG254" s="4">
        <f>AE254-Summary!AB254</f>
        <v>160350.05998301413</v>
      </c>
      <c r="AH254" s="4">
        <f>VLOOKUP(A254,'2% with VPK 2021'!A:AB,28,FALSE)</f>
        <v>5367967</v>
      </c>
      <c r="AI254" s="4">
        <f>VLOOKUP(A254,'Charter School Lease'!A:E,5,FALSE)</f>
        <v>0</v>
      </c>
      <c r="AJ254" s="4">
        <f>VLOOKUP(A254,'Integration Change'!H:L,5,FALSE)</f>
        <v>0</v>
      </c>
      <c r="AK254" s="4">
        <f>VLOOKUP(A254,'Other SPED'!A:D,4,FALSE)</f>
        <v>0</v>
      </c>
      <c r="AL254" s="4">
        <f>VLOOKUP(A254,QComp!I:R,10,FALSE)</f>
        <v>0</v>
      </c>
      <c r="AM254" s="4">
        <f>VLOOKUP(A254,'LTFM Change'!G:K,5,FALSE)</f>
        <v>0</v>
      </c>
      <c r="AN254" s="4">
        <f>VLOOKUP(A254,'Breakfast and Lunch'!A:E,5,FALSE)</f>
        <v>0</v>
      </c>
      <c r="AO254" s="4">
        <f>VLOOKUP(A254,'Breakfast and Lunch'!A:D,4,FALSE)</f>
        <v>0</v>
      </c>
      <c r="AP254" s="4">
        <f>VLOOKUP(A254,'Integration Change'!A:E,5,FALSE)</f>
        <v>0</v>
      </c>
      <c r="AQ254" s="4">
        <f>VLOOKUP(A254,'Safe School'!A:D,4,FALSE)</f>
        <v>0</v>
      </c>
      <c r="AR254" s="4">
        <f>VLOOKUP(A254,'LTFM Change'!A:D,4,FALSE)</f>
        <v>0</v>
      </c>
      <c r="AS254" s="4">
        <f>VLOOKUP(A254,QComp!A:E,5,FALSE)</f>
        <v>0</v>
      </c>
      <c r="AT254" s="228">
        <f t="shared" si="78"/>
        <v>314.41188231963554</v>
      </c>
      <c r="AU254" s="4">
        <f t="shared" si="79"/>
        <v>0</v>
      </c>
      <c r="AV254" s="228">
        <f t="shared" si="66"/>
        <v>0</v>
      </c>
      <c r="AW254" s="4">
        <f>VLOOKUP(A254,'2021 SPED'!A:AF,32,FALSE)</f>
        <v>50029.547976037604</v>
      </c>
      <c r="AX254" s="228">
        <f t="shared" si="67"/>
        <v>98.097152894191382</v>
      </c>
      <c r="AY254" s="5">
        <f t="shared" si="72"/>
        <v>210379.60795905173</v>
      </c>
      <c r="AZ254" s="4">
        <f t="shared" si="68"/>
        <v>412.50903521382691</v>
      </c>
    </row>
    <row r="255" spans="1:52" x14ac:dyDescent="0.25">
      <c r="A255">
        <v>813</v>
      </c>
      <c r="B255">
        <v>1</v>
      </c>
      <c r="C255" t="s">
        <v>234</v>
      </c>
      <c r="D255">
        <f>VLOOKUP(A255,Sheet10!A:C,3,FALSE)</f>
        <v>5</v>
      </c>
      <c r="E255" s="4">
        <f>VLOOKUP(A255,'Pupil Info'!A:D,4,FALSE)</f>
        <v>1231</v>
      </c>
      <c r="F255" s="4">
        <f>Summary!F255</f>
        <v>12135154.260219311</v>
      </c>
      <c r="G255" s="4">
        <f>VLOOKUP(A255,'2% 2020'!A:AB,28,FALSE)</f>
        <v>11099286.1158046</v>
      </c>
      <c r="H255" s="4">
        <f t="shared" si="73"/>
        <v>9857.9644680904239</v>
      </c>
      <c r="I255" s="4">
        <f>G255-Summary!G255</f>
        <v>179086</v>
      </c>
      <c r="J255" s="4">
        <f>VLOOKUP(A255,'2% with VPK 2020'!A:AB,28,FALSE)</f>
        <v>11099286.1158046</v>
      </c>
      <c r="K255" s="4">
        <f>VLOOKUP(A255,'Charter School Lease'!A:D,4,FALSE)</f>
        <v>0</v>
      </c>
      <c r="L255" s="4">
        <f>VLOOKUP(A255,'Integration Change'!H:K,4,FALSE)</f>
        <v>0</v>
      </c>
      <c r="M255" s="4">
        <f>VLOOKUP(A255,'Other SPED'!A:D,4,FALSE)</f>
        <v>0</v>
      </c>
      <c r="N255" s="4">
        <f>VLOOKUP(A255,'LTFM Change'!G:J,4,FALSE)</f>
        <v>0</v>
      </c>
      <c r="O255" s="4">
        <f>VLOOKUP(A255,QComp!I:N,6,FALSE)</f>
        <v>0</v>
      </c>
      <c r="P255" s="4">
        <f>VLOOKUP(A255,'Breakfast and Lunch'!A:D,4,FALSE)</f>
        <v>0</v>
      </c>
      <c r="Q255" s="4">
        <f>VLOOKUP(A255,'Breakfast and Lunch'!A:E,5,FALSE)</f>
        <v>0</v>
      </c>
      <c r="R255" s="4">
        <f>VLOOKUP(A255,'Integration Change'!A:D,4,FALSE)</f>
        <v>0</v>
      </c>
      <c r="S255" s="4">
        <f>VLOOKUP(A255,'LTFM Change'!A:C,3,FALSE)</f>
        <v>0</v>
      </c>
      <c r="T255" s="4">
        <f>VLOOKUP(A255,QComp!A:D,4,FALSE)</f>
        <v>0</v>
      </c>
      <c r="U255" s="4">
        <f t="shared" si="74"/>
        <v>145.48009748172217</v>
      </c>
      <c r="V255" s="4">
        <f t="shared" si="75"/>
        <v>0</v>
      </c>
      <c r="W255" s="4">
        <f t="shared" si="76"/>
        <v>0</v>
      </c>
      <c r="X255" s="4">
        <f>VLOOKUP(A255,'2020 SPED'!A:AF,32,FALSE)</f>
        <v>15610.787998482585</v>
      </c>
      <c r="Y255" s="228">
        <f t="shared" si="69"/>
        <v>12.681387488612986</v>
      </c>
      <c r="Z255" s="4">
        <f t="shared" si="70"/>
        <v>194696.78799848258</v>
      </c>
      <c r="AA255" s="228">
        <f t="shared" si="71"/>
        <v>158.16148497033515</v>
      </c>
      <c r="AC255" s="4">
        <f>VLOOKUP(A255,'Pupil Info'!A:E,5,FALSE)</f>
        <v>1229</v>
      </c>
      <c r="AD255" s="4">
        <f>Summary!AA255</f>
        <v>12246726.407774365</v>
      </c>
      <c r="AE255" s="4">
        <f>VLOOKUP(A255,'2% 2021'!A:AB,28,FALSE)</f>
        <v>11329986.812230155</v>
      </c>
      <c r="AF255" s="4">
        <f t="shared" si="77"/>
        <v>9964.7895913542434</v>
      </c>
      <c r="AG255" s="4">
        <f>AE255-Summary!AB255</f>
        <v>360115.58000000007</v>
      </c>
      <c r="AH255" s="4">
        <f>VLOOKUP(A255,'2% with VPK 2021'!A:AB,28,FALSE)</f>
        <v>11329986.812230155</v>
      </c>
      <c r="AI255" s="4">
        <f>VLOOKUP(A255,'Charter School Lease'!A:E,5,FALSE)</f>
        <v>0</v>
      </c>
      <c r="AJ255" s="4">
        <f>VLOOKUP(A255,'Integration Change'!H:L,5,FALSE)</f>
        <v>0</v>
      </c>
      <c r="AK255" s="4">
        <f>VLOOKUP(A255,'Other SPED'!A:D,4,FALSE)</f>
        <v>0</v>
      </c>
      <c r="AL255" s="4">
        <f>VLOOKUP(A255,QComp!I:R,10,FALSE)</f>
        <v>0</v>
      </c>
      <c r="AM255" s="4">
        <f>VLOOKUP(A255,'LTFM Change'!G:K,5,FALSE)</f>
        <v>0</v>
      </c>
      <c r="AN255" s="4">
        <f>VLOOKUP(A255,'Breakfast and Lunch'!A:E,5,FALSE)</f>
        <v>0</v>
      </c>
      <c r="AO255" s="4">
        <f>VLOOKUP(A255,'Breakfast and Lunch'!A:D,4,FALSE)</f>
        <v>0</v>
      </c>
      <c r="AP255" s="4">
        <f>VLOOKUP(A255,'Integration Change'!A:E,5,FALSE)</f>
        <v>0</v>
      </c>
      <c r="AQ255" s="4">
        <f>VLOOKUP(A255,'Safe School'!A:D,4,FALSE)</f>
        <v>156.01117023778352</v>
      </c>
      <c r="AR255" s="4">
        <f>VLOOKUP(A255,'LTFM Change'!A:D,4,FALSE)</f>
        <v>0</v>
      </c>
      <c r="AS255" s="4">
        <f>VLOOKUP(A255,QComp!A:E,5,FALSE)</f>
        <v>0</v>
      </c>
      <c r="AT255" s="228">
        <f t="shared" si="78"/>
        <v>293.01511798209935</v>
      </c>
      <c r="AU255" s="4">
        <f t="shared" si="79"/>
        <v>156.01117023825645</v>
      </c>
      <c r="AV255" s="228">
        <f t="shared" si="66"/>
        <v>0.12694155430289378</v>
      </c>
      <c r="AW255" s="4">
        <f>VLOOKUP(A255,'2021 SPED'!A:AF,32,FALSE)</f>
        <v>38366.876422574976</v>
      </c>
      <c r="AX255" s="228">
        <f t="shared" si="67"/>
        <v>31.217962915032526</v>
      </c>
      <c r="AY255" s="5">
        <f t="shared" si="72"/>
        <v>398638.46759281331</v>
      </c>
      <c r="AZ255" s="4">
        <f t="shared" si="68"/>
        <v>324.36002245143476</v>
      </c>
    </row>
    <row r="256" spans="1:52" x14ac:dyDescent="0.25">
      <c r="A256">
        <v>815</v>
      </c>
      <c r="B256">
        <v>2</v>
      </c>
      <c r="C256" t="s">
        <v>235</v>
      </c>
      <c r="D256">
        <f>VLOOKUP(A256,Sheet10!A:C,3,FALSE)</f>
        <v>6</v>
      </c>
      <c r="E256" s="4">
        <f>VLOOKUP(A256,'Pupil Info'!A:D,4,FALSE)</f>
        <v>1</v>
      </c>
      <c r="F256" s="4">
        <f>Summary!F256</f>
        <v>294230.53961337253</v>
      </c>
      <c r="G256" s="4">
        <f>VLOOKUP(A256,'2% 2020'!A:AB,28,FALSE)</f>
        <v>12971.184243684113</v>
      </c>
      <c r="H256" s="4">
        <f t="shared" si="73"/>
        <v>294230.53961337253</v>
      </c>
      <c r="I256" s="4">
        <f>G256-Summary!G256</f>
        <v>135</v>
      </c>
      <c r="J256" s="4">
        <f>VLOOKUP(A256,'2% with VPK 2020'!A:AB,28,FALSE)</f>
        <v>12971.216611659389</v>
      </c>
      <c r="K256" s="4">
        <f>VLOOKUP(A256,'Charter School Lease'!A:D,4,FALSE)</f>
        <v>0</v>
      </c>
      <c r="L256" s="4">
        <f>VLOOKUP(A256,'Integration Change'!H:K,4,FALSE)</f>
        <v>0</v>
      </c>
      <c r="M256" s="4">
        <f>VLOOKUP(A256,'Other SPED'!A:D,4,FALSE)</f>
        <v>0</v>
      </c>
      <c r="N256" s="4">
        <f>VLOOKUP(A256,'LTFM Change'!G:J,4,FALSE)</f>
        <v>0</v>
      </c>
      <c r="O256" s="4">
        <f>VLOOKUP(A256,QComp!I:N,6,FALSE)</f>
        <v>0</v>
      </c>
      <c r="P256" s="4">
        <v>0</v>
      </c>
      <c r="Q256" s="4">
        <v>0</v>
      </c>
      <c r="R256" s="4">
        <f>VLOOKUP(A256,'Integration Change'!A:D,4,FALSE)</f>
        <v>0</v>
      </c>
      <c r="S256" s="4">
        <f>VLOOKUP(A256,'LTFM Change'!A:C,3,FALSE)</f>
        <v>0</v>
      </c>
      <c r="T256" s="4">
        <f>VLOOKUP(A256,QComp!A:D,4,FALSE)</f>
        <v>0</v>
      </c>
      <c r="U256" s="4">
        <f t="shared" si="74"/>
        <v>135</v>
      </c>
      <c r="V256" s="4">
        <f t="shared" si="75"/>
        <v>3.2367975276429206E-2</v>
      </c>
      <c r="W256" s="4">
        <f t="shared" si="76"/>
        <v>3.2367975276429206E-2</v>
      </c>
      <c r="X256" s="4">
        <f>VLOOKUP(A256,'2020 SPED'!A:AF,32,FALSE)</f>
        <v>21850.27669455373</v>
      </c>
      <c r="Y256" s="228">
        <f t="shared" si="69"/>
        <v>21850.27669455373</v>
      </c>
      <c r="Z256" s="4">
        <f t="shared" si="70"/>
        <v>21985.309062529006</v>
      </c>
      <c r="AA256" s="228">
        <f t="shared" si="71"/>
        <v>21985.309062529006</v>
      </c>
      <c r="AC256" s="4">
        <f>VLOOKUP(A256,'Pupil Info'!A:E,5,FALSE)</f>
        <v>1</v>
      </c>
      <c r="AD256" s="4">
        <f>Summary!AA256</f>
        <v>307886.1543359863</v>
      </c>
      <c r="AE256" s="4">
        <f>VLOOKUP(A256,'2% 2021'!A:AB,28,FALSE)</f>
        <v>13413.249819292272</v>
      </c>
      <c r="AF256" s="4">
        <f t="shared" si="77"/>
        <v>307886.1543359863</v>
      </c>
      <c r="AG256" s="4">
        <f>AE256-Summary!AB256</f>
        <v>269.27000000000044</v>
      </c>
      <c r="AH256" s="4">
        <f>VLOOKUP(A256,'2% with VPK 2021'!A:AB,28,FALSE)</f>
        <v>13413.26433485403</v>
      </c>
      <c r="AI256" s="4">
        <f>VLOOKUP(A256,'Charter School Lease'!A:E,5,FALSE)</f>
        <v>0</v>
      </c>
      <c r="AJ256" s="4">
        <f>VLOOKUP(A256,'Integration Change'!H:L,5,FALSE)</f>
        <v>0</v>
      </c>
      <c r="AK256" s="4">
        <f>VLOOKUP(A256,'Other SPED'!A:D,4,FALSE)</f>
        <v>0</v>
      </c>
      <c r="AL256" s="4">
        <f>VLOOKUP(A256,QComp!I:R,10,FALSE)</f>
        <v>0</v>
      </c>
      <c r="AM256" s="4">
        <f>VLOOKUP(A256,'LTFM Change'!G:K,5,FALSE)</f>
        <v>0</v>
      </c>
      <c r="AN256" s="4">
        <v>0</v>
      </c>
      <c r="AO256" s="4">
        <v>0</v>
      </c>
      <c r="AP256" s="4">
        <f>VLOOKUP(A256,'Integration Change'!A:E,5,FALSE)</f>
        <v>0</v>
      </c>
      <c r="AQ256" s="4">
        <f>VLOOKUP(A256,'Safe School'!A:D,4,FALSE)</f>
        <v>0</v>
      </c>
      <c r="AR256" s="4">
        <f>VLOOKUP(A256,'LTFM Change'!A:D,4,FALSE)</f>
        <v>0</v>
      </c>
      <c r="AS256" s="4">
        <f>VLOOKUP(A256,QComp!A:E,5,FALSE)</f>
        <v>0</v>
      </c>
      <c r="AT256" s="228">
        <f t="shared" si="78"/>
        <v>269.27000000000044</v>
      </c>
      <c r="AU256" s="4">
        <f t="shared" si="79"/>
        <v>1.4515561757434625E-2</v>
      </c>
      <c r="AV256" s="228">
        <f t="shared" si="66"/>
        <v>1.4515561757434625E-2</v>
      </c>
      <c r="AW256" s="4">
        <f>VLOOKUP(A256,'2021 SPED'!A:AF,32,FALSE)</f>
        <v>71071.931643640215</v>
      </c>
      <c r="AX256" s="228">
        <f t="shared" si="67"/>
        <v>71071.931643640215</v>
      </c>
      <c r="AY256" s="5">
        <f t="shared" si="72"/>
        <v>71341.216159201969</v>
      </c>
      <c r="AZ256" s="4">
        <f t="shared" si="68"/>
        <v>71341.216159201969</v>
      </c>
    </row>
    <row r="257" spans="1:52" x14ac:dyDescent="0.25">
      <c r="A257">
        <v>818</v>
      </c>
      <c r="B257">
        <v>1</v>
      </c>
      <c r="C257" t="s">
        <v>236</v>
      </c>
      <c r="D257">
        <f>VLOOKUP(A257,Sheet10!A:C,3,FALSE)</f>
        <v>6</v>
      </c>
      <c r="E257" s="4">
        <f>VLOOKUP(A257,'Pupil Info'!A:D,4,FALSE)</f>
        <v>577</v>
      </c>
      <c r="F257" s="4">
        <f>Summary!F257</f>
        <v>6044598.9191278974</v>
      </c>
      <c r="G257" s="4">
        <f>VLOOKUP(A257,'2% 2020'!A:AB,28,FALSE)</f>
        <v>5381664</v>
      </c>
      <c r="H257" s="4">
        <f t="shared" si="73"/>
        <v>10475.908005420966</v>
      </c>
      <c r="I257" s="4">
        <f>G257-Summary!G257</f>
        <v>94814</v>
      </c>
      <c r="J257" s="4">
        <f>VLOOKUP(A257,'2% with VPK 2020'!A:AB,28,FALSE)</f>
        <v>5381664</v>
      </c>
      <c r="K257" s="4">
        <f>VLOOKUP(A257,'Charter School Lease'!A:D,4,FALSE)</f>
        <v>0</v>
      </c>
      <c r="L257" s="4">
        <f>VLOOKUP(A257,'Integration Change'!H:K,4,FALSE)</f>
        <v>0</v>
      </c>
      <c r="M257" s="4">
        <f>VLOOKUP(A257,'Other SPED'!A:D,4,FALSE)</f>
        <v>0</v>
      </c>
      <c r="N257" s="4">
        <f>VLOOKUP(A257,'LTFM Change'!G:J,4,FALSE)</f>
        <v>0</v>
      </c>
      <c r="O257" s="4">
        <f>VLOOKUP(A257,QComp!I:N,6,FALSE)</f>
        <v>0</v>
      </c>
      <c r="P257" s="4">
        <f>VLOOKUP(A257,'Breakfast and Lunch'!A:D,4,FALSE)</f>
        <v>0</v>
      </c>
      <c r="Q257" s="4">
        <f>VLOOKUP(A257,'Breakfast and Lunch'!A:E,5,FALSE)</f>
        <v>0</v>
      </c>
      <c r="R257" s="4">
        <f>VLOOKUP(A257,'Integration Change'!A:D,4,FALSE)</f>
        <v>0</v>
      </c>
      <c r="S257" s="4">
        <f>VLOOKUP(A257,'LTFM Change'!A:C,3,FALSE)</f>
        <v>0</v>
      </c>
      <c r="T257" s="4">
        <f>VLOOKUP(A257,QComp!A:D,4,FALSE)</f>
        <v>0</v>
      </c>
      <c r="U257" s="4">
        <f t="shared" si="74"/>
        <v>164.32235701906413</v>
      </c>
      <c r="V257" s="4">
        <f t="shared" si="75"/>
        <v>0</v>
      </c>
      <c r="W257" s="4">
        <f t="shared" si="76"/>
        <v>0</v>
      </c>
      <c r="X257" s="4">
        <f>VLOOKUP(A257,'2020 SPED'!A:AF,32,FALSE)</f>
        <v>6147.7291818524245</v>
      </c>
      <c r="Y257" s="228">
        <f t="shared" si="69"/>
        <v>10.654643296104721</v>
      </c>
      <c r="Z257" s="4">
        <f t="shared" si="70"/>
        <v>100961.72918185242</v>
      </c>
      <c r="AA257" s="228">
        <f t="shared" si="71"/>
        <v>174.97700031516885</v>
      </c>
      <c r="AC257" s="4">
        <f>VLOOKUP(A257,'Pupil Info'!A:E,5,FALSE)</f>
        <v>567</v>
      </c>
      <c r="AD257" s="4">
        <f>Summary!AA257</f>
        <v>6023995.4988802578</v>
      </c>
      <c r="AE257" s="4">
        <f>VLOOKUP(A257,'2% 2021'!A:AB,28,FALSE)</f>
        <v>5430156</v>
      </c>
      <c r="AF257" s="4">
        <f t="shared" si="77"/>
        <v>10624.330685855834</v>
      </c>
      <c r="AG257" s="4">
        <f>AE257-Summary!AB257</f>
        <v>189988</v>
      </c>
      <c r="AH257" s="4">
        <f>VLOOKUP(A257,'2% with VPK 2021'!A:AB,28,FALSE)</f>
        <v>5430156</v>
      </c>
      <c r="AI257" s="4">
        <f>VLOOKUP(A257,'Charter School Lease'!A:E,5,FALSE)</f>
        <v>0</v>
      </c>
      <c r="AJ257" s="4">
        <f>VLOOKUP(A257,'Integration Change'!H:L,5,FALSE)</f>
        <v>0</v>
      </c>
      <c r="AK257" s="4">
        <f>VLOOKUP(A257,'Other SPED'!A:D,4,FALSE)</f>
        <v>0</v>
      </c>
      <c r="AL257" s="4">
        <f>VLOOKUP(A257,QComp!I:R,10,FALSE)</f>
        <v>0</v>
      </c>
      <c r="AM257" s="4">
        <f>VLOOKUP(A257,'LTFM Change'!G:K,5,FALSE)</f>
        <v>0</v>
      </c>
      <c r="AN257" s="4">
        <f>VLOOKUP(A257,'Breakfast and Lunch'!A:E,5,FALSE)</f>
        <v>0</v>
      </c>
      <c r="AO257" s="4">
        <f>VLOOKUP(A257,'Breakfast and Lunch'!A:D,4,FALSE)</f>
        <v>0</v>
      </c>
      <c r="AP257" s="4">
        <f>VLOOKUP(A257,'Integration Change'!A:E,5,FALSE)</f>
        <v>0</v>
      </c>
      <c r="AQ257" s="4">
        <f>VLOOKUP(A257,'Safe School'!A:D,4,FALSE)</f>
        <v>19.711745961198176</v>
      </c>
      <c r="AR257" s="4">
        <f>VLOOKUP(A257,'LTFM Change'!A:D,4,FALSE)</f>
        <v>0</v>
      </c>
      <c r="AS257" s="4">
        <f>VLOOKUP(A257,QComp!A:E,5,FALSE)</f>
        <v>0</v>
      </c>
      <c r="AT257" s="228">
        <f t="shared" si="78"/>
        <v>335.0758377425044</v>
      </c>
      <c r="AU257" s="4">
        <f t="shared" si="79"/>
        <v>19.71174596156925</v>
      </c>
      <c r="AV257" s="228">
        <f t="shared" si="66"/>
        <v>3.4764984059205029E-2</v>
      </c>
      <c r="AW257" s="4">
        <f>VLOOKUP(A257,'2021 SPED'!A:AF,32,FALSE)</f>
        <v>14585.996688834275</v>
      </c>
      <c r="AX257" s="228">
        <f t="shared" si="67"/>
        <v>25.724861885069267</v>
      </c>
      <c r="AY257" s="5">
        <f t="shared" si="72"/>
        <v>204593.70843479584</v>
      </c>
      <c r="AZ257" s="4">
        <f t="shared" si="68"/>
        <v>360.83546461163286</v>
      </c>
    </row>
    <row r="258" spans="1:52" x14ac:dyDescent="0.25">
      <c r="A258">
        <v>820</v>
      </c>
      <c r="B258">
        <v>1</v>
      </c>
      <c r="C258" t="s">
        <v>237</v>
      </c>
      <c r="D258">
        <f>VLOOKUP(A258,Sheet10!A:C,3,FALSE)</f>
        <v>6</v>
      </c>
      <c r="E258" s="4">
        <f>VLOOKUP(A258,'Pupil Info'!A:D,4,FALSE)</f>
        <v>513</v>
      </c>
      <c r="F258" s="4">
        <f>Summary!F258</f>
        <v>5412370.0972365607</v>
      </c>
      <c r="G258" s="4">
        <f>VLOOKUP(A258,'2% 2020'!A:AB,28,FALSE)</f>
        <v>5033689.165597925</v>
      </c>
      <c r="H258" s="4">
        <f t="shared" si="73"/>
        <v>10550.429039447487</v>
      </c>
      <c r="I258" s="4">
        <f>G258-Summary!G258</f>
        <v>81404</v>
      </c>
      <c r="J258" s="4">
        <f>VLOOKUP(A258,'2% with VPK 2020'!A:AB,28,FALSE)</f>
        <v>5033689.165597925</v>
      </c>
      <c r="K258" s="4">
        <f>VLOOKUP(A258,'Charter School Lease'!A:D,4,FALSE)</f>
        <v>0</v>
      </c>
      <c r="L258" s="4">
        <f>VLOOKUP(A258,'Integration Change'!H:K,4,FALSE)</f>
        <v>0</v>
      </c>
      <c r="M258" s="4">
        <f>VLOOKUP(A258,'Other SPED'!A:D,4,FALSE)</f>
        <v>0</v>
      </c>
      <c r="N258" s="4">
        <f>VLOOKUP(A258,'LTFM Change'!G:J,4,FALSE)</f>
        <v>0</v>
      </c>
      <c r="O258" s="4">
        <f>VLOOKUP(A258,QComp!I:N,6,FALSE)</f>
        <v>-340.13240898313234</v>
      </c>
      <c r="P258" s="4">
        <f>VLOOKUP(A258,'Breakfast and Lunch'!A:D,4,FALSE)</f>
        <v>0</v>
      </c>
      <c r="Q258" s="4">
        <f>VLOOKUP(A258,'Breakfast and Lunch'!A:E,5,FALSE)</f>
        <v>0</v>
      </c>
      <c r="R258" s="4">
        <f>VLOOKUP(A258,'Integration Change'!A:D,4,FALSE)</f>
        <v>0</v>
      </c>
      <c r="S258" s="4">
        <f>VLOOKUP(A258,'LTFM Change'!A:C,3,FALSE)</f>
        <v>0</v>
      </c>
      <c r="T258" s="4">
        <f>VLOOKUP(A258,QComp!A:D,4,FALSE)</f>
        <v>340.13240898313234</v>
      </c>
      <c r="U258" s="4">
        <f t="shared" si="74"/>
        <v>158.68226120857699</v>
      </c>
      <c r="V258" s="4">
        <f t="shared" si="75"/>
        <v>0</v>
      </c>
      <c r="W258" s="4">
        <f t="shared" si="76"/>
        <v>0</v>
      </c>
      <c r="X258" s="4">
        <f>VLOOKUP(A258,'2020 SPED'!A:AF,32,FALSE)</f>
        <v>13685.566124529229</v>
      </c>
      <c r="Y258" s="228">
        <f t="shared" si="69"/>
        <v>26.677516811947815</v>
      </c>
      <c r="Z258" s="4">
        <f t="shared" si="70"/>
        <v>95089.566124529229</v>
      </c>
      <c r="AA258" s="228">
        <f t="shared" si="71"/>
        <v>185.3597780205248</v>
      </c>
      <c r="AC258" s="4">
        <f>VLOOKUP(A258,'Pupil Info'!A:E,5,FALSE)</f>
        <v>482</v>
      </c>
      <c r="AD258" s="4">
        <f>Summary!AA258</f>
        <v>5233914.7347726645</v>
      </c>
      <c r="AE258" s="4">
        <f>VLOOKUP(A258,'2% 2021'!A:AB,28,FALSE)</f>
        <v>4907381.0153162405</v>
      </c>
      <c r="AF258" s="4">
        <f t="shared" si="77"/>
        <v>10858.744263013827</v>
      </c>
      <c r="AG258" s="4">
        <f>AE258-Summary!AB258</f>
        <v>156955.16999999993</v>
      </c>
      <c r="AH258" s="4">
        <f>VLOOKUP(A258,'2% with VPK 2021'!A:AB,28,FALSE)</f>
        <v>4907381.0153162405</v>
      </c>
      <c r="AI258" s="4">
        <f>VLOOKUP(A258,'Charter School Lease'!A:E,5,FALSE)</f>
        <v>0</v>
      </c>
      <c r="AJ258" s="4">
        <f>VLOOKUP(A258,'Integration Change'!H:L,5,FALSE)</f>
        <v>0</v>
      </c>
      <c r="AK258" s="4">
        <f>VLOOKUP(A258,'Other SPED'!A:D,4,FALSE)</f>
        <v>0</v>
      </c>
      <c r="AL258" s="4">
        <f>VLOOKUP(A258,QComp!I:R,10,FALSE)</f>
        <v>-402.06089808570687</v>
      </c>
      <c r="AM258" s="4">
        <f>VLOOKUP(A258,'LTFM Change'!G:K,5,FALSE)</f>
        <v>0</v>
      </c>
      <c r="AN258" s="4">
        <f>VLOOKUP(A258,'Breakfast and Lunch'!A:E,5,FALSE)</f>
        <v>0</v>
      </c>
      <c r="AO258" s="4">
        <f>VLOOKUP(A258,'Breakfast and Lunch'!A:D,4,FALSE)</f>
        <v>0</v>
      </c>
      <c r="AP258" s="4">
        <f>VLOOKUP(A258,'Integration Change'!A:E,5,FALSE)</f>
        <v>0</v>
      </c>
      <c r="AQ258" s="4">
        <f>VLOOKUP(A258,'Safe School'!A:D,4,FALSE)</f>
        <v>38.422163973289571</v>
      </c>
      <c r="AR258" s="4">
        <f>VLOOKUP(A258,'LTFM Change'!A:D,4,FALSE)</f>
        <v>0</v>
      </c>
      <c r="AS258" s="4">
        <f>VLOOKUP(A258,QComp!A:E,5,FALSE)</f>
        <v>402.06089808570687</v>
      </c>
      <c r="AT258" s="228">
        <f t="shared" si="78"/>
        <v>325.63313278008286</v>
      </c>
      <c r="AU258" s="4">
        <f t="shared" si="79"/>
        <v>38.422163973562419</v>
      </c>
      <c r="AV258" s="228">
        <f t="shared" si="66"/>
        <v>7.971403314017099E-2</v>
      </c>
      <c r="AW258" s="4">
        <f>VLOOKUP(A258,'2021 SPED'!A:AF,32,FALSE)</f>
        <v>38108.573490595329</v>
      </c>
      <c r="AX258" s="228">
        <f t="shared" si="67"/>
        <v>79.063430478413551</v>
      </c>
      <c r="AY258" s="5">
        <f t="shared" si="72"/>
        <v>195102.16565456882</v>
      </c>
      <c r="AZ258" s="4">
        <f t="shared" si="68"/>
        <v>404.77627729163657</v>
      </c>
    </row>
    <row r="259" spans="1:52" x14ac:dyDescent="0.25">
      <c r="A259">
        <v>821</v>
      </c>
      <c r="B259">
        <v>1</v>
      </c>
      <c r="C259" t="s">
        <v>238</v>
      </c>
      <c r="D259">
        <f>VLOOKUP(A259,Sheet10!A:C,3,FALSE)</f>
        <v>6</v>
      </c>
      <c r="E259" s="4">
        <f>VLOOKUP(A259,'Pupil Info'!A:D,4,FALSE)</f>
        <v>1063</v>
      </c>
      <c r="F259" s="4">
        <f>Summary!F259</f>
        <v>10777877.632433413</v>
      </c>
      <c r="G259" s="4">
        <f>VLOOKUP(A259,'2% 2020'!A:AB,28,FALSE)</f>
        <v>9812112.7027138323</v>
      </c>
      <c r="H259" s="4">
        <f t="shared" si="73"/>
        <v>10139.113483004152</v>
      </c>
      <c r="I259" s="4">
        <f>G259-Summary!G259</f>
        <v>164375</v>
      </c>
      <c r="J259" s="4">
        <f>VLOOKUP(A259,'2% with VPK 2020'!A:AB,28,FALSE)</f>
        <v>9812112.7027138323</v>
      </c>
      <c r="K259" s="4">
        <f>VLOOKUP(A259,'Charter School Lease'!A:D,4,FALSE)</f>
        <v>0</v>
      </c>
      <c r="L259" s="4">
        <f>VLOOKUP(A259,'Integration Change'!H:K,4,FALSE)</f>
        <v>0</v>
      </c>
      <c r="M259" s="4">
        <f>VLOOKUP(A259,'Other SPED'!A:D,4,FALSE)</f>
        <v>0</v>
      </c>
      <c r="N259" s="4">
        <f>VLOOKUP(A259,'LTFM Change'!G:J,4,FALSE)</f>
        <v>0</v>
      </c>
      <c r="O259" s="4">
        <f>VLOOKUP(A259,QComp!I:N,6,FALSE)</f>
        <v>0</v>
      </c>
      <c r="P259" s="4">
        <f>VLOOKUP(A259,'Breakfast and Lunch'!A:D,4,FALSE)</f>
        <v>0</v>
      </c>
      <c r="Q259" s="4">
        <f>VLOOKUP(A259,'Breakfast and Lunch'!A:E,5,FALSE)</f>
        <v>0</v>
      </c>
      <c r="R259" s="4">
        <f>VLOOKUP(A259,'Integration Change'!A:D,4,FALSE)</f>
        <v>0</v>
      </c>
      <c r="S259" s="4">
        <f>VLOOKUP(A259,'LTFM Change'!A:C,3,FALSE)</f>
        <v>0</v>
      </c>
      <c r="T259" s="4">
        <f>VLOOKUP(A259,QComp!A:D,4,FALSE)</f>
        <v>0</v>
      </c>
      <c r="U259" s="4">
        <f t="shared" si="74"/>
        <v>154.63311382878646</v>
      </c>
      <c r="V259" s="4">
        <f t="shared" si="75"/>
        <v>0</v>
      </c>
      <c r="W259" s="4">
        <f t="shared" si="76"/>
        <v>0</v>
      </c>
      <c r="X259" s="4">
        <f>VLOOKUP(A259,'2020 SPED'!A:AF,32,FALSE)</f>
        <v>67486.723440688336</v>
      </c>
      <c r="Y259" s="228">
        <f t="shared" si="69"/>
        <v>63.487039925388842</v>
      </c>
      <c r="Z259" s="4">
        <f t="shared" si="70"/>
        <v>231861.72344068834</v>
      </c>
      <c r="AA259" s="228">
        <f t="shared" si="71"/>
        <v>218.12015375417531</v>
      </c>
      <c r="AC259" s="4">
        <f>VLOOKUP(A259,'Pupil Info'!A:E,5,FALSE)</f>
        <v>1072</v>
      </c>
      <c r="AD259" s="4">
        <f>Summary!AA259</f>
        <v>11026946.62976446</v>
      </c>
      <c r="AE259" s="4">
        <f>VLOOKUP(A259,'2% 2021'!A:AB,28,FALSE)</f>
        <v>10130254.716449523</v>
      </c>
      <c r="AF259" s="4">
        <f t="shared" si="77"/>
        <v>10286.330811347443</v>
      </c>
      <c r="AG259" s="4">
        <f>AE259-Summary!AB259</f>
        <v>335153.71399999969</v>
      </c>
      <c r="AH259" s="4">
        <f>VLOOKUP(A259,'2% with VPK 2021'!A:AB,28,FALSE)</f>
        <v>10130254.716449523</v>
      </c>
      <c r="AI259" s="4">
        <f>VLOOKUP(A259,'Charter School Lease'!A:E,5,FALSE)</f>
        <v>0</v>
      </c>
      <c r="AJ259" s="4">
        <f>VLOOKUP(A259,'Integration Change'!H:L,5,FALSE)</f>
        <v>0</v>
      </c>
      <c r="AK259" s="4">
        <f>VLOOKUP(A259,'Other SPED'!A:D,4,FALSE)</f>
        <v>0</v>
      </c>
      <c r="AL259" s="4">
        <f>VLOOKUP(A259,QComp!I:R,10,FALSE)</f>
        <v>0</v>
      </c>
      <c r="AM259" s="4">
        <f>VLOOKUP(A259,'LTFM Change'!G:K,5,FALSE)</f>
        <v>0</v>
      </c>
      <c r="AN259" s="4">
        <f>VLOOKUP(A259,'Breakfast and Lunch'!A:E,5,FALSE)</f>
        <v>0</v>
      </c>
      <c r="AO259" s="4">
        <f>VLOOKUP(A259,'Breakfast and Lunch'!A:D,4,FALSE)</f>
        <v>0</v>
      </c>
      <c r="AP259" s="4">
        <f>VLOOKUP(A259,'Integration Change'!A:E,5,FALSE)</f>
        <v>0</v>
      </c>
      <c r="AQ259" s="4">
        <f>VLOOKUP(A259,'Safe School'!A:D,4,FALSE)</f>
        <v>49.670272847954038</v>
      </c>
      <c r="AR259" s="4">
        <f>VLOOKUP(A259,'LTFM Change'!A:D,4,FALSE)</f>
        <v>0</v>
      </c>
      <c r="AS259" s="4">
        <f>VLOOKUP(A259,QComp!A:E,5,FALSE)</f>
        <v>0</v>
      </c>
      <c r="AT259" s="228">
        <f t="shared" si="78"/>
        <v>312.64338992537284</v>
      </c>
      <c r="AU259" s="4">
        <f t="shared" si="79"/>
        <v>49.670272847637534</v>
      </c>
      <c r="AV259" s="228">
        <f t="shared" si="66"/>
        <v>4.6334209745930534E-2</v>
      </c>
      <c r="AW259" s="4">
        <f>VLOOKUP(A259,'2021 SPED'!A:AF,32,FALSE)</f>
        <v>83610.253503359854</v>
      </c>
      <c r="AX259" s="228">
        <f t="shared" si="67"/>
        <v>77.99463946208941</v>
      </c>
      <c r="AY259" s="5">
        <f t="shared" si="72"/>
        <v>418813.63777620718</v>
      </c>
      <c r="AZ259" s="4">
        <f t="shared" si="68"/>
        <v>390.68436359720818</v>
      </c>
    </row>
    <row r="260" spans="1:52" x14ac:dyDescent="0.25">
      <c r="A260">
        <v>829</v>
      </c>
      <c r="B260">
        <v>1</v>
      </c>
      <c r="C260" t="s">
        <v>239</v>
      </c>
      <c r="D260">
        <f>VLOOKUP(A260,Sheet10!A:C,3,FALSE)</f>
        <v>5</v>
      </c>
      <c r="E260" s="4">
        <f>VLOOKUP(A260,'Pupil Info'!A:D,4,FALSE)</f>
        <v>1880</v>
      </c>
      <c r="F260" s="4">
        <f>Summary!F260</f>
        <v>20189200.214974295</v>
      </c>
      <c r="G260" s="4">
        <f>VLOOKUP(A260,'2% 2020'!A:AB,28,FALSE)</f>
        <v>17133736</v>
      </c>
      <c r="H260" s="4">
        <f t="shared" si="73"/>
        <v>10738.936284560796</v>
      </c>
      <c r="I260" s="4">
        <f>G260-Summary!G260</f>
        <v>286966</v>
      </c>
      <c r="J260" s="4">
        <f>VLOOKUP(A260,'2% with VPK 2020'!A:AB,28,FALSE)</f>
        <v>17133736</v>
      </c>
      <c r="K260" s="4">
        <f>VLOOKUP(A260,'Charter School Lease'!A:D,4,FALSE)</f>
        <v>0</v>
      </c>
      <c r="L260" s="4">
        <f>VLOOKUP(A260,'Integration Change'!H:K,4,FALSE)</f>
        <v>0</v>
      </c>
      <c r="M260" s="4">
        <f>VLOOKUP(A260,'Other SPED'!A:D,4,FALSE)</f>
        <v>0</v>
      </c>
      <c r="N260" s="4">
        <f>VLOOKUP(A260,'LTFM Change'!G:J,4,FALSE)</f>
        <v>0</v>
      </c>
      <c r="O260" s="4">
        <f>VLOOKUP(A260,QComp!I:N,6,FALSE)</f>
        <v>0</v>
      </c>
      <c r="P260" s="4">
        <f>VLOOKUP(A260,'Breakfast and Lunch'!A:D,4,FALSE)</f>
        <v>0</v>
      </c>
      <c r="Q260" s="4">
        <f>VLOOKUP(A260,'Breakfast and Lunch'!A:E,5,FALSE)</f>
        <v>0</v>
      </c>
      <c r="R260" s="4">
        <f>VLOOKUP(A260,'Integration Change'!A:D,4,FALSE)</f>
        <v>0</v>
      </c>
      <c r="S260" s="4">
        <f>VLOOKUP(A260,'LTFM Change'!A:C,3,FALSE)</f>
        <v>0</v>
      </c>
      <c r="T260" s="4">
        <f>VLOOKUP(A260,QComp!A:D,4,FALSE)</f>
        <v>0</v>
      </c>
      <c r="U260" s="4">
        <f t="shared" si="74"/>
        <v>152.64148936170213</v>
      </c>
      <c r="V260" s="4">
        <f t="shared" si="75"/>
        <v>0</v>
      </c>
      <c r="W260" s="4">
        <f t="shared" si="76"/>
        <v>0</v>
      </c>
      <c r="X260" s="4">
        <f>VLOOKUP(A260,'2020 SPED'!A:AF,32,FALSE)</f>
        <v>40958.254487568978</v>
      </c>
      <c r="Y260" s="228">
        <f t="shared" si="69"/>
        <v>21.786305578494137</v>
      </c>
      <c r="Z260" s="4">
        <f t="shared" si="70"/>
        <v>327924.25448756898</v>
      </c>
      <c r="AA260" s="228">
        <f t="shared" si="71"/>
        <v>174.42779494019626</v>
      </c>
      <c r="AC260" s="4">
        <f>VLOOKUP(A260,'Pupil Info'!A:E,5,FALSE)</f>
        <v>1857</v>
      </c>
      <c r="AD260" s="4">
        <f>Summary!AA260</f>
        <v>20228844.504951529</v>
      </c>
      <c r="AE260" s="4">
        <f>VLOOKUP(A260,'2% 2021'!A:AB,28,FALSE)</f>
        <v>17304152.75</v>
      </c>
      <c r="AF260" s="4">
        <f t="shared" si="77"/>
        <v>10893.292679026134</v>
      </c>
      <c r="AG260" s="4">
        <f>AE260-Summary!AB260</f>
        <v>575985</v>
      </c>
      <c r="AH260" s="4">
        <f>VLOOKUP(A260,'2% with VPK 2021'!A:AB,28,FALSE)</f>
        <v>17304152.75</v>
      </c>
      <c r="AI260" s="4">
        <f>VLOOKUP(A260,'Charter School Lease'!A:E,5,FALSE)</f>
        <v>0</v>
      </c>
      <c r="AJ260" s="4">
        <f>VLOOKUP(A260,'Integration Change'!H:L,5,FALSE)</f>
        <v>0</v>
      </c>
      <c r="AK260" s="4">
        <f>VLOOKUP(A260,'Other SPED'!A:D,4,FALSE)</f>
        <v>0</v>
      </c>
      <c r="AL260" s="4">
        <f>VLOOKUP(A260,QComp!I:R,10,FALSE)</f>
        <v>0</v>
      </c>
      <c r="AM260" s="4">
        <f>VLOOKUP(A260,'LTFM Change'!G:K,5,FALSE)</f>
        <v>0</v>
      </c>
      <c r="AN260" s="4">
        <f>VLOOKUP(A260,'Breakfast and Lunch'!A:E,5,FALSE)</f>
        <v>0</v>
      </c>
      <c r="AO260" s="4">
        <f>VLOOKUP(A260,'Breakfast and Lunch'!A:D,4,FALSE)</f>
        <v>0</v>
      </c>
      <c r="AP260" s="4">
        <f>VLOOKUP(A260,'Integration Change'!A:E,5,FALSE)</f>
        <v>0</v>
      </c>
      <c r="AQ260" s="4">
        <f>VLOOKUP(A260,'Safe School'!A:D,4,FALSE)</f>
        <v>137.30553563511057</v>
      </c>
      <c r="AR260" s="4">
        <f>VLOOKUP(A260,'LTFM Change'!A:D,4,FALSE)</f>
        <v>0</v>
      </c>
      <c r="AS260" s="4">
        <f>VLOOKUP(A260,QComp!A:E,5,FALSE)</f>
        <v>0</v>
      </c>
      <c r="AT260" s="228">
        <f t="shared" si="78"/>
        <v>310.16962843295636</v>
      </c>
      <c r="AU260" s="4">
        <f t="shared" si="79"/>
        <v>137.30553563684225</v>
      </c>
      <c r="AV260" s="228">
        <f t="shared" ref="AV260:AV323" si="80">AU260/AC260</f>
        <v>7.3939437607346392E-2</v>
      </c>
      <c r="AW260" s="4">
        <f>VLOOKUP(A260,'2021 SPED'!A:AF,32,FALSE)</f>
        <v>104592.69201272447</v>
      </c>
      <c r="AX260" s="228">
        <f t="shared" ref="AX260:AX323" si="81">AW260/AC260</f>
        <v>56.323474427961479</v>
      </c>
      <c r="AY260" s="5">
        <f t="shared" si="72"/>
        <v>680714.99754836131</v>
      </c>
      <c r="AZ260" s="4">
        <f t="shared" ref="AZ260:AZ323" si="82">AY260/AC260</f>
        <v>366.56704229852522</v>
      </c>
    </row>
    <row r="261" spans="1:52" x14ac:dyDescent="0.25">
      <c r="A261">
        <v>831</v>
      </c>
      <c r="B261">
        <v>1</v>
      </c>
      <c r="C261" t="s">
        <v>240</v>
      </c>
      <c r="D261">
        <f>VLOOKUP(A261,Sheet10!A:C,3,FALSE)</f>
        <v>3</v>
      </c>
      <c r="E261" s="4">
        <f>VLOOKUP(A261,'Pupil Info'!A:D,4,FALSE)</f>
        <v>6085</v>
      </c>
      <c r="F261" s="4">
        <f>Summary!F261</f>
        <v>68145630.225083262</v>
      </c>
      <c r="G261" s="4">
        <f>VLOOKUP(A261,'2% 2020'!A:AB,28,FALSE)</f>
        <v>60204178.5</v>
      </c>
      <c r="H261" s="4">
        <f t="shared" si="73"/>
        <v>11198.953200506699</v>
      </c>
      <c r="I261" s="4">
        <f>G261-Summary!G261</f>
        <v>893440</v>
      </c>
      <c r="J261" s="4">
        <f>VLOOKUP(A261,'2% with VPK 2020'!A:AB,28,FALSE)</f>
        <v>60204178.5</v>
      </c>
      <c r="K261" s="4">
        <f>VLOOKUP(A261,'Charter School Lease'!A:D,4,FALSE)</f>
        <v>0</v>
      </c>
      <c r="L261" s="4">
        <f>VLOOKUP(A261,'Integration Change'!H:K,4,FALSE)</f>
        <v>0</v>
      </c>
      <c r="M261" s="4">
        <f>VLOOKUP(A261,'Other SPED'!A:D,4,FALSE)</f>
        <v>0</v>
      </c>
      <c r="N261" s="4">
        <f>VLOOKUP(A261,'LTFM Change'!G:J,4,FALSE)</f>
        <v>0</v>
      </c>
      <c r="O261" s="4">
        <f>VLOOKUP(A261,QComp!I:N,6,FALSE)</f>
        <v>-4919.3062151999911</v>
      </c>
      <c r="P261" s="4">
        <f>VLOOKUP(A261,'Breakfast and Lunch'!A:D,4,FALSE)</f>
        <v>0</v>
      </c>
      <c r="Q261" s="4">
        <f>VLOOKUP(A261,'Breakfast and Lunch'!A:E,5,FALSE)</f>
        <v>0</v>
      </c>
      <c r="R261" s="4">
        <f>VLOOKUP(A261,'Integration Change'!A:D,4,FALSE)</f>
        <v>0</v>
      </c>
      <c r="S261" s="4">
        <f>VLOOKUP(A261,'LTFM Change'!A:C,3,FALSE)</f>
        <v>0</v>
      </c>
      <c r="T261" s="4">
        <f>VLOOKUP(A261,QComp!A:D,4,FALSE)</f>
        <v>4919.3062151999911</v>
      </c>
      <c r="U261" s="4">
        <f t="shared" si="74"/>
        <v>146.8266228430567</v>
      </c>
      <c r="V261" s="4">
        <f t="shared" si="75"/>
        <v>0</v>
      </c>
      <c r="W261" s="4">
        <f t="shared" si="76"/>
        <v>0</v>
      </c>
      <c r="X261" s="4">
        <f>VLOOKUP(A261,'2020 SPED'!A:AF,32,FALSE)</f>
        <v>229338.08943846077</v>
      </c>
      <c r="Y261" s="228">
        <f t="shared" si="69"/>
        <v>37.68908618544959</v>
      </c>
      <c r="Z261" s="4">
        <f t="shared" si="70"/>
        <v>1122778.0894384608</v>
      </c>
      <c r="AA261" s="228">
        <f t="shared" si="71"/>
        <v>184.51570902850628</v>
      </c>
      <c r="AC261" s="4">
        <f>VLOOKUP(A261,'Pupil Info'!A:E,5,FALSE)</f>
        <v>5921</v>
      </c>
      <c r="AD261" s="4">
        <f>Summary!AA261</f>
        <v>67081017.551012076</v>
      </c>
      <c r="AE261" s="4">
        <f>VLOOKUP(A261,'2% 2021'!A:AB,28,FALSE)</f>
        <v>59690866.25</v>
      </c>
      <c r="AF261" s="4">
        <f t="shared" si="77"/>
        <v>11329.33922496404</v>
      </c>
      <c r="AG261" s="4">
        <f>AE261-Summary!AB261</f>
        <v>1763790</v>
      </c>
      <c r="AH261" s="4">
        <f>VLOOKUP(A261,'2% with VPK 2021'!A:AB,28,FALSE)</f>
        <v>59690866.25</v>
      </c>
      <c r="AI261" s="4">
        <f>VLOOKUP(A261,'Charter School Lease'!A:E,5,FALSE)</f>
        <v>0</v>
      </c>
      <c r="AJ261" s="4">
        <f>VLOOKUP(A261,'Integration Change'!H:L,5,FALSE)</f>
        <v>0</v>
      </c>
      <c r="AK261" s="4">
        <f>VLOOKUP(A261,'Other SPED'!A:D,4,FALSE)</f>
        <v>0</v>
      </c>
      <c r="AL261" s="4">
        <f>VLOOKUP(A261,QComp!I:R,10,FALSE)</f>
        <v>-4796.7921538312221</v>
      </c>
      <c r="AM261" s="4">
        <f>VLOOKUP(A261,'LTFM Change'!G:K,5,FALSE)</f>
        <v>0</v>
      </c>
      <c r="AN261" s="4">
        <f>VLOOKUP(A261,'Breakfast and Lunch'!A:E,5,FALSE)</f>
        <v>0</v>
      </c>
      <c r="AO261" s="4">
        <f>VLOOKUP(A261,'Breakfast and Lunch'!A:D,4,FALSE)</f>
        <v>0</v>
      </c>
      <c r="AP261" s="4">
        <f>VLOOKUP(A261,'Integration Change'!A:E,5,FALSE)</f>
        <v>0</v>
      </c>
      <c r="AQ261" s="4">
        <f>VLOOKUP(A261,'Safe School'!A:D,4,FALSE)</f>
        <v>888.20412523747655</v>
      </c>
      <c r="AR261" s="4">
        <f>VLOOKUP(A261,'LTFM Change'!A:D,4,FALSE)</f>
        <v>0</v>
      </c>
      <c r="AS261" s="4">
        <f>VLOOKUP(A261,QComp!A:E,5,FALSE)</f>
        <v>4796.7921538312221</v>
      </c>
      <c r="AT261" s="228">
        <f t="shared" si="78"/>
        <v>297.88718121938859</v>
      </c>
      <c r="AU261" s="4">
        <f t="shared" si="79"/>
        <v>888.20412524044514</v>
      </c>
      <c r="AV261" s="228">
        <f t="shared" si="80"/>
        <v>0.15000914123297504</v>
      </c>
      <c r="AW261" s="4">
        <f>VLOOKUP(A261,'2021 SPED'!A:AF,32,FALSE)</f>
        <v>573067.68324405514</v>
      </c>
      <c r="AX261" s="228">
        <f t="shared" si="81"/>
        <v>96.785624597881295</v>
      </c>
      <c r="AY261" s="5">
        <f t="shared" si="72"/>
        <v>2337745.8873692956</v>
      </c>
      <c r="AZ261" s="4">
        <f t="shared" si="82"/>
        <v>394.82281495850287</v>
      </c>
    </row>
    <row r="262" spans="1:52" x14ac:dyDescent="0.25">
      <c r="A262">
        <v>832</v>
      </c>
      <c r="B262">
        <v>1</v>
      </c>
      <c r="C262" t="s">
        <v>241</v>
      </c>
      <c r="D262">
        <f>VLOOKUP(A262,Sheet10!A:C,3,FALSE)</f>
        <v>3</v>
      </c>
      <c r="E262" s="4">
        <f>VLOOKUP(A262,'Pupil Info'!A:D,4,FALSE)</f>
        <v>3267</v>
      </c>
      <c r="F262" s="4">
        <f>Summary!F262</f>
        <v>34626882.383746929</v>
      </c>
      <c r="G262" s="4">
        <f>VLOOKUP(A262,'2% 2020'!A:AB,28,FALSE)</f>
        <v>31205601.5</v>
      </c>
      <c r="H262" s="4">
        <f t="shared" si="73"/>
        <v>10598.984506809589</v>
      </c>
      <c r="I262" s="4">
        <f>G262-Summary!G262</f>
        <v>460292</v>
      </c>
      <c r="J262" s="4">
        <f>VLOOKUP(A262,'2% with VPK 2020'!A:AB,28,FALSE)</f>
        <v>31205601.5</v>
      </c>
      <c r="K262" s="4">
        <f>VLOOKUP(A262,'Charter School Lease'!A:D,4,FALSE)</f>
        <v>0</v>
      </c>
      <c r="L262" s="4">
        <f>VLOOKUP(A262,'Integration Change'!H:K,4,FALSE)</f>
        <v>0</v>
      </c>
      <c r="M262" s="4">
        <f>VLOOKUP(A262,'Other SPED'!A:D,4,FALSE)</f>
        <v>0</v>
      </c>
      <c r="N262" s="4">
        <f>VLOOKUP(A262,'LTFM Change'!G:J,4,FALSE)</f>
        <v>0</v>
      </c>
      <c r="O262" s="4">
        <f>VLOOKUP(A262,QComp!I:N,6,FALSE)</f>
        <v>-2674.0926107999403</v>
      </c>
      <c r="P262" s="4">
        <f>VLOOKUP(A262,'Breakfast and Lunch'!A:D,4,FALSE)</f>
        <v>0</v>
      </c>
      <c r="Q262" s="4">
        <f>VLOOKUP(A262,'Breakfast and Lunch'!A:E,5,FALSE)</f>
        <v>0</v>
      </c>
      <c r="R262" s="4">
        <f>VLOOKUP(A262,'Integration Change'!A:D,4,FALSE)</f>
        <v>0</v>
      </c>
      <c r="S262" s="4">
        <f>VLOOKUP(A262,'LTFM Change'!A:C,3,FALSE)</f>
        <v>0</v>
      </c>
      <c r="T262" s="4">
        <f>VLOOKUP(A262,QComp!A:D,4,FALSE)</f>
        <v>2674.0926107999403</v>
      </c>
      <c r="U262" s="4">
        <f t="shared" si="74"/>
        <v>140.89133761861035</v>
      </c>
      <c r="V262" s="4">
        <f t="shared" si="75"/>
        <v>0</v>
      </c>
      <c r="W262" s="4">
        <f t="shared" si="76"/>
        <v>0</v>
      </c>
      <c r="X262" s="4">
        <f>VLOOKUP(A262,'2020 SPED'!A:AF,32,FALSE)</f>
        <v>881412.34440863784</v>
      </c>
      <c r="Y262" s="228">
        <f t="shared" si="69"/>
        <v>269.79257557656501</v>
      </c>
      <c r="Z262" s="4">
        <f t="shared" si="70"/>
        <v>1341704.3444086378</v>
      </c>
      <c r="AA262" s="228">
        <f t="shared" si="71"/>
        <v>410.68391319517536</v>
      </c>
      <c r="AC262" s="4">
        <f>VLOOKUP(A262,'Pupil Info'!A:E,5,FALSE)</f>
        <v>3140</v>
      </c>
      <c r="AD262" s="4">
        <f>Summary!AA262</f>
        <v>33938567.084408097</v>
      </c>
      <c r="AE262" s="4">
        <f>VLOOKUP(A262,'2% 2021'!A:AB,28,FALSE)</f>
        <v>30824512.25</v>
      </c>
      <c r="AF262" s="4">
        <f t="shared" si="77"/>
        <v>10808.460854907038</v>
      </c>
      <c r="AG262" s="4">
        <f>AE262-Summary!AB262</f>
        <v>907339</v>
      </c>
      <c r="AH262" s="4">
        <f>VLOOKUP(A262,'2% with VPK 2021'!A:AB,28,FALSE)</f>
        <v>30824512.25</v>
      </c>
      <c r="AI262" s="4">
        <f>VLOOKUP(A262,'Charter School Lease'!A:E,5,FALSE)</f>
        <v>0</v>
      </c>
      <c r="AJ262" s="4">
        <f>VLOOKUP(A262,'Integration Change'!H:L,5,FALSE)</f>
        <v>0</v>
      </c>
      <c r="AK262" s="4">
        <f>VLOOKUP(A262,'Other SPED'!A:D,4,FALSE)</f>
        <v>0</v>
      </c>
      <c r="AL262" s="4">
        <f>VLOOKUP(A262,QComp!I:R,10,FALSE)</f>
        <v>-2666.8010686200578</v>
      </c>
      <c r="AM262" s="4">
        <f>VLOOKUP(A262,'LTFM Change'!G:K,5,FALSE)</f>
        <v>0</v>
      </c>
      <c r="AN262" s="4">
        <f>VLOOKUP(A262,'Breakfast and Lunch'!A:E,5,FALSE)</f>
        <v>0</v>
      </c>
      <c r="AO262" s="4">
        <f>VLOOKUP(A262,'Breakfast and Lunch'!A:D,4,FALSE)</f>
        <v>0</v>
      </c>
      <c r="AP262" s="4">
        <f>VLOOKUP(A262,'Integration Change'!A:E,5,FALSE)</f>
        <v>0</v>
      </c>
      <c r="AQ262" s="4">
        <f>VLOOKUP(A262,'Safe School'!A:D,4,FALSE)</f>
        <v>356.83129949960858</v>
      </c>
      <c r="AR262" s="4">
        <f>VLOOKUP(A262,'LTFM Change'!A:D,4,FALSE)</f>
        <v>0</v>
      </c>
      <c r="AS262" s="4">
        <f>VLOOKUP(A262,QComp!A:E,5,FALSE)</f>
        <v>2666.8010686200578</v>
      </c>
      <c r="AT262" s="228">
        <f t="shared" si="78"/>
        <v>288.96146496815288</v>
      </c>
      <c r="AU262" s="4">
        <f t="shared" si="79"/>
        <v>356.83129949867725</v>
      </c>
      <c r="AV262" s="228">
        <f t="shared" si="80"/>
        <v>0.11364054124161696</v>
      </c>
      <c r="AW262" s="4">
        <f>VLOOKUP(A262,'2021 SPED'!A:AF,32,FALSE)</f>
        <v>1190435.1396409762</v>
      </c>
      <c r="AX262" s="228">
        <f t="shared" si="81"/>
        <v>379.11947122324085</v>
      </c>
      <c r="AY262" s="5">
        <f t="shared" si="72"/>
        <v>2098130.9709404749</v>
      </c>
      <c r="AZ262" s="4">
        <f t="shared" si="82"/>
        <v>668.19457673263537</v>
      </c>
    </row>
    <row r="263" spans="1:52" x14ac:dyDescent="0.25">
      <c r="A263">
        <v>833</v>
      </c>
      <c r="B263">
        <v>1</v>
      </c>
      <c r="C263" t="s">
        <v>242</v>
      </c>
      <c r="D263">
        <f>VLOOKUP(A263,Sheet10!A:C,3,FALSE)</f>
        <v>2</v>
      </c>
      <c r="E263" s="4">
        <f>VLOOKUP(A263,'Pupil Info'!A:D,4,FALSE)</f>
        <v>19100.400000000001</v>
      </c>
      <c r="F263" s="4">
        <f>Summary!F263</f>
        <v>218358650.65768516</v>
      </c>
      <c r="G263" s="4">
        <f>VLOOKUP(A263,'2% 2020'!A:AB,28,FALSE)</f>
        <v>192561028.75</v>
      </c>
      <c r="H263" s="4">
        <f t="shared" si="73"/>
        <v>11432.15067002184</v>
      </c>
      <c r="I263" s="4">
        <f>G263-Summary!G263</f>
        <v>2690359</v>
      </c>
      <c r="J263" s="4">
        <f>VLOOKUP(A263,'2% with VPK 2020'!A:AB,28,FALSE)</f>
        <v>192821148.75</v>
      </c>
      <c r="K263" s="4">
        <f>VLOOKUP(A263,'Charter School Lease'!A:D,4,FALSE)</f>
        <v>0</v>
      </c>
      <c r="L263" s="4">
        <f>VLOOKUP(A263,'Integration Change'!H:K,4,FALSE)</f>
        <v>2448.915840000147</v>
      </c>
      <c r="M263" s="4">
        <f>VLOOKUP(A263,'Other SPED'!A:D,4,FALSE)</f>
        <v>21508.74</v>
      </c>
      <c r="N263" s="4">
        <f>VLOOKUP(A263,'LTFM Change'!G:J,4,FALSE)</f>
        <v>3978.5944674224593</v>
      </c>
      <c r="O263" s="4">
        <f>VLOOKUP(A263,QComp!I:N,6,FALSE)</f>
        <v>-6952.4695688260254</v>
      </c>
      <c r="P263" s="4">
        <f>VLOOKUP(A263,'Breakfast and Lunch'!A:D,4,FALSE)</f>
        <v>1088.06</v>
      </c>
      <c r="Q263" s="4">
        <f>VLOOKUP(A263,'Breakfast and Lunch'!A:E,5,FALSE)</f>
        <v>2841.12</v>
      </c>
      <c r="R263" s="4">
        <f>VLOOKUP(A263,'Integration Change'!A:D,4,FALSE)</f>
        <v>1049.5353599999798</v>
      </c>
      <c r="S263" s="4">
        <f>VLOOKUP(A263,'LTFM Change'!A:C,3,FALSE)</f>
        <v>6730.8912468631752</v>
      </c>
      <c r="T263" s="4">
        <f>VLOOKUP(A263,QComp!A:D,4,FALSE)</f>
        <v>18742.762368826196</v>
      </c>
      <c r="U263" s="4">
        <f t="shared" si="74"/>
        <v>140.85354233419196</v>
      </c>
      <c r="V263" s="4">
        <f t="shared" si="75"/>
        <v>311556.1497143209</v>
      </c>
      <c r="W263" s="4">
        <f t="shared" si="76"/>
        <v>16.31149869711215</v>
      </c>
      <c r="X263" s="4">
        <f>VLOOKUP(A263,'2020 SPED'!A:AF,32,FALSE)</f>
        <v>486298.55953327194</v>
      </c>
      <c r="Y263" s="228">
        <f t="shared" si="69"/>
        <v>25.460124370865106</v>
      </c>
      <c r="Z263" s="4">
        <f t="shared" si="70"/>
        <v>3488213.7092475928</v>
      </c>
      <c r="AA263" s="228">
        <f t="shared" si="71"/>
        <v>182.62516540216919</v>
      </c>
      <c r="AC263" s="4">
        <f>VLOOKUP(A263,'Pupil Info'!A:E,5,FALSE)</f>
        <v>19028</v>
      </c>
      <c r="AD263" s="4">
        <f>Summary!AA263</f>
        <v>220558572.64948064</v>
      </c>
      <c r="AE263" s="4">
        <f>VLOOKUP(A263,'2% 2021'!A:AB,28,FALSE)</f>
        <v>195339478.5</v>
      </c>
      <c r="AF263" s="4">
        <f t="shared" si="77"/>
        <v>11591.264066085801</v>
      </c>
      <c r="AG263" s="4">
        <f>AE263-Summary!AB263</f>
        <v>5420829.1711451113</v>
      </c>
      <c r="AH263" s="4">
        <f>VLOOKUP(A263,'2% with VPK 2021'!A:AB,28,FALSE)</f>
        <v>195599446.25</v>
      </c>
      <c r="AI263" s="4">
        <f>VLOOKUP(A263,'Charter School Lease'!A:E,5,FALSE)</f>
        <v>0</v>
      </c>
      <c r="AJ263" s="4">
        <f>VLOOKUP(A263,'Integration Change'!H:L,5,FALSE)</f>
        <v>2518.6224000002258</v>
      </c>
      <c r="AK263" s="4">
        <f>VLOOKUP(A263,'Other SPED'!A:D,4,FALSE)</f>
        <v>21508.74</v>
      </c>
      <c r="AL263" s="4">
        <f>VLOOKUP(A263,QComp!I:R,10,FALSE)</f>
        <v>-7468.1868327856064</v>
      </c>
      <c r="AM263" s="4">
        <f>VLOOKUP(A263,'LTFM Change'!G:K,5,FALSE)</f>
        <v>4106.3653370561078</v>
      </c>
      <c r="AN263" s="4">
        <f>VLOOKUP(A263,'Breakfast and Lunch'!A:E,5,FALSE)</f>
        <v>2841.12</v>
      </c>
      <c r="AO263" s="4">
        <f>VLOOKUP(A263,'Breakfast and Lunch'!A:D,4,FALSE)</f>
        <v>1088.06</v>
      </c>
      <c r="AP263" s="4">
        <f>VLOOKUP(A263,'Integration Change'!A:E,5,FALSE)</f>
        <v>1079.4096000000136</v>
      </c>
      <c r="AQ263" s="4">
        <f>VLOOKUP(A263,'Safe School'!A:D,4,FALSE)</f>
        <v>802.31525268347468</v>
      </c>
      <c r="AR263" s="4">
        <f>VLOOKUP(A263,'LTFM Change'!A:D,4,FALSE)</f>
        <v>6837.6346629429609</v>
      </c>
      <c r="AS263" s="4">
        <f>VLOOKUP(A263,QComp!A:E,5,FALSE)</f>
        <v>19948.186832785606</v>
      </c>
      <c r="AT263" s="228">
        <f t="shared" si="78"/>
        <v>284.88696505912924</v>
      </c>
      <c r="AU263" s="4">
        <f t="shared" si="79"/>
        <v>313230.01725268364</v>
      </c>
      <c r="AV263" s="228">
        <f t="shared" si="80"/>
        <v>16.461531282987369</v>
      </c>
      <c r="AW263" s="4">
        <f>VLOOKUP(A263,'2021 SPED'!A:AF,32,FALSE)</f>
        <v>1386165.7331665754</v>
      </c>
      <c r="AX263" s="228">
        <f t="shared" si="81"/>
        <v>72.848735188489357</v>
      </c>
      <c r="AY263" s="5">
        <f t="shared" si="72"/>
        <v>7120224.9215643704</v>
      </c>
      <c r="AZ263" s="4">
        <f t="shared" si="82"/>
        <v>374.19723153060596</v>
      </c>
    </row>
    <row r="264" spans="1:52" x14ac:dyDescent="0.25">
      <c r="A264">
        <v>834</v>
      </c>
      <c r="B264">
        <v>1</v>
      </c>
      <c r="C264" t="s">
        <v>243</v>
      </c>
      <c r="D264">
        <f>VLOOKUP(A264,Sheet10!A:C,3,FALSE)</f>
        <v>3</v>
      </c>
      <c r="E264" s="4">
        <f>VLOOKUP(A264,'Pupil Info'!A:D,4,FALSE)</f>
        <v>8414</v>
      </c>
      <c r="F264" s="4">
        <f>Summary!F264</f>
        <v>93627948.25792785</v>
      </c>
      <c r="G264" s="4">
        <f>VLOOKUP(A264,'2% 2020'!A:AB,28,FALSE)</f>
        <v>83349068.252575994</v>
      </c>
      <c r="H264" s="4">
        <f t="shared" si="73"/>
        <v>11127.63825266554</v>
      </c>
      <c r="I264" s="4">
        <f>G264-Summary!G264</f>
        <v>1200646</v>
      </c>
      <c r="J264" s="4">
        <f>VLOOKUP(A264,'2% with VPK 2020'!A:AB,28,FALSE)</f>
        <v>83349068.252575994</v>
      </c>
      <c r="K264" s="4">
        <f>VLOOKUP(A264,'Charter School Lease'!A:D,4,FALSE)</f>
        <v>0</v>
      </c>
      <c r="L264" s="4">
        <f>VLOOKUP(A264,'Integration Change'!H:K,4,FALSE)</f>
        <v>0</v>
      </c>
      <c r="M264" s="4">
        <f>VLOOKUP(A264,'Other SPED'!A:D,4,FALSE)</f>
        <v>0</v>
      </c>
      <c r="N264" s="4">
        <f>VLOOKUP(A264,'LTFM Change'!G:J,4,FALSE)</f>
        <v>0</v>
      </c>
      <c r="O264" s="4">
        <f>VLOOKUP(A264,QComp!I:N,6,FALSE)</f>
        <v>-6843.6607122002169</v>
      </c>
      <c r="P264" s="4">
        <f>VLOOKUP(A264,'Breakfast and Lunch'!A:D,4,FALSE)</f>
        <v>0</v>
      </c>
      <c r="Q264" s="4">
        <f>VLOOKUP(A264,'Breakfast and Lunch'!A:E,5,FALSE)</f>
        <v>0</v>
      </c>
      <c r="R264" s="4">
        <f>VLOOKUP(A264,'Integration Change'!A:D,4,FALSE)</f>
        <v>0</v>
      </c>
      <c r="S264" s="4">
        <f>VLOOKUP(A264,'LTFM Change'!A:C,3,FALSE)</f>
        <v>0</v>
      </c>
      <c r="T264" s="4">
        <f>VLOOKUP(A264,QComp!A:D,4,FALSE)</f>
        <v>0</v>
      </c>
      <c r="U264" s="4">
        <f t="shared" si="74"/>
        <v>142.69622058473971</v>
      </c>
      <c r="V264" s="4">
        <f t="shared" si="75"/>
        <v>-6843.660712197423</v>
      </c>
      <c r="W264" s="4">
        <f t="shared" si="76"/>
        <v>-0.81336590351764004</v>
      </c>
      <c r="X264" s="4">
        <f>VLOOKUP(A264,'2020 SPED'!A:AF,32,FALSE)</f>
        <v>802362.16297202557</v>
      </c>
      <c r="Y264" s="228">
        <f t="shared" si="69"/>
        <v>95.3603711637777</v>
      </c>
      <c r="Z264" s="4">
        <f t="shared" si="70"/>
        <v>1996164.5022598282</v>
      </c>
      <c r="AA264" s="228">
        <f t="shared" si="71"/>
        <v>237.24322584499978</v>
      </c>
      <c r="AC264" s="4">
        <f>VLOOKUP(A264,'Pupil Info'!A:E,5,FALSE)</f>
        <v>8414</v>
      </c>
      <c r="AD264" s="4">
        <f>Summary!AA264</f>
        <v>94910527.866696775</v>
      </c>
      <c r="AE264" s="4">
        <f>VLOOKUP(A264,'2% 2021'!A:AB,28,FALSE)</f>
        <v>84987270.158426896</v>
      </c>
      <c r="AF264" s="4">
        <f t="shared" si="77"/>
        <v>11280.072244675157</v>
      </c>
      <c r="AG264" s="4">
        <f>AE264-Summary!AB264</f>
        <v>2413594.9340000004</v>
      </c>
      <c r="AH264" s="4">
        <f>VLOOKUP(A264,'2% with VPK 2021'!A:AB,28,FALSE)</f>
        <v>84987270.158426896</v>
      </c>
      <c r="AI264" s="4">
        <f>VLOOKUP(A264,'Charter School Lease'!A:E,5,FALSE)</f>
        <v>0</v>
      </c>
      <c r="AJ264" s="4">
        <f>VLOOKUP(A264,'Integration Change'!H:L,5,FALSE)</f>
        <v>0</v>
      </c>
      <c r="AK264" s="4">
        <f>VLOOKUP(A264,'Other SPED'!A:D,4,FALSE)</f>
        <v>0</v>
      </c>
      <c r="AL264" s="4">
        <f>VLOOKUP(A264,QComp!I:R,10,FALSE)</f>
        <v>-6831.4952226558235</v>
      </c>
      <c r="AM264" s="4">
        <f>VLOOKUP(A264,'LTFM Change'!G:K,5,FALSE)</f>
        <v>0</v>
      </c>
      <c r="AN264" s="4">
        <f>VLOOKUP(A264,'Breakfast and Lunch'!A:E,5,FALSE)</f>
        <v>0</v>
      </c>
      <c r="AO264" s="4">
        <f>VLOOKUP(A264,'Breakfast and Lunch'!A:D,4,FALSE)</f>
        <v>0</v>
      </c>
      <c r="AP264" s="4">
        <f>VLOOKUP(A264,'Integration Change'!A:E,5,FALSE)</f>
        <v>0</v>
      </c>
      <c r="AQ264" s="4">
        <f>VLOOKUP(A264,'Safe School'!A:D,4,FALSE)</f>
        <v>0</v>
      </c>
      <c r="AR264" s="4">
        <f>VLOOKUP(A264,'LTFM Change'!A:D,4,FALSE)</f>
        <v>0</v>
      </c>
      <c r="AS264" s="4">
        <f>VLOOKUP(A264,QComp!A:E,5,FALSE)</f>
        <v>0</v>
      </c>
      <c r="AT264" s="228">
        <f t="shared" si="78"/>
        <v>286.85463917280725</v>
      </c>
      <c r="AU264" s="4">
        <f t="shared" si="79"/>
        <v>-6831.4952226579189</v>
      </c>
      <c r="AV264" s="228">
        <f t="shared" si="80"/>
        <v>-0.81192004072473489</v>
      </c>
      <c r="AW264" s="4">
        <f>VLOOKUP(A264,'2021 SPED'!A:AF,32,FALSE)</f>
        <v>1160669.4048614912</v>
      </c>
      <c r="AX264" s="228">
        <f t="shared" si="81"/>
        <v>137.94502078220717</v>
      </c>
      <c r="AY264" s="5">
        <f t="shared" si="72"/>
        <v>3567432.8436388336</v>
      </c>
      <c r="AZ264" s="4">
        <f t="shared" si="82"/>
        <v>423.9877399142897</v>
      </c>
    </row>
    <row r="265" spans="1:52" x14ac:dyDescent="0.25">
      <c r="A265">
        <v>836</v>
      </c>
      <c r="B265">
        <v>1</v>
      </c>
      <c r="C265" t="s">
        <v>244</v>
      </c>
      <c r="D265">
        <f>VLOOKUP(A265,Sheet10!A:C,3,FALSE)</f>
        <v>6</v>
      </c>
      <c r="E265" s="4">
        <f>VLOOKUP(A265,'Pupil Info'!A:D,4,FALSE)</f>
        <v>195.2</v>
      </c>
      <c r="F265" s="4">
        <f>Summary!F265</f>
        <v>2519063.896402224</v>
      </c>
      <c r="G265" s="4">
        <f>VLOOKUP(A265,'2% 2020'!A:AB,28,FALSE)</f>
        <v>2302769.25</v>
      </c>
      <c r="H265" s="4">
        <f t="shared" si="73"/>
        <v>12905.040452880246</v>
      </c>
      <c r="I265" s="4">
        <f>G265-Summary!G265</f>
        <v>34191</v>
      </c>
      <c r="J265" s="4">
        <f>VLOOKUP(A265,'2% with VPK 2020'!A:AB,28,FALSE)</f>
        <v>2351948.75</v>
      </c>
      <c r="K265" s="4">
        <f>VLOOKUP(A265,'Charter School Lease'!A:D,4,FALSE)</f>
        <v>0</v>
      </c>
      <c r="L265" s="4">
        <f>VLOOKUP(A265,'Integration Change'!H:K,4,FALSE)</f>
        <v>832.47359999999753</v>
      </c>
      <c r="M265" s="4">
        <f>VLOOKUP(A265,'Other SPED'!A:D,4,FALSE)</f>
        <v>6448.52</v>
      </c>
      <c r="N265" s="4">
        <f>VLOOKUP(A265,'LTFM Change'!G:J,4,FALSE)</f>
        <v>452.67316699566436</v>
      </c>
      <c r="O265" s="4">
        <f>VLOOKUP(A265,QComp!I:N,6,FALSE)</f>
        <v>0</v>
      </c>
      <c r="P265" s="4">
        <f>VLOOKUP(A265,'Breakfast and Lunch'!A:D,4,FALSE)</f>
        <v>204.01</v>
      </c>
      <c r="Q265" s="4">
        <f>VLOOKUP(A265,'Breakfast and Lunch'!A:E,5,FALSE)</f>
        <v>532.71</v>
      </c>
      <c r="R265" s="4">
        <f>VLOOKUP(A265,'Integration Change'!A:D,4,FALSE)</f>
        <v>356.77440000000024</v>
      </c>
      <c r="S265" s="4">
        <f>VLOOKUP(A265,'LTFM Change'!A:C,3,FALSE)</f>
        <v>1599.3268330043356</v>
      </c>
      <c r="T265" s="4">
        <f>VLOOKUP(A265,QComp!A:D,4,FALSE)</f>
        <v>0</v>
      </c>
      <c r="U265" s="4">
        <f t="shared" si="74"/>
        <v>175.15881147540983</v>
      </c>
      <c r="V265" s="4">
        <f t="shared" si="75"/>
        <v>59605.987999999896</v>
      </c>
      <c r="W265" s="4">
        <f t="shared" si="76"/>
        <v>305.35854508196672</v>
      </c>
      <c r="X265" s="4">
        <f>VLOOKUP(A265,'2020 SPED'!A:AF,32,FALSE)</f>
        <v>4528.642184639466</v>
      </c>
      <c r="Y265" s="228">
        <f t="shared" si="69"/>
        <v>23.200011191800545</v>
      </c>
      <c r="Z265" s="4">
        <f t="shared" si="70"/>
        <v>98325.630184639362</v>
      </c>
      <c r="AA265" s="228">
        <f t="shared" si="71"/>
        <v>503.71736774917707</v>
      </c>
      <c r="AC265" s="4">
        <f>VLOOKUP(A265,'Pupil Info'!A:E,5,FALSE)</f>
        <v>193</v>
      </c>
      <c r="AD265" s="4">
        <f>Summary!AA265</f>
        <v>2577347.7534308718</v>
      </c>
      <c r="AE265" s="4">
        <f>VLOOKUP(A265,'2% 2021'!A:AB,28,FALSE)</f>
        <v>2381232.75</v>
      </c>
      <c r="AF265" s="4">
        <f t="shared" si="77"/>
        <v>13354.133437465656</v>
      </c>
      <c r="AG265" s="4">
        <f>AE265-Summary!AB265</f>
        <v>70323</v>
      </c>
      <c r="AH265" s="4">
        <f>VLOOKUP(A265,'2% with VPK 2021'!A:AB,28,FALSE)</f>
        <v>2437495.5</v>
      </c>
      <c r="AI265" s="4">
        <f>VLOOKUP(A265,'Charter School Lease'!A:E,5,FALSE)</f>
        <v>0</v>
      </c>
      <c r="AJ265" s="4">
        <f>VLOOKUP(A265,'Integration Change'!H:L,5,FALSE)</f>
        <v>871.12032000000181</v>
      </c>
      <c r="AK265" s="4">
        <f>VLOOKUP(A265,'Other SPED'!A:D,4,FALSE)</f>
        <v>6448.52</v>
      </c>
      <c r="AL265" s="4">
        <f>VLOOKUP(A265,QComp!I:R,10,FALSE)</f>
        <v>0</v>
      </c>
      <c r="AM265" s="4">
        <f>VLOOKUP(A265,'LTFM Change'!G:K,5,FALSE)</f>
        <v>392.38129429583387</v>
      </c>
      <c r="AN265" s="4">
        <f>VLOOKUP(A265,'Breakfast and Lunch'!A:E,5,FALSE)</f>
        <v>532.71</v>
      </c>
      <c r="AO265" s="4">
        <f>VLOOKUP(A265,'Breakfast and Lunch'!A:D,4,FALSE)</f>
        <v>204.01</v>
      </c>
      <c r="AP265" s="4">
        <f>VLOOKUP(A265,'Integration Change'!A:E,5,FALSE)</f>
        <v>373.33728000000156</v>
      </c>
      <c r="AQ265" s="4">
        <f>VLOOKUP(A265,'Safe School'!A:D,4,FALSE)</f>
        <v>-589.68062670505606</v>
      </c>
      <c r="AR265" s="4">
        <f>VLOOKUP(A265,'LTFM Change'!A:D,4,FALSE)</f>
        <v>1659.6187057041534</v>
      </c>
      <c r="AS265" s="4">
        <f>VLOOKUP(A265,QComp!A:E,5,FALSE)</f>
        <v>0</v>
      </c>
      <c r="AT265" s="228">
        <f t="shared" si="78"/>
        <v>364.36787564766837</v>
      </c>
      <c r="AU265" s="4">
        <f t="shared" si="79"/>
        <v>66154.766973294783</v>
      </c>
      <c r="AV265" s="228">
        <f t="shared" si="80"/>
        <v>342.77081333313362</v>
      </c>
      <c r="AW265" s="4">
        <f>VLOOKUP(A265,'2021 SPED'!A:AF,32,FALSE)</f>
        <v>20839.497465094202</v>
      </c>
      <c r="AX265" s="228">
        <f t="shared" si="81"/>
        <v>107.9766708035969</v>
      </c>
      <c r="AY265" s="5">
        <f t="shared" si="72"/>
        <v>157317.26443838899</v>
      </c>
      <c r="AZ265" s="4">
        <f t="shared" si="82"/>
        <v>815.11535978439883</v>
      </c>
    </row>
    <row r="266" spans="1:52" x14ac:dyDescent="0.25">
      <c r="A266">
        <v>837</v>
      </c>
      <c r="B266">
        <v>1</v>
      </c>
      <c r="C266" t="s">
        <v>245</v>
      </c>
      <c r="D266">
        <f>VLOOKUP(A266,Sheet10!A:C,3,FALSE)</f>
        <v>6</v>
      </c>
      <c r="E266" s="4">
        <f>VLOOKUP(A266,'Pupil Info'!A:D,4,FALSE)</f>
        <v>575</v>
      </c>
      <c r="F266" s="4">
        <f>Summary!F266</f>
        <v>6878067.9198748283</v>
      </c>
      <c r="G266" s="4">
        <f>VLOOKUP(A266,'2% 2020'!A:AB,28,FALSE)</f>
        <v>6108758.25</v>
      </c>
      <c r="H266" s="4">
        <f t="shared" si="73"/>
        <v>11961.857251956224</v>
      </c>
      <c r="I266" s="4">
        <f>G266-Summary!G266</f>
        <v>93631</v>
      </c>
      <c r="J266" s="4">
        <f>VLOOKUP(A266,'2% with VPK 2020'!A:AB,28,FALSE)</f>
        <v>6270587.5</v>
      </c>
      <c r="K266" s="4">
        <f>VLOOKUP(A266,'Charter School Lease'!A:D,4,FALSE)</f>
        <v>0</v>
      </c>
      <c r="L266" s="4">
        <f>VLOOKUP(A266,'Integration Change'!H:K,4,FALSE)</f>
        <v>2953.5340799999976</v>
      </c>
      <c r="M266" s="4">
        <f>VLOOKUP(A266,'Other SPED'!A:D,4,FALSE)</f>
        <v>35127.97</v>
      </c>
      <c r="N266" s="4">
        <f>VLOOKUP(A266,'LTFM Change'!G:J,4,FALSE)</f>
        <v>3381.2819271433546</v>
      </c>
      <c r="O266" s="4">
        <f>VLOOKUP(A266,QComp!I:N,6,FALSE)</f>
        <v>0</v>
      </c>
      <c r="P266" s="4">
        <f>VLOOKUP(A266,'Breakfast and Lunch'!A:D,4,FALSE)</f>
        <v>929.39</v>
      </c>
      <c r="Q266" s="4">
        <f>VLOOKUP(A266,'Breakfast and Lunch'!A:E,5,FALSE)</f>
        <v>2426.79</v>
      </c>
      <c r="R266" s="4">
        <f>VLOOKUP(A266,'Integration Change'!A:D,4,FALSE)</f>
        <v>1265.8003199999985</v>
      </c>
      <c r="S266" s="4">
        <f>VLOOKUP(A266,'LTFM Change'!A:C,3,FALSE)</f>
        <v>5966.7180728566454</v>
      </c>
      <c r="T266" s="4">
        <f>VLOOKUP(A266,QComp!A:D,4,FALSE)</f>
        <v>0</v>
      </c>
      <c r="U266" s="4">
        <f t="shared" si="74"/>
        <v>162.83652173913043</v>
      </c>
      <c r="V266" s="4">
        <f t="shared" si="75"/>
        <v>213880.73439999949</v>
      </c>
      <c r="W266" s="4">
        <f t="shared" si="76"/>
        <v>371.96649460869475</v>
      </c>
      <c r="X266" s="4">
        <f>VLOOKUP(A266,'2020 SPED'!A:AF,32,FALSE)</f>
        <v>8942.7366729256464</v>
      </c>
      <c r="Y266" s="228">
        <f t="shared" si="69"/>
        <v>15.55258551813156</v>
      </c>
      <c r="Z266" s="4">
        <f t="shared" si="70"/>
        <v>316454.47107292514</v>
      </c>
      <c r="AA266" s="228">
        <f t="shared" si="71"/>
        <v>550.35560186595671</v>
      </c>
      <c r="AC266" s="4">
        <f>VLOOKUP(A266,'Pupil Info'!A:E,5,FALSE)</f>
        <v>570</v>
      </c>
      <c r="AD266" s="4">
        <f>Summary!AA266</f>
        <v>6836652.9852328524</v>
      </c>
      <c r="AE266" s="4">
        <f>VLOOKUP(A266,'2% 2021'!A:AB,28,FALSE)</f>
        <v>6122034.25</v>
      </c>
      <c r="AF266" s="4">
        <f t="shared" si="77"/>
        <v>11994.128044268162</v>
      </c>
      <c r="AG266" s="4">
        <f>AE266-Summary!AB266</f>
        <v>185865</v>
      </c>
      <c r="AH266" s="4">
        <f>VLOOKUP(A266,'2% with VPK 2021'!A:AB,28,FALSE)</f>
        <v>6353307</v>
      </c>
      <c r="AI266" s="4">
        <f>VLOOKUP(A266,'Charter School Lease'!A:E,5,FALSE)</f>
        <v>0</v>
      </c>
      <c r="AJ266" s="4">
        <f>VLOOKUP(A266,'Integration Change'!H:L,5,FALSE)</f>
        <v>3117.3273600000102</v>
      </c>
      <c r="AK266" s="4">
        <f>VLOOKUP(A266,'Other SPED'!A:D,4,FALSE)</f>
        <v>35127.97</v>
      </c>
      <c r="AL266" s="4">
        <f>VLOOKUP(A266,QComp!I:R,10,FALSE)</f>
        <v>0</v>
      </c>
      <c r="AM266" s="4">
        <f>VLOOKUP(A266,'LTFM Change'!G:K,5,FALSE)</f>
        <v>3466.4898575739207</v>
      </c>
      <c r="AN266" s="4">
        <f>VLOOKUP(A266,'Breakfast and Lunch'!A:E,5,FALSE)</f>
        <v>2426.79</v>
      </c>
      <c r="AO266" s="4">
        <f>VLOOKUP(A266,'Breakfast and Lunch'!A:D,4,FALSE)</f>
        <v>929.39</v>
      </c>
      <c r="AP266" s="4">
        <f>VLOOKUP(A266,'Integration Change'!A:E,5,FALSE)</f>
        <v>1335.9974399999992</v>
      </c>
      <c r="AQ266" s="4">
        <f>VLOOKUP(A266,'Safe School'!A:D,4,FALSE)</f>
        <v>-827.05916765384973</v>
      </c>
      <c r="AR266" s="4">
        <f>VLOOKUP(A266,'LTFM Change'!A:D,4,FALSE)</f>
        <v>5881.5101424261229</v>
      </c>
      <c r="AS266" s="4">
        <f>VLOOKUP(A266,QComp!A:E,5,FALSE)</f>
        <v>0</v>
      </c>
      <c r="AT266" s="228">
        <f t="shared" si="78"/>
        <v>326.07894736842104</v>
      </c>
      <c r="AU266" s="4">
        <f t="shared" si="79"/>
        <v>282731.16563234571</v>
      </c>
      <c r="AV266" s="228">
        <f t="shared" si="80"/>
        <v>496.01958882867672</v>
      </c>
      <c r="AW266" s="4">
        <f>VLOOKUP(A266,'2021 SPED'!A:AF,32,FALSE)</f>
        <v>20875.616795571987</v>
      </c>
      <c r="AX266" s="228">
        <f t="shared" si="81"/>
        <v>36.623889115038573</v>
      </c>
      <c r="AY266" s="5">
        <f t="shared" si="72"/>
        <v>489471.7824279177</v>
      </c>
      <c r="AZ266" s="4">
        <f t="shared" si="82"/>
        <v>858.72242531213635</v>
      </c>
    </row>
    <row r="267" spans="1:52" x14ac:dyDescent="0.25">
      <c r="A267">
        <v>840</v>
      </c>
      <c r="B267">
        <v>1</v>
      </c>
      <c r="C267" t="s">
        <v>246</v>
      </c>
      <c r="D267">
        <f>VLOOKUP(A267,Sheet10!A:C,3,FALSE)</f>
        <v>5</v>
      </c>
      <c r="E267" s="4">
        <f>VLOOKUP(A267,'Pupil Info'!A:D,4,FALSE)</f>
        <v>1031.8</v>
      </c>
      <c r="F267" s="4">
        <f>Summary!F267</f>
        <v>11320086.839872736</v>
      </c>
      <c r="G267" s="4">
        <f>VLOOKUP(A267,'2% 2020'!A:AB,28,FALSE)</f>
        <v>10351900.75</v>
      </c>
      <c r="H267" s="4">
        <f t="shared" si="73"/>
        <v>10971.202597279256</v>
      </c>
      <c r="I267" s="4">
        <f>G267-Summary!G267</f>
        <v>167523</v>
      </c>
      <c r="J267" s="4">
        <f>VLOOKUP(A267,'2% with VPK 2020'!A:AB,28,FALSE)</f>
        <v>10351900.75</v>
      </c>
      <c r="K267" s="4">
        <f>VLOOKUP(A267,'Charter School Lease'!A:D,4,FALSE)</f>
        <v>0</v>
      </c>
      <c r="L267" s="4">
        <f>VLOOKUP(A267,'Integration Change'!H:K,4,FALSE)</f>
        <v>0</v>
      </c>
      <c r="M267" s="4">
        <f>VLOOKUP(A267,'Other SPED'!A:D,4,FALSE)</f>
        <v>0</v>
      </c>
      <c r="N267" s="4">
        <f>VLOOKUP(A267,'LTFM Change'!G:J,4,FALSE)</f>
        <v>0</v>
      </c>
      <c r="O267" s="4">
        <f>VLOOKUP(A267,QComp!I:N,6,FALSE)</f>
        <v>0</v>
      </c>
      <c r="P267" s="4">
        <f>VLOOKUP(A267,'Breakfast and Lunch'!A:D,4,FALSE)</f>
        <v>0</v>
      </c>
      <c r="Q267" s="4">
        <f>VLOOKUP(A267,'Breakfast and Lunch'!A:E,5,FALSE)</f>
        <v>0</v>
      </c>
      <c r="R267" s="4">
        <f>VLOOKUP(A267,'Integration Change'!A:D,4,FALSE)</f>
        <v>0</v>
      </c>
      <c r="S267" s="4">
        <f>VLOOKUP(A267,'LTFM Change'!A:C,3,FALSE)</f>
        <v>0</v>
      </c>
      <c r="T267" s="4">
        <f>VLOOKUP(A267,QComp!A:D,4,FALSE)</f>
        <v>0</v>
      </c>
      <c r="U267" s="4">
        <f t="shared" si="74"/>
        <v>162.35995347935648</v>
      </c>
      <c r="V267" s="4">
        <f t="shared" si="75"/>
        <v>0</v>
      </c>
      <c r="W267" s="4">
        <f t="shared" si="76"/>
        <v>0</v>
      </c>
      <c r="X267" s="4">
        <f>VLOOKUP(A267,'2020 SPED'!A:AF,32,FALSE)</f>
        <v>19786.246225935407</v>
      </c>
      <c r="Y267" s="228">
        <f t="shared" si="69"/>
        <v>19.176435574661181</v>
      </c>
      <c r="Z267" s="4">
        <f t="shared" si="70"/>
        <v>187309.24622593541</v>
      </c>
      <c r="AA267" s="228">
        <f t="shared" si="71"/>
        <v>181.53638905401766</v>
      </c>
      <c r="AC267" s="4">
        <f>VLOOKUP(A267,'Pupil Info'!A:E,5,FALSE)</f>
        <v>997</v>
      </c>
      <c r="AD267" s="4">
        <f>Summary!AA267</f>
        <v>11295987.748097867</v>
      </c>
      <c r="AE267" s="4">
        <f>VLOOKUP(A267,'2% 2021'!A:AB,28,FALSE)</f>
        <v>10476427.75</v>
      </c>
      <c r="AF267" s="4">
        <f t="shared" si="77"/>
        <v>11329.97768114129</v>
      </c>
      <c r="AG267" s="4">
        <f>AE267-Summary!AB267</f>
        <v>335633.30073290318</v>
      </c>
      <c r="AH267" s="4">
        <f>VLOOKUP(A267,'2% with VPK 2021'!A:AB,28,FALSE)</f>
        <v>10476427.75</v>
      </c>
      <c r="AI267" s="4">
        <f>VLOOKUP(A267,'Charter School Lease'!A:E,5,FALSE)</f>
        <v>0</v>
      </c>
      <c r="AJ267" s="4">
        <f>VLOOKUP(A267,'Integration Change'!H:L,5,FALSE)</f>
        <v>0</v>
      </c>
      <c r="AK267" s="4">
        <f>VLOOKUP(A267,'Other SPED'!A:D,4,FALSE)</f>
        <v>0</v>
      </c>
      <c r="AL267" s="4">
        <f>VLOOKUP(A267,QComp!I:R,10,FALSE)</f>
        <v>0</v>
      </c>
      <c r="AM267" s="4">
        <f>VLOOKUP(A267,'LTFM Change'!G:K,5,FALSE)</f>
        <v>0</v>
      </c>
      <c r="AN267" s="4">
        <f>VLOOKUP(A267,'Breakfast and Lunch'!A:E,5,FALSE)</f>
        <v>0</v>
      </c>
      <c r="AO267" s="4">
        <f>VLOOKUP(A267,'Breakfast and Lunch'!A:D,4,FALSE)</f>
        <v>0</v>
      </c>
      <c r="AP267" s="4">
        <f>VLOOKUP(A267,'Integration Change'!A:E,5,FALSE)</f>
        <v>0</v>
      </c>
      <c r="AQ267" s="4">
        <f>VLOOKUP(A267,'Safe School'!A:D,4,FALSE)</f>
        <v>81.561496510912548</v>
      </c>
      <c r="AR267" s="4">
        <f>VLOOKUP(A267,'LTFM Change'!A:D,4,FALSE)</f>
        <v>0</v>
      </c>
      <c r="AS267" s="4">
        <f>VLOOKUP(A267,QComp!A:E,5,FALSE)</f>
        <v>0</v>
      </c>
      <c r="AT267" s="228">
        <f t="shared" si="78"/>
        <v>336.64323042417573</v>
      </c>
      <c r="AU267" s="4">
        <f t="shared" si="79"/>
        <v>81.561496511101723</v>
      </c>
      <c r="AV267" s="228">
        <f t="shared" si="80"/>
        <v>8.1806917262890397E-2</v>
      </c>
      <c r="AW267" s="4">
        <f>VLOOKUP(A267,'2021 SPED'!A:AF,32,FALSE)</f>
        <v>49130.214961372316</v>
      </c>
      <c r="AX267" s="228">
        <f t="shared" si="81"/>
        <v>49.278049108698411</v>
      </c>
      <c r="AY267" s="5">
        <f t="shared" si="72"/>
        <v>384845.0771907866</v>
      </c>
      <c r="AZ267" s="4">
        <f t="shared" si="82"/>
        <v>386.003086450137</v>
      </c>
    </row>
    <row r="268" spans="1:52" x14ac:dyDescent="0.25">
      <c r="A268">
        <v>846</v>
      </c>
      <c r="B268">
        <v>1</v>
      </c>
      <c r="C268" t="s">
        <v>247</v>
      </c>
      <c r="D268">
        <f>VLOOKUP(A268,Sheet10!A:C,3,FALSE)</f>
        <v>6</v>
      </c>
      <c r="E268" s="4">
        <f>VLOOKUP(A268,'Pupil Info'!A:D,4,FALSE)</f>
        <v>630</v>
      </c>
      <c r="F268" s="4">
        <f>Summary!F268</f>
        <v>7143706.7817643238</v>
      </c>
      <c r="G268" s="4">
        <f>VLOOKUP(A268,'2% 2020'!A:AB,28,FALSE)</f>
        <v>6487438</v>
      </c>
      <c r="H268" s="4">
        <f t="shared" si="73"/>
        <v>11339.217113911625</v>
      </c>
      <c r="I268" s="4">
        <f>G268-Summary!G268</f>
        <v>103524</v>
      </c>
      <c r="J268" s="4">
        <f>VLOOKUP(A268,'2% with VPK 2020'!A:AB,28,FALSE)</f>
        <v>6487438</v>
      </c>
      <c r="K268" s="4">
        <f>VLOOKUP(A268,'Charter School Lease'!A:D,4,FALSE)</f>
        <v>0</v>
      </c>
      <c r="L268" s="4">
        <f>VLOOKUP(A268,'Integration Change'!H:K,4,FALSE)</f>
        <v>0</v>
      </c>
      <c r="M268" s="4">
        <f>VLOOKUP(A268,'Other SPED'!A:D,4,FALSE)</f>
        <v>0</v>
      </c>
      <c r="N268" s="4">
        <f>VLOOKUP(A268,'LTFM Change'!G:J,4,FALSE)</f>
        <v>0</v>
      </c>
      <c r="O268" s="4">
        <f>VLOOKUP(A268,QComp!I:N,6,FALSE)</f>
        <v>0</v>
      </c>
      <c r="P268" s="4">
        <f>VLOOKUP(A268,'Breakfast and Lunch'!A:D,4,FALSE)</f>
        <v>0</v>
      </c>
      <c r="Q268" s="4">
        <f>VLOOKUP(A268,'Breakfast and Lunch'!A:E,5,FALSE)</f>
        <v>0</v>
      </c>
      <c r="R268" s="4">
        <f>VLOOKUP(A268,'Integration Change'!A:D,4,FALSE)</f>
        <v>0</v>
      </c>
      <c r="S268" s="4">
        <f>VLOOKUP(A268,'LTFM Change'!A:C,3,FALSE)</f>
        <v>0</v>
      </c>
      <c r="T268" s="4">
        <f>VLOOKUP(A268,QComp!A:D,4,FALSE)</f>
        <v>0</v>
      </c>
      <c r="U268" s="4">
        <f t="shared" si="74"/>
        <v>164.32380952380953</v>
      </c>
      <c r="V268" s="4">
        <f t="shared" si="75"/>
        <v>0</v>
      </c>
      <c r="W268" s="4">
        <f t="shared" si="76"/>
        <v>0</v>
      </c>
      <c r="X268" s="4">
        <f>VLOOKUP(A268,'2020 SPED'!A:AF,32,FALSE)</f>
        <v>14498.181038313312</v>
      </c>
      <c r="Y268" s="228">
        <f t="shared" si="69"/>
        <v>23.012985775100496</v>
      </c>
      <c r="Z268" s="4">
        <f t="shared" si="70"/>
        <v>118022.18103831331</v>
      </c>
      <c r="AA268" s="228">
        <f t="shared" si="71"/>
        <v>187.33679529891003</v>
      </c>
      <c r="AC268" s="4">
        <f>VLOOKUP(A268,'Pupil Info'!A:E,5,FALSE)</f>
        <v>635</v>
      </c>
      <c r="AD268" s="4">
        <f>Summary!AA268</f>
        <v>7175983.7901267884</v>
      </c>
      <c r="AE268" s="4">
        <f>VLOOKUP(A268,'2% 2021'!A:AB,28,FALSE)</f>
        <v>6599776</v>
      </c>
      <c r="AF268" s="4">
        <f t="shared" si="77"/>
        <v>11300.761874215415</v>
      </c>
      <c r="AG268" s="4">
        <f>AE268-Summary!AB268</f>
        <v>209043</v>
      </c>
      <c r="AH268" s="4">
        <f>VLOOKUP(A268,'2% with VPK 2021'!A:AB,28,FALSE)</f>
        <v>6599776</v>
      </c>
      <c r="AI268" s="4">
        <f>VLOOKUP(A268,'Charter School Lease'!A:E,5,FALSE)</f>
        <v>0</v>
      </c>
      <c r="AJ268" s="4">
        <f>VLOOKUP(A268,'Integration Change'!H:L,5,FALSE)</f>
        <v>0</v>
      </c>
      <c r="AK268" s="4">
        <f>VLOOKUP(A268,'Other SPED'!A:D,4,FALSE)</f>
        <v>0</v>
      </c>
      <c r="AL268" s="4">
        <f>VLOOKUP(A268,QComp!I:R,10,FALSE)</f>
        <v>0</v>
      </c>
      <c r="AM268" s="4">
        <f>VLOOKUP(A268,'LTFM Change'!G:K,5,FALSE)</f>
        <v>0</v>
      </c>
      <c r="AN268" s="4">
        <f>VLOOKUP(A268,'Breakfast and Lunch'!A:E,5,FALSE)</f>
        <v>0</v>
      </c>
      <c r="AO268" s="4">
        <f>VLOOKUP(A268,'Breakfast and Lunch'!A:D,4,FALSE)</f>
        <v>0</v>
      </c>
      <c r="AP268" s="4">
        <f>VLOOKUP(A268,'Integration Change'!A:E,5,FALSE)</f>
        <v>0</v>
      </c>
      <c r="AQ268" s="4">
        <f>VLOOKUP(A268,'Safe School'!A:D,4,FALSE)</f>
        <v>89.52202584517363</v>
      </c>
      <c r="AR268" s="4">
        <f>VLOOKUP(A268,'LTFM Change'!A:D,4,FALSE)</f>
        <v>0</v>
      </c>
      <c r="AS268" s="4">
        <f>VLOOKUP(A268,QComp!A:E,5,FALSE)</f>
        <v>0</v>
      </c>
      <c r="AT268" s="228">
        <f t="shared" si="78"/>
        <v>329.20157480314958</v>
      </c>
      <c r="AU268" s="4">
        <f t="shared" si="79"/>
        <v>89.522025845013559</v>
      </c>
      <c r="AV268" s="228">
        <f t="shared" si="80"/>
        <v>0.14097956825986388</v>
      </c>
      <c r="AW268" s="4">
        <f>VLOOKUP(A268,'2021 SPED'!A:AF,32,FALSE)</f>
        <v>33944.26992977527</v>
      </c>
      <c r="AX268" s="228">
        <f t="shared" si="81"/>
        <v>53.455543196496485</v>
      </c>
      <c r="AY268" s="5">
        <f t="shared" si="72"/>
        <v>243076.79195562028</v>
      </c>
      <c r="AZ268" s="4">
        <f t="shared" si="82"/>
        <v>382.79809756790598</v>
      </c>
    </row>
    <row r="269" spans="1:52" x14ac:dyDescent="0.25">
      <c r="A269">
        <v>850</v>
      </c>
      <c r="B269">
        <v>1</v>
      </c>
      <c r="C269" t="s">
        <v>248</v>
      </c>
      <c r="D269">
        <f>VLOOKUP(A269,Sheet10!A:C,3,FALSE)</f>
        <v>6</v>
      </c>
      <c r="E269" s="4">
        <f>VLOOKUP(A269,'Pupil Info'!A:D,4,FALSE)</f>
        <v>285</v>
      </c>
      <c r="F269" s="4">
        <f>Summary!F269</f>
        <v>2820396.3921716907</v>
      </c>
      <c r="G269" s="4">
        <f>VLOOKUP(A269,'2% 2020'!A:AB,28,FALSE)</f>
        <v>2726606.5</v>
      </c>
      <c r="H269" s="4">
        <f t="shared" si="73"/>
        <v>9896.1276918304939</v>
      </c>
      <c r="I269" s="4">
        <f>G269-Summary!G269</f>
        <v>45944</v>
      </c>
      <c r="J269" s="4">
        <f>VLOOKUP(A269,'2% with VPK 2020'!A:AB,28,FALSE)</f>
        <v>2805802.25</v>
      </c>
      <c r="K269" s="4">
        <f>VLOOKUP(A269,'Charter School Lease'!A:D,4,FALSE)</f>
        <v>0</v>
      </c>
      <c r="L269" s="4">
        <f>VLOOKUP(A269,'Integration Change'!H:K,4,FALSE)</f>
        <v>285.53951999999936</v>
      </c>
      <c r="M269" s="4">
        <f>VLOOKUP(A269,'Other SPED'!A:D,4,FALSE)</f>
        <v>0</v>
      </c>
      <c r="N269" s="4">
        <f>VLOOKUP(A269,'LTFM Change'!G:J,4,FALSE)</f>
        <v>153.83187198337328</v>
      </c>
      <c r="O269" s="4">
        <f>VLOOKUP(A269,QComp!I:N,6,FALSE)</f>
        <v>0</v>
      </c>
      <c r="P269" s="4">
        <f>VLOOKUP(A269,'Breakfast and Lunch'!A:D,4,FALSE)</f>
        <v>453.36</v>
      </c>
      <c r="Q269" s="4">
        <f>VLOOKUP(A269,'Breakfast and Lunch'!A:E,5,FALSE)</f>
        <v>1183.8</v>
      </c>
      <c r="R269" s="4">
        <f>VLOOKUP(A269,'Integration Change'!A:D,4,FALSE)</f>
        <v>122.37407999999914</v>
      </c>
      <c r="S269" s="4">
        <f>VLOOKUP(A269,'LTFM Change'!A:C,3,FALSE)</f>
        <v>497.59669944519555</v>
      </c>
      <c r="T269" s="4">
        <f>VLOOKUP(A269,QComp!A:D,4,FALSE)</f>
        <v>0</v>
      </c>
      <c r="U269" s="4">
        <f t="shared" si="74"/>
        <v>161.20701754385965</v>
      </c>
      <c r="V269" s="4">
        <f t="shared" si="75"/>
        <v>81892.252171428408</v>
      </c>
      <c r="W269" s="4">
        <f t="shared" si="76"/>
        <v>287.34123568922246</v>
      </c>
      <c r="X269" s="4">
        <f>VLOOKUP(A269,'2020 SPED'!A:AF,32,FALSE)</f>
        <v>1492.2772196923615</v>
      </c>
      <c r="Y269" s="228">
        <f t="shared" si="69"/>
        <v>5.2360604199731986</v>
      </c>
      <c r="Z269" s="4">
        <f t="shared" si="70"/>
        <v>129328.52939112077</v>
      </c>
      <c r="AA269" s="228">
        <f t="shared" si="71"/>
        <v>453.78431365305534</v>
      </c>
      <c r="AC269" s="4">
        <f>VLOOKUP(A269,'Pupil Info'!A:E,5,FALSE)</f>
        <v>290</v>
      </c>
      <c r="AD269" s="4">
        <f>Summary!AA269</f>
        <v>2880840.1378146922</v>
      </c>
      <c r="AE269" s="4">
        <f>VLOOKUP(A269,'2% 2021'!A:AB,28,FALSE)</f>
        <v>2832347</v>
      </c>
      <c r="AF269" s="4">
        <f t="shared" si="77"/>
        <v>9933.9315097058352</v>
      </c>
      <c r="AG269" s="4">
        <f>AE269-Summary!AB269</f>
        <v>94678</v>
      </c>
      <c r="AH269" s="4">
        <f>VLOOKUP(A269,'2% with VPK 2021'!A:AB,28,FALSE)</f>
        <v>2915171.5</v>
      </c>
      <c r="AI269" s="4">
        <f>VLOOKUP(A269,'Charter School Lease'!A:E,5,FALSE)</f>
        <v>0</v>
      </c>
      <c r="AJ269" s="4">
        <f>VLOOKUP(A269,'Integration Change'!H:L,5,FALSE)</f>
        <v>290.2636799999982</v>
      </c>
      <c r="AK269" s="4">
        <f>VLOOKUP(A269,'Other SPED'!A:D,4,FALSE)</f>
        <v>0</v>
      </c>
      <c r="AL269" s="4">
        <f>VLOOKUP(A269,QComp!I:R,10,FALSE)</f>
        <v>0</v>
      </c>
      <c r="AM269" s="4">
        <f>VLOOKUP(A269,'LTFM Change'!G:K,5,FALSE)</f>
        <v>289.71005771037744</v>
      </c>
      <c r="AN269" s="4">
        <f>VLOOKUP(A269,'Breakfast and Lunch'!A:E,5,FALSE)</f>
        <v>1183.8</v>
      </c>
      <c r="AO269" s="4">
        <f>VLOOKUP(A269,'Breakfast and Lunch'!A:D,4,FALSE)</f>
        <v>453.36</v>
      </c>
      <c r="AP269" s="4">
        <f>VLOOKUP(A269,'Integration Change'!A:E,5,FALSE)</f>
        <v>124.39871999999923</v>
      </c>
      <c r="AQ269" s="4">
        <f>VLOOKUP(A269,'Safe School'!A:D,4,FALSE)</f>
        <v>-905.84055704065577</v>
      </c>
      <c r="AR269" s="4">
        <f>VLOOKUP(A269,'LTFM Change'!A:D,4,FALSE)</f>
        <v>492.00422800390879</v>
      </c>
      <c r="AS269" s="4">
        <f>VLOOKUP(A269,QComp!A:E,5,FALSE)</f>
        <v>0</v>
      </c>
      <c r="AT269" s="228">
        <f t="shared" si="78"/>
        <v>326.47586206896551</v>
      </c>
      <c r="AU269" s="4">
        <f t="shared" si="79"/>
        <v>84752.19612867292</v>
      </c>
      <c r="AV269" s="228">
        <f t="shared" si="80"/>
        <v>292.24895216783767</v>
      </c>
      <c r="AW269" s="4">
        <f>VLOOKUP(A269,'2021 SPED'!A:AF,32,FALSE)</f>
        <v>4494.6272595370829</v>
      </c>
      <c r="AX269" s="228">
        <f t="shared" si="81"/>
        <v>15.498714688058907</v>
      </c>
      <c r="AY269" s="5">
        <f t="shared" si="72"/>
        <v>183924.82338821</v>
      </c>
      <c r="AZ269" s="4">
        <f t="shared" si="82"/>
        <v>634.22352892486208</v>
      </c>
    </row>
    <row r="270" spans="1:52" x14ac:dyDescent="0.25">
      <c r="A270">
        <v>852</v>
      </c>
      <c r="B270">
        <v>1</v>
      </c>
      <c r="C270" t="s">
        <v>249</v>
      </c>
      <c r="D270">
        <f>VLOOKUP(A270,Sheet10!A:C,3,FALSE)</f>
        <v>6</v>
      </c>
      <c r="E270" s="4">
        <f>VLOOKUP(A270,'Pupil Info'!A:D,4,FALSE)</f>
        <v>140</v>
      </c>
      <c r="F270" s="4">
        <f>Summary!F270</f>
        <v>2065415.9986773978</v>
      </c>
      <c r="G270" s="4">
        <f>VLOOKUP(A270,'2% 2020'!A:AB,28,FALSE)</f>
        <v>1946757</v>
      </c>
      <c r="H270" s="4">
        <f t="shared" si="73"/>
        <v>14752.971419124271</v>
      </c>
      <c r="I270" s="4">
        <f>G270-Summary!G270</f>
        <v>27246</v>
      </c>
      <c r="J270" s="4">
        <f>VLOOKUP(A270,'2% with VPK 2020'!A:AB,28,FALSE)</f>
        <v>1946757</v>
      </c>
      <c r="K270" s="4">
        <f>VLOOKUP(A270,'Charter School Lease'!A:D,4,FALSE)</f>
        <v>0</v>
      </c>
      <c r="L270" s="4">
        <f>VLOOKUP(A270,'Integration Change'!H:K,4,FALSE)</f>
        <v>0</v>
      </c>
      <c r="M270" s="4">
        <f>VLOOKUP(A270,'Other SPED'!A:D,4,FALSE)</f>
        <v>0</v>
      </c>
      <c r="N270" s="4">
        <f>VLOOKUP(A270,'LTFM Change'!G:J,4,FALSE)</f>
        <v>0</v>
      </c>
      <c r="O270" s="4">
        <f>VLOOKUP(A270,QComp!I:N,6,FALSE)</f>
        <v>0</v>
      </c>
      <c r="P270" s="4">
        <f>VLOOKUP(A270,'Breakfast and Lunch'!A:D,4,FALSE)</f>
        <v>0</v>
      </c>
      <c r="Q270" s="4">
        <f>VLOOKUP(A270,'Breakfast and Lunch'!A:E,5,FALSE)</f>
        <v>0</v>
      </c>
      <c r="R270" s="4">
        <f>VLOOKUP(A270,'Integration Change'!A:D,4,FALSE)</f>
        <v>0</v>
      </c>
      <c r="S270" s="4">
        <f>VLOOKUP(A270,'LTFM Change'!A:C,3,FALSE)</f>
        <v>0</v>
      </c>
      <c r="T270" s="4">
        <f>VLOOKUP(A270,QComp!A:D,4,FALSE)</f>
        <v>0</v>
      </c>
      <c r="U270" s="4">
        <f t="shared" si="74"/>
        <v>194.61428571428573</v>
      </c>
      <c r="V270" s="4">
        <f t="shared" si="75"/>
        <v>0</v>
      </c>
      <c r="W270" s="4">
        <f t="shared" si="76"/>
        <v>0</v>
      </c>
      <c r="X270" s="4">
        <f>VLOOKUP(A270,'2020 SPED'!A:AF,32,FALSE)</f>
        <v>1298.2491986392997</v>
      </c>
      <c r="Y270" s="228">
        <f t="shared" si="69"/>
        <v>9.2732085617092839</v>
      </c>
      <c r="Z270" s="4">
        <f t="shared" si="70"/>
        <v>28544.2491986393</v>
      </c>
      <c r="AA270" s="228">
        <f t="shared" si="71"/>
        <v>203.88749427599501</v>
      </c>
      <c r="AC270" s="4">
        <f>VLOOKUP(A270,'Pupil Info'!A:E,5,FALSE)</f>
        <v>135</v>
      </c>
      <c r="AD270" s="4">
        <f>Summary!AA270</f>
        <v>2043288.1959380209</v>
      </c>
      <c r="AE270" s="4">
        <f>VLOOKUP(A270,'2% 2021'!A:AB,28,FALSE)</f>
        <v>1947394.634484607</v>
      </c>
      <c r="AF270" s="4">
        <f t="shared" si="77"/>
        <v>15135.468118059414</v>
      </c>
      <c r="AG270" s="4">
        <f>AE270-Summary!AB270</f>
        <v>53821.873999999836</v>
      </c>
      <c r="AH270" s="4">
        <f>VLOOKUP(A270,'2% with VPK 2021'!A:AB,28,FALSE)</f>
        <v>1947394.634484607</v>
      </c>
      <c r="AI270" s="4">
        <f>VLOOKUP(A270,'Charter School Lease'!A:E,5,FALSE)</f>
        <v>0</v>
      </c>
      <c r="AJ270" s="4">
        <f>VLOOKUP(A270,'Integration Change'!H:L,5,FALSE)</f>
        <v>0</v>
      </c>
      <c r="AK270" s="4">
        <f>VLOOKUP(A270,'Other SPED'!A:D,4,FALSE)</f>
        <v>0</v>
      </c>
      <c r="AL270" s="4">
        <f>VLOOKUP(A270,QComp!I:R,10,FALSE)</f>
        <v>0</v>
      </c>
      <c r="AM270" s="4">
        <f>VLOOKUP(A270,'LTFM Change'!G:K,5,FALSE)</f>
        <v>0</v>
      </c>
      <c r="AN270" s="4">
        <f>VLOOKUP(A270,'Breakfast and Lunch'!A:E,5,FALSE)</f>
        <v>0</v>
      </c>
      <c r="AO270" s="4">
        <f>VLOOKUP(A270,'Breakfast and Lunch'!A:D,4,FALSE)</f>
        <v>0</v>
      </c>
      <c r="AP270" s="4">
        <f>VLOOKUP(A270,'Integration Change'!A:E,5,FALSE)</f>
        <v>0</v>
      </c>
      <c r="AQ270" s="4">
        <f>VLOOKUP(A270,'Safe School'!A:D,4,FALSE)</f>
        <v>0</v>
      </c>
      <c r="AR270" s="4">
        <f>VLOOKUP(A270,'LTFM Change'!A:D,4,FALSE)</f>
        <v>0</v>
      </c>
      <c r="AS270" s="4">
        <f>VLOOKUP(A270,QComp!A:E,5,FALSE)</f>
        <v>0</v>
      </c>
      <c r="AT270" s="228">
        <f t="shared" si="78"/>
        <v>398.68054814814695</v>
      </c>
      <c r="AU270" s="4">
        <f t="shared" si="79"/>
        <v>0</v>
      </c>
      <c r="AV270" s="228">
        <f t="shared" si="80"/>
        <v>0</v>
      </c>
      <c r="AW270" s="4">
        <f>VLOOKUP(A270,'2021 SPED'!A:AF,32,FALSE)</f>
        <v>3550.8306264948915</v>
      </c>
      <c r="AX270" s="228">
        <f t="shared" si="81"/>
        <v>26.302449085147344</v>
      </c>
      <c r="AY270" s="5">
        <f t="shared" si="72"/>
        <v>57372.704626494728</v>
      </c>
      <c r="AZ270" s="4">
        <f t="shared" si="82"/>
        <v>424.98299723329427</v>
      </c>
    </row>
    <row r="271" spans="1:52" x14ac:dyDescent="0.25">
      <c r="A271">
        <v>857</v>
      </c>
      <c r="B271">
        <v>1</v>
      </c>
      <c r="C271" t="s">
        <v>250</v>
      </c>
      <c r="D271">
        <f>VLOOKUP(A271,Sheet10!A:C,3,FALSE)</f>
        <v>6</v>
      </c>
      <c r="E271" s="4">
        <f>VLOOKUP(A271,'Pupil Info'!A:D,4,FALSE)</f>
        <v>716</v>
      </c>
      <c r="F271" s="4">
        <f>Summary!F271</f>
        <v>7408286.9032555725</v>
      </c>
      <c r="G271" s="4">
        <f>VLOOKUP(A271,'2% 2020'!A:AB,28,FALSE)</f>
        <v>6617558</v>
      </c>
      <c r="H271" s="4">
        <f t="shared" si="73"/>
        <v>10346.769417954711</v>
      </c>
      <c r="I271" s="4">
        <f>G271-Summary!G271</f>
        <v>109581</v>
      </c>
      <c r="J271" s="4">
        <f>VLOOKUP(A271,'2% with VPK 2020'!A:AB,28,FALSE)</f>
        <v>6617558</v>
      </c>
      <c r="K271" s="4">
        <f>VLOOKUP(A271,'Charter School Lease'!A:D,4,FALSE)</f>
        <v>0</v>
      </c>
      <c r="L271" s="4">
        <f>VLOOKUP(A271,'Integration Change'!H:K,4,FALSE)</f>
        <v>0</v>
      </c>
      <c r="M271" s="4">
        <f>VLOOKUP(A271,'Other SPED'!A:D,4,FALSE)</f>
        <v>0</v>
      </c>
      <c r="N271" s="4">
        <f>VLOOKUP(A271,'LTFM Change'!G:J,4,FALSE)</f>
        <v>0</v>
      </c>
      <c r="O271" s="4">
        <f>VLOOKUP(A271,QComp!I:N,6,FALSE)</f>
        <v>0</v>
      </c>
      <c r="P271" s="4">
        <f>VLOOKUP(A271,'Breakfast and Lunch'!A:D,4,FALSE)</f>
        <v>0</v>
      </c>
      <c r="Q271" s="4">
        <f>VLOOKUP(A271,'Breakfast and Lunch'!A:E,5,FALSE)</f>
        <v>0</v>
      </c>
      <c r="R271" s="4">
        <f>VLOOKUP(A271,'Integration Change'!A:D,4,FALSE)</f>
        <v>0</v>
      </c>
      <c r="S271" s="4">
        <f>VLOOKUP(A271,'LTFM Change'!A:C,3,FALSE)</f>
        <v>0</v>
      </c>
      <c r="T271" s="4">
        <f>VLOOKUP(A271,QComp!A:D,4,FALSE)</f>
        <v>0</v>
      </c>
      <c r="U271" s="4">
        <f t="shared" si="74"/>
        <v>153.04608938547486</v>
      </c>
      <c r="V271" s="4">
        <f t="shared" si="75"/>
        <v>0</v>
      </c>
      <c r="W271" s="4">
        <f t="shared" si="76"/>
        <v>0</v>
      </c>
      <c r="X271" s="4">
        <f>VLOOKUP(A271,'2020 SPED'!A:AF,32,FALSE)</f>
        <v>10592.755216079531</v>
      </c>
      <c r="Y271" s="228">
        <f t="shared" si="69"/>
        <v>14.794350860446272</v>
      </c>
      <c r="Z271" s="4">
        <f t="shared" si="70"/>
        <v>120173.75521607953</v>
      </c>
      <c r="AA271" s="228">
        <f t="shared" si="71"/>
        <v>167.84044024592114</v>
      </c>
      <c r="AC271" s="4">
        <f>VLOOKUP(A271,'Pupil Info'!A:E,5,FALSE)</f>
        <v>696</v>
      </c>
      <c r="AD271" s="4">
        <f>Summary!AA271</f>
        <v>7246665.9693824286</v>
      </c>
      <c r="AE271" s="4">
        <f>VLOOKUP(A271,'2% 2021'!A:AB,28,FALSE)</f>
        <v>6562999.75</v>
      </c>
      <c r="AF271" s="4">
        <f t="shared" si="77"/>
        <v>10411.876392790846</v>
      </c>
      <c r="AG271" s="4">
        <f>AE271-Summary!AB271</f>
        <v>215438</v>
      </c>
      <c r="AH271" s="4">
        <f>VLOOKUP(A271,'2% with VPK 2021'!A:AB,28,FALSE)</f>
        <v>6562999.75</v>
      </c>
      <c r="AI271" s="4">
        <f>VLOOKUP(A271,'Charter School Lease'!A:E,5,FALSE)</f>
        <v>0</v>
      </c>
      <c r="AJ271" s="4">
        <f>VLOOKUP(A271,'Integration Change'!H:L,5,FALSE)</f>
        <v>0</v>
      </c>
      <c r="AK271" s="4">
        <f>VLOOKUP(A271,'Other SPED'!A:D,4,FALSE)</f>
        <v>0</v>
      </c>
      <c r="AL271" s="4">
        <f>VLOOKUP(A271,QComp!I:R,10,FALSE)</f>
        <v>0</v>
      </c>
      <c r="AM271" s="4">
        <f>VLOOKUP(A271,'LTFM Change'!G:K,5,FALSE)</f>
        <v>0</v>
      </c>
      <c r="AN271" s="4">
        <f>VLOOKUP(A271,'Breakfast and Lunch'!A:E,5,FALSE)</f>
        <v>0</v>
      </c>
      <c r="AO271" s="4">
        <f>VLOOKUP(A271,'Breakfast and Lunch'!A:D,4,FALSE)</f>
        <v>0</v>
      </c>
      <c r="AP271" s="4">
        <f>VLOOKUP(A271,'Integration Change'!A:E,5,FALSE)</f>
        <v>0</v>
      </c>
      <c r="AQ271" s="4">
        <f>VLOOKUP(A271,'Safe School'!A:D,4,FALSE)</f>
        <v>62.902052549950895</v>
      </c>
      <c r="AR271" s="4">
        <f>VLOOKUP(A271,'LTFM Change'!A:D,4,FALSE)</f>
        <v>0</v>
      </c>
      <c r="AS271" s="4">
        <f>VLOOKUP(A271,QComp!A:E,5,FALSE)</f>
        <v>0</v>
      </c>
      <c r="AT271" s="228">
        <f t="shared" si="78"/>
        <v>309.53735632183907</v>
      </c>
      <c r="AU271" s="4">
        <f t="shared" si="79"/>
        <v>62.902052549645305</v>
      </c>
      <c r="AV271" s="228">
        <f t="shared" si="80"/>
        <v>9.0376512283973143E-2</v>
      </c>
      <c r="AW271" s="4">
        <f>VLOOKUP(A271,'2021 SPED'!A:AF,32,FALSE)</f>
        <v>29450.776213327423</v>
      </c>
      <c r="AX271" s="228">
        <f t="shared" si="81"/>
        <v>42.314333639838253</v>
      </c>
      <c r="AY271" s="5">
        <f t="shared" si="72"/>
        <v>244951.67826587707</v>
      </c>
      <c r="AZ271" s="4">
        <f t="shared" si="82"/>
        <v>351.94206647396129</v>
      </c>
    </row>
    <row r="272" spans="1:52" x14ac:dyDescent="0.25">
      <c r="A272">
        <v>858</v>
      </c>
      <c r="B272">
        <v>1</v>
      </c>
      <c r="C272" t="s">
        <v>251</v>
      </c>
      <c r="D272">
        <f>VLOOKUP(A272,Sheet10!A:C,3,FALSE)</f>
        <v>6</v>
      </c>
      <c r="E272" s="4">
        <f>VLOOKUP(A272,'Pupil Info'!A:D,4,FALSE)</f>
        <v>940</v>
      </c>
      <c r="F272" s="4">
        <f>Summary!F272</f>
        <v>8970037.7271282021</v>
      </c>
      <c r="G272" s="4">
        <f>VLOOKUP(A272,'2% 2020'!A:AB,28,FALSE)</f>
        <v>8479343</v>
      </c>
      <c r="H272" s="4">
        <f t="shared" si="73"/>
        <v>9542.5933267321307</v>
      </c>
      <c r="I272" s="4">
        <f>G272-Summary!G272</f>
        <v>142702</v>
      </c>
      <c r="J272" s="4">
        <f>VLOOKUP(A272,'2% with VPK 2020'!A:AB,28,FALSE)</f>
        <v>8479343</v>
      </c>
      <c r="K272" s="4">
        <f>VLOOKUP(A272,'Charter School Lease'!A:D,4,FALSE)</f>
        <v>0</v>
      </c>
      <c r="L272" s="4">
        <f>VLOOKUP(A272,'Integration Change'!H:K,4,FALSE)</f>
        <v>0</v>
      </c>
      <c r="M272" s="4">
        <f>VLOOKUP(A272,'Other SPED'!A:D,4,FALSE)</f>
        <v>0</v>
      </c>
      <c r="N272" s="4">
        <f>VLOOKUP(A272,'LTFM Change'!G:J,4,FALSE)</f>
        <v>0</v>
      </c>
      <c r="O272" s="4">
        <f>VLOOKUP(A272,QComp!I:N,6,FALSE)</f>
        <v>0</v>
      </c>
      <c r="P272" s="4">
        <f>VLOOKUP(A272,'Breakfast and Lunch'!A:D,4,FALSE)</f>
        <v>0</v>
      </c>
      <c r="Q272" s="4">
        <f>VLOOKUP(A272,'Breakfast and Lunch'!A:E,5,FALSE)</f>
        <v>0</v>
      </c>
      <c r="R272" s="4">
        <f>VLOOKUP(A272,'Integration Change'!A:D,4,FALSE)</f>
        <v>0</v>
      </c>
      <c r="S272" s="4">
        <f>VLOOKUP(A272,'LTFM Change'!A:C,3,FALSE)</f>
        <v>0</v>
      </c>
      <c r="T272" s="4">
        <f>VLOOKUP(A272,QComp!A:D,4,FALSE)</f>
        <v>0</v>
      </c>
      <c r="U272" s="4">
        <f t="shared" si="74"/>
        <v>151.81063829787234</v>
      </c>
      <c r="V272" s="4">
        <f t="shared" si="75"/>
        <v>0</v>
      </c>
      <c r="W272" s="4">
        <f t="shared" si="76"/>
        <v>0</v>
      </c>
      <c r="X272" s="4">
        <f>VLOOKUP(A272,'2020 SPED'!A:AF,32,FALSE)</f>
        <v>16097.932531838422</v>
      </c>
      <c r="Y272" s="228">
        <f t="shared" si="69"/>
        <v>17.12546014025364</v>
      </c>
      <c r="Z272" s="4">
        <f t="shared" si="70"/>
        <v>158799.93253183842</v>
      </c>
      <c r="AA272" s="228">
        <f t="shared" si="71"/>
        <v>168.93609843812598</v>
      </c>
      <c r="AC272" s="4">
        <f>VLOOKUP(A272,'Pupil Info'!A:E,5,FALSE)</f>
        <v>944</v>
      </c>
      <c r="AD272" s="4">
        <f>Summary!AA272</f>
        <v>8869511.5864181984</v>
      </c>
      <c r="AE272" s="4">
        <f>VLOOKUP(A272,'2% 2021'!A:AB,28,FALSE)</f>
        <v>8481892.25</v>
      </c>
      <c r="AF272" s="4">
        <f t="shared" si="77"/>
        <v>9395.6690534091085</v>
      </c>
      <c r="AG272" s="4">
        <f>AE272-Summary!AB272</f>
        <v>281969</v>
      </c>
      <c r="AH272" s="4">
        <f>VLOOKUP(A272,'2% with VPK 2021'!A:AB,28,FALSE)</f>
        <v>8481892.25</v>
      </c>
      <c r="AI272" s="4">
        <f>VLOOKUP(A272,'Charter School Lease'!A:E,5,FALSE)</f>
        <v>0</v>
      </c>
      <c r="AJ272" s="4">
        <f>VLOOKUP(A272,'Integration Change'!H:L,5,FALSE)</f>
        <v>0</v>
      </c>
      <c r="AK272" s="4">
        <f>VLOOKUP(A272,'Other SPED'!A:D,4,FALSE)</f>
        <v>0</v>
      </c>
      <c r="AL272" s="4">
        <f>VLOOKUP(A272,QComp!I:R,10,FALSE)</f>
        <v>0</v>
      </c>
      <c r="AM272" s="4">
        <f>VLOOKUP(A272,'LTFM Change'!G:K,5,FALSE)</f>
        <v>0</v>
      </c>
      <c r="AN272" s="4">
        <f>VLOOKUP(A272,'Breakfast and Lunch'!A:E,5,FALSE)</f>
        <v>0</v>
      </c>
      <c r="AO272" s="4">
        <f>VLOOKUP(A272,'Breakfast and Lunch'!A:D,4,FALSE)</f>
        <v>0</v>
      </c>
      <c r="AP272" s="4">
        <f>VLOOKUP(A272,'Integration Change'!A:E,5,FALSE)</f>
        <v>0</v>
      </c>
      <c r="AQ272" s="4">
        <f>VLOOKUP(A272,'Safe School'!A:D,4,FALSE)</f>
        <v>77.871805288847099</v>
      </c>
      <c r="AR272" s="4">
        <f>VLOOKUP(A272,'LTFM Change'!A:D,4,FALSE)</f>
        <v>0</v>
      </c>
      <c r="AS272" s="4">
        <f>VLOOKUP(A272,QComp!A:E,5,FALSE)</f>
        <v>0</v>
      </c>
      <c r="AT272" s="228">
        <f t="shared" si="78"/>
        <v>298.69597457627117</v>
      </c>
      <c r="AU272" s="4">
        <f t="shared" si="79"/>
        <v>77.871805289760232</v>
      </c>
      <c r="AV272" s="228">
        <f t="shared" si="80"/>
        <v>8.2491319162881604E-2</v>
      </c>
      <c r="AW272" s="4">
        <f>VLOOKUP(A272,'2021 SPED'!A:AF,32,FALSE)</f>
        <v>36251.261249019881</v>
      </c>
      <c r="AX272" s="228">
        <f t="shared" si="81"/>
        <v>38.401759797690552</v>
      </c>
      <c r="AY272" s="5">
        <f t="shared" si="72"/>
        <v>318298.13305430964</v>
      </c>
      <c r="AZ272" s="4">
        <f t="shared" si="82"/>
        <v>337.18022569312461</v>
      </c>
    </row>
    <row r="273" spans="1:52" x14ac:dyDescent="0.25">
      <c r="A273">
        <v>861</v>
      </c>
      <c r="B273">
        <v>1</v>
      </c>
      <c r="C273" t="s">
        <v>252</v>
      </c>
      <c r="D273">
        <f>VLOOKUP(A273,Sheet10!A:C,3,FALSE)</f>
        <v>4</v>
      </c>
      <c r="E273" s="4">
        <f>VLOOKUP(A273,'Pupil Info'!A:D,4,FALSE)</f>
        <v>2787</v>
      </c>
      <c r="F273" s="4">
        <f>Summary!F273</f>
        <v>35859471.667894922</v>
      </c>
      <c r="G273" s="4">
        <f>VLOOKUP(A273,'2% 2020'!A:AB,28,FALSE)</f>
        <v>29522496.773690999</v>
      </c>
      <c r="H273" s="4">
        <f t="shared" si="73"/>
        <v>12866.692381734812</v>
      </c>
      <c r="I273" s="4">
        <f>G273-Summary!G273</f>
        <v>438351</v>
      </c>
      <c r="J273" s="4">
        <f>VLOOKUP(A273,'2% with VPK 2020'!A:AB,28,FALSE)</f>
        <v>29585635.273690999</v>
      </c>
      <c r="K273" s="4">
        <f>VLOOKUP(A273,'Charter School Lease'!A:D,4,FALSE)</f>
        <v>0</v>
      </c>
      <c r="L273" s="4">
        <f>VLOOKUP(A273,'Integration Change'!H:K,4,FALSE)</f>
        <v>0</v>
      </c>
      <c r="M273" s="4">
        <f>VLOOKUP(A273,'Other SPED'!A:D,4,FALSE)</f>
        <v>20707.09</v>
      </c>
      <c r="N273" s="4">
        <f>VLOOKUP(A273,'LTFM Change'!G:J,4,FALSE)</f>
        <v>0</v>
      </c>
      <c r="O273" s="4">
        <f>VLOOKUP(A273,QComp!I:N,6,FALSE)</f>
        <v>0</v>
      </c>
      <c r="P273" s="4">
        <f>VLOOKUP(A273,'Breakfast and Lunch'!A:D,4,FALSE)</f>
        <v>340.02</v>
      </c>
      <c r="Q273" s="4">
        <f>VLOOKUP(A273,'Breakfast and Lunch'!A:E,5,FALSE)</f>
        <v>887.85</v>
      </c>
      <c r="R273" s="4">
        <f>VLOOKUP(A273,'Integration Change'!A:D,4,FALSE)</f>
        <v>0</v>
      </c>
      <c r="S273" s="4">
        <f>VLOOKUP(A273,'LTFM Change'!A:C,3,FALSE)</f>
        <v>3420</v>
      </c>
      <c r="T273" s="4">
        <f>VLOOKUP(A273,QComp!A:D,4,FALSE)</f>
        <v>0</v>
      </c>
      <c r="U273" s="4">
        <f t="shared" si="74"/>
        <v>157.28417653390744</v>
      </c>
      <c r="V273" s="4">
        <f t="shared" si="75"/>
        <v>88493.460000000894</v>
      </c>
      <c r="W273" s="4">
        <f t="shared" si="76"/>
        <v>31.75222820236846</v>
      </c>
      <c r="X273" s="4">
        <f>VLOOKUP(A273,'2020 SPED'!A:AF,32,FALSE)</f>
        <v>124436.82489251625</v>
      </c>
      <c r="Y273" s="228">
        <f t="shared" si="69"/>
        <v>44.649022207576692</v>
      </c>
      <c r="Z273" s="4">
        <f t="shared" si="70"/>
        <v>651281.28489251714</v>
      </c>
      <c r="AA273" s="228">
        <f t="shared" si="71"/>
        <v>233.68542694385258</v>
      </c>
      <c r="AC273" s="4">
        <f>VLOOKUP(A273,'Pupil Info'!A:E,5,FALSE)</f>
        <v>2787</v>
      </c>
      <c r="AD273" s="4">
        <f>Summary!AA273</f>
        <v>35834075.27722431</v>
      </c>
      <c r="AE273" s="4">
        <f>VLOOKUP(A273,'2% 2021'!A:AB,28,FALSE)</f>
        <v>29806790.140628695</v>
      </c>
      <c r="AF273" s="4">
        <f t="shared" si="77"/>
        <v>12857.579934418482</v>
      </c>
      <c r="AG273" s="4">
        <f>AE273-Summary!AB273</f>
        <v>872016.37000000104</v>
      </c>
      <c r="AH273" s="4">
        <f>VLOOKUP(A273,'2% with VPK 2021'!A:AB,28,FALSE)</f>
        <v>29902862.534628697</v>
      </c>
      <c r="AI273" s="4">
        <f>VLOOKUP(A273,'Charter School Lease'!A:E,5,FALSE)</f>
        <v>0</v>
      </c>
      <c r="AJ273" s="4">
        <f>VLOOKUP(A273,'Integration Change'!H:L,5,FALSE)</f>
        <v>0</v>
      </c>
      <c r="AK273" s="4">
        <f>VLOOKUP(A273,'Other SPED'!A:D,4,FALSE)</f>
        <v>20707.09</v>
      </c>
      <c r="AL273" s="4">
        <f>VLOOKUP(A273,QComp!I:R,10,FALSE)</f>
        <v>0</v>
      </c>
      <c r="AM273" s="4">
        <f>VLOOKUP(A273,'LTFM Change'!G:K,5,FALSE)</f>
        <v>107.24650847754674</v>
      </c>
      <c r="AN273" s="4">
        <f>VLOOKUP(A273,'Breakfast and Lunch'!A:E,5,FALSE)</f>
        <v>887.85</v>
      </c>
      <c r="AO273" s="4">
        <f>VLOOKUP(A273,'Breakfast and Lunch'!A:D,4,FALSE)</f>
        <v>340.02</v>
      </c>
      <c r="AP273" s="4">
        <f>VLOOKUP(A273,'Integration Change'!A:E,5,FALSE)</f>
        <v>0</v>
      </c>
      <c r="AQ273" s="4">
        <f>VLOOKUP(A273,'Safe School'!A:D,4,FALSE)</f>
        <v>162</v>
      </c>
      <c r="AR273" s="4">
        <f>VLOOKUP(A273,'LTFM Change'!A:D,4,FALSE)</f>
        <v>3312.7534915225115</v>
      </c>
      <c r="AS273" s="4">
        <f>VLOOKUP(A273,QComp!A:E,5,FALSE)</f>
        <v>0</v>
      </c>
      <c r="AT273" s="228">
        <f t="shared" si="78"/>
        <v>312.88710800143559</v>
      </c>
      <c r="AU273" s="4">
        <f t="shared" si="79"/>
        <v>121589.35400000215</v>
      </c>
      <c r="AV273" s="228">
        <f t="shared" si="80"/>
        <v>43.627324721923983</v>
      </c>
      <c r="AW273" s="4">
        <f>VLOOKUP(A273,'2021 SPED'!A:AF,32,FALSE)</f>
        <v>300304.24217127264</v>
      </c>
      <c r="AX273" s="228">
        <f t="shared" si="81"/>
        <v>107.75179123475876</v>
      </c>
      <c r="AY273" s="5">
        <f t="shared" si="72"/>
        <v>1293909.9661712758</v>
      </c>
      <c r="AZ273" s="4">
        <f t="shared" si="82"/>
        <v>464.26622395811836</v>
      </c>
    </row>
    <row r="274" spans="1:52" x14ac:dyDescent="0.25">
      <c r="A274">
        <v>876</v>
      </c>
      <c r="B274">
        <v>1</v>
      </c>
      <c r="C274" t="s">
        <v>253</v>
      </c>
      <c r="D274">
        <f>VLOOKUP(A274,Sheet10!A:C,3,FALSE)</f>
        <v>5</v>
      </c>
      <c r="E274" s="4">
        <f>VLOOKUP(A274,'Pupil Info'!A:D,4,FALSE)</f>
        <v>1828</v>
      </c>
      <c r="F274" s="4">
        <f>Summary!F274</f>
        <v>17873233.57727921</v>
      </c>
      <c r="G274" s="4">
        <f>VLOOKUP(A274,'2% 2020'!A:AB,28,FALSE)</f>
        <v>15911774.5</v>
      </c>
      <c r="H274" s="4">
        <f t="shared" si="73"/>
        <v>9777.4800750980357</v>
      </c>
      <c r="I274" s="4">
        <f>G274-Summary!G274</f>
        <v>264118</v>
      </c>
      <c r="J274" s="4">
        <f>VLOOKUP(A274,'2% with VPK 2020'!A:AB,28,FALSE)</f>
        <v>15911774.5</v>
      </c>
      <c r="K274" s="4">
        <f>VLOOKUP(A274,'Charter School Lease'!A:D,4,FALSE)</f>
        <v>0</v>
      </c>
      <c r="L274" s="4">
        <f>VLOOKUP(A274,'Integration Change'!H:K,4,FALSE)</f>
        <v>0</v>
      </c>
      <c r="M274" s="4">
        <f>VLOOKUP(A274,'Other SPED'!A:D,4,FALSE)</f>
        <v>0</v>
      </c>
      <c r="N274" s="4">
        <f>VLOOKUP(A274,'LTFM Change'!G:J,4,FALSE)</f>
        <v>0</v>
      </c>
      <c r="O274" s="4">
        <f>VLOOKUP(A274,QComp!I:N,6,FALSE)</f>
        <v>-1579.4909675999661</v>
      </c>
      <c r="P274" s="4">
        <f>VLOOKUP(A274,'Breakfast and Lunch'!A:D,4,FALSE)</f>
        <v>0</v>
      </c>
      <c r="Q274" s="4">
        <f>VLOOKUP(A274,'Breakfast and Lunch'!A:E,5,FALSE)</f>
        <v>0</v>
      </c>
      <c r="R274" s="4">
        <f>VLOOKUP(A274,'Integration Change'!A:D,4,FALSE)</f>
        <v>0</v>
      </c>
      <c r="S274" s="4">
        <f>VLOOKUP(A274,'LTFM Change'!A:C,3,FALSE)</f>
        <v>0</v>
      </c>
      <c r="T274" s="4">
        <f>VLOOKUP(A274,QComp!A:D,4,FALSE)</f>
        <v>1579.4909675999661</v>
      </c>
      <c r="U274" s="4">
        <f t="shared" si="74"/>
        <v>144.48468271334792</v>
      </c>
      <c r="V274" s="4">
        <f t="shared" si="75"/>
        <v>0</v>
      </c>
      <c r="W274" s="4">
        <f t="shared" si="76"/>
        <v>0</v>
      </c>
      <c r="X274" s="4">
        <f>VLOOKUP(A274,'2020 SPED'!A:AF,32,FALSE)</f>
        <v>35702.862682081293</v>
      </c>
      <c r="Y274" s="228">
        <f t="shared" si="69"/>
        <v>19.531106500044473</v>
      </c>
      <c r="Z274" s="4">
        <f t="shared" si="70"/>
        <v>299820.86268208129</v>
      </c>
      <c r="AA274" s="228">
        <f t="shared" si="71"/>
        <v>164.0157892133924</v>
      </c>
      <c r="AC274" s="4">
        <f>VLOOKUP(A274,'Pupil Info'!A:E,5,FALSE)</f>
        <v>1820</v>
      </c>
      <c r="AD274" s="4">
        <f>Summary!AA274</f>
        <v>18066930.338016823</v>
      </c>
      <c r="AE274" s="4">
        <f>VLOOKUP(A274,'2% 2021'!A:AB,28,FALSE)</f>
        <v>16229457.5</v>
      </c>
      <c r="AF274" s="4">
        <f t="shared" si="77"/>
        <v>9926.8848011081445</v>
      </c>
      <c r="AG274" s="4">
        <f>AE274-Summary!AB274</f>
        <v>534420</v>
      </c>
      <c r="AH274" s="4">
        <f>VLOOKUP(A274,'2% with VPK 2021'!A:AB,28,FALSE)</f>
        <v>16229457.5</v>
      </c>
      <c r="AI274" s="4">
        <f>VLOOKUP(A274,'Charter School Lease'!A:E,5,FALSE)</f>
        <v>0</v>
      </c>
      <c r="AJ274" s="4">
        <f>VLOOKUP(A274,'Integration Change'!H:L,5,FALSE)</f>
        <v>0</v>
      </c>
      <c r="AK274" s="4">
        <f>VLOOKUP(A274,'Other SPED'!A:D,4,FALSE)</f>
        <v>0</v>
      </c>
      <c r="AL274" s="4">
        <f>VLOOKUP(A274,QComp!I:R,10,FALSE)</f>
        <v>-1584.720176471048</v>
      </c>
      <c r="AM274" s="4">
        <f>VLOOKUP(A274,'LTFM Change'!G:K,5,FALSE)</f>
        <v>0</v>
      </c>
      <c r="AN274" s="4">
        <f>VLOOKUP(A274,'Breakfast and Lunch'!A:E,5,FALSE)</f>
        <v>0</v>
      </c>
      <c r="AO274" s="4">
        <f>VLOOKUP(A274,'Breakfast and Lunch'!A:D,4,FALSE)</f>
        <v>0</v>
      </c>
      <c r="AP274" s="4">
        <f>VLOOKUP(A274,'Integration Change'!A:E,5,FALSE)</f>
        <v>0</v>
      </c>
      <c r="AQ274" s="4">
        <f>VLOOKUP(A274,'Safe School'!A:D,4,FALSE)</f>
        <v>244.72257911031193</v>
      </c>
      <c r="AR274" s="4">
        <f>VLOOKUP(A274,'LTFM Change'!A:D,4,FALSE)</f>
        <v>0</v>
      </c>
      <c r="AS274" s="4">
        <f>VLOOKUP(A274,QComp!A:E,5,FALSE)</f>
        <v>1584.720176471048</v>
      </c>
      <c r="AT274" s="228">
        <f t="shared" si="78"/>
        <v>293.63736263736263</v>
      </c>
      <c r="AU274" s="4">
        <f t="shared" si="79"/>
        <v>244.72257911041379</v>
      </c>
      <c r="AV274" s="228">
        <f t="shared" si="80"/>
        <v>0.1344629555551724</v>
      </c>
      <c r="AW274" s="4">
        <f>VLOOKUP(A274,'2021 SPED'!A:AF,32,FALSE)</f>
        <v>107354.48355483683</v>
      </c>
      <c r="AX274" s="228">
        <f t="shared" si="81"/>
        <v>58.985979975185067</v>
      </c>
      <c r="AY274" s="5">
        <f t="shared" si="72"/>
        <v>642019.20613394724</v>
      </c>
      <c r="AZ274" s="4">
        <f t="shared" si="82"/>
        <v>352.75780556810287</v>
      </c>
    </row>
    <row r="275" spans="1:52" x14ac:dyDescent="0.25">
      <c r="A275">
        <v>877</v>
      </c>
      <c r="B275">
        <v>1</v>
      </c>
      <c r="C275" t="s">
        <v>254</v>
      </c>
      <c r="D275">
        <f>VLOOKUP(A275,Sheet10!A:C,3,FALSE)</f>
        <v>4</v>
      </c>
      <c r="E275" s="4">
        <f>VLOOKUP(A275,'Pupil Info'!A:D,4,FALSE)</f>
        <v>5742</v>
      </c>
      <c r="F275" s="4">
        <f>Summary!F275</f>
        <v>57209182.15562246</v>
      </c>
      <c r="G275" s="4">
        <f>VLOOKUP(A275,'2% 2020'!A:AB,28,FALSE)</f>
        <v>49766062.75</v>
      </c>
      <c r="H275" s="4">
        <f t="shared" si="73"/>
        <v>9963.2849452494702</v>
      </c>
      <c r="I275" s="4">
        <f>G275-Summary!G275</f>
        <v>823860</v>
      </c>
      <c r="J275" s="4">
        <f>VLOOKUP(A275,'2% with VPK 2020'!A:AB,28,FALSE)</f>
        <v>49766062.75</v>
      </c>
      <c r="K275" s="4">
        <f>VLOOKUP(A275,'Charter School Lease'!A:D,4,FALSE)</f>
        <v>0</v>
      </c>
      <c r="L275" s="4">
        <f>VLOOKUP(A275,'Integration Change'!H:K,4,FALSE)</f>
        <v>0</v>
      </c>
      <c r="M275" s="4">
        <f>VLOOKUP(A275,'Other SPED'!A:D,4,FALSE)</f>
        <v>0</v>
      </c>
      <c r="N275" s="4">
        <f>VLOOKUP(A275,'LTFM Change'!G:J,4,FALSE)</f>
        <v>0</v>
      </c>
      <c r="O275" s="4">
        <f>VLOOKUP(A275,QComp!I:N,6,FALSE)</f>
        <v>-4580.7336877255002</v>
      </c>
      <c r="P275" s="4">
        <f>VLOOKUP(A275,'Breakfast and Lunch'!A:D,4,FALSE)</f>
        <v>0</v>
      </c>
      <c r="Q275" s="4">
        <f>VLOOKUP(A275,'Breakfast and Lunch'!A:E,5,FALSE)</f>
        <v>0</v>
      </c>
      <c r="R275" s="4">
        <f>VLOOKUP(A275,'Integration Change'!A:D,4,FALSE)</f>
        <v>0</v>
      </c>
      <c r="S275" s="4">
        <f>VLOOKUP(A275,'LTFM Change'!A:C,3,FALSE)</f>
        <v>0</v>
      </c>
      <c r="T275" s="4">
        <f>VLOOKUP(A275,QComp!A:D,4,FALSE)</f>
        <v>4580.7336877255002</v>
      </c>
      <c r="U275" s="4">
        <f t="shared" si="74"/>
        <v>143.47962382445141</v>
      </c>
      <c r="V275" s="4">
        <f t="shared" si="75"/>
        <v>0</v>
      </c>
      <c r="W275" s="4">
        <f t="shared" si="76"/>
        <v>0</v>
      </c>
      <c r="X275" s="4">
        <f>VLOOKUP(A275,'2020 SPED'!A:AF,32,FALSE)</f>
        <v>163320.55292430148</v>
      </c>
      <c r="Y275" s="228">
        <f t="shared" si="69"/>
        <v>28.443147496395241</v>
      </c>
      <c r="Z275" s="4">
        <f t="shared" si="70"/>
        <v>987180.55292430148</v>
      </c>
      <c r="AA275" s="228">
        <f t="shared" si="71"/>
        <v>171.92277132084666</v>
      </c>
      <c r="AC275" s="4">
        <f>VLOOKUP(A275,'Pupil Info'!A:E,5,FALSE)</f>
        <v>5548</v>
      </c>
      <c r="AD275" s="4">
        <f>Summary!AA275</f>
        <v>56558450.185511366</v>
      </c>
      <c r="AE275" s="4">
        <f>VLOOKUP(A275,'2% 2021'!A:AB,28,FALSE)</f>
        <v>49499142.75</v>
      </c>
      <c r="AF275" s="4">
        <f t="shared" si="77"/>
        <v>10194.385397532691</v>
      </c>
      <c r="AG275" s="4">
        <f>AE275-Summary!AB275</f>
        <v>1628320</v>
      </c>
      <c r="AH275" s="4">
        <f>VLOOKUP(A275,'2% with VPK 2021'!A:AB,28,FALSE)</f>
        <v>49499142.75</v>
      </c>
      <c r="AI275" s="4">
        <f>VLOOKUP(A275,'Charter School Lease'!A:E,5,FALSE)</f>
        <v>0</v>
      </c>
      <c r="AJ275" s="4">
        <f>VLOOKUP(A275,'Integration Change'!H:L,5,FALSE)</f>
        <v>0</v>
      </c>
      <c r="AK275" s="4">
        <f>VLOOKUP(A275,'Other SPED'!A:D,4,FALSE)</f>
        <v>0</v>
      </c>
      <c r="AL275" s="4">
        <f>VLOOKUP(A275,QComp!I:R,10,FALSE)</f>
        <v>-4642.9262668431038</v>
      </c>
      <c r="AM275" s="4">
        <f>VLOOKUP(A275,'LTFM Change'!G:K,5,FALSE)</f>
        <v>0</v>
      </c>
      <c r="AN275" s="4">
        <f>VLOOKUP(A275,'Breakfast and Lunch'!A:E,5,FALSE)</f>
        <v>0</v>
      </c>
      <c r="AO275" s="4">
        <f>VLOOKUP(A275,'Breakfast and Lunch'!A:D,4,FALSE)</f>
        <v>0</v>
      </c>
      <c r="AP275" s="4">
        <f>VLOOKUP(A275,'Integration Change'!A:E,5,FALSE)</f>
        <v>0</v>
      </c>
      <c r="AQ275" s="4">
        <f>VLOOKUP(A275,'Safe School'!A:D,4,FALSE)</f>
        <v>514.71266674637445</v>
      </c>
      <c r="AR275" s="4">
        <f>VLOOKUP(A275,'LTFM Change'!A:D,4,FALSE)</f>
        <v>0</v>
      </c>
      <c r="AS275" s="4">
        <f>VLOOKUP(A275,QComp!A:E,5,FALSE)</f>
        <v>4642.9262668431038</v>
      </c>
      <c r="AT275" s="228">
        <f t="shared" si="78"/>
        <v>293.49675558759913</v>
      </c>
      <c r="AU275" s="4">
        <f t="shared" si="79"/>
        <v>514.71266674995422</v>
      </c>
      <c r="AV275" s="228">
        <f t="shared" si="80"/>
        <v>9.2774453271440918E-2</v>
      </c>
      <c r="AW275" s="4">
        <f>VLOOKUP(A275,'2021 SPED'!A:AF,32,FALSE)</f>
        <v>418671.48834944889</v>
      </c>
      <c r="AX275" s="228">
        <f t="shared" si="81"/>
        <v>75.463498260535133</v>
      </c>
      <c r="AY275" s="5">
        <f t="shared" si="72"/>
        <v>2047506.2010161988</v>
      </c>
      <c r="AZ275" s="4">
        <f t="shared" si="82"/>
        <v>369.05302830140573</v>
      </c>
    </row>
    <row r="276" spans="1:52" x14ac:dyDescent="0.25">
      <c r="A276">
        <v>879</v>
      </c>
      <c r="B276">
        <v>1</v>
      </c>
      <c r="C276" t="s">
        <v>255</v>
      </c>
      <c r="D276">
        <f>VLOOKUP(A276,Sheet10!A:C,3,FALSE)</f>
        <v>4</v>
      </c>
      <c r="E276" s="4">
        <f>VLOOKUP(A276,'Pupil Info'!A:D,4,FALSE)</f>
        <v>2481</v>
      </c>
      <c r="F276" s="4">
        <f>Summary!F276</f>
        <v>24618426.878100719</v>
      </c>
      <c r="G276" s="4">
        <f>VLOOKUP(A276,'2% 2020'!A:AB,28,FALSE)</f>
        <v>21920060.55847</v>
      </c>
      <c r="H276" s="4">
        <f t="shared" si="73"/>
        <v>9922.783908948295</v>
      </c>
      <c r="I276" s="4">
        <f>G276-Summary!G276</f>
        <v>348494</v>
      </c>
      <c r="J276" s="4">
        <f>VLOOKUP(A276,'2% with VPK 2020'!A:AB,28,FALSE)</f>
        <v>21920060.55847</v>
      </c>
      <c r="K276" s="4">
        <f>VLOOKUP(A276,'Charter School Lease'!A:D,4,FALSE)</f>
        <v>0</v>
      </c>
      <c r="L276" s="4">
        <f>VLOOKUP(A276,'Integration Change'!H:K,4,FALSE)</f>
        <v>0</v>
      </c>
      <c r="M276" s="4">
        <f>VLOOKUP(A276,'Other SPED'!A:D,4,FALSE)</f>
        <v>0</v>
      </c>
      <c r="N276" s="4">
        <f>VLOOKUP(A276,'LTFM Change'!G:J,4,FALSE)</f>
        <v>0</v>
      </c>
      <c r="O276" s="4">
        <f>VLOOKUP(A276,QComp!I:N,6,FALSE)</f>
        <v>-1976.4884195306513</v>
      </c>
      <c r="P276" s="4">
        <f>VLOOKUP(A276,'Breakfast and Lunch'!A:D,4,FALSE)</f>
        <v>0</v>
      </c>
      <c r="Q276" s="4">
        <f>VLOOKUP(A276,'Breakfast and Lunch'!A:E,5,FALSE)</f>
        <v>0</v>
      </c>
      <c r="R276" s="4">
        <f>VLOOKUP(A276,'Integration Change'!A:D,4,FALSE)</f>
        <v>0</v>
      </c>
      <c r="S276" s="4">
        <f>VLOOKUP(A276,'LTFM Change'!A:C,3,FALSE)</f>
        <v>0</v>
      </c>
      <c r="T276" s="4">
        <f>VLOOKUP(A276,QComp!A:D,4,FALSE)</f>
        <v>1976.4884195306513</v>
      </c>
      <c r="U276" s="4">
        <f t="shared" si="74"/>
        <v>140.46513502619911</v>
      </c>
      <c r="V276" s="4">
        <f t="shared" si="75"/>
        <v>0</v>
      </c>
      <c r="W276" s="4">
        <f t="shared" si="76"/>
        <v>0</v>
      </c>
      <c r="X276" s="4">
        <f>VLOOKUP(A276,'2020 SPED'!A:AF,32,FALSE)</f>
        <v>39033.859687652905</v>
      </c>
      <c r="Y276" s="228">
        <f t="shared" si="69"/>
        <v>15.733115553265984</v>
      </c>
      <c r="Z276" s="4">
        <f t="shared" si="70"/>
        <v>387527.8596876529</v>
      </c>
      <c r="AA276" s="228">
        <f t="shared" si="71"/>
        <v>156.19825057946511</v>
      </c>
      <c r="AC276" s="4">
        <f>VLOOKUP(A276,'Pupil Info'!A:E,5,FALSE)</f>
        <v>2484</v>
      </c>
      <c r="AD276" s="4">
        <f>Summary!AA276</f>
        <v>24944968.065453872</v>
      </c>
      <c r="AE276" s="4">
        <f>VLOOKUP(A276,'2% 2021'!A:AB,28,FALSE)</f>
        <v>22429108.250035763</v>
      </c>
      <c r="AF276" s="4">
        <f t="shared" si="77"/>
        <v>10042.257675303492</v>
      </c>
      <c r="AG276" s="4">
        <f>AE276-Summary!AB276</f>
        <v>704665.02800000086</v>
      </c>
      <c r="AH276" s="4">
        <f>VLOOKUP(A276,'2% with VPK 2021'!A:AB,28,FALSE)</f>
        <v>22429108.250035763</v>
      </c>
      <c r="AI276" s="4">
        <f>VLOOKUP(A276,'Charter School Lease'!A:E,5,FALSE)</f>
        <v>0</v>
      </c>
      <c r="AJ276" s="4">
        <f>VLOOKUP(A276,'Integration Change'!H:L,5,FALSE)</f>
        <v>0</v>
      </c>
      <c r="AK276" s="4">
        <f>VLOOKUP(A276,'Other SPED'!A:D,4,FALSE)</f>
        <v>0</v>
      </c>
      <c r="AL276" s="4">
        <f>VLOOKUP(A276,QComp!I:R,10,FALSE)</f>
        <v>-1991.6980887784739</v>
      </c>
      <c r="AM276" s="4">
        <f>VLOOKUP(A276,'LTFM Change'!G:K,5,FALSE)</f>
        <v>0</v>
      </c>
      <c r="AN276" s="4">
        <f>VLOOKUP(A276,'Breakfast and Lunch'!A:E,5,FALSE)</f>
        <v>0</v>
      </c>
      <c r="AO276" s="4">
        <f>VLOOKUP(A276,'Breakfast and Lunch'!A:D,4,FALSE)</f>
        <v>0</v>
      </c>
      <c r="AP276" s="4">
        <f>VLOOKUP(A276,'Integration Change'!A:E,5,FALSE)</f>
        <v>0</v>
      </c>
      <c r="AQ276" s="4">
        <f>VLOOKUP(A276,'Safe School'!A:D,4,FALSE)</f>
        <v>226.22417890903307</v>
      </c>
      <c r="AR276" s="4">
        <f>VLOOKUP(A276,'LTFM Change'!A:D,4,FALSE)</f>
        <v>0</v>
      </c>
      <c r="AS276" s="4">
        <f>VLOOKUP(A276,QComp!A:E,5,FALSE)</f>
        <v>1991.6980887784739</v>
      </c>
      <c r="AT276" s="228">
        <f t="shared" si="78"/>
        <v>283.68157326892145</v>
      </c>
      <c r="AU276" s="4">
        <f t="shared" si="79"/>
        <v>226.22417891025543</v>
      </c>
      <c r="AV276" s="228">
        <f t="shared" si="80"/>
        <v>9.1072535793178519E-2</v>
      </c>
      <c r="AW276" s="4">
        <f>VLOOKUP(A276,'2021 SPED'!A:AF,32,FALSE)</f>
        <v>104418.71791631728</v>
      </c>
      <c r="AX276" s="228">
        <f t="shared" si="81"/>
        <v>42.036520900288764</v>
      </c>
      <c r="AY276" s="5">
        <f t="shared" si="72"/>
        <v>809309.9700952284</v>
      </c>
      <c r="AZ276" s="4">
        <f t="shared" si="82"/>
        <v>325.80916670500341</v>
      </c>
    </row>
    <row r="277" spans="1:52" x14ac:dyDescent="0.25">
      <c r="A277">
        <v>881</v>
      </c>
      <c r="B277">
        <v>1</v>
      </c>
      <c r="C277" t="s">
        <v>256</v>
      </c>
      <c r="D277">
        <f>VLOOKUP(A277,Sheet10!A:C,3,FALSE)</f>
        <v>5</v>
      </c>
      <c r="E277" s="4">
        <f>VLOOKUP(A277,'Pupil Info'!A:D,4,FALSE)</f>
        <v>819</v>
      </c>
      <c r="F277" s="4">
        <f>Summary!F277</f>
        <v>8627680.6709486153</v>
      </c>
      <c r="G277" s="4">
        <f>VLOOKUP(A277,'2% 2020'!A:AB,28,FALSE)</f>
        <v>7676677</v>
      </c>
      <c r="H277" s="4">
        <f t="shared" si="73"/>
        <v>10534.408633636893</v>
      </c>
      <c r="I277" s="4">
        <f>G277-Summary!G277</f>
        <v>118754</v>
      </c>
      <c r="J277" s="4">
        <f>VLOOKUP(A277,'2% with VPK 2020'!A:AB,28,FALSE)</f>
        <v>7676677</v>
      </c>
      <c r="K277" s="4">
        <f>VLOOKUP(A277,'Charter School Lease'!A:D,4,FALSE)</f>
        <v>0</v>
      </c>
      <c r="L277" s="4">
        <f>VLOOKUP(A277,'Integration Change'!H:K,4,FALSE)</f>
        <v>0</v>
      </c>
      <c r="M277" s="4">
        <f>VLOOKUP(A277,'Other SPED'!A:D,4,FALSE)</f>
        <v>0</v>
      </c>
      <c r="N277" s="4">
        <f>VLOOKUP(A277,'LTFM Change'!G:J,4,FALSE)</f>
        <v>0</v>
      </c>
      <c r="O277" s="4">
        <f>VLOOKUP(A277,QComp!I:N,6,FALSE)</f>
        <v>-680.12528999999631</v>
      </c>
      <c r="P277" s="4">
        <f>VLOOKUP(A277,'Breakfast and Lunch'!A:D,4,FALSE)</f>
        <v>0</v>
      </c>
      <c r="Q277" s="4">
        <f>VLOOKUP(A277,'Breakfast and Lunch'!A:E,5,FALSE)</f>
        <v>0</v>
      </c>
      <c r="R277" s="4">
        <f>VLOOKUP(A277,'Integration Change'!A:D,4,FALSE)</f>
        <v>0</v>
      </c>
      <c r="S277" s="4">
        <f>VLOOKUP(A277,'LTFM Change'!A:C,3,FALSE)</f>
        <v>0</v>
      </c>
      <c r="T277" s="4">
        <f>VLOOKUP(A277,QComp!A:D,4,FALSE)</f>
        <v>680.12528999999631</v>
      </c>
      <c r="U277" s="4">
        <f t="shared" si="74"/>
        <v>144.99877899877899</v>
      </c>
      <c r="V277" s="4">
        <f t="shared" si="75"/>
        <v>0</v>
      </c>
      <c r="W277" s="4">
        <f t="shared" si="76"/>
        <v>0</v>
      </c>
      <c r="X277" s="4">
        <f>VLOOKUP(A277,'2020 SPED'!A:AF,32,FALSE)</f>
        <v>26719.519790725783</v>
      </c>
      <c r="Y277" s="228">
        <f t="shared" si="69"/>
        <v>32.62456628904247</v>
      </c>
      <c r="Z277" s="4">
        <f t="shared" si="70"/>
        <v>145473.51979072578</v>
      </c>
      <c r="AA277" s="228">
        <f t="shared" si="71"/>
        <v>177.62334528782148</v>
      </c>
      <c r="AC277" s="4">
        <f>VLOOKUP(A277,'Pupil Info'!A:E,5,FALSE)</f>
        <v>812</v>
      </c>
      <c r="AD277" s="4">
        <f>Summary!AA277</f>
        <v>8630794.9290859029</v>
      </c>
      <c r="AE277" s="4">
        <f>VLOOKUP(A277,'2% 2021'!A:AB,28,FALSE)</f>
        <v>7758896.5</v>
      </c>
      <c r="AF277" s="4">
        <f t="shared" si="77"/>
        <v>10629.057794440767</v>
      </c>
      <c r="AG277" s="4">
        <f>AE277-Summary!AB277</f>
        <v>238117</v>
      </c>
      <c r="AH277" s="4">
        <f>VLOOKUP(A277,'2% with VPK 2021'!A:AB,28,FALSE)</f>
        <v>7758896.5</v>
      </c>
      <c r="AI277" s="4">
        <f>VLOOKUP(A277,'Charter School Lease'!A:E,5,FALSE)</f>
        <v>0</v>
      </c>
      <c r="AJ277" s="4">
        <f>VLOOKUP(A277,'Integration Change'!H:L,5,FALSE)</f>
        <v>0</v>
      </c>
      <c r="AK277" s="4">
        <f>VLOOKUP(A277,'Other SPED'!A:D,4,FALSE)</f>
        <v>0</v>
      </c>
      <c r="AL277" s="4">
        <f>VLOOKUP(A277,QComp!I:R,10,FALSE)</f>
        <v>-666.87125978572294</v>
      </c>
      <c r="AM277" s="4">
        <f>VLOOKUP(A277,'LTFM Change'!G:K,5,FALSE)</f>
        <v>0</v>
      </c>
      <c r="AN277" s="4">
        <f>VLOOKUP(A277,'Breakfast and Lunch'!A:E,5,FALSE)</f>
        <v>0</v>
      </c>
      <c r="AO277" s="4">
        <f>VLOOKUP(A277,'Breakfast and Lunch'!A:D,4,FALSE)</f>
        <v>0</v>
      </c>
      <c r="AP277" s="4">
        <f>VLOOKUP(A277,'Integration Change'!A:E,5,FALSE)</f>
        <v>0</v>
      </c>
      <c r="AQ277" s="4">
        <f>VLOOKUP(A277,'Safe School'!A:D,4,FALSE)</f>
        <v>83.495338398468448</v>
      </c>
      <c r="AR277" s="4">
        <f>VLOOKUP(A277,'LTFM Change'!A:D,4,FALSE)</f>
        <v>0</v>
      </c>
      <c r="AS277" s="4">
        <f>VLOOKUP(A277,QComp!A:E,5,FALSE)</f>
        <v>666.87125978572294</v>
      </c>
      <c r="AT277" s="228">
        <f t="shared" si="78"/>
        <v>293.24753694581278</v>
      </c>
      <c r="AU277" s="4">
        <f t="shared" si="79"/>
        <v>83.495338397100568</v>
      </c>
      <c r="AV277" s="228">
        <f t="shared" si="80"/>
        <v>0.1028267714250007</v>
      </c>
      <c r="AW277" s="4">
        <f>VLOOKUP(A277,'2021 SPED'!A:AF,32,FALSE)</f>
        <v>70938.436722676735</v>
      </c>
      <c r="AX277" s="228">
        <f t="shared" si="81"/>
        <v>87.362606801326024</v>
      </c>
      <c r="AY277" s="5">
        <f t="shared" si="72"/>
        <v>309138.93206107384</v>
      </c>
      <c r="AZ277" s="4">
        <f t="shared" si="82"/>
        <v>380.71297051856385</v>
      </c>
    </row>
    <row r="278" spans="1:52" x14ac:dyDescent="0.25">
      <c r="A278">
        <v>882</v>
      </c>
      <c r="B278">
        <v>1</v>
      </c>
      <c r="C278" t="s">
        <v>257</v>
      </c>
      <c r="D278">
        <f>VLOOKUP(A278,Sheet10!A:C,3,FALSE)</f>
        <v>4</v>
      </c>
      <c r="E278" s="4">
        <f>VLOOKUP(A278,'Pupil Info'!A:D,4,FALSE)</f>
        <v>4296</v>
      </c>
      <c r="F278" s="4">
        <f>Summary!F278</f>
        <v>41799053.578196429</v>
      </c>
      <c r="G278" s="4">
        <f>VLOOKUP(A278,'2% 2020'!A:AB,28,FALSE)</f>
        <v>39202749.75</v>
      </c>
      <c r="H278" s="4">
        <f t="shared" si="73"/>
        <v>9729.7610749991691</v>
      </c>
      <c r="I278" s="4">
        <f>G278-Summary!G278</f>
        <v>614018</v>
      </c>
      <c r="J278" s="4">
        <f>VLOOKUP(A278,'2% with VPK 2020'!A:AB,28,FALSE)</f>
        <v>39202749.75</v>
      </c>
      <c r="K278" s="4">
        <f>VLOOKUP(A278,'Charter School Lease'!A:D,4,FALSE)</f>
        <v>0</v>
      </c>
      <c r="L278" s="4">
        <f>VLOOKUP(A278,'Integration Change'!H:K,4,FALSE)</f>
        <v>0</v>
      </c>
      <c r="M278" s="4">
        <f>VLOOKUP(A278,'Other SPED'!A:D,4,FALSE)</f>
        <v>0</v>
      </c>
      <c r="N278" s="4">
        <f>VLOOKUP(A278,'LTFM Change'!G:J,4,FALSE)</f>
        <v>0</v>
      </c>
      <c r="O278" s="4">
        <f>VLOOKUP(A278,QComp!I:N,6,FALSE)</f>
        <v>0</v>
      </c>
      <c r="P278" s="4">
        <f>VLOOKUP(A278,'Breakfast and Lunch'!A:D,4,FALSE)</f>
        <v>0</v>
      </c>
      <c r="Q278" s="4">
        <f>VLOOKUP(A278,'Breakfast and Lunch'!A:E,5,FALSE)</f>
        <v>0</v>
      </c>
      <c r="R278" s="4">
        <f>VLOOKUP(A278,'Integration Change'!A:D,4,FALSE)</f>
        <v>0</v>
      </c>
      <c r="S278" s="4">
        <f>VLOOKUP(A278,'LTFM Change'!A:C,3,FALSE)</f>
        <v>0</v>
      </c>
      <c r="T278" s="4">
        <f>VLOOKUP(A278,QComp!A:D,4,FALSE)</f>
        <v>0</v>
      </c>
      <c r="U278" s="4">
        <f t="shared" si="74"/>
        <v>142.9278398510242</v>
      </c>
      <c r="V278" s="4">
        <f t="shared" si="75"/>
        <v>0</v>
      </c>
      <c r="W278" s="4">
        <f t="shared" si="76"/>
        <v>0</v>
      </c>
      <c r="X278" s="4">
        <f>VLOOKUP(A278,'2020 SPED'!A:AF,32,FALSE)</f>
        <v>112393.24666359229</v>
      </c>
      <c r="Y278" s="228">
        <f t="shared" si="69"/>
        <v>26.162301364895786</v>
      </c>
      <c r="Z278" s="4">
        <f t="shared" si="70"/>
        <v>726411.24666359229</v>
      </c>
      <c r="AA278" s="228">
        <f t="shared" si="71"/>
        <v>169.09014121592</v>
      </c>
      <c r="AC278" s="4">
        <f>VLOOKUP(A278,'Pupil Info'!A:E,5,FALSE)</f>
        <v>4178</v>
      </c>
      <c r="AD278" s="4">
        <f>Summary!AA278</f>
        <v>41311043.642467141</v>
      </c>
      <c r="AE278" s="4">
        <f>VLOOKUP(A278,'2% 2021'!A:AB,28,FALSE)</f>
        <v>39245709.5</v>
      </c>
      <c r="AF278" s="4">
        <f t="shared" si="77"/>
        <v>9887.7557784746623</v>
      </c>
      <c r="AG278" s="4">
        <f>AE278-Summary!AB278</f>
        <v>1221219</v>
      </c>
      <c r="AH278" s="4">
        <f>VLOOKUP(A278,'2% with VPK 2021'!A:AB,28,FALSE)</f>
        <v>39245709.5</v>
      </c>
      <c r="AI278" s="4">
        <f>VLOOKUP(A278,'Charter School Lease'!A:E,5,FALSE)</f>
        <v>0</v>
      </c>
      <c r="AJ278" s="4">
        <f>VLOOKUP(A278,'Integration Change'!H:L,5,FALSE)</f>
        <v>0</v>
      </c>
      <c r="AK278" s="4">
        <f>VLOOKUP(A278,'Other SPED'!A:D,4,FALSE)</f>
        <v>0</v>
      </c>
      <c r="AL278" s="4">
        <f>VLOOKUP(A278,QComp!I:R,10,FALSE)</f>
        <v>0</v>
      </c>
      <c r="AM278" s="4">
        <f>VLOOKUP(A278,'LTFM Change'!G:K,5,FALSE)</f>
        <v>0</v>
      </c>
      <c r="AN278" s="4">
        <f>VLOOKUP(A278,'Breakfast and Lunch'!A:E,5,FALSE)</f>
        <v>0</v>
      </c>
      <c r="AO278" s="4">
        <f>VLOOKUP(A278,'Breakfast and Lunch'!A:D,4,FALSE)</f>
        <v>0</v>
      </c>
      <c r="AP278" s="4">
        <f>VLOOKUP(A278,'Integration Change'!A:E,5,FALSE)</f>
        <v>0</v>
      </c>
      <c r="AQ278" s="4">
        <f>VLOOKUP(A278,'Safe School'!A:D,4,FALSE)</f>
        <v>562.2382361975906</v>
      </c>
      <c r="AR278" s="4">
        <f>VLOOKUP(A278,'LTFM Change'!A:D,4,FALSE)</f>
        <v>0</v>
      </c>
      <c r="AS278" s="4">
        <f>VLOOKUP(A278,QComp!A:E,5,FALSE)</f>
        <v>0</v>
      </c>
      <c r="AT278" s="228">
        <f t="shared" si="78"/>
        <v>292.2975107707037</v>
      </c>
      <c r="AU278" s="4">
        <f t="shared" si="79"/>
        <v>562.23823619633913</v>
      </c>
      <c r="AV278" s="228">
        <f t="shared" si="80"/>
        <v>0.1345711431776781</v>
      </c>
      <c r="AW278" s="4">
        <f>VLOOKUP(A278,'2021 SPED'!A:AF,32,FALSE)</f>
        <v>291847.0344532188</v>
      </c>
      <c r="AX278" s="228">
        <f t="shared" si="81"/>
        <v>69.853287327242413</v>
      </c>
      <c r="AY278" s="5">
        <f t="shared" si="72"/>
        <v>1513628.2726894151</v>
      </c>
      <c r="AZ278" s="4">
        <f t="shared" si="82"/>
        <v>362.28536924112376</v>
      </c>
    </row>
    <row r="279" spans="1:52" x14ac:dyDescent="0.25">
      <c r="A279">
        <v>883</v>
      </c>
      <c r="B279">
        <v>1</v>
      </c>
      <c r="C279" t="s">
        <v>258</v>
      </c>
      <c r="D279">
        <f>VLOOKUP(A279,Sheet10!A:C,3,FALSE)</f>
        <v>5</v>
      </c>
      <c r="E279" s="4">
        <f>VLOOKUP(A279,'Pupil Info'!A:D,4,FALSE)</f>
        <v>1641</v>
      </c>
      <c r="F279" s="4">
        <f>Summary!F279</f>
        <v>16876457.353860907</v>
      </c>
      <c r="G279" s="4">
        <f>VLOOKUP(A279,'2% 2020'!A:AB,28,FALSE)</f>
        <v>15494269.088810001</v>
      </c>
      <c r="H279" s="4">
        <f t="shared" si="73"/>
        <v>10284.251891444794</v>
      </c>
      <c r="I279" s="4">
        <f>G279-Summary!G279</f>
        <v>236116</v>
      </c>
      <c r="J279" s="4">
        <f>VLOOKUP(A279,'2% with VPK 2020'!A:AB,28,FALSE)</f>
        <v>15494269.088810001</v>
      </c>
      <c r="K279" s="4">
        <f>VLOOKUP(A279,'Charter School Lease'!A:D,4,FALSE)</f>
        <v>0</v>
      </c>
      <c r="L279" s="4">
        <f>VLOOKUP(A279,'Integration Change'!H:K,4,FALSE)</f>
        <v>0</v>
      </c>
      <c r="M279" s="4">
        <f>VLOOKUP(A279,'Other SPED'!A:D,4,FALSE)</f>
        <v>0</v>
      </c>
      <c r="N279" s="4">
        <f>VLOOKUP(A279,'LTFM Change'!G:J,4,FALSE)</f>
        <v>0</v>
      </c>
      <c r="O279" s="4">
        <f>VLOOKUP(A279,QComp!I:N,6,FALSE)</f>
        <v>-1307.4408515999676</v>
      </c>
      <c r="P279" s="4">
        <f>VLOOKUP(A279,'Breakfast and Lunch'!A:D,4,FALSE)</f>
        <v>0</v>
      </c>
      <c r="Q279" s="4">
        <f>VLOOKUP(A279,'Breakfast and Lunch'!A:E,5,FALSE)</f>
        <v>0</v>
      </c>
      <c r="R279" s="4">
        <f>VLOOKUP(A279,'Integration Change'!A:D,4,FALSE)</f>
        <v>0</v>
      </c>
      <c r="S279" s="4">
        <f>VLOOKUP(A279,'LTFM Change'!A:C,3,FALSE)</f>
        <v>0</v>
      </c>
      <c r="T279" s="4">
        <f>VLOOKUP(A279,QComp!A:D,4,FALSE)</f>
        <v>1307.4408515999676</v>
      </c>
      <c r="U279" s="4">
        <f t="shared" si="74"/>
        <v>143.88543570993298</v>
      </c>
      <c r="V279" s="4">
        <f t="shared" si="75"/>
        <v>0</v>
      </c>
      <c r="W279" s="4">
        <f t="shared" si="76"/>
        <v>0</v>
      </c>
      <c r="X279" s="4">
        <f>VLOOKUP(A279,'2020 SPED'!A:AF,32,FALSE)</f>
        <v>26025.106793196639</v>
      </c>
      <c r="Y279" s="228">
        <f t="shared" si="69"/>
        <v>15.85929725362379</v>
      </c>
      <c r="Z279" s="4">
        <f t="shared" si="70"/>
        <v>262141.10679319664</v>
      </c>
      <c r="AA279" s="228">
        <f t="shared" si="71"/>
        <v>159.74473296355677</v>
      </c>
      <c r="AC279" s="4">
        <f>VLOOKUP(A279,'Pupil Info'!A:E,5,FALSE)</f>
        <v>1621</v>
      </c>
      <c r="AD279" s="4">
        <f>Summary!AA279</f>
        <v>16813522.149826352</v>
      </c>
      <c r="AE279" s="4">
        <f>VLOOKUP(A279,'2% 2021'!A:AB,28,FALSE)</f>
        <v>15600365.48323557</v>
      </c>
      <c r="AF279" s="4">
        <f t="shared" si="77"/>
        <v>10372.314713032913</v>
      </c>
      <c r="AG279" s="4">
        <f>AE279-Summary!AB279</f>
        <v>469604.71600000001</v>
      </c>
      <c r="AH279" s="4">
        <f>VLOOKUP(A279,'2% with VPK 2021'!A:AB,28,FALSE)</f>
        <v>15600365.48323557</v>
      </c>
      <c r="AI279" s="4">
        <f>VLOOKUP(A279,'Charter School Lease'!A:E,5,FALSE)</f>
        <v>0</v>
      </c>
      <c r="AJ279" s="4">
        <f>VLOOKUP(A279,'Integration Change'!H:L,5,FALSE)</f>
        <v>0</v>
      </c>
      <c r="AK279" s="4">
        <f>VLOOKUP(A279,'Other SPED'!A:D,4,FALSE)</f>
        <v>0</v>
      </c>
      <c r="AL279" s="4">
        <f>VLOOKUP(A279,QComp!I:R,10,FALSE)</f>
        <v>-1288.1759174354956</v>
      </c>
      <c r="AM279" s="4">
        <f>VLOOKUP(A279,'LTFM Change'!G:K,5,FALSE)</f>
        <v>0</v>
      </c>
      <c r="AN279" s="4">
        <f>VLOOKUP(A279,'Breakfast and Lunch'!A:E,5,FALSE)</f>
        <v>0</v>
      </c>
      <c r="AO279" s="4">
        <f>VLOOKUP(A279,'Breakfast and Lunch'!A:D,4,FALSE)</f>
        <v>0</v>
      </c>
      <c r="AP279" s="4">
        <f>VLOOKUP(A279,'Integration Change'!A:E,5,FALSE)</f>
        <v>0</v>
      </c>
      <c r="AQ279" s="4">
        <f>VLOOKUP(A279,'Safe School'!A:D,4,FALSE)</f>
        <v>171.4526891438436</v>
      </c>
      <c r="AR279" s="4">
        <f>VLOOKUP(A279,'LTFM Change'!A:D,4,FALSE)</f>
        <v>0</v>
      </c>
      <c r="AS279" s="4">
        <f>VLOOKUP(A279,QComp!A:E,5,FALSE)</f>
        <v>1288.1759174354956</v>
      </c>
      <c r="AT279" s="228">
        <f t="shared" si="78"/>
        <v>289.70062677359658</v>
      </c>
      <c r="AU279" s="4">
        <f t="shared" si="79"/>
        <v>171.45268914476037</v>
      </c>
      <c r="AV279" s="228">
        <f t="shared" si="80"/>
        <v>0.1057697033588898</v>
      </c>
      <c r="AW279" s="4">
        <f>VLOOKUP(A279,'2021 SPED'!A:AF,32,FALSE)</f>
        <v>64302.487590299919</v>
      </c>
      <c r="AX279" s="228">
        <f t="shared" si="81"/>
        <v>39.668406903331224</v>
      </c>
      <c r="AY279" s="5">
        <f t="shared" si="72"/>
        <v>534078.65627944469</v>
      </c>
      <c r="AZ279" s="4">
        <f t="shared" si="82"/>
        <v>329.47480338028669</v>
      </c>
    </row>
    <row r="280" spans="1:52" x14ac:dyDescent="0.25">
      <c r="A280">
        <v>885</v>
      </c>
      <c r="B280">
        <v>1</v>
      </c>
      <c r="C280" t="s">
        <v>259</v>
      </c>
      <c r="D280">
        <f>VLOOKUP(A280,Sheet10!A:C,3,FALSE)</f>
        <v>4</v>
      </c>
      <c r="E280" s="4">
        <f>VLOOKUP(A280,'Pupil Info'!A:D,4,FALSE)</f>
        <v>6547</v>
      </c>
      <c r="F280" s="4">
        <f>Summary!F280</f>
        <v>58086953.437585145</v>
      </c>
      <c r="G280" s="4">
        <f>VLOOKUP(A280,'2% 2020'!A:AB,28,FALSE)</f>
        <v>55201659.5</v>
      </c>
      <c r="H280" s="4">
        <f t="shared" si="73"/>
        <v>8872.300815271903</v>
      </c>
      <c r="I280" s="4">
        <f>G280-Summary!G280</f>
        <v>914799</v>
      </c>
      <c r="J280" s="4">
        <f>VLOOKUP(A280,'2% with VPK 2020'!A:AB,28,FALSE)</f>
        <v>55201659.5</v>
      </c>
      <c r="K280" s="4">
        <f>VLOOKUP(A280,'Charter School Lease'!A:D,4,FALSE)</f>
        <v>0</v>
      </c>
      <c r="L280" s="4">
        <f>VLOOKUP(A280,'Integration Change'!H:K,4,FALSE)</f>
        <v>0</v>
      </c>
      <c r="M280" s="4">
        <f>VLOOKUP(A280,'Other SPED'!A:D,4,FALSE)</f>
        <v>0</v>
      </c>
      <c r="N280" s="4">
        <f>VLOOKUP(A280,'LTFM Change'!G:J,4,FALSE)</f>
        <v>0</v>
      </c>
      <c r="O280" s="4">
        <f>VLOOKUP(A280,QComp!I:N,6,FALSE)</f>
        <v>-2819.82242285955</v>
      </c>
      <c r="P280" s="4">
        <f>VLOOKUP(A280,'Breakfast and Lunch'!A:D,4,FALSE)</f>
        <v>0</v>
      </c>
      <c r="Q280" s="4">
        <f>VLOOKUP(A280,'Breakfast and Lunch'!A:E,5,FALSE)</f>
        <v>0</v>
      </c>
      <c r="R280" s="4">
        <f>VLOOKUP(A280,'Integration Change'!A:D,4,FALSE)</f>
        <v>0</v>
      </c>
      <c r="S280" s="4">
        <f>VLOOKUP(A280,'LTFM Change'!A:C,3,FALSE)</f>
        <v>0</v>
      </c>
      <c r="T280" s="4">
        <f>VLOOKUP(A280,QComp!A:D,4,FALSE)</f>
        <v>2819.82242285955</v>
      </c>
      <c r="U280" s="4">
        <f t="shared" si="74"/>
        <v>139.72796700778983</v>
      </c>
      <c r="V280" s="4">
        <f t="shared" si="75"/>
        <v>0</v>
      </c>
      <c r="W280" s="4">
        <f t="shared" si="76"/>
        <v>0</v>
      </c>
      <c r="X280" s="4">
        <f>VLOOKUP(A280,'2020 SPED'!A:AF,32,FALSE)</f>
        <v>99542.634027918335</v>
      </c>
      <c r="Y280" s="228">
        <f t="shared" ref="Y280:Y343" si="83">X280/E280</f>
        <v>15.204312513810651</v>
      </c>
      <c r="Z280" s="4">
        <f t="shared" ref="Z280:Z343" si="84">I280+V280+X280</f>
        <v>1014341.6340279183</v>
      </c>
      <c r="AA280" s="228">
        <f t="shared" ref="AA280:AA343" si="85">Z280/E280</f>
        <v>154.93227952160049</v>
      </c>
      <c r="AC280" s="4">
        <f>VLOOKUP(A280,'Pupil Info'!A:E,5,FALSE)</f>
        <v>6532</v>
      </c>
      <c r="AD280" s="4">
        <f>Summary!AA280</f>
        <v>58338149.769252352</v>
      </c>
      <c r="AE280" s="4">
        <f>VLOOKUP(A280,'2% 2021'!A:AB,28,FALSE)</f>
        <v>56147608</v>
      </c>
      <c r="AF280" s="4">
        <f t="shared" si="77"/>
        <v>8931.1313180116886</v>
      </c>
      <c r="AG280" s="4">
        <f>AE280-Summary!AB280</f>
        <v>1849225</v>
      </c>
      <c r="AH280" s="4">
        <f>VLOOKUP(A280,'2% with VPK 2021'!A:AB,28,FALSE)</f>
        <v>56147608</v>
      </c>
      <c r="AI280" s="4">
        <f>VLOOKUP(A280,'Charter School Lease'!A:E,5,FALSE)</f>
        <v>0</v>
      </c>
      <c r="AJ280" s="4">
        <f>VLOOKUP(A280,'Integration Change'!H:L,5,FALSE)</f>
        <v>0</v>
      </c>
      <c r="AK280" s="4">
        <f>VLOOKUP(A280,'Other SPED'!A:D,4,FALSE)</f>
        <v>0</v>
      </c>
      <c r="AL280" s="4">
        <f>VLOOKUP(A280,QComp!I:R,10,FALSE)</f>
        <v>-2942.6639081047615</v>
      </c>
      <c r="AM280" s="4">
        <f>VLOOKUP(A280,'LTFM Change'!G:K,5,FALSE)</f>
        <v>0</v>
      </c>
      <c r="AN280" s="4">
        <f>VLOOKUP(A280,'Breakfast and Lunch'!A:E,5,FALSE)</f>
        <v>0</v>
      </c>
      <c r="AO280" s="4">
        <f>VLOOKUP(A280,'Breakfast and Lunch'!A:D,4,FALSE)</f>
        <v>0</v>
      </c>
      <c r="AP280" s="4">
        <f>VLOOKUP(A280,'Integration Change'!A:E,5,FALSE)</f>
        <v>0</v>
      </c>
      <c r="AQ280" s="4">
        <f>VLOOKUP(A280,'Safe School'!A:D,4,FALSE)</f>
        <v>332.50520660623442</v>
      </c>
      <c r="AR280" s="4">
        <f>VLOOKUP(A280,'LTFM Change'!A:D,4,FALSE)</f>
        <v>0</v>
      </c>
      <c r="AS280" s="4">
        <f>VLOOKUP(A280,QComp!A:E,5,FALSE)</f>
        <v>2942.6639081047615</v>
      </c>
      <c r="AT280" s="228">
        <f t="shared" si="78"/>
        <v>283.10241886099203</v>
      </c>
      <c r="AU280" s="4">
        <f t="shared" si="79"/>
        <v>332.50520660728216</v>
      </c>
      <c r="AV280" s="228">
        <f t="shared" si="80"/>
        <v>5.0904042652676389E-2</v>
      </c>
      <c r="AW280" s="4">
        <f>VLOOKUP(A280,'2021 SPED'!A:AF,32,FALSE)</f>
        <v>287504.70051140385</v>
      </c>
      <c r="AX280" s="228">
        <f t="shared" si="81"/>
        <v>44.014804119933231</v>
      </c>
      <c r="AY280" s="5">
        <f t="shared" ref="AY280:AY343" si="86">AG280+AU280+AW280</f>
        <v>2137062.2057180111</v>
      </c>
      <c r="AZ280" s="4">
        <f t="shared" si="82"/>
        <v>327.16812702357794</v>
      </c>
    </row>
    <row r="281" spans="1:52" x14ac:dyDescent="0.25">
      <c r="A281">
        <v>891</v>
      </c>
      <c r="B281">
        <v>1</v>
      </c>
      <c r="C281" t="s">
        <v>260</v>
      </c>
      <c r="D281">
        <f>VLOOKUP(A281,Sheet10!A:C,3,FALSE)</f>
        <v>6</v>
      </c>
      <c r="E281" s="4">
        <f>VLOOKUP(A281,'Pupil Info'!A:D,4,FALSE)</f>
        <v>567</v>
      </c>
      <c r="F281" s="4">
        <f>Summary!F281</f>
        <v>6289773.7903086394</v>
      </c>
      <c r="G281" s="4">
        <f>VLOOKUP(A281,'2% 2020'!A:AB,28,FALSE)</f>
        <v>5902804.75</v>
      </c>
      <c r="H281" s="4">
        <f t="shared" ref="H281:H344" si="87">F281/E281</f>
        <v>11093.075467916471</v>
      </c>
      <c r="I281" s="4">
        <f>G281-Summary!G281</f>
        <v>91923</v>
      </c>
      <c r="J281" s="4">
        <f>VLOOKUP(A281,'2% with VPK 2020'!A:AB,28,FALSE)</f>
        <v>5902804.75</v>
      </c>
      <c r="K281" s="4">
        <f>VLOOKUP(A281,'Charter School Lease'!A:D,4,FALSE)</f>
        <v>0</v>
      </c>
      <c r="L281" s="4">
        <f>VLOOKUP(A281,'Integration Change'!H:K,4,FALSE)</f>
        <v>0</v>
      </c>
      <c r="M281" s="4">
        <f>VLOOKUP(A281,'Other SPED'!A:D,4,FALSE)</f>
        <v>0</v>
      </c>
      <c r="N281" s="4">
        <f>VLOOKUP(A281,'LTFM Change'!G:J,4,FALSE)</f>
        <v>0</v>
      </c>
      <c r="O281" s="4">
        <f>VLOOKUP(A281,QComp!I:N,6,FALSE)</f>
        <v>0</v>
      </c>
      <c r="P281" s="4">
        <f>VLOOKUP(A281,'Breakfast and Lunch'!A:D,4,FALSE)</f>
        <v>0</v>
      </c>
      <c r="Q281" s="4">
        <f>VLOOKUP(A281,'Breakfast and Lunch'!A:E,5,FALSE)</f>
        <v>0</v>
      </c>
      <c r="R281" s="4">
        <f>VLOOKUP(A281,'Integration Change'!A:D,4,FALSE)</f>
        <v>0</v>
      </c>
      <c r="S281" s="4">
        <f>VLOOKUP(A281,'LTFM Change'!A:C,3,FALSE)</f>
        <v>0</v>
      </c>
      <c r="T281" s="4">
        <f>VLOOKUP(A281,QComp!A:D,4,FALSE)</f>
        <v>0</v>
      </c>
      <c r="U281" s="4">
        <f t="shared" ref="U281:U344" si="88">I281/E281</f>
        <v>162.12169312169311</v>
      </c>
      <c r="V281" s="4">
        <f t="shared" ref="V281:V344" si="89">SUM(J281:T281)-G281</f>
        <v>0</v>
      </c>
      <c r="W281" s="4">
        <f t="shared" ref="W281:W344" si="90">V281/E281</f>
        <v>0</v>
      </c>
      <c r="X281" s="4">
        <f>VLOOKUP(A281,'2020 SPED'!A:AF,32,FALSE)</f>
        <v>5498.2431721593603</v>
      </c>
      <c r="Y281" s="228">
        <f t="shared" si="83"/>
        <v>9.6970779050429634</v>
      </c>
      <c r="Z281" s="4">
        <f t="shared" si="84"/>
        <v>97421.24317215936</v>
      </c>
      <c r="AA281" s="228">
        <f t="shared" si="85"/>
        <v>171.81877102673607</v>
      </c>
      <c r="AC281" s="4">
        <f>VLOOKUP(A281,'Pupil Info'!A:E,5,FALSE)</f>
        <v>585</v>
      </c>
      <c r="AD281" s="4">
        <f>Summary!AA281</f>
        <v>6485540.5180743551</v>
      </c>
      <c r="AE281" s="4">
        <f>VLOOKUP(A281,'2% 2021'!A:AB,28,FALSE)</f>
        <v>6155604.75</v>
      </c>
      <c r="AF281" s="4">
        <f t="shared" ref="AF281:AF344" si="91">AD281/AC281</f>
        <v>11086.39404799035</v>
      </c>
      <c r="AG281" s="4">
        <f>AE281-Summary!AB281</f>
        <v>190178</v>
      </c>
      <c r="AH281" s="4">
        <f>VLOOKUP(A281,'2% with VPK 2021'!A:AB,28,FALSE)</f>
        <v>6155604.75</v>
      </c>
      <c r="AI281" s="4">
        <f>VLOOKUP(A281,'Charter School Lease'!A:E,5,FALSE)</f>
        <v>0</v>
      </c>
      <c r="AJ281" s="4">
        <f>VLOOKUP(A281,'Integration Change'!H:L,5,FALSE)</f>
        <v>0</v>
      </c>
      <c r="AK281" s="4">
        <f>VLOOKUP(A281,'Other SPED'!A:D,4,FALSE)</f>
        <v>0</v>
      </c>
      <c r="AL281" s="4">
        <f>VLOOKUP(A281,QComp!I:R,10,FALSE)</f>
        <v>0</v>
      </c>
      <c r="AM281" s="4">
        <f>VLOOKUP(A281,'LTFM Change'!G:K,5,FALSE)</f>
        <v>0</v>
      </c>
      <c r="AN281" s="4">
        <f>VLOOKUP(A281,'Breakfast and Lunch'!A:E,5,FALSE)</f>
        <v>0</v>
      </c>
      <c r="AO281" s="4">
        <f>VLOOKUP(A281,'Breakfast and Lunch'!A:D,4,FALSE)</f>
        <v>0</v>
      </c>
      <c r="AP281" s="4">
        <f>VLOOKUP(A281,'Integration Change'!A:E,5,FALSE)</f>
        <v>0</v>
      </c>
      <c r="AQ281" s="4">
        <f>VLOOKUP(A281,'Safe School'!A:D,4,FALSE)</f>
        <v>63.860917927955597</v>
      </c>
      <c r="AR281" s="4">
        <f>VLOOKUP(A281,'LTFM Change'!A:D,4,FALSE)</f>
        <v>0</v>
      </c>
      <c r="AS281" s="4">
        <f>VLOOKUP(A281,QComp!A:E,5,FALSE)</f>
        <v>0</v>
      </c>
      <c r="AT281" s="228">
        <f t="shared" ref="AT281:AT344" si="92">AG281/AC281</f>
        <v>325.09059829059828</v>
      </c>
      <c r="AU281" s="4">
        <f t="shared" ref="AU281:AU344" si="93">SUM(AH281:AS281)-AE281</f>
        <v>63.860917927697301</v>
      </c>
      <c r="AV281" s="228">
        <f t="shared" si="80"/>
        <v>0.10916396226956804</v>
      </c>
      <c r="AW281" s="4">
        <f>VLOOKUP(A281,'2021 SPED'!A:AF,32,FALSE)</f>
        <v>13418.154705481487</v>
      </c>
      <c r="AX281" s="228">
        <f t="shared" si="81"/>
        <v>22.937016590566646</v>
      </c>
      <c r="AY281" s="5">
        <f t="shared" si="86"/>
        <v>203660.01562340918</v>
      </c>
      <c r="AZ281" s="4">
        <f t="shared" si="82"/>
        <v>348.13677884343451</v>
      </c>
    </row>
    <row r="282" spans="1:52" x14ac:dyDescent="0.25">
      <c r="A282">
        <v>911</v>
      </c>
      <c r="B282">
        <v>1</v>
      </c>
      <c r="C282" t="s">
        <v>261</v>
      </c>
      <c r="D282">
        <f>VLOOKUP(A282,Sheet10!A:C,3,FALSE)</f>
        <v>4</v>
      </c>
      <c r="E282" s="4">
        <f>VLOOKUP(A282,'Pupil Info'!A:D,4,FALSE)</f>
        <v>4929</v>
      </c>
      <c r="F282" s="4">
        <f>Summary!F282</f>
        <v>49392931.926002964</v>
      </c>
      <c r="G282" s="4">
        <f>VLOOKUP(A282,'2% 2020'!A:AB,28,FALSE)</f>
        <v>43423382.75</v>
      </c>
      <c r="H282" s="4">
        <f t="shared" si="87"/>
        <v>10020.882922702975</v>
      </c>
      <c r="I282" s="4">
        <f>G282-Summary!G282</f>
        <v>725715</v>
      </c>
      <c r="J282" s="4">
        <f>VLOOKUP(A282,'2% with VPK 2020'!A:AB,28,FALSE)</f>
        <v>43423382.75</v>
      </c>
      <c r="K282" s="4">
        <f>VLOOKUP(A282,'Charter School Lease'!A:D,4,FALSE)</f>
        <v>0</v>
      </c>
      <c r="L282" s="4">
        <f>VLOOKUP(A282,'Integration Change'!H:K,4,FALSE)</f>
        <v>0</v>
      </c>
      <c r="M282" s="4">
        <f>VLOOKUP(A282,'Other SPED'!A:D,4,FALSE)</f>
        <v>0</v>
      </c>
      <c r="N282" s="4">
        <f>VLOOKUP(A282,'LTFM Change'!G:J,4,FALSE)</f>
        <v>0</v>
      </c>
      <c r="O282" s="4">
        <f>VLOOKUP(A282,QComp!I:N,6,FALSE)</f>
        <v>0</v>
      </c>
      <c r="P282" s="4">
        <f>VLOOKUP(A282,'Breakfast and Lunch'!A:D,4,FALSE)</f>
        <v>0</v>
      </c>
      <c r="Q282" s="4">
        <f>VLOOKUP(A282,'Breakfast and Lunch'!A:E,5,FALSE)</f>
        <v>0</v>
      </c>
      <c r="R282" s="4">
        <f>VLOOKUP(A282,'Integration Change'!A:D,4,FALSE)</f>
        <v>0</v>
      </c>
      <c r="S282" s="4">
        <f>VLOOKUP(A282,'LTFM Change'!A:C,3,FALSE)</f>
        <v>0</v>
      </c>
      <c r="T282" s="4">
        <f>VLOOKUP(A282,QComp!A:D,4,FALSE)</f>
        <v>0</v>
      </c>
      <c r="U282" s="4">
        <f t="shared" si="88"/>
        <v>147.23371880706026</v>
      </c>
      <c r="V282" s="4">
        <f t="shared" si="89"/>
        <v>0</v>
      </c>
      <c r="W282" s="4">
        <f t="shared" si="90"/>
        <v>0</v>
      </c>
      <c r="X282" s="4">
        <f>VLOOKUP(A282,'2020 SPED'!A:AF,32,FALSE)</f>
        <v>183406.2827728549</v>
      </c>
      <c r="Y282" s="228">
        <f t="shared" si="83"/>
        <v>37.209633348114203</v>
      </c>
      <c r="Z282" s="4">
        <f t="shared" si="84"/>
        <v>909121.2827728549</v>
      </c>
      <c r="AA282" s="228">
        <f t="shared" si="85"/>
        <v>184.44335215517447</v>
      </c>
      <c r="AC282" s="4">
        <f>VLOOKUP(A282,'Pupil Info'!A:E,5,FALSE)</f>
        <v>4894</v>
      </c>
      <c r="AD282" s="4">
        <f>Summary!AA282</f>
        <v>49623309.094765387</v>
      </c>
      <c r="AE282" s="4">
        <f>VLOOKUP(A282,'2% 2021'!A:AB,28,FALSE)</f>
        <v>43836702.5</v>
      </c>
      <c r="AF282" s="4">
        <f t="shared" si="91"/>
        <v>10139.621801137186</v>
      </c>
      <c r="AG282" s="4">
        <f>AE282-Summary!AB282</f>
        <v>1455342</v>
      </c>
      <c r="AH282" s="4">
        <f>VLOOKUP(A282,'2% with VPK 2021'!A:AB,28,FALSE)</f>
        <v>43836702.5</v>
      </c>
      <c r="AI282" s="4">
        <f>VLOOKUP(A282,'Charter School Lease'!A:E,5,FALSE)</f>
        <v>0</v>
      </c>
      <c r="AJ282" s="4">
        <f>VLOOKUP(A282,'Integration Change'!H:L,5,FALSE)</f>
        <v>0</v>
      </c>
      <c r="AK282" s="4">
        <f>VLOOKUP(A282,'Other SPED'!A:D,4,FALSE)</f>
        <v>0</v>
      </c>
      <c r="AL282" s="4">
        <f>VLOOKUP(A282,QComp!I:R,10,FALSE)</f>
        <v>0</v>
      </c>
      <c r="AM282" s="4">
        <f>VLOOKUP(A282,'LTFM Change'!G:K,5,FALSE)</f>
        <v>0</v>
      </c>
      <c r="AN282" s="4">
        <f>VLOOKUP(A282,'Breakfast and Lunch'!A:E,5,FALSE)</f>
        <v>0</v>
      </c>
      <c r="AO282" s="4">
        <f>VLOOKUP(A282,'Breakfast and Lunch'!A:D,4,FALSE)</f>
        <v>0</v>
      </c>
      <c r="AP282" s="4">
        <f>VLOOKUP(A282,'Integration Change'!A:E,5,FALSE)</f>
        <v>0</v>
      </c>
      <c r="AQ282" s="4">
        <f>VLOOKUP(A282,'Safe School'!A:D,4,FALSE)</f>
        <v>350.88809810254315</v>
      </c>
      <c r="AR282" s="4">
        <f>VLOOKUP(A282,'LTFM Change'!A:D,4,FALSE)</f>
        <v>0</v>
      </c>
      <c r="AS282" s="4">
        <f>VLOOKUP(A282,QComp!A:E,5,FALSE)</f>
        <v>0</v>
      </c>
      <c r="AT282" s="228">
        <f t="shared" si="92"/>
        <v>297.3727012668574</v>
      </c>
      <c r="AU282" s="4">
        <f t="shared" si="93"/>
        <v>350.88809810578823</v>
      </c>
      <c r="AV282" s="228">
        <f t="shared" si="80"/>
        <v>7.1697608930483908E-2</v>
      </c>
      <c r="AW282" s="4">
        <f>VLOOKUP(A282,'2021 SPED'!A:AF,32,FALSE)</f>
        <v>459786.5852752775</v>
      </c>
      <c r="AX282" s="228">
        <f t="shared" si="81"/>
        <v>93.949036631646408</v>
      </c>
      <c r="AY282" s="5">
        <f t="shared" si="86"/>
        <v>1915479.4733733833</v>
      </c>
      <c r="AZ282" s="4">
        <f t="shared" si="82"/>
        <v>391.39343550743428</v>
      </c>
    </row>
    <row r="283" spans="1:52" x14ac:dyDescent="0.25">
      <c r="A283">
        <v>912</v>
      </c>
      <c r="B283">
        <v>1</v>
      </c>
      <c r="C283" t="s">
        <v>262</v>
      </c>
      <c r="D283">
        <f>VLOOKUP(A283,Sheet10!A:C,3,FALSE)</f>
        <v>5</v>
      </c>
      <c r="E283" s="4">
        <f>VLOOKUP(A283,'Pupil Info'!A:D,4,FALSE)</f>
        <v>1777</v>
      </c>
      <c r="F283" s="4">
        <f>Summary!F283</f>
        <v>18768427.835468668</v>
      </c>
      <c r="G283" s="4">
        <f>VLOOKUP(A283,'2% 2020'!A:AB,28,FALSE)</f>
        <v>16186957</v>
      </c>
      <c r="H283" s="4">
        <f t="shared" si="87"/>
        <v>10561.861471845059</v>
      </c>
      <c r="I283" s="4">
        <f>G283-Summary!G283</f>
        <v>273086</v>
      </c>
      <c r="J283" s="4">
        <f>VLOOKUP(A283,'2% with VPK 2020'!A:AB,28,FALSE)</f>
        <v>16186957</v>
      </c>
      <c r="K283" s="4">
        <f>VLOOKUP(A283,'Charter School Lease'!A:D,4,FALSE)</f>
        <v>0</v>
      </c>
      <c r="L283" s="4">
        <f>VLOOKUP(A283,'Integration Change'!H:K,4,FALSE)</f>
        <v>0</v>
      </c>
      <c r="M283" s="4">
        <f>VLOOKUP(A283,'Other SPED'!A:D,4,FALSE)</f>
        <v>0</v>
      </c>
      <c r="N283" s="4">
        <f>VLOOKUP(A283,'LTFM Change'!G:J,4,FALSE)</f>
        <v>0</v>
      </c>
      <c r="O283" s="4">
        <f>VLOOKUP(A283,QComp!I:N,6,FALSE)</f>
        <v>0</v>
      </c>
      <c r="P283" s="4">
        <f>VLOOKUP(A283,'Breakfast and Lunch'!A:D,4,FALSE)</f>
        <v>0</v>
      </c>
      <c r="Q283" s="4">
        <f>VLOOKUP(A283,'Breakfast and Lunch'!A:E,5,FALSE)</f>
        <v>0</v>
      </c>
      <c r="R283" s="4">
        <f>VLOOKUP(A283,'Integration Change'!A:D,4,FALSE)</f>
        <v>0</v>
      </c>
      <c r="S283" s="4">
        <f>VLOOKUP(A283,'LTFM Change'!A:C,3,FALSE)</f>
        <v>0</v>
      </c>
      <c r="T283" s="4">
        <f>VLOOKUP(A283,QComp!A:D,4,FALSE)</f>
        <v>0</v>
      </c>
      <c r="U283" s="4">
        <f t="shared" si="88"/>
        <v>153.67810917276307</v>
      </c>
      <c r="V283" s="4">
        <f t="shared" si="89"/>
        <v>0</v>
      </c>
      <c r="W283" s="4">
        <f t="shared" si="90"/>
        <v>0</v>
      </c>
      <c r="X283" s="4">
        <f>VLOOKUP(A283,'2020 SPED'!A:AF,32,FALSE)</f>
        <v>447334.91330292122</v>
      </c>
      <c r="Y283" s="228">
        <f t="shared" si="83"/>
        <v>251.73602324306202</v>
      </c>
      <c r="Z283" s="4">
        <f t="shared" si="84"/>
        <v>720420.91330292122</v>
      </c>
      <c r="AA283" s="228">
        <f t="shared" si="85"/>
        <v>405.41413241582512</v>
      </c>
      <c r="AC283" s="4">
        <f>VLOOKUP(A283,'Pupil Info'!A:E,5,FALSE)</f>
        <v>1771</v>
      </c>
      <c r="AD283" s="4">
        <f>Summary!AA283</f>
        <v>18943606.193779688</v>
      </c>
      <c r="AE283" s="4">
        <f>VLOOKUP(A283,'2% 2021'!A:AB,28,FALSE)</f>
        <v>16447259.25</v>
      </c>
      <c r="AF283" s="4">
        <f t="shared" si="91"/>
        <v>10696.559115629412</v>
      </c>
      <c r="AG283" s="4">
        <f>AE283-Summary!AB283</f>
        <v>551305</v>
      </c>
      <c r="AH283" s="4">
        <f>VLOOKUP(A283,'2% with VPK 2021'!A:AB,28,FALSE)</f>
        <v>16447259.25</v>
      </c>
      <c r="AI283" s="4">
        <f>VLOOKUP(A283,'Charter School Lease'!A:E,5,FALSE)</f>
        <v>0</v>
      </c>
      <c r="AJ283" s="4">
        <f>VLOOKUP(A283,'Integration Change'!H:L,5,FALSE)</f>
        <v>0</v>
      </c>
      <c r="AK283" s="4">
        <f>VLOOKUP(A283,'Other SPED'!A:D,4,FALSE)</f>
        <v>0</v>
      </c>
      <c r="AL283" s="4">
        <f>VLOOKUP(A283,QComp!I:R,10,FALSE)</f>
        <v>0</v>
      </c>
      <c r="AM283" s="4">
        <f>VLOOKUP(A283,'LTFM Change'!G:K,5,FALSE)</f>
        <v>0</v>
      </c>
      <c r="AN283" s="4">
        <f>VLOOKUP(A283,'Breakfast and Lunch'!A:E,5,FALSE)</f>
        <v>0</v>
      </c>
      <c r="AO283" s="4">
        <f>VLOOKUP(A283,'Breakfast and Lunch'!A:D,4,FALSE)</f>
        <v>0</v>
      </c>
      <c r="AP283" s="4">
        <f>VLOOKUP(A283,'Integration Change'!A:E,5,FALSE)</f>
        <v>0</v>
      </c>
      <c r="AQ283" s="4">
        <f>VLOOKUP(A283,'Safe School'!A:D,4,FALSE)</f>
        <v>105.14719052463624</v>
      </c>
      <c r="AR283" s="4">
        <f>VLOOKUP(A283,'LTFM Change'!A:D,4,FALSE)</f>
        <v>0</v>
      </c>
      <c r="AS283" s="4">
        <f>VLOOKUP(A283,QComp!A:E,5,FALSE)</f>
        <v>0</v>
      </c>
      <c r="AT283" s="228">
        <f t="shared" si="92"/>
        <v>311.29587803500846</v>
      </c>
      <c r="AU283" s="4">
        <f t="shared" si="93"/>
        <v>105.14719052426517</v>
      </c>
      <c r="AV283" s="228">
        <f t="shared" si="80"/>
        <v>5.9371649082024379E-2</v>
      </c>
      <c r="AW283" s="4">
        <f>VLOOKUP(A283,'2021 SPED'!A:AF,32,FALSE)</f>
        <v>641662.21723638708</v>
      </c>
      <c r="AX283" s="228">
        <f t="shared" si="81"/>
        <v>362.31632819671773</v>
      </c>
      <c r="AY283" s="5">
        <f t="shared" si="86"/>
        <v>1193072.3644269113</v>
      </c>
      <c r="AZ283" s="4">
        <f t="shared" si="82"/>
        <v>673.67157788080817</v>
      </c>
    </row>
    <row r="284" spans="1:52" x14ac:dyDescent="0.25">
      <c r="A284">
        <v>914</v>
      </c>
      <c r="B284">
        <v>1</v>
      </c>
      <c r="C284" t="s">
        <v>263</v>
      </c>
      <c r="D284">
        <f>VLOOKUP(A284,Sheet10!A:C,3,FALSE)</f>
        <v>6</v>
      </c>
      <c r="E284" s="4">
        <f>VLOOKUP(A284,'Pupil Info'!A:D,4,FALSE)</f>
        <v>262</v>
      </c>
      <c r="F284" s="4">
        <f>Summary!F284</f>
        <v>3187854.3273592601</v>
      </c>
      <c r="G284" s="4">
        <f>VLOOKUP(A284,'2% 2020'!A:AB,28,FALSE)</f>
        <v>2972461.5</v>
      </c>
      <c r="H284" s="4">
        <f t="shared" si="87"/>
        <v>12167.382928852137</v>
      </c>
      <c r="I284" s="4">
        <f>G284-Summary!G284</f>
        <v>41945</v>
      </c>
      <c r="J284" s="4">
        <f>VLOOKUP(A284,'2% with VPK 2020'!A:AB,28,FALSE)</f>
        <v>2972461.5</v>
      </c>
      <c r="K284" s="4">
        <f>VLOOKUP(A284,'Charter School Lease'!A:D,4,FALSE)</f>
        <v>0</v>
      </c>
      <c r="L284" s="4">
        <f>VLOOKUP(A284,'Integration Change'!H:K,4,FALSE)</f>
        <v>0</v>
      </c>
      <c r="M284" s="4">
        <f>VLOOKUP(A284,'Other SPED'!A:D,4,FALSE)</f>
        <v>0</v>
      </c>
      <c r="N284" s="4">
        <f>VLOOKUP(A284,'LTFM Change'!G:J,4,FALSE)</f>
        <v>0</v>
      </c>
      <c r="O284" s="4">
        <f>VLOOKUP(A284,QComp!I:N,6,FALSE)</f>
        <v>0</v>
      </c>
      <c r="P284" s="4">
        <f>VLOOKUP(A284,'Breakfast and Lunch'!A:D,4,FALSE)</f>
        <v>0</v>
      </c>
      <c r="Q284" s="4">
        <f>VLOOKUP(A284,'Breakfast and Lunch'!A:E,5,FALSE)</f>
        <v>0</v>
      </c>
      <c r="R284" s="4">
        <f>VLOOKUP(A284,'Integration Change'!A:D,4,FALSE)</f>
        <v>0</v>
      </c>
      <c r="S284" s="4">
        <f>VLOOKUP(A284,'LTFM Change'!A:C,3,FALSE)</f>
        <v>0</v>
      </c>
      <c r="T284" s="4">
        <f>VLOOKUP(A284,QComp!A:D,4,FALSE)</f>
        <v>0</v>
      </c>
      <c r="U284" s="4">
        <f t="shared" si="88"/>
        <v>160.09541984732823</v>
      </c>
      <c r="V284" s="4">
        <f t="shared" si="89"/>
        <v>0</v>
      </c>
      <c r="W284" s="4">
        <f t="shared" si="90"/>
        <v>0</v>
      </c>
      <c r="X284" s="4">
        <f>VLOOKUP(A284,'2020 SPED'!A:AF,32,FALSE)</f>
        <v>1723.6033553679299</v>
      </c>
      <c r="Y284" s="228">
        <f t="shared" si="83"/>
        <v>6.5786387609462977</v>
      </c>
      <c r="Z284" s="4">
        <f t="shared" si="84"/>
        <v>43668.60335536793</v>
      </c>
      <c r="AA284" s="228">
        <f t="shared" si="85"/>
        <v>166.67405860827455</v>
      </c>
      <c r="AC284" s="4">
        <f>VLOOKUP(A284,'Pupil Info'!A:E,5,FALSE)</f>
        <v>250</v>
      </c>
      <c r="AD284" s="4">
        <f>Summary!AA284</f>
        <v>3084380.6715277992</v>
      </c>
      <c r="AE284" s="4">
        <f>VLOOKUP(A284,'2% 2021'!A:AB,28,FALSE)</f>
        <v>2904868</v>
      </c>
      <c r="AF284" s="4">
        <f t="shared" si="91"/>
        <v>12337.522686111197</v>
      </c>
      <c r="AG284" s="4">
        <f>AE284-Summary!AB284</f>
        <v>81751</v>
      </c>
      <c r="AH284" s="4">
        <f>VLOOKUP(A284,'2% with VPK 2021'!A:AB,28,FALSE)</f>
        <v>2904868</v>
      </c>
      <c r="AI284" s="4">
        <f>VLOOKUP(A284,'Charter School Lease'!A:E,5,FALSE)</f>
        <v>0</v>
      </c>
      <c r="AJ284" s="4">
        <f>VLOOKUP(A284,'Integration Change'!H:L,5,FALSE)</f>
        <v>0</v>
      </c>
      <c r="AK284" s="4">
        <f>VLOOKUP(A284,'Other SPED'!A:D,4,FALSE)</f>
        <v>0</v>
      </c>
      <c r="AL284" s="4">
        <f>VLOOKUP(A284,QComp!I:R,10,FALSE)</f>
        <v>0</v>
      </c>
      <c r="AM284" s="4">
        <f>VLOOKUP(A284,'LTFM Change'!G:K,5,FALSE)</f>
        <v>0</v>
      </c>
      <c r="AN284" s="4">
        <f>VLOOKUP(A284,'Breakfast and Lunch'!A:E,5,FALSE)</f>
        <v>0</v>
      </c>
      <c r="AO284" s="4">
        <f>VLOOKUP(A284,'Breakfast and Lunch'!A:D,4,FALSE)</f>
        <v>0</v>
      </c>
      <c r="AP284" s="4">
        <f>VLOOKUP(A284,'Integration Change'!A:E,5,FALSE)</f>
        <v>0</v>
      </c>
      <c r="AQ284" s="4">
        <f>VLOOKUP(A284,'Safe School'!A:D,4,FALSE)</f>
        <v>55.62398195413698</v>
      </c>
      <c r="AR284" s="4">
        <f>VLOOKUP(A284,'LTFM Change'!A:D,4,FALSE)</f>
        <v>0</v>
      </c>
      <c r="AS284" s="4">
        <f>VLOOKUP(A284,QComp!A:E,5,FALSE)</f>
        <v>0</v>
      </c>
      <c r="AT284" s="228">
        <f t="shared" si="92"/>
        <v>327.00400000000002</v>
      </c>
      <c r="AU284" s="4">
        <f t="shared" si="93"/>
        <v>55.62398195406422</v>
      </c>
      <c r="AV284" s="228">
        <f t="shared" si="80"/>
        <v>0.22249592781625688</v>
      </c>
      <c r="AW284" s="4">
        <f>VLOOKUP(A284,'2021 SPED'!A:AF,32,FALSE)</f>
        <v>5594.7556040151394</v>
      </c>
      <c r="AX284" s="228">
        <f t="shared" si="81"/>
        <v>22.379022416060558</v>
      </c>
      <c r="AY284" s="5">
        <f t="shared" si="86"/>
        <v>87401.379585969204</v>
      </c>
      <c r="AZ284" s="4">
        <f t="shared" si="82"/>
        <v>349.60551834387684</v>
      </c>
    </row>
    <row r="285" spans="1:52" x14ac:dyDescent="0.25">
      <c r="A285">
        <v>2071</v>
      </c>
      <c r="B285">
        <v>1</v>
      </c>
      <c r="C285" t="s">
        <v>264</v>
      </c>
      <c r="D285">
        <f>VLOOKUP(A285,Sheet10!A:C,3,FALSE)</f>
        <v>6</v>
      </c>
      <c r="E285" s="4">
        <f>VLOOKUP(A285,'Pupil Info'!A:D,4,FALSE)</f>
        <v>934</v>
      </c>
      <c r="F285" s="4">
        <f>Summary!F285</f>
        <v>8975257.4237615857</v>
      </c>
      <c r="G285" s="4">
        <f>VLOOKUP(A285,'2% 2020'!A:AB,28,FALSE)</f>
        <v>8072431.0499341786</v>
      </c>
      <c r="H285" s="4">
        <f t="shared" si="87"/>
        <v>9609.4833230852091</v>
      </c>
      <c r="I285" s="4">
        <f>G285-Summary!G285</f>
        <v>135066</v>
      </c>
      <c r="J285" s="4">
        <f>VLOOKUP(A285,'2% with VPK 2020'!A:AB,28,FALSE)</f>
        <v>8072431.0499341786</v>
      </c>
      <c r="K285" s="4">
        <f>VLOOKUP(A285,'Charter School Lease'!A:D,4,FALSE)</f>
        <v>0</v>
      </c>
      <c r="L285" s="4">
        <f>VLOOKUP(A285,'Integration Change'!H:K,4,FALSE)</f>
        <v>0</v>
      </c>
      <c r="M285" s="4">
        <f>VLOOKUP(A285,'Other SPED'!A:D,4,FALSE)</f>
        <v>0</v>
      </c>
      <c r="N285" s="4">
        <f>VLOOKUP(A285,'LTFM Change'!G:J,4,FALSE)</f>
        <v>0</v>
      </c>
      <c r="O285" s="4">
        <f>VLOOKUP(A285,QComp!I:N,6,FALSE)</f>
        <v>0</v>
      </c>
      <c r="P285" s="4">
        <f>VLOOKUP(A285,'Breakfast and Lunch'!A:D,4,FALSE)</f>
        <v>0</v>
      </c>
      <c r="Q285" s="4">
        <f>VLOOKUP(A285,'Breakfast and Lunch'!A:E,5,FALSE)</f>
        <v>0</v>
      </c>
      <c r="R285" s="4">
        <f>VLOOKUP(A285,'Integration Change'!A:D,4,FALSE)</f>
        <v>0</v>
      </c>
      <c r="S285" s="4">
        <f>VLOOKUP(A285,'LTFM Change'!A:C,3,FALSE)</f>
        <v>0</v>
      </c>
      <c r="T285" s="4">
        <f>VLOOKUP(A285,QComp!A:D,4,FALSE)</f>
        <v>0</v>
      </c>
      <c r="U285" s="4">
        <f t="shared" si="88"/>
        <v>144.61027837259101</v>
      </c>
      <c r="V285" s="4">
        <f t="shared" si="89"/>
        <v>0</v>
      </c>
      <c r="W285" s="4">
        <f t="shared" si="90"/>
        <v>0</v>
      </c>
      <c r="X285" s="4">
        <f>VLOOKUP(A285,'2020 SPED'!A:AF,32,FALSE)</f>
        <v>22794.832024817122</v>
      </c>
      <c r="Y285" s="228">
        <f t="shared" si="83"/>
        <v>24.405601739632893</v>
      </c>
      <c r="Z285" s="4">
        <f t="shared" si="84"/>
        <v>157860.83202481712</v>
      </c>
      <c r="AA285" s="228">
        <f t="shared" si="85"/>
        <v>169.0158801122239</v>
      </c>
      <c r="AC285" s="4">
        <f>VLOOKUP(A285,'Pupil Info'!A:E,5,FALSE)</f>
        <v>923</v>
      </c>
      <c r="AD285" s="4">
        <f>Summary!AA285</f>
        <v>8979508.789081715</v>
      </c>
      <c r="AE285" s="4">
        <f>VLOOKUP(A285,'2% 2021'!A:AB,28,FALSE)</f>
        <v>8169729.6575308871</v>
      </c>
      <c r="AF285" s="4">
        <f t="shared" si="91"/>
        <v>9728.6119058306776</v>
      </c>
      <c r="AG285" s="4">
        <f>AE285-Summary!AB285</f>
        <v>269900.90199999977</v>
      </c>
      <c r="AH285" s="4">
        <f>VLOOKUP(A285,'2% with VPK 2021'!A:AB,28,FALSE)</f>
        <v>8169729.6575308871</v>
      </c>
      <c r="AI285" s="4">
        <f>VLOOKUP(A285,'Charter School Lease'!A:E,5,FALSE)</f>
        <v>0</v>
      </c>
      <c r="AJ285" s="4">
        <f>VLOOKUP(A285,'Integration Change'!H:L,5,FALSE)</f>
        <v>0</v>
      </c>
      <c r="AK285" s="4">
        <f>VLOOKUP(A285,'Other SPED'!A:D,4,FALSE)</f>
        <v>0</v>
      </c>
      <c r="AL285" s="4">
        <f>VLOOKUP(A285,QComp!I:R,10,FALSE)</f>
        <v>0</v>
      </c>
      <c r="AM285" s="4">
        <f>VLOOKUP(A285,'LTFM Change'!G:K,5,FALSE)</f>
        <v>0</v>
      </c>
      <c r="AN285" s="4">
        <f>VLOOKUP(A285,'Breakfast and Lunch'!A:E,5,FALSE)</f>
        <v>0</v>
      </c>
      <c r="AO285" s="4">
        <f>VLOOKUP(A285,'Breakfast and Lunch'!A:D,4,FALSE)</f>
        <v>0</v>
      </c>
      <c r="AP285" s="4">
        <f>VLOOKUP(A285,'Integration Change'!A:E,5,FALSE)</f>
        <v>0</v>
      </c>
      <c r="AQ285" s="4">
        <f>VLOOKUP(A285,'Safe School'!A:D,4,FALSE)</f>
        <v>121.31284993170993</v>
      </c>
      <c r="AR285" s="4">
        <f>VLOOKUP(A285,'LTFM Change'!A:D,4,FALSE)</f>
        <v>0</v>
      </c>
      <c r="AS285" s="4">
        <f>VLOOKUP(A285,QComp!A:E,5,FALSE)</f>
        <v>0</v>
      </c>
      <c r="AT285" s="228">
        <f t="shared" si="92"/>
        <v>292.41701191765958</v>
      </c>
      <c r="AU285" s="4">
        <f t="shared" si="93"/>
        <v>121.3128499314189</v>
      </c>
      <c r="AV285" s="228">
        <f t="shared" si="80"/>
        <v>0.13143320685960877</v>
      </c>
      <c r="AW285" s="4">
        <f>VLOOKUP(A285,'2021 SPED'!A:AF,32,FALSE)</f>
        <v>57691.557969227433</v>
      </c>
      <c r="AX285" s="228">
        <f t="shared" si="81"/>
        <v>62.504396499704697</v>
      </c>
      <c r="AY285" s="5">
        <f t="shared" si="86"/>
        <v>327713.77281915862</v>
      </c>
      <c r="AZ285" s="4">
        <f t="shared" si="82"/>
        <v>355.05284162422384</v>
      </c>
    </row>
    <row r="286" spans="1:52" x14ac:dyDescent="0.25">
      <c r="A286">
        <v>2125</v>
      </c>
      <c r="B286">
        <v>1</v>
      </c>
      <c r="C286" t="s">
        <v>265</v>
      </c>
      <c r="D286">
        <f>VLOOKUP(A286,Sheet10!A:C,3,FALSE)</f>
        <v>5</v>
      </c>
      <c r="E286" s="4">
        <f>VLOOKUP(A286,'Pupil Info'!A:D,4,FALSE)</f>
        <v>1095</v>
      </c>
      <c r="F286" s="4">
        <f>Summary!F286</f>
        <v>10255351.520583542</v>
      </c>
      <c r="G286" s="4">
        <f>VLOOKUP(A286,'2% 2020'!A:AB,28,FALSE)</f>
        <v>9790737</v>
      </c>
      <c r="H286" s="4">
        <f t="shared" si="87"/>
        <v>9365.617827016933</v>
      </c>
      <c r="I286" s="4">
        <f>G286-Summary!G286</f>
        <v>165112</v>
      </c>
      <c r="J286" s="4">
        <f>VLOOKUP(A286,'2% with VPK 2020'!A:AB,28,FALSE)</f>
        <v>9790737</v>
      </c>
      <c r="K286" s="4">
        <f>VLOOKUP(A286,'Charter School Lease'!A:D,4,FALSE)</f>
        <v>0</v>
      </c>
      <c r="L286" s="4">
        <f>VLOOKUP(A286,'Integration Change'!H:K,4,FALSE)</f>
        <v>0</v>
      </c>
      <c r="M286" s="4">
        <f>VLOOKUP(A286,'Other SPED'!A:D,4,FALSE)</f>
        <v>0</v>
      </c>
      <c r="N286" s="4">
        <f>VLOOKUP(A286,'LTFM Change'!G:J,4,FALSE)</f>
        <v>0</v>
      </c>
      <c r="O286" s="4">
        <f>VLOOKUP(A286,QComp!I:N,6,FALSE)</f>
        <v>0</v>
      </c>
      <c r="P286" s="4">
        <f>VLOOKUP(A286,'Breakfast and Lunch'!A:D,4,FALSE)</f>
        <v>0</v>
      </c>
      <c r="Q286" s="4">
        <f>VLOOKUP(A286,'Breakfast and Lunch'!A:E,5,FALSE)</f>
        <v>0</v>
      </c>
      <c r="R286" s="4">
        <f>VLOOKUP(A286,'Integration Change'!A:D,4,FALSE)</f>
        <v>0</v>
      </c>
      <c r="S286" s="4">
        <f>VLOOKUP(A286,'LTFM Change'!A:C,3,FALSE)</f>
        <v>0</v>
      </c>
      <c r="T286" s="4">
        <f>VLOOKUP(A286,QComp!A:D,4,FALSE)</f>
        <v>0</v>
      </c>
      <c r="U286" s="4">
        <f t="shared" si="88"/>
        <v>150.78721461187214</v>
      </c>
      <c r="V286" s="4">
        <f t="shared" si="89"/>
        <v>0</v>
      </c>
      <c r="W286" s="4">
        <f t="shared" si="90"/>
        <v>0</v>
      </c>
      <c r="X286" s="4">
        <f>VLOOKUP(A286,'2020 SPED'!A:AF,32,FALSE)</f>
        <v>22628.709421843174</v>
      </c>
      <c r="Y286" s="228">
        <f t="shared" si="83"/>
        <v>20.665488056477784</v>
      </c>
      <c r="Z286" s="4">
        <f t="shared" si="84"/>
        <v>187740.70942184317</v>
      </c>
      <c r="AA286" s="228">
        <f t="shared" si="85"/>
        <v>171.45270266834993</v>
      </c>
      <c r="AC286" s="4">
        <f>VLOOKUP(A286,'Pupil Info'!A:E,5,FALSE)</f>
        <v>1090</v>
      </c>
      <c r="AD286" s="4">
        <f>Summary!AA286</f>
        <v>10282425.485719027</v>
      </c>
      <c r="AE286" s="4">
        <f>VLOOKUP(A286,'2% 2021'!A:AB,28,FALSE)</f>
        <v>9956258.75</v>
      </c>
      <c r="AF286" s="4">
        <f t="shared" si="91"/>
        <v>9433.4178768064467</v>
      </c>
      <c r="AG286" s="4">
        <f>AE286-Summary!AB286</f>
        <v>333694</v>
      </c>
      <c r="AH286" s="4">
        <f>VLOOKUP(A286,'2% with VPK 2021'!A:AB,28,FALSE)</f>
        <v>9956258.75</v>
      </c>
      <c r="AI286" s="4">
        <f>VLOOKUP(A286,'Charter School Lease'!A:E,5,FALSE)</f>
        <v>0</v>
      </c>
      <c r="AJ286" s="4">
        <f>VLOOKUP(A286,'Integration Change'!H:L,5,FALSE)</f>
        <v>0</v>
      </c>
      <c r="AK286" s="4">
        <f>VLOOKUP(A286,'Other SPED'!A:D,4,FALSE)</f>
        <v>0</v>
      </c>
      <c r="AL286" s="4">
        <f>VLOOKUP(A286,QComp!I:R,10,FALSE)</f>
        <v>0</v>
      </c>
      <c r="AM286" s="4">
        <f>VLOOKUP(A286,'LTFM Change'!G:K,5,FALSE)</f>
        <v>0</v>
      </c>
      <c r="AN286" s="4">
        <f>VLOOKUP(A286,'Breakfast and Lunch'!A:E,5,FALSE)</f>
        <v>0</v>
      </c>
      <c r="AO286" s="4">
        <f>VLOOKUP(A286,'Breakfast and Lunch'!A:D,4,FALSE)</f>
        <v>0</v>
      </c>
      <c r="AP286" s="4">
        <f>VLOOKUP(A286,'Integration Change'!A:E,5,FALSE)</f>
        <v>0</v>
      </c>
      <c r="AQ286" s="4">
        <f>VLOOKUP(A286,'Safe School'!A:D,4,FALSE)</f>
        <v>116.4702946507241</v>
      </c>
      <c r="AR286" s="4">
        <f>VLOOKUP(A286,'LTFM Change'!A:D,4,FALSE)</f>
        <v>0</v>
      </c>
      <c r="AS286" s="4">
        <f>VLOOKUP(A286,QComp!A:E,5,FALSE)</f>
        <v>0</v>
      </c>
      <c r="AT286" s="228">
        <f t="shared" si="92"/>
        <v>306.14128440366972</v>
      </c>
      <c r="AU286" s="4">
        <f t="shared" si="93"/>
        <v>116.47029465064406</v>
      </c>
      <c r="AV286" s="228">
        <f t="shared" si="80"/>
        <v>0.10685348133086611</v>
      </c>
      <c r="AW286" s="4">
        <f>VLOOKUP(A286,'2021 SPED'!A:AF,32,FALSE)</f>
        <v>57807.229253940168</v>
      </c>
      <c r="AX286" s="228">
        <f t="shared" si="81"/>
        <v>53.034155278844189</v>
      </c>
      <c r="AY286" s="5">
        <f t="shared" si="86"/>
        <v>391617.69954859081</v>
      </c>
      <c r="AZ286" s="4">
        <f t="shared" si="82"/>
        <v>359.28229316384477</v>
      </c>
    </row>
    <row r="287" spans="1:52" x14ac:dyDescent="0.25">
      <c r="A287">
        <v>2134</v>
      </c>
      <c r="B287">
        <v>1</v>
      </c>
      <c r="C287" t="s">
        <v>266</v>
      </c>
      <c r="D287">
        <f>VLOOKUP(A287,Sheet10!A:C,3,FALSE)</f>
        <v>6</v>
      </c>
      <c r="E287" s="4">
        <f>VLOOKUP(A287,'Pupil Info'!A:D,4,FALSE)</f>
        <v>695</v>
      </c>
      <c r="F287" s="4">
        <f>Summary!F287</f>
        <v>8219923.3974279044</v>
      </c>
      <c r="G287" s="4">
        <f>VLOOKUP(A287,'2% 2020'!A:AB,28,FALSE)</f>
        <v>7441677.5</v>
      </c>
      <c r="H287" s="4">
        <f t="shared" si="87"/>
        <v>11827.227909968207</v>
      </c>
      <c r="I287" s="4">
        <f>G287-Summary!G287</f>
        <v>112529</v>
      </c>
      <c r="J287" s="4">
        <f>VLOOKUP(A287,'2% with VPK 2020'!A:AB,28,FALSE)</f>
        <v>7441677.5</v>
      </c>
      <c r="K287" s="4">
        <f>VLOOKUP(A287,'Charter School Lease'!A:D,4,FALSE)</f>
        <v>0</v>
      </c>
      <c r="L287" s="4">
        <f>VLOOKUP(A287,'Integration Change'!H:K,4,FALSE)</f>
        <v>0</v>
      </c>
      <c r="M287" s="4">
        <f>VLOOKUP(A287,'Other SPED'!A:D,4,FALSE)</f>
        <v>0</v>
      </c>
      <c r="N287" s="4">
        <f>VLOOKUP(A287,'LTFM Change'!G:J,4,FALSE)</f>
        <v>0</v>
      </c>
      <c r="O287" s="4">
        <f>VLOOKUP(A287,QComp!I:N,6,FALSE)</f>
        <v>0</v>
      </c>
      <c r="P287" s="4">
        <f>VLOOKUP(A287,'Breakfast and Lunch'!A:D,4,FALSE)</f>
        <v>0</v>
      </c>
      <c r="Q287" s="4">
        <f>VLOOKUP(A287,'Breakfast and Lunch'!A:E,5,FALSE)</f>
        <v>0</v>
      </c>
      <c r="R287" s="4">
        <f>VLOOKUP(A287,'Integration Change'!A:D,4,FALSE)</f>
        <v>0</v>
      </c>
      <c r="S287" s="4">
        <f>VLOOKUP(A287,'LTFM Change'!A:C,3,FALSE)</f>
        <v>0</v>
      </c>
      <c r="T287" s="4">
        <f>VLOOKUP(A287,QComp!A:D,4,FALSE)</f>
        <v>0</v>
      </c>
      <c r="U287" s="4">
        <f t="shared" si="88"/>
        <v>161.91223021582735</v>
      </c>
      <c r="V287" s="4">
        <f t="shared" si="89"/>
        <v>0</v>
      </c>
      <c r="W287" s="4">
        <f t="shared" si="90"/>
        <v>0</v>
      </c>
      <c r="X287" s="4">
        <f>VLOOKUP(A287,'2020 SPED'!A:AF,32,FALSE)</f>
        <v>23535.590431392193</v>
      </c>
      <c r="Y287" s="228">
        <f t="shared" si="83"/>
        <v>33.864158894089485</v>
      </c>
      <c r="Z287" s="4">
        <f t="shared" si="84"/>
        <v>136064.59043139219</v>
      </c>
      <c r="AA287" s="228">
        <f t="shared" si="85"/>
        <v>195.77638910991683</v>
      </c>
      <c r="AC287" s="4">
        <f>VLOOKUP(A287,'Pupil Info'!A:E,5,FALSE)</f>
        <v>665</v>
      </c>
      <c r="AD287" s="4">
        <f>Summary!AA287</f>
        <v>8198044.1687402343</v>
      </c>
      <c r="AE287" s="4">
        <f>VLOOKUP(A287,'2% 2021'!A:AB,28,FALSE)</f>
        <v>7526506</v>
      </c>
      <c r="AF287" s="4">
        <f t="shared" si="91"/>
        <v>12327.885968030427</v>
      </c>
      <c r="AG287" s="4">
        <f>AE287-Summary!AB287</f>
        <v>225669</v>
      </c>
      <c r="AH287" s="4">
        <f>VLOOKUP(A287,'2% with VPK 2021'!A:AB,28,FALSE)</f>
        <v>7526506</v>
      </c>
      <c r="AI287" s="4">
        <f>VLOOKUP(A287,'Charter School Lease'!A:E,5,FALSE)</f>
        <v>0</v>
      </c>
      <c r="AJ287" s="4">
        <f>VLOOKUP(A287,'Integration Change'!H:L,5,FALSE)</f>
        <v>0</v>
      </c>
      <c r="AK287" s="4">
        <f>VLOOKUP(A287,'Other SPED'!A:D,4,FALSE)</f>
        <v>0</v>
      </c>
      <c r="AL287" s="4">
        <f>VLOOKUP(A287,QComp!I:R,10,FALSE)</f>
        <v>0</v>
      </c>
      <c r="AM287" s="4">
        <f>VLOOKUP(A287,'LTFM Change'!G:K,5,FALSE)</f>
        <v>0</v>
      </c>
      <c r="AN287" s="4">
        <f>VLOOKUP(A287,'Breakfast and Lunch'!A:E,5,FALSE)</f>
        <v>0</v>
      </c>
      <c r="AO287" s="4">
        <f>VLOOKUP(A287,'Breakfast and Lunch'!A:D,4,FALSE)</f>
        <v>0</v>
      </c>
      <c r="AP287" s="4">
        <f>VLOOKUP(A287,'Integration Change'!A:E,5,FALSE)</f>
        <v>0</v>
      </c>
      <c r="AQ287" s="4">
        <f>VLOOKUP(A287,'Safe School'!A:D,4,FALSE)</f>
        <v>0</v>
      </c>
      <c r="AR287" s="4">
        <f>VLOOKUP(A287,'LTFM Change'!A:D,4,FALSE)</f>
        <v>0</v>
      </c>
      <c r="AS287" s="4">
        <f>VLOOKUP(A287,QComp!A:E,5,FALSE)</f>
        <v>0</v>
      </c>
      <c r="AT287" s="228">
        <f t="shared" si="92"/>
        <v>339.35187969924812</v>
      </c>
      <c r="AU287" s="4">
        <f t="shared" si="93"/>
        <v>0</v>
      </c>
      <c r="AV287" s="228">
        <f t="shared" si="80"/>
        <v>0</v>
      </c>
      <c r="AW287" s="4">
        <f>VLOOKUP(A287,'2021 SPED'!A:AF,32,FALSE)</f>
        <v>59422.17069587158</v>
      </c>
      <c r="AX287" s="228">
        <f t="shared" si="81"/>
        <v>89.356647662964789</v>
      </c>
      <c r="AY287" s="5">
        <f t="shared" si="86"/>
        <v>285091.17069587158</v>
      </c>
      <c r="AZ287" s="4">
        <f t="shared" si="82"/>
        <v>428.70852736221292</v>
      </c>
    </row>
    <row r="288" spans="1:52" x14ac:dyDescent="0.25">
      <c r="A288">
        <v>2135</v>
      </c>
      <c r="B288">
        <v>1</v>
      </c>
      <c r="C288" t="s">
        <v>267</v>
      </c>
      <c r="D288">
        <f>VLOOKUP(A288,Sheet10!A:C,3,FALSE)</f>
        <v>5</v>
      </c>
      <c r="E288" s="4">
        <f>VLOOKUP(A288,'Pupil Info'!A:D,4,FALSE)</f>
        <v>894</v>
      </c>
      <c r="F288" s="4">
        <f>Summary!F288</f>
        <v>9563759.296518391</v>
      </c>
      <c r="G288" s="4">
        <f>VLOOKUP(A288,'2% 2020'!A:AB,28,FALSE)</f>
        <v>8206379.75</v>
      </c>
      <c r="H288" s="4">
        <f t="shared" si="87"/>
        <v>10697.71733391319</v>
      </c>
      <c r="I288" s="4">
        <f>G288-Summary!G288</f>
        <v>134341</v>
      </c>
      <c r="J288" s="4">
        <f>VLOOKUP(A288,'2% with VPK 2020'!A:AB,28,FALSE)</f>
        <v>8206379.75</v>
      </c>
      <c r="K288" s="4">
        <f>VLOOKUP(A288,'Charter School Lease'!A:D,4,FALSE)</f>
        <v>0</v>
      </c>
      <c r="L288" s="4">
        <f>VLOOKUP(A288,'Integration Change'!H:K,4,FALSE)</f>
        <v>0</v>
      </c>
      <c r="M288" s="4">
        <f>VLOOKUP(A288,'Other SPED'!A:D,4,FALSE)</f>
        <v>0</v>
      </c>
      <c r="N288" s="4">
        <f>VLOOKUP(A288,'LTFM Change'!G:J,4,FALSE)</f>
        <v>0</v>
      </c>
      <c r="O288" s="4">
        <f>VLOOKUP(A288,QComp!I:N,6,FALSE)</f>
        <v>0</v>
      </c>
      <c r="P288" s="4">
        <f>VLOOKUP(A288,'Breakfast and Lunch'!A:D,4,FALSE)</f>
        <v>0</v>
      </c>
      <c r="Q288" s="4">
        <f>VLOOKUP(A288,'Breakfast and Lunch'!A:E,5,FALSE)</f>
        <v>0</v>
      </c>
      <c r="R288" s="4">
        <f>VLOOKUP(A288,'Integration Change'!A:D,4,FALSE)</f>
        <v>0</v>
      </c>
      <c r="S288" s="4">
        <f>VLOOKUP(A288,'LTFM Change'!A:C,3,FALSE)</f>
        <v>0</v>
      </c>
      <c r="T288" s="4">
        <f>VLOOKUP(A288,QComp!A:D,4,FALSE)</f>
        <v>0</v>
      </c>
      <c r="U288" s="4">
        <f t="shared" si="88"/>
        <v>150.26957494407159</v>
      </c>
      <c r="V288" s="4">
        <f t="shared" si="89"/>
        <v>0</v>
      </c>
      <c r="W288" s="4">
        <f t="shared" si="90"/>
        <v>0</v>
      </c>
      <c r="X288" s="4">
        <f>VLOOKUP(A288,'2020 SPED'!A:AF,32,FALSE)</f>
        <v>16070.517916142475</v>
      </c>
      <c r="Y288" s="228">
        <f t="shared" si="83"/>
        <v>17.975970823425587</v>
      </c>
      <c r="Z288" s="4">
        <f t="shared" si="84"/>
        <v>150411.51791614247</v>
      </c>
      <c r="AA288" s="228">
        <f t="shared" si="85"/>
        <v>168.24554576749716</v>
      </c>
      <c r="AC288" s="4">
        <f>VLOOKUP(A288,'Pupil Info'!A:E,5,FALSE)</f>
        <v>868</v>
      </c>
      <c r="AD288" s="4">
        <f>Summary!AA288</f>
        <v>9433172.9221085832</v>
      </c>
      <c r="AE288" s="4">
        <f>VLOOKUP(A288,'2% 2021'!A:AB,28,FALSE)</f>
        <v>8174685</v>
      </c>
      <c r="AF288" s="4">
        <f t="shared" si="91"/>
        <v>10867.710739756432</v>
      </c>
      <c r="AG288" s="4">
        <f>AE288-Summary!AB288</f>
        <v>266118</v>
      </c>
      <c r="AH288" s="4">
        <f>VLOOKUP(A288,'2% with VPK 2021'!A:AB,28,FALSE)</f>
        <v>8174685</v>
      </c>
      <c r="AI288" s="4">
        <f>VLOOKUP(A288,'Charter School Lease'!A:E,5,FALSE)</f>
        <v>0</v>
      </c>
      <c r="AJ288" s="4">
        <f>VLOOKUP(A288,'Integration Change'!H:L,5,FALSE)</f>
        <v>0</v>
      </c>
      <c r="AK288" s="4">
        <f>VLOOKUP(A288,'Other SPED'!A:D,4,FALSE)</f>
        <v>0</v>
      </c>
      <c r="AL288" s="4">
        <f>VLOOKUP(A288,QComp!I:R,10,FALSE)</f>
        <v>0</v>
      </c>
      <c r="AM288" s="4">
        <f>VLOOKUP(A288,'LTFM Change'!G:K,5,FALSE)</f>
        <v>0</v>
      </c>
      <c r="AN288" s="4">
        <f>VLOOKUP(A288,'Breakfast and Lunch'!A:E,5,FALSE)</f>
        <v>0</v>
      </c>
      <c r="AO288" s="4">
        <f>VLOOKUP(A288,'Breakfast and Lunch'!A:D,4,FALSE)</f>
        <v>0</v>
      </c>
      <c r="AP288" s="4">
        <f>VLOOKUP(A288,'Integration Change'!A:E,5,FALSE)</f>
        <v>0</v>
      </c>
      <c r="AQ288" s="4">
        <f>VLOOKUP(A288,'Safe School'!A:D,4,FALSE)</f>
        <v>111.12161458838818</v>
      </c>
      <c r="AR288" s="4">
        <f>VLOOKUP(A288,'LTFM Change'!A:D,4,FALSE)</f>
        <v>0</v>
      </c>
      <c r="AS288" s="4">
        <f>VLOOKUP(A288,QComp!A:E,5,FALSE)</f>
        <v>0</v>
      </c>
      <c r="AT288" s="228">
        <f t="shared" si="92"/>
        <v>306.58755760368666</v>
      </c>
      <c r="AU288" s="4">
        <f t="shared" si="93"/>
        <v>111.12161458842456</v>
      </c>
      <c r="AV288" s="228">
        <f t="shared" si="80"/>
        <v>0.1280202933046366</v>
      </c>
      <c r="AW288" s="4">
        <f>VLOOKUP(A288,'2021 SPED'!A:AF,32,FALSE)</f>
        <v>39405.1480503981</v>
      </c>
      <c r="AX288" s="228">
        <f t="shared" si="81"/>
        <v>45.397636002762788</v>
      </c>
      <c r="AY288" s="5">
        <f t="shared" si="86"/>
        <v>305634.26966498652</v>
      </c>
      <c r="AZ288" s="4">
        <f t="shared" si="82"/>
        <v>352.11321389975404</v>
      </c>
    </row>
    <row r="289" spans="1:52" x14ac:dyDescent="0.25">
      <c r="A289">
        <v>2137</v>
      </c>
      <c r="B289">
        <v>1</v>
      </c>
      <c r="C289" t="s">
        <v>268</v>
      </c>
      <c r="D289">
        <f>VLOOKUP(A289,Sheet10!A:C,3,FALSE)</f>
        <v>6</v>
      </c>
      <c r="E289" s="4">
        <f>VLOOKUP(A289,'Pupil Info'!A:D,4,FALSE)</f>
        <v>562</v>
      </c>
      <c r="F289" s="4">
        <f>Summary!F289</f>
        <v>5436081.4219176034</v>
      </c>
      <c r="G289" s="4">
        <f>VLOOKUP(A289,'2% 2020'!A:AB,28,FALSE)</f>
        <v>5185862.75</v>
      </c>
      <c r="H289" s="4">
        <f t="shared" si="87"/>
        <v>9672.7427436256294</v>
      </c>
      <c r="I289" s="4">
        <f>G289-Summary!G289</f>
        <v>83796</v>
      </c>
      <c r="J289" s="4">
        <f>VLOOKUP(A289,'2% with VPK 2020'!A:AB,28,FALSE)</f>
        <v>5185862.75</v>
      </c>
      <c r="K289" s="4">
        <f>VLOOKUP(A289,'Charter School Lease'!A:D,4,FALSE)</f>
        <v>0</v>
      </c>
      <c r="L289" s="4">
        <f>VLOOKUP(A289,'Integration Change'!H:K,4,FALSE)</f>
        <v>0</v>
      </c>
      <c r="M289" s="4">
        <f>VLOOKUP(A289,'Other SPED'!A:D,4,FALSE)</f>
        <v>0</v>
      </c>
      <c r="N289" s="4">
        <f>VLOOKUP(A289,'LTFM Change'!G:J,4,FALSE)</f>
        <v>0</v>
      </c>
      <c r="O289" s="4">
        <f>VLOOKUP(A289,QComp!I:N,6,FALSE)</f>
        <v>0</v>
      </c>
      <c r="P289" s="4">
        <f>VLOOKUP(A289,'Breakfast and Lunch'!A:D,4,FALSE)</f>
        <v>0</v>
      </c>
      <c r="Q289" s="4">
        <f>VLOOKUP(A289,'Breakfast and Lunch'!A:E,5,FALSE)</f>
        <v>0</v>
      </c>
      <c r="R289" s="4">
        <f>VLOOKUP(A289,'Integration Change'!A:D,4,FALSE)</f>
        <v>0</v>
      </c>
      <c r="S289" s="4">
        <f>VLOOKUP(A289,'LTFM Change'!A:C,3,FALSE)</f>
        <v>0</v>
      </c>
      <c r="T289" s="4">
        <f>VLOOKUP(A289,QComp!A:D,4,FALSE)</f>
        <v>0</v>
      </c>
      <c r="U289" s="4">
        <f t="shared" si="88"/>
        <v>149.10320284697508</v>
      </c>
      <c r="V289" s="4">
        <f t="shared" si="89"/>
        <v>0</v>
      </c>
      <c r="W289" s="4">
        <f t="shared" si="90"/>
        <v>0</v>
      </c>
      <c r="X289" s="4">
        <f>VLOOKUP(A289,'2020 SPED'!A:AF,32,FALSE)</f>
        <v>-28247.011729656952</v>
      </c>
      <c r="Y289" s="228">
        <f t="shared" si="83"/>
        <v>-50.261586707574644</v>
      </c>
      <c r="Z289" s="4">
        <f t="shared" si="84"/>
        <v>55548.988270343048</v>
      </c>
      <c r="AA289" s="228">
        <f t="shared" si="85"/>
        <v>98.841616139400443</v>
      </c>
      <c r="AC289" s="4">
        <f>VLOOKUP(A289,'Pupil Info'!A:E,5,FALSE)</f>
        <v>558</v>
      </c>
      <c r="AD289" s="4">
        <f>Summary!AA289</f>
        <v>5405298.7081515128</v>
      </c>
      <c r="AE289" s="4">
        <f>VLOOKUP(A289,'2% 2021'!A:AB,28,FALSE)</f>
        <v>5223663.5</v>
      </c>
      <c r="AF289" s="4">
        <f t="shared" si="91"/>
        <v>9686.9152475833562</v>
      </c>
      <c r="AG289" s="4">
        <f>AE289-Summary!AB289</f>
        <v>167466</v>
      </c>
      <c r="AH289" s="4">
        <f>VLOOKUP(A289,'2% with VPK 2021'!A:AB,28,FALSE)</f>
        <v>5223663.5</v>
      </c>
      <c r="AI289" s="4">
        <f>VLOOKUP(A289,'Charter School Lease'!A:E,5,FALSE)</f>
        <v>0</v>
      </c>
      <c r="AJ289" s="4">
        <f>VLOOKUP(A289,'Integration Change'!H:L,5,FALSE)</f>
        <v>0</v>
      </c>
      <c r="AK289" s="4">
        <f>VLOOKUP(A289,'Other SPED'!A:D,4,FALSE)</f>
        <v>0</v>
      </c>
      <c r="AL289" s="4">
        <f>VLOOKUP(A289,QComp!I:R,10,FALSE)</f>
        <v>0</v>
      </c>
      <c r="AM289" s="4">
        <f>VLOOKUP(A289,'LTFM Change'!G:K,5,FALSE)</f>
        <v>0</v>
      </c>
      <c r="AN289" s="4">
        <f>VLOOKUP(A289,'Breakfast and Lunch'!A:E,5,FALSE)</f>
        <v>0</v>
      </c>
      <c r="AO289" s="4">
        <f>VLOOKUP(A289,'Breakfast and Lunch'!A:D,4,FALSE)</f>
        <v>0</v>
      </c>
      <c r="AP289" s="4">
        <f>VLOOKUP(A289,'Integration Change'!A:E,5,FALSE)</f>
        <v>0</v>
      </c>
      <c r="AQ289" s="4">
        <f>VLOOKUP(A289,'Safe School'!A:D,4,FALSE)</f>
        <v>79.149913912140619</v>
      </c>
      <c r="AR289" s="4">
        <f>VLOOKUP(A289,'LTFM Change'!A:D,4,FALSE)</f>
        <v>0</v>
      </c>
      <c r="AS289" s="4">
        <f>VLOOKUP(A289,QComp!A:E,5,FALSE)</f>
        <v>0</v>
      </c>
      <c r="AT289" s="228">
        <f t="shared" si="92"/>
        <v>300.11827956989248</v>
      </c>
      <c r="AU289" s="4">
        <f t="shared" si="93"/>
        <v>79.149913911707699</v>
      </c>
      <c r="AV289" s="228">
        <f t="shared" si="80"/>
        <v>0.141845723856107</v>
      </c>
      <c r="AW289" s="4">
        <f>VLOOKUP(A289,'2021 SPED'!A:AF,32,FALSE)</f>
        <v>-30706.040699481615</v>
      </c>
      <c r="AX289" s="228">
        <f t="shared" si="81"/>
        <v>-55.028746773264544</v>
      </c>
      <c r="AY289" s="5">
        <f t="shared" si="86"/>
        <v>136839.10921443009</v>
      </c>
      <c r="AZ289" s="4">
        <f t="shared" si="82"/>
        <v>245.23137852048404</v>
      </c>
    </row>
    <row r="290" spans="1:52" x14ac:dyDescent="0.25">
      <c r="A290">
        <v>2142</v>
      </c>
      <c r="B290">
        <v>1</v>
      </c>
      <c r="C290" t="s">
        <v>269</v>
      </c>
      <c r="D290">
        <f>VLOOKUP(A290,Sheet10!A:C,3,FALSE)</f>
        <v>5</v>
      </c>
      <c r="E290" s="4">
        <f>VLOOKUP(A290,'Pupil Info'!A:D,4,FALSE)</f>
        <v>1864.8</v>
      </c>
      <c r="F290" s="4">
        <f>Summary!F290</f>
        <v>24338679.861911848</v>
      </c>
      <c r="G290" s="4">
        <f>VLOOKUP(A290,'2% 2020'!A:AB,28,FALSE)</f>
        <v>21945493.128722399</v>
      </c>
      <c r="H290" s="4">
        <f t="shared" si="87"/>
        <v>13051.630127580356</v>
      </c>
      <c r="I290" s="4">
        <f>G290-Summary!G290</f>
        <v>314761</v>
      </c>
      <c r="J290" s="4">
        <f>VLOOKUP(A290,'2% with VPK 2020'!A:AB,28,FALSE)</f>
        <v>22264973.878722399</v>
      </c>
      <c r="K290" s="4">
        <f>VLOOKUP(A290,'Charter School Lease'!A:D,4,FALSE)</f>
        <v>0</v>
      </c>
      <c r="L290" s="4">
        <f>VLOOKUP(A290,'Integration Change'!H:K,4,FALSE)</f>
        <v>2907.9993599999725</v>
      </c>
      <c r="M290" s="4">
        <f>VLOOKUP(A290,'Other SPED'!A:D,4,FALSE)</f>
        <v>41001.410000000003</v>
      </c>
      <c r="N290" s="4">
        <f>VLOOKUP(A290,'LTFM Change'!G:J,4,FALSE)</f>
        <v>0</v>
      </c>
      <c r="O290" s="4">
        <f>VLOOKUP(A290,QComp!I:N,6,FALSE)</f>
        <v>12741.341198429989</v>
      </c>
      <c r="P290" s="4">
        <f>VLOOKUP(A290,'Breakfast and Lunch'!A:D,4,FALSE)</f>
        <v>1972.12</v>
      </c>
      <c r="Q290" s="4">
        <f>VLOOKUP(A290,'Breakfast and Lunch'!A:E,5,FALSE)</f>
        <v>5149.53</v>
      </c>
      <c r="R290" s="4">
        <f>VLOOKUP(A290,'Integration Change'!A:D,4,FALSE)</f>
        <v>1246.2854399999924</v>
      </c>
      <c r="S290" s="4">
        <f>VLOOKUP(A290,'LTFM Change'!A:C,3,FALSE)</f>
        <v>19767.990857142839</v>
      </c>
      <c r="T290" s="4">
        <f>VLOOKUP(A290,QComp!A:D,4,FALSE)</f>
        <v>9878.6588015700108</v>
      </c>
      <c r="U290" s="4">
        <f t="shared" si="88"/>
        <v>168.79075504075504</v>
      </c>
      <c r="V290" s="4">
        <f t="shared" si="89"/>
        <v>414146.08565714583</v>
      </c>
      <c r="W290" s="4">
        <f t="shared" si="90"/>
        <v>222.08606051970497</v>
      </c>
      <c r="X290" s="4">
        <f>VLOOKUP(A290,'2020 SPED'!A:AF,32,FALSE)</f>
        <v>71285.494150642771</v>
      </c>
      <c r="Y290" s="228">
        <f t="shared" si="83"/>
        <v>38.226884465166656</v>
      </c>
      <c r="Z290" s="4">
        <f t="shared" si="84"/>
        <v>800192.5798077886</v>
      </c>
      <c r="AA290" s="228">
        <f t="shared" si="85"/>
        <v>429.10370002562667</v>
      </c>
      <c r="AC290" s="4">
        <f>VLOOKUP(A290,'Pupil Info'!A:E,5,FALSE)</f>
        <v>1866</v>
      </c>
      <c r="AD290" s="4">
        <f>Summary!AA290</f>
        <v>24389881.86902969</v>
      </c>
      <c r="AE290" s="4">
        <f>VLOOKUP(A290,'2% 2021'!A:AB,28,FALSE)</f>
        <v>22257607.706106335</v>
      </c>
      <c r="AF290" s="4">
        <f t="shared" si="91"/>
        <v>13070.676242781185</v>
      </c>
      <c r="AG290" s="4">
        <f>AE290-Summary!AB290</f>
        <v>627971.40799999982</v>
      </c>
      <c r="AH290" s="4">
        <f>VLOOKUP(A290,'2% with VPK 2021'!A:AB,28,FALSE)</f>
        <v>22732202.382106338</v>
      </c>
      <c r="AI290" s="4">
        <f>VLOOKUP(A290,'Charter School Lease'!A:E,5,FALSE)</f>
        <v>0</v>
      </c>
      <c r="AJ290" s="4">
        <f>VLOOKUP(A290,'Integration Change'!H:L,5,FALSE)</f>
        <v>3051.5654400000058</v>
      </c>
      <c r="AK290" s="4">
        <f>VLOOKUP(A290,'Other SPED'!A:D,4,FALSE)</f>
        <v>41001.410000000003</v>
      </c>
      <c r="AL290" s="4">
        <f>VLOOKUP(A290,QComp!I:R,10,FALSE)</f>
        <v>12715.80432396353</v>
      </c>
      <c r="AM290" s="4">
        <f>VLOOKUP(A290,'LTFM Change'!G:K,5,FALSE)</f>
        <v>0</v>
      </c>
      <c r="AN290" s="4">
        <f>VLOOKUP(A290,'Breakfast and Lunch'!A:E,5,FALSE)</f>
        <v>5149.53</v>
      </c>
      <c r="AO290" s="4">
        <f>VLOOKUP(A290,'Breakfast and Lunch'!A:D,4,FALSE)</f>
        <v>1972.12</v>
      </c>
      <c r="AP290" s="4">
        <f>VLOOKUP(A290,'Integration Change'!A:E,5,FALSE)</f>
        <v>1307.8137599999973</v>
      </c>
      <c r="AQ290" s="4">
        <f>VLOOKUP(A290,'Safe School'!A:D,4,FALSE)</f>
        <v>939.60000000000582</v>
      </c>
      <c r="AR290" s="4">
        <f>VLOOKUP(A290,'LTFM Change'!A:D,4,FALSE)</f>
        <v>19835.999999999884</v>
      </c>
      <c r="AS290" s="4">
        <f>VLOOKUP(A290,QComp!A:E,5,FALSE)</f>
        <v>9904.1956760364701</v>
      </c>
      <c r="AT290" s="228">
        <f t="shared" si="92"/>
        <v>336.53344480171478</v>
      </c>
      <c r="AU290" s="4">
        <f t="shared" si="93"/>
        <v>570472.71520000696</v>
      </c>
      <c r="AV290" s="228">
        <f t="shared" si="80"/>
        <v>305.71956870311197</v>
      </c>
      <c r="AW290" s="4">
        <f>VLOOKUP(A290,'2021 SPED'!A:AF,32,FALSE)</f>
        <v>150689.74019837892</v>
      </c>
      <c r="AX290" s="228">
        <f t="shared" si="81"/>
        <v>80.755487780481729</v>
      </c>
      <c r="AY290" s="5">
        <f t="shared" si="86"/>
        <v>1349133.8633983857</v>
      </c>
      <c r="AZ290" s="4">
        <f t="shared" si="82"/>
        <v>723.00850128530851</v>
      </c>
    </row>
    <row r="291" spans="1:52" x14ac:dyDescent="0.25">
      <c r="A291">
        <v>2143</v>
      </c>
      <c r="B291">
        <v>1</v>
      </c>
      <c r="C291" t="s">
        <v>270</v>
      </c>
      <c r="D291">
        <f>VLOOKUP(A291,Sheet10!A:C,3,FALSE)</f>
        <v>6</v>
      </c>
      <c r="E291" s="4">
        <f>VLOOKUP(A291,'Pupil Info'!A:D,4,FALSE)</f>
        <v>788</v>
      </c>
      <c r="F291" s="4">
        <f>Summary!F291</f>
        <v>8675592.3050548062</v>
      </c>
      <c r="G291" s="4">
        <f>VLOOKUP(A291,'2% 2020'!A:AB,28,FALSE)</f>
        <v>7940837.3583884202</v>
      </c>
      <c r="H291" s="4">
        <f t="shared" si="87"/>
        <v>11009.634904891886</v>
      </c>
      <c r="I291" s="4">
        <f>G291-Summary!G291</f>
        <v>117207</v>
      </c>
      <c r="J291" s="4">
        <f>VLOOKUP(A291,'2% with VPK 2020'!A:AB,28,FALSE)</f>
        <v>7940837.3583884202</v>
      </c>
      <c r="K291" s="4">
        <f>VLOOKUP(A291,'Charter School Lease'!A:D,4,FALSE)</f>
        <v>0</v>
      </c>
      <c r="L291" s="4">
        <f>VLOOKUP(A291,'Integration Change'!H:K,4,FALSE)</f>
        <v>0</v>
      </c>
      <c r="M291" s="4">
        <f>VLOOKUP(A291,'Other SPED'!A:D,4,FALSE)</f>
        <v>0</v>
      </c>
      <c r="N291" s="4">
        <f>VLOOKUP(A291,'LTFM Change'!G:J,4,FALSE)</f>
        <v>0</v>
      </c>
      <c r="O291" s="4">
        <f>VLOOKUP(A291,QComp!I:N,6,FALSE)</f>
        <v>0</v>
      </c>
      <c r="P291" s="4">
        <f>VLOOKUP(A291,'Breakfast and Lunch'!A:D,4,FALSE)</f>
        <v>0</v>
      </c>
      <c r="Q291" s="4">
        <f>VLOOKUP(A291,'Breakfast and Lunch'!A:E,5,FALSE)</f>
        <v>0</v>
      </c>
      <c r="R291" s="4">
        <f>VLOOKUP(A291,'Integration Change'!A:D,4,FALSE)</f>
        <v>0</v>
      </c>
      <c r="S291" s="4">
        <f>VLOOKUP(A291,'LTFM Change'!A:C,3,FALSE)</f>
        <v>0</v>
      </c>
      <c r="T291" s="4">
        <f>VLOOKUP(A291,QComp!A:D,4,FALSE)</f>
        <v>0</v>
      </c>
      <c r="U291" s="4">
        <f t="shared" si="88"/>
        <v>148.73984771573603</v>
      </c>
      <c r="V291" s="4">
        <f t="shared" si="89"/>
        <v>0</v>
      </c>
      <c r="W291" s="4">
        <f t="shared" si="90"/>
        <v>0</v>
      </c>
      <c r="X291" s="4">
        <f>VLOOKUP(A291,'2020 SPED'!A:AF,32,FALSE)</f>
        <v>17751.263704908197</v>
      </c>
      <c r="Y291" s="228">
        <f t="shared" si="83"/>
        <v>22.526984397091621</v>
      </c>
      <c r="Z291" s="4">
        <f t="shared" si="84"/>
        <v>134958.2637049082</v>
      </c>
      <c r="AA291" s="228">
        <f t="shared" si="85"/>
        <v>171.26683211282767</v>
      </c>
      <c r="AC291" s="4">
        <f>VLOOKUP(A291,'Pupil Info'!A:E,5,FALSE)</f>
        <v>778</v>
      </c>
      <c r="AD291" s="4">
        <f>Summary!AA291</f>
        <v>8687012.1987155359</v>
      </c>
      <c r="AE291" s="4">
        <f>VLOOKUP(A291,'2% 2021'!A:AB,28,FALSE)</f>
        <v>8035841.6737078419</v>
      </c>
      <c r="AF291" s="4">
        <f t="shared" si="91"/>
        <v>11165.825448220483</v>
      </c>
      <c r="AG291" s="4">
        <f>AE291-Summary!AB291</f>
        <v>234274.29400000069</v>
      </c>
      <c r="AH291" s="4">
        <f>VLOOKUP(A291,'2% with VPK 2021'!A:AB,28,FALSE)</f>
        <v>8035841.6737078419</v>
      </c>
      <c r="AI291" s="4">
        <f>VLOOKUP(A291,'Charter School Lease'!A:E,5,FALSE)</f>
        <v>0</v>
      </c>
      <c r="AJ291" s="4">
        <f>VLOOKUP(A291,'Integration Change'!H:L,5,FALSE)</f>
        <v>0</v>
      </c>
      <c r="AK291" s="4">
        <f>VLOOKUP(A291,'Other SPED'!A:D,4,FALSE)</f>
        <v>0</v>
      </c>
      <c r="AL291" s="4">
        <f>VLOOKUP(A291,QComp!I:R,10,FALSE)</f>
        <v>0</v>
      </c>
      <c r="AM291" s="4">
        <f>VLOOKUP(A291,'LTFM Change'!G:K,5,FALSE)</f>
        <v>0</v>
      </c>
      <c r="AN291" s="4">
        <f>VLOOKUP(A291,'Breakfast and Lunch'!A:E,5,FALSE)</f>
        <v>0</v>
      </c>
      <c r="AO291" s="4">
        <f>VLOOKUP(A291,'Breakfast and Lunch'!A:D,4,FALSE)</f>
        <v>0</v>
      </c>
      <c r="AP291" s="4">
        <f>VLOOKUP(A291,'Integration Change'!A:E,5,FALSE)</f>
        <v>0</v>
      </c>
      <c r="AQ291" s="4">
        <f>VLOOKUP(A291,'Safe School'!A:D,4,FALSE)</f>
        <v>111.88850186712079</v>
      </c>
      <c r="AR291" s="4">
        <f>VLOOKUP(A291,'LTFM Change'!A:D,4,FALSE)</f>
        <v>0</v>
      </c>
      <c r="AS291" s="4">
        <f>VLOOKUP(A291,QComp!A:E,5,FALSE)</f>
        <v>0</v>
      </c>
      <c r="AT291" s="228">
        <f t="shared" si="92"/>
        <v>301.12377120822714</v>
      </c>
      <c r="AU291" s="4">
        <f t="shared" si="93"/>
        <v>111.88850186672062</v>
      </c>
      <c r="AV291" s="228">
        <f t="shared" si="80"/>
        <v>0.14381555509861263</v>
      </c>
      <c r="AW291" s="4">
        <f>VLOOKUP(A291,'2021 SPED'!A:AF,32,FALSE)</f>
        <v>43911.164455119753</v>
      </c>
      <c r="AX291" s="228">
        <f t="shared" si="81"/>
        <v>56.441085417891713</v>
      </c>
      <c r="AY291" s="5">
        <f t="shared" si="86"/>
        <v>278297.34695698717</v>
      </c>
      <c r="AZ291" s="4">
        <f t="shared" si="82"/>
        <v>357.70867218121742</v>
      </c>
    </row>
    <row r="292" spans="1:52" x14ac:dyDescent="0.25">
      <c r="A292">
        <v>2144</v>
      </c>
      <c r="B292">
        <v>1</v>
      </c>
      <c r="C292" t="s">
        <v>271</v>
      </c>
      <c r="D292">
        <f>VLOOKUP(A292,Sheet10!A:C,3,FALSE)</f>
        <v>4</v>
      </c>
      <c r="E292" s="4">
        <f>VLOOKUP(A292,'Pupil Info'!A:D,4,FALSE)</f>
        <v>3270</v>
      </c>
      <c r="F292" s="4">
        <f>Summary!F292</f>
        <v>34598314.742656633</v>
      </c>
      <c r="G292" s="4">
        <f>VLOOKUP(A292,'2% 2020'!A:AB,28,FALSE)</f>
        <v>29061609.25</v>
      </c>
      <c r="H292" s="4">
        <f t="shared" si="87"/>
        <v>10580.524386133528</v>
      </c>
      <c r="I292" s="4">
        <f>G292-Summary!G292</f>
        <v>473009</v>
      </c>
      <c r="J292" s="4">
        <f>VLOOKUP(A292,'2% with VPK 2020'!A:AB,28,FALSE)</f>
        <v>29061609.25</v>
      </c>
      <c r="K292" s="4">
        <f>VLOOKUP(A292,'Charter School Lease'!A:D,4,FALSE)</f>
        <v>0</v>
      </c>
      <c r="L292" s="4">
        <f>VLOOKUP(A292,'Integration Change'!H:K,4,FALSE)</f>
        <v>0</v>
      </c>
      <c r="M292" s="4">
        <f>VLOOKUP(A292,'Other SPED'!A:D,4,FALSE)</f>
        <v>0</v>
      </c>
      <c r="N292" s="4">
        <f>VLOOKUP(A292,'LTFM Change'!G:J,4,FALSE)</f>
        <v>0</v>
      </c>
      <c r="O292" s="4">
        <f>VLOOKUP(A292,QComp!I:N,6,FALSE)</f>
        <v>-2780.5122149999952</v>
      </c>
      <c r="P292" s="4">
        <f>VLOOKUP(A292,'Breakfast and Lunch'!A:D,4,FALSE)</f>
        <v>0</v>
      </c>
      <c r="Q292" s="4">
        <f>VLOOKUP(A292,'Breakfast and Lunch'!A:E,5,FALSE)</f>
        <v>0</v>
      </c>
      <c r="R292" s="4">
        <f>VLOOKUP(A292,'Integration Change'!A:D,4,FALSE)</f>
        <v>0</v>
      </c>
      <c r="S292" s="4">
        <f>VLOOKUP(A292,'LTFM Change'!A:C,3,FALSE)</f>
        <v>0</v>
      </c>
      <c r="T292" s="4">
        <f>VLOOKUP(A292,QComp!A:D,4,FALSE)</f>
        <v>2780.5122149999952</v>
      </c>
      <c r="U292" s="4">
        <f t="shared" si="88"/>
        <v>144.65107033639143</v>
      </c>
      <c r="V292" s="4">
        <f t="shared" si="89"/>
        <v>0</v>
      </c>
      <c r="W292" s="4">
        <f t="shared" si="90"/>
        <v>0</v>
      </c>
      <c r="X292" s="4">
        <f>VLOOKUP(A292,'2020 SPED'!A:AF,32,FALSE)</f>
        <v>391053.08380338736</v>
      </c>
      <c r="Y292" s="228">
        <f t="shared" si="83"/>
        <v>119.58809902244262</v>
      </c>
      <c r="Z292" s="4">
        <f t="shared" si="84"/>
        <v>864062.08380338736</v>
      </c>
      <c r="AA292" s="228">
        <f t="shared" si="85"/>
        <v>264.23916935883403</v>
      </c>
      <c r="AC292" s="4">
        <f>VLOOKUP(A292,'Pupil Info'!A:E,5,FALSE)</f>
        <v>3205</v>
      </c>
      <c r="AD292" s="4">
        <f>Summary!AA292</f>
        <v>34376025.911745228</v>
      </c>
      <c r="AE292" s="4">
        <f>VLOOKUP(A292,'2% 2021'!A:AB,28,FALSE)</f>
        <v>29017769.25</v>
      </c>
      <c r="AF292" s="4">
        <f t="shared" si="91"/>
        <v>10725.749114429089</v>
      </c>
      <c r="AG292" s="4">
        <f>AE292-Summary!AB292</f>
        <v>938992</v>
      </c>
      <c r="AH292" s="4">
        <f>VLOOKUP(A292,'2% with VPK 2021'!A:AB,28,FALSE)</f>
        <v>29017769.25</v>
      </c>
      <c r="AI292" s="4">
        <f>VLOOKUP(A292,'Charter School Lease'!A:E,5,FALSE)</f>
        <v>0</v>
      </c>
      <c r="AJ292" s="4">
        <f>VLOOKUP(A292,'Integration Change'!H:L,5,FALSE)</f>
        <v>0</v>
      </c>
      <c r="AK292" s="4">
        <f>VLOOKUP(A292,'Other SPED'!A:D,4,FALSE)</f>
        <v>0</v>
      </c>
      <c r="AL292" s="4">
        <f>VLOOKUP(A292,QComp!I:R,10,FALSE)</f>
        <v>-2727.0624715285376</v>
      </c>
      <c r="AM292" s="4">
        <f>VLOOKUP(A292,'LTFM Change'!G:K,5,FALSE)</f>
        <v>0</v>
      </c>
      <c r="AN292" s="4">
        <f>VLOOKUP(A292,'Breakfast and Lunch'!A:E,5,FALSE)</f>
        <v>0</v>
      </c>
      <c r="AO292" s="4">
        <f>VLOOKUP(A292,'Breakfast and Lunch'!A:D,4,FALSE)</f>
        <v>0</v>
      </c>
      <c r="AP292" s="4">
        <f>VLOOKUP(A292,'Integration Change'!A:E,5,FALSE)</f>
        <v>0</v>
      </c>
      <c r="AQ292" s="4">
        <f>VLOOKUP(A292,'Safe School'!A:D,4,FALSE)</f>
        <v>338.71754193748347</v>
      </c>
      <c r="AR292" s="4">
        <f>VLOOKUP(A292,'LTFM Change'!A:D,4,FALSE)</f>
        <v>0</v>
      </c>
      <c r="AS292" s="4">
        <f>VLOOKUP(A292,QComp!A:E,5,FALSE)</f>
        <v>2727.0624715285376</v>
      </c>
      <c r="AT292" s="228">
        <f t="shared" si="92"/>
        <v>292.97722308892355</v>
      </c>
      <c r="AU292" s="4">
        <f t="shared" si="93"/>
        <v>338.71754193678498</v>
      </c>
      <c r="AV292" s="228">
        <f t="shared" si="80"/>
        <v>0.10568410044829485</v>
      </c>
      <c r="AW292" s="4">
        <f>VLOOKUP(A292,'2021 SPED'!A:AF,32,FALSE)</f>
        <v>729931.85627758596</v>
      </c>
      <c r="AX292" s="228">
        <f t="shared" si="81"/>
        <v>227.74784907256972</v>
      </c>
      <c r="AY292" s="5">
        <f t="shared" si="86"/>
        <v>1669262.5738195227</v>
      </c>
      <c r="AZ292" s="4">
        <f t="shared" si="82"/>
        <v>520.83075626194159</v>
      </c>
    </row>
    <row r="293" spans="1:52" x14ac:dyDescent="0.25">
      <c r="A293">
        <v>2149</v>
      </c>
      <c r="B293">
        <v>1</v>
      </c>
      <c r="C293" t="s">
        <v>272</v>
      </c>
      <c r="D293">
        <f>VLOOKUP(A293,Sheet10!A:C,3,FALSE)</f>
        <v>5</v>
      </c>
      <c r="E293" s="4">
        <f>VLOOKUP(A293,'Pupil Info'!A:D,4,FALSE)</f>
        <v>1269</v>
      </c>
      <c r="F293" s="4">
        <f>Summary!F293</f>
        <v>16115954.440835906</v>
      </c>
      <c r="G293" s="4">
        <f>VLOOKUP(A293,'2% 2020'!A:AB,28,FALSE)</f>
        <v>11645202.782983439</v>
      </c>
      <c r="H293" s="4">
        <f t="shared" si="87"/>
        <v>12699.727691754064</v>
      </c>
      <c r="I293" s="4">
        <f>G293-Summary!G293</f>
        <v>190839</v>
      </c>
      <c r="J293" s="4">
        <f>VLOOKUP(A293,'2% with VPK 2020'!A:AB,28,FALSE)</f>
        <v>11645202.782983439</v>
      </c>
      <c r="K293" s="4">
        <f>VLOOKUP(A293,'Charter School Lease'!A:D,4,FALSE)</f>
        <v>0</v>
      </c>
      <c r="L293" s="4">
        <f>VLOOKUP(A293,'Integration Change'!H:K,4,FALSE)</f>
        <v>0</v>
      </c>
      <c r="M293" s="4">
        <f>VLOOKUP(A293,'Other SPED'!A:D,4,FALSE)</f>
        <v>0</v>
      </c>
      <c r="N293" s="4">
        <f>VLOOKUP(A293,'LTFM Change'!G:J,4,FALSE)</f>
        <v>0</v>
      </c>
      <c r="O293" s="4">
        <f>VLOOKUP(A293,QComp!I:N,6,FALSE)</f>
        <v>0</v>
      </c>
      <c r="P293" s="4">
        <f>VLOOKUP(A293,'Breakfast and Lunch'!A:D,4,FALSE)</f>
        <v>0</v>
      </c>
      <c r="Q293" s="4">
        <f>VLOOKUP(A293,'Breakfast and Lunch'!A:E,5,FALSE)</f>
        <v>0</v>
      </c>
      <c r="R293" s="4">
        <f>VLOOKUP(A293,'Integration Change'!A:D,4,FALSE)</f>
        <v>0</v>
      </c>
      <c r="S293" s="4">
        <f>VLOOKUP(A293,'LTFM Change'!A:C,3,FALSE)</f>
        <v>0</v>
      </c>
      <c r="T293" s="4">
        <f>VLOOKUP(A293,QComp!A:D,4,FALSE)</f>
        <v>0</v>
      </c>
      <c r="U293" s="4">
        <f t="shared" si="88"/>
        <v>150.3853427895981</v>
      </c>
      <c r="V293" s="4">
        <f t="shared" si="89"/>
        <v>0</v>
      </c>
      <c r="W293" s="4">
        <f t="shared" si="90"/>
        <v>0</v>
      </c>
      <c r="X293" s="4">
        <f>VLOOKUP(A293,'2020 SPED'!A:AF,32,FALSE)</f>
        <v>40029.42132456135</v>
      </c>
      <c r="Y293" s="228">
        <f t="shared" si="83"/>
        <v>31.544067237636998</v>
      </c>
      <c r="Z293" s="4">
        <f t="shared" si="84"/>
        <v>230868.42132456135</v>
      </c>
      <c r="AA293" s="228">
        <f t="shared" si="85"/>
        <v>181.92941002723509</v>
      </c>
      <c r="AC293" s="4">
        <f>VLOOKUP(A293,'Pupil Info'!A:E,5,FALSE)</f>
        <v>1280</v>
      </c>
      <c r="AD293" s="4">
        <f>Summary!AA293</f>
        <v>16552733.916476168</v>
      </c>
      <c r="AE293" s="4">
        <f>VLOOKUP(A293,'2% 2021'!A:AB,28,FALSE)</f>
        <v>11992121.22903261</v>
      </c>
      <c r="AF293" s="4">
        <f t="shared" si="91"/>
        <v>12931.823372247007</v>
      </c>
      <c r="AG293" s="4">
        <f>AE293-Summary!AB293</f>
        <v>386990.67599999905</v>
      </c>
      <c r="AH293" s="4">
        <f>VLOOKUP(A293,'2% with VPK 2021'!A:AB,28,FALSE)</f>
        <v>11992121.22903261</v>
      </c>
      <c r="AI293" s="4">
        <f>VLOOKUP(A293,'Charter School Lease'!A:E,5,FALSE)</f>
        <v>0</v>
      </c>
      <c r="AJ293" s="4">
        <f>VLOOKUP(A293,'Integration Change'!H:L,5,FALSE)</f>
        <v>0</v>
      </c>
      <c r="AK293" s="4">
        <f>VLOOKUP(A293,'Other SPED'!A:D,4,FALSE)</f>
        <v>0</v>
      </c>
      <c r="AL293" s="4">
        <f>VLOOKUP(A293,QComp!I:R,10,FALSE)</f>
        <v>0</v>
      </c>
      <c r="AM293" s="4">
        <f>VLOOKUP(A293,'LTFM Change'!G:K,5,FALSE)</f>
        <v>0</v>
      </c>
      <c r="AN293" s="4">
        <f>VLOOKUP(A293,'Breakfast and Lunch'!A:E,5,FALSE)</f>
        <v>0</v>
      </c>
      <c r="AO293" s="4">
        <f>VLOOKUP(A293,'Breakfast and Lunch'!A:D,4,FALSE)</f>
        <v>0</v>
      </c>
      <c r="AP293" s="4">
        <f>VLOOKUP(A293,'Integration Change'!A:E,5,FALSE)</f>
        <v>0</v>
      </c>
      <c r="AQ293" s="4">
        <f>VLOOKUP(A293,'Safe School'!A:D,4,FALSE)</f>
        <v>190.49835930361587</v>
      </c>
      <c r="AR293" s="4">
        <f>VLOOKUP(A293,'LTFM Change'!A:D,4,FALSE)</f>
        <v>0</v>
      </c>
      <c r="AS293" s="4">
        <f>VLOOKUP(A293,QComp!A:E,5,FALSE)</f>
        <v>0</v>
      </c>
      <c r="AT293" s="228">
        <f t="shared" si="92"/>
        <v>302.33646562499928</v>
      </c>
      <c r="AU293" s="4">
        <f t="shared" si="93"/>
        <v>190.49835930392146</v>
      </c>
      <c r="AV293" s="228">
        <f t="shared" si="80"/>
        <v>0.14882684320618864</v>
      </c>
      <c r="AW293" s="4">
        <f>VLOOKUP(A293,'2021 SPED'!A:AF,32,FALSE)</f>
        <v>144755.76002069004</v>
      </c>
      <c r="AX293" s="228">
        <f t="shared" si="81"/>
        <v>113.09043751616409</v>
      </c>
      <c r="AY293" s="5">
        <f t="shared" si="86"/>
        <v>531936.93437999301</v>
      </c>
      <c r="AZ293" s="4">
        <f t="shared" si="82"/>
        <v>415.57572998436956</v>
      </c>
    </row>
    <row r="294" spans="1:52" x14ac:dyDescent="0.25">
      <c r="A294">
        <v>2154</v>
      </c>
      <c r="B294">
        <v>1</v>
      </c>
      <c r="C294" t="s">
        <v>273</v>
      </c>
      <c r="D294">
        <f>VLOOKUP(A294,Sheet10!A:C,3,FALSE)</f>
        <v>5</v>
      </c>
      <c r="E294" s="4">
        <f>VLOOKUP(A294,'Pupil Info'!A:D,4,FALSE)</f>
        <v>938</v>
      </c>
      <c r="F294" s="4">
        <f>Summary!F294</f>
        <v>9222526.0546338465</v>
      </c>
      <c r="G294" s="4">
        <f>VLOOKUP(A294,'2% 2020'!A:AB,28,FALSE)</f>
        <v>8491195.3766279556</v>
      </c>
      <c r="H294" s="4">
        <f t="shared" si="87"/>
        <v>9832.117329033952</v>
      </c>
      <c r="I294" s="4">
        <f>G294-Summary!G294</f>
        <v>141211.00000000093</v>
      </c>
      <c r="J294" s="4">
        <f>VLOOKUP(A294,'2% with VPK 2020'!A:AB,28,FALSE)</f>
        <v>8491195.3766279556</v>
      </c>
      <c r="K294" s="4">
        <f>VLOOKUP(A294,'Charter School Lease'!A:D,4,FALSE)</f>
        <v>0</v>
      </c>
      <c r="L294" s="4">
        <f>VLOOKUP(A294,'Integration Change'!H:K,4,FALSE)</f>
        <v>0</v>
      </c>
      <c r="M294" s="4">
        <f>VLOOKUP(A294,'Other SPED'!A:D,4,FALSE)</f>
        <v>0</v>
      </c>
      <c r="N294" s="4">
        <f>VLOOKUP(A294,'LTFM Change'!G:J,4,FALSE)</f>
        <v>0</v>
      </c>
      <c r="O294" s="4">
        <f>VLOOKUP(A294,QComp!I:N,6,FALSE)</f>
        <v>0</v>
      </c>
      <c r="P294" s="4">
        <f>VLOOKUP(A294,'Breakfast and Lunch'!A:D,4,FALSE)</f>
        <v>0</v>
      </c>
      <c r="Q294" s="4">
        <f>VLOOKUP(A294,'Breakfast and Lunch'!A:E,5,FALSE)</f>
        <v>0</v>
      </c>
      <c r="R294" s="4">
        <f>VLOOKUP(A294,'Integration Change'!A:D,4,FALSE)</f>
        <v>0</v>
      </c>
      <c r="S294" s="4">
        <f>VLOOKUP(A294,'LTFM Change'!A:C,3,FALSE)</f>
        <v>0</v>
      </c>
      <c r="T294" s="4">
        <f>VLOOKUP(A294,QComp!A:D,4,FALSE)</f>
        <v>0</v>
      </c>
      <c r="U294" s="4">
        <f t="shared" si="88"/>
        <v>150.54477611940399</v>
      </c>
      <c r="V294" s="4">
        <f t="shared" si="89"/>
        <v>0</v>
      </c>
      <c r="W294" s="4">
        <f t="shared" si="90"/>
        <v>0</v>
      </c>
      <c r="X294" s="4">
        <f>VLOOKUP(A294,'2020 SPED'!A:AF,32,FALSE)</f>
        <v>24999.452896690695</v>
      </c>
      <c r="Y294" s="228">
        <f t="shared" si="83"/>
        <v>26.65186875979818</v>
      </c>
      <c r="Z294" s="4">
        <f t="shared" si="84"/>
        <v>166210.45289669163</v>
      </c>
      <c r="AA294" s="228">
        <f t="shared" si="85"/>
        <v>177.19664487920215</v>
      </c>
      <c r="AC294" s="4">
        <f>VLOOKUP(A294,'Pupil Info'!A:E,5,FALSE)</f>
        <v>917</v>
      </c>
      <c r="AD294" s="4">
        <f>Summary!AA294</f>
        <v>9092181.5527088251</v>
      </c>
      <c r="AE294" s="4">
        <f>VLOOKUP(A294,'2% 2021'!A:AB,28,FALSE)</f>
        <v>8482209.5400593523</v>
      </c>
      <c r="AF294" s="4">
        <f t="shared" si="91"/>
        <v>9915.1380073160581</v>
      </c>
      <c r="AG294" s="4">
        <f>AE294-Summary!AB294</f>
        <v>278416.14400000032</v>
      </c>
      <c r="AH294" s="4">
        <f>VLOOKUP(A294,'2% with VPK 2021'!A:AB,28,FALSE)</f>
        <v>8482209.5400593523</v>
      </c>
      <c r="AI294" s="4">
        <f>VLOOKUP(A294,'Charter School Lease'!A:E,5,FALSE)</f>
        <v>0</v>
      </c>
      <c r="AJ294" s="4">
        <f>VLOOKUP(A294,'Integration Change'!H:L,5,FALSE)</f>
        <v>0</v>
      </c>
      <c r="AK294" s="4">
        <f>VLOOKUP(A294,'Other SPED'!A:D,4,FALSE)</f>
        <v>0</v>
      </c>
      <c r="AL294" s="4">
        <f>VLOOKUP(A294,QComp!I:R,10,FALSE)</f>
        <v>0</v>
      </c>
      <c r="AM294" s="4">
        <f>VLOOKUP(A294,'LTFM Change'!G:K,5,FALSE)</f>
        <v>0</v>
      </c>
      <c r="AN294" s="4">
        <f>VLOOKUP(A294,'Breakfast and Lunch'!A:E,5,FALSE)</f>
        <v>0</v>
      </c>
      <c r="AO294" s="4">
        <f>VLOOKUP(A294,'Breakfast and Lunch'!A:D,4,FALSE)</f>
        <v>0</v>
      </c>
      <c r="AP294" s="4">
        <f>VLOOKUP(A294,'Integration Change'!A:E,5,FALSE)</f>
        <v>0</v>
      </c>
      <c r="AQ294" s="4">
        <f>VLOOKUP(A294,'Safe School'!A:D,4,FALSE)</f>
        <v>83.214256960021885</v>
      </c>
      <c r="AR294" s="4">
        <f>VLOOKUP(A294,'LTFM Change'!A:D,4,FALSE)</f>
        <v>0</v>
      </c>
      <c r="AS294" s="4">
        <f>VLOOKUP(A294,QComp!A:E,5,FALSE)</f>
        <v>0</v>
      </c>
      <c r="AT294" s="228">
        <f t="shared" si="92"/>
        <v>303.61629661941146</v>
      </c>
      <c r="AU294" s="4">
        <f t="shared" si="93"/>
        <v>83.214256960898638</v>
      </c>
      <c r="AV294" s="228">
        <f t="shared" si="80"/>
        <v>9.0746190797054135E-2</v>
      </c>
      <c r="AW294" s="4">
        <f>VLOOKUP(A294,'2021 SPED'!A:AF,32,FALSE)</f>
        <v>57044.000135187642</v>
      </c>
      <c r="AX294" s="228">
        <f t="shared" si="81"/>
        <v>62.207197530193717</v>
      </c>
      <c r="AY294" s="5">
        <f t="shared" si="86"/>
        <v>335543.35839214886</v>
      </c>
      <c r="AZ294" s="4">
        <f t="shared" si="82"/>
        <v>365.91424034040227</v>
      </c>
    </row>
    <row r="295" spans="1:52" x14ac:dyDescent="0.25">
      <c r="A295">
        <v>2155</v>
      </c>
      <c r="B295">
        <v>1</v>
      </c>
      <c r="C295" t="s">
        <v>274</v>
      </c>
      <c r="D295">
        <f>VLOOKUP(A295,Sheet10!A:C,3,FALSE)</f>
        <v>5</v>
      </c>
      <c r="E295" s="4">
        <f>VLOOKUP(A295,'Pupil Info'!A:D,4,FALSE)</f>
        <v>1043</v>
      </c>
      <c r="F295" s="4">
        <f>Summary!F295</f>
        <v>10949852.745733511</v>
      </c>
      <c r="G295" s="4">
        <f>VLOOKUP(A295,'2% 2020'!A:AB,28,FALSE)</f>
        <v>10334645.560152899</v>
      </c>
      <c r="H295" s="4">
        <f t="shared" si="87"/>
        <v>10498.420657462619</v>
      </c>
      <c r="I295" s="4">
        <f>G295-Summary!G295</f>
        <v>165050</v>
      </c>
      <c r="J295" s="4">
        <f>VLOOKUP(A295,'2% with VPK 2020'!A:AB,28,FALSE)</f>
        <v>10334645.560152899</v>
      </c>
      <c r="K295" s="4">
        <f>VLOOKUP(A295,'Charter School Lease'!A:D,4,FALSE)</f>
        <v>0</v>
      </c>
      <c r="L295" s="4">
        <f>VLOOKUP(A295,'Integration Change'!H:K,4,FALSE)</f>
        <v>0</v>
      </c>
      <c r="M295" s="4">
        <f>VLOOKUP(A295,'Other SPED'!A:D,4,FALSE)</f>
        <v>0</v>
      </c>
      <c r="N295" s="4">
        <f>VLOOKUP(A295,'LTFM Change'!G:J,4,FALSE)</f>
        <v>0</v>
      </c>
      <c r="O295" s="4">
        <f>VLOOKUP(A295,QComp!I:N,6,FALSE)</f>
        <v>0</v>
      </c>
      <c r="P295" s="4">
        <f>VLOOKUP(A295,'Breakfast and Lunch'!A:D,4,FALSE)</f>
        <v>0</v>
      </c>
      <c r="Q295" s="4">
        <f>VLOOKUP(A295,'Breakfast and Lunch'!A:E,5,FALSE)</f>
        <v>0</v>
      </c>
      <c r="R295" s="4">
        <f>VLOOKUP(A295,'Integration Change'!A:D,4,FALSE)</f>
        <v>0</v>
      </c>
      <c r="S295" s="4">
        <f>VLOOKUP(A295,'LTFM Change'!A:C,3,FALSE)</f>
        <v>0</v>
      </c>
      <c r="T295" s="4">
        <f>VLOOKUP(A295,QComp!A:D,4,FALSE)</f>
        <v>0</v>
      </c>
      <c r="U295" s="4">
        <f t="shared" si="88"/>
        <v>158.24544582933845</v>
      </c>
      <c r="V295" s="4">
        <f t="shared" si="89"/>
        <v>0</v>
      </c>
      <c r="W295" s="4">
        <f t="shared" si="90"/>
        <v>0</v>
      </c>
      <c r="X295" s="4">
        <f>VLOOKUP(A295,'2020 SPED'!A:AF,32,FALSE)</f>
        <v>40792.966286382987</v>
      </c>
      <c r="Y295" s="228">
        <f t="shared" si="83"/>
        <v>39.111185317720988</v>
      </c>
      <c r="Z295" s="4">
        <f t="shared" si="84"/>
        <v>205842.96628638299</v>
      </c>
      <c r="AA295" s="228">
        <f t="shared" si="85"/>
        <v>197.35663114705943</v>
      </c>
      <c r="AC295" s="4">
        <f>VLOOKUP(A295,'Pupil Info'!A:E,5,FALSE)</f>
        <v>1053</v>
      </c>
      <c r="AD295" s="4">
        <f>Summary!AA295</f>
        <v>11117342.229786774</v>
      </c>
      <c r="AE295" s="4">
        <f>VLOOKUP(A295,'2% 2021'!A:AB,28,FALSE)</f>
        <v>10627088.912056923</v>
      </c>
      <c r="AF295" s="4">
        <f t="shared" si="91"/>
        <v>10557.779895334068</v>
      </c>
      <c r="AG295" s="4">
        <f>AE295-Summary!AB295</f>
        <v>335505.41000000015</v>
      </c>
      <c r="AH295" s="4">
        <f>VLOOKUP(A295,'2% with VPK 2021'!A:AB,28,FALSE)</f>
        <v>10627088.912056923</v>
      </c>
      <c r="AI295" s="4">
        <f>VLOOKUP(A295,'Charter School Lease'!A:E,5,FALSE)</f>
        <v>0</v>
      </c>
      <c r="AJ295" s="4">
        <f>VLOOKUP(A295,'Integration Change'!H:L,5,FALSE)</f>
        <v>0</v>
      </c>
      <c r="AK295" s="4">
        <f>VLOOKUP(A295,'Other SPED'!A:D,4,FALSE)</f>
        <v>0</v>
      </c>
      <c r="AL295" s="4">
        <f>VLOOKUP(A295,QComp!I:R,10,FALSE)</f>
        <v>0</v>
      </c>
      <c r="AM295" s="4">
        <f>VLOOKUP(A295,'LTFM Change'!G:K,5,FALSE)</f>
        <v>0</v>
      </c>
      <c r="AN295" s="4">
        <f>VLOOKUP(A295,'Breakfast and Lunch'!A:E,5,FALSE)</f>
        <v>0</v>
      </c>
      <c r="AO295" s="4">
        <f>VLOOKUP(A295,'Breakfast and Lunch'!A:D,4,FALSE)</f>
        <v>0</v>
      </c>
      <c r="AP295" s="4">
        <f>VLOOKUP(A295,'Integration Change'!A:E,5,FALSE)</f>
        <v>0</v>
      </c>
      <c r="AQ295" s="4">
        <f>VLOOKUP(A295,'Safe School'!A:D,4,FALSE)</f>
        <v>63.586346041291108</v>
      </c>
      <c r="AR295" s="4">
        <f>VLOOKUP(A295,'LTFM Change'!A:D,4,FALSE)</f>
        <v>0</v>
      </c>
      <c r="AS295" s="4">
        <f>VLOOKUP(A295,QComp!A:E,5,FALSE)</f>
        <v>0</v>
      </c>
      <c r="AT295" s="228">
        <f t="shared" si="92"/>
        <v>318.61862298195643</v>
      </c>
      <c r="AU295" s="4">
        <f t="shared" si="93"/>
        <v>63.586346041411161</v>
      </c>
      <c r="AV295" s="228">
        <f t="shared" si="80"/>
        <v>6.0385893676553809E-2</v>
      </c>
      <c r="AW295" s="4">
        <f>VLOOKUP(A295,'2021 SPED'!A:AF,32,FALSE)</f>
        <v>99157.261225066846</v>
      </c>
      <c r="AX295" s="228">
        <f t="shared" si="81"/>
        <v>94.166439909845053</v>
      </c>
      <c r="AY295" s="5">
        <f t="shared" si="86"/>
        <v>434726.25757110841</v>
      </c>
      <c r="AZ295" s="4">
        <f t="shared" si="82"/>
        <v>412.84544878547808</v>
      </c>
    </row>
    <row r="296" spans="1:52" x14ac:dyDescent="0.25">
      <c r="A296">
        <v>2159</v>
      </c>
      <c r="B296">
        <v>1</v>
      </c>
      <c r="C296" t="s">
        <v>275</v>
      </c>
      <c r="D296">
        <f>VLOOKUP(A296,Sheet10!A:C,3,FALSE)</f>
        <v>6</v>
      </c>
      <c r="E296" s="4">
        <f>VLOOKUP(A296,'Pupil Info'!A:D,4,FALSE)</f>
        <v>532</v>
      </c>
      <c r="F296" s="4">
        <f>Summary!F296</f>
        <v>5816586.4741452113</v>
      </c>
      <c r="G296" s="4">
        <f>VLOOKUP(A296,'2% 2020'!A:AB,28,FALSE)</f>
        <v>5541943.5</v>
      </c>
      <c r="H296" s="4">
        <f t="shared" si="87"/>
        <v>10933.433222077465</v>
      </c>
      <c r="I296" s="4">
        <f>G296-Summary!G296</f>
        <v>84944</v>
      </c>
      <c r="J296" s="4">
        <f>VLOOKUP(A296,'2% with VPK 2020'!A:AB,28,FALSE)</f>
        <v>5541943.5</v>
      </c>
      <c r="K296" s="4">
        <f>VLOOKUP(A296,'Charter School Lease'!A:D,4,FALSE)</f>
        <v>0</v>
      </c>
      <c r="L296" s="4">
        <f>VLOOKUP(A296,'Integration Change'!H:K,4,FALSE)</f>
        <v>0</v>
      </c>
      <c r="M296" s="4">
        <f>VLOOKUP(A296,'Other SPED'!A:D,4,FALSE)</f>
        <v>0</v>
      </c>
      <c r="N296" s="4">
        <f>VLOOKUP(A296,'LTFM Change'!G:J,4,FALSE)</f>
        <v>0</v>
      </c>
      <c r="O296" s="4">
        <f>VLOOKUP(A296,QComp!I:N,6,FALSE)</f>
        <v>0</v>
      </c>
      <c r="P296" s="4">
        <f>VLOOKUP(A296,'Breakfast and Lunch'!A:D,4,FALSE)</f>
        <v>0</v>
      </c>
      <c r="Q296" s="4">
        <f>VLOOKUP(A296,'Breakfast and Lunch'!A:E,5,FALSE)</f>
        <v>0</v>
      </c>
      <c r="R296" s="4">
        <f>VLOOKUP(A296,'Integration Change'!A:D,4,FALSE)</f>
        <v>0</v>
      </c>
      <c r="S296" s="4">
        <f>VLOOKUP(A296,'LTFM Change'!A:C,3,FALSE)</f>
        <v>0</v>
      </c>
      <c r="T296" s="4">
        <f>VLOOKUP(A296,QComp!A:D,4,FALSE)</f>
        <v>0</v>
      </c>
      <c r="U296" s="4">
        <f t="shared" si="88"/>
        <v>159.66917293233084</v>
      </c>
      <c r="V296" s="4">
        <f t="shared" si="89"/>
        <v>0</v>
      </c>
      <c r="W296" s="4">
        <f t="shared" si="90"/>
        <v>0</v>
      </c>
      <c r="X296" s="4">
        <f>VLOOKUP(A296,'2020 SPED'!A:AF,32,FALSE)</f>
        <v>18832.134391743923</v>
      </c>
      <c r="Y296" s="228">
        <f t="shared" si="83"/>
        <v>35.398748856661506</v>
      </c>
      <c r="Z296" s="4">
        <f t="shared" si="84"/>
        <v>103776.13439174392</v>
      </c>
      <c r="AA296" s="228">
        <f t="shared" si="85"/>
        <v>195.06792178899232</v>
      </c>
      <c r="AC296" s="4">
        <f>VLOOKUP(A296,'Pupil Info'!A:E,5,FALSE)</f>
        <v>525</v>
      </c>
      <c r="AD296" s="4">
        <f>Summary!AA296</f>
        <v>5801986.0920528602</v>
      </c>
      <c r="AE296" s="4">
        <f>VLOOKUP(A296,'2% 2021'!A:AB,28,FALSE)</f>
        <v>5599355</v>
      </c>
      <c r="AF296" s="4">
        <f t="shared" si="91"/>
        <v>11051.402080100686</v>
      </c>
      <c r="AG296" s="4">
        <f>AE296-Summary!AB296</f>
        <v>170911</v>
      </c>
      <c r="AH296" s="4">
        <f>VLOOKUP(A296,'2% with VPK 2021'!A:AB,28,FALSE)</f>
        <v>5599355</v>
      </c>
      <c r="AI296" s="4">
        <f>VLOOKUP(A296,'Charter School Lease'!A:E,5,FALSE)</f>
        <v>0</v>
      </c>
      <c r="AJ296" s="4">
        <f>VLOOKUP(A296,'Integration Change'!H:L,5,FALSE)</f>
        <v>0</v>
      </c>
      <c r="AK296" s="4">
        <f>VLOOKUP(A296,'Other SPED'!A:D,4,FALSE)</f>
        <v>0</v>
      </c>
      <c r="AL296" s="4">
        <f>VLOOKUP(A296,QComp!I:R,10,FALSE)</f>
        <v>0</v>
      </c>
      <c r="AM296" s="4">
        <f>VLOOKUP(A296,'LTFM Change'!G:K,5,FALSE)</f>
        <v>0</v>
      </c>
      <c r="AN296" s="4">
        <f>VLOOKUP(A296,'Breakfast and Lunch'!A:E,5,FALSE)</f>
        <v>0</v>
      </c>
      <c r="AO296" s="4">
        <f>VLOOKUP(A296,'Breakfast and Lunch'!A:D,4,FALSE)</f>
        <v>0</v>
      </c>
      <c r="AP296" s="4">
        <f>VLOOKUP(A296,'Integration Change'!A:E,5,FALSE)</f>
        <v>0</v>
      </c>
      <c r="AQ296" s="4">
        <f>VLOOKUP(A296,'Safe School'!A:D,4,FALSE)</f>
        <v>0</v>
      </c>
      <c r="AR296" s="4">
        <f>VLOOKUP(A296,'LTFM Change'!A:D,4,FALSE)</f>
        <v>0</v>
      </c>
      <c r="AS296" s="4">
        <f>VLOOKUP(A296,QComp!A:E,5,FALSE)</f>
        <v>0</v>
      </c>
      <c r="AT296" s="228">
        <f t="shared" si="92"/>
        <v>325.54476190476191</v>
      </c>
      <c r="AU296" s="4">
        <f t="shared" si="93"/>
        <v>0</v>
      </c>
      <c r="AV296" s="228">
        <f t="shared" si="80"/>
        <v>0</v>
      </c>
      <c r="AW296" s="4">
        <f>VLOOKUP(A296,'2021 SPED'!A:AF,32,FALSE)</f>
        <v>49518.467935779889</v>
      </c>
      <c r="AX296" s="228">
        <f t="shared" si="81"/>
        <v>94.320891306247404</v>
      </c>
      <c r="AY296" s="5">
        <f t="shared" si="86"/>
        <v>220429.46793577989</v>
      </c>
      <c r="AZ296" s="4">
        <f t="shared" si="82"/>
        <v>419.86565321100932</v>
      </c>
    </row>
    <row r="297" spans="1:52" x14ac:dyDescent="0.25">
      <c r="A297">
        <v>2164</v>
      </c>
      <c r="B297">
        <v>1</v>
      </c>
      <c r="C297" t="s">
        <v>276</v>
      </c>
      <c r="D297">
        <f>VLOOKUP(A297,Sheet10!A:C,3,FALSE)</f>
        <v>5</v>
      </c>
      <c r="E297" s="4">
        <f>VLOOKUP(A297,'Pupil Info'!A:D,4,FALSE)</f>
        <v>1680</v>
      </c>
      <c r="F297" s="4">
        <f>Summary!F297</f>
        <v>16334301.441846002</v>
      </c>
      <c r="G297" s="4">
        <f>VLOOKUP(A297,'2% 2020'!A:AB,28,FALSE)</f>
        <v>14679010.75</v>
      </c>
      <c r="H297" s="4">
        <f t="shared" si="87"/>
        <v>9722.7984772892869</v>
      </c>
      <c r="I297" s="4">
        <f>G297-Summary!G297</f>
        <v>246359</v>
      </c>
      <c r="J297" s="4">
        <f>VLOOKUP(A297,'2% with VPK 2020'!A:AB,28,FALSE)</f>
        <v>14679010.75</v>
      </c>
      <c r="K297" s="4">
        <f>VLOOKUP(A297,'Charter School Lease'!A:D,4,FALSE)</f>
        <v>0</v>
      </c>
      <c r="L297" s="4">
        <f>VLOOKUP(A297,'Integration Change'!H:K,4,FALSE)</f>
        <v>0</v>
      </c>
      <c r="M297" s="4">
        <f>VLOOKUP(A297,'Other SPED'!A:D,4,FALSE)</f>
        <v>0</v>
      </c>
      <c r="N297" s="4">
        <f>VLOOKUP(A297,'LTFM Change'!G:J,4,FALSE)</f>
        <v>0</v>
      </c>
      <c r="O297" s="4">
        <f>VLOOKUP(A297,QComp!I:N,6,FALSE)</f>
        <v>0</v>
      </c>
      <c r="P297" s="4">
        <f>VLOOKUP(A297,'Breakfast and Lunch'!A:D,4,FALSE)</f>
        <v>0</v>
      </c>
      <c r="Q297" s="4">
        <f>VLOOKUP(A297,'Breakfast and Lunch'!A:E,5,FALSE)</f>
        <v>0</v>
      </c>
      <c r="R297" s="4">
        <f>VLOOKUP(A297,'Integration Change'!A:D,4,FALSE)</f>
        <v>0</v>
      </c>
      <c r="S297" s="4">
        <f>VLOOKUP(A297,'LTFM Change'!A:C,3,FALSE)</f>
        <v>0</v>
      </c>
      <c r="T297" s="4">
        <f>VLOOKUP(A297,QComp!A:D,4,FALSE)</f>
        <v>0</v>
      </c>
      <c r="U297" s="4">
        <f t="shared" si="88"/>
        <v>146.64226190476191</v>
      </c>
      <c r="V297" s="4">
        <f t="shared" si="89"/>
        <v>0</v>
      </c>
      <c r="W297" s="4">
        <f t="shared" si="90"/>
        <v>0</v>
      </c>
      <c r="X297" s="4">
        <f>VLOOKUP(A297,'2020 SPED'!A:AF,32,FALSE)</f>
        <v>85663.427139141364</v>
      </c>
      <c r="Y297" s="228">
        <f t="shared" si="83"/>
        <v>50.990135201869862</v>
      </c>
      <c r="Z297" s="4">
        <f t="shared" si="84"/>
        <v>332022.42713914136</v>
      </c>
      <c r="AA297" s="228">
        <f t="shared" si="85"/>
        <v>197.63239710663177</v>
      </c>
      <c r="AC297" s="4">
        <f>VLOOKUP(A297,'Pupil Info'!A:E,5,FALSE)</f>
        <v>1696</v>
      </c>
      <c r="AD297" s="4">
        <f>Summary!AA297</f>
        <v>16714768.518151056</v>
      </c>
      <c r="AE297" s="4">
        <f>VLOOKUP(A297,'2% 2021'!A:AB,28,FALSE)</f>
        <v>15148073</v>
      </c>
      <c r="AF297" s="4">
        <f t="shared" si="91"/>
        <v>9855.4059658909537</v>
      </c>
      <c r="AG297" s="4">
        <f>AE297-Summary!AB297</f>
        <v>505047</v>
      </c>
      <c r="AH297" s="4">
        <f>VLOOKUP(A297,'2% with VPK 2021'!A:AB,28,FALSE)</f>
        <v>15148073</v>
      </c>
      <c r="AI297" s="4">
        <f>VLOOKUP(A297,'Charter School Lease'!A:E,5,FALSE)</f>
        <v>0</v>
      </c>
      <c r="AJ297" s="4">
        <f>VLOOKUP(A297,'Integration Change'!H:L,5,FALSE)</f>
        <v>0</v>
      </c>
      <c r="AK297" s="4">
        <f>VLOOKUP(A297,'Other SPED'!A:D,4,FALSE)</f>
        <v>0</v>
      </c>
      <c r="AL297" s="4">
        <f>VLOOKUP(A297,QComp!I:R,10,FALSE)</f>
        <v>0</v>
      </c>
      <c r="AM297" s="4">
        <f>VLOOKUP(A297,'LTFM Change'!G:K,5,FALSE)</f>
        <v>0</v>
      </c>
      <c r="AN297" s="4">
        <f>VLOOKUP(A297,'Breakfast and Lunch'!A:E,5,FALSE)</f>
        <v>0</v>
      </c>
      <c r="AO297" s="4">
        <f>VLOOKUP(A297,'Breakfast and Lunch'!A:D,4,FALSE)</f>
        <v>0</v>
      </c>
      <c r="AP297" s="4">
        <f>VLOOKUP(A297,'Integration Change'!A:E,5,FALSE)</f>
        <v>0</v>
      </c>
      <c r="AQ297" s="4">
        <f>VLOOKUP(A297,'Safe School'!A:D,4,FALSE)</f>
        <v>103.24785417223029</v>
      </c>
      <c r="AR297" s="4">
        <f>VLOOKUP(A297,'LTFM Change'!A:D,4,FALSE)</f>
        <v>0</v>
      </c>
      <c r="AS297" s="4">
        <f>VLOOKUP(A297,QComp!A:E,5,FALSE)</f>
        <v>0</v>
      </c>
      <c r="AT297" s="228">
        <f t="shared" si="92"/>
        <v>297.78714622641508</v>
      </c>
      <c r="AU297" s="4">
        <f t="shared" si="93"/>
        <v>103.2478541713208</v>
      </c>
      <c r="AV297" s="228">
        <f t="shared" si="80"/>
        <v>6.0877272506674997E-2</v>
      </c>
      <c r="AW297" s="4">
        <f>VLOOKUP(A297,'2021 SPED'!A:AF,32,FALSE)</f>
        <v>114827.59082570043</v>
      </c>
      <c r="AX297" s="228">
        <f t="shared" si="81"/>
        <v>67.704947420813937</v>
      </c>
      <c r="AY297" s="5">
        <f t="shared" si="86"/>
        <v>619977.83867987175</v>
      </c>
      <c r="AZ297" s="4">
        <f t="shared" si="82"/>
        <v>365.55297091973569</v>
      </c>
    </row>
    <row r="298" spans="1:52" x14ac:dyDescent="0.25">
      <c r="A298">
        <v>2165</v>
      </c>
      <c r="B298">
        <v>1</v>
      </c>
      <c r="C298" t="s">
        <v>277</v>
      </c>
      <c r="D298">
        <f>VLOOKUP(A298,Sheet10!A:C,3,FALSE)</f>
        <v>5</v>
      </c>
      <c r="E298" s="4">
        <f>VLOOKUP(A298,'Pupil Info'!A:D,4,FALSE)</f>
        <v>945</v>
      </c>
      <c r="F298" s="4">
        <f>Summary!F298</f>
        <v>10357466.66621894</v>
      </c>
      <c r="G298" s="4">
        <f>VLOOKUP(A298,'2% 2020'!A:AB,28,FALSE)</f>
        <v>9275119.5</v>
      </c>
      <c r="H298" s="4">
        <f t="shared" si="87"/>
        <v>10960.282186475069</v>
      </c>
      <c r="I298" s="4">
        <f>G298-Summary!G298</f>
        <v>161388</v>
      </c>
      <c r="J298" s="4">
        <f>VLOOKUP(A298,'2% with VPK 2020'!A:AB,28,FALSE)</f>
        <v>9480325.25</v>
      </c>
      <c r="K298" s="4">
        <f>VLOOKUP(A298,'Charter School Lease'!A:D,4,FALSE)</f>
        <v>0</v>
      </c>
      <c r="L298" s="4">
        <f>VLOOKUP(A298,'Integration Change'!H:K,4,FALSE)</f>
        <v>2412.4060800000007</v>
      </c>
      <c r="M298" s="4">
        <f>VLOOKUP(A298,'Other SPED'!A:D,4,FALSE)</f>
        <v>0</v>
      </c>
      <c r="N298" s="4">
        <f>VLOOKUP(A298,'LTFM Change'!G:J,4,FALSE)</f>
        <v>3793.8868357766769</v>
      </c>
      <c r="O298" s="4">
        <f>VLOOKUP(A298,QComp!I:N,6,FALSE)</f>
        <v>0</v>
      </c>
      <c r="P298" s="4">
        <f>VLOOKUP(A298,'Breakfast and Lunch'!A:D,4,FALSE)</f>
        <v>1314.74</v>
      </c>
      <c r="Q298" s="4">
        <f>VLOOKUP(A298,'Breakfast and Lunch'!A:E,5,FALSE)</f>
        <v>3433.02</v>
      </c>
      <c r="R298" s="4">
        <f>VLOOKUP(A298,'Integration Change'!A:D,4,FALSE)</f>
        <v>1033.8883200000018</v>
      </c>
      <c r="S298" s="4">
        <f>VLOOKUP(A298,'LTFM Change'!A:C,3,FALSE)</f>
        <v>9430.1131642233231</v>
      </c>
      <c r="T298" s="4">
        <f>VLOOKUP(A298,QComp!A:D,4,FALSE)</f>
        <v>0</v>
      </c>
      <c r="U298" s="4">
        <f t="shared" si="88"/>
        <v>170.78095238095239</v>
      </c>
      <c r="V298" s="4">
        <f t="shared" si="89"/>
        <v>226623.80440000072</v>
      </c>
      <c r="W298" s="4">
        <f t="shared" si="90"/>
        <v>239.81354962963039</v>
      </c>
      <c r="X298" s="4">
        <f>VLOOKUP(A298,'2020 SPED'!A:AF,32,FALSE)</f>
        <v>147661.51932808547</v>
      </c>
      <c r="Y298" s="228">
        <f t="shared" si="83"/>
        <v>156.25557600855606</v>
      </c>
      <c r="Z298" s="4">
        <f t="shared" si="84"/>
        <v>535673.32372808619</v>
      </c>
      <c r="AA298" s="228">
        <f t="shared" si="85"/>
        <v>566.85007801913878</v>
      </c>
      <c r="AC298" s="4">
        <f>VLOOKUP(A298,'Pupil Info'!A:E,5,FALSE)</f>
        <v>941</v>
      </c>
      <c r="AD298" s="4">
        <f>Summary!AA298</f>
        <v>10320779.757786065</v>
      </c>
      <c r="AE298" s="4">
        <f>VLOOKUP(A298,'2% 2021'!A:AB,28,FALSE)</f>
        <v>9309330.75</v>
      </c>
      <c r="AF298" s="4">
        <f t="shared" si="91"/>
        <v>10967.884971079771</v>
      </c>
      <c r="AG298" s="4">
        <f>AE298-Summary!AB298</f>
        <v>320580</v>
      </c>
      <c r="AH298" s="4">
        <f>VLOOKUP(A298,'2% with VPK 2021'!A:AB,28,FALSE)</f>
        <v>9662695.5</v>
      </c>
      <c r="AI298" s="4">
        <f>VLOOKUP(A298,'Charter School Lease'!A:E,5,FALSE)</f>
        <v>0</v>
      </c>
      <c r="AJ298" s="4">
        <f>VLOOKUP(A298,'Integration Change'!H:L,5,FALSE)</f>
        <v>2431.1347200000018</v>
      </c>
      <c r="AK298" s="4">
        <f>VLOOKUP(A298,'Other SPED'!A:D,4,FALSE)</f>
        <v>0</v>
      </c>
      <c r="AL298" s="4">
        <f>VLOOKUP(A298,QComp!I:R,10,FALSE)</f>
        <v>0</v>
      </c>
      <c r="AM298" s="4">
        <f>VLOOKUP(A298,'LTFM Change'!G:K,5,FALSE)</f>
        <v>3925.0067413094221</v>
      </c>
      <c r="AN298" s="4">
        <f>VLOOKUP(A298,'Breakfast and Lunch'!A:E,5,FALSE)</f>
        <v>3433.02</v>
      </c>
      <c r="AO298" s="4">
        <f>VLOOKUP(A298,'Breakfast and Lunch'!A:D,4,FALSE)</f>
        <v>1314.74</v>
      </c>
      <c r="AP298" s="4">
        <f>VLOOKUP(A298,'Integration Change'!A:E,5,FALSE)</f>
        <v>1041.9148800000039</v>
      </c>
      <c r="AQ298" s="4">
        <f>VLOOKUP(A298,'Safe School'!A:D,4,FALSE)</f>
        <v>-1146.7222799342562</v>
      </c>
      <c r="AR298" s="4">
        <f>VLOOKUP(A298,'LTFM Change'!A:D,4,FALSE)</f>
        <v>9298.9932586905779</v>
      </c>
      <c r="AS298" s="4">
        <f>VLOOKUP(A298,QComp!A:E,5,FALSE)</f>
        <v>0</v>
      </c>
      <c r="AT298" s="228">
        <f t="shared" si="92"/>
        <v>340.68012752391076</v>
      </c>
      <c r="AU298" s="4">
        <f t="shared" si="93"/>
        <v>373662.83732006513</v>
      </c>
      <c r="AV298" s="228">
        <f t="shared" si="80"/>
        <v>397.09121925617973</v>
      </c>
      <c r="AW298" s="4">
        <f>VLOOKUP(A298,'2021 SPED'!A:AF,32,FALSE)</f>
        <v>259307.02559293341</v>
      </c>
      <c r="AX298" s="228">
        <f t="shared" si="81"/>
        <v>275.56538320184211</v>
      </c>
      <c r="AY298" s="5">
        <f t="shared" si="86"/>
        <v>953549.86291299853</v>
      </c>
      <c r="AZ298" s="4">
        <f t="shared" si="82"/>
        <v>1013.3367299819325</v>
      </c>
    </row>
    <row r="299" spans="1:52" x14ac:dyDescent="0.25">
      <c r="A299">
        <v>2167</v>
      </c>
      <c r="B299">
        <v>1</v>
      </c>
      <c r="C299" t="s">
        <v>278</v>
      </c>
      <c r="D299">
        <f>VLOOKUP(A299,Sheet10!A:C,3,FALSE)</f>
        <v>6</v>
      </c>
      <c r="E299" s="4">
        <f>VLOOKUP(A299,'Pupil Info'!A:D,4,FALSE)</f>
        <v>644</v>
      </c>
      <c r="F299" s="4">
        <f>Summary!F299</f>
        <v>6523477.391325485</v>
      </c>
      <c r="G299" s="4">
        <f>VLOOKUP(A299,'2% 2020'!A:AB,28,FALSE)</f>
        <v>5852288.25</v>
      </c>
      <c r="H299" s="4">
        <f t="shared" si="87"/>
        <v>10129.623278455721</v>
      </c>
      <c r="I299" s="4">
        <f>G299-Summary!G299</f>
        <v>97280</v>
      </c>
      <c r="J299" s="4">
        <f>VLOOKUP(A299,'2% with VPK 2020'!A:AB,28,FALSE)</f>
        <v>5852288.25</v>
      </c>
      <c r="K299" s="4">
        <f>VLOOKUP(A299,'Charter School Lease'!A:D,4,FALSE)</f>
        <v>0</v>
      </c>
      <c r="L299" s="4">
        <f>VLOOKUP(A299,'Integration Change'!H:K,4,FALSE)</f>
        <v>0</v>
      </c>
      <c r="M299" s="4">
        <f>VLOOKUP(A299,'Other SPED'!A:D,4,FALSE)</f>
        <v>0</v>
      </c>
      <c r="N299" s="4">
        <f>VLOOKUP(A299,'LTFM Change'!G:J,4,FALSE)</f>
        <v>0</v>
      </c>
      <c r="O299" s="4">
        <f>VLOOKUP(A299,QComp!I:N,6,FALSE)</f>
        <v>-517.69536779999908</v>
      </c>
      <c r="P299" s="4">
        <f>VLOOKUP(A299,'Breakfast and Lunch'!A:D,4,FALSE)</f>
        <v>0</v>
      </c>
      <c r="Q299" s="4">
        <f>VLOOKUP(A299,'Breakfast and Lunch'!A:E,5,FALSE)</f>
        <v>0</v>
      </c>
      <c r="R299" s="4">
        <f>VLOOKUP(A299,'Integration Change'!A:D,4,FALSE)</f>
        <v>0</v>
      </c>
      <c r="S299" s="4">
        <f>VLOOKUP(A299,'LTFM Change'!A:C,3,FALSE)</f>
        <v>0</v>
      </c>
      <c r="T299" s="4">
        <f>VLOOKUP(A299,QComp!A:D,4,FALSE)</f>
        <v>517.69536779999908</v>
      </c>
      <c r="U299" s="4">
        <f t="shared" si="88"/>
        <v>151.05590062111801</v>
      </c>
      <c r="V299" s="4">
        <f t="shared" si="89"/>
        <v>0</v>
      </c>
      <c r="W299" s="4">
        <f t="shared" si="90"/>
        <v>0</v>
      </c>
      <c r="X299" s="4">
        <f>VLOOKUP(A299,'2020 SPED'!A:AF,32,FALSE)</f>
        <v>49313.913123109378</v>
      </c>
      <c r="Y299" s="228">
        <f t="shared" si="83"/>
        <v>76.574399259486611</v>
      </c>
      <c r="Z299" s="4">
        <f t="shared" si="84"/>
        <v>146593.91312310938</v>
      </c>
      <c r="AA299" s="228">
        <f t="shared" si="85"/>
        <v>227.63029988060461</v>
      </c>
      <c r="AC299" s="4">
        <f>VLOOKUP(A299,'Pupil Info'!A:E,5,FALSE)</f>
        <v>636</v>
      </c>
      <c r="AD299" s="4">
        <f>Summary!AA299</f>
        <v>6537160.4195201676</v>
      </c>
      <c r="AE299" s="4">
        <f>VLOOKUP(A299,'2% 2021'!A:AB,28,FALSE)</f>
        <v>5914553.25</v>
      </c>
      <c r="AF299" s="4">
        <f t="shared" si="91"/>
        <v>10278.554118742402</v>
      </c>
      <c r="AG299" s="4">
        <f>AE299-Summary!AB299</f>
        <v>195426</v>
      </c>
      <c r="AH299" s="4">
        <f>VLOOKUP(A299,'2% with VPK 2021'!A:AB,28,FALSE)</f>
        <v>5914553.25</v>
      </c>
      <c r="AI299" s="4">
        <f>VLOOKUP(A299,'Charter School Lease'!A:E,5,FALSE)</f>
        <v>0</v>
      </c>
      <c r="AJ299" s="4">
        <f>VLOOKUP(A299,'Integration Change'!H:L,5,FALSE)</f>
        <v>0</v>
      </c>
      <c r="AK299" s="4">
        <f>VLOOKUP(A299,'Other SPED'!A:D,4,FALSE)</f>
        <v>0</v>
      </c>
      <c r="AL299" s="4">
        <f>VLOOKUP(A299,QComp!I:R,10,FALSE)</f>
        <v>-519.51052310543309</v>
      </c>
      <c r="AM299" s="4">
        <f>VLOOKUP(A299,'LTFM Change'!G:K,5,FALSE)</f>
        <v>0</v>
      </c>
      <c r="AN299" s="4">
        <f>VLOOKUP(A299,'Breakfast and Lunch'!A:E,5,FALSE)</f>
        <v>0</v>
      </c>
      <c r="AO299" s="4">
        <f>VLOOKUP(A299,'Breakfast and Lunch'!A:D,4,FALSE)</f>
        <v>0</v>
      </c>
      <c r="AP299" s="4">
        <f>VLOOKUP(A299,'Integration Change'!A:E,5,FALSE)</f>
        <v>0</v>
      </c>
      <c r="AQ299" s="4">
        <f>VLOOKUP(A299,'Safe School'!A:D,4,FALSE)</f>
        <v>64.320410218377219</v>
      </c>
      <c r="AR299" s="4">
        <f>VLOOKUP(A299,'LTFM Change'!A:D,4,FALSE)</f>
        <v>0</v>
      </c>
      <c r="AS299" s="4">
        <f>VLOOKUP(A299,QComp!A:E,5,FALSE)</f>
        <v>519.51052310543309</v>
      </c>
      <c r="AT299" s="228">
        <f t="shared" si="92"/>
        <v>307.27358490566036</v>
      </c>
      <c r="AU299" s="4">
        <f t="shared" si="93"/>
        <v>64.320410218089819</v>
      </c>
      <c r="AV299" s="228">
        <f t="shared" si="80"/>
        <v>0.10113272046869469</v>
      </c>
      <c r="AW299" s="4">
        <f>VLOOKUP(A299,'2021 SPED'!A:AF,32,FALSE)</f>
        <v>125954.97980536986</v>
      </c>
      <c r="AX299" s="228">
        <f t="shared" si="81"/>
        <v>198.04242107762556</v>
      </c>
      <c r="AY299" s="5">
        <f t="shared" si="86"/>
        <v>321445.30021558795</v>
      </c>
      <c r="AZ299" s="4">
        <f t="shared" si="82"/>
        <v>505.41713870375463</v>
      </c>
    </row>
    <row r="300" spans="1:52" x14ac:dyDescent="0.25">
      <c r="A300">
        <v>2168</v>
      </c>
      <c r="B300">
        <v>1</v>
      </c>
      <c r="C300" t="s">
        <v>279</v>
      </c>
      <c r="D300">
        <f>VLOOKUP(A300,Sheet10!A:C,3,FALSE)</f>
        <v>6</v>
      </c>
      <c r="E300" s="4">
        <f>VLOOKUP(A300,'Pupil Info'!A:D,4,FALSE)</f>
        <v>860</v>
      </c>
      <c r="F300" s="4">
        <f>Summary!F300</f>
        <v>8553155.6944490802</v>
      </c>
      <c r="G300" s="4">
        <f>VLOOKUP(A300,'2% 2020'!A:AB,28,FALSE)</f>
        <v>7731188</v>
      </c>
      <c r="H300" s="4">
        <f t="shared" si="87"/>
        <v>9945.5298772663718</v>
      </c>
      <c r="I300" s="4">
        <f>G300-Summary!G300</f>
        <v>130140</v>
      </c>
      <c r="J300" s="4">
        <f>VLOOKUP(A300,'2% with VPK 2020'!A:AB,28,FALSE)</f>
        <v>7731188</v>
      </c>
      <c r="K300" s="4">
        <f>VLOOKUP(A300,'Charter School Lease'!A:D,4,FALSE)</f>
        <v>0</v>
      </c>
      <c r="L300" s="4">
        <f>VLOOKUP(A300,'Integration Change'!H:K,4,FALSE)</f>
        <v>0</v>
      </c>
      <c r="M300" s="4">
        <f>VLOOKUP(A300,'Other SPED'!A:D,4,FALSE)</f>
        <v>0</v>
      </c>
      <c r="N300" s="4">
        <f>VLOOKUP(A300,'LTFM Change'!G:J,4,FALSE)</f>
        <v>0</v>
      </c>
      <c r="O300" s="4">
        <f>VLOOKUP(A300,QComp!I:N,6,FALSE)</f>
        <v>0</v>
      </c>
      <c r="P300" s="4">
        <f>VLOOKUP(A300,'Breakfast and Lunch'!A:D,4,FALSE)</f>
        <v>0</v>
      </c>
      <c r="Q300" s="4">
        <f>VLOOKUP(A300,'Breakfast and Lunch'!A:E,5,FALSE)</f>
        <v>0</v>
      </c>
      <c r="R300" s="4">
        <f>VLOOKUP(A300,'Integration Change'!A:D,4,FALSE)</f>
        <v>0</v>
      </c>
      <c r="S300" s="4">
        <f>VLOOKUP(A300,'LTFM Change'!A:C,3,FALSE)</f>
        <v>0</v>
      </c>
      <c r="T300" s="4">
        <f>VLOOKUP(A300,QComp!A:D,4,FALSE)</f>
        <v>0</v>
      </c>
      <c r="U300" s="4">
        <f t="shared" si="88"/>
        <v>151.32558139534885</v>
      </c>
      <c r="V300" s="4">
        <f t="shared" si="89"/>
        <v>0</v>
      </c>
      <c r="W300" s="4">
        <f t="shared" si="90"/>
        <v>0</v>
      </c>
      <c r="X300" s="4">
        <f>VLOOKUP(A300,'2020 SPED'!A:AF,32,FALSE)</f>
        <v>17043.476948848343</v>
      </c>
      <c r="Y300" s="228">
        <f t="shared" si="83"/>
        <v>19.817996452149238</v>
      </c>
      <c r="Z300" s="4">
        <f t="shared" si="84"/>
        <v>147183.47694884834</v>
      </c>
      <c r="AA300" s="228">
        <f t="shared" si="85"/>
        <v>171.14357784749808</v>
      </c>
      <c r="AC300" s="4">
        <f>VLOOKUP(A300,'Pupil Info'!A:E,5,FALSE)</f>
        <v>863</v>
      </c>
      <c r="AD300" s="4">
        <f>Summary!AA300</f>
        <v>8598631.8461472504</v>
      </c>
      <c r="AE300" s="4">
        <f>VLOOKUP(A300,'2% 2021'!A:AB,28,FALSE)</f>
        <v>7874488.75</v>
      </c>
      <c r="AF300" s="4">
        <f t="shared" si="91"/>
        <v>9963.6521971578804</v>
      </c>
      <c r="AG300" s="4">
        <f>AE300-Summary!AB300</f>
        <v>263203</v>
      </c>
      <c r="AH300" s="4">
        <f>VLOOKUP(A300,'2% with VPK 2021'!A:AB,28,FALSE)</f>
        <v>7874488.75</v>
      </c>
      <c r="AI300" s="4">
        <f>VLOOKUP(A300,'Charter School Lease'!A:E,5,FALSE)</f>
        <v>0</v>
      </c>
      <c r="AJ300" s="4">
        <f>VLOOKUP(A300,'Integration Change'!H:L,5,FALSE)</f>
        <v>0</v>
      </c>
      <c r="AK300" s="4">
        <f>VLOOKUP(A300,'Other SPED'!A:D,4,FALSE)</f>
        <v>0</v>
      </c>
      <c r="AL300" s="4">
        <f>VLOOKUP(A300,QComp!I:R,10,FALSE)</f>
        <v>0</v>
      </c>
      <c r="AM300" s="4">
        <f>VLOOKUP(A300,'LTFM Change'!G:K,5,FALSE)</f>
        <v>0</v>
      </c>
      <c r="AN300" s="4">
        <f>VLOOKUP(A300,'Breakfast and Lunch'!A:E,5,FALSE)</f>
        <v>0</v>
      </c>
      <c r="AO300" s="4">
        <f>VLOOKUP(A300,'Breakfast and Lunch'!A:D,4,FALSE)</f>
        <v>0</v>
      </c>
      <c r="AP300" s="4">
        <f>VLOOKUP(A300,'Integration Change'!A:E,5,FALSE)</f>
        <v>0</v>
      </c>
      <c r="AQ300" s="4">
        <f>VLOOKUP(A300,'Safe School'!A:D,4,FALSE)</f>
        <v>104.96513006035821</v>
      </c>
      <c r="AR300" s="4">
        <f>VLOOKUP(A300,'LTFM Change'!A:D,4,FALSE)</f>
        <v>0</v>
      </c>
      <c r="AS300" s="4">
        <f>VLOOKUP(A300,QComp!A:E,5,FALSE)</f>
        <v>0</v>
      </c>
      <c r="AT300" s="228">
        <f t="shared" si="92"/>
        <v>304.98609501738122</v>
      </c>
      <c r="AU300" s="4">
        <f t="shared" si="93"/>
        <v>104.96513005997986</v>
      </c>
      <c r="AV300" s="228">
        <f t="shared" si="80"/>
        <v>0.12162819242176114</v>
      </c>
      <c r="AW300" s="4">
        <f>VLOOKUP(A300,'2021 SPED'!A:AF,32,FALSE)</f>
        <v>40099.434855750995</v>
      </c>
      <c r="AX300" s="228">
        <f t="shared" si="81"/>
        <v>46.465162057648897</v>
      </c>
      <c r="AY300" s="5">
        <f t="shared" si="86"/>
        <v>303407.39998581097</v>
      </c>
      <c r="AZ300" s="4">
        <f t="shared" si="82"/>
        <v>351.57288526745191</v>
      </c>
    </row>
    <row r="301" spans="1:52" x14ac:dyDescent="0.25">
      <c r="A301">
        <v>2169</v>
      </c>
      <c r="B301">
        <v>1</v>
      </c>
      <c r="C301" t="s">
        <v>280</v>
      </c>
      <c r="D301">
        <f>VLOOKUP(A301,Sheet10!A:C,3,FALSE)</f>
        <v>6</v>
      </c>
      <c r="E301" s="4">
        <f>VLOOKUP(A301,'Pupil Info'!A:D,4,FALSE)</f>
        <v>733</v>
      </c>
      <c r="F301" s="4">
        <f>Summary!F301</f>
        <v>7853015.4441209231</v>
      </c>
      <c r="G301" s="4">
        <f>VLOOKUP(A301,'2% 2020'!A:AB,28,FALSE)</f>
        <v>7146831.0114559997</v>
      </c>
      <c r="H301" s="4">
        <f t="shared" si="87"/>
        <v>10713.527208896212</v>
      </c>
      <c r="I301" s="4">
        <f>G301-Summary!G301</f>
        <v>111271</v>
      </c>
      <c r="J301" s="4">
        <f>VLOOKUP(A301,'2% with VPK 2020'!A:AB,28,FALSE)</f>
        <v>7146831.0114559997</v>
      </c>
      <c r="K301" s="4">
        <f>VLOOKUP(A301,'Charter School Lease'!A:D,4,FALSE)</f>
        <v>0</v>
      </c>
      <c r="L301" s="4">
        <f>VLOOKUP(A301,'Integration Change'!H:K,4,FALSE)</f>
        <v>0</v>
      </c>
      <c r="M301" s="4">
        <f>VLOOKUP(A301,'Other SPED'!A:D,4,FALSE)</f>
        <v>0</v>
      </c>
      <c r="N301" s="4">
        <f>VLOOKUP(A301,'LTFM Change'!G:J,4,FALSE)</f>
        <v>0</v>
      </c>
      <c r="O301" s="4">
        <f>VLOOKUP(A301,QComp!I:N,6,FALSE)</f>
        <v>-597.71010779999779</v>
      </c>
      <c r="P301" s="4">
        <f>VLOOKUP(A301,'Breakfast and Lunch'!A:D,4,FALSE)</f>
        <v>0</v>
      </c>
      <c r="Q301" s="4">
        <f>VLOOKUP(A301,'Breakfast and Lunch'!A:E,5,FALSE)</f>
        <v>0</v>
      </c>
      <c r="R301" s="4">
        <f>VLOOKUP(A301,'Integration Change'!A:D,4,FALSE)</f>
        <v>0</v>
      </c>
      <c r="S301" s="4">
        <f>VLOOKUP(A301,'LTFM Change'!A:C,3,FALSE)</f>
        <v>0</v>
      </c>
      <c r="T301" s="4">
        <f>VLOOKUP(A301,QComp!A:D,4,FALSE)</f>
        <v>0</v>
      </c>
      <c r="U301" s="4">
        <f t="shared" si="88"/>
        <v>151.80218281036835</v>
      </c>
      <c r="V301" s="4">
        <f t="shared" si="89"/>
        <v>-597.71010779961944</v>
      </c>
      <c r="W301" s="4">
        <f t="shared" si="90"/>
        <v>-0.81542988785759818</v>
      </c>
      <c r="X301" s="4">
        <f>VLOOKUP(A301,'2020 SPED'!A:AF,32,FALSE)</f>
        <v>15411.55965303327</v>
      </c>
      <c r="Y301" s="228">
        <f t="shared" si="83"/>
        <v>21.02532012692124</v>
      </c>
      <c r="Z301" s="4">
        <f t="shared" si="84"/>
        <v>126084.84954523365</v>
      </c>
      <c r="AA301" s="228">
        <f t="shared" si="85"/>
        <v>172.01207304943199</v>
      </c>
      <c r="AC301" s="4">
        <f>VLOOKUP(A301,'Pupil Info'!A:E,5,FALSE)</f>
        <v>726</v>
      </c>
      <c r="AD301" s="4">
        <f>Summary!AA301</f>
        <v>7859376.6275670175</v>
      </c>
      <c r="AE301" s="4">
        <f>VLOOKUP(A301,'2% 2021'!A:AB,28,FALSE)</f>
        <v>7229245.5287500583</v>
      </c>
      <c r="AF301" s="4">
        <f t="shared" si="91"/>
        <v>10825.587641276883</v>
      </c>
      <c r="AG301" s="4">
        <f>AE301-Summary!AB301</f>
        <v>222153.52799999993</v>
      </c>
      <c r="AH301" s="4">
        <f>VLOOKUP(A301,'2% with VPK 2021'!A:AB,28,FALSE)</f>
        <v>7229245.5287500583</v>
      </c>
      <c r="AI301" s="4">
        <f>VLOOKUP(A301,'Charter School Lease'!A:E,5,FALSE)</f>
        <v>0</v>
      </c>
      <c r="AJ301" s="4">
        <f>VLOOKUP(A301,'Integration Change'!H:L,5,FALSE)</f>
        <v>0</v>
      </c>
      <c r="AK301" s="4">
        <f>VLOOKUP(A301,'Other SPED'!A:D,4,FALSE)</f>
        <v>0</v>
      </c>
      <c r="AL301" s="4">
        <f>VLOOKUP(A301,QComp!I:R,10,FALSE)</f>
        <v>-600.17426884768065</v>
      </c>
      <c r="AM301" s="4">
        <f>VLOOKUP(A301,'LTFM Change'!G:K,5,FALSE)</f>
        <v>0</v>
      </c>
      <c r="AN301" s="4">
        <f>VLOOKUP(A301,'Breakfast and Lunch'!A:E,5,FALSE)</f>
        <v>0</v>
      </c>
      <c r="AO301" s="4">
        <f>VLOOKUP(A301,'Breakfast and Lunch'!A:D,4,FALSE)</f>
        <v>0</v>
      </c>
      <c r="AP301" s="4">
        <f>VLOOKUP(A301,'Integration Change'!A:E,5,FALSE)</f>
        <v>0</v>
      </c>
      <c r="AQ301" s="4">
        <f>VLOOKUP(A301,'Safe School'!A:D,4,FALSE)</f>
        <v>109.17530849616742</v>
      </c>
      <c r="AR301" s="4">
        <f>VLOOKUP(A301,'LTFM Change'!A:D,4,FALSE)</f>
        <v>0</v>
      </c>
      <c r="AS301" s="4">
        <f>VLOOKUP(A301,QComp!A:E,5,FALSE)</f>
        <v>0</v>
      </c>
      <c r="AT301" s="228">
        <f t="shared" si="92"/>
        <v>305.99659504132222</v>
      </c>
      <c r="AU301" s="4">
        <f t="shared" si="93"/>
        <v>-490.99896035157144</v>
      </c>
      <c r="AV301" s="228">
        <f t="shared" si="80"/>
        <v>-0.67630710792227466</v>
      </c>
      <c r="AW301" s="4">
        <f>VLOOKUP(A301,'2021 SPED'!A:AF,32,FALSE)</f>
        <v>38913.22074970766</v>
      </c>
      <c r="AX301" s="228">
        <f t="shared" si="81"/>
        <v>53.59947761667722</v>
      </c>
      <c r="AY301" s="5">
        <f t="shared" si="86"/>
        <v>260575.74978935602</v>
      </c>
      <c r="AZ301" s="4">
        <f t="shared" si="82"/>
        <v>358.91976555007716</v>
      </c>
    </row>
    <row r="302" spans="1:52" x14ac:dyDescent="0.25">
      <c r="A302">
        <v>2170</v>
      </c>
      <c r="B302">
        <v>1</v>
      </c>
      <c r="C302" t="s">
        <v>281</v>
      </c>
      <c r="D302">
        <f>VLOOKUP(A302,Sheet10!A:C,3,FALSE)</f>
        <v>5</v>
      </c>
      <c r="E302" s="4">
        <f>VLOOKUP(A302,'Pupil Info'!A:D,4,FALSE)</f>
        <v>1120</v>
      </c>
      <c r="F302" s="4">
        <f>Summary!F302</f>
        <v>12190696.344361525</v>
      </c>
      <c r="G302" s="4">
        <f>VLOOKUP(A302,'2% 2020'!A:AB,28,FALSE)</f>
        <v>10946496.41951075</v>
      </c>
      <c r="H302" s="4">
        <f t="shared" si="87"/>
        <v>10884.550307465648</v>
      </c>
      <c r="I302" s="4">
        <f>G302-Summary!G302</f>
        <v>181159</v>
      </c>
      <c r="J302" s="4">
        <f>VLOOKUP(A302,'2% with VPK 2020'!A:AB,28,FALSE)</f>
        <v>10946496.41951075</v>
      </c>
      <c r="K302" s="4">
        <f>VLOOKUP(A302,'Charter School Lease'!A:D,4,FALSE)</f>
        <v>0</v>
      </c>
      <c r="L302" s="4">
        <f>VLOOKUP(A302,'Integration Change'!H:K,4,FALSE)</f>
        <v>0</v>
      </c>
      <c r="M302" s="4">
        <f>VLOOKUP(A302,'Other SPED'!A:D,4,FALSE)</f>
        <v>0</v>
      </c>
      <c r="N302" s="4">
        <f>VLOOKUP(A302,'LTFM Change'!G:J,4,FALSE)</f>
        <v>0</v>
      </c>
      <c r="O302" s="4">
        <f>VLOOKUP(A302,QComp!I:N,6,FALSE)</f>
        <v>-883.36272960001952</v>
      </c>
      <c r="P302" s="4">
        <f>VLOOKUP(A302,'Breakfast and Lunch'!A:D,4,FALSE)</f>
        <v>0</v>
      </c>
      <c r="Q302" s="4">
        <f>VLOOKUP(A302,'Breakfast and Lunch'!A:E,5,FALSE)</f>
        <v>0</v>
      </c>
      <c r="R302" s="4">
        <f>VLOOKUP(A302,'Integration Change'!A:D,4,FALSE)</f>
        <v>0</v>
      </c>
      <c r="S302" s="4">
        <f>VLOOKUP(A302,'LTFM Change'!A:C,3,FALSE)</f>
        <v>0</v>
      </c>
      <c r="T302" s="4">
        <f>VLOOKUP(A302,QComp!A:D,4,FALSE)</f>
        <v>883.36272960001952</v>
      </c>
      <c r="U302" s="4">
        <f t="shared" si="88"/>
        <v>161.74910714285716</v>
      </c>
      <c r="V302" s="4">
        <f t="shared" si="89"/>
        <v>0</v>
      </c>
      <c r="W302" s="4">
        <f t="shared" si="90"/>
        <v>0</v>
      </c>
      <c r="X302" s="4">
        <f>VLOOKUP(A302,'2020 SPED'!A:AF,32,FALSE)</f>
        <v>23122.538604840869</v>
      </c>
      <c r="Y302" s="228">
        <f t="shared" si="83"/>
        <v>20.645123754322203</v>
      </c>
      <c r="Z302" s="4">
        <f t="shared" si="84"/>
        <v>204281.53860484087</v>
      </c>
      <c r="AA302" s="228">
        <f t="shared" si="85"/>
        <v>182.39423089717934</v>
      </c>
      <c r="AC302" s="4">
        <f>VLOOKUP(A302,'Pupil Info'!A:E,5,FALSE)</f>
        <v>1091</v>
      </c>
      <c r="AD302" s="4">
        <f>Summary!AA302</f>
        <v>12067355.147493858</v>
      </c>
      <c r="AE302" s="4">
        <f>VLOOKUP(A302,'2% 2021'!A:AB,28,FALSE)</f>
        <v>10964405.229002628</v>
      </c>
      <c r="AF302" s="4">
        <f t="shared" si="91"/>
        <v>11060.820483495745</v>
      </c>
      <c r="AG302" s="4">
        <f>AE302-Summary!AB302</f>
        <v>358617.63000000082</v>
      </c>
      <c r="AH302" s="4">
        <f>VLOOKUP(A302,'2% with VPK 2021'!A:AB,28,FALSE)</f>
        <v>10964405.229002628</v>
      </c>
      <c r="AI302" s="4">
        <f>VLOOKUP(A302,'Charter School Lease'!A:E,5,FALSE)</f>
        <v>0</v>
      </c>
      <c r="AJ302" s="4">
        <f>VLOOKUP(A302,'Integration Change'!H:L,5,FALSE)</f>
        <v>0</v>
      </c>
      <c r="AK302" s="4">
        <f>VLOOKUP(A302,'Other SPED'!A:D,4,FALSE)</f>
        <v>0</v>
      </c>
      <c r="AL302" s="4">
        <f>VLOOKUP(A302,QComp!I:R,10,FALSE)</f>
        <v>-892.91268547766958</v>
      </c>
      <c r="AM302" s="4">
        <f>VLOOKUP(A302,'LTFM Change'!G:K,5,FALSE)</f>
        <v>0</v>
      </c>
      <c r="AN302" s="4">
        <f>VLOOKUP(A302,'Breakfast and Lunch'!A:E,5,FALSE)</f>
        <v>0</v>
      </c>
      <c r="AO302" s="4">
        <f>VLOOKUP(A302,'Breakfast and Lunch'!A:D,4,FALSE)</f>
        <v>0</v>
      </c>
      <c r="AP302" s="4">
        <f>VLOOKUP(A302,'Integration Change'!A:E,5,FALSE)</f>
        <v>0</v>
      </c>
      <c r="AQ302" s="4">
        <f>VLOOKUP(A302,'Safe School'!A:D,4,FALSE)</f>
        <v>146.55248627481342</v>
      </c>
      <c r="AR302" s="4">
        <f>VLOOKUP(A302,'LTFM Change'!A:D,4,FALSE)</f>
        <v>0</v>
      </c>
      <c r="AS302" s="4">
        <f>VLOOKUP(A302,QComp!A:E,5,FALSE)</f>
        <v>892.91268547766958</v>
      </c>
      <c r="AT302" s="228">
        <f t="shared" si="92"/>
        <v>328.70543538038572</v>
      </c>
      <c r="AU302" s="4">
        <f t="shared" si="93"/>
        <v>146.55248627439141</v>
      </c>
      <c r="AV302" s="228">
        <f t="shared" si="80"/>
        <v>0.13432858503610579</v>
      </c>
      <c r="AW302" s="4">
        <f>VLOOKUP(A302,'2021 SPED'!A:AF,32,FALSE)</f>
        <v>58210.85128793749</v>
      </c>
      <c r="AX302" s="228">
        <f t="shared" si="81"/>
        <v>53.355500722215851</v>
      </c>
      <c r="AY302" s="5">
        <f t="shared" si="86"/>
        <v>416975.0337742127</v>
      </c>
      <c r="AZ302" s="4">
        <f t="shared" si="82"/>
        <v>382.19526468763769</v>
      </c>
    </row>
    <row r="303" spans="1:52" x14ac:dyDescent="0.25">
      <c r="A303">
        <v>2171</v>
      </c>
      <c r="B303">
        <v>1</v>
      </c>
      <c r="C303" t="s">
        <v>282</v>
      </c>
      <c r="D303">
        <f>VLOOKUP(A303,Sheet10!A:C,3,FALSE)</f>
        <v>6</v>
      </c>
      <c r="E303" s="4">
        <f>VLOOKUP(A303,'Pupil Info'!A:D,4,FALSE)</f>
        <v>237</v>
      </c>
      <c r="F303" s="4">
        <f>Summary!F303</f>
        <v>3666753.7843308533</v>
      </c>
      <c r="G303" s="4">
        <f>VLOOKUP(A303,'2% 2020'!A:AB,28,FALSE)</f>
        <v>3429189</v>
      </c>
      <c r="H303" s="4">
        <f t="shared" si="87"/>
        <v>15471.534954982502</v>
      </c>
      <c r="I303" s="4">
        <f>G303-Summary!G303</f>
        <v>42261</v>
      </c>
      <c r="J303" s="4">
        <f>VLOOKUP(A303,'2% with VPK 2020'!A:AB,28,FALSE)</f>
        <v>3429189</v>
      </c>
      <c r="K303" s="4">
        <f>VLOOKUP(A303,'Charter School Lease'!A:D,4,FALSE)</f>
        <v>0</v>
      </c>
      <c r="L303" s="4">
        <f>VLOOKUP(A303,'Integration Change'!H:K,4,FALSE)</f>
        <v>0</v>
      </c>
      <c r="M303" s="4">
        <f>VLOOKUP(A303,'Other SPED'!A:D,4,FALSE)</f>
        <v>0</v>
      </c>
      <c r="N303" s="4">
        <f>VLOOKUP(A303,'LTFM Change'!G:J,4,FALSE)</f>
        <v>0</v>
      </c>
      <c r="O303" s="4">
        <f>VLOOKUP(A303,QComp!I:N,6,FALSE)</f>
        <v>0</v>
      </c>
      <c r="P303" s="4">
        <f>VLOOKUP(A303,'Breakfast and Lunch'!A:D,4,FALSE)</f>
        <v>0</v>
      </c>
      <c r="Q303" s="4">
        <f>VLOOKUP(A303,'Breakfast and Lunch'!A:E,5,FALSE)</f>
        <v>0</v>
      </c>
      <c r="R303" s="4">
        <f>VLOOKUP(A303,'Integration Change'!A:D,4,FALSE)</f>
        <v>0</v>
      </c>
      <c r="S303" s="4">
        <f>VLOOKUP(A303,'LTFM Change'!A:C,3,FALSE)</f>
        <v>0</v>
      </c>
      <c r="T303" s="4">
        <f>VLOOKUP(A303,QComp!A:D,4,FALSE)</f>
        <v>0</v>
      </c>
      <c r="U303" s="4">
        <f t="shared" si="88"/>
        <v>178.31645569620252</v>
      </c>
      <c r="V303" s="4">
        <f t="shared" si="89"/>
        <v>0</v>
      </c>
      <c r="W303" s="4">
        <f t="shared" si="90"/>
        <v>0</v>
      </c>
      <c r="X303" s="4">
        <f>VLOOKUP(A303,'2020 SPED'!A:AF,32,FALSE)</f>
        <v>4373.2020775399287</v>
      </c>
      <c r="Y303" s="228">
        <f t="shared" si="83"/>
        <v>18.452329441096747</v>
      </c>
      <c r="Z303" s="4">
        <f t="shared" si="84"/>
        <v>46634.202077539929</v>
      </c>
      <c r="AA303" s="228">
        <f t="shared" si="85"/>
        <v>196.76878513729929</v>
      </c>
      <c r="AC303" s="4">
        <f>VLOOKUP(A303,'Pupil Info'!A:E,5,FALSE)</f>
        <v>232</v>
      </c>
      <c r="AD303" s="4">
        <f>Summary!AA303</f>
        <v>3622721.7927496796</v>
      </c>
      <c r="AE303" s="4">
        <f>VLOOKUP(A303,'2% 2021'!A:AB,28,FALSE)</f>
        <v>3402979</v>
      </c>
      <c r="AF303" s="4">
        <f t="shared" si="91"/>
        <v>15615.180141162413</v>
      </c>
      <c r="AG303" s="4">
        <f>AE303-Summary!AB303</f>
        <v>83896</v>
      </c>
      <c r="AH303" s="4">
        <f>VLOOKUP(A303,'2% with VPK 2021'!A:AB,28,FALSE)</f>
        <v>3402979</v>
      </c>
      <c r="AI303" s="4">
        <f>VLOOKUP(A303,'Charter School Lease'!A:E,5,FALSE)</f>
        <v>0</v>
      </c>
      <c r="AJ303" s="4">
        <f>VLOOKUP(A303,'Integration Change'!H:L,5,FALSE)</f>
        <v>0</v>
      </c>
      <c r="AK303" s="4">
        <f>VLOOKUP(A303,'Other SPED'!A:D,4,FALSE)</f>
        <v>0</v>
      </c>
      <c r="AL303" s="4">
        <f>VLOOKUP(A303,QComp!I:R,10,FALSE)</f>
        <v>0</v>
      </c>
      <c r="AM303" s="4">
        <f>VLOOKUP(A303,'LTFM Change'!G:K,5,FALSE)</f>
        <v>0</v>
      </c>
      <c r="AN303" s="4">
        <f>VLOOKUP(A303,'Breakfast and Lunch'!A:E,5,FALSE)</f>
        <v>0</v>
      </c>
      <c r="AO303" s="4">
        <f>VLOOKUP(A303,'Breakfast and Lunch'!A:D,4,FALSE)</f>
        <v>0</v>
      </c>
      <c r="AP303" s="4">
        <f>VLOOKUP(A303,'Integration Change'!A:E,5,FALSE)</f>
        <v>0</v>
      </c>
      <c r="AQ303" s="4">
        <f>VLOOKUP(A303,'Safe School'!A:D,4,FALSE)</f>
        <v>0</v>
      </c>
      <c r="AR303" s="4">
        <f>VLOOKUP(A303,'LTFM Change'!A:D,4,FALSE)</f>
        <v>0</v>
      </c>
      <c r="AS303" s="4">
        <f>VLOOKUP(A303,QComp!A:E,5,FALSE)</f>
        <v>0</v>
      </c>
      <c r="AT303" s="228">
        <f t="shared" si="92"/>
        <v>361.62068965517244</v>
      </c>
      <c r="AU303" s="4">
        <f t="shared" si="93"/>
        <v>0</v>
      </c>
      <c r="AV303" s="228">
        <f t="shared" si="80"/>
        <v>0</v>
      </c>
      <c r="AW303" s="4">
        <f>VLOOKUP(A303,'2021 SPED'!A:AF,32,FALSE)</f>
        <v>14478.303408271284</v>
      </c>
      <c r="AX303" s="228">
        <f t="shared" si="81"/>
        <v>62.406480208065879</v>
      </c>
      <c r="AY303" s="5">
        <f t="shared" si="86"/>
        <v>98374.303408271284</v>
      </c>
      <c r="AZ303" s="4">
        <f t="shared" si="82"/>
        <v>424.02716986323827</v>
      </c>
    </row>
    <row r="304" spans="1:52" x14ac:dyDescent="0.25">
      <c r="A304">
        <v>2172</v>
      </c>
      <c r="B304">
        <v>1</v>
      </c>
      <c r="C304" t="s">
        <v>283</v>
      </c>
      <c r="D304">
        <f>VLOOKUP(A304,Sheet10!A:C,3,FALSE)</f>
        <v>6</v>
      </c>
      <c r="E304" s="4">
        <f>VLOOKUP(A304,'Pupil Info'!A:D,4,FALSE)</f>
        <v>756</v>
      </c>
      <c r="F304" s="4">
        <f>Summary!F304</f>
        <v>7907614.141634414</v>
      </c>
      <c r="G304" s="4">
        <f>VLOOKUP(A304,'2% 2020'!A:AB,28,FALSE)</f>
        <v>7082654.284674</v>
      </c>
      <c r="H304" s="4">
        <f t="shared" si="87"/>
        <v>10459.807065653988</v>
      </c>
      <c r="I304" s="4">
        <f>G304-Summary!G304</f>
        <v>114280</v>
      </c>
      <c r="J304" s="4">
        <f>VLOOKUP(A304,'2% with VPK 2020'!A:AB,28,FALSE)</f>
        <v>7082654.284674</v>
      </c>
      <c r="K304" s="4">
        <f>VLOOKUP(A304,'Charter School Lease'!A:D,4,FALSE)</f>
        <v>0</v>
      </c>
      <c r="L304" s="4">
        <f>VLOOKUP(A304,'Integration Change'!H:K,4,FALSE)</f>
        <v>0</v>
      </c>
      <c r="M304" s="4">
        <f>VLOOKUP(A304,'Other SPED'!A:D,4,FALSE)</f>
        <v>0</v>
      </c>
      <c r="N304" s="4">
        <f>VLOOKUP(A304,'LTFM Change'!G:J,4,FALSE)</f>
        <v>0</v>
      </c>
      <c r="O304" s="4">
        <f>VLOOKUP(A304,QComp!I:N,6,FALSE)</f>
        <v>-616.11349800000608</v>
      </c>
      <c r="P304" s="4">
        <f>VLOOKUP(A304,'Breakfast and Lunch'!A:D,4,FALSE)</f>
        <v>0</v>
      </c>
      <c r="Q304" s="4">
        <f>VLOOKUP(A304,'Breakfast and Lunch'!A:E,5,FALSE)</f>
        <v>0</v>
      </c>
      <c r="R304" s="4">
        <f>VLOOKUP(A304,'Integration Change'!A:D,4,FALSE)</f>
        <v>0</v>
      </c>
      <c r="S304" s="4">
        <f>VLOOKUP(A304,'LTFM Change'!A:C,3,FALSE)</f>
        <v>0</v>
      </c>
      <c r="T304" s="4">
        <f>VLOOKUP(A304,QComp!A:D,4,FALSE)</f>
        <v>616.11349800000608</v>
      </c>
      <c r="U304" s="4">
        <f t="shared" si="88"/>
        <v>151.16402116402116</v>
      </c>
      <c r="V304" s="4">
        <f t="shared" si="89"/>
        <v>0</v>
      </c>
      <c r="W304" s="4">
        <f t="shared" si="90"/>
        <v>0</v>
      </c>
      <c r="X304" s="4">
        <f>VLOOKUP(A304,'2020 SPED'!A:AF,32,FALSE)</f>
        <v>144530.11795965675</v>
      </c>
      <c r="Y304" s="228">
        <f t="shared" si="83"/>
        <v>191.17740470854068</v>
      </c>
      <c r="Z304" s="4">
        <f t="shared" si="84"/>
        <v>258810.11795965675</v>
      </c>
      <c r="AA304" s="228">
        <f t="shared" si="85"/>
        <v>342.34142587256184</v>
      </c>
      <c r="AC304" s="4">
        <f>VLOOKUP(A304,'Pupil Info'!A:E,5,FALSE)</f>
        <v>738</v>
      </c>
      <c r="AD304" s="4">
        <f>Summary!AA304</f>
        <v>7831615.6759438058</v>
      </c>
      <c r="AE304" s="4">
        <f>VLOOKUP(A304,'2% 2021'!A:AB,28,FALSE)</f>
        <v>7069231.0994886393</v>
      </c>
      <c r="AF304" s="4">
        <f t="shared" si="91"/>
        <v>10611.94536035746</v>
      </c>
      <c r="AG304" s="4">
        <f>AE304-Summary!AB304</f>
        <v>224977.30599999987</v>
      </c>
      <c r="AH304" s="4">
        <f>VLOOKUP(A304,'2% with VPK 2021'!A:AB,28,FALSE)</f>
        <v>7069231.0994886393</v>
      </c>
      <c r="AI304" s="4">
        <f>VLOOKUP(A304,'Charter School Lease'!A:E,5,FALSE)</f>
        <v>0</v>
      </c>
      <c r="AJ304" s="4">
        <f>VLOOKUP(A304,'Integration Change'!H:L,5,FALSE)</f>
        <v>0</v>
      </c>
      <c r="AK304" s="4">
        <f>VLOOKUP(A304,'Other SPED'!A:D,4,FALSE)</f>
        <v>0</v>
      </c>
      <c r="AL304" s="4">
        <f>VLOOKUP(A304,QComp!I:R,10,FALSE)</f>
        <v>-600.14436807906895</v>
      </c>
      <c r="AM304" s="4">
        <f>VLOOKUP(A304,'LTFM Change'!G:K,5,FALSE)</f>
        <v>0</v>
      </c>
      <c r="AN304" s="4">
        <f>VLOOKUP(A304,'Breakfast and Lunch'!A:E,5,FALSE)</f>
        <v>0</v>
      </c>
      <c r="AO304" s="4">
        <f>VLOOKUP(A304,'Breakfast and Lunch'!A:D,4,FALSE)</f>
        <v>0</v>
      </c>
      <c r="AP304" s="4">
        <f>VLOOKUP(A304,'Integration Change'!A:E,5,FALSE)</f>
        <v>0</v>
      </c>
      <c r="AQ304" s="4">
        <f>VLOOKUP(A304,'Safe School'!A:D,4,FALSE)</f>
        <v>99.030262069725723</v>
      </c>
      <c r="AR304" s="4">
        <f>VLOOKUP(A304,'LTFM Change'!A:D,4,FALSE)</f>
        <v>0</v>
      </c>
      <c r="AS304" s="4">
        <f>VLOOKUP(A304,QComp!A:E,5,FALSE)</f>
        <v>600.14436807906895</v>
      </c>
      <c r="AT304" s="228">
        <f t="shared" si="92"/>
        <v>304.84729810298086</v>
      </c>
      <c r="AU304" s="4">
        <f t="shared" si="93"/>
        <v>99.030262069776654</v>
      </c>
      <c r="AV304" s="228">
        <f t="shared" si="80"/>
        <v>0.13418734697801715</v>
      </c>
      <c r="AW304" s="4">
        <f>VLOOKUP(A304,'2021 SPED'!A:AF,32,FALSE)</f>
        <v>175951.52698798478</v>
      </c>
      <c r="AX304" s="228">
        <f t="shared" si="81"/>
        <v>238.41670323575173</v>
      </c>
      <c r="AY304" s="5">
        <f t="shared" si="86"/>
        <v>401027.86325005442</v>
      </c>
      <c r="AZ304" s="4">
        <f t="shared" si="82"/>
        <v>543.39818868571058</v>
      </c>
    </row>
    <row r="305" spans="1:52" x14ac:dyDescent="0.25">
      <c r="A305">
        <v>2174</v>
      </c>
      <c r="B305">
        <v>1</v>
      </c>
      <c r="C305" t="s">
        <v>284</v>
      </c>
      <c r="D305">
        <f>VLOOKUP(A305,Sheet10!A:C,3,FALSE)</f>
        <v>6</v>
      </c>
      <c r="E305" s="4">
        <f>VLOOKUP(A305,'Pupil Info'!A:D,4,FALSE)</f>
        <v>943</v>
      </c>
      <c r="F305" s="4">
        <f>Summary!F305</f>
        <v>9932680.646470584</v>
      </c>
      <c r="G305" s="4">
        <f>VLOOKUP(A305,'2% 2020'!A:AB,28,FALSE)</f>
        <v>8893463.5184720531</v>
      </c>
      <c r="H305" s="4">
        <f t="shared" si="87"/>
        <v>10533.06537271536</v>
      </c>
      <c r="I305" s="4">
        <f>G305-Summary!G305</f>
        <v>151977</v>
      </c>
      <c r="J305" s="4">
        <f>VLOOKUP(A305,'2% with VPK 2020'!A:AB,28,FALSE)</f>
        <v>8893463.5184720531</v>
      </c>
      <c r="K305" s="4">
        <f>VLOOKUP(A305,'Charter School Lease'!A:D,4,FALSE)</f>
        <v>0</v>
      </c>
      <c r="L305" s="4">
        <f>VLOOKUP(A305,'Integration Change'!H:K,4,FALSE)</f>
        <v>0</v>
      </c>
      <c r="M305" s="4">
        <f>VLOOKUP(A305,'Other SPED'!A:D,4,FALSE)</f>
        <v>0</v>
      </c>
      <c r="N305" s="4">
        <f>VLOOKUP(A305,'LTFM Change'!G:J,4,FALSE)</f>
        <v>0</v>
      </c>
      <c r="O305" s="4">
        <f>VLOOKUP(A305,QComp!I:N,6,FALSE)</f>
        <v>0</v>
      </c>
      <c r="P305" s="4">
        <f>VLOOKUP(A305,'Breakfast and Lunch'!A:D,4,FALSE)</f>
        <v>0</v>
      </c>
      <c r="Q305" s="4">
        <f>VLOOKUP(A305,'Breakfast and Lunch'!A:E,5,FALSE)</f>
        <v>0</v>
      </c>
      <c r="R305" s="4">
        <f>VLOOKUP(A305,'Integration Change'!A:D,4,FALSE)</f>
        <v>0</v>
      </c>
      <c r="S305" s="4">
        <f>VLOOKUP(A305,'LTFM Change'!A:C,3,FALSE)</f>
        <v>0</v>
      </c>
      <c r="T305" s="4">
        <f>VLOOKUP(A305,QComp!A:D,4,FALSE)</f>
        <v>0</v>
      </c>
      <c r="U305" s="4">
        <f t="shared" si="88"/>
        <v>161.16330858960762</v>
      </c>
      <c r="V305" s="4">
        <f t="shared" si="89"/>
        <v>0</v>
      </c>
      <c r="W305" s="4">
        <f t="shared" si="90"/>
        <v>0</v>
      </c>
      <c r="X305" s="4">
        <f>VLOOKUP(A305,'2020 SPED'!A:AF,32,FALSE)</f>
        <v>20801.190052757738</v>
      </c>
      <c r="Y305" s="228">
        <f t="shared" si="83"/>
        <v>22.058526036858684</v>
      </c>
      <c r="Z305" s="4">
        <f t="shared" si="84"/>
        <v>172778.19005275774</v>
      </c>
      <c r="AA305" s="228">
        <f t="shared" si="85"/>
        <v>183.22183462646632</v>
      </c>
      <c r="AC305" s="4">
        <f>VLOOKUP(A305,'Pupil Info'!A:E,5,FALSE)</f>
        <v>923</v>
      </c>
      <c r="AD305" s="4">
        <f>Summary!AA305</f>
        <v>9951208.4660448804</v>
      </c>
      <c r="AE305" s="4">
        <f>VLOOKUP(A305,'2% 2021'!A:AB,28,FALSE)</f>
        <v>9027135.8201956563</v>
      </c>
      <c r="AF305" s="4">
        <f t="shared" si="91"/>
        <v>10781.37428607246</v>
      </c>
      <c r="AG305" s="4">
        <f>AE305-Summary!AB305</f>
        <v>303254.88599999994</v>
      </c>
      <c r="AH305" s="4">
        <f>VLOOKUP(A305,'2% with VPK 2021'!A:AB,28,FALSE)</f>
        <v>9027135.8201956563</v>
      </c>
      <c r="AI305" s="4">
        <f>VLOOKUP(A305,'Charter School Lease'!A:E,5,FALSE)</f>
        <v>0</v>
      </c>
      <c r="AJ305" s="4">
        <f>VLOOKUP(A305,'Integration Change'!H:L,5,FALSE)</f>
        <v>0</v>
      </c>
      <c r="AK305" s="4">
        <f>VLOOKUP(A305,'Other SPED'!A:D,4,FALSE)</f>
        <v>0</v>
      </c>
      <c r="AL305" s="4">
        <f>VLOOKUP(A305,QComp!I:R,10,FALSE)</f>
        <v>0</v>
      </c>
      <c r="AM305" s="4">
        <f>VLOOKUP(A305,'LTFM Change'!G:K,5,FALSE)</f>
        <v>0</v>
      </c>
      <c r="AN305" s="4">
        <f>VLOOKUP(A305,'Breakfast and Lunch'!A:E,5,FALSE)</f>
        <v>0</v>
      </c>
      <c r="AO305" s="4">
        <f>VLOOKUP(A305,'Breakfast and Lunch'!A:D,4,FALSE)</f>
        <v>0</v>
      </c>
      <c r="AP305" s="4">
        <f>VLOOKUP(A305,'Integration Change'!A:E,5,FALSE)</f>
        <v>0</v>
      </c>
      <c r="AQ305" s="4">
        <f>VLOOKUP(A305,'Safe School'!A:D,4,FALSE)</f>
        <v>0</v>
      </c>
      <c r="AR305" s="4">
        <f>VLOOKUP(A305,'LTFM Change'!A:D,4,FALSE)</f>
        <v>0</v>
      </c>
      <c r="AS305" s="4">
        <f>VLOOKUP(A305,QComp!A:E,5,FALSE)</f>
        <v>0</v>
      </c>
      <c r="AT305" s="228">
        <f t="shared" si="92"/>
        <v>328.55350595882982</v>
      </c>
      <c r="AU305" s="4">
        <f t="shared" si="93"/>
        <v>0</v>
      </c>
      <c r="AV305" s="228">
        <f t="shared" si="80"/>
        <v>0</v>
      </c>
      <c r="AW305" s="4">
        <f>VLOOKUP(A305,'2021 SPED'!A:AF,32,FALSE)</f>
        <v>50802.288579478161</v>
      </c>
      <c r="AX305" s="228">
        <f t="shared" si="81"/>
        <v>55.040399327711981</v>
      </c>
      <c r="AY305" s="5">
        <f t="shared" si="86"/>
        <v>354057.1745794781</v>
      </c>
      <c r="AZ305" s="4">
        <f t="shared" si="82"/>
        <v>383.59390528654183</v>
      </c>
    </row>
    <row r="306" spans="1:52" x14ac:dyDescent="0.25">
      <c r="A306">
        <v>2176</v>
      </c>
      <c r="B306">
        <v>1</v>
      </c>
      <c r="C306" t="s">
        <v>285</v>
      </c>
      <c r="D306">
        <f>VLOOKUP(A306,Sheet10!A:C,3,FALSE)</f>
        <v>6</v>
      </c>
      <c r="E306" s="4">
        <f>VLOOKUP(A306,'Pupil Info'!A:D,4,FALSE)</f>
        <v>484.8</v>
      </c>
      <c r="F306" s="4">
        <f>Summary!F306</f>
        <v>6450097.6680635009</v>
      </c>
      <c r="G306" s="4">
        <f>VLOOKUP(A306,'2% 2020'!A:AB,28,FALSE)</f>
        <v>6112121</v>
      </c>
      <c r="H306" s="4">
        <f t="shared" si="87"/>
        <v>13304.656906071577</v>
      </c>
      <c r="I306" s="4">
        <f>G306-Summary!G306</f>
        <v>88687</v>
      </c>
      <c r="J306" s="4">
        <f>VLOOKUP(A306,'2% with VPK 2020'!A:AB,28,FALSE)</f>
        <v>6152247</v>
      </c>
      <c r="K306" s="4">
        <f>VLOOKUP(A306,'Charter School Lease'!A:D,4,FALSE)</f>
        <v>0</v>
      </c>
      <c r="L306" s="4">
        <f>VLOOKUP(A306,'Integration Change'!H:K,4,FALSE)</f>
        <v>0</v>
      </c>
      <c r="M306" s="4">
        <f>VLOOKUP(A306,'Other SPED'!A:D,4,FALSE)</f>
        <v>0</v>
      </c>
      <c r="N306" s="4">
        <f>VLOOKUP(A306,'LTFM Change'!G:J,4,FALSE)</f>
        <v>0</v>
      </c>
      <c r="O306" s="4">
        <f>VLOOKUP(A306,QComp!I:N,6,FALSE)</f>
        <v>0</v>
      </c>
      <c r="P306" s="4">
        <f>VLOOKUP(A306,'Breakfast and Lunch'!A:D,4,FALSE)</f>
        <v>158.68</v>
      </c>
      <c r="Q306" s="4">
        <f>VLOOKUP(A306,'Breakfast and Lunch'!A:E,5,FALSE)</f>
        <v>414.33</v>
      </c>
      <c r="R306" s="4">
        <f>VLOOKUP(A306,'Integration Change'!A:D,4,FALSE)</f>
        <v>0</v>
      </c>
      <c r="S306" s="4">
        <f>VLOOKUP(A306,'LTFM Change'!A:C,3,FALSE)</f>
        <v>1596</v>
      </c>
      <c r="T306" s="4">
        <f>VLOOKUP(A306,QComp!A:D,4,FALSE)</f>
        <v>0</v>
      </c>
      <c r="U306" s="4">
        <f t="shared" si="88"/>
        <v>182.93523102310232</v>
      </c>
      <c r="V306" s="4">
        <f t="shared" si="89"/>
        <v>42295.009999999776</v>
      </c>
      <c r="W306" s="4">
        <f t="shared" si="90"/>
        <v>87.242182343233864</v>
      </c>
      <c r="X306" s="4">
        <f>VLOOKUP(A306,'2020 SPED'!A:AF,32,FALSE)</f>
        <v>10871.738422166498</v>
      </c>
      <c r="Y306" s="228">
        <f t="shared" si="83"/>
        <v>22.425203016020003</v>
      </c>
      <c r="Z306" s="4">
        <f t="shared" si="84"/>
        <v>141853.74842216627</v>
      </c>
      <c r="AA306" s="228">
        <f t="shared" si="85"/>
        <v>292.60261638235619</v>
      </c>
      <c r="AC306" s="4">
        <f>VLOOKUP(A306,'Pupil Info'!A:E,5,FALSE)</f>
        <v>479</v>
      </c>
      <c r="AD306" s="4">
        <f>Summary!AA306</f>
        <v>6634049.0502349585</v>
      </c>
      <c r="AE306" s="4">
        <f>VLOOKUP(A306,'2% 2021'!A:AB,28,FALSE)</f>
        <v>6373854.75</v>
      </c>
      <c r="AF306" s="4">
        <f t="shared" si="91"/>
        <v>13849.789248924757</v>
      </c>
      <c r="AG306" s="4">
        <f>AE306-Summary!AB306</f>
        <v>183564</v>
      </c>
      <c r="AH306" s="4">
        <f>VLOOKUP(A306,'2% with VPK 2021'!A:AB,28,FALSE)</f>
        <v>6416478.75</v>
      </c>
      <c r="AI306" s="4">
        <f>VLOOKUP(A306,'Charter School Lease'!A:E,5,FALSE)</f>
        <v>0</v>
      </c>
      <c r="AJ306" s="4">
        <f>VLOOKUP(A306,'Integration Change'!H:L,5,FALSE)</f>
        <v>0</v>
      </c>
      <c r="AK306" s="4">
        <f>VLOOKUP(A306,'Other SPED'!A:D,4,FALSE)</f>
        <v>0</v>
      </c>
      <c r="AL306" s="4">
        <f>VLOOKUP(A306,QComp!I:R,10,FALSE)</f>
        <v>0</v>
      </c>
      <c r="AM306" s="4">
        <f>VLOOKUP(A306,'LTFM Change'!G:K,5,FALSE)</f>
        <v>0</v>
      </c>
      <c r="AN306" s="4">
        <f>VLOOKUP(A306,'Breakfast and Lunch'!A:E,5,FALSE)</f>
        <v>414.33</v>
      </c>
      <c r="AO306" s="4">
        <f>VLOOKUP(A306,'Breakfast and Lunch'!A:D,4,FALSE)</f>
        <v>158.68</v>
      </c>
      <c r="AP306" s="4">
        <f>VLOOKUP(A306,'Integration Change'!A:E,5,FALSE)</f>
        <v>0</v>
      </c>
      <c r="AQ306" s="4">
        <f>VLOOKUP(A306,'Safe School'!A:D,4,FALSE)</f>
        <v>-72.483988034480717</v>
      </c>
      <c r="AR306" s="4">
        <f>VLOOKUP(A306,'LTFM Change'!A:D,4,FALSE)</f>
        <v>1596.0000000000582</v>
      </c>
      <c r="AS306" s="4">
        <f>VLOOKUP(A306,QComp!A:E,5,FALSE)</f>
        <v>0</v>
      </c>
      <c r="AT306" s="228">
        <f t="shared" si="92"/>
        <v>383.22338204592904</v>
      </c>
      <c r="AU306" s="4">
        <f t="shared" si="93"/>
        <v>44720.526011965238</v>
      </c>
      <c r="AV306" s="228">
        <f t="shared" si="80"/>
        <v>93.362267248361661</v>
      </c>
      <c r="AW306" s="4">
        <f>VLOOKUP(A306,'2021 SPED'!A:AF,32,FALSE)</f>
        <v>27682.753365157987</v>
      </c>
      <c r="AX306" s="228">
        <f t="shared" si="81"/>
        <v>57.792804520162811</v>
      </c>
      <c r="AY306" s="5">
        <f t="shared" si="86"/>
        <v>255967.27937712322</v>
      </c>
      <c r="AZ306" s="4">
        <f t="shared" si="82"/>
        <v>534.37845381445345</v>
      </c>
    </row>
    <row r="307" spans="1:52" x14ac:dyDescent="0.25">
      <c r="A307">
        <v>2180</v>
      </c>
      <c r="B307">
        <v>1</v>
      </c>
      <c r="C307" t="s">
        <v>286</v>
      </c>
      <c r="D307">
        <f>VLOOKUP(A307,Sheet10!A:C,3,FALSE)</f>
        <v>6</v>
      </c>
      <c r="E307" s="4">
        <f>VLOOKUP(A307,'Pupil Info'!A:D,4,FALSE)</f>
        <v>750</v>
      </c>
      <c r="F307" s="4">
        <f>Summary!F307</f>
        <v>8675123.5117282774</v>
      </c>
      <c r="G307" s="4">
        <f>VLOOKUP(A307,'2% 2020'!A:AB,28,FALSE)</f>
        <v>7936336.75</v>
      </c>
      <c r="H307" s="4">
        <f t="shared" si="87"/>
        <v>11566.831348971036</v>
      </c>
      <c r="I307" s="4">
        <f>G307-Summary!G307</f>
        <v>119460</v>
      </c>
      <c r="J307" s="4">
        <f>VLOOKUP(A307,'2% with VPK 2020'!A:AB,28,FALSE)</f>
        <v>7936336.75</v>
      </c>
      <c r="K307" s="4">
        <f>VLOOKUP(A307,'Charter School Lease'!A:D,4,FALSE)</f>
        <v>0</v>
      </c>
      <c r="L307" s="4">
        <f>VLOOKUP(A307,'Integration Change'!H:K,4,FALSE)</f>
        <v>0</v>
      </c>
      <c r="M307" s="4">
        <f>VLOOKUP(A307,'Other SPED'!A:D,4,FALSE)</f>
        <v>0</v>
      </c>
      <c r="N307" s="4">
        <f>VLOOKUP(A307,'LTFM Change'!G:J,4,FALSE)</f>
        <v>0</v>
      </c>
      <c r="O307" s="4">
        <f>VLOOKUP(A307,QComp!I:N,6,FALSE)</f>
        <v>0</v>
      </c>
      <c r="P307" s="4">
        <f>VLOOKUP(A307,'Breakfast and Lunch'!A:D,4,FALSE)</f>
        <v>0</v>
      </c>
      <c r="Q307" s="4">
        <f>VLOOKUP(A307,'Breakfast and Lunch'!A:E,5,FALSE)</f>
        <v>0</v>
      </c>
      <c r="R307" s="4">
        <f>VLOOKUP(A307,'Integration Change'!A:D,4,FALSE)</f>
        <v>0</v>
      </c>
      <c r="S307" s="4">
        <f>VLOOKUP(A307,'LTFM Change'!A:C,3,FALSE)</f>
        <v>0</v>
      </c>
      <c r="T307" s="4">
        <f>VLOOKUP(A307,QComp!A:D,4,FALSE)</f>
        <v>0</v>
      </c>
      <c r="U307" s="4">
        <f t="shared" si="88"/>
        <v>159.28</v>
      </c>
      <c r="V307" s="4">
        <f t="shared" si="89"/>
        <v>0</v>
      </c>
      <c r="W307" s="4">
        <f t="shared" si="90"/>
        <v>0</v>
      </c>
      <c r="X307" s="4">
        <f>VLOOKUP(A307,'2020 SPED'!A:AF,32,FALSE)</f>
        <v>119218.3762878069</v>
      </c>
      <c r="Y307" s="228">
        <f t="shared" si="83"/>
        <v>158.95783505040919</v>
      </c>
      <c r="Z307" s="4">
        <f t="shared" si="84"/>
        <v>238678.3762878069</v>
      </c>
      <c r="AA307" s="228">
        <f t="shared" si="85"/>
        <v>318.23783505040922</v>
      </c>
      <c r="AC307" s="4">
        <f>VLOOKUP(A307,'Pupil Info'!A:E,5,FALSE)</f>
        <v>740</v>
      </c>
      <c r="AD307" s="4">
        <f>Summary!AA307</f>
        <v>8707657.0079925861</v>
      </c>
      <c r="AE307" s="4">
        <f>VLOOKUP(A307,'2% 2021'!A:AB,28,FALSE)</f>
        <v>8034965</v>
      </c>
      <c r="AF307" s="4">
        <f t="shared" si="91"/>
        <v>11767.104064854846</v>
      </c>
      <c r="AG307" s="4">
        <f>AE307-Summary!AB307</f>
        <v>240922</v>
      </c>
      <c r="AH307" s="4">
        <f>VLOOKUP(A307,'2% with VPK 2021'!A:AB,28,FALSE)</f>
        <v>8034965</v>
      </c>
      <c r="AI307" s="4">
        <f>VLOOKUP(A307,'Charter School Lease'!A:E,5,FALSE)</f>
        <v>0</v>
      </c>
      <c r="AJ307" s="4">
        <f>VLOOKUP(A307,'Integration Change'!H:L,5,FALSE)</f>
        <v>0</v>
      </c>
      <c r="AK307" s="4">
        <f>VLOOKUP(A307,'Other SPED'!A:D,4,FALSE)</f>
        <v>0</v>
      </c>
      <c r="AL307" s="4">
        <f>VLOOKUP(A307,QComp!I:R,10,FALSE)</f>
        <v>0</v>
      </c>
      <c r="AM307" s="4">
        <f>VLOOKUP(A307,'LTFM Change'!G:K,5,FALSE)</f>
        <v>0</v>
      </c>
      <c r="AN307" s="4">
        <f>VLOOKUP(A307,'Breakfast and Lunch'!A:E,5,FALSE)</f>
        <v>0</v>
      </c>
      <c r="AO307" s="4">
        <f>VLOOKUP(A307,'Breakfast and Lunch'!A:D,4,FALSE)</f>
        <v>0</v>
      </c>
      <c r="AP307" s="4">
        <f>VLOOKUP(A307,'Integration Change'!A:E,5,FALSE)</f>
        <v>0</v>
      </c>
      <c r="AQ307" s="4">
        <f>VLOOKUP(A307,'Safe School'!A:D,4,FALSE)</f>
        <v>108.30761977712245</v>
      </c>
      <c r="AR307" s="4">
        <f>VLOOKUP(A307,'LTFM Change'!A:D,4,FALSE)</f>
        <v>0</v>
      </c>
      <c r="AS307" s="4">
        <f>VLOOKUP(A307,QComp!A:E,5,FALSE)</f>
        <v>0</v>
      </c>
      <c r="AT307" s="228">
        <f t="shared" si="92"/>
        <v>325.57027027027027</v>
      </c>
      <c r="AU307" s="4">
        <f t="shared" si="93"/>
        <v>108.30761977750808</v>
      </c>
      <c r="AV307" s="228">
        <f t="shared" si="80"/>
        <v>0.1463616483479839</v>
      </c>
      <c r="AW307" s="4">
        <f>VLOOKUP(A307,'2021 SPED'!A:AF,32,FALSE)</f>
        <v>211982.49906442571</v>
      </c>
      <c r="AX307" s="228">
        <f t="shared" si="81"/>
        <v>286.46283657354826</v>
      </c>
      <c r="AY307" s="5">
        <f t="shared" si="86"/>
        <v>453012.80668420321</v>
      </c>
      <c r="AZ307" s="4">
        <f t="shared" si="82"/>
        <v>612.17946849216651</v>
      </c>
    </row>
    <row r="308" spans="1:52" x14ac:dyDescent="0.25">
      <c r="A308">
        <v>2184</v>
      </c>
      <c r="B308">
        <v>1</v>
      </c>
      <c r="C308" t="s">
        <v>287</v>
      </c>
      <c r="D308">
        <f>VLOOKUP(A308,Sheet10!A:C,3,FALSE)</f>
        <v>5</v>
      </c>
      <c r="E308" s="4">
        <f>VLOOKUP(A308,'Pupil Info'!A:D,4,FALSE)</f>
        <v>1229</v>
      </c>
      <c r="F308" s="4">
        <f>Summary!F308</f>
        <v>13027086.757025361</v>
      </c>
      <c r="G308" s="4">
        <f>VLOOKUP(A308,'2% 2020'!A:AB,28,FALSE)</f>
        <v>11463219.25</v>
      </c>
      <c r="H308" s="4">
        <f t="shared" si="87"/>
        <v>10599.745123698422</v>
      </c>
      <c r="I308" s="4">
        <f>G308-Summary!G308</f>
        <v>182900</v>
      </c>
      <c r="J308" s="4">
        <f>VLOOKUP(A308,'2% with VPK 2020'!A:AB,28,FALSE)</f>
        <v>11463219.25</v>
      </c>
      <c r="K308" s="4">
        <f>VLOOKUP(A308,'Charter School Lease'!A:D,4,FALSE)</f>
        <v>0</v>
      </c>
      <c r="L308" s="4">
        <f>VLOOKUP(A308,'Integration Change'!H:K,4,FALSE)</f>
        <v>0</v>
      </c>
      <c r="M308" s="4">
        <f>VLOOKUP(A308,'Other SPED'!A:D,4,FALSE)</f>
        <v>0</v>
      </c>
      <c r="N308" s="4">
        <f>VLOOKUP(A308,'LTFM Change'!G:J,4,FALSE)</f>
        <v>0</v>
      </c>
      <c r="O308" s="4">
        <f>VLOOKUP(A308,QComp!I:N,6,FALSE)</f>
        <v>0</v>
      </c>
      <c r="P308" s="4">
        <f>VLOOKUP(A308,'Breakfast and Lunch'!A:D,4,FALSE)</f>
        <v>0</v>
      </c>
      <c r="Q308" s="4">
        <f>VLOOKUP(A308,'Breakfast and Lunch'!A:E,5,FALSE)</f>
        <v>0</v>
      </c>
      <c r="R308" s="4">
        <f>VLOOKUP(A308,'Integration Change'!A:D,4,FALSE)</f>
        <v>0</v>
      </c>
      <c r="S308" s="4">
        <f>VLOOKUP(A308,'LTFM Change'!A:C,3,FALSE)</f>
        <v>0</v>
      </c>
      <c r="T308" s="4">
        <f>VLOOKUP(A308,QComp!A:D,4,FALSE)</f>
        <v>0</v>
      </c>
      <c r="U308" s="4">
        <f t="shared" si="88"/>
        <v>148.82017900732302</v>
      </c>
      <c r="V308" s="4">
        <f t="shared" si="89"/>
        <v>0</v>
      </c>
      <c r="W308" s="4">
        <f t="shared" si="90"/>
        <v>0</v>
      </c>
      <c r="X308" s="4">
        <f>VLOOKUP(A308,'2020 SPED'!A:AF,32,FALSE)</f>
        <v>28838.261671143584</v>
      </c>
      <c r="Y308" s="228">
        <f t="shared" si="83"/>
        <v>23.464818284087539</v>
      </c>
      <c r="Z308" s="4">
        <f t="shared" si="84"/>
        <v>211738.26167114358</v>
      </c>
      <c r="AA308" s="228">
        <f t="shared" si="85"/>
        <v>172.28499729141058</v>
      </c>
      <c r="AC308" s="4">
        <f>VLOOKUP(A308,'Pupil Info'!A:E,5,FALSE)</f>
        <v>1213</v>
      </c>
      <c r="AD308" s="4">
        <f>Summary!AA308</f>
        <v>13021412.697877446</v>
      </c>
      <c r="AE308" s="4">
        <f>VLOOKUP(A308,'2% 2021'!A:AB,28,FALSE)</f>
        <v>11560952</v>
      </c>
      <c r="AF308" s="4">
        <f t="shared" si="91"/>
        <v>10734.882685801687</v>
      </c>
      <c r="AG308" s="4">
        <f>AE308-Summary!AB308</f>
        <v>366809</v>
      </c>
      <c r="AH308" s="4">
        <f>VLOOKUP(A308,'2% with VPK 2021'!A:AB,28,FALSE)</f>
        <v>11560952</v>
      </c>
      <c r="AI308" s="4">
        <f>VLOOKUP(A308,'Charter School Lease'!A:E,5,FALSE)</f>
        <v>0</v>
      </c>
      <c r="AJ308" s="4">
        <f>VLOOKUP(A308,'Integration Change'!H:L,5,FALSE)</f>
        <v>0</v>
      </c>
      <c r="AK308" s="4">
        <f>VLOOKUP(A308,'Other SPED'!A:D,4,FALSE)</f>
        <v>0</v>
      </c>
      <c r="AL308" s="4">
        <f>VLOOKUP(A308,QComp!I:R,10,FALSE)</f>
        <v>0</v>
      </c>
      <c r="AM308" s="4">
        <f>VLOOKUP(A308,'LTFM Change'!G:K,5,FALSE)</f>
        <v>0</v>
      </c>
      <c r="AN308" s="4">
        <f>VLOOKUP(A308,'Breakfast and Lunch'!A:E,5,FALSE)</f>
        <v>0</v>
      </c>
      <c r="AO308" s="4">
        <f>VLOOKUP(A308,'Breakfast and Lunch'!A:D,4,FALSE)</f>
        <v>0</v>
      </c>
      <c r="AP308" s="4">
        <f>VLOOKUP(A308,'Integration Change'!A:E,5,FALSE)</f>
        <v>0</v>
      </c>
      <c r="AQ308" s="4">
        <f>VLOOKUP(A308,'Safe School'!A:D,4,FALSE)</f>
        <v>147.55587657290016</v>
      </c>
      <c r="AR308" s="4">
        <f>VLOOKUP(A308,'LTFM Change'!A:D,4,FALSE)</f>
        <v>0</v>
      </c>
      <c r="AS308" s="4">
        <f>VLOOKUP(A308,QComp!A:E,5,FALSE)</f>
        <v>0</v>
      </c>
      <c r="AT308" s="228">
        <f t="shared" si="92"/>
        <v>302.3981863149217</v>
      </c>
      <c r="AU308" s="4">
        <f t="shared" si="93"/>
        <v>147.55587657354772</v>
      </c>
      <c r="AV308" s="228">
        <f t="shared" si="80"/>
        <v>0.12164540525436746</v>
      </c>
      <c r="AW308" s="4">
        <f>VLOOKUP(A308,'2021 SPED'!A:AF,32,FALSE)</f>
        <v>74324.924957386451</v>
      </c>
      <c r="AX308" s="228">
        <f t="shared" si="81"/>
        <v>61.273639701060553</v>
      </c>
      <c r="AY308" s="5">
        <f t="shared" si="86"/>
        <v>441281.48083396</v>
      </c>
      <c r="AZ308" s="4">
        <f t="shared" si="82"/>
        <v>363.79347142123657</v>
      </c>
    </row>
    <row r="309" spans="1:52" x14ac:dyDescent="0.25">
      <c r="A309">
        <v>2190</v>
      </c>
      <c r="B309">
        <v>1</v>
      </c>
      <c r="C309" t="s">
        <v>288</v>
      </c>
      <c r="D309">
        <f>VLOOKUP(A309,Sheet10!A:C,3,FALSE)</f>
        <v>6</v>
      </c>
      <c r="E309" s="4">
        <f>VLOOKUP(A309,'Pupil Info'!A:D,4,FALSE)</f>
        <v>695</v>
      </c>
      <c r="F309" s="4">
        <f>Summary!F309</f>
        <v>8415455.0440021791</v>
      </c>
      <c r="G309" s="4">
        <f>VLOOKUP(A309,'2% 2020'!A:AB,28,FALSE)</f>
        <v>7354320.75</v>
      </c>
      <c r="H309" s="4">
        <f t="shared" si="87"/>
        <v>12108.568408636229</v>
      </c>
      <c r="I309" s="4">
        <f>G309-Summary!G309</f>
        <v>111009</v>
      </c>
      <c r="J309" s="4">
        <f>VLOOKUP(A309,'2% with VPK 2020'!A:AB,28,FALSE)</f>
        <v>7354320.75</v>
      </c>
      <c r="K309" s="4">
        <f>VLOOKUP(A309,'Charter School Lease'!A:D,4,FALSE)</f>
        <v>0</v>
      </c>
      <c r="L309" s="4">
        <f>VLOOKUP(A309,'Integration Change'!H:K,4,FALSE)</f>
        <v>0</v>
      </c>
      <c r="M309" s="4">
        <f>VLOOKUP(A309,'Other SPED'!A:D,4,FALSE)</f>
        <v>0</v>
      </c>
      <c r="N309" s="4">
        <f>VLOOKUP(A309,'LTFM Change'!G:J,4,FALSE)</f>
        <v>0</v>
      </c>
      <c r="O309" s="4">
        <f>VLOOKUP(A309,QComp!I:N,6,FALSE)</f>
        <v>-556.90259040000092</v>
      </c>
      <c r="P309" s="4">
        <f>VLOOKUP(A309,'Breakfast and Lunch'!A:D,4,FALSE)</f>
        <v>0</v>
      </c>
      <c r="Q309" s="4">
        <f>VLOOKUP(A309,'Breakfast and Lunch'!A:E,5,FALSE)</f>
        <v>0</v>
      </c>
      <c r="R309" s="4">
        <f>VLOOKUP(A309,'Integration Change'!A:D,4,FALSE)</f>
        <v>0</v>
      </c>
      <c r="S309" s="4">
        <f>VLOOKUP(A309,'LTFM Change'!A:C,3,FALSE)</f>
        <v>0</v>
      </c>
      <c r="T309" s="4">
        <f>VLOOKUP(A309,QComp!A:D,4,FALSE)</f>
        <v>0</v>
      </c>
      <c r="U309" s="4">
        <f t="shared" si="88"/>
        <v>159.72517985611512</v>
      </c>
      <c r="V309" s="4">
        <f t="shared" si="89"/>
        <v>-556.90259039960802</v>
      </c>
      <c r="W309" s="4">
        <f t="shared" si="90"/>
        <v>-0.80129869122245756</v>
      </c>
      <c r="X309" s="4">
        <f>VLOOKUP(A309,'2020 SPED'!A:AF,32,FALSE)</f>
        <v>22668.935719209025</v>
      </c>
      <c r="Y309" s="228">
        <f t="shared" si="83"/>
        <v>32.617173696703631</v>
      </c>
      <c r="Z309" s="4">
        <f t="shared" si="84"/>
        <v>133121.03312880942</v>
      </c>
      <c r="AA309" s="228">
        <f t="shared" si="85"/>
        <v>191.54105486159628</v>
      </c>
      <c r="AC309" s="4">
        <f>VLOOKUP(A309,'Pupil Info'!A:E,5,FALSE)</f>
        <v>695</v>
      </c>
      <c r="AD309" s="4">
        <f>Summary!AA309</f>
        <v>8522183.302706236</v>
      </c>
      <c r="AE309" s="4">
        <f>VLOOKUP(A309,'2% 2021'!A:AB,28,FALSE)</f>
        <v>7513131.5</v>
      </c>
      <c r="AF309" s="4">
        <f t="shared" si="91"/>
        <v>12262.134248498181</v>
      </c>
      <c r="AG309" s="4">
        <f>AE309-Summary!AB309</f>
        <v>224816</v>
      </c>
      <c r="AH309" s="4">
        <f>VLOOKUP(A309,'2% with VPK 2021'!A:AB,28,FALSE)</f>
        <v>7513131.5</v>
      </c>
      <c r="AI309" s="4">
        <f>VLOOKUP(A309,'Charter School Lease'!A:E,5,FALSE)</f>
        <v>0</v>
      </c>
      <c r="AJ309" s="4">
        <f>VLOOKUP(A309,'Integration Change'!H:L,5,FALSE)</f>
        <v>0</v>
      </c>
      <c r="AK309" s="4">
        <f>VLOOKUP(A309,'Other SPED'!A:D,4,FALSE)</f>
        <v>0</v>
      </c>
      <c r="AL309" s="4">
        <f>VLOOKUP(A309,QComp!I:R,10,FALSE)</f>
        <v>-546.73077176940569</v>
      </c>
      <c r="AM309" s="4">
        <f>VLOOKUP(A309,'LTFM Change'!G:K,5,FALSE)</f>
        <v>0</v>
      </c>
      <c r="AN309" s="4">
        <f>VLOOKUP(A309,'Breakfast and Lunch'!A:E,5,FALSE)</f>
        <v>0</v>
      </c>
      <c r="AO309" s="4">
        <f>VLOOKUP(A309,'Breakfast and Lunch'!A:D,4,FALSE)</f>
        <v>0</v>
      </c>
      <c r="AP309" s="4">
        <f>VLOOKUP(A309,'Integration Change'!A:E,5,FALSE)</f>
        <v>0</v>
      </c>
      <c r="AQ309" s="4">
        <f>VLOOKUP(A309,'Safe School'!A:D,4,FALSE)</f>
        <v>0</v>
      </c>
      <c r="AR309" s="4">
        <f>VLOOKUP(A309,'LTFM Change'!A:D,4,FALSE)</f>
        <v>0</v>
      </c>
      <c r="AS309" s="4">
        <f>VLOOKUP(A309,QComp!A:E,5,FALSE)</f>
        <v>0</v>
      </c>
      <c r="AT309" s="228">
        <f t="shared" si="92"/>
        <v>323.47625899280575</v>
      </c>
      <c r="AU309" s="4">
        <f t="shared" si="93"/>
        <v>-546.73077176976949</v>
      </c>
      <c r="AV309" s="228">
        <f t="shared" si="80"/>
        <v>-0.78666298096369713</v>
      </c>
      <c r="AW309" s="4">
        <f>VLOOKUP(A309,'2021 SPED'!A:AF,32,FALSE)</f>
        <v>55925.927310619503</v>
      </c>
      <c r="AX309" s="228">
        <f t="shared" si="81"/>
        <v>80.468960159164752</v>
      </c>
      <c r="AY309" s="5">
        <f t="shared" si="86"/>
        <v>280195.19653884973</v>
      </c>
      <c r="AZ309" s="4">
        <f t="shared" si="82"/>
        <v>403.15855617100681</v>
      </c>
    </row>
    <row r="310" spans="1:52" x14ac:dyDescent="0.25">
      <c r="A310">
        <v>2198</v>
      </c>
      <c r="B310">
        <v>1</v>
      </c>
      <c r="C310" t="s">
        <v>289</v>
      </c>
      <c r="D310">
        <f>VLOOKUP(A310,Sheet10!A:C,3,FALSE)</f>
        <v>6</v>
      </c>
      <c r="E310" s="4">
        <f>VLOOKUP(A310,'Pupil Info'!A:D,4,FALSE)</f>
        <v>620</v>
      </c>
      <c r="F310" s="4">
        <f>Summary!F310</f>
        <v>6475973.713643536</v>
      </c>
      <c r="G310" s="4">
        <f>VLOOKUP(A310,'2% 2020'!A:AB,28,FALSE)</f>
        <v>5963744.4143652003</v>
      </c>
      <c r="H310" s="4">
        <f t="shared" si="87"/>
        <v>10445.118892973445</v>
      </c>
      <c r="I310" s="4">
        <f>G310-Summary!G310</f>
        <v>93806</v>
      </c>
      <c r="J310" s="4">
        <f>VLOOKUP(A310,'2% with VPK 2020'!A:AB,28,FALSE)</f>
        <v>5963744.4143652003</v>
      </c>
      <c r="K310" s="4">
        <f>VLOOKUP(A310,'Charter School Lease'!A:D,4,FALSE)</f>
        <v>0</v>
      </c>
      <c r="L310" s="4">
        <f>VLOOKUP(A310,'Integration Change'!H:K,4,FALSE)</f>
        <v>0</v>
      </c>
      <c r="M310" s="4">
        <f>VLOOKUP(A310,'Other SPED'!A:D,4,FALSE)</f>
        <v>0</v>
      </c>
      <c r="N310" s="4">
        <f>VLOOKUP(A310,'LTFM Change'!G:J,4,FALSE)</f>
        <v>0</v>
      </c>
      <c r="O310" s="4">
        <f>VLOOKUP(A310,QComp!I:N,6,FALSE)</f>
        <v>0</v>
      </c>
      <c r="P310" s="4">
        <f>VLOOKUP(A310,'Breakfast and Lunch'!A:D,4,FALSE)</f>
        <v>0</v>
      </c>
      <c r="Q310" s="4">
        <f>VLOOKUP(A310,'Breakfast and Lunch'!A:E,5,FALSE)</f>
        <v>0</v>
      </c>
      <c r="R310" s="4">
        <f>VLOOKUP(A310,'Integration Change'!A:D,4,FALSE)</f>
        <v>0</v>
      </c>
      <c r="S310" s="4">
        <f>VLOOKUP(A310,'LTFM Change'!A:C,3,FALSE)</f>
        <v>0</v>
      </c>
      <c r="T310" s="4">
        <f>VLOOKUP(A310,QComp!A:D,4,FALSE)</f>
        <v>0</v>
      </c>
      <c r="U310" s="4">
        <f t="shared" si="88"/>
        <v>151.30000000000001</v>
      </c>
      <c r="V310" s="4">
        <f t="shared" si="89"/>
        <v>0</v>
      </c>
      <c r="W310" s="4">
        <f t="shared" si="90"/>
        <v>0</v>
      </c>
      <c r="X310" s="4">
        <f>VLOOKUP(A310,'2020 SPED'!A:AF,32,FALSE)</f>
        <v>6405.6997712630546</v>
      </c>
      <c r="Y310" s="228">
        <f t="shared" si="83"/>
        <v>10.33177382461783</v>
      </c>
      <c r="Z310" s="4">
        <f t="shared" si="84"/>
        <v>100211.69977126305</v>
      </c>
      <c r="AA310" s="228">
        <f t="shared" si="85"/>
        <v>161.63177382461782</v>
      </c>
      <c r="AC310" s="4">
        <f>VLOOKUP(A310,'Pupil Info'!A:E,5,FALSE)</f>
        <v>610</v>
      </c>
      <c r="AD310" s="4">
        <f>Summary!AA310</f>
        <v>6444149.7922752704</v>
      </c>
      <c r="AE310" s="4">
        <f>VLOOKUP(A310,'2% 2021'!A:AB,28,FALSE)</f>
        <v>6003180.8274645554</v>
      </c>
      <c r="AF310" s="4">
        <f t="shared" si="91"/>
        <v>10564.179987336509</v>
      </c>
      <c r="AG310" s="4">
        <f>AE310-Summary!AB310</f>
        <v>186690.36799999978</v>
      </c>
      <c r="AH310" s="4">
        <f>VLOOKUP(A310,'2% with VPK 2021'!A:AB,28,FALSE)</f>
        <v>6003180.8274645554</v>
      </c>
      <c r="AI310" s="4">
        <f>VLOOKUP(A310,'Charter School Lease'!A:E,5,FALSE)</f>
        <v>0</v>
      </c>
      <c r="AJ310" s="4">
        <f>VLOOKUP(A310,'Integration Change'!H:L,5,FALSE)</f>
        <v>0</v>
      </c>
      <c r="AK310" s="4">
        <f>VLOOKUP(A310,'Other SPED'!A:D,4,FALSE)</f>
        <v>0</v>
      </c>
      <c r="AL310" s="4">
        <f>VLOOKUP(A310,QComp!I:R,10,FALSE)</f>
        <v>0</v>
      </c>
      <c r="AM310" s="4">
        <f>VLOOKUP(A310,'LTFM Change'!G:K,5,FALSE)</f>
        <v>0</v>
      </c>
      <c r="AN310" s="4">
        <f>VLOOKUP(A310,'Breakfast and Lunch'!A:E,5,FALSE)</f>
        <v>0</v>
      </c>
      <c r="AO310" s="4">
        <f>VLOOKUP(A310,'Breakfast and Lunch'!A:D,4,FALSE)</f>
        <v>0</v>
      </c>
      <c r="AP310" s="4">
        <f>VLOOKUP(A310,'Integration Change'!A:E,5,FALSE)</f>
        <v>0</v>
      </c>
      <c r="AQ310" s="4">
        <f>VLOOKUP(A310,'Safe School'!A:D,4,FALSE)</f>
        <v>81.133839186961268</v>
      </c>
      <c r="AR310" s="4">
        <f>VLOOKUP(A310,'LTFM Change'!A:D,4,FALSE)</f>
        <v>0</v>
      </c>
      <c r="AS310" s="4">
        <f>VLOOKUP(A310,QComp!A:E,5,FALSE)</f>
        <v>0</v>
      </c>
      <c r="AT310" s="228">
        <f t="shared" si="92"/>
        <v>306.04978360655701</v>
      </c>
      <c r="AU310" s="4">
        <f t="shared" si="93"/>
        <v>81.133839187212288</v>
      </c>
      <c r="AV310" s="228">
        <f t="shared" si="80"/>
        <v>0.13300629374952835</v>
      </c>
      <c r="AW310" s="4">
        <f>VLOOKUP(A310,'2021 SPED'!A:AF,32,FALSE)</f>
        <v>15520.734565160703</v>
      </c>
      <c r="AX310" s="228">
        <f t="shared" si="81"/>
        <v>25.443827156001152</v>
      </c>
      <c r="AY310" s="5">
        <f t="shared" si="86"/>
        <v>202292.2364043477</v>
      </c>
      <c r="AZ310" s="4">
        <f t="shared" si="82"/>
        <v>331.62661705630768</v>
      </c>
    </row>
    <row r="311" spans="1:52" x14ac:dyDescent="0.25">
      <c r="A311">
        <v>2215</v>
      </c>
      <c r="B311">
        <v>1</v>
      </c>
      <c r="C311" t="s">
        <v>290</v>
      </c>
      <c r="D311">
        <f>VLOOKUP(A311,Sheet10!A:C,3,FALSE)</f>
        <v>6</v>
      </c>
      <c r="E311" s="4">
        <f>VLOOKUP(A311,'Pupil Info'!A:D,4,FALSE)</f>
        <v>277.39999999999998</v>
      </c>
      <c r="F311" s="4">
        <f>Summary!F311</f>
        <v>3621293.7990830773</v>
      </c>
      <c r="G311" s="4">
        <f>VLOOKUP(A311,'2% 2020'!A:AB,28,FALSE)</f>
        <v>3357360</v>
      </c>
      <c r="H311" s="4">
        <f t="shared" si="87"/>
        <v>13054.411676579228</v>
      </c>
      <c r="I311" s="4">
        <f>G311-Summary!G311</f>
        <v>48828</v>
      </c>
      <c r="J311" s="4">
        <f>VLOOKUP(A311,'2% with VPK 2020'!A:AB,28,FALSE)</f>
        <v>3357360</v>
      </c>
      <c r="K311" s="4">
        <f>VLOOKUP(A311,'Charter School Lease'!A:D,4,FALSE)</f>
        <v>0</v>
      </c>
      <c r="L311" s="4">
        <f>VLOOKUP(A311,'Integration Change'!H:K,4,FALSE)</f>
        <v>0</v>
      </c>
      <c r="M311" s="4">
        <f>VLOOKUP(A311,'Other SPED'!A:D,4,FALSE)</f>
        <v>0</v>
      </c>
      <c r="N311" s="4">
        <f>VLOOKUP(A311,'LTFM Change'!G:J,4,FALSE)</f>
        <v>0</v>
      </c>
      <c r="O311" s="4">
        <f>VLOOKUP(A311,QComp!I:N,6,FALSE)</f>
        <v>0</v>
      </c>
      <c r="P311" s="4">
        <f>VLOOKUP(A311,'Breakfast and Lunch'!A:D,4,FALSE)</f>
        <v>0</v>
      </c>
      <c r="Q311" s="4">
        <f>VLOOKUP(A311,'Breakfast and Lunch'!A:E,5,FALSE)</f>
        <v>0</v>
      </c>
      <c r="R311" s="4">
        <f>VLOOKUP(A311,'Integration Change'!A:D,4,FALSE)</f>
        <v>0</v>
      </c>
      <c r="S311" s="4">
        <f>VLOOKUP(A311,'LTFM Change'!A:C,3,FALSE)</f>
        <v>0</v>
      </c>
      <c r="T311" s="4">
        <f>VLOOKUP(A311,QComp!A:D,4,FALSE)</f>
        <v>0</v>
      </c>
      <c r="U311" s="4">
        <f t="shared" si="88"/>
        <v>176.02018745493874</v>
      </c>
      <c r="V311" s="4">
        <f t="shared" si="89"/>
        <v>0</v>
      </c>
      <c r="W311" s="4">
        <f t="shared" si="90"/>
        <v>0</v>
      </c>
      <c r="X311" s="4">
        <f>VLOOKUP(A311,'2020 SPED'!A:AF,32,FALSE)</f>
        <v>21009.289845917549</v>
      </c>
      <c r="Y311" s="228">
        <f t="shared" si="83"/>
        <v>75.736445010517485</v>
      </c>
      <c r="Z311" s="4">
        <f t="shared" si="84"/>
        <v>69837.289845917549</v>
      </c>
      <c r="AA311" s="228">
        <f t="shared" si="85"/>
        <v>251.75663246545622</v>
      </c>
      <c r="AC311" s="4">
        <f>VLOOKUP(A311,'Pupil Info'!A:E,5,FALSE)</f>
        <v>258</v>
      </c>
      <c r="AD311" s="4">
        <f>Summary!AA311</f>
        <v>3535161.7731817346</v>
      </c>
      <c r="AE311" s="4">
        <f>VLOOKUP(A311,'2% 2021'!A:AB,28,FALSE)</f>
        <v>3317509.5</v>
      </c>
      <c r="AF311" s="4">
        <f t="shared" si="91"/>
        <v>13702.17741543308</v>
      </c>
      <c r="AG311" s="4">
        <f>AE311-Summary!AB311</f>
        <v>96323</v>
      </c>
      <c r="AH311" s="4">
        <f>VLOOKUP(A311,'2% with VPK 2021'!A:AB,28,FALSE)</f>
        <v>3317509.5</v>
      </c>
      <c r="AI311" s="4">
        <f>VLOOKUP(A311,'Charter School Lease'!A:E,5,FALSE)</f>
        <v>0</v>
      </c>
      <c r="AJ311" s="4">
        <f>VLOOKUP(A311,'Integration Change'!H:L,5,FALSE)</f>
        <v>0</v>
      </c>
      <c r="AK311" s="4">
        <f>VLOOKUP(A311,'Other SPED'!A:D,4,FALSE)</f>
        <v>0</v>
      </c>
      <c r="AL311" s="4">
        <f>VLOOKUP(A311,QComp!I:R,10,FALSE)</f>
        <v>0</v>
      </c>
      <c r="AM311" s="4">
        <f>VLOOKUP(A311,'LTFM Change'!G:K,5,FALSE)</f>
        <v>0</v>
      </c>
      <c r="AN311" s="4">
        <f>VLOOKUP(A311,'Breakfast and Lunch'!A:E,5,FALSE)</f>
        <v>0</v>
      </c>
      <c r="AO311" s="4">
        <f>VLOOKUP(A311,'Breakfast and Lunch'!A:D,4,FALSE)</f>
        <v>0</v>
      </c>
      <c r="AP311" s="4">
        <f>VLOOKUP(A311,'Integration Change'!A:E,5,FALSE)</f>
        <v>0</v>
      </c>
      <c r="AQ311" s="4">
        <f>VLOOKUP(A311,'Safe School'!A:D,4,FALSE)</f>
        <v>49.581157959946722</v>
      </c>
      <c r="AR311" s="4">
        <f>VLOOKUP(A311,'LTFM Change'!A:D,4,FALSE)</f>
        <v>0</v>
      </c>
      <c r="AS311" s="4">
        <f>VLOOKUP(A311,QComp!A:E,5,FALSE)</f>
        <v>0</v>
      </c>
      <c r="AT311" s="228">
        <f t="shared" si="92"/>
        <v>373.34496124031006</v>
      </c>
      <c r="AU311" s="4">
        <f t="shared" si="93"/>
        <v>49.581157959997654</v>
      </c>
      <c r="AV311" s="228">
        <f t="shared" si="80"/>
        <v>0.1921750308527041</v>
      </c>
      <c r="AW311" s="4">
        <f>VLOOKUP(A311,'2021 SPED'!A:AF,32,FALSE)</f>
        <v>79761.682029445947</v>
      </c>
      <c r="AX311" s="228">
        <f t="shared" si="81"/>
        <v>309.15380631568195</v>
      </c>
      <c r="AY311" s="5">
        <f t="shared" si="86"/>
        <v>176134.26318740594</v>
      </c>
      <c r="AZ311" s="4">
        <f t="shared" si="82"/>
        <v>682.6909425868447</v>
      </c>
    </row>
    <row r="312" spans="1:52" x14ac:dyDescent="0.25">
      <c r="A312">
        <v>2310</v>
      </c>
      <c r="B312">
        <v>1</v>
      </c>
      <c r="C312" t="s">
        <v>291</v>
      </c>
      <c r="D312">
        <f>VLOOKUP(A312,Sheet10!A:C,3,FALSE)</f>
        <v>5</v>
      </c>
      <c r="E312" s="4">
        <f>VLOOKUP(A312,'Pupil Info'!A:D,4,FALSE)</f>
        <v>1131</v>
      </c>
      <c r="F312" s="4">
        <f>Summary!F312</f>
        <v>11263054.360338802</v>
      </c>
      <c r="G312" s="4">
        <f>VLOOKUP(A312,'2% 2020'!A:AB,28,FALSE)</f>
        <v>10555642.5</v>
      </c>
      <c r="H312" s="4">
        <f t="shared" si="87"/>
        <v>9958.4919189556167</v>
      </c>
      <c r="I312" s="4">
        <f>G312-Summary!G312</f>
        <v>177170</v>
      </c>
      <c r="J312" s="4">
        <f>VLOOKUP(A312,'2% with VPK 2020'!A:AB,28,FALSE)</f>
        <v>10555642.5</v>
      </c>
      <c r="K312" s="4">
        <f>VLOOKUP(A312,'Charter School Lease'!A:D,4,FALSE)</f>
        <v>0</v>
      </c>
      <c r="L312" s="4">
        <f>VLOOKUP(A312,'Integration Change'!H:K,4,FALSE)</f>
        <v>0</v>
      </c>
      <c r="M312" s="4">
        <f>VLOOKUP(A312,'Other SPED'!A:D,4,FALSE)</f>
        <v>0</v>
      </c>
      <c r="N312" s="4">
        <f>VLOOKUP(A312,'LTFM Change'!G:J,4,FALSE)</f>
        <v>0</v>
      </c>
      <c r="O312" s="4">
        <f>VLOOKUP(A312,QComp!I:N,6,FALSE)</f>
        <v>0</v>
      </c>
      <c r="P312" s="4">
        <f>VLOOKUP(A312,'Breakfast and Lunch'!A:D,4,FALSE)</f>
        <v>0</v>
      </c>
      <c r="Q312" s="4">
        <f>VLOOKUP(A312,'Breakfast and Lunch'!A:E,5,FALSE)</f>
        <v>0</v>
      </c>
      <c r="R312" s="4">
        <f>VLOOKUP(A312,'Integration Change'!A:D,4,FALSE)</f>
        <v>0</v>
      </c>
      <c r="S312" s="4">
        <f>VLOOKUP(A312,'LTFM Change'!A:C,3,FALSE)</f>
        <v>0</v>
      </c>
      <c r="T312" s="4">
        <f>VLOOKUP(A312,QComp!A:D,4,FALSE)</f>
        <v>0</v>
      </c>
      <c r="U312" s="4">
        <f t="shared" si="88"/>
        <v>156.64898320070733</v>
      </c>
      <c r="V312" s="4">
        <f t="shared" si="89"/>
        <v>0</v>
      </c>
      <c r="W312" s="4">
        <f t="shared" si="90"/>
        <v>0</v>
      </c>
      <c r="X312" s="4">
        <f>VLOOKUP(A312,'2020 SPED'!A:AF,32,FALSE)</f>
        <v>28158.325547800399</v>
      </c>
      <c r="Y312" s="228">
        <f t="shared" si="83"/>
        <v>24.896839564810257</v>
      </c>
      <c r="Z312" s="4">
        <f t="shared" si="84"/>
        <v>205328.3255478004</v>
      </c>
      <c r="AA312" s="228">
        <f t="shared" si="85"/>
        <v>181.54582276551758</v>
      </c>
      <c r="AC312" s="4">
        <f>VLOOKUP(A312,'Pupil Info'!A:E,5,FALSE)</f>
        <v>1119</v>
      </c>
      <c r="AD312" s="4">
        <f>Summary!AA312</f>
        <v>11199103.801581699</v>
      </c>
      <c r="AE312" s="4">
        <f>VLOOKUP(A312,'2% 2021'!A:AB,28,FALSE)</f>
        <v>10632181</v>
      </c>
      <c r="AF312" s="4">
        <f t="shared" si="91"/>
        <v>10008.135658249956</v>
      </c>
      <c r="AG312" s="4">
        <f>AE312-Summary!AB312</f>
        <v>354361</v>
      </c>
      <c r="AH312" s="4">
        <f>VLOOKUP(A312,'2% with VPK 2021'!A:AB,28,FALSE)</f>
        <v>10632181</v>
      </c>
      <c r="AI312" s="4">
        <f>VLOOKUP(A312,'Charter School Lease'!A:E,5,FALSE)</f>
        <v>0</v>
      </c>
      <c r="AJ312" s="4">
        <f>VLOOKUP(A312,'Integration Change'!H:L,5,FALSE)</f>
        <v>0</v>
      </c>
      <c r="AK312" s="4">
        <f>VLOOKUP(A312,'Other SPED'!A:D,4,FALSE)</f>
        <v>0</v>
      </c>
      <c r="AL312" s="4">
        <f>VLOOKUP(A312,QComp!I:R,10,FALSE)</f>
        <v>0</v>
      </c>
      <c r="AM312" s="4">
        <f>VLOOKUP(A312,'LTFM Change'!G:K,5,FALSE)</f>
        <v>0</v>
      </c>
      <c r="AN312" s="4">
        <f>VLOOKUP(A312,'Breakfast and Lunch'!A:E,5,FALSE)</f>
        <v>0</v>
      </c>
      <c r="AO312" s="4">
        <f>VLOOKUP(A312,'Breakfast and Lunch'!A:D,4,FALSE)</f>
        <v>0</v>
      </c>
      <c r="AP312" s="4">
        <f>VLOOKUP(A312,'Integration Change'!A:E,5,FALSE)</f>
        <v>0</v>
      </c>
      <c r="AQ312" s="4">
        <f>VLOOKUP(A312,'Safe School'!A:D,4,FALSE)</f>
        <v>117.0517330779403</v>
      </c>
      <c r="AR312" s="4">
        <f>VLOOKUP(A312,'LTFM Change'!A:D,4,FALSE)</f>
        <v>0</v>
      </c>
      <c r="AS312" s="4">
        <f>VLOOKUP(A312,QComp!A:E,5,FALSE)</f>
        <v>0</v>
      </c>
      <c r="AT312" s="228">
        <f t="shared" si="92"/>
        <v>316.67649687220734</v>
      </c>
      <c r="AU312" s="4">
        <f t="shared" si="93"/>
        <v>117.05173307843506</v>
      </c>
      <c r="AV312" s="228">
        <f t="shared" si="80"/>
        <v>0.10460387227742186</v>
      </c>
      <c r="AW312" s="4">
        <f>VLOOKUP(A312,'2021 SPED'!A:AF,32,FALSE)</f>
        <v>70473.393034910783</v>
      </c>
      <c r="AX312" s="228">
        <f t="shared" si="81"/>
        <v>62.978903516452888</v>
      </c>
      <c r="AY312" s="5">
        <f t="shared" si="86"/>
        <v>424951.44476798922</v>
      </c>
      <c r="AZ312" s="4">
        <f t="shared" si="82"/>
        <v>379.76000426093765</v>
      </c>
    </row>
    <row r="313" spans="1:52" x14ac:dyDescent="0.25">
      <c r="A313">
        <v>2311</v>
      </c>
      <c r="B313">
        <v>1</v>
      </c>
      <c r="C313" t="s">
        <v>292</v>
      </c>
      <c r="D313">
        <f>VLOOKUP(A313,Sheet10!A:C,3,FALSE)</f>
        <v>6</v>
      </c>
      <c r="E313" s="4">
        <f>VLOOKUP(A313,'Pupil Info'!A:D,4,FALSE)</f>
        <v>436</v>
      </c>
      <c r="F313" s="4">
        <f>Summary!F313</f>
        <v>5244548.5915090917</v>
      </c>
      <c r="G313" s="4">
        <f>VLOOKUP(A313,'2% 2020'!A:AB,28,FALSE)</f>
        <v>4629586.75</v>
      </c>
      <c r="H313" s="4">
        <f t="shared" si="87"/>
        <v>12028.781173185989</v>
      </c>
      <c r="I313" s="4">
        <f>G313-Summary!G313</f>
        <v>75594</v>
      </c>
      <c r="J313" s="4">
        <f>VLOOKUP(A313,'2% with VPK 2020'!A:AB,28,FALSE)</f>
        <v>4629586.75</v>
      </c>
      <c r="K313" s="4">
        <f>VLOOKUP(A313,'Charter School Lease'!A:D,4,FALSE)</f>
        <v>0</v>
      </c>
      <c r="L313" s="4">
        <f>VLOOKUP(A313,'Integration Change'!H:K,4,FALSE)</f>
        <v>0</v>
      </c>
      <c r="M313" s="4">
        <f>VLOOKUP(A313,'Other SPED'!A:D,4,FALSE)</f>
        <v>0</v>
      </c>
      <c r="N313" s="4">
        <f>VLOOKUP(A313,'LTFM Change'!G:J,4,FALSE)</f>
        <v>0</v>
      </c>
      <c r="O313" s="4">
        <f>VLOOKUP(A313,QComp!I:N,6,FALSE)</f>
        <v>-371.26839359999576</v>
      </c>
      <c r="P313" s="4">
        <f>VLOOKUP(A313,'Breakfast and Lunch'!A:D,4,FALSE)</f>
        <v>0</v>
      </c>
      <c r="Q313" s="4">
        <f>VLOOKUP(A313,'Breakfast and Lunch'!A:E,5,FALSE)</f>
        <v>0</v>
      </c>
      <c r="R313" s="4">
        <f>VLOOKUP(A313,'Integration Change'!A:D,4,FALSE)</f>
        <v>0</v>
      </c>
      <c r="S313" s="4">
        <f>VLOOKUP(A313,'LTFM Change'!A:C,3,FALSE)</f>
        <v>0</v>
      </c>
      <c r="T313" s="4">
        <f>VLOOKUP(A313,QComp!A:D,4,FALSE)</f>
        <v>0</v>
      </c>
      <c r="U313" s="4">
        <f t="shared" si="88"/>
        <v>173.38073394495413</v>
      </c>
      <c r="V313" s="4">
        <f t="shared" si="89"/>
        <v>-371.26839360035956</v>
      </c>
      <c r="W313" s="4">
        <f t="shared" si="90"/>
        <v>-0.85153301284486138</v>
      </c>
      <c r="X313" s="4">
        <f>VLOOKUP(A313,'2020 SPED'!A:AF,32,FALSE)</f>
        <v>147647.74750746298</v>
      </c>
      <c r="Y313" s="228">
        <f t="shared" si="83"/>
        <v>338.64162272353894</v>
      </c>
      <c r="Z313" s="4">
        <f t="shared" si="84"/>
        <v>222870.47911386262</v>
      </c>
      <c r="AA313" s="228">
        <f t="shared" si="85"/>
        <v>511.17082365564818</v>
      </c>
      <c r="AC313" s="4">
        <f>VLOOKUP(A313,'Pupil Info'!A:E,5,FALSE)</f>
        <v>383</v>
      </c>
      <c r="AD313" s="4">
        <f>Summary!AA313</f>
        <v>4856433.1522167623</v>
      </c>
      <c r="AE313" s="4">
        <f>VLOOKUP(A313,'2% 2021'!A:AB,28,FALSE)</f>
        <v>4348585.25</v>
      </c>
      <c r="AF313" s="4">
        <f t="shared" si="91"/>
        <v>12679.982120670398</v>
      </c>
      <c r="AG313" s="4">
        <f>AE313-Summary!AB313</f>
        <v>142238</v>
      </c>
      <c r="AH313" s="4">
        <f>VLOOKUP(A313,'2% with VPK 2021'!A:AB,28,FALSE)</f>
        <v>4348585.25</v>
      </c>
      <c r="AI313" s="4">
        <f>VLOOKUP(A313,'Charter School Lease'!A:E,5,FALSE)</f>
        <v>0</v>
      </c>
      <c r="AJ313" s="4">
        <f>VLOOKUP(A313,'Integration Change'!H:L,5,FALSE)</f>
        <v>0</v>
      </c>
      <c r="AK313" s="4">
        <f>VLOOKUP(A313,'Other SPED'!A:D,4,FALSE)</f>
        <v>0</v>
      </c>
      <c r="AL313" s="4">
        <f>VLOOKUP(A313,QComp!I:R,10,FALSE)</f>
        <v>-376.29751693575236</v>
      </c>
      <c r="AM313" s="4">
        <f>VLOOKUP(A313,'LTFM Change'!G:K,5,FALSE)</f>
        <v>0</v>
      </c>
      <c r="AN313" s="4">
        <f>VLOOKUP(A313,'Breakfast and Lunch'!A:E,5,FALSE)</f>
        <v>0</v>
      </c>
      <c r="AO313" s="4">
        <f>VLOOKUP(A313,'Breakfast and Lunch'!A:D,4,FALSE)</f>
        <v>0</v>
      </c>
      <c r="AP313" s="4">
        <f>VLOOKUP(A313,'Integration Change'!A:E,5,FALSE)</f>
        <v>0</v>
      </c>
      <c r="AQ313" s="4">
        <f>VLOOKUP(A313,'Safe School'!A:D,4,FALSE)</f>
        <v>0</v>
      </c>
      <c r="AR313" s="4">
        <f>VLOOKUP(A313,'LTFM Change'!A:D,4,FALSE)</f>
        <v>0</v>
      </c>
      <c r="AS313" s="4">
        <f>VLOOKUP(A313,QComp!A:E,5,FALSE)</f>
        <v>0</v>
      </c>
      <c r="AT313" s="228">
        <f t="shared" si="92"/>
        <v>371.37859007832895</v>
      </c>
      <c r="AU313" s="4">
        <f t="shared" si="93"/>
        <v>-376.29751693550497</v>
      </c>
      <c r="AV313" s="228">
        <f t="shared" si="80"/>
        <v>-0.98250004421802861</v>
      </c>
      <c r="AW313" s="4">
        <f>VLOOKUP(A313,'2021 SPED'!A:AF,32,FALSE)</f>
        <v>244369.25553045445</v>
      </c>
      <c r="AX313" s="228">
        <f t="shared" si="81"/>
        <v>638.03983167220485</v>
      </c>
      <c r="AY313" s="5">
        <f t="shared" si="86"/>
        <v>386230.95801351895</v>
      </c>
      <c r="AZ313" s="4">
        <f t="shared" si="82"/>
        <v>1008.4359217063158</v>
      </c>
    </row>
    <row r="314" spans="1:52" x14ac:dyDescent="0.25">
      <c r="A314">
        <v>2342</v>
      </c>
      <c r="B314">
        <v>1</v>
      </c>
      <c r="C314" t="s">
        <v>293</v>
      </c>
      <c r="D314">
        <f>VLOOKUP(A314,Sheet10!A:C,3,FALSE)</f>
        <v>6</v>
      </c>
      <c r="E314" s="4">
        <f>VLOOKUP(A314,'Pupil Info'!A:D,4,FALSE)</f>
        <v>776</v>
      </c>
      <c r="F314" s="4">
        <f>Summary!F314</f>
        <v>7604303.0361381443</v>
      </c>
      <c r="G314" s="4">
        <f>VLOOKUP(A314,'2% 2020'!A:AB,28,FALSE)</f>
        <v>7048500.1570991697</v>
      </c>
      <c r="H314" s="4">
        <f t="shared" si="87"/>
        <v>9799.3595826522487</v>
      </c>
      <c r="I314" s="4">
        <f>G314-Summary!G314</f>
        <v>122284</v>
      </c>
      <c r="J314" s="4">
        <f>VLOOKUP(A314,'2% with VPK 2020'!A:AB,28,FALSE)</f>
        <v>7048527.5598270399</v>
      </c>
      <c r="K314" s="4">
        <f>VLOOKUP(A314,'Charter School Lease'!A:D,4,FALSE)</f>
        <v>0</v>
      </c>
      <c r="L314" s="4">
        <f>VLOOKUP(A314,'Integration Change'!H:K,4,FALSE)</f>
        <v>0</v>
      </c>
      <c r="M314" s="4">
        <f>VLOOKUP(A314,'Other SPED'!A:D,4,FALSE)</f>
        <v>0</v>
      </c>
      <c r="N314" s="4">
        <f>VLOOKUP(A314,'LTFM Change'!G:J,4,FALSE)</f>
        <v>0</v>
      </c>
      <c r="O314" s="4">
        <f>VLOOKUP(A314,QComp!I:N,6,FALSE)</f>
        <v>0</v>
      </c>
      <c r="P314" s="4">
        <f>VLOOKUP(A314,'Breakfast and Lunch'!A:D,4,FALSE)</f>
        <v>0</v>
      </c>
      <c r="Q314" s="4">
        <f>VLOOKUP(A314,'Breakfast and Lunch'!A:E,5,FALSE)</f>
        <v>0</v>
      </c>
      <c r="R314" s="4">
        <f>VLOOKUP(A314,'Integration Change'!A:D,4,FALSE)</f>
        <v>0</v>
      </c>
      <c r="S314" s="4">
        <f>VLOOKUP(A314,'LTFM Change'!A:C,3,FALSE)</f>
        <v>0</v>
      </c>
      <c r="T314" s="4">
        <f>VLOOKUP(A314,QComp!A:D,4,FALSE)</f>
        <v>0</v>
      </c>
      <c r="U314" s="4">
        <f t="shared" si="88"/>
        <v>157.58247422680412</v>
      </c>
      <c r="V314" s="4">
        <f t="shared" si="89"/>
        <v>27.40272787027061</v>
      </c>
      <c r="W314" s="4">
        <f t="shared" si="90"/>
        <v>3.5312793647255938E-2</v>
      </c>
      <c r="X314" s="4">
        <f>VLOOKUP(A314,'2020 SPED'!A:AF,32,FALSE)</f>
        <v>22782.248588741408</v>
      </c>
      <c r="Y314" s="228">
        <f t="shared" si="83"/>
        <v>29.358567768996661</v>
      </c>
      <c r="Z314" s="4">
        <f t="shared" si="84"/>
        <v>145093.65131661168</v>
      </c>
      <c r="AA314" s="228">
        <f t="shared" si="85"/>
        <v>186.97635478944804</v>
      </c>
      <c r="AC314" s="4">
        <f>VLOOKUP(A314,'Pupil Info'!A:E,5,FALSE)</f>
        <v>778</v>
      </c>
      <c r="AD314" s="4">
        <f>Summary!AA314</f>
        <v>9130534.8253513798</v>
      </c>
      <c r="AE314" s="4">
        <f>VLOOKUP(A314,'2% 2021'!A:AB,28,FALSE)</f>
        <v>8658418.0715925116</v>
      </c>
      <c r="AF314" s="4">
        <f t="shared" si="91"/>
        <v>11735.905945181723</v>
      </c>
      <c r="AG314" s="4">
        <f>AE314-Summary!AB314</f>
        <v>245195.68599999882</v>
      </c>
      <c r="AH314" s="4">
        <f>VLOOKUP(A314,'2% with VPK 2021'!A:AB,28,FALSE)</f>
        <v>8658418.0715925116</v>
      </c>
      <c r="AI314" s="4">
        <f>VLOOKUP(A314,'Charter School Lease'!A:E,5,FALSE)</f>
        <v>0</v>
      </c>
      <c r="AJ314" s="4">
        <f>VLOOKUP(A314,'Integration Change'!H:L,5,FALSE)</f>
        <v>0</v>
      </c>
      <c r="AK314" s="4">
        <f>VLOOKUP(A314,'Other SPED'!A:D,4,FALSE)</f>
        <v>0</v>
      </c>
      <c r="AL314" s="4">
        <f>VLOOKUP(A314,QComp!I:R,10,FALSE)</f>
        <v>0</v>
      </c>
      <c r="AM314" s="4">
        <f>VLOOKUP(A314,'LTFM Change'!G:K,5,FALSE)</f>
        <v>0</v>
      </c>
      <c r="AN314" s="4">
        <f>VLOOKUP(A314,'Breakfast and Lunch'!A:E,5,FALSE)</f>
        <v>0</v>
      </c>
      <c r="AO314" s="4">
        <f>VLOOKUP(A314,'Breakfast and Lunch'!A:D,4,FALSE)</f>
        <v>0</v>
      </c>
      <c r="AP314" s="4">
        <f>VLOOKUP(A314,'Integration Change'!A:E,5,FALSE)</f>
        <v>0</v>
      </c>
      <c r="AQ314" s="4">
        <f>VLOOKUP(A314,'Safe School'!A:D,4,FALSE)</f>
        <v>115.41319485276472</v>
      </c>
      <c r="AR314" s="4">
        <f>VLOOKUP(A314,'LTFM Change'!A:D,4,FALSE)</f>
        <v>0</v>
      </c>
      <c r="AS314" s="4">
        <f>VLOOKUP(A314,QComp!A:E,5,FALSE)</f>
        <v>0</v>
      </c>
      <c r="AT314" s="228">
        <f t="shared" si="92"/>
        <v>315.16155012853318</v>
      </c>
      <c r="AU314" s="4">
        <f t="shared" si="93"/>
        <v>115.41319485194981</v>
      </c>
      <c r="AV314" s="228">
        <f t="shared" si="80"/>
        <v>0.14834600880713344</v>
      </c>
      <c r="AW314" s="4">
        <f>VLOOKUP(A314,'2021 SPED'!A:AF,32,FALSE)</f>
        <v>62652.240597612225</v>
      </c>
      <c r="AX314" s="228">
        <f t="shared" si="81"/>
        <v>80.52987223343473</v>
      </c>
      <c r="AY314" s="5">
        <f t="shared" si="86"/>
        <v>307963.339792463</v>
      </c>
      <c r="AZ314" s="4">
        <f t="shared" si="82"/>
        <v>395.83976837077506</v>
      </c>
    </row>
    <row r="315" spans="1:52" x14ac:dyDescent="0.25">
      <c r="A315">
        <v>2358</v>
      </c>
      <c r="B315">
        <v>1</v>
      </c>
      <c r="C315" t="s">
        <v>294</v>
      </c>
      <c r="D315">
        <f>VLOOKUP(A315,Sheet10!A:C,3,FALSE)</f>
        <v>6</v>
      </c>
      <c r="E315" s="4">
        <f>VLOOKUP(A315,'Pupil Info'!A:D,4,FALSE)</f>
        <v>196.4</v>
      </c>
      <c r="F315" s="4">
        <f>Summary!F315</f>
        <v>3049183.1152028553</v>
      </c>
      <c r="G315" s="4">
        <f>VLOOKUP(A315,'2% 2020'!A:AB,28,FALSE)</f>
        <v>2904088</v>
      </c>
      <c r="H315" s="4">
        <f t="shared" si="87"/>
        <v>15525.372277000281</v>
      </c>
      <c r="I315" s="4">
        <f>G315-Summary!G315</f>
        <v>41736</v>
      </c>
      <c r="J315" s="4">
        <f>VLOOKUP(A315,'2% with VPK 2020'!A:AB,28,FALSE)</f>
        <v>2904088</v>
      </c>
      <c r="K315" s="4">
        <f>VLOOKUP(A315,'Charter School Lease'!A:D,4,FALSE)</f>
        <v>0</v>
      </c>
      <c r="L315" s="4">
        <f>VLOOKUP(A315,'Integration Change'!H:K,4,FALSE)</f>
        <v>0</v>
      </c>
      <c r="M315" s="4">
        <f>VLOOKUP(A315,'Other SPED'!A:D,4,FALSE)</f>
        <v>0</v>
      </c>
      <c r="N315" s="4">
        <f>VLOOKUP(A315,'LTFM Change'!G:J,4,FALSE)</f>
        <v>0</v>
      </c>
      <c r="O315" s="4">
        <f>VLOOKUP(A315,QComp!I:N,6,FALSE)</f>
        <v>0</v>
      </c>
      <c r="P315" s="4">
        <f>VLOOKUP(A315,'Breakfast and Lunch'!A:D,4,FALSE)</f>
        <v>0</v>
      </c>
      <c r="Q315" s="4">
        <f>VLOOKUP(A315,'Breakfast and Lunch'!A:E,5,FALSE)</f>
        <v>0</v>
      </c>
      <c r="R315" s="4">
        <f>VLOOKUP(A315,'Integration Change'!A:D,4,FALSE)</f>
        <v>0</v>
      </c>
      <c r="S315" s="4">
        <f>VLOOKUP(A315,'LTFM Change'!A:C,3,FALSE)</f>
        <v>0</v>
      </c>
      <c r="T315" s="4">
        <f>VLOOKUP(A315,QComp!A:D,4,FALSE)</f>
        <v>0</v>
      </c>
      <c r="U315" s="4">
        <f t="shared" si="88"/>
        <v>212.50509164969449</v>
      </c>
      <c r="V315" s="4">
        <f t="shared" si="89"/>
        <v>0</v>
      </c>
      <c r="W315" s="4">
        <f t="shared" si="90"/>
        <v>0</v>
      </c>
      <c r="X315" s="4">
        <f>VLOOKUP(A315,'2020 SPED'!A:AF,32,FALSE)</f>
        <v>5193.9064046590938</v>
      </c>
      <c r="Y315" s="228">
        <f t="shared" si="83"/>
        <v>26.445551958549355</v>
      </c>
      <c r="Z315" s="4">
        <f t="shared" si="84"/>
        <v>46929.906404659094</v>
      </c>
      <c r="AA315" s="228">
        <f t="shared" si="85"/>
        <v>238.95064360824387</v>
      </c>
      <c r="AC315" s="4">
        <f>VLOOKUP(A315,'Pupil Info'!A:E,5,FALSE)</f>
        <v>191</v>
      </c>
      <c r="AD315" s="4">
        <f>Summary!AA315</f>
        <v>3070289.1415895899</v>
      </c>
      <c r="AE315" s="4">
        <f>VLOOKUP(A315,'2% 2021'!A:AB,28,FALSE)</f>
        <v>2964008</v>
      </c>
      <c r="AF315" s="4">
        <f t="shared" si="91"/>
        <v>16074.812259631361</v>
      </c>
      <c r="AG315" s="4">
        <f>AE315-Summary!AB315</f>
        <v>84981</v>
      </c>
      <c r="AH315" s="4">
        <f>VLOOKUP(A315,'2% with VPK 2021'!A:AB,28,FALSE)</f>
        <v>2964008</v>
      </c>
      <c r="AI315" s="4">
        <f>VLOOKUP(A315,'Charter School Lease'!A:E,5,FALSE)</f>
        <v>0</v>
      </c>
      <c r="AJ315" s="4">
        <f>VLOOKUP(A315,'Integration Change'!H:L,5,FALSE)</f>
        <v>0</v>
      </c>
      <c r="AK315" s="4">
        <f>VLOOKUP(A315,'Other SPED'!A:D,4,FALSE)</f>
        <v>0</v>
      </c>
      <c r="AL315" s="4">
        <f>VLOOKUP(A315,QComp!I:R,10,FALSE)</f>
        <v>0</v>
      </c>
      <c r="AM315" s="4">
        <f>VLOOKUP(A315,'LTFM Change'!G:K,5,FALSE)</f>
        <v>0</v>
      </c>
      <c r="AN315" s="4">
        <f>VLOOKUP(A315,'Breakfast and Lunch'!A:E,5,FALSE)</f>
        <v>0</v>
      </c>
      <c r="AO315" s="4">
        <f>VLOOKUP(A315,'Breakfast and Lunch'!A:D,4,FALSE)</f>
        <v>0</v>
      </c>
      <c r="AP315" s="4">
        <f>VLOOKUP(A315,'Integration Change'!A:E,5,FALSE)</f>
        <v>0</v>
      </c>
      <c r="AQ315" s="4">
        <f>VLOOKUP(A315,'Safe School'!A:D,4,FALSE)</f>
        <v>57.839402615762083</v>
      </c>
      <c r="AR315" s="4">
        <f>VLOOKUP(A315,'LTFM Change'!A:D,4,FALSE)</f>
        <v>0</v>
      </c>
      <c r="AS315" s="4">
        <f>VLOOKUP(A315,QComp!A:E,5,FALSE)</f>
        <v>0</v>
      </c>
      <c r="AT315" s="228">
        <f t="shared" si="92"/>
        <v>444.92670157068062</v>
      </c>
      <c r="AU315" s="4">
        <f t="shared" si="93"/>
        <v>57.839402615558356</v>
      </c>
      <c r="AV315" s="228">
        <f t="shared" si="80"/>
        <v>0.30282409746365629</v>
      </c>
      <c r="AW315" s="4">
        <f>VLOOKUP(A315,'2021 SPED'!A:AF,32,FALSE)</f>
        <v>13106.014291991305</v>
      </c>
      <c r="AX315" s="228">
        <f t="shared" si="81"/>
        <v>68.617875874300026</v>
      </c>
      <c r="AY315" s="5">
        <f t="shared" si="86"/>
        <v>98144.853694606863</v>
      </c>
      <c r="AZ315" s="4">
        <f t="shared" si="82"/>
        <v>513.84740154244435</v>
      </c>
    </row>
    <row r="316" spans="1:52" x14ac:dyDescent="0.25">
      <c r="A316">
        <v>2364</v>
      </c>
      <c r="B316">
        <v>1</v>
      </c>
      <c r="C316" t="s">
        <v>295</v>
      </c>
      <c r="D316">
        <f>VLOOKUP(A316,Sheet10!A:C,3,FALSE)</f>
        <v>6</v>
      </c>
      <c r="E316" s="4">
        <f>VLOOKUP(A316,'Pupil Info'!A:D,4,FALSE)</f>
        <v>622</v>
      </c>
      <c r="F316" s="4">
        <f>Summary!F316</f>
        <v>6646069.7275888268</v>
      </c>
      <c r="G316" s="4">
        <f>VLOOKUP(A316,'2% 2020'!A:AB,28,FALSE)</f>
        <v>6131357</v>
      </c>
      <c r="H316" s="4">
        <f t="shared" si="87"/>
        <v>10684.999562039915</v>
      </c>
      <c r="I316" s="4">
        <f>G316-Summary!G316</f>
        <v>99157</v>
      </c>
      <c r="J316" s="4">
        <f>VLOOKUP(A316,'2% with VPK 2020'!A:AB,28,FALSE)</f>
        <v>6131357</v>
      </c>
      <c r="K316" s="4">
        <f>VLOOKUP(A316,'Charter School Lease'!A:D,4,FALSE)</f>
        <v>0</v>
      </c>
      <c r="L316" s="4">
        <f>VLOOKUP(A316,'Integration Change'!H:K,4,FALSE)</f>
        <v>0</v>
      </c>
      <c r="M316" s="4">
        <f>VLOOKUP(A316,'Other SPED'!A:D,4,FALSE)</f>
        <v>0</v>
      </c>
      <c r="N316" s="4">
        <f>VLOOKUP(A316,'LTFM Change'!G:J,4,FALSE)</f>
        <v>0</v>
      </c>
      <c r="O316" s="4">
        <f>VLOOKUP(A316,QComp!I:N,6,FALSE)</f>
        <v>0</v>
      </c>
      <c r="P316" s="4">
        <f>VLOOKUP(A316,'Breakfast and Lunch'!A:D,4,FALSE)</f>
        <v>0</v>
      </c>
      <c r="Q316" s="4">
        <f>VLOOKUP(A316,'Breakfast and Lunch'!A:E,5,FALSE)</f>
        <v>0</v>
      </c>
      <c r="R316" s="4">
        <f>VLOOKUP(A316,'Integration Change'!A:D,4,FALSE)</f>
        <v>0</v>
      </c>
      <c r="S316" s="4">
        <f>VLOOKUP(A316,'LTFM Change'!A:C,3,FALSE)</f>
        <v>0</v>
      </c>
      <c r="T316" s="4">
        <f>VLOOKUP(A316,QComp!A:D,4,FALSE)</f>
        <v>0</v>
      </c>
      <c r="U316" s="4">
        <f t="shared" si="88"/>
        <v>159.41639871382637</v>
      </c>
      <c r="V316" s="4">
        <f t="shared" si="89"/>
        <v>0</v>
      </c>
      <c r="W316" s="4">
        <f t="shared" si="90"/>
        <v>0</v>
      </c>
      <c r="X316" s="4">
        <f>VLOOKUP(A316,'2020 SPED'!A:AF,32,FALSE)</f>
        <v>13361.343808806501</v>
      </c>
      <c r="Y316" s="228">
        <f t="shared" si="83"/>
        <v>21.481260142775724</v>
      </c>
      <c r="Z316" s="4">
        <f t="shared" si="84"/>
        <v>112518.3438088065</v>
      </c>
      <c r="AA316" s="228">
        <f t="shared" si="85"/>
        <v>180.89765885660208</v>
      </c>
      <c r="AC316" s="4">
        <f>VLOOKUP(A316,'Pupil Info'!A:E,5,FALSE)</f>
        <v>613</v>
      </c>
      <c r="AD316" s="4">
        <f>Summary!AA316</f>
        <v>6595814.4430327825</v>
      </c>
      <c r="AE316" s="4">
        <f>VLOOKUP(A316,'2% 2021'!A:AB,28,FALSE)</f>
        <v>6163572.25</v>
      </c>
      <c r="AF316" s="4">
        <f t="shared" si="91"/>
        <v>10759.893055518405</v>
      </c>
      <c r="AG316" s="4">
        <f>AE316-Summary!AB316</f>
        <v>198024</v>
      </c>
      <c r="AH316" s="4">
        <f>VLOOKUP(A316,'2% with VPK 2021'!A:AB,28,FALSE)</f>
        <v>6163572.25</v>
      </c>
      <c r="AI316" s="4">
        <f>VLOOKUP(A316,'Charter School Lease'!A:E,5,FALSE)</f>
        <v>0</v>
      </c>
      <c r="AJ316" s="4">
        <f>VLOOKUP(A316,'Integration Change'!H:L,5,FALSE)</f>
        <v>0</v>
      </c>
      <c r="AK316" s="4">
        <f>VLOOKUP(A316,'Other SPED'!A:D,4,FALSE)</f>
        <v>0</v>
      </c>
      <c r="AL316" s="4">
        <f>VLOOKUP(A316,QComp!I:R,10,FALSE)</f>
        <v>0</v>
      </c>
      <c r="AM316" s="4">
        <f>VLOOKUP(A316,'LTFM Change'!G:K,5,FALSE)</f>
        <v>0</v>
      </c>
      <c r="AN316" s="4">
        <f>VLOOKUP(A316,'Breakfast and Lunch'!A:E,5,FALSE)</f>
        <v>0</v>
      </c>
      <c r="AO316" s="4">
        <f>VLOOKUP(A316,'Breakfast and Lunch'!A:D,4,FALSE)</f>
        <v>0</v>
      </c>
      <c r="AP316" s="4">
        <f>VLOOKUP(A316,'Integration Change'!A:E,5,FALSE)</f>
        <v>0</v>
      </c>
      <c r="AQ316" s="4">
        <f>VLOOKUP(A316,'Safe School'!A:D,4,FALSE)</f>
        <v>72.353877560282854</v>
      </c>
      <c r="AR316" s="4">
        <f>VLOOKUP(A316,'LTFM Change'!A:D,4,FALSE)</f>
        <v>0</v>
      </c>
      <c r="AS316" s="4">
        <f>VLOOKUP(A316,QComp!A:E,5,FALSE)</f>
        <v>0</v>
      </c>
      <c r="AT316" s="228">
        <f t="shared" si="92"/>
        <v>323.04078303425774</v>
      </c>
      <c r="AU316" s="4">
        <f t="shared" si="93"/>
        <v>72.35387756023556</v>
      </c>
      <c r="AV316" s="228">
        <f t="shared" si="80"/>
        <v>0.11803242668880189</v>
      </c>
      <c r="AW316" s="4">
        <f>VLOOKUP(A316,'2021 SPED'!A:AF,32,FALSE)</f>
        <v>33248.203872821992</v>
      </c>
      <c r="AX316" s="228">
        <f t="shared" si="81"/>
        <v>54.238505502156592</v>
      </c>
      <c r="AY316" s="5">
        <f t="shared" si="86"/>
        <v>231344.55775038223</v>
      </c>
      <c r="AZ316" s="4">
        <f t="shared" si="82"/>
        <v>377.39732096310314</v>
      </c>
    </row>
    <row r="317" spans="1:52" x14ac:dyDescent="0.25">
      <c r="A317">
        <v>2365</v>
      </c>
      <c r="B317">
        <v>1</v>
      </c>
      <c r="C317" t="s">
        <v>296</v>
      </c>
      <c r="D317">
        <f>VLOOKUP(A317,Sheet10!A:C,3,FALSE)</f>
        <v>6</v>
      </c>
      <c r="E317" s="4">
        <f>VLOOKUP(A317,'Pupil Info'!A:D,4,FALSE)</f>
        <v>702</v>
      </c>
      <c r="F317" s="4">
        <f>Summary!F317</f>
        <v>7742757.237229228</v>
      </c>
      <c r="G317" s="4">
        <f>VLOOKUP(A317,'2% 2020'!A:AB,28,FALSE)</f>
        <v>7103417.0645823004</v>
      </c>
      <c r="H317" s="4">
        <f t="shared" si="87"/>
        <v>11029.568714001749</v>
      </c>
      <c r="I317" s="4">
        <f>G317-Summary!G317</f>
        <v>114659</v>
      </c>
      <c r="J317" s="4">
        <f>VLOOKUP(A317,'2% with VPK 2020'!A:AB,28,FALSE)</f>
        <v>7103417.0645823004</v>
      </c>
      <c r="K317" s="4">
        <f>VLOOKUP(A317,'Charter School Lease'!A:D,4,FALSE)</f>
        <v>0</v>
      </c>
      <c r="L317" s="4">
        <f>VLOOKUP(A317,'Integration Change'!H:K,4,FALSE)</f>
        <v>0</v>
      </c>
      <c r="M317" s="4">
        <f>VLOOKUP(A317,'Other SPED'!A:D,4,FALSE)</f>
        <v>0</v>
      </c>
      <c r="N317" s="4">
        <f>VLOOKUP(A317,'LTFM Change'!G:J,4,FALSE)</f>
        <v>0</v>
      </c>
      <c r="O317" s="4">
        <f>VLOOKUP(A317,QComp!I:N,6,FALSE)</f>
        <v>-563.30376959999558</v>
      </c>
      <c r="P317" s="4">
        <f>VLOOKUP(A317,'Breakfast and Lunch'!A:D,4,FALSE)</f>
        <v>0</v>
      </c>
      <c r="Q317" s="4">
        <f>VLOOKUP(A317,'Breakfast and Lunch'!A:E,5,FALSE)</f>
        <v>0</v>
      </c>
      <c r="R317" s="4">
        <f>VLOOKUP(A317,'Integration Change'!A:D,4,FALSE)</f>
        <v>0</v>
      </c>
      <c r="S317" s="4">
        <f>VLOOKUP(A317,'LTFM Change'!A:C,3,FALSE)</f>
        <v>0</v>
      </c>
      <c r="T317" s="4">
        <f>VLOOKUP(A317,QComp!A:D,4,FALSE)</f>
        <v>563.30376959999558</v>
      </c>
      <c r="U317" s="4">
        <f t="shared" si="88"/>
        <v>163.33190883190883</v>
      </c>
      <c r="V317" s="4">
        <f t="shared" si="89"/>
        <v>0</v>
      </c>
      <c r="W317" s="4">
        <f t="shared" si="90"/>
        <v>0</v>
      </c>
      <c r="X317" s="4">
        <f>VLOOKUP(A317,'2020 SPED'!A:AF,32,FALSE)</f>
        <v>23889.878174635931</v>
      </c>
      <c r="Y317" s="228">
        <f t="shared" si="83"/>
        <v>34.031165490934377</v>
      </c>
      <c r="Z317" s="4">
        <f t="shared" si="84"/>
        <v>138548.87817463593</v>
      </c>
      <c r="AA317" s="228">
        <f t="shared" si="85"/>
        <v>197.3630743228432</v>
      </c>
      <c r="AC317" s="4">
        <f>VLOOKUP(A317,'Pupil Info'!A:E,5,FALSE)</f>
        <v>694</v>
      </c>
      <c r="AD317" s="4">
        <f>Summary!AA317</f>
        <v>7763487.3977886727</v>
      </c>
      <c r="AE317" s="4">
        <f>VLOOKUP(A317,'2% 2021'!A:AB,28,FALSE)</f>
        <v>7209591.0116198109</v>
      </c>
      <c r="AF317" s="4">
        <f t="shared" si="91"/>
        <v>11186.581264825178</v>
      </c>
      <c r="AG317" s="4">
        <f>AE317-Summary!AB317</f>
        <v>230762.95999999996</v>
      </c>
      <c r="AH317" s="4">
        <f>VLOOKUP(A317,'2% with VPK 2021'!A:AB,28,FALSE)</f>
        <v>7209591.0116198109</v>
      </c>
      <c r="AI317" s="4">
        <f>VLOOKUP(A317,'Charter School Lease'!A:E,5,FALSE)</f>
        <v>0</v>
      </c>
      <c r="AJ317" s="4">
        <f>VLOOKUP(A317,'Integration Change'!H:L,5,FALSE)</f>
        <v>0</v>
      </c>
      <c r="AK317" s="4">
        <f>VLOOKUP(A317,'Other SPED'!A:D,4,FALSE)</f>
        <v>0</v>
      </c>
      <c r="AL317" s="4">
        <f>VLOOKUP(A317,QComp!I:R,10,FALSE)</f>
        <v>-605.77724759890407</v>
      </c>
      <c r="AM317" s="4">
        <f>VLOOKUP(A317,'LTFM Change'!G:K,5,FALSE)</f>
        <v>0</v>
      </c>
      <c r="AN317" s="4">
        <f>VLOOKUP(A317,'Breakfast and Lunch'!A:E,5,FALSE)</f>
        <v>0</v>
      </c>
      <c r="AO317" s="4">
        <f>VLOOKUP(A317,'Breakfast and Lunch'!A:D,4,FALSE)</f>
        <v>0</v>
      </c>
      <c r="AP317" s="4">
        <f>VLOOKUP(A317,'Integration Change'!A:E,5,FALSE)</f>
        <v>0</v>
      </c>
      <c r="AQ317" s="4">
        <f>VLOOKUP(A317,'Safe School'!A:D,4,FALSE)</f>
        <v>0</v>
      </c>
      <c r="AR317" s="4">
        <f>VLOOKUP(A317,'LTFM Change'!A:D,4,FALSE)</f>
        <v>0</v>
      </c>
      <c r="AS317" s="4">
        <f>VLOOKUP(A317,QComp!A:E,5,FALSE)</f>
        <v>605.77724759890407</v>
      </c>
      <c r="AT317" s="228">
        <f t="shared" si="92"/>
        <v>332.51146974063397</v>
      </c>
      <c r="AU317" s="4">
        <f t="shared" si="93"/>
        <v>0</v>
      </c>
      <c r="AV317" s="228">
        <f t="shared" si="80"/>
        <v>0</v>
      </c>
      <c r="AW317" s="4">
        <f>VLOOKUP(A317,'2021 SPED'!A:AF,32,FALSE)</f>
        <v>65969.629240159411</v>
      </c>
      <c r="AX317" s="228">
        <f t="shared" si="81"/>
        <v>95.057102651526534</v>
      </c>
      <c r="AY317" s="5">
        <f t="shared" si="86"/>
        <v>296732.58924015937</v>
      </c>
      <c r="AZ317" s="4">
        <f t="shared" si="82"/>
        <v>427.56857239216049</v>
      </c>
    </row>
    <row r="318" spans="1:52" x14ac:dyDescent="0.25">
      <c r="A318">
        <v>2396</v>
      </c>
      <c r="B318">
        <v>1</v>
      </c>
      <c r="C318" t="s">
        <v>297</v>
      </c>
      <c r="D318">
        <f>VLOOKUP(A318,Sheet10!A:C,3,FALSE)</f>
        <v>6</v>
      </c>
      <c r="E318" s="4">
        <f>VLOOKUP(A318,'Pupil Info'!A:D,4,FALSE)</f>
        <v>809</v>
      </c>
      <c r="F318" s="4">
        <f>Summary!F318</f>
        <v>8981444.4117672779</v>
      </c>
      <c r="G318" s="4">
        <f>VLOOKUP(A318,'2% 2020'!A:AB,28,FALSE)</f>
        <v>8061041.3700000001</v>
      </c>
      <c r="H318" s="4">
        <f t="shared" si="87"/>
        <v>11101.909038031246</v>
      </c>
      <c r="I318" s="4">
        <f>G318-Summary!G318</f>
        <v>127777</v>
      </c>
      <c r="J318" s="4">
        <f>VLOOKUP(A318,'2% with VPK 2020'!A:AB,28,FALSE)</f>
        <v>8061041.3700000001</v>
      </c>
      <c r="K318" s="4">
        <f>VLOOKUP(A318,'Charter School Lease'!A:D,4,FALSE)</f>
        <v>0</v>
      </c>
      <c r="L318" s="4">
        <f>VLOOKUP(A318,'Integration Change'!H:K,4,FALSE)</f>
        <v>0</v>
      </c>
      <c r="M318" s="4">
        <f>VLOOKUP(A318,'Other SPED'!A:D,4,FALSE)</f>
        <v>0</v>
      </c>
      <c r="N318" s="4">
        <f>VLOOKUP(A318,'LTFM Change'!G:J,4,FALSE)</f>
        <v>0</v>
      </c>
      <c r="O318" s="4">
        <f>VLOOKUP(A318,QComp!I:N,6,FALSE)</f>
        <v>0</v>
      </c>
      <c r="P318" s="4">
        <f>VLOOKUP(A318,'Breakfast and Lunch'!A:D,4,FALSE)</f>
        <v>0</v>
      </c>
      <c r="Q318" s="4">
        <f>VLOOKUP(A318,'Breakfast and Lunch'!A:E,5,FALSE)</f>
        <v>0</v>
      </c>
      <c r="R318" s="4">
        <f>VLOOKUP(A318,'Integration Change'!A:D,4,FALSE)</f>
        <v>0</v>
      </c>
      <c r="S318" s="4">
        <f>VLOOKUP(A318,'LTFM Change'!A:C,3,FALSE)</f>
        <v>0</v>
      </c>
      <c r="T318" s="4">
        <f>VLOOKUP(A318,QComp!A:D,4,FALSE)</f>
        <v>0</v>
      </c>
      <c r="U318" s="4">
        <f t="shared" si="88"/>
        <v>157.94437577255871</v>
      </c>
      <c r="V318" s="4">
        <f t="shared" si="89"/>
        <v>0</v>
      </c>
      <c r="W318" s="4">
        <f t="shared" si="90"/>
        <v>0</v>
      </c>
      <c r="X318" s="4">
        <f>VLOOKUP(A318,'2020 SPED'!A:AF,32,FALSE)</f>
        <v>132861.28827121772</v>
      </c>
      <c r="Y318" s="228">
        <f t="shared" si="83"/>
        <v>164.22903370978705</v>
      </c>
      <c r="Z318" s="4">
        <f t="shared" si="84"/>
        <v>260638.28827121772</v>
      </c>
      <c r="AA318" s="228">
        <f t="shared" si="85"/>
        <v>322.17340948234579</v>
      </c>
      <c r="AC318" s="4">
        <f>VLOOKUP(A318,'Pupil Info'!A:E,5,FALSE)</f>
        <v>804</v>
      </c>
      <c r="AD318" s="4">
        <f>Summary!AA318</f>
        <v>9015016.0022186432</v>
      </c>
      <c r="AE318" s="4">
        <f>VLOOKUP(A318,'2% 2021'!A:AB,28,FALSE)</f>
        <v>8151298.3700000001</v>
      </c>
      <c r="AF318" s="4">
        <f t="shared" si="91"/>
        <v>11212.706470421199</v>
      </c>
      <c r="AG318" s="4">
        <f>AE318-Summary!AB318</f>
        <v>256784</v>
      </c>
      <c r="AH318" s="4">
        <f>VLOOKUP(A318,'2% with VPK 2021'!A:AB,28,FALSE)</f>
        <v>8151298.3700000001</v>
      </c>
      <c r="AI318" s="4">
        <f>VLOOKUP(A318,'Charter School Lease'!A:E,5,FALSE)</f>
        <v>0</v>
      </c>
      <c r="AJ318" s="4">
        <f>VLOOKUP(A318,'Integration Change'!H:L,5,FALSE)</f>
        <v>0</v>
      </c>
      <c r="AK318" s="4">
        <f>VLOOKUP(A318,'Other SPED'!A:D,4,FALSE)</f>
        <v>0</v>
      </c>
      <c r="AL318" s="4">
        <f>VLOOKUP(A318,QComp!I:R,10,FALSE)</f>
        <v>0</v>
      </c>
      <c r="AM318" s="4">
        <f>VLOOKUP(A318,'LTFM Change'!G:K,5,FALSE)</f>
        <v>0</v>
      </c>
      <c r="AN318" s="4">
        <f>VLOOKUP(A318,'Breakfast and Lunch'!A:E,5,FALSE)</f>
        <v>0</v>
      </c>
      <c r="AO318" s="4">
        <f>VLOOKUP(A318,'Breakfast and Lunch'!A:D,4,FALSE)</f>
        <v>0</v>
      </c>
      <c r="AP318" s="4">
        <f>VLOOKUP(A318,'Integration Change'!A:E,5,FALSE)</f>
        <v>0</v>
      </c>
      <c r="AQ318" s="4">
        <f>VLOOKUP(A318,'Safe School'!A:D,4,FALSE)</f>
        <v>0</v>
      </c>
      <c r="AR318" s="4">
        <f>VLOOKUP(A318,'LTFM Change'!A:D,4,FALSE)</f>
        <v>0</v>
      </c>
      <c r="AS318" s="4">
        <f>VLOOKUP(A318,QComp!A:E,5,FALSE)</f>
        <v>0</v>
      </c>
      <c r="AT318" s="228">
        <f t="shared" si="92"/>
        <v>319.3830845771144</v>
      </c>
      <c r="AU318" s="4">
        <f t="shared" si="93"/>
        <v>0</v>
      </c>
      <c r="AV318" s="228">
        <f t="shared" si="80"/>
        <v>0</v>
      </c>
      <c r="AW318" s="4">
        <f>VLOOKUP(A318,'2021 SPED'!A:AF,32,FALSE)</f>
        <v>221348.38171964791</v>
      </c>
      <c r="AX318" s="228">
        <f t="shared" si="81"/>
        <v>275.30893248712425</v>
      </c>
      <c r="AY318" s="5">
        <f t="shared" si="86"/>
        <v>478132.38171964791</v>
      </c>
      <c r="AZ318" s="4">
        <f t="shared" si="82"/>
        <v>594.69201706423871</v>
      </c>
    </row>
    <row r="319" spans="1:52" x14ac:dyDescent="0.25">
      <c r="A319">
        <v>2397</v>
      </c>
      <c r="B319">
        <v>1</v>
      </c>
      <c r="C319" t="s">
        <v>298</v>
      </c>
      <c r="D319">
        <f>VLOOKUP(A319,Sheet10!A:C,3,FALSE)</f>
        <v>5</v>
      </c>
      <c r="E319" s="4">
        <f>VLOOKUP(A319,'Pupil Info'!A:D,4,FALSE)</f>
        <v>986</v>
      </c>
      <c r="F319" s="4">
        <f>Summary!F319</f>
        <v>10054627.06999198</v>
      </c>
      <c r="G319" s="4">
        <f>VLOOKUP(A319,'2% 2020'!A:AB,28,FALSE)</f>
        <v>9242525.75</v>
      </c>
      <c r="H319" s="4">
        <f t="shared" si="87"/>
        <v>10197.390537517222</v>
      </c>
      <c r="I319" s="4">
        <f>G319-Summary!G319</f>
        <v>148808</v>
      </c>
      <c r="J319" s="4">
        <f>VLOOKUP(A319,'2% with VPK 2020'!A:AB,28,FALSE)</f>
        <v>9242525.75</v>
      </c>
      <c r="K319" s="4">
        <f>VLOOKUP(A319,'Charter School Lease'!A:D,4,FALSE)</f>
        <v>0</v>
      </c>
      <c r="L319" s="4">
        <f>VLOOKUP(A319,'Integration Change'!H:K,4,FALSE)</f>
        <v>0</v>
      </c>
      <c r="M319" s="4">
        <f>VLOOKUP(A319,'Other SPED'!A:D,4,FALSE)</f>
        <v>0</v>
      </c>
      <c r="N319" s="4">
        <f>VLOOKUP(A319,'LTFM Change'!G:J,4,FALSE)</f>
        <v>0</v>
      </c>
      <c r="O319" s="4">
        <f>VLOOKUP(A319,QComp!I:N,6,FALSE)</f>
        <v>0</v>
      </c>
      <c r="P319" s="4">
        <f>VLOOKUP(A319,'Breakfast and Lunch'!A:D,4,FALSE)</f>
        <v>0</v>
      </c>
      <c r="Q319" s="4">
        <f>VLOOKUP(A319,'Breakfast and Lunch'!A:E,5,FALSE)</f>
        <v>0</v>
      </c>
      <c r="R319" s="4">
        <f>VLOOKUP(A319,'Integration Change'!A:D,4,FALSE)</f>
        <v>0</v>
      </c>
      <c r="S319" s="4">
        <f>VLOOKUP(A319,'LTFM Change'!A:C,3,FALSE)</f>
        <v>0</v>
      </c>
      <c r="T319" s="4">
        <f>VLOOKUP(A319,QComp!A:D,4,FALSE)</f>
        <v>0</v>
      </c>
      <c r="U319" s="4">
        <f t="shared" si="88"/>
        <v>150.92089249492901</v>
      </c>
      <c r="V319" s="4">
        <f t="shared" si="89"/>
        <v>0</v>
      </c>
      <c r="W319" s="4">
        <f t="shared" si="90"/>
        <v>0</v>
      </c>
      <c r="X319" s="4">
        <f>VLOOKUP(A319,'2020 SPED'!A:AF,32,FALSE)</f>
        <v>26080.932711005677</v>
      </c>
      <c r="Y319" s="228">
        <f t="shared" si="83"/>
        <v>26.4512502140017</v>
      </c>
      <c r="Z319" s="4">
        <f t="shared" si="84"/>
        <v>174888.93271100568</v>
      </c>
      <c r="AA319" s="228">
        <f t="shared" si="85"/>
        <v>177.37214270893071</v>
      </c>
      <c r="AC319" s="4">
        <f>VLOOKUP(A319,'Pupil Info'!A:E,5,FALSE)</f>
        <v>927</v>
      </c>
      <c r="AD319" s="4">
        <f>Summary!AA319</f>
        <v>9611153.8667594474</v>
      </c>
      <c r="AE319" s="4">
        <f>VLOOKUP(A319,'2% 2021'!A:AB,28,FALSE)</f>
        <v>8947252</v>
      </c>
      <c r="AF319" s="4">
        <f t="shared" si="91"/>
        <v>10368.019273742662</v>
      </c>
      <c r="AG319" s="4">
        <f>AE319-Summary!AB319</f>
        <v>287082</v>
      </c>
      <c r="AH319" s="4">
        <f>VLOOKUP(A319,'2% with VPK 2021'!A:AB,28,FALSE)</f>
        <v>8947252</v>
      </c>
      <c r="AI319" s="4">
        <f>VLOOKUP(A319,'Charter School Lease'!A:E,5,FALSE)</f>
        <v>0</v>
      </c>
      <c r="AJ319" s="4">
        <f>VLOOKUP(A319,'Integration Change'!H:L,5,FALSE)</f>
        <v>0</v>
      </c>
      <c r="AK319" s="4">
        <f>VLOOKUP(A319,'Other SPED'!A:D,4,FALSE)</f>
        <v>0</v>
      </c>
      <c r="AL319" s="4">
        <f>VLOOKUP(A319,QComp!I:R,10,FALSE)</f>
        <v>0</v>
      </c>
      <c r="AM319" s="4">
        <f>VLOOKUP(A319,'LTFM Change'!G:K,5,FALSE)</f>
        <v>0</v>
      </c>
      <c r="AN319" s="4">
        <f>VLOOKUP(A319,'Breakfast and Lunch'!A:E,5,FALSE)</f>
        <v>0</v>
      </c>
      <c r="AO319" s="4">
        <f>VLOOKUP(A319,'Breakfast and Lunch'!A:D,4,FALSE)</f>
        <v>0</v>
      </c>
      <c r="AP319" s="4">
        <f>VLOOKUP(A319,'Integration Change'!A:E,5,FALSE)</f>
        <v>0</v>
      </c>
      <c r="AQ319" s="4">
        <f>VLOOKUP(A319,'Safe School'!A:D,4,FALSE)</f>
        <v>114.04503010717599</v>
      </c>
      <c r="AR319" s="4">
        <f>VLOOKUP(A319,'LTFM Change'!A:D,4,FALSE)</f>
        <v>0</v>
      </c>
      <c r="AS319" s="4">
        <f>VLOOKUP(A319,QComp!A:E,5,FALSE)</f>
        <v>0</v>
      </c>
      <c r="AT319" s="228">
        <f t="shared" si="92"/>
        <v>309.68932038834953</v>
      </c>
      <c r="AU319" s="4">
        <f t="shared" si="93"/>
        <v>114.04503010772169</v>
      </c>
      <c r="AV319" s="228">
        <f t="shared" si="80"/>
        <v>0.12302592244630171</v>
      </c>
      <c r="AW319" s="4">
        <f>VLOOKUP(A319,'2021 SPED'!A:AF,32,FALSE)</f>
        <v>65234.219485689537</v>
      </c>
      <c r="AX319" s="228">
        <f t="shared" si="81"/>
        <v>70.371326306029701</v>
      </c>
      <c r="AY319" s="5">
        <f t="shared" si="86"/>
        <v>352430.26451579726</v>
      </c>
      <c r="AZ319" s="4">
        <f t="shared" si="82"/>
        <v>380.1836726168255</v>
      </c>
    </row>
    <row r="320" spans="1:52" x14ac:dyDescent="0.25">
      <c r="A320">
        <v>2448</v>
      </c>
      <c r="B320">
        <v>1</v>
      </c>
      <c r="C320" t="s">
        <v>299</v>
      </c>
      <c r="D320">
        <f>VLOOKUP(A320,Sheet10!A:C,3,FALSE)</f>
        <v>6</v>
      </c>
      <c r="E320" s="4">
        <f>VLOOKUP(A320,'Pupil Info'!A:D,4,FALSE)</f>
        <v>721</v>
      </c>
      <c r="F320" s="4">
        <f>Summary!F320</f>
        <v>8107089.476654958</v>
      </c>
      <c r="G320" s="4">
        <f>VLOOKUP(A320,'2% 2020'!A:AB,28,FALSE)</f>
        <v>7367118.75</v>
      </c>
      <c r="H320" s="4">
        <f t="shared" si="87"/>
        <v>11244.229509923658</v>
      </c>
      <c r="I320" s="4">
        <f>G320-Summary!G320</f>
        <v>115700</v>
      </c>
      <c r="J320" s="4">
        <f>VLOOKUP(A320,'2% with VPK 2020'!A:AB,28,FALSE)</f>
        <v>7367118.75</v>
      </c>
      <c r="K320" s="4">
        <f>VLOOKUP(A320,'Charter School Lease'!A:D,4,FALSE)</f>
        <v>0</v>
      </c>
      <c r="L320" s="4">
        <f>VLOOKUP(A320,'Integration Change'!H:K,4,FALSE)</f>
        <v>0</v>
      </c>
      <c r="M320" s="4">
        <f>VLOOKUP(A320,'Other SPED'!A:D,4,FALSE)</f>
        <v>0</v>
      </c>
      <c r="N320" s="4">
        <f>VLOOKUP(A320,'LTFM Change'!G:J,4,FALSE)</f>
        <v>0</v>
      </c>
      <c r="O320" s="4">
        <f>VLOOKUP(A320,QComp!I:N,6,FALSE)</f>
        <v>0</v>
      </c>
      <c r="P320" s="4">
        <f>VLOOKUP(A320,'Breakfast and Lunch'!A:D,4,FALSE)</f>
        <v>0</v>
      </c>
      <c r="Q320" s="4">
        <f>VLOOKUP(A320,'Breakfast and Lunch'!A:E,5,FALSE)</f>
        <v>0</v>
      </c>
      <c r="R320" s="4">
        <f>VLOOKUP(A320,'Integration Change'!A:D,4,FALSE)</f>
        <v>0</v>
      </c>
      <c r="S320" s="4">
        <f>VLOOKUP(A320,'LTFM Change'!A:C,3,FALSE)</f>
        <v>0</v>
      </c>
      <c r="T320" s="4">
        <f>VLOOKUP(A320,QComp!A:D,4,FALSE)</f>
        <v>0</v>
      </c>
      <c r="U320" s="4">
        <f t="shared" si="88"/>
        <v>160.47156726768378</v>
      </c>
      <c r="V320" s="4">
        <f t="shared" si="89"/>
        <v>0</v>
      </c>
      <c r="W320" s="4">
        <f t="shared" si="90"/>
        <v>0</v>
      </c>
      <c r="X320" s="4">
        <f>VLOOKUP(A320,'2020 SPED'!A:AF,32,FALSE)</f>
        <v>15100.371181274764</v>
      </c>
      <c r="Y320" s="228">
        <f t="shared" si="83"/>
        <v>20.943649349895651</v>
      </c>
      <c r="Z320" s="4">
        <f t="shared" si="84"/>
        <v>130800.37118127476</v>
      </c>
      <c r="AA320" s="228">
        <f t="shared" si="85"/>
        <v>181.41521661757943</v>
      </c>
      <c r="AC320" s="4">
        <f>VLOOKUP(A320,'Pupil Info'!A:E,5,FALSE)</f>
        <v>710</v>
      </c>
      <c r="AD320" s="4">
        <f>Summary!AA320</f>
        <v>8066258.493946786</v>
      </c>
      <c r="AE320" s="4">
        <f>VLOOKUP(A320,'2% 2021'!A:AB,28,FALSE)</f>
        <v>7394932</v>
      </c>
      <c r="AF320" s="4">
        <f t="shared" si="91"/>
        <v>11360.927456263078</v>
      </c>
      <c r="AG320" s="4">
        <f>AE320-Summary!AB320</f>
        <v>230806</v>
      </c>
      <c r="AH320" s="4">
        <f>VLOOKUP(A320,'2% with VPK 2021'!A:AB,28,FALSE)</f>
        <v>7394932</v>
      </c>
      <c r="AI320" s="4">
        <f>VLOOKUP(A320,'Charter School Lease'!A:E,5,FALSE)</f>
        <v>0</v>
      </c>
      <c r="AJ320" s="4">
        <f>VLOOKUP(A320,'Integration Change'!H:L,5,FALSE)</f>
        <v>0</v>
      </c>
      <c r="AK320" s="4">
        <f>VLOOKUP(A320,'Other SPED'!A:D,4,FALSE)</f>
        <v>0</v>
      </c>
      <c r="AL320" s="4">
        <f>VLOOKUP(A320,QComp!I:R,10,FALSE)</f>
        <v>0</v>
      </c>
      <c r="AM320" s="4">
        <f>VLOOKUP(A320,'LTFM Change'!G:K,5,FALSE)</f>
        <v>0</v>
      </c>
      <c r="AN320" s="4">
        <f>VLOOKUP(A320,'Breakfast and Lunch'!A:E,5,FALSE)</f>
        <v>0</v>
      </c>
      <c r="AO320" s="4">
        <f>VLOOKUP(A320,'Breakfast and Lunch'!A:D,4,FALSE)</f>
        <v>0</v>
      </c>
      <c r="AP320" s="4">
        <f>VLOOKUP(A320,'Integration Change'!A:E,5,FALSE)</f>
        <v>0</v>
      </c>
      <c r="AQ320" s="4">
        <f>VLOOKUP(A320,'Safe School'!A:D,4,FALSE)</f>
        <v>0</v>
      </c>
      <c r="AR320" s="4">
        <f>VLOOKUP(A320,'LTFM Change'!A:D,4,FALSE)</f>
        <v>0</v>
      </c>
      <c r="AS320" s="4">
        <f>VLOOKUP(A320,QComp!A:E,5,FALSE)</f>
        <v>0</v>
      </c>
      <c r="AT320" s="228">
        <f t="shared" si="92"/>
        <v>325.07887323943663</v>
      </c>
      <c r="AU320" s="4">
        <f t="shared" si="93"/>
        <v>0</v>
      </c>
      <c r="AV320" s="228">
        <f t="shared" si="80"/>
        <v>0</v>
      </c>
      <c r="AW320" s="4">
        <f>VLOOKUP(A320,'2021 SPED'!A:AF,32,FALSE)</f>
        <v>30631.462436642847</v>
      </c>
      <c r="AX320" s="228">
        <f t="shared" si="81"/>
        <v>43.142904840342041</v>
      </c>
      <c r="AY320" s="5">
        <f t="shared" si="86"/>
        <v>261437.46243664285</v>
      </c>
      <c r="AZ320" s="4">
        <f t="shared" si="82"/>
        <v>368.22177807977863</v>
      </c>
    </row>
    <row r="321" spans="1:52" x14ac:dyDescent="0.25">
      <c r="A321">
        <v>2527</v>
      </c>
      <c r="B321">
        <v>1</v>
      </c>
      <c r="C321" t="s">
        <v>300</v>
      </c>
      <c r="D321">
        <f>VLOOKUP(A321,Sheet10!A:C,3,FALSE)</f>
        <v>6</v>
      </c>
      <c r="E321" s="4">
        <f>VLOOKUP(A321,'Pupil Info'!A:D,4,FALSE)</f>
        <v>192</v>
      </c>
      <c r="F321" s="4">
        <f>Summary!F321</f>
        <v>2516540.5504962308</v>
      </c>
      <c r="G321" s="4">
        <f>VLOOKUP(A321,'2% 2020'!A:AB,28,FALSE)</f>
        <v>2273154.1755296187</v>
      </c>
      <c r="H321" s="4">
        <f t="shared" si="87"/>
        <v>13106.982033834536</v>
      </c>
      <c r="I321" s="4">
        <f>G321-Summary!G321</f>
        <v>34215</v>
      </c>
      <c r="J321" s="4">
        <f>VLOOKUP(A321,'2% with VPK 2020'!A:AB,28,FALSE)</f>
        <v>2339820.9255296187</v>
      </c>
      <c r="K321" s="4">
        <f>VLOOKUP(A321,'Charter School Lease'!A:D,4,FALSE)</f>
        <v>0</v>
      </c>
      <c r="L321" s="4">
        <f>VLOOKUP(A321,'Integration Change'!H:K,4,FALSE)</f>
        <v>495.243840000001</v>
      </c>
      <c r="M321" s="4">
        <f>VLOOKUP(A321,'Other SPED'!A:D,4,FALSE)</f>
        <v>0</v>
      </c>
      <c r="N321" s="4">
        <f>VLOOKUP(A321,'LTFM Change'!G:J,4,FALSE)</f>
        <v>660.13964642817155</v>
      </c>
      <c r="O321" s="4">
        <f>VLOOKUP(A321,QComp!I:N,6,FALSE)</f>
        <v>0</v>
      </c>
      <c r="P321" s="4">
        <f>VLOOKUP(A321,'Breakfast and Lunch'!A:D,4,FALSE)</f>
        <v>294.68</v>
      </c>
      <c r="Q321" s="4">
        <f>VLOOKUP(A321,'Breakfast and Lunch'!A:E,5,FALSE)</f>
        <v>769.47</v>
      </c>
      <c r="R321" s="4">
        <f>VLOOKUP(A321,'Integration Change'!A:D,4,FALSE)</f>
        <v>212.2473600000003</v>
      </c>
      <c r="S321" s="4">
        <f>VLOOKUP(A321,'LTFM Change'!A:C,3,FALSE)</f>
        <v>2303.8603535718285</v>
      </c>
      <c r="T321" s="4">
        <f>VLOOKUP(A321,QComp!A:D,4,FALSE)</f>
        <v>0</v>
      </c>
      <c r="U321" s="4">
        <f t="shared" si="88"/>
        <v>178.203125</v>
      </c>
      <c r="V321" s="4">
        <f t="shared" si="89"/>
        <v>71402.39120000042</v>
      </c>
      <c r="W321" s="4">
        <f t="shared" si="90"/>
        <v>371.88745416666887</v>
      </c>
      <c r="X321" s="4">
        <f>VLOOKUP(A321,'2020 SPED'!A:AF,32,FALSE)</f>
        <v>6232.5360391955473</v>
      </c>
      <c r="Y321" s="228">
        <f t="shared" si="83"/>
        <v>32.461125204143478</v>
      </c>
      <c r="Z321" s="4">
        <f t="shared" si="84"/>
        <v>111849.92723919597</v>
      </c>
      <c r="AA321" s="228">
        <f t="shared" si="85"/>
        <v>582.55170437081233</v>
      </c>
      <c r="AC321" s="4">
        <f>VLOOKUP(A321,'Pupil Info'!A:E,5,FALSE)</f>
        <v>207</v>
      </c>
      <c r="AD321" s="4">
        <f>Summary!AA321</f>
        <v>2720695.7728425628</v>
      </c>
      <c r="AE321" s="4">
        <f>VLOOKUP(A321,'2% 2021'!A:AB,28,FALSE)</f>
        <v>2479176.7469060994</v>
      </c>
      <c r="AF321" s="4">
        <f t="shared" si="91"/>
        <v>13143.457839819144</v>
      </c>
      <c r="AG321" s="4">
        <f>AE321-Summary!AB321</f>
        <v>73530.371999999974</v>
      </c>
      <c r="AH321" s="4">
        <f>VLOOKUP(A321,'2% with VPK 2021'!A:AB,28,FALSE)</f>
        <v>2575774.3049060991</v>
      </c>
      <c r="AI321" s="4">
        <f>VLOOKUP(A321,'Charter School Lease'!A:E,5,FALSE)</f>
        <v>0</v>
      </c>
      <c r="AJ321" s="4">
        <f>VLOOKUP(A321,'Integration Change'!H:L,5,FALSE)</f>
        <v>228.33215999999993</v>
      </c>
      <c r="AK321" s="4">
        <f>VLOOKUP(A321,'Other SPED'!A:D,4,FALSE)</f>
        <v>0</v>
      </c>
      <c r="AL321" s="4">
        <f>VLOOKUP(A321,QComp!I:R,10,FALSE)</f>
        <v>0</v>
      </c>
      <c r="AM321" s="4">
        <f>VLOOKUP(A321,'LTFM Change'!G:K,5,FALSE)</f>
        <v>0</v>
      </c>
      <c r="AN321" s="4">
        <f>VLOOKUP(A321,'Breakfast and Lunch'!A:E,5,FALSE)</f>
        <v>769.47</v>
      </c>
      <c r="AO321" s="4">
        <f>VLOOKUP(A321,'Breakfast and Lunch'!A:D,4,FALSE)</f>
        <v>294.68</v>
      </c>
      <c r="AP321" s="4">
        <f>VLOOKUP(A321,'Integration Change'!A:E,5,FALSE)</f>
        <v>97.85663999999997</v>
      </c>
      <c r="AQ321" s="4">
        <f>VLOOKUP(A321,'Safe School'!A:D,4,FALSE)</f>
        <v>-892.68188624471259</v>
      </c>
      <c r="AR321" s="4">
        <f>VLOOKUP(A321,'LTFM Change'!A:D,4,FALSE)</f>
        <v>2964</v>
      </c>
      <c r="AS321" s="4">
        <f>VLOOKUP(A321,QComp!A:E,5,FALSE)</f>
        <v>0</v>
      </c>
      <c r="AT321" s="228">
        <f t="shared" si="92"/>
        <v>355.21918840579696</v>
      </c>
      <c r="AU321" s="4">
        <f t="shared" si="93"/>
        <v>100059.21491375566</v>
      </c>
      <c r="AV321" s="228">
        <f t="shared" si="80"/>
        <v>483.37784982490655</v>
      </c>
      <c r="AW321" s="4">
        <f>VLOOKUP(A321,'2021 SPED'!A:AF,32,FALSE)</f>
        <v>16814.821942038194</v>
      </c>
      <c r="AX321" s="228">
        <f t="shared" si="81"/>
        <v>81.231023874580643</v>
      </c>
      <c r="AY321" s="5">
        <f t="shared" si="86"/>
        <v>190404.40885579382</v>
      </c>
      <c r="AZ321" s="4">
        <f t="shared" si="82"/>
        <v>919.82806210528418</v>
      </c>
    </row>
    <row r="322" spans="1:52" x14ac:dyDescent="0.25">
      <c r="A322">
        <v>2534</v>
      </c>
      <c r="B322">
        <v>1</v>
      </c>
      <c r="C322" t="s">
        <v>301</v>
      </c>
      <c r="D322">
        <f>VLOOKUP(A322,Sheet10!A:C,3,FALSE)</f>
        <v>6</v>
      </c>
      <c r="E322" s="4">
        <f>VLOOKUP(A322,'Pupil Info'!A:D,4,FALSE)</f>
        <v>670</v>
      </c>
      <c r="F322" s="4">
        <f>Summary!F322</f>
        <v>6643482.5784430141</v>
      </c>
      <c r="G322" s="4">
        <f>VLOOKUP(A322,'2% 2020'!A:AB,28,FALSE)</f>
        <v>6369740.2408060003</v>
      </c>
      <c r="H322" s="4">
        <f t="shared" si="87"/>
        <v>9915.6456394671859</v>
      </c>
      <c r="I322" s="4">
        <f>G322-Summary!G322</f>
        <v>106408</v>
      </c>
      <c r="J322" s="4">
        <f>VLOOKUP(A322,'2% with VPK 2020'!A:AB,28,FALSE)</f>
        <v>6369740.2408060003</v>
      </c>
      <c r="K322" s="4">
        <f>VLOOKUP(A322,'Charter School Lease'!A:D,4,FALSE)</f>
        <v>0</v>
      </c>
      <c r="L322" s="4">
        <f>VLOOKUP(A322,'Integration Change'!H:K,4,FALSE)</f>
        <v>0</v>
      </c>
      <c r="M322" s="4">
        <f>VLOOKUP(A322,'Other SPED'!A:D,4,FALSE)</f>
        <v>0</v>
      </c>
      <c r="N322" s="4">
        <f>VLOOKUP(A322,'LTFM Change'!G:J,4,FALSE)</f>
        <v>0</v>
      </c>
      <c r="O322" s="4">
        <f>VLOOKUP(A322,QComp!I:N,6,FALSE)</f>
        <v>0</v>
      </c>
      <c r="P322" s="4">
        <f>VLOOKUP(A322,'Breakfast and Lunch'!A:D,4,FALSE)</f>
        <v>0</v>
      </c>
      <c r="Q322" s="4">
        <f>VLOOKUP(A322,'Breakfast and Lunch'!A:E,5,FALSE)</f>
        <v>0</v>
      </c>
      <c r="R322" s="4">
        <f>VLOOKUP(A322,'Integration Change'!A:D,4,FALSE)</f>
        <v>0</v>
      </c>
      <c r="S322" s="4">
        <f>VLOOKUP(A322,'LTFM Change'!A:C,3,FALSE)</f>
        <v>0</v>
      </c>
      <c r="T322" s="4">
        <f>VLOOKUP(A322,QComp!A:D,4,FALSE)</f>
        <v>0</v>
      </c>
      <c r="U322" s="4">
        <f t="shared" si="88"/>
        <v>158.81791044776119</v>
      </c>
      <c r="V322" s="4">
        <f t="shared" si="89"/>
        <v>0</v>
      </c>
      <c r="W322" s="4">
        <f t="shared" si="90"/>
        <v>0</v>
      </c>
      <c r="X322" s="4">
        <f>VLOOKUP(A322,'2020 SPED'!A:AF,32,FALSE)</f>
        <v>12573.02254228096</v>
      </c>
      <c r="Y322" s="228">
        <f t="shared" si="83"/>
        <v>18.765705286986506</v>
      </c>
      <c r="Z322" s="4">
        <f t="shared" si="84"/>
        <v>118981.02254228096</v>
      </c>
      <c r="AA322" s="228">
        <f t="shared" si="85"/>
        <v>177.5836157347477</v>
      </c>
      <c r="AC322" s="4">
        <f>VLOOKUP(A322,'Pupil Info'!A:E,5,FALSE)</f>
        <v>639</v>
      </c>
      <c r="AD322" s="4">
        <f>Summary!AA322</f>
        <v>6460594.585295015</v>
      </c>
      <c r="AE322" s="4">
        <f>VLOOKUP(A322,'2% 2021'!A:AB,28,FALSE)</f>
        <v>6286637.6258226456</v>
      </c>
      <c r="AF322" s="4">
        <f t="shared" si="91"/>
        <v>10110.476659303622</v>
      </c>
      <c r="AG322" s="4">
        <f>AE322-Summary!AB322</f>
        <v>207696.63800000027</v>
      </c>
      <c r="AH322" s="4">
        <f>VLOOKUP(A322,'2% with VPK 2021'!A:AB,28,FALSE)</f>
        <v>6286637.6258226456</v>
      </c>
      <c r="AI322" s="4">
        <f>VLOOKUP(A322,'Charter School Lease'!A:E,5,FALSE)</f>
        <v>0</v>
      </c>
      <c r="AJ322" s="4">
        <f>VLOOKUP(A322,'Integration Change'!H:L,5,FALSE)</f>
        <v>0</v>
      </c>
      <c r="AK322" s="4">
        <f>VLOOKUP(A322,'Other SPED'!A:D,4,FALSE)</f>
        <v>0</v>
      </c>
      <c r="AL322" s="4">
        <f>VLOOKUP(A322,QComp!I:R,10,FALSE)</f>
        <v>0</v>
      </c>
      <c r="AM322" s="4">
        <f>VLOOKUP(A322,'LTFM Change'!G:K,5,FALSE)</f>
        <v>0</v>
      </c>
      <c r="AN322" s="4">
        <f>VLOOKUP(A322,'Breakfast and Lunch'!A:E,5,FALSE)</f>
        <v>0</v>
      </c>
      <c r="AO322" s="4">
        <f>VLOOKUP(A322,'Breakfast and Lunch'!A:D,4,FALSE)</f>
        <v>0</v>
      </c>
      <c r="AP322" s="4">
        <f>VLOOKUP(A322,'Integration Change'!A:E,5,FALSE)</f>
        <v>0</v>
      </c>
      <c r="AQ322" s="4">
        <f>VLOOKUP(A322,'Safe School'!A:D,4,FALSE)</f>
        <v>98.093303178968199</v>
      </c>
      <c r="AR322" s="4">
        <f>VLOOKUP(A322,'LTFM Change'!A:D,4,FALSE)</f>
        <v>0</v>
      </c>
      <c r="AS322" s="4">
        <f>VLOOKUP(A322,QComp!A:E,5,FALSE)</f>
        <v>0</v>
      </c>
      <c r="AT322" s="228">
        <f t="shared" si="92"/>
        <v>325.03386228482043</v>
      </c>
      <c r="AU322" s="4">
        <f t="shared" si="93"/>
        <v>98.093303179368377</v>
      </c>
      <c r="AV322" s="228">
        <f t="shared" si="80"/>
        <v>0.15351064660308039</v>
      </c>
      <c r="AW322" s="4">
        <f>VLOOKUP(A322,'2021 SPED'!A:AF,32,FALSE)</f>
        <v>32513.106578979176</v>
      </c>
      <c r="AX322" s="228">
        <f t="shared" si="81"/>
        <v>50.881230953019056</v>
      </c>
      <c r="AY322" s="5">
        <f t="shared" si="86"/>
        <v>240307.83788215881</v>
      </c>
      <c r="AZ322" s="4">
        <f t="shared" si="82"/>
        <v>376.06860388444261</v>
      </c>
    </row>
    <row r="323" spans="1:52" x14ac:dyDescent="0.25">
      <c r="A323">
        <v>2536</v>
      </c>
      <c r="B323">
        <v>1</v>
      </c>
      <c r="C323" t="s">
        <v>302</v>
      </c>
      <c r="D323">
        <f>VLOOKUP(A323,Sheet10!A:C,3,FALSE)</f>
        <v>6</v>
      </c>
      <c r="E323" s="4">
        <f>VLOOKUP(A323,'Pupil Info'!A:D,4,FALSE)</f>
        <v>305</v>
      </c>
      <c r="F323" s="4">
        <f>Summary!F323</f>
        <v>4074817.1823370531</v>
      </c>
      <c r="G323" s="4">
        <f>VLOOKUP(A323,'2% 2020'!A:AB,28,FALSE)</f>
        <v>3991656.6228955509</v>
      </c>
      <c r="H323" s="4">
        <f t="shared" si="87"/>
        <v>13360.056335531322</v>
      </c>
      <c r="I323" s="4">
        <f>G323-Summary!G323</f>
        <v>50277</v>
      </c>
      <c r="J323" s="4">
        <f>VLOOKUP(A323,'2% with VPK 2020'!A:AB,28,FALSE)</f>
        <v>3991656.6228955509</v>
      </c>
      <c r="K323" s="4">
        <f>VLOOKUP(A323,'Charter School Lease'!A:D,4,FALSE)</f>
        <v>0</v>
      </c>
      <c r="L323" s="4">
        <f>VLOOKUP(A323,'Integration Change'!H:K,4,FALSE)</f>
        <v>0</v>
      </c>
      <c r="M323" s="4">
        <f>VLOOKUP(A323,'Other SPED'!A:D,4,FALSE)</f>
        <v>0</v>
      </c>
      <c r="N323" s="4">
        <f>VLOOKUP(A323,'LTFM Change'!G:J,4,FALSE)</f>
        <v>0</v>
      </c>
      <c r="O323" s="4">
        <f>VLOOKUP(A323,QComp!I:N,6,FALSE)</f>
        <v>0</v>
      </c>
      <c r="P323" s="4">
        <f>VLOOKUP(A323,'Breakfast and Lunch'!A:D,4,FALSE)</f>
        <v>0</v>
      </c>
      <c r="Q323" s="4">
        <f>VLOOKUP(A323,'Breakfast and Lunch'!A:E,5,FALSE)</f>
        <v>0</v>
      </c>
      <c r="R323" s="4">
        <f>VLOOKUP(A323,'Integration Change'!A:D,4,FALSE)</f>
        <v>0</v>
      </c>
      <c r="S323" s="4">
        <f>VLOOKUP(A323,'LTFM Change'!A:C,3,FALSE)</f>
        <v>0</v>
      </c>
      <c r="T323" s="4">
        <f>VLOOKUP(A323,QComp!A:D,4,FALSE)</f>
        <v>0</v>
      </c>
      <c r="U323" s="4">
        <f t="shared" si="88"/>
        <v>164.84262295081967</v>
      </c>
      <c r="V323" s="4">
        <f t="shared" si="89"/>
        <v>0</v>
      </c>
      <c r="W323" s="4">
        <f t="shared" si="90"/>
        <v>0</v>
      </c>
      <c r="X323" s="4">
        <f>VLOOKUP(A323,'2020 SPED'!A:AF,32,FALSE)</f>
        <v>74736.885537028982</v>
      </c>
      <c r="Y323" s="228">
        <f t="shared" si="83"/>
        <v>245.03896897386551</v>
      </c>
      <c r="Z323" s="4">
        <f t="shared" si="84"/>
        <v>125013.88553702898</v>
      </c>
      <c r="AA323" s="228">
        <f t="shared" si="85"/>
        <v>409.88159192468521</v>
      </c>
      <c r="AC323" s="4">
        <f>VLOOKUP(A323,'Pupil Info'!A:E,5,FALSE)</f>
        <v>302</v>
      </c>
      <c r="AD323" s="4">
        <f>Summary!AA323</f>
        <v>4083085.3331734892</v>
      </c>
      <c r="AE323" s="4">
        <f>VLOOKUP(A323,'2% 2021'!A:AB,28,FALSE)</f>
        <v>4036001.2565046395</v>
      </c>
      <c r="AF323" s="4">
        <f t="shared" si="91"/>
        <v>13520.15010984599</v>
      </c>
      <c r="AG323" s="4">
        <f>AE323-Summary!AB323</f>
        <v>100966.66599999974</v>
      </c>
      <c r="AH323" s="4">
        <f>VLOOKUP(A323,'2% with VPK 2021'!A:AB,28,FALSE)</f>
        <v>4036001.2565046395</v>
      </c>
      <c r="AI323" s="4">
        <f>VLOOKUP(A323,'Charter School Lease'!A:E,5,FALSE)</f>
        <v>0</v>
      </c>
      <c r="AJ323" s="4">
        <f>VLOOKUP(A323,'Integration Change'!H:L,5,FALSE)</f>
        <v>0</v>
      </c>
      <c r="AK323" s="4">
        <f>VLOOKUP(A323,'Other SPED'!A:D,4,FALSE)</f>
        <v>0</v>
      </c>
      <c r="AL323" s="4">
        <f>VLOOKUP(A323,QComp!I:R,10,FALSE)</f>
        <v>0</v>
      </c>
      <c r="AM323" s="4">
        <f>VLOOKUP(A323,'LTFM Change'!G:K,5,FALSE)</f>
        <v>0</v>
      </c>
      <c r="AN323" s="4">
        <f>VLOOKUP(A323,'Breakfast and Lunch'!A:E,5,FALSE)</f>
        <v>0</v>
      </c>
      <c r="AO323" s="4">
        <f>VLOOKUP(A323,'Breakfast and Lunch'!A:D,4,FALSE)</f>
        <v>0</v>
      </c>
      <c r="AP323" s="4">
        <f>VLOOKUP(A323,'Integration Change'!A:E,5,FALSE)</f>
        <v>0</v>
      </c>
      <c r="AQ323" s="4">
        <f>VLOOKUP(A323,'Safe School'!A:D,4,FALSE)</f>
        <v>0</v>
      </c>
      <c r="AR323" s="4">
        <f>VLOOKUP(A323,'LTFM Change'!A:D,4,FALSE)</f>
        <v>0</v>
      </c>
      <c r="AS323" s="4">
        <f>VLOOKUP(A323,QComp!A:E,5,FALSE)</f>
        <v>0</v>
      </c>
      <c r="AT323" s="228">
        <f t="shared" si="92"/>
        <v>334.32670860927067</v>
      </c>
      <c r="AU323" s="4">
        <f t="shared" si="93"/>
        <v>0</v>
      </c>
      <c r="AV323" s="228">
        <f t="shared" si="80"/>
        <v>0</v>
      </c>
      <c r="AW323" s="4">
        <f>VLOOKUP(A323,'2021 SPED'!A:AF,32,FALSE)</f>
        <v>85493.194771064678</v>
      </c>
      <c r="AX323" s="228">
        <f t="shared" si="81"/>
        <v>283.0900489108102</v>
      </c>
      <c r="AY323" s="5">
        <f t="shared" si="86"/>
        <v>186459.86077106441</v>
      </c>
      <c r="AZ323" s="4">
        <f t="shared" si="82"/>
        <v>617.41675752008086</v>
      </c>
    </row>
    <row r="324" spans="1:52" x14ac:dyDescent="0.25">
      <c r="A324">
        <v>2580</v>
      </c>
      <c r="B324">
        <v>1</v>
      </c>
      <c r="C324" t="s">
        <v>303</v>
      </c>
      <c r="D324">
        <f>VLOOKUP(A324,Sheet10!A:C,3,FALSE)</f>
        <v>6</v>
      </c>
      <c r="E324" s="4">
        <f>VLOOKUP(A324,'Pupil Info'!A:D,4,FALSE)</f>
        <v>695</v>
      </c>
      <c r="F324" s="4">
        <f>Summary!F324</f>
        <v>8118990.2180173695</v>
      </c>
      <c r="G324" s="4">
        <f>VLOOKUP(A324,'2% 2020'!A:AB,28,FALSE)</f>
        <v>7294343</v>
      </c>
      <c r="H324" s="4">
        <f t="shared" si="87"/>
        <v>11682.000313694058</v>
      </c>
      <c r="I324" s="4">
        <f>G324-Summary!G324</f>
        <v>124581</v>
      </c>
      <c r="J324" s="4">
        <f>VLOOKUP(A324,'2% with VPK 2020'!A:AB,28,FALSE)</f>
        <v>7464954.75</v>
      </c>
      <c r="K324" s="4">
        <f>VLOOKUP(A324,'Charter School Lease'!A:D,4,FALSE)</f>
        <v>0</v>
      </c>
      <c r="L324" s="4">
        <f>VLOOKUP(A324,'Integration Change'!H:K,4,FALSE)</f>
        <v>1240.1961600000031</v>
      </c>
      <c r="M324" s="4">
        <f>VLOOKUP(A324,'Other SPED'!A:D,4,FALSE)</f>
        <v>0</v>
      </c>
      <c r="N324" s="4">
        <f>VLOOKUP(A324,'LTFM Change'!G:J,4,FALSE)</f>
        <v>3455.1966085777822</v>
      </c>
      <c r="O324" s="4">
        <f>VLOOKUP(A324,QComp!I:N,6,FALSE)</f>
        <v>0</v>
      </c>
      <c r="P324" s="4">
        <f>VLOOKUP(A324,'Breakfast and Lunch'!A:D,4,FALSE)</f>
        <v>1133.4000000000001</v>
      </c>
      <c r="Q324" s="4">
        <f>VLOOKUP(A324,'Breakfast and Lunch'!A:E,5,FALSE)</f>
        <v>2959.5</v>
      </c>
      <c r="R324" s="4">
        <f>VLOOKUP(A324,'Integration Change'!A:D,4,FALSE)</f>
        <v>531.51263999999901</v>
      </c>
      <c r="S324" s="4">
        <f>VLOOKUP(A324,'LTFM Change'!A:C,3,FALSE)</f>
        <v>1762.7462485651049</v>
      </c>
      <c r="T324" s="4">
        <f>VLOOKUP(A324,QComp!A:D,4,FALSE)</f>
        <v>0</v>
      </c>
      <c r="U324" s="4">
        <f t="shared" si="88"/>
        <v>179.25323741007193</v>
      </c>
      <c r="V324" s="4">
        <f t="shared" si="89"/>
        <v>181694.30165714305</v>
      </c>
      <c r="W324" s="4">
        <f t="shared" si="90"/>
        <v>261.43064986639286</v>
      </c>
      <c r="X324" s="4">
        <f>VLOOKUP(A324,'2020 SPED'!A:AF,32,FALSE)</f>
        <v>22688.340862298035</v>
      </c>
      <c r="Y324" s="228">
        <f t="shared" si="83"/>
        <v>32.645094765896452</v>
      </c>
      <c r="Z324" s="4">
        <f t="shared" si="84"/>
        <v>328963.64251944108</v>
      </c>
      <c r="AA324" s="228">
        <f t="shared" si="85"/>
        <v>473.32898204236125</v>
      </c>
      <c r="AC324" s="4">
        <f>VLOOKUP(A324,'Pupil Info'!A:E,5,FALSE)</f>
        <v>687</v>
      </c>
      <c r="AD324" s="4">
        <f>Summary!AA324</f>
        <v>8007056.3391490225</v>
      </c>
      <c r="AE324" s="4">
        <f>VLOOKUP(A324,'2% 2021'!A:AB,28,FALSE)</f>
        <v>7298674</v>
      </c>
      <c r="AF324" s="4">
        <f t="shared" si="91"/>
        <v>11655.103841556074</v>
      </c>
      <c r="AG324" s="4">
        <f>AE324-Summary!AB324</f>
        <v>246812</v>
      </c>
      <c r="AH324" s="4">
        <f>VLOOKUP(A324,'2% with VPK 2021'!A:AB,28,FALSE)</f>
        <v>7572047</v>
      </c>
      <c r="AI324" s="4">
        <f>VLOOKUP(A324,'Charter School Lease'!A:E,5,FALSE)</f>
        <v>0</v>
      </c>
      <c r="AJ324" s="4">
        <f>VLOOKUP(A324,'Integration Change'!H:L,5,FALSE)</f>
        <v>1310.184960000006</v>
      </c>
      <c r="AK324" s="4">
        <f>VLOOKUP(A324,'Other SPED'!A:D,4,FALSE)</f>
        <v>0</v>
      </c>
      <c r="AL324" s="4">
        <f>VLOOKUP(A324,QComp!I:R,10,FALSE)</f>
        <v>0</v>
      </c>
      <c r="AM324" s="4">
        <f>VLOOKUP(A324,'LTFM Change'!G:K,5,FALSE)</f>
        <v>3754.2420011302165</v>
      </c>
      <c r="AN324" s="4">
        <f>VLOOKUP(A324,'Breakfast and Lunch'!A:E,5,FALSE)</f>
        <v>2959.5</v>
      </c>
      <c r="AO324" s="4">
        <f>VLOOKUP(A324,'Breakfast and Lunch'!A:D,4,FALSE)</f>
        <v>1133.4000000000001</v>
      </c>
      <c r="AP324" s="4">
        <f>VLOOKUP(A324,'Integration Change'!A:E,5,FALSE)</f>
        <v>561.50784000000021</v>
      </c>
      <c r="AQ324" s="4">
        <f>VLOOKUP(A324,'Safe School'!A:D,4,FALSE)</f>
        <v>-1000.1197211336948</v>
      </c>
      <c r="AR324" s="4">
        <f>VLOOKUP(A324,'LTFM Change'!A:D,4,FALSE)</f>
        <v>1789.4151417269604</v>
      </c>
      <c r="AS324" s="4">
        <f>VLOOKUP(A324,QComp!A:E,5,FALSE)</f>
        <v>0</v>
      </c>
      <c r="AT324" s="228">
        <f t="shared" si="92"/>
        <v>359.26055312954878</v>
      </c>
      <c r="AU324" s="4">
        <f t="shared" si="93"/>
        <v>283881.13022172451</v>
      </c>
      <c r="AV324" s="228">
        <f t="shared" ref="AV324:AV387" si="94">AU324/AC324</f>
        <v>413.21853016262668</v>
      </c>
      <c r="AW324" s="4">
        <f>VLOOKUP(A324,'2021 SPED'!A:AF,32,FALSE)</f>
        <v>62714.162719293148</v>
      </c>
      <c r="AX324" s="228">
        <f t="shared" ref="AX324:AX387" si="95">AW324/AC324</f>
        <v>91.286990857777511</v>
      </c>
      <c r="AY324" s="5">
        <f t="shared" si="86"/>
        <v>593407.29294101766</v>
      </c>
      <c r="AZ324" s="4">
        <f t="shared" ref="AZ324:AZ387" si="96">AY324/AC324</f>
        <v>863.76607414995294</v>
      </c>
    </row>
    <row r="325" spans="1:52" x14ac:dyDescent="0.25">
      <c r="A325">
        <v>2609</v>
      </c>
      <c r="B325">
        <v>1</v>
      </c>
      <c r="C325" t="s">
        <v>304</v>
      </c>
      <c r="D325">
        <f>VLOOKUP(A325,Sheet10!A:C,3,FALSE)</f>
        <v>6</v>
      </c>
      <c r="E325" s="4">
        <f>VLOOKUP(A325,'Pupil Info'!A:D,4,FALSE)</f>
        <v>472</v>
      </c>
      <c r="F325" s="4">
        <f>Summary!F325</f>
        <v>5229151.9737718748</v>
      </c>
      <c r="G325" s="4">
        <f>VLOOKUP(A325,'2% 2020'!A:AB,28,FALSE)</f>
        <v>4835875.75</v>
      </c>
      <c r="H325" s="4">
        <f t="shared" si="87"/>
        <v>11078.711808838718</v>
      </c>
      <c r="I325" s="4">
        <f>G325-Summary!G325</f>
        <v>77245</v>
      </c>
      <c r="J325" s="4">
        <f>VLOOKUP(A325,'2% with VPK 2020'!A:AB,28,FALSE)</f>
        <v>4982485</v>
      </c>
      <c r="K325" s="4">
        <f>VLOOKUP(A325,'Charter School Lease'!A:D,4,FALSE)</f>
        <v>0</v>
      </c>
      <c r="L325" s="4">
        <f>VLOOKUP(A325,'Integration Change'!H:K,4,FALSE)</f>
        <v>0</v>
      </c>
      <c r="M325" s="4">
        <f>VLOOKUP(A325,'Other SPED'!A:D,4,FALSE)</f>
        <v>0</v>
      </c>
      <c r="N325" s="4">
        <f>VLOOKUP(A325,'LTFM Change'!G:J,4,FALSE)</f>
        <v>43.45480582418736</v>
      </c>
      <c r="O325" s="4">
        <f>VLOOKUP(A325,QComp!I:N,6,FALSE)</f>
        <v>0</v>
      </c>
      <c r="P325" s="4">
        <f>VLOOKUP(A325,'Breakfast and Lunch'!A:D,4,FALSE)</f>
        <v>680.04</v>
      </c>
      <c r="Q325" s="4">
        <f>VLOOKUP(A325,'Breakfast and Lunch'!A:E,5,FALSE)</f>
        <v>1775.7</v>
      </c>
      <c r="R325" s="4">
        <f>VLOOKUP(A325,'Integration Change'!A:D,4,FALSE)</f>
        <v>0</v>
      </c>
      <c r="S325" s="4">
        <f>VLOOKUP(A325,'LTFM Change'!A:C,3,FALSE)</f>
        <v>3607.15090846153</v>
      </c>
      <c r="T325" s="4">
        <f>VLOOKUP(A325,QComp!A:D,4,FALSE)</f>
        <v>0</v>
      </c>
      <c r="U325" s="4">
        <f t="shared" si="88"/>
        <v>163.65466101694915</v>
      </c>
      <c r="V325" s="4">
        <f t="shared" si="89"/>
        <v>152715.59571428597</v>
      </c>
      <c r="W325" s="4">
        <f t="shared" si="90"/>
        <v>323.5499909200974</v>
      </c>
      <c r="X325" s="4">
        <f>VLOOKUP(A325,'2020 SPED'!A:AF,32,FALSE)</f>
        <v>10007.68391460547</v>
      </c>
      <c r="Y325" s="228">
        <f t="shared" si="83"/>
        <v>21.202720158062437</v>
      </c>
      <c r="Z325" s="4">
        <f t="shared" si="84"/>
        <v>239968.27962889144</v>
      </c>
      <c r="AA325" s="228">
        <f t="shared" si="85"/>
        <v>508.407372095109</v>
      </c>
      <c r="AC325" s="4">
        <f>VLOOKUP(A325,'Pupil Info'!A:E,5,FALSE)</f>
        <v>472</v>
      </c>
      <c r="AD325" s="4">
        <f>Summary!AA325</f>
        <v>5268241.0544897104</v>
      </c>
      <c r="AE325" s="4">
        <f>VLOOKUP(A325,'2% 2021'!A:AB,28,FALSE)</f>
        <v>4928214</v>
      </c>
      <c r="AF325" s="4">
        <f t="shared" si="91"/>
        <v>11161.527657817183</v>
      </c>
      <c r="AG325" s="4">
        <f>AE325-Summary!AB325</f>
        <v>156268</v>
      </c>
      <c r="AH325" s="4">
        <f>VLOOKUP(A325,'2% with VPK 2021'!A:AB,28,FALSE)</f>
        <v>5104230.25</v>
      </c>
      <c r="AI325" s="4">
        <f>VLOOKUP(A325,'Charter School Lease'!A:E,5,FALSE)</f>
        <v>0</v>
      </c>
      <c r="AJ325" s="4">
        <f>VLOOKUP(A325,'Integration Change'!H:L,5,FALSE)</f>
        <v>0</v>
      </c>
      <c r="AK325" s="4">
        <f>VLOOKUP(A325,'Other SPED'!A:D,4,FALSE)</f>
        <v>0</v>
      </c>
      <c r="AL325" s="4">
        <f>VLOOKUP(A325,QComp!I:R,10,FALSE)</f>
        <v>0</v>
      </c>
      <c r="AM325" s="4">
        <f>VLOOKUP(A325,'LTFM Change'!G:K,5,FALSE)</f>
        <v>378.01717345836551</v>
      </c>
      <c r="AN325" s="4">
        <f>VLOOKUP(A325,'Breakfast and Lunch'!A:E,5,FALSE)</f>
        <v>1775.7</v>
      </c>
      <c r="AO325" s="4">
        <f>VLOOKUP(A325,'Breakfast and Lunch'!A:D,4,FALSE)</f>
        <v>680.04</v>
      </c>
      <c r="AP325" s="4">
        <f>VLOOKUP(A325,'Integration Change'!A:E,5,FALSE)</f>
        <v>0</v>
      </c>
      <c r="AQ325" s="4">
        <f>VLOOKUP(A325,'Safe School'!A:D,4,FALSE)</f>
        <v>-583.43456919755408</v>
      </c>
      <c r="AR325" s="4">
        <f>VLOOKUP(A325,'LTFM Change'!A:D,4,FALSE)</f>
        <v>3468.0171122559259</v>
      </c>
      <c r="AS325" s="4">
        <f>VLOOKUP(A325,QComp!A:E,5,FALSE)</f>
        <v>0</v>
      </c>
      <c r="AT325" s="228">
        <f t="shared" si="92"/>
        <v>331.07627118644069</v>
      </c>
      <c r="AU325" s="4">
        <f t="shared" si="93"/>
        <v>181734.58971651737</v>
      </c>
      <c r="AV325" s="228">
        <f t="shared" si="94"/>
        <v>385.03091041635037</v>
      </c>
      <c r="AW325" s="4">
        <f>VLOOKUP(A325,'2021 SPED'!A:AF,32,FALSE)</f>
        <v>35935.090569880093</v>
      </c>
      <c r="AX325" s="228">
        <f t="shared" si="95"/>
        <v>76.13366646161036</v>
      </c>
      <c r="AY325" s="5">
        <f t="shared" si="86"/>
        <v>373937.68028639746</v>
      </c>
      <c r="AZ325" s="4">
        <f t="shared" si="96"/>
        <v>792.24084806440135</v>
      </c>
    </row>
    <row r="326" spans="1:52" x14ac:dyDescent="0.25">
      <c r="A326">
        <v>2683</v>
      </c>
      <c r="B326">
        <v>1</v>
      </c>
      <c r="C326" t="s">
        <v>305</v>
      </c>
      <c r="D326">
        <f>VLOOKUP(A326,Sheet10!A:C,3,FALSE)</f>
        <v>6</v>
      </c>
      <c r="E326" s="4">
        <f>VLOOKUP(A326,'Pupil Info'!A:D,4,FALSE)</f>
        <v>369</v>
      </c>
      <c r="F326" s="4">
        <f>Summary!F326</f>
        <v>4781467.4208502583</v>
      </c>
      <c r="G326" s="4">
        <f>VLOOKUP(A326,'2% 2020'!A:AB,28,FALSE)</f>
        <v>4471887.3725835001</v>
      </c>
      <c r="H326" s="4">
        <f t="shared" si="87"/>
        <v>12957.906289567096</v>
      </c>
      <c r="I326" s="4">
        <f>G326-Summary!G326</f>
        <v>73566</v>
      </c>
      <c r="J326" s="4">
        <f>VLOOKUP(A326,'2% with VPK 2020'!A:AB,28,FALSE)</f>
        <v>4471887.3725835001</v>
      </c>
      <c r="K326" s="4">
        <f>VLOOKUP(A326,'Charter School Lease'!A:D,4,FALSE)</f>
        <v>0</v>
      </c>
      <c r="L326" s="4">
        <f>VLOOKUP(A326,'Integration Change'!H:K,4,FALSE)</f>
        <v>0</v>
      </c>
      <c r="M326" s="4">
        <f>VLOOKUP(A326,'Other SPED'!A:D,4,FALSE)</f>
        <v>0</v>
      </c>
      <c r="N326" s="4">
        <f>VLOOKUP(A326,'LTFM Change'!G:J,4,FALSE)</f>
        <v>0</v>
      </c>
      <c r="O326" s="4">
        <f>VLOOKUP(A326,QComp!I:N,6,FALSE)</f>
        <v>0</v>
      </c>
      <c r="P326" s="4">
        <f>VLOOKUP(A326,'Breakfast and Lunch'!A:D,4,FALSE)</f>
        <v>0</v>
      </c>
      <c r="Q326" s="4">
        <f>VLOOKUP(A326,'Breakfast and Lunch'!A:E,5,FALSE)</f>
        <v>0</v>
      </c>
      <c r="R326" s="4">
        <f>VLOOKUP(A326,'Integration Change'!A:D,4,FALSE)</f>
        <v>0</v>
      </c>
      <c r="S326" s="4">
        <f>VLOOKUP(A326,'LTFM Change'!A:C,3,FALSE)</f>
        <v>0</v>
      </c>
      <c r="T326" s="4">
        <f>VLOOKUP(A326,QComp!A:D,4,FALSE)</f>
        <v>0</v>
      </c>
      <c r="U326" s="4">
        <f t="shared" si="88"/>
        <v>199.36585365853659</v>
      </c>
      <c r="V326" s="4">
        <f t="shared" si="89"/>
        <v>0</v>
      </c>
      <c r="W326" s="4">
        <f t="shared" si="90"/>
        <v>0</v>
      </c>
      <c r="X326" s="4">
        <f>VLOOKUP(A326,'2020 SPED'!A:AF,32,FALSE)</f>
        <v>8514.1286184019409</v>
      </c>
      <c r="Y326" s="228">
        <f t="shared" si="83"/>
        <v>23.073519291062169</v>
      </c>
      <c r="Z326" s="4">
        <f t="shared" si="84"/>
        <v>82080.128618401941</v>
      </c>
      <c r="AA326" s="228">
        <f t="shared" si="85"/>
        <v>222.43937294959875</v>
      </c>
      <c r="AC326" s="4">
        <f>VLOOKUP(A326,'Pupil Info'!A:E,5,FALSE)</f>
        <v>364</v>
      </c>
      <c r="AD326" s="4">
        <f>Summary!AA326</f>
        <v>4825493.4038725886</v>
      </c>
      <c r="AE326" s="4">
        <f>VLOOKUP(A326,'2% 2021'!A:AB,28,FALSE)</f>
        <v>4523555</v>
      </c>
      <c r="AF326" s="4">
        <f t="shared" si="91"/>
        <v>13256.85001063898</v>
      </c>
      <c r="AG326" s="4">
        <f>AE326-Summary!AB326</f>
        <v>148510</v>
      </c>
      <c r="AH326" s="4">
        <f>VLOOKUP(A326,'2% with VPK 2021'!A:AB,28,FALSE)</f>
        <v>4523555</v>
      </c>
      <c r="AI326" s="4">
        <f>VLOOKUP(A326,'Charter School Lease'!A:E,5,FALSE)</f>
        <v>0</v>
      </c>
      <c r="AJ326" s="4">
        <f>VLOOKUP(A326,'Integration Change'!H:L,5,FALSE)</f>
        <v>0</v>
      </c>
      <c r="AK326" s="4">
        <f>VLOOKUP(A326,'Other SPED'!A:D,4,FALSE)</f>
        <v>0</v>
      </c>
      <c r="AL326" s="4">
        <f>VLOOKUP(A326,QComp!I:R,10,FALSE)</f>
        <v>0</v>
      </c>
      <c r="AM326" s="4">
        <f>VLOOKUP(A326,'LTFM Change'!G:K,5,FALSE)</f>
        <v>0</v>
      </c>
      <c r="AN326" s="4">
        <f>VLOOKUP(A326,'Breakfast and Lunch'!A:E,5,FALSE)</f>
        <v>0</v>
      </c>
      <c r="AO326" s="4">
        <f>VLOOKUP(A326,'Breakfast and Lunch'!A:D,4,FALSE)</f>
        <v>0</v>
      </c>
      <c r="AP326" s="4">
        <f>VLOOKUP(A326,'Integration Change'!A:E,5,FALSE)</f>
        <v>0</v>
      </c>
      <c r="AQ326" s="4">
        <f>VLOOKUP(A326,'Safe School'!A:D,4,FALSE)</f>
        <v>34.12082086614646</v>
      </c>
      <c r="AR326" s="4">
        <f>VLOOKUP(A326,'LTFM Change'!A:D,4,FALSE)</f>
        <v>0</v>
      </c>
      <c r="AS326" s="4">
        <f>VLOOKUP(A326,QComp!A:E,5,FALSE)</f>
        <v>0</v>
      </c>
      <c r="AT326" s="228">
        <f t="shared" si="92"/>
        <v>407.99450549450552</v>
      </c>
      <c r="AU326" s="4">
        <f t="shared" si="93"/>
        <v>34.12082086596638</v>
      </c>
      <c r="AV326" s="228">
        <f t="shared" si="94"/>
        <v>9.3738518862545001E-2</v>
      </c>
      <c r="AW326" s="4">
        <f>VLOOKUP(A326,'2021 SPED'!A:AF,32,FALSE)</f>
        <v>42405.896196713496</v>
      </c>
      <c r="AX326" s="228">
        <f t="shared" si="95"/>
        <v>116.49971482613599</v>
      </c>
      <c r="AY326" s="5">
        <f t="shared" si="86"/>
        <v>190950.01701757946</v>
      </c>
      <c r="AZ326" s="4">
        <f t="shared" si="96"/>
        <v>524.58795883950404</v>
      </c>
    </row>
    <row r="327" spans="1:52" x14ac:dyDescent="0.25">
      <c r="A327">
        <v>2687</v>
      </c>
      <c r="B327">
        <v>1</v>
      </c>
      <c r="C327" t="s">
        <v>306</v>
      </c>
      <c r="D327">
        <f>VLOOKUP(A327,Sheet10!A:C,3,FALSE)</f>
        <v>5</v>
      </c>
      <c r="E327" s="4">
        <f>VLOOKUP(A327,'Pupil Info'!A:D,4,FALSE)</f>
        <v>1250</v>
      </c>
      <c r="F327" s="4">
        <f>Summary!F327</f>
        <v>12232700.066441692</v>
      </c>
      <c r="G327" s="4">
        <f>VLOOKUP(A327,'2% 2020'!A:AB,28,FALSE)</f>
        <v>10834805.25</v>
      </c>
      <c r="H327" s="4">
        <f t="shared" si="87"/>
        <v>9786.1600531533531</v>
      </c>
      <c r="I327" s="4">
        <f>G327-Summary!G327</f>
        <v>180733</v>
      </c>
      <c r="J327" s="4">
        <f>VLOOKUP(A327,'2% with VPK 2020'!A:AB,28,FALSE)</f>
        <v>10834805.25</v>
      </c>
      <c r="K327" s="4">
        <f>VLOOKUP(A327,'Charter School Lease'!A:D,4,FALSE)</f>
        <v>0</v>
      </c>
      <c r="L327" s="4">
        <f>VLOOKUP(A327,'Integration Change'!H:K,4,FALSE)</f>
        <v>0</v>
      </c>
      <c r="M327" s="4">
        <f>VLOOKUP(A327,'Other SPED'!A:D,4,FALSE)</f>
        <v>0</v>
      </c>
      <c r="N327" s="4">
        <f>VLOOKUP(A327,'LTFM Change'!G:J,4,FALSE)</f>
        <v>0</v>
      </c>
      <c r="O327" s="4">
        <f>VLOOKUP(A327,QComp!I:N,6,FALSE)</f>
        <v>-1001.7845448000007</v>
      </c>
      <c r="P327" s="4">
        <f>VLOOKUP(A327,'Breakfast and Lunch'!A:D,4,FALSE)</f>
        <v>0</v>
      </c>
      <c r="Q327" s="4">
        <f>VLOOKUP(A327,'Breakfast and Lunch'!A:E,5,FALSE)</f>
        <v>0</v>
      </c>
      <c r="R327" s="4">
        <f>VLOOKUP(A327,'Integration Change'!A:D,4,FALSE)</f>
        <v>0</v>
      </c>
      <c r="S327" s="4">
        <f>VLOOKUP(A327,'LTFM Change'!A:C,3,FALSE)</f>
        <v>0</v>
      </c>
      <c r="T327" s="4">
        <f>VLOOKUP(A327,QComp!A:D,4,FALSE)</f>
        <v>0</v>
      </c>
      <c r="U327" s="4">
        <f t="shared" si="88"/>
        <v>144.5864</v>
      </c>
      <c r="V327" s="4">
        <f t="shared" si="89"/>
        <v>-1001.7845447994769</v>
      </c>
      <c r="W327" s="4">
        <f t="shared" si="90"/>
        <v>-0.80142763583958154</v>
      </c>
      <c r="X327" s="4">
        <f>VLOOKUP(A327,'2020 SPED'!A:AF,32,FALSE)</f>
        <v>32371.706029166933</v>
      </c>
      <c r="Y327" s="228">
        <f t="shared" si="83"/>
        <v>25.897364823333547</v>
      </c>
      <c r="Z327" s="4">
        <f t="shared" si="84"/>
        <v>212102.92148436746</v>
      </c>
      <c r="AA327" s="228">
        <f t="shared" si="85"/>
        <v>169.68233718749397</v>
      </c>
      <c r="AC327" s="4">
        <f>VLOOKUP(A327,'Pupil Info'!A:E,5,FALSE)</f>
        <v>1249</v>
      </c>
      <c r="AD327" s="4">
        <f>Summary!AA327</f>
        <v>12363052.450796502</v>
      </c>
      <c r="AE327" s="4">
        <f>VLOOKUP(A327,'2% 2021'!A:AB,28,FALSE)</f>
        <v>11068919.25</v>
      </c>
      <c r="AF327" s="4">
        <f t="shared" si="91"/>
        <v>9898.3606491565261</v>
      </c>
      <c r="AG327" s="4">
        <f>AE327-Summary!AB327</f>
        <v>366295</v>
      </c>
      <c r="AH327" s="4">
        <f>VLOOKUP(A327,'2% with VPK 2021'!A:AB,28,FALSE)</f>
        <v>11068919.25</v>
      </c>
      <c r="AI327" s="4">
        <f>VLOOKUP(A327,'Charter School Lease'!A:E,5,FALSE)</f>
        <v>0</v>
      </c>
      <c r="AJ327" s="4">
        <f>VLOOKUP(A327,'Integration Change'!H:L,5,FALSE)</f>
        <v>0</v>
      </c>
      <c r="AK327" s="4">
        <f>VLOOKUP(A327,'Other SPED'!A:D,4,FALSE)</f>
        <v>0</v>
      </c>
      <c r="AL327" s="4">
        <f>VLOOKUP(A327,QComp!I:R,10,FALSE)</f>
        <v>-1012.8273963098181</v>
      </c>
      <c r="AM327" s="4">
        <f>VLOOKUP(A327,'LTFM Change'!G:K,5,FALSE)</f>
        <v>0</v>
      </c>
      <c r="AN327" s="4">
        <f>VLOOKUP(A327,'Breakfast and Lunch'!A:E,5,FALSE)</f>
        <v>0</v>
      </c>
      <c r="AO327" s="4">
        <f>VLOOKUP(A327,'Breakfast and Lunch'!A:D,4,FALSE)</f>
        <v>0</v>
      </c>
      <c r="AP327" s="4">
        <f>VLOOKUP(A327,'Integration Change'!A:E,5,FALSE)</f>
        <v>0</v>
      </c>
      <c r="AQ327" s="4">
        <f>VLOOKUP(A327,'Safe School'!A:D,4,FALSE)</f>
        <v>124.97685945035482</v>
      </c>
      <c r="AR327" s="4">
        <f>VLOOKUP(A327,'LTFM Change'!A:D,4,FALSE)</f>
        <v>0</v>
      </c>
      <c r="AS327" s="4">
        <f>VLOOKUP(A327,QComp!A:E,5,FALSE)</f>
        <v>0</v>
      </c>
      <c r="AT327" s="228">
        <f t="shared" si="92"/>
        <v>293.27061649319455</v>
      </c>
      <c r="AU327" s="4">
        <f t="shared" si="93"/>
        <v>-887.85053685866296</v>
      </c>
      <c r="AV327" s="228">
        <f t="shared" si="94"/>
        <v>-0.71084910877394958</v>
      </c>
      <c r="AW327" s="4">
        <f>VLOOKUP(A327,'2021 SPED'!A:AF,32,FALSE)</f>
        <v>82781.259128486272</v>
      </c>
      <c r="AX327" s="228">
        <f t="shared" si="95"/>
        <v>66.278029726570267</v>
      </c>
      <c r="AY327" s="5">
        <f t="shared" si="86"/>
        <v>448188.40859162761</v>
      </c>
      <c r="AZ327" s="4">
        <f t="shared" si="96"/>
        <v>358.83779711099089</v>
      </c>
    </row>
    <row r="328" spans="1:52" x14ac:dyDescent="0.25">
      <c r="A328">
        <v>2689</v>
      </c>
      <c r="B328">
        <v>1</v>
      </c>
      <c r="C328" t="s">
        <v>307</v>
      </c>
      <c r="D328">
        <f>VLOOKUP(A328,Sheet10!A:C,3,FALSE)</f>
        <v>5</v>
      </c>
      <c r="E328" s="4">
        <f>VLOOKUP(A328,'Pupil Info'!A:D,4,FALSE)</f>
        <v>1118</v>
      </c>
      <c r="F328" s="4">
        <f>Summary!F328</f>
        <v>12571180.631099297</v>
      </c>
      <c r="G328" s="4">
        <f>VLOOKUP(A328,'2% 2020'!A:AB,28,FALSE)</f>
        <v>11179299.537691001</v>
      </c>
      <c r="H328" s="4">
        <f t="shared" si="87"/>
        <v>11244.347612790069</v>
      </c>
      <c r="I328" s="4">
        <f>G328-Summary!G328</f>
        <v>181565</v>
      </c>
      <c r="J328" s="4">
        <f>VLOOKUP(A328,'2% with VPK 2020'!A:AB,28,FALSE)</f>
        <v>11179299.537691001</v>
      </c>
      <c r="K328" s="4">
        <f>VLOOKUP(A328,'Charter School Lease'!A:D,4,FALSE)</f>
        <v>0</v>
      </c>
      <c r="L328" s="4">
        <f>VLOOKUP(A328,'Integration Change'!H:K,4,FALSE)</f>
        <v>0</v>
      </c>
      <c r="M328" s="4">
        <f>VLOOKUP(A328,'Other SPED'!A:D,4,FALSE)</f>
        <v>0</v>
      </c>
      <c r="N328" s="4">
        <f>VLOOKUP(A328,'LTFM Change'!G:J,4,FALSE)</f>
        <v>0</v>
      </c>
      <c r="O328" s="4">
        <f>VLOOKUP(A328,QComp!I:N,6,FALSE)</f>
        <v>0</v>
      </c>
      <c r="P328" s="4">
        <f>VLOOKUP(A328,'Breakfast and Lunch'!A:D,4,FALSE)</f>
        <v>0</v>
      </c>
      <c r="Q328" s="4">
        <f>VLOOKUP(A328,'Breakfast and Lunch'!A:E,5,FALSE)</f>
        <v>0</v>
      </c>
      <c r="R328" s="4">
        <f>VLOOKUP(A328,'Integration Change'!A:D,4,FALSE)</f>
        <v>0</v>
      </c>
      <c r="S328" s="4">
        <f>VLOOKUP(A328,'LTFM Change'!A:C,3,FALSE)</f>
        <v>0</v>
      </c>
      <c r="T328" s="4">
        <f>VLOOKUP(A328,QComp!A:D,4,FALSE)</f>
        <v>0</v>
      </c>
      <c r="U328" s="4">
        <f t="shared" si="88"/>
        <v>162.40161001788908</v>
      </c>
      <c r="V328" s="4">
        <f t="shared" si="89"/>
        <v>0</v>
      </c>
      <c r="W328" s="4">
        <f t="shared" si="90"/>
        <v>0</v>
      </c>
      <c r="X328" s="4">
        <f>VLOOKUP(A328,'2020 SPED'!A:AF,32,FALSE)</f>
        <v>28428.283755307086</v>
      </c>
      <c r="Y328" s="228">
        <f t="shared" si="83"/>
        <v>25.427803001169128</v>
      </c>
      <c r="Z328" s="4">
        <f t="shared" si="84"/>
        <v>209993.28375530709</v>
      </c>
      <c r="AA328" s="228">
        <f t="shared" si="85"/>
        <v>187.82941301905822</v>
      </c>
      <c r="AC328" s="4">
        <f>VLOOKUP(A328,'Pupil Info'!A:E,5,FALSE)</f>
        <v>1095</v>
      </c>
      <c r="AD328" s="4">
        <f>Summary!AA328</f>
        <v>12364910.181436537</v>
      </c>
      <c r="AE328" s="4">
        <f>VLOOKUP(A328,'2% 2021'!A:AB,28,FALSE)</f>
        <v>11098074.220990648</v>
      </c>
      <c r="AF328" s="4">
        <f t="shared" si="91"/>
        <v>11292.15541683702</v>
      </c>
      <c r="AG328" s="4">
        <f>AE328-Summary!AB328</f>
        <v>355392.84399999864</v>
      </c>
      <c r="AH328" s="4">
        <f>VLOOKUP(A328,'2% with VPK 2021'!A:AB,28,FALSE)</f>
        <v>11098074.220990648</v>
      </c>
      <c r="AI328" s="4">
        <f>VLOOKUP(A328,'Charter School Lease'!A:E,5,FALSE)</f>
        <v>0</v>
      </c>
      <c r="AJ328" s="4">
        <f>VLOOKUP(A328,'Integration Change'!H:L,5,FALSE)</f>
        <v>0</v>
      </c>
      <c r="AK328" s="4">
        <f>VLOOKUP(A328,'Other SPED'!A:D,4,FALSE)</f>
        <v>0</v>
      </c>
      <c r="AL328" s="4">
        <f>VLOOKUP(A328,QComp!I:R,10,FALSE)</f>
        <v>0</v>
      </c>
      <c r="AM328" s="4">
        <f>VLOOKUP(A328,'LTFM Change'!G:K,5,FALSE)</f>
        <v>0</v>
      </c>
      <c r="AN328" s="4">
        <f>VLOOKUP(A328,'Breakfast and Lunch'!A:E,5,FALSE)</f>
        <v>0</v>
      </c>
      <c r="AO328" s="4">
        <f>VLOOKUP(A328,'Breakfast and Lunch'!A:D,4,FALSE)</f>
        <v>0</v>
      </c>
      <c r="AP328" s="4">
        <f>VLOOKUP(A328,'Integration Change'!A:E,5,FALSE)</f>
        <v>0</v>
      </c>
      <c r="AQ328" s="4">
        <f>VLOOKUP(A328,'Safe School'!A:D,4,FALSE)</f>
        <v>150.33907088626438</v>
      </c>
      <c r="AR328" s="4">
        <f>VLOOKUP(A328,'LTFM Change'!A:D,4,FALSE)</f>
        <v>0</v>
      </c>
      <c r="AS328" s="4">
        <f>VLOOKUP(A328,QComp!A:E,5,FALSE)</f>
        <v>0</v>
      </c>
      <c r="AT328" s="228">
        <f t="shared" si="92"/>
        <v>324.55967488584349</v>
      </c>
      <c r="AU328" s="4">
        <f t="shared" si="93"/>
        <v>150.33907088637352</v>
      </c>
      <c r="AV328" s="228">
        <f t="shared" si="94"/>
        <v>0.13729595514737308</v>
      </c>
      <c r="AW328" s="4">
        <f>VLOOKUP(A328,'2021 SPED'!A:AF,32,FALSE)</f>
        <v>69148.503430939512</v>
      </c>
      <c r="AX328" s="228">
        <f t="shared" si="95"/>
        <v>63.149318201771244</v>
      </c>
      <c r="AY328" s="5">
        <f t="shared" si="86"/>
        <v>424691.68650182453</v>
      </c>
      <c r="AZ328" s="4">
        <f t="shared" si="96"/>
        <v>387.84628904276212</v>
      </c>
    </row>
    <row r="329" spans="1:52" x14ac:dyDescent="0.25">
      <c r="A329">
        <v>2711</v>
      </c>
      <c r="B329">
        <v>1</v>
      </c>
      <c r="C329" t="s">
        <v>308</v>
      </c>
      <c r="D329">
        <f>VLOOKUP(A329,Sheet10!A:C,3,FALSE)</f>
        <v>6</v>
      </c>
      <c r="E329" s="4">
        <f>VLOOKUP(A329,'Pupil Info'!A:D,4,FALSE)</f>
        <v>930</v>
      </c>
      <c r="F329" s="4">
        <f>Summary!F329</f>
        <v>9840273.986852102</v>
      </c>
      <c r="G329" s="4">
        <f>VLOOKUP(A329,'2% 2020'!A:AB,28,FALSE)</f>
        <v>8542065.5</v>
      </c>
      <c r="H329" s="4">
        <f t="shared" si="87"/>
        <v>10580.939770808713</v>
      </c>
      <c r="I329" s="4">
        <f>G329-Summary!G329</f>
        <v>145630</v>
      </c>
      <c r="J329" s="4">
        <f>VLOOKUP(A329,'2% with VPK 2020'!A:AB,28,FALSE)</f>
        <v>8577442.25</v>
      </c>
      <c r="K329" s="4">
        <f>VLOOKUP(A329,'Charter School Lease'!A:D,4,FALSE)</f>
        <v>0</v>
      </c>
      <c r="L329" s="4">
        <f>VLOOKUP(A329,'Integration Change'!H:K,4,FALSE)</f>
        <v>0</v>
      </c>
      <c r="M329" s="4">
        <f>VLOOKUP(A329,'Other SPED'!A:D,4,FALSE)</f>
        <v>0</v>
      </c>
      <c r="N329" s="4">
        <f>VLOOKUP(A329,'LTFM Change'!G:J,4,FALSE)</f>
        <v>764.25476506110863</v>
      </c>
      <c r="O329" s="4">
        <f>VLOOKUP(A329,QComp!I:N,6,FALSE)</f>
        <v>853.55885289999424</v>
      </c>
      <c r="P329" s="4">
        <f>VLOOKUP(A329,'Breakfast and Lunch'!A:D,4,FALSE)</f>
        <v>226.68</v>
      </c>
      <c r="Q329" s="4">
        <f>VLOOKUP(A329,'Breakfast and Lunch'!A:E,5,FALSE)</f>
        <v>591.9</v>
      </c>
      <c r="R329" s="4">
        <f>VLOOKUP(A329,'Integration Change'!A:D,4,FALSE)</f>
        <v>0</v>
      </c>
      <c r="S329" s="4">
        <f>VLOOKUP(A329,'LTFM Change'!A:C,3,FALSE)</f>
        <v>1515.7452349388914</v>
      </c>
      <c r="T329" s="4">
        <f>VLOOKUP(A329,QComp!A:D,4,FALSE)</f>
        <v>1746.4411471000058</v>
      </c>
      <c r="U329" s="4">
        <f t="shared" si="88"/>
        <v>156.59139784946237</v>
      </c>
      <c r="V329" s="4">
        <f t="shared" si="89"/>
        <v>41075.330000000075</v>
      </c>
      <c r="W329" s="4">
        <f t="shared" si="90"/>
        <v>44.167021505376425</v>
      </c>
      <c r="X329" s="4">
        <f>VLOOKUP(A329,'2020 SPED'!A:AF,32,FALSE)</f>
        <v>27495.871727228165</v>
      </c>
      <c r="Y329" s="228">
        <f t="shared" si="83"/>
        <v>29.565453470137811</v>
      </c>
      <c r="Z329" s="4">
        <f t="shared" si="84"/>
        <v>214201.20172722824</v>
      </c>
      <c r="AA329" s="228">
        <f t="shared" si="85"/>
        <v>230.3238728249766</v>
      </c>
      <c r="AC329" s="4">
        <f>VLOOKUP(A329,'Pupil Info'!A:E,5,FALSE)</f>
        <v>886</v>
      </c>
      <c r="AD329" s="4">
        <f>Summary!AA329</f>
        <v>9654438.9914469738</v>
      </c>
      <c r="AE329" s="4">
        <f>VLOOKUP(A329,'2% 2021'!A:AB,28,FALSE)</f>
        <v>8494226.5</v>
      </c>
      <c r="AF329" s="4">
        <f t="shared" si="91"/>
        <v>10896.65800389049</v>
      </c>
      <c r="AG329" s="4">
        <f>AE329-Summary!AB329</f>
        <v>287750</v>
      </c>
      <c r="AH329" s="4">
        <f>VLOOKUP(A329,'2% with VPK 2021'!A:AB,28,FALSE)</f>
        <v>8544121.5</v>
      </c>
      <c r="AI329" s="4">
        <f>VLOOKUP(A329,'Charter School Lease'!A:E,5,FALSE)</f>
        <v>0</v>
      </c>
      <c r="AJ329" s="4">
        <f>VLOOKUP(A329,'Integration Change'!H:L,5,FALSE)</f>
        <v>0</v>
      </c>
      <c r="AK329" s="4">
        <f>VLOOKUP(A329,'Other SPED'!A:D,4,FALSE)</f>
        <v>0</v>
      </c>
      <c r="AL329" s="4">
        <f>VLOOKUP(A329,QComp!I:R,10,FALSE)</f>
        <v>865.45799805299612</v>
      </c>
      <c r="AM329" s="4">
        <f>VLOOKUP(A329,'LTFM Change'!G:K,5,FALSE)</f>
        <v>810.51641469579772</v>
      </c>
      <c r="AN329" s="4">
        <f>VLOOKUP(A329,'Breakfast and Lunch'!A:E,5,FALSE)</f>
        <v>591.9</v>
      </c>
      <c r="AO329" s="4">
        <f>VLOOKUP(A329,'Breakfast and Lunch'!A:D,4,FALSE)</f>
        <v>226.68</v>
      </c>
      <c r="AP329" s="4">
        <f>VLOOKUP(A329,'Integration Change'!A:E,5,FALSE)</f>
        <v>0</v>
      </c>
      <c r="AQ329" s="4">
        <f>VLOOKUP(A329,'Safe School'!A:D,4,FALSE)</f>
        <v>-118.02389993898396</v>
      </c>
      <c r="AR329" s="4">
        <f>VLOOKUP(A329,'LTFM Change'!A:D,4,FALSE)</f>
        <v>1469.483585304115</v>
      </c>
      <c r="AS329" s="4">
        <f>VLOOKUP(A329,QComp!A:E,5,FALSE)</f>
        <v>1734.5420019470039</v>
      </c>
      <c r="AT329" s="228">
        <f t="shared" si="92"/>
        <v>324.7742663656885</v>
      </c>
      <c r="AU329" s="4">
        <f t="shared" si="93"/>
        <v>55475.556100061163</v>
      </c>
      <c r="AV329" s="228">
        <f t="shared" si="94"/>
        <v>62.61349446959499</v>
      </c>
      <c r="AW329" s="4">
        <f>VLOOKUP(A329,'2021 SPED'!A:AF,32,FALSE)</f>
        <v>66900.997776048025</v>
      </c>
      <c r="AX329" s="228">
        <f t="shared" si="95"/>
        <v>75.509026835268656</v>
      </c>
      <c r="AY329" s="5">
        <f t="shared" si="86"/>
        <v>410126.55387610919</v>
      </c>
      <c r="AZ329" s="4">
        <f t="shared" si="96"/>
        <v>462.89678767055216</v>
      </c>
    </row>
    <row r="330" spans="1:52" x14ac:dyDescent="0.25">
      <c r="A330">
        <v>2752</v>
      </c>
      <c r="B330">
        <v>1</v>
      </c>
      <c r="C330" t="s">
        <v>309</v>
      </c>
      <c r="D330">
        <f>VLOOKUP(A330,Sheet10!A:C,3,FALSE)</f>
        <v>5</v>
      </c>
      <c r="E330" s="4">
        <f>VLOOKUP(A330,'Pupil Info'!A:D,4,FALSE)</f>
        <v>1604</v>
      </c>
      <c r="F330" s="4">
        <f>Summary!F330</f>
        <v>17068376.402629089</v>
      </c>
      <c r="G330" s="4">
        <f>VLOOKUP(A330,'2% 2020'!A:AB,28,FALSE)</f>
        <v>15794381.5</v>
      </c>
      <c r="H330" s="4">
        <f t="shared" si="87"/>
        <v>10641.132420591701</v>
      </c>
      <c r="I330" s="4">
        <f>G330-Summary!G330</f>
        <v>260001</v>
      </c>
      <c r="J330" s="4">
        <f>VLOOKUP(A330,'2% with VPK 2020'!A:AB,28,FALSE)</f>
        <v>16046084.75</v>
      </c>
      <c r="K330" s="4">
        <f>VLOOKUP(A330,'Charter School Lease'!A:D,4,FALSE)</f>
        <v>0</v>
      </c>
      <c r="L330" s="4">
        <f>VLOOKUP(A330,'Integration Change'!H:K,4,FALSE)</f>
        <v>0</v>
      </c>
      <c r="M330" s="4">
        <f>VLOOKUP(A330,'Other SPED'!A:D,4,FALSE)</f>
        <v>50230.31</v>
      </c>
      <c r="N330" s="4">
        <f>VLOOKUP(A330,'LTFM Change'!G:J,4,FALSE)</f>
        <v>4870.3895045600657</v>
      </c>
      <c r="O330" s="4">
        <f>VLOOKUP(A330,QComp!I:N,6,FALSE)</f>
        <v>9867.348696919973</v>
      </c>
      <c r="P330" s="4">
        <f>VLOOKUP(A330,'Breakfast and Lunch'!A:D,4,FALSE)</f>
        <v>1541.42</v>
      </c>
      <c r="Q330" s="4">
        <f>VLOOKUP(A330,'Breakfast and Lunch'!A:E,5,FALSE)</f>
        <v>4024.92</v>
      </c>
      <c r="R330" s="4">
        <f>VLOOKUP(A330,'Integration Change'!A:D,4,FALSE)</f>
        <v>0</v>
      </c>
      <c r="S330" s="4">
        <f>VLOOKUP(A330,'LTFM Change'!A:C,3,FALSE)</f>
        <v>10633.610495439934</v>
      </c>
      <c r="T330" s="4">
        <f>VLOOKUP(A330,QComp!A:D,4,FALSE)</f>
        <v>7812.651303080027</v>
      </c>
      <c r="U330" s="4">
        <f t="shared" si="88"/>
        <v>162.09538653366585</v>
      </c>
      <c r="V330" s="4">
        <f t="shared" si="89"/>
        <v>340683.90000000037</v>
      </c>
      <c r="W330" s="4">
        <f t="shared" si="90"/>
        <v>212.39644638404013</v>
      </c>
      <c r="X330" s="4">
        <f>VLOOKUP(A330,'2020 SPED'!A:AF,32,FALSE)</f>
        <v>48847.881436051102</v>
      </c>
      <c r="Y330" s="228">
        <f t="shared" si="83"/>
        <v>30.453791418984476</v>
      </c>
      <c r="Z330" s="4">
        <f t="shared" si="84"/>
        <v>649532.78143605147</v>
      </c>
      <c r="AA330" s="228">
        <f t="shared" si="85"/>
        <v>404.94562433669046</v>
      </c>
      <c r="AC330" s="4">
        <f>VLOOKUP(A330,'Pupil Info'!A:E,5,FALSE)</f>
        <v>1559</v>
      </c>
      <c r="AD330" s="4">
        <f>Summary!AA330</f>
        <v>16498500.912146326</v>
      </c>
      <c r="AE330" s="4">
        <f>VLOOKUP(A330,'2% 2021'!A:AB,28,FALSE)</f>
        <v>15523321.75</v>
      </c>
      <c r="AF330" s="4">
        <f t="shared" si="91"/>
        <v>10582.745934667304</v>
      </c>
      <c r="AG330" s="4">
        <f>AE330-Summary!AB330</f>
        <v>505222</v>
      </c>
      <c r="AH330" s="4">
        <f>VLOOKUP(A330,'2% with VPK 2021'!A:AB,28,FALSE)</f>
        <v>15894471.25</v>
      </c>
      <c r="AI330" s="4">
        <f>VLOOKUP(A330,'Charter School Lease'!A:E,5,FALSE)</f>
        <v>0</v>
      </c>
      <c r="AJ330" s="4">
        <f>VLOOKUP(A330,'Integration Change'!H:L,5,FALSE)</f>
        <v>0</v>
      </c>
      <c r="AK330" s="4">
        <f>VLOOKUP(A330,'Other SPED'!A:D,4,FALSE)</f>
        <v>50230.31</v>
      </c>
      <c r="AL330" s="4">
        <f>VLOOKUP(A330,QComp!I:R,10,FALSE)</f>
        <v>9901.3672904979903</v>
      </c>
      <c r="AM330" s="4">
        <f>VLOOKUP(A330,'LTFM Change'!G:K,5,FALSE)</f>
        <v>4678.368744321313</v>
      </c>
      <c r="AN330" s="4">
        <f>VLOOKUP(A330,'Breakfast and Lunch'!A:E,5,FALSE)</f>
        <v>4024.92</v>
      </c>
      <c r="AO330" s="4">
        <f>VLOOKUP(A330,'Breakfast and Lunch'!A:D,4,FALSE)</f>
        <v>1541.42</v>
      </c>
      <c r="AP330" s="4">
        <f>VLOOKUP(A330,'Integration Change'!A:E,5,FALSE)</f>
        <v>0</v>
      </c>
      <c r="AQ330" s="4">
        <f>VLOOKUP(A330,'Safe School'!A:D,4,FALSE)</f>
        <v>-1274.2375087927285</v>
      </c>
      <c r="AR330" s="4">
        <f>VLOOKUP(A330,'LTFM Change'!A:D,4,FALSE)</f>
        <v>10825.631255678833</v>
      </c>
      <c r="AS330" s="4">
        <f>VLOOKUP(A330,QComp!A:E,5,FALSE)</f>
        <v>7778.6327095020097</v>
      </c>
      <c r="AT330" s="228">
        <f t="shared" si="92"/>
        <v>324.06799230275817</v>
      </c>
      <c r="AU330" s="4">
        <f t="shared" si="93"/>
        <v>458855.91249120794</v>
      </c>
      <c r="AV330" s="228">
        <f t="shared" si="94"/>
        <v>294.32707664606028</v>
      </c>
      <c r="AW330" s="4">
        <f>VLOOKUP(A330,'2021 SPED'!A:AF,32,FALSE)</f>
        <v>150990.35596615239</v>
      </c>
      <c r="AX330" s="228">
        <f t="shared" si="95"/>
        <v>96.850773551091976</v>
      </c>
      <c r="AY330" s="5">
        <f t="shared" si="86"/>
        <v>1115068.2684573603</v>
      </c>
      <c r="AZ330" s="4">
        <f t="shared" si="96"/>
        <v>715.2458424999104</v>
      </c>
    </row>
    <row r="331" spans="1:52" x14ac:dyDescent="0.25">
      <c r="A331">
        <v>2753</v>
      </c>
      <c r="B331">
        <v>1</v>
      </c>
      <c r="C331" t="s">
        <v>310</v>
      </c>
      <c r="D331">
        <f>VLOOKUP(A331,Sheet10!A:C,3,FALSE)</f>
        <v>5</v>
      </c>
      <c r="E331" s="4">
        <f>VLOOKUP(A331,'Pupil Info'!A:D,4,FALSE)</f>
        <v>934</v>
      </c>
      <c r="F331" s="4">
        <f>Summary!F331</f>
        <v>10445256.442806419</v>
      </c>
      <c r="G331" s="4">
        <f>VLOOKUP(A331,'2% 2020'!A:AB,28,FALSE)</f>
        <v>9914857.9162140004</v>
      </c>
      <c r="H331" s="4">
        <f t="shared" si="87"/>
        <v>11183.358075809871</v>
      </c>
      <c r="I331" s="4">
        <f>G331-Summary!G331</f>
        <v>157506</v>
      </c>
      <c r="J331" s="4">
        <f>VLOOKUP(A331,'2% with VPK 2020'!A:AB,28,FALSE)</f>
        <v>9914857.9162140004</v>
      </c>
      <c r="K331" s="4">
        <f>VLOOKUP(A331,'Charter School Lease'!A:D,4,FALSE)</f>
        <v>0</v>
      </c>
      <c r="L331" s="4">
        <f>VLOOKUP(A331,'Integration Change'!H:K,4,FALSE)</f>
        <v>0</v>
      </c>
      <c r="M331" s="4">
        <f>VLOOKUP(A331,'Other SPED'!A:D,4,FALSE)</f>
        <v>0</v>
      </c>
      <c r="N331" s="4">
        <f>VLOOKUP(A331,'LTFM Change'!G:J,4,FALSE)</f>
        <v>0</v>
      </c>
      <c r="O331" s="4">
        <f>VLOOKUP(A331,QComp!I:N,6,FALSE)</f>
        <v>0</v>
      </c>
      <c r="P331" s="4">
        <f>VLOOKUP(A331,'Breakfast and Lunch'!A:D,4,FALSE)</f>
        <v>0</v>
      </c>
      <c r="Q331" s="4">
        <f>VLOOKUP(A331,'Breakfast and Lunch'!A:E,5,FALSE)</f>
        <v>0</v>
      </c>
      <c r="R331" s="4">
        <f>VLOOKUP(A331,'Integration Change'!A:D,4,FALSE)</f>
        <v>0</v>
      </c>
      <c r="S331" s="4">
        <f>VLOOKUP(A331,'LTFM Change'!A:C,3,FALSE)</f>
        <v>0</v>
      </c>
      <c r="T331" s="4">
        <f>VLOOKUP(A331,QComp!A:D,4,FALSE)</f>
        <v>0</v>
      </c>
      <c r="U331" s="4">
        <f t="shared" si="88"/>
        <v>168.63597430406853</v>
      </c>
      <c r="V331" s="4">
        <f t="shared" si="89"/>
        <v>0</v>
      </c>
      <c r="W331" s="4">
        <f t="shared" si="90"/>
        <v>0</v>
      </c>
      <c r="X331" s="4">
        <f>VLOOKUP(A331,'2020 SPED'!A:AF,32,FALSE)</f>
        <v>36392.912173117744</v>
      </c>
      <c r="Y331" s="228">
        <f t="shared" si="83"/>
        <v>38.964574061153904</v>
      </c>
      <c r="Z331" s="4">
        <f t="shared" si="84"/>
        <v>193898.91217311774</v>
      </c>
      <c r="AA331" s="228">
        <f t="shared" si="85"/>
        <v>207.60054836522244</v>
      </c>
      <c r="AC331" s="4">
        <f>VLOOKUP(A331,'Pupil Info'!A:E,5,FALSE)</f>
        <v>942</v>
      </c>
      <c r="AD331" s="4">
        <f>Summary!AA331</f>
        <v>10597993.452700512</v>
      </c>
      <c r="AE331" s="4">
        <f>VLOOKUP(A331,'2% 2021'!A:AB,28,FALSE)</f>
        <v>10194718.225413913</v>
      </c>
      <c r="AF331" s="4">
        <f t="shared" si="91"/>
        <v>11250.523835138549</v>
      </c>
      <c r="AG331" s="4">
        <f>AE331-Summary!AB331</f>
        <v>319705.86599999852</v>
      </c>
      <c r="AH331" s="4">
        <f>VLOOKUP(A331,'2% with VPK 2021'!A:AB,28,FALSE)</f>
        <v>10194718.225413913</v>
      </c>
      <c r="AI331" s="4">
        <f>VLOOKUP(A331,'Charter School Lease'!A:E,5,FALSE)</f>
        <v>0</v>
      </c>
      <c r="AJ331" s="4">
        <f>VLOOKUP(A331,'Integration Change'!H:L,5,FALSE)</f>
        <v>0</v>
      </c>
      <c r="AK331" s="4">
        <f>VLOOKUP(A331,'Other SPED'!A:D,4,FALSE)</f>
        <v>0</v>
      </c>
      <c r="AL331" s="4">
        <f>VLOOKUP(A331,QComp!I:R,10,FALSE)</f>
        <v>0</v>
      </c>
      <c r="AM331" s="4">
        <f>VLOOKUP(A331,'LTFM Change'!G:K,5,FALSE)</f>
        <v>0</v>
      </c>
      <c r="AN331" s="4">
        <f>VLOOKUP(A331,'Breakfast and Lunch'!A:E,5,FALSE)</f>
        <v>0</v>
      </c>
      <c r="AO331" s="4">
        <f>VLOOKUP(A331,'Breakfast and Lunch'!A:D,4,FALSE)</f>
        <v>0</v>
      </c>
      <c r="AP331" s="4">
        <f>VLOOKUP(A331,'Integration Change'!A:E,5,FALSE)</f>
        <v>0</v>
      </c>
      <c r="AQ331" s="4">
        <f>VLOOKUP(A331,'Safe School'!A:D,4,FALSE)</f>
        <v>88.650803679862292</v>
      </c>
      <c r="AR331" s="4">
        <f>VLOOKUP(A331,'LTFM Change'!A:D,4,FALSE)</f>
        <v>0</v>
      </c>
      <c r="AS331" s="4">
        <f>VLOOKUP(A331,QComp!A:E,5,FALSE)</f>
        <v>0</v>
      </c>
      <c r="AT331" s="228">
        <f t="shared" si="92"/>
        <v>339.39051592356532</v>
      </c>
      <c r="AU331" s="4">
        <f t="shared" si="93"/>
        <v>88.650803679600358</v>
      </c>
      <c r="AV331" s="228">
        <f t="shared" si="94"/>
        <v>9.4109133417834778E-2</v>
      </c>
      <c r="AW331" s="4">
        <f>VLOOKUP(A331,'2021 SPED'!A:AF,32,FALSE)</f>
        <v>87511.207634904655</v>
      </c>
      <c r="AX331" s="228">
        <f t="shared" si="95"/>
        <v>92.89937116231917</v>
      </c>
      <c r="AY331" s="5">
        <f t="shared" si="86"/>
        <v>407305.72443858278</v>
      </c>
      <c r="AZ331" s="4">
        <f t="shared" si="96"/>
        <v>432.38399621930233</v>
      </c>
    </row>
    <row r="332" spans="1:52" x14ac:dyDescent="0.25">
      <c r="A332">
        <v>2754</v>
      </c>
      <c r="B332">
        <v>1</v>
      </c>
      <c r="C332" t="s">
        <v>311</v>
      </c>
      <c r="D332">
        <f>VLOOKUP(A332,Sheet10!A:C,3,FALSE)</f>
        <v>6</v>
      </c>
      <c r="E332" s="4">
        <f>VLOOKUP(A332,'Pupil Info'!A:D,4,FALSE)</f>
        <v>459</v>
      </c>
      <c r="F332" s="4">
        <f>Summary!F332</f>
        <v>5916906.7095024846</v>
      </c>
      <c r="G332" s="4">
        <f>VLOOKUP(A332,'2% 2020'!A:AB,28,FALSE)</f>
        <v>4926267.75</v>
      </c>
      <c r="H332" s="4">
        <f t="shared" si="87"/>
        <v>12890.864290855086</v>
      </c>
      <c r="I332" s="4">
        <f>G332-Summary!G332</f>
        <v>75568</v>
      </c>
      <c r="J332" s="4">
        <f>VLOOKUP(A332,'2% with VPK 2020'!A:AB,28,FALSE)</f>
        <v>4926267.75</v>
      </c>
      <c r="K332" s="4">
        <f>VLOOKUP(A332,'Charter School Lease'!A:D,4,FALSE)</f>
        <v>0</v>
      </c>
      <c r="L332" s="4">
        <f>VLOOKUP(A332,'Integration Change'!H:K,4,FALSE)</f>
        <v>0</v>
      </c>
      <c r="M332" s="4">
        <f>VLOOKUP(A332,'Other SPED'!A:D,4,FALSE)</f>
        <v>0</v>
      </c>
      <c r="N332" s="4">
        <f>VLOOKUP(A332,'LTFM Change'!G:J,4,FALSE)</f>
        <v>0</v>
      </c>
      <c r="O332" s="4">
        <f>VLOOKUP(A332,QComp!I:N,6,FALSE)</f>
        <v>0</v>
      </c>
      <c r="P332" s="4">
        <f>VLOOKUP(A332,'Breakfast and Lunch'!A:D,4,FALSE)</f>
        <v>0</v>
      </c>
      <c r="Q332" s="4">
        <f>VLOOKUP(A332,'Breakfast and Lunch'!A:E,5,FALSE)</f>
        <v>0</v>
      </c>
      <c r="R332" s="4">
        <f>VLOOKUP(A332,'Integration Change'!A:D,4,FALSE)</f>
        <v>0</v>
      </c>
      <c r="S332" s="4">
        <f>VLOOKUP(A332,'LTFM Change'!A:C,3,FALSE)</f>
        <v>0</v>
      </c>
      <c r="T332" s="4">
        <f>VLOOKUP(A332,QComp!A:D,4,FALSE)</f>
        <v>0</v>
      </c>
      <c r="U332" s="4">
        <f t="shared" si="88"/>
        <v>164.63616557734204</v>
      </c>
      <c r="V332" s="4">
        <f t="shared" si="89"/>
        <v>0</v>
      </c>
      <c r="W332" s="4">
        <f t="shared" si="90"/>
        <v>0</v>
      </c>
      <c r="X332" s="4">
        <f>VLOOKUP(A332,'2020 SPED'!A:AF,32,FALSE)</f>
        <v>42629.709571312647</v>
      </c>
      <c r="Y332" s="228">
        <f t="shared" si="83"/>
        <v>92.875184251225818</v>
      </c>
      <c r="Z332" s="4">
        <f t="shared" si="84"/>
        <v>118197.70957131265</v>
      </c>
      <c r="AA332" s="228">
        <f t="shared" si="85"/>
        <v>257.51134982856786</v>
      </c>
      <c r="AC332" s="4">
        <f>VLOOKUP(A332,'Pupil Info'!A:E,5,FALSE)</f>
        <v>447</v>
      </c>
      <c r="AD332" s="4">
        <f>Summary!AA332</f>
        <v>5872904.8727868274</v>
      </c>
      <c r="AE332" s="4">
        <f>VLOOKUP(A332,'2% 2021'!A:AB,28,FALSE)</f>
        <v>4915700.25</v>
      </c>
      <c r="AF332" s="4">
        <f t="shared" si="91"/>
        <v>13138.489648292678</v>
      </c>
      <c r="AG332" s="4">
        <f>AE332-Summary!AB332</f>
        <v>149255.90277995728</v>
      </c>
      <c r="AH332" s="4">
        <f>VLOOKUP(A332,'2% with VPK 2021'!A:AB,28,FALSE)</f>
        <v>4915700.25</v>
      </c>
      <c r="AI332" s="4">
        <f>VLOOKUP(A332,'Charter School Lease'!A:E,5,FALSE)</f>
        <v>0</v>
      </c>
      <c r="AJ332" s="4">
        <f>VLOOKUP(A332,'Integration Change'!H:L,5,FALSE)</f>
        <v>0</v>
      </c>
      <c r="AK332" s="4">
        <f>VLOOKUP(A332,'Other SPED'!A:D,4,FALSE)</f>
        <v>0</v>
      </c>
      <c r="AL332" s="4">
        <f>VLOOKUP(A332,QComp!I:R,10,FALSE)</f>
        <v>0</v>
      </c>
      <c r="AM332" s="4">
        <f>VLOOKUP(A332,'LTFM Change'!G:K,5,FALSE)</f>
        <v>0</v>
      </c>
      <c r="AN332" s="4">
        <f>VLOOKUP(A332,'Breakfast and Lunch'!A:E,5,FALSE)</f>
        <v>0</v>
      </c>
      <c r="AO332" s="4">
        <f>VLOOKUP(A332,'Breakfast and Lunch'!A:D,4,FALSE)</f>
        <v>0</v>
      </c>
      <c r="AP332" s="4">
        <f>VLOOKUP(A332,'Integration Change'!A:E,5,FALSE)</f>
        <v>0</v>
      </c>
      <c r="AQ332" s="4">
        <f>VLOOKUP(A332,'Safe School'!A:D,4,FALSE)</f>
        <v>63.374013249263953</v>
      </c>
      <c r="AR332" s="4">
        <f>VLOOKUP(A332,'LTFM Change'!A:D,4,FALSE)</f>
        <v>0</v>
      </c>
      <c r="AS332" s="4">
        <f>VLOOKUP(A332,QComp!A:E,5,FALSE)</f>
        <v>0</v>
      </c>
      <c r="AT332" s="228">
        <f t="shared" si="92"/>
        <v>333.90582277395367</v>
      </c>
      <c r="AU332" s="4">
        <f t="shared" si="93"/>
        <v>63.374013248831034</v>
      </c>
      <c r="AV332" s="228">
        <f t="shared" si="94"/>
        <v>0.1417763159929106</v>
      </c>
      <c r="AW332" s="4">
        <f>VLOOKUP(A332,'2021 SPED'!A:AF,32,FALSE)</f>
        <v>119538.58960932074</v>
      </c>
      <c r="AX332" s="228">
        <f t="shared" si="95"/>
        <v>267.42413782845802</v>
      </c>
      <c r="AY332" s="5">
        <f t="shared" si="86"/>
        <v>268857.86640252685</v>
      </c>
      <c r="AZ332" s="4">
        <f t="shared" si="96"/>
        <v>601.47173691840464</v>
      </c>
    </row>
    <row r="333" spans="1:52" x14ac:dyDescent="0.25">
      <c r="A333">
        <v>2769</v>
      </c>
      <c r="B333">
        <v>1</v>
      </c>
      <c r="C333" t="s">
        <v>313</v>
      </c>
      <c r="D333">
        <f>VLOOKUP(A333,Sheet10!A:C,3,FALSE)</f>
        <v>6</v>
      </c>
      <c r="E333" s="4">
        <f>VLOOKUP(A333,'Pupil Info'!A:D,4,FALSE)</f>
        <v>1045</v>
      </c>
      <c r="F333" s="4">
        <f>Summary!F333</f>
        <v>10660138.196825147</v>
      </c>
      <c r="G333" s="4">
        <f>VLOOKUP(A333,'2% 2020'!A:AB,28,FALSE)</f>
        <v>9461898.5</v>
      </c>
      <c r="H333" s="4">
        <f t="shared" si="87"/>
        <v>10201.089183564734</v>
      </c>
      <c r="I333" s="4">
        <f>G333-Summary!G333</f>
        <v>153886</v>
      </c>
      <c r="J333" s="4">
        <f>VLOOKUP(A333,'2% with VPK 2020'!A:AB,28,FALSE)</f>
        <v>9461898.5</v>
      </c>
      <c r="K333" s="4">
        <f>VLOOKUP(A333,'Charter School Lease'!A:D,4,FALSE)</f>
        <v>0</v>
      </c>
      <c r="L333" s="4">
        <f>VLOOKUP(A333,'Integration Change'!H:K,4,FALSE)</f>
        <v>0</v>
      </c>
      <c r="M333" s="4">
        <f>VLOOKUP(A333,'Other SPED'!A:D,4,FALSE)</f>
        <v>0</v>
      </c>
      <c r="N333" s="4">
        <f>VLOOKUP(A333,'LTFM Change'!G:J,4,FALSE)</f>
        <v>0</v>
      </c>
      <c r="O333" s="4">
        <f>VLOOKUP(A333,QComp!I:N,6,FALSE)</f>
        <v>0</v>
      </c>
      <c r="P333" s="4">
        <f>VLOOKUP(A333,'Breakfast and Lunch'!A:D,4,FALSE)</f>
        <v>0</v>
      </c>
      <c r="Q333" s="4">
        <f>VLOOKUP(A333,'Breakfast and Lunch'!A:E,5,FALSE)</f>
        <v>0</v>
      </c>
      <c r="R333" s="4">
        <f>VLOOKUP(A333,'Integration Change'!A:D,4,FALSE)</f>
        <v>0</v>
      </c>
      <c r="S333" s="4">
        <f>VLOOKUP(A333,'LTFM Change'!A:C,3,FALSE)</f>
        <v>0</v>
      </c>
      <c r="T333" s="4">
        <f>VLOOKUP(A333,QComp!A:D,4,FALSE)</f>
        <v>0</v>
      </c>
      <c r="U333" s="4">
        <f t="shared" si="88"/>
        <v>147.25933014354067</v>
      </c>
      <c r="V333" s="4">
        <f t="shared" si="89"/>
        <v>0</v>
      </c>
      <c r="W333" s="4">
        <f t="shared" si="90"/>
        <v>0</v>
      </c>
      <c r="X333" s="4">
        <f>VLOOKUP(A333,'2020 SPED'!A:AF,32,FALSE)</f>
        <v>19973.461592868669</v>
      </c>
      <c r="Y333" s="228">
        <f t="shared" si="83"/>
        <v>19.113360375950879</v>
      </c>
      <c r="Z333" s="4">
        <f t="shared" si="84"/>
        <v>173859.46159286867</v>
      </c>
      <c r="AA333" s="228">
        <f t="shared" si="85"/>
        <v>166.37269051949156</v>
      </c>
      <c r="AC333" s="4">
        <f>VLOOKUP(A333,'Pupil Info'!A:E,5,FALSE)</f>
        <v>1057</v>
      </c>
      <c r="AD333" s="4">
        <f>Summary!AA333</f>
        <v>10907676.929597149</v>
      </c>
      <c r="AE333" s="4">
        <f>VLOOKUP(A333,'2% 2021'!A:AB,28,FALSE)</f>
        <v>9783880.5</v>
      </c>
      <c r="AF333" s="4">
        <f t="shared" si="91"/>
        <v>10319.467293847823</v>
      </c>
      <c r="AG333" s="4">
        <f>AE333-Summary!AB333</f>
        <v>315876</v>
      </c>
      <c r="AH333" s="4">
        <f>VLOOKUP(A333,'2% with VPK 2021'!A:AB,28,FALSE)</f>
        <v>9783880.5</v>
      </c>
      <c r="AI333" s="4">
        <f>VLOOKUP(A333,'Charter School Lease'!A:E,5,FALSE)</f>
        <v>0</v>
      </c>
      <c r="AJ333" s="4">
        <f>VLOOKUP(A333,'Integration Change'!H:L,5,FALSE)</f>
        <v>0</v>
      </c>
      <c r="AK333" s="4">
        <f>VLOOKUP(A333,'Other SPED'!A:D,4,FALSE)</f>
        <v>0</v>
      </c>
      <c r="AL333" s="4">
        <f>VLOOKUP(A333,QComp!I:R,10,FALSE)</f>
        <v>0</v>
      </c>
      <c r="AM333" s="4">
        <f>VLOOKUP(A333,'LTFM Change'!G:K,5,FALSE)</f>
        <v>0</v>
      </c>
      <c r="AN333" s="4">
        <f>VLOOKUP(A333,'Breakfast and Lunch'!A:E,5,FALSE)</f>
        <v>0</v>
      </c>
      <c r="AO333" s="4">
        <f>VLOOKUP(A333,'Breakfast and Lunch'!A:D,4,FALSE)</f>
        <v>0</v>
      </c>
      <c r="AP333" s="4">
        <f>VLOOKUP(A333,'Integration Change'!A:E,5,FALSE)</f>
        <v>0</v>
      </c>
      <c r="AQ333" s="4">
        <f>VLOOKUP(A333,'Safe School'!A:D,4,FALSE)</f>
        <v>107.3995582829084</v>
      </c>
      <c r="AR333" s="4">
        <f>VLOOKUP(A333,'LTFM Change'!A:D,4,FALSE)</f>
        <v>0</v>
      </c>
      <c r="AS333" s="4">
        <f>VLOOKUP(A333,QComp!A:E,5,FALSE)</f>
        <v>0</v>
      </c>
      <c r="AT333" s="228">
        <f t="shared" si="92"/>
        <v>298.84200567644274</v>
      </c>
      <c r="AU333" s="4">
        <f t="shared" si="93"/>
        <v>107.39955828338861</v>
      </c>
      <c r="AV333" s="228">
        <f t="shared" si="94"/>
        <v>0.10160790755287476</v>
      </c>
      <c r="AW333" s="4">
        <f>VLOOKUP(A333,'2021 SPED'!A:AF,32,FALSE)</f>
        <v>48917.740728963865</v>
      </c>
      <c r="AX333" s="228">
        <f t="shared" si="95"/>
        <v>46.279792553418986</v>
      </c>
      <c r="AY333" s="5">
        <f t="shared" si="86"/>
        <v>364901.14028724725</v>
      </c>
      <c r="AZ333" s="4">
        <f t="shared" si="96"/>
        <v>345.2234061374146</v>
      </c>
    </row>
    <row r="334" spans="1:52" x14ac:dyDescent="0.25">
      <c r="A334">
        <v>2805</v>
      </c>
      <c r="B334">
        <v>1</v>
      </c>
      <c r="C334" t="s">
        <v>314</v>
      </c>
      <c r="D334">
        <f>VLOOKUP(A334,Sheet10!A:C,3,FALSE)</f>
        <v>5</v>
      </c>
      <c r="E334" s="4">
        <f>VLOOKUP(A334,'Pupil Info'!A:D,4,FALSE)</f>
        <v>1192</v>
      </c>
      <c r="F334" s="4">
        <f>Summary!F334</f>
        <v>12496971.924352171</v>
      </c>
      <c r="G334" s="4">
        <f>VLOOKUP(A334,'2% 2020'!A:AB,28,FALSE)</f>
        <v>11481076.25</v>
      </c>
      <c r="H334" s="4">
        <f t="shared" si="87"/>
        <v>10484.036849288734</v>
      </c>
      <c r="I334" s="4">
        <f>G334-Summary!G334</f>
        <v>171640</v>
      </c>
      <c r="J334" s="4">
        <f>VLOOKUP(A334,'2% with VPK 2020'!A:AB,28,FALSE)</f>
        <v>11481076.25</v>
      </c>
      <c r="K334" s="4">
        <f>VLOOKUP(A334,'Charter School Lease'!A:D,4,FALSE)</f>
        <v>0</v>
      </c>
      <c r="L334" s="4">
        <f>VLOOKUP(A334,'Integration Change'!H:K,4,FALSE)</f>
        <v>0</v>
      </c>
      <c r="M334" s="4">
        <f>VLOOKUP(A334,'Other SPED'!A:D,4,FALSE)</f>
        <v>0</v>
      </c>
      <c r="N334" s="4">
        <f>VLOOKUP(A334,'LTFM Change'!G:J,4,FALSE)</f>
        <v>0</v>
      </c>
      <c r="O334" s="4">
        <f>VLOOKUP(A334,QComp!I:N,6,FALSE)</f>
        <v>-963.37746960000368</v>
      </c>
      <c r="P334" s="4">
        <f>VLOOKUP(A334,'Breakfast and Lunch'!A:D,4,FALSE)</f>
        <v>0</v>
      </c>
      <c r="Q334" s="4">
        <f>VLOOKUP(A334,'Breakfast and Lunch'!A:E,5,FALSE)</f>
        <v>0</v>
      </c>
      <c r="R334" s="4">
        <f>VLOOKUP(A334,'Integration Change'!A:D,4,FALSE)</f>
        <v>0</v>
      </c>
      <c r="S334" s="4">
        <f>VLOOKUP(A334,'LTFM Change'!A:C,3,FALSE)</f>
        <v>0</v>
      </c>
      <c r="T334" s="4">
        <f>VLOOKUP(A334,QComp!A:D,4,FALSE)</f>
        <v>963.37746960000368</v>
      </c>
      <c r="U334" s="4">
        <f t="shared" si="88"/>
        <v>143.99328859060404</v>
      </c>
      <c r="V334" s="4">
        <f t="shared" si="89"/>
        <v>0</v>
      </c>
      <c r="W334" s="4">
        <f t="shared" si="90"/>
        <v>0</v>
      </c>
      <c r="X334" s="4">
        <f>VLOOKUP(A334,'2020 SPED'!A:AF,32,FALSE)</f>
        <v>25722.32858257927</v>
      </c>
      <c r="Y334" s="228">
        <f t="shared" si="83"/>
        <v>21.579134716928916</v>
      </c>
      <c r="Z334" s="4">
        <f t="shared" si="84"/>
        <v>197362.32858257927</v>
      </c>
      <c r="AA334" s="228">
        <f t="shared" si="85"/>
        <v>165.57242330753294</v>
      </c>
      <c r="AC334" s="4">
        <f>VLOOKUP(A334,'Pupil Info'!A:E,5,FALSE)</f>
        <v>1204</v>
      </c>
      <c r="AD334" s="4">
        <f>Summary!AA334</f>
        <v>12762377.343238844</v>
      </c>
      <c r="AE334" s="4">
        <f>VLOOKUP(A334,'2% 2021'!A:AB,28,FALSE)</f>
        <v>11851117</v>
      </c>
      <c r="AF334" s="4">
        <f t="shared" si="91"/>
        <v>10599.981182092062</v>
      </c>
      <c r="AG334" s="4">
        <f>AE334-Summary!AB334</f>
        <v>351395</v>
      </c>
      <c r="AH334" s="4">
        <f>VLOOKUP(A334,'2% with VPK 2021'!A:AB,28,FALSE)</f>
        <v>11851117</v>
      </c>
      <c r="AI334" s="4">
        <f>VLOOKUP(A334,'Charter School Lease'!A:E,5,FALSE)</f>
        <v>0</v>
      </c>
      <c r="AJ334" s="4">
        <f>VLOOKUP(A334,'Integration Change'!H:L,5,FALSE)</f>
        <v>0</v>
      </c>
      <c r="AK334" s="4">
        <f>VLOOKUP(A334,'Other SPED'!A:D,4,FALSE)</f>
        <v>0</v>
      </c>
      <c r="AL334" s="4">
        <f>VLOOKUP(A334,QComp!I:R,10,FALSE)</f>
        <v>-957.53738174957107</v>
      </c>
      <c r="AM334" s="4">
        <f>VLOOKUP(A334,'LTFM Change'!G:K,5,FALSE)</f>
        <v>0</v>
      </c>
      <c r="AN334" s="4">
        <f>VLOOKUP(A334,'Breakfast and Lunch'!A:E,5,FALSE)</f>
        <v>0</v>
      </c>
      <c r="AO334" s="4">
        <f>VLOOKUP(A334,'Breakfast and Lunch'!A:D,4,FALSE)</f>
        <v>0</v>
      </c>
      <c r="AP334" s="4">
        <f>VLOOKUP(A334,'Integration Change'!A:E,5,FALSE)</f>
        <v>0</v>
      </c>
      <c r="AQ334" s="4">
        <f>VLOOKUP(A334,'Safe School'!A:D,4,FALSE)</f>
        <v>115.55995807771251</v>
      </c>
      <c r="AR334" s="4">
        <f>VLOOKUP(A334,'LTFM Change'!A:D,4,FALSE)</f>
        <v>0</v>
      </c>
      <c r="AS334" s="4">
        <f>VLOOKUP(A334,QComp!A:E,5,FALSE)</f>
        <v>957.53738174957107</v>
      </c>
      <c r="AT334" s="228">
        <f t="shared" si="92"/>
        <v>291.85631229235878</v>
      </c>
      <c r="AU334" s="4">
        <f t="shared" si="93"/>
        <v>115.55995807796717</v>
      </c>
      <c r="AV334" s="228">
        <f t="shared" si="94"/>
        <v>9.598003162621857E-2</v>
      </c>
      <c r="AW334" s="4">
        <f>VLOOKUP(A334,'2021 SPED'!A:AF,32,FALSE)</f>
        <v>64267.277969511924</v>
      </c>
      <c r="AX334" s="228">
        <f t="shared" si="95"/>
        <v>53.378137848431834</v>
      </c>
      <c r="AY334" s="5">
        <f t="shared" si="86"/>
        <v>415777.83792758989</v>
      </c>
      <c r="AZ334" s="4">
        <f t="shared" si="96"/>
        <v>345.33043017241687</v>
      </c>
    </row>
    <row r="335" spans="1:52" x14ac:dyDescent="0.25">
      <c r="A335">
        <v>2835</v>
      </c>
      <c r="B335">
        <v>1</v>
      </c>
      <c r="C335" t="s">
        <v>315</v>
      </c>
      <c r="D335">
        <f>VLOOKUP(A335,Sheet10!A:C,3,FALSE)</f>
        <v>6</v>
      </c>
      <c r="E335" s="4">
        <f>VLOOKUP(A335,'Pupil Info'!A:D,4,FALSE)</f>
        <v>671</v>
      </c>
      <c r="F335" s="4">
        <f>Summary!F335</f>
        <v>7833267.0923579512</v>
      </c>
      <c r="G335" s="4">
        <f>VLOOKUP(A335,'2% 2020'!A:AB,28,FALSE)</f>
        <v>6969091.5</v>
      </c>
      <c r="H335" s="4">
        <f t="shared" si="87"/>
        <v>11674.019511710807</v>
      </c>
      <c r="I335" s="4">
        <f>G335-Summary!G335</f>
        <v>100715</v>
      </c>
      <c r="J335" s="4">
        <f>VLOOKUP(A335,'2% with VPK 2020'!A:AB,28,FALSE)</f>
        <v>6969091.5</v>
      </c>
      <c r="K335" s="4">
        <f>VLOOKUP(A335,'Charter School Lease'!A:D,4,FALSE)</f>
        <v>0</v>
      </c>
      <c r="L335" s="4">
        <f>VLOOKUP(A335,'Integration Change'!H:K,4,FALSE)</f>
        <v>0</v>
      </c>
      <c r="M335" s="4">
        <f>VLOOKUP(A335,'Other SPED'!A:D,4,FALSE)</f>
        <v>0</v>
      </c>
      <c r="N335" s="4">
        <f>VLOOKUP(A335,'LTFM Change'!G:J,4,FALSE)</f>
        <v>0</v>
      </c>
      <c r="O335" s="4">
        <f>VLOOKUP(A335,QComp!I:N,6,FALSE)</f>
        <v>-564.10391700000037</v>
      </c>
      <c r="P335" s="4">
        <f>VLOOKUP(A335,'Breakfast and Lunch'!A:D,4,FALSE)</f>
        <v>0</v>
      </c>
      <c r="Q335" s="4">
        <f>VLOOKUP(A335,'Breakfast and Lunch'!A:E,5,FALSE)</f>
        <v>0</v>
      </c>
      <c r="R335" s="4">
        <f>VLOOKUP(A335,'Integration Change'!A:D,4,FALSE)</f>
        <v>0</v>
      </c>
      <c r="S335" s="4">
        <f>VLOOKUP(A335,'LTFM Change'!A:C,3,FALSE)</f>
        <v>0</v>
      </c>
      <c r="T335" s="4">
        <f>VLOOKUP(A335,QComp!A:D,4,FALSE)</f>
        <v>564.10391700000037</v>
      </c>
      <c r="U335" s="4">
        <f t="shared" si="88"/>
        <v>150.09687034277198</v>
      </c>
      <c r="V335" s="4">
        <f t="shared" si="89"/>
        <v>0</v>
      </c>
      <c r="W335" s="4">
        <f t="shared" si="90"/>
        <v>0</v>
      </c>
      <c r="X335" s="4">
        <f>VLOOKUP(A335,'2020 SPED'!A:AF,32,FALSE)</f>
        <v>10926.610307549825</v>
      </c>
      <c r="Y335" s="228">
        <f t="shared" si="83"/>
        <v>16.284069012741917</v>
      </c>
      <c r="Z335" s="4">
        <f t="shared" si="84"/>
        <v>111641.61030754982</v>
      </c>
      <c r="AA335" s="228">
        <f t="shared" si="85"/>
        <v>166.3809393555139</v>
      </c>
      <c r="AC335" s="4">
        <f>VLOOKUP(A335,'Pupil Info'!A:E,5,FALSE)</f>
        <v>679</v>
      </c>
      <c r="AD335" s="4">
        <f>Summary!AA335</f>
        <v>8467929.9745107871</v>
      </c>
      <c r="AE335" s="4">
        <f>VLOOKUP(A335,'2% 2021'!A:AB,28,FALSE)</f>
        <v>7646950</v>
      </c>
      <c r="AF335" s="4">
        <f t="shared" si="91"/>
        <v>12471.178165700718</v>
      </c>
      <c r="AG335" s="4">
        <f>AE335-Summary!AB335</f>
        <v>206831</v>
      </c>
      <c r="AH335" s="4">
        <f>VLOOKUP(A335,'2% with VPK 2021'!A:AB,28,FALSE)</f>
        <v>7646950</v>
      </c>
      <c r="AI335" s="4">
        <f>VLOOKUP(A335,'Charter School Lease'!A:E,5,FALSE)</f>
        <v>0</v>
      </c>
      <c r="AJ335" s="4">
        <f>VLOOKUP(A335,'Integration Change'!H:L,5,FALSE)</f>
        <v>0</v>
      </c>
      <c r="AK335" s="4">
        <f>VLOOKUP(A335,'Other SPED'!A:D,4,FALSE)</f>
        <v>0</v>
      </c>
      <c r="AL335" s="4">
        <f>VLOOKUP(A335,QComp!I:R,10,FALSE)</f>
        <v>-560.06175317292218</v>
      </c>
      <c r="AM335" s="4">
        <f>VLOOKUP(A335,'LTFM Change'!G:K,5,FALSE)</f>
        <v>0</v>
      </c>
      <c r="AN335" s="4">
        <f>VLOOKUP(A335,'Breakfast and Lunch'!A:E,5,FALSE)</f>
        <v>0</v>
      </c>
      <c r="AO335" s="4">
        <f>VLOOKUP(A335,'Breakfast and Lunch'!A:D,4,FALSE)</f>
        <v>0</v>
      </c>
      <c r="AP335" s="4">
        <f>VLOOKUP(A335,'Integration Change'!A:E,5,FALSE)</f>
        <v>0</v>
      </c>
      <c r="AQ335" s="4">
        <f>VLOOKUP(A335,'Safe School'!A:D,4,FALSE)</f>
        <v>94.037211613635009</v>
      </c>
      <c r="AR335" s="4">
        <f>VLOOKUP(A335,'LTFM Change'!A:D,4,FALSE)</f>
        <v>0</v>
      </c>
      <c r="AS335" s="4">
        <f>VLOOKUP(A335,QComp!A:E,5,FALSE)</f>
        <v>560.06175317292218</v>
      </c>
      <c r="AT335" s="228">
        <f t="shared" si="92"/>
        <v>304.61119293078053</v>
      </c>
      <c r="AU335" s="4">
        <f t="shared" si="93"/>
        <v>94.037211613729596</v>
      </c>
      <c r="AV335" s="228">
        <f t="shared" si="94"/>
        <v>0.13849368426175199</v>
      </c>
      <c r="AW335" s="4">
        <f>VLOOKUP(A335,'2021 SPED'!A:AF,32,FALSE)</f>
        <v>26670.957478806609</v>
      </c>
      <c r="AX335" s="228">
        <f t="shared" si="95"/>
        <v>39.279760646254211</v>
      </c>
      <c r="AY335" s="5">
        <f t="shared" si="86"/>
        <v>233595.99469042034</v>
      </c>
      <c r="AZ335" s="4">
        <f t="shared" si="96"/>
        <v>344.02944726129653</v>
      </c>
    </row>
    <row r="336" spans="1:52" x14ac:dyDescent="0.25">
      <c r="A336">
        <v>2853</v>
      </c>
      <c r="B336">
        <v>1</v>
      </c>
      <c r="C336" t="s">
        <v>316</v>
      </c>
      <c r="D336">
        <f>VLOOKUP(A336,Sheet10!A:C,3,FALSE)</f>
        <v>6</v>
      </c>
      <c r="E336" s="4">
        <f>VLOOKUP(A336,'Pupil Info'!A:D,4,FALSE)</f>
        <v>772</v>
      </c>
      <c r="F336" s="4">
        <f>Summary!F336</f>
        <v>9020522.1545213163</v>
      </c>
      <c r="G336" s="4">
        <f>VLOOKUP(A336,'2% 2020'!A:AB,28,FALSE)</f>
        <v>7986328.75</v>
      </c>
      <c r="H336" s="4">
        <f t="shared" si="87"/>
        <v>11684.614189794451</v>
      </c>
      <c r="I336" s="4">
        <f>G336-Summary!G336</f>
        <v>128243</v>
      </c>
      <c r="J336" s="4">
        <f>VLOOKUP(A336,'2% with VPK 2020'!A:AB,28,FALSE)</f>
        <v>8146418.75</v>
      </c>
      <c r="K336" s="4">
        <f>VLOOKUP(A336,'Charter School Lease'!A:D,4,FALSE)</f>
        <v>0</v>
      </c>
      <c r="L336" s="4">
        <f>VLOOKUP(A336,'Integration Change'!H:K,4,FALSE)</f>
        <v>0</v>
      </c>
      <c r="M336" s="4">
        <f>VLOOKUP(A336,'Other SPED'!A:D,4,FALSE)</f>
        <v>0</v>
      </c>
      <c r="N336" s="4">
        <f>VLOOKUP(A336,'LTFM Change'!G:J,4,FALSE)</f>
        <v>0</v>
      </c>
      <c r="O336" s="4">
        <f>VLOOKUP(A336,QComp!I:N,6,FALSE)</f>
        <v>5975.5072389999987</v>
      </c>
      <c r="P336" s="4">
        <f>VLOOKUP(A336,'Breakfast and Lunch'!A:D,4,FALSE)</f>
        <v>906.72</v>
      </c>
      <c r="Q336" s="4">
        <f>VLOOKUP(A336,'Breakfast and Lunch'!A:E,5,FALSE)</f>
        <v>2367.6</v>
      </c>
      <c r="R336" s="4">
        <f>VLOOKUP(A336,'Integration Change'!A:D,4,FALSE)</f>
        <v>0</v>
      </c>
      <c r="S336" s="4">
        <f>VLOOKUP(A336,'LTFM Change'!A:C,3,FALSE)</f>
        <v>9120</v>
      </c>
      <c r="T336" s="4">
        <f>VLOOKUP(A336,QComp!A:D,4,FALSE)</f>
        <v>4424.4927610000013</v>
      </c>
      <c r="U336" s="4">
        <f t="shared" si="88"/>
        <v>166.1178756476684</v>
      </c>
      <c r="V336" s="4">
        <f t="shared" si="89"/>
        <v>182884.31999999937</v>
      </c>
      <c r="W336" s="4">
        <f t="shared" si="90"/>
        <v>236.89678756476602</v>
      </c>
      <c r="X336" s="4">
        <f>VLOOKUP(A336,'2020 SPED'!A:AF,32,FALSE)</f>
        <v>19339.650579018518</v>
      </c>
      <c r="Y336" s="228">
        <f t="shared" si="83"/>
        <v>25.05136085365093</v>
      </c>
      <c r="Z336" s="4">
        <f t="shared" si="84"/>
        <v>330466.97057901789</v>
      </c>
      <c r="AA336" s="228">
        <f t="shared" si="85"/>
        <v>428.06602406608533</v>
      </c>
      <c r="AC336" s="4">
        <f>VLOOKUP(A336,'Pupil Info'!A:E,5,FALSE)</f>
        <v>767</v>
      </c>
      <c r="AD336" s="4">
        <f>Summary!AA336</f>
        <v>9009943.810338283</v>
      </c>
      <c r="AE336" s="4">
        <f>VLOOKUP(A336,'2% 2021'!A:AB,28,FALSE)</f>
        <v>8050606.25</v>
      </c>
      <c r="AF336" s="4">
        <f t="shared" si="91"/>
        <v>11746.993233817839</v>
      </c>
      <c r="AG336" s="4">
        <f>AE336-Summary!AB336</f>
        <v>256387</v>
      </c>
      <c r="AH336" s="4">
        <f>VLOOKUP(A336,'2% with VPK 2021'!A:AB,28,FALSE)</f>
        <v>8328018</v>
      </c>
      <c r="AI336" s="4">
        <f>VLOOKUP(A336,'Charter School Lease'!A:E,5,FALSE)</f>
        <v>0</v>
      </c>
      <c r="AJ336" s="4">
        <f>VLOOKUP(A336,'Integration Change'!H:L,5,FALSE)</f>
        <v>0</v>
      </c>
      <c r="AK336" s="4">
        <f>VLOOKUP(A336,'Other SPED'!A:D,4,FALSE)</f>
        <v>0</v>
      </c>
      <c r="AL336" s="4">
        <f>VLOOKUP(A336,QComp!I:R,10,FALSE)</f>
        <v>5955.9705704072112</v>
      </c>
      <c r="AM336" s="4">
        <f>VLOOKUP(A336,'LTFM Change'!G:K,5,FALSE)</f>
        <v>0</v>
      </c>
      <c r="AN336" s="4">
        <f>VLOOKUP(A336,'Breakfast and Lunch'!A:E,5,FALSE)</f>
        <v>2367.6</v>
      </c>
      <c r="AO336" s="4">
        <f>VLOOKUP(A336,'Breakfast and Lunch'!A:D,4,FALSE)</f>
        <v>906.72</v>
      </c>
      <c r="AP336" s="4">
        <f>VLOOKUP(A336,'Integration Change'!A:E,5,FALSE)</f>
        <v>0</v>
      </c>
      <c r="AQ336" s="4">
        <f>VLOOKUP(A336,'Safe School'!A:D,4,FALSE)</f>
        <v>432</v>
      </c>
      <c r="AR336" s="4">
        <f>VLOOKUP(A336,'LTFM Change'!A:D,4,FALSE)</f>
        <v>9120</v>
      </c>
      <c r="AS336" s="4">
        <f>VLOOKUP(A336,QComp!A:E,5,FALSE)</f>
        <v>4444.0294295927888</v>
      </c>
      <c r="AT336" s="228">
        <f t="shared" si="92"/>
        <v>334.27249022164278</v>
      </c>
      <c r="AU336" s="4">
        <f t="shared" si="93"/>
        <v>300638.06999999937</v>
      </c>
      <c r="AV336" s="228">
        <f t="shared" si="94"/>
        <v>391.96619295958197</v>
      </c>
      <c r="AW336" s="4">
        <f>VLOOKUP(A336,'2021 SPED'!A:AF,32,FALSE)</f>
        <v>46535.517282214249</v>
      </c>
      <c r="AX336" s="228">
        <f t="shared" si="95"/>
        <v>60.672121619575293</v>
      </c>
      <c r="AY336" s="5">
        <f t="shared" si="86"/>
        <v>603560.58728221362</v>
      </c>
      <c r="AZ336" s="4">
        <f t="shared" si="96"/>
        <v>786.91080480080007</v>
      </c>
    </row>
    <row r="337" spans="1:52" x14ac:dyDescent="0.25">
      <c r="A337">
        <v>2854</v>
      </c>
      <c r="B337">
        <v>1</v>
      </c>
      <c r="C337" t="s">
        <v>317</v>
      </c>
      <c r="D337">
        <f>VLOOKUP(A337,Sheet10!A:C,3,FALSE)</f>
        <v>6</v>
      </c>
      <c r="E337" s="4">
        <f>VLOOKUP(A337,'Pupil Info'!A:D,4,FALSE)</f>
        <v>526</v>
      </c>
      <c r="F337" s="4">
        <f>Summary!F337</f>
        <v>5895704.3186977124</v>
      </c>
      <c r="G337" s="4">
        <f>VLOOKUP(A337,'2% 2020'!A:AB,28,FALSE)</f>
        <v>5436863.25</v>
      </c>
      <c r="H337" s="4">
        <f t="shared" si="87"/>
        <v>11208.563343531772</v>
      </c>
      <c r="I337" s="4">
        <f>G337-Summary!G337</f>
        <v>92617</v>
      </c>
      <c r="J337" s="4">
        <f>VLOOKUP(A337,'2% with VPK 2020'!A:AB,28,FALSE)</f>
        <v>5436863.25</v>
      </c>
      <c r="K337" s="4">
        <f>VLOOKUP(A337,'Charter School Lease'!A:D,4,FALSE)</f>
        <v>0</v>
      </c>
      <c r="L337" s="4">
        <f>VLOOKUP(A337,'Integration Change'!H:K,4,FALSE)</f>
        <v>0</v>
      </c>
      <c r="M337" s="4">
        <f>VLOOKUP(A337,'Other SPED'!A:D,4,FALSE)</f>
        <v>0</v>
      </c>
      <c r="N337" s="4">
        <f>VLOOKUP(A337,'LTFM Change'!G:J,4,FALSE)</f>
        <v>0</v>
      </c>
      <c r="O337" s="4">
        <f>VLOOKUP(A337,QComp!I:N,6,FALSE)</f>
        <v>0</v>
      </c>
      <c r="P337" s="4">
        <f>VLOOKUP(A337,'Breakfast and Lunch'!A:D,4,FALSE)</f>
        <v>0</v>
      </c>
      <c r="Q337" s="4">
        <f>VLOOKUP(A337,'Breakfast and Lunch'!A:E,5,FALSE)</f>
        <v>0</v>
      </c>
      <c r="R337" s="4">
        <f>VLOOKUP(A337,'Integration Change'!A:D,4,FALSE)</f>
        <v>0</v>
      </c>
      <c r="S337" s="4">
        <f>VLOOKUP(A337,'LTFM Change'!A:C,3,FALSE)</f>
        <v>0</v>
      </c>
      <c r="T337" s="4">
        <f>VLOOKUP(A337,QComp!A:D,4,FALSE)</f>
        <v>0</v>
      </c>
      <c r="U337" s="4">
        <f t="shared" si="88"/>
        <v>176.07794676806083</v>
      </c>
      <c r="V337" s="4">
        <f t="shared" si="89"/>
        <v>0</v>
      </c>
      <c r="W337" s="4">
        <f t="shared" si="90"/>
        <v>0</v>
      </c>
      <c r="X337" s="4">
        <f>VLOOKUP(A337,'2020 SPED'!A:AF,32,FALSE)</f>
        <v>9279.4147842668463</v>
      </c>
      <c r="Y337" s="228">
        <f t="shared" si="83"/>
        <v>17.641472973891343</v>
      </c>
      <c r="Z337" s="4">
        <f t="shared" si="84"/>
        <v>101896.41478426685</v>
      </c>
      <c r="AA337" s="228">
        <f t="shared" si="85"/>
        <v>193.71941974195218</v>
      </c>
      <c r="AC337" s="4">
        <f>VLOOKUP(A337,'Pupil Info'!A:E,5,FALSE)</f>
        <v>489</v>
      </c>
      <c r="AD337" s="4">
        <f>Summary!AA337</f>
        <v>5854443.1371205747</v>
      </c>
      <c r="AE337" s="4">
        <f>VLOOKUP(A337,'2% 2021'!A:AB,28,FALSE)</f>
        <v>5447428</v>
      </c>
      <c r="AF337" s="4">
        <f t="shared" si="91"/>
        <v>11972.276354029806</v>
      </c>
      <c r="AG337" s="4">
        <f>AE337-Summary!AB337</f>
        <v>184795</v>
      </c>
      <c r="AH337" s="4">
        <f>VLOOKUP(A337,'2% with VPK 2021'!A:AB,28,FALSE)</f>
        <v>5447428</v>
      </c>
      <c r="AI337" s="4">
        <f>VLOOKUP(A337,'Charter School Lease'!A:E,5,FALSE)</f>
        <v>0</v>
      </c>
      <c r="AJ337" s="4">
        <f>VLOOKUP(A337,'Integration Change'!H:L,5,FALSE)</f>
        <v>0</v>
      </c>
      <c r="AK337" s="4">
        <f>VLOOKUP(A337,'Other SPED'!A:D,4,FALSE)</f>
        <v>0</v>
      </c>
      <c r="AL337" s="4">
        <f>VLOOKUP(A337,QComp!I:R,10,FALSE)</f>
        <v>0</v>
      </c>
      <c r="AM337" s="4">
        <f>VLOOKUP(A337,'LTFM Change'!G:K,5,FALSE)</f>
        <v>0</v>
      </c>
      <c r="AN337" s="4">
        <f>VLOOKUP(A337,'Breakfast and Lunch'!A:E,5,FALSE)</f>
        <v>0</v>
      </c>
      <c r="AO337" s="4">
        <f>VLOOKUP(A337,'Breakfast and Lunch'!A:D,4,FALSE)</f>
        <v>0</v>
      </c>
      <c r="AP337" s="4">
        <f>VLOOKUP(A337,'Integration Change'!A:E,5,FALSE)</f>
        <v>0</v>
      </c>
      <c r="AQ337" s="4">
        <f>VLOOKUP(A337,'Safe School'!A:D,4,FALSE)</f>
        <v>56.537591179057927</v>
      </c>
      <c r="AR337" s="4">
        <f>VLOOKUP(A337,'LTFM Change'!A:D,4,FALSE)</f>
        <v>0</v>
      </c>
      <c r="AS337" s="4">
        <f>VLOOKUP(A337,QComp!A:E,5,FALSE)</f>
        <v>0</v>
      </c>
      <c r="AT337" s="228">
        <f t="shared" si="92"/>
        <v>377.90388548057257</v>
      </c>
      <c r="AU337" s="4">
        <f t="shared" si="93"/>
        <v>56.537591178901494</v>
      </c>
      <c r="AV337" s="228">
        <f t="shared" si="94"/>
        <v>0.11561879586687422</v>
      </c>
      <c r="AW337" s="4">
        <f>VLOOKUP(A337,'2021 SPED'!A:AF,32,FALSE)</f>
        <v>29036.491088462179</v>
      </c>
      <c r="AX337" s="228">
        <f t="shared" si="95"/>
        <v>59.379327379268261</v>
      </c>
      <c r="AY337" s="5">
        <f t="shared" si="86"/>
        <v>213888.02867964108</v>
      </c>
      <c r="AZ337" s="4">
        <f t="shared" si="96"/>
        <v>437.39883165570774</v>
      </c>
    </row>
    <row r="338" spans="1:52" x14ac:dyDescent="0.25">
      <c r="A338">
        <v>2856</v>
      </c>
      <c r="B338">
        <v>1</v>
      </c>
      <c r="C338" t="s">
        <v>318</v>
      </c>
      <c r="D338">
        <f>VLOOKUP(A338,Sheet10!A:C,3,FALSE)</f>
        <v>6</v>
      </c>
      <c r="E338" s="4">
        <f>VLOOKUP(A338,'Pupil Info'!A:D,4,FALSE)</f>
        <v>295</v>
      </c>
      <c r="F338" s="4">
        <f>Summary!F338</f>
        <v>3993132.3556870106</v>
      </c>
      <c r="G338" s="4">
        <f>VLOOKUP(A338,'2% 2020'!A:AB,28,FALSE)</f>
        <v>3616056.75</v>
      </c>
      <c r="H338" s="4">
        <f t="shared" si="87"/>
        <v>13536.041883684782</v>
      </c>
      <c r="I338" s="4">
        <f>G338-Summary!G338</f>
        <v>55570</v>
      </c>
      <c r="J338" s="4">
        <f>VLOOKUP(A338,'2% with VPK 2020'!A:AB,28,FALSE)</f>
        <v>3616056.75</v>
      </c>
      <c r="K338" s="4">
        <f>VLOOKUP(A338,'Charter School Lease'!A:D,4,FALSE)</f>
        <v>0</v>
      </c>
      <c r="L338" s="4">
        <f>VLOOKUP(A338,'Integration Change'!H:K,4,FALSE)</f>
        <v>0</v>
      </c>
      <c r="M338" s="4">
        <f>VLOOKUP(A338,'Other SPED'!A:D,4,FALSE)</f>
        <v>0</v>
      </c>
      <c r="N338" s="4">
        <f>VLOOKUP(A338,'LTFM Change'!G:J,4,FALSE)</f>
        <v>0</v>
      </c>
      <c r="O338" s="4">
        <f>VLOOKUP(A338,QComp!I:N,6,FALSE)</f>
        <v>-240.04422000000341</v>
      </c>
      <c r="P338" s="4">
        <f>VLOOKUP(A338,'Breakfast and Lunch'!A:D,4,FALSE)</f>
        <v>0</v>
      </c>
      <c r="Q338" s="4">
        <f>VLOOKUP(A338,'Breakfast and Lunch'!A:E,5,FALSE)</f>
        <v>0</v>
      </c>
      <c r="R338" s="4">
        <f>VLOOKUP(A338,'Integration Change'!A:D,4,FALSE)</f>
        <v>0</v>
      </c>
      <c r="S338" s="4">
        <f>VLOOKUP(A338,'LTFM Change'!A:C,3,FALSE)</f>
        <v>0</v>
      </c>
      <c r="T338" s="4">
        <f>VLOOKUP(A338,QComp!A:D,4,FALSE)</f>
        <v>240.04422000000341</v>
      </c>
      <c r="U338" s="4">
        <f t="shared" si="88"/>
        <v>188.37288135593221</v>
      </c>
      <c r="V338" s="4">
        <f t="shared" si="89"/>
        <v>0</v>
      </c>
      <c r="W338" s="4">
        <f t="shared" si="90"/>
        <v>0</v>
      </c>
      <c r="X338" s="4">
        <f>VLOOKUP(A338,'2020 SPED'!A:AF,32,FALSE)</f>
        <v>9600.8499255017377</v>
      </c>
      <c r="Y338" s="228">
        <f t="shared" si="83"/>
        <v>32.545253984751653</v>
      </c>
      <c r="Z338" s="4">
        <f t="shared" si="84"/>
        <v>65170.849925501738</v>
      </c>
      <c r="AA338" s="228">
        <f t="shared" si="85"/>
        <v>220.91813534068385</v>
      </c>
      <c r="AC338" s="4">
        <f>VLOOKUP(A338,'Pupil Info'!A:E,5,FALSE)</f>
        <v>300</v>
      </c>
      <c r="AD338" s="4">
        <f>Summary!AA338</f>
        <v>4089309.8301522909</v>
      </c>
      <c r="AE338" s="4">
        <f>VLOOKUP(A338,'2% 2021'!A:AB,28,FALSE)</f>
        <v>3736454.25</v>
      </c>
      <c r="AF338" s="4">
        <f t="shared" si="91"/>
        <v>13631.032767174303</v>
      </c>
      <c r="AG338" s="4">
        <f>AE338-Summary!AB338</f>
        <v>114183</v>
      </c>
      <c r="AH338" s="4">
        <f>VLOOKUP(A338,'2% with VPK 2021'!A:AB,28,FALSE)</f>
        <v>3736454.25</v>
      </c>
      <c r="AI338" s="4">
        <f>VLOOKUP(A338,'Charter School Lease'!A:E,5,FALSE)</f>
        <v>0</v>
      </c>
      <c r="AJ338" s="4">
        <f>VLOOKUP(A338,'Integration Change'!H:L,5,FALSE)</f>
        <v>0</v>
      </c>
      <c r="AK338" s="4">
        <f>VLOOKUP(A338,'Other SPED'!A:D,4,FALSE)</f>
        <v>0</v>
      </c>
      <c r="AL338" s="4">
        <f>VLOOKUP(A338,QComp!I:R,10,FALSE)</f>
        <v>-241.02374226962274</v>
      </c>
      <c r="AM338" s="4">
        <f>VLOOKUP(A338,'LTFM Change'!G:K,5,FALSE)</f>
        <v>0</v>
      </c>
      <c r="AN338" s="4">
        <f>VLOOKUP(A338,'Breakfast and Lunch'!A:E,5,FALSE)</f>
        <v>0</v>
      </c>
      <c r="AO338" s="4">
        <f>VLOOKUP(A338,'Breakfast and Lunch'!A:D,4,FALSE)</f>
        <v>0</v>
      </c>
      <c r="AP338" s="4">
        <f>VLOOKUP(A338,'Integration Change'!A:E,5,FALSE)</f>
        <v>0</v>
      </c>
      <c r="AQ338" s="4">
        <f>VLOOKUP(A338,'Safe School'!A:D,4,FALSE)</f>
        <v>0</v>
      </c>
      <c r="AR338" s="4">
        <f>VLOOKUP(A338,'LTFM Change'!A:D,4,FALSE)</f>
        <v>0</v>
      </c>
      <c r="AS338" s="4">
        <f>VLOOKUP(A338,QComp!A:E,5,FALSE)</f>
        <v>241.02374226962274</v>
      </c>
      <c r="AT338" s="228">
        <f t="shared" si="92"/>
        <v>380.61</v>
      </c>
      <c r="AU338" s="4">
        <f t="shared" si="93"/>
        <v>0</v>
      </c>
      <c r="AV338" s="228">
        <f t="shared" si="94"/>
        <v>0</v>
      </c>
      <c r="AW338" s="4">
        <f>VLOOKUP(A338,'2021 SPED'!A:AF,32,FALSE)</f>
        <v>22243.46315529698</v>
      </c>
      <c r="AX338" s="228">
        <f t="shared" si="95"/>
        <v>74.144877184323263</v>
      </c>
      <c r="AY338" s="5">
        <f t="shared" si="86"/>
        <v>136426.46315529698</v>
      </c>
      <c r="AZ338" s="4">
        <f t="shared" si="96"/>
        <v>454.75487718432328</v>
      </c>
    </row>
    <row r="339" spans="1:52" x14ac:dyDescent="0.25">
      <c r="A339">
        <v>2859</v>
      </c>
      <c r="B339">
        <v>1</v>
      </c>
      <c r="C339" t="s">
        <v>319</v>
      </c>
      <c r="D339">
        <f>VLOOKUP(A339,Sheet10!A:C,3,FALSE)</f>
        <v>5</v>
      </c>
      <c r="E339" s="4">
        <f>VLOOKUP(A339,'Pupil Info'!A:D,4,FALSE)</f>
        <v>1573</v>
      </c>
      <c r="F339" s="4">
        <f>Summary!F339</f>
        <v>16041351.240216393</v>
      </c>
      <c r="G339" s="4">
        <f>VLOOKUP(A339,'2% 2020'!A:AB,28,FALSE)</f>
        <v>14362012.4941498</v>
      </c>
      <c r="H339" s="4">
        <f t="shared" si="87"/>
        <v>10197.934672737694</v>
      </c>
      <c r="I339" s="4">
        <f>G339-Summary!G339</f>
        <v>235965</v>
      </c>
      <c r="J339" s="4">
        <f>VLOOKUP(A339,'2% with VPK 2020'!A:AB,28,FALSE)</f>
        <v>14362012.4941498</v>
      </c>
      <c r="K339" s="4">
        <f>VLOOKUP(A339,'Charter School Lease'!A:D,4,FALSE)</f>
        <v>0</v>
      </c>
      <c r="L339" s="4">
        <f>VLOOKUP(A339,'Integration Change'!H:K,4,FALSE)</f>
        <v>0</v>
      </c>
      <c r="M339" s="4">
        <f>VLOOKUP(A339,'Other SPED'!A:D,4,FALSE)</f>
        <v>0</v>
      </c>
      <c r="N339" s="4">
        <f>VLOOKUP(A339,'LTFM Change'!G:J,4,FALSE)</f>
        <v>0</v>
      </c>
      <c r="O339" s="4">
        <f>VLOOKUP(A339,QComp!I:N,6,FALSE)</f>
        <v>0</v>
      </c>
      <c r="P339" s="4">
        <f>VLOOKUP(A339,'Breakfast and Lunch'!A:D,4,FALSE)</f>
        <v>0</v>
      </c>
      <c r="Q339" s="4">
        <f>VLOOKUP(A339,'Breakfast and Lunch'!A:E,5,FALSE)</f>
        <v>0</v>
      </c>
      <c r="R339" s="4">
        <f>VLOOKUP(A339,'Integration Change'!A:D,4,FALSE)</f>
        <v>0</v>
      </c>
      <c r="S339" s="4">
        <f>VLOOKUP(A339,'LTFM Change'!A:C,3,FALSE)</f>
        <v>0</v>
      </c>
      <c r="T339" s="4">
        <f>VLOOKUP(A339,QComp!A:D,4,FALSE)</f>
        <v>0</v>
      </c>
      <c r="U339" s="4">
        <f t="shared" si="88"/>
        <v>150.00953591862682</v>
      </c>
      <c r="V339" s="4">
        <f t="shared" si="89"/>
        <v>0</v>
      </c>
      <c r="W339" s="4">
        <f t="shared" si="90"/>
        <v>0</v>
      </c>
      <c r="X339" s="4">
        <f>VLOOKUP(A339,'2020 SPED'!A:AF,32,FALSE)</f>
        <v>71428.667464095401</v>
      </c>
      <c r="Y339" s="228">
        <f t="shared" si="83"/>
        <v>45.409197370690016</v>
      </c>
      <c r="Z339" s="4">
        <f t="shared" si="84"/>
        <v>307393.6674640954</v>
      </c>
      <c r="AA339" s="228">
        <f t="shared" si="85"/>
        <v>195.41873328931683</v>
      </c>
      <c r="AC339" s="4">
        <f>VLOOKUP(A339,'Pupil Info'!A:E,5,FALSE)</f>
        <v>1577</v>
      </c>
      <c r="AD339" s="4">
        <f>Summary!AA339</f>
        <v>16218020.00896013</v>
      </c>
      <c r="AE339" s="4">
        <f>VLOOKUP(A339,'2% 2021'!A:AB,28,FALSE)</f>
        <v>14639483.954801707</v>
      </c>
      <c r="AF339" s="4">
        <f t="shared" si="91"/>
        <v>10284.096391223926</v>
      </c>
      <c r="AG339" s="4">
        <f>AE339-Summary!AB339</f>
        <v>475032.90799999982</v>
      </c>
      <c r="AH339" s="4">
        <f>VLOOKUP(A339,'2% with VPK 2021'!A:AB,28,FALSE)</f>
        <v>14639483.954801707</v>
      </c>
      <c r="AI339" s="4">
        <f>VLOOKUP(A339,'Charter School Lease'!A:E,5,FALSE)</f>
        <v>0</v>
      </c>
      <c r="AJ339" s="4">
        <f>VLOOKUP(A339,'Integration Change'!H:L,5,FALSE)</f>
        <v>0</v>
      </c>
      <c r="AK339" s="4">
        <f>VLOOKUP(A339,'Other SPED'!A:D,4,FALSE)</f>
        <v>0</v>
      </c>
      <c r="AL339" s="4">
        <f>VLOOKUP(A339,QComp!I:R,10,FALSE)</f>
        <v>0</v>
      </c>
      <c r="AM339" s="4">
        <f>VLOOKUP(A339,'LTFM Change'!G:K,5,FALSE)</f>
        <v>0</v>
      </c>
      <c r="AN339" s="4">
        <f>VLOOKUP(A339,'Breakfast and Lunch'!A:E,5,FALSE)</f>
        <v>0</v>
      </c>
      <c r="AO339" s="4">
        <f>VLOOKUP(A339,'Breakfast and Lunch'!A:D,4,FALSE)</f>
        <v>0</v>
      </c>
      <c r="AP339" s="4">
        <f>VLOOKUP(A339,'Integration Change'!A:E,5,FALSE)</f>
        <v>0</v>
      </c>
      <c r="AQ339" s="4">
        <f>VLOOKUP(A339,'Safe School'!A:D,4,FALSE)</f>
        <v>173.82852358454693</v>
      </c>
      <c r="AR339" s="4">
        <f>VLOOKUP(A339,'LTFM Change'!A:D,4,FALSE)</f>
        <v>0</v>
      </c>
      <c r="AS339" s="4">
        <f>VLOOKUP(A339,QComp!A:E,5,FALSE)</f>
        <v>0</v>
      </c>
      <c r="AT339" s="228">
        <f t="shared" si="92"/>
        <v>301.22568674698783</v>
      </c>
      <c r="AU339" s="4">
        <f t="shared" si="93"/>
        <v>173.82852358371019</v>
      </c>
      <c r="AV339" s="228">
        <f t="shared" si="94"/>
        <v>0.11022734532892213</v>
      </c>
      <c r="AW339" s="4">
        <f>VLOOKUP(A339,'2021 SPED'!A:AF,32,FALSE)</f>
        <v>194474.85487031727</v>
      </c>
      <c r="AX339" s="228">
        <f t="shared" si="95"/>
        <v>123.31950213717012</v>
      </c>
      <c r="AY339" s="5">
        <f t="shared" si="86"/>
        <v>669681.5913939008</v>
      </c>
      <c r="AZ339" s="4">
        <f t="shared" si="96"/>
        <v>424.65541622948689</v>
      </c>
    </row>
    <row r="340" spans="1:52" x14ac:dyDescent="0.25">
      <c r="A340">
        <v>2860</v>
      </c>
      <c r="B340">
        <v>1</v>
      </c>
      <c r="C340" t="s">
        <v>320</v>
      </c>
      <c r="D340">
        <f>VLOOKUP(A340,Sheet10!A:C,3,FALSE)</f>
        <v>5</v>
      </c>
      <c r="E340" s="4">
        <f>VLOOKUP(A340,'Pupil Info'!A:D,4,FALSE)</f>
        <v>1009</v>
      </c>
      <c r="F340" s="4">
        <f>Summary!F340</f>
        <v>9834086.8297058735</v>
      </c>
      <c r="G340" s="4">
        <f>VLOOKUP(A340,'2% 2020'!A:AB,28,FALSE)</f>
        <v>9383526.75</v>
      </c>
      <c r="H340" s="4">
        <f t="shared" si="87"/>
        <v>9746.3695041683586</v>
      </c>
      <c r="I340" s="4">
        <f>G340-Summary!G340</f>
        <v>159922</v>
      </c>
      <c r="J340" s="4">
        <f>VLOOKUP(A340,'2% with VPK 2020'!A:AB,28,FALSE)</f>
        <v>9489534.75</v>
      </c>
      <c r="K340" s="4">
        <f>VLOOKUP(A340,'Charter School Lease'!A:D,4,FALSE)</f>
        <v>0</v>
      </c>
      <c r="L340" s="4">
        <f>VLOOKUP(A340,'Integration Change'!H:K,4,FALSE)</f>
        <v>0</v>
      </c>
      <c r="M340" s="4">
        <f>VLOOKUP(A340,'Other SPED'!A:D,4,FALSE)</f>
        <v>0</v>
      </c>
      <c r="N340" s="4">
        <f>VLOOKUP(A340,'LTFM Change'!G:J,4,FALSE)</f>
        <v>1101.0350169082958</v>
      </c>
      <c r="O340" s="4">
        <f>VLOOKUP(A340,QComp!I:N,6,FALSE)</f>
        <v>4132.966199699993</v>
      </c>
      <c r="P340" s="4">
        <f>VLOOKUP(A340,'Breakfast and Lunch'!A:D,4,FALSE)</f>
        <v>680.04</v>
      </c>
      <c r="Q340" s="4">
        <f>VLOOKUP(A340,'Breakfast and Lunch'!A:E,5,FALSE)</f>
        <v>1775.7</v>
      </c>
      <c r="R340" s="4">
        <f>VLOOKUP(A340,'Integration Change'!A:D,4,FALSE)</f>
        <v>0</v>
      </c>
      <c r="S340" s="4">
        <f>VLOOKUP(A340,'LTFM Change'!A:C,3,FALSE)</f>
        <v>5738.9649830917042</v>
      </c>
      <c r="T340" s="4">
        <f>VLOOKUP(A340,QComp!A:D,4,FALSE)</f>
        <v>3667.033800300007</v>
      </c>
      <c r="U340" s="4">
        <f t="shared" si="88"/>
        <v>158.49554013875124</v>
      </c>
      <c r="V340" s="4">
        <f t="shared" si="89"/>
        <v>123103.73999999836</v>
      </c>
      <c r="W340" s="4">
        <f t="shared" si="90"/>
        <v>122.00568880079123</v>
      </c>
      <c r="X340" s="4">
        <f>VLOOKUP(A340,'2020 SPED'!A:AF,32,FALSE)</f>
        <v>24592.821815936361</v>
      </c>
      <c r="Y340" s="228">
        <f t="shared" si="83"/>
        <v>24.373460669907196</v>
      </c>
      <c r="Z340" s="4">
        <f t="shared" si="84"/>
        <v>307618.56181593472</v>
      </c>
      <c r="AA340" s="228">
        <f t="shared" si="85"/>
        <v>304.87468960944966</v>
      </c>
      <c r="AC340" s="4">
        <f>VLOOKUP(A340,'Pupil Info'!A:E,5,FALSE)</f>
        <v>995</v>
      </c>
      <c r="AD340" s="4">
        <f>Summary!AA340</f>
        <v>9693822.2080890499</v>
      </c>
      <c r="AE340" s="4">
        <f>VLOOKUP(A340,'2% 2021'!A:AB,28,FALSE)</f>
        <v>9377064</v>
      </c>
      <c r="AF340" s="4">
        <f t="shared" si="91"/>
        <v>9742.5348825015571</v>
      </c>
      <c r="AG340" s="4">
        <f>AE340-Summary!AB340</f>
        <v>316955</v>
      </c>
      <c r="AH340" s="4">
        <f>VLOOKUP(A340,'2% with VPK 2021'!A:AB,28,FALSE)</f>
        <v>9516626</v>
      </c>
      <c r="AI340" s="4">
        <f>VLOOKUP(A340,'Charter School Lease'!A:E,5,FALSE)</f>
        <v>0</v>
      </c>
      <c r="AJ340" s="4">
        <f>VLOOKUP(A340,'Integration Change'!H:L,5,FALSE)</f>
        <v>0</v>
      </c>
      <c r="AK340" s="4">
        <f>VLOOKUP(A340,'Other SPED'!A:D,4,FALSE)</f>
        <v>0</v>
      </c>
      <c r="AL340" s="4">
        <f>VLOOKUP(A340,QComp!I:R,10,FALSE)</f>
        <v>4139.9073578515672</v>
      </c>
      <c r="AM340" s="4">
        <f>VLOOKUP(A340,'LTFM Change'!G:K,5,FALSE)</f>
        <v>892.31972060705448</v>
      </c>
      <c r="AN340" s="4">
        <f>VLOOKUP(A340,'Breakfast and Lunch'!A:E,5,FALSE)</f>
        <v>1775.7</v>
      </c>
      <c r="AO340" s="4">
        <f>VLOOKUP(A340,'Breakfast and Lunch'!A:D,4,FALSE)</f>
        <v>680.04</v>
      </c>
      <c r="AP340" s="4">
        <f>VLOOKUP(A340,'Integration Change'!A:E,5,FALSE)</f>
        <v>0</v>
      </c>
      <c r="AQ340" s="4">
        <f>VLOOKUP(A340,'Safe School'!A:D,4,FALSE)</f>
        <v>-494.85342571675574</v>
      </c>
      <c r="AR340" s="4">
        <f>VLOOKUP(A340,'LTFM Change'!A:D,4,FALSE)</f>
        <v>5947.6802793929819</v>
      </c>
      <c r="AS340" s="4">
        <f>VLOOKUP(A340,QComp!A:E,5,FALSE)</f>
        <v>3660.0926421484328</v>
      </c>
      <c r="AT340" s="228">
        <f t="shared" si="92"/>
        <v>318.54773869346735</v>
      </c>
      <c r="AU340" s="4">
        <f t="shared" si="93"/>
        <v>156162.88657428138</v>
      </c>
      <c r="AV340" s="228">
        <f t="shared" si="94"/>
        <v>156.94762469777024</v>
      </c>
      <c r="AW340" s="4">
        <f>VLOOKUP(A340,'2021 SPED'!A:AF,32,FALSE)</f>
        <v>60150.579902275465</v>
      </c>
      <c r="AX340" s="228">
        <f t="shared" si="95"/>
        <v>60.452844122889914</v>
      </c>
      <c r="AY340" s="5">
        <f t="shared" si="86"/>
        <v>533268.46647655685</v>
      </c>
      <c r="AZ340" s="4">
        <f t="shared" si="96"/>
        <v>535.94820751412749</v>
      </c>
    </row>
    <row r="341" spans="1:52" x14ac:dyDescent="0.25">
      <c r="A341">
        <v>2884</v>
      </c>
      <c r="B341">
        <v>1</v>
      </c>
      <c r="C341" t="s">
        <v>321</v>
      </c>
      <c r="D341">
        <f>VLOOKUP(A341,Sheet10!A:C,3,FALSE)</f>
        <v>6</v>
      </c>
      <c r="E341" s="4">
        <f>VLOOKUP(A341,'Pupil Info'!A:D,4,FALSE)</f>
        <v>415.18</v>
      </c>
      <c r="F341" s="4">
        <f>Summary!F341</f>
        <v>4819592.0399030931</v>
      </c>
      <c r="G341" s="4">
        <f>VLOOKUP(A341,'2% 2020'!A:AB,28,FALSE)</f>
        <v>4628370.5</v>
      </c>
      <c r="H341" s="4">
        <f t="shared" si="87"/>
        <v>11608.439809005957</v>
      </c>
      <c r="I341" s="4">
        <f>G341-Summary!G341</f>
        <v>69317</v>
      </c>
      <c r="J341" s="4">
        <f>VLOOKUP(A341,'2% with VPK 2020'!A:AB,28,FALSE)</f>
        <v>4636853</v>
      </c>
      <c r="K341" s="4">
        <f>VLOOKUP(A341,'Charter School Lease'!A:D,4,FALSE)</f>
        <v>0</v>
      </c>
      <c r="L341" s="4">
        <f>VLOOKUP(A341,'Integration Change'!H:K,4,FALSE)</f>
        <v>29.077439999993658</v>
      </c>
      <c r="M341" s="4">
        <f>VLOOKUP(A341,'Other SPED'!A:D,4,FALSE)</f>
        <v>1307.99</v>
      </c>
      <c r="N341" s="4">
        <f>VLOOKUP(A341,'LTFM Change'!G:J,4,FALSE)</f>
        <v>0</v>
      </c>
      <c r="O341" s="4">
        <f>VLOOKUP(A341,QComp!I:N,6,FALSE)</f>
        <v>-10.121541820000857</v>
      </c>
      <c r="P341" s="4">
        <f>VLOOKUP(A341,'Breakfast and Lunch'!A:D,4,FALSE)</f>
        <v>45.34</v>
      </c>
      <c r="Q341" s="4">
        <f>VLOOKUP(A341,'Breakfast and Lunch'!A:E,5,FALSE)</f>
        <v>118.38</v>
      </c>
      <c r="R341" s="4">
        <f>VLOOKUP(A341,'Integration Change'!A:D,4,FALSE)</f>
        <v>12.461759999998321</v>
      </c>
      <c r="S341" s="4">
        <f>VLOOKUP(A341,'LTFM Change'!A:C,3,FALSE)</f>
        <v>456</v>
      </c>
      <c r="T341" s="4">
        <f>VLOOKUP(A341,QComp!A:D,4,FALSE)</f>
        <v>530.12154182000086</v>
      </c>
      <c r="U341" s="4">
        <f t="shared" si="88"/>
        <v>166.95650079483596</v>
      </c>
      <c r="V341" s="4">
        <f t="shared" si="89"/>
        <v>10971.749200001359</v>
      </c>
      <c r="W341" s="4">
        <f t="shared" si="90"/>
        <v>26.426487788432389</v>
      </c>
      <c r="X341" s="4">
        <f>VLOOKUP(A341,'2020 SPED'!A:AF,32,FALSE)</f>
        <v>-12331.014822942932</v>
      </c>
      <c r="Y341" s="228">
        <f t="shared" si="83"/>
        <v>-29.700406625904265</v>
      </c>
      <c r="Z341" s="4">
        <f t="shared" si="84"/>
        <v>67957.734377058427</v>
      </c>
      <c r="AA341" s="228">
        <f t="shared" si="85"/>
        <v>163.68258195736411</v>
      </c>
      <c r="AC341" s="4">
        <f>VLOOKUP(A341,'Pupil Info'!A:E,5,FALSE)</f>
        <v>406</v>
      </c>
      <c r="AD341" s="4">
        <f>Summary!AA341</f>
        <v>4830015.2783423746</v>
      </c>
      <c r="AE341" s="4">
        <f>VLOOKUP(A341,'2% 2021'!A:AB,28,FALSE)</f>
        <v>4701876</v>
      </c>
      <c r="AF341" s="4">
        <f t="shared" si="91"/>
        <v>11896.58935552309</v>
      </c>
      <c r="AG341" s="4">
        <f>AE341-Summary!AB341</f>
        <v>140055</v>
      </c>
      <c r="AH341" s="4">
        <f>VLOOKUP(A341,'2% with VPK 2021'!A:AB,28,FALSE)</f>
        <v>4712828.25</v>
      </c>
      <c r="AI341" s="4">
        <f>VLOOKUP(A341,'Charter School Lease'!A:E,5,FALSE)</f>
        <v>0</v>
      </c>
      <c r="AJ341" s="4">
        <f>VLOOKUP(A341,'Integration Change'!H:L,5,FALSE)</f>
        <v>30.68351999999868</v>
      </c>
      <c r="AK341" s="4">
        <f>VLOOKUP(A341,'Other SPED'!A:D,4,FALSE)</f>
        <v>1307.99</v>
      </c>
      <c r="AL341" s="4">
        <f>VLOOKUP(A341,QComp!I:R,10,FALSE)</f>
        <v>-10.104336295771645</v>
      </c>
      <c r="AM341" s="4">
        <f>VLOOKUP(A341,'LTFM Change'!G:K,5,FALSE)</f>
        <v>0</v>
      </c>
      <c r="AN341" s="4">
        <f>VLOOKUP(A341,'Breakfast and Lunch'!A:E,5,FALSE)</f>
        <v>118.38</v>
      </c>
      <c r="AO341" s="4">
        <f>VLOOKUP(A341,'Breakfast and Lunch'!A:D,4,FALSE)</f>
        <v>45.34</v>
      </c>
      <c r="AP341" s="4">
        <f>VLOOKUP(A341,'Integration Change'!A:E,5,FALSE)</f>
        <v>13.150079999999434</v>
      </c>
      <c r="AQ341" s="4">
        <f>VLOOKUP(A341,'Safe School'!A:D,4,FALSE)</f>
        <v>21.600000000000364</v>
      </c>
      <c r="AR341" s="4">
        <f>VLOOKUP(A341,'LTFM Change'!A:D,4,FALSE)</f>
        <v>456</v>
      </c>
      <c r="AS341" s="4">
        <f>VLOOKUP(A341,QComp!A:E,5,FALSE)</f>
        <v>530.10433629577165</v>
      </c>
      <c r="AT341" s="228">
        <f t="shared" si="92"/>
        <v>344.96305418719214</v>
      </c>
      <c r="AU341" s="4">
        <f t="shared" si="93"/>
        <v>13465.393600000069</v>
      </c>
      <c r="AV341" s="228">
        <f t="shared" si="94"/>
        <v>33.165994088670118</v>
      </c>
      <c r="AW341" s="4">
        <f>VLOOKUP(A341,'2021 SPED'!A:AF,32,FALSE)</f>
        <v>-31107.68652608362</v>
      </c>
      <c r="AX341" s="228">
        <f t="shared" si="95"/>
        <v>-76.619917551930101</v>
      </c>
      <c r="AY341" s="5">
        <f t="shared" si="86"/>
        <v>122412.70707391645</v>
      </c>
      <c r="AZ341" s="4">
        <f t="shared" si="96"/>
        <v>301.50913072393212</v>
      </c>
    </row>
    <row r="342" spans="1:52" x14ac:dyDescent="0.25">
      <c r="A342">
        <v>2886</v>
      </c>
      <c r="B342">
        <v>1</v>
      </c>
      <c r="C342" t="s">
        <v>322</v>
      </c>
      <c r="D342">
        <f>VLOOKUP(A342,Sheet10!A:C,3,FALSE)</f>
        <v>6</v>
      </c>
      <c r="E342" s="4">
        <f>VLOOKUP(A342,'Pupil Info'!A:D,4,FALSE)</f>
        <v>309</v>
      </c>
      <c r="F342" s="4">
        <f>Summary!F342</f>
        <v>3570018.2228222173</v>
      </c>
      <c r="G342" s="4">
        <f>VLOOKUP(A342,'2% 2020'!A:AB,28,FALSE)</f>
        <v>3306638.5</v>
      </c>
      <c r="H342" s="4">
        <f t="shared" si="87"/>
        <v>11553.457031787111</v>
      </c>
      <c r="I342" s="4">
        <f>G342-Summary!G342</f>
        <v>46538</v>
      </c>
      <c r="J342" s="4">
        <f>VLOOKUP(A342,'2% with VPK 2020'!A:AB,28,FALSE)</f>
        <v>3306638.5</v>
      </c>
      <c r="K342" s="4">
        <f>VLOOKUP(A342,'Charter School Lease'!A:D,4,FALSE)</f>
        <v>0</v>
      </c>
      <c r="L342" s="4">
        <f>VLOOKUP(A342,'Integration Change'!H:K,4,FALSE)</f>
        <v>0</v>
      </c>
      <c r="M342" s="4">
        <f>VLOOKUP(A342,'Other SPED'!A:D,4,FALSE)</f>
        <v>0</v>
      </c>
      <c r="N342" s="4">
        <f>VLOOKUP(A342,'LTFM Change'!G:J,4,FALSE)</f>
        <v>0</v>
      </c>
      <c r="O342" s="4">
        <f>VLOOKUP(A342,QComp!I:N,6,FALSE)</f>
        <v>0</v>
      </c>
      <c r="P342" s="4">
        <f>VLOOKUP(A342,'Breakfast and Lunch'!A:D,4,FALSE)</f>
        <v>0</v>
      </c>
      <c r="Q342" s="4">
        <f>VLOOKUP(A342,'Breakfast and Lunch'!A:E,5,FALSE)</f>
        <v>0</v>
      </c>
      <c r="R342" s="4">
        <f>VLOOKUP(A342,'Integration Change'!A:D,4,FALSE)</f>
        <v>0</v>
      </c>
      <c r="S342" s="4">
        <f>VLOOKUP(A342,'LTFM Change'!A:C,3,FALSE)</f>
        <v>0</v>
      </c>
      <c r="T342" s="4">
        <f>VLOOKUP(A342,QComp!A:D,4,FALSE)</f>
        <v>0</v>
      </c>
      <c r="U342" s="4">
        <f t="shared" si="88"/>
        <v>150.60841423948219</v>
      </c>
      <c r="V342" s="4">
        <f t="shared" si="89"/>
        <v>0</v>
      </c>
      <c r="W342" s="4">
        <f t="shared" si="90"/>
        <v>0</v>
      </c>
      <c r="X342" s="4">
        <f>VLOOKUP(A342,'2020 SPED'!A:AF,32,FALSE)</f>
        <v>8651.8845628703712</v>
      </c>
      <c r="Y342" s="228">
        <f t="shared" si="83"/>
        <v>27.999626417056216</v>
      </c>
      <c r="Z342" s="4">
        <f t="shared" si="84"/>
        <v>55189.884562870371</v>
      </c>
      <c r="AA342" s="228">
        <f t="shared" si="85"/>
        <v>178.60804065653841</v>
      </c>
      <c r="AC342" s="4">
        <f>VLOOKUP(A342,'Pupil Info'!A:E,5,FALSE)</f>
        <v>313</v>
      </c>
      <c r="AD342" s="4">
        <f>Summary!AA342</f>
        <v>3682372.6761068897</v>
      </c>
      <c r="AE342" s="4">
        <f>VLOOKUP(A342,'2% 2021'!A:AB,28,FALSE)</f>
        <v>3443601</v>
      </c>
      <c r="AF342" s="4">
        <f t="shared" si="91"/>
        <v>11764.76893324885</v>
      </c>
      <c r="AG342" s="4">
        <f>AE342-Summary!AB342</f>
        <v>95704</v>
      </c>
      <c r="AH342" s="4">
        <f>VLOOKUP(A342,'2% with VPK 2021'!A:AB,28,FALSE)</f>
        <v>3443601</v>
      </c>
      <c r="AI342" s="4">
        <f>VLOOKUP(A342,'Charter School Lease'!A:E,5,FALSE)</f>
        <v>0</v>
      </c>
      <c r="AJ342" s="4">
        <f>VLOOKUP(A342,'Integration Change'!H:L,5,FALSE)</f>
        <v>0</v>
      </c>
      <c r="AK342" s="4">
        <f>VLOOKUP(A342,'Other SPED'!A:D,4,FALSE)</f>
        <v>0</v>
      </c>
      <c r="AL342" s="4">
        <f>VLOOKUP(A342,QComp!I:R,10,FALSE)</f>
        <v>0</v>
      </c>
      <c r="AM342" s="4">
        <f>VLOOKUP(A342,'LTFM Change'!G:K,5,FALSE)</f>
        <v>0</v>
      </c>
      <c r="AN342" s="4">
        <f>VLOOKUP(A342,'Breakfast and Lunch'!A:E,5,FALSE)</f>
        <v>0</v>
      </c>
      <c r="AO342" s="4">
        <f>VLOOKUP(A342,'Breakfast and Lunch'!A:D,4,FALSE)</f>
        <v>0</v>
      </c>
      <c r="AP342" s="4">
        <f>VLOOKUP(A342,'Integration Change'!A:E,5,FALSE)</f>
        <v>0</v>
      </c>
      <c r="AQ342" s="4">
        <f>VLOOKUP(A342,'Safe School'!A:D,4,FALSE)</f>
        <v>0</v>
      </c>
      <c r="AR342" s="4">
        <f>VLOOKUP(A342,'LTFM Change'!A:D,4,FALSE)</f>
        <v>0</v>
      </c>
      <c r="AS342" s="4">
        <f>VLOOKUP(A342,QComp!A:E,5,FALSE)</f>
        <v>0</v>
      </c>
      <c r="AT342" s="228">
        <f t="shared" si="92"/>
        <v>305.76357827476039</v>
      </c>
      <c r="AU342" s="4">
        <f t="shared" si="93"/>
        <v>0</v>
      </c>
      <c r="AV342" s="228">
        <f t="shared" si="94"/>
        <v>0</v>
      </c>
      <c r="AW342" s="4">
        <f>VLOOKUP(A342,'2021 SPED'!A:AF,32,FALSE)</f>
        <v>28229.689990378451</v>
      </c>
      <c r="AX342" s="228">
        <f t="shared" si="95"/>
        <v>90.190702844659583</v>
      </c>
      <c r="AY342" s="5">
        <f t="shared" si="86"/>
        <v>123933.68999037845</v>
      </c>
      <c r="AZ342" s="4">
        <f t="shared" si="96"/>
        <v>395.95428111941999</v>
      </c>
    </row>
    <row r="343" spans="1:52" x14ac:dyDescent="0.25">
      <c r="A343">
        <v>2888</v>
      </c>
      <c r="B343">
        <v>1</v>
      </c>
      <c r="C343" t="s">
        <v>323</v>
      </c>
      <c r="D343">
        <f>VLOOKUP(A343,Sheet10!A:C,3,FALSE)</f>
        <v>6</v>
      </c>
      <c r="E343" s="4">
        <f>VLOOKUP(A343,'Pupil Info'!A:D,4,FALSE)</f>
        <v>314.60000000000002</v>
      </c>
      <c r="F343" s="4">
        <f>Summary!F343</f>
        <v>4122941.8850178793</v>
      </c>
      <c r="G343" s="4">
        <f>VLOOKUP(A343,'2% 2020'!A:AB,28,FALSE)</f>
        <v>3803578.3212011252</v>
      </c>
      <c r="H343" s="4">
        <f t="shared" si="87"/>
        <v>13105.346106223391</v>
      </c>
      <c r="I343" s="4">
        <f>G343-Summary!G343</f>
        <v>58908</v>
      </c>
      <c r="J343" s="4">
        <f>VLOOKUP(A343,'2% with VPK 2020'!A:AB,28,FALSE)</f>
        <v>3803578.3212011252</v>
      </c>
      <c r="K343" s="4">
        <f>VLOOKUP(A343,'Charter School Lease'!A:D,4,FALSE)</f>
        <v>0</v>
      </c>
      <c r="L343" s="4">
        <f>VLOOKUP(A343,'Integration Change'!H:K,4,FALSE)</f>
        <v>0</v>
      </c>
      <c r="M343" s="4">
        <f>VLOOKUP(A343,'Other SPED'!A:D,4,FALSE)</f>
        <v>0</v>
      </c>
      <c r="N343" s="4">
        <f>VLOOKUP(A343,'LTFM Change'!G:J,4,FALSE)</f>
        <v>0</v>
      </c>
      <c r="O343" s="4">
        <f>VLOOKUP(A343,QComp!I:N,6,FALSE)</f>
        <v>0</v>
      </c>
      <c r="P343" s="4">
        <f>VLOOKUP(A343,'Breakfast and Lunch'!A:D,4,FALSE)</f>
        <v>0</v>
      </c>
      <c r="Q343" s="4">
        <f>VLOOKUP(A343,'Breakfast and Lunch'!A:E,5,FALSE)</f>
        <v>0</v>
      </c>
      <c r="R343" s="4">
        <f>VLOOKUP(A343,'Integration Change'!A:D,4,FALSE)</f>
        <v>0</v>
      </c>
      <c r="S343" s="4">
        <f>VLOOKUP(A343,'LTFM Change'!A:C,3,FALSE)</f>
        <v>0</v>
      </c>
      <c r="T343" s="4">
        <f>VLOOKUP(A343,QComp!A:D,4,FALSE)</f>
        <v>0</v>
      </c>
      <c r="U343" s="4">
        <f t="shared" si="88"/>
        <v>187.24729815638906</v>
      </c>
      <c r="V343" s="4">
        <f t="shared" si="89"/>
        <v>0</v>
      </c>
      <c r="W343" s="4">
        <f t="shared" si="90"/>
        <v>0</v>
      </c>
      <c r="X343" s="4">
        <f>VLOOKUP(A343,'2020 SPED'!A:AF,32,FALSE)</f>
        <v>4254.4905071986723</v>
      </c>
      <c r="Y343" s="228">
        <f t="shared" si="83"/>
        <v>13.523491758419173</v>
      </c>
      <c r="Z343" s="4">
        <f t="shared" si="84"/>
        <v>63162.490507198672</v>
      </c>
      <c r="AA343" s="228">
        <f t="shared" si="85"/>
        <v>200.77078991480823</v>
      </c>
      <c r="AC343" s="4">
        <f>VLOOKUP(A343,'Pupil Info'!A:E,5,FALSE)</f>
        <v>306</v>
      </c>
      <c r="AD343" s="4">
        <f>Summary!AA343</f>
        <v>4133891.5540536861</v>
      </c>
      <c r="AE343" s="4">
        <f>VLOOKUP(A343,'2% 2021'!A:AB,28,FALSE)</f>
        <v>3864903.4326483486</v>
      </c>
      <c r="AF343" s="4">
        <f t="shared" si="91"/>
        <v>13509.449523051262</v>
      </c>
      <c r="AG343" s="4">
        <f>AE343-Summary!AB343</f>
        <v>118317.96999999974</v>
      </c>
      <c r="AH343" s="4">
        <f>VLOOKUP(A343,'2% with VPK 2021'!A:AB,28,FALSE)</f>
        <v>3864903.4326483486</v>
      </c>
      <c r="AI343" s="4">
        <f>VLOOKUP(A343,'Charter School Lease'!A:E,5,FALSE)</f>
        <v>0</v>
      </c>
      <c r="AJ343" s="4">
        <f>VLOOKUP(A343,'Integration Change'!H:L,5,FALSE)</f>
        <v>0</v>
      </c>
      <c r="AK343" s="4">
        <f>VLOOKUP(A343,'Other SPED'!A:D,4,FALSE)</f>
        <v>0</v>
      </c>
      <c r="AL343" s="4">
        <f>VLOOKUP(A343,QComp!I:R,10,FALSE)</f>
        <v>0</v>
      </c>
      <c r="AM343" s="4">
        <f>VLOOKUP(A343,'LTFM Change'!G:K,5,FALSE)</f>
        <v>0</v>
      </c>
      <c r="AN343" s="4">
        <f>VLOOKUP(A343,'Breakfast and Lunch'!A:E,5,FALSE)</f>
        <v>0</v>
      </c>
      <c r="AO343" s="4">
        <f>VLOOKUP(A343,'Breakfast and Lunch'!A:D,4,FALSE)</f>
        <v>0</v>
      </c>
      <c r="AP343" s="4">
        <f>VLOOKUP(A343,'Integration Change'!A:E,5,FALSE)</f>
        <v>0</v>
      </c>
      <c r="AQ343" s="4">
        <f>VLOOKUP(A343,'Safe School'!A:D,4,FALSE)</f>
        <v>0</v>
      </c>
      <c r="AR343" s="4">
        <f>VLOOKUP(A343,'LTFM Change'!A:D,4,FALSE)</f>
        <v>0</v>
      </c>
      <c r="AS343" s="4">
        <f>VLOOKUP(A343,QComp!A:E,5,FALSE)</f>
        <v>0</v>
      </c>
      <c r="AT343" s="228">
        <f t="shared" si="92"/>
        <v>386.6600326797377</v>
      </c>
      <c r="AU343" s="4">
        <f t="shared" si="93"/>
        <v>0</v>
      </c>
      <c r="AV343" s="228">
        <f t="shared" si="94"/>
        <v>0</v>
      </c>
      <c r="AW343" s="4">
        <f>VLOOKUP(A343,'2021 SPED'!A:AF,32,FALSE)</f>
        <v>10295.589772593637</v>
      </c>
      <c r="AX343" s="228">
        <f t="shared" si="95"/>
        <v>33.645718211090319</v>
      </c>
      <c r="AY343" s="5">
        <f t="shared" si="86"/>
        <v>128613.55977259338</v>
      </c>
      <c r="AZ343" s="4">
        <f t="shared" si="96"/>
        <v>420.30575089082805</v>
      </c>
    </row>
    <row r="344" spans="1:52" x14ac:dyDescent="0.25">
      <c r="A344">
        <v>2889</v>
      </c>
      <c r="B344">
        <v>1</v>
      </c>
      <c r="C344" t="s">
        <v>324</v>
      </c>
      <c r="D344">
        <f>VLOOKUP(A344,Sheet10!A:C,3,FALSE)</f>
        <v>6</v>
      </c>
      <c r="E344" s="4">
        <f>VLOOKUP(A344,'Pupil Info'!A:D,4,FALSE)</f>
        <v>745</v>
      </c>
      <c r="F344" s="4">
        <f>Summary!F344</f>
        <v>7339867.0495967418</v>
      </c>
      <c r="G344" s="4">
        <f>VLOOKUP(A344,'2% 2020'!A:AB,28,FALSE)</f>
        <v>6818079.4979002122</v>
      </c>
      <c r="H344" s="4">
        <f t="shared" si="87"/>
        <v>9852.1705363714664</v>
      </c>
      <c r="I344" s="4">
        <f>G344-Summary!G344</f>
        <v>111292</v>
      </c>
      <c r="J344" s="4">
        <f>VLOOKUP(A344,'2% with VPK 2020'!A:AB,28,FALSE)</f>
        <v>6818079.4979002122</v>
      </c>
      <c r="K344" s="4">
        <f>VLOOKUP(A344,'Charter School Lease'!A:D,4,FALSE)</f>
        <v>0</v>
      </c>
      <c r="L344" s="4">
        <f>VLOOKUP(A344,'Integration Change'!H:K,4,FALSE)</f>
        <v>0</v>
      </c>
      <c r="M344" s="4">
        <f>VLOOKUP(A344,'Other SPED'!A:D,4,FALSE)</f>
        <v>0</v>
      </c>
      <c r="N344" s="4">
        <f>VLOOKUP(A344,'LTFM Change'!G:J,4,FALSE)</f>
        <v>0</v>
      </c>
      <c r="O344" s="4">
        <f>VLOOKUP(A344,QComp!I:N,6,FALSE)</f>
        <v>0</v>
      </c>
      <c r="P344" s="4">
        <f>VLOOKUP(A344,'Breakfast and Lunch'!A:D,4,FALSE)</f>
        <v>0</v>
      </c>
      <c r="Q344" s="4">
        <f>VLOOKUP(A344,'Breakfast and Lunch'!A:E,5,FALSE)</f>
        <v>0</v>
      </c>
      <c r="R344" s="4">
        <f>VLOOKUP(A344,'Integration Change'!A:D,4,FALSE)</f>
        <v>0</v>
      </c>
      <c r="S344" s="4">
        <f>VLOOKUP(A344,'LTFM Change'!A:C,3,FALSE)</f>
        <v>0</v>
      </c>
      <c r="T344" s="4">
        <f>VLOOKUP(A344,QComp!A:D,4,FALSE)</f>
        <v>0</v>
      </c>
      <c r="U344" s="4">
        <f t="shared" si="88"/>
        <v>149.38523489932885</v>
      </c>
      <c r="V344" s="4">
        <f t="shared" si="89"/>
        <v>0</v>
      </c>
      <c r="W344" s="4">
        <f t="shared" si="90"/>
        <v>0</v>
      </c>
      <c r="X344" s="4">
        <f>VLOOKUP(A344,'2020 SPED'!A:AF,32,FALSE)</f>
        <v>16980.65944347193</v>
      </c>
      <c r="Y344" s="228">
        <f t="shared" ref="Y344:Y407" si="97">X344/E344</f>
        <v>22.792831467747558</v>
      </c>
      <c r="Z344" s="4">
        <f t="shared" ref="Z344:Z407" si="98">I344+V344+X344</f>
        <v>128272.65944347193</v>
      </c>
      <c r="AA344" s="228">
        <f t="shared" ref="AA344:AA407" si="99">Z344/E344</f>
        <v>172.17806636707641</v>
      </c>
      <c r="AC344" s="4">
        <f>VLOOKUP(A344,'Pupil Info'!A:E,5,FALSE)</f>
        <v>739</v>
      </c>
      <c r="AD344" s="4">
        <f>Summary!AA344</f>
        <v>7332693.3161086859</v>
      </c>
      <c r="AE344" s="4">
        <f>VLOOKUP(A344,'2% 2021'!A:AB,28,FALSE)</f>
        <v>6905192.5140952226</v>
      </c>
      <c r="AF344" s="4">
        <f t="shared" si="91"/>
        <v>9922.4537430428772</v>
      </c>
      <c r="AG344" s="4">
        <f>AE344-Summary!AB344</f>
        <v>222382.48599999957</v>
      </c>
      <c r="AH344" s="4">
        <f>VLOOKUP(A344,'2% with VPK 2021'!A:AB,28,FALSE)</f>
        <v>6905192.5140952226</v>
      </c>
      <c r="AI344" s="4">
        <f>VLOOKUP(A344,'Charter School Lease'!A:E,5,FALSE)</f>
        <v>0</v>
      </c>
      <c r="AJ344" s="4">
        <f>VLOOKUP(A344,'Integration Change'!H:L,5,FALSE)</f>
        <v>0</v>
      </c>
      <c r="AK344" s="4">
        <f>VLOOKUP(A344,'Other SPED'!A:D,4,FALSE)</f>
        <v>0</v>
      </c>
      <c r="AL344" s="4">
        <f>VLOOKUP(A344,QComp!I:R,10,FALSE)</f>
        <v>0</v>
      </c>
      <c r="AM344" s="4">
        <f>VLOOKUP(A344,'LTFM Change'!G:K,5,FALSE)</f>
        <v>0</v>
      </c>
      <c r="AN344" s="4">
        <f>VLOOKUP(A344,'Breakfast and Lunch'!A:E,5,FALSE)</f>
        <v>0</v>
      </c>
      <c r="AO344" s="4">
        <f>VLOOKUP(A344,'Breakfast and Lunch'!A:D,4,FALSE)</f>
        <v>0</v>
      </c>
      <c r="AP344" s="4">
        <f>VLOOKUP(A344,'Integration Change'!A:E,5,FALSE)</f>
        <v>0</v>
      </c>
      <c r="AQ344" s="4">
        <f>VLOOKUP(A344,'Safe School'!A:D,4,FALSE)</f>
        <v>0</v>
      </c>
      <c r="AR344" s="4">
        <f>VLOOKUP(A344,'LTFM Change'!A:D,4,FALSE)</f>
        <v>0</v>
      </c>
      <c r="AS344" s="4">
        <f>VLOOKUP(A344,QComp!A:E,5,FALSE)</f>
        <v>0</v>
      </c>
      <c r="AT344" s="228">
        <f t="shared" si="92"/>
        <v>300.92352638700891</v>
      </c>
      <c r="AU344" s="4">
        <f t="shared" si="93"/>
        <v>0</v>
      </c>
      <c r="AV344" s="228">
        <f t="shared" si="94"/>
        <v>0</v>
      </c>
      <c r="AW344" s="4">
        <f>VLOOKUP(A344,'2021 SPED'!A:AF,32,FALSE)</f>
        <v>40268.263637782191</v>
      </c>
      <c r="AX344" s="228">
        <f t="shared" si="95"/>
        <v>54.490207899569945</v>
      </c>
      <c r="AY344" s="5">
        <f t="shared" ref="AY344:AY407" si="100">AG344+AU344+AW344</f>
        <v>262650.74963778176</v>
      </c>
      <c r="AZ344" s="4">
        <f t="shared" si="96"/>
        <v>355.41373428657886</v>
      </c>
    </row>
    <row r="345" spans="1:52" x14ac:dyDescent="0.25">
      <c r="A345">
        <v>2890</v>
      </c>
      <c r="B345">
        <v>1</v>
      </c>
      <c r="C345" t="s">
        <v>325</v>
      </c>
      <c r="D345">
        <f>VLOOKUP(A345,Sheet10!A:C,3,FALSE)</f>
        <v>6</v>
      </c>
      <c r="E345" s="4">
        <f>VLOOKUP(A345,'Pupil Info'!A:D,4,FALSE)</f>
        <v>565.6</v>
      </c>
      <c r="F345" s="4">
        <f>Summary!F345</f>
        <v>7019890.3015134092</v>
      </c>
      <c r="G345" s="4">
        <f>VLOOKUP(A345,'2% 2020'!A:AB,28,FALSE)</f>
        <v>6464176.25</v>
      </c>
      <c r="H345" s="4">
        <f t="shared" ref="H345:H408" si="101">F345/E345</f>
        <v>12411.404352039266</v>
      </c>
      <c r="I345" s="4">
        <f>G345-Summary!G345</f>
        <v>92214</v>
      </c>
      <c r="J345" s="4">
        <f>VLOOKUP(A345,'2% with VPK 2020'!A:AB,28,FALSE)</f>
        <v>6464176.25</v>
      </c>
      <c r="K345" s="4">
        <f>VLOOKUP(A345,'Charter School Lease'!A:D,4,FALSE)</f>
        <v>0</v>
      </c>
      <c r="L345" s="4">
        <f>VLOOKUP(A345,'Integration Change'!H:K,4,FALSE)</f>
        <v>0</v>
      </c>
      <c r="M345" s="4">
        <f>VLOOKUP(A345,'Other SPED'!A:D,4,FALSE)</f>
        <v>0</v>
      </c>
      <c r="N345" s="4">
        <f>VLOOKUP(A345,'LTFM Change'!G:J,4,FALSE)</f>
        <v>0</v>
      </c>
      <c r="O345" s="4">
        <f>VLOOKUP(A345,QComp!I:N,6,FALSE)</f>
        <v>0</v>
      </c>
      <c r="P345" s="4">
        <f>VLOOKUP(A345,'Breakfast and Lunch'!A:D,4,FALSE)</f>
        <v>0</v>
      </c>
      <c r="Q345" s="4">
        <f>VLOOKUP(A345,'Breakfast and Lunch'!A:E,5,FALSE)</f>
        <v>0</v>
      </c>
      <c r="R345" s="4">
        <f>VLOOKUP(A345,'Integration Change'!A:D,4,FALSE)</f>
        <v>0</v>
      </c>
      <c r="S345" s="4">
        <f>VLOOKUP(A345,'LTFM Change'!A:C,3,FALSE)</f>
        <v>0</v>
      </c>
      <c r="T345" s="4">
        <f>VLOOKUP(A345,QComp!A:D,4,FALSE)</f>
        <v>0</v>
      </c>
      <c r="U345" s="4">
        <f t="shared" ref="U345:U408" si="102">I345/E345</f>
        <v>163.03748231966054</v>
      </c>
      <c r="V345" s="4">
        <f t="shared" ref="V345:V408" si="103">SUM(J345:T345)-G345</f>
        <v>0</v>
      </c>
      <c r="W345" s="4">
        <f t="shared" ref="W345:W408" si="104">V345/E345</f>
        <v>0</v>
      </c>
      <c r="X345" s="4">
        <f>VLOOKUP(A345,'2020 SPED'!A:AF,32,FALSE)</f>
        <v>15563.505750420154</v>
      </c>
      <c r="Y345" s="228">
        <f t="shared" si="97"/>
        <v>27.516806489427427</v>
      </c>
      <c r="Z345" s="4">
        <f t="shared" si="98"/>
        <v>107777.50575042015</v>
      </c>
      <c r="AA345" s="228">
        <f t="shared" si="99"/>
        <v>190.55428880908795</v>
      </c>
      <c r="AC345" s="4">
        <f>VLOOKUP(A345,'Pupil Info'!A:E,5,FALSE)</f>
        <v>555</v>
      </c>
      <c r="AD345" s="4">
        <f>Summary!AA345</f>
        <v>7143019.0209904499</v>
      </c>
      <c r="AE345" s="4">
        <f>VLOOKUP(A345,'2% 2021'!A:AB,28,FALSE)</f>
        <v>6662907.75</v>
      </c>
      <c r="AF345" s="4">
        <f t="shared" ref="AF345:AF408" si="105">AD345/AC345</f>
        <v>12870.304542325135</v>
      </c>
      <c r="AG345" s="4">
        <f>AE345-Summary!AB345</f>
        <v>189154</v>
      </c>
      <c r="AH345" s="4">
        <f>VLOOKUP(A345,'2% with VPK 2021'!A:AB,28,FALSE)</f>
        <v>6662907.75</v>
      </c>
      <c r="AI345" s="4">
        <f>VLOOKUP(A345,'Charter School Lease'!A:E,5,FALSE)</f>
        <v>0</v>
      </c>
      <c r="AJ345" s="4">
        <f>VLOOKUP(A345,'Integration Change'!H:L,5,FALSE)</f>
        <v>0</v>
      </c>
      <c r="AK345" s="4">
        <f>VLOOKUP(A345,'Other SPED'!A:D,4,FALSE)</f>
        <v>0</v>
      </c>
      <c r="AL345" s="4">
        <f>VLOOKUP(A345,QComp!I:R,10,FALSE)</f>
        <v>0</v>
      </c>
      <c r="AM345" s="4">
        <f>VLOOKUP(A345,'LTFM Change'!G:K,5,FALSE)</f>
        <v>0</v>
      </c>
      <c r="AN345" s="4">
        <f>VLOOKUP(A345,'Breakfast and Lunch'!A:E,5,FALSE)</f>
        <v>0</v>
      </c>
      <c r="AO345" s="4">
        <f>VLOOKUP(A345,'Breakfast and Lunch'!A:D,4,FALSE)</f>
        <v>0</v>
      </c>
      <c r="AP345" s="4">
        <f>VLOOKUP(A345,'Integration Change'!A:E,5,FALSE)</f>
        <v>0</v>
      </c>
      <c r="AQ345" s="4">
        <f>VLOOKUP(A345,'Safe School'!A:D,4,FALSE)</f>
        <v>0</v>
      </c>
      <c r="AR345" s="4">
        <f>VLOOKUP(A345,'LTFM Change'!A:D,4,FALSE)</f>
        <v>0</v>
      </c>
      <c r="AS345" s="4">
        <f>VLOOKUP(A345,QComp!A:E,5,FALSE)</f>
        <v>0</v>
      </c>
      <c r="AT345" s="228">
        <f t="shared" ref="AT345:AT408" si="106">AG345/AC345</f>
        <v>340.81801801801799</v>
      </c>
      <c r="AU345" s="4">
        <f t="shared" ref="AU345:AU408" si="107">SUM(AH345:AS345)-AE345</f>
        <v>0</v>
      </c>
      <c r="AV345" s="228">
        <f t="shared" si="94"/>
        <v>0</v>
      </c>
      <c r="AW345" s="4">
        <f>VLOOKUP(A345,'2021 SPED'!A:AF,32,FALSE)</f>
        <v>39512.981385576888</v>
      </c>
      <c r="AX345" s="228">
        <f t="shared" si="95"/>
        <v>71.194561055093487</v>
      </c>
      <c r="AY345" s="5">
        <f t="shared" si="100"/>
        <v>228666.98138557689</v>
      </c>
      <c r="AZ345" s="4">
        <f t="shared" si="96"/>
        <v>412.01257907311151</v>
      </c>
    </row>
    <row r="346" spans="1:52" x14ac:dyDescent="0.25">
      <c r="A346">
        <v>2895</v>
      </c>
      <c r="B346">
        <v>1</v>
      </c>
      <c r="C346" t="s">
        <v>326</v>
      </c>
      <c r="D346">
        <f>VLOOKUP(A346,Sheet10!A:C,3,FALSE)</f>
        <v>5</v>
      </c>
      <c r="E346" s="4">
        <f>VLOOKUP(A346,'Pupil Info'!A:D,4,FALSE)</f>
        <v>1148</v>
      </c>
      <c r="F346" s="4">
        <f>Summary!F346</f>
        <v>12052318.086204512</v>
      </c>
      <c r="G346" s="4">
        <f>VLOOKUP(A346,'2% 2020'!A:AB,28,FALSE)</f>
        <v>10982085.5</v>
      </c>
      <c r="H346" s="4">
        <f t="shared" si="101"/>
        <v>10498.534918296613</v>
      </c>
      <c r="I346" s="4">
        <f>G346-Summary!G346</f>
        <v>176940</v>
      </c>
      <c r="J346" s="4">
        <f>VLOOKUP(A346,'2% with VPK 2020'!A:AB,28,FALSE)</f>
        <v>11133683</v>
      </c>
      <c r="K346" s="4">
        <f>VLOOKUP(A346,'Charter School Lease'!A:D,4,FALSE)</f>
        <v>0</v>
      </c>
      <c r="L346" s="4">
        <f>VLOOKUP(A346,'Integration Change'!H:K,4,FALSE)</f>
        <v>914.57856000000902</v>
      </c>
      <c r="M346" s="4">
        <f>VLOOKUP(A346,'Other SPED'!A:D,4,FALSE)</f>
        <v>0</v>
      </c>
      <c r="N346" s="4">
        <f>VLOOKUP(A346,'LTFM Change'!G:J,4,FALSE)</f>
        <v>0</v>
      </c>
      <c r="O346" s="4">
        <f>VLOOKUP(A346,QComp!I:N,6,FALSE)</f>
        <v>0</v>
      </c>
      <c r="P346" s="4">
        <f>VLOOKUP(A346,'Breakfast and Lunch'!A:D,4,FALSE)</f>
        <v>906.72</v>
      </c>
      <c r="Q346" s="4">
        <f>VLOOKUP(A346,'Breakfast and Lunch'!A:E,5,FALSE)</f>
        <v>2367.6</v>
      </c>
      <c r="R346" s="4">
        <f>VLOOKUP(A346,'Integration Change'!A:D,4,FALSE)</f>
        <v>391.96224000000075</v>
      </c>
      <c r="S346" s="4">
        <f>VLOOKUP(A346,'LTFM Change'!A:C,3,FALSE)</f>
        <v>9120</v>
      </c>
      <c r="T346" s="4">
        <f>VLOOKUP(A346,QComp!A:D,4,FALSE)</f>
        <v>0</v>
      </c>
      <c r="U346" s="4">
        <f t="shared" si="102"/>
        <v>154.12891986062718</v>
      </c>
      <c r="V346" s="4">
        <f t="shared" si="103"/>
        <v>165298.36079999991</v>
      </c>
      <c r="W346" s="4">
        <f t="shared" si="104"/>
        <v>143.98811916376297</v>
      </c>
      <c r="X346" s="4">
        <f>VLOOKUP(A346,'2020 SPED'!A:AF,32,FALSE)</f>
        <v>33232.639597347472</v>
      </c>
      <c r="Y346" s="228">
        <f t="shared" si="97"/>
        <v>28.948292332184209</v>
      </c>
      <c r="Z346" s="4">
        <f t="shared" si="98"/>
        <v>375471.00039734738</v>
      </c>
      <c r="AA346" s="228">
        <f t="shared" si="99"/>
        <v>327.06533135657435</v>
      </c>
      <c r="AC346" s="4">
        <f>VLOOKUP(A346,'Pupil Info'!A:E,5,FALSE)</f>
        <v>1138</v>
      </c>
      <c r="AD346" s="4">
        <f>Summary!AA346</f>
        <v>11921594.146671496</v>
      </c>
      <c r="AE346" s="4">
        <f>VLOOKUP(A346,'2% 2021'!A:AB,28,FALSE)</f>
        <v>11036619.25</v>
      </c>
      <c r="AF346" s="4">
        <f t="shared" si="105"/>
        <v>10475.917527830841</v>
      </c>
      <c r="AG346" s="4">
        <f>AE346-Summary!AB346</f>
        <v>353090</v>
      </c>
      <c r="AH346" s="4">
        <f>VLOOKUP(A346,'2% with VPK 2021'!A:AB,28,FALSE)</f>
        <v>11253976.75</v>
      </c>
      <c r="AI346" s="4">
        <f>VLOOKUP(A346,'Charter School Lease'!A:E,5,FALSE)</f>
        <v>0</v>
      </c>
      <c r="AJ346" s="4">
        <f>VLOOKUP(A346,'Integration Change'!H:L,5,FALSE)</f>
        <v>974.5075199999992</v>
      </c>
      <c r="AK346" s="4">
        <f>VLOOKUP(A346,'Other SPED'!A:D,4,FALSE)</f>
        <v>0</v>
      </c>
      <c r="AL346" s="4">
        <f>VLOOKUP(A346,QComp!I:R,10,FALSE)</f>
        <v>0</v>
      </c>
      <c r="AM346" s="4">
        <f>VLOOKUP(A346,'LTFM Change'!G:K,5,FALSE)</f>
        <v>0</v>
      </c>
      <c r="AN346" s="4">
        <f>VLOOKUP(A346,'Breakfast and Lunch'!A:E,5,FALSE)</f>
        <v>2367.6</v>
      </c>
      <c r="AO346" s="4">
        <f>VLOOKUP(A346,'Breakfast and Lunch'!A:D,4,FALSE)</f>
        <v>906.72</v>
      </c>
      <c r="AP346" s="4">
        <f>VLOOKUP(A346,'Integration Change'!A:E,5,FALSE)</f>
        <v>417.64607999999862</v>
      </c>
      <c r="AQ346" s="4">
        <f>VLOOKUP(A346,'Safe School'!A:D,4,FALSE)</f>
        <v>432</v>
      </c>
      <c r="AR346" s="4">
        <f>VLOOKUP(A346,'LTFM Change'!A:D,4,FALSE)</f>
        <v>9120</v>
      </c>
      <c r="AS346" s="4">
        <f>VLOOKUP(A346,QComp!A:E,5,FALSE)</f>
        <v>0</v>
      </c>
      <c r="AT346" s="228">
        <f t="shared" si="106"/>
        <v>310.27240773286468</v>
      </c>
      <c r="AU346" s="4">
        <f t="shared" si="107"/>
        <v>231575.97360000014</v>
      </c>
      <c r="AV346" s="228">
        <f t="shared" si="94"/>
        <v>203.49382565905108</v>
      </c>
      <c r="AW346" s="4">
        <f>VLOOKUP(A346,'2021 SPED'!A:AF,32,FALSE)</f>
        <v>82222.655698183458</v>
      </c>
      <c r="AX346" s="228">
        <f t="shared" si="95"/>
        <v>72.251894286628698</v>
      </c>
      <c r="AY346" s="5">
        <f t="shared" si="100"/>
        <v>666888.6292981836</v>
      </c>
      <c r="AZ346" s="4">
        <f t="shared" si="96"/>
        <v>586.01812767854449</v>
      </c>
    </row>
    <row r="347" spans="1:52" x14ac:dyDescent="0.25">
      <c r="A347">
        <v>2897</v>
      </c>
      <c r="B347">
        <v>1</v>
      </c>
      <c r="C347" t="s">
        <v>327</v>
      </c>
      <c r="D347">
        <f>VLOOKUP(A347,Sheet10!A:C,3,FALSE)</f>
        <v>5</v>
      </c>
      <c r="E347" s="4">
        <f>VLOOKUP(A347,'Pupil Info'!A:D,4,FALSE)</f>
        <v>1108</v>
      </c>
      <c r="F347" s="4">
        <f>Summary!F347</f>
        <v>11537461.296735018</v>
      </c>
      <c r="G347" s="4">
        <f>VLOOKUP(A347,'2% 2020'!A:AB,28,FALSE)</f>
        <v>10598647.878111999</v>
      </c>
      <c r="H347" s="4">
        <f t="shared" si="101"/>
        <v>10412.871206439548</v>
      </c>
      <c r="I347" s="4">
        <f>G347-Summary!G347</f>
        <v>173557</v>
      </c>
      <c r="J347" s="4">
        <f>VLOOKUP(A347,'2% with VPK 2020'!A:AB,28,FALSE)</f>
        <v>10598647.878111999</v>
      </c>
      <c r="K347" s="4">
        <f>VLOOKUP(A347,'Charter School Lease'!A:D,4,FALSE)</f>
        <v>0</v>
      </c>
      <c r="L347" s="4">
        <f>VLOOKUP(A347,'Integration Change'!H:K,4,FALSE)</f>
        <v>0</v>
      </c>
      <c r="M347" s="4">
        <f>VLOOKUP(A347,'Other SPED'!A:D,4,FALSE)</f>
        <v>0</v>
      </c>
      <c r="N347" s="4">
        <f>VLOOKUP(A347,'LTFM Change'!G:J,4,FALSE)</f>
        <v>0</v>
      </c>
      <c r="O347" s="4">
        <f>VLOOKUP(A347,QComp!I:N,6,FALSE)</f>
        <v>-909.76759380000294</v>
      </c>
      <c r="P347" s="4">
        <f>VLOOKUP(A347,'Breakfast and Lunch'!A:D,4,FALSE)</f>
        <v>0</v>
      </c>
      <c r="Q347" s="4">
        <f>VLOOKUP(A347,'Breakfast and Lunch'!A:E,5,FALSE)</f>
        <v>0</v>
      </c>
      <c r="R347" s="4">
        <f>VLOOKUP(A347,'Integration Change'!A:D,4,FALSE)</f>
        <v>0</v>
      </c>
      <c r="S347" s="4">
        <f>VLOOKUP(A347,'LTFM Change'!A:C,3,FALSE)</f>
        <v>0</v>
      </c>
      <c r="T347" s="4">
        <f>VLOOKUP(A347,QComp!A:D,4,FALSE)</f>
        <v>909.76759380000294</v>
      </c>
      <c r="U347" s="4">
        <f t="shared" si="102"/>
        <v>156.63989169675091</v>
      </c>
      <c r="V347" s="4">
        <f t="shared" si="103"/>
        <v>0</v>
      </c>
      <c r="W347" s="4">
        <f t="shared" si="104"/>
        <v>0</v>
      </c>
      <c r="X347" s="4">
        <f>VLOOKUP(A347,'2020 SPED'!A:AF,32,FALSE)</f>
        <v>35083.235764849</v>
      </c>
      <c r="Y347" s="228">
        <f t="shared" si="97"/>
        <v>31.66357018488177</v>
      </c>
      <c r="Z347" s="4">
        <f t="shared" si="98"/>
        <v>208640.235764849</v>
      </c>
      <c r="AA347" s="228">
        <f t="shared" si="99"/>
        <v>188.30346188163267</v>
      </c>
      <c r="AC347" s="4">
        <f>VLOOKUP(A347,'Pupil Info'!A:E,5,FALSE)</f>
        <v>1115</v>
      </c>
      <c r="AD347" s="4">
        <f>Summary!AA347</f>
        <v>11671467.885018449</v>
      </c>
      <c r="AE347" s="4">
        <f>VLOOKUP(A347,'2% 2021'!A:AB,28,FALSE)</f>
        <v>10852278.421108862</v>
      </c>
      <c r="AF347" s="4">
        <f t="shared" si="105"/>
        <v>10467.684201810269</v>
      </c>
      <c r="AG347" s="4">
        <f>AE347-Summary!AB347</f>
        <v>351012.38799999841</v>
      </c>
      <c r="AH347" s="4">
        <f>VLOOKUP(A347,'2% with VPK 2021'!A:AB,28,FALSE)</f>
        <v>10852278.421108862</v>
      </c>
      <c r="AI347" s="4">
        <f>VLOOKUP(A347,'Charter School Lease'!A:E,5,FALSE)</f>
        <v>0</v>
      </c>
      <c r="AJ347" s="4">
        <f>VLOOKUP(A347,'Integration Change'!H:L,5,FALSE)</f>
        <v>0</v>
      </c>
      <c r="AK347" s="4">
        <f>VLOOKUP(A347,'Other SPED'!A:D,4,FALSE)</f>
        <v>0</v>
      </c>
      <c r="AL347" s="4">
        <f>VLOOKUP(A347,QComp!I:R,10,FALSE)</f>
        <v>-904.83697895190562</v>
      </c>
      <c r="AM347" s="4">
        <f>VLOOKUP(A347,'LTFM Change'!G:K,5,FALSE)</f>
        <v>0</v>
      </c>
      <c r="AN347" s="4">
        <f>VLOOKUP(A347,'Breakfast and Lunch'!A:E,5,FALSE)</f>
        <v>0</v>
      </c>
      <c r="AO347" s="4">
        <f>VLOOKUP(A347,'Breakfast and Lunch'!A:D,4,FALSE)</f>
        <v>0</v>
      </c>
      <c r="AP347" s="4">
        <f>VLOOKUP(A347,'Integration Change'!A:E,5,FALSE)</f>
        <v>0</v>
      </c>
      <c r="AQ347" s="4">
        <f>VLOOKUP(A347,'Safe School'!A:D,4,FALSE)</f>
        <v>122.08755053609639</v>
      </c>
      <c r="AR347" s="4">
        <f>VLOOKUP(A347,'LTFM Change'!A:D,4,FALSE)</f>
        <v>0</v>
      </c>
      <c r="AS347" s="4">
        <f>VLOOKUP(A347,QComp!A:E,5,FALSE)</f>
        <v>904.83697895190562</v>
      </c>
      <c r="AT347" s="228">
        <f t="shared" si="106"/>
        <v>314.8093165919268</v>
      </c>
      <c r="AU347" s="4">
        <f t="shared" si="107"/>
        <v>122.08755053579807</v>
      </c>
      <c r="AV347" s="228">
        <f t="shared" si="94"/>
        <v>0.10949556101865297</v>
      </c>
      <c r="AW347" s="4">
        <f>VLOOKUP(A347,'2021 SPED'!A:AF,32,FALSE)</f>
        <v>88825.675773642957</v>
      </c>
      <c r="AX347" s="228">
        <f t="shared" si="95"/>
        <v>79.664283205060954</v>
      </c>
      <c r="AY347" s="5">
        <f t="shared" si="100"/>
        <v>439960.15132417716</v>
      </c>
      <c r="AZ347" s="4">
        <f t="shared" si="96"/>
        <v>394.5830953580064</v>
      </c>
    </row>
    <row r="348" spans="1:52" x14ac:dyDescent="0.25">
      <c r="A348">
        <v>2898</v>
      </c>
      <c r="B348">
        <v>1</v>
      </c>
      <c r="C348" t="s">
        <v>328</v>
      </c>
      <c r="D348">
        <f>VLOOKUP(A348,Sheet10!A:C,3,FALSE)</f>
        <v>6</v>
      </c>
      <c r="E348" s="4">
        <f>VLOOKUP(A348,'Pupil Info'!A:D,4,FALSE)</f>
        <v>365.4</v>
      </c>
      <c r="F348" s="4">
        <f>Summary!F348</f>
        <v>4873438.4608743656</v>
      </c>
      <c r="G348" s="4">
        <f>VLOOKUP(A348,'2% 2020'!A:AB,28,FALSE)</f>
        <v>4564121.5</v>
      </c>
      <c r="H348" s="4">
        <f t="shared" si="101"/>
        <v>13337.270007866355</v>
      </c>
      <c r="I348" s="4">
        <f>G348-Summary!G348</f>
        <v>67326</v>
      </c>
      <c r="J348" s="4">
        <f>VLOOKUP(A348,'2% with VPK 2020'!A:AB,28,FALSE)</f>
        <v>4564121.5</v>
      </c>
      <c r="K348" s="4">
        <f>VLOOKUP(A348,'Charter School Lease'!A:D,4,FALSE)</f>
        <v>0</v>
      </c>
      <c r="L348" s="4">
        <f>VLOOKUP(A348,'Integration Change'!H:K,4,FALSE)</f>
        <v>0</v>
      </c>
      <c r="M348" s="4">
        <f>VLOOKUP(A348,'Other SPED'!A:D,4,FALSE)</f>
        <v>0</v>
      </c>
      <c r="N348" s="4">
        <f>VLOOKUP(A348,'LTFM Change'!G:J,4,FALSE)</f>
        <v>0</v>
      </c>
      <c r="O348" s="4">
        <f>VLOOKUP(A348,QComp!I:N,6,FALSE)</f>
        <v>0</v>
      </c>
      <c r="P348" s="4">
        <f>VLOOKUP(A348,'Breakfast and Lunch'!A:D,4,FALSE)</f>
        <v>0</v>
      </c>
      <c r="Q348" s="4">
        <f>VLOOKUP(A348,'Breakfast and Lunch'!A:E,5,FALSE)</f>
        <v>0</v>
      </c>
      <c r="R348" s="4">
        <f>VLOOKUP(A348,'Integration Change'!A:D,4,FALSE)</f>
        <v>0</v>
      </c>
      <c r="S348" s="4">
        <f>VLOOKUP(A348,'LTFM Change'!A:C,3,FALSE)</f>
        <v>0</v>
      </c>
      <c r="T348" s="4">
        <f>VLOOKUP(A348,QComp!A:D,4,FALSE)</f>
        <v>0</v>
      </c>
      <c r="U348" s="4">
        <f t="shared" si="102"/>
        <v>184.2528735632184</v>
      </c>
      <c r="V348" s="4">
        <f t="shared" si="103"/>
        <v>0</v>
      </c>
      <c r="W348" s="4">
        <f t="shared" si="104"/>
        <v>0</v>
      </c>
      <c r="X348" s="4">
        <f>VLOOKUP(A348,'2020 SPED'!A:AF,32,FALSE)</f>
        <v>12009.897473290213</v>
      </c>
      <c r="Y348" s="228">
        <f t="shared" si="97"/>
        <v>32.867809177039447</v>
      </c>
      <c r="Z348" s="4">
        <f t="shared" si="98"/>
        <v>79335.897473290213</v>
      </c>
      <c r="AA348" s="228">
        <f t="shared" si="99"/>
        <v>217.12068274025785</v>
      </c>
      <c r="AC348" s="4">
        <f>VLOOKUP(A348,'Pupil Info'!A:E,5,FALSE)</f>
        <v>366</v>
      </c>
      <c r="AD348" s="4">
        <f>Summary!AA348</f>
        <v>4965448.5440898137</v>
      </c>
      <c r="AE348" s="4">
        <f>VLOOKUP(A348,'2% 2021'!A:AB,28,FALSE)</f>
        <v>4700037</v>
      </c>
      <c r="AF348" s="4">
        <f t="shared" si="105"/>
        <v>13566.799300791841</v>
      </c>
      <c r="AG348" s="4">
        <f>AE348-Summary!AB348</f>
        <v>138080</v>
      </c>
      <c r="AH348" s="4">
        <f>VLOOKUP(A348,'2% with VPK 2021'!A:AB,28,FALSE)</f>
        <v>4700037</v>
      </c>
      <c r="AI348" s="4">
        <f>VLOOKUP(A348,'Charter School Lease'!A:E,5,FALSE)</f>
        <v>0</v>
      </c>
      <c r="AJ348" s="4">
        <f>VLOOKUP(A348,'Integration Change'!H:L,5,FALSE)</f>
        <v>0</v>
      </c>
      <c r="AK348" s="4">
        <f>VLOOKUP(A348,'Other SPED'!A:D,4,FALSE)</f>
        <v>0</v>
      </c>
      <c r="AL348" s="4">
        <f>VLOOKUP(A348,QComp!I:R,10,FALSE)</f>
        <v>0</v>
      </c>
      <c r="AM348" s="4">
        <f>VLOOKUP(A348,'LTFM Change'!G:K,5,FALSE)</f>
        <v>0</v>
      </c>
      <c r="AN348" s="4">
        <f>VLOOKUP(A348,'Breakfast and Lunch'!A:E,5,FALSE)</f>
        <v>0</v>
      </c>
      <c r="AO348" s="4">
        <f>VLOOKUP(A348,'Breakfast and Lunch'!A:D,4,FALSE)</f>
        <v>0</v>
      </c>
      <c r="AP348" s="4">
        <f>VLOOKUP(A348,'Integration Change'!A:E,5,FALSE)</f>
        <v>0</v>
      </c>
      <c r="AQ348" s="4">
        <f>VLOOKUP(A348,'Safe School'!A:D,4,FALSE)</f>
        <v>0</v>
      </c>
      <c r="AR348" s="4">
        <f>VLOOKUP(A348,'LTFM Change'!A:D,4,FALSE)</f>
        <v>0</v>
      </c>
      <c r="AS348" s="4">
        <f>VLOOKUP(A348,QComp!A:E,5,FALSE)</f>
        <v>0</v>
      </c>
      <c r="AT348" s="228">
        <f t="shared" si="106"/>
        <v>377.26775956284155</v>
      </c>
      <c r="AU348" s="4">
        <f t="shared" si="107"/>
        <v>0</v>
      </c>
      <c r="AV348" s="228">
        <f t="shared" si="94"/>
        <v>0</v>
      </c>
      <c r="AW348" s="4">
        <f>VLOOKUP(A348,'2021 SPED'!A:AF,32,FALSE)</f>
        <v>33790.640655306575</v>
      </c>
      <c r="AX348" s="228">
        <f t="shared" si="95"/>
        <v>92.324154795919611</v>
      </c>
      <c r="AY348" s="5">
        <f t="shared" si="100"/>
        <v>171870.64065530658</v>
      </c>
      <c r="AZ348" s="4">
        <f t="shared" si="96"/>
        <v>469.59191435876113</v>
      </c>
    </row>
    <row r="349" spans="1:52" x14ac:dyDescent="0.25">
      <c r="A349">
        <v>2899</v>
      </c>
      <c r="B349">
        <v>1</v>
      </c>
      <c r="C349" t="s">
        <v>329</v>
      </c>
      <c r="D349">
        <f>VLOOKUP(A349,Sheet10!A:C,3,FALSE)</f>
        <v>5</v>
      </c>
      <c r="E349" s="4">
        <f>VLOOKUP(A349,'Pupil Info'!A:D,4,FALSE)</f>
        <v>1446</v>
      </c>
      <c r="F349" s="4">
        <f>Summary!F349</f>
        <v>13640982.825356375</v>
      </c>
      <c r="G349" s="4">
        <f>VLOOKUP(A349,'2% 2020'!A:AB,28,FALSE)</f>
        <v>12612674.25</v>
      </c>
      <c r="H349" s="4">
        <f t="shared" si="101"/>
        <v>9433.5980811593199</v>
      </c>
      <c r="I349" s="4">
        <f>G349-Summary!G349</f>
        <v>211163</v>
      </c>
      <c r="J349" s="4">
        <f>VLOOKUP(A349,'2% with VPK 2020'!A:AB,28,FALSE)</f>
        <v>12612674.25</v>
      </c>
      <c r="K349" s="4">
        <f>VLOOKUP(A349,'Charter School Lease'!A:D,4,FALSE)</f>
        <v>0</v>
      </c>
      <c r="L349" s="4">
        <f>VLOOKUP(A349,'Integration Change'!H:K,4,FALSE)</f>
        <v>0</v>
      </c>
      <c r="M349" s="4">
        <f>VLOOKUP(A349,'Other SPED'!A:D,4,FALSE)</f>
        <v>0</v>
      </c>
      <c r="N349" s="4">
        <f>VLOOKUP(A349,'LTFM Change'!G:J,4,FALSE)</f>
        <v>0</v>
      </c>
      <c r="O349" s="4">
        <f>VLOOKUP(A349,QComp!I:N,6,FALSE)</f>
        <v>0</v>
      </c>
      <c r="P349" s="4">
        <f>VLOOKUP(A349,'Breakfast and Lunch'!A:D,4,FALSE)</f>
        <v>0</v>
      </c>
      <c r="Q349" s="4">
        <f>VLOOKUP(A349,'Breakfast and Lunch'!A:E,5,FALSE)</f>
        <v>0</v>
      </c>
      <c r="R349" s="4">
        <f>VLOOKUP(A349,'Integration Change'!A:D,4,FALSE)</f>
        <v>0</v>
      </c>
      <c r="S349" s="4">
        <f>VLOOKUP(A349,'LTFM Change'!A:C,3,FALSE)</f>
        <v>0</v>
      </c>
      <c r="T349" s="4">
        <f>VLOOKUP(A349,QComp!A:D,4,FALSE)</f>
        <v>0</v>
      </c>
      <c r="U349" s="4">
        <f t="shared" si="102"/>
        <v>146.03250345781467</v>
      </c>
      <c r="V349" s="4">
        <f t="shared" si="103"/>
        <v>0</v>
      </c>
      <c r="W349" s="4">
        <f t="shared" si="104"/>
        <v>0</v>
      </c>
      <c r="X349" s="4">
        <f>VLOOKUP(A349,'2020 SPED'!A:AF,32,FALSE)</f>
        <v>23672.255880206591</v>
      </c>
      <c r="Y349" s="228">
        <f t="shared" si="97"/>
        <v>16.370854688939552</v>
      </c>
      <c r="Z349" s="4">
        <f t="shared" si="98"/>
        <v>234835.25588020659</v>
      </c>
      <c r="AA349" s="228">
        <f t="shared" si="99"/>
        <v>162.40335814675421</v>
      </c>
      <c r="AC349" s="4">
        <f>VLOOKUP(A349,'Pupil Info'!A:E,5,FALSE)</f>
        <v>1451</v>
      </c>
      <c r="AD349" s="4">
        <f>Summary!AA349</f>
        <v>13803828.870147076</v>
      </c>
      <c r="AE349" s="4">
        <f>VLOOKUP(A349,'2% 2021'!A:AB,28,FALSE)</f>
        <v>12929114.25</v>
      </c>
      <c r="AF349" s="4">
        <f t="shared" si="105"/>
        <v>9513.3210683301695</v>
      </c>
      <c r="AG349" s="4">
        <f>AE349-Summary!AB349</f>
        <v>430073</v>
      </c>
      <c r="AH349" s="4">
        <f>VLOOKUP(A349,'2% with VPK 2021'!A:AB,28,FALSE)</f>
        <v>12929114.25</v>
      </c>
      <c r="AI349" s="4">
        <f>VLOOKUP(A349,'Charter School Lease'!A:E,5,FALSE)</f>
        <v>0</v>
      </c>
      <c r="AJ349" s="4">
        <f>VLOOKUP(A349,'Integration Change'!H:L,5,FALSE)</f>
        <v>0</v>
      </c>
      <c r="AK349" s="4">
        <f>VLOOKUP(A349,'Other SPED'!A:D,4,FALSE)</f>
        <v>0</v>
      </c>
      <c r="AL349" s="4">
        <f>VLOOKUP(A349,QComp!I:R,10,FALSE)</f>
        <v>0</v>
      </c>
      <c r="AM349" s="4">
        <f>VLOOKUP(A349,'LTFM Change'!G:K,5,FALSE)</f>
        <v>0</v>
      </c>
      <c r="AN349" s="4">
        <f>VLOOKUP(A349,'Breakfast and Lunch'!A:E,5,FALSE)</f>
        <v>0</v>
      </c>
      <c r="AO349" s="4">
        <f>VLOOKUP(A349,'Breakfast and Lunch'!A:D,4,FALSE)</f>
        <v>0</v>
      </c>
      <c r="AP349" s="4">
        <f>VLOOKUP(A349,'Integration Change'!A:E,5,FALSE)</f>
        <v>0</v>
      </c>
      <c r="AQ349" s="4">
        <f>VLOOKUP(A349,'Safe School'!A:D,4,FALSE)</f>
        <v>123.12416115547967</v>
      </c>
      <c r="AR349" s="4">
        <f>VLOOKUP(A349,'LTFM Change'!A:D,4,FALSE)</f>
        <v>0</v>
      </c>
      <c r="AS349" s="4">
        <f>VLOOKUP(A349,QComp!A:E,5,FALSE)</f>
        <v>0</v>
      </c>
      <c r="AT349" s="228">
        <f t="shared" si="106"/>
        <v>296.39765678842178</v>
      </c>
      <c r="AU349" s="4">
        <f t="shared" si="107"/>
        <v>123.1241611558944</v>
      </c>
      <c r="AV349" s="228">
        <f t="shared" si="94"/>
        <v>8.4854694111574355E-2</v>
      </c>
      <c r="AW349" s="4">
        <f>VLOOKUP(A349,'2021 SPED'!A:AF,32,FALSE)</f>
        <v>66471.514672572492</v>
      </c>
      <c r="AX349" s="228">
        <f t="shared" si="95"/>
        <v>45.81083023609407</v>
      </c>
      <c r="AY349" s="5">
        <f t="shared" si="100"/>
        <v>496667.63883372839</v>
      </c>
      <c r="AZ349" s="4">
        <f t="shared" si="96"/>
        <v>342.2933417186274</v>
      </c>
    </row>
    <row r="350" spans="1:52" x14ac:dyDescent="0.25">
      <c r="A350">
        <v>2902</v>
      </c>
      <c r="B350">
        <v>1</v>
      </c>
      <c r="C350" t="s">
        <v>330</v>
      </c>
      <c r="D350">
        <f>VLOOKUP(A350,Sheet10!A:C,3,FALSE)</f>
        <v>6</v>
      </c>
      <c r="E350" s="4">
        <f>VLOOKUP(A350,'Pupil Info'!A:D,4,FALSE)</f>
        <v>575</v>
      </c>
      <c r="F350" s="4">
        <f>Summary!F350</f>
        <v>6359731.1490599196</v>
      </c>
      <c r="G350" s="4">
        <f>VLOOKUP(A350,'2% 2020'!A:AB,28,FALSE)</f>
        <v>5874346.3965195706</v>
      </c>
      <c r="H350" s="4">
        <f t="shared" si="101"/>
        <v>11060.401998365078</v>
      </c>
      <c r="I350" s="4">
        <f>G350-Summary!G350</f>
        <v>98029</v>
      </c>
      <c r="J350" s="4">
        <f>VLOOKUP(A350,'2% with VPK 2020'!A:AB,28,FALSE)</f>
        <v>5874346.3965195706</v>
      </c>
      <c r="K350" s="4">
        <f>VLOOKUP(A350,'Charter School Lease'!A:D,4,FALSE)</f>
        <v>0</v>
      </c>
      <c r="L350" s="4">
        <f>VLOOKUP(A350,'Integration Change'!H:K,4,FALSE)</f>
        <v>0</v>
      </c>
      <c r="M350" s="4">
        <f>VLOOKUP(A350,'Other SPED'!A:D,4,FALSE)</f>
        <v>0</v>
      </c>
      <c r="N350" s="4">
        <f>VLOOKUP(A350,'LTFM Change'!G:J,4,FALSE)</f>
        <v>0</v>
      </c>
      <c r="O350" s="4">
        <f>VLOOKUP(A350,QComp!I:N,6,FALSE)</f>
        <v>0</v>
      </c>
      <c r="P350" s="4">
        <f>VLOOKUP(A350,'Breakfast and Lunch'!A:D,4,FALSE)</f>
        <v>0</v>
      </c>
      <c r="Q350" s="4">
        <f>VLOOKUP(A350,'Breakfast and Lunch'!A:E,5,FALSE)</f>
        <v>0</v>
      </c>
      <c r="R350" s="4">
        <f>VLOOKUP(A350,'Integration Change'!A:D,4,FALSE)</f>
        <v>0</v>
      </c>
      <c r="S350" s="4">
        <f>VLOOKUP(A350,'LTFM Change'!A:C,3,FALSE)</f>
        <v>0</v>
      </c>
      <c r="T350" s="4">
        <f>VLOOKUP(A350,QComp!A:D,4,FALSE)</f>
        <v>0</v>
      </c>
      <c r="U350" s="4">
        <f t="shared" si="102"/>
        <v>170.48521739130436</v>
      </c>
      <c r="V350" s="4">
        <f t="shared" si="103"/>
        <v>0</v>
      </c>
      <c r="W350" s="4">
        <f t="shared" si="104"/>
        <v>0</v>
      </c>
      <c r="X350" s="4">
        <f>VLOOKUP(A350,'2020 SPED'!A:AF,32,FALSE)</f>
        <v>14984.670042833546</v>
      </c>
      <c r="Y350" s="228">
        <f t="shared" si="97"/>
        <v>26.060295726667036</v>
      </c>
      <c r="Z350" s="4">
        <f t="shared" si="98"/>
        <v>113013.67004283355</v>
      </c>
      <c r="AA350" s="228">
        <f t="shared" si="99"/>
        <v>196.54551311797138</v>
      </c>
      <c r="AC350" s="4">
        <f>VLOOKUP(A350,'Pupil Info'!A:E,5,FALSE)</f>
        <v>558</v>
      </c>
      <c r="AD350" s="4">
        <f>Summary!AA350</f>
        <v>6292497.6174072661</v>
      </c>
      <c r="AE350" s="4">
        <f>VLOOKUP(A350,'2% 2021'!A:AB,28,FALSE)</f>
        <v>5879187.251745549</v>
      </c>
      <c r="AF350" s="4">
        <f t="shared" si="105"/>
        <v>11276.877450550655</v>
      </c>
      <c r="AG350" s="4">
        <f>AE350-Summary!AB350</f>
        <v>193765.28399999999</v>
      </c>
      <c r="AH350" s="4">
        <f>VLOOKUP(A350,'2% with VPK 2021'!A:AB,28,FALSE)</f>
        <v>5879187.251745549</v>
      </c>
      <c r="AI350" s="4">
        <f>VLOOKUP(A350,'Charter School Lease'!A:E,5,FALSE)</f>
        <v>0</v>
      </c>
      <c r="AJ350" s="4">
        <f>VLOOKUP(A350,'Integration Change'!H:L,5,FALSE)</f>
        <v>0</v>
      </c>
      <c r="AK350" s="4">
        <f>VLOOKUP(A350,'Other SPED'!A:D,4,FALSE)</f>
        <v>0</v>
      </c>
      <c r="AL350" s="4">
        <f>VLOOKUP(A350,QComp!I:R,10,FALSE)</f>
        <v>0</v>
      </c>
      <c r="AM350" s="4">
        <f>VLOOKUP(A350,'LTFM Change'!G:K,5,FALSE)</f>
        <v>0</v>
      </c>
      <c r="AN350" s="4">
        <f>VLOOKUP(A350,'Breakfast and Lunch'!A:E,5,FALSE)</f>
        <v>0</v>
      </c>
      <c r="AO350" s="4">
        <f>VLOOKUP(A350,'Breakfast and Lunch'!A:D,4,FALSE)</f>
        <v>0</v>
      </c>
      <c r="AP350" s="4">
        <f>VLOOKUP(A350,'Integration Change'!A:E,5,FALSE)</f>
        <v>0</v>
      </c>
      <c r="AQ350" s="4">
        <f>VLOOKUP(A350,'Safe School'!A:D,4,FALSE)</f>
        <v>70.451510324866831</v>
      </c>
      <c r="AR350" s="4">
        <f>VLOOKUP(A350,'LTFM Change'!A:D,4,FALSE)</f>
        <v>0</v>
      </c>
      <c r="AS350" s="4">
        <f>VLOOKUP(A350,QComp!A:E,5,FALSE)</f>
        <v>0</v>
      </c>
      <c r="AT350" s="228">
        <f t="shared" si="106"/>
        <v>347.2496129032258</v>
      </c>
      <c r="AU350" s="4">
        <f t="shared" si="107"/>
        <v>70.451510325074196</v>
      </c>
      <c r="AV350" s="228">
        <f t="shared" si="94"/>
        <v>0.12625718696249855</v>
      </c>
      <c r="AW350" s="4">
        <f>VLOOKUP(A350,'2021 SPED'!A:AF,32,FALSE)</f>
        <v>42679.094082624186</v>
      </c>
      <c r="AX350" s="228">
        <f t="shared" si="95"/>
        <v>76.485831689290649</v>
      </c>
      <c r="AY350" s="5">
        <f t="shared" si="100"/>
        <v>236514.82959294925</v>
      </c>
      <c r="AZ350" s="4">
        <f t="shared" si="96"/>
        <v>423.86170177947895</v>
      </c>
    </row>
    <row r="351" spans="1:52" x14ac:dyDescent="0.25">
      <c r="A351">
        <v>2903</v>
      </c>
      <c r="B351">
        <v>1</v>
      </c>
      <c r="C351" t="s">
        <v>331</v>
      </c>
      <c r="D351">
        <f>VLOOKUP(A351,Sheet10!A:C,3,FALSE)</f>
        <v>6</v>
      </c>
      <c r="E351" s="4">
        <f>VLOOKUP(A351,'Pupil Info'!A:D,4,FALSE)</f>
        <v>495</v>
      </c>
      <c r="F351" s="4">
        <f>Summary!F351</f>
        <v>6000368.8774996232</v>
      </c>
      <c r="G351" s="4">
        <f>VLOOKUP(A351,'2% 2020'!A:AB,28,FALSE)</f>
        <v>5300134.75</v>
      </c>
      <c r="H351" s="4">
        <f t="shared" si="101"/>
        <v>12121.957328282067</v>
      </c>
      <c r="I351" s="4">
        <f>G351-Summary!G351</f>
        <v>85409</v>
      </c>
      <c r="J351" s="4">
        <f>VLOOKUP(A351,'2% with VPK 2020'!A:AB,28,FALSE)</f>
        <v>5300134.75</v>
      </c>
      <c r="K351" s="4">
        <f>VLOOKUP(A351,'Charter School Lease'!A:D,4,FALSE)</f>
        <v>0</v>
      </c>
      <c r="L351" s="4">
        <f>VLOOKUP(A351,'Integration Change'!H:K,4,FALSE)</f>
        <v>0</v>
      </c>
      <c r="M351" s="4">
        <f>VLOOKUP(A351,'Other SPED'!A:D,4,FALSE)</f>
        <v>0</v>
      </c>
      <c r="N351" s="4">
        <f>VLOOKUP(A351,'LTFM Change'!G:J,4,FALSE)</f>
        <v>0</v>
      </c>
      <c r="O351" s="4">
        <f>VLOOKUP(A351,QComp!I:N,6,FALSE)</f>
        <v>0</v>
      </c>
      <c r="P351" s="4">
        <f>VLOOKUP(A351,'Breakfast and Lunch'!A:D,4,FALSE)</f>
        <v>0</v>
      </c>
      <c r="Q351" s="4">
        <f>VLOOKUP(A351,'Breakfast and Lunch'!A:E,5,FALSE)</f>
        <v>0</v>
      </c>
      <c r="R351" s="4">
        <f>VLOOKUP(A351,'Integration Change'!A:D,4,FALSE)</f>
        <v>0</v>
      </c>
      <c r="S351" s="4">
        <f>VLOOKUP(A351,'LTFM Change'!A:C,3,FALSE)</f>
        <v>0</v>
      </c>
      <c r="T351" s="4">
        <f>VLOOKUP(A351,QComp!A:D,4,FALSE)</f>
        <v>0</v>
      </c>
      <c r="U351" s="4">
        <f t="shared" si="102"/>
        <v>172.54343434343434</v>
      </c>
      <c r="V351" s="4">
        <f t="shared" si="103"/>
        <v>0</v>
      </c>
      <c r="W351" s="4">
        <f t="shared" si="104"/>
        <v>0</v>
      </c>
      <c r="X351" s="4">
        <f>VLOOKUP(A351,'2020 SPED'!A:AF,32,FALSE)</f>
        <v>13804.217883331468</v>
      </c>
      <c r="Y351" s="228">
        <f t="shared" si="97"/>
        <v>27.887308855215089</v>
      </c>
      <c r="Z351" s="4">
        <f t="shared" si="98"/>
        <v>99213.217883331468</v>
      </c>
      <c r="AA351" s="228">
        <f t="shared" si="99"/>
        <v>200.43074319864942</v>
      </c>
      <c r="AC351" s="4">
        <f>VLOOKUP(A351,'Pupil Info'!A:E,5,FALSE)</f>
        <v>476</v>
      </c>
      <c r="AD351" s="4">
        <f>Summary!AA351</f>
        <v>5866327.9153094394</v>
      </c>
      <c r="AE351" s="4">
        <f>VLOOKUP(A351,'2% 2021'!A:AB,28,FALSE)</f>
        <v>5236549.75</v>
      </c>
      <c r="AF351" s="4">
        <f t="shared" si="105"/>
        <v>12324.218309473612</v>
      </c>
      <c r="AG351" s="4">
        <f>AE351-Summary!AB351</f>
        <v>167609</v>
      </c>
      <c r="AH351" s="4">
        <f>VLOOKUP(A351,'2% with VPK 2021'!A:AB,28,FALSE)</f>
        <v>5236549.75</v>
      </c>
      <c r="AI351" s="4">
        <f>VLOOKUP(A351,'Charter School Lease'!A:E,5,FALSE)</f>
        <v>0</v>
      </c>
      <c r="AJ351" s="4">
        <f>VLOOKUP(A351,'Integration Change'!H:L,5,FALSE)</f>
        <v>0</v>
      </c>
      <c r="AK351" s="4">
        <f>VLOOKUP(A351,'Other SPED'!A:D,4,FALSE)</f>
        <v>0</v>
      </c>
      <c r="AL351" s="4">
        <f>VLOOKUP(A351,QComp!I:R,10,FALSE)</f>
        <v>0</v>
      </c>
      <c r="AM351" s="4">
        <f>VLOOKUP(A351,'LTFM Change'!G:K,5,FALSE)</f>
        <v>0</v>
      </c>
      <c r="AN351" s="4">
        <f>VLOOKUP(A351,'Breakfast and Lunch'!A:E,5,FALSE)</f>
        <v>0</v>
      </c>
      <c r="AO351" s="4">
        <f>VLOOKUP(A351,'Breakfast and Lunch'!A:D,4,FALSE)</f>
        <v>0</v>
      </c>
      <c r="AP351" s="4">
        <f>VLOOKUP(A351,'Integration Change'!A:E,5,FALSE)</f>
        <v>0</v>
      </c>
      <c r="AQ351" s="4">
        <f>VLOOKUP(A351,'Safe School'!A:D,4,FALSE)</f>
        <v>61.538894210250874</v>
      </c>
      <c r="AR351" s="4">
        <f>VLOOKUP(A351,'LTFM Change'!A:D,4,FALSE)</f>
        <v>0</v>
      </c>
      <c r="AS351" s="4">
        <f>VLOOKUP(A351,QComp!A:E,5,FALSE)</f>
        <v>0</v>
      </c>
      <c r="AT351" s="228">
        <f t="shared" si="106"/>
        <v>352.11974789915968</v>
      </c>
      <c r="AU351" s="4">
        <f t="shared" si="107"/>
        <v>61.538894210010767</v>
      </c>
      <c r="AV351" s="228">
        <f t="shared" si="94"/>
        <v>0.12928339119750162</v>
      </c>
      <c r="AW351" s="4">
        <f>VLOOKUP(A351,'2021 SPED'!A:AF,32,FALSE)</f>
        <v>29268.050597685273</v>
      </c>
      <c r="AX351" s="228">
        <f t="shared" si="95"/>
        <v>61.487501255641327</v>
      </c>
      <c r="AY351" s="5">
        <f t="shared" si="100"/>
        <v>196938.58949189528</v>
      </c>
      <c r="AZ351" s="4">
        <f t="shared" si="96"/>
        <v>413.7365325459985</v>
      </c>
    </row>
    <row r="352" spans="1:52" x14ac:dyDescent="0.25">
      <c r="A352">
        <v>2904</v>
      </c>
      <c r="B352">
        <v>1</v>
      </c>
      <c r="C352" t="s">
        <v>332</v>
      </c>
      <c r="D352">
        <f>VLOOKUP(A352,Sheet10!A:C,3,FALSE)</f>
        <v>6</v>
      </c>
      <c r="E352" s="4">
        <f>VLOOKUP(A352,'Pupil Info'!A:D,4,FALSE)</f>
        <v>679</v>
      </c>
      <c r="F352" s="4">
        <f>Summary!F352</f>
        <v>7604853.0969489459</v>
      </c>
      <c r="G352" s="4">
        <f>VLOOKUP(A352,'2% 2020'!A:AB,28,FALSE)</f>
        <v>7098762.6541980002</v>
      </c>
      <c r="H352" s="4">
        <f t="shared" si="101"/>
        <v>11200.078198746607</v>
      </c>
      <c r="I352" s="4">
        <f>G352-Summary!G352</f>
        <v>113917</v>
      </c>
      <c r="J352" s="4">
        <f>VLOOKUP(A352,'2% with VPK 2020'!A:AB,28,FALSE)</f>
        <v>7135490.9041980002</v>
      </c>
      <c r="K352" s="4">
        <f>VLOOKUP(A352,'Charter School Lease'!A:D,4,FALSE)</f>
        <v>0</v>
      </c>
      <c r="L352" s="4">
        <f>VLOOKUP(A352,'Integration Change'!H:K,4,FALSE)</f>
        <v>359.37215999999898</v>
      </c>
      <c r="M352" s="4">
        <f>VLOOKUP(A352,'Other SPED'!A:D,4,FALSE)</f>
        <v>2117.9899999999998</v>
      </c>
      <c r="N352" s="4">
        <f>VLOOKUP(A352,'LTFM Change'!G:J,4,FALSE)</f>
        <v>0</v>
      </c>
      <c r="O352" s="4">
        <f>VLOOKUP(A352,QComp!I:N,6,FALSE)</f>
        <v>0</v>
      </c>
      <c r="P352" s="4">
        <f>VLOOKUP(A352,'Breakfast and Lunch'!A:D,4,FALSE)</f>
        <v>226.68</v>
      </c>
      <c r="Q352" s="4">
        <f>VLOOKUP(A352,'Breakfast and Lunch'!A:E,5,FALSE)</f>
        <v>591.9</v>
      </c>
      <c r="R352" s="4">
        <f>VLOOKUP(A352,'Integration Change'!A:D,4,FALSE)</f>
        <v>154.01664000000164</v>
      </c>
      <c r="S352" s="4">
        <f>VLOOKUP(A352,'LTFM Change'!A:C,3,FALSE)</f>
        <v>2280</v>
      </c>
      <c r="T352" s="4">
        <f>VLOOKUP(A352,QComp!A:D,4,FALSE)</f>
        <v>0</v>
      </c>
      <c r="U352" s="4">
        <f t="shared" si="102"/>
        <v>167.7717231222386</v>
      </c>
      <c r="V352" s="4">
        <f t="shared" si="103"/>
        <v>42458.208800000139</v>
      </c>
      <c r="W352" s="4">
        <f t="shared" si="104"/>
        <v>62.530498969072369</v>
      </c>
      <c r="X352" s="4">
        <f>VLOOKUP(A352,'2020 SPED'!A:AF,32,FALSE)</f>
        <v>19783.082193374401</v>
      </c>
      <c r="Y352" s="228">
        <f t="shared" si="97"/>
        <v>29.135614423231814</v>
      </c>
      <c r="Z352" s="4">
        <f t="shared" si="98"/>
        <v>176158.29099337454</v>
      </c>
      <c r="AA352" s="228">
        <f t="shared" si="99"/>
        <v>259.43783651454277</v>
      </c>
      <c r="AC352" s="4">
        <f>VLOOKUP(A352,'Pupil Info'!A:E,5,FALSE)</f>
        <v>663</v>
      </c>
      <c r="AD352" s="4">
        <f>Summary!AA352</f>
        <v>7581675.2537648501</v>
      </c>
      <c r="AE352" s="4">
        <f>VLOOKUP(A352,'2% 2021'!A:AB,28,FALSE)</f>
        <v>7151265.2588878432</v>
      </c>
      <c r="AF352" s="4">
        <f t="shared" si="105"/>
        <v>11435.407622571418</v>
      </c>
      <c r="AG352" s="4">
        <f>AE352-Summary!AB352</f>
        <v>226979.32599999942</v>
      </c>
      <c r="AH352" s="4">
        <f>VLOOKUP(A352,'2% with VPK 2021'!A:AB,28,FALSE)</f>
        <v>7212354.4748878432</v>
      </c>
      <c r="AI352" s="4">
        <f>VLOOKUP(A352,'Charter School Lease'!A:E,5,FALSE)</f>
        <v>0</v>
      </c>
      <c r="AJ352" s="4">
        <f>VLOOKUP(A352,'Integration Change'!H:L,5,FALSE)</f>
        <v>366.20640000001004</v>
      </c>
      <c r="AK352" s="4">
        <f>VLOOKUP(A352,'Other SPED'!A:D,4,FALSE)</f>
        <v>2117.9899999999998</v>
      </c>
      <c r="AL352" s="4">
        <f>VLOOKUP(A352,QComp!I:R,10,FALSE)</f>
        <v>0</v>
      </c>
      <c r="AM352" s="4">
        <f>VLOOKUP(A352,'LTFM Change'!G:K,5,FALSE)</f>
        <v>0</v>
      </c>
      <c r="AN352" s="4">
        <f>VLOOKUP(A352,'Breakfast and Lunch'!A:E,5,FALSE)</f>
        <v>591.9</v>
      </c>
      <c r="AO352" s="4">
        <f>VLOOKUP(A352,'Breakfast and Lunch'!A:D,4,FALSE)</f>
        <v>226.68</v>
      </c>
      <c r="AP352" s="4">
        <f>VLOOKUP(A352,'Integration Change'!A:E,5,FALSE)</f>
        <v>156.94560000000274</v>
      </c>
      <c r="AQ352" s="4">
        <f>VLOOKUP(A352,'Safe School'!A:D,4,FALSE)</f>
        <v>108</v>
      </c>
      <c r="AR352" s="4">
        <f>VLOOKUP(A352,'LTFM Change'!A:D,4,FALSE)</f>
        <v>2280</v>
      </c>
      <c r="AS352" s="4">
        <f>VLOOKUP(A352,QComp!A:E,5,FALSE)</f>
        <v>0</v>
      </c>
      <c r="AT352" s="228">
        <f t="shared" si="106"/>
        <v>342.35192458521783</v>
      </c>
      <c r="AU352" s="4">
        <f t="shared" si="107"/>
        <v>66936.938000000082</v>
      </c>
      <c r="AV352" s="228">
        <f t="shared" si="94"/>
        <v>100.9606907993968</v>
      </c>
      <c r="AW352" s="4">
        <f>VLOOKUP(A352,'2021 SPED'!A:AF,32,FALSE)</f>
        <v>109288.78734422009</v>
      </c>
      <c r="AX352" s="228">
        <f t="shared" si="95"/>
        <v>164.83979991586742</v>
      </c>
      <c r="AY352" s="5">
        <f t="shared" si="100"/>
        <v>403205.0513442196</v>
      </c>
      <c r="AZ352" s="4">
        <f t="shared" si="96"/>
        <v>608.15241530048206</v>
      </c>
    </row>
    <row r="353" spans="1:52" x14ac:dyDescent="0.25">
      <c r="A353">
        <v>2905</v>
      </c>
      <c r="B353">
        <v>1</v>
      </c>
      <c r="C353" t="s">
        <v>333</v>
      </c>
      <c r="D353">
        <f>VLOOKUP(A353,Sheet10!A:C,3,FALSE)</f>
        <v>5</v>
      </c>
      <c r="E353" s="4">
        <f>VLOOKUP(A353,'Pupil Info'!A:D,4,FALSE)</f>
        <v>1853</v>
      </c>
      <c r="F353" s="4">
        <f>Summary!F353</f>
        <v>18023159.295588203</v>
      </c>
      <c r="G353" s="4">
        <f>VLOOKUP(A353,'2% 2020'!A:AB,28,FALSE)</f>
        <v>16487677.75</v>
      </c>
      <c r="H353" s="4">
        <f t="shared" si="101"/>
        <v>9726.475604742689</v>
      </c>
      <c r="I353" s="4">
        <f>G353-Summary!G353</f>
        <v>277303</v>
      </c>
      <c r="J353" s="4">
        <f>VLOOKUP(A353,'2% with VPK 2020'!A:AB,28,FALSE)</f>
        <v>16487677.75</v>
      </c>
      <c r="K353" s="4">
        <f>VLOOKUP(A353,'Charter School Lease'!A:D,4,FALSE)</f>
        <v>0</v>
      </c>
      <c r="L353" s="4">
        <f>VLOOKUP(A353,'Integration Change'!H:K,4,FALSE)</f>
        <v>0</v>
      </c>
      <c r="M353" s="4">
        <f>VLOOKUP(A353,'Other SPED'!A:D,4,FALSE)</f>
        <v>0</v>
      </c>
      <c r="N353" s="4">
        <f>VLOOKUP(A353,'LTFM Change'!G:J,4,FALSE)</f>
        <v>0</v>
      </c>
      <c r="O353" s="4">
        <f>VLOOKUP(A353,QComp!I:N,6,FALSE)</f>
        <v>-1519.4799125999562</v>
      </c>
      <c r="P353" s="4">
        <f>VLOOKUP(A353,'Breakfast and Lunch'!A:D,4,FALSE)</f>
        <v>0</v>
      </c>
      <c r="Q353" s="4">
        <f>VLOOKUP(A353,'Breakfast and Lunch'!A:E,5,FALSE)</f>
        <v>0</v>
      </c>
      <c r="R353" s="4">
        <f>VLOOKUP(A353,'Integration Change'!A:D,4,FALSE)</f>
        <v>0</v>
      </c>
      <c r="S353" s="4">
        <f>VLOOKUP(A353,'LTFM Change'!A:C,3,FALSE)</f>
        <v>0</v>
      </c>
      <c r="T353" s="4">
        <f>VLOOKUP(A353,QComp!A:D,4,FALSE)</f>
        <v>1519.4799125999562</v>
      </c>
      <c r="U353" s="4">
        <f t="shared" si="102"/>
        <v>149.65083648138153</v>
      </c>
      <c r="V353" s="4">
        <f t="shared" si="103"/>
        <v>0</v>
      </c>
      <c r="W353" s="4">
        <f t="shared" si="104"/>
        <v>0</v>
      </c>
      <c r="X353" s="4">
        <f>VLOOKUP(A353,'2020 SPED'!A:AF,32,FALSE)</f>
        <v>66261.256232217187</v>
      </c>
      <c r="Y353" s="228">
        <f t="shared" si="97"/>
        <v>35.75890784253491</v>
      </c>
      <c r="Z353" s="4">
        <f t="shared" si="98"/>
        <v>343564.25623221719</v>
      </c>
      <c r="AA353" s="228">
        <f t="shared" si="99"/>
        <v>185.40974432391644</v>
      </c>
      <c r="AC353" s="4">
        <f>VLOOKUP(A353,'Pupil Info'!A:E,5,FALSE)</f>
        <v>1862</v>
      </c>
      <c r="AD353" s="4">
        <f>Summary!AA353</f>
        <v>18221701.163050085</v>
      </c>
      <c r="AE353" s="4">
        <f>VLOOKUP(A353,'2% 2021'!A:AB,28,FALSE)</f>
        <v>16854972</v>
      </c>
      <c r="AF353" s="4">
        <f t="shared" si="105"/>
        <v>9786.0908501880149</v>
      </c>
      <c r="AG353" s="4">
        <f>AE353-Summary!AB353</f>
        <v>563204</v>
      </c>
      <c r="AH353" s="4">
        <f>VLOOKUP(A353,'2% with VPK 2021'!A:AB,28,FALSE)</f>
        <v>16854972</v>
      </c>
      <c r="AI353" s="4">
        <f>VLOOKUP(A353,'Charter School Lease'!A:E,5,FALSE)</f>
        <v>0</v>
      </c>
      <c r="AJ353" s="4">
        <f>VLOOKUP(A353,'Integration Change'!H:L,5,FALSE)</f>
        <v>0</v>
      </c>
      <c r="AK353" s="4">
        <f>VLOOKUP(A353,'Other SPED'!A:D,4,FALSE)</f>
        <v>0</v>
      </c>
      <c r="AL353" s="4">
        <f>VLOOKUP(A353,QComp!I:R,10,FALSE)</f>
        <v>-1519.436630331038</v>
      </c>
      <c r="AM353" s="4">
        <f>VLOOKUP(A353,'LTFM Change'!G:K,5,FALSE)</f>
        <v>0</v>
      </c>
      <c r="AN353" s="4">
        <f>VLOOKUP(A353,'Breakfast and Lunch'!A:E,5,FALSE)</f>
        <v>0</v>
      </c>
      <c r="AO353" s="4">
        <f>VLOOKUP(A353,'Breakfast and Lunch'!A:D,4,FALSE)</f>
        <v>0</v>
      </c>
      <c r="AP353" s="4">
        <f>VLOOKUP(A353,'Integration Change'!A:E,5,FALSE)</f>
        <v>0</v>
      </c>
      <c r="AQ353" s="4">
        <f>VLOOKUP(A353,'Safe School'!A:D,4,FALSE)</f>
        <v>187.22764594310138</v>
      </c>
      <c r="AR353" s="4">
        <f>VLOOKUP(A353,'LTFM Change'!A:D,4,FALSE)</f>
        <v>0</v>
      </c>
      <c r="AS353" s="4">
        <f>VLOOKUP(A353,QComp!A:E,5,FALSE)</f>
        <v>1519.436630331038</v>
      </c>
      <c r="AT353" s="228">
        <f t="shared" si="106"/>
        <v>302.47261009667022</v>
      </c>
      <c r="AU353" s="4">
        <f t="shared" si="107"/>
        <v>187.22764594480395</v>
      </c>
      <c r="AV353" s="228">
        <f t="shared" si="94"/>
        <v>0.10055190437422339</v>
      </c>
      <c r="AW353" s="4">
        <f>VLOOKUP(A353,'2021 SPED'!A:AF,32,FALSE)</f>
        <v>171892.59337215847</v>
      </c>
      <c r="AX353" s="228">
        <f t="shared" si="95"/>
        <v>92.316108148312821</v>
      </c>
      <c r="AY353" s="5">
        <f t="shared" si="100"/>
        <v>735283.82101810328</v>
      </c>
      <c r="AZ353" s="4">
        <f t="shared" si="96"/>
        <v>394.88927014935729</v>
      </c>
    </row>
    <row r="354" spans="1:52" x14ac:dyDescent="0.25">
      <c r="A354">
        <v>2906</v>
      </c>
      <c r="B354">
        <v>1</v>
      </c>
      <c r="C354" t="s">
        <v>334</v>
      </c>
      <c r="D354">
        <f>VLOOKUP(A354,Sheet10!A:C,3,FALSE)</f>
        <v>6</v>
      </c>
      <c r="E354" s="4">
        <f>VLOOKUP(A354,'Pupil Info'!A:D,4,FALSE)</f>
        <v>387</v>
      </c>
      <c r="F354" s="4">
        <f>Summary!F354</f>
        <v>5020757.1620494621</v>
      </c>
      <c r="G354" s="4">
        <f>VLOOKUP(A354,'2% 2020'!A:AB,28,FALSE)</f>
        <v>4512374.9403281249</v>
      </c>
      <c r="H354" s="4">
        <f t="shared" si="101"/>
        <v>12973.532718474062</v>
      </c>
      <c r="I354" s="4">
        <f>G354-Summary!G354</f>
        <v>71138</v>
      </c>
      <c r="J354" s="4">
        <f>VLOOKUP(A354,'2% with VPK 2020'!A:AB,28,FALSE)</f>
        <v>4512374.9403281249</v>
      </c>
      <c r="K354" s="4">
        <f>VLOOKUP(A354,'Charter School Lease'!A:D,4,FALSE)</f>
        <v>0</v>
      </c>
      <c r="L354" s="4">
        <f>VLOOKUP(A354,'Integration Change'!H:K,4,FALSE)</f>
        <v>0</v>
      </c>
      <c r="M354" s="4">
        <f>VLOOKUP(A354,'Other SPED'!A:D,4,FALSE)</f>
        <v>0</v>
      </c>
      <c r="N354" s="4">
        <f>VLOOKUP(A354,'LTFM Change'!G:J,4,FALSE)</f>
        <v>0</v>
      </c>
      <c r="O354" s="4">
        <f>VLOOKUP(A354,QComp!I:N,6,FALSE)</f>
        <v>0</v>
      </c>
      <c r="P354" s="4">
        <f>VLOOKUP(A354,'Breakfast and Lunch'!A:D,4,FALSE)</f>
        <v>0</v>
      </c>
      <c r="Q354" s="4">
        <f>VLOOKUP(A354,'Breakfast and Lunch'!A:E,5,FALSE)</f>
        <v>0</v>
      </c>
      <c r="R354" s="4">
        <f>VLOOKUP(A354,'Integration Change'!A:D,4,FALSE)</f>
        <v>0</v>
      </c>
      <c r="S354" s="4">
        <f>VLOOKUP(A354,'LTFM Change'!A:C,3,FALSE)</f>
        <v>0</v>
      </c>
      <c r="T354" s="4">
        <f>VLOOKUP(A354,QComp!A:D,4,FALSE)</f>
        <v>0</v>
      </c>
      <c r="U354" s="4">
        <f t="shared" si="102"/>
        <v>183.81912144702844</v>
      </c>
      <c r="V354" s="4">
        <f t="shared" si="103"/>
        <v>0</v>
      </c>
      <c r="W354" s="4">
        <f t="shared" si="104"/>
        <v>0</v>
      </c>
      <c r="X354" s="4">
        <f>VLOOKUP(A354,'2020 SPED'!A:AF,32,FALSE)</f>
        <v>7091.4190537326504</v>
      </c>
      <c r="Y354" s="228">
        <f t="shared" si="97"/>
        <v>18.32408024220323</v>
      </c>
      <c r="Z354" s="4">
        <f t="shared" si="98"/>
        <v>78229.41905373265</v>
      </c>
      <c r="AA354" s="228">
        <f t="shared" si="99"/>
        <v>202.14320168923166</v>
      </c>
      <c r="AC354" s="4">
        <f>VLOOKUP(A354,'Pupil Info'!A:E,5,FALSE)</f>
        <v>372</v>
      </c>
      <c r="AD354" s="4">
        <f>Summary!AA354</f>
        <v>5080110.0171548352</v>
      </c>
      <c r="AE354" s="4">
        <f>VLOOKUP(A354,'2% 2021'!A:AB,28,FALSE)</f>
        <v>4638025.4476323705</v>
      </c>
      <c r="AF354" s="4">
        <f t="shared" si="105"/>
        <v>13656.209723534503</v>
      </c>
      <c r="AG354" s="4">
        <f>AE354-Summary!AB354</f>
        <v>144308.04799999949</v>
      </c>
      <c r="AH354" s="4">
        <f>VLOOKUP(A354,'2% with VPK 2021'!A:AB,28,FALSE)</f>
        <v>4638025.4476323705</v>
      </c>
      <c r="AI354" s="4">
        <f>VLOOKUP(A354,'Charter School Lease'!A:E,5,FALSE)</f>
        <v>0</v>
      </c>
      <c r="AJ354" s="4">
        <f>VLOOKUP(A354,'Integration Change'!H:L,5,FALSE)</f>
        <v>0</v>
      </c>
      <c r="AK354" s="4">
        <f>VLOOKUP(A354,'Other SPED'!A:D,4,FALSE)</f>
        <v>0</v>
      </c>
      <c r="AL354" s="4">
        <f>VLOOKUP(A354,QComp!I:R,10,FALSE)</f>
        <v>0</v>
      </c>
      <c r="AM354" s="4">
        <f>VLOOKUP(A354,'LTFM Change'!G:K,5,FALSE)</f>
        <v>0</v>
      </c>
      <c r="AN354" s="4">
        <f>VLOOKUP(A354,'Breakfast and Lunch'!A:E,5,FALSE)</f>
        <v>0</v>
      </c>
      <c r="AO354" s="4">
        <f>VLOOKUP(A354,'Breakfast and Lunch'!A:D,4,FALSE)</f>
        <v>0</v>
      </c>
      <c r="AP354" s="4">
        <f>VLOOKUP(A354,'Integration Change'!A:E,5,FALSE)</f>
        <v>0</v>
      </c>
      <c r="AQ354" s="4">
        <f>VLOOKUP(A354,'Safe School'!A:D,4,FALSE)</f>
        <v>0</v>
      </c>
      <c r="AR354" s="4">
        <f>VLOOKUP(A354,'LTFM Change'!A:D,4,FALSE)</f>
        <v>0</v>
      </c>
      <c r="AS354" s="4">
        <f>VLOOKUP(A354,QComp!A:E,5,FALSE)</f>
        <v>0</v>
      </c>
      <c r="AT354" s="228">
        <f t="shared" si="106"/>
        <v>387.92486021505238</v>
      </c>
      <c r="AU354" s="4">
        <f t="shared" si="107"/>
        <v>0</v>
      </c>
      <c r="AV354" s="228">
        <f t="shared" si="94"/>
        <v>0</v>
      </c>
      <c r="AW354" s="4">
        <f>VLOOKUP(A354,'2021 SPED'!A:AF,32,FALSE)</f>
        <v>17474.647473184625</v>
      </c>
      <c r="AX354" s="228">
        <f t="shared" si="95"/>
        <v>46.974858798883403</v>
      </c>
      <c r="AY354" s="5">
        <f t="shared" si="100"/>
        <v>161782.69547318411</v>
      </c>
      <c r="AZ354" s="4">
        <f t="shared" si="96"/>
        <v>434.89971901393579</v>
      </c>
    </row>
    <row r="355" spans="1:52" x14ac:dyDescent="0.25">
      <c r="A355">
        <v>2907</v>
      </c>
      <c r="B355">
        <v>1</v>
      </c>
      <c r="C355" t="s">
        <v>335</v>
      </c>
      <c r="D355">
        <f>VLOOKUP(A355,Sheet10!A:C,3,FALSE)</f>
        <v>6</v>
      </c>
      <c r="E355" s="4">
        <f>VLOOKUP(A355,'Pupil Info'!A:D,4,FALSE)</f>
        <v>399</v>
      </c>
      <c r="F355" s="4">
        <f>Summary!F355</f>
        <v>4166827.8254568176</v>
      </c>
      <c r="G355" s="4">
        <f>VLOOKUP(A355,'2% 2020'!A:AB,28,FALSE)</f>
        <v>4433375</v>
      </c>
      <c r="H355" s="4">
        <f t="shared" si="101"/>
        <v>10443.17750741057</v>
      </c>
      <c r="I355" s="4">
        <f>G355-Summary!G355</f>
        <v>68364</v>
      </c>
      <c r="J355" s="4">
        <f>VLOOKUP(A355,'2% with VPK 2020'!A:AB,28,FALSE)</f>
        <v>4433375</v>
      </c>
      <c r="K355" s="4">
        <f>VLOOKUP(A355,'Charter School Lease'!A:D,4,FALSE)</f>
        <v>0</v>
      </c>
      <c r="L355" s="4">
        <f>VLOOKUP(A355,'Integration Change'!H:K,4,FALSE)</f>
        <v>0</v>
      </c>
      <c r="M355" s="4">
        <f>VLOOKUP(A355,'Other SPED'!A:D,4,FALSE)</f>
        <v>0</v>
      </c>
      <c r="N355" s="4">
        <f>VLOOKUP(A355,'LTFM Change'!G:J,4,FALSE)</f>
        <v>0</v>
      </c>
      <c r="O355" s="4">
        <f>VLOOKUP(A355,QComp!I:N,6,FALSE)</f>
        <v>0</v>
      </c>
      <c r="P355" s="4">
        <f>VLOOKUP(A355,'Breakfast and Lunch'!A:D,4,FALSE)</f>
        <v>0</v>
      </c>
      <c r="Q355" s="4">
        <f>VLOOKUP(A355,'Breakfast and Lunch'!A:E,5,FALSE)</f>
        <v>0</v>
      </c>
      <c r="R355" s="4">
        <f>VLOOKUP(A355,'Integration Change'!A:D,4,FALSE)</f>
        <v>0</v>
      </c>
      <c r="S355" s="4">
        <f>VLOOKUP(A355,'LTFM Change'!A:C,3,FALSE)</f>
        <v>0</v>
      </c>
      <c r="T355" s="4">
        <f>VLOOKUP(A355,QComp!A:D,4,FALSE)</f>
        <v>0</v>
      </c>
      <c r="U355" s="4">
        <f t="shared" si="102"/>
        <v>171.33834586466165</v>
      </c>
      <c r="V355" s="4">
        <f t="shared" si="103"/>
        <v>0</v>
      </c>
      <c r="W355" s="4">
        <f t="shared" si="104"/>
        <v>0</v>
      </c>
      <c r="X355" s="4">
        <f>VLOOKUP(A355,'2020 SPED'!A:AF,32,FALSE)</f>
        <v>173586.86169529712</v>
      </c>
      <c r="Y355" s="228">
        <f t="shared" si="97"/>
        <v>435.05479121628349</v>
      </c>
      <c r="Z355" s="4">
        <f t="shared" si="98"/>
        <v>241950.86169529712</v>
      </c>
      <c r="AA355" s="228">
        <f t="shared" si="99"/>
        <v>606.39313708094517</v>
      </c>
      <c r="AC355" s="4">
        <f>VLOOKUP(A355,'Pupil Info'!A:E,5,FALSE)</f>
        <v>404</v>
      </c>
      <c r="AD355" s="4">
        <f>Summary!AA355</f>
        <v>4383290.0383786168</v>
      </c>
      <c r="AE355" s="4">
        <f>VLOOKUP(A355,'2% 2021'!A:AB,28,FALSE)</f>
        <v>4729988.75</v>
      </c>
      <c r="AF355" s="4">
        <f t="shared" si="105"/>
        <v>10849.727817768853</v>
      </c>
      <c r="AG355" s="4">
        <f>AE355-Summary!AB355</f>
        <v>145245</v>
      </c>
      <c r="AH355" s="4">
        <f>VLOOKUP(A355,'2% with VPK 2021'!A:AB,28,FALSE)</f>
        <v>4729988.75</v>
      </c>
      <c r="AI355" s="4">
        <f>VLOOKUP(A355,'Charter School Lease'!A:E,5,FALSE)</f>
        <v>0</v>
      </c>
      <c r="AJ355" s="4">
        <f>VLOOKUP(A355,'Integration Change'!H:L,5,FALSE)</f>
        <v>0</v>
      </c>
      <c r="AK355" s="4">
        <f>VLOOKUP(A355,'Other SPED'!A:D,4,FALSE)</f>
        <v>0</v>
      </c>
      <c r="AL355" s="4">
        <f>VLOOKUP(A355,QComp!I:R,10,FALSE)</f>
        <v>0</v>
      </c>
      <c r="AM355" s="4">
        <f>VLOOKUP(A355,'LTFM Change'!G:K,5,FALSE)</f>
        <v>0</v>
      </c>
      <c r="AN355" s="4">
        <f>VLOOKUP(A355,'Breakfast and Lunch'!A:E,5,FALSE)</f>
        <v>0</v>
      </c>
      <c r="AO355" s="4">
        <f>VLOOKUP(A355,'Breakfast and Lunch'!A:D,4,FALSE)</f>
        <v>0</v>
      </c>
      <c r="AP355" s="4">
        <f>VLOOKUP(A355,'Integration Change'!A:E,5,FALSE)</f>
        <v>0</v>
      </c>
      <c r="AQ355" s="4">
        <f>VLOOKUP(A355,'Safe School'!A:D,4,FALSE)</f>
        <v>54.110304588801228</v>
      </c>
      <c r="AR355" s="4">
        <f>VLOOKUP(A355,'LTFM Change'!A:D,4,FALSE)</f>
        <v>0</v>
      </c>
      <c r="AS355" s="4">
        <f>VLOOKUP(A355,QComp!A:E,5,FALSE)</f>
        <v>0</v>
      </c>
      <c r="AT355" s="228">
        <f t="shared" si="106"/>
        <v>359.51732673267327</v>
      </c>
      <c r="AU355" s="4">
        <f t="shared" si="107"/>
        <v>54.110304588451982</v>
      </c>
      <c r="AV355" s="228">
        <f t="shared" si="94"/>
        <v>0.13393639749616826</v>
      </c>
      <c r="AW355" s="4">
        <f>VLOOKUP(A355,'2021 SPED'!A:AF,32,FALSE)</f>
        <v>182734.91956312017</v>
      </c>
      <c r="AX355" s="228">
        <f t="shared" si="95"/>
        <v>452.3141573344559</v>
      </c>
      <c r="AY355" s="5">
        <f t="shared" si="100"/>
        <v>328034.02986770862</v>
      </c>
      <c r="AZ355" s="4">
        <f t="shared" si="96"/>
        <v>811.96542046462525</v>
      </c>
    </row>
    <row r="356" spans="1:52" x14ac:dyDescent="0.25">
      <c r="A356">
        <v>2908</v>
      </c>
      <c r="B356">
        <v>1</v>
      </c>
      <c r="C356" t="s">
        <v>336</v>
      </c>
      <c r="D356">
        <f>VLOOKUP(A356,Sheet10!A:C,3,FALSE)</f>
        <v>6</v>
      </c>
      <c r="E356" s="4">
        <f>VLOOKUP(A356,'Pupil Info'!A:D,4,FALSE)</f>
        <v>485</v>
      </c>
      <c r="F356" s="4">
        <f>Summary!F356</f>
        <v>4876885.0631085597</v>
      </c>
      <c r="G356" s="4">
        <f>VLOOKUP(A356,'2% 2020'!A:AB,28,FALSE)</f>
        <v>4758237.5958361253</v>
      </c>
      <c r="H356" s="4">
        <f t="shared" si="101"/>
        <v>10055.433119811463</v>
      </c>
      <c r="I356" s="4">
        <f>G356-Summary!G356</f>
        <v>75728</v>
      </c>
      <c r="J356" s="4">
        <f>VLOOKUP(A356,'2% with VPK 2020'!A:AB,28,FALSE)</f>
        <v>4758237.5958361253</v>
      </c>
      <c r="K356" s="4">
        <f>VLOOKUP(A356,'Charter School Lease'!A:D,4,FALSE)</f>
        <v>0</v>
      </c>
      <c r="L356" s="4">
        <f>VLOOKUP(A356,'Integration Change'!H:K,4,FALSE)</f>
        <v>0</v>
      </c>
      <c r="M356" s="4">
        <f>VLOOKUP(A356,'Other SPED'!A:D,4,FALSE)</f>
        <v>0</v>
      </c>
      <c r="N356" s="4">
        <f>VLOOKUP(A356,'LTFM Change'!G:J,4,FALSE)</f>
        <v>0</v>
      </c>
      <c r="O356" s="4">
        <f>VLOOKUP(A356,QComp!I:N,6,FALSE)</f>
        <v>-388.07148900000902</v>
      </c>
      <c r="P356" s="4">
        <f>VLOOKUP(A356,'Breakfast and Lunch'!A:D,4,FALSE)</f>
        <v>0</v>
      </c>
      <c r="Q356" s="4">
        <f>VLOOKUP(A356,'Breakfast and Lunch'!A:E,5,FALSE)</f>
        <v>0</v>
      </c>
      <c r="R356" s="4">
        <f>VLOOKUP(A356,'Integration Change'!A:D,4,FALSE)</f>
        <v>0</v>
      </c>
      <c r="S356" s="4">
        <f>VLOOKUP(A356,'LTFM Change'!A:C,3,FALSE)</f>
        <v>0</v>
      </c>
      <c r="T356" s="4">
        <f>VLOOKUP(A356,QComp!A:D,4,FALSE)</f>
        <v>388.07148900000902</v>
      </c>
      <c r="U356" s="4">
        <f t="shared" si="102"/>
        <v>156.14020618556702</v>
      </c>
      <c r="V356" s="4">
        <f t="shared" si="103"/>
        <v>0</v>
      </c>
      <c r="W356" s="4">
        <f t="shared" si="104"/>
        <v>0</v>
      </c>
      <c r="X356" s="4">
        <f>VLOOKUP(A356,'2020 SPED'!A:AF,32,FALSE)</f>
        <v>7557.4970797022397</v>
      </c>
      <c r="Y356" s="228">
        <f t="shared" si="97"/>
        <v>15.582468205571628</v>
      </c>
      <c r="Z356" s="4">
        <f t="shared" si="98"/>
        <v>83285.49707970224</v>
      </c>
      <c r="AA356" s="228">
        <f t="shared" si="99"/>
        <v>171.72267439113864</v>
      </c>
      <c r="AC356" s="4">
        <f>VLOOKUP(A356,'Pupil Info'!A:E,5,FALSE)</f>
        <v>497</v>
      </c>
      <c r="AD356" s="4">
        <f>Summary!AA356</f>
        <v>5024610.5504953964</v>
      </c>
      <c r="AE356" s="4">
        <f>VLOOKUP(A356,'2% 2021'!A:AB,28,FALSE)</f>
        <v>4971141.6726767793</v>
      </c>
      <c r="AF356" s="4">
        <f t="shared" si="105"/>
        <v>10109.880383290536</v>
      </c>
      <c r="AG356" s="4">
        <f>AE356-Summary!AB356</f>
        <v>156204.85400000028</v>
      </c>
      <c r="AH356" s="4">
        <f>VLOOKUP(A356,'2% with VPK 2021'!A:AB,28,FALSE)</f>
        <v>4971141.6726767793</v>
      </c>
      <c r="AI356" s="4">
        <f>VLOOKUP(A356,'Charter School Lease'!A:E,5,FALSE)</f>
        <v>0</v>
      </c>
      <c r="AJ356" s="4">
        <f>VLOOKUP(A356,'Integration Change'!H:L,5,FALSE)</f>
        <v>0</v>
      </c>
      <c r="AK356" s="4">
        <f>VLOOKUP(A356,'Other SPED'!A:D,4,FALSE)</f>
        <v>0</v>
      </c>
      <c r="AL356" s="4">
        <f>VLOOKUP(A356,QComp!I:R,10,FALSE)</f>
        <v>-399.36480981329805</v>
      </c>
      <c r="AM356" s="4">
        <f>VLOOKUP(A356,'LTFM Change'!G:K,5,FALSE)</f>
        <v>0</v>
      </c>
      <c r="AN356" s="4">
        <f>VLOOKUP(A356,'Breakfast and Lunch'!A:E,5,FALSE)</f>
        <v>0</v>
      </c>
      <c r="AO356" s="4">
        <f>VLOOKUP(A356,'Breakfast and Lunch'!A:D,4,FALSE)</f>
        <v>0</v>
      </c>
      <c r="AP356" s="4">
        <f>VLOOKUP(A356,'Integration Change'!A:E,5,FALSE)</f>
        <v>0</v>
      </c>
      <c r="AQ356" s="4">
        <f>VLOOKUP(A356,'Safe School'!A:D,4,FALSE)</f>
        <v>71.234649218265986</v>
      </c>
      <c r="AR356" s="4">
        <f>VLOOKUP(A356,'LTFM Change'!A:D,4,FALSE)</f>
        <v>0</v>
      </c>
      <c r="AS356" s="4">
        <f>VLOOKUP(A356,QComp!A:E,5,FALSE)</f>
        <v>399.36480981329805</v>
      </c>
      <c r="AT356" s="228">
        <f t="shared" si="106"/>
        <v>314.29548088531243</v>
      </c>
      <c r="AU356" s="4">
        <f t="shared" si="107"/>
        <v>71.23464921861887</v>
      </c>
      <c r="AV356" s="228">
        <f t="shared" si="94"/>
        <v>0.1433292740817281</v>
      </c>
      <c r="AW356" s="4">
        <f>VLOOKUP(A356,'2021 SPED'!A:AF,32,FALSE)</f>
        <v>19764.913932586933</v>
      </c>
      <c r="AX356" s="228">
        <f t="shared" si="95"/>
        <v>39.768438496150772</v>
      </c>
      <c r="AY356" s="5">
        <f t="shared" si="100"/>
        <v>176041.00258180583</v>
      </c>
      <c r="AZ356" s="4">
        <f t="shared" si="96"/>
        <v>354.20724865554496</v>
      </c>
    </row>
    <row r="357" spans="1:52" x14ac:dyDescent="0.25">
      <c r="A357">
        <v>3000</v>
      </c>
      <c r="B357">
        <v>1</v>
      </c>
      <c r="C357" t="s">
        <v>337</v>
      </c>
      <c r="D357">
        <v>10</v>
      </c>
      <c r="E357" s="4">
        <f>VLOOKUP(A357,'Pupil Info'!A:D,4,FALSE)</f>
        <v>0</v>
      </c>
      <c r="F357" s="4">
        <f>Summary!F357</f>
        <v>-72447</v>
      </c>
      <c r="G357" s="4">
        <f>VLOOKUP(A357,'2% 2020'!A:AB,28,FALSE)</f>
        <v>-72447</v>
      </c>
      <c r="H357" s="4">
        <v>0</v>
      </c>
      <c r="I357" s="4">
        <f>G357-Summary!G357</f>
        <v>0</v>
      </c>
      <c r="J357" s="4">
        <f>VLOOKUP(A357,'2% with VPK 2020'!A:AB,28,FALSE)</f>
        <v>-72447</v>
      </c>
      <c r="K357" s="4">
        <f>VLOOKUP(A357,'Charter School Lease'!A:D,4,FALSE)</f>
        <v>0</v>
      </c>
      <c r="L357" s="4">
        <f>VLOOKUP(A357,'Integration Change'!H:K,4,FALSE)</f>
        <v>0</v>
      </c>
      <c r="M357" s="4">
        <f>VLOOKUP(A357,'Other SPED'!A:D,4,FALSE)</f>
        <v>0</v>
      </c>
      <c r="N357" s="4">
        <f>VLOOKUP(A357,'LTFM Change'!G:J,4,FALSE)</f>
        <v>0</v>
      </c>
      <c r="O357" s="4">
        <f>VLOOKUP(A357,QComp!I:N,6,FALSE)</f>
        <v>0</v>
      </c>
      <c r="P357" s="4">
        <v>0</v>
      </c>
      <c r="Q357" s="4">
        <v>0</v>
      </c>
      <c r="R357" s="4">
        <v>0</v>
      </c>
      <c r="S357" s="4">
        <v>0</v>
      </c>
      <c r="T357" s="4">
        <f>VLOOKUP(A357,QComp!A:D,4,FALSE)</f>
        <v>0</v>
      </c>
      <c r="U357" s="4">
        <v>0</v>
      </c>
      <c r="V357" s="4">
        <f t="shared" si="103"/>
        <v>0</v>
      </c>
      <c r="W357" s="4">
        <v>0</v>
      </c>
      <c r="X357" s="4">
        <v>0</v>
      </c>
      <c r="Y357" s="4">
        <v>0</v>
      </c>
      <c r="Z357" s="4">
        <f t="shared" si="98"/>
        <v>0</v>
      </c>
      <c r="AA357" s="4">
        <v>0</v>
      </c>
      <c r="AC357" s="4">
        <f>VLOOKUP(A357,'Pupil Info'!A:E,5,FALSE)</f>
        <v>0</v>
      </c>
      <c r="AD357" s="4">
        <f>Summary!AA357</f>
        <v>54344000</v>
      </c>
      <c r="AE357" s="4">
        <f>VLOOKUP(A357,'2% 2021'!A:AB,28,FALSE)</f>
        <v>54344000</v>
      </c>
      <c r="AF357" s="4">
        <v>0</v>
      </c>
      <c r="AG357" s="4">
        <f>AE357-Summary!AB357</f>
        <v>0</v>
      </c>
      <c r="AH357" s="4">
        <f>VLOOKUP(A357,'2% with VPK 2021'!A:AB,28,FALSE)</f>
        <v>54344000</v>
      </c>
      <c r="AI357" s="4">
        <f>VLOOKUP(A357,'Charter School Lease'!A:E,5,FALSE)</f>
        <v>0</v>
      </c>
      <c r="AJ357" s="4">
        <f>VLOOKUP(A357,'Integration Change'!H:L,5,FALSE)</f>
        <v>0</v>
      </c>
      <c r="AK357" s="4">
        <f>VLOOKUP(A357,'Other SPED'!A:D,4,FALSE)</f>
        <v>0</v>
      </c>
      <c r="AL357" s="4">
        <f>VLOOKUP(A357,QComp!I:R,10,FALSE)</f>
        <v>0</v>
      </c>
      <c r="AM357" s="4">
        <f>VLOOKUP(A357,'LTFM Change'!G:K,5,FALSE)</f>
        <v>0</v>
      </c>
      <c r="AN357" s="4">
        <v>0</v>
      </c>
      <c r="AO357" s="4">
        <v>0</v>
      </c>
      <c r="AP357" s="4">
        <v>0</v>
      </c>
      <c r="AQ357" s="4">
        <f>VLOOKUP(A357,'Safe School'!A:D,4,FALSE)</f>
        <v>0</v>
      </c>
      <c r="AR357" s="4">
        <v>0</v>
      </c>
      <c r="AS357" s="4">
        <f>VLOOKUP(A357,QComp!A:E,5,FALSE)</f>
        <v>0</v>
      </c>
      <c r="AT357" s="228" t="e">
        <f t="shared" si="106"/>
        <v>#DIV/0!</v>
      </c>
      <c r="AU357" s="4">
        <f t="shared" si="107"/>
        <v>0</v>
      </c>
      <c r="AV357" s="228">
        <v>0</v>
      </c>
      <c r="AW357" s="228">
        <v>0</v>
      </c>
      <c r="AX357" s="228">
        <v>0</v>
      </c>
      <c r="AY357" s="228">
        <v>0</v>
      </c>
      <c r="AZ357" s="228">
        <v>0</v>
      </c>
    </row>
    <row r="358" spans="1:52" x14ac:dyDescent="0.25">
      <c r="A358">
        <v>3999</v>
      </c>
      <c r="B358">
        <v>1</v>
      </c>
      <c r="C358" t="s">
        <v>338</v>
      </c>
      <c r="D358">
        <v>10</v>
      </c>
      <c r="E358" s="4">
        <f>VLOOKUP(A358,'Pupil Info'!A:D,4,FALSE)</f>
        <v>3850.686791653512</v>
      </c>
      <c r="F358" s="4">
        <f>Summary!F358</f>
        <v>35605462</v>
      </c>
      <c r="G358" s="4">
        <f>VLOOKUP(A358,'2% 2020'!A:AB,28,FALSE)</f>
        <v>36122115</v>
      </c>
      <c r="H358" s="4">
        <f t="shared" si="101"/>
        <v>9246.5224845541816</v>
      </c>
      <c r="I358" s="4">
        <f>G358-Summary!G358</f>
        <v>516653</v>
      </c>
      <c r="J358" s="4">
        <f>VLOOKUP(A358,'2% with VPK 2020'!A:AB,28,FALSE)</f>
        <v>36122035</v>
      </c>
      <c r="K358" s="4">
        <f>VLOOKUP(A358,'Charter School Lease'!A:D,4,FALSE)</f>
        <v>0</v>
      </c>
      <c r="L358" s="4">
        <f>VLOOKUP(A358,'Integration Change'!H:K,4,FALSE)</f>
        <v>0</v>
      </c>
      <c r="M358" s="4">
        <f>VLOOKUP(A358,'Other SPED'!A:D,4,FALSE)</f>
        <v>0</v>
      </c>
      <c r="N358" s="4">
        <f>VLOOKUP(A358,'LTFM Change'!G:J,4,FALSE)</f>
        <v>0</v>
      </c>
      <c r="O358" s="4">
        <f>VLOOKUP(A358,QComp!I:N,6,FALSE)</f>
        <v>0</v>
      </c>
      <c r="P358" s="4">
        <v>0</v>
      </c>
      <c r="Q358" s="4">
        <v>0</v>
      </c>
      <c r="R358" s="4">
        <v>0</v>
      </c>
      <c r="S358" s="4">
        <v>0</v>
      </c>
      <c r="T358" s="4">
        <f>VLOOKUP(A358,QComp!A:D,4,FALSE)</f>
        <v>0</v>
      </c>
      <c r="U358" s="4">
        <f t="shared" si="102"/>
        <v>134.1716498781106</v>
      </c>
      <c r="V358" s="4">
        <f t="shared" si="103"/>
        <v>-80</v>
      </c>
      <c r="W358" s="4">
        <f t="shared" si="104"/>
        <v>-2.0775514688289524E-2</v>
      </c>
      <c r="X358" s="4">
        <v>0</v>
      </c>
      <c r="Y358" s="228">
        <f t="shared" si="97"/>
        <v>0</v>
      </c>
      <c r="Z358" s="4">
        <f t="shared" si="98"/>
        <v>516573</v>
      </c>
      <c r="AA358" s="228">
        <f t="shared" si="99"/>
        <v>134.1508743634223</v>
      </c>
      <c r="AC358" s="4">
        <f>VLOOKUP(A358,'Pupil Info'!A:E,5,FALSE)</f>
        <v>9004.7622109798249</v>
      </c>
      <c r="AD358" s="4">
        <f>Summary!AA358</f>
        <v>51722441.980128765</v>
      </c>
      <c r="AE358" s="4">
        <f>VLOOKUP(A358,'2% 2021'!A:AB,28,FALSE)</f>
        <v>54598446</v>
      </c>
      <c r="AF358" s="4">
        <f t="shared" si="105"/>
        <v>5743.8987025178485</v>
      </c>
      <c r="AG358" s="4">
        <f>AE358-Summary!AB358</f>
        <v>1355680</v>
      </c>
      <c r="AH358" s="4">
        <f>VLOOKUP(A358,'2% with VPK 2021'!A:AB,28,FALSE)</f>
        <v>54598483</v>
      </c>
      <c r="AI358" s="4">
        <f>VLOOKUP(A358,'Charter School Lease'!A:E,5,FALSE)</f>
        <v>0</v>
      </c>
      <c r="AJ358" s="4">
        <f>VLOOKUP(A358,'Integration Change'!H:L,5,FALSE)</f>
        <v>0</v>
      </c>
      <c r="AK358" s="4">
        <f>VLOOKUP(A358,'Other SPED'!A:D,4,FALSE)</f>
        <v>0</v>
      </c>
      <c r="AL358" s="4">
        <f>VLOOKUP(A358,QComp!I:R,10,FALSE)</f>
        <v>0</v>
      </c>
      <c r="AM358" s="4">
        <f>VLOOKUP(A358,'LTFM Change'!G:K,5,FALSE)</f>
        <v>0</v>
      </c>
      <c r="AN358" s="4">
        <v>0</v>
      </c>
      <c r="AO358" s="4">
        <v>0</v>
      </c>
      <c r="AP358" s="4">
        <v>0</v>
      </c>
      <c r="AQ358" s="4">
        <f>VLOOKUP(A358,'Safe School'!A:D,4,FALSE)</f>
        <v>0</v>
      </c>
      <c r="AR358" s="4">
        <v>0</v>
      </c>
      <c r="AS358" s="4">
        <f>VLOOKUP(A358,QComp!A:E,5,FALSE)</f>
        <v>0</v>
      </c>
      <c r="AT358" s="228">
        <f t="shared" si="106"/>
        <v>150.55144913732107</v>
      </c>
      <c r="AU358" s="4">
        <f t="shared" si="107"/>
        <v>37</v>
      </c>
      <c r="AV358" s="228">
        <f t="shared" si="94"/>
        <v>4.1089369306037413E-3</v>
      </c>
      <c r="AW358" s="4">
        <f>'2021 SPED'!AF18</f>
        <v>1520324.0198712349</v>
      </c>
      <c r="AX358" s="228">
        <f t="shared" si="95"/>
        <v>168.8355543711582</v>
      </c>
      <c r="AY358" s="5">
        <f t="shared" si="100"/>
        <v>2876041.0198712349</v>
      </c>
      <c r="AZ358" s="4">
        <f t="shared" si="96"/>
        <v>319.39111244540987</v>
      </c>
    </row>
    <row r="359" spans="1:52" x14ac:dyDescent="0.25">
      <c r="A359">
        <v>4000</v>
      </c>
      <c r="B359">
        <v>7</v>
      </c>
      <c r="C359" t="s">
        <v>339</v>
      </c>
      <c r="D359">
        <v>7</v>
      </c>
      <c r="E359" s="4">
        <f>VLOOKUP(A359,'Pupil Info'!A:D,4,FALSE)</f>
        <v>110</v>
      </c>
      <c r="F359" s="4">
        <f>Summary!F359</f>
        <v>1240397</v>
      </c>
      <c r="G359" s="4">
        <f>VLOOKUP(A359,'2% 2020'!A:AB,28,FALSE)</f>
        <v>1264622</v>
      </c>
      <c r="H359" s="4">
        <f t="shared" si="101"/>
        <v>11276.336363636363</v>
      </c>
      <c r="I359" s="4">
        <f>G359-Summary!G359</f>
        <v>24225</v>
      </c>
      <c r="J359" s="4">
        <f>VLOOKUP(A359,'2% with VPK 2020'!A:AB,28,FALSE)</f>
        <v>1264743</v>
      </c>
      <c r="K359" s="4">
        <f>VLOOKUP(A359,'Charter School Lease'!A:D,4,FALSE)</f>
        <v>0</v>
      </c>
      <c r="L359" s="4">
        <f>VLOOKUP(A359,'Integration Change'!H:K,4,FALSE)</f>
        <v>0</v>
      </c>
      <c r="M359" s="4">
        <f>VLOOKUP(A359,'Other SPED'!A:D,4,FALSE)</f>
        <v>0</v>
      </c>
      <c r="N359" s="4">
        <f>VLOOKUP(A359,'LTFM Change'!G:J,4,FALSE)</f>
        <v>0</v>
      </c>
      <c r="O359" s="4">
        <f>VLOOKUP(A359,QComp!I:N,6,FALSE)</f>
        <v>0</v>
      </c>
      <c r="P359" s="4">
        <f>VLOOKUP(A359,'Breakfast and Lunch'!A:D,4,FALSE)</f>
        <v>0</v>
      </c>
      <c r="Q359" s="4">
        <f>VLOOKUP(A359,'Breakfast and Lunch'!A:E,5,FALSE)</f>
        <v>0</v>
      </c>
      <c r="R359" s="4">
        <v>0</v>
      </c>
      <c r="S359" s="4">
        <v>0</v>
      </c>
      <c r="T359" s="4">
        <f>VLOOKUP(A359,QComp!A:D,4,FALSE)</f>
        <v>0</v>
      </c>
      <c r="U359" s="4">
        <f t="shared" si="102"/>
        <v>220.22727272727272</v>
      </c>
      <c r="V359" s="4">
        <f t="shared" si="103"/>
        <v>121</v>
      </c>
      <c r="W359" s="4">
        <f t="shared" si="104"/>
        <v>1.1000000000000001</v>
      </c>
      <c r="X359" s="4">
        <f>VLOOKUP(A359,'2020 SPED'!A:AF,32,FALSE)</f>
        <v>0</v>
      </c>
      <c r="Y359" s="228">
        <f t="shared" si="97"/>
        <v>0</v>
      </c>
      <c r="Z359" s="4">
        <f t="shared" si="98"/>
        <v>24346</v>
      </c>
      <c r="AA359" s="228">
        <f t="shared" si="99"/>
        <v>221.32727272727271</v>
      </c>
      <c r="AC359" s="4">
        <f>VLOOKUP(A359,'Pupil Info'!A:E,5,FALSE)</f>
        <v>110</v>
      </c>
      <c r="AD359" s="4">
        <f>Summary!AA359</f>
        <v>1237978</v>
      </c>
      <c r="AE359" s="4">
        <f>VLOOKUP(A359,'2% 2021'!A:AB,28,FALSE)</f>
        <v>1287007</v>
      </c>
      <c r="AF359" s="4">
        <f t="shared" si="105"/>
        <v>11254.345454545455</v>
      </c>
      <c r="AG359" s="4">
        <f>AE359-Summary!AB359</f>
        <v>49029</v>
      </c>
      <c r="AH359" s="4">
        <f>VLOOKUP(A359,'2% with VPK 2021'!A:AB,28,FALSE)</f>
        <v>1287128</v>
      </c>
      <c r="AI359" s="4">
        <f>VLOOKUP(A359,'Charter School Lease'!A:E,5,FALSE)</f>
        <v>0</v>
      </c>
      <c r="AJ359" s="4">
        <f>VLOOKUP(A359,'Integration Change'!H:L,5,FALSE)</f>
        <v>0</v>
      </c>
      <c r="AK359" s="4">
        <f>VLOOKUP(A359,'Other SPED'!A:D,4,FALSE)</f>
        <v>0</v>
      </c>
      <c r="AL359" s="4">
        <f>VLOOKUP(A359,QComp!I:R,10,FALSE)</f>
        <v>0</v>
      </c>
      <c r="AM359" s="4">
        <f>VLOOKUP(A359,'LTFM Change'!G:K,5,FALSE)</f>
        <v>0</v>
      </c>
      <c r="AN359" s="4">
        <f>VLOOKUP(A359,'Breakfast and Lunch'!A:E,5,FALSE)</f>
        <v>0</v>
      </c>
      <c r="AO359" s="4">
        <f>VLOOKUP(A359,'Breakfast and Lunch'!A:D,4,FALSE)</f>
        <v>0</v>
      </c>
      <c r="AP359" s="4">
        <v>0</v>
      </c>
      <c r="AQ359" s="4">
        <f>VLOOKUP(A359,'Safe School'!A:D,4,FALSE)</f>
        <v>0</v>
      </c>
      <c r="AR359" s="4">
        <v>0</v>
      </c>
      <c r="AS359" s="4">
        <f>VLOOKUP(A359,QComp!A:E,5,FALSE)</f>
        <v>0</v>
      </c>
      <c r="AT359" s="228">
        <f t="shared" si="106"/>
        <v>445.71818181818179</v>
      </c>
      <c r="AU359" s="4">
        <f t="shared" si="107"/>
        <v>121</v>
      </c>
      <c r="AV359" s="228">
        <f t="shared" si="94"/>
        <v>1.1000000000000001</v>
      </c>
      <c r="AW359" s="4">
        <f>VLOOKUP(A359,'2021 SPED'!A:AF,32,FALSE)</f>
        <v>0</v>
      </c>
      <c r="AX359" s="228">
        <f t="shared" si="95"/>
        <v>0</v>
      </c>
      <c r="AY359" s="5">
        <f t="shared" si="100"/>
        <v>49150</v>
      </c>
      <c r="AZ359" s="4">
        <f t="shared" si="96"/>
        <v>446.81818181818181</v>
      </c>
    </row>
    <row r="360" spans="1:52" x14ac:dyDescent="0.25">
      <c r="A360">
        <v>4001</v>
      </c>
      <c r="B360">
        <v>7</v>
      </c>
      <c r="C360" t="s">
        <v>340</v>
      </c>
      <c r="D360">
        <v>7</v>
      </c>
      <c r="E360" s="4">
        <f>VLOOKUP(A360,'Pupil Info'!A:D,4,FALSE)</f>
        <v>213</v>
      </c>
      <c r="F360" s="4">
        <f>Summary!F360</f>
        <v>1927409.219609383</v>
      </c>
      <c r="G360" s="4">
        <f>VLOOKUP(A360,'2% 2020'!A:AB,28,FALSE)</f>
        <v>1523166</v>
      </c>
      <c r="H360" s="4">
        <f t="shared" si="101"/>
        <v>9048.8695756309062</v>
      </c>
      <c r="I360" s="4">
        <f>G360-Summary!G360</f>
        <v>27617</v>
      </c>
      <c r="J360" s="4">
        <f>VLOOKUP(A360,'2% with VPK 2020'!A:AB,28,FALSE)</f>
        <v>1523146</v>
      </c>
      <c r="K360" s="4">
        <f>VLOOKUP(A360,'Charter School Lease'!A:D,4,FALSE)</f>
        <v>0</v>
      </c>
      <c r="L360" s="4">
        <f>VLOOKUP(A360,'Integration Change'!H:K,4,FALSE)</f>
        <v>0</v>
      </c>
      <c r="M360" s="4">
        <f>VLOOKUP(A360,'Other SPED'!A:D,4,FALSE)</f>
        <v>0</v>
      </c>
      <c r="N360" s="4">
        <f>VLOOKUP(A360,'LTFM Change'!G:J,4,FALSE)</f>
        <v>0</v>
      </c>
      <c r="O360" s="4">
        <f>VLOOKUP(A360,QComp!I:N,6,FALSE)</f>
        <v>0</v>
      </c>
      <c r="P360" s="4">
        <f>VLOOKUP(A360,'Breakfast and Lunch'!A:D,4,FALSE)</f>
        <v>0</v>
      </c>
      <c r="Q360" s="4">
        <f>VLOOKUP(A360,'Breakfast and Lunch'!A:E,5,FALSE)</f>
        <v>0</v>
      </c>
      <c r="R360" s="4">
        <v>0</v>
      </c>
      <c r="S360" s="4">
        <v>0</v>
      </c>
      <c r="T360" s="4">
        <f>VLOOKUP(A360,QComp!A:D,4,FALSE)</f>
        <v>0</v>
      </c>
      <c r="U360" s="4">
        <f t="shared" si="102"/>
        <v>129.65727699530515</v>
      </c>
      <c r="V360" s="4">
        <f t="shared" si="103"/>
        <v>-20</v>
      </c>
      <c r="W360" s="4">
        <f t="shared" si="104"/>
        <v>-9.3896713615023469E-2</v>
      </c>
      <c r="X360" s="4">
        <f>VLOOKUP(A360,'2020 SPED'!A:AF,32,FALSE)</f>
        <v>0</v>
      </c>
      <c r="Y360" s="228">
        <f t="shared" si="97"/>
        <v>0</v>
      </c>
      <c r="Z360" s="4">
        <f t="shared" si="98"/>
        <v>27597</v>
      </c>
      <c r="AA360" s="228">
        <f t="shared" si="99"/>
        <v>129.56338028169014</v>
      </c>
      <c r="AC360" s="4">
        <f>VLOOKUP(A360,'Pupil Info'!A:E,5,FALSE)</f>
        <v>214</v>
      </c>
      <c r="AD360" s="4">
        <f>Summary!AA360</f>
        <v>1975379.1286025532</v>
      </c>
      <c r="AE360" s="4">
        <f>VLOOKUP(A360,'2% 2021'!A:AB,28,FALSE)</f>
        <v>1558712</v>
      </c>
      <c r="AF360" s="4">
        <f t="shared" si="105"/>
        <v>9230.7435916007162</v>
      </c>
      <c r="AG360" s="4">
        <f>AE360-Summary!AB360</f>
        <v>56144</v>
      </c>
      <c r="AH360" s="4">
        <f>VLOOKUP(A360,'2% with VPK 2021'!A:AB,28,FALSE)</f>
        <v>1558693</v>
      </c>
      <c r="AI360" s="4">
        <f>VLOOKUP(A360,'Charter School Lease'!A:E,5,FALSE)</f>
        <v>0</v>
      </c>
      <c r="AJ360" s="4">
        <f>VLOOKUP(A360,'Integration Change'!H:L,5,FALSE)</f>
        <v>0</v>
      </c>
      <c r="AK360" s="4">
        <f>VLOOKUP(A360,'Other SPED'!A:D,4,FALSE)</f>
        <v>0</v>
      </c>
      <c r="AL360" s="4">
        <f>VLOOKUP(A360,QComp!I:R,10,FALSE)</f>
        <v>0</v>
      </c>
      <c r="AM360" s="4">
        <f>VLOOKUP(A360,'LTFM Change'!G:K,5,FALSE)</f>
        <v>0</v>
      </c>
      <c r="AN360" s="4">
        <f>VLOOKUP(A360,'Breakfast and Lunch'!A:E,5,FALSE)</f>
        <v>0</v>
      </c>
      <c r="AO360" s="4">
        <f>VLOOKUP(A360,'Breakfast and Lunch'!A:D,4,FALSE)</f>
        <v>0</v>
      </c>
      <c r="AP360" s="4">
        <v>0</v>
      </c>
      <c r="AQ360" s="4">
        <f>VLOOKUP(A360,'Safe School'!A:D,4,FALSE)</f>
        <v>0</v>
      </c>
      <c r="AR360" s="4">
        <v>0</v>
      </c>
      <c r="AS360" s="4">
        <f>VLOOKUP(A360,QComp!A:E,5,FALSE)</f>
        <v>0</v>
      </c>
      <c r="AT360" s="228">
        <f t="shared" si="106"/>
        <v>262.35514018691589</v>
      </c>
      <c r="AU360" s="4">
        <f t="shared" si="107"/>
        <v>-19</v>
      </c>
      <c r="AV360" s="228">
        <f t="shared" si="94"/>
        <v>-8.8785046728971959E-2</v>
      </c>
      <c r="AW360" s="4">
        <f>VLOOKUP(A360,'2021 SPED'!A:AF,32,FALSE)</f>
        <v>418.77690713404445</v>
      </c>
      <c r="AX360" s="228">
        <f t="shared" si="95"/>
        <v>1.9569014352058152</v>
      </c>
      <c r="AY360" s="5">
        <f t="shared" si="100"/>
        <v>56543.776907134044</v>
      </c>
      <c r="AZ360" s="4">
        <f t="shared" si="96"/>
        <v>264.22325657539272</v>
      </c>
    </row>
    <row r="361" spans="1:52" x14ac:dyDescent="0.25">
      <c r="A361">
        <v>4003</v>
      </c>
      <c r="B361">
        <v>7</v>
      </c>
      <c r="C361" t="s">
        <v>341</v>
      </c>
      <c r="D361">
        <v>7</v>
      </c>
      <c r="E361" s="4">
        <f>VLOOKUP(A361,'Pupil Info'!A:D,4,FALSE)</f>
        <v>115</v>
      </c>
      <c r="F361" s="4">
        <f>Summary!F361</f>
        <v>1175546.9589344654</v>
      </c>
      <c r="G361" s="4">
        <f>VLOOKUP(A361,'2% 2020'!A:AB,28,FALSE)</f>
        <v>947045.2</v>
      </c>
      <c r="H361" s="4">
        <f t="shared" si="101"/>
        <v>10222.147468995352</v>
      </c>
      <c r="I361" s="4">
        <f>G361-Summary!G361</f>
        <v>17785</v>
      </c>
      <c r="J361" s="4">
        <f>VLOOKUP(A361,'2% with VPK 2020'!A:AB,28,FALSE)</f>
        <v>947034.2</v>
      </c>
      <c r="K361" s="4">
        <f>VLOOKUP(A361,'Charter School Lease'!A:D,4,FALSE)</f>
        <v>0</v>
      </c>
      <c r="L361" s="4">
        <f>VLOOKUP(A361,'Integration Change'!H:K,4,FALSE)</f>
        <v>0</v>
      </c>
      <c r="M361" s="4">
        <f>VLOOKUP(A361,'Other SPED'!A:D,4,FALSE)</f>
        <v>0</v>
      </c>
      <c r="N361" s="4">
        <f>VLOOKUP(A361,'LTFM Change'!G:J,4,FALSE)</f>
        <v>0</v>
      </c>
      <c r="O361" s="4">
        <f>VLOOKUP(A361,QComp!I:N,6,FALSE)</f>
        <v>2.2185819329679362</v>
      </c>
      <c r="P361" s="4">
        <f>VLOOKUP(A361,'Breakfast and Lunch'!A:D,4,FALSE)</f>
        <v>0</v>
      </c>
      <c r="Q361" s="4">
        <f>VLOOKUP(A361,'Breakfast and Lunch'!A:E,5,FALSE)</f>
        <v>0</v>
      </c>
      <c r="R361" s="4">
        <v>0</v>
      </c>
      <c r="S361" s="4">
        <v>0</v>
      </c>
      <c r="T361" s="4">
        <f>VLOOKUP(A361,QComp!A:D,4,FALSE)</f>
        <v>0</v>
      </c>
      <c r="U361" s="4">
        <f t="shared" si="102"/>
        <v>154.65217391304347</v>
      </c>
      <c r="V361" s="4">
        <f t="shared" si="103"/>
        <v>-8.7814180670538917</v>
      </c>
      <c r="W361" s="4">
        <f t="shared" si="104"/>
        <v>-7.6360157104816445E-2</v>
      </c>
      <c r="X361" s="4">
        <f>VLOOKUP(A361,'2020 SPED'!A:AF,32,FALSE)</f>
        <v>0</v>
      </c>
      <c r="Y361" s="228">
        <f t="shared" si="97"/>
        <v>0</v>
      </c>
      <c r="Z361" s="4">
        <f t="shared" si="98"/>
        <v>17776.218581932946</v>
      </c>
      <c r="AA361" s="228">
        <f t="shared" si="99"/>
        <v>154.57581375593867</v>
      </c>
      <c r="AC361" s="4">
        <f>VLOOKUP(A361,'Pupil Info'!A:E,5,FALSE)</f>
        <v>120</v>
      </c>
      <c r="AD361" s="4">
        <f>Summary!AA361</f>
        <v>1246871.5129387146</v>
      </c>
      <c r="AE361" s="4">
        <f>VLOOKUP(A361,'2% 2021'!A:AB,28,FALSE)</f>
        <v>1004318.4</v>
      </c>
      <c r="AF361" s="4">
        <f t="shared" si="105"/>
        <v>10390.595941155954</v>
      </c>
      <c r="AG361" s="4">
        <f>AE361-Summary!AB361</f>
        <v>37433</v>
      </c>
      <c r="AH361" s="4">
        <f>VLOOKUP(A361,'2% with VPK 2021'!A:AB,28,FALSE)</f>
        <v>1004308.4</v>
      </c>
      <c r="AI361" s="4">
        <f>VLOOKUP(A361,'Charter School Lease'!A:E,5,FALSE)</f>
        <v>0</v>
      </c>
      <c r="AJ361" s="4">
        <f>VLOOKUP(A361,'Integration Change'!H:L,5,FALSE)</f>
        <v>0</v>
      </c>
      <c r="AK361" s="4">
        <f>VLOOKUP(A361,'Other SPED'!A:D,4,FALSE)</f>
        <v>0</v>
      </c>
      <c r="AL361" s="4">
        <f>VLOOKUP(A361,QComp!I:R,10,FALSE)</f>
        <v>2.1944107661911403</v>
      </c>
      <c r="AM361" s="4">
        <f>VLOOKUP(A361,'LTFM Change'!G:K,5,FALSE)</f>
        <v>0</v>
      </c>
      <c r="AN361" s="4">
        <f>VLOOKUP(A361,'Breakfast and Lunch'!A:E,5,FALSE)</f>
        <v>0</v>
      </c>
      <c r="AO361" s="4">
        <f>VLOOKUP(A361,'Breakfast and Lunch'!A:D,4,FALSE)</f>
        <v>0</v>
      </c>
      <c r="AP361" s="4">
        <v>0</v>
      </c>
      <c r="AQ361" s="4">
        <f>VLOOKUP(A361,'Safe School'!A:D,4,FALSE)</f>
        <v>0</v>
      </c>
      <c r="AR361" s="4">
        <v>0</v>
      </c>
      <c r="AS361" s="4">
        <f>VLOOKUP(A361,QComp!A:E,5,FALSE)</f>
        <v>0</v>
      </c>
      <c r="AT361" s="228">
        <f t="shared" si="106"/>
        <v>311.94166666666666</v>
      </c>
      <c r="AU361" s="4">
        <f t="shared" si="107"/>
        <v>-7.805589233757928</v>
      </c>
      <c r="AV361" s="228">
        <f t="shared" si="94"/>
        <v>-6.5046576947982729E-2</v>
      </c>
      <c r="AW361" s="4">
        <f>VLOOKUP(A361,'2021 SPED'!A:AF,32,FALSE)</f>
        <v>0.14131620706757531</v>
      </c>
      <c r="AX361" s="228">
        <f t="shared" si="95"/>
        <v>1.1776350588964609E-3</v>
      </c>
      <c r="AY361" s="5">
        <f t="shared" si="100"/>
        <v>37425.33572697331</v>
      </c>
      <c r="AZ361" s="4">
        <f t="shared" si="96"/>
        <v>311.87779772477757</v>
      </c>
    </row>
    <row r="362" spans="1:52" x14ac:dyDescent="0.25">
      <c r="A362">
        <v>4004</v>
      </c>
      <c r="B362">
        <v>7</v>
      </c>
      <c r="C362" t="s">
        <v>342</v>
      </c>
      <c r="D362">
        <v>7</v>
      </c>
      <c r="E362" s="4">
        <f>VLOOKUP(A362,'Pupil Info'!A:D,4,FALSE)</f>
        <v>152</v>
      </c>
      <c r="F362" s="4">
        <f>Summary!F362</f>
        <v>2596814.3757219175</v>
      </c>
      <c r="G362" s="4">
        <f>VLOOKUP(A362,'2% 2020'!A:AB,28,FALSE)</f>
        <v>1676961.6</v>
      </c>
      <c r="H362" s="4">
        <f t="shared" si="101"/>
        <v>17084.305103433668</v>
      </c>
      <c r="I362" s="4">
        <f>G362-Summary!G362</f>
        <v>30160</v>
      </c>
      <c r="J362" s="4">
        <f>VLOOKUP(A362,'2% with VPK 2020'!A:AB,28,FALSE)</f>
        <v>1677100.4</v>
      </c>
      <c r="K362" s="4">
        <f>VLOOKUP(A362,'Charter School Lease'!A:D,4,FALSE)</f>
        <v>0</v>
      </c>
      <c r="L362" s="4">
        <f>VLOOKUP(A362,'Integration Change'!H:K,4,FALSE)</f>
        <v>0</v>
      </c>
      <c r="M362" s="4">
        <f>VLOOKUP(A362,'Other SPED'!A:D,4,FALSE)</f>
        <v>0</v>
      </c>
      <c r="N362" s="4">
        <f>VLOOKUP(A362,'LTFM Change'!G:J,4,FALSE)</f>
        <v>0</v>
      </c>
      <c r="O362" s="4">
        <f>VLOOKUP(A362,QComp!I:N,6,FALSE)</f>
        <v>0</v>
      </c>
      <c r="P362" s="4">
        <f>VLOOKUP(A362,'Breakfast and Lunch'!A:D,4,FALSE)</f>
        <v>0</v>
      </c>
      <c r="Q362" s="4">
        <f>VLOOKUP(A362,'Breakfast and Lunch'!A:E,5,FALSE)</f>
        <v>0</v>
      </c>
      <c r="R362" s="4">
        <v>0</v>
      </c>
      <c r="S362" s="4">
        <v>0</v>
      </c>
      <c r="T362" s="4">
        <f>VLOOKUP(A362,QComp!A:D,4,FALSE)</f>
        <v>0</v>
      </c>
      <c r="U362" s="4">
        <f t="shared" si="102"/>
        <v>198.42105263157896</v>
      </c>
      <c r="V362" s="4">
        <f t="shared" si="103"/>
        <v>138.79999999981374</v>
      </c>
      <c r="W362" s="4">
        <f t="shared" si="104"/>
        <v>0.9131578947356167</v>
      </c>
      <c r="X362" s="4">
        <f>VLOOKUP(A362,'2020 SPED'!A:AF,32,FALSE)</f>
        <v>0</v>
      </c>
      <c r="Y362" s="228">
        <f t="shared" si="97"/>
        <v>0</v>
      </c>
      <c r="Z362" s="4">
        <f t="shared" si="98"/>
        <v>30298.799999999814</v>
      </c>
      <c r="AA362" s="228">
        <f t="shared" si="99"/>
        <v>199.33421052631456</v>
      </c>
      <c r="AC362" s="4">
        <f>VLOOKUP(A362,'Pupil Info'!A:E,5,FALSE)</f>
        <v>166</v>
      </c>
      <c r="AD362" s="4">
        <f>Summary!AA362</f>
        <v>2959237.1692703092</v>
      </c>
      <c r="AE362" s="4">
        <f>VLOOKUP(A362,'2% 2021'!A:AB,28,FALSE)</f>
        <v>1901314</v>
      </c>
      <c r="AF362" s="4">
        <f t="shared" si="105"/>
        <v>17826.72993536331</v>
      </c>
      <c r="AG362" s="4">
        <f>AE362-Summary!AB362</f>
        <v>67751</v>
      </c>
      <c r="AH362" s="4">
        <f>VLOOKUP(A362,'2% with VPK 2021'!A:AB,28,FALSE)</f>
        <v>1901290</v>
      </c>
      <c r="AI362" s="4">
        <f>VLOOKUP(A362,'Charter School Lease'!A:E,5,FALSE)</f>
        <v>0</v>
      </c>
      <c r="AJ362" s="4">
        <f>VLOOKUP(A362,'Integration Change'!H:L,5,FALSE)</f>
        <v>0</v>
      </c>
      <c r="AK362" s="4">
        <f>VLOOKUP(A362,'Other SPED'!A:D,4,FALSE)</f>
        <v>0</v>
      </c>
      <c r="AL362" s="4">
        <f>VLOOKUP(A362,QComp!I:R,10,FALSE)</f>
        <v>0</v>
      </c>
      <c r="AM362" s="4">
        <f>VLOOKUP(A362,'LTFM Change'!G:K,5,FALSE)</f>
        <v>0</v>
      </c>
      <c r="AN362" s="4">
        <f>VLOOKUP(A362,'Breakfast and Lunch'!A:E,5,FALSE)</f>
        <v>0</v>
      </c>
      <c r="AO362" s="4">
        <f>VLOOKUP(A362,'Breakfast and Lunch'!A:D,4,FALSE)</f>
        <v>0</v>
      </c>
      <c r="AP362" s="4">
        <v>0</v>
      </c>
      <c r="AQ362" s="4">
        <f>VLOOKUP(A362,'Safe School'!A:D,4,FALSE)</f>
        <v>0</v>
      </c>
      <c r="AR362" s="4">
        <v>0</v>
      </c>
      <c r="AS362" s="4">
        <f>VLOOKUP(A362,QComp!A:E,5,FALSE)</f>
        <v>0</v>
      </c>
      <c r="AT362" s="228">
        <f t="shared" si="106"/>
        <v>408.13855421686748</v>
      </c>
      <c r="AU362" s="4">
        <f t="shared" si="107"/>
        <v>-24</v>
      </c>
      <c r="AV362" s="228">
        <f t="shared" si="94"/>
        <v>-0.14457831325301204</v>
      </c>
      <c r="AW362" s="4">
        <f>VLOOKUP(A362,'2021 SPED'!A:AF,32,FALSE)</f>
        <v>301.80167814274319</v>
      </c>
      <c r="AX362" s="228">
        <f t="shared" si="95"/>
        <v>1.8180823984502601</v>
      </c>
      <c r="AY362" s="5">
        <f t="shared" si="100"/>
        <v>68028.801678142743</v>
      </c>
      <c r="AZ362" s="4">
        <f t="shared" si="96"/>
        <v>409.81205830206471</v>
      </c>
    </row>
    <row r="363" spans="1:52" x14ac:dyDescent="0.25">
      <c r="A363">
        <v>4005</v>
      </c>
      <c r="B363">
        <v>7</v>
      </c>
      <c r="C363" t="s">
        <v>343</v>
      </c>
      <c r="D363">
        <v>7</v>
      </c>
      <c r="E363" s="4">
        <f>VLOOKUP(A363,'Pupil Info'!A:D,4,FALSE)</f>
        <v>37</v>
      </c>
      <c r="F363" s="4">
        <f>Summary!F363</f>
        <v>7280946.7903887425</v>
      </c>
      <c r="G363" s="4">
        <f>VLOOKUP(A363,'2% 2020'!A:AB,28,FALSE)</f>
        <v>411503</v>
      </c>
      <c r="H363" s="4">
        <f t="shared" si="101"/>
        <v>196782.34568618223</v>
      </c>
      <c r="I363" s="4">
        <f>G363-Summary!G363</f>
        <v>7679</v>
      </c>
      <c r="J363" s="4">
        <f>VLOOKUP(A363,'2% with VPK 2020'!A:AB,28,FALSE)</f>
        <v>411540.6</v>
      </c>
      <c r="K363" s="4">
        <f>VLOOKUP(A363,'Charter School Lease'!A:D,4,FALSE)</f>
        <v>0</v>
      </c>
      <c r="L363" s="4">
        <f>VLOOKUP(A363,'Integration Change'!H:K,4,FALSE)</f>
        <v>0</v>
      </c>
      <c r="M363" s="4">
        <f>VLOOKUP(A363,'Other SPED'!A:D,4,FALSE)</f>
        <v>0</v>
      </c>
      <c r="N363" s="4">
        <f>VLOOKUP(A363,'LTFM Change'!G:J,4,FALSE)</f>
        <v>0</v>
      </c>
      <c r="O363" s="4">
        <f>VLOOKUP(A363,QComp!I:N,6,FALSE)</f>
        <v>0</v>
      </c>
      <c r="P363" s="4">
        <f>VLOOKUP(A363,'Breakfast and Lunch'!A:D,4,FALSE)</f>
        <v>0</v>
      </c>
      <c r="Q363" s="4">
        <f>VLOOKUP(A363,'Breakfast and Lunch'!A:E,5,FALSE)</f>
        <v>0</v>
      </c>
      <c r="R363" s="4">
        <v>0</v>
      </c>
      <c r="S363" s="4">
        <v>0</v>
      </c>
      <c r="T363" s="4">
        <f>VLOOKUP(A363,QComp!A:D,4,FALSE)</f>
        <v>0</v>
      </c>
      <c r="U363" s="4">
        <f t="shared" si="102"/>
        <v>207.54054054054055</v>
      </c>
      <c r="V363" s="4">
        <f t="shared" si="103"/>
        <v>37.599999999976717</v>
      </c>
      <c r="W363" s="4">
        <f t="shared" si="104"/>
        <v>1.016216216215587</v>
      </c>
      <c r="X363" s="4">
        <f>VLOOKUP(A363,'2020 SPED'!A:AF,32,FALSE)</f>
        <v>0</v>
      </c>
      <c r="Y363" s="228">
        <f t="shared" si="97"/>
        <v>0</v>
      </c>
      <c r="Z363" s="4">
        <f t="shared" si="98"/>
        <v>7716.5999999999767</v>
      </c>
      <c r="AA363" s="228">
        <f t="shared" si="99"/>
        <v>208.55675675675613</v>
      </c>
      <c r="AC363" s="4">
        <f>VLOOKUP(A363,'Pupil Info'!A:E,5,FALSE)</f>
        <v>34</v>
      </c>
      <c r="AD363" s="4">
        <f>Summary!AA363</f>
        <v>7278790.7252012109</v>
      </c>
      <c r="AE363" s="4">
        <f>VLOOKUP(A363,'2% 2021'!A:AB,28,FALSE)</f>
        <v>418392</v>
      </c>
      <c r="AF363" s="4">
        <f t="shared" si="105"/>
        <v>214082.08015297679</v>
      </c>
      <c r="AG363" s="4">
        <f>AE363-Summary!AB363</f>
        <v>15469</v>
      </c>
      <c r="AH363" s="4">
        <f>VLOOKUP(A363,'2% with VPK 2021'!A:AB,28,FALSE)</f>
        <v>418426</v>
      </c>
      <c r="AI363" s="4">
        <f>VLOOKUP(A363,'Charter School Lease'!A:E,5,FALSE)</f>
        <v>0</v>
      </c>
      <c r="AJ363" s="4">
        <f>VLOOKUP(A363,'Integration Change'!H:L,5,FALSE)</f>
        <v>0</v>
      </c>
      <c r="AK363" s="4">
        <f>VLOOKUP(A363,'Other SPED'!A:D,4,FALSE)</f>
        <v>0</v>
      </c>
      <c r="AL363" s="4">
        <f>VLOOKUP(A363,QComp!I:R,10,FALSE)</f>
        <v>0</v>
      </c>
      <c r="AM363" s="4">
        <f>VLOOKUP(A363,'LTFM Change'!G:K,5,FALSE)</f>
        <v>0</v>
      </c>
      <c r="AN363" s="4">
        <f>VLOOKUP(A363,'Breakfast and Lunch'!A:E,5,FALSE)</f>
        <v>0</v>
      </c>
      <c r="AO363" s="4">
        <f>VLOOKUP(A363,'Breakfast and Lunch'!A:D,4,FALSE)</f>
        <v>0</v>
      </c>
      <c r="AP363" s="4">
        <v>0</v>
      </c>
      <c r="AQ363" s="4">
        <f>VLOOKUP(A363,'Safe School'!A:D,4,FALSE)</f>
        <v>0</v>
      </c>
      <c r="AR363" s="4">
        <v>0</v>
      </c>
      <c r="AS363" s="4">
        <f>VLOOKUP(A363,QComp!A:E,5,FALSE)</f>
        <v>0</v>
      </c>
      <c r="AT363" s="228">
        <f t="shared" si="106"/>
        <v>454.97058823529414</v>
      </c>
      <c r="AU363" s="4">
        <f t="shared" si="107"/>
        <v>34</v>
      </c>
      <c r="AV363" s="228">
        <f t="shared" si="94"/>
        <v>1</v>
      </c>
      <c r="AW363" s="4">
        <f>VLOOKUP(A363,'2021 SPED'!A:AF,32,FALSE)</f>
        <v>0</v>
      </c>
      <c r="AX363" s="228">
        <f t="shared" si="95"/>
        <v>0</v>
      </c>
      <c r="AY363" s="5">
        <f t="shared" si="100"/>
        <v>15503</v>
      </c>
      <c r="AZ363" s="4">
        <f t="shared" si="96"/>
        <v>455.97058823529414</v>
      </c>
    </row>
    <row r="364" spans="1:52" x14ac:dyDescent="0.25">
      <c r="A364">
        <v>4007</v>
      </c>
      <c r="B364">
        <v>7</v>
      </c>
      <c r="C364" t="s">
        <v>344</v>
      </c>
      <c r="D364">
        <v>7</v>
      </c>
      <c r="E364" s="4">
        <f>VLOOKUP(A364,'Pupil Info'!A:D,4,FALSE)</f>
        <v>216</v>
      </c>
      <c r="F364" s="4">
        <f>Summary!F364</f>
        <v>2367059.9896027045</v>
      </c>
      <c r="G364" s="4">
        <f>VLOOKUP(A364,'2% 2020'!A:AB,28,FALSE)</f>
        <v>1766499.2</v>
      </c>
      <c r="H364" s="4">
        <f t="shared" si="101"/>
        <v>10958.611062975484</v>
      </c>
      <c r="I364" s="4">
        <f>G364-Summary!G364</f>
        <v>32100</v>
      </c>
      <c r="J364" s="4">
        <f>VLOOKUP(A364,'2% with VPK 2020'!A:AB,28,FALSE)</f>
        <v>1766676.4</v>
      </c>
      <c r="K364" s="4">
        <f>VLOOKUP(A364,'Charter School Lease'!A:D,4,FALSE)</f>
        <v>0</v>
      </c>
      <c r="L364" s="4">
        <f>VLOOKUP(A364,'Integration Change'!H:K,4,FALSE)</f>
        <v>0</v>
      </c>
      <c r="M364" s="4">
        <f>VLOOKUP(A364,'Other SPED'!A:D,4,FALSE)</f>
        <v>0</v>
      </c>
      <c r="N364" s="4">
        <f>VLOOKUP(A364,'LTFM Change'!G:J,4,FALSE)</f>
        <v>0</v>
      </c>
      <c r="O364" s="4">
        <f>VLOOKUP(A364,QComp!I:N,6,FALSE)</f>
        <v>4.7007577589611174</v>
      </c>
      <c r="P364" s="4">
        <f>VLOOKUP(A364,'Breakfast and Lunch'!A:D,4,FALSE)</f>
        <v>0</v>
      </c>
      <c r="Q364" s="4">
        <f>VLOOKUP(A364,'Breakfast and Lunch'!A:E,5,FALSE)</f>
        <v>0</v>
      </c>
      <c r="R364" s="4">
        <v>0</v>
      </c>
      <c r="S364" s="4">
        <v>0</v>
      </c>
      <c r="T364" s="4">
        <f>VLOOKUP(A364,QComp!A:D,4,FALSE)</f>
        <v>0</v>
      </c>
      <c r="U364" s="4">
        <f t="shared" si="102"/>
        <v>148.61111111111111</v>
      </c>
      <c r="V364" s="4">
        <f t="shared" si="103"/>
        <v>181.90075775887817</v>
      </c>
      <c r="W364" s="4">
        <f t="shared" si="104"/>
        <v>0.84213313777258414</v>
      </c>
      <c r="X364" s="4">
        <f>VLOOKUP(A364,'2020 SPED'!A:AF,32,FALSE)</f>
        <v>0</v>
      </c>
      <c r="Y364" s="228">
        <f t="shared" si="97"/>
        <v>0</v>
      </c>
      <c r="Z364" s="4">
        <f t="shared" si="98"/>
        <v>32281.900757758878</v>
      </c>
      <c r="AA364" s="228">
        <f t="shared" si="99"/>
        <v>149.45324424888369</v>
      </c>
      <c r="AC364" s="4">
        <f>VLOOKUP(A364,'Pupil Info'!A:E,5,FALSE)</f>
        <v>216</v>
      </c>
      <c r="AD364" s="4">
        <f>Summary!AA364</f>
        <v>2422093.8176405886</v>
      </c>
      <c r="AE364" s="4">
        <f>VLOOKUP(A364,'2% 2021'!A:AB,28,FALSE)</f>
        <v>1797359.4</v>
      </c>
      <c r="AF364" s="4">
        <f t="shared" si="105"/>
        <v>11213.397303891614</v>
      </c>
      <c r="AG364" s="4">
        <f>AE364-Summary!AB364</f>
        <v>64783</v>
      </c>
      <c r="AH364" s="4">
        <f>VLOOKUP(A364,'2% with VPK 2021'!A:AB,28,FALSE)</f>
        <v>1797519.6</v>
      </c>
      <c r="AI364" s="4">
        <f>VLOOKUP(A364,'Charter School Lease'!A:E,5,FALSE)</f>
        <v>0</v>
      </c>
      <c r="AJ364" s="4">
        <f>VLOOKUP(A364,'Integration Change'!H:L,5,FALSE)</f>
        <v>0</v>
      </c>
      <c r="AK364" s="4">
        <f>VLOOKUP(A364,'Other SPED'!A:D,4,FALSE)</f>
        <v>0</v>
      </c>
      <c r="AL364" s="4">
        <f>VLOOKUP(A364,QComp!I:R,10,FALSE)</f>
        <v>4.4878203478292562</v>
      </c>
      <c r="AM364" s="4">
        <f>VLOOKUP(A364,'LTFM Change'!G:K,5,FALSE)</f>
        <v>0</v>
      </c>
      <c r="AN364" s="4">
        <f>VLOOKUP(A364,'Breakfast and Lunch'!A:E,5,FALSE)</f>
        <v>0</v>
      </c>
      <c r="AO364" s="4">
        <f>VLOOKUP(A364,'Breakfast and Lunch'!A:D,4,FALSE)</f>
        <v>0</v>
      </c>
      <c r="AP364" s="4">
        <v>0</v>
      </c>
      <c r="AQ364" s="4">
        <f>VLOOKUP(A364,'Safe School'!A:D,4,FALSE)</f>
        <v>0</v>
      </c>
      <c r="AR364" s="4">
        <v>0</v>
      </c>
      <c r="AS364" s="4">
        <f>VLOOKUP(A364,QComp!A:E,5,FALSE)</f>
        <v>0</v>
      </c>
      <c r="AT364" s="228">
        <f t="shared" si="106"/>
        <v>299.9212962962963</v>
      </c>
      <c r="AU364" s="4">
        <f t="shared" si="107"/>
        <v>164.68782034795731</v>
      </c>
      <c r="AV364" s="228">
        <f t="shared" si="94"/>
        <v>0.76244361272202454</v>
      </c>
      <c r="AW364" s="4">
        <f>VLOOKUP(A364,'2021 SPED'!A:AF,32,FALSE)</f>
        <v>-9.1153196524828672</v>
      </c>
      <c r="AX364" s="228">
        <f t="shared" si="95"/>
        <v>-4.2200553946679938E-2</v>
      </c>
      <c r="AY364" s="5">
        <f t="shared" si="100"/>
        <v>64938.572500695474</v>
      </c>
      <c r="AZ364" s="4">
        <f t="shared" si="96"/>
        <v>300.64153935507164</v>
      </c>
    </row>
    <row r="365" spans="1:52" x14ac:dyDescent="0.25">
      <c r="A365">
        <v>4008</v>
      </c>
      <c r="B365">
        <v>7</v>
      </c>
      <c r="C365" t="s">
        <v>345</v>
      </c>
      <c r="D365">
        <v>7</v>
      </c>
      <c r="E365" s="4">
        <f>VLOOKUP(A365,'Pupil Info'!A:D,4,FALSE)</f>
        <v>640</v>
      </c>
      <c r="F365" s="4">
        <f>Summary!F365</f>
        <v>6118917.5080042714</v>
      </c>
      <c r="G365" s="4">
        <f>VLOOKUP(A365,'2% 2020'!A:AB,28,FALSE)</f>
        <v>4942252.8</v>
      </c>
      <c r="H365" s="4">
        <f t="shared" si="101"/>
        <v>9560.8086062566745</v>
      </c>
      <c r="I365" s="4">
        <f>G365-Summary!G365</f>
        <v>88774</v>
      </c>
      <c r="J365" s="4">
        <f>VLOOKUP(A365,'2% with VPK 2020'!A:AB,28,FALSE)</f>
        <v>4942884.9000000004</v>
      </c>
      <c r="K365" s="4">
        <f>VLOOKUP(A365,'Charter School Lease'!A:D,4,FALSE)</f>
        <v>0</v>
      </c>
      <c r="L365" s="4">
        <f>VLOOKUP(A365,'Integration Change'!H:K,4,FALSE)</f>
        <v>0</v>
      </c>
      <c r="M365" s="4">
        <f>VLOOKUP(A365,'Other SPED'!A:D,4,FALSE)</f>
        <v>0</v>
      </c>
      <c r="N365" s="4">
        <f>VLOOKUP(A365,'LTFM Change'!G:J,4,FALSE)</f>
        <v>0</v>
      </c>
      <c r="O365" s="4">
        <f>VLOOKUP(A365,QComp!I:N,6,FALSE)</f>
        <v>0</v>
      </c>
      <c r="P365" s="4">
        <f>VLOOKUP(A365,'Breakfast and Lunch'!A:D,4,FALSE)</f>
        <v>0</v>
      </c>
      <c r="Q365" s="4">
        <f>VLOOKUP(A365,'Breakfast and Lunch'!A:E,5,FALSE)</f>
        <v>0</v>
      </c>
      <c r="R365" s="4">
        <v>0</v>
      </c>
      <c r="S365" s="4">
        <v>0</v>
      </c>
      <c r="T365" s="4">
        <f>VLOOKUP(A365,QComp!A:D,4,FALSE)</f>
        <v>0</v>
      </c>
      <c r="U365" s="4">
        <f t="shared" si="102"/>
        <v>138.70937499999999</v>
      </c>
      <c r="V365" s="4">
        <f t="shared" si="103"/>
        <v>632.10000000055879</v>
      </c>
      <c r="W365" s="4">
        <f t="shared" si="104"/>
        <v>0.98765625000087309</v>
      </c>
      <c r="X365" s="4">
        <f>VLOOKUP(A365,'2020 SPED'!A:AF,32,FALSE)</f>
        <v>0</v>
      </c>
      <c r="Y365" s="228">
        <f t="shared" si="97"/>
        <v>0</v>
      </c>
      <c r="Z365" s="4">
        <f t="shared" si="98"/>
        <v>89406.100000000559</v>
      </c>
      <c r="AA365" s="228">
        <f t="shared" si="99"/>
        <v>139.69703125000086</v>
      </c>
      <c r="AC365" s="4">
        <f>VLOOKUP(A365,'Pupil Info'!A:E,5,FALSE)</f>
        <v>644</v>
      </c>
      <c r="AD365" s="4">
        <f>Summary!AA365</f>
        <v>6187814.3947197497</v>
      </c>
      <c r="AE365" s="4">
        <f>VLOOKUP(A365,'2% 2021'!A:AB,28,FALSE)</f>
        <v>4981532</v>
      </c>
      <c r="AF365" s="4">
        <f t="shared" si="105"/>
        <v>9608.4074452170025</v>
      </c>
      <c r="AG365" s="4">
        <f>AE365-Summary!AB365</f>
        <v>178255</v>
      </c>
      <c r="AH365" s="4">
        <f>VLOOKUP(A365,'2% with VPK 2021'!A:AB,28,FALSE)</f>
        <v>4982164</v>
      </c>
      <c r="AI365" s="4">
        <f>VLOOKUP(A365,'Charter School Lease'!A:E,5,FALSE)</f>
        <v>0</v>
      </c>
      <c r="AJ365" s="4">
        <f>VLOOKUP(A365,'Integration Change'!H:L,5,FALSE)</f>
        <v>0</v>
      </c>
      <c r="AK365" s="4">
        <f>VLOOKUP(A365,'Other SPED'!A:D,4,FALSE)</f>
        <v>0</v>
      </c>
      <c r="AL365" s="4">
        <f>VLOOKUP(A365,QComp!I:R,10,FALSE)</f>
        <v>0</v>
      </c>
      <c r="AM365" s="4">
        <f>VLOOKUP(A365,'LTFM Change'!G:K,5,FALSE)</f>
        <v>0</v>
      </c>
      <c r="AN365" s="4">
        <f>VLOOKUP(A365,'Breakfast and Lunch'!A:E,5,FALSE)</f>
        <v>0</v>
      </c>
      <c r="AO365" s="4">
        <f>VLOOKUP(A365,'Breakfast and Lunch'!A:D,4,FALSE)</f>
        <v>0</v>
      </c>
      <c r="AP365" s="4">
        <v>0</v>
      </c>
      <c r="AQ365" s="4">
        <f>VLOOKUP(A365,'Safe School'!A:D,4,FALSE)</f>
        <v>0</v>
      </c>
      <c r="AR365" s="4">
        <v>0</v>
      </c>
      <c r="AS365" s="4">
        <f>VLOOKUP(A365,QComp!A:E,5,FALSE)</f>
        <v>0</v>
      </c>
      <c r="AT365" s="228">
        <f t="shared" si="106"/>
        <v>276.79347826086956</v>
      </c>
      <c r="AU365" s="4">
        <f t="shared" si="107"/>
        <v>632</v>
      </c>
      <c r="AV365" s="228">
        <f t="shared" si="94"/>
        <v>0.98136645962732916</v>
      </c>
      <c r="AW365" s="4">
        <f>VLOOKUP(A365,'2021 SPED'!A:AF,32,FALSE)</f>
        <v>2126.0410165139474</v>
      </c>
      <c r="AX365" s="228">
        <f t="shared" si="95"/>
        <v>3.3013059262638933</v>
      </c>
      <c r="AY365" s="5">
        <f t="shared" si="100"/>
        <v>181013.04101651395</v>
      </c>
      <c r="AZ365" s="4">
        <f t="shared" si="96"/>
        <v>281.07615064676077</v>
      </c>
    </row>
    <row r="366" spans="1:52" x14ac:dyDescent="0.25">
      <c r="A366">
        <v>4011</v>
      </c>
      <c r="B366">
        <v>7</v>
      </c>
      <c r="C366" t="s">
        <v>346</v>
      </c>
      <c r="D366">
        <v>7</v>
      </c>
      <c r="E366" s="4">
        <f>VLOOKUP(A366,'Pupil Info'!A:D,4,FALSE)</f>
        <v>951</v>
      </c>
      <c r="F366" s="4">
        <f>Summary!F366</f>
        <v>10813520.416526176</v>
      </c>
      <c r="G366" s="4">
        <f>VLOOKUP(A366,'2% 2020'!A:AB,28,FALSE)</f>
        <v>8537693.1999999993</v>
      </c>
      <c r="H366" s="4">
        <f t="shared" si="101"/>
        <v>11370.683929049606</v>
      </c>
      <c r="I366" s="4">
        <f>G366-Summary!G366</f>
        <v>154913.99999999907</v>
      </c>
      <c r="J366" s="4">
        <f>VLOOKUP(A366,'2% with VPK 2020'!A:AB,28,FALSE)</f>
        <v>8538556.4000000004</v>
      </c>
      <c r="K366" s="4">
        <f>VLOOKUP(A366,'Charter School Lease'!A:D,4,FALSE)</f>
        <v>0</v>
      </c>
      <c r="L366" s="4">
        <f>VLOOKUP(A366,'Integration Change'!H:K,4,FALSE)</f>
        <v>0</v>
      </c>
      <c r="M366" s="4">
        <f>VLOOKUP(A366,'Other SPED'!A:D,4,FALSE)</f>
        <v>0</v>
      </c>
      <c r="N366" s="4">
        <f>VLOOKUP(A366,'LTFM Change'!G:J,4,FALSE)</f>
        <v>0</v>
      </c>
      <c r="O366" s="4">
        <f>VLOOKUP(A366,QComp!I:N,6,FALSE)</f>
        <v>19.747575819201302</v>
      </c>
      <c r="P366" s="4">
        <f>VLOOKUP(A366,'Breakfast and Lunch'!A:D,4,FALSE)</f>
        <v>0</v>
      </c>
      <c r="Q366" s="4">
        <f>VLOOKUP(A366,'Breakfast and Lunch'!A:E,5,FALSE)</f>
        <v>0</v>
      </c>
      <c r="R366" s="4">
        <v>0</v>
      </c>
      <c r="S366" s="4">
        <v>0</v>
      </c>
      <c r="T366" s="4">
        <f>VLOOKUP(A366,QComp!A:D,4,FALSE)</f>
        <v>0</v>
      </c>
      <c r="U366" s="4">
        <f t="shared" si="102"/>
        <v>162.89589905362678</v>
      </c>
      <c r="V366" s="4">
        <f t="shared" si="103"/>
        <v>882.94757582060993</v>
      </c>
      <c r="W366" s="4">
        <f t="shared" si="104"/>
        <v>0.92844119434343841</v>
      </c>
      <c r="X366" s="4">
        <f>VLOOKUP(A366,'2020 SPED'!A:AF,32,FALSE)</f>
        <v>0</v>
      </c>
      <c r="Y366" s="228">
        <f t="shared" si="97"/>
        <v>0</v>
      </c>
      <c r="Z366" s="4">
        <f t="shared" si="98"/>
        <v>155796.94757581968</v>
      </c>
      <c r="AA366" s="228">
        <f t="shared" si="99"/>
        <v>163.82434024797021</v>
      </c>
      <c r="AC366" s="4">
        <f>VLOOKUP(A366,'Pupil Info'!A:E,5,FALSE)</f>
        <v>1015</v>
      </c>
      <c r="AD366" s="4">
        <f>Summary!AA366</f>
        <v>11712750.877451792</v>
      </c>
      <c r="AE366" s="4">
        <f>VLOOKUP(A366,'2% 2021'!A:AB,28,FALSE)</f>
        <v>9230766</v>
      </c>
      <c r="AF366" s="4">
        <f t="shared" si="105"/>
        <v>11539.656036898317</v>
      </c>
      <c r="AG366" s="4">
        <f>AE366-Summary!AB366</f>
        <v>332930</v>
      </c>
      <c r="AH366" s="4">
        <f>VLOOKUP(A366,'2% with VPK 2021'!A:AB,28,FALSE)</f>
        <v>9230636</v>
      </c>
      <c r="AI366" s="4">
        <f>VLOOKUP(A366,'Charter School Lease'!A:E,5,FALSE)</f>
        <v>0</v>
      </c>
      <c r="AJ366" s="4">
        <f>VLOOKUP(A366,'Integration Change'!H:L,5,FALSE)</f>
        <v>0</v>
      </c>
      <c r="AK366" s="4">
        <f>VLOOKUP(A366,'Other SPED'!A:D,4,FALSE)</f>
        <v>0</v>
      </c>
      <c r="AL366" s="4">
        <f>VLOOKUP(A366,QComp!I:R,10,FALSE)</f>
        <v>19.637722607789328</v>
      </c>
      <c r="AM366" s="4">
        <f>VLOOKUP(A366,'LTFM Change'!G:K,5,FALSE)</f>
        <v>0</v>
      </c>
      <c r="AN366" s="4">
        <f>VLOOKUP(A366,'Breakfast and Lunch'!A:E,5,FALSE)</f>
        <v>0</v>
      </c>
      <c r="AO366" s="4">
        <f>VLOOKUP(A366,'Breakfast and Lunch'!A:D,4,FALSE)</f>
        <v>0</v>
      </c>
      <c r="AP366" s="4">
        <v>0</v>
      </c>
      <c r="AQ366" s="4">
        <f>VLOOKUP(A366,'Safe School'!A:D,4,FALSE)</f>
        <v>0</v>
      </c>
      <c r="AR366" s="4">
        <v>0</v>
      </c>
      <c r="AS366" s="4">
        <f>VLOOKUP(A366,QComp!A:E,5,FALSE)</f>
        <v>0</v>
      </c>
      <c r="AT366" s="228">
        <f t="shared" si="106"/>
        <v>328.00985221674875</v>
      </c>
      <c r="AU366" s="4">
        <f t="shared" si="107"/>
        <v>-110.36227739229798</v>
      </c>
      <c r="AV366" s="228">
        <f t="shared" si="94"/>
        <v>-0.10873130777566303</v>
      </c>
      <c r="AW366" s="4">
        <f>VLOOKUP(A366,'2021 SPED'!A:AF,32,FALSE)</f>
        <v>2103.263079858385</v>
      </c>
      <c r="AX366" s="228">
        <f t="shared" si="95"/>
        <v>2.0721803742447142</v>
      </c>
      <c r="AY366" s="5">
        <f t="shared" si="100"/>
        <v>334922.90080246609</v>
      </c>
      <c r="AZ366" s="4">
        <f t="shared" si="96"/>
        <v>329.97330128321784</v>
      </c>
    </row>
    <row r="367" spans="1:52" x14ac:dyDescent="0.25">
      <c r="A367">
        <v>4015</v>
      </c>
      <c r="B367">
        <v>7</v>
      </c>
      <c r="C367" t="s">
        <v>347</v>
      </c>
      <c r="D367">
        <v>7</v>
      </c>
      <c r="E367" s="4">
        <f>VLOOKUP(A367,'Pupil Info'!A:D,4,FALSE)</f>
        <v>762.8</v>
      </c>
      <c r="F367" s="4">
        <f>Summary!F367</f>
        <v>9912529.61672947</v>
      </c>
      <c r="G367" s="4">
        <f>VLOOKUP(A367,'2% 2020'!A:AB,28,FALSE)</f>
        <v>8089720.7999999998</v>
      </c>
      <c r="H367" s="4">
        <f t="shared" si="101"/>
        <v>12994.926083808954</v>
      </c>
      <c r="I367" s="4">
        <f>G367-Summary!G367</f>
        <v>150809</v>
      </c>
      <c r="J367" s="4">
        <f>VLOOKUP(A367,'2% with VPK 2020'!A:AB,28,FALSE)</f>
        <v>8090456.4000000004</v>
      </c>
      <c r="K367" s="4">
        <f>VLOOKUP(A367,'Charter School Lease'!A:D,4,FALSE)</f>
        <v>0</v>
      </c>
      <c r="L367" s="4">
        <f>VLOOKUP(A367,'Integration Change'!H:K,4,FALSE)</f>
        <v>0</v>
      </c>
      <c r="M367" s="4">
        <f>VLOOKUP(A367,'Other SPED'!A:D,4,FALSE)</f>
        <v>0</v>
      </c>
      <c r="N367" s="4">
        <f>VLOOKUP(A367,'LTFM Change'!G:J,4,FALSE)</f>
        <v>0</v>
      </c>
      <c r="O367" s="4">
        <f>VLOOKUP(A367,QComp!I:N,6,FALSE)</f>
        <v>17.550960043969098</v>
      </c>
      <c r="P367" s="4">
        <f>VLOOKUP(A367,'Breakfast and Lunch'!A:D,4,FALSE)</f>
        <v>0</v>
      </c>
      <c r="Q367" s="4">
        <f>VLOOKUP(A367,'Breakfast and Lunch'!A:E,5,FALSE)</f>
        <v>0</v>
      </c>
      <c r="R367" s="4">
        <v>0</v>
      </c>
      <c r="S367" s="4">
        <v>0</v>
      </c>
      <c r="T367" s="4">
        <f>VLOOKUP(A367,QComp!A:D,4,FALSE)</f>
        <v>0</v>
      </c>
      <c r="U367" s="4">
        <f t="shared" si="102"/>
        <v>197.70450970110122</v>
      </c>
      <c r="V367" s="4">
        <f t="shared" si="103"/>
        <v>753.15096004493535</v>
      </c>
      <c r="W367" s="4">
        <f t="shared" si="104"/>
        <v>0.98735049822356502</v>
      </c>
      <c r="X367" s="4">
        <f>VLOOKUP(A367,'2020 SPED'!A:AF,32,FALSE)</f>
        <v>0</v>
      </c>
      <c r="Y367" s="228">
        <f t="shared" si="97"/>
        <v>0</v>
      </c>
      <c r="Z367" s="4">
        <f t="shared" si="98"/>
        <v>151562.15096004494</v>
      </c>
      <c r="AA367" s="228">
        <f t="shared" si="99"/>
        <v>198.69186019932479</v>
      </c>
      <c r="AC367" s="4">
        <f>VLOOKUP(A367,'Pupil Info'!A:E,5,FALSE)</f>
        <v>902</v>
      </c>
      <c r="AD367" s="4">
        <f>Summary!AA367</f>
        <v>11605188.465110695</v>
      </c>
      <c r="AE367" s="4">
        <f>VLOOKUP(A367,'2% 2021'!A:AB,28,FALSE)</f>
        <v>9435297</v>
      </c>
      <c r="AF367" s="4">
        <f t="shared" si="105"/>
        <v>12866.062599900992</v>
      </c>
      <c r="AG367" s="4">
        <f>AE367-Summary!AB367</f>
        <v>348032</v>
      </c>
      <c r="AH367" s="4">
        <f>VLOOKUP(A367,'2% with VPK 2021'!A:AB,28,FALSE)</f>
        <v>9436177.8000000007</v>
      </c>
      <c r="AI367" s="4">
        <f>VLOOKUP(A367,'Charter School Lease'!A:E,5,FALSE)</f>
        <v>0</v>
      </c>
      <c r="AJ367" s="4">
        <f>VLOOKUP(A367,'Integration Change'!H:L,5,FALSE)</f>
        <v>0</v>
      </c>
      <c r="AK367" s="4">
        <f>VLOOKUP(A367,'Other SPED'!A:D,4,FALSE)</f>
        <v>0</v>
      </c>
      <c r="AL367" s="4">
        <f>VLOOKUP(A367,QComp!I:R,10,FALSE)</f>
        <v>16.755927373451414</v>
      </c>
      <c r="AM367" s="4">
        <f>VLOOKUP(A367,'LTFM Change'!G:K,5,FALSE)</f>
        <v>0</v>
      </c>
      <c r="AN367" s="4">
        <f>VLOOKUP(A367,'Breakfast and Lunch'!A:E,5,FALSE)</f>
        <v>0</v>
      </c>
      <c r="AO367" s="4">
        <f>VLOOKUP(A367,'Breakfast and Lunch'!A:D,4,FALSE)</f>
        <v>0</v>
      </c>
      <c r="AP367" s="4">
        <v>0</v>
      </c>
      <c r="AQ367" s="4">
        <f>VLOOKUP(A367,'Safe School'!A:D,4,FALSE)</f>
        <v>0</v>
      </c>
      <c r="AR367" s="4">
        <v>0</v>
      </c>
      <c r="AS367" s="4">
        <f>VLOOKUP(A367,QComp!A:E,5,FALSE)</f>
        <v>0</v>
      </c>
      <c r="AT367" s="228">
        <f t="shared" si="106"/>
        <v>385.84478935698451</v>
      </c>
      <c r="AU367" s="4">
        <f t="shared" si="107"/>
        <v>897.55592737346888</v>
      </c>
      <c r="AV367" s="228">
        <f t="shared" si="94"/>
        <v>0.99507309021448875</v>
      </c>
      <c r="AW367" s="4">
        <f>VLOOKUP(A367,'2021 SPED'!A:AF,32,FALSE)</f>
        <v>2043.4382307715714</v>
      </c>
      <c r="AX367" s="228">
        <f t="shared" si="95"/>
        <v>2.2654525840039592</v>
      </c>
      <c r="AY367" s="5">
        <f t="shared" si="100"/>
        <v>350972.99415814504</v>
      </c>
      <c r="AZ367" s="4">
        <f t="shared" si="96"/>
        <v>389.10531503120291</v>
      </c>
    </row>
    <row r="368" spans="1:52" x14ac:dyDescent="0.25">
      <c r="A368">
        <v>4016</v>
      </c>
      <c r="B368">
        <v>7</v>
      </c>
      <c r="C368" t="s">
        <v>348</v>
      </c>
      <c r="D368">
        <v>7</v>
      </c>
      <c r="E368" s="4">
        <f>VLOOKUP(A368,'Pupil Info'!A:D,4,FALSE)</f>
        <v>223</v>
      </c>
      <c r="F368" s="4">
        <f>Summary!F368</f>
        <v>2075176.2013674902</v>
      </c>
      <c r="G368" s="4">
        <f>VLOOKUP(A368,'2% 2020'!A:AB,28,FALSE)</f>
        <v>1570333.4</v>
      </c>
      <c r="H368" s="4">
        <f t="shared" si="101"/>
        <v>9305.7228760874004</v>
      </c>
      <c r="I368" s="4">
        <f>G368-Summary!G368</f>
        <v>28303</v>
      </c>
      <c r="J368" s="4">
        <f>VLOOKUP(A368,'2% with VPK 2020'!A:AB,28,FALSE)</f>
        <v>1570314.4</v>
      </c>
      <c r="K368" s="4">
        <f>VLOOKUP(A368,'Charter School Lease'!A:D,4,FALSE)</f>
        <v>0</v>
      </c>
      <c r="L368" s="4">
        <f>VLOOKUP(A368,'Integration Change'!H:K,4,FALSE)</f>
        <v>0</v>
      </c>
      <c r="M368" s="4">
        <f>VLOOKUP(A368,'Other SPED'!A:D,4,FALSE)</f>
        <v>0</v>
      </c>
      <c r="N368" s="4">
        <f>VLOOKUP(A368,'LTFM Change'!G:J,4,FALSE)</f>
        <v>0</v>
      </c>
      <c r="O368" s="4">
        <f>VLOOKUP(A368,QComp!I:N,6,FALSE)</f>
        <v>0</v>
      </c>
      <c r="P368" s="4">
        <f>VLOOKUP(A368,'Breakfast and Lunch'!A:D,4,FALSE)</f>
        <v>0</v>
      </c>
      <c r="Q368" s="4">
        <f>VLOOKUP(A368,'Breakfast and Lunch'!A:E,5,FALSE)</f>
        <v>0</v>
      </c>
      <c r="R368" s="4">
        <v>0</v>
      </c>
      <c r="S368" s="4">
        <v>0</v>
      </c>
      <c r="T368" s="4">
        <f>VLOOKUP(A368,QComp!A:D,4,FALSE)</f>
        <v>0</v>
      </c>
      <c r="U368" s="4">
        <f t="shared" si="102"/>
        <v>126.91928251121077</v>
      </c>
      <c r="V368" s="4">
        <f t="shared" si="103"/>
        <v>-19</v>
      </c>
      <c r="W368" s="4">
        <f t="shared" si="104"/>
        <v>-8.520179372197309E-2</v>
      </c>
      <c r="X368" s="4">
        <f>VLOOKUP(A368,'2020 SPED'!A:AF,32,FALSE)</f>
        <v>0</v>
      </c>
      <c r="Y368" s="228">
        <f t="shared" si="97"/>
        <v>0</v>
      </c>
      <c r="Z368" s="4">
        <f t="shared" si="98"/>
        <v>28284</v>
      </c>
      <c r="AA368" s="228">
        <f t="shared" si="99"/>
        <v>126.83408071748879</v>
      </c>
      <c r="AC368" s="4">
        <f>VLOOKUP(A368,'Pupil Info'!A:E,5,FALSE)</f>
        <v>227</v>
      </c>
      <c r="AD368" s="4">
        <f>Summary!AA368</f>
        <v>2171698.4334068252</v>
      </c>
      <c r="AE368" s="4">
        <f>VLOOKUP(A368,'2% 2021'!A:AB,28,FALSE)</f>
        <v>1638360.6</v>
      </c>
      <c r="AF368" s="4">
        <f t="shared" si="105"/>
        <v>9566.9534511313886</v>
      </c>
      <c r="AG368" s="4">
        <f>AE368-Summary!AB368</f>
        <v>58709</v>
      </c>
      <c r="AH368" s="4">
        <f>VLOOKUP(A368,'2% with VPK 2021'!A:AB,28,FALSE)</f>
        <v>1638579</v>
      </c>
      <c r="AI368" s="4">
        <f>VLOOKUP(A368,'Charter School Lease'!A:E,5,FALSE)</f>
        <v>0</v>
      </c>
      <c r="AJ368" s="4">
        <f>VLOOKUP(A368,'Integration Change'!H:L,5,FALSE)</f>
        <v>0</v>
      </c>
      <c r="AK368" s="4">
        <f>VLOOKUP(A368,'Other SPED'!A:D,4,FALSE)</f>
        <v>0</v>
      </c>
      <c r="AL368" s="4">
        <f>VLOOKUP(A368,QComp!I:R,10,FALSE)</f>
        <v>0</v>
      </c>
      <c r="AM368" s="4">
        <f>VLOOKUP(A368,'LTFM Change'!G:K,5,FALSE)</f>
        <v>0</v>
      </c>
      <c r="AN368" s="4">
        <f>VLOOKUP(A368,'Breakfast and Lunch'!A:E,5,FALSE)</f>
        <v>0</v>
      </c>
      <c r="AO368" s="4">
        <f>VLOOKUP(A368,'Breakfast and Lunch'!A:D,4,FALSE)</f>
        <v>0</v>
      </c>
      <c r="AP368" s="4">
        <v>0</v>
      </c>
      <c r="AQ368" s="4">
        <f>VLOOKUP(A368,'Safe School'!A:D,4,FALSE)</f>
        <v>0</v>
      </c>
      <c r="AR368" s="4">
        <v>0</v>
      </c>
      <c r="AS368" s="4">
        <f>VLOOKUP(A368,QComp!A:E,5,FALSE)</f>
        <v>0</v>
      </c>
      <c r="AT368" s="228">
        <f t="shared" si="106"/>
        <v>258.62995594713658</v>
      </c>
      <c r="AU368" s="4">
        <f t="shared" si="107"/>
        <v>218.39999999990687</v>
      </c>
      <c r="AV368" s="228">
        <f t="shared" si="94"/>
        <v>0.96211453744452369</v>
      </c>
      <c r="AW368" s="4">
        <f>VLOOKUP(A368,'2021 SPED'!A:AF,32,FALSE)</f>
        <v>815.38298577186652</v>
      </c>
      <c r="AX368" s="228">
        <f t="shared" si="95"/>
        <v>3.5919955320346544</v>
      </c>
      <c r="AY368" s="5">
        <f t="shared" si="100"/>
        <v>59742.782985771773</v>
      </c>
      <c r="AZ368" s="4">
        <f t="shared" si="96"/>
        <v>263.18406601661576</v>
      </c>
    </row>
    <row r="369" spans="1:52" x14ac:dyDescent="0.25">
      <c r="A369">
        <v>4017</v>
      </c>
      <c r="B369">
        <v>7</v>
      </c>
      <c r="C369" t="s">
        <v>349</v>
      </c>
      <c r="D369">
        <v>7</v>
      </c>
      <c r="E369" s="4">
        <f>VLOOKUP(A369,'Pupil Info'!A:D,4,FALSE)</f>
        <v>3749</v>
      </c>
      <c r="F369" s="4">
        <f>Summary!F369</f>
        <v>39423388.787135251</v>
      </c>
      <c r="G369" s="4">
        <f>VLOOKUP(A369,'2% 2020'!A:AB,28,FALSE)</f>
        <v>34654277.399999999</v>
      </c>
      <c r="H369" s="4">
        <f t="shared" si="101"/>
        <v>10515.707865333488</v>
      </c>
      <c r="I369" s="4">
        <f>G369-Summary!G369</f>
        <v>633634</v>
      </c>
      <c r="J369" s="4">
        <f>VLOOKUP(A369,'2% with VPK 2020'!A:AB,28,FALSE)</f>
        <v>34653748.399999999</v>
      </c>
      <c r="K369" s="4">
        <f>VLOOKUP(A369,'Charter School Lease'!A:D,4,FALSE)</f>
        <v>0</v>
      </c>
      <c r="L369" s="4">
        <f>VLOOKUP(A369,'Integration Change'!H:K,4,FALSE)</f>
        <v>0</v>
      </c>
      <c r="M369" s="4">
        <f>VLOOKUP(A369,'Other SPED'!A:D,4,FALSE)</f>
        <v>0</v>
      </c>
      <c r="N369" s="4">
        <f>VLOOKUP(A369,'LTFM Change'!G:J,4,FALSE)</f>
        <v>0</v>
      </c>
      <c r="O369" s="4">
        <f>VLOOKUP(A369,QComp!I:N,6,FALSE)</f>
        <v>75.190157985663973</v>
      </c>
      <c r="P369" s="4">
        <f>VLOOKUP(A369,'Breakfast and Lunch'!A:D,4,FALSE)</f>
        <v>680.04</v>
      </c>
      <c r="Q369" s="4">
        <f>VLOOKUP(A369,'Breakfast and Lunch'!A:E,5,FALSE)</f>
        <v>1775.7</v>
      </c>
      <c r="R369" s="4">
        <v>0</v>
      </c>
      <c r="S369" s="4">
        <v>0</v>
      </c>
      <c r="T369" s="4">
        <f>VLOOKUP(A369,QComp!A:D,4,FALSE)</f>
        <v>0</v>
      </c>
      <c r="U369" s="4">
        <f t="shared" si="102"/>
        <v>169.01413710322754</v>
      </c>
      <c r="V369" s="4">
        <f t="shared" si="103"/>
        <v>2001.9301579892635</v>
      </c>
      <c r="W369" s="4">
        <f t="shared" si="104"/>
        <v>0.53399043958102521</v>
      </c>
      <c r="X369" s="4">
        <f>VLOOKUP(A369,'2020 SPED'!A:AF,32,FALSE)</f>
        <v>0</v>
      </c>
      <c r="Y369" s="228">
        <f t="shared" si="97"/>
        <v>0</v>
      </c>
      <c r="Z369" s="4">
        <f t="shared" si="98"/>
        <v>635635.93015798926</v>
      </c>
      <c r="AA369" s="228">
        <f t="shared" si="99"/>
        <v>169.54812754280854</v>
      </c>
      <c r="AC369" s="4">
        <f>VLOOKUP(A369,'Pupil Info'!A:E,5,FALSE)</f>
        <v>3823</v>
      </c>
      <c r="AD369" s="4">
        <f>Summary!AA369</f>
        <v>40662561.717619337</v>
      </c>
      <c r="AE369" s="4">
        <f>VLOOKUP(A369,'2% 2021'!A:AB,28,FALSE)</f>
        <v>35969841.399999999</v>
      </c>
      <c r="AF369" s="4">
        <f t="shared" si="105"/>
        <v>10636.296551823003</v>
      </c>
      <c r="AG369" s="4">
        <f>AE369-Summary!AB369</f>
        <v>1307738</v>
      </c>
      <c r="AH369" s="4">
        <f>VLOOKUP(A369,'2% with VPK 2021'!A:AB,28,FALSE)</f>
        <v>35973663.600000001</v>
      </c>
      <c r="AI369" s="4">
        <f>VLOOKUP(A369,'Charter School Lease'!A:E,5,FALSE)</f>
        <v>0</v>
      </c>
      <c r="AJ369" s="4">
        <f>VLOOKUP(A369,'Integration Change'!H:L,5,FALSE)</f>
        <v>0</v>
      </c>
      <c r="AK369" s="4">
        <f>VLOOKUP(A369,'Other SPED'!A:D,4,FALSE)</f>
        <v>0</v>
      </c>
      <c r="AL369" s="4">
        <f>VLOOKUP(A369,QComp!I:R,10,FALSE)</f>
        <v>73.189772913814522</v>
      </c>
      <c r="AM369" s="4">
        <f>VLOOKUP(A369,'LTFM Change'!G:K,5,FALSE)</f>
        <v>0</v>
      </c>
      <c r="AN369" s="4">
        <f>VLOOKUP(A369,'Breakfast and Lunch'!A:E,5,FALSE)</f>
        <v>1775.7</v>
      </c>
      <c r="AO369" s="4">
        <f>VLOOKUP(A369,'Breakfast and Lunch'!A:D,4,FALSE)</f>
        <v>680.04</v>
      </c>
      <c r="AP369" s="4">
        <v>0</v>
      </c>
      <c r="AQ369" s="4">
        <f>VLOOKUP(A369,'Safe School'!A:D,4,FALSE)</f>
        <v>0</v>
      </c>
      <c r="AR369" s="4">
        <v>0</v>
      </c>
      <c r="AS369" s="4">
        <f>VLOOKUP(A369,QComp!A:E,5,FALSE)</f>
        <v>0</v>
      </c>
      <c r="AT369" s="228">
        <f t="shared" si="106"/>
        <v>342.07114831284332</v>
      </c>
      <c r="AU369" s="4">
        <f t="shared" si="107"/>
        <v>6351.1297729164362</v>
      </c>
      <c r="AV369" s="228">
        <f t="shared" si="94"/>
        <v>1.6612947352645662</v>
      </c>
      <c r="AW369" s="4">
        <f>VLOOKUP(A369,'2021 SPED'!A:AF,32,FALSE)</f>
        <v>-131.59444653894752</v>
      </c>
      <c r="AX369" s="228">
        <f t="shared" si="95"/>
        <v>-3.4421775186750596E-2</v>
      </c>
      <c r="AY369" s="5">
        <f t="shared" si="100"/>
        <v>1313957.5353263775</v>
      </c>
      <c r="AZ369" s="4">
        <f t="shared" si="96"/>
        <v>343.69802127292115</v>
      </c>
    </row>
    <row r="370" spans="1:52" x14ac:dyDescent="0.25">
      <c r="A370">
        <v>4018</v>
      </c>
      <c r="B370">
        <v>7</v>
      </c>
      <c r="C370" t="s">
        <v>350</v>
      </c>
      <c r="D370">
        <v>7</v>
      </c>
      <c r="E370" s="4">
        <f>VLOOKUP(A370,'Pupil Info'!A:D,4,FALSE)</f>
        <v>456</v>
      </c>
      <c r="F370" s="4">
        <f>Summary!F370</f>
        <v>5081308.7570547368</v>
      </c>
      <c r="G370" s="4">
        <f>VLOOKUP(A370,'2% 2020'!A:AB,28,FALSE)</f>
        <v>4511715.2</v>
      </c>
      <c r="H370" s="4">
        <f t="shared" si="101"/>
        <v>11143.22095845337</v>
      </c>
      <c r="I370" s="4">
        <f>G370-Summary!G370</f>
        <v>80616</v>
      </c>
      <c r="J370" s="4">
        <f>VLOOKUP(A370,'2% with VPK 2020'!A:AB,28,FALSE)</f>
        <v>4512150.4000000004</v>
      </c>
      <c r="K370" s="4">
        <f>VLOOKUP(A370,'Charter School Lease'!A:D,4,FALSE)</f>
        <v>0</v>
      </c>
      <c r="L370" s="4">
        <f>VLOOKUP(A370,'Integration Change'!H:K,4,FALSE)</f>
        <v>0</v>
      </c>
      <c r="M370" s="4">
        <f>VLOOKUP(A370,'Other SPED'!A:D,4,FALSE)</f>
        <v>0</v>
      </c>
      <c r="N370" s="4">
        <f>VLOOKUP(A370,'LTFM Change'!G:J,4,FALSE)</f>
        <v>0</v>
      </c>
      <c r="O370" s="4">
        <f>VLOOKUP(A370,QComp!I:N,6,FALSE)</f>
        <v>0</v>
      </c>
      <c r="P370" s="4">
        <f>VLOOKUP(A370,'Breakfast and Lunch'!A:D,4,FALSE)</f>
        <v>0</v>
      </c>
      <c r="Q370" s="4">
        <f>VLOOKUP(A370,'Breakfast and Lunch'!A:E,5,FALSE)</f>
        <v>0</v>
      </c>
      <c r="R370" s="4">
        <v>0</v>
      </c>
      <c r="S370" s="4">
        <v>0</v>
      </c>
      <c r="T370" s="4">
        <f>VLOOKUP(A370,QComp!A:D,4,FALSE)</f>
        <v>0</v>
      </c>
      <c r="U370" s="4">
        <f t="shared" si="102"/>
        <v>176.78947368421052</v>
      </c>
      <c r="V370" s="4">
        <f t="shared" si="103"/>
        <v>435.20000000018626</v>
      </c>
      <c r="W370" s="4">
        <f t="shared" si="104"/>
        <v>0.95438596491268912</v>
      </c>
      <c r="X370" s="4">
        <f>VLOOKUP(A370,'2020 SPED'!A:AF,32,FALSE)</f>
        <v>0</v>
      </c>
      <c r="Y370" s="228">
        <f t="shared" si="97"/>
        <v>0</v>
      </c>
      <c r="Z370" s="4">
        <f t="shared" si="98"/>
        <v>81051.200000000186</v>
      </c>
      <c r="AA370" s="228">
        <f t="shared" si="99"/>
        <v>177.74385964912321</v>
      </c>
      <c r="AC370" s="4">
        <f>VLOOKUP(A370,'Pupil Info'!A:E,5,FALSE)</f>
        <v>432</v>
      </c>
      <c r="AD370" s="4">
        <f>Summary!AA370</f>
        <v>5110643.8615947422</v>
      </c>
      <c r="AE370" s="4">
        <f>VLOOKUP(A370,'2% 2021'!A:AB,28,FALSE)</f>
        <v>4600678.4000000004</v>
      </c>
      <c r="AF370" s="4">
        <f t="shared" si="105"/>
        <v>11830.194124061903</v>
      </c>
      <c r="AG370" s="4">
        <f>AE370-Summary!AB370</f>
        <v>163706</v>
      </c>
      <c r="AH370" s="4">
        <f>VLOOKUP(A370,'2% with VPK 2021'!A:AB,28,FALSE)</f>
        <v>4601112.5999999996</v>
      </c>
      <c r="AI370" s="4">
        <f>VLOOKUP(A370,'Charter School Lease'!A:E,5,FALSE)</f>
        <v>0</v>
      </c>
      <c r="AJ370" s="4">
        <f>VLOOKUP(A370,'Integration Change'!H:L,5,FALSE)</f>
        <v>0</v>
      </c>
      <c r="AK370" s="4">
        <f>VLOOKUP(A370,'Other SPED'!A:D,4,FALSE)</f>
        <v>0</v>
      </c>
      <c r="AL370" s="4">
        <f>VLOOKUP(A370,QComp!I:R,10,FALSE)</f>
        <v>0</v>
      </c>
      <c r="AM370" s="4">
        <f>VLOOKUP(A370,'LTFM Change'!G:K,5,FALSE)</f>
        <v>0</v>
      </c>
      <c r="AN370" s="4">
        <f>VLOOKUP(A370,'Breakfast and Lunch'!A:E,5,FALSE)</f>
        <v>0</v>
      </c>
      <c r="AO370" s="4">
        <f>VLOOKUP(A370,'Breakfast and Lunch'!A:D,4,FALSE)</f>
        <v>0</v>
      </c>
      <c r="AP370" s="4">
        <v>0</v>
      </c>
      <c r="AQ370" s="4">
        <f>VLOOKUP(A370,'Safe School'!A:D,4,FALSE)</f>
        <v>0</v>
      </c>
      <c r="AR370" s="4">
        <v>0</v>
      </c>
      <c r="AS370" s="4">
        <f>VLOOKUP(A370,QComp!A:E,5,FALSE)</f>
        <v>0</v>
      </c>
      <c r="AT370" s="228">
        <f t="shared" si="106"/>
        <v>378.94907407407408</v>
      </c>
      <c r="AU370" s="4">
        <f t="shared" si="107"/>
        <v>434.19999999925494</v>
      </c>
      <c r="AV370" s="228">
        <f t="shared" si="94"/>
        <v>1.005092592590868</v>
      </c>
      <c r="AW370" s="4">
        <f>VLOOKUP(A370,'2021 SPED'!A:AF,32,FALSE)</f>
        <v>529.35810305539053</v>
      </c>
      <c r="AX370" s="228">
        <f t="shared" si="95"/>
        <v>1.2253659792948854</v>
      </c>
      <c r="AY370" s="5">
        <f t="shared" si="100"/>
        <v>164669.55810305465</v>
      </c>
      <c r="AZ370" s="4">
        <f t="shared" si="96"/>
        <v>381.17953264595985</v>
      </c>
    </row>
    <row r="371" spans="1:52" x14ac:dyDescent="0.25">
      <c r="A371">
        <v>4020</v>
      </c>
      <c r="B371">
        <v>7</v>
      </c>
      <c r="C371" t="s">
        <v>351</v>
      </c>
      <c r="D371">
        <v>7</v>
      </c>
      <c r="E371" s="4">
        <f>VLOOKUP(A371,'Pupil Info'!A:D,4,FALSE)</f>
        <v>1358</v>
      </c>
      <c r="F371" s="4">
        <f>Summary!F371</f>
        <v>19466506.093618929</v>
      </c>
      <c r="G371" s="4">
        <f>VLOOKUP(A371,'2% 2020'!A:AB,28,FALSE)</f>
        <v>10805600</v>
      </c>
      <c r="H371" s="4">
        <f t="shared" si="101"/>
        <v>14334.687845080212</v>
      </c>
      <c r="I371" s="4">
        <f>G371-Summary!G371</f>
        <v>199985</v>
      </c>
      <c r="J371" s="4">
        <f>VLOOKUP(A371,'2% with VPK 2020'!A:AB,28,FALSE)</f>
        <v>10806766</v>
      </c>
      <c r="K371" s="4">
        <f>VLOOKUP(A371,'Charter School Lease'!A:D,4,FALSE)</f>
        <v>0</v>
      </c>
      <c r="L371" s="4">
        <f>VLOOKUP(A371,'Integration Change'!H:K,4,FALSE)</f>
        <v>0</v>
      </c>
      <c r="M371" s="4">
        <f>VLOOKUP(A371,'Other SPED'!A:D,4,FALSE)</f>
        <v>0</v>
      </c>
      <c r="N371" s="4">
        <f>VLOOKUP(A371,'LTFM Change'!G:J,4,FALSE)</f>
        <v>0</v>
      </c>
      <c r="O371" s="4">
        <f>VLOOKUP(A371,QComp!I:N,6,FALSE)</f>
        <v>29.917906858434435</v>
      </c>
      <c r="P371" s="4">
        <f>VLOOKUP(A371,'Breakfast and Lunch'!A:D,4,FALSE)</f>
        <v>0</v>
      </c>
      <c r="Q371" s="4">
        <f>VLOOKUP(A371,'Breakfast and Lunch'!A:E,5,FALSE)</f>
        <v>0</v>
      </c>
      <c r="R371" s="4">
        <v>0</v>
      </c>
      <c r="S371" s="4">
        <v>0</v>
      </c>
      <c r="T371" s="4">
        <f>VLOOKUP(A371,QComp!A:D,4,FALSE)</f>
        <v>0</v>
      </c>
      <c r="U371" s="4">
        <f t="shared" si="102"/>
        <v>147.26435935198822</v>
      </c>
      <c r="V371" s="4">
        <f t="shared" si="103"/>
        <v>1195.917906858027</v>
      </c>
      <c r="W371" s="4">
        <f t="shared" si="104"/>
        <v>0.88064647044037336</v>
      </c>
      <c r="X371" s="4">
        <f>VLOOKUP(A371,'2020 SPED'!A:AF,32,FALSE)</f>
        <v>0</v>
      </c>
      <c r="Y371" s="228">
        <f t="shared" si="97"/>
        <v>0</v>
      </c>
      <c r="Z371" s="4">
        <f t="shared" si="98"/>
        <v>201180.91790685803</v>
      </c>
      <c r="AA371" s="228">
        <f t="shared" si="99"/>
        <v>148.1450058224286</v>
      </c>
      <c r="AC371" s="4">
        <f>VLOOKUP(A371,'Pupil Info'!A:E,5,FALSE)</f>
        <v>1348</v>
      </c>
      <c r="AD371" s="4">
        <f>Summary!AA371</f>
        <v>20163778.876652189</v>
      </c>
      <c r="AE371" s="4">
        <f>VLOOKUP(A371,'2% 2021'!A:AB,28,FALSE)</f>
        <v>10981268</v>
      </c>
      <c r="AF371" s="4">
        <f t="shared" si="105"/>
        <v>14958.29293520192</v>
      </c>
      <c r="AG371" s="4">
        <f>AE371-Summary!AB371</f>
        <v>403065</v>
      </c>
      <c r="AH371" s="4">
        <f>VLOOKUP(A371,'2% with VPK 2021'!A:AB,28,FALSE)</f>
        <v>10980967</v>
      </c>
      <c r="AI371" s="4">
        <f>VLOOKUP(A371,'Charter School Lease'!A:E,5,FALSE)</f>
        <v>0</v>
      </c>
      <c r="AJ371" s="4">
        <f>VLOOKUP(A371,'Integration Change'!H:L,5,FALSE)</f>
        <v>0</v>
      </c>
      <c r="AK371" s="4">
        <f>VLOOKUP(A371,'Other SPED'!A:D,4,FALSE)</f>
        <v>0</v>
      </c>
      <c r="AL371" s="4">
        <f>VLOOKUP(A371,QComp!I:R,10,FALSE)</f>
        <v>28.838740103761666</v>
      </c>
      <c r="AM371" s="4">
        <f>VLOOKUP(A371,'LTFM Change'!G:K,5,FALSE)</f>
        <v>0</v>
      </c>
      <c r="AN371" s="4">
        <f>VLOOKUP(A371,'Breakfast and Lunch'!A:E,5,FALSE)</f>
        <v>0</v>
      </c>
      <c r="AO371" s="4">
        <f>VLOOKUP(A371,'Breakfast and Lunch'!A:D,4,FALSE)</f>
        <v>0</v>
      </c>
      <c r="AP371" s="4">
        <v>0</v>
      </c>
      <c r="AQ371" s="4">
        <f>VLOOKUP(A371,'Safe School'!A:D,4,FALSE)</f>
        <v>0</v>
      </c>
      <c r="AR371" s="4">
        <v>0</v>
      </c>
      <c r="AS371" s="4">
        <f>VLOOKUP(A371,QComp!A:E,5,FALSE)</f>
        <v>0</v>
      </c>
      <c r="AT371" s="228">
        <f t="shared" si="106"/>
        <v>299.00964391691394</v>
      </c>
      <c r="AU371" s="4">
        <f t="shared" si="107"/>
        <v>-272.16125989705324</v>
      </c>
      <c r="AV371" s="228">
        <f t="shared" si="94"/>
        <v>-0.20190004443401577</v>
      </c>
      <c r="AW371" s="4">
        <f>VLOOKUP(A371,'2021 SPED'!A:AF,32,FALSE)</f>
        <v>6807.7886674366891</v>
      </c>
      <c r="AX371" s="228">
        <f t="shared" si="95"/>
        <v>5.0502883289589686</v>
      </c>
      <c r="AY371" s="5">
        <f t="shared" si="100"/>
        <v>409600.62740753964</v>
      </c>
      <c r="AZ371" s="4">
        <f t="shared" si="96"/>
        <v>303.8580322014389</v>
      </c>
    </row>
    <row r="372" spans="1:52" x14ac:dyDescent="0.25">
      <c r="A372">
        <v>4025</v>
      </c>
      <c r="B372">
        <v>7</v>
      </c>
      <c r="C372" t="s">
        <v>352</v>
      </c>
      <c r="D372">
        <v>7</v>
      </c>
      <c r="E372" s="4">
        <f>VLOOKUP(A372,'Pupil Info'!A:D,4,FALSE)</f>
        <v>225</v>
      </c>
      <c r="F372" s="4">
        <f>Summary!F372</f>
        <v>3077869.9616167974</v>
      </c>
      <c r="G372" s="4">
        <f>VLOOKUP(A372,'2% 2020'!A:AB,28,FALSE)</f>
        <v>1882177.4</v>
      </c>
      <c r="H372" s="4">
        <f t="shared" si="101"/>
        <v>13679.42205163021</v>
      </c>
      <c r="I372" s="4">
        <f>G372-Summary!G372</f>
        <v>34063</v>
      </c>
      <c r="J372" s="4">
        <f>VLOOKUP(A372,'2% with VPK 2020'!A:AB,28,FALSE)</f>
        <v>1882413.2</v>
      </c>
      <c r="K372" s="4">
        <f>VLOOKUP(A372,'Charter School Lease'!A:D,4,FALSE)</f>
        <v>0</v>
      </c>
      <c r="L372" s="4">
        <f>VLOOKUP(A372,'Integration Change'!H:K,4,FALSE)</f>
        <v>0</v>
      </c>
      <c r="M372" s="4">
        <f>VLOOKUP(A372,'Other SPED'!A:D,4,FALSE)</f>
        <v>0</v>
      </c>
      <c r="N372" s="4">
        <f>VLOOKUP(A372,'LTFM Change'!G:J,4,FALSE)</f>
        <v>0</v>
      </c>
      <c r="O372" s="4">
        <f>VLOOKUP(A372,QComp!I:N,6,FALSE)</f>
        <v>5.0082839674942079</v>
      </c>
      <c r="P372" s="4">
        <f>VLOOKUP(A372,'Breakfast and Lunch'!A:D,4,FALSE)</f>
        <v>0</v>
      </c>
      <c r="Q372" s="4">
        <f>VLOOKUP(A372,'Breakfast and Lunch'!A:E,5,FALSE)</f>
        <v>0</v>
      </c>
      <c r="R372" s="4">
        <v>0</v>
      </c>
      <c r="S372" s="4">
        <v>0</v>
      </c>
      <c r="T372" s="4">
        <f>VLOOKUP(A372,QComp!A:D,4,FALSE)</f>
        <v>0</v>
      </c>
      <c r="U372" s="4">
        <f t="shared" si="102"/>
        <v>151.39111111111112</v>
      </c>
      <c r="V372" s="4">
        <f t="shared" si="103"/>
        <v>240.80828396743163</v>
      </c>
      <c r="W372" s="4">
        <f t="shared" si="104"/>
        <v>1.0702590398552516</v>
      </c>
      <c r="X372" s="4">
        <f>VLOOKUP(A372,'2020 SPED'!A:AF,32,FALSE)</f>
        <v>0</v>
      </c>
      <c r="Y372" s="228">
        <f t="shared" si="97"/>
        <v>0</v>
      </c>
      <c r="Z372" s="4">
        <f t="shared" si="98"/>
        <v>34303.808283967432</v>
      </c>
      <c r="AA372" s="228">
        <f t="shared" si="99"/>
        <v>152.46137015096636</v>
      </c>
      <c r="AC372" s="4">
        <f>VLOOKUP(A372,'Pupil Info'!A:E,5,FALSE)</f>
        <v>225</v>
      </c>
      <c r="AD372" s="4">
        <f>Summary!AA372</f>
        <v>3186311.5560192233</v>
      </c>
      <c r="AE372" s="4">
        <f>VLOOKUP(A372,'2% 2021'!A:AB,28,FALSE)</f>
        <v>1916093.4</v>
      </c>
      <c r="AF372" s="4">
        <f t="shared" si="105"/>
        <v>14161.38469341877</v>
      </c>
      <c r="AG372" s="4">
        <f>AE372-Summary!AB372</f>
        <v>68940</v>
      </c>
      <c r="AH372" s="4">
        <f>VLOOKUP(A372,'2% with VPK 2021'!A:AB,28,FALSE)</f>
        <v>1916326.2</v>
      </c>
      <c r="AI372" s="4">
        <f>VLOOKUP(A372,'Charter School Lease'!A:E,5,FALSE)</f>
        <v>0</v>
      </c>
      <c r="AJ372" s="4">
        <f>VLOOKUP(A372,'Integration Change'!H:L,5,FALSE)</f>
        <v>0</v>
      </c>
      <c r="AK372" s="4">
        <f>VLOOKUP(A372,'Other SPED'!A:D,4,FALSE)</f>
        <v>0</v>
      </c>
      <c r="AL372" s="4">
        <f>VLOOKUP(A372,QComp!I:R,10,FALSE)</f>
        <v>4.7814160715279286</v>
      </c>
      <c r="AM372" s="4">
        <f>VLOOKUP(A372,'LTFM Change'!G:K,5,FALSE)</f>
        <v>0</v>
      </c>
      <c r="AN372" s="4">
        <f>VLOOKUP(A372,'Breakfast and Lunch'!A:E,5,FALSE)</f>
        <v>0</v>
      </c>
      <c r="AO372" s="4">
        <f>VLOOKUP(A372,'Breakfast and Lunch'!A:D,4,FALSE)</f>
        <v>0</v>
      </c>
      <c r="AP372" s="4">
        <v>0</v>
      </c>
      <c r="AQ372" s="4">
        <f>VLOOKUP(A372,'Safe School'!A:D,4,FALSE)</f>
        <v>0</v>
      </c>
      <c r="AR372" s="4">
        <v>0</v>
      </c>
      <c r="AS372" s="4">
        <f>VLOOKUP(A372,QComp!A:E,5,FALSE)</f>
        <v>0</v>
      </c>
      <c r="AT372" s="228">
        <f t="shared" si="106"/>
        <v>306.39999999999998</v>
      </c>
      <c r="AU372" s="4">
        <f t="shared" si="107"/>
        <v>237.58141607162543</v>
      </c>
      <c r="AV372" s="228">
        <f t="shared" si="94"/>
        <v>1.0559174047627797</v>
      </c>
      <c r="AW372" s="4">
        <f>VLOOKUP(A372,'2021 SPED'!A:AF,32,FALSE)</f>
        <v>1179.0343240208458</v>
      </c>
      <c r="AX372" s="228">
        <f t="shared" si="95"/>
        <v>5.2401525512037592</v>
      </c>
      <c r="AY372" s="5">
        <f t="shared" si="100"/>
        <v>70356.615740092471</v>
      </c>
      <c r="AZ372" s="4">
        <f t="shared" si="96"/>
        <v>312.69606995596655</v>
      </c>
    </row>
    <row r="373" spans="1:52" x14ac:dyDescent="0.25">
      <c r="A373">
        <v>4026</v>
      </c>
      <c r="B373">
        <v>7</v>
      </c>
      <c r="C373" t="s">
        <v>353</v>
      </c>
      <c r="D373">
        <v>7</v>
      </c>
      <c r="E373" s="4">
        <f>VLOOKUP(A373,'Pupil Info'!A:D,4,FALSE)</f>
        <v>65</v>
      </c>
      <c r="F373" s="4">
        <f>Summary!F373</f>
        <v>805445.44704003586</v>
      </c>
      <c r="G373" s="4">
        <f>VLOOKUP(A373,'2% 2020'!A:AB,28,FALSE)</f>
        <v>630115.19999999995</v>
      </c>
      <c r="H373" s="4">
        <f t="shared" si="101"/>
        <v>12391.468416000551</v>
      </c>
      <c r="I373" s="4">
        <f>G373-Summary!G373</f>
        <v>11619</v>
      </c>
      <c r="J373" s="4">
        <f>VLOOKUP(A373,'2% with VPK 2020'!A:AB,28,FALSE)</f>
        <v>630158.6</v>
      </c>
      <c r="K373" s="4">
        <f>VLOOKUP(A373,'Charter School Lease'!A:D,4,FALSE)</f>
        <v>0</v>
      </c>
      <c r="L373" s="4">
        <f>VLOOKUP(A373,'Integration Change'!H:K,4,FALSE)</f>
        <v>0</v>
      </c>
      <c r="M373" s="4">
        <f>VLOOKUP(A373,'Other SPED'!A:D,4,FALSE)</f>
        <v>0</v>
      </c>
      <c r="N373" s="4">
        <f>VLOOKUP(A373,'LTFM Change'!G:J,4,FALSE)</f>
        <v>0</v>
      </c>
      <c r="O373" s="4">
        <f>VLOOKUP(A373,QComp!I:N,6,FALSE)</f>
        <v>1.4936987271466933</v>
      </c>
      <c r="P373" s="4">
        <f>VLOOKUP(A373,'Breakfast and Lunch'!A:D,4,FALSE)</f>
        <v>0</v>
      </c>
      <c r="Q373" s="4">
        <f>VLOOKUP(A373,'Breakfast and Lunch'!A:E,5,FALSE)</f>
        <v>0</v>
      </c>
      <c r="R373" s="4">
        <v>0</v>
      </c>
      <c r="S373" s="4">
        <v>0</v>
      </c>
      <c r="T373" s="4">
        <f>VLOOKUP(A373,QComp!A:D,4,FALSE)</f>
        <v>0</v>
      </c>
      <c r="U373" s="4">
        <f t="shared" si="102"/>
        <v>178.75384615384615</v>
      </c>
      <c r="V373" s="4">
        <f t="shared" si="103"/>
        <v>44.893698727129959</v>
      </c>
      <c r="W373" s="4">
        <f t="shared" si="104"/>
        <v>0.69067228810969172</v>
      </c>
      <c r="X373" s="4">
        <f>VLOOKUP(A373,'2020 SPED'!A:AF,32,FALSE)</f>
        <v>0</v>
      </c>
      <c r="Y373" s="228">
        <f t="shared" si="97"/>
        <v>0</v>
      </c>
      <c r="Z373" s="4">
        <f t="shared" si="98"/>
        <v>11663.89369872713</v>
      </c>
      <c r="AA373" s="228">
        <f t="shared" si="99"/>
        <v>179.44451844195584</v>
      </c>
      <c r="AC373" s="4">
        <f>VLOOKUP(A373,'Pupil Info'!A:E,5,FALSE)</f>
        <v>61</v>
      </c>
      <c r="AD373" s="4">
        <f>Summary!AA373</f>
        <v>778793.31745628011</v>
      </c>
      <c r="AE373" s="4">
        <f>VLOOKUP(A373,'2% 2021'!A:AB,28,FALSE)</f>
        <v>609618.80000000005</v>
      </c>
      <c r="AF373" s="4">
        <f t="shared" si="105"/>
        <v>12767.103564857051</v>
      </c>
      <c r="AG373" s="4">
        <f>AE373-Summary!AB373</f>
        <v>22318</v>
      </c>
      <c r="AH373" s="4">
        <f>VLOOKUP(A373,'2% with VPK 2021'!A:AB,28,FALSE)</f>
        <v>609653.4</v>
      </c>
      <c r="AI373" s="4">
        <f>VLOOKUP(A373,'Charter School Lease'!A:E,5,FALSE)</f>
        <v>0</v>
      </c>
      <c r="AJ373" s="4">
        <f>VLOOKUP(A373,'Integration Change'!H:L,5,FALSE)</f>
        <v>0</v>
      </c>
      <c r="AK373" s="4">
        <f>VLOOKUP(A373,'Other SPED'!A:D,4,FALSE)</f>
        <v>0</v>
      </c>
      <c r="AL373" s="4">
        <f>VLOOKUP(A373,QComp!I:R,10,FALSE)</f>
        <v>1.3631230028477148</v>
      </c>
      <c r="AM373" s="4">
        <f>VLOOKUP(A373,'LTFM Change'!G:K,5,FALSE)</f>
        <v>0</v>
      </c>
      <c r="AN373" s="4">
        <f>VLOOKUP(A373,'Breakfast and Lunch'!A:E,5,FALSE)</f>
        <v>0</v>
      </c>
      <c r="AO373" s="4">
        <f>VLOOKUP(A373,'Breakfast and Lunch'!A:D,4,FALSE)</f>
        <v>0</v>
      </c>
      <c r="AP373" s="4">
        <v>0</v>
      </c>
      <c r="AQ373" s="4">
        <f>VLOOKUP(A373,'Safe School'!A:D,4,FALSE)</f>
        <v>0</v>
      </c>
      <c r="AR373" s="4">
        <v>0</v>
      </c>
      <c r="AS373" s="4">
        <f>VLOOKUP(A373,QComp!A:E,5,FALSE)</f>
        <v>0</v>
      </c>
      <c r="AT373" s="228">
        <f t="shared" si="106"/>
        <v>365.86885245901641</v>
      </c>
      <c r="AU373" s="4">
        <f t="shared" si="107"/>
        <v>35.963123002788052</v>
      </c>
      <c r="AV373" s="228">
        <f t="shared" si="94"/>
        <v>0.58955939348832875</v>
      </c>
      <c r="AW373" s="4">
        <f>VLOOKUP(A373,'2021 SPED'!A:AF,32,FALSE)</f>
        <v>-0.18256558984285221</v>
      </c>
      <c r="AX373" s="228">
        <f t="shared" si="95"/>
        <v>-2.9928785220139707E-3</v>
      </c>
      <c r="AY373" s="5">
        <f t="shared" si="100"/>
        <v>22353.780557412945</v>
      </c>
      <c r="AZ373" s="4">
        <f t="shared" si="96"/>
        <v>366.45541897398272</v>
      </c>
    </row>
    <row r="374" spans="1:52" x14ac:dyDescent="0.25">
      <c r="A374">
        <v>4027</v>
      </c>
      <c r="B374">
        <v>7</v>
      </c>
      <c r="C374" t="s">
        <v>354</v>
      </c>
      <c r="D374">
        <v>7</v>
      </c>
      <c r="E374" s="4">
        <f>VLOOKUP(A374,'Pupil Info'!A:D,4,FALSE)</f>
        <v>925</v>
      </c>
      <c r="F374" s="4">
        <f>Summary!F374</f>
        <v>10099743.06746834</v>
      </c>
      <c r="G374" s="4">
        <f>VLOOKUP(A374,'2% 2020'!A:AB,28,FALSE)</f>
        <v>9775561</v>
      </c>
      <c r="H374" s="4">
        <f t="shared" si="101"/>
        <v>10918.641154019826</v>
      </c>
      <c r="I374" s="4">
        <f>G374-Summary!G374</f>
        <v>181805</v>
      </c>
      <c r="J374" s="4">
        <f>VLOOKUP(A374,'2% with VPK 2020'!A:AB,28,FALSE)</f>
        <v>9776437</v>
      </c>
      <c r="K374" s="4">
        <f>VLOOKUP(A374,'Charter School Lease'!A:D,4,FALSE)</f>
        <v>0</v>
      </c>
      <c r="L374" s="4">
        <f>VLOOKUP(A374,'Integration Change'!H:K,4,FALSE)</f>
        <v>0</v>
      </c>
      <c r="M374" s="4">
        <f>VLOOKUP(A374,'Other SPED'!A:D,4,FALSE)</f>
        <v>0</v>
      </c>
      <c r="N374" s="4">
        <f>VLOOKUP(A374,'LTFM Change'!G:J,4,FALSE)</f>
        <v>0</v>
      </c>
      <c r="O374" s="4">
        <f>VLOOKUP(A374,QComp!I:N,6,FALSE)</f>
        <v>0</v>
      </c>
      <c r="P374" s="4">
        <f>VLOOKUP(A374,'Breakfast and Lunch'!A:D,4,FALSE)</f>
        <v>0</v>
      </c>
      <c r="Q374" s="4">
        <f>VLOOKUP(A374,'Breakfast and Lunch'!A:E,5,FALSE)</f>
        <v>0</v>
      </c>
      <c r="R374" s="4">
        <v>0</v>
      </c>
      <c r="S374" s="4">
        <v>0</v>
      </c>
      <c r="T374" s="4">
        <f>VLOOKUP(A374,QComp!A:D,4,FALSE)</f>
        <v>0</v>
      </c>
      <c r="U374" s="4">
        <f t="shared" si="102"/>
        <v>196.54594594594596</v>
      </c>
      <c r="V374" s="4">
        <f t="shared" si="103"/>
        <v>876</v>
      </c>
      <c r="W374" s="4">
        <f t="shared" si="104"/>
        <v>0.94702702702702701</v>
      </c>
      <c r="X374" s="4">
        <f>VLOOKUP(A374,'2020 SPED'!A:AF,32,FALSE)</f>
        <v>0</v>
      </c>
      <c r="Y374" s="228">
        <f t="shared" si="97"/>
        <v>0</v>
      </c>
      <c r="Z374" s="4">
        <f t="shared" si="98"/>
        <v>182681</v>
      </c>
      <c r="AA374" s="228">
        <f t="shared" si="99"/>
        <v>197.49297297297298</v>
      </c>
      <c r="AC374" s="4">
        <f>VLOOKUP(A374,'Pupil Info'!A:E,5,FALSE)</f>
        <v>1045</v>
      </c>
      <c r="AD374" s="4">
        <f>Summary!AA374</f>
        <v>11556785.793847097</v>
      </c>
      <c r="AE374" s="4">
        <f>VLOOKUP(A374,'2% 2021'!A:AB,28,FALSE)</f>
        <v>11354865</v>
      </c>
      <c r="AF374" s="4">
        <f t="shared" si="105"/>
        <v>11059.12516157617</v>
      </c>
      <c r="AG374" s="4">
        <f>AE374-Summary!AB374</f>
        <v>421185</v>
      </c>
      <c r="AH374" s="4">
        <f>VLOOKUP(A374,'2% with VPK 2021'!A:AB,28,FALSE)</f>
        <v>11355854</v>
      </c>
      <c r="AI374" s="4">
        <f>VLOOKUP(A374,'Charter School Lease'!A:E,5,FALSE)</f>
        <v>0</v>
      </c>
      <c r="AJ374" s="4">
        <f>VLOOKUP(A374,'Integration Change'!H:L,5,FALSE)</f>
        <v>0</v>
      </c>
      <c r="AK374" s="4">
        <f>VLOOKUP(A374,'Other SPED'!A:D,4,FALSE)</f>
        <v>0</v>
      </c>
      <c r="AL374" s="4">
        <f>VLOOKUP(A374,QComp!I:R,10,FALSE)</f>
        <v>0</v>
      </c>
      <c r="AM374" s="4">
        <f>VLOOKUP(A374,'LTFM Change'!G:K,5,FALSE)</f>
        <v>0</v>
      </c>
      <c r="AN374" s="4">
        <f>VLOOKUP(A374,'Breakfast and Lunch'!A:E,5,FALSE)</f>
        <v>0</v>
      </c>
      <c r="AO374" s="4">
        <f>VLOOKUP(A374,'Breakfast and Lunch'!A:D,4,FALSE)</f>
        <v>0</v>
      </c>
      <c r="AP374" s="4">
        <v>0</v>
      </c>
      <c r="AQ374" s="4">
        <f>VLOOKUP(A374,'Safe School'!A:D,4,FALSE)</f>
        <v>0</v>
      </c>
      <c r="AR374" s="4">
        <v>0</v>
      </c>
      <c r="AS374" s="4">
        <f>VLOOKUP(A374,QComp!A:E,5,FALSE)</f>
        <v>0</v>
      </c>
      <c r="AT374" s="228">
        <f t="shared" si="106"/>
        <v>403.04784688995215</v>
      </c>
      <c r="AU374" s="4">
        <f t="shared" si="107"/>
        <v>989</v>
      </c>
      <c r="AV374" s="228">
        <f t="shared" si="94"/>
        <v>0.94641148325358848</v>
      </c>
      <c r="AW374" s="4">
        <f>VLOOKUP(A374,'2021 SPED'!A:AF,32,FALSE)</f>
        <v>0</v>
      </c>
      <c r="AX374" s="228">
        <f t="shared" si="95"/>
        <v>0</v>
      </c>
      <c r="AY374" s="5">
        <f t="shared" si="100"/>
        <v>422174</v>
      </c>
      <c r="AZ374" s="4">
        <f t="shared" si="96"/>
        <v>403.99425837320575</v>
      </c>
    </row>
    <row r="375" spans="1:52" x14ac:dyDescent="0.25">
      <c r="A375">
        <v>4029</v>
      </c>
      <c r="B375">
        <v>7</v>
      </c>
      <c r="C375" t="s">
        <v>355</v>
      </c>
      <c r="D375">
        <v>7</v>
      </c>
      <c r="E375" s="4">
        <f>VLOOKUP(A375,'Pupil Info'!A:D,4,FALSE)</f>
        <v>504.4</v>
      </c>
      <c r="F375" s="4">
        <f>Summary!F375</f>
        <v>6593555.177710779</v>
      </c>
      <c r="G375" s="4">
        <f>VLOOKUP(A375,'2% 2020'!A:AB,28,FALSE)</f>
        <v>5239553</v>
      </c>
      <c r="H375" s="4">
        <f t="shared" si="101"/>
        <v>13072.076085865938</v>
      </c>
      <c r="I375" s="4">
        <f>G375-Summary!G375</f>
        <v>96673</v>
      </c>
      <c r="J375" s="4">
        <f>VLOOKUP(A375,'2% with VPK 2020'!A:AB,28,FALSE)</f>
        <v>5240033.4000000004</v>
      </c>
      <c r="K375" s="4">
        <f>VLOOKUP(A375,'Charter School Lease'!A:D,4,FALSE)</f>
        <v>0</v>
      </c>
      <c r="L375" s="4">
        <f>VLOOKUP(A375,'Integration Change'!H:K,4,FALSE)</f>
        <v>0</v>
      </c>
      <c r="M375" s="4">
        <f>VLOOKUP(A375,'Other SPED'!A:D,4,FALSE)</f>
        <v>0</v>
      </c>
      <c r="N375" s="4">
        <f>VLOOKUP(A375,'LTFM Change'!G:J,4,FALSE)</f>
        <v>0</v>
      </c>
      <c r="O375" s="4">
        <f>VLOOKUP(A375,QComp!I:N,6,FALSE)</f>
        <v>10.411958774522645</v>
      </c>
      <c r="P375" s="4">
        <f>VLOOKUP(A375,'Breakfast and Lunch'!A:D,4,FALSE)</f>
        <v>0</v>
      </c>
      <c r="Q375" s="4">
        <f>VLOOKUP(A375,'Breakfast and Lunch'!A:E,5,FALSE)</f>
        <v>0</v>
      </c>
      <c r="R375" s="4">
        <v>0</v>
      </c>
      <c r="S375" s="4">
        <v>0</v>
      </c>
      <c r="T375" s="4">
        <f>VLOOKUP(A375,QComp!A:D,4,FALSE)</f>
        <v>0</v>
      </c>
      <c r="U375" s="4">
        <f t="shared" si="102"/>
        <v>191.65939730372722</v>
      </c>
      <c r="V375" s="4">
        <f t="shared" si="103"/>
        <v>490.81195877492428</v>
      </c>
      <c r="W375" s="4">
        <f t="shared" si="104"/>
        <v>0.97306098091777216</v>
      </c>
      <c r="X375" s="4">
        <f>VLOOKUP(A375,'2020 SPED'!A:AF,32,FALSE)</f>
        <v>0</v>
      </c>
      <c r="Y375" s="228">
        <f t="shared" si="97"/>
        <v>0</v>
      </c>
      <c r="Z375" s="4">
        <f t="shared" si="98"/>
        <v>97163.811958774924</v>
      </c>
      <c r="AA375" s="228">
        <f t="shared" si="99"/>
        <v>192.63245828464497</v>
      </c>
      <c r="AC375" s="4">
        <f>VLOOKUP(A375,'Pupil Info'!A:E,5,FALSE)</f>
        <v>484</v>
      </c>
      <c r="AD375" s="4">
        <f>Summary!AA375</f>
        <v>6764553.9170038886</v>
      </c>
      <c r="AE375" s="4">
        <f>VLOOKUP(A375,'2% 2021'!A:AB,28,FALSE)</f>
        <v>5439296.7999999998</v>
      </c>
      <c r="AF375" s="4">
        <f t="shared" si="105"/>
        <v>13976.351068189853</v>
      </c>
      <c r="AG375" s="4">
        <f>AE375-Summary!AB375</f>
        <v>200425</v>
      </c>
      <c r="AH375" s="4">
        <f>VLOOKUP(A375,'2% with VPK 2021'!A:AB,28,FALSE)</f>
        <v>5439776.2000000002</v>
      </c>
      <c r="AI375" s="4">
        <f>VLOOKUP(A375,'Charter School Lease'!A:E,5,FALSE)</f>
        <v>0</v>
      </c>
      <c r="AJ375" s="4">
        <f>VLOOKUP(A375,'Integration Change'!H:L,5,FALSE)</f>
        <v>0</v>
      </c>
      <c r="AK375" s="4">
        <f>VLOOKUP(A375,'Other SPED'!A:D,4,FALSE)</f>
        <v>0</v>
      </c>
      <c r="AL375" s="4">
        <f>VLOOKUP(A375,QComp!I:R,10,FALSE)</f>
        <v>10.713447764937882</v>
      </c>
      <c r="AM375" s="4">
        <f>VLOOKUP(A375,'LTFM Change'!G:K,5,FALSE)</f>
        <v>0</v>
      </c>
      <c r="AN375" s="4">
        <f>VLOOKUP(A375,'Breakfast and Lunch'!A:E,5,FALSE)</f>
        <v>0</v>
      </c>
      <c r="AO375" s="4">
        <f>VLOOKUP(A375,'Breakfast and Lunch'!A:D,4,FALSE)</f>
        <v>0</v>
      </c>
      <c r="AP375" s="4">
        <v>0</v>
      </c>
      <c r="AQ375" s="4">
        <f>VLOOKUP(A375,'Safe School'!A:D,4,FALSE)</f>
        <v>0</v>
      </c>
      <c r="AR375" s="4">
        <v>0</v>
      </c>
      <c r="AS375" s="4">
        <f>VLOOKUP(A375,QComp!A:E,5,FALSE)</f>
        <v>0</v>
      </c>
      <c r="AT375" s="228">
        <f t="shared" si="106"/>
        <v>414.10123966942149</v>
      </c>
      <c r="AU375" s="4">
        <f t="shared" si="107"/>
        <v>490.11344776488841</v>
      </c>
      <c r="AV375" s="228">
        <f t="shared" si="94"/>
        <v>1.0126310904233231</v>
      </c>
      <c r="AW375" s="4">
        <f>VLOOKUP(A375,'2021 SPED'!A:AF,32,FALSE)</f>
        <v>1237.9441609815694</v>
      </c>
      <c r="AX375" s="228">
        <f t="shared" si="95"/>
        <v>2.5577358697966313</v>
      </c>
      <c r="AY375" s="5">
        <f t="shared" si="100"/>
        <v>202153.05760874646</v>
      </c>
      <c r="AZ375" s="4">
        <f t="shared" si="96"/>
        <v>417.67160662964142</v>
      </c>
    </row>
    <row r="376" spans="1:52" x14ac:dyDescent="0.25">
      <c r="A376">
        <v>4030</v>
      </c>
      <c r="B376">
        <v>7</v>
      </c>
      <c r="C376" t="s">
        <v>356</v>
      </c>
      <c r="D376">
        <v>7</v>
      </c>
      <c r="E376" s="4">
        <f>VLOOKUP(A376,'Pupil Info'!A:D,4,FALSE)</f>
        <v>0</v>
      </c>
      <c r="F376" s="4">
        <f>Summary!F376</f>
        <v>814.55075352037727</v>
      </c>
      <c r="G376" s="4">
        <f>VLOOKUP(A376,'2% 2020'!A:AB,28,FALSE)</f>
        <v>0</v>
      </c>
      <c r="H376" s="4">
        <v>0</v>
      </c>
      <c r="I376" s="4">
        <f>G376-Summary!G376</f>
        <v>0</v>
      </c>
      <c r="J376" s="4">
        <f>VLOOKUP(A376,'2% with VPK 2020'!A:AB,28,FALSE)</f>
        <v>0</v>
      </c>
      <c r="K376" s="4">
        <f>VLOOKUP(A376,'Charter School Lease'!A:D,4,FALSE)</f>
        <v>0</v>
      </c>
      <c r="L376" s="4">
        <f>VLOOKUP(A376,'Integration Change'!H:K,4,FALSE)</f>
        <v>0</v>
      </c>
      <c r="M376" s="4">
        <f>VLOOKUP(A376,'Other SPED'!A:D,4,FALSE)</f>
        <v>0</v>
      </c>
      <c r="N376" s="4">
        <f>VLOOKUP(A376,'LTFM Change'!G:J,4,FALSE)</f>
        <v>0</v>
      </c>
      <c r="O376" s="4">
        <f>VLOOKUP(A376,QComp!I:N,6,FALSE)</f>
        <v>0</v>
      </c>
      <c r="P376" s="4">
        <v>0</v>
      </c>
      <c r="Q376" s="4">
        <v>0</v>
      </c>
      <c r="R376" s="4">
        <v>0</v>
      </c>
      <c r="S376" s="4">
        <v>0</v>
      </c>
      <c r="T376" s="4">
        <f>VLOOKUP(A376,QComp!A:D,4,FALSE)</f>
        <v>0</v>
      </c>
      <c r="U376" s="4">
        <v>0</v>
      </c>
      <c r="V376" s="4">
        <f t="shared" si="103"/>
        <v>0</v>
      </c>
      <c r="W376" s="4">
        <v>0</v>
      </c>
      <c r="X376" s="4">
        <f>VLOOKUP(A376,'2020 SPED'!A:AF,32,FALSE)</f>
        <v>0</v>
      </c>
      <c r="Y376" s="4">
        <v>0</v>
      </c>
      <c r="Z376" s="4">
        <f t="shared" si="98"/>
        <v>0</v>
      </c>
      <c r="AA376" s="4">
        <v>0</v>
      </c>
      <c r="AC376" s="4">
        <f>VLOOKUP(A376,'Pupil Info'!A:E,5,FALSE)</f>
        <v>0</v>
      </c>
      <c r="AD376" s="4">
        <f>Summary!AA376</f>
        <v>880.764061855367</v>
      </c>
      <c r="AE376" s="4">
        <f>VLOOKUP(A376,'2% 2021'!A:AB,28,FALSE)</f>
        <v>0</v>
      </c>
      <c r="AF376" s="4">
        <v>0</v>
      </c>
      <c r="AG376" s="4">
        <f>AE376-Summary!AB376</f>
        <v>0</v>
      </c>
      <c r="AH376" s="4">
        <f>VLOOKUP(A376,'2% with VPK 2021'!A:AB,28,FALSE)</f>
        <v>0</v>
      </c>
      <c r="AI376" s="4">
        <f>VLOOKUP(A376,'Charter School Lease'!A:E,5,FALSE)</f>
        <v>0</v>
      </c>
      <c r="AJ376" s="4">
        <f>VLOOKUP(A376,'Integration Change'!H:L,5,FALSE)</f>
        <v>0</v>
      </c>
      <c r="AK376" s="4">
        <f>VLOOKUP(A376,'Other SPED'!A:D,4,FALSE)</f>
        <v>0</v>
      </c>
      <c r="AL376" s="4">
        <f>VLOOKUP(A376,QComp!I:R,10,FALSE)</f>
        <v>0</v>
      </c>
      <c r="AM376" s="4">
        <f>VLOOKUP(A376,'LTFM Change'!G:K,5,FALSE)</f>
        <v>0</v>
      </c>
      <c r="AN376" s="4">
        <v>0</v>
      </c>
      <c r="AO376" s="4">
        <v>0</v>
      </c>
      <c r="AP376" s="4">
        <v>0</v>
      </c>
      <c r="AQ376" s="4">
        <f>VLOOKUP(A376,'Safe School'!A:D,4,FALSE)</f>
        <v>0</v>
      </c>
      <c r="AR376" s="4">
        <v>0</v>
      </c>
      <c r="AS376" s="4">
        <f>VLOOKUP(A376,QComp!A:E,5,FALSE)</f>
        <v>0</v>
      </c>
      <c r="AT376" s="228" t="e">
        <f t="shared" si="106"/>
        <v>#DIV/0!</v>
      </c>
      <c r="AU376" s="4">
        <f t="shared" ref="AU376" si="108">SUM(AH376:AS376)-AE376</f>
        <v>0</v>
      </c>
      <c r="AV376" s="228">
        <v>0</v>
      </c>
      <c r="AW376" s="228">
        <v>0</v>
      </c>
      <c r="AX376" s="228">
        <v>0</v>
      </c>
      <c r="AY376" s="228">
        <v>0</v>
      </c>
      <c r="AZ376" s="228">
        <v>0</v>
      </c>
    </row>
    <row r="377" spans="1:52" x14ac:dyDescent="0.25">
      <c r="A377">
        <v>4031</v>
      </c>
      <c r="B377">
        <v>7</v>
      </c>
      <c r="C377" t="s">
        <v>357</v>
      </c>
      <c r="D377">
        <v>7</v>
      </c>
      <c r="E377" s="4">
        <f>VLOOKUP(A377,'Pupil Info'!A:D,4,FALSE)</f>
        <v>85</v>
      </c>
      <c r="F377" s="4">
        <f>Summary!F377</f>
        <v>1091830.3998693249</v>
      </c>
      <c r="G377" s="4">
        <f>VLOOKUP(A377,'2% 2020'!A:AB,28,FALSE)</f>
        <v>983001</v>
      </c>
      <c r="H377" s="4">
        <f t="shared" si="101"/>
        <v>12845.06352787441</v>
      </c>
      <c r="I377" s="4">
        <f>G377-Summary!G377</f>
        <v>18917</v>
      </c>
      <c r="J377" s="4">
        <f>VLOOKUP(A377,'2% with VPK 2020'!A:AB,28,FALSE)</f>
        <v>982992</v>
      </c>
      <c r="K377" s="4">
        <f>VLOOKUP(A377,'Charter School Lease'!A:D,4,FALSE)</f>
        <v>0</v>
      </c>
      <c r="L377" s="4">
        <f>VLOOKUP(A377,'Integration Change'!H:K,4,FALSE)</f>
        <v>0</v>
      </c>
      <c r="M377" s="4">
        <f>VLOOKUP(A377,'Other SPED'!A:D,4,FALSE)</f>
        <v>0</v>
      </c>
      <c r="N377" s="4">
        <f>VLOOKUP(A377,'LTFM Change'!G:J,4,FALSE)</f>
        <v>0</v>
      </c>
      <c r="O377" s="4">
        <f>VLOOKUP(A377,QComp!I:N,6,FALSE)</f>
        <v>0</v>
      </c>
      <c r="P377" s="4">
        <f>VLOOKUP(A377,'Breakfast and Lunch'!A:D,4,FALSE)</f>
        <v>0</v>
      </c>
      <c r="Q377" s="4">
        <f>VLOOKUP(A377,'Breakfast and Lunch'!A:E,5,FALSE)</f>
        <v>0</v>
      </c>
      <c r="R377" s="4">
        <v>0</v>
      </c>
      <c r="S377" s="4">
        <v>0</v>
      </c>
      <c r="T377" s="4">
        <f>VLOOKUP(A377,QComp!A:D,4,FALSE)</f>
        <v>0</v>
      </c>
      <c r="U377" s="4">
        <f t="shared" si="102"/>
        <v>222.5529411764706</v>
      </c>
      <c r="V377" s="4">
        <f t="shared" si="103"/>
        <v>-9</v>
      </c>
      <c r="W377" s="4">
        <f t="shared" si="104"/>
        <v>-0.10588235294117647</v>
      </c>
      <c r="X377" s="4">
        <f>VLOOKUP(A377,'2020 SPED'!A:AF,32,FALSE)</f>
        <v>0</v>
      </c>
      <c r="Y377" s="228">
        <f t="shared" si="97"/>
        <v>0</v>
      </c>
      <c r="Z377" s="4">
        <f t="shared" si="98"/>
        <v>18908</v>
      </c>
      <c r="AA377" s="228">
        <f t="shared" si="99"/>
        <v>222.4470588235294</v>
      </c>
      <c r="AC377" s="4">
        <f>VLOOKUP(A377,'Pupil Info'!A:E,5,FALSE)</f>
        <v>85</v>
      </c>
      <c r="AD377" s="4">
        <f>Summary!AA377</f>
        <v>1102263.8625499613</v>
      </c>
      <c r="AE377" s="4">
        <f>VLOOKUP(A377,'2% 2021'!A:AB,28,FALSE)</f>
        <v>1001277</v>
      </c>
      <c r="AF377" s="4">
        <f t="shared" si="105"/>
        <v>12967.810147646604</v>
      </c>
      <c r="AG377" s="4">
        <f>AE377-Summary!AB377</f>
        <v>38286</v>
      </c>
      <c r="AH377" s="4">
        <f>VLOOKUP(A377,'2% with VPK 2021'!A:AB,28,FALSE)</f>
        <v>1001371</v>
      </c>
      <c r="AI377" s="4">
        <f>VLOOKUP(A377,'Charter School Lease'!A:E,5,FALSE)</f>
        <v>0</v>
      </c>
      <c r="AJ377" s="4">
        <f>VLOOKUP(A377,'Integration Change'!H:L,5,FALSE)</f>
        <v>0</v>
      </c>
      <c r="AK377" s="4">
        <f>VLOOKUP(A377,'Other SPED'!A:D,4,FALSE)</f>
        <v>0</v>
      </c>
      <c r="AL377" s="4">
        <f>VLOOKUP(A377,QComp!I:R,10,FALSE)</f>
        <v>0</v>
      </c>
      <c r="AM377" s="4">
        <f>VLOOKUP(A377,'LTFM Change'!G:K,5,FALSE)</f>
        <v>0</v>
      </c>
      <c r="AN377" s="4">
        <f>VLOOKUP(A377,'Breakfast and Lunch'!A:E,5,FALSE)</f>
        <v>0</v>
      </c>
      <c r="AO377" s="4">
        <f>VLOOKUP(A377,'Breakfast and Lunch'!A:D,4,FALSE)</f>
        <v>0</v>
      </c>
      <c r="AP377" s="4">
        <v>0</v>
      </c>
      <c r="AQ377" s="4">
        <f>VLOOKUP(A377,'Safe School'!A:D,4,FALSE)</f>
        <v>0</v>
      </c>
      <c r="AR377" s="4">
        <v>0</v>
      </c>
      <c r="AS377" s="4">
        <f>VLOOKUP(A377,QComp!A:E,5,FALSE)</f>
        <v>0</v>
      </c>
      <c r="AT377" s="228">
        <f t="shared" si="106"/>
        <v>450.42352941176472</v>
      </c>
      <c r="AU377" s="4">
        <f t="shared" si="107"/>
        <v>94</v>
      </c>
      <c r="AV377" s="228">
        <f t="shared" si="94"/>
        <v>1.1058823529411765</v>
      </c>
      <c r="AW377" s="4">
        <f>VLOOKUP(A377,'2021 SPED'!A:AF,32,FALSE)</f>
        <v>-0.95294008194468915</v>
      </c>
      <c r="AX377" s="228">
        <f t="shared" si="95"/>
        <v>-1.1211059787584578E-2</v>
      </c>
      <c r="AY377" s="5">
        <f t="shared" si="100"/>
        <v>38379.047059918055</v>
      </c>
      <c r="AZ377" s="4">
        <f t="shared" si="96"/>
        <v>451.51820070491829</v>
      </c>
    </row>
    <row r="378" spans="1:52" x14ac:dyDescent="0.25">
      <c r="A378">
        <v>4032</v>
      </c>
      <c r="B378">
        <v>7</v>
      </c>
      <c r="C378" t="s">
        <v>358</v>
      </c>
      <c r="D378">
        <v>7</v>
      </c>
      <c r="E378" s="4">
        <f>VLOOKUP(A378,'Pupil Info'!A:D,4,FALSE)</f>
        <v>0</v>
      </c>
      <c r="F378" s="4">
        <f>Summary!F378</f>
        <v>4751</v>
      </c>
      <c r="G378" s="4">
        <f>VLOOKUP(A378,'2% 2020'!A:AB,28,FALSE)</f>
        <v>4751</v>
      </c>
      <c r="H378" s="4">
        <v>0</v>
      </c>
      <c r="I378" s="4">
        <f>G378-Summary!G378</f>
        <v>0</v>
      </c>
      <c r="J378" s="4">
        <f>VLOOKUP(A378,'2% with VPK 2020'!A:AB,28,FALSE)</f>
        <v>4751</v>
      </c>
      <c r="K378" s="4">
        <f>VLOOKUP(A378,'Charter School Lease'!A:D,4,FALSE)</f>
        <v>0</v>
      </c>
      <c r="L378" s="4">
        <f>VLOOKUP(A378,'Integration Change'!H:K,4,FALSE)</f>
        <v>0</v>
      </c>
      <c r="M378" s="4">
        <f>VLOOKUP(A378,'Other SPED'!A:D,4,FALSE)</f>
        <v>0</v>
      </c>
      <c r="N378" s="4">
        <f>VLOOKUP(A378,'LTFM Change'!G:J,4,FALSE)</f>
        <v>0</v>
      </c>
      <c r="O378" s="4">
        <f>VLOOKUP(A378,QComp!I:N,6,FALSE)</f>
        <v>0</v>
      </c>
      <c r="P378" s="4">
        <v>0</v>
      </c>
      <c r="Q378" s="4">
        <v>0</v>
      </c>
      <c r="R378" s="4">
        <v>0</v>
      </c>
      <c r="S378" s="4">
        <v>0</v>
      </c>
      <c r="T378" s="4">
        <f>VLOOKUP(A378,QComp!A:D,4,FALSE)</f>
        <v>0</v>
      </c>
      <c r="U378" s="4">
        <v>0</v>
      </c>
      <c r="V378" s="4">
        <f t="shared" si="103"/>
        <v>0</v>
      </c>
      <c r="W378" s="4">
        <v>0</v>
      </c>
      <c r="X378" s="4">
        <f>VLOOKUP(A378,'2020 SPED'!A:AF,32,FALSE)</f>
        <v>0</v>
      </c>
      <c r="Y378" s="4">
        <v>0</v>
      </c>
      <c r="Z378" s="4">
        <f t="shared" si="98"/>
        <v>0</v>
      </c>
      <c r="AA378" s="4">
        <v>0</v>
      </c>
      <c r="AC378" s="4">
        <f>VLOOKUP(A378,'Pupil Info'!A:E,5,FALSE)</f>
        <v>0</v>
      </c>
      <c r="AD378" s="4">
        <f>Summary!AA378</f>
        <v>0</v>
      </c>
      <c r="AE378" s="4">
        <f>VLOOKUP(A378,'2% 2021'!A:AB,28,FALSE)</f>
        <v>0</v>
      </c>
      <c r="AF378" s="4">
        <v>0</v>
      </c>
      <c r="AG378" s="4">
        <f>AE378-Summary!AB378</f>
        <v>0</v>
      </c>
      <c r="AH378" s="4">
        <f>VLOOKUP(A378,'2% with VPK 2021'!A:AB,28,FALSE)</f>
        <v>0</v>
      </c>
      <c r="AI378" s="4">
        <f>VLOOKUP(A378,'Charter School Lease'!A:E,5,FALSE)</f>
        <v>0</v>
      </c>
      <c r="AJ378" s="4">
        <f>VLOOKUP(A378,'Integration Change'!H:L,5,FALSE)</f>
        <v>0</v>
      </c>
      <c r="AK378" s="4">
        <f>VLOOKUP(A378,'Other SPED'!A:D,4,FALSE)</f>
        <v>0</v>
      </c>
      <c r="AL378" s="4">
        <f>VLOOKUP(A378,QComp!I:R,10,FALSE)</f>
        <v>0</v>
      </c>
      <c r="AM378" s="4">
        <f>VLOOKUP(A378,'LTFM Change'!G:K,5,FALSE)</f>
        <v>0</v>
      </c>
      <c r="AN378" s="4">
        <v>0</v>
      </c>
      <c r="AO378" s="4">
        <v>0</v>
      </c>
      <c r="AP378" s="4">
        <v>0</v>
      </c>
      <c r="AQ378" s="4">
        <f>VLOOKUP(A378,'Safe School'!A:D,4,FALSE)</f>
        <v>0</v>
      </c>
      <c r="AR378" s="4">
        <v>0</v>
      </c>
      <c r="AS378" s="4">
        <f>VLOOKUP(A378,QComp!A:E,5,FALSE)</f>
        <v>0</v>
      </c>
      <c r="AT378" s="228" t="e">
        <f t="shared" si="106"/>
        <v>#DIV/0!</v>
      </c>
      <c r="AU378" s="4">
        <f t="shared" ref="AU378" si="109">SUM(AH378:AS378)-AE378</f>
        <v>0</v>
      </c>
      <c r="AV378" s="228">
        <v>0</v>
      </c>
      <c r="AW378" s="228">
        <v>0</v>
      </c>
      <c r="AX378" s="228">
        <v>0</v>
      </c>
      <c r="AY378" s="228">
        <v>0</v>
      </c>
      <c r="AZ378" s="228">
        <v>0</v>
      </c>
    </row>
    <row r="379" spans="1:52" x14ac:dyDescent="0.25">
      <c r="A379">
        <v>4035</v>
      </c>
      <c r="B379">
        <v>7</v>
      </c>
      <c r="C379" t="s">
        <v>359</v>
      </c>
      <c r="D379">
        <v>7</v>
      </c>
      <c r="E379" s="4">
        <f>VLOOKUP(A379,'Pupil Info'!A:D,4,FALSE)</f>
        <v>285</v>
      </c>
      <c r="F379" s="4">
        <f>Summary!F379</f>
        <v>3859762.8178742919</v>
      </c>
      <c r="G379" s="4">
        <f>VLOOKUP(A379,'2% 2020'!A:AB,28,FALSE)</f>
        <v>2827470</v>
      </c>
      <c r="H379" s="4">
        <f t="shared" si="101"/>
        <v>13543.027431137867</v>
      </c>
      <c r="I379" s="4">
        <f>G379-Summary!G379</f>
        <v>51431</v>
      </c>
      <c r="J379" s="4">
        <f>VLOOKUP(A379,'2% with VPK 2020'!A:AB,28,FALSE)</f>
        <v>2903504</v>
      </c>
      <c r="K379" s="4">
        <f>VLOOKUP(A379,'Charter School Lease'!A:D,4,FALSE)</f>
        <v>15768</v>
      </c>
      <c r="L379" s="4">
        <f>VLOOKUP(A379,'Integration Change'!H:K,4,FALSE)</f>
        <v>0</v>
      </c>
      <c r="M379" s="4">
        <f>VLOOKUP(A379,'Other SPED'!A:D,4,FALSE)</f>
        <v>0</v>
      </c>
      <c r="N379" s="4">
        <f>VLOOKUP(A379,'LTFM Change'!G:J,4,FALSE)</f>
        <v>2244</v>
      </c>
      <c r="O379" s="4">
        <f>VLOOKUP(A379,QComp!I:N,6,FALSE)</f>
        <v>5055.2792058381892</v>
      </c>
      <c r="P379" s="4">
        <f>VLOOKUP(A379,'Breakfast and Lunch'!A:D,4,FALSE)</f>
        <v>453.36</v>
      </c>
      <c r="Q379" s="4">
        <f>VLOOKUP(A379,'Breakfast and Lunch'!A:E,5,FALSE)</f>
        <v>1183.8</v>
      </c>
      <c r="R379" s="4">
        <v>0</v>
      </c>
      <c r="S379" s="4">
        <v>0</v>
      </c>
      <c r="T379" s="4">
        <f>VLOOKUP(A379,QComp!A:D,4,FALSE)</f>
        <v>0</v>
      </c>
      <c r="U379" s="4">
        <f t="shared" si="102"/>
        <v>180.45964912280701</v>
      </c>
      <c r="V379" s="4">
        <f t="shared" si="103"/>
        <v>100738.4392058379</v>
      </c>
      <c r="W379" s="4">
        <f t="shared" si="104"/>
        <v>353.46820773978209</v>
      </c>
      <c r="X379" s="4">
        <f>VLOOKUP(A379,'2020 SPED'!A:AF,32,FALSE)</f>
        <v>0</v>
      </c>
      <c r="Y379" s="228">
        <f t="shared" si="97"/>
        <v>0</v>
      </c>
      <c r="Z379" s="4">
        <f t="shared" si="98"/>
        <v>152169.4392058379</v>
      </c>
      <c r="AA379" s="228">
        <f t="shared" si="99"/>
        <v>533.92785686258912</v>
      </c>
      <c r="AC379" s="4">
        <f>VLOOKUP(A379,'Pupil Info'!A:E,5,FALSE)</f>
        <v>300</v>
      </c>
      <c r="AD379" s="4">
        <f>Summary!AA379</f>
        <v>4090295.1404446373</v>
      </c>
      <c r="AE379" s="4">
        <f>VLOOKUP(A379,'2% 2021'!A:AB,28,FALSE)</f>
        <v>2959909</v>
      </c>
      <c r="AF379" s="4">
        <f t="shared" si="105"/>
        <v>13634.317134815457</v>
      </c>
      <c r="AG379" s="4">
        <f>AE379-Summary!AB379</f>
        <v>106687</v>
      </c>
      <c r="AH379" s="4">
        <f>VLOOKUP(A379,'2% with VPK 2021'!A:AB,28,FALSE)</f>
        <v>3113218</v>
      </c>
      <c r="AI379" s="4">
        <f>VLOOKUP(A379,'Charter School Lease'!A:E,5,FALSE)</f>
        <v>15768</v>
      </c>
      <c r="AJ379" s="4">
        <f>VLOOKUP(A379,'Integration Change'!H:L,5,FALSE)</f>
        <v>0</v>
      </c>
      <c r="AK379" s="4">
        <f>VLOOKUP(A379,'Other SPED'!A:D,4,FALSE)</f>
        <v>0</v>
      </c>
      <c r="AL379" s="4">
        <f>VLOOKUP(A379,QComp!I:R,10,FALSE)</f>
        <v>5066.3763286668109</v>
      </c>
      <c r="AM379" s="4">
        <f>VLOOKUP(A379,'LTFM Change'!G:K,5,FALSE)</f>
        <v>2244</v>
      </c>
      <c r="AN379" s="4">
        <f>VLOOKUP(A379,'Breakfast and Lunch'!A:E,5,FALSE)</f>
        <v>1183.8</v>
      </c>
      <c r="AO379" s="4">
        <f>VLOOKUP(A379,'Breakfast and Lunch'!A:D,4,FALSE)</f>
        <v>453.36</v>
      </c>
      <c r="AP379" s="4">
        <v>0</v>
      </c>
      <c r="AQ379" s="4">
        <f>VLOOKUP(A379,'Safe School'!A:D,4,FALSE)</f>
        <v>0</v>
      </c>
      <c r="AR379" s="4">
        <v>0</v>
      </c>
      <c r="AS379" s="4">
        <f>VLOOKUP(A379,QComp!A:E,5,FALSE)</f>
        <v>0</v>
      </c>
      <c r="AT379" s="228">
        <f t="shared" si="106"/>
        <v>355.62333333333333</v>
      </c>
      <c r="AU379" s="4">
        <f t="shared" si="107"/>
        <v>178024.53632866638</v>
      </c>
      <c r="AV379" s="228">
        <f t="shared" si="94"/>
        <v>593.41512109555458</v>
      </c>
      <c r="AW379" s="4">
        <f>VLOOKUP(A379,'2021 SPED'!A:AF,32,FALSE)</f>
        <v>864.35137404943816</v>
      </c>
      <c r="AX379" s="228">
        <f t="shared" si="95"/>
        <v>2.8811712468314608</v>
      </c>
      <c r="AY379" s="5">
        <f t="shared" si="100"/>
        <v>285575.88770271582</v>
      </c>
      <c r="AZ379" s="4">
        <f t="shared" si="96"/>
        <v>951.91962567571943</v>
      </c>
    </row>
    <row r="380" spans="1:52" x14ac:dyDescent="0.25">
      <c r="A380">
        <v>4036</v>
      </c>
      <c r="B380">
        <v>7</v>
      </c>
      <c r="C380" t="s">
        <v>360</v>
      </c>
      <c r="D380">
        <v>7</v>
      </c>
      <c r="E380" s="4">
        <f>VLOOKUP(A380,'Pupil Info'!A:D,4,FALSE)</f>
        <v>83</v>
      </c>
      <c r="F380" s="4">
        <f>Summary!F380</f>
        <v>1312185.175852939</v>
      </c>
      <c r="G380" s="4">
        <f>VLOOKUP(A380,'2% 2020'!A:AB,28,FALSE)</f>
        <v>924977.6</v>
      </c>
      <c r="H380" s="4">
        <f t="shared" si="101"/>
        <v>15809.459950035411</v>
      </c>
      <c r="I380" s="4">
        <f>G380-Summary!G380</f>
        <v>17610</v>
      </c>
      <c r="J380" s="4">
        <f>VLOOKUP(A380,'2% with VPK 2020'!A:AB,28,FALSE)</f>
        <v>925069.2</v>
      </c>
      <c r="K380" s="4">
        <f>VLOOKUP(A380,'Charter School Lease'!A:D,4,FALSE)</f>
        <v>0</v>
      </c>
      <c r="L380" s="4">
        <f>VLOOKUP(A380,'Integration Change'!H:K,4,FALSE)</f>
        <v>0</v>
      </c>
      <c r="M380" s="4">
        <f>VLOOKUP(A380,'Other SPED'!A:D,4,FALSE)</f>
        <v>0</v>
      </c>
      <c r="N380" s="4">
        <f>VLOOKUP(A380,'LTFM Change'!G:J,4,FALSE)</f>
        <v>0</v>
      </c>
      <c r="O380" s="4">
        <f>VLOOKUP(A380,QComp!I:N,6,FALSE)</f>
        <v>1.8890895666881988</v>
      </c>
      <c r="P380" s="4">
        <f>VLOOKUP(A380,'Breakfast and Lunch'!A:D,4,FALSE)</f>
        <v>0</v>
      </c>
      <c r="Q380" s="4">
        <f>VLOOKUP(A380,'Breakfast and Lunch'!A:E,5,FALSE)</f>
        <v>0</v>
      </c>
      <c r="R380" s="4">
        <v>0</v>
      </c>
      <c r="S380" s="4">
        <v>0</v>
      </c>
      <c r="T380" s="4">
        <f>VLOOKUP(A380,QComp!A:D,4,FALSE)</f>
        <v>0</v>
      </c>
      <c r="U380" s="4">
        <f t="shared" si="102"/>
        <v>212.16867469879517</v>
      </c>
      <c r="V380" s="4">
        <f t="shared" si="103"/>
        <v>93.489089566632174</v>
      </c>
      <c r="W380" s="4">
        <f t="shared" si="104"/>
        <v>1.1263745730919539</v>
      </c>
      <c r="X380" s="4">
        <f>VLOOKUP(A380,'2020 SPED'!A:AF,32,FALSE)</f>
        <v>0</v>
      </c>
      <c r="Y380" s="228">
        <f t="shared" si="97"/>
        <v>0</v>
      </c>
      <c r="Z380" s="4">
        <f t="shared" si="98"/>
        <v>17703.489089566632</v>
      </c>
      <c r="AA380" s="228">
        <f t="shared" si="99"/>
        <v>213.29504927188714</v>
      </c>
      <c r="AC380" s="4">
        <f>VLOOKUP(A380,'Pupil Info'!A:E,5,FALSE)</f>
        <v>85</v>
      </c>
      <c r="AD380" s="4">
        <f>Summary!AA380</f>
        <v>1377310.6747860066</v>
      </c>
      <c r="AE380" s="4">
        <f>VLOOKUP(A380,'2% 2021'!A:AB,28,FALSE)</f>
        <v>962388</v>
      </c>
      <c r="AF380" s="4">
        <f t="shared" si="105"/>
        <v>16203.65499748243</v>
      </c>
      <c r="AG380" s="4">
        <f>AE380-Summary!AB380</f>
        <v>36377</v>
      </c>
      <c r="AH380" s="4">
        <f>VLOOKUP(A380,'2% with VPK 2021'!A:AB,28,FALSE)</f>
        <v>962482</v>
      </c>
      <c r="AI380" s="4">
        <f>VLOOKUP(A380,'Charter School Lease'!A:E,5,FALSE)</f>
        <v>0</v>
      </c>
      <c r="AJ380" s="4">
        <f>VLOOKUP(A380,'Integration Change'!H:L,5,FALSE)</f>
        <v>0</v>
      </c>
      <c r="AK380" s="4">
        <f>VLOOKUP(A380,'Other SPED'!A:D,4,FALSE)</f>
        <v>0</v>
      </c>
      <c r="AL380" s="4">
        <f>VLOOKUP(A380,QComp!I:R,10,FALSE)</f>
        <v>1.8255106931173941</v>
      </c>
      <c r="AM380" s="4">
        <f>VLOOKUP(A380,'LTFM Change'!G:K,5,FALSE)</f>
        <v>0</v>
      </c>
      <c r="AN380" s="4">
        <f>VLOOKUP(A380,'Breakfast and Lunch'!A:E,5,FALSE)</f>
        <v>0</v>
      </c>
      <c r="AO380" s="4">
        <f>VLOOKUP(A380,'Breakfast and Lunch'!A:D,4,FALSE)</f>
        <v>0</v>
      </c>
      <c r="AP380" s="4">
        <v>0</v>
      </c>
      <c r="AQ380" s="4">
        <f>VLOOKUP(A380,'Safe School'!A:D,4,FALSE)</f>
        <v>0</v>
      </c>
      <c r="AR380" s="4">
        <v>0</v>
      </c>
      <c r="AS380" s="4">
        <f>VLOOKUP(A380,QComp!A:E,5,FALSE)</f>
        <v>0</v>
      </c>
      <c r="AT380" s="228">
        <f t="shared" si="106"/>
        <v>427.96470588235292</v>
      </c>
      <c r="AU380" s="4">
        <f t="shared" si="107"/>
        <v>95.825510693131946</v>
      </c>
      <c r="AV380" s="228">
        <f t="shared" si="94"/>
        <v>1.1273589493309641</v>
      </c>
      <c r="AW380" s="4">
        <f>VLOOKUP(A380,'2021 SPED'!A:AF,32,FALSE)</f>
        <v>330.43879966659006</v>
      </c>
      <c r="AX380" s="228">
        <f t="shared" si="95"/>
        <v>3.8875152901951773</v>
      </c>
      <c r="AY380" s="5">
        <f t="shared" si="100"/>
        <v>36803.264310359722</v>
      </c>
      <c r="AZ380" s="4">
        <f t="shared" si="96"/>
        <v>432.97958012187911</v>
      </c>
    </row>
    <row r="381" spans="1:52" x14ac:dyDescent="0.25">
      <c r="A381">
        <v>4038</v>
      </c>
      <c r="B381">
        <v>7</v>
      </c>
      <c r="C381" t="s">
        <v>361</v>
      </c>
      <c r="D381">
        <v>7</v>
      </c>
      <c r="E381" s="4">
        <f>VLOOKUP(A381,'Pupil Info'!A:D,4,FALSE)</f>
        <v>385</v>
      </c>
      <c r="F381" s="4">
        <f>Summary!F381</f>
        <v>6257678.075407492</v>
      </c>
      <c r="G381" s="4">
        <f>VLOOKUP(A381,'2% 2020'!A:AB,28,FALSE)</f>
        <v>4134052.4</v>
      </c>
      <c r="H381" s="4">
        <f t="shared" si="101"/>
        <v>16253.709286772706</v>
      </c>
      <c r="I381" s="4">
        <f>G381-Summary!G381</f>
        <v>79599</v>
      </c>
      <c r="J381" s="4">
        <f>VLOOKUP(A381,'2% with VPK 2020'!A:AB,28,FALSE)</f>
        <v>4208268.5999999996</v>
      </c>
      <c r="K381" s="4">
        <f>VLOOKUP(A381,'Charter School Lease'!A:D,4,FALSE)</f>
        <v>0</v>
      </c>
      <c r="L381" s="4">
        <f>VLOOKUP(A381,'Integration Change'!H:K,4,FALSE)</f>
        <v>0</v>
      </c>
      <c r="M381" s="4">
        <f>VLOOKUP(A381,'Other SPED'!A:D,4,FALSE)</f>
        <v>0</v>
      </c>
      <c r="N381" s="4">
        <f>VLOOKUP(A381,'LTFM Change'!G:J,4,FALSE)</f>
        <v>2692.8</v>
      </c>
      <c r="O381" s="4">
        <f>VLOOKUP(A381,QComp!I:N,6,FALSE)</f>
        <v>6067.2620188629662</v>
      </c>
      <c r="P381" s="4">
        <f>VLOOKUP(A381,'Breakfast and Lunch'!A:D,4,FALSE)</f>
        <v>544.03</v>
      </c>
      <c r="Q381" s="4">
        <f>VLOOKUP(A381,'Breakfast and Lunch'!A:E,5,FALSE)</f>
        <v>1420.56</v>
      </c>
      <c r="R381" s="4">
        <v>0</v>
      </c>
      <c r="S381" s="4">
        <v>0</v>
      </c>
      <c r="T381" s="4">
        <f>VLOOKUP(A381,QComp!A:D,4,FALSE)</f>
        <v>0</v>
      </c>
      <c r="U381" s="4">
        <f t="shared" si="102"/>
        <v>206.75064935064935</v>
      </c>
      <c r="V381" s="4">
        <f t="shared" si="103"/>
        <v>84940.852018862497</v>
      </c>
      <c r="W381" s="4">
        <f t="shared" si="104"/>
        <v>220.62558965938311</v>
      </c>
      <c r="X381" s="4">
        <f>VLOOKUP(A381,'2020 SPED'!A:AF,32,FALSE)</f>
        <v>0</v>
      </c>
      <c r="Y381" s="228">
        <f t="shared" si="97"/>
        <v>0</v>
      </c>
      <c r="Z381" s="4">
        <f t="shared" si="98"/>
        <v>164539.8520188625</v>
      </c>
      <c r="AA381" s="228">
        <f t="shared" si="99"/>
        <v>427.37623901003246</v>
      </c>
      <c r="AC381" s="4">
        <f>VLOOKUP(A381,'Pupil Info'!A:E,5,FALSE)</f>
        <v>375</v>
      </c>
      <c r="AD381" s="4">
        <f>Summary!AA381</f>
        <v>6276425.9937543916</v>
      </c>
      <c r="AE381" s="4">
        <f>VLOOKUP(A381,'2% 2021'!A:AB,28,FALSE)</f>
        <v>4098632.8</v>
      </c>
      <c r="AF381" s="4">
        <f t="shared" si="105"/>
        <v>16737.135983345044</v>
      </c>
      <c r="AG381" s="4">
        <f>AE381-Summary!AB381</f>
        <v>156294</v>
      </c>
      <c r="AH381" s="4">
        <f>VLOOKUP(A381,'2% with VPK 2021'!A:AB,28,FALSE)</f>
        <v>4281787</v>
      </c>
      <c r="AI381" s="4">
        <f>VLOOKUP(A381,'Charter School Lease'!A:E,5,FALSE)</f>
        <v>0</v>
      </c>
      <c r="AJ381" s="4">
        <f>VLOOKUP(A381,'Integration Change'!H:L,5,FALSE)</f>
        <v>0</v>
      </c>
      <c r="AK381" s="4">
        <f>VLOOKUP(A381,'Other SPED'!A:D,4,FALSE)</f>
        <v>0</v>
      </c>
      <c r="AL381" s="4">
        <f>VLOOKUP(A381,QComp!I:R,10,FALSE)</f>
        <v>6080.416802604057</v>
      </c>
      <c r="AM381" s="4">
        <f>VLOOKUP(A381,'LTFM Change'!G:K,5,FALSE)</f>
        <v>2692.8</v>
      </c>
      <c r="AN381" s="4">
        <f>VLOOKUP(A381,'Breakfast and Lunch'!A:E,5,FALSE)</f>
        <v>1420.56</v>
      </c>
      <c r="AO381" s="4">
        <f>VLOOKUP(A381,'Breakfast and Lunch'!A:D,4,FALSE)</f>
        <v>544.03</v>
      </c>
      <c r="AP381" s="4">
        <v>0</v>
      </c>
      <c r="AQ381" s="4">
        <f>VLOOKUP(A381,'Safe School'!A:D,4,FALSE)</f>
        <v>0</v>
      </c>
      <c r="AR381" s="4">
        <v>0</v>
      </c>
      <c r="AS381" s="4">
        <f>VLOOKUP(A381,QComp!A:E,5,FALSE)</f>
        <v>0</v>
      </c>
      <c r="AT381" s="228">
        <f t="shared" si="106"/>
        <v>416.78399999999999</v>
      </c>
      <c r="AU381" s="4">
        <f t="shared" si="107"/>
        <v>193892.0068026036</v>
      </c>
      <c r="AV381" s="228">
        <f t="shared" si="94"/>
        <v>517.04535147360957</v>
      </c>
      <c r="AW381" s="4">
        <f>VLOOKUP(A381,'2021 SPED'!A:AF,32,FALSE)</f>
        <v>1229.4474973143078</v>
      </c>
      <c r="AX381" s="228">
        <f t="shared" si="95"/>
        <v>3.2785266595048208</v>
      </c>
      <c r="AY381" s="5">
        <f t="shared" si="100"/>
        <v>351415.45429991791</v>
      </c>
      <c r="AZ381" s="4">
        <f t="shared" si="96"/>
        <v>937.10787813311447</v>
      </c>
    </row>
    <row r="382" spans="1:52" x14ac:dyDescent="0.25">
      <c r="A382">
        <v>4039</v>
      </c>
      <c r="B382">
        <v>7</v>
      </c>
      <c r="C382" t="s">
        <v>362</v>
      </c>
      <c r="D382">
        <v>7</v>
      </c>
      <c r="E382" s="4">
        <f>VLOOKUP(A382,'Pupil Info'!A:D,4,FALSE)</f>
        <v>325</v>
      </c>
      <c r="F382" s="4">
        <f>Summary!F382</f>
        <v>4947318.7678169543</v>
      </c>
      <c r="G382" s="4">
        <f>VLOOKUP(A382,'2% 2020'!A:AB,28,FALSE)</f>
        <v>3561155</v>
      </c>
      <c r="H382" s="4">
        <f t="shared" si="101"/>
        <v>15222.519285590628</v>
      </c>
      <c r="I382" s="4">
        <f>G382-Summary!G382</f>
        <v>67421</v>
      </c>
      <c r="J382" s="4">
        <f>VLOOKUP(A382,'2% with VPK 2020'!A:AB,28,FALSE)</f>
        <v>3561512</v>
      </c>
      <c r="K382" s="4">
        <f>VLOOKUP(A382,'Charter School Lease'!A:D,4,FALSE)</f>
        <v>0</v>
      </c>
      <c r="L382" s="4">
        <f>VLOOKUP(A382,'Integration Change'!H:K,4,FALSE)</f>
        <v>0</v>
      </c>
      <c r="M382" s="4">
        <f>VLOOKUP(A382,'Other SPED'!A:D,4,FALSE)</f>
        <v>0</v>
      </c>
      <c r="N382" s="4">
        <f>VLOOKUP(A382,'LTFM Change'!G:J,4,FALSE)</f>
        <v>0</v>
      </c>
      <c r="O382" s="4">
        <f>VLOOKUP(A382,QComp!I:N,6,FALSE)</f>
        <v>0</v>
      </c>
      <c r="P382" s="4">
        <f>VLOOKUP(A382,'Breakfast and Lunch'!A:D,4,FALSE)</f>
        <v>0</v>
      </c>
      <c r="Q382" s="4">
        <f>VLOOKUP(A382,'Breakfast and Lunch'!A:E,5,FALSE)</f>
        <v>0</v>
      </c>
      <c r="R382" s="4">
        <v>0</v>
      </c>
      <c r="S382" s="4">
        <v>0</v>
      </c>
      <c r="T382" s="4">
        <f>VLOOKUP(A382,QComp!A:D,4,FALSE)</f>
        <v>0</v>
      </c>
      <c r="U382" s="4">
        <f t="shared" si="102"/>
        <v>207.44923076923078</v>
      </c>
      <c r="V382" s="4">
        <f t="shared" si="103"/>
        <v>357</v>
      </c>
      <c r="W382" s="4">
        <f t="shared" si="104"/>
        <v>1.0984615384615384</v>
      </c>
      <c r="X382" s="4">
        <f>VLOOKUP(A382,'2020 SPED'!A:AF,32,FALSE)</f>
        <v>0</v>
      </c>
      <c r="Y382" s="228">
        <f t="shared" si="97"/>
        <v>0</v>
      </c>
      <c r="Z382" s="4">
        <f t="shared" si="98"/>
        <v>67778</v>
      </c>
      <c r="AA382" s="228">
        <f t="shared" si="99"/>
        <v>208.5476923076923</v>
      </c>
      <c r="AC382" s="4">
        <f>VLOOKUP(A382,'Pupil Info'!A:E,5,FALSE)</f>
        <v>326</v>
      </c>
      <c r="AD382" s="4">
        <f>Summary!AA382</f>
        <v>5159590.1128317919</v>
      </c>
      <c r="AE382" s="4">
        <f>VLOOKUP(A382,'2% 2021'!A:AB,28,FALSE)</f>
        <v>3702562.8</v>
      </c>
      <c r="AF382" s="4">
        <f t="shared" si="105"/>
        <v>15826.963536293841</v>
      </c>
      <c r="AG382" s="4">
        <f>AE382-Summary!AB382</f>
        <v>139801</v>
      </c>
      <c r="AH382" s="4">
        <f>VLOOKUP(A382,'2% with VPK 2021'!A:AB,28,FALSE)</f>
        <v>3702529.8</v>
      </c>
      <c r="AI382" s="4">
        <f>VLOOKUP(A382,'Charter School Lease'!A:E,5,FALSE)</f>
        <v>0</v>
      </c>
      <c r="AJ382" s="4">
        <f>VLOOKUP(A382,'Integration Change'!H:L,5,FALSE)</f>
        <v>0</v>
      </c>
      <c r="AK382" s="4">
        <f>VLOOKUP(A382,'Other SPED'!A:D,4,FALSE)</f>
        <v>0</v>
      </c>
      <c r="AL382" s="4">
        <f>VLOOKUP(A382,QComp!I:R,10,FALSE)</f>
        <v>0</v>
      </c>
      <c r="AM382" s="4">
        <f>VLOOKUP(A382,'LTFM Change'!G:K,5,FALSE)</f>
        <v>0</v>
      </c>
      <c r="AN382" s="4">
        <f>VLOOKUP(A382,'Breakfast and Lunch'!A:E,5,FALSE)</f>
        <v>0</v>
      </c>
      <c r="AO382" s="4">
        <f>VLOOKUP(A382,'Breakfast and Lunch'!A:D,4,FALSE)</f>
        <v>0</v>
      </c>
      <c r="AP382" s="4">
        <v>0</v>
      </c>
      <c r="AQ382" s="4">
        <f>VLOOKUP(A382,'Safe School'!A:D,4,FALSE)</f>
        <v>0</v>
      </c>
      <c r="AR382" s="4">
        <v>0</v>
      </c>
      <c r="AS382" s="4">
        <f>VLOOKUP(A382,QComp!A:E,5,FALSE)</f>
        <v>0</v>
      </c>
      <c r="AT382" s="228">
        <f t="shared" si="106"/>
        <v>428.83742331288346</v>
      </c>
      <c r="AU382" s="4">
        <f t="shared" si="107"/>
        <v>-33</v>
      </c>
      <c r="AV382" s="228">
        <f t="shared" si="94"/>
        <v>-0.10122699386503067</v>
      </c>
      <c r="AW382" s="4">
        <f>VLOOKUP(A382,'2021 SPED'!A:AF,32,FALSE)</f>
        <v>1746.9058495273348</v>
      </c>
      <c r="AX382" s="228">
        <f t="shared" si="95"/>
        <v>5.3586069003905976</v>
      </c>
      <c r="AY382" s="5">
        <f t="shared" si="100"/>
        <v>141514.90584952733</v>
      </c>
      <c r="AZ382" s="4">
        <f t="shared" si="96"/>
        <v>434.09480321940902</v>
      </c>
    </row>
    <row r="383" spans="1:52" x14ac:dyDescent="0.25">
      <c r="A383">
        <v>4042</v>
      </c>
      <c r="B383">
        <v>7</v>
      </c>
      <c r="C383" t="s">
        <v>363</v>
      </c>
      <c r="D383">
        <v>7</v>
      </c>
      <c r="E383" s="4">
        <f>VLOOKUP(A383,'Pupil Info'!A:D,4,FALSE)</f>
        <v>0</v>
      </c>
      <c r="F383" s="4">
        <f>Summary!F383</f>
        <v>0</v>
      </c>
      <c r="G383" s="4">
        <f>VLOOKUP(A383,'2% 2020'!A:AB,28,FALSE)</f>
        <v>0</v>
      </c>
      <c r="H383" s="4">
        <v>0</v>
      </c>
      <c r="I383" s="4">
        <f>G383-Summary!G383</f>
        <v>0</v>
      </c>
      <c r="J383" s="4">
        <f>VLOOKUP(A383,'2% with VPK 2020'!A:AB,28,FALSE)</f>
        <v>0</v>
      </c>
      <c r="K383" s="4">
        <f>VLOOKUP(A383,'Charter School Lease'!A:D,4,FALSE)</f>
        <v>0</v>
      </c>
      <c r="L383" s="4">
        <f>VLOOKUP(A383,'Integration Change'!H:K,4,FALSE)</f>
        <v>0</v>
      </c>
      <c r="M383" s="4">
        <f>VLOOKUP(A383,'Other SPED'!A:D,4,FALSE)</f>
        <v>0</v>
      </c>
      <c r="N383" s="4">
        <f>VLOOKUP(A383,'LTFM Change'!G:J,4,FALSE)</f>
        <v>0</v>
      </c>
      <c r="O383" s="4">
        <f>VLOOKUP(A383,QComp!I:N,6,FALSE)</f>
        <v>0</v>
      </c>
      <c r="P383" s="4">
        <v>0</v>
      </c>
      <c r="Q383" s="4">
        <v>0</v>
      </c>
      <c r="R383" s="4">
        <v>0</v>
      </c>
      <c r="S383" s="4">
        <v>0</v>
      </c>
      <c r="T383" s="4">
        <f>VLOOKUP(A383,QComp!A:D,4,FALSE)</f>
        <v>0</v>
      </c>
      <c r="U383" s="4">
        <v>0</v>
      </c>
      <c r="V383" s="4">
        <f t="shared" si="103"/>
        <v>0</v>
      </c>
      <c r="W383" s="4">
        <v>0</v>
      </c>
      <c r="X383" s="4">
        <f>VLOOKUP(A383,'2020 SPED'!A:AF,32,FALSE)</f>
        <v>0</v>
      </c>
      <c r="Y383" s="4">
        <v>0</v>
      </c>
      <c r="Z383" s="4">
        <f t="shared" si="98"/>
        <v>0</v>
      </c>
      <c r="AA383" s="4">
        <v>0</v>
      </c>
      <c r="AC383" s="4">
        <f>VLOOKUP(A383,'Pupil Info'!A:E,5,FALSE)</f>
        <v>0</v>
      </c>
      <c r="AD383" s="4">
        <f>Summary!AA383</f>
        <v>0</v>
      </c>
      <c r="AE383" s="4">
        <f>VLOOKUP(A383,'2% 2021'!A:AB,28,FALSE)</f>
        <v>0</v>
      </c>
      <c r="AF383" s="4">
        <v>0</v>
      </c>
      <c r="AG383" s="4">
        <f>AE383-Summary!AB383</f>
        <v>0</v>
      </c>
      <c r="AH383" s="4">
        <f>VLOOKUP(A383,'2% with VPK 2021'!A:AB,28,FALSE)</f>
        <v>0</v>
      </c>
      <c r="AI383" s="4">
        <f>VLOOKUP(A383,'Charter School Lease'!A:E,5,FALSE)</f>
        <v>0</v>
      </c>
      <c r="AJ383" s="4">
        <f>VLOOKUP(A383,'Integration Change'!H:L,5,FALSE)</f>
        <v>0</v>
      </c>
      <c r="AK383" s="4">
        <f>VLOOKUP(A383,'Other SPED'!A:D,4,FALSE)</f>
        <v>0</v>
      </c>
      <c r="AL383" s="4">
        <f>VLOOKUP(A383,QComp!I:R,10,FALSE)</f>
        <v>0</v>
      </c>
      <c r="AM383" s="4">
        <f>VLOOKUP(A383,'LTFM Change'!G:K,5,FALSE)</f>
        <v>0</v>
      </c>
      <c r="AN383" s="4">
        <v>0</v>
      </c>
      <c r="AO383" s="4">
        <v>0</v>
      </c>
      <c r="AP383" s="4">
        <v>0</v>
      </c>
      <c r="AQ383" s="4">
        <f>VLOOKUP(A383,'Safe School'!A:D,4,FALSE)</f>
        <v>0</v>
      </c>
      <c r="AR383" s="4">
        <v>0</v>
      </c>
      <c r="AS383" s="4">
        <f>VLOOKUP(A383,QComp!A:E,5,FALSE)</f>
        <v>0</v>
      </c>
      <c r="AT383" s="228" t="e">
        <f t="shared" si="106"/>
        <v>#DIV/0!</v>
      </c>
      <c r="AU383" s="4">
        <f t="shared" ref="AU383" si="110">SUM(AH383:AS383)-AE383</f>
        <v>0</v>
      </c>
      <c r="AV383" s="228">
        <v>0</v>
      </c>
      <c r="AW383" s="228">
        <v>0</v>
      </c>
      <c r="AX383" s="228">
        <v>0</v>
      </c>
      <c r="AY383" s="228">
        <v>0</v>
      </c>
      <c r="AZ383" s="228">
        <v>0</v>
      </c>
    </row>
    <row r="384" spans="1:52" x14ac:dyDescent="0.25">
      <c r="A384">
        <v>4043</v>
      </c>
      <c r="B384">
        <v>7</v>
      </c>
      <c r="C384" t="s">
        <v>364</v>
      </c>
      <c r="D384">
        <v>7</v>
      </c>
      <c r="E384" s="4">
        <f>VLOOKUP(A384,'Pupil Info'!A:D,4,FALSE)</f>
        <v>492</v>
      </c>
      <c r="F384" s="4">
        <f>Summary!F384</f>
        <v>4354909.3025019988</v>
      </c>
      <c r="G384" s="4">
        <f>VLOOKUP(A384,'2% 2020'!A:AB,28,FALSE)</f>
        <v>3846482</v>
      </c>
      <c r="H384" s="4">
        <f t="shared" si="101"/>
        <v>8851.4416717520307</v>
      </c>
      <c r="I384" s="4">
        <f>G384-Summary!G384</f>
        <v>68987</v>
      </c>
      <c r="J384" s="4">
        <f>VLOOKUP(A384,'2% with VPK 2020'!A:AB,28,FALSE)</f>
        <v>3846982.8</v>
      </c>
      <c r="K384" s="4">
        <f>VLOOKUP(A384,'Charter School Lease'!A:D,4,FALSE)</f>
        <v>0</v>
      </c>
      <c r="L384" s="4">
        <f>VLOOKUP(A384,'Integration Change'!H:K,4,FALSE)</f>
        <v>0</v>
      </c>
      <c r="M384" s="4">
        <f>VLOOKUP(A384,'Other SPED'!A:D,4,FALSE)</f>
        <v>0</v>
      </c>
      <c r="N384" s="4">
        <f>VLOOKUP(A384,'LTFM Change'!G:J,4,FALSE)</f>
        <v>0</v>
      </c>
      <c r="O384" s="4">
        <f>VLOOKUP(A384,QComp!I:N,6,FALSE)</f>
        <v>0</v>
      </c>
      <c r="P384" s="4">
        <f>VLOOKUP(A384,'Breakfast and Lunch'!A:D,4,FALSE)</f>
        <v>0</v>
      </c>
      <c r="Q384" s="4">
        <f>VLOOKUP(A384,'Breakfast and Lunch'!A:E,5,FALSE)</f>
        <v>0</v>
      </c>
      <c r="R384" s="4">
        <v>0</v>
      </c>
      <c r="S384" s="4">
        <v>0</v>
      </c>
      <c r="T384" s="4">
        <f>VLOOKUP(A384,QComp!A:D,4,FALSE)</f>
        <v>0</v>
      </c>
      <c r="U384" s="4">
        <f t="shared" si="102"/>
        <v>140.21747967479675</v>
      </c>
      <c r="V384" s="4">
        <f t="shared" si="103"/>
        <v>500.79999999981374</v>
      </c>
      <c r="W384" s="4">
        <f t="shared" si="104"/>
        <v>1.01788617886141</v>
      </c>
      <c r="X384" s="4">
        <f>VLOOKUP(A384,'2020 SPED'!A:AF,32,FALSE)</f>
        <v>0</v>
      </c>
      <c r="Y384" s="228">
        <f t="shared" si="97"/>
        <v>0</v>
      </c>
      <c r="Z384" s="4">
        <f t="shared" si="98"/>
        <v>69487.799999999814</v>
      </c>
      <c r="AA384" s="228">
        <f t="shared" si="99"/>
        <v>141.23536585365815</v>
      </c>
      <c r="AC384" s="4">
        <f>VLOOKUP(A384,'Pupil Info'!A:E,5,FALSE)</f>
        <v>505</v>
      </c>
      <c r="AD384" s="4">
        <f>Summary!AA384</f>
        <v>4517693.5163420308</v>
      </c>
      <c r="AE384" s="4">
        <f>VLOOKUP(A384,'2% 2021'!A:AB,28,FALSE)</f>
        <v>4015771</v>
      </c>
      <c r="AF384" s="4">
        <f t="shared" si="105"/>
        <v>8945.9277551327341</v>
      </c>
      <c r="AG384" s="4">
        <f>AE384-Summary!AB384</f>
        <v>143333</v>
      </c>
      <c r="AH384" s="4">
        <f>VLOOKUP(A384,'2% with VPK 2021'!A:AB,28,FALSE)</f>
        <v>4015697</v>
      </c>
      <c r="AI384" s="4">
        <f>VLOOKUP(A384,'Charter School Lease'!A:E,5,FALSE)</f>
        <v>0</v>
      </c>
      <c r="AJ384" s="4">
        <f>VLOOKUP(A384,'Integration Change'!H:L,5,FALSE)</f>
        <v>0</v>
      </c>
      <c r="AK384" s="4">
        <f>VLOOKUP(A384,'Other SPED'!A:D,4,FALSE)</f>
        <v>0</v>
      </c>
      <c r="AL384" s="4">
        <f>VLOOKUP(A384,QComp!I:R,10,FALSE)</f>
        <v>0</v>
      </c>
      <c r="AM384" s="4">
        <f>VLOOKUP(A384,'LTFM Change'!G:K,5,FALSE)</f>
        <v>0</v>
      </c>
      <c r="AN384" s="4">
        <f>VLOOKUP(A384,'Breakfast and Lunch'!A:E,5,FALSE)</f>
        <v>0</v>
      </c>
      <c r="AO384" s="4">
        <f>VLOOKUP(A384,'Breakfast and Lunch'!A:D,4,FALSE)</f>
        <v>0</v>
      </c>
      <c r="AP384" s="4">
        <v>0</v>
      </c>
      <c r="AQ384" s="4">
        <f>VLOOKUP(A384,'Safe School'!A:D,4,FALSE)</f>
        <v>0</v>
      </c>
      <c r="AR384" s="4">
        <v>0</v>
      </c>
      <c r="AS384" s="4">
        <f>VLOOKUP(A384,QComp!A:E,5,FALSE)</f>
        <v>0</v>
      </c>
      <c r="AT384" s="228">
        <f t="shared" si="106"/>
        <v>283.82772277227724</v>
      </c>
      <c r="AU384" s="4">
        <f t="shared" si="107"/>
        <v>-74</v>
      </c>
      <c r="AV384" s="228">
        <f t="shared" si="94"/>
        <v>-0.14653465346534653</v>
      </c>
      <c r="AW384" s="4">
        <f>VLOOKUP(A384,'2021 SPED'!A:AF,32,FALSE)</f>
        <v>-3.2468725953949615</v>
      </c>
      <c r="AX384" s="228">
        <f t="shared" si="95"/>
        <v>-6.4294506839504186E-3</v>
      </c>
      <c r="AY384" s="5">
        <f t="shared" si="100"/>
        <v>143255.75312740461</v>
      </c>
      <c r="AZ384" s="4">
        <f t="shared" si="96"/>
        <v>283.67475866812794</v>
      </c>
    </row>
    <row r="385" spans="1:52" x14ac:dyDescent="0.25">
      <c r="A385">
        <v>4049</v>
      </c>
      <c r="B385">
        <v>7</v>
      </c>
      <c r="C385" t="s">
        <v>365</v>
      </c>
      <c r="D385">
        <v>7</v>
      </c>
      <c r="E385" s="4">
        <f>VLOOKUP(A385,'Pupil Info'!A:D,4,FALSE)</f>
        <v>175</v>
      </c>
      <c r="F385" s="4">
        <f>Summary!F385</f>
        <v>2429027.1729418915</v>
      </c>
      <c r="G385" s="4">
        <f>VLOOKUP(A385,'2% 2020'!A:AB,28,FALSE)</f>
        <v>1556945</v>
      </c>
      <c r="H385" s="4">
        <f t="shared" si="101"/>
        <v>13880.155273953666</v>
      </c>
      <c r="I385" s="4">
        <f>G385-Summary!G385</f>
        <v>28025</v>
      </c>
      <c r="J385" s="4">
        <f>VLOOKUP(A385,'2% with VPK 2020'!A:AB,28,FALSE)</f>
        <v>1557138</v>
      </c>
      <c r="K385" s="4">
        <f>VLOOKUP(A385,'Charter School Lease'!A:D,4,FALSE)</f>
        <v>0</v>
      </c>
      <c r="L385" s="4">
        <f>VLOOKUP(A385,'Integration Change'!H:K,4,FALSE)</f>
        <v>0</v>
      </c>
      <c r="M385" s="4">
        <f>VLOOKUP(A385,'Other SPED'!A:D,4,FALSE)</f>
        <v>0</v>
      </c>
      <c r="N385" s="4">
        <f>VLOOKUP(A385,'LTFM Change'!G:J,4,FALSE)</f>
        <v>0</v>
      </c>
      <c r="O385" s="4">
        <f>VLOOKUP(A385,QComp!I:N,6,FALSE)</f>
        <v>0</v>
      </c>
      <c r="P385" s="4">
        <f>VLOOKUP(A385,'Breakfast and Lunch'!A:D,4,FALSE)</f>
        <v>0</v>
      </c>
      <c r="Q385" s="4">
        <f>VLOOKUP(A385,'Breakfast and Lunch'!A:E,5,FALSE)</f>
        <v>0</v>
      </c>
      <c r="R385" s="4">
        <v>0</v>
      </c>
      <c r="S385" s="4">
        <v>0</v>
      </c>
      <c r="T385" s="4">
        <f>VLOOKUP(A385,QComp!A:D,4,FALSE)</f>
        <v>0</v>
      </c>
      <c r="U385" s="4">
        <f t="shared" si="102"/>
        <v>160.14285714285714</v>
      </c>
      <c r="V385" s="4">
        <f t="shared" si="103"/>
        <v>193</v>
      </c>
      <c r="W385" s="4">
        <f t="shared" si="104"/>
        <v>1.1028571428571428</v>
      </c>
      <c r="X385" s="4">
        <f>VLOOKUP(A385,'2020 SPED'!A:AF,32,FALSE)</f>
        <v>0</v>
      </c>
      <c r="Y385" s="228">
        <f t="shared" si="97"/>
        <v>0</v>
      </c>
      <c r="Z385" s="4">
        <f t="shared" si="98"/>
        <v>28218</v>
      </c>
      <c r="AA385" s="228">
        <f t="shared" si="99"/>
        <v>161.24571428571429</v>
      </c>
      <c r="AC385" s="4">
        <f>VLOOKUP(A385,'Pupil Info'!A:E,5,FALSE)</f>
        <v>175</v>
      </c>
      <c r="AD385" s="4">
        <f>Summary!AA385</f>
        <v>2523729.7528141355</v>
      </c>
      <c r="AE385" s="4">
        <f>VLOOKUP(A385,'2% 2021'!A:AB,28,FALSE)</f>
        <v>1592101</v>
      </c>
      <c r="AF385" s="4">
        <f t="shared" si="105"/>
        <v>14421.312873223631</v>
      </c>
      <c r="AG385" s="4">
        <f>AE385-Summary!AB385</f>
        <v>57122</v>
      </c>
      <c r="AH385" s="4">
        <f>VLOOKUP(A385,'2% with VPK 2021'!A:AB,28,FALSE)</f>
        <v>1592293</v>
      </c>
      <c r="AI385" s="4">
        <f>VLOOKUP(A385,'Charter School Lease'!A:E,5,FALSE)</f>
        <v>0</v>
      </c>
      <c r="AJ385" s="4">
        <f>VLOOKUP(A385,'Integration Change'!H:L,5,FALSE)</f>
        <v>0</v>
      </c>
      <c r="AK385" s="4">
        <f>VLOOKUP(A385,'Other SPED'!A:D,4,FALSE)</f>
        <v>0</v>
      </c>
      <c r="AL385" s="4">
        <f>VLOOKUP(A385,QComp!I:R,10,FALSE)</f>
        <v>0</v>
      </c>
      <c r="AM385" s="4">
        <f>VLOOKUP(A385,'LTFM Change'!G:K,5,FALSE)</f>
        <v>0</v>
      </c>
      <c r="AN385" s="4">
        <f>VLOOKUP(A385,'Breakfast and Lunch'!A:E,5,FALSE)</f>
        <v>0</v>
      </c>
      <c r="AO385" s="4">
        <f>VLOOKUP(A385,'Breakfast and Lunch'!A:D,4,FALSE)</f>
        <v>0</v>
      </c>
      <c r="AP385" s="4">
        <v>0</v>
      </c>
      <c r="AQ385" s="4">
        <f>VLOOKUP(A385,'Safe School'!A:D,4,FALSE)</f>
        <v>0</v>
      </c>
      <c r="AR385" s="4">
        <v>0</v>
      </c>
      <c r="AS385" s="4">
        <f>VLOOKUP(A385,QComp!A:E,5,FALSE)</f>
        <v>0</v>
      </c>
      <c r="AT385" s="228">
        <f t="shared" si="106"/>
        <v>326.41142857142859</v>
      </c>
      <c r="AU385" s="4">
        <f t="shared" si="107"/>
        <v>192</v>
      </c>
      <c r="AV385" s="228">
        <f t="shared" si="94"/>
        <v>1.0971428571428572</v>
      </c>
      <c r="AW385" s="4">
        <f>VLOOKUP(A385,'2021 SPED'!A:AF,32,FALSE)</f>
        <v>119.7459578497801</v>
      </c>
      <c r="AX385" s="228">
        <f t="shared" si="95"/>
        <v>0.68426261628445773</v>
      </c>
      <c r="AY385" s="5">
        <f t="shared" si="100"/>
        <v>57433.74595784978</v>
      </c>
      <c r="AZ385" s="4">
        <f t="shared" si="96"/>
        <v>328.19283404485589</v>
      </c>
    </row>
    <row r="386" spans="1:52" x14ac:dyDescent="0.25">
      <c r="A386">
        <v>4050</v>
      </c>
      <c r="B386">
        <v>7</v>
      </c>
      <c r="C386" t="s">
        <v>366</v>
      </c>
      <c r="D386">
        <v>7</v>
      </c>
      <c r="E386" s="4">
        <f>VLOOKUP(A386,'Pupil Info'!A:D,4,FALSE)</f>
        <v>84</v>
      </c>
      <c r="F386" s="4">
        <f>Summary!F386</f>
        <v>809113.54605087044</v>
      </c>
      <c r="G386" s="4">
        <f>VLOOKUP(A386,'2% 2020'!A:AB,28,FALSE)</f>
        <v>716025.4</v>
      </c>
      <c r="H386" s="4">
        <f t="shared" si="101"/>
        <v>9632.3041196532195</v>
      </c>
      <c r="I386" s="4">
        <f>G386-Summary!G386</f>
        <v>13417</v>
      </c>
      <c r="J386" s="4">
        <f>VLOOKUP(A386,'2% with VPK 2020'!A:AB,28,FALSE)</f>
        <v>715996.4</v>
      </c>
      <c r="K386" s="4">
        <f>VLOOKUP(A386,'Charter School Lease'!A:D,4,FALSE)</f>
        <v>0</v>
      </c>
      <c r="L386" s="4">
        <f>VLOOKUP(A386,'Integration Change'!H:K,4,FALSE)</f>
        <v>0</v>
      </c>
      <c r="M386" s="4">
        <f>VLOOKUP(A386,'Other SPED'!A:D,4,FALSE)</f>
        <v>0</v>
      </c>
      <c r="N386" s="4">
        <f>VLOOKUP(A386,'LTFM Change'!G:J,4,FALSE)</f>
        <v>0</v>
      </c>
      <c r="O386" s="4">
        <f>VLOOKUP(A386,QComp!I:N,6,FALSE)</f>
        <v>0</v>
      </c>
      <c r="P386" s="4">
        <f>VLOOKUP(A386,'Breakfast and Lunch'!A:D,4,FALSE)</f>
        <v>0</v>
      </c>
      <c r="Q386" s="4">
        <f>VLOOKUP(A386,'Breakfast and Lunch'!A:E,5,FALSE)</f>
        <v>0</v>
      </c>
      <c r="R386" s="4">
        <v>0</v>
      </c>
      <c r="S386" s="4">
        <v>0</v>
      </c>
      <c r="T386" s="4">
        <f>VLOOKUP(A386,QComp!A:D,4,FALSE)</f>
        <v>0</v>
      </c>
      <c r="U386" s="4">
        <f t="shared" si="102"/>
        <v>159.72619047619048</v>
      </c>
      <c r="V386" s="4">
        <f t="shared" si="103"/>
        <v>-29</v>
      </c>
      <c r="W386" s="4">
        <f t="shared" si="104"/>
        <v>-0.34523809523809523</v>
      </c>
      <c r="X386" s="4">
        <f>VLOOKUP(A386,'2020 SPED'!A:AF,32,FALSE)</f>
        <v>0</v>
      </c>
      <c r="Y386" s="228">
        <f t="shared" si="97"/>
        <v>0</v>
      </c>
      <c r="Z386" s="4">
        <f t="shared" si="98"/>
        <v>13388</v>
      </c>
      <c r="AA386" s="228">
        <f t="shared" si="99"/>
        <v>159.38095238095238</v>
      </c>
      <c r="AC386" s="4">
        <f>VLOOKUP(A386,'Pupil Info'!A:E,5,FALSE)</f>
        <v>100</v>
      </c>
      <c r="AD386" s="4">
        <f>Summary!AA386</f>
        <v>962032.26651100093</v>
      </c>
      <c r="AE386" s="4">
        <f>VLOOKUP(A386,'2% 2021'!A:AB,28,FALSE)</f>
        <v>856896.8</v>
      </c>
      <c r="AF386" s="4">
        <f t="shared" si="105"/>
        <v>9620.3226651100085</v>
      </c>
      <c r="AG386" s="4">
        <f>AE386-Summary!AB386</f>
        <v>31686</v>
      </c>
      <c r="AH386" s="4">
        <f>VLOOKUP(A386,'2% with VPK 2021'!A:AB,28,FALSE)</f>
        <v>856851.8</v>
      </c>
      <c r="AI386" s="4">
        <f>VLOOKUP(A386,'Charter School Lease'!A:E,5,FALSE)</f>
        <v>0</v>
      </c>
      <c r="AJ386" s="4">
        <f>VLOOKUP(A386,'Integration Change'!H:L,5,FALSE)</f>
        <v>0</v>
      </c>
      <c r="AK386" s="4">
        <f>VLOOKUP(A386,'Other SPED'!A:D,4,FALSE)</f>
        <v>0</v>
      </c>
      <c r="AL386" s="4">
        <f>VLOOKUP(A386,QComp!I:R,10,FALSE)</f>
        <v>0</v>
      </c>
      <c r="AM386" s="4">
        <f>VLOOKUP(A386,'LTFM Change'!G:K,5,FALSE)</f>
        <v>0</v>
      </c>
      <c r="AN386" s="4">
        <f>VLOOKUP(A386,'Breakfast and Lunch'!A:E,5,FALSE)</f>
        <v>0</v>
      </c>
      <c r="AO386" s="4">
        <f>VLOOKUP(A386,'Breakfast and Lunch'!A:D,4,FALSE)</f>
        <v>0</v>
      </c>
      <c r="AP386" s="4">
        <v>0</v>
      </c>
      <c r="AQ386" s="4">
        <f>VLOOKUP(A386,'Safe School'!A:D,4,FALSE)</f>
        <v>0</v>
      </c>
      <c r="AR386" s="4">
        <v>0</v>
      </c>
      <c r="AS386" s="4">
        <f>VLOOKUP(A386,QComp!A:E,5,FALSE)</f>
        <v>0</v>
      </c>
      <c r="AT386" s="228">
        <f t="shared" si="106"/>
        <v>316.86</v>
      </c>
      <c r="AU386" s="4">
        <f t="shared" si="107"/>
        <v>-45</v>
      </c>
      <c r="AV386" s="228">
        <f t="shared" si="94"/>
        <v>-0.45</v>
      </c>
      <c r="AW386" s="4">
        <f>VLOOKUP(A386,'2021 SPED'!A:AF,32,FALSE)</f>
        <v>-1.6555293398560025</v>
      </c>
      <c r="AX386" s="228">
        <f t="shared" si="95"/>
        <v>-1.6555293398560024E-2</v>
      </c>
      <c r="AY386" s="5">
        <f t="shared" si="100"/>
        <v>31639.344470660144</v>
      </c>
      <c r="AZ386" s="4">
        <f t="shared" si="96"/>
        <v>316.39344470660143</v>
      </c>
    </row>
    <row r="387" spans="1:52" x14ac:dyDescent="0.25">
      <c r="A387">
        <v>4053</v>
      </c>
      <c r="B387">
        <v>7</v>
      </c>
      <c r="C387" t="s">
        <v>367</v>
      </c>
      <c r="D387">
        <v>7</v>
      </c>
      <c r="E387" s="4">
        <f>VLOOKUP(A387,'Pupil Info'!A:D,4,FALSE)</f>
        <v>440</v>
      </c>
      <c r="F387" s="4">
        <f>Summary!F387</f>
        <v>4223523.6153218504</v>
      </c>
      <c r="G387" s="4">
        <f>VLOOKUP(A387,'2% 2020'!A:AB,28,FALSE)</f>
        <v>3464724</v>
      </c>
      <c r="H387" s="4">
        <f t="shared" si="101"/>
        <v>9598.9173075496601</v>
      </c>
      <c r="I387" s="4">
        <f>G387-Summary!G387</f>
        <v>62780</v>
      </c>
      <c r="J387" s="4">
        <f>VLOOKUP(A387,'2% with VPK 2020'!A:AB,28,FALSE)</f>
        <v>3465193</v>
      </c>
      <c r="K387" s="4">
        <f>VLOOKUP(A387,'Charter School Lease'!A:D,4,FALSE)</f>
        <v>0</v>
      </c>
      <c r="L387" s="4">
        <f>VLOOKUP(A387,'Integration Change'!H:K,4,FALSE)</f>
        <v>0</v>
      </c>
      <c r="M387" s="4">
        <f>VLOOKUP(A387,'Other SPED'!A:D,4,FALSE)</f>
        <v>0</v>
      </c>
      <c r="N387" s="4">
        <f>VLOOKUP(A387,'LTFM Change'!G:J,4,FALSE)</f>
        <v>0</v>
      </c>
      <c r="O387" s="4">
        <f>VLOOKUP(A387,QComp!I:N,6,FALSE)</f>
        <v>0</v>
      </c>
      <c r="P387" s="4">
        <f>VLOOKUP(A387,'Breakfast and Lunch'!A:D,4,FALSE)</f>
        <v>0</v>
      </c>
      <c r="Q387" s="4">
        <f>VLOOKUP(A387,'Breakfast and Lunch'!A:E,5,FALSE)</f>
        <v>0</v>
      </c>
      <c r="R387" s="4">
        <v>0</v>
      </c>
      <c r="S387" s="4">
        <v>0</v>
      </c>
      <c r="T387" s="4">
        <f>VLOOKUP(A387,QComp!A:D,4,FALSE)</f>
        <v>0</v>
      </c>
      <c r="U387" s="4">
        <f t="shared" si="102"/>
        <v>142.68181818181819</v>
      </c>
      <c r="V387" s="4">
        <f t="shared" si="103"/>
        <v>469</v>
      </c>
      <c r="W387" s="4">
        <f t="shared" si="104"/>
        <v>1.0659090909090909</v>
      </c>
      <c r="X387" s="4">
        <f>VLOOKUP(A387,'2020 SPED'!A:AF,32,FALSE)</f>
        <v>0</v>
      </c>
      <c r="Y387" s="228">
        <f t="shared" si="97"/>
        <v>0</v>
      </c>
      <c r="Z387" s="4">
        <f t="shared" si="98"/>
        <v>63249</v>
      </c>
      <c r="AA387" s="228">
        <f t="shared" si="99"/>
        <v>143.74772727272727</v>
      </c>
      <c r="AC387" s="4">
        <f>VLOOKUP(A387,'Pupil Info'!A:E,5,FALSE)</f>
        <v>428</v>
      </c>
      <c r="AD387" s="4">
        <f>Summary!AA387</f>
        <v>4207143.4302436411</v>
      </c>
      <c r="AE387" s="4">
        <f>VLOOKUP(A387,'2% 2021'!A:AB,28,FALSE)</f>
        <v>3455472.2</v>
      </c>
      <c r="AF387" s="4">
        <f t="shared" si="105"/>
        <v>9829.774369728133</v>
      </c>
      <c r="AG387" s="4">
        <f>AE387-Summary!AB387</f>
        <v>124525</v>
      </c>
      <c r="AH387" s="4">
        <f>VLOOKUP(A387,'2% with VPK 2021'!A:AB,28,FALSE)</f>
        <v>3455927.8</v>
      </c>
      <c r="AI387" s="4">
        <f>VLOOKUP(A387,'Charter School Lease'!A:E,5,FALSE)</f>
        <v>0</v>
      </c>
      <c r="AJ387" s="4">
        <f>VLOOKUP(A387,'Integration Change'!H:L,5,FALSE)</f>
        <v>0</v>
      </c>
      <c r="AK387" s="4">
        <f>VLOOKUP(A387,'Other SPED'!A:D,4,FALSE)</f>
        <v>0</v>
      </c>
      <c r="AL387" s="4">
        <f>VLOOKUP(A387,QComp!I:R,10,FALSE)</f>
        <v>0</v>
      </c>
      <c r="AM387" s="4">
        <f>VLOOKUP(A387,'LTFM Change'!G:K,5,FALSE)</f>
        <v>0</v>
      </c>
      <c r="AN387" s="4">
        <f>VLOOKUP(A387,'Breakfast and Lunch'!A:E,5,FALSE)</f>
        <v>0</v>
      </c>
      <c r="AO387" s="4">
        <f>VLOOKUP(A387,'Breakfast and Lunch'!A:D,4,FALSE)</f>
        <v>0</v>
      </c>
      <c r="AP387" s="4">
        <v>0</v>
      </c>
      <c r="AQ387" s="4">
        <f>VLOOKUP(A387,'Safe School'!A:D,4,FALSE)</f>
        <v>0</v>
      </c>
      <c r="AR387" s="4">
        <v>0</v>
      </c>
      <c r="AS387" s="4">
        <f>VLOOKUP(A387,QComp!A:E,5,FALSE)</f>
        <v>0</v>
      </c>
      <c r="AT387" s="228">
        <f t="shared" si="106"/>
        <v>290.946261682243</v>
      </c>
      <c r="AU387" s="4">
        <f t="shared" si="107"/>
        <v>455.59999999962747</v>
      </c>
      <c r="AV387" s="228">
        <f t="shared" si="94"/>
        <v>1.0644859813075409</v>
      </c>
      <c r="AW387" s="4">
        <f>VLOOKUP(A387,'2021 SPED'!A:AF,32,FALSE)</f>
        <v>-0.11744505737442523</v>
      </c>
      <c r="AX387" s="228">
        <f t="shared" si="95"/>
        <v>-2.7440433965987202E-4</v>
      </c>
      <c r="AY387" s="5">
        <f t="shared" si="100"/>
        <v>124980.48255494225</v>
      </c>
      <c r="AZ387" s="4">
        <f t="shared" si="96"/>
        <v>292.01047325921087</v>
      </c>
    </row>
    <row r="388" spans="1:52" x14ac:dyDescent="0.25">
      <c r="A388">
        <v>4054</v>
      </c>
      <c r="B388">
        <v>7</v>
      </c>
      <c r="C388" t="s">
        <v>368</v>
      </c>
      <c r="D388">
        <v>7</v>
      </c>
      <c r="E388" s="4">
        <f>VLOOKUP(A388,'Pupil Info'!A:D,4,FALSE)</f>
        <v>94</v>
      </c>
      <c r="F388" s="4">
        <f>Summary!F388</f>
        <v>859453.89429550571</v>
      </c>
      <c r="G388" s="4">
        <f>VLOOKUP(A388,'2% 2020'!A:AB,28,FALSE)</f>
        <v>692163</v>
      </c>
      <c r="H388" s="4">
        <f t="shared" si="101"/>
        <v>9143.1265350585709</v>
      </c>
      <c r="I388" s="4">
        <f>G388-Summary!G388</f>
        <v>12652</v>
      </c>
      <c r="J388" s="4">
        <f>VLOOKUP(A388,'2% with VPK 2020'!A:AB,28,FALSE)</f>
        <v>692254.2</v>
      </c>
      <c r="K388" s="4">
        <f>VLOOKUP(A388,'Charter School Lease'!A:D,4,FALSE)</f>
        <v>0</v>
      </c>
      <c r="L388" s="4">
        <f>VLOOKUP(A388,'Integration Change'!H:K,4,FALSE)</f>
        <v>0</v>
      </c>
      <c r="M388" s="4">
        <f>VLOOKUP(A388,'Other SPED'!A:D,4,FALSE)</f>
        <v>0</v>
      </c>
      <c r="N388" s="4">
        <f>VLOOKUP(A388,'LTFM Change'!G:J,4,FALSE)</f>
        <v>0</v>
      </c>
      <c r="O388" s="4">
        <f>VLOOKUP(A388,QComp!I:N,6,FALSE)</f>
        <v>0</v>
      </c>
      <c r="P388" s="4">
        <f>VLOOKUP(A388,'Breakfast and Lunch'!A:D,4,FALSE)</f>
        <v>0</v>
      </c>
      <c r="Q388" s="4">
        <f>VLOOKUP(A388,'Breakfast and Lunch'!A:E,5,FALSE)</f>
        <v>0</v>
      </c>
      <c r="R388" s="4">
        <v>0</v>
      </c>
      <c r="S388" s="4">
        <v>0</v>
      </c>
      <c r="T388" s="4">
        <f>VLOOKUP(A388,QComp!A:D,4,FALSE)</f>
        <v>0</v>
      </c>
      <c r="U388" s="4">
        <f t="shared" si="102"/>
        <v>134.59574468085106</v>
      </c>
      <c r="V388" s="4">
        <f t="shared" si="103"/>
        <v>91.199999999953434</v>
      </c>
      <c r="W388" s="4">
        <f t="shared" si="104"/>
        <v>0.97021276595695138</v>
      </c>
      <c r="X388" s="4">
        <f>VLOOKUP(A388,'2020 SPED'!A:AF,32,FALSE)</f>
        <v>0</v>
      </c>
      <c r="Y388" s="228">
        <f t="shared" si="97"/>
        <v>0</v>
      </c>
      <c r="Z388" s="4">
        <f t="shared" si="98"/>
        <v>12743.199999999953</v>
      </c>
      <c r="AA388" s="228">
        <f t="shared" si="99"/>
        <v>135.56595744680803</v>
      </c>
      <c r="AC388" s="4">
        <f>VLOOKUP(A388,'Pupil Info'!A:E,5,FALSE)</f>
        <v>102</v>
      </c>
      <c r="AD388" s="4">
        <f>Summary!AA388</f>
        <v>955339.89902645862</v>
      </c>
      <c r="AE388" s="4">
        <f>VLOOKUP(A388,'2% 2021'!A:AB,28,FALSE)</f>
        <v>770563.8</v>
      </c>
      <c r="AF388" s="4">
        <f t="shared" si="105"/>
        <v>9366.0774414358693</v>
      </c>
      <c r="AG388" s="4">
        <f>AE388-Summary!AB388</f>
        <v>27955</v>
      </c>
      <c r="AH388" s="4">
        <f>VLOOKUP(A388,'2% with VPK 2021'!A:AB,28,FALSE)</f>
        <v>770663.2</v>
      </c>
      <c r="AI388" s="4">
        <f>VLOOKUP(A388,'Charter School Lease'!A:E,5,FALSE)</f>
        <v>0</v>
      </c>
      <c r="AJ388" s="4">
        <f>VLOOKUP(A388,'Integration Change'!H:L,5,FALSE)</f>
        <v>0</v>
      </c>
      <c r="AK388" s="4">
        <f>VLOOKUP(A388,'Other SPED'!A:D,4,FALSE)</f>
        <v>0</v>
      </c>
      <c r="AL388" s="4">
        <f>VLOOKUP(A388,QComp!I:R,10,FALSE)</f>
        <v>0</v>
      </c>
      <c r="AM388" s="4">
        <f>VLOOKUP(A388,'LTFM Change'!G:K,5,FALSE)</f>
        <v>0</v>
      </c>
      <c r="AN388" s="4">
        <f>VLOOKUP(A388,'Breakfast and Lunch'!A:E,5,FALSE)</f>
        <v>0</v>
      </c>
      <c r="AO388" s="4">
        <f>VLOOKUP(A388,'Breakfast and Lunch'!A:D,4,FALSE)</f>
        <v>0</v>
      </c>
      <c r="AP388" s="4">
        <v>0</v>
      </c>
      <c r="AQ388" s="4">
        <f>VLOOKUP(A388,'Safe School'!A:D,4,FALSE)</f>
        <v>0</v>
      </c>
      <c r="AR388" s="4">
        <v>0</v>
      </c>
      <c r="AS388" s="4">
        <f>VLOOKUP(A388,QComp!A:E,5,FALSE)</f>
        <v>0</v>
      </c>
      <c r="AT388" s="228">
        <f t="shared" si="106"/>
        <v>274.06862745098039</v>
      </c>
      <c r="AU388" s="4">
        <f t="shared" si="107"/>
        <v>99.399999999906868</v>
      </c>
      <c r="AV388" s="228">
        <f t="shared" ref="AV388:AV450" si="111">AU388/AC388</f>
        <v>0.97450980392065556</v>
      </c>
      <c r="AW388" s="4">
        <f>VLOOKUP(A388,'2021 SPED'!A:AF,32,FALSE)</f>
        <v>295.19773857030668</v>
      </c>
      <c r="AX388" s="228">
        <f t="shared" ref="AX388:AX450" si="112">AW388/AC388</f>
        <v>2.8940954761794773</v>
      </c>
      <c r="AY388" s="5">
        <f t="shared" si="100"/>
        <v>28349.597738570214</v>
      </c>
      <c r="AZ388" s="4">
        <f t="shared" ref="AZ388:AZ450" si="113">AY388/AC388</f>
        <v>277.93723273108054</v>
      </c>
    </row>
    <row r="389" spans="1:52" x14ac:dyDescent="0.25">
      <c r="A389">
        <v>4055</v>
      </c>
      <c r="B389">
        <v>7</v>
      </c>
      <c r="C389" t="s">
        <v>369</v>
      </c>
      <c r="D389">
        <v>7</v>
      </c>
      <c r="E389" s="4">
        <f>VLOOKUP(A389,'Pupil Info'!A:D,4,FALSE)</f>
        <v>150</v>
      </c>
      <c r="F389" s="4">
        <f>Summary!F389</f>
        <v>1500698.9439417673</v>
      </c>
      <c r="G389" s="4">
        <f>VLOOKUP(A389,'2% 2020'!A:AB,28,FALSE)</f>
        <v>1075885</v>
      </c>
      <c r="H389" s="4">
        <f t="shared" si="101"/>
        <v>10004.65962627845</v>
      </c>
      <c r="I389" s="4">
        <f>G389-Summary!G389</f>
        <v>19384</v>
      </c>
      <c r="J389" s="4">
        <f>VLOOKUP(A389,'2% with VPK 2020'!A:AB,28,FALSE)</f>
        <v>1076016</v>
      </c>
      <c r="K389" s="4">
        <f>VLOOKUP(A389,'Charter School Lease'!A:D,4,FALSE)</f>
        <v>0</v>
      </c>
      <c r="L389" s="4">
        <f>VLOOKUP(A389,'Integration Change'!H:K,4,FALSE)</f>
        <v>0</v>
      </c>
      <c r="M389" s="4">
        <f>VLOOKUP(A389,'Other SPED'!A:D,4,FALSE)</f>
        <v>0</v>
      </c>
      <c r="N389" s="4">
        <f>VLOOKUP(A389,'LTFM Change'!G:J,4,FALSE)</f>
        <v>0</v>
      </c>
      <c r="O389" s="4">
        <f>VLOOKUP(A389,QComp!I:N,6,FALSE)</f>
        <v>0</v>
      </c>
      <c r="P389" s="4">
        <f>VLOOKUP(A389,'Breakfast and Lunch'!A:D,4,FALSE)</f>
        <v>0</v>
      </c>
      <c r="Q389" s="4">
        <f>VLOOKUP(A389,'Breakfast and Lunch'!A:E,5,FALSE)</f>
        <v>0</v>
      </c>
      <c r="R389" s="4">
        <v>0</v>
      </c>
      <c r="S389" s="4">
        <v>0</v>
      </c>
      <c r="T389" s="4">
        <f>VLOOKUP(A389,QComp!A:D,4,FALSE)</f>
        <v>0</v>
      </c>
      <c r="U389" s="4">
        <f t="shared" si="102"/>
        <v>129.22666666666666</v>
      </c>
      <c r="V389" s="4">
        <f t="shared" si="103"/>
        <v>131</v>
      </c>
      <c r="W389" s="4">
        <f t="shared" si="104"/>
        <v>0.87333333333333329</v>
      </c>
      <c r="X389" s="4">
        <f>VLOOKUP(A389,'2020 SPED'!A:AF,32,FALSE)</f>
        <v>0</v>
      </c>
      <c r="Y389" s="228">
        <f t="shared" si="97"/>
        <v>0</v>
      </c>
      <c r="Z389" s="4">
        <f t="shared" si="98"/>
        <v>19515</v>
      </c>
      <c r="AA389" s="228">
        <f t="shared" si="99"/>
        <v>130.1</v>
      </c>
      <c r="AC389" s="4">
        <f>VLOOKUP(A389,'Pupil Info'!A:E,5,FALSE)</f>
        <v>150</v>
      </c>
      <c r="AD389" s="4">
        <f>Summary!AA389</f>
        <v>1537749.969684016</v>
      </c>
      <c r="AE389" s="4">
        <f>VLOOKUP(A389,'2% 2021'!A:AB,28,FALSE)</f>
        <v>1093036</v>
      </c>
      <c r="AF389" s="4">
        <f t="shared" si="105"/>
        <v>10251.666464560107</v>
      </c>
      <c r="AG389" s="4">
        <f>AE389-Summary!AB389</f>
        <v>39231</v>
      </c>
      <c r="AH389" s="4">
        <f>VLOOKUP(A389,'2% with VPK 2021'!A:AB,28,FALSE)</f>
        <v>1093168</v>
      </c>
      <c r="AI389" s="4">
        <f>VLOOKUP(A389,'Charter School Lease'!A:E,5,FALSE)</f>
        <v>0</v>
      </c>
      <c r="AJ389" s="4">
        <f>VLOOKUP(A389,'Integration Change'!H:L,5,FALSE)</f>
        <v>0</v>
      </c>
      <c r="AK389" s="4">
        <f>VLOOKUP(A389,'Other SPED'!A:D,4,FALSE)</f>
        <v>0</v>
      </c>
      <c r="AL389" s="4">
        <f>VLOOKUP(A389,QComp!I:R,10,FALSE)</f>
        <v>0</v>
      </c>
      <c r="AM389" s="4">
        <f>VLOOKUP(A389,'LTFM Change'!G:K,5,FALSE)</f>
        <v>0</v>
      </c>
      <c r="AN389" s="4">
        <f>VLOOKUP(A389,'Breakfast and Lunch'!A:E,5,FALSE)</f>
        <v>0</v>
      </c>
      <c r="AO389" s="4">
        <f>VLOOKUP(A389,'Breakfast and Lunch'!A:D,4,FALSE)</f>
        <v>0</v>
      </c>
      <c r="AP389" s="4">
        <v>0</v>
      </c>
      <c r="AQ389" s="4">
        <f>VLOOKUP(A389,'Safe School'!A:D,4,FALSE)</f>
        <v>0</v>
      </c>
      <c r="AR389" s="4">
        <v>0</v>
      </c>
      <c r="AS389" s="4">
        <f>VLOOKUP(A389,QComp!A:E,5,FALSE)</f>
        <v>0</v>
      </c>
      <c r="AT389" s="228">
        <f t="shared" si="106"/>
        <v>261.54000000000002</v>
      </c>
      <c r="AU389" s="4">
        <f t="shared" si="107"/>
        <v>132</v>
      </c>
      <c r="AV389" s="228">
        <f t="shared" si="111"/>
        <v>0.88</v>
      </c>
      <c r="AW389" s="4">
        <f>VLOOKUP(A389,'2021 SPED'!A:AF,32,FALSE)</f>
        <v>483.44702775601763</v>
      </c>
      <c r="AX389" s="228">
        <f t="shared" si="112"/>
        <v>3.2229801850401176</v>
      </c>
      <c r="AY389" s="5">
        <f t="shared" si="100"/>
        <v>39846.447027756018</v>
      </c>
      <c r="AZ389" s="4">
        <f t="shared" si="113"/>
        <v>265.64298018504013</v>
      </c>
    </row>
    <row r="390" spans="1:52" x14ac:dyDescent="0.25">
      <c r="A390">
        <v>4056</v>
      </c>
      <c r="B390">
        <v>7</v>
      </c>
      <c r="C390" t="s">
        <v>370</v>
      </c>
      <c r="D390">
        <v>7</v>
      </c>
      <c r="E390" s="4">
        <f>VLOOKUP(A390,'Pupil Info'!A:D,4,FALSE)</f>
        <v>60</v>
      </c>
      <c r="F390" s="4">
        <f>Summary!F390</f>
        <v>835389.53066942492</v>
      </c>
      <c r="G390" s="4">
        <f>VLOOKUP(A390,'2% 2020'!A:AB,28,FALSE)</f>
        <v>550851</v>
      </c>
      <c r="H390" s="4">
        <f t="shared" si="101"/>
        <v>13923.158844490416</v>
      </c>
      <c r="I390" s="4">
        <f>G390-Summary!G390</f>
        <v>10223</v>
      </c>
      <c r="J390" s="4">
        <f>VLOOKUP(A390,'2% with VPK 2020'!A:AB,28,FALSE)</f>
        <v>550842</v>
      </c>
      <c r="K390" s="4">
        <f>VLOOKUP(A390,'Charter School Lease'!A:D,4,FALSE)</f>
        <v>0</v>
      </c>
      <c r="L390" s="4">
        <f>VLOOKUP(A390,'Integration Change'!H:K,4,FALSE)</f>
        <v>0</v>
      </c>
      <c r="M390" s="4">
        <f>VLOOKUP(A390,'Other SPED'!A:D,4,FALSE)</f>
        <v>0</v>
      </c>
      <c r="N390" s="4">
        <f>VLOOKUP(A390,'LTFM Change'!G:J,4,FALSE)</f>
        <v>0</v>
      </c>
      <c r="O390" s="4">
        <f>VLOOKUP(A390,QComp!I:N,6,FALSE)</f>
        <v>0</v>
      </c>
      <c r="P390" s="4">
        <f>VLOOKUP(A390,'Breakfast and Lunch'!A:D,4,FALSE)</f>
        <v>0</v>
      </c>
      <c r="Q390" s="4">
        <f>VLOOKUP(A390,'Breakfast and Lunch'!A:E,5,FALSE)</f>
        <v>0</v>
      </c>
      <c r="R390" s="4">
        <v>0</v>
      </c>
      <c r="S390" s="4">
        <v>0</v>
      </c>
      <c r="T390" s="4">
        <f>VLOOKUP(A390,QComp!A:D,4,FALSE)</f>
        <v>0</v>
      </c>
      <c r="U390" s="4">
        <f t="shared" si="102"/>
        <v>170.38333333333333</v>
      </c>
      <c r="V390" s="4">
        <f t="shared" si="103"/>
        <v>-9</v>
      </c>
      <c r="W390" s="4">
        <f t="shared" si="104"/>
        <v>-0.15</v>
      </c>
      <c r="X390" s="4">
        <f>VLOOKUP(A390,'2020 SPED'!A:AF,32,FALSE)</f>
        <v>0</v>
      </c>
      <c r="Y390" s="228">
        <f t="shared" si="97"/>
        <v>0</v>
      </c>
      <c r="Z390" s="4">
        <f t="shared" si="98"/>
        <v>10214</v>
      </c>
      <c r="AA390" s="228">
        <f t="shared" si="99"/>
        <v>170.23333333333332</v>
      </c>
      <c r="AC390" s="4">
        <f>VLOOKUP(A390,'Pupil Info'!A:E,5,FALSE)</f>
        <v>60</v>
      </c>
      <c r="AD390" s="4">
        <f>Summary!AA390</f>
        <v>861539.54972177814</v>
      </c>
      <c r="AE390" s="4">
        <f>VLOOKUP(A390,'2% 2021'!A:AB,28,FALSE)</f>
        <v>560901</v>
      </c>
      <c r="AF390" s="4">
        <f t="shared" si="105"/>
        <v>14358.992495362969</v>
      </c>
      <c r="AG390" s="4">
        <f>AE390-Summary!AB390</f>
        <v>20679</v>
      </c>
      <c r="AH390" s="4">
        <f>VLOOKUP(A390,'2% with VPK 2021'!A:AB,28,FALSE)</f>
        <v>560964</v>
      </c>
      <c r="AI390" s="4">
        <f>VLOOKUP(A390,'Charter School Lease'!A:E,5,FALSE)</f>
        <v>0</v>
      </c>
      <c r="AJ390" s="4">
        <f>VLOOKUP(A390,'Integration Change'!H:L,5,FALSE)</f>
        <v>0</v>
      </c>
      <c r="AK390" s="4">
        <f>VLOOKUP(A390,'Other SPED'!A:D,4,FALSE)</f>
        <v>0</v>
      </c>
      <c r="AL390" s="4">
        <f>VLOOKUP(A390,QComp!I:R,10,FALSE)</f>
        <v>0</v>
      </c>
      <c r="AM390" s="4">
        <f>VLOOKUP(A390,'LTFM Change'!G:K,5,FALSE)</f>
        <v>0</v>
      </c>
      <c r="AN390" s="4">
        <f>VLOOKUP(A390,'Breakfast and Lunch'!A:E,5,FALSE)</f>
        <v>0</v>
      </c>
      <c r="AO390" s="4">
        <f>VLOOKUP(A390,'Breakfast and Lunch'!A:D,4,FALSE)</f>
        <v>0</v>
      </c>
      <c r="AP390" s="4">
        <v>0</v>
      </c>
      <c r="AQ390" s="4">
        <f>VLOOKUP(A390,'Safe School'!A:D,4,FALSE)</f>
        <v>0</v>
      </c>
      <c r="AR390" s="4">
        <v>0</v>
      </c>
      <c r="AS390" s="4">
        <f>VLOOKUP(A390,QComp!A:E,5,FALSE)</f>
        <v>0</v>
      </c>
      <c r="AT390" s="228">
        <f t="shared" si="106"/>
        <v>344.65</v>
      </c>
      <c r="AU390" s="4">
        <f t="shared" si="107"/>
        <v>63</v>
      </c>
      <c r="AV390" s="228">
        <f t="shared" si="111"/>
        <v>1.05</v>
      </c>
      <c r="AW390" s="4">
        <f>VLOOKUP(A390,'2021 SPED'!A:AF,32,FALSE)</f>
        <v>-5.0842981287278235</v>
      </c>
      <c r="AX390" s="228">
        <f t="shared" si="112"/>
        <v>-8.4738302145463726E-2</v>
      </c>
      <c r="AY390" s="5">
        <f t="shared" si="100"/>
        <v>20736.915701871272</v>
      </c>
      <c r="AZ390" s="4">
        <f t="shared" si="113"/>
        <v>345.61526169785452</v>
      </c>
    </row>
    <row r="391" spans="1:52" x14ac:dyDescent="0.25">
      <c r="A391">
        <v>4057</v>
      </c>
      <c r="B391">
        <v>7</v>
      </c>
      <c r="C391" t="s">
        <v>371</v>
      </c>
      <c r="D391">
        <v>7</v>
      </c>
      <c r="E391" s="4">
        <f>VLOOKUP(A391,'Pupil Info'!A:D,4,FALSE)</f>
        <v>130</v>
      </c>
      <c r="F391" s="4">
        <f>Summary!F391</f>
        <v>1705802.0147643504</v>
      </c>
      <c r="G391" s="4">
        <f>VLOOKUP(A391,'2% 2020'!A:AB,28,FALSE)</f>
        <v>1340110</v>
      </c>
      <c r="H391" s="4">
        <f t="shared" si="101"/>
        <v>13121.553959725772</v>
      </c>
      <c r="I391" s="4">
        <f>G391-Summary!G391</f>
        <v>24684</v>
      </c>
      <c r="J391" s="4">
        <f>VLOOKUP(A391,'2% with VPK 2020'!A:AB,28,FALSE)</f>
        <v>1340097</v>
      </c>
      <c r="K391" s="4">
        <f>VLOOKUP(A391,'Charter School Lease'!A:D,4,FALSE)</f>
        <v>0</v>
      </c>
      <c r="L391" s="4">
        <f>VLOOKUP(A391,'Integration Change'!H:K,4,FALSE)</f>
        <v>0</v>
      </c>
      <c r="M391" s="4">
        <f>VLOOKUP(A391,'Other SPED'!A:D,4,FALSE)</f>
        <v>0</v>
      </c>
      <c r="N391" s="4">
        <f>VLOOKUP(A391,'LTFM Change'!G:J,4,FALSE)</f>
        <v>0</v>
      </c>
      <c r="O391" s="4">
        <f>VLOOKUP(A391,QComp!I:N,6,FALSE)</f>
        <v>2.0867849864553136</v>
      </c>
      <c r="P391" s="4">
        <f>VLOOKUP(A391,'Breakfast and Lunch'!A:D,4,FALSE)</f>
        <v>0</v>
      </c>
      <c r="Q391" s="4">
        <f>VLOOKUP(A391,'Breakfast and Lunch'!A:E,5,FALSE)</f>
        <v>0</v>
      </c>
      <c r="R391" s="4">
        <v>0</v>
      </c>
      <c r="S391" s="4">
        <v>0</v>
      </c>
      <c r="T391" s="4">
        <f>VLOOKUP(A391,QComp!A:D,4,FALSE)</f>
        <v>0</v>
      </c>
      <c r="U391" s="4">
        <f t="shared" si="102"/>
        <v>189.87692307692308</v>
      </c>
      <c r="V391" s="4">
        <f t="shared" si="103"/>
        <v>-10.913215013453737</v>
      </c>
      <c r="W391" s="4">
        <f t="shared" si="104"/>
        <v>-8.3947807795797982E-2</v>
      </c>
      <c r="X391" s="4">
        <f>VLOOKUP(A391,'2020 SPED'!A:AF,32,FALSE)</f>
        <v>0</v>
      </c>
      <c r="Y391" s="228">
        <f t="shared" si="97"/>
        <v>0</v>
      </c>
      <c r="Z391" s="4">
        <f t="shared" si="98"/>
        <v>24673.086784986546</v>
      </c>
      <c r="AA391" s="228">
        <f t="shared" si="99"/>
        <v>189.79297526912728</v>
      </c>
      <c r="AC391" s="4">
        <f>VLOOKUP(A391,'Pupil Info'!A:E,5,FALSE)</f>
        <v>130</v>
      </c>
      <c r="AD391" s="4">
        <f>Summary!AA391</f>
        <v>1775820.8047308675</v>
      </c>
      <c r="AE391" s="4">
        <f>VLOOKUP(A391,'2% 2021'!A:AB,28,FALSE)</f>
        <v>1397644</v>
      </c>
      <c r="AF391" s="4">
        <f t="shared" si="105"/>
        <v>13660.160036391288</v>
      </c>
      <c r="AG391" s="4">
        <f>AE391-Summary!AB391</f>
        <v>52341</v>
      </c>
      <c r="AH391" s="4">
        <f>VLOOKUP(A391,'2% with VPK 2021'!A:AB,28,FALSE)</f>
        <v>1397631</v>
      </c>
      <c r="AI391" s="4">
        <f>VLOOKUP(A391,'Charter School Lease'!A:E,5,FALSE)</f>
        <v>0</v>
      </c>
      <c r="AJ391" s="4">
        <f>VLOOKUP(A391,'Integration Change'!H:L,5,FALSE)</f>
        <v>0</v>
      </c>
      <c r="AK391" s="4">
        <f>VLOOKUP(A391,'Other SPED'!A:D,4,FALSE)</f>
        <v>0</v>
      </c>
      <c r="AL391" s="4">
        <f>VLOOKUP(A391,QComp!I:R,10,FALSE)</f>
        <v>2.466603528962878</v>
      </c>
      <c r="AM391" s="4">
        <f>VLOOKUP(A391,'LTFM Change'!G:K,5,FALSE)</f>
        <v>0</v>
      </c>
      <c r="AN391" s="4">
        <f>VLOOKUP(A391,'Breakfast and Lunch'!A:E,5,FALSE)</f>
        <v>0</v>
      </c>
      <c r="AO391" s="4">
        <f>VLOOKUP(A391,'Breakfast and Lunch'!A:D,4,FALSE)</f>
        <v>0</v>
      </c>
      <c r="AP391" s="4">
        <v>0</v>
      </c>
      <c r="AQ391" s="4">
        <f>VLOOKUP(A391,'Safe School'!A:D,4,FALSE)</f>
        <v>0</v>
      </c>
      <c r="AR391" s="4">
        <v>0</v>
      </c>
      <c r="AS391" s="4">
        <f>VLOOKUP(A391,QComp!A:E,5,FALSE)</f>
        <v>0</v>
      </c>
      <c r="AT391" s="228">
        <f t="shared" si="106"/>
        <v>402.62307692307695</v>
      </c>
      <c r="AU391" s="4">
        <f t="shared" si="107"/>
        <v>-10.53339647105895</v>
      </c>
      <c r="AV391" s="228">
        <f t="shared" si="111"/>
        <v>-8.1026126700453463E-2</v>
      </c>
      <c r="AW391" s="4">
        <f>VLOOKUP(A391,'2021 SPED'!A:AF,32,FALSE)</f>
        <v>234.7410123712034</v>
      </c>
      <c r="AX391" s="228">
        <f t="shared" si="112"/>
        <v>1.805700095163103</v>
      </c>
      <c r="AY391" s="5">
        <f t="shared" si="100"/>
        <v>52565.207615900144</v>
      </c>
      <c r="AZ391" s="4">
        <f t="shared" si="113"/>
        <v>404.34775089153959</v>
      </c>
    </row>
    <row r="392" spans="1:52" x14ac:dyDescent="0.25">
      <c r="A392">
        <v>4058</v>
      </c>
      <c r="B392">
        <v>7</v>
      </c>
      <c r="C392" t="s">
        <v>372</v>
      </c>
      <c r="D392">
        <v>7</v>
      </c>
      <c r="E392" s="4">
        <f>VLOOKUP(A392,'Pupil Info'!A:D,4,FALSE)</f>
        <v>194</v>
      </c>
      <c r="F392" s="4">
        <f>Summary!F392</f>
        <v>2423706.4045584518</v>
      </c>
      <c r="G392" s="4">
        <f>VLOOKUP(A392,'2% 2020'!A:AB,28,FALSE)</f>
        <v>1467349</v>
      </c>
      <c r="H392" s="4">
        <f t="shared" si="101"/>
        <v>12493.331982260061</v>
      </c>
      <c r="I392" s="4">
        <f>G392-Summary!G392</f>
        <v>26700</v>
      </c>
      <c r="J392" s="4">
        <f>VLOOKUP(A392,'2% with VPK 2020'!A:AB,28,FALSE)</f>
        <v>1467536.8</v>
      </c>
      <c r="K392" s="4">
        <f>VLOOKUP(A392,'Charter School Lease'!A:D,4,FALSE)</f>
        <v>0</v>
      </c>
      <c r="L392" s="4">
        <f>VLOOKUP(A392,'Integration Change'!H:K,4,FALSE)</f>
        <v>0</v>
      </c>
      <c r="M392" s="4">
        <f>VLOOKUP(A392,'Other SPED'!A:D,4,FALSE)</f>
        <v>0</v>
      </c>
      <c r="N392" s="4">
        <f>VLOOKUP(A392,'LTFM Change'!G:J,4,FALSE)</f>
        <v>0</v>
      </c>
      <c r="O392" s="4">
        <f>VLOOKUP(A392,QComp!I:N,6,FALSE)</f>
        <v>0</v>
      </c>
      <c r="P392" s="4">
        <f>VLOOKUP(A392,'Breakfast and Lunch'!A:D,4,FALSE)</f>
        <v>0</v>
      </c>
      <c r="Q392" s="4">
        <f>VLOOKUP(A392,'Breakfast and Lunch'!A:E,5,FALSE)</f>
        <v>0</v>
      </c>
      <c r="R392" s="4">
        <v>0</v>
      </c>
      <c r="S392" s="4">
        <v>0</v>
      </c>
      <c r="T392" s="4">
        <f>VLOOKUP(A392,QComp!A:D,4,FALSE)</f>
        <v>0</v>
      </c>
      <c r="U392" s="4">
        <f t="shared" si="102"/>
        <v>137.62886597938143</v>
      </c>
      <c r="V392" s="4">
        <f t="shared" si="103"/>
        <v>187.80000000004657</v>
      </c>
      <c r="W392" s="4">
        <f t="shared" si="104"/>
        <v>0.96804123711364209</v>
      </c>
      <c r="X392" s="4">
        <f>VLOOKUP(A392,'2020 SPED'!A:AF,32,FALSE)</f>
        <v>0</v>
      </c>
      <c r="Y392" s="228">
        <f t="shared" si="97"/>
        <v>0</v>
      </c>
      <c r="Z392" s="4">
        <f t="shared" si="98"/>
        <v>26887.800000000047</v>
      </c>
      <c r="AA392" s="228">
        <f t="shared" si="99"/>
        <v>138.59690721649508</v>
      </c>
      <c r="AC392" s="4">
        <f>VLOOKUP(A392,'Pupil Info'!A:E,5,FALSE)</f>
        <v>180</v>
      </c>
      <c r="AD392" s="4">
        <f>Summary!AA392</f>
        <v>2345012.3009310169</v>
      </c>
      <c r="AE392" s="4">
        <f>VLOOKUP(A392,'2% 2021'!A:AB,28,FALSE)</f>
        <v>1399780</v>
      </c>
      <c r="AF392" s="4">
        <f t="shared" si="105"/>
        <v>13027.846116283426</v>
      </c>
      <c r="AG392" s="4">
        <f>AE392-Summary!AB392</f>
        <v>50750</v>
      </c>
      <c r="AH392" s="4">
        <f>VLOOKUP(A392,'2% with VPK 2021'!A:AB,28,FALSE)</f>
        <v>1399951</v>
      </c>
      <c r="AI392" s="4">
        <f>VLOOKUP(A392,'Charter School Lease'!A:E,5,FALSE)</f>
        <v>0</v>
      </c>
      <c r="AJ392" s="4">
        <f>VLOOKUP(A392,'Integration Change'!H:L,5,FALSE)</f>
        <v>0</v>
      </c>
      <c r="AK392" s="4">
        <f>VLOOKUP(A392,'Other SPED'!A:D,4,FALSE)</f>
        <v>0</v>
      </c>
      <c r="AL392" s="4">
        <f>VLOOKUP(A392,QComp!I:R,10,FALSE)</f>
        <v>0</v>
      </c>
      <c r="AM392" s="4">
        <f>VLOOKUP(A392,'LTFM Change'!G:K,5,FALSE)</f>
        <v>0</v>
      </c>
      <c r="AN392" s="4">
        <f>VLOOKUP(A392,'Breakfast and Lunch'!A:E,5,FALSE)</f>
        <v>0</v>
      </c>
      <c r="AO392" s="4">
        <f>VLOOKUP(A392,'Breakfast and Lunch'!A:D,4,FALSE)</f>
        <v>0</v>
      </c>
      <c r="AP392" s="4">
        <v>0</v>
      </c>
      <c r="AQ392" s="4">
        <f>VLOOKUP(A392,'Safe School'!A:D,4,FALSE)</f>
        <v>0</v>
      </c>
      <c r="AR392" s="4">
        <v>0</v>
      </c>
      <c r="AS392" s="4">
        <f>VLOOKUP(A392,QComp!A:E,5,FALSE)</f>
        <v>0</v>
      </c>
      <c r="AT392" s="228">
        <f t="shared" si="106"/>
        <v>281.94444444444446</v>
      </c>
      <c r="AU392" s="4">
        <f t="shared" si="107"/>
        <v>171</v>
      </c>
      <c r="AV392" s="228">
        <f t="shared" si="111"/>
        <v>0.95</v>
      </c>
      <c r="AW392" s="4">
        <f>VLOOKUP(A392,'2021 SPED'!A:AF,32,FALSE)</f>
        <v>1376.5369090599706</v>
      </c>
      <c r="AX392" s="228">
        <f t="shared" si="112"/>
        <v>7.647427272555392</v>
      </c>
      <c r="AY392" s="5">
        <f t="shared" si="100"/>
        <v>52297.536909059971</v>
      </c>
      <c r="AZ392" s="4">
        <f t="shared" si="113"/>
        <v>290.54187171699982</v>
      </c>
    </row>
    <row r="393" spans="1:52" x14ac:dyDescent="0.25">
      <c r="A393">
        <v>4059</v>
      </c>
      <c r="B393">
        <v>7</v>
      </c>
      <c r="C393" t="s">
        <v>373</v>
      </c>
      <c r="D393">
        <v>7</v>
      </c>
      <c r="E393" s="4">
        <f>VLOOKUP(A393,'Pupil Info'!A:D,4,FALSE)</f>
        <v>268</v>
      </c>
      <c r="F393" s="4">
        <f>Summary!F393</f>
        <v>2889351.1459335401</v>
      </c>
      <c r="G393" s="4">
        <f>VLOOKUP(A393,'2% 2020'!A:AB,28,FALSE)</f>
        <v>2186235.4</v>
      </c>
      <c r="H393" s="4">
        <f t="shared" si="101"/>
        <v>10781.160992289329</v>
      </c>
      <c r="I393" s="4">
        <f>G393-Summary!G393</f>
        <v>40126</v>
      </c>
      <c r="J393" s="4">
        <f>VLOOKUP(A393,'2% with VPK 2020'!A:AB,28,FALSE)</f>
        <v>2186152.4</v>
      </c>
      <c r="K393" s="4">
        <f>VLOOKUP(A393,'Charter School Lease'!A:D,4,FALSE)</f>
        <v>0</v>
      </c>
      <c r="L393" s="4">
        <f>VLOOKUP(A393,'Integration Change'!H:K,4,FALSE)</f>
        <v>0</v>
      </c>
      <c r="M393" s="4">
        <f>VLOOKUP(A393,'Other SPED'!A:D,4,FALSE)</f>
        <v>0</v>
      </c>
      <c r="N393" s="4">
        <f>VLOOKUP(A393,'LTFM Change'!G:J,4,FALSE)</f>
        <v>0</v>
      </c>
      <c r="O393" s="4">
        <f>VLOOKUP(A393,QComp!I:N,6,FALSE)</f>
        <v>5.4036748070357135</v>
      </c>
      <c r="P393" s="4">
        <f>VLOOKUP(A393,'Breakfast and Lunch'!A:D,4,FALSE)</f>
        <v>0</v>
      </c>
      <c r="Q393" s="4">
        <f>VLOOKUP(A393,'Breakfast and Lunch'!A:E,5,FALSE)</f>
        <v>0</v>
      </c>
      <c r="R393" s="4">
        <v>0</v>
      </c>
      <c r="S393" s="4">
        <v>0</v>
      </c>
      <c r="T393" s="4">
        <f>VLOOKUP(A393,QComp!A:D,4,FALSE)</f>
        <v>0</v>
      </c>
      <c r="U393" s="4">
        <f t="shared" si="102"/>
        <v>149.72388059701493</v>
      </c>
      <c r="V393" s="4">
        <f t="shared" si="103"/>
        <v>-77.59632519306615</v>
      </c>
      <c r="W393" s="4">
        <f t="shared" si="104"/>
        <v>-0.28953852683979908</v>
      </c>
      <c r="X393" s="4">
        <f>VLOOKUP(A393,'2020 SPED'!A:AF,32,FALSE)</f>
        <v>0</v>
      </c>
      <c r="Y393" s="228">
        <f t="shared" si="97"/>
        <v>0</v>
      </c>
      <c r="Z393" s="4">
        <f t="shared" si="98"/>
        <v>40048.403674806934</v>
      </c>
      <c r="AA393" s="228">
        <f t="shared" si="99"/>
        <v>149.43434207017512</v>
      </c>
      <c r="AC393" s="4">
        <f>VLOOKUP(A393,'Pupil Info'!A:E,5,FALSE)</f>
        <v>290</v>
      </c>
      <c r="AD393" s="4">
        <f>Summary!AA393</f>
        <v>3211433.6657746192</v>
      </c>
      <c r="AE393" s="4">
        <f>VLOOKUP(A393,'2% 2021'!A:AB,28,FALSE)</f>
        <v>2424930</v>
      </c>
      <c r="AF393" s="4">
        <f t="shared" si="105"/>
        <v>11073.909192326273</v>
      </c>
      <c r="AG393" s="4">
        <f>AE393-Summary!AB393</f>
        <v>88118</v>
      </c>
      <c r="AH393" s="4">
        <f>VLOOKUP(A393,'2% with VPK 2021'!A:AB,28,FALSE)</f>
        <v>2425142</v>
      </c>
      <c r="AI393" s="4">
        <f>VLOOKUP(A393,'Charter School Lease'!A:E,5,FALSE)</f>
        <v>0</v>
      </c>
      <c r="AJ393" s="4">
        <f>VLOOKUP(A393,'Integration Change'!H:L,5,FALSE)</f>
        <v>0</v>
      </c>
      <c r="AK393" s="4">
        <f>VLOOKUP(A393,'Other SPED'!A:D,4,FALSE)</f>
        <v>0</v>
      </c>
      <c r="AL393" s="4">
        <f>VLOOKUP(A393,QComp!I:R,10,FALSE)</f>
        <v>5.4432449019805063</v>
      </c>
      <c r="AM393" s="4">
        <f>VLOOKUP(A393,'LTFM Change'!G:K,5,FALSE)</f>
        <v>0</v>
      </c>
      <c r="AN393" s="4">
        <f>VLOOKUP(A393,'Breakfast and Lunch'!A:E,5,FALSE)</f>
        <v>0</v>
      </c>
      <c r="AO393" s="4">
        <f>VLOOKUP(A393,'Breakfast and Lunch'!A:D,4,FALSE)</f>
        <v>0</v>
      </c>
      <c r="AP393" s="4">
        <v>0</v>
      </c>
      <c r="AQ393" s="4">
        <f>VLOOKUP(A393,'Safe School'!A:D,4,FALSE)</f>
        <v>0</v>
      </c>
      <c r="AR393" s="4">
        <v>0</v>
      </c>
      <c r="AS393" s="4">
        <f>VLOOKUP(A393,QComp!A:E,5,FALSE)</f>
        <v>0</v>
      </c>
      <c r="AT393" s="228">
        <f t="shared" si="106"/>
        <v>303.85517241379313</v>
      </c>
      <c r="AU393" s="4">
        <f t="shared" si="107"/>
        <v>217.4432449019514</v>
      </c>
      <c r="AV393" s="228">
        <f t="shared" si="111"/>
        <v>0.74980429276534966</v>
      </c>
      <c r="AW393" s="4">
        <f>VLOOKUP(A393,'2021 SPED'!A:AF,32,FALSE)</f>
        <v>4.7426840534899384</v>
      </c>
      <c r="AX393" s="228">
        <f t="shared" si="112"/>
        <v>1.6354082943068754E-2</v>
      </c>
      <c r="AY393" s="5">
        <f t="shared" si="100"/>
        <v>88340.185928955441</v>
      </c>
      <c r="AZ393" s="4">
        <f t="shared" si="113"/>
        <v>304.62133078950154</v>
      </c>
    </row>
    <row r="394" spans="1:52" x14ac:dyDescent="0.25">
      <c r="A394">
        <v>4064</v>
      </c>
      <c r="B394">
        <v>7</v>
      </c>
      <c r="C394" t="s">
        <v>374</v>
      </c>
      <c r="D394">
        <v>7</v>
      </c>
      <c r="E394" s="4">
        <f>VLOOKUP(A394,'Pupil Info'!A:D,4,FALSE)</f>
        <v>109</v>
      </c>
      <c r="F394" s="4">
        <f>Summary!F394</f>
        <v>1374619.5526735894</v>
      </c>
      <c r="G394" s="4">
        <f>VLOOKUP(A394,'2% 2020'!A:AB,28,FALSE)</f>
        <v>1047932</v>
      </c>
      <c r="H394" s="4">
        <f t="shared" si="101"/>
        <v>12611.188556638435</v>
      </c>
      <c r="I394" s="4">
        <f>G394-Summary!G394</f>
        <v>20056</v>
      </c>
      <c r="J394" s="4">
        <f>VLOOKUP(A394,'2% with VPK 2020'!A:AB,28,FALSE)</f>
        <v>1083044</v>
      </c>
      <c r="K394" s="4">
        <f>VLOOKUP(A394,'Charter School Lease'!A:D,4,FALSE)</f>
        <v>3653.3099999999977</v>
      </c>
      <c r="L394" s="4">
        <f>VLOOKUP(A394,'Integration Change'!H:K,4,FALSE)</f>
        <v>0</v>
      </c>
      <c r="M394" s="4">
        <f>VLOOKUP(A394,'Other SPED'!A:D,4,FALSE)</f>
        <v>0</v>
      </c>
      <c r="N394" s="4">
        <f>VLOOKUP(A394,'LTFM Change'!G:J,4,FALSE)</f>
        <v>1009.8000000000001</v>
      </c>
      <c r="O394" s="4">
        <f>VLOOKUP(A394,QComp!I:N,6,FALSE)</f>
        <v>0</v>
      </c>
      <c r="P394" s="4">
        <f>VLOOKUP(A394,'Breakfast and Lunch'!A:D,4,FALSE)</f>
        <v>204.01</v>
      </c>
      <c r="Q394" s="4">
        <f>VLOOKUP(A394,'Breakfast and Lunch'!A:E,5,FALSE)</f>
        <v>532.71</v>
      </c>
      <c r="R394" s="4">
        <v>0</v>
      </c>
      <c r="S394" s="4">
        <v>0</v>
      </c>
      <c r="T394" s="4">
        <f>VLOOKUP(A394,QComp!A:D,4,FALSE)</f>
        <v>0</v>
      </c>
      <c r="U394" s="4">
        <f t="shared" si="102"/>
        <v>184</v>
      </c>
      <c r="V394" s="4">
        <f t="shared" si="103"/>
        <v>40511.830000000075</v>
      </c>
      <c r="W394" s="4">
        <f t="shared" si="104"/>
        <v>371.66816513761535</v>
      </c>
      <c r="X394" s="4">
        <f>VLOOKUP(A394,'2020 SPED'!A:AF,32,FALSE)</f>
        <v>0</v>
      </c>
      <c r="Y394" s="228">
        <f t="shared" si="97"/>
        <v>0</v>
      </c>
      <c r="Z394" s="4">
        <f t="shared" si="98"/>
        <v>60567.830000000075</v>
      </c>
      <c r="AA394" s="228">
        <f t="shared" si="99"/>
        <v>555.66816513761535</v>
      </c>
      <c r="AC394" s="4">
        <f>VLOOKUP(A394,'Pupil Info'!A:E,5,FALSE)</f>
        <v>109</v>
      </c>
      <c r="AD394" s="4">
        <f>Summary!AA394</f>
        <v>1399269.4094004799</v>
      </c>
      <c r="AE394" s="4">
        <f>VLOOKUP(A394,'2% 2021'!A:AB,28,FALSE)</f>
        <v>1062073.3999999999</v>
      </c>
      <c r="AF394" s="4">
        <f t="shared" si="105"/>
        <v>12837.334031197062</v>
      </c>
      <c r="AG394" s="4">
        <f>AE394-Summary!AB394</f>
        <v>40229.999999999884</v>
      </c>
      <c r="AH394" s="4">
        <f>VLOOKUP(A394,'2% with VPK 2021'!A:AB,28,FALSE)</f>
        <v>1106323.2</v>
      </c>
      <c r="AI394" s="4">
        <f>VLOOKUP(A394,'Charter School Lease'!A:E,5,FALSE)</f>
        <v>3689.8300000000017</v>
      </c>
      <c r="AJ394" s="4">
        <f>VLOOKUP(A394,'Integration Change'!H:L,5,FALSE)</f>
        <v>0</v>
      </c>
      <c r="AK394" s="4">
        <f>VLOOKUP(A394,'Other SPED'!A:D,4,FALSE)</f>
        <v>0</v>
      </c>
      <c r="AL394" s="4">
        <f>VLOOKUP(A394,QComp!I:R,10,FALSE)</f>
        <v>0</v>
      </c>
      <c r="AM394" s="4">
        <f>VLOOKUP(A394,'LTFM Change'!G:K,5,FALSE)</f>
        <v>1009.8000000000001</v>
      </c>
      <c r="AN394" s="4">
        <f>VLOOKUP(A394,'Breakfast and Lunch'!A:E,5,FALSE)</f>
        <v>532.71</v>
      </c>
      <c r="AO394" s="4">
        <f>VLOOKUP(A394,'Breakfast and Lunch'!A:D,4,FALSE)</f>
        <v>204.01</v>
      </c>
      <c r="AP394" s="4">
        <v>0</v>
      </c>
      <c r="AQ394" s="4">
        <f>VLOOKUP(A394,'Safe School'!A:D,4,FALSE)</f>
        <v>0</v>
      </c>
      <c r="AR394" s="4">
        <v>0</v>
      </c>
      <c r="AS394" s="4">
        <f>VLOOKUP(A394,QComp!A:E,5,FALSE)</f>
        <v>0</v>
      </c>
      <c r="AT394" s="228">
        <f t="shared" si="106"/>
        <v>369.08256880733836</v>
      </c>
      <c r="AU394" s="4">
        <f t="shared" si="107"/>
        <v>49686.15000000014</v>
      </c>
      <c r="AV394" s="228">
        <f t="shared" si="111"/>
        <v>455.83623853211139</v>
      </c>
      <c r="AW394" s="4">
        <f>VLOOKUP(A394,'2021 SPED'!A:AF,32,FALSE)</f>
        <v>-6.7897961983690038</v>
      </c>
      <c r="AX394" s="228">
        <f t="shared" si="112"/>
        <v>-6.2291708241917466E-2</v>
      </c>
      <c r="AY394" s="5">
        <f t="shared" si="100"/>
        <v>89909.360203801654</v>
      </c>
      <c r="AZ394" s="4">
        <f t="shared" si="113"/>
        <v>824.8565156312078</v>
      </c>
    </row>
    <row r="395" spans="1:52" x14ac:dyDescent="0.25">
      <c r="A395">
        <v>4066</v>
      </c>
      <c r="B395">
        <v>7</v>
      </c>
      <c r="C395" t="s">
        <v>375</v>
      </c>
      <c r="D395">
        <v>7</v>
      </c>
      <c r="E395" s="4">
        <f>VLOOKUP(A395,'Pupil Info'!A:D,4,FALSE)</f>
        <v>75</v>
      </c>
      <c r="F395" s="4">
        <f>Summary!F395</f>
        <v>821820.16931812628</v>
      </c>
      <c r="G395" s="4">
        <f>VLOOKUP(A395,'2% 2020'!A:AB,28,FALSE)</f>
        <v>648067.19999999995</v>
      </c>
      <c r="H395" s="4">
        <f t="shared" si="101"/>
        <v>10957.602257575018</v>
      </c>
      <c r="I395" s="4">
        <f>G395-Summary!G395</f>
        <v>12003</v>
      </c>
      <c r="J395" s="4">
        <f>VLOOKUP(A395,'2% with VPK 2020'!A:AB,28,FALSE)</f>
        <v>648060.19999999995</v>
      </c>
      <c r="K395" s="4">
        <f>VLOOKUP(A395,'Charter School Lease'!A:D,4,FALSE)</f>
        <v>0</v>
      </c>
      <c r="L395" s="4">
        <f>VLOOKUP(A395,'Integration Change'!H:K,4,FALSE)</f>
        <v>0</v>
      </c>
      <c r="M395" s="4">
        <f>VLOOKUP(A395,'Other SPED'!A:D,4,FALSE)</f>
        <v>0</v>
      </c>
      <c r="N395" s="4">
        <f>VLOOKUP(A395,'LTFM Change'!G:J,4,FALSE)</f>
        <v>0</v>
      </c>
      <c r="O395" s="4">
        <f>VLOOKUP(A395,QComp!I:N,6,FALSE)</f>
        <v>0</v>
      </c>
      <c r="P395" s="4">
        <f>VLOOKUP(A395,'Breakfast and Lunch'!A:D,4,FALSE)</f>
        <v>0</v>
      </c>
      <c r="Q395" s="4">
        <f>VLOOKUP(A395,'Breakfast and Lunch'!A:E,5,FALSE)</f>
        <v>0</v>
      </c>
      <c r="R395" s="4">
        <v>0</v>
      </c>
      <c r="S395" s="4">
        <v>0</v>
      </c>
      <c r="T395" s="4">
        <f>VLOOKUP(A395,QComp!A:D,4,FALSE)</f>
        <v>0</v>
      </c>
      <c r="U395" s="4">
        <f t="shared" si="102"/>
        <v>160.04</v>
      </c>
      <c r="V395" s="4">
        <f t="shared" si="103"/>
        <v>-7</v>
      </c>
      <c r="W395" s="4">
        <f t="shared" si="104"/>
        <v>-9.3333333333333338E-2</v>
      </c>
      <c r="X395" s="4">
        <f>VLOOKUP(A395,'2020 SPED'!A:AF,32,FALSE)</f>
        <v>0</v>
      </c>
      <c r="Y395" s="228">
        <f t="shared" si="97"/>
        <v>0</v>
      </c>
      <c r="Z395" s="4">
        <f t="shared" si="98"/>
        <v>11996</v>
      </c>
      <c r="AA395" s="228">
        <f t="shared" si="99"/>
        <v>159.94666666666666</v>
      </c>
      <c r="AC395" s="4">
        <f>VLOOKUP(A395,'Pupil Info'!A:E,5,FALSE)</f>
        <v>76</v>
      </c>
      <c r="AD395" s="4">
        <f>Summary!AA395</f>
        <v>852884.95744726597</v>
      </c>
      <c r="AE395" s="4">
        <f>VLOOKUP(A395,'2% 2021'!A:AB,28,FALSE)</f>
        <v>672780</v>
      </c>
      <c r="AF395" s="4">
        <f t="shared" si="105"/>
        <v>11222.170492727184</v>
      </c>
      <c r="AG395" s="4">
        <f>AE395-Summary!AB395</f>
        <v>24824</v>
      </c>
      <c r="AH395" s="4">
        <f>VLOOKUP(A395,'2% with VPK 2021'!A:AB,28,FALSE)</f>
        <v>672772</v>
      </c>
      <c r="AI395" s="4">
        <f>VLOOKUP(A395,'Charter School Lease'!A:E,5,FALSE)</f>
        <v>0</v>
      </c>
      <c r="AJ395" s="4">
        <f>VLOOKUP(A395,'Integration Change'!H:L,5,FALSE)</f>
        <v>0</v>
      </c>
      <c r="AK395" s="4">
        <f>VLOOKUP(A395,'Other SPED'!A:D,4,FALSE)</f>
        <v>0</v>
      </c>
      <c r="AL395" s="4">
        <f>VLOOKUP(A395,QComp!I:R,10,FALSE)</f>
        <v>0</v>
      </c>
      <c r="AM395" s="4">
        <f>VLOOKUP(A395,'LTFM Change'!G:K,5,FALSE)</f>
        <v>0</v>
      </c>
      <c r="AN395" s="4">
        <f>VLOOKUP(A395,'Breakfast and Lunch'!A:E,5,FALSE)</f>
        <v>0</v>
      </c>
      <c r="AO395" s="4">
        <f>VLOOKUP(A395,'Breakfast and Lunch'!A:D,4,FALSE)</f>
        <v>0</v>
      </c>
      <c r="AP395" s="4">
        <v>0</v>
      </c>
      <c r="AQ395" s="4">
        <f>VLOOKUP(A395,'Safe School'!A:D,4,FALSE)</f>
        <v>0</v>
      </c>
      <c r="AR395" s="4">
        <v>0</v>
      </c>
      <c r="AS395" s="4">
        <f>VLOOKUP(A395,QComp!A:E,5,FALSE)</f>
        <v>0</v>
      </c>
      <c r="AT395" s="228">
        <f t="shared" si="106"/>
        <v>326.63157894736844</v>
      </c>
      <c r="AU395" s="4">
        <f t="shared" si="107"/>
        <v>-8</v>
      </c>
      <c r="AV395" s="228">
        <f t="shared" si="111"/>
        <v>-0.10526315789473684</v>
      </c>
      <c r="AW395" s="4">
        <f>VLOOKUP(A395,'2021 SPED'!A:AF,32,FALSE)</f>
        <v>0</v>
      </c>
      <c r="AX395" s="228">
        <f t="shared" si="112"/>
        <v>0</v>
      </c>
      <c r="AY395" s="5">
        <f t="shared" si="100"/>
        <v>24816</v>
      </c>
      <c r="AZ395" s="4">
        <f t="shared" si="113"/>
        <v>326.5263157894737</v>
      </c>
    </row>
    <row r="396" spans="1:52" x14ac:dyDescent="0.25">
      <c r="A396">
        <v>4067</v>
      </c>
      <c r="B396">
        <v>7</v>
      </c>
      <c r="C396" t="s">
        <v>376</v>
      </c>
      <c r="D396">
        <v>7</v>
      </c>
      <c r="E396" s="4">
        <f>VLOOKUP(A396,'Pupil Info'!A:D,4,FALSE)</f>
        <v>442</v>
      </c>
      <c r="F396" s="4">
        <f>Summary!F396</f>
        <v>5584594.052797677</v>
      </c>
      <c r="G396" s="4">
        <f>VLOOKUP(A396,'2% 2020'!A:AB,28,FALSE)</f>
        <v>4615727</v>
      </c>
      <c r="H396" s="4">
        <f t="shared" si="101"/>
        <v>12634.8281737504</v>
      </c>
      <c r="I396" s="4">
        <f>G396-Summary!G396</f>
        <v>82569</v>
      </c>
      <c r="J396" s="4">
        <f>VLOOKUP(A396,'2% with VPK 2020'!A:AB,28,FALSE)</f>
        <v>4615689</v>
      </c>
      <c r="K396" s="4">
        <f>VLOOKUP(A396,'Charter School Lease'!A:D,4,FALSE)</f>
        <v>0</v>
      </c>
      <c r="L396" s="4">
        <f>VLOOKUP(A396,'Integration Change'!H:K,4,FALSE)</f>
        <v>0</v>
      </c>
      <c r="M396" s="4">
        <f>VLOOKUP(A396,'Other SPED'!A:D,4,FALSE)</f>
        <v>0</v>
      </c>
      <c r="N396" s="4">
        <f>VLOOKUP(A396,'LTFM Change'!G:J,4,FALSE)</f>
        <v>0</v>
      </c>
      <c r="O396" s="4">
        <f>VLOOKUP(A396,QComp!I:N,6,FALSE)</f>
        <v>0</v>
      </c>
      <c r="P396" s="4">
        <f>VLOOKUP(A396,'Breakfast and Lunch'!A:D,4,FALSE)</f>
        <v>0</v>
      </c>
      <c r="Q396" s="4">
        <f>VLOOKUP(A396,'Breakfast and Lunch'!A:E,5,FALSE)</f>
        <v>0</v>
      </c>
      <c r="R396" s="4">
        <v>0</v>
      </c>
      <c r="S396" s="4">
        <v>0</v>
      </c>
      <c r="T396" s="4">
        <f>VLOOKUP(A396,QComp!A:D,4,FALSE)</f>
        <v>0</v>
      </c>
      <c r="U396" s="4">
        <f t="shared" si="102"/>
        <v>186.80769230769232</v>
      </c>
      <c r="V396" s="4">
        <f t="shared" si="103"/>
        <v>-38</v>
      </c>
      <c r="W396" s="4">
        <f t="shared" si="104"/>
        <v>-8.5972850678733032E-2</v>
      </c>
      <c r="X396" s="4">
        <f>VLOOKUP(A396,'2020 SPED'!A:AF,32,FALSE)</f>
        <v>0</v>
      </c>
      <c r="Y396" s="228">
        <f t="shared" si="97"/>
        <v>0</v>
      </c>
      <c r="Z396" s="4">
        <f t="shared" si="98"/>
        <v>82531</v>
      </c>
      <c r="AA396" s="228">
        <f t="shared" si="99"/>
        <v>186.72171945701356</v>
      </c>
      <c r="AC396" s="4">
        <f>VLOOKUP(A396,'Pupil Info'!A:E,5,FALSE)</f>
        <v>440</v>
      </c>
      <c r="AD396" s="4">
        <f>Summary!AA396</f>
        <v>5795541.2374940049</v>
      </c>
      <c r="AE396" s="4">
        <f>VLOOKUP(A396,'2% 2021'!A:AB,28,FALSE)</f>
        <v>4824946</v>
      </c>
      <c r="AF396" s="4">
        <f t="shared" si="105"/>
        <v>13171.684630668193</v>
      </c>
      <c r="AG396" s="4">
        <f>AE396-Summary!AB396</f>
        <v>171499</v>
      </c>
      <c r="AH396" s="4">
        <f>VLOOKUP(A396,'2% with VPK 2021'!A:AB,28,FALSE)</f>
        <v>4824906</v>
      </c>
      <c r="AI396" s="4">
        <f>VLOOKUP(A396,'Charter School Lease'!A:E,5,FALSE)</f>
        <v>0</v>
      </c>
      <c r="AJ396" s="4">
        <f>VLOOKUP(A396,'Integration Change'!H:L,5,FALSE)</f>
        <v>0</v>
      </c>
      <c r="AK396" s="4">
        <f>VLOOKUP(A396,'Other SPED'!A:D,4,FALSE)</f>
        <v>0</v>
      </c>
      <c r="AL396" s="4">
        <f>VLOOKUP(A396,QComp!I:R,10,FALSE)</f>
        <v>0</v>
      </c>
      <c r="AM396" s="4">
        <f>VLOOKUP(A396,'LTFM Change'!G:K,5,FALSE)</f>
        <v>0</v>
      </c>
      <c r="AN396" s="4">
        <f>VLOOKUP(A396,'Breakfast and Lunch'!A:E,5,FALSE)</f>
        <v>0</v>
      </c>
      <c r="AO396" s="4">
        <f>VLOOKUP(A396,'Breakfast and Lunch'!A:D,4,FALSE)</f>
        <v>0</v>
      </c>
      <c r="AP396" s="4">
        <v>0</v>
      </c>
      <c r="AQ396" s="4">
        <f>VLOOKUP(A396,'Safe School'!A:D,4,FALSE)</f>
        <v>0</v>
      </c>
      <c r="AR396" s="4">
        <v>0</v>
      </c>
      <c r="AS396" s="4">
        <f>VLOOKUP(A396,QComp!A:E,5,FALSE)</f>
        <v>0</v>
      </c>
      <c r="AT396" s="228">
        <f t="shared" si="106"/>
        <v>389.77045454545453</v>
      </c>
      <c r="AU396" s="4">
        <f t="shared" si="107"/>
        <v>-40</v>
      </c>
      <c r="AV396" s="228">
        <f t="shared" si="111"/>
        <v>-9.0909090909090912E-2</v>
      </c>
      <c r="AW396" s="4">
        <f>VLOOKUP(A396,'2021 SPED'!A:AF,32,FALSE)</f>
        <v>1093.965576721821</v>
      </c>
      <c r="AX396" s="228">
        <f t="shared" si="112"/>
        <v>2.4862854016405023</v>
      </c>
      <c r="AY396" s="5">
        <f t="shared" si="100"/>
        <v>172552.96557672182</v>
      </c>
      <c r="AZ396" s="4">
        <f t="shared" si="113"/>
        <v>392.16583085618595</v>
      </c>
    </row>
    <row r="397" spans="1:52" x14ac:dyDescent="0.25">
      <c r="A397">
        <v>4068</v>
      </c>
      <c r="B397">
        <v>7</v>
      </c>
      <c r="C397" t="s">
        <v>377</v>
      </c>
      <c r="D397">
        <v>7</v>
      </c>
      <c r="E397" s="4">
        <f>VLOOKUP(A397,'Pupil Info'!A:D,4,FALSE)</f>
        <v>433</v>
      </c>
      <c r="F397" s="4">
        <f>Summary!F397</f>
        <v>5772818.9660707191</v>
      </c>
      <c r="G397" s="4">
        <f>VLOOKUP(A397,'2% 2020'!A:AB,28,FALSE)</f>
        <v>4448917.8</v>
      </c>
      <c r="H397" s="4">
        <f t="shared" si="101"/>
        <v>13332.145418177181</v>
      </c>
      <c r="I397" s="4">
        <f>G397-Summary!G397</f>
        <v>83162</v>
      </c>
      <c r="J397" s="4">
        <f>VLOOKUP(A397,'2% with VPK 2020'!A:AB,28,FALSE)</f>
        <v>4601498.8</v>
      </c>
      <c r="K397" s="4">
        <f>VLOOKUP(A397,'Charter School Lease'!A:D,4,FALSE)</f>
        <v>28382.400000000023</v>
      </c>
      <c r="L397" s="4">
        <f>VLOOKUP(A397,'Integration Change'!H:K,4,FALSE)</f>
        <v>0</v>
      </c>
      <c r="M397" s="4">
        <f>VLOOKUP(A397,'Other SPED'!A:D,4,FALSE)</f>
        <v>0</v>
      </c>
      <c r="N397" s="4">
        <f>VLOOKUP(A397,'LTFM Change'!G:J,4,FALSE)</f>
        <v>4039.2000000000003</v>
      </c>
      <c r="O397" s="4">
        <f>VLOOKUP(A397,QComp!I:N,6,FALSE)</f>
        <v>9097.4333584484848</v>
      </c>
      <c r="P397" s="4">
        <f>VLOOKUP(A397,'Breakfast and Lunch'!A:D,4,FALSE)</f>
        <v>816.05</v>
      </c>
      <c r="Q397" s="4">
        <f>VLOOKUP(A397,'Breakfast and Lunch'!A:E,5,FALSE)</f>
        <v>2130.84</v>
      </c>
      <c r="R397" s="4">
        <v>0</v>
      </c>
      <c r="S397" s="4">
        <v>0</v>
      </c>
      <c r="T397" s="4">
        <f>VLOOKUP(A397,QComp!A:D,4,FALSE)</f>
        <v>0</v>
      </c>
      <c r="U397" s="4">
        <f t="shared" si="102"/>
        <v>192.06004618937644</v>
      </c>
      <c r="V397" s="4">
        <f t="shared" si="103"/>
        <v>197046.92335844878</v>
      </c>
      <c r="W397" s="4">
        <f t="shared" si="104"/>
        <v>455.07372600103645</v>
      </c>
      <c r="X397" s="4">
        <f>VLOOKUP(A397,'2020 SPED'!A:AF,32,FALSE)</f>
        <v>0</v>
      </c>
      <c r="Y397" s="228">
        <f t="shared" si="97"/>
        <v>0</v>
      </c>
      <c r="Z397" s="4">
        <f t="shared" si="98"/>
        <v>280208.92335844878</v>
      </c>
      <c r="AA397" s="228">
        <f t="shared" si="99"/>
        <v>647.13377219041286</v>
      </c>
      <c r="AC397" s="4">
        <f>VLOOKUP(A397,'Pupil Info'!A:E,5,FALSE)</f>
        <v>456</v>
      </c>
      <c r="AD397" s="4">
        <f>Summary!AA397</f>
        <v>6328061.3497879449</v>
      </c>
      <c r="AE397" s="4">
        <f>VLOOKUP(A397,'2% 2021'!A:AB,28,FALSE)</f>
        <v>4897947</v>
      </c>
      <c r="AF397" s="4">
        <f t="shared" si="105"/>
        <v>13877.327521464791</v>
      </c>
      <c r="AG397" s="4">
        <f>AE397-Summary!AB397</f>
        <v>181905</v>
      </c>
      <c r="AH397" s="4">
        <f>VLOOKUP(A397,'2% with VPK 2021'!A:AB,28,FALSE)</f>
        <v>5133778</v>
      </c>
      <c r="AI397" s="4">
        <f>VLOOKUP(A397,'Charter School Lease'!A:E,5,FALSE)</f>
        <v>28382.400000000023</v>
      </c>
      <c r="AJ397" s="4">
        <f>VLOOKUP(A397,'Integration Change'!H:L,5,FALSE)</f>
        <v>0</v>
      </c>
      <c r="AK397" s="4">
        <f>VLOOKUP(A397,'Other SPED'!A:D,4,FALSE)</f>
        <v>0</v>
      </c>
      <c r="AL397" s="4">
        <f>VLOOKUP(A397,QComp!I:R,10,FALSE)</f>
        <v>9118.2279160626058</v>
      </c>
      <c r="AM397" s="4">
        <f>VLOOKUP(A397,'LTFM Change'!G:K,5,FALSE)</f>
        <v>4039.2000000000003</v>
      </c>
      <c r="AN397" s="4">
        <f>VLOOKUP(A397,'Breakfast and Lunch'!A:E,5,FALSE)</f>
        <v>2130.84</v>
      </c>
      <c r="AO397" s="4">
        <f>VLOOKUP(A397,'Breakfast and Lunch'!A:D,4,FALSE)</f>
        <v>816.05</v>
      </c>
      <c r="AP397" s="4">
        <v>0</v>
      </c>
      <c r="AQ397" s="4">
        <f>VLOOKUP(A397,'Safe School'!A:D,4,FALSE)</f>
        <v>0</v>
      </c>
      <c r="AR397" s="4">
        <v>0</v>
      </c>
      <c r="AS397" s="4">
        <f>VLOOKUP(A397,QComp!A:E,5,FALSE)</f>
        <v>0</v>
      </c>
      <c r="AT397" s="228">
        <f t="shared" si="106"/>
        <v>398.91447368421052</v>
      </c>
      <c r="AU397" s="4">
        <f t="shared" si="107"/>
        <v>280317.71791606303</v>
      </c>
      <c r="AV397" s="228">
        <f t="shared" si="111"/>
        <v>614.73183753522596</v>
      </c>
      <c r="AW397" s="4">
        <f>VLOOKUP(A397,'2021 SPED'!A:AF,32,FALSE)</f>
        <v>1447.9924563232344</v>
      </c>
      <c r="AX397" s="228">
        <f t="shared" si="112"/>
        <v>3.175422053340426</v>
      </c>
      <c r="AY397" s="5">
        <f t="shared" si="100"/>
        <v>463670.71037238627</v>
      </c>
      <c r="AZ397" s="4">
        <f t="shared" si="113"/>
        <v>1016.8217332727769</v>
      </c>
    </row>
    <row r="398" spans="1:52" x14ac:dyDescent="0.25">
      <c r="A398">
        <v>4070</v>
      </c>
      <c r="B398">
        <v>7</v>
      </c>
      <c r="C398" t="s">
        <v>378</v>
      </c>
      <c r="D398">
        <v>7</v>
      </c>
      <c r="E398" s="4">
        <f>VLOOKUP(A398,'Pupil Info'!A:D,4,FALSE)</f>
        <v>513</v>
      </c>
      <c r="F398" s="4">
        <f>Summary!F398</f>
        <v>5839740.3085902575</v>
      </c>
      <c r="G398" s="4">
        <f>VLOOKUP(A398,'2% 2020'!A:AB,28,FALSE)</f>
        <v>5382013.5999999996</v>
      </c>
      <c r="H398" s="4">
        <f t="shared" si="101"/>
        <v>11383.509373470288</v>
      </c>
      <c r="I398" s="4">
        <f>G398-Summary!G398</f>
        <v>94437</v>
      </c>
      <c r="J398" s="4">
        <f>VLOOKUP(A398,'2% with VPK 2020'!A:AB,28,FALSE)</f>
        <v>5382503</v>
      </c>
      <c r="K398" s="4">
        <f>VLOOKUP(A398,'Charter School Lease'!A:D,4,FALSE)</f>
        <v>0</v>
      </c>
      <c r="L398" s="4">
        <f>VLOOKUP(A398,'Integration Change'!H:K,4,FALSE)</f>
        <v>0</v>
      </c>
      <c r="M398" s="4">
        <f>VLOOKUP(A398,'Other SPED'!A:D,4,FALSE)</f>
        <v>0</v>
      </c>
      <c r="N398" s="4">
        <f>VLOOKUP(A398,'LTFM Change'!G:J,4,FALSE)</f>
        <v>0</v>
      </c>
      <c r="O398" s="4">
        <f>VLOOKUP(A398,QComp!I:N,6,FALSE)</f>
        <v>10.851281929557445</v>
      </c>
      <c r="P398" s="4">
        <f>VLOOKUP(A398,'Breakfast and Lunch'!A:D,4,FALSE)</f>
        <v>0</v>
      </c>
      <c r="Q398" s="4">
        <f>VLOOKUP(A398,'Breakfast and Lunch'!A:E,5,FALSE)</f>
        <v>0</v>
      </c>
      <c r="R398" s="4">
        <v>0</v>
      </c>
      <c r="S398" s="4">
        <v>0</v>
      </c>
      <c r="T398" s="4">
        <f>VLOOKUP(A398,QComp!A:D,4,FALSE)</f>
        <v>0</v>
      </c>
      <c r="U398" s="4">
        <f t="shared" si="102"/>
        <v>184.08771929824562</v>
      </c>
      <c r="V398" s="4">
        <f t="shared" si="103"/>
        <v>500.2512819301337</v>
      </c>
      <c r="W398" s="4">
        <f t="shared" si="104"/>
        <v>0.97514869771955892</v>
      </c>
      <c r="X398" s="4">
        <f>VLOOKUP(A398,'2020 SPED'!A:AF,32,FALSE)</f>
        <v>0</v>
      </c>
      <c r="Y398" s="228">
        <f t="shared" si="97"/>
        <v>0</v>
      </c>
      <c r="Z398" s="4">
        <f t="shared" si="98"/>
        <v>94937.251281930134</v>
      </c>
      <c r="AA398" s="228">
        <f t="shared" si="99"/>
        <v>185.06286799596518</v>
      </c>
      <c r="AC398" s="4">
        <f>VLOOKUP(A398,'Pupil Info'!A:E,5,FALSE)</f>
        <v>520</v>
      </c>
      <c r="AD398" s="4">
        <f>Summary!AA398</f>
        <v>5986619.1345017711</v>
      </c>
      <c r="AE398" s="4">
        <f>VLOOKUP(A398,'2% 2021'!A:AB,28,FALSE)</f>
        <v>5570524.2000000002</v>
      </c>
      <c r="AF398" s="4">
        <f t="shared" si="105"/>
        <v>11512.729104811098</v>
      </c>
      <c r="AG398" s="4">
        <f>AE398-Summary!AB398</f>
        <v>194934</v>
      </c>
      <c r="AH398" s="4">
        <f>VLOOKUP(A398,'2% with VPK 2021'!A:AB,28,FALSE)</f>
        <v>5571020.7999999998</v>
      </c>
      <c r="AI398" s="4">
        <f>VLOOKUP(A398,'Charter School Lease'!A:E,5,FALSE)</f>
        <v>0</v>
      </c>
      <c r="AJ398" s="4">
        <f>VLOOKUP(A398,'Integration Change'!H:L,5,FALSE)</f>
        <v>0</v>
      </c>
      <c r="AK398" s="4">
        <f>VLOOKUP(A398,'Other SPED'!A:D,4,FALSE)</f>
        <v>0</v>
      </c>
      <c r="AL398" s="4">
        <f>VLOOKUP(A398,QComp!I:R,10,FALSE)</f>
        <v>10.736452451514197</v>
      </c>
      <c r="AM398" s="4">
        <f>VLOOKUP(A398,'LTFM Change'!G:K,5,FALSE)</f>
        <v>0</v>
      </c>
      <c r="AN398" s="4">
        <f>VLOOKUP(A398,'Breakfast and Lunch'!A:E,5,FALSE)</f>
        <v>0</v>
      </c>
      <c r="AO398" s="4">
        <f>VLOOKUP(A398,'Breakfast and Lunch'!A:D,4,FALSE)</f>
        <v>0</v>
      </c>
      <c r="AP398" s="4">
        <v>0</v>
      </c>
      <c r="AQ398" s="4">
        <f>VLOOKUP(A398,'Safe School'!A:D,4,FALSE)</f>
        <v>0</v>
      </c>
      <c r="AR398" s="4">
        <v>0</v>
      </c>
      <c r="AS398" s="4">
        <f>VLOOKUP(A398,QComp!A:E,5,FALSE)</f>
        <v>0</v>
      </c>
      <c r="AT398" s="228">
        <f t="shared" si="106"/>
        <v>374.87307692307695</v>
      </c>
      <c r="AU398" s="4">
        <f t="shared" si="107"/>
        <v>507.33645245153457</v>
      </c>
      <c r="AV398" s="228">
        <f t="shared" si="111"/>
        <v>0.97564702394525882</v>
      </c>
      <c r="AW398" s="4">
        <f>VLOOKUP(A398,'2021 SPED'!A:AF,32,FALSE)</f>
        <v>13.203222694573924</v>
      </c>
      <c r="AX398" s="228">
        <f t="shared" si="112"/>
        <v>2.5390812874180622E-2</v>
      </c>
      <c r="AY398" s="5">
        <f t="shared" si="100"/>
        <v>195454.53967514611</v>
      </c>
      <c r="AZ398" s="4">
        <f t="shared" si="113"/>
        <v>375.87411475989637</v>
      </c>
    </row>
    <row r="399" spans="1:52" x14ac:dyDescent="0.25">
      <c r="A399">
        <v>4073</v>
      </c>
      <c r="B399">
        <v>7</v>
      </c>
      <c r="C399" t="s">
        <v>379</v>
      </c>
      <c r="D399">
        <v>7</v>
      </c>
      <c r="E399" s="4">
        <f>VLOOKUP(A399,'Pupil Info'!A:D,4,FALSE)</f>
        <v>554</v>
      </c>
      <c r="F399" s="4">
        <f>Summary!F399</f>
        <v>6770150.6257619513</v>
      </c>
      <c r="G399" s="4">
        <f>VLOOKUP(A399,'2% 2020'!A:AB,28,FALSE)</f>
        <v>5749482</v>
      </c>
      <c r="H399" s="4">
        <f t="shared" si="101"/>
        <v>12220.488494155146</v>
      </c>
      <c r="I399" s="4">
        <f>G399-Summary!G399</f>
        <v>104422</v>
      </c>
      <c r="J399" s="4">
        <f>VLOOKUP(A399,'2% with VPK 2020'!A:AB,28,FALSE)</f>
        <v>5749410</v>
      </c>
      <c r="K399" s="4">
        <f>VLOOKUP(A399,'Charter School Lease'!A:D,4,FALSE)</f>
        <v>0</v>
      </c>
      <c r="L399" s="4">
        <f>VLOOKUP(A399,'Integration Change'!H:K,4,FALSE)</f>
        <v>0</v>
      </c>
      <c r="M399" s="4">
        <f>VLOOKUP(A399,'Other SPED'!A:D,4,FALSE)</f>
        <v>0</v>
      </c>
      <c r="N399" s="4">
        <f>VLOOKUP(A399,'LTFM Change'!G:J,4,FALSE)</f>
        <v>0</v>
      </c>
      <c r="O399" s="4">
        <f>VLOOKUP(A399,QComp!I:N,6,FALSE)</f>
        <v>11.861725186172407</v>
      </c>
      <c r="P399" s="4">
        <f>VLOOKUP(A399,'Breakfast and Lunch'!A:D,4,FALSE)</f>
        <v>0</v>
      </c>
      <c r="Q399" s="4">
        <f>VLOOKUP(A399,'Breakfast and Lunch'!A:E,5,FALSE)</f>
        <v>0</v>
      </c>
      <c r="R399" s="4">
        <v>0</v>
      </c>
      <c r="S399" s="4">
        <v>0</v>
      </c>
      <c r="T399" s="4">
        <f>VLOOKUP(A399,QComp!A:D,4,FALSE)</f>
        <v>0</v>
      </c>
      <c r="U399" s="4">
        <f t="shared" si="102"/>
        <v>188.48736462093862</v>
      </c>
      <c r="V399" s="4">
        <f t="shared" si="103"/>
        <v>-60.138274814002216</v>
      </c>
      <c r="W399" s="4">
        <f t="shared" si="104"/>
        <v>-0.10855284262455274</v>
      </c>
      <c r="X399" s="4">
        <f>VLOOKUP(A399,'2020 SPED'!A:AF,32,FALSE)</f>
        <v>0</v>
      </c>
      <c r="Y399" s="228">
        <f t="shared" si="97"/>
        <v>0</v>
      </c>
      <c r="Z399" s="4">
        <f t="shared" si="98"/>
        <v>104361.861725186</v>
      </c>
      <c r="AA399" s="228">
        <f t="shared" si="99"/>
        <v>188.37881177831409</v>
      </c>
      <c r="AC399" s="4">
        <f>VLOOKUP(A399,'Pupil Info'!A:E,5,FALSE)</f>
        <v>530</v>
      </c>
      <c r="AD399" s="4">
        <f>Summary!AA399</f>
        <v>6970334.7696138527</v>
      </c>
      <c r="AE399" s="4">
        <f>VLOOKUP(A399,'2% 2021'!A:AB,28,FALSE)</f>
        <v>6005478</v>
      </c>
      <c r="AF399" s="4">
        <f t="shared" si="105"/>
        <v>13151.575037007269</v>
      </c>
      <c r="AG399" s="4">
        <f>AE399-Summary!AB399</f>
        <v>218227</v>
      </c>
      <c r="AH399" s="4">
        <f>VLOOKUP(A399,'2% with VPK 2021'!A:AB,28,FALSE)</f>
        <v>6005984</v>
      </c>
      <c r="AI399" s="4">
        <f>VLOOKUP(A399,'Charter School Lease'!A:E,5,FALSE)</f>
        <v>0</v>
      </c>
      <c r="AJ399" s="4">
        <f>VLOOKUP(A399,'Integration Change'!H:L,5,FALSE)</f>
        <v>0</v>
      </c>
      <c r="AK399" s="4">
        <f>VLOOKUP(A399,'Other SPED'!A:D,4,FALSE)</f>
        <v>0</v>
      </c>
      <c r="AL399" s="4">
        <f>VLOOKUP(A399,QComp!I:R,10,FALSE)</f>
        <v>12.547442385577597</v>
      </c>
      <c r="AM399" s="4">
        <f>VLOOKUP(A399,'LTFM Change'!G:K,5,FALSE)</f>
        <v>0</v>
      </c>
      <c r="AN399" s="4">
        <f>VLOOKUP(A399,'Breakfast and Lunch'!A:E,5,FALSE)</f>
        <v>0</v>
      </c>
      <c r="AO399" s="4">
        <f>VLOOKUP(A399,'Breakfast and Lunch'!A:D,4,FALSE)</f>
        <v>0</v>
      </c>
      <c r="AP399" s="4">
        <v>0</v>
      </c>
      <c r="AQ399" s="4">
        <f>VLOOKUP(A399,'Safe School'!A:D,4,FALSE)</f>
        <v>0</v>
      </c>
      <c r="AR399" s="4">
        <v>0</v>
      </c>
      <c r="AS399" s="4">
        <f>VLOOKUP(A399,QComp!A:E,5,FALSE)</f>
        <v>0</v>
      </c>
      <c r="AT399" s="228">
        <f t="shared" si="106"/>
        <v>411.74905660377357</v>
      </c>
      <c r="AU399" s="4">
        <f t="shared" si="107"/>
        <v>518.54744238592684</v>
      </c>
      <c r="AV399" s="228">
        <f t="shared" si="111"/>
        <v>0.97839140072816388</v>
      </c>
      <c r="AW399" s="4">
        <f>VLOOKUP(A399,'2021 SPED'!A:AF,32,FALSE)</f>
        <v>-35.02594114583917</v>
      </c>
      <c r="AX399" s="228">
        <f t="shared" si="112"/>
        <v>-6.6086681407243719E-2</v>
      </c>
      <c r="AY399" s="5">
        <f t="shared" si="100"/>
        <v>218710.52150124009</v>
      </c>
      <c r="AZ399" s="4">
        <f t="shared" si="113"/>
        <v>412.66136132309452</v>
      </c>
    </row>
    <row r="400" spans="1:52" x14ac:dyDescent="0.25">
      <c r="A400">
        <v>4074</v>
      </c>
      <c r="B400">
        <v>7</v>
      </c>
      <c r="C400" t="s">
        <v>380</v>
      </c>
      <c r="D400">
        <v>7</v>
      </c>
      <c r="E400" s="4">
        <f>VLOOKUP(A400,'Pupil Info'!A:D,4,FALSE)</f>
        <v>420</v>
      </c>
      <c r="F400" s="4">
        <f>Summary!F400</f>
        <v>5459098.8472867683</v>
      </c>
      <c r="G400" s="4">
        <f>VLOOKUP(A400,'2% 2020'!A:AB,28,FALSE)</f>
        <v>3523396</v>
      </c>
      <c r="H400" s="4">
        <f t="shared" si="101"/>
        <v>12997.85439830183</v>
      </c>
      <c r="I400" s="4">
        <f>G400-Summary!G400</f>
        <v>64563</v>
      </c>
      <c r="J400" s="4">
        <f>VLOOKUP(A400,'2% with VPK 2020'!A:AB,28,FALSE)</f>
        <v>3523846</v>
      </c>
      <c r="K400" s="4">
        <f>VLOOKUP(A400,'Charter School Lease'!A:D,4,FALSE)</f>
        <v>0</v>
      </c>
      <c r="L400" s="4">
        <f>VLOOKUP(A400,'Integration Change'!H:K,4,FALSE)</f>
        <v>0</v>
      </c>
      <c r="M400" s="4">
        <f>VLOOKUP(A400,'Other SPED'!A:D,4,FALSE)</f>
        <v>0</v>
      </c>
      <c r="N400" s="4">
        <f>VLOOKUP(A400,'LTFM Change'!G:J,4,FALSE)</f>
        <v>0</v>
      </c>
      <c r="O400" s="4">
        <f>VLOOKUP(A400,QComp!I:N,6,FALSE)</f>
        <v>7.2488320582051529</v>
      </c>
      <c r="P400" s="4">
        <f>VLOOKUP(A400,'Breakfast and Lunch'!A:D,4,FALSE)</f>
        <v>0</v>
      </c>
      <c r="Q400" s="4">
        <f>VLOOKUP(A400,'Breakfast and Lunch'!A:E,5,FALSE)</f>
        <v>0</v>
      </c>
      <c r="R400" s="4">
        <v>0</v>
      </c>
      <c r="S400" s="4">
        <v>0</v>
      </c>
      <c r="T400" s="4">
        <f>VLOOKUP(A400,QComp!A:D,4,FALSE)</f>
        <v>0</v>
      </c>
      <c r="U400" s="4">
        <f t="shared" si="102"/>
        <v>153.72142857142856</v>
      </c>
      <c r="V400" s="4">
        <f t="shared" si="103"/>
        <v>457.2488320581615</v>
      </c>
      <c r="W400" s="4">
        <f t="shared" si="104"/>
        <v>1.0886876953765749</v>
      </c>
      <c r="X400" s="4">
        <f>VLOOKUP(A400,'2020 SPED'!A:AF,32,FALSE)</f>
        <v>0</v>
      </c>
      <c r="Y400" s="228">
        <f t="shared" si="97"/>
        <v>0</v>
      </c>
      <c r="Z400" s="4">
        <f t="shared" si="98"/>
        <v>65020.248832058161</v>
      </c>
      <c r="AA400" s="228">
        <f t="shared" si="99"/>
        <v>154.81011626680515</v>
      </c>
      <c r="AC400" s="4">
        <f>VLOOKUP(A400,'Pupil Info'!A:E,5,FALSE)</f>
        <v>475</v>
      </c>
      <c r="AD400" s="4">
        <f>Summary!AA400</f>
        <v>6308926.6499002678</v>
      </c>
      <c r="AE400" s="4">
        <f>VLOOKUP(A400,'2% 2021'!A:AB,28,FALSE)</f>
        <v>3986524</v>
      </c>
      <c r="AF400" s="4">
        <f t="shared" si="105"/>
        <v>13281.950841895301</v>
      </c>
      <c r="AG400" s="4">
        <f>AE400-Summary!AB400</f>
        <v>145270</v>
      </c>
      <c r="AH400" s="4">
        <f>VLOOKUP(A400,'2% with VPK 2021'!A:AB,28,FALSE)</f>
        <v>3986478</v>
      </c>
      <c r="AI400" s="4">
        <f>VLOOKUP(A400,'Charter School Lease'!A:E,5,FALSE)</f>
        <v>0</v>
      </c>
      <c r="AJ400" s="4">
        <f>VLOOKUP(A400,'Integration Change'!H:L,5,FALSE)</f>
        <v>0</v>
      </c>
      <c r="AK400" s="4">
        <f>VLOOKUP(A400,'Other SPED'!A:D,4,FALSE)</f>
        <v>0</v>
      </c>
      <c r="AL400" s="4">
        <f>VLOOKUP(A400,QComp!I:R,10,FALSE)</f>
        <v>8.0738824014697457</v>
      </c>
      <c r="AM400" s="4">
        <f>VLOOKUP(A400,'LTFM Change'!G:K,5,FALSE)</f>
        <v>0</v>
      </c>
      <c r="AN400" s="4">
        <f>VLOOKUP(A400,'Breakfast and Lunch'!A:E,5,FALSE)</f>
        <v>0</v>
      </c>
      <c r="AO400" s="4">
        <f>VLOOKUP(A400,'Breakfast and Lunch'!A:D,4,FALSE)</f>
        <v>0</v>
      </c>
      <c r="AP400" s="4">
        <v>0</v>
      </c>
      <c r="AQ400" s="4">
        <f>VLOOKUP(A400,'Safe School'!A:D,4,FALSE)</f>
        <v>0</v>
      </c>
      <c r="AR400" s="4">
        <v>0</v>
      </c>
      <c r="AS400" s="4">
        <f>VLOOKUP(A400,QComp!A:E,5,FALSE)</f>
        <v>0</v>
      </c>
      <c r="AT400" s="228">
        <f t="shared" si="106"/>
        <v>305.83157894736843</v>
      </c>
      <c r="AU400" s="4">
        <f t="shared" si="107"/>
        <v>-37.926117598544806</v>
      </c>
      <c r="AV400" s="228">
        <f t="shared" si="111"/>
        <v>-7.9844458102199589E-2</v>
      </c>
      <c r="AW400" s="4">
        <f>VLOOKUP(A400,'2021 SPED'!A:AF,32,FALSE)</f>
        <v>3075.4281282136217</v>
      </c>
      <c r="AX400" s="228">
        <f t="shared" si="112"/>
        <v>6.4745855330813091</v>
      </c>
      <c r="AY400" s="5">
        <f t="shared" si="100"/>
        <v>148307.50201061508</v>
      </c>
      <c r="AZ400" s="4">
        <f t="shared" si="113"/>
        <v>312.22632002234752</v>
      </c>
    </row>
    <row r="401" spans="1:52" x14ac:dyDescent="0.25">
      <c r="A401">
        <v>4075</v>
      </c>
      <c r="B401">
        <v>7</v>
      </c>
      <c r="C401" t="s">
        <v>381</v>
      </c>
      <c r="D401">
        <v>7</v>
      </c>
      <c r="E401" s="4">
        <f>VLOOKUP(A401,'Pupil Info'!A:D,4,FALSE)</f>
        <v>254</v>
      </c>
      <c r="F401" s="4">
        <f>Summary!F401</f>
        <v>3764667.4223762825</v>
      </c>
      <c r="G401" s="4">
        <f>VLOOKUP(A401,'2% 2020'!A:AB,28,FALSE)</f>
        <v>2165763.7999999998</v>
      </c>
      <c r="H401" s="4">
        <f t="shared" si="101"/>
        <v>14821.525284945994</v>
      </c>
      <c r="I401" s="4">
        <f>G401-Summary!G401</f>
        <v>39286</v>
      </c>
      <c r="J401" s="4">
        <f>VLOOKUP(A401,'2% with VPK 2020'!A:AB,28,FALSE)</f>
        <v>2166038.2000000002</v>
      </c>
      <c r="K401" s="4">
        <f>VLOOKUP(A401,'Charter School Lease'!A:D,4,FALSE)</f>
        <v>0</v>
      </c>
      <c r="L401" s="4">
        <f>VLOOKUP(A401,'Integration Change'!H:K,4,FALSE)</f>
        <v>0</v>
      </c>
      <c r="M401" s="4">
        <f>VLOOKUP(A401,'Other SPED'!A:D,4,FALSE)</f>
        <v>0</v>
      </c>
      <c r="N401" s="4">
        <f>VLOOKUP(A401,'LTFM Change'!G:J,4,FALSE)</f>
        <v>0</v>
      </c>
      <c r="O401" s="4">
        <f>VLOOKUP(A401,QComp!I:N,6,FALSE)</f>
        <v>5.2279455450188834</v>
      </c>
      <c r="P401" s="4">
        <f>VLOOKUP(A401,'Breakfast and Lunch'!A:D,4,FALSE)</f>
        <v>0</v>
      </c>
      <c r="Q401" s="4">
        <f>VLOOKUP(A401,'Breakfast and Lunch'!A:E,5,FALSE)</f>
        <v>0</v>
      </c>
      <c r="R401" s="4">
        <v>0</v>
      </c>
      <c r="S401" s="4">
        <v>0</v>
      </c>
      <c r="T401" s="4">
        <f>VLOOKUP(A401,QComp!A:D,4,FALSE)</f>
        <v>0</v>
      </c>
      <c r="U401" s="4">
        <f t="shared" si="102"/>
        <v>154.66929133858267</v>
      </c>
      <c r="V401" s="4">
        <f t="shared" si="103"/>
        <v>279.62794554559514</v>
      </c>
      <c r="W401" s="4">
        <f t="shared" si="104"/>
        <v>1.1008974234078548</v>
      </c>
      <c r="X401" s="4">
        <f>VLOOKUP(A401,'2020 SPED'!A:AF,32,FALSE)</f>
        <v>0</v>
      </c>
      <c r="Y401" s="228">
        <f t="shared" si="97"/>
        <v>0</v>
      </c>
      <c r="Z401" s="4">
        <f t="shared" si="98"/>
        <v>39565.627945545595</v>
      </c>
      <c r="AA401" s="228">
        <f t="shared" si="99"/>
        <v>155.77018876199054</v>
      </c>
      <c r="AC401" s="4">
        <f>VLOOKUP(A401,'Pupil Info'!A:E,5,FALSE)</f>
        <v>259</v>
      </c>
      <c r="AD401" s="4">
        <f>Summary!AA401</f>
        <v>3990692.2598208347</v>
      </c>
      <c r="AE401" s="4">
        <f>VLOOKUP(A401,'2% 2021'!A:AB,28,FALSE)</f>
        <v>2251398.6</v>
      </c>
      <c r="AF401" s="4">
        <f t="shared" si="105"/>
        <v>15408.078223246466</v>
      </c>
      <c r="AG401" s="4">
        <f>AE401-Summary!AB401</f>
        <v>81140</v>
      </c>
      <c r="AH401" s="4">
        <f>VLOOKUP(A401,'2% with VPK 2021'!A:AB,28,FALSE)</f>
        <v>2251372.6</v>
      </c>
      <c r="AI401" s="4">
        <f>VLOOKUP(A401,'Charter School Lease'!A:E,5,FALSE)</f>
        <v>0</v>
      </c>
      <c r="AJ401" s="4">
        <f>VLOOKUP(A401,'Integration Change'!H:L,5,FALSE)</f>
        <v>0</v>
      </c>
      <c r="AK401" s="4">
        <f>VLOOKUP(A401,'Other SPED'!A:D,4,FALSE)</f>
        <v>0</v>
      </c>
      <c r="AL401" s="4">
        <f>VLOOKUP(A401,QComp!I:R,10,FALSE)</f>
        <v>5.1744748362980317</v>
      </c>
      <c r="AM401" s="4">
        <f>VLOOKUP(A401,'LTFM Change'!G:K,5,FALSE)</f>
        <v>0</v>
      </c>
      <c r="AN401" s="4">
        <f>VLOOKUP(A401,'Breakfast and Lunch'!A:E,5,FALSE)</f>
        <v>0</v>
      </c>
      <c r="AO401" s="4">
        <f>VLOOKUP(A401,'Breakfast and Lunch'!A:D,4,FALSE)</f>
        <v>0</v>
      </c>
      <c r="AP401" s="4">
        <v>0</v>
      </c>
      <c r="AQ401" s="4">
        <f>VLOOKUP(A401,'Safe School'!A:D,4,FALSE)</f>
        <v>0</v>
      </c>
      <c r="AR401" s="4">
        <v>0</v>
      </c>
      <c r="AS401" s="4">
        <f>VLOOKUP(A401,QComp!A:E,5,FALSE)</f>
        <v>0</v>
      </c>
      <c r="AT401" s="228">
        <f t="shared" si="106"/>
        <v>313.28185328185327</v>
      </c>
      <c r="AU401" s="4">
        <f t="shared" si="107"/>
        <v>-20.825525163672864</v>
      </c>
      <c r="AV401" s="228">
        <f t="shared" si="111"/>
        <v>-8.0407433064373993E-2</v>
      </c>
      <c r="AW401" s="4">
        <f>VLOOKUP(A401,'2021 SPED'!A:AF,32,FALSE)</f>
        <v>3184.40939517878</v>
      </c>
      <c r="AX401" s="228">
        <f t="shared" si="112"/>
        <v>12.295016969802239</v>
      </c>
      <c r="AY401" s="5">
        <f t="shared" si="100"/>
        <v>84303.583870015107</v>
      </c>
      <c r="AZ401" s="4">
        <f t="shared" si="113"/>
        <v>325.49646281859117</v>
      </c>
    </row>
    <row r="402" spans="1:52" x14ac:dyDescent="0.25">
      <c r="A402">
        <v>4077</v>
      </c>
      <c r="B402">
        <v>7</v>
      </c>
      <c r="C402" t="s">
        <v>382</v>
      </c>
      <c r="D402">
        <v>7</v>
      </c>
      <c r="E402" s="4">
        <f>VLOOKUP(A402,'Pupil Info'!A:D,4,FALSE)</f>
        <v>0</v>
      </c>
      <c r="F402" s="4">
        <f>Summary!F402</f>
        <v>0</v>
      </c>
      <c r="G402" s="4">
        <f>VLOOKUP(A402,'2% 2020'!A:AB,28,FALSE)</f>
        <v>0</v>
      </c>
      <c r="H402" s="4">
        <v>0</v>
      </c>
      <c r="I402" s="4">
        <f>G402-Summary!G402</f>
        <v>0</v>
      </c>
      <c r="J402" s="4">
        <f>VLOOKUP(A402,'2% with VPK 2020'!A:AB,28,FALSE)</f>
        <v>0</v>
      </c>
      <c r="K402" s="4">
        <f>VLOOKUP(A402,'Charter School Lease'!A:D,4,FALSE)</f>
        <v>0</v>
      </c>
      <c r="L402" s="4">
        <f>VLOOKUP(A402,'Integration Change'!H:K,4,FALSE)</f>
        <v>0</v>
      </c>
      <c r="M402" s="4">
        <f>VLOOKUP(A402,'Other SPED'!A:D,4,FALSE)</f>
        <v>0</v>
      </c>
      <c r="N402" s="4">
        <f>VLOOKUP(A402,'LTFM Change'!G:J,4,FALSE)</f>
        <v>0</v>
      </c>
      <c r="O402" s="4">
        <f>VLOOKUP(A402,QComp!I:N,6,FALSE)</f>
        <v>0</v>
      </c>
      <c r="P402" s="4">
        <v>0</v>
      </c>
      <c r="Q402" s="4">
        <v>0</v>
      </c>
      <c r="R402" s="4">
        <v>0</v>
      </c>
      <c r="S402" s="4">
        <v>0</v>
      </c>
      <c r="T402" s="4">
        <f>VLOOKUP(A402,QComp!A:D,4,FALSE)</f>
        <v>0</v>
      </c>
      <c r="U402" s="4">
        <v>0</v>
      </c>
      <c r="V402" s="4">
        <f t="shared" si="103"/>
        <v>0</v>
      </c>
      <c r="W402" s="4">
        <v>0</v>
      </c>
      <c r="X402" s="4">
        <f>VLOOKUP(A402,'2020 SPED'!A:AF,32,FALSE)</f>
        <v>0</v>
      </c>
      <c r="Y402" s="4">
        <v>0</v>
      </c>
      <c r="Z402" s="4">
        <f t="shared" si="98"/>
        <v>0</v>
      </c>
      <c r="AA402" s="4">
        <v>0</v>
      </c>
      <c r="AC402" s="4">
        <f>VLOOKUP(A402,'Pupil Info'!A:E,5,FALSE)</f>
        <v>0</v>
      </c>
      <c r="AD402" s="4">
        <f>Summary!AA402</f>
        <v>0</v>
      </c>
      <c r="AE402" s="4">
        <f>VLOOKUP(A402,'2% 2021'!A:AB,28,FALSE)</f>
        <v>0</v>
      </c>
      <c r="AF402" s="4">
        <v>0</v>
      </c>
      <c r="AG402" s="4">
        <f>AE402-Summary!AB402</f>
        <v>0</v>
      </c>
      <c r="AH402" s="4">
        <f>VLOOKUP(A402,'2% with VPK 2021'!A:AB,28,FALSE)</f>
        <v>0</v>
      </c>
      <c r="AI402" s="4">
        <f>VLOOKUP(A402,'Charter School Lease'!A:E,5,FALSE)</f>
        <v>0</v>
      </c>
      <c r="AJ402" s="4">
        <f>VLOOKUP(A402,'Integration Change'!H:L,5,FALSE)</f>
        <v>0</v>
      </c>
      <c r="AK402" s="4">
        <f>VLOOKUP(A402,'Other SPED'!A:D,4,FALSE)</f>
        <v>0</v>
      </c>
      <c r="AL402" s="4">
        <f>VLOOKUP(A402,QComp!I:R,10,FALSE)</f>
        <v>0</v>
      </c>
      <c r="AM402" s="4">
        <f>VLOOKUP(A402,'LTFM Change'!G:K,5,FALSE)</f>
        <v>0</v>
      </c>
      <c r="AN402" s="4">
        <v>0</v>
      </c>
      <c r="AO402" s="4">
        <v>0</v>
      </c>
      <c r="AP402" s="4">
        <v>0</v>
      </c>
      <c r="AQ402" s="4">
        <f>VLOOKUP(A402,'Safe School'!A:D,4,FALSE)</f>
        <v>0</v>
      </c>
      <c r="AR402" s="4">
        <v>0</v>
      </c>
      <c r="AS402" s="4">
        <f>VLOOKUP(A402,QComp!A:E,5,FALSE)</f>
        <v>0</v>
      </c>
      <c r="AT402" s="228" t="e">
        <f t="shared" si="106"/>
        <v>#DIV/0!</v>
      </c>
      <c r="AU402" s="4">
        <f t="shared" ref="AU402" si="114">SUM(AH402:AS402)-AE402</f>
        <v>0</v>
      </c>
      <c r="AV402" s="228">
        <v>0</v>
      </c>
      <c r="AW402" s="228">
        <v>0</v>
      </c>
      <c r="AX402" s="228">
        <v>0</v>
      </c>
      <c r="AY402" s="228">
        <v>0</v>
      </c>
      <c r="AZ402" s="228">
        <v>0</v>
      </c>
    </row>
    <row r="403" spans="1:52" x14ac:dyDescent="0.25">
      <c r="A403">
        <v>4078</v>
      </c>
      <c r="B403">
        <v>7</v>
      </c>
      <c r="C403" t="s">
        <v>383</v>
      </c>
      <c r="D403">
        <v>7</v>
      </c>
      <c r="E403" s="4">
        <f>VLOOKUP(A403,'Pupil Info'!A:D,4,FALSE)</f>
        <v>1080</v>
      </c>
      <c r="F403" s="4">
        <f>Summary!F403</f>
        <v>13618341.192123873</v>
      </c>
      <c r="G403" s="4">
        <f>VLOOKUP(A403,'2% 2020'!A:AB,28,FALSE)</f>
        <v>12256389</v>
      </c>
      <c r="H403" s="4">
        <f t="shared" si="101"/>
        <v>12609.575177892475</v>
      </c>
      <c r="I403" s="4">
        <f>G403-Summary!G403</f>
        <v>217635</v>
      </c>
      <c r="J403" s="4">
        <f>VLOOKUP(A403,'2% with VPK 2020'!A:AB,28,FALSE)</f>
        <v>12256295</v>
      </c>
      <c r="K403" s="4">
        <f>VLOOKUP(A403,'Charter School Lease'!A:D,4,FALSE)</f>
        <v>0</v>
      </c>
      <c r="L403" s="4">
        <f>VLOOKUP(A403,'Integration Change'!H:K,4,FALSE)</f>
        <v>0</v>
      </c>
      <c r="M403" s="4">
        <f>VLOOKUP(A403,'Other SPED'!A:D,4,FALSE)</f>
        <v>0</v>
      </c>
      <c r="N403" s="4">
        <f>VLOOKUP(A403,'LTFM Change'!G:J,4,FALSE)</f>
        <v>0</v>
      </c>
      <c r="O403" s="4">
        <f>VLOOKUP(A403,QComp!I:N,6,FALSE)</f>
        <v>0</v>
      </c>
      <c r="P403" s="4">
        <f>VLOOKUP(A403,'Breakfast and Lunch'!A:D,4,FALSE)</f>
        <v>0</v>
      </c>
      <c r="Q403" s="4">
        <f>VLOOKUP(A403,'Breakfast and Lunch'!A:E,5,FALSE)</f>
        <v>0</v>
      </c>
      <c r="R403" s="4">
        <v>0</v>
      </c>
      <c r="S403" s="4">
        <v>0</v>
      </c>
      <c r="T403" s="4">
        <f>VLOOKUP(A403,QComp!A:D,4,FALSE)</f>
        <v>0</v>
      </c>
      <c r="U403" s="4">
        <f t="shared" si="102"/>
        <v>201.51388888888889</v>
      </c>
      <c r="V403" s="4">
        <f t="shared" si="103"/>
        <v>-94</v>
      </c>
      <c r="W403" s="4">
        <f t="shared" si="104"/>
        <v>-8.7037037037037038E-2</v>
      </c>
      <c r="X403" s="4">
        <f>VLOOKUP(A403,'2020 SPED'!A:AF,32,FALSE)</f>
        <v>0</v>
      </c>
      <c r="Y403" s="228">
        <f t="shared" si="97"/>
        <v>0</v>
      </c>
      <c r="Z403" s="4">
        <f t="shared" si="98"/>
        <v>217541</v>
      </c>
      <c r="AA403" s="228">
        <f t="shared" si="99"/>
        <v>201.42685185185186</v>
      </c>
      <c r="AC403" s="4">
        <f>VLOOKUP(A403,'Pupil Info'!A:E,5,FALSE)</f>
        <v>1130</v>
      </c>
      <c r="AD403" s="4">
        <f>Summary!AA403</f>
        <v>14361453.635478726</v>
      </c>
      <c r="AE403" s="4">
        <f>VLOOKUP(A403,'2% 2021'!A:AB,28,FALSE)</f>
        <v>13021496</v>
      </c>
      <c r="AF403" s="4">
        <f t="shared" si="105"/>
        <v>12709.251004848429</v>
      </c>
      <c r="AG403" s="4">
        <f>AE403-Summary!AB403</f>
        <v>456740</v>
      </c>
      <c r="AH403" s="4">
        <f>VLOOKUP(A403,'2% with VPK 2021'!A:AB,28,FALSE)</f>
        <v>13022578</v>
      </c>
      <c r="AI403" s="4">
        <f>VLOOKUP(A403,'Charter School Lease'!A:E,5,FALSE)</f>
        <v>0</v>
      </c>
      <c r="AJ403" s="4">
        <f>VLOOKUP(A403,'Integration Change'!H:L,5,FALSE)</f>
        <v>0</v>
      </c>
      <c r="AK403" s="4">
        <f>VLOOKUP(A403,'Other SPED'!A:D,4,FALSE)</f>
        <v>0</v>
      </c>
      <c r="AL403" s="4">
        <f>VLOOKUP(A403,QComp!I:R,10,FALSE)</f>
        <v>0</v>
      </c>
      <c r="AM403" s="4">
        <f>VLOOKUP(A403,'LTFM Change'!G:K,5,FALSE)</f>
        <v>0</v>
      </c>
      <c r="AN403" s="4">
        <f>VLOOKUP(A403,'Breakfast and Lunch'!A:E,5,FALSE)</f>
        <v>0</v>
      </c>
      <c r="AO403" s="4">
        <f>VLOOKUP(A403,'Breakfast and Lunch'!A:D,4,FALSE)</f>
        <v>0</v>
      </c>
      <c r="AP403" s="4">
        <v>0</v>
      </c>
      <c r="AQ403" s="4">
        <f>VLOOKUP(A403,'Safe School'!A:D,4,FALSE)</f>
        <v>0</v>
      </c>
      <c r="AR403" s="4">
        <v>0</v>
      </c>
      <c r="AS403" s="4">
        <f>VLOOKUP(A403,QComp!A:E,5,FALSE)</f>
        <v>0</v>
      </c>
      <c r="AT403" s="228">
        <f t="shared" si="106"/>
        <v>404.19469026548671</v>
      </c>
      <c r="AU403" s="4">
        <f t="shared" si="107"/>
        <v>1082</v>
      </c>
      <c r="AV403" s="228">
        <f t="shared" si="111"/>
        <v>0.95752212389380531</v>
      </c>
      <c r="AW403" s="4">
        <f>VLOOKUP(A403,'2021 SPED'!A:AF,32,FALSE)</f>
        <v>8.9489979706704617</v>
      </c>
      <c r="AX403" s="228">
        <f t="shared" si="112"/>
        <v>7.9194672306818238E-3</v>
      </c>
      <c r="AY403" s="5">
        <f t="shared" si="100"/>
        <v>457830.94899797067</v>
      </c>
      <c r="AZ403" s="4">
        <f t="shared" si="113"/>
        <v>405.1601318566112</v>
      </c>
    </row>
    <row r="404" spans="1:52" x14ac:dyDescent="0.25">
      <c r="A404">
        <v>4079</v>
      </c>
      <c r="B404">
        <v>7</v>
      </c>
      <c r="C404" t="s">
        <v>384</v>
      </c>
      <c r="D404">
        <v>7</v>
      </c>
      <c r="E404" s="4">
        <f>VLOOKUP(A404,'Pupil Info'!A:D,4,FALSE)</f>
        <v>155</v>
      </c>
      <c r="F404" s="4">
        <f>Summary!F404</f>
        <v>1755952.11626255</v>
      </c>
      <c r="G404" s="4">
        <f>VLOOKUP(A404,'2% 2020'!A:AB,28,FALSE)</f>
        <v>1358013</v>
      </c>
      <c r="H404" s="4">
        <f t="shared" si="101"/>
        <v>11328.723330726129</v>
      </c>
      <c r="I404" s="4">
        <f>G404-Summary!G404</f>
        <v>26339</v>
      </c>
      <c r="J404" s="4">
        <f>VLOOKUP(A404,'2% with VPK 2020'!A:AB,28,FALSE)</f>
        <v>1358155</v>
      </c>
      <c r="K404" s="4">
        <f>VLOOKUP(A404,'Charter School Lease'!A:D,4,FALSE)</f>
        <v>0</v>
      </c>
      <c r="L404" s="4">
        <f>VLOOKUP(A404,'Integration Change'!H:K,4,FALSE)</f>
        <v>0</v>
      </c>
      <c r="M404" s="4">
        <f>VLOOKUP(A404,'Other SPED'!A:D,4,FALSE)</f>
        <v>0</v>
      </c>
      <c r="N404" s="4">
        <f>VLOOKUP(A404,'LTFM Change'!G:J,4,FALSE)</f>
        <v>0</v>
      </c>
      <c r="O404" s="4">
        <f>VLOOKUP(A404,QComp!I:N,6,FALSE)</f>
        <v>3.6903145023607067</v>
      </c>
      <c r="P404" s="4">
        <f>VLOOKUP(A404,'Breakfast and Lunch'!A:D,4,FALSE)</f>
        <v>0</v>
      </c>
      <c r="Q404" s="4">
        <f>VLOOKUP(A404,'Breakfast and Lunch'!A:E,5,FALSE)</f>
        <v>0</v>
      </c>
      <c r="R404" s="4">
        <v>0</v>
      </c>
      <c r="S404" s="4">
        <v>0</v>
      </c>
      <c r="T404" s="4">
        <f>VLOOKUP(A404,QComp!A:D,4,FALSE)</f>
        <v>0</v>
      </c>
      <c r="U404" s="4">
        <f t="shared" si="102"/>
        <v>169.92903225806452</v>
      </c>
      <c r="V404" s="4">
        <f t="shared" si="103"/>
        <v>145.69031450245529</v>
      </c>
      <c r="W404" s="4">
        <f t="shared" si="104"/>
        <v>0.93993751291906646</v>
      </c>
      <c r="X404" s="4">
        <f>VLOOKUP(A404,'2020 SPED'!A:AF,32,FALSE)</f>
        <v>0</v>
      </c>
      <c r="Y404" s="228">
        <f t="shared" si="97"/>
        <v>0</v>
      </c>
      <c r="Z404" s="4">
        <f t="shared" si="98"/>
        <v>26484.690314502455</v>
      </c>
      <c r="AA404" s="228">
        <f t="shared" si="99"/>
        <v>170.86896977098357</v>
      </c>
      <c r="AC404" s="4">
        <f>VLOOKUP(A404,'Pupil Info'!A:E,5,FALSE)</f>
        <v>155</v>
      </c>
      <c r="AD404" s="4">
        <f>Summary!AA404</f>
        <v>1794791.3055490749</v>
      </c>
      <c r="AE404" s="4">
        <f>VLOOKUP(A404,'2% 2021'!A:AB,28,FALSE)</f>
        <v>1385957</v>
      </c>
      <c r="AF404" s="4">
        <f t="shared" si="105"/>
        <v>11579.298745477903</v>
      </c>
      <c r="AG404" s="4">
        <f>AE404-Summary!AB404</f>
        <v>53308</v>
      </c>
      <c r="AH404" s="4">
        <f>VLOOKUP(A404,'2% with VPK 2021'!A:AB,28,FALSE)</f>
        <v>1385945</v>
      </c>
      <c r="AI404" s="4">
        <f>VLOOKUP(A404,'Charter School Lease'!A:E,5,FALSE)</f>
        <v>0</v>
      </c>
      <c r="AJ404" s="4">
        <f>VLOOKUP(A404,'Integration Change'!H:L,5,FALSE)</f>
        <v>0</v>
      </c>
      <c r="AK404" s="4">
        <f>VLOOKUP(A404,'Other SPED'!A:D,4,FALSE)</f>
        <v>0</v>
      </c>
      <c r="AL404" s="4">
        <f>VLOOKUP(A404,QComp!I:R,10,FALSE)</f>
        <v>3.5231486842822051</v>
      </c>
      <c r="AM404" s="4">
        <f>VLOOKUP(A404,'LTFM Change'!G:K,5,FALSE)</f>
        <v>0</v>
      </c>
      <c r="AN404" s="4">
        <f>VLOOKUP(A404,'Breakfast and Lunch'!A:E,5,FALSE)</f>
        <v>0</v>
      </c>
      <c r="AO404" s="4">
        <f>VLOOKUP(A404,'Breakfast and Lunch'!A:D,4,FALSE)</f>
        <v>0</v>
      </c>
      <c r="AP404" s="4">
        <v>0</v>
      </c>
      <c r="AQ404" s="4">
        <f>VLOOKUP(A404,'Safe School'!A:D,4,FALSE)</f>
        <v>0</v>
      </c>
      <c r="AR404" s="4">
        <v>0</v>
      </c>
      <c r="AS404" s="4">
        <f>VLOOKUP(A404,QComp!A:E,5,FALSE)</f>
        <v>0</v>
      </c>
      <c r="AT404" s="228">
        <f t="shared" si="106"/>
        <v>343.9225806451613</v>
      </c>
      <c r="AU404" s="4">
        <f t="shared" si="107"/>
        <v>-8.476851315703243</v>
      </c>
      <c r="AV404" s="228">
        <f t="shared" si="111"/>
        <v>-5.4689363327117699E-2</v>
      </c>
      <c r="AW404" s="4">
        <f>VLOOKUP(A404,'2021 SPED'!A:AF,32,FALSE)</f>
        <v>455.36588305589976</v>
      </c>
      <c r="AX404" s="228">
        <f t="shared" si="112"/>
        <v>2.9378444068122564</v>
      </c>
      <c r="AY404" s="5">
        <f t="shared" si="100"/>
        <v>53754.889031740197</v>
      </c>
      <c r="AZ404" s="4">
        <f t="shared" si="113"/>
        <v>346.80573568864645</v>
      </c>
    </row>
    <row r="405" spans="1:52" x14ac:dyDescent="0.25">
      <c r="A405">
        <v>4080</v>
      </c>
      <c r="B405">
        <v>7</v>
      </c>
      <c r="C405" t="s">
        <v>385</v>
      </c>
      <c r="D405">
        <v>7</v>
      </c>
      <c r="E405" s="4">
        <f>VLOOKUP(A405,'Pupil Info'!A:D,4,FALSE)</f>
        <v>40</v>
      </c>
      <c r="F405" s="4">
        <f>Summary!F405</f>
        <v>522396.33398910885</v>
      </c>
      <c r="G405" s="4">
        <f>VLOOKUP(A405,'2% 2020'!A:AB,28,FALSE)</f>
        <v>425917</v>
      </c>
      <c r="H405" s="4">
        <f t="shared" si="101"/>
        <v>13059.908349727721</v>
      </c>
      <c r="I405" s="4">
        <f>G405-Summary!G405</f>
        <v>7951</v>
      </c>
      <c r="J405" s="4">
        <f>VLOOKUP(A405,'2% with VPK 2020'!A:AB,28,FALSE)</f>
        <v>425949</v>
      </c>
      <c r="K405" s="4">
        <f>VLOOKUP(A405,'Charter School Lease'!A:D,4,FALSE)</f>
        <v>0</v>
      </c>
      <c r="L405" s="4">
        <f>VLOOKUP(A405,'Integration Change'!H:K,4,FALSE)</f>
        <v>0</v>
      </c>
      <c r="M405" s="4">
        <f>VLOOKUP(A405,'Other SPED'!A:D,4,FALSE)</f>
        <v>0</v>
      </c>
      <c r="N405" s="4">
        <f>VLOOKUP(A405,'LTFM Change'!G:J,4,FALSE)</f>
        <v>0</v>
      </c>
      <c r="O405" s="4">
        <f>VLOOKUP(A405,QComp!I:N,6,FALSE)</f>
        <v>0</v>
      </c>
      <c r="P405" s="4">
        <f>VLOOKUP(A405,'Breakfast and Lunch'!A:D,4,FALSE)</f>
        <v>0</v>
      </c>
      <c r="Q405" s="4">
        <f>VLOOKUP(A405,'Breakfast and Lunch'!A:E,5,FALSE)</f>
        <v>0</v>
      </c>
      <c r="R405" s="4">
        <v>0</v>
      </c>
      <c r="S405" s="4">
        <v>0</v>
      </c>
      <c r="T405" s="4">
        <f>VLOOKUP(A405,QComp!A:D,4,FALSE)</f>
        <v>0</v>
      </c>
      <c r="U405" s="4">
        <f t="shared" si="102"/>
        <v>198.77500000000001</v>
      </c>
      <c r="V405" s="4">
        <f t="shared" si="103"/>
        <v>32</v>
      </c>
      <c r="W405" s="4">
        <f t="shared" si="104"/>
        <v>0.8</v>
      </c>
      <c r="X405" s="4">
        <f>VLOOKUP(A405,'2020 SPED'!A:AF,32,FALSE)</f>
        <v>0</v>
      </c>
      <c r="Y405" s="228">
        <f t="shared" si="97"/>
        <v>0</v>
      </c>
      <c r="Z405" s="4">
        <f t="shared" si="98"/>
        <v>7983</v>
      </c>
      <c r="AA405" s="228">
        <f t="shared" si="99"/>
        <v>199.57499999999999</v>
      </c>
      <c r="AC405" s="4">
        <f>VLOOKUP(A405,'Pupil Info'!A:E,5,FALSE)</f>
        <v>40</v>
      </c>
      <c r="AD405" s="4">
        <f>Summary!AA405</f>
        <v>531575.6520358671</v>
      </c>
      <c r="AE405" s="4">
        <f>VLOOKUP(A405,'2% 2021'!A:AB,28,FALSE)</f>
        <v>433874</v>
      </c>
      <c r="AF405" s="4">
        <f t="shared" si="105"/>
        <v>13289.391300896677</v>
      </c>
      <c r="AG405" s="4">
        <f>AE405-Summary!AB405</f>
        <v>16052</v>
      </c>
      <c r="AH405" s="4">
        <f>VLOOKUP(A405,'2% with VPK 2021'!A:AB,28,FALSE)</f>
        <v>433855</v>
      </c>
      <c r="AI405" s="4">
        <f>VLOOKUP(A405,'Charter School Lease'!A:E,5,FALSE)</f>
        <v>0</v>
      </c>
      <c r="AJ405" s="4">
        <f>VLOOKUP(A405,'Integration Change'!H:L,5,FALSE)</f>
        <v>0</v>
      </c>
      <c r="AK405" s="4">
        <f>VLOOKUP(A405,'Other SPED'!A:D,4,FALSE)</f>
        <v>0</v>
      </c>
      <c r="AL405" s="4">
        <f>VLOOKUP(A405,QComp!I:R,10,FALSE)</f>
        <v>0</v>
      </c>
      <c r="AM405" s="4">
        <f>VLOOKUP(A405,'LTFM Change'!G:K,5,FALSE)</f>
        <v>0</v>
      </c>
      <c r="AN405" s="4">
        <f>VLOOKUP(A405,'Breakfast and Lunch'!A:E,5,FALSE)</f>
        <v>0</v>
      </c>
      <c r="AO405" s="4">
        <f>VLOOKUP(A405,'Breakfast and Lunch'!A:D,4,FALSE)</f>
        <v>0</v>
      </c>
      <c r="AP405" s="4">
        <v>0</v>
      </c>
      <c r="AQ405" s="4">
        <f>VLOOKUP(A405,'Safe School'!A:D,4,FALSE)</f>
        <v>0</v>
      </c>
      <c r="AR405" s="4">
        <v>0</v>
      </c>
      <c r="AS405" s="4">
        <f>VLOOKUP(A405,QComp!A:E,5,FALSE)</f>
        <v>0</v>
      </c>
      <c r="AT405" s="228">
        <f t="shared" si="106"/>
        <v>401.3</v>
      </c>
      <c r="AU405" s="4">
        <f t="shared" si="107"/>
        <v>-19</v>
      </c>
      <c r="AV405" s="228">
        <f t="shared" si="111"/>
        <v>-0.47499999999999998</v>
      </c>
      <c r="AW405" s="4">
        <f>VLOOKUP(A405,'2021 SPED'!A:AF,32,FALSE)</f>
        <v>0.14539776090532541</v>
      </c>
      <c r="AX405" s="228">
        <f t="shared" si="112"/>
        <v>3.6349440226331351E-3</v>
      </c>
      <c r="AY405" s="5">
        <f t="shared" si="100"/>
        <v>16033.145397760905</v>
      </c>
      <c r="AZ405" s="4">
        <f t="shared" si="113"/>
        <v>400.82863494402261</v>
      </c>
    </row>
    <row r="406" spans="1:52" x14ac:dyDescent="0.25">
      <c r="A406">
        <v>4081</v>
      </c>
      <c r="B406">
        <v>7</v>
      </c>
      <c r="C406" t="s">
        <v>386</v>
      </c>
      <c r="D406">
        <v>7</v>
      </c>
      <c r="E406" s="4">
        <f>VLOOKUP(A406,'Pupil Info'!A:D,4,FALSE)</f>
        <v>55</v>
      </c>
      <c r="F406" s="4">
        <f>Summary!F406</f>
        <v>689170.72687097918</v>
      </c>
      <c r="G406" s="4">
        <f>VLOOKUP(A406,'2% 2020'!A:AB,28,FALSE)</f>
        <v>525149</v>
      </c>
      <c r="H406" s="4">
        <f t="shared" si="101"/>
        <v>12530.376852199621</v>
      </c>
      <c r="I406" s="4">
        <f>G406-Summary!G406</f>
        <v>9264</v>
      </c>
      <c r="J406" s="4">
        <f>VLOOKUP(A406,'2% with VPK 2020'!A:AB,28,FALSE)</f>
        <v>525206.6</v>
      </c>
      <c r="K406" s="4">
        <f>VLOOKUP(A406,'Charter School Lease'!A:D,4,FALSE)</f>
        <v>0</v>
      </c>
      <c r="L406" s="4">
        <f>VLOOKUP(A406,'Integration Change'!H:K,4,FALSE)</f>
        <v>0</v>
      </c>
      <c r="M406" s="4">
        <f>VLOOKUP(A406,'Other SPED'!A:D,4,FALSE)</f>
        <v>0</v>
      </c>
      <c r="N406" s="4">
        <f>VLOOKUP(A406,'LTFM Change'!G:J,4,FALSE)</f>
        <v>0</v>
      </c>
      <c r="O406" s="4">
        <f>VLOOKUP(A406,QComp!I:N,6,FALSE)</f>
        <v>0</v>
      </c>
      <c r="P406" s="4">
        <f>VLOOKUP(A406,'Breakfast and Lunch'!A:D,4,FALSE)</f>
        <v>0</v>
      </c>
      <c r="Q406" s="4">
        <f>VLOOKUP(A406,'Breakfast and Lunch'!A:E,5,FALSE)</f>
        <v>0</v>
      </c>
      <c r="R406" s="4">
        <v>0</v>
      </c>
      <c r="S406" s="4">
        <v>0</v>
      </c>
      <c r="T406" s="4">
        <f>VLOOKUP(A406,QComp!A:D,4,FALSE)</f>
        <v>0</v>
      </c>
      <c r="U406" s="4">
        <f t="shared" si="102"/>
        <v>168.43636363636364</v>
      </c>
      <c r="V406" s="4">
        <f t="shared" si="103"/>
        <v>57.599999999976717</v>
      </c>
      <c r="W406" s="4">
        <f t="shared" si="104"/>
        <v>1.0472727272723039</v>
      </c>
      <c r="X406" s="4">
        <f>VLOOKUP(A406,'2020 SPED'!A:AF,32,FALSE)</f>
        <v>0</v>
      </c>
      <c r="Y406" s="228">
        <f t="shared" si="97"/>
        <v>0</v>
      </c>
      <c r="Z406" s="4">
        <f t="shared" si="98"/>
        <v>9321.5999999999767</v>
      </c>
      <c r="AA406" s="228">
        <f t="shared" si="99"/>
        <v>169.48363636363595</v>
      </c>
      <c r="AC406" s="4">
        <f>VLOOKUP(A406,'Pupil Info'!A:E,5,FALSE)</f>
        <v>55</v>
      </c>
      <c r="AD406" s="4">
        <f>Summary!AA406</f>
        <v>703655.17381807882</v>
      </c>
      <c r="AE406" s="4">
        <f>VLOOKUP(A406,'2% 2021'!A:AB,28,FALSE)</f>
        <v>533482.19999999995</v>
      </c>
      <c r="AF406" s="4">
        <f t="shared" si="105"/>
        <v>12793.730433055978</v>
      </c>
      <c r="AG406" s="4">
        <f>AE406-Summary!AB406</f>
        <v>18747.999999999942</v>
      </c>
      <c r="AH406" s="4">
        <f>VLOOKUP(A406,'2% with VPK 2021'!A:AB,28,FALSE)</f>
        <v>533540.80000000005</v>
      </c>
      <c r="AI406" s="4">
        <f>VLOOKUP(A406,'Charter School Lease'!A:E,5,FALSE)</f>
        <v>0</v>
      </c>
      <c r="AJ406" s="4">
        <f>VLOOKUP(A406,'Integration Change'!H:L,5,FALSE)</f>
        <v>0</v>
      </c>
      <c r="AK406" s="4">
        <f>VLOOKUP(A406,'Other SPED'!A:D,4,FALSE)</f>
        <v>0</v>
      </c>
      <c r="AL406" s="4">
        <f>VLOOKUP(A406,QComp!I:R,10,FALSE)</f>
        <v>0</v>
      </c>
      <c r="AM406" s="4">
        <f>VLOOKUP(A406,'LTFM Change'!G:K,5,FALSE)</f>
        <v>0</v>
      </c>
      <c r="AN406" s="4">
        <f>VLOOKUP(A406,'Breakfast and Lunch'!A:E,5,FALSE)</f>
        <v>0</v>
      </c>
      <c r="AO406" s="4">
        <f>VLOOKUP(A406,'Breakfast and Lunch'!A:D,4,FALSE)</f>
        <v>0</v>
      </c>
      <c r="AP406" s="4">
        <v>0</v>
      </c>
      <c r="AQ406" s="4">
        <f>VLOOKUP(A406,'Safe School'!A:D,4,FALSE)</f>
        <v>0</v>
      </c>
      <c r="AR406" s="4">
        <v>0</v>
      </c>
      <c r="AS406" s="4">
        <f>VLOOKUP(A406,QComp!A:E,5,FALSE)</f>
        <v>0</v>
      </c>
      <c r="AT406" s="228">
        <f t="shared" si="106"/>
        <v>340.87272727272619</v>
      </c>
      <c r="AU406" s="4">
        <f t="shared" si="107"/>
        <v>58.600000000093132</v>
      </c>
      <c r="AV406" s="228">
        <f t="shared" si="111"/>
        <v>1.0654545454562387</v>
      </c>
      <c r="AW406" s="4">
        <f>VLOOKUP(A406,'2021 SPED'!A:AF,32,FALSE)</f>
        <v>-5.0436450660054106</v>
      </c>
      <c r="AX406" s="228">
        <f t="shared" si="112"/>
        <v>-9.1702637563734743E-2</v>
      </c>
      <c r="AY406" s="5">
        <f t="shared" si="100"/>
        <v>18801.55635493403</v>
      </c>
      <c r="AZ406" s="4">
        <f t="shared" si="113"/>
        <v>341.8464791806187</v>
      </c>
    </row>
    <row r="407" spans="1:52" x14ac:dyDescent="0.25">
      <c r="A407">
        <v>4082</v>
      </c>
      <c r="B407">
        <v>7</v>
      </c>
      <c r="C407" t="s">
        <v>387</v>
      </c>
      <c r="D407">
        <v>7</v>
      </c>
      <c r="E407" s="4">
        <f>VLOOKUP(A407,'Pupil Info'!A:D,4,FALSE)</f>
        <v>485</v>
      </c>
      <c r="F407" s="4">
        <f>Summary!F407</f>
        <v>4901341.4712540703</v>
      </c>
      <c r="G407" s="4">
        <f>VLOOKUP(A407,'2% 2020'!A:AB,28,FALSE)</f>
        <v>4223689</v>
      </c>
      <c r="H407" s="4">
        <f t="shared" si="101"/>
        <v>10105.858703616639</v>
      </c>
      <c r="I407" s="4">
        <f>G407-Summary!G407</f>
        <v>76668</v>
      </c>
      <c r="J407" s="4">
        <f>VLOOKUP(A407,'2% with VPK 2020'!A:AB,28,FALSE)</f>
        <v>4223618</v>
      </c>
      <c r="K407" s="4">
        <f>VLOOKUP(A407,'Charter School Lease'!A:D,4,FALSE)</f>
        <v>0</v>
      </c>
      <c r="L407" s="4">
        <f>VLOOKUP(A407,'Integration Change'!H:K,4,FALSE)</f>
        <v>0</v>
      </c>
      <c r="M407" s="4">
        <f>VLOOKUP(A407,'Other SPED'!A:D,4,FALSE)</f>
        <v>0</v>
      </c>
      <c r="N407" s="4">
        <f>VLOOKUP(A407,'LTFM Change'!G:J,4,FALSE)</f>
        <v>0</v>
      </c>
      <c r="O407" s="4">
        <f>VLOOKUP(A407,QComp!I:N,6,FALSE)</f>
        <v>10.565721878781915</v>
      </c>
      <c r="P407" s="4">
        <f>VLOOKUP(A407,'Breakfast and Lunch'!A:D,4,FALSE)</f>
        <v>0</v>
      </c>
      <c r="Q407" s="4">
        <f>VLOOKUP(A407,'Breakfast and Lunch'!A:E,5,FALSE)</f>
        <v>0</v>
      </c>
      <c r="R407" s="4">
        <v>0</v>
      </c>
      <c r="S407" s="4">
        <v>0</v>
      </c>
      <c r="T407" s="4">
        <f>VLOOKUP(A407,QComp!A:D,4,FALSE)</f>
        <v>0</v>
      </c>
      <c r="U407" s="4">
        <f t="shared" si="102"/>
        <v>158.07835051546391</v>
      </c>
      <c r="V407" s="4">
        <f t="shared" si="103"/>
        <v>-60.434278121218085</v>
      </c>
      <c r="W407" s="4">
        <f t="shared" si="104"/>
        <v>-0.1246067590128208</v>
      </c>
      <c r="X407" s="4">
        <f>VLOOKUP(A407,'2020 SPED'!A:AF,32,FALSE)</f>
        <v>0</v>
      </c>
      <c r="Y407" s="228">
        <f t="shared" si="97"/>
        <v>0</v>
      </c>
      <c r="Z407" s="4">
        <f t="shared" si="98"/>
        <v>76607.565721878782</v>
      </c>
      <c r="AA407" s="228">
        <f t="shared" si="99"/>
        <v>157.9537437564511</v>
      </c>
      <c r="AC407" s="4">
        <f>VLOOKUP(A407,'Pupil Info'!A:E,5,FALSE)</f>
        <v>440</v>
      </c>
      <c r="AD407" s="4">
        <f>Summary!AA407</f>
        <v>4622332.1793066598</v>
      </c>
      <c r="AE407" s="4">
        <f>VLOOKUP(A407,'2% 2021'!A:AB,28,FALSE)</f>
        <v>4017348</v>
      </c>
      <c r="AF407" s="4">
        <f t="shared" si="105"/>
        <v>10505.300407515137</v>
      </c>
      <c r="AG407" s="4">
        <f>AE407-Summary!AB407</f>
        <v>145224</v>
      </c>
      <c r="AH407" s="4">
        <f>VLOOKUP(A407,'2% with VPK 2021'!A:AB,28,FALSE)</f>
        <v>4017810</v>
      </c>
      <c r="AI407" s="4">
        <f>VLOOKUP(A407,'Charter School Lease'!A:E,5,FALSE)</f>
        <v>0</v>
      </c>
      <c r="AJ407" s="4">
        <f>VLOOKUP(A407,'Integration Change'!H:L,5,FALSE)</f>
        <v>0</v>
      </c>
      <c r="AK407" s="4">
        <f>VLOOKUP(A407,'Other SPED'!A:D,4,FALSE)</f>
        <v>0</v>
      </c>
      <c r="AL407" s="4">
        <f>VLOOKUP(A407,QComp!I:R,10,FALSE)</f>
        <v>10.087110221065814</v>
      </c>
      <c r="AM407" s="4">
        <f>VLOOKUP(A407,'LTFM Change'!G:K,5,FALSE)</f>
        <v>0</v>
      </c>
      <c r="AN407" s="4">
        <f>VLOOKUP(A407,'Breakfast and Lunch'!A:E,5,FALSE)</f>
        <v>0</v>
      </c>
      <c r="AO407" s="4">
        <f>VLOOKUP(A407,'Breakfast and Lunch'!A:D,4,FALSE)</f>
        <v>0</v>
      </c>
      <c r="AP407" s="4">
        <v>0</v>
      </c>
      <c r="AQ407" s="4">
        <f>VLOOKUP(A407,'Safe School'!A:D,4,FALSE)</f>
        <v>0</v>
      </c>
      <c r="AR407" s="4">
        <v>0</v>
      </c>
      <c r="AS407" s="4">
        <f>VLOOKUP(A407,QComp!A:E,5,FALSE)</f>
        <v>0</v>
      </c>
      <c r="AT407" s="228">
        <f t="shared" si="106"/>
        <v>330.05454545454546</v>
      </c>
      <c r="AU407" s="4">
        <f t="shared" si="107"/>
        <v>472.08711022092029</v>
      </c>
      <c r="AV407" s="228">
        <f t="shared" si="111"/>
        <v>1.0729252505020916</v>
      </c>
      <c r="AW407" s="4">
        <f>VLOOKUP(A407,'2021 SPED'!A:AF,32,FALSE)</f>
        <v>1.2560704996576533</v>
      </c>
      <c r="AX407" s="228">
        <f t="shared" si="112"/>
        <v>2.8547056810401209E-3</v>
      </c>
      <c r="AY407" s="5">
        <f t="shared" si="100"/>
        <v>145697.34318072058</v>
      </c>
      <c r="AZ407" s="4">
        <f t="shared" si="113"/>
        <v>331.13032541072857</v>
      </c>
    </row>
    <row r="408" spans="1:52" x14ac:dyDescent="0.25">
      <c r="A408">
        <v>4083</v>
      </c>
      <c r="B408">
        <v>7</v>
      </c>
      <c r="C408" t="s">
        <v>388</v>
      </c>
      <c r="D408">
        <v>7</v>
      </c>
      <c r="E408" s="4">
        <f>VLOOKUP(A408,'Pupil Info'!A:D,4,FALSE)</f>
        <v>98</v>
      </c>
      <c r="F408" s="4">
        <f>Summary!F408</f>
        <v>889178.24803972128</v>
      </c>
      <c r="G408" s="4">
        <f>VLOOKUP(A408,'2% 2020'!A:AB,28,FALSE)</f>
        <v>691475</v>
      </c>
      <c r="H408" s="4">
        <f t="shared" si="101"/>
        <v>9073.247428976747</v>
      </c>
      <c r="I408" s="4">
        <f>G408-Summary!G408</f>
        <v>12324</v>
      </c>
      <c r="J408" s="4">
        <f>VLOOKUP(A408,'2% with VPK 2020'!A:AB,28,FALSE)</f>
        <v>691467</v>
      </c>
      <c r="K408" s="4">
        <f>VLOOKUP(A408,'Charter School Lease'!A:D,4,FALSE)</f>
        <v>0</v>
      </c>
      <c r="L408" s="4">
        <f>VLOOKUP(A408,'Integration Change'!H:K,4,FALSE)</f>
        <v>0</v>
      </c>
      <c r="M408" s="4">
        <f>VLOOKUP(A408,'Other SPED'!A:D,4,FALSE)</f>
        <v>0</v>
      </c>
      <c r="N408" s="4">
        <f>VLOOKUP(A408,'LTFM Change'!G:J,4,FALSE)</f>
        <v>0</v>
      </c>
      <c r="O408" s="4">
        <f>VLOOKUP(A408,QComp!I:N,6,FALSE)</f>
        <v>2.1746496174637286</v>
      </c>
      <c r="P408" s="4">
        <f>VLOOKUP(A408,'Breakfast and Lunch'!A:D,4,FALSE)</f>
        <v>0</v>
      </c>
      <c r="Q408" s="4">
        <f>VLOOKUP(A408,'Breakfast and Lunch'!A:E,5,FALSE)</f>
        <v>0</v>
      </c>
      <c r="R408" s="4">
        <v>0</v>
      </c>
      <c r="S408" s="4">
        <v>0</v>
      </c>
      <c r="T408" s="4">
        <f>VLOOKUP(A408,QComp!A:D,4,FALSE)</f>
        <v>0</v>
      </c>
      <c r="U408" s="4">
        <f t="shared" si="102"/>
        <v>125.75510204081633</v>
      </c>
      <c r="V408" s="4">
        <f t="shared" si="103"/>
        <v>-5.8253503824817017</v>
      </c>
      <c r="W408" s="4">
        <f t="shared" si="104"/>
        <v>-5.9442350841650018E-2</v>
      </c>
      <c r="X408" s="4">
        <f>VLOOKUP(A408,'2020 SPED'!A:AF,32,FALSE)</f>
        <v>0</v>
      </c>
      <c r="Y408" s="228">
        <f t="shared" ref="Y408:Y471" si="115">X408/E408</f>
        <v>0</v>
      </c>
      <c r="Z408" s="4">
        <f t="shared" ref="Z408:Z471" si="116">I408+V408+X408</f>
        <v>12318.174649617518</v>
      </c>
      <c r="AA408" s="228">
        <f t="shared" ref="AA408:AA471" si="117">Z408/E408</f>
        <v>125.69565968997468</v>
      </c>
      <c r="AC408" s="4">
        <f>VLOOKUP(A408,'Pupil Info'!A:E,5,FALSE)</f>
        <v>100</v>
      </c>
      <c r="AD408" s="4">
        <f>Summary!AA408</f>
        <v>923431.34792144317</v>
      </c>
      <c r="AE408" s="4">
        <f>VLOOKUP(A408,'2% 2021'!A:AB,28,FALSE)</f>
        <v>715762</v>
      </c>
      <c r="AF408" s="4">
        <f t="shared" si="105"/>
        <v>9234.3134792144319</v>
      </c>
      <c r="AG408" s="4">
        <f>AE408-Summary!AB408</f>
        <v>25348</v>
      </c>
      <c r="AH408" s="4">
        <f>VLOOKUP(A408,'2% with VPK 2021'!A:AB,28,FALSE)</f>
        <v>715754</v>
      </c>
      <c r="AI408" s="4">
        <f>VLOOKUP(A408,'Charter School Lease'!A:E,5,FALSE)</f>
        <v>0</v>
      </c>
      <c r="AJ408" s="4">
        <f>VLOOKUP(A408,'Integration Change'!H:L,5,FALSE)</f>
        <v>0</v>
      </c>
      <c r="AK408" s="4">
        <f>VLOOKUP(A408,'Other SPED'!A:D,4,FALSE)</f>
        <v>0</v>
      </c>
      <c r="AL408" s="4">
        <f>VLOOKUP(A408,QComp!I:R,10,FALSE)</f>
        <v>2.0551700658324989</v>
      </c>
      <c r="AM408" s="4">
        <f>VLOOKUP(A408,'LTFM Change'!G:K,5,FALSE)</f>
        <v>0</v>
      </c>
      <c r="AN408" s="4">
        <f>VLOOKUP(A408,'Breakfast and Lunch'!A:E,5,FALSE)</f>
        <v>0</v>
      </c>
      <c r="AO408" s="4">
        <f>VLOOKUP(A408,'Breakfast and Lunch'!A:D,4,FALSE)</f>
        <v>0</v>
      </c>
      <c r="AP408" s="4">
        <v>0</v>
      </c>
      <c r="AQ408" s="4">
        <f>VLOOKUP(A408,'Safe School'!A:D,4,FALSE)</f>
        <v>0</v>
      </c>
      <c r="AR408" s="4">
        <v>0</v>
      </c>
      <c r="AS408" s="4">
        <f>VLOOKUP(A408,QComp!A:E,5,FALSE)</f>
        <v>0</v>
      </c>
      <c r="AT408" s="228">
        <f t="shared" si="106"/>
        <v>253.48</v>
      </c>
      <c r="AU408" s="4">
        <f t="shared" si="107"/>
        <v>-5.9448299341602251</v>
      </c>
      <c r="AV408" s="228">
        <f t="shared" si="111"/>
        <v>-5.944829934160225E-2</v>
      </c>
      <c r="AW408" s="4">
        <f>VLOOKUP(A408,'2021 SPED'!A:AF,32,FALSE)</f>
        <v>206.02371990910615</v>
      </c>
      <c r="AX408" s="228">
        <f t="shared" si="112"/>
        <v>2.0602371990910613</v>
      </c>
      <c r="AY408" s="5">
        <f t="shared" ref="AY408:AY471" si="118">AG408+AU408+AW408</f>
        <v>25548.078889974946</v>
      </c>
      <c r="AZ408" s="4">
        <f t="shared" si="113"/>
        <v>255.48078889974946</v>
      </c>
    </row>
    <row r="409" spans="1:52" x14ac:dyDescent="0.25">
      <c r="A409">
        <v>4084</v>
      </c>
      <c r="B409">
        <v>7</v>
      </c>
      <c r="C409" t="s">
        <v>389</v>
      </c>
      <c r="D409">
        <v>7</v>
      </c>
      <c r="E409" s="4">
        <f>VLOOKUP(A409,'Pupil Info'!A:D,4,FALSE)</f>
        <v>350</v>
      </c>
      <c r="F409" s="4">
        <f>Summary!F409</f>
        <v>3132642.8286490883</v>
      </c>
      <c r="G409" s="4">
        <f>VLOOKUP(A409,'2% 2020'!A:AB,28,FALSE)</f>
        <v>2673300</v>
      </c>
      <c r="H409" s="4">
        <f t="shared" ref="H409:H472" si="119">F409/E409</f>
        <v>8950.4080818545372</v>
      </c>
      <c r="I409" s="4">
        <f>G409-Summary!G409</f>
        <v>49120</v>
      </c>
      <c r="J409" s="4">
        <f>VLOOKUP(A409,'2% with VPK 2020'!A:AB,28,FALSE)</f>
        <v>2673071</v>
      </c>
      <c r="K409" s="4">
        <f>VLOOKUP(A409,'Charter School Lease'!A:D,4,FALSE)</f>
        <v>0</v>
      </c>
      <c r="L409" s="4">
        <f>VLOOKUP(A409,'Integration Change'!H:K,4,FALSE)</f>
        <v>0</v>
      </c>
      <c r="M409" s="4">
        <f>VLOOKUP(A409,'Other SPED'!A:D,4,FALSE)</f>
        <v>0</v>
      </c>
      <c r="N409" s="4">
        <f>VLOOKUP(A409,'LTFM Change'!G:J,4,FALSE)</f>
        <v>0</v>
      </c>
      <c r="O409" s="4">
        <f>VLOOKUP(A409,QComp!I:N,6,FALSE)</f>
        <v>0</v>
      </c>
      <c r="P409" s="4">
        <f>VLOOKUP(A409,'Breakfast and Lunch'!A:D,4,FALSE)</f>
        <v>0</v>
      </c>
      <c r="Q409" s="4">
        <f>VLOOKUP(A409,'Breakfast and Lunch'!A:E,5,FALSE)</f>
        <v>0</v>
      </c>
      <c r="R409" s="4">
        <v>0</v>
      </c>
      <c r="S409" s="4">
        <v>0</v>
      </c>
      <c r="T409" s="4">
        <f>VLOOKUP(A409,QComp!A:D,4,FALSE)</f>
        <v>0</v>
      </c>
      <c r="U409" s="4">
        <f t="shared" ref="U409:U472" si="120">I409/E409</f>
        <v>140.34285714285716</v>
      </c>
      <c r="V409" s="4">
        <f t="shared" ref="V409:V472" si="121">SUM(J409:T409)-G409</f>
        <v>-229</v>
      </c>
      <c r="W409" s="4">
        <f t="shared" ref="W409:W472" si="122">V409/E409</f>
        <v>-0.65428571428571425</v>
      </c>
      <c r="X409" s="4">
        <f>VLOOKUP(A409,'2020 SPED'!A:AF,32,FALSE)</f>
        <v>0</v>
      </c>
      <c r="Y409" s="228">
        <f t="shared" si="115"/>
        <v>0</v>
      </c>
      <c r="Z409" s="4">
        <f t="shared" si="116"/>
        <v>48891</v>
      </c>
      <c r="AA409" s="228">
        <f t="shared" si="117"/>
        <v>139.68857142857144</v>
      </c>
      <c r="AC409" s="4">
        <f>VLOOKUP(A409,'Pupil Info'!A:E,5,FALSE)</f>
        <v>350</v>
      </c>
      <c r="AD409" s="4">
        <f>Summary!AA409</f>
        <v>3177620.3163685785</v>
      </c>
      <c r="AE409" s="4">
        <f>VLOOKUP(A409,'2% 2021'!A:AB,28,FALSE)</f>
        <v>2721876</v>
      </c>
      <c r="AF409" s="4">
        <f t="shared" ref="AF409:AF472" si="123">AD409/AC409</f>
        <v>9078.9151896245094</v>
      </c>
      <c r="AG409" s="4">
        <f>AE409-Summary!AB409</f>
        <v>98503</v>
      </c>
      <c r="AH409" s="4">
        <f>VLOOKUP(A409,'2% with VPK 2021'!A:AB,28,FALSE)</f>
        <v>2721569</v>
      </c>
      <c r="AI409" s="4">
        <f>VLOOKUP(A409,'Charter School Lease'!A:E,5,FALSE)</f>
        <v>0</v>
      </c>
      <c r="AJ409" s="4">
        <f>VLOOKUP(A409,'Integration Change'!H:L,5,FALSE)</f>
        <v>0</v>
      </c>
      <c r="AK409" s="4">
        <f>VLOOKUP(A409,'Other SPED'!A:D,4,FALSE)</f>
        <v>0</v>
      </c>
      <c r="AL409" s="4">
        <f>VLOOKUP(A409,QComp!I:R,10,FALSE)</f>
        <v>0</v>
      </c>
      <c r="AM409" s="4">
        <f>VLOOKUP(A409,'LTFM Change'!G:K,5,FALSE)</f>
        <v>0</v>
      </c>
      <c r="AN409" s="4">
        <f>VLOOKUP(A409,'Breakfast and Lunch'!A:E,5,FALSE)</f>
        <v>0</v>
      </c>
      <c r="AO409" s="4">
        <f>VLOOKUP(A409,'Breakfast and Lunch'!A:D,4,FALSE)</f>
        <v>0</v>
      </c>
      <c r="AP409" s="4">
        <v>0</v>
      </c>
      <c r="AQ409" s="4">
        <f>VLOOKUP(A409,'Safe School'!A:D,4,FALSE)</f>
        <v>0</v>
      </c>
      <c r="AR409" s="4">
        <v>0</v>
      </c>
      <c r="AS409" s="4">
        <f>VLOOKUP(A409,QComp!A:E,5,FALSE)</f>
        <v>0</v>
      </c>
      <c r="AT409" s="228">
        <f t="shared" ref="AT409:AT472" si="124">AG409/AC409</f>
        <v>281.43714285714287</v>
      </c>
      <c r="AU409" s="4">
        <f t="shared" ref="AU409:AU472" si="125">SUM(AH409:AS409)-AE409</f>
        <v>-307</v>
      </c>
      <c r="AV409" s="228">
        <f t="shared" si="111"/>
        <v>-0.87714285714285711</v>
      </c>
      <c r="AW409" s="4">
        <f>VLOOKUP(A409,'2021 SPED'!A:AF,32,FALSE)</f>
        <v>-3.0583728742785752</v>
      </c>
      <c r="AX409" s="228">
        <f t="shared" si="112"/>
        <v>-8.7382082122245009E-3</v>
      </c>
      <c r="AY409" s="5">
        <f t="shared" si="118"/>
        <v>98192.941627125721</v>
      </c>
      <c r="AZ409" s="4">
        <f t="shared" si="113"/>
        <v>280.55126179178779</v>
      </c>
    </row>
    <row r="410" spans="1:52" x14ac:dyDescent="0.25">
      <c r="A410">
        <v>4085</v>
      </c>
      <c r="B410">
        <v>7</v>
      </c>
      <c r="C410" t="s">
        <v>390</v>
      </c>
      <c r="D410">
        <v>7</v>
      </c>
      <c r="E410" s="4">
        <f>VLOOKUP(A410,'Pupil Info'!A:D,4,FALSE)</f>
        <v>210</v>
      </c>
      <c r="F410" s="4">
        <f>Summary!F410</f>
        <v>2866532.9630419277</v>
      </c>
      <c r="G410" s="4">
        <f>VLOOKUP(A410,'2% 2020'!A:AB,28,FALSE)</f>
        <v>1866567</v>
      </c>
      <c r="H410" s="4">
        <f t="shared" si="119"/>
        <v>13650.156966866321</v>
      </c>
      <c r="I410" s="4">
        <f>G410-Summary!G410</f>
        <v>34342</v>
      </c>
      <c r="J410" s="4">
        <f>VLOOKUP(A410,'2% with VPK 2020'!A:AB,28,FALSE)</f>
        <v>1866511</v>
      </c>
      <c r="K410" s="4">
        <f>VLOOKUP(A410,'Charter School Lease'!A:D,4,FALSE)</f>
        <v>0</v>
      </c>
      <c r="L410" s="4">
        <f>VLOOKUP(A410,'Integration Change'!H:K,4,FALSE)</f>
        <v>0</v>
      </c>
      <c r="M410" s="4">
        <f>VLOOKUP(A410,'Other SPED'!A:D,4,FALSE)</f>
        <v>0</v>
      </c>
      <c r="N410" s="4">
        <f>VLOOKUP(A410,'LTFM Change'!G:J,4,FALSE)</f>
        <v>0</v>
      </c>
      <c r="O410" s="4">
        <f>VLOOKUP(A410,QComp!I:N,6,FALSE)</f>
        <v>0</v>
      </c>
      <c r="P410" s="4">
        <f>VLOOKUP(A410,'Breakfast and Lunch'!A:D,4,FALSE)</f>
        <v>0</v>
      </c>
      <c r="Q410" s="4">
        <f>VLOOKUP(A410,'Breakfast and Lunch'!A:E,5,FALSE)</f>
        <v>0</v>
      </c>
      <c r="R410" s="4">
        <v>0</v>
      </c>
      <c r="S410" s="4">
        <v>0</v>
      </c>
      <c r="T410" s="4">
        <f>VLOOKUP(A410,QComp!A:D,4,FALSE)</f>
        <v>0</v>
      </c>
      <c r="U410" s="4">
        <f t="shared" si="120"/>
        <v>163.53333333333333</v>
      </c>
      <c r="V410" s="4">
        <f t="shared" si="121"/>
        <v>-56</v>
      </c>
      <c r="W410" s="4">
        <f t="shared" si="122"/>
        <v>-0.26666666666666666</v>
      </c>
      <c r="X410" s="4">
        <f>VLOOKUP(A410,'2020 SPED'!A:AF,32,FALSE)</f>
        <v>0</v>
      </c>
      <c r="Y410" s="228">
        <f t="shared" si="115"/>
        <v>0</v>
      </c>
      <c r="Z410" s="4">
        <f t="shared" si="116"/>
        <v>34286</v>
      </c>
      <c r="AA410" s="228">
        <f t="shared" si="117"/>
        <v>163.26666666666668</v>
      </c>
      <c r="AC410" s="4">
        <f>VLOOKUP(A410,'Pupil Info'!A:E,5,FALSE)</f>
        <v>215</v>
      </c>
      <c r="AD410" s="4">
        <f>Summary!AA410</f>
        <v>3033688.9774166048</v>
      </c>
      <c r="AE410" s="4">
        <f>VLOOKUP(A410,'2% 2021'!A:AB,28,FALSE)</f>
        <v>1949470</v>
      </c>
      <c r="AF410" s="4">
        <f t="shared" si="123"/>
        <v>14110.181290309789</v>
      </c>
      <c r="AG410" s="4">
        <f>AE410-Summary!AB410</f>
        <v>71167</v>
      </c>
      <c r="AH410" s="4">
        <f>VLOOKUP(A410,'2% with VPK 2021'!A:AB,28,FALSE)</f>
        <v>1949405</v>
      </c>
      <c r="AI410" s="4">
        <f>VLOOKUP(A410,'Charter School Lease'!A:E,5,FALSE)</f>
        <v>0</v>
      </c>
      <c r="AJ410" s="4">
        <f>VLOOKUP(A410,'Integration Change'!H:L,5,FALSE)</f>
        <v>0</v>
      </c>
      <c r="AK410" s="4">
        <f>VLOOKUP(A410,'Other SPED'!A:D,4,FALSE)</f>
        <v>0</v>
      </c>
      <c r="AL410" s="4">
        <f>VLOOKUP(A410,QComp!I:R,10,FALSE)</f>
        <v>0</v>
      </c>
      <c r="AM410" s="4">
        <f>VLOOKUP(A410,'LTFM Change'!G:K,5,FALSE)</f>
        <v>0</v>
      </c>
      <c r="AN410" s="4">
        <f>VLOOKUP(A410,'Breakfast and Lunch'!A:E,5,FALSE)</f>
        <v>0</v>
      </c>
      <c r="AO410" s="4">
        <f>VLOOKUP(A410,'Breakfast and Lunch'!A:D,4,FALSE)</f>
        <v>0</v>
      </c>
      <c r="AP410" s="4">
        <v>0</v>
      </c>
      <c r="AQ410" s="4">
        <f>VLOOKUP(A410,'Safe School'!A:D,4,FALSE)</f>
        <v>0</v>
      </c>
      <c r="AR410" s="4">
        <v>0</v>
      </c>
      <c r="AS410" s="4">
        <f>VLOOKUP(A410,QComp!A:E,5,FALSE)</f>
        <v>0</v>
      </c>
      <c r="AT410" s="228">
        <f t="shared" si="124"/>
        <v>331.00930232558142</v>
      </c>
      <c r="AU410" s="4">
        <f t="shared" si="125"/>
        <v>-65</v>
      </c>
      <c r="AV410" s="228">
        <f t="shared" si="111"/>
        <v>-0.30232558139534882</v>
      </c>
      <c r="AW410" s="4">
        <f>VLOOKUP(A410,'2021 SPED'!A:AF,32,FALSE)</f>
        <v>1158.0463985139504</v>
      </c>
      <c r="AX410" s="228">
        <f t="shared" si="112"/>
        <v>5.3862623186695364</v>
      </c>
      <c r="AY410" s="5">
        <f t="shared" si="118"/>
        <v>72260.04639851395</v>
      </c>
      <c r="AZ410" s="4">
        <f t="shared" si="113"/>
        <v>336.09323906285556</v>
      </c>
    </row>
    <row r="411" spans="1:52" x14ac:dyDescent="0.25">
      <c r="A411">
        <v>4086</v>
      </c>
      <c r="B411">
        <v>7</v>
      </c>
      <c r="C411" t="s">
        <v>391</v>
      </c>
      <c r="D411">
        <v>7</v>
      </c>
      <c r="E411" s="4">
        <f>VLOOKUP(A411,'Pupil Info'!A:D,4,FALSE)</f>
        <v>0</v>
      </c>
      <c r="F411" s="4">
        <f>Summary!F411</f>
        <v>0</v>
      </c>
      <c r="G411" s="4">
        <f>VLOOKUP(A411,'2% 2020'!A:AB,28,FALSE)</f>
        <v>0</v>
      </c>
      <c r="H411" s="4">
        <v>0</v>
      </c>
      <c r="I411" s="4">
        <f>G411-Summary!G411</f>
        <v>0</v>
      </c>
      <c r="J411" s="4">
        <f>VLOOKUP(A411,'2% with VPK 2020'!A:AB,28,FALSE)</f>
        <v>0</v>
      </c>
      <c r="K411" s="4">
        <f>VLOOKUP(A411,'Charter School Lease'!A:D,4,FALSE)</f>
        <v>0</v>
      </c>
      <c r="L411" s="4">
        <f>VLOOKUP(A411,'Integration Change'!H:K,4,FALSE)</f>
        <v>0</v>
      </c>
      <c r="M411" s="4">
        <f>VLOOKUP(A411,'Other SPED'!A:D,4,FALSE)</f>
        <v>0</v>
      </c>
      <c r="N411" s="4">
        <f>VLOOKUP(A411,'LTFM Change'!G:J,4,FALSE)</f>
        <v>0</v>
      </c>
      <c r="O411" s="4">
        <f>VLOOKUP(A411,QComp!I:N,6,FALSE)</f>
        <v>0</v>
      </c>
      <c r="P411" s="4">
        <v>0</v>
      </c>
      <c r="Q411" s="4">
        <v>0</v>
      </c>
      <c r="R411" s="4">
        <v>0</v>
      </c>
      <c r="S411" s="4">
        <v>0</v>
      </c>
      <c r="T411" s="4">
        <f>VLOOKUP(A411,QComp!A:D,4,FALSE)</f>
        <v>0</v>
      </c>
      <c r="U411" s="4">
        <v>0</v>
      </c>
      <c r="V411" s="4">
        <f t="shared" si="121"/>
        <v>0</v>
      </c>
      <c r="W411" s="4">
        <v>0</v>
      </c>
      <c r="X411" s="4">
        <v>0</v>
      </c>
      <c r="Y411" s="4">
        <v>0</v>
      </c>
      <c r="Z411" s="4">
        <f t="shared" si="116"/>
        <v>0</v>
      </c>
      <c r="AA411" s="4">
        <v>0</v>
      </c>
      <c r="AC411" s="4">
        <f>VLOOKUP(A411,'Pupil Info'!A:E,5,FALSE)</f>
        <v>0</v>
      </c>
      <c r="AD411" s="4">
        <f>Summary!AA411</f>
        <v>0</v>
      </c>
      <c r="AE411" s="4">
        <f>VLOOKUP(A411,'2% 2021'!A:AB,28,FALSE)</f>
        <v>0</v>
      </c>
      <c r="AF411" s="4">
        <v>0</v>
      </c>
      <c r="AG411" s="4">
        <f>AE411-Summary!AB411</f>
        <v>0</v>
      </c>
      <c r="AH411" s="4">
        <f>VLOOKUP(A411,'2% with VPK 2021'!A:AB,28,FALSE)</f>
        <v>0</v>
      </c>
      <c r="AI411" s="4">
        <f>VLOOKUP(A411,'Charter School Lease'!A:E,5,FALSE)</f>
        <v>0</v>
      </c>
      <c r="AJ411" s="4">
        <f>VLOOKUP(A411,'Integration Change'!H:L,5,FALSE)</f>
        <v>0</v>
      </c>
      <c r="AK411" s="4">
        <f>VLOOKUP(A411,'Other SPED'!A:D,4,FALSE)</f>
        <v>0</v>
      </c>
      <c r="AL411" s="4">
        <f>VLOOKUP(A411,QComp!I:R,10,FALSE)</f>
        <v>0</v>
      </c>
      <c r="AM411" s="4">
        <f>VLOOKUP(A411,'LTFM Change'!G:K,5,FALSE)</f>
        <v>0</v>
      </c>
      <c r="AN411" s="4">
        <v>0</v>
      </c>
      <c r="AO411" s="4">
        <v>0</v>
      </c>
      <c r="AP411" s="4">
        <v>0</v>
      </c>
      <c r="AQ411" s="4">
        <f>VLOOKUP(A411,'Safe School'!A:D,4,FALSE)</f>
        <v>0</v>
      </c>
      <c r="AR411" s="4">
        <v>0</v>
      </c>
      <c r="AS411" s="4">
        <f>VLOOKUP(A411,QComp!A:E,5,FALSE)</f>
        <v>0</v>
      </c>
      <c r="AT411" s="228" t="e">
        <f t="shared" si="124"/>
        <v>#DIV/0!</v>
      </c>
      <c r="AU411" s="4">
        <f t="shared" si="125"/>
        <v>0</v>
      </c>
      <c r="AV411" s="228">
        <v>0</v>
      </c>
      <c r="AW411" s="228">
        <v>0</v>
      </c>
      <c r="AX411" s="228">
        <v>0</v>
      </c>
      <c r="AY411" s="228">
        <v>0</v>
      </c>
      <c r="AZ411" s="228">
        <v>0</v>
      </c>
    </row>
    <row r="412" spans="1:52" x14ac:dyDescent="0.25">
      <c r="A412">
        <v>4087</v>
      </c>
      <c r="B412">
        <v>7</v>
      </c>
      <c r="C412" t="s">
        <v>392</v>
      </c>
      <c r="D412">
        <v>7</v>
      </c>
      <c r="E412" s="4">
        <f>VLOOKUP(A412,'Pupil Info'!A:D,4,FALSE)</f>
        <v>75</v>
      </c>
      <c r="F412" s="4">
        <f>Summary!F412</f>
        <v>1351867.8220038251</v>
      </c>
      <c r="G412" s="4">
        <f>VLOOKUP(A412,'2% 2020'!A:AB,28,FALSE)</f>
        <v>715092</v>
      </c>
      <c r="H412" s="4">
        <f t="shared" si="119"/>
        <v>18024.904293384334</v>
      </c>
      <c r="I412" s="4">
        <f>G412-Summary!G412</f>
        <v>12949</v>
      </c>
      <c r="J412" s="4">
        <f>VLOOKUP(A412,'2% with VPK 2020'!A:AB,28,FALSE)</f>
        <v>715085</v>
      </c>
      <c r="K412" s="4">
        <f>VLOOKUP(A412,'Charter School Lease'!A:D,4,FALSE)</f>
        <v>0</v>
      </c>
      <c r="L412" s="4">
        <f>VLOOKUP(A412,'Integration Change'!H:K,4,FALSE)</f>
        <v>0</v>
      </c>
      <c r="M412" s="4">
        <f>VLOOKUP(A412,'Other SPED'!A:D,4,FALSE)</f>
        <v>0</v>
      </c>
      <c r="N412" s="4">
        <f>VLOOKUP(A412,'LTFM Change'!G:J,4,FALSE)</f>
        <v>0</v>
      </c>
      <c r="O412" s="4">
        <f>VLOOKUP(A412,QComp!I:N,6,FALSE)</f>
        <v>0</v>
      </c>
      <c r="P412" s="4">
        <f>VLOOKUP(A412,'Breakfast and Lunch'!A:D,4,FALSE)</f>
        <v>0</v>
      </c>
      <c r="Q412" s="4">
        <f>VLOOKUP(A412,'Breakfast and Lunch'!A:E,5,FALSE)</f>
        <v>0</v>
      </c>
      <c r="R412" s="4">
        <v>0</v>
      </c>
      <c r="S412" s="4">
        <v>0</v>
      </c>
      <c r="T412" s="4">
        <f>VLOOKUP(A412,QComp!A:D,4,FALSE)</f>
        <v>0</v>
      </c>
      <c r="U412" s="4">
        <f t="shared" si="120"/>
        <v>172.65333333333334</v>
      </c>
      <c r="V412" s="4">
        <f t="shared" si="121"/>
        <v>-7</v>
      </c>
      <c r="W412" s="4">
        <f t="shared" si="122"/>
        <v>-9.3333333333333338E-2</v>
      </c>
      <c r="X412" s="4">
        <f>VLOOKUP(A412,'2020 SPED'!A:AF,32,FALSE)</f>
        <v>0</v>
      </c>
      <c r="Y412" s="228">
        <f t="shared" si="115"/>
        <v>0</v>
      </c>
      <c r="Z412" s="4">
        <f t="shared" si="116"/>
        <v>12942</v>
      </c>
      <c r="AA412" s="228">
        <f t="shared" si="117"/>
        <v>172.56</v>
      </c>
      <c r="AC412" s="4">
        <f>VLOOKUP(A412,'Pupil Info'!A:E,5,FALSE)</f>
        <v>75</v>
      </c>
      <c r="AD412" s="4">
        <f>Summary!AA412</f>
        <v>1420060.1753613756</v>
      </c>
      <c r="AE412" s="4">
        <f>VLOOKUP(A412,'2% 2021'!A:AB,28,FALSE)</f>
        <v>735205</v>
      </c>
      <c r="AF412" s="4">
        <f t="shared" si="123"/>
        <v>18934.135671485008</v>
      </c>
      <c r="AG412" s="4">
        <f>AE412-Summary!AB412</f>
        <v>26530</v>
      </c>
      <c r="AH412" s="4">
        <f>VLOOKUP(A412,'2% with VPK 2021'!A:AB,28,FALSE)</f>
        <v>735197</v>
      </c>
      <c r="AI412" s="4">
        <f>VLOOKUP(A412,'Charter School Lease'!A:E,5,FALSE)</f>
        <v>0</v>
      </c>
      <c r="AJ412" s="4">
        <f>VLOOKUP(A412,'Integration Change'!H:L,5,FALSE)</f>
        <v>0</v>
      </c>
      <c r="AK412" s="4">
        <f>VLOOKUP(A412,'Other SPED'!A:D,4,FALSE)</f>
        <v>0</v>
      </c>
      <c r="AL412" s="4">
        <f>VLOOKUP(A412,QComp!I:R,10,FALSE)</f>
        <v>0</v>
      </c>
      <c r="AM412" s="4">
        <f>VLOOKUP(A412,'LTFM Change'!G:K,5,FALSE)</f>
        <v>0</v>
      </c>
      <c r="AN412" s="4">
        <f>VLOOKUP(A412,'Breakfast and Lunch'!A:E,5,FALSE)</f>
        <v>0</v>
      </c>
      <c r="AO412" s="4">
        <f>VLOOKUP(A412,'Breakfast and Lunch'!A:D,4,FALSE)</f>
        <v>0</v>
      </c>
      <c r="AP412" s="4">
        <v>0</v>
      </c>
      <c r="AQ412" s="4">
        <f>VLOOKUP(A412,'Safe School'!A:D,4,FALSE)</f>
        <v>0</v>
      </c>
      <c r="AR412" s="4">
        <v>0</v>
      </c>
      <c r="AS412" s="4">
        <f>VLOOKUP(A412,QComp!A:E,5,FALSE)</f>
        <v>0</v>
      </c>
      <c r="AT412" s="228">
        <f t="shared" si="124"/>
        <v>353.73333333333335</v>
      </c>
      <c r="AU412" s="4">
        <f t="shared" si="125"/>
        <v>-8</v>
      </c>
      <c r="AV412" s="228">
        <f t="shared" si="111"/>
        <v>-0.10666666666666667</v>
      </c>
      <c r="AW412" s="4">
        <f>VLOOKUP(A412,'2021 SPED'!A:AF,32,FALSE)</f>
        <v>598.69497807964217</v>
      </c>
      <c r="AX412" s="228">
        <f t="shared" si="112"/>
        <v>7.9825997077285624</v>
      </c>
      <c r="AY412" s="5">
        <f t="shared" si="118"/>
        <v>27120.694978079642</v>
      </c>
      <c r="AZ412" s="4">
        <f t="shared" si="113"/>
        <v>361.60926637439525</v>
      </c>
    </row>
    <row r="413" spans="1:52" x14ac:dyDescent="0.25">
      <c r="A413">
        <v>4088</v>
      </c>
      <c r="B413">
        <v>7</v>
      </c>
      <c r="C413" t="s">
        <v>393</v>
      </c>
      <c r="D413">
        <v>7</v>
      </c>
      <c r="E413" s="4">
        <f>VLOOKUP(A413,'Pupil Info'!A:D,4,FALSE)</f>
        <v>316</v>
      </c>
      <c r="F413" s="4">
        <f>Summary!F413</f>
        <v>3991983.3046921813</v>
      </c>
      <c r="G413" s="4">
        <f>VLOOKUP(A413,'2% 2020'!A:AB,28,FALSE)</f>
        <v>3446612</v>
      </c>
      <c r="H413" s="4">
        <f t="shared" si="119"/>
        <v>12632.858559152472</v>
      </c>
      <c r="I413" s="4">
        <f>G413-Summary!G413</f>
        <v>66707</v>
      </c>
      <c r="J413" s="4">
        <f>VLOOKUP(A413,'2% with VPK 2020'!A:AB,28,FALSE)</f>
        <v>3509074</v>
      </c>
      <c r="K413" s="4">
        <f>VLOOKUP(A413,'Charter School Lease'!A:D,4,FALSE)</f>
        <v>15768</v>
      </c>
      <c r="L413" s="4">
        <f>VLOOKUP(A413,'Integration Change'!H:K,4,FALSE)</f>
        <v>0</v>
      </c>
      <c r="M413" s="4">
        <f>VLOOKUP(A413,'Other SPED'!A:D,4,FALSE)</f>
        <v>0</v>
      </c>
      <c r="N413" s="4">
        <f>VLOOKUP(A413,'LTFM Change'!G:J,4,FALSE)</f>
        <v>2244</v>
      </c>
      <c r="O413" s="4">
        <f>VLOOKUP(A413,QComp!I:N,6,FALSE)</f>
        <v>5056.4434121990489</v>
      </c>
      <c r="P413" s="4">
        <f>VLOOKUP(A413,'Breakfast and Lunch'!A:D,4,FALSE)</f>
        <v>453.36</v>
      </c>
      <c r="Q413" s="4">
        <f>VLOOKUP(A413,'Breakfast and Lunch'!A:E,5,FALSE)</f>
        <v>1183.8</v>
      </c>
      <c r="R413" s="4">
        <v>0</v>
      </c>
      <c r="S413" s="4">
        <v>0</v>
      </c>
      <c r="T413" s="4">
        <f>VLOOKUP(A413,QComp!A:D,4,FALSE)</f>
        <v>0</v>
      </c>
      <c r="U413" s="4">
        <f t="shared" si="120"/>
        <v>211.09810126582278</v>
      </c>
      <c r="V413" s="4">
        <f t="shared" si="121"/>
        <v>87167.603412198834</v>
      </c>
      <c r="W413" s="4">
        <f t="shared" si="122"/>
        <v>275.84684624113555</v>
      </c>
      <c r="X413" s="4">
        <f>VLOOKUP(A413,'2020 SPED'!A:AF,32,FALSE)</f>
        <v>0</v>
      </c>
      <c r="Y413" s="228">
        <f t="shared" si="115"/>
        <v>0</v>
      </c>
      <c r="Z413" s="4">
        <f t="shared" si="116"/>
        <v>153874.60341219883</v>
      </c>
      <c r="AA413" s="228">
        <f t="shared" si="117"/>
        <v>486.94494750695833</v>
      </c>
      <c r="AC413" s="4">
        <f>VLOOKUP(A413,'Pupil Info'!A:E,5,FALSE)</f>
        <v>316</v>
      </c>
      <c r="AD413" s="4">
        <f>Summary!AA413</f>
        <v>3917449.6314342888</v>
      </c>
      <c r="AE413" s="4">
        <f>VLOOKUP(A413,'2% 2021'!A:AB,28,FALSE)</f>
        <v>3384448</v>
      </c>
      <c r="AF413" s="4">
        <f t="shared" si="123"/>
        <v>12396.992504538888</v>
      </c>
      <c r="AG413" s="4">
        <f>AE413-Summary!AB413</f>
        <v>129560</v>
      </c>
      <c r="AH413" s="4">
        <f>VLOOKUP(A413,'2% with VPK 2021'!A:AB,28,FALSE)</f>
        <v>3538884</v>
      </c>
      <c r="AI413" s="4">
        <f>VLOOKUP(A413,'Charter School Lease'!A:E,5,FALSE)</f>
        <v>15768</v>
      </c>
      <c r="AJ413" s="4">
        <f>VLOOKUP(A413,'Integration Change'!H:L,5,FALSE)</f>
        <v>0</v>
      </c>
      <c r="AK413" s="4">
        <f>VLOOKUP(A413,'Other SPED'!A:D,4,FALSE)</f>
        <v>0</v>
      </c>
      <c r="AL413" s="4">
        <f>VLOOKUP(A413,QComp!I:R,10,FALSE)</f>
        <v>5067.1268202728097</v>
      </c>
      <c r="AM413" s="4">
        <f>VLOOKUP(A413,'LTFM Change'!G:K,5,FALSE)</f>
        <v>2244</v>
      </c>
      <c r="AN413" s="4">
        <f>VLOOKUP(A413,'Breakfast and Lunch'!A:E,5,FALSE)</f>
        <v>1183.8</v>
      </c>
      <c r="AO413" s="4">
        <f>VLOOKUP(A413,'Breakfast and Lunch'!A:D,4,FALSE)</f>
        <v>453.36</v>
      </c>
      <c r="AP413" s="4">
        <v>0</v>
      </c>
      <c r="AQ413" s="4">
        <f>VLOOKUP(A413,'Safe School'!A:D,4,FALSE)</f>
        <v>0</v>
      </c>
      <c r="AR413" s="4">
        <v>0</v>
      </c>
      <c r="AS413" s="4">
        <f>VLOOKUP(A413,QComp!A:E,5,FALSE)</f>
        <v>0</v>
      </c>
      <c r="AT413" s="228">
        <f t="shared" si="124"/>
        <v>410</v>
      </c>
      <c r="AU413" s="4">
        <f t="shared" si="125"/>
        <v>179152.28682027245</v>
      </c>
      <c r="AV413" s="228">
        <f t="shared" si="111"/>
        <v>566.93761651984948</v>
      </c>
      <c r="AW413" s="4">
        <f>VLOOKUP(A413,'2021 SPED'!A:AF,32,FALSE)</f>
        <v>-3.9358819564804435</v>
      </c>
      <c r="AX413" s="228">
        <f t="shared" si="112"/>
        <v>-1.2455322647090011E-2</v>
      </c>
      <c r="AY413" s="5">
        <f t="shared" si="118"/>
        <v>308708.35093831597</v>
      </c>
      <c r="AZ413" s="4">
        <f t="shared" si="113"/>
        <v>976.92516119720244</v>
      </c>
    </row>
    <row r="414" spans="1:52" x14ac:dyDescent="0.25">
      <c r="A414">
        <v>4089</v>
      </c>
      <c r="B414">
        <v>7</v>
      </c>
      <c r="C414" t="s">
        <v>394</v>
      </c>
      <c r="D414">
        <v>7</v>
      </c>
      <c r="E414" s="4">
        <f>VLOOKUP(A414,'Pupil Info'!A:D,4,FALSE)</f>
        <v>323</v>
      </c>
      <c r="F414" s="4">
        <f>Summary!F414</f>
        <v>2742398.9974409728</v>
      </c>
      <c r="G414" s="4">
        <f>VLOOKUP(A414,'2% 2020'!A:AB,28,FALSE)</f>
        <v>2345198.2000000002</v>
      </c>
      <c r="H414" s="4">
        <f t="shared" si="119"/>
        <v>8490.3993728822679</v>
      </c>
      <c r="I414" s="4">
        <f>G414-Summary!G414</f>
        <v>43283</v>
      </c>
      <c r="J414" s="4">
        <f>VLOOKUP(A414,'2% with VPK 2020'!A:AB,28,FALSE)</f>
        <v>2345169.2000000002</v>
      </c>
      <c r="K414" s="4">
        <f>VLOOKUP(A414,'Charter School Lease'!A:D,4,FALSE)</f>
        <v>0</v>
      </c>
      <c r="L414" s="4">
        <f>VLOOKUP(A414,'Integration Change'!H:K,4,FALSE)</f>
        <v>0</v>
      </c>
      <c r="M414" s="4">
        <f>VLOOKUP(A414,'Other SPED'!A:D,4,FALSE)</f>
        <v>0</v>
      </c>
      <c r="N414" s="4">
        <f>VLOOKUP(A414,'LTFM Change'!G:J,4,FALSE)</f>
        <v>0</v>
      </c>
      <c r="O414" s="4">
        <f>VLOOKUP(A414,QComp!I:N,6,FALSE)</f>
        <v>0</v>
      </c>
      <c r="P414" s="4">
        <f>VLOOKUP(A414,'Breakfast and Lunch'!A:D,4,FALSE)</f>
        <v>0</v>
      </c>
      <c r="Q414" s="4">
        <f>VLOOKUP(A414,'Breakfast and Lunch'!A:E,5,FALSE)</f>
        <v>0</v>
      </c>
      <c r="R414" s="4">
        <v>0</v>
      </c>
      <c r="S414" s="4">
        <v>0</v>
      </c>
      <c r="T414" s="4">
        <f>VLOOKUP(A414,QComp!A:D,4,FALSE)</f>
        <v>0</v>
      </c>
      <c r="U414" s="4">
        <f t="shared" si="120"/>
        <v>134.00309597523218</v>
      </c>
      <c r="V414" s="4">
        <f t="shared" si="121"/>
        <v>-29</v>
      </c>
      <c r="W414" s="4">
        <f t="shared" si="122"/>
        <v>-8.9783281733746126E-2</v>
      </c>
      <c r="X414" s="4">
        <f>VLOOKUP(A414,'2020 SPED'!A:AF,32,FALSE)</f>
        <v>0</v>
      </c>
      <c r="Y414" s="228">
        <f t="shared" si="115"/>
        <v>0</v>
      </c>
      <c r="Z414" s="4">
        <f t="shared" si="116"/>
        <v>43254</v>
      </c>
      <c r="AA414" s="228">
        <f t="shared" si="117"/>
        <v>133.91331269349845</v>
      </c>
      <c r="AC414" s="4">
        <f>VLOOKUP(A414,'Pupil Info'!A:E,5,FALSE)</f>
        <v>346</v>
      </c>
      <c r="AD414" s="4">
        <f>Summary!AA414</f>
        <v>3014549.8163043195</v>
      </c>
      <c r="AE414" s="4">
        <f>VLOOKUP(A414,'2% 2021'!A:AB,28,FALSE)</f>
        <v>2595003.6</v>
      </c>
      <c r="AF414" s="4">
        <f t="shared" si="123"/>
        <v>8712.5717234228887</v>
      </c>
      <c r="AG414" s="4">
        <f>AE414-Summary!AB414</f>
        <v>95117</v>
      </c>
      <c r="AH414" s="4">
        <f>VLOOKUP(A414,'2% with VPK 2021'!A:AB,28,FALSE)</f>
        <v>2594973.6</v>
      </c>
      <c r="AI414" s="4">
        <f>VLOOKUP(A414,'Charter School Lease'!A:E,5,FALSE)</f>
        <v>0</v>
      </c>
      <c r="AJ414" s="4">
        <f>VLOOKUP(A414,'Integration Change'!H:L,5,FALSE)</f>
        <v>0</v>
      </c>
      <c r="AK414" s="4">
        <f>VLOOKUP(A414,'Other SPED'!A:D,4,FALSE)</f>
        <v>0</v>
      </c>
      <c r="AL414" s="4">
        <f>VLOOKUP(A414,QComp!I:R,10,FALSE)</f>
        <v>0</v>
      </c>
      <c r="AM414" s="4">
        <f>VLOOKUP(A414,'LTFM Change'!G:K,5,FALSE)</f>
        <v>0</v>
      </c>
      <c r="AN414" s="4">
        <f>VLOOKUP(A414,'Breakfast and Lunch'!A:E,5,FALSE)</f>
        <v>0</v>
      </c>
      <c r="AO414" s="4">
        <f>VLOOKUP(A414,'Breakfast and Lunch'!A:D,4,FALSE)</f>
        <v>0</v>
      </c>
      <c r="AP414" s="4">
        <v>0</v>
      </c>
      <c r="AQ414" s="4">
        <f>VLOOKUP(A414,'Safe School'!A:D,4,FALSE)</f>
        <v>0</v>
      </c>
      <c r="AR414" s="4">
        <v>0</v>
      </c>
      <c r="AS414" s="4">
        <f>VLOOKUP(A414,QComp!A:E,5,FALSE)</f>
        <v>0</v>
      </c>
      <c r="AT414" s="228">
        <f t="shared" si="124"/>
        <v>274.90462427745666</v>
      </c>
      <c r="AU414" s="4">
        <f t="shared" si="125"/>
        <v>-30</v>
      </c>
      <c r="AV414" s="228">
        <f t="shared" si="111"/>
        <v>-8.6705202312138727E-2</v>
      </c>
      <c r="AW414" s="4">
        <f>VLOOKUP(A414,'2021 SPED'!A:AF,32,FALSE)</f>
        <v>-2.2413590708747506</v>
      </c>
      <c r="AX414" s="228">
        <f t="shared" si="112"/>
        <v>-6.4779163898114177E-3</v>
      </c>
      <c r="AY414" s="5">
        <f t="shared" si="118"/>
        <v>95084.758640929125</v>
      </c>
      <c r="AZ414" s="4">
        <f t="shared" si="113"/>
        <v>274.81144115875469</v>
      </c>
    </row>
    <row r="415" spans="1:52" x14ac:dyDescent="0.25">
      <c r="A415">
        <v>4090</v>
      </c>
      <c r="B415">
        <v>7</v>
      </c>
      <c r="C415" t="s">
        <v>395</v>
      </c>
      <c r="D415">
        <v>7</v>
      </c>
      <c r="E415" s="4">
        <f>VLOOKUP(A415,'Pupil Info'!A:D,4,FALSE)</f>
        <v>180</v>
      </c>
      <c r="F415" s="4">
        <f>Summary!F415</f>
        <v>1679039.3584242547</v>
      </c>
      <c r="G415" s="4">
        <f>VLOOKUP(A415,'2% 2020'!A:AB,28,FALSE)</f>
        <v>1214883</v>
      </c>
      <c r="H415" s="4">
        <f t="shared" si="119"/>
        <v>9327.9964356903038</v>
      </c>
      <c r="I415" s="4">
        <f>G415-Summary!G415</f>
        <v>21942</v>
      </c>
      <c r="J415" s="4">
        <f>VLOOKUP(A415,'2% with VPK 2020'!A:AB,28,FALSE)</f>
        <v>1215047</v>
      </c>
      <c r="K415" s="4">
        <f>VLOOKUP(A415,'Charter School Lease'!A:D,4,FALSE)</f>
        <v>0</v>
      </c>
      <c r="L415" s="4">
        <f>VLOOKUP(A415,'Integration Change'!H:K,4,FALSE)</f>
        <v>0</v>
      </c>
      <c r="M415" s="4">
        <f>VLOOKUP(A415,'Other SPED'!A:D,4,FALSE)</f>
        <v>0</v>
      </c>
      <c r="N415" s="4">
        <f>VLOOKUP(A415,'LTFM Change'!G:J,4,FALSE)</f>
        <v>0</v>
      </c>
      <c r="O415" s="4">
        <f>VLOOKUP(A415,QComp!I:N,6,FALSE)</f>
        <v>3.931942237635667</v>
      </c>
      <c r="P415" s="4">
        <f>VLOOKUP(A415,'Breakfast and Lunch'!A:D,4,FALSE)</f>
        <v>0</v>
      </c>
      <c r="Q415" s="4">
        <f>VLOOKUP(A415,'Breakfast and Lunch'!A:E,5,FALSE)</f>
        <v>0</v>
      </c>
      <c r="R415" s="4">
        <v>0</v>
      </c>
      <c r="S415" s="4">
        <v>0</v>
      </c>
      <c r="T415" s="4">
        <f>VLOOKUP(A415,QComp!A:D,4,FALSE)</f>
        <v>0</v>
      </c>
      <c r="U415" s="4">
        <f t="shared" si="120"/>
        <v>121.9</v>
      </c>
      <c r="V415" s="4">
        <f t="shared" si="121"/>
        <v>167.93194223754108</v>
      </c>
      <c r="W415" s="4">
        <f t="shared" si="122"/>
        <v>0.932955234653006</v>
      </c>
      <c r="X415" s="4">
        <f>VLOOKUP(A415,'2020 SPED'!A:AF,32,FALSE)</f>
        <v>0</v>
      </c>
      <c r="Y415" s="228">
        <f t="shared" si="115"/>
        <v>0</v>
      </c>
      <c r="Z415" s="4">
        <f t="shared" si="116"/>
        <v>22109.931942237541</v>
      </c>
      <c r="AA415" s="228">
        <f t="shared" si="117"/>
        <v>122.832955234653</v>
      </c>
      <c r="AC415" s="4">
        <f>VLOOKUP(A415,'Pupil Info'!A:E,5,FALSE)</f>
        <v>180</v>
      </c>
      <c r="AD415" s="4">
        <f>Summary!AA415</f>
        <v>1722203.9799543764</v>
      </c>
      <c r="AE415" s="4">
        <f>VLOOKUP(A415,'2% 2021'!A:AB,28,FALSE)</f>
        <v>1236735</v>
      </c>
      <c r="AF415" s="4">
        <f t="shared" si="123"/>
        <v>9567.7998886354235</v>
      </c>
      <c r="AG415" s="4">
        <f>AE415-Summary!AB415</f>
        <v>44411</v>
      </c>
      <c r="AH415" s="4">
        <f>VLOOKUP(A415,'2% with VPK 2021'!A:AB,28,FALSE)</f>
        <v>1236900</v>
      </c>
      <c r="AI415" s="4">
        <f>VLOOKUP(A415,'Charter School Lease'!A:E,5,FALSE)</f>
        <v>0</v>
      </c>
      <c r="AJ415" s="4">
        <f>VLOOKUP(A415,'Integration Change'!H:L,5,FALSE)</f>
        <v>0</v>
      </c>
      <c r="AK415" s="4">
        <f>VLOOKUP(A415,'Other SPED'!A:D,4,FALSE)</f>
        <v>0</v>
      </c>
      <c r="AL415" s="4">
        <f>VLOOKUP(A415,QComp!I:R,10,FALSE)</f>
        <v>3.7748021617298946</v>
      </c>
      <c r="AM415" s="4">
        <f>VLOOKUP(A415,'LTFM Change'!G:K,5,FALSE)</f>
        <v>0</v>
      </c>
      <c r="AN415" s="4">
        <f>VLOOKUP(A415,'Breakfast and Lunch'!A:E,5,FALSE)</f>
        <v>0</v>
      </c>
      <c r="AO415" s="4">
        <f>VLOOKUP(A415,'Breakfast and Lunch'!A:D,4,FALSE)</f>
        <v>0</v>
      </c>
      <c r="AP415" s="4">
        <v>0</v>
      </c>
      <c r="AQ415" s="4">
        <f>VLOOKUP(A415,'Safe School'!A:D,4,FALSE)</f>
        <v>0</v>
      </c>
      <c r="AR415" s="4">
        <v>0</v>
      </c>
      <c r="AS415" s="4">
        <f>VLOOKUP(A415,QComp!A:E,5,FALSE)</f>
        <v>0</v>
      </c>
      <c r="AT415" s="228">
        <f t="shared" si="124"/>
        <v>246.72777777777779</v>
      </c>
      <c r="AU415" s="4">
        <f t="shared" si="125"/>
        <v>168.77480216184631</v>
      </c>
      <c r="AV415" s="228">
        <f t="shared" si="111"/>
        <v>0.93763778978803503</v>
      </c>
      <c r="AW415" s="4">
        <f>VLOOKUP(A415,'2021 SPED'!A:AF,32,FALSE)</f>
        <v>1438.9582817674382</v>
      </c>
      <c r="AX415" s="228">
        <f t="shared" si="112"/>
        <v>7.9942126764857679</v>
      </c>
      <c r="AY415" s="5">
        <f t="shared" si="118"/>
        <v>46018.733083929284</v>
      </c>
      <c r="AZ415" s="4">
        <f t="shared" si="113"/>
        <v>255.65962824405159</v>
      </c>
    </row>
    <row r="416" spans="1:52" x14ac:dyDescent="0.25">
      <c r="A416">
        <v>4091</v>
      </c>
      <c r="B416">
        <v>7</v>
      </c>
      <c r="C416" t="s">
        <v>396</v>
      </c>
      <c r="D416">
        <v>7</v>
      </c>
      <c r="E416" s="4">
        <f>VLOOKUP(A416,'Pupil Info'!A:D,4,FALSE)</f>
        <v>122</v>
      </c>
      <c r="F416" s="4">
        <f>Summary!F416</f>
        <v>1793731.7813253049</v>
      </c>
      <c r="G416" s="4">
        <f>VLOOKUP(A416,'2% 2020'!A:AB,28,FALSE)</f>
        <v>958582</v>
      </c>
      <c r="H416" s="4">
        <f t="shared" si="119"/>
        <v>14702.719519059876</v>
      </c>
      <c r="I416" s="4">
        <f>G416-Summary!G416</f>
        <v>17313</v>
      </c>
      <c r="J416" s="4">
        <f>VLOOKUP(A416,'2% with VPK 2020'!A:AB,28,FALSE)</f>
        <v>958569</v>
      </c>
      <c r="K416" s="4">
        <f>VLOOKUP(A416,'Charter School Lease'!A:D,4,FALSE)</f>
        <v>0</v>
      </c>
      <c r="L416" s="4">
        <f>VLOOKUP(A416,'Integration Change'!H:K,4,FALSE)</f>
        <v>0</v>
      </c>
      <c r="M416" s="4">
        <f>VLOOKUP(A416,'Other SPED'!A:D,4,FALSE)</f>
        <v>0</v>
      </c>
      <c r="N416" s="4">
        <f>VLOOKUP(A416,'LTFM Change'!G:J,4,FALSE)</f>
        <v>0</v>
      </c>
      <c r="O416" s="4">
        <f>VLOOKUP(A416,QComp!I:N,6,FALSE)</f>
        <v>2.5480742992513115</v>
      </c>
      <c r="P416" s="4">
        <f>VLOOKUP(A416,'Breakfast and Lunch'!A:D,4,FALSE)</f>
        <v>0</v>
      </c>
      <c r="Q416" s="4">
        <f>VLOOKUP(A416,'Breakfast and Lunch'!A:E,5,FALSE)</f>
        <v>0</v>
      </c>
      <c r="R416" s="4">
        <v>0</v>
      </c>
      <c r="S416" s="4">
        <v>0</v>
      </c>
      <c r="T416" s="4">
        <f>VLOOKUP(A416,QComp!A:D,4,FALSE)</f>
        <v>0</v>
      </c>
      <c r="U416" s="4">
        <f t="shared" si="120"/>
        <v>141.90983606557376</v>
      </c>
      <c r="V416" s="4">
        <f t="shared" si="121"/>
        <v>-10.45192570076324</v>
      </c>
      <c r="W416" s="4">
        <f t="shared" si="122"/>
        <v>-8.5671522137403616E-2</v>
      </c>
      <c r="X416" s="4">
        <f>VLOOKUP(A416,'2020 SPED'!A:AF,32,FALSE)</f>
        <v>0</v>
      </c>
      <c r="Y416" s="228">
        <f t="shared" si="115"/>
        <v>0</v>
      </c>
      <c r="Z416" s="4">
        <f t="shared" si="116"/>
        <v>17302.548074299237</v>
      </c>
      <c r="AA416" s="228">
        <f t="shared" si="117"/>
        <v>141.82416454343635</v>
      </c>
      <c r="AC416" s="4">
        <f>VLOOKUP(A416,'Pupil Info'!A:E,5,FALSE)</f>
        <v>122</v>
      </c>
      <c r="AD416" s="4">
        <f>Summary!AA416</f>
        <v>1870517.0923541528</v>
      </c>
      <c r="AE416" s="4">
        <f>VLOOKUP(A416,'2% 2021'!A:AB,28,FALSE)</f>
        <v>975664.4</v>
      </c>
      <c r="AF416" s="4">
        <f t="shared" si="123"/>
        <v>15332.107314378301</v>
      </c>
      <c r="AG416" s="4">
        <f>AE416-Summary!AB416</f>
        <v>35044</v>
      </c>
      <c r="AH416" s="4">
        <f>VLOOKUP(A416,'2% with VPK 2021'!A:AB,28,FALSE)</f>
        <v>975794.2</v>
      </c>
      <c r="AI416" s="4">
        <f>VLOOKUP(A416,'Charter School Lease'!A:E,5,FALSE)</f>
        <v>0</v>
      </c>
      <c r="AJ416" s="4">
        <f>VLOOKUP(A416,'Integration Change'!H:L,5,FALSE)</f>
        <v>0</v>
      </c>
      <c r="AK416" s="4">
        <f>VLOOKUP(A416,'Other SPED'!A:D,4,FALSE)</f>
        <v>0</v>
      </c>
      <c r="AL416" s="4">
        <f>VLOOKUP(A416,QComp!I:R,10,FALSE)</f>
        <v>2.4939776000355778</v>
      </c>
      <c r="AM416" s="4">
        <f>VLOOKUP(A416,'LTFM Change'!G:K,5,FALSE)</f>
        <v>0</v>
      </c>
      <c r="AN416" s="4">
        <f>VLOOKUP(A416,'Breakfast and Lunch'!A:E,5,FALSE)</f>
        <v>0</v>
      </c>
      <c r="AO416" s="4">
        <f>VLOOKUP(A416,'Breakfast and Lunch'!A:D,4,FALSE)</f>
        <v>0</v>
      </c>
      <c r="AP416" s="4">
        <v>0</v>
      </c>
      <c r="AQ416" s="4">
        <f>VLOOKUP(A416,'Safe School'!A:D,4,FALSE)</f>
        <v>0</v>
      </c>
      <c r="AR416" s="4">
        <v>0</v>
      </c>
      <c r="AS416" s="4">
        <f>VLOOKUP(A416,QComp!A:E,5,FALSE)</f>
        <v>0</v>
      </c>
      <c r="AT416" s="228">
        <f t="shared" si="124"/>
        <v>287.24590163934425</v>
      </c>
      <c r="AU416" s="4">
        <f t="shared" si="125"/>
        <v>132.29397759994026</v>
      </c>
      <c r="AV416" s="228">
        <f t="shared" si="111"/>
        <v>1.0843768655732808</v>
      </c>
      <c r="AW416" s="4">
        <f>VLOOKUP(A416,'2021 SPED'!A:AF,32,FALSE)</f>
        <v>1008.5681789339287</v>
      </c>
      <c r="AX416" s="228">
        <f t="shared" si="112"/>
        <v>8.2669522863436775</v>
      </c>
      <c r="AY416" s="5">
        <f t="shared" si="118"/>
        <v>36184.862156533869</v>
      </c>
      <c r="AZ416" s="4">
        <f t="shared" si="113"/>
        <v>296.59723079126121</v>
      </c>
    </row>
    <row r="417" spans="1:52" x14ac:dyDescent="0.25">
      <c r="A417">
        <v>4092</v>
      </c>
      <c r="B417">
        <v>7</v>
      </c>
      <c r="C417" t="s">
        <v>397</v>
      </c>
      <c r="D417">
        <v>7</v>
      </c>
      <c r="E417" s="4">
        <f>VLOOKUP(A417,'Pupil Info'!A:D,4,FALSE)</f>
        <v>64</v>
      </c>
      <c r="F417" s="4">
        <f>Summary!F417</f>
        <v>845197.40354293166</v>
      </c>
      <c r="G417" s="4">
        <f>VLOOKUP(A417,'2% 2020'!A:AB,28,FALSE)</f>
        <v>595883</v>
      </c>
      <c r="H417" s="4">
        <f t="shared" si="119"/>
        <v>13206.209430358307</v>
      </c>
      <c r="I417" s="4">
        <f>G417-Summary!G417</f>
        <v>11230</v>
      </c>
      <c r="J417" s="4">
        <f>VLOOKUP(A417,'2% with VPK 2020'!A:AB,28,FALSE)</f>
        <v>595877</v>
      </c>
      <c r="K417" s="4">
        <f>VLOOKUP(A417,'Charter School Lease'!A:D,4,FALSE)</f>
        <v>0</v>
      </c>
      <c r="L417" s="4">
        <f>VLOOKUP(A417,'Integration Change'!H:K,4,FALSE)</f>
        <v>0</v>
      </c>
      <c r="M417" s="4">
        <f>VLOOKUP(A417,'Other SPED'!A:D,4,FALSE)</f>
        <v>0</v>
      </c>
      <c r="N417" s="4">
        <f>VLOOKUP(A417,'LTFM Change'!G:J,4,FALSE)</f>
        <v>0</v>
      </c>
      <c r="O417" s="4">
        <f>VLOOKUP(A417,QComp!I:N,6,FALSE)</f>
        <v>0</v>
      </c>
      <c r="P417" s="4">
        <f>VLOOKUP(A417,'Breakfast and Lunch'!A:D,4,FALSE)</f>
        <v>0</v>
      </c>
      <c r="Q417" s="4">
        <f>VLOOKUP(A417,'Breakfast and Lunch'!A:E,5,FALSE)</f>
        <v>0</v>
      </c>
      <c r="R417" s="4">
        <v>0</v>
      </c>
      <c r="S417" s="4">
        <v>0</v>
      </c>
      <c r="T417" s="4">
        <f>VLOOKUP(A417,QComp!A:D,4,FALSE)</f>
        <v>0</v>
      </c>
      <c r="U417" s="4">
        <f t="shared" si="120"/>
        <v>175.46875</v>
      </c>
      <c r="V417" s="4">
        <f t="shared" si="121"/>
        <v>-6</v>
      </c>
      <c r="W417" s="4">
        <f t="shared" si="122"/>
        <v>-9.375E-2</v>
      </c>
      <c r="X417" s="4">
        <f>VLOOKUP(A417,'2020 SPED'!A:AF,32,FALSE)</f>
        <v>0</v>
      </c>
      <c r="Y417" s="228">
        <f t="shared" si="115"/>
        <v>0</v>
      </c>
      <c r="Z417" s="4">
        <f t="shared" si="116"/>
        <v>11224</v>
      </c>
      <c r="AA417" s="228">
        <f t="shared" si="117"/>
        <v>175.375</v>
      </c>
      <c r="AC417" s="4">
        <f>VLOOKUP(A417,'Pupil Info'!A:E,5,FALSE)</f>
        <v>64</v>
      </c>
      <c r="AD417" s="4">
        <f>Summary!AA417</f>
        <v>891488.67599876411</v>
      </c>
      <c r="AE417" s="4">
        <f>VLOOKUP(A417,'2% 2021'!A:AB,28,FALSE)</f>
        <v>627088.80000000005</v>
      </c>
      <c r="AF417" s="4">
        <f t="shared" si="123"/>
        <v>13929.510562480689</v>
      </c>
      <c r="AG417" s="4">
        <f>AE417-Summary!AB417</f>
        <v>23585</v>
      </c>
      <c r="AH417" s="4">
        <f>VLOOKUP(A417,'2% with VPK 2021'!A:AB,28,FALSE)</f>
        <v>627081.80000000005</v>
      </c>
      <c r="AI417" s="4">
        <f>VLOOKUP(A417,'Charter School Lease'!A:E,5,FALSE)</f>
        <v>0</v>
      </c>
      <c r="AJ417" s="4">
        <f>VLOOKUP(A417,'Integration Change'!H:L,5,FALSE)</f>
        <v>0</v>
      </c>
      <c r="AK417" s="4">
        <f>VLOOKUP(A417,'Other SPED'!A:D,4,FALSE)</f>
        <v>0</v>
      </c>
      <c r="AL417" s="4">
        <f>VLOOKUP(A417,QComp!I:R,10,FALSE)</f>
        <v>0</v>
      </c>
      <c r="AM417" s="4">
        <f>VLOOKUP(A417,'LTFM Change'!G:K,5,FALSE)</f>
        <v>0</v>
      </c>
      <c r="AN417" s="4">
        <f>VLOOKUP(A417,'Breakfast and Lunch'!A:E,5,FALSE)</f>
        <v>0</v>
      </c>
      <c r="AO417" s="4">
        <f>VLOOKUP(A417,'Breakfast and Lunch'!A:D,4,FALSE)</f>
        <v>0</v>
      </c>
      <c r="AP417" s="4">
        <v>0</v>
      </c>
      <c r="AQ417" s="4">
        <f>VLOOKUP(A417,'Safe School'!A:D,4,FALSE)</f>
        <v>0</v>
      </c>
      <c r="AR417" s="4">
        <v>0</v>
      </c>
      <c r="AS417" s="4">
        <f>VLOOKUP(A417,QComp!A:E,5,FALSE)</f>
        <v>0</v>
      </c>
      <c r="AT417" s="228">
        <f t="shared" si="124"/>
        <v>368.515625</v>
      </c>
      <c r="AU417" s="4">
        <f t="shared" si="125"/>
        <v>-7</v>
      </c>
      <c r="AV417" s="228">
        <f t="shared" si="111"/>
        <v>-0.109375</v>
      </c>
      <c r="AW417" s="4">
        <f>VLOOKUP(A417,'2021 SPED'!A:AF,32,FALSE)</f>
        <v>0.35330413054907694</v>
      </c>
      <c r="AX417" s="228">
        <f t="shared" si="112"/>
        <v>5.5203770398293273E-3</v>
      </c>
      <c r="AY417" s="5">
        <f t="shared" si="118"/>
        <v>23578.353304130549</v>
      </c>
      <c r="AZ417" s="4">
        <f t="shared" si="113"/>
        <v>368.41177037703983</v>
      </c>
    </row>
    <row r="418" spans="1:52" x14ac:dyDescent="0.25">
      <c r="A418">
        <v>4093</v>
      </c>
      <c r="B418">
        <v>7</v>
      </c>
      <c r="C418" t="s">
        <v>398</v>
      </c>
      <c r="D418">
        <v>7</v>
      </c>
      <c r="E418" s="4">
        <f>VLOOKUP(A418,'Pupil Info'!A:D,4,FALSE)</f>
        <v>120</v>
      </c>
      <c r="F418" s="4">
        <f>Summary!F418</f>
        <v>1930675.5405762647</v>
      </c>
      <c r="G418" s="4">
        <f>VLOOKUP(A418,'2% 2020'!A:AB,28,FALSE)</f>
        <v>1251808</v>
      </c>
      <c r="H418" s="4">
        <f t="shared" si="119"/>
        <v>16088.96283813554</v>
      </c>
      <c r="I418" s="4">
        <f>G418-Summary!G418</f>
        <v>23537</v>
      </c>
      <c r="J418" s="4">
        <f>VLOOKUP(A418,'2% with VPK 2020'!A:AB,28,FALSE)</f>
        <v>1251923</v>
      </c>
      <c r="K418" s="4">
        <f>VLOOKUP(A418,'Charter School Lease'!A:D,4,FALSE)</f>
        <v>0</v>
      </c>
      <c r="L418" s="4">
        <f>VLOOKUP(A418,'Integration Change'!H:K,4,FALSE)</f>
        <v>0</v>
      </c>
      <c r="M418" s="4">
        <f>VLOOKUP(A418,'Other SPED'!A:D,4,FALSE)</f>
        <v>0</v>
      </c>
      <c r="N418" s="4">
        <f>VLOOKUP(A418,'LTFM Change'!G:J,4,FALSE)</f>
        <v>0</v>
      </c>
      <c r="O418" s="4">
        <f>VLOOKUP(A418,QComp!I:N,6,FALSE)</f>
        <v>0</v>
      </c>
      <c r="P418" s="4">
        <f>VLOOKUP(A418,'Breakfast and Lunch'!A:D,4,FALSE)</f>
        <v>0</v>
      </c>
      <c r="Q418" s="4">
        <f>VLOOKUP(A418,'Breakfast and Lunch'!A:E,5,FALSE)</f>
        <v>0</v>
      </c>
      <c r="R418" s="4">
        <v>0</v>
      </c>
      <c r="S418" s="4">
        <v>0</v>
      </c>
      <c r="T418" s="4">
        <f>VLOOKUP(A418,QComp!A:D,4,FALSE)</f>
        <v>0</v>
      </c>
      <c r="U418" s="4">
        <f t="shared" si="120"/>
        <v>196.14166666666668</v>
      </c>
      <c r="V418" s="4">
        <f t="shared" si="121"/>
        <v>115</v>
      </c>
      <c r="W418" s="4">
        <f t="shared" si="122"/>
        <v>0.95833333333333337</v>
      </c>
      <c r="X418" s="4">
        <f>VLOOKUP(A418,'2020 SPED'!A:AF,32,FALSE)</f>
        <v>0</v>
      </c>
      <c r="Y418" s="228">
        <f t="shared" si="115"/>
        <v>0</v>
      </c>
      <c r="Z418" s="4">
        <f t="shared" si="116"/>
        <v>23652</v>
      </c>
      <c r="AA418" s="228">
        <f t="shared" si="117"/>
        <v>197.1</v>
      </c>
      <c r="AC418" s="4">
        <f>VLOOKUP(A418,'Pupil Info'!A:E,5,FALSE)</f>
        <v>120</v>
      </c>
      <c r="AD418" s="4">
        <f>Summary!AA418</f>
        <v>1990672.2884185477</v>
      </c>
      <c r="AE418" s="4">
        <f>VLOOKUP(A418,'2% 2021'!A:AB,28,FALSE)</f>
        <v>1273977</v>
      </c>
      <c r="AF418" s="4">
        <f t="shared" si="123"/>
        <v>16588.93573682123</v>
      </c>
      <c r="AG418" s="4">
        <f>AE418-Summary!AB418</f>
        <v>47559</v>
      </c>
      <c r="AH418" s="4">
        <f>VLOOKUP(A418,'2% with VPK 2021'!A:AB,28,FALSE)</f>
        <v>1274084</v>
      </c>
      <c r="AI418" s="4">
        <f>VLOOKUP(A418,'Charter School Lease'!A:E,5,FALSE)</f>
        <v>0</v>
      </c>
      <c r="AJ418" s="4">
        <f>VLOOKUP(A418,'Integration Change'!H:L,5,FALSE)</f>
        <v>0</v>
      </c>
      <c r="AK418" s="4">
        <f>VLOOKUP(A418,'Other SPED'!A:D,4,FALSE)</f>
        <v>0</v>
      </c>
      <c r="AL418" s="4">
        <f>VLOOKUP(A418,QComp!I:R,10,FALSE)</f>
        <v>0</v>
      </c>
      <c r="AM418" s="4">
        <f>VLOOKUP(A418,'LTFM Change'!G:K,5,FALSE)</f>
        <v>0</v>
      </c>
      <c r="AN418" s="4">
        <f>VLOOKUP(A418,'Breakfast and Lunch'!A:E,5,FALSE)</f>
        <v>0</v>
      </c>
      <c r="AO418" s="4">
        <f>VLOOKUP(A418,'Breakfast and Lunch'!A:D,4,FALSE)</f>
        <v>0</v>
      </c>
      <c r="AP418" s="4">
        <v>0</v>
      </c>
      <c r="AQ418" s="4">
        <f>VLOOKUP(A418,'Safe School'!A:D,4,FALSE)</f>
        <v>0</v>
      </c>
      <c r="AR418" s="4">
        <v>0</v>
      </c>
      <c r="AS418" s="4">
        <f>VLOOKUP(A418,QComp!A:E,5,FALSE)</f>
        <v>0</v>
      </c>
      <c r="AT418" s="228">
        <f t="shared" si="124"/>
        <v>396.32499999999999</v>
      </c>
      <c r="AU418" s="4">
        <f t="shared" si="125"/>
        <v>107</v>
      </c>
      <c r="AV418" s="228">
        <f t="shared" si="111"/>
        <v>0.89166666666666672</v>
      </c>
      <c r="AW418" s="4">
        <f>VLOOKUP(A418,'2021 SPED'!A:AF,32,FALSE)</f>
        <v>-3.8335915707284585</v>
      </c>
      <c r="AX418" s="228">
        <f t="shared" si="112"/>
        <v>-3.1946596422737152E-2</v>
      </c>
      <c r="AY418" s="5">
        <f t="shared" si="118"/>
        <v>47662.166408429272</v>
      </c>
      <c r="AZ418" s="4">
        <f t="shared" si="113"/>
        <v>397.18472007024394</v>
      </c>
    </row>
    <row r="419" spans="1:52" x14ac:dyDescent="0.25">
      <c r="A419">
        <v>4095</v>
      </c>
      <c r="B419">
        <v>7</v>
      </c>
      <c r="C419" t="s">
        <v>399</v>
      </c>
      <c r="D419">
        <v>7</v>
      </c>
      <c r="E419" s="4">
        <f>VLOOKUP(A419,'Pupil Info'!A:D,4,FALSE)</f>
        <v>175</v>
      </c>
      <c r="F419" s="4">
        <f>Summary!F419</f>
        <v>1599894.9526051558</v>
      </c>
      <c r="G419" s="4">
        <f>VLOOKUP(A419,'2% 2020'!A:AB,28,FALSE)</f>
        <v>1411681</v>
      </c>
      <c r="H419" s="4">
        <f t="shared" si="119"/>
        <v>9142.2568720294621</v>
      </c>
      <c r="I419" s="4">
        <f>G419-Summary!G419</f>
        <v>25600</v>
      </c>
      <c r="J419" s="4">
        <f>VLOOKUP(A419,'2% with VPK 2020'!A:AB,28,FALSE)</f>
        <v>1411664</v>
      </c>
      <c r="K419" s="4">
        <f>VLOOKUP(A419,'Charter School Lease'!A:D,4,FALSE)</f>
        <v>0</v>
      </c>
      <c r="L419" s="4">
        <f>VLOOKUP(A419,'Integration Change'!H:K,4,FALSE)</f>
        <v>0</v>
      </c>
      <c r="M419" s="4">
        <f>VLOOKUP(A419,'Other SPED'!A:D,4,FALSE)</f>
        <v>0</v>
      </c>
      <c r="N419" s="4">
        <f>VLOOKUP(A419,'LTFM Change'!G:J,4,FALSE)</f>
        <v>0</v>
      </c>
      <c r="O419" s="4">
        <f>VLOOKUP(A419,QComp!I:N,6,FALSE)</f>
        <v>4.0417730263943668</v>
      </c>
      <c r="P419" s="4">
        <f>VLOOKUP(A419,'Breakfast and Lunch'!A:D,4,FALSE)</f>
        <v>0</v>
      </c>
      <c r="Q419" s="4">
        <f>VLOOKUP(A419,'Breakfast and Lunch'!A:E,5,FALSE)</f>
        <v>0</v>
      </c>
      <c r="R419" s="4">
        <v>0</v>
      </c>
      <c r="S419" s="4">
        <v>0</v>
      </c>
      <c r="T419" s="4">
        <f>VLOOKUP(A419,QComp!A:D,4,FALSE)</f>
        <v>0</v>
      </c>
      <c r="U419" s="4">
        <f t="shared" si="120"/>
        <v>146.28571428571428</v>
      </c>
      <c r="V419" s="4">
        <f t="shared" si="121"/>
        <v>-12.958226973656565</v>
      </c>
      <c r="W419" s="4">
        <f t="shared" si="122"/>
        <v>-7.4047011278037519E-2</v>
      </c>
      <c r="X419" s="4">
        <f>VLOOKUP(A419,'2020 SPED'!A:AF,32,FALSE)</f>
        <v>0</v>
      </c>
      <c r="Y419" s="228">
        <f t="shared" si="115"/>
        <v>0</v>
      </c>
      <c r="Z419" s="4">
        <f t="shared" si="116"/>
        <v>25587.041773026343</v>
      </c>
      <c r="AA419" s="228">
        <f t="shared" si="117"/>
        <v>146.21166727443625</v>
      </c>
      <c r="AC419" s="4">
        <f>VLOOKUP(A419,'Pupil Info'!A:E,5,FALSE)</f>
        <v>175</v>
      </c>
      <c r="AD419" s="4">
        <f>Summary!AA419</f>
        <v>1618543.8330834515</v>
      </c>
      <c r="AE419" s="4">
        <f>VLOOKUP(A419,'2% 2021'!A:AB,28,FALSE)</f>
        <v>1437037</v>
      </c>
      <c r="AF419" s="4">
        <f t="shared" si="123"/>
        <v>9248.8219033340083</v>
      </c>
      <c r="AG419" s="4">
        <f>AE419-Summary!AB419</f>
        <v>51811</v>
      </c>
      <c r="AH419" s="4">
        <f>VLOOKUP(A419,'2% with VPK 2021'!A:AB,28,FALSE)</f>
        <v>1437019</v>
      </c>
      <c r="AI419" s="4">
        <f>VLOOKUP(A419,'Charter School Lease'!A:E,5,FALSE)</f>
        <v>0</v>
      </c>
      <c r="AJ419" s="4">
        <f>VLOOKUP(A419,'Integration Change'!H:L,5,FALSE)</f>
        <v>0</v>
      </c>
      <c r="AK419" s="4">
        <f>VLOOKUP(A419,'Other SPED'!A:D,4,FALSE)</f>
        <v>0</v>
      </c>
      <c r="AL419" s="4">
        <f>VLOOKUP(A419,QComp!I:R,10,FALSE)</f>
        <v>3.8586866542100324</v>
      </c>
      <c r="AM419" s="4">
        <f>VLOOKUP(A419,'LTFM Change'!G:K,5,FALSE)</f>
        <v>0</v>
      </c>
      <c r="AN419" s="4">
        <f>VLOOKUP(A419,'Breakfast and Lunch'!A:E,5,FALSE)</f>
        <v>0</v>
      </c>
      <c r="AO419" s="4">
        <f>VLOOKUP(A419,'Breakfast and Lunch'!A:D,4,FALSE)</f>
        <v>0</v>
      </c>
      <c r="AP419" s="4">
        <v>0</v>
      </c>
      <c r="AQ419" s="4">
        <f>VLOOKUP(A419,'Safe School'!A:D,4,FALSE)</f>
        <v>0</v>
      </c>
      <c r="AR419" s="4">
        <v>0</v>
      </c>
      <c r="AS419" s="4">
        <f>VLOOKUP(A419,QComp!A:E,5,FALSE)</f>
        <v>0</v>
      </c>
      <c r="AT419" s="228">
        <f t="shared" si="124"/>
        <v>296.06285714285713</v>
      </c>
      <c r="AU419" s="4">
        <f t="shared" si="125"/>
        <v>-14.141313345870003</v>
      </c>
      <c r="AV419" s="228">
        <f t="shared" si="111"/>
        <v>-8.0807504833542876E-2</v>
      </c>
      <c r="AW419" s="4">
        <f>VLOOKUP(A419,'2021 SPED'!A:AF,32,FALSE)</f>
        <v>3.8727389260893688</v>
      </c>
      <c r="AX419" s="228">
        <f t="shared" si="112"/>
        <v>2.2129936720510678E-2</v>
      </c>
      <c r="AY419" s="5">
        <f t="shared" si="118"/>
        <v>51800.731425580219</v>
      </c>
      <c r="AZ419" s="4">
        <f t="shared" si="113"/>
        <v>296.00417957474411</v>
      </c>
    </row>
    <row r="420" spans="1:52" x14ac:dyDescent="0.25">
      <c r="A420">
        <v>4097</v>
      </c>
      <c r="B420">
        <v>7</v>
      </c>
      <c r="C420" t="s">
        <v>400</v>
      </c>
      <c r="D420">
        <v>7</v>
      </c>
      <c r="E420" s="4">
        <f>VLOOKUP(A420,'Pupil Info'!A:D,4,FALSE)</f>
        <v>352</v>
      </c>
      <c r="F420" s="4">
        <f>Summary!F420</f>
        <v>6052532.4125392968</v>
      </c>
      <c r="G420" s="4">
        <f>VLOOKUP(A420,'2% 2020'!A:AB,28,FALSE)</f>
        <v>3410882</v>
      </c>
      <c r="H420" s="4">
        <f t="shared" si="119"/>
        <v>17194.694353804822</v>
      </c>
      <c r="I420" s="4">
        <f>G420-Summary!G420</f>
        <v>59341</v>
      </c>
      <c r="J420" s="4">
        <f>VLOOKUP(A420,'2% with VPK 2020'!A:AB,28,FALSE)</f>
        <v>3431284</v>
      </c>
      <c r="K420" s="4">
        <f>VLOOKUP(A420,'Charter School Lease'!A:D,4,FALSE)</f>
        <v>3773.1199999999953</v>
      </c>
      <c r="L420" s="4">
        <f>VLOOKUP(A420,'Integration Change'!H:K,4,FALSE)</f>
        <v>0</v>
      </c>
      <c r="M420" s="4">
        <f>VLOOKUP(A420,'Other SPED'!A:D,4,FALSE)</f>
        <v>0</v>
      </c>
      <c r="N420" s="4">
        <f>VLOOKUP(A420,'LTFM Change'!G:J,4,FALSE)</f>
        <v>561</v>
      </c>
      <c r="O420" s="4">
        <f>VLOOKUP(A420,QComp!I:N,6,FALSE)</f>
        <v>1269.0422554651159</v>
      </c>
      <c r="P420" s="4">
        <f>VLOOKUP(A420,'Breakfast and Lunch'!A:D,4,FALSE)</f>
        <v>113.34</v>
      </c>
      <c r="Q420" s="4">
        <f>VLOOKUP(A420,'Breakfast and Lunch'!A:E,5,FALSE)</f>
        <v>295.95</v>
      </c>
      <c r="R420" s="4">
        <v>0</v>
      </c>
      <c r="S420" s="4">
        <v>0</v>
      </c>
      <c r="T420" s="4">
        <f>VLOOKUP(A420,QComp!A:D,4,FALSE)</f>
        <v>0</v>
      </c>
      <c r="U420" s="4">
        <f t="shared" si="120"/>
        <v>168.58238636363637</v>
      </c>
      <c r="V420" s="4">
        <f t="shared" si="121"/>
        <v>26414.45225546509</v>
      </c>
      <c r="W420" s="4">
        <f t="shared" si="122"/>
        <v>75.041057543934912</v>
      </c>
      <c r="X420" s="4">
        <f>VLOOKUP(A420,'2020 SPED'!A:AF,32,FALSE)</f>
        <v>0</v>
      </c>
      <c r="Y420" s="228">
        <f t="shared" si="115"/>
        <v>0</v>
      </c>
      <c r="Z420" s="4">
        <f t="shared" si="116"/>
        <v>85755.45225546509</v>
      </c>
      <c r="AA420" s="228">
        <f t="shared" si="117"/>
        <v>243.62344390757127</v>
      </c>
      <c r="AC420" s="4">
        <f>VLOOKUP(A420,'Pupil Info'!A:E,5,FALSE)</f>
        <v>391</v>
      </c>
      <c r="AD420" s="4">
        <f>Summary!AA420</f>
        <v>7115195.5353853721</v>
      </c>
      <c r="AE420" s="4">
        <f>VLOOKUP(A420,'2% 2021'!A:AB,28,FALSE)</f>
        <v>3978294.4</v>
      </c>
      <c r="AF420" s="4">
        <f t="shared" si="123"/>
        <v>18197.431036791233</v>
      </c>
      <c r="AG420" s="4">
        <f>AE420-Summary!AB420</f>
        <v>138515</v>
      </c>
      <c r="AH420" s="4">
        <f>VLOOKUP(A420,'2% with VPK 2021'!A:AB,28,FALSE)</f>
        <v>4001631.4</v>
      </c>
      <c r="AI420" s="4">
        <f>VLOOKUP(A420,'Charter School Lease'!A:E,5,FALSE)</f>
        <v>3806.1900000000605</v>
      </c>
      <c r="AJ420" s="4">
        <f>VLOOKUP(A420,'Integration Change'!H:L,5,FALSE)</f>
        <v>0</v>
      </c>
      <c r="AK420" s="4">
        <f>VLOOKUP(A420,'Other SPED'!A:D,4,FALSE)</f>
        <v>0</v>
      </c>
      <c r="AL420" s="4">
        <f>VLOOKUP(A420,QComp!I:R,10,FALSE)</f>
        <v>1272.6926215828717</v>
      </c>
      <c r="AM420" s="4">
        <f>VLOOKUP(A420,'LTFM Change'!G:K,5,FALSE)</f>
        <v>561</v>
      </c>
      <c r="AN420" s="4">
        <f>VLOOKUP(A420,'Breakfast and Lunch'!A:E,5,FALSE)</f>
        <v>295.95</v>
      </c>
      <c r="AO420" s="4">
        <f>VLOOKUP(A420,'Breakfast and Lunch'!A:D,4,FALSE)</f>
        <v>113.34</v>
      </c>
      <c r="AP420" s="4">
        <v>0</v>
      </c>
      <c r="AQ420" s="4">
        <f>VLOOKUP(A420,'Safe School'!A:D,4,FALSE)</f>
        <v>0</v>
      </c>
      <c r="AR420" s="4">
        <v>0</v>
      </c>
      <c r="AS420" s="4">
        <f>VLOOKUP(A420,QComp!A:E,5,FALSE)</f>
        <v>0</v>
      </c>
      <c r="AT420" s="228">
        <f t="shared" si="124"/>
        <v>354.25831202046038</v>
      </c>
      <c r="AU420" s="4">
        <f t="shared" si="125"/>
        <v>29386.172621582635</v>
      </c>
      <c r="AV420" s="228">
        <f t="shared" si="111"/>
        <v>75.15645171760265</v>
      </c>
      <c r="AW420" s="4">
        <f>VLOOKUP(A420,'2021 SPED'!A:AF,32,FALSE)</f>
        <v>747.24962426628917</v>
      </c>
      <c r="AX420" s="228">
        <f t="shared" si="112"/>
        <v>1.9111243587373126</v>
      </c>
      <c r="AY420" s="5">
        <f t="shared" si="118"/>
        <v>168648.42224584892</v>
      </c>
      <c r="AZ420" s="4">
        <f t="shared" si="113"/>
        <v>431.32588809680033</v>
      </c>
    </row>
    <row r="421" spans="1:52" x14ac:dyDescent="0.25">
      <c r="A421">
        <v>4098</v>
      </c>
      <c r="B421">
        <v>7</v>
      </c>
      <c r="C421" t="s">
        <v>401</v>
      </c>
      <c r="D421">
        <v>7</v>
      </c>
      <c r="E421" s="4">
        <f>VLOOKUP(A421,'Pupil Info'!A:D,4,FALSE)</f>
        <v>1006</v>
      </c>
      <c r="F421" s="4">
        <f>Summary!F421</f>
        <v>8847570.806403989</v>
      </c>
      <c r="G421" s="4">
        <f>VLOOKUP(A421,'2% 2020'!A:AB,28,FALSE)</f>
        <v>7730500.4000000004</v>
      </c>
      <c r="H421" s="4">
        <f t="shared" si="119"/>
        <v>8794.8019944373646</v>
      </c>
      <c r="I421" s="4">
        <f>G421-Summary!G421</f>
        <v>139789</v>
      </c>
      <c r="J421" s="4">
        <f>VLOOKUP(A421,'2% with VPK 2020'!A:AB,28,FALSE)</f>
        <v>7731506</v>
      </c>
      <c r="K421" s="4">
        <f>VLOOKUP(A421,'Charter School Lease'!A:D,4,FALSE)</f>
        <v>0</v>
      </c>
      <c r="L421" s="4">
        <f>VLOOKUP(A421,'Integration Change'!H:K,4,FALSE)</f>
        <v>0</v>
      </c>
      <c r="M421" s="4">
        <f>VLOOKUP(A421,'Other SPED'!A:D,4,FALSE)</f>
        <v>0</v>
      </c>
      <c r="N421" s="4">
        <f>VLOOKUP(A421,'LTFM Change'!G:J,4,FALSE)</f>
        <v>0</v>
      </c>
      <c r="O421" s="4">
        <f>VLOOKUP(A421,QComp!I:N,6,FALSE)</f>
        <v>21.812394647888141</v>
      </c>
      <c r="P421" s="4">
        <f>VLOOKUP(A421,'Breakfast and Lunch'!A:D,4,FALSE)</f>
        <v>0</v>
      </c>
      <c r="Q421" s="4">
        <f>VLOOKUP(A421,'Breakfast and Lunch'!A:E,5,FALSE)</f>
        <v>0</v>
      </c>
      <c r="R421" s="4">
        <v>0</v>
      </c>
      <c r="S421" s="4">
        <v>0</v>
      </c>
      <c r="T421" s="4">
        <f>VLOOKUP(A421,QComp!A:D,4,FALSE)</f>
        <v>0</v>
      </c>
      <c r="U421" s="4">
        <f t="shared" si="120"/>
        <v>138.95526838966202</v>
      </c>
      <c r="V421" s="4">
        <f t="shared" si="121"/>
        <v>1027.4123946474865</v>
      </c>
      <c r="W421" s="4">
        <f t="shared" si="122"/>
        <v>1.0212846865283165</v>
      </c>
      <c r="X421" s="4">
        <f>VLOOKUP(A421,'2020 SPED'!A:AF,32,FALSE)</f>
        <v>0</v>
      </c>
      <c r="Y421" s="228">
        <f t="shared" si="115"/>
        <v>0</v>
      </c>
      <c r="Z421" s="4">
        <f t="shared" si="116"/>
        <v>140816.41239464749</v>
      </c>
      <c r="AA421" s="228">
        <f t="shared" si="117"/>
        <v>139.97655307619036</v>
      </c>
      <c r="AC421" s="4">
        <f>VLOOKUP(A421,'Pupil Info'!A:E,5,FALSE)</f>
        <v>977</v>
      </c>
      <c r="AD421" s="4">
        <f>Summary!AA421</f>
        <v>8747545.066583002</v>
      </c>
      <c r="AE421" s="4">
        <f>VLOOKUP(A421,'2% 2021'!A:AB,28,FALSE)</f>
        <v>7690501.5999999996</v>
      </c>
      <c r="AF421" s="4">
        <f t="shared" si="123"/>
        <v>8953.4749913848536</v>
      </c>
      <c r="AG421" s="4">
        <f>AE421-Summary!AB421</f>
        <v>276562</v>
      </c>
      <c r="AH421" s="4">
        <f>VLOOKUP(A421,'2% with VPK 2021'!A:AB,28,FALSE)</f>
        <v>7690410.5999999996</v>
      </c>
      <c r="AI421" s="4">
        <f>VLOOKUP(A421,'Charter School Lease'!A:E,5,FALSE)</f>
        <v>0</v>
      </c>
      <c r="AJ421" s="4">
        <f>VLOOKUP(A421,'Integration Change'!H:L,5,FALSE)</f>
        <v>0</v>
      </c>
      <c r="AK421" s="4">
        <f>VLOOKUP(A421,'Other SPED'!A:D,4,FALSE)</f>
        <v>0</v>
      </c>
      <c r="AL421" s="4">
        <f>VLOOKUP(A421,QComp!I:R,10,FALSE)</f>
        <v>21.486432010686258</v>
      </c>
      <c r="AM421" s="4">
        <f>VLOOKUP(A421,'LTFM Change'!G:K,5,FALSE)</f>
        <v>0</v>
      </c>
      <c r="AN421" s="4">
        <f>VLOOKUP(A421,'Breakfast and Lunch'!A:E,5,FALSE)</f>
        <v>0</v>
      </c>
      <c r="AO421" s="4">
        <f>VLOOKUP(A421,'Breakfast and Lunch'!A:D,4,FALSE)</f>
        <v>0</v>
      </c>
      <c r="AP421" s="4">
        <v>0</v>
      </c>
      <c r="AQ421" s="4">
        <f>VLOOKUP(A421,'Safe School'!A:D,4,FALSE)</f>
        <v>0</v>
      </c>
      <c r="AR421" s="4">
        <v>0</v>
      </c>
      <c r="AS421" s="4">
        <f>VLOOKUP(A421,QComp!A:E,5,FALSE)</f>
        <v>0</v>
      </c>
      <c r="AT421" s="228">
        <f t="shared" si="124"/>
        <v>283.07267144319343</v>
      </c>
      <c r="AU421" s="4">
        <f t="shared" si="125"/>
        <v>-69.513567989692092</v>
      </c>
      <c r="AV421" s="228">
        <f t="shared" si="111"/>
        <v>-7.1150018413195584E-2</v>
      </c>
      <c r="AW421" s="4">
        <f>VLOOKUP(A421,'2021 SPED'!A:AF,32,FALSE)</f>
        <v>877.28400189639069</v>
      </c>
      <c r="AX421" s="228">
        <f t="shared" si="112"/>
        <v>0.89793654237092191</v>
      </c>
      <c r="AY421" s="5">
        <f t="shared" si="118"/>
        <v>277369.7704339067</v>
      </c>
      <c r="AZ421" s="4">
        <f t="shared" si="113"/>
        <v>283.89945796715119</v>
      </c>
    </row>
    <row r="422" spans="1:52" x14ac:dyDescent="0.25">
      <c r="A422">
        <v>4100</v>
      </c>
      <c r="B422">
        <v>7</v>
      </c>
      <c r="C422" t="s">
        <v>402</v>
      </c>
      <c r="D422">
        <v>7</v>
      </c>
      <c r="E422" s="4">
        <f>VLOOKUP(A422,'Pupil Info'!A:D,4,FALSE)</f>
        <v>112</v>
      </c>
      <c r="F422" s="4">
        <f>Summary!F422</f>
        <v>1506383.3538143504</v>
      </c>
      <c r="G422" s="4">
        <f>VLOOKUP(A422,'2% 2020'!A:AB,28,FALSE)</f>
        <v>799125</v>
      </c>
      <c r="H422" s="4">
        <f t="shared" si="119"/>
        <v>13449.851373342415</v>
      </c>
      <c r="I422" s="4">
        <f>G422-Summary!G422</f>
        <v>14887</v>
      </c>
      <c r="J422" s="4">
        <f>VLOOKUP(A422,'2% with VPK 2020'!A:AB,28,FALSE)</f>
        <v>799115</v>
      </c>
      <c r="K422" s="4">
        <f>VLOOKUP(A422,'Charter School Lease'!A:D,4,FALSE)</f>
        <v>0</v>
      </c>
      <c r="L422" s="4">
        <f>VLOOKUP(A422,'Integration Change'!H:K,4,FALSE)</f>
        <v>0</v>
      </c>
      <c r="M422" s="4">
        <f>VLOOKUP(A422,'Other SPED'!A:D,4,FALSE)</f>
        <v>0</v>
      </c>
      <c r="N422" s="4">
        <f>VLOOKUP(A422,'LTFM Change'!G:J,4,FALSE)</f>
        <v>0</v>
      </c>
      <c r="O422" s="4">
        <f>VLOOKUP(A422,QComp!I:N,6,FALSE)</f>
        <v>0</v>
      </c>
      <c r="P422" s="4">
        <f>VLOOKUP(A422,'Breakfast and Lunch'!A:D,4,FALSE)</f>
        <v>0</v>
      </c>
      <c r="Q422" s="4">
        <f>VLOOKUP(A422,'Breakfast and Lunch'!A:E,5,FALSE)</f>
        <v>0</v>
      </c>
      <c r="R422" s="4">
        <v>0</v>
      </c>
      <c r="S422" s="4">
        <v>0</v>
      </c>
      <c r="T422" s="4">
        <f>VLOOKUP(A422,QComp!A:D,4,FALSE)</f>
        <v>0</v>
      </c>
      <c r="U422" s="4">
        <f t="shared" si="120"/>
        <v>132.91964285714286</v>
      </c>
      <c r="V422" s="4">
        <f t="shared" si="121"/>
        <v>-10</v>
      </c>
      <c r="W422" s="4">
        <f t="shared" si="122"/>
        <v>-8.9285714285714288E-2</v>
      </c>
      <c r="X422" s="4">
        <f>VLOOKUP(A422,'2020 SPED'!A:AF,32,FALSE)</f>
        <v>0</v>
      </c>
      <c r="Y422" s="228">
        <f t="shared" si="115"/>
        <v>0</v>
      </c>
      <c r="Z422" s="4">
        <f t="shared" si="116"/>
        <v>14877</v>
      </c>
      <c r="AA422" s="228">
        <f t="shared" si="117"/>
        <v>132.83035714285714</v>
      </c>
      <c r="AC422" s="4">
        <f>VLOOKUP(A422,'Pupil Info'!A:E,5,FALSE)</f>
        <v>128</v>
      </c>
      <c r="AD422" s="4">
        <f>Summary!AA422</f>
        <v>1787076.0417262574</v>
      </c>
      <c r="AE422" s="4">
        <f>VLOOKUP(A422,'2% 2021'!A:AB,28,FALSE)</f>
        <v>926681</v>
      </c>
      <c r="AF422" s="4">
        <f t="shared" si="123"/>
        <v>13961.531575986386</v>
      </c>
      <c r="AG422" s="4">
        <f>AE422-Summary!AB422</f>
        <v>34215</v>
      </c>
      <c r="AH422" s="4">
        <f>VLOOKUP(A422,'2% with VPK 2021'!A:AB,28,FALSE)</f>
        <v>926669</v>
      </c>
      <c r="AI422" s="4">
        <f>VLOOKUP(A422,'Charter School Lease'!A:E,5,FALSE)</f>
        <v>0</v>
      </c>
      <c r="AJ422" s="4">
        <f>VLOOKUP(A422,'Integration Change'!H:L,5,FALSE)</f>
        <v>0</v>
      </c>
      <c r="AK422" s="4">
        <f>VLOOKUP(A422,'Other SPED'!A:D,4,FALSE)</f>
        <v>0</v>
      </c>
      <c r="AL422" s="4">
        <f>VLOOKUP(A422,QComp!I:R,10,FALSE)</f>
        <v>0</v>
      </c>
      <c r="AM422" s="4">
        <f>VLOOKUP(A422,'LTFM Change'!G:K,5,FALSE)</f>
        <v>0</v>
      </c>
      <c r="AN422" s="4">
        <f>VLOOKUP(A422,'Breakfast and Lunch'!A:E,5,FALSE)</f>
        <v>0</v>
      </c>
      <c r="AO422" s="4">
        <f>VLOOKUP(A422,'Breakfast and Lunch'!A:D,4,FALSE)</f>
        <v>0</v>
      </c>
      <c r="AP422" s="4">
        <v>0</v>
      </c>
      <c r="AQ422" s="4">
        <f>VLOOKUP(A422,'Safe School'!A:D,4,FALSE)</f>
        <v>0</v>
      </c>
      <c r="AR422" s="4">
        <v>0</v>
      </c>
      <c r="AS422" s="4">
        <f>VLOOKUP(A422,QComp!A:E,5,FALSE)</f>
        <v>0</v>
      </c>
      <c r="AT422" s="228">
        <f t="shared" si="124"/>
        <v>267.3046875</v>
      </c>
      <c r="AU422" s="4">
        <f t="shared" si="125"/>
        <v>-12</v>
      </c>
      <c r="AV422" s="228">
        <f t="shared" si="111"/>
        <v>-9.375E-2</v>
      </c>
      <c r="AW422" s="4">
        <f>VLOOKUP(A422,'2021 SPED'!A:AF,32,FALSE)</f>
        <v>1065.7737158797681</v>
      </c>
      <c r="AX422" s="228">
        <f t="shared" si="112"/>
        <v>8.3263571553106885</v>
      </c>
      <c r="AY422" s="5">
        <f t="shared" si="118"/>
        <v>35268.773715879768</v>
      </c>
      <c r="AZ422" s="4">
        <f t="shared" si="113"/>
        <v>275.53729465531069</v>
      </c>
    </row>
    <row r="423" spans="1:52" x14ac:dyDescent="0.25">
      <c r="A423">
        <v>4102</v>
      </c>
      <c r="B423">
        <v>7</v>
      </c>
      <c r="C423" t="s">
        <v>403</v>
      </c>
      <c r="D423">
        <v>7</v>
      </c>
      <c r="E423" s="4">
        <f>VLOOKUP(A423,'Pupil Info'!A:D,4,FALSE)</f>
        <v>425</v>
      </c>
      <c r="F423" s="4">
        <f>Summary!F423</f>
        <v>5576641.5406420361</v>
      </c>
      <c r="G423" s="4">
        <f>VLOOKUP(A423,'2% 2020'!A:AB,28,FALSE)</f>
        <v>4570581</v>
      </c>
      <c r="H423" s="4">
        <f t="shared" si="119"/>
        <v>13121.509507393026</v>
      </c>
      <c r="I423" s="4">
        <f>G423-Summary!G423</f>
        <v>87367</v>
      </c>
      <c r="J423" s="4">
        <f>VLOOKUP(A423,'2% with VPK 2020'!A:AB,28,FALSE)</f>
        <v>4570518</v>
      </c>
      <c r="K423" s="4">
        <f>VLOOKUP(A423,'Charter School Lease'!A:D,4,FALSE)</f>
        <v>0</v>
      </c>
      <c r="L423" s="4">
        <f>VLOOKUP(A423,'Integration Change'!H:K,4,FALSE)</f>
        <v>0</v>
      </c>
      <c r="M423" s="4">
        <f>VLOOKUP(A423,'Other SPED'!A:D,4,FALSE)</f>
        <v>0</v>
      </c>
      <c r="N423" s="4">
        <f>VLOOKUP(A423,'LTFM Change'!G:J,4,FALSE)</f>
        <v>0</v>
      </c>
      <c r="O423" s="4">
        <f>VLOOKUP(A423,QComp!I:N,6,FALSE)</f>
        <v>0</v>
      </c>
      <c r="P423" s="4">
        <f>VLOOKUP(A423,'Breakfast and Lunch'!A:D,4,FALSE)</f>
        <v>0</v>
      </c>
      <c r="Q423" s="4">
        <f>VLOOKUP(A423,'Breakfast and Lunch'!A:E,5,FALSE)</f>
        <v>0</v>
      </c>
      <c r="R423" s="4">
        <v>0</v>
      </c>
      <c r="S423" s="4">
        <v>0</v>
      </c>
      <c r="T423" s="4">
        <f>VLOOKUP(A423,QComp!A:D,4,FALSE)</f>
        <v>0</v>
      </c>
      <c r="U423" s="4">
        <f t="shared" si="120"/>
        <v>205.56941176470588</v>
      </c>
      <c r="V423" s="4">
        <f t="shared" si="121"/>
        <v>-63</v>
      </c>
      <c r="W423" s="4">
        <f t="shared" si="122"/>
        <v>-0.14823529411764705</v>
      </c>
      <c r="X423" s="4">
        <f>VLOOKUP(A423,'2020 SPED'!A:AF,32,FALSE)</f>
        <v>0</v>
      </c>
      <c r="Y423" s="228">
        <f t="shared" si="115"/>
        <v>0</v>
      </c>
      <c r="Z423" s="4">
        <f t="shared" si="116"/>
        <v>87304</v>
      </c>
      <c r="AA423" s="228">
        <f t="shared" si="117"/>
        <v>205.42117647058822</v>
      </c>
      <c r="AC423" s="4">
        <f>VLOOKUP(A423,'Pupil Info'!A:E,5,FALSE)</f>
        <v>425</v>
      </c>
      <c r="AD423" s="4">
        <f>Summary!AA423</f>
        <v>5676545.3734642286</v>
      </c>
      <c r="AE423" s="4">
        <f>VLOOKUP(A423,'2% 2021'!A:AB,28,FALSE)</f>
        <v>4657222</v>
      </c>
      <c r="AF423" s="4">
        <f t="shared" si="123"/>
        <v>13356.577349327597</v>
      </c>
      <c r="AG423" s="4">
        <f>AE423-Summary!AB423</f>
        <v>176819</v>
      </c>
      <c r="AH423" s="4">
        <f>VLOOKUP(A423,'2% with VPK 2021'!A:AB,28,FALSE)</f>
        <v>4657668</v>
      </c>
      <c r="AI423" s="4">
        <f>VLOOKUP(A423,'Charter School Lease'!A:E,5,FALSE)</f>
        <v>0</v>
      </c>
      <c r="AJ423" s="4">
        <f>VLOOKUP(A423,'Integration Change'!H:L,5,FALSE)</f>
        <v>0</v>
      </c>
      <c r="AK423" s="4">
        <f>VLOOKUP(A423,'Other SPED'!A:D,4,FALSE)</f>
        <v>0</v>
      </c>
      <c r="AL423" s="4">
        <f>VLOOKUP(A423,QComp!I:R,10,FALSE)</f>
        <v>0</v>
      </c>
      <c r="AM423" s="4">
        <f>VLOOKUP(A423,'LTFM Change'!G:K,5,FALSE)</f>
        <v>0</v>
      </c>
      <c r="AN423" s="4">
        <f>VLOOKUP(A423,'Breakfast and Lunch'!A:E,5,FALSE)</f>
        <v>0</v>
      </c>
      <c r="AO423" s="4">
        <f>VLOOKUP(A423,'Breakfast and Lunch'!A:D,4,FALSE)</f>
        <v>0</v>
      </c>
      <c r="AP423" s="4">
        <v>0</v>
      </c>
      <c r="AQ423" s="4">
        <f>VLOOKUP(A423,'Safe School'!A:D,4,FALSE)</f>
        <v>0</v>
      </c>
      <c r="AR423" s="4">
        <v>0</v>
      </c>
      <c r="AS423" s="4">
        <f>VLOOKUP(A423,QComp!A:E,5,FALSE)</f>
        <v>0</v>
      </c>
      <c r="AT423" s="228">
        <f t="shared" si="124"/>
        <v>416.04470588235296</v>
      </c>
      <c r="AU423" s="4">
        <f t="shared" si="125"/>
        <v>446</v>
      </c>
      <c r="AV423" s="228">
        <f t="shared" si="111"/>
        <v>1.0494117647058823</v>
      </c>
      <c r="AW423" s="4">
        <f>VLOOKUP(A423,'2021 SPED'!A:AF,32,FALSE)</f>
        <v>-210.57985608745366</v>
      </c>
      <c r="AX423" s="228">
        <f t="shared" si="112"/>
        <v>-0.49548201432342037</v>
      </c>
      <c r="AY423" s="5">
        <f t="shared" si="118"/>
        <v>177054.42014391255</v>
      </c>
      <c r="AZ423" s="4">
        <f t="shared" si="113"/>
        <v>416.59863563273541</v>
      </c>
    </row>
    <row r="424" spans="1:52" x14ac:dyDescent="0.25">
      <c r="A424">
        <v>4103</v>
      </c>
      <c r="B424">
        <v>7</v>
      </c>
      <c r="C424" t="s">
        <v>404</v>
      </c>
      <c r="D424">
        <v>7</v>
      </c>
      <c r="E424" s="4">
        <f>VLOOKUP(A424,'Pupil Info'!A:D,4,FALSE)</f>
        <v>2175</v>
      </c>
      <c r="F424" s="4">
        <f>Summary!F424</f>
        <v>24066629.878411755</v>
      </c>
      <c r="G424" s="4">
        <f>VLOOKUP(A424,'2% 2020'!A:AB,28,FALSE)</f>
        <v>21863887</v>
      </c>
      <c r="H424" s="4">
        <f t="shared" si="119"/>
        <v>11065.117185476669</v>
      </c>
      <c r="I424" s="4">
        <f>G424-Summary!G424</f>
        <v>408278</v>
      </c>
      <c r="J424" s="4">
        <f>VLOOKUP(A424,'2% with VPK 2020'!A:AB,28,FALSE)</f>
        <v>21863690</v>
      </c>
      <c r="K424" s="4">
        <f>VLOOKUP(A424,'Charter School Lease'!A:D,4,FALSE)</f>
        <v>0</v>
      </c>
      <c r="L424" s="4">
        <f>VLOOKUP(A424,'Integration Change'!H:K,4,FALSE)</f>
        <v>0</v>
      </c>
      <c r="M424" s="4">
        <f>VLOOKUP(A424,'Other SPED'!A:D,4,FALSE)</f>
        <v>0</v>
      </c>
      <c r="N424" s="4">
        <f>VLOOKUP(A424,'LTFM Change'!G:J,4,FALSE)</f>
        <v>0</v>
      </c>
      <c r="O424" s="4">
        <f>VLOOKUP(A424,QComp!I:N,6,FALSE)</f>
        <v>48.347513212473132</v>
      </c>
      <c r="P424" s="4">
        <f>VLOOKUP(A424,'Breakfast and Lunch'!A:D,4,FALSE)</f>
        <v>0</v>
      </c>
      <c r="Q424" s="4">
        <f>VLOOKUP(A424,'Breakfast and Lunch'!A:E,5,FALSE)</f>
        <v>0</v>
      </c>
      <c r="R424" s="4">
        <v>0</v>
      </c>
      <c r="S424" s="4">
        <v>0</v>
      </c>
      <c r="T424" s="4">
        <f>VLOOKUP(A424,QComp!A:D,4,FALSE)</f>
        <v>0</v>
      </c>
      <c r="U424" s="4">
        <f t="shared" si="120"/>
        <v>187.71402298850575</v>
      </c>
      <c r="V424" s="4">
        <f t="shared" si="121"/>
        <v>-148.6524867862463</v>
      </c>
      <c r="W424" s="4">
        <f t="shared" si="122"/>
        <v>-6.8345970936205189E-2</v>
      </c>
      <c r="X424" s="4">
        <f>VLOOKUP(A424,'2020 SPED'!A:AF,32,FALSE)</f>
        <v>0</v>
      </c>
      <c r="Y424" s="228">
        <f t="shared" si="115"/>
        <v>0</v>
      </c>
      <c r="Z424" s="4">
        <f t="shared" si="116"/>
        <v>408129.34751321375</v>
      </c>
      <c r="AA424" s="228">
        <f t="shared" si="117"/>
        <v>187.64567701756954</v>
      </c>
      <c r="AC424" s="4">
        <f>VLOOKUP(A424,'Pupil Info'!A:E,5,FALSE)</f>
        <v>2200</v>
      </c>
      <c r="AD424" s="4">
        <f>Summary!AA424</f>
        <v>24523004.742780905</v>
      </c>
      <c r="AE424" s="4">
        <f>VLOOKUP(A424,'2% 2021'!A:AB,28,FALSE)</f>
        <v>22480472</v>
      </c>
      <c r="AF424" s="4">
        <f t="shared" si="123"/>
        <v>11146.820337627683</v>
      </c>
      <c r="AG424" s="4">
        <f>AE424-Summary!AB424</f>
        <v>833964</v>
      </c>
      <c r="AH424" s="4">
        <f>VLOOKUP(A424,'2% with VPK 2021'!A:AB,28,FALSE)</f>
        <v>22482639</v>
      </c>
      <c r="AI424" s="4">
        <f>VLOOKUP(A424,'Charter School Lease'!A:E,5,FALSE)</f>
        <v>0</v>
      </c>
      <c r="AJ424" s="4">
        <f>VLOOKUP(A424,'Integration Change'!H:L,5,FALSE)</f>
        <v>0</v>
      </c>
      <c r="AK424" s="4">
        <f>VLOOKUP(A424,'Other SPED'!A:D,4,FALSE)</f>
        <v>0</v>
      </c>
      <c r="AL424" s="4">
        <f>VLOOKUP(A424,QComp!I:R,10,FALSE)</f>
        <v>46.477979780291207</v>
      </c>
      <c r="AM424" s="4">
        <f>VLOOKUP(A424,'LTFM Change'!G:K,5,FALSE)</f>
        <v>0</v>
      </c>
      <c r="AN424" s="4">
        <f>VLOOKUP(A424,'Breakfast and Lunch'!A:E,5,FALSE)</f>
        <v>0</v>
      </c>
      <c r="AO424" s="4">
        <f>VLOOKUP(A424,'Breakfast and Lunch'!A:D,4,FALSE)</f>
        <v>0</v>
      </c>
      <c r="AP424" s="4">
        <v>0</v>
      </c>
      <c r="AQ424" s="4">
        <f>VLOOKUP(A424,'Safe School'!A:D,4,FALSE)</f>
        <v>0</v>
      </c>
      <c r="AR424" s="4">
        <v>0</v>
      </c>
      <c r="AS424" s="4">
        <f>VLOOKUP(A424,QComp!A:E,5,FALSE)</f>
        <v>0</v>
      </c>
      <c r="AT424" s="228">
        <f t="shared" si="124"/>
        <v>379.07454545454544</v>
      </c>
      <c r="AU424" s="4">
        <f t="shared" si="125"/>
        <v>2213.4779797792435</v>
      </c>
      <c r="AV424" s="228">
        <f t="shared" si="111"/>
        <v>1.0061263544451107</v>
      </c>
      <c r="AW424" s="4">
        <f>VLOOKUP(A424,'2021 SPED'!A:AF,32,FALSE)</f>
        <v>-25.425587329082191</v>
      </c>
      <c r="AX424" s="228">
        <f t="shared" si="112"/>
        <v>-1.1557085149582815E-2</v>
      </c>
      <c r="AY424" s="5">
        <f t="shared" si="118"/>
        <v>836152.05239245016</v>
      </c>
      <c r="AZ424" s="4">
        <f t="shared" si="113"/>
        <v>380.06911472384098</v>
      </c>
    </row>
    <row r="425" spans="1:52" x14ac:dyDescent="0.25">
      <c r="A425">
        <v>4104</v>
      </c>
      <c r="B425">
        <v>7</v>
      </c>
      <c r="C425" t="s">
        <v>405</v>
      </c>
      <c r="D425">
        <v>7</v>
      </c>
      <c r="E425" s="4">
        <f>VLOOKUP(A425,'Pupil Info'!A:D,4,FALSE)</f>
        <v>205</v>
      </c>
      <c r="F425" s="4">
        <f>Summary!F425</f>
        <v>3479955.1503943973</v>
      </c>
      <c r="G425" s="4">
        <f>VLOOKUP(A425,'2% 2020'!A:AB,28,FALSE)</f>
        <v>2223494</v>
      </c>
      <c r="H425" s="4">
        <f t="shared" si="119"/>
        <v>16975.390977533647</v>
      </c>
      <c r="I425" s="4">
        <f>G425-Summary!G425</f>
        <v>42114</v>
      </c>
      <c r="J425" s="4">
        <f>VLOOKUP(A425,'2% with VPK 2020'!A:AB,28,FALSE)</f>
        <v>2223709</v>
      </c>
      <c r="K425" s="4">
        <f>VLOOKUP(A425,'Charter School Lease'!A:D,4,FALSE)</f>
        <v>0</v>
      </c>
      <c r="L425" s="4">
        <f>VLOOKUP(A425,'Integration Change'!H:K,4,FALSE)</f>
        <v>0</v>
      </c>
      <c r="M425" s="4">
        <f>VLOOKUP(A425,'Other SPED'!A:D,4,FALSE)</f>
        <v>0</v>
      </c>
      <c r="N425" s="4">
        <f>VLOOKUP(A425,'LTFM Change'!G:J,4,FALSE)</f>
        <v>0</v>
      </c>
      <c r="O425" s="4">
        <f>VLOOKUP(A425,QComp!I:N,6,FALSE)</f>
        <v>0</v>
      </c>
      <c r="P425" s="4">
        <f>VLOOKUP(A425,'Breakfast and Lunch'!A:D,4,FALSE)</f>
        <v>0</v>
      </c>
      <c r="Q425" s="4">
        <f>VLOOKUP(A425,'Breakfast and Lunch'!A:E,5,FALSE)</f>
        <v>0</v>
      </c>
      <c r="R425" s="4">
        <v>0</v>
      </c>
      <c r="S425" s="4">
        <v>0</v>
      </c>
      <c r="T425" s="4">
        <f>VLOOKUP(A425,QComp!A:D,4,FALSE)</f>
        <v>0</v>
      </c>
      <c r="U425" s="4">
        <f t="shared" si="120"/>
        <v>205.43414634146342</v>
      </c>
      <c r="V425" s="4">
        <f t="shared" si="121"/>
        <v>215</v>
      </c>
      <c r="W425" s="4">
        <f t="shared" si="122"/>
        <v>1.0487804878048781</v>
      </c>
      <c r="X425" s="4">
        <f>VLOOKUP(A425,'2020 SPED'!A:AF,32,FALSE)</f>
        <v>0</v>
      </c>
      <c r="Y425" s="228">
        <f t="shared" si="115"/>
        <v>0</v>
      </c>
      <c r="Z425" s="4">
        <f t="shared" si="116"/>
        <v>42329</v>
      </c>
      <c r="AA425" s="228">
        <f t="shared" si="117"/>
        <v>206.48292682926828</v>
      </c>
      <c r="AC425" s="4">
        <f>VLOOKUP(A425,'Pupil Info'!A:E,5,FALSE)</f>
        <v>205</v>
      </c>
      <c r="AD425" s="4">
        <f>Summary!AA425</f>
        <v>3594517.3763841181</v>
      </c>
      <c r="AE425" s="4">
        <f>VLOOKUP(A425,'2% 2021'!A:AB,28,FALSE)</f>
        <v>2264887</v>
      </c>
      <c r="AF425" s="4">
        <f t="shared" si="123"/>
        <v>17534.23110431277</v>
      </c>
      <c r="AG425" s="4">
        <f>AE425-Summary!AB425</f>
        <v>85230</v>
      </c>
      <c r="AH425" s="4">
        <f>VLOOKUP(A425,'2% with VPK 2021'!A:AB,28,FALSE)</f>
        <v>2265101</v>
      </c>
      <c r="AI425" s="4">
        <f>VLOOKUP(A425,'Charter School Lease'!A:E,5,FALSE)</f>
        <v>0</v>
      </c>
      <c r="AJ425" s="4">
        <f>VLOOKUP(A425,'Integration Change'!H:L,5,FALSE)</f>
        <v>0</v>
      </c>
      <c r="AK425" s="4">
        <f>VLOOKUP(A425,'Other SPED'!A:D,4,FALSE)</f>
        <v>0</v>
      </c>
      <c r="AL425" s="4">
        <f>VLOOKUP(A425,QComp!I:R,10,FALSE)</f>
        <v>0</v>
      </c>
      <c r="AM425" s="4">
        <f>VLOOKUP(A425,'LTFM Change'!G:K,5,FALSE)</f>
        <v>0</v>
      </c>
      <c r="AN425" s="4">
        <f>VLOOKUP(A425,'Breakfast and Lunch'!A:E,5,FALSE)</f>
        <v>0</v>
      </c>
      <c r="AO425" s="4">
        <f>VLOOKUP(A425,'Breakfast and Lunch'!A:D,4,FALSE)</f>
        <v>0</v>
      </c>
      <c r="AP425" s="4">
        <v>0</v>
      </c>
      <c r="AQ425" s="4">
        <f>VLOOKUP(A425,'Safe School'!A:D,4,FALSE)</f>
        <v>0</v>
      </c>
      <c r="AR425" s="4">
        <v>0</v>
      </c>
      <c r="AS425" s="4">
        <f>VLOOKUP(A425,QComp!A:E,5,FALSE)</f>
        <v>0</v>
      </c>
      <c r="AT425" s="228">
        <f t="shared" si="124"/>
        <v>415.7560975609756</v>
      </c>
      <c r="AU425" s="4">
        <f t="shared" si="125"/>
        <v>214</v>
      </c>
      <c r="AV425" s="228">
        <f t="shared" si="111"/>
        <v>1.0439024390243903</v>
      </c>
      <c r="AW425" s="4">
        <f>VLOOKUP(A425,'2021 SPED'!A:AF,32,FALSE)</f>
        <v>837.03202828136273</v>
      </c>
      <c r="AX425" s="228">
        <f t="shared" si="112"/>
        <v>4.083083064787135</v>
      </c>
      <c r="AY425" s="5">
        <f t="shared" si="118"/>
        <v>86281.032028281363</v>
      </c>
      <c r="AZ425" s="4">
        <f t="shared" si="113"/>
        <v>420.88308306478712</v>
      </c>
    </row>
    <row r="426" spans="1:52" x14ac:dyDescent="0.25">
      <c r="A426">
        <v>4105</v>
      </c>
      <c r="B426">
        <v>7</v>
      </c>
      <c r="C426" t="s">
        <v>406</v>
      </c>
      <c r="D426">
        <v>7</v>
      </c>
      <c r="E426" s="4">
        <f>VLOOKUP(A426,'Pupil Info'!A:D,4,FALSE)</f>
        <v>689</v>
      </c>
      <c r="F426" s="4">
        <f>Summary!F426</f>
        <v>7679517.8738217447</v>
      </c>
      <c r="G426" s="4">
        <f>VLOOKUP(A426,'2% 2020'!A:AB,28,FALSE)</f>
        <v>5322869.2</v>
      </c>
      <c r="H426" s="4">
        <f t="shared" si="119"/>
        <v>11145.889512078003</v>
      </c>
      <c r="I426" s="4">
        <f>G426-Summary!G426</f>
        <v>96499</v>
      </c>
      <c r="J426" s="4">
        <f>VLOOKUP(A426,'2% with VPK 2020'!A:AB,28,FALSE)</f>
        <v>5322806.2</v>
      </c>
      <c r="K426" s="4">
        <f>VLOOKUP(A426,'Charter School Lease'!A:D,4,FALSE)</f>
        <v>0</v>
      </c>
      <c r="L426" s="4">
        <f>VLOOKUP(A426,'Integration Change'!H:K,4,FALSE)</f>
        <v>0</v>
      </c>
      <c r="M426" s="4">
        <f>VLOOKUP(A426,'Other SPED'!A:D,4,FALSE)</f>
        <v>0</v>
      </c>
      <c r="N426" s="4">
        <f>VLOOKUP(A426,'LTFM Change'!G:J,4,FALSE)</f>
        <v>0</v>
      </c>
      <c r="O426" s="4">
        <f>VLOOKUP(A426,QComp!I:N,6,FALSE)</f>
        <v>0</v>
      </c>
      <c r="P426" s="4">
        <f>VLOOKUP(A426,'Breakfast and Lunch'!A:D,4,FALSE)</f>
        <v>0</v>
      </c>
      <c r="Q426" s="4">
        <f>VLOOKUP(A426,'Breakfast and Lunch'!A:E,5,FALSE)</f>
        <v>0</v>
      </c>
      <c r="R426" s="4">
        <v>0</v>
      </c>
      <c r="S426" s="4">
        <v>0</v>
      </c>
      <c r="T426" s="4">
        <f>VLOOKUP(A426,QComp!A:D,4,FALSE)</f>
        <v>0</v>
      </c>
      <c r="U426" s="4">
        <f t="shared" si="120"/>
        <v>140.0566037735849</v>
      </c>
      <c r="V426" s="4">
        <f t="shared" si="121"/>
        <v>-63</v>
      </c>
      <c r="W426" s="4">
        <f t="shared" si="122"/>
        <v>-9.1436865021770689E-2</v>
      </c>
      <c r="X426" s="4">
        <f>VLOOKUP(A426,'2020 SPED'!A:AF,32,FALSE)</f>
        <v>0</v>
      </c>
      <c r="Y426" s="228">
        <f t="shared" si="115"/>
        <v>0</v>
      </c>
      <c r="Z426" s="4">
        <f t="shared" si="116"/>
        <v>96436</v>
      </c>
      <c r="AA426" s="228">
        <f t="shared" si="117"/>
        <v>139.96516690856313</v>
      </c>
      <c r="AC426" s="4">
        <f>VLOOKUP(A426,'Pupil Info'!A:E,5,FALSE)</f>
        <v>695</v>
      </c>
      <c r="AD426" s="4">
        <f>Summary!AA426</f>
        <v>7985062.7421479411</v>
      </c>
      <c r="AE426" s="4">
        <f>VLOOKUP(A426,'2% 2021'!A:AB,28,FALSE)</f>
        <v>5478683.2000000002</v>
      </c>
      <c r="AF426" s="4">
        <f t="shared" si="123"/>
        <v>11489.298909565383</v>
      </c>
      <c r="AG426" s="4">
        <f>AE426-Summary!AB426</f>
        <v>197381</v>
      </c>
      <c r="AH426" s="4">
        <f>VLOOKUP(A426,'2% with VPK 2021'!A:AB,28,FALSE)</f>
        <v>5478618.2000000002</v>
      </c>
      <c r="AI426" s="4">
        <f>VLOOKUP(A426,'Charter School Lease'!A:E,5,FALSE)</f>
        <v>0</v>
      </c>
      <c r="AJ426" s="4">
        <f>VLOOKUP(A426,'Integration Change'!H:L,5,FALSE)</f>
        <v>0</v>
      </c>
      <c r="AK426" s="4">
        <f>VLOOKUP(A426,'Other SPED'!A:D,4,FALSE)</f>
        <v>0</v>
      </c>
      <c r="AL426" s="4">
        <f>VLOOKUP(A426,QComp!I:R,10,FALSE)</f>
        <v>0</v>
      </c>
      <c r="AM426" s="4">
        <f>VLOOKUP(A426,'LTFM Change'!G:K,5,FALSE)</f>
        <v>0</v>
      </c>
      <c r="AN426" s="4">
        <f>VLOOKUP(A426,'Breakfast and Lunch'!A:E,5,FALSE)</f>
        <v>0</v>
      </c>
      <c r="AO426" s="4">
        <f>VLOOKUP(A426,'Breakfast and Lunch'!A:D,4,FALSE)</f>
        <v>0</v>
      </c>
      <c r="AP426" s="4">
        <v>0</v>
      </c>
      <c r="AQ426" s="4">
        <f>VLOOKUP(A426,'Safe School'!A:D,4,FALSE)</f>
        <v>0</v>
      </c>
      <c r="AR426" s="4">
        <v>0</v>
      </c>
      <c r="AS426" s="4">
        <f>VLOOKUP(A426,QComp!A:E,5,FALSE)</f>
        <v>0</v>
      </c>
      <c r="AT426" s="228">
        <f t="shared" si="124"/>
        <v>284.00143884892088</v>
      </c>
      <c r="AU426" s="4">
        <f t="shared" si="125"/>
        <v>-65</v>
      </c>
      <c r="AV426" s="228">
        <f t="shared" si="111"/>
        <v>-9.3525179856115109E-2</v>
      </c>
      <c r="AW426" s="4">
        <f>VLOOKUP(A426,'2021 SPED'!A:AF,32,FALSE)</f>
        <v>2760.0470254663378</v>
      </c>
      <c r="AX426" s="228">
        <f t="shared" si="112"/>
        <v>3.9712906841242273</v>
      </c>
      <c r="AY426" s="5">
        <f t="shared" si="118"/>
        <v>200076.04702546634</v>
      </c>
      <c r="AZ426" s="4">
        <f t="shared" si="113"/>
        <v>287.87920435318898</v>
      </c>
    </row>
    <row r="427" spans="1:52" x14ac:dyDescent="0.25">
      <c r="A427">
        <v>4106</v>
      </c>
      <c r="B427">
        <v>7</v>
      </c>
      <c r="C427" t="s">
        <v>407</v>
      </c>
      <c r="D427">
        <v>7</v>
      </c>
      <c r="E427" s="4">
        <f>VLOOKUP(A427,'Pupil Info'!A:D,4,FALSE)</f>
        <v>240</v>
      </c>
      <c r="F427" s="4">
        <f>Summary!F427</f>
        <v>2881743.9546416495</v>
      </c>
      <c r="G427" s="4">
        <f>VLOOKUP(A427,'2% 2020'!A:AB,28,FALSE)</f>
        <v>2214883</v>
      </c>
      <c r="H427" s="4">
        <f t="shared" si="119"/>
        <v>12007.26647767354</v>
      </c>
      <c r="I427" s="4">
        <f>G427-Summary!G427</f>
        <v>40614</v>
      </c>
      <c r="J427" s="4">
        <f>VLOOKUP(A427,'2% with VPK 2020'!A:AB,28,FALSE)</f>
        <v>2215141</v>
      </c>
      <c r="K427" s="4">
        <f>VLOOKUP(A427,'Charter School Lease'!A:D,4,FALSE)</f>
        <v>0</v>
      </c>
      <c r="L427" s="4">
        <f>VLOOKUP(A427,'Integration Change'!H:K,4,FALSE)</f>
        <v>0</v>
      </c>
      <c r="M427" s="4">
        <f>VLOOKUP(A427,'Other SPED'!A:D,4,FALSE)</f>
        <v>0</v>
      </c>
      <c r="N427" s="4">
        <f>VLOOKUP(A427,'LTFM Change'!G:J,4,FALSE)</f>
        <v>0</v>
      </c>
      <c r="O427" s="4">
        <f>VLOOKUP(A427,QComp!I:N,6,FALSE)</f>
        <v>5.535471753544698</v>
      </c>
      <c r="P427" s="4">
        <f>VLOOKUP(A427,'Breakfast and Lunch'!A:D,4,FALSE)</f>
        <v>0</v>
      </c>
      <c r="Q427" s="4">
        <f>VLOOKUP(A427,'Breakfast and Lunch'!A:E,5,FALSE)</f>
        <v>0</v>
      </c>
      <c r="R427" s="4">
        <v>0</v>
      </c>
      <c r="S427" s="4">
        <v>0</v>
      </c>
      <c r="T427" s="4">
        <f>VLOOKUP(A427,QComp!A:D,4,FALSE)</f>
        <v>0</v>
      </c>
      <c r="U427" s="4">
        <f t="shared" si="120"/>
        <v>169.22499999999999</v>
      </c>
      <c r="V427" s="4">
        <f t="shared" si="121"/>
        <v>263.53547175368294</v>
      </c>
      <c r="W427" s="4">
        <f t="shared" si="122"/>
        <v>1.0980644656403455</v>
      </c>
      <c r="X427" s="4">
        <f>VLOOKUP(A427,'2020 SPED'!A:AF,32,FALSE)</f>
        <v>0</v>
      </c>
      <c r="Y427" s="228">
        <f t="shared" si="115"/>
        <v>0</v>
      </c>
      <c r="Z427" s="4">
        <f t="shared" si="116"/>
        <v>40877.535471753683</v>
      </c>
      <c r="AA427" s="228">
        <f t="shared" si="117"/>
        <v>170.32306446564036</v>
      </c>
      <c r="AC427" s="4">
        <f>VLOOKUP(A427,'Pupil Info'!A:E,5,FALSE)</f>
        <v>240</v>
      </c>
      <c r="AD427" s="4">
        <f>Summary!AA427</f>
        <v>2946510.740449931</v>
      </c>
      <c r="AE427" s="4">
        <f>VLOOKUP(A427,'2% 2021'!A:AB,28,FALSE)</f>
        <v>2256730</v>
      </c>
      <c r="AF427" s="4">
        <f t="shared" si="123"/>
        <v>12277.128085208045</v>
      </c>
      <c r="AG427" s="4">
        <f>AE427-Summary!AB427</f>
        <v>82480</v>
      </c>
      <c r="AH427" s="4">
        <f>VLOOKUP(A427,'2% with VPK 2021'!A:AB,28,FALSE)</f>
        <v>2257269</v>
      </c>
      <c r="AI427" s="4">
        <f>VLOOKUP(A427,'Charter School Lease'!A:E,5,FALSE)</f>
        <v>0</v>
      </c>
      <c r="AJ427" s="4">
        <f>VLOOKUP(A427,'Integration Change'!H:L,5,FALSE)</f>
        <v>0</v>
      </c>
      <c r="AK427" s="4">
        <f>VLOOKUP(A427,'Other SPED'!A:D,4,FALSE)</f>
        <v>0</v>
      </c>
      <c r="AL427" s="4">
        <f>VLOOKUP(A427,QComp!I:R,10,FALSE)</f>
        <v>5.3971639418814448</v>
      </c>
      <c r="AM427" s="4">
        <f>VLOOKUP(A427,'LTFM Change'!G:K,5,FALSE)</f>
        <v>0</v>
      </c>
      <c r="AN427" s="4">
        <f>VLOOKUP(A427,'Breakfast and Lunch'!A:E,5,FALSE)</f>
        <v>0</v>
      </c>
      <c r="AO427" s="4">
        <f>VLOOKUP(A427,'Breakfast and Lunch'!A:D,4,FALSE)</f>
        <v>0</v>
      </c>
      <c r="AP427" s="4">
        <v>0</v>
      </c>
      <c r="AQ427" s="4">
        <f>VLOOKUP(A427,'Safe School'!A:D,4,FALSE)</f>
        <v>0</v>
      </c>
      <c r="AR427" s="4">
        <v>0</v>
      </c>
      <c r="AS427" s="4">
        <f>VLOOKUP(A427,QComp!A:E,5,FALSE)</f>
        <v>0</v>
      </c>
      <c r="AT427" s="228">
        <f t="shared" si="124"/>
        <v>343.66666666666669</v>
      </c>
      <c r="AU427" s="4">
        <f t="shared" si="125"/>
        <v>544.39716394199058</v>
      </c>
      <c r="AV427" s="228">
        <f t="shared" si="111"/>
        <v>2.2683215164249608</v>
      </c>
      <c r="AW427" s="4">
        <f>VLOOKUP(A427,'2021 SPED'!A:AF,32,FALSE)</f>
        <v>-17.615526633220725</v>
      </c>
      <c r="AX427" s="228">
        <f t="shared" si="112"/>
        <v>-7.3398027638419683E-2</v>
      </c>
      <c r="AY427" s="5">
        <f t="shared" si="118"/>
        <v>83006.78163730877</v>
      </c>
      <c r="AZ427" s="4">
        <f t="shared" si="113"/>
        <v>345.8615901554532</v>
      </c>
    </row>
    <row r="428" spans="1:52" x14ac:dyDescent="0.25">
      <c r="A428">
        <v>4107</v>
      </c>
      <c r="B428">
        <v>7</v>
      </c>
      <c r="C428" t="s">
        <v>408</v>
      </c>
      <c r="D428">
        <v>7</v>
      </c>
      <c r="E428" s="4">
        <f>VLOOKUP(A428,'Pupil Info'!A:D,4,FALSE)</f>
        <v>112</v>
      </c>
      <c r="F428" s="4">
        <f>Summary!F428</f>
        <v>1532614.5387806084</v>
      </c>
      <c r="G428" s="4">
        <f>VLOOKUP(A428,'2% 2020'!A:AB,28,FALSE)</f>
        <v>1128718.3999999999</v>
      </c>
      <c r="H428" s="4">
        <f t="shared" si="119"/>
        <v>13684.058381969719</v>
      </c>
      <c r="I428" s="4">
        <f>G428-Summary!G428</f>
        <v>20681</v>
      </c>
      <c r="J428" s="4">
        <f>VLOOKUP(A428,'2% with VPK 2020'!A:AB,28,FALSE)</f>
        <v>1128969.8</v>
      </c>
      <c r="K428" s="4">
        <f>VLOOKUP(A428,'Charter School Lease'!A:D,4,FALSE)</f>
        <v>0</v>
      </c>
      <c r="L428" s="4">
        <f>VLOOKUP(A428,'Integration Change'!H:K,4,FALSE)</f>
        <v>0</v>
      </c>
      <c r="M428" s="4">
        <f>VLOOKUP(A428,'Other SPED'!A:D,4,FALSE)</f>
        <v>0</v>
      </c>
      <c r="N428" s="4">
        <f>VLOOKUP(A428,'LTFM Change'!G:J,4,FALSE)</f>
        <v>0</v>
      </c>
      <c r="O428" s="4">
        <f>VLOOKUP(A428,QComp!I:N,6,FALSE)</f>
        <v>0</v>
      </c>
      <c r="P428" s="4">
        <f>VLOOKUP(A428,'Breakfast and Lunch'!A:D,4,FALSE)</f>
        <v>0</v>
      </c>
      <c r="Q428" s="4">
        <f>VLOOKUP(A428,'Breakfast and Lunch'!A:E,5,FALSE)</f>
        <v>0</v>
      </c>
      <c r="R428" s="4">
        <v>0</v>
      </c>
      <c r="S428" s="4">
        <v>0</v>
      </c>
      <c r="T428" s="4">
        <f>VLOOKUP(A428,QComp!A:D,4,FALSE)</f>
        <v>0</v>
      </c>
      <c r="U428" s="4">
        <f t="shared" si="120"/>
        <v>184.65178571428572</v>
      </c>
      <c r="V428" s="4">
        <f t="shared" si="121"/>
        <v>251.4000000001397</v>
      </c>
      <c r="W428" s="4">
        <f t="shared" si="122"/>
        <v>2.2446428571441044</v>
      </c>
      <c r="X428" s="4">
        <f>VLOOKUP(A428,'2020 SPED'!A:AF,32,FALSE)</f>
        <v>0</v>
      </c>
      <c r="Y428" s="228">
        <f t="shared" si="115"/>
        <v>0</v>
      </c>
      <c r="Z428" s="4">
        <f t="shared" si="116"/>
        <v>20932.40000000014</v>
      </c>
      <c r="AA428" s="228">
        <f t="shared" si="117"/>
        <v>186.89642857142982</v>
      </c>
      <c r="AC428" s="4">
        <f>VLOOKUP(A428,'Pupil Info'!A:E,5,FALSE)</f>
        <v>112</v>
      </c>
      <c r="AD428" s="4">
        <f>Summary!AA428</f>
        <v>1573221.6216298784</v>
      </c>
      <c r="AE428" s="4">
        <f>VLOOKUP(A428,'2% 2021'!A:AB,28,FALSE)</f>
        <v>1151552.8</v>
      </c>
      <c r="AF428" s="4">
        <f t="shared" si="123"/>
        <v>14046.621621695343</v>
      </c>
      <c r="AG428" s="4">
        <f>AE428-Summary!AB428</f>
        <v>42122</v>
      </c>
      <c r="AH428" s="4">
        <f>VLOOKUP(A428,'2% with VPK 2021'!A:AB,28,FALSE)</f>
        <v>1151672</v>
      </c>
      <c r="AI428" s="4">
        <f>VLOOKUP(A428,'Charter School Lease'!A:E,5,FALSE)</f>
        <v>0</v>
      </c>
      <c r="AJ428" s="4">
        <f>VLOOKUP(A428,'Integration Change'!H:L,5,FALSE)</f>
        <v>0</v>
      </c>
      <c r="AK428" s="4">
        <f>VLOOKUP(A428,'Other SPED'!A:D,4,FALSE)</f>
        <v>0</v>
      </c>
      <c r="AL428" s="4">
        <f>VLOOKUP(A428,QComp!I:R,10,FALSE)</f>
        <v>0</v>
      </c>
      <c r="AM428" s="4">
        <f>VLOOKUP(A428,'LTFM Change'!G:K,5,FALSE)</f>
        <v>0</v>
      </c>
      <c r="AN428" s="4">
        <f>VLOOKUP(A428,'Breakfast and Lunch'!A:E,5,FALSE)</f>
        <v>0</v>
      </c>
      <c r="AO428" s="4">
        <f>VLOOKUP(A428,'Breakfast and Lunch'!A:D,4,FALSE)</f>
        <v>0</v>
      </c>
      <c r="AP428" s="4">
        <v>0</v>
      </c>
      <c r="AQ428" s="4">
        <f>VLOOKUP(A428,'Safe School'!A:D,4,FALSE)</f>
        <v>0</v>
      </c>
      <c r="AR428" s="4">
        <v>0</v>
      </c>
      <c r="AS428" s="4">
        <f>VLOOKUP(A428,QComp!A:E,5,FALSE)</f>
        <v>0</v>
      </c>
      <c r="AT428" s="228">
        <f t="shared" si="124"/>
        <v>376.08928571428572</v>
      </c>
      <c r="AU428" s="4">
        <f t="shared" si="125"/>
        <v>119.19999999995343</v>
      </c>
      <c r="AV428" s="228">
        <f t="shared" si="111"/>
        <v>1.0642857142852986</v>
      </c>
      <c r="AW428" s="4">
        <f>VLOOKUP(A428,'2021 SPED'!A:AF,32,FALSE)</f>
        <v>-28.424348368367646</v>
      </c>
      <c r="AX428" s="228">
        <f t="shared" si="112"/>
        <v>-0.25378882471756825</v>
      </c>
      <c r="AY428" s="5">
        <f t="shared" si="118"/>
        <v>42212.775651631586</v>
      </c>
      <c r="AZ428" s="4">
        <f t="shared" si="113"/>
        <v>376.89978260385345</v>
      </c>
    </row>
    <row r="429" spans="1:52" x14ac:dyDescent="0.25">
      <c r="A429">
        <v>4110</v>
      </c>
      <c r="B429">
        <v>7</v>
      </c>
      <c r="C429" t="s">
        <v>409</v>
      </c>
      <c r="D429">
        <v>7</v>
      </c>
      <c r="E429" s="4">
        <f>VLOOKUP(A429,'Pupil Info'!A:D,4,FALSE)</f>
        <v>330</v>
      </c>
      <c r="F429" s="4">
        <f>Summary!F429</f>
        <v>3377804.1337107019</v>
      </c>
      <c r="G429" s="4">
        <f>VLOOKUP(A429,'2% 2020'!A:AB,28,FALSE)</f>
        <v>2782262</v>
      </c>
      <c r="H429" s="4">
        <f t="shared" si="119"/>
        <v>10235.770102153643</v>
      </c>
      <c r="I429" s="4">
        <f>G429-Summary!G429</f>
        <v>50763</v>
      </c>
      <c r="J429" s="4">
        <f>VLOOKUP(A429,'2% with VPK 2020'!A:AB,28,FALSE)</f>
        <v>2782608</v>
      </c>
      <c r="K429" s="4">
        <f>VLOOKUP(A429,'Charter School Lease'!A:D,4,FALSE)</f>
        <v>0</v>
      </c>
      <c r="L429" s="4">
        <f>VLOOKUP(A429,'Integration Change'!H:K,4,FALSE)</f>
        <v>0</v>
      </c>
      <c r="M429" s="4">
        <f>VLOOKUP(A429,'Other SPED'!A:D,4,FALSE)</f>
        <v>0</v>
      </c>
      <c r="N429" s="4">
        <f>VLOOKUP(A429,'LTFM Change'!G:J,4,FALSE)</f>
        <v>0</v>
      </c>
      <c r="O429" s="4">
        <f>VLOOKUP(A429,QComp!I:N,6,FALSE)</f>
        <v>6.7436104299122235</v>
      </c>
      <c r="P429" s="4">
        <f>VLOOKUP(A429,'Breakfast and Lunch'!A:D,4,FALSE)</f>
        <v>0</v>
      </c>
      <c r="Q429" s="4">
        <f>VLOOKUP(A429,'Breakfast and Lunch'!A:E,5,FALSE)</f>
        <v>0</v>
      </c>
      <c r="R429" s="4">
        <v>0</v>
      </c>
      <c r="S429" s="4">
        <v>0</v>
      </c>
      <c r="T429" s="4">
        <f>VLOOKUP(A429,QComp!A:D,4,FALSE)</f>
        <v>0</v>
      </c>
      <c r="U429" s="4">
        <f t="shared" si="120"/>
        <v>153.82727272727271</v>
      </c>
      <c r="V429" s="4">
        <f t="shared" si="121"/>
        <v>352.74361043004319</v>
      </c>
      <c r="W429" s="4">
        <f t="shared" si="122"/>
        <v>1.0689200316061915</v>
      </c>
      <c r="X429" s="4">
        <f>VLOOKUP(A429,'2020 SPED'!A:AF,32,FALSE)</f>
        <v>0</v>
      </c>
      <c r="Y429" s="228">
        <f t="shared" si="115"/>
        <v>0</v>
      </c>
      <c r="Z429" s="4">
        <f t="shared" si="116"/>
        <v>51115.743610430043</v>
      </c>
      <c r="AA429" s="228">
        <f t="shared" si="117"/>
        <v>154.89619275887893</v>
      </c>
      <c r="AC429" s="4">
        <f>VLOOKUP(A429,'Pupil Info'!A:E,5,FALSE)</f>
        <v>345</v>
      </c>
      <c r="AD429" s="4">
        <f>Summary!AA429</f>
        <v>3594924.1739858496</v>
      </c>
      <c r="AE429" s="4">
        <f>VLOOKUP(A429,'2% 2021'!A:AB,28,FALSE)</f>
        <v>2966254</v>
      </c>
      <c r="AF429" s="4">
        <f t="shared" si="123"/>
        <v>10420.070069524201</v>
      </c>
      <c r="AG429" s="4">
        <f>AE429-Summary!AB429</f>
        <v>107429</v>
      </c>
      <c r="AH429" s="4">
        <f>VLOOKUP(A429,'2% with VPK 2021'!A:AB,28,FALSE)</f>
        <v>2966204</v>
      </c>
      <c r="AI429" s="4">
        <f>VLOOKUP(A429,'Charter School Lease'!A:E,5,FALSE)</f>
        <v>0</v>
      </c>
      <c r="AJ429" s="4">
        <f>VLOOKUP(A429,'Integration Change'!H:L,5,FALSE)</f>
        <v>0</v>
      </c>
      <c r="AK429" s="4">
        <f>VLOOKUP(A429,'Other SPED'!A:D,4,FALSE)</f>
        <v>0</v>
      </c>
      <c r="AL429" s="4">
        <f>VLOOKUP(A429,QComp!I:R,10,FALSE)</f>
        <v>6.8534983334102435</v>
      </c>
      <c r="AM429" s="4">
        <f>VLOOKUP(A429,'LTFM Change'!G:K,5,FALSE)</f>
        <v>0</v>
      </c>
      <c r="AN429" s="4">
        <f>VLOOKUP(A429,'Breakfast and Lunch'!A:E,5,FALSE)</f>
        <v>0</v>
      </c>
      <c r="AO429" s="4">
        <f>VLOOKUP(A429,'Breakfast and Lunch'!A:D,4,FALSE)</f>
        <v>0</v>
      </c>
      <c r="AP429" s="4">
        <v>0</v>
      </c>
      <c r="AQ429" s="4">
        <f>VLOOKUP(A429,'Safe School'!A:D,4,FALSE)</f>
        <v>0</v>
      </c>
      <c r="AR429" s="4">
        <v>0</v>
      </c>
      <c r="AS429" s="4">
        <f>VLOOKUP(A429,QComp!A:E,5,FALSE)</f>
        <v>0</v>
      </c>
      <c r="AT429" s="228">
        <f t="shared" si="124"/>
        <v>311.38840579710143</v>
      </c>
      <c r="AU429" s="4">
        <f t="shared" si="125"/>
        <v>-43.146501666400582</v>
      </c>
      <c r="AV429" s="228">
        <f t="shared" si="111"/>
        <v>-0.12506232367072631</v>
      </c>
      <c r="AW429" s="4">
        <f>VLOOKUP(A429,'2021 SPED'!A:AF,32,FALSE)</f>
        <v>3.6281223985133693</v>
      </c>
      <c r="AX429" s="228">
        <f t="shared" si="112"/>
        <v>1.0516296807285129E-2</v>
      </c>
      <c r="AY429" s="5">
        <f t="shared" si="118"/>
        <v>107389.48162073211</v>
      </c>
      <c r="AZ429" s="4">
        <f t="shared" si="113"/>
        <v>311.273859770238</v>
      </c>
    </row>
    <row r="430" spans="1:52" x14ac:dyDescent="0.25">
      <c r="A430">
        <v>4111</v>
      </c>
      <c r="B430">
        <v>7</v>
      </c>
      <c r="C430" t="s">
        <v>410</v>
      </c>
      <c r="D430">
        <v>7</v>
      </c>
      <c r="E430" s="4">
        <f>VLOOKUP(A430,'Pupil Info'!A:D,4,FALSE)</f>
        <v>110</v>
      </c>
      <c r="F430" s="4">
        <f>Summary!F430</f>
        <v>1759389.0183004597</v>
      </c>
      <c r="G430" s="4">
        <f>VLOOKUP(A430,'2% 2020'!A:AB,28,FALSE)</f>
        <v>1170670</v>
      </c>
      <c r="H430" s="4">
        <f t="shared" si="119"/>
        <v>15994.44562091327</v>
      </c>
      <c r="I430" s="4">
        <f>G430-Summary!G430</f>
        <v>22601</v>
      </c>
      <c r="J430" s="4">
        <f>VLOOKUP(A430,'2% with VPK 2020'!A:AB,28,FALSE)</f>
        <v>1170791</v>
      </c>
      <c r="K430" s="4">
        <f>VLOOKUP(A430,'Charter School Lease'!A:D,4,FALSE)</f>
        <v>0</v>
      </c>
      <c r="L430" s="4">
        <f>VLOOKUP(A430,'Integration Change'!H:K,4,FALSE)</f>
        <v>0</v>
      </c>
      <c r="M430" s="4">
        <f>VLOOKUP(A430,'Other SPED'!A:D,4,FALSE)</f>
        <v>0</v>
      </c>
      <c r="N430" s="4">
        <f>VLOOKUP(A430,'LTFM Change'!G:J,4,FALSE)</f>
        <v>0</v>
      </c>
      <c r="O430" s="4">
        <f>VLOOKUP(A430,QComp!I:N,6,FALSE)</f>
        <v>0</v>
      </c>
      <c r="P430" s="4">
        <f>VLOOKUP(A430,'Breakfast and Lunch'!A:D,4,FALSE)</f>
        <v>0</v>
      </c>
      <c r="Q430" s="4">
        <f>VLOOKUP(A430,'Breakfast and Lunch'!A:E,5,FALSE)</f>
        <v>0</v>
      </c>
      <c r="R430" s="4">
        <v>0</v>
      </c>
      <c r="S430" s="4">
        <v>0</v>
      </c>
      <c r="T430" s="4">
        <f>VLOOKUP(A430,QComp!A:D,4,FALSE)</f>
        <v>0</v>
      </c>
      <c r="U430" s="4">
        <f t="shared" si="120"/>
        <v>205.46363636363637</v>
      </c>
      <c r="V430" s="4">
        <f t="shared" si="121"/>
        <v>121</v>
      </c>
      <c r="W430" s="4">
        <f t="shared" si="122"/>
        <v>1.1000000000000001</v>
      </c>
      <c r="X430" s="4">
        <f>VLOOKUP(A430,'2020 SPED'!A:AF,32,FALSE)</f>
        <v>0</v>
      </c>
      <c r="Y430" s="228">
        <f t="shared" si="115"/>
        <v>0</v>
      </c>
      <c r="Z430" s="4">
        <f t="shared" si="116"/>
        <v>22722</v>
      </c>
      <c r="AA430" s="228">
        <f t="shared" si="117"/>
        <v>206.56363636363636</v>
      </c>
      <c r="AC430" s="4">
        <f>VLOOKUP(A430,'Pupil Info'!A:E,5,FALSE)</f>
        <v>111</v>
      </c>
      <c r="AD430" s="4">
        <f>Summary!AA430</f>
        <v>1842616.7874933993</v>
      </c>
      <c r="AE430" s="4">
        <f>VLOOKUP(A430,'2% 2021'!A:AB,28,FALSE)</f>
        <v>1216051</v>
      </c>
      <c r="AF430" s="4">
        <f t="shared" si="123"/>
        <v>16600.151238679275</v>
      </c>
      <c r="AG430" s="4">
        <f>AE430-Summary!AB430</f>
        <v>46618</v>
      </c>
      <c r="AH430" s="4">
        <f>VLOOKUP(A430,'2% with VPK 2021'!A:AB,28,FALSE)</f>
        <v>1216039</v>
      </c>
      <c r="AI430" s="4">
        <f>VLOOKUP(A430,'Charter School Lease'!A:E,5,FALSE)</f>
        <v>0</v>
      </c>
      <c r="AJ430" s="4">
        <f>VLOOKUP(A430,'Integration Change'!H:L,5,FALSE)</f>
        <v>0</v>
      </c>
      <c r="AK430" s="4">
        <f>VLOOKUP(A430,'Other SPED'!A:D,4,FALSE)</f>
        <v>0</v>
      </c>
      <c r="AL430" s="4">
        <f>VLOOKUP(A430,QComp!I:R,10,FALSE)</f>
        <v>0</v>
      </c>
      <c r="AM430" s="4">
        <f>VLOOKUP(A430,'LTFM Change'!G:K,5,FALSE)</f>
        <v>0</v>
      </c>
      <c r="AN430" s="4">
        <f>VLOOKUP(A430,'Breakfast and Lunch'!A:E,5,FALSE)</f>
        <v>0</v>
      </c>
      <c r="AO430" s="4">
        <f>VLOOKUP(A430,'Breakfast and Lunch'!A:D,4,FALSE)</f>
        <v>0</v>
      </c>
      <c r="AP430" s="4">
        <v>0</v>
      </c>
      <c r="AQ430" s="4">
        <f>VLOOKUP(A430,'Safe School'!A:D,4,FALSE)</f>
        <v>0</v>
      </c>
      <c r="AR430" s="4">
        <v>0</v>
      </c>
      <c r="AS430" s="4">
        <f>VLOOKUP(A430,QComp!A:E,5,FALSE)</f>
        <v>0</v>
      </c>
      <c r="AT430" s="228">
        <f t="shared" si="124"/>
        <v>419.98198198198196</v>
      </c>
      <c r="AU430" s="4">
        <f t="shared" si="125"/>
        <v>-12</v>
      </c>
      <c r="AV430" s="228">
        <f t="shared" si="111"/>
        <v>-0.10810810810810811</v>
      </c>
      <c r="AW430" s="4">
        <f>VLOOKUP(A430,'2021 SPED'!A:AF,32,FALSE)</f>
        <v>535.74029242002871</v>
      </c>
      <c r="AX430" s="228">
        <f t="shared" si="112"/>
        <v>4.8264891209011598</v>
      </c>
      <c r="AY430" s="5">
        <f t="shared" si="118"/>
        <v>47141.740292420029</v>
      </c>
      <c r="AZ430" s="4">
        <f t="shared" si="113"/>
        <v>424.70036299477505</v>
      </c>
    </row>
    <row r="431" spans="1:52" x14ac:dyDescent="0.25">
      <c r="A431">
        <v>4112</v>
      </c>
      <c r="B431">
        <v>7</v>
      </c>
      <c r="C431" t="s">
        <v>411</v>
      </c>
      <c r="D431">
        <v>7</v>
      </c>
      <c r="E431" s="4">
        <f>VLOOKUP(A431,'Pupil Info'!A:D,4,FALSE)</f>
        <v>420</v>
      </c>
      <c r="F431" s="4">
        <f>Summary!F431</f>
        <v>3823228.4976557973</v>
      </c>
      <c r="G431" s="4">
        <f>VLOOKUP(A431,'2% 2020'!A:AB,28,FALSE)</f>
        <v>3651412</v>
      </c>
      <c r="H431" s="4">
        <f t="shared" si="119"/>
        <v>9102.9249944185649</v>
      </c>
      <c r="I431" s="4">
        <f>G431-Summary!G431</f>
        <v>66632</v>
      </c>
      <c r="J431" s="4">
        <f>VLOOKUP(A431,'2% with VPK 2020'!A:AB,28,FALSE)</f>
        <v>3651873</v>
      </c>
      <c r="K431" s="4">
        <f>VLOOKUP(A431,'Charter School Lease'!A:D,4,FALSE)</f>
        <v>0</v>
      </c>
      <c r="L431" s="4">
        <f>VLOOKUP(A431,'Integration Change'!H:K,4,FALSE)</f>
        <v>0</v>
      </c>
      <c r="M431" s="4">
        <f>VLOOKUP(A431,'Other SPED'!A:D,4,FALSE)</f>
        <v>0</v>
      </c>
      <c r="N431" s="4">
        <f>VLOOKUP(A431,'LTFM Change'!G:J,4,FALSE)</f>
        <v>0</v>
      </c>
      <c r="O431" s="4">
        <f>VLOOKUP(A431,QComp!I:N,6,FALSE)</f>
        <v>10.389992616779637</v>
      </c>
      <c r="P431" s="4">
        <f>VLOOKUP(A431,'Breakfast and Lunch'!A:D,4,FALSE)</f>
        <v>0</v>
      </c>
      <c r="Q431" s="4">
        <f>VLOOKUP(A431,'Breakfast and Lunch'!A:E,5,FALSE)</f>
        <v>0</v>
      </c>
      <c r="R431" s="4">
        <v>0</v>
      </c>
      <c r="S431" s="4">
        <v>0</v>
      </c>
      <c r="T431" s="4">
        <f>VLOOKUP(A431,QComp!A:D,4,FALSE)</f>
        <v>0</v>
      </c>
      <c r="U431" s="4">
        <f t="shared" si="120"/>
        <v>158.64761904761906</v>
      </c>
      <c r="V431" s="4">
        <f t="shared" si="121"/>
        <v>471.38999261660501</v>
      </c>
      <c r="W431" s="4">
        <f t="shared" si="122"/>
        <v>1.122357125277631</v>
      </c>
      <c r="X431" s="4">
        <f>VLOOKUP(A431,'2020 SPED'!A:AF,32,FALSE)</f>
        <v>0</v>
      </c>
      <c r="Y431" s="228">
        <f t="shared" si="115"/>
        <v>0</v>
      </c>
      <c r="Z431" s="4">
        <f t="shared" si="116"/>
        <v>67103.389992616605</v>
      </c>
      <c r="AA431" s="228">
        <f t="shared" si="117"/>
        <v>159.76997617289669</v>
      </c>
      <c r="AC431" s="4">
        <f>VLOOKUP(A431,'Pupil Info'!A:E,5,FALSE)</f>
        <v>430</v>
      </c>
      <c r="AD431" s="4">
        <f>Summary!AA431</f>
        <v>3818695.867669607</v>
      </c>
      <c r="AE431" s="4">
        <f>VLOOKUP(A431,'2% 2021'!A:AB,28,FALSE)</f>
        <v>3687559</v>
      </c>
      <c r="AF431" s="4">
        <f t="shared" si="123"/>
        <v>8880.6880643479235</v>
      </c>
      <c r="AG431" s="4">
        <f>AE431-Summary!AB431</f>
        <v>133407</v>
      </c>
      <c r="AH431" s="4">
        <f>VLOOKUP(A431,'2% with VPK 2021'!A:AB,28,FALSE)</f>
        <v>3688031</v>
      </c>
      <c r="AI431" s="4">
        <f>VLOOKUP(A431,'Charter School Lease'!A:E,5,FALSE)</f>
        <v>0</v>
      </c>
      <c r="AJ431" s="4">
        <f>VLOOKUP(A431,'Integration Change'!H:L,5,FALSE)</f>
        <v>0</v>
      </c>
      <c r="AK431" s="4">
        <f>VLOOKUP(A431,'Other SPED'!A:D,4,FALSE)</f>
        <v>0</v>
      </c>
      <c r="AL431" s="4">
        <f>VLOOKUP(A431,QComp!I:R,10,FALSE)</f>
        <v>8.8640921684418572</v>
      </c>
      <c r="AM431" s="4">
        <f>VLOOKUP(A431,'LTFM Change'!G:K,5,FALSE)</f>
        <v>0</v>
      </c>
      <c r="AN431" s="4">
        <f>VLOOKUP(A431,'Breakfast and Lunch'!A:E,5,FALSE)</f>
        <v>0</v>
      </c>
      <c r="AO431" s="4">
        <f>VLOOKUP(A431,'Breakfast and Lunch'!A:D,4,FALSE)</f>
        <v>0</v>
      </c>
      <c r="AP431" s="4">
        <v>0</v>
      </c>
      <c r="AQ431" s="4">
        <f>VLOOKUP(A431,'Safe School'!A:D,4,FALSE)</f>
        <v>0</v>
      </c>
      <c r="AR431" s="4">
        <v>0</v>
      </c>
      <c r="AS431" s="4">
        <f>VLOOKUP(A431,QComp!A:E,5,FALSE)</f>
        <v>0</v>
      </c>
      <c r="AT431" s="228">
        <f t="shared" si="124"/>
        <v>310.24883720930234</v>
      </c>
      <c r="AU431" s="4">
        <f t="shared" si="125"/>
        <v>480.8640921683982</v>
      </c>
      <c r="AV431" s="228">
        <f t="shared" si="111"/>
        <v>1.1182885864381353</v>
      </c>
      <c r="AW431" s="4">
        <f>VLOOKUP(A431,'2021 SPED'!A:AF,32,FALSE)</f>
        <v>0</v>
      </c>
      <c r="AX431" s="228">
        <f t="shared" si="112"/>
        <v>0</v>
      </c>
      <c r="AY431" s="5">
        <f t="shared" si="118"/>
        <v>133887.8640921684</v>
      </c>
      <c r="AZ431" s="4">
        <f t="shared" si="113"/>
        <v>311.36712579574044</v>
      </c>
    </row>
    <row r="432" spans="1:52" x14ac:dyDescent="0.25">
      <c r="A432">
        <v>4113</v>
      </c>
      <c r="B432">
        <v>7</v>
      </c>
      <c r="C432" t="s">
        <v>412</v>
      </c>
      <c r="D432">
        <v>7</v>
      </c>
      <c r="E432" s="4">
        <f>VLOOKUP(A432,'Pupil Info'!A:D,4,FALSE)</f>
        <v>140</v>
      </c>
      <c r="F432" s="4">
        <f>Summary!F432</f>
        <v>7200405.3168516951</v>
      </c>
      <c r="G432" s="4">
        <f>VLOOKUP(A432,'2% 2020'!A:AB,28,FALSE)</f>
        <v>1058903</v>
      </c>
      <c r="H432" s="4">
        <f t="shared" si="119"/>
        <v>51431.466548940676</v>
      </c>
      <c r="I432" s="4">
        <f>G432-Summary!G432</f>
        <v>19124</v>
      </c>
      <c r="J432" s="4">
        <f>VLOOKUP(A432,'2% with VPK 2020'!A:AB,28,FALSE)</f>
        <v>1058891</v>
      </c>
      <c r="K432" s="4">
        <f>VLOOKUP(A432,'Charter School Lease'!A:D,4,FALSE)</f>
        <v>0</v>
      </c>
      <c r="L432" s="4">
        <f>VLOOKUP(A432,'Integration Change'!H:K,4,FALSE)</f>
        <v>0</v>
      </c>
      <c r="M432" s="4">
        <f>VLOOKUP(A432,'Other SPED'!A:D,4,FALSE)</f>
        <v>0</v>
      </c>
      <c r="N432" s="4">
        <f>VLOOKUP(A432,'LTFM Change'!G:J,4,FALSE)</f>
        <v>0</v>
      </c>
      <c r="O432" s="4">
        <f>VLOOKUP(A432,QComp!I:N,6,FALSE)</f>
        <v>0</v>
      </c>
      <c r="P432" s="4">
        <f>VLOOKUP(A432,'Breakfast and Lunch'!A:D,4,FALSE)</f>
        <v>0</v>
      </c>
      <c r="Q432" s="4">
        <f>VLOOKUP(A432,'Breakfast and Lunch'!A:E,5,FALSE)</f>
        <v>0</v>
      </c>
      <c r="R432" s="4">
        <v>0</v>
      </c>
      <c r="S432" s="4">
        <v>0</v>
      </c>
      <c r="T432" s="4">
        <f>VLOOKUP(A432,QComp!A:D,4,FALSE)</f>
        <v>0</v>
      </c>
      <c r="U432" s="4">
        <f t="shared" si="120"/>
        <v>136.6</v>
      </c>
      <c r="V432" s="4">
        <f t="shared" si="121"/>
        <v>-12</v>
      </c>
      <c r="W432" s="4">
        <f t="shared" si="122"/>
        <v>-8.5714285714285715E-2</v>
      </c>
      <c r="X432" s="4">
        <f>VLOOKUP(A432,'2020 SPED'!A:AF,32,FALSE)</f>
        <v>0</v>
      </c>
      <c r="Y432" s="228">
        <f t="shared" si="115"/>
        <v>0</v>
      </c>
      <c r="Z432" s="4">
        <f t="shared" si="116"/>
        <v>19112</v>
      </c>
      <c r="AA432" s="228">
        <f t="shared" si="117"/>
        <v>136.51428571428571</v>
      </c>
      <c r="AC432" s="4">
        <f>VLOOKUP(A432,'Pupil Info'!A:E,5,FALSE)</f>
        <v>148</v>
      </c>
      <c r="AD432" s="4">
        <f>Summary!AA432</f>
        <v>8191126.8428485813</v>
      </c>
      <c r="AE432" s="4">
        <f>VLOOKUP(A432,'2% 2021'!A:AB,28,FALSE)</f>
        <v>1147662</v>
      </c>
      <c r="AF432" s="4">
        <f t="shared" si="123"/>
        <v>55345.451640868792</v>
      </c>
      <c r="AG432" s="4">
        <f>AE432-Summary!AB432</f>
        <v>41094</v>
      </c>
      <c r="AH432" s="4">
        <f>VLOOKUP(A432,'2% with VPK 2021'!A:AB,28,FALSE)</f>
        <v>1147797</v>
      </c>
      <c r="AI432" s="4">
        <f>VLOOKUP(A432,'Charter School Lease'!A:E,5,FALSE)</f>
        <v>0</v>
      </c>
      <c r="AJ432" s="4">
        <f>VLOOKUP(A432,'Integration Change'!H:L,5,FALSE)</f>
        <v>0</v>
      </c>
      <c r="AK432" s="4">
        <f>VLOOKUP(A432,'Other SPED'!A:D,4,FALSE)</f>
        <v>0</v>
      </c>
      <c r="AL432" s="4">
        <f>VLOOKUP(A432,QComp!I:R,10,FALSE)</f>
        <v>0</v>
      </c>
      <c r="AM432" s="4">
        <f>VLOOKUP(A432,'LTFM Change'!G:K,5,FALSE)</f>
        <v>0</v>
      </c>
      <c r="AN432" s="4">
        <f>VLOOKUP(A432,'Breakfast and Lunch'!A:E,5,FALSE)</f>
        <v>0</v>
      </c>
      <c r="AO432" s="4">
        <f>VLOOKUP(A432,'Breakfast and Lunch'!A:D,4,FALSE)</f>
        <v>0</v>
      </c>
      <c r="AP432" s="4">
        <v>0</v>
      </c>
      <c r="AQ432" s="4">
        <f>VLOOKUP(A432,'Safe School'!A:D,4,FALSE)</f>
        <v>0</v>
      </c>
      <c r="AR432" s="4">
        <v>0</v>
      </c>
      <c r="AS432" s="4">
        <f>VLOOKUP(A432,QComp!A:E,5,FALSE)</f>
        <v>0</v>
      </c>
      <c r="AT432" s="228">
        <f t="shared" si="124"/>
        <v>277.66216216216219</v>
      </c>
      <c r="AU432" s="4">
        <f t="shared" si="125"/>
        <v>135</v>
      </c>
      <c r="AV432" s="228">
        <f t="shared" si="111"/>
        <v>0.91216216216216217</v>
      </c>
      <c r="AW432" s="4">
        <f>VLOOKUP(A432,'2021 SPED'!A:AF,32,FALSE)</f>
        <v>0</v>
      </c>
      <c r="AX432" s="228">
        <f t="shared" si="112"/>
        <v>0</v>
      </c>
      <c r="AY432" s="5">
        <f t="shared" si="118"/>
        <v>41229</v>
      </c>
      <c r="AZ432" s="4">
        <f t="shared" si="113"/>
        <v>278.57432432432432</v>
      </c>
    </row>
    <row r="433" spans="1:52" x14ac:dyDescent="0.25">
      <c r="A433">
        <v>4115</v>
      </c>
      <c r="B433">
        <v>7</v>
      </c>
      <c r="C433" t="s">
        <v>413</v>
      </c>
      <c r="D433">
        <v>7</v>
      </c>
      <c r="E433" s="4">
        <f>VLOOKUP(A433,'Pupil Info'!A:D,4,FALSE)</f>
        <v>0</v>
      </c>
      <c r="F433" s="4">
        <f>Summary!F433</f>
        <v>0</v>
      </c>
      <c r="G433" s="4">
        <f>VLOOKUP(A433,'2% 2020'!A:AB,28,FALSE)</f>
        <v>0</v>
      </c>
      <c r="H433" s="4">
        <v>0</v>
      </c>
      <c r="I433" s="4">
        <f>G433-Summary!G433</f>
        <v>0</v>
      </c>
      <c r="J433" s="4">
        <f>VLOOKUP(A433,'2% with VPK 2020'!A:AB,28,FALSE)</f>
        <v>0</v>
      </c>
      <c r="K433" s="4">
        <f>VLOOKUP(A433,'Charter School Lease'!A:D,4,FALSE)</f>
        <v>0</v>
      </c>
      <c r="L433" s="4">
        <f>VLOOKUP(A433,'Integration Change'!H:K,4,FALSE)</f>
        <v>0</v>
      </c>
      <c r="M433" s="4">
        <f>VLOOKUP(A433,'Other SPED'!A:D,4,FALSE)</f>
        <v>0</v>
      </c>
      <c r="N433" s="4">
        <f>VLOOKUP(A433,'LTFM Change'!G:J,4,FALSE)</f>
        <v>0</v>
      </c>
      <c r="O433" s="4">
        <f>VLOOKUP(A433,QComp!I:N,6,FALSE)</f>
        <v>0</v>
      </c>
      <c r="P433" s="4">
        <v>0</v>
      </c>
      <c r="Q433" s="4">
        <v>0</v>
      </c>
      <c r="R433" s="4">
        <v>0</v>
      </c>
      <c r="S433" s="4">
        <v>0</v>
      </c>
      <c r="T433" s="4">
        <f>VLOOKUP(A433,QComp!A:D,4,FALSE)</f>
        <v>0</v>
      </c>
      <c r="U433" s="4">
        <v>0</v>
      </c>
      <c r="V433" s="4">
        <f t="shared" si="121"/>
        <v>0</v>
      </c>
      <c r="W433" s="4">
        <v>0</v>
      </c>
      <c r="X433" s="4">
        <f>VLOOKUP(A433,'2020 SPED'!A:AF,32,FALSE)</f>
        <v>0</v>
      </c>
      <c r="Y433" s="4">
        <v>0</v>
      </c>
      <c r="Z433" s="4">
        <f t="shared" si="116"/>
        <v>0</v>
      </c>
      <c r="AA433" s="4">
        <v>0</v>
      </c>
      <c r="AC433" s="4">
        <f>VLOOKUP(A433,'Pupil Info'!A:E,5,FALSE)</f>
        <v>0</v>
      </c>
      <c r="AD433" s="4">
        <f>Summary!AA433</f>
        <v>0</v>
      </c>
      <c r="AE433" s="4">
        <f>VLOOKUP(A433,'2% 2021'!A:AB,28,FALSE)</f>
        <v>0</v>
      </c>
      <c r="AF433" s="4">
        <v>0</v>
      </c>
      <c r="AG433" s="4">
        <f>AE433-Summary!AB433</f>
        <v>0</v>
      </c>
      <c r="AH433" s="4">
        <f>VLOOKUP(A433,'2% with VPK 2021'!A:AB,28,FALSE)</f>
        <v>0</v>
      </c>
      <c r="AI433" s="4">
        <f>VLOOKUP(A433,'Charter School Lease'!A:E,5,FALSE)</f>
        <v>0</v>
      </c>
      <c r="AJ433" s="4">
        <f>VLOOKUP(A433,'Integration Change'!H:L,5,FALSE)</f>
        <v>0</v>
      </c>
      <c r="AK433" s="4">
        <f>VLOOKUP(A433,'Other SPED'!A:D,4,FALSE)</f>
        <v>0</v>
      </c>
      <c r="AL433" s="4">
        <f>VLOOKUP(A433,QComp!I:R,10,FALSE)</f>
        <v>0</v>
      </c>
      <c r="AM433" s="4">
        <f>VLOOKUP(A433,'LTFM Change'!G:K,5,FALSE)</f>
        <v>0</v>
      </c>
      <c r="AN433" s="4">
        <v>0</v>
      </c>
      <c r="AO433" s="4">
        <v>0</v>
      </c>
      <c r="AP433" s="4">
        <v>0</v>
      </c>
      <c r="AQ433" s="4">
        <f>VLOOKUP(A433,'Safe School'!A:D,4,FALSE)</f>
        <v>0</v>
      </c>
      <c r="AR433" s="4">
        <v>0</v>
      </c>
      <c r="AS433" s="4">
        <f>VLOOKUP(A433,QComp!A:E,5,FALSE)</f>
        <v>0</v>
      </c>
      <c r="AT433" s="228" t="e">
        <f t="shared" si="124"/>
        <v>#DIV/0!</v>
      </c>
      <c r="AU433" s="4">
        <f t="shared" si="125"/>
        <v>0</v>
      </c>
      <c r="AV433" s="228">
        <v>0</v>
      </c>
      <c r="AW433" s="228">
        <v>0</v>
      </c>
      <c r="AX433" s="228">
        <v>0</v>
      </c>
      <c r="AY433" s="228">
        <v>0</v>
      </c>
      <c r="AZ433" s="228">
        <v>0</v>
      </c>
    </row>
    <row r="434" spans="1:52" x14ac:dyDescent="0.25">
      <c r="A434">
        <v>4116</v>
      </c>
      <c r="B434">
        <v>7</v>
      </c>
      <c r="C434" t="s">
        <v>414</v>
      </c>
      <c r="D434">
        <v>7</v>
      </c>
      <c r="E434" s="4">
        <f>VLOOKUP(A434,'Pupil Info'!A:D,4,FALSE)</f>
        <v>1343</v>
      </c>
      <c r="F434" s="4">
        <f>Summary!F434</f>
        <v>10893796.379022473</v>
      </c>
      <c r="G434" s="4">
        <f>VLOOKUP(A434,'2% 2020'!A:AB,28,FALSE)</f>
        <v>9533406</v>
      </c>
      <c r="H434" s="4">
        <f t="shared" si="119"/>
        <v>8111.538629205118</v>
      </c>
      <c r="I434" s="4">
        <f>G434-Summary!G434</f>
        <v>173292</v>
      </c>
      <c r="J434" s="4">
        <f>VLOOKUP(A434,'2% with VPK 2020'!A:AB,28,FALSE)</f>
        <v>9533286</v>
      </c>
      <c r="K434" s="4">
        <f>VLOOKUP(A434,'Charter School Lease'!A:D,4,FALSE)</f>
        <v>0</v>
      </c>
      <c r="L434" s="4">
        <f>VLOOKUP(A434,'Integration Change'!H:K,4,FALSE)</f>
        <v>0</v>
      </c>
      <c r="M434" s="4">
        <f>VLOOKUP(A434,'Other SPED'!A:D,4,FALSE)</f>
        <v>0</v>
      </c>
      <c r="N434" s="4">
        <f>VLOOKUP(A434,'LTFM Change'!G:J,4,FALSE)</f>
        <v>0</v>
      </c>
      <c r="O434" s="4">
        <f>VLOOKUP(A434,QComp!I:N,6,FALSE)</f>
        <v>24.492265893670265</v>
      </c>
      <c r="P434" s="4">
        <f>VLOOKUP(A434,'Breakfast and Lunch'!A:D,4,FALSE)</f>
        <v>0</v>
      </c>
      <c r="Q434" s="4">
        <f>VLOOKUP(A434,'Breakfast and Lunch'!A:E,5,FALSE)</f>
        <v>0</v>
      </c>
      <c r="R434" s="4">
        <v>0</v>
      </c>
      <c r="S434" s="4">
        <v>0</v>
      </c>
      <c r="T434" s="4">
        <f>VLOOKUP(A434,QComp!A:D,4,FALSE)</f>
        <v>0</v>
      </c>
      <c r="U434" s="4">
        <f t="shared" si="120"/>
        <v>129.03350707371555</v>
      </c>
      <c r="V434" s="4">
        <f t="shared" si="121"/>
        <v>-95.507734106853604</v>
      </c>
      <c r="W434" s="4">
        <f t="shared" si="122"/>
        <v>-7.1115215269436788E-2</v>
      </c>
      <c r="X434" s="4">
        <f>VLOOKUP(A434,'2020 SPED'!A:AF,32,FALSE)</f>
        <v>0</v>
      </c>
      <c r="Y434" s="228">
        <f t="shared" si="115"/>
        <v>0</v>
      </c>
      <c r="Z434" s="4">
        <f t="shared" si="116"/>
        <v>173196.49226589315</v>
      </c>
      <c r="AA434" s="228">
        <f t="shared" si="117"/>
        <v>128.96239185844613</v>
      </c>
      <c r="AC434" s="4">
        <f>VLOOKUP(A434,'Pupil Info'!A:E,5,FALSE)</f>
        <v>1463</v>
      </c>
      <c r="AD434" s="4">
        <f>Summary!AA434</f>
        <v>12109081.563714495</v>
      </c>
      <c r="AE434" s="4">
        <f>VLOOKUP(A434,'2% 2021'!A:AB,28,FALSE)</f>
        <v>10663777.199999999</v>
      </c>
      <c r="AF434" s="4">
        <f t="shared" si="123"/>
        <v>8276.8841857241932</v>
      </c>
      <c r="AG434" s="4">
        <f>AE434-Summary!AB434</f>
        <v>385469</v>
      </c>
      <c r="AH434" s="4">
        <f>VLOOKUP(A434,'2% with VPK 2021'!A:AB,28,FALSE)</f>
        <v>10663644.199999999</v>
      </c>
      <c r="AI434" s="4">
        <f>VLOOKUP(A434,'Charter School Lease'!A:E,5,FALSE)</f>
        <v>0</v>
      </c>
      <c r="AJ434" s="4">
        <f>VLOOKUP(A434,'Integration Change'!H:L,5,FALSE)</f>
        <v>0</v>
      </c>
      <c r="AK434" s="4">
        <f>VLOOKUP(A434,'Other SPED'!A:D,4,FALSE)</f>
        <v>0</v>
      </c>
      <c r="AL434" s="4">
        <f>VLOOKUP(A434,QComp!I:R,10,FALSE)</f>
        <v>28.291084199561737</v>
      </c>
      <c r="AM434" s="4">
        <f>VLOOKUP(A434,'LTFM Change'!G:K,5,FALSE)</f>
        <v>0</v>
      </c>
      <c r="AN434" s="4">
        <f>VLOOKUP(A434,'Breakfast and Lunch'!A:E,5,FALSE)</f>
        <v>0</v>
      </c>
      <c r="AO434" s="4">
        <f>VLOOKUP(A434,'Breakfast and Lunch'!A:D,4,FALSE)</f>
        <v>0</v>
      </c>
      <c r="AP434" s="4">
        <v>0</v>
      </c>
      <c r="AQ434" s="4">
        <f>VLOOKUP(A434,'Safe School'!A:D,4,FALSE)</f>
        <v>0</v>
      </c>
      <c r="AR434" s="4">
        <v>0</v>
      </c>
      <c r="AS434" s="4">
        <f>VLOOKUP(A434,QComp!A:E,5,FALSE)</f>
        <v>0</v>
      </c>
      <c r="AT434" s="228">
        <f t="shared" si="124"/>
        <v>263.47846889952154</v>
      </c>
      <c r="AU434" s="4">
        <f t="shared" si="125"/>
        <v>-104.70891579985619</v>
      </c>
      <c r="AV434" s="228">
        <f t="shared" si="111"/>
        <v>-7.1571371018356922E-2</v>
      </c>
      <c r="AW434" s="4">
        <f>VLOOKUP(A434,'2021 SPED'!A:AF,32,FALSE)</f>
        <v>9.34225755603984</v>
      </c>
      <c r="AX434" s="228">
        <f t="shared" si="112"/>
        <v>6.3856852741215582E-3</v>
      </c>
      <c r="AY434" s="5">
        <f t="shared" si="118"/>
        <v>385373.63334175618</v>
      </c>
      <c r="AZ434" s="4">
        <f t="shared" si="113"/>
        <v>263.41328321377728</v>
      </c>
    </row>
    <row r="435" spans="1:52" x14ac:dyDescent="0.25">
      <c r="A435">
        <v>4118</v>
      </c>
      <c r="B435">
        <v>7</v>
      </c>
      <c r="C435" t="s">
        <v>415</v>
      </c>
      <c r="D435">
        <v>7</v>
      </c>
      <c r="E435" s="4">
        <f>VLOOKUP(A435,'Pupil Info'!A:D,4,FALSE)</f>
        <v>732</v>
      </c>
      <c r="F435" s="4">
        <f>Summary!F435</f>
        <v>7438272.6813649815</v>
      </c>
      <c r="G435" s="4">
        <f>VLOOKUP(A435,'2% 2020'!A:AB,28,FALSE)</f>
        <v>5433761</v>
      </c>
      <c r="H435" s="4">
        <f t="shared" si="119"/>
        <v>10161.574701318281</v>
      </c>
      <c r="I435" s="4">
        <f>G435-Summary!G435</f>
        <v>97280</v>
      </c>
      <c r="J435" s="4">
        <f>VLOOKUP(A435,'2% with VPK 2020'!A:AB,28,FALSE)</f>
        <v>5434452.5999999996</v>
      </c>
      <c r="K435" s="4">
        <f>VLOOKUP(A435,'Charter School Lease'!A:D,4,FALSE)</f>
        <v>0</v>
      </c>
      <c r="L435" s="4">
        <f>VLOOKUP(A435,'Integration Change'!H:K,4,FALSE)</f>
        <v>0</v>
      </c>
      <c r="M435" s="4">
        <f>VLOOKUP(A435,'Other SPED'!A:D,4,FALSE)</f>
        <v>0</v>
      </c>
      <c r="N435" s="4">
        <f>VLOOKUP(A435,'LTFM Change'!G:J,4,FALSE)</f>
        <v>0</v>
      </c>
      <c r="O435" s="4">
        <f>VLOOKUP(A435,QComp!I:N,6,FALSE)</f>
        <v>12.564642234239727</v>
      </c>
      <c r="P435" s="4">
        <f>VLOOKUP(A435,'Breakfast and Lunch'!A:D,4,FALSE)</f>
        <v>0</v>
      </c>
      <c r="Q435" s="4">
        <f>VLOOKUP(A435,'Breakfast and Lunch'!A:E,5,FALSE)</f>
        <v>0</v>
      </c>
      <c r="R435" s="4">
        <v>0</v>
      </c>
      <c r="S435" s="4">
        <v>0</v>
      </c>
      <c r="T435" s="4">
        <f>VLOOKUP(A435,QComp!A:D,4,FALSE)</f>
        <v>0</v>
      </c>
      <c r="U435" s="4">
        <f t="shared" si="120"/>
        <v>132.89617486338798</v>
      </c>
      <c r="V435" s="4">
        <f t="shared" si="121"/>
        <v>704.16464223340154</v>
      </c>
      <c r="W435" s="4">
        <f t="shared" si="122"/>
        <v>0.96197355496366332</v>
      </c>
      <c r="X435" s="4">
        <f>VLOOKUP(A435,'2020 SPED'!A:AF,32,FALSE)</f>
        <v>0</v>
      </c>
      <c r="Y435" s="228">
        <f t="shared" si="115"/>
        <v>0</v>
      </c>
      <c r="Z435" s="4">
        <f t="shared" si="116"/>
        <v>97984.164642233402</v>
      </c>
      <c r="AA435" s="228">
        <f t="shared" si="117"/>
        <v>133.85814841835165</v>
      </c>
      <c r="AC435" s="4">
        <f>VLOOKUP(A435,'Pupil Info'!A:E,5,FALSE)</f>
        <v>732</v>
      </c>
      <c r="AD435" s="4">
        <f>Summary!AA435</f>
        <v>7672920.7364749294</v>
      </c>
      <c r="AE435" s="4">
        <f>VLOOKUP(A435,'2% 2021'!A:AB,28,FALSE)</f>
        <v>5549079.2000000002</v>
      </c>
      <c r="AF435" s="4">
        <f t="shared" si="123"/>
        <v>10482.132153654275</v>
      </c>
      <c r="AG435" s="4">
        <f>AE435-Summary!AB435</f>
        <v>198028</v>
      </c>
      <c r="AH435" s="4">
        <f>VLOOKUP(A435,'2% with VPK 2021'!A:AB,28,FALSE)</f>
        <v>5549770.7999999998</v>
      </c>
      <c r="AI435" s="4">
        <f>VLOOKUP(A435,'Charter School Lease'!A:E,5,FALSE)</f>
        <v>0</v>
      </c>
      <c r="AJ435" s="4">
        <f>VLOOKUP(A435,'Integration Change'!H:L,5,FALSE)</f>
        <v>0</v>
      </c>
      <c r="AK435" s="4">
        <f>VLOOKUP(A435,'Other SPED'!A:D,4,FALSE)</f>
        <v>0</v>
      </c>
      <c r="AL435" s="4">
        <f>VLOOKUP(A435,QComp!I:R,10,FALSE)</f>
        <v>15.404724798485404</v>
      </c>
      <c r="AM435" s="4">
        <f>VLOOKUP(A435,'LTFM Change'!G:K,5,FALSE)</f>
        <v>0</v>
      </c>
      <c r="AN435" s="4">
        <f>VLOOKUP(A435,'Breakfast and Lunch'!A:E,5,FALSE)</f>
        <v>0</v>
      </c>
      <c r="AO435" s="4">
        <f>VLOOKUP(A435,'Breakfast and Lunch'!A:D,4,FALSE)</f>
        <v>0</v>
      </c>
      <c r="AP435" s="4">
        <v>0</v>
      </c>
      <c r="AQ435" s="4">
        <f>VLOOKUP(A435,'Safe School'!A:D,4,FALSE)</f>
        <v>0</v>
      </c>
      <c r="AR435" s="4">
        <v>0</v>
      </c>
      <c r="AS435" s="4">
        <f>VLOOKUP(A435,QComp!A:E,5,FALSE)</f>
        <v>0</v>
      </c>
      <c r="AT435" s="228">
        <f t="shared" si="124"/>
        <v>270.53005464480873</v>
      </c>
      <c r="AU435" s="4">
        <f t="shared" si="125"/>
        <v>707.00472479779273</v>
      </c>
      <c r="AV435" s="228">
        <f t="shared" si="111"/>
        <v>0.96585344917731253</v>
      </c>
      <c r="AW435" s="4">
        <f>VLOOKUP(A435,'2021 SPED'!A:AF,32,FALSE)</f>
        <v>1235.7246289993636</v>
      </c>
      <c r="AX435" s="228">
        <f t="shared" si="112"/>
        <v>1.6881484002723546</v>
      </c>
      <c r="AY435" s="5">
        <f t="shared" si="118"/>
        <v>199970.72935379716</v>
      </c>
      <c r="AZ435" s="4">
        <f t="shared" si="113"/>
        <v>273.18405649425841</v>
      </c>
    </row>
    <row r="436" spans="1:52" x14ac:dyDescent="0.25">
      <c r="A436">
        <v>4119</v>
      </c>
      <c r="B436">
        <v>7</v>
      </c>
      <c r="C436" t="s">
        <v>416</v>
      </c>
      <c r="D436">
        <v>7</v>
      </c>
      <c r="E436" s="4">
        <f>VLOOKUP(A436,'Pupil Info'!A:D,4,FALSE)</f>
        <v>90</v>
      </c>
      <c r="F436" s="4">
        <f>Summary!F436</f>
        <v>1516186.1071577456</v>
      </c>
      <c r="G436" s="4">
        <f>VLOOKUP(A436,'2% 2020'!A:AB,28,FALSE)</f>
        <v>798888</v>
      </c>
      <c r="H436" s="4">
        <f t="shared" si="119"/>
        <v>16846.512301752729</v>
      </c>
      <c r="I436" s="4">
        <f>G436-Summary!G436</f>
        <v>14740</v>
      </c>
      <c r="J436" s="4">
        <f>VLOOKUP(A436,'2% with VPK 2020'!A:AB,28,FALSE)</f>
        <v>798879</v>
      </c>
      <c r="K436" s="4">
        <f>VLOOKUP(A436,'Charter School Lease'!A:D,4,FALSE)</f>
        <v>0</v>
      </c>
      <c r="L436" s="4">
        <f>VLOOKUP(A436,'Integration Change'!H:K,4,FALSE)</f>
        <v>0</v>
      </c>
      <c r="M436" s="4">
        <f>VLOOKUP(A436,'Other SPED'!A:D,4,FALSE)</f>
        <v>0</v>
      </c>
      <c r="N436" s="4">
        <f>VLOOKUP(A436,'LTFM Change'!G:J,4,FALSE)</f>
        <v>0</v>
      </c>
      <c r="O436" s="4">
        <f>VLOOKUP(A436,QComp!I:N,6,FALSE)</f>
        <v>0</v>
      </c>
      <c r="P436" s="4">
        <f>VLOOKUP(A436,'Breakfast and Lunch'!A:D,4,FALSE)</f>
        <v>0</v>
      </c>
      <c r="Q436" s="4">
        <f>VLOOKUP(A436,'Breakfast and Lunch'!A:E,5,FALSE)</f>
        <v>0</v>
      </c>
      <c r="R436" s="4">
        <v>0</v>
      </c>
      <c r="S436" s="4">
        <v>0</v>
      </c>
      <c r="T436" s="4">
        <f>VLOOKUP(A436,QComp!A:D,4,FALSE)</f>
        <v>0</v>
      </c>
      <c r="U436" s="4">
        <f t="shared" si="120"/>
        <v>163.77777777777777</v>
      </c>
      <c r="V436" s="4">
        <f t="shared" si="121"/>
        <v>-9</v>
      </c>
      <c r="W436" s="4">
        <f t="shared" si="122"/>
        <v>-0.1</v>
      </c>
      <c r="X436" s="4">
        <f>VLOOKUP(A436,'2020 SPED'!A:AF,32,FALSE)</f>
        <v>0</v>
      </c>
      <c r="Y436" s="228">
        <f t="shared" si="115"/>
        <v>0</v>
      </c>
      <c r="Z436" s="4">
        <f t="shared" si="116"/>
        <v>14731</v>
      </c>
      <c r="AA436" s="228">
        <f t="shared" si="117"/>
        <v>163.67777777777778</v>
      </c>
      <c r="AC436" s="4">
        <f>VLOOKUP(A436,'Pupil Info'!A:E,5,FALSE)</f>
        <v>90</v>
      </c>
      <c r="AD436" s="4">
        <f>Summary!AA436</f>
        <v>1580775.21744535</v>
      </c>
      <c r="AE436" s="4">
        <f>VLOOKUP(A436,'2% 2021'!A:AB,28,FALSE)</f>
        <v>813736</v>
      </c>
      <c r="AF436" s="4">
        <f t="shared" si="123"/>
        <v>17564.169082726112</v>
      </c>
      <c r="AG436" s="4">
        <f>AE436-Summary!AB436</f>
        <v>29834</v>
      </c>
      <c r="AH436" s="4">
        <f>VLOOKUP(A436,'2% with VPK 2021'!A:AB,28,FALSE)</f>
        <v>813835</v>
      </c>
      <c r="AI436" s="4">
        <f>VLOOKUP(A436,'Charter School Lease'!A:E,5,FALSE)</f>
        <v>0</v>
      </c>
      <c r="AJ436" s="4">
        <f>VLOOKUP(A436,'Integration Change'!H:L,5,FALSE)</f>
        <v>0</v>
      </c>
      <c r="AK436" s="4">
        <f>VLOOKUP(A436,'Other SPED'!A:D,4,FALSE)</f>
        <v>0</v>
      </c>
      <c r="AL436" s="4">
        <f>VLOOKUP(A436,QComp!I:R,10,FALSE)</f>
        <v>0</v>
      </c>
      <c r="AM436" s="4">
        <f>VLOOKUP(A436,'LTFM Change'!G:K,5,FALSE)</f>
        <v>0</v>
      </c>
      <c r="AN436" s="4">
        <f>VLOOKUP(A436,'Breakfast and Lunch'!A:E,5,FALSE)</f>
        <v>0</v>
      </c>
      <c r="AO436" s="4">
        <f>VLOOKUP(A436,'Breakfast and Lunch'!A:D,4,FALSE)</f>
        <v>0</v>
      </c>
      <c r="AP436" s="4">
        <v>0</v>
      </c>
      <c r="AQ436" s="4">
        <f>VLOOKUP(A436,'Safe School'!A:D,4,FALSE)</f>
        <v>0</v>
      </c>
      <c r="AR436" s="4">
        <v>0</v>
      </c>
      <c r="AS436" s="4">
        <f>VLOOKUP(A436,QComp!A:E,5,FALSE)</f>
        <v>0</v>
      </c>
      <c r="AT436" s="228">
        <f t="shared" si="124"/>
        <v>331.48888888888888</v>
      </c>
      <c r="AU436" s="4">
        <f t="shared" si="125"/>
        <v>99</v>
      </c>
      <c r="AV436" s="228">
        <f t="shared" si="111"/>
        <v>1.1000000000000001</v>
      </c>
      <c r="AW436" s="4">
        <f>VLOOKUP(A436,'2021 SPED'!A:AF,32,FALSE)</f>
        <v>678.52823289798107</v>
      </c>
      <c r="AX436" s="228">
        <f t="shared" si="112"/>
        <v>7.5392025877553452</v>
      </c>
      <c r="AY436" s="5">
        <f t="shared" si="118"/>
        <v>30611.528232897981</v>
      </c>
      <c r="AZ436" s="4">
        <f t="shared" si="113"/>
        <v>340.12809147664422</v>
      </c>
    </row>
    <row r="437" spans="1:52" x14ac:dyDescent="0.25">
      <c r="A437">
        <v>4120</v>
      </c>
      <c r="B437">
        <v>7</v>
      </c>
      <c r="C437" t="s">
        <v>417</v>
      </c>
      <c r="D437">
        <v>7</v>
      </c>
      <c r="E437" s="4">
        <f>VLOOKUP(A437,'Pupil Info'!A:D,4,FALSE)</f>
        <v>1180</v>
      </c>
      <c r="F437" s="4">
        <f>Summary!F437</f>
        <v>10078031.658872778</v>
      </c>
      <c r="G437" s="4">
        <f>VLOOKUP(A437,'2% 2020'!A:AB,28,FALSE)</f>
        <v>8520210</v>
      </c>
      <c r="H437" s="4">
        <f t="shared" si="119"/>
        <v>8540.7047956548959</v>
      </c>
      <c r="I437" s="4">
        <f>G437-Summary!G437</f>
        <v>155909</v>
      </c>
      <c r="J437" s="4">
        <f>VLOOKUP(A437,'2% with VPK 2020'!A:AB,28,FALSE)</f>
        <v>8520101</v>
      </c>
      <c r="K437" s="4">
        <f>VLOOKUP(A437,'Charter School Lease'!A:D,4,FALSE)</f>
        <v>0</v>
      </c>
      <c r="L437" s="4">
        <f>VLOOKUP(A437,'Integration Change'!H:K,4,FALSE)</f>
        <v>0</v>
      </c>
      <c r="M437" s="4">
        <f>VLOOKUP(A437,'Other SPED'!A:D,4,FALSE)</f>
        <v>0</v>
      </c>
      <c r="N437" s="4">
        <f>VLOOKUP(A437,'LTFM Change'!G:J,4,FALSE)</f>
        <v>0</v>
      </c>
      <c r="O437" s="4">
        <f>VLOOKUP(A437,QComp!I:N,6,FALSE)</f>
        <v>25.744336885516532</v>
      </c>
      <c r="P437" s="4">
        <f>VLOOKUP(A437,'Breakfast and Lunch'!A:D,4,FALSE)</f>
        <v>0</v>
      </c>
      <c r="Q437" s="4">
        <f>VLOOKUP(A437,'Breakfast and Lunch'!A:E,5,FALSE)</f>
        <v>0</v>
      </c>
      <c r="R437" s="4">
        <v>0</v>
      </c>
      <c r="S437" s="4">
        <v>0</v>
      </c>
      <c r="T437" s="4">
        <f>VLOOKUP(A437,QComp!A:D,4,FALSE)</f>
        <v>0</v>
      </c>
      <c r="U437" s="4">
        <f t="shared" si="120"/>
        <v>132.12627118644068</v>
      </c>
      <c r="V437" s="4">
        <f t="shared" si="121"/>
        <v>-83.255663113668561</v>
      </c>
      <c r="W437" s="4">
        <f t="shared" si="122"/>
        <v>-7.0555646706498776E-2</v>
      </c>
      <c r="X437" s="4">
        <f>VLOOKUP(A437,'2020 SPED'!A:AF,32,FALSE)</f>
        <v>0</v>
      </c>
      <c r="Y437" s="228">
        <f t="shared" si="115"/>
        <v>0</v>
      </c>
      <c r="Z437" s="4">
        <f t="shared" si="116"/>
        <v>155825.74433688633</v>
      </c>
      <c r="AA437" s="228">
        <f t="shared" si="117"/>
        <v>132.05571553973417</v>
      </c>
      <c r="AC437" s="4">
        <f>VLOOKUP(A437,'Pupil Info'!A:E,5,FALSE)</f>
        <v>1180</v>
      </c>
      <c r="AD437" s="4">
        <f>Summary!AA437</f>
        <v>10238094.404152064</v>
      </c>
      <c r="AE437" s="4">
        <f>VLOOKUP(A437,'2% 2021'!A:AB,28,FALSE)</f>
        <v>8684996</v>
      </c>
      <c r="AF437" s="4">
        <f t="shared" si="123"/>
        <v>8676.3511899593759</v>
      </c>
      <c r="AG437" s="4">
        <f>AE437-Summary!AB437</f>
        <v>315547</v>
      </c>
      <c r="AH437" s="4">
        <f>VLOOKUP(A437,'2% with VPK 2021'!A:AB,28,FALSE)</f>
        <v>8684885</v>
      </c>
      <c r="AI437" s="4">
        <f>VLOOKUP(A437,'Charter School Lease'!A:E,5,FALSE)</f>
        <v>0</v>
      </c>
      <c r="AJ437" s="4">
        <f>VLOOKUP(A437,'Integration Change'!H:L,5,FALSE)</f>
        <v>0</v>
      </c>
      <c r="AK437" s="4">
        <f>VLOOKUP(A437,'Other SPED'!A:D,4,FALSE)</f>
        <v>0</v>
      </c>
      <c r="AL437" s="4">
        <f>VLOOKUP(A437,QComp!I:R,10,FALSE)</f>
        <v>25.131910252152011</v>
      </c>
      <c r="AM437" s="4">
        <f>VLOOKUP(A437,'LTFM Change'!G:K,5,FALSE)</f>
        <v>0</v>
      </c>
      <c r="AN437" s="4">
        <f>VLOOKUP(A437,'Breakfast and Lunch'!A:E,5,FALSE)</f>
        <v>0</v>
      </c>
      <c r="AO437" s="4">
        <f>VLOOKUP(A437,'Breakfast and Lunch'!A:D,4,FALSE)</f>
        <v>0</v>
      </c>
      <c r="AP437" s="4">
        <v>0</v>
      </c>
      <c r="AQ437" s="4">
        <f>VLOOKUP(A437,'Safe School'!A:D,4,FALSE)</f>
        <v>0</v>
      </c>
      <c r="AR437" s="4">
        <v>0</v>
      </c>
      <c r="AS437" s="4">
        <f>VLOOKUP(A437,QComp!A:E,5,FALSE)</f>
        <v>0</v>
      </c>
      <c r="AT437" s="228">
        <f t="shared" si="124"/>
        <v>267.41271186440679</v>
      </c>
      <c r="AU437" s="4">
        <f t="shared" si="125"/>
        <v>-85.868089748546481</v>
      </c>
      <c r="AV437" s="228">
        <f t="shared" si="111"/>
        <v>-7.2769567583513967E-2</v>
      </c>
      <c r="AW437" s="4">
        <f>VLOOKUP(A437,'2021 SPED'!A:AF,32,FALSE)</f>
        <v>1667.4814653759822</v>
      </c>
      <c r="AX437" s="228">
        <f t="shared" si="112"/>
        <v>1.4131198859118494</v>
      </c>
      <c r="AY437" s="5">
        <f t="shared" si="118"/>
        <v>317128.61337562744</v>
      </c>
      <c r="AZ437" s="4">
        <f t="shared" si="113"/>
        <v>268.75306218273511</v>
      </c>
    </row>
    <row r="438" spans="1:52" x14ac:dyDescent="0.25">
      <c r="A438">
        <v>4121</v>
      </c>
      <c r="B438">
        <v>7</v>
      </c>
      <c r="C438" t="s">
        <v>418</v>
      </c>
      <c r="D438">
        <v>7</v>
      </c>
      <c r="E438" s="4">
        <f>VLOOKUP(A438,'Pupil Info'!A:D,4,FALSE)</f>
        <v>320</v>
      </c>
      <c r="F438" s="4">
        <f>Summary!F438</f>
        <v>4000743.3492157091</v>
      </c>
      <c r="G438" s="4">
        <f>VLOOKUP(A438,'2% 2020'!A:AB,28,FALSE)</f>
        <v>3665131</v>
      </c>
      <c r="H438" s="4">
        <f t="shared" si="119"/>
        <v>12502.322966299091</v>
      </c>
      <c r="I438" s="4">
        <f>G438-Summary!G438</f>
        <v>70894</v>
      </c>
      <c r="J438" s="4">
        <f>VLOOKUP(A438,'2% with VPK 2020'!A:AB,28,FALSE)</f>
        <v>3665099</v>
      </c>
      <c r="K438" s="4">
        <f>VLOOKUP(A438,'Charter School Lease'!A:D,4,FALSE)</f>
        <v>0</v>
      </c>
      <c r="L438" s="4">
        <f>VLOOKUP(A438,'Integration Change'!H:K,4,FALSE)</f>
        <v>0</v>
      </c>
      <c r="M438" s="4">
        <f>VLOOKUP(A438,'Other SPED'!A:D,4,FALSE)</f>
        <v>0</v>
      </c>
      <c r="N438" s="4">
        <f>VLOOKUP(A438,'LTFM Change'!G:J,4,FALSE)</f>
        <v>0</v>
      </c>
      <c r="O438" s="4">
        <f>VLOOKUP(A438,QComp!I:N,6,FALSE)</f>
        <v>0</v>
      </c>
      <c r="P438" s="4">
        <f>VLOOKUP(A438,'Breakfast and Lunch'!A:D,4,FALSE)</f>
        <v>0</v>
      </c>
      <c r="Q438" s="4">
        <f>VLOOKUP(A438,'Breakfast and Lunch'!A:E,5,FALSE)</f>
        <v>0</v>
      </c>
      <c r="R438" s="4">
        <v>0</v>
      </c>
      <c r="S438" s="4">
        <v>0</v>
      </c>
      <c r="T438" s="4">
        <f>VLOOKUP(A438,QComp!A:D,4,FALSE)</f>
        <v>0</v>
      </c>
      <c r="U438" s="4">
        <f t="shared" si="120"/>
        <v>221.54374999999999</v>
      </c>
      <c r="V438" s="4">
        <f t="shared" si="121"/>
        <v>-32</v>
      </c>
      <c r="W438" s="4">
        <f t="shared" si="122"/>
        <v>-0.1</v>
      </c>
      <c r="X438" s="4">
        <f>VLOOKUP(A438,'2020 SPED'!A:AF,32,FALSE)</f>
        <v>0</v>
      </c>
      <c r="Y438" s="228">
        <f t="shared" si="115"/>
        <v>0</v>
      </c>
      <c r="Z438" s="4">
        <f t="shared" si="116"/>
        <v>70862</v>
      </c>
      <c r="AA438" s="228">
        <f t="shared" si="117"/>
        <v>221.44374999999999</v>
      </c>
      <c r="AC438" s="4">
        <f>VLOOKUP(A438,'Pupil Info'!A:E,5,FALSE)</f>
        <v>320</v>
      </c>
      <c r="AD438" s="4">
        <f>Summary!AA438</f>
        <v>4038471.2926146081</v>
      </c>
      <c r="AE438" s="4">
        <f>VLOOKUP(A438,'2% 2021'!A:AB,28,FALSE)</f>
        <v>3739075</v>
      </c>
      <c r="AF438" s="4">
        <f t="shared" si="123"/>
        <v>12620.22278942065</v>
      </c>
      <c r="AG438" s="4">
        <f>AE438-Summary!AB438</f>
        <v>143478</v>
      </c>
      <c r="AH438" s="4">
        <f>VLOOKUP(A438,'2% with VPK 2021'!A:AB,28,FALSE)</f>
        <v>3739042</v>
      </c>
      <c r="AI438" s="4">
        <f>VLOOKUP(A438,'Charter School Lease'!A:E,5,FALSE)</f>
        <v>0</v>
      </c>
      <c r="AJ438" s="4">
        <f>VLOOKUP(A438,'Integration Change'!H:L,5,FALSE)</f>
        <v>0</v>
      </c>
      <c r="AK438" s="4">
        <f>VLOOKUP(A438,'Other SPED'!A:D,4,FALSE)</f>
        <v>0</v>
      </c>
      <c r="AL438" s="4">
        <f>VLOOKUP(A438,QComp!I:R,10,FALSE)</f>
        <v>0</v>
      </c>
      <c r="AM438" s="4">
        <f>VLOOKUP(A438,'LTFM Change'!G:K,5,FALSE)</f>
        <v>0</v>
      </c>
      <c r="AN438" s="4">
        <f>VLOOKUP(A438,'Breakfast and Lunch'!A:E,5,FALSE)</f>
        <v>0</v>
      </c>
      <c r="AO438" s="4">
        <f>VLOOKUP(A438,'Breakfast and Lunch'!A:D,4,FALSE)</f>
        <v>0</v>
      </c>
      <c r="AP438" s="4">
        <v>0</v>
      </c>
      <c r="AQ438" s="4">
        <f>VLOOKUP(A438,'Safe School'!A:D,4,FALSE)</f>
        <v>0</v>
      </c>
      <c r="AR438" s="4">
        <v>0</v>
      </c>
      <c r="AS438" s="4">
        <f>VLOOKUP(A438,QComp!A:E,5,FALSE)</f>
        <v>0</v>
      </c>
      <c r="AT438" s="228">
        <f t="shared" si="124"/>
        <v>448.36874999999998</v>
      </c>
      <c r="AU438" s="4">
        <f t="shared" si="125"/>
        <v>-33</v>
      </c>
      <c r="AV438" s="228">
        <f t="shared" si="111"/>
        <v>-0.10312499999999999</v>
      </c>
      <c r="AW438" s="4">
        <f>VLOOKUP(A438,'2021 SPED'!A:AF,32,FALSE)</f>
        <v>-13.924452663806733</v>
      </c>
      <c r="AX438" s="228">
        <f t="shared" si="112"/>
        <v>-4.3513914574396038E-2</v>
      </c>
      <c r="AY438" s="5">
        <f t="shared" si="118"/>
        <v>143431.07554733619</v>
      </c>
      <c r="AZ438" s="4">
        <f t="shared" si="113"/>
        <v>448.22211108542558</v>
      </c>
    </row>
    <row r="439" spans="1:52" x14ac:dyDescent="0.25">
      <c r="A439">
        <v>4122</v>
      </c>
      <c r="B439">
        <v>7</v>
      </c>
      <c r="C439" t="s">
        <v>419</v>
      </c>
      <c r="D439">
        <v>7</v>
      </c>
      <c r="E439" s="4">
        <f>VLOOKUP(A439,'Pupil Info'!A:D,4,FALSE)</f>
        <v>1388</v>
      </c>
      <c r="F439" s="4">
        <f>Summary!F439</f>
        <v>11819123.588674925</v>
      </c>
      <c r="G439" s="4">
        <f>VLOOKUP(A439,'2% 2020'!A:AB,28,FALSE)</f>
        <v>10425234.6</v>
      </c>
      <c r="H439" s="4">
        <f t="shared" si="119"/>
        <v>8515.2187238291972</v>
      </c>
      <c r="I439" s="4">
        <f>G439-Summary!G439</f>
        <v>190598</v>
      </c>
      <c r="J439" s="4">
        <f>VLOOKUP(A439,'2% with VPK 2020'!A:AB,28,FALSE)</f>
        <v>10426584</v>
      </c>
      <c r="K439" s="4">
        <f>VLOOKUP(A439,'Charter School Lease'!A:D,4,FALSE)</f>
        <v>0</v>
      </c>
      <c r="L439" s="4">
        <f>VLOOKUP(A439,'Integration Change'!H:K,4,FALSE)</f>
        <v>0</v>
      </c>
      <c r="M439" s="4">
        <f>VLOOKUP(A439,'Other SPED'!A:D,4,FALSE)</f>
        <v>0</v>
      </c>
      <c r="N439" s="4">
        <f>VLOOKUP(A439,'LTFM Change'!G:J,4,FALSE)</f>
        <v>0</v>
      </c>
      <c r="O439" s="4">
        <f>VLOOKUP(A439,QComp!I:N,6,FALSE)</f>
        <v>30.049703804950695</v>
      </c>
      <c r="P439" s="4">
        <f>VLOOKUP(A439,'Breakfast and Lunch'!A:D,4,FALSE)</f>
        <v>0</v>
      </c>
      <c r="Q439" s="4">
        <f>VLOOKUP(A439,'Breakfast and Lunch'!A:E,5,FALSE)</f>
        <v>0</v>
      </c>
      <c r="R439" s="4">
        <v>0</v>
      </c>
      <c r="S439" s="4">
        <v>0</v>
      </c>
      <c r="T439" s="4">
        <f>VLOOKUP(A439,QComp!A:D,4,FALSE)</f>
        <v>0</v>
      </c>
      <c r="U439" s="4">
        <f t="shared" si="120"/>
        <v>137.31844380403459</v>
      </c>
      <c r="V439" s="4">
        <f t="shared" si="121"/>
        <v>1379.4497038051486</v>
      </c>
      <c r="W439" s="4">
        <f t="shared" si="122"/>
        <v>0.99383984424002059</v>
      </c>
      <c r="X439" s="4">
        <f>VLOOKUP(A439,'2020 SPED'!A:AF,32,FALSE)</f>
        <v>0</v>
      </c>
      <c r="Y439" s="228">
        <f t="shared" si="115"/>
        <v>0</v>
      </c>
      <c r="Z439" s="4">
        <f t="shared" si="116"/>
        <v>191977.44970380515</v>
      </c>
      <c r="AA439" s="228">
        <f t="shared" si="117"/>
        <v>138.31228364827462</v>
      </c>
      <c r="AC439" s="4">
        <f>VLOOKUP(A439,'Pupil Info'!A:E,5,FALSE)</f>
        <v>1424</v>
      </c>
      <c r="AD439" s="4">
        <f>Summary!AA439</f>
        <v>12311957.647450052</v>
      </c>
      <c r="AE439" s="4">
        <f>VLOOKUP(A439,'2% 2021'!A:AB,28,FALSE)</f>
        <v>10937976</v>
      </c>
      <c r="AF439" s="4">
        <f t="shared" si="123"/>
        <v>8646.0376737711049</v>
      </c>
      <c r="AG439" s="4">
        <f>AE439-Summary!AB439</f>
        <v>397011</v>
      </c>
      <c r="AH439" s="4">
        <f>VLOOKUP(A439,'2% with VPK 2021'!A:AB,28,FALSE)</f>
        <v>10939362.6</v>
      </c>
      <c r="AI439" s="4">
        <f>VLOOKUP(A439,'Charter School Lease'!A:E,5,FALSE)</f>
        <v>0</v>
      </c>
      <c r="AJ439" s="4">
        <f>VLOOKUP(A439,'Integration Change'!H:L,5,FALSE)</f>
        <v>0</v>
      </c>
      <c r="AK439" s="4">
        <f>VLOOKUP(A439,'Other SPED'!A:D,4,FALSE)</f>
        <v>0</v>
      </c>
      <c r="AL439" s="4">
        <f>VLOOKUP(A439,QComp!I:R,10,FALSE)</f>
        <v>29.408887033700012</v>
      </c>
      <c r="AM439" s="4">
        <f>VLOOKUP(A439,'LTFM Change'!G:K,5,FALSE)</f>
        <v>0</v>
      </c>
      <c r="AN439" s="4">
        <f>VLOOKUP(A439,'Breakfast and Lunch'!A:E,5,FALSE)</f>
        <v>0</v>
      </c>
      <c r="AO439" s="4">
        <f>VLOOKUP(A439,'Breakfast and Lunch'!A:D,4,FALSE)</f>
        <v>0</v>
      </c>
      <c r="AP439" s="4">
        <v>0</v>
      </c>
      <c r="AQ439" s="4">
        <f>VLOOKUP(A439,'Safe School'!A:D,4,FALSE)</f>
        <v>0</v>
      </c>
      <c r="AR439" s="4">
        <v>0</v>
      </c>
      <c r="AS439" s="4">
        <f>VLOOKUP(A439,QComp!A:E,5,FALSE)</f>
        <v>0</v>
      </c>
      <c r="AT439" s="228">
        <f t="shared" si="124"/>
        <v>278.79985955056179</v>
      </c>
      <c r="AU439" s="4">
        <f t="shared" si="125"/>
        <v>1416.0088870339096</v>
      </c>
      <c r="AV439" s="228">
        <f t="shared" si="111"/>
        <v>0.99438826336650954</v>
      </c>
      <c r="AW439" s="4">
        <f>VLOOKUP(A439,'2021 SPED'!A:AF,32,FALSE)</f>
        <v>-14.206455707084388</v>
      </c>
      <c r="AX439" s="228">
        <f t="shared" si="112"/>
        <v>-9.9764436145255535E-3</v>
      </c>
      <c r="AY439" s="5">
        <f t="shared" si="118"/>
        <v>398412.80243132683</v>
      </c>
      <c r="AZ439" s="4">
        <f t="shared" si="113"/>
        <v>279.78427137031377</v>
      </c>
    </row>
    <row r="440" spans="1:52" x14ac:dyDescent="0.25">
      <c r="A440">
        <v>4123</v>
      </c>
      <c r="B440">
        <v>7</v>
      </c>
      <c r="C440" t="s">
        <v>420</v>
      </c>
      <c r="D440">
        <v>7</v>
      </c>
      <c r="E440" s="4">
        <f>VLOOKUP(A440,'Pupil Info'!A:D,4,FALSE)</f>
        <v>0</v>
      </c>
      <c r="F440" s="4">
        <f>Summary!F440</f>
        <v>0</v>
      </c>
      <c r="G440" s="4">
        <f>VLOOKUP(A440,'2% 2020'!A:AB,28,FALSE)</f>
        <v>0</v>
      </c>
      <c r="H440" s="4">
        <v>0</v>
      </c>
      <c r="I440" s="4">
        <f>G440-Summary!G440</f>
        <v>0</v>
      </c>
      <c r="J440" s="4">
        <f>VLOOKUP(A440,'2% with VPK 2020'!A:AB,28,FALSE)</f>
        <v>0</v>
      </c>
      <c r="K440" s="4">
        <f>VLOOKUP(A440,'Charter School Lease'!A:D,4,FALSE)</f>
        <v>0</v>
      </c>
      <c r="L440" s="4">
        <f>VLOOKUP(A440,'Integration Change'!H:K,4,FALSE)</f>
        <v>0</v>
      </c>
      <c r="M440" s="4">
        <f>VLOOKUP(A440,'Other SPED'!A:D,4,FALSE)</f>
        <v>0</v>
      </c>
      <c r="N440" s="4">
        <f>VLOOKUP(A440,'LTFM Change'!G:J,4,FALSE)</f>
        <v>0</v>
      </c>
      <c r="O440" s="4">
        <f>VLOOKUP(A440,QComp!I:N,6,FALSE)</f>
        <v>0</v>
      </c>
      <c r="P440" s="4">
        <v>0</v>
      </c>
      <c r="Q440" s="4">
        <v>0</v>
      </c>
      <c r="R440" s="4">
        <v>0</v>
      </c>
      <c r="S440" s="4">
        <v>0</v>
      </c>
      <c r="T440" s="4">
        <f>VLOOKUP(A440,QComp!A:D,4,FALSE)</f>
        <v>0</v>
      </c>
      <c r="U440" s="4">
        <v>0</v>
      </c>
      <c r="V440" s="4">
        <f t="shared" si="121"/>
        <v>0</v>
      </c>
      <c r="W440" s="4">
        <v>0</v>
      </c>
      <c r="X440" s="4">
        <v>0</v>
      </c>
      <c r="Y440" s="4">
        <v>0</v>
      </c>
      <c r="Z440" s="4">
        <f t="shared" si="116"/>
        <v>0</v>
      </c>
      <c r="AA440" s="4">
        <v>0</v>
      </c>
      <c r="AC440" s="4">
        <f>VLOOKUP(A440,'Pupil Info'!A:E,5,FALSE)</f>
        <v>0</v>
      </c>
      <c r="AD440" s="4">
        <f>Summary!AA440</f>
        <v>0</v>
      </c>
      <c r="AE440" s="4">
        <f>VLOOKUP(A440,'2% 2021'!A:AB,28,FALSE)</f>
        <v>0</v>
      </c>
      <c r="AF440" s="4">
        <v>0</v>
      </c>
      <c r="AG440" s="4">
        <f>AE440-Summary!AB440</f>
        <v>0</v>
      </c>
      <c r="AH440" s="4">
        <f>VLOOKUP(A440,'2% with VPK 2021'!A:AB,28,FALSE)</f>
        <v>0</v>
      </c>
      <c r="AI440" s="4">
        <f>VLOOKUP(A440,'Charter School Lease'!A:E,5,FALSE)</f>
        <v>0</v>
      </c>
      <c r="AJ440" s="4">
        <f>VLOOKUP(A440,'Integration Change'!H:L,5,FALSE)</f>
        <v>0</v>
      </c>
      <c r="AK440" s="4">
        <f>VLOOKUP(A440,'Other SPED'!A:D,4,FALSE)</f>
        <v>0</v>
      </c>
      <c r="AL440" s="4">
        <f>VLOOKUP(A440,QComp!I:R,10,FALSE)</f>
        <v>0</v>
      </c>
      <c r="AM440" s="4">
        <f>VLOOKUP(A440,'LTFM Change'!G:K,5,FALSE)</f>
        <v>0</v>
      </c>
      <c r="AN440" s="4">
        <v>0</v>
      </c>
      <c r="AO440" s="4">
        <v>0</v>
      </c>
      <c r="AP440" s="4">
        <v>0</v>
      </c>
      <c r="AQ440" s="4">
        <f>VLOOKUP(A440,'Safe School'!A:D,4,FALSE)</f>
        <v>0</v>
      </c>
      <c r="AR440" s="4">
        <v>0</v>
      </c>
      <c r="AS440" s="4">
        <f>VLOOKUP(A440,QComp!A:E,5,FALSE)</f>
        <v>0</v>
      </c>
      <c r="AT440" s="228" t="e">
        <f t="shared" si="124"/>
        <v>#DIV/0!</v>
      </c>
      <c r="AU440" s="4">
        <f t="shared" si="125"/>
        <v>0</v>
      </c>
      <c r="AV440" s="228">
        <v>0</v>
      </c>
      <c r="AW440" s="228">
        <v>0</v>
      </c>
      <c r="AX440" s="228">
        <v>0</v>
      </c>
      <c r="AY440" s="228">
        <v>0</v>
      </c>
      <c r="AZ440" s="228">
        <v>0</v>
      </c>
    </row>
    <row r="441" spans="1:52" x14ac:dyDescent="0.25">
      <c r="A441">
        <v>4124</v>
      </c>
      <c r="B441">
        <v>7</v>
      </c>
      <c r="C441" t="s">
        <v>421</v>
      </c>
      <c r="D441">
        <v>7</v>
      </c>
      <c r="E441" s="4">
        <f>VLOOKUP(A441,'Pupil Info'!A:D,4,FALSE)</f>
        <v>627</v>
      </c>
      <c r="F441" s="4">
        <f>Summary!F441</f>
        <v>7502426.8226957479</v>
      </c>
      <c r="G441" s="4">
        <f>VLOOKUP(A441,'2% 2020'!A:AB,28,FALSE)</f>
        <v>4782030.4000000004</v>
      </c>
      <c r="H441" s="4">
        <f t="shared" si="119"/>
        <v>11965.593018653506</v>
      </c>
      <c r="I441" s="4">
        <f>G441-Summary!G441</f>
        <v>87910</v>
      </c>
      <c r="J441" s="4">
        <f>VLOOKUP(A441,'2% with VPK 2020'!A:AB,28,FALSE)</f>
        <v>4782624.5999999996</v>
      </c>
      <c r="K441" s="4">
        <f>VLOOKUP(A441,'Charter School Lease'!A:D,4,FALSE)</f>
        <v>0</v>
      </c>
      <c r="L441" s="4">
        <f>VLOOKUP(A441,'Integration Change'!H:K,4,FALSE)</f>
        <v>0</v>
      </c>
      <c r="M441" s="4">
        <f>VLOOKUP(A441,'Other SPED'!A:D,4,FALSE)</f>
        <v>0</v>
      </c>
      <c r="N441" s="4">
        <f>VLOOKUP(A441,'LTFM Change'!G:J,4,FALSE)</f>
        <v>0</v>
      </c>
      <c r="O441" s="4">
        <f>VLOOKUP(A441,QComp!I:N,6,FALSE)</f>
        <v>12.938066916016396</v>
      </c>
      <c r="P441" s="4">
        <f>VLOOKUP(A441,'Breakfast and Lunch'!A:D,4,FALSE)</f>
        <v>0</v>
      </c>
      <c r="Q441" s="4">
        <f>VLOOKUP(A441,'Breakfast and Lunch'!A:E,5,FALSE)</f>
        <v>0</v>
      </c>
      <c r="R441" s="4">
        <v>0</v>
      </c>
      <c r="S441" s="4">
        <v>0</v>
      </c>
      <c r="T441" s="4">
        <f>VLOOKUP(A441,QComp!A:D,4,FALSE)</f>
        <v>0</v>
      </c>
      <c r="U441" s="4">
        <f t="shared" si="120"/>
        <v>140.207336523126</v>
      </c>
      <c r="V441" s="4">
        <f t="shared" si="121"/>
        <v>607.13806691486388</v>
      </c>
      <c r="W441" s="4">
        <f t="shared" si="122"/>
        <v>0.96832227578128216</v>
      </c>
      <c r="X441" s="4">
        <f>VLOOKUP(A441,'2020 SPED'!A:AF,32,FALSE)</f>
        <v>0</v>
      </c>
      <c r="Y441" s="228">
        <f t="shared" si="115"/>
        <v>0</v>
      </c>
      <c r="Z441" s="4">
        <f t="shared" si="116"/>
        <v>88517.138066914864</v>
      </c>
      <c r="AA441" s="228">
        <f t="shared" si="117"/>
        <v>141.17565879890728</v>
      </c>
      <c r="AC441" s="4">
        <f>VLOOKUP(A441,'Pupil Info'!A:E,5,FALSE)</f>
        <v>654</v>
      </c>
      <c r="AD441" s="4">
        <f>Summary!AA441</f>
        <v>8082109.1451467006</v>
      </c>
      <c r="AE441" s="4">
        <f>VLOOKUP(A441,'2% 2021'!A:AB,28,FALSE)</f>
        <v>5080618</v>
      </c>
      <c r="AF441" s="4">
        <f t="shared" si="123"/>
        <v>12357.965053741133</v>
      </c>
      <c r="AG441" s="4">
        <f>AE441-Summary!AB441</f>
        <v>185364</v>
      </c>
      <c r="AH441" s="4">
        <f>VLOOKUP(A441,'2% with VPK 2021'!A:AB,28,FALSE)</f>
        <v>5081236.2</v>
      </c>
      <c r="AI441" s="4">
        <f>VLOOKUP(A441,'Charter School Lease'!A:E,5,FALSE)</f>
        <v>0</v>
      </c>
      <c r="AJ441" s="4">
        <f>VLOOKUP(A441,'Integration Change'!H:L,5,FALSE)</f>
        <v>0</v>
      </c>
      <c r="AK441" s="4">
        <f>VLOOKUP(A441,'Other SPED'!A:D,4,FALSE)</f>
        <v>0</v>
      </c>
      <c r="AL441" s="4">
        <f>VLOOKUP(A441,QComp!I:R,10,FALSE)</f>
        <v>12.907831136428285</v>
      </c>
      <c r="AM441" s="4">
        <f>VLOOKUP(A441,'LTFM Change'!G:K,5,FALSE)</f>
        <v>0</v>
      </c>
      <c r="AN441" s="4">
        <f>VLOOKUP(A441,'Breakfast and Lunch'!A:E,5,FALSE)</f>
        <v>0</v>
      </c>
      <c r="AO441" s="4">
        <f>VLOOKUP(A441,'Breakfast and Lunch'!A:D,4,FALSE)</f>
        <v>0</v>
      </c>
      <c r="AP441" s="4">
        <v>0</v>
      </c>
      <c r="AQ441" s="4">
        <f>VLOOKUP(A441,'Safe School'!A:D,4,FALSE)</f>
        <v>0</v>
      </c>
      <c r="AR441" s="4">
        <v>0</v>
      </c>
      <c r="AS441" s="4">
        <f>VLOOKUP(A441,QComp!A:E,5,FALSE)</f>
        <v>0</v>
      </c>
      <c r="AT441" s="228">
        <f t="shared" si="124"/>
        <v>283.43119266055044</v>
      </c>
      <c r="AU441" s="4">
        <f t="shared" si="125"/>
        <v>631.10783113632351</v>
      </c>
      <c r="AV441" s="228">
        <f t="shared" si="111"/>
        <v>0.96499668369468428</v>
      </c>
      <c r="AW441" s="4">
        <f>VLOOKUP(A441,'2021 SPED'!A:AF,32,FALSE)</f>
        <v>2188.3708956618793</v>
      </c>
      <c r="AX441" s="228">
        <f t="shared" si="112"/>
        <v>3.346132867984525</v>
      </c>
      <c r="AY441" s="5">
        <f t="shared" si="118"/>
        <v>188183.4787267982</v>
      </c>
      <c r="AZ441" s="4">
        <f t="shared" si="113"/>
        <v>287.74232221222968</v>
      </c>
    </row>
    <row r="442" spans="1:52" x14ac:dyDescent="0.25">
      <c r="A442">
        <v>4126</v>
      </c>
      <c r="B442">
        <v>7</v>
      </c>
      <c r="C442" t="s">
        <v>422</v>
      </c>
      <c r="D442">
        <v>7</v>
      </c>
      <c r="E442" s="4">
        <f>VLOOKUP(A442,'Pupil Info'!A:D,4,FALSE)</f>
        <v>769</v>
      </c>
      <c r="F442" s="4">
        <f>Summary!F442</f>
        <v>8050362.5349448724</v>
      </c>
      <c r="G442" s="4">
        <f>VLOOKUP(A442,'2% 2020'!A:AB,28,FALSE)</f>
        <v>7074304.7999999998</v>
      </c>
      <c r="H442" s="4">
        <f t="shared" si="119"/>
        <v>10468.611878992031</v>
      </c>
      <c r="I442" s="4">
        <f>G442-Summary!G442</f>
        <v>129912</v>
      </c>
      <c r="J442" s="4">
        <f>VLOOKUP(A442,'2% with VPK 2020'!A:AB,28,FALSE)</f>
        <v>7074234.7999999998</v>
      </c>
      <c r="K442" s="4">
        <f>VLOOKUP(A442,'Charter School Lease'!A:D,4,FALSE)</f>
        <v>0</v>
      </c>
      <c r="L442" s="4">
        <f>VLOOKUP(A442,'Integration Change'!H:K,4,FALSE)</f>
        <v>0</v>
      </c>
      <c r="M442" s="4">
        <f>VLOOKUP(A442,'Other SPED'!A:D,4,FALSE)</f>
        <v>0</v>
      </c>
      <c r="N442" s="4">
        <f>VLOOKUP(A442,'LTFM Change'!G:J,4,FALSE)</f>
        <v>0</v>
      </c>
      <c r="O442" s="4">
        <f>VLOOKUP(A442,QComp!I:N,6,FALSE)</f>
        <v>15.727768950542668</v>
      </c>
      <c r="P442" s="4">
        <f>VLOOKUP(A442,'Breakfast and Lunch'!A:D,4,FALSE)</f>
        <v>0</v>
      </c>
      <c r="Q442" s="4">
        <f>VLOOKUP(A442,'Breakfast and Lunch'!A:E,5,FALSE)</f>
        <v>0</v>
      </c>
      <c r="R442" s="4">
        <v>0</v>
      </c>
      <c r="S442" s="4">
        <v>0</v>
      </c>
      <c r="T442" s="4">
        <f>VLOOKUP(A442,QComp!A:D,4,FALSE)</f>
        <v>0</v>
      </c>
      <c r="U442" s="4">
        <f t="shared" si="120"/>
        <v>168.93628088426527</v>
      </c>
      <c r="V442" s="4">
        <f t="shared" si="121"/>
        <v>-54.272231049835682</v>
      </c>
      <c r="W442" s="4">
        <f t="shared" si="122"/>
        <v>-7.0575072886652379E-2</v>
      </c>
      <c r="X442" s="4">
        <f>VLOOKUP(A442,'2020 SPED'!A:AF,32,FALSE)</f>
        <v>0</v>
      </c>
      <c r="Y442" s="228">
        <f t="shared" si="115"/>
        <v>0</v>
      </c>
      <c r="Z442" s="4">
        <f t="shared" si="116"/>
        <v>129857.72776895016</v>
      </c>
      <c r="AA442" s="228">
        <f t="shared" si="117"/>
        <v>168.86570581137863</v>
      </c>
      <c r="AC442" s="4">
        <f>VLOOKUP(A442,'Pupil Info'!A:E,5,FALSE)</f>
        <v>776</v>
      </c>
      <c r="AD442" s="4">
        <f>Summary!AA442</f>
        <v>8230903.2016063165</v>
      </c>
      <c r="AE442" s="4">
        <f>VLOOKUP(A442,'2% 2021'!A:AB,28,FALSE)</f>
        <v>7280045.4000000004</v>
      </c>
      <c r="AF442" s="4">
        <f t="shared" si="123"/>
        <v>10606.834022688552</v>
      </c>
      <c r="AG442" s="4">
        <f>AE442-Summary!AB442</f>
        <v>265626</v>
      </c>
      <c r="AH442" s="4">
        <f>VLOOKUP(A442,'2% with VPK 2021'!A:AB,28,FALSE)</f>
        <v>7280823.5999999996</v>
      </c>
      <c r="AI442" s="4">
        <f>VLOOKUP(A442,'Charter School Lease'!A:E,5,FALSE)</f>
        <v>0</v>
      </c>
      <c r="AJ442" s="4">
        <f>VLOOKUP(A442,'Integration Change'!H:L,5,FALSE)</f>
        <v>0</v>
      </c>
      <c r="AK442" s="4">
        <f>VLOOKUP(A442,'Other SPED'!A:D,4,FALSE)</f>
        <v>0</v>
      </c>
      <c r="AL442" s="4">
        <f>VLOOKUP(A442,QComp!I:R,10,FALSE)</f>
        <v>15.093835653271526</v>
      </c>
      <c r="AM442" s="4">
        <f>VLOOKUP(A442,'LTFM Change'!G:K,5,FALSE)</f>
        <v>0</v>
      </c>
      <c r="AN442" s="4">
        <f>VLOOKUP(A442,'Breakfast and Lunch'!A:E,5,FALSE)</f>
        <v>0</v>
      </c>
      <c r="AO442" s="4">
        <f>VLOOKUP(A442,'Breakfast and Lunch'!A:D,4,FALSE)</f>
        <v>0</v>
      </c>
      <c r="AP442" s="4">
        <v>0</v>
      </c>
      <c r="AQ442" s="4">
        <f>VLOOKUP(A442,'Safe School'!A:D,4,FALSE)</f>
        <v>0</v>
      </c>
      <c r="AR442" s="4">
        <v>0</v>
      </c>
      <c r="AS442" s="4">
        <f>VLOOKUP(A442,QComp!A:E,5,FALSE)</f>
        <v>0</v>
      </c>
      <c r="AT442" s="228">
        <f t="shared" si="124"/>
        <v>342.30154639175259</v>
      </c>
      <c r="AU442" s="4">
        <f t="shared" si="125"/>
        <v>793.29383565299213</v>
      </c>
      <c r="AV442" s="228">
        <f t="shared" si="111"/>
        <v>1.0222858706868456</v>
      </c>
      <c r="AW442" s="4">
        <f>VLOOKUP(A442,'2021 SPED'!A:AF,32,FALSE)</f>
        <v>-19.09757874137722</v>
      </c>
      <c r="AX442" s="228">
        <f t="shared" si="112"/>
        <v>-2.4610281883218066E-2</v>
      </c>
      <c r="AY442" s="5">
        <f t="shared" si="118"/>
        <v>266400.19625691161</v>
      </c>
      <c r="AZ442" s="4">
        <f t="shared" si="113"/>
        <v>343.29922198055618</v>
      </c>
    </row>
    <row r="443" spans="1:52" x14ac:dyDescent="0.25">
      <c r="A443">
        <v>4127</v>
      </c>
      <c r="B443">
        <v>7</v>
      </c>
      <c r="C443" t="s">
        <v>423</v>
      </c>
      <c r="D443">
        <v>7</v>
      </c>
      <c r="E443" s="4">
        <f>VLOOKUP(A443,'Pupil Info'!A:D,4,FALSE)</f>
        <v>120</v>
      </c>
      <c r="F443" s="4">
        <f>Summary!F443</f>
        <v>1364497.6506782826</v>
      </c>
      <c r="G443" s="4">
        <f>VLOOKUP(A443,'2% 2020'!A:AB,28,FALSE)</f>
        <v>953951</v>
      </c>
      <c r="H443" s="4">
        <f t="shared" si="119"/>
        <v>11370.813755652354</v>
      </c>
      <c r="I443" s="4">
        <f>G443-Summary!G443</f>
        <v>17364</v>
      </c>
      <c r="J443" s="4">
        <f>VLOOKUP(A443,'2% with VPK 2020'!A:AB,28,FALSE)</f>
        <v>954061</v>
      </c>
      <c r="K443" s="4">
        <f>VLOOKUP(A443,'Charter School Lease'!A:D,4,FALSE)</f>
        <v>0</v>
      </c>
      <c r="L443" s="4">
        <f>VLOOKUP(A443,'Integration Change'!H:K,4,FALSE)</f>
        <v>0</v>
      </c>
      <c r="M443" s="4">
        <f>VLOOKUP(A443,'Other SPED'!A:D,4,FALSE)</f>
        <v>0</v>
      </c>
      <c r="N443" s="4">
        <f>VLOOKUP(A443,'LTFM Change'!G:J,4,FALSE)</f>
        <v>0</v>
      </c>
      <c r="O443" s="4">
        <f>VLOOKUP(A443,QComp!I:N,6,FALSE)</f>
        <v>2.8116681922765565</v>
      </c>
      <c r="P443" s="4">
        <f>VLOOKUP(A443,'Breakfast and Lunch'!A:D,4,FALSE)</f>
        <v>0</v>
      </c>
      <c r="Q443" s="4">
        <f>VLOOKUP(A443,'Breakfast and Lunch'!A:E,5,FALSE)</f>
        <v>0</v>
      </c>
      <c r="R443" s="4">
        <v>0</v>
      </c>
      <c r="S443" s="4">
        <v>0</v>
      </c>
      <c r="T443" s="4">
        <f>VLOOKUP(A443,QComp!A:D,4,FALSE)</f>
        <v>0</v>
      </c>
      <c r="U443" s="4">
        <f t="shared" si="120"/>
        <v>144.69999999999999</v>
      </c>
      <c r="V443" s="4">
        <f t="shared" si="121"/>
        <v>112.81166819226928</v>
      </c>
      <c r="W443" s="4">
        <f t="shared" si="122"/>
        <v>0.94009723493557729</v>
      </c>
      <c r="X443" s="4">
        <f>VLOOKUP(A443,'2020 SPED'!A:AF,32,FALSE)</f>
        <v>0</v>
      </c>
      <c r="Y443" s="228">
        <f t="shared" si="115"/>
        <v>0</v>
      </c>
      <c r="Z443" s="4">
        <f t="shared" si="116"/>
        <v>17476.811668192269</v>
      </c>
      <c r="AA443" s="228">
        <f t="shared" si="117"/>
        <v>145.64009723493558</v>
      </c>
      <c r="AC443" s="4">
        <f>VLOOKUP(A443,'Pupil Info'!A:E,5,FALSE)</f>
        <v>118</v>
      </c>
      <c r="AD443" s="4">
        <f>Summary!AA443</f>
        <v>1371320.3187394794</v>
      </c>
      <c r="AE443" s="4">
        <f>VLOOKUP(A443,'2% 2021'!A:AB,28,FALSE)</f>
        <v>947602</v>
      </c>
      <c r="AF443" s="4">
        <f t="shared" si="123"/>
        <v>11621.358633385418</v>
      </c>
      <c r="AG443" s="4">
        <f>AE443-Summary!AB443</f>
        <v>34212</v>
      </c>
      <c r="AH443" s="4">
        <f>VLOOKUP(A443,'2% with VPK 2021'!A:AB,28,FALSE)</f>
        <v>947591</v>
      </c>
      <c r="AI443" s="4">
        <f>VLOOKUP(A443,'Charter School Lease'!A:E,5,FALSE)</f>
        <v>0</v>
      </c>
      <c r="AJ443" s="4">
        <f>VLOOKUP(A443,'Integration Change'!H:L,5,FALSE)</f>
        <v>0</v>
      </c>
      <c r="AK443" s="4">
        <f>VLOOKUP(A443,'Other SPED'!A:D,4,FALSE)</f>
        <v>0</v>
      </c>
      <c r="AL443" s="4">
        <f>VLOOKUP(A443,QComp!I:R,10,FALSE)</f>
        <v>2.5769316090736538</v>
      </c>
      <c r="AM443" s="4">
        <f>VLOOKUP(A443,'LTFM Change'!G:K,5,FALSE)</f>
        <v>0</v>
      </c>
      <c r="AN443" s="4">
        <f>VLOOKUP(A443,'Breakfast and Lunch'!A:E,5,FALSE)</f>
        <v>0</v>
      </c>
      <c r="AO443" s="4">
        <f>VLOOKUP(A443,'Breakfast and Lunch'!A:D,4,FALSE)</f>
        <v>0</v>
      </c>
      <c r="AP443" s="4">
        <v>0</v>
      </c>
      <c r="AQ443" s="4">
        <f>VLOOKUP(A443,'Safe School'!A:D,4,FALSE)</f>
        <v>0</v>
      </c>
      <c r="AR443" s="4">
        <v>0</v>
      </c>
      <c r="AS443" s="4">
        <f>VLOOKUP(A443,QComp!A:E,5,FALSE)</f>
        <v>0</v>
      </c>
      <c r="AT443" s="228">
        <f t="shared" si="124"/>
        <v>289.93220338983053</v>
      </c>
      <c r="AU443" s="4">
        <f t="shared" si="125"/>
        <v>-8.4230683909263462</v>
      </c>
      <c r="AV443" s="228">
        <f t="shared" si="111"/>
        <v>-7.1381935516324962E-2</v>
      </c>
      <c r="AW443" s="4">
        <f>VLOOKUP(A443,'2021 SPED'!A:AF,32,FALSE)</f>
        <v>875.72925486200256</v>
      </c>
      <c r="AX443" s="228">
        <f t="shared" si="112"/>
        <v>7.4214343632373101</v>
      </c>
      <c r="AY443" s="5">
        <f t="shared" si="118"/>
        <v>35079.306186471076</v>
      </c>
      <c r="AZ443" s="4">
        <f t="shared" si="113"/>
        <v>297.28225581755152</v>
      </c>
    </row>
    <row r="444" spans="1:52" x14ac:dyDescent="0.25">
      <c r="A444">
        <v>4131</v>
      </c>
      <c r="B444">
        <v>7</v>
      </c>
      <c r="C444" t="s">
        <v>424</v>
      </c>
      <c r="D444">
        <v>7</v>
      </c>
      <c r="E444" s="4">
        <f>VLOOKUP(A444,'Pupil Info'!A:D,4,FALSE)</f>
        <v>365</v>
      </c>
      <c r="F444" s="4">
        <f>Summary!F444</f>
        <v>4436757.34586123</v>
      </c>
      <c r="G444" s="4">
        <f>VLOOKUP(A444,'2% 2020'!A:AB,28,FALSE)</f>
        <v>3255966</v>
      </c>
      <c r="H444" s="4">
        <f t="shared" si="119"/>
        <v>12155.499577701999</v>
      </c>
      <c r="I444" s="4">
        <f>G444-Summary!G444</f>
        <v>58023</v>
      </c>
      <c r="J444" s="4">
        <f>VLOOKUP(A444,'2% with VPK 2020'!A:AB,28,FALSE)</f>
        <v>3255930</v>
      </c>
      <c r="K444" s="4">
        <f>VLOOKUP(A444,'Charter School Lease'!A:D,4,FALSE)</f>
        <v>0</v>
      </c>
      <c r="L444" s="4">
        <f>VLOOKUP(A444,'Integration Change'!H:K,4,FALSE)</f>
        <v>0</v>
      </c>
      <c r="M444" s="4">
        <f>VLOOKUP(A444,'Other SPED'!A:D,4,FALSE)</f>
        <v>0</v>
      </c>
      <c r="N444" s="4">
        <f>VLOOKUP(A444,'LTFM Change'!G:J,4,FALSE)</f>
        <v>0</v>
      </c>
      <c r="O444" s="4">
        <f>VLOOKUP(A444,QComp!I:N,6,FALSE)</f>
        <v>0</v>
      </c>
      <c r="P444" s="4">
        <f>VLOOKUP(A444,'Breakfast and Lunch'!A:D,4,FALSE)</f>
        <v>0</v>
      </c>
      <c r="Q444" s="4">
        <f>VLOOKUP(A444,'Breakfast and Lunch'!A:E,5,FALSE)</f>
        <v>0</v>
      </c>
      <c r="R444" s="4">
        <v>0</v>
      </c>
      <c r="S444" s="4">
        <v>0</v>
      </c>
      <c r="T444" s="4">
        <f>VLOOKUP(A444,QComp!A:D,4,FALSE)</f>
        <v>0</v>
      </c>
      <c r="U444" s="4">
        <f t="shared" si="120"/>
        <v>158.96712328767123</v>
      </c>
      <c r="V444" s="4">
        <f t="shared" si="121"/>
        <v>-36</v>
      </c>
      <c r="W444" s="4">
        <f t="shared" si="122"/>
        <v>-9.8630136986301367E-2</v>
      </c>
      <c r="X444" s="4">
        <f>VLOOKUP(A444,'2020 SPED'!A:AF,32,FALSE)</f>
        <v>0</v>
      </c>
      <c r="Y444" s="228">
        <f t="shared" si="115"/>
        <v>0</v>
      </c>
      <c r="Z444" s="4">
        <f t="shared" si="116"/>
        <v>57987</v>
      </c>
      <c r="AA444" s="228">
        <f t="shared" si="117"/>
        <v>158.86849315068494</v>
      </c>
      <c r="AC444" s="4">
        <f>VLOOKUP(A444,'Pupil Info'!A:E,5,FALSE)</f>
        <v>352</v>
      </c>
      <c r="AD444" s="4">
        <f>Summary!AA444</f>
        <v>4386005.6688222252</v>
      </c>
      <c r="AE444" s="4">
        <f>VLOOKUP(A444,'2% 2021'!A:AB,28,FALSE)</f>
        <v>3197317</v>
      </c>
      <c r="AF444" s="4">
        <f t="shared" si="123"/>
        <v>12460.243377335866</v>
      </c>
      <c r="AG444" s="4">
        <f>AE444-Summary!AB444</f>
        <v>112920</v>
      </c>
      <c r="AH444" s="4">
        <f>VLOOKUP(A444,'2% with VPK 2021'!A:AB,28,FALSE)</f>
        <v>3197690</v>
      </c>
      <c r="AI444" s="4">
        <f>VLOOKUP(A444,'Charter School Lease'!A:E,5,FALSE)</f>
        <v>0</v>
      </c>
      <c r="AJ444" s="4">
        <f>VLOOKUP(A444,'Integration Change'!H:L,5,FALSE)</f>
        <v>0</v>
      </c>
      <c r="AK444" s="4">
        <f>VLOOKUP(A444,'Other SPED'!A:D,4,FALSE)</f>
        <v>0</v>
      </c>
      <c r="AL444" s="4">
        <f>VLOOKUP(A444,QComp!I:R,10,FALSE)</f>
        <v>0</v>
      </c>
      <c r="AM444" s="4">
        <f>VLOOKUP(A444,'LTFM Change'!G:K,5,FALSE)</f>
        <v>0</v>
      </c>
      <c r="AN444" s="4">
        <f>VLOOKUP(A444,'Breakfast and Lunch'!A:E,5,FALSE)</f>
        <v>0</v>
      </c>
      <c r="AO444" s="4">
        <f>VLOOKUP(A444,'Breakfast and Lunch'!A:D,4,FALSE)</f>
        <v>0</v>
      </c>
      <c r="AP444" s="4">
        <v>0</v>
      </c>
      <c r="AQ444" s="4">
        <f>VLOOKUP(A444,'Safe School'!A:D,4,FALSE)</f>
        <v>0</v>
      </c>
      <c r="AR444" s="4">
        <v>0</v>
      </c>
      <c r="AS444" s="4">
        <f>VLOOKUP(A444,QComp!A:E,5,FALSE)</f>
        <v>0</v>
      </c>
      <c r="AT444" s="228">
        <f t="shared" si="124"/>
        <v>320.79545454545456</v>
      </c>
      <c r="AU444" s="4">
        <f t="shared" si="125"/>
        <v>373</v>
      </c>
      <c r="AV444" s="228">
        <f t="shared" si="111"/>
        <v>1.0596590909090908</v>
      </c>
      <c r="AW444" s="4">
        <f>VLOOKUP(A444,'2021 SPED'!A:AF,32,FALSE)</f>
        <v>167.25444668531418</v>
      </c>
      <c r="AX444" s="228">
        <f t="shared" si="112"/>
        <v>0.47515467808327894</v>
      </c>
      <c r="AY444" s="5">
        <f t="shared" si="118"/>
        <v>113460.25444668531</v>
      </c>
      <c r="AZ444" s="4">
        <f t="shared" si="113"/>
        <v>322.33026831444693</v>
      </c>
    </row>
    <row r="445" spans="1:52" x14ac:dyDescent="0.25">
      <c r="A445">
        <v>4132</v>
      </c>
      <c r="B445">
        <v>7</v>
      </c>
      <c r="C445" t="s">
        <v>425</v>
      </c>
      <c r="D445">
        <v>7</v>
      </c>
      <c r="E445" s="4">
        <f>VLOOKUP(A445,'Pupil Info'!A:D,4,FALSE)</f>
        <v>620</v>
      </c>
      <c r="F445" s="4">
        <f>Summary!F445</f>
        <v>7567596.4725815393</v>
      </c>
      <c r="G445" s="4">
        <f>VLOOKUP(A445,'2% 2020'!A:AB,28,FALSE)</f>
        <v>5669063</v>
      </c>
      <c r="H445" s="4">
        <f t="shared" si="119"/>
        <v>12205.800762228289</v>
      </c>
      <c r="I445" s="4">
        <f>G445-Summary!G445</f>
        <v>103942</v>
      </c>
      <c r="J445" s="4">
        <f>VLOOKUP(A445,'2% with VPK 2020'!A:AB,28,FALSE)</f>
        <v>5669696</v>
      </c>
      <c r="K445" s="4">
        <f>VLOOKUP(A445,'Charter School Lease'!A:D,4,FALSE)</f>
        <v>0</v>
      </c>
      <c r="L445" s="4">
        <f>VLOOKUP(A445,'Integration Change'!H:K,4,FALSE)</f>
        <v>0</v>
      </c>
      <c r="M445" s="4">
        <f>VLOOKUP(A445,'Other SPED'!A:D,4,FALSE)</f>
        <v>0</v>
      </c>
      <c r="N445" s="4">
        <f>VLOOKUP(A445,'LTFM Change'!G:J,4,FALSE)</f>
        <v>0</v>
      </c>
      <c r="O445" s="4">
        <f>VLOOKUP(A445,QComp!I:N,6,FALSE)</f>
        <v>13.684916279598838</v>
      </c>
      <c r="P445" s="4">
        <f>VLOOKUP(A445,'Breakfast and Lunch'!A:D,4,FALSE)</f>
        <v>0</v>
      </c>
      <c r="Q445" s="4">
        <f>VLOOKUP(A445,'Breakfast and Lunch'!A:E,5,FALSE)</f>
        <v>0</v>
      </c>
      <c r="R445" s="4">
        <v>0</v>
      </c>
      <c r="S445" s="4">
        <v>0</v>
      </c>
      <c r="T445" s="4">
        <f>VLOOKUP(A445,QComp!A:D,4,FALSE)</f>
        <v>0</v>
      </c>
      <c r="U445" s="4">
        <f t="shared" si="120"/>
        <v>167.6483870967742</v>
      </c>
      <c r="V445" s="4">
        <f t="shared" si="121"/>
        <v>646.6849162792787</v>
      </c>
      <c r="W445" s="4">
        <f t="shared" si="122"/>
        <v>1.0430401875472237</v>
      </c>
      <c r="X445" s="4">
        <f>VLOOKUP(A445,'2020 SPED'!A:AF,32,FALSE)</f>
        <v>0</v>
      </c>
      <c r="Y445" s="228">
        <f t="shared" si="115"/>
        <v>0</v>
      </c>
      <c r="Z445" s="4">
        <f t="shared" si="116"/>
        <v>104588.68491627928</v>
      </c>
      <c r="AA445" s="228">
        <f t="shared" si="117"/>
        <v>168.69142728432141</v>
      </c>
      <c r="AC445" s="4">
        <f>VLOOKUP(A445,'Pupil Info'!A:E,5,FALSE)</f>
        <v>640</v>
      </c>
      <c r="AD445" s="4">
        <f>Summary!AA445</f>
        <v>7979641.4430292137</v>
      </c>
      <c r="AE445" s="4">
        <f>VLOOKUP(A445,'2% 2021'!A:AB,28,FALSE)</f>
        <v>5948037</v>
      </c>
      <c r="AF445" s="4">
        <f t="shared" si="123"/>
        <v>12468.189754733146</v>
      </c>
      <c r="AG445" s="4">
        <f>AE445-Summary!AB445</f>
        <v>217008</v>
      </c>
      <c r="AH445" s="4">
        <f>VLOOKUP(A445,'2% with VPK 2021'!A:AB,28,FALSE)</f>
        <v>5948690</v>
      </c>
      <c r="AI445" s="4">
        <f>VLOOKUP(A445,'Charter School Lease'!A:E,5,FALSE)</f>
        <v>0</v>
      </c>
      <c r="AJ445" s="4">
        <f>VLOOKUP(A445,'Integration Change'!H:L,5,FALSE)</f>
        <v>0</v>
      </c>
      <c r="AK445" s="4">
        <f>VLOOKUP(A445,'Other SPED'!A:D,4,FALSE)</f>
        <v>0</v>
      </c>
      <c r="AL445" s="4">
        <f>VLOOKUP(A445,QComp!I:R,10,FALSE)</f>
        <v>13.322871737851528</v>
      </c>
      <c r="AM445" s="4">
        <f>VLOOKUP(A445,'LTFM Change'!G:K,5,FALSE)</f>
        <v>0</v>
      </c>
      <c r="AN445" s="4">
        <f>VLOOKUP(A445,'Breakfast and Lunch'!A:E,5,FALSE)</f>
        <v>0</v>
      </c>
      <c r="AO445" s="4">
        <f>VLOOKUP(A445,'Breakfast and Lunch'!A:D,4,FALSE)</f>
        <v>0</v>
      </c>
      <c r="AP445" s="4">
        <v>0</v>
      </c>
      <c r="AQ445" s="4">
        <f>VLOOKUP(A445,'Safe School'!A:D,4,FALSE)</f>
        <v>0</v>
      </c>
      <c r="AR445" s="4">
        <v>0</v>
      </c>
      <c r="AS445" s="4">
        <f>VLOOKUP(A445,QComp!A:E,5,FALSE)</f>
        <v>0</v>
      </c>
      <c r="AT445" s="228">
        <f t="shared" si="124"/>
        <v>339.07499999999999</v>
      </c>
      <c r="AU445" s="4">
        <f t="shared" si="125"/>
        <v>666.32287173811346</v>
      </c>
      <c r="AV445" s="228">
        <f t="shared" si="111"/>
        <v>1.0411294870908023</v>
      </c>
      <c r="AW445" s="4">
        <f>VLOOKUP(A445,'2021 SPED'!A:AF,32,FALSE)</f>
        <v>1173.1030622408725</v>
      </c>
      <c r="AX445" s="228">
        <f t="shared" si="112"/>
        <v>1.8329735347513634</v>
      </c>
      <c r="AY445" s="5">
        <f t="shared" si="118"/>
        <v>218847.42593397899</v>
      </c>
      <c r="AZ445" s="4">
        <f t="shared" si="113"/>
        <v>341.94910302184218</v>
      </c>
    </row>
    <row r="446" spans="1:52" x14ac:dyDescent="0.25">
      <c r="A446">
        <v>4135</v>
      </c>
      <c r="B446">
        <v>7</v>
      </c>
      <c r="C446" t="s">
        <v>426</v>
      </c>
      <c r="D446">
        <v>7</v>
      </c>
      <c r="E446" s="4">
        <f>VLOOKUP(A446,'Pupil Info'!A:D,4,FALSE)</f>
        <v>350</v>
      </c>
      <c r="F446" s="4">
        <f>Summary!F446</f>
        <v>4076688.8143655518</v>
      </c>
      <c r="G446" s="4">
        <f>VLOOKUP(A446,'2% 2020'!A:AB,28,FALSE)</f>
        <v>2830875</v>
      </c>
      <c r="H446" s="4">
        <f t="shared" si="119"/>
        <v>11647.682326758719</v>
      </c>
      <c r="I446" s="4">
        <f>G446-Summary!G446</f>
        <v>50161</v>
      </c>
      <c r="J446" s="4">
        <f>VLOOKUP(A446,'2% with VPK 2020'!A:AB,28,FALSE)</f>
        <v>2831200</v>
      </c>
      <c r="K446" s="4">
        <f>VLOOKUP(A446,'Charter School Lease'!A:D,4,FALSE)</f>
        <v>0</v>
      </c>
      <c r="L446" s="4">
        <f>VLOOKUP(A446,'Integration Change'!H:K,4,FALSE)</f>
        <v>0</v>
      </c>
      <c r="M446" s="4">
        <f>VLOOKUP(A446,'Other SPED'!A:D,4,FALSE)</f>
        <v>0</v>
      </c>
      <c r="N446" s="4">
        <f>VLOOKUP(A446,'LTFM Change'!G:J,4,FALSE)</f>
        <v>0</v>
      </c>
      <c r="O446" s="4">
        <f>VLOOKUP(A446,QComp!I:N,6,FALSE)</f>
        <v>7.6222567399963737</v>
      </c>
      <c r="P446" s="4">
        <f>VLOOKUP(A446,'Breakfast and Lunch'!A:D,4,FALSE)</f>
        <v>0</v>
      </c>
      <c r="Q446" s="4">
        <f>VLOOKUP(A446,'Breakfast and Lunch'!A:E,5,FALSE)</f>
        <v>0</v>
      </c>
      <c r="R446" s="4">
        <v>0</v>
      </c>
      <c r="S446" s="4">
        <v>0</v>
      </c>
      <c r="T446" s="4">
        <f>VLOOKUP(A446,QComp!A:D,4,FALSE)</f>
        <v>0</v>
      </c>
      <c r="U446" s="4">
        <f t="shared" si="120"/>
        <v>143.31714285714287</v>
      </c>
      <c r="V446" s="4">
        <f t="shared" si="121"/>
        <v>332.62225673999637</v>
      </c>
      <c r="W446" s="4">
        <f t="shared" si="122"/>
        <v>0.95034930497141823</v>
      </c>
      <c r="X446" s="4">
        <f>VLOOKUP(A446,'2020 SPED'!A:AF,32,FALSE)</f>
        <v>0</v>
      </c>
      <c r="Y446" s="228">
        <f t="shared" si="115"/>
        <v>0</v>
      </c>
      <c r="Z446" s="4">
        <f t="shared" si="116"/>
        <v>50493.622256739996</v>
      </c>
      <c r="AA446" s="228">
        <f t="shared" si="117"/>
        <v>144.26749216211428</v>
      </c>
      <c r="AC446" s="4">
        <f>VLOOKUP(A446,'Pupil Info'!A:E,5,FALSE)</f>
        <v>332</v>
      </c>
      <c r="AD446" s="4">
        <f>Summary!AA446</f>
        <v>3958768.9961285233</v>
      </c>
      <c r="AE446" s="4">
        <f>VLOOKUP(A446,'2% 2021'!A:AB,28,FALSE)</f>
        <v>2718777.2</v>
      </c>
      <c r="AF446" s="4">
        <f t="shared" si="123"/>
        <v>11924.003000387118</v>
      </c>
      <c r="AG446" s="4">
        <f>AE446-Summary!AB446</f>
        <v>95344</v>
      </c>
      <c r="AH446" s="4">
        <f>VLOOKUP(A446,'2% with VPK 2021'!A:AB,28,FALSE)</f>
        <v>2718729.2</v>
      </c>
      <c r="AI446" s="4">
        <f>VLOOKUP(A446,'Charter School Lease'!A:E,5,FALSE)</f>
        <v>0</v>
      </c>
      <c r="AJ446" s="4">
        <f>VLOOKUP(A446,'Integration Change'!H:L,5,FALSE)</f>
        <v>0</v>
      </c>
      <c r="AK446" s="4">
        <f>VLOOKUP(A446,'Other SPED'!A:D,4,FALSE)</f>
        <v>0</v>
      </c>
      <c r="AL446" s="4">
        <f>VLOOKUP(A446,QComp!I:R,10,FALSE)</f>
        <v>6.702481323707616</v>
      </c>
      <c r="AM446" s="4">
        <f>VLOOKUP(A446,'LTFM Change'!G:K,5,FALSE)</f>
        <v>0</v>
      </c>
      <c r="AN446" s="4">
        <f>VLOOKUP(A446,'Breakfast and Lunch'!A:E,5,FALSE)</f>
        <v>0</v>
      </c>
      <c r="AO446" s="4">
        <f>VLOOKUP(A446,'Breakfast and Lunch'!A:D,4,FALSE)</f>
        <v>0</v>
      </c>
      <c r="AP446" s="4">
        <v>0</v>
      </c>
      <c r="AQ446" s="4">
        <f>VLOOKUP(A446,'Safe School'!A:D,4,FALSE)</f>
        <v>0</v>
      </c>
      <c r="AR446" s="4">
        <v>0</v>
      </c>
      <c r="AS446" s="4">
        <f>VLOOKUP(A446,QComp!A:E,5,FALSE)</f>
        <v>0</v>
      </c>
      <c r="AT446" s="228">
        <f t="shared" si="124"/>
        <v>287.18072289156629</v>
      </c>
      <c r="AU446" s="4">
        <f t="shared" si="125"/>
        <v>-41.297518676146865</v>
      </c>
      <c r="AV446" s="228">
        <f t="shared" si="111"/>
        <v>-0.12439011649441827</v>
      </c>
      <c r="AW446" s="4">
        <f>VLOOKUP(A446,'2021 SPED'!A:AF,32,FALSE)</f>
        <v>157.21324932435527</v>
      </c>
      <c r="AX446" s="228">
        <f t="shared" si="112"/>
        <v>0.47353388350709419</v>
      </c>
      <c r="AY446" s="5">
        <f t="shared" si="118"/>
        <v>95459.915730648208</v>
      </c>
      <c r="AZ446" s="4">
        <f t="shared" si="113"/>
        <v>287.52986665857895</v>
      </c>
    </row>
    <row r="447" spans="1:52" x14ac:dyDescent="0.25">
      <c r="A447">
        <v>4137</v>
      </c>
      <c r="B447">
        <v>7</v>
      </c>
      <c r="C447" t="s">
        <v>427</v>
      </c>
      <c r="D447">
        <v>7</v>
      </c>
      <c r="E447" s="4">
        <f>VLOOKUP(A447,'Pupil Info'!A:D,4,FALSE)</f>
        <v>155</v>
      </c>
      <c r="F447" s="4">
        <f>Summary!F447</f>
        <v>1745315.4026787905</v>
      </c>
      <c r="G447" s="4">
        <f>VLOOKUP(A447,'2% 2020'!A:AB,28,FALSE)</f>
        <v>1050266</v>
      </c>
      <c r="H447" s="4">
        <f t="shared" si="119"/>
        <v>11260.099372121229</v>
      </c>
      <c r="I447" s="4">
        <f>G447-Summary!G447</f>
        <v>18941</v>
      </c>
      <c r="J447" s="4">
        <f>VLOOKUP(A447,'2% with VPK 2020'!A:AB,28,FALSE)</f>
        <v>1050408</v>
      </c>
      <c r="K447" s="4">
        <f>VLOOKUP(A447,'Charter School Lease'!A:D,4,FALSE)</f>
        <v>0</v>
      </c>
      <c r="L447" s="4">
        <f>VLOOKUP(A447,'Integration Change'!H:K,4,FALSE)</f>
        <v>0</v>
      </c>
      <c r="M447" s="4">
        <f>VLOOKUP(A447,'Other SPED'!A:D,4,FALSE)</f>
        <v>0</v>
      </c>
      <c r="N447" s="4">
        <f>VLOOKUP(A447,'LTFM Change'!G:J,4,FALSE)</f>
        <v>0</v>
      </c>
      <c r="O447" s="4">
        <f>VLOOKUP(A447,QComp!I:N,6,FALSE)</f>
        <v>0</v>
      </c>
      <c r="P447" s="4">
        <f>VLOOKUP(A447,'Breakfast and Lunch'!A:D,4,FALSE)</f>
        <v>0</v>
      </c>
      <c r="Q447" s="4">
        <f>VLOOKUP(A447,'Breakfast and Lunch'!A:E,5,FALSE)</f>
        <v>0</v>
      </c>
      <c r="R447" s="4">
        <v>0</v>
      </c>
      <c r="S447" s="4">
        <v>0</v>
      </c>
      <c r="T447" s="4">
        <f>VLOOKUP(A447,QComp!A:D,4,FALSE)</f>
        <v>0</v>
      </c>
      <c r="U447" s="4">
        <f t="shared" si="120"/>
        <v>122.2</v>
      </c>
      <c r="V447" s="4">
        <f t="shared" si="121"/>
        <v>142</v>
      </c>
      <c r="W447" s="4">
        <f t="shared" si="122"/>
        <v>0.91612903225806452</v>
      </c>
      <c r="X447" s="4">
        <f>VLOOKUP(A447,'2020 SPED'!A:AF,32,FALSE)</f>
        <v>0</v>
      </c>
      <c r="Y447" s="228">
        <f t="shared" si="115"/>
        <v>0</v>
      </c>
      <c r="Z447" s="4">
        <f t="shared" si="116"/>
        <v>19083</v>
      </c>
      <c r="AA447" s="228">
        <f t="shared" si="117"/>
        <v>123.11612903225806</v>
      </c>
      <c r="AC447" s="4">
        <f>VLOOKUP(A447,'Pupil Info'!A:E,5,FALSE)</f>
        <v>155</v>
      </c>
      <c r="AD447" s="4">
        <f>Summary!AA447</f>
        <v>1799498.0502156685</v>
      </c>
      <c r="AE447" s="4">
        <f>VLOOKUP(A447,'2% 2021'!A:AB,28,FALSE)</f>
        <v>1061045</v>
      </c>
      <c r="AF447" s="4">
        <f t="shared" si="123"/>
        <v>11609.664840101088</v>
      </c>
      <c r="AG447" s="4">
        <f>AE447-Summary!AB447</f>
        <v>38039</v>
      </c>
      <c r="AH447" s="4">
        <f>VLOOKUP(A447,'2% with VPK 2021'!A:AB,28,FALSE)</f>
        <v>1061188</v>
      </c>
      <c r="AI447" s="4">
        <f>VLOOKUP(A447,'Charter School Lease'!A:E,5,FALSE)</f>
        <v>0</v>
      </c>
      <c r="AJ447" s="4">
        <f>VLOOKUP(A447,'Integration Change'!H:L,5,FALSE)</f>
        <v>0</v>
      </c>
      <c r="AK447" s="4">
        <f>VLOOKUP(A447,'Other SPED'!A:D,4,FALSE)</f>
        <v>0</v>
      </c>
      <c r="AL447" s="4">
        <f>VLOOKUP(A447,QComp!I:R,10,FALSE)</f>
        <v>0</v>
      </c>
      <c r="AM447" s="4">
        <f>VLOOKUP(A447,'LTFM Change'!G:K,5,FALSE)</f>
        <v>0</v>
      </c>
      <c r="AN447" s="4">
        <f>VLOOKUP(A447,'Breakfast and Lunch'!A:E,5,FALSE)</f>
        <v>0</v>
      </c>
      <c r="AO447" s="4">
        <f>VLOOKUP(A447,'Breakfast and Lunch'!A:D,4,FALSE)</f>
        <v>0</v>
      </c>
      <c r="AP447" s="4">
        <v>0</v>
      </c>
      <c r="AQ447" s="4">
        <f>VLOOKUP(A447,'Safe School'!A:D,4,FALSE)</f>
        <v>0</v>
      </c>
      <c r="AR447" s="4">
        <v>0</v>
      </c>
      <c r="AS447" s="4">
        <f>VLOOKUP(A447,QComp!A:E,5,FALSE)</f>
        <v>0</v>
      </c>
      <c r="AT447" s="228">
        <f t="shared" si="124"/>
        <v>245.41290322580645</v>
      </c>
      <c r="AU447" s="4">
        <f t="shared" si="125"/>
        <v>143</v>
      </c>
      <c r="AV447" s="228">
        <f t="shared" si="111"/>
        <v>0.92258064516129035</v>
      </c>
      <c r="AW447" s="4">
        <f>VLOOKUP(A447,'2021 SPED'!A:AF,32,FALSE)</f>
        <v>591.84456279210281</v>
      </c>
      <c r="AX447" s="228">
        <f t="shared" si="112"/>
        <v>3.8183520180135666</v>
      </c>
      <c r="AY447" s="5">
        <f t="shared" si="118"/>
        <v>38773.844562792103</v>
      </c>
      <c r="AZ447" s="4">
        <f t="shared" si="113"/>
        <v>250.15383588898132</v>
      </c>
    </row>
    <row r="448" spans="1:52" x14ac:dyDescent="0.25">
      <c r="A448">
        <v>4138</v>
      </c>
      <c r="B448">
        <v>7</v>
      </c>
      <c r="C448" t="s">
        <v>428</v>
      </c>
      <c r="D448">
        <v>7</v>
      </c>
      <c r="E448" s="4">
        <f>VLOOKUP(A448,'Pupil Info'!A:D,4,FALSE)</f>
        <v>0</v>
      </c>
      <c r="F448" s="4">
        <f>Summary!F448</f>
        <v>0</v>
      </c>
      <c r="G448" s="4">
        <f>VLOOKUP(A448,'2% 2020'!A:AB,28,FALSE)</f>
        <v>0</v>
      </c>
      <c r="H448" s="4">
        <v>0</v>
      </c>
      <c r="I448" s="4">
        <f>G448-Summary!G448</f>
        <v>0</v>
      </c>
      <c r="J448" s="4">
        <f>VLOOKUP(A448,'2% with VPK 2020'!A:AB,28,FALSE)</f>
        <v>0</v>
      </c>
      <c r="K448" s="4">
        <f>VLOOKUP(A448,'Charter School Lease'!A:D,4,FALSE)</f>
        <v>0</v>
      </c>
      <c r="L448" s="4">
        <f>VLOOKUP(A448,'Integration Change'!H:K,4,FALSE)</f>
        <v>0</v>
      </c>
      <c r="M448" s="4">
        <f>VLOOKUP(A448,'Other SPED'!A:D,4,FALSE)</f>
        <v>0</v>
      </c>
      <c r="N448" s="4">
        <f>VLOOKUP(A448,'LTFM Change'!G:J,4,FALSE)</f>
        <v>0</v>
      </c>
      <c r="O448" s="4">
        <f>VLOOKUP(A448,QComp!I:N,6,FALSE)</f>
        <v>0</v>
      </c>
      <c r="P448" s="4">
        <v>0</v>
      </c>
      <c r="Q448" s="4">
        <v>0</v>
      </c>
      <c r="R448" s="4">
        <v>0</v>
      </c>
      <c r="S448" s="4">
        <v>0</v>
      </c>
      <c r="T448" s="4">
        <f>VLOOKUP(A448,QComp!A:D,4,FALSE)</f>
        <v>0</v>
      </c>
      <c r="U448" s="4">
        <v>0</v>
      </c>
      <c r="V448" s="4">
        <f t="shared" si="121"/>
        <v>0</v>
      </c>
      <c r="W448" s="4">
        <v>0</v>
      </c>
      <c r="X448" s="4">
        <f>VLOOKUP(A448,'2020 SPED'!A:AF,32,FALSE)</f>
        <v>0</v>
      </c>
      <c r="Y448" s="4">
        <v>0</v>
      </c>
      <c r="Z448" s="4">
        <f t="shared" si="116"/>
        <v>0</v>
      </c>
      <c r="AA448" s="4">
        <v>0</v>
      </c>
      <c r="AC448" s="4">
        <f>VLOOKUP(A448,'Pupil Info'!A:E,5,FALSE)</f>
        <v>0</v>
      </c>
      <c r="AD448" s="4">
        <f>Summary!AA448</f>
        <v>0</v>
      </c>
      <c r="AE448" s="4">
        <f>VLOOKUP(A448,'2% 2021'!A:AB,28,FALSE)</f>
        <v>0</v>
      </c>
      <c r="AF448" s="4">
        <v>0</v>
      </c>
      <c r="AG448" s="4">
        <f>AE448-Summary!AB448</f>
        <v>0</v>
      </c>
      <c r="AH448" s="4">
        <f>VLOOKUP(A448,'2% with VPK 2021'!A:AB,28,FALSE)</f>
        <v>0</v>
      </c>
      <c r="AI448" s="4">
        <f>VLOOKUP(A448,'Charter School Lease'!A:E,5,FALSE)</f>
        <v>0</v>
      </c>
      <c r="AJ448" s="4">
        <f>VLOOKUP(A448,'Integration Change'!H:L,5,FALSE)</f>
        <v>0</v>
      </c>
      <c r="AK448" s="4">
        <f>VLOOKUP(A448,'Other SPED'!A:D,4,FALSE)</f>
        <v>0</v>
      </c>
      <c r="AL448" s="4">
        <f>VLOOKUP(A448,QComp!I:R,10,FALSE)</f>
        <v>0</v>
      </c>
      <c r="AM448" s="4">
        <f>VLOOKUP(A448,'LTFM Change'!G:K,5,FALSE)</f>
        <v>0</v>
      </c>
      <c r="AN448" s="4">
        <v>0</v>
      </c>
      <c r="AO448" s="4">
        <v>0</v>
      </c>
      <c r="AP448" s="4">
        <v>0</v>
      </c>
      <c r="AQ448" s="4">
        <f>VLOOKUP(A448,'Safe School'!A:D,4,FALSE)</f>
        <v>0</v>
      </c>
      <c r="AR448" s="4">
        <v>0</v>
      </c>
      <c r="AS448" s="4">
        <f>VLOOKUP(A448,QComp!A:E,5,FALSE)</f>
        <v>0</v>
      </c>
      <c r="AT448" s="228" t="e">
        <f t="shared" si="124"/>
        <v>#DIV/0!</v>
      </c>
      <c r="AU448" s="4">
        <f t="shared" si="125"/>
        <v>0</v>
      </c>
      <c r="AV448" s="228">
        <v>0</v>
      </c>
      <c r="AW448" s="228">
        <v>0</v>
      </c>
      <c r="AX448" s="228">
        <v>0</v>
      </c>
      <c r="AY448" s="228">
        <v>0</v>
      </c>
      <c r="AZ448" s="228">
        <v>0</v>
      </c>
    </row>
    <row r="449" spans="1:52" x14ac:dyDescent="0.25">
      <c r="A449">
        <v>4139</v>
      </c>
      <c r="B449">
        <v>7</v>
      </c>
      <c r="C449" t="s">
        <v>429</v>
      </c>
      <c r="D449">
        <v>7</v>
      </c>
      <c r="E449" s="4">
        <f>VLOOKUP(A449,'Pupil Info'!A:D,4,FALSE)</f>
        <v>210</v>
      </c>
      <c r="F449" s="4">
        <f>Summary!F449</f>
        <v>3102865.733863757</v>
      </c>
      <c r="G449" s="4">
        <f>VLOOKUP(A449,'2% 2020'!A:AB,28,FALSE)</f>
        <v>2037006</v>
      </c>
      <c r="H449" s="4">
        <f t="shared" si="119"/>
        <v>14775.551113636939</v>
      </c>
      <c r="I449" s="4">
        <f>G449-Summary!G449</f>
        <v>39506</v>
      </c>
      <c r="J449" s="4">
        <f>VLOOKUP(A449,'2% with VPK 2020'!A:AB,28,FALSE)</f>
        <v>2037207</v>
      </c>
      <c r="K449" s="4">
        <f>VLOOKUP(A449,'Charter School Lease'!A:D,4,FALSE)</f>
        <v>0</v>
      </c>
      <c r="L449" s="4">
        <f>VLOOKUP(A449,'Integration Change'!H:K,4,FALSE)</f>
        <v>0</v>
      </c>
      <c r="M449" s="4">
        <f>VLOOKUP(A449,'Other SPED'!A:D,4,FALSE)</f>
        <v>0</v>
      </c>
      <c r="N449" s="4">
        <f>VLOOKUP(A449,'LTFM Change'!G:J,4,FALSE)</f>
        <v>0</v>
      </c>
      <c r="O449" s="4">
        <f>VLOOKUP(A449,QComp!I:N,6,FALSE)</f>
        <v>0</v>
      </c>
      <c r="P449" s="4">
        <f>VLOOKUP(A449,'Breakfast and Lunch'!A:D,4,FALSE)</f>
        <v>0</v>
      </c>
      <c r="Q449" s="4">
        <f>VLOOKUP(A449,'Breakfast and Lunch'!A:E,5,FALSE)</f>
        <v>0</v>
      </c>
      <c r="R449" s="4">
        <v>0</v>
      </c>
      <c r="S449" s="4">
        <v>0</v>
      </c>
      <c r="T449" s="4">
        <f>VLOOKUP(A449,QComp!A:D,4,FALSE)</f>
        <v>0</v>
      </c>
      <c r="U449" s="4">
        <f t="shared" si="120"/>
        <v>188.12380952380951</v>
      </c>
      <c r="V449" s="4">
        <f t="shared" si="121"/>
        <v>201</v>
      </c>
      <c r="W449" s="4">
        <f t="shared" si="122"/>
        <v>0.95714285714285718</v>
      </c>
      <c r="X449" s="4">
        <f>VLOOKUP(A449,'2020 SPED'!A:AF,32,FALSE)</f>
        <v>0</v>
      </c>
      <c r="Y449" s="228">
        <f t="shared" si="115"/>
        <v>0</v>
      </c>
      <c r="Z449" s="4">
        <f t="shared" si="116"/>
        <v>39707</v>
      </c>
      <c r="AA449" s="228">
        <f t="shared" si="117"/>
        <v>189.08095238095237</v>
      </c>
      <c r="AC449" s="4">
        <f>VLOOKUP(A449,'Pupil Info'!A:E,5,FALSE)</f>
        <v>218</v>
      </c>
      <c r="AD449" s="4">
        <f>Summary!AA449</f>
        <v>3353001.5999163939</v>
      </c>
      <c r="AE449" s="4">
        <f>VLOOKUP(A449,'2% 2021'!A:AB,28,FALSE)</f>
        <v>2185997.7999999998</v>
      </c>
      <c r="AF449" s="4">
        <f t="shared" si="123"/>
        <v>15380.741284020156</v>
      </c>
      <c r="AG449" s="4">
        <f>AE449-Summary!AB449</f>
        <v>84249</v>
      </c>
      <c r="AH449" s="4">
        <f>VLOOKUP(A449,'2% with VPK 2021'!A:AB,28,FALSE)</f>
        <v>2185977.7999999998</v>
      </c>
      <c r="AI449" s="4">
        <f>VLOOKUP(A449,'Charter School Lease'!A:E,5,FALSE)</f>
        <v>0</v>
      </c>
      <c r="AJ449" s="4">
        <f>VLOOKUP(A449,'Integration Change'!H:L,5,FALSE)</f>
        <v>0</v>
      </c>
      <c r="AK449" s="4">
        <f>VLOOKUP(A449,'Other SPED'!A:D,4,FALSE)</f>
        <v>0</v>
      </c>
      <c r="AL449" s="4">
        <f>VLOOKUP(A449,QComp!I:R,10,FALSE)</f>
        <v>0</v>
      </c>
      <c r="AM449" s="4">
        <f>VLOOKUP(A449,'LTFM Change'!G:K,5,FALSE)</f>
        <v>0</v>
      </c>
      <c r="AN449" s="4">
        <f>VLOOKUP(A449,'Breakfast and Lunch'!A:E,5,FALSE)</f>
        <v>0</v>
      </c>
      <c r="AO449" s="4">
        <f>VLOOKUP(A449,'Breakfast and Lunch'!A:D,4,FALSE)</f>
        <v>0</v>
      </c>
      <c r="AP449" s="4">
        <v>0</v>
      </c>
      <c r="AQ449" s="4">
        <f>VLOOKUP(A449,'Safe School'!A:D,4,FALSE)</f>
        <v>0</v>
      </c>
      <c r="AR449" s="4">
        <v>0</v>
      </c>
      <c r="AS449" s="4">
        <f>VLOOKUP(A449,QComp!A:E,5,FALSE)</f>
        <v>0</v>
      </c>
      <c r="AT449" s="228">
        <f t="shared" si="124"/>
        <v>386.4633027522936</v>
      </c>
      <c r="AU449" s="4">
        <f t="shared" si="125"/>
        <v>-20</v>
      </c>
      <c r="AV449" s="228">
        <f t="shared" si="111"/>
        <v>-9.1743119266055051E-2</v>
      </c>
      <c r="AW449" s="4">
        <f>VLOOKUP(A449,'2021 SPED'!A:AF,32,FALSE)</f>
        <v>395.16812757961452</v>
      </c>
      <c r="AX449" s="228">
        <f t="shared" si="112"/>
        <v>1.8126978329340115</v>
      </c>
      <c r="AY449" s="5">
        <f t="shared" si="118"/>
        <v>84624.168127579615</v>
      </c>
      <c r="AZ449" s="4">
        <f t="shared" si="113"/>
        <v>388.18425746596154</v>
      </c>
    </row>
    <row r="450" spans="1:52" x14ac:dyDescent="0.25">
      <c r="A450">
        <v>4140</v>
      </c>
      <c r="B450">
        <v>7</v>
      </c>
      <c r="C450" t="s">
        <v>430</v>
      </c>
      <c r="D450">
        <v>7</v>
      </c>
      <c r="E450" s="4">
        <f>VLOOKUP(A450,'Pupil Info'!A:D,4,FALSE)</f>
        <v>837</v>
      </c>
      <c r="F450" s="4">
        <f>Summary!F450</f>
        <v>6657164.0103265774</v>
      </c>
      <c r="G450" s="4">
        <f>VLOOKUP(A450,'2% 2020'!A:AB,28,FALSE)</f>
        <v>6038918.4000000004</v>
      </c>
      <c r="H450" s="4">
        <f t="shared" si="119"/>
        <v>7953.6009681321111</v>
      </c>
      <c r="I450" s="4">
        <f>G450-Summary!G450</f>
        <v>110385</v>
      </c>
      <c r="J450" s="4">
        <f>VLOOKUP(A450,'2% with VPK 2020'!A:AB,28,FALSE)</f>
        <v>6039713.2000000002</v>
      </c>
      <c r="K450" s="4">
        <f>VLOOKUP(A450,'Charter School Lease'!A:D,4,FALSE)</f>
        <v>0</v>
      </c>
      <c r="L450" s="4">
        <f>VLOOKUP(A450,'Integration Change'!H:K,4,FALSE)</f>
        <v>0</v>
      </c>
      <c r="M450" s="4">
        <f>VLOOKUP(A450,'Other SPED'!A:D,4,FALSE)</f>
        <v>0</v>
      </c>
      <c r="N450" s="4">
        <f>VLOOKUP(A450,'LTFM Change'!G:J,4,FALSE)</f>
        <v>0</v>
      </c>
      <c r="O450" s="4">
        <f>VLOOKUP(A450,QComp!I:N,6,FALSE)</f>
        <v>18.056181672291132</v>
      </c>
      <c r="P450" s="4">
        <f>VLOOKUP(A450,'Breakfast and Lunch'!A:D,4,FALSE)</f>
        <v>0</v>
      </c>
      <c r="Q450" s="4">
        <f>VLOOKUP(A450,'Breakfast and Lunch'!A:E,5,FALSE)</f>
        <v>0</v>
      </c>
      <c r="R450" s="4">
        <v>0</v>
      </c>
      <c r="S450" s="4">
        <v>0</v>
      </c>
      <c r="T450" s="4">
        <f>VLOOKUP(A450,QComp!A:D,4,FALSE)</f>
        <v>0</v>
      </c>
      <c r="U450" s="4">
        <f t="shared" si="120"/>
        <v>131.88172043010752</v>
      </c>
      <c r="V450" s="4">
        <f t="shared" si="121"/>
        <v>812.85618167184293</v>
      </c>
      <c r="W450" s="4">
        <f t="shared" si="122"/>
        <v>0.97115433891498559</v>
      </c>
      <c r="X450" s="4">
        <f>VLOOKUP(A450,'2020 SPED'!A:AF,32,FALSE)</f>
        <v>0</v>
      </c>
      <c r="Y450" s="228">
        <f t="shared" si="115"/>
        <v>0</v>
      </c>
      <c r="Z450" s="4">
        <f t="shared" si="116"/>
        <v>111197.85618167184</v>
      </c>
      <c r="AA450" s="228">
        <f t="shared" si="117"/>
        <v>132.85287476902252</v>
      </c>
      <c r="AC450" s="4">
        <f>VLOOKUP(A450,'Pupil Info'!A:E,5,FALSE)</f>
        <v>829</v>
      </c>
      <c r="AD450" s="4">
        <f>Summary!AA450</f>
        <v>6695009.9900694042</v>
      </c>
      <c r="AE450" s="4">
        <f>VLOOKUP(A450,'2% 2021'!A:AB,28,FALSE)</f>
        <v>6130253</v>
      </c>
      <c r="AF450" s="4">
        <f t="shared" si="123"/>
        <v>8076.0072256567</v>
      </c>
      <c r="AG450" s="4">
        <f>AE450-Summary!AB450</f>
        <v>222602</v>
      </c>
      <c r="AH450" s="4">
        <f>VLOOKUP(A450,'2% with VPK 2021'!A:AB,28,FALSE)</f>
        <v>6131042.4000000004</v>
      </c>
      <c r="AI450" s="4">
        <f>VLOOKUP(A450,'Charter School Lease'!A:E,5,FALSE)</f>
        <v>0</v>
      </c>
      <c r="AJ450" s="4">
        <f>VLOOKUP(A450,'Integration Change'!H:L,5,FALSE)</f>
        <v>0</v>
      </c>
      <c r="AK450" s="4">
        <f>VLOOKUP(A450,'Other SPED'!A:D,4,FALSE)</f>
        <v>0</v>
      </c>
      <c r="AL450" s="4">
        <f>VLOOKUP(A450,QComp!I:R,10,FALSE)</f>
        <v>17.36272719950648</v>
      </c>
      <c r="AM450" s="4">
        <f>VLOOKUP(A450,'LTFM Change'!G:K,5,FALSE)</f>
        <v>0</v>
      </c>
      <c r="AN450" s="4">
        <f>VLOOKUP(A450,'Breakfast and Lunch'!A:E,5,FALSE)</f>
        <v>0</v>
      </c>
      <c r="AO450" s="4">
        <f>VLOOKUP(A450,'Breakfast and Lunch'!A:D,4,FALSE)</f>
        <v>0</v>
      </c>
      <c r="AP450" s="4">
        <v>0</v>
      </c>
      <c r="AQ450" s="4">
        <f>VLOOKUP(A450,'Safe School'!A:D,4,FALSE)</f>
        <v>0</v>
      </c>
      <c r="AR450" s="4">
        <v>0</v>
      </c>
      <c r="AS450" s="4">
        <f>VLOOKUP(A450,QComp!A:E,5,FALSE)</f>
        <v>0</v>
      </c>
      <c r="AT450" s="228">
        <f t="shared" si="124"/>
        <v>268.51869722557296</v>
      </c>
      <c r="AU450" s="4">
        <f t="shared" si="125"/>
        <v>806.76272720005363</v>
      </c>
      <c r="AV450" s="228">
        <f t="shared" si="111"/>
        <v>0.97317578673106586</v>
      </c>
      <c r="AW450" s="4">
        <f>VLOOKUP(A450,'2021 SPED'!A:AF,32,FALSE)</f>
        <v>7.5142866931855679E-2</v>
      </c>
      <c r="AX450" s="228">
        <f t="shared" si="112"/>
        <v>9.0642782788728196E-5</v>
      </c>
      <c r="AY450" s="5">
        <f t="shared" si="118"/>
        <v>223408.83787006699</v>
      </c>
      <c r="AZ450" s="4">
        <f t="shared" si="113"/>
        <v>269.49196365508681</v>
      </c>
    </row>
    <row r="451" spans="1:52" x14ac:dyDescent="0.25">
      <c r="A451">
        <v>4141</v>
      </c>
      <c r="B451">
        <v>7</v>
      </c>
      <c r="C451" t="s">
        <v>431</v>
      </c>
      <c r="D451">
        <v>7</v>
      </c>
      <c r="E451" s="4">
        <f>VLOOKUP(A451,'Pupil Info'!A:D,4,FALSE)</f>
        <v>0</v>
      </c>
      <c r="F451" s="4">
        <f>Summary!F451</f>
        <v>0</v>
      </c>
      <c r="G451" s="4">
        <f>VLOOKUP(A451,'2% 2020'!A:AB,28,FALSE)</f>
        <v>0</v>
      </c>
      <c r="H451" s="4">
        <v>0</v>
      </c>
      <c r="I451" s="4">
        <f>G451-Summary!G451</f>
        <v>0</v>
      </c>
      <c r="J451" s="4">
        <f>VLOOKUP(A451,'2% with VPK 2020'!A:AB,28,FALSE)</f>
        <v>0</v>
      </c>
      <c r="K451" s="4">
        <f>VLOOKUP(A451,'Charter School Lease'!A:D,4,FALSE)</f>
        <v>0</v>
      </c>
      <c r="L451" s="4">
        <f>VLOOKUP(A451,'Integration Change'!H:K,4,FALSE)</f>
        <v>0</v>
      </c>
      <c r="M451" s="4">
        <f>VLOOKUP(A451,'Other SPED'!A:D,4,FALSE)</f>
        <v>0</v>
      </c>
      <c r="N451" s="4">
        <f>VLOOKUP(A451,'LTFM Change'!G:J,4,FALSE)</f>
        <v>0</v>
      </c>
      <c r="O451" s="4">
        <f>VLOOKUP(A451,QComp!I:N,6,FALSE)</f>
        <v>0</v>
      </c>
      <c r="P451" s="4">
        <v>0</v>
      </c>
      <c r="Q451" s="4">
        <v>0</v>
      </c>
      <c r="R451" s="4">
        <v>0</v>
      </c>
      <c r="S451" s="4">
        <v>0</v>
      </c>
      <c r="T451" s="4">
        <f>VLOOKUP(A451,QComp!A:D,4,FALSE)</f>
        <v>0</v>
      </c>
      <c r="U451" s="4">
        <v>0</v>
      </c>
      <c r="V451" s="4">
        <f t="shared" si="121"/>
        <v>0</v>
      </c>
      <c r="W451" s="4">
        <v>0</v>
      </c>
      <c r="X451" s="4">
        <f>VLOOKUP(A451,'2020 SPED'!A:AF,32,FALSE)</f>
        <v>0</v>
      </c>
      <c r="Y451" s="4">
        <v>0</v>
      </c>
      <c r="Z451" s="4">
        <f t="shared" si="116"/>
        <v>0</v>
      </c>
      <c r="AA451" s="4">
        <v>0</v>
      </c>
      <c r="AC451" s="4">
        <f>VLOOKUP(A451,'Pupil Info'!A:E,5,FALSE)</f>
        <v>0</v>
      </c>
      <c r="AD451" s="4">
        <f>Summary!AA451</f>
        <v>0</v>
      </c>
      <c r="AE451" s="4">
        <f>VLOOKUP(A451,'2% 2021'!A:AB,28,FALSE)</f>
        <v>0</v>
      </c>
      <c r="AF451" s="4">
        <v>0</v>
      </c>
      <c r="AG451" s="4">
        <f>AE451-Summary!AB451</f>
        <v>0</v>
      </c>
      <c r="AH451" s="4">
        <f>VLOOKUP(A451,'2% with VPK 2021'!A:AB,28,FALSE)</f>
        <v>0</v>
      </c>
      <c r="AI451" s="4">
        <f>VLOOKUP(A451,'Charter School Lease'!A:E,5,FALSE)</f>
        <v>0</v>
      </c>
      <c r="AJ451" s="4">
        <f>VLOOKUP(A451,'Integration Change'!H:L,5,FALSE)</f>
        <v>0</v>
      </c>
      <c r="AK451" s="4">
        <f>VLOOKUP(A451,'Other SPED'!A:D,4,FALSE)</f>
        <v>0</v>
      </c>
      <c r="AL451" s="4">
        <f>VLOOKUP(A451,QComp!I:R,10,FALSE)</f>
        <v>0</v>
      </c>
      <c r="AM451" s="4">
        <f>VLOOKUP(A451,'LTFM Change'!G:K,5,FALSE)</f>
        <v>0</v>
      </c>
      <c r="AN451" s="4">
        <v>0</v>
      </c>
      <c r="AO451" s="4">
        <v>0</v>
      </c>
      <c r="AP451" s="4">
        <v>0</v>
      </c>
      <c r="AQ451" s="4">
        <f>VLOOKUP(A451,'Safe School'!A:D,4,FALSE)</f>
        <v>0</v>
      </c>
      <c r="AR451" s="4">
        <v>0</v>
      </c>
      <c r="AS451" s="4">
        <f>VLOOKUP(A451,QComp!A:E,5,FALSE)</f>
        <v>0</v>
      </c>
      <c r="AT451" s="228" t="e">
        <f t="shared" si="124"/>
        <v>#DIV/0!</v>
      </c>
      <c r="AU451" s="4">
        <f t="shared" si="125"/>
        <v>0</v>
      </c>
      <c r="AV451" s="228">
        <v>0</v>
      </c>
      <c r="AW451" s="228">
        <v>0</v>
      </c>
      <c r="AX451" s="228">
        <v>0</v>
      </c>
      <c r="AY451" s="228">
        <v>0</v>
      </c>
      <c r="AZ451" s="228">
        <v>0</v>
      </c>
    </row>
    <row r="452" spans="1:52" x14ac:dyDescent="0.25">
      <c r="A452">
        <v>4142</v>
      </c>
      <c r="B452">
        <v>7</v>
      </c>
      <c r="C452" t="s">
        <v>432</v>
      </c>
      <c r="D452">
        <v>7</v>
      </c>
      <c r="E452" s="4">
        <f>VLOOKUP(A452,'Pupil Info'!A:D,4,FALSE)</f>
        <v>468</v>
      </c>
      <c r="F452" s="4">
        <f>Summary!F452</f>
        <v>4314421.7458678624</v>
      </c>
      <c r="G452" s="4">
        <f>VLOOKUP(A452,'2% 2020'!A:AB,28,FALSE)</f>
        <v>3679268</v>
      </c>
      <c r="H452" s="4">
        <f t="shared" si="119"/>
        <v>9218.8498843330399</v>
      </c>
      <c r="I452" s="4">
        <f>G452-Summary!G452</f>
        <v>65946</v>
      </c>
      <c r="J452" s="4">
        <f>VLOOKUP(A452,'2% with VPK 2020'!A:AB,28,FALSE)</f>
        <v>3679228</v>
      </c>
      <c r="K452" s="4">
        <f>VLOOKUP(A452,'Charter School Lease'!A:D,4,FALSE)</f>
        <v>0</v>
      </c>
      <c r="L452" s="4">
        <f>VLOOKUP(A452,'Integration Change'!H:K,4,FALSE)</f>
        <v>0</v>
      </c>
      <c r="M452" s="4">
        <f>VLOOKUP(A452,'Other SPED'!A:D,4,FALSE)</f>
        <v>0</v>
      </c>
      <c r="N452" s="4">
        <f>VLOOKUP(A452,'LTFM Change'!G:J,4,FALSE)</f>
        <v>0</v>
      </c>
      <c r="O452" s="4">
        <f>VLOOKUP(A452,QComp!I:N,6,FALSE)</f>
        <v>8.1714106838044245</v>
      </c>
      <c r="P452" s="4">
        <f>VLOOKUP(A452,'Breakfast and Lunch'!A:D,4,FALSE)</f>
        <v>0</v>
      </c>
      <c r="Q452" s="4">
        <f>VLOOKUP(A452,'Breakfast and Lunch'!A:E,5,FALSE)</f>
        <v>0</v>
      </c>
      <c r="R452" s="4">
        <v>0</v>
      </c>
      <c r="S452" s="4">
        <v>0</v>
      </c>
      <c r="T452" s="4">
        <f>VLOOKUP(A452,QComp!A:D,4,FALSE)</f>
        <v>0</v>
      </c>
      <c r="U452" s="4">
        <f t="shared" si="120"/>
        <v>140.91025641025641</v>
      </c>
      <c r="V452" s="4">
        <f t="shared" si="121"/>
        <v>-31.828589315991849</v>
      </c>
      <c r="W452" s="4">
        <f t="shared" si="122"/>
        <v>-6.8009806230751813E-2</v>
      </c>
      <c r="X452" s="4">
        <f>VLOOKUP(A452,'2020 SPED'!A:AF,32,FALSE)</f>
        <v>0</v>
      </c>
      <c r="Y452" s="228">
        <f t="shared" si="115"/>
        <v>0</v>
      </c>
      <c r="Z452" s="4">
        <f t="shared" si="116"/>
        <v>65914.171410684008</v>
      </c>
      <c r="AA452" s="228">
        <f t="shared" si="117"/>
        <v>140.84224660402566</v>
      </c>
      <c r="AC452" s="4">
        <f>VLOOKUP(A452,'Pupil Info'!A:E,5,FALSE)</f>
        <v>437</v>
      </c>
      <c r="AD452" s="4">
        <f>Summary!AA452</f>
        <v>4267112.6649222458</v>
      </c>
      <c r="AE452" s="4">
        <f>VLOOKUP(A452,'2% 2021'!A:AB,28,FALSE)</f>
        <v>3686300</v>
      </c>
      <c r="AF452" s="4">
        <f t="shared" si="123"/>
        <v>9764.5598739639499</v>
      </c>
      <c r="AG452" s="4">
        <f>AE452-Summary!AB452</f>
        <v>131915</v>
      </c>
      <c r="AH452" s="4">
        <f>VLOOKUP(A452,'2% with VPK 2021'!A:AB,28,FALSE)</f>
        <v>3686263</v>
      </c>
      <c r="AI452" s="4">
        <f>VLOOKUP(A452,'Charter School Lease'!A:E,5,FALSE)</f>
        <v>0</v>
      </c>
      <c r="AJ452" s="4">
        <f>VLOOKUP(A452,'Integration Change'!H:L,5,FALSE)</f>
        <v>0</v>
      </c>
      <c r="AK452" s="4">
        <f>VLOOKUP(A452,'Other SPED'!A:D,4,FALSE)</f>
        <v>0</v>
      </c>
      <c r="AL452" s="4">
        <f>VLOOKUP(A452,QComp!I:R,10,FALSE)</f>
        <v>10.141635141189909</v>
      </c>
      <c r="AM452" s="4">
        <f>VLOOKUP(A452,'LTFM Change'!G:K,5,FALSE)</f>
        <v>0</v>
      </c>
      <c r="AN452" s="4">
        <f>VLOOKUP(A452,'Breakfast and Lunch'!A:E,5,FALSE)</f>
        <v>0</v>
      </c>
      <c r="AO452" s="4">
        <f>VLOOKUP(A452,'Breakfast and Lunch'!A:D,4,FALSE)</f>
        <v>0</v>
      </c>
      <c r="AP452" s="4">
        <v>0</v>
      </c>
      <c r="AQ452" s="4">
        <f>VLOOKUP(A452,'Safe School'!A:D,4,FALSE)</f>
        <v>0</v>
      </c>
      <c r="AR452" s="4">
        <v>0</v>
      </c>
      <c r="AS452" s="4">
        <f>VLOOKUP(A452,QComp!A:E,5,FALSE)</f>
        <v>0</v>
      </c>
      <c r="AT452" s="228">
        <f t="shared" si="124"/>
        <v>301.86498855835242</v>
      </c>
      <c r="AU452" s="4">
        <f t="shared" si="125"/>
        <v>-26.858364858664572</v>
      </c>
      <c r="AV452" s="228">
        <f t="shared" ref="AV452:AV515" si="126">AU452/AC452</f>
        <v>-6.1460789150262179E-2</v>
      </c>
      <c r="AW452" s="4">
        <f>VLOOKUP(A452,'2021 SPED'!A:AF,32,FALSE)</f>
        <v>0</v>
      </c>
      <c r="AX452" s="228">
        <f t="shared" ref="AX452:AX515" si="127">AW452/AC452</f>
        <v>0</v>
      </c>
      <c r="AY452" s="5">
        <f t="shared" si="118"/>
        <v>131888.14163514134</v>
      </c>
      <c r="AZ452" s="4">
        <f t="shared" ref="AZ452:AZ515" si="128">AY452/AC452</f>
        <v>301.80352776920216</v>
      </c>
    </row>
    <row r="453" spans="1:52" x14ac:dyDescent="0.25">
      <c r="A453">
        <v>4143</v>
      </c>
      <c r="B453">
        <v>7</v>
      </c>
      <c r="C453" t="s">
        <v>433</v>
      </c>
      <c r="D453">
        <v>7</v>
      </c>
      <c r="E453" s="4">
        <f>VLOOKUP(A453,'Pupil Info'!A:D,4,FALSE)</f>
        <v>780</v>
      </c>
      <c r="F453" s="4">
        <f>Summary!F453</f>
        <v>8306653.3099584747</v>
      </c>
      <c r="G453" s="4">
        <f>VLOOKUP(A453,'2% 2020'!A:AB,28,FALSE)</f>
        <v>7415730</v>
      </c>
      <c r="H453" s="4">
        <f t="shared" si="119"/>
        <v>10649.555525587788</v>
      </c>
      <c r="I453" s="4">
        <f>G453-Summary!G453</f>
        <v>134003</v>
      </c>
      <c r="J453" s="4">
        <f>VLOOKUP(A453,'2% with VPK 2020'!A:AB,28,FALSE)</f>
        <v>7415630</v>
      </c>
      <c r="K453" s="4">
        <f>VLOOKUP(A453,'Charter School Lease'!A:D,4,FALSE)</f>
        <v>0</v>
      </c>
      <c r="L453" s="4">
        <f>VLOOKUP(A453,'Integration Change'!H:K,4,FALSE)</f>
        <v>0</v>
      </c>
      <c r="M453" s="4">
        <f>VLOOKUP(A453,'Other SPED'!A:D,4,FALSE)</f>
        <v>0</v>
      </c>
      <c r="N453" s="4">
        <f>VLOOKUP(A453,'LTFM Change'!G:J,4,FALSE)</f>
        <v>0</v>
      </c>
      <c r="O453" s="4">
        <f>VLOOKUP(A453,QComp!I:N,6,FALSE)</f>
        <v>15.112716533505591</v>
      </c>
      <c r="P453" s="4">
        <f>VLOOKUP(A453,'Breakfast and Lunch'!A:D,4,FALSE)</f>
        <v>0</v>
      </c>
      <c r="Q453" s="4">
        <f>VLOOKUP(A453,'Breakfast and Lunch'!A:E,5,FALSE)</f>
        <v>0</v>
      </c>
      <c r="R453" s="4">
        <v>0</v>
      </c>
      <c r="S453" s="4">
        <v>0</v>
      </c>
      <c r="T453" s="4">
        <f>VLOOKUP(A453,QComp!A:D,4,FALSE)</f>
        <v>0</v>
      </c>
      <c r="U453" s="4">
        <f t="shared" si="120"/>
        <v>171.79871794871795</v>
      </c>
      <c r="V453" s="4">
        <f t="shared" si="121"/>
        <v>-84.887283466756344</v>
      </c>
      <c r="W453" s="4">
        <f t="shared" si="122"/>
        <v>-0.10882985059840557</v>
      </c>
      <c r="X453" s="4">
        <f>VLOOKUP(A453,'2020 SPED'!A:AF,32,FALSE)</f>
        <v>0</v>
      </c>
      <c r="Y453" s="228">
        <f t="shared" si="115"/>
        <v>0</v>
      </c>
      <c r="Z453" s="4">
        <f t="shared" si="116"/>
        <v>133918.11271653324</v>
      </c>
      <c r="AA453" s="228">
        <f t="shared" si="117"/>
        <v>171.68988809811955</v>
      </c>
      <c r="AC453" s="4">
        <f>VLOOKUP(A453,'Pupil Info'!A:E,5,FALSE)</f>
        <v>780</v>
      </c>
      <c r="AD453" s="4">
        <f>Summary!AA453</f>
        <v>8460907.0499842186</v>
      </c>
      <c r="AE453" s="4">
        <f>VLOOKUP(A453,'2% 2021'!A:AB,28,FALSE)</f>
        <v>7615038</v>
      </c>
      <c r="AF453" s="4">
        <f t="shared" si="123"/>
        <v>10847.316730748998</v>
      </c>
      <c r="AG453" s="4">
        <f>AE453-Summary!AB453</f>
        <v>273905</v>
      </c>
      <c r="AH453" s="4">
        <f>VLOOKUP(A453,'2% with VPK 2021'!A:AB,28,FALSE)</f>
        <v>7615748</v>
      </c>
      <c r="AI453" s="4">
        <f>VLOOKUP(A453,'Charter School Lease'!A:E,5,FALSE)</f>
        <v>0</v>
      </c>
      <c r="AJ453" s="4">
        <f>VLOOKUP(A453,'Integration Change'!H:L,5,FALSE)</f>
        <v>0</v>
      </c>
      <c r="AK453" s="4">
        <f>VLOOKUP(A453,'Other SPED'!A:D,4,FALSE)</f>
        <v>0</v>
      </c>
      <c r="AL453" s="4">
        <f>VLOOKUP(A453,QComp!I:R,10,FALSE)</f>
        <v>15.045379026065348</v>
      </c>
      <c r="AM453" s="4">
        <f>VLOOKUP(A453,'LTFM Change'!G:K,5,FALSE)</f>
        <v>0</v>
      </c>
      <c r="AN453" s="4">
        <f>VLOOKUP(A453,'Breakfast and Lunch'!A:E,5,FALSE)</f>
        <v>0</v>
      </c>
      <c r="AO453" s="4">
        <f>VLOOKUP(A453,'Breakfast and Lunch'!A:D,4,FALSE)</f>
        <v>0</v>
      </c>
      <c r="AP453" s="4">
        <v>0</v>
      </c>
      <c r="AQ453" s="4">
        <f>VLOOKUP(A453,'Safe School'!A:D,4,FALSE)</f>
        <v>0</v>
      </c>
      <c r="AR453" s="4">
        <v>0</v>
      </c>
      <c r="AS453" s="4">
        <f>VLOOKUP(A453,QComp!A:E,5,FALSE)</f>
        <v>0</v>
      </c>
      <c r="AT453" s="228">
        <f t="shared" si="124"/>
        <v>351.16025641025641</v>
      </c>
      <c r="AU453" s="4">
        <f t="shared" si="125"/>
        <v>725.04537902586162</v>
      </c>
      <c r="AV453" s="228">
        <f t="shared" si="126"/>
        <v>0.92954535772546365</v>
      </c>
      <c r="AW453" s="4">
        <f>VLOOKUP(A453,'2021 SPED'!A:AF,32,FALSE)</f>
        <v>-10.998880340019241</v>
      </c>
      <c r="AX453" s="228">
        <f t="shared" si="127"/>
        <v>-1.4101128641050309E-2</v>
      </c>
      <c r="AY453" s="5">
        <f t="shared" si="118"/>
        <v>274619.04649868584</v>
      </c>
      <c r="AZ453" s="4">
        <f t="shared" si="128"/>
        <v>352.07570063934082</v>
      </c>
    </row>
    <row r="454" spans="1:52" x14ac:dyDescent="0.25">
      <c r="A454">
        <v>4144</v>
      </c>
      <c r="B454">
        <v>7</v>
      </c>
      <c r="C454" t="s">
        <v>434</v>
      </c>
      <c r="D454">
        <v>7</v>
      </c>
      <c r="E454" s="4">
        <f>VLOOKUP(A454,'Pupil Info'!A:D,4,FALSE)</f>
        <v>60</v>
      </c>
      <c r="F454" s="4">
        <f>Summary!F454</f>
        <v>754664.4336420641</v>
      </c>
      <c r="G454" s="4">
        <f>VLOOKUP(A454,'2% 2020'!A:AB,28,FALSE)</f>
        <v>469240</v>
      </c>
      <c r="H454" s="4">
        <f t="shared" si="119"/>
        <v>12577.740560701068</v>
      </c>
      <c r="I454" s="4">
        <f>G454-Summary!G454</f>
        <v>8221</v>
      </c>
      <c r="J454" s="4">
        <f>VLOOKUP(A454,'2% with VPK 2020'!A:AB,28,FALSE)</f>
        <v>469222</v>
      </c>
      <c r="K454" s="4">
        <f>VLOOKUP(A454,'Charter School Lease'!A:D,4,FALSE)</f>
        <v>0</v>
      </c>
      <c r="L454" s="4">
        <f>VLOOKUP(A454,'Integration Change'!H:K,4,FALSE)</f>
        <v>0</v>
      </c>
      <c r="M454" s="4">
        <f>VLOOKUP(A454,'Other SPED'!A:D,4,FALSE)</f>
        <v>0</v>
      </c>
      <c r="N454" s="4">
        <f>VLOOKUP(A454,'LTFM Change'!G:J,4,FALSE)</f>
        <v>0</v>
      </c>
      <c r="O454" s="4">
        <f>VLOOKUP(A454,QComp!I:N,6,FALSE)</f>
        <v>0</v>
      </c>
      <c r="P454" s="4">
        <f>VLOOKUP(A454,'Breakfast and Lunch'!A:D,4,FALSE)</f>
        <v>0</v>
      </c>
      <c r="Q454" s="4">
        <f>VLOOKUP(A454,'Breakfast and Lunch'!A:E,5,FALSE)</f>
        <v>0</v>
      </c>
      <c r="R454" s="4">
        <v>0</v>
      </c>
      <c r="S454" s="4">
        <v>0</v>
      </c>
      <c r="T454" s="4">
        <f>VLOOKUP(A454,QComp!A:D,4,FALSE)</f>
        <v>0</v>
      </c>
      <c r="U454" s="4">
        <f t="shared" si="120"/>
        <v>137.01666666666668</v>
      </c>
      <c r="V454" s="4">
        <f t="shared" si="121"/>
        <v>-18</v>
      </c>
      <c r="W454" s="4">
        <f t="shared" si="122"/>
        <v>-0.3</v>
      </c>
      <c r="X454" s="4">
        <f>VLOOKUP(A454,'2020 SPED'!A:AF,32,FALSE)</f>
        <v>0</v>
      </c>
      <c r="Y454" s="228">
        <f t="shared" si="115"/>
        <v>0</v>
      </c>
      <c r="Z454" s="4">
        <f t="shared" si="116"/>
        <v>8203</v>
      </c>
      <c r="AA454" s="228">
        <f t="shared" si="117"/>
        <v>136.71666666666667</v>
      </c>
      <c r="AC454" s="4">
        <f>VLOOKUP(A454,'Pupil Info'!A:E,5,FALSE)</f>
        <v>60</v>
      </c>
      <c r="AD454" s="4">
        <f>Summary!AA454</f>
        <v>773080.30360843008</v>
      </c>
      <c r="AE454" s="4">
        <f>VLOOKUP(A454,'2% 2021'!A:AB,28,FALSE)</f>
        <v>470880</v>
      </c>
      <c r="AF454" s="4">
        <f t="shared" si="123"/>
        <v>12884.671726807168</v>
      </c>
      <c r="AG454" s="4">
        <f>AE454-Summary!AB454</f>
        <v>16339</v>
      </c>
      <c r="AH454" s="4">
        <f>VLOOKUP(A454,'2% with VPK 2021'!A:AB,28,FALSE)</f>
        <v>470917</v>
      </c>
      <c r="AI454" s="4">
        <f>VLOOKUP(A454,'Charter School Lease'!A:E,5,FALSE)</f>
        <v>0</v>
      </c>
      <c r="AJ454" s="4">
        <f>VLOOKUP(A454,'Integration Change'!H:L,5,FALSE)</f>
        <v>0</v>
      </c>
      <c r="AK454" s="4">
        <f>VLOOKUP(A454,'Other SPED'!A:D,4,FALSE)</f>
        <v>0</v>
      </c>
      <c r="AL454" s="4">
        <f>VLOOKUP(A454,QComp!I:R,10,FALSE)</f>
        <v>0</v>
      </c>
      <c r="AM454" s="4">
        <f>VLOOKUP(A454,'LTFM Change'!G:K,5,FALSE)</f>
        <v>0</v>
      </c>
      <c r="AN454" s="4">
        <f>VLOOKUP(A454,'Breakfast and Lunch'!A:E,5,FALSE)</f>
        <v>0</v>
      </c>
      <c r="AO454" s="4">
        <f>VLOOKUP(A454,'Breakfast and Lunch'!A:D,4,FALSE)</f>
        <v>0</v>
      </c>
      <c r="AP454" s="4">
        <v>0</v>
      </c>
      <c r="AQ454" s="4">
        <f>VLOOKUP(A454,'Safe School'!A:D,4,FALSE)</f>
        <v>0</v>
      </c>
      <c r="AR454" s="4">
        <v>0</v>
      </c>
      <c r="AS454" s="4">
        <f>VLOOKUP(A454,QComp!A:E,5,FALSE)</f>
        <v>0</v>
      </c>
      <c r="AT454" s="228">
        <f t="shared" si="124"/>
        <v>272.31666666666666</v>
      </c>
      <c r="AU454" s="4">
        <f t="shared" si="125"/>
        <v>37</v>
      </c>
      <c r="AV454" s="228">
        <f t="shared" si="126"/>
        <v>0.6166666666666667</v>
      </c>
      <c r="AW454" s="4">
        <f>VLOOKUP(A454,'2021 SPED'!A:AF,32,FALSE)</f>
        <v>204.30755766865332</v>
      </c>
      <c r="AX454" s="228">
        <f t="shared" si="127"/>
        <v>3.4051259611442219</v>
      </c>
      <c r="AY454" s="5">
        <f t="shared" si="118"/>
        <v>16580.307557668653</v>
      </c>
      <c r="AZ454" s="4">
        <f t="shared" si="128"/>
        <v>276.33845929447756</v>
      </c>
    </row>
    <row r="455" spans="1:52" x14ac:dyDescent="0.25">
      <c r="A455">
        <v>4145</v>
      </c>
      <c r="B455">
        <v>7</v>
      </c>
      <c r="C455" t="s">
        <v>435</v>
      </c>
      <c r="D455">
        <v>7</v>
      </c>
      <c r="E455" s="4">
        <f>VLOOKUP(A455,'Pupil Info'!A:D,4,FALSE)</f>
        <v>31</v>
      </c>
      <c r="F455" s="4">
        <f>Summary!F455</f>
        <v>449826.44958369806</v>
      </c>
      <c r="G455" s="4">
        <f>VLOOKUP(A455,'2% 2020'!A:AB,28,FALSE)</f>
        <v>274216</v>
      </c>
      <c r="H455" s="4">
        <f t="shared" si="119"/>
        <v>14510.530631732196</v>
      </c>
      <c r="I455" s="4">
        <f>G455-Summary!G455</f>
        <v>5210</v>
      </c>
      <c r="J455" s="4">
        <f>VLOOKUP(A455,'2% with VPK 2020'!A:AB,28,FALSE)</f>
        <v>274192</v>
      </c>
      <c r="K455" s="4">
        <f>VLOOKUP(A455,'Charter School Lease'!A:D,4,FALSE)</f>
        <v>0</v>
      </c>
      <c r="L455" s="4">
        <f>VLOOKUP(A455,'Integration Change'!H:K,4,FALSE)</f>
        <v>0</v>
      </c>
      <c r="M455" s="4">
        <f>VLOOKUP(A455,'Other SPED'!A:D,4,FALSE)</f>
        <v>0</v>
      </c>
      <c r="N455" s="4">
        <f>VLOOKUP(A455,'LTFM Change'!G:J,4,FALSE)</f>
        <v>0</v>
      </c>
      <c r="O455" s="4">
        <f>VLOOKUP(A455,QComp!I:N,6,FALSE)</f>
        <v>0.65898473256493162</v>
      </c>
      <c r="P455" s="4">
        <f>VLOOKUP(A455,'Breakfast and Lunch'!A:D,4,FALSE)</f>
        <v>0</v>
      </c>
      <c r="Q455" s="4">
        <f>VLOOKUP(A455,'Breakfast and Lunch'!A:E,5,FALSE)</f>
        <v>0</v>
      </c>
      <c r="R455" s="4">
        <v>0</v>
      </c>
      <c r="S455" s="4">
        <v>0</v>
      </c>
      <c r="T455" s="4">
        <f>VLOOKUP(A455,QComp!A:D,4,FALSE)</f>
        <v>0</v>
      </c>
      <c r="U455" s="4">
        <f t="shared" si="120"/>
        <v>168.06451612903226</v>
      </c>
      <c r="V455" s="4">
        <f t="shared" si="121"/>
        <v>-23.341015267418697</v>
      </c>
      <c r="W455" s="4">
        <f t="shared" si="122"/>
        <v>-0.75293597636834508</v>
      </c>
      <c r="X455" s="4">
        <f>VLOOKUP(A455,'2020 SPED'!A:AF,32,FALSE)</f>
        <v>0</v>
      </c>
      <c r="Y455" s="228">
        <f t="shared" si="115"/>
        <v>0</v>
      </c>
      <c r="Z455" s="4">
        <f t="shared" si="116"/>
        <v>5186.6589847325813</v>
      </c>
      <c r="AA455" s="228">
        <f t="shared" si="117"/>
        <v>167.31158015266391</v>
      </c>
      <c r="AC455" s="4">
        <f>VLOOKUP(A455,'Pupil Info'!A:E,5,FALSE)</f>
        <v>31</v>
      </c>
      <c r="AD455" s="4">
        <f>Summary!AA455</f>
        <v>468137.86798429606</v>
      </c>
      <c r="AE455" s="4">
        <f>VLOOKUP(A455,'2% 2021'!A:AB,28,FALSE)</f>
        <v>281353</v>
      </c>
      <c r="AF455" s="4">
        <f t="shared" si="123"/>
        <v>15101.221547880517</v>
      </c>
      <c r="AG455" s="4">
        <f>AE455-Summary!AB455</f>
        <v>10512</v>
      </c>
      <c r="AH455" s="4">
        <f>VLOOKUP(A455,'2% with VPK 2021'!A:AB,28,FALSE)</f>
        <v>281319</v>
      </c>
      <c r="AI455" s="4">
        <f>VLOOKUP(A455,'Charter School Lease'!A:E,5,FALSE)</f>
        <v>0</v>
      </c>
      <c r="AJ455" s="4">
        <f>VLOOKUP(A455,'Integration Change'!H:L,5,FALSE)</f>
        <v>0</v>
      </c>
      <c r="AK455" s="4">
        <f>VLOOKUP(A455,'Other SPED'!A:D,4,FALSE)</f>
        <v>0</v>
      </c>
      <c r="AL455" s="4">
        <f>VLOOKUP(A455,QComp!I:R,10,FALSE)</f>
        <v>0.65010481674198672</v>
      </c>
      <c r="AM455" s="4">
        <f>VLOOKUP(A455,'LTFM Change'!G:K,5,FALSE)</f>
        <v>0</v>
      </c>
      <c r="AN455" s="4">
        <f>VLOOKUP(A455,'Breakfast and Lunch'!A:E,5,FALSE)</f>
        <v>0</v>
      </c>
      <c r="AO455" s="4">
        <f>VLOOKUP(A455,'Breakfast and Lunch'!A:D,4,FALSE)</f>
        <v>0</v>
      </c>
      <c r="AP455" s="4">
        <v>0</v>
      </c>
      <c r="AQ455" s="4">
        <f>VLOOKUP(A455,'Safe School'!A:D,4,FALSE)</f>
        <v>0</v>
      </c>
      <c r="AR455" s="4">
        <v>0</v>
      </c>
      <c r="AS455" s="4">
        <f>VLOOKUP(A455,QComp!A:E,5,FALSE)</f>
        <v>0</v>
      </c>
      <c r="AT455" s="228">
        <f t="shared" si="124"/>
        <v>339.09677419354841</v>
      </c>
      <c r="AU455" s="4">
        <f t="shared" si="125"/>
        <v>-33.349895183229819</v>
      </c>
      <c r="AV455" s="228">
        <f t="shared" si="126"/>
        <v>-1.0758030704267683</v>
      </c>
      <c r="AW455" s="4">
        <f>VLOOKUP(A455,'2021 SPED'!A:AF,32,FALSE)</f>
        <v>-44.718525139120175</v>
      </c>
      <c r="AX455" s="228">
        <f t="shared" si="127"/>
        <v>-1.4425330690038767</v>
      </c>
      <c r="AY455" s="5">
        <f t="shared" si="118"/>
        <v>10433.93157967765</v>
      </c>
      <c r="AZ455" s="4">
        <f t="shared" si="128"/>
        <v>336.57843805411773</v>
      </c>
    </row>
    <row r="456" spans="1:52" x14ac:dyDescent="0.25">
      <c r="A456">
        <v>4146</v>
      </c>
      <c r="B456">
        <v>7</v>
      </c>
      <c r="C456" t="s">
        <v>436</v>
      </c>
      <c r="D456">
        <v>7</v>
      </c>
      <c r="E456" s="4">
        <f>VLOOKUP(A456,'Pupil Info'!A:D,4,FALSE)</f>
        <v>95</v>
      </c>
      <c r="F456" s="4">
        <f>Summary!F456</f>
        <v>1779317.8527039632</v>
      </c>
      <c r="G456" s="4">
        <f>VLOOKUP(A456,'2% 2020'!A:AB,28,FALSE)</f>
        <v>994012</v>
      </c>
      <c r="H456" s="4">
        <f t="shared" si="119"/>
        <v>18729.66160741014</v>
      </c>
      <c r="I456" s="4">
        <f>G456-Summary!G456</f>
        <v>18835</v>
      </c>
      <c r="J456" s="4">
        <f>VLOOKUP(A456,'2% with VPK 2020'!A:AB,28,FALSE)</f>
        <v>993963</v>
      </c>
      <c r="K456" s="4">
        <f>VLOOKUP(A456,'Charter School Lease'!A:D,4,FALSE)</f>
        <v>0</v>
      </c>
      <c r="L456" s="4">
        <f>VLOOKUP(A456,'Integration Change'!H:K,4,FALSE)</f>
        <v>0</v>
      </c>
      <c r="M456" s="4">
        <f>VLOOKUP(A456,'Other SPED'!A:D,4,FALSE)</f>
        <v>0</v>
      </c>
      <c r="N456" s="4">
        <f>VLOOKUP(A456,'LTFM Change'!G:J,4,FALSE)</f>
        <v>0</v>
      </c>
      <c r="O456" s="4">
        <f>VLOOKUP(A456,QComp!I:N,6,FALSE)</f>
        <v>0</v>
      </c>
      <c r="P456" s="4">
        <f>VLOOKUP(A456,'Breakfast and Lunch'!A:D,4,FALSE)</f>
        <v>0</v>
      </c>
      <c r="Q456" s="4">
        <f>VLOOKUP(A456,'Breakfast and Lunch'!A:E,5,FALSE)</f>
        <v>0</v>
      </c>
      <c r="R456" s="4">
        <v>0</v>
      </c>
      <c r="S456" s="4">
        <v>0</v>
      </c>
      <c r="T456" s="4">
        <f>VLOOKUP(A456,QComp!A:D,4,FALSE)</f>
        <v>0</v>
      </c>
      <c r="U456" s="4">
        <f t="shared" si="120"/>
        <v>198.26315789473685</v>
      </c>
      <c r="V456" s="4">
        <f t="shared" si="121"/>
        <v>-49</v>
      </c>
      <c r="W456" s="4">
        <f t="shared" si="122"/>
        <v>-0.51578947368421058</v>
      </c>
      <c r="X456" s="4">
        <f>VLOOKUP(A456,'2020 SPED'!A:AF,32,FALSE)</f>
        <v>0</v>
      </c>
      <c r="Y456" s="228">
        <f t="shared" si="115"/>
        <v>0</v>
      </c>
      <c r="Z456" s="4">
        <f t="shared" si="116"/>
        <v>18786</v>
      </c>
      <c r="AA456" s="228">
        <f t="shared" si="117"/>
        <v>197.74736842105264</v>
      </c>
      <c r="AC456" s="4">
        <f>VLOOKUP(A456,'Pupil Info'!A:E,5,FALSE)</f>
        <v>95</v>
      </c>
      <c r="AD456" s="4">
        <f>Summary!AA456</f>
        <v>1865770.8135874453</v>
      </c>
      <c r="AE456" s="4">
        <f>VLOOKUP(A456,'2% 2021'!A:AB,28,FALSE)</f>
        <v>1024981</v>
      </c>
      <c r="AF456" s="4">
        <f t="shared" si="123"/>
        <v>19639.692774604686</v>
      </c>
      <c r="AG456" s="4">
        <f>AE456-Summary!AB456</f>
        <v>38487</v>
      </c>
      <c r="AH456" s="4">
        <f>VLOOKUP(A456,'2% with VPK 2021'!A:AB,28,FALSE)</f>
        <v>1025032</v>
      </c>
      <c r="AI456" s="4">
        <f>VLOOKUP(A456,'Charter School Lease'!A:E,5,FALSE)</f>
        <v>0</v>
      </c>
      <c r="AJ456" s="4">
        <f>VLOOKUP(A456,'Integration Change'!H:L,5,FALSE)</f>
        <v>0</v>
      </c>
      <c r="AK456" s="4">
        <f>VLOOKUP(A456,'Other SPED'!A:D,4,FALSE)</f>
        <v>0</v>
      </c>
      <c r="AL456" s="4">
        <f>VLOOKUP(A456,QComp!I:R,10,FALSE)</f>
        <v>0</v>
      </c>
      <c r="AM456" s="4">
        <f>VLOOKUP(A456,'LTFM Change'!G:K,5,FALSE)</f>
        <v>0</v>
      </c>
      <c r="AN456" s="4">
        <f>VLOOKUP(A456,'Breakfast and Lunch'!A:E,5,FALSE)</f>
        <v>0</v>
      </c>
      <c r="AO456" s="4">
        <f>VLOOKUP(A456,'Breakfast and Lunch'!A:D,4,FALSE)</f>
        <v>0</v>
      </c>
      <c r="AP456" s="4">
        <v>0</v>
      </c>
      <c r="AQ456" s="4">
        <f>VLOOKUP(A456,'Safe School'!A:D,4,FALSE)</f>
        <v>0</v>
      </c>
      <c r="AR456" s="4">
        <v>0</v>
      </c>
      <c r="AS456" s="4">
        <f>VLOOKUP(A456,QComp!A:E,5,FALSE)</f>
        <v>0</v>
      </c>
      <c r="AT456" s="228">
        <f t="shared" si="124"/>
        <v>405.12631578947367</v>
      </c>
      <c r="AU456" s="4">
        <f t="shared" si="125"/>
        <v>51</v>
      </c>
      <c r="AV456" s="228">
        <f t="shared" si="126"/>
        <v>0.5368421052631579</v>
      </c>
      <c r="AW456" s="4">
        <f>VLOOKUP(A456,'2021 SPED'!A:AF,32,FALSE)</f>
        <v>1109.0888653228758</v>
      </c>
      <c r="AX456" s="228">
        <f t="shared" si="127"/>
        <v>11.67461963497764</v>
      </c>
      <c r="AY456" s="5">
        <f t="shared" si="118"/>
        <v>39647.088865322876</v>
      </c>
      <c r="AZ456" s="4">
        <f t="shared" si="128"/>
        <v>417.33777752971446</v>
      </c>
    </row>
    <row r="457" spans="1:52" x14ac:dyDescent="0.25">
      <c r="A457">
        <v>4150</v>
      </c>
      <c r="B457">
        <v>7</v>
      </c>
      <c r="C457" t="s">
        <v>437</v>
      </c>
      <c r="D457">
        <v>7</v>
      </c>
      <c r="E457" s="4">
        <f>VLOOKUP(A457,'Pupil Info'!A:D,4,FALSE)</f>
        <v>168</v>
      </c>
      <c r="F457" s="4">
        <f>Summary!F457</f>
        <v>1757408.5209627603</v>
      </c>
      <c r="G457" s="4">
        <f>VLOOKUP(A457,'2% 2020'!A:AB,28,FALSE)</f>
        <v>1414763</v>
      </c>
      <c r="H457" s="4">
        <f t="shared" si="119"/>
        <v>10460.765005730716</v>
      </c>
      <c r="I457" s="4">
        <f>G457-Summary!G457</f>
        <v>25702</v>
      </c>
      <c r="J457" s="4">
        <f>VLOOKUP(A457,'2% with VPK 2020'!A:AB,28,FALSE)</f>
        <v>1414947.6</v>
      </c>
      <c r="K457" s="4">
        <f>VLOOKUP(A457,'Charter School Lease'!A:D,4,FALSE)</f>
        <v>0</v>
      </c>
      <c r="L457" s="4">
        <f>VLOOKUP(A457,'Integration Change'!H:K,4,FALSE)</f>
        <v>0</v>
      </c>
      <c r="M457" s="4">
        <f>VLOOKUP(A457,'Other SPED'!A:D,4,FALSE)</f>
        <v>0</v>
      </c>
      <c r="N457" s="4">
        <f>VLOOKUP(A457,'LTFM Change'!G:J,4,FALSE)</f>
        <v>0</v>
      </c>
      <c r="O457" s="4">
        <f>VLOOKUP(A457,QComp!I:N,6,FALSE)</f>
        <v>4.5689608124448569</v>
      </c>
      <c r="P457" s="4">
        <f>VLOOKUP(A457,'Breakfast and Lunch'!A:D,4,FALSE)</f>
        <v>0</v>
      </c>
      <c r="Q457" s="4">
        <f>VLOOKUP(A457,'Breakfast and Lunch'!A:E,5,FALSE)</f>
        <v>0</v>
      </c>
      <c r="R457" s="4">
        <v>0</v>
      </c>
      <c r="S457" s="4">
        <v>0</v>
      </c>
      <c r="T457" s="4">
        <f>VLOOKUP(A457,QComp!A:D,4,FALSE)</f>
        <v>0</v>
      </c>
      <c r="U457" s="4">
        <f t="shared" si="120"/>
        <v>152.98809523809524</v>
      </c>
      <c r="V457" s="4">
        <f t="shared" si="121"/>
        <v>189.16896081250161</v>
      </c>
      <c r="W457" s="4">
        <f t="shared" si="122"/>
        <v>1.1260057191220334</v>
      </c>
      <c r="X457" s="4">
        <f>VLOOKUP(A457,'2020 SPED'!A:AF,32,FALSE)</f>
        <v>0</v>
      </c>
      <c r="Y457" s="228">
        <f t="shared" si="115"/>
        <v>0</v>
      </c>
      <c r="Z457" s="4">
        <f t="shared" si="116"/>
        <v>25891.168960812502</v>
      </c>
      <c r="AA457" s="228">
        <f t="shared" si="117"/>
        <v>154.11410095721726</v>
      </c>
      <c r="AC457" s="4">
        <f>VLOOKUP(A457,'Pupil Info'!A:E,5,FALSE)</f>
        <v>168</v>
      </c>
      <c r="AD457" s="4">
        <f>Summary!AA457</f>
        <v>1791134.5413729241</v>
      </c>
      <c r="AE457" s="4">
        <f>VLOOKUP(A457,'2% 2021'!A:AB,28,FALSE)</f>
        <v>1441482</v>
      </c>
      <c r="AF457" s="4">
        <f t="shared" si="123"/>
        <v>10661.515127219787</v>
      </c>
      <c r="AG457" s="4">
        <f>AE457-Summary!AB457</f>
        <v>52019</v>
      </c>
      <c r="AH457" s="4">
        <f>VLOOKUP(A457,'2% with VPK 2021'!A:AB,28,FALSE)</f>
        <v>1441665.6</v>
      </c>
      <c r="AI457" s="4">
        <f>VLOOKUP(A457,'Charter School Lease'!A:E,5,FALSE)</f>
        <v>0</v>
      </c>
      <c r="AJ457" s="4">
        <f>VLOOKUP(A457,'Integration Change'!H:L,5,FALSE)</f>
        <v>0</v>
      </c>
      <c r="AK457" s="4">
        <f>VLOOKUP(A457,'Other SPED'!A:D,4,FALSE)</f>
        <v>0</v>
      </c>
      <c r="AL457" s="4">
        <f>VLOOKUP(A457,QComp!I:R,10,FALSE)</f>
        <v>4.3619936091126874</v>
      </c>
      <c r="AM457" s="4">
        <f>VLOOKUP(A457,'LTFM Change'!G:K,5,FALSE)</f>
        <v>0</v>
      </c>
      <c r="AN457" s="4">
        <f>VLOOKUP(A457,'Breakfast and Lunch'!A:E,5,FALSE)</f>
        <v>0</v>
      </c>
      <c r="AO457" s="4">
        <f>VLOOKUP(A457,'Breakfast and Lunch'!A:D,4,FALSE)</f>
        <v>0</v>
      </c>
      <c r="AP457" s="4">
        <v>0</v>
      </c>
      <c r="AQ457" s="4">
        <f>VLOOKUP(A457,'Safe School'!A:D,4,FALSE)</f>
        <v>0</v>
      </c>
      <c r="AR457" s="4">
        <v>0</v>
      </c>
      <c r="AS457" s="4">
        <f>VLOOKUP(A457,QComp!A:E,5,FALSE)</f>
        <v>0</v>
      </c>
      <c r="AT457" s="228">
        <f t="shared" si="124"/>
        <v>309.63690476190476</v>
      </c>
      <c r="AU457" s="4">
        <f t="shared" si="125"/>
        <v>187.9619936090894</v>
      </c>
      <c r="AV457" s="228">
        <f t="shared" si="126"/>
        <v>1.1188213905302942</v>
      </c>
      <c r="AW457" s="4">
        <f>VLOOKUP(A457,'2021 SPED'!A:AF,32,FALSE)</f>
        <v>-28.676507870957721</v>
      </c>
      <c r="AX457" s="228">
        <f t="shared" si="127"/>
        <v>-0.1706934992318912</v>
      </c>
      <c r="AY457" s="5">
        <f t="shared" si="118"/>
        <v>52178.285485738132</v>
      </c>
      <c r="AZ457" s="4">
        <f t="shared" si="128"/>
        <v>310.58503265320314</v>
      </c>
    </row>
    <row r="458" spans="1:52" x14ac:dyDescent="0.25">
      <c r="A458">
        <v>4151</v>
      </c>
      <c r="B458">
        <v>7</v>
      </c>
      <c r="C458" t="s">
        <v>438</v>
      </c>
      <c r="D458">
        <v>7</v>
      </c>
      <c r="E458" s="4">
        <f>VLOOKUP(A458,'Pupil Info'!A:D,4,FALSE)</f>
        <v>105</v>
      </c>
      <c r="F458" s="4">
        <f>Summary!F458</f>
        <v>1216699.3517319071</v>
      </c>
      <c r="G458" s="4">
        <f>VLOOKUP(A458,'2% 2020'!A:AB,28,FALSE)</f>
        <v>903891</v>
      </c>
      <c r="H458" s="4">
        <f t="shared" si="119"/>
        <v>11587.61287363721</v>
      </c>
      <c r="I458" s="4">
        <f>G458-Summary!G458</f>
        <v>16470</v>
      </c>
      <c r="J458" s="4">
        <f>VLOOKUP(A458,'2% with VPK 2020'!A:AB,28,FALSE)</f>
        <v>903984</v>
      </c>
      <c r="K458" s="4">
        <f>VLOOKUP(A458,'Charter School Lease'!A:D,4,FALSE)</f>
        <v>0</v>
      </c>
      <c r="L458" s="4">
        <f>VLOOKUP(A458,'Integration Change'!H:K,4,FALSE)</f>
        <v>0</v>
      </c>
      <c r="M458" s="4">
        <f>VLOOKUP(A458,'Other SPED'!A:D,4,FALSE)</f>
        <v>0</v>
      </c>
      <c r="N458" s="4">
        <f>VLOOKUP(A458,'LTFM Change'!G:J,4,FALSE)</f>
        <v>0</v>
      </c>
      <c r="O458" s="4">
        <f>VLOOKUP(A458,QComp!I:N,6,FALSE)</f>
        <v>2.4602096682428964</v>
      </c>
      <c r="P458" s="4">
        <f>VLOOKUP(A458,'Breakfast and Lunch'!A:D,4,FALSE)</f>
        <v>0</v>
      </c>
      <c r="Q458" s="4">
        <f>VLOOKUP(A458,'Breakfast and Lunch'!A:E,5,FALSE)</f>
        <v>0</v>
      </c>
      <c r="R458" s="4">
        <v>0</v>
      </c>
      <c r="S458" s="4">
        <v>0</v>
      </c>
      <c r="T458" s="4">
        <f>VLOOKUP(A458,QComp!A:D,4,FALSE)</f>
        <v>0</v>
      </c>
      <c r="U458" s="4">
        <f t="shared" si="120"/>
        <v>156.85714285714286</v>
      </c>
      <c r="V458" s="4">
        <f t="shared" si="121"/>
        <v>95.460209668264724</v>
      </c>
      <c r="W458" s="4">
        <f t="shared" si="122"/>
        <v>0.90914485398347356</v>
      </c>
      <c r="X458" s="4">
        <f>VLOOKUP(A458,'2020 SPED'!A:AF,32,FALSE)</f>
        <v>0</v>
      </c>
      <c r="Y458" s="228">
        <f t="shared" si="115"/>
        <v>0</v>
      </c>
      <c r="Z458" s="4">
        <f t="shared" si="116"/>
        <v>16565.460209668265</v>
      </c>
      <c r="AA458" s="228">
        <f t="shared" si="117"/>
        <v>157.76628771112632</v>
      </c>
      <c r="AC458" s="4">
        <f>VLOOKUP(A458,'Pupil Info'!A:E,5,FALSE)</f>
        <v>106</v>
      </c>
      <c r="AD458" s="4">
        <f>Summary!AA458</f>
        <v>1257474.3733494631</v>
      </c>
      <c r="AE458" s="4">
        <f>VLOOKUP(A458,'2% 2021'!A:AB,28,FALSE)</f>
        <v>929253.4</v>
      </c>
      <c r="AF458" s="4">
        <f t="shared" si="123"/>
        <v>11862.96578631569</v>
      </c>
      <c r="AG458" s="4">
        <f>AE458-Summary!AB458</f>
        <v>33552</v>
      </c>
      <c r="AH458" s="4">
        <f>VLOOKUP(A458,'2% with VPK 2021'!A:AB,28,FALSE)</f>
        <v>929210.4</v>
      </c>
      <c r="AI458" s="4">
        <f>VLOOKUP(A458,'Charter School Lease'!A:E,5,FALSE)</f>
        <v>0</v>
      </c>
      <c r="AJ458" s="4">
        <f>VLOOKUP(A458,'Integration Change'!H:L,5,FALSE)</f>
        <v>0</v>
      </c>
      <c r="AK458" s="4">
        <f>VLOOKUP(A458,'Other SPED'!A:D,4,FALSE)</f>
        <v>0</v>
      </c>
      <c r="AL458" s="4">
        <f>VLOOKUP(A458,QComp!I:R,10,FALSE)</f>
        <v>2.3487657895202574</v>
      </c>
      <c r="AM458" s="4">
        <f>VLOOKUP(A458,'LTFM Change'!G:K,5,FALSE)</f>
        <v>0</v>
      </c>
      <c r="AN458" s="4">
        <f>VLOOKUP(A458,'Breakfast and Lunch'!A:E,5,FALSE)</f>
        <v>0</v>
      </c>
      <c r="AO458" s="4">
        <f>VLOOKUP(A458,'Breakfast and Lunch'!A:D,4,FALSE)</f>
        <v>0</v>
      </c>
      <c r="AP458" s="4">
        <v>0</v>
      </c>
      <c r="AQ458" s="4">
        <f>VLOOKUP(A458,'Safe School'!A:D,4,FALSE)</f>
        <v>0</v>
      </c>
      <c r="AR458" s="4">
        <v>0</v>
      </c>
      <c r="AS458" s="4">
        <f>VLOOKUP(A458,QComp!A:E,5,FALSE)</f>
        <v>0</v>
      </c>
      <c r="AT458" s="228">
        <f t="shared" si="124"/>
        <v>316.52830188679246</v>
      </c>
      <c r="AU458" s="4">
        <f t="shared" si="125"/>
        <v>-40.651234210468829</v>
      </c>
      <c r="AV458" s="228">
        <f t="shared" si="126"/>
        <v>-0.38350220953272479</v>
      </c>
      <c r="AW458" s="4">
        <f>VLOOKUP(A458,'2021 SPED'!A:AF,32,FALSE)</f>
        <v>471.97132775984937</v>
      </c>
      <c r="AX458" s="228">
        <f t="shared" si="127"/>
        <v>4.4525596958476354</v>
      </c>
      <c r="AY458" s="5">
        <f t="shared" si="118"/>
        <v>33983.320093549381</v>
      </c>
      <c r="AZ458" s="4">
        <f t="shared" si="128"/>
        <v>320.59735937310734</v>
      </c>
    </row>
    <row r="459" spans="1:52" x14ac:dyDescent="0.25">
      <c r="A459">
        <v>4152</v>
      </c>
      <c r="B459">
        <v>7</v>
      </c>
      <c r="C459" t="s">
        <v>439</v>
      </c>
      <c r="D459">
        <v>7</v>
      </c>
      <c r="E459" s="4">
        <f>VLOOKUP(A459,'Pupil Info'!A:D,4,FALSE)</f>
        <v>596</v>
      </c>
      <c r="F459" s="4">
        <f>Summary!F459</f>
        <v>5714634.1114848834</v>
      </c>
      <c r="G459" s="4">
        <f>VLOOKUP(A459,'2% 2020'!A:AB,28,FALSE)</f>
        <v>4314738.4000000004</v>
      </c>
      <c r="H459" s="4">
        <f t="shared" si="119"/>
        <v>9588.3122675920858</v>
      </c>
      <c r="I459" s="4">
        <f>G459-Summary!G459</f>
        <v>78186</v>
      </c>
      <c r="J459" s="4">
        <f>VLOOKUP(A459,'2% with VPK 2020'!A:AB,28,FALSE)</f>
        <v>4314685.4000000004</v>
      </c>
      <c r="K459" s="4">
        <f>VLOOKUP(A459,'Charter School Lease'!A:D,4,FALSE)</f>
        <v>0</v>
      </c>
      <c r="L459" s="4">
        <f>VLOOKUP(A459,'Integration Change'!H:K,4,FALSE)</f>
        <v>0</v>
      </c>
      <c r="M459" s="4">
        <f>VLOOKUP(A459,'Other SPED'!A:D,4,FALSE)</f>
        <v>0</v>
      </c>
      <c r="N459" s="4">
        <f>VLOOKUP(A459,'LTFM Change'!G:J,4,FALSE)</f>
        <v>0</v>
      </c>
      <c r="O459" s="4">
        <f>VLOOKUP(A459,QComp!I:N,6,FALSE)</f>
        <v>12.872168442758266</v>
      </c>
      <c r="P459" s="4">
        <f>VLOOKUP(A459,'Breakfast and Lunch'!A:D,4,FALSE)</f>
        <v>0</v>
      </c>
      <c r="Q459" s="4">
        <f>VLOOKUP(A459,'Breakfast and Lunch'!A:E,5,FALSE)</f>
        <v>0</v>
      </c>
      <c r="R459" s="4">
        <v>0</v>
      </c>
      <c r="S459" s="4">
        <v>0</v>
      </c>
      <c r="T459" s="4">
        <f>VLOOKUP(A459,QComp!A:D,4,FALSE)</f>
        <v>0</v>
      </c>
      <c r="U459" s="4">
        <f t="shared" si="120"/>
        <v>131.18456375838926</v>
      </c>
      <c r="V459" s="4">
        <f t="shared" si="121"/>
        <v>-40.12783155683428</v>
      </c>
      <c r="W459" s="4">
        <f t="shared" si="122"/>
        <v>-6.732857643764141E-2</v>
      </c>
      <c r="X459" s="4">
        <f>VLOOKUP(A459,'2020 SPED'!A:AF,32,FALSE)</f>
        <v>0</v>
      </c>
      <c r="Y459" s="228">
        <f t="shared" si="115"/>
        <v>0</v>
      </c>
      <c r="Z459" s="4">
        <f t="shared" si="116"/>
        <v>78145.872168443166</v>
      </c>
      <c r="AA459" s="228">
        <f t="shared" si="117"/>
        <v>131.11723518195163</v>
      </c>
      <c r="AC459" s="4">
        <f>VLOOKUP(A459,'Pupil Info'!A:E,5,FALSE)</f>
        <v>617</v>
      </c>
      <c r="AD459" s="4">
        <f>Summary!AA459</f>
        <v>6064982.5568731651</v>
      </c>
      <c r="AE459" s="4">
        <f>VLOOKUP(A459,'2% 2021'!A:AB,28,FALSE)</f>
        <v>4562778.5999999996</v>
      </c>
      <c r="AF459" s="4">
        <f t="shared" si="123"/>
        <v>9829.7934471202025</v>
      </c>
      <c r="AG459" s="4">
        <f>AE459-Summary!AB459</f>
        <v>164396</v>
      </c>
      <c r="AH459" s="4">
        <f>VLOOKUP(A459,'2% with VPK 2021'!A:AB,28,FALSE)</f>
        <v>4562723.5999999996</v>
      </c>
      <c r="AI459" s="4">
        <f>VLOOKUP(A459,'Charter School Lease'!A:E,5,FALSE)</f>
        <v>0</v>
      </c>
      <c r="AJ459" s="4">
        <f>VLOOKUP(A459,'Integration Change'!H:L,5,FALSE)</f>
        <v>0</v>
      </c>
      <c r="AK459" s="4">
        <f>VLOOKUP(A459,'Other SPED'!A:D,4,FALSE)</f>
        <v>0</v>
      </c>
      <c r="AL459" s="4">
        <f>VLOOKUP(A459,QComp!I:R,10,FALSE)</f>
        <v>12.737896655045915</v>
      </c>
      <c r="AM459" s="4">
        <f>VLOOKUP(A459,'LTFM Change'!G:K,5,FALSE)</f>
        <v>0</v>
      </c>
      <c r="AN459" s="4">
        <f>VLOOKUP(A459,'Breakfast and Lunch'!A:E,5,FALSE)</f>
        <v>0</v>
      </c>
      <c r="AO459" s="4">
        <f>VLOOKUP(A459,'Breakfast and Lunch'!A:D,4,FALSE)</f>
        <v>0</v>
      </c>
      <c r="AP459" s="4">
        <v>0</v>
      </c>
      <c r="AQ459" s="4">
        <f>VLOOKUP(A459,'Safe School'!A:D,4,FALSE)</f>
        <v>0</v>
      </c>
      <c r="AR459" s="4">
        <v>0</v>
      </c>
      <c r="AS459" s="4">
        <f>VLOOKUP(A459,QComp!A:E,5,FALSE)</f>
        <v>0</v>
      </c>
      <c r="AT459" s="228">
        <f t="shared" si="124"/>
        <v>266.44408427876823</v>
      </c>
      <c r="AU459" s="4">
        <f t="shared" si="125"/>
        <v>-42.262103345245123</v>
      </c>
      <c r="AV459" s="228">
        <f t="shared" si="126"/>
        <v>-6.8496115632488044E-2</v>
      </c>
      <c r="AW459" s="4">
        <f>VLOOKUP(A459,'2021 SPED'!A:AF,32,FALSE)</f>
        <v>1010.9703721050173</v>
      </c>
      <c r="AX459" s="228">
        <f t="shared" si="127"/>
        <v>1.6385257246434641</v>
      </c>
      <c r="AY459" s="5">
        <f t="shared" si="118"/>
        <v>165364.70826875977</v>
      </c>
      <c r="AZ459" s="4">
        <f t="shared" si="128"/>
        <v>268.01411388777922</v>
      </c>
    </row>
    <row r="460" spans="1:52" x14ac:dyDescent="0.25">
      <c r="A460">
        <v>4153</v>
      </c>
      <c r="B460">
        <v>7</v>
      </c>
      <c r="C460" t="s">
        <v>440</v>
      </c>
      <c r="D460">
        <v>7</v>
      </c>
      <c r="E460" s="4">
        <f>VLOOKUP(A460,'Pupil Info'!A:D,4,FALSE)</f>
        <v>411</v>
      </c>
      <c r="F460" s="4">
        <f>Summary!F460</f>
        <v>5756278.5471009705</v>
      </c>
      <c r="G460" s="4">
        <f>VLOOKUP(A460,'2% 2020'!A:AB,28,FALSE)</f>
        <v>4106704.8</v>
      </c>
      <c r="H460" s="4">
        <f t="shared" si="119"/>
        <v>14005.543910221339</v>
      </c>
      <c r="I460" s="4">
        <f>G460-Summary!G460</f>
        <v>75845</v>
      </c>
      <c r="J460" s="4">
        <f>VLOOKUP(A460,'2% with VPK 2020'!A:AB,28,FALSE)</f>
        <v>4106668.8</v>
      </c>
      <c r="K460" s="4">
        <f>VLOOKUP(A460,'Charter School Lease'!A:D,4,FALSE)</f>
        <v>0</v>
      </c>
      <c r="L460" s="4">
        <f>VLOOKUP(A460,'Integration Change'!H:K,4,FALSE)</f>
        <v>0</v>
      </c>
      <c r="M460" s="4">
        <f>VLOOKUP(A460,'Other SPED'!A:D,4,FALSE)</f>
        <v>0</v>
      </c>
      <c r="N460" s="4">
        <f>VLOOKUP(A460,'LTFM Change'!G:J,4,FALSE)</f>
        <v>0</v>
      </c>
      <c r="O460" s="4">
        <f>VLOOKUP(A460,QComp!I:N,6,FALSE)</f>
        <v>6.3262534326204332</v>
      </c>
      <c r="P460" s="4">
        <f>VLOOKUP(A460,'Breakfast and Lunch'!A:D,4,FALSE)</f>
        <v>0</v>
      </c>
      <c r="Q460" s="4">
        <f>VLOOKUP(A460,'Breakfast and Lunch'!A:E,5,FALSE)</f>
        <v>0</v>
      </c>
      <c r="R460" s="4">
        <v>0</v>
      </c>
      <c r="S460" s="4">
        <v>0</v>
      </c>
      <c r="T460" s="4">
        <f>VLOOKUP(A460,QComp!A:D,4,FALSE)</f>
        <v>0</v>
      </c>
      <c r="U460" s="4">
        <f t="shared" si="120"/>
        <v>184.53771289537713</v>
      </c>
      <c r="V460" s="4">
        <f t="shared" si="121"/>
        <v>-29.673746567219496</v>
      </c>
      <c r="W460" s="4">
        <f t="shared" si="122"/>
        <v>-7.2198896757225045E-2</v>
      </c>
      <c r="X460" s="4">
        <f>VLOOKUP(A460,'2020 SPED'!A:AF,32,FALSE)</f>
        <v>0</v>
      </c>
      <c r="Y460" s="228">
        <f t="shared" si="115"/>
        <v>0</v>
      </c>
      <c r="Z460" s="4">
        <f t="shared" si="116"/>
        <v>75815.326253432781</v>
      </c>
      <c r="AA460" s="228">
        <f t="shared" si="117"/>
        <v>184.46551399861991</v>
      </c>
      <c r="AC460" s="4">
        <f>VLOOKUP(A460,'Pupil Info'!A:E,5,FALSE)</f>
        <v>415</v>
      </c>
      <c r="AD460" s="4">
        <f>Summary!AA460</f>
        <v>6328077.5919131134</v>
      </c>
      <c r="AE460" s="4">
        <f>VLOOKUP(A460,'2% 2021'!A:AB,28,FALSE)</f>
        <v>4572665.5999999996</v>
      </c>
      <c r="AF460" s="4">
        <f t="shared" si="123"/>
        <v>15248.379739549671</v>
      </c>
      <c r="AG460" s="4">
        <f>AE460-Summary!AB460</f>
        <v>170587</v>
      </c>
      <c r="AH460" s="4">
        <f>VLOOKUP(A460,'2% with VPK 2021'!A:AB,28,FALSE)</f>
        <v>4573060.2</v>
      </c>
      <c r="AI460" s="4">
        <f>VLOOKUP(A460,'Charter School Lease'!A:E,5,FALSE)</f>
        <v>0</v>
      </c>
      <c r="AJ460" s="4">
        <f>VLOOKUP(A460,'Integration Change'!H:L,5,FALSE)</f>
        <v>0</v>
      </c>
      <c r="AK460" s="4">
        <f>VLOOKUP(A460,'Other SPED'!A:D,4,FALSE)</f>
        <v>0</v>
      </c>
      <c r="AL460" s="4">
        <f>VLOOKUP(A460,QComp!I:R,10,FALSE)</f>
        <v>8.2743663385044783</v>
      </c>
      <c r="AM460" s="4">
        <f>VLOOKUP(A460,'LTFM Change'!G:K,5,FALSE)</f>
        <v>0</v>
      </c>
      <c r="AN460" s="4">
        <f>VLOOKUP(A460,'Breakfast and Lunch'!A:E,5,FALSE)</f>
        <v>0</v>
      </c>
      <c r="AO460" s="4">
        <f>VLOOKUP(A460,'Breakfast and Lunch'!A:D,4,FALSE)</f>
        <v>0</v>
      </c>
      <c r="AP460" s="4">
        <v>0</v>
      </c>
      <c r="AQ460" s="4">
        <f>VLOOKUP(A460,'Safe School'!A:D,4,FALSE)</f>
        <v>0</v>
      </c>
      <c r="AR460" s="4">
        <v>0</v>
      </c>
      <c r="AS460" s="4">
        <f>VLOOKUP(A460,QComp!A:E,5,FALSE)</f>
        <v>0</v>
      </c>
      <c r="AT460" s="228">
        <f t="shared" si="124"/>
        <v>411.05301204819278</v>
      </c>
      <c r="AU460" s="4">
        <f t="shared" si="125"/>
        <v>402.8743663392961</v>
      </c>
      <c r="AV460" s="228">
        <f t="shared" si="126"/>
        <v>0.97078160563685811</v>
      </c>
      <c r="AW460" s="4">
        <f>VLOOKUP(A460,'2021 SPED'!A:AF,32,FALSE)</f>
        <v>731.35506912786514</v>
      </c>
      <c r="AX460" s="228">
        <f t="shared" si="127"/>
        <v>1.762301371392446</v>
      </c>
      <c r="AY460" s="5">
        <f t="shared" si="118"/>
        <v>171721.22943546716</v>
      </c>
      <c r="AZ460" s="4">
        <f t="shared" si="128"/>
        <v>413.7860950252221</v>
      </c>
    </row>
    <row r="461" spans="1:52" x14ac:dyDescent="0.25">
      <c r="A461">
        <v>4155</v>
      </c>
      <c r="B461">
        <v>7</v>
      </c>
      <c r="C461" t="s">
        <v>441</v>
      </c>
      <c r="D461">
        <v>7</v>
      </c>
      <c r="E461" s="4">
        <f>VLOOKUP(A461,'Pupil Info'!A:D,4,FALSE)</f>
        <v>106</v>
      </c>
      <c r="F461" s="4">
        <f>Summary!F461</f>
        <v>1484692.4094407926</v>
      </c>
      <c r="G461" s="4">
        <f>VLOOKUP(A461,'2% 2020'!A:AB,28,FALSE)</f>
        <v>1124249</v>
      </c>
      <c r="H461" s="4">
        <f t="shared" si="119"/>
        <v>14006.53216453578</v>
      </c>
      <c r="I461" s="4">
        <f>G461-Summary!G461</f>
        <v>21643</v>
      </c>
      <c r="J461" s="4">
        <f>VLOOKUP(A461,'2% with VPK 2020'!A:AB,28,FALSE)</f>
        <v>1124310</v>
      </c>
      <c r="K461" s="4">
        <f>VLOOKUP(A461,'Charter School Lease'!A:D,4,FALSE)</f>
        <v>0</v>
      </c>
      <c r="L461" s="4">
        <f>VLOOKUP(A461,'Integration Change'!H:K,4,FALSE)</f>
        <v>0</v>
      </c>
      <c r="M461" s="4">
        <f>VLOOKUP(A461,'Other SPED'!A:D,4,FALSE)</f>
        <v>0</v>
      </c>
      <c r="N461" s="4">
        <f>VLOOKUP(A461,'LTFM Change'!G:J,4,FALSE)</f>
        <v>0</v>
      </c>
      <c r="O461" s="4">
        <f>VLOOKUP(A461,QComp!I:N,6,FALSE)</f>
        <v>0</v>
      </c>
      <c r="P461" s="4">
        <f>VLOOKUP(A461,'Breakfast and Lunch'!A:D,4,FALSE)</f>
        <v>0</v>
      </c>
      <c r="Q461" s="4">
        <f>VLOOKUP(A461,'Breakfast and Lunch'!A:E,5,FALSE)</f>
        <v>0</v>
      </c>
      <c r="R461" s="4">
        <v>0</v>
      </c>
      <c r="S461" s="4">
        <v>0</v>
      </c>
      <c r="T461" s="4">
        <f>VLOOKUP(A461,QComp!A:D,4,FALSE)</f>
        <v>0</v>
      </c>
      <c r="U461" s="4">
        <f t="shared" si="120"/>
        <v>204.17924528301887</v>
      </c>
      <c r="V461" s="4">
        <f t="shared" si="121"/>
        <v>61</v>
      </c>
      <c r="W461" s="4">
        <f t="shared" si="122"/>
        <v>0.57547169811320753</v>
      </c>
      <c r="X461" s="4">
        <f>VLOOKUP(A461,'2020 SPED'!A:AF,32,FALSE)</f>
        <v>0</v>
      </c>
      <c r="Y461" s="228">
        <f t="shared" si="115"/>
        <v>0</v>
      </c>
      <c r="Z461" s="4">
        <f t="shared" si="116"/>
        <v>21704</v>
      </c>
      <c r="AA461" s="228">
        <f t="shared" si="117"/>
        <v>204.75471698113208</v>
      </c>
      <c r="AC461" s="4">
        <f>VLOOKUP(A461,'Pupil Info'!A:E,5,FALSE)</f>
        <v>105</v>
      </c>
      <c r="AD461" s="4">
        <f>Summary!AA461</f>
        <v>1453712.1662189919</v>
      </c>
      <c r="AE461" s="4">
        <f>VLOOKUP(A461,'2% 2021'!A:AB,28,FALSE)</f>
        <v>1085419</v>
      </c>
      <c r="AF461" s="4">
        <f t="shared" si="123"/>
        <v>13844.877773514208</v>
      </c>
      <c r="AG461" s="4">
        <f>AE461-Summary!AB461</f>
        <v>41103</v>
      </c>
      <c r="AH461" s="4">
        <f>VLOOKUP(A461,'2% with VPK 2021'!A:AB,28,FALSE)</f>
        <v>1085466</v>
      </c>
      <c r="AI461" s="4">
        <f>VLOOKUP(A461,'Charter School Lease'!A:E,5,FALSE)</f>
        <v>0</v>
      </c>
      <c r="AJ461" s="4">
        <f>VLOOKUP(A461,'Integration Change'!H:L,5,FALSE)</f>
        <v>0</v>
      </c>
      <c r="AK461" s="4">
        <f>VLOOKUP(A461,'Other SPED'!A:D,4,FALSE)</f>
        <v>0</v>
      </c>
      <c r="AL461" s="4">
        <f>VLOOKUP(A461,QComp!I:R,10,FALSE)</f>
        <v>0</v>
      </c>
      <c r="AM461" s="4">
        <f>VLOOKUP(A461,'LTFM Change'!G:K,5,FALSE)</f>
        <v>0</v>
      </c>
      <c r="AN461" s="4">
        <f>VLOOKUP(A461,'Breakfast and Lunch'!A:E,5,FALSE)</f>
        <v>0</v>
      </c>
      <c r="AO461" s="4">
        <f>VLOOKUP(A461,'Breakfast and Lunch'!A:D,4,FALSE)</f>
        <v>0</v>
      </c>
      <c r="AP461" s="4">
        <v>0</v>
      </c>
      <c r="AQ461" s="4">
        <f>VLOOKUP(A461,'Safe School'!A:D,4,FALSE)</f>
        <v>0</v>
      </c>
      <c r="AR461" s="4">
        <v>0</v>
      </c>
      <c r="AS461" s="4">
        <f>VLOOKUP(A461,QComp!A:E,5,FALSE)</f>
        <v>0</v>
      </c>
      <c r="AT461" s="228">
        <f t="shared" si="124"/>
        <v>391.45714285714286</v>
      </c>
      <c r="AU461" s="4">
        <f t="shared" si="125"/>
        <v>47</v>
      </c>
      <c r="AV461" s="228">
        <f t="shared" si="126"/>
        <v>0.44761904761904764</v>
      </c>
      <c r="AW461" s="4">
        <f>VLOOKUP(A461,'2021 SPED'!A:AF,32,FALSE)</f>
        <v>570.21923679974861</v>
      </c>
      <c r="AX461" s="228">
        <f t="shared" si="127"/>
        <v>5.4306593980928444</v>
      </c>
      <c r="AY461" s="5">
        <f t="shared" si="118"/>
        <v>41720.219236799749</v>
      </c>
      <c r="AZ461" s="4">
        <f t="shared" si="128"/>
        <v>397.33542130285474</v>
      </c>
    </row>
    <row r="462" spans="1:52" x14ac:dyDescent="0.25">
      <c r="A462">
        <v>4159</v>
      </c>
      <c r="B462">
        <v>7</v>
      </c>
      <c r="C462" t="s">
        <v>442</v>
      </c>
      <c r="D462">
        <v>7</v>
      </c>
      <c r="E462" s="4">
        <f>VLOOKUP(A462,'Pupil Info'!A:D,4,FALSE)</f>
        <v>1055</v>
      </c>
      <c r="F462" s="4">
        <f>Summary!F462</f>
        <v>10451022.499526676</v>
      </c>
      <c r="G462" s="4">
        <f>VLOOKUP(A462,'2% 2020'!A:AB,28,FALSE)</f>
        <v>7676393</v>
      </c>
      <c r="H462" s="4">
        <f t="shared" si="119"/>
        <v>9906.1824640063278</v>
      </c>
      <c r="I462" s="4">
        <f>G462-Summary!G462</f>
        <v>140982</v>
      </c>
      <c r="J462" s="4">
        <f>VLOOKUP(A462,'2% with VPK 2020'!A:AB,28,FALSE)</f>
        <v>7676302</v>
      </c>
      <c r="K462" s="4">
        <f>VLOOKUP(A462,'Charter School Lease'!A:D,4,FALSE)</f>
        <v>0</v>
      </c>
      <c r="L462" s="4">
        <f>VLOOKUP(A462,'Integration Change'!H:K,4,FALSE)</f>
        <v>0</v>
      </c>
      <c r="M462" s="4">
        <f>VLOOKUP(A462,'Other SPED'!A:D,4,FALSE)</f>
        <v>0</v>
      </c>
      <c r="N462" s="4">
        <f>VLOOKUP(A462,'LTFM Change'!G:J,4,FALSE)</f>
        <v>0</v>
      </c>
      <c r="O462" s="4">
        <f>VLOOKUP(A462,QComp!I:N,6,FALSE)</f>
        <v>21.658631543628871</v>
      </c>
      <c r="P462" s="4">
        <f>VLOOKUP(A462,'Breakfast and Lunch'!A:D,4,FALSE)</f>
        <v>0</v>
      </c>
      <c r="Q462" s="4">
        <f>VLOOKUP(A462,'Breakfast and Lunch'!A:E,5,FALSE)</f>
        <v>0</v>
      </c>
      <c r="R462" s="4">
        <v>0</v>
      </c>
      <c r="S462" s="4">
        <v>0</v>
      </c>
      <c r="T462" s="4">
        <f>VLOOKUP(A462,QComp!A:D,4,FALSE)</f>
        <v>0</v>
      </c>
      <c r="U462" s="4">
        <f t="shared" si="120"/>
        <v>133.63222748815167</v>
      </c>
      <c r="V462" s="4">
        <f t="shared" si="121"/>
        <v>-69.341368456371129</v>
      </c>
      <c r="W462" s="4">
        <f t="shared" si="122"/>
        <v>-6.5726415598456045E-2</v>
      </c>
      <c r="X462" s="4">
        <f>VLOOKUP(A462,'2020 SPED'!A:AF,32,FALSE)</f>
        <v>0</v>
      </c>
      <c r="Y462" s="228">
        <f t="shared" si="115"/>
        <v>0</v>
      </c>
      <c r="Z462" s="4">
        <f t="shared" si="116"/>
        <v>140912.65863154363</v>
      </c>
      <c r="AA462" s="228">
        <f t="shared" si="117"/>
        <v>133.56650107255319</v>
      </c>
      <c r="AC462" s="4">
        <f>VLOOKUP(A462,'Pupil Info'!A:E,5,FALSE)</f>
        <v>1100</v>
      </c>
      <c r="AD462" s="4">
        <f>Summary!AA462</f>
        <v>11180496.007708572</v>
      </c>
      <c r="AE462" s="4">
        <f>VLOOKUP(A462,'2% 2021'!A:AB,28,FALSE)</f>
        <v>8163092</v>
      </c>
      <c r="AF462" s="4">
        <f t="shared" si="123"/>
        <v>10164.087279735066</v>
      </c>
      <c r="AG462" s="4">
        <f>AE462-Summary!AB462</f>
        <v>297597</v>
      </c>
      <c r="AH462" s="4">
        <f>VLOOKUP(A462,'2% with VPK 2021'!A:AB,28,FALSE)</f>
        <v>8164128</v>
      </c>
      <c r="AI462" s="4">
        <f>VLOOKUP(A462,'Charter School Lease'!A:E,5,FALSE)</f>
        <v>0</v>
      </c>
      <c r="AJ462" s="4">
        <f>VLOOKUP(A462,'Integration Change'!H:L,5,FALSE)</f>
        <v>0</v>
      </c>
      <c r="AK462" s="4">
        <f>VLOOKUP(A462,'Other SPED'!A:D,4,FALSE)</f>
        <v>0</v>
      </c>
      <c r="AL462" s="4">
        <f>VLOOKUP(A462,QComp!I:R,10,FALSE)</f>
        <v>22.079748384479899</v>
      </c>
      <c r="AM462" s="4">
        <f>VLOOKUP(A462,'LTFM Change'!G:K,5,FALSE)</f>
        <v>0</v>
      </c>
      <c r="AN462" s="4">
        <f>VLOOKUP(A462,'Breakfast and Lunch'!A:E,5,FALSE)</f>
        <v>0</v>
      </c>
      <c r="AO462" s="4">
        <f>VLOOKUP(A462,'Breakfast and Lunch'!A:D,4,FALSE)</f>
        <v>0</v>
      </c>
      <c r="AP462" s="4">
        <v>0</v>
      </c>
      <c r="AQ462" s="4">
        <f>VLOOKUP(A462,'Safe School'!A:D,4,FALSE)</f>
        <v>0</v>
      </c>
      <c r="AR462" s="4">
        <v>0</v>
      </c>
      <c r="AS462" s="4">
        <f>VLOOKUP(A462,QComp!A:E,5,FALSE)</f>
        <v>0</v>
      </c>
      <c r="AT462" s="228">
        <f t="shared" si="124"/>
        <v>270.54272727272729</v>
      </c>
      <c r="AU462" s="4">
        <f t="shared" si="125"/>
        <v>1058.0797483846545</v>
      </c>
      <c r="AV462" s="228">
        <f t="shared" si="126"/>
        <v>0.96189068034968594</v>
      </c>
      <c r="AW462" s="4">
        <f>VLOOKUP(A462,'2021 SPED'!A:AF,32,FALSE)</f>
        <v>3522.4649007744156</v>
      </c>
      <c r="AX462" s="228">
        <f t="shared" si="127"/>
        <v>3.2022408188858322</v>
      </c>
      <c r="AY462" s="5">
        <f t="shared" si="118"/>
        <v>302177.54464915907</v>
      </c>
      <c r="AZ462" s="4">
        <f t="shared" si="128"/>
        <v>274.7068587719628</v>
      </c>
    </row>
    <row r="463" spans="1:52" x14ac:dyDescent="0.25">
      <c r="A463">
        <v>4160</v>
      </c>
      <c r="B463">
        <v>7</v>
      </c>
      <c r="C463" t="s">
        <v>443</v>
      </c>
      <c r="D463">
        <v>7</v>
      </c>
      <c r="E463" s="4">
        <f>VLOOKUP(A463,'Pupil Info'!A:D,4,FALSE)</f>
        <v>775</v>
      </c>
      <c r="F463" s="4">
        <f>Summary!F463</f>
        <v>7098752.8601894295</v>
      </c>
      <c r="G463" s="4">
        <f>VLOOKUP(A463,'2% 2020'!A:AB,28,FALSE)</f>
        <v>6472001</v>
      </c>
      <c r="H463" s="4">
        <f t="shared" si="119"/>
        <v>9159.6811099218448</v>
      </c>
      <c r="I463" s="4">
        <f>G463-Summary!G463</f>
        <v>115993</v>
      </c>
      <c r="J463" s="4">
        <f>VLOOKUP(A463,'2% with VPK 2020'!A:AB,28,FALSE)</f>
        <v>6472765</v>
      </c>
      <c r="K463" s="4">
        <f>VLOOKUP(A463,'Charter School Lease'!A:D,4,FALSE)</f>
        <v>0</v>
      </c>
      <c r="L463" s="4">
        <f>VLOOKUP(A463,'Integration Change'!H:K,4,FALSE)</f>
        <v>0</v>
      </c>
      <c r="M463" s="4">
        <f>VLOOKUP(A463,'Other SPED'!A:D,4,FALSE)</f>
        <v>0</v>
      </c>
      <c r="N463" s="4">
        <f>VLOOKUP(A463,'LTFM Change'!G:J,4,FALSE)</f>
        <v>0</v>
      </c>
      <c r="O463" s="4">
        <f>VLOOKUP(A463,QComp!I:N,6,FALSE)</f>
        <v>16.364787525380962</v>
      </c>
      <c r="P463" s="4">
        <f>VLOOKUP(A463,'Breakfast and Lunch'!A:D,4,FALSE)</f>
        <v>0</v>
      </c>
      <c r="Q463" s="4">
        <f>VLOOKUP(A463,'Breakfast and Lunch'!A:E,5,FALSE)</f>
        <v>0</v>
      </c>
      <c r="R463" s="4">
        <v>0</v>
      </c>
      <c r="S463" s="4">
        <v>0</v>
      </c>
      <c r="T463" s="4">
        <f>VLOOKUP(A463,QComp!A:D,4,FALSE)</f>
        <v>0</v>
      </c>
      <c r="U463" s="4">
        <f t="shared" si="120"/>
        <v>149.66838709677418</v>
      </c>
      <c r="V463" s="4">
        <f t="shared" si="121"/>
        <v>780.36478752549738</v>
      </c>
      <c r="W463" s="4">
        <f t="shared" si="122"/>
        <v>1.0069223064845128</v>
      </c>
      <c r="X463" s="4">
        <f>VLOOKUP(A463,'2020 SPED'!A:AF,32,FALSE)</f>
        <v>0</v>
      </c>
      <c r="Y463" s="228">
        <f t="shared" si="115"/>
        <v>0</v>
      </c>
      <c r="Z463" s="4">
        <f t="shared" si="116"/>
        <v>116773.3647875255</v>
      </c>
      <c r="AA463" s="228">
        <f t="shared" si="117"/>
        <v>150.67530940325869</v>
      </c>
      <c r="AC463" s="4">
        <f>VLOOKUP(A463,'Pupil Info'!A:E,5,FALSE)</f>
        <v>800</v>
      </c>
      <c r="AD463" s="4">
        <f>Summary!AA463</f>
        <v>7389494.2591085546</v>
      </c>
      <c r="AE463" s="4">
        <f>VLOOKUP(A463,'2% 2021'!A:AB,28,FALSE)</f>
        <v>6795884</v>
      </c>
      <c r="AF463" s="4">
        <f t="shared" si="123"/>
        <v>9236.8678238856937</v>
      </c>
      <c r="AG463" s="4">
        <f>AE463-Summary!AB463</f>
        <v>242400</v>
      </c>
      <c r="AH463" s="4">
        <f>VLOOKUP(A463,'2% with VPK 2021'!A:AB,28,FALSE)</f>
        <v>6796656</v>
      </c>
      <c r="AI463" s="4">
        <f>VLOOKUP(A463,'Charter School Lease'!A:E,5,FALSE)</f>
        <v>0</v>
      </c>
      <c r="AJ463" s="4">
        <f>VLOOKUP(A463,'Integration Change'!H:L,5,FALSE)</f>
        <v>0</v>
      </c>
      <c r="AK463" s="4">
        <f>VLOOKUP(A463,'Other SPED'!A:D,4,FALSE)</f>
        <v>0</v>
      </c>
      <c r="AL463" s="4">
        <f>VLOOKUP(A463,QComp!I:R,10,FALSE)</f>
        <v>16.27446533847251</v>
      </c>
      <c r="AM463" s="4">
        <f>VLOOKUP(A463,'LTFM Change'!G:K,5,FALSE)</f>
        <v>0</v>
      </c>
      <c r="AN463" s="4">
        <f>VLOOKUP(A463,'Breakfast and Lunch'!A:E,5,FALSE)</f>
        <v>0</v>
      </c>
      <c r="AO463" s="4">
        <f>VLOOKUP(A463,'Breakfast and Lunch'!A:D,4,FALSE)</f>
        <v>0</v>
      </c>
      <c r="AP463" s="4">
        <v>0</v>
      </c>
      <c r="AQ463" s="4">
        <f>VLOOKUP(A463,'Safe School'!A:D,4,FALSE)</f>
        <v>0</v>
      </c>
      <c r="AR463" s="4">
        <v>0</v>
      </c>
      <c r="AS463" s="4">
        <f>VLOOKUP(A463,QComp!A:E,5,FALSE)</f>
        <v>0</v>
      </c>
      <c r="AT463" s="228">
        <f t="shared" si="124"/>
        <v>303</v>
      </c>
      <c r="AU463" s="4">
        <f t="shared" si="125"/>
        <v>788.27446533832699</v>
      </c>
      <c r="AV463" s="228">
        <f t="shared" si="126"/>
        <v>0.98534308167290874</v>
      </c>
      <c r="AW463" s="4">
        <f>VLOOKUP(A463,'2021 SPED'!A:AF,32,FALSE)</f>
        <v>-8.8066278374753892E-2</v>
      </c>
      <c r="AX463" s="228">
        <f t="shared" si="127"/>
        <v>-1.1008284796844236E-4</v>
      </c>
      <c r="AY463" s="5">
        <f t="shared" si="118"/>
        <v>243188.18639905995</v>
      </c>
      <c r="AZ463" s="4">
        <f t="shared" si="128"/>
        <v>303.98523299882493</v>
      </c>
    </row>
    <row r="464" spans="1:52" x14ac:dyDescent="0.25">
      <c r="A464">
        <v>4161</v>
      </c>
      <c r="B464">
        <v>7</v>
      </c>
      <c r="C464" t="s">
        <v>444</v>
      </c>
      <c r="D464">
        <v>7</v>
      </c>
      <c r="E464" s="4">
        <f>VLOOKUP(A464,'Pupil Info'!A:D,4,FALSE)</f>
        <v>235.6</v>
      </c>
      <c r="F464" s="4">
        <f>Summary!F464</f>
        <v>4755669.5908840802</v>
      </c>
      <c r="G464" s="4">
        <f>VLOOKUP(A464,'2% 2020'!A:AB,28,FALSE)</f>
        <v>1969351.6</v>
      </c>
      <c r="H464" s="4">
        <f t="shared" si="119"/>
        <v>20185.354800017318</v>
      </c>
      <c r="I464" s="4">
        <f>G464-Summary!G464</f>
        <v>36421</v>
      </c>
      <c r="J464" s="4">
        <f>VLOOKUP(A464,'2% with VPK 2020'!A:AB,28,FALSE)</f>
        <v>1969533.2</v>
      </c>
      <c r="K464" s="4">
        <f>VLOOKUP(A464,'Charter School Lease'!A:D,4,FALSE)</f>
        <v>0</v>
      </c>
      <c r="L464" s="4">
        <f>VLOOKUP(A464,'Integration Change'!H:K,4,FALSE)</f>
        <v>0</v>
      </c>
      <c r="M464" s="4">
        <f>VLOOKUP(A464,'Other SPED'!A:D,4,FALSE)</f>
        <v>0</v>
      </c>
      <c r="N464" s="4">
        <f>VLOOKUP(A464,'LTFM Change'!G:J,4,FALSE)</f>
        <v>0</v>
      </c>
      <c r="O464" s="4">
        <f>VLOOKUP(A464,QComp!I:N,6,FALSE)</f>
        <v>4.371265392685018</v>
      </c>
      <c r="P464" s="4">
        <f>VLOOKUP(A464,'Breakfast and Lunch'!A:D,4,FALSE)</f>
        <v>0</v>
      </c>
      <c r="Q464" s="4">
        <f>VLOOKUP(A464,'Breakfast and Lunch'!A:E,5,FALSE)</f>
        <v>0</v>
      </c>
      <c r="R464" s="4">
        <v>0</v>
      </c>
      <c r="S464" s="4">
        <v>0</v>
      </c>
      <c r="T464" s="4">
        <f>VLOOKUP(A464,QComp!A:D,4,FALSE)</f>
        <v>0</v>
      </c>
      <c r="U464" s="4">
        <f t="shared" si="120"/>
        <v>154.58828522920203</v>
      </c>
      <c r="V464" s="4">
        <f t="shared" si="121"/>
        <v>185.9712653926108</v>
      </c>
      <c r="W464" s="4">
        <f t="shared" si="122"/>
        <v>0.78935172068170967</v>
      </c>
      <c r="X464" s="4">
        <f>VLOOKUP(A464,'2020 SPED'!A:AF,32,FALSE)</f>
        <v>0</v>
      </c>
      <c r="Y464" s="228">
        <f t="shared" si="115"/>
        <v>0</v>
      </c>
      <c r="Z464" s="4">
        <f t="shared" si="116"/>
        <v>36606.971265392611</v>
      </c>
      <c r="AA464" s="228">
        <f t="shared" si="117"/>
        <v>155.37763694988374</v>
      </c>
      <c r="AC464" s="4">
        <f>VLOOKUP(A464,'Pupil Info'!A:E,5,FALSE)</f>
        <v>233</v>
      </c>
      <c r="AD464" s="4">
        <f>Summary!AA464</f>
        <v>5033753.0120823141</v>
      </c>
      <c r="AE464" s="4">
        <f>VLOOKUP(A464,'2% 2021'!A:AB,28,FALSE)</f>
        <v>2046239</v>
      </c>
      <c r="AF464" s="4">
        <f t="shared" si="123"/>
        <v>21604.09018061079</v>
      </c>
      <c r="AG464" s="4">
        <f>AE464-Summary!AB464</f>
        <v>75290</v>
      </c>
      <c r="AH464" s="4">
        <f>VLOOKUP(A464,'2% with VPK 2021'!A:AB,28,FALSE)</f>
        <v>2046163</v>
      </c>
      <c r="AI464" s="4">
        <f>VLOOKUP(A464,'Charter School Lease'!A:E,5,FALSE)</f>
        <v>19710</v>
      </c>
      <c r="AJ464" s="4">
        <f>VLOOKUP(A464,'Integration Change'!H:L,5,FALSE)</f>
        <v>0</v>
      </c>
      <c r="AK464" s="4">
        <f>VLOOKUP(A464,'Other SPED'!A:D,4,FALSE)</f>
        <v>0</v>
      </c>
      <c r="AL464" s="4">
        <f>VLOOKUP(A464,QComp!I:R,10,FALSE)</f>
        <v>4.736120061854308</v>
      </c>
      <c r="AM464" s="4">
        <f>VLOOKUP(A464,'LTFM Change'!G:K,5,FALSE)</f>
        <v>0</v>
      </c>
      <c r="AN464" s="4">
        <f>VLOOKUP(A464,'Breakfast and Lunch'!A:E,5,FALSE)</f>
        <v>0</v>
      </c>
      <c r="AO464" s="4">
        <f>VLOOKUP(A464,'Breakfast and Lunch'!A:D,4,FALSE)</f>
        <v>0</v>
      </c>
      <c r="AP464" s="4">
        <v>0</v>
      </c>
      <c r="AQ464" s="4">
        <f>VLOOKUP(A464,'Safe School'!A:D,4,FALSE)</f>
        <v>0</v>
      </c>
      <c r="AR464" s="4">
        <v>0</v>
      </c>
      <c r="AS464" s="4">
        <f>VLOOKUP(A464,QComp!A:E,5,FALSE)</f>
        <v>0</v>
      </c>
      <c r="AT464" s="228">
        <f t="shared" si="124"/>
        <v>323.13304721030045</v>
      </c>
      <c r="AU464" s="4">
        <f t="shared" si="125"/>
        <v>19638.736120061949</v>
      </c>
      <c r="AV464" s="228">
        <f t="shared" si="126"/>
        <v>84.286421116145704</v>
      </c>
      <c r="AW464" s="4">
        <f>VLOOKUP(A464,'2021 SPED'!A:AF,32,FALSE)</f>
        <v>3146.2739949175157</v>
      </c>
      <c r="AX464" s="228">
        <f t="shared" si="127"/>
        <v>13.50332186659878</v>
      </c>
      <c r="AY464" s="5">
        <f t="shared" si="118"/>
        <v>98075.010114979465</v>
      </c>
      <c r="AZ464" s="4">
        <f t="shared" si="128"/>
        <v>420.92279019304493</v>
      </c>
    </row>
    <row r="465" spans="1:52" x14ac:dyDescent="0.25">
      <c r="A465">
        <v>4162</v>
      </c>
      <c r="B465">
        <v>7</v>
      </c>
      <c r="C465" t="s">
        <v>445</v>
      </c>
      <c r="D465">
        <v>7</v>
      </c>
      <c r="E465" s="4">
        <f>VLOOKUP(A465,'Pupil Info'!A:D,4,FALSE)</f>
        <v>117</v>
      </c>
      <c r="F465" s="4">
        <f>Summary!F465</f>
        <v>1317672.1845598817</v>
      </c>
      <c r="G465" s="4">
        <f>VLOOKUP(A465,'2% 2020'!A:AB,28,FALSE)</f>
        <v>899975.2</v>
      </c>
      <c r="H465" s="4">
        <f t="shared" si="119"/>
        <v>11262.155423588732</v>
      </c>
      <c r="I465" s="4">
        <f>G465-Summary!G465</f>
        <v>16484</v>
      </c>
      <c r="J465" s="4">
        <f>VLOOKUP(A465,'2% with VPK 2020'!A:AB,28,FALSE)</f>
        <v>899965.2</v>
      </c>
      <c r="K465" s="4">
        <f>VLOOKUP(A465,'Charter School Lease'!A:D,4,FALSE)</f>
        <v>0</v>
      </c>
      <c r="L465" s="4">
        <f>VLOOKUP(A465,'Integration Change'!H:K,4,FALSE)</f>
        <v>0</v>
      </c>
      <c r="M465" s="4">
        <f>VLOOKUP(A465,'Other SPED'!A:D,4,FALSE)</f>
        <v>0</v>
      </c>
      <c r="N465" s="4">
        <f>VLOOKUP(A465,'LTFM Change'!G:J,4,FALSE)</f>
        <v>0</v>
      </c>
      <c r="O465" s="4">
        <f>VLOOKUP(A465,QComp!I:N,6,FALSE)</f>
        <v>2.5480742992513115</v>
      </c>
      <c r="P465" s="4">
        <f>VLOOKUP(A465,'Breakfast and Lunch'!A:D,4,FALSE)</f>
        <v>0</v>
      </c>
      <c r="Q465" s="4">
        <f>VLOOKUP(A465,'Breakfast and Lunch'!A:E,5,FALSE)</f>
        <v>0</v>
      </c>
      <c r="R465" s="4">
        <v>0</v>
      </c>
      <c r="S465" s="4">
        <v>0</v>
      </c>
      <c r="T465" s="4">
        <f>VLOOKUP(A465,QComp!A:D,4,FALSE)</f>
        <v>0</v>
      </c>
      <c r="U465" s="4">
        <f t="shared" si="120"/>
        <v>140.88888888888889</v>
      </c>
      <c r="V465" s="4">
        <f t="shared" si="121"/>
        <v>-7.4519257007632405</v>
      </c>
      <c r="W465" s="4">
        <f t="shared" si="122"/>
        <v>-6.3691672656096071E-2</v>
      </c>
      <c r="X465" s="4">
        <f>VLOOKUP(A465,'2020 SPED'!A:AF,32,FALSE)</f>
        <v>0</v>
      </c>
      <c r="Y465" s="228">
        <f t="shared" si="115"/>
        <v>0</v>
      </c>
      <c r="Z465" s="4">
        <f t="shared" si="116"/>
        <v>16476.548074299237</v>
      </c>
      <c r="AA465" s="228">
        <f t="shared" si="117"/>
        <v>140.82519721623279</v>
      </c>
      <c r="AC465" s="4">
        <f>VLOOKUP(A465,'Pupil Info'!A:E,5,FALSE)</f>
        <v>119</v>
      </c>
      <c r="AD465" s="4">
        <f>Summary!AA465</f>
        <v>1376776.9054839169</v>
      </c>
      <c r="AE465" s="4">
        <f>VLOOKUP(A465,'2% 2021'!A:AB,28,FALSE)</f>
        <v>930563</v>
      </c>
      <c r="AF465" s="4">
        <f t="shared" si="123"/>
        <v>11569.553827595941</v>
      </c>
      <c r="AG465" s="4">
        <f>AE465-Summary!AB465</f>
        <v>33811</v>
      </c>
      <c r="AH465" s="4">
        <f>VLOOKUP(A465,'2% with VPK 2021'!A:AB,28,FALSE)</f>
        <v>930553</v>
      </c>
      <c r="AI465" s="4">
        <f>VLOOKUP(A465,'Charter School Lease'!A:E,5,FALSE)</f>
        <v>0</v>
      </c>
      <c r="AJ465" s="4">
        <f>VLOOKUP(A465,'Integration Change'!H:L,5,FALSE)</f>
        <v>0</v>
      </c>
      <c r="AK465" s="4">
        <f>VLOOKUP(A465,'Other SPED'!A:D,4,FALSE)</f>
        <v>0</v>
      </c>
      <c r="AL465" s="4">
        <f>VLOOKUP(A465,QComp!I:R,10,FALSE)</f>
        <v>2.3917654033139115</v>
      </c>
      <c r="AM465" s="4">
        <f>VLOOKUP(A465,'LTFM Change'!G:K,5,FALSE)</f>
        <v>0</v>
      </c>
      <c r="AN465" s="4">
        <f>VLOOKUP(A465,'Breakfast and Lunch'!A:E,5,FALSE)</f>
        <v>0</v>
      </c>
      <c r="AO465" s="4">
        <f>VLOOKUP(A465,'Breakfast and Lunch'!A:D,4,FALSE)</f>
        <v>0</v>
      </c>
      <c r="AP465" s="4">
        <v>0</v>
      </c>
      <c r="AQ465" s="4">
        <f>VLOOKUP(A465,'Safe School'!A:D,4,FALSE)</f>
        <v>0</v>
      </c>
      <c r="AR465" s="4">
        <v>0</v>
      </c>
      <c r="AS465" s="4">
        <f>VLOOKUP(A465,QComp!A:E,5,FALSE)</f>
        <v>0</v>
      </c>
      <c r="AT465" s="228">
        <f t="shared" si="124"/>
        <v>284.12605042016804</v>
      </c>
      <c r="AU465" s="4">
        <f t="shared" si="125"/>
        <v>-7.6082345966715366</v>
      </c>
      <c r="AV465" s="228">
        <f t="shared" si="126"/>
        <v>-6.3934744509844849E-2</v>
      </c>
      <c r="AW465" s="4">
        <f>VLOOKUP(A465,'2021 SPED'!A:AF,32,FALSE)</f>
        <v>287.3715577715775</v>
      </c>
      <c r="AX465" s="228">
        <f t="shared" si="127"/>
        <v>2.4148870400972897</v>
      </c>
      <c r="AY465" s="5">
        <f t="shared" si="118"/>
        <v>34090.763323174906</v>
      </c>
      <c r="AZ465" s="4">
        <f t="shared" si="128"/>
        <v>286.47700271575553</v>
      </c>
    </row>
    <row r="466" spans="1:52" x14ac:dyDescent="0.25">
      <c r="A466">
        <v>4163</v>
      </c>
      <c r="B466">
        <v>7</v>
      </c>
      <c r="C466" t="s">
        <v>446</v>
      </c>
      <c r="D466">
        <v>7</v>
      </c>
      <c r="E466" s="4">
        <f>VLOOKUP(A466,'Pupil Info'!A:D,4,FALSE)</f>
        <v>0</v>
      </c>
      <c r="F466" s="4">
        <f>Summary!F466</f>
        <v>4695</v>
      </c>
      <c r="G466" s="4">
        <f>VLOOKUP(A466,'2% 2020'!A:AB,28,FALSE)</f>
        <v>4695</v>
      </c>
      <c r="H466" s="4">
        <v>0</v>
      </c>
      <c r="I466" s="4">
        <f>G466-Summary!G466</f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C466" s="4">
        <f>VLOOKUP(A466,'Pupil Info'!A:E,5,FALSE)</f>
        <v>0</v>
      </c>
      <c r="AD466" s="4">
        <f>Summary!AA466</f>
        <v>0</v>
      </c>
      <c r="AE466" s="4">
        <f>VLOOKUP(A466,'2% 2021'!A:AB,28,FALSE)</f>
        <v>0</v>
      </c>
      <c r="AF466" s="4">
        <v>0</v>
      </c>
      <c r="AG466" s="4">
        <f>AE466-Summary!AB466</f>
        <v>0</v>
      </c>
      <c r="AH466" s="4">
        <f>VLOOKUP(A466,'2% with VPK 2021'!A:AB,28,FALSE)</f>
        <v>0</v>
      </c>
      <c r="AI466" s="4">
        <f>VLOOKUP(A466,'Charter School Lease'!A:E,5,FALSE)</f>
        <v>0</v>
      </c>
      <c r="AJ466" s="4">
        <f>VLOOKUP(A466,'Integration Change'!H:L,5,FALSE)</f>
        <v>0</v>
      </c>
      <c r="AK466" s="4">
        <f>VLOOKUP(A466,'Other SPED'!A:D,4,FALSE)</f>
        <v>0</v>
      </c>
      <c r="AL466" s="4">
        <f>VLOOKUP(A466,QComp!I:R,10,FALSE)</f>
        <v>0</v>
      </c>
      <c r="AM466" s="4">
        <f>VLOOKUP(A466,'LTFM Change'!G:K,5,FALSE)</f>
        <v>0</v>
      </c>
      <c r="AN466" s="4">
        <v>0</v>
      </c>
      <c r="AO466" s="4">
        <v>0</v>
      </c>
      <c r="AP466" s="4">
        <v>0</v>
      </c>
      <c r="AQ466" s="4">
        <f>VLOOKUP(A466,'Safe School'!A:D,4,FALSE)</f>
        <v>0</v>
      </c>
      <c r="AR466" s="4">
        <v>0</v>
      </c>
      <c r="AS466" s="4">
        <f>VLOOKUP(A466,QComp!A:E,5,FALSE)</f>
        <v>0</v>
      </c>
      <c r="AT466" s="228" t="e">
        <f t="shared" si="124"/>
        <v>#DIV/0!</v>
      </c>
      <c r="AU466" s="4">
        <f t="shared" si="125"/>
        <v>0</v>
      </c>
      <c r="AV466" s="228">
        <v>0</v>
      </c>
      <c r="AW466" s="228">
        <v>0</v>
      </c>
      <c r="AX466" s="228">
        <v>0</v>
      </c>
      <c r="AY466" s="228">
        <v>0</v>
      </c>
      <c r="AZ466" s="228">
        <v>0</v>
      </c>
    </row>
    <row r="467" spans="1:52" x14ac:dyDescent="0.25">
      <c r="A467">
        <v>4164</v>
      </c>
      <c r="B467">
        <v>7</v>
      </c>
      <c r="C467" t="s">
        <v>447</v>
      </c>
      <c r="D467">
        <v>7</v>
      </c>
      <c r="E467" s="4">
        <f>VLOOKUP(A467,'Pupil Info'!A:D,4,FALSE)</f>
        <v>110</v>
      </c>
      <c r="F467" s="4">
        <f>Summary!F467</f>
        <v>2151376.5433095982</v>
      </c>
      <c r="G467" s="4">
        <f>VLOOKUP(A467,'2% 2020'!A:AB,28,FALSE)</f>
        <v>970955.8</v>
      </c>
      <c r="H467" s="4">
        <f t="shared" si="119"/>
        <v>19557.968575541803</v>
      </c>
      <c r="I467" s="4">
        <f>G467-Summary!G467</f>
        <v>17881</v>
      </c>
      <c r="J467" s="4">
        <f>VLOOKUP(A467,'2% with VPK 2020'!A:AB,28,FALSE)</f>
        <v>971069</v>
      </c>
      <c r="K467" s="4">
        <f>VLOOKUP(A467,'Charter School Lease'!A:D,4,FALSE)</f>
        <v>0</v>
      </c>
      <c r="L467" s="4">
        <f>VLOOKUP(A467,'Integration Change'!H:K,4,FALSE)</f>
        <v>0</v>
      </c>
      <c r="M467" s="4">
        <f>VLOOKUP(A467,'Other SPED'!A:D,4,FALSE)</f>
        <v>0</v>
      </c>
      <c r="N467" s="4">
        <f>VLOOKUP(A467,'LTFM Change'!G:J,4,FALSE)</f>
        <v>0</v>
      </c>
      <c r="O467" s="4">
        <f>VLOOKUP(A467,QComp!I:N,6,FALSE)</f>
        <v>2.0648188287050289</v>
      </c>
      <c r="P467" s="4">
        <f>VLOOKUP(A467,'Breakfast and Lunch'!A:D,4,FALSE)</f>
        <v>0</v>
      </c>
      <c r="Q467" s="4">
        <f>VLOOKUP(A467,'Breakfast and Lunch'!A:E,5,FALSE)</f>
        <v>0</v>
      </c>
      <c r="R467" s="4">
        <v>0</v>
      </c>
      <c r="S467" s="4">
        <v>0</v>
      </c>
      <c r="T467" s="4">
        <f>VLOOKUP(A467,QComp!A:D,4,FALSE)</f>
        <v>0</v>
      </c>
      <c r="U467" s="4">
        <f t="shared" si="120"/>
        <v>162.55454545454546</v>
      </c>
      <c r="V467" s="4">
        <f t="shared" si="121"/>
        <v>115.26481882866938</v>
      </c>
      <c r="W467" s="4">
        <f t="shared" si="122"/>
        <v>1.0478619893515397</v>
      </c>
      <c r="X467" s="4">
        <f>VLOOKUP(A467,'2020 SPED'!A:AF,32,FALSE)</f>
        <v>0</v>
      </c>
      <c r="Y467" s="228">
        <f t="shared" si="115"/>
        <v>0</v>
      </c>
      <c r="Z467" s="4">
        <f t="shared" si="116"/>
        <v>17996.264818828669</v>
      </c>
      <c r="AA467" s="228">
        <f t="shared" si="117"/>
        <v>163.60240744389699</v>
      </c>
      <c r="AC467" s="4">
        <f>VLOOKUP(A467,'Pupil Info'!A:E,5,FALSE)</f>
        <v>99</v>
      </c>
      <c r="AD467" s="4">
        <f>Summary!AA467</f>
        <v>2033386.927335642</v>
      </c>
      <c r="AE467" s="4">
        <f>VLOOKUP(A467,'2% 2021'!A:AB,28,FALSE)</f>
        <v>890572</v>
      </c>
      <c r="AF467" s="4">
        <f t="shared" si="123"/>
        <v>20539.261892279213</v>
      </c>
      <c r="AG467" s="4">
        <f>AE467-Summary!AB467</f>
        <v>32569</v>
      </c>
      <c r="AH467" s="4">
        <f>VLOOKUP(A467,'2% with VPK 2021'!A:AB,28,FALSE)</f>
        <v>890672</v>
      </c>
      <c r="AI467" s="4">
        <f>VLOOKUP(A467,'Charter School Lease'!A:E,5,FALSE)</f>
        <v>0</v>
      </c>
      <c r="AJ467" s="4">
        <f>VLOOKUP(A467,'Integration Change'!H:L,5,FALSE)</f>
        <v>0</v>
      </c>
      <c r="AK467" s="4">
        <f>VLOOKUP(A467,'Other SPED'!A:D,4,FALSE)</f>
        <v>0</v>
      </c>
      <c r="AL467" s="4">
        <f>VLOOKUP(A467,QComp!I:R,10,FALSE)</f>
        <v>1.8070117755669344</v>
      </c>
      <c r="AM467" s="4">
        <f>VLOOKUP(A467,'LTFM Change'!G:K,5,FALSE)</f>
        <v>0</v>
      </c>
      <c r="AN467" s="4">
        <f>VLOOKUP(A467,'Breakfast and Lunch'!A:E,5,FALSE)</f>
        <v>0</v>
      </c>
      <c r="AO467" s="4">
        <f>VLOOKUP(A467,'Breakfast and Lunch'!A:D,4,FALSE)</f>
        <v>0</v>
      </c>
      <c r="AP467" s="4">
        <v>0</v>
      </c>
      <c r="AQ467" s="4">
        <f>VLOOKUP(A467,'Safe School'!A:D,4,FALSE)</f>
        <v>0</v>
      </c>
      <c r="AR467" s="4">
        <v>0</v>
      </c>
      <c r="AS467" s="4">
        <f>VLOOKUP(A467,QComp!A:E,5,FALSE)</f>
        <v>0</v>
      </c>
      <c r="AT467" s="228">
        <f t="shared" si="124"/>
        <v>328.97979797979798</v>
      </c>
      <c r="AU467" s="4">
        <f t="shared" si="125"/>
        <v>101.80701177555602</v>
      </c>
      <c r="AV467" s="228">
        <f t="shared" si="126"/>
        <v>1.0283536542985456</v>
      </c>
      <c r="AW467" s="4">
        <f>VLOOKUP(A467,'2021 SPED'!A:AF,32,FALSE)</f>
        <v>200.65859286347404</v>
      </c>
      <c r="AX467" s="228">
        <f t="shared" si="127"/>
        <v>2.0268544733684246</v>
      </c>
      <c r="AY467" s="5">
        <f t="shared" si="118"/>
        <v>32871.46560463903</v>
      </c>
      <c r="AZ467" s="4">
        <f t="shared" si="128"/>
        <v>332.03500610746494</v>
      </c>
    </row>
    <row r="468" spans="1:52" x14ac:dyDescent="0.25">
      <c r="A468">
        <v>4166</v>
      </c>
      <c r="B468">
        <v>7</v>
      </c>
      <c r="C468" t="s">
        <v>448</v>
      </c>
      <c r="D468">
        <v>7</v>
      </c>
      <c r="E468" s="4">
        <f>VLOOKUP(A468,'Pupil Info'!A:D,4,FALSE)</f>
        <v>145</v>
      </c>
      <c r="F468" s="4">
        <f>Summary!F468</f>
        <v>2169807.1347847776</v>
      </c>
      <c r="G468" s="4">
        <f>VLOOKUP(A468,'2% 2020'!A:AB,28,FALSE)</f>
        <v>1702410</v>
      </c>
      <c r="H468" s="4">
        <f t="shared" si="119"/>
        <v>14964.187136446742</v>
      </c>
      <c r="I468" s="4">
        <f>G468-Summary!G468</f>
        <v>32774</v>
      </c>
      <c r="J468" s="4">
        <f>VLOOKUP(A468,'2% with VPK 2020'!A:AB,28,FALSE)</f>
        <v>1702538</v>
      </c>
      <c r="K468" s="4">
        <f>VLOOKUP(A468,'Charter School Lease'!A:D,4,FALSE)</f>
        <v>0</v>
      </c>
      <c r="L468" s="4">
        <f>VLOOKUP(A468,'Integration Change'!H:K,4,FALSE)</f>
        <v>0</v>
      </c>
      <c r="M468" s="4">
        <f>VLOOKUP(A468,'Other SPED'!A:D,4,FALSE)</f>
        <v>0</v>
      </c>
      <c r="N468" s="4">
        <f>VLOOKUP(A468,'LTFM Change'!G:J,4,FALSE)</f>
        <v>0</v>
      </c>
      <c r="O468" s="4">
        <f>VLOOKUP(A468,QComp!I:N,6,FALSE)</f>
        <v>3.7342468178685522</v>
      </c>
      <c r="P468" s="4">
        <f>VLOOKUP(A468,'Breakfast and Lunch'!A:D,4,FALSE)</f>
        <v>0</v>
      </c>
      <c r="Q468" s="4">
        <f>VLOOKUP(A468,'Breakfast and Lunch'!A:E,5,FALSE)</f>
        <v>0</v>
      </c>
      <c r="R468" s="4">
        <v>0</v>
      </c>
      <c r="S468" s="4">
        <v>0</v>
      </c>
      <c r="T468" s="4">
        <f>VLOOKUP(A468,QComp!A:D,4,FALSE)</f>
        <v>0</v>
      </c>
      <c r="U468" s="4">
        <f t="shared" si="120"/>
        <v>226.02758620689656</v>
      </c>
      <c r="V468" s="4">
        <f t="shared" si="121"/>
        <v>131.7342468178831</v>
      </c>
      <c r="W468" s="4">
        <f t="shared" si="122"/>
        <v>0.90851204701988353</v>
      </c>
      <c r="X468" s="4">
        <f>VLOOKUP(A468,'2020 SPED'!A:AF,32,FALSE)</f>
        <v>0</v>
      </c>
      <c r="Y468" s="228">
        <f t="shared" si="115"/>
        <v>0</v>
      </c>
      <c r="Z468" s="4">
        <f t="shared" si="116"/>
        <v>32905.734246817883</v>
      </c>
      <c r="AA468" s="228">
        <f t="shared" si="117"/>
        <v>226.93609825391644</v>
      </c>
      <c r="AC468" s="4">
        <f>VLOOKUP(A468,'Pupil Info'!A:E,5,FALSE)</f>
        <v>145</v>
      </c>
      <c r="AD468" s="4">
        <f>Summary!AA468</f>
        <v>2241493.6046333699</v>
      </c>
      <c r="AE468" s="4">
        <f>VLOOKUP(A468,'2% 2021'!A:AB,28,FALSE)</f>
        <v>1761926</v>
      </c>
      <c r="AF468" s="4">
        <f t="shared" si="123"/>
        <v>15458.576583678414</v>
      </c>
      <c r="AG468" s="4">
        <f>AE468-Summary!AB468</f>
        <v>67401</v>
      </c>
      <c r="AH468" s="4">
        <f>VLOOKUP(A468,'2% with VPK 2021'!A:AB,28,FALSE)</f>
        <v>1762039</v>
      </c>
      <c r="AI468" s="4">
        <f>VLOOKUP(A468,'Charter School Lease'!A:E,5,FALSE)</f>
        <v>0</v>
      </c>
      <c r="AJ468" s="4">
        <f>VLOOKUP(A468,'Integration Change'!H:L,5,FALSE)</f>
        <v>0</v>
      </c>
      <c r="AK468" s="4">
        <f>VLOOKUP(A468,'Other SPED'!A:D,4,FALSE)</f>
        <v>0</v>
      </c>
      <c r="AL468" s="4">
        <f>VLOOKUP(A468,QComp!I:R,10,FALSE)</f>
        <v>3.7732714228186524</v>
      </c>
      <c r="AM468" s="4">
        <f>VLOOKUP(A468,'LTFM Change'!G:K,5,FALSE)</f>
        <v>0</v>
      </c>
      <c r="AN468" s="4">
        <f>VLOOKUP(A468,'Breakfast and Lunch'!A:E,5,FALSE)</f>
        <v>0</v>
      </c>
      <c r="AO468" s="4">
        <f>VLOOKUP(A468,'Breakfast and Lunch'!A:D,4,FALSE)</f>
        <v>0</v>
      </c>
      <c r="AP468" s="4">
        <v>0</v>
      </c>
      <c r="AQ468" s="4">
        <f>VLOOKUP(A468,'Safe School'!A:D,4,FALSE)</f>
        <v>0</v>
      </c>
      <c r="AR468" s="4">
        <v>0</v>
      </c>
      <c r="AS468" s="4">
        <f>VLOOKUP(A468,QComp!A:E,5,FALSE)</f>
        <v>0</v>
      </c>
      <c r="AT468" s="228">
        <f t="shared" si="124"/>
        <v>464.83448275862071</v>
      </c>
      <c r="AU468" s="4">
        <f t="shared" si="125"/>
        <v>116.7732714228332</v>
      </c>
      <c r="AV468" s="228">
        <f t="shared" si="126"/>
        <v>0.80533290636436694</v>
      </c>
      <c r="AW468" s="4">
        <f>VLOOKUP(A468,'2021 SPED'!A:AF,32,FALSE)</f>
        <v>-35.191110187326558</v>
      </c>
      <c r="AX468" s="228">
        <f t="shared" si="127"/>
        <v>-0.24269731163673489</v>
      </c>
      <c r="AY468" s="5">
        <f t="shared" si="118"/>
        <v>67482.582161235507</v>
      </c>
      <c r="AZ468" s="4">
        <f t="shared" si="128"/>
        <v>465.39711835334833</v>
      </c>
    </row>
    <row r="469" spans="1:52" x14ac:dyDescent="0.25">
      <c r="A469">
        <v>4167</v>
      </c>
      <c r="B469">
        <v>7</v>
      </c>
      <c r="C469" t="s">
        <v>449</v>
      </c>
      <c r="D469">
        <v>7</v>
      </c>
      <c r="E469" s="4">
        <f>VLOOKUP(A469,'Pupil Info'!A:D,4,FALSE)</f>
        <v>340</v>
      </c>
      <c r="F469" s="4">
        <f>Summary!F469</f>
        <v>2768882.6283631301</v>
      </c>
      <c r="G469" s="4">
        <f>VLOOKUP(A469,'2% 2020'!A:AB,28,FALSE)</f>
        <v>2369264</v>
      </c>
      <c r="H469" s="4">
        <f t="shared" si="119"/>
        <v>8143.7724363621473</v>
      </c>
      <c r="I469" s="4">
        <f>G469-Summary!G469</f>
        <v>43424</v>
      </c>
      <c r="J469" s="4">
        <f>VLOOKUP(A469,'2% with VPK 2020'!A:AB,28,FALSE)</f>
        <v>2369234</v>
      </c>
      <c r="K469" s="4">
        <f>VLOOKUP(A469,'Charter School Lease'!A:D,4,FALSE)</f>
        <v>0</v>
      </c>
      <c r="L469" s="4">
        <f>VLOOKUP(A469,'Integration Change'!H:K,4,FALSE)</f>
        <v>0</v>
      </c>
      <c r="M469" s="4">
        <f>VLOOKUP(A469,'Other SPED'!A:D,4,FALSE)</f>
        <v>0</v>
      </c>
      <c r="N469" s="4">
        <f>VLOOKUP(A469,'LTFM Change'!G:J,4,FALSE)</f>
        <v>0</v>
      </c>
      <c r="O469" s="4">
        <f>VLOOKUP(A469,QComp!I:N,6,FALSE)</f>
        <v>7.1609674272040138</v>
      </c>
      <c r="P469" s="4">
        <f>VLOOKUP(A469,'Breakfast and Lunch'!A:D,4,FALSE)</f>
        <v>0</v>
      </c>
      <c r="Q469" s="4">
        <f>VLOOKUP(A469,'Breakfast and Lunch'!A:E,5,FALSE)</f>
        <v>0</v>
      </c>
      <c r="R469" s="4">
        <v>0</v>
      </c>
      <c r="S469" s="4">
        <v>0</v>
      </c>
      <c r="T469" s="4">
        <f>VLOOKUP(A469,QComp!A:D,4,FALSE)</f>
        <v>0</v>
      </c>
      <c r="U469" s="4">
        <f t="shared" si="120"/>
        <v>127.71764705882353</v>
      </c>
      <c r="V469" s="4">
        <f t="shared" si="121"/>
        <v>-22.839032572694123</v>
      </c>
      <c r="W469" s="4">
        <f t="shared" si="122"/>
        <v>-6.7173625213806237E-2</v>
      </c>
      <c r="X469" s="4">
        <f>VLOOKUP(A469,'2020 SPED'!A:AF,32,FALSE)</f>
        <v>0</v>
      </c>
      <c r="Y469" s="228">
        <f t="shared" si="115"/>
        <v>0</v>
      </c>
      <c r="Z469" s="4">
        <f t="shared" si="116"/>
        <v>43401.160967427306</v>
      </c>
      <c r="AA469" s="228">
        <f t="shared" si="117"/>
        <v>127.65047343360972</v>
      </c>
      <c r="AC469" s="4">
        <f>VLOOKUP(A469,'Pupil Info'!A:E,5,FALSE)</f>
        <v>347</v>
      </c>
      <c r="AD469" s="4">
        <f>Summary!AA469</f>
        <v>2851897.1705673472</v>
      </c>
      <c r="AE469" s="4">
        <f>VLOOKUP(A469,'2% 2021'!A:AB,28,FALSE)</f>
        <v>2449822</v>
      </c>
      <c r="AF469" s="4">
        <f t="shared" si="123"/>
        <v>8218.7238344880316</v>
      </c>
      <c r="AG469" s="4">
        <f>AE469-Summary!AB469</f>
        <v>89087</v>
      </c>
      <c r="AH469" s="4">
        <f>VLOOKUP(A469,'2% with VPK 2021'!A:AB,28,FALSE)</f>
        <v>2449791</v>
      </c>
      <c r="AI469" s="4">
        <f>VLOOKUP(A469,'Charter School Lease'!A:E,5,FALSE)</f>
        <v>0</v>
      </c>
      <c r="AJ469" s="4">
        <f>VLOOKUP(A469,'Integration Change'!H:L,5,FALSE)</f>
        <v>0</v>
      </c>
      <c r="AK469" s="4">
        <f>VLOOKUP(A469,'Other SPED'!A:D,4,FALSE)</f>
        <v>0</v>
      </c>
      <c r="AL469" s="4">
        <f>VLOOKUP(A469,QComp!I:R,10,FALSE)</f>
        <v>6.6794232376414584</v>
      </c>
      <c r="AM469" s="4">
        <f>VLOOKUP(A469,'LTFM Change'!G:K,5,FALSE)</f>
        <v>0</v>
      </c>
      <c r="AN469" s="4">
        <f>VLOOKUP(A469,'Breakfast and Lunch'!A:E,5,FALSE)</f>
        <v>0</v>
      </c>
      <c r="AO469" s="4">
        <f>VLOOKUP(A469,'Breakfast and Lunch'!A:D,4,FALSE)</f>
        <v>0</v>
      </c>
      <c r="AP469" s="4">
        <v>0</v>
      </c>
      <c r="AQ469" s="4">
        <f>VLOOKUP(A469,'Safe School'!A:D,4,FALSE)</f>
        <v>0</v>
      </c>
      <c r="AR469" s="4">
        <v>0</v>
      </c>
      <c r="AS469" s="4">
        <f>VLOOKUP(A469,QComp!A:E,5,FALSE)</f>
        <v>0</v>
      </c>
      <c r="AT469" s="228">
        <f t="shared" si="124"/>
        <v>256.7348703170029</v>
      </c>
      <c r="AU469" s="4">
        <f t="shared" si="125"/>
        <v>-24.320576762314886</v>
      </c>
      <c r="AV469" s="228">
        <f t="shared" si="126"/>
        <v>-7.0088117470648081E-2</v>
      </c>
      <c r="AW469" s="4">
        <f>VLOOKUP(A469,'2021 SPED'!A:AF,32,FALSE)</f>
        <v>602.80421659356216</v>
      </c>
      <c r="AX469" s="228">
        <f t="shared" si="127"/>
        <v>1.7371879440736662</v>
      </c>
      <c r="AY469" s="5">
        <f t="shared" si="118"/>
        <v>89665.483639831247</v>
      </c>
      <c r="AZ469" s="4">
        <f t="shared" si="128"/>
        <v>258.40197014360592</v>
      </c>
    </row>
    <row r="470" spans="1:52" x14ac:dyDescent="0.25">
      <c r="A470">
        <v>4168</v>
      </c>
      <c r="B470">
        <v>7</v>
      </c>
      <c r="C470" t="s">
        <v>450</v>
      </c>
      <c r="D470">
        <v>7</v>
      </c>
      <c r="E470" s="4">
        <f>VLOOKUP(A470,'Pupil Info'!A:D,4,FALSE)</f>
        <v>95</v>
      </c>
      <c r="F470" s="4">
        <f>Summary!F470</f>
        <v>1026501.8769595565</v>
      </c>
      <c r="G470" s="4">
        <f>VLOOKUP(A470,'2% 2020'!A:AB,28,FALSE)</f>
        <v>738633</v>
      </c>
      <c r="H470" s="4">
        <f t="shared" si="119"/>
        <v>10805.282915363752</v>
      </c>
      <c r="I470" s="4">
        <f>G470-Summary!G470</f>
        <v>13340</v>
      </c>
      <c r="J470" s="4">
        <f>VLOOKUP(A470,'2% with VPK 2020'!A:AB,28,FALSE)</f>
        <v>738720</v>
      </c>
      <c r="K470" s="4">
        <f>VLOOKUP(A470,'Charter School Lease'!A:D,4,FALSE)</f>
        <v>0</v>
      </c>
      <c r="L470" s="4">
        <f>VLOOKUP(A470,'Integration Change'!H:K,4,FALSE)</f>
        <v>0</v>
      </c>
      <c r="M470" s="4">
        <f>VLOOKUP(A470,'Other SPED'!A:D,4,FALSE)</f>
        <v>0</v>
      </c>
      <c r="N470" s="4">
        <f>VLOOKUP(A470,'LTFM Change'!G:J,4,FALSE)</f>
        <v>0</v>
      </c>
      <c r="O470" s="4">
        <f>VLOOKUP(A470,QComp!I:N,6,FALSE)</f>
        <v>0</v>
      </c>
      <c r="P470" s="4">
        <f>VLOOKUP(A470,'Breakfast and Lunch'!A:D,4,FALSE)</f>
        <v>0</v>
      </c>
      <c r="Q470" s="4">
        <f>VLOOKUP(A470,'Breakfast and Lunch'!A:E,5,FALSE)</f>
        <v>0</v>
      </c>
      <c r="R470" s="4">
        <v>0</v>
      </c>
      <c r="S470" s="4">
        <v>0</v>
      </c>
      <c r="T470" s="4">
        <f>VLOOKUP(A470,QComp!A:D,4,FALSE)</f>
        <v>0</v>
      </c>
      <c r="U470" s="4">
        <f t="shared" si="120"/>
        <v>140.42105263157896</v>
      </c>
      <c r="V470" s="4">
        <f t="shared" si="121"/>
        <v>87</v>
      </c>
      <c r="W470" s="4">
        <f t="shared" si="122"/>
        <v>0.91578947368421049</v>
      </c>
      <c r="X470" s="4">
        <f>VLOOKUP(A470,'2020 SPED'!A:AF,32,FALSE)</f>
        <v>0</v>
      </c>
      <c r="Y470" s="228">
        <f t="shared" si="115"/>
        <v>0</v>
      </c>
      <c r="Z470" s="4">
        <f t="shared" si="116"/>
        <v>13427</v>
      </c>
      <c r="AA470" s="228">
        <f t="shared" si="117"/>
        <v>141.33684210526314</v>
      </c>
      <c r="AC470" s="4">
        <f>VLOOKUP(A470,'Pupil Info'!A:E,5,FALSE)</f>
        <v>90</v>
      </c>
      <c r="AD470" s="4">
        <f>Summary!AA470</f>
        <v>997280.92843901343</v>
      </c>
      <c r="AE470" s="4">
        <f>VLOOKUP(A470,'2% 2021'!A:AB,28,FALSE)</f>
        <v>710782</v>
      </c>
      <c r="AF470" s="4">
        <f t="shared" si="123"/>
        <v>11080.899204877927</v>
      </c>
      <c r="AG470" s="4">
        <f>AE470-Summary!AB470</f>
        <v>26261</v>
      </c>
      <c r="AH470" s="4">
        <f>VLOOKUP(A470,'2% with VPK 2021'!A:AB,28,FALSE)</f>
        <v>710864</v>
      </c>
      <c r="AI470" s="4">
        <f>VLOOKUP(A470,'Charter School Lease'!A:E,5,FALSE)</f>
        <v>0</v>
      </c>
      <c r="AJ470" s="4">
        <f>VLOOKUP(A470,'Integration Change'!H:L,5,FALSE)</f>
        <v>0</v>
      </c>
      <c r="AK470" s="4">
        <f>VLOOKUP(A470,'Other SPED'!A:D,4,FALSE)</f>
        <v>0</v>
      </c>
      <c r="AL470" s="4">
        <f>VLOOKUP(A470,QComp!I:R,10,FALSE)</f>
        <v>0</v>
      </c>
      <c r="AM470" s="4">
        <f>VLOOKUP(A470,'LTFM Change'!G:K,5,FALSE)</f>
        <v>0</v>
      </c>
      <c r="AN470" s="4">
        <f>VLOOKUP(A470,'Breakfast and Lunch'!A:E,5,FALSE)</f>
        <v>0</v>
      </c>
      <c r="AO470" s="4">
        <f>VLOOKUP(A470,'Breakfast and Lunch'!A:D,4,FALSE)</f>
        <v>0</v>
      </c>
      <c r="AP470" s="4">
        <v>0</v>
      </c>
      <c r="AQ470" s="4">
        <f>VLOOKUP(A470,'Safe School'!A:D,4,FALSE)</f>
        <v>0</v>
      </c>
      <c r="AR470" s="4">
        <v>0</v>
      </c>
      <c r="AS470" s="4">
        <f>VLOOKUP(A470,QComp!A:E,5,FALSE)</f>
        <v>0</v>
      </c>
      <c r="AT470" s="228">
        <f t="shared" si="124"/>
        <v>291.78888888888889</v>
      </c>
      <c r="AU470" s="4">
        <f t="shared" si="125"/>
        <v>82</v>
      </c>
      <c r="AV470" s="228">
        <f t="shared" si="126"/>
        <v>0.91111111111111109</v>
      </c>
      <c r="AW470" s="4">
        <f>VLOOKUP(A470,'2021 SPED'!A:AF,32,FALSE)</f>
        <v>-9.8834540362586267</v>
      </c>
      <c r="AX470" s="228">
        <f t="shared" si="127"/>
        <v>-0.10981615595842918</v>
      </c>
      <c r="AY470" s="5">
        <f t="shared" si="118"/>
        <v>26333.116545963741</v>
      </c>
      <c r="AZ470" s="4">
        <f t="shared" si="128"/>
        <v>292.59018384404158</v>
      </c>
    </row>
    <row r="471" spans="1:52" x14ac:dyDescent="0.25">
      <c r="A471">
        <v>4169</v>
      </c>
      <c r="B471">
        <v>7</v>
      </c>
      <c r="C471" t="s">
        <v>451</v>
      </c>
      <c r="D471">
        <v>7</v>
      </c>
      <c r="E471" s="4">
        <f>VLOOKUP(A471,'Pupil Info'!A:D,4,FALSE)</f>
        <v>250</v>
      </c>
      <c r="F471" s="4">
        <f>Summary!F471</f>
        <v>4274725.9113466293</v>
      </c>
      <c r="G471" s="4">
        <f>VLOOKUP(A471,'2% 2020'!A:AB,28,FALSE)</f>
        <v>2640647</v>
      </c>
      <c r="H471" s="4">
        <f t="shared" si="119"/>
        <v>17098.903645386516</v>
      </c>
      <c r="I471" s="4">
        <f>G471-Summary!G471</f>
        <v>50984</v>
      </c>
      <c r="J471" s="4">
        <f>VLOOKUP(A471,'2% with VPK 2020'!A:AB,28,FALSE)</f>
        <v>2640615</v>
      </c>
      <c r="K471" s="4">
        <f>VLOOKUP(A471,'Charter School Lease'!A:D,4,FALSE)</f>
        <v>0</v>
      </c>
      <c r="L471" s="4">
        <f>VLOOKUP(A471,'Integration Change'!H:K,4,FALSE)</f>
        <v>0</v>
      </c>
      <c r="M471" s="4">
        <f>VLOOKUP(A471,'Other SPED'!A:D,4,FALSE)</f>
        <v>0</v>
      </c>
      <c r="N471" s="4">
        <f>VLOOKUP(A471,'LTFM Change'!G:J,4,FALSE)</f>
        <v>0</v>
      </c>
      <c r="O471" s="4">
        <f>VLOOKUP(A471,QComp!I:N,6,FALSE)</f>
        <v>6.3042872748628724</v>
      </c>
      <c r="P471" s="4">
        <f>VLOOKUP(A471,'Breakfast and Lunch'!A:D,4,FALSE)</f>
        <v>0</v>
      </c>
      <c r="Q471" s="4">
        <f>VLOOKUP(A471,'Breakfast and Lunch'!A:E,5,FALSE)</f>
        <v>0</v>
      </c>
      <c r="R471" s="4">
        <v>0</v>
      </c>
      <c r="S471" s="4">
        <v>0</v>
      </c>
      <c r="T471" s="4">
        <f>VLOOKUP(A471,QComp!A:D,4,FALSE)</f>
        <v>0</v>
      </c>
      <c r="U471" s="4">
        <f t="shared" si="120"/>
        <v>203.93600000000001</v>
      </c>
      <c r="V471" s="4">
        <f t="shared" si="121"/>
        <v>-25.695712725166231</v>
      </c>
      <c r="W471" s="4">
        <f t="shared" si="122"/>
        <v>-0.10278285090066493</v>
      </c>
      <c r="X471" s="4">
        <f>VLOOKUP(A471,'2020 SPED'!A:AF,32,FALSE)</f>
        <v>0</v>
      </c>
      <c r="Y471" s="228">
        <f t="shared" si="115"/>
        <v>0</v>
      </c>
      <c r="Z471" s="4">
        <f t="shared" si="116"/>
        <v>50958.304287274834</v>
      </c>
      <c r="AA471" s="228">
        <f t="shared" si="117"/>
        <v>203.83321714909934</v>
      </c>
      <c r="AC471" s="4">
        <f>VLOOKUP(A471,'Pupil Info'!A:E,5,FALSE)</f>
        <v>246</v>
      </c>
      <c r="AD471" s="4">
        <f>Summary!AA471</f>
        <v>4172988.4175004144</v>
      </c>
      <c r="AE471" s="4">
        <f>VLOOKUP(A471,'2% 2021'!A:AB,28,FALSE)</f>
        <v>2482723</v>
      </c>
      <c r="AF471" s="4">
        <f t="shared" si="123"/>
        <v>16963.367550814692</v>
      </c>
      <c r="AG471" s="4">
        <f>AE471-Summary!AB471</f>
        <v>94219</v>
      </c>
      <c r="AH471" s="4">
        <f>VLOOKUP(A471,'2% with VPK 2021'!A:AB,28,FALSE)</f>
        <v>2482937</v>
      </c>
      <c r="AI471" s="4">
        <f>VLOOKUP(A471,'Charter School Lease'!A:E,5,FALSE)</f>
        <v>0</v>
      </c>
      <c r="AJ471" s="4">
        <f>VLOOKUP(A471,'Integration Change'!H:L,5,FALSE)</f>
        <v>0</v>
      </c>
      <c r="AK471" s="4">
        <f>VLOOKUP(A471,'Other SPED'!A:D,4,FALSE)</f>
        <v>0</v>
      </c>
      <c r="AL471" s="4">
        <f>VLOOKUP(A471,QComp!I:R,10,FALSE)</f>
        <v>5.1885451169364387</v>
      </c>
      <c r="AM471" s="4">
        <f>VLOOKUP(A471,'LTFM Change'!G:K,5,FALSE)</f>
        <v>0</v>
      </c>
      <c r="AN471" s="4">
        <f>VLOOKUP(A471,'Breakfast and Lunch'!A:E,5,FALSE)</f>
        <v>0</v>
      </c>
      <c r="AO471" s="4">
        <f>VLOOKUP(A471,'Breakfast and Lunch'!A:D,4,FALSE)</f>
        <v>0</v>
      </c>
      <c r="AP471" s="4">
        <v>0</v>
      </c>
      <c r="AQ471" s="4">
        <f>VLOOKUP(A471,'Safe School'!A:D,4,FALSE)</f>
        <v>0</v>
      </c>
      <c r="AR471" s="4">
        <v>0</v>
      </c>
      <c r="AS471" s="4">
        <f>VLOOKUP(A471,QComp!A:E,5,FALSE)</f>
        <v>0</v>
      </c>
      <c r="AT471" s="228">
        <f t="shared" si="124"/>
        <v>383.0040650406504</v>
      </c>
      <c r="AU471" s="4">
        <f t="shared" si="125"/>
        <v>219.18854511715472</v>
      </c>
      <c r="AV471" s="228">
        <f t="shared" si="126"/>
        <v>0.89101034600469398</v>
      </c>
      <c r="AW471" s="4">
        <f>VLOOKUP(A471,'2021 SPED'!A:AF,32,FALSE)</f>
        <v>818.84155044401996</v>
      </c>
      <c r="AX471" s="228">
        <f t="shared" si="127"/>
        <v>3.3286241887968293</v>
      </c>
      <c r="AY471" s="5">
        <f t="shared" si="118"/>
        <v>95257.030095561175</v>
      </c>
      <c r="AZ471" s="4">
        <f t="shared" si="128"/>
        <v>387.22369957545192</v>
      </c>
    </row>
    <row r="472" spans="1:52" x14ac:dyDescent="0.25">
      <c r="A472">
        <v>4170</v>
      </c>
      <c r="B472">
        <v>7</v>
      </c>
      <c r="C472" t="s">
        <v>452</v>
      </c>
      <c r="D472">
        <v>7</v>
      </c>
      <c r="E472" s="4">
        <f>VLOOKUP(A472,'Pupil Info'!A:D,4,FALSE)</f>
        <v>1830</v>
      </c>
      <c r="F472" s="4">
        <f>Summary!F472</f>
        <v>23760866.22618214</v>
      </c>
      <c r="G472" s="4">
        <f>VLOOKUP(A472,'2% 2020'!A:AB,28,FALSE)</f>
        <v>18272286</v>
      </c>
      <c r="H472" s="4">
        <f t="shared" si="119"/>
        <v>12984.079905017563</v>
      </c>
      <c r="I472" s="4">
        <f>G472-Summary!G472</f>
        <v>334544</v>
      </c>
      <c r="J472" s="4">
        <f>VLOOKUP(A472,'2% with VPK 2020'!A:AB,28,FALSE)</f>
        <v>18272119</v>
      </c>
      <c r="K472" s="4">
        <f>VLOOKUP(A472,'Charter School Lease'!A:D,4,FALSE)</f>
        <v>0</v>
      </c>
      <c r="L472" s="4">
        <f>VLOOKUP(A472,'Integration Change'!H:K,4,FALSE)</f>
        <v>0</v>
      </c>
      <c r="M472" s="4">
        <f>VLOOKUP(A472,'Other SPED'!A:D,4,FALSE)</f>
        <v>0</v>
      </c>
      <c r="N472" s="4">
        <f>VLOOKUP(A472,'LTFM Change'!G:J,4,FALSE)</f>
        <v>0</v>
      </c>
      <c r="O472" s="4">
        <f>VLOOKUP(A472,QComp!I:N,6,FALSE)</f>
        <v>33.652153676317539</v>
      </c>
      <c r="P472" s="4">
        <f>VLOOKUP(A472,'Breakfast and Lunch'!A:D,4,FALSE)</f>
        <v>0</v>
      </c>
      <c r="Q472" s="4">
        <f>VLOOKUP(A472,'Breakfast and Lunch'!A:E,5,FALSE)</f>
        <v>0</v>
      </c>
      <c r="R472" s="4">
        <v>0</v>
      </c>
      <c r="S472" s="4">
        <v>0</v>
      </c>
      <c r="T472" s="4">
        <f>VLOOKUP(A472,QComp!A:D,4,FALSE)</f>
        <v>0</v>
      </c>
      <c r="U472" s="4">
        <f t="shared" si="120"/>
        <v>182.81092896174863</v>
      </c>
      <c r="V472" s="4">
        <f t="shared" si="121"/>
        <v>-133.3478463254869</v>
      </c>
      <c r="W472" s="4">
        <f t="shared" si="122"/>
        <v>-7.2867675587697758E-2</v>
      </c>
      <c r="X472" s="4">
        <f>VLOOKUP(A472,'2020 SPED'!A:AF,32,FALSE)</f>
        <v>0</v>
      </c>
      <c r="Y472" s="228">
        <f t="shared" ref="Y472:Y535" si="129">X472/E472</f>
        <v>0</v>
      </c>
      <c r="Z472" s="4">
        <f t="shared" ref="Z472:Z535" si="130">I472+V472+X472</f>
        <v>334410.65215367451</v>
      </c>
      <c r="AA472" s="228">
        <f t="shared" ref="AA472:AA535" si="131">Z472/E472</f>
        <v>182.73806128616093</v>
      </c>
      <c r="AC472" s="4">
        <f>VLOOKUP(A472,'Pupil Info'!A:E,5,FALSE)</f>
        <v>2003</v>
      </c>
      <c r="AD472" s="4">
        <f>Summary!AA472</f>
        <v>26751921.259596497</v>
      </c>
      <c r="AE472" s="4">
        <f>VLOOKUP(A472,'2% 2021'!A:AB,28,FALSE)</f>
        <v>20539394.399999999</v>
      </c>
      <c r="AF472" s="4">
        <f t="shared" si="123"/>
        <v>13355.926739688715</v>
      </c>
      <c r="AG472" s="4">
        <f>AE472-Summary!AB472</f>
        <v>760644</v>
      </c>
      <c r="AH472" s="4">
        <f>VLOOKUP(A472,'2% with VPK 2021'!A:AB,28,FALSE)</f>
        <v>20541384</v>
      </c>
      <c r="AI472" s="4">
        <f>VLOOKUP(A472,'Charter School Lease'!A:E,5,FALSE)</f>
        <v>0</v>
      </c>
      <c r="AJ472" s="4">
        <f>VLOOKUP(A472,'Integration Change'!H:L,5,FALSE)</f>
        <v>0</v>
      </c>
      <c r="AK472" s="4">
        <f>VLOOKUP(A472,'Other SPED'!A:D,4,FALSE)</f>
        <v>0</v>
      </c>
      <c r="AL472" s="4">
        <f>VLOOKUP(A472,QComp!I:R,10,FALSE)</f>
        <v>38.807790056976955</v>
      </c>
      <c r="AM472" s="4">
        <f>VLOOKUP(A472,'LTFM Change'!G:K,5,FALSE)</f>
        <v>0</v>
      </c>
      <c r="AN472" s="4">
        <f>VLOOKUP(A472,'Breakfast and Lunch'!A:E,5,FALSE)</f>
        <v>0</v>
      </c>
      <c r="AO472" s="4">
        <f>VLOOKUP(A472,'Breakfast and Lunch'!A:D,4,FALSE)</f>
        <v>0</v>
      </c>
      <c r="AP472" s="4">
        <v>0</v>
      </c>
      <c r="AQ472" s="4">
        <f>VLOOKUP(A472,'Safe School'!A:D,4,FALSE)</f>
        <v>0</v>
      </c>
      <c r="AR472" s="4">
        <v>0</v>
      </c>
      <c r="AS472" s="4">
        <f>VLOOKUP(A472,QComp!A:E,5,FALSE)</f>
        <v>0</v>
      </c>
      <c r="AT472" s="228">
        <f t="shared" si="124"/>
        <v>379.75237144283574</v>
      </c>
      <c r="AU472" s="4">
        <f t="shared" si="125"/>
        <v>2028.4077900573611</v>
      </c>
      <c r="AV472" s="228">
        <f t="shared" si="126"/>
        <v>1.0126848677270899</v>
      </c>
      <c r="AW472" s="4">
        <f>VLOOKUP(A472,'2021 SPED'!A:AF,32,FALSE)</f>
        <v>4510.2572297155857</v>
      </c>
      <c r="AX472" s="228">
        <f t="shared" si="127"/>
        <v>2.25175098837523</v>
      </c>
      <c r="AY472" s="5">
        <f t="shared" ref="AY472:AY535" si="132">AG472+AU472+AW472</f>
        <v>767182.66501977295</v>
      </c>
      <c r="AZ472" s="4">
        <f t="shared" si="128"/>
        <v>383.01680729893809</v>
      </c>
    </row>
    <row r="473" spans="1:52" x14ac:dyDescent="0.25">
      <c r="A473">
        <v>4171</v>
      </c>
      <c r="B473">
        <v>7</v>
      </c>
      <c r="C473" t="s">
        <v>453</v>
      </c>
      <c r="D473">
        <v>7</v>
      </c>
      <c r="E473" s="4">
        <f>VLOOKUP(A473,'Pupil Info'!A:D,4,FALSE)</f>
        <v>1187</v>
      </c>
      <c r="F473" s="4">
        <f>Summary!F473</f>
        <v>10002649.786501203</v>
      </c>
      <c r="G473" s="4">
        <f>VLOOKUP(A473,'2% 2020'!A:AB,28,FALSE)</f>
        <v>9794227.1999999993</v>
      </c>
      <c r="H473" s="4">
        <f t="shared" ref="H473:H536" si="133">F473/E473</f>
        <v>8426.8321705991602</v>
      </c>
      <c r="I473" s="4">
        <f>G473-Summary!G473</f>
        <v>174159</v>
      </c>
      <c r="J473" s="4">
        <f>VLOOKUP(A473,'2% with VPK 2020'!A:AB,28,FALSE)</f>
        <v>9794124.1999999993</v>
      </c>
      <c r="K473" s="4">
        <f>VLOOKUP(A473,'Charter School Lease'!A:D,4,FALSE)</f>
        <v>0</v>
      </c>
      <c r="L473" s="4">
        <f>VLOOKUP(A473,'Integration Change'!H:K,4,FALSE)</f>
        <v>0</v>
      </c>
      <c r="M473" s="4">
        <f>VLOOKUP(A473,'Other SPED'!A:D,4,FALSE)</f>
        <v>0</v>
      </c>
      <c r="N473" s="4">
        <f>VLOOKUP(A473,'LTFM Change'!G:J,4,FALSE)</f>
        <v>0</v>
      </c>
      <c r="O473" s="4">
        <f>VLOOKUP(A473,QComp!I:N,6,FALSE)</f>
        <v>22.603176326985704</v>
      </c>
      <c r="P473" s="4">
        <f>VLOOKUP(A473,'Breakfast and Lunch'!A:D,4,FALSE)</f>
        <v>0</v>
      </c>
      <c r="Q473" s="4">
        <f>VLOOKUP(A473,'Breakfast and Lunch'!A:E,5,FALSE)</f>
        <v>0</v>
      </c>
      <c r="R473" s="4">
        <v>0</v>
      </c>
      <c r="S473" s="4">
        <v>0</v>
      </c>
      <c r="T473" s="4">
        <f>VLOOKUP(A473,QComp!A:D,4,FALSE)</f>
        <v>0</v>
      </c>
      <c r="U473" s="4">
        <f t="shared" ref="U473:U536" si="134">I473/E473</f>
        <v>146.72198820556022</v>
      </c>
      <c r="V473" s="4">
        <f t="shared" ref="V473:V536" si="135">SUM(J473:T473)-G473</f>
        <v>-80.396823672577739</v>
      </c>
      <c r="W473" s="4">
        <f t="shared" ref="W473:W536" si="136">V473/E473</f>
        <v>-6.7731106716577713E-2</v>
      </c>
      <c r="X473" s="4">
        <f>VLOOKUP(A473,'2020 SPED'!A:AF,32,FALSE)</f>
        <v>0</v>
      </c>
      <c r="Y473" s="228">
        <f t="shared" si="129"/>
        <v>0</v>
      </c>
      <c r="Z473" s="4">
        <f t="shared" si="130"/>
        <v>174078.60317632742</v>
      </c>
      <c r="AA473" s="228">
        <f t="shared" si="131"/>
        <v>146.65425709884366</v>
      </c>
      <c r="AC473" s="4">
        <f>VLOOKUP(A473,'Pupil Info'!A:E,5,FALSE)</f>
        <v>1280</v>
      </c>
      <c r="AD473" s="4">
        <f>Summary!AA473</f>
        <v>10776862.108715232</v>
      </c>
      <c r="AE473" s="4">
        <f>VLOOKUP(A473,'2% 2021'!A:AB,28,FALSE)</f>
        <v>10709034</v>
      </c>
      <c r="AF473" s="4">
        <f t="shared" ref="AF473:AF536" si="137">AD473/AC473</f>
        <v>8419.4235224337754</v>
      </c>
      <c r="AG473" s="4">
        <f>AE473-Summary!AB473</f>
        <v>382512</v>
      </c>
      <c r="AH473" s="4">
        <f>VLOOKUP(A473,'2% with VPK 2021'!A:AB,28,FALSE)</f>
        <v>10710238</v>
      </c>
      <c r="AI473" s="4">
        <f>VLOOKUP(A473,'Charter School Lease'!A:E,5,FALSE)</f>
        <v>0</v>
      </c>
      <c r="AJ473" s="4">
        <f>VLOOKUP(A473,'Integration Change'!H:L,5,FALSE)</f>
        <v>0</v>
      </c>
      <c r="AK473" s="4">
        <f>VLOOKUP(A473,'Other SPED'!A:D,4,FALSE)</f>
        <v>0</v>
      </c>
      <c r="AL473" s="4">
        <f>VLOOKUP(A473,QComp!I:R,10,FALSE)</f>
        <v>24.582161339232698</v>
      </c>
      <c r="AM473" s="4">
        <f>VLOOKUP(A473,'LTFM Change'!G:K,5,FALSE)</f>
        <v>0</v>
      </c>
      <c r="AN473" s="4">
        <f>VLOOKUP(A473,'Breakfast and Lunch'!A:E,5,FALSE)</f>
        <v>0</v>
      </c>
      <c r="AO473" s="4">
        <f>VLOOKUP(A473,'Breakfast and Lunch'!A:D,4,FALSE)</f>
        <v>0</v>
      </c>
      <c r="AP473" s="4">
        <v>0</v>
      </c>
      <c r="AQ473" s="4">
        <f>VLOOKUP(A473,'Safe School'!A:D,4,FALSE)</f>
        <v>0</v>
      </c>
      <c r="AR473" s="4">
        <v>0</v>
      </c>
      <c r="AS473" s="4">
        <f>VLOOKUP(A473,QComp!A:E,5,FALSE)</f>
        <v>0</v>
      </c>
      <c r="AT473" s="228">
        <f t="shared" ref="AT473:AT536" si="138">AG473/AC473</f>
        <v>298.83749999999998</v>
      </c>
      <c r="AU473" s="4">
        <f t="shared" ref="AU473:AU536" si="139">SUM(AH473:AS473)-AE473</f>
        <v>1228.5821613389999</v>
      </c>
      <c r="AV473" s="228">
        <f t="shared" si="126"/>
        <v>0.95982981354609365</v>
      </c>
      <c r="AW473" s="4">
        <f>VLOOKUP(A473,'2021 SPED'!A:AF,32,FALSE)</f>
        <v>0</v>
      </c>
      <c r="AX473" s="228">
        <f t="shared" si="127"/>
        <v>0</v>
      </c>
      <c r="AY473" s="5">
        <f t="shared" si="132"/>
        <v>383740.582161339</v>
      </c>
      <c r="AZ473" s="4">
        <f t="shared" si="128"/>
        <v>299.79732981354607</v>
      </c>
    </row>
    <row r="474" spans="1:52" x14ac:dyDescent="0.25">
      <c r="A474">
        <v>4172</v>
      </c>
      <c r="B474">
        <v>7</v>
      </c>
      <c r="C474" t="s">
        <v>454</v>
      </c>
      <c r="D474">
        <v>7</v>
      </c>
      <c r="E474" s="4">
        <f>VLOOKUP(A474,'Pupil Info'!A:D,4,FALSE)</f>
        <v>49</v>
      </c>
      <c r="F474" s="4">
        <f>Summary!F474</f>
        <v>470545.10437059274</v>
      </c>
      <c r="G474" s="4">
        <f>VLOOKUP(A474,'2% 2020'!A:AB,28,FALSE)</f>
        <v>376588</v>
      </c>
      <c r="H474" s="4">
        <f t="shared" si="133"/>
        <v>9602.961313685566</v>
      </c>
      <c r="I474" s="4">
        <f>G474-Summary!G474</f>
        <v>6846</v>
      </c>
      <c r="J474" s="4">
        <f>VLOOKUP(A474,'2% with VPK 2020'!A:AB,28,FALSE)</f>
        <v>376633</v>
      </c>
      <c r="K474" s="4">
        <f>VLOOKUP(A474,'Charter School Lease'!A:D,4,FALSE)</f>
        <v>0</v>
      </c>
      <c r="L474" s="4">
        <f>VLOOKUP(A474,'Integration Change'!H:K,4,FALSE)</f>
        <v>0</v>
      </c>
      <c r="M474" s="4">
        <f>VLOOKUP(A474,'Other SPED'!A:D,4,FALSE)</f>
        <v>0</v>
      </c>
      <c r="N474" s="4">
        <f>VLOOKUP(A474,'LTFM Change'!G:J,4,FALSE)</f>
        <v>0</v>
      </c>
      <c r="O474" s="4">
        <f>VLOOKUP(A474,QComp!I:N,6,FALSE)</f>
        <v>1.1202740453609294</v>
      </c>
      <c r="P474" s="4">
        <f>VLOOKUP(A474,'Breakfast and Lunch'!A:D,4,FALSE)</f>
        <v>0</v>
      </c>
      <c r="Q474" s="4">
        <f>VLOOKUP(A474,'Breakfast and Lunch'!A:E,5,FALSE)</f>
        <v>0</v>
      </c>
      <c r="R474" s="4">
        <v>0</v>
      </c>
      <c r="S474" s="4">
        <v>0</v>
      </c>
      <c r="T474" s="4">
        <f>VLOOKUP(A474,QComp!A:D,4,FALSE)</f>
        <v>0</v>
      </c>
      <c r="U474" s="4">
        <f t="shared" si="134"/>
        <v>139.71428571428572</v>
      </c>
      <c r="V474" s="4">
        <f t="shared" si="135"/>
        <v>46.120274045388214</v>
      </c>
      <c r="W474" s="4">
        <f t="shared" si="136"/>
        <v>0.94123008255894314</v>
      </c>
      <c r="X474" s="4">
        <f>VLOOKUP(A474,'2020 SPED'!A:AF,32,FALSE)</f>
        <v>0</v>
      </c>
      <c r="Y474" s="228">
        <f t="shared" si="129"/>
        <v>0</v>
      </c>
      <c r="Z474" s="4">
        <f t="shared" si="130"/>
        <v>6892.1202740453882</v>
      </c>
      <c r="AA474" s="228">
        <f t="shared" si="131"/>
        <v>140.65551579684467</v>
      </c>
      <c r="AC474" s="4">
        <f>VLOOKUP(A474,'Pupil Info'!A:E,5,FALSE)</f>
        <v>43</v>
      </c>
      <c r="AD474" s="4">
        <f>Summary!AA474</f>
        <v>433704.27791711636</v>
      </c>
      <c r="AE474" s="4">
        <f>VLOOKUP(A474,'2% 2021'!A:AB,28,FALSE)</f>
        <v>349419</v>
      </c>
      <c r="AF474" s="4">
        <f t="shared" si="137"/>
        <v>10086.145998072474</v>
      </c>
      <c r="AG474" s="4">
        <f>AE474-Summary!AB474</f>
        <v>12714</v>
      </c>
      <c r="AH474" s="4">
        <f>VLOOKUP(A474,'2% with VPK 2021'!A:AB,28,FALSE)</f>
        <v>349501</v>
      </c>
      <c r="AI474" s="4">
        <f>VLOOKUP(A474,'Charter School Lease'!A:E,5,FALSE)</f>
        <v>0</v>
      </c>
      <c r="AJ474" s="4">
        <f>VLOOKUP(A474,'Integration Change'!H:L,5,FALSE)</f>
        <v>0</v>
      </c>
      <c r="AK474" s="4">
        <f>VLOOKUP(A474,'Other SPED'!A:D,4,FALSE)</f>
        <v>0</v>
      </c>
      <c r="AL474" s="4">
        <f>VLOOKUP(A474,QComp!I:R,10,FALSE)</f>
        <v>1.0481367335742107</v>
      </c>
      <c r="AM474" s="4">
        <f>VLOOKUP(A474,'LTFM Change'!G:K,5,FALSE)</f>
        <v>0</v>
      </c>
      <c r="AN474" s="4">
        <f>VLOOKUP(A474,'Breakfast and Lunch'!A:E,5,FALSE)</f>
        <v>0</v>
      </c>
      <c r="AO474" s="4">
        <f>VLOOKUP(A474,'Breakfast and Lunch'!A:D,4,FALSE)</f>
        <v>0</v>
      </c>
      <c r="AP474" s="4">
        <v>0</v>
      </c>
      <c r="AQ474" s="4">
        <f>VLOOKUP(A474,'Safe School'!A:D,4,FALSE)</f>
        <v>0</v>
      </c>
      <c r="AR474" s="4">
        <v>0</v>
      </c>
      <c r="AS474" s="4">
        <f>VLOOKUP(A474,QComp!A:E,5,FALSE)</f>
        <v>0</v>
      </c>
      <c r="AT474" s="228">
        <f t="shared" si="138"/>
        <v>295.67441860465118</v>
      </c>
      <c r="AU474" s="4">
        <f t="shared" si="139"/>
        <v>83.048136733588763</v>
      </c>
      <c r="AV474" s="228">
        <f t="shared" si="126"/>
        <v>1.9313520170602039</v>
      </c>
      <c r="AW474" s="4">
        <f>VLOOKUP(A474,'2021 SPED'!A:AF,32,FALSE)</f>
        <v>174.26297618629178</v>
      </c>
      <c r="AX474" s="228">
        <f t="shared" si="127"/>
        <v>4.0526273531695765</v>
      </c>
      <c r="AY474" s="5">
        <f t="shared" si="132"/>
        <v>12971.311112919881</v>
      </c>
      <c r="AZ474" s="4">
        <f t="shared" si="128"/>
        <v>301.65839797488093</v>
      </c>
    </row>
    <row r="475" spans="1:52" x14ac:dyDescent="0.25">
      <c r="A475">
        <v>4177</v>
      </c>
      <c r="B475">
        <v>7</v>
      </c>
      <c r="C475" t="s">
        <v>455</v>
      </c>
      <c r="D475">
        <v>7</v>
      </c>
      <c r="E475" s="4">
        <f>VLOOKUP(A475,'Pupil Info'!A:D,4,FALSE)</f>
        <v>32</v>
      </c>
      <c r="F475" s="4">
        <f>Summary!F475</f>
        <v>771353.43429297744</v>
      </c>
      <c r="G475" s="4">
        <f>VLOOKUP(A475,'2% 2020'!A:AB,28,FALSE)</f>
        <v>286276.2</v>
      </c>
      <c r="H475" s="4">
        <f t="shared" si="133"/>
        <v>24104.794821655545</v>
      </c>
      <c r="I475" s="4">
        <f>G475-Summary!G475</f>
        <v>5315</v>
      </c>
      <c r="J475" s="4">
        <f>VLOOKUP(A475,'2% with VPK 2020'!A:AB,28,FALSE)</f>
        <v>286289.8</v>
      </c>
      <c r="K475" s="4">
        <f>VLOOKUP(A475,'Charter School Lease'!A:D,4,FALSE)</f>
        <v>0</v>
      </c>
      <c r="L475" s="4">
        <f>VLOOKUP(A475,'Integration Change'!H:K,4,FALSE)</f>
        <v>0</v>
      </c>
      <c r="M475" s="4">
        <f>VLOOKUP(A475,'Other SPED'!A:D,4,FALSE)</f>
        <v>0</v>
      </c>
      <c r="N475" s="4">
        <f>VLOOKUP(A475,'LTFM Change'!G:J,4,FALSE)</f>
        <v>0</v>
      </c>
      <c r="O475" s="4">
        <f>VLOOKUP(A475,QComp!I:N,6,FALSE)</f>
        <v>0</v>
      </c>
      <c r="P475" s="4">
        <f>VLOOKUP(A475,'Breakfast and Lunch'!A:D,4,FALSE)</f>
        <v>0</v>
      </c>
      <c r="Q475" s="4">
        <f>VLOOKUP(A475,'Breakfast and Lunch'!A:E,5,FALSE)</f>
        <v>0</v>
      </c>
      <c r="R475" s="4">
        <v>0</v>
      </c>
      <c r="S475" s="4">
        <v>0</v>
      </c>
      <c r="T475" s="4">
        <f>VLOOKUP(A475,QComp!A:D,4,FALSE)</f>
        <v>0</v>
      </c>
      <c r="U475" s="4">
        <f t="shared" si="134"/>
        <v>166.09375</v>
      </c>
      <c r="V475" s="4">
        <f t="shared" si="135"/>
        <v>13.599999999976717</v>
      </c>
      <c r="W475" s="4">
        <f t="shared" si="136"/>
        <v>0.4249999999992724</v>
      </c>
      <c r="X475" s="4">
        <f>VLOOKUP(A475,'2020 SPED'!A:AF,32,FALSE)</f>
        <v>0</v>
      </c>
      <c r="Y475" s="228">
        <f t="shared" si="129"/>
        <v>0</v>
      </c>
      <c r="Z475" s="4">
        <f t="shared" si="130"/>
        <v>5328.5999999999767</v>
      </c>
      <c r="AA475" s="228">
        <f t="shared" si="131"/>
        <v>166.51874999999927</v>
      </c>
      <c r="AC475" s="4">
        <f>VLOOKUP(A475,'Pupil Info'!A:E,5,FALSE)</f>
        <v>33</v>
      </c>
      <c r="AD475" s="4">
        <f>Summary!AA475</f>
        <v>847072.23439602181</v>
      </c>
      <c r="AE475" s="4">
        <f>VLOOKUP(A475,'2% 2021'!A:AB,28,FALSE)</f>
        <v>303486.2</v>
      </c>
      <c r="AF475" s="4">
        <f t="shared" si="137"/>
        <v>25668.855587758237</v>
      </c>
      <c r="AG475" s="4">
        <f>AE475-Summary!AB475</f>
        <v>11113</v>
      </c>
      <c r="AH475" s="4">
        <f>VLOOKUP(A475,'2% with VPK 2021'!A:AB,28,FALSE)</f>
        <v>303451.2</v>
      </c>
      <c r="AI475" s="4">
        <f>VLOOKUP(A475,'Charter School Lease'!A:E,5,FALSE)</f>
        <v>0</v>
      </c>
      <c r="AJ475" s="4">
        <f>VLOOKUP(A475,'Integration Change'!H:L,5,FALSE)</f>
        <v>0</v>
      </c>
      <c r="AK475" s="4">
        <f>VLOOKUP(A475,'Other SPED'!A:D,4,FALSE)</f>
        <v>0</v>
      </c>
      <c r="AL475" s="4">
        <f>VLOOKUP(A475,QComp!I:R,10,FALSE)</f>
        <v>0</v>
      </c>
      <c r="AM475" s="4">
        <f>VLOOKUP(A475,'LTFM Change'!G:K,5,FALSE)</f>
        <v>0</v>
      </c>
      <c r="AN475" s="4">
        <f>VLOOKUP(A475,'Breakfast and Lunch'!A:E,5,FALSE)</f>
        <v>0</v>
      </c>
      <c r="AO475" s="4">
        <f>VLOOKUP(A475,'Breakfast and Lunch'!A:D,4,FALSE)</f>
        <v>0</v>
      </c>
      <c r="AP475" s="4">
        <v>0</v>
      </c>
      <c r="AQ475" s="4">
        <f>VLOOKUP(A475,'Safe School'!A:D,4,FALSE)</f>
        <v>0</v>
      </c>
      <c r="AR475" s="4">
        <v>0</v>
      </c>
      <c r="AS475" s="4">
        <f>VLOOKUP(A475,QComp!A:E,5,FALSE)</f>
        <v>0</v>
      </c>
      <c r="AT475" s="228">
        <f t="shared" si="138"/>
        <v>336.75757575757575</v>
      </c>
      <c r="AU475" s="4">
        <f t="shared" si="139"/>
        <v>-35</v>
      </c>
      <c r="AV475" s="228">
        <f t="shared" si="126"/>
        <v>-1.0606060606060606</v>
      </c>
      <c r="AW475" s="4">
        <f>VLOOKUP(A475,'2021 SPED'!A:AF,32,FALSE)</f>
        <v>165.96972369891591</v>
      </c>
      <c r="AX475" s="228">
        <f t="shared" si="127"/>
        <v>5.0293855666338159</v>
      </c>
      <c r="AY475" s="5">
        <f t="shared" si="132"/>
        <v>11243.969723698916</v>
      </c>
      <c r="AZ475" s="4">
        <f t="shared" si="128"/>
        <v>340.72635526360352</v>
      </c>
    </row>
    <row r="476" spans="1:52" x14ac:dyDescent="0.25">
      <c r="A476">
        <v>4178</v>
      </c>
      <c r="B476">
        <v>7</v>
      </c>
      <c r="C476" t="s">
        <v>456</v>
      </c>
      <c r="D476">
        <v>7</v>
      </c>
      <c r="E476" s="4">
        <f>VLOOKUP(A476,'Pupil Info'!A:D,4,FALSE)</f>
        <v>150</v>
      </c>
      <c r="F476" s="4">
        <f>Summary!F476</f>
        <v>1967581.7015105756</v>
      </c>
      <c r="G476" s="4">
        <f>VLOOKUP(A476,'2% 2020'!A:AB,28,FALSE)</f>
        <v>1874407</v>
      </c>
      <c r="H476" s="4">
        <f t="shared" si="133"/>
        <v>13117.211343403837</v>
      </c>
      <c r="I476" s="4">
        <f>G476-Summary!G476</f>
        <v>34382</v>
      </c>
      <c r="J476" s="4">
        <f>VLOOKUP(A476,'2% with VPK 2020'!A:AB,28,FALSE)</f>
        <v>1874564</v>
      </c>
      <c r="K476" s="4">
        <f>VLOOKUP(A476,'Charter School Lease'!A:D,4,FALSE)</f>
        <v>0</v>
      </c>
      <c r="L476" s="4">
        <f>VLOOKUP(A476,'Integration Change'!H:K,4,FALSE)</f>
        <v>0</v>
      </c>
      <c r="M476" s="4">
        <f>VLOOKUP(A476,'Other SPED'!A:D,4,FALSE)</f>
        <v>0</v>
      </c>
      <c r="N476" s="4">
        <f>VLOOKUP(A476,'LTFM Change'!G:J,4,FALSE)</f>
        <v>0</v>
      </c>
      <c r="O476" s="4">
        <f>VLOOKUP(A476,QComp!I:N,6,FALSE)</f>
        <v>3.4486867670930224</v>
      </c>
      <c r="P476" s="4">
        <f>VLOOKUP(A476,'Breakfast and Lunch'!A:D,4,FALSE)</f>
        <v>0</v>
      </c>
      <c r="Q476" s="4">
        <f>VLOOKUP(A476,'Breakfast and Lunch'!A:E,5,FALSE)</f>
        <v>0</v>
      </c>
      <c r="R476" s="4">
        <v>0</v>
      </c>
      <c r="S476" s="4">
        <v>0</v>
      </c>
      <c r="T476" s="4">
        <f>VLOOKUP(A476,QComp!A:D,4,FALSE)</f>
        <v>0</v>
      </c>
      <c r="U476" s="4">
        <f t="shared" si="134"/>
        <v>229.21333333333334</v>
      </c>
      <c r="V476" s="4">
        <f t="shared" si="135"/>
        <v>160.44868676713668</v>
      </c>
      <c r="W476" s="4">
        <f t="shared" si="136"/>
        <v>1.0696579117809113</v>
      </c>
      <c r="X476" s="4">
        <f>VLOOKUP(A476,'2020 SPED'!A:AF,32,FALSE)</f>
        <v>0</v>
      </c>
      <c r="Y476" s="228">
        <f t="shared" si="129"/>
        <v>0</v>
      </c>
      <c r="Z476" s="4">
        <f t="shared" si="130"/>
        <v>34542.448686767137</v>
      </c>
      <c r="AA476" s="228">
        <f t="shared" si="131"/>
        <v>230.28299124511423</v>
      </c>
      <c r="AC476" s="4">
        <f>VLOOKUP(A476,'Pupil Info'!A:E,5,FALSE)</f>
        <v>150</v>
      </c>
      <c r="AD476" s="4">
        <f>Summary!AA476</f>
        <v>1980142.4190281674</v>
      </c>
      <c r="AE476" s="4">
        <f>VLOOKUP(A476,'2% 2021'!A:AB,28,FALSE)</f>
        <v>1910714</v>
      </c>
      <c r="AF476" s="4">
        <f t="shared" si="137"/>
        <v>13200.949460187783</v>
      </c>
      <c r="AG476" s="4">
        <f>AE476-Summary!AB476</f>
        <v>69584</v>
      </c>
      <c r="AH476" s="4">
        <f>VLOOKUP(A476,'2% with VPK 2021'!A:AB,28,FALSE)</f>
        <v>1910872</v>
      </c>
      <c r="AI476" s="4">
        <f>VLOOKUP(A476,'Charter School Lease'!A:E,5,FALSE)</f>
        <v>0</v>
      </c>
      <c r="AJ476" s="4">
        <f>VLOOKUP(A476,'Integration Change'!H:L,5,FALSE)</f>
        <v>0</v>
      </c>
      <c r="AK476" s="4">
        <f>VLOOKUP(A476,'Other SPED'!A:D,4,FALSE)</f>
        <v>0</v>
      </c>
      <c r="AL476" s="4">
        <f>VLOOKUP(A476,QComp!I:R,10,FALSE)</f>
        <v>3.292466329956369</v>
      </c>
      <c r="AM476" s="4">
        <f>VLOOKUP(A476,'LTFM Change'!G:K,5,FALSE)</f>
        <v>0</v>
      </c>
      <c r="AN476" s="4">
        <f>VLOOKUP(A476,'Breakfast and Lunch'!A:E,5,FALSE)</f>
        <v>0</v>
      </c>
      <c r="AO476" s="4">
        <f>VLOOKUP(A476,'Breakfast and Lunch'!A:D,4,FALSE)</f>
        <v>0</v>
      </c>
      <c r="AP476" s="4">
        <v>0</v>
      </c>
      <c r="AQ476" s="4">
        <f>VLOOKUP(A476,'Safe School'!A:D,4,FALSE)</f>
        <v>0</v>
      </c>
      <c r="AR476" s="4">
        <v>0</v>
      </c>
      <c r="AS476" s="4">
        <f>VLOOKUP(A476,QComp!A:E,5,FALSE)</f>
        <v>0</v>
      </c>
      <c r="AT476" s="228">
        <f t="shared" si="138"/>
        <v>463.89333333333332</v>
      </c>
      <c r="AU476" s="4">
        <f t="shared" si="139"/>
        <v>161.29246632987633</v>
      </c>
      <c r="AV476" s="228">
        <f t="shared" si="126"/>
        <v>1.0752831088658423</v>
      </c>
      <c r="AW476" s="4">
        <f>VLOOKUP(A476,'2021 SPED'!A:AF,32,FALSE)</f>
        <v>2.9676413513079751</v>
      </c>
      <c r="AX476" s="228">
        <f t="shared" si="127"/>
        <v>1.9784275675386501E-2</v>
      </c>
      <c r="AY476" s="5">
        <f t="shared" si="132"/>
        <v>69748.260107681184</v>
      </c>
      <c r="AZ476" s="4">
        <f t="shared" si="128"/>
        <v>464.98840071787458</v>
      </c>
    </row>
    <row r="477" spans="1:52" x14ac:dyDescent="0.25">
      <c r="A477">
        <v>4181</v>
      </c>
      <c r="B477">
        <v>7</v>
      </c>
      <c r="C477" t="s">
        <v>457</v>
      </c>
      <c r="D477">
        <v>7</v>
      </c>
      <c r="E477" s="4">
        <f>VLOOKUP(A477,'Pupil Info'!A:D,4,FALSE)</f>
        <v>1350</v>
      </c>
      <c r="F477" s="4">
        <f>Summary!F477</f>
        <v>14963813.96525754</v>
      </c>
      <c r="G477" s="4">
        <f>VLOOKUP(A477,'2% 2020'!A:AB,28,FALSE)</f>
        <v>14010734</v>
      </c>
      <c r="H477" s="4">
        <f t="shared" si="133"/>
        <v>11084.306640931511</v>
      </c>
      <c r="I477" s="4">
        <f>G477-Summary!G477</f>
        <v>253691</v>
      </c>
      <c r="J477" s="4">
        <f>VLOOKUP(A477,'2% with VPK 2020'!A:AB,28,FALSE)</f>
        <v>14117402</v>
      </c>
      <c r="K477" s="4">
        <f>VLOOKUP(A477,'Charter School Lease'!A:D,4,FALSE)</f>
        <v>19710</v>
      </c>
      <c r="L477" s="4">
        <f>VLOOKUP(A477,'Integration Change'!H:K,4,FALSE)</f>
        <v>0</v>
      </c>
      <c r="M477" s="4">
        <f>VLOOKUP(A477,'Other SPED'!A:D,4,FALSE)</f>
        <v>0</v>
      </c>
      <c r="N477" s="4">
        <f>VLOOKUP(A477,'LTFM Change'!G:J,4,FALSE)</f>
        <v>2805</v>
      </c>
      <c r="O477" s="4">
        <f>VLOOKUP(A477,QComp!I:N,6,FALSE)</f>
        <v>6340.3567564624245</v>
      </c>
      <c r="P477" s="4">
        <f>VLOOKUP(A477,'Breakfast and Lunch'!A:D,4,FALSE)</f>
        <v>566.70000000000005</v>
      </c>
      <c r="Q477" s="4">
        <f>VLOOKUP(A477,'Breakfast and Lunch'!A:E,5,FALSE)</f>
        <v>1479.75</v>
      </c>
      <c r="R477" s="4">
        <v>0</v>
      </c>
      <c r="S477" s="4">
        <v>0</v>
      </c>
      <c r="T477" s="4">
        <f>VLOOKUP(A477,QComp!A:D,4,FALSE)</f>
        <v>0</v>
      </c>
      <c r="U477" s="4">
        <f t="shared" si="134"/>
        <v>187.91925925925926</v>
      </c>
      <c r="V477" s="4">
        <f t="shared" si="135"/>
        <v>137569.80675646104</v>
      </c>
      <c r="W477" s="4">
        <f t="shared" si="136"/>
        <v>101.9035605603415</v>
      </c>
      <c r="X477" s="4">
        <f>VLOOKUP(A477,'2020 SPED'!A:AF,32,FALSE)</f>
        <v>0</v>
      </c>
      <c r="Y477" s="228">
        <f t="shared" si="129"/>
        <v>0</v>
      </c>
      <c r="Z477" s="4">
        <f t="shared" si="130"/>
        <v>391260.80675646104</v>
      </c>
      <c r="AA477" s="228">
        <f t="shared" si="131"/>
        <v>289.8228198196008</v>
      </c>
      <c r="AC477" s="4">
        <f>VLOOKUP(A477,'Pupil Info'!A:E,5,FALSE)</f>
        <v>1395</v>
      </c>
      <c r="AD477" s="4">
        <f>Summary!AA477</f>
        <v>15674471.788245812</v>
      </c>
      <c r="AE477" s="4">
        <f>VLOOKUP(A477,'2% 2021'!A:AB,28,FALSE)</f>
        <v>14849670</v>
      </c>
      <c r="AF477" s="4">
        <f t="shared" si="137"/>
        <v>11236.180493366173</v>
      </c>
      <c r="AG477" s="4">
        <f>AE477-Summary!AB477</f>
        <v>535408</v>
      </c>
      <c r="AH477" s="4">
        <f>VLOOKUP(A477,'2% with VPK 2021'!A:AB,28,FALSE)</f>
        <v>15003418</v>
      </c>
      <c r="AI477" s="4">
        <f>VLOOKUP(A477,'Charter School Lease'!A:E,5,FALSE)</f>
        <v>0</v>
      </c>
      <c r="AJ477" s="4">
        <f>VLOOKUP(A477,'Integration Change'!H:L,5,FALSE)</f>
        <v>0</v>
      </c>
      <c r="AK477" s="4">
        <f>VLOOKUP(A477,'Other SPED'!A:D,4,FALSE)</f>
        <v>0</v>
      </c>
      <c r="AL477" s="4">
        <f>VLOOKUP(A477,QComp!I:R,10,FALSE)</f>
        <v>6354.8566253461177</v>
      </c>
      <c r="AM477" s="4">
        <f>VLOOKUP(A477,'LTFM Change'!G:K,5,FALSE)</f>
        <v>2805</v>
      </c>
      <c r="AN477" s="4">
        <f>VLOOKUP(A477,'Breakfast and Lunch'!A:E,5,FALSE)</f>
        <v>1479.75</v>
      </c>
      <c r="AO477" s="4">
        <f>VLOOKUP(A477,'Breakfast and Lunch'!A:D,4,FALSE)</f>
        <v>566.70000000000005</v>
      </c>
      <c r="AP477" s="4">
        <v>0</v>
      </c>
      <c r="AQ477" s="4">
        <f>VLOOKUP(A477,'Safe School'!A:D,4,FALSE)</f>
        <v>0</v>
      </c>
      <c r="AR477" s="4">
        <v>0</v>
      </c>
      <c r="AS477" s="4">
        <f>VLOOKUP(A477,QComp!A:E,5,FALSE)</f>
        <v>0</v>
      </c>
      <c r="AT477" s="228">
        <f t="shared" si="138"/>
        <v>383.80501792114694</v>
      </c>
      <c r="AU477" s="4">
        <f t="shared" si="139"/>
        <v>164954.30662534572</v>
      </c>
      <c r="AV477" s="228">
        <f t="shared" si="126"/>
        <v>118.24681478519406</v>
      </c>
      <c r="AW477" s="4">
        <f>VLOOKUP(A477,'2021 SPED'!A:AF,32,FALSE)</f>
        <v>19.921654160832986</v>
      </c>
      <c r="AX477" s="228">
        <f t="shared" si="127"/>
        <v>1.4280755670848019E-2</v>
      </c>
      <c r="AY477" s="5">
        <f t="shared" si="132"/>
        <v>700382.22827950655</v>
      </c>
      <c r="AZ477" s="4">
        <f t="shared" si="128"/>
        <v>502.06611346201186</v>
      </c>
    </row>
    <row r="478" spans="1:52" x14ac:dyDescent="0.25">
      <c r="A478">
        <v>4183</v>
      </c>
      <c r="B478">
        <v>7</v>
      </c>
      <c r="C478" t="s">
        <v>458</v>
      </c>
      <c r="D478">
        <v>7</v>
      </c>
      <c r="E478" s="4">
        <f>VLOOKUP(A478,'Pupil Info'!A:D,4,FALSE)</f>
        <v>314</v>
      </c>
      <c r="F478" s="4">
        <f>Summary!F478</f>
        <v>22915915.296746578</v>
      </c>
      <c r="G478" s="4">
        <f>VLOOKUP(A478,'2% 2020'!A:AB,28,FALSE)</f>
        <v>2640075.6</v>
      </c>
      <c r="H478" s="4">
        <f t="shared" si="133"/>
        <v>72980.621964161081</v>
      </c>
      <c r="I478" s="4">
        <f>G478-Summary!G478</f>
        <v>48181</v>
      </c>
      <c r="J478" s="4">
        <f>VLOOKUP(A478,'2% with VPK 2020'!A:AB,28,FALSE)</f>
        <v>2640044.6</v>
      </c>
      <c r="K478" s="4">
        <f>VLOOKUP(A478,'Charter School Lease'!A:D,4,FALSE)</f>
        <v>0</v>
      </c>
      <c r="L478" s="4">
        <f>VLOOKUP(A478,'Integration Change'!H:K,4,FALSE)</f>
        <v>0</v>
      </c>
      <c r="M478" s="4">
        <f>VLOOKUP(A478,'Other SPED'!A:D,4,FALSE)</f>
        <v>0</v>
      </c>
      <c r="N478" s="4">
        <f>VLOOKUP(A478,'LTFM Change'!G:J,4,FALSE)</f>
        <v>0</v>
      </c>
      <c r="O478" s="4">
        <f>VLOOKUP(A478,QComp!I:N,6,FALSE)</f>
        <v>0</v>
      </c>
      <c r="P478" s="4">
        <f>VLOOKUP(A478,'Breakfast and Lunch'!A:D,4,FALSE)</f>
        <v>0</v>
      </c>
      <c r="Q478" s="4">
        <f>VLOOKUP(A478,'Breakfast and Lunch'!A:E,5,FALSE)</f>
        <v>0</v>
      </c>
      <c r="R478" s="4">
        <v>0</v>
      </c>
      <c r="S478" s="4">
        <v>0</v>
      </c>
      <c r="T478" s="4">
        <f>VLOOKUP(A478,QComp!A:D,4,FALSE)</f>
        <v>0</v>
      </c>
      <c r="U478" s="4">
        <f t="shared" si="134"/>
        <v>153.44267515923568</v>
      </c>
      <c r="V478" s="4">
        <f t="shared" si="135"/>
        <v>-31</v>
      </c>
      <c r="W478" s="4">
        <f t="shared" si="136"/>
        <v>-9.8726114649681534E-2</v>
      </c>
      <c r="X478" s="4">
        <f>VLOOKUP(A478,'2020 SPED'!A:AF,32,FALSE)</f>
        <v>0</v>
      </c>
      <c r="Y478" s="228">
        <f t="shared" si="129"/>
        <v>0</v>
      </c>
      <c r="Z478" s="4">
        <f t="shared" si="130"/>
        <v>48150</v>
      </c>
      <c r="AA478" s="228">
        <f t="shared" si="131"/>
        <v>153.343949044586</v>
      </c>
      <c r="AC478" s="4">
        <f>VLOOKUP(A478,'Pupil Info'!A:E,5,FALSE)</f>
        <v>328</v>
      </c>
      <c r="AD478" s="4">
        <f>Summary!AA478</f>
        <v>25808369.456983544</v>
      </c>
      <c r="AE478" s="4">
        <f>VLOOKUP(A478,'2% 2021'!A:AB,28,FALSE)</f>
        <v>2827910.8</v>
      </c>
      <c r="AF478" s="4">
        <f t="shared" si="137"/>
        <v>78684.053222510804</v>
      </c>
      <c r="AG478" s="4">
        <f>AE478-Summary!AB478</f>
        <v>102023</v>
      </c>
      <c r="AH478" s="4">
        <f>VLOOKUP(A478,'2% with VPK 2021'!A:AB,28,FALSE)</f>
        <v>2827876.8</v>
      </c>
      <c r="AI478" s="4">
        <f>VLOOKUP(A478,'Charter School Lease'!A:E,5,FALSE)</f>
        <v>0</v>
      </c>
      <c r="AJ478" s="4">
        <f>VLOOKUP(A478,'Integration Change'!H:L,5,FALSE)</f>
        <v>0</v>
      </c>
      <c r="AK478" s="4">
        <f>VLOOKUP(A478,'Other SPED'!A:D,4,FALSE)</f>
        <v>0</v>
      </c>
      <c r="AL478" s="4">
        <f>VLOOKUP(A478,QComp!I:R,10,FALSE)</f>
        <v>0</v>
      </c>
      <c r="AM478" s="4">
        <f>VLOOKUP(A478,'LTFM Change'!G:K,5,FALSE)</f>
        <v>0</v>
      </c>
      <c r="AN478" s="4">
        <f>VLOOKUP(A478,'Breakfast and Lunch'!A:E,5,FALSE)</f>
        <v>0</v>
      </c>
      <c r="AO478" s="4">
        <f>VLOOKUP(A478,'Breakfast and Lunch'!A:D,4,FALSE)</f>
        <v>0</v>
      </c>
      <c r="AP478" s="4">
        <v>0</v>
      </c>
      <c r="AQ478" s="4">
        <f>VLOOKUP(A478,'Safe School'!A:D,4,FALSE)</f>
        <v>0</v>
      </c>
      <c r="AR478" s="4">
        <v>0</v>
      </c>
      <c r="AS478" s="4">
        <f>VLOOKUP(A478,QComp!A:E,5,FALSE)</f>
        <v>0</v>
      </c>
      <c r="AT478" s="228">
        <f t="shared" si="138"/>
        <v>311.04573170731709</v>
      </c>
      <c r="AU478" s="4">
        <f t="shared" si="139"/>
        <v>-34</v>
      </c>
      <c r="AV478" s="228">
        <f t="shared" si="126"/>
        <v>-0.10365853658536585</v>
      </c>
      <c r="AW478" s="4">
        <f>VLOOKUP(A478,'2021 SPED'!A:AF,32,FALSE)</f>
        <v>0</v>
      </c>
      <c r="AX478" s="228">
        <f t="shared" si="127"/>
        <v>0</v>
      </c>
      <c r="AY478" s="5">
        <f t="shared" si="132"/>
        <v>101989</v>
      </c>
      <c r="AZ478" s="4">
        <f t="shared" si="128"/>
        <v>310.9420731707317</v>
      </c>
    </row>
    <row r="479" spans="1:52" x14ac:dyDescent="0.25">
      <c r="A479">
        <v>4184</v>
      </c>
      <c r="B479">
        <v>7</v>
      </c>
      <c r="C479" t="s">
        <v>459</v>
      </c>
      <c r="D479">
        <v>7</v>
      </c>
      <c r="E479" s="4">
        <f>VLOOKUP(A479,'Pupil Info'!A:D,4,FALSE)</f>
        <v>594</v>
      </c>
      <c r="F479" s="4">
        <f>Summary!F479</f>
        <v>5110191.979873904</v>
      </c>
      <c r="G479" s="4">
        <f>VLOOKUP(A479,'2% 2020'!A:AB,28,FALSE)</f>
        <v>4333934</v>
      </c>
      <c r="H479" s="4">
        <f t="shared" si="133"/>
        <v>8603.0168011345177</v>
      </c>
      <c r="I479" s="4">
        <f>G479-Summary!G479</f>
        <v>78494</v>
      </c>
      <c r="J479" s="4">
        <f>VLOOKUP(A479,'2% with VPK 2020'!A:AB,28,FALSE)</f>
        <v>4334488</v>
      </c>
      <c r="K479" s="4">
        <f>VLOOKUP(A479,'Charter School Lease'!A:D,4,FALSE)</f>
        <v>0</v>
      </c>
      <c r="L479" s="4">
        <f>VLOOKUP(A479,'Integration Change'!H:K,4,FALSE)</f>
        <v>0</v>
      </c>
      <c r="M479" s="4">
        <f>VLOOKUP(A479,'Other SPED'!A:D,4,FALSE)</f>
        <v>0</v>
      </c>
      <c r="N479" s="4">
        <f>VLOOKUP(A479,'LTFM Change'!G:J,4,FALSE)</f>
        <v>0</v>
      </c>
      <c r="O479" s="4">
        <f>VLOOKUP(A479,QComp!I:N,6,FALSE)</f>
        <v>0</v>
      </c>
      <c r="P479" s="4">
        <f>VLOOKUP(A479,'Breakfast and Lunch'!A:D,4,FALSE)</f>
        <v>0</v>
      </c>
      <c r="Q479" s="4">
        <f>VLOOKUP(A479,'Breakfast and Lunch'!A:E,5,FALSE)</f>
        <v>0</v>
      </c>
      <c r="R479" s="4">
        <v>0</v>
      </c>
      <c r="S479" s="4">
        <v>0</v>
      </c>
      <c r="T479" s="4">
        <f>VLOOKUP(A479,QComp!A:D,4,FALSE)</f>
        <v>0</v>
      </c>
      <c r="U479" s="4">
        <f t="shared" si="134"/>
        <v>132.14478114478115</v>
      </c>
      <c r="V479" s="4">
        <f t="shared" si="135"/>
        <v>554</v>
      </c>
      <c r="W479" s="4">
        <f t="shared" si="136"/>
        <v>0.93265993265993263</v>
      </c>
      <c r="X479" s="4">
        <f>VLOOKUP(A479,'2020 SPED'!A:AF,32,FALSE)</f>
        <v>0</v>
      </c>
      <c r="Y479" s="228">
        <f t="shared" si="129"/>
        <v>0</v>
      </c>
      <c r="Z479" s="4">
        <f t="shared" si="130"/>
        <v>79048</v>
      </c>
      <c r="AA479" s="228">
        <f t="shared" si="131"/>
        <v>133.07744107744108</v>
      </c>
      <c r="AC479" s="4">
        <f>VLOOKUP(A479,'Pupil Info'!A:E,5,FALSE)</f>
        <v>626</v>
      </c>
      <c r="AD479" s="4">
        <f>Summary!AA479</f>
        <v>5474001.88628578</v>
      </c>
      <c r="AE479" s="4">
        <f>VLOOKUP(A479,'2% 2021'!A:AB,28,FALSE)</f>
        <v>4659466</v>
      </c>
      <c r="AF479" s="4">
        <f t="shared" si="137"/>
        <v>8744.4119589229704</v>
      </c>
      <c r="AG479" s="4">
        <f>AE479-Summary!AB479</f>
        <v>167854</v>
      </c>
      <c r="AH479" s="4">
        <f>VLOOKUP(A479,'2% with VPK 2021'!A:AB,28,FALSE)</f>
        <v>4660050</v>
      </c>
      <c r="AI479" s="4">
        <f>VLOOKUP(A479,'Charter School Lease'!A:E,5,FALSE)</f>
        <v>0</v>
      </c>
      <c r="AJ479" s="4">
        <f>VLOOKUP(A479,'Integration Change'!H:L,5,FALSE)</f>
        <v>0</v>
      </c>
      <c r="AK479" s="4">
        <f>VLOOKUP(A479,'Other SPED'!A:D,4,FALSE)</f>
        <v>0</v>
      </c>
      <c r="AL479" s="4">
        <f>VLOOKUP(A479,QComp!I:R,10,FALSE)</f>
        <v>0</v>
      </c>
      <c r="AM479" s="4">
        <f>VLOOKUP(A479,'LTFM Change'!G:K,5,FALSE)</f>
        <v>0</v>
      </c>
      <c r="AN479" s="4">
        <f>VLOOKUP(A479,'Breakfast and Lunch'!A:E,5,FALSE)</f>
        <v>0</v>
      </c>
      <c r="AO479" s="4">
        <f>VLOOKUP(A479,'Breakfast and Lunch'!A:D,4,FALSE)</f>
        <v>0</v>
      </c>
      <c r="AP479" s="4">
        <v>0</v>
      </c>
      <c r="AQ479" s="4">
        <f>VLOOKUP(A479,'Safe School'!A:D,4,FALSE)</f>
        <v>0</v>
      </c>
      <c r="AR479" s="4">
        <v>0</v>
      </c>
      <c r="AS479" s="4">
        <f>VLOOKUP(A479,QComp!A:E,5,FALSE)</f>
        <v>0</v>
      </c>
      <c r="AT479" s="228">
        <f t="shared" si="138"/>
        <v>268.1373801916933</v>
      </c>
      <c r="AU479" s="4">
        <f t="shared" si="139"/>
        <v>584</v>
      </c>
      <c r="AV479" s="228">
        <f t="shared" si="126"/>
        <v>0.93290734824281152</v>
      </c>
      <c r="AW479" s="4">
        <f>VLOOKUP(A479,'2021 SPED'!A:AF,32,FALSE)</f>
        <v>731.43859104125295</v>
      </c>
      <c r="AX479" s="228">
        <f t="shared" si="127"/>
        <v>1.1684322540595096</v>
      </c>
      <c r="AY479" s="5">
        <f t="shared" si="132"/>
        <v>169169.43859104125</v>
      </c>
      <c r="AZ479" s="4">
        <f t="shared" si="128"/>
        <v>270.23871979399559</v>
      </c>
    </row>
    <row r="480" spans="1:52" x14ac:dyDescent="0.25">
      <c r="A480">
        <v>4185</v>
      </c>
      <c r="B480">
        <v>7</v>
      </c>
      <c r="C480" t="s">
        <v>460</v>
      </c>
      <c r="D480">
        <v>7</v>
      </c>
      <c r="E480" s="4">
        <f>VLOOKUP(A480,'Pupil Info'!A:D,4,FALSE)</f>
        <v>901</v>
      </c>
      <c r="F480" s="4">
        <f>Summary!F480</f>
        <v>8395935.8924608119</v>
      </c>
      <c r="G480" s="4">
        <f>VLOOKUP(A480,'2% 2020'!A:AB,28,FALSE)</f>
        <v>6662730.7999999998</v>
      </c>
      <c r="H480" s="4">
        <f t="shared" si="133"/>
        <v>9318.4638096124436</v>
      </c>
      <c r="I480" s="4">
        <f>G480-Summary!G480</f>
        <v>120300</v>
      </c>
      <c r="J480" s="4">
        <f>VLOOKUP(A480,'2% with VPK 2020'!A:AB,28,FALSE)</f>
        <v>6663585.5999999996</v>
      </c>
      <c r="K480" s="4">
        <f>VLOOKUP(A480,'Charter School Lease'!A:D,4,FALSE)</f>
        <v>0</v>
      </c>
      <c r="L480" s="4">
        <f>VLOOKUP(A480,'Integration Change'!H:K,4,FALSE)</f>
        <v>0</v>
      </c>
      <c r="M480" s="4">
        <f>VLOOKUP(A480,'Other SPED'!A:D,4,FALSE)</f>
        <v>0</v>
      </c>
      <c r="N480" s="4">
        <f>VLOOKUP(A480,'LTFM Change'!G:J,4,FALSE)</f>
        <v>0</v>
      </c>
      <c r="O480" s="4">
        <f>VLOOKUP(A480,QComp!I:N,6,FALSE)</f>
        <v>18.122080145520158</v>
      </c>
      <c r="P480" s="4">
        <f>VLOOKUP(A480,'Breakfast and Lunch'!A:D,4,FALSE)</f>
        <v>0</v>
      </c>
      <c r="Q480" s="4">
        <f>VLOOKUP(A480,'Breakfast and Lunch'!A:E,5,FALSE)</f>
        <v>0</v>
      </c>
      <c r="R480" s="4">
        <v>0</v>
      </c>
      <c r="S480" s="4">
        <v>0</v>
      </c>
      <c r="T480" s="4">
        <f>VLOOKUP(A480,QComp!A:D,4,FALSE)</f>
        <v>0</v>
      </c>
      <c r="U480" s="4">
        <f t="shared" si="134"/>
        <v>133.51831298557158</v>
      </c>
      <c r="V480" s="4">
        <f t="shared" si="135"/>
        <v>872.92208014521748</v>
      </c>
      <c r="W480" s="4">
        <f t="shared" si="136"/>
        <v>0.96883693689813266</v>
      </c>
      <c r="X480" s="4">
        <f>VLOOKUP(A480,'2020 SPED'!A:AF,32,FALSE)</f>
        <v>0</v>
      </c>
      <c r="Y480" s="228">
        <f t="shared" si="129"/>
        <v>0</v>
      </c>
      <c r="Z480" s="4">
        <f t="shared" si="130"/>
        <v>121172.92208014522</v>
      </c>
      <c r="AA480" s="228">
        <f t="shared" si="131"/>
        <v>134.48714992246971</v>
      </c>
      <c r="AC480" s="4">
        <f>VLOOKUP(A480,'Pupil Info'!A:E,5,FALSE)</f>
        <v>930</v>
      </c>
      <c r="AD480" s="4">
        <f>Summary!AA480</f>
        <v>8885770.3068157975</v>
      </c>
      <c r="AE480" s="4">
        <f>VLOOKUP(A480,'2% 2021'!A:AB,28,FALSE)</f>
        <v>7030101.4000000004</v>
      </c>
      <c r="AF480" s="4">
        <f t="shared" si="137"/>
        <v>9554.5917277589215</v>
      </c>
      <c r="AG480" s="4">
        <f>AE480-Summary!AB480</f>
        <v>252845</v>
      </c>
      <c r="AH480" s="4">
        <f>VLOOKUP(A480,'2% with VPK 2021'!A:AB,28,FALSE)</f>
        <v>7030982.7999999998</v>
      </c>
      <c r="AI480" s="4">
        <f>VLOOKUP(A480,'Charter School Lease'!A:E,5,FALSE)</f>
        <v>0</v>
      </c>
      <c r="AJ480" s="4">
        <f>VLOOKUP(A480,'Integration Change'!H:L,5,FALSE)</f>
        <v>0</v>
      </c>
      <c r="AK480" s="4">
        <f>VLOOKUP(A480,'Other SPED'!A:D,4,FALSE)</f>
        <v>0</v>
      </c>
      <c r="AL480" s="4">
        <f>VLOOKUP(A480,QComp!I:R,10,FALSE)</f>
        <v>22.429295098874718</v>
      </c>
      <c r="AM480" s="4">
        <f>VLOOKUP(A480,'LTFM Change'!G:K,5,FALSE)</f>
        <v>0</v>
      </c>
      <c r="AN480" s="4">
        <f>VLOOKUP(A480,'Breakfast and Lunch'!A:E,5,FALSE)</f>
        <v>0</v>
      </c>
      <c r="AO480" s="4">
        <f>VLOOKUP(A480,'Breakfast and Lunch'!A:D,4,FALSE)</f>
        <v>0</v>
      </c>
      <c r="AP480" s="4">
        <v>0</v>
      </c>
      <c r="AQ480" s="4">
        <f>VLOOKUP(A480,'Safe School'!A:D,4,FALSE)</f>
        <v>0</v>
      </c>
      <c r="AR480" s="4">
        <v>0</v>
      </c>
      <c r="AS480" s="4">
        <f>VLOOKUP(A480,QComp!A:E,5,FALSE)</f>
        <v>0</v>
      </c>
      <c r="AT480" s="228">
        <f t="shared" si="138"/>
        <v>271.8763440860215</v>
      </c>
      <c r="AU480" s="4">
        <f t="shared" si="139"/>
        <v>903.82929509878159</v>
      </c>
      <c r="AV480" s="228">
        <f t="shared" si="126"/>
        <v>0.97185945709546406</v>
      </c>
      <c r="AW480" s="4">
        <f>VLOOKUP(A480,'2021 SPED'!A:AF,32,FALSE)</f>
        <v>3328.6688923793845</v>
      </c>
      <c r="AX480" s="228">
        <f t="shared" si="127"/>
        <v>3.5792138627735319</v>
      </c>
      <c r="AY480" s="5">
        <f t="shared" si="132"/>
        <v>257077.49818747817</v>
      </c>
      <c r="AZ480" s="4">
        <f t="shared" si="128"/>
        <v>276.42741740589048</v>
      </c>
    </row>
    <row r="481" spans="1:52" x14ac:dyDescent="0.25">
      <c r="A481">
        <v>4186</v>
      </c>
      <c r="B481">
        <v>7</v>
      </c>
      <c r="C481" t="s">
        <v>461</v>
      </c>
      <c r="D481">
        <v>7</v>
      </c>
      <c r="E481" s="4">
        <f>VLOOKUP(A481,'Pupil Info'!A:D,4,FALSE)</f>
        <v>430</v>
      </c>
      <c r="F481" s="4">
        <f>Summary!F481</f>
        <v>5835223.6115067638</v>
      </c>
      <c r="G481" s="4">
        <f>VLOOKUP(A481,'2% 2020'!A:AB,28,FALSE)</f>
        <v>4429478.4000000004</v>
      </c>
      <c r="H481" s="4">
        <f t="shared" si="133"/>
        <v>13570.287468620381</v>
      </c>
      <c r="I481" s="4">
        <f>G481-Summary!G481</f>
        <v>82664</v>
      </c>
      <c r="J481" s="4">
        <f>VLOOKUP(A481,'2% with VPK 2020'!A:AB,28,FALSE)</f>
        <v>4429888.2</v>
      </c>
      <c r="K481" s="4">
        <f>VLOOKUP(A481,'Charter School Lease'!A:D,4,FALSE)</f>
        <v>0</v>
      </c>
      <c r="L481" s="4">
        <f>VLOOKUP(A481,'Integration Change'!H:K,4,FALSE)</f>
        <v>0</v>
      </c>
      <c r="M481" s="4">
        <f>VLOOKUP(A481,'Other SPED'!A:D,4,FALSE)</f>
        <v>0</v>
      </c>
      <c r="N481" s="4">
        <f>VLOOKUP(A481,'LTFM Change'!G:J,4,FALSE)</f>
        <v>0</v>
      </c>
      <c r="O481" s="4">
        <f>VLOOKUP(A481,QComp!I:N,6,FALSE)</f>
        <v>0</v>
      </c>
      <c r="P481" s="4">
        <f>VLOOKUP(A481,'Breakfast and Lunch'!A:D,4,FALSE)</f>
        <v>0</v>
      </c>
      <c r="Q481" s="4">
        <f>VLOOKUP(A481,'Breakfast and Lunch'!A:E,5,FALSE)</f>
        <v>0</v>
      </c>
      <c r="R481" s="4">
        <v>0</v>
      </c>
      <c r="S481" s="4">
        <v>0</v>
      </c>
      <c r="T481" s="4">
        <f>VLOOKUP(A481,QComp!A:D,4,FALSE)</f>
        <v>0</v>
      </c>
      <c r="U481" s="4">
        <f t="shared" si="134"/>
        <v>192.24186046511628</v>
      </c>
      <c r="V481" s="4">
        <f t="shared" si="135"/>
        <v>409.79999999981374</v>
      </c>
      <c r="W481" s="4">
        <f t="shared" si="136"/>
        <v>0.95302325581352032</v>
      </c>
      <c r="X481" s="4">
        <f>VLOOKUP(A481,'2020 SPED'!A:AF,32,FALSE)</f>
        <v>0</v>
      </c>
      <c r="Y481" s="228">
        <f t="shared" si="129"/>
        <v>0</v>
      </c>
      <c r="Z481" s="4">
        <f t="shared" si="130"/>
        <v>83073.799999999814</v>
      </c>
      <c r="AA481" s="228">
        <f t="shared" si="131"/>
        <v>193.19488372092979</v>
      </c>
      <c r="AC481" s="4">
        <f>VLOOKUP(A481,'Pupil Info'!A:E,5,FALSE)</f>
        <v>430</v>
      </c>
      <c r="AD481" s="4">
        <f>Summary!AA481</f>
        <v>5985539.6158092823</v>
      </c>
      <c r="AE481" s="4">
        <f>VLOOKUP(A481,'2% 2021'!A:AB,28,FALSE)</f>
        <v>4532801.2</v>
      </c>
      <c r="AF481" s="4">
        <f t="shared" si="137"/>
        <v>13919.859571649493</v>
      </c>
      <c r="AG481" s="4">
        <f>AE481-Summary!AB481</f>
        <v>168168</v>
      </c>
      <c r="AH481" s="4">
        <f>VLOOKUP(A481,'2% with VPK 2021'!A:AB,28,FALSE)</f>
        <v>4533212</v>
      </c>
      <c r="AI481" s="4">
        <f>VLOOKUP(A481,'Charter School Lease'!A:E,5,FALSE)</f>
        <v>0</v>
      </c>
      <c r="AJ481" s="4">
        <f>VLOOKUP(A481,'Integration Change'!H:L,5,FALSE)</f>
        <v>0</v>
      </c>
      <c r="AK481" s="4">
        <f>VLOOKUP(A481,'Other SPED'!A:D,4,FALSE)</f>
        <v>0</v>
      </c>
      <c r="AL481" s="4">
        <f>VLOOKUP(A481,QComp!I:R,10,FALSE)</f>
        <v>0</v>
      </c>
      <c r="AM481" s="4">
        <f>VLOOKUP(A481,'LTFM Change'!G:K,5,FALSE)</f>
        <v>0</v>
      </c>
      <c r="AN481" s="4">
        <f>VLOOKUP(A481,'Breakfast and Lunch'!A:E,5,FALSE)</f>
        <v>0</v>
      </c>
      <c r="AO481" s="4">
        <f>VLOOKUP(A481,'Breakfast and Lunch'!A:D,4,FALSE)</f>
        <v>0</v>
      </c>
      <c r="AP481" s="4">
        <v>0</v>
      </c>
      <c r="AQ481" s="4">
        <f>VLOOKUP(A481,'Safe School'!A:D,4,FALSE)</f>
        <v>0</v>
      </c>
      <c r="AR481" s="4">
        <v>0</v>
      </c>
      <c r="AS481" s="4">
        <f>VLOOKUP(A481,QComp!A:E,5,FALSE)</f>
        <v>0</v>
      </c>
      <c r="AT481" s="228">
        <f t="shared" si="138"/>
        <v>391.08837209302328</v>
      </c>
      <c r="AU481" s="4">
        <f t="shared" si="139"/>
        <v>410.79999999981374</v>
      </c>
      <c r="AV481" s="228">
        <f t="shared" si="126"/>
        <v>0.95534883720886921</v>
      </c>
      <c r="AW481" s="4">
        <f>VLOOKUP(A481,'2021 SPED'!A:AF,32,FALSE)</f>
        <v>1107.2946002816316</v>
      </c>
      <c r="AX481" s="228">
        <f t="shared" si="127"/>
        <v>2.5751037215851897</v>
      </c>
      <c r="AY481" s="5">
        <f t="shared" si="132"/>
        <v>169686.09460028145</v>
      </c>
      <c r="AZ481" s="4">
        <f t="shared" si="128"/>
        <v>394.61882465181731</v>
      </c>
    </row>
    <row r="482" spans="1:52" x14ac:dyDescent="0.25">
      <c r="A482">
        <v>4187</v>
      </c>
      <c r="B482">
        <v>7</v>
      </c>
      <c r="C482" t="s">
        <v>462</v>
      </c>
      <c r="D482">
        <v>7</v>
      </c>
      <c r="E482" s="4">
        <f>VLOOKUP(A482,'Pupil Info'!A:D,4,FALSE)</f>
        <v>101</v>
      </c>
      <c r="F482" s="4">
        <f>Summary!F482</f>
        <v>995286.13660831645</v>
      </c>
      <c r="G482" s="4">
        <f>VLOOKUP(A482,'2% 2020'!A:AB,28,FALSE)</f>
        <v>694782</v>
      </c>
      <c r="H482" s="4">
        <f t="shared" si="133"/>
        <v>9854.3181842407575</v>
      </c>
      <c r="I482" s="4">
        <f>G482-Summary!G482</f>
        <v>12189</v>
      </c>
      <c r="J482" s="4">
        <f>VLOOKUP(A482,'2% with VPK 2020'!A:AB,28,FALSE)</f>
        <v>694874</v>
      </c>
      <c r="K482" s="4">
        <f>VLOOKUP(A482,'Charter School Lease'!A:D,4,FALSE)</f>
        <v>0</v>
      </c>
      <c r="L482" s="4">
        <f>VLOOKUP(A482,'Integration Change'!H:K,4,FALSE)</f>
        <v>0</v>
      </c>
      <c r="M482" s="4">
        <f>VLOOKUP(A482,'Other SPED'!A:D,4,FALSE)</f>
        <v>0</v>
      </c>
      <c r="N482" s="4">
        <f>VLOOKUP(A482,'LTFM Change'!G:J,4,FALSE)</f>
        <v>0</v>
      </c>
      <c r="O482" s="4">
        <f>VLOOKUP(A482,QComp!I:N,6,FALSE)</f>
        <v>0</v>
      </c>
      <c r="P482" s="4">
        <f>VLOOKUP(A482,'Breakfast and Lunch'!A:D,4,FALSE)</f>
        <v>0</v>
      </c>
      <c r="Q482" s="4">
        <f>VLOOKUP(A482,'Breakfast and Lunch'!A:E,5,FALSE)</f>
        <v>0</v>
      </c>
      <c r="R482" s="4">
        <v>0</v>
      </c>
      <c r="S482" s="4">
        <v>0</v>
      </c>
      <c r="T482" s="4">
        <f>VLOOKUP(A482,QComp!A:D,4,FALSE)</f>
        <v>0</v>
      </c>
      <c r="U482" s="4">
        <f t="shared" si="134"/>
        <v>120.68316831683168</v>
      </c>
      <c r="V482" s="4">
        <f t="shared" si="135"/>
        <v>92</v>
      </c>
      <c r="W482" s="4">
        <f t="shared" si="136"/>
        <v>0.91089108910891092</v>
      </c>
      <c r="X482" s="4">
        <f>VLOOKUP(A482,'2020 SPED'!A:AF,32,FALSE)</f>
        <v>0</v>
      </c>
      <c r="Y482" s="228">
        <f t="shared" si="129"/>
        <v>0</v>
      </c>
      <c r="Z482" s="4">
        <f t="shared" si="130"/>
        <v>12281</v>
      </c>
      <c r="AA482" s="228">
        <f t="shared" si="131"/>
        <v>121.5940594059406</v>
      </c>
      <c r="AC482" s="4">
        <f>VLOOKUP(A482,'Pupil Info'!A:E,5,FALSE)</f>
        <v>114</v>
      </c>
      <c r="AD482" s="4">
        <f>Summary!AA482</f>
        <v>1153487.2903682247</v>
      </c>
      <c r="AE482" s="4">
        <f>VLOOKUP(A482,'2% 2021'!A:AB,28,FALSE)</f>
        <v>794417</v>
      </c>
      <c r="AF482" s="4">
        <f t="shared" si="137"/>
        <v>10118.30956463355</v>
      </c>
      <c r="AG482" s="4">
        <f>AE482-Summary!AB482</f>
        <v>27844</v>
      </c>
      <c r="AH482" s="4">
        <f>VLOOKUP(A482,'2% with VPK 2021'!A:AB,28,FALSE)</f>
        <v>794521</v>
      </c>
      <c r="AI482" s="4">
        <f>VLOOKUP(A482,'Charter School Lease'!A:E,5,FALSE)</f>
        <v>0</v>
      </c>
      <c r="AJ482" s="4">
        <f>VLOOKUP(A482,'Integration Change'!H:L,5,FALSE)</f>
        <v>0</v>
      </c>
      <c r="AK482" s="4">
        <f>VLOOKUP(A482,'Other SPED'!A:D,4,FALSE)</f>
        <v>0</v>
      </c>
      <c r="AL482" s="4">
        <f>VLOOKUP(A482,QComp!I:R,10,FALSE)</f>
        <v>0</v>
      </c>
      <c r="AM482" s="4">
        <f>VLOOKUP(A482,'LTFM Change'!G:K,5,FALSE)</f>
        <v>0</v>
      </c>
      <c r="AN482" s="4">
        <f>VLOOKUP(A482,'Breakfast and Lunch'!A:E,5,FALSE)</f>
        <v>0</v>
      </c>
      <c r="AO482" s="4">
        <f>VLOOKUP(A482,'Breakfast and Lunch'!A:D,4,FALSE)</f>
        <v>0</v>
      </c>
      <c r="AP482" s="4">
        <v>0</v>
      </c>
      <c r="AQ482" s="4">
        <f>VLOOKUP(A482,'Safe School'!A:D,4,FALSE)</f>
        <v>0</v>
      </c>
      <c r="AR482" s="4">
        <v>0</v>
      </c>
      <c r="AS482" s="4">
        <f>VLOOKUP(A482,QComp!A:E,5,FALSE)</f>
        <v>0</v>
      </c>
      <c r="AT482" s="228">
        <f t="shared" si="138"/>
        <v>244.24561403508773</v>
      </c>
      <c r="AU482" s="4">
        <f t="shared" si="139"/>
        <v>104</v>
      </c>
      <c r="AV482" s="228">
        <f t="shared" si="126"/>
        <v>0.91228070175438591</v>
      </c>
      <c r="AW482" s="4">
        <f>VLOOKUP(A482,'2021 SPED'!A:AF,32,FALSE)</f>
        <v>562.55730816483265</v>
      </c>
      <c r="AX482" s="228">
        <f t="shared" si="127"/>
        <v>4.9347132295160758</v>
      </c>
      <c r="AY482" s="5">
        <f t="shared" si="132"/>
        <v>28510.557308164833</v>
      </c>
      <c r="AZ482" s="4">
        <f t="shared" si="128"/>
        <v>250.09260796635817</v>
      </c>
    </row>
    <row r="483" spans="1:52" x14ac:dyDescent="0.25">
      <c r="A483">
        <v>4188</v>
      </c>
      <c r="B483">
        <v>7</v>
      </c>
      <c r="C483" t="s">
        <v>463</v>
      </c>
      <c r="D483">
        <v>7</v>
      </c>
      <c r="E483" s="4">
        <f>VLOOKUP(A483,'Pupil Info'!A:D,4,FALSE)</f>
        <v>683</v>
      </c>
      <c r="F483" s="4">
        <f>Summary!F483</f>
        <v>7446998.6810703408</v>
      </c>
      <c r="G483" s="4">
        <f>VLOOKUP(A483,'2% 2020'!A:AB,28,FALSE)</f>
        <v>5054695</v>
      </c>
      <c r="H483" s="4">
        <f t="shared" si="133"/>
        <v>10903.365565256721</v>
      </c>
      <c r="I483" s="4">
        <f>G483-Summary!G483</f>
        <v>91823</v>
      </c>
      <c r="J483" s="4">
        <f>VLOOKUP(A483,'2% with VPK 2020'!A:AB,28,FALSE)</f>
        <v>5054524</v>
      </c>
      <c r="K483" s="4">
        <f>VLOOKUP(A483,'Charter School Lease'!A:D,4,FALSE)</f>
        <v>0</v>
      </c>
      <c r="L483" s="4">
        <f>VLOOKUP(A483,'Integration Change'!H:K,4,FALSE)</f>
        <v>0</v>
      </c>
      <c r="M483" s="4">
        <f>VLOOKUP(A483,'Other SPED'!A:D,4,FALSE)</f>
        <v>0</v>
      </c>
      <c r="N483" s="4">
        <f>VLOOKUP(A483,'LTFM Change'!G:J,4,FALSE)</f>
        <v>0</v>
      </c>
      <c r="O483" s="4">
        <f>VLOOKUP(A483,QComp!I:N,6,FALSE)</f>
        <v>14.080307119147619</v>
      </c>
      <c r="P483" s="4">
        <f>VLOOKUP(A483,'Breakfast and Lunch'!A:D,4,FALSE)</f>
        <v>0</v>
      </c>
      <c r="Q483" s="4">
        <f>VLOOKUP(A483,'Breakfast and Lunch'!A:E,5,FALSE)</f>
        <v>0</v>
      </c>
      <c r="R483" s="4">
        <v>0</v>
      </c>
      <c r="S483" s="4">
        <v>0</v>
      </c>
      <c r="T483" s="4">
        <f>VLOOKUP(A483,QComp!A:D,4,FALSE)</f>
        <v>0</v>
      </c>
      <c r="U483" s="4">
        <f t="shared" si="134"/>
        <v>134.44070278184481</v>
      </c>
      <c r="V483" s="4">
        <f t="shared" si="135"/>
        <v>-156.91969288047403</v>
      </c>
      <c r="W483" s="4">
        <f t="shared" si="136"/>
        <v>-0.22975064843407619</v>
      </c>
      <c r="X483" s="4">
        <f>VLOOKUP(A483,'2020 SPED'!A:AF,32,FALSE)</f>
        <v>0</v>
      </c>
      <c r="Y483" s="228">
        <f t="shared" si="129"/>
        <v>0</v>
      </c>
      <c r="Z483" s="4">
        <f t="shared" si="130"/>
        <v>91666.080307119526</v>
      </c>
      <c r="AA483" s="228">
        <f t="shared" si="131"/>
        <v>134.21095213341073</v>
      </c>
      <c r="AC483" s="4">
        <f>VLOOKUP(A483,'Pupil Info'!A:E,5,FALSE)</f>
        <v>705</v>
      </c>
      <c r="AD483" s="4">
        <f>Summary!AA483</f>
        <v>7943033.3637194727</v>
      </c>
      <c r="AE483" s="4">
        <f>VLOOKUP(A483,'2% 2021'!A:AB,28,FALSE)</f>
        <v>5342215.4000000004</v>
      </c>
      <c r="AF483" s="4">
        <f t="shared" si="137"/>
        <v>11266.71399109145</v>
      </c>
      <c r="AG483" s="4">
        <f>AE483-Summary!AB483</f>
        <v>192390</v>
      </c>
      <c r="AH483" s="4">
        <f>VLOOKUP(A483,'2% with VPK 2021'!A:AB,28,FALSE)</f>
        <v>5342726.5999999996</v>
      </c>
      <c r="AI483" s="4">
        <f>VLOOKUP(A483,'Charter School Lease'!A:E,5,FALSE)</f>
        <v>0</v>
      </c>
      <c r="AJ483" s="4">
        <f>VLOOKUP(A483,'Integration Change'!H:L,5,FALSE)</f>
        <v>0</v>
      </c>
      <c r="AK483" s="4">
        <f>VLOOKUP(A483,'Other SPED'!A:D,4,FALSE)</f>
        <v>0</v>
      </c>
      <c r="AL483" s="4">
        <f>VLOOKUP(A483,QComp!I:R,10,FALSE)</f>
        <v>14.060062198521337</v>
      </c>
      <c r="AM483" s="4">
        <f>VLOOKUP(A483,'LTFM Change'!G:K,5,FALSE)</f>
        <v>0</v>
      </c>
      <c r="AN483" s="4">
        <f>VLOOKUP(A483,'Breakfast and Lunch'!A:E,5,FALSE)</f>
        <v>0</v>
      </c>
      <c r="AO483" s="4">
        <f>VLOOKUP(A483,'Breakfast and Lunch'!A:D,4,FALSE)</f>
        <v>0</v>
      </c>
      <c r="AP483" s="4">
        <v>0</v>
      </c>
      <c r="AQ483" s="4">
        <f>VLOOKUP(A483,'Safe School'!A:D,4,FALSE)</f>
        <v>0</v>
      </c>
      <c r="AR483" s="4">
        <v>0</v>
      </c>
      <c r="AS483" s="4">
        <f>VLOOKUP(A483,QComp!A:E,5,FALSE)</f>
        <v>0</v>
      </c>
      <c r="AT483" s="228">
        <f t="shared" si="138"/>
        <v>272.89361702127661</v>
      </c>
      <c r="AU483" s="4">
        <f t="shared" si="139"/>
        <v>525.26006219815463</v>
      </c>
      <c r="AV483" s="228">
        <f t="shared" si="126"/>
        <v>0.74504973361440374</v>
      </c>
      <c r="AW483" s="4">
        <f>VLOOKUP(A483,'2021 SPED'!A:AF,32,FALSE)</f>
        <v>2175.9724797657691</v>
      </c>
      <c r="AX483" s="228">
        <f t="shared" si="127"/>
        <v>3.0864857869018003</v>
      </c>
      <c r="AY483" s="5">
        <f t="shared" si="132"/>
        <v>195091.23254196392</v>
      </c>
      <c r="AZ483" s="4">
        <f t="shared" si="128"/>
        <v>276.7251525417928</v>
      </c>
    </row>
    <row r="484" spans="1:52" x14ac:dyDescent="0.25">
      <c r="A484">
        <v>4189</v>
      </c>
      <c r="B484">
        <v>7</v>
      </c>
      <c r="C484" t="s">
        <v>464</v>
      </c>
      <c r="D484">
        <v>7</v>
      </c>
      <c r="E484" s="4">
        <f>VLOOKUP(A484,'Pupil Info'!A:D,4,FALSE)</f>
        <v>180</v>
      </c>
      <c r="F484" s="4">
        <f>Summary!F484</f>
        <v>2462028.4412217452</v>
      </c>
      <c r="G484" s="4">
        <f>VLOOKUP(A484,'2% 2020'!A:AB,28,FALSE)</f>
        <v>1418333</v>
      </c>
      <c r="H484" s="4">
        <f t="shared" si="133"/>
        <v>13677.935784565252</v>
      </c>
      <c r="I484" s="4">
        <f>G484-Summary!G484</f>
        <v>26370</v>
      </c>
      <c r="J484" s="4">
        <f>VLOOKUP(A484,'2% with VPK 2020'!A:AB,28,FALSE)</f>
        <v>1418317</v>
      </c>
      <c r="K484" s="4">
        <f>VLOOKUP(A484,'Charter School Lease'!A:D,4,FALSE)</f>
        <v>0</v>
      </c>
      <c r="L484" s="4">
        <f>VLOOKUP(A484,'Integration Change'!H:K,4,FALSE)</f>
        <v>0</v>
      </c>
      <c r="M484" s="4">
        <f>VLOOKUP(A484,'Other SPED'!A:D,4,FALSE)</f>
        <v>0</v>
      </c>
      <c r="N484" s="4">
        <f>VLOOKUP(A484,'LTFM Change'!G:J,4,FALSE)</f>
        <v>0</v>
      </c>
      <c r="O484" s="4">
        <f>VLOOKUP(A484,QComp!I:N,6,FALSE)</f>
        <v>0</v>
      </c>
      <c r="P484" s="4">
        <f>VLOOKUP(A484,'Breakfast and Lunch'!A:D,4,FALSE)</f>
        <v>0</v>
      </c>
      <c r="Q484" s="4">
        <f>VLOOKUP(A484,'Breakfast and Lunch'!A:E,5,FALSE)</f>
        <v>0</v>
      </c>
      <c r="R484" s="4">
        <v>0</v>
      </c>
      <c r="S484" s="4">
        <v>0</v>
      </c>
      <c r="T484" s="4">
        <f>VLOOKUP(A484,QComp!A:D,4,FALSE)</f>
        <v>0</v>
      </c>
      <c r="U484" s="4">
        <f t="shared" si="134"/>
        <v>146.5</v>
      </c>
      <c r="V484" s="4">
        <f t="shared" si="135"/>
        <v>-16</v>
      </c>
      <c r="W484" s="4">
        <f t="shared" si="136"/>
        <v>-8.8888888888888892E-2</v>
      </c>
      <c r="X484" s="4">
        <f>VLOOKUP(A484,'2020 SPED'!A:AF,32,FALSE)</f>
        <v>0</v>
      </c>
      <c r="Y484" s="228">
        <f t="shared" si="129"/>
        <v>0</v>
      </c>
      <c r="Z484" s="4">
        <f t="shared" si="130"/>
        <v>26354</v>
      </c>
      <c r="AA484" s="228">
        <f t="shared" si="131"/>
        <v>146.4111111111111</v>
      </c>
      <c r="AC484" s="4">
        <f>VLOOKUP(A484,'Pupil Info'!A:E,5,FALSE)</f>
        <v>182</v>
      </c>
      <c r="AD484" s="4">
        <f>Summary!AA484</f>
        <v>2603716.6000759425</v>
      </c>
      <c r="AE484" s="4">
        <f>VLOOKUP(A484,'2% 2021'!A:AB,28,FALSE)</f>
        <v>1475654</v>
      </c>
      <c r="AF484" s="4">
        <f t="shared" si="137"/>
        <v>14306.135165252432</v>
      </c>
      <c r="AG484" s="4">
        <f>AE484-Summary!AB484</f>
        <v>54593</v>
      </c>
      <c r="AH484" s="4">
        <f>VLOOKUP(A484,'2% with VPK 2021'!A:AB,28,FALSE)</f>
        <v>1475638</v>
      </c>
      <c r="AI484" s="4">
        <f>VLOOKUP(A484,'Charter School Lease'!A:E,5,FALSE)</f>
        <v>0</v>
      </c>
      <c r="AJ484" s="4">
        <f>VLOOKUP(A484,'Integration Change'!H:L,5,FALSE)</f>
        <v>0</v>
      </c>
      <c r="AK484" s="4">
        <f>VLOOKUP(A484,'Other SPED'!A:D,4,FALSE)</f>
        <v>0</v>
      </c>
      <c r="AL484" s="4">
        <f>VLOOKUP(A484,QComp!I:R,10,FALSE)</f>
        <v>0</v>
      </c>
      <c r="AM484" s="4">
        <f>VLOOKUP(A484,'LTFM Change'!G:K,5,FALSE)</f>
        <v>0</v>
      </c>
      <c r="AN484" s="4">
        <f>VLOOKUP(A484,'Breakfast and Lunch'!A:E,5,FALSE)</f>
        <v>0</v>
      </c>
      <c r="AO484" s="4">
        <f>VLOOKUP(A484,'Breakfast and Lunch'!A:D,4,FALSE)</f>
        <v>0</v>
      </c>
      <c r="AP484" s="4">
        <v>0</v>
      </c>
      <c r="AQ484" s="4">
        <f>VLOOKUP(A484,'Safe School'!A:D,4,FALSE)</f>
        <v>0</v>
      </c>
      <c r="AR484" s="4">
        <v>0</v>
      </c>
      <c r="AS484" s="4">
        <f>VLOOKUP(A484,QComp!A:E,5,FALSE)</f>
        <v>0</v>
      </c>
      <c r="AT484" s="228">
        <f t="shared" si="138"/>
        <v>299.96153846153845</v>
      </c>
      <c r="AU484" s="4">
        <f t="shared" si="139"/>
        <v>-16</v>
      </c>
      <c r="AV484" s="228">
        <f t="shared" si="126"/>
        <v>-8.7912087912087919E-2</v>
      </c>
      <c r="AW484" s="4">
        <f>VLOOKUP(A484,'2021 SPED'!A:AF,32,FALSE)</f>
        <v>1038.2146704900078</v>
      </c>
      <c r="AX484" s="228">
        <f t="shared" si="127"/>
        <v>5.7044762114835592</v>
      </c>
      <c r="AY484" s="5">
        <f t="shared" si="132"/>
        <v>55615.214670490008</v>
      </c>
      <c r="AZ484" s="4">
        <f t="shared" si="128"/>
        <v>305.57810258510995</v>
      </c>
    </row>
    <row r="485" spans="1:52" x14ac:dyDescent="0.25">
      <c r="A485">
        <v>4190</v>
      </c>
      <c r="B485">
        <v>7</v>
      </c>
      <c r="C485" t="s">
        <v>465</v>
      </c>
      <c r="D485">
        <v>7</v>
      </c>
      <c r="E485" s="4">
        <f>VLOOKUP(A485,'Pupil Info'!A:D,4,FALSE)</f>
        <v>68</v>
      </c>
      <c r="F485" s="4">
        <f>Summary!F485</f>
        <v>1276677.1334212772</v>
      </c>
      <c r="G485" s="4">
        <f>VLOOKUP(A485,'2% 2020'!A:AB,28,FALSE)</f>
        <v>674175</v>
      </c>
      <c r="H485" s="4">
        <f t="shared" si="133"/>
        <v>18774.663726783489</v>
      </c>
      <c r="I485" s="4">
        <f>G485-Summary!G485</f>
        <v>12154</v>
      </c>
      <c r="J485" s="4">
        <f>VLOOKUP(A485,'2% with VPK 2020'!A:AB,28,FALSE)</f>
        <v>674249.6</v>
      </c>
      <c r="K485" s="4">
        <f>VLOOKUP(A485,'Charter School Lease'!A:D,4,FALSE)</f>
        <v>0</v>
      </c>
      <c r="L485" s="4">
        <f>VLOOKUP(A485,'Integration Change'!H:K,4,FALSE)</f>
        <v>0</v>
      </c>
      <c r="M485" s="4">
        <f>VLOOKUP(A485,'Other SPED'!A:D,4,FALSE)</f>
        <v>0</v>
      </c>
      <c r="N485" s="4">
        <f>VLOOKUP(A485,'LTFM Change'!G:J,4,FALSE)</f>
        <v>0</v>
      </c>
      <c r="O485" s="4">
        <f>VLOOKUP(A485,QComp!I:N,6,FALSE)</f>
        <v>0</v>
      </c>
      <c r="P485" s="4">
        <f>VLOOKUP(A485,'Breakfast and Lunch'!A:D,4,FALSE)</f>
        <v>0</v>
      </c>
      <c r="Q485" s="4">
        <f>VLOOKUP(A485,'Breakfast and Lunch'!A:E,5,FALSE)</f>
        <v>0</v>
      </c>
      <c r="R485" s="4">
        <v>0</v>
      </c>
      <c r="S485" s="4">
        <v>0</v>
      </c>
      <c r="T485" s="4">
        <f>VLOOKUP(A485,QComp!A:D,4,FALSE)</f>
        <v>0</v>
      </c>
      <c r="U485" s="4">
        <f t="shared" si="134"/>
        <v>178.73529411764707</v>
      </c>
      <c r="V485" s="4">
        <f t="shared" si="135"/>
        <v>74.599999999976717</v>
      </c>
      <c r="W485" s="4">
        <f t="shared" si="136"/>
        <v>1.0970588235290695</v>
      </c>
      <c r="X485" s="4">
        <f>VLOOKUP(A485,'2020 SPED'!A:AF,32,FALSE)</f>
        <v>0</v>
      </c>
      <c r="Y485" s="228">
        <f t="shared" si="129"/>
        <v>0</v>
      </c>
      <c r="Z485" s="4">
        <f t="shared" si="130"/>
        <v>12228.599999999977</v>
      </c>
      <c r="AA485" s="228">
        <f t="shared" si="131"/>
        <v>179.83235294117614</v>
      </c>
      <c r="AC485" s="4">
        <f>VLOOKUP(A485,'Pupil Info'!A:E,5,FALSE)</f>
        <v>71</v>
      </c>
      <c r="AD485" s="4">
        <f>Summary!AA485</f>
        <v>1398742.1155908499</v>
      </c>
      <c r="AE485" s="4">
        <f>VLOOKUP(A485,'2% 2021'!A:AB,28,FALSE)</f>
        <v>722511.8</v>
      </c>
      <c r="AF485" s="4">
        <f t="shared" si="137"/>
        <v>19700.593177335915</v>
      </c>
      <c r="AG485" s="4">
        <f>AE485-Summary!AB485</f>
        <v>26013</v>
      </c>
      <c r="AH485" s="4">
        <f>VLOOKUP(A485,'2% with VPK 2021'!A:AB,28,FALSE)</f>
        <v>722503.8</v>
      </c>
      <c r="AI485" s="4">
        <f>VLOOKUP(A485,'Charter School Lease'!A:E,5,FALSE)</f>
        <v>0</v>
      </c>
      <c r="AJ485" s="4">
        <f>VLOOKUP(A485,'Integration Change'!H:L,5,FALSE)</f>
        <v>0</v>
      </c>
      <c r="AK485" s="4">
        <f>VLOOKUP(A485,'Other SPED'!A:D,4,FALSE)</f>
        <v>0</v>
      </c>
      <c r="AL485" s="4">
        <f>VLOOKUP(A485,QComp!I:R,10,FALSE)</f>
        <v>0</v>
      </c>
      <c r="AM485" s="4">
        <f>VLOOKUP(A485,'LTFM Change'!G:K,5,FALSE)</f>
        <v>0</v>
      </c>
      <c r="AN485" s="4">
        <f>VLOOKUP(A485,'Breakfast and Lunch'!A:E,5,FALSE)</f>
        <v>0</v>
      </c>
      <c r="AO485" s="4">
        <f>VLOOKUP(A485,'Breakfast and Lunch'!A:D,4,FALSE)</f>
        <v>0</v>
      </c>
      <c r="AP485" s="4">
        <v>0</v>
      </c>
      <c r="AQ485" s="4">
        <f>VLOOKUP(A485,'Safe School'!A:D,4,FALSE)</f>
        <v>0</v>
      </c>
      <c r="AR485" s="4">
        <v>0</v>
      </c>
      <c r="AS485" s="4">
        <f>VLOOKUP(A485,QComp!A:E,5,FALSE)</f>
        <v>0</v>
      </c>
      <c r="AT485" s="228">
        <f t="shared" si="138"/>
        <v>366.38028169014086</v>
      </c>
      <c r="AU485" s="4">
        <f t="shared" si="139"/>
        <v>-8</v>
      </c>
      <c r="AV485" s="228">
        <f t="shared" si="126"/>
        <v>-0.11267605633802817</v>
      </c>
      <c r="AW485" s="4">
        <f>VLOOKUP(A485,'2021 SPED'!A:AF,32,FALSE)</f>
        <v>451.56643228651956</v>
      </c>
      <c r="AX485" s="228">
        <f t="shared" si="127"/>
        <v>6.3600905955847828</v>
      </c>
      <c r="AY485" s="5">
        <f t="shared" si="132"/>
        <v>26456.56643228652</v>
      </c>
      <c r="AZ485" s="4">
        <f t="shared" si="128"/>
        <v>372.6276962293876</v>
      </c>
    </row>
    <row r="486" spans="1:52" x14ac:dyDescent="0.25">
      <c r="A486">
        <v>4191</v>
      </c>
      <c r="B486">
        <v>7</v>
      </c>
      <c r="C486" t="s">
        <v>466</v>
      </c>
      <c r="D486">
        <v>7</v>
      </c>
      <c r="E486" s="4">
        <f>VLOOKUP(A486,'Pupil Info'!A:D,4,FALSE)</f>
        <v>498</v>
      </c>
      <c r="F486" s="4">
        <f>Summary!F486</f>
        <v>7282053.2784893997</v>
      </c>
      <c r="G486" s="4">
        <f>VLOOKUP(A486,'2% 2020'!A:AB,28,FALSE)</f>
        <v>4235076.2</v>
      </c>
      <c r="H486" s="4">
        <f t="shared" si="133"/>
        <v>14622.59694475783</v>
      </c>
      <c r="I486" s="4">
        <f>G486-Summary!G486</f>
        <v>80393</v>
      </c>
      <c r="J486" s="4">
        <f>VLOOKUP(A486,'2% with VPK 2020'!A:AB,28,FALSE)</f>
        <v>4235554</v>
      </c>
      <c r="K486" s="4">
        <f>VLOOKUP(A486,'Charter School Lease'!A:D,4,FALSE)</f>
        <v>0</v>
      </c>
      <c r="L486" s="4">
        <f>VLOOKUP(A486,'Integration Change'!H:K,4,FALSE)</f>
        <v>0</v>
      </c>
      <c r="M486" s="4">
        <f>VLOOKUP(A486,'Other SPED'!A:D,4,FALSE)</f>
        <v>0</v>
      </c>
      <c r="N486" s="4">
        <f>VLOOKUP(A486,'LTFM Change'!G:J,4,FALSE)</f>
        <v>0</v>
      </c>
      <c r="O486" s="4">
        <f>VLOOKUP(A486,QComp!I:N,6,FALSE)</f>
        <v>4.4591300236861571</v>
      </c>
      <c r="P486" s="4">
        <f>VLOOKUP(A486,'Breakfast and Lunch'!A:D,4,FALSE)</f>
        <v>0</v>
      </c>
      <c r="Q486" s="4">
        <f>VLOOKUP(A486,'Breakfast and Lunch'!A:E,5,FALSE)</f>
        <v>0</v>
      </c>
      <c r="R486" s="4">
        <v>0</v>
      </c>
      <c r="S486" s="4">
        <v>0</v>
      </c>
      <c r="T486" s="4">
        <f>VLOOKUP(A486,QComp!A:D,4,FALSE)</f>
        <v>0</v>
      </c>
      <c r="U486" s="4">
        <f t="shared" si="134"/>
        <v>161.43172690763052</v>
      </c>
      <c r="V486" s="4">
        <f t="shared" si="135"/>
        <v>482.25913002341986</v>
      </c>
      <c r="W486" s="4">
        <f t="shared" si="136"/>
        <v>0.96839182735626472</v>
      </c>
      <c r="X486" s="4">
        <f>VLOOKUP(A486,'2020 SPED'!A:AF,32,FALSE)</f>
        <v>0</v>
      </c>
      <c r="Y486" s="228">
        <f t="shared" si="129"/>
        <v>0</v>
      </c>
      <c r="Z486" s="4">
        <f t="shared" si="130"/>
        <v>80875.25913002342</v>
      </c>
      <c r="AA486" s="228">
        <f t="shared" si="131"/>
        <v>162.40011873498679</v>
      </c>
      <c r="AC486" s="4">
        <f>VLOOKUP(A486,'Pupil Info'!A:E,5,FALSE)</f>
        <v>610</v>
      </c>
      <c r="AD486" s="4">
        <f>Summary!AA486</f>
        <v>9247514.8360349648</v>
      </c>
      <c r="AE486" s="4">
        <f>VLOOKUP(A486,'2% 2021'!A:AB,28,FALSE)</f>
        <v>5267156</v>
      </c>
      <c r="AF486" s="4">
        <f t="shared" si="137"/>
        <v>15159.860386942566</v>
      </c>
      <c r="AG486" s="4">
        <f>AE486-Summary!AB486</f>
        <v>198561</v>
      </c>
      <c r="AH486" s="4">
        <f>VLOOKUP(A486,'2% with VPK 2021'!A:AB,28,FALSE)</f>
        <v>5267101</v>
      </c>
      <c r="AI486" s="4">
        <f>VLOOKUP(A486,'Charter School Lease'!A:E,5,FALSE)</f>
        <v>0</v>
      </c>
      <c r="AJ486" s="4">
        <f>VLOOKUP(A486,'Integration Change'!H:L,5,FALSE)</f>
        <v>0</v>
      </c>
      <c r="AK486" s="4">
        <f>VLOOKUP(A486,'Other SPED'!A:D,4,FALSE)</f>
        <v>0</v>
      </c>
      <c r="AL486" s="4">
        <f>VLOOKUP(A486,QComp!I:R,10,FALSE)</f>
        <v>5.4500121356541058</v>
      </c>
      <c r="AM486" s="4">
        <f>VLOOKUP(A486,'LTFM Change'!G:K,5,FALSE)</f>
        <v>0</v>
      </c>
      <c r="AN486" s="4">
        <f>VLOOKUP(A486,'Breakfast and Lunch'!A:E,5,FALSE)</f>
        <v>0</v>
      </c>
      <c r="AO486" s="4">
        <f>VLOOKUP(A486,'Breakfast and Lunch'!A:D,4,FALSE)</f>
        <v>0</v>
      </c>
      <c r="AP486" s="4">
        <v>0</v>
      </c>
      <c r="AQ486" s="4">
        <f>VLOOKUP(A486,'Safe School'!A:D,4,FALSE)</f>
        <v>0</v>
      </c>
      <c r="AR486" s="4">
        <v>0</v>
      </c>
      <c r="AS486" s="4">
        <f>VLOOKUP(A486,QComp!A:E,5,FALSE)</f>
        <v>0</v>
      </c>
      <c r="AT486" s="228">
        <f t="shared" si="138"/>
        <v>325.50983606557378</v>
      </c>
      <c r="AU486" s="4">
        <f t="shared" si="139"/>
        <v>-49.549987864680588</v>
      </c>
      <c r="AV486" s="228">
        <f t="shared" si="126"/>
        <v>-8.122948830275506E-2</v>
      </c>
      <c r="AW486" s="4">
        <f>VLOOKUP(A486,'2021 SPED'!A:AF,32,FALSE)</f>
        <v>220.4194331006147</v>
      </c>
      <c r="AX486" s="228">
        <f t="shared" si="127"/>
        <v>0.36134333295182736</v>
      </c>
      <c r="AY486" s="5">
        <f t="shared" si="132"/>
        <v>198731.86944523593</v>
      </c>
      <c r="AZ486" s="4">
        <f t="shared" si="128"/>
        <v>325.78994991022284</v>
      </c>
    </row>
    <row r="487" spans="1:52" x14ac:dyDescent="0.25">
      <c r="A487">
        <v>4192</v>
      </c>
      <c r="B487">
        <v>7</v>
      </c>
      <c r="C487" t="s">
        <v>467</v>
      </c>
      <c r="D487">
        <v>7</v>
      </c>
      <c r="E487" s="4">
        <f>VLOOKUP(A487,'Pupil Info'!A:D,4,FALSE)</f>
        <v>870</v>
      </c>
      <c r="F487" s="4">
        <f>Summary!F487</f>
        <v>12456983.177273009</v>
      </c>
      <c r="G487" s="4">
        <f>VLOOKUP(A487,'2% 2020'!A:AB,28,FALSE)</f>
        <v>8675322.8000000007</v>
      </c>
      <c r="H487" s="4">
        <f t="shared" si="133"/>
        <v>14318.371468129895</v>
      </c>
      <c r="I487" s="4">
        <f>G487-Summary!G487</f>
        <v>164024</v>
      </c>
      <c r="J487" s="4">
        <f>VLOOKUP(A487,'2% with VPK 2020'!A:AB,28,FALSE)</f>
        <v>8675246.8000000007</v>
      </c>
      <c r="K487" s="4">
        <f>VLOOKUP(A487,'Charter School Lease'!A:D,4,FALSE)</f>
        <v>0</v>
      </c>
      <c r="L487" s="4">
        <f>VLOOKUP(A487,'Integration Change'!H:K,4,FALSE)</f>
        <v>0</v>
      </c>
      <c r="M487" s="4">
        <f>VLOOKUP(A487,'Other SPED'!A:D,4,FALSE)</f>
        <v>0</v>
      </c>
      <c r="N487" s="4">
        <f>VLOOKUP(A487,'LTFM Change'!G:J,4,FALSE)</f>
        <v>0</v>
      </c>
      <c r="O487" s="4">
        <f>VLOOKUP(A487,QComp!I:N,6,FALSE)</f>
        <v>16.606415260612266</v>
      </c>
      <c r="P487" s="4">
        <f>VLOOKUP(A487,'Breakfast and Lunch'!A:D,4,FALSE)</f>
        <v>0</v>
      </c>
      <c r="Q487" s="4">
        <f>VLOOKUP(A487,'Breakfast and Lunch'!A:E,5,FALSE)</f>
        <v>0</v>
      </c>
      <c r="R487" s="4">
        <v>0</v>
      </c>
      <c r="S487" s="4">
        <v>0</v>
      </c>
      <c r="T487" s="4">
        <f>VLOOKUP(A487,QComp!A:D,4,FALSE)</f>
        <v>0</v>
      </c>
      <c r="U487" s="4">
        <f t="shared" si="134"/>
        <v>188.53333333333333</v>
      </c>
      <c r="V487" s="4">
        <f t="shared" si="135"/>
        <v>-59.393584739416838</v>
      </c>
      <c r="W487" s="4">
        <f t="shared" si="136"/>
        <v>-6.8268488206226247E-2</v>
      </c>
      <c r="X487" s="4">
        <f>VLOOKUP(A487,'2020 SPED'!A:AF,32,FALSE)</f>
        <v>0</v>
      </c>
      <c r="Y487" s="228">
        <f t="shared" si="129"/>
        <v>0</v>
      </c>
      <c r="Z487" s="4">
        <f t="shared" si="130"/>
        <v>163964.60641526058</v>
      </c>
      <c r="AA487" s="228">
        <f t="shared" si="131"/>
        <v>188.4650648451271</v>
      </c>
      <c r="AC487" s="4">
        <f>VLOOKUP(A487,'Pupil Info'!A:E,5,FALSE)</f>
        <v>900</v>
      </c>
      <c r="AD487" s="4">
        <f>Summary!AA487</f>
        <v>13520917.572830576</v>
      </c>
      <c r="AE487" s="4">
        <f>VLOOKUP(A487,'2% 2021'!A:AB,28,FALSE)</f>
        <v>9408106</v>
      </c>
      <c r="AF487" s="4">
        <f t="shared" si="137"/>
        <v>15023.241747589529</v>
      </c>
      <c r="AG487" s="4">
        <f>AE487-Summary!AB487</f>
        <v>354787</v>
      </c>
      <c r="AH487" s="4">
        <f>VLOOKUP(A487,'2% with VPK 2021'!A:AB,28,FALSE)</f>
        <v>9408026</v>
      </c>
      <c r="AI487" s="4">
        <f>VLOOKUP(A487,'Charter School Lease'!A:E,5,FALSE)</f>
        <v>0</v>
      </c>
      <c r="AJ487" s="4">
        <f>VLOOKUP(A487,'Integration Change'!H:L,5,FALSE)</f>
        <v>0</v>
      </c>
      <c r="AK487" s="4">
        <f>VLOOKUP(A487,'Other SPED'!A:D,4,FALSE)</f>
        <v>0</v>
      </c>
      <c r="AL487" s="4">
        <f>VLOOKUP(A487,QComp!I:R,10,FALSE)</f>
        <v>18.148851446021581</v>
      </c>
      <c r="AM487" s="4">
        <f>VLOOKUP(A487,'LTFM Change'!G:K,5,FALSE)</f>
        <v>0</v>
      </c>
      <c r="AN487" s="4">
        <f>VLOOKUP(A487,'Breakfast and Lunch'!A:E,5,FALSE)</f>
        <v>0</v>
      </c>
      <c r="AO487" s="4">
        <f>VLOOKUP(A487,'Breakfast and Lunch'!A:D,4,FALSE)</f>
        <v>0</v>
      </c>
      <c r="AP487" s="4">
        <v>0</v>
      </c>
      <c r="AQ487" s="4">
        <f>VLOOKUP(A487,'Safe School'!A:D,4,FALSE)</f>
        <v>0</v>
      </c>
      <c r="AR487" s="4">
        <v>0</v>
      </c>
      <c r="AS487" s="4">
        <f>VLOOKUP(A487,QComp!A:E,5,FALSE)</f>
        <v>0</v>
      </c>
      <c r="AT487" s="228">
        <f t="shared" si="138"/>
        <v>394.20777777777778</v>
      </c>
      <c r="AU487" s="4">
        <f t="shared" si="139"/>
        <v>-61.851148553192616</v>
      </c>
      <c r="AV487" s="228">
        <f t="shared" si="126"/>
        <v>-6.8723498392436244E-2</v>
      </c>
      <c r="AW487" s="4">
        <f>VLOOKUP(A487,'2021 SPED'!A:AF,32,FALSE)</f>
        <v>2164.6124188704416</v>
      </c>
      <c r="AX487" s="228">
        <f t="shared" si="127"/>
        <v>2.4051249098560463</v>
      </c>
      <c r="AY487" s="5">
        <f t="shared" si="132"/>
        <v>356889.76127031725</v>
      </c>
      <c r="AZ487" s="4">
        <f t="shared" si="128"/>
        <v>396.54417918924139</v>
      </c>
    </row>
    <row r="488" spans="1:52" x14ac:dyDescent="0.25">
      <c r="A488">
        <v>4193</v>
      </c>
      <c r="B488">
        <v>7</v>
      </c>
      <c r="C488" t="s">
        <v>468</v>
      </c>
      <c r="D488">
        <v>7</v>
      </c>
      <c r="E488" s="4">
        <f>VLOOKUP(A488,'Pupil Info'!A:D,4,FALSE)</f>
        <v>325</v>
      </c>
      <c r="F488" s="4">
        <f>Summary!F488</f>
        <v>5053944.6487269234</v>
      </c>
      <c r="G488" s="4">
        <f>VLOOKUP(A488,'2% 2020'!A:AB,28,FALSE)</f>
        <v>3469177</v>
      </c>
      <c r="H488" s="4">
        <f t="shared" si="133"/>
        <v>15550.598919159764</v>
      </c>
      <c r="I488" s="4">
        <f>G488-Summary!G488</f>
        <v>63302</v>
      </c>
      <c r="J488" s="4">
        <f>VLOOKUP(A488,'2% with VPK 2020'!A:AB,28,FALSE)</f>
        <v>3469475</v>
      </c>
      <c r="K488" s="4">
        <f>VLOOKUP(A488,'Charter School Lease'!A:D,4,FALSE)</f>
        <v>0</v>
      </c>
      <c r="L488" s="4">
        <f>VLOOKUP(A488,'Integration Change'!H:K,4,FALSE)</f>
        <v>0</v>
      </c>
      <c r="M488" s="4">
        <f>VLOOKUP(A488,'Other SPED'!A:D,4,FALSE)</f>
        <v>0</v>
      </c>
      <c r="N488" s="4">
        <f>VLOOKUP(A488,'LTFM Change'!G:J,4,FALSE)</f>
        <v>0</v>
      </c>
      <c r="O488" s="4">
        <f>VLOOKUP(A488,QComp!I:N,6,FALSE)</f>
        <v>0</v>
      </c>
      <c r="P488" s="4">
        <f>VLOOKUP(A488,'Breakfast and Lunch'!A:D,4,FALSE)</f>
        <v>0</v>
      </c>
      <c r="Q488" s="4">
        <f>VLOOKUP(A488,'Breakfast and Lunch'!A:E,5,FALSE)</f>
        <v>0</v>
      </c>
      <c r="R488" s="4">
        <v>0</v>
      </c>
      <c r="S488" s="4">
        <v>0</v>
      </c>
      <c r="T488" s="4">
        <f>VLOOKUP(A488,QComp!A:D,4,FALSE)</f>
        <v>0</v>
      </c>
      <c r="U488" s="4">
        <f t="shared" si="134"/>
        <v>194.77538461538461</v>
      </c>
      <c r="V488" s="4">
        <f t="shared" si="135"/>
        <v>298</v>
      </c>
      <c r="W488" s="4">
        <f t="shared" si="136"/>
        <v>0.91692307692307695</v>
      </c>
      <c r="X488" s="4">
        <f>VLOOKUP(A488,'2020 SPED'!A:AF,32,FALSE)</f>
        <v>0</v>
      </c>
      <c r="Y488" s="228">
        <f t="shared" si="129"/>
        <v>0</v>
      </c>
      <c r="Z488" s="4">
        <f t="shared" si="130"/>
        <v>63600</v>
      </c>
      <c r="AA488" s="228">
        <f t="shared" si="131"/>
        <v>195.69230769230768</v>
      </c>
      <c r="AC488" s="4">
        <f>VLOOKUP(A488,'Pupil Info'!A:E,5,FALSE)</f>
        <v>329</v>
      </c>
      <c r="AD488" s="4">
        <f>Summary!AA488</f>
        <v>5213215.8269713391</v>
      </c>
      <c r="AE488" s="4">
        <f>VLOOKUP(A488,'2% 2021'!A:AB,28,FALSE)</f>
        <v>3528308</v>
      </c>
      <c r="AF488" s="4">
        <f t="shared" si="137"/>
        <v>15845.640811463036</v>
      </c>
      <c r="AG488" s="4">
        <f>AE488-Summary!AB488</f>
        <v>127693</v>
      </c>
      <c r="AH488" s="4">
        <f>VLOOKUP(A488,'2% with VPK 2021'!A:AB,28,FALSE)</f>
        <v>3528609</v>
      </c>
      <c r="AI488" s="4">
        <f>VLOOKUP(A488,'Charter School Lease'!A:E,5,FALSE)</f>
        <v>0</v>
      </c>
      <c r="AJ488" s="4">
        <f>VLOOKUP(A488,'Integration Change'!H:L,5,FALSE)</f>
        <v>0</v>
      </c>
      <c r="AK488" s="4">
        <f>VLOOKUP(A488,'Other SPED'!A:D,4,FALSE)</f>
        <v>0</v>
      </c>
      <c r="AL488" s="4">
        <f>VLOOKUP(A488,QComp!I:R,10,FALSE)</f>
        <v>0</v>
      </c>
      <c r="AM488" s="4">
        <f>VLOOKUP(A488,'LTFM Change'!G:K,5,FALSE)</f>
        <v>0</v>
      </c>
      <c r="AN488" s="4">
        <f>VLOOKUP(A488,'Breakfast and Lunch'!A:E,5,FALSE)</f>
        <v>0</v>
      </c>
      <c r="AO488" s="4">
        <f>VLOOKUP(A488,'Breakfast and Lunch'!A:D,4,FALSE)</f>
        <v>0</v>
      </c>
      <c r="AP488" s="4">
        <v>0</v>
      </c>
      <c r="AQ488" s="4">
        <f>VLOOKUP(A488,'Safe School'!A:D,4,FALSE)</f>
        <v>0</v>
      </c>
      <c r="AR488" s="4">
        <v>0</v>
      </c>
      <c r="AS488" s="4">
        <f>VLOOKUP(A488,QComp!A:E,5,FALSE)</f>
        <v>0</v>
      </c>
      <c r="AT488" s="228">
        <f t="shared" si="138"/>
        <v>388.12462006079028</v>
      </c>
      <c r="AU488" s="4">
        <f t="shared" si="139"/>
        <v>301</v>
      </c>
      <c r="AV488" s="228">
        <f t="shared" si="126"/>
        <v>0.91489361702127658</v>
      </c>
      <c r="AW488" s="4">
        <f>VLOOKUP(A488,'2021 SPED'!A:AF,32,FALSE)</f>
        <v>698.38662302028388</v>
      </c>
      <c r="AX488" s="228">
        <f t="shared" si="127"/>
        <v>2.1227556930707716</v>
      </c>
      <c r="AY488" s="5">
        <f t="shared" si="132"/>
        <v>128692.38662302028</v>
      </c>
      <c r="AZ488" s="4">
        <f t="shared" si="128"/>
        <v>391.16226937088231</v>
      </c>
    </row>
    <row r="489" spans="1:52" x14ac:dyDescent="0.25">
      <c r="A489">
        <v>4194</v>
      </c>
      <c r="B489">
        <v>7</v>
      </c>
      <c r="C489" t="s">
        <v>469</v>
      </c>
      <c r="D489">
        <v>7</v>
      </c>
      <c r="E489" s="4">
        <f>VLOOKUP(A489,'Pupil Info'!A:D,4,FALSE)</f>
        <v>351</v>
      </c>
      <c r="F489" s="4">
        <f>Summary!F489</f>
        <v>3247527.5707447333</v>
      </c>
      <c r="G489" s="4">
        <f>VLOOKUP(A489,'2% 2020'!A:AB,28,FALSE)</f>
        <v>2644037</v>
      </c>
      <c r="H489" s="4">
        <f t="shared" si="133"/>
        <v>9252.215301267046</v>
      </c>
      <c r="I489" s="4">
        <f>G489-Summary!G489</f>
        <v>47403</v>
      </c>
      <c r="J489" s="4">
        <f>VLOOKUP(A489,'2% with VPK 2020'!A:AB,28,FALSE)</f>
        <v>2644355</v>
      </c>
      <c r="K489" s="4">
        <f>VLOOKUP(A489,'Charter School Lease'!A:D,4,FALSE)</f>
        <v>0</v>
      </c>
      <c r="L489" s="4">
        <f>VLOOKUP(A489,'Integration Change'!H:K,4,FALSE)</f>
        <v>0</v>
      </c>
      <c r="M489" s="4">
        <f>VLOOKUP(A489,'Other SPED'!A:D,4,FALSE)</f>
        <v>0</v>
      </c>
      <c r="N489" s="4">
        <f>VLOOKUP(A489,'LTFM Change'!G:J,4,FALSE)</f>
        <v>0</v>
      </c>
      <c r="O489" s="4">
        <f>VLOOKUP(A489,QComp!I:N,6,FALSE)</f>
        <v>0</v>
      </c>
      <c r="P489" s="4">
        <f>VLOOKUP(A489,'Breakfast and Lunch'!A:D,4,FALSE)</f>
        <v>0</v>
      </c>
      <c r="Q489" s="4">
        <f>VLOOKUP(A489,'Breakfast and Lunch'!A:E,5,FALSE)</f>
        <v>0</v>
      </c>
      <c r="R489" s="4">
        <v>0</v>
      </c>
      <c r="S489" s="4">
        <v>0</v>
      </c>
      <c r="T489" s="4">
        <f>VLOOKUP(A489,QComp!A:D,4,FALSE)</f>
        <v>0</v>
      </c>
      <c r="U489" s="4">
        <f t="shared" si="134"/>
        <v>135.05128205128204</v>
      </c>
      <c r="V489" s="4">
        <f t="shared" si="135"/>
        <v>318</v>
      </c>
      <c r="W489" s="4">
        <f t="shared" si="136"/>
        <v>0.90598290598290598</v>
      </c>
      <c r="X489" s="4">
        <f>VLOOKUP(A489,'2020 SPED'!A:AF,32,FALSE)</f>
        <v>0</v>
      </c>
      <c r="Y489" s="228">
        <f t="shared" si="129"/>
        <v>0</v>
      </c>
      <c r="Z489" s="4">
        <f t="shared" si="130"/>
        <v>47721</v>
      </c>
      <c r="AA489" s="228">
        <f t="shared" si="131"/>
        <v>135.95726495726495</v>
      </c>
      <c r="AC489" s="4">
        <f>VLOOKUP(A489,'Pupil Info'!A:E,5,FALSE)</f>
        <v>356</v>
      </c>
      <c r="AD489" s="4">
        <f>Summary!AA489</f>
        <v>3343542.3626307845</v>
      </c>
      <c r="AE489" s="4">
        <f>VLOOKUP(A489,'2% 2021'!A:AB,28,FALSE)</f>
        <v>2721446</v>
      </c>
      <c r="AF489" s="4">
        <f t="shared" si="137"/>
        <v>9391.9729287381579</v>
      </c>
      <c r="AG489" s="4">
        <f>AE489-Summary!AB489</f>
        <v>97177</v>
      </c>
      <c r="AH489" s="4">
        <f>VLOOKUP(A489,'2% with VPK 2021'!A:AB,28,FALSE)</f>
        <v>2721769</v>
      </c>
      <c r="AI489" s="4">
        <f>VLOOKUP(A489,'Charter School Lease'!A:E,5,FALSE)</f>
        <v>0</v>
      </c>
      <c r="AJ489" s="4">
        <f>VLOOKUP(A489,'Integration Change'!H:L,5,FALSE)</f>
        <v>0</v>
      </c>
      <c r="AK489" s="4">
        <f>VLOOKUP(A489,'Other SPED'!A:D,4,FALSE)</f>
        <v>0</v>
      </c>
      <c r="AL489" s="4">
        <f>VLOOKUP(A489,QComp!I:R,10,FALSE)</f>
        <v>0</v>
      </c>
      <c r="AM489" s="4">
        <f>VLOOKUP(A489,'LTFM Change'!G:K,5,FALSE)</f>
        <v>0</v>
      </c>
      <c r="AN489" s="4">
        <f>VLOOKUP(A489,'Breakfast and Lunch'!A:E,5,FALSE)</f>
        <v>0</v>
      </c>
      <c r="AO489" s="4">
        <f>VLOOKUP(A489,'Breakfast and Lunch'!A:D,4,FALSE)</f>
        <v>0</v>
      </c>
      <c r="AP489" s="4">
        <v>0</v>
      </c>
      <c r="AQ489" s="4">
        <f>VLOOKUP(A489,'Safe School'!A:D,4,FALSE)</f>
        <v>0</v>
      </c>
      <c r="AR489" s="4">
        <v>0</v>
      </c>
      <c r="AS489" s="4">
        <f>VLOOKUP(A489,QComp!A:E,5,FALSE)</f>
        <v>0</v>
      </c>
      <c r="AT489" s="228">
        <f t="shared" si="138"/>
        <v>272.96910112359552</v>
      </c>
      <c r="AU489" s="4">
        <f t="shared" si="139"/>
        <v>323</v>
      </c>
      <c r="AV489" s="228">
        <f t="shared" si="126"/>
        <v>0.90730337078651691</v>
      </c>
      <c r="AW489" s="4">
        <f>VLOOKUP(A489,'2021 SPED'!A:AF,32,FALSE)</f>
        <v>6.4217306441860273</v>
      </c>
      <c r="AX489" s="228">
        <f t="shared" si="127"/>
        <v>1.8038569225241649E-2</v>
      </c>
      <c r="AY489" s="5">
        <f t="shared" si="132"/>
        <v>97506.421730644186</v>
      </c>
      <c r="AZ489" s="4">
        <f t="shared" si="128"/>
        <v>273.89444306360724</v>
      </c>
    </row>
    <row r="490" spans="1:52" x14ac:dyDescent="0.25">
      <c r="A490">
        <v>4195</v>
      </c>
      <c r="B490">
        <v>7</v>
      </c>
      <c r="C490" t="s">
        <v>470</v>
      </c>
      <c r="D490">
        <v>7</v>
      </c>
      <c r="E490" s="4">
        <f>VLOOKUP(A490,'Pupil Info'!A:D,4,FALSE)</f>
        <v>25</v>
      </c>
      <c r="F490" s="4">
        <f>Summary!F490</f>
        <v>451933.29673064966</v>
      </c>
      <c r="G490" s="4">
        <f>VLOOKUP(A490,'2% 2020'!A:AB,28,FALSE)</f>
        <v>241575</v>
      </c>
      <c r="H490" s="4">
        <f t="shared" si="133"/>
        <v>18077.331869225985</v>
      </c>
      <c r="I490" s="4">
        <f>G490-Summary!G490</f>
        <v>4677</v>
      </c>
      <c r="J490" s="4">
        <f>VLOOKUP(A490,'2% with VPK 2020'!A:AB,28,FALSE)</f>
        <v>241555</v>
      </c>
      <c r="K490" s="4">
        <f>VLOOKUP(A490,'Charter School Lease'!A:D,4,FALSE)</f>
        <v>0</v>
      </c>
      <c r="L490" s="4">
        <f>VLOOKUP(A490,'Integration Change'!H:K,4,FALSE)</f>
        <v>0</v>
      </c>
      <c r="M490" s="4">
        <f>VLOOKUP(A490,'Other SPED'!A:D,4,FALSE)</f>
        <v>0</v>
      </c>
      <c r="N490" s="4">
        <f>VLOOKUP(A490,'LTFM Change'!G:J,4,FALSE)</f>
        <v>0</v>
      </c>
      <c r="O490" s="4">
        <f>VLOOKUP(A490,QComp!I:N,6,FALSE)</f>
        <v>0</v>
      </c>
      <c r="P490" s="4">
        <f>VLOOKUP(A490,'Breakfast and Lunch'!A:D,4,FALSE)</f>
        <v>0</v>
      </c>
      <c r="Q490" s="4">
        <f>VLOOKUP(A490,'Breakfast and Lunch'!A:E,5,FALSE)</f>
        <v>0</v>
      </c>
      <c r="R490" s="4">
        <v>0</v>
      </c>
      <c r="S490" s="4">
        <v>0</v>
      </c>
      <c r="T490" s="4">
        <f>VLOOKUP(A490,QComp!A:D,4,FALSE)</f>
        <v>0</v>
      </c>
      <c r="U490" s="4">
        <f t="shared" si="134"/>
        <v>187.08</v>
      </c>
      <c r="V490" s="4">
        <f t="shared" si="135"/>
        <v>-20</v>
      </c>
      <c r="W490" s="4">
        <f t="shared" si="136"/>
        <v>-0.8</v>
      </c>
      <c r="X490" s="4">
        <f>VLOOKUP(A490,'2020 SPED'!A:AF,32,FALSE)</f>
        <v>0</v>
      </c>
      <c r="Y490" s="228">
        <f t="shared" si="129"/>
        <v>0</v>
      </c>
      <c r="Z490" s="4">
        <f t="shared" si="130"/>
        <v>4657</v>
      </c>
      <c r="AA490" s="228">
        <f t="shared" si="131"/>
        <v>186.28</v>
      </c>
      <c r="AC490" s="4">
        <f>VLOOKUP(A490,'Pupil Info'!A:E,5,FALSE)</f>
        <v>25</v>
      </c>
      <c r="AD490" s="4">
        <f>Summary!AA490</f>
        <v>510770.17454627872</v>
      </c>
      <c r="AE490" s="4">
        <f>VLOOKUP(A490,'2% 2021'!A:AB,28,FALSE)</f>
        <v>283541</v>
      </c>
      <c r="AF490" s="4">
        <f t="shared" si="137"/>
        <v>20430.80698185115</v>
      </c>
      <c r="AG490" s="4">
        <f>AE490-Summary!AB490</f>
        <v>10002</v>
      </c>
      <c r="AH490" s="4">
        <f>VLOOKUP(A490,'2% with VPK 2021'!A:AB,28,FALSE)</f>
        <v>283512</v>
      </c>
      <c r="AI490" s="4">
        <f>VLOOKUP(A490,'Charter School Lease'!A:E,5,FALSE)</f>
        <v>0</v>
      </c>
      <c r="AJ490" s="4">
        <f>VLOOKUP(A490,'Integration Change'!H:L,5,FALSE)</f>
        <v>0</v>
      </c>
      <c r="AK490" s="4">
        <f>VLOOKUP(A490,'Other SPED'!A:D,4,FALSE)</f>
        <v>0</v>
      </c>
      <c r="AL490" s="4">
        <f>VLOOKUP(A490,QComp!I:R,10,FALSE)</f>
        <v>0</v>
      </c>
      <c r="AM490" s="4">
        <f>VLOOKUP(A490,'LTFM Change'!G:K,5,FALSE)</f>
        <v>0</v>
      </c>
      <c r="AN490" s="4">
        <f>VLOOKUP(A490,'Breakfast and Lunch'!A:E,5,FALSE)</f>
        <v>0</v>
      </c>
      <c r="AO490" s="4">
        <f>VLOOKUP(A490,'Breakfast and Lunch'!A:D,4,FALSE)</f>
        <v>0</v>
      </c>
      <c r="AP490" s="4">
        <v>0</v>
      </c>
      <c r="AQ490" s="4">
        <f>VLOOKUP(A490,'Safe School'!A:D,4,FALSE)</f>
        <v>0</v>
      </c>
      <c r="AR490" s="4">
        <v>0</v>
      </c>
      <c r="AS490" s="4">
        <f>VLOOKUP(A490,QComp!A:E,5,FALSE)</f>
        <v>0</v>
      </c>
      <c r="AT490" s="228">
        <f t="shared" si="138"/>
        <v>400.08</v>
      </c>
      <c r="AU490" s="4">
        <f t="shared" si="139"/>
        <v>-29</v>
      </c>
      <c r="AV490" s="228">
        <f t="shared" si="126"/>
        <v>-1.1599999999999999</v>
      </c>
      <c r="AW490" s="4">
        <f>VLOOKUP(A490,'2021 SPED'!A:AF,32,FALSE)</f>
        <v>520.075259833975</v>
      </c>
      <c r="AX490" s="228">
        <f t="shared" si="127"/>
        <v>20.803010393358999</v>
      </c>
      <c r="AY490" s="5">
        <f t="shared" si="132"/>
        <v>10493.075259833975</v>
      </c>
      <c r="AZ490" s="4">
        <f t="shared" si="128"/>
        <v>419.723010393359</v>
      </c>
    </row>
    <row r="491" spans="1:52" x14ac:dyDescent="0.25">
      <c r="A491">
        <v>4198</v>
      </c>
      <c r="B491">
        <v>7</v>
      </c>
      <c r="C491" t="s">
        <v>471</v>
      </c>
      <c r="D491">
        <v>7</v>
      </c>
      <c r="E491" s="4">
        <f>VLOOKUP(A491,'Pupil Info'!A:D,4,FALSE)</f>
        <v>125</v>
      </c>
      <c r="F491" s="4">
        <f>Summary!F491</f>
        <v>1216318.4487625058</v>
      </c>
      <c r="G491" s="4">
        <f>VLOOKUP(A491,'2% 2020'!A:AB,28,FALSE)</f>
        <v>979896</v>
      </c>
      <c r="H491" s="4">
        <f t="shared" si="133"/>
        <v>9730.5475901000464</v>
      </c>
      <c r="I491" s="4">
        <f>G491-Summary!G491</f>
        <v>18416</v>
      </c>
      <c r="J491" s="4">
        <f>VLOOKUP(A491,'2% with VPK 2020'!A:AB,28,FALSE)</f>
        <v>980010</v>
      </c>
      <c r="K491" s="4">
        <f>VLOOKUP(A491,'Charter School Lease'!A:D,4,FALSE)</f>
        <v>0</v>
      </c>
      <c r="L491" s="4">
        <f>VLOOKUP(A491,'Integration Change'!H:K,4,FALSE)</f>
        <v>0</v>
      </c>
      <c r="M491" s="4">
        <f>VLOOKUP(A491,'Other SPED'!A:D,4,FALSE)</f>
        <v>0</v>
      </c>
      <c r="N491" s="4">
        <f>VLOOKUP(A491,'LTFM Change'!G:J,4,FALSE)</f>
        <v>0</v>
      </c>
      <c r="O491" s="4">
        <f>VLOOKUP(A491,QComp!I:N,6,FALSE)</f>
        <v>0</v>
      </c>
      <c r="P491" s="4">
        <f>VLOOKUP(A491,'Breakfast and Lunch'!A:D,4,FALSE)</f>
        <v>0</v>
      </c>
      <c r="Q491" s="4">
        <f>VLOOKUP(A491,'Breakfast and Lunch'!A:E,5,FALSE)</f>
        <v>0</v>
      </c>
      <c r="R491" s="4">
        <v>0</v>
      </c>
      <c r="S491" s="4">
        <v>0</v>
      </c>
      <c r="T491" s="4">
        <f>VLOOKUP(A491,QComp!A:D,4,FALSE)</f>
        <v>0</v>
      </c>
      <c r="U491" s="4">
        <f t="shared" si="134"/>
        <v>147.328</v>
      </c>
      <c r="V491" s="4">
        <f t="shared" si="135"/>
        <v>114</v>
      </c>
      <c r="W491" s="4">
        <f t="shared" si="136"/>
        <v>0.91200000000000003</v>
      </c>
      <c r="X491" s="4">
        <f>VLOOKUP(A491,'2020 SPED'!A:AF,32,FALSE)</f>
        <v>0</v>
      </c>
      <c r="Y491" s="228">
        <f t="shared" si="129"/>
        <v>0</v>
      </c>
      <c r="Z491" s="4">
        <f t="shared" si="130"/>
        <v>18530</v>
      </c>
      <c r="AA491" s="228">
        <f t="shared" si="131"/>
        <v>148.24</v>
      </c>
      <c r="AC491" s="4">
        <f>VLOOKUP(A491,'Pupil Info'!A:E,5,FALSE)</f>
        <v>125</v>
      </c>
      <c r="AD491" s="4">
        <f>Summary!AA491</f>
        <v>1247314.9550805548</v>
      </c>
      <c r="AE491" s="4">
        <f>VLOOKUP(A491,'2% 2021'!A:AB,28,FALSE)</f>
        <v>1006572</v>
      </c>
      <c r="AF491" s="4">
        <f t="shared" si="137"/>
        <v>9978.5196406444393</v>
      </c>
      <c r="AG491" s="4">
        <f>AE491-Summary!AB491</f>
        <v>37608</v>
      </c>
      <c r="AH491" s="4">
        <f>VLOOKUP(A491,'2% with VPK 2021'!A:AB,28,FALSE)</f>
        <v>1006687</v>
      </c>
      <c r="AI491" s="4">
        <f>VLOOKUP(A491,'Charter School Lease'!A:E,5,FALSE)</f>
        <v>0</v>
      </c>
      <c r="AJ491" s="4">
        <f>VLOOKUP(A491,'Integration Change'!H:L,5,FALSE)</f>
        <v>0</v>
      </c>
      <c r="AK491" s="4">
        <f>VLOOKUP(A491,'Other SPED'!A:D,4,FALSE)</f>
        <v>0</v>
      </c>
      <c r="AL491" s="4">
        <f>VLOOKUP(A491,QComp!I:R,10,FALSE)</f>
        <v>0</v>
      </c>
      <c r="AM491" s="4">
        <f>VLOOKUP(A491,'LTFM Change'!G:K,5,FALSE)</f>
        <v>0</v>
      </c>
      <c r="AN491" s="4">
        <f>VLOOKUP(A491,'Breakfast and Lunch'!A:E,5,FALSE)</f>
        <v>0</v>
      </c>
      <c r="AO491" s="4">
        <f>VLOOKUP(A491,'Breakfast and Lunch'!A:D,4,FALSE)</f>
        <v>0</v>
      </c>
      <c r="AP491" s="4">
        <v>0</v>
      </c>
      <c r="AQ491" s="4">
        <f>VLOOKUP(A491,'Safe School'!A:D,4,FALSE)</f>
        <v>0</v>
      </c>
      <c r="AR491" s="4">
        <v>0</v>
      </c>
      <c r="AS491" s="4">
        <f>VLOOKUP(A491,QComp!A:E,5,FALSE)</f>
        <v>0</v>
      </c>
      <c r="AT491" s="228">
        <f t="shared" si="138"/>
        <v>300.86399999999998</v>
      </c>
      <c r="AU491" s="4">
        <f t="shared" si="139"/>
        <v>115</v>
      </c>
      <c r="AV491" s="228">
        <f t="shared" si="126"/>
        <v>0.92</v>
      </c>
      <c r="AW491" s="4">
        <f>VLOOKUP(A491,'2021 SPED'!A:AF,32,FALSE)</f>
        <v>-3.7797796619124711</v>
      </c>
      <c r="AX491" s="228">
        <f t="shared" si="127"/>
        <v>-3.0238237295299768E-2</v>
      </c>
      <c r="AY491" s="5">
        <f t="shared" si="132"/>
        <v>37719.220220338088</v>
      </c>
      <c r="AZ491" s="4">
        <f t="shared" si="128"/>
        <v>301.7537617627047</v>
      </c>
    </row>
    <row r="492" spans="1:52" x14ac:dyDescent="0.25">
      <c r="A492">
        <v>4199</v>
      </c>
      <c r="B492">
        <v>7</v>
      </c>
      <c r="C492" t="s">
        <v>472</v>
      </c>
      <c r="D492">
        <v>7</v>
      </c>
      <c r="E492" s="4">
        <f>VLOOKUP(A492,'Pupil Info'!A:D,4,FALSE)</f>
        <v>1197</v>
      </c>
      <c r="F492" s="4">
        <f>Summary!F492</f>
        <v>10222268.854681965</v>
      </c>
      <c r="G492" s="4">
        <f>VLOOKUP(A492,'2% 2020'!A:AB,28,FALSE)</f>
        <v>9203289</v>
      </c>
      <c r="H492" s="4">
        <f t="shared" si="133"/>
        <v>8539.907146768559</v>
      </c>
      <c r="I492" s="4">
        <f>G492-Summary!G492</f>
        <v>167077</v>
      </c>
      <c r="J492" s="4">
        <f>VLOOKUP(A492,'2% with VPK 2020'!A:AB,28,FALSE)</f>
        <v>9203182</v>
      </c>
      <c r="K492" s="4">
        <f>VLOOKUP(A492,'Charter School Lease'!A:D,4,FALSE)</f>
        <v>0</v>
      </c>
      <c r="L492" s="4">
        <f>VLOOKUP(A492,'Integration Change'!H:K,4,FALSE)</f>
        <v>0</v>
      </c>
      <c r="M492" s="4">
        <f>VLOOKUP(A492,'Other SPED'!A:D,4,FALSE)</f>
        <v>0</v>
      </c>
      <c r="N492" s="4">
        <f>VLOOKUP(A492,'LTFM Change'!G:J,4,FALSE)</f>
        <v>0</v>
      </c>
      <c r="O492" s="4">
        <f>VLOOKUP(A492,QComp!I:N,6,FALSE)</f>
        <v>0</v>
      </c>
      <c r="P492" s="4">
        <f>VLOOKUP(A492,'Breakfast and Lunch'!A:D,4,FALSE)</f>
        <v>0</v>
      </c>
      <c r="Q492" s="4">
        <f>VLOOKUP(A492,'Breakfast and Lunch'!A:E,5,FALSE)</f>
        <v>0</v>
      </c>
      <c r="R492" s="4">
        <v>0</v>
      </c>
      <c r="S492" s="4">
        <v>0</v>
      </c>
      <c r="T492" s="4">
        <f>VLOOKUP(A492,QComp!A:D,4,FALSE)</f>
        <v>0</v>
      </c>
      <c r="U492" s="4">
        <f t="shared" si="134"/>
        <v>139.57978279030911</v>
      </c>
      <c r="V492" s="4">
        <f t="shared" si="135"/>
        <v>-107</v>
      </c>
      <c r="W492" s="4">
        <f t="shared" si="136"/>
        <v>-8.9390142021720964E-2</v>
      </c>
      <c r="X492" s="4">
        <f>VLOOKUP(A492,'2020 SPED'!A:AF,32,FALSE)</f>
        <v>0</v>
      </c>
      <c r="Y492" s="228">
        <f t="shared" si="129"/>
        <v>0</v>
      </c>
      <c r="Z492" s="4">
        <f t="shared" si="130"/>
        <v>166970</v>
      </c>
      <c r="AA492" s="228">
        <f t="shared" si="131"/>
        <v>139.49039264828738</v>
      </c>
      <c r="AC492" s="4">
        <f>VLOOKUP(A492,'Pupil Info'!A:E,5,FALSE)</f>
        <v>1255</v>
      </c>
      <c r="AD492" s="4">
        <f>Summary!AA492</f>
        <v>10869138.502781957</v>
      </c>
      <c r="AE492" s="4">
        <f>VLOOKUP(A492,'2% 2021'!A:AB,28,FALSE)</f>
        <v>9872408.1999999993</v>
      </c>
      <c r="AF492" s="4">
        <f t="shared" si="137"/>
        <v>8660.6681297067389</v>
      </c>
      <c r="AG492" s="4">
        <f>AE492-Summary!AB492</f>
        <v>356258</v>
      </c>
      <c r="AH492" s="4">
        <f>VLOOKUP(A492,'2% with VPK 2021'!A:AB,28,FALSE)</f>
        <v>9872294.1999999993</v>
      </c>
      <c r="AI492" s="4">
        <f>VLOOKUP(A492,'Charter School Lease'!A:E,5,FALSE)</f>
        <v>0</v>
      </c>
      <c r="AJ492" s="4">
        <f>VLOOKUP(A492,'Integration Change'!H:L,5,FALSE)</f>
        <v>0</v>
      </c>
      <c r="AK492" s="4">
        <f>VLOOKUP(A492,'Other SPED'!A:D,4,FALSE)</f>
        <v>0</v>
      </c>
      <c r="AL492" s="4">
        <f>VLOOKUP(A492,QComp!I:R,10,FALSE)</f>
        <v>0</v>
      </c>
      <c r="AM492" s="4">
        <f>VLOOKUP(A492,'LTFM Change'!G:K,5,FALSE)</f>
        <v>0</v>
      </c>
      <c r="AN492" s="4">
        <f>VLOOKUP(A492,'Breakfast and Lunch'!A:E,5,FALSE)</f>
        <v>0</v>
      </c>
      <c r="AO492" s="4">
        <f>VLOOKUP(A492,'Breakfast and Lunch'!A:D,4,FALSE)</f>
        <v>0</v>
      </c>
      <c r="AP492" s="4">
        <v>0</v>
      </c>
      <c r="AQ492" s="4">
        <f>VLOOKUP(A492,'Safe School'!A:D,4,FALSE)</f>
        <v>0</v>
      </c>
      <c r="AR492" s="4">
        <v>0</v>
      </c>
      <c r="AS492" s="4">
        <f>VLOOKUP(A492,QComp!A:E,5,FALSE)</f>
        <v>0</v>
      </c>
      <c r="AT492" s="228">
        <f t="shared" si="138"/>
        <v>283.87091633466133</v>
      </c>
      <c r="AU492" s="4">
        <f t="shared" si="139"/>
        <v>-114</v>
      </c>
      <c r="AV492" s="228">
        <f t="shared" si="126"/>
        <v>-9.0836653386454178E-2</v>
      </c>
      <c r="AW492" s="4">
        <f>VLOOKUP(A492,'2021 SPED'!A:AF,32,FALSE)</f>
        <v>7.5177178082522005</v>
      </c>
      <c r="AX492" s="228">
        <f t="shared" si="127"/>
        <v>5.9902133930296421E-3</v>
      </c>
      <c r="AY492" s="5">
        <f t="shared" si="132"/>
        <v>356151.51771780825</v>
      </c>
      <c r="AZ492" s="4">
        <f t="shared" si="128"/>
        <v>283.78606989466795</v>
      </c>
    </row>
    <row r="493" spans="1:52" x14ac:dyDescent="0.25">
      <c r="A493">
        <v>4200</v>
      </c>
      <c r="B493">
        <v>7</v>
      </c>
      <c r="C493" t="s">
        <v>473</v>
      </c>
      <c r="D493">
        <v>7</v>
      </c>
      <c r="E493" s="4">
        <f>VLOOKUP(A493,'Pupil Info'!A:D,4,FALSE)</f>
        <v>440</v>
      </c>
      <c r="F493" s="4">
        <f>Summary!F493</f>
        <v>5170625.7073042588</v>
      </c>
      <c r="G493" s="4">
        <f>VLOOKUP(A493,'2% 2020'!A:AB,28,FALSE)</f>
        <v>5145386</v>
      </c>
      <c r="H493" s="4">
        <f t="shared" si="133"/>
        <v>11751.422062055133</v>
      </c>
      <c r="I493" s="4">
        <f>G493-Summary!G493</f>
        <v>99036</v>
      </c>
      <c r="J493" s="4">
        <f>VLOOKUP(A493,'2% with VPK 2020'!A:AB,28,FALSE)</f>
        <v>5207633</v>
      </c>
      <c r="K493" s="4">
        <f>VLOOKUP(A493,'Charter School Lease'!A:D,4,FALSE)</f>
        <v>0</v>
      </c>
      <c r="L493" s="4">
        <f>VLOOKUP(A493,'Integration Change'!H:K,4,FALSE)</f>
        <v>0</v>
      </c>
      <c r="M493" s="4">
        <f>VLOOKUP(A493,'Other SPED'!A:D,4,FALSE)</f>
        <v>0</v>
      </c>
      <c r="N493" s="4">
        <f>VLOOKUP(A493,'LTFM Change'!G:J,4,FALSE)</f>
        <v>2244</v>
      </c>
      <c r="O493" s="4">
        <f>VLOOKUP(A493,QComp!I:N,6,FALSE)</f>
        <v>0</v>
      </c>
      <c r="P493" s="4">
        <f>VLOOKUP(A493,'Breakfast and Lunch'!A:D,4,FALSE)</f>
        <v>453.36</v>
      </c>
      <c r="Q493" s="4">
        <f>VLOOKUP(A493,'Breakfast and Lunch'!A:E,5,FALSE)</f>
        <v>1183.8</v>
      </c>
      <c r="R493" s="4">
        <v>0</v>
      </c>
      <c r="S493" s="4">
        <v>0</v>
      </c>
      <c r="T493" s="4">
        <f>VLOOKUP(A493,QComp!A:D,4,FALSE)</f>
        <v>0</v>
      </c>
      <c r="U493" s="4">
        <f t="shared" si="134"/>
        <v>225.08181818181819</v>
      </c>
      <c r="V493" s="4">
        <f t="shared" si="135"/>
        <v>66128.160000000149</v>
      </c>
      <c r="W493" s="4">
        <f t="shared" si="136"/>
        <v>150.29127272727305</v>
      </c>
      <c r="X493" s="4">
        <f>VLOOKUP(A493,'2020 SPED'!A:AF,32,FALSE)</f>
        <v>0</v>
      </c>
      <c r="Y493" s="228">
        <f t="shared" si="129"/>
        <v>0</v>
      </c>
      <c r="Z493" s="4">
        <f t="shared" si="130"/>
        <v>165164.16000000015</v>
      </c>
      <c r="AA493" s="228">
        <f t="shared" si="131"/>
        <v>375.37309090909127</v>
      </c>
      <c r="AC493" s="4">
        <f>VLOOKUP(A493,'Pupil Info'!A:E,5,FALSE)</f>
        <v>420</v>
      </c>
      <c r="AD493" s="4">
        <f>Summary!AA493</f>
        <v>4921674.0515993172</v>
      </c>
      <c r="AE493" s="4">
        <f>VLOOKUP(A493,'2% 2021'!A:AB,28,FALSE)</f>
        <v>4982903</v>
      </c>
      <c r="AF493" s="4">
        <f t="shared" si="137"/>
        <v>11718.271551426946</v>
      </c>
      <c r="AG493" s="4">
        <f>AE493-Summary!AB493</f>
        <v>189898</v>
      </c>
      <c r="AH493" s="4">
        <f>VLOOKUP(A493,'2% with VPK 2021'!A:AB,28,FALSE)</f>
        <v>5067673</v>
      </c>
      <c r="AI493" s="4">
        <f>VLOOKUP(A493,'Charter School Lease'!A:E,5,FALSE)</f>
        <v>15768</v>
      </c>
      <c r="AJ493" s="4">
        <f>VLOOKUP(A493,'Integration Change'!H:L,5,FALSE)</f>
        <v>0</v>
      </c>
      <c r="AK493" s="4">
        <f>VLOOKUP(A493,'Other SPED'!A:D,4,FALSE)</f>
        <v>0</v>
      </c>
      <c r="AL493" s="4">
        <f>VLOOKUP(A493,QComp!I:R,10,FALSE)</f>
        <v>0</v>
      </c>
      <c r="AM493" s="4">
        <f>VLOOKUP(A493,'LTFM Change'!G:K,5,FALSE)</f>
        <v>2244</v>
      </c>
      <c r="AN493" s="4">
        <f>VLOOKUP(A493,'Breakfast and Lunch'!A:E,5,FALSE)</f>
        <v>1183.8</v>
      </c>
      <c r="AO493" s="4">
        <f>VLOOKUP(A493,'Breakfast and Lunch'!A:D,4,FALSE)</f>
        <v>453.36</v>
      </c>
      <c r="AP493" s="4">
        <v>0</v>
      </c>
      <c r="AQ493" s="4">
        <f>VLOOKUP(A493,'Safe School'!A:D,4,FALSE)</f>
        <v>0</v>
      </c>
      <c r="AR493" s="4">
        <v>0</v>
      </c>
      <c r="AS493" s="4">
        <f>VLOOKUP(A493,QComp!A:E,5,FALSE)</f>
        <v>0</v>
      </c>
      <c r="AT493" s="228">
        <f t="shared" si="138"/>
        <v>452.13809523809522</v>
      </c>
      <c r="AU493" s="4">
        <f t="shared" si="139"/>
        <v>104419.16000000015</v>
      </c>
      <c r="AV493" s="228">
        <f t="shared" si="126"/>
        <v>248.61704761904798</v>
      </c>
      <c r="AW493" s="4">
        <f>VLOOKUP(A493,'2021 SPED'!A:AF,32,FALSE)</f>
        <v>0</v>
      </c>
      <c r="AX493" s="228">
        <f t="shared" si="127"/>
        <v>0</v>
      </c>
      <c r="AY493" s="5">
        <f t="shared" si="132"/>
        <v>294317.16000000015</v>
      </c>
      <c r="AZ493" s="4">
        <f t="shared" si="128"/>
        <v>700.75514285714326</v>
      </c>
    </row>
    <row r="494" spans="1:52" x14ac:dyDescent="0.25">
      <c r="A494">
        <v>4201</v>
      </c>
      <c r="B494">
        <v>7</v>
      </c>
      <c r="C494" t="s">
        <v>474</v>
      </c>
      <c r="D494">
        <v>7</v>
      </c>
      <c r="E494" s="4">
        <f>VLOOKUP(A494,'Pupil Info'!A:D,4,FALSE)</f>
        <v>140</v>
      </c>
      <c r="F494" s="4">
        <f>Summary!F494</f>
        <v>1657871.1823250968</v>
      </c>
      <c r="G494" s="4">
        <f>VLOOKUP(A494,'2% 2020'!A:AB,28,FALSE)</f>
        <v>1059408</v>
      </c>
      <c r="H494" s="4">
        <f t="shared" si="133"/>
        <v>11841.937016607835</v>
      </c>
      <c r="I494" s="4">
        <f>G494-Summary!G494</f>
        <v>19052</v>
      </c>
      <c r="J494" s="4">
        <f>VLOOKUP(A494,'2% with VPK 2020'!A:AB,28,FALSE)</f>
        <v>1059536</v>
      </c>
      <c r="K494" s="4">
        <f>VLOOKUP(A494,'Charter School Lease'!A:D,4,FALSE)</f>
        <v>0</v>
      </c>
      <c r="L494" s="4">
        <f>VLOOKUP(A494,'Integration Change'!H:K,4,FALSE)</f>
        <v>0</v>
      </c>
      <c r="M494" s="4">
        <f>VLOOKUP(A494,'Other SPED'!A:D,4,FALSE)</f>
        <v>0</v>
      </c>
      <c r="N494" s="4">
        <f>VLOOKUP(A494,'LTFM Change'!G:J,4,FALSE)</f>
        <v>0</v>
      </c>
      <c r="O494" s="4">
        <f>VLOOKUP(A494,QComp!I:N,6,FALSE)</f>
        <v>0</v>
      </c>
      <c r="P494" s="4">
        <f>VLOOKUP(A494,'Breakfast and Lunch'!A:D,4,FALSE)</f>
        <v>0</v>
      </c>
      <c r="Q494" s="4">
        <f>VLOOKUP(A494,'Breakfast and Lunch'!A:E,5,FALSE)</f>
        <v>0</v>
      </c>
      <c r="R494" s="4">
        <v>0</v>
      </c>
      <c r="S494" s="4">
        <v>0</v>
      </c>
      <c r="T494" s="4">
        <f>VLOOKUP(A494,QComp!A:D,4,FALSE)</f>
        <v>0</v>
      </c>
      <c r="U494" s="4">
        <f t="shared" si="134"/>
        <v>136.08571428571429</v>
      </c>
      <c r="V494" s="4">
        <f t="shared" si="135"/>
        <v>128</v>
      </c>
      <c r="W494" s="4">
        <f t="shared" si="136"/>
        <v>0.91428571428571426</v>
      </c>
      <c r="X494" s="4">
        <f>VLOOKUP(A494,'2020 SPED'!A:AF,32,FALSE)</f>
        <v>0</v>
      </c>
      <c r="Y494" s="228">
        <f t="shared" si="129"/>
        <v>0</v>
      </c>
      <c r="Z494" s="4">
        <f t="shared" si="130"/>
        <v>19180</v>
      </c>
      <c r="AA494" s="228">
        <f t="shared" si="131"/>
        <v>137</v>
      </c>
      <c r="AC494" s="4">
        <f>VLOOKUP(A494,'Pupil Info'!A:E,5,FALSE)</f>
        <v>140</v>
      </c>
      <c r="AD494" s="4">
        <f>Summary!AA494</f>
        <v>1710909.0551500339</v>
      </c>
      <c r="AE494" s="4">
        <f>VLOOKUP(A494,'2% 2021'!A:AB,28,FALSE)</f>
        <v>1077483</v>
      </c>
      <c r="AF494" s="4">
        <f t="shared" si="137"/>
        <v>12220.778965357385</v>
      </c>
      <c r="AG494" s="4">
        <f>AE494-Summary!AB494</f>
        <v>38560</v>
      </c>
      <c r="AH494" s="4">
        <f>VLOOKUP(A494,'2% with VPK 2021'!A:AB,28,FALSE)</f>
        <v>1077471</v>
      </c>
      <c r="AI494" s="4">
        <f>VLOOKUP(A494,'Charter School Lease'!A:E,5,FALSE)</f>
        <v>0</v>
      </c>
      <c r="AJ494" s="4">
        <f>VLOOKUP(A494,'Integration Change'!H:L,5,FALSE)</f>
        <v>0</v>
      </c>
      <c r="AK494" s="4">
        <f>VLOOKUP(A494,'Other SPED'!A:D,4,FALSE)</f>
        <v>0</v>
      </c>
      <c r="AL494" s="4">
        <f>VLOOKUP(A494,QComp!I:R,10,FALSE)</f>
        <v>0</v>
      </c>
      <c r="AM494" s="4">
        <f>VLOOKUP(A494,'LTFM Change'!G:K,5,FALSE)</f>
        <v>0</v>
      </c>
      <c r="AN494" s="4">
        <f>VLOOKUP(A494,'Breakfast and Lunch'!A:E,5,FALSE)</f>
        <v>0</v>
      </c>
      <c r="AO494" s="4">
        <f>VLOOKUP(A494,'Breakfast and Lunch'!A:D,4,FALSE)</f>
        <v>0</v>
      </c>
      <c r="AP494" s="4">
        <v>0</v>
      </c>
      <c r="AQ494" s="4">
        <f>VLOOKUP(A494,'Safe School'!A:D,4,FALSE)</f>
        <v>0</v>
      </c>
      <c r="AR494" s="4">
        <v>0</v>
      </c>
      <c r="AS494" s="4">
        <f>VLOOKUP(A494,QComp!A:E,5,FALSE)</f>
        <v>0</v>
      </c>
      <c r="AT494" s="228">
        <f t="shared" si="138"/>
        <v>275.42857142857144</v>
      </c>
      <c r="AU494" s="4">
        <f t="shared" si="139"/>
        <v>-12</v>
      </c>
      <c r="AV494" s="228">
        <f t="shared" si="126"/>
        <v>-8.5714285714285715E-2</v>
      </c>
      <c r="AW494" s="4">
        <f>VLOOKUP(A494,'2021 SPED'!A:AF,32,FALSE)</f>
        <v>561.66651867027394</v>
      </c>
      <c r="AX494" s="228">
        <f t="shared" si="127"/>
        <v>4.0119037047876711</v>
      </c>
      <c r="AY494" s="5">
        <f t="shared" si="132"/>
        <v>39109.666518670274</v>
      </c>
      <c r="AZ494" s="4">
        <f t="shared" si="128"/>
        <v>279.3547608476448</v>
      </c>
    </row>
    <row r="495" spans="1:52" x14ac:dyDescent="0.25">
      <c r="A495">
        <v>4203</v>
      </c>
      <c r="B495">
        <v>7</v>
      </c>
      <c r="C495" t="s">
        <v>475</v>
      </c>
      <c r="D495">
        <v>7</v>
      </c>
      <c r="E495" s="4">
        <f>VLOOKUP(A495,'Pupil Info'!A:D,4,FALSE)</f>
        <v>0</v>
      </c>
      <c r="F495" s="4">
        <f>Summary!F495</f>
        <v>0</v>
      </c>
      <c r="G495" s="4">
        <f>VLOOKUP(A495,'2% 2020'!A:AB,28,FALSE)</f>
        <v>0</v>
      </c>
      <c r="H495" s="4">
        <v>0</v>
      </c>
      <c r="I495" s="4">
        <f>G495-Summary!G495</f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C495" s="4">
        <f>VLOOKUP(A495,'Pupil Info'!A:E,5,FALSE)</f>
        <v>0</v>
      </c>
      <c r="AD495" s="4">
        <f>Summary!AA495</f>
        <v>0</v>
      </c>
      <c r="AE495" s="4">
        <f>VLOOKUP(A495,'2% 2021'!A:AB,28,FALSE)</f>
        <v>0</v>
      </c>
      <c r="AF495" s="4">
        <v>0</v>
      </c>
      <c r="AG495" s="4">
        <f>AE495-Summary!AB495</f>
        <v>0</v>
      </c>
      <c r="AH495" s="4">
        <f>VLOOKUP(A495,'2% with VPK 2021'!A:AB,28,FALSE)</f>
        <v>0</v>
      </c>
      <c r="AI495" s="4">
        <f>VLOOKUP(A495,'Charter School Lease'!A:E,5,FALSE)</f>
        <v>0</v>
      </c>
      <c r="AJ495" s="4">
        <f>VLOOKUP(A495,'Integration Change'!H:L,5,FALSE)</f>
        <v>0</v>
      </c>
      <c r="AK495" s="4">
        <f>VLOOKUP(A495,'Other SPED'!A:D,4,FALSE)</f>
        <v>0</v>
      </c>
      <c r="AL495" s="4">
        <f>VLOOKUP(A495,QComp!I:R,10,FALSE)</f>
        <v>0</v>
      </c>
      <c r="AM495" s="4">
        <f>VLOOKUP(A495,'LTFM Change'!G:K,5,FALSE)</f>
        <v>0</v>
      </c>
      <c r="AN495" s="4">
        <v>0</v>
      </c>
      <c r="AO495" s="4">
        <v>0</v>
      </c>
      <c r="AP495" s="4">
        <v>0</v>
      </c>
      <c r="AQ495" s="4">
        <f>VLOOKUP(A495,'Safe School'!A:D,4,FALSE)</f>
        <v>0</v>
      </c>
      <c r="AR495" s="4">
        <v>0</v>
      </c>
      <c r="AS495" s="4">
        <f>VLOOKUP(A495,QComp!A:E,5,FALSE)</f>
        <v>0</v>
      </c>
      <c r="AT495" s="228" t="e">
        <f t="shared" si="138"/>
        <v>#DIV/0!</v>
      </c>
      <c r="AU495" s="4">
        <f t="shared" si="139"/>
        <v>0</v>
      </c>
      <c r="AV495" s="228">
        <v>0</v>
      </c>
      <c r="AW495" s="228">
        <v>0</v>
      </c>
      <c r="AX495" s="228">
        <v>0</v>
      </c>
      <c r="AY495" s="228">
        <v>0</v>
      </c>
      <c r="AZ495" s="228">
        <v>0</v>
      </c>
    </row>
    <row r="496" spans="1:52" x14ac:dyDescent="0.25">
      <c r="A496">
        <v>4204</v>
      </c>
      <c r="B496">
        <v>7</v>
      </c>
      <c r="C496" t="s">
        <v>476</v>
      </c>
      <c r="D496">
        <v>7</v>
      </c>
      <c r="E496" s="4">
        <f>VLOOKUP(A496,'Pupil Info'!A:D,4,FALSE)</f>
        <v>115</v>
      </c>
      <c r="F496" s="4">
        <f>Summary!F496</f>
        <v>1737116.6478736289</v>
      </c>
      <c r="G496" s="4">
        <f>VLOOKUP(A496,'2% 2020'!A:AB,28,FALSE)</f>
        <v>1517991</v>
      </c>
      <c r="H496" s="4">
        <f t="shared" si="133"/>
        <v>15105.362155422859</v>
      </c>
      <c r="I496" s="4">
        <f>G496-Summary!G496</f>
        <v>29065</v>
      </c>
      <c r="J496" s="4">
        <f>VLOOKUP(A496,'2% with VPK 2020'!A:AB,28,FALSE)</f>
        <v>1518107</v>
      </c>
      <c r="K496" s="4">
        <f>VLOOKUP(A496,'Charter School Lease'!A:D,4,FALSE)</f>
        <v>0</v>
      </c>
      <c r="L496" s="4">
        <f>VLOOKUP(A496,'Integration Change'!H:K,4,FALSE)</f>
        <v>0</v>
      </c>
      <c r="M496" s="4">
        <f>VLOOKUP(A496,'Other SPED'!A:D,4,FALSE)</f>
        <v>0</v>
      </c>
      <c r="N496" s="4">
        <f>VLOOKUP(A496,'LTFM Change'!G:J,4,FALSE)</f>
        <v>0</v>
      </c>
      <c r="O496" s="4">
        <f>VLOOKUP(A496,QComp!I:N,6,FALSE)</f>
        <v>0</v>
      </c>
      <c r="P496" s="4">
        <f>VLOOKUP(A496,'Breakfast and Lunch'!A:D,4,FALSE)</f>
        <v>0</v>
      </c>
      <c r="Q496" s="4">
        <f>VLOOKUP(A496,'Breakfast and Lunch'!A:E,5,FALSE)</f>
        <v>0</v>
      </c>
      <c r="R496" s="4">
        <v>0</v>
      </c>
      <c r="S496" s="4">
        <v>0</v>
      </c>
      <c r="T496" s="4">
        <f>VLOOKUP(A496,QComp!A:D,4,FALSE)</f>
        <v>0</v>
      </c>
      <c r="U496" s="4">
        <f t="shared" si="134"/>
        <v>252.7391304347826</v>
      </c>
      <c r="V496" s="4">
        <f t="shared" si="135"/>
        <v>116</v>
      </c>
      <c r="W496" s="4">
        <f t="shared" si="136"/>
        <v>1.008695652173913</v>
      </c>
      <c r="X496" s="4">
        <f>VLOOKUP(A496,'2020 SPED'!A:AF,32,FALSE)</f>
        <v>0</v>
      </c>
      <c r="Y496" s="228">
        <f t="shared" si="129"/>
        <v>0</v>
      </c>
      <c r="Z496" s="4">
        <f t="shared" si="130"/>
        <v>29181</v>
      </c>
      <c r="AA496" s="228">
        <f t="shared" si="131"/>
        <v>253.74782608695651</v>
      </c>
      <c r="AC496" s="4">
        <f>VLOOKUP(A496,'Pupil Info'!A:E,5,FALSE)</f>
        <v>114</v>
      </c>
      <c r="AD496" s="4">
        <f>Summary!AA496</f>
        <v>1637738.8581434912</v>
      </c>
      <c r="AE496" s="4">
        <f>VLOOKUP(A496,'2% 2021'!A:AB,28,FALSE)</f>
        <v>1426398.2</v>
      </c>
      <c r="AF496" s="4">
        <f t="shared" si="137"/>
        <v>14366.130334592028</v>
      </c>
      <c r="AG496" s="4">
        <f>AE496-Summary!AB496</f>
        <v>53638</v>
      </c>
      <c r="AH496" s="4">
        <f>VLOOKUP(A496,'2% with VPK 2021'!A:AB,28,FALSE)</f>
        <v>1426376.2</v>
      </c>
      <c r="AI496" s="4">
        <f>VLOOKUP(A496,'Charter School Lease'!A:E,5,FALSE)</f>
        <v>0</v>
      </c>
      <c r="AJ496" s="4">
        <f>VLOOKUP(A496,'Integration Change'!H:L,5,FALSE)</f>
        <v>0</v>
      </c>
      <c r="AK496" s="4">
        <f>VLOOKUP(A496,'Other SPED'!A:D,4,FALSE)</f>
        <v>0</v>
      </c>
      <c r="AL496" s="4">
        <f>VLOOKUP(A496,QComp!I:R,10,FALSE)</f>
        <v>0</v>
      </c>
      <c r="AM496" s="4">
        <f>VLOOKUP(A496,'LTFM Change'!G:K,5,FALSE)</f>
        <v>0</v>
      </c>
      <c r="AN496" s="4">
        <f>VLOOKUP(A496,'Breakfast and Lunch'!A:E,5,FALSE)</f>
        <v>0</v>
      </c>
      <c r="AO496" s="4">
        <f>VLOOKUP(A496,'Breakfast and Lunch'!A:D,4,FALSE)</f>
        <v>0</v>
      </c>
      <c r="AP496" s="4">
        <v>0</v>
      </c>
      <c r="AQ496" s="4">
        <f>VLOOKUP(A496,'Safe School'!A:D,4,FALSE)</f>
        <v>0</v>
      </c>
      <c r="AR496" s="4">
        <v>0</v>
      </c>
      <c r="AS496" s="4">
        <f>VLOOKUP(A496,QComp!A:E,5,FALSE)</f>
        <v>0</v>
      </c>
      <c r="AT496" s="228">
        <f t="shared" si="138"/>
        <v>470.50877192982455</v>
      </c>
      <c r="AU496" s="4">
        <f t="shared" si="139"/>
        <v>-22</v>
      </c>
      <c r="AV496" s="228">
        <f t="shared" si="126"/>
        <v>-0.19298245614035087</v>
      </c>
      <c r="AW496" s="4">
        <f>VLOOKUP(A496,'2021 SPED'!A:AF,32,FALSE)</f>
        <v>-64.87904318945948</v>
      </c>
      <c r="AX496" s="228">
        <f t="shared" si="127"/>
        <v>-0.56911441394262707</v>
      </c>
      <c r="AY496" s="5">
        <f t="shared" si="132"/>
        <v>53551.120956810541</v>
      </c>
      <c r="AZ496" s="4">
        <f t="shared" si="128"/>
        <v>469.74667505974156</v>
      </c>
    </row>
    <row r="497" spans="1:52" x14ac:dyDescent="0.25">
      <c r="A497">
        <v>4205</v>
      </c>
      <c r="B497">
        <v>7</v>
      </c>
      <c r="C497" t="s">
        <v>477</v>
      </c>
      <c r="D497">
        <v>7</v>
      </c>
      <c r="E497" s="4">
        <f>VLOOKUP(A497,'Pupil Info'!A:D,4,FALSE)</f>
        <v>480</v>
      </c>
      <c r="F497" s="4">
        <f>Summary!F497</f>
        <v>6387229.1951514706</v>
      </c>
      <c r="G497" s="4">
        <f>VLOOKUP(A497,'2% 2020'!A:AB,28,FALSE)</f>
        <v>4915705.5999999996</v>
      </c>
      <c r="H497" s="4">
        <f t="shared" si="133"/>
        <v>13306.727489898896</v>
      </c>
      <c r="I497" s="4">
        <f>G497-Summary!G497</f>
        <v>89374</v>
      </c>
      <c r="J497" s="4">
        <f>VLOOKUP(A497,'2% with VPK 2020'!A:AB,28,FALSE)</f>
        <v>4916137</v>
      </c>
      <c r="K497" s="4">
        <f>VLOOKUP(A497,'Charter School Lease'!A:D,4,FALSE)</f>
        <v>0</v>
      </c>
      <c r="L497" s="4">
        <f>VLOOKUP(A497,'Integration Change'!H:K,4,FALSE)</f>
        <v>0</v>
      </c>
      <c r="M497" s="4">
        <f>VLOOKUP(A497,'Other SPED'!A:D,4,FALSE)</f>
        <v>0</v>
      </c>
      <c r="N497" s="4">
        <f>VLOOKUP(A497,'LTFM Change'!G:J,4,FALSE)</f>
        <v>0</v>
      </c>
      <c r="O497" s="4">
        <f>VLOOKUP(A497,QComp!I:N,6,FALSE)</f>
        <v>8.215342999304994</v>
      </c>
      <c r="P497" s="4">
        <f>VLOOKUP(A497,'Breakfast and Lunch'!A:D,4,FALSE)</f>
        <v>0</v>
      </c>
      <c r="Q497" s="4">
        <f>VLOOKUP(A497,'Breakfast and Lunch'!A:E,5,FALSE)</f>
        <v>0</v>
      </c>
      <c r="R497" s="4">
        <v>0</v>
      </c>
      <c r="S497" s="4">
        <v>0</v>
      </c>
      <c r="T497" s="4">
        <f>VLOOKUP(A497,QComp!A:D,4,FALSE)</f>
        <v>0</v>
      </c>
      <c r="U497" s="4">
        <f t="shared" si="134"/>
        <v>186.19583333333333</v>
      </c>
      <c r="V497" s="4">
        <f t="shared" si="135"/>
        <v>439.61534299980849</v>
      </c>
      <c r="W497" s="4">
        <f t="shared" si="136"/>
        <v>0.9158652979162677</v>
      </c>
      <c r="X497" s="4">
        <f>VLOOKUP(A497,'2020 SPED'!A:AF,32,FALSE)</f>
        <v>0</v>
      </c>
      <c r="Y497" s="228">
        <f t="shared" si="129"/>
        <v>0</v>
      </c>
      <c r="Z497" s="4">
        <f t="shared" si="130"/>
        <v>89813.615342999808</v>
      </c>
      <c r="AA497" s="228">
        <f t="shared" si="131"/>
        <v>187.1116986312496</v>
      </c>
      <c r="AC497" s="4">
        <f>VLOOKUP(A497,'Pupil Info'!A:E,5,FALSE)</f>
        <v>519</v>
      </c>
      <c r="AD497" s="4">
        <f>Summary!AA497</f>
        <v>7279118.4612384867</v>
      </c>
      <c r="AE497" s="4">
        <f>VLOOKUP(A497,'2% 2021'!A:AB,28,FALSE)</f>
        <v>5633459</v>
      </c>
      <c r="AF497" s="4">
        <f t="shared" si="137"/>
        <v>14025.276418571266</v>
      </c>
      <c r="AG497" s="4">
        <f>AE497-Summary!AB497</f>
        <v>206049</v>
      </c>
      <c r="AH497" s="4">
        <f>VLOOKUP(A497,'2% with VPK 2021'!A:AB,28,FALSE)</f>
        <v>5633928.4000000004</v>
      </c>
      <c r="AI497" s="4">
        <f>VLOOKUP(A497,'Charter School Lease'!A:E,5,FALSE)</f>
        <v>0</v>
      </c>
      <c r="AJ497" s="4">
        <f>VLOOKUP(A497,'Integration Change'!H:L,5,FALSE)</f>
        <v>0</v>
      </c>
      <c r="AK497" s="4">
        <f>VLOOKUP(A497,'Other SPED'!A:D,4,FALSE)</f>
        <v>0</v>
      </c>
      <c r="AL497" s="4">
        <f>VLOOKUP(A497,QComp!I:R,10,FALSE)</f>
        <v>9.9072000595624559</v>
      </c>
      <c r="AM497" s="4">
        <f>VLOOKUP(A497,'LTFM Change'!G:K,5,FALSE)</f>
        <v>0</v>
      </c>
      <c r="AN497" s="4">
        <f>VLOOKUP(A497,'Breakfast and Lunch'!A:E,5,FALSE)</f>
        <v>0</v>
      </c>
      <c r="AO497" s="4">
        <f>VLOOKUP(A497,'Breakfast and Lunch'!A:D,4,FALSE)</f>
        <v>0</v>
      </c>
      <c r="AP497" s="4">
        <v>0</v>
      </c>
      <c r="AQ497" s="4">
        <f>VLOOKUP(A497,'Safe School'!A:D,4,FALSE)</f>
        <v>0</v>
      </c>
      <c r="AR497" s="4">
        <v>0</v>
      </c>
      <c r="AS497" s="4">
        <f>VLOOKUP(A497,QComp!A:E,5,FALSE)</f>
        <v>0</v>
      </c>
      <c r="AT497" s="228">
        <f t="shared" si="138"/>
        <v>397.01156069364163</v>
      </c>
      <c r="AU497" s="4">
        <f t="shared" si="139"/>
        <v>479.30720006022602</v>
      </c>
      <c r="AV497" s="228">
        <f t="shared" si="126"/>
        <v>0.92352061668636998</v>
      </c>
      <c r="AW497" s="4">
        <f>VLOOKUP(A497,'2021 SPED'!A:AF,32,FALSE)</f>
        <v>662.2122437262442</v>
      </c>
      <c r="AX497" s="228">
        <f t="shared" si="127"/>
        <v>1.2759388125746516</v>
      </c>
      <c r="AY497" s="5">
        <f t="shared" si="132"/>
        <v>207190.51944378647</v>
      </c>
      <c r="AZ497" s="4">
        <f t="shared" si="128"/>
        <v>399.21102012290265</v>
      </c>
    </row>
    <row r="498" spans="1:52" x14ac:dyDescent="0.25">
      <c r="A498">
        <v>4207</v>
      </c>
      <c r="B498">
        <v>7</v>
      </c>
      <c r="C498" t="s">
        <v>478</v>
      </c>
      <c r="D498">
        <v>7</v>
      </c>
      <c r="E498" s="4">
        <f>VLOOKUP(A498,'Pupil Info'!A:D,4,FALSE)</f>
        <v>45</v>
      </c>
      <c r="F498" s="4">
        <f>Summary!F498</f>
        <v>670460.91105045401</v>
      </c>
      <c r="G498" s="4">
        <f>VLOOKUP(A498,'2% 2020'!A:AB,28,FALSE)</f>
        <v>497713</v>
      </c>
      <c r="H498" s="4">
        <f t="shared" si="133"/>
        <v>14899.131356676757</v>
      </c>
      <c r="I498" s="4">
        <f>G498-Summary!G498</f>
        <v>9491</v>
      </c>
      <c r="J498" s="4">
        <f>VLOOKUP(A498,'2% with VPK 2020'!A:AB,28,FALSE)</f>
        <v>497673</v>
      </c>
      <c r="K498" s="4">
        <f>VLOOKUP(A498,'Charter School Lease'!A:D,4,FALSE)</f>
        <v>0</v>
      </c>
      <c r="L498" s="4">
        <f>VLOOKUP(A498,'Integration Change'!H:K,4,FALSE)</f>
        <v>0</v>
      </c>
      <c r="M498" s="4">
        <f>VLOOKUP(A498,'Other SPED'!A:D,4,FALSE)</f>
        <v>0</v>
      </c>
      <c r="N498" s="4">
        <f>VLOOKUP(A498,'LTFM Change'!G:J,4,FALSE)</f>
        <v>0</v>
      </c>
      <c r="O498" s="4">
        <f>VLOOKUP(A498,QComp!I:N,6,FALSE)</f>
        <v>0</v>
      </c>
      <c r="P498" s="4">
        <f>VLOOKUP(A498,'Breakfast and Lunch'!A:D,4,FALSE)</f>
        <v>0</v>
      </c>
      <c r="Q498" s="4">
        <f>VLOOKUP(A498,'Breakfast and Lunch'!A:E,5,FALSE)</f>
        <v>0</v>
      </c>
      <c r="R498" s="4">
        <v>0</v>
      </c>
      <c r="S498" s="4">
        <v>0</v>
      </c>
      <c r="T498" s="4">
        <f>VLOOKUP(A498,QComp!A:D,4,FALSE)</f>
        <v>0</v>
      </c>
      <c r="U498" s="4">
        <f t="shared" si="134"/>
        <v>210.9111111111111</v>
      </c>
      <c r="V498" s="4">
        <f t="shared" si="135"/>
        <v>-40</v>
      </c>
      <c r="W498" s="4">
        <f t="shared" si="136"/>
        <v>-0.88888888888888884</v>
      </c>
      <c r="X498" s="4">
        <f>VLOOKUP(A498,'2020 SPED'!A:AF,32,FALSE)</f>
        <v>0</v>
      </c>
      <c r="Y498" s="228">
        <f t="shared" si="129"/>
        <v>0</v>
      </c>
      <c r="Z498" s="4">
        <f t="shared" si="130"/>
        <v>9451</v>
      </c>
      <c r="AA498" s="228">
        <f t="shared" si="131"/>
        <v>210.02222222222221</v>
      </c>
      <c r="AC498" s="4">
        <f>VLOOKUP(A498,'Pupil Info'!A:E,5,FALSE)</f>
        <v>40</v>
      </c>
      <c r="AD498" s="4">
        <f>Summary!AA498</f>
        <v>645154.34141212306</v>
      </c>
      <c r="AE498" s="4">
        <f>VLOOKUP(A498,'2% 2021'!A:AB,28,FALSE)</f>
        <v>484373</v>
      </c>
      <c r="AF498" s="4">
        <f t="shared" si="137"/>
        <v>16128.858535303076</v>
      </c>
      <c r="AG498" s="4">
        <f>AE498-Summary!AB498</f>
        <v>18355</v>
      </c>
      <c r="AH498" s="4">
        <f>VLOOKUP(A498,'2% with VPK 2021'!A:AB,28,FALSE)</f>
        <v>484325</v>
      </c>
      <c r="AI498" s="4">
        <f>VLOOKUP(A498,'Charter School Lease'!A:E,5,FALSE)</f>
        <v>0</v>
      </c>
      <c r="AJ498" s="4">
        <f>VLOOKUP(A498,'Integration Change'!H:L,5,FALSE)</f>
        <v>0</v>
      </c>
      <c r="AK498" s="4">
        <f>VLOOKUP(A498,'Other SPED'!A:D,4,FALSE)</f>
        <v>0</v>
      </c>
      <c r="AL498" s="4">
        <f>VLOOKUP(A498,QComp!I:R,10,FALSE)</f>
        <v>0</v>
      </c>
      <c r="AM498" s="4">
        <f>VLOOKUP(A498,'LTFM Change'!G:K,5,FALSE)</f>
        <v>0</v>
      </c>
      <c r="AN498" s="4">
        <f>VLOOKUP(A498,'Breakfast and Lunch'!A:E,5,FALSE)</f>
        <v>0</v>
      </c>
      <c r="AO498" s="4">
        <f>VLOOKUP(A498,'Breakfast and Lunch'!A:D,4,FALSE)</f>
        <v>0</v>
      </c>
      <c r="AP498" s="4">
        <v>0</v>
      </c>
      <c r="AQ498" s="4">
        <f>VLOOKUP(A498,'Safe School'!A:D,4,FALSE)</f>
        <v>0</v>
      </c>
      <c r="AR498" s="4">
        <v>0</v>
      </c>
      <c r="AS498" s="4">
        <f>VLOOKUP(A498,QComp!A:E,5,FALSE)</f>
        <v>0</v>
      </c>
      <c r="AT498" s="228">
        <f t="shared" si="138"/>
        <v>458.875</v>
      </c>
      <c r="AU498" s="4">
        <f t="shared" si="139"/>
        <v>-48</v>
      </c>
      <c r="AV498" s="228">
        <f t="shared" si="126"/>
        <v>-1.2</v>
      </c>
      <c r="AW498" s="4">
        <f>VLOOKUP(A498,'2021 SPED'!A:AF,32,FALSE)</f>
        <v>180.1609276519157</v>
      </c>
      <c r="AX498" s="228">
        <f t="shared" si="127"/>
        <v>4.5040231912978923</v>
      </c>
      <c r="AY498" s="5">
        <f t="shared" si="132"/>
        <v>18487.160927651916</v>
      </c>
      <c r="AZ498" s="4">
        <f t="shared" si="128"/>
        <v>462.17902319129792</v>
      </c>
    </row>
    <row r="499" spans="1:52" x14ac:dyDescent="0.25">
      <c r="A499">
        <v>4208</v>
      </c>
      <c r="B499">
        <v>7</v>
      </c>
      <c r="C499" t="s">
        <v>479</v>
      </c>
      <c r="D499">
        <v>7</v>
      </c>
      <c r="E499" s="4">
        <f>VLOOKUP(A499,'Pupil Info'!A:D,4,FALSE)</f>
        <v>130</v>
      </c>
      <c r="F499" s="4">
        <f>Summary!F499</f>
        <v>1294192.7381488308</v>
      </c>
      <c r="G499" s="4">
        <f>VLOOKUP(A499,'2% 2020'!A:AB,28,FALSE)</f>
        <v>1169144.2</v>
      </c>
      <c r="H499" s="4">
        <f t="shared" si="133"/>
        <v>9955.3287549910056</v>
      </c>
      <c r="I499" s="4">
        <f>G499-Summary!G499</f>
        <v>20898</v>
      </c>
      <c r="J499" s="4">
        <f>VLOOKUP(A499,'2% with VPK 2020'!A:AB,28,FALSE)</f>
        <v>1169132.2</v>
      </c>
      <c r="K499" s="4">
        <f>VLOOKUP(A499,'Charter School Lease'!A:D,4,FALSE)</f>
        <v>0</v>
      </c>
      <c r="L499" s="4">
        <f>VLOOKUP(A499,'Integration Change'!H:K,4,FALSE)</f>
        <v>0</v>
      </c>
      <c r="M499" s="4">
        <f>VLOOKUP(A499,'Other SPED'!A:D,4,FALSE)</f>
        <v>0</v>
      </c>
      <c r="N499" s="4">
        <f>VLOOKUP(A499,'LTFM Change'!G:J,4,FALSE)</f>
        <v>0</v>
      </c>
      <c r="O499" s="4">
        <f>VLOOKUP(A499,QComp!I:N,6,FALSE)</f>
        <v>0</v>
      </c>
      <c r="P499" s="4">
        <f>VLOOKUP(A499,'Breakfast and Lunch'!A:D,4,FALSE)</f>
        <v>0</v>
      </c>
      <c r="Q499" s="4">
        <f>VLOOKUP(A499,'Breakfast and Lunch'!A:E,5,FALSE)</f>
        <v>0</v>
      </c>
      <c r="R499" s="4">
        <v>0</v>
      </c>
      <c r="S499" s="4">
        <v>0</v>
      </c>
      <c r="T499" s="4">
        <f>VLOOKUP(A499,QComp!A:D,4,FALSE)</f>
        <v>0</v>
      </c>
      <c r="U499" s="4">
        <f t="shared" si="134"/>
        <v>160.75384615384615</v>
      </c>
      <c r="V499" s="4">
        <f t="shared" si="135"/>
        <v>-12</v>
      </c>
      <c r="W499" s="4">
        <f t="shared" si="136"/>
        <v>-9.2307692307692313E-2</v>
      </c>
      <c r="X499" s="4">
        <f>VLOOKUP(A499,'2020 SPED'!A:AF,32,FALSE)</f>
        <v>0</v>
      </c>
      <c r="Y499" s="228">
        <f t="shared" si="129"/>
        <v>0</v>
      </c>
      <c r="Z499" s="4">
        <f t="shared" si="130"/>
        <v>20886</v>
      </c>
      <c r="AA499" s="228">
        <f t="shared" si="131"/>
        <v>160.66153846153847</v>
      </c>
      <c r="AC499" s="4">
        <f>VLOOKUP(A499,'Pupil Info'!A:E,5,FALSE)</f>
        <v>135</v>
      </c>
      <c r="AD499" s="4">
        <f>Summary!AA499</f>
        <v>1378156.9061013269</v>
      </c>
      <c r="AE499" s="4">
        <f>VLOOKUP(A499,'2% 2021'!A:AB,28,FALSE)</f>
        <v>1257236</v>
      </c>
      <c r="AF499" s="4">
        <f t="shared" si="137"/>
        <v>10208.569674824645</v>
      </c>
      <c r="AG499" s="4">
        <f>AE499-Summary!AB499</f>
        <v>44085</v>
      </c>
      <c r="AH499" s="4">
        <f>VLOOKUP(A499,'2% with VPK 2021'!A:AB,28,FALSE)</f>
        <v>1257225</v>
      </c>
      <c r="AI499" s="4">
        <f>VLOOKUP(A499,'Charter School Lease'!A:E,5,FALSE)</f>
        <v>0</v>
      </c>
      <c r="AJ499" s="4">
        <f>VLOOKUP(A499,'Integration Change'!H:L,5,FALSE)</f>
        <v>0</v>
      </c>
      <c r="AK499" s="4">
        <f>VLOOKUP(A499,'Other SPED'!A:D,4,FALSE)</f>
        <v>0</v>
      </c>
      <c r="AL499" s="4">
        <f>VLOOKUP(A499,QComp!I:R,10,FALSE)</f>
        <v>0</v>
      </c>
      <c r="AM499" s="4">
        <f>VLOOKUP(A499,'LTFM Change'!G:K,5,FALSE)</f>
        <v>0</v>
      </c>
      <c r="AN499" s="4">
        <f>VLOOKUP(A499,'Breakfast and Lunch'!A:E,5,FALSE)</f>
        <v>0</v>
      </c>
      <c r="AO499" s="4">
        <f>VLOOKUP(A499,'Breakfast and Lunch'!A:D,4,FALSE)</f>
        <v>0</v>
      </c>
      <c r="AP499" s="4">
        <v>0</v>
      </c>
      <c r="AQ499" s="4">
        <f>VLOOKUP(A499,'Safe School'!A:D,4,FALSE)</f>
        <v>0</v>
      </c>
      <c r="AR499" s="4">
        <v>0</v>
      </c>
      <c r="AS499" s="4">
        <f>VLOOKUP(A499,QComp!A:E,5,FALSE)</f>
        <v>0</v>
      </c>
      <c r="AT499" s="228">
        <f t="shared" si="138"/>
        <v>326.55555555555554</v>
      </c>
      <c r="AU499" s="4">
        <f t="shared" si="139"/>
        <v>-11</v>
      </c>
      <c r="AV499" s="228">
        <f t="shared" si="126"/>
        <v>-8.1481481481481488E-2</v>
      </c>
      <c r="AW499" s="4">
        <f>VLOOKUP(A499,'2021 SPED'!A:AF,32,FALSE)</f>
        <v>2.4043736933381297</v>
      </c>
      <c r="AX499" s="228">
        <f t="shared" si="127"/>
        <v>1.7810175506208368E-2</v>
      </c>
      <c r="AY499" s="5">
        <f t="shared" si="132"/>
        <v>44076.404373693338</v>
      </c>
      <c r="AZ499" s="4">
        <f t="shared" si="128"/>
        <v>326.49188424958027</v>
      </c>
    </row>
    <row r="500" spans="1:52" x14ac:dyDescent="0.25">
      <c r="A500">
        <v>4209</v>
      </c>
      <c r="B500">
        <v>7</v>
      </c>
      <c r="C500" t="s">
        <v>480</v>
      </c>
      <c r="D500">
        <v>7</v>
      </c>
      <c r="E500" s="4">
        <f>VLOOKUP(A500,'Pupil Info'!A:D,4,FALSE)</f>
        <v>250</v>
      </c>
      <c r="F500" s="4">
        <f>Summary!F500</f>
        <v>4042279.5633778833</v>
      </c>
      <c r="G500" s="4">
        <f>VLOOKUP(A500,'2% 2020'!A:AB,28,FALSE)</f>
        <v>2438874</v>
      </c>
      <c r="H500" s="4">
        <f t="shared" si="133"/>
        <v>16169.118253511533</v>
      </c>
      <c r="I500" s="4">
        <f>G500-Summary!G500</f>
        <v>47323</v>
      </c>
      <c r="J500" s="4">
        <f>VLOOKUP(A500,'2% with VPK 2020'!A:AB,28,FALSE)</f>
        <v>2438852</v>
      </c>
      <c r="K500" s="4">
        <f>VLOOKUP(A500,'Charter School Lease'!A:D,4,FALSE)</f>
        <v>0</v>
      </c>
      <c r="L500" s="4">
        <f>VLOOKUP(A500,'Integration Change'!H:K,4,FALSE)</f>
        <v>0</v>
      </c>
      <c r="M500" s="4">
        <f>VLOOKUP(A500,'Other SPED'!A:D,4,FALSE)</f>
        <v>0</v>
      </c>
      <c r="N500" s="4">
        <f>VLOOKUP(A500,'LTFM Change'!G:J,4,FALSE)</f>
        <v>0</v>
      </c>
      <c r="O500" s="4">
        <f>VLOOKUP(A500,QComp!I:N,6,FALSE)</f>
        <v>5.0522162829947774</v>
      </c>
      <c r="P500" s="4">
        <f>VLOOKUP(A500,'Breakfast and Lunch'!A:D,4,FALSE)</f>
        <v>0</v>
      </c>
      <c r="Q500" s="4">
        <f>VLOOKUP(A500,'Breakfast and Lunch'!A:E,5,FALSE)</f>
        <v>0</v>
      </c>
      <c r="R500" s="4">
        <v>0</v>
      </c>
      <c r="S500" s="4">
        <v>0</v>
      </c>
      <c r="T500" s="4">
        <f>VLOOKUP(A500,QComp!A:D,4,FALSE)</f>
        <v>0</v>
      </c>
      <c r="U500" s="4">
        <f t="shared" si="134"/>
        <v>189.292</v>
      </c>
      <c r="V500" s="4">
        <f t="shared" si="135"/>
        <v>-16.947783716954291</v>
      </c>
      <c r="W500" s="4">
        <f t="shared" si="136"/>
        <v>-6.7791134867817168E-2</v>
      </c>
      <c r="X500" s="4">
        <f>VLOOKUP(A500,'2020 SPED'!A:AF,32,FALSE)</f>
        <v>0</v>
      </c>
      <c r="Y500" s="228">
        <f t="shared" si="129"/>
        <v>0</v>
      </c>
      <c r="Z500" s="4">
        <f t="shared" si="130"/>
        <v>47306.052216283046</v>
      </c>
      <c r="AA500" s="228">
        <f t="shared" si="131"/>
        <v>189.22420886513217</v>
      </c>
      <c r="AC500" s="4">
        <f>VLOOKUP(A500,'Pupil Info'!A:E,5,FALSE)</f>
        <v>250</v>
      </c>
      <c r="AD500" s="4">
        <f>Summary!AA500</f>
        <v>4190956.5187734417</v>
      </c>
      <c r="AE500" s="4">
        <f>VLOOKUP(A500,'2% 2021'!A:AB,28,FALSE)</f>
        <v>2491603</v>
      </c>
      <c r="AF500" s="4">
        <f t="shared" si="137"/>
        <v>16763.826075093766</v>
      </c>
      <c r="AG500" s="4">
        <f>AE500-Summary!AB500</f>
        <v>95773</v>
      </c>
      <c r="AH500" s="4">
        <f>VLOOKUP(A500,'2% with VPK 2021'!A:AB,28,FALSE)</f>
        <v>2491832</v>
      </c>
      <c r="AI500" s="4">
        <f>VLOOKUP(A500,'Charter School Lease'!A:E,5,FALSE)</f>
        <v>0</v>
      </c>
      <c r="AJ500" s="4">
        <f>VLOOKUP(A500,'Integration Change'!H:L,5,FALSE)</f>
        <v>0</v>
      </c>
      <c r="AK500" s="4">
        <f>VLOOKUP(A500,'Other SPED'!A:D,4,FALSE)</f>
        <v>0</v>
      </c>
      <c r="AL500" s="4">
        <f>VLOOKUP(A500,QComp!I:R,10,FALSE)</f>
        <v>4.8233583177643595</v>
      </c>
      <c r="AM500" s="4">
        <f>VLOOKUP(A500,'LTFM Change'!G:K,5,FALSE)</f>
        <v>0</v>
      </c>
      <c r="AN500" s="4">
        <f>VLOOKUP(A500,'Breakfast and Lunch'!A:E,5,FALSE)</f>
        <v>0</v>
      </c>
      <c r="AO500" s="4">
        <f>VLOOKUP(A500,'Breakfast and Lunch'!A:D,4,FALSE)</f>
        <v>0</v>
      </c>
      <c r="AP500" s="4">
        <v>0</v>
      </c>
      <c r="AQ500" s="4">
        <f>VLOOKUP(A500,'Safe School'!A:D,4,FALSE)</f>
        <v>0</v>
      </c>
      <c r="AR500" s="4">
        <v>0</v>
      </c>
      <c r="AS500" s="4">
        <f>VLOOKUP(A500,QComp!A:E,5,FALSE)</f>
        <v>0</v>
      </c>
      <c r="AT500" s="228">
        <f t="shared" si="138"/>
        <v>383.09199999999998</v>
      </c>
      <c r="AU500" s="4">
        <f t="shared" si="139"/>
        <v>233.82335831783712</v>
      </c>
      <c r="AV500" s="228">
        <f t="shared" si="126"/>
        <v>0.93529343327134851</v>
      </c>
      <c r="AW500" s="4">
        <f>VLOOKUP(A500,'2021 SPED'!A:AF,32,FALSE)</f>
        <v>306.41869955440052</v>
      </c>
      <c r="AX500" s="228">
        <f t="shared" si="127"/>
        <v>1.2256747982176022</v>
      </c>
      <c r="AY500" s="5">
        <f t="shared" si="132"/>
        <v>96313.242057872238</v>
      </c>
      <c r="AZ500" s="4">
        <f t="shared" si="128"/>
        <v>385.25296823148898</v>
      </c>
    </row>
    <row r="501" spans="1:52" x14ac:dyDescent="0.25">
      <c r="A501">
        <v>4210</v>
      </c>
      <c r="B501">
        <v>7</v>
      </c>
      <c r="C501" t="s">
        <v>481</v>
      </c>
      <c r="D501">
        <v>7</v>
      </c>
      <c r="E501" s="4">
        <f>VLOOKUP(A501,'Pupil Info'!A:D,4,FALSE)</f>
        <v>320</v>
      </c>
      <c r="F501" s="4">
        <f>Summary!F501</f>
        <v>3748278.9794702847</v>
      </c>
      <c r="G501" s="4">
        <f>VLOOKUP(A501,'2% 2020'!A:AB,28,FALSE)</f>
        <v>2631296</v>
      </c>
      <c r="H501" s="4">
        <f t="shared" si="133"/>
        <v>11713.371810844639</v>
      </c>
      <c r="I501" s="4">
        <f>G501-Summary!G501</f>
        <v>47902</v>
      </c>
      <c r="J501" s="4">
        <f>VLOOKUP(A501,'2% with VPK 2020'!A:AB,28,FALSE)</f>
        <v>2631264</v>
      </c>
      <c r="K501" s="4">
        <f>VLOOKUP(A501,'Charter School Lease'!A:D,4,FALSE)</f>
        <v>0</v>
      </c>
      <c r="L501" s="4">
        <f>VLOOKUP(A501,'Integration Change'!H:K,4,FALSE)</f>
        <v>0</v>
      </c>
      <c r="M501" s="4">
        <f>VLOOKUP(A501,'Other SPED'!A:D,4,FALSE)</f>
        <v>0</v>
      </c>
      <c r="N501" s="4">
        <f>VLOOKUP(A501,'LTFM Change'!G:J,4,FALSE)</f>
        <v>0</v>
      </c>
      <c r="O501" s="4">
        <f>VLOOKUP(A501,QComp!I:N,6,FALSE)</f>
        <v>6.2823211171198636</v>
      </c>
      <c r="P501" s="4">
        <f>VLOOKUP(A501,'Breakfast and Lunch'!A:D,4,FALSE)</f>
        <v>0</v>
      </c>
      <c r="Q501" s="4">
        <f>VLOOKUP(A501,'Breakfast and Lunch'!A:E,5,FALSE)</f>
        <v>0</v>
      </c>
      <c r="R501" s="4">
        <v>0</v>
      </c>
      <c r="S501" s="4">
        <v>0</v>
      </c>
      <c r="T501" s="4">
        <f>VLOOKUP(A501,QComp!A:D,4,FALSE)</f>
        <v>0</v>
      </c>
      <c r="U501" s="4">
        <f t="shared" si="134"/>
        <v>149.69374999999999</v>
      </c>
      <c r="V501" s="4">
        <f t="shared" si="135"/>
        <v>-25.717678883112967</v>
      </c>
      <c r="W501" s="4">
        <f t="shared" si="136"/>
        <v>-8.0367746509728027E-2</v>
      </c>
      <c r="X501" s="4">
        <f>VLOOKUP(A501,'2020 SPED'!A:AF,32,FALSE)</f>
        <v>0</v>
      </c>
      <c r="Y501" s="228">
        <f t="shared" si="129"/>
        <v>0</v>
      </c>
      <c r="Z501" s="4">
        <f t="shared" si="130"/>
        <v>47876.282321116887</v>
      </c>
      <c r="AA501" s="228">
        <f t="shared" si="131"/>
        <v>149.61338225349027</v>
      </c>
      <c r="AC501" s="4">
        <f>VLOOKUP(A501,'Pupil Info'!A:E,5,FALSE)</f>
        <v>350</v>
      </c>
      <c r="AD501" s="4">
        <f>Summary!AA501</f>
        <v>4208447.7761168033</v>
      </c>
      <c r="AE501" s="4">
        <f>VLOOKUP(A501,'2% 2021'!A:AB,28,FALSE)</f>
        <v>2922739</v>
      </c>
      <c r="AF501" s="4">
        <f t="shared" si="137"/>
        <v>12024.136503190866</v>
      </c>
      <c r="AG501" s="4">
        <f>AE501-Summary!AB501</f>
        <v>105826</v>
      </c>
      <c r="AH501" s="4">
        <f>VLOOKUP(A501,'2% with VPK 2021'!A:AB,28,FALSE)</f>
        <v>2923112</v>
      </c>
      <c r="AI501" s="4">
        <f>VLOOKUP(A501,'Charter School Lease'!A:E,5,FALSE)</f>
        <v>0</v>
      </c>
      <c r="AJ501" s="4">
        <f>VLOOKUP(A501,'Integration Change'!H:L,5,FALSE)</f>
        <v>0</v>
      </c>
      <c r="AK501" s="4">
        <f>VLOOKUP(A501,'Other SPED'!A:D,4,FALSE)</f>
        <v>0</v>
      </c>
      <c r="AL501" s="4">
        <f>VLOOKUP(A501,QComp!I:R,10,FALSE)</f>
        <v>6.8791297061252408</v>
      </c>
      <c r="AM501" s="4">
        <f>VLOOKUP(A501,'LTFM Change'!G:K,5,FALSE)</f>
        <v>0</v>
      </c>
      <c r="AN501" s="4">
        <f>VLOOKUP(A501,'Breakfast and Lunch'!A:E,5,FALSE)</f>
        <v>0</v>
      </c>
      <c r="AO501" s="4">
        <f>VLOOKUP(A501,'Breakfast and Lunch'!A:D,4,FALSE)</f>
        <v>0</v>
      </c>
      <c r="AP501" s="4">
        <v>0</v>
      </c>
      <c r="AQ501" s="4">
        <f>VLOOKUP(A501,'Safe School'!A:D,4,FALSE)</f>
        <v>0</v>
      </c>
      <c r="AR501" s="4">
        <v>0</v>
      </c>
      <c r="AS501" s="4">
        <f>VLOOKUP(A501,QComp!A:E,5,FALSE)</f>
        <v>0</v>
      </c>
      <c r="AT501" s="228">
        <f t="shared" si="138"/>
        <v>302.36</v>
      </c>
      <c r="AU501" s="4">
        <f t="shared" si="139"/>
        <v>379.87912970595062</v>
      </c>
      <c r="AV501" s="228">
        <f t="shared" si="126"/>
        <v>1.0853689420170018</v>
      </c>
      <c r="AW501" s="4">
        <f>VLOOKUP(A501,'2021 SPED'!A:AF,32,FALSE)</f>
        <v>2448.0069476137869</v>
      </c>
      <c r="AX501" s="228">
        <f t="shared" si="127"/>
        <v>6.9943055646108201</v>
      </c>
      <c r="AY501" s="5">
        <f t="shared" si="132"/>
        <v>108653.88607731974</v>
      </c>
      <c r="AZ501" s="4">
        <f t="shared" si="128"/>
        <v>310.4396745066278</v>
      </c>
    </row>
    <row r="502" spans="1:52" x14ac:dyDescent="0.25">
      <c r="A502">
        <v>4212</v>
      </c>
      <c r="B502">
        <v>7</v>
      </c>
      <c r="C502" t="s">
        <v>482</v>
      </c>
      <c r="D502">
        <v>7</v>
      </c>
      <c r="E502" s="4">
        <f>VLOOKUP(A502,'Pupil Info'!A:D,4,FALSE)</f>
        <v>186</v>
      </c>
      <c r="F502" s="4">
        <f>Summary!F502</f>
        <v>3067284.1855730833</v>
      </c>
      <c r="G502" s="4">
        <f>VLOOKUP(A502,'2% 2020'!A:AB,28,FALSE)</f>
        <v>1866040</v>
      </c>
      <c r="H502" s="4">
        <f t="shared" si="133"/>
        <v>16490.775191253135</v>
      </c>
      <c r="I502" s="4">
        <f>G502-Summary!G502</f>
        <v>34840</v>
      </c>
      <c r="J502" s="4">
        <f>VLOOKUP(A502,'2% with VPK 2020'!A:AB,28,FALSE)</f>
        <v>1866222</v>
      </c>
      <c r="K502" s="4">
        <f>VLOOKUP(A502,'Charter School Lease'!A:D,4,FALSE)</f>
        <v>0</v>
      </c>
      <c r="L502" s="4">
        <f>VLOOKUP(A502,'Integration Change'!H:K,4,FALSE)</f>
        <v>0</v>
      </c>
      <c r="M502" s="4">
        <f>VLOOKUP(A502,'Other SPED'!A:D,4,FALSE)</f>
        <v>0</v>
      </c>
      <c r="N502" s="4">
        <f>VLOOKUP(A502,'LTFM Change'!G:J,4,FALSE)</f>
        <v>0</v>
      </c>
      <c r="O502" s="4">
        <f>VLOOKUP(A502,QComp!I:N,6,FALSE)</f>
        <v>0</v>
      </c>
      <c r="P502" s="4">
        <f>VLOOKUP(A502,'Breakfast and Lunch'!A:D,4,FALSE)</f>
        <v>0</v>
      </c>
      <c r="Q502" s="4">
        <f>VLOOKUP(A502,'Breakfast and Lunch'!A:E,5,FALSE)</f>
        <v>0</v>
      </c>
      <c r="R502" s="4">
        <v>0</v>
      </c>
      <c r="S502" s="4">
        <v>0</v>
      </c>
      <c r="T502" s="4">
        <f>VLOOKUP(A502,QComp!A:D,4,FALSE)</f>
        <v>0</v>
      </c>
      <c r="U502" s="4">
        <f t="shared" si="134"/>
        <v>187.31182795698925</v>
      </c>
      <c r="V502" s="4">
        <f t="shared" si="135"/>
        <v>182</v>
      </c>
      <c r="W502" s="4">
        <f t="shared" si="136"/>
        <v>0.978494623655914</v>
      </c>
      <c r="X502" s="4">
        <f>VLOOKUP(A502,'2020 SPED'!A:AF,32,FALSE)</f>
        <v>0</v>
      </c>
      <c r="Y502" s="228">
        <f t="shared" si="129"/>
        <v>0</v>
      </c>
      <c r="Z502" s="4">
        <f t="shared" si="130"/>
        <v>35022</v>
      </c>
      <c r="AA502" s="228">
        <f t="shared" si="131"/>
        <v>188.29032258064515</v>
      </c>
      <c r="AC502" s="4">
        <f>VLOOKUP(A502,'Pupil Info'!A:E,5,FALSE)</f>
        <v>187</v>
      </c>
      <c r="AD502" s="4">
        <f>Summary!AA502</f>
        <v>3210924.6374845468</v>
      </c>
      <c r="AE502" s="4">
        <f>VLOOKUP(A502,'2% 2021'!A:AB,28,FALSE)</f>
        <v>1926549</v>
      </c>
      <c r="AF502" s="4">
        <f t="shared" si="137"/>
        <v>17170.719986548378</v>
      </c>
      <c r="AG502" s="4">
        <f>AE502-Summary!AB502</f>
        <v>71657</v>
      </c>
      <c r="AH502" s="4">
        <f>VLOOKUP(A502,'2% with VPK 2021'!A:AB,28,FALSE)</f>
        <v>1926731</v>
      </c>
      <c r="AI502" s="4">
        <f>VLOOKUP(A502,'Charter School Lease'!A:E,5,FALSE)</f>
        <v>0</v>
      </c>
      <c r="AJ502" s="4">
        <f>VLOOKUP(A502,'Integration Change'!H:L,5,FALSE)</f>
        <v>0</v>
      </c>
      <c r="AK502" s="4">
        <f>VLOOKUP(A502,'Other SPED'!A:D,4,FALSE)</f>
        <v>0</v>
      </c>
      <c r="AL502" s="4">
        <f>VLOOKUP(A502,QComp!I:R,10,FALSE)</f>
        <v>0</v>
      </c>
      <c r="AM502" s="4">
        <f>VLOOKUP(A502,'LTFM Change'!G:K,5,FALSE)</f>
        <v>0</v>
      </c>
      <c r="AN502" s="4">
        <f>VLOOKUP(A502,'Breakfast and Lunch'!A:E,5,FALSE)</f>
        <v>0</v>
      </c>
      <c r="AO502" s="4">
        <f>VLOOKUP(A502,'Breakfast and Lunch'!A:D,4,FALSE)</f>
        <v>0</v>
      </c>
      <c r="AP502" s="4">
        <v>0</v>
      </c>
      <c r="AQ502" s="4">
        <f>VLOOKUP(A502,'Safe School'!A:D,4,FALSE)</f>
        <v>0</v>
      </c>
      <c r="AR502" s="4">
        <v>0</v>
      </c>
      <c r="AS502" s="4">
        <f>VLOOKUP(A502,QComp!A:E,5,FALSE)</f>
        <v>0</v>
      </c>
      <c r="AT502" s="228">
        <f t="shared" si="138"/>
        <v>383.19251336898395</v>
      </c>
      <c r="AU502" s="4">
        <f t="shared" si="139"/>
        <v>182</v>
      </c>
      <c r="AV502" s="228">
        <f t="shared" si="126"/>
        <v>0.9732620320855615</v>
      </c>
      <c r="AW502" s="4">
        <f>VLOOKUP(A502,'2021 SPED'!A:AF,32,FALSE)</f>
        <v>601.38841283251531</v>
      </c>
      <c r="AX502" s="228">
        <f t="shared" si="127"/>
        <v>3.2159808172861784</v>
      </c>
      <c r="AY502" s="5">
        <f t="shared" si="132"/>
        <v>72440.388412832515</v>
      </c>
      <c r="AZ502" s="4">
        <f t="shared" si="128"/>
        <v>387.38175621835569</v>
      </c>
    </row>
    <row r="503" spans="1:52" x14ac:dyDescent="0.25">
      <c r="A503">
        <v>4213</v>
      </c>
      <c r="B503">
        <v>7</v>
      </c>
      <c r="C503" t="s">
        <v>483</v>
      </c>
      <c r="D503">
        <v>7</v>
      </c>
      <c r="E503" s="4">
        <f>VLOOKUP(A503,'Pupil Info'!A:D,4,FALSE)</f>
        <v>815</v>
      </c>
      <c r="F503" s="4">
        <f>Summary!F503</f>
        <v>11223397.493440254</v>
      </c>
      <c r="G503" s="4">
        <f>VLOOKUP(A503,'2% 2020'!A:AB,28,FALSE)</f>
        <v>6641220</v>
      </c>
      <c r="H503" s="4">
        <f t="shared" si="133"/>
        <v>13771.039869251845</v>
      </c>
      <c r="I503" s="4">
        <f>G503-Summary!G503</f>
        <v>123819</v>
      </c>
      <c r="J503" s="4">
        <f>VLOOKUP(A503,'2% with VPK 2020'!A:AB,28,FALSE)</f>
        <v>6946405.2000000002</v>
      </c>
      <c r="K503" s="4">
        <f>VLOOKUP(A503,'Charter School Lease'!A:D,4,FALSE)</f>
        <v>58341.600000000093</v>
      </c>
      <c r="L503" s="4">
        <f>VLOOKUP(A503,'Integration Change'!H:K,4,FALSE)</f>
        <v>0</v>
      </c>
      <c r="M503" s="4">
        <f>VLOOKUP(A503,'Other SPED'!A:D,4,FALSE)</f>
        <v>0</v>
      </c>
      <c r="N503" s="4">
        <f>VLOOKUP(A503,'LTFM Change'!G:J,4,FALSE)</f>
        <v>8302.7999999999993</v>
      </c>
      <c r="O503" s="4">
        <f>VLOOKUP(A503,QComp!I:N,6,FALSE)</f>
        <v>0</v>
      </c>
      <c r="P503" s="4">
        <f>VLOOKUP(A503,'Breakfast and Lunch'!A:D,4,FALSE)</f>
        <v>1677.43</v>
      </c>
      <c r="Q503" s="4">
        <f>VLOOKUP(A503,'Breakfast and Lunch'!A:E,5,FALSE)</f>
        <v>4380.0600000000004</v>
      </c>
      <c r="R503" s="4">
        <v>0</v>
      </c>
      <c r="S503" s="4">
        <v>0</v>
      </c>
      <c r="T503" s="4">
        <f>VLOOKUP(A503,QComp!A:D,4,FALSE)</f>
        <v>0</v>
      </c>
      <c r="U503" s="4">
        <f t="shared" si="134"/>
        <v>151.92515337423313</v>
      </c>
      <c r="V503" s="4">
        <f t="shared" si="135"/>
        <v>377887.08999999985</v>
      </c>
      <c r="W503" s="4">
        <f t="shared" si="136"/>
        <v>463.66514110429432</v>
      </c>
      <c r="X503" s="4">
        <f>VLOOKUP(A503,'2020 SPED'!A:AF,32,FALSE)</f>
        <v>0</v>
      </c>
      <c r="Y503" s="228">
        <f t="shared" si="129"/>
        <v>0</v>
      </c>
      <c r="Z503" s="4">
        <f t="shared" si="130"/>
        <v>501706.08999999985</v>
      </c>
      <c r="AA503" s="228">
        <f t="shared" si="131"/>
        <v>615.59029447852743</v>
      </c>
      <c r="AC503" s="4">
        <f>VLOOKUP(A503,'Pupil Info'!A:E,5,FALSE)</f>
        <v>864</v>
      </c>
      <c r="AD503" s="4">
        <f>Summary!AA503</f>
        <v>12666852.179923244</v>
      </c>
      <c r="AE503" s="4">
        <f>VLOOKUP(A503,'2% 2021'!A:AB,28,FALSE)</f>
        <v>7455934</v>
      </c>
      <c r="AF503" s="4">
        <f t="shared" si="137"/>
        <v>14660.708541577829</v>
      </c>
      <c r="AG503" s="4">
        <f>AE503-Summary!AB503</f>
        <v>277228</v>
      </c>
      <c r="AH503" s="4">
        <f>VLOOKUP(A503,'2% with VPK 2021'!A:AB,28,FALSE)</f>
        <v>7660969.4000000004</v>
      </c>
      <c r="AI503" s="4">
        <f>VLOOKUP(A503,'Charter School Lease'!A:E,5,FALSE)</f>
        <v>58341.600000000093</v>
      </c>
      <c r="AJ503" s="4">
        <f>VLOOKUP(A503,'Integration Change'!H:L,5,FALSE)</f>
        <v>0</v>
      </c>
      <c r="AK503" s="4">
        <f>VLOOKUP(A503,'Other SPED'!A:D,4,FALSE)</f>
        <v>0</v>
      </c>
      <c r="AL503" s="4">
        <f>VLOOKUP(A503,QComp!I:R,10,FALSE)</f>
        <v>0</v>
      </c>
      <c r="AM503" s="4">
        <f>VLOOKUP(A503,'LTFM Change'!G:K,5,FALSE)</f>
        <v>8302.7999999999993</v>
      </c>
      <c r="AN503" s="4">
        <f>VLOOKUP(A503,'Breakfast and Lunch'!A:E,5,FALSE)</f>
        <v>4380.0600000000004</v>
      </c>
      <c r="AO503" s="4">
        <f>VLOOKUP(A503,'Breakfast and Lunch'!A:D,4,FALSE)</f>
        <v>1677.43</v>
      </c>
      <c r="AP503" s="4">
        <v>0</v>
      </c>
      <c r="AQ503" s="4">
        <f>VLOOKUP(A503,'Safe School'!A:D,4,FALSE)</f>
        <v>0</v>
      </c>
      <c r="AR503" s="4">
        <v>0</v>
      </c>
      <c r="AS503" s="4">
        <f>VLOOKUP(A503,QComp!A:E,5,FALSE)</f>
        <v>0</v>
      </c>
      <c r="AT503" s="228">
        <f t="shared" si="138"/>
        <v>320.86574074074076</v>
      </c>
      <c r="AU503" s="4">
        <f t="shared" si="139"/>
        <v>277737.28999999911</v>
      </c>
      <c r="AV503" s="228">
        <f t="shared" si="126"/>
        <v>321.45519675925823</v>
      </c>
      <c r="AW503" s="4">
        <f>VLOOKUP(A503,'2021 SPED'!A:AF,32,FALSE)</f>
        <v>1445.4746272284538</v>
      </c>
      <c r="AX503" s="228">
        <f t="shared" si="127"/>
        <v>1.6730030407736733</v>
      </c>
      <c r="AY503" s="5">
        <f t="shared" si="132"/>
        <v>556410.76462722756</v>
      </c>
      <c r="AZ503" s="4">
        <f t="shared" si="128"/>
        <v>643.99394054077266</v>
      </c>
    </row>
    <row r="504" spans="1:52" x14ac:dyDescent="0.25">
      <c r="A504">
        <v>4214</v>
      </c>
      <c r="B504">
        <v>7</v>
      </c>
      <c r="C504" t="s">
        <v>484</v>
      </c>
      <c r="D504">
        <v>7</v>
      </c>
      <c r="E504" s="4">
        <f>VLOOKUP(A504,'Pupil Info'!A:D,4,FALSE)</f>
        <v>0</v>
      </c>
      <c r="F504" s="4">
        <f>Summary!F504</f>
        <v>0</v>
      </c>
      <c r="G504" s="4">
        <f>VLOOKUP(A504,'2% 2020'!A:AB,28,FALSE)</f>
        <v>0</v>
      </c>
      <c r="H504" s="4">
        <v>0</v>
      </c>
      <c r="I504" s="4">
        <f>G504-Summary!G504</f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0</v>
      </c>
      <c r="AC504" s="4">
        <f>VLOOKUP(A504,'Pupil Info'!A:E,5,FALSE)</f>
        <v>0</v>
      </c>
      <c r="AD504" s="4">
        <f>Summary!AA504</f>
        <v>0</v>
      </c>
      <c r="AE504" s="4">
        <f>VLOOKUP(A504,'2% 2021'!A:AB,28,FALSE)</f>
        <v>0</v>
      </c>
      <c r="AF504" s="4">
        <v>0</v>
      </c>
      <c r="AG504" s="4">
        <f>AE504-Summary!AB504</f>
        <v>0</v>
      </c>
      <c r="AH504" s="4">
        <f>VLOOKUP(A504,'2% with VPK 2021'!A:AB,28,FALSE)</f>
        <v>0</v>
      </c>
      <c r="AI504" s="4">
        <f>VLOOKUP(A504,'Charter School Lease'!A:E,5,FALSE)</f>
        <v>0</v>
      </c>
      <c r="AJ504" s="4">
        <f>VLOOKUP(A504,'Integration Change'!H:L,5,FALSE)</f>
        <v>0</v>
      </c>
      <c r="AK504" s="4">
        <f>VLOOKUP(A504,'Other SPED'!A:D,4,FALSE)</f>
        <v>0</v>
      </c>
      <c r="AL504" s="4">
        <f>VLOOKUP(A504,QComp!I:R,10,FALSE)</f>
        <v>0</v>
      </c>
      <c r="AM504" s="4">
        <f>VLOOKUP(A504,'LTFM Change'!G:K,5,FALSE)</f>
        <v>0</v>
      </c>
      <c r="AN504" s="4">
        <v>0</v>
      </c>
      <c r="AO504" s="4">
        <v>0</v>
      </c>
      <c r="AP504" s="4">
        <v>0</v>
      </c>
      <c r="AQ504" s="4">
        <f>VLOOKUP(A504,'Safe School'!A:D,4,FALSE)</f>
        <v>0</v>
      </c>
      <c r="AR504" s="4">
        <v>0</v>
      </c>
      <c r="AS504" s="4">
        <f>VLOOKUP(A504,QComp!A:E,5,FALSE)</f>
        <v>0</v>
      </c>
      <c r="AT504" s="228" t="e">
        <f t="shared" si="138"/>
        <v>#DIV/0!</v>
      </c>
      <c r="AU504" s="4">
        <f t="shared" si="139"/>
        <v>0</v>
      </c>
      <c r="AV504" s="228">
        <v>0</v>
      </c>
      <c r="AW504" s="228">
        <v>0</v>
      </c>
      <c r="AX504" s="228">
        <v>0</v>
      </c>
      <c r="AY504" s="228">
        <v>0</v>
      </c>
      <c r="AZ504" s="228">
        <v>0</v>
      </c>
    </row>
    <row r="505" spans="1:52" x14ac:dyDescent="0.25">
      <c r="A505">
        <v>4215</v>
      </c>
      <c r="B505">
        <v>7</v>
      </c>
      <c r="C505" t="s">
        <v>485</v>
      </c>
      <c r="D505">
        <v>7</v>
      </c>
      <c r="E505" s="4">
        <f>VLOOKUP(A505,'Pupil Info'!A:D,4,FALSE)</f>
        <v>172</v>
      </c>
      <c r="F505" s="4">
        <f>Summary!F505</f>
        <v>2363085.4885860085</v>
      </c>
      <c r="G505" s="4">
        <f>VLOOKUP(A505,'2% 2020'!A:AB,28,FALSE)</f>
        <v>1957004</v>
      </c>
      <c r="H505" s="4">
        <f t="shared" si="133"/>
        <v>13738.869119686096</v>
      </c>
      <c r="I505" s="4">
        <f>G505-Summary!G505</f>
        <v>35741</v>
      </c>
      <c r="J505" s="4">
        <f>VLOOKUP(A505,'2% with VPK 2020'!A:AB,28,FALSE)</f>
        <v>1999322</v>
      </c>
      <c r="K505" s="4">
        <f>VLOOKUP(A505,'Charter School Lease'!A:D,4,FALSE)</f>
        <v>7884</v>
      </c>
      <c r="L505" s="4">
        <f>VLOOKUP(A505,'Integration Change'!H:K,4,FALSE)</f>
        <v>0</v>
      </c>
      <c r="M505" s="4">
        <f>VLOOKUP(A505,'Other SPED'!A:D,4,FALSE)</f>
        <v>0</v>
      </c>
      <c r="N505" s="4">
        <f>VLOOKUP(A505,'LTFM Change'!G:J,4,FALSE)</f>
        <v>1122</v>
      </c>
      <c r="O505" s="4">
        <f>VLOOKUP(A505,QComp!I:N,6,FALSE)</f>
        <v>2528.5731646235581</v>
      </c>
      <c r="P505" s="4">
        <f>VLOOKUP(A505,'Breakfast and Lunch'!A:D,4,FALSE)</f>
        <v>226.68</v>
      </c>
      <c r="Q505" s="4">
        <f>VLOOKUP(A505,'Breakfast and Lunch'!A:E,5,FALSE)</f>
        <v>591.9</v>
      </c>
      <c r="R505" s="4">
        <v>0</v>
      </c>
      <c r="S505" s="4">
        <v>0</v>
      </c>
      <c r="T505" s="4">
        <f>VLOOKUP(A505,QComp!A:D,4,FALSE)</f>
        <v>0</v>
      </c>
      <c r="U505" s="4">
        <f t="shared" si="134"/>
        <v>207.79651162790697</v>
      </c>
      <c r="V505" s="4">
        <f t="shared" si="135"/>
        <v>54671.153164623305</v>
      </c>
      <c r="W505" s="4">
        <f t="shared" si="136"/>
        <v>317.85554165478663</v>
      </c>
      <c r="X505" s="4">
        <f>VLOOKUP(A505,'2020 SPED'!A:AF,32,FALSE)</f>
        <v>0</v>
      </c>
      <c r="Y505" s="228">
        <f t="shared" si="129"/>
        <v>0</v>
      </c>
      <c r="Z505" s="4">
        <f t="shared" si="130"/>
        <v>90412.153164623305</v>
      </c>
      <c r="AA505" s="228">
        <f t="shared" si="131"/>
        <v>525.6520532826936</v>
      </c>
      <c r="AC505" s="4">
        <f>VLOOKUP(A505,'Pupil Info'!A:E,5,FALSE)</f>
        <v>162</v>
      </c>
      <c r="AD505" s="4">
        <f>Summary!AA505</f>
        <v>2394721.8764150417</v>
      </c>
      <c r="AE505" s="4">
        <f>VLOOKUP(A505,'2% 2021'!A:AB,28,FALSE)</f>
        <v>2011202</v>
      </c>
      <c r="AF505" s="4">
        <f t="shared" si="137"/>
        <v>14782.233805031123</v>
      </c>
      <c r="AG505" s="4">
        <f>AE505-Summary!AB505</f>
        <v>73639</v>
      </c>
      <c r="AH505" s="4">
        <f>VLOOKUP(A505,'2% with VPK 2021'!A:AB,28,FALSE)</f>
        <v>2088529</v>
      </c>
      <c r="AI505" s="4">
        <f>VLOOKUP(A505,'Charter School Lease'!A:E,5,FALSE)</f>
        <v>7884</v>
      </c>
      <c r="AJ505" s="4">
        <f>VLOOKUP(A505,'Integration Change'!H:L,5,FALSE)</f>
        <v>0</v>
      </c>
      <c r="AK505" s="4">
        <f>VLOOKUP(A505,'Other SPED'!A:D,4,FALSE)</f>
        <v>0</v>
      </c>
      <c r="AL505" s="4">
        <f>VLOOKUP(A505,QComp!I:R,10,FALSE)</f>
        <v>2534.5821928686782</v>
      </c>
      <c r="AM505" s="4">
        <f>VLOOKUP(A505,'LTFM Change'!G:K,5,FALSE)</f>
        <v>1122</v>
      </c>
      <c r="AN505" s="4">
        <f>VLOOKUP(A505,'Breakfast and Lunch'!A:E,5,FALSE)</f>
        <v>591.9</v>
      </c>
      <c r="AO505" s="4">
        <f>VLOOKUP(A505,'Breakfast and Lunch'!A:D,4,FALSE)</f>
        <v>226.68</v>
      </c>
      <c r="AP505" s="4">
        <v>0</v>
      </c>
      <c r="AQ505" s="4">
        <f>VLOOKUP(A505,'Safe School'!A:D,4,FALSE)</f>
        <v>0</v>
      </c>
      <c r="AR505" s="4">
        <v>0</v>
      </c>
      <c r="AS505" s="4">
        <f>VLOOKUP(A505,QComp!A:E,5,FALSE)</f>
        <v>0</v>
      </c>
      <c r="AT505" s="228">
        <f t="shared" si="138"/>
        <v>454.56172839506172</v>
      </c>
      <c r="AU505" s="4">
        <f t="shared" si="139"/>
        <v>89686.162192868534</v>
      </c>
      <c r="AV505" s="228">
        <f t="shared" si="126"/>
        <v>553.61828514116382</v>
      </c>
      <c r="AW505" s="4">
        <f>VLOOKUP(A505,'2021 SPED'!A:AF,32,FALSE)</f>
        <v>105.90063114406075</v>
      </c>
      <c r="AX505" s="228">
        <f t="shared" si="127"/>
        <v>0.65370759965469605</v>
      </c>
      <c r="AY505" s="5">
        <f t="shared" si="132"/>
        <v>163431.0628240126</v>
      </c>
      <c r="AZ505" s="4">
        <f t="shared" si="128"/>
        <v>1008.8337211358802</v>
      </c>
    </row>
    <row r="506" spans="1:52" x14ac:dyDescent="0.25">
      <c r="A506">
        <v>4216</v>
      </c>
      <c r="B506">
        <v>7</v>
      </c>
      <c r="C506" t="s">
        <v>486</v>
      </c>
      <c r="D506">
        <v>7</v>
      </c>
      <c r="E506" s="4">
        <f>VLOOKUP(A506,'Pupil Info'!A:D,4,FALSE)</f>
        <v>0</v>
      </c>
      <c r="F506" s="4">
        <f>Summary!F506</f>
        <v>0</v>
      </c>
      <c r="G506" s="4">
        <f>VLOOKUP(A506,'2% 2020'!A:AB,28,FALSE)</f>
        <v>0</v>
      </c>
      <c r="H506" s="4">
        <v>0</v>
      </c>
      <c r="I506" s="4">
        <f>G506-Summary!G506</f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C506" s="4">
        <f>VLOOKUP(A506,'Pupil Info'!A:E,5,FALSE)</f>
        <v>0</v>
      </c>
      <c r="AD506" s="4">
        <f>Summary!AA506</f>
        <v>0</v>
      </c>
      <c r="AE506" s="4">
        <f>VLOOKUP(A506,'2% 2021'!A:AB,28,FALSE)</f>
        <v>0</v>
      </c>
      <c r="AF506" s="4">
        <v>0</v>
      </c>
      <c r="AG506" s="4">
        <f>AE506-Summary!AB506</f>
        <v>0</v>
      </c>
      <c r="AH506" s="4">
        <f>VLOOKUP(A506,'2% with VPK 2021'!A:AB,28,FALSE)</f>
        <v>0</v>
      </c>
      <c r="AI506" s="4">
        <f>VLOOKUP(A506,'Charter School Lease'!A:E,5,FALSE)</f>
        <v>0</v>
      </c>
      <c r="AJ506" s="4">
        <f>VLOOKUP(A506,'Integration Change'!H:L,5,FALSE)</f>
        <v>0</v>
      </c>
      <c r="AK506" s="4">
        <f>VLOOKUP(A506,'Other SPED'!A:D,4,FALSE)</f>
        <v>0</v>
      </c>
      <c r="AL506" s="4">
        <f>VLOOKUP(A506,QComp!I:R,10,FALSE)</f>
        <v>0</v>
      </c>
      <c r="AM506" s="4">
        <f>VLOOKUP(A506,'LTFM Change'!G:K,5,FALSE)</f>
        <v>0</v>
      </c>
      <c r="AN506" s="4">
        <v>0</v>
      </c>
      <c r="AO506" s="4">
        <v>0</v>
      </c>
      <c r="AP506" s="4">
        <v>0</v>
      </c>
      <c r="AQ506" s="4">
        <f>VLOOKUP(A506,'Safe School'!A:D,4,FALSE)</f>
        <v>0</v>
      </c>
      <c r="AR506" s="4">
        <v>0</v>
      </c>
      <c r="AS506" s="4">
        <f>VLOOKUP(A506,QComp!A:E,5,FALSE)</f>
        <v>0</v>
      </c>
      <c r="AT506" s="228" t="e">
        <f t="shared" si="138"/>
        <v>#DIV/0!</v>
      </c>
      <c r="AU506" s="4">
        <f t="shared" si="139"/>
        <v>0</v>
      </c>
      <c r="AV506" s="228">
        <v>0</v>
      </c>
      <c r="AW506" s="228">
        <v>0</v>
      </c>
      <c r="AX506" s="228">
        <v>0</v>
      </c>
      <c r="AY506" s="228">
        <v>0</v>
      </c>
      <c r="AZ506" s="228">
        <v>0</v>
      </c>
    </row>
    <row r="507" spans="1:52" x14ac:dyDescent="0.25">
      <c r="A507">
        <v>4217</v>
      </c>
      <c r="B507">
        <v>7</v>
      </c>
      <c r="C507" t="s">
        <v>487</v>
      </c>
      <c r="D507">
        <v>7</v>
      </c>
      <c r="E507" s="4">
        <f>VLOOKUP(A507,'Pupil Info'!A:D,4,FALSE)</f>
        <v>188</v>
      </c>
      <c r="F507" s="4">
        <f>Summary!F507</f>
        <v>2400905.8251074729</v>
      </c>
      <c r="G507" s="4">
        <f>VLOOKUP(A507,'2% 2020'!A:AB,28,FALSE)</f>
        <v>1571151.2</v>
      </c>
      <c r="H507" s="4">
        <f t="shared" si="133"/>
        <v>12770.775665465282</v>
      </c>
      <c r="I507" s="4">
        <f>G507-Summary!G507</f>
        <v>28362</v>
      </c>
      <c r="J507" s="4">
        <f>VLOOKUP(A507,'2% with VPK 2020'!A:AB,28,FALSE)</f>
        <v>1571357.8</v>
      </c>
      <c r="K507" s="4">
        <f>VLOOKUP(A507,'Charter School Lease'!A:D,4,FALSE)</f>
        <v>0</v>
      </c>
      <c r="L507" s="4">
        <f>VLOOKUP(A507,'Integration Change'!H:K,4,FALSE)</f>
        <v>0</v>
      </c>
      <c r="M507" s="4">
        <f>VLOOKUP(A507,'Other SPED'!A:D,4,FALSE)</f>
        <v>0</v>
      </c>
      <c r="N507" s="4">
        <f>VLOOKUP(A507,'LTFM Change'!G:J,4,FALSE)</f>
        <v>0</v>
      </c>
      <c r="O507" s="4">
        <f>VLOOKUP(A507,QComp!I:N,6,FALSE)</f>
        <v>0</v>
      </c>
      <c r="P507" s="4">
        <f>VLOOKUP(A507,'Breakfast and Lunch'!A:D,4,FALSE)</f>
        <v>0</v>
      </c>
      <c r="Q507" s="4">
        <f>VLOOKUP(A507,'Breakfast and Lunch'!A:E,5,FALSE)</f>
        <v>0</v>
      </c>
      <c r="R507" s="4">
        <v>0</v>
      </c>
      <c r="S507" s="4">
        <v>0</v>
      </c>
      <c r="T507" s="4">
        <f>VLOOKUP(A507,QComp!A:D,4,FALSE)</f>
        <v>0</v>
      </c>
      <c r="U507" s="4">
        <f t="shared" si="134"/>
        <v>150.86170212765958</v>
      </c>
      <c r="V507" s="4">
        <f t="shared" si="135"/>
        <v>206.60000000009313</v>
      </c>
      <c r="W507" s="4">
        <f t="shared" si="136"/>
        <v>1.0989361702132614</v>
      </c>
      <c r="X507" s="4">
        <f>VLOOKUP(A507,'2020 SPED'!A:AF,32,FALSE)</f>
        <v>0</v>
      </c>
      <c r="Y507" s="228">
        <f t="shared" si="129"/>
        <v>0</v>
      </c>
      <c r="Z507" s="4">
        <f t="shared" si="130"/>
        <v>28568.600000000093</v>
      </c>
      <c r="AA507" s="228">
        <f t="shared" si="131"/>
        <v>151.96063829787283</v>
      </c>
      <c r="AC507" s="4">
        <f>VLOOKUP(A507,'Pupil Info'!A:E,5,FALSE)</f>
        <v>206</v>
      </c>
      <c r="AD507" s="4">
        <f>Summary!AA507</f>
        <v>2764433.5879567526</v>
      </c>
      <c r="AE507" s="4">
        <f>VLOOKUP(A507,'2% 2021'!A:AB,28,FALSE)</f>
        <v>1779430.8</v>
      </c>
      <c r="AF507" s="4">
        <f t="shared" si="137"/>
        <v>13419.580524061907</v>
      </c>
      <c r="AG507" s="4">
        <f>AE507-Summary!AB507</f>
        <v>64270</v>
      </c>
      <c r="AH507" s="4">
        <f>VLOOKUP(A507,'2% with VPK 2021'!A:AB,28,FALSE)</f>
        <v>1779657</v>
      </c>
      <c r="AI507" s="4">
        <f>VLOOKUP(A507,'Charter School Lease'!A:E,5,FALSE)</f>
        <v>0</v>
      </c>
      <c r="AJ507" s="4">
        <f>VLOOKUP(A507,'Integration Change'!H:L,5,FALSE)</f>
        <v>0</v>
      </c>
      <c r="AK507" s="4">
        <f>VLOOKUP(A507,'Other SPED'!A:D,4,FALSE)</f>
        <v>0</v>
      </c>
      <c r="AL507" s="4">
        <f>VLOOKUP(A507,QComp!I:R,10,FALSE)</f>
        <v>0</v>
      </c>
      <c r="AM507" s="4">
        <f>VLOOKUP(A507,'LTFM Change'!G:K,5,FALSE)</f>
        <v>0</v>
      </c>
      <c r="AN507" s="4">
        <f>VLOOKUP(A507,'Breakfast and Lunch'!A:E,5,FALSE)</f>
        <v>0</v>
      </c>
      <c r="AO507" s="4">
        <f>VLOOKUP(A507,'Breakfast and Lunch'!A:D,4,FALSE)</f>
        <v>0</v>
      </c>
      <c r="AP507" s="4">
        <v>0</v>
      </c>
      <c r="AQ507" s="4">
        <f>VLOOKUP(A507,'Safe School'!A:D,4,FALSE)</f>
        <v>0</v>
      </c>
      <c r="AR507" s="4">
        <v>0</v>
      </c>
      <c r="AS507" s="4">
        <f>VLOOKUP(A507,QComp!A:E,5,FALSE)</f>
        <v>0</v>
      </c>
      <c r="AT507" s="228">
        <f t="shared" si="138"/>
        <v>311.99029126213594</v>
      </c>
      <c r="AU507" s="4">
        <f t="shared" si="139"/>
        <v>226.19999999995343</v>
      </c>
      <c r="AV507" s="228">
        <f t="shared" si="126"/>
        <v>1.0980582524269584</v>
      </c>
      <c r="AW507" s="4">
        <f>VLOOKUP(A507,'2021 SPED'!A:AF,32,FALSE)</f>
        <v>-2.9806476728990674</v>
      </c>
      <c r="AX507" s="228">
        <f t="shared" si="127"/>
        <v>-1.4469163460675085E-2</v>
      </c>
      <c r="AY507" s="5">
        <f t="shared" si="132"/>
        <v>64493.219352327054</v>
      </c>
      <c r="AZ507" s="4">
        <f t="shared" si="128"/>
        <v>313.07388035110222</v>
      </c>
    </row>
    <row r="508" spans="1:52" x14ac:dyDescent="0.25">
      <c r="A508">
        <v>4218</v>
      </c>
      <c r="B508">
        <v>7</v>
      </c>
      <c r="C508" t="s">
        <v>488</v>
      </c>
      <c r="D508">
        <v>7</v>
      </c>
      <c r="E508" s="4">
        <f>VLOOKUP(A508,'Pupil Info'!A:D,4,FALSE)</f>
        <v>354</v>
      </c>
      <c r="F508" s="4">
        <f>Summary!F508</f>
        <v>6361547.5901563857</v>
      </c>
      <c r="G508" s="4">
        <f>VLOOKUP(A508,'2% 2020'!A:AB,28,FALSE)</f>
        <v>3931385</v>
      </c>
      <c r="H508" s="4">
        <f t="shared" si="133"/>
        <v>17970.473418520862</v>
      </c>
      <c r="I508" s="4">
        <f>G508-Summary!G508</f>
        <v>76204</v>
      </c>
      <c r="J508" s="4">
        <f>VLOOKUP(A508,'2% with VPK 2020'!A:AB,28,FALSE)</f>
        <v>3931349</v>
      </c>
      <c r="K508" s="4">
        <f>VLOOKUP(A508,'Charter School Lease'!A:D,4,FALSE)</f>
        <v>0</v>
      </c>
      <c r="L508" s="4">
        <f>VLOOKUP(A508,'Integration Change'!H:K,4,FALSE)</f>
        <v>0</v>
      </c>
      <c r="M508" s="4">
        <f>VLOOKUP(A508,'Other SPED'!A:D,4,FALSE)</f>
        <v>0</v>
      </c>
      <c r="N508" s="4">
        <f>VLOOKUP(A508,'LTFM Change'!G:J,4,FALSE)</f>
        <v>0</v>
      </c>
      <c r="O508" s="4">
        <f>VLOOKUP(A508,QComp!I:N,6,FALSE)</f>
        <v>0</v>
      </c>
      <c r="P508" s="4">
        <f>VLOOKUP(A508,'Breakfast and Lunch'!A:D,4,FALSE)</f>
        <v>0</v>
      </c>
      <c r="Q508" s="4">
        <f>VLOOKUP(A508,'Breakfast and Lunch'!A:E,5,FALSE)</f>
        <v>0</v>
      </c>
      <c r="R508" s="4">
        <v>0</v>
      </c>
      <c r="S508" s="4">
        <v>0</v>
      </c>
      <c r="T508" s="4">
        <f>VLOOKUP(A508,QComp!A:D,4,FALSE)</f>
        <v>0</v>
      </c>
      <c r="U508" s="4">
        <f t="shared" si="134"/>
        <v>215.26553672316385</v>
      </c>
      <c r="V508" s="4">
        <f t="shared" si="135"/>
        <v>-36</v>
      </c>
      <c r="W508" s="4">
        <f t="shared" si="136"/>
        <v>-0.10169491525423729</v>
      </c>
      <c r="X508" s="4">
        <f>VLOOKUP(A508,'2020 SPED'!A:AF,32,FALSE)</f>
        <v>0</v>
      </c>
      <c r="Y508" s="228">
        <f t="shared" si="129"/>
        <v>0</v>
      </c>
      <c r="Z508" s="4">
        <f t="shared" si="130"/>
        <v>76168</v>
      </c>
      <c r="AA508" s="228">
        <f t="shared" si="131"/>
        <v>215.16384180790959</v>
      </c>
      <c r="AC508" s="4">
        <f>VLOOKUP(A508,'Pupil Info'!A:E,5,FALSE)</f>
        <v>350</v>
      </c>
      <c r="AD508" s="4">
        <f>Summary!AA508</f>
        <v>6650177.3314816654</v>
      </c>
      <c r="AE508" s="4">
        <f>VLOOKUP(A508,'2% 2021'!A:AB,28,FALSE)</f>
        <v>4094714</v>
      </c>
      <c r="AF508" s="4">
        <f t="shared" si="137"/>
        <v>19000.506661376188</v>
      </c>
      <c r="AG508" s="4">
        <f>AE508-Summary!AB508</f>
        <v>158010</v>
      </c>
      <c r="AH508" s="4">
        <f>VLOOKUP(A508,'2% with VPK 2021'!A:AB,28,FALSE)</f>
        <v>4094680</v>
      </c>
      <c r="AI508" s="4">
        <f>VLOOKUP(A508,'Charter School Lease'!A:E,5,FALSE)</f>
        <v>0</v>
      </c>
      <c r="AJ508" s="4">
        <f>VLOOKUP(A508,'Integration Change'!H:L,5,FALSE)</f>
        <v>0</v>
      </c>
      <c r="AK508" s="4">
        <f>VLOOKUP(A508,'Other SPED'!A:D,4,FALSE)</f>
        <v>0</v>
      </c>
      <c r="AL508" s="4">
        <f>VLOOKUP(A508,QComp!I:R,10,FALSE)</f>
        <v>0</v>
      </c>
      <c r="AM508" s="4">
        <f>VLOOKUP(A508,'LTFM Change'!G:K,5,FALSE)</f>
        <v>0</v>
      </c>
      <c r="AN508" s="4">
        <f>VLOOKUP(A508,'Breakfast and Lunch'!A:E,5,FALSE)</f>
        <v>0</v>
      </c>
      <c r="AO508" s="4">
        <f>VLOOKUP(A508,'Breakfast and Lunch'!A:D,4,FALSE)</f>
        <v>0</v>
      </c>
      <c r="AP508" s="4">
        <v>0</v>
      </c>
      <c r="AQ508" s="4">
        <f>VLOOKUP(A508,'Safe School'!A:D,4,FALSE)</f>
        <v>0</v>
      </c>
      <c r="AR508" s="4">
        <v>0</v>
      </c>
      <c r="AS508" s="4">
        <f>VLOOKUP(A508,QComp!A:E,5,FALSE)</f>
        <v>0</v>
      </c>
      <c r="AT508" s="228">
        <f t="shared" si="138"/>
        <v>451.45714285714286</v>
      </c>
      <c r="AU508" s="4">
        <f t="shared" si="139"/>
        <v>-34</v>
      </c>
      <c r="AV508" s="228">
        <f t="shared" si="126"/>
        <v>-9.7142857142857142E-2</v>
      </c>
      <c r="AW508" s="4">
        <f>VLOOKUP(A508,'2021 SPED'!A:AF,32,FALSE)</f>
        <v>1110.9210513127036</v>
      </c>
      <c r="AX508" s="228">
        <f t="shared" si="127"/>
        <v>3.1740601466077245</v>
      </c>
      <c r="AY508" s="5">
        <f t="shared" si="132"/>
        <v>159086.9210513127</v>
      </c>
      <c r="AZ508" s="4">
        <f t="shared" si="128"/>
        <v>454.53406014660771</v>
      </c>
    </row>
    <row r="509" spans="1:52" x14ac:dyDescent="0.25">
      <c r="A509">
        <v>4219</v>
      </c>
      <c r="B509">
        <v>7</v>
      </c>
      <c r="C509" t="s">
        <v>489</v>
      </c>
      <c r="D509">
        <v>7</v>
      </c>
      <c r="E509" s="4">
        <f>VLOOKUP(A509,'Pupil Info'!A:D,4,FALSE)</f>
        <v>360</v>
      </c>
      <c r="F509" s="4">
        <f>Summary!F509</f>
        <v>5540596.3732306156</v>
      </c>
      <c r="G509" s="4">
        <f>VLOOKUP(A509,'2% 2020'!A:AB,28,FALSE)</f>
        <v>3703731.4</v>
      </c>
      <c r="H509" s="4">
        <f t="shared" si="133"/>
        <v>15390.545481196155</v>
      </c>
      <c r="I509" s="4">
        <f>G509-Summary!G509</f>
        <v>67649</v>
      </c>
      <c r="J509" s="4">
        <f>VLOOKUP(A509,'2% with VPK 2020'!A:AB,28,FALSE)</f>
        <v>3704071.8</v>
      </c>
      <c r="K509" s="4">
        <f>VLOOKUP(A509,'Charter School Lease'!A:D,4,FALSE)</f>
        <v>0</v>
      </c>
      <c r="L509" s="4">
        <f>VLOOKUP(A509,'Integration Change'!H:K,4,FALSE)</f>
        <v>0</v>
      </c>
      <c r="M509" s="4">
        <f>VLOOKUP(A509,'Other SPED'!A:D,4,FALSE)</f>
        <v>0</v>
      </c>
      <c r="N509" s="4">
        <f>VLOOKUP(A509,'LTFM Change'!G:J,4,FALSE)</f>
        <v>0</v>
      </c>
      <c r="O509" s="4">
        <f>VLOOKUP(A509,QComp!I:N,6,FALSE)</f>
        <v>0</v>
      </c>
      <c r="P509" s="4">
        <f>VLOOKUP(A509,'Breakfast and Lunch'!A:D,4,FALSE)</f>
        <v>0</v>
      </c>
      <c r="Q509" s="4">
        <f>VLOOKUP(A509,'Breakfast and Lunch'!A:E,5,FALSE)</f>
        <v>0</v>
      </c>
      <c r="R509" s="4">
        <v>0</v>
      </c>
      <c r="S509" s="4">
        <v>0</v>
      </c>
      <c r="T509" s="4">
        <f>VLOOKUP(A509,QComp!A:D,4,FALSE)</f>
        <v>0</v>
      </c>
      <c r="U509" s="4">
        <f t="shared" si="134"/>
        <v>187.91388888888889</v>
      </c>
      <c r="V509" s="4">
        <f t="shared" si="135"/>
        <v>340.39999999990687</v>
      </c>
      <c r="W509" s="4">
        <f t="shared" si="136"/>
        <v>0.9455555555552968</v>
      </c>
      <c r="X509" s="4">
        <f>VLOOKUP(A509,'2020 SPED'!A:AF,32,FALSE)</f>
        <v>0</v>
      </c>
      <c r="Y509" s="228">
        <f t="shared" si="129"/>
        <v>0</v>
      </c>
      <c r="Z509" s="4">
        <f t="shared" si="130"/>
        <v>67989.399999999907</v>
      </c>
      <c r="AA509" s="228">
        <f t="shared" si="131"/>
        <v>188.85944444444419</v>
      </c>
      <c r="AC509" s="4">
        <f>VLOOKUP(A509,'Pupil Info'!A:E,5,FALSE)</f>
        <v>390</v>
      </c>
      <c r="AD509" s="4">
        <f>Summary!AA509</f>
        <v>6218924.4729710119</v>
      </c>
      <c r="AE509" s="4">
        <f>VLOOKUP(A509,'2% 2021'!A:AB,28,FALSE)</f>
        <v>4121023.6</v>
      </c>
      <c r="AF509" s="4">
        <f t="shared" si="137"/>
        <v>15945.960187105158</v>
      </c>
      <c r="AG509" s="4">
        <f>AE509-Summary!AB509</f>
        <v>149683</v>
      </c>
      <c r="AH509" s="4">
        <f>VLOOKUP(A509,'2% with VPK 2021'!A:AB,28,FALSE)</f>
        <v>4120988.6</v>
      </c>
      <c r="AI509" s="4">
        <f>VLOOKUP(A509,'Charter School Lease'!A:E,5,FALSE)</f>
        <v>0</v>
      </c>
      <c r="AJ509" s="4">
        <f>VLOOKUP(A509,'Integration Change'!H:L,5,FALSE)</f>
        <v>0</v>
      </c>
      <c r="AK509" s="4">
        <f>VLOOKUP(A509,'Other SPED'!A:D,4,FALSE)</f>
        <v>0</v>
      </c>
      <c r="AL509" s="4">
        <f>VLOOKUP(A509,QComp!I:R,10,FALSE)</f>
        <v>0</v>
      </c>
      <c r="AM509" s="4">
        <f>VLOOKUP(A509,'LTFM Change'!G:K,5,FALSE)</f>
        <v>0</v>
      </c>
      <c r="AN509" s="4">
        <f>VLOOKUP(A509,'Breakfast and Lunch'!A:E,5,FALSE)</f>
        <v>0</v>
      </c>
      <c r="AO509" s="4">
        <f>VLOOKUP(A509,'Breakfast and Lunch'!A:D,4,FALSE)</f>
        <v>0</v>
      </c>
      <c r="AP509" s="4">
        <v>0</v>
      </c>
      <c r="AQ509" s="4">
        <f>VLOOKUP(A509,'Safe School'!A:D,4,FALSE)</f>
        <v>0</v>
      </c>
      <c r="AR509" s="4">
        <v>0</v>
      </c>
      <c r="AS509" s="4">
        <f>VLOOKUP(A509,QComp!A:E,5,FALSE)</f>
        <v>0</v>
      </c>
      <c r="AT509" s="228">
        <f t="shared" si="138"/>
        <v>383.80256410256408</v>
      </c>
      <c r="AU509" s="4">
        <f t="shared" si="139"/>
        <v>-35</v>
      </c>
      <c r="AV509" s="228">
        <f t="shared" si="126"/>
        <v>-8.9743589743589744E-2</v>
      </c>
      <c r="AW509" s="4">
        <f>VLOOKUP(A509,'2021 SPED'!A:AF,32,FALSE)</f>
        <v>1237.2741502025165</v>
      </c>
      <c r="AX509" s="228">
        <f t="shared" si="127"/>
        <v>3.1724978210320933</v>
      </c>
      <c r="AY509" s="5">
        <f t="shared" si="132"/>
        <v>150885.27415020252</v>
      </c>
      <c r="AZ509" s="4">
        <f t="shared" si="128"/>
        <v>386.88531833385258</v>
      </c>
    </row>
    <row r="510" spans="1:52" x14ac:dyDescent="0.25">
      <c r="A510">
        <v>4220</v>
      </c>
      <c r="B510">
        <v>7</v>
      </c>
      <c r="C510" t="s">
        <v>490</v>
      </c>
      <c r="D510">
        <v>7</v>
      </c>
      <c r="E510" s="4">
        <f>VLOOKUP(A510,'Pupil Info'!A:D,4,FALSE)</f>
        <v>335</v>
      </c>
      <c r="F510" s="4">
        <f>Summary!F510</f>
        <v>3688291.3735098182</v>
      </c>
      <c r="G510" s="4">
        <f>VLOOKUP(A510,'2% 2020'!A:AB,28,FALSE)</f>
        <v>2448917.4</v>
      </c>
      <c r="H510" s="4">
        <f t="shared" si="133"/>
        <v>11009.824995551697</v>
      </c>
      <c r="I510" s="4">
        <f>G510-Summary!G510</f>
        <v>44580</v>
      </c>
      <c r="J510" s="4">
        <f>VLOOKUP(A510,'2% with VPK 2020'!A:AB,28,FALSE)</f>
        <v>2448874.4</v>
      </c>
      <c r="K510" s="4">
        <f>VLOOKUP(A510,'Charter School Lease'!A:D,4,FALSE)</f>
        <v>0</v>
      </c>
      <c r="L510" s="4">
        <f>VLOOKUP(A510,'Integration Change'!H:K,4,FALSE)</f>
        <v>0</v>
      </c>
      <c r="M510" s="4">
        <f>VLOOKUP(A510,'Other SPED'!A:D,4,FALSE)</f>
        <v>0</v>
      </c>
      <c r="N510" s="4">
        <f>VLOOKUP(A510,'LTFM Change'!G:J,4,FALSE)</f>
        <v>0</v>
      </c>
      <c r="O510" s="4">
        <f>VLOOKUP(A510,QComp!I:N,6,FALSE)</f>
        <v>0</v>
      </c>
      <c r="P510" s="4">
        <f>VLOOKUP(A510,'Breakfast and Lunch'!A:D,4,FALSE)</f>
        <v>0</v>
      </c>
      <c r="Q510" s="4">
        <f>VLOOKUP(A510,'Breakfast and Lunch'!A:E,5,FALSE)</f>
        <v>0</v>
      </c>
      <c r="R510" s="4">
        <v>0</v>
      </c>
      <c r="S510" s="4">
        <v>0</v>
      </c>
      <c r="T510" s="4">
        <f>VLOOKUP(A510,QComp!A:D,4,FALSE)</f>
        <v>0</v>
      </c>
      <c r="U510" s="4">
        <f t="shared" si="134"/>
        <v>133.07462686567163</v>
      </c>
      <c r="V510" s="4">
        <f t="shared" si="135"/>
        <v>-43</v>
      </c>
      <c r="W510" s="4">
        <f t="shared" si="136"/>
        <v>-0.12835820895522387</v>
      </c>
      <c r="X510" s="4">
        <f>VLOOKUP(A510,'2020 SPED'!A:AF,32,FALSE)</f>
        <v>0</v>
      </c>
      <c r="Y510" s="228">
        <f t="shared" si="129"/>
        <v>0</v>
      </c>
      <c r="Z510" s="4">
        <f t="shared" si="130"/>
        <v>44537</v>
      </c>
      <c r="AA510" s="228">
        <f t="shared" si="131"/>
        <v>132.94626865671643</v>
      </c>
      <c r="AC510" s="4">
        <f>VLOOKUP(A510,'Pupil Info'!A:E,5,FALSE)</f>
        <v>360</v>
      </c>
      <c r="AD510" s="4">
        <f>Summary!AA510</f>
        <v>4087648.8357183998</v>
      </c>
      <c r="AE510" s="4">
        <f>VLOOKUP(A510,'2% 2021'!A:AB,28,FALSE)</f>
        <v>2681483.2000000002</v>
      </c>
      <c r="AF510" s="4">
        <f t="shared" si="137"/>
        <v>11354.580099217777</v>
      </c>
      <c r="AG510" s="4">
        <f>AE510-Summary!AB510</f>
        <v>97006</v>
      </c>
      <c r="AH510" s="4">
        <f>VLOOKUP(A510,'2% with VPK 2021'!A:AB,28,FALSE)</f>
        <v>2681437.2000000002</v>
      </c>
      <c r="AI510" s="4">
        <f>VLOOKUP(A510,'Charter School Lease'!A:E,5,FALSE)</f>
        <v>0</v>
      </c>
      <c r="AJ510" s="4">
        <f>VLOOKUP(A510,'Integration Change'!H:L,5,FALSE)</f>
        <v>0</v>
      </c>
      <c r="AK510" s="4">
        <f>VLOOKUP(A510,'Other SPED'!A:D,4,FALSE)</f>
        <v>0</v>
      </c>
      <c r="AL510" s="4">
        <f>VLOOKUP(A510,QComp!I:R,10,FALSE)</f>
        <v>0</v>
      </c>
      <c r="AM510" s="4">
        <f>VLOOKUP(A510,'LTFM Change'!G:K,5,FALSE)</f>
        <v>0</v>
      </c>
      <c r="AN510" s="4">
        <f>VLOOKUP(A510,'Breakfast and Lunch'!A:E,5,FALSE)</f>
        <v>0</v>
      </c>
      <c r="AO510" s="4">
        <f>VLOOKUP(A510,'Breakfast and Lunch'!A:D,4,FALSE)</f>
        <v>0</v>
      </c>
      <c r="AP510" s="4">
        <v>0</v>
      </c>
      <c r="AQ510" s="4">
        <f>VLOOKUP(A510,'Safe School'!A:D,4,FALSE)</f>
        <v>0</v>
      </c>
      <c r="AR510" s="4">
        <v>0</v>
      </c>
      <c r="AS510" s="4">
        <f>VLOOKUP(A510,QComp!A:E,5,FALSE)</f>
        <v>0</v>
      </c>
      <c r="AT510" s="228">
        <f t="shared" si="138"/>
        <v>269.46111111111111</v>
      </c>
      <c r="AU510" s="4">
        <f t="shared" si="139"/>
        <v>-46</v>
      </c>
      <c r="AV510" s="228">
        <f t="shared" si="126"/>
        <v>-0.12777777777777777</v>
      </c>
      <c r="AW510" s="4">
        <f>VLOOKUP(A510,'2021 SPED'!A:AF,32,FALSE)</f>
        <v>2086.5087130607571</v>
      </c>
      <c r="AX510" s="228">
        <f t="shared" si="127"/>
        <v>5.7958575362798808</v>
      </c>
      <c r="AY510" s="5">
        <f t="shared" si="132"/>
        <v>99046.508713060757</v>
      </c>
      <c r="AZ510" s="4">
        <f t="shared" si="128"/>
        <v>275.12919086961324</v>
      </c>
    </row>
    <row r="511" spans="1:52" x14ac:dyDescent="0.25">
      <c r="A511">
        <v>4221</v>
      </c>
      <c r="B511">
        <v>7</v>
      </c>
      <c r="C511" t="s">
        <v>491</v>
      </c>
      <c r="D511">
        <v>7</v>
      </c>
      <c r="E511" s="4">
        <f>VLOOKUP(A511,'Pupil Info'!A:D,4,FALSE)</f>
        <v>245</v>
      </c>
      <c r="F511" s="4">
        <f>Summary!F511</f>
        <v>2337920.5639246223</v>
      </c>
      <c r="G511" s="4">
        <f>VLOOKUP(A511,'2% 2020'!A:AB,28,FALSE)</f>
        <v>2005954</v>
      </c>
      <c r="H511" s="4">
        <f t="shared" si="133"/>
        <v>9542.5329139780497</v>
      </c>
      <c r="I511" s="4">
        <f>G511-Summary!G511</f>
        <v>35891</v>
      </c>
      <c r="J511" s="4">
        <f>VLOOKUP(A511,'2% with VPK 2020'!A:AB,28,FALSE)</f>
        <v>2006186</v>
      </c>
      <c r="K511" s="4">
        <f>VLOOKUP(A511,'Charter School Lease'!A:D,4,FALSE)</f>
        <v>0</v>
      </c>
      <c r="L511" s="4">
        <f>VLOOKUP(A511,'Integration Change'!H:K,4,FALSE)</f>
        <v>0</v>
      </c>
      <c r="M511" s="4">
        <f>VLOOKUP(A511,'Other SPED'!A:D,4,FALSE)</f>
        <v>0</v>
      </c>
      <c r="N511" s="4">
        <f>VLOOKUP(A511,'LTFM Change'!G:J,4,FALSE)</f>
        <v>0</v>
      </c>
      <c r="O511" s="4">
        <f>VLOOKUP(A511,QComp!I:N,6,FALSE)</f>
        <v>0</v>
      </c>
      <c r="P511" s="4">
        <f>VLOOKUP(A511,'Breakfast and Lunch'!A:D,4,FALSE)</f>
        <v>0</v>
      </c>
      <c r="Q511" s="4">
        <f>VLOOKUP(A511,'Breakfast and Lunch'!A:E,5,FALSE)</f>
        <v>0</v>
      </c>
      <c r="R511" s="4">
        <v>0</v>
      </c>
      <c r="S511" s="4">
        <v>0</v>
      </c>
      <c r="T511" s="4">
        <f>VLOOKUP(A511,QComp!A:D,4,FALSE)</f>
        <v>0</v>
      </c>
      <c r="U511" s="4">
        <f t="shared" si="134"/>
        <v>146.4938775510204</v>
      </c>
      <c r="V511" s="4">
        <f t="shared" si="135"/>
        <v>232</v>
      </c>
      <c r="W511" s="4">
        <f t="shared" si="136"/>
        <v>0.94693877551020411</v>
      </c>
      <c r="X511" s="4">
        <f>VLOOKUP(A511,'2020 SPED'!A:AF,32,FALSE)</f>
        <v>0</v>
      </c>
      <c r="Y511" s="228">
        <f t="shared" si="129"/>
        <v>0</v>
      </c>
      <c r="Z511" s="4">
        <f t="shared" si="130"/>
        <v>36123</v>
      </c>
      <c r="AA511" s="228">
        <f t="shared" si="131"/>
        <v>147.44081632653061</v>
      </c>
      <c r="AC511" s="4">
        <f>VLOOKUP(A511,'Pupil Info'!A:E,5,FALSE)</f>
        <v>260</v>
      </c>
      <c r="AD511" s="4">
        <f>Summary!AA511</f>
        <v>2500263.8302307287</v>
      </c>
      <c r="AE511" s="4">
        <f>VLOOKUP(A511,'2% 2021'!A:AB,28,FALSE)</f>
        <v>2153061</v>
      </c>
      <c r="AF511" s="4">
        <f t="shared" si="137"/>
        <v>9616.3993470412643</v>
      </c>
      <c r="AG511" s="4">
        <f>AE511-Summary!AB511</f>
        <v>76676</v>
      </c>
      <c r="AH511" s="4">
        <f>VLOOKUP(A511,'2% with VPK 2021'!A:AB,28,FALSE)</f>
        <v>2153307</v>
      </c>
      <c r="AI511" s="4">
        <f>VLOOKUP(A511,'Charter School Lease'!A:E,5,FALSE)</f>
        <v>0</v>
      </c>
      <c r="AJ511" s="4">
        <f>VLOOKUP(A511,'Integration Change'!H:L,5,FALSE)</f>
        <v>0</v>
      </c>
      <c r="AK511" s="4">
        <f>VLOOKUP(A511,'Other SPED'!A:D,4,FALSE)</f>
        <v>0</v>
      </c>
      <c r="AL511" s="4">
        <f>VLOOKUP(A511,QComp!I:R,10,FALSE)</f>
        <v>0</v>
      </c>
      <c r="AM511" s="4">
        <f>VLOOKUP(A511,'LTFM Change'!G:K,5,FALSE)</f>
        <v>0</v>
      </c>
      <c r="AN511" s="4">
        <f>VLOOKUP(A511,'Breakfast and Lunch'!A:E,5,FALSE)</f>
        <v>0</v>
      </c>
      <c r="AO511" s="4">
        <f>VLOOKUP(A511,'Breakfast and Lunch'!A:D,4,FALSE)</f>
        <v>0</v>
      </c>
      <c r="AP511" s="4">
        <v>0</v>
      </c>
      <c r="AQ511" s="4">
        <f>VLOOKUP(A511,'Safe School'!A:D,4,FALSE)</f>
        <v>0</v>
      </c>
      <c r="AR511" s="4">
        <v>0</v>
      </c>
      <c r="AS511" s="4">
        <f>VLOOKUP(A511,QComp!A:E,5,FALSE)</f>
        <v>0</v>
      </c>
      <c r="AT511" s="228">
        <f t="shared" si="138"/>
        <v>294.90769230769229</v>
      </c>
      <c r="AU511" s="4">
        <f t="shared" si="139"/>
        <v>246</v>
      </c>
      <c r="AV511" s="228">
        <f t="shared" si="126"/>
        <v>0.94615384615384612</v>
      </c>
      <c r="AW511" s="4">
        <f>VLOOKUP(A511,'2021 SPED'!A:AF,32,FALSE)</f>
        <v>2.2637066233437508</v>
      </c>
      <c r="AX511" s="228">
        <f t="shared" si="127"/>
        <v>8.7065639359375033E-3</v>
      </c>
      <c r="AY511" s="5">
        <f t="shared" si="132"/>
        <v>76924.263706623344</v>
      </c>
      <c r="AZ511" s="4">
        <f t="shared" si="128"/>
        <v>295.86255271778208</v>
      </c>
    </row>
    <row r="512" spans="1:52" x14ac:dyDescent="0.25">
      <c r="A512">
        <v>4223</v>
      </c>
      <c r="B512">
        <v>7</v>
      </c>
      <c r="C512" t="s">
        <v>492</v>
      </c>
      <c r="D512">
        <v>7</v>
      </c>
      <c r="E512" s="4">
        <f>VLOOKUP(A512,'Pupil Info'!A:D,4,FALSE)</f>
        <v>215</v>
      </c>
      <c r="F512" s="4">
        <f>Summary!F512</f>
        <v>2386630.8138038032</v>
      </c>
      <c r="G512" s="4">
        <f>VLOOKUP(A512,'2% 2020'!A:AB,28,FALSE)</f>
        <v>2106749</v>
      </c>
      <c r="H512" s="4">
        <f t="shared" si="133"/>
        <v>11100.608436296759</v>
      </c>
      <c r="I512" s="4">
        <f>G512-Summary!G512</f>
        <v>37172</v>
      </c>
      <c r="J512" s="4">
        <f>VLOOKUP(A512,'2% with VPK 2020'!A:AB,28,FALSE)</f>
        <v>2106945</v>
      </c>
      <c r="K512" s="4">
        <f>VLOOKUP(A512,'Charter School Lease'!A:D,4,FALSE)</f>
        <v>0</v>
      </c>
      <c r="L512" s="4">
        <f>VLOOKUP(A512,'Integration Change'!H:K,4,FALSE)</f>
        <v>0</v>
      </c>
      <c r="M512" s="4">
        <f>VLOOKUP(A512,'Other SPED'!A:D,4,FALSE)</f>
        <v>0</v>
      </c>
      <c r="N512" s="4">
        <f>VLOOKUP(A512,'LTFM Change'!G:J,4,FALSE)</f>
        <v>0</v>
      </c>
      <c r="O512" s="4">
        <f>VLOOKUP(A512,QComp!I:N,6,FALSE)</f>
        <v>0</v>
      </c>
      <c r="P512" s="4">
        <f>VLOOKUP(A512,'Breakfast and Lunch'!A:D,4,FALSE)</f>
        <v>0</v>
      </c>
      <c r="Q512" s="4">
        <f>VLOOKUP(A512,'Breakfast and Lunch'!A:E,5,FALSE)</f>
        <v>0</v>
      </c>
      <c r="R512" s="4">
        <v>0</v>
      </c>
      <c r="S512" s="4">
        <v>0</v>
      </c>
      <c r="T512" s="4">
        <f>VLOOKUP(A512,QComp!A:D,4,FALSE)</f>
        <v>0</v>
      </c>
      <c r="U512" s="4">
        <f t="shared" si="134"/>
        <v>172.89302325581394</v>
      </c>
      <c r="V512" s="4">
        <f t="shared" si="135"/>
        <v>196</v>
      </c>
      <c r="W512" s="4">
        <f t="shared" si="136"/>
        <v>0.91162790697674423</v>
      </c>
      <c r="X512" s="4">
        <f>VLOOKUP(A512,'2020 SPED'!A:AF,32,FALSE)</f>
        <v>0</v>
      </c>
      <c r="Y512" s="228">
        <f t="shared" si="129"/>
        <v>0</v>
      </c>
      <c r="Z512" s="4">
        <f t="shared" si="130"/>
        <v>37368</v>
      </c>
      <c r="AA512" s="228">
        <f t="shared" si="131"/>
        <v>173.80465116279069</v>
      </c>
      <c r="AC512" s="4">
        <f>VLOOKUP(A512,'Pupil Info'!A:E,5,FALSE)</f>
        <v>249</v>
      </c>
      <c r="AD512" s="4">
        <f>Summary!AA512</f>
        <v>2824110.4961575279</v>
      </c>
      <c r="AE512" s="4">
        <f>VLOOKUP(A512,'2% 2021'!A:AB,28,FALSE)</f>
        <v>2510964</v>
      </c>
      <c r="AF512" s="4">
        <f t="shared" si="137"/>
        <v>11341.809221516176</v>
      </c>
      <c r="AG512" s="4">
        <f>AE512-Summary!AB512</f>
        <v>88724</v>
      </c>
      <c r="AH512" s="4">
        <f>VLOOKUP(A512,'2% with VPK 2021'!A:AB,28,FALSE)</f>
        <v>2511191</v>
      </c>
      <c r="AI512" s="4">
        <f>VLOOKUP(A512,'Charter School Lease'!A:E,5,FALSE)</f>
        <v>0</v>
      </c>
      <c r="AJ512" s="4">
        <f>VLOOKUP(A512,'Integration Change'!H:L,5,FALSE)</f>
        <v>0</v>
      </c>
      <c r="AK512" s="4">
        <f>VLOOKUP(A512,'Other SPED'!A:D,4,FALSE)</f>
        <v>0</v>
      </c>
      <c r="AL512" s="4">
        <f>VLOOKUP(A512,QComp!I:R,10,FALSE)</f>
        <v>0</v>
      </c>
      <c r="AM512" s="4">
        <f>VLOOKUP(A512,'LTFM Change'!G:K,5,FALSE)</f>
        <v>0</v>
      </c>
      <c r="AN512" s="4">
        <f>VLOOKUP(A512,'Breakfast and Lunch'!A:E,5,FALSE)</f>
        <v>0</v>
      </c>
      <c r="AO512" s="4">
        <f>VLOOKUP(A512,'Breakfast and Lunch'!A:D,4,FALSE)</f>
        <v>0</v>
      </c>
      <c r="AP512" s="4">
        <v>0</v>
      </c>
      <c r="AQ512" s="4">
        <f>VLOOKUP(A512,'Safe School'!A:D,4,FALSE)</f>
        <v>0</v>
      </c>
      <c r="AR512" s="4">
        <v>0</v>
      </c>
      <c r="AS512" s="4">
        <f>VLOOKUP(A512,QComp!A:E,5,FALSE)</f>
        <v>0</v>
      </c>
      <c r="AT512" s="228">
        <f t="shared" si="138"/>
        <v>356.32128514056222</v>
      </c>
      <c r="AU512" s="4">
        <f t="shared" si="139"/>
        <v>227</v>
      </c>
      <c r="AV512" s="228">
        <f t="shared" si="126"/>
        <v>0.91164658634538154</v>
      </c>
      <c r="AW512" s="4">
        <f>VLOOKUP(A512,'2021 SPED'!A:AF,32,FALSE)</f>
        <v>5.3834407021058723</v>
      </c>
      <c r="AX512" s="228">
        <f t="shared" si="127"/>
        <v>2.162024378355772E-2</v>
      </c>
      <c r="AY512" s="5">
        <f t="shared" si="132"/>
        <v>88956.383440702106</v>
      </c>
      <c r="AZ512" s="4">
        <f t="shared" si="128"/>
        <v>357.25455197069118</v>
      </c>
    </row>
    <row r="513" spans="1:52" x14ac:dyDescent="0.25">
      <c r="A513">
        <v>4224</v>
      </c>
      <c r="B513">
        <v>7</v>
      </c>
      <c r="C513" t="s">
        <v>493</v>
      </c>
      <c r="D513">
        <v>7</v>
      </c>
      <c r="E513" s="4">
        <f>VLOOKUP(A513,'Pupil Info'!A:D,4,FALSE)</f>
        <v>137</v>
      </c>
      <c r="F513" s="4">
        <f>Summary!F513</f>
        <v>1245974.1902138682</v>
      </c>
      <c r="G513" s="4">
        <f>VLOOKUP(A513,'2% 2020'!A:AB,28,FALSE)</f>
        <v>1120063.3999999999</v>
      </c>
      <c r="H513" s="4">
        <f t="shared" si="133"/>
        <v>9094.7021183494035</v>
      </c>
      <c r="I513" s="4">
        <f>G513-Summary!G513</f>
        <v>19810</v>
      </c>
      <c r="J513" s="4">
        <f>VLOOKUP(A513,'2% with VPK 2020'!A:AB,28,FALSE)</f>
        <v>1120180.2</v>
      </c>
      <c r="K513" s="4">
        <f>VLOOKUP(A513,'Charter School Lease'!A:D,4,FALSE)</f>
        <v>0</v>
      </c>
      <c r="L513" s="4">
        <f>VLOOKUP(A513,'Integration Change'!H:K,4,FALSE)</f>
        <v>0</v>
      </c>
      <c r="M513" s="4">
        <f>VLOOKUP(A513,'Other SPED'!A:D,4,FALSE)</f>
        <v>0</v>
      </c>
      <c r="N513" s="4">
        <f>VLOOKUP(A513,'LTFM Change'!G:J,4,FALSE)</f>
        <v>0</v>
      </c>
      <c r="O513" s="4">
        <f>VLOOKUP(A513,QComp!I:N,6,FALSE)</f>
        <v>0</v>
      </c>
      <c r="P513" s="4">
        <f>VLOOKUP(A513,'Breakfast and Lunch'!A:D,4,FALSE)</f>
        <v>0</v>
      </c>
      <c r="Q513" s="4">
        <f>VLOOKUP(A513,'Breakfast and Lunch'!A:E,5,FALSE)</f>
        <v>0</v>
      </c>
      <c r="R513" s="4">
        <v>0</v>
      </c>
      <c r="S513" s="4">
        <v>0</v>
      </c>
      <c r="T513" s="4">
        <f>VLOOKUP(A513,QComp!A:D,4,FALSE)</f>
        <v>0</v>
      </c>
      <c r="U513" s="4">
        <f t="shared" si="134"/>
        <v>144.5985401459854</v>
      </c>
      <c r="V513" s="4">
        <f t="shared" si="135"/>
        <v>116.80000000004657</v>
      </c>
      <c r="W513" s="4">
        <f t="shared" si="136"/>
        <v>0.85255474452588731</v>
      </c>
      <c r="X513" s="4">
        <f>VLOOKUP(A513,'2020 SPED'!A:AF,32,FALSE)</f>
        <v>0</v>
      </c>
      <c r="Y513" s="228">
        <f t="shared" si="129"/>
        <v>0</v>
      </c>
      <c r="Z513" s="4">
        <f t="shared" si="130"/>
        <v>19926.800000000047</v>
      </c>
      <c r="AA513" s="228">
        <f t="shared" si="131"/>
        <v>145.45109489051129</v>
      </c>
      <c r="AC513" s="4">
        <f>VLOOKUP(A513,'Pupil Info'!A:E,5,FALSE)</f>
        <v>137</v>
      </c>
      <c r="AD513" s="4">
        <f>Summary!AA513</f>
        <v>1187639.9286446562</v>
      </c>
      <c r="AE513" s="4">
        <f>VLOOKUP(A513,'2% 2021'!A:AB,28,FALSE)</f>
        <v>1068299.3999999999</v>
      </c>
      <c r="AF513" s="4">
        <f t="shared" si="137"/>
        <v>8668.9045886471249</v>
      </c>
      <c r="AG513" s="4">
        <f>AE513-Summary!AB513</f>
        <v>38715.999999999884</v>
      </c>
      <c r="AH513" s="4">
        <f>VLOOKUP(A513,'2% with VPK 2021'!A:AB,28,FALSE)</f>
        <v>1068270.3999999999</v>
      </c>
      <c r="AI513" s="4">
        <f>VLOOKUP(A513,'Charter School Lease'!A:E,5,FALSE)</f>
        <v>0</v>
      </c>
      <c r="AJ513" s="4">
        <f>VLOOKUP(A513,'Integration Change'!H:L,5,FALSE)</f>
        <v>0</v>
      </c>
      <c r="AK513" s="4">
        <f>VLOOKUP(A513,'Other SPED'!A:D,4,FALSE)</f>
        <v>0</v>
      </c>
      <c r="AL513" s="4">
        <f>VLOOKUP(A513,QComp!I:R,10,FALSE)</f>
        <v>0</v>
      </c>
      <c r="AM513" s="4">
        <f>VLOOKUP(A513,'LTFM Change'!G:K,5,FALSE)</f>
        <v>0</v>
      </c>
      <c r="AN513" s="4">
        <f>VLOOKUP(A513,'Breakfast and Lunch'!A:E,5,FALSE)</f>
        <v>0</v>
      </c>
      <c r="AO513" s="4">
        <f>VLOOKUP(A513,'Breakfast and Lunch'!A:D,4,FALSE)</f>
        <v>0</v>
      </c>
      <c r="AP513" s="4">
        <v>0</v>
      </c>
      <c r="AQ513" s="4">
        <f>VLOOKUP(A513,'Safe School'!A:D,4,FALSE)</f>
        <v>0</v>
      </c>
      <c r="AR513" s="4">
        <v>0</v>
      </c>
      <c r="AS513" s="4">
        <f>VLOOKUP(A513,QComp!A:E,5,FALSE)</f>
        <v>0</v>
      </c>
      <c r="AT513" s="228">
        <f t="shared" si="138"/>
        <v>282.59854014598454</v>
      </c>
      <c r="AU513" s="4">
        <f t="shared" si="139"/>
        <v>-29</v>
      </c>
      <c r="AV513" s="228">
        <f t="shared" si="126"/>
        <v>-0.21167883211678831</v>
      </c>
      <c r="AW513" s="4">
        <f>VLOOKUP(A513,'2021 SPED'!A:AF,32,FALSE)</f>
        <v>2.2618092876800802</v>
      </c>
      <c r="AX513" s="228">
        <f t="shared" si="127"/>
        <v>1.6509556844380147E-2</v>
      </c>
      <c r="AY513" s="5">
        <f t="shared" si="132"/>
        <v>38689.261809287564</v>
      </c>
      <c r="AZ513" s="4">
        <f t="shared" si="128"/>
        <v>282.40337087071214</v>
      </c>
    </row>
    <row r="514" spans="1:52" x14ac:dyDescent="0.25">
      <c r="A514">
        <v>4225</v>
      </c>
      <c r="B514">
        <v>7</v>
      </c>
      <c r="C514" t="s">
        <v>494</v>
      </c>
      <c r="D514">
        <v>7</v>
      </c>
      <c r="E514" s="4">
        <f>VLOOKUP(A514,'Pupil Info'!A:D,4,FALSE)</f>
        <v>390</v>
      </c>
      <c r="F514" s="4">
        <f>Summary!F514</f>
        <v>4489117.2579991501</v>
      </c>
      <c r="G514" s="4">
        <f>VLOOKUP(A514,'2% 2020'!A:AB,28,FALSE)</f>
        <v>4208495</v>
      </c>
      <c r="H514" s="4">
        <f t="shared" si="133"/>
        <v>11510.557071792693</v>
      </c>
      <c r="I514" s="4">
        <f>G514-Summary!G514</f>
        <v>76774</v>
      </c>
      <c r="J514" s="4">
        <f>VLOOKUP(A514,'2% with VPK 2020'!A:AB,28,FALSE)</f>
        <v>4415085</v>
      </c>
      <c r="K514" s="4">
        <f>VLOOKUP(A514,'Charter School Lease'!A:D,4,FALSE)</f>
        <v>39420</v>
      </c>
      <c r="L514" s="4">
        <f>VLOOKUP(A514,'Integration Change'!H:K,4,FALSE)</f>
        <v>0</v>
      </c>
      <c r="M514" s="4">
        <f>VLOOKUP(A514,'Other SPED'!A:D,4,FALSE)</f>
        <v>0</v>
      </c>
      <c r="N514" s="4">
        <f>VLOOKUP(A514,'LTFM Change'!G:J,4,FALSE)</f>
        <v>5610</v>
      </c>
      <c r="O514" s="4">
        <f>VLOOKUP(A514,QComp!I:N,6,FALSE)</f>
        <v>0</v>
      </c>
      <c r="P514" s="4">
        <f>VLOOKUP(A514,'Breakfast and Lunch'!A:D,4,FALSE)</f>
        <v>1133.4000000000001</v>
      </c>
      <c r="Q514" s="4">
        <f>VLOOKUP(A514,'Breakfast and Lunch'!A:E,5,FALSE)</f>
        <v>2959.5</v>
      </c>
      <c r="R514" s="4">
        <v>0</v>
      </c>
      <c r="S514" s="4">
        <v>0</v>
      </c>
      <c r="T514" s="4">
        <f>VLOOKUP(A514,QComp!A:D,4,FALSE)</f>
        <v>0</v>
      </c>
      <c r="U514" s="4">
        <f t="shared" si="134"/>
        <v>196.85641025641024</v>
      </c>
      <c r="V514" s="4">
        <f t="shared" si="135"/>
        <v>255712.90000000037</v>
      </c>
      <c r="W514" s="4">
        <f t="shared" si="136"/>
        <v>655.67410256410346</v>
      </c>
      <c r="X514" s="4">
        <f>VLOOKUP(A514,'2020 SPED'!A:AF,32,FALSE)</f>
        <v>0</v>
      </c>
      <c r="Y514" s="228">
        <f t="shared" si="129"/>
        <v>0</v>
      </c>
      <c r="Z514" s="4">
        <f t="shared" si="130"/>
        <v>332486.90000000037</v>
      </c>
      <c r="AA514" s="228">
        <f t="shared" si="131"/>
        <v>852.53051282051376</v>
      </c>
      <c r="AC514" s="4">
        <f>VLOOKUP(A514,'Pupil Info'!A:E,5,FALSE)</f>
        <v>430</v>
      </c>
      <c r="AD514" s="4">
        <f>Summary!AA514</f>
        <v>5087541.6632537469</v>
      </c>
      <c r="AE514" s="4">
        <f>VLOOKUP(A514,'2% 2021'!A:AB,28,FALSE)</f>
        <v>4832217</v>
      </c>
      <c r="AF514" s="4">
        <f t="shared" si="137"/>
        <v>11831.492240124993</v>
      </c>
      <c r="AG514" s="4">
        <f>AE514-Summary!AB514</f>
        <v>174945</v>
      </c>
      <c r="AH514" s="4">
        <f>VLOOKUP(A514,'2% with VPK 2021'!A:AB,28,FALSE)</f>
        <v>5042496</v>
      </c>
      <c r="AI514" s="4">
        <f>VLOOKUP(A514,'Charter School Lease'!A:E,5,FALSE)</f>
        <v>39420</v>
      </c>
      <c r="AJ514" s="4">
        <f>VLOOKUP(A514,'Integration Change'!H:L,5,FALSE)</f>
        <v>0</v>
      </c>
      <c r="AK514" s="4">
        <f>VLOOKUP(A514,'Other SPED'!A:D,4,FALSE)</f>
        <v>0</v>
      </c>
      <c r="AL514" s="4">
        <f>VLOOKUP(A514,QComp!I:R,10,FALSE)</f>
        <v>0</v>
      </c>
      <c r="AM514" s="4">
        <f>VLOOKUP(A514,'LTFM Change'!G:K,5,FALSE)</f>
        <v>5610</v>
      </c>
      <c r="AN514" s="4">
        <f>VLOOKUP(A514,'Breakfast and Lunch'!A:E,5,FALSE)</f>
        <v>2959.5</v>
      </c>
      <c r="AO514" s="4">
        <f>VLOOKUP(A514,'Breakfast and Lunch'!A:D,4,FALSE)</f>
        <v>1133.4000000000001</v>
      </c>
      <c r="AP514" s="4">
        <v>0</v>
      </c>
      <c r="AQ514" s="4">
        <f>VLOOKUP(A514,'Safe School'!A:D,4,FALSE)</f>
        <v>0</v>
      </c>
      <c r="AR514" s="4">
        <v>0</v>
      </c>
      <c r="AS514" s="4">
        <f>VLOOKUP(A514,QComp!A:E,5,FALSE)</f>
        <v>0</v>
      </c>
      <c r="AT514" s="228">
        <f t="shared" si="138"/>
        <v>406.8488372093023</v>
      </c>
      <c r="AU514" s="4">
        <f t="shared" si="139"/>
        <v>259401.90000000037</v>
      </c>
      <c r="AV514" s="228">
        <f t="shared" si="126"/>
        <v>603.26023255814039</v>
      </c>
      <c r="AW514" s="4">
        <f>VLOOKUP(A514,'2021 SPED'!A:AF,32,FALSE)</f>
        <v>-10.524982549424749</v>
      </c>
      <c r="AX514" s="228">
        <f t="shared" si="127"/>
        <v>-2.447670360331337E-2</v>
      </c>
      <c r="AY514" s="5">
        <f t="shared" si="132"/>
        <v>434336.37501745095</v>
      </c>
      <c r="AZ514" s="4">
        <f t="shared" si="128"/>
        <v>1010.0845930638394</v>
      </c>
    </row>
    <row r="515" spans="1:52" x14ac:dyDescent="0.25">
      <c r="A515">
        <v>4226</v>
      </c>
      <c r="B515">
        <v>7</v>
      </c>
      <c r="C515" t="s">
        <v>495</v>
      </c>
      <c r="D515">
        <v>7</v>
      </c>
      <c r="E515" s="4">
        <f>VLOOKUP(A515,'Pupil Info'!A:D,4,FALSE)</f>
        <v>115</v>
      </c>
      <c r="F515" s="4">
        <f>Summary!F515</f>
        <v>2705401.0607744465</v>
      </c>
      <c r="G515" s="4">
        <f>VLOOKUP(A515,'2% 2020'!A:AB,28,FALSE)</f>
        <v>1090250</v>
      </c>
      <c r="H515" s="4">
        <f t="shared" si="133"/>
        <v>23525.226615429969</v>
      </c>
      <c r="I515" s="4">
        <f>G515-Summary!G515</f>
        <v>21206</v>
      </c>
      <c r="J515" s="4">
        <f>VLOOKUP(A515,'2% with VPK 2020'!A:AB,28,FALSE)</f>
        <v>1090234</v>
      </c>
      <c r="K515" s="4">
        <f>VLOOKUP(A515,'Charter School Lease'!A:D,4,FALSE)</f>
        <v>0</v>
      </c>
      <c r="L515" s="4">
        <f>VLOOKUP(A515,'Integration Change'!H:K,4,FALSE)</f>
        <v>0</v>
      </c>
      <c r="M515" s="4">
        <f>VLOOKUP(A515,'Other SPED'!A:D,4,FALSE)</f>
        <v>0</v>
      </c>
      <c r="N515" s="4">
        <f>VLOOKUP(A515,'LTFM Change'!G:J,4,FALSE)</f>
        <v>0</v>
      </c>
      <c r="O515" s="4">
        <f>VLOOKUP(A515,QComp!I:N,6,FALSE)</f>
        <v>2.2185819329679362</v>
      </c>
      <c r="P515" s="4">
        <f>VLOOKUP(A515,'Breakfast and Lunch'!A:D,4,FALSE)</f>
        <v>0</v>
      </c>
      <c r="Q515" s="4">
        <f>VLOOKUP(A515,'Breakfast and Lunch'!A:E,5,FALSE)</f>
        <v>0</v>
      </c>
      <c r="R515" s="4">
        <v>0</v>
      </c>
      <c r="S515" s="4">
        <v>0</v>
      </c>
      <c r="T515" s="4">
        <f>VLOOKUP(A515,QComp!A:D,4,FALSE)</f>
        <v>0</v>
      </c>
      <c r="U515" s="4">
        <f t="shared" si="134"/>
        <v>184.4</v>
      </c>
      <c r="V515" s="4">
        <f t="shared" si="135"/>
        <v>-13.781418066937476</v>
      </c>
      <c r="W515" s="4">
        <f t="shared" si="136"/>
        <v>-0.11983841797336936</v>
      </c>
      <c r="X515" s="4">
        <f>VLOOKUP(A515,'2020 SPED'!A:AF,32,FALSE)</f>
        <v>0</v>
      </c>
      <c r="Y515" s="228">
        <f t="shared" si="129"/>
        <v>0</v>
      </c>
      <c r="Z515" s="4">
        <f t="shared" si="130"/>
        <v>21192.218581933063</v>
      </c>
      <c r="AA515" s="228">
        <f t="shared" si="131"/>
        <v>184.28016158202664</v>
      </c>
      <c r="AC515" s="4">
        <f>VLOOKUP(A515,'Pupil Info'!A:E,5,FALSE)</f>
        <v>120</v>
      </c>
      <c r="AD515" s="4">
        <f>Summary!AA515</f>
        <v>3015373.6409131405</v>
      </c>
      <c r="AE515" s="4">
        <f>VLOOKUP(A515,'2% 2021'!A:AB,28,FALSE)</f>
        <v>1194517</v>
      </c>
      <c r="AF515" s="4">
        <f t="shared" si="137"/>
        <v>25128.11367427617</v>
      </c>
      <c r="AG515" s="4">
        <f>AE515-Summary!AB515</f>
        <v>46215</v>
      </c>
      <c r="AH515" s="4">
        <f>VLOOKUP(A515,'2% with VPK 2021'!A:AB,28,FALSE)</f>
        <v>1194503</v>
      </c>
      <c r="AI515" s="4">
        <f>VLOOKUP(A515,'Charter School Lease'!A:E,5,FALSE)</f>
        <v>0</v>
      </c>
      <c r="AJ515" s="4">
        <f>VLOOKUP(A515,'Integration Change'!H:L,5,FALSE)</f>
        <v>0</v>
      </c>
      <c r="AK515" s="4">
        <f>VLOOKUP(A515,'Other SPED'!A:D,4,FALSE)</f>
        <v>0</v>
      </c>
      <c r="AL515" s="4">
        <f>VLOOKUP(A515,QComp!I:R,10,FALSE)</f>
        <v>2.4357959504704922</v>
      </c>
      <c r="AM515" s="4">
        <f>VLOOKUP(A515,'LTFM Change'!G:K,5,FALSE)</f>
        <v>0</v>
      </c>
      <c r="AN515" s="4">
        <f>VLOOKUP(A515,'Breakfast and Lunch'!A:E,5,FALSE)</f>
        <v>0</v>
      </c>
      <c r="AO515" s="4">
        <f>VLOOKUP(A515,'Breakfast and Lunch'!A:D,4,FALSE)</f>
        <v>0</v>
      </c>
      <c r="AP515" s="4">
        <v>0</v>
      </c>
      <c r="AQ515" s="4">
        <f>VLOOKUP(A515,'Safe School'!A:D,4,FALSE)</f>
        <v>0</v>
      </c>
      <c r="AR515" s="4">
        <v>0</v>
      </c>
      <c r="AS515" s="4">
        <f>VLOOKUP(A515,QComp!A:E,5,FALSE)</f>
        <v>0</v>
      </c>
      <c r="AT515" s="228">
        <f t="shared" si="138"/>
        <v>385.125</v>
      </c>
      <c r="AU515" s="4">
        <f t="shared" si="139"/>
        <v>-11.564204049529508</v>
      </c>
      <c r="AV515" s="228">
        <f t="shared" si="126"/>
        <v>-9.636836707941257E-2</v>
      </c>
      <c r="AW515" s="4">
        <f>VLOOKUP(A515,'2021 SPED'!A:AF,32,FALSE)</f>
        <v>322.2442819532007</v>
      </c>
      <c r="AX515" s="228">
        <f t="shared" si="127"/>
        <v>2.6853690162766726</v>
      </c>
      <c r="AY515" s="5">
        <f t="shared" si="132"/>
        <v>46525.680077903671</v>
      </c>
      <c r="AZ515" s="4">
        <f t="shared" si="128"/>
        <v>387.71400064919726</v>
      </c>
    </row>
    <row r="516" spans="1:52" x14ac:dyDescent="0.25">
      <c r="A516">
        <v>4227</v>
      </c>
      <c r="B516">
        <v>7</v>
      </c>
      <c r="C516" t="s">
        <v>496</v>
      </c>
      <c r="D516">
        <v>7</v>
      </c>
      <c r="E516" s="4">
        <f>VLOOKUP(A516,'Pupil Info'!A:D,4,FALSE)</f>
        <v>476</v>
      </c>
      <c r="F516" s="4">
        <f>Summary!F516</f>
        <v>4790967.2067730678</v>
      </c>
      <c r="G516" s="4">
        <f>VLOOKUP(A516,'2% 2020'!A:AB,28,FALSE)</f>
        <v>3497580.2</v>
      </c>
      <c r="H516" s="4">
        <f t="shared" si="133"/>
        <v>10065.057157086278</v>
      </c>
      <c r="I516" s="4">
        <f>G516-Summary!G516</f>
        <v>63665</v>
      </c>
      <c r="J516" s="4">
        <f>VLOOKUP(A516,'2% with VPK 2020'!A:AB,28,FALSE)</f>
        <v>3498013.8</v>
      </c>
      <c r="K516" s="4">
        <f>VLOOKUP(A516,'Charter School Lease'!A:D,4,FALSE)</f>
        <v>0</v>
      </c>
      <c r="L516" s="4">
        <f>VLOOKUP(A516,'Integration Change'!H:K,4,FALSE)</f>
        <v>0</v>
      </c>
      <c r="M516" s="4">
        <f>VLOOKUP(A516,'Other SPED'!A:D,4,FALSE)</f>
        <v>0</v>
      </c>
      <c r="N516" s="4">
        <f>VLOOKUP(A516,'LTFM Change'!G:J,4,FALSE)</f>
        <v>0</v>
      </c>
      <c r="O516" s="4">
        <f>VLOOKUP(A516,QComp!I:N,6,FALSE)</f>
        <v>0</v>
      </c>
      <c r="P516" s="4">
        <f>VLOOKUP(A516,'Breakfast and Lunch'!A:D,4,FALSE)</f>
        <v>0</v>
      </c>
      <c r="Q516" s="4">
        <f>VLOOKUP(A516,'Breakfast and Lunch'!A:E,5,FALSE)</f>
        <v>0</v>
      </c>
      <c r="R516" s="4">
        <v>0</v>
      </c>
      <c r="S516" s="4">
        <v>0</v>
      </c>
      <c r="T516" s="4">
        <f>VLOOKUP(A516,QComp!A:D,4,FALSE)</f>
        <v>0</v>
      </c>
      <c r="U516" s="4">
        <f t="shared" si="134"/>
        <v>133.75</v>
      </c>
      <c r="V516" s="4">
        <f t="shared" si="135"/>
        <v>433.59999999962747</v>
      </c>
      <c r="W516" s="4">
        <f t="shared" si="136"/>
        <v>0.91092436974711655</v>
      </c>
      <c r="X516" s="4">
        <f>VLOOKUP(A516,'2020 SPED'!A:AF,32,FALSE)</f>
        <v>0</v>
      </c>
      <c r="Y516" s="228">
        <f t="shared" si="129"/>
        <v>0</v>
      </c>
      <c r="Z516" s="4">
        <f t="shared" si="130"/>
        <v>64098.599999999627</v>
      </c>
      <c r="AA516" s="228">
        <f t="shared" si="131"/>
        <v>134.66092436974711</v>
      </c>
      <c r="AC516" s="4">
        <f>VLOOKUP(A516,'Pupil Info'!A:E,5,FALSE)</f>
        <v>421</v>
      </c>
      <c r="AD516" s="4">
        <f>Summary!AA516</f>
        <v>4542654.6657807939</v>
      </c>
      <c r="AE516" s="4">
        <f>VLOOKUP(A516,'2% 2021'!A:AB,28,FALSE)</f>
        <v>3331698.8</v>
      </c>
      <c r="AF516" s="4">
        <f t="shared" si="137"/>
        <v>10790.153600429439</v>
      </c>
      <c r="AG516" s="4">
        <f>AE516-Summary!AB516</f>
        <v>121257</v>
      </c>
      <c r="AH516" s="4">
        <f>VLOOKUP(A516,'2% with VPK 2021'!A:AB,28,FALSE)</f>
        <v>3332083</v>
      </c>
      <c r="AI516" s="4">
        <f>VLOOKUP(A516,'Charter School Lease'!A:E,5,FALSE)</f>
        <v>0</v>
      </c>
      <c r="AJ516" s="4">
        <f>VLOOKUP(A516,'Integration Change'!H:L,5,FALSE)</f>
        <v>0</v>
      </c>
      <c r="AK516" s="4">
        <f>VLOOKUP(A516,'Other SPED'!A:D,4,FALSE)</f>
        <v>0</v>
      </c>
      <c r="AL516" s="4">
        <f>VLOOKUP(A516,QComp!I:R,10,FALSE)</f>
        <v>0</v>
      </c>
      <c r="AM516" s="4">
        <f>VLOOKUP(A516,'LTFM Change'!G:K,5,FALSE)</f>
        <v>0</v>
      </c>
      <c r="AN516" s="4">
        <f>VLOOKUP(A516,'Breakfast and Lunch'!A:E,5,FALSE)</f>
        <v>0</v>
      </c>
      <c r="AO516" s="4">
        <f>VLOOKUP(A516,'Breakfast and Lunch'!A:D,4,FALSE)</f>
        <v>0</v>
      </c>
      <c r="AP516" s="4">
        <v>0</v>
      </c>
      <c r="AQ516" s="4">
        <f>VLOOKUP(A516,'Safe School'!A:D,4,FALSE)</f>
        <v>0</v>
      </c>
      <c r="AR516" s="4">
        <v>0</v>
      </c>
      <c r="AS516" s="4">
        <f>VLOOKUP(A516,QComp!A:E,5,FALSE)</f>
        <v>0</v>
      </c>
      <c r="AT516" s="228">
        <f t="shared" si="138"/>
        <v>288.02137767220904</v>
      </c>
      <c r="AU516" s="4">
        <f t="shared" si="139"/>
        <v>384.20000000018626</v>
      </c>
      <c r="AV516" s="228">
        <f t="shared" ref="AV516:AV542" si="140">AU516/AC516</f>
        <v>0.9125890736346467</v>
      </c>
      <c r="AW516" s="4">
        <f>VLOOKUP(A516,'2021 SPED'!A:AF,32,FALSE)</f>
        <v>2707.7751684442628</v>
      </c>
      <c r="AX516" s="228">
        <f t="shared" ref="AX516:AX542" si="141">AW516/AC516</f>
        <v>6.431769996304662</v>
      </c>
      <c r="AY516" s="5">
        <f t="shared" si="132"/>
        <v>124348.97516844445</v>
      </c>
      <c r="AZ516" s="4">
        <f t="shared" ref="AZ516:AZ542" si="142">AY516/AC516</f>
        <v>295.36573674214833</v>
      </c>
    </row>
    <row r="517" spans="1:52" x14ac:dyDescent="0.25">
      <c r="A517">
        <v>4228</v>
      </c>
      <c r="B517">
        <v>7</v>
      </c>
      <c r="C517" t="s">
        <v>497</v>
      </c>
      <c r="D517">
        <v>7</v>
      </c>
      <c r="E517" s="4">
        <f>VLOOKUP(A517,'Pupil Info'!A:D,4,FALSE)</f>
        <v>443</v>
      </c>
      <c r="F517" s="4">
        <f>Summary!F517</f>
        <v>3369859.065854019</v>
      </c>
      <c r="G517" s="4">
        <f>VLOOKUP(A517,'2% 2020'!A:AB,28,FALSE)</f>
        <v>3030263</v>
      </c>
      <c r="H517" s="4">
        <f t="shared" si="133"/>
        <v>7606.9053405282593</v>
      </c>
      <c r="I517" s="4">
        <f>G517-Summary!G517</f>
        <v>54414</v>
      </c>
      <c r="J517" s="4">
        <f>VLOOKUP(A517,'2% with VPK 2020'!A:AB,28,FALSE)</f>
        <v>3030225</v>
      </c>
      <c r="K517" s="4">
        <f>VLOOKUP(A517,'Charter School Lease'!A:D,4,FALSE)</f>
        <v>0</v>
      </c>
      <c r="L517" s="4">
        <f>VLOOKUP(A517,'Integration Change'!H:K,4,FALSE)</f>
        <v>0</v>
      </c>
      <c r="M517" s="4">
        <f>VLOOKUP(A517,'Other SPED'!A:D,4,FALSE)</f>
        <v>0</v>
      </c>
      <c r="N517" s="4">
        <f>VLOOKUP(A517,'LTFM Change'!G:J,4,FALSE)</f>
        <v>0</v>
      </c>
      <c r="O517" s="4">
        <f>VLOOKUP(A517,QComp!I:N,6,FALSE)</f>
        <v>0</v>
      </c>
      <c r="P517" s="4">
        <f>VLOOKUP(A517,'Breakfast and Lunch'!A:D,4,FALSE)</f>
        <v>0</v>
      </c>
      <c r="Q517" s="4">
        <f>VLOOKUP(A517,'Breakfast and Lunch'!A:E,5,FALSE)</f>
        <v>0</v>
      </c>
      <c r="R517" s="4">
        <v>0</v>
      </c>
      <c r="S517" s="4">
        <v>0</v>
      </c>
      <c r="T517" s="4">
        <f>VLOOKUP(A517,QComp!A:D,4,FALSE)</f>
        <v>0</v>
      </c>
      <c r="U517" s="4">
        <f t="shared" si="134"/>
        <v>122.83069977426636</v>
      </c>
      <c r="V517" s="4">
        <f t="shared" si="135"/>
        <v>-38</v>
      </c>
      <c r="W517" s="4">
        <f t="shared" si="136"/>
        <v>-8.5778781038374718E-2</v>
      </c>
      <c r="X517" s="4">
        <f>VLOOKUP(A517,'2020 SPED'!A:AF,32,FALSE)</f>
        <v>0</v>
      </c>
      <c r="Y517" s="228">
        <f t="shared" si="129"/>
        <v>0</v>
      </c>
      <c r="Z517" s="4">
        <f t="shared" si="130"/>
        <v>54376</v>
      </c>
      <c r="AA517" s="228">
        <f t="shared" si="131"/>
        <v>122.74492099322799</v>
      </c>
      <c r="AC517" s="4">
        <f>VLOOKUP(A517,'Pupil Info'!A:E,5,FALSE)</f>
        <v>491</v>
      </c>
      <c r="AD517" s="4">
        <f>Summary!AA517</f>
        <v>3785768.8767057774</v>
      </c>
      <c r="AE517" s="4">
        <f>VLOOKUP(A517,'2% 2021'!A:AB,28,FALSE)</f>
        <v>3432380.4</v>
      </c>
      <c r="AF517" s="4">
        <f t="shared" si="137"/>
        <v>7710.3235778121734</v>
      </c>
      <c r="AG517" s="4">
        <f>AE517-Summary!AB517</f>
        <v>122730</v>
      </c>
      <c r="AH517" s="4">
        <f>VLOOKUP(A517,'2% with VPK 2021'!A:AB,28,FALSE)</f>
        <v>3432837.8</v>
      </c>
      <c r="AI517" s="4">
        <f>VLOOKUP(A517,'Charter School Lease'!A:E,5,FALSE)</f>
        <v>0</v>
      </c>
      <c r="AJ517" s="4">
        <f>VLOOKUP(A517,'Integration Change'!H:L,5,FALSE)</f>
        <v>0</v>
      </c>
      <c r="AK517" s="4">
        <f>VLOOKUP(A517,'Other SPED'!A:D,4,FALSE)</f>
        <v>0</v>
      </c>
      <c r="AL517" s="4">
        <f>VLOOKUP(A517,QComp!I:R,10,FALSE)</f>
        <v>0</v>
      </c>
      <c r="AM517" s="4">
        <f>VLOOKUP(A517,'LTFM Change'!G:K,5,FALSE)</f>
        <v>0</v>
      </c>
      <c r="AN517" s="4">
        <f>VLOOKUP(A517,'Breakfast and Lunch'!A:E,5,FALSE)</f>
        <v>0</v>
      </c>
      <c r="AO517" s="4">
        <f>VLOOKUP(A517,'Breakfast and Lunch'!A:D,4,FALSE)</f>
        <v>0</v>
      </c>
      <c r="AP517" s="4">
        <v>0</v>
      </c>
      <c r="AQ517" s="4">
        <f>VLOOKUP(A517,'Safe School'!A:D,4,FALSE)</f>
        <v>0</v>
      </c>
      <c r="AR517" s="4">
        <v>0</v>
      </c>
      <c r="AS517" s="4">
        <f>VLOOKUP(A517,QComp!A:E,5,FALSE)</f>
        <v>0</v>
      </c>
      <c r="AT517" s="228">
        <f t="shared" si="138"/>
        <v>249.95926680244401</v>
      </c>
      <c r="AU517" s="4">
        <f t="shared" si="139"/>
        <v>457.39999999990687</v>
      </c>
      <c r="AV517" s="228">
        <f t="shared" si="140"/>
        <v>0.9315682281057166</v>
      </c>
      <c r="AW517" s="4">
        <f>VLOOKUP(A517,'2021 SPED'!A:AF,32,FALSE)</f>
        <v>3.5788479496259242</v>
      </c>
      <c r="AX517" s="228">
        <f t="shared" si="141"/>
        <v>7.2888960277513728E-3</v>
      </c>
      <c r="AY517" s="5">
        <f t="shared" si="132"/>
        <v>123190.97884794953</v>
      </c>
      <c r="AZ517" s="4">
        <f t="shared" si="142"/>
        <v>250.89812392657745</v>
      </c>
    </row>
    <row r="518" spans="1:52" x14ac:dyDescent="0.25">
      <c r="A518">
        <v>4229</v>
      </c>
      <c r="B518">
        <v>7</v>
      </c>
      <c r="C518" t="s">
        <v>498</v>
      </c>
      <c r="D518">
        <v>7</v>
      </c>
      <c r="E518" s="4">
        <f>VLOOKUP(A518,'Pupil Info'!A:D,4,FALSE)</f>
        <v>120</v>
      </c>
      <c r="F518" s="4">
        <f>Summary!F518</f>
        <v>1991284.0412730947</v>
      </c>
      <c r="G518" s="4">
        <f>VLOOKUP(A518,'2% 2020'!A:AB,28,FALSE)</f>
        <v>1014897</v>
      </c>
      <c r="H518" s="4">
        <f t="shared" si="133"/>
        <v>16594.033677275791</v>
      </c>
      <c r="I518" s="4">
        <f>G518-Summary!G518</f>
        <v>18476</v>
      </c>
      <c r="J518" s="4">
        <f>VLOOKUP(A518,'2% with VPK 2020'!A:AB,28,FALSE)</f>
        <v>1015004</v>
      </c>
      <c r="K518" s="4">
        <f>VLOOKUP(A518,'Charter School Lease'!A:D,4,FALSE)</f>
        <v>0</v>
      </c>
      <c r="L518" s="4">
        <f>VLOOKUP(A518,'Integration Change'!H:K,4,FALSE)</f>
        <v>0</v>
      </c>
      <c r="M518" s="4">
        <f>VLOOKUP(A518,'Other SPED'!A:D,4,FALSE)</f>
        <v>0</v>
      </c>
      <c r="N518" s="4">
        <f>VLOOKUP(A518,'LTFM Change'!G:J,4,FALSE)</f>
        <v>0</v>
      </c>
      <c r="O518" s="4">
        <f>VLOOKUP(A518,QComp!I:N,6,FALSE)</f>
        <v>0</v>
      </c>
      <c r="P518" s="4">
        <f>VLOOKUP(A518,'Breakfast and Lunch'!A:D,4,FALSE)</f>
        <v>0</v>
      </c>
      <c r="Q518" s="4">
        <f>VLOOKUP(A518,'Breakfast and Lunch'!A:E,5,FALSE)</f>
        <v>0</v>
      </c>
      <c r="R518" s="4">
        <v>0</v>
      </c>
      <c r="S518" s="4">
        <v>0</v>
      </c>
      <c r="T518" s="4">
        <f>VLOOKUP(A518,QComp!A:D,4,FALSE)</f>
        <v>0</v>
      </c>
      <c r="U518" s="4">
        <f t="shared" si="134"/>
        <v>153.96666666666667</v>
      </c>
      <c r="V518" s="4">
        <f t="shared" si="135"/>
        <v>107</v>
      </c>
      <c r="W518" s="4">
        <f t="shared" si="136"/>
        <v>0.89166666666666672</v>
      </c>
      <c r="X518" s="4">
        <f>VLOOKUP(A518,'2020 SPED'!A:AF,32,FALSE)</f>
        <v>0</v>
      </c>
      <c r="Y518" s="228">
        <f t="shared" si="129"/>
        <v>0</v>
      </c>
      <c r="Z518" s="4">
        <f t="shared" si="130"/>
        <v>18583</v>
      </c>
      <c r="AA518" s="228">
        <f t="shared" si="131"/>
        <v>154.85833333333332</v>
      </c>
      <c r="AC518" s="4">
        <f>VLOOKUP(A518,'Pupil Info'!A:E,5,FALSE)</f>
        <v>115</v>
      </c>
      <c r="AD518" s="4">
        <f>Summary!AA518</f>
        <v>2012432.4842587588</v>
      </c>
      <c r="AE518" s="4">
        <f>VLOOKUP(A518,'2% 2021'!A:AB,28,FALSE)</f>
        <v>1002238</v>
      </c>
      <c r="AF518" s="4">
        <f t="shared" si="137"/>
        <v>17499.412906597903</v>
      </c>
      <c r="AG518" s="4">
        <f>AE518-Summary!AB518</f>
        <v>36225</v>
      </c>
      <c r="AH518" s="4">
        <f>VLOOKUP(A518,'2% with VPK 2021'!A:AB,28,FALSE)</f>
        <v>1002334</v>
      </c>
      <c r="AI518" s="4">
        <f>VLOOKUP(A518,'Charter School Lease'!A:E,5,FALSE)</f>
        <v>0</v>
      </c>
      <c r="AJ518" s="4">
        <f>VLOOKUP(A518,'Integration Change'!H:L,5,FALSE)</f>
        <v>0</v>
      </c>
      <c r="AK518" s="4">
        <f>VLOOKUP(A518,'Other SPED'!A:D,4,FALSE)</f>
        <v>0</v>
      </c>
      <c r="AL518" s="4">
        <f>VLOOKUP(A518,QComp!I:R,10,FALSE)</f>
        <v>0</v>
      </c>
      <c r="AM518" s="4">
        <f>VLOOKUP(A518,'LTFM Change'!G:K,5,FALSE)</f>
        <v>0</v>
      </c>
      <c r="AN518" s="4">
        <f>VLOOKUP(A518,'Breakfast and Lunch'!A:E,5,FALSE)</f>
        <v>0</v>
      </c>
      <c r="AO518" s="4">
        <f>VLOOKUP(A518,'Breakfast and Lunch'!A:D,4,FALSE)</f>
        <v>0</v>
      </c>
      <c r="AP518" s="4">
        <v>0</v>
      </c>
      <c r="AQ518" s="4">
        <f>VLOOKUP(A518,'Safe School'!A:D,4,FALSE)</f>
        <v>0</v>
      </c>
      <c r="AR518" s="4">
        <v>0</v>
      </c>
      <c r="AS518" s="4">
        <f>VLOOKUP(A518,QComp!A:E,5,FALSE)</f>
        <v>0</v>
      </c>
      <c r="AT518" s="228">
        <f t="shared" si="138"/>
        <v>315</v>
      </c>
      <c r="AU518" s="4">
        <f t="shared" si="139"/>
        <v>96</v>
      </c>
      <c r="AV518" s="228">
        <f t="shared" si="140"/>
        <v>0.83478260869565213</v>
      </c>
      <c r="AW518" s="4">
        <f>VLOOKUP(A518,'2021 SPED'!A:AF,32,FALSE)</f>
        <v>-0.70528560515958816</v>
      </c>
      <c r="AX518" s="228">
        <f t="shared" si="141"/>
        <v>-6.1329183057355491E-3</v>
      </c>
      <c r="AY518" s="5">
        <f t="shared" si="132"/>
        <v>36320.29471439484</v>
      </c>
      <c r="AZ518" s="4">
        <f t="shared" si="142"/>
        <v>315.82864969038991</v>
      </c>
    </row>
    <row r="519" spans="1:52" x14ac:dyDescent="0.25">
      <c r="A519">
        <v>4230</v>
      </c>
      <c r="B519">
        <v>7</v>
      </c>
      <c r="C519" t="s">
        <v>499</v>
      </c>
      <c r="D519">
        <v>7</v>
      </c>
      <c r="E519" s="4">
        <f>VLOOKUP(A519,'Pupil Info'!A:D,4,FALSE)</f>
        <v>198</v>
      </c>
      <c r="F519" s="4">
        <f>Summary!F519</f>
        <v>2582102.2355849762</v>
      </c>
      <c r="G519" s="4">
        <f>VLOOKUP(A519,'2% 2020'!A:AB,28,FALSE)</f>
        <v>2005987</v>
      </c>
      <c r="H519" s="4">
        <f t="shared" si="133"/>
        <v>13040.920381742304</v>
      </c>
      <c r="I519" s="4">
        <f>G519-Summary!G519</f>
        <v>38436</v>
      </c>
      <c r="J519" s="4">
        <f>VLOOKUP(A519,'2% with VPK 2020'!A:AB,28,FALSE)</f>
        <v>2089520</v>
      </c>
      <c r="K519" s="4">
        <f>VLOOKUP(A519,'Charter School Lease'!A:D,4,FALSE)</f>
        <v>15768</v>
      </c>
      <c r="L519" s="4">
        <f>VLOOKUP(A519,'Integration Change'!H:K,4,FALSE)</f>
        <v>0</v>
      </c>
      <c r="M519" s="4">
        <f>VLOOKUP(A519,'Other SPED'!A:D,4,FALSE)</f>
        <v>0</v>
      </c>
      <c r="N519" s="4">
        <f>VLOOKUP(A519,'LTFM Change'!G:J,4,FALSE)</f>
        <v>2244</v>
      </c>
      <c r="O519" s="4">
        <f>VLOOKUP(A519,QComp!I:N,6,FALSE)</f>
        <v>5053.1484885362297</v>
      </c>
      <c r="P519" s="4">
        <f>VLOOKUP(A519,'Breakfast and Lunch'!A:D,4,FALSE)</f>
        <v>453.36</v>
      </c>
      <c r="Q519" s="4">
        <f>VLOOKUP(A519,'Breakfast and Lunch'!A:E,5,FALSE)</f>
        <v>1183.8</v>
      </c>
      <c r="R519" s="4">
        <v>0</v>
      </c>
      <c r="S519" s="4">
        <v>0</v>
      </c>
      <c r="T519" s="4">
        <f>VLOOKUP(A519,QComp!A:D,4,FALSE)</f>
        <v>0</v>
      </c>
      <c r="U519" s="4">
        <f t="shared" si="134"/>
        <v>194.12121212121212</v>
      </c>
      <c r="V519" s="4">
        <f t="shared" si="135"/>
        <v>108235.30848853569</v>
      </c>
      <c r="W519" s="4">
        <f t="shared" si="136"/>
        <v>546.64297216432169</v>
      </c>
      <c r="X519" s="4">
        <f>VLOOKUP(A519,'2020 SPED'!A:AF,32,FALSE)</f>
        <v>0</v>
      </c>
      <c r="Y519" s="228">
        <f t="shared" si="129"/>
        <v>0</v>
      </c>
      <c r="Z519" s="4">
        <f t="shared" si="130"/>
        <v>146671.30848853569</v>
      </c>
      <c r="AA519" s="228">
        <f t="shared" si="131"/>
        <v>740.76418428553382</v>
      </c>
      <c r="AC519" s="4">
        <f>VLOOKUP(A519,'Pupil Info'!A:E,5,FALSE)</f>
        <v>218</v>
      </c>
      <c r="AD519" s="4">
        <f>Summary!AA519</f>
        <v>2889910.5196039248</v>
      </c>
      <c r="AE519" s="4">
        <f>VLOOKUP(A519,'2% 2021'!A:AB,28,FALSE)</f>
        <v>2239187</v>
      </c>
      <c r="AF519" s="4">
        <f t="shared" si="137"/>
        <v>13256.470273412498</v>
      </c>
      <c r="AG519" s="4">
        <f>AE519-Summary!AB519</f>
        <v>85293</v>
      </c>
      <c r="AH519" s="4">
        <f>VLOOKUP(A519,'2% with VPK 2021'!A:AB,28,FALSE)</f>
        <v>2378376</v>
      </c>
      <c r="AI519" s="4">
        <f>VLOOKUP(A519,'Charter School Lease'!A:E,5,FALSE)</f>
        <v>15768</v>
      </c>
      <c r="AJ519" s="4">
        <f>VLOOKUP(A519,'Integration Change'!H:L,5,FALSE)</f>
        <v>0</v>
      </c>
      <c r="AK519" s="4">
        <f>VLOOKUP(A519,'Other SPED'!A:D,4,FALSE)</f>
        <v>0</v>
      </c>
      <c r="AL519" s="4">
        <f>VLOOKUP(A519,QComp!I:R,10,FALSE)</f>
        <v>5064.841393510862</v>
      </c>
      <c r="AM519" s="4">
        <f>VLOOKUP(A519,'LTFM Change'!G:K,5,FALSE)</f>
        <v>2244</v>
      </c>
      <c r="AN519" s="4">
        <f>VLOOKUP(A519,'Breakfast and Lunch'!A:E,5,FALSE)</f>
        <v>1183.8</v>
      </c>
      <c r="AO519" s="4">
        <f>VLOOKUP(A519,'Breakfast and Lunch'!A:D,4,FALSE)</f>
        <v>453.36</v>
      </c>
      <c r="AP519" s="4">
        <v>0</v>
      </c>
      <c r="AQ519" s="4">
        <f>VLOOKUP(A519,'Safe School'!A:D,4,FALSE)</f>
        <v>0</v>
      </c>
      <c r="AR519" s="4">
        <v>0</v>
      </c>
      <c r="AS519" s="4">
        <f>VLOOKUP(A519,QComp!A:E,5,FALSE)</f>
        <v>0</v>
      </c>
      <c r="AT519" s="228">
        <f t="shared" si="138"/>
        <v>391.25229357798167</v>
      </c>
      <c r="AU519" s="4">
        <f t="shared" si="139"/>
        <v>163903.00139351049</v>
      </c>
      <c r="AV519" s="228">
        <f t="shared" si="140"/>
        <v>751.84863024546098</v>
      </c>
      <c r="AW519" s="4">
        <f>VLOOKUP(A519,'2021 SPED'!A:AF,32,FALSE)</f>
        <v>391.43083870410919</v>
      </c>
      <c r="AX519" s="228">
        <f t="shared" si="141"/>
        <v>1.7955543059821522</v>
      </c>
      <c r="AY519" s="5">
        <f t="shared" si="132"/>
        <v>249587.4322322146</v>
      </c>
      <c r="AZ519" s="4">
        <f t="shared" si="142"/>
        <v>1144.8964781294248</v>
      </c>
    </row>
    <row r="520" spans="1:52" x14ac:dyDescent="0.25">
      <c r="A520">
        <v>4231</v>
      </c>
      <c r="B520">
        <v>7</v>
      </c>
      <c r="C520" t="s">
        <v>500</v>
      </c>
      <c r="D520">
        <v>7</v>
      </c>
      <c r="E520" s="4">
        <f>VLOOKUP(A520,'Pupil Info'!A:D,4,FALSE)</f>
        <v>485</v>
      </c>
      <c r="F520" s="4">
        <f>Summary!F520</f>
        <v>5735778.1368723754</v>
      </c>
      <c r="G520" s="4">
        <f>VLOOKUP(A520,'2% 2020'!A:AB,28,FALSE)</f>
        <v>5248678</v>
      </c>
      <c r="H520" s="4">
        <f t="shared" si="133"/>
        <v>11826.346673963661</v>
      </c>
      <c r="I520" s="4">
        <f>G520-Summary!G520</f>
        <v>98057</v>
      </c>
      <c r="J520" s="4">
        <f>VLOOKUP(A520,'2% with VPK 2020'!A:AB,28,FALSE)</f>
        <v>5249157</v>
      </c>
      <c r="K520" s="4">
        <f>VLOOKUP(A520,'Charter School Lease'!A:D,4,FALSE)</f>
        <v>0</v>
      </c>
      <c r="L520" s="4">
        <f>VLOOKUP(A520,'Integration Change'!H:K,4,FALSE)</f>
        <v>0</v>
      </c>
      <c r="M520" s="4">
        <f>VLOOKUP(A520,'Other SPED'!A:D,4,FALSE)</f>
        <v>0</v>
      </c>
      <c r="N520" s="4">
        <f>VLOOKUP(A520,'LTFM Change'!G:J,4,FALSE)</f>
        <v>0</v>
      </c>
      <c r="O520" s="4">
        <f>VLOOKUP(A520,QComp!I:N,6,FALSE)</f>
        <v>0</v>
      </c>
      <c r="P520" s="4">
        <f>VLOOKUP(A520,'Breakfast and Lunch'!A:D,4,FALSE)</f>
        <v>0</v>
      </c>
      <c r="Q520" s="4">
        <f>VLOOKUP(A520,'Breakfast and Lunch'!A:E,5,FALSE)</f>
        <v>0</v>
      </c>
      <c r="R520" s="4">
        <v>0</v>
      </c>
      <c r="S520" s="4">
        <v>0</v>
      </c>
      <c r="T520" s="4">
        <f>VLOOKUP(A520,QComp!A:D,4,FALSE)</f>
        <v>0</v>
      </c>
      <c r="U520" s="4">
        <f t="shared" si="134"/>
        <v>202.17938144329898</v>
      </c>
      <c r="V520" s="4">
        <f t="shared" si="135"/>
        <v>479</v>
      </c>
      <c r="W520" s="4">
        <f t="shared" si="136"/>
        <v>0.98762886597938149</v>
      </c>
      <c r="X520" s="4">
        <f>VLOOKUP(A520,'2020 SPED'!A:AF,32,FALSE)</f>
        <v>0</v>
      </c>
      <c r="Y520" s="228">
        <f t="shared" si="129"/>
        <v>0</v>
      </c>
      <c r="Z520" s="4">
        <f t="shared" si="130"/>
        <v>98536</v>
      </c>
      <c r="AA520" s="228">
        <f t="shared" si="131"/>
        <v>203.16701030927834</v>
      </c>
      <c r="AC520" s="4">
        <f>VLOOKUP(A520,'Pupil Info'!A:E,5,FALSE)</f>
        <v>525</v>
      </c>
      <c r="AD520" s="4">
        <f>Summary!AA520</f>
        <v>6012530.9959629877</v>
      </c>
      <c r="AE520" s="4">
        <f>VLOOKUP(A520,'2% 2021'!A:AB,28,FALSE)</f>
        <v>5533843</v>
      </c>
      <c r="AF520" s="4">
        <f t="shared" si="137"/>
        <v>11452.439992310452</v>
      </c>
      <c r="AG520" s="4">
        <f>AE520-Summary!AB520</f>
        <v>203310</v>
      </c>
      <c r="AH520" s="4">
        <f>VLOOKUP(A520,'2% with VPK 2021'!A:AB,28,FALSE)</f>
        <v>5534368</v>
      </c>
      <c r="AI520" s="4">
        <f>VLOOKUP(A520,'Charter School Lease'!A:E,5,FALSE)</f>
        <v>0</v>
      </c>
      <c r="AJ520" s="4">
        <f>VLOOKUP(A520,'Integration Change'!H:L,5,FALSE)</f>
        <v>0</v>
      </c>
      <c r="AK520" s="4">
        <f>VLOOKUP(A520,'Other SPED'!A:D,4,FALSE)</f>
        <v>0</v>
      </c>
      <c r="AL520" s="4">
        <f>VLOOKUP(A520,QComp!I:R,10,FALSE)</f>
        <v>0</v>
      </c>
      <c r="AM520" s="4">
        <f>VLOOKUP(A520,'LTFM Change'!G:K,5,FALSE)</f>
        <v>0</v>
      </c>
      <c r="AN520" s="4">
        <f>VLOOKUP(A520,'Breakfast and Lunch'!A:E,5,FALSE)</f>
        <v>0</v>
      </c>
      <c r="AO520" s="4">
        <f>VLOOKUP(A520,'Breakfast and Lunch'!A:D,4,FALSE)</f>
        <v>0</v>
      </c>
      <c r="AP520" s="4">
        <v>0</v>
      </c>
      <c r="AQ520" s="4">
        <f>VLOOKUP(A520,'Safe School'!A:D,4,FALSE)</f>
        <v>0</v>
      </c>
      <c r="AR520" s="4">
        <v>0</v>
      </c>
      <c r="AS520" s="4">
        <f>VLOOKUP(A520,QComp!A:E,5,FALSE)</f>
        <v>0</v>
      </c>
      <c r="AT520" s="228">
        <f t="shared" si="138"/>
        <v>387.25714285714287</v>
      </c>
      <c r="AU520" s="4">
        <f t="shared" si="139"/>
        <v>525</v>
      </c>
      <c r="AV520" s="228">
        <f t="shared" si="140"/>
        <v>1</v>
      </c>
      <c r="AW520" s="4">
        <f>VLOOKUP(A520,'2021 SPED'!A:AF,32,FALSE)</f>
        <v>-29.040858409251086</v>
      </c>
      <c r="AX520" s="228">
        <f t="shared" si="141"/>
        <v>-5.5315920779525879E-2</v>
      </c>
      <c r="AY520" s="5">
        <f t="shared" si="132"/>
        <v>203805.95914159075</v>
      </c>
      <c r="AZ520" s="4">
        <f t="shared" si="142"/>
        <v>388.20182693636332</v>
      </c>
    </row>
    <row r="521" spans="1:52" x14ac:dyDescent="0.25">
      <c r="A521">
        <v>4232</v>
      </c>
      <c r="B521">
        <v>7</v>
      </c>
      <c r="C521" t="s">
        <v>501</v>
      </c>
      <c r="D521">
        <v>7</v>
      </c>
      <c r="E521" s="4">
        <f>VLOOKUP(A521,'Pupil Info'!A:D,4,FALSE)</f>
        <v>85</v>
      </c>
      <c r="F521" s="4">
        <f>Summary!F521</f>
        <v>1019117.4975830964</v>
      </c>
      <c r="G521" s="4">
        <f>VLOOKUP(A521,'2% 2020'!A:AB,28,FALSE)</f>
        <v>816364</v>
      </c>
      <c r="H521" s="4">
        <f t="shared" si="133"/>
        <v>11989.617618624663</v>
      </c>
      <c r="I521" s="4">
        <f>G521-Summary!G521</f>
        <v>14817</v>
      </c>
      <c r="J521" s="4">
        <f>VLOOKUP(A521,'2% with VPK 2020'!A:AB,28,FALSE)</f>
        <v>816357</v>
      </c>
      <c r="K521" s="4">
        <f>VLOOKUP(A521,'Charter School Lease'!A:D,4,FALSE)</f>
        <v>0</v>
      </c>
      <c r="L521" s="4">
        <f>VLOOKUP(A521,'Integration Change'!H:K,4,FALSE)</f>
        <v>0</v>
      </c>
      <c r="M521" s="4">
        <f>VLOOKUP(A521,'Other SPED'!A:D,4,FALSE)</f>
        <v>0</v>
      </c>
      <c r="N521" s="4">
        <f>VLOOKUP(A521,'LTFM Change'!G:J,4,FALSE)</f>
        <v>0</v>
      </c>
      <c r="O521" s="4">
        <f>VLOOKUP(A521,QComp!I:N,6,FALSE)</f>
        <v>0</v>
      </c>
      <c r="P521" s="4">
        <f>VLOOKUP(A521,'Breakfast and Lunch'!A:D,4,FALSE)</f>
        <v>0</v>
      </c>
      <c r="Q521" s="4">
        <f>VLOOKUP(A521,'Breakfast and Lunch'!A:E,5,FALSE)</f>
        <v>0</v>
      </c>
      <c r="R521" s="4">
        <v>0</v>
      </c>
      <c r="S521" s="4">
        <v>0</v>
      </c>
      <c r="T521" s="4">
        <f>VLOOKUP(A521,QComp!A:D,4,FALSE)</f>
        <v>0</v>
      </c>
      <c r="U521" s="4">
        <f t="shared" si="134"/>
        <v>174.31764705882352</v>
      </c>
      <c r="V521" s="4">
        <f t="shared" si="135"/>
        <v>-7</v>
      </c>
      <c r="W521" s="4">
        <f t="shared" si="136"/>
        <v>-8.2352941176470587E-2</v>
      </c>
      <c r="X521" s="4">
        <f>VLOOKUP(A521,'2020 SPED'!A:AF,32,FALSE)</f>
        <v>0</v>
      </c>
      <c r="Y521" s="228">
        <f t="shared" si="129"/>
        <v>0</v>
      </c>
      <c r="Z521" s="4">
        <f t="shared" si="130"/>
        <v>14810</v>
      </c>
      <c r="AA521" s="228">
        <f t="shared" si="131"/>
        <v>174.23529411764707</v>
      </c>
      <c r="AC521" s="4">
        <f>VLOOKUP(A521,'Pupil Info'!A:E,5,FALSE)</f>
        <v>80</v>
      </c>
      <c r="AD521" s="4">
        <f>Summary!AA521</f>
        <v>1008784.2807599891</v>
      </c>
      <c r="AE521" s="4">
        <f>VLOOKUP(A521,'2% 2021'!A:AB,28,FALSE)</f>
        <v>813884</v>
      </c>
      <c r="AF521" s="4">
        <f t="shared" si="137"/>
        <v>12609.803509499863</v>
      </c>
      <c r="AG521" s="4">
        <f>AE521-Summary!AB521</f>
        <v>29368</v>
      </c>
      <c r="AH521" s="4">
        <f>VLOOKUP(A521,'2% with VPK 2021'!A:AB,28,FALSE)</f>
        <v>813876</v>
      </c>
      <c r="AI521" s="4">
        <f>VLOOKUP(A521,'Charter School Lease'!A:E,5,FALSE)</f>
        <v>0</v>
      </c>
      <c r="AJ521" s="4">
        <f>VLOOKUP(A521,'Integration Change'!H:L,5,FALSE)</f>
        <v>0</v>
      </c>
      <c r="AK521" s="4">
        <f>VLOOKUP(A521,'Other SPED'!A:D,4,FALSE)</f>
        <v>0</v>
      </c>
      <c r="AL521" s="4">
        <f>VLOOKUP(A521,QComp!I:R,10,FALSE)</f>
        <v>0</v>
      </c>
      <c r="AM521" s="4">
        <f>VLOOKUP(A521,'LTFM Change'!G:K,5,FALSE)</f>
        <v>0</v>
      </c>
      <c r="AN521" s="4">
        <f>VLOOKUP(A521,'Breakfast and Lunch'!A:E,5,FALSE)</f>
        <v>0</v>
      </c>
      <c r="AO521" s="4">
        <f>VLOOKUP(A521,'Breakfast and Lunch'!A:D,4,FALSE)</f>
        <v>0</v>
      </c>
      <c r="AP521" s="4">
        <v>0</v>
      </c>
      <c r="AQ521" s="4">
        <f>VLOOKUP(A521,'Safe School'!A:D,4,FALSE)</f>
        <v>0</v>
      </c>
      <c r="AR521" s="4">
        <v>0</v>
      </c>
      <c r="AS521" s="4">
        <f>VLOOKUP(A521,QComp!A:E,5,FALSE)</f>
        <v>0</v>
      </c>
      <c r="AT521" s="228">
        <f t="shared" si="138"/>
        <v>367.1</v>
      </c>
      <c r="AU521" s="4">
        <f t="shared" si="139"/>
        <v>-8</v>
      </c>
      <c r="AV521" s="228">
        <f t="shared" si="140"/>
        <v>-0.1</v>
      </c>
      <c r="AW521" s="4">
        <f>VLOOKUP(A521,'2021 SPED'!A:AF,32,FALSE)</f>
        <v>-16.778800129832234</v>
      </c>
      <c r="AX521" s="228">
        <f t="shared" si="141"/>
        <v>-0.20973500162290293</v>
      </c>
      <c r="AY521" s="5">
        <f t="shared" si="132"/>
        <v>29343.221199870168</v>
      </c>
      <c r="AZ521" s="4">
        <f t="shared" si="142"/>
        <v>366.7902649983771</v>
      </c>
    </row>
    <row r="522" spans="1:52" x14ac:dyDescent="0.25">
      <c r="A522">
        <v>4233</v>
      </c>
      <c r="B522">
        <v>7</v>
      </c>
      <c r="C522" t="s">
        <v>502</v>
      </c>
      <c r="D522">
        <v>7</v>
      </c>
      <c r="E522" s="4">
        <f>VLOOKUP(A522,'Pupil Info'!A:D,4,FALSE)</f>
        <v>125</v>
      </c>
      <c r="F522" s="4">
        <f>Summary!F522</f>
        <v>1855765.6415771651</v>
      </c>
      <c r="G522" s="4">
        <f>VLOOKUP(A522,'2% 2020'!A:AB,28,FALSE)</f>
        <v>942926</v>
      </c>
      <c r="H522" s="4">
        <f t="shared" si="133"/>
        <v>14846.125132617321</v>
      </c>
      <c r="I522" s="4">
        <f>G522-Summary!G522</f>
        <v>17523</v>
      </c>
      <c r="J522" s="4">
        <f>VLOOKUP(A522,'2% with VPK 2020'!A:AB,28,FALSE)</f>
        <v>942909</v>
      </c>
      <c r="K522" s="4">
        <f>VLOOKUP(A522,'Charter School Lease'!A:D,4,FALSE)</f>
        <v>0</v>
      </c>
      <c r="L522" s="4">
        <f>VLOOKUP(A522,'Integration Change'!H:K,4,FALSE)</f>
        <v>0</v>
      </c>
      <c r="M522" s="4">
        <f>VLOOKUP(A522,'Other SPED'!A:D,4,FALSE)</f>
        <v>0</v>
      </c>
      <c r="N522" s="4">
        <f>VLOOKUP(A522,'LTFM Change'!G:J,4,FALSE)</f>
        <v>0</v>
      </c>
      <c r="O522" s="4">
        <f>VLOOKUP(A522,QComp!I:N,6,FALSE)</f>
        <v>0</v>
      </c>
      <c r="P522" s="4">
        <f>VLOOKUP(A522,'Breakfast and Lunch'!A:D,4,FALSE)</f>
        <v>0</v>
      </c>
      <c r="Q522" s="4">
        <f>VLOOKUP(A522,'Breakfast and Lunch'!A:E,5,FALSE)</f>
        <v>0</v>
      </c>
      <c r="R522" s="4">
        <v>0</v>
      </c>
      <c r="S522" s="4">
        <v>0</v>
      </c>
      <c r="T522" s="4">
        <f>VLOOKUP(A522,QComp!A:D,4,FALSE)</f>
        <v>0</v>
      </c>
      <c r="U522" s="4">
        <f t="shared" si="134"/>
        <v>140.184</v>
      </c>
      <c r="V522" s="4">
        <f t="shared" si="135"/>
        <v>-17</v>
      </c>
      <c r="W522" s="4">
        <f t="shared" si="136"/>
        <v>-0.13600000000000001</v>
      </c>
      <c r="X522" s="4">
        <f>VLOOKUP(A522,'2020 SPED'!A:AF,32,FALSE)</f>
        <v>0</v>
      </c>
      <c r="Y522" s="228">
        <f t="shared" si="129"/>
        <v>0</v>
      </c>
      <c r="Z522" s="4">
        <f t="shared" si="130"/>
        <v>17506</v>
      </c>
      <c r="AA522" s="228">
        <f t="shared" si="131"/>
        <v>140.048</v>
      </c>
      <c r="AC522" s="4">
        <f>VLOOKUP(A522,'Pupil Info'!A:E,5,FALSE)</f>
        <v>130</v>
      </c>
      <c r="AD522" s="4">
        <f>Summary!AA522</f>
        <v>2004912.8177983055</v>
      </c>
      <c r="AE522" s="4">
        <f>VLOOKUP(A522,'2% 2021'!A:AB,28,FALSE)</f>
        <v>991012</v>
      </c>
      <c r="AF522" s="4">
        <f t="shared" si="137"/>
        <v>15422.406290756197</v>
      </c>
      <c r="AG522" s="4">
        <f>AE522-Summary!AB522</f>
        <v>36475</v>
      </c>
      <c r="AH522" s="4">
        <f>VLOOKUP(A522,'2% with VPK 2021'!A:AB,28,FALSE)</f>
        <v>990996</v>
      </c>
      <c r="AI522" s="4">
        <f>VLOOKUP(A522,'Charter School Lease'!A:E,5,FALSE)</f>
        <v>0</v>
      </c>
      <c r="AJ522" s="4">
        <f>VLOOKUP(A522,'Integration Change'!H:L,5,FALSE)</f>
        <v>0</v>
      </c>
      <c r="AK522" s="4">
        <f>VLOOKUP(A522,'Other SPED'!A:D,4,FALSE)</f>
        <v>0</v>
      </c>
      <c r="AL522" s="4">
        <f>VLOOKUP(A522,QComp!I:R,10,FALSE)</f>
        <v>0</v>
      </c>
      <c r="AM522" s="4">
        <f>VLOOKUP(A522,'LTFM Change'!G:K,5,FALSE)</f>
        <v>0</v>
      </c>
      <c r="AN522" s="4">
        <f>VLOOKUP(A522,'Breakfast and Lunch'!A:E,5,FALSE)</f>
        <v>0</v>
      </c>
      <c r="AO522" s="4">
        <f>VLOOKUP(A522,'Breakfast and Lunch'!A:D,4,FALSE)</f>
        <v>0</v>
      </c>
      <c r="AP522" s="4">
        <v>0</v>
      </c>
      <c r="AQ522" s="4">
        <f>VLOOKUP(A522,'Safe School'!A:D,4,FALSE)</f>
        <v>0</v>
      </c>
      <c r="AR522" s="4">
        <v>0</v>
      </c>
      <c r="AS522" s="4">
        <f>VLOOKUP(A522,QComp!A:E,5,FALSE)</f>
        <v>0</v>
      </c>
      <c r="AT522" s="228">
        <f t="shared" si="138"/>
        <v>280.57692307692309</v>
      </c>
      <c r="AU522" s="4">
        <f t="shared" si="139"/>
        <v>-16</v>
      </c>
      <c r="AV522" s="228">
        <f t="shared" si="140"/>
        <v>-0.12307692307692308</v>
      </c>
      <c r="AW522" s="4">
        <f>VLOOKUP(A522,'2021 SPED'!A:AF,32,FALSE)</f>
        <v>637.22819840186276</v>
      </c>
      <c r="AX522" s="228">
        <f t="shared" si="141"/>
        <v>4.9017553723220209</v>
      </c>
      <c r="AY522" s="5">
        <f t="shared" si="132"/>
        <v>37096.228198401863</v>
      </c>
      <c r="AZ522" s="4">
        <f t="shared" si="142"/>
        <v>285.35560152616819</v>
      </c>
    </row>
    <row r="523" spans="1:52" x14ac:dyDescent="0.25">
      <c r="A523">
        <v>4234</v>
      </c>
      <c r="B523">
        <v>7</v>
      </c>
      <c r="C523" t="s">
        <v>503</v>
      </c>
      <c r="D523">
        <v>7</v>
      </c>
      <c r="E523" s="4">
        <f>VLOOKUP(A523,'Pupil Info'!A:D,4,FALSE)</f>
        <v>0</v>
      </c>
      <c r="F523" s="4">
        <f>Summary!F523</f>
        <v>0</v>
      </c>
      <c r="G523" s="4">
        <f>VLOOKUP(A523,'2% 2020'!A:AB,28,FALSE)</f>
        <v>0</v>
      </c>
      <c r="H523" s="4">
        <v>0</v>
      </c>
      <c r="I523" s="4">
        <f>G523-Summary!G523</f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0</v>
      </c>
      <c r="AC523" s="4">
        <f>VLOOKUP(A523,'Pupil Info'!A:E,5,FALSE)</f>
        <v>0</v>
      </c>
      <c r="AD523" s="4">
        <f>Summary!AA523</f>
        <v>0</v>
      </c>
      <c r="AE523" s="4">
        <f>VLOOKUP(A523,'2% 2021'!A:AB,28,FALSE)</f>
        <v>0</v>
      </c>
      <c r="AF523" s="4">
        <v>0</v>
      </c>
      <c r="AG523" s="4">
        <f>AE523-Summary!AB523</f>
        <v>0</v>
      </c>
      <c r="AH523" s="4">
        <f>VLOOKUP(A523,'2% with VPK 2021'!A:AB,28,FALSE)</f>
        <v>0</v>
      </c>
      <c r="AI523" s="4">
        <f>VLOOKUP(A523,'Charter School Lease'!A:E,5,FALSE)</f>
        <v>0</v>
      </c>
      <c r="AJ523" s="4">
        <f>VLOOKUP(A523,'Integration Change'!H:L,5,FALSE)</f>
        <v>0</v>
      </c>
      <c r="AK523" s="4">
        <f>VLOOKUP(A523,'Other SPED'!A:D,4,FALSE)</f>
        <v>0</v>
      </c>
      <c r="AL523" s="4">
        <f>VLOOKUP(A523,QComp!I:R,10,FALSE)</f>
        <v>0</v>
      </c>
      <c r="AM523" s="4">
        <f>VLOOKUP(A523,'LTFM Change'!G:K,5,FALSE)</f>
        <v>0</v>
      </c>
      <c r="AN523" s="4">
        <v>0</v>
      </c>
      <c r="AO523" s="4">
        <v>0</v>
      </c>
      <c r="AP523" s="4">
        <v>0</v>
      </c>
      <c r="AQ523" s="4">
        <f>VLOOKUP(A523,'Safe School'!A:D,4,FALSE)</f>
        <v>0</v>
      </c>
      <c r="AR523" s="4">
        <v>0</v>
      </c>
      <c r="AS523" s="4">
        <f>VLOOKUP(A523,QComp!A:E,5,FALSE)</f>
        <v>0</v>
      </c>
      <c r="AT523" s="228" t="e">
        <f t="shared" si="138"/>
        <v>#DIV/0!</v>
      </c>
      <c r="AU523" s="4">
        <f t="shared" si="139"/>
        <v>0</v>
      </c>
      <c r="AV523" s="228">
        <v>0</v>
      </c>
      <c r="AW523" s="228">
        <v>0</v>
      </c>
      <c r="AX523" s="228">
        <v>0</v>
      </c>
      <c r="AY523" s="228">
        <v>0</v>
      </c>
      <c r="AZ523" s="228">
        <v>0</v>
      </c>
    </row>
    <row r="524" spans="1:52" x14ac:dyDescent="0.25">
      <c r="A524">
        <v>4235</v>
      </c>
      <c r="B524">
        <v>7</v>
      </c>
      <c r="C524" t="s">
        <v>504</v>
      </c>
      <c r="D524">
        <v>7</v>
      </c>
      <c r="E524" s="4">
        <f>VLOOKUP(A524,'Pupil Info'!A:D,4,FALSE)</f>
        <v>0</v>
      </c>
      <c r="F524" s="4">
        <f>Summary!F524</f>
        <v>0</v>
      </c>
      <c r="G524" s="4">
        <f>VLOOKUP(A524,'2% 2020'!A:AB,28,FALSE)</f>
        <v>0</v>
      </c>
      <c r="H524" s="4">
        <v>0</v>
      </c>
      <c r="I524" s="4">
        <f>G524-Summary!G524</f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C524" s="4">
        <f>VLOOKUP(A524,'Pupil Info'!A:E,5,FALSE)</f>
        <v>0</v>
      </c>
      <c r="AD524" s="4">
        <f>Summary!AA524</f>
        <v>0</v>
      </c>
      <c r="AE524" s="4">
        <f>VLOOKUP(A524,'2% 2021'!A:AB,28,FALSE)</f>
        <v>0</v>
      </c>
      <c r="AF524" s="4">
        <v>0</v>
      </c>
      <c r="AG524" s="4">
        <f>AE524-Summary!AB524</f>
        <v>0</v>
      </c>
      <c r="AH524" s="4">
        <f>VLOOKUP(A524,'2% with VPK 2021'!A:AB,28,FALSE)</f>
        <v>0</v>
      </c>
      <c r="AI524" s="4">
        <f>VLOOKUP(A524,'Charter School Lease'!A:E,5,FALSE)</f>
        <v>0</v>
      </c>
      <c r="AJ524" s="4">
        <f>VLOOKUP(A524,'Integration Change'!H:L,5,FALSE)</f>
        <v>0</v>
      </c>
      <c r="AK524" s="4">
        <f>VLOOKUP(A524,'Other SPED'!A:D,4,FALSE)</f>
        <v>0</v>
      </c>
      <c r="AL524" s="4">
        <f>VLOOKUP(A524,QComp!I:R,10,FALSE)</f>
        <v>0</v>
      </c>
      <c r="AM524" s="4">
        <f>VLOOKUP(A524,'LTFM Change'!G:K,5,FALSE)</f>
        <v>0</v>
      </c>
      <c r="AN524" s="4">
        <v>0</v>
      </c>
      <c r="AO524" s="4">
        <v>0</v>
      </c>
      <c r="AP524" s="4">
        <v>0</v>
      </c>
      <c r="AQ524" s="4">
        <f>VLOOKUP(A524,'Safe School'!A:D,4,FALSE)</f>
        <v>0</v>
      </c>
      <c r="AR524" s="4">
        <v>0</v>
      </c>
      <c r="AS524" s="4">
        <f>VLOOKUP(A524,QComp!A:E,5,FALSE)</f>
        <v>0</v>
      </c>
      <c r="AT524" s="228" t="e">
        <f t="shared" si="138"/>
        <v>#DIV/0!</v>
      </c>
      <c r="AU524" s="4">
        <f t="shared" si="139"/>
        <v>0</v>
      </c>
      <c r="AV524" s="228">
        <v>0</v>
      </c>
      <c r="AW524" s="228">
        <v>0</v>
      </c>
      <c r="AX524" s="228">
        <v>0</v>
      </c>
      <c r="AY524" s="228">
        <v>0</v>
      </c>
      <c r="AZ524" s="228">
        <v>0</v>
      </c>
    </row>
    <row r="525" spans="1:52" x14ac:dyDescent="0.25">
      <c r="A525">
        <v>4237</v>
      </c>
      <c r="B525">
        <v>7</v>
      </c>
      <c r="C525" t="s">
        <v>505</v>
      </c>
      <c r="D525">
        <v>7</v>
      </c>
      <c r="E525" s="4">
        <f>VLOOKUP(A525,'Pupil Info'!A:D,4,FALSE)</f>
        <v>175</v>
      </c>
      <c r="F525" s="4">
        <f>Summary!F525</f>
        <v>2153698.866768471</v>
      </c>
      <c r="G525" s="4">
        <f>VLOOKUP(A525,'2% 2020'!A:AB,28,FALSE)</f>
        <v>1742819</v>
      </c>
      <c r="H525" s="4">
        <f t="shared" si="133"/>
        <v>12306.850667248405</v>
      </c>
      <c r="I525" s="4">
        <f>G525-Summary!G525</f>
        <v>31718</v>
      </c>
      <c r="J525" s="4">
        <f>VLOOKUP(A525,'2% with VPK 2020'!A:AB,28,FALSE)</f>
        <v>1742802</v>
      </c>
      <c r="K525" s="4">
        <f>VLOOKUP(A525,'Charter School Lease'!A:D,4,FALSE)</f>
        <v>0</v>
      </c>
      <c r="L525" s="4">
        <f>VLOOKUP(A525,'Integration Change'!H:K,4,FALSE)</f>
        <v>0</v>
      </c>
      <c r="M525" s="4">
        <f>VLOOKUP(A525,'Other SPED'!A:D,4,FALSE)</f>
        <v>0</v>
      </c>
      <c r="N525" s="4">
        <f>VLOOKUP(A525,'LTFM Change'!G:J,4,FALSE)</f>
        <v>0</v>
      </c>
      <c r="O525" s="4">
        <f>VLOOKUP(A525,QComp!I:N,6,FALSE)</f>
        <v>0</v>
      </c>
      <c r="P525" s="4">
        <f>VLOOKUP(A525,'Breakfast and Lunch'!A:D,4,FALSE)</f>
        <v>0</v>
      </c>
      <c r="Q525" s="4">
        <f>VLOOKUP(A525,'Breakfast and Lunch'!A:E,5,FALSE)</f>
        <v>0</v>
      </c>
      <c r="R525" s="4">
        <v>0</v>
      </c>
      <c r="S525" s="4">
        <v>0</v>
      </c>
      <c r="T525" s="4">
        <f>VLOOKUP(A525,QComp!A:D,4,FALSE)</f>
        <v>0</v>
      </c>
      <c r="U525" s="4">
        <f t="shared" si="134"/>
        <v>181.24571428571429</v>
      </c>
      <c r="V525" s="4">
        <f t="shared" si="135"/>
        <v>-17</v>
      </c>
      <c r="W525" s="4">
        <f t="shared" si="136"/>
        <v>-9.7142857142857142E-2</v>
      </c>
      <c r="X525" s="4">
        <f>VLOOKUP(A525,'2020 SPED'!A:AF,32,FALSE)</f>
        <v>0</v>
      </c>
      <c r="Y525" s="228">
        <f t="shared" si="129"/>
        <v>0</v>
      </c>
      <c r="Z525" s="4">
        <f t="shared" si="130"/>
        <v>31701</v>
      </c>
      <c r="AA525" s="228">
        <f t="shared" si="131"/>
        <v>181.14857142857142</v>
      </c>
      <c r="AC525" s="4">
        <f>VLOOKUP(A525,'Pupil Info'!A:E,5,FALSE)</f>
        <v>175</v>
      </c>
      <c r="AD525" s="4">
        <f>Summary!AA525</f>
        <v>2309490.4270399311</v>
      </c>
      <c r="AE525" s="4">
        <f>VLOOKUP(A525,'2% 2021'!A:AB,28,FALSE)</f>
        <v>1887315</v>
      </c>
      <c r="AF525" s="4">
        <f t="shared" si="137"/>
        <v>13197.088154513891</v>
      </c>
      <c r="AG525" s="4">
        <f>AE525-Summary!AB525</f>
        <v>69136</v>
      </c>
      <c r="AH525" s="4">
        <f>VLOOKUP(A525,'2% with VPK 2021'!A:AB,28,FALSE)</f>
        <v>1887298</v>
      </c>
      <c r="AI525" s="4">
        <f>VLOOKUP(A525,'Charter School Lease'!A:E,5,FALSE)</f>
        <v>0</v>
      </c>
      <c r="AJ525" s="4">
        <f>VLOOKUP(A525,'Integration Change'!H:L,5,FALSE)</f>
        <v>0</v>
      </c>
      <c r="AK525" s="4">
        <f>VLOOKUP(A525,'Other SPED'!A:D,4,FALSE)</f>
        <v>0</v>
      </c>
      <c r="AL525" s="4">
        <f>VLOOKUP(A525,QComp!I:R,10,FALSE)</f>
        <v>0</v>
      </c>
      <c r="AM525" s="4">
        <f>VLOOKUP(A525,'LTFM Change'!G:K,5,FALSE)</f>
        <v>0</v>
      </c>
      <c r="AN525" s="4">
        <f>VLOOKUP(A525,'Breakfast and Lunch'!A:E,5,FALSE)</f>
        <v>0</v>
      </c>
      <c r="AO525" s="4">
        <f>VLOOKUP(A525,'Breakfast and Lunch'!A:D,4,FALSE)</f>
        <v>0</v>
      </c>
      <c r="AP525" s="4">
        <v>0</v>
      </c>
      <c r="AQ525" s="4">
        <f>VLOOKUP(A525,'Safe School'!A:D,4,FALSE)</f>
        <v>0</v>
      </c>
      <c r="AR525" s="4">
        <v>0</v>
      </c>
      <c r="AS525" s="4">
        <f>VLOOKUP(A525,QComp!A:E,5,FALSE)</f>
        <v>0</v>
      </c>
      <c r="AT525" s="228">
        <f t="shared" si="138"/>
        <v>395.06285714285713</v>
      </c>
      <c r="AU525" s="4">
        <f t="shared" si="139"/>
        <v>-17</v>
      </c>
      <c r="AV525" s="228">
        <f t="shared" si="140"/>
        <v>-9.7142857142857142E-2</v>
      </c>
      <c r="AW525" s="4">
        <f>VLOOKUP(A525,'2021 SPED'!A:AF,32,FALSE)</f>
        <v>-28.244632489106152</v>
      </c>
      <c r="AX525" s="228">
        <f t="shared" si="141"/>
        <v>-0.16139789993774944</v>
      </c>
      <c r="AY525" s="5">
        <f t="shared" si="132"/>
        <v>69090.755367510894</v>
      </c>
      <c r="AZ525" s="4">
        <f t="shared" si="142"/>
        <v>394.80431638577653</v>
      </c>
    </row>
    <row r="526" spans="1:52" x14ac:dyDescent="0.25">
      <c r="A526">
        <v>4238</v>
      </c>
      <c r="B526">
        <v>7</v>
      </c>
      <c r="C526" t="s">
        <v>506</v>
      </c>
      <c r="D526">
        <v>7</v>
      </c>
      <c r="E526" s="4">
        <f>VLOOKUP(A526,'Pupil Info'!A:D,4,FALSE)</f>
        <v>180</v>
      </c>
      <c r="F526" s="4">
        <f>Summary!F526</f>
        <v>4404050.4749546684</v>
      </c>
      <c r="G526" s="4">
        <f>VLOOKUP(A526,'2% 2020'!A:AB,28,FALSE)</f>
        <v>1508416</v>
      </c>
      <c r="H526" s="4">
        <f t="shared" si="133"/>
        <v>24466.94708308149</v>
      </c>
      <c r="I526" s="4">
        <f>G526-Summary!G526</f>
        <v>27504</v>
      </c>
      <c r="J526" s="4">
        <f>VLOOKUP(A526,'2% with VPK 2020'!A:AB,28,FALSE)</f>
        <v>1508605</v>
      </c>
      <c r="K526" s="4">
        <f>VLOOKUP(A526,'Charter School Lease'!A:D,4,FALSE)</f>
        <v>0</v>
      </c>
      <c r="L526" s="4">
        <f>VLOOKUP(A526,'Integration Change'!H:K,4,FALSE)</f>
        <v>0</v>
      </c>
      <c r="M526" s="4">
        <f>VLOOKUP(A526,'Other SPED'!A:D,4,FALSE)</f>
        <v>0</v>
      </c>
      <c r="N526" s="4">
        <f>VLOOKUP(A526,'LTFM Change'!G:J,4,FALSE)</f>
        <v>0</v>
      </c>
      <c r="O526" s="4">
        <f>VLOOKUP(A526,QComp!I:N,6,FALSE)</f>
        <v>0</v>
      </c>
      <c r="P526" s="4">
        <f>VLOOKUP(A526,'Breakfast and Lunch'!A:D,4,FALSE)</f>
        <v>0</v>
      </c>
      <c r="Q526" s="4">
        <f>VLOOKUP(A526,'Breakfast and Lunch'!A:E,5,FALSE)</f>
        <v>0</v>
      </c>
      <c r="R526" s="4">
        <v>0</v>
      </c>
      <c r="S526" s="4">
        <v>0</v>
      </c>
      <c r="T526" s="4">
        <f>VLOOKUP(A526,QComp!A:D,4,FALSE)</f>
        <v>0</v>
      </c>
      <c r="U526" s="4">
        <f t="shared" si="134"/>
        <v>152.80000000000001</v>
      </c>
      <c r="V526" s="4">
        <f t="shared" si="135"/>
        <v>189</v>
      </c>
      <c r="W526" s="4">
        <f t="shared" si="136"/>
        <v>1.05</v>
      </c>
      <c r="X526" s="4">
        <f>VLOOKUP(A526,'2020 SPED'!A:AF,32,FALSE)</f>
        <v>0</v>
      </c>
      <c r="Y526" s="228">
        <f t="shared" si="129"/>
        <v>0</v>
      </c>
      <c r="Z526" s="4">
        <f t="shared" si="130"/>
        <v>27693</v>
      </c>
      <c r="AA526" s="228">
        <f t="shared" si="131"/>
        <v>153.85</v>
      </c>
      <c r="AC526" s="4">
        <f>VLOOKUP(A526,'Pupil Info'!A:E,5,FALSE)</f>
        <v>170</v>
      </c>
      <c r="AD526" s="4">
        <f>Summary!AA526</f>
        <v>4490121.7318654181</v>
      </c>
      <c r="AE526" s="4">
        <f>VLOOKUP(A526,'2% 2021'!A:AB,28,FALSE)</f>
        <v>1485592</v>
      </c>
      <c r="AF526" s="4">
        <f t="shared" si="137"/>
        <v>26412.480775678931</v>
      </c>
      <c r="AG526" s="4">
        <f>AE526-Summary!AB526</f>
        <v>53723</v>
      </c>
      <c r="AH526" s="4">
        <f>VLOOKUP(A526,'2% with VPK 2021'!A:AB,28,FALSE)</f>
        <v>1485566</v>
      </c>
      <c r="AI526" s="4">
        <f>VLOOKUP(A526,'Charter School Lease'!A:E,5,FALSE)</f>
        <v>0</v>
      </c>
      <c r="AJ526" s="4">
        <f>VLOOKUP(A526,'Integration Change'!H:L,5,FALSE)</f>
        <v>0</v>
      </c>
      <c r="AK526" s="4">
        <f>VLOOKUP(A526,'Other SPED'!A:D,4,FALSE)</f>
        <v>0</v>
      </c>
      <c r="AL526" s="4">
        <f>VLOOKUP(A526,QComp!I:R,10,FALSE)</f>
        <v>0</v>
      </c>
      <c r="AM526" s="4">
        <f>VLOOKUP(A526,'LTFM Change'!G:K,5,FALSE)</f>
        <v>0</v>
      </c>
      <c r="AN526" s="4">
        <f>VLOOKUP(A526,'Breakfast and Lunch'!A:E,5,FALSE)</f>
        <v>0</v>
      </c>
      <c r="AO526" s="4">
        <f>VLOOKUP(A526,'Breakfast and Lunch'!A:D,4,FALSE)</f>
        <v>0</v>
      </c>
      <c r="AP526" s="4">
        <v>0</v>
      </c>
      <c r="AQ526" s="4">
        <f>VLOOKUP(A526,'Safe School'!A:D,4,FALSE)</f>
        <v>0</v>
      </c>
      <c r="AR526" s="4">
        <v>0</v>
      </c>
      <c r="AS526" s="4">
        <f>VLOOKUP(A526,QComp!A:E,5,FALSE)</f>
        <v>0</v>
      </c>
      <c r="AT526" s="228">
        <f t="shared" si="138"/>
        <v>316.01764705882351</v>
      </c>
      <c r="AU526" s="4">
        <f t="shared" si="139"/>
        <v>-26</v>
      </c>
      <c r="AV526" s="228">
        <f t="shared" si="140"/>
        <v>-0.15294117647058825</v>
      </c>
      <c r="AW526" s="4">
        <f>VLOOKUP(A526,'2021 SPED'!A:AF,32,FALSE)</f>
        <v>4714.8976393244229</v>
      </c>
      <c r="AX526" s="228">
        <f t="shared" si="141"/>
        <v>27.734691996026019</v>
      </c>
      <c r="AY526" s="5">
        <f t="shared" si="132"/>
        <v>58411.897639324423</v>
      </c>
      <c r="AZ526" s="4">
        <f t="shared" si="142"/>
        <v>343.59939787837897</v>
      </c>
    </row>
    <row r="527" spans="1:52" x14ac:dyDescent="0.25">
      <c r="A527">
        <v>4239</v>
      </c>
      <c r="B527">
        <v>7</v>
      </c>
      <c r="C527" t="s">
        <v>507</v>
      </c>
      <c r="D527">
        <v>7</v>
      </c>
      <c r="E527" s="4">
        <f>VLOOKUP(A527,'Pupil Info'!A:D,4,FALSE)</f>
        <v>235</v>
      </c>
      <c r="F527" s="4">
        <f>Summary!F527</f>
        <v>2837366.2299912595</v>
      </c>
      <c r="G527" s="4">
        <f>VLOOKUP(A527,'2% 2020'!A:AB,28,FALSE)</f>
        <v>2314962</v>
      </c>
      <c r="H527" s="4">
        <f t="shared" si="133"/>
        <v>12073.898851026635</v>
      </c>
      <c r="I527" s="4">
        <f>G527-Summary!G527</f>
        <v>41530</v>
      </c>
      <c r="J527" s="4">
        <f>VLOOKUP(A527,'2% with VPK 2020'!A:AB,28,FALSE)</f>
        <v>2314943</v>
      </c>
      <c r="K527" s="4">
        <f>VLOOKUP(A527,'Charter School Lease'!A:D,4,FALSE)</f>
        <v>0</v>
      </c>
      <c r="L527" s="4">
        <f>VLOOKUP(A527,'Integration Change'!H:K,4,FALSE)</f>
        <v>0</v>
      </c>
      <c r="M527" s="4">
        <f>VLOOKUP(A527,'Other SPED'!A:D,4,FALSE)</f>
        <v>0</v>
      </c>
      <c r="N527" s="4">
        <f>VLOOKUP(A527,'LTFM Change'!G:J,4,FALSE)</f>
        <v>0</v>
      </c>
      <c r="O527" s="4">
        <f>VLOOKUP(A527,QComp!I:N,6,FALSE)</f>
        <v>0</v>
      </c>
      <c r="P527" s="4">
        <f>VLOOKUP(A527,'Breakfast and Lunch'!A:D,4,FALSE)</f>
        <v>0</v>
      </c>
      <c r="Q527" s="4">
        <f>VLOOKUP(A527,'Breakfast and Lunch'!A:E,5,FALSE)</f>
        <v>0</v>
      </c>
      <c r="R527" s="4">
        <v>0</v>
      </c>
      <c r="S527" s="4">
        <v>0</v>
      </c>
      <c r="T527" s="4">
        <f>VLOOKUP(A527,QComp!A:D,4,FALSE)</f>
        <v>0</v>
      </c>
      <c r="U527" s="4">
        <f t="shared" si="134"/>
        <v>176.72340425531914</v>
      </c>
      <c r="V527" s="4">
        <f t="shared" si="135"/>
        <v>-19</v>
      </c>
      <c r="W527" s="4">
        <f t="shared" si="136"/>
        <v>-8.085106382978724E-2</v>
      </c>
      <c r="X527" s="4">
        <f>VLOOKUP(A527,'2020 SPED'!A:AF,32,FALSE)</f>
        <v>0</v>
      </c>
      <c r="Y527" s="228">
        <f t="shared" si="129"/>
        <v>0</v>
      </c>
      <c r="Z527" s="4">
        <f t="shared" si="130"/>
        <v>41511</v>
      </c>
      <c r="AA527" s="228">
        <f t="shared" si="131"/>
        <v>176.64255319148936</v>
      </c>
      <c r="AC527" s="4">
        <f>VLOOKUP(A527,'Pupil Info'!A:E,5,FALSE)</f>
        <v>260</v>
      </c>
      <c r="AD527" s="4">
        <f>Summary!AA527</f>
        <v>3349301.9913077014</v>
      </c>
      <c r="AE527" s="4">
        <f>VLOOKUP(A527,'2% 2021'!A:AB,28,FALSE)</f>
        <v>2760924</v>
      </c>
      <c r="AF527" s="4">
        <f t="shared" si="137"/>
        <v>12881.930735798851</v>
      </c>
      <c r="AG527" s="4">
        <f>AE527-Summary!AB527</f>
        <v>100580</v>
      </c>
      <c r="AH527" s="4">
        <f>VLOOKUP(A527,'2% with VPK 2021'!A:AB,28,FALSE)</f>
        <v>2760901</v>
      </c>
      <c r="AI527" s="4">
        <f>VLOOKUP(A527,'Charter School Lease'!A:E,5,FALSE)</f>
        <v>0</v>
      </c>
      <c r="AJ527" s="4">
        <f>VLOOKUP(A527,'Integration Change'!H:L,5,FALSE)</f>
        <v>0</v>
      </c>
      <c r="AK527" s="4">
        <f>VLOOKUP(A527,'Other SPED'!A:D,4,FALSE)</f>
        <v>0</v>
      </c>
      <c r="AL527" s="4">
        <f>VLOOKUP(A527,QComp!I:R,10,FALSE)</f>
        <v>0</v>
      </c>
      <c r="AM527" s="4">
        <f>VLOOKUP(A527,'LTFM Change'!G:K,5,FALSE)</f>
        <v>0</v>
      </c>
      <c r="AN527" s="4">
        <f>VLOOKUP(A527,'Breakfast and Lunch'!A:E,5,FALSE)</f>
        <v>0</v>
      </c>
      <c r="AO527" s="4">
        <f>VLOOKUP(A527,'Breakfast and Lunch'!A:D,4,FALSE)</f>
        <v>0</v>
      </c>
      <c r="AP527" s="4">
        <v>0</v>
      </c>
      <c r="AQ527" s="4">
        <f>VLOOKUP(A527,'Safe School'!A:D,4,FALSE)</f>
        <v>0</v>
      </c>
      <c r="AR527" s="4">
        <v>0</v>
      </c>
      <c r="AS527" s="4">
        <f>VLOOKUP(A527,QComp!A:E,5,FALSE)</f>
        <v>0</v>
      </c>
      <c r="AT527" s="228">
        <f t="shared" si="138"/>
        <v>386.84615384615387</v>
      </c>
      <c r="AU527" s="4">
        <f t="shared" si="139"/>
        <v>-23</v>
      </c>
      <c r="AV527" s="228">
        <f t="shared" si="140"/>
        <v>-8.8461538461538466E-2</v>
      </c>
      <c r="AW527" s="4">
        <f>VLOOKUP(A527,'2021 SPED'!A:AF,32,FALSE)</f>
        <v>2.5933840558864176</v>
      </c>
      <c r="AX527" s="228">
        <f t="shared" si="141"/>
        <v>9.9745540611016065E-3</v>
      </c>
      <c r="AY527" s="5">
        <f t="shared" si="132"/>
        <v>100559.59338405589</v>
      </c>
      <c r="AZ527" s="4">
        <f t="shared" si="142"/>
        <v>386.76766686175341</v>
      </c>
    </row>
    <row r="528" spans="1:52" x14ac:dyDescent="0.25">
      <c r="A528">
        <v>4240</v>
      </c>
      <c r="B528">
        <v>7</v>
      </c>
      <c r="C528" t="s">
        <v>508</v>
      </c>
      <c r="D528">
        <v>7</v>
      </c>
      <c r="E528" s="4">
        <f>VLOOKUP(A528,'Pupil Info'!A:D,4,FALSE)</f>
        <v>310</v>
      </c>
      <c r="F528" s="4">
        <f>Summary!F528</f>
        <v>3742524.4561582766</v>
      </c>
      <c r="G528" s="4">
        <f>VLOOKUP(A528,'2% 2020'!A:AB,28,FALSE)</f>
        <v>3497483</v>
      </c>
      <c r="H528" s="4">
        <f t="shared" si="133"/>
        <v>12072.65953599444</v>
      </c>
      <c r="I528" s="4">
        <f>G528-Summary!G528</f>
        <v>62392</v>
      </c>
      <c r="J528" s="4">
        <f>VLOOKUP(A528,'2% with VPK 2020'!A:AB,28,FALSE)</f>
        <v>3497761</v>
      </c>
      <c r="K528" s="4">
        <f>VLOOKUP(A528,'Charter School Lease'!A:D,4,FALSE)</f>
        <v>0</v>
      </c>
      <c r="L528" s="4">
        <f>VLOOKUP(A528,'Integration Change'!H:K,4,FALSE)</f>
        <v>0</v>
      </c>
      <c r="M528" s="4">
        <f>VLOOKUP(A528,'Other SPED'!A:D,4,FALSE)</f>
        <v>0</v>
      </c>
      <c r="N528" s="4">
        <f>VLOOKUP(A528,'LTFM Change'!G:J,4,FALSE)</f>
        <v>0</v>
      </c>
      <c r="O528" s="4">
        <f>VLOOKUP(A528,QComp!I:N,6,FALSE)</f>
        <v>0</v>
      </c>
      <c r="P528" s="4">
        <f>VLOOKUP(A528,'Breakfast and Lunch'!A:D,4,FALSE)</f>
        <v>0</v>
      </c>
      <c r="Q528" s="4">
        <f>VLOOKUP(A528,'Breakfast and Lunch'!A:E,5,FALSE)</f>
        <v>0</v>
      </c>
      <c r="R528" s="4">
        <v>0</v>
      </c>
      <c r="S528" s="4">
        <v>0</v>
      </c>
      <c r="T528" s="4">
        <f>VLOOKUP(A528,QComp!A:D,4,FALSE)</f>
        <v>0</v>
      </c>
      <c r="U528" s="4">
        <f t="shared" si="134"/>
        <v>201.26451612903224</v>
      </c>
      <c r="V528" s="4">
        <f t="shared" si="135"/>
        <v>278</v>
      </c>
      <c r="W528" s="4">
        <f t="shared" si="136"/>
        <v>0.89677419354838706</v>
      </c>
      <c r="X528" s="4">
        <f>VLOOKUP(A528,'2020 SPED'!A:AF,32,FALSE)</f>
        <v>0</v>
      </c>
      <c r="Y528" s="228">
        <f t="shared" si="129"/>
        <v>0</v>
      </c>
      <c r="Z528" s="4">
        <f t="shared" si="130"/>
        <v>62670</v>
      </c>
      <c r="AA528" s="228">
        <f t="shared" si="131"/>
        <v>202.16129032258064</v>
      </c>
      <c r="AC528" s="4">
        <f>VLOOKUP(A528,'Pupil Info'!A:E,5,FALSE)</f>
        <v>330</v>
      </c>
      <c r="AD528" s="4">
        <f>Summary!AA528</f>
        <v>4005997.2589583253</v>
      </c>
      <c r="AE528" s="4">
        <f>VLOOKUP(A528,'2% 2021'!A:AB,28,FALSE)</f>
        <v>3784963</v>
      </c>
      <c r="AF528" s="4">
        <f t="shared" si="137"/>
        <v>12139.385633207046</v>
      </c>
      <c r="AG528" s="4">
        <f>AE528-Summary!AB528</f>
        <v>134024</v>
      </c>
      <c r="AH528" s="4">
        <f>VLOOKUP(A528,'2% with VPK 2021'!A:AB,28,FALSE)</f>
        <v>3785261</v>
      </c>
      <c r="AI528" s="4">
        <f>VLOOKUP(A528,'Charter School Lease'!A:E,5,FALSE)</f>
        <v>0</v>
      </c>
      <c r="AJ528" s="4">
        <f>VLOOKUP(A528,'Integration Change'!H:L,5,FALSE)</f>
        <v>0</v>
      </c>
      <c r="AK528" s="4">
        <f>VLOOKUP(A528,'Other SPED'!A:D,4,FALSE)</f>
        <v>0</v>
      </c>
      <c r="AL528" s="4">
        <f>VLOOKUP(A528,QComp!I:R,10,FALSE)</f>
        <v>0</v>
      </c>
      <c r="AM528" s="4">
        <f>VLOOKUP(A528,'LTFM Change'!G:K,5,FALSE)</f>
        <v>0</v>
      </c>
      <c r="AN528" s="4">
        <f>VLOOKUP(A528,'Breakfast and Lunch'!A:E,5,FALSE)</f>
        <v>0</v>
      </c>
      <c r="AO528" s="4">
        <f>VLOOKUP(A528,'Breakfast and Lunch'!A:D,4,FALSE)</f>
        <v>0</v>
      </c>
      <c r="AP528" s="4">
        <v>0</v>
      </c>
      <c r="AQ528" s="4">
        <f>VLOOKUP(A528,'Safe School'!A:D,4,FALSE)</f>
        <v>0</v>
      </c>
      <c r="AR528" s="4">
        <v>0</v>
      </c>
      <c r="AS528" s="4">
        <f>VLOOKUP(A528,QComp!A:E,5,FALSE)</f>
        <v>0</v>
      </c>
      <c r="AT528" s="228">
        <f t="shared" si="138"/>
        <v>406.13333333333333</v>
      </c>
      <c r="AU528" s="4">
        <f t="shared" si="139"/>
        <v>298</v>
      </c>
      <c r="AV528" s="228">
        <f t="shared" si="140"/>
        <v>0.90303030303030307</v>
      </c>
      <c r="AW528" s="4">
        <f>VLOOKUP(A528,'2021 SPED'!A:AF,32,FALSE)</f>
        <v>0</v>
      </c>
      <c r="AX528" s="228">
        <f t="shared" si="141"/>
        <v>0</v>
      </c>
      <c r="AY528" s="5">
        <f t="shared" si="132"/>
        <v>134322</v>
      </c>
      <c r="AZ528" s="4">
        <f t="shared" si="142"/>
        <v>407.03636363636366</v>
      </c>
    </row>
    <row r="529" spans="1:52" x14ac:dyDescent="0.25">
      <c r="A529">
        <v>4243</v>
      </c>
      <c r="B529">
        <v>7</v>
      </c>
      <c r="C529" t="s">
        <v>509</v>
      </c>
      <c r="D529">
        <v>7</v>
      </c>
      <c r="E529" s="4">
        <f>VLOOKUP(A529,'Pupil Info'!A:D,4,FALSE)</f>
        <v>260</v>
      </c>
      <c r="F529" s="4">
        <f>Summary!F529</f>
        <v>3488520.2303354326</v>
      </c>
      <c r="G529" s="4">
        <f>VLOOKUP(A529,'2% 2020'!A:AB,28,FALSE)</f>
        <v>2317660</v>
      </c>
      <c r="H529" s="4">
        <f t="shared" si="133"/>
        <v>13417.385501290126</v>
      </c>
      <c r="I529" s="4">
        <f>G529-Summary!G529</f>
        <v>43301</v>
      </c>
      <c r="J529" s="4">
        <f>VLOOKUP(A529,'2% with VPK 2020'!A:AB,28,FALSE)</f>
        <v>2317899</v>
      </c>
      <c r="K529" s="4">
        <f>VLOOKUP(A529,'Charter School Lease'!A:D,4,FALSE)</f>
        <v>0</v>
      </c>
      <c r="L529" s="4">
        <f>VLOOKUP(A529,'Integration Change'!H:K,4,FALSE)</f>
        <v>0</v>
      </c>
      <c r="M529" s="4">
        <f>VLOOKUP(A529,'Other SPED'!A:D,4,FALSE)</f>
        <v>0</v>
      </c>
      <c r="N529" s="4">
        <f>VLOOKUP(A529,'LTFM Change'!G:J,4,FALSE)</f>
        <v>0</v>
      </c>
      <c r="O529" s="4">
        <f>VLOOKUP(A529,QComp!I:N,6,FALSE)</f>
        <v>0</v>
      </c>
      <c r="P529" s="4">
        <f>VLOOKUP(A529,'Breakfast and Lunch'!A:D,4,FALSE)</f>
        <v>0</v>
      </c>
      <c r="Q529" s="4">
        <f>VLOOKUP(A529,'Breakfast and Lunch'!A:E,5,FALSE)</f>
        <v>0</v>
      </c>
      <c r="R529" s="4">
        <v>0</v>
      </c>
      <c r="S529" s="4">
        <v>0</v>
      </c>
      <c r="T529" s="4">
        <f>VLOOKUP(A529,QComp!A:D,4,FALSE)</f>
        <v>0</v>
      </c>
      <c r="U529" s="4">
        <f t="shared" si="134"/>
        <v>166.5423076923077</v>
      </c>
      <c r="V529" s="4">
        <f t="shared" si="135"/>
        <v>239</v>
      </c>
      <c r="W529" s="4">
        <f t="shared" si="136"/>
        <v>0.91923076923076918</v>
      </c>
      <c r="X529" s="4">
        <f>VLOOKUP(A529,'2020 SPED'!A:AF,32,FALSE)</f>
        <v>0</v>
      </c>
      <c r="Y529" s="228">
        <f t="shared" si="129"/>
        <v>0</v>
      </c>
      <c r="Z529" s="4">
        <f t="shared" si="130"/>
        <v>43540</v>
      </c>
      <c r="AA529" s="228">
        <f t="shared" si="131"/>
        <v>167.46153846153845</v>
      </c>
      <c r="AC529" s="4">
        <f>VLOOKUP(A529,'Pupil Info'!A:E,5,FALSE)</f>
        <v>280</v>
      </c>
      <c r="AD529" s="4">
        <f>Summary!AA529</f>
        <v>3930200.8322104523</v>
      </c>
      <c r="AE529" s="4">
        <f>VLOOKUP(A529,'2% 2021'!A:AB,28,FALSE)</f>
        <v>2595673</v>
      </c>
      <c r="AF529" s="4">
        <f t="shared" si="137"/>
        <v>14036.431543608758</v>
      </c>
      <c r="AG529" s="4">
        <f>AE529-Summary!AB529</f>
        <v>96910</v>
      </c>
      <c r="AH529" s="4">
        <f>VLOOKUP(A529,'2% with VPK 2021'!A:AB,28,FALSE)</f>
        <v>2595929</v>
      </c>
      <c r="AI529" s="4">
        <f>VLOOKUP(A529,'Charter School Lease'!A:E,5,FALSE)</f>
        <v>0</v>
      </c>
      <c r="AJ529" s="4">
        <f>VLOOKUP(A529,'Integration Change'!H:L,5,FALSE)</f>
        <v>0</v>
      </c>
      <c r="AK529" s="4">
        <f>VLOOKUP(A529,'Other SPED'!A:D,4,FALSE)</f>
        <v>0</v>
      </c>
      <c r="AL529" s="4">
        <f>VLOOKUP(A529,QComp!I:R,10,FALSE)</f>
        <v>0</v>
      </c>
      <c r="AM529" s="4">
        <f>VLOOKUP(A529,'LTFM Change'!G:K,5,FALSE)</f>
        <v>0</v>
      </c>
      <c r="AN529" s="4">
        <f>VLOOKUP(A529,'Breakfast and Lunch'!A:E,5,FALSE)</f>
        <v>0</v>
      </c>
      <c r="AO529" s="4">
        <f>VLOOKUP(A529,'Breakfast and Lunch'!A:D,4,FALSE)</f>
        <v>0</v>
      </c>
      <c r="AP529" s="4">
        <v>0</v>
      </c>
      <c r="AQ529" s="4">
        <f>VLOOKUP(A529,'Safe School'!A:D,4,FALSE)</f>
        <v>0</v>
      </c>
      <c r="AR529" s="4">
        <v>0</v>
      </c>
      <c r="AS529" s="4">
        <f>VLOOKUP(A529,QComp!A:E,5,FALSE)</f>
        <v>0</v>
      </c>
      <c r="AT529" s="228">
        <f t="shared" si="138"/>
        <v>346.10714285714283</v>
      </c>
      <c r="AU529" s="4">
        <f t="shared" si="139"/>
        <v>256</v>
      </c>
      <c r="AV529" s="228">
        <f t="shared" si="140"/>
        <v>0.91428571428571426</v>
      </c>
      <c r="AW529" s="4">
        <f>VLOOKUP(A529,'2021 SPED'!A:AF,32,FALSE)</f>
        <v>1495.7412766062189</v>
      </c>
      <c r="AX529" s="228">
        <f t="shared" si="141"/>
        <v>5.3419331307364963</v>
      </c>
      <c r="AY529" s="5">
        <f t="shared" si="132"/>
        <v>98661.741276606219</v>
      </c>
      <c r="AZ529" s="4">
        <f t="shared" si="142"/>
        <v>352.36336170216509</v>
      </c>
    </row>
    <row r="530" spans="1:52" x14ac:dyDescent="0.25">
      <c r="A530">
        <v>4244</v>
      </c>
      <c r="B530">
        <v>7</v>
      </c>
      <c r="C530" t="s">
        <v>510</v>
      </c>
      <c r="D530">
        <v>7</v>
      </c>
      <c r="E530" s="4">
        <f>VLOOKUP(A530,'Pupil Info'!A:D,4,FALSE)</f>
        <v>328</v>
      </c>
      <c r="F530" s="4">
        <f>Summary!F530</f>
        <v>3769097.9616048252</v>
      </c>
      <c r="G530" s="4">
        <f>VLOOKUP(A530,'2% 2020'!A:AB,28,FALSE)</f>
        <v>2449281.4</v>
      </c>
      <c r="H530" s="4">
        <f t="shared" si="133"/>
        <v>11491.15232196593</v>
      </c>
      <c r="I530" s="4">
        <f>G530-Summary!G530</f>
        <v>44775</v>
      </c>
      <c r="J530" s="4">
        <f>VLOOKUP(A530,'2% with VPK 2020'!A:AB,28,FALSE)</f>
        <v>2449600</v>
      </c>
      <c r="K530" s="4">
        <f>VLOOKUP(A530,'Charter School Lease'!A:D,4,FALSE)</f>
        <v>0</v>
      </c>
      <c r="L530" s="4">
        <f>VLOOKUP(A530,'Integration Change'!H:K,4,FALSE)</f>
        <v>0</v>
      </c>
      <c r="M530" s="4">
        <f>VLOOKUP(A530,'Other SPED'!A:D,4,FALSE)</f>
        <v>0</v>
      </c>
      <c r="N530" s="4">
        <f>VLOOKUP(A530,'LTFM Change'!G:J,4,FALSE)</f>
        <v>0</v>
      </c>
      <c r="O530" s="4">
        <f>VLOOKUP(A530,QComp!I:N,6,FALSE)</f>
        <v>0</v>
      </c>
      <c r="P530" s="4">
        <f>VLOOKUP(A530,'Breakfast and Lunch'!A:D,4,FALSE)</f>
        <v>0</v>
      </c>
      <c r="Q530" s="4">
        <f>VLOOKUP(A530,'Breakfast and Lunch'!A:E,5,FALSE)</f>
        <v>0</v>
      </c>
      <c r="R530" s="4">
        <v>0</v>
      </c>
      <c r="S530" s="4">
        <v>0</v>
      </c>
      <c r="T530" s="4">
        <f>VLOOKUP(A530,QComp!A:D,4,FALSE)</f>
        <v>0</v>
      </c>
      <c r="U530" s="4">
        <f t="shared" si="134"/>
        <v>136.50914634146341</v>
      </c>
      <c r="V530" s="4">
        <f t="shared" si="135"/>
        <v>318.60000000009313</v>
      </c>
      <c r="W530" s="4">
        <f t="shared" si="136"/>
        <v>0.97134146341491812</v>
      </c>
      <c r="X530" s="4">
        <f>VLOOKUP(A530,'2020 SPED'!A:AF,32,FALSE)</f>
        <v>0</v>
      </c>
      <c r="Y530" s="228">
        <f t="shared" si="129"/>
        <v>0</v>
      </c>
      <c r="Z530" s="4">
        <f t="shared" si="130"/>
        <v>45093.600000000093</v>
      </c>
      <c r="AA530" s="228">
        <f t="shared" si="131"/>
        <v>137.48048780487832</v>
      </c>
      <c r="AC530" s="4">
        <f>VLOOKUP(A530,'Pupil Info'!A:E,5,FALSE)</f>
        <v>394</v>
      </c>
      <c r="AD530" s="4">
        <f>Summary!AA530</f>
        <v>4689071.1740783881</v>
      </c>
      <c r="AE530" s="4">
        <f>VLOOKUP(A530,'2% 2021'!A:AB,28,FALSE)</f>
        <v>3010696.2</v>
      </c>
      <c r="AF530" s="4">
        <f t="shared" si="137"/>
        <v>11901.195873295401</v>
      </c>
      <c r="AG530" s="4">
        <f>AE530-Summary!AB530</f>
        <v>109542</v>
      </c>
      <c r="AH530" s="4">
        <f>VLOOKUP(A530,'2% with VPK 2021'!A:AB,28,FALSE)</f>
        <v>3011080.4</v>
      </c>
      <c r="AI530" s="4">
        <f>VLOOKUP(A530,'Charter School Lease'!A:E,5,FALSE)</f>
        <v>0</v>
      </c>
      <c r="AJ530" s="4">
        <f>VLOOKUP(A530,'Integration Change'!H:L,5,FALSE)</f>
        <v>0</v>
      </c>
      <c r="AK530" s="4">
        <f>VLOOKUP(A530,'Other SPED'!A:D,4,FALSE)</f>
        <v>0</v>
      </c>
      <c r="AL530" s="4">
        <f>VLOOKUP(A530,QComp!I:R,10,FALSE)</f>
        <v>0</v>
      </c>
      <c r="AM530" s="4">
        <f>VLOOKUP(A530,'LTFM Change'!G:K,5,FALSE)</f>
        <v>0</v>
      </c>
      <c r="AN530" s="4">
        <f>VLOOKUP(A530,'Breakfast and Lunch'!A:E,5,FALSE)</f>
        <v>0</v>
      </c>
      <c r="AO530" s="4">
        <f>VLOOKUP(A530,'Breakfast and Lunch'!A:D,4,FALSE)</f>
        <v>0</v>
      </c>
      <c r="AP530" s="4">
        <v>0</v>
      </c>
      <c r="AQ530" s="4">
        <f>VLOOKUP(A530,'Safe School'!A:D,4,FALSE)</f>
        <v>0</v>
      </c>
      <c r="AR530" s="4">
        <v>0</v>
      </c>
      <c r="AS530" s="4">
        <f>VLOOKUP(A530,QComp!A:E,5,FALSE)</f>
        <v>0</v>
      </c>
      <c r="AT530" s="228">
        <f t="shared" si="138"/>
        <v>278.02538071065987</v>
      </c>
      <c r="AU530" s="4">
        <f t="shared" si="139"/>
        <v>384.1999999997206</v>
      </c>
      <c r="AV530" s="228">
        <f t="shared" si="140"/>
        <v>0.97512690355259035</v>
      </c>
      <c r="AW530" s="4">
        <f>VLOOKUP(A530,'2021 SPED'!A:AF,32,FALSE)</f>
        <v>1482.070000047097</v>
      </c>
      <c r="AX530" s="228">
        <f t="shared" si="141"/>
        <v>3.7615989848911089</v>
      </c>
      <c r="AY530" s="5">
        <f t="shared" si="132"/>
        <v>111408.27000004682</v>
      </c>
      <c r="AZ530" s="4">
        <f t="shared" si="142"/>
        <v>282.76210659910362</v>
      </c>
    </row>
    <row r="531" spans="1:52" x14ac:dyDescent="0.25">
      <c r="A531">
        <v>4246</v>
      </c>
      <c r="B531">
        <v>7</v>
      </c>
      <c r="C531" t="s">
        <v>511</v>
      </c>
      <c r="D531">
        <v>7</v>
      </c>
      <c r="E531" s="4">
        <f>VLOOKUP(A531,'Pupil Info'!A:D,4,FALSE)</f>
        <v>0</v>
      </c>
      <c r="F531" s="4">
        <f>Summary!F531</f>
        <v>0</v>
      </c>
      <c r="G531" s="4">
        <f>VLOOKUP(A531,'2% 2020'!A:AB,28,FALSE)</f>
        <v>0</v>
      </c>
      <c r="H531" s="4">
        <v>0</v>
      </c>
      <c r="I531" s="4">
        <f>G531-Summary!G531</f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0</v>
      </c>
      <c r="AC531" s="4">
        <f>VLOOKUP(A531,'Pupil Info'!A:E,5,FALSE)</f>
        <v>0</v>
      </c>
      <c r="AD531" s="4">
        <f>Summary!AA531</f>
        <v>0</v>
      </c>
      <c r="AE531" s="4">
        <f>VLOOKUP(A531,'2% 2021'!A:AB,28,FALSE)</f>
        <v>0</v>
      </c>
      <c r="AF531" s="4">
        <v>0</v>
      </c>
      <c r="AG531" s="4">
        <f>AE531-Summary!AB531</f>
        <v>0</v>
      </c>
      <c r="AH531" s="4">
        <f>VLOOKUP(A531,'2% with VPK 2021'!A:AB,28,FALSE)</f>
        <v>0</v>
      </c>
      <c r="AI531" s="4">
        <f>VLOOKUP(A531,'Charter School Lease'!A:E,5,FALSE)</f>
        <v>0</v>
      </c>
      <c r="AJ531" s="4">
        <f>VLOOKUP(A531,'Integration Change'!H:L,5,FALSE)</f>
        <v>0</v>
      </c>
      <c r="AK531" s="4">
        <f>VLOOKUP(A531,'Other SPED'!A:D,4,FALSE)</f>
        <v>0</v>
      </c>
      <c r="AL531" s="4">
        <f>VLOOKUP(A531,QComp!I:R,10,FALSE)</f>
        <v>0</v>
      </c>
      <c r="AM531" s="4">
        <f>VLOOKUP(A531,'LTFM Change'!G:K,5,FALSE)</f>
        <v>0</v>
      </c>
      <c r="AN531" s="4">
        <v>0</v>
      </c>
      <c r="AO531" s="4">
        <v>0</v>
      </c>
      <c r="AP531" s="4">
        <v>0</v>
      </c>
      <c r="AQ531" s="4">
        <f>VLOOKUP(A531,'Safe School'!A:D,4,FALSE)</f>
        <v>0</v>
      </c>
      <c r="AR531" s="4">
        <v>0</v>
      </c>
      <c r="AS531" s="4">
        <f>VLOOKUP(A531,QComp!A:E,5,FALSE)</f>
        <v>0</v>
      </c>
      <c r="AT531" s="228" t="e">
        <f t="shared" si="138"/>
        <v>#DIV/0!</v>
      </c>
      <c r="AU531" s="4">
        <f t="shared" si="139"/>
        <v>0</v>
      </c>
      <c r="AV531" s="228">
        <v>0</v>
      </c>
      <c r="AW531" s="228">
        <v>0</v>
      </c>
      <c r="AX531" s="228">
        <v>0</v>
      </c>
      <c r="AY531" s="228">
        <v>0</v>
      </c>
      <c r="AZ531" s="228">
        <v>0</v>
      </c>
    </row>
    <row r="532" spans="1:52" x14ac:dyDescent="0.25">
      <c r="A532">
        <v>4248</v>
      </c>
      <c r="B532">
        <v>7</v>
      </c>
      <c r="C532" t="s">
        <v>512</v>
      </c>
      <c r="D532">
        <v>7</v>
      </c>
      <c r="E532" s="4">
        <f>VLOOKUP(A532,'Pupil Info'!A:D,4,FALSE)</f>
        <v>0</v>
      </c>
      <c r="F532" s="4">
        <f>Summary!F532</f>
        <v>0</v>
      </c>
      <c r="G532" s="4">
        <f>VLOOKUP(A532,'2% 2020'!A:AB,28,FALSE)</f>
        <v>0</v>
      </c>
      <c r="H532" s="4">
        <v>0</v>
      </c>
      <c r="I532" s="4">
        <f>G532-Summary!G532</f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C532" s="4">
        <f>VLOOKUP(A532,'Pupil Info'!A:E,5,FALSE)</f>
        <v>0</v>
      </c>
      <c r="AD532" s="4">
        <f>Summary!AA532</f>
        <v>0</v>
      </c>
      <c r="AE532" s="4">
        <f>VLOOKUP(A532,'2% 2021'!A:AB,28,FALSE)</f>
        <v>0</v>
      </c>
      <c r="AF532" s="4">
        <v>0</v>
      </c>
      <c r="AG532" s="4">
        <f>AE532-Summary!AB532</f>
        <v>0</v>
      </c>
      <c r="AH532" s="4">
        <f>VLOOKUP(A532,'2% with VPK 2021'!A:AB,28,FALSE)</f>
        <v>0</v>
      </c>
      <c r="AI532" s="4">
        <f>VLOOKUP(A532,'Charter School Lease'!A:E,5,FALSE)</f>
        <v>0</v>
      </c>
      <c r="AJ532" s="4">
        <f>VLOOKUP(A532,'Integration Change'!H:L,5,FALSE)</f>
        <v>0</v>
      </c>
      <c r="AK532" s="4">
        <f>VLOOKUP(A532,'Other SPED'!A:D,4,FALSE)</f>
        <v>0</v>
      </c>
      <c r="AL532" s="4">
        <f>VLOOKUP(A532,QComp!I:R,10,FALSE)</f>
        <v>0</v>
      </c>
      <c r="AM532" s="4">
        <f>VLOOKUP(A532,'LTFM Change'!G:K,5,FALSE)</f>
        <v>0</v>
      </c>
      <c r="AN532" s="4">
        <v>0</v>
      </c>
      <c r="AO532" s="4">
        <v>0</v>
      </c>
      <c r="AP532" s="4">
        <v>0</v>
      </c>
      <c r="AQ532" s="4">
        <f>VLOOKUP(A532,'Safe School'!A:D,4,FALSE)</f>
        <v>0</v>
      </c>
      <c r="AR532" s="4">
        <v>0</v>
      </c>
      <c r="AS532" s="4">
        <f>VLOOKUP(A532,QComp!A:E,5,FALSE)</f>
        <v>0</v>
      </c>
      <c r="AT532" s="228" t="e">
        <f t="shared" si="138"/>
        <v>#DIV/0!</v>
      </c>
      <c r="AU532" s="4">
        <f t="shared" si="139"/>
        <v>0</v>
      </c>
      <c r="AV532" s="228">
        <v>0</v>
      </c>
      <c r="AW532" s="228">
        <v>0</v>
      </c>
      <c r="AX532" s="228">
        <v>0</v>
      </c>
      <c r="AY532" s="228">
        <v>0</v>
      </c>
      <c r="AZ532" s="228">
        <v>0</v>
      </c>
    </row>
    <row r="533" spans="1:52" x14ac:dyDescent="0.25">
      <c r="A533">
        <v>4249</v>
      </c>
      <c r="B533">
        <v>7</v>
      </c>
      <c r="C533" t="s">
        <v>513</v>
      </c>
      <c r="D533">
        <v>7</v>
      </c>
      <c r="E533" s="4">
        <f>VLOOKUP(A533,'Pupil Info'!A:D,4,FALSE)</f>
        <v>0</v>
      </c>
      <c r="F533" s="4">
        <f>Summary!F533</f>
        <v>0</v>
      </c>
      <c r="G533" s="4">
        <f>VLOOKUP(A533,'2% 2020'!A:AB,28,FALSE)</f>
        <v>0</v>
      </c>
      <c r="H533" s="4">
        <v>0</v>
      </c>
      <c r="I533" s="4">
        <f>G533-Summary!G533</f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C533" s="4">
        <f>VLOOKUP(A533,'Pupil Info'!A:E,5,FALSE)</f>
        <v>0</v>
      </c>
      <c r="AD533" s="4">
        <f>Summary!AA533</f>
        <v>0</v>
      </c>
      <c r="AE533" s="4">
        <f>VLOOKUP(A533,'2% 2021'!A:AB,28,FALSE)</f>
        <v>0</v>
      </c>
      <c r="AF533" s="4">
        <v>0</v>
      </c>
      <c r="AG533" s="4">
        <f>AE533-Summary!AB533</f>
        <v>0</v>
      </c>
      <c r="AH533" s="4">
        <f>VLOOKUP(A533,'2% with VPK 2021'!A:AB,28,FALSE)</f>
        <v>0</v>
      </c>
      <c r="AI533" s="4">
        <f>VLOOKUP(A533,'Charter School Lease'!A:E,5,FALSE)</f>
        <v>0</v>
      </c>
      <c r="AJ533" s="4">
        <f>VLOOKUP(A533,'Integration Change'!H:L,5,FALSE)</f>
        <v>0</v>
      </c>
      <c r="AK533" s="4">
        <f>VLOOKUP(A533,'Other SPED'!A:D,4,FALSE)</f>
        <v>0</v>
      </c>
      <c r="AL533" s="4">
        <f>VLOOKUP(A533,QComp!I:R,10,FALSE)</f>
        <v>0</v>
      </c>
      <c r="AM533" s="4">
        <f>VLOOKUP(A533,'LTFM Change'!G:K,5,FALSE)</f>
        <v>0</v>
      </c>
      <c r="AN533" s="4">
        <v>0</v>
      </c>
      <c r="AO533" s="4">
        <v>0</v>
      </c>
      <c r="AP533" s="4">
        <v>0</v>
      </c>
      <c r="AQ533" s="4">
        <f>VLOOKUP(A533,'Safe School'!A:D,4,FALSE)</f>
        <v>0</v>
      </c>
      <c r="AR533" s="4">
        <v>0</v>
      </c>
      <c r="AS533" s="4">
        <f>VLOOKUP(A533,QComp!A:E,5,FALSE)</f>
        <v>0</v>
      </c>
      <c r="AT533" s="228" t="e">
        <f t="shared" si="138"/>
        <v>#DIV/0!</v>
      </c>
      <c r="AU533" s="4">
        <f t="shared" si="139"/>
        <v>0</v>
      </c>
      <c r="AV533" s="228">
        <v>0</v>
      </c>
      <c r="AW533" s="228">
        <v>0</v>
      </c>
      <c r="AX533" s="228">
        <v>0</v>
      </c>
      <c r="AY533" s="228">
        <v>0</v>
      </c>
      <c r="AZ533" s="228">
        <v>0</v>
      </c>
    </row>
    <row r="534" spans="1:52" x14ac:dyDescent="0.25">
      <c r="A534">
        <v>4250</v>
      </c>
      <c r="B534">
        <v>7</v>
      </c>
      <c r="C534" t="s">
        <v>514</v>
      </c>
      <c r="D534">
        <v>7</v>
      </c>
      <c r="E534" s="4">
        <f>VLOOKUP(A534,'Pupil Info'!A:D,4,FALSE)</f>
        <v>700</v>
      </c>
      <c r="F534" s="4">
        <f>Summary!F534</f>
        <v>7149505.9441199787</v>
      </c>
      <c r="G534" s="4">
        <f>VLOOKUP(A534,'2% 2020'!A:AB,28,FALSE)</f>
        <v>6277268</v>
      </c>
      <c r="H534" s="4">
        <f t="shared" si="133"/>
        <v>10213.579920171398</v>
      </c>
      <c r="I534" s="4">
        <f>G534-Summary!G534</f>
        <v>116935</v>
      </c>
      <c r="J534" s="4">
        <f>VLOOKUP(A534,'2% with VPK 2020'!A:AB,28,FALSE)</f>
        <v>6277153</v>
      </c>
      <c r="K534" s="4">
        <f>VLOOKUP(A534,'Charter School Lease'!A:D,4,FALSE)</f>
        <v>0</v>
      </c>
      <c r="L534" s="4">
        <f>VLOOKUP(A534,'Integration Change'!H:K,4,FALSE)</f>
        <v>0</v>
      </c>
      <c r="M534" s="4">
        <f>VLOOKUP(A534,'Other SPED'!A:D,4,FALSE)</f>
        <v>0</v>
      </c>
      <c r="N534" s="4">
        <f>VLOOKUP(A534,'LTFM Change'!G:J,4,FALSE)</f>
        <v>0</v>
      </c>
      <c r="O534" s="4">
        <f>VLOOKUP(A534,QComp!I:N,6,FALSE)</f>
        <v>0</v>
      </c>
      <c r="P534" s="4">
        <f>VLOOKUP(A534,'Breakfast and Lunch'!A:D,4,FALSE)</f>
        <v>0</v>
      </c>
      <c r="Q534" s="4">
        <f>VLOOKUP(A534,'Breakfast and Lunch'!A:E,5,FALSE)</f>
        <v>0</v>
      </c>
      <c r="R534" s="4">
        <v>0</v>
      </c>
      <c r="S534" s="4">
        <v>0</v>
      </c>
      <c r="T534" s="4">
        <f>VLOOKUP(A534,QComp!A:D,4,FALSE)</f>
        <v>0</v>
      </c>
      <c r="U534" s="4">
        <f t="shared" si="134"/>
        <v>167.05</v>
      </c>
      <c r="V534" s="4">
        <f t="shared" si="135"/>
        <v>-115</v>
      </c>
      <c r="W534" s="4">
        <f t="shared" si="136"/>
        <v>-0.16428571428571428</v>
      </c>
      <c r="X534" s="4">
        <f>VLOOKUP(A534,'2020 SPED'!A:AF,32,FALSE)</f>
        <v>0</v>
      </c>
      <c r="Y534" s="228">
        <f t="shared" si="129"/>
        <v>0</v>
      </c>
      <c r="Z534" s="4">
        <f t="shared" si="130"/>
        <v>116820</v>
      </c>
      <c r="AA534" s="228">
        <f t="shared" si="131"/>
        <v>166.88571428571427</v>
      </c>
      <c r="AC534" s="4">
        <f>VLOOKUP(A534,'Pupil Info'!A:E,5,FALSE)</f>
        <v>710</v>
      </c>
      <c r="AD534" s="4">
        <f>Summary!AA534</f>
        <v>7498532.2481516097</v>
      </c>
      <c r="AE534" s="4">
        <f>VLOOKUP(A534,'2% 2021'!A:AB,28,FALSE)</f>
        <v>6644238</v>
      </c>
      <c r="AF534" s="4">
        <f t="shared" si="137"/>
        <v>10561.313025565647</v>
      </c>
      <c r="AG534" s="4">
        <f>AE534-Summary!AB534</f>
        <v>246972</v>
      </c>
      <c r="AH534" s="4">
        <f>VLOOKUP(A534,'2% with VPK 2021'!A:AB,28,FALSE)</f>
        <v>6644823</v>
      </c>
      <c r="AI534" s="4">
        <f>VLOOKUP(A534,'Charter School Lease'!A:E,5,FALSE)</f>
        <v>0</v>
      </c>
      <c r="AJ534" s="4">
        <f>VLOOKUP(A534,'Integration Change'!H:L,5,FALSE)</f>
        <v>0</v>
      </c>
      <c r="AK534" s="4">
        <f>VLOOKUP(A534,'Other SPED'!A:D,4,FALSE)</f>
        <v>0</v>
      </c>
      <c r="AL534" s="4">
        <f>VLOOKUP(A534,QComp!I:R,10,FALSE)</f>
        <v>0</v>
      </c>
      <c r="AM534" s="4">
        <f>VLOOKUP(A534,'LTFM Change'!G:K,5,FALSE)</f>
        <v>0</v>
      </c>
      <c r="AN534" s="4">
        <f>VLOOKUP(A534,'Breakfast and Lunch'!A:E,5,FALSE)</f>
        <v>0</v>
      </c>
      <c r="AO534" s="4">
        <f>VLOOKUP(A534,'Breakfast and Lunch'!A:D,4,FALSE)</f>
        <v>0</v>
      </c>
      <c r="AP534" s="4">
        <v>0</v>
      </c>
      <c r="AQ534" s="4">
        <f>VLOOKUP(A534,'Safe School'!A:D,4,FALSE)</f>
        <v>0</v>
      </c>
      <c r="AR534" s="4">
        <v>0</v>
      </c>
      <c r="AS534" s="4">
        <f>VLOOKUP(A534,QComp!A:E,5,FALSE)</f>
        <v>0</v>
      </c>
      <c r="AT534" s="228">
        <f t="shared" si="138"/>
        <v>347.84788732394367</v>
      </c>
      <c r="AU534" s="4">
        <f t="shared" si="139"/>
        <v>585</v>
      </c>
      <c r="AV534" s="228">
        <f t="shared" si="140"/>
        <v>0.823943661971831</v>
      </c>
      <c r="AW534" s="4">
        <f>VLOOKUP(A534,'2021 SPED'!A:AF,32,FALSE)</f>
        <v>-74.815687877126038</v>
      </c>
      <c r="AX534" s="228">
        <f t="shared" si="141"/>
        <v>-0.10537420827764231</v>
      </c>
      <c r="AY534" s="5">
        <f t="shared" si="132"/>
        <v>247482.18431212287</v>
      </c>
      <c r="AZ534" s="4">
        <f t="shared" si="142"/>
        <v>348.56645677763782</v>
      </c>
    </row>
    <row r="535" spans="1:52" x14ac:dyDescent="0.25">
      <c r="A535">
        <v>4253</v>
      </c>
      <c r="B535">
        <v>7</v>
      </c>
      <c r="C535" t="s">
        <v>515</v>
      </c>
      <c r="D535">
        <v>7</v>
      </c>
      <c r="E535" s="4">
        <f>VLOOKUP(A535,'Pupil Info'!A:D,4,FALSE)</f>
        <v>120</v>
      </c>
      <c r="F535" s="4">
        <f>Summary!F535</f>
        <v>1149594.828250532</v>
      </c>
      <c r="G535" s="4">
        <f>VLOOKUP(A535,'2% 2020'!A:AB,28,FALSE)</f>
        <v>840635</v>
      </c>
      <c r="H535" s="4">
        <f t="shared" si="133"/>
        <v>9579.9569020877661</v>
      </c>
      <c r="I535" s="4">
        <f>G535-Summary!G535</f>
        <v>15665</v>
      </c>
      <c r="J535" s="4">
        <f>VLOOKUP(A535,'2% with VPK 2020'!A:AB,28,FALSE)</f>
        <v>840625</v>
      </c>
      <c r="K535" s="4">
        <f>VLOOKUP(A535,'Charter School Lease'!A:D,4,FALSE)</f>
        <v>0</v>
      </c>
      <c r="L535" s="4">
        <f>VLOOKUP(A535,'Integration Change'!H:K,4,FALSE)</f>
        <v>0</v>
      </c>
      <c r="M535" s="4">
        <f>VLOOKUP(A535,'Other SPED'!A:D,4,FALSE)</f>
        <v>0</v>
      </c>
      <c r="N535" s="4">
        <f>VLOOKUP(A535,'LTFM Change'!G:J,4,FALSE)</f>
        <v>0</v>
      </c>
      <c r="O535" s="4">
        <f>VLOOKUP(A535,QComp!I:N,6,FALSE)</f>
        <v>0</v>
      </c>
      <c r="P535" s="4">
        <f>VLOOKUP(A535,'Breakfast and Lunch'!A:D,4,FALSE)</f>
        <v>0</v>
      </c>
      <c r="Q535" s="4">
        <f>VLOOKUP(A535,'Breakfast and Lunch'!A:E,5,FALSE)</f>
        <v>0</v>
      </c>
      <c r="R535" s="4">
        <v>0</v>
      </c>
      <c r="S535" s="4">
        <v>0</v>
      </c>
      <c r="T535" s="4">
        <f>VLOOKUP(A535,QComp!A:D,4,FALSE)</f>
        <v>0</v>
      </c>
      <c r="U535" s="4">
        <f t="shared" si="134"/>
        <v>130.54166666666666</v>
      </c>
      <c r="V535" s="4">
        <f t="shared" si="135"/>
        <v>-10</v>
      </c>
      <c r="W535" s="4">
        <f t="shared" si="136"/>
        <v>-8.3333333333333329E-2</v>
      </c>
      <c r="X535" s="4">
        <f>VLOOKUP(A535,'2020 SPED'!A:AF,32,FALSE)</f>
        <v>0</v>
      </c>
      <c r="Y535" s="228">
        <f t="shared" si="129"/>
        <v>0</v>
      </c>
      <c r="Z535" s="4">
        <f t="shared" si="130"/>
        <v>15655</v>
      </c>
      <c r="AA535" s="228">
        <f t="shared" si="131"/>
        <v>130.45833333333334</v>
      </c>
      <c r="AC535" s="4">
        <f>VLOOKUP(A535,'Pupil Info'!A:E,5,FALSE)</f>
        <v>120</v>
      </c>
      <c r="AD535" s="4">
        <f>Summary!AA535</f>
        <v>1180427.4069517273</v>
      </c>
      <c r="AE535" s="4">
        <f>VLOOKUP(A535,'2% 2021'!A:AB,28,FALSE)</f>
        <v>857691</v>
      </c>
      <c r="AF535" s="4">
        <f t="shared" si="137"/>
        <v>9836.8950579310604</v>
      </c>
      <c r="AG535" s="4">
        <f>AE535-Summary!AB535</f>
        <v>31746</v>
      </c>
      <c r="AH535" s="4">
        <f>VLOOKUP(A535,'2% with VPK 2021'!A:AB,28,FALSE)</f>
        <v>857682</v>
      </c>
      <c r="AI535" s="4">
        <f>VLOOKUP(A535,'Charter School Lease'!A:E,5,FALSE)</f>
        <v>0</v>
      </c>
      <c r="AJ535" s="4">
        <f>VLOOKUP(A535,'Integration Change'!H:L,5,FALSE)</f>
        <v>0</v>
      </c>
      <c r="AK535" s="4">
        <f>VLOOKUP(A535,'Other SPED'!A:D,4,FALSE)</f>
        <v>0</v>
      </c>
      <c r="AL535" s="4">
        <f>VLOOKUP(A535,QComp!I:R,10,FALSE)</f>
        <v>0</v>
      </c>
      <c r="AM535" s="4">
        <f>VLOOKUP(A535,'LTFM Change'!G:K,5,FALSE)</f>
        <v>0</v>
      </c>
      <c r="AN535" s="4">
        <f>VLOOKUP(A535,'Breakfast and Lunch'!A:E,5,FALSE)</f>
        <v>0</v>
      </c>
      <c r="AO535" s="4">
        <f>VLOOKUP(A535,'Breakfast and Lunch'!A:D,4,FALSE)</f>
        <v>0</v>
      </c>
      <c r="AP535" s="4">
        <v>0</v>
      </c>
      <c r="AQ535" s="4">
        <f>VLOOKUP(A535,'Safe School'!A:D,4,FALSE)</f>
        <v>0</v>
      </c>
      <c r="AR535" s="4">
        <v>0</v>
      </c>
      <c r="AS535" s="4">
        <f>VLOOKUP(A535,QComp!A:E,5,FALSE)</f>
        <v>0</v>
      </c>
      <c r="AT535" s="228">
        <f t="shared" si="138"/>
        <v>264.55</v>
      </c>
      <c r="AU535" s="4">
        <f t="shared" si="139"/>
        <v>-9</v>
      </c>
      <c r="AV535" s="228">
        <f t="shared" si="140"/>
        <v>-7.4999999999999997E-2</v>
      </c>
      <c r="AW535" s="4">
        <f>VLOOKUP(A535,'2021 SPED'!A:AF,32,FALSE)</f>
        <v>551.31228404672584</v>
      </c>
      <c r="AX535" s="228">
        <f t="shared" si="141"/>
        <v>4.594269033722715</v>
      </c>
      <c r="AY535" s="5">
        <f t="shared" si="132"/>
        <v>32288.312284046726</v>
      </c>
      <c r="AZ535" s="4">
        <f t="shared" si="142"/>
        <v>269.06926903372272</v>
      </c>
    </row>
    <row r="536" spans="1:52" x14ac:dyDescent="0.25">
      <c r="A536">
        <v>4254</v>
      </c>
      <c r="B536">
        <v>7</v>
      </c>
      <c r="C536" t="s">
        <v>516</v>
      </c>
      <c r="D536">
        <v>7</v>
      </c>
      <c r="E536" s="4">
        <f>VLOOKUP(A536,'Pupil Info'!A:D,4,FALSE)</f>
        <v>190</v>
      </c>
      <c r="F536" s="4">
        <f>Summary!F536</f>
        <v>1732993.1877552378</v>
      </c>
      <c r="G536" s="4">
        <f>VLOOKUP(A536,'2% 2020'!A:AB,28,FALSE)</f>
        <v>1311295</v>
      </c>
      <c r="H536" s="4">
        <f t="shared" si="133"/>
        <v>9121.0167776591461</v>
      </c>
      <c r="I536" s="4">
        <f>G536-Summary!G536</f>
        <v>24225</v>
      </c>
      <c r="J536" s="4">
        <f>VLOOKUP(A536,'2% with VPK 2020'!A:AB,28,FALSE)</f>
        <v>1311267</v>
      </c>
      <c r="K536" s="4">
        <f>VLOOKUP(A536,'Charter School Lease'!A:D,4,FALSE)</f>
        <v>0</v>
      </c>
      <c r="L536" s="4">
        <f>VLOOKUP(A536,'Integration Change'!H:K,4,FALSE)</f>
        <v>0</v>
      </c>
      <c r="M536" s="4">
        <f>VLOOKUP(A536,'Other SPED'!A:D,4,FALSE)</f>
        <v>0</v>
      </c>
      <c r="N536" s="4">
        <f>VLOOKUP(A536,'LTFM Change'!G:J,4,FALSE)</f>
        <v>0</v>
      </c>
      <c r="O536" s="4">
        <f>VLOOKUP(A536,QComp!I:N,6,FALSE)</f>
        <v>0</v>
      </c>
      <c r="P536" s="4">
        <f>VLOOKUP(A536,'Breakfast and Lunch'!A:D,4,FALSE)</f>
        <v>0</v>
      </c>
      <c r="Q536" s="4">
        <f>VLOOKUP(A536,'Breakfast and Lunch'!A:E,5,FALSE)</f>
        <v>0</v>
      </c>
      <c r="R536" s="4">
        <v>0</v>
      </c>
      <c r="S536" s="4">
        <v>0</v>
      </c>
      <c r="T536" s="4">
        <f>VLOOKUP(A536,QComp!A:D,4,FALSE)</f>
        <v>0</v>
      </c>
      <c r="U536" s="4">
        <f t="shared" si="134"/>
        <v>127.5</v>
      </c>
      <c r="V536" s="4">
        <f t="shared" si="135"/>
        <v>-28</v>
      </c>
      <c r="W536" s="4">
        <f t="shared" si="136"/>
        <v>-0.14736842105263157</v>
      </c>
      <c r="X536" s="4">
        <f>VLOOKUP(A536,'2020 SPED'!A:AF,32,FALSE)</f>
        <v>0</v>
      </c>
      <c r="Y536" s="228">
        <f t="shared" ref="Y536:Y542" si="143">X536/E536</f>
        <v>0</v>
      </c>
      <c r="Z536" s="4">
        <f t="shared" ref="Z536:Z542" si="144">I536+V536+X536</f>
        <v>24197</v>
      </c>
      <c r="AA536" s="228">
        <f t="shared" ref="AA536:AA542" si="145">Z536/E536</f>
        <v>127.35263157894737</v>
      </c>
      <c r="AC536" s="4">
        <f>VLOOKUP(A536,'Pupil Info'!A:E,5,FALSE)</f>
        <v>200</v>
      </c>
      <c r="AD536" s="4">
        <f>Summary!AA536</f>
        <v>1866161.3000054101</v>
      </c>
      <c r="AE536" s="4">
        <f>VLOOKUP(A536,'2% 2021'!A:AB,28,FALSE)</f>
        <v>1405992</v>
      </c>
      <c r="AF536" s="4">
        <f t="shared" si="137"/>
        <v>9330.8065000270508</v>
      </c>
      <c r="AG536" s="4">
        <f>AE536-Summary!AB536</f>
        <v>51562</v>
      </c>
      <c r="AH536" s="4">
        <f>VLOOKUP(A536,'2% with VPK 2021'!A:AB,28,FALSE)</f>
        <v>1405959</v>
      </c>
      <c r="AI536" s="4">
        <f>VLOOKUP(A536,'Charter School Lease'!A:E,5,FALSE)</f>
        <v>0</v>
      </c>
      <c r="AJ536" s="4">
        <f>VLOOKUP(A536,'Integration Change'!H:L,5,FALSE)</f>
        <v>0</v>
      </c>
      <c r="AK536" s="4">
        <f>VLOOKUP(A536,'Other SPED'!A:D,4,FALSE)</f>
        <v>0</v>
      </c>
      <c r="AL536" s="4">
        <f>VLOOKUP(A536,QComp!I:R,10,FALSE)</f>
        <v>0</v>
      </c>
      <c r="AM536" s="4">
        <f>VLOOKUP(A536,'LTFM Change'!G:K,5,FALSE)</f>
        <v>0</v>
      </c>
      <c r="AN536" s="4">
        <f>VLOOKUP(A536,'Breakfast and Lunch'!A:E,5,FALSE)</f>
        <v>0</v>
      </c>
      <c r="AO536" s="4">
        <f>VLOOKUP(A536,'Breakfast and Lunch'!A:D,4,FALSE)</f>
        <v>0</v>
      </c>
      <c r="AP536" s="4">
        <v>0</v>
      </c>
      <c r="AQ536" s="4">
        <f>VLOOKUP(A536,'Safe School'!A:D,4,FALSE)</f>
        <v>0</v>
      </c>
      <c r="AR536" s="4">
        <v>0</v>
      </c>
      <c r="AS536" s="4">
        <f>VLOOKUP(A536,QComp!A:E,5,FALSE)</f>
        <v>0</v>
      </c>
      <c r="AT536" s="228">
        <f t="shared" si="138"/>
        <v>257.81</v>
      </c>
      <c r="AU536" s="4">
        <f t="shared" si="139"/>
        <v>-33</v>
      </c>
      <c r="AV536" s="228">
        <f t="shared" si="140"/>
        <v>-0.16500000000000001</v>
      </c>
      <c r="AW536" s="4">
        <f>VLOOKUP(A536,'2021 SPED'!A:AF,32,FALSE)</f>
        <v>920.41627373039955</v>
      </c>
      <c r="AX536" s="228">
        <f t="shared" si="141"/>
        <v>4.6020813686519979</v>
      </c>
      <c r="AY536" s="5">
        <f t="shared" ref="AY536:AY542" si="146">AG536+AU536+AW536</f>
        <v>52449.4162737304</v>
      </c>
      <c r="AZ536" s="4">
        <f t="shared" si="142"/>
        <v>262.247081368652</v>
      </c>
    </row>
    <row r="537" spans="1:52" x14ac:dyDescent="0.25">
      <c r="A537">
        <v>4255</v>
      </c>
      <c r="B537">
        <v>7</v>
      </c>
      <c r="C537" t="s">
        <v>517</v>
      </c>
      <c r="D537">
        <v>7</v>
      </c>
      <c r="E537" s="4">
        <f>VLOOKUP(A537,'Pupil Info'!A:D,4,FALSE)</f>
        <v>270</v>
      </c>
      <c r="F537" s="4">
        <f>Summary!F537</f>
        <v>3207758.5057851281</v>
      </c>
      <c r="G537" s="4">
        <f>VLOOKUP(A537,'2% 2020'!A:AB,28,FALSE)</f>
        <v>2533650</v>
      </c>
      <c r="H537" s="4">
        <f t="shared" ref="H537:H542" si="147">F537/E537</f>
        <v>11880.587058463438</v>
      </c>
      <c r="I537" s="4">
        <f>G537-Summary!G537</f>
        <v>48304</v>
      </c>
      <c r="J537" s="4">
        <f>VLOOKUP(A537,'2% with VPK 2020'!A:AB,28,FALSE)</f>
        <v>2533628</v>
      </c>
      <c r="K537" s="4">
        <f>VLOOKUP(A537,'Charter School Lease'!A:D,4,FALSE)</f>
        <v>0</v>
      </c>
      <c r="L537" s="4">
        <f>VLOOKUP(A537,'Integration Change'!H:K,4,FALSE)</f>
        <v>0</v>
      </c>
      <c r="M537" s="4">
        <f>VLOOKUP(A537,'Other SPED'!A:D,4,FALSE)</f>
        <v>0</v>
      </c>
      <c r="N537" s="4">
        <f>VLOOKUP(A537,'LTFM Change'!G:J,4,FALSE)</f>
        <v>0</v>
      </c>
      <c r="O537" s="4">
        <f>VLOOKUP(A537,QComp!I:N,6,FALSE)</f>
        <v>0</v>
      </c>
      <c r="P537" s="4">
        <f>VLOOKUP(A537,'Breakfast and Lunch'!A:D,4,FALSE)</f>
        <v>0</v>
      </c>
      <c r="Q537" s="4">
        <f>VLOOKUP(A537,'Breakfast and Lunch'!A:E,5,FALSE)</f>
        <v>0</v>
      </c>
      <c r="R537" s="4">
        <v>0</v>
      </c>
      <c r="S537" s="4">
        <v>0</v>
      </c>
      <c r="T537" s="4">
        <f>VLOOKUP(A537,QComp!A:D,4,FALSE)</f>
        <v>0</v>
      </c>
      <c r="U537" s="4">
        <f t="shared" ref="U537:U542" si="148">I537/E537</f>
        <v>178.90370370370371</v>
      </c>
      <c r="V537" s="4">
        <f t="shared" ref="V537:V542" si="149">SUM(J537:T537)-G537</f>
        <v>-22</v>
      </c>
      <c r="W537" s="4">
        <f t="shared" ref="W537:W542" si="150">V537/E537</f>
        <v>-8.1481481481481488E-2</v>
      </c>
      <c r="X537" s="4">
        <f>VLOOKUP(A537,'2020 SPED'!A:AF,32,FALSE)</f>
        <v>0</v>
      </c>
      <c r="Y537" s="228">
        <f t="shared" si="143"/>
        <v>0</v>
      </c>
      <c r="Z537" s="4">
        <f t="shared" si="144"/>
        <v>48282</v>
      </c>
      <c r="AA537" s="228">
        <f t="shared" si="145"/>
        <v>178.82222222222222</v>
      </c>
      <c r="AC537" s="4">
        <f>VLOOKUP(A537,'Pupil Info'!A:E,5,FALSE)</f>
        <v>270</v>
      </c>
      <c r="AD537" s="4">
        <f>Summary!AA537</f>
        <v>3319515.6288394541</v>
      </c>
      <c r="AE537" s="4">
        <f>VLOOKUP(A537,'2% 2021'!A:AB,28,FALSE)</f>
        <v>2629752</v>
      </c>
      <c r="AF537" s="4">
        <f t="shared" ref="AF537:AF542" si="151">AD537/AC537</f>
        <v>12294.502329035015</v>
      </c>
      <c r="AG537" s="4">
        <f>AE537-Summary!AB537</f>
        <v>102588</v>
      </c>
      <c r="AH537" s="4">
        <f>VLOOKUP(A537,'2% with VPK 2021'!A:AB,28,FALSE)</f>
        <v>2629730</v>
      </c>
      <c r="AI537" s="4">
        <f>VLOOKUP(A537,'Charter School Lease'!A:E,5,FALSE)</f>
        <v>0</v>
      </c>
      <c r="AJ537" s="4">
        <f>VLOOKUP(A537,'Integration Change'!H:L,5,FALSE)</f>
        <v>0</v>
      </c>
      <c r="AK537" s="4">
        <f>VLOOKUP(A537,'Other SPED'!A:D,4,FALSE)</f>
        <v>0</v>
      </c>
      <c r="AL537" s="4">
        <f>VLOOKUP(A537,QComp!I:R,10,FALSE)</f>
        <v>0</v>
      </c>
      <c r="AM537" s="4">
        <f>VLOOKUP(A537,'LTFM Change'!G:K,5,FALSE)</f>
        <v>0</v>
      </c>
      <c r="AN537" s="4">
        <f>VLOOKUP(A537,'Breakfast and Lunch'!A:E,5,FALSE)</f>
        <v>0</v>
      </c>
      <c r="AO537" s="4">
        <f>VLOOKUP(A537,'Breakfast and Lunch'!A:D,4,FALSE)</f>
        <v>0</v>
      </c>
      <c r="AP537" s="4">
        <v>0</v>
      </c>
      <c r="AQ537" s="4">
        <f>VLOOKUP(A537,'Safe School'!A:D,4,FALSE)</f>
        <v>0</v>
      </c>
      <c r="AR537" s="4">
        <v>0</v>
      </c>
      <c r="AS537" s="4">
        <f>VLOOKUP(A537,QComp!A:E,5,FALSE)</f>
        <v>0</v>
      </c>
      <c r="AT537" s="228">
        <f t="shared" ref="AT537:AT543" si="152">AG537/AC537</f>
        <v>379.95555555555558</v>
      </c>
      <c r="AU537" s="4">
        <f t="shared" ref="AU537:AU543" si="153">SUM(AH537:AS537)-AE537</f>
        <v>-22</v>
      </c>
      <c r="AV537" s="228">
        <f t="shared" si="140"/>
        <v>-8.1481481481481488E-2</v>
      </c>
      <c r="AW537" s="4">
        <f>VLOOKUP(A537,'2021 SPED'!A:AF,32,FALSE)</f>
        <v>241.76260254054796</v>
      </c>
      <c r="AX537" s="228">
        <f t="shared" si="141"/>
        <v>0.89541704644647391</v>
      </c>
      <c r="AY537" s="5">
        <f t="shared" si="146"/>
        <v>102807.76260254055</v>
      </c>
      <c r="AZ537" s="4">
        <f t="shared" si="142"/>
        <v>380.76949112052057</v>
      </c>
    </row>
    <row r="538" spans="1:52" x14ac:dyDescent="0.25">
      <c r="A538">
        <v>4261</v>
      </c>
      <c r="B538">
        <v>7</v>
      </c>
      <c r="C538" t="s">
        <v>518</v>
      </c>
      <c r="D538">
        <v>7</v>
      </c>
      <c r="E538" s="4">
        <f>VLOOKUP(A538,'Pupil Info'!A:D,4,FALSE)</f>
        <v>176</v>
      </c>
      <c r="F538" s="4">
        <f>Summary!F538</f>
        <v>2136899.3201464638</v>
      </c>
      <c r="G538" s="4">
        <f>VLOOKUP(A538,'2% 2020'!A:AB,28,FALSE)</f>
        <v>1695476</v>
      </c>
      <c r="H538" s="4">
        <f t="shared" si="147"/>
        <v>12141.47340992309</v>
      </c>
      <c r="I538" s="4">
        <f>G538-Summary!G538</f>
        <v>33384</v>
      </c>
      <c r="J538" s="4">
        <f>VLOOKUP(A538,'2% with VPK 2020'!A:AB,28,FALSE)</f>
        <v>1695462</v>
      </c>
      <c r="K538" s="4">
        <f>VLOOKUP(A538,'Charter School Lease'!A:D,4,FALSE)</f>
        <v>0</v>
      </c>
      <c r="L538" s="4">
        <f>VLOOKUP(A538,'Integration Change'!H:K,4,FALSE)</f>
        <v>0</v>
      </c>
      <c r="M538" s="4">
        <f>VLOOKUP(A538,'Other SPED'!A:D,4,FALSE)</f>
        <v>0</v>
      </c>
      <c r="N538" s="4">
        <f>VLOOKUP(A538,'LTFM Change'!G:J,4,FALSE)</f>
        <v>0</v>
      </c>
      <c r="O538" s="4">
        <f>VLOOKUP(A538,QComp!I:N,6,FALSE)</f>
        <v>0</v>
      </c>
      <c r="P538" s="4">
        <v>0</v>
      </c>
      <c r="Q538" s="4">
        <v>0</v>
      </c>
      <c r="R538" s="4">
        <v>0</v>
      </c>
      <c r="S538" s="4">
        <v>0</v>
      </c>
      <c r="T538" s="4">
        <f>VLOOKUP(A538,QComp!A:D,4,FALSE)</f>
        <v>0</v>
      </c>
      <c r="U538" s="4">
        <f t="shared" si="148"/>
        <v>189.68181818181819</v>
      </c>
      <c r="V538" s="4">
        <f t="shared" si="149"/>
        <v>-14</v>
      </c>
      <c r="W538" s="4">
        <f t="shared" si="150"/>
        <v>-7.9545454545454544E-2</v>
      </c>
      <c r="X538" s="4">
        <f>VLOOKUP(A538,'2020 SPED'!A:AF,32,FALSE)</f>
        <v>0</v>
      </c>
      <c r="Y538" s="228">
        <f t="shared" si="143"/>
        <v>0</v>
      </c>
      <c r="Z538" s="4">
        <f t="shared" si="144"/>
        <v>33370</v>
      </c>
      <c r="AA538" s="228">
        <f t="shared" si="145"/>
        <v>189.60227272727272</v>
      </c>
      <c r="AC538" s="4">
        <f>VLOOKUP(A538,'Pupil Info'!A:E,5,FALSE)</f>
        <v>176</v>
      </c>
      <c r="AD538" s="4">
        <f>Summary!AA538</f>
        <v>2227048.9925938295</v>
      </c>
      <c r="AE538" s="4">
        <f>VLOOKUP(A538,'2% 2021'!A:AB,28,FALSE)</f>
        <v>1776826</v>
      </c>
      <c r="AF538" s="4">
        <f t="shared" si="151"/>
        <v>12653.687457919486</v>
      </c>
      <c r="AG538" s="4">
        <f>AE538-Summary!AB538</f>
        <v>69661</v>
      </c>
      <c r="AH538" s="4">
        <f>VLOOKUP(A538,'2% with VPK 2021'!A:AB,28,FALSE)</f>
        <v>1776811</v>
      </c>
      <c r="AI538" s="4">
        <f>VLOOKUP(A538,'Charter School Lease'!A:E,5,FALSE)</f>
        <v>0</v>
      </c>
      <c r="AJ538" s="4">
        <f>VLOOKUP(A538,'Integration Change'!H:L,5,FALSE)</f>
        <v>0</v>
      </c>
      <c r="AK538" s="4">
        <f>VLOOKUP(A538,'Other SPED'!A:D,4,FALSE)</f>
        <v>0</v>
      </c>
      <c r="AL538" s="4">
        <f>VLOOKUP(A538,QComp!I:R,10,FALSE)</f>
        <v>0</v>
      </c>
      <c r="AM538" s="4">
        <f>VLOOKUP(A538,'LTFM Change'!G:K,5,FALSE)</f>
        <v>0</v>
      </c>
      <c r="AN538" s="4">
        <v>0</v>
      </c>
      <c r="AO538" s="4">
        <v>0</v>
      </c>
      <c r="AP538" s="4">
        <v>0</v>
      </c>
      <c r="AQ538" s="4">
        <f>VLOOKUP(A538,'Safe School'!A:D,4,FALSE)</f>
        <v>0</v>
      </c>
      <c r="AR538" s="4">
        <v>0</v>
      </c>
      <c r="AS538" s="4">
        <f>VLOOKUP(A538,QComp!A:E,5,FALSE)</f>
        <v>0</v>
      </c>
      <c r="AT538" s="228">
        <f t="shared" si="152"/>
        <v>395.80113636363637</v>
      </c>
      <c r="AU538" s="4">
        <f t="shared" si="153"/>
        <v>-15</v>
      </c>
      <c r="AV538" s="228">
        <f t="shared" si="140"/>
        <v>-8.5227272727272721E-2</v>
      </c>
      <c r="AW538" s="4">
        <f>VLOOKUP(A538,'2021 SPED'!A:AF,32,FALSE)</f>
        <v>341.03531100321561</v>
      </c>
      <c r="AX538" s="228">
        <f t="shared" si="141"/>
        <v>1.9377006307000888</v>
      </c>
      <c r="AY538" s="5">
        <f t="shared" si="146"/>
        <v>69987.035311003216</v>
      </c>
      <c r="AZ538" s="4">
        <f t="shared" si="142"/>
        <v>397.6536097216092</v>
      </c>
    </row>
    <row r="539" spans="1:52" x14ac:dyDescent="0.25">
      <c r="A539">
        <v>4264</v>
      </c>
      <c r="B539">
        <v>7</v>
      </c>
      <c r="C539" t="s">
        <v>519</v>
      </c>
      <c r="D539">
        <v>7</v>
      </c>
      <c r="E539" s="4">
        <f>VLOOKUP(A539,'Pupil Info'!A:D,4,FALSE)</f>
        <v>140</v>
      </c>
      <c r="F539" s="4">
        <f>Summary!F539</f>
        <v>1727171.3395970552</v>
      </c>
      <c r="G539" s="4">
        <f>VLOOKUP(A539,'2% 2020'!A:AB,28,FALSE)</f>
        <v>1376642</v>
      </c>
      <c r="H539" s="4">
        <f t="shared" si="147"/>
        <v>12336.938139978965</v>
      </c>
      <c r="I539" s="4">
        <f>G539-Summary!G539</f>
        <v>27153</v>
      </c>
      <c r="J539" s="4">
        <f>VLOOKUP(A539,'2% with VPK 2020'!A:AB,28,FALSE)</f>
        <v>1376630</v>
      </c>
      <c r="K539" s="4">
        <f>VLOOKUP(A539,'Charter School Lease'!A:D,4,FALSE)</f>
        <v>0</v>
      </c>
      <c r="L539" s="4">
        <f>VLOOKUP(A539,'Integration Change'!H:K,4,FALSE)</f>
        <v>0</v>
      </c>
      <c r="M539" s="4">
        <f>VLOOKUP(A539,'Other SPED'!A:D,4,FALSE)</f>
        <v>0</v>
      </c>
      <c r="N539" s="4">
        <f>VLOOKUP(A539,'LTFM Change'!G:J,4,FALSE)</f>
        <v>0</v>
      </c>
      <c r="O539" s="4">
        <f>VLOOKUP(A539,QComp!I:N,6,FALSE)</f>
        <v>0</v>
      </c>
      <c r="P539" s="4">
        <v>0</v>
      </c>
      <c r="Q539" s="4">
        <v>0</v>
      </c>
      <c r="R539" s="4">
        <v>0</v>
      </c>
      <c r="S539" s="4">
        <v>0</v>
      </c>
      <c r="T539" s="4">
        <f>VLOOKUP(A539,QComp!A:D,4,FALSE)</f>
        <v>0</v>
      </c>
      <c r="U539" s="4">
        <f t="shared" si="148"/>
        <v>193.95</v>
      </c>
      <c r="V539" s="4">
        <f t="shared" si="149"/>
        <v>-12</v>
      </c>
      <c r="W539" s="4">
        <f t="shared" si="150"/>
        <v>-8.5714285714285715E-2</v>
      </c>
      <c r="X539" s="4">
        <f>VLOOKUP(A539,'2020 SPED'!A:AF,32,FALSE)</f>
        <v>0</v>
      </c>
      <c r="Y539" s="228">
        <f t="shared" si="143"/>
        <v>0</v>
      </c>
      <c r="Z539" s="4">
        <f t="shared" si="144"/>
        <v>27141</v>
      </c>
      <c r="AA539" s="228">
        <f t="shared" si="145"/>
        <v>193.86428571428573</v>
      </c>
      <c r="AC539" s="4">
        <f>VLOOKUP(A539,'Pupil Info'!A:E,5,FALSE)</f>
        <v>140</v>
      </c>
      <c r="AD539" s="4">
        <f>Summary!AA539</f>
        <v>1728696.4528751792</v>
      </c>
      <c r="AE539" s="4">
        <f>VLOOKUP(A539,'2% 2021'!A:AB,28,FALSE)</f>
        <v>1371759</v>
      </c>
      <c r="AF539" s="4">
        <f t="shared" si="151"/>
        <v>12347.831806251281</v>
      </c>
      <c r="AG539" s="4">
        <f>AE539-Summary!AB539</f>
        <v>53559</v>
      </c>
      <c r="AH539" s="4">
        <f>VLOOKUP(A539,'2% with VPK 2021'!A:AB,28,FALSE)</f>
        <v>1371747</v>
      </c>
      <c r="AI539" s="4">
        <f>VLOOKUP(A539,'Charter School Lease'!A:E,5,FALSE)</f>
        <v>0</v>
      </c>
      <c r="AJ539" s="4">
        <f>VLOOKUP(A539,'Integration Change'!H:L,5,FALSE)</f>
        <v>0</v>
      </c>
      <c r="AK539" s="4">
        <f>VLOOKUP(A539,'Other SPED'!A:D,4,FALSE)</f>
        <v>0</v>
      </c>
      <c r="AL539" s="4">
        <f>VLOOKUP(A539,QComp!I:R,10,FALSE)</f>
        <v>0</v>
      </c>
      <c r="AM539" s="4">
        <f>VLOOKUP(A539,'LTFM Change'!G:K,5,FALSE)</f>
        <v>0</v>
      </c>
      <c r="AN539" s="4">
        <v>0</v>
      </c>
      <c r="AO539" s="4">
        <v>0</v>
      </c>
      <c r="AP539" s="4">
        <v>0</v>
      </c>
      <c r="AQ539" s="4">
        <f>VLOOKUP(A539,'Safe School'!A:D,4,FALSE)</f>
        <v>0</v>
      </c>
      <c r="AR539" s="4">
        <v>0</v>
      </c>
      <c r="AS539" s="4">
        <f>VLOOKUP(A539,QComp!A:E,5,FALSE)</f>
        <v>0</v>
      </c>
      <c r="AT539" s="228">
        <f t="shared" si="152"/>
        <v>382.56428571428569</v>
      </c>
      <c r="AU539" s="4">
        <f t="shared" si="153"/>
        <v>-12</v>
      </c>
      <c r="AV539" s="228">
        <f t="shared" si="140"/>
        <v>-8.5714285714285715E-2</v>
      </c>
      <c r="AW539" s="4">
        <f>VLOOKUP(A539,'2021 SPED'!A:AF,32,FALSE)</f>
        <v>132.16035844571888</v>
      </c>
      <c r="AX539" s="228">
        <f t="shared" si="141"/>
        <v>0.94400256032656349</v>
      </c>
      <c r="AY539" s="5">
        <f t="shared" si="146"/>
        <v>53679.160358445719</v>
      </c>
      <c r="AZ539" s="4">
        <f t="shared" si="142"/>
        <v>383.42257398889797</v>
      </c>
    </row>
    <row r="540" spans="1:52" x14ac:dyDescent="0.25">
      <c r="A540">
        <v>4265</v>
      </c>
      <c r="B540">
        <v>7</v>
      </c>
      <c r="C540" t="s">
        <v>520</v>
      </c>
      <c r="D540">
        <v>7</v>
      </c>
      <c r="E540" s="4">
        <f>VLOOKUP(A540,'Pupil Info'!A:D,4,FALSE)</f>
        <v>10</v>
      </c>
      <c r="F540" s="4">
        <f>Summary!F540</f>
        <v>106030.12288455854</v>
      </c>
      <c r="G540" s="4">
        <f>VLOOKUP(A540,'2% 2020'!A:AB,28,FALSE)</f>
        <v>80604</v>
      </c>
      <c r="H540" s="4">
        <f t="shared" si="147"/>
        <v>10603.012288455855</v>
      </c>
      <c r="I540" s="4">
        <f>G540-Summary!G540</f>
        <v>1538</v>
      </c>
      <c r="J540" s="4">
        <f>VLOOKUP(A540,'2% with VPK 2020'!A:AB,28,FALSE)</f>
        <v>80604</v>
      </c>
      <c r="K540" s="4">
        <f>VLOOKUP(A540,'Charter School Lease'!A:D,4,FALSE)</f>
        <v>0</v>
      </c>
      <c r="L540" s="4">
        <f>VLOOKUP(A540,'Integration Change'!H:K,4,FALSE)</f>
        <v>0</v>
      </c>
      <c r="M540" s="4">
        <f>VLOOKUP(A540,'Other SPED'!A:D,4,FALSE)</f>
        <v>0</v>
      </c>
      <c r="N540" s="4">
        <f>VLOOKUP(A540,'LTFM Change'!G:J,4,FALSE)</f>
        <v>0</v>
      </c>
      <c r="O540" s="4">
        <f>VLOOKUP(A540,QComp!I:N,6,FALSE)</f>
        <v>0</v>
      </c>
      <c r="P540" s="4">
        <v>0</v>
      </c>
      <c r="Q540" s="4">
        <v>0</v>
      </c>
      <c r="R540" s="4">
        <v>0</v>
      </c>
      <c r="S540" s="4">
        <v>0</v>
      </c>
      <c r="T540" s="4">
        <f>VLOOKUP(A540,QComp!A:D,4,FALSE)</f>
        <v>0</v>
      </c>
      <c r="U540" s="4">
        <f t="shared" si="148"/>
        <v>153.80000000000001</v>
      </c>
      <c r="V540" s="4">
        <f t="shared" si="149"/>
        <v>0</v>
      </c>
      <c r="W540" s="4">
        <f t="shared" si="150"/>
        <v>0</v>
      </c>
      <c r="X540" s="4">
        <f>VLOOKUP(A540,'2020 SPED'!A:AF,32,FALSE)</f>
        <v>0</v>
      </c>
      <c r="Y540" s="228">
        <f t="shared" si="143"/>
        <v>0</v>
      </c>
      <c r="Z540" s="4">
        <f t="shared" si="144"/>
        <v>1538</v>
      </c>
      <c r="AA540" s="228">
        <f t="shared" si="145"/>
        <v>153.80000000000001</v>
      </c>
      <c r="AC540" s="4">
        <f>VLOOKUP(A540,'Pupil Info'!A:E,5,FALSE)</f>
        <v>10</v>
      </c>
      <c r="AD540" s="4">
        <f>Summary!AA540</f>
        <v>105605.1230759199</v>
      </c>
      <c r="AE540" s="4">
        <f>VLOOKUP(A540,'2% 2021'!A:AB,28,FALSE)</f>
        <v>79366</v>
      </c>
      <c r="AF540" s="4">
        <f t="shared" si="151"/>
        <v>10560.512307591989</v>
      </c>
      <c r="AG540" s="4">
        <f>AE540-Summary!AB540</f>
        <v>2997</v>
      </c>
      <c r="AH540" s="4">
        <f>VLOOKUP(A540,'2% with VPK 2021'!A:AB,28,FALSE)</f>
        <v>79367</v>
      </c>
      <c r="AI540" s="4">
        <f>VLOOKUP(A540,'Charter School Lease'!A:E,5,FALSE)</f>
        <v>0</v>
      </c>
      <c r="AJ540" s="4">
        <f>VLOOKUP(A540,'Integration Change'!H:L,5,FALSE)</f>
        <v>0</v>
      </c>
      <c r="AK540" s="4">
        <f>VLOOKUP(A540,'Other SPED'!A:D,4,FALSE)</f>
        <v>0</v>
      </c>
      <c r="AL540" s="4">
        <f>VLOOKUP(A540,QComp!I:R,10,FALSE)</f>
        <v>0</v>
      </c>
      <c r="AM540" s="4">
        <f>VLOOKUP(A540,'LTFM Change'!G:K,5,FALSE)</f>
        <v>0</v>
      </c>
      <c r="AN540" s="4">
        <v>0</v>
      </c>
      <c r="AO540" s="4">
        <v>0</v>
      </c>
      <c r="AP540" s="4">
        <v>0</v>
      </c>
      <c r="AQ540" s="4">
        <f>VLOOKUP(A540,'Safe School'!A:D,4,FALSE)</f>
        <v>0</v>
      </c>
      <c r="AR540" s="4">
        <v>0</v>
      </c>
      <c r="AS540" s="4">
        <f>VLOOKUP(A540,QComp!A:E,5,FALSE)</f>
        <v>0</v>
      </c>
      <c r="AT540" s="228">
        <f t="shared" si="152"/>
        <v>299.7</v>
      </c>
      <c r="AU540" s="4">
        <f t="shared" si="153"/>
        <v>1</v>
      </c>
      <c r="AV540" s="228">
        <f t="shared" si="140"/>
        <v>0.1</v>
      </c>
      <c r="AW540" s="4">
        <f>VLOOKUP(A540,'2021 SPED'!A:AF,32,FALSE)</f>
        <v>3.3880055254521722</v>
      </c>
      <c r="AX540" s="228">
        <f t="shared" si="141"/>
        <v>0.33880055254521724</v>
      </c>
      <c r="AY540" s="5">
        <f t="shared" si="146"/>
        <v>3001.3880055254522</v>
      </c>
      <c r="AZ540" s="4">
        <f t="shared" si="142"/>
        <v>300.13880055254521</v>
      </c>
    </row>
    <row r="541" spans="1:52" x14ac:dyDescent="0.25">
      <c r="A541" s="1">
        <v>4998</v>
      </c>
      <c r="B541">
        <v>8</v>
      </c>
      <c r="C541" t="s">
        <v>521</v>
      </c>
      <c r="D541">
        <v>7</v>
      </c>
      <c r="E541" s="4">
        <f>VLOOKUP(A541,'Pupil Info'!A:D,4,FALSE)</f>
        <v>0</v>
      </c>
      <c r="F541" s="4">
        <f>Summary!F541</f>
        <v>0</v>
      </c>
      <c r="G541" s="4">
        <f>VLOOKUP(A541,'2% 2020'!A:AB,28,FALSE)</f>
        <v>0</v>
      </c>
      <c r="H541" s="4">
        <v>0</v>
      </c>
      <c r="I541" s="4">
        <f>G541-Summary!G541</f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C541" s="4">
        <f>VLOOKUP(A541,'Pupil Info'!A:E,5,FALSE)</f>
        <v>0</v>
      </c>
      <c r="AD541" s="4">
        <f>Summary!AA541</f>
        <v>0</v>
      </c>
      <c r="AE541" s="4">
        <f>VLOOKUP(A541,'2% 2021'!A:AB,28,FALSE)</f>
        <v>0</v>
      </c>
      <c r="AF541" s="4">
        <v>0</v>
      </c>
      <c r="AG541" s="4">
        <f>AE541-Summary!AB541</f>
        <v>0</v>
      </c>
      <c r="AH541" s="4">
        <f>VLOOKUP(A541,'2% with VPK 2021'!A:AB,28,FALSE)</f>
        <v>0</v>
      </c>
      <c r="AI541" s="4">
        <f>VLOOKUP(A541,'Charter School Lease'!A:E,5,FALSE)</f>
        <v>0</v>
      </c>
      <c r="AJ541" s="4">
        <f>VLOOKUP(A541,'Integration Change'!H:L,5,FALSE)</f>
        <v>0</v>
      </c>
      <c r="AK541" s="4">
        <f>VLOOKUP(A541,'Other SPED'!A:D,4,FALSE)</f>
        <v>0</v>
      </c>
      <c r="AL541" s="4">
        <f>VLOOKUP(A541,QComp!I:R,10,FALSE)</f>
        <v>0</v>
      </c>
      <c r="AM541" s="4">
        <f>VLOOKUP(A541,'LTFM Change'!G:K,5,FALSE)</f>
        <v>0</v>
      </c>
      <c r="AN541" s="4">
        <v>0</v>
      </c>
      <c r="AO541" s="4">
        <v>0</v>
      </c>
      <c r="AP541" s="4">
        <v>0</v>
      </c>
      <c r="AQ541" s="4">
        <f>VLOOKUP(A541,'Safe School'!A:D,4,FALSE)</f>
        <v>0</v>
      </c>
      <c r="AR541" s="4">
        <v>0</v>
      </c>
      <c r="AS541" s="4">
        <f>VLOOKUP(A541,QComp!A:E,5,FALSE)</f>
        <v>0</v>
      </c>
      <c r="AT541" s="228" t="e">
        <f t="shared" si="152"/>
        <v>#DIV/0!</v>
      </c>
      <c r="AU541" s="4">
        <f t="shared" si="153"/>
        <v>0</v>
      </c>
      <c r="AV541" s="228">
        <v>0</v>
      </c>
      <c r="AW541" s="228">
        <v>0</v>
      </c>
      <c r="AX541" s="228">
        <v>0</v>
      </c>
      <c r="AY541" s="228">
        <v>0</v>
      </c>
      <c r="AZ541" s="228">
        <v>0</v>
      </c>
    </row>
    <row r="542" spans="1:52" x14ac:dyDescent="0.25">
      <c r="A542">
        <v>4999</v>
      </c>
      <c r="B542">
        <v>7</v>
      </c>
      <c r="C542" t="s">
        <v>522</v>
      </c>
      <c r="D542">
        <v>12</v>
      </c>
      <c r="E542" s="4">
        <f>VLOOKUP(A542,'Pupil Info'!A:D,4,FALSE)</f>
        <v>-147.94679165373236</v>
      </c>
      <c r="F542" s="4">
        <f>Summary!F542</f>
        <v>602723.2559780064</v>
      </c>
      <c r="G542" s="4">
        <f>VLOOKUP(A542,'2% 2020'!A:AB,28,FALSE)</f>
        <v>629186</v>
      </c>
      <c r="H542" s="4">
        <f t="shared" si="147"/>
        <v>-4073.91907077426</v>
      </c>
      <c r="I542" s="4">
        <f>G542-Summary!G542</f>
        <v>-1362</v>
      </c>
      <c r="J542" s="4">
        <f>VLOOKUP(A542,'2% with VPK 2020'!A:AB,28,FALSE)</f>
        <v>628932</v>
      </c>
      <c r="K542" s="4">
        <f>VLOOKUP(A542,'Charter School Lease'!A:D,4,FALSE)</f>
        <v>-18501.788</v>
      </c>
      <c r="L542" s="4">
        <f>VLOOKUP(A542,'Integration Change'!H:K,4,FALSE)</f>
        <v>0</v>
      </c>
      <c r="M542" s="4">
        <f>VLOOKUP(A542,'Other SPED'!A:D,4,FALSE)</f>
        <v>0</v>
      </c>
      <c r="N542" s="4">
        <f>VLOOKUP(A542,'LTFM Change'!G:J,4,FALSE)</f>
        <v>0</v>
      </c>
      <c r="O542" s="4">
        <f>VLOOKUP(A542,QComp!I:N,6,FALSE)</f>
        <v>0</v>
      </c>
      <c r="P542" s="4">
        <v>0</v>
      </c>
      <c r="Q542" s="4">
        <v>0</v>
      </c>
      <c r="R542" s="4">
        <v>0</v>
      </c>
      <c r="S542" s="4">
        <v>0</v>
      </c>
      <c r="T542" s="4">
        <f>VLOOKUP(A542,QComp!A:D,4,FALSE)</f>
        <v>0</v>
      </c>
      <c r="U542" s="4">
        <f t="shared" si="148"/>
        <v>9.2060124101085226</v>
      </c>
      <c r="V542" s="4">
        <f t="shared" si="149"/>
        <v>-18755.787999999942</v>
      </c>
      <c r="W542" s="4">
        <f t="shared" si="150"/>
        <v>126.77387451495152</v>
      </c>
      <c r="X542" s="4">
        <f>VLOOKUP(A542,'2020 SPED'!A:AF,32,FALSE)</f>
        <v>6949.2101649729157</v>
      </c>
      <c r="Y542" s="228">
        <f t="shared" si="143"/>
        <v>-46.971009558878819</v>
      </c>
      <c r="Z542" s="4">
        <f t="shared" si="144"/>
        <v>-13168.577835027027</v>
      </c>
      <c r="AA542" s="228">
        <f t="shared" si="145"/>
        <v>89.008877366181224</v>
      </c>
      <c r="AC542" s="4">
        <f>VLOOKUP(A542,'Pupil Info'!A:E,5,FALSE)</f>
        <v>1799.7177890200983</v>
      </c>
      <c r="AD542" s="4">
        <f>Summary!AA542</f>
        <v>19443536.226278778</v>
      </c>
      <c r="AE542" s="4">
        <f>VLOOKUP(A542,'2% 2021'!A:AB,28,FALSE)</f>
        <v>14638443</v>
      </c>
      <c r="AF542" s="4">
        <f t="shared" si="151"/>
        <v>10803.658409613932</v>
      </c>
      <c r="AG542" s="4">
        <f>AE542-Summary!AB542</f>
        <v>481740</v>
      </c>
      <c r="AH542" s="4">
        <f>VLOOKUP(A542,'2% with VPK 2021'!A:AB,28,FALSE)</f>
        <v>14637812</v>
      </c>
      <c r="AI542" s="4">
        <f>VLOOKUP(A542,'Charter School Lease'!A:E,5,FALSE)</f>
        <v>-302.14440000010654</v>
      </c>
      <c r="AJ542" s="4">
        <f>VLOOKUP(A542,'Integration Change'!H:L,5,FALSE)</f>
        <v>0</v>
      </c>
      <c r="AK542" s="4">
        <f>VLOOKUP(A542,'Other SPED'!A:D,4,FALSE)</f>
        <v>0</v>
      </c>
      <c r="AL542" s="4">
        <f>VLOOKUP(A542,QComp!I:R,10,FALSE)</f>
        <v>0</v>
      </c>
      <c r="AM542" s="4">
        <f>VLOOKUP(A542,'LTFM Change'!G:K,5,FALSE)</f>
        <v>0</v>
      </c>
      <c r="AN542" s="4">
        <v>0</v>
      </c>
      <c r="AO542" s="4">
        <v>0</v>
      </c>
      <c r="AP542" s="4">
        <v>0</v>
      </c>
      <c r="AQ542" s="4">
        <f>VLOOKUP(A542,'Safe School'!A:D,4,FALSE)</f>
        <v>0</v>
      </c>
      <c r="AR542" s="4">
        <v>0</v>
      </c>
      <c r="AS542" s="4">
        <f>VLOOKUP(A542,QComp!A:E,5,FALSE)</f>
        <v>0</v>
      </c>
      <c r="AT542" s="228">
        <f t="shared" si="152"/>
        <v>267.67530050491723</v>
      </c>
      <c r="AU542" s="4">
        <f t="shared" si="153"/>
        <v>-933.1444000005722</v>
      </c>
      <c r="AV542" s="228">
        <f t="shared" si="140"/>
        <v>-0.51849484718859518</v>
      </c>
      <c r="AW542" s="4">
        <f>VLOOKUP(A542,'2021 SPED'!A:AF,32,FALSE)</f>
        <v>-321.82497037947178</v>
      </c>
      <c r="AX542" s="228">
        <f t="shared" si="141"/>
        <v>-0.1788196862546419</v>
      </c>
      <c r="AY542" s="5">
        <f t="shared" si="146"/>
        <v>480485.03062961996</v>
      </c>
      <c r="AZ542" s="4">
        <f t="shared" si="142"/>
        <v>266.97798597147397</v>
      </c>
    </row>
    <row r="543" spans="1:52" x14ac:dyDescent="0.25">
      <c r="A543">
        <v>6000</v>
      </c>
      <c r="B543">
        <v>62</v>
      </c>
      <c r="C543" t="s">
        <v>523</v>
      </c>
      <c r="D543">
        <v>8</v>
      </c>
      <c r="E543" s="4">
        <f>VLOOKUP(A543,'Pupil Info'!A:D,4,FALSE)</f>
        <v>0</v>
      </c>
      <c r="F543" s="4">
        <f>Summary!F543</f>
        <v>242886476.7523703</v>
      </c>
      <c r="G543" s="4">
        <f>VLOOKUP(A543,'2% 2020'!A:AB,28,FALSE)</f>
        <v>7011401</v>
      </c>
      <c r="H543" s="4">
        <v>0</v>
      </c>
      <c r="I543" s="4">
        <f>G543-Summary!G543</f>
        <v>143403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</v>
      </c>
      <c r="AC543" s="4">
        <f>VLOOKUP(A543,'Pupil Info'!A:E,5,FALSE)</f>
        <v>0</v>
      </c>
      <c r="AD543" s="4">
        <f>Summary!AA543</f>
        <v>264525609.2363649</v>
      </c>
      <c r="AE543" s="4">
        <f>VLOOKUP(A543,'2% 2021'!A:AB,28,FALSE)</f>
        <v>7524552</v>
      </c>
      <c r="AF543" s="4">
        <v>0</v>
      </c>
      <c r="AG543" s="4">
        <f>AE543-Summary!AB543</f>
        <v>290220</v>
      </c>
      <c r="AH543" s="4">
        <f>VLOOKUP(A543,'2% with VPK 2021'!A:AB,28,FALSE)</f>
        <v>7524552</v>
      </c>
      <c r="AI543" s="4">
        <f>VLOOKUP(A543,'Charter School Lease'!A:E,5,FALSE)</f>
        <v>0</v>
      </c>
      <c r="AJ543" s="4">
        <f>VLOOKUP(A543,'Integration Change'!H:L,5,FALSE)</f>
        <v>0</v>
      </c>
      <c r="AK543" s="4">
        <f>VLOOKUP(A543,'Other SPED'!A:D,4,FALSE)</f>
        <v>0</v>
      </c>
      <c r="AL543" s="4">
        <f>VLOOKUP(A543,QComp!I:R,10,FALSE)</f>
        <v>0</v>
      </c>
      <c r="AM543" s="4">
        <f>VLOOKUP(A543,'LTFM Change'!G:K,5,FALSE)</f>
        <v>0</v>
      </c>
      <c r="AN543" s="4">
        <v>0</v>
      </c>
      <c r="AO543" s="4">
        <v>0</v>
      </c>
      <c r="AP543" s="4">
        <v>0</v>
      </c>
      <c r="AQ543" s="4">
        <f>VLOOKUP(A543,'Safe School'!A:D,4,FALSE)</f>
        <v>3799.3971462474419</v>
      </c>
      <c r="AR543" s="4">
        <v>0</v>
      </c>
      <c r="AS543" s="4">
        <f>VLOOKUP(A543,QComp!A:E,5,FALSE)</f>
        <v>0</v>
      </c>
      <c r="AT543" s="228" t="e">
        <f t="shared" si="152"/>
        <v>#DIV/0!</v>
      </c>
      <c r="AU543" s="4">
        <f t="shared" si="153"/>
        <v>3799.3971462473273</v>
      </c>
      <c r="AV543" s="228">
        <v>0</v>
      </c>
      <c r="AW543" s="228">
        <v>0</v>
      </c>
      <c r="AX543" s="228">
        <v>0</v>
      </c>
      <c r="AY543" s="228">
        <v>0</v>
      </c>
      <c r="AZ543" s="228">
        <v>0</v>
      </c>
    </row>
  </sheetData>
  <pageMargins left="0.7" right="0.7" top="0.75" bottom="0.75" header="0.3" footer="0.3"/>
  <ignoredErrors>
    <ignoredError sqref="U11:Y18 H10:H18 H4:Y7 AF3:AF8 AV3:AV21 AT3:AT10 AX3:AX21 AF10:AF21 I21:T21 I3:T3 V3:Y3 V21:Y21 V10:Y10 AT12:AT21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2"/>
  <sheetViews>
    <sheetView workbookViewId="0">
      <selection activeCell="R2" sqref="R2:R522"/>
    </sheetView>
  </sheetViews>
  <sheetFormatPr defaultRowHeight="15" x14ac:dyDescent="0.25"/>
  <cols>
    <col min="1" max="1" width="5" bestFit="1" customWidth="1"/>
    <col min="2" max="2" width="5.140625" bestFit="1" customWidth="1"/>
    <col min="3" max="3" width="40.85546875" bestFit="1" customWidth="1"/>
    <col min="4" max="5" width="18.5703125" style="4" bestFit="1" customWidth="1"/>
    <col min="9" max="9" width="5" bestFit="1" customWidth="1"/>
    <col min="10" max="10" width="5.140625" bestFit="1" customWidth="1"/>
    <col min="11" max="11" width="40.85546875" bestFit="1" customWidth="1"/>
  </cols>
  <sheetData>
    <row r="1" spans="1:18" x14ac:dyDescent="0.25">
      <c r="A1" t="s">
        <v>0</v>
      </c>
      <c r="B1" t="s">
        <v>1</v>
      </c>
      <c r="C1" t="s">
        <v>2</v>
      </c>
      <c r="D1" s="4" t="s">
        <v>1126</v>
      </c>
      <c r="E1" s="4" t="s">
        <v>1127</v>
      </c>
      <c r="I1" t="s">
        <v>0</v>
      </c>
      <c r="J1" t="s">
        <v>1</v>
      </c>
      <c r="K1" t="s">
        <v>2</v>
      </c>
      <c r="L1" t="s">
        <v>1132</v>
      </c>
      <c r="M1" t="s">
        <v>1133</v>
      </c>
      <c r="N1" t="s">
        <v>1134</v>
      </c>
      <c r="P1" t="s">
        <v>1132</v>
      </c>
      <c r="Q1" t="s">
        <v>1133</v>
      </c>
      <c r="R1" t="s">
        <v>1135</v>
      </c>
    </row>
    <row r="2" spans="1:18" x14ac:dyDescent="0.25">
      <c r="A2">
        <v>1</v>
      </c>
      <c r="B2">
        <v>1</v>
      </c>
      <c r="C2" t="s">
        <v>3</v>
      </c>
      <c r="D2" s="4">
        <v>0</v>
      </c>
      <c r="E2" s="4">
        <v>0</v>
      </c>
      <c r="I2" s="2">
        <v>1</v>
      </c>
      <c r="J2" s="2">
        <v>1</v>
      </c>
      <c r="K2" t="s">
        <v>3</v>
      </c>
      <c r="L2">
        <v>0</v>
      </c>
      <c r="M2">
        <v>0</v>
      </c>
      <c r="N2">
        <f>L2+M2</f>
        <v>0</v>
      </c>
      <c r="P2">
        <v>0</v>
      </c>
      <c r="Q2">
        <v>0</v>
      </c>
      <c r="R2">
        <f>P2+Q2</f>
        <v>0</v>
      </c>
    </row>
    <row r="3" spans="1:18" x14ac:dyDescent="0.25">
      <c r="A3">
        <v>1.2</v>
      </c>
      <c r="B3">
        <v>3</v>
      </c>
      <c r="C3" t="s">
        <v>4</v>
      </c>
      <c r="D3" s="4">
        <v>44257.147267969325</v>
      </c>
      <c r="E3" s="4">
        <v>43612.73202802334</v>
      </c>
      <c r="I3" s="2">
        <v>1.2</v>
      </c>
      <c r="J3" s="2">
        <v>3</v>
      </c>
      <c r="K3" t="s">
        <v>4</v>
      </c>
      <c r="L3">
        <v>-837.14726796932518</v>
      </c>
      <c r="M3">
        <v>0</v>
      </c>
      <c r="N3">
        <f t="shared" ref="N3:N66" si="0">L3+M3</f>
        <v>-837.14726796932518</v>
      </c>
      <c r="P3">
        <v>-192.73202802333981</v>
      </c>
      <c r="Q3">
        <v>0</v>
      </c>
      <c r="R3">
        <f t="shared" ref="R3:R66" si="1">P3+Q3</f>
        <v>-192.73202802333981</v>
      </c>
    </row>
    <row r="4" spans="1:18" x14ac:dyDescent="0.25">
      <c r="A4">
        <v>2</v>
      </c>
      <c r="B4">
        <v>1</v>
      </c>
      <c r="C4" t="s">
        <v>5</v>
      </c>
      <c r="D4" s="4">
        <v>0</v>
      </c>
      <c r="E4" s="4">
        <v>0</v>
      </c>
      <c r="I4" s="2">
        <v>2</v>
      </c>
      <c r="J4" s="2">
        <v>1</v>
      </c>
      <c r="K4" t="s">
        <v>5</v>
      </c>
      <c r="L4">
        <v>0</v>
      </c>
      <c r="M4">
        <v>0</v>
      </c>
      <c r="N4">
        <f t="shared" si="0"/>
        <v>0</v>
      </c>
      <c r="P4">
        <v>0</v>
      </c>
      <c r="Q4">
        <v>0</v>
      </c>
      <c r="R4">
        <f t="shared" si="1"/>
        <v>0</v>
      </c>
    </row>
    <row r="5" spans="1:18" x14ac:dyDescent="0.25">
      <c r="A5">
        <v>4</v>
      </c>
      <c r="B5">
        <v>1</v>
      </c>
      <c r="C5" t="s">
        <v>6</v>
      </c>
      <c r="D5" s="4">
        <v>0</v>
      </c>
      <c r="E5" s="4">
        <v>0</v>
      </c>
      <c r="I5" s="2">
        <v>4</v>
      </c>
      <c r="J5" s="2">
        <v>1</v>
      </c>
      <c r="K5" t="s">
        <v>6</v>
      </c>
      <c r="L5">
        <v>0</v>
      </c>
      <c r="M5">
        <v>0</v>
      </c>
      <c r="N5">
        <f t="shared" si="0"/>
        <v>0</v>
      </c>
      <c r="P5">
        <v>0</v>
      </c>
      <c r="Q5">
        <v>0</v>
      </c>
      <c r="R5">
        <f t="shared" si="1"/>
        <v>0</v>
      </c>
    </row>
    <row r="6" spans="1:18" x14ac:dyDescent="0.25">
      <c r="A6">
        <v>6</v>
      </c>
      <c r="B6">
        <v>3</v>
      </c>
      <c r="C6" t="s">
        <v>7</v>
      </c>
      <c r="D6" s="4">
        <v>8576.3343593528261</v>
      </c>
      <c r="E6" s="4">
        <v>9848.551076475007</v>
      </c>
      <c r="I6" s="2">
        <v>6</v>
      </c>
      <c r="J6" s="2">
        <v>3</v>
      </c>
      <c r="K6" t="s">
        <v>7</v>
      </c>
      <c r="L6">
        <v>10405.129701199941</v>
      </c>
      <c r="M6">
        <v>1818.5359394472325</v>
      </c>
      <c r="N6">
        <f t="shared" si="0"/>
        <v>12223.665640647174</v>
      </c>
      <c r="P6">
        <v>10409.328294772189</v>
      </c>
      <c r="Q6">
        <v>542.1206287528039</v>
      </c>
      <c r="R6">
        <f t="shared" si="1"/>
        <v>10951.448923524993</v>
      </c>
    </row>
    <row r="7" spans="1:18" x14ac:dyDescent="0.25">
      <c r="A7">
        <v>11</v>
      </c>
      <c r="B7">
        <v>1</v>
      </c>
      <c r="C7" t="s">
        <v>8</v>
      </c>
      <c r="D7" s="4">
        <v>34073.859110720456</v>
      </c>
      <c r="E7" s="4">
        <v>34026.26478468813</v>
      </c>
      <c r="I7" s="2">
        <v>11</v>
      </c>
      <c r="J7" s="2">
        <v>1</v>
      </c>
      <c r="K7" t="s">
        <v>8</v>
      </c>
      <c r="L7">
        <v>-25753.859110720456</v>
      </c>
      <c r="M7">
        <v>0</v>
      </c>
      <c r="N7">
        <f t="shared" si="0"/>
        <v>-25753.859110720456</v>
      </c>
      <c r="P7">
        <v>-25706.26478468813</v>
      </c>
      <c r="Q7">
        <v>0</v>
      </c>
      <c r="R7">
        <f t="shared" si="1"/>
        <v>-25706.26478468813</v>
      </c>
    </row>
    <row r="8" spans="1:18" x14ac:dyDescent="0.25">
      <c r="A8">
        <v>12</v>
      </c>
      <c r="B8">
        <v>1</v>
      </c>
      <c r="C8" t="s">
        <v>9</v>
      </c>
      <c r="D8" s="4">
        <v>4715.3277797037736</v>
      </c>
      <c r="E8" s="4">
        <v>5080.7092260858044</v>
      </c>
      <c r="I8" s="2">
        <v>12</v>
      </c>
      <c r="J8" s="2">
        <v>1</v>
      </c>
      <c r="K8" t="s">
        <v>9</v>
      </c>
      <c r="L8">
        <v>-5392.9934760001488</v>
      </c>
      <c r="M8">
        <v>677.66569629637524</v>
      </c>
      <c r="N8">
        <f t="shared" si="0"/>
        <v>-4715.3277797037736</v>
      </c>
      <c r="P8">
        <v>-5392.2813089808915</v>
      </c>
      <c r="Q8">
        <v>311.57208289508708</v>
      </c>
      <c r="R8">
        <f t="shared" si="1"/>
        <v>-5080.7092260858044</v>
      </c>
    </row>
    <row r="9" spans="1:18" x14ac:dyDescent="0.25">
      <c r="A9">
        <v>13</v>
      </c>
      <c r="B9">
        <v>1</v>
      </c>
      <c r="C9" t="s">
        <v>10</v>
      </c>
      <c r="D9" s="4">
        <v>0</v>
      </c>
      <c r="E9" s="4">
        <v>0</v>
      </c>
      <c r="I9" s="2">
        <v>13</v>
      </c>
      <c r="J9" s="2">
        <v>1</v>
      </c>
      <c r="K9" t="s">
        <v>10</v>
      </c>
      <c r="L9">
        <v>0</v>
      </c>
      <c r="M9">
        <v>0</v>
      </c>
      <c r="N9">
        <f t="shared" si="0"/>
        <v>0</v>
      </c>
      <c r="P9">
        <v>0</v>
      </c>
      <c r="Q9">
        <v>0</v>
      </c>
      <c r="R9">
        <f t="shared" si="1"/>
        <v>0</v>
      </c>
    </row>
    <row r="10" spans="1:18" x14ac:dyDescent="0.25">
      <c r="A10">
        <v>14</v>
      </c>
      <c r="B10">
        <v>1</v>
      </c>
      <c r="C10" t="s">
        <v>11</v>
      </c>
      <c r="D10" s="4">
        <v>5407.8721273322881</v>
      </c>
      <c r="E10" s="4">
        <v>6231.3412015644135</v>
      </c>
      <c r="I10" s="2">
        <v>14</v>
      </c>
      <c r="J10" s="2">
        <v>1</v>
      </c>
      <c r="K10" t="s">
        <v>11</v>
      </c>
      <c r="L10">
        <v>5185.0025835399283</v>
      </c>
      <c r="M10">
        <v>1367.1252891277836</v>
      </c>
      <c r="N10">
        <f t="shared" si="0"/>
        <v>6552.1278726677119</v>
      </c>
      <c r="P10">
        <v>5216.67630199017</v>
      </c>
      <c r="Q10">
        <v>511.98249644541647</v>
      </c>
      <c r="R10">
        <f t="shared" si="1"/>
        <v>5728.6587984355865</v>
      </c>
    </row>
    <row r="11" spans="1:18" x14ac:dyDescent="0.25">
      <c r="A11">
        <v>15</v>
      </c>
      <c r="B11">
        <v>1</v>
      </c>
      <c r="C11" t="s">
        <v>12</v>
      </c>
      <c r="D11" s="4">
        <v>3638.270227800007</v>
      </c>
      <c r="E11" s="4">
        <v>3542.5946925174212</v>
      </c>
      <c r="I11" s="2">
        <v>15</v>
      </c>
      <c r="J11" s="2">
        <v>1</v>
      </c>
      <c r="K11" t="s">
        <v>12</v>
      </c>
      <c r="L11">
        <v>-3638.270227800007</v>
      </c>
      <c r="M11">
        <v>0</v>
      </c>
      <c r="N11">
        <f t="shared" si="0"/>
        <v>-3638.270227800007</v>
      </c>
      <c r="P11">
        <v>-3542.5946925174212</v>
      </c>
      <c r="Q11">
        <v>0</v>
      </c>
      <c r="R11">
        <f t="shared" si="1"/>
        <v>-3542.5946925174212</v>
      </c>
    </row>
    <row r="12" spans="1:18" x14ac:dyDescent="0.25">
      <c r="A12">
        <v>16</v>
      </c>
      <c r="B12">
        <v>1</v>
      </c>
      <c r="C12" t="s">
        <v>13</v>
      </c>
      <c r="D12" s="4">
        <v>8662.8735388000496</v>
      </c>
      <c r="E12" s="4">
        <v>8709.4459417811595</v>
      </c>
      <c r="I12" s="2">
        <v>16</v>
      </c>
      <c r="J12" s="2">
        <v>1</v>
      </c>
      <c r="K12" t="s">
        <v>13</v>
      </c>
      <c r="L12">
        <v>1737.1264611999504</v>
      </c>
      <c r="M12">
        <v>0</v>
      </c>
      <c r="N12">
        <f t="shared" si="0"/>
        <v>1737.1264611999504</v>
      </c>
      <c r="P12">
        <v>1690.5540582188405</v>
      </c>
      <c r="Q12">
        <v>0</v>
      </c>
      <c r="R12">
        <f t="shared" si="1"/>
        <v>1690.5540582188405</v>
      </c>
    </row>
    <row r="13" spans="1:18" x14ac:dyDescent="0.25">
      <c r="A13">
        <v>22</v>
      </c>
      <c r="B13">
        <v>1</v>
      </c>
      <c r="C13" t="s">
        <v>14</v>
      </c>
      <c r="D13" s="4">
        <v>0</v>
      </c>
      <c r="E13" s="4">
        <v>0</v>
      </c>
      <c r="I13" s="2">
        <v>22</v>
      </c>
      <c r="J13" s="2">
        <v>1</v>
      </c>
      <c r="K13" t="s">
        <v>14</v>
      </c>
      <c r="L13">
        <v>-2438.0491278000409</v>
      </c>
      <c r="M13">
        <v>0</v>
      </c>
      <c r="N13">
        <f t="shared" si="0"/>
        <v>-2438.0491278000409</v>
      </c>
      <c r="P13">
        <v>-2440.3701651623705</v>
      </c>
      <c r="Q13">
        <v>0</v>
      </c>
      <c r="R13">
        <f t="shared" si="1"/>
        <v>-2440.3701651623705</v>
      </c>
    </row>
    <row r="14" spans="1:18" x14ac:dyDescent="0.25">
      <c r="A14">
        <v>23</v>
      </c>
      <c r="B14">
        <v>1</v>
      </c>
      <c r="C14" t="s">
        <v>15</v>
      </c>
      <c r="D14" s="4">
        <v>0</v>
      </c>
      <c r="E14" s="4">
        <v>0</v>
      </c>
      <c r="I14" s="2">
        <v>23</v>
      </c>
      <c r="J14" s="2">
        <v>1</v>
      </c>
      <c r="K14" t="s">
        <v>15</v>
      </c>
      <c r="L14">
        <v>0</v>
      </c>
      <c r="M14">
        <v>0</v>
      </c>
      <c r="N14">
        <f t="shared" si="0"/>
        <v>0</v>
      </c>
      <c r="P14">
        <v>0</v>
      </c>
      <c r="Q14">
        <v>0</v>
      </c>
      <c r="R14">
        <f t="shared" si="1"/>
        <v>0</v>
      </c>
    </row>
    <row r="15" spans="1:18" x14ac:dyDescent="0.25">
      <c r="A15">
        <v>25</v>
      </c>
      <c r="B15">
        <v>1</v>
      </c>
      <c r="C15" t="s">
        <v>16</v>
      </c>
      <c r="D15" s="4">
        <v>0</v>
      </c>
      <c r="E15" s="4">
        <v>0</v>
      </c>
      <c r="I15" s="2">
        <v>25</v>
      </c>
      <c r="J15" s="2">
        <v>1</v>
      </c>
      <c r="K15" t="s">
        <v>16</v>
      </c>
      <c r="L15">
        <v>0</v>
      </c>
      <c r="M15">
        <v>0</v>
      </c>
      <c r="N15">
        <f t="shared" si="0"/>
        <v>0</v>
      </c>
      <c r="P15">
        <v>0</v>
      </c>
      <c r="Q15">
        <v>0</v>
      </c>
      <c r="R15">
        <f t="shared" si="1"/>
        <v>0</v>
      </c>
    </row>
    <row r="16" spans="1:18" x14ac:dyDescent="0.25">
      <c r="A16">
        <v>31</v>
      </c>
      <c r="B16">
        <v>1</v>
      </c>
      <c r="C16" t="s">
        <v>17</v>
      </c>
      <c r="D16" s="4">
        <v>0</v>
      </c>
      <c r="E16" s="4">
        <v>0</v>
      </c>
      <c r="I16" s="2">
        <v>31</v>
      </c>
      <c r="J16" s="2">
        <v>1</v>
      </c>
      <c r="K16" t="s">
        <v>17</v>
      </c>
      <c r="L16">
        <v>1439.4306526599685</v>
      </c>
      <c r="M16">
        <v>0</v>
      </c>
      <c r="N16">
        <f t="shared" si="0"/>
        <v>1439.4306526599685</v>
      </c>
      <c r="P16">
        <v>1453.1186905138893</v>
      </c>
      <c r="Q16">
        <v>0</v>
      </c>
      <c r="R16">
        <f t="shared" si="1"/>
        <v>1453.1186905138893</v>
      </c>
    </row>
    <row r="17" spans="1:18" x14ac:dyDescent="0.25">
      <c r="A17">
        <v>32</v>
      </c>
      <c r="B17">
        <v>1</v>
      </c>
      <c r="C17" t="s">
        <v>18</v>
      </c>
      <c r="D17" s="4">
        <v>0</v>
      </c>
      <c r="E17" s="4">
        <v>0</v>
      </c>
      <c r="I17" s="2">
        <v>32</v>
      </c>
      <c r="J17" s="2">
        <v>1</v>
      </c>
      <c r="K17" t="s">
        <v>18</v>
      </c>
      <c r="L17">
        <v>0</v>
      </c>
      <c r="M17">
        <v>0</v>
      </c>
      <c r="N17">
        <f t="shared" si="0"/>
        <v>0</v>
      </c>
      <c r="P17">
        <v>0</v>
      </c>
      <c r="Q17">
        <v>0</v>
      </c>
      <c r="R17">
        <f t="shared" si="1"/>
        <v>0</v>
      </c>
    </row>
    <row r="18" spans="1:18" x14ac:dyDescent="0.25">
      <c r="A18">
        <v>36</v>
      </c>
      <c r="B18">
        <v>1</v>
      </c>
      <c r="C18" t="s">
        <v>19</v>
      </c>
      <c r="D18" s="4">
        <v>0</v>
      </c>
      <c r="E18" s="4">
        <v>0</v>
      </c>
      <c r="I18" s="2">
        <v>36</v>
      </c>
      <c r="J18" s="2">
        <v>1</v>
      </c>
      <c r="K18" t="s">
        <v>19</v>
      </c>
      <c r="L18">
        <v>-228.04200900000433</v>
      </c>
      <c r="M18">
        <v>0</v>
      </c>
      <c r="N18">
        <f t="shared" si="0"/>
        <v>-228.04200900000433</v>
      </c>
      <c r="P18">
        <v>-232.20799250999698</v>
      </c>
      <c r="Q18">
        <v>0</v>
      </c>
      <c r="R18">
        <f t="shared" si="1"/>
        <v>-232.20799250999698</v>
      </c>
    </row>
    <row r="19" spans="1:18" x14ac:dyDescent="0.25">
      <c r="A19">
        <v>38</v>
      </c>
      <c r="B19">
        <v>1</v>
      </c>
      <c r="C19" t="s">
        <v>20</v>
      </c>
      <c r="D19" s="4">
        <v>0</v>
      </c>
      <c r="E19" s="4">
        <v>0</v>
      </c>
      <c r="I19" s="2">
        <v>38</v>
      </c>
      <c r="J19" s="2">
        <v>1</v>
      </c>
      <c r="K19" t="s">
        <v>20</v>
      </c>
      <c r="L19">
        <v>0</v>
      </c>
      <c r="M19">
        <v>0</v>
      </c>
      <c r="N19">
        <f t="shared" si="0"/>
        <v>0</v>
      </c>
      <c r="P19">
        <v>0</v>
      </c>
      <c r="Q19">
        <v>0</v>
      </c>
      <c r="R19">
        <f t="shared" si="1"/>
        <v>0</v>
      </c>
    </row>
    <row r="20" spans="1:18" x14ac:dyDescent="0.25">
      <c r="A20">
        <v>47</v>
      </c>
      <c r="B20">
        <v>1</v>
      </c>
      <c r="C20" t="s">
        <v>21</v>
      </c>
      <c r="D20" s="4">
        <v>0</v>
      </c>
      <c r="E20" s="4">
        <v>0</v>
      </c>
      <c r="I20" s="2">
        <v>47</v>
      </c>
      <c r="J20" s="2">
        <v>1</v>
      </c>
      <c r="K20" t="s">
        <v>21</v>
      </c>
      <c r="L20">
        <v>0</v>
      </c>
      <c r="M20">
        <v>0</v>
      </c>
      <c r="N20">
        <f t="shared" si="0"/>
        <v>0</v>
      </c>
      <c r="P20">
        <v>0</v>
      </c>
      <c r="Q20">
        <v>0</v>
      </c>
      <c r="R20">
        <f t="shared" si="1"/>
        <v>0</v>
      </c>
    </row>
    <row r="21" spans="1:18" x14ac:dyDescent="0.25">
      <c r="A21">
        <v>51</v>
      </c>
      <c r="B21">
        <v>1</v>
      </c>
      <c r="C21" t="s">
        <v>22</v>
      </c>
      <c r="D21" s="4">
        <v>0</v>
      </c>
      <c r="E21" s="4">
        <v>0</v>
      </c>
      <c r="I21" s="2">
        <v>51</v>
      </c>
      <c r="J21" s="2">
        <v>1</v>
      </c>
      <c r="K21" t="s">
        <v>22</v>
      </c>
      <c r="L21">
        <v>0</v>
      </c>
      <c r="M21">
        <v>0</v>
      </c>
      <c r="N21">
        <f t="shared" si="0"/>
        <v>0</v>
      </c>
      <c r="P21">
        <v>0</v>
      </c>
      <c r="Q21">
        <v>0</v>
      </c>
      <c r="R21">
        <f t="shared" si="1"/>
        <v>0</v>
      </c>
    </row>
    <row r="22" spans="1:18" x14ac:dyDescent="0.25">
      <c r="A22">
        <v>75</v>
      </c>
      <c r="B22">
        <v>1</v>
      </c>
      <c r="C22" t="s">
        <v>23</v>
      </c>
      <c r="D22" s="4">
        <v>0</v>
      </c>
      <c r="E22" s="4">
        <v>0</v>
      </c>
      <c r="I22" s="2">
        <v>75</v>
      </c>
      <c r="J22" s="2">
        <v>1</v>
      </c>
      <c r="K22" t="s">
        <v>23</v>
      </c>
      <c r="L22">
        <v>0</v>
      </c>
      <c r="M22">
        <v>0</v>
      </c>
      <c r="N22">
        <f t="shared" si="0"/>
        <v>0</v>
      </c>
      <c r="P22">
        <v>0</v>
      </c>
      <c r="Q22">
        <v>0</v>
      </c>
      <c r="R22">
        <f t="shared" si="1"/>
        <v>0</v>
      </c>
    </row>
    <row r="23" spans="1:18" x14ac:dyDescent="0.25">
      <c r="A23">
        <v>77</v>
      </c>
      <c r="B23">
        <v>1</v>
      </c>
      <c r="C23" t="s">
        <v>24</v>
      </c>
      <c r="D23" s="4">
        <v>0</v>
      </c>
      <c r="E23" s="4">
        <v>0</v>
      </c>
      <c r="I23" s="2">
        <v>77</v>
      </c>
      <c r="J23" s="2">
        <v>1</v>
      </c>
      <c r="K23" t="s">
        <v>24</v>
      </c>
      <c r="L23">
        <v>0</v>
      </c>
      <c r="M23">
        <v>0</v>
      </c>
      <c r="N23">
        <f t="shared" si="0"/>
        <v>0</v>
      </c>
      <c r="P23">
        <v>0</v>
      </c>
      <c r="Q23">
        <v>0</v>
      </c>
      <c r="R23">
        <f t="shared" si="1"/>
        <v>0</v>
      </c>
    </row>
    <row r="24" spans="1:18" x14ac:dyDescent="0.25">
      <c r="A24">
        <v>81</v>
      </c>
      <c r="B24">
        <v>1</v>
      </c>
      <c r="C24" t="s">
        <v>25</v>
      </c>
      <c r="D24" s="4">
        <v>0</v>
      </c>
      <c r="E24" s="4">
        <v>0</v>
      </c>
      <c r="I24" s="2">
        <v>81</v>
      </c>
      <c r="J24" s="2">
        <v>1</v>
      </c>
      <c r="K24" t="s">
        <v>25</v>
      </c>
      <c r="L24">
        <v>0</v>
      </c>
      <c r="M24">
        <v>0</v>
      </c>
      <c r="N24">
        <f t="shared" si="0"/>
        <v>0</v>
      </c>
      <c r="P24">
        <v>0</v>
      </c>
      <c r="Q24">
        <v>0</v>
      </c>
      <c r="R24">
        <f t="shared" si="1"/>
        <v>0</v>
      </c>
    </row>
    <row r="25" spans="1:18" x14ac:dyDescent="0.25">
      <c r="A25">
        <v>84</v>
      </c>
      <c r="B25">
        <v>1</v>
      </c>
      <c r="C25" t="s">
        <v>26</v>
      </c>
      <c r="D25" s="4">
        <v>0</v>
      </c>
      <c r="E25" s="4">
        <v>0</v>
      </c>
      <c r="I25" s="2">
        <v>84</v>
      </c>
      <c r="J25" s="2">
        <v>1</v>
      </c>
      <c r="K25" t="s">
        <v>26</v>
      </c>
      <c r="L25">
        <v>0</v>
      </c>
      <c r="M25">
        <v>0</v>
      </c>
      <c r="N25">
        <f t="shared" si="0"/>
        <v>0</v>
      </c>
      <c r="P25">
        <v>0</v>
      </c>
      <c r="Q25">
        <v>0</v>
      </c>
      <c r="R25">
        <f t="shared" si="1"/>
        <v>0</v>
      </c>
    </row>
    <row r="26" spans="1:18" x14ac:dyDescent="0.25">
      <c r="A26">
        <v>85</v>
      </c>
      <c r="B26">
        <v>1</v>
      </c>
      <c r="C26" t="s">
        <v>27</v>
      </c>
      <c r="D26" s="4">
        <v>0</v>
      </c>
      <c r="E26" s="4">
        <v>0</v>
      </c>
      <c r="I26" s="2">
        <v>85</v>
      </c>
      <c r="J26" s="2">
        <v>1</v>
      </c>
      <c r="K26" t="s">
        <v>27</v>
      </c>
      <c r="L26">
        <v>0</v>
      </c>
      <c r="M26">
        <v>0</v>
      </c>
      <c r="N26">
        <f t="shared" si="0"/>
        <v>0</v>
      </c>
      <c r="P26">
        <v>0</v>
      </c>
      <c r="Q26">
        <v>0</v>
      </c>
      <c r="R26">
        <f t="shared" si="1"/>
        <v>0</v>
      </c>
    </row>
    <row r="27" spans="1:18" x14ac:dyDescent="0.25">
      <c r="A27">
        <v>88</v>
      </c>
      <c r="B27">
        <v>1</v>
      </c>
      <c r="C27" t="s">
        <v>28</v>
      </c>
      <c r="D27" s="4">
        <v>0</v>
      </c>
      <c r="E27" s="4">
        <v>0</v>
      </c>
      <c r="I27" s="2">
        <v>88</v>
      </c>
      <c r="J27" s="2">
        <v>1</v>
      </c>
      <c r="K27" t="s">
        <v>28</v>
      </c>
      <c r="L27">
        <v>0</v>
      </c>
      <c r="M27">
        <v>0</v>
      </c>
      <c r="N27">
        <f t="shared" si="0"/>
        <v>0</v>
      </c>
      <c r="P27">
        <v>0</v>
      </c>
      <c r="Q27">
        <v>0</v>
      </c>
      <c r="R27">
        <f t="shared" si="1"/>
        <v>0</v>
      </c>
    </row>
    <row r="28" spans="1:18" x14ac:dyDescent="0.25">
      <c r="A28">
        <v>91</v>
      </c>
      <c r="B28">
        <v>1</v>
      </c>
      <c r="C28" t="s">
        <v>29</v>
      </c>
      <c r="D28" s="4">
        <v>0</v>
      </c>
      <c r="E28" s="4">
        <v>0</v>
      </c>
      <c r="I28" s="2">
        <v>91</v>
      </c>
      <c r="J28" s="2">
        <v>1</v>
      </c>
      <c r="K28" t="s">
        <v>29</v>
      </c>
      <c r="L28">
        <v>0</v>
      </c>
      <c r="M28">
        <v>0</v>
      </c>
      <c r="N28">
        <f t="shared" si="0"/>
        <v>0</v>
      </c>
      <c r="P28">
        <v>0</v>
      </c>
      <c r="Q28">
        <v>0</v>
      </c>
      <c r="R28">
        <f t="shared" si="1"/>
        <v>0</v>
      </c>
    </row>
    <row r="29" spans="1:18" x14ac:dyDescent="0.25">
      <c r="A29">
        <v>93</v>
      </c>
      <c r="B29">
        <v>1</v>
      </c>
      <c r="C29" t="s">
        <v>30</v>
      </c>
      <c r="D29" s="4">
        <v>0</v>
      </c>
      <c r="E29" s="4">
        <v>0</v>
      </c>
      <c r="I29" s="2">
        <v>93</v>
      </c>
      <c r="J29" s="2">
        <v>1</v>
      </c>
      <c r="K29" t="s">
        <v>30</v>
      </c>
      <c r="L29">
        <v>0</v>
      </c>
      <c r="M29">
        <v>0</v>
      </c>
      <c r="N29">
        <f t="shared" si="0"/>
        <v>0</v>
      </c>
      <c r="P29">
        <v>0</v>
      </c>
      <c r="Q29">
        <v>0</v>
      </c>
      <c r="R29">
        <f t="shared" si="1"/>
        <v>0</v>
      </c>
    </row>
    <row r="30" spans="1:18" x14ac:dyDescent="0.25">
      <c r="A30">
        <v>94</v>
      </c>
      <c r="B30">
        <v>1</v>
      </c>
      <c r="C30" t="s">
        <v>31</v>
      </c>
      <c r="D30" s="4">
        <v>0</v>
      </c>
      <c r="E30" s="4">
        <v>0</v>
      </c>
      <c r="I30" s="2">
        <v>94</v>
      </c>
      <c r="J30" s="2">
        <v>1</v>
      </c>
      <c r="K30" t="s">
        <v>31</v>
      </c>
      <c r="L30">
        <v>0</v>
      </c>
      <c r="M30">
        <v>0</v>
      </c>
      <c r="N30">
        <f t="shared" si="0"/>
        <v>0</v>
      </c>
      <c r="P30">
        <v>0</v>
      </c>
      <c r="Q30">
        <v>0</v>
      </c>
      <c r="R30">
        <f t="shared" si="1"/>
        <v>0</v>
      </c>
    </row>
    <row r="31" spans="1:18" x14ac:dyDescent="0.25">
      <c r="A31">
        <v>95</v>
      </c>
      <c r="B31">
        <v>1</v>
      </c>
      <c r="C31" t="s">
        <v>32</v>
      </c>
      <c r="D31" s="4">
        <v>0</v>
      </c>
      <c r="E31" s="4">
        <v>0</v>
      </c>
      <c r="I31" s="2">
        <v>95</v>
      </c>
      <c r="J31" s="2">
        <v>1</v>
      </c>
      <c r="K31" t="s">
        <v>32</v>
      </c>
      <c r="L31">
        <v>0</v>
      </c>
      <c r="M31">
        <v>0</v>
      </c>
      <c r="N31">
        <f t="shared" si="0"/>
        <v>0</v>
      </c>
      <c r="P31">
        <v>0</v>
      </c>
      <c r="Q31">
        <v>0</v>
      </c>
      <c r="R31">
        <f t="shared" si="1"/>
        <v>0</v>
      </c>
    </row>
    <row r="32" spans="1:18" x14ac:dyDescent="0.25">
      <c r="A32">
        <v>97</v>
      </c>
      <c r="B32">
        <v>1</v>
      </c>
      <c r="C32" t="s">
        <v>33</v>
      </c>
      <c r="D32" s="4">
        <v>0</v>
      </c>
      <c r="E32" s="4">
        <v>0</v>
      </c>
      <c r="I32" s="2">
        <v>97</v>
      </c>
      <c r="J32" s="2">
        <v>1</v>
      </c>
      <c r="K32" t="s">
        <v>33</v>
      </c>
      <c r="L32">
        <v>0</v>
      </c>
      <c r="M32">
        <v>0</v>
      </c>
      <c r="N32">
        <f t="shared" si="0"/>
        <v>0</v>
      </c>
      <c r="P32">
        <v>0</v>
      </c>
      <c r="Q32">
        <v>0</v>
      </c>
      <c r="R32">
        <f t="shared" si="1"/>
        <v>0</v>
      </c>
    </row>
    <row r="33" spans="1:18" x14ac:dyDescent="0.25">
      <c r="A33">
        <v>99</v>
      </c>
      <c r="B33">
        <v>1</v>
      </c>
      <c r="C33" t="s">
        <v>34</v>
      </c>
      <c r="D33" s="4">
        <v>0</v>
      </c>
      <c r="E33" s="4">
        <v>0</v>
      </c>
      <c r="I33" s="2">
        <v>99</v>
      </c>
      <c r="J33" s="2">
        <v>1</v>
      </c>
      <c r="K33" t="s">
        <v>34</v>
      </c>
      <c r="L33">
        <v>0</v>
      </c>
      <c r="M33">
        <v>0</v>
      </c>
      <c r="N33">
        <f t="shared" si="0"/>
        <v>0</v>
      </c>
      <c r="P33">
        <v>0</v>
      </c>
      <c r="Q33">
        <v>0</v>
      </c>
      <c r="R33">
        <f t="shared" si="1"/>
        <v>0</v>
      </c>
    </row>
    <row r="34" spans="1:18" x14ac:dyDescent="0.25">
      <c r="A34">
        <v>100</v>
      </c>
      <c r="B34">
        <v>1</v>
      </c>
      <c r="C34" t="s">
        <v>35</v>
      </c>
      <c r="D34" s="4">
        <v>300.05527500000608</v>
      </c>
      <c r="E34" s="4">
        <v>294.43650850267295</v>
      </c>
      <c r="I34" s="2">
        <v>100</v>
      </c>
      <c r="J34" s="2">
        <v>1</v>
      </c>
      <c r="K34" t="s">
        <v>35</v>
      </c>
      <c r="L34">
        <v>-300.05527500000608</v>
      </c>
      <c r="M34">
        <v>0</v>
      </c>
      <c r="N34">
        <f t="shared" si="0"/>
        <v>-300.05527500000608</v>
      </c>
      <c r="P34">
        <v>-294.43650850267295</v>
      </c>
      <c r="Q34">
        <v>0</v>
      </c>
      <c r="R34">
        <f t="shared" si="1"/>
        <v>-294.43650850267295</v>
      </c>
    </row>
    <row r="35" spans="1:18" x14ac:dyDescent="0.25">
      <c r="A35">
        <v>108</v>
      </c>
      <c r="B35">
        <v>1</v>
      </c>
      <c r="C35" t="s">
        <v>36</v>
      </c>
      <c r="D35" s="4">
        <v>788.94533640000736</v>
      </c>
      <c r="E35" s="4">
        <v>786.79409146000398</v>
      </c>
      <c r="I35" s="2">
        <v>108</v>
      </c>
      <c r="J35" s="2">
        <v>1</v>
      </c>
      <c r="K35" t="s">
        <v>36</v>
      </c>
      <c r="L35">
        <v>-788.94533640000736</v>
      </c>
      <c r="M35">
        <v>0</v>
      </c>
      <c r="N35">
        <f t="shared" si="0"/>
        <v>-788.94533640000736</v>
      </c>
      <c r="P35">
        <v>-786.79409146000398</v>
      </c>
      <c r="Q35">
        <v>0</v>
      </c>
      <c r="R35">
        <f t="shared" si="1"/>
        <v>-786.79409146000398</v>
      </c>
    </row>
    <row r="36" spans="1:18" x14ac:dyDescent="0.25">
      <c r="A36">
        <v>110</v>
      </c>
      <c r="B36">
        <v>1</v>
      </c>
      <c r="C36" t="s">
        <v>37</v>
      </c>
      <c r="D36" s="4">
        <v>0</v>
      </c>
      <c r="E36" s="4">
        <v>0</v>
      </c>
      <c r="I36" s="2">
        <v>110</v>
      </c>
      <c r="J36" s="2">
        <v>1</v>
      </c>
      <c r="K36" t="s">
        <v>37</v>
      </c>
      <c r="L36">
        <v>0</v>
      </c>
      <c r="M36">
        <v>0</v>
      </c>
      <c r="N36">
        <f t="shared" si="0"/>
        <v>0</v>
      </c>
      <c r="P36">
        <v>0</v>
      </c>
      <c r="Q36">
        <v>0</v>
      </c>
      <c r="R36">
        <f t="shared" si="1"/>
        <v>0</v>
      </c>
    </row>
    <row r="37" spans="1:18" x14ac:dyDescent="0.25">
      <c r="A37">
        <v>111</v>
      </c>
      <c r="B37">
        <v>1</v>
      </c>
      <c r="C37" t="s">
        <v>38</v>
      </c>
      <c r="D37" s="4">
        <v>0</v>
      </c>
      <c r="E37" s="4">
        <v>0</v>
      </c>
      <c r="I37" s="2">
        <v>111</v>
      </c>
      <c r="J37" s="2">
        <v>1</v>
      </c>
      <c r="K37" t="s">
        <v>38</v>
      </c>
      <c r="L37">
        <v>0</v>
      </c>
      <c r="M37">
        <v>0</v>
      </c>
      <c r="N37">
        <f t="shared" si="0"/>
        <v>0</v>
      </c>
      <c r="P37">
        <v>0</v>
      </c>
      <c r="Q37">
        <v>0</v>
      </c>
      <c r="R37">
        <f t="shared" si="1"/>
        <v>0</v>
      </c>
    </row>
    <row r="38" spans="1:18" x14ac:dyDescent="0.25">
      <c r="A38">
        <v>112</v>
      </c>
      <c r="B38">
        <v>1</v>
      </c>
      <c r="C38" t="s">
        <v>39</v>
      </c>
      <c r="D38" s="4">
        <v>7864.6487946000416</v>
      </c>
      <c r="E38" s="4">
        <v>7915.3438231286127</v>
      </c>
      <c r="I38" s="2">
        <v>112</v>
      </c>
      <c r="J38" s="2">
        <v>1</v>
      </c>
      <c r="K38" t="s">
        <v>39</v>
      </c>
      <c r="L38">
        <v>-7864.6487946000416</v>
      </c>
      <c r="M38">
        <v>0</v>
      </c>
      <c r="N38">
        <f t="shared" si="0"/>
        <v>-7864.6487946000416</v>
      </c>
      <c r="P38">
        <v>-7915.3438231286127</v>
      </c>
      <c r="Q38">
        <v>0</v>
      </c>
      <c r="R38">
        <f t="shared" si="1"/>
        <v>-7915.3438231286127</v>
      </c>
    </row>
    <row r="39" spans="1:18" x14ac:dyDescent="0.25">
      <c r="A39">
        <v>113</v>
      </c>
      <c r="B39">
        <v>1</v>
      </c>
      <c r="C39" t="s">
        <v>40</v>
      </c>
      <c r="D39" s="4">
        <v>0</v>
      </c>
      <c r="E39" s="4">
        <v>0</v>
      </c>
      <c r="I39" s="2">
        <v>113</v>
      </c>
      <c r="J39" s="2">
        <v>1</v>
      </c>
      <c r="K39" t="s">
        <v>40</v>
      </c>
      <c r="L39">
        <v>0</v>
      </c>
      <c r="M39">
        <v>0</v>
      </c>
      <c r="N39">
        <f t="shared" si="0"/>
        <v>0</v>
      </c>
      <c r="P39">
        <v>0</v>
      </c>
      <c r="Q39">
        <v>0</v>
      </c>
      <c r="R39">
        <f t="shared" si="1"/>
        <v>0</v>
      </c>
    </row>
    <row r="40" spans="1:18" x14ac:dyDescent="0.25">
      <c r="A40">
        <v>115</v>
      </c>
      <c r="B40">
        <v>1</v>
      </c>
      <c r="C40" t="s">
        <v>41</v>
      </c>
      <c r="D40" s="4">
        <v>0</v>
      </c>
      <c r="E40" s="4">
        <v>0</v>
      </c>
      <c r="I40" s="2">
        <v>115</v>
      </c>
      <c r="J40" s="2">
        <v>1</v>
      </c>
      <c r="K40" t="s">
        <v>41</v>
      </c>
      <c r="L40">
        <v>0</v>
      </c>
      <c r="M40">
        <v>0</v>
      </c>
      <c r="N40">
        <f t="shared" si="0"/>
        <v>0</v>
      </c>
      <c r="P40">
        <v>0</v>
      </c>
      <c r="Q40">
        <v>0</v>
      </c>
      <c r="R40">
        <f t="shared" si="1"/>
        <v>0</v>
      </c>
    </row>
    <row r="41" spans="1:18" x14ac:dyDescent="0.25">
      <c r="A41">
        <v>116</v>
      </c>
      <c r="B41">
        <v>1</v>
      </c>
      <c r="C41" t="s">
        <v>42</v>
      </c>
      <c r="D41" s="4">
        <v>0</v>
      </c>
      <c r="E41" s="4">
        <v>0</v>
      </c>
      <c r="I41" s="2">
        <v>116</v>
      </c>
      <c r="J41" s="2">
        <v>1</v>
      </c>
      <c r="K41" t="s">
        <v>42</v>
      </c>
      <c r="L41">
        <v>0</v>
      </c>
      <c r="M41">
        <v>0</v>
      </c>
      <c r="N41">
        <f t="shared" si="0"/>
        <v>0</v>
      </c>
      <c r="P41">
        <v>0</v>
      </c>
      <c r="Q41">
        <v>0</v>
      </c>
      <c r="R41">
        <f t="shared" si="1"/>
        <v>0</v>
      </c>
    </row>
    <row r="42" spans="1:18" x14ac:dyDescent="0.25">
      <c r="A42">
        <v>118</v>
      </c>
      <c r="B42">
        <v>1</v>
      </c>
      <c r="C42" t="s">
        <v>43</v>
      </c>
      <c r="D42" s="4">
        <v>0</v>
      </c>
      <c r="E42" s="4">
        <v>0</v>
      </c>
      <c r="I42" s="2">
        <v>118</v>
      </c>
      <c r="J42" s="2">
        <v>1</v>
      </c>
      <c r="K42" t="s">
        <v>43</v>
      </c>
      <c r="L42">
        <v>0</v>
      </c>
      <c r="M42">
        <v>0</v>
      </c>
      <c r="N42">
        <f t="shared" si="0"/>
        <v>0</v>
      </c>
      <c r="P42">
        <v>0</v>
      </c>
      <c r="Q42">
        <v>0</v>
      </c>
      <c r="R42">
        <f t="shared" si="1"/>
        <v>0</v>
      </c>
    </row>
    <row r="43" spans="1:18" x14ac:dyDescent="0.25">
      <c r="A43">
        <v>129</v>
      </c>
      <c r="B43">
        <v>1</v>
      </c>
      <c r="C43" t="s">
        <v>44</v>
      </c>
      <c r="D43" s="4">
        <v>0</v>
      </c>
      <c r="E43" s="4">
        <v>0</v>
      </c>
      <c r="I43" s="2">
        <v>129</v>
      </c>
      <c r="J43" s="2">
        <v>1</v>
      </c>
      <c r="K43" t="s">
        <v>44</v>
      </c>
      <c r="L43">
        <v>0</v>
      </c>
      <c r="M43">
        <v>0</v>
      </c>
      <c r="N43">
        <f t="shared" si="0"/>
        <v>0</v>
      </c>
      <c r="P43">
        <v>0</v>
      </c>
      <c r="Q43">
        <v>0</v>
      </c>
      <c r="R43">
        <f t="shared" si="1"/>
        <v>0</v>
      </c>
    </row>
    <row r="44" spans="1:18" x14ac:dyDescent="0.25">
      <c r="A44">
        <v>138</v>
      </c>
      <c r="B44">
        <v>1</v>
      </c>
      <c r="C44" t="s">
        <v>45</v>
      </c>
      <c r="D44" s="4">
        <v>2185.2025493999827</v>
      </c>
      <c r="E44" s="4">
        <v>2155.5480597330024</v>
      </c>
      <c r="I44" s="2">
        <v>138</v>
      </c>
      <c r="J44" s="2">
        <v>1</v>
      </c>
      <c r="K44" t="s">
        <v>45</v>
      </c>
      <c r="L44">
        <v>-2185.2025493999827</v>
      </c>
      <c r="M44">
        <v>0</v>
      </c>
      <c r="N44">
        <f t="shared" si="0"/>
        <v>-2185.2025493999827</v>
      </c>
      <c r="P44">
        <v>-2155.5480597330024</v>
      </c>
      <c r="Q44">
        <v>0</v>
      </c>
      <c r="R44">
        <f t="shared" si="1"/>
        <v>-2155.5480597330024</v>
      </c>
    </row>
    <row r="45" spans="1:18" x14ac:dyDescent="0.25">
      <c r="A45">
        <v>139</v>
      </c>
      <c r="B45">
        <v>1</v>
      </c>
      <c r="C45" t="s">
        <v>46</v>
      </c>
      <c r="D45" s="4">
        <v>660.54392752722197</v>
      </c>
      <c r="E45" s="4">
        <v>665.54270129653742</v>
      </c>
      <c r="I45" s="2">
        <v>139</v>
      </c>
      <c r="J45" s="2">
        <v>1</v>
      </c>
      <c r="K45" t="s">
        <v>46</v>
      </c>
      <c r="L45">
        <v>-678.52499519998673</v>
      </c>
      <c r="M45">
        <v>17.981067672764766</v>
      </c>
      <c r="N45">
        <f t="shared" si="0"/>
        <v>-660.54392752722197</v>
      </c>
      <c r="P45">
        <v>-665.54270129653742</v>
      </c>
      <c r="Q45">
        <v>0</v>
      </c>
      <c r="R45">
        <f t="shared" si="1"/>
        <v>-665.54270129653742</v>
      </c>
    </row>
    <row r="46" spans="1:18" x14ac:dyDescent="0.25">
      <c r="A46">
        <v>146</v>
      </c>
      <c r="B46">
        <v>1</v>
      </c>
      <c r="C46" t="s">
        <v>47</v>
      </c>
      <c r="D46" s="4">
        <v>0</v>
      </c>
      <c r="E46" s="4">
        <v>0</v>
      </c>
      <c r="I46" s="2">
        <v>146</v>
      </c>
      <c r="J46" s="2">
        <v>1</v>
      </c>
      <c r="K46" t="s">
        <v>47</v>
      </c>
      <c r="L46">
        <v>0</v>
      </c>
      <c r="M46">
        <v>0</v>
      </c>
      <c r="N46">
        <f t="shared" si="0"/>
        <v>0</v>
      </c>
      <c r="P46">
        <v>0</v>
      </c>
      <c r="Q46">
        <v>0</v>
      </c>
      <c r="R46">
        <f t="shared" si="1"/>
        <v>0</v>
      </c>
    </row>
    <row r="47" spans="1:18" x14ac:dyDescent="0.25">
      <c r="A47">
        <v>150</v>
      </c>
      <c r="B47">
        <v>1</v>
      </c>
      <c r="C47" t="s">
        <v>48</v>
      </c>
      <c r="D47" s="4">
        <v>0</v>
      </c>
      <c r="E47" s="4">
        <v>0</v>
      </c>
      <c r="I47" s="2">
        <v>150</v>
      </c>
      <c r="J47" s="2">
        <v>1</v>
      </c>
      <c r="K47" t="s">
        <v>48</v>
      </c>
      <c r="L47">
        <v>-780.14371500001289</v>
      </c>
      <c r="M47">
        <v>0</v>
      </c>
      <c r="N47">
        <f t="shared" si="0"/>
        <v>-780.14371500001289</v>
      </c>
      <c r="P47">
        <v>-780.34586037800182</v>
      </c>
      <c r="Q47">
        <v>0</v>
      </c>
      <c r="R47">
        <f t="shared" si="1"/>
        <v>-780.34586037800182</v>
      </c>
    </row>
    <row r="48" spans="1:18" x14ac:dyDescent="0.25">
      <c r="A48">
        <v>152</v>
      </c>
      <c r="B48">
        <v>1</v>
      </c>
      <c r="C48" t="s">
        <v>49</v>
      </c>
      <c r="D48" s="4">
        <v>0</v>
      </c>
      <c r="E48" s="4">
        <v>0</v>
      </c>
      <c r="I48" s="2">
        <v>152</v>
      </c>
      <c r="J48" s="2">
        <v>1</v>
      </c>
      <c r="K48" t="s">
        <v>49</v>
      </c>
      <c r="L48">
        <v>0</v>
      </c>
      <c r="M48">
        <v>0</v>
      </c>
      <c r="N48">
        <f t="shared" si="0"/>
        <v>0</v>
      </c>
      <c r="P48">
        <v>0</v>
      </c>
      <c r="Q48">
        <v>0</v>
      </c>
      <c r="R48">
        <f t="shared" si="1"/>
        <v>0</v>
      </c>
    </row>
    <row r="49" spans="1:18" x14ac:dyDescent="0.25">
      <c r="A49">
        <v>160</v>
      </c>
      <c r="B49">
        <v>70</v>
      </c>
      <c r="C49" t="s">
        <v>50</v>
      </c>
      <c r="D49" s="4">
        <v>0</v>
      </c>
      <c r="E49" s="4">
        <v>0</v>
      </c>
      <c r="I49" s="2">
        <v>160</v>
      </c>
      <c r="J49" s="2">
        <v>70</v>
      </c>
      <c r="K49" t="s">
        <v>50</v>
      </c>
      <c r="L49">
        <v>0</v>
      </c>
      <c r="M49">
        <v>0</v>
      </c>
      <c r="N49">
        <f t="shared" si="0"/>
        <v>0</v>
      </c>
      <c r="P49">
        <v>0</v>
      </c>
      <c r="Q49">
        <v>0</v>
      </c>
      <c r="R49">
        <f t="shared" si="1"/>
        <v>0</v>
      </c>
    </row>
    <row r="50" spans="1:18" x14ac:dyDescent="0.25">
      <c r="A50">
        <v>160</v>
      </c>
      <c r="B50">
        <v>90</v>
      </c>
      <c r="C50" t="s">
        <v>51</v>
      </c>
      <c r="D50" s="4">
        <v>0</v>
      </c>
      <c r="E50" s="4">
        <v>0</v>
      </c>
      <c r="I50" s="2">
        <v>160</v>
      </c>
      <c r="J50" s="2">
        <v>90</v>
      </c>
      <c r="K50" t="s">
        <v>51</v>
      </c>
      <c r="L50">
        <v>0</v>
      </c>
      <c r="M50">
        <v>0</v>
      </c>
      <c r="N50">
        <f t="shared" si="0"/>
        <v>0</v>
      </c>
      <c r="P50">
        <v>0</v>
      </c>
      <c r="Q50">
        <v>0</v>
      </c>
      <c r="R50">
        <f t="shared" si="1"/>
        <v>0</v>
      </c>
    </row>
    <row r="51" spans="1:18" x14ac:dyDescent="0.25">
      <c r="A51">
        <v>162</v>
      </c>
      <c r="B51">
        <v>1</v>
      </c>
      <c r="C51" t="s">
        <v>52</v>
      </c>
      <c r="D51" s="4">
        <v>0</v>
      </c>
      <c r="E51" s="4">
        <v>0</v>
      </c>
      <c r="I51" s="2">
        <v>162</v>
      </c>
      <c r="J51" s="2">
        <v>1</v>
      </c>
      <c r="K51" t="s">
        <v>52</v>
      </c>
      <c r="L51">
        <v>0</v>
      </c>
      <c r="M51">
        <v>0</v>
      </c>
      <c r="N51">
        <f t="shared" si="0"/>
        <v>0</v>
      </c>
      <c r="P51">
        <v>0</v>
      </c>
      <c r="Q51">
        <v>0</v>
      </c>
      <c r="R51">
        <f t="shared" si="1"/>
        <v>0</v>
      </c>
    </row>
    <row r="52" spans="1:18" x14ac:dyDescent="0.25">
      <c r="A52">
        <v>166</v>
      </c>
      <c r="B52">
        <v>1</v>
      </c>
      <c r="C52" t="s">
        <v>53</v>
      </c>
      <c r="D52" s="4">
        <v>392.07222600000387</v>
      </c>
      <c r="E52" s="4">
        <v>390.15314205456525</v>
      </c>
      <c r="I52" s="2">
        <v>166</v>
      </c>
      <c r="J52" s="2">
        <v>1</v>
      </c>
      <c r="K52" t="s">
        <v>53</v>
      </c>
      <c r="L52">
        <v>-392.07222600000387</v>
      </c>
      <c r="M52">
        <v>0</v>
      </c>
      <c r="N52">
        <f t="shared" si="0"/>
        <v>-392.07222600000387</v>
      </c>
      <c r="P52">
        <v>-390.15314205456525</v>
      </c>
      <c r="Q52">
        <v>0</v>
      </c>
      <c r="R52">
        <f t="shared" si="1"/>
        <v>-390.15314205456525</v>
      </c>
    </row>
    <row r="53" spans="1:18" x14ac:dyDescent="0.25">
      <c r="A53">
        <v>173</v>
      </c>
      <c r="B53">
        <v>1</v>
      </c>
      <c r="C53" t="s">
        <v>54</v>
      </c>
      <c r="D53" s="4">
        <v>0</v>
      </c>
      <c r="E53" s="4">
        <v>0</v>
      </c>
      <c r="I53" s="2">
        <v>173</v>
      </c>
      <c r="J53" s="2">
        <v>1</v>
      </c>
      <c r="K53" t="s">
        <v>54</v>
      </c>
      <c r="L53">
        <v>0</v>
      </c>
      <c r="M53">
        <v>0</v>
      </c>
      <c r="N53">
        <f t="shared" si="0"/>
        <v>0</v>
      </c>
      <c r="P53">
        <v>0</v>
      </c>
      <c r="Q53">
        <v>0</v>
      </c>
      <c r="R53">
        <f t="shared" si="1"/>
        <v>0</v>
      </c>
    </row>
    <row r="54" spans="1:18" x14ac:dyDescent="0.25">
      <c r="A54">
        <v>177</v>
      </c>
      <c r="B54">
        <v>1</v>
      </c>
      <c r="C54" t="s">
        <v>55</v>
      </c>
      <c r="D54" s="4">
        <v>851.35683360000257</v>
      </c>
      <c r="E54" s="4">
        <v>845.11557797333808</v>
      </c>
      <c r="I54" s="2">
        <v>177</v>
      </c>
      <c r="J54" s="2">
        <v>1</v>
      </c>
      <c r="K54" t="s">
        <v>55</v>
      </c>
      <c r="L54">
        <v>-851.35683360000257</v>
      </c>
      <c r="M54">
        <v>0</v>
      </c>
      <c r="N54">
        <f t="shared" si="0"/>
        <v>-851.35683360000257</v>
      </c>
      <c r="P54">
        <v>-845.11557797333808</v>
      </c>
      <c r="Q54">
        <v>0</v>
      </c>
      <c r="R54">
        <f t="shared" si="1"/>
        <v>-845.11557797333808</v>
      </c>
    </row>
    <row r="55" spans="1:18" x14ac:dyDescent="0.25">
      <c r="A55">
        <v>181</v>
      </c>
      <c r="B55">
        <v>1</v>
      </c>
      <c r="C55" t="s">
        <v>56</v>
      </c>
      <c r="D55" s="4">
        <v>5450.604088800028</v>
      </c>
      <c r="E55" s="4">
        <v>5431.5878749080002</v>
      </c>
      <c r="I55" s="2">
        <v>181</v>
      </c>
      <c r="J55" s="2">
        <v>1</v>
      </c>
      <c r="K55" t="s">
        <v>56</v>
      </c>
      <c r="L55">
        <v>-5450.604088800028</v>
      </c>
      <c r="M55">
        <v>0</v>
      </c>
      <c r="N55">
        <f t="shared" si="0"/>
        <v>-5450.604088800028</v>
      </c>
      <c r="P55">
        <v>-5431.5878749080002</v>
      </c>
      <c r="Q55">
        <v>0</v>
      </c>
      <c r="R55">
        <f t="shared" si="1"/>
        <v>-5431.5878749080002</v>
      </c>
    </row>
    <row r="56" spans="1:18" x14ac:dyDescent="0.25">
      <c r="A56">
        <v>182</v>
      </c>
      <c r="B56">
        <v>1</v>
      </c>
      <c r="C56" t="s">
        <v>57</v>
      </c>
      <c r="D56" s="4">
        <v>0</v>
      </c>
      <c r="E56" s="4">
        <v>0</v>
      </c>
      <c r="I56" s="2">
        <v>182</v>
      </c>
      <c r="J56" s="2">
        <v>1</v>
      </c>
      <c r="K56" t="s">
        <v>57</v>
      </c>
      <c r="L56">
        <v>0</v>
      </c>
      <c r="M56">
        <v>0</v>
      </c>
      <c r="N56">
        <f t="shared" si="0"/>
        <v>0</v>
      </c>
      <c r="P56">
        <v>0</v>
      </c>
      <c r="Q56">
        <v>0</v>
      </c>
      <c r="R56">
        <f t="shared" si="1"/>
        <v>0</v>
      </c>
    </row>
    <row r="57" spans="1:18" x14ac:dyDescent="0.25">
      <c r="A57">
        <v>186</v>
      </c>
      <c r="B57">
        <v>1</v>
      </c>
      <c r="C57" t="s">
        <v>58</v>
      </c>
      <c r="D57" s="4">
        <v>0</v>
      </c>
      <c r="E57" s="4">
        <v>0</v>
      </c>
      <c r="I57" s="2">
        <v>186</v>
      </c>
      <c r="J57" s="2">
        <v>1</v>
      </c>
      <c r="K57" t="s">
        <v>58</v>
      </c>
      <c r="L57">
        <v>0</v>
      </c>
      <c r="M57">
        <v>0</v>
      </c>
      <c r="N57">
        <f t="shared" si="0"/>
        <v>0</v>
      </c>
      <c r="P57">
        <v>0</v>
      </c>
      <c r="Q57">
        <v>0</v>
      </c>
      <c r="R57">
        <f t="shared" si="1"/>
        <v>0</v>
      </c>
    </row>
    <row r="58" spans="1:18" x14ac:dyDescent="0.25">
      <c r="A58">
        <v>191</v>
      </c>
      <c r="B58">
        <v>1</v>
      </c>
      <c r="C58" t="s">
        <v>59</v>
      </c>
      <c r="D58" s="4">
        <v>24318.25334042008</v>
      </c>
      <c r="E58" s="4">
        <v>24261.880621615564</v>
      </c>
      <c r="I58" s="2">
        <v>191</v>
      </c>
      <c r="J58" s="2">
        <v>1</v>
      </c>
      <c r="K58" t="s">
        <v>59</v>
      </c>
      <c r="L58">
        <v>23001.74665957992</v>
      </c>
      <c r="M58">
        <v>0</v>
      </c>
      <c r="N58">
        <f t="shared" si="0"/>
        <v>23001.74665957992</v>
      </c>
      <c r="P58">
        <v>23058.119378384436</v>
      </c>
      <c r="Q58">
        <v>0</v>
      </c>
      <c r="R58">
        <f t="shared" si="1"/>
        <v>23058.119378384436</v>
      </c>
    </row>
    <row r="59" spans="1:18" x14ac:dyDescent="0.25">
      <c r="A59">
        <v>192</v>
      </c>
      <c r="B59">
        <v>1</v>
      </c>
      <c r="C59" t="s">
        <v>60</v>
      </c>
      <c r="D59" s="4">
        <v>4551.6204205356771</v>
      </c>
      <c r="E59" s="4">
        <v>5001.9163221187191</v>
      </c>
      <c r="I59" s="2">
        <v>192</v>
      </c>
      <c r="J59" s="2">
        <v>1</v>
      </c>
      <c r="K59" t="s">
        <v>60</v>
      </c>
      <c r="L59">
        <v>-5851.4779362000991</v>
      </c>
      <c r="M59">
        <v>1299.857515664422</v>
      </c>
      <c r="N59">
        <f t="shared" si="0"/>
        <v>-4551.6204205356771</v>
      </c>
      <c r="P59">
        <v>-5838.7613140365575</v>
      </c>
      <c r="Q59">
        <v>836.84499191783834</v>
      </c>
      <c r="R59">
        <f t="shared" si="1"/>
        <v>-5001.9163221187191</v>
      </c>
    </row>
    <row r="60" spans="1:18" x14ac:dyDescent="0.25">
      <c r="A60">
        <v>194</v>
      </c>
      <c r="B60">
        <v>1</v>
      </c>
      <c r="C60" t="s">
        <v>61</v>
      </c>
      <c r="D60" s="4">
        <v>8963.2511748000979</v>
      </c>
      <c r="E60" s="4">
        <v>9083.5915013086051</v>
      </c>
      <c r="I60" s="2">
        <v>194</v>
      </c>
      <c r="J60" s="2">
        <v>1</v>
      </c>
      <c r="K60" t="s">
        <v>61</v>
      </c>
      <c r="L60">
        <v>-8963.2511748000979</v>
      </c>
      <c r="M60">
        <v>0</v>
      </c>
      <c r="N60">
        <f t="shared" si="0"/>
        <v>-8963.2511748000979</v>
      </c>
      <c r="P60">
        <v>-9083.5915013088379</v>
      </c>
      <c r="Q60">
        <v>0</v>
      </c>
      <c r="R60">
        <f t="shared" si="1"/>
        <v>-9083.5915013088379</v>
      </c>
    </row>
    <row r="61" spans="1:18" x14ac:dyDescent="0.25">
      <c r="A61">
        <v>195</v>
      </c>
      <c r="B61">
        <v>1</v>
      </c>
      <c r="C61" t="s">
        <v>62</v>
      </c>
      <c r="D61" s="4">
        <v>0</v>
      </c>
      <c r="E61" s="4">
        <v>0</v>
      </c>
      <c r="I61" s="2">
        <v>195</v>
      </c>
      <c r="J61" s="2">
        <v>1</v>
      </c>
      <c r="K61" t="s">
        <v>62</v>
      </c>
      <c r="L61">
        <v>0</v>
      </c>
      <c r="M61">
        <v>0</v>
      </c>
      <c r="N61">
        <f t="shared" si="0"/>
        <v>0</v>
      </c>
      <c r="P61">
        <v>0</v>
      </c>
      <c r="Q61">
        <v>0</v>
      </c>
      <c r="R61">
        <f t="shared" si="1"/>
        <v>0</v>
      </c>
    </row>
    <row r="62" spans="1:18" x14ac:dyDescent="0.25">
      <c r="A62">
        <v>196</v>
      </c>
      <c r="B62">
        <v>1</v>
      </c>
      <c r="C62" t="s">
        <v>63</v>
      </c>
      <c r="D62" s="4">
        <v>27530.820972459391</v>
      </c>
      <c r="E62" s="4">
        <v>27814.572760452516</v>
      </c>
      <c r="I62" s="2">
        <v>196</v>
      </c>
      <c r="J62" s="2">
        <v>1</v>
      </c>
      <c r="K62" t="s">
        <v>63</v>
      </c>
      <c r="L62">
        <v>-15570.820972459391</v>
      </c>
      <c r="M62">
        <v>0</v>
      </c>
      <c r="N62">
        <f t="shared" si="0"/>
        <v>-15570.820972459391</v>
      </c>
      <c r="P62">
        <v>-15854.572760452516</v>
      </c>
      <c r="Q62">
        <v>0</v>
      </c>
      <c r="R62">
        <f t="shared" si="1"/>
        <v>-15854.572760452516</v>
      </c>
    </row>
    <row r="63" spans="1:18" x14ac:dyDescent="0.25">
      <c r="A63">
        <v>197</v>
      </c>
      <c r="B63">
        <v>1</v>
      </c>
      <c r="C63" t="s">
        <v>64</v>
      </c>
      <c r="D63" s="4">
        <v>5880.0981727800099</v>
      </c>
      <c r="E63" s="4">
        <v>5880.4910499594407</v>
      </c>
      <c r="I63" s="2">
        <v>197</v>
      </c>
      <c r="J63" s="2">
        <v>1</v>
      </c>
      <c r="K63" t="s">
        <v>64</v>
      </c>
      <c r="L63">
        <v>-1200.0981727800099</v>
      </c>
      <c r="M63">
        <v>0</v>
      </c>
      <c r="N63">
        <f t="shared" si="0"/>
        <v>-1200.0981727800099</v>
      </c>
      <c r="P63">
        <v>-1200.4910499594407</v>
      </c>
      <c r="Q63">
        <v>0</v>
      </c>
      <c r="R63">
        <f t="shared" si="1"/>
        <v>-1200.4910499594407</v>
      </c>
    </row>
    <row r="64" spans="1:18" x14ac:dyDescent="0.25">
      <c r="A64">
        <v>199</v>
      </c>
      <c r="B64">
        <v>1</v>
      </c>
      <c r="C64" t="s">
        <v>65</v>
      </c>
      <c r="D64" s="4">
        <v>0</v>
      </c>
      <c r="E64" s="4">
        <v>0</v>
      </c>
      <c r="I64" s="2">
        <v>199</v>
      </c>
      <c r="J64" s="2">
        <v>1</v>
      </c>
      <c r="K64" t="s">
        <v>65</v>
      </c>
      <c r="L64">
        <v>0</v>
      </c>
      <c r="M64">
        <v>0</v>
      </c>
      <c r="N64">
        <f t="shared" si="0"/>
        <v>0</v>
      </c>
      <c r="P64">
        <v>0</v>
      </c>
      <c r="Q64">
        <v>0</v>
      </c>
      <c r="R64">
        <f t="shared" si="1"/>
        <v>0</v>
      </c>
    </row>
    <row r="65" spans="1:18" x14ac:dyDescent="0.25">
      <c r="A65">
        <v>200</v>
      </c>
      <c r="B65">
        <v>1</v>
      </c>
      <c r="C65" t="s">
        <v>66</v>
      </c>
      <c r="D65" s="4">
        <v>0</v>
      </c>
      <c r="E65" s="4">
        <v>0</v>
      </c>
      <c r="I65" s="2">
        <v>200</v>
      </c>
      <c r="J65" s="2">
        <v>1</v>
      </c>
      <c r="K65" t="s">
        <v>66</v>
      </c>
      <c r="L65">
        <v>0</v>
      </c>
      <c r="M65">
        <v>0</v>
      </c>
      <c r="N65">
        <f t="shared" si="0"/>
        <v>0</v>
      </c>
      <c r="P65">
        <v>0</v>
      </c>
      <c r="Q65">
        <v>0</v>
      </c>
      <c r="R65">
        <f t="shared" si="1"/>
        <v>0</v>
      </c>
    </row>
    <row r="66" spans="1:18" x14ac:dyDescent="0.25">
      <c r="A66">
        <v>203</v>
      </c>
      <c r="B66">
        <v>1</v>
      </c>
      <c r="C66" t="s">
        <v>67</v>
      </c>
      <c r="D66" s="4">
        <v>0</v>
      </c>
      <c r="E66" s="4">
        <v>0</v>
      </c>
      <c r="I66" s="2">
        <v>203</v>
      </c>
      <c r="J66" s="2">
        <v>1</v>
      </c>
      <c r="K66" t="s">
        <v>67</v>
      </c>
      <c r="L66">
        <v>0</v>
      </c>
      <c r="M66">
        <v>0</v>
      </c>
      <c r="N66">
        <f t="shared" si="0"/>
        <v>0</v>
      </c>
      <c r="P66">
        <v>0</v>
      </c>
      <c r="Q66">
        <v>0</v>
      </c>
      <c r="R66">
        <f t="shared" si="1"/>
        <v>0</v>
      </c>
    </row>
    <row r="67" spans="1:18" x14ac:dyDescent="0.25">
      <c r="A67">
        <v>204</v>
      </c>
      <c r="B67">
        <v>1</v>
      </c>
      <c r="C67" t="s">
        <v>68</v>
      </c>
      <c r="D67" s="4">
        <v>0</v>
      </c>
      <c r="E67" s="4">
        <v>0</v>
      </c>
      <c r="I67" s="2">
        <v>204</v>
      </c>
      <c r="J67" s="2">
        <v>1</v>
      </c>
      <c r="K67" t="s">
        <v>68</v>
      </c>
      <c r="L67">
        <v>0</v>
      </c>
      <c r="M67">
        <v>0</v>
      </c>
      <c r="N67">
        <f t="shared" ref="N67:N130" si="2">L67+M67</f>
        <v>0</v>
      </c>
      <c r="P67">
        <v>0</v>
      </c>
      <c r="Q67">
        <v>0</v>
      </c>
      <c r="R67">
        <f t="shared" ref="R67:R130" si="3">P67+Q67</f>
        <v>0</v>
      </c>
    </row>
    <row r="68" spans="1:18" x14ac:dyDescent="0.25">
      <c r="A68">
        <v>206</v>
      </c>
      <c r="B68">
        <v>1</v>
      </c>
      <c r="C68" t="s">
        <v>69</v>
      </c>
      <c r="D68" s="4">
        <v>3353.4177534000482</v>
      </c>
      <c r="E68" s="4">
        <v>3360.9833055575145</v>
      </c>
      <c r="I68" s="2">
        <v>206</v>
      </c>
      <c r="J68" s="2">
        <v>1</v>
      </c>
      <c r="K68" t="s">
        <v>69</v>
      </c>
      <c r="L68">
        <v>-3353.4177534000482</v>
      </c>
      <c r="M68">
        <v>0</v>
      </c>
      <c r="N68">
        <f t="shared" si="2"/>
        <v>-3353.4177534000482</v>
      </c>
      <c r="P68">
        <v>-3360.9833055575145</v>
      </c>
      <c r="Q68">
        <v>0</v>
      </c>
      <c r="R68">
        <f t="shared" si="3"/>
        <v>-3360.9833055575145</v>
      </c>
    </row>
    <row r="69" spans="1:18" x14ac:dyDescent="0.25">
      <c r="A69">
        <v>213</v>
      </c>
      <c r="B69">
        <v>1</v>
      </c>
      <c r="C69" t="s">
        <v>70</v>
      </c>
      <c r="D69" s="4">
        <v>0</v>
      </c>
      <c r="E69" s="4">
        <v>0</v>
      </c>
      <c r="I69" s="2">
        <v>213</v>
      </c>
      <c r="J69" s="2">
        <v>1</v>
      </c>
      <c r="K69" t="s">
        <v>70</v>
      </c>
      <c r="L69">
        <v>0</v>
      </c>
      <c r="M69">
        <v>0</v>
      </c>
      <c r="N69">
        <f t="shared" si="2"/>
        <v>0</v>
      </c>
      <c r="P69">
        <v>0</v>
      </c>
      <c r="Q69">
        <v>0</v>
      </c>
      <c r="R69">
        <f t="shared" si="3"/>
        <v>0</v>
      </c>
    </row>
    <row r="70" spans="1:18" x14ac:dyDescent="0.25">
      <c r="A70">
        <v>227</v>
      </c>
      <c r="B70">
        <v>1</v>
      </c>
      <c r="C70" t="s">
        <v>71</v>
      </c>
      <c r="D70" s="4">
        <v>0</v>
      </c>
      <c r="E70" s="4">
        <v>0</v>
      </c>
      <c r="I70" s="2">
        <v>227</v>
      </c>
      <c r="J70" s="2">
        <v>1</v>
      </c>
      <c r="K70" t="s">
        <v>71</v>
      </c>
      <c r="L70">
        <v>0</v>
      </c>
      <c r="M70">
        <v>0</v>
      </c>
      <c r="N70">
        <f t="shared" si="2"/>
        <v>0</v>
      </c>
      <c r="P70">
        <v>0</v>
      </c>
      <c r="Q70">
        <v>0</v>
      </c>
      <c r="R70">
        <f t="shared" si="3"/>
        <v>0</v>
      </c>
    </row>
    <row r="71" spans="1:18" x14ac:dyDescent="0.25">
      <c r="A71">
        <v>229</v>
      </c>
      <c r="B71">
        <v>1</v>
      </c>
      <c r="C71" t="s">
        <v>72</v>
      </c>
      <c r="D71" s="4">
        <v>0</v>
      </c>
      <c r="E71" s="4">
        <v>0</v>
      </c>
      <c r="I71" s="2">
        <v>229</v>
      </c>
      <c r="J71" s="2">
        <v>1</v>
      </c>
      <c r="K71" t="s">
        <v>72</v>
      </c>
      <c r="L71">
        <v>0</v>
      </c>
      <c r="M71">
        <v>0</v>
      </c>
      <c r="N71">
        <f t="shared" si="2"/>
        <v>0</v>
      </c>
      <c r="P71">
        <v>0</v>
      </c>
      <c r="Q71">
        <v>0</v>
      </c>
      <c r="R71">
        <f t="shared" si="3"/>
        <v>0</v>
      </c>
    </row>
    <row r="72" spans="1:18" x14ac:dyDescent="0.25">
      <c r="A72">
        <v>238</v>
      </c>
      <c r="B72">
        <v>1</v>
      </c>
      <c r="C72" t="s">
        <v>73</v>
      </c>
      <c r="D72" s="4">
        <v>0</v>
      </c>
      <c r="E72" s="4">
        <v>0</v>
      </c>
      <c r="I72" s="2">
        <v>238</v>
      </c>
      <c r="J72" s="2">
        <v>1</v>
      </c>
      <c r="K72" t="s">
        <v>73</v>
      </c>
      <c r="L72">
        <v>-206.43802919999871</v>
      </c>
      <c r="M72">
        <v>0</v>
      </c>
      <c r="N72">
        <f t="shared" si="2"/>
        <v>-206.43802919999871</v>
      </c>
      <c r="P72">
        <v>-210.09387999024329</v>
      </c>
      <c r="Q72">
        <v>0</v>
      </c>
      <c r="R72">
        <f t="shared" si="3"/>
        <v>-210.09387999024329</v>
      </c>
    </row>
    <row r="73" spans="1:18" x14ac:dyDescent="0.25">
      <c r="A73">
        <v>239</v>
      </c>
      <c r="B73">
        <v>1</v>
      </c>
      <c r="C73" t="s">
        <v>74</v>
      </c>
      <c r="D73" s="4">
        <v>557.70273780000571</v>
      </c>
      <c r="E73" s="4">
        <v>552.9484137155232</v>
      </c>
      <c r="I73" s="2">
        <v>239</v>
      </c>
      <c r="J73" s="2">
        <v>1</v>
      </c>
      <c r="K73" t="s">
        <v>74</v>
      </c>
      <c r="L73">
        <v>-557.70273780000571</v>
      </c>
      <c r="M73">
        <v>0</v>
      </c>
      <c r="N73">
        <f t="shared" si="2"/>
        <v>-557.70273780000571</v>
      </c>
      <c r="P73">
        <v>-552.9484137155232</v>
      </c>
      <c r="Q73">
        <v>0</v>
      </c>
      <c r="R73">
        <f t="shared" si="3"/>
        <v>-552.9484137155232</v>
      </c>
    </row>
    <row r="74" spans="1:18" x14ac:dyDescent="0.25">
      <c r="A74">
        <v>241</v>
      </c>
      <c r="B74">
        <v>1</v>
      </c>
      <c r="C74" t="s">
        <v>75</v>
      </c>
      <c r="D74" s="4">
        <v>2598.0319398208521</v>
      </c>
      <c r="E74" s="4">
        <v>2721.7924632112845</v>
      </c>
      <c r="I74" s="2">
        <v>241</v>
      </c>
      <c r="J74" s="2">
        <v>1</v>
      </c>
      <c r="K74" t="s">
        <v>75</v>
      </c>
      <c r="L74">
        <v>-2875.7297556000995</v>
      </c>
      <c r="M74">
        <v>277.69781577924732</v>
      </c>
      <c r="N74">
        <f t="shared" si="2"/>
        <v>-2598.0319398208521</v>
      </c>
      <c r="P74">
        <v>-2873.6143632116728</v>
      </c>
      <c r="Q74">
        <v>151.82190000038827</v>
      </c>
      <c r="R74">
        <f t="shared" si="3"/>
        <v>-2721.7924632112845</v>
      </c>
    </row>
    <row r="75" spans="1:18" x14ac:dyDescent="0.25">
      <c r="A75">
        <v>242</v>
      </c>
      <c r="B75">
        <v>1</v>
      </c>
      <c r="C75" t="s">
        <v>76</v>
      </c>
      <c r="D75" s="4">
        <v>0</v>
      </c>
      <c r="E75" s="4">
        <v>0</v>
      </c>
      <c r="I75" s="2">
        <v>242</v>
      </c>
      <c r="J75" s="2">
        <v>1</v>
      </c>
      <c r="K75" t="s">
        <v>76</v>
      </c>
      <c r="L75">
        <v>0</v>
      </c>
      <c r="M75">
        <v>0</v>
      </c>
      <c r="N75">
        <f t="shared" si="2"/>
        <v>0</v>
      </c>
      <c r="P75">
        <v>0</v>
      </c>
      <c r="Q75">
        <v>0</v>
      </c>
      <c r="R75">
        <f t="shared" si="3"/>
        <v>0</v>
      </c>
    </row>
    <row r="76" spans="1:18" x14ac:dyDescent="0.25">
      <c r="A76">
        <v>252</v>
      </c>
      <c r="B76">
        <v>1</v>
      </c>
      <c r="C76" t="s">
        <v>77</v>
      </c>
      <c r="D76" s="4">
        <v>0</v>
      </c>
      <c r="E76" s="4">
        <v>0</v>
      </c>
      <c r="I76" s="2">
        <v>252</v>
      </c>
      <c r="J76" s="2">
        <v>1</v>
      </c>
      <c r="K76" t="s">
        <v>77</v>
      </c>
      <c r="L76">
        <v>0</v>
      </c>
      <c r="M76">
        <v>0</v>
      </c>
      <c r="N76">
        <f t="shared" si="2"/>
        <v>0</v>
      </c>
      <c r="P76">
        <v>0</v>
      </c>
      <c r="Q76">
        <v>0</v>
      </c>
      <c r="R76">
        <f t="shared" si="3"/>
        <v>0</v>
      </c>
    </row>
    <row r="77" spans="1:18" x14ac:dyDescent="0.25">
      <c r="A77">
        <v>253</v>
      </c>
      <c r="B77">
        <v>1</v>
      </c>
      <c r="C77" t="s">
        <v>78</v>
      </c>
      <c r="D77" s="4">
        <v>0</v>
      </c>
      <c r="E77" s="4">
        <v>0</v>
      </c>
      <c r="I77" s="2">
        <v>253</v>
      </c>
      <c r="J77" s="2">
        <v>1</v>
      </c>
      <c r="K77" t="s">
        <v>78</v>
      </c>
      <c r="L77">
        <v>-538.49920020000718</v>
      </c>
      <c r="M77">
        <v>0</v>
      </c>
      <c r="N77">
        <f t="shared" si="2"/>
        <v>-538.49920020000718</v>
      </c>
      <c r="P77">
        <v>-529.88103644749208</v>
      </c>
      <c r="Q77">
        <v>0</v>
      </c>
      <c r="R77">
        <f t="shared" si="3"/>
        <v>-529.88103644749208</v>
      </c>
    </row>
    <row r="78" spans="1:18" x14ac:dyDescent="0.25">
      <c r="A78">
        <v>255</v>
      </c>
      <c r="B78">
        <v>1</v>
      </c>
      <c r="C78" t="s">
        <v>79</v>
      </c>
      <c r="D78" s="4">
        <v>0</v>
      </c>
      <c r="E78" s="4">
        <v>0</v>
      </c>
      <c r="I78" s="2">
        <v>255</v>
      </c>
      <c r="J78" s="2">
        <v>1</v>
      </c>
      <c r="K78" t="s">
        <v>79</v>
      </c>
      <c r="L78">
        <v>-1086.6001692000136</v>
      </c>
      <c r="M78">
        <v>0</v>
      </c>
      <c r="N78">
        <f t="shared" si="2"/>
        <v>-1086.6001692000136</v>
      </c>
      <c r="P78">
        <v>-1093.2482722015702</v>
      </c>
      <c r="Q78">
        <v>0</v>
      </c>
      <c r="R78">
        <f t="shared" si="3"/>
        <v>-1093.2482722015702</v>
      </c>
    </row>
    <row r="79" spans="1:18" x14ac:dyDescent="0.25">
      <c r="A79">
        <v>256</v>
      </c>
      <c r="B79">
        <v>1</v>
      </c>
      <c r="C79" t="s">
        <v>80</v>
      </c>
      <c r="D79" s="4">
        <v>0</v>
      </c>
      <c r="E79" s="4">
        <v>0</v>
      </c>
      <c r="I79" s="2">
        <v>256</v>
      </c>
      <c r="J79" s="2">
        <v>1</v>
      </c>
      <c r="K79" t="s">
        <v>80</v>
      </c>
      <c r="L79">
        <v>0</v>
      </c>
      <c r="M79">
        <v>0</v>
      </c>
      <c r="N79">
        <f t="shared" si="2"/>
        <v>0</v>
      </c>
      <c r="P79">
        <v>0</v>
      </c>
      <c r="Q79">
        <v>0</v>
      </c>
      <c r="R79">
        <f t="shared" si="3"/>
        <v>0</v>
      </c>
    </row>
    <row r="80" spans="1:18" x14ac:dyDescent="0.25">
      <c r="A80">
        <v>261</v>
      </c>
      <c r="B80">
        <v>1</v>
      </c>
      <c r="C80" t="s">
        <v>81</v>
      </c>
      <c r="D80" s="4">
        <v>0</v>
      </c>
      <c r="E80" s="4">
        <v>0</v>
      </c>
      <c r="I80" s="2">
        <v>261</v>
      </c>
      <c r="J80" s="2">
        <v>1</v>
      </c>
      <c r="K80" t="s">
        <v>81</v>
      </c>
      <c r="L80">
        <v>0</v>
      </c>
      <c r="M80">
        <v>0</v>
      </c>
      <c r="N80">
        <f t="shared" si="2"/>
        <v>0</v>
      </c>
      <c r="P80">
        <v>0</v>
      </c>
      <c r="Q80">
        <v>0</v>
      </c>
      <c r="R80">
        <f t="shared" si="3"/>
        <v>0</v>
      </c>
    </row>
    <row r="81" spans="1:18" x14ac:dyDescent="0.25">
      <c r="A81">
        <v>264</v>
      </c>
      <c r="B81">
        <v>1</v>
      </c>
      <c r="C81" t="s">
        <v>82</v>
      </c>
      <c r="D81" s="4">
        <v>0</v>
      </c>
      <c r="E81" s="4">
        <v>0</v>
      </c>
      <c r="I81" s="2">
        <v>264</v>
      </c>
      <c r="J81" s="2">
        <v>1</v>
      </c>
      <c r="K81" t="s">
        <v>82</v>
      </c>
      <c r="L81">
        <v>0</v>
      </c>
      <c r="M81">
        <v>0</v>
      </c>
      <c r="N81">
        <f t="shared" si="2"/>
        <v>0</v>
      </c>
      <c r="P81">
        <v>0</v>
      </c>
      <c r="Q81">
        <v>0</v>
      </c>
      <c r="R81">
        <f t="shared" si="3"/>
        <v>0</v>
      </c>
    </row>
    <row r="82" spans="1:18" x14ac:dyDescent="0.25">
      <c r="A82">
        <v>270</v>
      </c>
      <c r="B82">
        <v>1</v>
      </c>
      <c r="C82" t="s">
        <v>83</v>
      </c>
      <c r="D82" s="4">
        <v>15328.86583904014</v>
      </c>
      <c r="E82" s="4">
        <v>15273.406137533719</v>
      </c>
      <c r="I82" s="2">
        <v>270</v>
      </c>
      <c r="J82" s="2">
        <v>1</v>
      </c>
      <c r="K82" t="s">
        <v>83</v>
      </c>
      <c r="L82">
        <v>11711.13416095986</v>
      </c>
      <c r="M82">
        <v>0</v>
      </c>
      <c r="N82">
        <f t="shared" si="2"/>
        <v>11711.13416095986</v>
      </c>
      <c r="P82">
        <v>11766.593862466281</v>
      </c>
      <c r="Q82">
        <v>0</v>
      </c>
      <c r="R82">
        <f t="shared" si="3"/>
        <v>11766.593862466281</v>
      </c>
    </row>
    <row r="83" spans="1:18" x14ac:dyDescent="0.25">
      <c r="A83">
        <v>271</v>
      </c>
      <c r="B83">
        <v>1</v>
      </c>
      <c r="C83" t="s">
        <v>84</v>
      </c>
      <c r="D83" s="4">
        <v>16441.631979240105</v>
      </c>
      <c r="E83" s="4">
        <v>16546.289483672008</v>
      </c>
      <c r="I83" s="2">
        <v>271</v>
      </c>
      <c r="J83" s="2">
        <v>1</v>
      </c>
      <c r="K83" t="s">
        <v>84</v>
      </c>
      <c r="L83">
        <v>5398.3680207598954</v>
      </c>
      <c r="M83">
        <v>0</v>
      </c>
      <c r="N83">
        <f t="shared" si="2"/>
        <v>5398.3680207598954</v>
      </c>
      <c r="P83">
        <v>5293.7105163279921</v>
      </c>
      <c r="Q83">
        <v>0</v>
      </c>
      <c r="R83">
        <f t="shared" si="3"/>
        <v>5293.7105163279921</v>
      </c>
    </row>
    <row r="84" spans="1:18" x14ac:dyDescent="0.25">
      <c r="A84">
        <v>272</v>
      </c>
      <c r="B84">
        <v>1</v>
      </c>
      <c r="C84" t="s">
        <v>85</v>
      </c>
      <c r="D84" s="4">
        <v>7119.7115652002394</v>
      </c>
      <c r="E84" s="4">
        <v>7031.715573937865</v>
      </c>
      <c r="I84" s="2">
        <v>272</v>
      </c>
      <c r="J84" s="2">
        <v>1</v>
      </c>
      <c r="K84" t="s">
        <v>85</v>
      </c>
      <c r="L84">
        <v>-7119.7115652002394</v>
      </c>
      <c r="M84">
        <v>0</v>
      </c>
      <c r="N84">
        <f t="shared" si="2"/>
        <v>-7119.7115652002394</v>
      </c>
      <c r="P84">
        <v>-7031.715573937865</v>
      </c>
      <c r="Q84">
        <v>0</v>
      </c>
      <c r="R84">
        <f t="shared" si="3"/>
        <v>-7031.715573937865</v>
      </c>
    </row>
    <row r="85" spans="1:18" x14ac:dyDescent="0.25">
      <c r="A85">
        <v>273</v>
      </c>
      <c r="B85">
        <v>1</v>
      </c>
      <c r="C85" t="s">
        <v>86</v>
      </c>
      <c r="D85" s="4">
        <v>6809.254374000011</v>
      </c>
      <c r="E85" s="4">
        <v>6803.4323261389509</v>
      </c>
      <c r="I85" s="2">
        <v>273</v>
      </c>
      <c r="J85" s="2">
        <v>1</v>
      </c>
      <c r="K85" t="s">
        <v>86</v>
      </c>
      <c r="L85">
        <v>-6809.254374000011</v>
      </c>
      <c r="M85">
        <v>0</v>
      </c>
      <c r="N85">
        <f t="shared" si="2"/>
        <v>-6809.254374000011</v>
      </c>
      <c r="P85">
        <v>-6803.4323261389509</v>
      </c>
      <c r="Q85">
        <v>0</v>
      </c>
      <c r="R85">
        <f t="shared" si="3"/>
        <v>-6803.4323261389509</v>
      </c>
    </row>
    <row r="86" spans="1:18" x14ac:dyDescent="0.25">
      <c r="A86">
        <v>276</v>
      </c>
      <c r="B86">
        <v>1</v>
      </c>
      <c r="C86" t="s">
        <v>87</v>
      </c>
      <c r="D86" s="4">
        <v>8776.8168305999134</v>
      </c>
      <c r="E86" s="4">
        <v>8752.8847760900389</v>
      </c>
      <c r="I86" s="2">
        <v>276</v>
      </c>
      <c r="J86" s="2">
        <v>1</v>
      </c>
      <c r="K86" t="s">
        <v>87</v>
      </c>
      <c r="L86">
        <v>-8776.8168305999134</v>
      </c>
      <c r="M86">
        <v>0</v>
      </c>
      <c r="N86">
        <f t="shared" si="2"/>
        <v>-8776.8168305999134</v>
      </c>
      <c r="P86">
        <v>-8752.8847760900389</v>
      </c>
      <c r="Q86">
        <v>0</v>
      </c>
      <c r="R86">
        <f t="shared" si="3"/>
        <v>-8752.8847760900389</v>
      </c>
    </row>
    <row r="87" spans="1:18" x14ac:dyDescent="0.25">
      <c r="A87">
        <v>277</v>
      </c>
      <c r="B87">
        <v>1</v>
      </c>
      <c r="C87" t="s">
        <v>88</v>
      </c>
      <c r="D87" s="4">
        <v>0</v>
      </c>
      <c r="E87" s="4">
        <v>0</v>
      </c>
      <c r="I87" s="2">
        <v>277</v>
      </c>
      <c r="J87" s="2">
        <v>1</v>
      </c>
      <c r="K87" t="s">
        <v>88</v>
      </c>
      <c r="L87">
        <v>0</v>
      </c>
      <c r="M87">
        <v>0</v>
      </c>
      <c r="N87">
        <f t="shared" si="2"/>
        <v>0</v>
      </c>
      <c r="P87">
        <v>0</v>
      </c>
      <c r="Q87">
        <v>0</v>
      </c>
      <c r="R87">
        <f t="shared" si="3"/>
        <v>0</v>
      </c>
    </row>
    <row r="88" spans="1:18" x14ac:dyDescent="0.25">
      <c r="A88">
        <v>278</v>
      </c>
      <c r="B88">
        <v>1</v>
      </c>
      <c r="C88" t="s">
        <v>89</v>
      </c>
      <c r="D88" s="4">
        <v>2308.4252490000217</v>
      </c>
      <c r="E88" s="4">
        <v>2349.440334242594</v>
      </c>
      <c r="I88" s="2">
        <v>278</v>
      </c>
      <c r="J88" s="2">
        <v>1</v>
      </c>
      <c r="K88" t="s">
        <v>89</v>
      </c>
      <c r="L88">
        <v>-2308.4252490000217</v>
      </c>
      <c r="M88">
        <v>0</v>
      </c>
      <c r="N88">
        <f t="shared" si="2"/>
        <v>-2308.4252490000217</v>
      </c>
      <c r="P88">
        <v>-2349.440334242594</v>
      </c>
      <c r="Q88">
        <v>0</v>
      </c>
      <c r="R88">
        <f t="shared" si="3"/>
        <v>-2349.440334242594</v>
      </c>
    </row>
    <row r="89" spans="1:18" x14ac:dyDescent="0.25">
      <c r="A89">
        <v>279</v>
      </c>
      <c r="B89">
        <v>1</v>
      </c>
      <c r="C89" t="s">
        <v>90</v>
      </c>
      <c r="D89" s="4">
        <v>21972.456744810101</v>
      </c>
      <c r="E89" s="4">
        <v>22128.997939910274</v>
      </c>
      <c r="I89" s="2">
        <v>279</v>
      </c>
      <c r="J89" s="2">
        <v>1</v>
      </c>
      <c r="K89" t="s">
        <v>90</v>
      </c>
      <c r="L89">
        <v>-8712.4567448101006</v>
      </c>
      <c r="M89">
        <v>0</v>
      </c>
      <c r="N89">
        <f t="shared" si="2"/>
        <v>-8712.4567448101006</v>
      </c>
      <c r="P89">
        <v>-8868.997939910274</v>
      </c>
      <c r="Q89">
        <v>0</v>
      </c>
      <c r="R89">
        <f t="shared" si="3"/>
        <v>-8868.997939910274</v>
      </c>
    </row>
    <row r="90" spans="1:18" x14ac:dyDescent="0.25">
      <c r="A90">
        <v>280</v>
      </c>
      <c r="B90">
        <v>1</v>
      </c>
      <c r="C90" t="s">
        <v>91</v>
      </c>
      <c r="D90" s="4">
        <v>10647.669098560116</v>
      </c>
      <c r="E90" s="4">
        <v>10628.126147676376</v>
      </c>
      <c r="I90" s="2">
        <v>280</v>
      </c>
      <c r="J90" s="2">
        <v>1</v>
      </c>
      <c r="K90" t="s">
        <v>91</v>
      </c>
      <c r="L90">
        <v>9112.3309014398837</v>
      </c>
      <c r="M90">
        <v>0</v>
      </c>
      <c r="N90">
        <f t="shared" si="2"/>
        <v>9112.3309014398837</v>
      </c>
      <c r="P90">
        <v>9131.8738523236243</v>
      </c>
      <c r="Q90">
        <v>0</v>
      </c>
      <c r="R90">
        <f t="shared" si="3"/>
        <v>9131.8738523236243</v>
      </c>
    </row>
    <row r="91" spans="1:18" x14ac:dyDescent="0.25">
      <c r="A91">
        <v>281</v>
      </c>
      <c r="B91">
        <v>1</v>
      </c>
      <c r="C91" t="s">
        <v>92</v>
      </c>
      <c r="D91" s="4">
        <v>44101.223439000081</v>
      </c>
      <c r="E91" s="4">
        <v>44019.246838724706</v>
      </c>
      <c r="I91" s="2">
        <v>281</v>
      </c>
      <c r="J91" s="2">
        <v>1</v>
      </c>
      <c r="K91" t="s">
        <v>92</v>
      </c>
      <c r="L91">
        <v>49498.776560999919</v>
      </c>
      <c r="M91">
        <v>0</v>
      </c>
      <c r="N91">
        <f t="shared" si="2"/>
        <v>49498.776560999919</v>
      </c>
      <c r="P91">
        <v>49580.753161275294</v>
      </c>
      <c r="Q91">
        <v>0</v>
      </c>
      <c r="R91">
        <f t="shared" si="3"/>
        <v>49580.753161275294</v>
      </c>
    </row>
    <row r="92" spans="1:18" x14ac:dyDescent="0.25">
      <c r="A92">
        <v>282</v>
      </c>
      <c r="B92">
        <v>1</v>
      </c>
      <c r="C92" t="s">
        <v>93</v>
      </c>
      <c r="D92" s="4">
        <v>1437.3201592394907</v>
      </c>
      <c r="E92" s="4">
        <v>1465.8628255699878</v>
      </c>
      <c r="I92" s="2">
        <v>282</v>
      </c>
      <c r="J92" s="2">
        <v>1</v>
      </c>
      <c r="K92" t="s">
        <v>93</v>
      </c>
      <c r="L92">
        <v>-1469.8707738000085</v>
      </c>
      <c r="M92">
        <v>32.550614560517715</v>
      </c>
      <c r="N92">
        <f t="shared" si="2"/>
        <v>-1437.3201592394907</v>
      </c>
      <c r="P92">
        <v>-1465.8628255699878</v>
      </c>
      <c r="Q92">
        <v>0</v>
      </c>
      <c r="R92">
        <f t="shared" si="3"/>
        <v>-1465.8628255699878</v>
      </c>
    </row>
    <row r="93" spans="1:18" x14ac:dyDescent="0.25">
      <c r="A93">
        <v>283</v>
      </c>
      <c r="B93">
        <v>1</v>
      </c>
      <c r="C93" t="s">
        <v>94</v>
      </c>
      <c r="D93" s="4">
        <v>3771.8948436001083</v>
      </c>
      <c r="E93" s="4">
        <v>3755.9895505990135</v>
      </c>
      <c r="I93" s="2">
        <v>283</v>
      </c>
      <c r="J93" s="2">
        <v>1</v>
      </c>
      <c r="K93" t="s">
        <v>94</v>
      </c>
      <c r="L93">
        <v>-3771.8948436001083</v>
      </c>
      <c r="M93">
        <v>0</v>
      </c>
      <c r="N93">
        <f t="shared" si="2"/>
        <v>-3771.8948436001083</v>
      </c>
      <c r="P93">
        <v>-3755.9895505990135</v>
      </c>
      <c r="Q93">
        <v>0</v>
      </c>
      <c r="R93">
        <f t="shared" si="3"/>
        <v>-3755.9895505990135</v>
      </c>
    </row>
    <row r="94" spans="1:18" x14ac:dyDescent="0.25">
      <c r="A94">
        <v>284</v>
      </c>
      <c r="B94">
        <v>1</v>
      </c>
      <c r="C94" t="s">
        <v>95</v>
      </c>
      <c r="D94" s="4">
        <v>9560.1611352001783</v>
      </c>
      <c r="E94" s="4">
        <v>9821.1785936565138</v>
      </c>
      <c r="I94" s="2">
        <v>284</v>
      </c>
      <c r="J94" s="2">
        <v>1</v>
      </c>
      <c r="K94" t="s">
        <v>95</v>
      </c>
      <c r="L94">
        <v>-9560.1611352001783</v>
      </c>
      <c r="M94">
        <v>0</v>
      </c>
      <c r="N94">
        <f t="shared" si="2"/>
        <v>-9560.1611352001783</v>
      </c>
      <c r="P94">
        <v>-9821.1785936565138</v>
      </c>
      <c r="Q94">
        <v>0</v>
      </c>
      <c r="R94">
        <f t="shared" si="3"/>
        <v>-9821.1785936565138</v>
      </c>
    </row>
    <row r="95" spans="1:18" x14ac:dyDescent="0.25">
      <c r="A95">
        <v>286</v>
      </c>
      <c r="B95">
        <v>1</v>
      </c>
      <c r="C95" t="s">
        <v>96</v>
      </c>
      <c r="D95" s="4">
        <v>1027.6146246755816</v>
      </c>
      <c r="E95" s="4">
        <v>1144.4625629039656</v>
      </c>
      <c r="I95" s="2">
        <v>286</v>
      </c>
      <c r="J95" s="2">
        <v>1</v>
      </c>
      <c r="K95" t="s">
        <v>96</v>
      </c>
      <c r="L95">
        <v>-1989.1664364000317</v>
      </c>
      <c r="M95">
        <v>961.55181172445009</v>
      </c>
      <c r="N95">
        <f t="shared" si="2"/>
        <v>-1027.6146246755816</v>
      </c>
      <c r="P95">
        <v>-1984.5253566993633</v>
      </c>
      <c r="Q95">
        <v>840.06279379539774</v>
      </c>
      <c r="R95">
        <f t="shared" si="3"/>
        <v>-1144.4625629039656</v>
      </c>
    </row>
    <row r="96" spans="1:18" x14ac:dyDescent="0.25">
      <c r="A96">
        <v>294</v>
      </c>
      <c r="B96">
        <v>1</v>
      </c>
      <c r="C96" t="s">
        <v>97</v>
      </c>
      <c r="D96" s="4">
        <v>0</v>
      </c>
      <c r="E96" s="4">
        <v>0</v>
      </c>
      <c r="I96" s="2">
        <v>294</v>
      </c>
      <c r="J96" s="2">
        <v>1</v>
      </c>
      <c r="K96" t="s">
        <v>97</v>
      </c>
      <c r="L96">
        <v>899.46811695001088</v>
      </c>
      <c r="M96">
        <v>0</v>
      </c>
      <c r="N96">
        <f t="shared" si="2"/>
        <v>899.46811695001088</v>
      </c>
      <c r="P96">
        <v>887.11697715590708</v>
      </c>
      <c r="Q96">
        <v>0</v>
      </c>
      <c r="R96">
        <f t="shared" si="3"/>
        <v>887.11697715590708</v>
      </c>
    </row>
    <row r="97" spans="1:18" x14ac:dyDescent="0.25">
      <c r="A97">
        <v>297</v>
      </c>
      <c r="B97">
        <v>1</v>
      </c>
      <c r="C97" t="s">
        <v>98</v>
      </c>
      <c r="D97" s="4">
        <v>288.053064000007</v>
      </c>
      <c r="E97" s="4">
        <v>288.07455111573654</v>
      </c>
      <c r="I97" s="2">
        <v>297</v>
      </c>
      <c r="J97" s="2">
        <v>1</v>
      </c>
      <c r="K97" t="s">
        <v>98</v>
      </c>
      <c r="L97">
        <v>-288.053064000007</v>
      </c>
      <c r="M97">
        <v>0</v>
      </c>
      <c r="N97">
        <f t="shared" si="2"/>
        <v>-288.053064000007</v>
      </c>
      <c r="P97">
        <v>-288.07455111573654</v>
      </c>
      <c r="Q97">
        <v>0</v>
      </c>
      <c r="R97">
        <f t="shared" si="3"/>
        <v>-288.07455111573654</v>
      </c>
    </row>
    <row r="98" spans="1:18" x14ac:dyDescent="0.25">
      <c r="A98">
        <v>299</v>
      </c>
      <c r="B98">
        <v>1</v>
      </c>
      <c r="C98" t="s">
        <v>99</v>
      </c>
      <c r="D98" s="4">
        <v>571.30524359999981</v>
      </c>
      <c r="E98" s="4">
        <v>563.2913838341774</v>
      </c>
      <c r="I98" s="2">
        <v>299</v>
      </c>
      <c r="J98" s="2">
        <v>1</v>
      </c>
      <c r="K98" t="s">
        <v>99</v>
      </c>
      <c r="L98">
        <v>-571.30524359999981</v>
      </c>
      <c r="M98">
        <v>0</v>
      </c>
      <c r="N98">
        <f t="shared" si="2"/>
        <v>-571.30524359999981</v>
      </c>
      <c r="P98">
        <v>-563.29138383416284</v>
      </c>
      <c r="Q98">
        <v>0</v>
      </c>
      <c r="R98">
        <f t="shared" si="3"/>
        <v>-563.29138383416284</v>
      </c>
    </row>
    <row r="99" spans="1:18" x14ac:dyDescent="0.25">
      <c r="A99">
        <v>300</v>
      </c>
      <c r="B99">
        <v>1</v>
      </c>
      <c r="C99" t="s">
        <v>100</v>
      </c>
      <c r="D99" s="4">
        <v>886.56331920000957</v>
      </c>
      <c r="E99" s="4">
        <v>868.84646780922776</v>
      </c>
      <c r="I99" s="2">
        <v>300</v>
      </c>
      <c r="J99" s="2">
        <v>1</v>
      </c>
      <c r="K99" t="s">
        <v>100</v>
      </c>
      <c r="L99">
        <v>-886.56331920000957</v>
      </c>
      <c r="M99">
        <v>0</v>
      </c>
      <c r="N99">
        <f t="shared" si="2"/>
        <v>-886.56331920000957</v>
      </c>
      <c r="P99">
        <v>-868.84646780922776</v>
      </c>
      <c r="Q99">
        <v>0</v>
      </c>
      <c r="R99">
        <f t="shared" si="3"/>
        <v>-868.84646780922776</v>
      </c>
    </row>
    <row r="100" spans="1:18" x14ac:dyDescent="0.25">
      <c r="A100">
        <v>306</v>
      </c>
      <c r="B100">
        <v>1</v>
      </c>
      <c r="C100" t="s">
        <v>101</v>
      </c>
      <c r="D100" s="4">
        <v>0</v>
      </c>
      <c r="E100" s="4">
        <v>0</v>
      </c>
      <c r="I100" s="2">
        <v>306</v>
      </c>
      <c r="J100" s="2">
        <v>1</v>
      </c>
      <c r="K100" t="s">
        <v>101</v>
      </c>
      <c r="L100">
        <v>0</v>
      </c>
      <c r="M100">
        <v>0</v>
      </c>
      <c r="N100">
        <f t="shared" si="2"/>
        <v>0</v>
      </c>
      <c r="P100">
        <v>0</v>
      </c>
      <c r="Q100">
        <v>0</v>
      </c>
      <c r="R100">
        <f t="shared" si="3"/>
        <v>0</v>
      </c>
    </row>
    <row r="101" spans="1:18" x14ac:dyDescent="0.25">
      <c r="A101">
        <v>308</v>
      </c>
      <c r="B101">
        <v>1</v>
      </c>
      <c r="C101" t="s">
        <v>102</v>
      </c>
      <c r="D101" s="4">
        <v>0</v>
      </c>
      <c r="E101" s="4">
        <v>0</v>
      </c>
      <c r="I101" s="2">
        <v>308</v>
      </c>
      <c r="J101" s="2">
        <v>1</v>
      </c>
      <c r="K101" t="s">
        <v>102</v>
      </c>
      <c r="L101">
        <v>0</v>
      </c>
      <c r="M101">
        <v>0</v>
      </c>
      <c r="N101">
        <f t="shared" si="2"/>
        <v>0</v>
      </c>
      <c r="P101">
        <v>0</v>
      </c>
      <c r="Q101">
        <v>0</v>
      </c>
      <c r="R101">
        <f t="shared" si="3"/>
        <v>0</v>
      </c>
    </row>
    <row r="102" spans="1:18" x14ac:dyDescent="0.25">
      <c r="A102">
        <v>309</v>
      </c>
      <c r="B102">
        <v>1</v>
      </c>
      <c r="C102" t="s">
        <v>103</v>
      </c>
      <c r="D102" s="4">
        <v>0</v>
      </c>
      <c r="E102" s="4">
        <v>0</v>
      </c>
      <c r="I102" s="2">
        <v>309</v>
      </c>
      <c r="J102" s="2">
        <v>1</v>
      </c>
      <c r="K102" t="s">
        <v>103</v>
      </c>
      <c r="L102">
        <v>0</v>
      </c>
      <c r="M102">
        <v>0</v>
      </c>
      <c r="N102">
        <f t="shared" si="2"/>
        <v>0</v>
      </c>
      <c r="P102">
        <v>0</v>
      </c>
      <c r="Q102">
        <v>0</v>
      </c>
      <c r="R102">
        <f t="shared" si="3"/>
        <v>0</v>
      </c>
    </row>
    <row r="103" spans="1:18" x14ac:dyDescent="0.25">
      <c r="A103">
        <v>314</v>
      </c>
      <c r="B103">
        <v>1</v>
      </c>
      <c r="C103" t="s">
        <v>104</v>
      </c>
      <c r="D103" s="4">
        <v>0</v>
      </c>
      <c r="E103" s="4">
        <v>0</v>
      </c>
      <c r="I103" s="2">
        <v>314</v>
      </c>
      <c r="J103" s="2">
        <v>1</v>
      </c>
      <c r="K103" t="s">
        <v>104</v>
      </c>
      <c r="L103">
        <v>0</v>
      </c>
      <c r="M103">
        <v>0</v>
      </c>
      <c r="N103">
        <f t="shared" si="2"/>
        <v>0</v>
      </c>
      <c r="P103">
        <v>0</v>
      </c>
      <c r="Q103">
        <v>0</v>
      </c>
      <c r="R103">
        <f t="shared" si="3"/>
        <v>0</v>
      </c>
    </row>
    <row r="104" spans="1:18" x14ac:dyDescent="0.25">
      <c r="A104">
        <v>316</v>
      </c>
      <c r="B104">
        <v>1</v>
      </c>
      <c r="C104" t="s">
        <v>105</v>
      </c>
      <c r="D104" s="4">
        <v>0</v>
      </c>
      <c r="E104" s="4">
        <v>0</v>
      </c>
      <c r="I104" s="2">
        <v>316</v>
      </c>
      <c r="J104" s="2">
        <v>1</v>
      </c>
      <c r="K104" t="s">
        <v>105</v>
      </c>
      <c r="L104">
        <v>-848.15624400001252</v>
      </c>
      <c r="M104">
        <v>0</v>
      </c>
      <c r="N104">
        <f t="shared" si="2"/>
        <v>-848.15624400001252</v>
      </c>
      <c r="P104">
        <v>-823.79936150522553</v>
      </c>
      <c r="Q104">
        <v>0</v>
      </c>
      <c r="R104">
        <f t="shared" si="3"/>
        <v>-823.79936150522553</v>
      </c>
    </row>
    <row r="105" spans="1:18" x14ac:dyDescent="0.25">
      <c r="A105">
        <v>317</v>
      </c>
      <c r="B105">
        <v>1</v>
      </c>
      <c r="C105" t="s">
        <v>106</v>
      </c>
      <c r="D105" s="4">
        <v>0</v>
      </c>
      <c r="E105" s="4">
        <v>0</v>
      </c>
      <c r="I105" s="2">
        <v>317</v>
      </c>
      <c r="J105" s="2">
        <v>1</v>
      </c>
      <c r="K105" t="s">
        <v>106</v>
      </c>
      <c r="L105">
        <v>0</v>
      </c>
      <c r="M105">
        <v>0</v>
      </c>
      <c r="N105">
        <f t="shared" si="2"/>
        <v>0</v>
      </c>
      <c r="P105">
        <v>0</v>
      </c>
      <c r="Q105">
        <v>0</v>
      </c>
      <c r="R105">
        <f t="shared" si="3"/>
        <v>0</v>
      </c>
    </row>
    <row r="106" spans="1:18" x14ac:dyDescent="0.25">
      <c r="A106">
        <v>318</v>
      </c>
      <c r="B106">
        <v>1</v>
      </c>
      <c r="C106" t="s">
        <v>107</v>
      </c>
      <c r="D106" s="4">
        <v>0</v>
      </c>
      <c r="E106" s="4">
        <v>0</v>
      </c>
      <c r="I106" s="2">
        <v>318</v>
      </c>
      <c r="J106" s="2">
        <v>1</v>
      </c>
      <c r="K106" t="s">
        <v>107</v>
      </c>
      <c r="L106">
        <v>0</v>
      </c>
      <c r="M106">
        <v>0</v>
      </c>
      <c r="N106">
        <f t="shared" si="2"/>
        <v>0</v>
      </c>
      <c r="P106">
        <v>0</v>
      </c>
      <c r="Q106">
        <v>0</v>
      </c>
      <c r="R106">
        <f t="shared" si="3"/>
        <v>0</v>
      </c>
    </row>
    <row r="107" spans="1:18" x14ac:dyDescent="0.25">
      <c r="A107">
        <v>319</v>
      </c>
      <c r="B107">
        <v>1</v>
      </c>
      <c r="C107" t="s">
        <v>108</v>
      </c>
      <c r="D107" s="4">
        <v>0</v>
      </c>
      <c r="E107" s="4">
        <v>0</v>
      </c>
      <c r="I107" s="2">
        <v>319</v>
      </c>
      <c r="J107" s="2">
        <v>1</v>
      </c>
      <c r="K107" t="s">
        <v>108</v>
      </c>
      <c r="L107">
        <v>0</v>
      </c>
      <c r="M107">
        <v>0</v>
      </c>
      <c r="N107">
        <f t="shared" si="2"/>
        <v>0</v>
      </c>
      <c r="P107">
        <v>0</v>
      </c>
      <c r="Q107">
        <v>0</v>
      </c>
      <c r="R107">
        <f t="shared" si="3"/>
        <v>0</v>
      </c>
    </row>
    <row r="108" spans="1:18" x14ac:dyDescent="0.25">
      <c r="A108">
        <v>323</v>
      </c>
      <c r="B108">
        <v>2</v>
      </c>
      <c r="C108" t="s">
        <v>109</v>
      </c>
      <c r="D108" s="4">
        <v>0</v>
      </c>
      <c r="E108" s="4">
        <v>0</v>
      </c>
      <c r="I108" s="2">
        <v>323</v>
      </c>
      <c r="J108" s="2">
        <v>2</v>
      </c>
      <c r="K108" t="s">
        <v>109</v>
      </c>
      <c r="L108">
        <v>0</v>
      </c>
      <c r="M108">
        <v>0</v>
      </c>
      <c r="N108">
        <f t="shared" si="2"/>
        <v>0</v>
      </c>
      <c r="P108">
        <v>0</v>
      </c>
      <c r="Q108">
        <v>0</v>
      </c>
      <c r="R108">
        <f t="shared" si="3"/>
        <v>0</v>
      </c>
    </row>
    <row r="109" spans="1:18" x14ac:dyDescent="0.25">
      <c r="A109">
        <v>330</v>
      </c>
      <c r="B109">
        <v>1</v>
      </c>
      <c r="C109" t="s">
        <v>110</v>
      </c>
      <c r="D109" s="4">
        <v>0</v>
      </c>
      <c r="E109" s="4">
        <v>0</v>
      </c>
      <c r="I109" s="2">
        <v>330</v>
      </c>
      <c r="J109" s="2">
        <v>1</v>
      </c>
      <c r="K109" t="s">
        <v>110</v>
      </c>
      <c r="L109">
        <v>0</v>
      </c>
      <c r="M109">
        <v>0</v>
      </c>
      <c r="N109">
        <f t="shared" si="2"/>
        <v>0</v>
      </c>
      <c r="P109">
        <v>0</v>
      </c>
      <c r="Q109">
        <v>0</v>
      </c>
      <c r="R109">
        <f t="shared" si="3"/>
        <v>0</v>
      </c>
    </row>
    <row r="110" spans="1:18" x14ac:dyDescent="0.25">
      <c r="A110">
        <v>332</v>
      </c>
      <c r="B110">
        <v>1</v>
      </c>
      <c r="C110" t="s">
        <v>111</v>
      </c>
      <c r="D110" s="4">
        <v>985.89545706761419</v>
      </c>
      <c r="E110" s="4">
        <v>1054.2847209580068</v>
      </c>
      <c r="I110" s="2">
        <v>332</v>
      </c>
      <c r="J110" s="2">
        <v>1</v>
      </c>
      <c r="K110" t="s">
        <v>111</v>
      </c>
      <c r="L110">
        <v>-1314.6421782000107</v>
      </c>
      <c r="M110">
        <v>328.74672113239649</v>
      </c>
      <c r="N110">
        <f t="shared" si="2"/>
        <v>-985.89545706761419</v>
      </c>
      <c r="P110">
        <v>-1294.8716022024746</v>
      </c>
      <c r="Q110">
        <v>240.5868812444678</v>
      </c>
      <c r="R110">
        <f t="shared" si="3"/>
        <v>-1054.2847209580068</v>
      </c>
    </row>
    <row r="111" spans="1:18" x14ac:dyDescent="0.25">
      <c r="A111">
        <v>333</v>
      </c>
      <c r="B111">
        <v>1</v>
      </c>
      <c r="C111" t="s">
        <v>112</v>
      </c>
      <c r="D111" s="4">
        <v>326.19166383837</v>
      </c>
      <c r="E111" s="4">
        <v>359.08610440588382</v>
      </c>
      <c r="I111" s="2">
        <v>333</v>
      </c>
      <c r="J111" s="2">
        <v>1</v>
      </c>
      <c r="K111" t="s">
        <v>112</v>
      </c>
      <c r="L111">
        <v>-408.07517400001234</v>
      </c>
      <c r="M111">
        <v>81.883510161642334</v>
      </c>
      <c r="N111">
        <f t="shared" si="2"/>
        <v>-326.19166383837</v>
      </c>
      <c r="P111">
        <v>-399.70966476357717</v>
      </c>
      <c r="Q111">
        <v>40.62356035769335</v>
      </c>
      <c r="R111">
        <f t="shared" si="3"/>
        <v>-359.08610440588382</v>
      </c>
    </row>
    <row r="112" spans="1:18" x14ac:dyDescent="0.25">
      <c r="A112">
        <v>345</v>
      </c>
      <c r="B112">
        <v>1</v>
      </c>
      <c r="C112" t="s">
        <v>113</v>
      </c>
      <c r="D112" s="4">
        <v>1245.0293544000306</v>
      </c>
      <c r="E112" s="4">
        <v>1241.634489160002</v>
      </c>
      <c r="I112" s="2">
        <v>345</v>
      </c>
      <c r="J112" s="2">
        <v>1</v>
      </c>
      <c r="K112" t="s">
        <v>113</v>
      </c>
      <c r="L112">
        <v>-1245.0293544000306</v>
      </c>
      <c r="M112">
        <v>0</v>
      </c>
      <c r="N112">
        <f t="shared" si="2"/>
        <v>-1245.0293544000306</v>
      </c>
      <c r="P112">
        <v>-1241.634489160002</v>
      </c>
      <c r="Q112">
        <v>0</v>
      </c>
      <c r="R112">
        <f t="shared" si="3"/>
        <v>-1241.634489160002</v>
      </c>
    </row>
    <row r="113" spans="1:18" x14ac:dyDescent="0.25">
      <c r="A113">
        <v>347</v>
      </c>
      <c r="B113">
        <v>1</v>
      </c>
      <c r="C113" t="s">
        <v>114</v>
      </c>
      <c r="D113" s="4">
        <v>0</v>
      </c>
      <c r="E113" s="4">
        <v>0</v>
      </c>
      <c r="I113" s="2">
        <v>347</v>
      </c>
      <c r="J113" s="2">
        <v>1</v>
      </c>
      <c r="K113" t="s">
        <v>114</v>
      </c>
      <c r="L113">
        <v>0</v>
      </c>
      <c r="M113">
        <v>0</v>
      </c>
      <c r="N113">
        <f t="shared" si="2"/>
        <v>0</v>
      </c>
      <c r="P113">
        <v>0</v>
      </c>
      <c r="Q113">
        <v>0</v>
      </c>
      <c r="R113">
        <f t="shared" si="3"/>
        <v>0</v>
      </c>
    </row>
    <row r="114" spans="1:18" x14ac:dyDescent="0.25">
      <c r="A114">
        <v>356</v>
      </c>
      <c r="B114">
        <v>1</v>
      </c>
      <c r="C114" t="s">
        <v>115</v>
      </c>
      <c r="D114" s="4">
        <v>0</v>
      </c>
      <c r="E114" s="4">
        <v>0</v>
      </c>
      <c r="I114" s="2">
        <v>356</v>
      </c>
      <c r="J114" s="2">
        <v>1</v>
      </c>
      <c r="K114" t="s">
        <v>115</v>
      </c>
      <c r="L114">
        <v>0</v>
      </c>
      <c r="M114">
        <v>0</v>
      </c>
      <c r="N114">
        <f t="shared" si="2"/>
        <v>0</v>
      </c>
      <c r="P114">
        <v>0</v>
      </c>
      <c r="Q114">
        <v>0</v>
      </c>
      <c r="R114">
        <f t="shared" si="3"/>
        <v>0</v>
      </c>
    </row>
    <row r="115" spans="1:18" x14ac:dyDescent="0.25">
      <c r="A115">
        <v>361</v>
      </c>
      <c r="B115">
        <v>1</v>
      </c>
      <c r="C115" t="s">
        <v>116</v>
      </c>
      <c r="D115" s="4">
        <v>808.94902140001068</v>
      </c>
      <c r="E115" s="4">
        <v>786.65500382875325</v>
      </c>
      <c r="I115" s="2">
        <v>361</v>
      </c>
      <c r="J115" s="2">
        <v>1</v>
      </c>
      <c r="K115" t="s">
        <v>116</v>
      </c>
      <c r="L115">
        <v>-808.94902140001068</v>
      </c>
      <c r="M115">
        <v>0</v>
      </c>
      <c r="N115">
        <f t="shared" si="2"/>
        <v>-808.94902140001068</v>
      </c>
      <c r="P115">
        <v>-786.65500382875325</v>
      </c>
      <c r="Q115">
        <v>0</v>
      </c>
      <c r="R115">
        <f t="shared" si="3"/>
        <v>-786.65500382875325</v>
      </c>
    </row>
    <row r="116" spans="1:18" x14ac:dyDescent="0.25">
      <c r="A116">
        <v>362</v>
      </c>
      <c r="B116">
        <v>1</v>
      </c>
      <c r="C116" t="s">
        <v>117</v>
      </c>
      <c r="D116" s="4">
        <v>0</v>
      </c>
      <c r="E116" s="4">
        <v>0</v>
      </c>
      <c r="I116" s="2">
        <v>362</v>
      </c>
      <c r="J116" s="2">
        <v>1</v>
      </c>
      <c r="K116" t="s">
        <v>117</v>
      </c>
      <c r="L116">
        <v>0</v>
      </c>
      <c r="M116">
        <v>0</v>
      </c>
      <c r="N116">
        <f t="shared" si="2"/>
        <v>0</v>
      </c>
      <c r="P116">
        <v>0</v>
      </c>
      <c r="Q116">
        <v>0</v>
      </c>
      <c r="R116">
        <f t="shared" si="3"/>
        <v>0</v>
      </c>
    </row>
    <row r="117" spans="1:18" x14ac:dyDescent="0.25">
      <c r="A117">
        <v>363</v>
      </c>
      <c r="B117">
        <v>1</v>
      </c>
      <c r="C117" t="s">
        <v>118</v>
      </c>
      <c r="D117" s="4">
        <v>0</v>
      </c>
      <c r="E117" s="4">
        <v>0</v>
      </c>
      <c r="I117" s="2">
        <v>363</v>
      </c>
      <c r="J117" s="2">
        <v>1</v>
      </c>
      <c r="K117" t="s">
        <v>118</v>
      </c>
      <c r="L117">
        <v>0</v>
      </c>
      <c r="M117">
        <v>0</v>
      </c>
      <c r="N117">
        <f t="shared" si="2"/>
        <v>0</v>
      </c>
      <c r="P117">
        <v>0</v>
      </c>
      <c r="Q117">
        <v>0</v>
      </c>
      <c r="R117">
        <f t="shared" si="3"/>
        <v>0</v>
      </c>
    </row>
    <row r="118" spans="1:18" x14ac:dyDescent="0.25">
      <c r="A118">
        <v>378</v>
      </c>
      <c r="B118">
        <v>1</v>
      </c>
      <c r="C118" t="s">
        <v>119</v>
      </c>
      <c r="D118" s="4">
        <v>0</v>
      </c>
      <c r="E118" s="4">
        <v>0</v>
      </c>
      <c r="I118" s="2">
        <v>378</v>
      </c>
      <c r="J118" s="2">
        <v>1</v>
      </c>
      <c r="K118" t="s">
        <v>119</v>
      </c>
      <c r="L118">
        <v>0</v>
      </c>
      <c r="M118">
        <v>0</v>
      </c>
      <c r="N118">
        <f t="shared" si="2"/>
        <v>0</v>
      </c>
      <c r="P118">
        <v>0</v>
      </c>
      <c r="Q118">
        <v>0</v>
      </c>
      <c r="R118">
        <f t="shared" si="3"/>
        <v>0</v>
      </c>
    </row>
    <row r="119" spans="1:18" x14ac:dyDescent="0.25">
      <c r="A119">
        <v>381</v>
      </c>
      <c r="B119">
        <v>1</v>
      </c>
      <c r="C119" t="s">
        <v>120</v>
      </c>
      <c r="D119" s="4">
        <v>0</v>
      </c>
      <c r="E119" s="4">
        <v>0</v>
      </c>
      <c r="I119" s="2">
        <v>381</v>
      </c>
      <c r="J119" s="2">
        <v>1</v>
      </c>
      <c r="K119" t="s">
        <v>120</v>
      </c>
      <c r="L119">
        <v>-1113.0050334000262</v>
      </c>
      <c r="M119">
        <v>0</v>
      </c>
      <c r="N119">
        <f t="shared" si="2"/>
        <v>-1113.0050334000262</v>
      </c>
      <c r="P119">
        <v>-1118.1077746794326</v>
      </c>
      <c r="Q119">
        <v>0</v>
      </c>
      <c r="R119">
        <f t="shared" si="3"/>
        <v>-1118.1077746794326</v>
      </c>
    </row>
    <row r="120" spans="1:18" x14ac:dyDescent="0.25">
      <c r="A120">
        <v>390</v>
      </c>
      <c r="B120">
        <v>1</v>
      </c>
      <c r="C120" t="s">
        <v>121</v>
      </c>
      <c r="D120" s="4">
        <v>0</v>
      </c>
      <c r="E120" s="4">
        <v>0</v>
      </c>
      <c r="I120" s="2">
        <v>390</v>
      </c>
      <c r="J120" s="2">
        <v>1</v>
      </c>
      <c r="K120" t="s">
        <v>121</v>
      </c>
      <c r="L120">
        <v>0</v>
      </c>
      <c r="M120">
        <v>0</v>
      </c>
      <c r="N120">
        <f t="shared" si="2"/>
        <v>0</v>
      </c>
      <c r="P120">
        <v>0</v>
      </c>
      <c r="Q120">
        <v>0</v>
      </c>
      <c r="R120">
        <f t="shared" si="3"/>
        <v>0</v>
      </c>
    </row>
    <row r="121" spans="1:18" x14ac:dyDescent="0.25">
      <c r="A121">
        <v>391</v>
      </c>
      <c r="B121">
        <v>1</v>
      </c>
      <c r="C121" t="s">
        <v>122</v>
      </c>
      <c r="D121" s="4">
        <v>0</v>
      </c>
      <c r="E121" s="4">
        <v>0</v>
      </c>
      <c r="I121" s="2">
        <v>391</v>
      </c>
      <c r="J121" s="2">
        <v>1</v>
      </c>
      <c r="K121" t="s">
        <v>122</v>
      </c>
      <c r="L121">
        <v>0</v>
      </c>
      <c r="M121">
        <v>0</v>
      </c>
      <c r="N121">
        <f t="shared" si="2"/>
        <v>0</v>
      </c>
      <c r="P121">
        <v>0</v>
      </c>
      <c r="Q121">
        <v>0</v>
      </c>
      <c r="R121">
        <f t="shared" si="3"/>
        <v>0</v>
      </c>
    </row>
    <row r="122" spans="1:18" x14ac:dyDescent="0.25">
      <c r="A122">
        <v>402</v>
      </c>
      <c r="B122">
        <v>1</v>
      </c>
      <c r="C122" t="s">
        <v>123</v>
      </c>
      <c r="D122" s="4">
        <v>110.42034120000244</v>
      </c>
      <c r="E122" s="4">
        <v>109.29004292864556</v>
      </c>
      <c r="I122" s="2">
        <v>402</v>
      </c>
      <c r="J122" s="2">
        <v>1</v>
      </c>
      <c r="K122" t="s">
        <v>123</v>
      </c>
      <c r="L122">
        <v>-110.42034120000244</v>
      </c>
      <c r="M122">
        <v>0</v>
      </c>
      <c r="N122">
        <f t="shared" si="2"/>
        <v>-110.42034120000244</v>
      </c>
      <c r="P122">
        <v>-109.29004292864556</v>
      </c>
      <c r="Q122">
        <v>0</v>
      </c>
      <c r="R122">
        <f t="shared" si="3"/>
        <v>-109.29004292864556</v>
      </c>
    </row>
    <row r="123" spans="1:18" x14ac:dyDescent="0.25">
      <c r="A123">
        <v>403</v>
      </c>
      <c r="B123">
        <v>1</v>
      </c>
      <c r="C123" t="s">
        <v>124</v>
      </c>
      <c r="D123" s="4">
        <v>72.813413400001082</v>
      </c>
      <c r="E123" s="4">
        <v>74.038691500390996</v>
      </c>
      <c r="I123" s="2">
        <v>403</v>
      </c>
      <c r="J123" s="2">
        <v>1</v>
      </c>
      <c r="K123" t="s">
        <v>124</v>
      </c>
      <c r="L123">
        <v>-72.813413400001082</v>
      </c>
      <c r="M123">
        <v>0</v>
      </c>
      <c r="N123">
        <f t="shared" si="2"/>
        <v>-72.813413400001082</v>
      </c>
      <c r="P123">
        <v>-74.038691500390996</v>
      </c>
      <c r="Q123">
        <v>0</v>
      </c>
      <c r="R123">
        <f t="shared" si="3"/>
        <v>-74.038691500390996</v>
      </c>
    </row>
    <row r="124" spans="1:18" x14ac:dyDescent="0.25">
      <c r="A124">
        <v>404</v>
      </c>
      <c r="B124">
        <v>1</v>
      </c>
      <c r="C124" t="s">
        <v>125</v>
      </c>
      <c r="D124" s="4">
        <v>0</v>
      </c>
      <c r="E124" s="4">
        <v>0</v>
      </c>
      <c r="I124" s="2">
        <v>404</v>
      </c>
      <c r="J124" s="2">
        <v>1</v>
      </c>
      <c r="K124" t="s">
        <v>125</v>
      </c>
      <c r="L124">
        <v>0</v>
      </c>
      <c r="M124">
        <v>0</v>
      </c>
      <c r="N124">
        <f t="shared" si="2"/>
        <v>0</v>
      </c>
      <c r="P124">
        <v>0</v>
      </c>
      <c r="Q124">
        <v>0</v>
      </c>
      <c r="R124">
        <f t="shared" si="3"/>
        <v>0</v>
      </c>
    </row>
    <row r="125" spans="1:18" x14ac:dyDescent="0.25">
      <c r="A125">
        <v>413</v>
      </c>
      <c r="B125">
        <v>1</v>
      </c>
      <c r="C125" t="s">
        <v>126</v>
      </c>
      <c r="D125" s="4">
        <v>8911.3014619200258</v>
      </c>
      <c r="E125" s="4">
        <v>8950.9014891608385</v>
      </c>
      <c r="I125" s="2">
        <v>413</v>
      </c>
      <c r="J125" s="2">
        <v>1</v>
      </c>
      <c r="K125" t="s">
        <v>126</v>
      </c>
      <c r="L125">
        <v>9808.6985380799742</v>
      </c>
      <c r="M125">
        <v>0</v>
      </c>
      <c r="N125">
        <f t="shared" si="2"/>
        <v>9808.6985380799742</v>
      </c>
      <c r="P125">
        <v>9769.0985108391615</v>
      </c>
      <c r="Q125">
        <v>0</v>
      </c>
      <c r="R125">
        <f t="shared" si="3"/>
        <v>9769.0985108391615</v>
      </c>
    </row>
    <row r="126" spans="1:18" x14ac:dyDescent="0.25">
      <c r="A126">
        <v>414</v>
      </c>
      <c r="B126">
        <v>1</v>
      </c>
      <c r="C126" t="s">
        <v>127</v>
      </c>
      <c r="D126" s="4">
        <v>424.07812200000626</v>
      </c>
      <c r="E126" s="4">
        <v>403.29249268271087</v>
      </c>
      <c r="I126" s="2">
        <v>414</v>
      </c>
      <c r="J126" s="2">
        <v>1</v>
      </c>
      <c r="K126" t="s">
        <v>127</v>
      </c>
      <c r="L126">
        <v>-424.07812200000626</v>
      </c>
      <c r="M126">
        <v>0</v>
      </c>
      <c r="N126">
        <f t="shared" si="2"/>
        <v>-424.07812200000626</v>
      </c>
      <c r="P126">
        <v>-403.29249268271087</v>
      </c>
      <c r="Q126">
        <v>0</v>
      </c>
      <c r="R126">
        <f t="shared" si="3"/>
        <v>-403.29249268271087</v>
      </c>
    </row>
    <row r="127" spans="1:18" x14ac:dyDescent="0.25">
      <c r="A127">
        <v>415</v>
      </c>
      <c r="B127">
        <v>1</v>
      </c>
      <c r="C127" t="s">
        <v>128</v>
      </c>
      <c r="D127" s="4">
        <v>330.08469182000044</v>
      </c>
      <c r="E127" s="4">
        <v>327.90555870567914</v>
      </c>
      <c r="I127" s="2">
        <v>415</v>
      </c>
      <c r="J127" s="2">
        <v>1</v>
      </c>
      <c r="K127" t="s">
        <v>128</v>
      </c>
      <c r="L127">
        <v>189.91530817999956</v>
      </c>
      <c r="M127">
        <v>0</v>
      </c>
      <c r="N127">
        <f t="shared" si="2"/>
        <v>189.91530817999956</v>
      </c>
      <c r="P127">
        <v>192.09444129432086</v>
      </c>
      <c r="Q127">
        <v>0</v>
      </c>
      <c r="R127">
        <f t="shared" si="3"/>
        <v>192.09444129432086</v>
      </c>
    </row>
    <row r="128" spans="1:18" x14ac:dyDescent="0.25">
      <c r="A128">
        <v>423</v>
      </c>
      <c r="B128">
        <v>1</v>
      </c>
      <c r="C128" t="s">
        <v>129</v>
      </c>
      <c r="D128" s="4">
        <v>0</v>
      </c>
      <c r="E128" s="4">
        <v>0</v>
      </c>
      <c r="I128" s="2">
        <v>423</v>
      </c>
      <c r="J128" s="2">
        <v>1</v>
      </c>
      <c r="K128" t="s">
        <v>129</v>
      </c>
      <c r="L128">
        <v>-2355.6339456000132</v>
      </c>
      <c r="M128">
        <v>0</v>
      </c>
      <c r="N128">
        <f t="shared" si="2"/>
        <v>-2355.6339456000132</v>
      </c>
      <c r="P128">
        <v>-2324.5091199011658</v>
      </c>
      <c r="Q128">
        <v>0</v>
      </c>
      <c r="R128">
        <f t="shared" si="3"/>
        <v>-2324.5091199011658</v>
      </c>
    </row>
    <row r="129" spans="1:18" x14ac:dyDescent="0.25">
      <c r="A129">
        <v>424</v>
      </c>
      <c r="B129">
        <v>1</v>
      </c>
      <c r="C129" t="s">
        <v>130</v>
      </c>
      <c r="D129" s="4">
        <v>0</v>
      </c>
      <c r="E129" s="4">
        <v>0</v>
      </c>
      <c r="I129" s="2">
        <v>424</v>
      </c>
      <c r="J129" s="2">
        <v>1</v>
      </c>
      <c r="K129" t="s">
        <v>130</v>
      </c>
      <c r="L129">
        <v>0</v>
      </c>
      <c r="M129">
        <v>0</v>
      </c>
      <c r="N129">
        <f t="shared" si="2"/>
        <v>0</v>
      </c>
      <c r="P129">
        <v>0</v>
      </c>
      <c r="Q129">
        <v>0</v>
      </c>
      <c r="R129">
        <f t="shared" si="3"/>
        <v>0</v>
      </c>
    </row>
    <row r="130" spans="1:18" x14ac:dyDescent="0.25">
      <c r="A130">
        <v>432</v>
      </c>
      <c r="B130">
        <v>1</v>
      </c>
      <c r="C130" t="s">
        <v>131</v>
      </c>
      <c r="D130" s="4">
        <v>0</v>
      </c>
      <c r="E130" s="4">
        <v>0</v>
      </c>
      <c r="I130" s="2">
        <v>432</v>
      </c>
      <c r="J130" s="2">
        <v>1</v>
      </c>
      <c r="K130" t="s">
        <v>131</v>
      </c>
      <c r="L130">
        <v>0</v>
      </c>
      <c r="M130">
        <v>0</v>
      </c>
      <c r="N130">
        <f t="shared" si="2"/>
        <v>0</v>
      </c>
      <c r="P130">
        <v>0</v>
      </c>
      <c r="Q130">
        <v>0</v>
      </c>
      <c r="R130">
        <f t="shared" si="3"/>
        <v>0</v>
      </c>
    </row>
    <row r="131" spans="1:18" x14ac:dyDescent="0.25">
      <c r="A131">
        <v>435</v>
      </c>
      <c r="B131">
        <v>1</v>
      </c>
      <c r="C131" t="s">
        <v>132</v>
      </c>
      <c r="D131" s="4">
        <v>0</v>
      </c>
      <c r="E131" s="4">
        <v>0</v>
      </c>
      <c r="I131" s="2">
        <v>435</v>
      </c>
      <c r="J131" s="2">
        <v>1</v>
      </c>
      <c r="K131" t="s">
        <v>132</v>
      </c>
      <c r="L131">
        <v>0</v>
      </c>
      <c r="M131">
        <v>0</v>
      </c>
      <c r="N131">
        <f t="shared" ref="N131:N194" si="4">L131+M131</f>
        <v>0</v>
      </c>
      <c r="P131">
        <v>0</v>
      </c>
      <c r="Q131">
        <v>0</v>
      </c>
      <c r="R131">
        <f t="shared" ref="R131:R194" si="5">P131+Q131</f>
        <v>0</v>
      </c>
    </row>
    <row r="132" spans="1:18" x14ac:dyDescent="0.25">
      <c r="A132">
        <v>441</v>
      </c>
      <c r="B132">
        <v>1</v>
      </c>
      <c r="C132" t="s">
        <v>133</v>
      </c>
      <c r="D132" s="4">
        <v>0</v>
      </c>
      <c r="E132" s="4">
        <v>0</v>
      </c>
      <c r="I132" s="2">
        <v>441</v>
      </c>
      <c r="J132" s="2">
        <v>1</v>
      </c>
      <c r="K132" t="s">
        <v>133</v>
      </c>
      <c r="L132">
        <v>0</v>
      </c>
      <c r="M132">
        <v>0</v>
      </c>
      <c r="N132">
        <f t="shared" si="4"/>
        <v>0</v>
      </c>
      <c r="P132">
        <v>0</v>
      </c>
      <c r="Q132">
        <v>0</v>
      </c>
      <c r="R132">
        <f t="shared" si="5"/>
        <v>0</v>
      </c>
    </row>
    <row r="133" spans="1:18" x14ac:dyDescent="0.25">
      <c r="A133">
        <v>447</v>
      </c>
      <c r="B133">
        <v>1</v>
      </c>
      <c r="C133" t="s">
        <v>134</v>
      </c>
      <c r="D133" s="4">
        <v>0</v>
      </c>
      <c r="E133" s="4">
        <v>0</v>
      </c>
      <c r="I133" s="2">
        <v>447</v>
      </c>
      <c r="J133" s="2">
        <v>1</v>
      </c>
      <c r="K133" t="s">
        <v>134</v>
      </c>
      <c r="L133">
        <v>0</v>
      </c>
      <c r="M133">
        <v>0</v>
      </c>
      <c r="N133">
        <f t="shared" si="4"/>
        <v>0</v>
      </c>
      <c r="P133">
        <v>0</v>
      </c>
      <c r="Q133">
        <v>0</v>
      </c>
      <c r="R133">
        <f t="shared" si="5"/>
        <v>0</v>
      </c>
    </row>
    <row r="134" spans="1:18" x14ac:dyDescent="0.25">
      <c r="A134">
        <v>458</v>
      </c>
      <c r="B134">
        <v>1</v>
      </c>
      <c r="C134" t="s">
        <v>135</v>
      </c>
      <c r="D134" s="4">
        <v>0</v>
      </c>
      <c r="E134" s="4">
        <v>0</v>
      </c>
      <c r="I134" s="2">
        <v>458</v>
      </c>
      <c r="J134" s="2">
        <v>1</v>
      </c>
      <c r="K134" t="s">
        <v>135</v>
      </c>
      <c r="L134">
        <v>0</v>
      </c>
      <c r="M134">
        <v>0</v>
      </c>
      <c r="N134">
        <f t="shared" si="4"/>
        <v>0</v>
      </c>
      <c r="P134">
        <v>0</v>
      </c>
      <c r="Q134">
        <v>0</v>
      </c>
      <c r="R134">
        <f t="shared" si="5"/>
        <v>0</v>
      </c>
    </row>
    <row r="135" spans="1:18" x14ac:dyDescent="0.25">
      <c r="A135">
        <v>463</v>
      </c>
      <c r="B135">
        <v>1</v>
      </c>
      <c r="C135" t="s">
        <v>136</v>
      </c>
      <c r="D135" s="4">
        <v>0</v>
      </c>
      <c r="E135" s="4">
        <v>0</v>
      </c>
      <c r="I135" s="2">
        <v>463</v>
      </c>
      <c r="J135" s="2">
        <v>1</v>
      </c>
      <c r="K135" t="s">
        <v>136</v>
      </c>
      <c r="L135">
        <v>0</v>
      </c>
      <c r="M135">
        <v>0</v>
      </c>
      <c r="N135">
        <f t="shared" si="4"/>
        <v>0</v>
      </c>
      <c r="P135">
        <v>0</v>
      </c>
      <c r="Q135">
        <v>0</v>
      </c>
      <c r="R135">
        <f t="shared" si="5"/>
        <v>0</v>
      </c>
    </row>
    <row r="136" spans="1:18" x14ac:dyDescent="0.25">
      <c r="A136">
        <v>465</v>
      </c>
      <c r="B136">
        <v>1</v>
      </c>
      <c r="C136" t="s">
        <v>137</v>
      </c>
      <c r="D136" s="4">
        <v>0</v>
      </c>
      <c r="E136" s="4">
        <v>0</v>
      </c>
      <c r="I136" s="2">
        <v>465</v>
      </c>
      <c r="J136" s="2">
        <v>1</v>
      </c>
      <c r="K136" t="s">
        <v>137</v>
      </c>
      <c r="L136">
        <v>0</v>
      </c>
      <c r="M136">
        <v>0</v>
      </c>
      <c r="N136">
        <f t="shared" si="4"/>
        <v>0</v>
      </c>
      <c r="P136">
        <v>0</v>
      </c>
      <c r="Q136">
        <v>0</v>
      </c>
      <c r="R136">
        <f t="shared" si="5"/>
        <v>0</v>
      </c>
    </row>
    <row r="137" spans="1:18" x14ac:dyDescent="0.25">
      <c r="A137">
        <v>466</v>
      </c>
      <c r="B137">
        <v>1</v>
      </c>
      <c r="C137" t="s">
        <v>138</v>
      </c>
      <c r="D137" s="4">
        <v>0</v>
      </c>
      <c r="E137" s="4">
        <v>0</v>
      </c>
      <c r="I137" s="2">
        <v>466</v>
      </c>
      <c r="J137" s="2">
        <v>1</v>
      </c>
      <c r="K137" t="s">
        <v>138</v>
      </c>
      <c r="L137">
        <v>0</v>
      </c>
      <c r="M137">
        <v>0</v>
      </c>
      <c r="N137">
        <f t="shared" si="4"/>
        <v>0</v>
      </c>
      <c r="P137">
        <v>0</v>
      </c>
      <c r="Q137">
        <v>0</v>
      </c>
      <c r="R137">
        <f t="shared" si="5"/>
        <v>0</v>
      </c>
    </row>
    <row r="138" spans="1:18" x14ac:dyDescent="0.25">
      <c r="A138">
        <v>473</v>
      </c>
      <c r="B138">
        <v>1</v>
      </c>
      <c r="C138" t="s">
        <v>139</v>
      </c>
      <c r="D138" s="4">
        <v>0</v>
      </c>
      <c r="E138" s="4">
        <v>0</v>
      </c>
      <c r="I138" s="2">
        <v>473</v>
      </c>
      <c r="J138" s="2">
        <v>1</v>
      </c>
      <c r="K138" t="s">
        <v>139</v>
      </c>
      <c r="L138">
        <v>0</v>
      </c>
      <c r="M138">
        <v>0</v>
      </c>
      <c r="N138">
        <f t="shared" si="4"/>
        <v>0</v>
      </c>
      <c r="P138">
        <v>0</v>
      </c>
      <c r="Q138">
        <v>0</v>
      </c>
      <c r="R138">
        <f t="shared" si="5"/>
        <v>0</v>
      </c>
    </row>
    <row r="139" spans="1:18" x14ac:dyDescent="0.25">
      <c r="A139">
        <v>477</v>
      </c>
      <c r="B139">
        <v>1</v>
      </c>
      <c r="C139" t="s">
        <v>140</v>
      </c>
      <c r="D139" s="4">
        <v>2329.5107205336681</v>
      </c>
      <c r="E139" s="4">
        <v>2335.4022898705443</v>
      </c>
      <c r="I139" s="2">
        <v>477</v>
      </c>
      <c r="J139" s="2">
        <v>1</v>
      </c>
      <c r="K139" t="s">
        <v>140</v>
      </c>
      <c r="L139">
        <v>-2762.9089722000062</v>
      </c>
      <c r="M139">
        <v>433.39825166633818</v>
      </c>
      <c r="N139">
        <f t="shared" si="4"/>
        <v>-2329.5107205336681</v>
      </c>
      <c r="P139">
        <v>-2702.3244837539969</v>
      </c>
      <c r="Q139">
        <v>366.92219388345256</v>
      </c>
      <c r="R139">
        <f t="shared" si="5"/>
        <v>-2335.4022898705443</v>
      </c>
    </row>
    <row r="140" spans="1:18" x14ac:dyDescent="0.25">
      <c r="A140">
        <v>480</v>
      </c>
      <c r="B140">
        <v>1</v>
      </c>
      <c r="C140" t="s">
        <v>141</v>
      </c>
      <c r="D140" s="4">
        <v>0</v>
      </c>
      <c r="E140" s="4">
        <v>0</v>
      </c>
      <c r="I140" s="2">
        <v>480</v>
      </c>
      <c r="J140" s="2">
        <v>1</v>
      </c>
      <c r="K140" t="s">
        <v>141</v>
      </c>
      <c r="L140">
        <v>0</v>
      </c>
      <c r="M140">
        <v>0</v>
      </c>
      <c r="N140">
        <f t="shared" si="4"/>
        <v>0</v>
      </c>
      <c r="P140">
        <v>0</v>
      </c>
      <c r="Q140">
        <v>0</v>
      </c>
      <c r="R140">
        <f t="shared" si="5"/>
        <v>0</v>
      </c>
    </row>
    <row r="141" spans="1:18" x14ac:dyDescent="0.25">
      <c r="A141">
        <v>482</v>
      </c>
      <c r="B141">
        <v>1</v>
      </c>
      <c r="C141" t="s">
        <v>142</v>
      </c>
      <c r="D141" s="4">
        <v>0</v>
      </c>
      <c r="E141" s="4">
        <v>0</v>
      </c>
      <c r="I141" s="2">
        <v>482</v>
      </c>
      <c r="J141" s="2">
        <v>1</v>
      </c>
      <c r="K141" t="s">
        <v>142</v>
      </c>
      <c r="L141">
        <v>0</v>
      </c>
      <c r="M141">
        <v>0</v>
      </c>
      <c r="N141">
        <f t="shared" si="4"/>
        <v>0</v>
      </c>
      <c r="P141">
        <v>0</v>
      </c>
      <c r="Q141">
        <v>0</v>
      </c>
      <c r="R141">
        <f t="shared" si="5"/>
        <v>0</v>
      </c>
    </row>
    <row r="142" spans="1:18" x14ac:dyDescent="0.25">
      <c r="A142">
        <v>484</v>
      </c>
      <c r="B142">
        <v>1</v>
      </c>
      <c r="C142" t="s">
        <v>143</v>
      </c>
      <c r="D142" s="4">
        <v>627.70673480003461</v>
      </c>
      <c r="E142" s="4">
        <v>668.15506052804994</v>
      </c>
      <c r="I142" s="2">
        <v>484</v>
      </c>
      <c r="J142" s="2">
        <v>1</v>
      </c>
      <c r="K142" t="s">
        <v>143</v>
      </c>
      <c r="L142">
        <v>-956.17614300001878</v>
      </c>
      <c r="M142">
        <v>328.46940819998417</v>
      </c>
      <c r="N142">
        <f t="shared" si="4"/>
        <v>-627.70673480003461</v>
      </c>
      <c r="P142">
        <v>-956.01395242166473</v>
      </c>
      <c r="Q142">
        <v>287.85889189361478</v>
      </c>
      <c r="R142">
        <f t="shared" si="5"/>
        <v>-668.15506052804994</v>
      </c>
    </row>
    <row r="143" spans="1:18" x14ac:dyDescent="0.25">
      <c r="A143">
        <v>485</v>
      </c>
      <c r="B143">
        <v>1</v>
      </c>
      <c r="C143" t="s">
        <v>144</v>
      </c>
      <c r="D143" s="4">
        <v>0</v>
      </c>
      <c r="E143" s="4">
        <v>0</v>
      </c>
      <c r="I143" s="2">
        <v>485</v>
      </c>
      <c r="J143" s="2">
        <v>1</v>
      </c>
      <c r="K143" t="s">
        <v>144</v>
      </c>
      <c r="L143">
        <v>0</v>
      </c>
      <c r="M143">
        <v>0</v>
      </c>
      <c r="N143">
        <f t="shared" si="4"/>
        <v>0</v>
      </c>
      <c r="P143">
        <v>0</v>
      </c>
      <c r="Q143">
        <v>0</v>
      </c>
      <c r="R143">
        <f t="shared" si="5"/>
        <v>0</v>
      </c>
    </row>
    <row r="144" spans="1:18" x14ac:dyDescent="0.25">
      <c r="A144">
        <v>486</v>
      </c>
      <c r="B144">
        <v>1</v>
      </c>
      <c r="C144" t="s">
        <v>145</v>
      </c>
      <c r="D144" s="4">
        <v>0</v>
      </c>
      <c r="E144" s="4">
        <v>0</v>
      </c>
      <c r="I144" s="2">
        <v>486</v>
      </c>
      <c r="J144" s="2">
        <v>1</v>
      </c>
      <c r="K144" t="s">
        <v>145</v>
      </c>
      <c r="L144">
        <v>0</v>
      </c>
      <c r="M144">
        <v>0</v>
      </c>
      <c r="N144">
        <f t="shared" si="4"/>
        <v>0</v>
      </c>
      <c r="P144">
        <v>0</v>
      </c>
      <c r="Q144">
        <v>0</v>
      </c>
      <c r="R144">
        <f t="shared" si="5"/>
        <v>0</v>
      </c>
    </row>
    <row r="145" spans="1:18" x14ac:dyDescent="0.25">
      <c r="A145">
        <v>487</v>
      </c>
      <c r="B145">
        <v>1</v>
      </c>
      <c r="C145" t="s">
        <v>146</v>
      </c>
      <c r="D145" s="4">
        <v>0</v>
      </c>
      <c r="E145" s="4">
        <v>0</v>
      </c>
      <c r="I145" s="2">
        <v>487</v>
      </c>
      <c r="J145" s="2">
        <v>1</v>
      </c>
      <c r="K145" t="s">
        <v>146</v>
      </c>
      <c r="L145">
        <v>0</v>
      </c>
      <c r="M145">
        <v>0</v>
      </c>
      <c r="N145">
        <f t="shared" si="4"/>
        <v>0</v>
      </c>
      <c r="P145">
        <v>0</v>
      </c>
      <c r="Q145">
        <v>0</v>
      </c>
      <c r="R145">
        <f t="shared" si="5"/>
        <v>0</v>
      </c>
    </row>
    <row r="146" spans="1:18" x14ac:dyDescent="0.25">
      <c r="A146">
        <v>492</v>
      </c>
      <c r="B146">
        <v>1</v>
      </c>
      <c r="C146" t="s">
        <v>147</v>
      </c>
      <c r="D146" s="4">
        <v>0</v>
      </c>
      <c r="E146" s="4">
        <v>0</v>
      </c>
      <c r="I146" s="2">
        <v>492</v>
      </c>
      <c r="J146" s="2">
        <v>1</v>
      </c>
      <c r="K146" t="s">
        <v>147</v>
      </c>
      <c r="L146">
        <v>0</v>
      </c>
      <c r="M146">
        <v>0</v>
      </c>
      <c r="N146">
        <f t="shared" si="4"/>
        <v>0</v>
      </c>
      <c r="P146">
        <v>0</v>
      </c>
      <c r="Q146">
        <v>0</v>
      </c>
      <c r="R146">
        <f t="shared" si="5"/>
        <v>0</v>
      </c>
    </row>
    <row r="147" spans="1:18" x14ac:dyDescent="0.25">
      <c r="A147">
        <v>495</v>
      </c>
      <c r="B147">
        <v>1</v>
      </c>
      <c r="C147" t="s">
        <v>148</v>
      </c>
      <c r="D147" s="4">
        <v>350.46456120000221</v>
      </c>
      <c r="E147" s="4">
        <v>345.56414104929718</v>
      </c>
      <c r="I147" s="2">
        <v>495</v>
      </c>
      <c r="J147" s="2">
        <v>1</v>
      </c>
      <c r="K147" t="s">
        <v>148</v>
      </c>
      <c r="L147">
        <v>-350.46456120000221</v>
      </c>
      <c r="M147">
        <v>0</v>
      </c>
      <c r="N147">
        <f t="shared" si="4"/>
        <v>-350.46456120000221</v>
      </c>
      <c r="P147">
        <v>-345.56414104929718</v>
      </c>
      <c r="Q147">
        <v>0</v>
      </c>
      <c r="R147">
        <f t="shared" si="5"/>
        <v>-345.56414104929718</v>
      </c>
    </row>
    <row r="148" spans="1:18" x14ac:dyDescent="0.25">
      <c r="A148">
        <v>497</v>
      </c>
      <c r="B148">
        <v>1</v>
      </c>
      <c r="C148" t="s">
        <v>149</v>
      </c>
      <c r="D148" s="4">
        <v>0</v>
      </c>
      <c r="E148" s="4">
        <v>0</v>
      </c>
      <c r="I148" s="2">
        <v>497</v>
      </c>
      <c r="J148" s="2">
        <v>1</v>
      </c>
      <c r="K148" t="s">
        <v>149</v>
      </c>
      <c r="L148">
        <v>0</v>
      </c>
      <c r="M148">
        <v>0</v>
      </c>
      <c r="N148">
        <f t="shared" si="4"/>
        <v>0</v>
      </c>
      <c r="P148">
        <v>0</v>
      </c>
      <c r="Q148">
        <v>0</v>
      </c>
      <c r="R148">
        <f t="shared" si="5"/>
        <v>0</v>
      </c>
    </row>
    <row r="149" spans="1:18" x14ac:dyDescent="0.25">
      <c r="A149">
        <v>499</v>
      </c>
      <c r="B149">
        <v>1</v>
      </c>
      <c r="C149" t="s">
        <v>150</v>
      </c>
      <c r="D149" s="4">
        <v>0</v>
      </c>
      <c r="E149" s="4">
        <v>0</v>
      </c>
      <c r="I149" s="2">
        <v>499</v>
      </c>
      <c r="J149" s="2">
        <v>1</v>
      </c>
      <c r="K149" t="s">
        <v>150</v>
      </c>
      <c r="L149">
        <v>0</v>
      </c>
      <c r="M149">
        <v>0</v>
      </c>
      <c r="N149">
        <f t="shared" si="4"/>
        <v>0</v>
      </c>
      <c r="P149">
        <v>0</v>
      </c>
      <c r="Q149">
        <v>0</v>
      </c>
      <c r="R149">
        <f t="shared" si="5"/>
        <v>0</v>
      </c>
    </row>
    <row r="150" spans="1:18" x14ac:dyDescent="0.25">
      <c r="A150">
        <v>500</v>
      </c>
      <c r="B150">
        <v>1</v>
      </c>
      <c r="C150" t="s">
        <v>151</v>
      </c>
      <c r="D150" s="4">
        <v>0</v>
      </c>
      <c r="E150" s="4">
        <v>0</v>
      </c>
      <c r="I150" s="2">
        <v>500</v>
      </c>
      <c r="J150" s="2">
        <v>1</v>
      </c>
      <c r="K150" t="s">
        <v>151</v>
      </c>
      <c r="L150">
        <v>0</v>
      </c>
      <c r="M150">
        <v>0</v>
      </c>
      <c r="N150">
        <f t="shared" si="4"/>
        <v>0</v>
      </c>
      <c r="P150">
        <v>0</v>
      </c>
      <c r="Q150">
        <v>0</v>
      </c>
      <c r="R150">
        <f t="shared" si="5"/>
        <v>0</v>
      </c>
    </row>
    <row r="151" spans="1:18" x14ac:dyDescent="0.25">
      <c r="A151">
        <v>505</v>
      </c>
      <c r="B151">
        <v>1</v>
      </c>
      <c r="C151" t="s">
        <v>152</v>
      </c>
      <c r="D151" s="4">
        <v>0</v>
      </c>
      <c r="E151" s="4">
        <v>0</v>
      </c>
      <c r="I151" s="2">
        <v>505</v>
      </c>
      <c r="J151" s="2">
        <v>1</v>
      </c>
      <c r="K151" t="s">
        <v>152</v>
      </c>
      <c r="L151">
        <v>0</v>
      </c>
      <c r="M151">
        <v>0</v>
      </c>
      <c r="N151">
        <f t="shared" si="4"/>
        <v>0</v>
      </c>
      <c r="P151">
        <v>0</v>
      </c>
      <c r="Q151">
        <v>0</v>
      </c>
      <c r="R151">
        <f t="shared" si="5"/>
        <v>0</v>
      </c>
    </row>
    <row r="152" spans="1:18" x14ac:dyDescent="0.25">
      <c r="A152">
        <v>507</v>
      </c>
      <c r="B152">
        <v>1</v>
      </c>
      <c r="C152" t="s">
        <v>153</v>
      </c>
      <c r="D152" s="4">
        <v>0</v>
      </c>
      <c r="E152" s="4">
        <v>0</v>
      </c>
      <c r="I152" s="2">
        <v>507</v>
      </c>
      <c r="J152" s="2">
        <v>1</v>
      </c>
      <c r="K152" t="s">
        <v>153</v>
      </c>
      <c r="L152">
        <v>0</v>
      </c>
      <c r="M152">
        <v>0</v>
      </c>
      <c r="N152">
        <f t="shared" si="4"/>
        <v>0</v>
      </c>
      <c r="P152">
        <v>0</v>
      </c>
      <c r="Q152">
        <v>0</v>
      </c>
      <c r="R152">
        <f t="shared" si="5"/>
        <v>0</v>
      </c>
    </row>
    <row r="153" spans="1:18" x14ac:dyDescent="0.25">
      <c r="A153">
        <v>508</v>
      </c>
      <c r="B153">
        <v>1</v>
      </c>
      <c r="C153" t="s">
        <v>154</v>
      </c>
      <c r="D153" s="4">
        <v>0</v>
      </c>
      <c r="E153" s="4">
        <v>0</v>
      </c>
      <c r="I153" s="2">
        <v>508</v>
      </c>
      <c r="J153" s="2">
        <v>1</v>
      </c>
      <c r="K153" t="s">
        <v>154</v>
      </c>
      <c r="L153">
        <v>-1797.1310603999882</v>
      </c>
      <c r="M153">
        <v>0</v>
      </c>
      <c r="N153">
        <f t="shared" si="4"/>
        <v>-1797.1310603999882</v>
      </c>
      <c r="P153">
        <v>-1791.4241755594849</v>
      </c>
      <c r="Q153">
        <v>0</v>
      </c>
      <c r="R153">
        <f t="shared" si="5"/>
        <v>-1791.4241755594849</v>
      </c>
    </row>
    <row r="154" spans="1:18" x14ac:dyDescent="0.25">
      <c r="A154">
        <v>511</v>
      </c>
      <c r="B154">
        <v>1</v>
      </c>
      <c r="C154" t="s">
        <v>155</v>
      </c>
      <c r="D154" s="4">
        <v>0</v>
      </c>
      <c r="E154" s="4">
        <v>0</v>
      </c>
      <c r="I154" s="2">
        <v>511</v>
      </c>
      <c r="J154" s="2">
        <v>1</v>
      </c>
      <c r="K154" t="s">
        <v>155</v>
      </c>
      <c r="L154">
        <v>0</v>
      </c>
      <c r="M154">
        <v>0</v>
      </c>
      <c r="N154">
        <f t="shared" si="4"/>
        <v>0</v>
      </c>
      <c r="P154">
        <v>0</v>
      </c>
      <c r="Q154">
        <v>0</v>
      </c>
      <c r="R154">
        <f t="shared" si="5"/>
        <v>0</v>
      </c>
    </row>
    <row r="155" spans="1:18" x14ac:dyDescent="0.25">
      <c r="A155">
        <v>514</v>
      </c>
      <c r="B155">
        <v>1</v>
      </c>
      <c r="C155" t="s">
        <v>156</v>
      </c>
      <c r="D155" s="4">
        <v>0</v>
      </c>
      <c r="E155" s="4">
        <v>0</v>
      </c>
      <c r="I155" s="2">
        <v>514</v>
      </c>
      <c r="J155" s="2">
        <v>1</v>
      </c>
      <c r="K155" t="s">
        <v>156</v>
      </c>
      <c r="L155">
        <v>0</v>
      </c>
      <c r="M155">
        <v>0</v>
      </c>
      <c r="N155">
        <f t="shared" si="4"/>
        <v>0</v>
      </c>
      <c r="P155">
        <v>0</v>
      </c>
      <c r="Q155">
        <v>0</v>
      </c>
      <c r="R155">
        <f t="shared" si="5"/>
        <v>0</v>
      </c>
    </row>
    <row r="156" spans="1:18" x14ac:dyDescent="0.25">
      <c r="A156">
        <v>518</v>
      </c>
      <c r="B156">
        <v>1</v>
      </c>
      <c r="C156" t="s">
        <v>157</v>
      </c>
      <c r="D156" s="4">
        <v>0</v>
      </c>
      <c r="E156" s="4">
        <v>0</v>
      </c>
      <c r="I156" s="2">
        <v>518</v>
      </c>
      <c r="J156" s="2">
        <v>1</v>
      </c>
      <c r="K156" t="s">
        <v>157</v>
      </c>
      <c r="L156">
        <v>0</v>
      </c>
      <c r="M156">
        <v>0</v>
      </c>
      <c r="N156">
        <f t="shared" si="4"/>
        <v>0</v>
      </c>
      <c r="P156">
        <v>0</v>
      </c>
      <c r="Q156">
        <v>0</v>
      </c>
      <c r="R156">
        <f t="shared" si="5"/>
        <v>0</v>
      </c>
    </row>
    <row r="157" spans="1:18" x14ac:dyDescent="0.25">
      <c r="A157">
        <v>531</v>
      </c>
      <c r="B157">
        <v>1</v>
      </c>
      <c r="C157" t="s">
        <v>158</v>
      </c>
      <c r="D157" s="4">
        <v>0</v>
      </c>
      <c r="E157" s="4">
        <v>0</v>
      </c>
      <c r="I157" s="2">
        <v>531</v>
      </c>
      <c r="J157" s="2">
        <v>1</v>
      </c>
      <c r="K157" t="s">
        <v>158</v>
      </c>
      <c r="L157">
        <v>0</v>
      </c>
      <c r="M157">
        <v>0</v>
      </c>
      <c r="N157">
        <f t="shared" si="4"/>
        <v>0</v>
      </c>
      <c r="P157">
        <v>0</v>
      </c>
      <c r="Q157">
        <v>0</v>
      </c>
      <c r="R157">
        <f t="shared" si="5"/>
        <v>0</v>
      </c>
    </row>
    <row r="158" spans="1:18" x14ac:dyDescent="0.25">
      <c r="A158">
        <v>533</v>
      </c>
      <c r="B158">
        <v>1</v>
      </c>
      <c r="C158" t="s">
        <v>159</v>
      </c>
      <c r="D158" s="4">
        <v>0</v>
      </c>
      <c r="E158" s="4">
        <v>0</v>
      </c>
      <c r="I158" s="2">
        <v>533</v>
      </c>
      <c r="J158" s="2">
        <v>1</v>
      </c>
      <c r="K158" t="s">
        <v>159</v>
      </c>
      <c r="L158">
        <v>0</v>
      </c>
      <c r="M158">
        <v>0</v>
      </c>
      <c r="N158">
        <f t="shared" si="4"/>
        <v>0</v>
      </c>
      <c r="P158">
        <v>0</v>
      </c>
      <c r="Q158">
        <v>0</v>
      </c>
      <c r="R158">
        <f t="shared" si="5"/>
        <v>0</v>
      </c>
    </row>
    <row r="159" spans="1:18" x14ac:dyDescent="0.25">
      <c r="A159">
        <v>534</v>
      </c>
      <c r="B159">
        <v>1</v>
      </c>
      <c r="C159" t="s">
        <v>160</v>
      </c>
      <c r="D159" s="4">
        <v>0</v>
      </c>
      <c r="E159" s="4">
        <v>0</v>
      </c>
      <c r="I159" s="2">
        <v>534</v>
      </c>
      <c r="J159" s="2">
        <v>1</v>
      </c>
      <c r="K159" t="s">
        <v>160</v>
      </c>
      <c r="L159">
        <v>0</v>
      </c>
      <c r="M159">
        <v>0</v>
      </c>
      <c r="N159">
        <f t="shared" si="4"/>
        <v>0</v>
      </c>
      <c r="P159">
        <v>0</v>
      </c>
      <c r="Q159">
        <v>0</v>
      </c>
      <c r="R159">
        <f t="shared" si="5"/>
        <v>0</v>
      </c>
    </row>
    <row r="160" spans="1:18" x14ac:dyDescent="0.25">
      <c r="A160">
        <v>535</v>
      </c>
      <c r="B160">
        <v>1</v>
      </c>
      <c r="C160" t="s">
        <v>161</v>
      </c>
      <c r="D160" s="4">
        <v>0</v>
      </c>
      <c r="E160" s="4">
        <v>0</v>
      </c>
      <c r="I160" s="2">
        <v>535</v>
      </c>
      <c r="J160" s="2">
        <v>1</v>
      </c>
      <c r="K160" t="s">
        <v>161</v>
      </c>
      <c r="L160">
        <v>0</v>
      </c>
      <c r="M160">
        <v>0</v>
      </c>
      <c r="N160">
        <f t="shared" si="4"/>
        <v>0</v>
      </c>
      <c r="P160">
        <v>0</v>
      </c>
      <c r="Q160">
        <v>0</v>
      </c>
      <c r="R160">
        <f t="shared" si="5"/>
        <v>0</v>
      </c>
    </row>
    <row r="161" spans="1:18" x14ac:dyDescent="0.25">
      <c r="A161">
        <v>542</v>
      </c>
      <c r="B161">
        <v>1</v>
      </c>
      <c r="C161" t="s">
        <v>162</v>
      </c>
      <c r="D161" s="4">
        <v>0</v>
      </c>
      <c r="E161" s="4">
        <v>0</v>
      </c>
      <c r="I161" s="2">
        <v>542</v>
      </c>
      <c r="J161" s="2">
        <v>1</v>
      </c>
      <c r="K161" t="s">
        <v>162</v>
      </c>
      <c r="L161">
        <v>0</v>
      </c>
      <c r="M161">
        <v>0</v>
      </c>
      <c r="N161">
        <f t="shared" si="4"/>
        <v>0</v>
      </c>
      <c r="P161">
        <v>0</v>
      </c>
      <c r="Q161">
        <v>0</v>
      </c>
      <c r="R161">
        <f t="shared" si="5"/>
        <v>0</v>
      </c>
    </row>
    <row r="162" spans="1:18" x14ac:dyDescent="0.25">
      <c r="A162">
        <v>544</v>
      </c>
      <c r="B162">
        <v>1</v>
      </c>
      <c r="C162" t="s">
        <v>163</v>
      </c>
      <c r="D162" s="4">
        <v>0</v>
      </c>
      <c r="E162" s="4">
        <v>0</v>
      </c>
      <c r="I162" s="2">
        <v>544</v>
      </c>
      <c r="J162" s="2">
        <v>1</v>
      </c>
      <c r="K162" t="s">
        <v>163</v>
      </c>
      <c r="L162">
        <v>0</v>
      </c>
      <c r="M162">
        <v>0</v>
      </c>
      <c r="N162">
        <f t="shared" si="4"/>
        <v>0</v>
      </c>
      <c r="P162">
        <v>0</v>
      </c>
      <c r="Q162">
        <v>0</v>
      </c>
      <c r="R162">
        <f t="shared" si="5"/>
        <v>0</v>
      </c>
    </row>
    <row r="163" spans="1:18" x14ac:dyDescent="0.25">
      <c r="A163">
        <v>545</v>
      </c>
      <c r="B163">
        <v>1</v>
      </c>
      <c r="C163" t="s">
        <v>164</v>
      </c>
      <c r="D163" s="4">
        <v>0</v>
      </c>
      <c r="E163" s="4">
        <v>0</v>
      </c>
      <c r="I163" s="2">
        <v>545</v>
      </c>
      <c r="J163" s="2">
        <v>1</v>
      </c>
      <c r="K163" t="s">
        <v>164</v>
      </c>
      <c r="L163">
        <v>0</v>
      </c>
      <c r="M163">
        <v>0</v>
      </c>
      <c r="N163">
        <f t="shared" si="4"/>
        <v>0</v>
      </c>
      <c r="P163">
        <v>0</v>
      </c>
      <c r="Q163">
        <v>0</v>
      </c>
      <c r="R163">
        <f t="shared" si="5"/>
        <v>0</v>
      </c>
    </row>
    <row r="164" spans="1:18" x14ac:dyDescent="0.25">
      <c r="A164">
        <v>547</v>
      </c>
      <c r="B164">
        <v>1</v>
      </c>
      <c r="C164" t="s">
        <v>165</v>
      </c>
      <c r="D164" s="4">
        <v>0</v>
      </c>
      <c r="E164" s="4">
        <v>0</v>
      </c>
      <c r="I164" s="2">
        <v>547</v>
      </c>
      <c r="J164" s="2">
        <v>1</v>
      </c>
      <c r="K164" t="s">
        <v>165</v>
      </c>
      <c r="L164">
        <v>0</v>
      </c>
      <c r="M164">
        <v>0</v>
      </c>
      <c r="N164">
        <f t="shared" si="4"/>
        <v>0</v>
      </c>
      <c r="P164">
        <v>0</v>
      </c>
      <c r="Q164">
        <v>0</v>
      </c>
      <c r="R164">
        <f t="shared" si="5"/>
        <v>0</v>
      </c>
    </row>
    <row r="165" spans="1:18" x14ac:dyDescent="0.25">
      <c r="A165">
        <v>548</v>
      </c>
      <c r="B165">
        <v>1</v>
      </c>
      <c r="C165" t="s">
        <v>166</v>
      </c>
      <c r="D165" s="4">
        <v>0</v>
      </c>
      <c r="E165" s="4">
        <v>0</v>
      </c>
      <c r="I165" s="2">
        <v>548</v>
      </c>
      <c r="J165" s="2">
        <v>1</v>
      </c>
      <c r="K165" t="s">
        <v>166</v>
      </c>
      <c r="L165">
        <v>0</v>
      </c>
      <c r="M165">
        <v>0</v>
      </c>
      <c r="N165">
        <f t="shared" si="4"/>
        <v>0</v>
      </c>
      <c r="P165">
        <v>0</v>
      </c>
      <c r="Q165">
        <v>0</v>
      </c>
      <c r="R165">
        <f t="shared" si="5"/>
        <v>0</v>
      </c>
    </row>
    <row r="166" spans="1:18" x14ac:dyDescent="0.25">
      <c r="A166">
        <v>549</v>
      </c>
      <c r="B166">
        <v>1</v>
      </c>
      <c r="C166" t="s">
        <v>167</v>
      </c>
      <c r="D166" s="4">
        <v>0</v>
      </c>
      <c r="E166" s="4">
        <v>0</v>
      </c>
      <c r="I166" s="2">
        <v>549</v>
      </c>
      <c r="J166" s="2">
        <v>1</v>
      </c>
      <c r="K166" t="s">
        <v>167</v>
      </c>
      <c r="L166">
        <v>0</v>
      </c>
      <c r="M166">
        <v>0</v>
      </c>
      <c r="N166">
        <f t="shared" si="4"/>
        <v>0</v>
      </c>
      <c r="P166">
        <v>0</v>
      </c>
      <c r="Q166">
        <v>0</v>
      </c>
      <c r="R166">
        <f t="shared" si="5"/>
        <v>0</v>
      </c>
    </row>
    <row r="167" spans="1:18" x14ac:dyDescent="0.25">
      <c r="A167">
        <v>550</v>
      </c>
      <c r="B167">
        <v>1</v>
      </c>
      <c r="C167" t="s">
        <v>168</v>
      </c>
      <c r="D167" s="4">
        <v>0</v>
      </c>
      <c r="E167" s="4">
        <v>0</v>
      </c>
      <c r="I167" s="2">
        <v>550</v>
      </c>
      <c r="J167" s="2">
        <v>1</v>
      </c>
      <c r="K167" t="s">
        <v>168</v>
      </c>
      <c r="L167">
        <v>0</v>
      </c>
      <c r="M167">
        <v>0</v>
      </c>
      <c r="N167">
        <f t="shared" si="4"/>
        <v>0</v>
      </c>
      <c r="P167">
        <v>0</v>
      </c>
      <c r="Q167">
        <v>0</v>
      </c>
      <c r="R167">
        <f t="shared" si="5"/>
        <v>0</v>
      </c>
    </row>
    <row r="168" spans="1:18" x14ac:dyDescent="0.25">
      <c r="A168">
        <v>553</v>
      </c>
      <c r="B168">
        <v>1</v>
      </c>
      <c r="C168" t="s">
        <v>169</v>
      </c>
      <c r="D168" s="4">
        <v>0</v>
      </c>
      <c r="E168" s="4">
        <v>0</v>
      </c>
      <c r="I168" s="2">
        <v>553</v>
      </c>
      <c r="J168" s="2">
        <v>1</v>
      </c>
      <c r="K168" t="s">
        <v>169</v>
      </c>
      <c r="L168">
        <v>0</v>
      </c>
      <c r="M168">
        <v>0</v>
      </c>
      <c r="N168">
        <f t="shared" si="4"/>
        <v>0</v>
      </c>
      <c r="P168">
        <v>0</v>
      </c>
      <c r="Q168">
        <v>0</v>
      </c>
      <c r="R168">
        <f t="shared" si="5"/>
        <v>0</v>
      </c>
    </row>
    <row r="169" spans="1:18" x14ac:dyDescent="0.25">
      <c r="A169">
        <v>561</v>
      </c>
      <c r="B169">
        <v>1</v>
      </c>
      <c r="C169" t="s">
        <v>170</v>
      </c>
      <c r="D169" s="4">
        <v>0</v>
      </c>
      <c r="E169" s="4">
        <v>0</v>
      </c>
      <c r="I169" s="2">
        <v>561</v>
      </c>
      <c r="J169" s="2">
        <v>1</v>
      </c>
      <c r="K169" t="s">
        <v>170</v>
      </c>
      <c r="L169">
        <v>0</v>
      </c>
      <c r="M169">
        <v>0</v>
      </c>
      <c r="N169">
        <f t="shared" si="4"/>
        <v>0</v>
      </c>
      <c r="P169">
        <v>0</v>
      </c>
      <c r="Q169">
        <v>0</v>
      </c>
      <c r="R169">
        <f t="shared" si="5"/>
        <v>0</v>
      </c>
    </row>
    <row r="170" spans="1:18" x14ac:dyDescent="0.25">
      <c r="A170">
        <v>564</v>
      </c>
      <c r="B170">
        <v>1</v>
      </c>
      <c r="C170" t="s">
        <v>171</v>
      </c>
      <c r="D170" s="4">
        <v>0</v>
      </c>
      <c r="E170" s="4">
        <v>0</v>
      </c>
      <c r="I170" s="2">
        <v>564</v>
      </c>
      <c r="J170" s="2">
        <v>1</v>
      </c>
      <c r="K170" t="s">
        <v>171</v>
      </c>
      <c r="L170">
        <v>0</v>
      </c>
      <c r="M170">
        <v>0</v>
      </c>
      <c r="N170">
        <f t="shared" si="4"/>
        <v>0</v>
      </c>
      <c r="P170">
        <v>0</v>
      </c>
      <c r="Q170">
        <v>0</v>
      </c>
      <c r="R170">
        <f t="shared" si="5"/>
        <v>0</v>
      </c>
    </row>
    <row r="171" spans="1:18" x14ac:dyDescent="0.25">
      <c r="A171">
        <v>577</v>
      </c>
      <c r="B171">
        <v>1</v>
      </c>
      <c r="C171" t="s">
        <v>172</v>
      </c>
      <c r="D171" s="4">
        <v>0</v>
      </c>
      <c r="E171" s="4">
        <v>0</v>
      </c>
      <c r="I171" s="2">
        <v>577</v>
      </c>
      <c r="J171" s="2">
        <v>1</v>
      </c>
      <c r="K171" t="s">
        <v>172</v>
      </c>
      <c r="L171">
        <v>0</v>
      </c>
      <c r="M171">
        <v>0</v>
      </c>
      <c r="N171">
        <f t="shared" si="4"/>
        <v>0</v>
      </c>
      <c r="P171">
        <v>0</v>
      </c>
      <c r="Q171">
        <v>0</v>
      </c>
      <c r="R171">
        <f t="shared" si="5"/>
        <v>0</v>
      </c>
    </row>
    <row r="172" spans="1:18" x14ac:dyDescent="0.25">
      <c r="A172">
        <v>578</v>
      </c>
      <c r="B172">
        <v>1</v>
      </c>
      <c r="C172" t="s">
        <v>173</v>
      </c>
      <c r="D172" s="4">
        <v>0</v>
      </c>
      <c r="E172" s="4">
        <v>0</v>
      </c>
      <c r="I172" s="2">
        <v>578</v>
      </c>
      <c r="J172" s="2">
        <v>1</v>
      </c>
      <c r="K172" t="s">
        <v>173</v>
      </c>
      <c r="L172">
        <v>0</v>
      </c>
      <c r="M172">
        <v>0</v>
      </c>
      <c r="N172">
        <f t="shared" si="4"/>
        <v>0</v>
      </c>
      <c r="P172">
        <v>0</v>
      </c>
      <c r="Q172">
        <v>0</v>
      </c>
      <c r="R172">
        <f t="shared" si="5"/>
        <v>0</v>
      </c>
    </row>
    <row r="173" spans="1:18" x14ac:dyDescent="0.25">
      <c r="A173">
        <v>581</v>
      </c>
      <c r="B173">
        <v>1</v>
      </c>
      <c r="C173" t="s">
        <v>174</v>
      </c>
      <c r="D173" s="4">
        <v>0</v>
      </c>
      <c r="E173" s="4">
        <v>0</v>
      </c>
      <c r="I173" s="2">
        <v>581</v>
      </c>
      <c r="J173" s="2">
        <v>1</v>
      </c>
      <c r="K173" t="s">
        <v>174</v>
      </c>
      <c r="L173">
        <v>0</v>
      </c>
      <c r="M173">
        <v>0</v>
      </c>
      <c r="N173">
        <f t="shared" si="4"/>
        <v>0</v>
      </c>
      <c r="P173">
        <v>0</v>
      </c>
      <c r="Q173">
        <v>0</v>
      </c>
      <c r="R173">
        <f t="shared" si="5"/>
        <v>0</v>
      </c>
    </row>
    <row r="174" spans="1:18" x14ac:dyDescent="0.25">
      <c r="A174">
        <v>592</v>
      </c>
      <c r="B174">
        <v>1</v>
      </c>
      <c r="C174" t="s">
        <v>175</v>
      </c>
      <c r="D174" s="4">
        <v>0</v>
      </c>
      <c r="E174" s="4">
        <v>0</v>
      </c>
      <c r="I174" s="2">
        <v>592</v>
      </c>
      <c r="J174" s="2">
        <v>1</v>
      </c>
      <c r="K174" t="s">
        <v>175</v>
      </c>
      <c r="L174">
        <v>0</v>
      </c>
      <c r="M174">
        <v>0</v>
      </c>
      <c r="N174">
        <f t="shared" si="4"/>
        <v>0</v>
      </c>
      <c r="P174">
        <v>0</v>
      </c>
      <c r="Q174">
        <v>0</v>
      </c>
      <c r="R174">
        <f t="shared" si="5"/>
        <v>0</v>
      </c>
    </row>
    <row r="175" spans="1:18" x14ac:dyDescent="0.25">
      <c r="A175">
        <v>593</v>
      </c>
      <c r="B175">
        <v>1</v>
      </c>
      <c r="C175" t="s">
        <v>176</v>
      </c>
      <c r="D175" s="4">
        <v>0</v>
      </c>
      <c r="E175" s="4">
        <v>0</v>
      </c>
      <c r="I175" s="2">
        <v>593</v>
      </c>
      <c r="J175" s="2">
        <v>1</v>
      </c>
      <c r="K175" t="s">
        <v>176</v>
      </c>
      <c r="L175">
        <v>0</v>
      </c>
      <c r="M175">
        <v>0</v>
      </c>
      <c r="N175">
        <f t="shared" si="4"/>
        <v>0</v>
      </c>
      <c r="P175">
        <v>0</v>
      </c>
      <c r="Q175">
        <v>0</v>
      </c>
      <c r="R175">
        <f t="shared" si="5"/>
        <v>0</v>
      </c>
    </row>
    <row r="176" spans="1:18" x14ac:dyDescent="0.25">
      <c r="A176">
        <v>595</v>
      </c>
      <c r="B176">
        <v>1</v>
      </c>
      <c r="C176" t="s">
        <v>177</v>
      </c>
      <c r="D176" s="4">
        <v>0</v>
      </c>
      <c r="E176" s="4">
        <v>0</v>
      </c>
      <c r="I176" s="2">
        <v>595</v>
      </c>
      <c r="J176" s="2">
        <v>1</v>
      </c>
      <c r="K176" t="s">
        <v>177</v>
      </c>
      <c r="L176">
        <v>0</v>
      </c>
      <c r="M176">
        <v>0</v>
      </c>
      <c r="N176">
        <f t="shared" si="4"/>
        <v>0</v>
      </c>
      <c r="P176">
        <v>0</v>
      </c>
      <c r="Q176">
        <v>0</v>
      </c>
      <c r="R176">
        <f t="shared" si="5"/>
        <v>0</v>
      </c>
    </row>
    <row r="177" spans="1:18" x14ac:dyDescent="0.25">
      <c r="A177">
        <v>599</v>
      </c>
      <c r="B177">
        <v>1</v>
      </c>
      <c r="C177" t="s">
        <v>178</v>
      </c>
      <c r="D177" s="4">
        <v>0</v>
      </c>
      <c r="E177" s="4">
        <v>0</v>
      </c>
      <c r="I177" s="2">
        <v>599</v>
      </c>
      <c r="J177" s="2">
        <v>1</v>
      </c>
      <c r="K177" t="s">
        <v>178</v>
      </c>
      <c r="L177">
        <v>-380.87016239999502</v>
      </c>
      <c r="M177">
        <v>0</v>
      </c>
      <c r="N177">
        <f t="shared" si="4"/>
        <v>-380.87016239999502</v>
      </c>
      <c r="P177">
        <v>-372.69491914237733</v>
      </c>
      <c r="Q177">
        <v>0</v>
      </c>
      <c r="R177">
        <f t="shared" si="5"/>
        <v>-372.69491914237733</v>
      </c>
    </row>
    <row r="178" spans="1:18" x14ac:dyDescent="0.25">
      <c r="A178">
        <v>600</v>
      </c>
      <c r="B178">
        <v>1</v>
      </c>
      <c r="C178" t="s">
        <v>179</v>
      </c>
      <c r="D178" s="4">
        <v>0</v>
      </c>
      <c r="E178" s="4">
        <v>0</v>
      </c>
      <c r="I178" s="2">
        <v>600</v>
      </c>
      <c r="J178" s="2">
        <v>1</v>
      </c>
      <c r="K178" t="s">
        <v>179</v>
      </c>
      <c r="L178">
        <v>0</v>
      </c>
      <c r="M178">
        <v>0</v>
      </c>
      <c r="N178">
        <f t="shared" si="4"/>
        <v>0</v>
      </c>
      <c r="P178">
        <v>0</v>
      </c>
      <c r="Q178">
        <v>0</v>
      </c>
      <c r="R178">
        <f t="shared" si="5"/>
        <v>0</v>
      </c>
    </row>
    <row r="179" spans="1:18" x14ac:dyDescent="0.25">
      <c r="A179">
        <v>601</v>
      </c>
      <c r="B179">
        <v>1</v>
      </c>
      <c r="C179" t="s">
        <v>180</v>
      </c>
      <c r="D179" s="4">
        <v>0</v>
      </c>
      <c r="E179" s="4">
        <v>0</v>
      </c>
      <c r="I179" s="2">
        <v>601</v>
      </c>
      <c r="J179" s="2">
        <v>1</v>
      </c>
      <c r="K179" t="s">
        <v>180</v>
      </c>
      <c r="L179">
        <v>0</v>
      </c>
      <c r="M179">
        <v>0</v>
      </c>
      <c r="N179">
        <f t="shared" si="4"/>
        <v>0</v>
      </c>
      <c r="P179">
        <v>0</v>
      </c>
      <c r="Q179">
        <v>0</v>
      </c>
      <c r="R179">
        <f t="shared" si="5"/>
        <v>0</v>
      </c>
    </row>
    <row r="180" spans="1:18" x14ac:dyDescent="0.25">
      <c r="A180">
        <v>621</v>
      </c>
      <c r="B180">
        <v>1</v>
      </c>
      <c r="C180" t="s">
        <v>181</v>
      </c>
      <c r="D180" s="4">
        <v>19023.898753599962</v>
      </c>
      <c r="E180" s="4">
        <v>19113.494480749825</v>
      </c>
      <c r="I180" s="2">
        <v>621</v>
      </c>
      <c r="J180" s="2">
        <v>1</v>
      </c>
      <c r="K180" t="s">
        <v>181</v>
      </c>
      <c r="L180">
        <v>6976.1012464000378</v>
      </c>
      <c r="M180">
        <v>0</v>
      </c>
      <c r="N180">
        <f t="shared" si="4"/>
        <v>6976.1012464000378</v>
      </c>
      <c r="P180">
        <v>6886.505519250175</v>
      </c>
      <c r="Q180">
        <v>0</v>
      </c>
      <c r="R180">
        <f t="shared" si="5"/>
        <v>6886.505519250175</v>
      </c>
    </row>
    <row r="181" spans="1:18" x14ac:dyDescent="0.25">
      <c r="A181">
        <v>622</v>
      </c>
      <c r="B181">
        <v>1</v>
      </c>
      <c r="C181" t="s">
        <v>182</v>
      </c>
      <c r="D181" s="4">
        <v>26583.566187100252</v>
      </c>
      <c r="E181" s="4">
        <v>26665.760754456744</v>
      </c>
      <c r="I181" s="2">
        <v>622</v>
      </c>
      <c r="J181" s="2">
        <v>1</v>
      </c>
      <c r="K181" t="s">
        <v>182</v>
      </c>
      <c r="L181">
        <v>22816.433812899748</v>
      </c>
      <c r="M181">
        <v>0</v>
      </c>
      <c r="N181">
        <f t="shared" si="4"/>
        <v>22816.433812899748</v>
      </c>
      <c r="P181">
        <v>22734.239245543256</v>
      </c>
      <c r="Q181">
        <v>0</v>
      </c>
      <c r="R181">
        <f t="shared" si="5"/>
        <v>22734.239245543256</v>
      </c>
    </row>
    <row r="182" spans="1:18" x14ac:dyDescent="0.25">
      <c r="A182">
        <v>623</v>
      </c>
      <c r="B182">
        <v>1</v>
      </c>
      <c r="C182" t="s">
        <v>183</v>
      </c>
      <c r="D182" s="4">
        <v>11603.230163980043</v>
      </c>
      <c r="E182" s="4">
        <v>11712.578984214459</v>
      </c>
      <c r="I182" s="2">
        <v>623</v>
      </c>
      <c r="J182" s="2">
        <v>1</v>
      </c>
      <c r="K182" t="s">
        <v>183</v>
      </c>
      <c r="L182">
        <v>3476.7698360199574</v>
      </c>
      <c r="M182">
        <v>0</v>
      </c>
      <c r="N182">
        <f t="shared" si="4"/>
        <v>3476.7698360199574</v>
      </c>
      <c r="P182">
        <v>3367.4210157855414</v>
      </c>
      <c r="Q182">
        <v>0</v>
      </c>
      <c r="R182">
        <f t="shared" si="5"/>
        <v>3367.4210157855414</v>
      </c>
    </row>
    <row r="183" spans="1:18" x14ac:dyDescent="0.25">
      <c r="A183">
        <v>624</v>
      </c>
      <c r="B183">
        <v>1</v>
      </c>
      <c r="C183" t="s">
        <v>184</v>
      </c>
      <c r="D183" s="4">
        <v>0</v>
      </c>
      <c r="E183" s="4">
        <v>0</v>
      </c>
      <c r="I183" s="2">
        <v>624</v>
      </c>
      <c r="J183" s="2">
        <v>1</v>
      </c>
      <c r="K183" t="s">
        <v>184</v>
      </c>
      <c r="L183">
        <v>0</v>
      </c>
      <c r="M183">
        <v>0</v>
      </c>
      <c r="N183">
        <f t="shared" si="4"/>
        <v>0</v>
      </c>
      <c r="P183">
        <v>0</v>
      </c>
      <c r="Q183">
        <v>0</v>
      </c>
      <c r="R183">
        <f t="shared" si="5"/>
        <v>0</v>
      </c>
    </row>
    <row r="184" spans="1:18" x14ac:dyDescent="0.25">
      <c r="A184">
        <v>625</v>
      </c>
      <c r="B184">
        <v>1</v>
      </c>
      <c r="C184" t="s">
        <v>185</v>
      </c>
      <c r="D184" s="4">
        <v>0</v>
      </c>
      <c r="E184" s="4">
        <v>0</v>
      </c>
      <c r="I184" s="2">
        <v>625</v>
      </c>
      <c r="J184" s="2">
        <v>1</v>
      </c>
      <c r="K184" t="s">
        <v>185</v>
      </c>
      <c r="L184">
        <v>0</v>
      </c>
      <c r="M184">
        <v>0</v>
      </c>
      <c r="N184">
        <f t="shared" si="4"/>
        <v>0</v>
      </c>
      <c r="P184">
        <v>0</v>
      </c>
      <c r="Q184">
        <v>0</v>
      </c>
      <c r="R184">
        <f t="shared" si="5"/>
        <v>0</v>
      </c>
    </row>
    <row r="185" spans="1:18" x14ac:dyDescent="0.25">
      <c r="A185">
        <v>630</v>
      </c>
      <c r="B185">
        <v>1</v>
      </c>
      <c r="C185" t="s">
        <v>186</v>
      </c>
      <c r="D185" s="4">
        <v>0</v>
      </c>
      <c r="E185" s="4">
        <v>0</v>
      </c>
      <c r="I185" s="2">
        <v>630</v>
      </c>
      <c r="J185" s="2">
        <v>1</v>
      </c>
      <c r="K185" t="s">
        <v>186</v>
      </c>
      <c r="L185">
        <v>0</v>
      </c>
      <c r="M185">
        <v>0</v>
      </c>
      <c r="N185">
        <f t="shared" si="4"/>
        <v>0</v>
      </c>
      <c r="P185">
        <v>0</v>
      </c>
      <c r="Q185">
        <v>0</v>
      </c>
      <c r="R185">
        <f t="shared" si="5"/>
        <v>0</v>
      </c>
    </row>
    <row r="186" spans="1:18" x14ac:dyDescent="0.25">
      <c r="A186">
        <v>635</v>
      </c>
      <c r="B186">
        <v>1</v>
      </c>
      <c r="C186" t="s">
        <v>187</v>
      </c>
      <c r="D186" s="4">
        <v>29.60545379999985</v>
      </c>
      <c r="E186" s="4">
        <v>32.405188796341463</v>
      </c>
      <c r="I186" s="2">
        <v>635</v>
      </c>
      <c r="J186" s="2">
        <v>1</v>
      </c>
      <c r="K186" t="s">
        <v>187</v>
      </c>
      <c r="L186">
        <v>-29.60545379999985</v>
      </c>
      <c r="M186">
        <v>0</v>
      </c>
      <c r="N186">
        <f t="shared" si="4"/>
        <v>-29.60545379999985</v>
      </c>
      <c r="P186">
        <v>-32.405188796341463</v>
      </c>
      <c r="Q186">
        <v>0</v>
      </c>
      <c r="R186">
        <f t="shared" si="5"/>
        <v>-32.405188796341463</v>
      </c>
    </row>
    <row r="187" spans="1:18" x14ac:dyDescent="0.25">
      <c r="A187">
        <v>640</v>
      </c>
      <c r="B187">
        <v>1</v>
      </c>
      <c r="C187" t="s">
        <v>188</v>
      </c>
      <c r="D187" s="4">
        <v>0</v>
      </c>
      <c r="E187" s="4">
        <v>0</v>
      </c>
      <c r="I187" s="2">
        <v>640</v>
      </c>
      <c r="J187" s="2">
        <v>1</v>
      </c>
      <c r="K187" t="s">
        <v>188</v>
      </c>
      <c r="L187">
        <v>0</v>
      </c>
      <c r="M187">
        <v>0</v>
      </c>
      <c r="N187">
        <f t="shared" si="4"/>
        <v>0</v>
      </c>
      <c r="P187">
        <v>0</v>
      </c>
      <c r="Q187">
        <v>0</v>
      </c>
      <c r="R187">
        <f t="shared" si="5"/>
        <v>0</v>
      </c>
    </row>
    <row r="188" spans="1:18" x14ac:dyDescent="0.25">
      <c r="A188">
        <v>656</v>
      </c>
      <c r="B188">
        <v>1</v>
      </c>
      <c r="C188" t="s">
        <v>189</v>
      </c>
      <c r="D188" s="4">
        <v>0</v>
      </c>
      <c r="E188" s="4">
        <v>0</v>
      </c>
      <c r="I188" s="2">
        <v>656</v>
      </c>
      <c r="J188" s="2">
        <v>1</v>
      </c>
      <c r="K188" t="s">
        <v>189</v>
      </c>
      <c r="L188">
        <v>0</v>
      </c>
      <c r="M188">
        <v>0</v>
      </c>
      <c r="N188">
        <f t="shared" si="4"/>
        <v>0</v>
      </c>
      <c r="P188">
        <v>0</v>
      </c>
      <c r="Q188">
        <v>0</v>
      </c>
      <c r="R188">
        <f t="shared" si="5"/>
        <v>0</v>
      </c>
    </row>
    <row r="189" spans="1:18" x14ac:dyDescent="0.25">
      <c r="A189">
        <v>659</v>
      </c>
      <c r="B189">
        <v>1</v>
      </c>
      <c r="C189" t="s">
        <v>190</v>
      </c>
      <c r="D189" s="4">
        <v>0</v>
      </c>
      <c r="E189" s="4">
        <v>0</v>
      </c>
      <c r="I189" s="2">
        <v>659</v>
      </c>
      <c r="J189" s="2">
        <v>1</v>
      </c>
      <c r="K189" t="s">
        <v>190</v>
      </c>
      <c r="L189">
        <v>0</v>
      </c>
      <c r="M189">
        <v>0</v>
      </c>
      <c r="N189">
        <f t="shared" si="4"/>
        <v>0</v>
      </c>
      <c r="P189">
        <v>0</v>
      </c>
      <c r="Q189">
        <v>0</v>
      </c>
      <c r="R189">
        <f t="shared" si="5"/>
        <v>0</v>
      </c>
    </row>
    <row r="190" spans="1:18" x14ac:dyDescent="0.25">
      <c r="A190">
        <v>671</v>
      </c>
      <c r="B190">
        <v>1</v>
      </c>
      <c r="C190" t="s">
        <v>191</v>
      </c>
      <c r="D190" s="4">
        <v>0</v>
      </c>
      <c r="E190" s="4">
        <v>0</v>
      </c>
      <c r="I190" s="2">
        <v>671</v>
      </c>
      <c r="J190" s="2">
        <v>1</v>
      </c>
      <c r="K190" t="s">
        <v>191</v>
      </c>
      <c r="L190">
        <v>0</v>
      </c>
      <c r="M190">
        <v>0</v>
      </c>
      <c r="N190">
        <f t="shared" si="4"/>
        <v>0</v>
      </c>
      <c r="P190">
        <v>0</v>
      </c>
      <c r="Q190">
        <v>0</v>
      </c>
      <c r="R190">
        <f t="shared" si="5"/>
        <v>0</v>
      </c>
    </row>
    <row r="191" spans="1:18" x14ac:dyDescent="0.25">
      <c r="A191">
        <v>676</v>
      </c>
      <c r="B191">
        <v>1</v>
      </c>
      <c r="C191" t="s">
        <v>192</v>
      </c>
      <c r="D191" s="4">
        <v>0</v>
      </c>
      <c r="E191" s="4">
        <v>0</v>
      </c>
      <c r="I191" s="2">
        <v>676</v>
      </c>
      <c r="J191" s="2">
        <v>1</v>
      </c>
      <c r="K191" t="s">
        <v>192</v>
      </c>
      <c r="L191">
        <v>0</v>
      </c>
      <c r="M191">
        <v>0</v>
      </c>
      <c r="N191">
        <f t="shared" si="4"/>
        <v>0</v>
      </c>
      <c r="P191">
        <v>0</v>
      </c>
      <c r="Q191">
        <v>0</v>
      </c>
      <c r="R191">
        <f t="shared" si="5"/>
        <v>0</v>
      </c>
    </row>
    <row r="192" spans="1:18" x14ac:dyDescent="0.25">
      <c r="A192">
        <v>682</v>
      </c>
      <c r="B192">
        <v>1</v>
      </c>
      <c r="C192" t="s">
        <v>193</v>
      </c>
      <c r="D192" s="4">
        <v>0</v>
      </c>
      <c r="E192" s="4">
        <v>0</v>
      </c>
      <c r="I192" s="2">
        <v>682</v>
      </c>
      <c r="J192" s="2">
        <v>1</v>
      </c>
      <c r="K192" t="s">
        <v>193</v>
      </c>
      <c r="L192">
        <v>0</v>
      </c>
      <c r="M192">
        <v>0</v>
      </c>
      <c r="N192">
        <f t="shared" si="4"/>
        <v>0</v>
      </c>
      <c r="P192">
        <v>0</v>
      </c>
      <c r="Q192">
        <v>0</v>
      </c>
      <c r="R192">
        <f t="shared" si="5"/>
        <v>0</v>
      </c>
    </row>
    <row r="193" spans="1:18" x14ac:dyDescent="0.25">
      <c r="A193">
        <v>690</v>
      </c>
      <c r="B193">
        <v>1</v>
      </c>
      <c r="C193" t="s">
        <v>194</v>
      </c>
      <c r="D193" s="4">
        <v>0</v>
      </c>
      <c r="E193" s="4">
        <v>0</v>
      </c>
      <c r="I193" s="2">
        <v>690</v>
      </c>
      <c r="J193" s="2">
        <v>1</v>
      </c>
      <c r="K193" t="s">
        <v>194</v>
      </c>
      <c r="L193">
        <v>0</v>
      </c>
      <c r="M193">
        <v>0</v>
      </c>
      <c r="N193">
        <f t="shared" si="4"/>
        <v>0</v>
      </c>
      <c r="P193">
        <v>0</v>
      </c>
      <c r="Q193">
        <v>0</v>
      </c>
      <c r="R193">
        <f t="shared" si="5"/>
        <v>0</v>
      </c>
    </row>
    <row r="194" spans="1:18" x14ac:dyDescent="0.25">
      <c r="A194">
        <v>695</v>
      </c>
      <c r="B194">
        <v>1</v>
      </c>
      <c r="C194" t="s">
        <v>195</v>
      </c>
      <c r="D194" s="4">
        <v>0</v>
      </c>
      <c r="E194" s="4">
        <v>0</v>
      </c>
      <c r="I194" s="2">
        <v>695</v>
      </c>
      <c r="J194" s="2">
        <v>1</v>
      </c>
      <c r="K194" t="s">
        <v>195</v>
      </c>
      <c r="L194">
        <v>0</v>
      </c>
      <c r="M194">
        <v>0</v>
      </c>
      <c r="N194">
        <f t="shared" si="4"/>
        <v>0</v>
      </c>
      <c r="P194">
        <v>0</v>
      </c>
      <c r="Q194">
        <v>0</v>
      </c>
      <c r="R194">
        <f t="shared" si="5"/>
        <v>0</v>
      </c>
    </row>
    <row r="195" spans="1:18" x14ac:dyDescent="0.25">
      <c r="A195">
        <v>696</v>
      </c>
      <c r="B195">
        <v>1</v>
      </c>
      <c r="C195" t="s">
        <v>196</v>
      </c>
      <c r="D195" s="4">
        <v>458.48446020000847</v>
      </c>
      <c r="E195" s="4">
        <v>458.97282796927902</v>
      </c>
      <c r="I195" s="2">
        <v>696</v>
      </c>
      <c r="J195" s="2">
        <v>1</v>
      </c>
      <c r="K195" t="s">
        <v>196</v>
      </c>
      <c r="L195">
        <v>-458.48446020000847</v>
      </c>
      <c r="M195">
        <v>0</v>
      </c>
      <c r="N195">
        <f t="shared" ref="N195:N258" si="6">L195+M195</f>
        <v>-458.48446020000847</v>
      </c>
      <c r="P195">
        <v>-458.97282796927902</v>
      </c>
      <c r="Q195">
        <v>0</v>
      </c>
      <c r="R195">
        <f t="shared" ref="R195:R258" si="7">P195+Q195</f>
        <v>-458.97282796927902</v>
      </c>
    </row>
    <row r="196" spans="1:18" x14ac:dyDescent="0.25">
      <c r="A196">
        <v>698</v>
      </c>
      <c r="B196">
        <v>1</v>
      </c>
      <c r="C196" t="s">
        <v>197</v>
      </c>
      <c r="D196" s="4">
        <v>0</v>
      </c>
      <c r="E196" s="4">
        <v>0</v>
      </c>
      <c r="I196" s="2">
        <v>698</v>
      </c>
      <c r="J196" s="2">
        <v>1</v>
      </c>
      <c r="K196" t="s">
        <v>197</v>
      </c>
      <c r="L196">
        <v>0</v>
      </c>
      <c r="M196">
        <v>0</v>
      </c>
      <c r="N196">
        <f t="shared" si="6"/>
        <v>0</v>
      </c>
      <c r="P196">
        <v>0</v>
      </c>
      <c r="Q196">
        <v>0</v>
      </c>
      <c r="R196">
        <f t="shared" si="7"/>
        <v>0</v>
      </c>
    </row>
    <row r="197" spans="1:18" x14ac:dyDescent="0.25">
      <c r="A197">
        <v>700</v>
      </c>
      <c r="B197">
        <v>1</v>
      </c>
      <c r="C197" t="s">
        <v>198</v>
      </c>
      <c r="D197" s="4">
        <v>0</v>
      </c>
      <c r="E197" s="4">
        <v>0</v>
      </c>
      <c r="I197" s="2">
        <v>700</v>
      </c>
      <c r="J197" s="2">
        <v>1</v>
      </c>
      <c r="K197" t="s">
        <v>198</v>
      </c>
      <c r="L197">
        <v>0</v>
      </c>
      <c r="M197">
        <v>0</v>
      </c>
      <c r="N197">
        <f t="shared" si="6"/>
        <v>0</v>
      </c>
      <c r="P197">
        <v>0</v>
      </c>
      <c r="Q197">
        <v>0</v>
      </c>
      <c r="R197">
        <f t="shared" si="7"/>
        <v>0</v>
      </c>
    </row>
    <row r="198" spans="1:18" x14ac:dyDescent="0.25">
      <c r="A198">
        <v>701</v>
      </c>
      <c r="B198">
        <v>1</v>
      </c>
      <c r="C198" t="s">
        <v>199</v>
      </c>
      <c r="D198" s="4">
        <v>0</v>
      </c>
      <c r="E198" s="4">
        <v>0</v>
      </c>
      <c r="I198" s="2">
        <v>701</v>
      </c>
      <c r="J198" s="2">
        <v>1</v>
      </c>
      <c r="K198" t="s">
        <v>199</v>
      </c>
      <c r="L198">
        <v>0</v>
      </c>
      <c r="M198">
        <v>0</v>
      </c>
      <c r="N198">
        <f t="shared" si="6"/>
        <v>0</v>
      </c>
      <c r="P198">
        <v>0</v>
      </c>
      <c r="Q198">
        <v>0</v>
      </c>
      <c r="R198">
        <f t="shared" si="7"/>
        <v>0</v>
      </c>
    </row>
    <row r="199" spans="1:18" x14ac:dyDescent="0.25">
      <c r="A199">
        <v>704</v>
      </c>
      <c r="B199">
        <v>1</v>
      </c>
      <c r="C199" t="s">
        <v>200</v>
      </c>
      <c r="D199" s="4">
        <v>1442.6657622000203</v>
      </c>
      <c r="E199" s="4">
        <v>1460.4456694305991</v>
      </c>
      <c r="I199" s="2">
        <v>704</v>
      </c>
      <c r="J199" s="2">
        <v>1</v>
      </c>
      <c r="K199" t="s">
        <v>200</v>
      </c>
      <c r="L199">
        <v>-1442.6657622000203</v>
      </c>
      <c r="M199">
        <v>0</v>
      </c>
      <c r="N199">
        <f t="shared" si="6"/>
        <v>-1442.6657622000203</v>
      </c>
      <c r="P199">
        <v>-1460.4456694305991</v>
      </c>
      <c r="Q199">
        <v>0</v>
      </c>
      <c r="R199">
        <f t="shared" si="7"/>
        <v>-1460.4456694305991</v>
      </c>
    </row>
    <row r="200" spans="1:18" x14ac:dyDescent="0.25">
      <c r="A200">
        <v>706</v>
      </c>
      <c r="B200">
        <v>1</v>
      </c>
      <c r="C200" t="s">
        <v>201</v>
      </c>
      <c r="D200" s="4">
        <v>0</v>
      </c>
      <c r="E200" s="4">
        <v>0</v>
      </c>
      <c r="I200" s="2">
        <v>706</v>
      </c>
      <c r="J200" s="2">
        <v>1</v>
      </c>
      <c r="K200" t="s">
        <v>201</v>
      </c>
      <c r="L200">
        <v>0</v>
      </c>
      <c r="M200">
        <v>0</v>
      </c>
      <c r="N200">
        <f t="shared" si="6"/>
        <v>0</v>
      </c>
      <c r="P200">
        <v>0</v>
      </c>
      <c r="Q200">
        <v>0</v>
      </c>
      <c r="R200">
        <f t="shared" si="7"/>
        <v>0</v>
      </c>
    </row>
    <row r="201" spans="1:18" x14ac:dyDescent="0.25">
      <c r="A201">
        <v>707</v>
      </c>
      <c r="B201">
        <v>1</v>
      </c>
      <c r="C201" t="s">
        <v>202</v>
      </c>
      <c r="D201" s="4">
        <v>0</v>
      </c>
      <c r="E201" s="4">
        <v>0</v>
      </c>
      <c r="I201" s="2">
        <v>707</v>
      </c>
      <c r="J201" s="2">
        <v>1</v>
      </c>
      <c r="K201" t="s">
        <v>202</v>
      </c>
      <c r="L201">
        <v>0</v>
      </c>
      <c r="M201">
        <v>0</v>
      </c>
      <c r="N201">
        <f t="shared" si="6"/>
        <v>0</v>
      </c>
      <c r="P201">
        <v>0</v>
      </c>
      <c r="Q201">
        <v>0</v>
      </c>
      <c r="R201">
        <f t="shared" si="7"/>
        <v>0</v>
      </c>
    </row>
    <row r="202" spans="1:18" x14ac:dyDescent="0.25">
      <c r="A202">
        <v>709</v>
      </c>
      <c r="B202">
        <v>1</v>
      </c>
      <c r="C202" t="s">
        <v>203</v>
      </c>
      <c r="D202" s="4">
        <v>0</v>
      </c>
      <c r="E202" s="4">
        <v>0</v>
      </c>
      <c r="I202" s="2">
        <v>709</v>
      </c>
      <c r="J202" s="2">
        <v>1</v>
      </c>
      <c r="K202" t="s">
        <v>203</v>
      </c>
      <c r="L202">
        <v>0</v>
      </c>
      <c r="M202">
        <v>0</v>
      </c>
      <c r="N202">
        <f t="shared" si="6"/>
        <v>0</v>
      </c>
      <c r="P202">
        <v>0</v>
      </c>
      <c r="Q202">
        <v>0</v>
      </c>
      <c r="R202">
        <f t="shared" si="7"/>
        <v>0</v>
      </c>
    </row>
    <row r="203" spans="1:18" x14ac:dyDescent="0.25">
      <c r="A203">
        <v>712</v>
      </c>
      <c r="B203">
        <v>1</v>
      </c>
      <c r="C203" t="s">
        <v>204</v>
      </c>
      <c r="D203" s="4">
        <v>0</v>
      </c>
      <c r="E203" s="4">
        <v>0</v>
      </c>
      <c r="I203" s="2">
        <v>712</v>
      </c>
      <c r="J203" s="2">
        <v>1</v>
      </c>
      <c r="K203" t="s">
        <v>204</v>
      </c>
      <c r="L203">
        <v>0</v>
      </c>
      <c r="M203">
        <v>0</v>
      </c>
      <c r="N203">
        <f t="shared" si="6"/>
        <v>0</v>
      </c>
      <c r="P203">
        <v>0</v>
      </c>
      <c r="Q203">
        <v>0</v>
      </c>
      <c r="R203">
        <f t="shared" si="7"/>
        <v>0</v>
      </c>
    </row>
    <row r="204" spans="1:18" x14ac:dyDescent="0.25">
      <c r="A204">
        <v>716</v>
      </c>
      <c r="B204">
        <v>1</v>
      </c>
      <c r="C204" t="s">
        <v>205</v>
      </c>
      <c r="D204" s="4">
        <v>0</v>
      </c>
      <c r="E204" s="4">
        <v>0</v>
      </c>
      <c r="I204" s="2">
        <v>716</v>
      </c>
      <c r="J204" s="2">
        <v>1</v>
      </c>
      <c r="K204" t="s">
        <v>205</v>
      </c>
      <c r="L204">
        <v>0</v>
      </c>
      <c r="M204">
        <v>0</v>
      </c>
      <c r="N204">
        <f t="shared" si="6"/>
        <v>0</v>
      </c>
      <c r="P204">
        <v>0</v>
      </c>
      <c r="Q204">
        <v>0</v>
      </c>
      <c r="R204">
        <f t="shared" si="7"/>
        <v>0</v>
      </c>
    </row>
    <row r="205" spans="1:18" x14ac:dyDescent="0.25">
      <c r="A205">
        <v>717</v>
      </c>
      <c r="B205">
        <v>1</v>
      </c>
      <c r="C205" t="s">
        <v>206</v>
      </c>
      <c r="D205" s="4">
        <v>0</v>
      </c>
      <c r="E205" s="4">
        <v>0</v>
      </c>
      <c r="I205" s="2">
        <v>717</v>
      </c>
      <c r="J205" s="2">
        <v>1</v>
      </c>
      <c r="K205" t="s">
        <v>206</v>
      </c>
      <c r="L205">
        <v>0</v>
      </c>
      <c r="M205">
        <v>0</v>
      </c>
      <c r="N205">
        <f t="shared" si="6"/>
        <v>0</v>
      </c>
      <c r="P205">
        <v>0</v>
      </c>
      <c r="Q205">
        <v>0</v>
      </c>
      <c r="R205">
        <f t="shared" si="7"/>
        <v>0</v>
      </c>
    </row>
    <row r="206" spans="1:18" x14ac:dyDescent="0.25">
      <c r="A206">
        <v>719</v>
      </c>
      <c r="B206">
        <v>1</v>
      </c>
      <c r="C206" t="s">
        <v>207</v>
      </c>
      <c r="D206" s="4">
        <v>7146.1164293999318</v>
      </c>
      <c r="E206" s="4">
        <v>7329.0736364035401</v>
      </c>
      <c r="I206" s="2">
        <v>719</v>
      </c>
      <c r="J206" s="2">
        <v>1</v>
      </c>
      <c r="K206" t="s">
        <v>207</v>
      </c>
      <c r="L206">
        <v>-7146.1164293999318</v>
      </c>
      <c r="M206">
        <v>0</v>
      </c>
      <c r="N206">
        <f t="shared" si="6"/>
        <v>-7146.1164293999318</v>
      </c>
      <c r="P206">
        <v>-7329.0736364035401</v>
      </c>
      <c r="Q206">
        <v>0</v>
      </c>
      <c r="R206">
        <f t="shared" si="7"/>
        <v>-7329.0736364035401</v>
      </c>
    </row>
    <row r="207" spans="1:18" x14ac:dyDescent="0.25">
      <c r="A207">
        <v>720</v>
      </c>
      <c r="B207">
        <v>1</v>
      </c>
      <c r="C207" t="s">
        <v>208</v>
      </c>
      <c r="D207" s="4">
        <v>0</v>
      </c>
      <c r="E207" s="4">
        <v>0</v>
      </c>
      <c r="I207" s="2">
        <v>720</v>
      </c>
      <c r="J207" s="2">
        <v>1</v>
      </c>
      <c r="K207" t="s">
        <v>208</v>
      </c>
      <c r="L207">
        <v>0</v>
      </c>
      <c r="M207">
        <v>0</v>
      </c>
      <c r="N207">
        <f t="shared" si="6"/>
        <v>0</v>
      </c>
      <c r="P207">
        <v>0</v>
      </c>
      <c r="Q207">
        <v>0</v>
      </c>
      <c r="R207">
        <f t="shared" si="7"/>
        <v>0</v>
      </c>
    </row>
    <row r="208" spans="1:18" x14ac:dyDescent="0.25">
      <c r="A208">
        <v>721</v>
      </c>
      <c r="B208">
        <v>1</v>
      </c>
      <c r="C208" t="s">
        <v>209</v>
      </c>
      <c r="D208" s="4">
        <v>0</v>
      </c>
      <c r="E208" s="4">
        <v>0</v>
      </c>
      <c r="I208" s="2">
        <v>721</v>
      </c>
      <c r="J208" s="2">
        <v>1</v>
      </c>
      <c r="K208" t="s">
        <v>209</v>
      </c>
      <c r="L208">
        <v>0</v>
      </c>
      <c r="M208">
        <v>0</v>
      </c>
      <c r="N208">
        <f t="shared" si="6"/>
        <v>0</v>
      </c>
      <c r="P208">
        <v>0</v>
      </c>
      <c r="Q208">
        <v>0</v>
      </c>
      <c r="R208">
        <f t="shared" si="7"/>
        <v>0</v>
      </c>
    </row>
    <row r="209" spans="1:18" x14ac:dyDescent="0.25">
      <c r="A209">
        <v>726</v>
      </c>
      <c r="B209">
        <v>1</v>
      </c>
      <c r="C209" t="s">
        <v>210</v>
      </c>
      <c r="D209" s="4">
        <v>0</v>
      </c>
      <c r="E209" s="4">
        <v>0</v>
      </c>
      <c r="I209" s="2">
        <v>726</v>
      </c>
      <c r="J209" s="2">
        <v>1</v>
      </c>
      <c r="K209" t="s">
        <v>210</v>
      </c>
      <c r="L209">
        <v>0</v>
      </c>
      <c r="M209">
        <v>0</v>
      </c>
      <c r="N209">
        <f t="shared" si="6"/>
        <v>0</v>
      </c>
      <c r="P209">
        <v>0</v>
      </c>
      <c r="Q209">
        <v>0</v>
      </c>
      <c r="R209">
        <f t="shared" si="7"/>
        <v>0</v>
      </c>
    </row>
    <row r="210" spans="1:18" x14ac:dyDescent="0.25">
      <c r="A210">
        <v>727</v>
      </c>
      <c r="B210">
        <v>1</v>
      </c>
      <c r="C210" t="s">
        <v>211</v>
      </c>
      <c r="D210" s="4">
        <v>1969.5369457055349</v>
      </c>
      <c r="E210" s="4">
        <v>2205.4015993779467</v>
      </c>
      <c r="I210" s="2">
        <v>727</v>
      </c>
      <c r="J210" s="2">
        <v>1</v>
      </c>
      <c r="K210" t="s">
        <v>211</v>
      </c>
      <c r="L210">
        <v>-2445.2504544000258</v>
      </c>
      <c r="M210">
        <v>475.71350869449088</v>
      </c>
      <c r="N210">
        <f t="shared" si="6"/>
        <v>-1969.5369457055349</v>
      </c>
      <c r="P210">
        <v>-2429.6859184399946</v>
      </c>
      <c r="Q210">
        <v>224.28431906204787</v>
      </c>
      <c r="R210">
        <f t="shared" si="7"/>
        <v>-2205.4015993779467</v>
      </c>
    </row>
    <row r="211" spans="1:18" x14ac:dyDescent="0.25">
      <c r="A211">
        <v>728</v>
      </c>
      <c r="B211">
        <v>1</v>
      </c>
      <c r="C211" t="s">
        <v>212</v>
      </c>
      <c r="D211" s="4">
        <v>0</v>
      </c>
      <c r="E211" s="4">
        <v>0</v>
      </c>
      <c r="I211" s="2">
        <v>728</v>
      </c>
      <c r="J211" s="2">
        <v>1</v>
      </c>
      <c r="K211" t="s">
        <v>212</v>
      </c>
      <c r="L211">
        <v>0</v>
      </c>
      <c r="M211">
        <v>0</v>
      </c>
      <c r="N211">
        <f t="shared" si="6"/>
        <v>0</v>
      </c>
      <c r="P211">
        <v>0</v>
      </c>
      <c r="Q211">
        <v>0</v>
      </c>
      <c r="R211">
        <f t="shared" si="7"/>
        <v>0</v>
      </c>
    </row>
    <row r="212" spans="1:18" x14ac:dyDescent="0.25">
      <c r="A212">
        <v>738</v>
      </c>
      <c r="B212">
        <v>1</v>
      </c>
      <c r="C212" t="s">
        <v>213</v>
      </c>
      <c r="D212" s="4">
        <v>0</v>
      </c>
      <c r="E212" s="4">
        <v>0</v>
      </c>
      <c r="I212" s="2">
        <v>738</v>
      </c>
      <c r="J212" s="2">
        <v>1</v>
      </c>
      <c r="K212" t="s">
        <v>213</v>
      </c>
      <c r="L212">
        <v>0</v>
      </c>
      <c r="M212">
        <v>0</v>
      </c>
      <c r="N212">
        <f t="shared" si="6"/>
        <v>0</v>
      </c>
      <c r="P212">
        <v>0</v>
      </c>
      <c r="Q212">
        <v>0</v>
      </c>
      <c r="R212">
        <f t="shared" si="7"/>
        <v>0</v>
      </c>
    </row>
    <row r="213" spans="1:18" x14ac:dyDescent="0.25">
      <c r="A213">
        <v>739</v>
      </c>
      <c r="B213">
        <v>1</v>
      </c>
      <c r="C213" t="s">
        <v>214</v>
      </c>
      <c r="D213" s="4">
        <v>0</v>
      </c>
      <c r="E213" s="4">
        <v>0</v>
      </c>
      <c r="I213" s="2">
        <v>739</v>
      </c>
      <c r="J213" s="2">
        <v>1</v>
      </c>
      <c r="K213" t="s">
        <v>214</v>
      </c>
      <c r="L213">
        <v>-606.51172920000681</v>
      </c>
      <c r="M213">
        <v>0</v>
      </c>
      <c r="N213">
        <f t="shared" si="6"/>
        <v>-606.51172920000681</v>
      </c>
      <c r="P213">
        <v>-595.12831416477275</v>
      </c>
      <c r="Q213">
        <v>0</v>
      </c>
      <c r="R213">
        <f t="shared" si="7"/>
        <v>-595.12831416477275</v>
      </c>
    </row>
    <row r="214" spans="1:18" x14ac:dyDescent="0.25">
      <c r="A214">
        <v>740</v>
      </c>
      <c r="B214">
        <v>1</v>
      </c>
      <c r="C214" t="s">
        <v>215</v>
      </c>
      <c r="D214" s="4">
        <v>0</v>
      </c>
      <c r="E214" s="4">
        <v>0</v>
      </c>
      <c r="I214" s="2">
        <v>740</v>
      </c>
      <c r="J214" s="2">
        <v>1</v>
      </c>
      <c r="K214" t="s">
        <v>215</v>
      </c>
      <c r="L214">
        <v>0</v>
      </c>
      <c r="M214">
        <v>0</v>
      </c>
      <c r="N214">
        <f t="shared" si="6"/>
        <v>0</v>
      </c>
      <c r="P214">
        <v>0</v>
      </c>
      <c r="Q214">
        <v>0</v>
      </c>
      <c r="R214">
        <f t="shared" si="7"/>
        <v>0</v>
      </c>
    </row>
    <row r="215" spans="1:18" x14ac:dyDescent="0.25">
      <c r="A215">
        <v>741</v>
      </c>
      <c r="B215">
        <v>1</v>
      </c>
      <c r="C215" t="s">
        <v>216</v>
      </c>
      <c r="D215" s="4">
        <v>0</v>
      </c>
      <c r="E215" s="4">
        <v>0</v>
      </c>
      <c r="I215" s="2">
        <v>741</v>
      </c>
      <c r="J215" s="2">
        <v>1</v>
      </c>
      <c r="K215" t="s">
        <v>216</v>
      </c>
      <c r="L215">
        <v>-742.53678719999152</v>
      </c>
      <c r="M215">
        <v>0</v>
      </c>
      <c r="N215">
        <f t="shared" si="6"/>
        <v>-742.53678719999152</v>
      </c>
      <c r="P215">
        <v>-737.30640605368535</v>
      </c>
      <c r="Q215">
        <v>0</v>
      </c>
      <c r="R215">
        <f t="shared" si="7"/>
        <v>-737.30640605368535</v>
      </c>
    </row>
    <row r="216" spans="1:18" x14ac:dyDescent="0.25">
      <c r="A216">
        <v>742</v>
      </c>
      <c r="B216">
        <v>1</v>
      </c>
      <c r="C216" t="s">
        <v>217</v>
      </c>
      <c r="D216" s="4">
        <v>0</v>
      </c>
      <c r="E216" s="4">
        <v>0</v>
      </c>
      <c r="I216" s="2">
        <v>742</v>
      </c>
      <c r="J216" s="2">
        <v>1</v>
      </c>
      <c r="K216" t="s">
        <v>217</v>
      </c>
      <c r="L216">
        <v>0</v>
      </c>
      <c r="M216">
        <v>0</v>
      </c>
      <c r="N216">
        <f t="shared" si="6"/>
        <v>0</v>
      </c>
      <c r="P216">
        <v>0</v>
      </c>
      <c r="Q216">
        <v>0</v>
      </c>
      <c r="R216">
        <f t="shared" si="7"/>
        <v>0</v>
      </c>
    </row>
    <row r="217" spans="1:18" x14ac:dyDescent="0.25">
      <c r="A217">
        <v>743</v>
      </c>
      <c r="B217">
        <v>1</v>
      </c>
      <c r="C217" t="s">
        <v>218</v>
      </c>
      <c r="D217" s="4">
        <v>878.56184519999078</v>
      </c>
      <c r="E217" s="4">
        <v>873.70048113146913</v>
      </c>
      <c r="I217" s="2">
        <v>743</v>
      </c>
      <c r="J217" s="2">
        <v>1</v>
      </c>
      <c r="K217" t="s">
        <v>218</v>
      </c>
      <c r="L217">
        <v>-878.56184519999078</v>
      </c>
      <c r="M217">
        <v>0</v>
      </c>
      <c r="N217">
        <f t="shared" si="6"/>
        <v>-878.56184519999078</v>
      </c>
      <c r="P217">
        <v>-873.70048113146913</v>
      </c>
      <c r="Q217">
        <v>0</v>
      </c>
      <c r="R217">
        <f t="shared" si="7"/>
        <v>-873.70048113146913</v>
      </c>
    </row>
    <row r="218" spans="1:18" x14ac:dyDescent="0.25">
      <c r="A218">
        <v>745</v>
      </c>
      <c r="B218">
        <v>1</v>
      </c>
      <c r="C218" t="s">
        <v>219</v>
      </c>
      <c r="D218" s="4">
        <v>1195.1828191026871</v>
      </c>
      <c r="E218" s="4">
        <v>1348.1925496177864</v>
      </c>
      <c r="I218" s="2">
        <v>745</v>
      </c>
      <c r="J218" s="2">
        <v>1</v>
      </c>
      <c r="K218" t="s">
        <v>219</v>
      </c>
      <c r="L218">
        <v>-1414.6606032000273</v>
      </c>
      <c r="M218">
        <v>219.47778409734019</v>
      </c>
      <c r="N218">
        <f t="shared" si="6"/>
        <v>-1195.1828191026871</v>
      </c>
      <c r="P218">
        <v>-1420.4332544423523</v>
      </c>
      <c r="Q218">
        <v>72.24070482456591</v>
      </c>
      <c r="R218">
        <f t="shared" si="7"/>
        <v>-1348.1925496177864</v>
      </c>
    </row>
    <row r="219" spans="1:18" x14ac:dyDescent="0.25">
      <c r="A219">
        <v>748</v>
      </c>
      <c r="B219">
        <v>1</v>
      </c>
      <c r="C219" t="s">
        <v>220</v>
      </c>
      <c r="D219" s="4">
        <v>0</v>
      </c>
      <c r="E219" s="4">
        <v>0</v>
      </c>
      <c r="I219" s="2">
        <v>748</v>
      </c>
      <c r="J219" s="2">
        <v>1</v>
      </c>
      <c r="K219" t="s">
        <v>220</v>
      </c>
      <c r="L219">
        <v>0</v>
      </c>
      <c r="M219">
        <v>0</v>
      </c>
      <c r="N219">
        <f t="shared" si="6"/>
        <v>0</v>
      </c>
      <c r="P219">
        <v>0</v>
      </c>
      <c r="Q219">
        <v>0</v>
      </c>
      <c r="R219">
        <f t="shared" si="7"/>
        <v>0</v>
      </c>
    </row>
    <row r="220" spans="1:18" x14ac:dyDescent="0.25">
      <c r="A220">
        <v>750</v>
      </c>
      <c r="B220">
        <v>1</v>
      </c>
      <c r="C220" t="s">
        <v>221</v>
      </c>
      <c r="D220" s="4">
        <v>1708.3146990000387</v>
      </c>
      <c r="E220" s="4">
        <v>1693.1201665481203</v>
      </c>
      <c r="I220" s="2">
        <v>750</v>
      </c>
      <c r="J220" s="2">
        <v>1</v>
      </c>
      <c r="K220" t="s">
        <v>221</v>
      </c>
      <c r="L220">
        <v>-1708.3146990000387</v>
      </c>
      <c r="M220">
        <v>0</v>
      </c>
      <c r="N220">
        <f t="shared" si="6"/>
        <v>-1708.3146990000387</v>
      </c>
      <c r="P220">
        <v>-1693.1201665481203</v>
      </c>
      <c r="Q220">
        <v>0</v>
      </c>
      <c r="R220">
        <f t="shared" si="7"/>
        <v>-1693.1201665481203</v>
      </c>
    </row>
    <row r="221" spans="1:18" x14ac:dyDescent="0.25">
      <c r="A221">
        <v>756</v>
      </c>
      <c r="B221">
        <v>1</v>
      </c>
      <c r="C221" t="s">
        <v>222</v>
      </c>
      <c r="D221" s="4">
        <v>0</v>
      </c>
      <c r="E221" s="4">
        <v>0</v>
      </c>
      <c r="I221" s="2">
        <v>756</v>
      </c>
      <c r="J221" s="2">
        <v>1</v>
      </c>
      <c r="K221" t="s">
        <v>222</v>
      </c>
      <c r="L221">
        <v>0</v>
      </c>
      <c r="M221">
        <v>0</v>
      </c>
      <c r="N221">
        <f t="shared" si="6"/>
        <v>0</v>
      </c>
      <c r="P221">
        <v>0</v>
      </c>
      <c r="Q221">
        <v>0</v>
      </c>
      <c r="R221">
        <f t="shared" si="7"/>
        <v>0</v>
      </c>
    </row>
    <row r="222" spans="1:18" x14ac:dyDescent="0.25">
      <c r="A222">
        <v>761</v>
      </c>
      <c r="B222">
        <v>1</v>
      </c>
      <c r="C222" t="s">
        <v>223</v>
      </c>
      <c r="D222" s="4">
        <v>0</v>
      </c>
      <c r="E222" s="4">
        <v>0</v>
      </c>
      <c r="I222" s="2">
        <v>761</v>
      </c>
      <c r="J222" s="2">
        <v>1</v>
      </c>
      <c r="K222" t="s">
        <v>223</v>
      </c>
      <c r="L222">
        <v>0</v>
      </c>
      <c r="M222">
        <v>0</v>
      </c>
      <c r="N222">
        <f t="shared" si="6"/>
        <v>0</v>
      </c>
      <c r="P222">
        <v>0</v>
      </c>
      <c r="Q222">
        <v>0</v>
      </c>
      <c r="R222">
        <f t="shared" si="7"/>
        <v>0</v>
      </c>
    </row>
    <row r="223" spans="1:18" x14ac:dyDescent="0.25">
      <c r="A223">
        <v>763</v>
      </c>
      <c r="B223">
        <v>1</v>
      </c>
      <c r="C223" t="s">
        <v>224</v>
      </c>
      <c r="D223" s="4">
        <v>0</v>
      </c>
      <c r="E223" s="4">
        <v>0</v>
      </c>
      <c r="I223" s="2">
        <v>763</v>
      </c>
      <c r="J223" s="2">
        <v>1</v>
      </c>
      <c r="K223" t="s">
        <v>224</v>
      </c>
      <c r="L223">
        <v>0</v>
      </c>
      <c r="M223">
        <v>0</v>
      </c>
      <c r="N223">
        <f t="shared" si="6"/>
        <v>0</v>
      </c>
      <c r="P223">
        <v>0</v>
      </c>
      <c r="Q223">
        <v>0</v>
      </c>
      <c r="R223">
        <f t="shared" si="7"/>
        <v>0</v>
      </c>
    </row>
    <row r="224" spans="1:18" x14ac:dyDescent="0.25">
      <c r="A224">
        <v>768</v>
      </c>
      <c r="B224">
        <v>1</v>
      </c>
      <c r="C224" t="s">
        <v>225</v>
      </c>
      <c r="D224" s="4">
        <v>0</v>
      </c>
      <c r="E224" s="4">
        <v>0</v>
      </c>
      <c r="I224" s="2">
        <v>768</v>
      </c>
      <c r="J224" s="2">
        <v>1</v>
      </c>
      <c r="K224" t="s">
        <v>225</v>
      </c>
      <c r="L224">
        <v>0</v>
      </c>
      <c r="M224">
        <v>0</v>
      </c>
      <c r="N224">
        <f t="shared" si="6"/>
        <v>0</v>
      </c>
      <c r="P224">
        <v>0</v>
      </c>
      <c r="Q224">
        <v>0</v>
      </c>
      <c r="R224">
        <f t="shared" si="7"/>
        <v>0</v>
      </c>
    </row>
    <row r="225" spans="1:18" x14ac:dyDescent="0.25">
      <c r="A225">
        <v>771</v>
      </c>
      <c r="B225">
        <v>1</v>
      </c>
      <c r="C225" t="s">
        <v>226</v>
      </c>
      <c r="D225" s="4">
        <v>0</v>
      </c>
      <c r="E225" s="4">
        <v>0</v>
      </c>
      <c r="I225" s="2">
        <v>771</v>
      </c>
      <c r="J225" s="2">
        <v>1</v>
      </c>
      <c r="K225" t="s">
        <v>226</v>
      </c>
      <c r="L225">
        <v>0</v>
      </c>
      <c r="M225">
        <v>0</v>
      </c>
      <c r="N225">
        <f t="shared" si="6"/>
        <v>0</v>
      </c>
      <c r="P225">
        <v>0</v>
      </c>
      <c r="Q225">
        <v>0</v>
      </c>
      <c r="R225">
        <f t="shared" si="7"/>
        <v>0</v>
      </c>
    </row>
    <row r="226" spans="1:18" x14ac:dyDescent="0.25">
      <c r="A226">
        <v>775</v>
      </c>
      <c r="B226">
        <v>1</v>
      </c>
      <c r="C226" t="s">
        <v>227</v>
      </c>
      <c r="D226" s="4">
        <v>0</v>
      </c>
      <c r="E226" s="4">
        <v>0</v>
      </c>
      <c r="I226" s="2">
        <v>775</v>
      </c>
      <c r="J226" s="2">
        <v>1</v>
      </c>
      <c r="K226" t="s">
        <v>227</v>
      </c>
      <c r="L226">
        <v>0</v>
      </c>
      <c r="M226">
        <v>0</v>
      </c>
      <c r="N226">
        <f t="shared" si="6"/>
        <v>0</v>
      </c>
      <c r="P226">
        <v>0</v>
      </c>
      <c r="Q226">
        <v>0</v>
      </c>
      <c r="R226">
        <f t="shared" si="7"/>
        <v>0</v>
      </c>
    </row>
    <row r="227" spans="1:18" x14ac:dyDescent="0.25">
      <c r="A227">
        <v>777</v>
      </c>
      <c r="B227">
        <v>1</v>
      </c>
      <c r="C227" t="s">
        <v>228</v>
      </c>
      <c r="D227" s="4">
        <v>0</v>
      </c>
      <c r="E227" s="4">
        <v>0</v>
      </c>
      <c r="I227" s="2">
        <v>777</v>
      </c>
      <c r="J227" s="2">
        <v>1</v>
      </c>
      <c r="K227" t="s">
        <v>228</v>
      </c>
      <c r="L227">
        <v>0</v>
      </c>
      <c r="M227">
        <v>0</v>
      </c>
      <c r="N227">
        <f t="shared" si="6"/>
        <v>0</v>
      </c>
      <c r="P227">
        <v>0</v>
      </c>
      <c r="Q227">
        <v>0</v>
      </c>
      <c r="R227">
        <f t="shared" si="7"/>
        <v>0</v>
      </c>
    </row>
    <row r="228" spans="1:18" x14ac:dyDescent="0.25">
      <c r="A228">
        <v>786</v>
      </c>
      <c r="B228">
        <v>1</v>
      </c>
      <c r="C228" t="s">
        <v>229</v>
      </c>
      <c r="D228" s="4">
        <v>0</v>
      </c>
      <c r="E228" s="4">
        <v>0</v>
      </c>
      <c r="I228" s="2">
        <v>786</v>
      </c>
      <c r="J228" s="2">
        <v>1</v>
      </c>
      <c r="K228" t="s">
        <v>229</v>
      </c>
      <c r="L228">
        <v>0</v>
      </c>
      <c r="M228">
        <v>0</v>
      </c>
      <c r="N228">
        <f t="shared" si="6"/>
        <v>0</v>
      </c>
      <c r="P228">
        <v>0</v>
      </c>
      <c r="Q228">
        <v>0</v>
      </c>
      <c r="R228">
        <f t="shared" si="7"/>
        <v>0</v>
      </c>
    </row>
    <row r="229" spans="1:18" x14ac:dyDescent="0.25">
      <c r="A229">
        <v>787</v>
      </c>
      <c r="B229">
        <v>1</v>
      </c>
      <c r="C229" t="s">
        <v>230</v>
      </c>
      <c r="D229" s="4">
        <v>0</v>
      </c>
      <c r="E229" s="4">
        <v>0</v>
      </c>
      <c r="I229" s="2">
        <v>787</v>
      </c>
      <c r="J229" s="2">
        <v>1</v>
      </c>
      <c r="K229" t="s">
        <v>230</v>
      </c>
      <c r="L229">
        <v>0</v>
      </c>
      <c r="M229">
        <v>0</v>
      </c>
      <c r="N229">
        <f t="shared" si="6"/>
        <v>0</v>
      </c>
      <c r="P229">
        <v>0</v>
      </c>
      <c r="Q229">
        <v>0</v>
      </c>
      <c r="R229">
        <f t="shared" si="7"/>
        <v>0</v>
      </c>
    </row>
    <row r="230" spans="1:18" x14ac:dyDescent="0.25">
      <c r="A230">
        <v>801</v>
      </c>
      <c r="B230">
        <v>1</v>
      </c>
      <c r="C230" t="s">
        <v>231</v>
      </c>
      <c r="D230" s="4">
        <v>0</v>
      </c>
      <c r="E230" s="4">
        <v>0</v>
      </c>
      <c r="I230" s="2">
        <v>801</v>
      </c>
      <c r="J230" s="2">
        <v>1</v>
      </c>
      <c r="K230" t="s">
        <v>231</v>
      </c>
      <c r="L230">
        <v>0</v>
      </c>
      <c r="M230">
        <v>0</v>
      </c>
      <c r="N230">
        <f t="shared" si="6"/>
        <v>0</v>
      </c>
      <c r="P230">
        <v>0</v>
      </c>
      <c r="Q230">
        <v>0</v>
      </c>
      <c r="R230">
        <f t="shared" si="7"/>
        <v>0</v>
      </c>
    </row>
    <row r="231" spans="1:18" x14ac:dyDescent="0.25">
      <c r="A231">
        <v>803</v>
      </c>
      <c r="B231">
        <v>1</v>
      </c>
      <c r="C231" t="s">
        <v>232</v>
      </c>
      <c r="D231" s="4">
        <v>0</v>
      </c>
      <c r="E231" s="4">
        <v>0</v>
      </c>
      <c r="I231" s="2">
        <v>803</v>
      </c>
      <c r="J231" s="2">
        <v>1</v>
      </c>
      <c r="K231" t="s">
        <v>232</v>
      </c>
      <c r="L231">
        <v>0</v>
      </c>
      <c r="M231">
        <v>0</v>
      </c>
      <c r="N231">
        <f t="shared" si="6"/>
        <v>0</v>
      </c>
      <c r="P231">
        <v>0</v>
      </c>
      <c r="Q231">
        <v>0</v>
      </c>
      <c r="R231">
        <f t="shared" si="7"/>
        <v>0</v>
      </c>
    </row>
    <row r="232" spans="1:18" x14ac:dyDescent="0.25">
      <c r="A232">
        <v>811</v>
      </c>
      <c r="B232">
        <v>1</v>
      </c>
      <c r="C232" t="s">
        <v>233</v>
      </c>
      <c r="D232" s="4">
        <v>0</v>
      </c>
      <c r="E232" s="4">
        <v>0</v>
      </c>
      <c r="I232" s="2">
        <v>811</v>
      </c>
      <c r="J232" s="2">
        <v>1</v>
      </c>
      <c r="K232" t="s">
        <v>233</v>
      </c>
      <c r="L232">
        <v>0</v>
      </c>
      <c r="M232">
        <v>0</v>
      </c>
      <c r="N232">
        <f t="shared" si="6"/>
        <v>0</v>
      </c>
      <c r="P232">
        <v>0</v>
      </c>
      <c r="Q232">
        <v>0</v>
      </c>
      <c r="R232">
        <f t="shared" si="7"/>
        <v>0</v>
      </c>
    </row>
    <row r="233" spans="1:18" x14ac:dyDescent="0.25">
      <c r="A233">
        <v>813</v>
      </c>
      <c r="B233">
        <v>1</v>
      </c>
      <c r="C233" t="s">
        <v>234</v>
      </c>
      <c r="D233" s="4">
        <v>0</v>
      </c>
      <c r="E233" s="4">
        <v>0</v>
      </c>
      <c r="I233" s="2">
        <v>813</v>
      </c>
      <c r="J233" s="2">
        <v>1</v>
      </c>
      <c r="K233" t="s">
        <v>234</v>
      </c>
      <c r="L233">
        <v>0</v>
      </c>
      <c r="M233">
        <v>0</v>
      </c>
      <c r="N233">
        <f t="shared" si="6"/>
        <v>0</v>
      </c>
      <c r="P233">
        <v>0</v>
      </c>
      <c r="Q233">
        <v>0</v>
      </c>
      <c r="R233">
        <f t="shared" si="7"/>
        <v>0</v>
      </c>
    </row>
    <row r="234" spans="1:18" x14ac:dyDescent="0.25">
      <c r="A234">
        <v>815</v>
      </c>
      <c r="B234">
        <v>2</v>
      </c>
      <c r="C234" t="s">
        <v>235</v>
      </c>
      <c r="D234" s="4">
        <v>0</v>
      </c>
      <c r="E234" s="4">
        <v>0</v>
      </c>
      <c r="I234" s="2">
        <v>815</v>
      </c>
      <c r="J234" s="2">
        <v>2</v>
      </c>
      <c r="K234" t="s">
        <v>235</v>
      </c>
      <c r="L234">
        <v>0</v>
      </c>
      <c r="M234">
        <v>0</v>
      </c>
      <c r="N234">
        <f t="shared" si="6"/>
        <v>0</v>
      </c>
      <c r="P234">
        <v>0</v>
      </c>
      <c r="Q234">
        <v>0</v>
      </c>
      <c r="R234">
        <f t="shared" si="7"/>
        <v>0</v>
      </c>
    </row>
    <row r="235" spans="1:18" x14ac:dyDescent="0.25">
      <c r="A235">
        <v>818</v>
      </c>
      <c r="B235">
        <v>1</v>
      </c>
      <c r="C235" t="s">
        <v>236</v>
      </c>
      <c r="D235" s="4">
        <v>0</v>
      </c>
      <c r="E235" s="4">
        <v>0</v>
      </c>
      <c r="I235" s="2">
        <v>818</v>
      </c>
      <c r="J235" s="2">
        <v>1</v>
      </c>
      <c r="K235" t="s">
        <v>236</v>
      </c>
      <c r="L235">
        <v>0</v>
      </c>
      <c r="M235">
        <v>0</v>
      </c>
      <c r="N235">
        <f t="shared" si="6"/>
        <v>0</v>
      </c>
      <c r="P235">
        <v>0</v>
      </c>
      <c r="Q235">
        <v>0</v>
      </c>
      <c r="R235">
        <f t="shared" si="7"/>
        <v>0</v>
      </c>
    </row>
    <row r="236" spans="1:18" x14ac:dyDescent="0.25">
      <c r="A236">
        <v>820</v>
      </c>
      <c r="B236">
        <v>1</v>
      </c>
      <c r="C236" t="s">
        <v>237</v>
      </c>
      <c r="D236" s="4">
        <v>340.13240898313234</v>
      </c>
      <c r="E236" s="4">
        <v>402.06089808570687</v>
      </c>
      <c r="I236" s="2">
        <v>820</v>
      </c>
      <c r="J236" s="2">
        <v>1</v>
      </c>
      <c r="K236" t="s">
        <v>237</v>
      </c>
      <c r="L236">
        <v>-396.8731104000035</v>
      </c>
      <c r="M236">
        <v>56.740701416871161</v>
      </c>
      <c r="N236">
        <f t="shared" si="6"/>
        <v>-340.13240898313234</v>
      </c>
      <c r="P236">
        <v>-402.06089808570687</v>
      </c>
      <c r="Q236">
        <v>0</v>
      </c>
      <c r="R236">
        <f t="shared" si="7"/>
        <v>-402.06089808570687</v>
      </c>
    </row>
    <row r="237" spans="1:18" x14ac:dyDescent="0.25">
      <c r="A237">
        <v>821</v>
      </c>
      <c r="B237">
        <v>1</v>
      </c>
      <c r="C237" t="s">
        <v>238</v>
      </c>
      <c r="D237" s="4">
        <v>0</v>
      </c>
      <c r="E237" s="4">
        <v>0</v>
      </c>
      <c r="I237" s="2">
        <v>821</v>
      </c>
      <c r="J237" s="2">
        <v>1</v>
      </c>
      <c r="K237" t="s">
        <v>238</v>
      </c>
      <c r="L237">
        <v>0</v>
      </c>
      <c r="M237">
        <v>0</v>
      </c>
      <c r="N237">
        <f t="shared" si="6"/>
        <v>0</v>
      </c>
      <c r="P237">
        <v>0</v>
      </c>
      <c r="Q237">
        <v>0</v>
      </c>
      <c r="R237">
        <f t="shared" si="7"/>
        <v>0</v>
      </c>
    </row>
    <row r="238" spans="1:18" x14ac:dyDescent="0.25">
      <c r="A238">
        <v>829</v>
      </c>
      <c r="B238">
        <v>1</v>
      </c>
      <c r="C238" t="s">
        <v>239</v>
      </c>
      <c r="D238" s="4">
        <v>0</v>
      </c>
      <c r="E238" s="4">
        <v>0</v>
      </c>
      <c r="I238" s="2">
        <v>829</v>
      </c>
      <c r="J238" s="2">
        <v>1</v>
      </c>
      <c r="K238" t="s">
        <v>239</v>
      </c>
      <c r="L238">
        <v>0</v>
      </c>
      <c r="M238">
        <v>0</v>
      </c>
      <c r="N238">
        <f t="shared" si="6"/>
        <v>0</v>
      </c>
      <c r="P238">
        <v>0</v>
      </c>
      <c r="Q238">
        <v>0</v>
      </c>
      <c r="R238">
        <f t="shared" si="7"/>
        <v>0</v>
      </c>
    </row>
    <row r="239" spans="1:18" x14ac:dyDescent="0.25">
      <c r="A239">
        <v>831</v>
      </c>
      <c r="B239">
        <v>1</v>
      </c>
      <c r="C239" t="s">
        <v>240</v>
      </c>
      <c r="D239" s="4">
        <v>4919.3062151999911</v>
      </c>
      <c r="E239" s="4">
        <v>4796.7921538312221</v>
      </c>
      <c r="I239" s="2">
        <v>831</v>
      </c>
      <c r="J239" s="2">
        <v>1</v>
      </c>
      <c r="K239" t="s">
        <v>240</v>
      </c>
      <c r="L239">
        <v>-4919.3062151999911</v>
      </c>
      <c r="M239">
        <v>0</v>
      </c>
      <c r="N239">
        <f t="shared" si="6"/>
        <v>-4919.3062151999911</v>
      </c>
      <c r="P239">
        <v>-4796.7921538312221</v>
      </c>
      <c r="Q239">
        <v>0</v>
      </c>
      <c r="R239">
        <f t="shared" si="7"/>
        <v>-4796.7921538312221</v>
      </c>
    </row>
    <row r="240" spans="1:18" x14ac:dyDescent="0.25">
      <c r="A240">
        <v>832</v>
      </c>
      <c r="B240">
        <v>1</v>
      </c>
      <c r="C240" t="s">
        <v>241</v>
      </c>
      <c r="D240" s="4">
        <v>2674.0926107999403</v>
      </c>
      <c r="E240" s="4">
        <v>2666.8010686200578</v>
      </c>
      <c r="I240" s="2">
        <v>832</v>
      </c>
      <c r="J240" s="2">
        <v>1</v>
      </c>
      <c r="K240" t="s">
        <v>241</v>
      </c>
      <c r="L240">
        <v>-2674.0926107999403</v>
      </c>
      <c r="M240">
        <v>0</v>
      </c>
      <c r="N240">
        <f t="shared" si="6"/>
        <v>-2674.0926107999403</v>
      </c>
      <c r="P240">
        <v>-2666.8010686200578</v>
      </c>
      <c r="Q240">
        <v>0</v>
      </c>
      <c r="R240">
        <f t="shared" si="7"/>
        <v>-2666.8010686200578</v>
      </c>
    </row>
    <row r="241" spans="1:18" x14ac:dyDescent="0.25">
      <c r="A241">
        <v>833</v>
      </c>
      <c r="B241">
        <v>1</v>
      </c>
      <c r="C241" t="s">
        <v>242</v>
      </c>
      <c r="D241" s="4">
        <v>18742.762368826196</v>
      </c>
      <c r="E241" s="4">
        <v>19948.186832785606</v>
      </c>
      <c r="I241" s="2">
        <v>833</v>
      </c>
      <c r="J241" s="2">
        <v>1</v>
      </c>
      <c r="K241" t="s">
        <v>242</v>
      </c>
      <c r="L241">
        <v>-7222.6027738801204</v>
      </c>
      <c r="M241">
        <v>270.13320505409501</v>
      </c>
      <c r="N241">
        <f t="shared" si="6"/>
        <v>-6952.4695688260254</v>
      </c>
      <c r="P241">
        <v>-7468.1868327856064</v>
      </c>
      <c r="Q241">
        <v>0</v>
      </c>
      <c r="R241">
        <f t="shared" si="7"/>
        <v>-7468.1868327856064</v>
      </c>
    </row>
    <row r="242" spans="1:18" x14ac:dyDescent="0.25">
      <c r="A242">
        <v>834</v>
      </c>
      <c r="B242">
        <v>1</v>
      </c>
      <c r="C242" t="s">
        <v>243</v>
      </c>
      <c r="D242" s="4">
        <v>0</v>
      </c>
      <c r="E242" s="4">
        <v>0</v>
      </c>
      <c r="I242" s="2">
        <v>834</v>
      </c>
      <c r="J242" s="2">
        <v>1</v>
      </c>
      <c r="K242" t="s">
        <v>243</v>
      </c>
      <c r="L242">
        <v>-6843.6607122002169</v>
      </c>
      <c r="M242">
        <v>0</v>
      </c>
      <c r="N242">
        <f t="shared" si="6"/>
        <v>-6843.6607122002169</v>
      </c>
      <c r="P242">
        <v>-6831.4952226558235</v>
      </c>
      <c r="Q242">
        <v>0</v>
      </c>
      <c r="R242">
        <f t="shared" si="7"/>
        <v>-6831.4952226558235</v>
      </c>
    </row>
    <row r="243" spans="1:18" x14ac:dyDescent="0.25">
      <c r="A243">
        <v>836</v>
      </c>
      <c r="B243">
        <v>1</v>
      </c>
      <c r="C243" t="s">
        <v>244</v>
      </c>
      <c r="D243" s="4">
        <v>0</v>
      </c>
      <c r="E243" s="4">
        <v>0</v>
      </c>
      <c r="I243" s="2">
        <v>836</v>
      </c>
      <c r="J243" s="2">
        <v>1</v>
      </c>
      <c r="K243" t="s">
        <v>244</v>
      </c>
      <c r="L243">
        <v>0</v>
      </c>
      <c r="M243">
        <v>0</v>
      </c>
      <c r="N243">
        <f t="shared" si="6"/>
        <v>0</v>
      </c>
      <c r="P243">
        <v>0</v>
      </c>
      <c r="Q243">
        <v>0</v>
      </c>
      <c r="R243">
        <f t="shared" si="7"/>
        <v>0</v>
      </c>
    </row>
    <row r="244" spans="1:18" x14ac:dyDescent="0.25">
      <c r="A244">
        <v>837</v>
      </c>
      <c r="B244">
        <v>1</v>
      </c>
      <c r="C244" t="s">
        <v>245</v>
      </c>
      <c r="D244" s="4">
        <v>0</v>
      </c>
      <c r="E244" s="4">
        <v>0</v>
      </c>
      <c r="I244" s="2">
        <v>837</v>
      </c>
      <c r="J244" s="2">
        <v>1</v>
      </c>
      <c r="K244" t="s">
        <v>245</v>
      </c>
      <c r="L244">
        <v>0</v>
      </c>
      <c r="M244">
        <v>0</v>
      </c>
      <c r="N244">
        <f t="shared" si="6"/>
        <v>0</v>
      </c>
      <c r="P244">
        <v>0</v>
      </c>
      <c r="Q244">
        <v>0</v>
      </c>
      <c r="R244">
        <f t="shared" si="7"/>
        <v>0</v>
      </c>
    </row>
    <row r="245" spans="1:18" x14ac:dyDescent="0.25">
      <c r="A245">
        <v>840</v>
      </c>
      <c r="B245">
        <v>1</v>
      </c>
      <c r="C245" t="s">
        <v>246</v>
      </c>
      <c r="D245" s="4">
        <v>0</v>
      </c>
      <c r="E245" s="4">
        <v>0</v>
      </c>
      <c r="I245" s="2">
        <v>840</v>
      </c>
      <c r="J245" s="2">
        <v>1</v>
      </c>
      <c r="K245" t="s">
        <v>246</v>
      </c>
      <c r="L245">
        <v>0</v>
      </c>
      <c r="M245">
        <v>0</v>
      </c>
      <c r="N245">
        <f t="shared" si="6"/>
        <v>0</v>
      </c>
      <c r="P245">
        <v>0</v>
      </c>
      <c r="Q245">
        <v>0</v>
      </c>
      <c r="R245">
        <f t="shared" si="7"/>
        <v>0</v>
      </c>
    </row>
    <row r="246" spans="1:18" x14ac:dyDescent="0.25">
      <c r="A246">
        <v>846</v>
      </c>
      <c r="B246">
        <v>1</v>
      </c>
      <c r="C246" t="s">
        <v>247</v>
      </c>
      <c r="D246" s="4">
        <v>0</v>
      </c>
      <c r="E246" s="4">
        <v>0</v>
      </c>
      <c r="I246" s="2">
        <v>846</v>
      </c>
      <c r="J246" s="2">
        <v>1</v>
      </c>
      <c r="K246" t="s">
        <v>247</v>
      </c>
      <c r="L246">
        <v>0</v>
      </c>
      <c r="M246">
        <v>0</v>
      </c>
      <c r="N246">
        <f t="shared" si="6"/>
        <v>0</v>
      </c>
      <c r="P246">
        <v>0</v>
      </c>
      <c r="Q246">
        <v>0</v>
      </c>
      <c r="R246">
        <f t="shared" si="7"/>
        <v>0</v>
      </c>
    </row>
    <row r="247" spans="1:18" x14ac:dyDescent="0.25">
      <c r="A247">
        <v>850</v>
      </c>
      <c r="B247">
        <v>1</v>
      </c>
      <c r="C247" t="s">
        <v>248</v>
      </c>
      <c r="D247" s="4">
        <v>0</v>
      </c>
      <c r="E247" s="4">
        <v>0</v>
      </c>
      <c r="I247" s="2">
        <v>850</v>
      </c>
      <c r="J247" s="2">
        <v>1</v>
      </c>
      <c r="K247" t="s">
        <v>248</v>
      </c>
      <c r="L247">
        <v>0</v>
      </c>
      <c r="M247">
        <v>0</v>
      </c>
      <c r="N247">
        <f t="shared" si="6"/>
        <v>0</v>
      </c>
      <c r="P247">
        <v>0</v>
      </c>
      <c r="Q247">
        <v>0</v>
      </c>
      <c r="R247">
        <f t="shared" si="7"/>
        <v>0</v>
      </c>
    </row>
    <row r="248" spans="1:18" x14ac:dyDescent="0.25">
      <c r="A248">
        <v>852</v>
      </c>
      <c r="B248">
        <v>1</v>
      </c>
      <c r="C248" t="s">
        <v>249</v>
      </c>
      <c r="D248" s="4">
        <v>0</v>
      </c>
      <c r="E248" s="4">
        <v>0</v>
      </c>
      <c r="I248" s="2">
        <v>852</v>
      </c>
      <c r="J248" s="2">
        <v>1</v>
      </c>
      <c r="K248" t="s">
        <v>249</v>
      </c>
      <c r="L248">
        <v>0</v>
      </c>
      <c r="M248">
        <v>0</v>
      </c>
      <c r="N248">
        <f t="shared" si="6"/>
        <v>0</v>
      </c>
      <c r="P248">
        <v>0</v>
      </c>
      <c r="Q248">
        <v>0</v>
      </c>
      <c r="R248">
        <f t="shared" si="7"/>
        <v>0</v>
      </c>
    </row>
    <row r="249" spans="1:18" x14ac:dyDescent="0.25">
      <c r="A249">
        <v>857</v>
      </c>
      <c r="B249">
        <v>1</v>
      </c>
      <c r="C249" t="s">
        <v>250</v>
      </c>
      <c r="D249" s="4">
        <v>0</v>
      </c>
      <c r="E249" s="4">
        <v>0</v>
      </c>
      <c r="I249" s="2">
        <v>857</v>
      </c>
      <c r="J249" s="2">
        <v>1</v>
      </c>
      <c r="K249" t="s">
        <v>250</v>
      </c>
      <c r="L249">
        <v>0</v>
      </c>
      <c r="M249">
        <v>0</v>
      </c>
      <c r="N249">
        <f t="shared" si="6"/>
        <v>0</v>
      </c>
      <c r="P249">
        <v>0</v>
      </c>
      <c r="Q249">
        <v>0</v>
      </c>
      <c r="R249">
        <f t="shared" si="7"/>
        <v>0</v>
      </c>
    </row>
    <row r="250" spans="1:18" x14ac:dyDescent="0.25">
      <c r="A250">
        <v>858</v>
      </c>
      <c r="B250">
        <v>1</v>
      </c>
      <c r="C250" t="s">
        <v>251</v>
      </c>
      <c r="D250" s="4">
        <v>0</v>
      </c>
      <c r="E250" s="4">
        <v>0</v>
      </c>
      <c r="I250" s="2">
        <v>858</v>
      </c>
      <c r="J250" s="2">
        <v>1</v>
      </c>
      <c r="K250" t="s">
        <v>251</v>
      </c>
      <c r="L250">
        <v>0</v>
      </c>
      <c r="M250">
        <v>0</v>
      </c>
      <c r="N250">
        <f t="shared" si="6"/>
        <v>0</v>
      </c>
      <c r="P250">
        <v>0</v>
      </c>
      <c r="Q250">
        <v>0</v>
      </c>
      <c r="R250">
        <f t="shared" si="7"/>
        <v>0</v>
      </c>
    </row>
    <row r="251" spans="1:18" x14ac:dyDescent="0.25">
      <c r="A251">
        <v>861</v>
      </c>
      <c r="B251">
        <v>1</v>
      </c>
      <c r="C251" t="s">
        <v>252</v>
      </c>
      <c r="D251" s="4">
        <v>0</v>
      </c>
      <c r="E251" s="4">
        <v>0</v>
      </c>
      <c r="I251" s="2">
        <v>861</v>
      </c>
      <c r="J251" s="2">
        <v>1</v>
      </c>
      <c r="K251" t="s">
        <v>252</v>
      </c>
      <c r="L251">
        <v>0</v>
      </c>
      <c r="M251">
        <v>0</v>
      </c>
      <c r="N251">
        <f t="shared" si="6"/>
        <v>0</v>
      </c>
      <c r="P251">
        <v>0</v>
      </c>
      <c r="Q251">
        <v>0</v>
      </c>
      <c r="R251">
        <f t="shared" si="7"/>
        <v>0</v>
      </c>
    </row>
    <row r="252" spans="1:18" x14ac:dyDescent="0.25">
      <c r="A252">
        <v>876</v>
      </c>
      <c r="B252">
        <v>1</v>
      </c>
      <c r="C252" t="s">
        <v>253</v>
      </c>
      <c r="D252" s="4">
        <v>1579.4909675999661</v>
      </c>
      <c r="E252" s="4">
        <v>1584.720176471048</v>
      </c>
      <c r="I252" s="2">
        <v>876</v>
      </c>
      <c r="J252" s="2">
        <v>1</v>
      </c>
      <c r="K252" t="s">
        <v>253</v>
      </c>
      <c r="L252">
        <v>-1579.4909675999661</v>
      </c>
      <c r="M252">
        <v>0</v>
      </c>
      <c r="N252">
        <f t="shared" si="6"/>
        <v>-1579.4909675999661</v>
      </c>
      <c r="P252">
        <v>-1584.720176471048</v>
      </c>
      <c r="Q252">
        <v>0</v>
      </c>
      <c r="R252">
        <f t="shared" si="7"/>
        <v>-1584.720176471048</v>
      </c>
    </row>
    <row r="253" spans="1:18" x14ac:dyDescent="0.25">
      <c r="A253">
        <v>877</v>
      </c>
      <c r="B253">
        <v>1</v>
      </c>
      <c r="C253" t="s">
        <v>254</v>
      </c>
      <c r="D253" s="4">
        <v>4580.7336877255002</v>
      </c>
      <c r="E253" s="4">
        <v>4642.9262668431038</v>
      </c>
      <c r="I253" s="2">
        <v>877</v>
      </c>
      <c r="J253" s="2">
        <v>1</v>
      </c>
      <c r="K253" t="s">
        <v>254</v>
      </c>
      <c r="L253">
        <v>-4688.8637640000088</v>
      </c>
      <c r="M253">
        <v>108.13007627450861</v>
      </c>
      <c r="N253">
        <f t="shared" si="6"/>
        <v>-4580.7336877255002</v>
      </c>
      <c r="P253">
        <v>-4642.9262668431038</v>
      </c>
      <c r="Q253">
        <v>0</v>
      </c>
      <c r="R253">
        <f t="shared" si="7"/>
        <v>-4642.9262668431038</v>
      </c>
    </row>
    <row r="254" spans="1:18" x14ac:dyDescent="0.25">
      <c r="A254">
        <v>879</v>
      </c>
      <c r="B254">
        <v>1</v>
      </c>
      <c r="C254" t="s">
        <v>255</v>
      </c>
      <c r="D254" s="4">
        <v>1976.4884195306513</v>
      </c>
      <c r="E254" s="4">
        <v>1991.6980887784739</v>
      </c>
      <c r="I254" s="2">
        <v>879</v>
      </c>
      <c r="J254" s="2">
        <v>1</v>
      </c>
      <c r="K254" t="s">
        <v>255</v>
      </c>
      <c r="L254">
        <v>-2001.1686473999871</v>
      </c>
      <c r="M254">
        <v>24.680227869335795</v>
      </c>
      <c r="N254">
        <f t="shared" si="6"/>
        <v>-1976.4884195306513</v>
      </c>
      <c r="P254">
        <v>-1991.6980887784739</v>
      </c>
      <c r="Q254">
        <v>0</v>
      </c>
      <c r="R254">
        <f t="shared" si="7"/>
        <v>-1991.6980887784739</v>
      </c>
    </row>
    <row r="255" spans="1:18" x14ac:dyDescent="0.25">
      <c r="A255">
        <v>881</v>
      </c>
      <c r="B255">
        <v>1</v>
      </c>
      <c r="C255" t="s">
        <v>256</v>
      </c>
      <c r="D255" s="4">
        <v>680.12528999999631</v>
      </c>
      <c r="E255" s="4">
        <v>666.87125978572294</v>
      </c>
      <c r="I255" s="2">
        <v>881</v>
      </c>
      <c r="J255" s="2">
        <v>1</v>
      </c>
      <c r="K255" t="s">
        <v>256</v>
      </c>
      <c r="L255">
        <v>-680.12528999999631</v>
      </c>
      <c r="M255">
        <v>0</v>
      </c>
      <c r="N255">
        <f t="shared" si="6"/>
        <v>-680.12528999999631</v>
      </c>
      <c r="P255">
        <v>-666.87125978572294</v>
      </c>
      <c r="Q255">
        <v>0</v>
      </c>
      <c r="R255">
        <f t="shared" si="7"/>
        <v>-666.87125978572294</v>
      </c>
    </row>
    <row r="256" spans="1:18" x14ac:dyDescent="0.25">
      <c r="A256">
        <v>882</v>
      </c>
      <c r="B256">
        <v>1</v>
      </c>
      <c r="C256" t="s">
        <v>257</v>
      </c>
      <c r="D256" s="4">
        <v>0</v>
      </c>
      <c r="E256" s="4">
        <v>0</v>
      </c>
      <c r="I256" s="2">
        <v>882</v>
      </c>
      <c r="J256" s="2">
        <v>1</v>
      </c>
      <c r="K256" t="s">
        <v>257</v>
      </c>
      <c r="L256">
        <v>0</v>
      </c>
      <c r="M256">
        <v>0</v>
      </c>
      <c r="N256">
        <f t="shared" si="6"/>
        <v>0</v>
      </c>
      <c r="P256">
        <v>0</v>
      </c>
      <c r="Q256">
        <v>0</v>
      </c>
      <c r="R256">
        <f t="shared" si="7"/>
        <v>0</v>
      </c>
    </row>
    <row r="257" spans="1:18" x14ac:dyDescent="0.25">
      <c r="A257">
        <v>883</v>
      </c>
      <c r="B257">
        <v>1</v>
      </c>
      <c r="C257" t="s">
        <v>258</v>
      </c>
      <c r="D257" s="4">
        <v>1307.4408515999676</v>
      </c>
      <c r="E257" s="4">
        <v>1288.1759174354956</v>
      </c>
      <c r="I257" s="2">
        <v>883</v>
      </c>
      <c r="J257" s="2">
        <v>1</v>
      </c>
      <c r="K257" t="s">
        <v>258</v>
      </c>
      <c r="L257">
        <v>-1307.4408515999676</v>
      </c>
      <c r="M257">
        <v>0</v>
      </c>
      <c r="N257">
        <f t="shared" si="6"/>
        <v>-1307.4408515999676</v>
      </c>
      <c r="P257">
        <v>-1288.1759174354956</v>
      </c>
      <c r="Q257">
        <v>0</v>
      </c>
      <c r="R257">
        <f t="shared" si="7"/>
        <v>-1288.1759174354956</v>
      </c>
    </row>
    <row r="258" spans="1:18" x14ac:dyDescent="0.25">
      <c r="A258">
        <v>885</v>
      </c>
      <c r="B258">
        <v>1</v>
      </c>
      <c r="C258" t="s">
        <v>259</v>
      </c>
      <c r="D258" s="4">
        <v>2819.82242285955</v>
      </c>
      <c r="E258" s="4">
        <v>2942.6639081047615</v>
      </c>
      <c r="I258" s="2">
        <v>885</v>
      </c>
      <c r="J258" s="2">
        <v>1</v>
      </c>
      <c r="K258" t="s">
        <v>259</v>
      </c>
      <c r="L258">
        <v>-5171.3526462002192</v>
      </c>
      <c r="M258">
        <v>2351.5302233406692</v>
      </c>
      <c r="N258">
        <f t="shared" si="6"/>
        <v>-2819.82242285955</v>
      </c>
      <c r="P258">
        <v>-5203.348300963873</v>
      </c>
      <c r="Q258">
        <v>2260.6843928591115</v>
      </c>
      <c r="R258">
        <f t="shared" si="7"/>
        <v>-2942.6639081047615</v>
      </c>
    </row>
    <row r="259" spans="1:18" x14ac:dyDescent="0.25">
      <c r="A259">
        <v>891</v>
      </c>
      <c r="B259">
        <v>1</v>
      </c>
      <c r="C259" t="s">
        <v>260</v>
      </c>
      <c r="D259" s="4">
        <v>0</v>
      </c>
      <c r="E259" s="4">
        <v>0</v>
      </c>
      <c r="I259" s="2">
        <v>891</v>
      </c>
      <c r="J259" s="2">
        <v>1</v>
      </c>
      <c r="K259" t="s">
        <v>260</v>
      </c>
      <c r="L259">
        <v>0</v>
      </c>
      <c r="M259">
        <v>0</v>
      </c>
      <c r="N259">
        <f t="shared" ref="N259:N322" si="8">L259+M259</f>
        <v>0</v>
      </c>
      <c r="P259">
        <v>0</v>
      </c>
      <c r="Q259">
        <v>0</v>
      </c>
      <c r="R259">
        <f t="shared" ref="R259:R322" si="9">P259+Q259</f>
        <v>0</v>
      </c>
    </row>
    <row r="260" spans="1:18" x14ac:dyDescent="0.25">
      <c r="A260">
        <v>911</v>
      </c>
      <c r="B260">
        <v>1</v>
      </c>
      <c r="C260" t="s">
        <v>261</v>
      </c>
      <c r="D260" s="4">
        <v>0</v>
      </c>
      <c r="E260" s="4">
        <v>0</v>
      </c>
      <c r="I260" s="2">
        <v>911</v>
      </c>
      <c r="J260" s="2">
        <v>1</v>
      </c>
      <c r="K260" t="s">
        <v>261</v>
      </c>
      <c r="L260">
        <v>0</v>
      </c>
      <c r="M260">
        <v>0</v>
      </c>
      <c r="N260">
        <f t="shared" si="8"/>
        <v>0</v>
      </c>
      <c r="P260">
        <v>0</v>
      </c>
      <c r="Q260">
        <v>0</v>
      </c>
      <c r="R260">
        <f t="shared" si="9"/>
        <v>0</v>
      </c>
    </row>
    <row r="261" spans="1:18" x14ac:dyDescent="0.25">
      <c r="A261">
        <v>912</v>
      </c>
      <c r="B261">
        <v>1</v>
      </c>
      <c r="C261" t="s">
        <v>262</v>
      </c>
      <c r="D261" s="4">
        <v>0</v>
      </c>
      <c r="E261" s="4">
        <v>0</v>
      </c>
      <c r="I261" s="2">
        <v>912</v>
      </c>
      <c r="J261" s="2">
        <v>1</v>
      </c>
      <c r="K261" t="s">
        <v>262</v>
      </c>
      <c r="L261">
        <v>0</v>
      </c>
      <c r="M261">
        <v>0</v>
      </c>
      <c r="N261">
        <f t="shared" si="8"/>
        <v>0</v>
      </c>
      <c r="P261">
        <v>0</v>
      </c>
      <c r="Q261">
        <v>0</v>
      </c>
      <c r="R261">
        <f t="shared" si="9"/>
        <v>0</v>
      </c>
    </row>
    <row r="262" spans="1:18" x14ac:dyDescent="0.25">
      <c r="A262">
        <v>914</v>
      </c>
      <c r="B262">
        <v>1</v>
      </c>
      <c r="C262" t="s">
        <v>263</v>
      </c>
      <c r="D262" s="4">
        <v>0</v>
      </c>
      <c r="E262" s="4">
        <v>0</v>
      </c>
      <c r="I262" s="2">
        <v>914</v>
      </c>
      <c r="J262" s="2">
        <v>1</v>
      </c>
      <c r="K262" t="s">
        <v>263</v>
      </c>
      <c r="L262">
        <v>0</v>
      </c>
      <c r="M262">
        <v>0</v>
      </c>
      <c r="N262">
        <f t="shared" si="8"/>
        <v>0</v>
      </c>
      <c r="P262">
        <v>0</v>
      </c>
      <c r="Q262">
        <v>0</v>
      </c>
      <c r="R262">
        <f t="shared" si="9"/>
        <v>0</v>
      </c>
    </row>
    <row r="263" spans="1:18" x14ac:dyDescent="0.25">
      <c r="A263">
        <v>2071</v>
      </c>
      <c r="B263">
        <v>1</v>
      </c>
      <c r="C263" t="s">
        <v>264</v>
      </c>
      <c r="D263" s="4">
        <v>0</v>
      </c>
      <c r="E263" s="4">
        <v>0</v>
      </c>
      <c r="I263" s="2">
        <v>2071</v>
      </c>
      <c r="J263" s="2">
        <v>1</v>
      </c>
      <c r="K263" t="s">
        <v>264</v>
      </c>
      <c r="L263">
        <v>0</v>
      </c>
      <c r="M263">
        <v>0</v>
      </c>
      <c r="N263">
        <f t="shared" si="8"/>
        <v>0</v>
      </c>
      <c r="P263">
        <v>0</v>
      </c>
      <c r="Q263">
        <v>0</v>
      </c>
      <c r="R263">
        <f t="shared" si="9"/>
        <v>0</v>
      </c>
    </row>
    <row r="264" spans="1:18" x14ac:dyDescent="0.25">
      <c r="A264">
        <v>2125</v>
      </c>
      <c r="B264">
        <v>1</v>
      </c>
      <c r="C264" t="s">
        <v>265</v>
      </c>
      <c r="D264" s="4">
        <v>0</v>
      </c>
      <c r="E264" s="4">
        <v>0</v>
      </c>
      <c r="I264" s="2">
        <v>2125</v>
      </c>
      <c r="J264" s="2">
        <v>1</v>
      </c>
      <c r="K264" t="s">
        <v>265</v>
      </c>
      <c r="L264">
        <v>0</v>
      </c>
      <c r="M264">
        <v>0</v>
      </c>
      <c r="N264">
        <f t="shared" si="8"/>
        <v>0</v>
      </c>
      <c r="P264">
        <v>0</v>
      </c>
      <c r="Q264">
        <v>0</v>
      </c>
      <c r="R264">
        <f t="shared" si="9"/>
        <v>0</v>
      </c>
    </row>
    <row r="265" spans="1:18" x14ac:dyDescent="0.25">
      <c r="A265">
        <v>2134</v>
      </c>
      <c r="B265">
        <v>1</v>
      </c>
      <c r="C265" t="s">
        <v>266</v>
      </c>
      <c r="D265" s="4">
        <v>0</v>
      </c>
      <c r="E265" s="4">
        <v>0</v>
      </c>
      <c r="I265" s="2">
        <v>2134</v>
      </c>
      <c r="J265" s="2">
        <v>1</v>
      </c>
      <c r="K265" t="s">
        <v>266</v>
      </c>
      <c r="L265">
        <v>0</v>
      </c>
      <c r="M265">
        <v>0</v>
      </c>
      <c r="N265">
        <f t="shared" si="8"/>
        <v>0</v>
      </c>
      <c r="P265">
        <v>0</v>
      </c>
      <c r="Q265">
        <v>0</v>
      </c>
      <c r="R265">
        <f t="shared" si="9"/>
        <v>0</v>
      </c>
    </row>
    <row r="266" spans="1:18" x14ac:dyDescent="0.25">
      <c r="A266">
        <v>2135</v>
      </c>
      <c r="B266">
        <v>1</v>
      </c>
      <c r="C266" t="s">
        <v>267</v>
      </c>
      <c r="D266" s="4">
        <v>0</v>
      </c>
      <c r="E266" s="4">
        <v>0</v>
      </c>
      <c r="I266" s="2">
        <v>2135</v>
      </c>
      <c r="J266" s="2">
        <v>1</v>
      </c>
      <c r="K266" t="s">
        <v>267</v>
      </c>
      <c r="L266">
        <v>0</v>
      </c>
      <c r="M266">
        <v>0</v>
      </c>
      <c r="N266">
        <f t="shared" si="8"/>
        <v>0</v>
      </c>
      <c r="P266">
        <v>0</v>
      </c>
      <c r="Q266">
        <v>0</v>
      </c>
      <c r="R266">
        <f t="shared" si="9"/>
        <v>0</v>
      </c>
    </row>
    <row r="267" spans="1:18" x14ac:dyDescent="0.25">
      <c r="A267">
        <v>2137</v>
      </c>
      <c r="B267">
        <v>1</v>
      </c>
      <c r="C267" t="s">
        <v>268</v>
      </c>
      <c r="D267" s="4">
        <v>0</v>
      </c>
      <c r="E267" s="4">
        <v>0</v>
      </c>
      <c r="I267" s="2">
        <v>2137</v>
      </c>
      <c r="J267" s="2">
        <v>1</v>
      </c>
      <c r="K267" t="s">
        <v>268</v>
      </c>
      <c r="L267">
        <v>0</v>
      </c>
      <c r="M267">
        <v>0</v>
      </c>
      <c r="N267">
        <f t="shared" si="8"/>
        <v>0</v>
      </c>
      <c r="P267">
        <v>0</v>
      </c>
      <c r="Q267">
        <v>0</v>
      </c>
      <c r="R267">
        <f t="shared" si="9"/>
        <v>0</v>
      </c>
    </row>
    <row r="268" spans="1:18" x14ac:dyDescent="0.25">
      <c r="A268">
        <v>2142</v>
      </c>
      <c r="B268">
        <v>1</v>
      </c>
      <c r="C268" t="s">
        <v>269</v>
      </c>
      <c r="D268" s="4">
        <v>9878.6588015700108</v>
      </c>
      <c r="E268" s="4">
        <v>9904.1956760364701</v>
      </c>
      <c r="I268" s="2">
        <v>2142</v>
      </c>
      <c r="J268" s="2">
        <v>1</v>
      </c>
      <c r="K268" t="s">
        <v>269</v>
      </c>
      <c r="L268">
        <v>12741.341198429989</v>
      </c>
      <c r="M268">
        <v>0</v>
      </c>
      <c r="N268">
        <f t="shared" si="8"/>
        <v>12741.341198429989</v>
      </c>
      <c r="P268">
        <v>12715.80432396353</v>
      </c>
      <c r="Q268">
        <v>0</v>
      </c>
      <c r="R268">
        <f t="shared" si="9"/>
        <v>12715.80432396353</v>
      </c>
    </row>
    <row r="269" spans="1:18" x14ac:dyDescent="0.25">
      <c r="A269">
        <v>2143</v>
      </c>
      <c r="B269">
        <v>1</v>
      </c>
      <c r="C269" t="s">
        <v>270</v>
      </c>
      <c r="D269" s="4">
        <v>0</v>
      </c>
      <c r="E269" s="4">
        <v>0</v>
      </c>
      <c r="I269" s="2">
        <v>2143</v>
      </c>
      <c r="J269" s="2">
        <v>1</v>
      </c>
      <c r="K269" t="s">
        <v>270</v>
      </c>
      <c r="L269">
        <v>0</v>
      </c>
      <c r="M269">
        <v>0</v>
      </c>
      <c r="N269">
        <f t="shared" si="8"/>
        <v>0</v>
      </c>
      <c r="P269">
        <v>0</v>
      </c>
      <c r="Q269">
        <v>0</v>
      </c>
      <c r="R269">
        <f t="shared" si="9"/>
        <v>0</v>
      </c>
    </row>
    <row r="270" spans="1:18" x14ac:dyDescent="0.25">
      <c r="A270">
        <v>2144</v>
      </c>
      <c r="B270">
        <v>1</v>
      </c>
      <c r="C270" t="s">
        <v>271</v>
      </c>
      <c r="D270" s="4">
        <v>2780.5122149999952</v>
      </c>
      <c r="E270" s="4">
        <v>2727.0624715285376</v>
      </c>
      <c r="I270" s="2">
        <v>2144</v>
      </c>
      <c r="J270" s="2">
        <v>1</v>
      </c>
      <c r="K270" t="s">
        <v>271</v>
      </c>
      <c r="L270">
        <v>-2780.5122149999952</v>
      </c>
      <c r="M270">
        <v>0</v>
      </c>
      <c r="N270">
        <f t="shared" si="8"/>
        <v>-2780.5122149999952</v>
      </c>
      <c r="P270">
        <v>-2727.0624715285376</v>
      </c>
      <c r="Q270">
        <v>0</v>
      </c>
      <c r="R270">
        <f t="shared" si="9"/>
        <v>-2727.0624715285376</v>
      </c>
    </row>
    <row r="271" spans="1:18" x14ac:dyDescent="0.25">
      <c r="A271">
        <v>2149</v>
      </c>
      <c r="B271">
        <v>1</v>
      </c>
      <c r="C271" t="s">
        <v>272</v>
      </c>
      <c r="D271" s="4">
        <v>0</v>
      </c>
      <c r="E271" s="4">
        <v>0</v>
      </c>
      <c r="I271" s="2">
        <v>2149</v>
      </c>
      <c r="J271" s="2">
        <v>1</v>
      </c>
      <c r="K271" t="s">
        <v>272</v>
      </c>
      <c r="L271">
        <v>0</v>
      </c>
      <c r="M271">
        <v>0</v>
      </c>
      <c r="N271">
        <f t="shared" si="8"/>
        <v>0</v>
      </c>
      <c r="P271">
        <v>0</v>
      </c>
      <c r="Q271">
        <v>0</v>
      </c>
      <c r="R271">
        <f t="shared" si="9"/>
        <v>0</v>
      </c>
    </row>
    <row r="272" spans="1:18" x14ac:dyDescent="0.25">
      <c r="A272">
        <v>2154</v>
      </c>
      <c r="B272">
        <v>1</v>
      </c>
      <c r="C272" t="s">
        <v>273</v>
      </c>
      <c r="D272" s="4">
        <v>0</v>
      </c>
      <c r="E272" s="4">
        <v>0</v>
      </c>
      <c r="I272" s="2">
        <v>2154</v>
      </c>
      <c r="J272" s="2">
        <v>1</v>
      </c>
      <c r="K272" t="s">
        <v>273</v>
      </c>
      <c r="L272">
        <v>0</v>
      </c>
      <c r="M272">
        <v>0</v>
      </c>
      <c r="N272">
        <f t="shared" si="8"/>
        <v>0</v>
      </c>
      <c r="P272">
        <v>0</v>
      </c>
      <c r="Q272">
        <v>0</v>
      </c>
      <c r="R272">
        <f t="shared" si="9"/>
        <v>0</v>
      </c>
    </row>
    <row r="273" spans="1:18" x14ac:dyDescent="0.25">
      <c r="A273">
        <v>2155</v>
      </c>
      <c r="B273">
        <v>1</v>
      </c>
      <c r="C273" t="s">
        <v>274</v>
      </c>
      <c r="D273" s="4">
        <v>0</v>
      </c>
      <c r="E273" s="4">
        <v>0</v>
      </c>
      <c r="I273" s="2">
        <v>2155</v>
      </c>
      <c r="J273" s="2">
        <v>1</v>
      </c>
      <c r="K273" t="s">
        <v>274</v>
      </c>
      <c r="L273">
        <v>0</v>
      </c>
      <c r="M273">
        <v>0</v>
      </c>
      <c r="N273">
        <f t="shared" si="8"/>
        <v>0</v>
      </c>
      <c r="P273">
        <v>0</v>
      </c>
      <c r="Q273">
        <v>0</v>
      </c>
      <c r="R273">
        <f t="shared" si="9"/>
        <v>0</v>
      </c>
    </row>
    <row r="274" spans="1:18" x14ac:dyDescent="0.25">
      <c r="A274">
        <v>2159</v>
      </c>
      <c r="B274">
        <v>1</v>
      </c>
      <c r="C274" t="s">
        <v>275</v>
      </c>
      <c r="D274" s="4">
        <v>0</v>
      </c>
      <c r="E274" s="4">
        <v>0</v>
      </c>
      <c r="I274" s="2">
        <v>2159</v>
      </c>
      <c r="J274" s="2">
        <v>1</v>
      </c>
      <c r="K274" t="s">
        <v>275</v>
      </c>
      <c r="L274">
        <v>0</v>
      </c>
      <c r="M274">
        <v>0</v>
      </c>
      <c r="N274">
        <f t="shared" si="8"/>
        <v>0</v>
      </c>
      <c r="P274">
        <v>0</v>
      </c>
      <c r="Q274">
        <v>0</v>
      </c>
      <c r="R274">
        <f t="shared" si="9"/>
        <v>0</v>
      </c>
    </row>
    <row r="275" spans="1:18" x14ac:dyDescent="0.25">
      <c r="A275">
        <v>2164</v>
      </c>
      <c r="B275">
        <v>1</v>
      </c>
      <c r="C275" t="s">
        <v>276</v>
      </c>
      <c r="D275" s="4">
        <v>0</v>
      </c>
      <c r="E275" s="4">
        <v>0</v>
      </c>
      <c r="I275" s="2">
        <v>2164</v>
      </c>
      <c r="J275" s="2">
        <v>1</v>
      </c>
      <c r="K275" t="s">
        <v>276</v>
      </c>
      <c r="L275">
        <v>0</v>
      </c>
      <c r="M275">
        <v>0</v>
      </c>
      <c r="N275">
        <f t="shared" si="8"/>
        <v>0</v>
      </c>
      <c r="P275">
        <v>0</v>
      </c>
      <c r="Q275">
        <v>0</v>
      </c>
      <c r="R275">
        <f t="shared" si="9"/>
        <v>0</v>
      </c>
    </row>
    <row r="276" spans="1:18" x14ac:dyDescent="0.25">
      <c r="A276">
        <v>2165</v>
      </c>
      <c r="B276">
        <v>1</v>
      </c>
      <c r="C276" t="s">
        <v>277</v>
      </c>
      <c r="D276" s="4">
        <v>0</v>
      </c>
      <c r="E276" s="4">
        <v>0</v>
      </c>
      <c r="I276" s="2">
        <v>2165</v>
      </c>
      <c r="J276" s="2">
        <v>1</v>
      </c>
      <c r="K276" t="s">
        <v>277</v>
      </c>
      <c r="L276">
        <v>0</v>
      </c>
      <c r="M276">
        <v>0</v>
      </c>
      <c r="N276">
        <f t="shared" si="8"/>
        <v>0</v>
      </c>
      <c r="P276">
        <v>0</v>
      </c>
      <c r="Q276">
        <v>0</v>
      </c>
      <c r="R276">
        <f t="shared" si="9"/>
        <v>0</v>
      </c>
    </row>
    <row r="277" spans="1:18" x14ac:dyDescent="0.25">
      <c r="A277">
        <v>2167</v>
      </c>
      <c r="B277">
        <v>1</v>
      </c>
      <c r="C277" t="s">
        <v>278</v>
      </c>
      <c r="D277" s="4">
        <v>517.69536779999908</v>
      </c>
      <c r="E277" s="4">
        <v>519.51052310543309</v>
      </c>
      <c r="I277" s="2">
        <v>2167</v>
      </c>
      <c r="J277" s="2">
        <v>1</v>
      </c>
      <c r="K277" t="s">
        <v>278</v>
      </c>
      <c r="L277">
        <v>-517.69536779999908</v>
      </c>
      <c r="M277">
        <v>0</v>
      </c>
      <c r="N277">
        <f t="shared" si="8"/>
        <v>-517.69536779999908</v>
      </c>
      <c r="P277">
        <v>-519.51052310543309</v>
      </c>
      <c r="Q277">
        <v>0</v>
      </c>
      <c r="R277">
        <f t="shared" si="9"/>
        <v>-519.51052310543309</v>
      </c>
    </row>
    <row r="278" spans="1:18" x14ac:dyDescent="0.25">
      <c r="A278">
        <v>2168</v>
      </c>
      <c r="B278">
        <v>1</v>
      </c>
      <c r="C278" t="s">
        <v>279</v>
      </c>
      <c r="D278" s="4">
        <v>0</v>
      </c>
      <c r="E278" s="4">
        <v>0</v>
      </c>
      <c r="I278" s="2">
        <v>2168</v>
      </c>
      <c r="J278" s="2">
        <v>1</v>
      </c>
      <c r="K278" t="s">
        <v>279</v>
      </c>
      <c r="L278">
        <v>0</v>
      </c>
      <c r="M278">
        <v>0</v>
      </c>
      <c r="N278">
        <f t="shared" si="8"/>
        <v>0</v>
      </c>
      <c r="P278">
        <v>0</v>
      </c>
      <c r="Q278">
        <v>0</v>
      </c>
      <c r="R278">
        <f t="shared" si="9"/>
        <v>0</v>
      </c>
    </row>
    <row r="279" spans="1:18" x14ac:dyDescent="0.25">
      <c r="A279">
        <v>2169</v>
      </c>
      <c r="B279">
        <v>1</v>
      </c>
      <c r="C279" t="s">
        <v>280</v>
      </c>
      <c r="D279" s="4">
        <v>0</v>
      </c>
      <c r="E279" s="4">
        <v>0</v>
      </c>
      <c r="I279" s="2">
        <v>2169</v>
      </c>
      <c r="J279" s="2">
        <v>1</v>
      </c>
      <c r="K279" t="s">
        <v>280</v>
      </c>
      <c r="L279">
        <v>-597.71010779999779</v>
      </c>
      <c r="M279">
        <v>0</v>
      </c>
      <c r="N279">
        <f t="shared" si="8"/>
        <v>-597.71010779999779</v>
      </c>
      <c r="P279">
        <v>-600.17426884768065</v>
      </c>
      <c r="Q279">
        <v>0</v>
      </c>
      <c r="R279">
        <f t="shared" si="9"/>
        <v>-600.17426884768065</v>
      </c>
    </row>
    <row r="280" spans="1:18" x14ac:dyDescent="0.25">
      <c r="A280">
        <v>2170</v>
      </c>
      <c r="B280">
        <v>1</v>
      </c>
      <c r="C280" t="s">
        <v>281</v>
      </c>
      <c r="D280" s="4">
        <v>883.36272960001952</v>
      </c>
      <c r="E280" s="4">
        <v>892.91268547766958</v>
      </c>
      <c r="I280" s="2">
        <v>2170</v>
      </c>
      <c r="J280" s="2">
        <v>1</v>
      </c>
      <c r="K280" t="s">
        <v>281</v>
      </c>
      <c r="L280">
        <v>-883.36272960001952</v>
      </c>
      <c r="M280">
        <v>0</v>
      </c>
      <c r="N280">
        <f t="shared" si="8"/>
        <v>-883.36272960001952</v>
      </c>
      <c r="P280">
        <v>-892.91268547766958</v>
      </c>
      <c r="Q280">
        <v>0</v>
      </c>
      <c r="R280">
        <f t="shared" si="9"/>
        <v>-892.91268547766958</v>
      </c>
    </row>
    <row r="281" spans="1:18" x14ac:dyDescent="0.25">
      <c r="A281">
        <v>2171</v>
      </c>
      <c r="B281">
        <v>1</v>
      </c>
      <c r="C281" t="s">
        <v>282</v>
      </c>
      <c r="D281" s="4">
        <v>0</v>
      </c>
      <c r="E281" s="4">
        <v>0</v>
      </c>
      <c r="I281" s="2">
        <v>2171</v>
      </c>
      <c r="J281" s="2">
        <v>1</v>
      </c>
      <c r="K281" t="s">
        <v>282</v>
      </c>
      <c r="L281">
        <v>0</v>
      </c>
      <c r="M281">
        <v>0</v>
      </c>
      <c r="N281">
        <f t="shared" si="8"/>
        <v>0</v>
      </c>
      <c r="P281">
        <v>0</v>
      </c>
      <c r="Q281">
        <v>0</v>
      </c>
      <c r="R281">
        <f t="shared" si="9"/>
        <v>0</v>
      </c>
    </row>
    <row r="282" spans="1:18" x14ac:dyDescent="0.25">
      <c r="A282">
        <v>2172</v>
      </c>
      <c r="B282">
        <v>1</v>
      </c>
      <c r="C282" t="s">
        <v>283</v>
      </c>
      <c r="D282" s="4">
        <v>616.11349800000608</v>
      </c>
      <c r="E282" s="4">
        <v>600.14436807906895</v>
      </c>
      <c r="I282" s="2">
        <v>2172</v>
      </c>
      <c r="J282" s="2">
        <v>1</v>
      </c>
      <c r="K282" t="s">
        <v>283</v>
      </c>
      <c r="L282">
        <v>-616.11349800000608</v>
      </c>
      <c r="M282">
        <v>0</v>
      </c>
      <c r="N282">
        <f t="shared" si="8"/>
        <v>-616.11349800000608</v>
      </c>
      <c r="P282">
        <v>-600.14436807906895</v>
      </c>
      <c r="Q282">
        <v>0</v>
      </c>
      <c r="R282">
        <f t="shared" si="9"/>
        <v>-600.14436807906895</v>
      </c>
    </row>
    <row r="283" spans="1:18" x14ac:dyDescent="0.25">
      <c r="A283">
        <v>2174</v>
      </c>
      <c r="B283">
        <v>1</v>
      </c>
      <c r="C283" t="s">
        <v>284</v>
      </c>
      <c r="D283" s="4">
        <v>0</v>
      </c>
      <c r="E283" s="4">
        <v>0</v>
      </c>
      <c r="I283" s="2">
        <v>2174</v>
      </c>
      <c r="J283" s="2">
        <v>1</v>
      </c>
      <c r="K283" t="s">
        <v>284</v>
      </c>
      <c r="L283">
        <v>0</v>
      </c>
      <c r="M283">
        <v>0</v>
      </c>
      <c r="N283">
        <f t="shared" si="8"/>
        <v>0</v>
      </c>
      <c r="P283">
        <v>0</v>
      </c>
      <c r="Q283">
        <v>0</v>
      </c>
      <c r="R283">
        <f t="shared" si="9"/>
        <v>0</v>
      </c>
    </row>
    <row r="284" spans="1:18" x14ac:dyDescent="0.25">
      <c r="A284">
        <v>2176</v>
      </c>
      <c r="B284">
        <v>1</v>
      </c>
      <c r="C284" t="s">
        <v>285</v>
      </c>
      <c r="D284" s="4">
        <v>0</v>
      </c>
      <c r="E284" s="4">
        <v>0</v>
      </c>
      <c r="I284" s="2">
        <v>2176</v>
      </c>
      <c r="J284" s="2">
        <v>1</v>
      </c>
      <c r="K284" t="s">
        <v>285</v>
      </c>
      <c r="L284">
        <v>0</v>
      </c>
      <c r="M284">
        <v>0</v>
      </c>
      <c r="N284">
        <f t="shared" si="8"/>
        <v>0</v>
      </c>
      <c r="P284">
        <v>0</v>
      </c>
      <c r="Q284">
        <v>0</v>
      </c>
      <c r="R284">
        <f t="shared" si="9"/>
        <v>0</v>
      </c>
    </row>
    <row r="285" spans="1:18" x14ac:dyDescent="0.25">
      <c r="A285">
        <v>2180</v>
      </c>
      <c r="B285">
        <v>1</v>
      </c>
      <c r="C285" t="s">
        <v>286</v>
      </c>
      <c r="D285" s="4">
        <v>0</v>
      </c>
      <c r="E285" s="4">
        <v>0</v>
      </c>
      <c r="I285" s="2">
        <v>2180</v>
      </c>
      <c r="J285" s="2">
        <v>1</v>
      </c>
      <c r="K285" t="s">
        <v>286</v>
      </c>
      <c r="L285">
        <v>0</v>
      </c>
      <c r="M285">
        <v>0</v>
      </c>
      <c r="N285">
        <f t="shared" si="8"/>
        <v>0</v>
      </c>
      <c r="P285">
        <v>0</v>
      </c>
      <c r="Q285">
        <v>0</v>
      </c>
      <c r="R285">
        <f t="shared" si="9"/>
        <v>0</v>
      </c>
    </row>
    <row r="286" spans="1:18" x14ac:dyDescent="0.25">
      <c r="A286">
        <v>2184</v>
      </c>
      <c r="B286">
        <v>1</v>
      </c>
      <c r="C286" t="s">
        <v>287</v>
      </c>
      <c r="D286" s="4">
        <v>0</v>
      </c>
      <c r="E286" s="4">
        <v>0</v>
      </c>
      <c r="I286" s="2">
        <v>2184</v>
      </c>
      <c r="J286" s="2">
        <v>1</v>
      </c>
      <c r="K286" t="s">
        <v>287</v>
      </c>
      <c r="L286">
        <v>0</v>
      </c>
      <c r="M286">
        <v>0</v>
      </c>
      <c r="N286">
        <f t="shared" si="8"/>
        <v>0</v>
      </c>
      <c r="P286">
        <v>0</v>
      </c>
      <c r="Q286">
        <v>0</v>
      </c>
      <c r="R286">
        <f t="shared" si="9"/>
        <v>0</v>
      </c>
    </row>
    <row r="287" spans="1:18" x14ac:dyDescent="0.25">
      <c r="A287">
        <v>2190</v>
      </c>
      <c r="B287">
        <v>1</v>
      </c>
      <c r="C287" t="s">
        <v>288</v>
      </c>
      <c r="D287" s="4">
        <v>0</v>
      </c>
      <c r="E287" s="4">
        <v>0</v>
      </c>
      <c r="I287" s="2">
        <v>2190</v>
      </c>
      <c r="J287" s="2">
        <v>1</v>
      </c>
      <c r="K287" t="s">
        <v>288</v>
      </c>
      <c r="L287">
        <v>-556.90259040000092</v>
      </c>
      <c r="M287">
        <v>0</v>
      </c>
      <c r="N287">
        <f t="shared" si="8"/>
        <v>-556.90259040000092</v>
      </c>
      <c r="P287">
        <v>-546.73077176940569</v>
      </c>
      <c r="Q287">
        <v>0</v>
      </c>
      <c r="R287">
        <f t="shared" si="9"/>
        <v>-546.73077176940569</v>
      </c>
    </row>
    <row r="288" spans="1:18" x14ac:dyDescent="0.25">
      <c r="A288">
        <v>2198</v>
      </c>
      <c r="B288">
        <v>1</v>
      </c>
      <c r="C288" t="s">
        <v>289</v>
      </c>
      <c r="D288" s="4">
        <v>0</v>
      </c>
      <c r="E288" s="4">
        <v>0</v>
      </c>
      <c r="I288" s="2">
        <v>2198</v>
      </c>
      <c r="J288" s="2">
        <v>1</v>
      </c>
      <c r="K288" t="s">
        <v>289</v>
      </c>
      <c r="L288">
        <v>0</v>
      </c>
      <c r="M288">
        <v>0</v>
      </c>
      <c r="N288">
        <f t="shared" si="8"/>
        <v>0</v>
      </c>
      <c r="P288">
        <v>0</v>
      </c>
      <c r="Q288">
        <v>0</v>
      </c>
      <c r="R288">
        <f t="shared" si="9"/>
        <v>0</v>
      </c>
    </row>
    <row r="289" spans="1:18" x14ac:dyDescent="0.25">
      <c r="A289">
        <v>2215</v>
      </c>
      <c r="B289">
        <v>1</v>
      </c>
      <c r="C289" t="s">
        <v>290</v>
      </c>
      <c r="D289" s="4">
        <v>0</v>
      </c>
      <c r="E289" s="4">
        <v>0</v>
      </c>
      <c r="I289" s="2">
        <v>2215</v>
      </c>
      <c r="J289" s="2">
        <v>1</v>
      </c>
      <c r="K289" t="s">
        <v>290</v>
      </c>
      <c r="L289">
        <v>0</v>
      </c>
      <c r="M289">
        <v>0</v>
      </c>
      <c r="N289">
        <f t="shared" si="8"/>
        <v>0</v>
      </c>
      <c r="P289">
        <v>0</v>
      </c>
      <c r="Q289">
        <v>0</v>
      </c>
      <c r="R289">
        <f t="shared" si="9"/>
        <v>0</v>
      </c>
    </row>
    <row r="290" spans="1:18" x14ac:dyDescent="0.25">
      <c r="A290">
        <v>2310</v>
      </c>
      <c r="B290">
        <v>1</v>
      </c>
      <c r="C290" t="s">
        <v>291</v>
      </c>
      <c r="D290" s="4">
        <v>0</v>
      </c>
      <c r="E290" s="4">
        <v>0</v>
      </c>
      <c r="I290" s="2">
        <v>2310</v>
      </c>
      <c r="J290" s="2">
        <v>1</v>
      </c>
      <c r="K290" t="s">
        <v>291</v>
      </c>
      <c r="L290">
        <v>0</v>
      </c>
      <c r="M290">
        <v>0</v>
      </c>
      <c r="N290">
        <f t="shared" si="8"/>
        <v>0</v>
      </c>
      <c r="P290">
        <v>0</v>
      </c>
      <c r="Q290">
        <v>0</v>
      </c>
      <c r="R290">
        <f t="shared" si="9"/>
        <v>0</v>
      </c>
    </row>
    <row r="291" spans="1:18" x14ac:dyDescent="0.25">
      <c r="A291">
        <v>2311</v>
      </c>
      <c r="B291">
        <v>1</v>
      </c>
      <c r="C291" t="s">
        <v>292</v>
      </c>
      <c r="D291" s="4">
        <v>0</v>
      </c>
      <c r="E291" s="4">
        <v>0</v>
      </c>
      <c r="I291" s="2">
        <v>2311</v>
      </c>
      <c r="J291" s="2">
        <v>1</v>
      </c>
      <c r="K291" t="s">
        <v>292</v>
      </c>
      <c r="L291">
        <v>-371.26839359999576</v>
      </c>
      <c r="M291">
        <v>0</v>
      </c>
      <c r="N291">
        <f t="shared" si="8"/>
        <v>-371.26839359999576</v>
      </c>
      <c r="P291">
        <v>-376.29751693575236</v>
      </c>
      <c r="Q291">
        <v>0</v>
      </c>
      <c r="R291">
        <f t="shared" si="9"/>
        <v>-376.29751693575236</v>
      </c>
    </row>
    <row r="292" spans="1:18" x14ac:dyDescent="0.25">
      <c r="A292">
        <v>2342</v>
      </c>
      <c r="B292">
        <v>1</v>
      </c>
      <c r="C292" t="s">
        <v>293</v>
      </c>
      <c r="D292" s="4">
        <v>0</v>
      </c>
      <c r="E292" s="4">
        <v>0</v>
      </c>
      <c r="I292" s="2">
        <v>2342</v>
      </c>
      <c r="J292" s="2">
        <v>1</v>
      </c>
      <c r="K292" t="s">
        <v>293</v>
      </c>
      <c r="L292">
        <v>0</v>
      </c>
      <c r="M292">
        <v>0</v>
      </c>
      <c r="N292">
        <f t="shared" si="8"/>
        <v>0</v>
      </c>
      <c r="P292">
        <v>0</v>
      </c>
      <c r="Q292">
        <v>0</v>
      </c>
      <c r="R292">
        <f t="shared" si="9"/>
        <v>0</v>
      </c>
    </row>
    <row r="293" spans="1:18" x14ac:dyDescent="0.25">
      <c r="A293">
        <v>2358</v>
      </c>
      <c r="B293">
        <v>1</v>
      </c>
      <c r="C293" t="s">
        <v>294</v>
      </c>
      <c r="D293" s="4">
        <v>0</v>
      </c>
      <c r="E293" s="4">
        <v>0</v>
      </c>
      <c r="I293" s="2">
        <v>2358</v>
      </c>
      <c r="J293" s="2">
        <v>1</v>
      </c>
      <c r="K293" t="s">
        <v>294</v>
      </c>
      <c r="L293">
        <v>0</v>
      </c>
      <c r="M293">
        <v>0</v>
      </c>
      <c r="N293">
        <f t="shared" si="8"/>
        <v>0</v>
      </c>
      <c r="P293">
        <v>0</v>
      </c>
      <c r="Q293">
        <v>0</v>
      </c>
      <c r="R293">
        <f t="shared" si="9"/>
        <v>0</v>
      </c>
    </row>
    <row r="294" spans="1:18" x14ac:dyDescent="0.25">
      <c r="A294">
        <v>2364</v>
      </c>
      <c r="B294">
        <v>1</v>
      </c>
      <c r="C294" t="s">
        <v>295</v>
      </c>
      <c r="D294" s="4">
        <v>0</v>
      </c>
      <c r="E294" s="4">
        <v>0</v>
      </c>
      <c r="I294" s="2">
        <v>2364</v>
      </c>
      <c r="J294" s="2">
        <v>1</v>
      </c>
      <c r="K294" t="s">
        <v>295</v>
      </c>
      <c r="L294">
        <v>0</v>
      </c>
      <c r="M294">
        <v>0</v>
      </c>
      <c r="N294">
        <f t="shared" si="8"/>
        <v>0</v>
      </c>
      <c r="P294">
        <v>0</v>
      </c>
      <c r="Q294">
        <v>0</v>
      </c>
      <c r="R294">
        <f t="shared" si="9"/>
        <v>0</v>
      </c>
    </row>
    <row r="295" spans="1:18" x14ac:dyDescent="0.25">
      <c r="A295">
        <v>2365</v>
      </c>
      <c r="B295">
        <v>1</v>
      </c>
      <c r="C295" t="s">
        <v>296</v>
      </c>
      <c r="D295" s="4">
        <v>563.30376959999558</v>
      </c>
      <c r="E295" s="4">
        <v>605.77724759890407</v>
      </c>
      <c r="I295" s="2">
        <v>2365</v>
      </c>
      <c r="J295" s="2">
        <v>1</v>
      </c>
      <c r="K295" t="s">
        <v>296</v>
      </c>
      <c r="L295">
        <v>-563.30376959999558</v>
      </c>
      <c r="M295">
        <v>0</v>
      </c>
      <c r="N295">
        <f t="shared" si="8"/>
        <v>-563.30376959999558</v>
      </c>
      <c r="P295">
        <v>-605.77724759890407</v>
      </c>
      <c r="Q295">
        <v>0</v>
      </c>
      <c r="R295">
        <f t="shared" si="9"/>
        <v>-605.77724759890407</v>
      </c>
    </row>
    <row r="296" spans="1:18" x14ac:dyDescent="0.25">
      <c r="A296">
        <v>2396</v>
      </c>
      <c r="B296">
        <v>1</v>
      </c>
      <c r="C296" t="s">
        <v>297</v>
      </c>
      <c r="D296" s="4">
        <v>0</v>
      </c>
      <c r="E296" s="4">
        <v>0</v>
      </c>
      <c r="I296" s="2">
        <v>2396</v>
      </c>
      <c r="J296" s="2">
        <v>1</v>
      </c>
      <c r="K296" t="s">
        <v>297</v>
      </c>
      <c r="L296">
        <v>0</v>
      </c>
      <c r="M296">
        <v>0</v>
      </c>
      <c r="N296">
        <f t="shared" si="8"/>
        <v>0</v>
      </c>
      <c r="P296">
        <v>0</v>
      </c>
      <c r="Q296">
        <v>0</v>
      </c>
      <c r="R296">
        <f t="shared" si="9"/>
        <v>0</v>
      </c>
    </row>
    <row r="297" spans="1:18" x14ac:dyDescent="0.25">
      <c r="A297">
        <v>2397</v>
      </c>
      <c r="B297">
        <v>1</v>
      </c>
      <c r="C297" t="s">
        <v>298</v>
      </c>
      <c r="D297" s="4">
        <v>0</v>
      </c>
      <c r="E297" s="4">
        <v>0</v>
      </c>
      <c r="I297" s="2">
        <v>2397</v>
      </c>
      <c r="J297" s="2">
        <v>1</v>
      </c>
      <c r="K297" t="s">
        <v>298</v>
      </c>
      <c r="L297">
        <v>0</v>
      </c>
      <c r="M297">
        <v>0</v>
      </c>
      <c r="N297">
        <f t="shared" si="8"/>
        <v>0</v>
      </c>
      <c r="P297">
        <v>0</v>
      </c>
      <c r="Q297">
        <v>0</v>
      </c>
      <c r="R297">
        <f t="shared" si="9"/>
        <v>0</v>
      </c>
    </row>
    <row r="298" spans="1:18" x14ac:dyDescent="0.25">
      <c r="A298">
        <v>2448</v>
      </c>
      <c r="B298">
        <v>1</v>
      </c>
      <c r="C298" t="s">
        <v>299</v>
      </c>
      <c r="D298" s="4">
        <v>0</v>
      </c>
      <c r="E298" s="4">
        <v>0</v>
      </c>
      <c r="I298" s="2">
        <v>2448</v>
      </c>
      <c r="J298" s="2">
        <v>1</v>
      </c>
      <c r="K298" t="s">
        <v>299</v>
      </c>
      <c r="L298">
        <v>0</v>
      </c>
      <c r="M298">
        <v>0</v>
      </c>
      <c r="N298">
        <f t="shared" si="8"/>
        <v>0</v>
      </c>
      <c r="P298">
        <v>0</v>
      </c>
      <c r="Q298">
        <v>0</v>
      </c>
      <c r="R298">
        <f t="shared" si="9"/>
        <v>0</v>
      </c>
    </row>
    <row r="299" spans="1:18" x14ac:dyDescent="0.25">
      <c r="A299">
        <v>2527</v>
      </c>
      <c r="B299">
        <v>1</v>
      </c>
      <c r="C299" t="s">
        <v>300</v>
      </c>
      <c r="D299" s="4">
        <v>0</v>
      </c>
      <c r="E299" s="4">
        <v>0</v>
      </c>
      <c r="I299" s="2">
        <v>2527</v>
      </c>
      <c r="J299" s="2">
        <v>1</v>
      </c>
      <c r="K299" t="s">
        <v>300</v>
      </c>
      <c r="L299">
        <v>0</v>
      </c>
      <c r="M299">
        <v>0</v>
      </c>
      <c r="N299">
        <f t="shared" si="8"/>
        <v>0</v>
      </c>
      <c r="P299">
        <v>0</v>
      </c>
      <c r="Q299">
        <v>0</v>
      </c>
      <c r="R299">
        <f t="shared" si="9"/>
        <v>0</v>
      </c>
    </row>
    <row r="300" spans="1:18" x14ac:dyDescent="0.25">
      <c r="A300">
        <v>2534</v>
      </c>
      <c r="B300">
        <v>1</v>
      </c>
      <c r="C300" t="s">
        <v>301</v>
      </c>
      <c r="D300" s="4">
        <v>0</v>
      </c>
      <c r="E300" s="4">
        <v>0</v>
      </c>
      <c r="I300" s="2">
        <v>2534</v>
      </c>
      <c r="J300" s="2">
        <v>1</v>
      </c>
      <c r="K300" t="s">
        <v>301</v>
      </c>
      <c r="L300">
        <v>0</v>
      </c>
      <c r="M300">
        <v>0</v>
      </c>
      <c r="N300">
        <f t="shared" si="8"/>
        <v>0</v>
      </c>
      <c r="P300">
        <v>0</v>
      </c>
      <c r="Q300">
        <v>0</v>
      </c>
      <c r="R300">
        <f t="shared" si="9"/>
        <v>0</v>
      </c>
    </row>
    <row r="301" spans="1:18" x14ac:dyDescent="0.25">
      <c r="A301">
        <v>2536</v>
      </c>
      <c r="B301">
        <v>1</v>
      </c>
      <c r="C301" t="s">
        <v>302</v>
      </c>
      <c r="D301" s="4">
        <v>0</v>
      </c>
      <c r="E301" s="4">
        <v>0</v>
      </c>
      <c r="I301" s="2">
        <v>2536</v>
      </c>
      <c r="J301" s="2">
        <v>1</v>
      </c>
      <c r="K301" t="s">
        <v>302</v>
      </c>
      <c r="L301">
        <v>0</v>
      </c>
      <c r="M301">
        <v>0</v>
      </c>
      <c r="N301">
        <f t="shared" si="8"/>
        <v>0</v>
      </c>
      <c r="P301">
        <v>0</v>
      </c>
      <c r="Q301">
        <v>0</v>
      </c>
      <c r="R301">
        <f t="shared" si="9"/>
        <v>0</v>
      </c>
    </row>
    <row r="302" spans="1:18" x14ac:dyDescent="0.25">
      <c r="A302">
        <v>2580</v>
      </c>
      <c r="B302">
        <v>1</v>
      </c>
      <c r="C302" t="s">
        <v>303</v>
      </c>
      <c r="D302" s="4">
        <v>0</v>
      </c>
      <c r="E302" s="4">
        <v>0</v>
      </c>
      <c r="I302" s="2">
        <v>2580</v>
      </c>
      <c r="J302" s="2">
        <v>1</v>
      </c>
      <c r="K302" t="s">
        <v>303</v>
      </c>
      <c r="L302">
        <v>0</v>
      </c>
      <c r="M302">
        <v>0</v>
      </c>
      <c r="N302">
        <f t="shared" si="8"/>
        <v>0</v>
      </c>
      <c r="P302">
        <v>0</v>
      </c>
      <c r="Q302">
        <v>0</v>
      </c>
      <c r="R302">
        <f t="shared" si="9"/>
        <v>0</v>
      </c>
    </row>
    <row r="303" spans="1:18" x14ac:dyDescent="0.25">
      <c r="A303">
        <v>2609</v>
      </c>
      <c r="B303">
        <v>1</v>
      </c>
      <c r="C303" t="s">
        <v>304</v>
      </c>
      <c r="D303" s="4">
        <v>0</v>
      </c>
      <c r="E303" s="4">
        <v>0</v>
      </c>
      <c r="I303" s="2">
        <v>2609</v>
      </c>
      <c r="J303" s="2">
        <v>1</v>
      </c>
      <c r="K303" t="s">
        <v>304</v>
      </c>
      <c r="L303">
        <v>0</v>
      </c>
      <c r="M303">
        <v>0</v>
      </c>
      <c r="N303">
        <f t="shared" si="8"/>
        <v>0</v>
      </c>
      <c r="P303">
        <v>0</v>
      </c>
      <c r="Q303">
        <v>0</v>
      </c>
      <c r="R303">
        <f t="shared" si="9"/>
        <v>0</v>
      </c>
    </row>
    <row r="304" spans="1:18" x14ac:dyDescent="0.25">
      <c r="A304">
        <v>2683</v>
      </c>
      <c r="B304">
        <v>1</v>
      </c>
      <c r="C304" t="s">
        <v>305</v>
      </c>
      <c r="D304" s="4">
        <v>0</v>
      </c>
      <c r="E304" s="4">
        <v>0</v>
      </c>
      <c r="I304" s="2">
        <v>2683</v>
      </c>
      <c r="J304" s="2">
        <v>1</v>
      </c>
      <c r="K304" t="s">
        <v>305</v>
      </c>
      <c r="L304">
        <v>0</v>
      </c>
      <c r="M304">
        <v>0</v>
      </c>
      <c r="N304">
        <f t="shared" si="8"/>
        <v>0</v>
      </c>
      <c r="P304">
        <v>0</v>
      </c>
      <c r="Q304">
        <v>0</v>
      </c>
      <c r="R304">
        <f t="shared" si="9"/>
        <v>0</v>
      </c>
    </row>
    <row r="305" spans="1:18" x14ac:dyDescent="0.25">
      <c r="A305">
        <v>2687</v>
      </c>
      <c r="B305">
        <v>1</v>
      </c>
      <c r="C305" t="s">
        <v>306</v>
      </c>
      <c r="D305" s="4">
        <v>0</v>
      </c>
      <c r="E305" s="4">
        <v>0</v>
      </c>
      <c r="I305" s="2">
        <v>2687</v>
      </c>
      <c r="J305" s="2">
        <v>1</v>
      </c>
      <c r="K305" t="s">
        <v>306</v>
      </c>
      <c r="L305">
        <v>-1001.7845448000007</v>
      </c>
      <c r="M305">
        <v>0</v>
      </c>
      <c r="N305">
        <f t="shared" si="8"/>
        <v>-1001.7845448000007</v>
      </c>
      <c r="P305">
        <v>-1012.8273963098181</v>
      </c>
      <c r="Q305">
        <v>0</v>
      </c>
      <c r="R305">
        <f t="shared" si="9"/>
        <v>-1012.8273963098181</v>
      </c>
    </row>
    <row r="306" spans="1:18" x14ac:dyDescent="0.25">
      <c r="A306">
        <v>2689</v>
      </c>
      <c r="B306">
        <v>1</v>
      </c>
      <c r="C306" t="s">
        <v>307</v>
      </c>
      <c r="D306" s="4">
        <v>0</v>
      </c>
      <c r="E306" s="4">
        <v>0</v>
      </c>
      <c r="I306" s="2">
        <v>2689</v>
      </c>
      <c r="J306" s="2">
        <v>1</v>
      </c>
      <c r="K306" t="s">
        <v>307</v>
      </c>
      <c r="L306">
        <v>0</v>
      </c>
      <c r="M306">
        <v>0</v>
      </c>
      <c r="N306">
        <f t="shared" si="8"/>
        <v>0</v>
      </c>
      <c r="P306">
        <v>0</v>
      </c>
      <c r="Q306">
        <v>0</v>
      </c>
      <c r="R306">
        <f t="shared" si="9"/>
        <v>0</v>
      </c>
    </row>
    <row r="307" spans="1:18" x14ac:dyDescent="0.25">
      <c r="A307">
        <v>2711</v>
      </c>
      <c r="B307">
        <v>1</v>
      </c>
      <c r="C307" t="s">
        <v>308</v>
      </c>
      <c r="D307" s="4">
        <v>1746.4411471000058</v>
      </c>
      <c r="E307" s="4">
        <v>1734.5420019470039</v>
      </c>
      <c r="I307" s="2">
        <v>2711</v>
      </c>
      <c r="J307" s="2">
        <v>1</v>
      </c>
      <c r="K307" t="s">
        <v>308</v>
      </c>
      <c r="L307">
        <v>853.55885289999424</v>
      </c>
      <c r="M307">
        <v>0</v>
      </c>
      <c r="N307">
        <f t="shared" si="8"/>
        <v>853.55885289999424</v>
      </c>
      <c r="P307">
        <v>865.45799805299612</v>
      </c>
      <c r="Q307">
        <v>0</v>
      </c>
      <c r="R307">
        <f t="shared" si="9"/>
        <v>865.45799805299612</v>
      </c>
    </row>
    <row r="308" spans="1:18" x14ac:dyDescent="0.25">
      <c r="A308">
        <v>2752</v>
      </c>
      <c r="B308">
        <v>1</v>
      </c>
      <c r="C308" t="s">
        <v>309</v>
      </c>
      <c r="D308" s="4">
        <v>7812.651303080027</v>
      </c>
      <c r="E308" s="4">
        <v>7778.6327095020097</v>
      </c>
      <c r="I308" s="2">
        <v>2752</v>
      </c>
      <c r="J308" s="2">
        <v>1</v>
      </c>
      <c r="K308" t="s">
        <v>309</v>
      </c>
      <c r="L308">
        <v>9867.348696919973</v>
      </c>
      <c r="M308">
        <v>0</v>
      </c>
      <c r="N308">
        <f t="shared" si="8"/>
        <v>9867.348696919973</v>
      </c>
      <c r="P308">
        <v>9901.3672904979903</v>
      </c>
      <c r="Q308">
        <v>0</v>
      </c>
      <c r="R308">
        <f t="shared" si="9"/>
        <v>9901.3672904979903</v>
      </c>
    </row>
    <row r="309" spans="1:18" x14ac:dyDescent="0.25">
      <c r="A309">
        <v>2753</v>
      </c>
      <c r="B309">
        <v>1</v>
      </c>
      <c r="C309" t="s">
        <v>310</v>
      </c>
      <c r="D309" s="4">
        <v>0</v>
      </c>
      <c r="E309" s="4">
        <v>0</v>
      </c>
      <c r="I309" s="2">
        <v>2753</v>
      </c>
      <c r="J309" s="2">
        <v>1</v>
      </c>
      <c r="K309" t="s">
        <v>310</v>
      </c>
      <c r="L309">
        <v>0</v>
      </c>
      <c r="M309">
        <v>0</v>
      </c>
      <c r="N309">
        <f t="shared" si="8"/>
        <v>0</v>
      </c>
      <c r="P309">
        <v>0</v>
      </c>
      <c r="Q309">
        <v>0</v>
      </c>
      <c r="R309">
        <f t="shared" si="9"/>
        <v>0</v>
      </c>
    </row>
    <row r="310" spans="1:18" x14ac:dyDescent="0.25">
      <c r="A310">
        <v>2754</v>
      </c>
      <c r="B310">
        <v>1</v>
      </c>
      <c r="C310" t="s">
        <v>311</v>
      </c>
      <c r="D310" s="4">
        <v>0</v>
      </c>
      <c r="E310" s="4">
        <v>0</v>
      </c>
      <c r="I310" s="2">
        <v>2754</v>
      </c>
      <c r="J310" s="2">
        <v>1</v>
      </c>
      <c r="K310" t="s">
        <v>311</v>
      </c>
      <c r="L310">
        <v>0</v>
      </c>
      <c r="M310">
        <v>0</v>
      </c>
      <c r="N310">
        <f t="shared" si="8"/>
        <v>0</v>
      </c>
      <c r="P310">
        <v>0</v>
      </c>
      <c r="Q310">
        <v>0</v>
      </c>
      <c r="R310">
        <f t="shared" si="9"/>
        <v>0</v>
      </c>
    </row>
    <row r="311" spans="1:18" x14ac:dyDescent="0.25">
      <c r="A311">
        <v>2759</v>
      </c>
      <c r="B311">
        <v>1</v>
      </c>
      <c r="C311" t="s">
        <v>312</v>
      </c>
      <c r="D311" s="4">
        <v>0</v>
      </c>
      <c r="E311" s="4">
        <v>0</v>
      </c>
      <c r="I311" s="2">
        <v>2759</v>
      </c>
      <c r="J311" s="2">
        <v>1</v>
      </c>
      <c r="K311" t="s">
        <v>312</v>
      </c>
      <c r="L311">
        <v>0</v>
      </c>
      <c r="M311">
        <v>0</v>
      </c>
      <c r="N311">
        <f t="shared" si="8"/>
        <v>0</v>
      </c>
      <c r="P311">
        <v>0</v>
      </c>
      <c r="Q311">
        <v>0</v>
      </c>
      <c r="R311">
        <f t="shared" si="9"/>
        <v>0</v>
      </c>
    </row>
    <row r="312" spans="1:18" x14ac:dyDescent="0.25">
      <c r="A312">
        <v>2769</v>
      </c>
      <c r="B312">
        <v>1</v>
      </c>
      <c r="C312" t="s">
        <v>313</v>
      </c>
      <c r="D312" s="4">
        <v>0</v>
      </c>
      <c r="E312" s="4">
        <v>0</v>
      </c>
      <c r="I312" s="2">
        <v>2769</v>
      </c>
      <c r="J312" s="2">
        <v>1</v>
      </c>
      <c r="K312" t="s">
        <v>313</v>
      </c>
      <c r="L312">
        <v>0</v>
      </c>
      <c r="M312">
        <v>0</v>
      </c>
      <c r="N312">
        <f t="shared" si="8"/>
        <v>0</v>
      </c>
      <c r="P312">
        <v>0</v>
      </c>
      <c r="Q312">
        <v>0</v>
      </c>
      <c r="R312">
        <f t="shared" si="9"/>
        <v>0</v>
      </c>
    </row>
    <row r="313" spans="1:18" x14ac:dyDescent="0.25">
      <c r="A313">
        <v>2805</v>
      </c>
      <c r="B313">
        <v>1</v>
      </c>
      <c r="C313" t="s">
        <v>314</v>
      </c>
      <c r="D313" s="4">
        <v>963.37746960000368</v>
      </c>
      <c r="E313" s="4">
        <v>957.53738174957107</v>
      </c>
      <c r="I313" s="2">
        <v>2805</v>
      </c>
      <c r="J313" s="2">
        <v>1</v>
      </c>
      <c r="K313" t="s">
        <v>314</v>
      </c>
      <c r="L313">
        <v>-963.37746960000368</v>
      </c>
      <c r="M313">
        <v>0</v>
      </c>
      <c r="N313">
        <f t="shared" si="8"/>
        <v>-963.37746960000368</v>
      </c>
      <c r="P313">
        <v>-957.53738174957107</v>
      </c>
      <c r="Q313">
        <v>0</v>
      </c>
      <c r="R313">
        <f t="shared" si="9"/>
        <v>-957.53738174957107</v>
      </c>
    </row>
    <row r="314" spans="1:18" x14ac:dyDescent="0.25">
      <c r="A314">
        <v>2835</v>
      </c>
      <c r="B314">
        <v>1</v>
      </c>
      <c r="C314" t="s">
        <v>315</v>
      </c>
      <c r="D314" s="4">
        <v>564.10391700000037</v>
      </c>
      <c r="E314" s="4">
        <v>560.06175317292218</v>
      </c>
      <c r="I314" s="2">
        <v>2835</v>
      </c>
      <c r="J314" s="2">
        <v>1</v>
      </c>
      <c r="K314" t="s">
        <v>315</v>
      </c>
      <c r="L314">
        <v>-564.10391700000037</v>
      </c>
      <c r="M314">
        <v>0</v>
      </c>
      <c r="N314">
        <f t="shared" si="8"/>
        <v>-564.10391700000037</v>
      </c>
      <c r="P314">
        <v>-560.06175317292218</v>
      </c>
      <c r="Q314">
        <v>0</v>
      </c>
      <c r="R314">
        <f t="shared" si="9"/>
        <v>-560.06175317292218</v>
      </c>
    </row>
    <row r="315" spans="1:18" x14ac:dyDescent="0.25">
      <c r="A315">
        <v>2853</v>
      </c>
      <c r="B315">
        <v>1</v>
      </c>
      <c r="C315" t="s">
        <v>316</v>
      </c>
      <c r="D315" s="4">
        <v>4424.4927610000013</v>
      </c>
      <c r="E315" s="4">
        <v>4444.0294295927888</v>
      </c>
      <c r="I315" s="2">
        <v>2853</v>
      </c>
      <c r="J315" s="2">
        <v>1</v>
      </c>
      <c r="K315" t="s">
        <v>316</v>
      </c>
      <c r="L315">
        <v>5975.5072389999987</v>
      </c>
      <c r="M315">
        <v>0</v>
      </c>
      <c r="N315">
        <f t="shared" si="8"/>
        <v>5975.5072389999987</v>
      </c>
      <c r="P315">
        <v>5955.9705704072112</v>
      </c>
      <c r="Q315">
        <v>0</v>
      </c>
      <c r="R315">
        <f t="shared" si="9"/>
        <v>5955.9705704072112</v>
      </c>
    </row>
    <row r="316" spans="1:18" x14ac:dyDescent="0.25">
      <c r="A316">
        <v>2854</v>
      </c>
      <c r="B316">
        <v>1</v>
      </c>
      <c r="C316" t="s">
        <v>317</v>
      </c>
      <c r="D316" s="4">
        <v>0</v>
      </c>
      <c r="E316" s="4">
        <v>0</v>
      </c>
      <c r="I316" s="2">
        <v>2854</v>
      </c>
      <c r="J316" s="2">
        <v>1</v>
      </c>
      <c r="K316" t="s">
        <v>317</v>
      </c>
      <c r="L316">
        <v>0</v>
      </c>
      <c r="M316">
        <v>0</v>
      </c>
      <c r="N316">
        <f t="shared" si="8"/>
        <v>0</v>
      </c>
      <c r="P316">
        <v>0</v>
      </c>
      <c r="Q316">
        <v>0</v>
      </c>
      <c r="R316">
        <f t="shared" si="9"/>
        <v>0</v>
      </c>
    </row>
    <row r="317" spans="1:18" x14ac:dyDescent="0.25">
      <c r="A317">
        <v>2856</v>
      </c>
      <c r="B317">
        <v>1</v>
      </c>
      <c r="C317" t="s">
        <v>318</v>
      </c>
      <c r="D317" s="4">
        <v>240.04422000000341</v>
      </c>
      <c r="E317" s="4">
        <v>241.02374226962274</v>
      </c>
      <c r="I317" s="2">
        <v>2856</v>
      </c>
      <c r="J317" s="2">
        <v>1</v>
      </c>
      <c r="K317" t="s">
        <v>318</v>
      </c>
      <c r="L317">
        <v>-240.04422000000341</v>
      </c>
      <c r="M317">
        <v>0</v>
      </c>
      <c r="N317">
        <f t="shared" si="8"/>
        <v>-240.04422000000341</v>
      </c>
      <c r="P317">
        <v>-241.02374226962274</v>
      </c>
      <c r="Q317">
        <v>0</v>
      </c>
      <c r="R317">
        <f t="shared" si="9"/>
        <v>-241.02374226962274</v>
      </c>
    </row>
    <row r="318" spans="1:18" x14ac:dyDescent="0.25">
      <c r="A318">
        <v>2859</v>
      </c>
      <c r="B318">
        <v>1</v>
      </c>
      <c r="C318" t="s">
        <v>319</v>
      </c>
      <c r="D318" s="4">
        <v>0</v>
      </c>
      <c r="E318" s="4">
        <v>0</v>
      </c>
      <c r="I318" s="2">
        <v>2859</v>
      </c>
      <c r="J318" s="2">
        <v>1</v>
      </c>
      <c r="K318" t="s">
        <v>319</v>
      </c>
      <c r="L318">
        <v>0</v>
      </c>
      <c r="M318">
        <v>0</v>
      </c>
      <c r="N318">
        <f t="shared" si="8"/>
        <v>0</v>
      </c>
      <c r="P318">
        <v>0</v>
      </c>
      <c r="Q318">
        <v>0</v>
      </c>
      <c r="R318">
        <f t="shared" si="9"/>
        <v>0</v>
      </c>
    </row>
    <row r="319" spans="1:18" x14ac:dyDescent="0.25">
      <c r="A319">
        <v>2860</v>
      </c>
      <c r="B319">
        <v>1</v>
      </c>
      <c r="C319" t="s">
        <v>320</v>
      </c>
      <c r="D319" s="4">
        <v>3667.033800300007</v>
      </c>
      <c r="E319" s="4">
        <v>3660.0926421484328</v>
      </c>
      <c r="I319" s="2">
        <v>2860</v>
      </c>
      <c r="J319" s="2">
        <v>1</v>
      </c>
      <c r="K319" t="s">
        <v>320</v>
      </c>
      <c r="L319">
        <v>4132.966199699993</v>
      </c>
      <c r="M319">
        <v>0</v>
      </c>
      <c r="N319">
        <f t="shared" si="8"/>
        <v>4132.966199699993</v>
      </c>
      <c r="P319">
        <v>4139.9073578515672</v>
      </c>
      <c r="Q319">
        <v>0</v>
      </c>
      <c r="R319">
        <f t="shared" si="9"/>
        <v>4139.9073578515672</v>
      </c>
    </row>
    <row r="320" spans="1:18" x14ac:dyDescent="0.25">
      <c r="A320">
        <v>2884</v>
      </c>
      <c r="B320">
        <v>1</v>
      </c>
      <c r="C320" t="s">
        <v>321</v>
      </c>
      <c r="D320" s="4">
        <v>530.12154182000086</v>
      </c>
      <c r="E320" s="4">
        <v>530.10433629577165</v>
      </c>
      <c r="I320" s="2">
        <v>2884</v>
      </c>
      <c r="J320" s="2">
        <v>1</v>
      </c>
      <c r="K320" t="s">
        <v>321</v>
      </c>
      <c r="L320">
        <v>-10.121541820000857</v>
      </c>
      <c r="M320">
        <v>0</v>
      </c>
      <c r="N320">
        <f t="shared" si="8"/>
        <v>-10.121541820000857</v>
      </c>
      <c r="P320">
        <v>-10.104336295771645</v>
      </c>
      <c r="Q320">
        <v>0</v>
      </c>
      <c r="R320">
        <f t="shared" si="9"/>
        <v>-10.104336295771645</v>
      </c>
    </row>
    <row r="321" spans="1:18" x14ac:dyDescent="0.25">
      <c r="A321">
        <v>2886</v>
      </c>
      <c r="B321">
        <v>1</v>
      </c>
      <c r="C321" t="s">
        <v>322</v>
      </c>
      <c r="D321" s="4">
        <v>0</v>
      </c>
      <c r="E321" s="4">
        <v>0</v>
      </c>
      <c r="I321" s="2">
        <v>2886</v>
      </c>
      <c r="J321" s="2">
        <v>1</v>
      </c>
      <c r="K321" t="s">
        <v>322</v>
      </c>
      <c r="L321">
        <v>0</v>
      </c>
      <c r="M321">
        <v>0</v>
      </c>
      <c r="N321">
        <f t="shared" si="8"/>
        <v>0</v>
      </c>
      <c r="P321">
        <v>0</v>
      </c>
      <c r="Q321">
        <v>0</v>
      </c>
      <c r="R321">
        <f t="shared" si="9"/>
        <v>0</v>
      </c>
    </row>
    <row r="322" spans="1:18" x14ac:dyDescent="0.25">
      <c r="A322">
        <v>2888</v>
      </c>
      <c r="B322">
        <v>1</v>
      </c>
      <c r="C322" t="s">
        <v>323</v>
      </c>
      <c r="D322" s="4">
        <v>0</v>
      </c>
      <c r="E322" s="4">
        <v>0</v>
      </c>
      <c r="I322" s="2">
        <v>2888</v>
      </c>
      <c r="J322" s="2">
        <v>1</v>
      </c>
      <c r="K322" t="s">
        <v>323</v>
      </c>
      <c r="L322">
        <v>0</v>
      </c>
      <c r="M322">
        <v>0</v>
      </c>
      <c r="N322">
        <f t="shared" si="8"/>
        <v>0</v>
      </c>
      <c r="P322">
        <v>0</v>
      </c>
      <c r="Q322">
        <v>0</v>
      </c>
      <c r="R322">
        <f t="shared" si="9"/>
        <v>0</v>
      </c>
    </row>
    <row r="323" spans="1:18" x14ac:dyDescent="0.25">
      <c r="A323">
        <v>2889</v>
      </c>
      <c r="B323">
        <v>1</v>
      </c>
      <c r="C323" t="s">
        <v>324</v>
      </c>
      <c r="D323" s="4">
        <v>0</v>
      </c>
      <c r="E323" s="4">
        <v>0</v>
      </c>
      <c r="I323" s="2">
        <v>2889</v>
      </c>
      <c r="J323" s="2">
        <v>1</v>
      </c>
      <c r="K323" t="s">
        <v>324</v>
      </c>
      <c r="L323">
        <v>0</v>
      </c>
      <c r="M323">
        <v>0</v>
      </c>
      <c r="N323">
        <f t="shared" ref="N323:N386" si="10">L323+M323</f>
        <v>0</v>
      </c>
      <c r="P323">
        <v>0</v>
      </c>
      <c r="Q323">
        <v>0</v>
      </c>
      <c r="R323">
        <f t="shared" ref="R323:R386" si="11">P323+Q323</f>
        <v>0</v>
      </c>
    </row>
    <row r="324" spans="1:18" x14ac:dyDescent="0.25">
      <c r="A324">
        <v>2890</v>
      </c>
      <c r="B324">
        <v>1</v>
      </c>
      <c r="C324" t="s">
        <v>325</v>
      </c>
      <c r="D324" s="4">
        <v>0</v>
      </c>
      <c r="E324" s="4">
        <v>0</v>
      </c>
      <c r="I324" s="2">
        <v>2890</v>
      </c>
      <c r="J324" s="2">
        <v>1</v>
      </c>
      <c r="K324" t="s">
        <v>325</v>
      </c>
      <c r="L324">
        <v>0</v>
      </c>
      <c r="M324">
        <v>0</v>
      </c>
      <c r="N324">
        <f t="shared" si="10"/>
        <v>0</v>
      </c>
      <c r="P324">
        <v>0</v>
      </c>
      <c r="Q324">
        <v>0</v>
      </c>
      <c r="R324">
        <f t="shared" si="11"/>
        <v>0</v>
      </c>
    </row>
    <row r="325" spans="1:18" x14ac:dyDescent="0.25">
      <c r="A325">
        <v>2895</v>
      </c>
      <c r="B325">
        <v>1</v>
      </c>
      <c r="C325" t="s">
        <v>326</v>
      </c>
      <c r="D325" s="4">
        <v>0</v>
      </c>
      <c r="E325" s="4">
        <v>0</v>
      </c>
      <c r="I325" s="2">
        <v>2895</v>
      </c>
      <c r="J325" s="2">
        <v>1</v>
      </c>
      <c r="K325" t="s">
        <v>326</v>
      </c>
      <c r="L325">
        <v>0</v>
      </c>
      <c r="M325">
        <v>0</v>
      </c>
      <c r="N325">
        <f t="shared" si="10"/>
        <v>0</v>
      </c>
      <c r="P325">
        <v>0</v>
      </c>
      <c r="Q325">
        <v>0</v>
      </c>
      <c r="R325">
        <f t="shared" si="11"/>
        <v>0</v>
      </c>
    </row>
    <row r="326" spans="1:18" x14ac:dyDescent="0.25">
      <c r="A326">
        <v>2897</v>
      </c>
      <c r="B326">
        <v>1</v>
      </c>
      <c r="C326" t="s">
        <v>327</v>
      </c>
      <c r="D326" s="4">
        <v>909.76759380000294</v>
      </c>
      <c r="E326" s="4">
        <v>904.83697895190562</v>
      </c>
      <c r="I326" s="2">
        <v>2897</v>
      </c>
      <c r="J326" s="2">
        <v>1</v>
      </c>
      <c r="K326" t="s">
        <v>327</v>
      </c>
      <c r="L326">
        <v>-909.76759380000294</v>
      </c>
      <c r="M326">
        <v>0</v>
      </c>
      <c r="N326">
        <f t="shared" si="10"/>
        <v>-909.76759380000294</v>
      </c>
      <c r="P326">
        <v>-904.83697895190562</v>
      </c>
      <c r="Q326">
        <v>0</v>
      </c>
      <c r="R326">
        <f t="shared" si="11"/>
        <v>-904.83697895190562</v>
      </c>
    </row>
    <row r="327" spans="1:18" x14ac:dyDescent="0.25">
      <c r="A327">
        <v>2898</v>
      </c>
      <c r="B327">
        <v>1</v>
      </c>
      <c r="C327" t="s">
        <v>328</v>
      </c>
      <c r="D327" s="4">
        <v>0</v>
      </c>
      <c r="E327" s="4">
        <v>0</v>
      </c>
      <c r="I327" s="2">
        <v>2898</v>
      </c>
      <c r="J327" s="2">
        <v>1</v>
      </c>
      <c r="K327" t="s">
        <v>328</v>
      </c>
      <c r="L327">
        <v>0</v>
      </c>
      <c r="M327">
        <v>0</v>
      </c>
      <c r="N327">
        <f t="shared" si="10"/>
        <v>0</v>
      </c>
      <c r="P327">
        <v>0</v>
      </c>
      <c r="Q327">
        <v>0</v>
      </c>
      <c r="R327">
        <f t="shared" si="11"/>
        <v>0</v>
      </c>
    </row>
    <row r="328" spans="1:18" x14ac:dyDescent="0.25">
      <c r="A328">
        <v>2899</v>
      </c>
      <c r="B328">
        <v>1</v>
      </c>
      <c r="C328" t="s">
        <v>329</v>
      </c>
      <c r="D328" s="4">
        <v>0</v>
      </c>
      <c r="E328" s="4">
        <v>0</v>
      </c>
      <c r="I328" s="2">
        <v>2899</v>
      </c>
      <c r="J328" s="2">
        <v>1</v>
      </c>
      <c r="K328" t="s">
        <v>329</v>
      </c>
      <c r="L328">
        <v>0</v>
      </c>
      <c r="M328">
        <v>0</v>
      </c>
      <c r="N328">
        <f t="shared" si="10"/>
        <v>0</v>
      </c>
      <c r="P328">
        <v>0</v>
      </c>
      <c r="Q328">
        <v>0</v>
      </c>
      <c r="R328">
        <f t="shared" si="11"/>
        <v>0</v>
      </c>
    </row>
    <row r="329" spans="1:18" x14ac:dyDescent="0.25">
      <c r="A329">
        <v>2902</v>
      </c>
      <c r="B329">
        <v>1</v>
      </c>
      <c r="C329" t="s">
        <v>330</v>
      </c>
      <c r="D329" s="4">
        <v>0</v>
      </c>
      <c r="E329" s="4">
        <v>0</v>
      </c>
      <c r="I329" s="2">
        <v>2902</v>
      </c>
      <c r="J329" s="2">
        <v>1</v>
      </c>
      <c r="K329" t="s">
        <v>330</v>
      </c>
      <c r="L329">
        <v>0</v>
      </c>
      <c r="M329">
        <v>0</v>
      </c>
      <c r="N329">
        <f t="shared" si="10"/>
        <v>0</v>
      </c>
      <c r="P329">
        <v>0</v>
      </c>
      <c r="Q329">
        <v>0</v>
      </c>
      <c r="R329">
        <f t="shared" si="11"/>
        <v>0</v>
      </c>
    </row>
    <row r="330" spans="1:18" x14ac:dyDescent="0.25">
      <c r="A330">
        <v>2903</v>
      </c>
      <c r="B330">
        <v>1</v>
      </c>
      <c r="C330" t="s">
        <v>331</v>
      </c>
      <c r="D330" s="4">
        <v>0</v>
      </c>
      <c r="E330" s="4">
        <v>0</v>
      </c>
      <c r="I330" s="2">
        <v>2903</v>
      </c>
      <c r="J330" s="2">
        <v>1</v>
      </c>
      <c r="K330" t="s">
        <v>331</v>
      </c>
      <c r="L330">
        <v>0</v>
      </c>
      <c r="M330">
        <v>0</v>
      </c>
      <c r="N330">
        <f t="shared" si="10"/>
        <v>0</v>
      </c>
      <c r="P330">
        <v>0</v>
      </c>
      <c r="Q330">
        <v>0</v>
      </c>
      <c r="R330">
        <f t="shared" si="11"/>
        <v>0</v>
      </c>
    </row>
    <row r="331" spans="1:18" x14ac:dyDescent="0.25">
      <c r="A331">
        <v>2904</v>
      </c>
      <c r="B331">
        <v>1</v>
      </c>
      <c r="C331" t="s">
        <v>332</v>
      </c>
      <c r="D331" s="4">
        <v>0</v>
      </c>
      <c r="E331" s="4">
        <v>0</v>
      </c>
      <c r="I331" s="2">
        <v>2904</v>
      </c>
      <c r="J331" s="2">
        <v>1</v>
      </c>
      <c r="K331" t="s">
        <v>332</v>
      </c>
      <c r="L331">
        <v>0</v>
      </c>
      <c r="M331">
        <v>0</v>
      </c>
      <c r="N331">
        <f t="shared" si="10"/>
        <v>0</v>
      </c>
      <c r="P331">
        <v>0</v>
      </c>
      <c r="Q331">
        <v>0</v>
      </c>
      <c r="R331">
        <f t="shared" si="11"/>
        <v>0</v>
      </c>
    </row>
    <row r="332" spans="1:18" x14ac:dyDescent="0.25">
      <c r="A332">
        <v>2905</v>
      </c>
      <c r="B332">
        <v>1</v>
      </c>
      <c r="C332" t="s">
        <v>333</v>
      </c>
      <c r="D332" s="4">
        <v>1519.4799125999562</v>
      </c>
      <c r="E332" s="4">
        <v>1519.436630331038</v>
      </c>
      <c r="I332" s="2">
        <v>2905</v>
      </c>
      <c r="J332" s="2">
        <v>1</v>
      </c>
      <c r="K332" t="s">
        <v>333</v>
      </c>
      <c r="L332">
        <v>-1519.4799125999562</v>
      </c>
      <c r="M332">
        <v>0</v>
      </c>
      <c r="N332">
        <f t="shared" si="10"/>
        <v>-1519.4799125999562</v>
      </c>
      <c r="P332">
        <v>-1519.436630331038</v>
      </c>
      <c r="Q332">
        <v>0</v>
      </c>
      <c r="R332">
        <f t="shared" si="11"/>
        <v>-1519.436630331038</v>
      </c>
    </row>
    <row r="333" spans="1:18" x14ac:dyDescent="0.25">
      <c r="A333">
        <v>2906</v>
      </c>
      <c r="B333">
        <v>1</v>
      </c>
      <c r="C333" t="s">
        <v>334</v>
      </c>
      <c r="D333" s="4">
        <v>0</v>
      </c>
      <c r="E333" s="4">
        <v>0</v>
      </c>
      <c r="I333" s="2">
        <v>2906</v>
      </c>
      <c r="J333" s="2">
        <v>1</v>
      </c>
      <c r="K333" t="s">
        <v>334</v>
      </c>
      <c r="L333">
        <v>0</v>
      </c>
      <c r="M333">
        <v>0</v>
      </c>
      <c r="N333">
        <f t="shared" si="10"/>
        <v>0</v>
      </c>
      <c r="P333">
        <v>0</v>
      </c>
      <c r="Q333">
        <v>0</v>
      </c>
      <c r="R333">
        <f t="shared" si="11"/>
        <v>0</v>
      </c>
    </row>
    <row r="334" spans="1:18" x14ac:dyDescent="0.25">
      <c r="A334">
        <v>2907</v>
      </c>
      <c r="B334">
        <v>1</v>
      </c>
      <c r="C334" t="s">
        <v>335</v>
      </c>
      <c r="D334" s="4">
        <v>0</v>
      </c>
      <c r="E334" s="4">
        <v>0</v>
      </c>
      <c r="I334" s="2">
        <v>2907</v>
      </c>
      <c r="J334" s="2">
        <v>1</v>
      </c>
      <c r="K334" t="s">
        <v>335</v>
      </c>
      <c r="L334">
        <v>0</v>
      </c>
      <c r="M334">
        <v>0</v>
      </c>
      <c r="N334">
        <f t="shared" si="10"/>
        <v>0</v>
      </c>
      <c r="P334">
        <v>0</v>
      </c>
      <c r="Q334">
        <v>0</v>
      </c>
      <c r="R334">
        <f t="shared" si="11"/>
        <v>0</v>
      </c>
    </row>
    <row r="335" spans="1:18" x14ac:dyDescent="0.25">
      <c r="A335">
        <v>2908</v>
      </c>
      <c r="B335">
        <v>1</v>
      </c>
      <c r="C335" t="s">
        <v>336</v>
      </c>
      <c r="D335" s="4">
        <v>388.07148900000902</v>
      </c>
      <c r="E335" s="4">
        <v>399.36480981329805</v>
      </c>
      <c r="I335" s="2">
        <v>2908</v>
      </c>
      <c r="J335" s="2">
        <v>1</v>
      </c>
      <c r="K335" t="s">
        <v>336</v>
      </c>
      <c r="L335">
        <v>-388.07148900000902</v>
      </c>
      <c r="M335">
        <v>0</v>
      </c>
      <c r="N335">
        <f t="shared" si="10"/>
        <v>-388.07148900000902</v>
      </c>
      <c r="P335">
        <v>-399.36480981329805</v>
      </c>
      <c r="Q335">
        <v>0</v>
      </c>
      <c r="R335">
        <f t="shared" si="11"/>
        <v>-399.36480981329805</v>
      </c>
    </row>
    <row r="336" spans="1:18" x14ac:dyDescent="0.25">
      <c r="A336">
        <v>3000</v>
      </c>
      <c r="B336">
        <v>1</v>
      </c>
      <c r="C336" t="s">
        <v>337</v>
      </c>
      <c r="D336" s="4">
        <v>0</v>
      </c>
      <c r="E336" s="4">
        <v>0</v>
      </c>
      <c r="I336" s="2">
        <v>3000</v>
      </c>
      <c r="J336" s="2">
        <v>1</v>
      </c>
      <c r="K336" t="s">
        <v>337</v>
      </c>
      <c r="L336">
        <v>0</v>
      </c>
      <c r="M336">
        <v>0</v>
      </c>
      <c r="N336">
        <f t="shared" si="10"/>
        <v>0</v>
      </c>
      <c r="P336">
        <v>0</v>
      </c>
      <c r="Q336">
        <v>0</v>
      </c>
      <c r="R336">
        <f t="shared" si="11"/>
        <v>0</v>
      </c>
    </row>
    <row r="337" spans="1:18" x14ac:dyDescent="0.25">
      <c r="A337">
        <v>3999</v>
      </c>
      <c r="B337">
        <v>1</v>
      </c>
      <c r="C337" t="s">
        <v>338</v>
      </c>
      <c r="D337" s="4">
        <v>0</v>
      </c>
      <c r="E337" s="4">
        <v>0</v>
      </c>
      <c r="I337" s="2">
        <v>3999</v>
      </c>
      <c r="J337" s="2">
        <v>1</v>
      </c>
      <c r="K337" t="s">
        <v>338</v>
      </c>
      <c r="L337">
        <v>0</v>
      </c>
      <c r="M337">
        <v>0</v>
      </c>
      <c r="N337">
        <f t="shared" si="10"/>
        <v>0</v>
      </c>
      <c r="P337">
        <v>0</v>
      </c>
      <c r="Q337">
        <v>0</v>
      </c>
      <c r="R337">
        <f t="shared" si="11"/>
        <v>0</v>
      </c>
    </row>
    <row r="338" spans="1:18" x14ac:dyDescent="0.25">
      <c r="A338">
        <v>4000</v>
      </c>
      <c r="B338">
        <v>7</v>
      </c>
      <c r="C338" t="s">
        <v>339</v>
      </c>
      <c r="D338" s="4">
        <v>0</v>
      </c>
      <c r="E338" s="4">
        <v>0</v>
      </c>
      <c r="I338" s="2">
        <v>4000</v>
      </c>
      <c r="J338" s="2">
        <v>7</v>
      </c>
      <c r="K338" t="s">
        <v>339</v>
      </c>
      <c r="L338">
        <v>0</v>
      </c>
      <c r="M338">
        <v>0</v>
      </c>
      <c r="N338">
        <f t="shared" si="10"/>
        <v>0</v>
      </c>
      <c r="P338">
        <v>0</v>
      </c>
      <c r="Q338">
        <v>0</v>
      </c>
      <c r="R338">
        <f t="shared" si="11"/>
        <v>0</v>
      </c>
    </row>
    <row r="339" spans="1:18" x14ac:dyDescent="0.25">
      <c r="A339">
        <v>4001</v>
      </c>
      <c r="B339">
        <v>7</v>
      </c>
      <c r="C339" t="s">
        <v>340</v>
      </c>
      <c r="D339" s="4">
        <v>0</v>
      </c>
      <c r="E339" s="4">
        <v>0</v>
      </c>
      <c r="I339" s="2">
        <v>4001</v>
      </c>
      <c r="J339" s="2">
        <v>7</v>
      </c>
      <c r="K339" t="s">
        <v>340</v>
      </c>
      <c r="L339">
        <v>0</v>
      </c>
      <c r="M339">
        <v>0</v>
      </c>
      <c r="N339">
        <f t="shared" si="10"/>
        <v>0</v>
      </c>
      <c r="P339">
        <v>0</v>
      </c>
      <c r="Q339">
        <v>0</v>
      </c>
      <c r="R339">
        <f t="shared" si="11"/>
        <v>0</v>
      </c>
    </row>
    <row r="340" spans="1:18" x14ac:dyDescent="0.25">
      <c r="A340">
        <v>4003</v>
      </c>
      <c r="B340">
        <v>7</v>
      </c>
      <c r="C340" t="s">
        <v>341</v>
      </c>
      <c r="D340" s="4">
        <v>0</v>
      </c>
      <c r="E340" s="4">
        <v>0</v>
      </c>
      <c r="I340" s="2">
        <v>4003</v>
      </c>
      <c r="J340" s="2">
        <v>7</v>
      </c>
      <c r="K340" t="s">
        <v>341</v>
      </c>
      <c r="L340">
        <v>2.2185819329679362</v>
      </c>
      <c r="M340">
        <v>0</v>
      </c>
      <c r="N340">
        <f t="shared" si="10"/>
        <v>2.2185819329679362</v>
      </c>
      <c r="P340">
        <v>2.1944107661911403</v>
      </c>
      <c r="Q340">
        <v>0</v>
      </c>
      <c r="R340">
        <f t="shared" si="11"/>
        <v>2.1944107661911403</v>
      </c>
    </row>
    <row r="341" spans="1:18" x14ac:dyDescent="0.25">
      <c r="A341">
        <v>4004</v>
      </c>
      <c r="B341">
        <v>7</v>
      </c>
      <c r="C341" t="s">
        <v>342</v>
      </c>
      <c r="D341" s="4">
        <v>0</v>
      </c>
      <c r="E341" s="4">
        <v>0</v>
      </c>
      <c r="I341" s="2">
        <v>4004</v>
      </c>
      <c r="J341" s="2">
        <v>7</v>
      </c>
      <c r="K341" t="s">
        <v>342</v>
      </c>
      <c r="L341">
        <v>0</v>
      </c>
      <c r="M341">
        <v>0</v>
      </c>
      <c r="N341">
        <f t="shared" si="10"/>
        <v>0</v>
      </c>
      <c r="P341">
        <v>0</v>
      </c>
      <c r="Q341">
        <v>0</v>
      </c>
      <c r="R341">
        <f t="shared" si="11"/>
        <v>0</v>
      </c>
    </row>
    <row r="342" spans="1:18" x14ac:dyDescent="0.25">
      <c r="A342">
        <v>4005</v>
      </c>
      <c r="B342">
        <v>7</v>
      </c>
      <c r="C342" t="s">
        <v>343</v>
      </c>
      <c r="D342" s="4">
        <v>0</v>
      </c>
      <c r="E342" s="4">
        <v>0</v>
      </c>
      <c r="I342" s="2">
        <v>4005</v>
      </c>
      <c r="J342" s="2">
        <v>7</v>
      </c>
      <c r="K342" t="s">
        <v>343</v>
      </c>
      <c r="L342">
        <v>0</v>
      </c>
      <c r="M342">
        <v>0</v>
      </c>
      <c r="N342">
        <f t="shared" si="10"/>
        <v>0</v>
      </c>
      <c r="P342">
        <v>0</v>
      </c>
      <c r="Q342">
        <v>0</v>
      </c>
      <c r="R342">
        <f t="shared" si="11"/>
        <v>0</v>
      </c>
    </row>
    <row r="343" spans="1:18" x14ac:dyDescent="0.25">
      <c r="A343">
        <v>4007</v>
      </c>
      <c r="B343">
        <v>7</v>
      </c>
      <c r="C343" t="s">
        <v>344</v>
      </c>
      <c r="D343" s="4">
        <v>0</v>
      </c>
      <c r="E343" s="4">
        <v>0</v>
      </c>
      <c r="I343" s="2">
        <v>4007</v>
      </c>
      <c r="J343" s="2">
        <v>7</v>
      </c>
      <c r="K343" t="s">
        <v>344</v>
      </c>
      <c r="L343">
        <v>4.7007577589611174</v>
      </c>
      <c r="M343">
        <v>0</v>
      </c>
      <c r="N343">
        <f t="shared" si="10"/>
        <v>4.7007577589611174</v>
      </c>
      <c r="P343">
        <v>4.4878203478292562</v>
      </c>
      <c r="Q343">
        <v>0</v>
      </c>
      <c r="R343">
        <f t="shared" si="11"/>
        <v>4.4878203478292562</v>
      </c>
    </row>
    <row r="344" spans="1:18" x14ac:dyDescent="0.25">
      <c r="A344">
        <v>4008</v>
      </c>
      <c r="B344">
        <v>7</v>
      </c>
      <c r="C344" t="s">
        <v>345</v>
      </c>
      <c r="D344" s="4">
        <v>0</v>
      </c>
      <c r="E344" s="4">
        <v>0</v>
      </c>
      <c r="I344" s="2">
        <v>4008</v>
      </c>
      <c r="J344" s="2">
        <v>7</v>
      </c>
      <c r="K344" t="s">
        <v>345</v>
      </c>
      <c r="L344">
        <v>0</v>
      </c>
      <c r="M344">
        <v>0</v>
      </c>
      <c r="N344">
        <f t="shared" si="10"/>
        <v>0</v>
      </c>
      <c r="P344">
        <v>0</v>
      </c>
      <c r="Q344">
        <v>0</v>
      </c>
      <c r="R344">
        <f t="shared" si="11"/>
        <v>0</v>
      </c>
    </row>
    <row r="345" spans="1:18" x14ac:dyDescent="0.25">
      <c r="A345">
        <v>4011</v>
      </c>
      <c r="B345">
        <v>7</v>
      </c>
      <c r="C345" t="s">
        <v>346</v>
      </c>
      <c r="D345" s="4">
        <v>0</v>
      </c>
      <c r="E345" s="4">
        <v>0</v>
      </c>
      <c r="I345" s="2">
        <v>4011</v>
      </c>
      <c r="J345" s="2">
        <v>7</v>
      </c>
      <c r="K345" t="s">
        <v>346</v>
      </c>
      <c r="L345">
        <v>19.747575819201302</v>
      </c>
      <c r="M345">
        <v>0</v>
      </c>
      <c r="N345">
        <f t="shared" si="10"/>
        <v>19.747575819201302</v>
      </c>
      <c r="P345">
        <v>19.637722607789328</v>
      </c>
      <c r="Q345">
        <v>0</v>
      </c>
      <c r="R345">
        <f t="shared" si="11"/>
        <v>19.637722607789328</v>
      </c>
    </row>
    <row r="346" spans="1:18" x14ac:dyDescent="0.25">
      <c r="A346">
        <v>4015</v>
      </c>
      <c r="B346">
        <v>7</v>
      </c>
      <c r="C346" t="s">
        <v>347</v>
      </c>
      <c r="D346" s="4">
        <v>0</v>
      </c>
      <c r="E346" s="4">
        <v>0</v>
      </c>
      <c r="I346" s="2">
        <v>4015</v>
      </c>
      <c r="J346" s="2">
        <v>7</v>
      </c>
      <c r="K346" t="s">
        <v>347</v>
      </c>
      <c r="L346">
        <v>17.550960043969098</v>
      </c>
      <c r="M346">
        <v>0</v>
      </c>
      <c r="N346">
        <f t="shared" si="10"/>
        <v>17.550960043969098</v>
      </c>
      <c r="P346">
        <v>16.755927373451414</v>
      </c>
      <c r="Q346">
        <v>0</v>
      </c>
      <c r="R346">
        <f t="shared" si="11"/>
        <v>16.755927373451414</v>
      </c>
    </row>
    <row r="347" spans="1:18" x14ac:dyDescent="0.25">
      <c r="A347">
        <v>4016</v>
      </c>
      <c r="B347">
        <v>7</v>
      </c>
      <c r="C347" t="s">
        <v>348</v>
      </c>
      <c r="D347" s="4">
        <v>0</v>
      </c>
      <c r="E347" s="4">
        <v>0</v>
      </c>
      <c r="I347" s="2">
        <v>4016</v>
      </c>
      <c r="J347" s="2">
        <v>7</v>
      </c>
      <c r="K347" t="s">
        <v>348</v>
      </c>
      <c r="L347">
        <v>0</v>
      </c>
      <c r="M347">
        <v>0</v>
      </c>
      <c r="N347">
        <f t="shared" si="10"/>
        <v>0</v>
      </c>
      <c r="P347">
        <v>0</v>
      </c>
      <c r="Q347">
        <v>0</v>
      </c>
      <c r="R347">
        <f t="shared" si="11"/>
        <v>0</v>
      </c>
    </row>
    <row r="348" spans="1:18" x14ac:dyDescent="0.25">
      <c r="A348">
        <v>4017</v>
      </c>
      <c r="B348">
        <v>7</v>
      </c>
      <c r="C348" t="s">
        <v>349</v>
      </c>
      <c r="D348" s="4">
        <v>0</v>
      </c>
      <c r="E348" s="4">
        <v>0</v>
      </c>
      <c r="I348" s="2">
        <v>4017</v>
      </c>
      <c r="J348" s="2">
        <v>7</v>
      </c>
      <c r="K348" t="s">
        <v>349</v>
      </c>
      <c r="L348">
        <v>75.190157985663973</v>
      </c>
      <c r="M348">
        <v>0</v>
      </c>
      <c r="N348">
        <f t="shared" si="10"/>
        <v>75.190157985663973</v>
      </c>
      <c r="P348">
        <v>73.189772913814522</v>
      </c>
      <c r="Q348">
        <v>0</v>
      </c>
      <c r="R348">
        <f t="shared" si="11"/>
        <v>73.189772913814522</v>
      </c>
    </row>
    <row r="349" spans="1:18" x14ac:dyDescent="0.25">
      <c r="A349">
        <v>4018</v>
      </c>
      <c r="B349">
        <v>7</v>
      </c>
      <c r="C349" t="s">
        <v>350</v>
      </c>
      <c r="D349" s="4">
        <v>0</v>
      </c>
      <c r="E349" s="4">
        <v>0</v>
      </c>
      <c r="I349" s="2">
        <v>4018</v>
      </c>
      <c r="J349" s="2">
        <v>7</v>
      </c>
      <c r="K349" t="s">
        <v>350</v>
      </c>
      <c r="L349">
        <v>0</v>
      </c>
      <c r="M349">
        <v>0</v>
      </c>
      <c r="N349">
        <f t="shared" si="10"/>
        <v>0</v>
      </c>
      <c r="P349">
        <v>0</v>
      </c>
      <c r="Q349">
        <v>0</v>
      </c>
      <c r="R349">
        <f t="shared" si="11"/>
        <v>0</v>
      </c>
    </row>
    <row r="350" spans="1:18" x14ac:dyDescent="0.25">
      <c r="A350">
        <v>4020</v>
      </c>
      <c r="B350">
        <v>7</v>
      </c>
      <c r="C350" t="s">
        <v>351</v>
      </c>
      <c r="D350" s="4">
        <v>0</v>
      </c>
      <c r="E350" s="4">
        <v>0</v>
      </c>
      <c r="I350" s="2">
        <v>4020</v>
      </c>
      <c r="J350" s="2">
        <v>7</v>
      </c>
      <c r="K350" t="s">
        <v>351</v>
      </c>
      <c r="L350">
        <v>29.917906858434435</v>
      </c>
      <c r="M350">
        <v>0</v>
      </c>
      <c r="N350">
        <f t="shared" si="10"/>
        <v>29.917906858434435</v>
      </c>
      <c r="P350">
        <v>28.838740103761666</v>
      </c>
      <c r="Q350">
        <v>0</v>
      </c>
      <c r="R350">
        <f t="shared" si="11"/>
        <v>28.838740103761666</v>
      </c>
    </row>
    <row r="351" spans="1:18" x14ac:dyDescent="0.25">
      <c r="A351">
        <v>4025</v>
      </c>
      <c r="B351">
        <v>7</v>
      </c>
      <c r="C351" t="s">
        <v>352</v>
      </c>
      <c r="D351" s="4">
        <v>0</v>
      </c>
      <c r="E351" s="4">
        <v>0</v>
      </c>
      <c r="I351" s="2">
        <v>4025</v>
      </c>
      <c r="J351" s="2">
        <v>7</v>
      </c>
      <c r="K351" t="s">
        <v>352</v>
      </c>
      <c r="L351">
        <v>5.0082839674942079</v>
      </c>
      <c r="M351">
        <v>0</v>
      </c>
      <c r="N351">
        <f t="shared" si="10"/>
        <v>5.0082839674942079</v>
      </c>
      <c r="P351">
        <v>4.7814160715279286</v>
      </c>
      <c r="Q351">
        <v>0</v>
      </c>
      <c r="R351">
        <f t="shared" si="11"/>
        <v>4.7814160715279286</v>
      </c>
    </row>
    <row r="352" spans="1:18" x14ac:dyDescent="0.25">
      <c r="A352">
        <v>4026</v>
      </c>
      <c r="B352">
        <v>7</v>
      </c>
      <c r="C352" t="s">
        <v>353</v>
      </c>
      <c r="D352" s="4">
        <v>0</v>
      </c>
      <c r="E352" s="4">
        <v>0</v>
      </c>
      <c r="I352" s="2">
        <v>4026</v>
      </c>
      <c r="J352" s="2">
        <v>7</v>
      </c>
      <c r="K352" t="s">
        <v>353</v>
      </c>
      <c r="L352">
        <v>1.4936987271466933</v>
      </c>
      <c r="M352">
        <v>0</v>
      </c>
      <c r="N352">
        <f t="shared" si="10"/>
        <v>1.4936987271466933</v>
      </c>
      <c r="P352">
        <v>1.3631230028477148</v>
      </c>
      <c r="Q352">
        <v>0</v>
      </c>
      <c r="R352">
        <f t="shared" si="11"/>
        <v>1.3631230028477148</v>
      </c>
    </row>
    <row r="353" spans="1:18" x14ac:dyDescent="0.25">
      <c r="A353">
        <v>4027</v>
      </c>
      <c r="B353">
        <v>7</v>
      </c>
      <c r="C353" t="s">
        <v>354</v>
      </c>
      <c r="D353" s="4">
        <v>0</v>
      </c>
      <c r="E353" s="4">
        <v>0</v>
      </c>
      <c r="I353" s="2">
        <v>4027</v>
      </c>
      <c r="J353" s="2">
        <v>7</v>
      </c>
      <c r="K353" t="s">
        <v>354</v>
      </c>
      <c r="L353">
        <v>0</v>
      </c>
      <c r="M353">
        <v>0</v>
      </c>
      <c r="N353">
        <f t="shared" si="10"/>
        <v>0</v>
      </c>
      <c r="P353">
        <v>0</v>
      </c>
      <c r="Q353">
        <v>0</v>
      </c>
      <c r="R353">
        <f t="shared" si="11"/>
        <v>0</v>
      </c>
    </row>
    <row r="354" spans="1:18" x14ac:dyDescent="0.25">
      <c r="A354">
        <v>4029</v>
      </c>
      <c r="B354">
        <v>7</v>
      </c>
      <c r="C354" t="s">
        <v>355</v>
      </c>
      <c r="D354" s="4">
        <v>0</v>
      </c>
      <c r="E354" s="4">
        <v>0</v>
      </c>
      <c r="I354" s="2">
        <v>4029</v>
      </c>
      <c r="J354" s="2">
        <v>7</v>
      </c>
      <c r="K354" t="s">
        <v>355</v>
      </c>
      <c r="L354">
        <v>10.411958774522645</v>
      </c>
      <c r="M354">
        <v>0</v>
      </c>
      <c r="N354">
        <f t="shared" si="10"/>
        <v>10.411958774522645</v>
      </c>
      <c r="P354">
        <v>10.713447764937882</v>
      </c>
      <c r="Q354">
        <v>0</v>
      </c>
      <c r="R354">
        <f t="shared" si="11"/>
        <v>10.713447764937882</v>
      </c>
    </row>
    <row r="355" spans="1:18" x14ac:dyDescent="0.25">
      <c r="A355">
        <v>4030</v>
      </c>
      <c r="B355">
        <v>7</v>
      </c>
      <c r="C355" t="s">
        <v>356</v>
      </c>
      <c r="D355" s="4">
        <v>0</v>
      </c>
      <c r="E355" s="4">
        <v>0</v>
      </c>
      <c r="I355" s="2">
        <v>4030</v>
      </c>
      <c r="J355" s="2">
        <v>7</v>
      </c>
      <c r="K355" t="s">
        <v>356</v>
      </c>
      <c r="L355">
        <v>0</v>
      </c>
      <c r="M355">
        <v>0</v>
      </c>
      <c r="N355">
        <f t="shared" si="10"/>
        <v>0</v>
      </c>
      <c r="P355">
        <v>0</v>
      </c>
      <c r="Q355">
        <v>0</v>
      </c>
      <c r="R355">
        <f t="shared" si="11"/>
        <v>0</v>
      </c>
    </row>
    <row r="356" spans="1:18" x14ac:dyDescent="0.25">
      <c r="A356">
        <v>4031</v>
      </c>
      <c r="B356">
        <v>7</v>
      </c>
      <c r="C356" t="s">
        <v>357</v>
      </c>
      <c r="D356" s="4">
        <v>0</v>
      </c>
      <c r="E356" s="4">
        <v>0</v>
      </c>
      <c r="I356" s="2">
        <v>4031</v>
      </c>
      <c r="J356" s="2">
        <v>7</v>
      </c>
      <c r="K356" t="s">
        <v>357</v>
      </c>
      <c r="L356">
        <v>0</v>
      </c>
      <c r="M356">
        <v>0</v>
      </c>
      <c r="N356">
        <f t="shared" si="10"/>
        <v>0</v>
      </c>
      <c r="P356">
        <v>0</v>
      </c>
      <c r="Q356">
        <v>0</v>
      </c>
      <c r="R356">
        <f t="shared" si="11"/>
        <v>0</v>
      </c>
    </row>
    <row r="357" spans="1:18" x14ac:dyDescent="0.25">
      <c r="A357">
        <v>4032</v>
      </c>
      <c r="B357">
        <v>7</v>
      </c>
      <c r="C357" t="s">
        <v>358</v>
      </c>
      <c r="D357" s="4">
        <v>0</v>
      </c>
      <c r="E357" s="4">
        <v>0</v>
      </c>
      <c r="I357" s="2">
        <v>4032</v>
      </c>
      <c r="J357" s="2">
        <v>7</v>
      </c>
      <c r="K357" t="s">
        <v>358</v>
      </c>
      <c r="L357">
        <v>0</v>
      </c>
      <c r="M357">
        <v>0</v>
      </c>
      <c r="N357">
        <f t="shared" si="10"/>
        <v>0</v>
      </c>
      <c r="P357">
        <v>0</v>
      </c>
      <c r="Q357">
        <v>0</v>
      </c>
      <c r="R357">
        <f t="shared" si="11"/>
        <v>0</v>
      </c>
    </row>
    <row r="358" spans="1:18" x14ac:dyDescent="0.25">
      <c r="A358">
        <v>4035</v>
      </c>
      <c r="B358">
        <v>7</v>
      </c>
      <c r="C358" t="s">
        <v>359</v>
      </c>
      <c r="D358" s="4">
        <v>0</v>
      </c>
      <c r="E358" s="4">
        <v>0</v>
      </c>
      <c r="I358" s="2">
        <v>4035</v>
      </c>
      <c r="J358" s="2">
        <v>7</v>
      </c>
      <c r="K358" t="s">
        <v>359</v>
      </c>
      <c r="L358">
        <v>5055.2792058381892</v>
      </c>
      <c r="M358">
        <v>0</v>
      </c>
      <c r="N358">
        <f t="shared" si="10"/>
        <v>5055.2792058381892</v>
      </c>
      <c r="P358">
        <v>5066.3763286668109</v>
      </c>
      <c r="Q358">
        <v>0</v>
      </c>
      <c r="R358">
        <f t="shared" si="11"/>
        <v>5066.3763286668109</v>
      </c>
    </row>
    <row r="359" spans="1:18" x14ac:dyDescent="0.25">
      <c r="A359">
        <v>4036</v>
      </c>
      <c r="B359">
        <v>7</v>
      </c>
      <c r="C359" t="s">
        <v>360</v>
      </c>
      <c r="D359" s="4">
        <v>0</v>
      </c>
      <c r="E359" s="4">
        <v>0</v>
      </c>
      <c r="I359" s="2">
        <v>4036</v>
      </c>
      <c r="J359" s="2">
        <v>7</v>
      </c>
      <c r="K359" t="s">
        <v>360</v>
      </c>
      <c r="L359">
        <v>1.8890895666881988</v>
      </c>
      <c r="M359">
        <v>0</v>
      </c>
      <c r="N359">
        <f t="shared" si="10"/>
        <v>1.8890895666881988</v>
      </c>
      <c r="P359">
        <v>1.8255106931173941</v>
      </c>
      <c r="Q359">
        <v>0</v>
      </c>
      <c r="R359">
        <f t="shared" si="11"/>
        <v>1.8255106931173941</v>
      </c>
    </row>
    <row r="360" spans="1:18" x14ac:dyDescent="0.25">
      <c r="A360">
        <v>4038</v>
      </c>
      <c r="B360">
        <v>7</v>
      </c>
      <c r="C360" t="s">
        <v>361</v>
      </c>
      <c r="D360" s="4">
        <v>0</v>
      </c>
      <c r="E360" s="4">
        <v>0</v>
      </c>
      <c r="I360" s="2">
        <v>4038</v>
      </c>
      <c r="J360" s="2">
        <v>7</v>
      </c>
      <c r="K360" t="s">
        <v>361</v>
      </c>
      <c r="L360">
        <v>6067.2620188629662</v>
      </c>
      <c r="M360">
        <v>0</v>
      </c>
      <c r="N360">
        <f t="shared" si="10"/>
        <v>6067.2620188629662</v>
      </c>
      <c r="P360">
        <v>6080.416802604057</v>
      </c>
      <c r="Q360">
        <v>0</v>
      </c>
      <c r="R360">
        <f t="shared" si="11"/>
        <v>6080.416802604057</v>
      </c>
    </row>
    <row r="361" spans="1:18" x14ac:dyDescent="0.25">
      <c r="A361">
        <v>4039</v>
      </c>
      <c r="B361">
        <v>7</v>
      </c>
      <c r="C361" t="s">
        <v>362</v>
      </c>
      <c r="D361" s="4">
        <v>0</v>
      </c>
      <c r="E361" s="4">
        <v>0</v>
      </c>
      <c r="I361" s="2">
        <v>4039</v>
      </c>
      <c r="J361" s="2">
        <v>7</v>
      </c>
      <c r="K361" t="s">
        <v>362</v>
      </c>
      <c r="L361">
        <v>0</v>
      </c>
      <c r="M361">
        <v>0</v>
      </c>
      <c r="N361">
        <f t="shared" si="10"/>
        <v>0</v>
      </c>
      <c r="P361">
        <v>0</v>
      </c>
      <c r="Q361">
        <v>0</v>
      </c>
      <c r="R361">
        <f t="shared" si="11"/>
        <v>0</v>
      </c>
    </row>
    <row r="362" spans="1:18" x14ac:dyDescent="0.25">
      <c r="A362">
        <v>4042</v>
      </c>
      <c r="B362">
        <v>7</v>
      </c>
      <c r="C362" t="s">
        <v>363</v>
      </c>
      <c r="D362" s="4">
        <v>0</v>
      </c>
      <c r="E362" s="4">
        <v>0</v>
      </c>
      <c r="I362" s="2">
        <v>4042</v>
      </c>
      <c r="J362" s="2">
        <v>7</v>
      </c>
      <c r="K362" t="s">
        <v>363</v>
      </c>
      <c r="L362">
        <v>0</v>
      </c>
      <c r="M362">
        <v>0</v>
      </c>
      <c r="N362">
        <f t="shared" si="10"/>
        <v>0</v>
      </c>
      <c r="P362">
        <v>0</v>
      </c>
      <c r="Q362">
        <v>0</v>
      </c>
      <c r="R362">
        <f t="shared" si="11"/>
        <v>0</v>
      </c>
    </row>
    <row r="363" spans="1:18" x14ac:dyDescent="0.25">
      <c r="A363">
        <v>4043</v>
      </c>
      <c r="B363">
        <v>7</v>
      </c>
      <c r="C363" t="s">
        <v>364</v>
      </c>
      <c r="D363" s="4">
        <v>0</v>
      </c>
      <c r="E363" s="4">
        <v>0</v>
      </c>
      <c r="I363" s="2">
        <v>4043</v>
      </c>
      <c r="J363" s="2">
        <v>7</v>
      </c>
      <c r="K363" t="s">
        <v>364</v>
      </c>
      <c r="L363">
        <v>0</v>
      </c>
      <c r="M363">
        <v>0</v>
      </c>
      <c r="N363">
        <f t="shared" si="10"/>
        <v>0</v>
      </c>
      <c r="P363">
        <v>0</v>
      </c>
      <c r="Q363">
        <v>0</v>
      </c>
      <c r="R363">
        <f t="shared" si="11"/>
        <v>0</v>
      </c>
    </row>
    <row r="364" spans="1:18" x14ac:dyDescent="0.25">
      <c r="A364">
        <v>4049</v>
      </c>
      <c r="B364">
        <v>7</v>
      </c>
      <c r="C364" t="s">
        <v>365</v>
      </c>
      <c r="D364" s="4">
        <v>0</v>
      </c>
      <c r="E364" s="4">
        <v>0</v>
      </c>
      <c r="I364" s="2">
        <v>4049</v>
      </c>
      <c r="J364" s="2">
        <v>7</v>
      </c>
      <c r="K364" t="s">
        <v>365</v>
      </c>
      <c r="L364">
        <v>0</v>
      </c>
      <c r="M364">
        <v>0</v>
      </c>
      <c r="N364">
        <f t="shared" si="10"/>
        <v>0</v>
      </c>
      <c r="P364">
        <v>0</v>
      </c>
      <c r="Q364">
        <v>0</v>
      </c>
      <c r="R364">
        <f t="shared" si="11"/>
        <v>0</v>
      </c>
    </row>
    <row r="365" spans="1:18" x14ac:dyDescent="0.25">
      <c r="A365">
        <v>4050</v>
      </c>
      <c r="B365">
        <v>7</v>
      </c>
      <c r="C365" t="s">
        <v>366</v>
      </c>
      <c r="D365" s="4">
        <v>0</v>
      </c>
      <c r="E365" s="4">
        <v>0</v>
      </c>
      <c r="I365" s="2">
        <v>4050</v>
      </c>
      <c r="J365" s="2">
        <v>7</v>
      </c>
      <c r="K365" t="s">
        <v>366</v>
      </c>
      <c r="L365">
        <v>0</v>
      </c>
      <c r="M365">
        <v>0</v>
      </c>
      <c r="N365">
        <f t="shared" si="10"/>
        <v>0</v>
      </c>
      <c r="P365">
        <v>0</v>
      </c>
      <c r="Q365">
        <v>0</v>
      </c>
      <c r="R365">
        <f t="shared" si="11"/>
        <v>0</v>
      </c>
    </row>
    <row r="366" spans="1:18" x14ac:dyDescent="0.25">
      <c r="A366">
        <v>4053</v>
      </c>
      <c r="B366">
        <v>7</v>
      </c>
      <c r="C366" t="s">
        <v>367</v>
      </c>
      <c r="D366" s="4">
        <v>0</v>
      </c>
      <c r="E366" s="4">
        <v>0</v>
      </c>
      <c r="I366" s="2">
        <v>4053</v>
      </c>
      <c r="J366" s="2">
        <v>7</v>
      </c>
      <c r="K366" t="s">
        <v>367</v>
      </c>
      <c r="L366">
        <v>0</v>
      </c>
      <c r="M366">
        <v>0</v>
      </c>
      <c r="N366">
        <f t="shared" si="10"/>
        <v>0</v>
      </c>
      <c r="P366">
        <v>0</v>
      </c>
      <c r="Q366">
        <v>0</v>
      </c>
      <c r="R366">
        <f t="shared" si="11"/>
        <v>0</v>
      </c>
    </row>
    <row r="367" spans="1:18" x14ac:dyDescent="0.25">
      <c r="A367">
        <v>4054</v>
      </c>
      <c r="B367">
        <v>7</v>
      </c>
      <c r="C367" t="s">
        <v>368</v>
      </c>
      <c r="D367" s="4">
        <v>0</v>
      </c>
      <c r="E367" s="4">
        <v>0</v>
      </c>
      <c r="I367" s="2">
        <v>4054</v>
      </c>
      <c r="J367" s="2">
        <v>7</v>
      </c>
      <c r="K367" t="s">
        <v>368</v>
      </c>
      <c r="L367">
        <v>0</v>
      </c>
      <c r="M367">
        <v>0</v>
      </c>
      <c r="N367">
        <f t="shared" si="10"/>
        <v>0</v>
      </c>
      <c r="P367">
        <v>0</v>
      </c>
      <c r="Q367">
        <v>0</v>
      </c>
      <c r="R367">
        <f t="shared" si="11"/>
        <v>0</v>
      </c>
    </row>
    <row r="368" spans="1:18" x14ac:dyDescent="0.25">
      <c r="A368">
        <v>4055</v>
      </c>
      <c r="B368">
        <v>7</v>
      </c>
      <c r="C368" t="s">
        <v>369</v>
      </c>
      <c r="D368" s="4">
        <v>0</v>
      </c>
      <c r="E368" s="4">
        <v>0</v>
      </c>
      <c r="I368" s="2">
        <v>4055</v>
      </c>
      <c r="J368" s="2">
        <v>7</v>
      </c>
      <c r="K368" t="s">
        <v>369</v>
      </c>
      <c r="L368">
        <v>0</v>
      </c>
      <c r="M368">
        <v>0</v>
      </c>
      <c r="N368">
        <f t="shared" si="10"/>
        <v>0</v>
      </c>
      <c r="P368">
        <v>0</v>
      </c>
      <c r="Q368">
        <v>0</v>
      </c>
      <c r="R368">
        <f t="shared" si="11"/>
        <v>0</v>
      </c>
    </row>
    <row r="369" spans="1:18" x14ac:dyDescent="0.25">
      <c r="A369">
        <v>4056</v>
      </c>
      <c r="B369">
        <v>7</v>
      </c>
      <c r="C369" t="s">
        <v>370</v>
      </c>
      <c r="D369" s="4">
        <v>0</v>
      </c>
      <c r="E369" s="4">
        <v>0</v>
      </c>
      <c r="I369" s="2">
        <v>4056</v>
      </c>
      <c r="J369" s="2">
        <v>7</v>
      </c>
      <c r="K369" t="s">
        <v>370</v>
      </c>
      <c r="L369">
        <v>0</v>
      </c>
      <c r="M369">
        <v>0</v>
      </c>
      <c r="N369">
        <f t="shared" si="10"/>
        <v>0</v>
      </c>
      <c r="P369">
        <v>0</v>
      </c>
      <c r="Q369">
        <v>0</v>
      </c>
      <c r="R369">
        <f t="shared" si="11"/>
        <v>0</v>
      </c>
    </row>
    <row r="370" spans="1:18" x14ac:dyDescent="0.25">
      <c r="A370">
        <v>4057</v>
      </c>
      <c r="B370">
        <v>7</v>
      </c>
      <c r="C370" t="s">
        <v>371</v>
      </c>
      <c r="D370" s="4">
        <v>0</v>
      </c>
      <c r="E370" s="4">
        <v>0</v>
      </c>
      <c r="I370" s="2">
        <v>4057</v>
      </c>
      <c r="J370" s="2">
        <v>7</v>
      </c>
      <c r="K370" t="s">
        <v>371</v>
      </c>
      <c r="L370">
        <v>2.0867849864553136</v>
      </c>
      <c r="M370">
        <v>0</v>
      </c>
      <c r="N370">
        <f t="shared" si="10"/>
        <v>2.0867849864553136</v>
      </c>
      <c r="P370">
        <v>2.466603528962878</v>
      </c>
      <c r="Q370">
        <v>0</v>
      </c>
      <c r="R370">
        <f t="shared" si="11"/>
        <v>2.466603528962878</v>
      </c>
    </row>
    <row r="371" spans="1:18" x14ac:dyDescent="0.25">
      <c r="A371">
        <v>4058</v>
      </c>
      <c r="B371">
        <v>7</v>
      </c>
      <c r="C371" t="s">
        <v>372</v>
      </c>
      <c r="D371" s="4">
        <v>0</v>
      </c>
      <c r="E371" s="4">
        <v>0</v>
      </c>
      <c r="I371" s="2">
        <v>4058</v>
      </c>
      <c r="J371" s="2">
        <v>7</v>
      </c>
      <c r="K371" t="s">
        <v>372</v>
      </c>
      <c r="L371">
        <v>0</v>
      </c>
      <c r="M371">
        <v>0</v>
      </c>
      <c r="N371">
        <f t="shared" si="10"/>
        <v>0</v>
      </c>
      <c r="P371">
        <v>0</v>
      </c>
      <c r="Q371">
        <v>0</v>
      </c>
      <c r="R371">
        <f t="shared" si="11"/>
        <v>0</v>
      </c>
    </row>
    <row r="372" spans="1:18" x14ac:dyDescent="0.25">
      <c r="A372">
        <v>4059</v>
      </c>
      <c r="B372">
        <v>7</v>
      </c>
      <c r="C372" t="s">
        <v>373</v>
      </c>
      <c r="D372" s="4">
        <v>0</v>
      </c>
      <c r="E372" s="4">
        <v>0</v>
      </c>
      <c r="I372" s="2">
        <v>4059</v>
      </c>
      <c r="J372" s="2">
        <v>7</v>
      </c>
      <c r="K372" t="s">
        <v>373</v>
      </c>
      <c r="L372">
        <v>5.4036748070357135</v>
      </c>
      <c r="M372">
        <v>0</v>
      </c>
      <c r="N372">
        <f t="shared" si="10"/>
        <v>5.4036748070357135</v>
      </c>
      <c r="P372">
        <v>5.4432449019805063</v>
      </c>
      <c r="Q372">
        <v>0</v>
      </c>
      <c r="R372">
        <f t="shared" si="11"/>
        <v>5.4432449019805063</v>
      </c>
    </row>
    <row r="373" spans="1:18" x14ac:dyDescent="0.25">
      <c r="A373">
        <v>4064</v>
      </c>
      <c r="B373">
        <v>7</v>
      </c>
      <c r="C373" t="s">
        <v>374</v>
      </c>
      <c r="D373" s="4">
        <v>0</v>
      </c>
      <c r="E373" s="4">
        <v>0</v>
      </c>
      <c r="I373" s="2">
        <v>4064</v>
      </c>
      <c r="J373" s="2">
        <v>7</v>
      </c>
      <c r="K373" t="s">
        <v>374</v>
      </c>
      <c r="L373">
        <v>0</v>
      </c>
      <c r="M373">
        <v>0</v>
      </c>
      <c r="N373">
        <f t="shared" si="10"/>
        <v>0</v>
      </c>
      <c r="P373">
        <v>0</v>
      </c>
      <c r="Q373">
        <v>0</v>
      </c>
      <c r="R373">
        <f t="shared" si="11"/>
        <v>0</v>
      </c>
    </row>
    <row r="374" spans="1:18" x14ac:dyDescent="0.25">
      <c r="A374">
        <v>4066</v>
      </c>
      <c r="B374">
        <v>7</v>
      </c>
      <c r="C374" t="s">
        <v>375</v>
      </c>
      <c r="D374" s="4">
        <v>0</v>
      </c>
      <c r="E374" s="4">
        <v>0</v>
      </c>
      <c r="I374" s="2">
        <v>4066</v>
      </c>
      <c r="J374" s="2">
        <v>7</v>
      </c>
      <c r="K374" t="s">
        <v>375</v>
      </c>
      <c r="L374">
        <v>0</v>
      </c>
      <c r="M374">
        <v>0</v>
      </c>
      <c r="N374">
        <f t="shared" si="10"/>
        <v>0</v>
      </c>
      <c r="P374">
        <v>0</v>
      </c>
      <c r="Q374">
        <v>0</v>
      </c>
      <c r="R374">
        <f t="shared" si="11"/>
        <v>0</v>
      </c>
    </row>
    <row r="375" spans="1:18" x14ac:dyDescent="0.25">
      <c r="A375">
        <v>4067</v>
      </c>
      <c r="B375">
        <v>7</v>
      </c>
      <c r="C375" t="s">
        <v>376</v>
      </c>
      <c r="D375" s="4">
        <v>0</v>
      </c>
      <c r="E375" s="4">
        <v>0</v>
      </c>
      <c r="I375" s="2">
        <v>4067</v>
      </c>
      <c r="J375" s="2">
        <v>7</v>
      </c>
      <c r="K375" t="s">
        <v>376</v>
      </c>
      <c r="L375">
        <v>0</v>
      </c>
      <c r="M375">
        <v>0</v>
      </c>
      <c r="N375">
        <f t="shared" si="10"/>
        <v>0</v>
      </c>
      <c r="P375">
        <v>0</v>
      </c>
      <c r="Q375">
        <v>0</v>
      </c>
      <c r="R375">
        <f t="shared" si="11"/>
        <v>0</v>
      </c>
    </row>
    <row r="376" spans="1:18" x14ac:dyDescent="0.25">
      <c r="A376">
        <v>4068</v>
      </c>
      <c r="B376">
        <v>7</v>
      </c>
      <c r="C376" t="s">
        <v>377</v>
      </c>
      <c r="D376" s="4">
        <v>0</v>
      </c>
      <c r="E376" s="4">
        <v>0</v>
      </c>
      <c r="I376" s="2">
        <v>4068</v>
      </c>
      <c r="J376" s="2">
        <v>7</v>
      </c>
      <c r="K376" t="s">
        <v>377</v>
      </c>
      <c r="L376">
        <v>9097.4333584484848</v>
      </c>
      <c r="M376">
        <v>0</v>
      </c>
      <c r="N376">
        <f t="shared" si="10"/>
        <v>9097.4333584484848</v>
      </c>
      <c r="P376">
        <v>9118.2279160626058</v>
      </c>
      <c r="Q376">
        <v>0</v>
      </c>
      <c r="R376">
        <f t="shared" si="11"/>
        <v>9118.2279160626058</v>
      </c>
    </row>
    <row r="377" spans="1:18" x14ac:dyDescent="0.25">
      <c r="A377">
        <v>4070</v>
      </c>
      <c r="B377">
        <v>7</v>
      </c>
      <c r="C377" t="s">
        <v>378</v>
      </c>
      <c r="D377" s="4">
        <v>0</v>
      </c>
      <c r="E377" s="4">
        <v>0</v>
      </c>
      <c r="I377" s="2">
        <v>4070</v>
      </c>
      <c r="J377" s="2">
        <v>7</v>
      </c>
      <c r="K377" t="s">
        <v>378</v>
      </c>
      <c r="L377">
        <v>10.851281929557445</v>
      </c>
      <c r="M377">
        <v>0</v>
      </c>
      <c r="N377">
        <f t="shared" si="10"/>
        <v>10.851281929557445</v>
      </c>
      <c r="P377">
        <v>10.736452451514197</v>
      </c>
      <c r="Q377">
        <v>0</v>
      </c>
      <c r="R377">
        <f t="shared" si="11"/>
        <v>10.736452451514197</v>
      </c>
    </row>
    <row r="378" spans="1:18" x14ac:dyDescent="0.25">
      <c r="A378">
        <v>4073</v>
      </c>
      <c r="B378">
        <v>7</v>
      </c>
      <c r="C378" t="s">
        <v>379</v>
      </c>
      <c r="D378" s="4">
        <v>0</v>
      </c>
      <c r="E378" s="4">
        <v>0</v>
      </c>
      <c r="I378" s="2">
        <v>4073</v>
      </c>
      <c r="J378" s="2">
        <v>7</v>
      </c>
      <c r="K378" t="s">
        <v>379</v>
      </c>
      <c r="L378">
        <v>11.861725186172407</v>
      </c>
      <c r="M378">
        <v>0</v>
      </c>
      <c r="N378">
        <f t="shared" si="10"/>
        <v>11.861725186172407</v>
      </c>
      <c r="P378">
        <v>12.547442385577597</v>
      </c>
      <c r="Q378">
        <v>0</v>
      </c>
      <c r="R378">
        <f t="shared" si="11"/>
        <v>12.547442385577597</v>
      </c>
    </row>
    <row r="379" spans="1:18" x14ac:dyDescent="0.25">
      <c r="A379">
        <v>4074</v>
      </c>
      <c r="B379">
        <v>7</v>
      </c>
      <c r="C379" t="s">
        <v>380</v>
      </c>
      <c r="D379" s="4">
        <v>0</v>
      </c>
      <c r="E379" s="4">
        <v>0</v>
      </c>
      <c r="I379" s="2">
        <v>4074</v>
      </c>
      <c r="J379" s="2">
        <v>7</v>
      </c>
      <c r="K379" t="s">
        <v>380</v>
      </c>
      <c r="L379">
        <v>7.2488320582051529</v>
      </c>
      <c r="M379">
        <v>0</v>
      </c>
      <c r="N379">
        <f t="shared" si="10"/>
        <v>7.2488320582051529</v>
      </c>
      <c r="P379">
        <v>8.0738824014697457</v>
      </c>
      <c r="Q379">
        <v>0</v>
      </c>
      <c r="R379">
        <f t="shared" si="11"/>
        <v>8.0738824014697457</v>
      </c>
    </row>
    <row r="380" spans="1:18" x14ac:dyDescent="0.25">
      <c r="A380">
        <v>4075</v>
      </c>
      <c r="B380">
        <v>7</v>
      </c>
      <c r="C380" t="s">
        <v>381</v>
      </c>
      <c r="D380" s="4">
        <v>0</v>
      </c>
      <c r="E380" s="4">
        <v>0</v>
      </c>
      <c r="I380" s="2">
        <v>4075</v>
      </c>
      <c r="J380" s="2">
        <v>7</v>
      </c>
      <c r="K380" t="s">
        <v>381</v>
      </c>
      <c r="L380">
        <v>5.2279455450188834</v>
      </c>
      <c r="M380">
        <v>0</v>
      </c>
      <c r="N380">
        <f t="shared" si="10"/>
        <v>5.2279455450188834</v>
      </c>
      <c r="P380">
        <v>5.1744748362980317</v>
      </c>
      <c r="Q380">
        <v>0</v>
      </c>
      <c r="R380">
        <f t="shared" si="11"/>
        <v>5.1744748362980317</v>
      </c>
    </row>
    <row r="381" spans="1:18" x14ac:dyDescent="0.25">
      <c r="A381">
        <v>4077</v>
      </c>
      <c r="B381">
        <v>7</v>
      </c>
      <c r="C381" t="s">
        <v>382</v>
      </c>
      <c r="D381" s="4">
        <v>0</v>
      </c>
      <c r="E381" s="4">
        <v>0</v>
      </c>
      <c r="I381" s="2">
        <v>4077</v>
      </c>
      <c r="J381" s="2">
        <v>7</v>
      </c>
      <c r="K381" t="s">
        <v>382</v>
      </c>
      <c r="L381">
        <v>0</v>
      </c>
      <c r="M381">
        <v>0</v>
      </c>
      <c r="N381">
        <f t="shared" si="10"/>
        <v>0</v>
      </c>
      <c r="P381">
        <v>0</v>
      </c>
      <c r="Q381">
        <v>0</v>
      </c>
      <c r="R381">
        <f t="shared" si="11"/>
        <v>0</v>
      </c>
    </row>
    <row r="382" spans="1:18" x14ac:dyDescent="0.25">
      <c r="A382">
        <v>4078</v>
      </c>
      <c r="B382">
        <v>7</v>
      </c>
      <c r="C382" t="s">
        <v>383</v>
      </c>
      <c r="D382" s="4">
        <v>0</v>
      </c>
      <c r="E382" s="4">
        <v>0</v>
      </c>
      <c r="I382" s="2">
        <v>4078</v>
      </c>
      <c r="J382" s="2">
        <v>7</v>
      </c>
      <c r="K382" t="s">
        <v>383</v>
      </c>
      <c r="L382">
        <v>0</v>
      </c>
      <c r="M382">
        <v>0</v>
      </c>
      <c r="N382">
        <f t="shared" si="10"/>
        <v>0</v>
      </c>
      <c r="P382">
        <v>0</v>
      </c>
      <c r="Q382">
        <v>0</v>
      </c>
      <c r="R382">
        <f t="shared" si="11"/>
        <v>0</v>
      </c>
    </row>
    <row r="383" spans="1:18" x14ac:dyDescent="0.25">
      <c r="A383">
        <v>4079</v>
      </c>
      <c r="B383">
        <v>7</v>
      </c>
      <c r="C383" t="s">
        <v>384</v>
      </c>
      <c r="D383" s="4">
        <v>0</v>
      </c>
      <c r="E383" s="4">
        <v>0</v>
      </c>
      <c r="I383" s="2">
        <v>4079</v>
      </c>
      <c r="J383" s="2">
        <v>7</v>
      </c>
      <c r="K383" t="s">
        <v>384</v>
      </c>
      <c r="L383">
        <v>3.6903145023607067</v>
      </c>
      <c r="M383">
        <v>0</v>
      </c>
      <c r="N383">
        <f t="shared" si="10"/>
        <v>3.6903145023607067</v>
      </c>
      <c r="P383">
        <v>3.5231486842822051</v>
      </c>
      <c r="Q383">
        <v>0</v>
      </c>
      <c r="R383">
        <f t="shared" si="11"/>
        <v>3.5231486842822051</v>
      </c>
    </row>
    <row r="384" spans="1:18" x14ac:dyDescent="0.25">
      <c r="A384">
        <v>4080</v>
      </c>
      <c r="B384">
        <v>7</v>
      </c>
      <c r="C384" t="s">
        <v>385</v>
      </c>
      <c r="D384" s="4">
        <v>0</v>
      </c>
      <c r="E384" s="4">
        <v>0</v>
      </c>
      <c r="I384" s="2">
        <v>4080</v>
      </c>
      <c r="J384" s="2">
        <v>7</v>
      </c>
      <c r="K384" t="s">
        <v>385</v>
      </c>
      <c r="L384">
        <v>0</v>
      </c>
      <c r="M384">
        <v>0</v>
      </c>
      <c r="N384">
        <f t="shared" si="10"/>
        <v>0</v>
      </c>
      <c r="P384">
        <v>0</v>
      </c>
      <c r="Q384">
        <v>0</v>
      </c>
      <c r="R384">
        <f t="shared" si="11"/>
        <v>0</v>
      </c>
    </row>
    <row r="385" spans="1:18" x14ac:dyDescent="0.25">
      <c r="A385">
        <v>4081</v>
      </c>
      <c r="B385">
        <v>7</v>
      </c>
      <c r="C385" t="s">
        <v>386</v>
      </c>
      <c r="D385" s="4">
        <v>0</v>
      </c>
      <c r="E385" s="4">
        <v>0</v>
      </c>
      <c r="I385" s="2">
        <v>4081</v>
      </c>
      <c r="J385" s="2">
        <v>7</v>
      </c>
      <c r="K385" t="s">
        <v>386</v>
      </c>
      <c r="L385">
        <v>0</v>
      </c>
      <c r="M385">
        <v>0</v>
      </c>
      <c r="N385">
        <f t="shared" si="10"/>
        <v>0</v>
      </c>
      <c r="P385">
        <v>0</v>
      </c>
      <c r="Q385">
        <v>0</v>
      </c>
      <c r="R385">
        <f t="shared" si="11"/>
        <v>0</v>
      </c>
    </row>
    <row r="386" spans="1:18" x14ac:dyDescent="0.25">
      <c r="A386">
        <v>4082</v>
      </c>
      <c r="B386">
        <v>7</v>
      </c>
      <c r="C386" t="s">
        <v>387</v>
      </c>
      <c r="D386" s="4">
        <v>0</v>
      </c>
      <c r="E386" s="4">
        <v>0</v>
      </c>
      <c r="I386" s="2">
        <v>4082</v>
      </c>
      <c r="J386" s="2">
        <v>7</v>
      </c>
      <c r="K386" t="s">
        <v>387</v>
      </c>
      <c r="L386">
        <v>10.565721878781915</v>
      </c>
      <c r="M386">
        <v>0</v>
      </c>
      <c r="N386">
        <f t="shared" si="10"/>
        <v>10.565721878781915</v>
      </c>
      <c r="P386">
        <v>10.087110221065814</v>
      </c>
      <c r="Q386">
        <v>0</v>
      </c>
      <c r="R386">
        <f t="shared" si="11"/>
        <v>10.087110221065814</v>
      </c>
    </row>
    <row r="387" spans="1:18" x14ac:dyDescent="0.25">
      <c r="A387">
        <v>4083</v>
      </c>
      <c r="B387">
        <v>7</v>
      </c>
      <c r="C387" t="s">
        <v>388</v>
      </c>
      <c r="D387" s="4">
        <v>0</v>
      </c>
      <c r="E387" s="4">
        <v>0</v>
      </c>
      <c r="I387" s="2">
        <v>4083</v>
      </c>
      <c r="J387" s="2">
        <v>7</v>
      </c>
      <c r="K387" t="s">
        <v>388</v>
      </c>
      <c r="L387">
        <v>2.1746496174637286</v>
      </c>
      <c r="M387">
        <v>0</v>
      </c>
      <c r="N387">
        <f t="shared" ref="N387:N450" si="12">L387+M387</f>
        <v>2.1746496174637286</v>
      </c>
      <c r="P387">
        <v>2.0551700658324989</v>
      </c>
      <c r="Q387">
        <v>0</v>
      </c>
      <c r="R387">
        <f t="shared" ref="R387:R450" si="13">P387+Q387</f>
        <v>2.0551700658324989</v>
      </c>
    </row>
    <row r="388" spans="1:18" x14ac:dyDescent="0.25">
      <c r="A388">
        <v>4084</v>
      </c>
      <c r="B388">
        <v>7</v>
      </c>
      <c r="C388" t="s">
        <v>389</v>
      </c>
      <c r="D388" s="4">
        <v>0</v>
      </c>
      <c r="E388" s="4">
        <v>0</v>
      </c>
      <c r="I388" s="2">
        <v>4084</v>
      </c>
      <c r="J388" s="2">
        <v>7</v>
      </c>
      <c r="K388" t="s">
        <v>389</v>
      </c>
      <c r="L388">
        <v>0</v>
      </c>
      <c r="M388">
        <v>0</v>
      </c>
      <c r="N388">
        <f t="shared" si="12"/>
        <v>0</v>
      </c>
      <c r="P388">
        <v>0</v>
      </c>
      <c r="Q388">
        <v>0</v>
      </c>
      <c r="R388">
        <f t="shared" si="13"/>
        <v>0</v>
      </c>
    </row>
    <row r="389" spans="1:18" x14ac:dyDescent="0.25">
      <c r="A389">
        <v>4085</v>
      </c>
      <c r="B389">
        <v>7</v>
      </c>
      <c r="C389" t="s">
        <v>390</v>
      </c>
      <c r="D389" s="4">
        <v>0</v>
      </c>
      <c r="E389" s="4">
        <v>0</v>
      </c>
      <c r="I389" s="2">
        <v>4085</v>
      </c>
      <c r="J389" s="2">
        <v>7</v>
      </c>
      <c r="K389" t="s">
        <v>390</v>
      </c>
      <c r="L389">
        <v>0</v>
      </c>
      <c r="M389">
        <v>0</v>
      </c>
      <c r="N389">
        <f t="shared" si="12"/>
        <v>0</v>
      </c>
      <c r="P389">
        <v>0</v>
      </c>
      <c r="Q389">
        <v>0</v>
      </c>
      <c r="R389">
        <f t="shared" si="13"/>
        <v>0</v>
      </c>
    </row>
    <row r="390" spans="1:18" x14ac:dyDescent="0.25">
      <c r="A390">
        <v>4086</v>
      </c>
      <c r="B390">
        <v>7</v>
      </c>
      <c r="C390" t="s">
        <v>391</v>
      </c>
      <c r="D390" s="4">
        <v>0</v>
      </c>
      <c r="E390" s="4">
        <v>0</v>
      </c>
      <c r="I390" s="2">
        <v>4086</v>
      </c>
      <c r="J390" s="2">
        <v>7</v>
      </c>
      <c r="K390" t="s">
        <v>391</v>
      </c>
      <c r="L390">
        <v>0</v>
      </c>
      <c r="M390">
        <v>0</v>
      </c>
      <c r="N390">
        <f t="shared" si="12"/>
        <v>0</v>
      </c>
      <c r="P390">
        <v>0</v>
      </c>
      <c r="Q390">
        <v>0</v>
      </c>
      <c r="R390">
        <f t="shared" si="13"/>
        <v>0</v>
      </c>
    </row>
    <row r="391" spans="1:18" x14ac:dyDescent="0.25">
      <c r="A391">
        <v>4087</v>
      </c>
      <c r="B391">
        <v>7</v>
      </c>
      <c r="C391" t="s">
        <v>392</v>
      </c>
      <c r="D391" s="4">
        <v>0</v>
      </c>
      <c r="E391" s="4">
        <v>0</v>
      </c>
      <c r="I391" s="2">
        <v>4087</v>
      </c>
      <c r="J391" s="2">
        <v>7</v>
      </c>
      <c r="K391" t="s">
        <v>392</v>
      </c>
      <c r="L391">
        <v>0</v>
      </c>
      <c r="M391">
        <v>0</v>
      </c>
      <c r="N391">
        <f t="shared" si="12"/>
        <v>0</v>
      </c>
      <c r="P391">
        <v>0</v>
      </c>
      <c r="Q391">
        <v>0</v>
      </c>
      <c r="R391">
        <f t="shared" si="13"/>
        <v>0</v>
      </c>
    </row>
    <row r="392" spans="1:18" x14ac:dyDescent="0.25">
      <c r="A392">
        <v>4088</v>
      </c>
      <c r="B392">
        <v>7</v>
      </c>
      <c r="C392" t="s">
        <v>393</v>
      </c>
      <c r="D392" s="4">
        <v>0</v>
      </c>
      <c r="E392" s="4">
        <v>0</v>
      </c>
      <c r="I392" s="2">
        <v>4088</v>
      </c>
      <c r="J392" s="2">
        <v>7</v>
      </c>
      <c r="K392" t="s">
        <v>393</v>
      </c>
      <c r="L392">
        <v>5056.4434121990489</v>
      </c>
      <c r="M392">
        <v>0</v>
      </c>
      <c r="N392">
        <f t="shared" si="12"/>
        <v>5056.4434121990489</v>
      </c>
      <c r="P392">
        <v>5067.1268202728097</v>
      </c>
      <c r="Q392">
        <v>0</v>
      </c>
      <c r="R392">
        <f t="shared" si="13"/>
        <v>5067.1268202728097</v>
      </c>
    </row>
    <row r="393" spans="1:18" x14ac:dyDescent="0.25">
      <c r="A393">
        <v>4089</v>
      </c>
      <c r="B393">
        <v>7</v>
      </c>
      <c r="C393" t="s">
        <v>394</v>
      </c>
      <c r="D393" s="4">
        <v>0</v>
      </c>
      <c r="E393" s="4">
        <v>0</v>
      </c>
      <c r="I393" s="2">
        <v>4089</v>
      </c>
      <c r="J393" s="2">
        <v>7</v>
      </c>
      <c r="K393" t="s">
        <v>394</v>
      </c>
      <c r="L393">
        <v>0</v>
      </c>
      <c r="M393">
        <v>0</v>
      </c>
      <c r="N393">
        <f t="shared" si="12"/>
        <v>0</v>
      </c>
      <c r="P393">
        <v>0</v>
      </c>
      <c r="Q393">
        <v>0</v>
      </c>
      <c r="R393">
        <f t="shared" si="13"/>
        <v>0</v>
      </c>
    </row>
    <row r="394" spans="1:18" x14ac:dyDescent="0.25">
      <c r="A394">
        <v>4090</v>
      </c>
      <c r="B394">
        <v>7</v>
      </c>
      <c r="C394" t="s">
        <v>395</v>
      </c>
      <c r="D394" s="4">
        <v>0</v>
      </c>
      <c r="E394" s="4">
        <v>0</v>
      </c>
      <c r="I394" s="2">
        <v>4090</v>
      </c>
      <c r="J394" s="2">
        <v>7</v>
      </c>
      <c r="K394" t="s">
        <v>395</v>
      </c>
      <c r="L394">
        <v>3.931942237635667</v>
      </c>
      <c r="M394">
        <v>0</v>
      </c>
      <c r="N394">
        <f t="shared" si="12"/>
        <v>3.931942237635667</v>
      </c>
      <c r="P394">
        <v>3.7748021617298946</v>
      </c>
      <c r="Q394">
        <v>0</v>
      </c>
      <c r="R394">
        <f t="shared" si="13"/>
        <v>3.7748021617298946</v>
      </c>
    </row>
    <row r="395" spans="1:18" x14ac:dyDescent="0.25">
      <c r="A395">
        <v>4091</v>
      </c>
      <c r="B395">
        <v>7</v>
      </c>
      <c r="C395" t="s">
        <v>396</v>
      </c>
      <c r="D395" s="4">
        <v>0</v>
      </c>
      <c r="E395" s="4">
        <v>0</v>
      </c>
      <c r="I395" s="2">
        <v>4091</v>
      </c>
      <c r="J395" s="2">
        <v>7</v>
      </c>
      <c r="K395" t="s">
        <v>396</v>
      </c>
      <c r="L395">
        <v>2.5480742992513115</v>
      </c>
      <c r="M395">
        <v>0</v>
      </c>
      <c r="N395">
        <f t="shared" si="12"/>
        <v>2.5480742992513115</v>
      </c>
      <c r="P395">
        <v>2.4939776000355778</v>
      </c>
      <c r="Q395">
        <v>0</v>
      </c>
      <c r="R395">
        <f t="shared" si="13"/>
        <v>2.4939776000355778</v>
      </c>
    </row>
    <row r="396" spans="1:18" x14ac:dyDescent="0.25">
      <c r="A396">
        <v>4092</v>
      </c>
      <c r="B396">
        <v>7</v>
      </c>
      <c r="C396" t="s">
        <v>397</v>
      </c>
      <c r="D396" s="4">
        <v>0</v>
      </c>
      <c r="E396" s="4">
        <v>0</v>
      </c>
      <c r="I396" s="2">
        <v>4092</v>
      </c>
      <c r="J396" s="2">
        <v>7</v>
      </c>
      <c r="K396" t="s">
        <v>397</v>
      </c>
      <c r="L396">
        <v>0</v>
      </c>
      <c r="M396">
        <v>0</v>
      </c>
      <c r="N396">
        <f t="shared" si="12"/>
        <v>0</v>
      </c>
      <c r="P396">
        <v>0</v>
      </c>
      <c r="Q396">
        <v>0</v>
      </c>
      <c r="R396">
        <f t="shared" si="13"/>
        <v>0</v>
      </c>
    </row>
    <row r="397" spans="1:18" x14ac:dyDescent="0.25">
      <c r="A397">
        <v>4093</v>
      </c>
      <c r="B397">
        <v>7</v>
      </c>
      <c r="C397" t="s">
        <v>398</v>
      </c>
      <c r="D397" s="4">
        <v>0</v>
      </c>
      <c r="E397" s="4">
        <v>0</v>
      </c>
      <c r="I397" s="2">
        <v>4093</v>
      </c>
      <c r="J397" s="2">
        <v>7</v>
      </c>
      <c r="K397" t="s">
        <v>398</v>
      </c>
      <c r="L397">
        <v>0</v>
      </c>
      <c r="M397">
        <v>0</v>
      </c>
      <c r="N397">
        <f t="shared" si="12"/>
        <v>0</v>
      </c>
      <c r="P397">
        <v>0</v>
      </c>
      <c r="Q397">
        <v>0</v>
      </c>
      <c r="R397">
        <f t="shared" si="13"/>
        <v>0</v>
      </c>
    </row>
    <row r="398" spans="1:18" x14ac:dyDescent="0.25">
      <c r="A398">
        <v>4095</v>
      </c>
      <c r="B398">
        <v>7</v>
      </c>
      <c r="C398" t="s">
        <v>399</v>
      </c>
      <c r="D398" s="4">
        <v>0</v>
      </c>
      <c r="E398" s="4">
        <v>0</v>
      </c>
      <c r="I398" s="2">
        <v>4095</v>
      </c>
      <c r="J398" s="2">
        <v>7</v>
      </c>
      <c r="K398" t="s">
        <v>399</v>
      </c>
      <c r="L398">
        <v>4.0417730263943668</v>
      </c>
      <c r="M398">
        <v>0</v>
      </c>
      <c r="N398">
        <f t="shared" si="12"/>
        <v>4.0417730263943668</v>
      </c>
      <c r="P398">
        <v>3.8586866542100324</v>
      </c>
      <c r="Q398">
        <v>0</v>
      </c>
      <c r="R398">
        <f t="shared" si="13"/>
        <v>3.8586866542100324</v>
      </c>
    </row>
    <row r="399" spans="1:18" x14ac:dyDescent="0.25">
      <c r="A399">
        <v>4097</v>
      </c>
      <c r="B399">
        <v>7</v>
      </c>
      <c r="C399" t="s">
        <v>400</v>
      </c>
      <c r="D399" s="4">
        <v>0</v>
      </c>
      <c r="E399" s="4">
        <v>0</v>
      </c>
      <c r="I399" s="2">
        <v>4097</v>
      </c>
      <c r="J399" s="2">
        <v>7</v>
      </c>
      <c r="K399" t="s">
        <v>400</v>
      </c>
      <c r="L399">
        <v>1269.0422554651159</v>
      </c>
      <c r="M399">
        <v>0</v>
      </c>
      <c r="N399">
        <f t="shared" si="12"/>
        <v>1269.0422554651159</v>
      </c>
      <c r="P399">
        <v>1272.6926215828717</v>
      </c>
      <c r="Q399">
        <v>0</v>
      </c>
      <c r="R399">
        <f t="shared" si="13"/>
        <v>1272.6926215828717</v>
      </c>
    </row>
    <row r="400" spans="1:18" x14ac:dyDescent="0.25">
      <c r="A400">
        <v>4098</v>
      </c>
      <c r="B400">
        <v>7</v>
      </c>
      <c r="C400" t="s">
        <v>401</v>
      </c>
      <c r="D400" s="4">
        <v>0</v>
      </c>
      <c r="E400" s="4">
        <v>0</v>
      </c>
      <c r="I400" s="2">
        <v>4098</v>
      </c>
      <c r="J400" s="2">
        <v>7</v>
      </c>
      <c r="K400" t="s">
        <v>401</v>
      </c>
      <c r="L400">
        <v>21.812394647888141</v>
      </c>
      <c r="M400">
        <v>0</v>
      </c>
      <c r="N400">
        <f t="shared" si="12"/>
        <v>21.812394647888141</v>
      </c>
      <c r="P400">
        <v>21.486432010686258</v>
      </c>
      <c r="Q400">
        <v>0</v>
      </c>
      <c r="R400">
        <f t="shared" si="13"/>
        <v>21.486432010686258</v>
      </c>
    </row>
    <row r="401" spans="1:18" x14ac:dyDescent="0.25">
      <c r="A401">
        <v>4100</v>
      </c>
      <c r="B401">
        <v>7</v>
      </c>
      <c r="C401" t="s">
        <v>402</v>
      </c>
      <c r="D401" s="4">
        <v>0</v>
      </c>
      <c r="E401" s="4">
        <v>0</v>
      </c>
      <c r="I401" s="2">
        <v>4100</v>
      </c>
      <c r="J401" s="2">
        <v>7</v>
      </c>
      <c r="K401" t="s">
        <v>402</v>
      </c>
      <c r="L401">
        <v>0</v>
      </c>
      <c r="M401">
        <v>0</v>
      </c>
      <c r="N401">
        <f t="shared" si="12"/>
        <v>0</v>
      </c>
      <c r="P401">
        <v>0</v>
      </c>
      <c r="Q401">
        <v>0</v>
      </c>
      <c r="R401">
        <f t="shared" si="13"/>
        <v>0</v>
      </c>
    </row>
    <row r="402" spans="1:18" x14ac:dyDescent="0.25">
      <c r="A402">
        <v>4102</v>
      </c>
      <c r="B402">
        <v>7</v>
      </c>
      <c r="C402" t="s">
        <v>403</v>
      </c>
      <c r="D402" s="4">
        <v>0</v>
      </c>
      <c r="E402" s="4">
        <v>0</v>
      </c>
      <c r="I402" s="2">
        <v>4102</v>
      </c>
      <c r="J402" s="2">
        <v>7</v>
      </c>
      <c r="K402" t="s">
        <v>403</v>
      </c>
      <c r="L402">
        <v>0</v>
      </c>
      <c r="M402">
        <v>0</v>
      </c>
      <c r="N402">
        <f t="shared" si="12"/>
        <v>0</v>
      </c>
      <c r="P402">
        <v>0</v>
      </c>
      <c r="Q402">
        <v>0</v>
      </c>
      <c r="R402">
        <f t="shared" si="13"/>
        <v>0</v>
      </c>
    </row>
    <row r="403" spans="1:18" x14ac:dyDescent="0.25">
      <c r="A403">
        <v>4103</v>
      </c>
      <c r="B403">
        <v>7</v>
      </c>
      <c r="C403" t="s">
        <v>404</v>
      </c>
      <c r="D403" s="4">
        <v>0</v>
      </c>
      <c r="E403" s="4">
        <v>0</v>
      </c>
      <c r="I403" s="2">
        <v>4103</v>
      </c>
      <c r="J403" s="2">
        <v>7</v>
      </c>
      <c r="K403" t="s">
        <v>404</v>
      </c>
      <c r="L403">
        <v>48.347513212473132</v>
      </c>
      <c r="M403">
        <v>0</v>
      </c>
      <c r="N403">
        <f t="shared" si="12"/>
        <v>48.347513212473132</v>
      </c>
      <c r="P403">
        <v>46.477979780291207</v>
      </c>
      <c r="Q403">
        <v>0</v>
      </c>
      <c r="R403">
        <f t="shared" si="13"/>
        <v>46.477979780291207</v>
      </c>
    </row>
    <row r="404" spans="1:18" x14ac:dyDescent="0.25">
      <c r="A404">
        <v>4104</v>
      </c>
      <c r="B404">
        <v>7</v>
      </c>
      <c r="C404" t="s">
        <v>405</v>
      </c>
      <c r="D404" s="4">
        <v>0</v>
      </c>
      <c r="E404" s="4">
        <v>0</v>
      </c>
      <c r="I404" s="2">
        <v>4104</v>
      </c>
      <c r="J404" s="2">
        <v>7</v>
      </c>
      <c r="K404" t="s">
        <v>405</v>
      </c>
      <c r="L404">
        <v>0</v>
      </c>
      <c r="M404">
        <v>0</v>
      </c>
      <c r="N404">
        <f t="shared" si="12"/>
        <v>0</v>
      </c>
      <c r="P404">
        <v>0</v>
      </c>
      <c r="Q404">
        <v>0</v>
      </c>
      <c r="R404">
        <f t="shared" si="13"/>
        <v>0</v>
      </c>
    </row>
    <row r="405" spans="1:18" x14ac:dyDescent="0.25">
      <c r="A405">
        <v>4105</v>
      </c>
      <c r="B405">
        <v>7</v>
      </c>
      <c r="C405" t="s">
        <v>406</v>
      </c>
      <c r="D405" s="4">
        <v>0</v>
      </c>
      <c r="E405" s="4">
        <v>0</v>
      </c>
      <c r="I405" s="2">
        <v>4105</v>
      </c>
      <c r="J405" s="2">
        <v>7</v>
      </c>
      <c r="K405" t="s">
        <v>406</v>
      </c>
      <c r="L405">
        <v>0</v>
      </c>
      <c r="M405">
        <v>0</v>
      </c>
      <c r="N405">
        <f t="shared" si="12"/>
        <v>0</v>
      </c>
      <c r="P405">
        <v>0</v>
      </c>
      <c r="Q405">
        <v>0</v>
      </c>
      <c r="R405">
        <f t="shared" si="13"/>
        <v>0</v>
      </c>
    </row>
    <row r="406" spans="1:18" x14ac:dyDescent="0.25">
      <c r="A406">
        <v>4106</v>
      </c>
      <c r="B406">
        <v>7</v>
      </c>
      <c r="C406" t="s">
        <v>407</v>
      </c>
      <c r="D406" s="4">
        <v>0</v>
      </c>
      <c r="E406" s="4">
        <v>0</v>
      </c>
      <c r="I406" s="2">
        <v>4106</v>
      </c>
      <c r="J406" s="2">
        <v>7</v>
      </c>
      <c r="K406" t="s">
        <v>407</v>
      </c>
      <c r="L406">
        <v>5.535471753544698</v>
      </c>
      <c r="M406">
        <v>0</v>
      </c>
      <c r="N406">
        <f t="shared" si="12"/>
        <v>5.535471753544698</v>
      </c>
      <c r="P406">
        <v>5.3971639418814448</v>
      </c>
      <c r="Q406">
        <v>0</v>
      </c>
      <c r="R406">
        <f t="shared" si="13"/>
        <v>5.3971639418814448</v>
      </c>
    </row>
    <row r="407" spans="1:18" x14ac:dyDescent="0.25">
      <c r="A407">
        <v>4107</v>
      </c>
      <c r="B407">
        <v>7</v>
      </c>
      <c r="C407" t="s">
        <v>408</v>
      </c>
      <c r="D407" s="4">
        <v>0</v>
      </c>
      <c r="E407" s="4">
        <v>0</v>
      </c>
      <c r="I407" s="2">
        <v>4107</v>
      </c>
      <c r="J407" s="2">
        <v>7</v>
      </c>
      <c r="K407" t="s">
        <v>408</v>
      </c>
      <c r="L407">
        <v>0</v>
      </c>
      <c r="M407">
        <v>0</v>
      </c>
      <c r="N407">
        <f t="shared" si="12"/>
        <v>0</v>
      </c>
      <c r="P407">
        <v>0</v>
      </c>
      <c r="Q407">
        <v>0</v>
      </c>
      <c r="R407">
        <f t="shared" si="13"/>
        <v>0</v>
      </c>
    </row>
    <row r="408" spans="1:18" x14ac:dyDescent="0.25">
      <c r="A408">
        <v>4110</v>
      </c>
      <c r="B408">
        <v>7</v>
      </c>
      <c r="C408" t="s">
        <v>409</v>
      </c>
      <c r="D408" s="4">
        <v>0</v>
      </c>
      <c r="E408" s="4">
        <v>0</v>
      </c>
      <c r="I408" s="2">
        <v>4110</v>
      </c>
      <c r="J408" s="2">
        <v>7</v>
      </c>
      <c r="K408" t="s">
        <v>409</v>
      </c>
      <c r="L408">
        <v>6.7436104299122235</v>
      </c>
      <c r="M408">
        <v>0</v>
      </c>
      <c r="N408">
        <f t="shared" si="12"/>
        <v>6.7436104299122235</v>
      </c>
      <c r="P408">
        <v>6.8534983334102435</v>
      </c>
      <c r="Q408">
        <v>0</v>
      </c>
      <c r="R408">
        <f t="shared" si="13"/>
        <v>6.8534983334102435</v>
      </c>
    </row>
    <row r="409" spans="1:18" x14ac:dyDescent="0.25">
      <c r="A409">
        <v>4111</v>
      </c>
      <c r="B409">
        <v>7</v>
      </c>
      <c r="C409" t="s">
        <v>410</v>
      </c>
      <c r="D409" s="4">
        <v>0</v>
      </c>
      <c r="E409" s="4">
        <v>0</v>
      </c>
      <c r="I409" s="2">
        <v>4111</v>
      </c>
      <c r="J409" s="2">
        <v>7</v>
      </c>
      <c r="K409" t="s">
        <v>410</v>
      </c>
      <c r="L409">
        <v>0</v>
      </c>
      <c r="M409">
        <v>0</v>
      </c>
      <c r="N409">
        <f t="shared" si="12"/>
        <v>0</v>
      </c>
      <c r="P409">
        <v>0</v>
      </c>
      <c r="Q409">
        <v>0</v>
      </c>
      <c r="R409">
        <f t="shared" si="13"/>
        <v>0</v>
      </c>
    </row>
    <row r="410" spans="1:18" x14ac:dyDescent="0.25">
      <c r="A410">
        <v>4112</v>
      </c>
      <c r="B410">
        <v>7</v>
      </c>
      <c r="C410" t="s">
        <v>411</v>
      </c>
      <c r="D410" s="4">
        <v>0</v>
      </c>
      <c r="E410" s="4">
        <v>0</v>
      </c>
      <c r="I410" s="2">
        <v>4112</v>
      </c>
      <c r="J410" s="2">
        <v>7</v>
      </c>
      <c r="K410" t="s">
        <v>411</v>
      </c>
      <c r="L410">
        <v>10.389992616779637</v>
      </c>
      <c r="M410">
        <v>0</v>
      </c>
      <c r="N410">
        <f t="shared" si="12"/>
        <v>10.389992616779637</v>
      </c>
      <c r="P410">
        <v>8.8640921684418572</v>
      </c>
      <c r="Q410">
        <v>0</v>
      </c>
      <c r="R410">
        <f t="shared" si="13"/>
        <v>8.8640921684418572</v>
      </c>
    </row>
    <row r="411" spans="1:18" x14ac:dyDescent="0.25">
      <c r="A411">
        <v>4113</v>
      </c>
      <c r="B411">
        <v>7</v>
      </c>
      <c r="C411" t="s">
        <v>412</v>
      </c>
      <c r="D411" s="4">
        <v>0</v>
      </c>
      <c r="E411" s="4">
        <v>0</v>
      </c>
      <c r="I411" s="2">
        <v>4113</v>
      </c>
      <c r="J411" s="2">
        <v>7</v>
      </c>
      <c r="K411" t="s">
        <v>412</v>
      </c>
      <c r="L411">
        <v>0</v>
      </c>
      <c r="M411">
        <v>0</v>
      </c>
      <c r="N411">
        <f t="shared" si="12"/>
        <v>0</v>
      </c>
      <c r="P411">
        <v>0</v>
      </c>
      <c r="Q411">
        <v>0</v>
      </c>
      <c r="R411">
        <f t="shared" si="13"/>
        <v>0</v>
      </c>
    </row>
    <row r="412" spans="1:18" x14ac:dyDescent="0.25">
      <c r="A412">
        <v>4115</v>
      </c>
      <c r="B412">
        <v>7</v>
      </c>
      <c r="C412" t="s">
        <v>413</v>
      </c>
      <c r="D412" s="4">
        <v>0</v>
      </c>
      <c r="E412" s="4">
        <v>0</v>
      </c>
      <c r="I412" s="2">
        <v>4115</v>
      </c>
      <c r="J412" s="2">
        <v>7</v>
      </c>
      <c r="K412" t="s">
        <v>413</v>
      </c>
      <c r="L412">
        <v>0</v>
      </c>
      <c r="M412">
        <v>0</v>
      </c>
      <c r="N412">
        <f t="shared" si="12"/>
        <v>0</v>
      </c>
      <c r="P412">
        <v>0</v>
      </c>
      <c r="Q412">
        <v>0</v>
      </c>
      <c r="R412">
        <f t="shared" si="13"/>
        <v>0</v>
      </c>
    </row>
    <row r="413" spans="1:18" x14ac:dyDescent="0.25">
      <c r="A413">
        <v>4116</v>
      </c>
      <c r="B413">
        <v>7</v>
      </c>
      <c r="C413" t="s">
        <v>414</v>
      </c>
      <c r="D413" s="4">
        <v>0</v>
      </c>
      <c r="E413" s="4">
        <v>0</v>
      </c>
      <c r="I413" s="2">
        <v>4116</v>
      </c>
      <c r="J413" s="2">
        <v>7</v>
      </c>
      <c r="K413" t="s">
        <v>414</v>
      </c>
      <c r="L413">
        <v>24.492265893670265</v>
      </c>
      <c r="M413">
        <v>0</v>
      </c>
      <c r="N413">
        <f t="shared" si="12"/>
        <v>24.492265893670265</v>
      </c>
      <c r="P413">
        <v>28.291084199561737</v>
      </c>
      <c r="Q413">
        <v>0</v>
      </c>
      <c r="R413">
        <f t="shared" si="13"/>
        <v>28.291084199561737</v>
      </c>
    </row>
    <row r="414" spans="1:18" x14ac:dyDescent="0.25">
      <c r="A414">
        <v>4118</v>
      </c>
      <c r="B414">
        <v>7</v>
      </c>
      <c r="C414" t="s">
        <v>415</v>
      </c>
      <c r="D414" s="4">
        <v>0</v>
      </c>
      <c r="E414" s="4">
        <v>0</v>
      </c>
      <c r="I414" s="2">
        <v>4118</v>
      </c>
      <c r="J414" s="2">
        <v>7</v>
      </c>
      <c r="K414" t="s">
        <v>415</v>
      </c>
      <c r="L414">
        <v>12.564642234239727</v>
      </c>
      <c r="M414">
        <v>0</v>
      </c>
      <c r="N414">
        <f t="shared" si="12"/>
        <v>12.564642234239727</v>
      </c>
      <c r="P414">
        <v>15.404724798485404</v>
      </c>
      <c r="Q414">
        <v>0</v>
      </c>
      <c r="R414">
        <f t="shared" si="13"/>
        <v>15.404724798485404</v>
      </c>
    </row>
    <row r="415" spans="1:18" x14ac:dyDescent="0.25">
      <c r="A415">
        <v>4119</v>
      </c>
      <c r="B415">
        <v>7</v>
      </c>
      <c r="C415" t="s">
        <v>416</v>
      </c>
      <c r="D415" s="4">
        <v>0</v>
      </c>
      <c r="E415" s="4">
        <v>0</v>
      </c>
      <c r="I415" s="2">
        <v>4119</v>
      </c>
      <c r="J415" s="2">
        <v>7</v>
      </c>
      <c r="K415" t="s">
        <v>416</v>
      </c>
      <c r="L415">
        <v>0</v>
      </c>
      <c r="M415">
        <v>0</v>
      </c>
      <c r="N415">
        <f t="shared" si="12"/>
        <v>0</v>
      </c>
      <c r="P415">
        <v>0</v>
      </c>
      <c r="Q415">
        <v>0</v>
      </c>
      <c r="R415">
        <f t="shared" si="13"/>
        <v>0</v>
      </c>
    </row>
    <row r="416" spans="1:18" x14ac:dyDescent="0.25">
      <c r="A416">
        <v>4120</v>
      </c>
      <c r="B416">
        <v>7</v>
      </c>
      <c r="C416" t="s">
        <v>417</v>
      </c>
      <c r="D416" s="4">
        <v>0</v>
      </c>
      <c r="E416" s="4">
        <v>0</v>
      </c>
      <c r="I416" s="2">
        <v>4120</v>
      </c>
      <c r="J416" s="2">
        <v>7</v>
      </c>
      <c r="K416" t="s">
        <v>417</v>
      </c>
      <c r="L416">
        <v>25.744336885516532</v>
      </c>
      <c r="M416">
        <v>0</v>
      </c>
      <c r="N416">
        <f t="shared" si="12"/>
        <v>25.744336885516532</v>
      </c>
      <c r="P416">
        <v>25.131910252152011</v>
      </c>
      <c r="Q416">
        <v>0</v>
      </c>
      <c r="R416">
        <f t="shared" si="13"/>
        <v>25.131910252152011</v>
      </c>
    </row>
    <row r="417" spans="1:18" x14ac:dyDescent="0.25">
      <c r="A417">
        <v>4121</v>
      </c>
      <c r="B417">
        <v>7</v>
      </c>
      <c r="C417" t="s">
        <v>418</v>
      </c>
      <c r="D417" s="4">
        <v>0</v>
      </c>
      <c r="E417" s="4">
        <v>0</v>
      </c>
      <c r="I417" s="2">
        <v>4121</v>
      </c>
      <c r="J417" s="2">
        <v>7</v>
      </c>
      <c r="K417" t="s">
        <v>418</v>
      </c>
      <c r="L417">
        <v>0</v>
      </c>
      <c r="M417">
        <v>0</v>
      </c>
      <c r="N417">
        <f t="shared" si="12"/>
        <v>0</v>
      </c>
      <c r="P417">
        <v>0</v>
      </c>
      <c r="Q417">
        <v>0</v>
      </c>
      <c r="R417">
        <f t="shared" si="13"/>
        <v>0</v>
      </c>
    </row>
    <row r="418" spans="1:18" x14ac:dyDescent="0.25">
      <c r="A418">
        <v>4122</v>
      </c>
      <c r="B418">
        <v>7</v>
      </c>
      <c r="C418" t="s">
        <v>419</v>
      </c>
      <c r="D418" s="4">
        <v>0</v>
      </c>
      <c r="E418" s="4">
        <v>0</v>
      </c>
      <c r="I418" s="2">
        <v>4122</v>
      </c>
      <c r="J418" s="2">
        <v>7</v>
      </c>
      <c r="K418" t="s">
        <v>419</v>
      </c>
      <c r="L418">
        <v>30.049703804950695</v>
      </c>
      <c r="M418">
        <v>0</v>
      </c>
      <c r="N418">
        <f t="shared" si="12"/>
        <v>30.049703804950695</v>
      </c>
      <c r="P418">
        <v>29.408887033700012</v>
      </c>
      <c r="Q418">
        <v>0</v>
      </c>
      <c r="R418">
        <f t="shared" si="13"/>
        <v>29.408887033700012</v>
      </c>
    </row>
    <row r="419" spans="1:18" x14ac:dyDescent="0.25">
      <c r="A419">
        <v>4123</v>
      </c>
      <c r="B419">
        <v>7</v>
      </c>
      <c r="C419" t="s">
        <v>420</v>
      </c>
      <c r="D419" s="4">
        <v>0</v>
      </c>
      <c r="E419" s="4">
        <v>0</v>
      </c>
      <c r="I419" s="2">
        <v>4123</v>
      </c>
      <c r="J419" s="2">
        <v>7</v>
      </c>
      <c r="K419" t="s">
        <v>420</v>
      </c>
      <c r="L419">
        <v>0</v>
      </c>
      <c r="M419">
        <v>0</v>
      </c>
      <c r="N419">
        <f t="shared" si="12"/>
        <v>0</v>
      </c>
      <c r="P419">
        <v>0</v>
      </c>
      <c r="Q419">
        <v>0</v>
      </c>
      <c r="R419">
        <f t="shared" si="13"/>
        <v>0</v>
      </c>
    </row>
    <row r="420" spans="1:18" x14ac:dyDescent="0.25">
      <c r="A420">
        <v>4124</v>
      </c>
      <c r="B420">
        <v>7</v>
      </c>
      <c r="C420" t="s">
        <v>421</v>
      </c>
      <c r="D420" s="4">
        <v>0</v>
      </c>
      <c r="E420" s="4">
        <v>0</v>
      </c>
      <c r="I420" s="2">
        <v>4124</v>
      </c>
      <c r="J420" s="2">
        <v>7</v>
      </c>
      <c r="K420" t="s">
        <v>421</v>
      </c>
      <c r="L420">
        <v>12.938066916016396</v>
      </c>
      <c r="M420">
        <v>0</v>
      </c>
      <c r="N420">
        <f t="shared" si="12"/>
        <v>12.938066916016396</v>
      </c>
      <c r="P420">
        <v>12.907831136428285</v>
      </c>
      <c r="Q420">
        <v>0</v>
      </c>
      <c r="R420">
        <f t="shared" si="13"/>
        <v>12.907831136428285</v>
      </c>
    </row>
    <row r="421" spans="1:18" x14ac:dyDescent="0.25">
      <c r="A421">
        <v>4126</v>
      </c>
      <c r="B421">
        <v>7</v>
      </c>
      <c r="C421" t="s">
        <v>422</v>
      </c>
      <c r="D421" s="4">
        <v>0</v>
      </c>
      <c r="E421" s="4">
        <v>0</v>
      </c>
      <c r="I421" s="2">
        <v>4126</v>
      </c>
      <c r="J421" s="2">
        <v>7</v>
      </c>
      <c r="K421" t="s">
        <v>422</v>
      </c>
      <c r="L421">
        <v>15.727768950542668</v>
      </c>
      <c r="M421">
        <v>0</v>
      </c>
      <c r="N421">
        <f t="shared" si="12"/>
        <v>15.727768950542668</v>
      </c>
      <c r="P421">
        <v>15.093835653271526</v>
      </c>
      <c r="Q421">
        <v>0</v>
      </c>
      <c r="R421">
        <f t="shared" si="13"/>
        <v>15.093835653271526</v>
      </c>
    </row>
    <row r="422" spans="1:18" x14ac:dyDescent="0.25">
      <c r="A422">
        <v>4127</v>
      </c>
      <c r="B422">
        <v>7</v>
      </c>
      <c r="C422" t="s">
        <v>423</v>
      </c>
      <c r="D422" s="4">
        <v>0</v>
      </c>
      <c r="E422" s="4">
        <v>0</v>
      </c>
      <c r="I422" s="2">
        <v>4127</v>
      </c>
      <c r="J422" s="2">
        <v>7</v>
      </c>
      <c r="K422" t="s">
        <v>423</v>
      </c>
      <c r="L422">
        <v>2.8116681922765565</v>
      </c>
      <c r="M422">
        <v>0</v>
      </c>
      <c r="N422">
        <f t="shared" si="12"/>
        <v>2.8116681922765565</v>
      </c>
      <c r="P422">
        <v>2.5769316090736538</v>
      </c>
      <c r="Q422">
        <v>0</v>
      </c>
      <c r="R422">
        <f t="shared" si="13"/>
        <v>2.5769316090736538</v>
      </c>
    </row>
    <row r="423" spans="1:18" x14ac:dyDescent="0.25">
      <c r="A423">
        <v>4131</v>
      </c>
      <c r="B423">
        <v>7</v>
      </c>
      <c r="C423" t="s">
        <v>424</v>
      </c>
      <c r="D423" s="4">
        <v>0</v>
      </c>
      <c r="E423" s="4">
        <v>0</v>
      </c>
      <c r="I423" s="2">
        <v>4131</v>
      </c>
      <c r="J423" s="2">
        <v>7</v>
      </c>
      <c r="K423" t="s">
        <v>424</v>
      </c>
      <c r="L423">
        <v>0</v>
      </c>
      <c r="M423">
        <v>0</v>
      </c>
      <c r="N423">
        <f t="shared" si="12"/>
        <v>0</v>
      </c>
      <c r="P423">
        <v>0</v>
      </c>
      <c r="Q423">
        <v>0</v>
      </c>
      <c r="R423">
        <f t="shared" si="13"/>
        <v>0</v>
      </c>
    </row>
    <row r="424" spans="1:18" x14ac:dyDescent="0.25">
      <c r="A424">
        <v>4132</v>
      </c>
      <c r="B424">
        <v>7</v>
      </c>
      <c r="C424" t="s">
        <v>425</v>
      </c>
      <c r="D424" s="4">
        <v>0</v>
      </c>
      <c r="E424" s="4">
        <v>0</v>
      </c>
      <c r="I424" s="2">
        <v>4132</v>
      </c>
      <c r="J424" s="2">
        <v>7</v>
      </c>
      <c r="K424" t="s">
        <v>425</v>
      </c>
      <c r="L424">
        <v>13.684916279598838</v>
      </c>
      <c r="M424">
        <v>0</v>
      </c>
      <c r="N424">
        <f t="shared" si="12"/>
        <v>13.684916279598838</v>
      </c>
      <c r="P424">
        <v>13.322871737851528</v>
      </c>
      <c r="Q424">
        <v>0</v>
      </c>
      <c r="R424">
        <f t="shared" si="13"/>
        <v>13.322871737851528</v>
      </c>
    </row>
    <row r="425" spans="1:18" x14ac:dyDescent="0.25">
      <c r="A425">
        <v>4135</v>
      </c>
      <c r="B425">
        <v>7</v>
      </c>
      <c r="C425" t="s">
        <v>426</v>
      </c>
      <c r="D425" s="4">
        <v>0</v>
      </c>
      <c r="E425" s="4">
        <v>0</v>
      </c>
      <c r="I425" s="2">
        <v>4135</v>
      </c>
      <c r="J425" s="2">
        <v>7</v>
      </c>
      <c r="K425" t="s">
        <v>426</v>
      </c>
      <c r="L425">
        <v>7.6222567399963737</v>
      </c>
      <c r="M425">
        <v>0</v>
      </c>
      <c r="N425">
        <f t="shared" si="12"/>
        <v>7.6222567399963737</v>
      </c>
      <c r="P425">
        <v>6.702481323707616</v>
      </c>
      <c r="Q425">
        <v>0</v>
      </c>
      <c r="R425">
        <f t="shared" si="13"/>
        <v>6.702481323707616</v>
      </c>
    </row>
    <row r="426" spans="1:18" x14ac:dyDescent="0.25">
      <c r="A426">
        <v>4137</v>
      </c>
      <c r="B426">
        <v>7</v>
      </c>
      <c r="C426" t="s">
        <v>427</v>
      </c>
      <c r="D426" s="4">
        <v>0</v>
      </c>
      <c r="E426" s="4">
        <v>0</v>
      </c>
      <c r="I426" s="2">
        <v>4137</v>
      </c>
      <c r="J426" s="2">
        <v>7</v>
      </c>
      <c r="K426" t="s">
        <v>427</v>
      </c>
      <c r="L426">
        <v>0</v>
      </c>
      <c r="M426">
        <v>0</v>
      </c>
      <c r="N426">
        <f t="shared" si="12"/>
        <v>0</v>
      </c>
      <c r="P426">
        <v>0</v>
      </c>
      <c r="Q426">
        <v>0</v>
      </c>
      <c r="R426">
        <f t="shared" si="13"/>
        <v>0</v>
      </c>
    </row>
    <row r="427" spans="1:18" x14ac:dyDescent="0.25">
      <c r="A427">
        <v>4138</v>
      </c>
      <c r="B427">
        <v>7</v>
      </c>
      <c r="C427" t="s">
        <v>428</v>
      </c>
      <c r="D427" s="4">
        <v>0</v>
      </c>
      <c r="E427" s="4">
        <v>0</v>
      </c>
      <c r="I427" s="2">
        <v>4138</v>
      </c>
      <c r="J427" s="2">
        <v>7</v>
      </c>
      <c r="K427" t="s">
        <v>428</v>
      </c>
      <c r="L427">
        <v>0</v>
      </c>
      <c r="M427">
        <v>0</v>
      </c>
      <c r="N427">
        <f t="shared" si="12"/>
        <v>0</v>
      </c>
      <c r="P427">
        <v>0</v>
      </c>
      <c r="Q427">
        <v>0</v>
      </c>
      <c r="R427">
        <f t="shared" si="13"/>
        <v>0</v>
      </c>
    </row>
    <row r="428" spans="1:18" x14ac:dyDescent="0.25">
      <c r="A428">
        <v>4139</v>
      </c>
      <c r="B428">
        <v>7</v>
      </c>
      <c r="C428" t="s">
        <v>429</v>
      </c>
      <c r="D428" s="4">
        <v>0</v>
      </c>
      <c r="E428" s="4">
        <v>0</v>
      </c>
      <c r="I428" s="2">
        <v>4139</v>
      </c>
      <c r="J428" s="2">
        <v>7</v>
      </c>
      <c r="K428" t="s">
        <v>429</v>
      </c>
      <c r="L428">
        <v>0</v>
      </c>
      <c r="M428">
        <v>0</v>
      </c>
      <c r="N428">
        <f t="shared" si="12"/>
        <v>0</v>
      </c>
      <c r="P428">
        <v>0</v>
      </c>
      <c r="Q428">
        <v>0</v>
      </c>
      <c r="R428">
        <f t="shared" si="13"/>
        <v>0</v>
      </c>
    </row>
    <row r="429" spans="1:18" x14ac:dyDescent="0.25">
      <c r="A429">
        <v>4140</v>
      </c>
      <c r="B429">
        <v>7</v>
      </c>
      <c r="C429" t="s">
        <v>430</v>
      </c>
      <c r="D429" s="4">
        <v>0</v>
      </c>
      <c r="E429" s="4">
        <v>0</v>
      </c>
      <c r="I429" s="2">
        <v>4140</v>
      </c>
      <c r="J429" s="2">
        <v>7</v>
      </c>
      <c r="K429" t="s">
        <v>430</v>
      </c>
      <c r="L429">
        <v>18.056181672291132</v>
      </c>
      <c r="M429">
        <v>0</v>
      </c>
      <c r="N429">
        <f t="shared" si="12"/>
        <v>18.056181672291132</v>
      </c>
      <c r="P429">
        <v>17.36272719950648</v>
      </c>
      <c r="Q429">
        <v>0</v>
      </c>
      <c r="R429">
        <f t="shared" si="13"/>
        <v>17.36272719950648</v>
      </c>
    </row>
    <row r="430" spans="1:18" x14ac:dyDescent="0.25">
      <c r="A430">
        <v>4141</v>
      </c>
      <c r="B430">
        <v>7</v>
      </c>
      <c r="C430" t="s">
        <v>431</v>
      </c>
      <c r="D430" s="4">
        <v>0</v>
      </c>
      <c r="E430" s="4">
        <v>0</v>
      </c>
      <c r="I430" s="2">
        <v>4141</v>
      </c>
      <c r="J430" s="2">
        <v>7</v>
      </c>
      <c r="K430" t="s">
        <v>431</v>
      </c>
      <c r="L430">
        <v>0</v>
      </c>
      <c r="M430">
        <v>0</v>
      </c>
      <c r="N430">
        <f t="shared" si="12"/>
        <v>0</v>
      </c>
      <c r="P430">
        <v>0</v>
      </c>
      <c r="Q430">
        <v>0</v>
      </c>
      <c r="R430">
        <f t="shared" si="13"/>
        <v>0</v>
      </c>
    </row>
    <row r="431" spans="1:18" x14ac:dyDescent="0.25">
      <c r="A431">
        <v>4142</v>
      </c>
      <c r="B431">
        <v>7</v>
      </c>
      <c r="C431" t="s">
        <v>432</v>
      </c>
      <c r="D431" s="4">
        <v>0</v>
      </c>
      <c r="E431" s="4">
        <v>0</v>
      </c>
      <c r="I431" s="2">
        <v>4142</v>
      </c>
      <c r="J431" s="2">
        <v>7</v>
      </c>
      <c r="K431" t="s">
        <v>432</v>
      </c>
      <c r="L431">
        <v>8.1714106838044245</v>
      </c>
      <c r="M431">
        <v>0</v>
      </c>
      <c r="N431">
        <f t="shared" si="12"/>
        <v>8.1714106838044245</v>
      </c>
      <c r="P431">
        <v>10.141635141189909</v>
      </c>
      <c r="Q431">
        <v>0</v>
      </c>
      <c r="R431">
        <f t="shared" si="13"/>
        <v>10.141635141189909</v>
      </c>
    </row>
    <row r="432" spans="1:18" x14ac:dyDescent="0.25">
      <c r="A432">
        <v>4143</v>
      </c>
      <c r="B432">
        <v>7</v>
      </c>
      <c r="C432" t="s">
        <v>433</v>
      </c>
      <c r="D432" s="4">
        <v>0</v>
      </c>
      <c r="E432" s="4">
        <v>0</v>
      </c>
      <c r="I432" s="2">
        <v>4143</v>
      </c>
      <c r="J432" s="2">
        <v>7</v>
      </c>
      <c r="K432" t="s">
        <v>433</v>
      </c>
      <c r="L432">
        <v>15.112716533505591</v>
      </c>
      <c r="M432">
        <v>0</v>
      </c>
      <c r="N432">
        <f t="shared" si="12"/>
        <v>15.112716533505591</v>
      </c>
      <c r="P432">
        <v>15.045379026065348</v>
      </c>
      <c r="Q432">
        <v>0</v>
      </c>
      <c r="R432">
        <f t="shared" si="13"/>
        <v>15.045379026065348</v>
      </c>
    </row>
    <row r="433" spans="1:18" x14ac:dyDescent="0.25">
      <c r="A433">
        <v>4144</v>
      </c>
      <c r="B433">
        <v>7</v>
      </c>
      <c r="C433" t="s">
        <v>434</v>
      </c>
      <c r="D433" s="4">
        <v>0</v>
      </c>
      <c r="E433" s="4">
        <v>0</v>
      </c>
      <c r="I433" s="2">
        <v>4144</v>
      </c>
      <c r="J433" s="2">
        <v>7</v>
      </c>
      <c r="K433" t="s">
        <v>434</v>
      </c>
      <c r="L433">
        <v>0</v>
      </c>
      <c r="M433">
        <v>0</v>
      </c>
      <c r="N433">
        <f t="shared" si="12"/>
        <v>0</v>
      </c>
      <c r="P433">
        <v>0</v>
      </c>
      <c r="Q433">
        <v>0</v>
      </c>
      <c r="R433">
        <f t="shared" si="13"/>
        <v>0</v>
      </c>
    </row>
    <row r="434" spans="1:18" x14ac:dyDescent="0.25">
      <c r="A434">
        <v>4145</v>
      </c>
      <c r="B434">
        <v>7</v>
      </c>
      <c r="C434" t="s">
        <v>435</v>
      </c>
      <c r="D434" s="4">
        <v>0</v>
      </c>
      <c r="E434" s="4">
        <v>0</v>
      </c>
      <c r="I434" s="2">
        <v>4145</v>
      </c>
      <c r="J434" s="2">
        <v>7</v>
      </c>
      <c r="K434" t="s">
        <v>435</v>
      </c>
      <c r="L434">
        <v>0.65898473256493162</v>
      </c>
      <c r="M434">
        <v>0</v>
      </c>
      <c r="N434">
        <f t="shared" si="12"/>
        <v>0.65898473256493162</v>
      </c>
      <c r="P434">
        <v>0.65010481674198672</v>
      </c>
      <c r="Q434">
        <v>0</v>
      </c>
      <c r="R434">
        <f t="shared" si="13"/>
        <v>0.65010481674198672</v>
      </c>
    </row>
    <row r="435" spans="1:18" x14ac:dyDescent="0.25">
      <c r="A435">
        <v>4146</v>
      </c>
      <c r="B435">
        <v>7</v>
      </c>
      <c r="C435" t="s">
        <v>436</v>
      </c>
      <c r="D435" s="4">
        <v>0</v>
      </c>
      <c r="E435" s="4">
        <v>0</v>
      </c>
      <c r="I435" s="2">
        <v>4146</v>
      </c>
      <c r="J435" s="2">
        <v>7</v>
      </c>
      <c r="K435" t="s">
        <v>436</v>
      </c>
      <c r="L435">
        <v>0</v>
      </c>
      <c r="M435">
        <v>0</v>
      </c>
      <c r="N435">
        <f t="shared" si="12"/>
        <v>0</v>
      </c>
      <c r="P435">
        <v>0</v>
      </c>
      <c r="Q435">
        <v>0</v>
      </c>
      <c r="R435">
        <f t="shared" si="13"/>
        <v>0</v>
      </c>
    </row>
    <row r="436" spans="1:18" x14ac:dyDescent="0.25">
      <c r="A436">
        <v>4150</v>
      </c>
      <c r="B436">
        <v>7</v>
      </c>
      <c r="C436" t="s">
        <v>437</v>
      </c>
      <c r="D436" s="4">
        <v>0</v>
      </c>
      <c r="E436" s="4">
        <v>0</v>
      </c>
      <c r="I436" s="2">
        <v>4150</v>
      </c>
      <c r="J436" s="2">
        <v>7</v>
      </c>
      <c r="K436" t="s">
        <v>437</v>
      </c>
      <c r="L436">
        <v>4.5689608124448569</v>
      </c>
      <c r="M436">
        <v>0</v>
      </c>
      <c r="N436">
        <f t="shared" si="12"/>
        <v>4.5689608124448569</v>
      </c>
      <c r="P436">
        <v>4.3619936091126874</v>
      </c>
      <c r="Q436">
        <v>0</v>
      </c>
      <c r="R436">
        <f t="shared" si="13"/>
        <v>4.3619936091126874</v>
      </c>
    </row>
    <row r="437" spans="1:18" x14ac:dyDescent="0.25">
      <c r="A437">
        <v>4151</v>
      </c>
      <c r="B437">
        <v>7</v>
      </c>
      <c r="C437" t="s">
        <v>438</v>
      </c>
      <c r="D437" s="4">
        <v>0</v>
      </c>
      <c r="E437" s="4">
        <v>0</v>
      </c>
      <c r="I437" s="2">
        <v>4151</v>
      </c>
      <c r="J437" s="2">
        <v>7</v>
      </c>
      <c r="K437" t="s">
        <v>438</v>
      </c>
      <c r="L437">
        <v>2.4602096682428964</v>
      </c>
      <c r="M437">
        <v>0</v>
      </c>
      <c r="N437">
        <f t="shared" si="12"/>
        <v>2.4602096682428964</v>
      </c>
      <c r="P437">
        <v>2.3487657895202574</v>
      </c>
      <c r="Q437">
        <v>0</v>
      </c>
      <c r="R437">
        <f t="shared" si="13"/>
        <v>2.3487657895202574</v>
      </c>
    </row>
    <row r="438" spans="1:18" x14ac:dyDescent="0.25">
      <c r="A438">
        <v>4152</v>
      </c>
      <c r="B438">
        <v>7</v>
      </c>
      <c r="C438" t="s">
        <v>439</v>
      </c>
      <c r="D438" s="4">
        <v>0</v>
      </c>
      <c r="E438" s="4">
        <v>0</v>
      </c>
      <c r="I438" s="2">
        <v>4152</v>
      </c>
      <c r="J438" s="2">
        <v>7</v>
      </c>
      <c r="K438" t="s">
        <v>439</v>
      </c>
      <c r="L438">
        <v>12.872168442758266</v>
      </c>
      <c r="M438">
        <v>0</v>
      </c>
      <c r="N438">
        <f t="shared" si="12"/>
        <v>12.872168442758266</v>
      </c>
      <c r="P438">
        <v>12.737896655045915</v>
      </c>
      <c r="Q438">
        <v>0</v>
      </c>
      <c r="R438">
        <f t="shared" si="13"/>
        <v>12.737896655045915</v>
      </c>
    </row>
    <row r="439" spans="1:18" x14ac:dyDescent="0.25">
      <c r="A439">
        <v>4153</v>
      </c>
      <c r="B439">
        <v>7</v>
      </c>
      <c r="C439" t="s">
        <v>440</v>
      </c>
      <c r="D439" s="4">
        <v>0</v>
      </c>
      <c r="E439" s="4">
        <v>0</v>
      </c>
      <c r="I439" s="2">
        <v>4153</v>
      </c>
      <c r="J439" s="2">
        <v>7</v>
      </c>
      <c r="K439" t="s">
        <v>440</v>
      </c>
      <c r="L439">
        <v>6.3262534326204332</v>
      </c>
      <c r="M439">
        <v>0</v>
      </c>
      <c r="N439">
        <f t="shared" si="12"/>
        <v>6.3262534326204332</v>
      </c>
      <c r="P439">
        <v>8.2743663385044783</v>
      </c>
      <c r="Q439">
        <v>0</v>
      </c>
      <c r="R439">
        <f t="shared" si="13"/>
        <v>8.2743663385044783</v>
      </c>
    </row>
    <row r="440" spans="1:18" x14ac:dyDescent="0.25">
      <c r="A440">
        <v>4155</v>
      </c>
      <c r="B440">
        <v>7</v>
      </c>
      <c r="C440" t="s">
        <v>441</v>
      </c>
      <c r="D440" s="4">
        <v>0</v>
      </c>
      <c r="E440" s="4">
        <v>0</v>
      </c>
      <c r="I440" s="2">
        <v>4155</v>
      </c>
      <c r="J440" s="2">
        <v>7</v>
      </c>
      <c r="K440" t="s">
        <v>441</v>
      </c>
      <c r="L440">
        <v>0</v>
      </c>
      <c r="M440">
        <v>0</v>
      </c>
      <c r="N440">
        <f t="shared" si="12"/>
        <v>0</v>
      </c>
      <c r="P440">
        <v>0</v>
      </c>
      <c r="Q440">
        <v>0</v>
      </c>
      <c r="R440">
        <f t="shared" si="13"/>
        <v>0</v>
      </c>
    </row>
    <row r="441" spans="1:18" x14ac:dyDescent="0.25">
      <c r="A441">
        <v>4159</v>
      </c>
      <c r="B441">
        <v>7</v>
      </c>
      <c r="C441" t="s">
        <v>442</v>
      </c>
      <c r="D441" s="4">
        <v>0</v>
      </c>
      <c r="E441" s="4">
        <v>0</v>
      </c>
      <c r="I441" s="2">
        <v>4159</v>
      </c>
      <c r="J441" s="2">
        <v>7</v>
      </c>
      <c r="K441" t="s">
        <v>442</v>
      </c>
      <c r="L441">
        <v>21.658631543628871</v>
      </c>
      <c r="M441">
        <v>0</v>
      </c>
      <c r="N441">
        <f t="shared" si="12"/>
        <v>21.658631543628871</v>
      </c>
      <c r="P441">
        <v>22.079748384479899</v>
      </c>
      <c r="Q441">
        <v>0</v>
      </c>
      <c r="R441">
        <f t="shared" si="13"/>
        <v>22.079748384479899</v>
      </c>
    </row>
    <row r="442" spans="1:18" x14ac:dyDescent="0.25">
      <c r="A442">
        <v>4160</v>
      </c>
      <c r="B442">
        <v>7</v>
      </c>
      <c r="C442" t="s">
        <v>443</v>
      </c>
      <c r="D442" s="4">
        <v>0</v>
      </c>
      <c r="E442" s="4">
        <v>0</v>
      </c>
      <c r="I442" s="2">
        <v>4160</v>
      </c>
      <c r="J442" s="2">
        <v>7</v>
      </c>
      <c r="K442" t="s">
        <v>443</v>
      </c>
      <c r="L442">
        <v>16.364787525380962</v>
      </c>
      <c r="M442">
        <v>0</v>
      </c>
      <c r="N442">
        <f t="shared" si="12"/>
        <v>16.364787525380962</v>
      </c>
      <c r="P442">
        <v>16.27446533847251</v>
      </c>
      <c r="Q442">
        <v>0</v>
      </c>
      <c r="R442">
        <f t="shared" si="13"/>
        <v>16.27446533847251</v>
      </c>
    </row>
    <row r="443" spans="1:18" x14ac:dyDescent="0.25">
      <c r="A443">
        <v>4161</v>
      </c>
      <c r="B443">
        <v>7</v>
      </c>
      <c r="C443" t="s">
        <v>444</v>
      </c>
      <c r="D443" s="4">
        <v>0</v>
      </c>
      <c r="E443" s="4">
        <v>0</v>
      </c>
      <c r="I443" s="2">
        <v>4161</v>
      </c>
      <c r="J443" s="2">
        <v>7</v>
      </c>
      <c r="K443" t="s">
        <v>444</v>
      </c>
      <c r="L443">
        <v>4.371265392685018</v>
      </c>
      <c r="M443">
        <v>0</v>
      </c>
      <c r="N443">
        <f t="shared" si="12"/>
        <v>4.371265392685018</v>
      </c>
      <c r="P443">
        <v>4.736120061854308</v>
      </c>
      <c r="Q443">
        <v>0</v>
      </c>
      <c r="R443">
        <f t="shared" si="13"/>
        <v>4.736120061854308</v>
      </c>
    </row>
    <row r="444" spans="1:18" x14ac:dyDescent="0.25">
      <c r="A444">
        <v>4162</v>
      </c>
      <c r="B444">
        <v>7</v>
      </c>
      <c r="C444" t="s">
        <v>445</v>
      </c>
      <c r="D444" s="4">
        <v>0</v>
      </c>
      <c r="E444" s="4">
        <v>0</v>
      </c>
      <c r="I444" s="2">
        <v>4162</v>
      </c>
      <c r="J444" s="2">
        <v>7</v>
      </c>
      <c r="K444" t="s">
        <v>445</v>
      </c>
      <c r="L444">
        <v>2.5480742992513115</v>
      </c>
      <c r="M444">
        <v>0</v>
      </c>
      <c r="N444">
        <f t="shared" si="12"/>
        <v>2.5480742992513115</v>
      </c>
      <c r="P444">
        <v>2.3917654033139115</v>
      </c>
      <c r="Q444">
        <v>0</v>
      </c>
      <c r="R444">
        <f t="shared" si="13"/>
        <v>2.3917654033139115</v>
      </c>
    </row>
    <row r="445" spans="1:18" x14ac:dyDescent="0.25">
      <c r="A445">
        <v>4163</v>
      </c>
      <c r="B445">
        <v>7</v>
      </c>
      <c r="C445" t="s">
        <v>446</v>
      </c>
      <c r="D445" s="4">
        <v>0</v>
      </c>
      <c r="E445" s="4">
        <v>0</v>
      </c>
      <c r="I445" s="2">
        <v>4163</v>
      </c>
      <c r="J445" s="2">
        <v>7</v>
      </c>
      <c r="K445" t="s">
        <v>446</v>
      </c>
      <c r="L445">
        <v>0</v>
      </c>
      <c r="M445">
        <v>0</v>
      </c>
      <c r="N445">
        <f t="shared" si="12"/>
        <v>0</v>
      </c>
      <c r="P445">
        <v>0</v>
      </c>
      <c r="Q445">
        <v>0</v>
      </c>
      <c r="R445">
        <f t="shared" si="13"/>
        <v>0</v>
      </c>
    </row>
    <row r="446" spans="1:18" x14ac:dyDescent="0.25">
      <c r="A446">
        <v>4164</v>
      </c>
      <c r="B446">
        <v>7</v>
      </c>
      <c r="C446" t="s">
        <v>447</v>
      </c>
      <c r="D446" s="4">
        <v>0</v>
      </c>
      <c r="E446" s="4">
        <v>0</v>
      </c>
      <c r="I446" s="2">
        <v>4164</v>
      </c>
      <c r="J446" s="2">
        <v>7</v>
      </c>
      <c r="K446" t="s">
        <v>447</v>
      </c>
      <c r="L446">
        <v>2.0648188287050289</v>
      </c>
      <c r="M446">
        <v>0</v>
      </c>
      <c r="N446">
        <f t="shared" si="12"/>
        <v>2.0648188287050289</v>
      </c>
      <c r="P446">
        <v>1.8070117755669344</v>
      </c>
      <c r="Q446">
        <v>0</v>
      </c>
      <c r="R446">
        <f t="shared" si="13"/>
        <v>1.8070117755669344</v>
      </c>
    </row>
    <row r="447" spans="1:18" x14ac:dyDescent="0.25">
      <c r="A447">
        <v>4166</v>
      </c>
      <c r="B447">
        <v>7</v>
      </c>
      <c r="C447" t="s">
        <v>448</v>
      </c>
      <c r="D447" s="4">
        <v>0</v>
      </c>
      <c r="E447" s="4">
        <v>0</v>
      </c>
      <c r="I447" s="2">
        <v>4166</v>
      </c>
      <c r="J447" s="2">
        <v>7</v>
      </c>
      <c r="K447" t="s">
        <v>448</v>
      </c>
      <c r="L447">
        <v>3.7342468178685522</v>
      </c>
      <c r="M447">
        <v>0</v>
      </c>
      <c r="N447">
        <f t="shared" si="12"/>
        <v>3.7342468178685522</v>
      </c>
      <c r="P447">
        <v>3.7732714228186524</v>
      </c>
      <c r="Q447">
        <v>0</v>
      </c>
      <c r="R447">
        <f t="shared" si="13"/>
        <v>3.7732714228186524</v>
      </c>
    </row>
    <row r="448" spans="1:18" x14ac:dyDescent="0.25">
      <c r="A448">
        <v>4167</v>
      </c>
      <c r="B448">
        <v>7</v>
      </c>
      <c r="C448" t="s">
        <v>449</v>
      </c>
      <c r="D448" s="4">
        <v>0</v>
      </c>
      <c r="E448" s="4">
        <v>0</v>
      </c>
      <c r="I448" s="2">
        <v>4167</v>
      </c>
      <c r="J448" s="2">
        <v>7</v>
      </c>
      <c r="K448" t="s">
        <v>449</v>
      </c>
      <c r="L448">
        <v>7.1609674272040138</v>
      </c>
      <c r="M448">
        <v>0</v>
      </c>
      <c r="N448">
        <f t="shared" si="12"/>
        <v>7.1609674272040138</v>
      </c>
      <c r="P448">
        <v>6.6794232376414584</v>
      </c>
      <c r="Q448">
        <v>0</v>
      </c>
      <c r="R448">
        <f t="shared" si="13"/>
        <v>6.6794232376414584</v>
      </c>
    </row>
    <row r="449" spans="1:18" x14ac:dyDescent="0.25">
      <c r="A449">
        <v>4168</v>
      </c>
      <c r="B449">
        <v>7</v>
      </c>
      <c r="C449" t="s">
        <v>450</v>
      </c>
      <c r="D449" s="4">
        <v>0</v>
      </c>
      <c r="E449" s="4">
        <v>0</v>
      </c>
      <c r="I449" s="2">
        <v>4168</v>
      </c>
      <c r="J449" s="2">
        <v>7</v>
      </c>
      <c r="K449" t="s">
        <v>450</v>
      </c>
      <c r="L449">
        <v>0</v>
      </c>
      <c r="M449">
        <v>0</v>
      </c>
      <c r="N449">
        <f t="shared" si="12"/>
        <v>0</v>
      </c>
      <c r="P449">
        <v>0</v>
      </c>
      <c r="Q449">
        <v>0</v>
      </c>
      <c r="R449">
        <f t="shared" si="13"/>
        <v>0</v>
      </c>
    </row>
    <row r="450" spans="1:18" x14ac:dyDescent="0.25">
      <c r="A450">
        <v>4169</v>
      </c>
      <c r="B450">
        <v>7</v>
      </c>
      <c r="C450" t="s">
        <v>451</v>
      </c>
      <c r="D450" s="4">
        <v>0</v>
      </c>
      <c r="E450" s="4">
        <v>0</v>
      </c>
      <c r="I450" s="2">
        <v>4169</v>
      </c>
      <c r="J450" s="2">
        <v>7</v>
      </c>
      <c r="K450" t="s">
        <v>451</v>
      </c>
      <c r="L450">
        <v>6.3042872748628724</v>
      </c>
      <c r="M450">
        <v>0</v>
      </c>
      <c r="N450">
        <f t="shared" si="12"/>
        <v>6.3042872748628724</v>
      </c>
      <c r="P450">
        <v>5.1885451169364387</v>
      </c>
      <c r="Q450">
        <v>0</v>
      </c>
      <c r="R450">
        <f t="shared" si="13"/>
        <v>5.1885451169364387</v>
      </c>
    </row>
    <row r="451" spans="1:18" x14ac:dyDescent="0.25">
      <c r="A451">
        <v>4170</v>
      </c>
      <c r="B451">
        <v>7</v>
      </c>
      <c r="C451" t="s">
        <v>452</v>
      </c>
      <c r="D451" s="4">
        <v>0</v>
      </c>
      <c r="E451" s="4">
        <v>0</v>
      </c>
      <c r="I451" s="2">
        <v>4170</v>
      </c>
      <c r="J451" s="2">
        <v>7</v>
      </c>
      <c r="K451" t="s">
        <v>452</v>
      </c>
      <c r="L451">
        <v>33.652153676317539</v>
      </c>
      <c r="M451">
        <v>0</v>
      </c>
      <c r="N451">
        <f t="shared" ref="N451:N514" si="14">L451+M451</f>
        <v>33.652153676317539</v>
      </c>
      <c r="P451">
        <v>38.807790056976955</v>
      </c>
      <c r="Q451">
        <v>0</v>
      </c>
      <c r="R451">
        <f t="shared" ref="R451:R514" si="15">P451+Q451</f>
        <v>38.807790056976955</v>
      </c>
    </row>
    <row r="452" spans="1:18" x14ac:dyDescent="0.25">
      <c r="A452">
        <v>4171</v>
      </c>
      <c r="B452">
        <v>7</v>
      </c>
      <c r="C452" t="s">
        <v>453</v>
      </c>
      <c r="D452" s="4">
        <v>0</v>
      </c>
      <c r="E452" s="4">
        <v>0</v>
      </c>
      <c r="I452" s="2">
        <v>4171</v>
      </c>
      <c r="J452" s="2">
        <v>7</v>
      </c>
      <c r="K452" t="s">
        <v>453</v>
      </c>
      <c r="L452">
        <v>22.603176326985704</v>
      </c>
      <c r="M452">
        <v>0</v>
      </c>
      <c r="N452">
        <f t="shared" si="14"/>
        <v>22.603176326985704</v>
      </c>
      <c r="P452">
        <v>24.582161339232698</v>
      </c>
      <c r="Q452">
        <v>0</v>
      </c>
      <c r="R452">
        <f t="shared" si="15"/>
        <v>24.582161339232698</v>
      </c>
    </row>
    <row r="453" spans="1:18" x14ac:dyDescent="0.25">
      <c r="A453">
        <v>4172</v>
      </c>
      <c r="B453">
        <v>7</v>
      </c>
      <c r="C453" t="s">
        <v>454</v>
      </c>
      <c r="D453" s="4">
        <v>0</v>
      </c>
      <c r="E453" s="4">
        <v>0</v>
      </c>
      <c r="I453" s="2">
        <v>4172</v>
      </c>
      <c r="J453" s="2">
        <v>7</v>
      </c>
      <c r="K453" t="s">
        <v>454</v>
      </c>
      <c r="L453">
        <v>1.1202740453609294</v>
      </c>
      <c r="M453">
        <v>0</v>
      </c>
      <c r="N453">
        <f t="shared" si="14"/>
        <v>1.1202740453609294</v>
      </c>
      <c r="P453">
        <v>1.0481367335742107</v>
      </c>
      <c r="Q453">
        <v>0</v>
      </c>
      <c r="R453">
        <f t="shared" si="15"/>
        <v>1.0481367335742107</v>
      </c>
    </row>
    <row r="454" spans="1:18" x14ac:dyDescent="0.25">
      <c r="A454">
        <v>4177</v>
      </c>
      <c r="B454">
        <v>7</v>
      </c>
      <c r="C454" t="s">
        <v>455</v>
      </c>
      <c r="D454" s="4">
        <v>0</v>
      </c>
      <c r="E454" s="4">
        <v>0</v>
      </c>
      <c r="I454" s="2">
        <v>4177</v>
      </c>
      <c r="J454" s="2">
        <v>7</v>
      </c>
      <c r="K454" t="s">
        <v>455</v>
      </c>
      <c r="L454">
        <v>0</v>
      </c>
      <c r="M454">
        <v>0</v>
      </c>
      <c r="N454">
        <f t="shared" si="14"/>
        <v>0</v>
      </c>
      <c r="P454">
        <v>0</v>
      </c>
      <c r="Q454">
        <v>0</v>
      </c>
      <c r="R454">
        <f t="shared" si="15"/>
        <v>0</v>
      </c>
    </row>
    <row r="455" spans="1:18" x14ac:dyDescent="0.25">
      <c r="A455">
        <v>4178</v>
      </c>
      <c r="B455">
        <v>7</v>
      </c>
      <c r="C455" t="s">
        <v>456</v>
      </c>
      <c r="D455" s="4">
        <v>0</v>
      </c>
      <c r="E455" s="4">
        <v>0</v>
      </c>
      <c r="I455" s="2">
        <v>4178</v>
      </c>
      <c r="J455" s="2">
        <v>7</v>
      </c>
      <c r="K455" t="s">
        <v>456</v>
      </c>
      <c r="L455">
        <v>3.4486867670930224</v>
      </c>
      <c r="M455">
        <v>0</v>
      </c>
      <c r="N455">
        <f t="shared" si="14"/>
        <v>3.4486867670930224</v>
      </c>
      <c r="P455">
        <v>3.292466329956369</v>
      </c>
      <c r="Q455">
        <v>0</v>
      </c>
      <c r="R455">
        <f t="shared" si="15"/>
        <v>3.292466329956369</v>
      </c>
    </row>
    <row r="456" spans="1:18" x14ac:dyDescent="0.25">
      <c r="A456">
        <v>4181</v>
      </c>
      <c r="B456">
        <v>7</v>
      </c>
      <c r="C456" t="s">
        <v>457</v>
      </c>
      <c r="D456" s="4">
        <v>0</v>
      </c>
      <c r="E456" s="4">
        <v>0</v>
      </c>
      <c r="I456" s="2">
        <v>4181</v>
      </c>
      <c r="J456" s="2">
        <v>7</v>
      </c>
      <c r="K456" t="s">
        <v>457</v>
      </c>
      <c r="L456">
        <v>6340.3567564624245</v>
      </c>
      <c r="M456">
        <v>0</v>
      </c>
      <c r="N456">
        <f t="shared" si="14"/>
        <v>6340.3567564624245</v>
      </c>
      <c r="P456">
        <v>6354.8566253461177</v>
      </c>
      <c r="Q456">
        <v>0</v>
      </c>
      <c r="R456">
        <f t="shared" si="15"/>
        <v>6354.8566253461177</v>
      </c>
    </row>
    <row r="457" spans="1:18" x14ac:dyDescent="0.25">
      <c r="A457">
        <v>4183</v>
      </c>
      <c r="B457">
        <v>7</v>
      </c>
      <c r="C457" t="s">
        <v>458</v>
      </c>
      <c r="D457" s="4">
        <v>0</v>
      </c>
      <c r="E457" s="4">
        <v>0</v>
      </c>
      <c r="I457" s="2">
        <v>4183</v>
      </c>
      <c r="J457" s="2">
        <v>7</v>
      </c>
      <c r="K457" t="s">
        <v>458</v>
      </c>
      <c r="L457">
        <v>0</v>
      </c>
      <c r="M457">
        <v>0</v>
      </c>
      <c r="N457">
        <f t="shared" si="14"/>
        <v>0</v>
      </c>
      <c r="P457">
        <v>0</v>
      </c>
      <c r="Q457">
        <v>0</v>
      </c>
      <c r="R457">
        <f t="shared" si="15"/>
        <v>0</v>
      </c>
    </row>
    <row r="458" spans="1:18" x14ac:dyDescent="0.25">
      <c r="A458">
        <v>4184</v>
      </c>
      <c r="B458">
        <v>7</v>
      </c>
      <c r="C458" t="s">
        <v>459</v>
      </c>
      <c r="D458" s="4">
        <v>0</v>
      </c>
      <c r="E458" s="4">
        <v>0</v>
      </c>
      <c r="I458" s="2">
        <v>4184</v>
      </c>
      <c r="J458" s="2">
        <v>7</v>
      </c>
      <c r="K458" t="s">
        <v>459</v>
      </c>
      <c r="L458">
        <v>0</v>
      </c>
      <c r="M458">
        <v>0</v>
      </c>
      <c r="N458">
        <f t="shared" si="14"/>
        <v>0</v>
      </c>
      <c r="P458">
        <v>0</v>
      </c>
      <c r="Q458">
        <v>0</v>
      </c>
      <c r="R458">
        <f t="shared" si="15"/>
        <v>0</v>
      </c>
    </row>
    <row r="459" spans="1:18" x14ac:dyDescent="0.25">
      <c r="A459">
        <v>4185</v>
      </c>
      <c r="B459">
        <v>7</v>
      </c>
      <c r="C459" t="s">
        <v>460</v>
      </c>
      <c r="D459" s="4">
        <v>0</v>
      </c>
      <c r="E459" s="4">
        <v>0</v>
      </c>
      <c r="I459" s="2">
        <v>4185</v>
      </c>
      <c r="J459" s="2">
        <v>7</v>
      </c>
      <c r="K459" t="s">
        <v>460</v>
      </c>
      <c r="L459">
        <v>18.122080145520158</v>
      </c>
      <c r="M459">
        <v>0</v>
      </c>
      <c r="N459">
        <f t="shared" si="14"/>
        <v>18.122080145520158</v>
      </c>
      <c r="P459">
        <v>22.429295098874718</v>
      </c>
      <c r="Q459">
        <v>0</v>
      </c>
      <c r="R459">
        <f t="shared" si="15"/>
        <v>22.429295098874718</v>
      </c>
    </row>
    <row r="460" spans="1:18" x14ac:dyDescent="0.25">
      <c r="A460">
        <v>4186</v>
      </c>
      <c r="B460">
        <v>7</v>
      </c>
      <c r="C460" t="s">
        <v>461</v>
      </c>
      <c r="D460" s="4">
        <v>0</v>
      </c>
      <c r="E460" s="4">
        <v>0</v>
      </c>
      <c r="I460" s="2">
        <v>4186</v>
      </c>
      <c r="J460" s="2">
        <v>7</v>
      </c>
      <c r="K460" t="s">
        <v>461</v>
      </c>
      <c r="L460">
        <v>0</v>
      </c>
      <c r="M460">
        <v>0</v>
      </c>
      <c r="N460">
        <f t="shared" si="14"/>
        <v>0</v>
      </c>
      <c r="P460">
        <v>0</v>
      </c>
      <c r="Q460">
        <v>0</v>
      </c>
      <c r="R460">
        <f t="shared" si="15"/>
        <v>0</v>
      </c>
    </row>
    <row r="461" spans="1:18" x14ac:dyDescent="0.25">
      <c r="A461">
        <v>4187</v>
      </c>
      <c r="B461">
        <v>7</v>
      </c>
      <c r="C461" t="s">
        <v>462</v>
      </c>
      <c r="D461" s="4">
        <v>0</v>
      </c>
      <c r="E461" s="4">
        <v>0</v>
      </c>
      <c r="I461" s="2">
        <v>4187</v>
      </c>
      <c r="J461" s="2">
        <v>7</v>
      </c>
      <c r="K461" t="s">
        <v>462</v>
      </c>
      <c r="L461">
        <v>0</v>
      </c>
      <c r="M461">
        <v>0</v>
      </c>
      <c r="N461">
        <f t="shared" si="14"/>
        <v>0</v>
      </c>
      <c r="P461">
        <v>0</v>
      </c>
      <c r="Q461">
        <v>0</v>
      </c>
      <c r="R461">
        <f t="shared" si="15"/>
        <v>0</v>
      </c>
    </row>
    <row r="462" spans="1:18" x14ac:dyDescent="0.25">
      <c r="A462">
        <v>4188</v>
      </c>
      <c r="B462">
        <v>7</v>
      </c>
      <c r="C462" t="s">
        <v>463</v>
      </c>
      <c r="D462" s="4">
        <v>0</v>
      </c>
      <c r="E462" s="4">
        <v>0</v>
      </c>
      <c r="I462" s="2">
        <v>4188</v>
      </c>
      <c r="J462" s="2">
        <v>7</v>
      </c>
      <c r="K462" t="s">
        <v>463</v>
      </c>
      <c r="L462">
        <v>14.080307119147619</v>
      </c>
      <c r="M462">
        <v>0</v>
      </c>
      <c r="N462">
        <f t="shared" si="14"/>
        <v>14.080307119147619</v>
      </c>
      <c r="P462">
        <v>14.060062198521337</v>
      </c>
      <c r="Q462">
        <v>0</v>
      </c>
      <c r="R462">
        <f t="shared" si="15"/>
        <v>14.060062198521337</v>
      </c>
    </row>
    <row r="463" spans="1:18" x14ac:dyDescent="0.25">
      <c r="A463">
        <v>4189</v>
      </c>
      <c r="B463">
        <v>7</v>
      </c>
      <c r="C463" t="s">
        <v>464</v>
      </c>
      <c r="D463" s="4">
        <v>0</v>
      </c>
      <c r="E463" s="4">
        <v>0</v>
      </c>
      <c r="I463" s="2">
        <v>4189</v>
      </c>
      <c r="J463" s="2">
        <v>7</v>
      </c>
      <c r="K463" t="s">
        <v>464</v>
      </c>
      <c r="L463">
        <v>0</v>
      </c>
      <c r="M463">
        <v>0</v>
      </c>
      <c r="N463">
        <f t="shared" si="14"/>
        <v>0</v>
      </c>
      <c r="P463">
        <v>0</v>
      </c>
      <c r="Q463">
        <v>0</v>
      </c>
      <c r="R463">
        <f t="shared" si="15"/>
        <v>0</v>
      </c>
    </row>
    <row r="464" spans="1:18" x14ac:dyDescent="0.25">
      <c r="A464">
        <v>4190</v>
      </c>
      <c r="B464">
        <v>7</v>
      </c>
      <c r="C464" t="s">
        <v>465</v>
      </c>
      <c r="D464" s="4">
        <v>0</v>
      </c>
      <c r="E464" s="4">
        <v>0</v>
      </c>
      <c r="I464" s="2">
        <v>4190</v>
      </c>
      <c r="J464" s="2">
        <v>7</v>
      </c>
      <c r="K464" t="s">
        <v>465</v>
      </c>
      <c r="L464">
        <v>0</v>
      </c>
      <c r="M464">
        <v>0</v>
      </c>
      <c r="N464">
        <f t="shared" si="14"/>
        <v>0</v>
      </c>
      <c r="P464">
        <v>0</v>
      </c>
      <c r="Q464">
        <v>0</v>
      </c>
      <c r="R464">
        <f t="shared" si="15"/>
        <v>0</v>
      </c>
    </row>
    <row r="465" spans="1:18" x14ac:dyDescent="0.25">
      <c r="A465">
        <v>4191</v>
      </c>
      <c r="B465">
        <v>7</v>
      </c>
      <c r="C465" t="s">
        <v>466</v>
      </c>
      <c r="D465" s="4">
        <v>0</v>
      </c>
      <c r="E465" s="4">
        <v>0</v>
      </c>
      <c r="I465" s="2">
        <v>4191</v>
      </c>
      <c r="J465" s="2">
        <v>7</v>
      </c>
      <c r="K465" t="s">
        <v>466</v>
      </c>
      <c r="L465">
        <v>4.4591300236861571</v>
      </c>
      <c r="M465">
        <v>0</v>
      </c>
      <c r="N465">
        <f t="shared" si="14"/>
        <v>4.4591300236861571</v>
      </c>
      <c r="P465">
        <v>5.4500121356541058</v>
      </c>
      <c r="Q465">
        <v>0</v>
      </c>
      <c r="R465">
        <f t="shared" si="15"/>
        <v>5.4500121356541058</v>
      </c>
    </row>
    <row r="466" spans="1:18" x14ac:dyDescent="0.25">
      <c r="A466">
        <v>4192</v>
      </c>
      <c r="B466">
        <v>7</v>
      </c>
      <c r="C466" t="s">
        <v>467</v>
      </c>
      <c r="D466" s="4">
        <v>0</v>
      </c>
      <c r="E466" s="4">
        <v>0</v>
      </c>
      <c r="I466" s="2">
        <v>4192</v>
      </c>
      <c r="J466" s="2">
        <v>7</v>
      </c>
      <c r="K466" t="s">
        <v>467</v>
      </c>
      <c r="L466">
        <v>16.606415260612266</v>
      </c>
      <c r="M466">
        <v>0</v>
      </c>
      <c r="N466">
        <f t="shared" si="14"/>
        <v>16.606415260612266</v>
      </c>
      <c r="P466">
        <v>18.148851446021581</v>
      </c>
      <c r="Q466">
        <v>0</v>
      </c>
      <c r="R466">
        <f t="shared" si="15"/>
        <v>18.148851446021581</v>
      </c>
    </row>
    <row r="467" spans="1:18" x14ac:dyDescent="0.25">
      <c r="A467">
        <v>4193</v>
      </c>
      <c r="B467">
        <v>7</v>
      </c>
      <c r="C467" t="s">
        <v>468</v>
      </c>
      <c r="D467" s="4">
        <v>0</v>
      </c>
      <c r="E467" s="4">
        <v>0</v>
      </c>
      <c r="I467" s="2">
        <v>4193</v>
      </c>
      <c r="J467" s="2">
        <v>7</v>
      </c>
      <c r="K467" t="s">
        <v>468</v>
      </c>
      <c r="L467">
        <v>0</v>
      </c>
      <c r="M467">
        <v>0</v>
      </c>
      <c r="N467">
        <f t="shared" si="14"/>
        <v>0</v>
      </c>
      <c r="P467">
        <v>0</v>
      </c>
      <c r="Q467">
        <v>0</v>
      </c>
      <c r="R467">
        <f t="shared" si="15"/>
        <v>0</v>
      </c>
    </row>
    <row r="468" spans="1:18" x14ac:dyDescent="0.25">
      <c r="A468">
        <v>4194</v>
      </c>
      <c r="B468">
        <v>7</v>
      </c>
      <c r="C468" t="s">
        <v>469</v>
      </c>
      <c r="D468" s="4">
        <v>0</v>
      </c>
      <c r="E468" s="4">
        <v>0</v>
      </c>
      <c r="I468" s="2">
        <v>4194</v>
      </c>
      <c r="J468" s="2">
        <v>7</v>
      </c>
      <c r="K468" t="s">
        <v>469</v>
      </c>
      <c r="L468">
        <v>0</v>
      </c>
      <c r="M468">
        <v>0</v>
      </c>
      <c r="N468">
        <f t="shared" si="14"/>
        <v>0</v>
      </c>
      <c r="P468">
        <v>0</v>
      </c>
      <c r="Q468">
        <v>0</v>
      </c>
      <c r="R468">
        <f t="shared" si="15"/>
        <v>0</v>
      </c>
    </row>
    <row r="469" spans="1:18" x14ac:dyDescent="0.25">
      <c r="A469">
        <v>4195</v>
      </c>
      <c r="B469">
        <v>7</v>
      </c>
      <c r="C469" t="s">
        <v>470</v>
      </c>
      <c r="D469" s="4">
        <v>0</v>
      </c>
      <c r="E469" s="4">
        <v>0</v>
      </c>
      <c r="I469" s="2">
        <v>4195</v>
      </c>
      <c r="J469" s="2">
        <v>7</v>
      </c>
      <c r="K469" t="s">
        <v>470</v>
      </c>
      <c r="L469">
        <v>0</v>
      </c>
      <c r="M469">
        <v>0</v>
      </c>
      <c r="N469">
        <f t="shared" si="14"/>
        <v>0</v>
      </c>
      <c r="P469">
        <v>0</v>
      </c>
      <c r="Q469">
        <v>0</v>
      </c>
      <c r="R469">
        <f t="shared" si="15"/>
        <v>0</v>
      </c>
    </row>
    <row r="470" spans="1:18" x14ac:dyDescent="0.25">
      <c r="A470">
        <v>4198</v>
      </c>
      <c r="B470">
        <v>7</v>
      </c>
      <c r="C470" t="s">
        <v>471</v>
      </c>
      <c r="D470" s="4">
        <v>0</v>
      </c>
      <c r="E470" s="4">
        <v>0</v>
      </c>
      <c r="I470" s="2">
        <v>4198</v>
      </c>
      <c r="J470" s="2">
        <v>7</v>
      </c>
      <c r="K470" t="s">
        <v>471</v>
      </c>
      <c r="L470">
        <v>0</v>
      </c>
      <c r="M470">
        <v>0</v>
      </c>
      <c r="N470">
        <f t="shared" si="14"/>
        <v>0</v>
      </c>
      <c r="P470">
        <v>0</v>
      </c>
      <c r="Q470">
        <v>0</v>
      </c>
      <c r="R470">
        <f t="shared" si="15"/>
        <v>0</v>
      </c>
    </row>
    <row r="471" spans="1:18" x14ac:dyDescent="0.25">
      <c r="A471">
        <v>4199</v>
      </c>
      <c r="B471">
        <v>7</v>
      </c>
      <c r="C471" t="s">
        <v>472</v>
      </c>
      <c r="D471" s="4">
        <v>0</v>
      </c>
      <c r="E471" s="4">
        <v>0</v>
      </c>
      <c r="I471" s="2">
        <v>4199</v>
      </c>
      <c r="J471" s="2">
        <v>7</v>
      </c>
      <c r="K471" t="s">
        <v>472</v>
      </c>
      <c r="L471">
        <v>0</v>
      </c>
      <c r="M471">
        <v>0</v>
      </c>
      <c r="N471">
        <f t="shared" si="14"/>
        <v>0</v>
      </c>
      <c r="P471">
        <v>0</v>
      </c>
      <c r="Q471">
        <v>0</v>
      </c>
      <c r="R471">
        <f t="shared" si="15"/>
        <v>0</v>
      </c>
    </row>
    <row r="472" spans="1:18" x14ac:dyDescent="0.25">
      <c r="A472">
        <v>4200</v>
      </c>
      <c r="B472">
        <v>7</v>
      </c>
      <c r="C472" t="s">
        <v>473</v>
      </c>
      <c r="D472" s="4">
        <v>0</v>
      </c>
      <c r="E472" s="4">
        <v>0</v>
      </c>
      <c r="I472" s="2">
        <v>4200</v>
      </c>
      <c r="J472" s="2">
        <v>7</v>
      </c>
      <c r="K472" t="s">
        <v>473</v>
      </c>
      <c r="L472">
        <v>0</v>
      </c>
      <c r="M472">
        <v>0</v>
      </c>
      <c r="N472">
        <f t="shared" si="14"/>
        <v>0</v>
      </c>
      <c r="P472">
        <v>0</v>
      </c>
      <c r="Q472">
        <v>0</v>
      </c>
      <c r="R472">
        <f t="shared" si="15"/>
        <v>0</v>
      </c>
    </row>
    <row r="473" spans="1:18" x14ac:dyDescent="0.25">
      <c r="A473">
        <v>4201</v>
      </c>
      <c r="B473">
        <v>7</v>
      </c>
      <c r="C473" t="s">
        <v>474</v>
      </c>
      <c r="D473" s="4">
        <v>0</v>
      </c>
      <c r="E473" s="4">
        <v>0</v>
      </c>
      <c r="I473" s="2">
        <v>4201</v>
      </c>
      <c r="J473" s="2">
        <v>7</v>
      </c>
      <c r="K473" t="s">
        <v>474</v>
      </c>
      <c r="L473">
        <v>0</v>
      </c>
      <c r="M473">
        <v>0</v>
      </c>
      <c r="N473">
        <f t="shared" si="14"/>
        <v>0</v>
      </c>
      <c r="P473">
        <v>0</v>
      </c>
      <c r="Q473">
        <v>0</v>
      </c>
      <c r="R473">
        <f t="shared" si="15"/>
        <v>0</v>
      </c>
    </row>
    <row r="474" spans="1:18" x14ac:dyDescent="0.25">
      <c r="A474">
        <v>4203</v>
      </c>
      <c r="B474">
        <v>7</v>
      </c>
      <c r="C474" t="s">
        <v>475</v>
      </c>
      <c r="D474" s="4">
        <v>0</v>
      </c>
      <c r="E474" s="4">
        <v>0</v>
      </c>
      <c r="I474" s="2">
        <v>4203</v>
      </c>
      <c r="J474" s="2">
        <v>7</v>
      </c>
      <c r="K474" t="s">
        <v>475</v>
      </c>
      <c r="L474">
        <v>0</v>
      </c>
      <c r="M474">
        <v>0</v>
      </c>
      <c r="N474">
        <f t="shared" si="14"/>
        <v>0</v>
      </c>
      <c r="P474">
        <v>0</v>
      </c>
      <c r="Q474">
        <v>0</v>
      </c>
      <c r="R474">
        <f t="shared" si="15"/>
        <v>0</v>
      </c>
    </row>
    <row r="475" spans="1:18" x14ac:dyDescent="0.25">
      <c r="A475">
        <v>4204</v>
      </c>
      <c r="B475">
        <v>7</v>
      </c>
      <c r="C475" t="s">
        <v>476</v>
      </c>
      <c r="D475" s="4">
        <v>0</v>
      </c>
      <c r="E475" s="4">
        <v>0</v>
      </c>
      <c r="I475" s="2">
        <v>4204</v>
      </c>
      <c r="J475" s="2">
        <v>7</v>
      </c>
      <c r="K475" t="s">
        <v>476</v>
      </c>
      <c r="L475">
        <v>0</v>
      </c>
      <c r="M475">
        <v>0</v>
      </c>
      <c r="N475">
        <f t="shared" si="14"/>
        <v>0</v>
      </c>
      <c r="P475">
        <v>0</v>
      </c>
      <c r="Q475">
        <v>0</v>
      </c>
      <c r="R475">
        <f t="shared" si="15"/>
        <v>0</v>
      </c>
    </row>
    <row r="476" spans="1:18" x14ac:dyDescent="0.25">
      <c r="A476">
        <v>4205</v>
      </c>
      <c r="B476">
        <v>7</v>
      </c>
      <c r="C476" t="s">
        <v>477</v>
      </c>
      <c r="D476" s="4">
        <v>0</v>
      </c>
      <c r="E476" s="4">
        <v>0</v>
      </c>
      <c r="I476" s="2">
        <v>4205</v>
      </c>
      <c r="J476" s="2">
        <v>7</v>
      </c>
      <c r="K476" t="s">
        <v>477</v>
      </c>
      <c r="L476">
        <v>8.215342999304994</v>
      </c>
      <c r="M476">
        <v>0</v>
      </c>
      <c r="N476">
        <f t="shared" si="14"/>
        <v>8.215342999304994</v>
      </c>
      <c r="P476">
        <v>9.9072000595624559</v>
      </c>
      <c r="Q476">
        <v>0</v>
      </c>
      <c r="R476">
        <f t="shared" si="15"/>
        <v>9.9072000595624559</v>
      </c>
    </row>
    <row r="477" spans="1:18" x14ac:dyDescent="0.25">
      <c r="A477">
        <v>4207</v>
      </c>
      <c r="B477">
        <v>7</v>
      </c>
      <c r="C477" t="s">
        <v>478</v>
      </c>
      <c r="D477" s="4">
        <v>0</v>
      </c>
      <c r="E477" s="4">
        <v>0</v>
      </c>
      <c r="I477" s="2">
        <v>4207</v>
      </c>
      <c r="J477" s="2">
        <v>7</v>
      </c>
      <c r="K477" t="s">
        <v>478</v>
      </c>
      <c r="L477">
        <v>0</v>
      </c>
      <c r="M477">
        <v>0</v>
      </c>
      <c r="N477">
        <f t="shared" si="14"/>
        <v>0</v>
      </c>
      <c r="P477">
        <v>0</v>
      </c>
      <c r="Q477">
        <v>0</v>
      </c>
      <c r="R477">
        <f t="shared" si="15"/>
        <v>0</v>
      </c>
    </row>
    <row r="478" spans="1:18" x14ac:dyDescent="0.25">
      <c r="A478">
        <v>4208</v>
      </c>
      <c r="B478">
        <v>7</v>
      </c>
      <c r="C478" t="s">
        <v>479</v>
      </c>
      <c r="D478" s="4">
        <v>0</v>
      </c>
      <c r="E478" s="4">
        <v>0</v>
      </c>
      <c r="I478" s="2">
        <v>4208</v>
      </c>
      <c r="J478" s="2">
        <v>7</v>
      </c>
      <c r="K478" t="s">
        <v>479</v>
      </c>
      <c r="L478">
        <v>0</v>
      </c>
      <c r="M478">
        <v>0</v>
      </c>
      <c r="N478">
        <f t="shared" si="14"/>
        <v>0</v>
      </c>
      <c r="P478">
        <v>0</v>
      </c>
      <c r="Q478">
        <v>0</v>
      </c>
      <c r="R478">
        <f t="shared" si="15"/>
        <v>0</v>
      </c>
    </row>
    <row r="479" spans="1:18" x14ac:dyDescent="0.25">
      <c r="A479">
        <v>4209</v>
      </c>
      <c r="B479">
        <v>7</v>
      </c>
      <c r="C479" t="s">
        <v>480</v>
      </c>
      <c r="D479" s="4">
        <v>0</v>
      </c>
      <c r="E479" s="4">
        <v>0</v>
      </c>
      <c r="I479" s="2">
        <v>4209</v>
      </c>
      <c r="J479" s="2">
        <v>7</v>
      </c>
      <c r="K479" t="s">
        <v>480</v>
      </c>
      <c r="L479">
        <v>5.0522162829947774</v>
      </c>
      <c r="M479">
        <v>0</v>
      </c>
      <c r="N479">
        <f t="shared" si="14"/>
        <v>5.0522162829947774</v>
      </c>
      <c r="P479">
        <v>4.8233583177643595</v>
      </c>
      <c r="Q479">
        <v>0</v>
      </c>
      <c r="R479">
        <f t="shared" si="15"/>
        <v>4.8233583177643595</v>
      </c>
    </row>
    <row r="480" spans="1:18" x14ac:dyDescent="0.25">
      <c r="A480">
        <v>4210</v>
      </c>
      <c r="B480">
        <v>7</v>
      </c>
      <c r="C480" t="s">
        <v>481</v>
      </c>
      <c r="D480" s="4">
        <v>0</v>
      </c>
      <c r="E480" s="4">
        <v>0</v>
      </c>
      <c r="I480" s="2">
        <v>4210</v>
      </c>
      <c r="J480" s="2">
        <v>7</v>
      </c>
      <c r="K480" t="s">
        <v>481</v>
      </c>
      <c r="L480">
        <v>6.2823211171198636</v>
      </c>
      <c r="M480">
        <v>0</v>
      </c>
      <c r="N480">
        <f t="shared" si="14"/>
        <v>6.2823211171198636</v>
      </c>
      <c r="P480">
        <v>6.8791297061252408</v>
      </c>
      <c r="Q480">
        <v>0</v>
      </c>
      <c r="R480">
        <f t="shared" si="15"/>
        <v>6.8791297061252408</v>
      </c>
    </row>
    <row r="481" spans="1:18" x14ac:dyDescent="0.25">
      <c r="A481">
        <v>4212</v>
      </c>
      <c r="B481">
        <v>7</v>
      </c>
      <c r="C481" t="s">
        <v>482</v>
      </c>
      <c r="D481" s="4">
        <v>0</v>
      </c>
      <c r="E481" s="4">
        <v>0</v>
      </c>
      <c r="I481" s="2">
        <v>4212</v>
      </c>
      <c r="J481" s="2">
        <v>7</v>
      </c>
      <c r="K481" t="s">
        <v>482</v>
      </c>
      <c r="L481">
        <v>0</v>
      </c>
      <c r="M481">
        <v>0</v>
      </c>
      <c r="N481">
        <f t="shared" si="14"/>
        <v>0</v>
      </c>
      <c r="P481">
        <v>0</v>
      </c>
      <c r="Q481">
        <v>0</v>
      </c>
      <c r="R481">
        <f t="shared" si="15"/>
        <v>0</v>
      </c>
    </row>
    <row r="482" spans="1:18" x14ac:dyDescent="0.25">
      <c r="A482">
        <v>4213</v>
      </c>
      <c r="B482">
        <v>7</v>
      </c>
      <c r="C482" t="s">
        <v>483</v>
      </c>
      <c r="D482" s="4">
        <v>0</v>
      </c>
      <c r="E482" s="4">
        <v>0</v>
      </c>
      <c r="I482" s="2">
        <v>4213</v>
      </c>
      <c r="J482" s="2">
        <v>7</v>
      </c>
      <c r="K482" t="s">
        <v>483</v>
      </c>
      <c r="L482">
        <v>0</v>
      </c>
      <c r="M482">
        <v>0</v>
      </c>
      <c r="N482">
        <f t="shared" si="14"/>
        <v>0</v>
      </c>
      <c r="P482">
        <v>0</v>
      </c>
      <c r="Q482">
        <v>0</v>
      </c>
      <c r="R482">
        <f t="shared" si="15"/>
        <v>0</v>
      </c>
    </row>
    <row r="483" spans="1:18" x14ac:dyDescent="0.25">
      <c r="A483">
        <v>4214</v>
      </c>
      <c r="B483">
        <v>7</v>
      </c>
      <c r="C483" t="s">
        <v>484</v>
      </c>
      <c r="D483" s="4">
        <v>0</v>
      </c>
      <c r="E483" s="4">
        <v>0</v>
      </c>
      <c r="I483" s="2">
        <v>4214</v>
      </c>
      <c r="J483" s="2">
        <v>7</v>
      </c>
      <c r="K483" t="s">
        <v>484</v>
      </c>
      <c r="L483">
        <v>0</v>
      </c>
      <c r="M483">
        <v>0</v>
      </c>
      <c r="N483">
        <f t="shared" si="14"/>
        <v>0</v>
      </c>
      <c r="P483">
        <v>0</v>
      </c>
      <c r="Q483">
        <v>0</v>
      </c>
      <c r="R483">
        <f t="shared" si="15"/>
        <v>0</v>
      </c>
    </row>
    <row r="484" spans="1:18" x14ac:dyDescent="0.25">
      <c r="A484">
        <v>4215</v>
      </c>
      <c r="B484">
        <v>7</v>
      </c>
      <c r="C484" t="s">
        <v>485</v>
      </c>
      <c r="D484" s="4">
        <v>0</v>
      </c>
      <c r="E484" s="4">
        <v>0</v>
      </c>
      <c r="I484" s="2">
        <v>4215</v>
      </c>
      <c r="J484" s="2">
        <v>7</v>
      </c>
      <c r="K484" t="s">
        <v>485</v>
      </c>
      <c r="L484">
        <v>2528.5731646235581</v>
      </c>
      <c r="M484">
        <v>0</v>
      </c>
      <c r="N484">
        <f t="shared" si="14"/>
        <v>2528.5731646235581</v>
      </c>
      <c r="P484">
        <v>2534.5821928686782</v>
      </c>
      <c r="Q484">
        <v>0</v>
      </c>
      <c r="R484">
        <f t="shared" si="15"/>
        <v>2534.5821928686782</v>
      </c>
    </row>
    <row r="485" spans="1:18" x14ac:dyDescent="0.25">
      <c r="A485">
        <v>4216</v>
      </c>
      <c r="B485">
        <v>7</v>
      </c>
      <c r="C485" t="s">
        <v>486</v>
      </c>
      <c r="D485" s="4">
        <v>0</v>
      </c>
      <c r="E485" s="4">
        <v>0</v>
      </c>
      <c r="I485" s="2">
        <v>4216</v>
      </c>
      <c r="J485" s="2">
        <v>7</v>
      </c>
      <c r="K485" t="s">
        <v>486</v>
      </c>
      <c r="L485">
        <v>0</v>
      </c>
      <c r="M485">
        <v>0</v>
      </c>
      <c r="N485">
        <f t="shared" si="14"/>
        <v>0</v>
      </c>
      <c r="P485">
        <v>0</v>
      </c>
      <c r="Q485">
        <v>0</v>
      </c>
      <c r="R485">
        <f t="shared" si="15"/>
        <v>0</v>
      </c>
    </row>
    <row r="486" spans="1:18" x14ac:dyDescent="0.25">
      <c r="A486">
        <v>4217</v>
      </c>
      <c r="B486">
        <v>7</v>
      </c>
      <c r="C486" t="s">
        <v>487</v>
      </c>
      <c r="D486" s="4">
        <v>0</v>
      </c>
      <c r="E486" s="4">
        <v>0</v>
      </c>
      <c r="I486" s="2">
        <v>4217</v>
      </c>
      <c r="J486" s="2">
        <v>7</v>
      </c>
      <c r="K486" t="s">
        <v>487</v>
      </c>
      <c r="L486">
        <v>0</v>
      </c>
      <c r="M486">
        <v>0</v>
      </c>
      <c r="N486">
        <f t="shared" si="14"/>
        <v>0</v>
      </c>
      <c r="P486">
        <v>0</v>
      </c>
      <c r="Q486">
        <v>0</v>
      </c>
      <c r="R486">
        <f t="shared" si="15"/>
        <v>0</v>
      </c>
    </row>
    <row r="487" spans="1:18" x14ac:dyDescent="0.25">
      <c r="A487">
        <v>4218</v>
      </c>
      <c r="B487">
        <v>7</v>
      </c>
      <c r="C487" t="s">
        <v>488</v>
      </c>
      <c r="D487" s="4">
        <v>0</v>
      </c>
      <c r="E487" s="4">
        <v>0</v>
      </c>
      <c r="I487" s="2">
        <v>4218</v>
      </c>
      <c r="J487" s="2">
        <v>7</v>
      </c>
      <c r="K487" t="s">
        <v>488</v>
      </c>
      <c r="L487">
        <v>0</v>
      </c>
      <c r="M487">
        <v>0</v>
      </c>
      <c r="N487">
        <f t="shared" si="14"/>
        <v>0</v>
      </c>
      <c r="P487">
        <v>0</v>
      </c>
      <c r="Q487">
        <v>0</v>
      </c>
      <c r="R487">
        <f t="shared" si="15"/>
        <v>0</v>
      </c>
    </row>
    <row r="488" spans="1:18" x14ac:dyDescent="0.25">
      <c r="A488">
        <v>4219</v>
      </c>
      <c r="B488">
        <v>7</v>
      </c>
      <c r="C488" t="s">
        <v>489</v>
      </c>
      <c r="D488" s="4">
        <v>0</v>
      </c>
      <c r="E488" s="4">
        <v>0</v>
      </c>
      <c r="I488" s="2">
        <v>4219</v>
      </c>
      <c r="J488" s="2">
        <v>7</v>
      </c>
      <c r="K488" t="s">
        <v>489</v>
      </c>
      <c r="L488">
        <v>0</v>
      </c>
      <c r="M488">
        <v>0</v>
      </c>
      <c r="N488">
        <f t="shared" si="14"/>
        <v>0</v>
      </c>
      <c r="P488">
        <v>0</v>
      </c>
      <c r="Q488">
        <v>0</v>
      </c>
      <c r="R488">
        <f t="shared" si="15"/>
        <v>0</v>
      </c>
    </row>
    <row r="489" spans="1:18" x14ac:dyDescent="0.25">
      <c r="A489">
        <v>4220</v>
      </c>
      <c r="B489">
        <v>7</v>
      </c>
      <c r="C489" t="s">
        <v>490</v>
      </c>
      <c r="D489" s="4">
        <v>0</v>
      </c>
      <c r="E489" s="4">
        <v>0</v>
      </c>
      <c r="I489" s="2">
        <v>4220</v>
      </c>
      <c r="J489" s="2">
        <v>7</v>
      </c>
      <c r="K489" t="s">
        <v>490</v>
      </c>
      <c r="L489">
        <v>0</v>
      </c>
      <c r="M489">
        <v>0</v>
      </c>
      <c r="N489">
        <f t="shared" si="14"/>
        <v>0</v>
      </c>
      <c r="P489">
        <v>0</v>
      </c>
      <c r="Q489">
        <v>0</v>
      </c>
      <c r="R489">
        <f t="shared" si="15"/>
        <v>0</v>
      </c>
    </row>
    <row r="490" spans="1:18" x14ac:dyDescent="0.25">
      <c r="A490">
        <v>4221</v>
      </c>
      <c r="B490">
        <v>7</v>
      </c>
      <c r="C490" t="s">
        <v>491</v>
      </c>
      <c r="D490" s="4">
        <v>0</v>
      </c>
      <c r="E490" s="4">
        <v>0</v>
      </c>
      <c r="I490" s="2">
        <v>4221</v>
      </c>
      <c r="J490" s="2">
        <v>7</v>
      </c>
      <c r="K490" t="s">
        <v>491</v>
      </c>
      <c r="L490">
        <v>0</v>
      </c>
      <c r="M490">
        <v>0</v>
      </c>
      <c r="N490">
        <f t="shared" si="14"/>
        <v>0</v>
      </c>
      <c r="P490">
        <v>0</v>
      </c>
      <c r="Q490">
        <v>0</v>
      </c>
      <c r="R490">
        <f t="shared" si="15"/>
        <v>0</v>
      </c>
    </row>
    <row r="491" spans="1:18" x14ac:dyDescent="0.25">
      <c r="A491">
        <v>4223</v>
      </c>
      <c r="B491">
        <v>7</v>
      </c>
      <c r="C491" t="s">
        <v>492</v>
      </c>
      <c r="D491" s="4">
        <v>0</v>
      </c>
      <c r="E491" s="4">
        <v>0</v>
      </c>
      <c r="I491" s="2">
        <v>4223</v>
      </c>
      <c r="J491" s="2">
        <v>7</v>
      </c>
      <c r="K491" t="s">
        <v>492</v>
      </c>
      <c r="L491">
        <v>0</v>
      </c>
      <c r="M491">
        <v>0</v>
      </c>
      <c r="N491">
        <f t="shared" si="14"/>
        <v>0</v>
      </c>
      <c r="P491">
        <v>0</v>
      </c>
      <c r="Q491">
        <v>0</v>
      </c>
      <c r="R491">
        <f t="shared" si="15"/>
        <v>0</v>
      </c>
    </row>
    <row r="492" spans="1:18" x14ac:dyDescent="0.25">
      <c r="A492">
        <v>4224</v>
      </c>
      <c r="B492">
        <v>7</v>
      </c>
      <c r="C492" t="s">
        <v>493</v>
      </c>
      <c r="D492" s="4">
        <v>0</v>
      </c>
      <c r="E492" s="4">
        <v>0</v>
      </c>
      <c r="I492" s="2">
        <v>4224</v>
      </c>
      <c r="J492" s="2">
        <v>7</v>
      </c>
      <c r="K492" t="s">
        <v>493</v>
      </c>
      <c r="L492">
        <v>0</v>
      </c>
      <c r="M492">
        <v>0</v>
      </c>
      <c r="N492">
        <f t="shared" si="14"/>
        <v>0</v>
      </c>
      <c r="P492">
        <v>0</v>
      </c>
      <c r="Q492">
        <v>0</v>
      </c>
      <c r="R492">
        <f t="shared" si="15"/>
        <v>0</v>
      </c>
    </row>
    <row r="493" spans="1:18" x14ac:dyDescent="0.25">
      <c r="A493">
        <v>4225</v>
      </c>
      <c r="B493">
        <v>7</v>
      </c>
      <c r="C493" t="s">
        <v>494</v>
      </c>
      <c r="D493" s="4">
        <v>0</v>
      </c>
      <c r="E493" s="4">
        <v>0</v>
      </c>
      <c r="I493" s="2">
        <v>4225</v>
      </c>
      <c r="J493" s="2">
        <v>7</v>
      </c>
      <c r="K493" t="s">
        <v>494</v>
      </c>
      <c r="L493">
        <v>0</v>
      </c>
      <c r="M493">
        <v>0</v>
      </c>
      <c r="N493">
        <f t="shared" si="14"/>
        <v>0</v>
      </c>
      <c r="P493">
        <v>0</v>
      </c>
      <c r="Q493">
        <v>0</v>
      </c>
      <c r="R493">
        <f t="shared" si="15"/>
        <v>0</v>
      </c>
    </row>
    <row r="494" spans="1:18" x14ac:dyDescent="0.25">
      <c r="A494">
        <v>4226</v>
      </c>
      <c r="B494">
        <v>7</v>
      </c>
      <c r="C494" t="s">
        <v>495</v>
      </c>
      <c r="D494" s="4">
        <v>0</v>
      </c>
      <c r="E494" s="4">
        <v>0</v>
      </c>
      <c r="I494" s="2">
        <v>4226</v>
      </c>
      <c r="J494" s="2">
        <v>7</v>
      </c>
      <c r="K494" t="s">
        <v>495</v>
      </c>
      <c r="L494">
        <v>2.2185819329679362</v>
      </c>
      <c r="M494">
        <v>0</v>
      </c>
      <c r="N494">
        <f t="shared" si="14"/>
        <v>2.2185819329679362</v>
      </c>
      <c r="P494">
        <v>2.4357959504704922</v>
      </c>
      <c r="Q494">
        <v>0</v>
      </c>
      <c r="R494">
        <f t="shared" si="15"/>
        <v>2.4357959504704922</v>
      </c>
    </row>
    <row r="495" spans="1:18" x14ac:dyDescent="0.25">
      <c r="A495">
        <v>4227</v>
      </c>
      <c r="B495">
        <v>7</v>
      </c>
      <c r="C495" t="s">
        <v>496</v>
      </c>
      <c r="D495" s="4">
        <v>0</v>
      </c>
      <c r="E495" s="4">
        <v>0</v>
      </c>
      <c r="I495" s="2">
        <v>4227</v>
      </c>
      <c r="J495" s="2">
        <v>7</v>
      </c>
      <c r="K495" t="s">
        <v>496</v>
      </c>
      <c r="L495">
        <v>0</v>
      </c>
      <c r="M495">
        <v>0</v>
      </c>
      <c r="N495">
        <f t="shared" si="14"/>
        <v>0</v>
      </c>
      <c r="P495">
        <v>0</v>
      </c>
      <c r="Q495">
        <v>0</v>
      </c>
      <c r="R495">
        <f t="shared" si="15"/>
        <v>0</v>
      </c>
    </row>
    <row r="496" spans="1:18" x14ac:dyDescent="0.25">
      <c r="A496">
        <v>4228</v>
      </c>
      <c r="B496">
        <v>7</v>
      </c>
      <c r="C496" t="s">
        <v>497</v>
      </c>
      <c r="D496" s="4">
        <v>0</v>
      </c>
      <c r="E496" s="4">
        <v>0</v>
      </c>
      <c r="I496" s="2">
        <v>4228</v>
      </c>
      <c r="J496" s="2">
        <v>7</v>
      </c>
      <c r="K496" t="s">
        <v>497</v>
      </c>
      <c r="L496">
        <v>0</v>
      </c>
      <c r="M496">
        <v>0</v>
      </c>
      <c r="N496">
        <f t="shared" si="14"/>
        <v>0</v>
      </c>
      <c r="P496">
        <v>0</v>
      </c>
      <c r="Q496">
        <v>0</v>
      </c>
      <c r="R496">
        <f t="shared" si="15"/>
        <v>0</v>
      </c>
    </row>
    <row r="497" spans="1:18" x14ac:dyDescent="0.25">
      <c r="A497">
        <v>4229</v>
      </c>
      <c r="B497">
        <v>7</v>
      </c>
      <c r="C497" t="s">
        <v>498</v>
      </c>
      <c r="D497" s="4">
        <v>0</v>
      </c>
      <c r="E497" s="4">
        <v>0</v>
      </c>
      <c r="I497" s="2">
        <v>4229</v>
      </c>
      <c r="J497" s="2">
        <v>7</v>
      </c>
      <c r="K497" t="s">
        <v>498</v>
      </c>
      <c r="L497">
        <v>0</v>
      </c>
      <c r="M497">
        <v>0</v>
      </c>
      <c r="N497">
        <f t="shared" si="14"/>
        <v>0</v>
      </c>
      <c r="P497">
        <v>0</v>
      </c>
      <c r="Q497">
        <v>0</v>
      </c>
      <c r="R497">
        <f t="shared" si="15"/>
        <v>0</v>
      </c>
    </row>
    <row r="498" spans="1:18" x14ac:dyDescent="0.25">
      <c r="A498">
        <v>4230</v>
      </c>
      <c r="B498">
        <v>7</v>
      </c>
      <c r="C498" t="s">
        <v>499</v>
      </c>
      <c r="D498" s="4">
        <v>0</v>
      </c>
      <c r="E498" s="4">
        <v>0</v>
      </c>
      <c r="I498" s="2">
        <v>4230</v>
      </c>
      <c r="J498" s="2">
        <v>7</v>
      </c>
      <c r="K498" t="s">
        <v>499</v>
      </c>
      <c r="L498">
        <v>5053.1484885362297</v>
      </c>
      <c r="M498">
        <v>0</v>
      </c>
      <c r="N498">
        <f t="shared" si="14"/>
        <v>5053.1484885362297</v>
      </c>
      <c r="P498">
        <v>5064.841393510862</v>
      </c>
      <c r="Q498">
        <v>0</v>
      </c>
      <c r="R498">
        <f t="shared" si="15"/>
        <v>5064.841393510862</v>
      </c>
    </row>
    <row r="499" spans="1:18" x14ac:dyDescent="0.25">
      <c r="A499">
        <v>4231</v>
      </c>
      <c r="B499">
        <v>7</v>
      </c>
      <c r="C499" t="s">
        <v>500</v>
      </c>
      <c r="D499" s="4">
        <v>0</v>
      </c>
      <c r="E499" s="4">
        <v>0</v>
      </c>
      <c r="I499" s="2">
        <v>4231</v>
      </c>
      <c r="J499" s="2">
        <v>7</v>
      </c>
      <c r="K499" t="s">
        <v>500</v>
      </c>
      <c r="L499">
        <v>0</v>
      </c>
      <c r="M499">
        <v>0</v>
      </c>
      <c r="N499">
        <f t="shared" si="14"/>
        <v>0</v>
      </c>
      <c r="P499">
        <v>0</v>
      </c>
      <c r="Q499">
        <v>0</v>
      </c>
      <c r="R499">
        <f t="shared" si="15"/>
        <v>0</v>
      </c>
    </row>
    <row r="500" spans="1:18" x14ac:dyDescent="0.25">
      <c r="A500">
        <v>4232</v>
      </c>
      <c r="B500">
        <v>7</v>
      </c>
      <c r="C500" t="s">
        <v>501</v>
      </c>
      <c r="D500" s="4">
        <v>0</v>
      </c>
      <c r="E500" s="4">
        <v>0</v>
      </c>
      <c r="I500" s="2">
        <v>4232</v>
      </c>
      <c r="J500" s="2">
        <v>7</v>
      </c>
      <c r="K500" t="s">
        <v>501</v>
      </c>
      <c r="L500">
        <v>0</v>
      </c>
      <c r="M500">
        <v>0</v>
      </c>
      <c r="N500">
        <f t="shared" si="14"/>
        <v>0</v>
      </c>
      <c r="P500">
        <v>0</v>
      </c>
      <c r="Q500">
        <v>0</v>
      </c>
      <c r="R500">
        <f t="shared" si="15"/>
        <v>0</v>
      </c>
    </row>
    <row r="501" spans="1:18" x14ac:dyDescent="0.25">
      <c r="A501">
        <v>4233</v>
      </c>
      <c r="B501">
        <v>7</v>
      </c>
      <c r="C501" t="s">
        <v>502</v>
      </c>
      <c r="D501" s="4">
        <v>0</v>
      </c>
      <c r="E501" s="4">
        <v>0</v>
      </c>
      <c r="I501" s="2">
        <v>4233</v>
      </c>
      <c r="J501" s="2">
        <v>7</v>
      </c>
      <c r="K501" t="s">
        <v>502</v>
      </c>
      <c r="L501">
        <v>0</v>
      </c>
      <c r="M501">
        <v>0</v>
      </c>
      <c r="N501">
        <f t="shared" si="14"/>
        <v>0</v>
      </c>
      <c r="P501">
        <v>0</v>
      </c>
      <c r="Q501">
        <v>0</v>
      </c>
      <c r="R501">
        <f t="shared" si="15"/>
        <v>0</v>
      </c>
    </row>
    <row r="502" spans="1:18" x14ac:dyDescent="0.25">
      <c r="A502">
        <v>4234</v>
      </c>
      <c r="B502">
        <v>7</v>
      </c>
      <c r="C502" t="s">
        <v>503</v>
      </c>
      <c r="D502" s="4">
        <v>0</v>
      </c>
      <c r="E502" s="4">
        <v>0</v>
      </c>
      <c r="I502" s="2">
        <v>4234</v>
      </c>
      <c r="J502" s="2">
        <v>7</v>
      </c>
      <c r="K502" t="s">
        <v>503</v>
      </c>
      <c r="L502">
        <v>0</v>
      </c>
      <c r="M502">
        <v>0</v>
      </c>
      <c r="N502">
        <f t="shared" si="14"/>
        <v>0</v>
      </c>
      <c r="P502">
        <v>0</v>
      </c>
      <c r="Q502">
        <v>0</v>
      </c>
      <c r="R502">
        <f t="shared" si="15"/>
        <v>0</v>
      </c>
    </row>
    <row r="503" spans="1:18" x14ac:dyDescent="0.25">
      <c r="A503">
        <v>4235</v>
      </c>
      <c r="B503">
        <v>7</v>
      </c>
      <c r="C503" t="s">
        <v>504</v>
      </c>
      <c r="D503" s="4">
        <v>0</v>
      </c>
      <c r="E503" s="4">
        <v>0</v>
      </c>
      <c r="I503" s="2">
        <v>4235</v>
      </c>
      <c r="J503" s="2">
        <v>7</v>
      </c>
      <c r="K503" t="s">
        <v>504</v>
      </c>
      <c r="L503">
        <v>0</v>
      </c>
      <c r="M503">
        <v>0</v>
      </c>
      <c r="N503">
        <f t="shared" si="14"/>
        <v>0</v>
      </c>
      <c r="P503">
        <v>0</v>
      </c>
      <c r="Q503">
        <v>0</v>
      </c>
      <c r="R503">
        <f t="shared" si="15"/>
        <v>0</v>
      </c>
    </row>
    <row r="504" spans="1:18" x14ac:dyDescent="0.25">
      <c r="A504">
        <v>4237</v>
      </c>
      <c r="B504">
        <v>7</v>
      </c>
      <c r="C504" t="s">
        <v>505</v>
      </c>
      <c r="D504" s="4">
        <v>0</v>
      </c>
      <c r="E504" s="4">
        <v>0</v>
      </c>
      <c r="I504" s="2">
        <v>4237</v>
      </c>
      <c r="J504" s="2">
        <v>7</v>
      </c>
      <c r="K504" t="s">
        <v>505</v>
      </c>
      <c r="L504">
        <v>0</v>
      </c>
      <c r="M504">
        <v>0</v>
      </c>
      <c r="N504">
        <f t="shared" si="14"/>
        <v>0</v>
      </c>
      <c r="P504">
        <v>0</v>
      </c>
      <c r="Q504">
        <v>0</v>
      </c>
      <c r="R504">
        <f t="shared" si="15"/>
        <v>0</v>
      </c>
    </row>
    <row r="505" spans="1:18" x14ac:dyDescent="0.25">
      <c r="A505">
        <v>4238</v>
      </c>
      <c r="B505">
        <v>7</v>
      </c>
      <c r="C505" t="s">
        <v>506</v>
      </c>
      <c r="D505" s="4">
        <v>0</v>
      </c>
      <c r="E505" s="4">
        <v>0</v>
      </c>
      <c r="I505" s="2">
        <v>4238</v>
      </c>
      <c r="J505" s="2">
        <v>7</v>
      </c>
      <c r="K505" t="s">
        <v>506</v>
      </c>
      <c r="L505">
        <v>0</v>
      </c>
      <c r="M505">
        <v>0</v>
      </c>
      <c r="N505">
        <f t="shared" si="14"/>
        <v>0</v>
      </c>
      <c r="P505">
        <v>0</v>
      </c>
      <c r="Q505">
        <v>0</v>
      </c>
      <c r="R505">
        <f t="shared" si="15"/>
        <v>0</v>
      </c>
    </row>
    <row r="506" spans="1:18" x14ac:dyDescent="0.25">
      <c r="A506">
        <v>4239</v>
      </c>
      <c r="B506">
        <v>7</v>
      </c>
      <c r="C506" t="s">
        <v>507</v>
      </c>
      <c r="D506" s="4">
        <v>0</v>
      </c>
      <c r="E506" s="4">
        <v>0</v>
      </c>
      <c r="I506" s="2">
        <v>4239</v>
      </c>
      <c r="J506" s="2">
        <v>7</v>
      </c>
      <c r="K506" t="s">
        <v>507</v>
      </c>
      <c r="L506">
        <v>0</v>
      </c>
      <c r="M506">
        <v>0</v>
      </c>
      <c r="N506">
        <f t="shared" si="14"/>
        <v>0</v>
      </c>
      <c r="P506">
        <v>0</v>
      </c>
      <c r="Q506">
        <v>0</v>
      </c>
      <c r="R506">
        <f t="shared" si="15"/>
        <v>0</v>
      </c>
    </row>
    <row r="507" spans="1:18" x14ac:dyDescent="0.25">
      <c r="A507">
        <v>4240</v>
      </c>
      <c r="B507">
        <v>7</v>
      </c>
      <c r="C507" t="s">
        <v>508</v>
      </c>
      <c r="D507" s="4">
        <v>0</v>
      </c>
      <c r="E507" s="4">
        <v>0</v>
      </c>
      <c r="I507" s="2">
        <v>4240</v>
      </c>
      <c r="J507" s="2">
        <v>7</v>
      </c>
      <c r="K507" t="s">
        <v>508</v>
      </c>
      <c r="L507">
        <v>0</v>
      </c>
      <c r="M507">
        <v>0</v>
      </c>
      <c r="N507">
        <f t="shared" si="14"/>
        <v>0</v>
      </c>
      <c r="P507">
        <v>0</v>
      </c>
      <c r="Q507">
        <v>0</v>
      </c>
      <c r="R507">
        <f t="shared" si="15"/>
        <v>0</v>
      </c>
    </row>
    <row r="508" spans="1:18" x14ac:dyDescent="0.25">
      <c r="A508">
        <v>4243</v>
      </c>
      <c r="B508">
        <v>7</v>
      </c>
      <c r="C508" t="s">
        <v>509</v>
      </c>
      <c r="D508" s="4">
        <v>0</v>
      </c>
      <c r="E508" s="4">
        <v>0</v>
      </c>
      <c r="I508" s="2">
        <v>4243</v>
      </c>
      <c r="J508" s="2">
        <v>7</v>
      </c>
      <c r="K508" t="s">
        <v>509</v>
      </c>
      <c r="L508">
        <v>0</v>
      </c>
      <c r="M508">
        <v>0</v>
      </c>
      <c r="N508">
        <f t="shared" si="14"/>
        <v>0</v>
      </c>
      <c r="P508">
        <v>0</v>
      </c>
      <c r="Q508">
        <v>0</v>
      </c>
      <c r="R508">
        <f t="shared" si="15"/>
        <v>0</v>
      </c>
    </row>
    <row r="509" spans="1:18" x14ac:dyDescent="0.25">
      <c r="A509">
        <v>4244</v>
      </c>
      <c r="B509">
        <v>7</v>
      </c>
      <c r="C509" t="s">
        <v>557</v>
      </c>
      <c r="D509" s="4">
        <v>0</v>
      </c>
      <c r="E509" s="4">
        <v>0</v>
      </c>
      <c r="I509" s="2">
        <v>4244</v>
      </c>
      <c r="J509" s="2">
        <v>7</v>
      </c>
      <c r="K509" t="s">
        <v>557</v>
      </c>
      <c r="L509">
        <v>0</v>
      </c>
      <c r="M509">
        <v>0</v>
      </c>
      <c r="N509">
        <f t="shared" si="14"/>
        <v>0</v>
      </c>
      <c r="P509">
        <v>0</v>
      </c>
      <c r="Q509">
        <v>0</v>
      </c>
      <c r="R509">
        <f t="shared" si="15"/>
        <v>0</v>
      </c>
    </row>
    <row r="510" spans="1:18" x14ac:dyDescent="0.25">
      <c r="A510">
        <v>4246</v>
      </c>
      <c r="B510">
        <v>7</v>
      </c>
      <c r="C510" t="s">
        <v>558</v>
      </c>
      <c r="D510" s="4">
        <v>0</v>
      </c>
      <c r="E510" s="4">
        <v>0</v>
      </c>
      <c r="I510" s="2">
        <v>4246</v>
      </c>
      <c r="J510" s="2">
        <v>7</v>
      </c>
      <c r="K510" t="s">
        <v>558</v>
      </c>
      <c r="L510">
        <v>0</v>
      </c>
      <c r="M510">
        <v>0</v>
      </c>
      <c r="N510">
        <f t="shared" si="14"/>
        <v>0</v>
      </c>
      <c r="P510">
        <v>0</v>
      </c>
      <c r="Q510">
        <v>0</v>
      </c>
      <c r="R510">
        <f t="shared" si="15"/>
        <v>0</v>
      </c>
    </row>
    <row r="511" spans="1:18" x14ac:dyDescent="0.25">
      <c r="A511">
        <v>4248</v>
      </c>
      <c r="B511">
        <v>7</v>
      </c>
      <c r="C511" t="s">
        <v>512</v>
      </c>
      <c r="D511" s="4">
        <v>0</v>
      </c>
      <c r="E511" s="4">
        <v>0</v>
      </c>
      <c r="I511" s="2">
        <v>4248</v>
      </c>
      <c r="J511" s="2">
        <v>7</v>
      </c>
      <c r="K511" t="s">
        <v>512</v>
      </c>
      <c r="L511">
        <v>0</v>
      </c>
      <c r="M511">
        <v>0</v>
      </c>
      <c r="N511">
        <f t="shared" si="14"/>
        <v>0</v>
      </c>
      <c r="P511">
        <v>0</v>
      </c>
      <c r="Q511">
        <v>0</v>
      </c>
      <c r="R511">
        <f t="shared" si="15"/>
        <v>0</v>
      </c>
    </row>
    <row r="512" spans="1:18" x14ac:dyDescent="0.25">
      <c r="A512">
        <v>4249</v>
      </c>
      <c r="B512">
        <v>7</v>
      </c>
      <c r="C512" t="s">
        <v>513</v>
      </c>
      <c r="D512" s="4">
        <v>0</v>
      </c>
      <c r="E512" s="4">
        <v>0</v>
      </c>
      <c r="I512" s="2">
        <v>4249</v>
      </c>
      <c r="J512" s="2">
        <v>7</v>
      </c>
      <c r="K512" t="s">
        <v>513</v>
      </c>
      <c r="L512">
        <v>0</v>
      </c>
      <c r="M512">
        <v>0</v>
      </c>
      <c r="N512">
        <f t="shared" si="14"/>
        <v>0</v>
      </c>
      <c r="P512">
        <v>0</v>
      </c>
      <c r="Q512">
        <v>0</v>
      </c>
      <c r="R512">
        <f t="shared" si="15"/>
        <v>0</v>
      </c>
    </row>
    <row r="513" spans="1:18" x14ac:dyDescent="0.25">
      <c r="A513">
        <v>4250</v>
      </c>
      <c r="B513">
        <v>7</v>
      </c>
      <c r="C513" t="s">
        <v>514</v>
      </c>
      <c r="D513" s="4">
        <v>0</v>
      </c>
      <c r="E513" s="4">
        <v>0</v>
      </c>
      <c r="I513" s="2">
        <v>4250</v>
      </c>
      <c r="J513" s="2">
        <v>7</v>
      </c>
      <c r="K513" t="s">
        <v>514</v>
      </c>
      <c r="L513">
        <v>0</v>
      </c>
      <c r="M513">
        <v>0</v>
      </c>
      <c r="N513">
        <f t="shared" si="14"/>
        <v>0</v>
      </c>
      <c r="P513">
        <v>0</v>
      </c>
      <c r="Q513">
        <v>0</v>
      </c>
      <c r="R513">
        <f t="shared" si="15"/>
        <v>0</v>
      </c>
    </row>
    <row r="514" spans="1:18" x14ac:dyDescent="0.25">
      <c r="A514">
        <v>4253</v>
      </c>
      <c r="B514">
        <v>7</v>
      </c>
      <c r="C514" t="s">
        <v>515</v>
      </c>
      <c r="D514" s="4">
        <v>0</v>
      </c>
      <c r="E514" s="4">
        <v>0</v>
      </c>
      <c r="I514" s="2">
        <v>4253</v>
      </c>
      <c r="J514" s="2">
        <v>7</v>
      </c>
      <c r="K514" t="s">
        <v>515</v>
      </c>
      <c r="L514">
        <v>0</v>
      </c>
      <c r="M514">
        <v>0</v>
      </c>
      <c r="N514">
        <f t="shared" si="14"/>
        <v>0</v>
      </c>
      <c r="P514">
        <v>0</v>
      </c>
      <c r="Q514">
        <v>0</v>
      </c>
      <c r="R514">
        <f t="shared" si="15"/>
        <v>0</v>
      </c>
    </row>
    <row r="515" spans="1:18" x14ac:dyDescent="0.25">
      <c r="A515">
        <v>4254</v>
      </c>
      <c r="B515">
        <v>7</v>
      </c>
      <c r="C515" t="s">
        <v>516</v>
      </c>
      <c r="D515" s="4">
        <v>0</v>
      </c>
      <c r="E515" s="4">
        <v>0</v>
      </c>
      <c r="I515" s="2">
        <v>4254</v>
      </c>
      <c r="J515" s="2">
        <v>7</v>
      </c>
      <c r="K515" t="s">
        <v>516</v>
      </c>
      <c r="L515">
        <v>0</v>
      </c>
      <c r="M515">
        <v>0</v>
      </c>
      <c r="N515">
        <f t="shared" ref="N515:N522" si="16">L515+M515</f>
        <v>0</v>
      </c>
      <c r="P515">
        <v>0</v>
      </c>
      <c r="Q515">
        <v>0</v>
      </c>
      <c r="R515">
        <f t="shared" ref="R515:R522" si="17">P515+Q515</f>
        <v>0</v>
      </c>
    </row>
    <row r="516" spans="1:18" x14ac:dyDescent="0.25">
      <c r="A516">
        <v>4255</v>
      </c>
      <c r="B516">
        <v>7</v>
      </c>
      <c r="C516" t="s">
        <v>517</v>
      </c>
      <c r="D516" s="4">
        <v>0</v>
      </c>
      <c r="E516" s="4">
        <v>0</v>
      </c>
      <c r="I516" s="2">
        <v>4255</v>
      </c>
      <c r="J516" s="2">
        <v>7</v>
      </c>
      <c r="K516" t="s">
        <v>517</v>
      </c>
      <c r="L516">
        <v>0</v>
      </c>
      <c r="M516">
        <v>0</v>
      </c>
      <c r="N516">
        <f t="shared" si="16"/>
        <v>0</v>
      </c>
      <c r="P516">
        <v>0</v>
      </c>
      <c r="Q516">
        <v>0</v>
      </c>
      <c r="R516">
        <f t="shared" si="17"/>
        <v>0</v>
      </c>
    </row>
    <row r="517" spans="1:18" x14ac:dyDescent="0.25">
      <c r="A517">
        <v>4261</v>
      </c>
      <c r="B517">
        <v>7</v>
      </c>
      <c r="C517" t="s">
        <v>518</v>
      </c>
      <c r="D517" s="4">
        <v>0</v>
      </c>
      <c r="E517" s="4">
        <v>0</v>
      </c>
      <c r="I517" s="2">
        <v>4261</v>
      </c>
      <c r="J517" s="2">
        <v>7</v>
      </c>
      <c r="K517" t="s">
        <v>518</v>
      </c>
      <c r="L517">
        <v>0</v>
      </c>
      <c r="M517">
        <v>0</v>
      </c>
      <c r="N517">
        <f t="shared" si="16"/>
        <v>0</v>
      </c>
      <c r="P517">
        <v>0</v>
      </c>
      <c r="Q517">
        <v>0</v>
      </c>
      <c r="R517">
        <f t="shared" si="17"/>
        <v>0</v>
      </c>
    </row>
    <row r="518" spans="1:18" x14ac:dyDescent="0.25">
      <c r="A518">
        <v>4264</v>
      </c>
      <c r="B518">
        <v>7</v>
      </c>
      <c r="C518" t="s">
        <v>519</v>
      </c>
      <c r="D518" s="4">
        <v>0</v>
      </c>
      <c r="E518" s="4">
        <v>0</v>
      </c>
      <c r="I518" s="2">
        <v>4264</v>
      </c>
      <c r="J518" s="2">
        <v>7</v>
      </c>
      <c r="K518" t="s">
        <v>519</v>
      </c>
      <c r="L518">
        <v>0</v>
      </c>
      <c r="M518">
        <v>0</v>
      </c>
      <c r="N518">
        <f t="shared" si="16"/>
        <v>0</v>
      </c>
      <c r="P518">
        <v>0</v>
      </c>
      <c r="Q518">
        <v>0</v>
      </c>
      <c r="R518">
        <f t="shared" si="17"/>
        <v>0</v>
      </c>
    </row>
    <row r="519" spans="1:18" x14ac:dyDescent="0.25">
      <c r="A519">
        <v>4265</v>
      </c>
      <c r="B519">
        <v>7</v>
      </c>
      <c r="C519" t="s">
        <v>520</v>
      </c>
      <c r="D519" s="4">
        <v>0</v>
      </c>
      <c r="E519" s="4">
        <v>0</v>
      </c>
      <c r="I519" s="2">
        <v>4265</v>
      </c>
      <c r="J519" s="2">
        <v>7</v>
      </c>
      <c r="K519" t="s">
        <v>520</v>
      </c>
      <c r="L519">
        <v>0</v>
      </c>
      <c r="M519">
        <v>0</v>
      </c>
      <c r="N519">
        <f t="shared" si="16"/>
        <v>0</v>
      </c>
      <c r="P519">
        <v>0</v>
      </c>
      <c r="Q519">
        <v>0</v>
      </c>
      <c r="R519">
        <f t="shared" si="17"/>
        <v>0</v>
      </c>
    </row>
    <row r="520" spans="1:18" x14ac:dyDescent="0.25">
      <c r="A520">
        <v>4998</v>
      </c>
      <c r="B520">
        <v>8</v>
      </c>
      <c r="C520" t="s">
        <v>521</v>
      </c>
      <c r="D520" s="4">
        <v>0</v>
      </c>
      <c r="E520" s="4">
        <v>0</v>
      </c>
      <c r="I520" s="2">
        <v>4998</v>
      </c>
      <c r="J520" s="2">
        <v>8</v>
      </c>
      <c r="K520" t="s">
        <v>521</v>
      </c>
      <c r="L520">
        <v>0</v>
      </c>
      <c r="M520">
        <v>0</v>
      </c>
      <c r="N520">
        <f t="shared" si="16"/>
        <v>0</v>
      </c>
      <c r="P520">
        <v>0</v>
      </c>
      <c r="Q520">
        <v>0</v>
      </c>
      <c r="R520">
        <f t="shared" si="17"/>
        <v>0</v>
      </c>
    </row>
    <row r="521" spans="1:18" x14ac:dyDescent="0.25">
      <c r="A521">
        <v>4999</v>
      </c>
      <c r="B521">
        <v>7</v>
      </c>
      <c r="C521" t="s">
        <v>522</v>
      </c>
      <c r="D521" s="4">
        <v>0</v>
      </c>
      <c r="E521" s="4">
        <v>0</v>
      </c>
      <c r="I521" s="2">
        <v>4999</v>
      </c>
      <c r="J521" s="2">
        <v>7</v>
      </c>
      <c r="K521" t="s">
        <v>522</v>
      </c>
      <c r="L521">
        <v>0</v>
      </c>
      <c r="M521">
        <v>0</v>
      </c>
      <c r="N521">
        <f t="shared" si="16"/>
        <v>0</v>
      </c>
      <c r="P521">
        <v>0</v>
      </c>
      <c r="Q521">
        <v>0</v>
      </c>
      <c r="R521">
        <f t="shared" si="17"/>
        <v>0</v>
      </c>
    </row>
    <row r="522" spans="1:18" x14ac:dyDescent="0.25">
      <c r="A522">
        <v>6000</v>
      </c>
      <c r="B522">
        <v>62</v>
      </c>
      <c r="C522" t="s">
        <v>523</v>
      </c>
      <c r="D522" s="4">
        <v>0</v>
      </c>
      <c r="E522" s="4">
        <v>0</v>
      </c>
      <c r="I522" s="2">
        <v>6000</v>
      </c>
      <c r="J522" s="2">
        <v>62</v>
      </c>
      <c r="K522" t="s">
        <v>523</v>
      </c>
      <c r="L522">
        <v>0</v>
      </c>
      <c r="M522">
        <v>0</v>
      </c>
      <c r="N522">
        <f t="shared" si="16"/>
        <v>0</v>
      </c>
      <c r="P522">
        <v>0</v>
      </c>
      <c r="Q522">
        <v>0</v>
      </c>
      <c r="R522">
        <f t="shared" si="17"/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2"/>
  <sheetViews>
    <sheetView workbookViewId="0">
      <selection activeCell="D1" sqref="D1:D1048576"/>
    </sheetView>
  </sheetViews>
  <sheetFormatPr defaultRowHeight="15" x14ac:dyDescent="0.25"/>
  <cols>
    <col min="1" max="1" width="5" bestFit="1" customWidth="1"/>
    <col min="2" max="2" width="5.140625" bestFit="1" customWidth="1"/>
    <col min="3" max="3" width="40.85546875" bestFit="1" customWidth="1"/>
    <col min="4" max="4" width="11.5703125" style="4" bestFit="1" customWidth="1"/>
  </cols>
  <sheetData>
    <row r="1" spans="1:4" x14ac:dyDescent="0.25">
      <c r="A1" t="s">
        <v>0</v>
      </c>
      <c r="B1" t="s">
        <v>1</v>
      </c>
      <c r="C1" t="s">
        <v>2</v>
      </c>
      <c r="D1" s="4" t="s">
        <v>1136</v>
      </c>
    </row>
    <row r="2" spans="1:4" x14ac:dyDescent="0.25">
      <c r="A2" s="2">
        <v>1</v>
      </c>
      <c r="B2" s="2">
        <v>1</v>
      </c>
      <c r="C2" t="s">
        <v>3</v>
      </c>
      <c r="D2" s="4">
        <v>0</v>
      </c>
    </row>
    <row r="3" spans="1:4" x14ac:dyDescent="0.25">
      <c r="A3" s="2">
        <v>1.2</v>
      </c>
      <c r="B3" s="2">
        <v>3</v>
      </c>
      <c r="C3" t="s">
        <v>4</v>
      </c>
      <c r="D3" s="4">
        <v>206555.27</v>
      </c>
    </row>
    <row r="4" spans="1:4" x14ac:dyDescent="0.25">
      <c r="A4" s="2">
        <v>2</v>
      </c>
      <c r="B4" s="2">
        <v>1</v>
      </c>
      <c r="C4" t="s">
        <v>5</v>
      </c>
      <c r="D4" s="4">
        <v>3953.8</v>
      </c>
    </row>
    <row r="5" spans="1:4" x14ac:dyDescent="0.25">
      <c r="A5" s="2">
        <v>4</v>
      </c>
      <c r="B5" s="2">
        <v>1</v>
      </c>
      <c r="C5" t="s">
        <v>6</v>
      </c>
      <c r="D5" s="4">
        <v>0</v>
      </c>
    </row>
    <row r="6" spans="1:4" x14ac:dyDescent="0.25">
      <c r="A6" s="2">
        <v>6</v>
      </c>
      <c r="B6" s="2">
        <v>3</v>
      </c>
      <c r="C6" t="s">
        <v>7</v>
      </c>
      <c r="D6" s="4">
        <v>0</v>
      </c>
    </row>
    <row r="7" spans="1:4" x14ac:dyDescent="0.25">
      <c r="A7" s="2">
        <v>11</v>
      </c>
      <c r="B7" s="2">
        <v>1</v>
      </c>
      <c r="C7" t="s">
        <v>8</v>
      </c>
      <c r="D7" s="4">
        <v>0</v>
      </c>
    </row>
    <row r="8" spans="1:4" x14ac:dyDescent="0.25">
      <c r="A8" s="2">
        <v>12</v>
      </c>
      <c r="B8" s="2">
        <v>1</v>
      </c>
      <c r="C8" t="s">
        <v>9</v>
      </c>
      <c r="D8" s="4">
        <v>0</v>
      </c>
    </row>
    <row r="9" spans="1:4" x14ac:dyDescent="0.25">
      <c r="A9" s="2">
        <v>13</v>
      </c>
      <c r="B9" s="2">
        <v>1</v>
      </c>
      <c r="C9" t="s">
        <v>10</v>
      </c>
      <c r="D9" s="4">
        <v>0</v>
      </c>
    </row>
    <row r="10" spans="1:4" x14ac:dyDescent="0.25">
      <c r="A10" s="2">
        <v>14</v>
      </c>
      <c r="B10" s="2">
        <v>1</v>
      </c>
      <c r="C10" t="s">
        <v>11</v>
      </c>
      <c r="D10" s="4">
        <v>0</v>
      </c>
    </row>
    <row r="11" spans="1:4" x14ac:dyDescent="0.25">
      <c r="A11" s="2">
        <v>15</v>
      </c>
      <c r="B11" s="2">
        <v>1</v>
      </c>
      <c r="C11" t="s">
        <v>12</v>
      </c>
      <c r="D11" s="4">
        <v>0</v>
      </c>
    </row>
    <row r="12" spans="1:4" x14ac:dyDescent="0.25">
      <c r="A12" s="2">
        <v>16</v>
      </c>
      <c r="B12" s="2">
        <v>1</v>
      </c>
      <c r="C12" t="s">
        <v>13</v>
      </c>
      <c r="D12" s="4">
        <v>0</v>
      </c>
    </row>
    <row r="13" spans="1:4" x14ac:dyDescent="0.25">
      <c r="A13" s="2">
        <v>22</v>
      </c>
      <c r="B13" s="2">
        <v>1</v>
      </c>
      <c r="C13" t="s">
        <v>14</v>
      </c>
      <c r="D13" s="4">
        <v>0</v>
      </c>
    </row>
    <row r="14" spans="1:4" x14ac:dyDescent="0.25">
      <c r="A14" s="2">
        <v>23</v>
      </c>
      <c r="B14" s="2">
        <v>1</v>
      </c>
      <c r="C14" t="s">
        <v>15</v>
      </c>
      <c r="D14" s="4">
        <v>0</v>
      </c>
    </row>
    <row r="15" spans="1:4" x14ac:dyDescent="0.25">
      <c r="A15" s="2">
        <v>25</v>
      </c>
      <c r="B15" s="2">
        <v>1</v>
      </c>
      <c r="C15" t="s">
        <v>16</v>
      </c>
      <c r="D15" s="4">
        <v>0</v>
      </c>
    </row>
    <row r="16" spans="1:4" x14ac:dyDescent="0.25">
      <c r="A16" s="2">
        <v>31</v>
      </c>
      <c r="B16" s="2">
        <v>1</v>
      </c>
      <c r="C16" t="s">
        <v>17</v>
      </c>
      <c r="D16" s="4">
        <v>0</v>
      </c>
    </row>
    <row r="17" spans="1:4" x14ac:dyDescent="0.25">
      <c r="A17" s="2">
        <v>32</v>
      </c>
      <c r="B17" s="2">
        <v>1</v>
      </c>
      <c r="C17" t="s">
        <v>18</v>
      </c>
      <c r="D17" s="4">
        <v>0</v>
      </c>
    </row>
    <row r="18" spans="1:4" x14ac:dyDescent="0.25">
      <c r="A18" s="2">
        <v>36</v>
      </c>
      <c r="B18" s="2">
        <v>1</v>
      </c>
      <c r="C18" t="s">
        <v>19</v>
      </c>
      <c r="D18" s="4">
        <v>0</v>
      </c>
    </row>
    <row r="19" spans="1:4" x14ac:dyDescent="0.25">
      <c r="A19" s="2">
        <v>38</v>
      </c>
      <c r="B19" s="2">
        <v>1</v>
      </c>
      <c r="C19" t="s">
        <v>20</v>
      </c>
      <c r="D19" s="4">
        <v>34213.21</v>
      </c>
    </row>
    <row r="20" spans="1:4" x14ac:dyDescent="0.25">
      <c r="A20" s="2">
        <v>47</v>
      </c>
      <c r="B20" s="2">
        <v>1</v>
      </c>
      <c r="C20" t="s">
        <v>21</v>
      </c>
      <c r="D20" s="4">
        <v>0</v>
      </c>
    </row>
    <row r="21" spans="1:4" x14ac:dyDescent="0.25">
      <c r="A21" s="2">
        <v>51</v>
      </c>
      <c r="B21" s="2">
        <v>1</v>
      </c>
      <c r="C21" t="s">
        <v>22</v>
      </c>
      <c r="D21" s="4">
        <v>0</v>
      </c>
    </row>
    <row r="22" spans="1:4" x14ac:dyDescent="0.25">
      <c r="A22" s="2">
        <v>75</v>
      </c>
      <c r="B22" s="2">
        <v>1</v>
      </c>
      <c r="C22" t="s">
        <v>23</v>
      </c>
      <c r="D22" s="4">
        <v>0</v>
      </c>
    </row>
    <row r="23" spans="1:4" x14ac:dyDescent="0.25">
      <c r="A23" s="2">
        <v>77</v>
      </c>
      <c r="B23" s="2">
        <v>1</v>
      </c>
      <c r="C23" t="s">
        <v>24</v>
      </c>
      <c r="D23" s="4">
        <v>0</v>
      </c>
    </row>
    <row r="24" spans="1:4" x14ac:dyDescent="0.25">
      <c r="A24" s="2">
        <v>81</v>
      </c>
      <c r="B24" s="2">
        <v>1</v>
      </c>
      <c r="C24" t="s">
        <v>25</v>
      </c>
      <c r="D24" s="4">
        <v>0</v>
      </c>
    </row>
    <row r="25" spans="1:4" x14ac:dyDescent="0.25">
      <c r="A25" s="2">
        <v>84</v>
      </c>
      <c r="B25" s="2">
        <v>1</v>
      </c>
      <c r="C25" t="s">
        <v>26</v>
      </c>
      <c r="D25" s="4">
        <v>19360.509999999998</v>
      </c>
    </row>
    <row r="26" spans="1:4" x14ac:dyDescent="0.25">
      <c r="A26" s="2">
        <v>85</v>
      </c>
      <c r="B26" s="2">
        <v>1</v>
      </c>
      <c r="C26" t="s">
        <v>27</v>
      </c>
      <c r="D26" s="4">
        <v>0</v>
      </c>
    </row>
    <row r="27" spans="1:4" x14ac:dyDescent="0.25">
      <c r="A27" s="2">
        <v>88</v>
      </c>
      <c r="B27" s="2">
        <v>1</v>
      </c>
      <c r="C27" t="s">
        <v>28</v>
      </c>
      <c r="D27" s="4">
        <v>0</v>
      </c>
    </row>
    <row r="28" spans="1:4" x14ac:dyDescent="0.25">
      <c r="A28" s="2">
        <v>91</v>
      </c>
      <c r="B28" s="2">
        <v>1</v>
      </c>
      <c r="C28" t="s">
        <v>29</v>
      </c>
      <c r="D28" s="4">
        <v>0</v>
      </c>
    </row>
    <row r="29" spans="1:4" x14ac:dyDescent="0.25">
      <c r="A29" s="2">
        <v>93</v>
      </c>
      <c r="B29" s="2">
        <v>1</v>
      </c>
      <c r="C29" t="s">
        <v>30</v>
      </c>
      <c r="D29" s="4">
        <v>0</v>
      </c>
    </row>
    <row r="30" spans="1:4" x14ac:dyDescent="0.25">
      <c r="A30" s="2">
        <v>94</v>
      </c>
      <c r="B30" s="2">
        <v>1</v>
      </c>
      <c r="C30" t="s">
        <v>31</v>
      </c>
      <c r="D30" s="4">
        <v>0</v>
      </c>
    </row>
    <row r="31" spans="1:4" x14ac:dyDescent="0.25">
      <c r="A31" s="2">
        <v>95</v>
      </c>
      <c r="B31" s="2">
        <v>1</v>
      </c>
      <c r="C31" t="s">
        <v>32</v>
      </c>
      <c r="D31" s="4">
        <v>0</v>
      </c>
    </row>
    <row r="32" spans="1:4" x14ac:dyDescent="0.25">
      <c r="A32" s="2">
        <v>97</v>
      </c>
      <c r="B32" s="2">
        <v>1</v>
      </c>
      <c r="C32" t="s">
        <v>33</v>
      </c>
      <c r="D32" s="4">
        <v>0</v>
      </c>
    </row>
    <row r="33" spans="1:4" x14ac:dyDescent="0.25">
      <c r="A33" s="2">
        <v>99</v>
      </c>
      <c r="B33" s="2">
        <v>1</v>
      </c>
      <c r="C33" t="s">
        <v>34</v>
      </c>
      <c r="D33" s="4">
        <v>0</v>
      </c>
    </row>
    <row r="34" spans="1:4" x14ac:dyDescent="0.25">
      <c r="A34" s="2">
        <v>100</v>
      </c>
      <c r="B34" s="2">
        <v>1</v>
      </c>
      <c r="C34" t="s">
        <v>35</v>
      </c>
      <c r="D34" s="4">
        <v>0</v>
      </c>
    </row>
    <row r="35" spans="1:4" x14ac:dyDescent="0.25">
      <c r="A35" s="2">
        <v>108</v>
      </c>
      <c r="B35" s="2">
        <v>1</v>
      </c>
      <c r="C35" t="s">
        <v>36</v>
      </c>
      <c r="D35" s="4">
        <v>0</v>
      </c>
    </row>
    <row r="36" spans="1:4" x14ac:dyDescent="0.25">
      <c r="A36" s="2">
        <v>110</v>
      </c>
      <c r="B36" s="2">
        <v>1</v>
      </c>
      <c r="C36" t="s">
        <v>37</v>
      </c>
      <c r="D36" s="4">
        <v>0</v>
      </c>
    </row>
    <row r="37" spans="1:4" x14ac:dyDescent="0.25">
      <c r="A37" s="2">
        <v>111</v>
      </c>
      <c r="B37" s="2">
        <v>1</v>
      </c>
      <c r="C37" t="s">
        <v>38</v>
      </c>
      <c r="D37" s="4">
        <v>0</v>
      </c>
    </row>
    <row r="38" spans="1:4" x14ac:dyDescent="0.25">
      <c r="A38" s="2">
        <v>112</v>
      </c>
      <c r="B38" s="2">
        <v>1</v>
      </c>
      <c r="C38" t="s">
        <v>39</v>
      </c>
      <c r="D38" s="4">
        <v>0</v>
      </c>
    </row>
    <row r="39" spans="1:4" x14ac:dyDescent="0.25">
      <c r="A39" s="2">
        <v>113</v>
      </c>
      <c r="B39" s="2">
        <v>1</v>
      </c>
      <c r="C39" t="s">
        <v>40</v>
      </c>
      <c r="D39" s="4">
        <v>13791.41</v>
      </c>
    </row>
    <row r="40" spans="1:4" x14ac:dyDescent="0.25">
      <c r="A40" s="2">
        <v>115</v>
      </c>
      <c r="B40" s="2">
        <v>1</v>
      </c>
      <c r="C40" t="s">
        <v>41</v>
      </c>
      <c r="D40" s="4">
        <v>0</v>
      </c>
    </row>
    <row r="41" spans="1:4" x14ac:dyDescent="0.25">
      <c r="A41" s="2">
        <v>116</v>
      </c>
      <c r="B41" s="2">
        <v>1</v>
      </c>
      <c r="C41" t="s">
        <v>42</v>
      </c>
      <c r="D41" s="4">
        <v>0</v>
      </c>
    </row>
    <row r="42" spans="1:4" x14ac:dyDescent="0.25">
      <c r="A42" s="2">
        <v>118</v>
      </c>
      <c r="B42" s="2">
        <v>1</v>
      </c>
      <c r="C42" t="s">
        <v>43</v>
      </c>
      <c r="D42" s="4">
        <v>0</v>
      </c>
    </row>
    <row r="43" spans="1:4" x14ac:dyDescent="0.25">
      <c r="A43" s="2">
        <v>129</v>
      </c>
      <c r="B43" s="2">
        <v>1</v>
      </c>
      <c r="C43" t="s">
        <v>44</v>
      </c>
      <c r="D43" s="4">
        <v>0</v>
      </c>
    </row>
    <row r="44" spans="1:4" x14ac:dyDescent="0.25">
      <c r="A44" s="2">
        <v>138</v>
      </c>
      <c r="B44" s="2">
        <v>1</v>
      </c>
      <c r="C44" t="s">
        <v>45</v>
      </c>
      <c r="D44" s="4">
        <v>0</v>
      </c>
    </row>
    <row r="45" spans="1:4" x14ac:dyDescent="0.25">
      <c r="A45" s="2">
        <v>139</v>
      </c>
      <c r="B45" s="2">
        <v>1</v>
      </c>
      <c r="C45" t="s">
        <v>46</v>
      </c>
      <c r="D45" s="4">
        <v>0</v>
      </c>
    </row>
    <row r="46" spans="1:4" x14ac:dyDescent="0.25">
      <c r="A46" s="2">
        <v>146</v>
      </c>
      <c r="B46" s="2">
        <v>1</v>
      </c>
      <c r="C46" t="s">
        <v>47</v>
      </c>
      <c r="D46" s="4">
        <v>0</v>
      </c>
    </row>
    <row r="47" spans="1:4" x14ac:dyDescent="0.25">
      <c r="A47" s="2">
        <v>150</v>
      </c>
      <c r="B47" s="2">
        <v>1</v>
      </c>
      <c r="C47" t="s">
        <v>48</v>
      </c>
      <c r="D47" s="4">
        <v>0</v>
      </c>
    </row>
    <row r="48" spans="1:4" x14ac:dyDescent="0.25">
      <c r="A48" s="2">
        <v>152</v>
      </c>
      <c r="B48" s="2">
        <v>1</v>
      </c>
      <c r="C48" t="s">
        <v>49</v>
      </c>
      <c r="D48" s="4">
        <v>0</v>
      </c>
    </row>
    <row r="49" spans="1:4" x14ac:dyDescent="0.25">
      <c r="A49" s="2">
        <v>160</v>
      </c>
      <c r="B49" s="2">
        <v>70</v>
      </c>
      <c r="C49" t="s">
        <v>50</v>
      </c>
      <c r="D49" s="4">
        <v>0</v>
      </c>
    </row>
    <row r="50" spans="1:4" x14ac:dyDescent="0.25">
      <c r="A50" s="2">
        <v>160</v>
      </c>
      <c r="B50" s="2">
        <v>90</v>
      </c>
      <c r="C50" t="s">
        <v>51</v>
      </c>
      <c r="D50" s="4">
        <v>0</v>
      </c>
    </row>
    <row r="51" spans="1:4" x14ac:dyDescent="0.25">
      <c r="A51" s="2">
        <v>162</v>
      </c>
      <c r="B51" s="2">
        <v>1</v>
      </c>
      <c r="C51" t="s">
        <v>52</v>
      </c>
      <c r="D51" s="4">
        <v>0</v>
      </c>
    </row>
    <row r="52" spans="1:4" x14ac:dyDescent="0.25">
      <c r="A52" s="2">
        <v>166</v>
      </c>
      <c r="B52" s="2">
        <v>1</v>
      </c>
      <c r="C52" t="s">
        <v>53</v>
      </c>
      <c r="D52" s="4">
        <v>0</v>
      </c>
    </row>
    <row r="53" spans="1:4" x14ac:dyDescent="0.25">
      <c r="A53" s="2">
        <v>173</v>
      </c>
      <c r="B53" s="2">
        <v>1</v>
      </c>
      <c r="C53" t="s">
        <v>54</v>
      </c>
      <c r="D53" s="4">
        <v>0</v>
      </c>
    </row>
    <row r="54" spans="1:4" x14ac:dyDescent="0.25">
      <c r="A54" s="2">
        <v>177</v>
      </c>
      <c r="B54" s="2">
        <v>1</v>
      </c>
      <c r="C54" t="s">
        <v>55</v>
      </c>
      <c r="D54" s="4">
        <v>0</v>
      </c>
    </row>
    <row r="55" spans="1:4" x14ac:dyDescent="0.25">
      <c r="A55" s="2">
        <v>181</v>
      </c>
      <c r="B55" s="2">
        <v>1</v>
      </c>
      <c r="C55" t="s">
        <v>56</v>
      </c>
      <c r="D55" s="4">
        <v>0</v>
      </c>
    </row>
    <row r="56" spans="1:4" x14ac:dyDescent="0.25">
      <c r="A56" s="2">
        <v>182</v>
      </c>
      <c r="B56" s="2">
        <v>1</v>
      </c>
      <c r="C56" t="s">
        <v>57</v>
      </c>
      <c r="D56" s="4">
        <v>0</v>
      </c>
    </row>
    <row r="57" spans="1:4" x14ac:dyDescent="0.25">
      <c r="A57" s="2">
        <v>186</v>
      </c>
      <c r="B57" s="2">
        <v>1</v>
      </c>
      <c r="C57" t="s">
        <v>58</v>
      </c>
      <c r="D57" s="4">
        <v>0</v>
      </c>
    </row>
    <row r="58" spans="1:4" x14ac:dyDescent="0.25">
      <c r="A58" s="2">
        <v>191</v>
      </c>
      <c r="B58" s="2">
        <v>1</v>
      </c>
      <c r="C58" t="s">
        <v>59</v>
      </c>
      <c r="D58" s="4">
        <v>0</v>
      </c>
    </row>
    <row r="59" spans="1:4" x14ac:dyDescent="0.25">
      <c r="A59" s="2">
        <v>192</v>
      </c>
      <c r="B59" s="2">
        <v>1</v>
      </c>
      <c r="C59" t="s">
        <v>60</v>
      </c>
      <c r="D59" s="4">
        <v>0</v>
      </c>
    </row>
    <row r="60" spans="1:4" x14ac:dyDescent="0.25">
      <c r="A60" s="2">
        <v>194</v>
      </c>
      <c r="B60" s="2">
        <v>1</v>
      </c>
      <c r="C60" t="s">
        <v>61</v>
      </c>
      <c r="D60" s="4">
        <v>0</v>
      </c>
    </row>
    <row r="61" spans="1:4" x14ac:dyDescent="0.25">
      <c r="A61" s="2">
        <v>195</v>
      </c>
      <c r="B61" s="2">
        <v>1</v>
      </c>
      <c r="C61" t="s">
        <v>62</v>
      </c>
      <c r="D61" s="4">
        <v>0</v>
      </c>
    </row>
    <row r="62" spans="1:4" x14ac:dyDescent="0.25">
      <c r="A62" s="2">
        <v>196</v>
      </c>
      <c r="B62" s="2">
        <v>1</v>
      </c>
      <c r="C62" t="s">
        <v>63</v>
      </c>
      <c r="D62" s="4">
        <v>0</v>
      </c>
    </row>
    <row r="63" spans="1:4" x14ac:dyDescent="0.25">
      <c r="A63" s="2">
        <v>197</v>
      </c>
      <c r="B63" s="2">
        <v>1</v>
      </c>
      <c r="C63" t="s">
        <v>64</v>
      </c>
      <c r="D63" s="4">
        <v>14142.04</v>
      </c>
    </row>
    <row r="64" spans="1:4" x14ac:dyDescent="0.25">
      <c r="A64" s="2">
        <v>199</v>
      </c>
      <c r="B64" s="2">
        <v>1</v>
      </c>
      <c r="C64" t="s">
        <v>65</v>
      </c>
      <c r="D64" s="4">
        <v>0</v>
      </c>
    </row>
    <row r="65" spans="1:4" x14ac:dyDescent="0.25">
      <c r="A65" s="2">
        <v>200</v>
      </c>
      <c r="B65" s="2">
        <v>1</v>
      </c>
      <c r="C65" t="s">
        <v>66</v>
      </c>
      <c r="D65" s="4">
        <v>0</v>
      </c>
    </row>
    <row r="66" spans="1:4" x14ac:dyDescent="0.25">
      <c r="A66" s="2">
        <v>203</v>
      </c>
      <c r="B66" s="2">
        <v>1</v>
      </c>
      <c r="C66" t="s">
        <v>67</v>
      </c>
      <c r="D66" s="4">
        <v>0</v>
      </c>
    </row>
    <row r="67" spans="1:4" x14ac:dyDescent="0.25">
      <c r="A67" s="2">
        <v>204</v>
      </c>
      <c r="B67" s="2">
        <v>1</v>
      </c>
      <c r="C67" t="s">
        <v>68</v>
      </c>
      <c r="D67" s="4">
        <v>0</v>
      </c>
    </row>
    <row r="68" spans="1:4" x14ac:dyDescent="0.25">
      <c r="A68" s="2">
        <v>206</v>
      </c>
      <c r="B68" s="2">
        <v>1</v>
      </c>
      <c r="C68" t="s">
        <v>69</v>
      </c>
      <c r="D68" s="4">
        <v>0</v>
      </c>
    </row>
    <row r="69" spans="1:4" x14ac:dyDescent="0.25">
      <c r="A69" s="2">
        <v>213</v>
      </c>
      <c r="B69" s="2">
        <v>1</v>
      </c>
      <c r="C69" t="s">
        <v>70</v>
      </c>
      <c r="D69" s="4">
        <v>0</v>
      </c>
    </row>
    <row r="70" spans="1:4" x14ac:dyDescent="0.25">
      <c r="A70" s="2">
        <v>227</v>
      </c>
      <c r="B70" s="2">
        <v>1</v>
      </c>
      <c r="C70" t="s">
        <v>71</v>
      </c>
      <c r="D70" s="4">
        <v>0</v>
      </c>
    </row>
    <row r="71" spans="1:4" x14ac:dyDescent="0.25">
      <c r="A71" s="2">
        <v>229</v>
      </c>
      <c r="B71" s="2">
        <v>1</v>
      </c>
      <c r="C71" t="s">
        <v>72</v>
      </c>
      <c r="D71" s="4">
        <v>0</v>
      </c>
    </row>
    <row r="72" spans="1:4" x14ac:dyDescent="0.25">
      <c r="A72" s="2">
        <v>238</v>
      </c>
      <c r="B72" s="2">
        <v>1</v>
      </c>
      <c r="C72" t="s">
        <v>73</v>
      </c>
      <c r="D72" s="4">
        <v>0</v>
      </c>
    </row>
    <row r="73" spans="1:4" x14ac:dyDescent="0.25">
      <c r="A73" s="2">
        <v>239</v>
      </c>
      <c r="B73" s="2">
        <v>1</v>
      </c>
      <c r="C73" t="s">
        <v>74</v>
      </c>
      <c r="D73" s="4">
        <v>0</v>
      </c>
    </row>
    <row r="74" spans="1:4" x14ac:dyDescent="0.25">
      <c r="A74" s="2">
        <v>241</v>
      </c>
      <c r="B74" s="2">
        <v>1</v>
      </c>
      <c r="C74" t="s">
        <v>75</v>
      </c>
      <c r="D74" s="4">
        <v>0</v>
      </c>
    </row>
    <row r="75" spans="1:4" x14ac:dyDescent="0.25">
      <c r="A75" s="2">
        <v>242</v>
      </c>
      <c r="B75" s="2">
        <v>1</v>
      </c>
      <c r="C75" t="s">
        <v>76</v>
      </c>
      <c r="D75" s="4">
        <v>0</v>
      </c>
    </row>
    <row r="76" spans="1:4" x14ac:dyDescent="0.25">
      <c r="A76" s="2">
        <v>252</v>
      </c>
      <c r="B76" s="2">
        <v>1</v>
      </c>
      <c r="C76" t="s">
        <v>77</v>
      </c>
      <c r="D76" s="4">
        <v>0</v>
      </c>
    </row>
    <row r="77" spans="1:4" x14ac:dyDescent="0.25">
      <c r="A77" s="2">
        <v>253</v>
      </c>
      <c r="B77" s="2">
        <v>1</v>
      </c>
      <c r="C77" t="s">
        <v>78</v>
      </c>
      <c r="D77" s="4">
        <v>0</v>
      </c>
    </row>
    <row r="78" spans="1:4" x14ac:dyDescent="0.25">
      <c r="A78" s="2">
        <v>255</v>
      </c>
      <c r="B78" s="2">
        <v>1</v>
      </c>
      <c r="C78" t="s">
        <v>79</v>
      </c>
      <c r="D78" s="4">
        <v>0</v>
      </c>
    </row>
    <row r="79" spans="1:4" x14ac:dyDescent="0.25">
      <c r="A79" s="2">
        <v>256</v>
      </c>
      <c r="B79" s="2">
        <v>1</v>
      </c>
      <c r="C79" t="s">
        <v>80</v>
      </c>
      <c r="D79" s="4">
        <v>0</v>
      </c>
    </row>
    <row r="80" spans="1:4" x14ac:dyDescent="0.25">
      <c r="A80" s="2">
        <v>261</v>
      </c>
      <c r="B80" s="2">
        <v>1</v>
      </c>
      <c r="C80" t="s">
        <v>81</v>
      </c>
      <c r="D80" s="4">
        <v>5051.8</v>
      </c>
    </row>
    <row r="81" spans="1:4" x14ac:dyDescent="0.25">
      <c r="A81" s="2">
        <v>264</v>
      </c>
      <c r="B81" s="2">
        <v>1</v>
      </c>
      <c r="C81" t="s">
        <v>82</v>
      </c>
      <c r="D81" s="4">
        <v>0</v>
      </c>
    </row>
    <row r="82" spans="1:4" x14ac:dyDescent="0.25">
      <c r="A82" s="2">
        <v>270</v>
      </c>
      <c r="B82" s="2">
        <v>1</v>
      </c>
      <c r="C82" t="s">
        <v>83</v>
      </c>
      <c r="D82" s="4">
        <v>73182.31</v>
      </c>
    </row>
    <row r="83" spans="1:4" x14ac:dyDescent="0.25">
      <c r="A83" s="2">
        <v>271</v>
      </c>
      <c r="B83" s="2">
        <v>1</v>
      </c>
      <c r="C83" t="s">
        <v>84</v>
      </c>
      <c r="D83" s="4">
        <v>19733.73</v>
      </c>
    </row>
    <row r="84" spans="1:4" x14ac:dyDescent="0.25">
      <c r="A84" s="2">
        <v>272</v>
      </c>
      <c r="B84" s="2">
        <v>1</v>
      </c>
      <c r="C84" t="s">
        <v>85</v>
      </c>
      <c r="D84" s="4">
        <v>0</v>
      </c>
    </row>
    <row r="85" spans="1:4" x14ac:dyDescent="0.25">
      <c r="A85" s="2">
        <v>273</v>
      </c>
      <c r="B85" s="2">
        <v>1</v>
      </c>
      <c r="C85" t="s">
        <v>86</v>
      </c>
      <c r="D85" s="4">
        <v>0</v>
      </c>
    </row>
    <row r="86" spans="1:4" x14ac:dyDescent="0.25">
      <c r="A86" s="2">
        <v>276</v>
      </c>
      <c r="B86" s="2">
        <v>1</v>
      </c>
      <c r="C86" t="s">
        <v>87</v>
      </c>
      <c r="D86" s="4">
        <v>0</v>
      </c>
    </row>
    <row r="87" spans="1:4" x14ac:dyDescent="0.25">
      <c r="A87" s="2">
        <v>277</v>
      </c>
      <c r="B87" s="2">
        <v>1</v>
      </c>
      <c r="C87" t="s">
        <v>88</v>
      </c>
      <c r="D87" s="4">
        <v>0</v>
      </c>
    </row>
    <row r="88" spans="1:4" x14ac:dyDescent="0.25">
      <c r="A88" s="2">
        <v>278</v>
      </c>
      <c r="B88" s="2">
        <v>1</v>
      </c>
      <c r="C88" t="s">
        <v>89</v>
      </c>
      <c r="D88" s="4">
        <v>0</v>
      </c>
    </row>
    <row r="89" spans="1:4" x14ac:dyDescent="0.25">
      <c r="A89" s="2">
        <v>279</v>
      </c>
      <c r="B89" s="2">
        <v>1</v>
      </c>
      <c r="C89" t="s">
        <v>90</v>
      </c>
      <c r="D89" s="4">
        <v>34906.1</v>
      </c>
    </row>
    <row r="90" spans="1:4" x14ac:dyDescent="0.25">
      <c r="A90" s="2">
        <v>280</v>
      </c>
      <c r="B90" s="2">
        <v>1</v>
      </c>
      <c r="C90" t="s">
        <v>91</v>
      </c>
      <c r="D90" s="4">
        <v>62113.74</v>
      </c>
    </row>
    <row r="91" spans="1:4" x14ac:dyDescent="0.25">
      <c r="A91" s="2">
        <v>281</v>
      </c>
      <c r="B91" s="2">
        <v>1</v>
      </c>
      <c r="C91" t="s">
        <v>92</v>
      </c>
      <c r="D91" s="4">
        <v>239263.73</v>
      </c>
    </row>
    <row r="92" spans="1:4" x14ac:dyDescent="0.25">
      <c r="A92" s="2">
        <v>282</v>
      </c>
      <c r="B92" s="2">
        <v>1</v>
      </c>
      <c r="C92" t="s">
        <v>93</v>
      </c>
      <c r="D92" s="4">
        <v>0</v>
      </c>
    </row>
    <row r="93" spans="1:4" x14ac:dyDescent="0.25">
      <c r="A93" s="2">
        <v>283</v>
      </c>
      <c r="B93" s="2">
        <v>1</v>
      </c>
      <c r="C93" t="s">
        <v>94</v>
      </c>
      <c r="D93" s="4">
        <v>0</v>
      </c>
    </row>
    <row r="94" spans="1:4" x14ac:dyDescent="0.25">
      <c r="A94" s="2">
        <v>284</v>
      </c>
      <c r="B94" s="2">
        <v>1</v>
      </c>
      <c r="C94" t="s">
        <v>95</v>
      </c>
      <c r="D94" s="4">
        <v>0</v>
      </c>
    </row>
    <row r="95" spans="1:4" x14ac:dyDescent="0.25">
      <c r="A95" s="2">
        <v>286</v>
      </c>
      <c r="B95" s="2">
        <v>1</v>
      </c>
      <c r="C95" t="s">
        <v>96</v>
      </c>
      <c r="D95" s="4">
        <v>0</v>
      </c>
    </row>
    <row r="96" spans="1:4" x14ac:dyDescent="0.25">
      <c r="A96" s="2">
        <v>294</v>
      </c>
      <c r="B96" s="2">
        <v>1</v>
      </c>
      <c r="C96" t="s">
        <v>97</v>
      </c>
      <c r="D96" s="4">
        <v>0</v>
      </c>
    </row>
    <row r="97" spans="1:4" x14ac:dyDescent="0.25">
      <c r="A97" s="2">
        <v>297</v>
      </c>
      <c r="B97" s="2">
        <v>1</v>
      </c>
      <c r="C97" t="s">
        <v>98</v>
      </c>
      <c r="D97" s="4">
        <v>0</v>
      </c>
    </row>
    <row r="98" spans="1:4" x14ac:dyDescent="0.25">
      <c r="A98" s="2">
        <v>299</v>
      </c>
      <c r="B98" s="2">
        <v>1</v>
      </c>
      <c r="C98" t="s">
        <v>99</v>
      </c>
      <c r="D98" s="4">
        <v>0</v>
      </c>
    </row>
    <row r="99" spans="1:4" x14ac:dyDescent="0.25">
      <c r="A99" s="2">
        <v>300</v>
      </c>
      <c r="B99" s="2">
        <v>1</v>
      </c>
      <c r="C99" t="s">
        <v>100</v>
      </c>
      <c r="D99" s="4">
        <v>0</v>
      </c>
    </row>
    <row r="100" spans="1:4" x14ac:dyDescent="0.25">
      <c r="A100" s="2">
        <v>306</v>
      </c>
      <c r="B100" s="2">
        <v>1</v>
      </c>
      <c r="C100" t="s">
        <v>101</v>
      </c>
      <c r="D100" s="4">
        <v>0</v>
      </c>
    </row>
    <row r="101" spans="1:4" x14ac:dyDescent="0.25">
      <c r="A101" s="2">
        <v>308</v>
      </c>
      <c r="B101" s="2">
        <v>1</v>
      </c>
      <c r="C101" t="s">
        <v>102</v>
      </c>
      <c r="D101" s="4">
        <v>0</v>
      </c>
    </row>
    <row r="102" spans="1:4" x14ac:dyDescent="0.25">
      <c r="A102" s="2">
        <v>309</v>
      </c>
      <c r="B102" s="2">
        <v>1</v>
      </c>
      <c r="C102" t="s">
        <v>103</v>
      </c>
      <c r="D102" s="4">
        <v>0</v>
      </c>
    </row>
    <row r="103" spans="1:4" x14ac:dyDescent="0.25">
      <c r="A103" s="2">
        <v>314</v>
      </c>
      <c r="B103" s="2">
        <v>1</v>
      </c>
      <c r="C103" t="s">
        <v>104</v>
      </c>
      <c r="D103" s="4">
        <v>0</v>
      </c>
    </row>
    <row r="104" spans="1:4" x14ac:dyDescent="0.25">
      <c r="A104" s="2">
        <v>316</v>
      </c>
      <c r="B104" s="2">
        <v>1</v>
      </c>
      <c r="C104" t="s">
        <v>105</v>
      </c>
      <c r="D104" s="4">
        <v>0</v>
      </c>
    </row>
    <row r="105" spans="1:4" x14ac:dyDescent="0.25">
      <c r="A105" s="2">
        <v>317</v>
      </c>
      <c r="B105" s="2">
        <v>1</v>
      </c>
      <c r="C105" t="s">
        <v>106</v>
      </c>
      <c r="D105" s="4">
        <v>0</v>
      </c>
    </row>
    <row r="106" spans="1:4" x14ac:dyDescent="0.25">
      <c r="A106" s="2">
        <v>318</v>
      </c>
      <c r="B106" s="2">
        <v>1</v>
      </c>
      <c r="C106" t="s">
        <v>107</v>
      </c>
      <c r="D106" s="4">
        <v>0</v>
      </c>
    </row>
    <row r="107" spans="1:4" x14ac:dyDescent="0.25">
      <c r="A107" s="2">
        <v>319</v>
      </c>
      <c r="B107" s="2">
        <v>1</v>
      </c>
      <c r="C107" t="s">
        <v>108</v>
      </c>
      <c r="D107" s="4">
        <v>24696.13</v>
      </c>
    </row>
    <row r="108" spans="1:4" x14ac:dyDescent="0.25">
      <c r="A108" s="2">
        <v>323</v>
      </c>
      <c r="B108" s="2">
        <v>2</v>
      </c>
      <c r="C108" t="s">
        <v>109</v>
      </c>
      <c r="D108" s="4">
        <v>0</v>
      </c>
    </row>
    <row r="109" spans="1:4" x14ac:dyDescent="0.25">
      <c r="A109" s="2">
        <v>330</v>
      </c>
      <c r="B109" s="2">
        <v>1</v>
      </c>
      <c r="C109" t="s">
        <v>110</v>
      </c>
      <c r="D109" s="4">
        <v>0</v>
      </c>
    </row>
    <row r="110" spans="1:4" x14ac:dyDescent="0.25">
      <c r="A110" s="2">
        <v>332</v>
      </c>
      <c r="B110" s="2">
        <v>1</v>
      </c>
      <c r="C110" t="s">
        <v>111</v>
      </c>
      <c r="D110" s="4">
        <v>0</v>
      </c>
    </row>
    <row r="111" spans="1:4" x14ac:dyDescent="0.25">
      <c r="A111" s="2">
        <v>333</v>
      </c>
      <c r="B111" s="2">
        <v>1</v>
      </c>
      <c r="C111" t="s">
        <v>112</v>
      </c>
      <c r="D111" s="4">
        <v>0</v>
      </c>
    </row>
    <row r="112" spans="1:4" x14ac:dyDescent="0.25">
      <c r="A112" s="2">
        <v>345</v>
      </c>
      <c r="B112" s="2">
        <v>1</v>
      </c>
      <c r="C112" t="s">
        <v>113</v>
      </c>
      <c r="D112" s="4">
        <v>0</v>
      </c>
    </row>
    <row r="113" spans="1:4" x14ac:dyDescent="0.25">
      <c r="A113" s="2">
        <v>347</v>
      </c>
      <c r="B113" s="2">
        <v>1</v>
      </c>
      <c r="C113" t="s">
        <v>114</v>
      </c>
      <c r="D113" s="4">
        <v>72132.479999999996</v>
      </c>
    </row>
    <row r="114" spans="1:4" x14ac:dyDescent="0.25">
      <c r="A114" s="2">
        <v>356</v>
      </c>
      <c r="B114" s="2">
        <v>1</v>
      </c>
      <c r="C114" t="s">
        <v>115</v>
      </c>
      <c r="D114" s="4">
        <v>0</v>
      </c>
    </row>
    <row r="115" spans="1:4" x14ac:dyDescent="0.25">
      <c r="A115" s="2">
        <v>361</v>
      </c>
      <c r="B115" s="2">
        <v>1</v>
      </c>
      <c r="C115" t="s">
        <v>116</v>
      </c>
      <c r="D115" s="4">
        <v>0</v>
      </c>
    </row>
    <row r="116" spans="1:4" x14ac:dyDescent="0.25">
      <c r="A116" s="2">
        <v>362</v>
      </c>
      <c r="B116" s="2">
        <v>1</v>
      </c>
      <c r="C116" t="s">
        <v>117</v>
      </c>
      <c r="D116" s="4">
        <v>0</v>
      </c>
    </row>
    <row r="117" spans="1:4" x14ac:dyDescent="0.25">
      <c r="A117" s="2">
        <v>363</v>
      </c>
      <c r="B117" s="2">
        <v>1</v>
      </c>
      <c r="C117" t="s">
        <v>118</v>
      </c>
      <c r="D117" s="4">
        <v>10074.08</v>
      </c>
    </row>
    <row r="118" spans="1:4" x14ac:dyDescent="0.25">
      <c r="A118" s="2">
        <v>378</v>
      </c>
      <c r="B118" s="2">
        <v>1</v>
      </c>
      <c r="C118" t="s">
        <v>119</v>
      </c>
      <c r="D118" s="4">
        <v>0</v>
      </c>
    </row>
    <row r="119" spans="1:4" x14ac:dyDescent="0.25">
      <c r="A119" s="2">
        <v>381</v>
      </c>
      <c r="B119" s="2">
        <v>1</v>
      </c>
      <c r="C119" t="s">
        <v>120</v>
      </c>
      <c r="D119" s="4">
        <v>0</v>
      </c>
    </row>
    <row r="120" spans="1:4" x14ac:dyDescent="0.25">
      <c r="A120" s="2">
        <v>390</v>
      </c>
      <c r="B120" s="2">
        <v>1</v>
      </c>
      <c r="C120" t="s">
        <v>121</v>
      </c>
      <c r="D120" s="4">
        <v>13538.37</v>
      </c>
    </row>
    <row r="121" spans="1:4" x14ac:dyDescent="0.25">
      <c r="A121" s="2">
        <v>391</v>
      </c>
      <c r="B121" s="2">
        <v>1</v>
      </c>
      <c r="C121" t="s">
        <v>122</v>
      </c>
      <c r="D121" s="4">
        <v>0</v>
      </c>
    </row>
    <row r="122" spans="1:4" x14ac:dyDescent="0.25">
      <c r="A122" s="2">
        <v>402</v>
      </c>
      <c r="B122" s="2">
        <v>1</v>
      </c>
      <c r="C122" t="s">
        <v>123</v>
      </c>
      <c r="D122" s="4">
        <v>0</v>
      </c>
    </row>
    <row r="123" spans="1:4" x14ac:dyDescent="0.25">
      <c r="A123" s="2">
        <v>403</v>
      </c>
      <c r="B123" s="2">
        <v>1</v>
      </c>
      <c r="C123" t="s">
        <v>124</v>
      </c>
      <c r="D123" s="4">
        <v>0</v>
      </c>
    </row>
    <row r="124" spans="1:4" x14ac:dyDescent="0.25">
      <c r="A124" s="2">
        <v>404</v>
      </c>
      <c r="B124" s="2">
        <v>1</v>
      </c>
      <c r="C124" t="s">
        <v>125</v>
      </c>
      <c r="D124" s="4">
        <v>0</v>
      </c>
    </row>
    <row r="125" spans="1:4" x14ac:dyDescent="0.25">
      <c r="A125" s="2">
        <v>413</v>
      </c>
      <c r="B125" s="2">
        <v>1</v>
      </c>
      <c r="C125" t="s">
        <v>126</v>
      </c>
      <c r="D125" s="4">
        <v>0</v>
      </c>
    </row>
    <row r="126" spans="1:4" x14ac:dyDescent="0.25">
      <c r="A126" s="2">
        <v>414</v>
      </c>
      <c r="B126" s="2">
        <v>1</v>
      </c>
      <c r="C126" t="s">
        <v>127</v>
      </c>
      <c r="D126" s="4">
        <v>0</v>
      </c>
    </row>
    <row r="127" spans="1:4" x14ac:dyDescent="0.25">
      <c r="A127" s="2">
        <v>415</v>
      </c>
      <c r="B127" s="2">
        <v>1</v>
      </c>
      <c r="C127" t="s">
        <v>128</v>
      </c>
      <c r="D127" s="4">
        <v>1072.5999999999999</v>
      </c>
    </row>
    <row r="128" spans="1:4" x14ac:dyDescent="0.25">
      <c r="A128" s="2">
        <v>423</v>
      </c>
      <c r="B128" s="2">
        <v>1</v>
      </c>
      <c r="C128" t="s">
        <v>129</v>
      </c>
      <c r="D128" s="4">
        <v>0</v>
      </c>
    </row>
    <row r="129" spans="1:4" x14ac:dyDescent="0.25">
      <c r="A129" s="2">
        <v>424</v>
      </c>
      <c r="B129" s="2">
        <v>1</v>
      </c>
      <c r="C129" t="s">
        <v>130</v>
      </c>
      <c r="D129" s="4">
        <v>0</v>
      </c>
    </row>
    <row r="130" spans="1:4" x14ac:dyDescent="0.25">
      <c r="A130" s="2">
        <v>432</v>
      </c>
      <c r="B130" s="2">
        <v>1</v>
      </c>
      <c r="C130" t="s">
        <v>131</v>
      </c>
      <c r="D130" s="4">
        <v>0</v>
      </c>
    </row>
    <row r="131" spans="1:4" x14ac:dyDescent="0.25">
      <c r="A131" s="2">
        <v>435</v>
      </c>
      <c r="B131" s="2">
        <v>1</v>
      </c>
      <c r="C131" t="s">
        <v>132</v>
      </c>
      <c r="D131" s="4">
        <v>0</v>
      </c>
    </row>
    <row r="132" spans="1:4" x14ac:dyDescent="0.25">
      <c r="A132" s="2">
        <v>441</v>
      </c>
      <c r="B132" s="2">
        <v>1</v>
      </c>
      <c r="C132" t="s">
        <v>133</v>
      </c>
      <c r="D132" s="4">
        <v>0</v>
      </c>
    </row>
    <row r="133" spans="1:4" x14ac:dyDescent="0.25">
      <c r="A133" s="2">
        <v>447</v>
      </c>
      <c r="B133" s="2">
        <v>1</v>
      </c>
      <c r="C133" t="s">
        <v>134</v>
      </c>
      <c r="D133" s="4">
        <v>0</v>
      </c>
    </row>
    <row r="134" spans="1:4" x14ac:dyDescent="0.25">
      <c r="A134" s="2">
        <v>458</v>
      </c>
      <c r="B134" s="2">
        <v>1</v>
      </c>
      <c r="C134" t="s">
        <v>135</v>
      </c>
      <c r="D134" s="4">
        <v>0</v>
      </c>
    </row>
    <row r="135" spans="1:4" x14ac:dyDescent="0.25">
      <c r="A135" s="2">
        <v>463</v>
      </c>
      <c r="B135" s="2">
        <v>1</v>
      </c>
      <c r="C135" t="s">
        <v>136</v>
      </c>
      <c r="D135" s="4">
        <v>0</v>
      </c>
    </row>
    <row r="136" spans="1:4" x14ac:dyDescent="0.25">
      <c r="A136" s="2">
        <v>465</v>
      </c>
      <c r="B136" s="2">
        <v>1</v>
      </c>
      <c r="C136" t="s">
        <v>137</v>
      </c>
      <c r="D136" s="4">
        <v>0</v>
      </c>
    </row>
    <row r="137" spans="1:4" x14ac:dyDescent="0.25">
      <c r="A137" s="2">
        <v>466</v>
      </c>
      <c r="B137" s="2">
        <v>1</v>
      </c>
      <c r="C137" t="s">
        <v>138</v>
      </c>
      <c r="D137" s="4">
        <v>0</v>
      </c>
    </row>
    <row r="138" spans="1:4" x14ac:dyDescent="0.25">
      <c r="A138" s="2">
        <v>473</v>
      </c>
      <c r="B138" s="2">
        <v>1</v>
      </c>
      <c r="C138" t="s">
        <v>139</v>
      </c>
      <c r="D138" s="4">
        <v>0</v>
      </c>
    </row>
    <row r="139" spans="1:4" x14ac:dyDescent="0.25">
      <c r="A139" s="2">
        <v>477</v>
      </c>
      <c r="B139" s="2">
        <v>1</v>
      </c>
      <c r="C139" t="s">
        <v>140</v>
      </c>
      <c r="D139" s="4">
        <v>0</v>
      </c>
    </row>
    <row r="140" spans="1:4" x14ac:dyDescent="0.25">
      <c r="A140" s="2">
        <v>480</v>
      </c>
      <c r="B140" s="2">
        <v>1</v>
      </c>
      <c r="C140" t="s">
        <v>141</v>
      </c>
      <c r="D140" s="4">
        <v>0</v>
      </c>
    </row>
    <row r="141" spans="1:4" x14ac:dyDescent="0.25">
      <c r="A141" s="2">
        <v>482</v>
      </c>
      <c r="B141" s="2">
        <v>1</v>
      </c>
      <c r="C141" t="s">
        <v>142</v>
      </c>
      <c r="D141" s="4">
        <v>0</v>
      </c>
    </row>
    <row r="142" spans="1:4" x14ac:dyDescent="0.25">
      <c r="A142" s="2">
        <v>484</v>
      </c>
      <c r="B142" s="2">
        <v>1</v>
      </c>
      <c r="C142" t="s">
        <v>143</v>
      </c>
      <c r="D142" s="4">
        <v>0</v>
      </c>
    </row>
    <row r="143" spans="1:4" x14ac:dyDescent="0.25">
      <c r="A143" s="2">
        <v>485</v>
      </c>
      <c r="B143" s="2">
        <v>1</v>
      </c>
      <c r="C143" t="s">
        <v>144</v>
      </c>
      <c r="D143" s="4">
        <v>0</v>
      </c>
    </row>
    <row r="144" spans="1:4" x14ac:dyDescent="0.25">
      <c r="A144" s="2">
        <v>486</v>
      </c>
      <c r="B144" s="2">
        <v>1</v>
      </c>
      <c r="C144" t="s">
        <v>145</v>
      </c>
      <c r="D144" s="4">
        <v>16382.86</v>
      </c>
    </row>
    <row r="145" spans="1:4" x14ac:dyDescent="0.25">
      <c r="A145" s="2">
        <v>487</v>
      </c>
      <c r="B145" s="2">
        <v>1</v>
      </c>
      <c r="C145" t="s">
        <v>146</v>
      </c>
      <c r="D145" s="4">
        <v>0</v>
      </c>
    </row>
    <row r="146" spans="1:4" x14ac:dyDescent="0.25">
      <c r="A146" s="2">
        <v>492</v>
      </c>
      <c r="B146" s="2">
        <v>1</v>
      </c>
      <c r="C146" t="s">
        <v>147</v>
      </c>
      <c r="D146" s="4">
        <v>0</v>
      </c>
    </row>
    <row r="147" spans="1:4" x14ac:dyDescent="0.25">
      <c r="A147" s="2">
        <v>495</v>
      </c>
      <c r="B147" s="2">
        <v>1</v>
      </c>
      <c r="C147" t="s">
        <v>148</v>
      </c>
      <c r="D147" s="4">
        <v>0</v>
      </c>
    </row>
    <row r="148" spans="1:4" x14ac:dyDescent="0.25">
      <c r="A148" s="2">
        <v>497</v>
      </c>
      <c r="B148" s="2">
        <v>1</v>
      </c>
      <c r="C148" t="s">
        <v>149</v>
      </c>
      <c r="D148" s="4">
        <v>0</v>
      </c>
    </row>
    <row r="149" spans="1:4" x14ac:dyDescent="0.25">
      <c r="A149" s="2">
        <v>499</v>
      </c>
      <c r="B149" s="2">
        <v>1</v>
      </c>
      <c r="C149" t="s">
        <v>150</v>
      </c>
      <c r="D149" s="4">
        <v>0</v>
      </c>
    </row>
    <row r="150" spans="1:4" x14ac:dyDescent="0.25">
      <c r="A150" s="2">
        <v>500</v>
      </c>
      <c r="B150" s="2">
        <v>1</v>
      </c>
      <c r="C150" t="s">
        <v>151</v>
      </c>
      <c r="D150" s="4">
        <v>0</v>
      </c>
    </row>
    <row r="151" spans="1:4" x14ac:dyDescent="0.25">
      <c r="A151" s="2">
        <v>505</v>
      </c>
      <c r="B151" s="2">
        <v>1</v>
      </c>
      <c r="C151" t="s">
        <v>152</v>
      </c>
      <c r="D151" s="4">
        <v>0</v>
      </c>
    </row>
    <row r="152" spans="1:4" x14ac:dyDescent="0.25">
      <c r="A152" s="2">
        <v>507</v>
      </c>
      <c r="B152" s="2">
        <v>1</v>
      </c>
      <c r="C152" t="s">
        <v>153</v>
      </c>
      <c r="D152" s="4">
        <v>0</v>
      </c>
    </row>
    <row r="153" spans="1:4" x14ac:dyDescent="0.25">
      <c r="A153" s="2">
        <v>508</v>
      </c>
      <c r="B153" s="2">
        <v>1</v>
      </c>
      <c r="C153" t="s">
        <v>154</v>
      </c>
      <c r="D153" s="4">
        <v>0</v>
      </c>
    </row>
    <row r="154" spans="1:4" x14ac:dyDescent="0.25">
      <c r="A154" s="2">
        <v>511</v>
      </c>
      <c r="B154" s="2">
        <v>1</v>
      </c>
      <c r="C154" t="s">
        <v>155</v>
      </c>
      <c r="D154" s="4">
        <v>0</v>
      </c>
    </row>
    <row r="155" spans="1:4" x14ac:dyDescent="0.25">
      <c r="A155" s="2">
        <v>514</v>
      </c>
      <c r="B155" s="2">
        <v>1</v>
      </c>
      <c r="C155" t="s">
        <v>156</v>
      </c>
      <c r="D155" s="4">
        <v>0</v>
      </c>
    </row>
    <row r="156" spans="1:4" x14ac:dyDescent="0.25">
      <c r="A156" s="2">
        <v>518</v>
      </c>
      <c r="B156" s="2">
        <v>1</v>
      </c>
      <c r="C156" t="s">
        <v>157</v>
      </c>
      <c r="D156" s="4">
        <v>21990.97</v>
      </c>
    </row>
    <row r="157" spans="1:4" x14ac:dyDescent="0.25">
      <c r="A157" s="2">
        <v>531</v>
      </c>
      <c r="B157" s="2">
        <v>1</v>
      </c>
      <c r="C157" t="s">
        <v>158</v>
      </c>
      <c r="D157" s="4">
        <v>0</v>
      </c>
    </row>
    <row r="158" spans="1:4" x14ac:dyDescent="0.25">
      <c r="A158" s="2">
        <v>533</v>
      </c>
      <c r="B158" s="2">
        <v>1</v>
      </c>
      <c r="C158" t="s">
        <v>159</v>
      </c>
      <c r="D158" s="4">
        <v>0</v>
      </c>
    </row>
    <row r="159" spans="1:4" x14ac:dyDescent="0.25">
      <c r="A159" s="2">
        <v>534</v>
      </c>
      <c r="B159" s="2">
        <v>1</v>
      </c>
      <c r="C159" t="s">
        <v>160</v>
      </c>
      <c r="D159" s="4">
        <v>0</v>
      </c>
    </row>
    <row r="160" spans="1:4" x14ac:dyDescent="0.25">
      <c r="A160" s="2">
        <v>535</v>
      </c>
      <c r="B160" s="2">
        <v>1</v>
      </c>
      <c r="C160" t="s">
        <v>161</v>
      </c>
      <c r="D160" s="4">
        <v>0</v>
      </c>
    </row>
    <row r="161" spans="1:4" x14ac:dyDescent="0.25">
      <c r="A161" s="2">
        <v>542</v>
      </c>
      <c r="B161" s="2">
        <v>1</v>
      </c>
      <c r="C161" t="s">
        <v>162</v>
      </c>
      <c r="D161" s="4">
        <v>0</v>
      </c>
    </row>
    <row r="162" spans="1:4" x14ac:dyDescent="0.25">
      <c r="A162" s="2">
        <v>544</v>
      </c>
      <c r="B162" s="2">
        <v>1</v>
      </c>
      <c r="C162" t="s">
        <v>163</v>
      </c>
      <c r="D162" s="4">
        <v>0</v>
      </c>
    </row>
    <row r="163" spans="1:4" x14ac:dyDescent="0.25">
      <c r="A163" s="2">
        <v>545</v>
      </c>
      <c r="B163" s="2">
        <v>1</v>
      </c>
      <c r="C163" t="s">
        <v>164</v>
      </c>
      <c r="D163" s="4">
        <v>0</v>
      </c>
    </row>
    <row r="164" spans="1:4" x14ac:dyDescent="0.25">
      <c r="A164" s="2">
        <v>547</v>
      </c>
      <c r="B164" s="2">
        <v>1</v>
      </c>
      <c r="C164" t="s">
        <v>165</v>
      </c>
      <c r="D164" s="4">
        <v>0</v>
      </c>
    </row>
    <row r="165" spans="1:4" x14ac:dyDescent="0.25">
      <c r="A165" s="2">
        <v>548</v>
      </c>
      <c r="B165" s="2">
        <v>1</v>
      </c>
      <c r="C165" t="s">
        <v>166</v>
      </c>
      <c r="D165" s="4">
        <v>0</v>
      </c>
    </row>
    <row r="166" spans="1:4" x14ac:dyDescent="0.25">
      <c r="A166" s="2">
        <v>549</v>
      </c>
      <c r="B166" s="2">
        <v>1</v>
      </c>
      <c r="C166" t="s">
        <v>167</v>
      </c>
      <c r="D166" s="4">
        <v>0</v>
      </c>
    </row>
    <row r="167" spans="1:4" x14ac:dyDescent="0.25">
      <c r="A167" s="2">
        <v>550</v>
      </c>
      <c r="B167" s="2">
        <v>1</v>
      </c>
      <c r="C167" t="s">
        <v>168</v>
      </c>
      <c r="D167" s="4">
        <v>0</v>
      </c>
    </row>
    <row r="168" spans="1:4" x14ac:dyDescent="0.25">
      <c r="A168" s="2">
        <v>553</v>
      </c>
      <c r="B168" s="2">
        <v>1</v>
      </c>
      <c r="C168" t="s">
        <v>169</v>
      </c>
      <c r="D168" s="4">
        <v>0</v>
      </c>
    </row>
    <row r="169" spans="1:4" x14ac:dyDescent="0.25">
      <c r="A169" s="2">
        <v>561</v>
      </c>
      <c r="B169" s="2">
        <v>1</v>
      </c>
      <c r="C169" t="s">
        <v>170</v>
      </c>
      <c r="D169" s="4">
        <v>15112.06</v>
      </c>
    </row>
    <row r="170" spans="1:4" x14ac:dyDescent="0.25">
      <c r="A170" s="2">
        <v>564</v>
      </c>
      <c r="B170" s="2">
        <v>1</v>
      </c>
      <c r="C170" t="s">
        <v>171</v>
      </c>
      <c r="D170" s="4">
        <v>0</v>
      </c>
    </row>
    <row r="171" spans="1:4" x14ac:dyDescent="0.25">
      <c r="A171" s="2">
        <v>577</v>
      </c>
      <c r="B171" s="2">
        <v>1</v>
      </c>
      <c r="C171" t="s">
        <v>172</v>
      </c>
      <c r="D171" s="4">
        <v>0</v>
      </c>
    </row>
    <row r="172" spans="1:4" x14ac:dyDescent="0.25">
      <c r="A172" s="2">
        <v>578</v>
      </c>
      <c r="B172" s="2">
        <v>1</v>
      </c>
      <c r="C172" t="s">
        <v>173</v>
      </c>
      <c r="D172" s="4">
        <v>0</v>
      </c>
    </row>
    <row r="173" spans="1:4" x14ac:dyDescent="0.25">
      <c r="A173" s="2">
        <v>581</v>
      </c>
      <c r="B173" s="2">
        <v>1</v>
      </c>
      <c r="C173" t="s">
        <v>174</v>
      </c>
      <c r="D173" s="4">
        <v>18942.3</v>
      </c>
    </row>
    <row r="174" spans="1:4" x14ac:dyDescent="0.25">
      <c r="A174" s="2">
        <v>592</v>
      </c>
      <c r="B174" s="2">
        <v>1</v>
      </c>
      <c r="C174" t="s">
        <v>175</v>
      </c>
      <c r="D174" s="4">
        <v>0</v>
      </c>
    </row>
    <row r="175" spans="1:4" x14ac:dyDescent="0.25">
      <c r="A175" s="2">
        <v>593</v>
      </c>
      <c r="B175" s="2">
        <v>1</v>
      </c>
      <c r="C175" t="s">
        <v>176</v>
      </c>
      <c r="D175" s="4">
        <v>2095.85</v>
      </c>
    </row>
    <row r="176" spans="1:4" x14ac:dyDescent="0.25">
      <c r="A176" s="2">
        <v>595</v>
      </c>
      <c r="B176" s="2">
        <v>1</v>
      </c>
      <c r="C176" t="s">
        <v>177</v>
      </c>
      <c r="D176" s="4">
        <v>0</v>
      </c>
    </row>
    <row r="177" spans="1:4" x14ac:dyDescent="0.25">
      <c r="A177" s="2">
        <v>599</v>
      </c>
      <c r="B177" s="2">
        <v>1</v>
      </c>
      <c r="C177" t="s">
        <v>178</v>
      </c>
      <c r="D177" s="4">
        <v>0</v>
      </c>
    </row>
    <row r="178" spans="1:4" x14ac:dyDescent="0.25">
      <c r="A178" s="2">
        <v>600</v>
      </c>
      <c r="B178" s="2">
        <v>1</v>
      </c>
      <c r="C178" t="s">
        <v>179</v>
      </c>
      <c r="D178" s="4">
        <v>0</v>
      </c>
    </row>
    <row r="179" spans="1:4" x14ac:dyDescent="0.25">
      <c r="A179" s="2">
        <v>601</v>
      </c>
      <c r="B179" s="2">
        <v>1</v>
      </c>
      <c r="C179" t="s">
        <v>180</v>
      </c>
      <c r="D179" s="4">
        <v>0</v>
      </c>
    </row>
    <row r="180" spans="1:4" x14ac:dyDescent="0.25">
      <c r="A180" s="2">
        <v>621</v>
      </c>
      <c r="B180" s="2">
        <v>1</v>
      </c>
      <c r="C180" t="s">
        <v>181</v>
      </c>
      <c r="D180" s="4">
        <v>119818.8</v>
      </c>
    </row>
    <row r="181" spans="1:4" x14ac:dyDescent="0.25">
      <c r="A181" s="2">
        <v>622</v>
      </c>
      <c r="B181" s="2">
        <v>1</v>
      </c>
      <c r="C181" t="s">
        <v>182</v>
      </c>
      <c r="D181" s="4">
        <v>0</v>
      </c>
    </row>
    <row r="182" spans="1:4" x14ac:dyDescent="0.25">
      <c r="A182" s="2">
        <v>623</v>
      </c>
      <c r="B182" s="2">
        <v>1</v>
      </c>
      <c r="C182" t="s">
        <v>183</v>
      </c>
      <c r="D182" s="4">
        <v>10145.57</v>
      </c>
    </row>
    <row r="183" spans="1:4" x14ac:dyDescent="0.25">
      <c r="A183" s="2">
        <v>624</v>
      </c>
      <c r="B183" s="2">
        <v>1</v>
      </c>
      <c r="C183" t="s">
        <v>184</v>
      </c>
      <c r="D183" s="4">
        <v>49417.86</v>
      </c>
    </row>
    <row r="184" spans="1:4" x14ac:dyDescent="0.25">
      <c r="A184" s="2">
        <v>625</v>
      </c>
      <c r="B184" s="2">
        <v>1</v>
      </c>
      <c r="C184" t="s">
        <v>185</v>
      </c>
      <c r="D184" s="4">
        <v>259805.52</v>
      </c>
    </row>
    <row r="185" spans="1:4" x14ac:dyDescent="0.25">
      <c r="A185" s="2">
        <v>630</v>
      </c>
      <c r="B185" s="2">
        <v>1</v>
      </c>
      <c r="C185" t="s">
        <v>186</v>
      </c>
      <c r="D185" s="4">
        <v>0</v>
      </c>
    </row>
    <row r="186" spans="1:4" x14ac:dyDescent="0.25">
      <c r="A186" s="2">
        <v>635</v>
      </c>
      <c r="B186" s="2">
        <v>1</v>
      </c>
      <c r="C186" t="s">
        <v>187</v>
      </c>
      <c r="D186" s="4">
        <v>0</v>
      </c>
    </row>
    <row r="187" spans="1:4" x14ac:dyDescent="0.25">
      <c r="A187" s="2">
        <v>640</v>
      </c>
      <c r="B187" s="2">
        <v>1</v>
      </c>
      <c r="C187" t="s">
        <v>188</v>
      </c>
      <c r="D187" s="4">
        <v>0</v>
      </c>
    </row>
    <row r="188" spans="1:4" x14ac:dyDescent="0.25">
      <c r="A188" s="2">
        <v>656</v>
      </c>
      <c r="B188" s="2">
        <v>1</v>
      </c>
      <c r="C188" t="s">
        <v>189</v>
      </c>
      <c r="D188" s="4">
        <v>0</v>
      </c>
    </row>
    <row r="189" spans="1:4" x14ac:dyDescent="0.25">
      <c r="A189" s="2">
        <v>659</v>
      </c>
      <c r="B189" s="2">
        <v>1</v>
      </c>
      <c r="C189" t="s">
        <v>190</v>
      </c>
      <c r="D189" s="4">
        <v>0</v>
      </c>
    </row>
    <row r="190" spans="1:4" x14ac:dyDescent="0.25">
      <c r="A190" s="2">
        <v>671</v>
      </c>
      <c r="B190" s="2">
        <v>1</v>
      </c>
      <c r="C190" t="s">
        <v>191</v>
      </c>
      <c r="D190" s="4">
        <v>0</v>
      </c>
    </row>
    <row r="191" spans="1:4" x14ac:dyDescent="0.25">
      <c r="A191" s="2">
        <v>676</v>
      </c>
      <c r="B191" s="2">
        <v>1</v>
      </c>
      <c r="C191" t="s">
        <v>192</v>
      </c>
      <c r="D191" s="4">
        <v>0</v>
      </c>
    </row>
    <row r="192" spans="1:4" x14ac:dyDescent="0.25">
      <c r="A192" s="2">
        <v>682</v>
      </c>
      <c r="B192" s="2">
        <v>1</v>
      </c>
      <c r="C192" t="s">
        <v>193</v>
      </c>
      <c r="D192" s="4">
        <v>0</v>
      </c>
    </row>
    <row r="193" spans="1:4" x14ac:dyDescent="0.25">
      <c r="A193" s="2">
        <v>690</v>
      </c>
      <c r="B193" s="2">
        <v>1</v>
      </c>
      <c r="C193" t="s">
        <v>194</v>
      </c>
      <c r="D193" s="4">
        <v>0</v>
      </c>
    </row>
    <row r="194" spans="1:4" x14ac:dyDescent="0.25">
      <c r="A194" s="2">
        <v>695</v>
      </c>
      <c r="B194" s="2">
        <v>1</v>
      </c>
      <c r="C194" t="s">
        <v>195</v>
      </c>
      <c r="D194" s="4">
        <v>10712.74</v>
      </c>
    </row>
    <row r="195" spans="1:4" x14ac:dyDescent="0.25">
      <c r="A195" s="2">
        <v>696</v>
      </c>
      <c r="B195" s="2">
        <v>1</v>
      </c>
      <c r="C195" t="s">
        <v>196</v>
      </c>
      <c r="D195" s="4">
        <v>0</v>
      </c>
    </row>
    <row r="196" spans="1:4" x14ac:dyDescent="0.25">
      <c r="A196" s="2">
        <v>698</v>
      </c>
      <c r="B196" s="2">
        <v>1</v>
      </c>
      <c r="C196" t="s">
        <v>197</v>
      </c>
      <c r="D196" s="4">
        <v>0</v>
      </c>
    </row>
    <row r="197" spans="1:4" x14ac:dyDescent="0.25">
      <c r="A197" s="2">
        <v>700</v>
      </c>
      <c r="B197" s="2">
        <v>1</v>
      </c>
      <c r="C197" t="s">
        <v>198</v>
      </c>
      <c r="D197" s="4">
        <v>0</v>
      </c>
    </row>
    <row r="198" spans="1:4" x14ac:dyDescent="0.25">
      <c r="A198" s="2">
        <v>701</v>
      </c>
      <c r="B198" s="2">
        <v>1</v>
      </c>
      <c r="C198" t="s">
        <v>199</v>
      </c>
      <c r="D198" s="4">
        <v>0</v>
      </c>
    </row>
    <row r="199" spans="1:4" x14ac:dyDescent="0.25">
      <c r="A199" s="2">
        <v>704</v>
      </c>
      <c r="B199" s="2">
        <v>1</v>
      </c>
      <c r="C199" t="s">
        <v>200</v>
      </c>
      <c r="D199" s="4">
        <v>0</v>
      </c>
    </row>
    <row r="200" spans="1:4" x14ac:dyDescent="0.25">
      <c r="A200" s="2">
        <v>706</v>
      </c>
      <c r="B200" s="2">
        <v>1</v>
      </c>
      <c r="C200" t="s">
        <v>201</v>
      </c>
      <c r="D200" s="4">
        <v>0</v>
      </c>
    </row>
    <row r="201" spans="1:4" x14ac:dyDescent="0.25">
      <c r="A201" s="2">
        <v>707</v>
      </c>
      <c r="B201" s="2">
        <v>1</v>
      </c>
      <c r="C201" t="s">
        <v>202</v>
      </c>
      <c r="D201" s="4">
        <v>0</v>
      </c>
    </row>
    <row r="202" spans="1:4" x14ac:dyDescent="0.25">
      <c r="A202" s="2">
        <v>709</v>
      </c>
      <c r="B202" s="2">
        <v>1</v>
      </c>
      <c r="C202" t="s">
        <v>203</v>
      </c>
      <c r="D202" s="4">
        <v>19772.490000000002</v>
      </c>
    </row>
    <row r="203" spans="1:4" x14ac:dyDescent="0.25">
      <c r="A203" s="2">
        <v>712</v>
      </c>
      <c r="B203" s="2">
        <v>1</v>
      </c>
      <c r="C203" t="s">
        <v>204</v>
      </c>
      <c r="D203" s="4">
        <v>0</v>
      </c>
    </row>
    <row r="204" spans="1:4" x14ac:dyDescent="0.25">
      <c r="A204" s="2">
        <v>716</v>
      </c>
      <c r="B204" s="2">
        <v>1</v>
      </c>
      <c r="C204" t="s">
        <v>205</v>
      </c>
      <c r="D204" s="4">
        <v>0</v>
      </c>
    </row>
    <row r="205" spans="1:4" x14ac:dyDescent="0.25">
      <c r="A205" s="2">
        <v>717</v>
      </c>
      <c r="B205" s="2">
        <v>1</v>
      </c>
      <c r="C205" t="s">
        <v>206</v>
      </c>
      <c r="D205" s="4">
        <v>0</v>
      </c>
    </row>
    <row r="206" spans="1:4" x14ac:dyDescent="0.25">
      <c r="A206" s="2">
        <v>719</v>
      </c>
      <c r="B206" s="2">
        <v>1</v>
      </c>
      <c r="C206" t="s">
        <v>207</v>
      </c>
      <c r="D206" s="4">
        <v>0</v>
      </c>
    </row>
    <row r="207" spans="1:4" x14ac:dyDescent="0.25">
      <c r="A207" s="2">
        <v>720</v>
      </c>
      <c r="B207" s="2">
        <v>1</v>
      </c>
      <c r="C207" t="s">
        <v>208</v>
      </c>
      <c r="D207" s="4">
        <v>0</v>
      </c>
    </row>
    <row r="208" spans="1:4" x14ac:dyDescent="0.25">
      <c r="A208" s="2">
        <v>721</v>
      </c>
      <c r="B208" s="2">
        <v>1</v>
      </c>
      <c r="C208" t="s">
        <v>209</v>
      </c>
      <c r="D208" s="4">
        <v>0</v>
      </c>
    </row>
    <row r="209" spans="1:4" x14ac:dyDescent="0.25">
      <c r="A209" s="2">
        <v>726</v>
      </c>
      <c r="B209" s="2">
        <v>1</v>
      </c>
      <c r="C209" t="s">
        <v>210</v>
      </c>
      <c r="D209" s="4">
        <v>0</v>
      </c>
    </row>
    <row r="210" spans="1:4" x14ac:dyDescent="0.25">
      <c r="A210" s="2">
        <v>727</v>
      </c>
      <c r="B210" s="2">
        <v>1</v>
      </c>
      <c r="C210" t="s">
        <v>211</v>
      </c>
      <c r="D210" s="4">
        <v>0</v>
      </c>
    </row>
    <row r="211" spans="1:4" x14ac:dyDescent="0.25">
      <c r="A211" s="2">
        <v>728</v>
      </c>
      <c r="B211" s="2">
        <v>1</v>
      </c>
      <c r="C211" t="s">
        <v>212</v>
      </c>
      <c r="D211" s="4">
        <v>0</v>
      </c>
    </row>
    <row r="212" spans="1:4" x14ac:dyDescent="0.25">
      <c r="A212" s="2">
        <v>738</v>
      </c>
      <c r="B212" s="2">
        <v>1</v>
      </c>
      <c r="C212" t="s">
        <v>213</v>
      </c>
      <c r="D212" s="4">
        <v>0</v>
      </c>
    </row>
    <row r="213" spans="1:4" x14ac:dyDescent="0.25">
      <c r="A213" s="2">
        <v>739</v>
      </c>
      <c r="B213" s="2">
        <v>1</v>
      </c>
      <c r="C213" t="s">
        <v>214</v>
      </c>
      <c r="D213" s="4">
        <v>0</v>
      </c>
    </row>
    <row r="214" spans="1:4" x14ac:dyDescent="0.25">
      <c r="A214" s="2">
        <v>740</v>
      </c>
      <c r="B214" s="2">
        <v>1</v>
      </c>
      <c r="C214" t="s">
        <v>215</v>
      </c>
      <c r="D214" s="4">
        <v>0</v>
      </c>
    </row>
    <row r="215" spans="1:4" x14ac:dyDescent="0.25">
      <c r="A215" s="2">
        <v>741</v>
      </c>
      <c r="B215" s="2">
        <v>1</v>
      </c>
      <c r="C215" t="s">
        <v>216</v>
      </c>
      <c r="D215" s="4">
        <v>0</v>
      </c>
    </row>
    <row r="216" spans="1:4" x14ac:dyDescent="0.25">
      <c r="A216" s="2">
        <v>742</v>
      </c>
      <c r="B216" s="2">
        <v>1</v>
      </c>
      <c r="C216" t="s">
        <v>217</v>
      </c>
      <c r="D216" s="4">
        <v>95126.14</v>
      </c>
    </row>
    <row r="217" spans="1:4" x14ac:dyDescent="0.25">
      <c r="A217" s="2">
        <v>743</v>
      </c>
      <c r="B217" s="2">
        <v>1</v>
      </c>
      <c r="C217" t="s">
        <v>218</v>
      </c>
      <c r="D217" s="4">
        <v>0</v>
      </c>
    </row>
    <row r="218" spans="1:4" x14ac:dyDescent="0.25">
      <c r="A218" s="2">
        <v>745</v>
      </c>
      <c r="B218" s="2">
        <v>1</v>
      </c>
      <c r="C218" t="s">
        <v>219</v>
      </c>
      <c r="D218" s="4">
        <v>0</v>
      </c>
    </row>
    <row r="219" spans="1:4" x14ac:dyDescent="0.25">
      <c r="A219" s="2">
        <v>748</v>
      </c>
      <c r="B219" s="2">
        <v>1</v>
      </c>
      <c r="C219" t="s">
        <v>220</v>
      </c>
      <c r="D219" s="4">
        <v>0</v>
      </c>
    </row>
    <row r="220" spans="1:4" x14ac:dyDescent="0.25">
      <c r="A220" s="2">
        <v>750</v>
      </c>
      <c r="B220" s="2">
        <v>1</v>
      </c>
      <c r="C220" t="s">
        <v>221</v>
      </c>
      <c r="D220" s="4">
        <v>0</v>
      </c>
    </row>
    <row r="221" spans="1:4" x14ac:dyDescent="0.25">
      <c r="A221" s="2">
        <v>756</v>
      </c>
      <c r="B221" s="2">
        <v>1</v>
      </c>
      <c r="C221" t="s">
        <v>222</v>
      </c>
      <c r="D221" s="4">
        <v>0</v>
      </c>
    </row>
    <row r="222" spans="1:4" x14ac:dyDescent="0.25">
      <c r="A222" s="2">
        <v>761</v>
      </c>
      <c r="B222" s="2">
        <v>1</v>
      </c>
      <c r="C222" t="s">
        <v>223</v>
      </c>
      <c r="D222" s="4">
        <v>0</v>
      </c>
    </row>
    <row r="223" spans="1:4" x14ac:dyDescent="0.25">
      <c r="A223" s="2">
        <v>763</v>
      </c>
      <c r="B223" s="2">
        <v>1</v>
      </c>
      <c r="C223" t="s">
        <v>224</v>
      </c>
      <c r="D223" s="4">
        <v>0</v>
      </c>
    </row>
    <row r="224" spans="1:4" x14ac:dyDescent="0.25">
      <c r="A224" s="2">
        <v>768</v>
      </c>
      <c r="B224" s="2">
        <v>1</v>
      </c>
      <c r="C224" t="s">
        <v>225</v>
      </c>
      <c r="D224" s="4">
        <v>0</v>
      </c>
    </row>
    <row r="225" spans="1:4" x14ac:dyDescent="0.25">
      <c r="A225" s="2">
        <v>771</v>
      </c>
      <c r="B225" s="2">
        <v>1</v>
      </c>
      <c r="C225" t="s">
        <v>226</v>
      </c>
      <c r="D225" s="4">
        <v>0</v>
      </c>
    </row>
    <row r="226" spans="1:4" x14ac:dyDescent="0.25">
      <c r="A226" s="2">
        <v>775</v>
      </c>
      <c r="B226" s="2">
        <v>1</v>
      </c>
      <c r="C226" t="s">
        <v>227</v>
      </c>
      <c r="D226" s="4">
        <v>0</v>
      </c>
    </row>
    <row r="227" spans="1:4" x14ac:dyDescent="0.25">
      <c r="A227" s="2">
        <v>777</v>
      </c>
      <c r="B227" s="2">
        <v>1</v>
      </c>
      <c r="C227" t="s">
        <v>228</v>
      </c>
      <c r="D227" s="4">
        <v>0</v>
      </c>
    </row>
    <row r="228" spans="1:4" x14ac:dyDescent="0.25">
      <c r="A228" s="2">
        <v>786</v>
      </c>
      <c r="B228" s="2">
        <v>1</v>
      </c>
      <c r="C228" t="s">
        <v>229</v>
      </c>
      <c r="D228" s="4">
        <v>13060.4</v>
      </c>
    </row>
    <row r="229" spans="1:4" x14ac:dyDescent="0.25">
      <c r="A229" s="2">
        <v>787</v>
      </c>
      <c r="B229" s="2">
        <v>1</v>
      </c>
      <c r="C229" t="s">
        <v>230</v>
      </c>
      <c r="D229" s="4">
        <v>0</v>
      </c>
    </row>
    <row r="230" spans="1:4" x14ac:dyDescent="0.25">
      <c r="A230" s="2">
        <v>801</v>
      </c>
      <c r="B230" s="2">
        <v>1</v>
      </c>
      <c r="C230" t="s">
        <v>231</v>
      </c>
      <c r="D230" s="4">
        <v>0</v>
      </c>
    </row>
    <row r="231" spans="1:4" x14ac:dyDescent="0.25">
      <c r="A231" s="2">
        <v>803</v>
      </c>
      <c r="B231" s="2">
        <v>1</v>
      </c>
      <c r="C231" t="s">
        <v>232</v>
      </c>
      <c r="D231" s="4">
        <v>0</v>
      </c>
    </row>
    <row r="232" spans="1:4" x14ac:dyDescent="0.25">
      <c r="A232" s="2">
        <v>811</v>
      </c>
      <c r="B232" s="2">
        <v>1</v>
      </c>
      <c r="C232" t="s">
        <v>233</v>
      </c>
      <c r="D232" s="4">
        <v>0</v>
      </c>
    </row>
    <row r="233" spans="1:4" x14ac:dyDescent="0.25">
      <c r="A233" s="2">
        <v>813</v>
      </c>
      <c r="B233" s="2">
        <v>1</v>
      </c>
      <c r="C233" t="s">
        <v>234</v>
      </c>
      <c r="D233" s="4">
        <v>0</v>
      </c>
    </row>
    <row r="234" spans="1:4" x14ac:dyDescent="0.25">
      <c r="A234" s="2">
        <v>815</v>
      </c>
      <c r="B234" s="2">
        <v>2</v>
      </c>
      <c r="C234" t="s">
        <v>235</v>
      </c>
      <c r="D234" s="4">
        <v>0</v>
      </c>
    </row>
    <row r="235" spans="1:4" x14ac:dyDescent="0.25">
      <c r="A235" s="2">
        <v>818</v>
      </c>
      <c r="B235" s="2">
        <v>1</v>
      </c>
      <c r="C235" t="s">
        <v>236</v>
      </c>
      <c r="D235" s="4">
        <v>0</v>
      </c>
    </row>
    <row r="236" spans="1:4" x14ac:dyDescent="0.25">
      <c r="A236" s="2">
        <v>820</v>
      </c>
      <c r="B236" s="2">
        <v>1</v>
      </c>
      <c r="C236" t="s">
        <v>237</v>
      </c>
      <c r="D236" s="4">
        <v>0</v>
      </c>
    </row>
    <row r="237" spans="1:4" x14ac:dyDescent="0.25">
      <c r="A237" s="2">
        <v>821</v>
      </c>
      <c r="B237" s="2">
        <v>1</v>
      </c>
      <c r="C237" t="s">
        <v>238</v>
      </c>
      <c r="D237" s="4">
        <v>0</v>
      </c>
    </row>
    <row r="238" spans="1:4" x14ac:dyDescent="0.25">
      <c r="A238" s="2">
        <v>829</v>
      </c>
      <c r="B238" s="2">
        <v>1</v>
      </c>
      <c r="C238" t="s">
        <v>239</v>
      </c>
      <c r="D238" s="4">
        <v>0</v>
      </c>
    </row>
    <row r="239" spans="1:4" x14ac:dyDescent="0.25">
      <c r="A239" s="2">
        <v>831</v>
      </c>
      <c r="B239" s="2">
        <v>1</v>
      </c>
      <c r="C239" t="s">
        <v>240</v>
      </c>
      <c r="D239" s="4">
        <v>0</v>
      </c>
    </row>
    <row r="240" spans="1:4" x14ac:dyDescent="0.25">
      <c r="A240" s="2">
        <v>832</v>
      </c>
      <c r="B240" s="2">
        <v>1</v>
      </c>
      <c r="C240" t="s">
        <v>241</v>
      </c>
      <c r="D240" s="4">
        <v>0</v>
      </c>
    </row>
    <row r="241" spans="1:4" x14ac:dyDescent="0.25">
      <c r="A241" s="2">
        <v>833</v>
      </c>
      <c r="B241" s="2">
        <v>1</v>
      </c>
      <c r="C241" t="s">
        <v>242</v>
      </c>
      <c r="D241" s="4">
        <v>21508.74</v>
      </c>
    </row>
    <row r="242" spans="1:4" x14ac:dyDescent="0.25">
      <c r="A242" s="2">
        <v>834</v>
      </c>
      <c r="B242" s="2">
        <v>1</v>
      </c>
      <c r="C242" t="s">
        <v>243</v>
      </c>
      <c r="D242" s="4">
        <v>0</v>
      </c>
    </row>
    <row r="243" spans="1:4" x14ac:dyDescent="0.25">
      <c r="A243" s="2">
        <v>836</v>
      </c>
      <c r="B243" s="2">
        <v>1</v>
      </c>
      <c r="C243" t="s">
        <v>244</v>
      </c>
      <c r="D243" s="4">
        <v>6448.52</v>
      </c>
    </row>
    <row r="244" spans="1:4" x14ac:dyDescent="0.25">
      <c r="A244" s="2">
        <v>837</v>
      </c>
      <c r="B244" s="2">
        <v>1</v>
      </c>
      <c r="C244" t="s">
        <v>245</v>
      </c>
      <c r="D244" s="4">
        <v>35127.97</v>
      </c>
    </row>
    <row r="245" spans="1:4" x14ac:dyDescent="0.25">
      <c r="A245" s="2">
        <v>840</v>
      </c>
      <c r="B245" s="2">
        <v>1</v>
      </c>
      <c r="C245" t="s">
        <v>246</v>
      </c>
      <c r="D245" s="4">
        <v>0</v>
      </c>
    </row>
    <row r="246" spans="1:4" x14ac:dyDescent="0.25">
      <c r="A246" s="2">
        <v>846</v>
      </c>
      <c r="B246" s="2">
        <v>1</v>
      </c>
      <c r="C246" t="s">
        <v>247</v>
      </c>
      <c r="D246" s="4">
        <v>0</v>
      </c>
    </row>
    <row r="247" spans="1:4" x14ac:dyDescent="0.25">
      <c r="A247" s="2">
        <v>850</v>
      </c>
      <c r="B247" s="2">
        <v>1</v>
      </c>
      <c r="C247" t="s">
        <v>248</v>
      </c>
      <c r="D247" s="4">
        <v>0</v>
      </c>
    </row>
    <row r="248" spans="1:4" x14ac:dyDescent="0.25">
      <c r="A248" s="2">
        <v>852</v>
      </c>
      <c r="B248" s="2">
        <v>1</v>
      </c>
      <c r="C248" t="s">
        <v>249</v>
      </c>
      <c r="D248" s="4">
        <v>0</v>
      </c>
    </row>
    <row r="249" spans="1:4" x14ac:dyDescent="0.25">
      <c r="A249" s="2">
        <v>857</v>
      </c>
      <c r="B249" s="2">
        <v>1</v>
      </c>
      <c r="C249" t="s">
        <v>250</v>
      </c>
      <c r="D249" s="4">
        <v>0</v>
      </c>
    </row>
    <row r="250" spans="1:4" x14ac:dyDescent="0.25">
      <c r="A250" s="2">
        <v>858</v>
      </c>
      <c r="B250" s="2">
        <v>1</v>
      </c>
      <c r="C250" t="s">
        <v>251</v>
      </c>
      <c r="D250" s="4">
        <v>0</v>
      </c>
    </row>
    <row r="251" spans="1:4" x14ac:dyDescent="0.25">
      <c r="A251" s="2">
        <v>861</v>
      </c>
      <c r="B251" s="2">
        <v>1</v>
      </c>
      <c r="C251" t="s">
        <v>252</v>
      </c>
      <c r="D251" s="4">
        <v>20707.09</v>
      </c>
    </row>
    <row r="252" spans="1:4" x14ac:dyDescent="0.25">
      <c r="A252" s="2">
        <v>876</v>
      </c>
      <c r="B252" s="2">
        <v>1</v>
      </c>
      <c r="C252" t="s">
        <v>253</v>
      </c>
      <c r="D252" s="4">
        <v>0</v>
      </c>
    </row>
    <row r="253" spans="1:4" x14ac:dyDescent="0.25">
      <c r="A253" s="2">
        <v>877</v>
      </c>
      <c r="B253" s="2">
        <v>1</v>
      </c>
      <c r="C253" t="s">
        <v>254</v>
      </c>
      <c r="D253" s="4">
        <v>0</v>
      </c>
    </row>
    <row r="254" spans="1:4" x14ac:dyDescent="0.25">
      <c r="A254" s="2">
        <v>879</v>
      </c>
      <c r="B254" s="2">
        <v>1</v>
      </c>
      <c r="C254" t="s">
        <v>255</v>
      </c>
      <c r="D254" s="4">
        <v>0</v>
      </c>
    </row>
    <row r="255" spans="1:4" x14ac:dyDescent="0.25">
      <c r="A255" s="2">
        <v>881</v>
      </c>
      <c r="B255" s="2">
        <v>1</v>
      </c>
      <c r="C255" t="s">
        <v>256</v>
      </c>
      <c r="D255" s="4">
        <v>0</v>
      </c>
    </row>
    <row r="256" spans="1:4" x14ac:dyDescent="0.25">
      <c r="A256" s="2">
        <v>882</v>
      </c>
      <c r="B256" s="2">
        <v>1</v>
      </c>
      <c r="C256" t="s">
        <v>257</v>
      </c>
      <c r="D256" s="4">
        <v>0</v>
      </c>
    </row>
    <row r="257" spans="1:4" x14ac:dyDescent="0.25">
      <c r="A257" s="2">
        <v>883</v>
      </c>
      <c r="B257" s="2">
        <v>1</v>
      </c>
      <c r="C257" t="s">
        <v>258</v>
      </c>
      <c r="D257" s="4">
        <v>0</v>
      </c>
    </row>
    <row r="258" spans="1:4" x14ac:dyDescent="0.25">
      <c r="A258" s="2">
        <v>885</v>
      </c>
      <c r="B258" s="2">
        <v>1</v>
      </c>
      <c r="C258" t="s">
        <v>259</v>
      </c>
      <c r="D258" s="4">
        <v>0</v>
      </c>
    </row>
    <row r="259" spans="1:4" x14ac:dyDescent="0.25">
      <c r="A259" s="2">
        <v>891</v>
      </c>
      <c r="B259" s="2">
        <v>1</v>
      </c>
      <c r="C259" t="s">
        <v>260</v>
      </c>
      <c r="D259" s="4">
        <v>0</v>
      </c>
    </row>
    <row r="260" spans="1:4" x14ac:dyDescent="0.25">
      <c r="A260" s="2">
        <v>911</v>
      </c>
      <c r="B260" s="2">
        <v>1</v>
      </c>
      <c r="C260" t="s">
        <v>261</v>
      </c>
      <c r="D260" s="4">
        <v>0</v>
      </c>
    </row>
    <row r="261" spans="1:4" x14ac:dyDescent="0.25">
      <c r="A261" s="2">
        <v>912</v>
      </c>
      <c r="B261" s="2">
        <v>1</v>
      </c>
      <c r="C261" t="s">
        <v>262</v>
      </c>
      <c r="D261" s="4">
        <v>0</v>
      </c>
    </row>
    <row r="262" spans="1:4" x14ac:dyDescent="0.25">
      <c r="A262" s="2">
        <v>914</v>
      </c>
      <c r="B262" s="2">
        <v>1</v>
      </c>
      <c r="C262" t="s">
        <v>263</v>
      </c>
      <c r="D262" s="4">
        <v>0</v>
      </c>
    </row>
    <row r="263" spans="1:4" x14ac:dyDescent="0.25">
      <c r="A263" s="2">
        <v>2071</v>
      </c>
      <c r="B263" s="2">
        <v>1</v>
      </c>
      <c r="C263" t="s">
        <v>264</v>
      </c>
      <c r="D263" s="4">
        <v>0</v>
      </c>
    </row>
    <row r="264" spans="1:4" x14ac:dyDescent="0.25">
      <c r="A264" s="2">
        <v>2125</v>
      </c>
      <c r="B264" s="2">
        <v>1</v>
      </c>
      <c r="C264" t="s">
        <v>265</v>
      </c>
      <c r="D264" s="4">
        <v>0</v>
      </c>
    </row>
    <row r="265" spans="1:4" x14ac:dyDescent="0.25">
      <c r="A265" s="2">
        <v>2134</v>
      </c>
      <c r="B265" s="2">
        <v>1</v>
      </c>
      <c r="C265" t="s">
        <v>266</v>
      </c>
      <c r="D265" s="4">
        <v>0</v>
      </c>
    </row>
    <row r="266" spans="1:4" x14ac:dyDescent="0.25">
      <c r="A266" s="2">
        <v>2135</v>
      </c>
      <c r="B266" s="2">
        <v>1</v>
      </c>
      <c r="C266" t="s">
        <v>267</v>
      </c>
      <c r="D266" s="4">
        <v>0</v>
      </c>
    </row>
    <row r="267" spans="1:4" x14ac:dyDescent="0.25">
      <c r="A267" s="2">
        <v>2137</v>
      </c>
      <c r="B267" s="2">
        <v>1</v>
      </c>
      <c r="C267" t="s">
        <v>268</v>
      </c>
      <c r="D267" s="4">
        <v>0</v>
      </c>
    </row>
    <row r="268" spans="1:4" x14ac:dyDescent="0.25">
      <c r="A268" s="2">
        <v>2142</v>
      </c>
      <c r="B268" s="2">
        <v>1</v>
      </c>
      <c r="C268" t="s">
        <v>269</v>
      </c>
      <c r="D268" s="4">
        <v>41001.410000000003</v>
      </c>
    </row>
    <row r="269" spans="1:4" x14ac:dyDescent="0.25">
      <c r="A269" s="2">
        <v>2143</v>
      </c>
      <c r="B269" s="2">
        <v>1</v>
      </c>
      <c r="C269" t="s">
        <v>270</v>
      </c>
      <c r="D269" s="4">
        <v>0</v>
      </c>
    </row>
    <row r="270" spans="1:4" x14ac:dyDescent="0.25">
      <c r="A270" s="2">
        <v>2144</v>
      </c>
      <c r="B270" s="2">
        <v>1</v>
      </c>
      <c r="C270" t="s">
        <v>271</v>
      </c>
      <c r="D270" s="4">
        <v>0</v>
      </c>
    </row>
    <row r="271" spans="1:4" x14ac:dyDescent="0.25">
      <c r="A271" s="2">
        <v>2149</v>
      </c>
      <c r="B271" s="2">
        <v>1</v>
      </c>
      <c r="C271" t="s">
        <v>272</v>
      </c>
      <c r="D271" s="4">
        <v>0</v>
      </c>
    </row>
    <row r="272" spans="1:4" x14ac:dyDescent="0.25">
      <c r="A272" s="2">
        <v>2154</v>
      </c>
      <c r="B272" s="2">
        <v>1</v>
      </c>
      <c r="C272" t="s">
        <v>273</v>
      </c>
      <c r="D272" s="4">
        <v>0</v>
      </c>
    </row>
    <row r="273" spans="1:4" x14ac:dyDescent="0.25">
      <c r="A273" s="2">
        <v>2155</v>
      </c>
      <c r="B273" s="2">
        <v>1</v>
      </c>
      <c r="C273" t="s">
        <v>274</v>
      </c>
      <c r="D273" s="4">
        <v>0</v>
      </c>
    </row>
    <row r="274" spans="1:4" x14ac:dyDescent="0.25">
      <c r="A274" s="2">
        <v>2159</v>
      </c>
      <c r="B274" s="2">
        <v>1</v>
      </c>
      <c r="C274" t="s">
        <v>275</v>
      </c>
      <c r="D274" s="4">
        <v>0</v>
      </c>
    </row>
    <row r="275" spans="1:4" x14ac:dyDescent="0.25">
      <c r="A275" s="2">
        <v>2164</v>
      </c>
      <c r="B275" s="2">
        <v>1</v>
      </c>
      <c r="C275" t="s">
        <v>276</v>
      </c>
      <c r="D275" s="4">
        <v>0</v>
      </c>
    </row>
    <row r="276" spans="1:4" x14ac:dyDescent="0.25">
      <c r="A276" s="2">
        <v>2165</v>
      </c>
      <c r="B276" s="2">
        <v>1</v>
      </c>
      <c r="C276" t="s">
        <v>277</v>
      </c>
      <c r="D276" s="4">
        <v>0</v>
      </c>
    </row>
    <row r="277" spans="1:4" x14ac:dyDescent="0.25">
      <c r="A277" s="2">
        <v>2167</v>
      </c>
      <c r="B277" s="2">
        <v>1</v>
      </c>
      <c r="C277" t="s">
        <v>278</v>
      </c>
      <c r="D277" s="4">
        <v>0</v>
      </c>
    </row>
    <row r="278" spans="1:4" x14ac:dyDescent="0.25">
      <c r="A278" s="2">
        <v>2168</v>
      </c>
      <c r="B278" s="2">
        <v>1</v>
      </c>
      <c r="C278" t="s">
        <v>279</v>
      </c>
      <c r="D278" s="4">
        <v>0</v>
      </c>
    </row>
    <row r="279" spans="1:4" x14ac:dyDescent="0.25">
      <c r="A279" s="2">
        <v>2169</v>
      </c>
      <c r="B279" s="2">
        <v>1</v>
      </c>
      <c r="C279" t="s">
        <v>280</v>
      </c>
      <c r="D279" s="4">
        <v>0</v>
      </c>
    </row>
    <row r="280" spans="1:4" x14ac:dyDescent="0.25">
      <c r="A280" s="2">
        <v>2170</v>
      </c>
      <c r="B280" s="2">
        <v>1</v>
      </c>
      <c r="C280" t="s">
        <v>281</v>
      </c>
      <c r="D280" s="4">
        <v>0</v>
      </c>
    </row>
    <row r="281" spans="1:4" x14ac:dyDescent="0.25">
      <c r="A281" s="2">
        <v>2171</v>
      </c>
      <c r="B281" s="2">
        <v>1</v>
      </c>
      <c r="C281" t="s">
        <v>282</v>
      </c>
      <c r="D281" s="4">
        <v>0</v>
      </c>
    </row>
    <row r="282" spans="1:4" x14ac:dyDescent="0.25">
      <c r="A282" s="2">
        <v>2172</v>
      </c>
      <c r="B282" s="2">
        <v>1</v>
      </c>
      <c r="C282" t="s">
        <v>283</v>
      </c>
      <c r="D282" s="4">
        <v>0</v>
      </c>
    </row>
    <row r="283" spans="1:4" x14ac:dyDescent="0.25">
      <c r="A283" s="2">
        <v>2174</v>
      </c>
      <c r="B283" s="2">
        <v>1</v>
      </c>
      <c r="C283" t="s">
        <v>284</v>
      </c>
      <c r="D283" s="4">
        <v>0</v>
      </c>
    </row>
    <row r="284" spans="1:4" x14ac:dyDescent="0.25">
      <c r="A284" s="2">
        <v>2176</v>
      </c>
      <c r="B284" s="2">
        <v>1</v>
      </c>
      <c r="C284" t="s">
        <v>285</v>
      </c>
      <c r="D284" s="4">
        <v>0</v>
      </c>
    </row>
    <row r="285" spans="1:4" x14ac:dyDescent="0.25">
      <c r="A285" s="2">
        <v>2180</v>
      </c>
      <c r="B285" s="2">
        <v>1</v>
      </c>
      <c r="C285" t="s">
        <v>286</v>
      </c>
      <c r="D285" s="4">
        <v>0</v>
      </c>
    </row>
    <row r="286" spans="1:4" x14ac:dyDescent="0.25">
      <c r="A286" s="2">
        <v>2184</v>
      </c>
      <c r="B286" s="2">
        <v>1</v>
      </c>
      <c r="C286" t="s">
        <v>287</v>
      </c>
      <c r="D286" s="4">
        <v>0</v>
      </c>
    </row>
    <row r="287" spans="1:4" x14ac:dyDescent="0.25">
      <c r="A287" s="2">
        <v>2190</v>
      </c>
      <c r="B287" s="2">
        <v>1</v>
      </c>
      <c r="C287" t="s">
        <v>288</v>
      </c>
      <c r="D287" s="4">
        <v>0</v>
      </c>
    </row>
    <row r="288" spans="1:4" x14ac:dyDescent="0.25">
      <c r="A288" s="2">
        <v>2198</v>
      </c>
      <c r="B288" s="2">
        <v>1</v>
      </c>
      <c r="C288" t="s">
        <v>289</v>
      </c>
      <c r="D288" s="4">
        <v>0</v>
      </c>
    </row>
    <row r="289" spans="1:4" x14ac:dyDescent="0.25">
      <c r="A289" s="2">
        <v>2215</v>
      </c>
      <c r="B289" s="2">
        <v>1</v>
      </c>
      <c r="C289" t="s">
        <v>290</v>
      </c>
      <c r="D289" s="4">
        <v>0</v>
      </c>
    </row>
    <row r="290" spans="1:4" x14ac:dyDescent="0.25">
      <c r="A290" s="2">
        <v>2310</v>
      </c>
      <c r="B290" s="2">
        <v>1</v>
      </c>
      <c r="C290" t="s">
        <v>291</v>
      </c>
      <c r="D290" s="4">
        <v>0</v>
      </c>
    </row>
    <row r="291" spans="1:4" x14ac:dyDescent="0.25">
      <c r="A291" s="2">
        <v>2311</v>
      </c>
      <c r="B291" s="2">
        <v>1</v>
      </c>
      <c r="C291" t="s">
        <v>292</v>
      </c>
      <c r="D291" s="4">
        <v>0</v>
      </c>
    </row>
    <row r="292" spans="1:4" x14ac:dyDescent="0.25">
      <c r="A292" s="2">
        <v>2342</v>
      </c>
      <c r="B292" s="2">
        <v>1</v>
      </c>
      <c r="C292" t="s">
        <v>293</v>
      </c>
      <c r="D292" s="4">
        <v>0</v>
      </c>
    </row>
    <row r="293" spans="1:4" x14ac:dyDescent="0.25">
      <c r="A293" s="2">
        <v>2358</v>
      </c>
      <c r="B293" s="2">
        <v>1</v>
      </c>
      <c r="C293" t="s">
        <v>294</v>
      </c>
      <c r="D293" s="4">
        <v>0</v>
      </c>
    </row>
    <row r="294" spans="1:4" x14ac:dyDescent="0.25">
      <c r="A294" s="2">
        <v>2364</v>
      </c>
      <c r="B294" s="2">
        <v>1</v>
      </c>
      <c r="C294" t="s">
        <v>295</v>
      </c>
      <c r="D294" s="4">
        <v>0</v>
      </c>
    </row>
    <row r="295" spans="1:4" x14ac:dyDescent="0.25">
      <c r="A295" s="2">
        <v>2365</v>
      </c>
      <c r="B295" s="2">
        <v>1</v>
      </c>
      <c r="C295" t="s">
        <v>296</v>
      </c>
      <c r="D295" s="4">
        <v>0</v>
      </c>
    </row>
    <row r="296" spans="1:4" x14ac:dyDescent="0.25">
      <c r="A296" s="2">
        <v>2396</v>
      </c>
      <c r="B296" s="2">
        <v>1</v>
      </c>
      <c r="C296" t="s">
        <v>297</v>
      </c>
      <c r="D296" s="4">
        <v>0</v>
      </c>
    </row>
    <row r="297" spans="1:4" x14ac:dyDescent="0.25">
      <c r="A297" s="2">
        <v>2397</v>
      </c>
      <c r="B297" s="2">
        <v>1</v>
      </c>
      <c r="C297" t="s">
        <v>298</v>
      </c>
      <c r="D297" s="4">
        <v>0</v>
      </c>
    </row>
    <row r="298" spans="1:4" x14ac:dyDescent="0.25">
      <c r="A298" s="2">
        <v>2448</v>
      </c>
      <c r="B298" s="2">
        <v>1</v>
      </c>
      <c r="C298" t="s">
        <v>299</v>
      </c>
      <c r="D298" s="4">
        <v>0</v>
      </c>
    </row>
    <row r="299" spans="1:4" x14ac:dyDescent="0.25">
      <c r="A299" s="2">
        <v>2527</v>
      </c>
      <c r="B299" s="2">
        <v>1</v>
      </c>
      <c r="C299" t="s">
        <v>300</v>
      </c>
      <c r="D299" s="4">
        <v>0</v>
      </c>
    </row>
    <row r="300" spans="1:4" x14ac:dyDescent="0.25">
      <c r="A300" s="2">
        <v>2534</v>
      </c>
      <c r="B300" s="2">
        <v>1</v>
      </c>
      <c r="C300" t="s">
        <v>301</v>
      </c>
      <c r="D300" s="4">
        <v>0</v>
      </c>
    </row>
    <row r="301" spans="1:4" x14ac:dyDescent="0.25">
      <c r="A301" s="2">
        <v>2536</v>
      </c>
      <c r="B301" s="2">
        <v>1</v>
      </c>
      <c r="C301" t="s">
        <v>302</v>
      </c>
      <c r="D301" s="4">
        <v>0</v>
      </c>
    </row>
    <row r="302" spans="1:4" x14ac:dyDescent="0.25">
      <c r="A302" s="2">
        <v>2580</v>
      </c>
      <c r="B302" s="2">
        <v>1</v>
      </c>
      <c r="C302" t="s">
        <v>303</v>
      </c>
      <c r="D302" s="4">
        <v>0</v>
      </c>
    </row>
    <row r="303" spans="1:4" x14ac:dyDescent="0.25">
      <c r="A303" s="2">
        <v>2609</v>
      </c>
      <c r="B303" s="2">
        <v>1</v>
      </c>
      <c r="C303" t="s">
        <v>304</v>
      </c>
      <c r="D303" s="4">
        <v>0</v>
      </c>
    </row>
    <row r="304" spans="1:4" x14ac:dyDescent="0.25">
      <c r="A304" s="2">
        <v>2683</v>
      </c>
      <c r="B304" s="2">
        <v>1</v>
      </c>
      <c r="C304" t="s">
        <v>305</v>
      </c>
      <c r="D304" s="4">
        <v>0</v>
      </c>
    </row>
    <row r="305" spans="1:4" x14ac:dyDescent="0.25">
      <c r="A305" s="2">
        <v>2687</v>
      </c>
      <c r="B305" s="2">
        <v>1</v>
      </c>
      <c r="C305" t="s">
        <v>306</v>
      </c>
      <c r="D305" s="4">
        <v>0</v>
      </c>
    </row>
    <row r="306" spans="1:4" x14ac:dyDescent="0.25">
      <c r="A306" s="2">
        <v>2689</v>
      </c>
      <c r="B306" s="2">
        <v>1</v>
      </c>
      <c r="C306" t="s">
        <v>307</v>
      </c>
      <c r="D306" s="4">
        <v>0</v>
      </c>
    </row>
    <row r="307" spans="1:4" x14ac:dyDescent="0.25">
      <c r="A307" s="2">
        <v>2711</v>
      </c>
      <c r="B307" s="2">
        <v>1</v>
      </c>
      <c r="C307" t="s">
        <v>308</v>
      </c>
      <c r="D307" s="4">
        <v>0</v>
      </c>
    </row>
    <row r="308" spans="1:4" x14ac:dyDescent="0.25">
      <c r="A308" s="2">
        <v>2752</v>
      </c>
      <c r="B308" s="2">
        <v>1</v>
      </c>
      <c r="C308" t="s">
        <v>309</v>
      </c>
      <c r="D308" s="4">
        <v>50230.31</v>
      </c>
    </row>
    <row r="309" spans="1:4" x14ac:dyDescent="0.25">
      <c r="A309" s="2">
        <v>2753</v>
      </c>
      <c r="B309" s="2">
        <v>1</v>
      </c>
      <c r="C309" t="s">
        <v>310</v>
      </c>
      <c r="D309" s="4">
        <v>0</v>
      </c>
    </row>
    <row r="310" spans="1:4" x14ac:dyDescent="0.25">
      <c r="A310" s="2">
        <v>2754</v>
      </c>
      <c r="B310" s="2">
        <v>1</v>
      </c>
      <c r="C310" t="s">
        <v>311</v>
      </c>
      <c r="D310" s="4">
        <v>0</v>
      </c>
    </row>
    <row r="311" spans="1:4" x14ac:dyDescent="0.25">
      <c r="A311" s="2">
        <v>2759</v>
      </c>
      <c r="B311" s="2">
        <v>1</v>
      </c>
      <c r="C311" t="s">
        <v>312</v>
      </c>
      <c r="D311" s="4">
        <v>0</v>
      </c>
    </row>
    <row r="312" spans="1:4" x14ac:dyDescent="0.25">
      <c r="A312" s="2">
        <v>2769</v>
      </c>
      <c r="B312" s="2">
        <v>1</v>
      </c>
      <c r="C312" t="s">
        <v>313</v>
      </c>
      <c r="D312" s="4">
        <v>0</v>
      </c>
    </row>
    <row r="313" spans="1:4" x14ac:dyDescent="0.25">
      <c r="A313" s="2">
        <v>2805</v>
      </c>
      <c r="B313" s="2">
        <v>1</v>
      </c>
      <c r="C313" t="s">
        <v>314</v>
      </c>
      <c r="D313" s="4">
        <v>0</v>
      </c>
    </row>
    <row r="314" spans="1:4" x14ac:dyDescent="0.25">
      <c r="A314" s="2">
        <v>2835</v>
      </c>
      <c r="B314" s="2">
        <v>1</v>
      </c>
      <c r="C314" t="s">
        <v>315</v>
      </c>
      <c r="D314" s="4">
        <v>0</v>
      </c>
    </row>
    <row r="315" spans="1:4" x14ac:dyDescent="0.25">
      <c r="A315" s="2">
        <v>2853</v>
      </c>
      <c r="B315" s="2">
        <v>1</v>
      </c>
      <c r="C315" t="s">
        <v>316</v>
      </c>
      <c r="D315" s="4">
        <v>0</v>
      </c>
    </row>
    <row r="316" spans="1:4" x14ac:dyDescent="0.25">
      <c r="A316" s="2">
        <v>2854</v>
      </c>
      <c r="B316" s="2">
        <v>1</v>
      </c>
      <c r="C316" t="s">
        <v>317</v>
      </c>
      <c r="D316" s="4">
        <v>0</v>
      </c>
    </row>
    <row r="317" spans="1:4" x14ac:dyDescent="0.25">
      <c r="A317" s="2">
        <v>2856</v>
      </c>
      <c r="B317" s="2">
        <v>1</v>
      </c>
      <c r="C317" t="s">
        <v>318</v>
      </c>
      <c r="D317" s="4">
        <v>0</v>
      </c>
    </row>
    <row r="318" spans="1:4" x14ac:dyDescent="0.25">
      <c r="A318" s="2">
        <v>2859</v>
      </c>
      <c r="B318" s="2">
        <v>1</v>
      </c>
      <c r="C318" t="s">
        <v>319</v>
      </c>
      <c r="D318" s="4">
        <v>0</v>
      </c>
    </row>
    <row r="319" spans="1:4" x14ac:dyDescent="0.25">
      <c r="A319" s="2">
        <v>2860</v>
      </c>
      <c r="B319" s="2">
        <v>1</v>
      </c>
      <c r="C319" t="s">
        <v>320</v>
      </c>
      <c r="D319" s="4">
        <v>0</v>
      </c>
    </row>
    <row r="320" spans="1:4" x14ac:dyDescent="0.25">
      <c r="A320" s="2">
        <v>2884</v>
      </c>
      <c r="B320" s="2">
        <v>1</v>
      </c>
      <c r="C320" t="s">
        <v>321</v>
      </c>
      <c r="D320" s="4">
        <v>1307.99</v>
      </c>
    </row>
    <row r="321" spans="1:4" x14ac:dyDescent="0.25">
      <c r="A321" s="2">
        <v>2886</v>
      </c>
      <c r="B321" s="2">
        <v>1</v>
      </c>
      <c r="C321" t="s">
        <v>322</v>
      </c>
      <c r="D321" s="4">
        <v>0</v>
      </c>
    </row>
    <row r="322" spans="1:4" x14ac:dyDescent="0.25">
      <c r="A322" s="2">
        <v>2888</v>
      </c>
      <c r="B322" s="2">
        <v>1</v>
      </c>
      <c r="C322" t="s">
        <v>323</v>
      </c>
      <c r="D322" s="4">
        <v>0</v>
      </c>
    </row>
    <row r="323" spans="1:4" x14ac:dyDescent="0.25">
      <c r="A323" s="2">
        <v>2889</v>
      </c>
      <c r="B323" s="2">
        <v>1</v>
      </c>
      <c r="C323" t="s">
        <v>324</v>
      </c>
      <c r="D323" s="4">
        <v>0</v>
      </c>
    </row>
    <row r="324" spans="1:4" x14ac:dyDescent="0.25">
      <c r="A324" s="2">
        <v>2890</v>
      </c>
      <c r="B324" s="2">
        <v>1</v>
      </c>
      <c r="C324" t="s">
        <v>325</v>
      </c>
      <c r="D324" s="4">
        <v>0</v>
      </c>
    </row>
    <row r="325" spans="1:4" x14ac:dyDescent="0.25">
      <c r="A325" s="2">
        <v>2895</v>
      </c>
      <c r="B325" s="2">
        <v>1</v>
      </c>
      <c r="C325" t="s">
        <v>326</v>
      </c>
      <c r="D325" s="4">
        <v>0</v>
      </c>
    </row>
    <row r="326" spans="1:4" x14ac:dyDescent="0.25">
      <c r="A326" s="2">
        <v>2897</v>
      </c>
      <c r="B326" s="2">
        <v>1</v>
      </c>
      <c r="C326" t="s">
        <v>327</v>
      </c>
      <c r="D326" s="4">
        <v>0</v>
      </c>
    </row>
    <row r="327" spans="1:4" x14ac:dyDescent="0.25">
      <c r="A327" s="2">
        <v>2898</v>
      </c>
      <c r="B327" s="2">
        <v>1</v>
      </c>
      <c r="C327" t="s">
        <v>328</v>
      </c>
      <c r="D327" s="4">
        <v>0</v>
      </c>
    </row>
    <row r="328" spans="1:4" x14ac:dyDescent="0.25">
      <c r="A328" s="2">
        <v>2899</v>
      </c>
      <c r="B328" s="2">
        <v>1</v>
      </c>
      <c r="C328" t="s">
        <v>329</v>
      </c>
      <c r="D328" s="4">
        <v>0</v>
      </c>
    </row>
    <row r="329" spans="1:4" x14ac:dyDescent="0.25">
      <c r="A329" s="2">
        <v>2902</v>
      </c>
      <c r="B329" s="2">
        <v>1</v>
      </c>
      <c r="C329" t="s">
        <v>330</v>
      </c>
      <c r="D329" s="4">
        <v>0</v>
      </c>
    </row>
    <row r="330" spans="1:4" x14ac:dyDescent="0.25">
      <c r="A330" s="2">
        <v>2903</v>
      </c>
      <c r="B330" s="2">
        <v>1</v>
      </c>
      <c r="C330" t="s">
        <v>331</v>
      </c>
      <c r="D330" s="4">
        <v>0</v>
      </c>
    </row>
    <row r="331" spans="1:4" x14ac:dyDescent="0.25">
      <c r="A331" s="2">
        <v>2904</v>
      </c>
      <c r="B331" s="2">
        <v>1</v>
      </c>
      <c r="C331" t="s">
        <v>332</v>
      </c>
      <c r="D331" s="4">
        <v>2117.9899999999998</v>
      </c>
    </row>
    <row r="332" spans="1:4" x14ac:dyDescent="0.25">
      <c r="A332" s="2">
        <v>2905</v>
      </c>
      <c r="B332" s="2">
        <v>1</v>
      </c>
      <c r="C332" t="s">
        <v>333</v>
      </c>
      <c r="D332" s="4">
        <v>0</v>
      </c>
    </row>
    <row r="333" spans="1:4" x14ac:dyDescent="0.25">
      <c r="A333" s="2">
        <v>2906</v>
      </c>
      <c r="B333" s="2">
        <v>1</v>
      </c>
      <c r="C333" t="s">
        <v>334</v>
      </c>
      <c r="D333" s="4">
        <v>0</v>
      </c>
    </row>
    <row r="334" spans="1:4" x14ac:dyDescent="0.25">
      <c r="A334" s="2">
        <v>2907</v>
      </c>
      <c r="B334" s="2">
        <v>1</v>
      </c>
      <c r="C334" t="s">
        <v>335</v>
      </c>
      <c r="D334" s="4">
        <v>0</v>
      </c>
    </row>
    <row r="335" spans="1:4" x14ac:dyDescent="0.25">
      <c r="A335" s="2">
        <v>2908</v>
      </c>
      <c r="B335" s="2">
        <v>1</v>
      </c>
      <c r="C335" t="s">
        <v>336</v>
      </c>
      <c r="D335" s="4">
        <v>0</v>
      </c>
    </row>
    <row r="336" spans="1:4" x14ac:dyDescent="0.25">
      <c r="A336" s="2">
        <v>3000</v>
      </c>
      <c r="B336" s="2">
        <v>1</v>
      </c>
      <c r="C336" t="s">
        <v>337</v>
      </c>
      <c r="D336" s="4">
        <v>0</v>
      </c>
    </row>
    <row r="337" spans="1:4" x14ac:dyDescent="0.25">
      <c r="A337" s="2">
        <v>3999</v>
      </c>
      <c r="B337" s="2">
        <v>1</v>
      </c>
      <c r="C337" t="s">
        <v>338</v>
      </c>
      <c r="D337" s="4">
        <v>0</v>
      </c>
    </row>
    <row r="338" spans="1:4" x14ac:dyDescent="0.25">
      <c r="A338" s="2">
        <v>4000</v>
      </c>
      <c r="B338" s="2">
        <v>7</v>
      </c>
      <c r="C338" t="s">
        <v>339</v>
      </c>
      <c r="D338" s="4">
        <v>0</v>
      </c>
    </row>
    <row r="339" spans="1:4" x14ac:dyDescent="0.25">
      <c r="A339" s="2">
        <v>4001</v>
      </c>
      <c r="B339" s="2">
        <v>7</v>
      </c>
      <c r="C339" t="s">
        <v>340</v>
      </c>
      <c r="D339" s="4">
        <v>0</v>
      </c>
    </row>
    <row r="340" spans="1:4" x14ac:dyDescent="0.25">
      <c r="A340" s="2">
        <v>4003</v>
      </c>
      <c r="B340" s="2">
        <v>7</v>
      </c>
      <c r="C340" t="s">
        <v>341</v>
      </c>
      <c r="D340" s="4">
        <v>0</v>
      </c>
    </row>
    <row r="341" spans="1:4" x14ac:dyDescent="0.25">
      <c r="A341" s="2">
        <v>4004</v>
      </c>
      <c r="B341" s="2">
        <v>7</v>
      </c>
      <c r="C341" t="s">
        <v>342</v>
      </c>
      <c r="D341" s="4">
        <v>0</v>
      </c>
    </row>
    <row r="342" spans="1:4" x14ac:dyDescent="0.25">
      <c r="A342" s="2">
        <v>4005</v>
      </c>
      <c r="B342" s="2">
        <v>7</v>
      </c>
      <c r="C342" t="s">
        <v>343</v>
      </c>
      <c r="D342" s="4">
        <v>0</v>
      </c>
    </row>
    <row r="343" spans="1:4" x14ac:dyDescent="0.25">
      <c r="A343" s="2">
        <v>4007</v>
      </c>
      <c r="B343" s="2">
        <v>7</v>
      </c>
      <c r="C343" t="s">
        <v>344</v>
      </c>
      <c r="D343" s="4">
        <v>0</v>
      </c>
    </row>
    <row r="344" spans="1:4" x14ac:dyDescent="0.25">
      <c r="A344" s="2">
        <v>4008</v>
      </c>
      <c r="B344" s="2">
        <v>7</v>
      </c>
      <c r="C344" t="s">
        <v>345</v>
      </c>
      <c r="D344" s="4">
        <v>0</v>
      </c>
    </row>
    <row r="345" spans="1:4" x14ac:dyDescent="0.25">
      <c r="A345" s="2">
        <v>4011</v>
      </c>
      <c r="B345" s="2">
        <v>7</v>
      </c>
      <c r="C345" t="s">
        <v>346</v>
      </c>
      <c r="D345" s="4">
        <v>0</v>
      </c>
    </row>
    <row r="346" spans="1:4" x14ac:dyDescent="0.25">
      <c r="A346" s="2">
        <v>4015</v>
      </c>
      <c r="B346" s="2">
        <v>7</v>
      </c>
      <c r="C346" t="s">
        <v>347</v>
      </c>
      <c r="D346" s="4">
        <v>0</v>
      </c>
    </row>
    <row r="347" spans="1:4" x14ac:dyDescent="0.25">
      <c r="A347" s="2">
        <v>4016</v>
      </c>
      <c r="B347" s="2">
        <v>7</v>
      </c>
      <c r="C347" t="s">
        <v>348</v>
      </c>
      <c r="D347" s="4">
        <v>0</v>
      </c>
    </row>
    <row r="348" spans="1:4" x14ac:dyDescent="0.25">
      <c r="A348" s="2">
        <v>4017</v>
      </c>
      <c r="B348" s="2">
        <v>7</v>
      </c>
      <c r="C348" t="s">
        <v>349</v>
      </c>
      <c r="D348" s="4">
        <v>0</v>
      </c>
    </row>
    <row r="349" spans="1:4" x14ac:dyDescent="0.25">
      <c r="A349" s="2">
        <v>4018</v>
      </c>
      <c r="B349" s="2">
        <v>7</v>
      </c>
      <c r="C349" t="s">
        <v>350</v>
      </c>
      <c r="D349" s="4">
        <v>0</v>
      </c>
    </row>
    <row r="350" spans="1:4" x14ac:dyDescent="0.25">
      <c r="A350" s="2">
        <v>4020</v>
      </c>
      <c r="B350" s="2">
        <v>7</v>
      </c>
      <c r="C350" t="s">
        <v>351</v>
      </c>
      <c r="D350" s="4">
        <v>0</v>
      </c>
    </row>
    <row r="351" spans="1:4" x14ac:dyDescent="0.25">
      <c r="A351" s="2">
        <v>4025</v>
      </c>
      <c r="B351" s="2">
        <v>7</v>
      </c>
      <c r="C351" t="s">
        <v>352</v>
      </c>
      <c r="D351" s="4">
        <v>0</v>
      </c>
    </row>
    <row r="352" spans="1:4" x14ac:dyDescent="0.25">
      <c r="A352" s="2">
        <v>4026</v>
      </c>
      <c r="B352" s="2">
        <v>7</v>
      </c>
      <c r="C352" t="s">
        <v>353</v>
      </c>
      <c r="D352" s="4">
        <v>0</v>
      </c>
    </row>
    <row r="353" spans="1:4" x14ac:dyDescent="0.25">
      <c r="A353" s="2">
        <v>4027</v>
      </c>
      <c r="B353" s="2">
        <v>7</v>
      </c>
      <c r="C353" t="s">
        <v>354</v>
      </c>
      <c r="D353" s="4">
        <v>0</v>
      </c>
    </row>
    <row r="354" spans="1:4" x14ac:dyDescent="0.25">
      <c r="A354" s="2">
        <v>4029</v>
      </c>
      <c r="B354" s="2">
        <v>7</v>
      </c>
      <c r="C354" t="s">
        <v>355</v>
      </c>
      <c r="D354" s="4">
        <v>0</v>
      </c>
    </row>
    <row r="355" spans="1:4" x14ac:dyDescent="0.25">
      <c r="A355" s="2">
        <v>4030</v>
      </c>
      <c r="B355" s="2">
        <v>7</v>
      </c>
      <c r="C355" t="s">
        <v>356</v>
      </c>
      <c r="D355" s="4">
        <v>0</v>
      </c>
    </row>
    <row r="356" spans="1:4" x14ac:dyDescent="0.25">
      <c r="A356" s="2">
        <v>4031</v>
      </c>
      <c r="B356" s="2">
        <v>7</v>
      </c>
      <c r="C356" t="s">
        <v>357</v>
      </c>
      <c r="D356" s="4">
        <v>0</v>
      </c>
    </row>
    <row r="357" spans="1:4" x14ac:dyDescent="0.25">
      <c r="A357" s="2">
        <v>4032</v>
      </c>
      <c r="B357" s="2">
        <v>7</v>
      </c>
      <c r="C357" t="s">
        <v>358</v>
      </c>
      <c r="D357" s="4">
        <v>0</v>
      </c>
    </row>
    <row r="358" spans="1:4" x14ac:dyDescent="0.25">
      <c r="A358" s="2">
        <v>4035</v>
      </c>
      <c r="B358" s="2">
        <v>7</v>
      </c>
      <c r="C358" t="s">
        <v>359</v>
      </c>
      <c r="D358" s="4">
        <v>0</v>
      </c>
    </row>
    <row r="359" spans="1:4" x14ac:dyDescent="0.25">
      <c r="A359" s="2">
        <v>4036</v>
      </c>
      <c r="B359" s="2">
        <v>7</v>
      </c>
      <c r="C359" t="s">
        <v>360</v>
      </c>
      <c r="D359" s="4">
        <v>0</v>
      </c>
    </row>
    <row r="360" spans="1:4" x14ac:dyDescent="0.25">
      <c r="A360" s="2">
        <v>4038</v>
      </c>
      <c r="B360" s="2">
        <v>7</v>
      </c>
      <c r="C360" t="s">
        <v>361</v>
      </c>
      <c r="D360" s="4">
        <v>0</v>
      </c>
    </row>
    <row r="361" spans="1:4" x14ac:dyDescent="0.25">
      <c r="A361" s="2">
        <v>4039</v>
      </c>
      <c r="B361" s="2">
        <v>7</v>
      </c>
      <c r="C361" t="s">
        <v>362</v>
      </c>
      <c r="D361" s="4">
        <v>0</v>
      </c>
    </row>
    <row r="362" spans="1:4" x14ac:dyDescent="0.25">
      <c r="A362" s="2">
        <v>4042</v>
      </c>
      <c r="B362" s="2">
        <v>7</v>
      </c>
      <c r="C362" t="s">
        <v>363</v>
      </c>
      <c r="D362" s="4">
        <v>0</v>
      </c>
    </row>
    <row r="363" spans="1:4" x14ac:dyDescent="0.25">
      <c r="A363" s="2">
        <v>4043</v>
      </c>
      <c r="B363" s="2">
        <v>7</v>
      </c>
      <c r="C363" t="s">
        <v>364</v>
      </c>
      <c r="D363" s="4">
        <v>0</v>
      </c>
    </row>
    <row r="364" spans="1:4" x14ac:dyDescent="0.25">
      <c r="A364" s="2">
        <v>4049</v>
      </c>
      <c r="B364" s="2">
        <v>7</v>
      </c>
      <c r="C364" t="s">
        <v>365</v>
      </c>
      <c r="D364" s="4">
        <v>0</v>
      </c>
    </row>
    <row r="365" spans="1:4" x14ac:dyDescent="0.25">
      <c r="A365" s="2">
        <v>4050</v>
      </c>
      <c r="B365" s="2">
        <v>7</v>
      </c>
      <c r="C365" t="s">
        <v>366</v>
      </c>
      <c r="D365" s="4">
        <v>0</v>
      </c>
    </row>
    <row r="366" spans="1:4" x14ac:dyDescent="0.25">
      <c r="A366" s="2">
        <v>4053</v>
      </c>
      <c r="B366" s="2">
        <v>7</v>
      </c>
      <c r="C366" t="s">
        <v>367</v>
      </c>
      <c r="D366" s="4">
        <v>0</v>
      </c>
    </row>
    <row r="367" spans="1:4" x14ac:dyDescent="0.25">
      <c r="A367" s="2">
        <v>4054</v>
      </c>
      <c r="B367" s="2">
        <v>7</v>
      </c>
      <c r="C367" t="s">
        <v>368</v>
      </c>
      <c r="D367" s="4">
        <v>0</v>
      </c>
    </row>
    <row r="368" spans="1:4" x14ac:dyDescent="0.25">
      <c r="A368" s="2">
        <v>4055</v>
      </c>
      <c r="B368" s="2">
        <v>7</v>
      </c>
      <c r="C368" t="s">
        <v>369</v>
      </c>
      <c r="D368" s="4">
        <v>0</v>
      </c>
    </row>
    <row r="369" spans="1:4" x14ac:dyDescent="0.25">
      <c r="A369" s="2">
        <v>4056</v>
      </c>
      <c r="B369" s="2">
        <v>7</v>
      </c>
      <c r="C369" t="s">
        <v>370</v>
      </c>
      <c r="D369" s="4">
        <v>0</v>
      </c>
    </row>
    <row r="370" spans="1:4" x14ac:dyDescent="0.25">
      <c r="A370" s="2">
        <v>4057</v>
      </c>
      <c r="B370" s="2">
        <v>7</v>
      </c>
      <c r="C370" t="s">
        <v>371</v>
      </c>
      <c r="D370" s="4">
        <v>0</v>
      </c>
    </row>
    <row r="371" spans="1:4" x14ac:dyDescent="0.25">
      <c r="A371" s="2">
        <v>4058</v>
      </c>
      <c r="B371" s="2">
        <v>7</v>
      </c>
      <c r="C371" t="s">
        <v>372</v>
      </c>
      <c r="D371" s="4">
        <v>0</v>
      </c>
    </row>
    <row r="372" spans="1:4" x14ac:dyDescent="0.25">
      <c r="A372" s="2">
        <v>4059</v>
      </c>
      <c r="B372" s="2">
        <v>7</v>
      </c>
      <c r="C372" t="s">
        <v>373</v>
      </c>
      <c r="D372" s="4">
        <v>0</v>
      </c>
    </row>
    <row r="373" spans="1:4" x14ac:dyDescent="0.25">
      <c r="A373" s="2">
        <v>4064</v>
      </c>
      <c r="B373" s="2">
        <v>7</v>
      </c>
      <c r="C373" t="s">
        <v>374</v>
      </c>
      <c r="D373" s="4">
        <v>0</v>
      </c>
    </row>
    <row r="374" spans="1:4" x14ac:dyDescent="0.25">
      <c r="A374" s="2">
        <v>4066</v>
      </c>
      <c r="B374" s="2">
        <v>7</v>
      </c>
      <c r="C374" t="s">
        <v>375</v>
      </c>
      <c r="D374" s="4">
        <v>0</v>
      </c>
    </row>
    <row r="375" spans="1:4" x14ac:dyDescent="0.25">
      <c r="A375" s="2">
        <v>4067</v>
      </c>
      <c r="B375" s="2">
        <v>7</v>
      </c>
      <c r="C375" t="s">
        <v>376</v>
      </c>
      <c r="D375" s="4">
        <v>0</v>
      </c>
    </row>
    <row r="376" spans="1:4" x14ac:dyDescent="0.25">
      <c r="A376" s="2">
        <v>4068</v>
      </c>
      <c r="B376" s="2">
        <v>7</v>
      </c>
      <c r="C376" t="s">
        <v>377</v>
      </c>
      <c r="D376" s="4">
        <v>0</v>
      </c>
    </row>
    <row r="377" spans="1:4" x14ac:dyDescent="0.25">
      <c r="A377" s="2">
        <v>4070</v>
      </c>
      <c r="B377" s="2">
        <v>7</v>
      </c>
      <c r="C377" t="s">
        <v>378</v>
      </c>
      <c r="D377" s="4">
        <v>0</v>
      </c>
    </row>
    <row r="378" spans="1:4" x14ac:dyDescent="0.25">
      <c r="A378" s="2">
        <v>4073</v>
      </c>
      <c r="B378" s="2">
        <v>7</v>
      </c>
      <c r="C378" t="s">
        <v>379</v>
      </c>
      <c r="D378" s="4">
        <v>0</v>
      </c>
    </row>
    <row r="379" spans="1:4" x14ac:dyDescent="0.25">
      <c r="A379" s="2">
        <v>4074</v>
      </c>
      <c r="B379" s="2">
        <v>7</v>
      </c>
      <c r="C379" t="s">
        <v>380</v>
      </c>
      <c r="D379" s="4">
        <v>0</v>
      </c>
    </row>
    <row r="380" spans="1:4" x14ac:dyDescent="0.25">
      <c r="A380" s="2">
        <v>4075</v>
      </c>
      <c r="B380" s="2">
        <v>7</v>
      </c>
      <c r="C380" t="s">
        <v>381</v>
      </c>
      <c r="D380" s="4">
        <v>0</v>
      </c>
    </row>
    <row r="381" spans="1:4" x14ac:dyDescent="0.25">
      <c r="A381" s="2">
        <v>4077</v>
      </c>
      <c r="B381" s="2">
        <v>7</v>
      </c>
      <c r="C381" t="s">
        <v>382</v>
      </c>
      <c r="D381" s="4">
        <v>0</v>
      </c>
    </row>
    <row r="382" spans="1:4" x14ac:dyDescent="0.25">
      <c r="A382" s="2">
        <v>4078</v>
      </c>
      <c r="B382" s="2">
        <v>7</v>
      </c>
      <c r="C382" t="s">
        <v>383</v>
      </c>
      <c r="D382" s="4">
        <v>0</v>
      </c>
    </row>
    <row r="383" spans="1:4" x14ac:dyDescent="0.25">
      <c r="A383" s="2">
        <v>4079</v>
      </c>
      <c r="B383" s="2">
        <v>7</v>
      </c>
      <c r="C383" t="s">
        <v>384</v>
      </c>
      <c r="D383" s="4">
        <v>0</v>
      </c>
    </row>
    <row r="384" spans="1:4" x14ac:dyDescent="0.25">
      <c r="A384" s="2">
        <v>4080</v>
      </c>
      <c r="B384" s="2">
        <v>7</v>
      </c>
      <c r="C384" t="s">
        <v>385</v>
      </c>
      <c r="D384" s="4">
        <v>0</v>
      </c>
    </row>
    <row r="385" spans="1:4" x14ac:dyDescent="0.25">
      <c r="A385" s="2">
        <v>4081</v>
      </c>
      <c r="B385" s="2">
        <v>7</v>
      </c>
      <c r="C385" t="s">
        <v>386</v>
      </c>
      <c r="D385" s="4">
        <v>0</v>
      </c>
    </row>
    <row r="386" spans="1:4" x14ac:dyDescent="0.25">
      <c r="A386" s="2">
        <v>4082</v>
      </c>
      <c r="B386" s="2">
        <v>7</v>
      </c>
      <c r="C386" t="s">
        <v>387</v>
      </c>
      <c r="D386" s="4">
        <v>0</v>
      </c>
    </row>
    <row r="387" spans="1:4" x14ac:dyDescent="0.25">
      <c r="A387" s="2">
        <v>4083</v>
      </c>
      <c r="B387" s="2">
        <v>7</v>
      </c>
      <c r="C387" t="s">
        <v>388</v>
      </c>
      <c r="D387" s="4">
        <v>0</v>
      </c>
    </row>
    <row r="388" spans="1:4" x14ac:dyDescent="0.25">
      <c r="A388" s="2">
        <v>4084</v>
      </c>
      <c r="B388" s="2">
        <v>7</v>
      </c>
      <c r="C388" t="s">
        <v>389</v>
      </c>
      <c r="D388" s="4">
        <v>0</v>
      </c>
    </row>
    <row r="389" spans="1:4" x14ac:dyDescent="0.25">
      <c r="A389" s="2">
        <v>4085</v>
      </c>
      <c r="B389" s="2">
        <v>7</v>
      </c>
      <c r="C389" t="s">
        <v>390</v>
      </c>
      <c r="D389" s="4">
        <v>0</v>
      </c>
    </row>
    <row r="390" spans="1:4" x14ac:dyDescent="0.25">
      <c r="A390" s="2">
        <v>4086</v>
      </c>
      <c r="B390" s="2">
        <v>7</v>
      </c>
      <c r="C390" t="s">
        <v>391</v>
      </c>
      <c r="D390" s="4">
        <v>0</v>
      </c>
    </row>
    <row r="391" spans="1:4" x14ac:dyDescent="0.25">
      <c r="A391" s="2">
        <v>4087</v>
      </c>
      <c r="B391" s="2">
        <v>7</v>
      </c>
      <c r="C391" t="s">
        <v>392</v>
      </c>
      <c r="D391" s="4">
        <v>0</v>
      </c>
    </row>
    <row r="392" spans="1:4" x14ac:dyDescent="0.25">
      <c r="A392" s="2">
        <v>4088</v>
      </c>
      <c r="B392" s="2">
        <v>7</v>
      </c>
      <c r="C392" t="s">
        <v>393</v>
      </c>
      <c r="D392" s="4">
        <v>0</v>
      </c>
    </row>
    <row r="393" spans="1:4" x14ac:dyDescent="0.25">
      <c r="A393" s="2">
        <v>4089</v>
      </c>
      <c r="B393" s="2">
        <v>7</v>
      </c>
      <c r="C393" t="s">
        <v>394</v>
      </c>
      <c r="D393" s="4">
        <v>0</v>
      </c>
    </row>
    <row r="394" spans="1:4" x14ac:dyDescent="0.25">
      <c r="A394" s="2">
        <v>4090</v>
      </c>
      <c r="B394" s="2">
        <v>7</v>
      </c>
      <c r="C394" t="s">
        <v>395</v>
      </c>
      <c r="D394" s="4">
        <v>0</v>
      </c>
    </row>
    <row r="395" spans="1:4" x14ac:dyDescent="0.25">
      <c r="A395" s="2">
        <v>4091</v>
      </c>
      <c r="B395" s="2">
        <v>7</v>
      </c>
      <c r="C395" t="s">
        <v>396</v>
      </c>
      <c r="D395" s="4">
        <v>0</v>
      </c>
    </row>
    <row r="396" spans="1:4" x14ac:dyDescent="0.25">
      <c r="A396" s="2">
        <v>4092</v>
      </c>
      <c r="B396" s="2">
        <v>7</v>
      </c>
      <c r="C396" t="s">
        <v>397</v>
      </c>
      <c r="D396" s="4">
        <v>0</v>
      </c>
    </row>
    <row r="397" spans="1:4" x14ac:dyDescent="0.25">
      <c r="A397" s="2">
        <v>4093</v>
      </c>
      <c r="B397" s="2">
        <v>7</v>
      </c>
      <c r="C397" t="s">
        <v>398</v>
      </c>
      <c r="D397" s="4">
        <v>0</v>
      </c>
    </row>
    <row r="398" spans="1:4" x14ac:dyDescent="0.25">
      <c r="A398" s="2">
        <v>4095</v>
      </c>
      <c r="B398" s="2">
        <v>7</v>
      </c>
      <c r="C398" t="s">
        <v>399</v>
      </c>
      <c r="D398" s="4">
        <v>0</v>
      </c>
    </row>
    <row r="399" spans="1:4" x14ac:dyDescent="0.25">
      <c r="A399" s="2">
        <v>4097</v>
      </c>
      <c r="B399" s="2">
        <v>7</v>
      </c>
      <c r="C399" t="s">
        <v>400</v>
      </c>
      <c r="D399" s="4">
        <v>0</v>
      </c>
    </row>
    <row r="400" spans="1:4" x14ac:dyDescent="0.25">
      <c r="A400" s="2">
        <v>4098</v>
      </c>
      <c r="B400" s="2">
        <v>7</v>
      </c>
      <c r="C400" t="s">
        <v>401</v>
      </c>
      <c r="D400" s="4">
        <v>0</v>
      </c>
    </row>
    <row r="401" spans="1:4" x14ac:dyDescent="0.25">
      <c r="A401" s="2">
        <v>4100</v>
      </c>
      <c r="B401" s="2">
        <v>7</v>
      </c>
      <c r="C401" t="s">
        <v>402</v>
      </c>
      <c r="D401" s="4">
        <v>0</v>
      </c>
    </row>
    <row r="402" spans="1:4" x14ac:dyDescent="0.25">
      <c r="A402" s="2">
        <v>4102</v>
      </c>
      <c r="B402" s="2">
        <v>7</v>
      </c>
      <c r="C402" t="s">
        <v>403</v>
      </c>
      <c r="D402" s="4">
        <v>0</v>
      </c>
    </row>
    <row r="403" spans="1:4" x14ac:dyDescent="0.25">
      <c r="A403" s="2">
        <v>4103</v>
      </c>
      <c r="B403" s="2">
        <v>7</v>
      </c>
      <c r="C403" t="s">
        <v>404</v>
      </c>
      <c r="D403" s="4">
        <v>0</v>
      </c>
    </row>
    <row r="404" spans="1:4" x14ac:dyDescent="0.25">
      <c r="A404" s="2">
        <v>4104</v>
      </c>
      <c r="B404" s="2">
        <v>7</v>
      </c>
      <c r="C404" t="s">
        <v>405</v>
      </c>
      <c r="D404" s="4">
        <v>0</v>
      </c>
    </row>
    <row r="405" spans="1:4" x14ac:dyDescent="0.25">
      <c r="A405" s="2">
        <v>4105</v>
      </c>
      <c r="B405" s="2">
        <v>7</v>
      </c>
      <c r="C405" t="s">
        <v>406</v>
      </c>
      <c r="D405" s="4">
        <v>0</v>
      </c>
    </row>
    <row r="406" spans="1:4" x14ac:dyDescent="0.25">
      <c r="A406" s="2">
        <v>4106</v>
      </c>
      <c r="B406" s="2">
        <v>7</v>
      </c>
      <c r="C406" t="s">
        <v>407</v>
      </c>
      <c r="D406" s="4">
        <v>0</v>
      </c>
    </row>
    <row r="407" spans="1:4" x14ac:dyDescent="0.25">
      <c r="A407" s="2">
        <v>4107</v>
      </c>
      <c r="B407" s="2">
        <v>7</v>
      </c>
      <c r="C407" t="s">
        <v>408</v>
      </c>
      <c r="D407" s="4">
        <v>0</v>
      </c>
    </row>
    <row r="408" spans="1:4" x14ac:dyDescent="0.25">
      <c r="A408" s="2">
        <v>4110</v>
      </c>
      <c r="B408" s="2">
        <v>7</v>
      </c>
      <c r="C408" t="s">
        <v>409</v>
      </c>
      <c r="D408" s="4">
        <v>0</v>
      </c>
    </row>
    <row r="409" spans="1:4" x14ac:dyDescent="0.25">
      <c r="A409" s="2">
        <v>4111</v>
      </c>
      <c r="B409" s="2">
        <v>7</v>
      </c>
      <c r="C409" t="s">
        <v>410</v>
      </c>
      <c r="D409" s="4">
        <v>0</v>
      </c>
    </row>
    <row r="410" spans="1:4" x14ac:dyDescent="0.25">
      <c r="A410" s="2">
        <v>4112</v>
      </c>
      <c r="B410" s="2">
        <v>7</v>
      </c>
      <c r="C410" t="s">
        <v>411</v>
      </c>
      <c r="D410" s="4">
        <v>0</v>
      </c>
    </row>
    <row r="411" spans="1:4" x14ac:dyDescent="0.25">
      <c r="A411" s="2">
        <v>4113</v>
      </c>
      <c r="B411" s="2">
        <v>7</v>
      </c>
      <c r="C411" t="s">
        <v>412</v>
      </c>
      <c r="D411" s="4">
        <v>0</v>
      </c>
    </row>
    <row r="412" spans="1:4" x14ac:dyDescent="0.25">
      <c r="A412" s="2">
        <v>4115</v>
      </c>
      <c r="B412" s="2">
        <v>7</v>
      </c>
      <c r="C412" t="s">
        <v>413</v>
      </c>
      <c r="D412" s="4">
        <v>0</v>
      </c>
    </row>
    <row r="413" spans="1:4" x14ac:dyDescent="0.25">
      <c r="A413" s="2">
        <v>4116</v>
      </c>
      <c r="B413" s="2">
        <v>7</v>
      </c>
      <c r="C413" t="s">
        <v>414</v>
      </c>
      <c r="D413" s="4">
        <v>0</v>
      </c>
    </row>
    <row r="414" spans="1:4" x14ac:dyDescent="0.25">
      <c r="A414" s="2">
        <v>4118</v>
      </c>
      <c r="B414" s="2">
        <v>7</v>
      </c>
      <c r="C414" t="s">
        <v>415</v>
      </c>
      <c r="D414" s="4">
        <v>0</v>
      </c>
    </row>
    <row r="415" spans="1:4" x14ac:dyDescent="0.25">
      <c r="A415" s="2">
        <v>4119</v>
      </c>
      <c r="B415" s="2">
        <v>7</v>
      </c>
      <c r="C415" t="s">
        <v>416</v>
      </c>
      <c r="D415" s="4">
        <v>0</v>
      </c>
    </row>
    <row r="416" spans="1:4" x14ac:dyDescent="0.25">
      <c r="A416" s="2">
        <v>4120</v>
      </c>
      <c r="B416" s="2">
        <v>7</v>
      </c>
      <c r="C416" t="s">
        <v>417</v>
      </c>
      <c r="D416" s="4">
        <v>0</v>
      </c>
    </row>
    <row r="417" spans="1:4" x14ac:dyDescent="0.25">
      <c r="A417" s="2">
        <v>4121</v>
      </c>
      <c r="B417" s="2">
        <v>7</v>
      </c>
      <c r="C417" t="s">
        <v>418</v>
      </c>
      <c r="D417" s="4">
        <v>0</v>
      </c>
    </row>
    <row r="418" spans="1:4" x14ac:dyDescent="0.25">
      <c r="A418" s="2">
        <v>4122</v>
      </c>
      <c r="B418" s="2">
        <v>7</v>
      </c>
      <c r="C418" t="s">
        <v>419</v>
      </c>
      <c r="D418" s="4">
        <v>0</v>
      </c>
    </row>
    <row r="419" spans="1:4" x14ac:dyDescent="0.25">
      <c r="A419" s="2">
        <v>4123</v>
      </c>
      <c r="B419" s="2">
        <v>7</v>
      </c>
      <c r="C419" t="s">
        <v>420</v>
      </c>
      <c r="D419" s="4">
        <v>0</v>
      </c>
    </row>
    <row r="420" spans="1:4" x14ac:dyDescent="0.25">
      <c r="A420" s="2">
        <v>4124</v>
      </c>
      <c r="B420" s="2">
        <v>7</v>
      </c>
      <c r="C420" t="s">
        <v>421</v>
      </c>
      <c r="D420" s="4">
        <v>0</v>
      </c>
    </row>
    <row r="421" spans="1:4" x14ac:dyDescent="0.25">
      <c r="A421" s="2">
        <v>4126</v>
      </c>
      <c r="B421" s="2">
        <v>7</v>
      </c>
      <c r="C421" t="s">
        <v>422</v>
      </c>
      <c r="D421" s="4">
        <v>0</v>
      </c>
    </row>
    <row r="422" spans="1:4" x14ac:dyDescent="0.25">
      <c r="A422" s="2">
        <v>4127</v>
      </c>
      <c r="B422" s="2">
        <v>7</v>
      </c>
      <c r="C422" t="s">
        <v>423</v>
      </c>
      <c r="D422" s="4">
        <v>0</v>
      </c>
    </row>
    <row r="423" spans="1:4" x14ac:dyDescent="0.25">
      <c r="A423" s="2">
        <v>4131</v>
      </c>
      <c r="B423" s="2">
        <v>7</v>
      </c>
      <c r="C423" t="s">
        <v>424</v>
      </c>
      <c r="D423" s="4">
        <v>0</v>
      </c>
    </row>
    <row r="424" spans="1:4" x14ac:dyDescent="0.25">
      <c r="A424" s="2">
        <v>4132</v>
      </c>
      <c r="B424" s="2">
        <v>7</v>
      </c>
      <c r="C424" t="s">
        <v>425</v>
      </c>
      <c r="D424" s="4">
        <v>0</v>
      </c>
    </row>
    <row r="425" spans="1:4" x14ac:dyDescent="0.25">
      <c r="A425" s="2">
        <v>4135</v>
      </c>
      <c r="B425" s="2">
        <v>7</v>
      </c>
      <c r="C425" t="s">
        <v>426</v>
      </c>
      <c r="D425" s="4">
        <v>0</v>
      </c>
    </row>
    <row r="426" spans="1:4" x14ac:dyDescent="0.25">
      <c r="A426" s="2">
        <v>4137</v>
      </c>
      <c r="B426" s="2">
        <v>7</v>
      </c>
      <c r="C426" t="s">
        <v>427</v>
      </c>
      <c r="D426" s="4">
        <v>0</v>
      </c>
    </row>
    <row r="427" spans="1:4" x14ac:dyDescent="0.25">
      <c r="A427" s="2">
        <v>4138</v>
      </c>
      <c r="B427" s="2">
        <v>7</v>
      </c>
      <c r="C427" t="s">
        <v>428</v>
      </c>
      <c r="D427" s="4">
        <v>0</v>
      </c>
    </row>
    <row r="428" spans="1:4" x14ac:dyDescent="0.25">
      <c r="A428" s="2">
        <v>4139</v>
      </c>
      <c r="B428" s="2">
        <v>7</v>
      </c>
      <c r="C428" t="s">
        <v>429</v>
      </c>
      <c r="D428" s="4">
        <v>0</v>
      </c>
    </row>
    <row r="429" spans="1:4" x14ac:dyDescent="0.25">
      <c r="A429" s="2">
        <v>4140</v>
      </c>
      <c r="B429" s="2">
        <v>7</v>
      </c>
      <c r="C429" t="s">
        <v>430</v>
      </c>
      <c r="D429" s="4">
        <v>0</v>
      </c>
    </row>
    <row r="430" spans="1:4" x14ac:dyDescent="0.25">
      <c r="A430" s="2">
        <v>4141</v>
      </c>
      <c r="B430" s="2">
        <v>7</v>
      </c>
      <c r="C430" t="s">
        <v>431</v>
      </c>
      <c r="D430" s="4">
        <v>0</v>
      </c>
    </row>
    <row r="431" spans="1:4" x14ac:dyDescent="0.25">
      <c r="A431" s="2">
        <v>4142</v>
      </c>
      <c r="B431" s="2">
        <v>7</v>
      </c>
      <c r="C431" t="s">
        <v>432</v>
      </c>
      <c r="D431" s="4">
        <v>0</v>
      </c>
    </row>
    <row r="432" spans="1:4" x14ac:dyDescent="0.25">
      <c r="A432" s="2">
        <v>4143</v>
      </c>
      <c r="B432" s="2">
        <v>7</v>
      </c>
      <c r="C432" t="s">
        <v>433</v>
      </c>
      <c r="D432" s="4">
        <v>0</v>
      </c>
    </row>
    <row r="433" spans="1:4" x14ac:dyDescent="0.25">
      <c r="A433" s="2">
        <v>4144</v>
      </c>
      <c r="B433" s="2">
        <v>7</v>
      </c>
      <c r="C433" t="s">
        <v>434</v>
      </c>
      <c r="D433" s="4">
        <v>0</v>
      </c>
    </row>
    <row r="434" spans="1:4" x14ac:dyDescent="0.25">
      <c r="A434" s="2">
        <v>4145</v>
      </c>
      <c r="B434" s="2">
        <v>7</v>
      </c>
      <c r="C434" t="s">
        <v>435</v>
      </c>
      <c r="D434" s="4">
        <v>0</v>
      </c>
    </row>
    <row r="435" spans="1:4" x14ac:dyDescent="0.25">
      <c r="A435" s="2">
        <v>4146</v>
      </c>
      <c r="B435" s="2">
        <v>7</v>
      </c>
      <c r="C435" t="s">
        <v>436</v>
      </c>
      <c r="D435" s="4">
        <v>0</v>
      </c>
    </row>
    <row r="436" spans="1:4" x14ac:dyDescent="0.25">
      <c r="A436" s="2">
        <v>4150</v>
      </c>
      <c r="B436" s="2">
        <v>7</v>
      </c>
      <c r="C436" t="s">
        <v>437</v>
      </c>
      <c r="D436" s="4">
        <v>0</v>
      </c>
    </row>
    <row r="437" spans="1:4" x14ac:dyDescent="0.25">
      <c r="A437" s="2">
        <v>4151</v>
      </c>
      <c r="B437" s="2">
        <v>7</v>
      </c>
      <c r="C437" t="s">
        <v>438</v>
      </c>
      <c r="D437" s="4">
        <v>0</v>
      </c>
    </row>
    <row r="438" spans="1:4" x14ac:dyDescent="0.25">
      <c r="A438" s="2">
        <v>4152</v>
      </c>
      <c r="B438" s="2">
        <v>7</v>
      </c>
      <c r="C438" t="s">
        <v>439</v>
      </c>
      <c r="D438" s="4">
        <v>0</v>
      </c>
    </row>
    <row r="439" spans="1:4" x14ac:dyDescent="0.25">
      <c r="A439" s="2">
        <v>4153</v>
      </c>
      <c r="B439" s="2">
        <v>7</v>
      </c>
      <c r="C439" t="s">
        <v>440</v>
      </c>
      <c r="D439" s="4">
        <v>0</v>
      </c>
    </row>
    <row r="440" spans="1:4" x14ac:dyDescent="0.25">
      <c r="A440" s="2">
        <v>4155</v>
      </c>
      <c r="B440" s="2">
        <v>7</v>
      </c>
      <c r="C440" t="s">
        <v>441</v>
      </c>
      <c r="D440" s="4">
        <v>0</v>
      </c>
    </row>
    <row r="441" spans="1:4" x14ac:dyDescent="0.25">
      <c r="A441" s="2">
        <v>4159</v>
      </c>
      <c r="B441" s="2">
        <v>7</v>
      </c>
      <c r="C441" t="s">
        <v>442</v>
      </c>
      <c r="D441" s="4">
        <v>0</v>
      </c>
    </row>
    <row r="442" spans="1:4" x14ac:dyDescent="0.25">
      <c r="A442" s="2">
        <v>4160</v>
      </c>
      <c r="B442" s="2">
        <v>7</v>
      </c>
      <c r="C442" t="s">
        <v>443</v>
      </c>
      <c r="D442" s="4">
        <v>0</v>
      </c>
    </row>
    <row r="443" spans="1:4" x14ac:dyDescent="0.25">
      <c r="A443" s="2">
        <v>4161</v>
      </c>
      <c r="B443" s="2">
        <v>7</v>
      </c>
      <c r="C443" t="s">
        <v>444</v>
      </c>
      <c r="D443" s="4">
        <v>0</v>
      </c>
    </row>
    <row r="444" spans="1:4" x14ac:dyDescent="0.25">
      <c r="A444" s="2">
        <v>4162</v>
      </c>
      <c r="B444" s="2">
        <v>7</v>
      </c>
      <c r="C444" t="s">
        <v>445</v>
      </c>
      <c r="D444" s="4">
        <v>0</v>
      </c>
    </row>
    <row r="445" spans="1:4" x14ac:dyDescent="0.25">
      <c r="A445" s="2">
        <v>4163</v>
      </c>
      <c r="B445" s="2">
        <v>7</v>
      </c>
      <c r="C445" t="s">
        <v>446</v>
      </c>
      <c r="D445" s="4">
        <v>0</v>
      </c>
    </row>
    <row r="446" spans="1:4" x14ac:dyDescent="0.25">
      <c r="A446" s="2">
        <v>4164</v>
      </c>
      <c r="B446" s="2">
        <v>7</v>
      </c>
      <c r="C446" t="s">
        <v>447</v>
      </c>
      <c r="D446" s="4">
        <v>0</v>
      </c>
    </row>
    <row r="447" spans="1:4" x14ac:dyDescent="0.25">
      <c r="A447" s="2">
        <v>4166</v>
      </c>
      <c r="B447" s="2">
        <v>7</v>
      </c>
      <c r="C447" t="s">
        <v>448</v>
      </c>
      <c r="D447" s="4">
        <v>0</v>
      </c>
    </row>
    <row r="448" spans="1:4" x14ac:dyDescent="0.25">
      <c r="A448" s="2">
        <v>4167</v>
      </c>
      <c r="B448" s="2">
        <v>7</v>
      </c>
      <c r="C448" t="s">
        <v>449</v>
      </c>
      <c r="D448" s="4">
        <v>0</v>
      </c>
    </row>
    <row r="449" spans="1:4" x14ac:dyDescent="0.25">
      <c r="A449" s="2">
        <v>4168</v>
      </c>
      <c r="B449" s="2">
        <v>7</v>
      </c>
      <c r="C449" t="s">
        <v>450</v>
      </c>
      <c r="D449" s="4">
        <v>0</v>
      </c>
    </row>
    <row r="450" spans="1:4" x14ac:dyDescent="0.25">
      <c r="A450" s="2">
        <v>4169</v>
      </c>
      <c r="B450" s="2">
        <v>7</v>
      </c>
      <c r="C450" t="s">
        <v>451</v>
      </c>
      <c r="D450" s="4">
        <v>0</v>
      </c>
    </row>
    <row r="451" spans="1:4" x14ac:dyDescent="0.25">
      <c r="A451" s="2">
        <v>4170</v>
      </c>
      <c r="B451" s="2">
        <v>7</v>
      </c>
      <c r="C451" t="s">
        <v>452</v>
      </c>
      <c r="D451" s="4">
        <v>0</v>
      </c>
    </row>
    <row r="452" spans="1:4" x14ac:dyDescent="0.25">
      <c r="A452" s="2">
        <v>4171</v>
      </c>
      <c r="B452" s="2">
        <v>7</v>
      </c>
      <c r="C452" t="s">
        <v>453</v>
      </c>
      <c r="D452" s="4">
        <v>0</v>
      </c>
    </row>
    <row r="453" spans="1:4" x14ac:dyDescent="0.25">
      <c r="A453" s="2">
        <v>4172</v>
      </c>
      <c r="B453" s="2">
        <v>7</v>
      </c>
      <c r="C453" t="s">
        <v>454</v>
      </c>
      <c r="D453" s="4">
        <v>0</v>
      </c>
    </row>
    <row r="454" spans="1:4" x14ac:dyDescent="0.25">
      <c r="A454" s="2">
        <v>4177</v>
      </c>
      <c r="B454" s="2">
        <v>7</v>
      </c>
      <c r="C454" t="s">
        <v>455</v>
      </c>
      <c r="D454" s="4">
        <v>0</v>
      </c>
    </row>
    <row r="455" spans="1:4" x14ac:dyDescent="0.25">
      <c r="A455" s="2">
        <v>4178</v>
      </c>
      <c r="B455" s="2">
        <v>7</v>
      </c>
      <c r="C455" t="s">
        <v>456</v>
      </c>
      <c r="D455" s="4">
        <v>0</v>
      </c>
    </row>
    <row r="456" spans="1:4" x14ac:dyDescent="0.25">
      <c r="A456" s="2">
        <v>4181</v>
      </c>
      <c r="B456" s="2">
        <v>7</v>
      </c>
      <c r="C456" t="s">
        <v>457</v>
      </c>
      <c r="D456" s="4">
        <v>0</v>
      </c>
    </row>
    <row r="457" spans="1:4" x14ac:dyDescent="0.25">
      <c r="A457" s="2">
        <v>4183</v>
      </c>
      <c r="B457" s="2">
        <v>7</v>
      </c>
      <c r="C457" t="s">
        <v>458</v>
      </c>
      <c r="D457" s="4">
        <v>0</v>
      </c>
    </row>
    <row r="458" spans="1:4" x14ac:dyDescent="0.25">
      <c r="A458" s="2">
        <v>4184</v>
      </c>
      <c r="B458" s="2">
        <v>7</v>
      </c>
      <c r="C458" t="s">
        <v>459</v>
      </c>
      <c r="D458" s="4">
        <v>0</v>
      </c>
    </row>
    <row r="459" spans="1:4" x14ac:dyDescent="0.25">
      <c r="A459" s="2">
        <v>4185</v>
      </c>
      <c r="B459" s="2">
        <v>7</v>
      </c>
      <c r="C459" t="s">
        <v>460</v>
      </c>
      <c r="D459" s="4">
        <v>0</v>
      </c>
    </row>
    <row r="460" spans="1:4" x14ac:dyDescent="0.25">
      <c r="A460" s="2">
        <v>4186</v>
      </c>
      <c r="B460" s="2">
        <v>7</v>
      </c>
      <c r="C460" t="s">
        <v>461</v>
      </c>
      <c r="D460" s="4">
        <v>0</v>
      </c>
    </row>
    <row r="461" spans="1:4" x14ac:dyDescent="0.25">
      <c r="A461" s="2">
        <v>4187</v>
      </c>
      <c r="B461" s="2">
        <v>7</v>
      </c>
      <c r="C461" t="s">
        <v>462</v>
      </c>
      <c r="D461" s="4">
        <v>0</v>
      </c>
    </row>
    <row r="462" spans="1:4" x14ac:dyDescent="0.25">
      <c r="A462" s="2">
        <v>4188</v>
      </c>
      <c r="B462" s="2">
        <v>7</v>
      </c>
      <c r="C462" t="s">
        <v>463</v>
      </c>
      <c r="D462" s="4">
        <v>0</v>
      </c>
    </row>
    <row r="463" spans="1:4" x14ac:dyDescent="0.25">
      <c r="A463" s="2">
        <v>4189</v>
      </c>
      <c r="B463" s="2">
        <v>7</v>
      </c>
      <c r="C463" t="s">
        <v>464</v>
      </c>
      <c r="D463" s="4">
        <v>0</v>
      </c>
    </row>
    <row r="464" spans="1:4" x14ac:dyDescent="0.25">
      <c r="A464" s="2">
        <v>4190</v>
      </c>
      <c r="B464" s="2">
        <v>7</v>
      </c>
      <c r="C464" t="s">
        <v>465</v>
      </c>
      <c r="D464" s="4">
        <v>0</v>
      </c>
    </row>
    <row r="465" spans="1:4" x14ac:dyDescent="0.25">
      <c r="A465" s="2">
        <v>4191</v>
      </c>
      <c r="B465" s="2">
        <v>7</v>
      </c>
      <c r="C465" t="s">
        <v>466</v>
      </c>
      <c r="D465" s="4">
        <v>0</v>
      </c>
    </row>
    <row r="466" spans="1:4" x14ac:dyDescent="0.25">
      <c r="A466" s="2">
        <v>4192</v>
      </c>
      <c r="B466" s="2">
        <v>7</v>
      </c>
      <c r="C466" t="s">
        <v>467</v>
      </c>
      <c r="D466" s="4">
        <v>0</v>
      </c>
    </row>
    <row r="467" spans="1:4" x14ac:dyDescent="0.25">
      <c r="A467" s="2">
        <v>4193</v>
      </c>
      <c r="B467" s="2">
        <v>7</v>
      </c>
      <c r="C467" t="s">
        <v>468</v>
      </c>
      <c r="D467" s="4">
        <v>0</v>
      </c>
    </row>
    <row r="468" spans="1:4" x14ac:dyDescent="0.25">
      <c r="A468" s="2">
        <v>4194</v>
      </c>
      <c r="B468" s="2">
        <v>7</v>
      </c>
      <c r="C468" t="s">
        <v>469</v>
      </c>
      <c r="D468" s="4">
        <v>0</v>
      </c>
    </row>
    <row r="469" spans="1:4" x14ac:dyDescent="0.25">
      <c r="A469" s="2">
        <v>4195</v>
      </c>
      <c r="B469" s="2">
        <v>7</v>
      </c>
      <c r="C469" t="s">
        <v>470</v>
      </c>
      <c r="D469" s="4">
        <v>0</v>
      </c>
    </row>
    <row r="470" spans="1:4" x14ac:dyDescent="0.25">
      <c r="A470" s="2">
        <v>4198</v>
      </c>
      <c r="B470" s="2">
        <v>7</v>
      </c>
      <c r="C470" t="s">
        <v>471</v>
      </c>
      <c r="D470" s="4">
        <v>0</v>
      </c>
    </row>
    <row r="471" spans="1:4" x14ac:dyDescent="0.25">
      <c r="A471" s="2">
        <v>4199</v>
      </c>
      <c r="B471" s="2">
        <v>7</v>
      </c>
      <c r="C471" t="s">
        <v>472</v>
      </c>
      <c r="D471" s="4">
        <v>0</v>
      </c>
    </row>
    <row r="472" spans="1:4" x14ac:dyDescent="0.25">
      <c r="A472" s="2">
        <v>4200</v>
      </c>
      <c r="B472" s="2">
        <v>7</v>
      </c>
      <c r="C472" t="s">
        <v>473</v>
      </c>
      <c r="D472" s="4">
        <v>0</v>
      </c>
    </row>
    <row r="473" spans="1:4" x14ac:dyDescent="0.25">
      <c r="A473" s="2">
        <v>4201</v>
      </c>
      <c r="B473" s="2">
        <v>7</v>
      </c>
      <c r="C473" t="s">
        <v>474</v>
      </c>
      <c r="D473" s="4">
        <v>0</v>
      </c>
    </row>
    <row r="474" spans="1:4" x14ac:dyDescent="0.25">
      <c r="A474" s="2">
        <v>4203</v>
      </c>
      <c r="B474" s="2">
        <v>7</v>
      </c>
      <c r="C474" t="s">
        <v>475</v>
      </c>
      <c r="D474" s="4">
        <v>0</v>
      </c>
    </row>
    <row r="475" spans="1:4" x14ac:dyDescent="0.25">
      <c r="A475" s="2">
        <v>4204</v>
      </c>
      <c r="B475" s="2">
        <v>7</v>
      </c>
      <c r="C475" t="s">
        <v>476</v>
      </c>
      <c r="D475" s="4">
        <v>0</v>
      </c>
    </row>
    <row r="476" spans="1:4" x14ac:dyDescent="0.25">
      <c r="A476" s="2">
        <v>4205</v>
      </c>
      <c r="B476" s="2">
        <v>7</v>
      </c>
      <c r="C476" t="s">
        <v>477</v>
      </c>
      <c r="D476" s="4">
        <v>0</v>
      </c>
    </row>
    <row r="477" spans="1:4" x14ac:dyDescent="0.25">
      <c r="A477" s="2">
        <v>4207</v>
      </c>
      <c r="B477" s="2">
        <v>7</v>
      </c>
      <c r="C477" t="s">
        <v>478</v>
      </c>
      <c r="D477" s="4">
        <v>0</v>
      </c>
    </row>
    <row r="478" spans="1:4" x14ac:dyDescent="0.25">
      <c r="A478" s="2">
        <v>4208</v>
      </c>
      <c r="B478" s="2">
        <v>7</v>
      </c>
      <c r="C478" t="s">
        <v>479</v>
      </c>
      <c r="D478" s="4">
        <v>0</v>
      </c>
    </row>
    <row r="479" spans="1:4" x14ac:dyDescent="0.25">
      <c r="A479" s="2">
        <v>4209</v>
      </c>
      <c r="B479" s="2">
        <v>7</v>
      </c>
      <c r="C479" t="s">
        <v>480</v>
      </c>
      <c r="D479" s="4">
        <v>0</v>
      </c>
    </row>
    <row r="480" spans="1:4" x14ac:dyDescent="0.25">
      <c r="A480" s="2">
        <v>4210</v>
      </c>
      <c r="B480" s="2">
        <v>7</v>
      </c>
      <c r="C480" t="s">
        <v>481</v>
      </c>
      <c r="D480" s="4">
        <v>0</v>
      </c>
    </row>
    <row r="481" spans="1:4" x14ac:dyDescent="0.25">
      <c r="A481" s="2">
        <v>4212</v>
      </c>
      <c r="B481" s="2">
        <v>7</v>
      </c>
      <c r="C481" t="s">
        <v>482</v>
      </c>
      <c r="D481" s="4">
        <v>0</v>
      </c>
    </row>
    <row r="482" spans="1:4" x14ac:dyDescent="0.25">
      <c r="A482" s="2">
        <v>4213</v>
      </c>
      <c r="B482" s="2">
        <v>7</v>
      </c>
      <c r="C482" t="s">
        <v>483</v>
      </c>
      <c r="D482" s="4">
        <v>0</v>
      </c>
    </row>
    <row r="483" spans="1:4" x14ac:dyDescent="0.25">
      <c r="A483" s="2">
        <v>4214</v>
      </c>
      <c r="B483" s="2">
        <v>7</v>
      </c>
      <c r="C483" t="s">
        <v>484</v>
      </c>
      <c r="D483" s="4">
        <v>0</v>
      </c>
    </row>
    <row r="484" spans="1:4" x14ac:dyDescent="0.25">
      <c r="A484" s="2">
        <v>4215</v>
      </c>
      <c r="B484" s="2">
        <v>7</v>
      </c>
      <c r="C484" t="s">
        <v>485</v>
      </c>
      <c r="D484" s="4">
        <v>0</v>
      </c>
    </row>
    <row r="485" spans="1:4" x14ac:dyDescent="0.25">
      <c r="A485" s="2">
        <v>4216</v>
      </c>
      <c r="B485" s="2">
        <v>7</v>
      </c>
      <c r="C485" t="s">
        <v>486</v>
      </c>
      <c r="D485" s="4">
        <v>0</v>
      </c>
    </row>
    <row r="486" spans="1:4" x14ac:dyDescent="0.25">
      <c r="A486" s="2">
        <v>4217</v>
      </c>
      <c r="B486" s="2">
        <v>7</v>
      </c>
      <c r="C486" t="s">
        <v>487</v>
      </c>
      <c r="D486" s="4">
        <v>0</v>
      </c>
    </row>
    <row r="487" spans="1:4" x14ac:dyDescent="0.25">
      <c r="A487" s="2">
        <v>4218</v>
      </c>
      <c r="B487" s="2">
        <v>7</v>
      </c>
      <c r="C487" t="s">
        <v>488</v>
      </c>
      <c r="D487" s="4">
        <v>0</v>
      </c>
    </row>
    <row r="488" spans="1:4" x14ac:dyDescent="0.25">
      <c r="A488" s="2">
        <v>4219</v>
      </c>
      <c r="B488" s="2">
        <v>7</v>
      </c>
      <c r="C488" t="s">
        <v>489</v>
      </c>
      <c r="D488" s="4">
        <v>0</v>
      </c>
    </row>
    <row r="489" spans="1:4" x14ac:dyDescent="0.25">
      <c r="A489" s="2">
        <v>4220</v>
      </c>
      <c r="B489" s="2">
        <v>7</v>
      </c>
      <c r="C489" t="s">
        <v>490</v>
      </c>
      <c r="D489" s="4">
        <v>0</v>
      </c>
    </row>
    <row r="490" spans="1:4" x14ac:dyDescent="0.25">
      <c r="A490" s="2">
        <v>4221</v>
      </c>
      <c r="B490" s="2">
        <v>7</v>
      </c>
      <c r="C490" t="s">
        <v>491</v>
      </c>
      <c r="D490" s="4">
        <v>0</v>
      </c>
    </row>
    <row r="491" spans="1:4" x14ac:dyDescent="0.25">
      <c r="A491" s="2">
        <v>4223</v>
      </c>
      <c r="B491" s="2">
        <v>7</v>
      </c>
      <c r="C491" t="s">
        <v>492</v>
      </c>
      <c r="D491" s="4">
        <v>0</v>
      </c>
    </row>
    <row r="492" spans="1:4" x14ac:dyDescent="0.25">
      <c r="A492" s="2">
        <v>4224</v>
      </c>
      <c r="B492" s="2">
        <v>7</v>
      </c>
      <c r="C492" t="s">
        <v>493</v>
      </c>
      <c r="D492" s="4">
        <v>0</v>
      </c>
    </row>
    <row r="493" spans="1:4" x14ac:dyDescent="0.25">
      <c r="A493" s="2">
        <v>4225</v>
      </c>
      <c r="B493" s="2">
        <v>7</v>
      </c>
      <c r="C493" t="s">
        <v>494</v>
      </c>
      <c r="D493" s="4">
        <v>0</v>
      </c>
    </row>
    <row r="494" spans="1:4" x14ac:dyDescent="0.25">
      <c r="A494" s="2">
        <v>4226</v>
      </c>
      <c r="B494" s="2">
        <v>7</v>
      </c>
      <c r="C494" t="s">
        <v>495</v>
      </c>
      <c r="D494" s="4">
        <v>0</v>
      </c>
    </row>
    <row r="495" spans="1:4" x14ac:dyDescent="0.25">
      <c r="A495" s="2">
        <v>4227</v>
      </c>
      <c r="B495" s="2">
        <v>7</v>
      </c>
      <c r="C495" t="s">
        <v>496</v>
      </c>
      <c r="D495" s="4">
        <v>0</v>
      </c>
    </row>
    <row r="496" spans="1:4" x14ac:dyDescent="0.25">
      <c r="A496" s="2">
        <v>4228</v>
      </c>
      <c r="B496" s="2">
        <v>7</v>
      </c>
      <c r="C496" t="s">
        <v>497</v>
      </c>
      <c r="D496" s="4">
        <v>0</v>
      </c>
    </row>
    <row r="497" spans="1:4" x14ac:dyDescent="0.25">
      <c r="A497" s="2">
        <v>4229</v>
      </c>
      <c r="B497" s="2">
        <v>7</v>
      </c>
      <c r="C497" t="s">
        <v>498</v>
      </c>
      <c r="D497" s="4">
        <v>0</v>
      </c>
    </row>
    <row r="498" spans="1:4" x14ac:dyDescent="0.25">
      <c r="A498" s="2">
        <v>4230</v>
      </c>
      <c r="B498" s="2">
        <v>7</v>
      </c>
      <c r="C498" t="s">
        <v>499</v>
      </c>
      <c r="D498" s="4">
        <v>0</v>
      </c>
    </row>
    <row r="499" spans="1:4" x14ac:dyDescent="0.25">
      <c r="A499" s="2">
        <v>4231</v>
      </c>
      <c r="B499" s="2">
        <v>7</v>
      </c>
      <c r="C499" t="s">
        <v>500</v>
      </c>
      <c r="D499" s="4">
        <v>0</v>
      </c>
    </row>
    <row r="500" spans="1:4" x14ac:dyDescent="0.25">
      <c r="A500" s="2">
        <v>4232</v>
      </c>
      <c r="B500" s="2">
        <v>7</v>
      </c>
      <c r="C500" t="s">
        <v>501</v>
      </c>
      <c r="D500" s="4">
        <v>0</v>
      </c>
    </row>
    <row r="501" spans="1:4" x14ac:dyDescent="0.25">
      <c r="A501" s="2">
        <v>4233</v>
      </c>
      <c r="B501" s="2">
        <v>7</v>
      </c>
      <c r="C501" t="s">
        <v>502</v>
      </c>
      <c r="D501" s="4">
        <v>0</v>
      </c>
    </row>
    <row r="502" spans="1:4" x14ac:dyDescent="0.25">
      <c r="A502" s="2">
        <v>4234</v>
      </c>
      <c r="B502" s="2">
        <v>7</v>
      </c>
      <c r="C502" t="s">
        <v>503</v>
      </c>
      <c r="D502" s="4">
        <v>0</v>
      </c>
    </row>
    <row r="503" spans="1:4" x14ac:dyDescent="0.25">
      <c r="A503" s="2">
        <v>4235</v>
      </c>
      <c r="B503" s="2">
        <v>7</v>
      </c>
      <c r="C503" t="s">
        <v>504</v>
      </c>
      <c r="D503" s="4">
        <v>0</v>
      </c>
    </row>
    <row r="504" spans="1:4" x14ac:dyDescent="0.25">
      <c r="A504" s="2">
        <v>4237</v>
      </c>
      <c r="B504" s="2">
        <v>7</v>
      </c>
      <c r="C504" t="s">
        <v>505</v>
      </c>
      <c r="D504" s="4">
        <v>0</v>
      </c>
    </row>
    <row r="505" spans="1:4" x14ac:dyDescent="0.25">
      <c r="A505" s="2">
        <v>4238</v>
      </c>
      <c r="B505" s="2">
        <v>7</v>
      </c>
      <c r="C505" t="s">
        <v>506</v>
      </c>
      <c r="D505" s="4">
        <v>0</v>
      </c>
    </row>
    <row r="506" spans="1:4" x14ac:dyDescent="0.25">
      <c r="A506" s="2">
        <v>4239</v>
      </c>
      <c r="B506" s="2">
        <v>7</v>
      </c>
      <c r="C506" t="s">
        <v>507</v>
      </c>
      <c r="D506" s="4">
        <v>0</v>
      </c>
    </row>
    <row r="507" spans="1:4" x14ac:dyDescent="0.25">
      <c r="A507" s="2">
        <v>4240</v>
      </c>
      <c r="B507" s="2">
        <v>7</v>
      </c>
      <c r="C507" t="s">
        <v>508</v>
      </c>
      <c r="D507" s="4">
        <v>0</v>
      </c>
    </row>
    <row r="508" spans="1:4" x14ac:dyDescent="0.25">
      <c r="A508" s="2">
        <v>4243</v>
      </c>
      <c r="B508" s="2">
        <v>7</v>
      </c>
      <c r="C508" t="s">
        <v>509</v>
      </c>
      <c r="D508" s="4">
        <v>0</v>
      </c>
    </row>
    <row r="509" spans="1:4" x14ac:dyDescent="0.25">
      <c r="A509" s="2">
        <v>4244</v>
      </c>
      <c r="B509" s="2">
        <v>7</v>
      </c>
      <c r="C509" t="s">
        <v>557</v>
      </c>
      <c r="D509" s="4">
        <v>0</v>
      </c>
    </row>
    <row r="510" spans="1:4" x14ac:dyDescent="0.25">
      <c r="A510" s="2">
        <v>4246</v>
      </c>
      <c r="B510" s="2">
        <v>7</v>
      </c>
      <c r="C510" t="s">
        <v>558</v>
      </c>
      <c r="D510" s="4">
        <v>0</v>
      </c>
    </row>
    <row r="511" spans="1:4" x14ac:dyDescent="0.25">
      <c r="A511" s="2">
        <v>4248</v>
      </c>
      <c r="B511" s="2">
        <v>7</v>
      </c>
      <c r="C511" t="s">
        <v>512</v>
      </c>
      <c r="D511" s="4">
        <v>0</v>
      </c>
    </row>
    <row r="512" spans="1:4" x14ac:dyDescent="0.25">
      <c r="A512" s="2">
        <v>4249</v>
      </c>
      <c r="B512" s="2">
        <v>7</v>
      </c>
      <c r="C512" t="s">
        <v>513</v>
      </c>
      <c r="D512" s="4">
        <v>0</v>
      </c>
    </row>
    <row r="513" spans="1:4" x14ac:dyDescent="0.25">
      <c r="A513" s="2">
        <v>4250</v>
      </c>
      <c r="B513" s="2">
        <v>7</v>
      </c>
      <c r="C513" t="s">
        <v>514</v>
      </c>
      <c r="D513" s="4">
        <v>0</v>
      </c>
    </row>
    <row r="514" spans="1:4" x14ac:dyDescent="0.25">
      <c r="A514" s="2">
        <v>4253</v>
      </c>
      <c r="B514" s="2">
        <v>7</v>
      </c>
      <c r="C514" t="s">
        <v>515</v>
      </c>
      <c r="D514" s="4">
        <v>0</v>
      </c>
    </row>
    <row r="515" spans="1:4" x14ac:dyDescent="0.25">
      <c r="A515" s="2">
        <v>4254</v>
      </c>
      <c r="B515" s="2">
        <v>7</v>
      </c>
      <c r="C515" t="s">
        <v>516</v>
      </c>
      <c r="D515" s="4">
        <v>0</v>
      </c>
    </row>
    <row r="516" spans="1:4" x14ac:dyDescent="0.25">
      <c r="A516" s="2">
        <v>4255</v>
      </c>
      <c r="B516" s="2">
        <v>7</v>
      </c>
      <c r="C516" t="s">
        <v>517</v>
      </c>
      <c r="D516" s="4">
        <v>0</v>
      </c>
    </row>
    <row r="517" spans="1:4" x14ac:dyDescent="0.25">
      <c r="A517" s="2">
        <v>4261</v>
      </c>
      <c r="B517" s="2">
        <v>7</v>
      </c>
      <c r="C517" t="s">
        <v>518</v>
      </c>
      <c r="D517" s="4">
        <v>0</v>
      </c>
    </row>
    <row r="518" spans="1:4" x14ac:dyDescent="0.25">
      <c r="A518" s="2">
        <v>4264</v>
      </c>
      <c r="B518" s="2">
        <v>7</v>
      </c>
      <c r="C518" t="s">
        <v>519</v>
      </c>
      <c r="D518" s="4">
        <v>0</v>
      </c>
    </row>
    <row r="519" spans="1:4" x14ac:dyDescent="0.25">
      <c r="A519" s="2">
        <v>4265</v>
      </c>
      <c r="B519" s="2">
        <v>7</v>
      </c>
      <c r="C519" t="s">
        <v>520</v>
      </c>
      <c r="D519" s="4">
        <v>0</v>
      </c>
    </row>
    <row r="520" spans="1:4" x14ac:dyDescent="0.25">
      <c r="A520" s="2">
        <v>4998</v>
      </c>
      <c r="B520" s="2">
        <v>8</v>
      </c>
      <c r="C520" t="s">
        <v>521</v>
      </c>
      <c r="D520" s="4">
        <v>0</v>
      </c>
    </row>
    <row r="521" spans="1:4" x14ac:dyDescent="0.25">
      <c r="A521" s="2">
        <v>4999</v>
      </c>
      <c r="B521" s="2">
        <v>7</v>
      </c>
      <c r="C521" t="s">
        <v>522</v>
      </c>
      <c r="D521" s="4">
        <v>0</v>
      </c>
    </row>
    <row r="522" spans="1:4" x14ac:dyDescent="0.25">
      <c r="A522" s="2">
        <v>6000</v>
      </c>
      <c r="B522" s="2">
        <v>62</v>
      </c>
      <c r="C522" t="s">
        <v>523</v>
      </c>
      <c r="D522" s="4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2"/>
  <sheetViews>
    <sheetView topLeftCell="W1" workbookViewId="0">
      <selection activeCell="A51" sqref="A51"/>
    </sheetView>
  </sheetViews>
  <sheetFormatPr defaultRowHeight="15" x14ac:dyDescent="0.25"/>
  <cols>
    <col min="1" max="1" width="9.5703125" style="4" bestFit="1" customWidth="1"/>
    <col min="2" max="2" width="9.28515625" style="4" bestFit="1" customWidth="1"/>
    <col min="3" max="3" width="9.140625" style="4"/>
    <col min="4" max="7" width="10.5703125" style="4" bestFit="1" customWidth="1"/>
    <col min="8" max="8" width="15.28515625" style="4" bestFit="1" customWidth="1"/>
    <col min="9" max="9" width="13.28515625" style="4" bestFit="1" customWidth="1"/>
    <col min="10" max="10" width="14.28515625" style="4" bestFit="1" customWidth="1"/>
    <col min="11" max="11" width="13.28515625" style="4" bestFit="1" customWidth="1"/>
    <col min="12" max="12" width="11.5703125" style="4" bestFit="1" customWidth="1"/>
    <col min="13" max="16" width="13.28515625" style="4" bestFit="1" customWidth="1"/>
    <col min="17" max="17" width="11.5703125" style="4" bestFit="1" customWidth="1"/>
    <col min="18" max="18" width="13.28515625" style="4" bestFit="1" customWidth="1"/>
    <col min="19" max="19" width="9.28515625" style="4" bestFit="1" customWidth="1"/>
    <col min="20" max="20" width="11.5703125" style="4" bestFit="1" customWidth="1"/>
    <col min="21" max="21" width="12.28515625" style="4" bestFit="1" customWidth="1"/>
    <col min="22" max="22" width="11.5703125" style="4" bestFit="1" customWidth="1"/>
    <col min="23" max="24" width="14.28515625" style="4" bestFit="1" customWidth="1"/>
    <col min="25" max="26" width="13.28515625" style="4" bestFit="1" customWidth="1"/>
    <col min="27" max="27" width="14.28515625" style="4" bestFit="1" customWidth="1"/>
    <col min="28" max="28" width="15.28515625" style="4" bestFit="1" customWidth="1"/>
    <col min="29" max="29" width="9.28515625" style="4" bestFit="1" customWidth="1"/>
    <col min="30" max="32" width="13.28515625" style="4" bestFit="1" customWidth="1"/>
    <col min="33" max="33" width="14.28515625" style="4" bestFit="1" customWidth="1"/>
    <col min="34" max="34" width="13.28515625" style="4" bestFit="1" customWidth="1"/>
    <col min="35" max="35" width="14.28515625" style="4" bestFit="1" customWidth="1"/>
    <col min="36" max="36" width="15.28515625" style="4" bestFit="1" customWidth="1"/>
    <col min="37" max="16384" width="9.140625" style="4"/>
  </cols>
  <sheetData>
    <row r="1" spans="1:36" x14ac:dyDescent="0.25">
      <c r="A1" s="4" t="s">
        <v>0</v>
      </c>
      <c r="B1" s="4" t="s">
        <v>1</v>
      </c>
      <c r="C1" s="4" t="s">
        <v>2</v>
      </c>
      <c r="D1" s="4" t="s">
        <v>524</v>
      </c>
      <c r="E1" s="4" t="s">
        <v>525</v>
      </c>
      <c r="F1" s="4" t="s">
        <v>526</v>
      </c>
      <c r="G1" s="4" t="s">
        <v>527</v>
      </c>
      <c r="H1" s="4" t="s">
        <v>528</v>
      </c>
      <c r="I1" s="4" t="s">
        <v>529</v>
      </c>
      <c r="J1" s="4" t="s">
        <v>530</v>
      </c>
      <c r="K1" s="4" t="s">
        <v>531</v>
      </c>
      <c r="L1" s="4" t="s">
        <v>532</v>
      </c>
      <c r="M1" s="4" t="s">
        <v>533</v>
      </c>
      <c r="N1" s="4" t="s">
        <v>534</v>
      </c>
      <c r="O1" s="4" t="s">
        <v>535</v>
      </c>
      <c r="P1" s="4" t="s">
        <v>536</v>
      </c>
      <c r="Q1" s="4" t="s">
        <v>537</v>
      </c>
      <c r="R1" s="4" t="s">
        <v>538</v>
      </c>
      <c r="S1" s="4" t="s">
        <v>539</v>
      </c>
      <c r="T1" s="4" t="s">
        <v>540</v>
      </c>
      <c r="U1" s="4" t="s">
        <v>541</v>
      </c>
      <c r="V1" s="4" t="s">
        <v>542</v>
      </c>
      <c r="W1" s="4" t="s">
        <v>543</v>
      </c>
      <c r="X1" s="4" t="s">
        <v>544</v>
      </c>
      <c r="Y1" s="4" t="s">
        <v>545</v>
      </c>
      <c r="Z1" s="4" t="s">
        <v>546</v>
      </c>
      <c r="AA1" s="4" t="s">
        <v>547</v>
      </c>
      <c r="AB1" s="4" t="s">
        <v>548</v>
      </c>
      <c r="AC1" s="4" t="s">
        <v>549</v>
      </c>
      <c r="AD1" s="4" t="s">
        <v>550</v>
      </c>
      <c r="AE1" s="4" t="s">
        <v>551</v>
      </c>
      <c r="AF1" s="4" t="s">
        <v>552</v>
      </c>
      <c r="AG1" s="4" t="s">
        <v>553</v>
      </c>
      <c r="AH1" s="4" t="s">
        <v>554</v>
      </c>
      <c r="AI1" s="4" t="s">
        <v>555</v>
      </c>
      <c r="AJ1" s="4" t="s">
        <v>556</v>
      </c>
    </row>
    <row r="2" spans="1:36" x14ac:dyDescent="0.25">
      <c r="A2" s="4">
        <v>1</v>
      </c>
      <c r="B2" s="4">
        <v>1</v>
      </c>
      <c r="C2" s="4" t="s">
        <v>3</v>
      </c>
      <c r="D2" s="4">
        <v>1087</v>
      </c>
      <c r="E2" s="4">
        <v>1189</v>
      </c>
      <c r="F2" s="4">
        <v>1129</v>
      </c>
      <c r="G2" s="4">
        <v>1239.3999999999999</v>
      </c>
      <c r="H2" s="4">
        <v>7823093</v>
      </c>
      <c r="I2" s="4">
        <v>18421</v>
      </c>
      <c r="J2" s="4">
        <v>686807</v>
      </c>
      <c r="K2" s="4">
        <v>0</v>
      </c>
      <c r="L2" s="4">
        <v>0</v>
      </c>
      <c r="M2" s="4">
        <v>92989</v>
      </c>
      <c r="N2" s="4">
        <v>448372</v>
      </c>
      <c r="O2" s="4">
        <v>292179</v>
      </c>
      <c r="P2" s="4">
        <v>204462.5</v>
      </c>
      <c r="Q2" s="4">
        <v>16112</v>
      </c>
      <c r="R2" s="4">
        <v>53976</v>
      </c>
      <c r="S2" s="4">
        <v>0</v>
      </c>
      <c r="T2" s="4">
        <v>0</v>
      </c>
      <c r="U2" s="4">
        <v>0</v>
      </c>
      <c r="V2" s="4">
        <v>-6312</v>
      </c>
      <c r="W2" s="4">
        <v>371746</v>
      </c>
      <c r="X2" s="4">
        <v>0</v>
      </c>
      <c r="Y2" s="4">
        <v>25445</v>
      </c>
      <c r="Z2" s="4">
        <v>25104</v>
      </c>
      <c r="AA2" s="4">
        <v>525506</v>
      </c>
      <c r="AB2" s="4">
        <v>10577900.5</v>
      </c>
      <c r="AC2" s="4">
        <v>0</v>
      </c>
      <c r="AD2" s="4">
        <v>175954</v>
      </c>
      <c r="AE2" s="4">
        <v>204462.5</v>
      </c>
      <c r="AF2" s="4">
        <v>53976</v>
      </c>
      <c r="AG2" s="4">
        <v>271098</v>
      </c>
      <c r="AH2" s="4">
        <v>0</v>
      </c>
      <c r="AI2" s="4">
        <v>525506</v>
      </c>
      <c r="AJ2" s="4">
        <v>1230996.5</v>
      </c>
    </row>
    <row r="3" spans="1:36" x14ac:dyDescent="0.25">
      <c r="A3" s="4">
        <v>1.2</v>
      </c>
      <c r="B3" s="4">
        <v>3</v>
      </c>
      <c r="C3" s="4" t="s">
        <v>4</v>
      </c>
      <c r="D3" s="4">
        <v>51432.2</v>
      </c>
      <c r="E3" s="4">
        <v>55706.2</v>
      </c>
      <c r="F3" s="4">
        <v>33325.199999999997</v>
      </c>
      <c r="G3" s="4">
        <v>36210</v>
      </c>
      <c r="H3" s="4">
        <v>228557520</v>
      </c>
      <c r="I3" s="4">
        <v>9220834</v>
      </c>
      <c r="J3" s="4">
        <v>49030473</v>
      </c>
      <c r="K3" s="4">
        <v>5240322</v>
      </c>
      <c r="L3" s="4">
        <v>0</v>
      </c>
      <c r="M3" s="4">
        <v>0</v>
      </c>
      <c r="N3" s="4">
        <v>0</v>
      </c>
      <c r="O3" s="4">
        <v>8428901</v>
      </c>
      <c r="P3" s="4">
        <v>1810500</v>
      </c>
      <c r="Q3" s="4">
        <v>470730</v>
      </c>
      <c r="R3" s="4">
        <v>6775615</v>
      </c>
      <c r="S3" s="4">
        <v>0</v>
      </c>
      <c r="T3" s="4">
        <v>0</v>
      </c>
      <c r="U3" s="4">
        <v>191113</v>
      </c>
      <c r="V3" s="4">
        <v>-13886</v>
      </c>
      <c r="W3" s="4">
        <v>78408375</v>
      </c>
      <c r="X3" s="4">
        <v>9245860</v>
      </c>
      <c r="Y3" s="4">
        <v>1610090</v>
      </c>
      <c r="Z3" s="4">
        <v>3714283</v>
      </c>
      <c r="AA3" s="4">
        <v>15353040</v>
      </c>
      <c r="AB3" s="4">
        <v>408797910</v>
      </c>
      <c r="AC3" s="4">
        <v>0</v>
      </c>
      <c r="AD3" s="4">
        <v>5840067</v>
      </c>
      <c r="AE3" s="4">
        <v>1810500</v>
      </c>
      <c r="AF3" s="4">
        <v>6775615</v>
      </c>
      <c r="AG3" s="4">
        <v>78090264</v>
      </c>
      <c r="AH3" s="4">
        <v>3336661</v>
      </c>
      <c r="AI3" s="4">
        <v>15353040</v>
      </c>
      <c r="AJ3" s="4">
        <v>107869486</v>
      </c>
    </row>
    <row r="4" spans="1:36" x14ac:dyDescent="0.25">
      <c r="A4" s="4">
        <v>2</v>
      </c>
      <c r="B4" s="4">
        <v>1</v>
      </c>
      <c r="C4" s="4" t="s">
        <v>5</v>
      </c>
      <c r="D4" s="4">
        <v>278</v>
      </c>
      <c r="E4" s="4">
        <v>304.2</v>
      </c>
      <c r="F4" s="4">
        <v>255</v>
      </c>
      <c r="G4" s="4">
        <v>279.59999999999997</v>
      </c>
      <c r="H4" s="4">
        <v>1764835</v>
      </c>
      <c r="I4" s="4">
        <v>0</v>
      </c>
      <c r="J4" s="4">
        <v>321210</v>
      </c>
      <c r="K4" s="4">
        <v>0</v>
      </c>
      <c r="L4" s="4">
        <v>107803</v>
      </c>
      <c r="M4" s="4">
        <v>359111</v>
      </c>
      <c r="N4" s="4">
        <v>112638.73632500001</v>
      </c>
      <c r="O4" s="4">
        <v>61677</v>
      </c>
      <c r="P4" s="4">
        <v>45998.75</v>
      </c>
      <c r="Q4" s="4">
        <v>3635</v>
      </c>
      <c r="R4" s="4">
        <v>14343</v>
      </c>
      <c r="S4" s="4">
        <v>0</v>
      </c>
      <c r="T4" s="4">
        <v>0</v>
      </c>
      <c r="U4" s="4">
        <v>0</v>
      </c>
      <c r="V4" s="4">
        <v>0</v>
      </c>
      <c r="W4" s="4">
        <v>83880</v>
      </c>
      <c r="X4" s="4">
        <v>0</v>
      </c>
      <c r="Y4" s="4">
        <v>0</v>
      </c>
      <c r="Z4" s="4">
        <v>8599</v>
      </c>
      <c r="AA4" s="4">
        <v>118550</v>
      </c>
      <c r="AB4" s="4">
        <v>3002280.4863249999</v>
      </c>
      <c r="AC4" s="4">
        <v>0</v>
      </c>
      <c r="AD4" s="4">
        <v>13235</v>
      </c>
      <c r="AE4" s="4">
        <v>21348</v>
      </c>
      <c r="AF4" s="4">
        <v>6657</v>
      </c>
      <c r="AG4" s="4">
        <v>22561</v>
      </c>
      <c r="AH4" s="4">
        <v>0</v>
      </c>
      <c r="AI4" s="4">
        <v>55019</v>
      </c>
      <c r="AJ4" s="4">
        <v>118820</v>
      </c>
    </row>
    <row r="5" spans="1:36" x14ac:dyDescent="0.25">
      <c r="A5" s="4">
        <v>4</v>
      </c>
      <c r="B5" s="4">
        <v>1</v>
      </c>
      <c r="C5" s="4" t="s">
        <v>6</v>
      </c>
      <c r="D5" s="4">
        <v>456</v>
      </c>
      <c r="E5" s="4">
        <v>499.00000000000006</v>
      </c>
      <c r="F5" s="4">
        <v>456</v>
      </c>
      <c r="G5" s="4">
        <v>499.00000000000006</v>
      </c>
      <c r="H5" s="4">
        <v>3149688</v>
      </c>
      <c r="I5" s="4">
        <v>0</v>
      </c>
      <c r="J5" s="4">
        <v>316230</v>
      </c>
      <c r="K5" s="4">
        <v>0</v>
      </c>
      <c r="L5" s="4">
        <v>130355</v>
      </c>
      <c r="M5" s="4">
        <v>564429</v>
      </c>
      <c r="N5" s="4">
        <v>261380</v>
      </c>
      <c r="O5" s="4">
        <v>113175</v>
      </c>
      <c r="P5" s="4">
        <v>83582.5</v>
      </c>
      <c r="Q5" s="4">
        <v>6487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149700</v>
      </c>
      <c r="X5" s="4">
        <v>0</v>
      </c>
      <c r="Y5" s="4">
        <v>14136</v>
      </c>
      <c r="Z5" s="4">
        <v>10267</v>
      </c>
      <c r="AA5" s="4">
        <v>0</v>
      </c>
      <c r="AB5" s="4">
        <v>4799429.5</v>
      </c>
      <c r="AC5" s="4">
        <v>0</v>
      </c>
      <c r="AD5" s="4">
        <v>89851</v>
      </c>
      <c r="AE5" s="4">
        <v>83582.5</v>
      </c>
      <c r="AF5" s="4">
        <v>0</v>
      </c>
      <c r="AG5" s="4">
        <v>103154</v>
      </c>
      <c r="AH5" s="4">
        <v>0</v>
      </c>
      <c r="AI5" s="4">
        <v>0</v>
      </c>
      <c r="AJ5" s="4">
        <v>276587.5</v>
      </c>
    </row>
    <row r="6" spans="1:36" x14ac:dyDescent="0.25">
      <c r="A6" s="4">
        <v>6</v>
      </c>
      <c r="B6" s="4">
        <v>3</v>
      </c>
      <c r="C6" s="4" t="s">
        <v>7</v>
      </c>
      <c r="D6" s="4">
        <v>3199.2</v>
      </c>
      <c r="E6" s="4">
        <v>3498.4</v>
      </c>
      <c r="F6" s="4">
        <v>3403.2</v>
      </c>
      <c r="G6" s="4">
        <v>3723.4</v>
      </c>
      <c r="H6" s="4">
        <v>23502101</v>
      </c>
      <c r="I6" s="4">
        <v>549566</v>
      </c>
      <c r="J6" s="4">
        <v>2882082</v>
      </c>
      <c r="K6" s="4">
        <v>138671</v>
      </c>
      <c r="L6" s="4">
        <v>0</v>
      </c>
      <c r="M6" s="4">
        <v>0</v>
      </c>
      <c r="N6" s="4">
        <v>0</v>
      </c>
      <c r="O6" s="4">
        <v>859286</v>
      </c>
      <c r="P6" s="4">
        <v>485496.25</v>
      </c>
      <c r="Q6" s="4">
        <v>48404</v>
      </c>
      <c r="R6" s="4">
        <v>108686</v>
      </c>
      <c r="S6" s="4">
        <v>0</v>
      </c>
      <c r="T6" s="4">
        <v>0</v>
      </c>
      <c r="U6" s="4">
        <v>0</v>
      </c>
      <c r="V6" s="4">
        <v>0</v>
      </c>
      <c r="W6" s="4">
        <v>3508150</v>
      </c>
      <c r="X6" s="4">
        <v>917800</v>
      </c>
      <c r="Y6" s="4">
        <v>148640</v>
      </c>
      <c r="Z6" s="4">
        <v>82832</v>
      </c>
      <c r="AA6" s="4">
        <v>1578722</v>
      </c>
      <c r="AB6" s="4">
        <v>33892636.25</v>
      </c>
      <c r="AC6" s="4">
        <v>0</v>
      </c>
      <c r="AD6" s="4">
        <v>188750</v>
      </c>
      <c r="AE6" s="4">
        <v>415499</v>
      </c>
      <c r="AF6" s="4">
        <v>93016</v>
      </c>
      <c r="AG6" s="4">
        <v>2698221</v>
      </c>
      <c r="AH6" s="4">
        <v>273272</v>
      </c>
      <c r="AI6" s="4">
        <v>1351109</v>
      </c>
      <c r="AJ6" s="4">
        <v>4746595</v>
      </c>
    </row>
    <row r="7" spans="1:36" x14ac:dyDescent="0.25">
      <c r="A7" s="4">
        <v>11</v>
      </c>
      <c r="B7" s="4">
        <v>1</v>
      </c>
      <c r="C7" s="4" t="s">
        <v>8</v>
      </c>
      <c r="D7" s="4">
        <v>40967.599999999999</v>
      </c>
      <c r="E7" s="4">
        <v>44848.200000000004</v>
      </c>
      <c r="F7" s="4">
        <v>38140.6</v>
      </c>
      <c r="G7" s="4">
        <v>41826.400000000001</v>
      </c>
      <c r="H7" s="4">
        <v>264008237</v>
      </c>
      <c r="I7" s="4">
        <v>3073270</v>
      </c>
      <c r="J7" s="4">
        <v>19496428</v>
      </c>
      <c r="K7" s="4">
        <v>1365908</v>
      </c>
      <c r="L7" s="4">
        <v>0</v>
      </c>
      <c r="M7" s="4">
        <v>0</v>
      </c>
      <c r="N7" s="4">
        <v>0</v>
      </c>
      <c r="O7" s="4">
        <v>9656530</v>
      </c>
      <c r="P7" s="4">
        <v>4591366.25</v>
      </c>
      <c r="Q7" s="4">
        <v>543743</v>
      </c>
      <c r="R7" s="4">
        <v>1298291</v>
      </c>
      <c r="S7" s="4">
        <v>0</v>
      </c>
      <c r="T7" s="4">
        <v>0</v>
      </c>
      <c r="U7" s="4">
        <v>0</v>
      </c>
      <c r="V7" s="4">
        <v>-37620</v>
      </c>
      <c r="W7" s="4">
        <v>54833156</v>
      </c>
      <c r="X7" s="4">
        <v>10088000</v>
      </c>
      <c r="Y7" s="4">
        <v>33149</v>
      </c>
      <c r="Z7" s="4">
        <v>1018997</v>
      </c>
      <c r="AA7" s="4">
        <v>17734394</v>
      </c>
      <c r="AB7" s="4">
        <v>377615849.25</v>
      </c>
      <c r="AC7" s="4">
        <v>0</v>
      </c>
      <c r="AD7" s="4">
        <v>2636388</v>
      </c>
      <c r="AE7" s="4">
        <v>4215087</v>
      </c>
      <c r="AF7" s="4">
        <v>1191891</v>
      </c>
      <c r="AG7" s="4">
        <v>47384553</v>
      </c>
      <c r="AH7" s="4">
        <v>3640574</v>
      </c>
      <c r="AI7" s="4">
        <v>16280997</v>
      </c>
      <c r="AJ7" s="4">
        <v>71708916</v>
      </c>
    </row>
    <row r="8" spans="1:36" x14ac:dyDescent="0.25">
      <c r="A8" s="4">
        <v>12</v>
      </c>
      <c r="B8" s="4">
        <v>1</v>
      </c>
      <c r="C8" s="4" t="s">
        <v>9</v>
      </c>
      <c r="D8" s="4">
        <v>5699</v>
      </c>
      <c r="E8" s="4">
        <v>6246</v>
      </c>
      <c r="F8" s="4">
        <v>6551</v>
      </c>
      <c r="G8" s="4">
        <v>7179.6</v>
      </c>
      <c r="H8" s="4">
        <v>45317635</v>
      </c>
      <c r="I8" s="4">
        <v>171931</v>
      </c>
      <c r="J8" s="4">
        <v>679801</v>
      </c>
      <c r="K8" s="4">
        <v>97123</v>
      </c>
      <c r="L8" s="4">
        <v>0</v>
      </c>
      <c r="M8" s="4">
        <v>0</v>
      </c>
      <c r="N8" s="4">
        <v>18819.293129000063</v>
      </c>
      <c r="O8" s="4">
        <v>1628232</v>
      </c>
      <c r="P8" s="4">
        <v>879112.5</v>
      </c>
      <c r="Q8" s="4">
        <v>93335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7999439</v>
      </c>
      <c r="X8" s="4">
        <v>1752400</v>
      </c>
      <c r="Y8" s="4">
        <v>0</v>
      </c>
      <c r="Z8" s="4">
        <v>147947</v>
      </c>
      <c r="AA8" s="4">
        <v>3044150</v>
      </c>
      <c r="AB8" s="4">
        <v>60077524.793128997</v>
      </c>
      <c r="AC8" s="4">
        <v>0</v>
      </c>
      <c r="AD8" s="4">
        <v>379023</v>
      </c>
      <c r="AE8" s="4">
        <v>865573</v>
      </c>
      <c r="AF8" s="4">
        <v>0</v>
      </c>
      <c r="AG8" s="4">
        <v>7023738</v>
      </c>
      <c r="AH8" s="4">
        <v>552943</v>
      </c>
      <c r="AI8" s="4">
        <v>2997264</v>
      </c>
      <c r="AJ8" s="4">
        <v>11265598</v>
      </c>
    </row>
    <row r="9" spans="1:36" x14ac:dyDescent="0.25">
      <c r="A9" s="4">
        <v>13</v>
      </c>
      <c r="B9" s="4">
        <v>1</v>
      </c>
      <c r="C9" s="4" t="s">
        <v>10</v>
      </c>
      <c r="D9" s="4">
        <v>4187.3999999999996</v>
      </c>
      <c r="E9" s="4">
        <v>4556.6000000000004</v>
      </c>
      <c r="F9" s="4">
        <v>3349.4</v>
      </c>
      <c r="G9" s="4">
        <v>3684.2000000000007</v>
      </c>
      <c r="H9" s="4">
        <v>23254670</v>
      </c>
      <c r="I9" s="4">
        <v>841235</v>
      </c>
      <c r="J9" s="4">
        <v>6171245</v>
      </c>
      <c r="K9" s="4">
        <v>856692</v>
      </c>
      <c r="L9" s="4">
        <v>0</v>
      </c>
      <c r="M9" s="4">
        <v>0</v>
      </c>
      <c r="N9" s="4">
        <v>0</v>
      </c>
      <c r="O9" s="4">
        <v>876432</v>
      </c>
      <c r="P9" s="4">
        <v>554671.25</v>
      </c>
      <c r="Q9" s="4">
        <v>47895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2243420</v>
      </c>
      <c r="X9" s="4">
        <v>0</v>
      </c>
      <c r="Y9" s="4">
        <v>18730</v>
      </c>
      <c r="Z9" s="4">
        <v>80882</v>
      </c>
      <c r="AA9" s="4">
        <v>1562101</v>
      </c>
      <c r="AB9" s="4">
        <v>36507973.25</v>
      </c>
      <c r="AC9" s="4">
        <v>0</v>
      </c>
      <c r="AD9" s="4">
        <v>277391</v>
      </c>
      <c r="AE9" s="4">
        <v>459436</v>
      </c>
      <c r="AF9" s="4">
        <v>0</v>
      </c>
      <c r="AG9" s="4">
        <v>1473309</v>
      </c>
      <c r="AH9" s="4">
        <v>0</v>
      </c>
      <c r="AI9" s="4">
        <v>1293893</v>
      </c>
      <c r="AJ9" s="4">
        <v>3504029</v>
      </c>
    </row>
    <row r="10" spans="1:36" x14ac:dyDescent="0.25">
      <c r="A10" s="4">
        <v>14</v>
      </c>
      <c r="B10" s="4">
        <v>1</v>
      </c>
      <c r="C10" s="4" t="s">
        <v>11</v>
      </c>
      <c r="D10" s="4">
        <v>2583.8000000000002</v>
      </c>
      <c r="E10" s="4">
        <v>2801</v>
      </c>
      <c r="F10" s="4">
        <v>2946.8</v>
      </c>
      <c r="G10" s="4">
        <v>3229.8</v>
      </c>
      <c r="H10" s="4">
        <v>20386498</v>
      </c>
      <c r="I10" s="4">
        <v>212867</v>
      </c>
      <c r="J10" s="4">
        <v>4215250</v>
      </c>
      <c r="K10" s="4">
        <v>308205</v>
      </c>
      <c r="L10" s="4">
        <v>0</v>
      </c>
      <c r="M10" s="4">
        <v>0</v>
      </c>
      <c r="N10" s="4">
        <v>0</v>
      </c>
      <c r="O10" s="4">
        <v>771348</v>
      </c>
      <c r="P10" s="4">
        <v>508091.25</v>
      </c>
      <c r="Q10" s="4">
        <v>41987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1574301</v>
      </c>
      <c r="X10" s="4">
        <v>787020</v>
      </c>
      <c r="Y10" s="4">
        <v>171399</v>
      </c>
      <c r="Z10" s="4">
        <v>80861</v>
      </c>
      <c r="AA10" s="4">
        <v>1369435</v>
      </c>
      <c r="AB10" s="4">
        <v>29640242.25</v>
      </c>
      <c r="AC10" s="4">
        <v>0</v>
      </c>
      <c r="AD10" s="4">
        <v>163921</v>
      </c>
      <c r="AE10" s="4">
        <v>445214</v>
      </c>
      <c r="AF10" s="4">
        <v>0</v>
      </c>
      <c r="AG10" s="4">
        <v>1022500</v>
      </c>
      <c r="AH10" s="4">
        <v>226708</v>
      </c>
      <c r="AI10" s="4">
        <v>1199966</v>
      </c>
      <c r="AJ10" s="4">
        <v>2831601</v>
      </c>
    </row>
    <row r="11" spans="1:36" x14ac:dyDescent="0.25">
      <c r="A11" s="4">
        <v>15</v>
      </c>
      <c r="B11" s="4">
        <v>1</v>
      </c>
      <c r="C11" s="4" t="s">
        <v>12</v>
      </c>
      <c r="D11" s="4">
        <v>4260</v>
      </c>
      <c r="E11" s="4">
        <v>4669.4000000000005</v>
      </c>
      <c r="F11" s="4">
        <v>4255</v>
      </c>
      <c r="G11" s="4">
        <v>4664.4000000000005</v>
      </c>
      <c r="H11" s="4">
        <v>29441693</v>
      </c>
      <c r="I11" s="4">
        <v>0</v>
      </c>
      <c r="J11" s="4">
        <v>991708</v>
      </c>
      <c r="K11" s="4">
        <v>44110</v>
      </c>
      <c r="L11" s="4">
        <v>0</v>
      </c>
      <c r="M11" s="4">
        <v>0</v>
      </c>
      <c r="N11" s="4">
        <v>394675.86532202503</v>
      </c>
      <c r="O11" s="4">
        <v>1063613</v>
      </c>
      <c r="P11" s="4">
        <v>779563.75</v>
      </c>
      <c r="Q11" s="4">
        <v>60637</v>
      </c>
      <c r="R11" s="4">
        <v>51122</v>
      </c>
      <c r="S11" s="4">
        <v>0</v>
      </c>
      <c r="T11" s="4">
        <v>0</v>
      </c>
      <c r="U11" s="4">
        <v>0</v>
      </c>
      <c r="V11" s="4">
        <v>0</v>
      </c>
      <c r="W11" s="4">
        <v>1399320</v>
      </c>
      <c r="X11" s="4">
        <v>1182220</v>
      </c>
      <c r="Y11" s="4">
        <v>193663</v>
      </c>
      <c r="Z11" s="4">
        <v>104868</v>
      </c>
      <c r="AA11" s="4">
        <v>1977706</v>
      </c>
      <c r="AB11" s="4">
        <v>36502679.615322024</v>
      </c>
      <c r="AC11" s="4">
        <v>0</v>
      </c>
      <c r="AD11" s="4">
        <v>347038</v>
      </c>
      <c r="AE11" s="4">
        <v>779563.75</v>
      </c>
      <c r="AF11" s="4">
        <v>51122</v>
      </c>
      <c r="AG11" s="4">
        <v>952101</v>
      </c>
      <c r="AH11" s="4">
        <v>426641</v>
      </c>
      <c r="AI11" s="4">
        <v>1977706</v>
      </c>
      <c r="AJ11" s="4">
        <v>4107530.75</v>
      </c>
    </row>
    <row r="12" spans="1:36" x14ac:dyDescent="0.25">
      <c r="A12" s="4">
        <v>16</v>
      </c>
      <c r="B12" s="4">
        <v>1</v>
      </c>
      <c r="C12" s="4" t="s">
        <v>13</v>
      </c>
      <c r="D12" s="4">
        <v>5719</v>
      </c>
      <c r="E12" s="4">
        <v>6234.6</v>
      </c>
      <c r="F12" s="4">
        <v>5852</v>
      </c>
      <c r="G12" s="4">
        <v>6386.8</v>
      </c>
      <c r="H12" s="4">
        <v>40313482</v>
      </c>
      <c r="I12" s="4">
        <v>0</v>
      </c>
      <c r="J12" s="4">
        <v>2448347</v>
      </c>
      <c r="K12" s="4">
        <v>292763</v>
      </c>
      <c r="L12" s="4">
        <v>0</v>
      </c>
      <c r="M12" s="4">
        <v>0</v>
      </c>
      <c r="N12" s="4">
        <v>61132.186388000009</v>
      </c>
      <c r="O12" s="4">
        <v>1443052</v>
      </c>
      <c r="P12" s="4">
        <v>985500</v>
      </c>
      <c r="Q12" s="4">
        <v>83028</v>
      </c>
      <c r="R12" s="4">
        <v>303820</v>
      </c>
      <c r="S12" s="4">
        <v>0</v>
      </c>
      <c r="T12" s="4">
        <v>0</v>
      </c>
      <c r="U12" s="4">
        <v>0</v>
      </c>
      <c r="V12" s="4">
        <v>0</v>
      </c>
      <c r="W12" s="4">
        <v>3154951</v>
      </c>
      <c r="X12" s="4">
        <v>1584960</v>
      </c>
      <c r="Y12" s="4">
        <v>0</v>
      </c>
      <c r="Z12" s="4">
        <v>148026</v>
      </c>
      <c r="AA12" s="4">
        <v>2708003</v>
      </c>
      <c r="AB12" s="4">
        <v>51942104.186388001</v>
      </c>
      <c r="AC12" s="4">
        <v>0</v>
      </c>
      <c r="AD12" s="4">
        <v>431036</v>
      </c>
      <c r="AE12" s="4">
        <v>985500</v>
      </c>
      <c r="AF12" s="4">
        <v>303820</v>
      </c>
      <c r="AG12" s="4">
        <v>2455422</v>
      </c>
      <c r="AH12" s="4">
        <v>571983</v>
      </c>
      <c r="AI12" s="4">
        <v>2708003</v>
      </c>
      <c r="AJ12" s="4">
        <v>6883781</v>
      </c>
    </row>
    <row r="13" spans="1:36" x14ac:dyDescent="0.25">
      <c r="A13" s="4">
        <v>22</v>
      </c>
      <c r="B13" s="4">
        <v>1</v>
      </c>
      <c r="C13" s="4" t="s">
        <v>14</v>
      </c>
      <c r="D13" s="4">
        <v>2873</v>
      </c>
      <c r="E13" s="4">
        <v>3145.3999999999996</v>
      </c>
      <c r="F13" s="4">
        <v>2993</v>
      </c>
      <c r="G13" s="4">
        <v>3276.4000000000005</v>
      </c>
      <c r="H13" s="4">
        <v>20680637</v>
      </c>
      <c r="I13" s="4">
        <v>486115</v>
      </c>
      <c r="J13" s="4">
        <v>1401362</v>
      </c>
      <c r="K13" s="4">
        <v>14384</v>
      </c>
      <c r="L13" s="4">
        <v>0</v>
      </c>
      <c r="M13" s="4">
        <v>0</v>
      </c>
      <c r="N13" s="4">
        <v>512224.10304862505</v>
      </c>
      <c r="O13" s="4">
        <v>756270</v>
      </c>
      <c r="P13" s="4">
        <v>547107.5</v>
      </c>
      <c r="Q13" s="4">
        <v>42593</v>
      </c>
      <c r="R13" s="4">
        <v>29029</v>
      </c>
      <c r="S13" s="4">
        <v>0</v>
      </c>
      <c r="T13" s="4">
        <v>0</v>
      </c>
      <c r="U13" s="4">
        <v>0</v>
      </c>
      <c r="V13" s="4">
        <v>0</v>
      </c>
      <c r="W13" s="4">
        <v>982920</v>
      </c>
      <c r="X13" s="4">
        <v>506322</v>
      </c>
      <c r="Y13" s="4">
        <v>0</v>
      </c>
      <c r="Z13" s="4">
        <v>74126</v>
      </c>
      <c r="AA13" s="4">
        <v>1389194</v>
      </c>
      <c r="AB13" s="4">
        <v>26915961.603048626</v>
      </c>
      <c r="AC13" s="4">
        <v>0</v>
      </c>
      <c r="AD13" s="4">
        <v>286156</v>
      </c>
      <c r="AE13" s="4">
        <v>547107.5</v>
      </c>
      <c r="AF13" s="4">
        <v>29029</v>
      </c>
      <c r="AG13" s="4">
        <v>587877</v>
      </c>
      <c r="AH13" s="4">
        <v>0</v>
      </c>
      <c r="AI13" s="4">
        <v>1389194</v>
      </c>
      <c r="AJ13" s="4">
        <v>2839363.5</v>
      </c>
    </row>
    <row r="14" spans="1:36" x14ac:dyDescent="0.25">
      <c r="A14" s="4">
        <v>23</v>
      </c>
      <c r="B14" s="4">
        <v>1</v>
      </c>
      <c r="C14" s="4" t="s">
        <v>15</v>
      </c>
      <c r="D14" s="4">
        <v>1093</v>
      </c>
      <c r="E14" s="4">
        <v>1198.6000000000001</v>
      </c>
      <c r="F14" s="4">
        <v>901</v>
      </c>
      <c r="G14" s="4">
        <v>988.00000000000011</v>
      </c>
      <c r="H14" s="4">
        <v>6236256</v>
      </c>
      <c r="I14" s="4">
        <v>0</v>
      </c>
      <c r="J14" s="4">
        <v>552937</v>
      </c>
      <c r="K14" s="4">
        <v>15066</v>
      </c>
      <c r="L14" s="4">
        <v>0</v>
      </c>
      <c r="M14" s="4">
        <v>0</v>
      </c>
      <c r="N14" s="4">
        <v>258543.838197</v>
      </c>
      <c r="O14" s="4">
        <v>222715</v>
      </c>
      <c r="P14" s="4">
        <v>163537.5</v>
      </c>
      <c r="Q14" s="4">
        <v>12844</v>
      </c>
      <c r="R14" s="4">
        <v>33552</v>
      </c>
      <c r="S14" s="4">
        <v>0</v>
      </c>
      <c r="T14" s="4">
        <v>0</v>
      </c>
      <c r="U14" s="4">
        <v>0</v>
      </c>
      <c r="V14" s="4">
        <v>0</v>
      </c>
      <c r="W14" s="4">
        <v>296400</v>
      </c>
      <c r="X14" s="4">
        <v>0</v>
      </c>
      <c r="Y14" s="4">
        <v>0</v>
      </c>
      <c r="Z14" s="4">
        <v>21854</v>
      </c>
      <c r="AA14" s="4">
        <v>418912</v>
      </c>
      <c r="AB14" s="4">
        <v>8232617.3381970003</v>
      </c>
      <c r="AC14" s="4">
        <v>0</v>
      </c>
      <c r="AD14" s="4">
        <v>88088</v>
      </c>
      <c r="AE14" s="4">
        <v>128710</v>
      </c>
      <c r="AF14" s="4">
        <v>26407</v>
      </c>
      <c r="AG14" s="4">
        <v>135195</v>
      </c>
      <c r="AH14" s="4">
        <v>0</v>
      </c>
      <c r="AI14" s="4">
        <v>329698</v>
      </c>
      <c r="AJ14" s="4">
        <v>708098</v>
      </c>
    </row>
    <row r="15" spans="1:36" x14ac:dyDescent="0.25">
      <c r="A15" s="4">
        <v>25</v>
      </c>
      <c r="B15" s="4">
        <v>1</v>
      </c>
      <c r="C15" s="4" t="s">
        <v>16</v>
      </c>
      <c r="D15" s="4">
        <v>62</v>
      </c>
      <c r="E15" s="4">
        <v>63</v>
      </c>
      <c r="F15" s="4">
        <v>62</v>
      </c>
      <c r="G15" s="4">
        <v>63</v>
      </c>
      <c r="H15" s="4">
        <v>397656</v>
      </c>
      <c r="I15" s="4">
        <v>0</v>
      </c>
      <c r="J15" s="4">
        <v>180609</v>
      </c>
      <c r="K15" s="4">
        <v>0</v>
      </c>
      <c r="L15" s="4">
        <v>32023</v>
      </c>
      <c r="M15" s="4">
        <v>141814</v>
      </c>
      <c r="N15" s="4">
        <v>8987.1761740000002</v>
      </c>
      <c r="O15" s="4">
        <v>13011</v>
      </c>
      <c r="P15" s="4">
        <v>9852.5</v>
      </c>
      <c r="Q15" s="4">
        <v>819</v>
      </c>
      <c r="R15" s="4">
        <v>12030</v>
      </c>
      <c r="S15" s="4">
        <v>0</v>
      </c>
      <c r="T15" s="4">
        <v>0</v>
      </c>
      <c r="U15" s="4">
        <v>0</v>
      </c>
      <c r="V15" s="4">
        <v>0</v>
      </c>
      <c r="W15" s="4">
        <v>18900</v>
      </c>
      <c r="X15" s="4">
        <v>0</v>
      </c>
      <c r="Y15" s="4">
        <v>0</v>
      </c>
      <c r="Z15" s="4">
        <v>3456</v>
      </c>
      <c r="AA15" s="4">
        <v>26712</v>
      </c>
      <c r="AB15" s="4">
        <v>845869.67617400002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</row>
    <row r="16" spans="1:36" x14ac:dyDescent="0.25">
      <c r="A16" s="4">
        <v>31</v>
      </c>
      <c r="B16" s="4">
        <v>1</v>
      </c>
      <c r="C16" s="4" t="s">
        <v>17</v>
      </c>
      <c r="D16" s="4">
        <v>5524</v>
      </c>
      <c r="E16" s="4">
        <v>6007.4</v>
      </c>
      <c r="F16" s="4">
        <v>5052</v>
      </c>
      <c r="G16" s="4">
        <v>5494.2000000000007</v>
      </c>
      <c r="H16" s="4">
        <v>34679390</v>
      </c>
      <c r="I16" s="4">
        <v>559800</v>
      </c>
      <c r="J16" s="4">
        <v>3987354</v>
      </c>
      <c r="K16" s="4">
        <v>14255</v>
      </c>
      <c r="L16" s="4">
        <v>0</v>
      </c>
      <c r="M16" s="4">
        <v>0</v>
      </c>
      <c r="N16" s="4">
        <v>1057931.8398956</v>
      </c>
      <c r="O16" s="4">
        <v>1212771</v>
      </c>
      <c r="P16" s="4">
        <v>862520</v>
      </c>
      <c r="Q16" s="4">
        <v>71425</v>
      </c>
      <c r="R16" s="4">
        <v>3571</v>
      </c>
      <c r="S16" s="4">
        <v>0</v>
      </c>
      <c r="T16" s="4">
        <v>0</v>
      </c>
      <c r="U16" s="4">
        <v>331157</v>
      </c>
      <c r="V16" s="4">
        <v>-7574</v>
      </c>
      <c r="W16" s="4">
        <v>2637216</v>
      </c>
      <c r="X16" s="4">
        <v>868741</v>
      </c>
      <c r="Y16" s="4">
        <v>57958</v>
      </c>
      <c r="Z16" s="4">
        <v>116941</v>
      </c>
      <c r="AA16" s="4">
        <v>2329541</v>
      </c>
      <c r="AB16" s="4">
        <v>47914256.839895599</v>
      </c>
      <c r="AC16" s="4">
        <v>0</v>
      </c>
      <c r="AD16" s="4">
        <v>373737</v>
      </c>
      <c r="AE16" s="4">
        <v>744305</v>
      </c>
      <c r="AF16" s="4">
        <v>3082</v>
      </c>
      <c r="AG16" s="4">
        <v>1677730</v>
      </c>
      <c r="AH16" s="4">
        <v>0</v>
      </c>
      <c r="AI16" s="4">
        <v>2010259</v>
      </c>
      <c r="AJ16" s="4">
        <v>4809113</v>
      </c>
    </row>
    <row r="17" spans="1:36" x14ac:dyDescent="0.25">
      <c r="A17" s="4">
        <v>32</v>
      </c>
      <c r="B17" s="4">
        <v>1</v>
      </c>
      <c r="C17" s="4" t="s">
        <v>18</v>
      </c>
      <c r="D17" s="4">
        <v>573.79999999999995</v>
      </c>
      <c r="E17" s="4">
        <v>628.19999999999993</v>
      </c>
      <c r="F17" s="4">
        <v>604.79999999999995</v>
      </c>
      <c r="G17" s="4">
        <v>663.4</v>
      </c>
      <c r="H17" s="4">
        <v>4187381</v>
      </c>
      <c r="I17" s="4">
        <v>0</v>
      </c>
      <c r="J17" s="4">
        <v>693812</v>
      </c>
      <c r="K17" s="4">
        <v>15546</v>
      </c>
      <c r="L17" s="4">
        <v>111500</v>
      </c>
      <c r="M17" s="4">
        <v>328165</v>
      </c>
      <c r="N17" s="4">
        <v>237735</v>
      </c>
      <c r="O17" s="4">
        <v>151387</v>
      </c>
      <c r="P17" s="4">
        <v>109408.75</v>
      </c>
      <c r="Q17" s="4">
        <v>8624</v>
      </c>
      <c r="R17" s="4">
        <v>29402</v>
      </c>
      <c r="S17" s="4">
        <v>0</v>
      </c>
      <c r="T17" s="4">
        <v>0</v>
      </c>
      <c r="U17" s="4">
        <v>0</v>
      </c>
      <c r="V17" s="4">
        <v>0</v>
      </c>
      <c r="W17" s="4">
        <v>199020</v>
      </c>
      <c r="X17" s="4">
        <v>0</v>
      </c>
      <c r="Y17" s="4">
        <v>0</v>
      </c>
      <c r="Z17" s="4">
        <v>12750</v>
      </c>
      <c r="AA17" s="4">
        <v>281282</v>
      </c>
      <c r="AB17" s="4">
        <v>6366012.75</v>
      </c>
      <c r="AC17" s="4">
        <v>0</v>
      </c>
      <c r="AD17" s="4">
        <v>35162</v>
      </c>
      <c r="AE17" s="4">
        <v>65829</v>
      </c>
      <c r="AF17" s="4">
        <v>17690</v>
      </c>
      <c r="AG17" s="4">
        <v>69398</v>
      </c>
      <c r="AH17" s="4">
        <v>0</v>
      </c>
      <c r="AI17" s="4">
        <v>169241</v>
      </c>
      <c r="AJ17" s="4">
        <v>357320</v>
      </c>
    </row>
    <row r="18" spans="1:36" x14ac:dyDescent="0.25">
      <c r="A18" s="4">
        <v>36</v>
      </c>
      <c r="B18" s="4">
        <v>1</v>
      </c>
      <c r="C18" s="4" t="s">
        <v>19</v>
      </c>
      <c r="D18" s="4">
        <v>154</v>
      </c>
      <c r="E18" s="4">
        <v>167.8</v>
      </c>
      <c r="F18" s="4">
        <v>291</v>
      </c>
      <c r="G18" s="4">
        <v>316.39999999999998</v>
      </c>
      <c r="H18" s="4">
        <v>1997117</v>
      </c>
      <c r="I18" s="4">
        <v>0</v>
      </c>
      <c r="J18" s="4">
        <v>486112</v>
      </c>
      <c r="K18" s="4">
        <v>0</v>
      </c>
      <c r="L18" s="4">
        <v>115393</v>
      </c>
      <c r="M18" s="4">
        <v>570591</v>
      </c>
      <c r="N18" s="4">
        <v>228882.19260460002</v>
      </c>
      <c r="O18" s="4">
        <v>68560</v>
      </c>
      <c r="P18" s="4">
        <v>50097.5</v>
      </c>
      <c r="Q18" s="4">
        <v>4113</v>
      </c>
      <c r="R18" s="4">
        <v>49817</v>
      </c>
      <c r="S18" s="4">
        <v>0</v>
      </c>
      <c r="T18" s="4">
        <v>0</v>
      </c>
      <c r="U18" s="4">
        <v>0</v>
      </c>
      <c r="V18" s="4">
        <v>0</v>
      </c>
      <c r="W18" s="4">
        <v>94920</v>
      </c>
      <c r="X18" s="4">
        <v>47359</v>
      </c>
      <c r="Y18" s="4">
        <v>0</v>
      </c>
      <c r="Z18" s="4">
        <v>8229</v>
      </c>
      <c r="AA18" s="4">
        <v>0</v>
      </c>
      <c r="AB18" s="4">
        <v>3673831.6926046</v>
      </c>
      <c r="AC18" s="4">
        <v>0</v>
      </c>
      <c r="AD18" s="4">
        <v>11784</v>
      </c>
      <c r="AE18" s="4">
        <v>25608</v>
      </c>
      <c r="AF18" s="4">
        <v>25465</v>
      </c>
      <c r="AG18" s="4">
        <v>28120</v>
      </c>
      <c r="AH18" s="4">
        <v>0</v>
      </c>
      <c r="AI18" s="4">
        <v>0</v>
      </c>
      <c r="AJ18" s="4">
        <v>90977</v>
      </c>
    </row>
    <row r="19" spans="1:36" x14ac:dyDescent="0.25">
      <c r="A19" s="4">
        <v>38</v>
      </c>
      <c r="B19" s="4">
        <v>1</v>
      </c>
      <c r="C19" s="4" t="s">
        <v>20</v>
      </c>
      <c r="D19" s="4">
        <v>1654</v>
      </c>
      <c r="E19" s="4">
        <v>1779</v>
      </c>
      <c r="F19" s="4">
        <v>1536</v>
      </c>
      <c r="G19" s="4">
        <v>1639.5999999999997</v>
      </c>
      <c r="H19" s="4">
        <v>10349155</v>
      </c>
      <c r="I19" s="4">
        <v>171931</v>
      </c>
      <c r="J19" s="4">
        <v>3675503</v>
      </c>
      <c r="K19" s="4">
        <v>0</v>
      </c>
      <c r="L19" s="4">
        <v>0</v>
      </c>
      <c r="M19" s="4">
        <v>133105</v>
      </c>
      <c r="N19" s="4">
        <v>551806.89640027378</v>
      </c>
      <c r="O19" s="4">
        <v>355054</v>
      </c>
      <c r="P19" s="4">
        <v>173050</v>
      </c>
      <c r="Q19" s="4">
        <v>21315</v>
      </c>
      <c r="R19" s="4">
        <v>337167</v>
      </c>
      <c r="S19" s="4">
        <v>0</v>
      </c>
      <c r="T19" s="4">
        <v>0</v>
      </c>
      <c r="U19" s="4">
        <v>0</v>
      </c>
      <c r="V19" s="4">
        <v>-7574</v>
      </c>
      <c r="W19" s="4">
        <v>1900329</v>
      </c>
      <c r="X19" s="4">
        <v>0</v>
      </c>
      <c r="Y19" s="4">
        <v>38167</v>
      </c>
      <c r="Z19" s="4">
        <v>55605</v>
      </c>
      <c r="AA19" s="4">
        <v>695190</v>
      </c>
      <c r="AB19" s="4">
        <v>18449803.896400273</v>
      </c>
      <c r="AC19" s="4">
        <v>0</v>
      </c>
      <c r="AD19" s="4">
        <v>142</v>
      </c>
      <c r="AE19" s="4">
        <v>163</v>
      </c>
      <c r="AF19" s="4">
        <v>318</v>
      </c>
      <c r="AG19" s="4">
        <v>2067</v>
      </c>
      <c r="AH19" s="4">
        <v>0</v>
      </c>
      <c r="AI19" s="4">
        <v>656</v>
      </c>
      <c r="AJ19" s="4">
        <v>3346</v>
      </c>
    </row>
    <row r="20" spans="1:36" x14ac:dyDescent="0.25">
      <c r="A20" s="4">
        <v>47</v>
      </c>
      <c r="B20" s="4">
        <v>1</v>
      </c>
      <c r="C20" s="4" t="s">
        <v>21</v>
      </c>
      <c r="D20" s="4">
        <v>4067</v>
      </c>
      <c r="E20" s="4">
        <v>4433.2</v>
      </c>
      <c r="F20" s="4">
        <v>4408</v>
      </c>
      <c r="G20" s="4">
        <v>4796</v>
      </c>
      <c r="H20" s="4">
        <v>30272352</v>
      </c>
      <c r="I20" s="4">
        <v>0</v>
      </c>
      <c r="J20" s="4">
        <v>1466107</v>
      </c>
      <c r="K20" s="4">
        <v>28968</v>
      </c>
      <c r="L20" s="4">
        <v>0</v>
      </c>
      <c r="M20" s="4">
        <v>0</v>
      </c>
      <c r="N20" s="4">
        <v>377451</v>
      </c>
      <c r="O20" s="4">
        <v>1058268</v>
      </c>
      <c r="P20" s="4">
        <v>801342.5</v>
      </c>
      <c r="Q20" s="4">
        <v>62348</v>
      </c>
      <c r="R20" s="4">
        <v>34148</v>
      </c>
      <c r="S20" s="4">
        <v>0</v>
      </c>
      <c r="T20" s="4">
        <v>0</v>
      </c>
      <c r="U20" s="4">
        <v>0</v>
      </c>
      <c r="V20" s="4">
        <v>0</v>
      </c>
      <c r="W20" s="4">
        <v>1438800</v>
      </c>
      <c r="X20" s="4">
        <v>0</v>
      </c>
      <c r="Y20" s="4">
        <v>37107</v>
      </c>
      <c r="Z20" s="4">
        <v>161209</v>
      </c>
      <c r="AA20" s="4">
        <v>2033504</v>
      </c>
      <c r="AB20" s="4">
        <v>37771604.5</v>
      </c>
      <c r="AC20" s="4">
        <v>0</v>
      </c>
      <c r="AD20" s="4">
        <v>188715</v>
      </c>
      <c r="AE20" s="4">
        <v>559041</v>
      </c>
      <c r="AF20" s="4">
        <v>23823</v>
      </c>
      <c r="AG20" s="4">
        <v>581719</v>
      </c>
      <c r="AH20" s="4">
        <v>0</v>
      </c>
      <c r="AI20" s="4">
        <v>1418635</v>
      </c>
      <c r="AJ20" s="4">
        <v>2771933</v>
      </c>
    </row>
    <row r="21" spans="1:36" x14ac:dyDescent="0.25">
      <c r="A21" s="4">
        <v>51</v>
      </c>
      <c r="B21" s="4">
        <v>1</v>
      </c>
      <c r="C21" s="4" t="s">
        <v>22</v>
      </c>
      <c r="D21" s="4">
        <v>1658</v>
      </c>
      <c r="E21" s="4">
        <v>1825.2</v>
      </c>
      <c r="F21" s="4">
        <v>1910</v>
      </c>
      <c r="G21" s="4">
        <v>2093.6000000000004</v>
      </c>
      <c r="H21" s="4">
        <v>13214803</v>
      </c>
      <c r="I21" s="4">
        <v>0</v>
      </c>
      <c r="J21" s="4">
        <v>486167</v>
      </c>
      <c r="K21" s="4">
        <v>0</v>
      </c>
      <c r="L21" s="4">
        <v>0</v>
      </c>
      <c r="M21" s="4">
        <v>0</v>
      </c>
      <c r="N21" s="4">
        <v>338648</v>
      </c>
      <c r="O21" s="4">
        <v>451492</v>
      </c>
      <c r="P21" s="4">
        <v>349530</v>
      </c>
      <c r="Q21" s="4">
        <v>27217</v>
      </c>
      <c r="R21" s="4">
        <v>19722</v>
      </c>
      <c r="S21" s="4">
        <v>0</v>
      </c>
      <c r="T21" s="4">
        <v>0</v>
      </c>
      <c r="U21" s="4">
        <v>0</v>
      </c>
      <c r="V21" s="4">
        <v>0</v>
      </c>
      <c r="W21" s="4">
        <v>628080</v>
      </c>
      <c r="X21" s="4">
        <v>0</v>
      </c>
      <c r="Y21" s="4">
        <v>27212</v>
      </c>
      <c r="Z21" s="4">
        <v>39421</v>
      </c>
      <c r="AA21" s="4">
        <v>887686</v>
      </c>
      <c r="AB21" s="4">
        <v>16469978</v>
      </c>
      <c r="AC21" s="4">
        <v>0</v>
      </c>
      <c r="AD21" s="4">
        <v>72369</v>
      </c>
      <c r="AE21" s="4">
        <v>200969</v>
      </c>
      <c r="AF21" s="4">
        <v>11340</v>
      </c>
      <c r="AG21" s="4">
        <v>209289</v>
      </c>
      <c r="AH21" s="4">
        <v>0</v>
      </c>
      <c r="AI21" s="4">
        <v>510392</v>
      </c>
      <c r="AJ21" s="4">
        <v>1004359</v>
      </c>
    </row>
    <row r="22" spans="1:36" x14ac:dyDescent="0.25">
      <c r="A22" s="4">
        <v>75</v>
      </c>
      <c r="B22" s="4">
        <v>1</v>
      </c>
      <c r="C22" s="4" t="s">
        <v>23</v>
      </c>
      <c r="D22" s="4">
        <v>370</v>
      </c>
      <c r="E22" s="4">
        <v>407.40000000000003</v>
      </c>
      <c r="F22" s="4">
        <v>664</v>
      </c>
      <c r="G22" s="4">
        <v>728.19999999999993</v>
      </c>
      <c r="H22" s="4">
        <v>4596398</v>
      </c>
      <c r="I22" s="4">
        <v>0</v>
      </c>
      <c r="J22" s="4">
        <v>52486</v>
      </c>
      <c r="K22" s="4">
        <v>0</v>
      </c>
      <c r="L22" s="4">
        <v>95651</v>
      </c>
      <c r="M22" s="4">
        <v>0</v>
      </c>
      <c r="N22" s="4">
        <v>128106</v>
      </c>
      <c r="O22" s="4">
        <v>161611</v>
      </c>
      <c r="P22" s="4">
        <v>121737.5</v>
      </c>
      <c r="Q22" s="4">
        <v>9467</v>
      </c>
      <c r="R22" s="4">
        <v>4056</v>
      </c>
      <c r="S22" s="4">
        <v>0</v>
      </c>
      <c r="T22" s="4">
        <v>0</v>
      </c>
      <c r="U22" s="4">
        <v>0</v>
      </c>
      <c r="V22" s="4">
        <v>0</v>
      </c>
      <c r="W22" s="4">
        <v>218460</v>
      </c>
      <c r="X22" s="4">
        <v>0</v>
      </c>
      <c r="Y22" s="4">
        <v>2827</v>
      </c>
      <c r="Z22" s="4">
        <v>14554</v>
      </c>
      <c r="AA22" s="4">
        <v>308757</v>
      </c>
      <c r="AB22" s="4">
        <v>5714110.5</v>
      </c>
      <c r="AC22" s="4">
        <v>0</v>
      </c>
      <c r="AD22" s="4">
        <v>45436</v>
      </c>
      <c r="AE22" s="4">
        <v>121737.5</v>
      </c>
      <c r="AF22" s="4">
        <v>4056</v>
      </c>
      <c r="AG22" s="4">
        <v>135737</v>
      </c>
      <c r="AH22" s="4">
        <v>0</v>
      </c>
      <c r="AI22" s="4">
        <v>308757</v>
      </c>
      <c r="AJ22" s="4">
        <v>615723.5</v>
      </c>
    </row>
    <row r="23" spans="1:36" x14ac:dyDescent="0.25">
      <c r="A23" s="4">
        <v>77</v>
      </c>
      <c r="B23" s="4">
        <v>1</v>
      </c>
      <c r="C23" s="4" t="s">
        <v>24</v>
      </c>
      <c r="D23" s="4">
        <v>8689.2000000000007</v>
      </c>
      <c r="E23" s="4">
        <v>9428.4</v>
      </c>
      <c r="F23" s="4">
        <v>8778.2000000000007</v>
      </c>
      <c r="G23" s="4">
        <v>9545.4</v>
      </c>
      <c r="H23" s="4">
        <v>60250565</v>
      </c>
      <c r="I23" s="4">
        <v>767550</v>
      </c>
      <c r="J23" s="4">
        <v>3752289</v>
      </c>
      <c r="K23" s="4">
        <v>345295</v>
      </c>
      <c r="L23" s="4">
        <v>0</v>
      </c>
      <c r="M23" s="4">
        <v>0</v>
      </c>
      <c r="N23" s="4">
        <v>416179</v>
      </c>
      <c r="O23" s="4">
        <v>2194313</v>
      </c>
      <c r="P23" s="4">
        <v>1338340</v>
      </c>
      <c r="Q23" s="4">
        <v>124090</v>
      </c>
      <c r="R23" s="4">
        <v>265267</v>
      </c>
      <c r="S23" s="4">
        <v>0</v>
      </c>
      <c r="T23" s="4">
        <v>0</v>
      </c>
      <c r="U23" s="4">
        <v>29139</v>
      </c>
      <c r="V23" s="4">
        <v>-20198</v>
      </c>
      <c r="W23" s="4">
        <v>7075050</v>
      </c>
      <c r="X23" s="4">
        <v>0</v>
      </c>
      <c r="Y23" s="4">
        <v>0</v>
      </c>
      <c r="Z23" s="4">
        <v>207220</v>
      </c>
      <c r="AA23" s="4">
        <v>4047250</v>
      </c>
      <c r="AB23" s="4">
        <v>80792349</v>
      </c>
      <c r="AC23" s="4">
        <v>0</v>
      </c>
      <c r="AD23" s="4">
        <v>755196</v>
      </c>
      <c r="AE23" s="4">
        <v>1338340</v>
      </c>
      <c r="AF23" s="4">
        <v>265267</v>
      </c>
      <c r="AG23" s="4">
        <v>6120281</v>
      </c>
      <c r="AH23" s="4">
        <v>0</v>
      </c>
      <c r="AI23" s="4">
        <v>4047250</v>
      </c>
      <c r="AJ23" s="4">
        <v>12526334</v>
      </c>
    </row>
    <row r="24" spans="1:36" x14ac:dyDescent="0.25">
      <c r="A24" s="4">
        <v>81</v>
      </c>
      <c r="B24" s="4">
        <v>1</v>
      </c>
      <c r="C24" s="4" t="s">
        <v>25</v>
      </c>
      <c r="D24" s="4">
        <v>160</v>
      </c>
      <c r="E24" s="4">
        <v>177</v>
      </c>
      <c r="F24" s="4">
        <v>135</v>
      </c>
      <c r="G24" s="4">
        <v>150.6</v>
      </c>
      <c r="H24" s="4">
        <v>950587</v>
      </c>
      <c r="I24" s="4">
        <v>0</v>
      </c>
      <c r="J24" s="4">
        <v>84120</v>
      </c>
      <c r="K24" s="4">
        <v>19080</v>
      </c>
      <c r="L24" s="4">
        <v>69074</v>
      </c>
      <c r="M24" s="4">
        <v>0</v>
      </c>
      <c r="N24" s="4">
        <v>54631</v>
      </c>
      <c r="O24" s="4">
        <v>34853</v>
      </c>
      <c r="P24" s="4">
        <v>14570</v>
      </c>
      <c r="Q24" s="4">
        <v>1958</v>
      </c>
      <c r="R24" s="4">
        <v>15068</v>
      </c>
      <c r="S24" s="4">
        <v>0</v>
      </c>
      <c r="T24" s="4">
        <v>0</v>
      </c>
      <c r="U24" s="4">
        <v>0</v>
      </c>
      <c r="V24" s="4">
        <v>0</v>
      </c>
      <c r="W24" s="4">
        <v>213215</v>
      </c>
      <c r="X24" s="4">
        <v>0</v>
      </c>
      <c r="Y24" s="4">
        <v>23678</v>
      </c>
      <c r="Z24" s="4">
        <v>4167</v>
      </c>
      <c r="AA24" s="4">
        <v>63854</v>
      </c>
      <c r="AB24" s="4">
        <v>1548855</v>
      </c>
      <c r="AC24" s="4">
        <v>0</v>
      </c>
      <c r="AD24" s="4">
        <v>34853</v>
      </c>
      <c r="AE24" s="4">
        <v>7178</v>
      </c>
      <c r="AF24" s="4">
        <v>7423</v>
      </c>
      <c r="AG24" s="4">
        <v>113220.52</v>
      </c>
      <c r="AH24" s="4">
        <v>0</v>
      </c>
      <c r="AI24" s="4">
        <v>31458</v>
      </c>
      <c r="AJ24" s="4">
        <v>194132.52000000002</v>
      </c>
    </row>
    <row r="25" spans="1:36" x14ac:dyDescent="0.25">
      <c r="A25" s="4">
        <v>84</v>
      </c>
      <c r="B25" s="4">
        <v>1</v>
      </c>
      <c r="C25" s="4" t="s">
        <v>26</v>
      </c>
      <c r="D25" s="4">
        <v>582</v>
      </c>
      <c r="E25" s="4">
        <v>632</v>
      </c>
      <c r="F25" s="4">
        <v>579</v>
      </c>
      <c r="G25" s="4">
        <v>629</v>
      </c>
      <c r="H25" s="4">
        <v>3970248</v>
      </c>
      <c r="I25" s="4">
        <v>27632</v>
      </c>
      <c r="J25" s="4">
        <v>441014</v>
      </c>
      <c r="K25" s="4">
        <v>34571</v>
      </c>
      <c r="L25" s="4">
        <v>117979</v>
      </c>
      <c r="M25" s="4">
        <v>67911</v>
      </c>
      <c r="N25" s="4">
        <v>154612</v>
      </c>
      <c r="O25" s="4">
        <v>146910</v>
      </c>
      <c r="P25" s="4">
        <v>104955</v>
      </c>
      <c r="Q25" s="4">
        <v>8177</v>
      </c>
      <c r="R25" s="4">
        <v>6913</v>
      </c>
      <c r="S25" s="4">
        <v>0</v>
      </c>
      <c r="T25" s="4">
        <v>0</v>
      </c>
      <c r="U25" s="4">
        <v>0</v>
      </c>
      <c r="V25" s="4">
        <v>0</v>
      </c>
      <c r="W25" s="4">
        <v>188700</v>
      </c>
      <c r="X25" s="4">
        <v>0</v>
      </c>
      <c r="Y25" s="4">
        <v>11309</v>
      </c>
      <c r="Z25" s="4">
        <v>13032</v>
      </c>
      <c r="AA25" s="4">
        <v>266696</v>
      </c>
      <c r="AB25" s="4">
        <v>5560659</v>
      </c>
      <c r="AC25" s="4">
        <v>0</v>
      </c>
      <c r="AD25" s="4">
        <v>99262</v>
      </c>
      <c r="AE25" s="4">
        <v>92410</v>
      </c>
      <c r="AF25" s="4">
        <v>6087</v>
      </c>
      <c r="AG25" s="4">
        <v>96288</v>
      </c>
      <c r="AH25" s="4">
        <v>0</v>
      </c>
      <c r="AI25" s="4">
        <v>234818</v>
      </c>
      <c r="AJ25" s="4">
        <v>528865</v>
      </c>
    </row>
    <row r="26" spans="1:36" x14ac:dyDescent="0.25">
      <c r="A26" s="4">
        <v>85</v>
      </c>
      <c r="B26" s="4">
        <v>1</v>
      </c>
      <c r="C26" s="4" t="s">
        <v>27</v>
      </c>
      <c r="D26" s="4">
        <v>434</v>
      </c>
      <c r="E26" s="4">
        <v>474.2</v>
      </c>
      <c r="F26" s="4">
        <v>550</v>
      </c>
      <c r="G26" s="4">
        <v>602.4</v>
      </c>
      <c r="H26" s="4">
        <v>3802349</v>
      </c>
      <c r="I26" s="4">
        <v>0</v>
      </c>
      <c r="J26" s="4">
        <v>329912</v>
      </c>
      <c r="K26" s="4">
        <v>15692</v>
      </c>
      <c r="L26" s="4">
        <v>122070</v>
      </c>
      <c r="M26" s="4">
        <v>0</v>
      </c>
      <c r="N26" s="4">
        <v>143990</v>
      </c>
      <c r="O26" s="4">
        <v>135655</v>
      </c>
      <c r="P26" s="4">
        <v>100451.25</v>
      </c>
      <c r="Q26" s="4">
        <v>7831</v>
      </c>
      <c r="R26" s="4">
        <v>7753</v>
      </c>
      <c r="S26" s="4">
        <v>0</v>
      </c>
      <c r="T26" s="4">
        <v>0</v>
      </c>
      <c r="U26" s="4">
        <v>0</v>
      </c>
      <c r="V26" s="4">
        <v>0</v>
      </c>
      <c r="W26" s="4">
        <v>180720</v>
      </c>
      <c r="X26" s="4">
        <v>0</v>
      </c>
      <c r="Y26" s="4">
        <v>18023</v>
      </c>
      <c r="Z26" s="4">
        <v>12756</v>
      </c>
      <c r="AA26" s="4">
        <v>245839</v>
      </c>
      <c r="AB26" s="4">
        <v>5123041.25</v>
      </c>
      <c r="AC26" s="4">
        <v>0</v>
      </c>
      <c r="AD26" s="4">
        <v>67673</v>
      </c>
      <c r="AE26" s="4">
        <v>63853</v>
      </c>
      <c r="AF26" s="4">
        <v>4928</v>
      </c>
      <c r="AG26" s="4">
        <v>66577</v>
      </c>
      <c r="AH26" s="4">
        <v>0</v>
      </c>
      <c r="AI26" s="4">
        <v>156271</v>
      </c>
      <c r="AJ26" s="4">
        <v>359302</v>
      </c>
    </row>
    <row r="27" spans="1:36" x14ac:dyDescent="0.25">
      <c r="A27" s="4">
        <v>88</v>
      </c>
      <c r="B27" s="4">
        <v>1</v>
      </c>
      <c r="C27" s="4" t="s">
        <v>28</v>
      </c>
      <c r="D27" s="4">
        <v>2210</v>
      </c>
      <c r="E27" s="4">
        <v>2416</v>
      </c>
      <c r="F27" s="4">
        <v>2122</v>
      </c>
      <c r="G27" s="4">
        <v>2319.6000000000004</v>
      </c>
      <c r="H27" s="4">
        <v>14641315</v>
      </c>
      <c r="I27" s="4">
        <v>88012</v>
      </c>
      <c r="J27" s="4">
        <v>509755</v>
      </c>
      <c r="K27" s="4">
        <v>14502</v>
      </c>
      <c r="L27" s="4">
        <v>0</v>
      </c>
      <c r="M27" s="4">
        <v>0</v>
      </c>
      <c r="N27" s="4">
        <v>369560.52891360002</v>
      </c>
      <c r="O27" s="4">
        <v>520482</v>
      </c>
      <c r="P27" s="4">
        <v>286371.25</v>
      </c>
      <c r="Q27" s="4">
        <v>30155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2451446</v>
      </c>
      <c r="X27" s="4">
        <v>0</v>
      </c>
      <c r="Y27" s="4">
        <v>11309</v>
      </c>
      <c r="Z27" s="4">
        <v>44426</v>
      </c>
      <c r="AA27" s="4">
        <v>983510</v>
      </c>
      <c r="AB27" s="4">
        <v>19950843.778913602</v>
      </c>
      <c r="AC27" s="4">
        <v>0</v>
      </c>
      <c r="AD27" s="4">
        <v>218852</v>
      </c>
      <c r="AE27" s="4">
        <v>286371.25</v>
      </c>
      <c r="AF27" s="4">
        <v>0</v>
      </c>
      <c r="AG27" s="4">
        <v>2171616</v>
      </c>
      <c r="AH27" s="4">
        <v>0</v>
      </c>
      <c r="AI27" s="4">
        <v>983510</v>
      </c>
      <c r="AJ27" s="4">
        <v>3660349.25</v>
      </c>
    </row>
    <row r="28" spans="1:36" x14ac:dyDescent="0.25">
      <c r="A28" s="4">
        <v>91</v>
      </c>
      <c r="B28" s="4">
        <v>1</v>
      </c>
      <c r="C28" s="4" t="s">
        <v>29</v>
      </c>
      <c r="D28" s="4">
        <v>684</v>
      </c>
      <c r="E28" s="4">
        <v>754.39999999999986</v>
      </c>
      <c r="F28" s="4">
        <v>694</v>
      </c>
      <c r="G28" s="4">
        <v>762.59999999999991</v>
      </c>
      <c r="H28" s="4">
        <v>4813531</v>
      </c>
      <c r="I28" s="4">
        <v>0</v>
      </c>
      <c r="J28" s="4">
        <v>224284</v>
      </c>
      <c r="K28" s="4">
        <v>0</v>
      </c>
      <c r="L28" s="4">
        <v>85304</v>
      </c>
      <c r="M28" s="4">
        <v>0</v>
      </c>
      <c r="N28" s="4">
        <v>180323.081454375</v>
      </c>
      <c r="O28" s="4">
        <v>172770</v>
      </c>
      <c r="P28" s="4">
        <v>126997.5</v>
      </c>
      <c r="Q28" s="4">
        <v>9914</v>
      </c>
      <c r="R28" s="4">
        <v>12674</v>
      </c>
      <c r="S28" s="4">
        <v>0</v>
      </c>
      <c r="T28" s="4">
        <v>0</v>
      </c>
      <c r="U28" s="4">
        <v>0</v>
      </c>
      <c r="V28" s="4">
        <v>0</v>
      </c>
      <c r="W28" s="4">
        <v>228780</v>
      </c>
      <c r="X28" s="4">
        <v>0</v>
      </c>
      <c r="Y28" s="4">
        <v>26152</v>
      </c>
      <c r="Z28" s="4">
        <v>17547</v>
      </c>
      <c r="AA28" s="4">
        <v>323342</v>
      </c>
      <c r="AB28" s="4">
        <v>6221618.5814543748</v>
      </c>
      <c r="AC28" s="4">
        <v>0</v>
      </c>
      <c r="AD28" s="4">
        <v>32461</v>
      </c>
      <c r="AE28" s="4">
        <v>73049</v>
      </c>
      <c r="AF28" s="4">
        <v>7290</v>
      </c>
      <c r="AG28" s="4">
        <v>76265</v>
      </c>
      <c r="AH28" s="4">
        <v>0</v>
      </c>
      <c r="AI28" s="4">
        <v>185986</v>
      </c>
      <c r="AJ28" s="4">
        <v>375051</v>
      </c>
    </row>
    <row r="29" spans="1:36" x14ac:dyDescent="0.25">
      <c r="A29" s="4">
        <v>93</v>
      </c>
      <c r="B29" s="4">
        <v>1</v>
      </c>
      <c r="C29" s="4" t="s">
        <v>30</v>
      </c>
      <c r="D29" s="4">
        <v>624</v>
      </c>
      <c r="E29" s="4">
        <v>685.6</v>
      </c>
      <c r="F29" s="4">
        <v>421</v>
      </c>
      <c r="G29" s="4">
        <v>463</v>
      </c>
      <c r="H29" s="4">
        <v>2922456</v>
      </c>
      <c r="I29" s="4">
        <v>0</v>
      </c>
      <c r="J29" s="4">
        <v>184604</v>
      </c>
      <c r="K29" s="4">
        <v>0</v>
      </c>
      <c r="L29" s="4">
        <v>130396</v>
      </c>
      <c r="M29" s="4">
        <v>0</v>
      </c>
      <c r="N29" s="4">
        <v>92088.868652624995</v>
      </c>
      <c r="O29" s="4">
        <v>112278</v>
      </c>
      <c r="P29" s="4">
        <v>55595</v>
      </c>
      <c r="Q29" s="4">
        <v>6019</v>
      </c>
      <c r="R29" s="4">
        <v>940</v>
      </c>
      <c r="S29" s="4">
        <v>0</v>
      </c>
      <c r="T29" s="4">
        <v>0</v>
      </c>
      <c r="U29" s="4">
        <v>0</v>
      </c>
      <c r="V29" s="4">
        <v>0</v>
      </c>
      <c r="W29" s="4">
        <v>515282</v>
      </c>
      <c r="X29" s="4">
        <v>0</v>
      </c>
      <c r="Y29" s="4">
        <v>6361</v>
      </c>
      <c r="Z29" s="4">
        <v>9599</v>
      </c>
      <c r="AA29" s="4">
        <v>196312</v>
      </c>
      <c r="AB29" s="4">
        <v>4231930.868652625</v>
      </c>
      <c r="AC29" s="4">
        <v>0</v>
      </c>
      <c r="AD29" s="4">
        <v>53609</v>
      </c>
      <c r="AE29" s="4">
        <v>55595</v>
      </c>
      <c r="AF29" s="4">
        <v>940</v>
      </c>
      <c r="AG29" s="4">
        <v>459584</v>
      </c>
      <c r="AH29" s="4">
        <v>0</v>
      </c>
      <c r="AI29" s="4">
        <v>196312</v>
      </c>
      <c r="AJ29" s="4">
        <v>766040</v>
      </c>
    </row>
    <row r="30" spans="1:36" x14ac:dyDescent="0.25">
      <c r="A30" s="4">
        <v>94</v>
      </c>
      <c r="B30" s="4">
        <v>1</v>
      </c>
      <c r="C30" s="4" t="s">
        <v>31</v>
      </c>
      <c r="D30" s="4">
        <v>2555</v>
      </c>
      <c r="E30" s="4">
        <v>2770.9</v>
      </c>
      <c r="F30" s="4">
        <v>2803</v>
      </c>
      <c r="G30" s="4">
        <v>3035.5</v>
      </c>
      <c r="H30" s="4">
        <v>19160076</v>
      </c>
      <c r="I30" s="4">
        <v>52193</v>
      </c>
      <c r="J30" s="4">
        <v>2207699</v>
      </c>
      <c r="K30" s="4">
        <v>14399</v>
      </c>
      <c r="L30" s="4">
        <v>0</v>
      </c>
      <c r="M30" s="4">
        <v>0</v>
      </c>
      <c r="N30" s="4">
        <v>256651</v>
      </c>
      <c r="O30" s="4">
        <v>673848</v>
      </c>
      <c r="P30" s="4">
        <v>508167.5</v>
      </c>
      <c r="Q30" s="4">
        <v>39462</v>
      </c>
      <c r="R30" s="4">
        <v>4796</v>
      </c>
      <c r="S30" s="4">
        <v>0</v>
      </c>
      <c r="T30" s="4">
        <v>0</v>
      </c>
      <c r="U30" s="4">
        <v>0</v>
      </c>
      <c r="V30" s="4">
        <v>0</v>
      </c>
      <c r="W30" s="4">
        <v>910650</v>
      </c>
      <c r="X30" s="4">
        <v>0</v>
      </c>
      <c r="Y30" s="4">
        <v>0</v>
      </c>
      <c r="Z30" s="4">
        <v>63729</v>
      </c>
      <c r="AA30" s="4">
        <v>1287052</v>
      </c>
      <c r="AB30" s="4">
        <v>25178722.5</v>
      </c>
      <c r="AC30" s="4">
        <v>0</v>
      </c>
      <c r="AD30" s="4">
        <v>108809</v>
      </c>
      <c r="AE30" s="4">
        <v>333565</v>
      </c>
      <c r="AF30" s="4">
        <v>3148</v>
      </c>
      <c r="AG30" s="4">
        <v>346428</v>
      </c>
      <c r="AH30" s="4">
        <v>0</v>
      </c>
      <c r="AI30" s="4">
        <v>844830</v>
      </c>
      <c r="AJ30" s="4">
        <v>1636780</v>
      </c>
    </row>
    <row r="31" spans="1:36" x14ac:dyDescent="0.25">
      <c r="A31" s="4">
        <v>95</v>
      </c>
      <c r="B31" s="4">
        <v>1</v>
      </c>
      <c r="C31" s="4" t="s">
        <v>32</v>
      </c>
      <c r="D31" s="4">
        <v>238</v>
      </c>
      <c r="E31" s="4">
        <v>262.2</v>
      </c>
      <c r="F31" s="4">
        <v>293</v>
      </c>
      <c r="G31" s="4">
        <v>323.8</v>
      </c>
      <c r="H31" s="4">
        <v>2043826</v>
      </c>
      <c r="I31" s="4">
        <v>0</v>
      </c>
      <c r="J31" s="4">
        <v>136278</v>
      </c>
      <c r="K31" s="4">
        <v>0</v>
      </c>
      <c r="L31" s="4">
        <v>116734</v>
      </c>
      <c r="M31" s="4">
        <v>419225</v>
      </c>
      <c r="N31" s="4">
        <v>125748</v>
      </c>
      <c r="O31" s="4">
        <v>71696</v>
      </c>
      <c r="P31" s="4">
        <v>53582.5</v>
      </c>
      <c r="Q31" s="4">
        <v>4209</v>
      </c>
      <c r="R31" s="4">
        <v>11233</v>
      </c>
      <c r="S31" s="4">
        <v>0</v>
      </c>
      <c r="T31" s="4">
        <v>0</v>
      </c>
      <c r="U31" s="4">
        <v>0</v>
      </c>
      <c r="V31" s="4">
        <v>0</v>
      </c>
      <c r="W31" s="4">
        <v>97140</v>
      </c>
      <c r="X31" s="4">
        <v>0</v>
      </c>
      <c r="Y31" s="4">
        <v>46295</v>
      </c>
      <c r="Z31" s="4">
        <v>6342</v>
      </c>
      <c r="AA31" s="4">
        <v>137291</v>
      </c>
      <c r="AB31" s="4">
        <v>3269599.5</v>
      </c>
      <c r="AC31" s="4">
        <v>0</v>
      </c>
      <c r="AD31" s="4">
        <v>19427</v>
      </c>
      <c r="AE31" s="4">
        <v>44466</v>
      </c>
      <c r="AF31" s="4">
        <v>9322</v>
      </c>
      <c r="AG31" s="4">
        <v>46719</v>
      </c>
      <c r="AH31" s="4">
        <v>0</v>
      </c>
      <c r="AI31" s="4">
        <v>113932</v>
      </c>
      <c r="AJ31" s="4">
        <v>233866</v>
      </c>
    </row>
    <row r="32" spans="1:36" x14ac:dyDescent="0.25">
      <c r="A32" s="4">
        <v>97</v>
      </c>
      <c r="B32" s="4">
        <v>1</v>
      </c>
      <c r="C32" s="4" t="s">
        <v>33</v>
      </c>
      <c r="D32" s="4">
        <v>553</v>
      </c>
      <c r="E32" s="4">
        <v>608.59999999999991</v>
      </c>
      <c r="F32" s="4">
        <v>634</v>
      </c>
      <c r="G32" s="4">
        <v>694.6</v>
      </c>
      <c r="H32" s="4">
        <v>4384315</v>
      </c>
      <c r="I32" s="4">
        <v>0</v>
      </c>
      <c r="J32" s="4">
        <v>201406</v>
      </c>
      <c r="K32" s="4">
        <v>15476</v>
      </c>
      <c r="L32" s="4">
        <v>104463</v>
      </c>
      <c r="M32" s="4">
        <v>0</v>
      </c>
      <c r="N32" s="4">
        <v>149130</v>
      </c>
      <c r="O32" s="4">
        <v>132099</v>
      </c>
      <c r="P32" s="4">
        <v>109683.75</v>
      </c>
      <c r="Q32" s="4">
        <v>9030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322864</v>
      </c>
      <c r="X32" s="4">
        <v>0</v>
      </c>
      <c r="Y32" s="4">
        <v>31806</v>
      </c>
      <c r="Z32" s="4">
        <v>14297</v>
      </c>
      <c r="AA32" s="4">
        <v>0</v>
      </c>
      <c r="AB32" s="4">
        <v>5474569.75</v>
      </c>
      <c r="AC32" s="4">
        <v>0</v>
      </c>
      <c r="AD32" s="4">
        <v>40258</v>
      </c>
      <c r="AE32" s="4">
        <v>100646</v>
      </c>
      <c r="AF32" s="4">
        <v>0</v>
      </c>
      <c r="AG32" s="4">
        <v>215865</v>
      </c>
      <c r="AH32" s="4">
        <v>0</v>
      </c>
      <c r="AI32" s="4">
        <v>0</v>
      </c>
      <c r="AJ32" s="4">
        <v>356769</v>
      </c>
    </row>
    <row r="33" spans="1:36" x14ac:dyDescent="0.25">
      <c r="A33" s="4">
        <v>99</v>
      </c>
      <c r="B33" s="4">
        <v>1</v>
      </c>
      <c r="C33" s="4" t="s">
        <v>34</v>
      </c>
      <c r="D33" s="4">
        <v>1029</v>
      </c>
      <c r="E33" s="4">
        <v>1123.3999999999999</v>
      </c>
      <c r="F33" s="4">
        <v>1246</v>
      </c>
      <c r="G33" s="4">
        <v>1362.4</v>
      </c>
      <c r="H33" s="4">
        <v>8599469</v>
      </c>
      <c r="I33" s="4">
        <v>0</v>
      </c>
      <c r="J33" s="4">
        <v>41376</v>
      </c>
      <c r="K33" s="4">
        <v>14787</v>
      </c>
      <c r="L33" s="4">
        <v>0</v>
      </c>
      <c r="M33" s="4">
        <v>0</v>
      </c>
      <c r="N33" s="4">
        <v>120411</v>
      </c>
      <c r="O33" s="4">
        <v>310022</v>
      </c>
      <c r="P33" s="4">
        <v>227955</v>
      </c>
      <c r="Q33" s="4">
        <v>17711</v>
      </c>
      <c r="R33" s="4">
        <v>4237</v>
      </c>
      <c r="S33" s="4">
        <v>0</v>
      </c>
      <c r="T33" s="4">
        <v>0</v>
      </c>
      <c r="U33" s="4">
        <v>0</v>
      </c>
      <c r="V33" s="4">
        <v>0</v>
      </c>
      <c r="W33" s="4">
        <v>408720</v>
      </c>
      <c r="X33" s="4">
        <v>0</v>
      </c>
      <c r="Y33" s="4">
        <v>0</v>
      </c>
      <c r="Z33" s="4">
        <v>25566</v>
      </c>
      <c r="AA33" s="4">
        <v>577658</v>
      </c>
      <c r="AB33" s="4">
        <v>10347912</v>
      </c>
      <c r="AC33" s="4">
        <v>0</v>
      </c>
      <c r="AD33" s="4">
        <v>57860</v>
      </c>
      <c r="AE33" s="4">
        <v>192667</v>
      </c>
      <c r="AF33" s="4">
        <v>3581</v>
      </c>
      <c r="AG33" s="4">
        <v>200203</v>
      </c>
      <c r="AH33" s="4">
        <v>0</v>
      </c>
      <c r="AI33" s="4">
        <v>488235</v>
      </c>
      <c r="AJ33" s="4">
        <v>942546</v>
      </c>
    </row>
    <row r="34" spans="1:36" x14ac:dyDescent="0.25">
      <c r="A34" s="4">
        <v>100</v>
      </c>
      <c r="B34" s="4">
        <v>1</v>
      </c>
      <c r="C34" s="4" t="s">
        <v>35</v>
      </c>
      <c r="D34" s="4">
        <v>254</v>
      </c>
      <c r="E34" s="4">
        <v>278.40000000000003</v>
      </c>
      <c r="F34" s="4">
        <v>368</v>
      </c>
      <c r="G34" s="4">
        <v>404.6</v>
      </c>
      <c r="H34" s="4">
        <v>2553835</v>
      </c>
      <c r="I34" s="4">
        <v>0</v>
      </c>
      <c r="J34" s="4">
        <v>238185</v>
      </c>
      <c r="K34" s="4">
        <v>16462</v>
      </c>
      <c r="L34" s="4">
        <v>127338</v>
      </c>
      <c r="M34" s="4">
        <v>0</v>
      </c>
      <c r="N34" s="4">
        <v>118598</v>
      </c>
      <c r="O34" s="4">
        <v>91734</v>
      </c>
      <c r="P34" s="4">
        <v>67426.25</v>
      </c>
      <c r="Q34" s="4">
        <v>5260</v>
      </c>
      <c r="R34" s="4">
        <v>5907</v>
      </c>
      <c r="S34" s="4">
        <v>0</v>
      </c>
      <c r="T34" s="4">
        <v>0</v>
      </c>
      <c r="U34" s="4">
        <v>0</v>
      </c>
      <c r="V34" s="4">
        <v>0</v>
      </c>
      <c r="W34" s="4">
        <v>121380</v>
      </c>
      <c r="X34" s="4">
        <v>97500</v>
      </c>
      <c r="Y34" s="4">
        <v>8835</v>
      </c>
      <c r="Z34" s="4">
        <v>9818</v>
      </c>
      <c r="AA34" s="4">
        <v>171550</v>
      </c>
      <c r="AB34" s="4">
        <v>3536328.25</v>
      </c>
      <c r="AC34" s="4">
        <v>0</v>
      </c>
      <c r="AD34" s="4">
        <v>34878</v>
      </c>
      <c r="AE34" s="4">
        <v>67426.25</v>
      </c>
      <c r="AF34" s="4">
        <v>5907</v>
      </c>
      <c r="AG34" s="4">
        <v>99654</v>
      </c>
      <c r="AH34" s="4">
        <v>35186</v>
      </c>
      <c r="AI34" s="4">
        <v>171550</v>
      </c>
      <c r="AJ34" s="4">
        <v>379415.25</v>
      </c>
    </row>
    <row r="35" spans="1:36" x14ac:dyDescent="0.25">
      <c r="A35" s="4">
        <v>108</v>
      </c>
      <c r="B35" s="4">
        <v>1</v>
      </c>
      <c r="C35" s="4" t="s">
        <v>36</v>
      </c>
      <c r="D35" s="4">
        <v>1184</v>
      </c>
      <c r="E35" s="4">
        <v>1298.8</v>
      </c>
      <c r="F35" s="4">
        <v>1024</v>
      </c>
      <c r="G35" s="4">
        <v>1127.5999999999999</v>
      </c>
      <c r="H35" s="4">
        <v>7117411</v>
      </c>
      <c r="I35" s="4">
        <v>0</v>
      </c>
      <c r="J35" s="4">
        <v>145910</v>
      </c>
      <c r="K35" s="4">
        <v>23920</v>
      </c>
      <c r="L35" s="4">
        <v>0</v>
      </c>
      <c r="M35" s="4">
        <v>0</v>
      </c>
      <c r="N35" s="4">
        <v>148366</v>
      </c>
      <c r="O35" s="4">
        <v>258571</v>
      </c>
      <c r="P35" s="4">
        <v>189143.75</v>
      </c>
      <c r="Q35" s="4">
        <v>14659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338280</v>
      </c>
      <c r="X35" s="4">
        <v>256360</v>
      </c>
      <c r="Y35" s="4">
        <v>0</v>
      </c>
      <c r="Z35" s="4">
        <v>21468</v>
      </c>
      <c r="AA35" s="4">
        <v>478102</v>
      </c>
      <c r="AB35" s="4">
        <v>8735830.75</v>
      </c>
      <c r="AC35" s="4">
        <v>0</v>
      </c>
      <c r="AD35" s="4">
        <v>106633</v>
      </c>
      <c r="AE35" s="4">
        <v>189143.75</v>
      </c>
      <c r="AF35" s="4">
        <v>0</v>
      </c>
      <c r="AG35" s="4">
        <v>211891</v>
      </c>
      <c r="AH35" s="4">
        <v>92516</v>
      </c>
      <c r="AI35" s="4">
        <v>478102</v>
      </c>
      <c r="AJ35" s="4">
        <v>985769.75</v>
      </c>
    </row>
    <row r="36" spans="1:36" x14ac:dyDescent="0.25">
      <c r="A36" s="4">
        <v>110</v>
      </c>
      <c r="B36" s="4">
        <v>1</v>
      </c>
      <c r="C36" s="4" t="s">
        <v>37</v>
      </c>
      <c r="D36" s="4">
        <v>4365</v>
      </c>
      <c r="E36" s="4">
        <v>4779</v>
      </c>
      <c r="F36" s="4">
        <v>4150</v>
      </c>
      <c r="G36" s="4">
        <v>4541</v>
      </c>
      <c r="H36" s="4">
        <v>28662792</v>
      </c>
      <c r="I36" s="4">
        <v>28655</v>
      </c>
      <c r="J36" s="4">
        <v>158826</v>
      </c>
      <c r="K36" s="4">
        <v>21599</v>
      </c>
      <c r="L36" s="4">
        <v>0</v>
      </c>
      <c r="M36" s="4">
        <v>0</v>
      </c>
      <c r="N36" s="4">
        <v>271880</v>
      </c>
      <c r="O36" s="4">
        <v>968009</v>
      </c>
      <c r="P36" s="4">
        <v>629082.5</v>
      </c>
      <c r="Q36" s="4">
        <v>59033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3746325</v>
      </c>
      <c r="X36" s="4">
        <v>0</v>
      </c>
      <c r="Y36" s="4">
        <v>0</v>
      </c>
      <c r="Z36" s="4">
        <v>189517</v>
      </c>
      <c r="AA36" s="4">
        <v>1925384</v>
      </c>
      <c r="AB36" s="4">
        <v>36661102.5</v>
      </c>
      <c r="AC36" s="4">
        <v>0</v>
      </c>
      <c r="AD36" s="4">
        <v>276398</v>
      </c>
      <c r="AE36" s="4">
        <v>614977</v>
      </c>
      <c r="AF36" s="4">
        <v>0</v>
      </c>
      <c r="AG36" s="4">
        <v>3109002</v>
      </c>
      <c r="AH36" s="4">
        <v>0</v>
      </c>
      <c r="AI36" s="4">
        <v>1882214</v>
      </c>
      <c r="AJ36" s="4">
        <v>5882591</v>
      </c>
    </row>
    <row r="37" spans="1:36" x14ac:dyDescent="0.25">
      <c r="A37" s="4">
        <v>111</v>
      </c>
      <c r="B37" s="4">
        <v>1</v>
      </c>
      <c r="C37" s="4" t="s">
        <v>38</v>
      </c>
      <c r="D37" s="4">
        <v>1740</v>
      </c>
      <c r="E37" s="4">
        <v>1895.8000000000002</v>
      </c>
      <c r="F37" s="4">
        <v>1597</v>
      </c>
      <c r="G37" s="4">
        <v>1747.0000000000002</v>
      </c>
      <c r="H37" s="4">
        <v>11027064</v>
      </c>
      <c r="I37" s="4">
        <v>0</v>
      </c>
      <c r="J37" s="4">
        <v>153901</v>
      </c>
      <c r="K37" s="4">
        <v>14643</v>
      </c>
      <c r="L37" s="4">
        <v>0</v>
      </c>
      <c r="M37" s="4">
        <v>0</v>
      </c>
      <c r="N37" s="4">
        <v>183312</v>
      </c>
      <c r="O37" s="4">
        <v>387791</v>
      </c>
      <c r="P37" s="4">
        <v>287771.25</v>
      </c>
      <c r="Q37" s="4">
        <v>22711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618840</v>
      </c>
      <c r="X37" s="4">
        <v>0</v>
      </c>
      <c r="Y37" s="4">
        <v>0</v>
      </c>
      <c r="Z37" s="4">
        <v>37020</v>
      </c>
      <c r="AA37" s="4">
        <v>740728</v>
      </c>
      <c r="AB37" s="4">
        <v>13473781.25</v>
      </c>
      <c r="AC37" s="4">
        <v>0</v>
      </c>
      <c r="AD37" s="4">
        <v>130090</v>
      </c>
      <c r="AE37" s="4">
        <v>287576</v>
      </c>
      <c r="AF37" s="4">
        <v>0</v>
      </c>
      <c r="AG37" s="4">
        <v>398210</v>
      </c>
      <c r="AH37" s="4">
        <v>0</v>
      </c>
      <c r="AI37" s="4">
        <v>740225</v>
      </c>
      <c r="AJ37" s="4">
        <v>1556101</v>
      </c>
    </row>
    <row r="38" spans="1:36" x14ac:dyDescent="0.25">
      <c r="A38" s="4">
        <v>112</v>
      </c>
      <c r="B38" s="4">
        <v>1</v>
      </c>
      <c r="C38" s="4" t="s">
        <v>39</v>
      </c>
      <c r="D38" s="4">
        <v>10971</v>
      </c>
      <c r="E38" s="4">
        <v>12013.800000000001</v>
      </c>
      <c r="F38" s="4">
        <v>9875</v>
      </c>
      <c r="G38" s="4">
        <v>10813.599999999999</v>
      </c>
      <c r="H38" s="4">
        <v>68255443</v>
      </c>
      <c r="I38" s="4">
        <v>424711</v>
      </c>
      <c r="J38" s="4">
        <v>1243411</v>
      </c>
      <c r="K38" s="4">
        <v>317226</v>
      </c>
      <c r="L38" s="4">
        <v>0</v>
      </c>
      <c r="M38" s="4">
        <v>0</v>
      </c>
      <c r="N38" s="4">
        <v>500537.86558697495</v>
      </c>
      <c r="O38" s="4">
        <v>2339897</v>
      </c>
      <c r="P38" s="4">
        <v>1187571.25</v>
      </c>
      <c r="Q38" s="4">
        <v>140577</v>
      </c>
      <c r="R38" s="4">
        <v>44985</v>
      </c>
      <c r="S38" s="4">
        <v>0</v>
      </c>
      <c r="T38" s="4">
        <v>0</v>
      </c>
      <c r="U38" s="4">
        <v>83948</v>
      </c>
      <c r="V38" s="4">
        <v>0</v>
      </c>
      <c r="W38" s="4">
        <v>14457243</v>
      </c>
      <c r="X38" s="4">
        <v>2555540</v>
      </c>
      <c r="Y38" s="4">
        <v>0</v>
      </c>
      <c r="Z38" s="4">
        <v>441883</v>
      </c>
      <c r="AA38" s="4">
        <v>4584966</v>
      </c>
      <c r="AB38" s="4">
        <v>94022399.115586981</v>
      </c>
      <c r="AC38" s="4">
        <v>0</v>
      </c>
      <c r="AD38" s="4">
        <v>815965</v>
      </c>
      <c r="AE38" s="4">
        <v>1187571.25</v>
      </c>
      <c r="AF38" s="4">
        <v>44985</v>
      </c>
      <c r="AG38" s="4">
        <v>13458966</v>
      </c>
      <c r="AH38" s="4">
        <v>922247</v>
      </c>
      <c r="AI38" s="4">
        <v>4584966</v>
      </c>
      <c r="AJ38" s="4">
        <v>20092453.25</v>
      </c>
    </row>
    <row r="39" spans="1:36" x14ac:dyDescent="0.25">
      <c r="A39" s="4">
        <v>113</v>
      </c>
      <c r="B39" s="4">
        <v>1</v>
      </c>
      <c r="C39" s="4" t="s">
        <v>40</v>
      </c>
      <c r="D39" s="4">
        <v>947</v>
      </c>
      <c r="E39" s="4">
        <v>1039.5999999999999</v>
      </c>
      <c r="F39" s="4">
        <v>746</v>
      </c>
      <c r="G39" s="4">
        <v>816</v>
      </c>
      <c r="H39" s="4">
        <v>5150592</v>
      </c>
      <c r="I39" s="4">
        <v>6140</v>
      </c>
      <c r="J39" s="4">
        <v>725118</v>
      </c>
      <c r="K39" s="4">
        <v>15264</v>
      </c>
      <c r="L39" s="4">
        <v>66586</v>
      </c>
      <c r="M39" s="4">
        <v>112609</v>
      </c>
      <c r="N39" s="4">
        <v>241840.8798612</v>
      </c>
      <c r="O39" s="4">
        <v>187945</v>
      </c>
      <c r="P39" s="4">
        <v>135086.25</v>
      </c>
      <c r="Q39" s="4">
        <v>10608</v>
      </c>
      <c r="R39" s="4">
        <v>27393</v>
      </c>
      <c r="S39" s="4">
        <v>0</v>
      </c>
      <c r="T39" s="4">
        <v>0</v>
      </c>
      <c r="U39" s="4">
        <v>0</v>
      </c>
      <c r="V39" s="4">
        <v>0</v>
      </c>
      <c r="W39" s="4">
        <v>244800</v>
      </c>
      <c r="X39" s="4">
        <v>0</v>
      </c>
      <c r="Y39" s="4">
        <v>24385</v>
      </c>
      <c r="Z39" s="4">
        <v>20082</v>
      </c>
      <c r="AA39" s="4">
        <v>345984</v>
      </c>
      <c r="AB39" s="4">
        <v>7314433.1298612002</v>
      </c>
      <c r="AC39" s="4">
        <v>0</v>
      </c>
      <c r="AD39" s="4">
        <v>187945</v>
      </c>
      <c r="AE39" s="4">
        <v>135086.25</v>
      </c>
      <c r="AF39" s="4">
        <v>27393</v>
      </c>
      <c r="AG39" s="4">
        <v>209231</v>
      </c>
      <c r="AH39" s="4">
        <v>0</v>
      </c>
      <c r="AI39" s="4">
        <v>345984</v>
      </c>
      <c r="AJ39" s="4">
        <v>905639.25</v>
      </c>
    </row>
    <row r="40" spans="1:36" x14ac:dyDescent="0.25">
      <c r="A40" s="4">
        <v>115</v>
      </c>
      <c r="B40" s="4">
        <v>1</v>
      </c>
      <c r="C40" s="4" t="s">
        <v>41</v>
      </c>
      <c r="D40" s="4">
        <v>1195</v>
      </c>
      <c r="E40" s="4">
        <v>1288</v>
      </c>
      <c r="F40" s="4">
        <v>1195</v>
      </c>
      <c r="G40" s="4">
        <v>1288</v>
      </c>
      <c r="H40" s="4">
        <v>8129856</v>
      </c>
      <c r="I40" s="4">
        <v>221054</v>
      </c>
      <c r="J40" s="4">
        <v>3048680</v>
      </c>
      <c r="K40" s="4">
        <v>0</v>
      </c>
      <c r="L40" s="4">
        <v>0</v>
      </c>
      <c r="M40" s="4">
        <v>87616</v>
      </c>
      <c r="N40" s="4">
        <v>317911</v>
      </c>
      <c r="O40" s="4">
        <v>284590</v>
      </c>
      <c r="P40" s="4">
        <v>189333.75</v>
      </c>
      <c r="Q40" s="4">
        <v>16744</v>
      </c>
      <c r="R40" s="4">
        <v>453775</v>
      </c>
      <c r="S40" s="4">
        <v>0</v>
      </c>
      <c r="T40" s="4">
        <v>0</v>
      </c>
      <c r="U40" s="4">
        <v>0</v>
      </c>
      <c r="V40" s="4">
        <v>0</v>
      </c>
      <c r="W40" s="4">
        <v>386400</v>
      </c>
      <c r="X40" s="4">
        <v>0</v>
      </c>
      <c r="Y40" s="4">
        <v>0</v>
      </c>
      <c r="Z40" s="4">
        <v>35054</v>
      </c>
      <c r="AA40" s="4">
        <v>546112</v>
      </c>
      <c r="AB40" s="4">
        <v>13717125.75</v>
      </c>
      <c r="AC40" s="4">
        <v>0</v>
      </c>
      <c r="AD40" s="4">
        <v>82502</v>
      </c>
      <c r="AE40" s="4">
        <v>122776</v>
      </c>
      <c r="AF40" s="4">
        <v>294257</v>
      </c>
      <c r="AG40" s="4">
        <v>145215</v>
      </c>
      <c r="AH40" s="4">
        <v>0</v>
      </c>
      <c r="AI40" s="4">
        <v>354134</v>
      </c>
      <c r="AJ40" s="4">
        <v>998884</v>
      </c>
    </row>
    <row r="41" spans="1:36" x14ac:dyDescent="0.25">
      <c r="A41" s="4">
        <v>116</v>
      </c>
      <c r="B41" s="4">
        <v>1</v>
      </c>
      <c r="C41" s="4" t="s">
        <v>42</v>
      </c>
      <c r="D41" s="4">
        <v>867</v>
      </c>
      <c r="E41" s="4">
        <v>950.2</v>
      </c>
      <c r="F41" s="4">
        <v>1197</v>
      </c>
      <c r="G41" s="4">
        <v>1301.8</v>
      </c>
      <c r="H41" s="4">
        <v>8216962</v>
      </c>
      <c r="I41" s="4">
        <v>0</v>
      </c>
      <c r="J41" s="4">
        <v>578551</v>
      </c>
      <c r="K41" s="4">
        <v>0</v>
      </c>
      <c r="L41" s="4">
        <v>0</v>
      </c>
      <c r="M41" s="4">
        <v>0</v>
      </c>
      <c r="N41" s="4">
        <v>227929</v>
      </c>
      <c r="O41" s="4">
        <v>279162</v>
      </c>
      <c r="P41" s="4">
        <v>214221.25</v>
      </c>
      <c r="Q41" s="4">
        <v>16923</v>
      </c>
      <c r="R41" s="4">
        <v>65819</v>
      </c>
      <c r="S41" s="4">
        <v>0</v>
      </c>
      <c r="T41" s="4">
        <v>0</v>
      </c>
      <c r="U41" s="4">
        <v>0</v>
      </c>
      <c r="V41" s="4">
        <v>-7574</v>
      </c>
      <c r="W41" s="4">
        <v>390540</v>
      </c>
      <c r="X41" s="4">
        <v>0</v>
      </c>
      <c r="Y41" s="4">
        <v>0</v>
      </c>
      <c r="Z41" s="4">
        <v>33799</v>
      </c>
      <c r="AA41" s="4">
        <v>551963</v>
      </c>
      <c r="AB41" s="4">
        <v>10568295.25</v>
      </c>
      <c r="AC41" s="4">
        <v>0</v>
      </c>
      <c r="AD41" s="4">
        <v>104860</v>
      </c>
      <c r="AE41" s="4">
        <v>214221.25</v>
      </c>
      <c r="AF41" s="4">
        <v>65819</v>
      </c>
      <c r="AG41" s="4">
        <v>239312</v>
      </c>
      <c r="AH41" s="4">
        <v>0</v>
      </c>
      <c r="AI41" s="4">
        <v>551963</v>
      </c>
      <c r="AJ41" s="4">
        <v>1176175.25</v>
      </c>
    </row>
    <row r="42" spans="1:36" x14ac:dyDescent="0.25">
      <c r="A42" s="4">
        <v>118</v>
      </c>
      <c r="B42" s="4">
        <v>1</v>
      </c>
      <c r="C42" s="4" t="s">
        <v>43</v>
      </c>
      <c r="D42" s="4">
        <v>391</v>
      </c>
      <c r="E42" s="4">
        <v>429.59999999999991</v>
      </c>
      <c r="F42" s="4">
        <v>336</v>
      </c>
      <c r="G42" s="4">
        <v>365.6</v>
      </c>
      <c r="H42" s="4">
        <v>2307667</v>
      </c>
      <c r="I42" s="4">
        <v>0</v>
      </c>
      <c r="J42" s="4">
        <v>554087</v>
      </c>
      <c r="K42" s="4">
        <v>0</v>
      </c>
      <c r="L42" s="4">
        <v>123144</v>
      </c>
      <c r="M42" s="4">
        <v>597178.69999999995</v>
      </c>
      <c r="N42" s="4">
        <v>231034.85117479123</v>
      </c>
      <c r="O42" s="4">
        <v>78205</v>
      </c>
      <c r="P42" s="4">
        <v>61237.5</v>
      </c>
      <c r="Q42" s="4">
        <v>4753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109680</v>
      </c>
      <c r="X42" s="4">
        <v>0</v>
      </c>
      <c r="Y42" s="4">
        <v>0</v>
      </c>
      <c r="Z42" s="4">
        <v>10114</v>
      </c>
      <c r="AA42" s="4">
        <v>155014</v>
      </c>
      <c r="AB42" s="4">
        <v>4232115.0511747915</v>
      </c>
      <c r="AC42" s="4">
        <v>0</v>
      </c>
      <c r="AD42" s="4">
        <v>78205</v>
      </c>
      <c r="AE42" s="4">
        <v>61237.5</v>
      </c>
      <c r="AF42" s="4">
        <v>0</v>
      </c>
      <c r="AG42" s="4">
        <v>109680</v>
      </c>
      <c r="AH42" s="4">
        <v>0</v>
      </c>
      <c r="AI42" s="4">
        <v>155014</v>
      </c>
      <c r="AJ42" s="4">
        <v>404136.5</v>
      </c>
    </row>
    <row r="43" spans="1:36" x14ac:dyDescent="0.25">
      <c r="A43" s="4">
        <v>129</v>
      </c>
      <c r="B43" s="4">
        <v>1</v>
      </c>
      <c r="C43" s="4" t="s">
        <v>44</v>
      </c>
      <c r="D43" s="4">
        <v>1320</v>
      </c>
      <c r="E43" s="4">
        <v>1449.6</v>
      </c>
      <c r="F43" s="4">
        <v>1554</v>
      </c>
      <c r="G43" s="4">
        <v>1705.8</v>
      </c>
      <c r="H43" s="4">
        <v>10767010</v>
      </c>
      <c r="I43" s="4">
        <v>241522</v>
      </c>
      <c r="J43" s="4">
        <v>859261</v>
      </c>
      <c r="K43" s="4">
        <v>104101</v>
      </c>
      <c r="L43" s="4">
        <v>0</v>
      </c>
      <c r="M43" s="4">
        <v>0</v>
      </c>
      <c r="N43" s="4">
        <v>263361</v>
      </c>
      <c r="O43" s="4">
        <v>394952</v>
      </c>
      <c r="P43" s="4">
        <v>269415</v>
      </c>
      <c r="Q43" s="4">
        <v>22175</v>
      </c>
      <c r="R43" s="4">
        <v>12811</v>
      </c>
      <c r="S43" s="4">
        <v>0</v>
      </c>
      <c r="T43" s="4">
        <v>0</v>
      </c>
      <c r="U43" s="4">
        <v>0</v>
      </c>
      <c r="V43" s="4">
        <v>0</v>
      </c>
      <c r="W43" s="4">
        <v>779141</v>
      </c>
      <c r="X43" s="4">
        <v>0</v>
      </c>
      <c r="Y43" s="4">
        <v>0</v>
      </c>
      <c r="Z43" s="4">
        <v>37061</v>
      </c>
      <c r="AA43" s="4">
        <v>723259</v>
      </c>
      <c r="AB43" s="4">
        <v>14474069</v>
      </c>
      <c r="AC43" s="4">
        <v>0</v>
      </c>
      <c r="AD43" s="4">
        <v>93086</v>
      </c>
      <c r="AE43" s="4">
        <v>133568</v>
      </c>
      <c r="AF43" s="4">
        <v>6351</v>
      </c>
      <c r="AG43" s="4">
        <v>279604</v>
      </c>
      <c r="AH43" s="4">
        <v>0</v>
      </c>
      <c r="AI43" s="4">
        <v>358571</v>
      </c>
      <c r="AJ43" s="4">
        <v>871180</v>
      </c>
    </row>
    <row r="44" spans="1:36" x14ac:dyDescent="0.25">
      <c r="A44" s="4">
        <v>138</v>
      </c>
      <c r="B44" s="4">
        <v>1</v>
      </c>
      <c r="C44" s="4" t="s">
        <v>45</v>
      </c>
      <c r="D44" s="4">
        <v>3339</v>
      </c>
      <c r="E44" s="4">
        <v>3650</v>
      </c>
      <c r="F44" s="4">
        <v>2729</v>
      </c>
      <c r="G44" s="4">
        <v>2988.8</v>
      </c>
      <c r="H44" s="4">
        <v>18865306</v>
      </c>
      <c r="I44" s="4">
        <v>214914</v>
      </c>
      <c r="J44" s="4">
        <v>679418</v>
      </c>
      <c r="K44" s="4">
        <v>17363</v>
      </c>
      <c r="L44" s="4">
        <v>0</v>
      </c>
      <c r="M44" s="4">
        <v>0</v>
      </c>
      <c r="N44" s="4">
        <v>427931.91760824999</v>
      </c>
      <c r="O44" s="4">
        <v>657262</v>
      </c>
      <c r="P44" s="4">
        <v>497393.75</v>
      </c>
      <c r="Q44" s="4">
        <v>38854</v>
      </c>
      <c r="R44" s="4">
        <v>55502</v>
      </c>
      <c r="S44" s="4">
        <v>0</v>
      </c>
      <c r="T44" s="4">
        <v>0</v>
      </c>
      <c r="U44" s="4">
        <v>0</v>
      </c>
      <c r="V44" s="4">
        <v>0</v>
      </c>
      <c r="W44" s="4">
        <v>896640</v>
      </c>
      <c r="X44" s="4">
        <v>710060</v>
      </c>
      <c r="Y44" s="4">
        <v>86583</v>
      </c>
      <c r="Z44" s="4">
        <v>60593</v>
      </c>
      <c r="AA44" s="4">
        <v>1267251</v>
      </c>
      <c r="AB44" s="4">
        <v>23765011.66760825</v>
      </c>
      <c r="AC44" s="4">
        <v>0</v>
      </c>
      <c r="AD44" s="4">
        <v>185146</v>
      </c>
      <c r="AE44" s="4">
        <v>431860</v>
      </c>
      <c r="AF44" s="4">
        <v>48189</v>
      </c>
      <c r="AG44" s="4">
        <v>451178</v>
      </c>
      <c r="AH44" s="4">
        <v>256248</v>
      </c>
      <c r="AI44" s="4">
        <v>1100284</v>
      </c>
      <c r="AJ44" s="4">
        <v>2216657</v>
      </c>
    </row>
    <row r="45" spans="1:36" x14ac:dyDescent="0.25">
      <c r="A45" s="4">
        <v>139</v>
      </c>
      <c r="B45" s="4">
        <v>1</v>
      </c>
      <c r="C45" s="4" t="s">
        <v>46</v>
      </c>
      <c r="D45" s="4">
        <v>882</v>
      </c>
      <c r="E45" s="4">
        <v>967.4</v>
      </c>
      <c r="F45" s="4">
        <v>837</v>
      </c>
      <c r="G45" s="4">
        <v>916.80000000000007</v>
      </c>
      <c r="H45" s="4">
        <v>5786842</v>
      </c>
      <c r="I45" s="4">
        <v>0</v>
      </c>
      <c r="J45" s="4">
        <v>242673</v>
      </c>
      <c r="K45" s="4">
        <v>15138</v>
      </c>
      <c r="L45" s="4">
        <v>22443</v>
      </c>
      <c r="M45" s="4">
        <v>0</v>
      </c>
      <c r="N45" s="4">
        <v>133434</v>
      </c>
      <c r="O45" s="4">
        <v>201318</v>
      </c>
      <c r="P45" s="4">
        <v>105547.5</v>
      </c>
      <c r="Q45" s="4">
        <v>11918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1100160</v>
      </c>
      <c r="X45" s="4">
        <v>220480</v>
      </c>
      <c r="Y45" s="4">
        <v>26505</v>
      </c>
      <c r="Z45" s="4">
        <v>16024</v>
      </c>
      <c r="AA45" s="4">
        <v>388723</v>
      </c>
      <c r="AB45" s="4">
        <v>8050725.5</v>
      </c>
      <c r="AC45" s="4">
        <v>0</v>
      </c>
      <c r="AD45" s="4">
        <v>52178</v>
      </c>
      <c r="AE45" s="4">
        <v>88459</v>
      </c>
      <c r="AF45" s="4">
        <v>0</v>
      </c>
      <c r="AG45" s="4">
        <v>890430</v>
      </c>
      <c r="AH45" s="4">
        <v>77458</v>
      </c>
      <c r="AI45" s="4">
        <v>325786</v>
      </c>
      <c r="AJ45" s="4">
        <v>1356853</v>
      </c>
    </row>
    <row r="46" spans="1:36" x14ac:dyDescent="0.25">
      <c r="A46" s="4">
        <v>146</v>
      </c>
      <c r="B46" s="4">
        <v>1</v>
      </c>
      <c r="C46" s="4" t="s">
        <v>47</v>
      </c>
      <c r="D46" s="4">
        <v>824</v>
      </c>
      <c r="E46" s="4">
        <v>904.80000000000007</v>
      </c>
      <c r="F46" s="4">
        <v>878</v>
      </c>
      <c r="G46" s="4">
        <v>957.4</v>
      </c>
      <c r="H46" s="4">
        <v>6043109</v>
      </c>
      <c r="I46" s="4">
        <v>0</v>
      </c>
      <c r="J46" s="4">
        <v>74542</v>
      </c>
      <c r="K46" s="4">
        <v>0</v>
      </c>
      <c r="L46" s="4">
        <v>1411</v>
      </c>
      <c r="M46" s="4">
        <v>16999</v>
      </c>
      <c r="N46" s="4">
        <v>255542</v>
      </c>
      <c r="O46" s="4">
        <v>224687</v>
      </c>
      <c r="P46" s="4">
        <v>145687.5</v>
      </c>
      <c r="Q46" s="4">
        <v>12446</v>
      </c>
      <c r="R46" s="4">
        <v>10780</v>
      </c>
      <c r="S46" s="4">
        <v>0</v>
      </c>
      <c r="T46" s="4">
        <v>0</v>
      </c>
      <c r="U46" s="4">
        <v>0</v>
      </c>
      <c r="V46" s="4">
        <v>0</v>
      </c>
      <c r="W46" s="4">
        <v>528648</v>
      </c>
      <c r="X46" s="4">
        <v>0</v>
      </c>
      <c r="Y46" s="4">
        <v>0</v>
      </c>
      <c r="Z46" s="4">
        <v>17463</v>
      </c>
      <c r="AA46" s="4">
        <v>405938</v>
      </c>
      <c r="AB46" s="4">
        <v>7737252.5</v>
      </c>
      <c r="AC46" s="4">
        <v>0</v>
      </c>
      <c r="AD46" s="4">
        <v>93781</v>
      </c>
      <c r="AE46" s="4">
        <v>112420</v>
      </c>
      <c r="AF46" s="4">
        <v>8318</v>
      </c>
      <c r="AG46" s="4">
        <v>314745</v>
      </c>
      <c r="AH46" s="4">
        <v>0</v>
      </c>
      <c r="AI46" s="4">
        <v>313242</v>
      </c>
      <c r="AJ46" s="4">
        <v>842506</v>
      </c>
    </row>
    <row r="47" spans="1:36" x14ac:dyDescent="0.25">
      <c r="A47" s="4">
        <v>150</v>
      </c>
      <c r="B47" s="4">
        <v>1</v>
      </c>
      <c r="C47" s="4" t="s">
        <v>48</v>
      </c>
      <c r="D47" s="4">
        <v>893</v>
      </c>
      <c r="E47" s="4">
        <v>973.40000000000009</v>
      </c>
      <c r="F47" s="4">
        <v>1005</v>
      </c>
      <c r="G47" s="4">
        <v>1098.1999999999998</v>
      </c>
      <c r="H47" s="4">
        <v>6931838</v>
      </c>
      <c r="I47" s="4">
        <v>0</v>
      </c>
      <c r="J47" s="4">
        <v>53307</v>
      </c>
      <c r="K47" s="4">
        <v>14956</v>
      </c>
      <c r="L47" s="4">
        <v>0</v>
      </c>
      <c r="M47" s="4">
        <v>0</v>
      </c>
      <c r="N47" s="4">
        <v>180197</v>
      </c>
      <c r="O47" s="4">
        <v>241750</v>
      </c>
      <c r="P47" s="4">
        <v>183948.75</v>
      </c>
      <c r="Q47" s="4">
        <v>14277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329460</v>
      </c>
      <c r="X47" s="4">
        <v>162017</v>
      </c>
      <c r="Y47" s="4">
        <v>0</v>
      </c>
      <c r="Z47" s="4">
        <v>22956</v>
      </c>
      <c r="AA47" s="4">
        <v>465637</v>
      </c>
      <c r="AB47" s="4">
        <v>8438326.75</v>
      </c>
      <c r="AC47" s="4">
        <v>0</v>
      </c>
      <c r="AD47" s="4">
        <v>56463</v>
      </c>
      <c r="AE47" s="4">
        <v>136114</v>
      </c>
      <c r="AF47" s="4">
        <v>0</v>
      </c>
      <c r="AG47" s="4">
        <v>141285</v>
      </c>
      <c r="AH47" s="4">
        <v>0</v>
      </c>
      <c r="AI47" s="4">
        <v>344551</v>
      </c>
      <c r="AJ47" s="4">
        <v>678413</v>
      </c>
    </row>
    <row r="48" spans="1:36" x14ac:dyDescent="0.25">
      <c r="A48" s="4">
        <v>152</v>
      </c>
      <c r="B48" s="4">
        <v>1</v>
      </c>
      <c r="C48" s="4" t="s">
        <v>49</v>
      </c>
      <c r="D48" s="4">
        <v>7045</v>
      </c>
      <c r="E48" s="4">
        <v>7635.0000000000018</v>
      </c>
      <c r="F48" s="4">
        <v>6913</v>
      </c>
      <c r="G48" s="4">
        <v>7517.9999999999991</v>
      </c>
      <c r="H48" s="4">
        <v>47453616</v>
      </c>
      <c r="I48" s="4">
        <v>456436</v>
      </c>
      <c r="J48" s="4">
        <v>4261114</v>
      </c>
      <c r="K48" s="4">
        <v>222500</v>
      </c>
      <c r="L48" s="4">
        <v>0</v>
      </c>
      <c r="M48" s="4">
        <v>0</v>
      </c>
      <c r="N48" s="4">
        <v>589281.7777207999</v>
      </c>
      <c r="O48" s="4">
        <v>1617096</v>
      </c>
      <c r="P48" s="4">
        <v>1138507.5</v>
      </c>
      <c r="Q48" s="4">
        <v>97734</v>
      </c>
      <c r="R48" s="4">
        <v>393642</v>
      </c>
      <c r="S48" s="4">
        <v>0</v>
      </c>
      <c r="T48" s="4">
        <v>0</v>
      </c>
      <c r="U48" s="4">
        <v>0</v>
      </c>
      <c r="V48" s="4">
        <v>0</v>
      </c>
      <c r="W48" s="4">
        <v>3936876</v>
      </c>
      <c r="X48" s="4">
        <v>0</v>
      </c>
      <c r="Y48" s="4">
        <v>0</v>
      </c>
      <c r="Z48" s="4">
        <v>153120</v>
      </c>
      <c r="AA48" s="4">
        <v>3187632</v>
      </c>
      <c r="AB48" s="4">
        <v>63507555.277720802</v>
      </c>
      <c r="AC48" s="4">
        <v>0</v>
      </c>
      <c r="AD48" s="4">
        <v>401370</v>
      </c>
      <c r="AE48" s="4">
        <v>975682</v>
      </c>
      <c r="AF48" s="4">
        <v>337345</v>
      </c>
      <c r="AG48" s="4">
        <v>2561166</v>
      </c>
      <c r="AH48" s="4">
        <v>0</v>
      </c>
      <c r="AI48" s="4">
        <v>2731748</v>
      </c>
      <c r="AJ48" s="4">
        <v>7007311</v>
      </c>
    </row>
    <row r="49" spans="1:36" x14ac:dyDescent="0.25">
      <c r="A49" s="4">
        <v>160.1</v>
      </c>
      <c r="B49" s="4">
        <v>70</v>
      </c>
      <c r="C49" s="4" t="s">
        <v>50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226309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226309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</row>
    <row r="50" spans="1:36" x14ac:dyDescent="0.25">
      <c r="A50" s="4">
        <v>160.19999999999999</v>
      </c>
      <c r="B50" s="4">
        <v>90</v>
      </c>
      <c r="C50" s="4" t="s">
        <v>51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611374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611374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</row>
    <row r="51" spans="1:36" x14ac:dyDescent="0.25">
      <c r="A51" s="4">
        <v>162</v>
      </c>
      <c r="B51" s="4">
        <v>1</v>
      </c>
      <c r="C51" s="4" t="s">
        <v>52</v>
      </c>
      <c r="D51" s="4">
        <v>1041.2</v>
      </c>
      <c r="E51" s="4">
        <v>1135.2</v>
      </c>
      <c r="F51" s="4">
        <v>1037.2</v>
      </c>
      <c r="G51" s="4">
        <v>1131.2</v>
      </c>
      <c r="H51" s="4">
        <v>7140134</v>
      </c>
      <c r="I51" s="4">
        <v>18421</v>
      </c>
      <c r="J51" s="4">
        <v>743617</v>
      </c>
      <c r="K51" s="4">
        <v>0</v>
      </c>
      <c r="L51" s="4">
        <v>0</v>
      </c>
      <c r="M51" s="4">
        <v>0</v>
      </c>
      <c r="N51" s="4">
        <v>354661.63746562501</v>
      </c>
      <c r="O51" s="4">
        <v>252430</v>
      </c>
      <c r="P51" s="4">
        <v>186430</v>
      </c>
      <c r="Q51" s="4">
        <v>14706</v>
      </c>
      <c r="R51" s="4">
        <v>52352</v>
      </c>
      <c r="S51" s="4">
        <v>0</v>
      </c>
      <c r="T51" s="4">
        <v>0</v>
      </c>
      <c r="U51" s="4">
        <v>0</v>
      </c>
      <c r="V51" s="4">
        <v>0</v>
      </c>
      <c r="W51" s="4">
        <v>339360</v>
      </c>
      <c r="X51" s="4">
        <v>0</v>
      </c>
      <c r="Y51" s="4">
        <v>0</v>
      </c>
      <c r="Z51" s="4">
        <v>19419</v>
      </c>
      <c r="AA51" s="4">
        <v>479629</v>
      </c>
      <c r="AB51" s="4">
        <v>9601159.637465626</v>
      </c>
      <c r="AC51" s="4">
        <v>0</v>
      </c>
      <c r="AD51" s="4">
        <v>53547</v>
      </c>
      <c r="AE51" s="4">
        <v>98136</v>
      </c>
      <c r="AF51" s="4">
        <v>27558</v>
      </c>
      <c r="AG51" s="4">
        <v>103529</v>
      </c>
      <c r="AH51" s="4">
        <v>0</v>
      </c>
      <c r="AI51" s="4">
        <v>252475</v>
      </c>
      <c r="AJ51" s="4">
        <v>535245</v>
      </c>
    </row>
    <row r="52" spans="1:36" x14ac:dyDescent="0.25">
      <c r="A52" s="4">
        <v>166</v>
      </c>
      <c r="B52" s="4">
        <v>1</v>
      </c>
      <c r="C52" s="4" t="s">
        <v>53</v>
      </c>
      <c r="D52" s="4">
        <v>587</v>
      </c>
      <c r="E52" s="4">
        <v>639.19999999999993</v>
      </c>
      <c r="F52" s="4">
        <v>459</v>
      </c>
      <c r="G52" s="4">
        <v>507</v>
      </c>
      <c r="H52" s="4">
        <v>3200184</v>
      </c>
      <c r="I52" s="4">
        <v>12281</v>
      </c>
      <c r="J52" s="4">
        <v>212681</v>
      </c>
      <c r="K52" s="4">
        <v>0</v>
      </c>
      <c r="L52" s="4">
        <v>130147</v>
      </c>
      <c r="M52" s="4">
        <v>531694</v>
      </c>
      <c r="N52" s="4">
        <v>316704</v>
      </c>
      <c r="O52" s="4">
        <v>114459</v>
      </c>
      <c r="P52" s="4">
        <v>61318.75</v>
      </c>
      <c r="Q52" s="4">
        <v>6591</v>
      </c>
      <c r="R52" s="4">
        <v>0</v>
      </c>
      <c r="S52" s="4">
        <v>0</v>
      </c>
      <c r="T52" s="4">
        <v>0</v>
      </c>
      <c r="U52" s="4">
        <v>113593</v>
      </c>
      <c r="V52" s="4">
        <v>0</v>
      </c>
      <c r="W52" s="4">
        <v>557700</v>
      </c>
      <c r="X52" s="4">
        <v>127400</v>
      </c>
      <c r="Y52" s="4">
        <v>1414</v>
      </c>
      <c r="Z52" s="4">
        <v>11119</v>
      </c>
      <c r="AA52" s="4">
        <v>214968</v>
      </c>
      <c r="AB52" s="4">
        <v>5484853.75</v>
      </c>
      <c r="AC52" s="4">
        <v>0</v>
      </c>
      <c r="AD52" s="4">
        <v>114459</v>
      </c>
      <c r="AE52" s="4">
        <v>61318.75</v>
      </c>
      <c r="AF52" s="4">
        <v>0</v>
      </c>
      <c r="AG52" s="4">
        <v>557700</v>
      </c>
      <c r="AH52" s="4">
        <v>45976</v>
      </c>
      <c r="AI52" s="4">
        <v>214968</v>
      </c>
      <c r="AJ52" s="4">
        <v>948445.75</v>
      </c>
    </row>
    <row r="53" spans="1:36" x14ac:dyDescent="0.25">
      <c r="A53" s="4">
        <v>173</v>
      </c>
      <c r="B53" s="4">
        <v>1</v>
      </c>
      <c r="C53" s="4" t="s">
        <v>54</v>
      </c>
      <c r="D53" s="4">
        <v>467</v>
      </c>
      <c r="E53" s="4">
        <v>510.8</v>
      </c>
      <c r="F53" s="4">
        <v>496</v>
      </c>
      <c r="G53" s="4">
        <v>543.59999999999991</v>
      </c>
      <c r="H53" s="4">
        <v>3431203</v>
      </c>
      <c r="I53" s="4">
        <v>0</v>
      </c>
      <c r="J53" s="4">
        <v>438661</v>
      </c>
      <c r="K53" s="4">
        <v>22272</v>
      </c>
      <c r="L53" s="4">
        <v>128268</v>
      </c>
      <c r="M53" s="4">
        <v>0</v>
      </c>
      <c r="N53" s="4">
        <v>120025</v>
      </c>
      <c r="O53" s="4">
        <v>131663</v>
      </c>
      <c r="P53" s="4">
        <v>55970</v>
      </c>
      <c r="Q53" s="4">
        <v>7067</v>
      </c>
      <c r="R53" s="4">
        <v>0</v>
      </c>
      <c r="S53" s="4">
        <v>0</v>
      </c>
      <c r="T53" s="4">
        <v>0</v>
      </c>
      <c r="U53" s="4">
        <v>0</v>
      </c>
      <c r="V53" s="4">
        <v>-7574</v>
      </c>
      <c r="W53" s="4">
        <v>765954</v>
      </c>
      <c r="X53" s="4">
        <v>0</v>
      </c>
      <c r="Y53" s="4">
        <v>3887</v>
      </c>
      <c r="Z53" s="4">
        <v>11605</v>
      </c>
      <c r="AA53" s="4">
        <v>230486</v>
      </c>
      <c r="AB53" s="4">
        <v>5339487</v>
      </c>
      <c r="AC53" s="4">
        <v>0</v>
      </c>
      <c r="AD53" s="4">
        <v>72921</v>
      </c>
      <c r="AE53" s="4">
        <v>28475</v>
      </c>
      <c r="AF53" s="4">
        <v>0</v>
      </c>
      <c r="AG53" s="4">
        <v>490967</v>
      </c>
      <c r="AH53" s="4">
        <v>0</v>
      </c>
      <c r="AI53" s="4">
        <v>117260</v>
      </c>
      <c r="AJ53" s="4">
        <v>709623</v>
      </c>
    </row>
    <row r="54" spans="1:36" x14ac:dyDescent="0.25">
      <c r="A54" s="4">
        <v>177</v>
      </c>
      <c r="B54" s="4">
        <v>1</v>
      </c>
      <c r="C54" s="4" t="s">
        <v>55</v>
      </c>
      <c r="D54" s="4">
        <v>1009</v>
      </c>
      <c r="E54" s="4">
        <v>1102.5999999999999</v>
      </c>
      <c r="F54" s="4">
        <v>1078</v>
      </c>
      <c r="G54" s="4">
        <v>1177.2</v>
      </c>
      <c r="H54" s="4">
        <v>7430486</v>
      </c>
      <c r="I54" s="4">
        <v>0</v>
      </c>
      <c r="J54" s="4">
        <v>603289</v>
      </c>
      <c r="K54" s="4">
        <v>83194</v>
      </c>
      <c r="L54" s="4">
        <v>0</v>
      </c>
      <c r="M54" s="4">
        <v>0</v>
      </c>
      <c r="N54" s="4">
        <v>207132</v>
      </c>
      <c r="O54" s="4">
        <v>271805</v>
      </c>
      <c r="P54" s="4">
        <v>155187.5</v>
      </c>
      <c r="Q54" s="4">
        <v>15304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1074784</v>
      </c>
      <c r="X54" s="4">
        <v>276640</v>
      </c>
      <c r="Y54" s="4">
        <v>6361</v>
      </c>
      <c r="Z54" s="4">
        <v>23878</v>
      </c>
      <c r="AA54" s="4">
        <v>499133</v>
      </c>
      <c r="AB54" s="4">
        <v>10370553.5</v>
      </c>
      <c r="AC54" s="4">
        <v>0</v>
      </c>
      <c r="AD54" s="4">
        <v>111018</v>
      </c>
      <c r="AE54" s="4">
        <v>109617</v>
      </c>
      <c r="AF54" s="4">
        <v>0</v>
      </c>
      <c r="AG54" s="4">
        <v>707183</v>
      </c>
      <c r="AH54" s="4">
        <v>99834</v>
      </c>
      <c r="AI54" s="4">
        <v>352565</v>
      </c>
      <c r="AJ54" s="4">
        <v>1280383</v>
      </c>
    </row>
    <row r="55" spans="1:36" x14ac:dyDescent="0.25">
      <c r="A55" s="4">
        <v>181</v>
      </c>
      <c r="B55" s="4">
        <v>1</v>
      </c>
      <c r="C55" s="4" t="s">
        <v>56</v>
      </c>
      <c r="D55" s="4">
        <v>6850</v>
      </c>
      <c r="E55" s="4">
        <v>7488.2</v>
      </c>
      <c r="F55" s="4">
        <v>6538</v>
      </c>
      <c r="G55" s="4">
        <v>7143.8</v>
      </c>
      <c r="H55" s="4">
        <v>45091666</v>
      </c>
      <c r="I55" s="4">
        <v>350003</v>
      </c>
      <c r="J55" s="4">
        <v>3728591</v>
      </c>
      <c r="K55" s="4">
        <v>14217</v>
      </c>
      <c r="L55" s="4">
        <v>0</v>
      </c>
      <c r="M55" s="4">
        <v>0</v>
      </c>
      <c r="N55" s="4">
        <v>854920.55747787503</v>
      </c>
      <c r="O55" s="4">
        <v>1634024</v>
      </c>
      <c r="P55" s="4">
        <v>1192462.5</v>
      </c>
      <c r="Q55" s="4">
        <v>92869</v>
      </c>
      <c r="R55" s="4">
        <v>70866</v>
      </c>
      <c r="S55" s="4">
        <v>0</v>
      </c>
      <c r="T55" s="4">
        <v>0</v>
      </c>
      <c r="U55" s="4">
        <v>54749</v>
      </c>
      <c r="V55" s="4">
        <v>0</v>
      </c>
      <c r="W55" s="4">
        <v>2143140</v>
      </c>
      <c r="X55" s="4">
        <v>1771120</v>
      </c>
      <c r="Y55" s="4">
        <v>7775</v>
      </c>
      <c r="Z55" s="4">
        <v>155010</v>
      </c>
      <c r="AA55" s="4">
        <v>3028971</v>
      </c>
      <c r="AB55" s="4">
        <v>58419264.057477877</v>
      </c>
      <c r="AC55" s="4">
        <v>0</v>
      </c>
      <c r="AD55" s="4">
        <v>586349</v>
      </c>
      <c r="AE55" s="4">
        <v>1192462.5</v>
      </c>
      <c r="AF55" s="4">
        <v>70866</v>
      </c>
      <c r="AG55" s="4">
        <v>1243182</v>
      </c>
      <c r="AH55" s="4">
        <v>639165</v>
      </c>
      <c r="AI55" s="4">
        <v>3028971</v>
      </c>
      <c r="AJ55" s="4">
        <v>6121830.5</v>
      </c>
    </row>
    <row r="56" spans="1:36" x14ac:dyDescent="0.25">
      <c r="A56" s="4">
        <v>182</v>
      </c>
      <c r="B56" s="4">
        <v>1</v>
      </c>
      <c r="C56" s="4" t="s">
        <v>57</v>
      </c>
      <c r="D56" s="4">
        <v>1233</v>
      </c>
      <c r="E56" s="4">
        <v>1350.4</v>
      </c>
      <c r="F56" s="4">
        <v>1021</v>
      </c>
      <c r="G56" s="4">
        <v>1117.6000000000001</v>
      </c>
      <c r="H56" s="4">
        <v>7054291</v>
      </c>
      <c r="I56" s="4">
        <v>0</v>
      </c>
      <c r="J56" s="4">
        <v>606408</v>
      </c>
      <c r="K56" s="4">
        <v>0</v>
      </c>
      <c r="L56" s="4">
        <v>0</v>
      </c>
      <c r="M56" s="4">
        <v>0</v>
      </c>
      <c r="N56" s="4">
        <v>237608.28277700001</v>
      </c>
      <c r="O56" s="4">
        <v>249213</v>
      </c>
      <c r="P56" s="4">
        <v>187197.5</v>
      </c>
      <c r="Q56" s="4">
        <v>14529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335280</v>
      </c>
      <c r="X56" s="4">
        <v>0</v>
      </c>
      <c r="Y56" s="4">
        <v>32159</v>
      </c>
      <c r="Z56" s="4">
        <v>21039</v>
      </c>
      <c r="AA56" s="4">
        <v>473862</v>
      </c>
      <c r="AB56" s="4">
        <v>9211586.7827770002</v>
      </c>
      <c r="AC56" s="4">
        <v>0</v>
      </c>
      <c r="AD56" s="4">
        <v>206641</v>
      </c>
      <c r="AE56" s="4">
        <v>187197.5</v>
      </c>
      <c r="AF56" s="4">
        <v>0</v>
      </c>
      <c r="AG56" s="4">
        <v>272757</v>
      </c>
      <c r="AH56" s="4">
        <v>0</v>
      </c>
      <c r="AI56" s="4">
        <v>473862</v>
      </c>
      <c r="AJ56" s="4">
        <v>1140457.5</v>
      </c>
    </row>
    <row r="57" spans="1:36" x14ac:dyDescent="0.25">
      <c r="A57" s="4">
        <v>186</v>
      </c>
      <c r="B57" s="4">
        <v>1</v>
      </c>
      <c r="C57" s="4" t="s">
        <v>58</v>
      </c>
      <c r="D57" s="4">
        <v>1503</v>
      </c>
      <c r="E57" s="4">
        <v>1654.4</v>
      </c>
      <c r="F57" s="4">
        <v>1773</v>
      </c>
      <c r="G57" s="4">
        <v>1959.3999999999999</v>
      </c>
      <c r="H57" s="4">
        <v>12367733</v>
      </c>
      <c r="I57" s="4">
        <v>0</v>
      </c>
      <c r="J57" s="4">
        <v>321539</v>
      </c>
      <c r="K57" s="4">
        <v>14579</v>
      </c>
      <c r="L57" s="4">
        <v>0</v>
      </c>
      <c r="M57" s="4">
        <v>0</v>
      </c>
      <c r="N57" s="4">
        <v>266434</v>
      </c>
      <c r="O57" s="4">
        <v>428723</v>
      </c>
      <c r="P57" s="4">
        <v>328200</v>
      </c>
      <c r="Q57" s="4">
        <v>25472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587820</v>
      </c>
      <c r="X57" s="4">
        <v>0</v>
      </c>
      <c r="Y57" s="4">
        <v>0</v>
      </c>
      <c r="Z57" s="4">
        <v>63141</v>
      </c>
      <c r="AA57" s="4">
        <v>830786</v>
      </c>
      <c r="AB57" s="4">
        <v>15234427</v>
      </c>
      <c r="AC57" s="4">
        <v>0</v>
      </c>
      <c r="AD57" s="4">
        <v>327876</v>
      </c>
      <c r="AE57" s="4">
        <v>328200</v>
      </c>
      <c r="AF57" s="4">
        <v>0</v>
      </c>
      <c r="AG57" s="4">
        <v>524890</v>
      </c>
      <c r="AH57" s="4">
        <v>0</v>
      </c>
      <c r="AI57" s="4">
        <v>830786</v>
      </c>
      <c r="AJ57" s="4">
        <v>2011752</v>
      </c>
    </row>
    <row r="58" spans="1:36" x14ac:dyDescent="0.25">
      <c r="A58" s="4">
        <v>191</v>
      </c>
      <c r="B58" s="4">
        <v>1</v>
      </c>
      <c r="C58" s="4" t="s">
        <v>59</v>
      </c>
      <c r="D58" s="4">
        <v>10868.6</v>
      </c>
      <c r="E58" s="4">
        <v>11906.6</v>
      </c>
      <c r="F58" s="4">
        <v>8650.6</v>
      </c>
      <c r="G58" s="4">
        <v>9479.7999999999993</v>
      </c>
      <c r="H58" s="4">
        <v>59836498</v>
      </c>
      <c r="I58" s="4">
        <v>901615</v>
      </c>
      <c r="J58" s="4">
        <v>8092159</v>
      </c>
      <c r="K58" s="4">
        <v>1286946</v>
      </c>
      <c r="L58" s="4">
        <v>0</v>
      </c>
      <c r="M58" s="4">
        <v>0</v>
      </c>
      <c r="N58" s="4">
        <v>0</v>
      </c>
      <c r="O58" s="4">
        <v>2211419</v>
      </c>
      <c r="P58" s="4">
        <v>786263.75</v>
      </c>
      <c r="Q58" s="4">
        <v>123237</v>
      </c>
      <c r="R58" s="4">
        <v>319659</v>
      </c>
      <c r="S58" s="4">
        <v>0</v>
      </c>
      <c r="T58" s="4">
        <v>0</v>
      </c>
      <c r="U58" s="4">
        <v>0</v>
      </c>
      <c r="V58" s="4">
        <v>-7574</v>
      </c>
      <c r="W58" s="4">
        <v>16974435</v>
      </c>
      <c r="X58" s="4">
        <v>2305680</v>
      </c>
      <c r="Y58" s="4">
        <v>469386</v>
      </c>
      <c r="Z58" s="4">
        <v>243547</v>
      </c>
      <c r="AA58" s="4">
        <v>4019435</v>
      </c>
      <c r="AB58" s="4">
        <v>95257025.75</v>
      </c>
      <c r="AC58" s="4">
        <v>0</v>
      </c>
      <c r="AD58" s="4">
        <v>880940</v>
      </c>
      <c r="AE58" s="4">
        <v>786263.75</v>
      </c>
      <c r="AF58" s="4">
        <v>319659</v>
      </c>
      <c r="AG58" s="4">
        <v>16071658</v>
      </c>
      <c r="AH58" s="4">
        <v>832078</v>
      </c>
      <c r="AI58" s="4">
        <v>4019435</v>
      </c>
      <c r="AJ58" s="4">
        <v>22077955.75</v>
      </c>
    </row>
    <row r="59" spans="1:36" x14ac:dyDescent="0.25">
      <c r="A59" s="4">
        <v>192</v>
      </c>
      <c r="B59" s="4">
        <v>1</v>
      </c>
      <c r="C59" s="4" t="s">
        <v>60</v>
      </c>
      <c r="D59" s="4">
        <v>7609</v>
      </c>
      <c r="E59" s="4">
        <v>8325</v>
      </c>
      <c r="F59" s="4">
        <v>7211</v>
      </c>
      <c r="G59" s="4">
        <v>7889.8</v>
      </c>
      <c r="H59" s="4">
        <v>49800418</v>
      </c>
      <c r="I59" s="4">
        <v>220031</v>
      </c>
      <c r="J59" s="4">
        <v>505541</v>
      </c>
      <c r="K59" s="4">
        <v>161382</v>
      </c>
      <c r="L59" s="4">
        <v>0</v>
      </c>
      <c r="M59" s="4">
        <v>0</v>
      </c>
      <c r="N59" s="4">
        <v>193257</v>
      </c>
      <c r="O59" s="4">
        <v>1684606</v>
      </c>
      <c r="P59" s="4">
        <v>1095985</v>
      </c>
      <c r="Q59" s="4">
        <v>102567</v>
      </c>
      <c r="R59" s="4">
        <v>44735</v>
      </c>
      <c r="S59" s="4">
        <v>0</v>
      </c>
      <c r="T59" s="4">
        <v>0</v>
      </c>
      <c r="U59" s="4">
        <v>0</v>
      </c>
      <c r="V59" s="4">
        <v>-15149</v>
      </c>
      <c r="W59" s="4">
        <v>6410778</v>
      </c>
      <c r="X59" s="4">
        <v>1901380</v>
      </c>
      <c r="Y59" s="4">
        <v>0</v>
      </c>
      <c r="Z59" s="4">
        <v>335963</v>
      </c>
      <c r="AA59" s="4">
        <v>3345275</v>
      </c>
      <c r="AB59" s="4">
        <v>63885389</v>
      </c>
      <c r="AC59" s="4">
        <v>0</v>
      </c>
      <c r="AD59" s="4">
        <v>348872</v>
      </c>
      <c r="AE59" s="4">
        <v>769810</v>
      </c>
      <c r="AF59" s="4">
        <v>31421</v>
      </c>
      <c r="AG59" s="4">
        <v>3927230</v>
      </c>
      <c r="AH59" s="4">
        <v>533745</v>
      </c>
      <c r="AI59" s="4">
        <v>2349692</v>
      </c>
      <c r="AJ59" s="4">
        <v>7427025</v>
      </c>
    </row>
    <row r="60" spans="1:36" x14ac:dyDescent="0.25">
      <c r="A60" s="4">
        <v>194</v>
      </c>
      <c r="B60" s="4">
        <v>1</v>
      </c>
      <c r="C60" s="4" t="s">
        <v>61</v>
      </c>
      <c r="D60" s="4">
        <v>11232</v>
      </c>
      <c r="E60" s="4">
        <v>12324.199999999999</v>
      </c>
      <c r="F60" s="4">
        <v>11356</v>
      </c>
      <c r="G60" s="4">
        <v>12462.8</v>
      </c>
      <c r="H60" s="4">
        <v>78665194</v>
      </c>
      <c r="I60" s="4">
        <v>535238</v>
      </c>
      <c r="J60" s="4">
        <v>696768</v>
      </c>
      <c r="K60" s="4">
        <v>232835</v>
      </c>
      <c r="L60" s="4">
        <v>0</v>
      </c>
      <c r="M60" s="4">
        <v>0</v>
      </c>
      <c r="N60" s="4">
        <v>159740</v>
      </c>
      <c r="O60" s="4">
        <v>2728847</v>
      </c>
      <c r="P60" s="4">
        <v>1409166.25</v>
      </c>
      <c r="Q60" s="4">
        <v>162016</v>
      </c>
      <c r="R60" s="4">
        <v>14083</v>
      </c>
      <c r="S60" s="4">
        <v>0</v>
      </c>
      <c r="T60" s="4">
        <v>0</v>
      </c>
      <c r="U60" s="4">
        <v>0</v>
      </c>
      <c r="V60" s="4">
        <v>-27773</v>
      </c>
      <c r="W60" s="4">
        <v>15972324</v>
      </c>
      <c r="X60" s="4">
        <v>2912520</v>
      </c>
      <c r="Y60" s="4">
        <v>0</v>
      </c>
      <c r="Z60" s="4">
        <v>463778</v>
      </c>
      <c r="AA60" s="4">
        <v>5284227</v>
      </c>
      <c r="AB60" s="4">
        <v>106296443.25</v>
      </c>
      <c r="AC60" s="4">
        <v>0</v>
      </c>
      <c r="AD60" s="4">
        <v>805585</v>
      </c>
      <c r="AE60" s="4">
        <v>1409166.25</v>
      </c>
      <c r="AF60" s="4">
        <v>14083</v>
      </c>
      <c r="AG60" s="4">
        <v>14625810</v>
      </c>
      <c r="AH60" s="4">
        <v>1051075</v>
      </c>
      <c r="AI60" s="4">
        <v>5284227</v>
      </c>
      <c r="AJ60" s="4">
        <v>22138871.25</v>
      </c>
    </row>
    <row r="61" spans="1:36" x14ac:dyDescent="0.25">
      <c r="A61" s="4">
        <v>195</v>
      </c>
      <c r="B61" s="4">
        <v>1</v>
      </c>
      <c r="C61" s="4" t="s">
        <v>62</v>
      </c>
      <c r="D61" s="4">
        <v>375</v>
      </c>
      <c r="E61" s="4">
        <v>407.59999999999997</v>
      </c>
      <c r="F61" s="4">
        <v>691</v>
      </c>
      <c r="G61" s="4">
        <v>752</v>
      </c>
      <c r="H61" s="4">
        <v>4746624</v>
      </c>
      <c r="I61" s="4">
        <v>0</v>
      </c>
      <c r="J61" s="4">
        <v>66278</v>
      </c>
      <c r="K61" s="4">
        <v>0</v>
      </c>
      <c r="L61" s="4">
        <v>88636</v>
      </c>
      <c r="M61" s="4">
        <v>0</v>
      </c>
      <c r="N61" s="4">
        <v>127701</v>
      </c>
      <c r="O61" s="4">
        <v>166548</v>
      </c>
      <c r="P61" s="4">
        <v>126141.25</v>
      </c>
      <c r="Q61" s="4">
        <v>9776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225600</v>
      </c>
      <c r="X61" s="4">
        <v>0</v>
      </c>
      <c r="Y61" s="4">
        <v>0</v>
      </c>
      <c r="Z61" s="4">
        <v>12360</v>
      </c>
      <c r="AA61" s="4">
        <v>225600</v>
      </c>
      <c r="AB61" s="4">
        <v>5795264.25</v>
      </c>
      <c r="AC61" s="4">
        <v>0</v>
      </c>
      <c r="AD61" s="4">
        <v>52756</v>
      </c>
      <c r="AE61" s="4">
        <v>126141.25</v>
      </c>
      <c r="AF61" s="4">
        <v>0</v>
      </c>
      <c r="AG61" s="4">
        <v>162153</v>
      </c>
      <c r="AH61" s="4">
        <v>0</v>
      </c>
      <c r="AI61" s="4">
        <v>225600</v>
      </c>
      <c r="AJ61" s="4">
        <v>566650.25</v>
      </c>
    </row>
    <row r="62" spans="1:36" x14ac:dyDescent="0.25">
      <c r="A62" s="4">
        <v>196</v>
      </c>
      <c r="B62" s="4">
        <v>1</v>
      </c>
      <c r="C62" s="4" t="s">
        <v>63</v>
      </c>
      <c r="D62" s="4">
        <v>27650.400000000001</v>
      </c>
      <c r="E62" s="4">
        <v>30223.4</v>
      </c>
      <c r="F62" s="4">
        <v>28911.4</v>
      </c>
      <c r="G62" s="4">
        <v>31615.000000000004</v>
      </c>
      <c r="H62" s="4">
        <v>199553880</v>
      </c>
      <c r="I62" s="4">
        <v>1708055</v>
      </c>
      <c r="J62" s="4">
        <v>5601889</v>
      </c>
      <c r="K62" s="4">
        <v>1534101</v>
      </c>
      <c r="L62" s="4">
        <v>0</v>
      </c>
      <c r="M62" s="4">
        <v>0</v>
      </c>
      <c r="N62" s="4">
        <v>0</v>
      </c>
      <c r="O62" s="4">
        <v>7104295</v>
      </c>
      <c r="P62" s="4">
        <v>3688917.5</v>
      </c>
      <c r="Q62" s="4">
        <v>410995</v>
      </c>
      <c r="R62" s="4">
        <v>397401</v>
      </c>
      <c r="S62" s="4">
        <v>0</v>
      </c>
      <c r="T62" s="4">
        <v>0</v>
      </c>
      <c r="U62" s="4">
        <v>90193</v>
      </c>
      <c r="V62" s="4">
        <v>-41659</v>
      </c>
      <c r="W62" s="4">
        <v>38103030</v>
      </c>
      <c r="X62" s="4">
        <v>7531420</v>
      </c>
      <c r="Y62" s="4">
        <v>0</v>
      </c>
      <c r="Z62" s="4">
        <v>842478</v>
      </c>
      <c r="AA62" s="4">
        <v>13404760</v>
      </c>
      <c r="AB62" s="4">
        <v>272398335.5</v>
      </c>
      <c r="AC62" s="4">
        <v>0</v>
      </c>
      <c r="AD62" s="4">
        <v>2014208</v>
      </c>
      <c r="AE62" s="4">
        <v>3688917.5</v>
      </c>
      <c r="AF62" s="4">
        <v>397401</v>
      </c>
      <c r="AG62" s="4">
        <v>34575551</v>
      </c>
      <c r="AH62" s="4">
        <v>2717951</v>
      </c>
      <c r="AI62" s="4">
        <v>13404760</v>
      </c>
      <c r="AJ62" s="4">
        <v>54080837.5</v>
      </c>
    </row>
    <row r="63" spans="1:36" x14ac:dyDescent="0.25">
      <c r="A63" s="4">
        <v>197</v>
      </c>
      <c r="B63" s="4">
        <v>1</v>
      </c>
      <c r="C63" s="4" t="s">
        <v>64</v>
      </c>
      <c r="D63" s="4">
        <v>5138</v>
      </c>
      <c r="E63" s="4">
        <v>5581</v>
      </c>
      <c r="F63" s="4">
        <v>5092</v>
      </c>
      <c r="G63" s="4">
        <v>5531</v>
      </c>
      <c r="H63" s="4">
        <v>34911672</v>
      </c>
      <c r="I63" s="4">
        <v>444156</v>
      </c>
      <c r="J63" s="4">
        <v>3329937</v>
      </c>
      <c r="K63" s="4">
        <v>416711</v>
      </c>
      <c r="L63" s="4">
        <v>0</v>
      </c>
      <c r="M63" s="4">
        <v>0</v>
      </c>
      <c r="N63" s="4">
        <v>0</v>
      </c>
      <c r="O63" s="4">
        <v>1284537</v>
      </c>
      <c r="P63" s="4">
        <v>562926.25</v>
      </c>
      <c r="Q63" s="4">
        <v>71903</v>
      </c>
      <c r="R63" s="4">
        <v>0</v>
      </c>
      <c r="S63" s="4">
        <v>0</v>
      </c>
      <c r="T63" s="4">
        <v>0</v>
      </c>
      <c r="U63" s="4">
        <v>0</v>
      </c>
      <c r="V63" s="4">
        <v>-7574</v>
      </c>
      <c r="W63" s="4">
        <v>8217573</v>
      </c>
      <c r="X63" s="4">
        <v>1357200</v>
      </c>
      <c r="Y63" s="4">
        <v>11662</v>
      </c>
      <c r="Z63" s="4">
        <v>141576</v>
      </c>
      <c r="AA63" s="4">
        <v>2345144</v>
      </c>
      <c r="AB63" s="4">
        <v>51730223.25</v>
      </c>
      <c r="AC63" s="4">
        <v>0</v>
      </c>
      <c r="AD63" s="4">
        <v>772587</v>
      </c>
      <c r="AE63" s="4">
        <v>562926.25</v>
      </c>
      <c r="AF63" s="4">
        <v>0</v>
      </c>
      <c r="AG63" s="4">
        <v>8216521.4000000004</v>
      </c>
      <c r="AH63" s="4">
        <v>489789</v>
      </c>
      <c r="AI63" s="4">
        <v>2345144</v>
      </c>
      <c r="AJ63" s="4">
        <v>11897178.65</v>
      </c>
    </row>
    <row r="64" spans="1:36" x14ac:dyDescent="0.25">
      <c r="A64" s="4">
        <v>199</v>
      </c>
      <c r="B64" s="4">
        <v>1</v>
      </c>
      <c r="C64" s="4" t="s">
        <v>65</v>
      </c>
      <c r="D64" s="4">
        <v>4177</v>
      </c>
      <c r="E64" s="4">
        <v>4577.8</v>
      </c>
      <c r="F64" s="4">
        <v>3517</v>
      </c>
      <c r="G64" s="4">
        <v>3849.3999999999996</v>
      </c>
      <c r="H64" s="4">
        <v>24297413</v>
      </c>
      <c r="I64" s="4">
        <v>409360</v>
      </c>
      <c r="J64" s="4">
        <v>1982540</v>
      </c>
      <c r="K64" s="4">
        <v>324837</v>
      </c>
      <c r="L64" s="4">
        <v>0</v>
      </c>
      <c r="M64" s="4">
        <v>0</v>
      </c>
      <c r="N64" s="4">
        <v>0</v>
      </c>
      <c r="O64" s="4">
        <v>873940</v>
      </c>
      <c r="P64" s="4">
        <v>530540</v>
      </c>
      <c r="Q64" s="4">
        <v>50042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3224873</v>
      </c>
      <c r="X64" s="4">
        <v>0</v>
      </c>
      <c r="Y64" s="4">
        <v>176347</v>
      </c>
      <c r="Z64" s="4">
        <v>84459</v>
      </c>
      <c r="AA64" s="4">
        <v>1632146</v>
      </c>
      <c r="AB64" s="4">
        <v>33586497</v>
      </c>
      <c r="AC64" s="4">
        <v>0</v>
      </c>
      <c r="AD64" s="4">
        <v>366827</v>
      </c>
      <c r="AE64" s="4">
        <v>530540</v>
      </c>
      <c r="AF64" s="4">
        <v>0</v>
      </c>
      <c r="AG64" s="4">
        <v>2914462</v>
      </c>
      <c r="AH64" s="4">
        <v>0</v>
      </c>
      <c r="AI64" s="4">
        <v>1632146</v>
      </c>
      <c r="AJ64" s="4">
        <v>5443975</v>
      </c>
    </row>
    <row r="65" spans="1:36" x14ac:dyDescent="0.25">
      <c r="A65" s="4">
        <v>200</v>
      </c>
      <c r="B65" s="4">
        <v>1</v>
      </c>
      <c r="C65" s="4" t="s">
        <v>66</v>
      </c>
      <c r="D65" s="4">
        <v>4600</v>
      </c>
      <c r="E65" s="4">
        <v>5049.8</v>
      </c>
      <c r="F65" s="4">
        <v>4343</v>
      </c>
      <c r="G65" s="4">
        <v>4771.5999999999995</v>
      </c>
      <c r="H65" s="4">
        <v>30118339</v>
      </c>
      <c r="I65" s="4">
        <v>290646</v>
      </c>
      <c r="J65" s="4">
        <v>667268</v>
      </c>
      <c r="K65" s="4">
        <v>30465</v>
      </c>
      <c r="L65" s="4">
        <v>0</v>
      </c>
      <c r="M65" s="4">
        <v>0</v>
      </c>
      <c r="N65" s="4">
        <v>405903</v>
      </c>
      <c r="O65" s="4">
        <v>1078064</v>
      </c>
      <c r="P65" s="4">
        <v>448565</v>
      </c>
      <c r="Q65" s="4">
        <v>62031</v>
      </c>
      <c r="R65" s="4">
        <v>22236</v>
      </c>
      <c r="S65" s="4">
        <v>0</v>
      </c>
      <c r="T65" s="4">
        <v>0</v>
      </c>
      <c r="U65" s="4">
        <v>0</v>
      </c>
      <c r="V65" s="4">
        <v>-8079</v>
      </c>
      <c r="W65" s="4">
        <v>7733475</v>
      </c>
      <c r="X65" s="4">
        <v>0</v>
      </c>
      <c r="Y65" s="4">
        <v>83049</v>
      </c>
      <c r="Z65" s="4">
        <v>95421</v>
      </c>
      <c r="AA65" s="4">
        <v>2023158</v>
      </c>
      <c r="AB65" s="4">
        <v>43050541</v>
      </c>
      <c r="AC65" s="4">
        <v>0</v>
      </c>
      <c r="AD65" s="4">
        <v>395620</v>
      </c>
      <c r="AE65" s="4">
        <v>448565</v>
      </c>
      <c r="AF65" s="4">
        <v>22236</v>
      </c>
      <c r="AG65" s="4">
        <v>7271181</v>
      </c>
      <c r="AH65" s="4">
        <v>0</v>
      </c>
      <c r="AI65" s="4">
        <v>2023158</v>
      </c>
      <c r="AJ65" s="4">
        <v>10160760</v>
      </c>
    </row>
    <row r="66" spans="1:36" x14ac:dyDescent="0.25">
      <c r="A66" s="4">
        <v>203</v>
      </c>
      <c r="B66" s="4">
        <v>1</v>
      </c>
      <c r="C66" s="4" t="s">
        <v>67</v>
      </c>
      <c r="D66" s="4">
        <v>761</v>
      </c>
      <c r="E66" s="4">
        <v>833.40000000000009</v>
      </c>
      <c r="F66" s="4">
        <v>672</v>
      </c>
      <c r="G66" s="4">
        <v>736.60000000000014</v>
      </c>
      <c r="H66" s="4">
        <v>4649419</v>
      </c>
      <c r="I66" s="4">
        <v>0</v>
      </c>
      <c r="J66" s="4">
        <v>217114</v>
      </c>
      <c r="K66" s="4">
        <v>15408</v>
      </c>
      <c r="L66" s="4">
        <v>93249</v>
      </c>
      <c r="M66" s="4">
        <v>0</v>
      </c>
      <c r="N66" s="4">
        <v>149835</v>
      </c>
      <c r="O66" s="4">
        <v>168581</v>
      </c>
      <c r="P66" s="4">
        <v>99728.75</v>
      </c>
      <c r="Q66" s="4">
        <v>9576</v>
      </c>
      <c r="R66" s="4">
        <v>0</v>
      </c>
      <c r="S66" s="4">
        <v>0</v>
      </c>
      <c r="T66" s="4">
        <v>0</v>
      </c>
      <c r="U66" s="4">
        <v>0</v>
      </c>
      <c r="V66" s="4">
        <v>-6312</v>
      </c>
      <c r="W66" s="4">
        <v>627421</v>
      </c>
      <c r="X66" s="4">
        <v>0</v>
      </c>
      <c r="Y66" s="4">
        <v>49829</v>
      </c>
      <c r="Z66" s="4">
        <v>14891</v>
      </c>
      <c r="AA66" s="4">
        <v>312318</v>
      </c>
      <c r="AB66" s="4">
        <v>6401057.75</v>
      </c>
      <c r="AC66" s="4">
        <v>0</v>
      </c>
      <c r="AD66" s="4">
        <v>92126</v>
      </c>
      <c r="AE66" s="4">
        <v>69074</v>
      </c>
      <c r="AF66" s="4">
        <v>0</v>
      </c>
      <c r="AG66" s="4">
        <v>390994</v>
      </c>
      <c r="AH66" s="4">
        <v>0</v>
      </c>
      <c r="AI66" s="4">
        <v>216319</v>
      </c>
      <c r="AJ66" s="4">
        <v>768513</v>
      </c>
    </row>
    <row r="67" spans="1:36" x14ac:dyDescent="0.25">
      <c r="A67" s="4">
        <v>204</v>
      </c>
      <c r="B67" s="4">
        <v>1</v>
      </c>
      <c r="C67" s="4" t="s">
        <v>68</v>
      </c>
      <c r="D67" s="4">
        <v>2205</v>
      </c>
      <c r="E67" s="4">
        <v>2401.8000000000002</v>
      </c>
      <c r="F67" s="4">
        <v>2205</v>
      </c>
      <c r="G67" s="4">
        <v>2401.8000000000002</v>
      </c>
      <c r="H67" s="4">
        <v>15160162</v>
      </c>
      <c r="I67" s="4">
        <v>88012</v>
      </c>
      <c r="J67" s="4">
        <v>205128</v>
      </c>
      <c r="K67" s="4">
        <v>16726</v>
      </c>
      <c r="L67" s="4">
        <v>0</v>
      </c>
      <c r="M67" s="4">
        <v>0</v>
      </c>
      <c r="N67" s="4">
        <v>218342</v>
      </c>
      <c r="O67" s="4">
        <v>501253</v>
      </c>
      <c r="P67" s="4">
        <v>402301.25</v>
      </c>
      <c r="Q67" s="4">
        <v>31223</v>
      </c>
      <c r="R67" s="4">
        <v>0</v>
      </c>
      <c r="S67" s="4">
        <v>0</v>
      </c>
      <c r="T67" s="4">
        <v>0</v>
      </c>
      <c r="U67" s="4">
        <v>0</v>
      </c>
      <c r="V67" s="4">
        <v>-7574</v>
      </c>
      <c r="W67" s="4">
        <v>720540</v>
      </c>
      <c r="X67" s="4">
        <v>0</v>
      </c>
      <c r="Y67" s="4">
        <v>0</v>
      </c>
      <c r="Z67" s="4">
        <v>58994</v>
      </c>
      <c r="AA67" s="4">
        <v>1018363</v>
      </c>
      <c r="AB67" s="4">
        <v>18413470.25</v>
      </c>
      <c r="AC67" s="4">
        <v>0</v>
      </c>
      <c r="AD67" s="4">
        <v>89123</v>
      </c>
      <c r="AE67" s="4">
        <v>237130</v>
      </c>
      <c r="AF67" s="4">
        <v>0</v>
      </c>
      <c r="AG67" s="4">
        <v>246139</v>
      </c>
      <c r="AH67" s="4">
        <v>0</v>
      </c>
      <c r="AI67" s="4">
        <v>600258</v>
      </c>
      <c r="AJ67" s="4">
        <v>1172650</v>
      </c>
    </row>
    <row r="68" spans="1:36" x14ac:dyDescent="0.25">
      <c r="A68" s="4">
        <v>206</v>
      </c>
      <c r="B68" s="4">
        <v>1</v>
      </c>
      <c r="C68" s="4" t="s">
        <v>69</v>
      </c>
      <c r="D68" s="4">
        <v>4329</v>
      </c>
      <c r="E68" s="4">
        <v>4739</v>
      </c>
      <c r="F68" s="4">
        <v>4224</v>
      </c>
      <c r="G68" s="4">
        <v>4628.2</v>
      </c>
      <c r="H68" s="4">
        <v>29213198</v>
      </c>
      <c r="I68" s="4">
        <v>464624</v>
      </c>
      <c r="J68" s="4">
        <v>1012505</v>
      </c>
      <c r="K68" s="4">
        <v>14293</v>
      </c>
      <c r="L68" s="4">
        <v>0</v>
      </c>
      <c r="M68" s="4">
        <v>0</v>
      </c>
      <c r="N68" s="4">
        <v>566120</v>
      </c>
      <c r="O68" s="4">
        <v>970139</v>
      </c>
      <c r="P68" s="4">
        <v>771151.25</v>
      </c>
      <c r="Q68" s="4">
        <v>60167</v>
      </c>
      <c r="R68" s="4">
        <v>69978</v>
      </c>
      <c r="S68" s="4">
        <v>0</v>
      </c>
      <c r="T68" s="4">
        <v>0</v>
      </c>
      <c r="U68" s="4">
        <v>0</v>
      </c>
      <c r="V68" s="4">
        <v>0</v>
      </c>
      <c r="W68" s="4">
        <v>1388460</v>
      </c>
      <c r="X68" s="4">
        <v>1089660</v>
      </c>
      <c r="Y68" s="4">
        <v>0</v>
      </c>
      <c r="Z68" s="4">
        <v>100578</v>
      </c>
      <c r="AA68" s="4">
        <v>1962357</v>
      </c>
      <c r="AB68" s="4">
        <v>36593570.25</v>
      </c>
      <c r="AC68" s="4">
        <v>0</v>
      </c>
      <c r="AD68" s="4">
        <v>444352</v>
      </c>
      <c r="AE68" s="4">
        <v>771151.25</v>
      </c>
      <c r="AF68" s="4">
        <v>69978</v>
      </c>
      <c r="AG68" s="4">
        <v>1046151</v>
      </c>
      <c r="AH68" s="4">
        <v>393238</v>
      </c>
      <c r="AI68" s="4">
        <v>1962357</v>
      </c>
      <c r="AJ68" s="4">
        <v>4293989.25</v>
      </c>
    </row>
    <row r="69" spans="1:36" x14ac:dyDescent="0.25">
      <c r="A69" s="4">
        <v>213</v>
      </c>
      <c r="B69" s="4">
        <v>1</v>
      </c>
      <c r="C69" s="4" t="s">
        <v>70</v>
      </c>
      <c r="D69" s="4">
        <v>624</v>
      </c>
      <c r="E69" s="4">
        <v>687.8</v>
      </c>
      <c r="F69" s="4">
        <v>833</v>
      </c>
      <c r="G69" s="4">
        <v>917.6</v>
      </c>
      <c r="H69" s="4">
        <v>5791891</v>
      </c>
      <c r="I69" s="4">
        <v>0</v>
      </c>
      <c r="J69" s="4">
        <v>219796</v>
      </c>
      <c r="K69" s="4">
        <v>15146</v>
      </c>
      <c r="L69" s="4">
        <v>22047</v>
      </c>
      <c r="M69" s="4">
        <v>0</v>
      </c>
      <c r="N69" s="4">
        <v>179726</v>
      </c>
      <c r="O69" s="4">
        <v>203204</v>
      </c>
      <c r="P69" s="4">
        <v>153697.5</v>
      </c>
      <c r="Q69" s="4">
        <v>11929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275280</v>
      </c>
      <c r="X69" s="4">
        <v>0</v>
      </c>
      <c r="Y69" s="4">
        <v>8128</v>
      </c>
      <c r="Z69" s="4">
        <v>26833</v>
      </c>
      <c r="AA69" s="4">
        <v>229400</v>
      </c>
      <c r="AB69" s="4">
        <v>7137077.5</v>
      </c>
      <c r="AC69" s="4">
        <v>0</v>
      </c>
      <c r="AD69" s="4">
        <v>48994</v>
      </c>
      <c r="AE69" s="4">
        <v>110809</v>
      </c>
      <c r="AF69" s="4">
        <v>0</v>
      </c>
      <c r="AG69" s="4">
        <v>115020</v>
      </c>
      <c r="AH69" s="4">
        <v>0</v>
      </c>
      <c r="AI69" s="4">
        <v>165388</v>
      </c>
      <c r="AJ69" s="4">
        <v>440211</v>
      </c>
    </row>
    <row r="70" spans="1:36" x14ac:dyDescent="0.25">
      <c r="A70" s="4">
        <v>227</v>
      </c>
      <c r="B70" s="4">
        <v>1</v>
      </c>
      <c r="C70" s="4" t="s">
        <v>71</v>
      </c>
      <c r="D70" s="4">
        <v>895</v>
      </c>
      <c r="E70" s="4">
        <v>985.6</v>
      </c>
      <c r="F70" s="4">
        <v>905</v>
      </c>
      <c r="G70" s="4">
        <v>997.60000000000014</v>
      </c>
      <c r="H70" s="4">
        <v>6296851</v>
      </c>
      <c r="I70" s="4">
        <v>0</v>
      </c>
      <c r="J70" s="4">
        <v>70602</v>
      </c>
      <c r="K70" s="4">
        <v>0</v>
      </c>
      <c r="L70" s="4">
        <v>0</v>
      </c>
      <c r="M70" s="4">
        <v>0</v>
      </c>
      <c r="N70" s="4">
        <v>169021</v>
      </c>
      <c r="O70" s="4">
        <v>218735</v>
      </c>
      <c r="P70" s="4">
        <v>139465</v>
      </c>
      <c r="Q70" s="4">
        <v>12969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774138</v>
      </c>
      <c r="X70" s="4">
        <v>0</v>
      </c>
      <c r="Y70" s="4">
        <v>0</v>
      </c>
      <c r="Z70" s="4">
        <v>17812</v>
      </c>
      <c r="AA70" s="4">
        <v>422982</v>
      </c>
      <c r="AB70" s="4">
        <v>8122575</v>
      </c>
      <c r="AC70" s="4">
        <v>0</v>
      </c>
      <c r="AD70" s="4">
        <v>65611</v>
      </c>
      <c r="AE70" s="4">
        <v>101313</v>
      </c>
      <c r="AF70" s="4">
        <v>0</v>
      </c>
      <c r="AG70" s="4">
        <v>475323</v>
      </c>
      <c r="AH70" s="4">
        <v>0</v>
      </c>
      <c r="AI70" s="4">
        <v>307272</v>
      </c>
      <c r="AJ70" s="4">
        <v>949519</v>
      </c>
    </row>
    <row r="71" spans="1:36" x14ac:dyDescent="0.25">
      <c r="A71" s="4">
        <v>229</v>
      </c>
      <c r="B71" s="4">
        <v>1</v>
      </c>
      <c r="C71" s="4" t="s">
        <v>72</v>
      </c>
      <c r="D71" s="4">
        <v>225</v>
      </c>
      <c r="E71" s="4">
        <v>247.59999999999997</v>
      </c>
      <c r="F71" s="4">
        <v>352</v>
      </c>
      <c r="G71" s="4">
        <v>387.20000000000005</v>
      </c>
      <c r="H71" s="4">
        <v>2444006</v>
      </c>
      <c r="I71" s="4">
        <v>15351</v>
      </c>
      <c r="J71" s="4">
        <v>110007</v>
      </c>
      <c r="K71" s="4">
        <v>0</v>
      </c>
      <c r="L71" s="4">
        <v>125680</v>
      </c>
      <c r="M71" s="4">
        <v>0</v>
      </c>
      <c r="N71" s="4">
        <v>120378.40163185001</v>
      </c>
      <c r="O71" s="4">
        <v>88886</v>
      </c>
      <c r="P71" s="4">
        <v>63993.75</v>
      </c>
      <c r="Q71" s="4">
        <v>5034</v>
      </c>
      <c r="R71" s="4">
        <v>14818</v>
      </c>
      <c r="S71" s="4">
        <v>0</v>
      </c>
      <c r="T71" s="4">
        <v>0</v>
      </c>
      <c r="U71" s="4">
        <v>0</v>
      </c>
      <c r="V71" s="4">
        <v>0</v>
      </c>
      <c r="W71" s="4">
        <v>116160</v>
      </c>
      <c r="X71" s="4">
        <v>0</v>
      </c>
      <c r="Y71" s="4">
        <v>0</v>
      </c>
      <c r="Z71" s="4">
        <v>8144</v>
      </c>
      <c r="AA71" s="4">
        <v>0</v>
      </c>
      <c r="AB71" s="4">
        <v>3112458.1516318498</v>
      </c>
      <c r="AC71" s="4">
        <v>0</v>
      </c>
      <c r="AD71" s="4">
        <v>31780</v>
      </c>
      <c r="AE71" s="4">
        <v>60764</v>
      </c>
      <c r="AF71" s="4">
        <v>14070</v>
      </c>
      <c r="AG71" s="4">
        <v>63923</v>
      </c>
      <c r="AH71" s="4">
        <v>0</v>
      </c>
      <c r="AI71" s="4">
        <v>0</v>
      </c>
      <c r="AJ71" s="4">
        <v>170537</v>
      </c>
    </row>
    <row r="72" spans="1:36" x14ac:dyDescent="0.25">
      <c r="A72" s="4">
        <v>238</v>
      </c>
      <c r="B72" s="4">
        <v>1</v>
      </c>
      <c r="C72" s="4" t="s">
        <v>73</v>
      </c>
      <c r="D72" s="4">
        <v>289</v>
      </c>
      <c r="E72" s="4">
        <v>317.60000000000008</v>
      </c>
      <c r="F72" s="4">
        <v>249</v>
      </c>
      <c r="G72" s="4">
        <v>271.8</v>
      </c>
      <c r="H72" s="4">
        <v>1715602</v>
      </c>
      <c r="I72" s="4">
        <v>0</v>
      </c>
      <c r="J72" s="4">
        <v>77060</v>
      </c>
      <c r="K72" s="4">
        <v>0</v>
      </c>
      <c r="L72" s="4">
        <v>105997</v>
      </c>
      <c r="M72" s="4">
        <v>0</v>
      </c>
      <c r="N72" s="4">
        <v>80712.454059000011</v>
      </c>
      <c r="O72" s="4">
        <v>63210</v>
      </c>
      <c r="P72" s="4">
        <v>26157.5</v>
      </c>
      <c r="Q72" s="4">
        <v>3533</v>
      </c>
      <c r="R72" s="4">
        <v>3221</v>
      </c>
      <c r="S72" s="4">
        <v>0</v>
      </c>
      <c r="T72" s="4">
        <v>0</v>
      </c>
      <c r="U72" s="4">
        <v>0</v>
      </c>
      <c r="V72" s="4">
        <v>0</v>
      </c>
      <c r="W72" s="4">
        <v>411152</v>
      </c>
      <c r="X72" s="4">
        <v>42872</v>
      </c>
      <c r="Y72" s="4">
        <v>0</v>
      </c>
      <c r="Z72" s="4">
        <v>6000</v>
      </c>
      <c r="AA72" s="4">
        <v>115243</v>
      </c>
      <c r="AB72" s="4">
        <v>2607887.9540590001</v>
      </c>
      <c r="AC72" s="4">
        <v>0</v>
      </c>
      <c r="AD72" s="4">
        <v>35052</v>
      </c>
      <c r="AE72" s="4">
        <v>16931</v>
      </c>
      <c r="AF72" s="4">
        <v>2085</v>
      </c>
      <c r="AG72" s="4">
        <v>316097</v>
      </c>
      <c r="AH72" s="4">
        <v>0</v>
      </c>
      <c r="AI72" s="4">
        <v>74593</v>
      </c>
      <c r="AJ72" s="4">
        <v>444758</v>
      </c>
    </row>
    <row r="73" spans="1:36" x14ac:dyDescent="0.25">
      <c r="A73" s="4">
        <v>239</v>
      </c>
      <c r="B73" s="4">
        <v>1</v>
      </c>
      <c r="C73" s="4" t="s">
        <v>74</v>
      </c>
      <c r="D73" s="4">
        <v>690</v>
      </c>
      <c r="E73" s="4">
        <v>752.4</v>
      </c>
      <c r="F73" s="4">
        <v>684</v>
      </c>
      <c r="G73" s="4">
        <v>747.59999999999991</v>
      </c>
      <c r="H73" s="4">
        <v>4718851</v>
      </c>
      <c r="I73" s="4">
        <v>0</v>
      </c>
      <c r="J73" s="4">
        <v>150179</v>
      </c>
      <c r="K73" s="4">
        <v>15374</v>
      </c>
      <c r="L73" s="4">
        <v>89981</v>
      </c>
      <c r="M73" s="4">
        <v>0</v>
      </c>
      <c r="N73" s="4">
        <v>151191</v>
      </c>
      <c r="O73" s="4">
        <v>140549</v>
      </c>
      <c r="P73" s="4">
        <v>105118.75</v>
      </c>
      <c r="Q73" s="4">
        <v>9719</v>
      </c>
      <c r="R73" s="4">
        <v>16978</v>
      </c>
      <c r="S73" s="4">
        <v>0</v>
      </c>
      <c r="T73" s="4">
        <v>0</v>
      </c>
      <c r="U73" s="4">
        <v>0</v>
      </c>
      <c r="V73" s="4">
        <v>0</v>
      </c>
      <c r="W73" s="4">
        <v>552768</v>
      </c>
      <c r="X73" s="4">
        <v>181220</v>
      </c>
      <c r="Y73" s="4">
        <v>3534</v>
      </c>
      <c r="Z73" s="4">
        <v>16038</v>
      </c>
      <c r="AA73" s="4">
        <v>316982</v>
      </c>
      <c r="AB73" s="4">
        <v>6287262.75</v>
      </c>
      <c r="AC73" s="4">
        <v>0</v>
      </c>
      <c r="AD73" s="4">
        <v>45897</v>
      </c>
      <c r="AE73" s="4">
        <v>67381</v>
      </c>
      <c r="AF73" s="4">
        <v>10883</v>
      </c>
      <c r="AG73" s="4">
        <v>293880</v>
      </c>
      <c r="AH73" s="4">
        <v>65399</v>
      </c>
      <c r="AI73" s="4">
        <v>203187</v>
      </c>
      <c r="AJ73" s="4">
        <v>621228</v>
      </c>
    </row>
    <row r="74" spans="1:36" x14ac:dyDescent="0.25">
      <c r="A74" s="4">
        <v>241</v>
      </c>
      <c r="B74" s="4">
        <v>1</v>
      </c>
      <c r="C74" s="4" t="s">
        <v>75</v>
      </c>
      <c r="D74" s="4">
        <v>3734</v>
      </c>
      <c r="E74" s="4">
        <v>4073.8</v>
      </c>
      <c r="F74" s="4">
        <v>3513</v>
      </c>
      <c r="G74" s="4">
        <v>3832.8</v>
      </c>
      <c r="H74" s="4">
        <v>24192634</v>
      </c>
      <c r="I74" s="4">
        <v>418571</v>
      </c>
      <c r="J74" s="4">
        <v>3748218</v>
      </c>
      <c r="K74" s="4">
        <v>202873</v>
      </c>
      <c r="L74" s="4">
        <v>0</v>
      </c>
      <c r="M74" s="4">
        <v>0</v>
      </c>
      <c r="N74" s="4">
        <v>416049</v>
      </c>
      <c r="O74" s="4">
        <v>884618</v>
      </c>
      <c r="P74" s="4">
        <v>509818.75</v>
      </c>
      <c r="Q74" s="4">
        <v>49826</v>
      </c>
      <c r="R74" s="4">
        <v>180027</v>
      </c>
      <c r="S74" s="4">
        <v>0</v>
      </c>
      <c r="T74" s="4">
        <v>0</v>
      </c>
      <c r="U74" s="4">
        <v>0</v>
      </c>
      <c r="V74" s="4">
        <v>0</v>
      </c>
      <c r="W74" s="4">
        <v>3241131</v>
      </c>
      <c r="X74" s="4">
        <v>934440</v>
      </c>
      <c r="Y74" s="4">
        <v>0</v>
      </c>
      <c r="Z74" s="4">
        <v>92719</v>
      </c>
      <c r="AA74" s="4">
        <v>1625107</v>
      </c>
      <c r="AB74" s="4">
        <v>35561591.75</v>
      </c>
      <c r="AC74" s="4">
        <v>0</v>
      </c>
      <c r="AD74" s="4">
        <v>210054</v>
      </c>
      <c r="AE74" s="4">
        <v>310931</v>
      </c>
      <c r="AF74" s="4">
        <v>109796</v>
      </c>
      <c r="AG74" s="4">
        <v>1809902</v>
      </c>
      <c r="AH74" s="4">
        <v>300763</v>
      </c>
      <c r="AI74" s="4">
        <v>991129</v>
      </c>
      <c r="AJ74" s="4">
        <v>3431812</v>
      </c>
    </row>
    <row r="75" spans="1:36" x14ac:dyDescent="0.25">
      <c r="A75" s="4">
        <v>242</v>
      </c>
      <c r="B75" s="4">
        <v>1</v>
      </c>
      <c r="C75" s="4" t="s">
        <v>76</v>
      </c>
      <c r="D75" s="4">
        <v>211</v>
      </c>
      <c r="E75" s="4">
        <v>231.4</v>
      </c>
      <c r="F75" s="4">
        <v>502</v>
      </c>
      <c r="G75" s="4">
        <v>549.59999999999991</v>
      </c>
      <c r="H75" s="4">
        <v>3469075</v>
      </c>
      <c r="I75" s="4">
        <v>0</v>
      </c>
      <c r="J75" s="4">
        <v>134691</v>
      </c>
      <c r="K75" s="4">
        <v>0</v>
      </c>
      <c r="L75" s="4">
        <v>127815</v>
      </c>
      <c r="M75" s="4">
        <v>0</v>
      </c>
      <c r="N75" s="4">
        <v>145177</v>
      </c>
      <c r="O75" s="4">
        <v>121375</v>
      </c>
      <c r="P75" s="4">
        <v>85251.25</v>
      </c>
      <c r="Q75" s="4">
        <v>7145</v>
      </c>
      <c r="R75" s="4">
        <v>3748</v>
      </c>
      <c r="S75" s="4">
        <v>0</v>
      </c>
      <c r="T75" s="4">
        <v>0</v>
      </c>
      <c r="U75" s="4">
        <v>0</v>
      </c>
      <c r="V75" s="4">
        <v>0</v>
      </c>
      <c r="W75" s="4">
        <v>278098</v>
      </c>
      <c r="X75" s="4">
        <v>0</v>
      </c>
      <c r="Y75" s="4">
        <v>0</v>
      </c>
      <c r="Z75" s="4">
        <v>14972</v>
      </c>
      <c r="AA75" s="4">
        <v>233030</v>
      </c>
      <c r="AB75" s="4">
        <v>4620377.25</v>
      </c>
      <c r="AC75" s="4">
        <v>0</v>
      </c>
      <c r="AD75" s="4">
        <v>29801</v>
      </c>
      <c r="AE75" s="4">
        <v>57410</v>
      </c>
      <c r="AF75" s="4">
        <v>2524</v>
      </c>
      <c r="AG75" s="4">
        <v>140593</v>
      </c>
      <c r="AH75" s="4">
        <v>0</v>
      </c>
      <c r="AI75" s="4">
        <v>156928</v>
      </c>
      <c r="AJ75" s="4">
        <v>387256</v>
      </c>
    </row>
    <row r="76" spans="1:36" x14ac:dyDescent="0.25">
      <c r="A76" s="4">
        <v>252</v>
      </c>
      <c r="B76" s="4">
        <v>1</v>
      </c>
      <c r="C76" s="4" t="s">
        <v>77</v>
      </c>
      <c r="D76" s="4">
        <v>1095</v>
      </c>
      <c r="E76" s="4">
        <v>1206</v>
      </c>
      <c r="F76" s="4">
        <v>1095</v>
      </c>
      <c r="G76" s="4">
        <v>1206</v>
      </c>
      <c r="H76" s="4">
        <v>7612272</v>
      </c>
      <c r="I76" s="4">
        <v>0</v>
      </c>
      <c r="J76" s="4">
        <v>175191</v>
      </c>
      <c r="K76" s="4">
        <v>14888</v>
      </c>
      <c r="L76" s="4">
        <v>0</v>
      </c>
      <c r="M76" s="4">
        <v>0</v>
      </c>
      <c r="N76" s="4">
        <v>175450</v>
      </c>
      <c r="O76" s="4">
        <v>271922</v>
      </c>
      <c r="P76" s="4">
        <v>166915</v>
      </c>
      <c r="Q76" s="4">
        <v>15678</v>
      </c>
      <c r="R76" s="4">
        <v>0</v>
      </c>
      <c r="S76" s="4">
        <v>0</v>
      </c>
      <c r="T76" s="4">
        <v>0</v>
      </c>
      <c r="U76" s="4">
        <v>0</v>
      </c>
      <c r="V76" s="4">
        <v>-9342</v>
      </c>
      <c r="W76" s="4">
        <v>964800</v>
      </c>
      <c r="X76" s="4">
        <v>0</v>
      </c>
      <c r="Y76" s="4">
        <v>110614</v>
      </c>
      <c r="Z76" s="4">
        <v>22946</v>
      </c>
      <c r="AA76" s="4">
        <v>511344</v>
      </c>
      <c r="AB76" s="4">
        <v>10032678</v>
      </c>
      <c r="AC76" s="4">
        <v>0</v>
      </c>
      <c r="AD76" s="4">
        <v>113652</v>
      </c>
      <c r="AE76" s="4">
        <v>166915</v>
      </c>
      <c r="AF76" s="4">
        <v>0</v>
      </c>
      <c r="AG76" s="4">
        <v>865339</v>
      </c>
      <c r="AH76" s="4">
        <v>0</v>
      </c>
      <c r="AI76" s="4">
        <v>511344</v>
      </c>
      <c r="AJ76" s="4">
        <v>1657250</v>
      </c>
    </row>
    <row r="77" spans="1:36" x14ac:dyDescent="0.25">
      <c r="A77" s="4">
        <v>253</v>
      </c>
      <c r="B77" s="4">
        <v>1</v>
      </c>
      <c r="C77" s="4" t="s">
        <v>78</v>
      </c>
      <c r="D77" s="4">
        <v>607</v>
      </c>
      <c r="E77" s="4">
        <v>659.80000000000007</v>
      </c>
      <c r="F77" s="4">
        <v>667</v>
      </c>
      <c r="G77" s="4">
        <v>728.6</v>
      </c>
      <c r="H77" s="4">
        <v>4598923</v>
      </c>
      <c r="I77" s="4">
        <v>12281</v>
      </c>
      <c r="J77" s="4">
        <v>56974</v>
      </c>
      <c r="K77" s="4">
        <v>24129</v>
      </c>
      <c r="L77" s="4">
        <v>95539</v>
      </c>
      <c r="M77" s="4">
        <v>0</v>
      </c>
      <c r="N77" s="4">
        <v>140116.78786160002</v>
      </c>
      <c r="O77" s="4">
        <v>169292</v>
      </c>
      <c r="P77" s="4">
        <v>121946.25</v>
      </c>
      <c r="Q77" s="4">
        <v>9472</v>
      </c>
      <c r="R77" s="4">
        <v>1625</v>
      </c>
      <c r="S77" s="4">
        <v>0</v>
      </c>
      <c r="T77" s="4">
        <v>0</v>
      </c>
      <c r="U77" s="4">
        <v>0</v>
      </c>
      <c r="V77" s="4">
        <v>0</v>
      </c>
      <c r="W77" s="4">
        <v>218580</v>
      </c>
      <c r="X77" s="4">
        <v>111833</v>
      </c>
      <c r="Y77" s="4">
        <v>16256</v>
      </c>
      <c r="Z77" s="4">
        <v>13960</v>
      </c>
      <c r="AA77" s="4">
        <v>308926</v>
      </c>
      <c r="AB77" s="4">
        <v>5788020.0378615996</v>
      </c>
      <c r="AC77" s="4">
        <v>0</v>
      </c>
      <c r="AD77" s="4">
        <v>57420</v>
      </c>
      <c r="AE77" s="4">
        <v>78655</v>
      </c>
      <c r="AF77" s="4">
        <v>1048</v>
      </c>
      <c r="AG77" s="4">
        <v>81706</v>
      </c>
      <c r="AH77" s="4">
        <v>0</v>
      </c>
      <c r="AI77" s="4">
        <v>199255</v>
      </c>
      <c r="AJ77" s="4">
        <v>418084</v>
      </c>
    </row>
    <row r="78" spans="1:36" x14ac:dyDescent="0.25">
      <c r="A78" s="4">
        <v>255</v>
      </c>
      <c r="B78" s="4">
        <v>1</v>
      </c>
      <c r="C78" s="4" t="s">
        <v>79</v>
      </c>
      <c r="D78" s="4">
        <v>1207</v>
      </c>
      <c r="E78" s="4">
        <v>1321.4</v>
      </c>
      <c r="F78" s="4">
        <v>1365</v>
      </c>
      <c r="G78" s="4">
        <v>1483.8000000000002</v>
      </c>
      <c r="H78" s="4">
        <v>9365746</v>
      </c>
      <c r="I78" s="4">
        <v>24562</v>
      </c>
      <c r="J78" s="4">
        <v>89374</v>
      </c>
      <c r="K78" s="4">
        <v>0</v>
      </c>
      <c r="L78" s="4">
        <v>0</v>
      </c>
      <c r="M78" s="4">
        <v>0</v>
      </c>
      <c r="N78" s="4">
        <v>175336</v>
      </c>
      <c r="O78" s="4">
        <v>323237</v>
      </c>
      <c r="P78" s="4">
        <v>248536.25</v>
      </c>
      <c r="Q78" s="4">
        <v>19289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445140</v>
      </c>
      <c r="X78" s="4">
        <v>225660</v>
      </c>
      <c r="Y78" s="4">
        <v>0</v>
      </c>
      <c r="Z78" s="4">
        <v>27916</v>
      </c>
      <c r="AA78" s="4">
        <v>629131</v>
      </c>
      <c r="AB78" s="4">
        <v>11348267.25</v>
      </c>
      <c r="AC78" s="4">
        <v>0</v>
      </c>
      <c r="AD78" s="4">
        <v>80000</v>
      </c>
      <c r="AE78" s="4">
        <v>215972</v>
      </c>
      <c r="AF78" s="4">
        <v>0</v>
      </c>
      <c r="AG78" s="4">
        <v>224178</v>
      </c>
      <c r="AH78" s="4">
        <v>0</v>
      </c>
      <c r="AI78" s="4">
        <v>546700</v>
      </c>
      <c r="AJ78" s="4">
        <v>1066850</v>
      </c>
    </row>
    <row r="79" spans="1:36" x14ac:dyDescent="0.25">
      <c r="A79" s="4">
        <v>256</v>
      </c>
      <c r="B79" s="4">
        <v>1</v>
      </c>
      <c r="C79" s="4" t="s">
        <v>80</v>
      </c>
      <c r="D79" s="4">
        <v>2858</v>
      </c>
      <c r="E79" s="4">
        <v>3123.8</v>
      </c>
      <c r="F79" s="4">
        <v>2670</v>
      </c>
      <c r="G79" s="4">
        <v>2919.2</v>
      </c>
      <c r="H79" s="4">
        <v>18425990</v>
      </c>
      <c r="I79" s="4">
        <v>52193</v>
      </c>
      <c r="J79" s="4">
        <v>961989</v>
      </c>
      <c r="K79" s="4">
        <v>29508</v>
      </c>
      <c r="L79" s="4">
        <v>0</v>
      </c>
      <c r="M79" s="4">
        <v>0</v>
      </c>
      <c r="N79" s="4">
        <v>317860</v>
      </c>
      <c r="O79" s="4">
        <v>657154</v>
      </c>
      <c r="P79" s="4">
        <v>208667.5</v>
      </c>
      <c r="Q79" s="4">
        <v>37950</v>
      </c>
      <c r="R79" s="4">
        <v>0</v>
      </c>
      <c r="S79" s="4">
        <v>0</v>
      </c>
      <c r="T79" s="4">
        <v>0</v>
      </c>
      <c r="U79" s="4">
        <v>0</v>
      </c>
      <c r="V79" s="4">
        <v>-36610</v>
      </c>
      <c r="W79" s="4">
        <v>5692440</v>
      </c>
      <c r="X79" s="4">
        <v>0</v>
      </c>
      <c r="Y79" s="4">
        <v>0</v>
      </c>
      <c r="Z79" s="4">
        <v>56735</v>
      </c>
      <c r="AA79" s="4">
        <v>1237741</v>
      </c>
      <c r="AB79" s="4">
        <v>27641617.5</v>
      </c>
      <c r="AC79" s="4">
        <v>0</v>
      </c>
      <c r="AD79" s="4">
        <v>385076</v>
      </c>
      <c r="AE79" s="4">
        <v>208667.5</v>
      </c>
      <c r="AF79" s="4">
        <v>0</v>
      </c>
      <c r="AG79" s="4">
        <v>5620408</v>
      </c>
      <c r="AH79" s="4">
        <v>0</v>
      </c>
      <c r="AI79" s="4">
        <v>1237741</v>
      </c>
      <c r="AJ79" s="4">
        <v>7451892.5</v>
      </c>
    </row>
    <row r="80" spans="1:36" x14ac:dyDescent="0.25">
      <c r="A80" s="4">
        <v>261</v>
      </c>
      <c r="B80" s="4">
        <v>1</v>
      </c>
      <c r="C80" s="4" t="s">
        <v>81</v>
      </c>
      <c r="D80" s="4">
        <v>214</v>
      </c>
      <c r="E80" s="4">
        <v>235.39999999999995</v>
      </c>
      <c r="F80" s="4">
        <v>280</v>
      </c>
      <c r="G80" s="4">
        <v>305</v>
      </c>
      <c r="H80" s="4">
        <v>1925160</v>
      </c>
      <c r="I80" s="4">
        <v>0</v>
      </c>
      <c r="J80" s="4">
        <v>126043</v>
      </c>
      <c r="K80" s="4">
        <v>0</v>
      </c>
      <c r="L80" s="4">
        <v>113206</v>
      </c>
      <c r="M80" s="4">
        <v>7608</v>
      </c>
      <c r="N80" s="4">
        <v>86282.278225342918</v>
      </c>
      <c r="O80" s="4">
        <v>66556</v>
      </c>
      <c r="P80" s="4">
        <v>40240</v>
      </c>
      <c r="Q80" s="4">
        <v>3965</v>
      </c>
      <c r="R80" s="4">
        <v>2452</v>
      </c>
      <c r="S80" s="4">
        <v>0</v>
      </c>
      <c r="T80" s="4">
        <v>0</v>
      </c>
      <c r="U80" s="4">
        <v>0</v>
      </c>
      <c r="V80" s="4">
        <v>0</v>
      </c>
      <c r="W80" s="4">
        <v>275449</v>
      </c>
      <c r="X80" s="4">
        <v>0</v>
      </c>
      <c r="Y80" s="4">
        <v>9188</v>
      </c>
      <c r="Z80" s="4">
        <v>5119</v>
      </c>
      <c r="AA80" s="4">
        <v>129320</v>
      </c>
      <c r="AB80" s="4">
        <v>2790588.2782253427</v>
      </c>
      <c r="AC80" s="4">
        <v>0</v>
      </c>
      <c r="AD80" s="4">
        <v>25374</v>
      </c>
      <c r="AE80" s="4">
        <v>34696</v>
      </c>
      <c r="AF80" s="4">
        <v>2114</v>
      </c>
      <c r="AG80" s="4">
        <v>210340</v>
      </c>
      <c r="AH80" s="4">
        <v>0</v>
      </c>
      <c r="AI80" s="4">
        <v>111502</v>
      </c>
      <c r="AJ80" s="4">
        <v>384026</v>
      </c>
    </row>
    <row r="81" spans="1:36" x14ac:dyDescent="0.25">
      <c r="A81" s="4">
        <v>264</v>
      </c>
      <c r="B81" s="4">
        <v>1</v>
      </c>
      <c r="C81" s="4" t="s">
        <v>82</v>
      </c>
      <c r="D81" s="4">
        <v>126</v>
      </c>
      <c r="E81" s="4">
        <v>139.19999999999999</v>
      </c>
      <c r="F81" s="4">
        <v>102</v>
      </c>
      <c r="G81" s="4">
        <v>111.19999999999999</v>
      </c>
      <c r="H81" s="4">
        <v>701894</v>
      </c>
      <c r="I81" s="4">
        <v>0</v>
      </c>
      <c r="J81" s="4">
        <v>39296</v>
      </c>
      <c r="K81" s="4">
        <v>0</v>
      </c>
      <c r="L81" s="4">
        <v>53486</v>
      </c>
      <c r="M81" s="4">
        <v>262199</v>
      </c>
      <c r="N81" s="4">
        <v>56018</v>
      </c>
      <c r="O81" s="4">
        <v>26879</v>
      </c>
      <c r="P81" s="4">
        <v>5560</v>
      </c>
      <c r="Q81" s="4">
        <v>1446</v>
      </c>
      <c r="R81" s="4">
        <v>4571</v>
      </c>
      <c r="S81" s="4">
        <v>0</v>
      </c>
      <c r="T81" s="4">
        <v>0</v>
      </c>
      <c r="U81" s="4">
        <v>0</v>
      </c>
      <c r="V81" s="4">
        <v>0</v>
      </c>
      <c r="W81" s="4">
        <v>359972</v>
      </c>
      <c r="X81" s="4">
        <v>0</v>
      </c>
      <c r="Y81" s="4">
        <v>0</v>
      </c>
      <c r="Z81" s="4">
        <v>3602</v>
      </c>
      <c r="AA81" s="4">
        <v>47149</v>
      </c>
      <c r="AB81" s="4">
        <v>1562072</v>
      </c>
      <c r="AC81" s="4">
        <v>0</v>
      </c>
      <c r="AD81" s="4">
        <v>26879</v>
      </c>
      <c r="AE81" s="4">
        <v>4349</v>
      </c>
      <c r="AF81" s="4">
        <v>3576</v>
      </c>
      <c r="AG81" s="4">
        <v>112639.5</v>
      </c>
      <c r="AH81" s="4">
        <v>0</v>
      </c>
      <c r="AI81" s="4">
        <v>36883</v>
      </c>
      <c r="AJ81" s="4">
        <v>184326.5</v>
      </c>
    </row>
    <row r="82" spans="1:36" x14ac:dyDescent="0.25">
      <c r="A82" s="4">
        <v>270</v>
      </c>
      <c r="B82" s="4">
        <v>1</v>
      </c>
      <c r="C82" s="4" t="s">
        <v>83</v>
      </c>
      <c r="D82" s="4">
        <v>7133</v>
      </c>
      <c r="E82" s="4">
        <v>7746.4</v>
      </c>
      <c r="F82" s="4">
        <v>6444</v>
      </c>
      <c r="G82" s="4">
        <v>7063.5999999999995</v>
      </c>
      <c r="H82" s="4">
        <v>44585443</v>
      </c>
      <c r="I82" s="4">
        <v>518864</v>
      </c>
      <c r="J82" s="4">
        <v>3389374</v>
      </c>
      <c r="K82" s="4">
        <v>398823</v>
      </c>
      <c r="L82" s="4">
        <v>0</v>
      </c>
      <c r="M82" s="4">
        <v>0</v>
      </c>
      <c r="N82" s="4">
        <v>0</v>
      </c>
      <c r="O82" s="4">
        <v>1651328</v>
      </c>
      <c r="P82" s="4">
        <v>353180</v>
      </c>
      <c r="Q82" s="4">
        <v>91827</v>
      </c>
      <c r="R82" s="4">
        <v>2048</v>
      </c>
      <c r="S82" s="4">
        <v>0</v>
      </c>
      <c r="T82" s="4">
        <v>0</v>
      </c>
      <c r="U82" s="4">
        <v>0</v>
      </c>
      <c r="V82" s="4">
        <v>-7574</v>
      </c>
      <c r="W82" s="4">
        <v>14848047</v>
      </c>
      <c r="X82" s="4">
        <v>1783080</v>
      </c>
      <c r="Y82" s="4">
        <v>322371</v>
      </c>
      <c r="Z82" s="4">
        <v>196589</v>
      </c>
      <c r="AA82" s="4">
        <v>2994966</v>
      </c>
      <c r="AB82" s="4">
        <v>69345286</v>
      </c>
      <c r="AC82" s="4">
        <v>0</v>
      </c>
      <c r="AD82" s="4">
        <v>1287419</v>
      </c>
      <c r="AE82" s="4">
        <v>353180</v>
      </c>
      <c r="AF82" s="4">
        <v>2048</v>
      </c>
      <c r="AG82" s="4">
        <v>14835797.060000001</v>
      </c>
      <c r="AH82" s="4">
        <v>643481</v>
      </c>
      <c r="AI82" s="4">
        <v>2994966</v>
      </c>
      <c r="AJ82" s="4">
        <v>19473410.060000002</v>
      </c>
    </row>
    <row r="83" spans="1:36" x14ac:dyDescent="0.25">
      <c r="A83" s="4">
        <v>271</v>
      </c>
      <c r="B83" s="4">
        <v>1</v>
      </c>
      <c r="C83" s="4" t="s">
        <v>84</v>
      </c>
      <c r="D83" s="4">
        <v>10860.8</v>
      </c>
      <c r="E83" s="4">
        <v>11867</v>
      </c>
      <c r="F83" s="4">
        <v>10337.799999999999</v>
      </c>
      <c r="G83" s="4">
        <v>11327.2</v>
      </c>
      <c r="H83" s="4">
        <v>71497286</v>
      </c>
      <c r="I83" s="4">
        <v>401173</v>
      </c>
      <c r="J83" s="4">
        <v>6986339</v>
      </c>
      <c r="K83" s="4">
        <v>1472976</v>
      </c>
      <c r="L83" s="4">
        <v>0</v>
      </c>
      <c r="M83" s="4">
        <v>0</v>
      </c>
      <c r="N83" s="4">
        <v>0</v>
      </c>
      <c r="O83" s="4">
        <v>2687088</v>
      </c>
      <c r="P83" s="4">
        <v>814373.75</v>
      </c>
      <c r="Q83" s="4">
        <v>147254</v>
      </c>
      <c r="R83" s="4">
        <v>0</v>
      </c>
      <c r="S83" s="4">
        <v>0</v>
      </c>
      <c r="T83" s="4">
        <v>0</v>
      </c>
      <c r="U83" s="4">
        <v>0</v>
      </c>
      <c r="V83" s="4">
        <v>-9026</v>
      </c>
      <c r="W83" s="4">
        <v>22913317</v>
      </c>
      <c r="X83" s="4">
        <v>2759640</v>
      </c>
      <c r="Y83" s="4">
        <v>0</v>
      </c>
      <c r="Z83" s="4">
        <v>315879</v>
      </c>
      <c r="AA83" s="4">
        <v>4802733</v>
      </c>
      <c r="AB83" s="4">
        <v>112029392.75</v>
      </c>
      <c r="AC83" s="4">
        <v>0</v>
      </c>
      <c r="AD83" s="4">
        <v>1603621</v>
      </c>
      <c r="AE83" s="4">
        <v>814373.75</v>
      </c>
      <c r="AF83" s="4">
        <v>0</v>
      </c>
      <c r="AG83" s="4">
        <v>22912948.140000001</v>
      </c>
      <c r="AH83" s="4">
        <v>995903</v>
      </c>
      <c r="AI83" s="4">
        <v>4802733</v>
      </c>
      <c r="AJ83" s="4">
        <v>30133675.890000001</v>
      </c>
    </row>
    <row r="84" spans="1:36" x14ac:dyDescent="0.25">
      <c r="A84" s="4">
        <v>272</v>
      </c>
      <c r="B84" s="4">
        <v>1</v>
      </c>
      <c r="C84" s="4" t="s">
        <v>85</v>
      </c>
      <c r="D84" s="4">
        <v>9255</v>
      </c>
      <c r="E84" s="4">
        <v>10148.199999999999</v>
      </c>
      <c r="F84" s="4">
        <v>8715</v>
      </c>
      <c r="G84" s="4">
        <v>9567.0000000000018</v>
      </c>
      <c r="H84" s="4">
        <v>60386904</v>
      </c>
      <c r="I84" s="4">
        <v>532168</v>
      </c>
      <c r="J84" s="4">
        <v>1601126</v>
      </c>
      <c r="K84" s="4">
        <v>340438</v>
      </c>
      <c r="L84" s="4">
        <v>0</v>
      </c>
      <c r="M84" s="4">
        <v>0</v>
      </c>
      <c r="N84" s="4">
        <v>33253.735107774977</v>
      </c>
      <c r="O84" s="4">
        <v>2132919</v>
      </c>
      <c r="P84" s="4">
        <v>767487.5</v>
      </c>
      <c r="Q84" s="4">
        <v>124371</v>
      </c>
      <c r="R84" s="4">
        <v>53384</v>
      </c>
      <c r="S84" s="4">
        <v>0</v>
      </c>
      <c r="T84" s="4">
        <v>0</v>
      </c>
      <c r="U84" s="4">
        <v>0</v>
      </c>
      <c r="V84" s="4">
        <v>0</v>
      </c>
      <c r="W84" s="4">
        <v>17867329</v>
      </c>
      <c r="X84" s="4">
        <v>2313480</v>
      </c>
      <c r="Y84" s="4">
        <v>161504</v>
      </c>
      <c r="Z84" s="4">
        <v>234765</v>
      </c>
      <c r="AA84" s="4">
        <v>4056408</v>
      </c>
      <c r="AB84" s="4">
        <v>88292057.23510778</v>
      </c>
      <c r="AC84" s="4">
        <v>0</v>
      </c>
      <c r="AD84" s="4">
        <v>1091789</v>
      </c>
      <c r="AE84" s="4">
        <v>767487.5</v>
      </c>
      <c r="AF84" s="4">
        <v>53384</v>
      </c>
      <c r="AG84" s="4">
        <v>17864203.82</v>
      </c>
      <c r="AH84" s="4">
        <v>834892</v>
      </c>
      <c r="AI84" s="4">
        <v>4056408</v>
      </c>
      <c r="AJ84" s="4">
        <v>23833272.32</v>
      </c>
    </row>
    <row r="85" spans="1:36" x14ac:dyDescent="0.25">
      <c r="A85" s="4">
        <v>273</v>
      </c>
      <c r="B85" s="4">
        <v>1</v>
      </c>
      <c r="C85" s="4" t="s">
        <v>86</v>
      </c>
      <c r="D85" s="4">
        <v>7498</v>
      </c>
      <c r="E85" s="4">
        <v>8200</v>
      </c>
      <c r="F85" s="4">
        <v>8541</v>
      </c>
      <c r="G85" s="4">
        <v>9355.4</v>
      </c>
      <c r="H85" s="4">
        <v>59051285</v>
      </c>
      <c r="I85" s="4">
        <v>200586</v>
      </c>
      <c r="J85" s="4">
        <v>249405</v>
      </c>
      <c r="K85" s="4">
        <v>234418</v>
      </c>
      <c r="L85" s="4">
        <v>0</v>
      </c>
      <c r="M85" s="4">
        <v>0</v>
      </c>
      <c r="N85" s="4">
        <v>35529.324785500059</v>
      </c>
      <c r="O85" s="4">
        <v>2154372</v>
      </c>
      <c r="P85" s="4">
        <v>736553.75</v>
      </c>
      <c r="Q85" s="4">
        <v>121620</v>
      </c>
      <c r="R85" s="4">
        <v>0</v>
      </c>
      <c r="S85" s="4">
        <v>0</v>
      </c>
      <c r="T85" s="4">
        <v>0</v>
      </c>
      <c r="U85" s="4">
        <v>0</v>
      </c>
      <c r="V85" s="4">
        <v>-7574</v>
      </c>
      <c r="W85" s="4">
        <v>17775260</v>
      </c>
      <c r="X85" s="4">
        <v>2212600</v>
      </c>
      <c r="Y85" s="4">
        <v>0</v>
      </c>
      <c r="Z85" s="4">
        <v>258524</v>
      </c>
      <c r="AA85" s="4">
        <v>3966690</v>
      </c>
      <c r="AB85" s="4">
        <v>84776669.074785501</v>
      </c>
      <c r="AC85" s="4">
        <v>0</v>
      </c>
      <c r="AD85" s="4">
        <v>1139996</v>
      </c>
      <c r="AE85" s="4">
        <v>736553.75</v>
      </c>
      <c r="AF85" s="4">
        <v>0</v>
      </c>
      <c r="AG85" s="4">
        <v>17770788.030000001</v>
      </c>
      <c r="AH85" s="4">
        <v>798487</v>
      </c>
      <c r="AI85" s="4">
        <v>3966690</v>
      </c>
      <c r="AJ85" s="4">
        <v>23614027.780000001</v>
      </c>
    </row>
    <row r="86" spans="1:36" x14ac:dyDescent="0.25">
      <c r="A86" s="4">
        <v>276</v>
      </c>
      <c r="B86" s="4">
        <v>1</v>
      </c>
      <c r="C86" s="4" t="s">
        <v>87</v>
      </c>
      <c r="D86" s="4">
        <v>7406</v>
      </c>
      <c r="E86" s="4">
        <v>8134.4000000000005</v>
      </c>
      <c r="F86" s="4">
        <v>10879</v>
      </c>
      <c r="G86" s="4">
        <v>11873.799999999997</v>
      </c>
      <c r="H86" s="4">
        <v>74947426</v>
      </c>
      <c r="I86" s="4">
        <v>29679</v>
      </c>
      <c r="J86" s="4">
        <v>126755</v>
      </c>
      <c r="K86" s="4">
        <v>113964</v>
      </c>
      <c r="L86" s="4">
        <v>0</v>
      </c>
      <c r="M86" s="4">
        <v>0</v>
      </c>
      <c r="N86" s="4">
        <v>0</v>
      </c>
      <c r="O86" s="4">
        <v>2713733</v>
      </c>
      <c r="P86" s="4">
        <v>852647.5</v>
      </c>
      <c r="Q86" s="4">
        <v>154359</v>
      </c>
      <c r="R86" s="4">
        <v>18404</v>
      </c>
      <c r="S86" s="4">
        <v>0</v>
      </c>
      <c r="T86" s="4">
        <v>0</v>
      </c>
      <c r="U86" s="4">
        <v>0</v>
      </c>
      <c r="V86" s="4">
        <v>0</v>
      </c>
      <c r="W86" s="4">
        <v>24019011</v>
      </c>
      <c r="X86" s="4">
        <v>2851940</v>
      </c>
      <c r="Y86" s="4">
        <v>0</v>
      </c>
      <c r="Z86" s="4">
        <v>288712</v>
      </c>
      <c r="AA86" s="4">
        <v>5034491</v>
      </c>
      <c r="AB86" s="4">
        <v>108299181.5</v>
      </c>
      <c r="AC86" s="4">
        <v>0</v>
      </c>
      <c r="AD86" s="4">
        <v>1000764</v>
      </c>
      <c r="AE86" s="4">
        <v>852647.5</v>
      </c>
      <c r="AF86" s="4">
        <v>18404</v>
      </c>
      <c r="AG86" s="4">
        <v>23835087.06983722</v>
      </c>
      <c r="AH86" s="4">
        <v>1029213</v>
      </c>
      <c r="AI86" s="4">
        <v>5034491</v>
      </c>
      <c r="AJ86" s="4">
        <v>30741393.56983722</v>
      </c>
    </row>
    <row r="87" spans="1:36" x14ac:dyDescent="0.25">
      <c r="A87" s="4">
        <v>277</v>
      </c>
      <c r="B87" s="4">
        <v>1</v>
      </c>
      <c r="C87" s="4" t="s">
        <v>88</v>
      </c>
      <c r="D87" s="4">
        <v>2711</v>
      </c>
      <c r="E87" s="4">
        <v>2980.6</v>
      </c>
      <c r="F87" s="4">
        <v>2500</v>
      </c>
      <c r="G87" s="4">
        <v>2750.8</v>
      </c>
      <c r="H87" s="4">
        <v>17363050</v>
      </c>
      <c r="I87" s="4">
        <v>67544</v>
      </c>
      <c r="J87" s="4">
        <v>184331</v>
      </c>
      <c r="K87" s="4">
        <v>14437</v>
      </c>
      <c r="L87" s="4">
        <v>0</v>
      </c>
      <c r="M87" s="4">
        <v>0</v>
      </c>
      <c r="N87" s="4">
        <v>68859</v>
      </c>
      <c r="O87" s="4">
        <v>635166</v>
      </c>
      <c r="P87" s="4">
        <v>294381.25</v>
      </c>
      <c r="Q87" s="4">
        <v>35760</v>
      </c>
      <c r="R87" s="4">
        <v>11966</v>
      </c>
      <c r="S87" s="4">
        <v>0</v>
      </c>
      <c r="T87" s="4">
        <v>0</v>
      </c>
      <c r="U87" s="4">
        <v>0</v>
      </c>
      <c r="V87" s="4">
        <v>0</v>
      </c>
      <c r="W87" s="4">
        <v>3815882</v>
      </c>
      <c r="X87" s="4">
        <v>0</v>
      </c>
      <c r="Y87" s="4">
        <v>0</v>
      </c>
      <c r="Z87" s="4">
        <v>59275</v>
      </c>
      <c r="AA87" s="4">
        <v>1166339</v>
      </c>
      <c r="AB87" s="4">
        <v>23716990.25</v>
      </c>
      <c r="AC87" s="4">
        <v>0</v>
      </c>
      <c r="AD87" s="4">
        <v>447991</v>
      </c>
      <c r="AE87" s="4">
        <v>294381.25</v>
      </c>
      <c r="AF87" s="4">
        <v>11966</v>
      </c>
      <c r="AG87" s="4">
        <v>3778884.86</v>
      </c>
      <c r="AH87" s="4">
        <v>0</v>
      </c>
      <c r="AI87" s="4">
        <v>1166339</v>
      </c>
      <c r="AJ87" s="4">
        <v>5699562.1099999994</v>
      </c>
    </row>
    <row r="88" spans="1:36" x14ac:dyDescent="0.25">
      <c r="A88" s="4">
        <v>278</v>
      </c>
      <c r="B88" s="4">
        <v>1</v>
      </c>
      <c r="C88" s="4" t="s">
        <v>89</v>
      </c>
      <c r="D88" s="4">
        <v>2045</v>
      </c>
      <c r="E88" s="4">
        <v>2242.8000000000002</v>
      </c>
      <c r="F88" s="4">
        <v>2930</v>
      </c>
      <c r="G88" s="4">
        <v>3215</v>
      </c>
      <c r="H88" s="4">
        <v>20293080</v>
      </c>
      <c r="I88" s="4">
        <v>30702</v>
      </c>
      <c r="J88" s="4">
        <v>38749</v>
      </c>
      <c r="K88" s="4">
        <v>14380</v>
      </c>
      <c r="L88" s="4">
        <v>0</v>
      </c>
      <c r="M88" s="4">
        <v>0</v>
      </c>
      <c r="N88" s="4">
        <v>207419.17965800004</v>
      </c>
      <c r="O88" s="4">
        <v>726547</v>
      </c>
      <c r="P88" s="4">
        <v>230988.75</v>
      </c>
      <c r="Q88" s="4">
        <v>41795</v>
      </c>
      <c r="R88" s="4">
        <v>2797</v>
      </c>
      <c r="S88" s="4">
        <v>0</v>
      </c>
      <c r="T88" s="4">
        <v>0</v>
      </c>
      <c r="U88" s="4">
        <v>0</v>
      </c>
      <c r="V88" s="4">
        <v>0</v>
      </c>
      <c r="W88" s="4">
        <v>6503488</v>
      </c>
      <c r="X88" s="4">
        <v>750100</v>
      </c>
      <c r="Y88" s="4">
        <v>0</v>
      </c>
      <c r="Z88" s="4">
        <v>73271</v>
      </c>
      <c r="AA88" s="4">
        <v>1363160</v>
      </c>
      <c r="AB88" s="4">
        <v>29526376.929657999</v>
      </c>
      <c r="AC88" s="4">
        <v>0</v>
      </c>
      <c r="AD88" s="4">
        <v>426233</v>
      </c>
      <c r="AE88" s="4">
        <v>230988.75</v>
      </c>
      <c r="AF88" s="4">
        <v>2797</v>
      </c>
      <c r="AG88" s="4">
        <v>6427930.9708609004</v>
      </c>
      <c r="AH88" s="4">
        <v>270697</v>
      </c>
      <c r="AI88" s="4">
        <v>1363160</v>
      </c>
      <c r="AJ88" s="4">
        <v>8451109.7208609004</v>
      </c>
    </row>
    <row r="89" spans="1:36" x14ac:dyDescent="0.25">
      <c r="A89" s="4">
        <v>279</v>
      </c>
      <c r="B89" s="4">
        <v>1</v>
      </c>
      <c r="C89" s="4" t="s">
        <v>90</v>
      </c>
      <c r="D89" s="4">
        <v>26162.400000000001</v>
      </c>
      <c r="E89" s="4">
        <v>28484.400000000001</v>
      </c>
      <c r="F89" s="4">
        <v>21356.400000000001</v>
      </c>
      <c r="G89" s="4">
        <v>23343.599999999999</v>
      </c>
      <c r="H89" s="4">
        <v>147344803</v>
      </c>
      <c r="I89" s="4">
        <v>994745</v>
      </c>
      <c r="J89" s="4">
        <v>16131405</v>
      </c>
      <c r="K89" s="4">
        <v>1724021</v>
      </c>
      <c r="L89" s="4">
        <v>0</v>
      </c>
      <c r="M89" s="4">
        <v>0</v>
      </c>
      <c r="N89" s="4">
        <v>0</v>
      </c>
      <c r="O89" s="4">
        <v>5294670</v>
      </c>
      <c r="P89" s="4">
        <v>1980880</v>
      </c>
      <c r="Q89" s="4">
        <v>303467</v>
      </c>
      <c r="R89" s="4">
        <v>764970</v>
      </c>
      <c r="S89" s="4">
        <v>0</v>
      </c>
      <c r="T89" s="4">
        <v>0</v>
      </c>
      <c r="U89" s="4">
        <v>0</v>
      </c>
      <c r="V89" s="4">
        <v>0</v>
      </c>
      <c r="W89" s="4">
        <v>41016806</v>
      </c>
      <c r="X89" s="4">
        <v>5571540</v>
      </c>
      <c r="Y89" s="4">
        <v>0</v>
      </c>
      <c r="Z89" s="4">
        <v>572965</v>
      </c>
      <c r="AA89" s="4">
        <v>9897686</v>
      </c>
      <c r="AB89" s="4">
        <v>226026418</v>
      </c>
      <c r="AC89" s="4">
        <v>0</v>
      </c>
      <c r="AD89" s="4">
        <v>1900003</v>
      </c>
      <c r="AE89" s="4">
        <v>1980880</v>
      </c>
      <c r="AF89" s="4">
        <v>764970</v>
      </c>
      <c r="AG89" s="4">
        <v>38391414</v>
      </c>
      <c r="AH89" s="4">
        <v>2010667</v>
      </c>
      <c r="AI89" s="4">
        <v>9897686</v>
      </c>
      <c r="AJ89" s="4">
        <v>52934953</v>
      </c>
    </row>
    <row r="90" spans="1:36" x14ac:dyDescent="0.25">
      <c r="A90" s="4">
        <v>280</v>
      </c>
      <c r="B90" s="4">
        <v>1</v>
      </c>
      <c r="C90" s="4" t="s">
        <v>91</v>
      </c>
      <c r="D90" s="4">
        <v>4758.6000000000004</v>
      </c>
      <c r="E90" s="4">
        <v>5152</v>
      </c>
      <c r="F90" s="4">
        <v>4172.6000000000004</v>
      </c>
      <c r="G90" s="4">
        <v>4551.6000000000004</v>
      </c>
      <c r="H90" s="4">
        <v>28729699</v>
      </c>
      <c r="I90" s="4">
        <v>662140</v>
      </c>
      <c r="J90" s="4">
        <v>5496424</v>
      </c>
      <c r="K90" s="4">
        <v>906300</v>
      </c>
      <c r="L90" s="4">
        <v>0</v>
      </c>
      <c r="M90" s="4">
        <v>0</v>
      </c>
      <c r="N90" s="4">
        <v>0</v>
      </c>
      <c r="O90" s="4">
        <v>1095230</v>
      </c>
      <c r="P90" s="4">
        <v>481257.5</v>
      </c>
      <c r="Q90" s="4">
        <v>59171</v>
      </c>
      <c r="R90" s="4">
        <v>0</v>
      </c>
      <c r="S90" s="4">
        <v>0</v>
      </c>
      <c r="T90" s="4">
        <v>0</v>
      </c>
      <c r="U90" s="4">
        <v>98761</v>
      </c>
      <c r="V90" s="4">
        <v>-7574</v>
      </c>
      <c r="W90" s="4">
        <v>6438693</v>
      </c>
      <c r="X90" s="4">
        <v>1122940</v>
      </c>
      <c r="Y90" s="4">
        <v>172283</v>
      </c>
      <c r="Z90" s="4">
        <v>115814</v>
      </c>
      <c r="AA90" s="4">
        <v>1929878</v>
      </c>
      <c r="AB90" s="4">
        <v>46178076.5</v>
      </c>
      <c r="AC90" s="4">
        <v>0</v>
      </c>
      <c r="AD90" s="4">
        <v>578780</v>
      </c>
      <c r="AE90" s="4">
        <v>481257.5</v>
      </c>
      <c r="AF90" s="4">
        <v>0</v>
      </c>
      <c r="AG90" s="4">
        <v>6438470.3600000003</v>
      </c>
      <c r="AH90" s="4">
        <v>405248</v>
      </c>
      <c r="AI90" s="4">
        <v>1929878</v>
      </c>
      <c r="AJ90" s="4">
        <v>9428385.8599999994</v>
      </c>
    </row>
    <row r="91" spans="1:36" x14ac:dyDescent="0.25">
      <c r="A91" s="4">
        <v>281</v>
      </c>
      <c r="B91" s="4">
        <v>1</v>
      </c>
      <c r="C91" s="4" t="s">
        <v>92</v>
      </c>
      <c r="D91" s="4">
        <v>13492</v>
      </c>
      <c r="E91" s="4">
        <v>14691.75</v>
      </c>
      <c r="F91" s="4">
        <v>11876</v>
      </c>
      <c r="G91" s="4">
        <v>13008.75</v>
      </c>
      <c r="H91" s="4">
        <v>82111230</v>
      </c>
      <c r="I91" s="4">
        <v>842258</v>
      </c>
      <c r="J91" s="4">
        <v>12510061</v>
      </c>
      <c r="K91" s="4">
        <v>951007</v>
      </c>
      <c r="L91" s="4">
        <v>0</v>
      </c>
      <c r="M91" s="4">
        <v>0</v>
      </c>
      <c r="N91" s="4">
        <v>0</v>
      </c>
      <c r="O91" s="4">
        <v>3071923</v>
      </c>
      <c r="P91" s="4">
        <v>921310.5</v>
      </c>
      <c r="Q91" s="4">
        <v>169114</v>
      </c>
      <c r="R91" s="4">
        <v>250939</v>
      </c>
      <c r="S91" s="4">
        <v>0</v>
      </c>
      <c r="T91" s="4">
        <v>0</v>
      </c>
      <c r="U91" s="4">
        <v>0</v>
      </c>
      <c r="V91" s="4">
        <v>-3472</v>
      </c>
      <c r="W91" s="4">
        <v>26314854</v>
      </c>
      <c r="X91" s="4">
        <v>3260660</v>
      </c>
      <c r="Y91" s="4">
        <v>913892</v>
      </c>
      <c r="Z91" s="4">
        <v>339984</v>
      </c>
      <c r="AA91" s="4">
        <v>5515710</v>
      </c>
      <c r="AB91" s="4">
        <v>133908810.5</v>
      </c>
      <c r="AC91" s="4">
        <v>0</v>
      </c>
      <c r="AD91" s="4">
        <v>1182926</v>
      </c>
      <c r="AE91" s="4">
        <v>921310.5</v>
      </c>
      <c r="AF91" s="4">
        <v>250939</v>
      </c>
      <c r="AG91" s="4">
        <v>25177291</v>
      </c>
      <c r="AH91" s="4">
        <v>1176712</v>
      </c>
      <c r="AI91" s="4">
        <v>5515710</v>
      </c>
      <c r="AJ91" s="4">
        <v>33048176.5</v>
      </c>
    </row>
    <row r="92" spans="1:36" x14ac:dyDescent="0.25">
      <c r="A92" s="4">
        <v>282</v>
      </c>
      <c r="B92" s="4">
        <v>1</v>
      </c>
      <c r="C92" s="4" t="s">
        <v>93</v>
      </c>
      <c r="D92" s="4">
        <v>1450</v>
      </c>
      <c r="E92" s="4">
        <v>1574.6000000000001</v>
      </c>
      <c r="F92" s="4">
        <v>1810</v>
      </c>
      <c r="G92" s="4">
        <v>2003.3999999999999</v>
      </c>
      <c r="H92" s="4">
        <v>12645461</v>
      </c>
      <c r="I92" s="4">
        <v>0</v>
      </c>
      <c r="J92" s="4">
        <v>351695</v>
      </c>
      <c r="K92" s="4">
        <v>95126</v>
      </c>
      <c r="L92" s="4">
        <v>0</v>
      </c>
      <c r="M92" s="4">
        <v>0</v>
      </c>
      <c r="N92" s="4">
        <v>0</v>
      </c>
      <c r="O92" s="4">
        <v>471805</v>
      </c>
      <c r="P92" s="4">
        <v>241087.5</v>
      </c>
      <c r="Q92" s="4">
        <v>26044</v>
      </c>
      <c r="R92" s="4">
        <v>5910</v>
      </c>
      <c r="S92" s="4">
        <v>0</v>
      </c>
      <c r="T92" s="4">
        <v>0</v>
      </c>
      <c r="U92" s="4">
        <v>0</v>
      </c>
      <c r="V92" s="4">
        <v>0</v>
      </c>
      <c r="W92" s="4">
        <v>2302127</v>
      </c>
      <c r="X92" s="4">
        <v>477620</v>
      </c>
      <c r="Y92" s="4">
        <v>0</v>
      </c>
      <c r="Z92" s="4">
        <v>43123</v>
      </c>
      <c r="AA92" s="4">
        <v>849442</v>
      </c>
      <c r="AB92" s="4">
        <v>17031820.5</v>
      </c>
      <c r="AC92" s="4">
        <v>0</v>
      </c>
      <c r="AD92" s="4">
        <v>122830</v>
      </c>
      <c r="AE92" s="4">
        <v>241087.5</v>
      </c>
      <c r="AF92" s="4">
        <v>5910</v>
      </c>
      <c r="AG92" s="4">
        <v>2167696</v>
      </c>
      <c r="AH92" s="4">
        <v>168547</v>
      </c>
      <c r="AI92" s="4">
        <v>849442</v>
      </c>
      <c r="AJ92" s="4">
        <v>3386965.5</v>
      </c>
    </row>
    <row r="93" spans="1:36" x14ac:dyDescent="0.25">
      <c r="A93" s="4">
        <v>283</v>
      </c>
      <c r="B93" s="4">
        <v>1</v>
      </c>
      <c r="C93" s="4" t="s">
        <v>94</v>
      </c>
      <c r="D93" s="4">
        <v>4423</v>
      </c>
      <c r="E93" s="4">
        <v>4801.7999999999993</v>
      </c>
      <c r="F93" s="4">
        <v>4678</v>
      </c>
      <c r="G93" s="4">
        <v>5107</v>
      </c>
      <c r="H93" s="4">
        <v>32235384</v>
      </c>
      <c r="I93" s="4">
        <v>422664</v>
      </c>
      <c r="J93" s="4">
        <v>2215142</v>
      </c>
      <c r="K93" s="4">
        <v>325807</v>
      </c>
      <c r="L93" s="4">
        <v>0</v>
      </c>
      <c r="M93" s="4">
        <v>0</v>
      </c>
      <c r="N93" s="4">
        <v>0</v>
      </c>
      <c r="O93" s="4">
        <v>1224253</v>
      </c>
      <c r="P93" s="4">
        <v>255350</v>
      </c>
      <c r="Q93" s="4">
        <v>66391</v>
      </c>
      <c r="R93" s="4">
        <v>111741</v>
      </c>
      <c r="S93" s="4">
        <v>0</v>
      </c>
      <c r="T93" s="4">
        <v>0</v>
      </c>
      <c r="U93" s="4">
        <v>0</v>
      </c>
      <c r="V93" s="4">
        <v>0</v>
      </c>
      <c r="W93" s="4">
        <v>10622509</v>
      </c>
      <c r="X93" s="4">
        <v>1225640</v>
      </c>
      <c r="Y93" s="4">
        <v>9542</v>
      </c>
      <c r="Z93" s="4">
        <v>130777</v>
      </c>
      <c r="AA93" s="4">
        <v>2165368</v>
      </c>
      <c r="AB93" s="4">
        <v>49784928</v>
      </c>
      <c r="AC93" s="4">
        <v>0</v>
      </c>
      <c r="AD93" s="4">
        <v>733593</v>
      </c>
      <c r="AE93" s="4">
        <v>255350</v>
      </c>
      <c r="AF93" s="4">
        <v>111741</v>
      </c>
      <c r="AG93" s="4">
        <v>10621572.25</v>
      </c>
      <c r="AH93" s="4">
        <v>442311</v>
      </c>
      <c r="AI93" s="4">
        <v>2165368</v>
      </c>
      <c r="AJ93" s="4">
        <v>13887624.25</v>
      </c>
    </row>
    <row r="94" spans="1:36" x14ac:dyDescent="0.25">
      <c r="A94" s="4">
        <v>284</v>
      </c>
      <c r="B94" s="4">
        <v>1</v>
      </c>
      <c r="C94" s="4" t="s">
        <v>95</v>
      </c>
      <c r="D94" s="4">
        <v>12510</v>
      </c>
      <c r="E94" s="4">
        <v>13631.599999999999</v>
      </c>
      <c r="F94" s="4">
        <v>12384</v>
      </c>
      <c r="G94" s="4">
        <v>13494.2</v>
      </c>
      <c r="H94" s="4">
        <v>85175390</v>
      </c>
      <c r="I94" s="4">
        <v>307020</v>
      </c>
      <c r="J94" s="4">
        <v>654407</v>
      </c>
      <c r="K94" s="4">
        <v>211024</v>
      </c>
      <c r="L94" s="4">
        <v>0</v>
      </c>
      <c r="M94" s="4">
        <v>0</v>
      </c>
      <c r="N94" s="4">
        <v>164983.87003276061</v>
      </c>
      <c r="O94" s="4">
        <v>3006022</v>
      </c>
      <c r="P94" s="4">
        <v>969285</v>
      </c>
      <c r="Q94" s="4">
        <v>175425</v>
      </c>
      <c r="R94" s="4">
        <v>15923</v>
      </c>
      <c r="S94" s="4">
        <v>0</v>
      </c>
      <c r="T94" s="4">
        <v>0</v>
      </c>
      <c r="U94" s="4">
        <v>0</v>
      </c>
      <c r="V94" s="4">
        <v>0</v>
      </c>
      <c r="W94" s="4">
        <v>27296850</v>
      </c>
      <c r="X94" s="4">
        <v>3106480</v>
      </c>
      <c r="Y94" s="4">
        <v>0</v>
      </c>
      <c r="Z94" s="4">
        <v>403645</v>
      </c>
      <c r="AA94" s="4">
        <v>5721541</v>
      </c>
      <c r="AB94" s="4">
        <v>124101515.87003276</v>
      </c>
      <c r="AC94" s="4">
        <v>0</v>
      </c>
      <c r="AD94" s="4">
        <v>1526436</v>
      </c>
      <c r="AE94" s="4">
        <v>969285</v>
      </c>
      <c r="AF94" s="4">
        <v>15923</v>
      </c>
      <c r="AG94" s="4">
        <v>27267114.359999999</v>
      </c>
      <c r="AH94" s="4">
        <v>1121072</v>
      </c>
      <c r="AI94" s="4">
        <v>5721541</v>
      </c>
      <c r="AJ94" s="4">
        <v>35500299.359999999</v>
      </c>
    </row>
    <row r="95" spans="1:36" x14ac:dyDescent="0.25">
      <c r="A95" s="4">
        <v>286</v>
      </c>
      <c r="B95" s="4">
        <v>1</v>
      </c>
      <c r="C95" s="4" t="s">
        <v>96</v>
      </c>
      <c r="D95" s="4">
        <v>2022</v>
      </c>
      <c r="E95" s="4">
        <v>2195.4</v>
      </c>
      <c r="F95" s="4">
        <v>2535</v>
      </c>
      <c r="G95" s="4">
        <v>2793.4</v>
      </c>
      <c r="H95" s="4">
        <v>17631941</v>
      </c>
      <c r="I95" s="4">
        <v>543425</v>
      </c>
      <c r="J95" s="4">
        <v>5047976</v>
      </c>
      <c r="K95" s="4">
        <v>310050</v>
      </c>
      <c r="L95" s="4">
        <v>0</v>
      </c>
      <c r="M95" s="4">
        <v>0</v>
      </c>
      <c r="N95" s="4">
        <v>5611.5223141250126</v>
      </c>
      <c r="O95" s="4">
        <v>621794</v>
      </c>
      <c r="P95" s="4">
        <v>432911.25</v>
      </c>
      <c r="Q95" s="4">
        <v>36314</v>
      </c>
      <c r="R95" s="4">
        <v>40867</v>
      </c>
      <c r="S95" s="4">
        <v>0</v>
      </c>
      <c r="T95" s="4">
        <v>0</v>
      </c>
      <c r="U95" s="4">
        <v>0</v>
      </c>
      <c r="V95" s="4">
        <v>0</v>
      </c>
      <c r="W95" s="4">
        <v>1438070</v>
      </c>
      <c r="X95" s="4">
        <v>646360</v>
      </c>
      <c r="Y95" s="4">
        <v>0</v>
      </c>
      <c r="Z95" s="4">
        <v>92834</v>
      </c>
      <c r="AA95" s="4">
        <v>1184402</v>
      </c>
      <c r="AB95" s="4">
        <v>27386195.772314124</v>
      </c>
      <c r="AC95" s="4">
        <v>0</v>
      </c>
      <c r="AD95" s="4">
        <v>85521</v>
      </c>
      <c r="AE95" s="4">
        <v>256916</v>
      </c>
      <c r="AF95" s="4">
        <v>24253</v>
      </c>
      <c r="AG95" s="4">
        <v>644334</v>
      </c>
      <c r="AH95" s="4">
        <v>120503</v>
      </c>
      <c r="AI95" s="4">
        <v>702897</v>
      </c>
      <c r="AJ95" s="4">
        <v>1713921</v>
      </c>
    </row>
    <row r="96" spans="1:36" x14ac:dyDescent="0.25">
      <c r="A96" s="4">
        <v>294</v>
      </c>
      <c r="B96" s="4">
        <v>1</v>
      </c>
      <c r="C96" s="4" t="s">
        <v>97</v>
      </c>
      <c r="D96" s="4">
        <v>424</v>
      </c>
      <c r="E96" s="4">
        <v>467.4</v>
      </c>
      <c r="F96" s="4">
        <v>1948</v>
      </c>
      <c r="G96" s="4">
        <v>2188.15</v>
      </c>
      <c r="H96" s="4">
        <v>13811603</v>
      </c>
      <c r="I96" s="4">
        <v>0</v>
      </c>
      <c r="J96" s="4">
        <v>606792</v>
      </c>
      <c r="K96" s="4">
        <v>14530</v>
      </c>
      <c r="L96" s="4">
        <v>0</v>
      </c>
      <c r="M96" s="4">
        <v>0</v>
      </c>
      <c r="N96" s="4">
        <v>537310</v>
      </c>
      <c r="O96" s="4">
        <v>530626</v>
      </c>
      <c r="P96" s="4">
        <v>364019.25</v>
      </c>
      <c r="Q96" s="4">
        <v>28446</v>
      </c>
      <c r="R96" s="4">
        <v>42888</v>
      </c>
      <c r="S96" s="4">
        <v>0</v>
      </c>
      <c r="T96" s="4">
        <v>0</v>
      </c>
      <c r="U96" s="4">
        <v>0</v>
      </c>
      <c r="V96" s="4">
        <v>0</v>
      </c>
      <c r="W96" s="4">
        <v>656445</v>
      </c>
      <c r="X96" s="4">
        <v>328353</v>
      </c>
      <c r="Y96" s="4">
        <v>0</v>
      </c>
      <c r="Z96" s="4">
        <v>92209</v>
      </c>
      <c r="AA96" s="4">
        <v>389491</v>
      </c>
      <c r="AB96" s="4">
        <v>17074359.25</v>
      </c>
      <c r="AC96" s="4">
        <v>0</v>
      </c>
      <c r="AD96" s="4">
        <v>35865</v>
      </c>
      <c r="AE96" s="4">
        <v>255277</v>
      </c>
      <c r="AF96" s="4">
        <v>30076</v>
      </c>
      <c r="AG96" s="4">
        <v>266792</v>
      </c>
      <c r="AH96" s="4">
        <v>0</v>
      </c>
      <c r="AI96" s="4">
        <v>273140</v>
      </c>
      <c r="AJ96" s="4">
        <v>861150</v>
      </c>
    </row>
    <row r="97" spans="1:36" x14ac:dyDescent="0.25">
      <c r="A97" s="4">
        <v>297</v>
      </c>
      <c r="B97" s="4">
        <v>1</v>
      </c>
      <c r="C97" s="4" t="s">
        <v>98</v>
      </c>
      <c r="D97" s="4">
        <v>338</v>
      </c>
      <c r="E97" s="4">
        <v>371.20000000000005</v>
      </c>
      <c r="F97" s="4">
        <v>357</v>
      </c>
      <c r="G97" s="4">
        <v>392</v>
      </c>
      <c r="H97" s="4">
        <v>2474304</v>
      </c>
      <c r="I97" s="4">
        <v>0</v>
      </c>
      <c r="J97" s="4">
        <v>86309</v>
      </c>
      <c r="K97" s="4">
        <v>0</v>
      </c>
      <c r="L97" s="4">
        <v>126172</v>
      </c>
      <c r="M97" s="4">
        <v>0</v>
      </c>
      <c r="N97" s="4">
        <v>80332</v>
      </c>
      <c r="O97" s="4">
        <v>93445</v>
      </c>
      <c r="P97" s="4">
        <v>44730</v>
      </c>
      <c r="Q97" s="4">
        <v>5096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477260</v>
      </c>
      <c r="X97" s="4">
        <v>93600</v>
      </c>
      <c r="Y97" s="4">
        <v>0</v>
      </c>
      <c r="Z97" s="4">
        <v>7657</v>
      </c>
      <c r="AA97" s="4">
        <v>166208</v>
      </c>
      <c r="AB97" s="4">
        <v>3561513</v>
      </c>
      <c r="AC97" s="4">
        <v>0</v>
      </c>
      <c r="AD97" s="4">
        <v>25919</v>
      </c>
      <c r="AE97" s="4">
        <v>25850</v>
      </c>
      <c r="AF97" s="4">
        <v>0</v>
      </c>
      <c r="AG97" s="4">
        <v>322938</v>
      </c>
      <c r="AH97" s="4">
        <v>33779</v>
      </c>
      <c r="AI97" s="4">
        <v>96055</v>
      </c>
      <c r="AJ97" s="4">
        <v>470762</v>
      </c>
    </row>
    <row r="98" spans="1:36" x14ac:dyDescent="0.25">
      <c r="A98" s="4">
        <v>299</v>
      </c>
      <c r="B98" s="4">
        <v>1</v>
      </c>
      <c r="C98" s="4" t="s">
        <v>99</v>
      </c>
      <c r="D98" s="4">
        <v>748</v>
      </c>
      <c r="E98" s="4">
        <v>828.2</v>
      </c>
      <c r="F98" s="4">
        <v>698</v>
      </c>
      <c r="G98" s="4">
        <v>774.19999999999993</v>
      </c>
      <c r="H98" s="4">
        <v>4886750</v>
      </c>
      <c r="I98" s="4">
        <v>0</v>
      </c>
      <c r="J98" s="4">
        <v>171141</v>
      </c>
      <c r="K98" s="4">
        <v>0</v>
      </c>
      <c r="L98" s="4">
        <v>81513</v>
      </c>
      <c r="M98" s="4">
        <v>0</v>
      </c>
      <c r="N98" s="4">
        <v>188254.18309911285</v>
      </c>
      <c r="O98" s="4">
        <v>169322</v>
      </c>
      <c r="P98" s="4">
        <v>108953.75</v>
      </c>
      <c r="Q98" s="4">
        <v>10065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588392</v>
      </c>
      <c r="X98" s="4">
        <v>185640</v>
      </c>
      <c r="Y98" s="4">
        <v>6008</v>
      </c>
      <c r="Z98" s="4">
        <v>16118</v>
      </c>
      <c r="AA98" s="4">
        <v>328261</v>
      </c>
      <c r="AB98" s="4">
        <v>6554777.9330991125</v>
      </c>
      <c r="AC98" s="4">
        <v>0</v>
      </c>
      <c r="AD98" s="4">
        <v>64268</v>
      </c>
      <c r="AE98" s="4">
        <v>89976</v>
      </c>
      <c r="AF98" s="4">
        <v>0</v>
      </c>
      <c r="AG98" s="4">
        <v>405262</v>
      </c>
      <c r="AH98" s="4">
        <v>66994</v>
      </c>
      <c r="AI98" s="4">
        <v>271085</v>
      </c>
      <c r="AJ98" s="4">
        <v>830591</v>
      </c>
    </row>
    <row r="99" spans="1:36" x14ac:dyDescent="0.25">
      <c r="A99" s="4">
        <v>300</v>
      </c>
      <c r="B99" s="4">
        <v>1</v>
      </c>
      <c r="C99" s="4" t="s">
        <v>100</v>
      </c>
      <c r="D99" s="4">
        <v>987</v>
      </c>
      <c r="E99" s="4">
        <v>1090.6000000000001</v>
      </c>
      <c r="F99" s="4">
        <v>1079</v>
      </c>
      <c r="G99" s="4">
        <v>1198</v>
      </c>
      <c r="H99" s="4">
        <v>7561776</v>
      </c>
      <c r="I99" s="4">
        <v>0</v>
      </c>
      <c r="J99" s="4">
        <v>151110</v>
      </c>
      <c r="K99" s="4">
        <v>0</v>
      </c>
      <c r="L99" s="4">
        <v>0</v>
      </c>
      <c r="M99" s="4">
        <v>0</v>
      </c>
      <c r="N99" s="4">
        <v>159859</v>
      </c>
      <c r="O99" s="4">
        <v>275341</v>
      </c>
      <c r="P99" s="4">
        <v>140048.75</v>
      </c>
      <c r="Q99" s="4">
        <v>15574</v>
      </c>
      <c r="R99" s="4">
        <v>0</v>
      </c>
      <c r="S99" s="4">
        <v>0</v>
      </c>
      <c r="T99" s="4">
        <v>0</v>
      </c>
      <c r="U99" s="4">
        <v>43069</v>
      </c>
      <c r="V99" s="4">
        <v>0</v>
      </c>
      <c r="W99" s="4">
        <v>1401025</v>
      </c>
      <c r="X99" s="4">
        <v>288080</v>
      </c>
      <c r="Y99" s="4">
        <v>30039</v>
      </c>
      <c r="Z99" s="4">
        <v>23173</v>
      </c>
      <c r="AA99" s="4">
        <v>507952</v>
      </c>
      <c r="AB99" s="4">
        <v>10308966.75</v>
      </c>
      <c r="AC99" s="4">
        <v>0</v>
      </c>
      <c r="AD99" s="4">
        <v>79943</v>
      </c>
      <c r="AE99" s="4">
        <v>140048.75</v>
      </c>
      <c r="AF99" s="4">
        <v>0</v>
      </c>
      <c r="AG99" s="4">
        <v>1288190</v>
      </c>
      <c r="AH99" s="4">
        <v>103963</v>
      </c>
      <c r="AI99" s="4">
        <v>507952</v>
      </c>
      <c r="AJ99" s="4">
        <v>2016133.75</v>
      </c>
    </row>
    <row r="100" spans="1:36" x14ac:dyDescent="0.25">
      <c r="A100" s="4">
        <v>306</v>
      </c>
      <c r="B100" s="4">
        <v>1</v>
      </c>
      <c r="C100" s="4" t="s">
        <v>101</v>
      </c>
      <c r="D100" s="4">
        <v>179.4</v>
      </c>
      <c r="E100" s="4">
        <v>195.8</v>
      </c>
      <c r="F100" s="4">
        <v>313.39999999999998</v>
      </c>
      <c r="G100" s="4">
        <v>342.00000000000006</v>
      </c>
      <c r="H100" s="4">
        <v>2158704</v>
      </c>
      <c r="I100" s="4">
        <v>0</v>
      </c>
      <c r="J100" s="4">
        <v>363790</v>
      </c>
      <c r="K100" s="4">
        <v>0</v>
      </c>
      <c r="L100" s="4">
        <v>119768</v>
      </c>
      <c r="M100" s="4">
        <v>31240</v>
      </c>
      <c r="N100" s="4">
        <v>145150.734761125</v>
      </c>
      <c r="O100" s="4">
        <v>74861</v>
      </c>
      <c r="P100" s="4">
        <v>56290</v>
      </c>
      <c r="Q100" s="4">
        <v>4446</v>
      </c>
      <c r="R100" s="4">
        <v>17103</v>
      </c>
      <c r="S100" s="4">
        <v>0</v>
      </c>
      <c r="T100" s="4">
        <v>0</v>
      </c>
      <c r="U100" s="4">
        <v>0</v>
      </c>
      <c r="V100" s="4">
        <v>0</v>
      </c>
      <c r="W100" s="4">
        <v>102600</v>
      </c>
      <c r="X100" s="4">
        <v>0</v>
      </c>
      <c r="Y100" s="4">
        <v>0</v>
      </c>
      <c r="Z100" s="4">
        <v>7451</v>
      </c>
      <c r="AA100" s="4">
        <v>102600</v>
      </c>
      <c r="AB100" s="4">
        <v>3184003.7347611249</v>
      </c>
      <c r="AC100" s="4">
        <v>0</v>
      </c>
      <c r="AD100" s="4">
        <v>24678</v>
      </c>
      <c r="AE100" s="4">
        <v>56290</v>
      </c>
      <c r="AF100" s="4">
        <v>17103</v>
      </c>
      <c r="AG100" s="4">
        <v>68682</v>
      </c>
      <c r="AH100" s="4">
        <v>0</v>
      </c>
      <c r="AI100" s="4">
        <v>102600</v>
      </c>
      <c r="AJ100" s="4">
        <v>269353</v>
      </c>
    </row>
    <row r="101" spans="1:36" x14ac:dyDescent="0.25">
      <c r="A101" s="4">
        <v>308</v>
      </c>
      <c r="B101" s="4">
        <v>1</v>
      </c>
      <c r="C101" s="4" t="s">
        <v>102</v>
      </c>
      <c r="D101" s="4">
        <v>329.2</v>
      </c>
      <c r="E101" s="4">
        <v>358.20000000000005</v>
      </c>
      <c r="F101" s="4">
        <v>615.20000000000005</v>
      </c>
      <c r="G101" s="4">
        <v>670.80000000000007</v>
      </c>
      <c r="H101" s="4">
        <v>4234090</v>
      </c>
      <c r="I101" s="4">
        <v>29679</v>
      </c>
      <c r="J101" s="4">
        <v>428098</v>
      </c>
      <c r="K101" s="4">
        <v>0</v>
      </c>
      <c r="L101" s="4">
        <v>109931</v>
      </c>
      <c r="M101" s="4">
        <v>0</v>
      </c>
      <c r="N101" s="4">
        <v>171663</v>
      </c>
      <c r="O101" s="4">
        <v>146634</v>
      </c>
      <c r="P101" s="4">
        <v>110185</v>
      </c>
      <c r="Q101" s="4">
        <v>8720</v>
      </c>
      <c r="R101" s="4">
        <v>37357</v>
      </c>
      <c r="S101" s="4">
        <v>0</v>
      </c>
      <c r="T101" s="4">
        <v>0</v>
      </c>
      <c r="U101" s="4">
        <v>0</v>
      </c>
      <c r="V101" s="4">
        <v>0</v>
      </c>
      <c r="W101" s="4">
        <v>201240</v>
      </c>
      <c r="X101" s="4">
        <v>0</v>
      </c>
      <c r="Y101" s="4">
        <v>0</v>
      </c>
      <c r="Z101" s="4">
        <v>20709</v>
      </c>
      <c r="AA101" s="4">
        <v>284419</v>
      </c>
      <c r="AB101" s="4">
        <v>5782725</v>
      </c>
      <c r="AC101" s="4">
        <v>0</v>
      </c>
      <c r="AD101" s="4">
        <v>59326</v>
      </c>
      <c r="AE101" s="4">
        <v>110185</v>
      </c>
      <c r="AF101" s="4">
        <v>37357</v>
      </c>
      <c r="AG101" s="4">
        <v>75387.159024905603</v>
      </c>
      <c r="AH101" s="4">
        <v>0</v>
      </c>
      <c r="AI101" s="4">
        <v>284419</v>
      </c>
      <c r="AJ101" s="4">
        <v>566674.15902490565</v>
      </c>
    </row>
    <row r="102" spans="1:36" x14ac:dyDescent="0.25">
      <c r="A102" s="4">
        <v>309</v>
      </c>
      <c r="B102" s="4">
        <v>1</v>
      </c>
      <c r="C102" s="4" t="s">
        <v>103</v>
      </c>
      <c r="D102" s="4">
        <v>1794.8</v>
      </c>
      <c r="E102" s="4">
        <v>1956.6</v>
      </c>
      <c r="F102" s="4">
        <v>1618.8</v>
      </c>
      <c r="G102" s="4">
        <v>1760.7999999999997</v>
      </c>
      <c r="H102" s="4">
        <v>11114170</v>
      </c>
      <c r="I102" s="4">
        <v>75732</v>
      </c>
      <c r="J102" s="4">
        <v>1496428</v>
      </c>
      <c r="K102" s="4">
        <v>14637</v>
      </c>
      <c r="L102" s="4">
        <v>0</v>
      </c>
      <c r="M102" s="4">
        <v>0</v>
      </c>
      <c r="N102" s="4">
        <v>411529</v>
      </c>
      <c r="O102" s="4">
        <v>394586</v>
      </c>
      <c r="P102" s="4">
        <v>294933.75</v>
      </c>
      <c r="Q102" s="4">
        <v>22890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528240</v>
      </c>
      <c r="X102" s="4">
        <v>0</v>
      </c>
      <c r="Y102" s="4">
        <v>10690</v>
      </c>
      <c r="Z102" s="4">
        <v>32924</v>
      </c>
      <c r="AA102" s="4">
        <v>746579</v>
      </c>
      <c r="AB102" s="4">
        <v>15143338.75</v>
      </c>
      <c r="AC102" s="4">
        <v>0</v>
      </c>
      <c r="AD102" s="4">
        <v>218631</v>
      </c>
      <c r="AE102" s="4">
        <v>294933.75</v>
      </c>
      <c r="AF102" s="4">
        <v>0</v>
      </c>
      <c r="AG102" s="4">
        <v>329966</v>
      </c>
      <c r="AH102" s="4">
        <v>0</v>
      </c>
      <c r="AI102" s="4">
        <v>746579</v>
      </c>
      <c r="AJ102" s="4">
        <v>1590109.75</v>
      </c>
    </row>
    <row r="103" spans="1:36" x14ac:dyDescent="0.25">
      <c r="A103" s="4">
        <v>314</v>
      </c>
      <c r="B103" s="4">
        <v>1</v>
      </c>
      <c r="C103" s="4" t="s">
        <v>104</v>
      </c>
      <c r="D103" s="4">
        <v>878</v>
      </c>
      <c r="E103" s="4">
        <v>959.59999999999991</v>
      </c>
      <c r="F103" s="4">
        <v>740</v>
      </c>
      <c r="G103" s="4">
        <v>808.19999999999993</v>
      </c>
      <c r="H103" s="4">
        <v>5101358</v>
      </c>
      <c r="I103" s="4">
        <v>0</v>
      </c>
      <c r="J103" s="4">
        <v>376488</v>
      </c>
      <c r="K103" s="4">
        <v>15288</v>
      </c>
      <c r="L103" s="4">
        <v>69521</v>
      </c>
      <c r="M103" s="4">
        <v>0</v>
      </c>
      <c r="N103" s="4">
        <v>155147.369653</v>
      </c>
      <c r="O103" s="4">
        <v>184052</v>
      </c>
      <c r="P103" s="4">
        <v>113738.75</v>
      </c>
      <c r="Q103" s="4">
        <v>10507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614232</v>
      </c>
      <c r="X103" s="4">
        <v>0</v>
      </c>
      <c r="Y103" s="4">
        <v>0</v>
      </c>
      <c r="Z103" s="4">
        <v>14401</v>
      </c>
      <c r="AA103" s="4">
        <v>342677</v>
      </c>
      <c r="AB103" s="4">
        <v>6997410.1196529996</v>
      </c>
      <c r="AC103" s="4">
        <v>0</v>
      </c>
      <c r="AD103" s="4">
        <v>44717</v>
      </c>
      <c r="AE103" s="4">
        <v>82689</v>
      </c>
      <c r="AF103" s="4">
        <v>0</v>
      </c>
      <c r="AG103" s="4">
        <v>372439</v>
      </c>
      <c r="AH103" s="4">
        <v>0</v>
      </c>
      <c r="AI103" s="4">
        <v>249130</v>
      </c>
      <c r="AJ103" s="4">
        <v>748975</v>
      </c>
    </row>
    <row r="104" spans="1:36" x14ac:dyDescent="0.25">
      <c r="A104" s="4">
        <v>316</v>
      </c>
      <c r="B104" s="4">
        <v>1</v>
      </c>
      <c r="C104" s="4" t="s">
        <v>105</v>
      </c>
      <c r="D104" s="4">
        <v>1375</v>
      </c>
      <c r="E104" s="4">
        <v>1496.6</v>
      </c>
      <c r="F104" s="4">
        <v>1009</v>
      </c>
      <c r="G104" s="4">
        <v>1097.2</v>
      </c>
      <c r="H104" s="4">
        <v>6925526</v>
      </c>
      <c r="I104" s="4">
        <v>0</v>
      </c>
      <c r="J104" s="4">
        <v>932380</v>
      </c>
      <c r="K104" s="4">
        <v>0</v>
      </c>
      <c r="L104" s="4">
        <v>0</v>
      </c>
      <c r="M104" s="4">
        <v>0</v>
      </c>
      <c r="N104" s="4">
        <v>183456.61440200001</v>
      </c>
      <c r="O104" s="4">
        <v>261766</v>
      </c>
      <c r="P104" s="4">
        <v>182102.5</v>
      </c>
      <c r="Q104" s="4">
        <v>14264</v>
      </c>
      <c r="R104" s="4">
        <v>28834</v>
      </c>
      <c r="S104" s="4">
        <v>0</v>
      </c>
      <c r="T104" s="4">
        <v>0</v>
      </c>
      <c r="U104" s="4">
        <v>0</v>
      </c>
      <c r="V104" s="4">
        <v>0</v>
      </c>
      <c r="W104" s="4">
        <v>329160</v>
      </c>
      <c r="X104" s="4">
        <v>176141</v>
      </c>
      <c r="Y104" s="4">
        <v>53363</v>
      </c>
      <c r="Z104" s="4">
        <v>21615</v>
      </c>
      <c r="AA104" s="4">
        <v>465213</v>
      </c>
      <c r="AB104" s="4">
        <v>9397680.1144019999</v>
      </c>
      <c r="AC104" s="4">
        <v>0</v>
      </c>
      <c r="AD104" s="4">
        <v>78046</v>
      </c>
      <c r="AE104" s="4">
        <v>132813</v>
      </c>
      <c r="AF104" s="4">
        <v>21030</v>
      </c>
      <c r="AG104" s="4">
        <v>139130</v>
      </c>
      <c r="AH104" s="4">
        <v>0</v>
      </c>
      <c r="AI104" s="4">
        <v>339295</v>
      </c>
      <c r="AJ104" s="4">
        <v>710314</v>
      </c>
    </row>
    <row r="105" spans="1:36" x14ac:dyDescent="0.25">
      <c r="A105" s="4">
        <v>317</v>
      </c>
      <c r="B105" s="4">
        <v>1</v>
      </c>
      <c r="C105" s="4" t="s">
        <v>106</v>
      </c>
      <c r="D105" s="4">
        <v>965.6</v>
      </c>
      <c r="E105" s="4">
        <v>1053.4000000000001</v>
      </c>
      <c r="F105" s="4">
        <v>892.6</v>
      </c>
      <c r="G105" s="4">
        <v>969.2</v>
      </c>
      <c r="H105" s="4">
        <v>6117590</v>
      </c>
      <c r="I105" s="4">
        <v>0</v>
      </c>
      <c r="J105" s="4">
        <v>1536490</v>
      </c>
      <c r="K105" s="4">
        <v>0</v>
      </c>
      <c r="L105" s="4">
        <v>0</v>
      </c>
      <c r="M105" s="4">
        <v>157621.69</v>
      </c>
      <c r="N105" s="4">
        <v>303432</v>
      </c>
      <c r="O105" s="4">
        <v>216860</v>
      </c>
      <c r="P105" s="4">
        <v>159801.25</v>
      </c>
      <c r="Q105" s="4">
        <v>12600</v>
      </c>
      <c r="R105" s="4">
        <v>43653</v>
      </c>
      <c r="S105" s="4">
        <v>0</v>
      </c>
      <c r="T105" s="4">
        <v>0</v>
      </c>
      <c r="U105" s="4">
        <v>0</v>
      </c>
      <c r="V105" s="4">
        <v>0</v>
      </c>
      <c r="W105" s="4">
        <v>290760</v>
      </c>
      <c r="X105" s="4">
        <v>0</v>
      </c>
      <c r="Y105" s="4">
        <v>0</v>
      </c>
      <c r="Z105" s="4">
        <v>24884</v>
      </c>
      <c r="AA105" s="4">
        <v>410941</v>
      </c>
      <c r="AB105" s="4">
        <v>9274632.9400000013</v>
      </c>
      <c r="AC105" s="4">
        <v>0</v>
      </c>
      <c r="AD105" s="4">
        <v>82831</v>
      </c>
      <c r="AE105" s="4">
        <v>128496</v>
      </c>
      <c r="AF105" s="4">
        <v>35101</v>
      </c>
      <c r="AG105" s="4">
        <v>135498</v>
      </c>
      <c r="AH105" s="4">
        <v>0</v>
      </c>
      <c r="AI105" s="4">
        <v>330437</v>
      </c>
      <c r="AJ105" s="4">
        <v>712363</v>
      </c>
    </row>
    <row r="106" spans="1:36" x14ac:dyDescent="0.25">
      <c r="A106" s="4">
        <v>318</v>
      </c>
      <c r="B106" s="4">
        <v>1</v>
      </c>
      <c r="C106" s="4" t="s">
        <v>107</v>
      </c>
      <c r="D106" s="4">
        <v>3836</v>
      </c>
      <c r="E106" s="4">
        <v>4212.8</v>
      </c>
      <c r="F106" s="4">
        <v>3975</v>
      </c>
      <c r="G106" s="4">
        <v>4358</v>
      </c>
      <c r="H106" s="4">
        <v>27507696</v>
      </c>
      <c r="I106" s="4">
        <v>327488</v>
      </c>
      <c r="J106" s="4">
        <v>2163532</v>
      </c>
      <c r="K106" s="4">
        <v>14302</v>
      </c>
      <c r="L106" s="4">
        <v>68899</v>
      </c>
      <c r="M106" s="4">
        <v>593280</v>
      </c>
      <c r="N106" s="4">
        <v>1295660</v>
      </c>
      <c r="O106" s="4">
        <v>978121</v>
      </c>
      <c r="P106" s="4">
        <v>722316.25</v>
      </c>
      <c r="Q106" s="4">
        <v>56654</v>
      </c>
      <c r="R106" s="4">
        <v>131437</v>
      </c>
      <c r="S106" s="4">
        <v>0</v>
      </c>
      <c r="T106" s="4">
        <v>0</v>
      </c>
      <c r="U106" s="4">
        <v>0</v>
      </c>
      <c r="V106" s="4">
        <v>-1262</v>
      </c>
      <c r="W106" s="4">
        <v>1307400</v>
      </c>
      <c r="X106" s="4">
        <v>0</v>
      </c>
      <c r="Y106" s="4">
        <v>47002</v>
      </c>
      <c r="Z106" s="4">
        <v>96944</v>
      </c>
      <c r="AA106" s="4">
        <v>1847792</v>
      </c>
      <c r="AB106" s="4">
        <v>37157261.25</v>
      </c>
      <c r="AC106" s="4">
        <v>0</v>
      </c>
      <c r="AD106" s="4">
        <v>437524</v>
      </c>
      <c r="AE106" s="4">
        <v>722316.25</v>
      </c>
      <c r="AF106" s="4">
        <v>131437</v>
      </c>
      <c r="AG106" s="4">
        <v>992188</v>
      </c>
      <c r="AH106" s="4">
        <v>0</v>
      </c>
      <c r="AI106" s="4">
        <v>1847792</v>
      </c>
      <c r="AJ106" s="4">
        <v>4131257.25</v>
      </c>
    </row>
    <row r="107" spans="1:36" x14ac:dyDescent="0.25">
      <c r="A107" s="4">
        <v>319</v>
      </c>
      <c r="B107" s="4">
        <v>1</v>
      </c>
      <c r="C107" s="4" t="s">
        <v>108</v>
      </c>
      <c r="D107" s="4">
        <v>535</v>
      </c>
      <c r="E107" s="4">
        <v>588.19999999999993</v>
      </c>
      <c r="F107" s="4">
        <v>562</v>
      </c>
      <c r="G107" s="4">
        <v>617.4</v>
      </c>
      <c r="H107" s="4">
        <v>3897029</v>
      </c>
      <c r="I107" s="4">
        <v>0</v>
      </c>
      <c r="J107" s="4">
        <v>547355</v>
      </c>
      <c r="K107" s="4">
        <v>0</v>
      </c>
      <c r="L107" s="4">
        <v>119862</v>
      </c>
      <c r="M107" s="4">
        <v>123593</v>
      </c>
      <c r="N107" s="4">
        <v>208502.37453100001</v>
      </c>
      <c r="O107" s="4">
        <v>148138</v>
      </c>
      <c r="P107" s="4">
        <v>101885</v>
      </c>
      <c r="Q107" s="4">
        <v>8026</v>
      </c>
      <c r="R107" s="4">
        <v>26289</v>
      </c>
      <c r="S107" s="4">
        <v>0</v>
      </c>
      <c r="T107" s="4">
        <v>0</v>
      </c>
      <c r="U107" s="4">
        <v>0</v>
      </c>
      <c r="V107" s="4">
        <v>0</v>
      </c>
      <c r="W107" s="4">
        <v>185220</v>
      </c>
      <c r="X107" s="4">
        <v>0</v>
      </c>
      <c r="Y107" s="4">
        <v>26858</v>
      </c>
      <c r="Z107" s="4">
        <v>13275</v>
      </c>
      <c r="AA107" s="4">
        <v>261778</v>
      </c>
      <c r="AB107" s="4">
        <v>5667810.3745309999</v>
      </c>
      <c r="AC107" s="4">
        <v>0</v>
      </c>
      <c r="AD107" s="4">
        <v>40203</v>
      </c>
      <c r="AE107" s="4">
        <v>72333</v>
      </c>
      <c r="AF107" s="4">
        <v>18664</v>
      </c>
      <c r="AG107" s="4">
        <v>76208</v>
      </c>
      <c r="AH107" s="4">
        <v>0</v>
      </c>
      <c r="AI107" s="4">
        <v>185849</v>
      </c>
      <c r="AJ107" s="4">
        <v>393257</v>
      </c>
    </row>
    <row r="108" spans="1:36" x14ac:dyDescent="0.25">
      <c r="A108" s="4">
        <v>323</v>
      </c>
      <c r="B108" s="4">
        <v>2</v>
      </c>
      <c r="C108" s="4" t="s">
        <v>109</v>
      </c>
      <c r="D108" s="4">
        <v>24</v>
      </c>
      <c r="E108" s="4">
        <v>26.4</v>
      </c>
      <c r="F108" s="4">
        <v>26</v>
      </c>
      <c r="G108" s="4">
        <v>28.999999999999996</v>
      </c>
      <c r="H108" s="4">
        <v>183048</v>
      </c>
      <c r="I108" s="4">
        <v>0</v>
      </c>
      <c r="J108" s="4">
        <v>0</v>
      </c>
      <c r="K108" s="4">
        <v>0</v>
      </c>
      <c r="L108" s="4">
        <v>15299</v>
      </c>
      <c r="M108" s="4">
        <v>0</v>
      </c>
      <c r="N108" s="4">
        <v>5040.8766660000001</v>
      </c>
      <c r="O108" s="4">
        <v>5452</v>
      </c>
      <c r="P108" s="4">
        <v>1450</v>
      </c>
      <c r="Q108" s="4">
        <v>377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58534</v>
      </c>
      <c r="X108" s="4">
        <v>0</v>
      </c>
      <c r="Y108" s="4">
        <v>3181</v>
      </c>
      <c r="Z108" s="4">
        <v>1024</v>
      </c>
      <c r="AA108" s="4">
        <v>12296</v>
      </c>
      <c r="AB108" s="4">
        <v>285701.876666</v>
      </c>
      <c r="AC108" s="4">
        <v>0</v>
      </c>
      <c r="AD108" s="4">
        <v>2612</v>
      </c>
      <c r="AE108" s="4">
        <v>1450</v>
      </c>
      <c r="AF108" s="4">
        <v>0</v>
      </c>
      <c r="AG108" s="4">
        <v>56656.87</v>
      </c>
      <c r="AH108" s="4">
        <v>0</v>
      </c>
      <c r="AI108" s="4">
        <v>12296</v>
      </c>
      <c r="AJ108" s="4">
        <v>73014.87</v>
      </c>
    </row>
    <row r="109" spans="1:36" x14ac:dyDescent="0.25">
      <c r="A109" s="4">
        <v>330</v>
      </c>
      <c r="B109" s="4">
        <v>1</v>
      </c>
      <c r="C109" s="4" t="s">
        <v>110</v>
      </c>
      <c r="D109" s="4">
        <v>235.4</v>
      </c>
      <c r="E109" s="4">
        <v>260.59999999999997</v>
      </c>
      <c r="F109" s="4">
        <v>244.4</v>
      </c>
      <c r="G109" s="4">
        <v>265.2</v>
      </c>
      <c r="H109" s="4">
        <v>1673942</v>
      </c>
      <c r="I109" s="4">
        <v>0</v>
      </c>
      <c r="J109" s="4">
        <v>156747</v>
      </c>
      <c r="K109" s="4">
        <v>28620</v>
      </c>
      <c r="L109" s="4">
        <v>104415</v>
      </c>
      <c r="M109" s="4">
        <v>165186</v>
      </c>
      <c r="N109" s="4">
        <v>89068</v>
      </c>
      <c r="O109" s="4">
        <v>61348</v>
      </c>
      <c r="P109" s="4">
        <v>24220</v>
      </c>
      <c r="Q109" s="4">
        <v>3448</v>
      </c>
      <c r="R109" s="4">
        <v>1589</v>
      </c>
      <c r="S109" s="4">
        <v>0</v>
      </c>
      <c r="T109" s="4">
        <v>0</v>
      </c>
      <c r="U109" s="4">
        <v>0</v>
      </c>
      <c r="V109" s="4">
        <v>0</v>
      </c>
      <c r="W109" s="4">
        <v>425116</v>
      </c>
      <c r="X109" s="4">
        <v>0</v>
      </c>
      <c r="Y109" s="4">
        <v>43185</v>
      </c>
      <c r="Z109" s="4">
        <v>6946</v>
      </c>
      <c r="AA109" s="4">
        <v>112445</v>
      </c>
      <c r="AB109" s="4">
        <v>2896275</v>
      </c>
      <c r="AC109" s="4">
        <v>0</v>
      </c>
      <c r="AD109" s="4">
        <v>61348</v>
      </c>
      <c r="AE109" s="4">
        <v>19983</v>
      </c>
      <c r="AF109" s="4">
        <v>1311</v>
      </c>
      <c r="AG109" s="4">
        <v>360002.27</v>
      </c>
      <c r="AH109" s="4">
        <v>0</v>
      </c>
      <c r="AI109" s="4">
        <v>92773</v>
      </c>
      <c r="AJ109" s="4">
        <v>535417.27</v>
      </c>
    </row>
    <row r="110" spans="1:36" x14ac:dyDescent="0.25">
      <c r="A110" s="4">
        <v>332</v>
      </c>
      <c r="B110" s="4">
        <v>1</v>
      </c>
      <c r="C110" s="4" t="s">
        <v>111</v>
      </c>
      <c r="D110" s="4">
        <v>1598</v>
      </c>
      <c r="E110" s="4">
        <v>1753.6</v>
      </c>
      <c r="F110" s="4">
        <v>1600</v>
      </c>
      <c r="G110" s="4">
        <v>1755.6</v>
      </c>
      <c r="H110" s="4">
        <v>11081347</v>
      </c>
      <c r="I110" s="4">
        <v>72661</v>
      </c>
      <c r="J110" s="4">
        <v>872560</v>
      </c>
      <c r="K110" s="4">
        <v>14642</v>
      </c>
      <c r="L110" s="4">
        <v>0</v>
      </c>
      <c r="M110" s="4">
        <v>0</v>
      </c>
      <c r="N110" s="4">
        <v>286218</v>
      </c>
      <c r="O110" s="4">
        <v>383733</v>
      </c>
      <c r="P110" s="4">
        <v>294062.5</v>
      </c>
      <c r="Q110" s="4">
        <v>22823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526680</v>
      </c>
      <c r="X110" s="4">
        <v>427180</v>
      </c>
      <c r="Y110" s="4">
        <v>30746</v>
      </c>
      <c r="Z110" s="4">
        <v>36068</v>
      </c>
      <c r="AA110" s="4">
        <v>744374</v>
      </c>
      <c r="AB110" s="4">
        <v>14365914.5</v>
      </c>
      <c r="AC110" s="4">
        <v>0</v>
      </c>
      <c r="AD110" s="4">
        <v>76616</v>
      </c>
      <c r="AE110" s="4">
        <v>195790</v>
      </c>
      <c r="AF110" s="4">
        <v>0</v>
      </c>
      <c r="AG110" s="4">
        <v>203228</v>
      </c>
      <c r="AH110" s="4">
        <v>115611</v>
      </c>
      <c r="AI110" s="4">
        <v>495612</v>
      </c>
      <c r="AJ110" s="4">
        <v>971246</v>
      </c>
    </row>
    <row r="111" spans="1:36" x14ac:dyDescent="0.25">
      <c r="A111" s="4">
        <v>333</v>
      </c>
      <c r="B111" s="4">
        <v>1</v>
      </c>
      <c r="C111" s="4" t="s">
        <v>112</v>
      </c>
      <c r="D111" s="4">
        <v>537</v>
      </c>
      <c r="E111" s="4">
        <v>593.19999999999993</v>
      </c>
      <c r="F111" s="4">
        <v>496</v>
      </c>
      <c r="G111" s="4">
        <v>544.20000000000005</v>
      </c>
      <c r="H111" s="4">
        <v>3434990</v>
      </c>
      <c r="I111" s="4">
        <v>12281</v>
      </c>
      <c r="J111" s="4">
        <v>269545</v>
      </c>
      <c r="K111" s="4">
        <v>0</v>
      </c>
      <c r="L111" s="4">
        <v>128224</v>
      </c>
      <c r="M111" s="4">
        <v>0</v>
      </c>
      <c r="N111" s="4">
        <v>117021</v>
      </c>
      <c r="O111" s="4">
        <v>118610</v>
      </c>
      <c r="P111" s="4">
        <v>89886.25</v>
      </c>
      <c r="Q111" s="4">
        <v>7075</v>
      </c>
      <c r="R111" s="4">
        <v>21768</v>
      </c>
      <c r="S111" s="4">
        <v>0</v>
      </c>
      <c r="T111" s="4">
        <v>0</v>
      </c>
      <c r="U111" s="4">
        <v>0</v>
      </c>
      <c r="V111" s="4">
        <v>0</v>
      </c>
      <c r="W111" s="4">
        <v>163260</v>
      </c>
      <c r="X111" s="4">
        <v>132600</v>
      </c>
      <c r="Y111" s="4">
        <v>14843</v>
      </c>
      <c r="Z111" s="4">
        <v>11113</v>
      </c>
      <c r="AA111" s="4">
        <v>230741</v>
      </c>
      <c r="AB111" s="4">
        <v>4619357.25</v>
      </c>
      <c r="AC111" s="4">
        <v>0</v>
      </c>
      <c r="AD111" s="4">
        <v>25242</v>
      </c>
      <c r="AE111" s="4">
        <v>49814</v>
      </c>
      <c r="AF111" s="4">
        <v>12064</v>
      </c>
      <c r="AG111" s="4">
        <v>52436</v>
      </c>
      <c r="AH111" s="4">
        <v>38251</v>
      </c>
      <c r="AI111" s="4">
        <v>127875</v>
      </c>
      <c r="AJ111" s="4">
        <v>267431</v>
      </c>
    </row>
    <row r="112" spans="1:36" x14ac:dyDescent="0.25">
      <c r="A112" s="4">
        <v>345</v>
      </c>
      <c r="B112" s="4">
        <v>1</v>
      </c>
      <c r="C112" s="4" t="s">
        <v>113</v>
      </c>
      <c r="D112" s="4">
        <v>1280</v>
      </c>
      <c r="E112" s="4">
        <v>1408.8</v>
      </c>
      <c r="F112" s="4">
        <v>1549</v>
      </c>
      <c r="G112" s="4">
        <v>1693.9999999999998</v>
      </c>
      <c r="H112" s="4">
        <v>10692528</v>
      </c>
      <c r="I112" s="4">
        <v>24562</v>
      </c>
      <c r="J112" s="4">
        <v>313712</v>
      </c>
      <c r="K112" s="4">
        <v>18489</v>
      </c>
      <c r="L112" s="4">
        <v>0</v>
      </c>
      <c r="M112" s="4">
        <v>0</v>
      </c>
      <c r="N112" s="4">
        <v>253593</v>
      </c>
      <c r="O112" s="4">
        <v>371152</v>
      </c>
      <c r="P112" s="4">
        <v>283745</v>
      </c>
      <c r="Q112" s="4">
        <v>22022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508200</v>
      </c>
      <c r="X112" s="4">
        <v>404560</v>
      </c>
      <c r="Y112" s="4">
        <v>0</v>
      </c>
      <c r="Z112" s="4">
        <v>34790</v>
      </c>
      <c r="AA112" s="4">
        <v>718256</v>
      </c>
      <c r="AB112" s="4">
        <v>13241049</v>
      </c>
      <c r="AC112" s="4">
        <v>0</v>
      </c>
      <c r="AD112" s="4">
        <v>145898</v>
      </c>
      <c r="AE112" s="4">
        <v>283745</v>
      </c>
      <c r="AF112" s="4">
        <v>0</v>
      </c>
      <c r="AG112" s="4">
        <v>377727</v>
      </c>
      <c r="AH112" s="4">
        <v>145998</v>
      </c>
      <c r="AI112" s="4">
        <v>718256</v>
      </c>
      <c r="AJ112" s="4">
        <v>1525626</v>
      </c>
    </row>
    <row r="113" spans="1:36" x14ac:dyDescent="0.25">
      <c r="A113" s="4">
        <v>347</v>
      </c>
      <c r="B113" s="4">
        <v>1</v>
      </c>
      <c r="C113" s="4" t="s">
        <v>114</v>
      </c>
      <c r="D113" s="4">
        <v>4701</v>
      </c>
      <c r="E113" s="4">
        <v>5150.2000000000007</v>
      </c>
      <c r="F113" s="4">
        <v>4181</v>
      </c>
      <c r="G113" s="4">
        <v>4589.5999999999995</v>
      </c>
      <c r="H113" s="4">
        <v>28969555</v>
      </c>
      <c r="I113" s="4">
        <v>689772</v>
      </c>
      <c r="J113" s="4">
        <v>6359298</v>
      </c>
      <c r="K113" s="4">
        <v>1044630</v>
      </c>
      <c r="L113" s="4">
        <v>0</v>
      </c>
      <c r="M113" s="4">
        <v>0</v>
      </c>
      <c r="N113" s="4">
        <v>433603</v>
      </c>
      <c r="O113" s="4">
        <v>1029959</v>
      </c>
      <c r="P113" s="4">
        <v>748098.75</v>
      </c>
      <c r="Q113" s="4">
        <v>59665</v>
      </c>
      <c r="R113" s="4">
        <v>148015</v>
      </c>
      <c r="S113" s="4">
        <v>0</v>
      </c>
      <c r="T113" s="4">
        <v>0</v>
      </c>
      <c r="U113" s="4">
        <v>0</v>
      </c>
      <c r="V113" s="4">
        <v>-7574</v>
      </c>
      <c r="W113" s="4">
        <v>1583871</v>
      </c>
      <c r="X113" s="4">
        <v>0</v>
      </c>
      <c r="Y113" s="4">
        <v>12528</v>
      </c>
      <c r="Z113" s="4">
        <v>97419</v>
      </c>
      <c r="AA113" s="4">
        <v>1945990</v>
      </c>
      <c r="AB113" s="4">
        <v>43114829.75</v>
      </c>
      <c r="AC113" s="4">
        <v>0</v>
      </c>
      <c r="AD113" s="4">
        <v>241606</v>
      </c>
      <c r="AE113" s="4">
        <v>459152</v>
      </c>
      <c r="AF113" s="4">
        <v>90846</v>
      </c>
      <c r="AG113" s="4">
        <v>616801</v>
      </c>
      <c r="AH113" s="4">
        <v>0</v>
      </c>
      <c r="AI113" s="4">
        <v>1194369</v>
      </c>
      <c r="AJ113" s="4">
        <v>2602774</v>
      </c>
    </row>
    <row r="114" spans="1:36" x14ac:dyDescent="0.25">
      <c r="A114" s="4">
        <v>356</v>
      </c>
      <c r="B114" s="4">
        <v>1</v>
      </c>
      <c r="C114" s="4" t="s">
        <v>115</v>
      </c>
      <c r="D114" s="4">
        <v>129</v>
      </c>
      <c r="E114" s="4">
        <v>139.4</v>
      </c>
      <c r="F114" s="4">
        <v>163</v>
      </c>
      <c r="G114" s="4">
        <v>175.6</v>
      </c>
      <c r="H114" s="4">
        <v>1108387</v>
      </c>
      <c r="I114" s="4">
        <v>0</v>
      </c>
      <c r="J114" s="4">
        <v>78154</v>
      </c>
      <c r="K114" s="4">
        <v>0</v>
      </c>
      <c r="L114" s="4">
        <v>78053</v>
      </c>
      <c r="M114" s="4">
        <v>187829.59</v>
      </c>
      <c r="N114" s="4">
        <v>106136</v>
      </c>
      <c r="O114" s="4">
        <v>40665</v>
      </c>
      <c r="P114" s="4">
        <v>8780</v>
      </c>
      <c r="Q114" s="4">
        <v>2283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673196</v>
      </c>
      <c r="X114" s="4">
        <v>0</v>
      </c>
      <c r="Y114" s="4">
        <v>0</v>
      </c>
      <c r="Z114" s="4">
        <v>5320</v>
      </c>
      <c r="AA114" s="4">
        <v>74454</v>
      </c>
      <c r="AB114" s="4">
        <v>2363257.59</v>
      </c>
      <c r="AC114" s="4">
        <v>0</v>
      </c>
      <c r="AD114" s="4">
        <v>16923</v>
      </c>
      <c r="AE114" s="4">
        <v>3751</v>
      </c>
      <c r="AF114" s="4">
        <v>0</v>
      </c>
      <c r="AG114" s="4">
        <v>453069</v>
      </c>
      <c r="AH114" s="4">
        <v>0</v>
      </c>
      <c r="AI114" s="4">
        <v>31808</v>
      </c>
      <c r="AJ114" s="4">
        <v>505551</v>
      </c>
    </row>
    <row r="115" spans="1:36" x14ac:dyDescent="0.25">
      <c r="A115" s="4">
        <v>361</v>
      </c>
      <c r="B115" s="4">
        <v>1</v>
      </c>
      <c r="C115" s="4" t="s">
        <v>116</v>
      </c>
      <c r="D115" s="4">
        <v>1178</v>
      </c>
      <c r="E115" s="4">
        <v>1292.4000000000001</v>
      </c>
      <c r="F115" s="4">
        <v>979</v>
      </c>
      <c r="G115" s="4">
        <v>1072.4000000000001</v>
      </c>
      <c r="H115" s="4">
        <v>6768989</v>
      </c>
      <c r="I115" s="4">
        <v>0</v>
      </c>
      <c r="J115" s="4">
        <v>491202</v>
      </c>
      <c r="K115" s="4">
        <v>15002</v>
      </c>
      <c r="L115" s="4">
        <v>0</v>
      </c>
      <c r="M115" s="4">
        <v>0</v>
      </c>
      <c r="N115" s="4">
        <v>280299</v>
      </c>
      <c r="O115" s="4">
        <v>259636</v>
      </c>
      <c r="P115" s="4">
        <v>144961.25</v>
      </c>
      <c r="Q115" s="4">
        <v>13941</v>
      </c>
      <c r="R115" s="4">
        <v>2563</v>
      </c>
      <c r="S115" s="4">
        <v>0</v>
      </c>
      <c r="T115" s="4">
        <v>0</v>
      </c>
      <c r="U115" s="4">
        <v>0</v>
      </c>
      <c r="V115" s="4">
        <v>0</v>
      </c>
      <c r="W115" s="4">
        <v>914864</v>
      </c>
      <c r="X115" s="4">
        <v>262860</v>
      </c>
      <c r="Y115" s="4">
        <v>50536</v>
      </c>
      <c r="Z115" s="4">
        <v>20495</v>
      </c>
      <c r="AA115" s="4">
        <v>454698</v>
      </c>
      <c r="AB115" s="4">
        <v>9417186.25</v>
      </c>
      <c r="AC115" s="4">
        <v>0</v>
      </c>
      <c r="AD115" s="4">
        <v>84727</v>
      </c>
      <c r="AE115" s="4">
        <v>119115</v>
      </c>
      <c r="AF115" s="4">
        <v>2106</v>
      </c>
      <c r="AG115" s="4">
        <v>658399</v>
      </c>
      <c r="AH115" s="4">
        <v>94861</v>
      </c>
      <c r="AI115" s="4">
        <v>373628</v>
      </c>
      <c r="AJ115" s="4">
        <v>1237975</v>
      </c>
    </row>
    <row r="116" spans="1:36" x14ac:dyDescent="0.25">
      <c r="A116" s="4">
        <v>362</v>
      </c>
      <c r="B116" s="4">
        <v>1</v>
      </c>
      <c r="C116" s="4" t="s">
        <v>117</v>
      </c>
      <c r="D116" s="4">
        <v>181</v>
      </c>
      <c r="E116" s="4">
        <v>198.00000000000003</v>
      </c>
      <c r="F116" s="4">
        <v>335</v>
      </c>
      <c r="G116" s="4">
        <v>368.8</v>
      </c>
      <c r="H116" s="4">
        <v>2327866</v>
      </c>
      <c r="I116" s="4">
        <v>0</v>
      </c>
      <c r="J116" s="4">
        <v>134636</v>
      </c>
      <c r="K116" s="4">
        <v>0</v>
      </c>
      <c r="L116" s="4">
        <v>123553</v>
      </c>
      <c r="M116" s="4">
        <v>594937</v>
      </c>
      <c r="N116" s="4">
        <v>283457</v>
      </c>
      <c r="O116" s="4">
        <v>78178</v>
      </c>
      <c r="P116" s="4">
        <v>61670</v>
      </c>
      <c r="Q116" s="4">
        <v>4794</v>
      </c>
      <c r="R116" s="4">
        <v>1785</v>
      </c>
      <c r="S116" s="4">
        <v>0</v>
      </c>
      <c r="T116" s="4">
        <v>0</v>
      </c>
      <c r="U116" s="4">
        <v>0</v>
      </c>
      <c r="V116" s="4">
        <v>0</v>
      </c>
      <c r="W116" s="4">
        <v>110640</v>
      </c>
      <c r="X116" s="4">
        <v>0</v>
      </c>
      <c r="Y116" s="4">
        <v>0</v>
      </c>
      <c r="Z116" s="4">
        <v>6295</v>
      </c>
      <c r="AA116" s="4">
        <v>0</v>
      </c>
      <c r="AB116" s="4">
        <v>3727811</v>
      </c>
      <c r="AC116" s="4">
        <v>0</v>
      </c>
      <c r="AD116" s="4">
        <v>14939</v>
      </c>
      <c r="AE116" s="4">
        <v>38300</v>
      </c>
      <c r="AF116" s="4">
        <v>1109</v>
      </c>
      <c r="AG116" s="4">
        <v>39822</v>
      </c>
      <c r="AH116" s="4">
        <v>0</v>
      </c>
      <c r="AI116" s="4">
        <v>0</v>
      </c>
      <c r="AJ116" s="4">
        <v>94170</v>
      </c>
    </row>
    <row r="117" spans="1:36" x14ac:dyDescent="0.25">
      <c r="A117" s="4">
        <v>363</v>
      </c>
      <c r="B117" s="4">
        <v>1</v>
      </c>
      <c r="C117" s="4" t="s">
        <v>118</v>
      </c>
      <c r="D117" s="4">
        <v>126</v>
      </c>
      <c r="E117" s="4">
        <v>136.80000000000001</v>
      </c>
      <c r="F117" s="4">
        <v>235</v>
      </c>
      <c r="G117" s="4">
        <v>259.60000000000002</v>
      </c>
      <c r="H117" s="4">
        <v>1638595</v>
      </c>
      <c r="I117" s="4">
        <v>0</v>
      </c>
      <c r="J117" s="4">
        <v>253947</v>
      </c>
      <c r="K117" s="4">
        <v>0</v>
      </c>
      <c r="L117" s="4">
        <v>112991</v>
      </c>
      <c r="M117" s="4">
        <v>1062824</v>
      </c>
      <c r="N117" s="4">
        <v>280071.18477275001</v>
      </c>
      <c r="O117" s="4">
        <v>59806</v>
      </c>
      <c r="P117" s="4">
        <v>51791.793851595721</v>
      </c>
      <c r="Q117" s="4">
        <v>3375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32513</v>
      </c>
      <c r="Z117" s="4">
        <v>9470</v>
      </c>
      <c r="AA117" s="4">
        <v>110070</v>
      </c>
      <c r="AB117" s="4">
        <v>3615453.9786243457</v>
      </c>
      <c r="AC117" s="4">
        <v>0</v>
      </c>
      <c r="AD117" s="4">
        <v>18828</v>
      </c>
      <c r="AE117" s="4">
        <v>37168</v>
      </c>
      <c r="AF117" s="4">
        <v>0</v>
      </c>
      <c r="AG117" s="4">
        <v>-53942.431896328591</v>
      </c>
      <c r="AH117" s="4">
        <v>0</v>
      </c>
      <c r="AI117" s="4">
        <v>78992</v>
      </c>
      <c r="AJ117" s="4">
        <v>81045.568103671409</v>
      </c>
    </row>
    <row r="118" spans="1:36" x14ac:dyDescent="0.25">
      <c r="A118" s="4">
        <v>378</v>
      </c>
      <c r="B118" s="4">
        <v>1</v>
      </c>
      <c r="C118" s="4" t="s">
        <v>119</v>
      </c>
      <c r="D118" s="4">
        <v>486</v>
      </c>
      <c r="E118" s="4">
        <v>533.40000000000009</v>
      </c>
      <c r="F118" s="4">
        <v>565</v>
      </c>
      <c r="G118" s="4">
        <v>621.20000000000005</v>
      </c>
      <c r="H118" s="4">
        <v>3921014</v>
      </c>
      <c r="I118" s="4">
        <v>0</v>
      </c>
      <c r="J118" s="4">
        <v>218209</v>
      </c>
      <c r="K118" s="4">
        <v>15672</v>
      </c>
      <c r="L118" s="4">
        <v>119262</v>
      </c>
      <c r="M118" s="4">
        <v>0</v>
      </c>
      <c r="N118" s="4">
        <v>184522</v>
      </c>
      <c r="O118" s="4">
        <v>143877</v>
      </c>
      <c r="P118" s="4">
        <v>93066.25</v>
      </c>
      <c r="Q118" s="4">
        <v>8076</v>
      </c>
      <c r="R118" s="4">
        <v>21320</v>
      </c>
      <c r="S118" s="4">
        <v>0</v>
      </c>
      <c r="T118" s="4">
        <v>0</v>
      </c>
      <c r="U118" s="4">
        <v>0</v>
      </c>
      <c r="V118" s="4">
        <v>0</v>
      </c>
      <c r="W118" s="4">
        <v>353798</v>
      </c>
      <c r="X118" s="4">
        <v>0</v>
      </c>
      <c r="Y118" s="4">
        <v>0</v>
      </c>
      <c r="Z118" s="4">
        <v>13626</v>
      </c>
      <c r="AA118" s="4">
        <v>263389</v>
      </c>
      <c r="AB118" s="4">
        <v>5355831.25</v>
      </c>
      <c r="AC118" s="4">
        <v>0</v>
      </c>
      <c r="AD118" s="4">
        <v>72633</v>
      </c>
      <c r="AE118" s="4">
        <v>45163</v>
      </c>
      <c r="AF118" s="4">
        <v>10346</v>
      </c>
      <c r="AG118" s="4">
        <v>133665</v>
      </c>
      <c r="AH118" s="4">
        <v>0</v>
      </c>
      <c r="AI118" s="4">
        <v>127816</v>
      </c>
      <c r="AJ118" s="4">
        <v>389623</v>
      </c>
    </row>
    <row r="119" spans="1:36" x14ac:dyDescent="0.25">
      <c r="A119" s="4">
        <v>381</v>
      </c>
      <c r="B119" s="4">
        <v>1</v>
      </c>
      <c r="C119" s="4" t="s">
        <v>120</v>
      </c>
      <c r="D119" s="4">
        <v>1715</v>
      </c>
      <c r="E119" s="4">
        <v>1881.2</v>
      </c>
      <c r="F119" s="4">
        <v>1374</v>
      </c>
      <c r="G119" s="4">
        <v>1513.8</v>
      </c>
      <c r="H119" s="4">
        <v>9555106</v>
      </c>
      <c r="I119" s="4">
        <v>0</v>
      </c>
      <c r="J119" s="4">
        <v>286128</v>
      </c>
      <c r="K119" s="4">
        <v>0</v>
      </c>
      <c r="L119" s="4">
        <v>193427</v>
      </c>
      <c r="M119" s="4">
        <v>611822</v>
      </c>
      <c r="N119" s="4">
        <v>742614</v>
      </c>
      <c r="O119" s="4">
        <v>337272</v>
      </c>
      <c r="P119" s="4">
        <v>252363.75</v>
      </c>
      <c r="Q119" s="4">
        <v>19679</v>
      </c>
      <c r="R119" s="4">
        <v>20573</v>
      </c>
      <c r="S119" s="4">
        <v>0</v>
      </c>
      <c r="T119" s="4">
        <v>0</v>
      </c>
      <c r="U119" s="4">
        <v>0</v>
      </c>
      <c r="V119" s="4">
        <v>0</v>
      </c>
      <c r="W119" s="4">
        <v>454140</v>
      </c>
      <c r="X119" s="4">
        <v>231144</v>
      </c>
      <c r="Y119" s="4">
        <v>0</v>
      </c>
      <c r="Z119" s="4">
        <v>35172</v>
      </c>
      <c r="AA119" s="4">
        <v>641851</v>
      </c>
      <c r="AB119" s="4">
        <v>13150147.75</v>
      </c>
      <c r="AC119" s="4">
        <v>0</v>
      </c>
      <c r="AD119" s="4">
        <v>226584</v>
      </c>
      <c r="AE119" s="4">
        <v>252363.75</v>
      </c>
      <c r="AF119" s="4">
        <v>20573</v>
      </c>
      <c r="AG119" s="4">
        <v>336642</v>
      </c>
      <c r="AH119" s="4">
        <v>0</v>
      </c>
      <c r="AI119" s="4">
        <v>641851</v>
      </c>
      <c r="AJ119" s="4">
        <v>1478013.75</v>
      </c>
    </row>
    <row r="120" spans="1:36" x14ac:dyDescent="0.25">
      <c r="A120" s="4">
        <v>390</v>
      </c>
      <c r="B120" s="4">
        <v>1</v>
      </c>
      <c r="C120" s="4" t="s">
        <v>121</v>
      </c>
      <c r="D120" s="4">
        <v>454</v>
      </c>
      <c r="E120" s="4">
        <v>500.19999999999993</v>
      </c>
      <c r="F120" s="4">
        <v>471</v>
      </c>
      <c r="G120" s="4">
        <v>517.59999999999991</v>
      </c>
      <c r="H120" s="4">
        <v>3267091</v>
      </c>
      <c r="I120" s="4">
        <v>0</v>
      </c>
      <c r="J120" s="4">
        <v>249076</v>
      </c>
      <c r="K120" s="4">
        <v>0</v>
      </c>
      <c r="L120" s="4">
        <v>129759</v>
      </c>
      <c r="M120" s="4">
        <v>536244</v>
      </c>
      <c r="N120" s="4">
        <v>332950.89172475121</v>
      </c>
      <c r="O120" s="4">
        <v>111961</v>
      </c>
      <c r="P120" s="4">
        <v>85471.25</v>
      </c>
      <c r="Q120" s="4">
        <v>6729</v>
      </c>
      <c r="R120" s="4">
        <v>8525</v>
      </c>
      <c r="S120" s="4">
        <v>0</v>
      </c>
      <c r="T120" s="4">
        <v>0</v>
      </c>
      <c r="U120" s="4">
        <v>0</v>
      </c>
      <c r="V120" s="4">
        <v>0</v>
      </c>
      <c r="W120" s="4">
        <v>167827</v>
      </c>
      <c r="X120" s="4">
        <v>0</v>
      </c>
      <c r="Y120" s="4">
        <v>0</v>
      </c>
      <c r="Z120" s="4">
        <v>10495</v>
      </c>
      <c r="AA120" s="4">
        <v>219462</v>
      </c>
      <c r="AB120" s="4">
        <v>5125591.1417247513</v>
      </c>
      <c r="AC120" s="4">
        <v>0</v>
      </c>
      <c r="AD120" s="4">
        <v>48804</v>
      </c>
      <c r="AE120" s="4">
        <v>79727</v>
      </c>
      <c r="AF120" s="4">
        <v>7952</v>
      </c>
      <c r="AG120" s="4">
        <v>95648</v>
      </c>
      <c r="AH120" s="4">
        <v>0</v>
      </c>
      <c r="AI120" s="4">
        <v>204713</v>
      </c>
      <c r="AJ120" s="4">
        <v>436844</v>
      </c>
    </row>
    <row r="121" spans="1:36" x14ac:dyDescent="0.25">
      <c r="A121" s="4">
        <v>391</v>
      </c>
      <c r="B121" s="4">
        <v>1</v>
      </c>
      <c r="C121" s="4" t="s">
        <v>122</v>
      </c>
      <c r="D121" s="4">
        <v>356</v>
      </c>
      <c r="E121" s="4">
        <v>394.4</v>
      </c>
      <c r="F121" s="4">
        <v>532</v>
      </c>
      <c r="G121" s="4">
        <v>588</v>
      </c>
      <c r="H121" s="4">
        <v>3711456</v>
      </c>
      <c r="I121" s="4">
        <v>0</v>
      </c>
      <c r="J121" s="4">
        <v>105957</v>
      </c>
      <c r="K121" s="4">
        <v>0</v>
      </c>
      <c r="L121" s="4">
        <v>123950</v>
      </c>
      <c r="M121" s="4">
        <v>0</v>
      </c>
      <c r="N121" s="4">
        <v>134087.42527562499</v>
      </c>
      <c r="O121" s="4">
        <v>138456</v>
      </c>
      <c r="P121" s="4">
        <v>78210</v>
      </c>
      <c r="Q121" s="4">
        <v>7644</v>
      </c>
      <c r="R121" s="4">
        <v>6838</v>
      </c>
      <c r="S121" s="4">
        <v>0</v>
      </c>
      <c r="T121" s="4">
        <v>0</v>
      </c>
      <c r="U121" s="4">
        <v>0</v>
      </c>
      <c r="V121" s="4">
        <v>0</v>
      </c>
      <c r="W121" s="4">
        <v>518057</v>
      </c>
      <c r="X121" s="4">
        <v>0</v>
      </c>
      <c r="Y121" s="4">
        <v>0</v>
      </c>
      <c r="Z121" s="4">
        <v>9962</v>
      </c>
      <c r="AA121" s="4">
        <v>249312</v>
      </c>
      <c r="AB121" s="4">
        <v>5083929.4252756257</v>
      </c>
      <c r="AC121" s="4">
        <v>0</v>
      </c>
      <c r="AD121" s="4">
        <v>52261</v>
      </c>
      <c r="AE121" s="4">
        <v>78210</v>
      </c>
      <c r="AF121" s="4">
        <v>6838</v>
      </c>
      <c r="AG121" s="4">
        <v>474066</v>
      </c>
      <c r="AH121" s="4">
        <v>0</v>
      </c>
      <c r="AI121" s="4">
        <v>249312</v>
      </c>
      <c r="AJ121" s="4">
        <v>860687</v>
      </c>
    </row>
    <row r="122" spans="1:36" x14ac:dyDescent="0.25">
      <c r="A122" s="4">
        <v>402</v>
      </c>
      <c r="B122" s="4">
        <v>1</v>
      </c>
      <c r="C122" s="4" t="s">
        <v>123</v>
      </c>
      <c r="D122" s="4">
        <v>163.80000000000001</v>
      </c>
      <c r="E122" s="4">
        <v>177.4</v>
      </c>
      <c r="F122" s="4">
        <v>131.80000000000001</v>
      </c>
      <c r="G122" s="4">
        <v>140.4</v>
      </c>
      <c r="H122" s="4">
        <v>886205</v>
      </c>
      <c r="I122" s="4">
        <v>48100</v>
      </c>
      <c r="J122" s="4">
        <v>48983</v>
      </c>
      <c r="K122" s="4">
        <v>0</v>
      </c>
      <c r="L122" s="4">
        <v>65207</v>
      </c>
      <c r="M122" s="4">
        <v>83565</v>
      </c>
      <c r="N122" s="4">
        <v>43329</v>
      </c>
      <c r="O122" s="4">
        <v>33825</v>
      </c>
      <c r="P122" s="4">
        <v>7020</v>
      </c>
      <c r="Q122" s="4">
        <v>1825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405603</v>
      </c>
      <c r="X122" s="4">
        <v>35880</v>
      </c>
      <c r="Y122" s="4">
        <v>707</v>
      </c>
      <c r="Z122" s="4">
        <v>4879</v>
      </c>
      <c r="AA122" s="4">
        <v>59530</v>
      </c>
      <c r="AB122" s="4">
        <v>1688778</v>
      </c>
      <c r="AC122" s="4">
        <v>0</v>
      </c>
      <c r="AD122" s="4">
        <v>22529</v>
      </c>
      <c r="AE122" s="4">
        <v>4990</v>
      </c>
      <c r="AF122" s="4">
        <v>0</v>
      </c>
      <c r="AG122" s="4">
        <v>362156</v>
      </c>
      <c r="AH122" s="4">
        <v>12948</v>
      </c>
      <c r="AI122" s="4">
        <v>42314</v>
      </c>
      <c r="AJ122" s="4">
        <v>431989</v>
      </c>
    </row>
    <row r="123" spans="1:36" x14ac:dyDescent="0.25">
      <c r="A123" s="4">
        <v>403</v>
      </c>
      <c r="B123" s="4">
        <v>1</v>
      </c>
      <c r="C123" s="4" t="s">
        <v>124</v>
      </c>
      <c r="D123" s="4">
        <v>189</v>
      </c>
      <c r="E123" s="4">
        <v>205.19999999999996</v>
      </c>
      <c r="F123" s="4">
        <v>156</v>
      </c>
      <c r="G123" s="4">
        <v>171.6</v>
      </c>
      <c r="H123" s="4">
        <v>1083139</v>
      </c>
      <c r="I123" s="4">
        <v>0</v>
      </c>
      <c r="J123" s="4">
        <v>31689</v>
      </c>
      <c r="K123" s="4">
        <v>0</v>
      </c>
      <c r="L123" s="4">
        <v>76664</v>
      </c>
      <c r="M123" s="4">
        <v>0</v>
      </c>
      <c r="N123" s="4">
        <v>63381</v>
      </c>
      <c r="O123" s="4">
        <v>41278</v>
      </c>
      <c r="P123" s="4">
        <v>17548.75</v>
      </c>
      <c r="Q123" s="4">
        <v>2231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243844</v>
      </c>
      <c r="X123" s="4">
        <v>23660</v>
      </c>
      <c r="Y123" s="4">
        <v>0</v>
      </c>
      <c r="Z123" s="4">
        <v>1846</v>
      </c>
      <c r="AA123" s="4">
        <v>72758</v>
      </c>
      <c r="AB123" s="4">
        <v>1634378.75</v>
      </c>
      <c r="AC123" s="4">
        <v>0</v>
      </c>
      <c r="AD123" s="4">
        <v>30378</v>
      </c>
      <c r="AE123" s="4">
        <v>10774</v>
      </c>
      <c r="AF123" s="4">
        <v>0</v>
      </c>
      <c r="AG123" s="4">
        <v>180207</v>
      </c>
      <c r="AH123" s="4">
        <v>8538</v>
      </c>
      <c r="AI123" s="4">
        <v>44669</v>
      </c>
      <c r="AJ123" s="4">
        <v>266028</v>
      </c>
    </row>
    <row r="124" spans="1:36" x14ac:dyDescent="0.25">
      <c r="A124" s="4">
        <v>404</v>
      </c>
      <c r="B124" s="4">
        <v>1</v>
      </c>
      <c r="C124" s="4" t="s">
        <v>125</v>
      </c>
      <c r="D124" s="4">
        <v>234</v>
      </c>
      <c r="E124" s="4">
        <v>256.59999999999997</v>
      </c>
      <c r="F124" s="4">
        <v>209</v>
      </c>
      <c r="G124" s="4">
        <v>223.19999999999996</v>
      </c>
      <c r="H124" s="4">
        <v>1408838</v>
      </c>
      <c r="I124" s="4">
        <v>0</v>
      </c>
      <c r="J124" s="4">
        <v>40062</v>
      </c>
      <c r="K124" s="4">
        <v>0</v>
      </c>
      <c r="L124" s="4">
        <v>93190</v>
      </c>
      <c r="M124" s="4">
        <v>0</v>
      </c>
      <c r="N124" s="4">
        <v>79993.887201999998</v>
      </c>
      <c r="O124" s="4">
        <v>52900</v>
      </c>
      <c r="P124" s="4">
        <v>11160</v>
      </c>
      <c r="Q124" s="4">
        <v>2902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488156</v>
      </c>
      <c r="X124" s="4">
        <v>0</v>
      </c>
      <c r="Y124" s="4">
        <v>0</v>
      </c>
      <c r="Z124" s="4">
        <v>2955</v>
      </c>
      <c r="AA124" s="4">
        <v>94637</v>
      </c>
      <c r="AB124" s="4">
        <v>2274793.8872020002</v>
      </c>
      <c r="AC124" s="4">
        <v>0</v>
      </c>
      <c r="AD124" s="4">
        <v>42212</v>
      </c>
      <c r="AE124" s="4">
        <v>8033</v>
      </c>
      <c r="AF124" s="4">
        <v>0</v>
      </c>
      <c r="AG124" s="4">
        <v>416348.21</v>
      </c>
      <c r="AH124" s="4">
        <v>0</v>
      </c>
      <c r="AI124" s="4">
        <v>68123</v>
      </c>
      <c r="AJ124" s="4">
        <v>534716.21</v>
      </c>
    </row>
    <row r="125" spans="1:36" x14ac:dyDescent="0.25">
      <c r="A125" s="4">
        <v>413</v>
      </c>
      <c r="B125" s="4">
        <v>1</v>
      </c>
      <c r="C125" s="4" t="s">
        <v>126</v>
      </c>
      <c r="D125" s="4">
        <v>2518</v>
      </c>
      <c r="E125" s="4">
        <v>2757.6</v>
      </c>
      <c r="F125" s="4">
        <v>2496</v>
      </c>
      <c r="G125" s="4">
        <v>2739.2</v>
      </c>
      <c r="H125" s="4">
        <v>17289830</v>
      </c>
      <c r="I125" s="4">
        <v>224125</v>
      </c>
      <c r="J125" s="4">
        <v>1962618</v>
      </c>
      <c r="K125" s="4">
        <v>372060</v>
      </c>
      <c r="L125" s="4">
        <v>0</v>
      </c>
      <c r="M125" s="4">
        <v>0</v>
      </c>
      <c r="N125" s="4">
        <v>305285</v>
      </c>
      <c r="O125" s="4">
        <v>616940</v>
      </c>
      <c r="P125" s="4">
        <v>457730</v>
      </c>
      <c r="Q125" s="4">
        <v>35610</v>
      </c>
      <c r="R125" s="4">
        <v>18654</v>
      </c>
      <c r="S125" s="4">
        <v>0</v>
      </c>
      <c r="T125" s="4">
        <v>0</v>
      </c>
      <c r="U125" s="4">
        <v>0</v>
      </c>
      <c r="V125" s="4">
        <v>0</v>
      </c>
      <c r="W125" s="4">
        <v>821760</v>
      </c>
      <c r="X125" s="4">
        <v>681720</v>
      </c>
      <c r="Y125" s="4">
        <v>57251</v>
      </c>
      <c r="Z125" s="4">
        <v>62026</v>
      </c>
      <c r="AA125" s="4">
        <v>1161421</v>
      </c>
      <c r="AB125" s="4">
        <v>23385310</v>
      </c>
      <c r="AC125" s="4">
        <v>0</v>
      </c>
      <c r="AD125" s="4">
        <v>183687</v>
      </c>
      <c r="AE125" s="4">
        <v>362724</v>
      </c>
      <c r="AF125" s="4">
        <v>14782</v>
      </c>
      <c r="AG125" s="4">
        <v>377398</v>
      </c>
      <c r="AH125" s="4">
        <v>246020</v>
      </c>
      <c r="AI125" s="4">
        <v>920358</v>
      </c>
      <c r="AJ125" s="4">
        <v>1858949</v>
      </c>
    </row>
    <row r="126" spans="1:36" x14ac:dyDescent="0.25">
      <c r="A126" s="4">
        <v>414</v>
      </c>
      <c r="B126" s="4">
        <v>1</v>
      </c>
      <c r="C126" s="4" t="s">
        <v>127</v>
      </c>
      <c r="D126" s="4">
        <v>378</v>
      </c>
      <c r="E126" s="4">
        <v>414.80000000000007</v>
      </c>
      <c r="F126" s="4">
        <v>452</v>
      </c>
      <c r="G126" s="4">
        <v>495.2</v>
      </c>
      <c r="H126" s="4">
        <v>3125702</v>
      </c>
      <c r="I126" s="4">
        <v>0</v>
      </c>
      <c r="J126" s="4">
        <v>123526</v>
      </c>
      <c r="K126" s="4">
        <v>15828</v>
      </c>
      <c r="L126" s="4">
        <v>130429</v>
      </c>
      <c r="M126" s="4">
        <v>59517</v>
      </c>
      <c r="N126" s="4">
        <v>140267</v>
      </c>
      <c r="O126" s="4">
        <v>116588</v>
      </c>
      <c r="P126" s="4">
        <v>82946.25</v>
      </c>
      <c r="Q126" s="4">
        <v>6438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148560</v>
      </c>
      <c r="X126" s="4">
        <v>137800</v>
      </c>
      <c r="Y126" s="4">
        <v>45235</v>
      </c>
      <c r="Z126" s="4">
        <v>11203</v>
      </c>
      <c r="AA126" s="4">
        <v>209965</v>
      </c>
      <c r="AB126" s="4">
        <v>4216204.25</v>
      </c>
      <c r="AC126" s="4">
        <v>0</v>
      </c>
      <c r="AD126" s="4">
        <v>56650</v>
      </c>
      <c r="AE126" s="4">
        <v>53038</v>
      </c>
      <c r="AF126" s="4">
        <v>0</v>
      </c>
      <c r="AG126" s="4">
        <v>55053</v>
      </c>
      <c r="AH126" s="4">
        <v>49729</v>
      </c>
      <c r="AI126" s="4">
        <v>134258</v>
      </c>
      <c r="AJ126" s="4">
        <v>298999</v>
      </c>
    </row>
    <row r="127" spans="1:36" x14ac:dyDescent="0.25">
      <c r="A127" s="4">
        <v>415</v>
      </c>
      <c r="B127" s="4">
        <v>1</v>
      </c>
      <c r="C127" s="4" t="s">
        <v>128</v>
      </c>
      <c r="D127" s="4">
        <v>153</v>
      </c>
      <c r="E127" s="4">
        <v>167.2</v>
      </c>
      <c r="F127" s="4">
        <v>192</v>
      </c>
      <c r="G127" s="4">
        <v>200.60000000000002</v>
      </c>
      <c r="H127" s="4">
        <v>1266187</v>
      </c>
      <c r="I127" s="4">
        <v>0</v>
      </c>
      <c r="J127" s="4">
        <v>195496</v>
      </c>
      <c r="K127" s="4">
        <v>35298</v>
      </c>
      <c r="L127" s="4">
        <v>86324</v>
      </c>
      <c r="M127" s="4">
        <v>0</v>
      </c>
      <c r="N127" s="4">
        <v>60385.486188499999</v>
      </c>
      <c r="O127" s="4">
        <v>48101</v>
      </c>
      <c r="P127" s="4">
        <v>23736.25</v>
      </c>
      <c r="Q127" s="4">
        <v>2608</v>
      </c>
      <c r="R127" s="4">
        <v>19444</v>
      </c>
      <c r="S127" s="4">
        <v>0</v>
      </c>
      <c r="T127" s="4">
        <v>0</v>
      </c>
      <c r="U127" s="4">
        <v>0</v>
      </c>
      <c r="V127" s="4">
        <v>0</v>
      </c>
      <c r="W127" s="4">
        <v>210237</v>
      </c>
      <c r="X127" s="4">
        <v>45760</v>
      </c>
      <c r="Y127" s="4">
        <v>10955</v>
      </c>
      <c r="Z127" s="4">
        <v>8222</v>
      </c>
      <c r="AA127" s="4">
        <v>85054</v>
      </c>
      <c r="AB127" s="4">
        <v>2052047.7361885</v>
      </c>
      <c r="AC127" s="4">
        <v>0</v>
      </c>
      <c r="AD127" s="4">
        <v>28616</v>
      </c>
      <c r="AE127" s="4">
        <v>19503</v>
      </c>
      <c r="AF127" s="4">
        <v>15976</v>
      </c>
      <c r="AG127" s="4">
        <v>162255</v>
      </c>
      <c r="AH127" s="4">
        <v>16514</v>
      </c>
      <c r="AI127" s="4">
        <v>69884</v>
      </c>
      <c r="AJ127" s="4">
        <v>296234</v>
      </c>
    </row>
    <row r="128" spans="1:36" x14ac:dyDescent="0.25">
      <c r="A128" s="4">
        <v>423</v>
      </c>
      <c r="B128" s="4">
        <v>1</v>
      </c>
      <c r="C128" s="4" t="s">
        <v>129</v>
      </c>
      <c r="D128" s="4">
        <v>2619</v>
      </c>
      <c r="E128" s="4">
        <v>2881.6000000000004</v>
      </c>
      <c r="F128" s="4">
        <v>2729</v>
      </c>
      <c r="G128" s="4">
        <v>2994.9999999999995</v>
      </c>
      <c r="H128" s="4">
        <v>18904440</v>
      </c>
      <c r="I128" s="4">
        <v>72661</v>
      </c>
      <c r="J128" s="4">
        <v>804093</v>
      </c>
      <c r="K128" s="4">
        <v>18106</v>
      </c>
      <c r="L128" s="4">
        <v>0</v>
      </c>
      <c r="M128" s="4">
        <v>0</v>
      </c>
      <c r="N128" s="4">
        <v>331649</v>
      </c>
      <c r="O128" s="4">
        <v>661918</v>
      </c>
      <c r="P128" s="4">
        <v>447480</v>
      </c>
      <c r="Q128" s="4">
        <v>38935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1829586</v>
      </c>
      <c r="X128" s="4">
        <v>489207</v>
      </c>
      <c r="Y128" s="4">
        <v>50183</v>
      </c>
      <c r="Z128" s="4">
        <v>63592</v>
      </c>
      <c r="AA128" s="4">
        <v>1269880</v>
      </c>
      <c r="AB128" s="4">
        <v>24492523</v>
      </c>
      <c r="AC128" s="4">
        <v>0</v>
      </c>
      <c r="AD128" s="4">
        <v>167323</v>
      </c>
      <c r="AE128" s="4">
        <v>388140</v>
      </c>
      <c r="AF128" s="4">
        <v>0</v>
      </c>
      <c r="AG128" s="4">
        <v>1259284</v>
      </c>
      <c r="AH128" s="4">
        <v>0</v>
      </c>
      <c r="AI128" s="4">
        <v>1101482</v>
      </c>
      <c r="AJ128" s="4">
        <v>2916229</v>
      </c>
    </row>
    <row r="129" spans="1:36" x14ac:dyDescent="0.25">
      <c r="A129" s="4">
        <v>424</v>
      </c>
      <c r="B129" s="4">
        <v>1</v>
      </c>
      <c r="C129" s="4" t="s">
        <v>130</v>
      </c>
      <c r="D129" s="4">
        <v>466</v>
      </c>
      <c r="E129" s="4">
        <v>512.6</v>
      </c>
      <c r="F129" s="4">
        <v>466</v>
      </c>
      <c r="G129" s="4">
        <v>512.6</v>
      </c>
      <c r="H129" s="4">
        <v>3235531</v>
      </c>
      <c r="I129" s="4">
        <v>0</v>
      </c>
      <c r="J129" s="4">
        <v>99007</v>
      </c>
      <c r="K129" s="4">
        <v>44773</v>
      </c>
      <c r="L129" s="4">
        <v>129958</v>
      </c>
      <c r="M129" s="4">
        <v>0</v>
      </c>
      <c r="N129" s="4">
        <v>70190.266170236195</v>
      </c>
      <c r="O129" s="4">
        <v>119456</v>
      </c>
      <c r="P129" s="4">
        <v>65162.5</v>
      </c>
      <c r="Q129" s="4">
        <v>6664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509458</v>
      </c>
      <c r="X129" s="4">
        <v>0</v>
      </c>
      <c r="Y129" s="4">
        <v>1414</v>
      </c>
      <c r="Z129" s="4">
        <v>8643</v>
      </c>
      <c r="AA129" s="4">
        <v>217342</v>
      </c>
      <c r="AB129" s="4">
        <v>4507598.7661702363</v>
      </c>
      <c r="AC129" s="4">
        <v>0</v>
      </c>
      <c r="AD129" s="4">
        <v>29142</v>
      </c>
      <c r="AE129" s="4">
        <v>51375</v>
      </c>
      <c r="AF129" s="4">
        <v>0</v>
      </c>
      <c r="AG129" s="4">
        <v>376054</v>
      </c>
      <c r="AH129" s="4">
        <v>0</v>
      </c>
      <c r="AI129" s="4">
        <v>171357</v>
      </c>
      <c r="AJ129" s="4">
        <v>627928</v>
      </c>
    </row>
    <row r="130" spans="1:36" x14ac:dyDescent="0.25">
      <c r="A130" s="4">
        <v>432</v>
      </c>
      <c r="B130" s="4">
        <v>1</v>
      </c>
      <c r="C130" s="4" t="s">
        <v>131</v>
      </c>
      <c r="D130" s="4">
        <v>727</v>
      </c>
      <c r="E130" s="4">
        <v>787.4</v>
      </c>
      <c r="F130" s="4">
        <v>594</v>
      </c>
      <c r="G130" s="4">
        <v>643.6</v>
      </c>
      <c r="H130" s="4">
        <v>4062403</v>
      </c>
      <c r="I130" s="4">
        <v>0</v>
      </c>
      <c r="J130" s="4">
        <v>1516076</v>
      </c>
      <c r="K130" s="4">
        <v>0</v>
      </c>
      <c r="L130" s="4">
        <v>115393</v>
      </c>
      <c r="M130" s="4">
        <v>351429</v>
      </c>
      <c r="N130" s="4">
        <v>185572</v>
      </c>
      <c r="O130" s="4">
        <v>148981</v>
      </c>
      <c r="P130" s="4">
        <v>103953.75</v>
      </c>
      <c r="Q130" s="4">
        <v>8367</v>
      </c>
      <c r="R130" s="4">
        <v>66156</v>
      </c>
      <c r="S130" s="4">
        <v>0</v>
      </c>
      <c r="T130" s="4">
        <v>0</v>
      </c>
      <c r="U130" s="4">
        <v>0</v>
      </c>
      <c r="V130" s="4">
        <v>0</v>
      </c>
      <c r="W130" s="4">
        <v>193080</v>
      </c>
      <c r="X130" s="4">
        <v>0</v>
      </c>
      <c r="Y130" s="4">
        <v>39227</v>
      </c>
      <c r="Z130" s="4">
        <v>15549</v>
      </c>
      <c r="AA130" s="4">
        <v>272886</v>
      </c>
      <c r="AB130" s="4">
        <v>7079072.75</v>
      </c>
      <c r="AC130" s="4">
        <v>0</v>
      </c>
      <c r="AD130" s="4">
        <v>37436</v>
      </c>
      <c r="AE130" s="4">
        <v>26637</v>
      </c>
      <c r="AF130" s="4">
        <v>16952</v>
      </c>
      <c r="AG130" s="4">
        <v>28673</v>
      </c>
      <c r="AH130" s="4">
        <v>0</v>
      </c>
      <c r="AI130" s="4">
        <v>69925</v>
      </c>
      <c r="AJ130" s="4">
        <v>179623</v>
      </c>
    </row>
    <row r="131" spans="1:36" x14ac:dyDescent="0.25">
      <c r="A131" s="4">
        <v>435</v>
      </c>
      <c r="B131" s="4">
        <v>1</v>
      </c>
      <c r="C131" s="4" t="s">
        <v>132</v>
      </c>
      <c r="D131" s="4">
        <v>686</v>
      </c>
      <c r="E131" s="4">
        <v>738.19999999999993</v>
      </c>
      <c r="F131" s="4">
        <v>686</v>
      </c>
      <c r="G131" s="4">
        <v>738.19999999999993</v>
      </c>
      <c r="H131" s="4">
        <v>4659518</v>
      </c>
      <c r="I131" s="4">
        <v>0</v>
      </c>
      <c r="J131" s="4">
        <v>1127547</v>
      </c>
      <c r="K131" s="4">
        <v>0</v>
      </c>
      <c r="L131" s="4">
        <v>92782</v>
      </c>
      <c r="M131" s="4">
        <v>414093</v>
      </c>
      <c r="N131" s="4">
        <v>285212.88996662502</v>
      </c>
      <c r="O131" s="4">
        <v>162369</v>
      </c>
      <c r="P131" s="4">
        <v>119741.25</v>
      </c>
      <c r="Q131" s="4">
        <v>9597</v>
      </c>
      <c r="R131" s="4">
        <v>67132</v>
      </c>
      <c r="S131" s="4">
        <v>0</v>
      </c>
      <c r="T131" s="4">
        <v>0</v>
      </c>
      <c r="U131" s="4">
        <v>0</v>
      </c>
      <c r="V131" s="4">
        <v>0</v>
      </c>
      <c r="W131" s="4">
        <v>221460</v>
      </c>
      <c r="X131" s="4">
        <v>0</v>
      </c>
      <c r="Y131" s="4">
        <v>0</v>
      </c>
      <c r="Z131" s="4">
        <v>16250</v>
      </c>
      <c r="AA131" s="4">
        <v>312997</v>
      </c>
      <c r="AB131" s="4">
        <v>7488699.1399666248</v>
      </c>
      <c r="AC131" s="4">
        <v>0</v>
      </c>
      <c r="AD131" s="4">
        <v>52536</v>
      </c>
      <c r="AE131" s="4">
        <v>50054</v>
      </c>
      <c r="AF131" s="4">
        <v>28062</v>
      </c>
      <c r="AG131" s="4">
        <v>53651</v>
      </c>
      <c r="AH131" s="4">
        <v>0</v>
      </c>
      <c r="AI131" s="4">
        <v>130839</v>
      </c>
      <c r="AJ131" s="4">
        <v>315142</v>
      </c>
    </row>
    <row r="132" spans="1:36" x14ac:dyDescent="0.25">
      <c r="A132" s="4">
        <v>441</v>
      </c>
      <c r="B132" s="4">
        <v>1</v>
      </c>
      <c r="C132" s="4" t="s">
        <v>133</v>
      </c>
      <c r="D132" s="4">
        <v>293</v>
      </c>
      <c r="E132" s="4">
        <v>319.39999999999998</v>
      </c>
      <c r="F132" s="4">
        <v>441</v>
      </c>
      <c r="G132" s="4">
        <v>480.59999999999997</v>
      </c>
      <c r="H132" s="4">
        <v>3033547</v>
      </c>
      <c r="I132" s="4">
        <v>0</v>
      </c>
      <c r="J132" s="4">
        <v>118053</v>
      </c>
      <c r="K132" s="4">
        <v>0</v>
      </c>
      <c r="L132" s="4">
        <v>130560</v>
      </c>
      <c r="M132" s="4">
        <v>560740</v>
      </c>
      <c r="N132" s="4">
        <v>209782.29873119909</v>
      </c>
      <c r="O132" s="4">
        <v>108473</v>
      </c>
      <c r="P132" s="4">
        <v>60735</v>
      </c>
      <c r="Q132" s="4">
        <v>6248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483830</v>
      </c>
      <c r="X132" s="4">
        <v>0</v>
      </c>
      <c r="Y132" s="4">
        <v>0</v>
      </c>
      <c r="Z132" s="4">
        <v>9767</v>
      </c>
      <c r="AA132" s="4">
        <v>203774</v>
      </c>
      <c r="AB132" s="4">
        <v>4925509.2987311985</v>
      </c>
      <c r="AC132" s="4">
        <v>0</v>
      </c>
      <c r="AD132" s="4">
        <v>45726</v>
      </c>
      <c r="AE132" s="4">
        <v>60735</v>
      </c>
      <c r="AF132" s="4">
        <v>0</v>
      </c>
      <c r="AG132" s="4">
        <v>440239</v>
      </c>
      <c r="AH132" s="4">
        <v>0</v>
      </c>
      <c r="AI132" s="4">
        <v>203774</v>
      </c>
      <c r="AJ132" s="4">
        <v>750474</v>
      </c>
    </row>
    <row r="133" spans="1:36" x14ac:dyDescent="0.25">
      <c r="A133" s="4">
        <v>447</v>
      </c>
      <c r="B133" s="4">
        <v>1</v>
      </c>
      <c r="C133" s="4" t="s">
        <v>134</v>
      </c>
      <c r="D133" s="4">
        <v>117</v>
      </c>
      <c r="E133" s="4">
        <v>128.80000000000001</v>
      </c>
      <c r="F133" s="4">
        <v>145</v>
      </c>
      <c r="G133" s="4">
        <v>159.60000000000002</v>
      </c>
      <c r="H133" s="4">
        <v>1007395</v>
      </c>
      <c r="I133" s="4">
        <v>0</v>
      </c>
      <c r="J133" s="4">
        <v>73065</v>
      </c>
      <c r="K133" s="4">
        <v>0</v>
      </c>
      <c r="L133" s="4">
        <v>72388</v>
      </c>
      <c r="M133" s="4">
        <v>572643</v>
      </c>
      <c r="N133" s="4">
        <v>138883</v>
      </c>
      <c r="O133" s="4">
        <v>37374</v>
      </c>
      <c r="P133" s="4">
        <v>24682.5</v>
      </c>
      <c r="Q133" s="4">
        <v>2075</v>
      </c>
      <c r="R133" s="4">
        <v>1408</v>
      </c>
      <c r="S133" s="4">
        <v>0</v>
      </c>
      <c r="T133" s="4">
        <v>0</v>
      </c>
      <c r="U133" s="4">
        <v>0</v>
      </c>
      <c r="V133" s="4">
        <v>0</v>
      </c>
      <c r="W133" s="4">
        <v>81704</v>
      </c>
      <c r="X133" s="4">
        <v>0</v>
      </c>
      <c r="Y133" s="4">
        <v>3887</v>
      </c>
      <c r="Z133" s="4">
        <v>4937</v>
      </c>
      <c r="AA133" s="4">
        <v>67670</v>
      </c>
      <c r="AB133" s="4">
        <v>2088111.5</v>
      </c>
      <c r="AC133" s="4">
        <v>0</v>
      </c>
      <c r="AD133" s="4">
        <v>18147</v>
      </c>
      <c r="AE133" s="4">
        <v>13345</v>
      </c>
      <c r="AF133" s="4">
        <v>761</v>
      </c>
      <c r="AG133" s="4">
        <v>33291</v>
      </c>
      <c r="AH133" s="4">
        <v>0</v>
      </c>
      <c r="AI133" s="4">
        <v>36587</v>
      </c>
      <c r="AJ133" s="4">
        <v>102131</v>
      </c>
    </row>
    <row r="134" spans="1:36" x14ac:dyDescent="0.25">
      <c r="A134" s="4">
        <v>458</v>
      </c>
      <c r="B134" s="4">
        <v>1</v>
      </c>
      <c r="C134" s="4" t="s">
        <v>135</v>
      </c>
      <c r="D134" s="4">
        <v>275.39999999999998</v>
      </c>
      <c r="E134" s="4">
        <v>299</v>
      </c>
      <c r="F134" s="4">
        <v>225.4</v>
      </c>
      <c r="G134" s="4">
        <v>240.59999999999997</v>
      </c>
      <c r="H134" s="4">
        <v>1518667</v>
      </c>
      <c r="I134" s="4">
        <v>0</v>
      </c>
      <c r="J134" s="4">
        <v>221164</v>
      </c>
      <c r="K134" s="4">
        <v>0</v>
      </c>
      <c r="L134" s="4">
        <v>98083</v>
      </c>
      <c r="M134" s="4">
        <v>0</v>
      </c>
      <c r="N134" s="4">
        <v>76040.98379140145</v>
      </c>
      <c r="O134" s="4">
        <v>58346</v>
      </c>
      <c r="P134" s="4">
        <v>12030</v>
      </c>
      <c r="Q134" s="4">
        <v>3128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603718</v>
      </c>
      <c r="X134" s="4">
        <v>0</v>
      </c>
      <c r="Y134" s="4">
        <v>0</v>
      </c>
      <c r="Z134" s="4">
        <v>5516</v>
      </c>
      <c r="AA134" s="4">
        <v>102014</v>
      </c>
      <c r="AB134" s="4">
        <v>2698706.9837914016</v>
      </c>
      <c r="AC134" s="4">
        <v>0</v>
      </c>
      <c r="AD134" s="4">
        <v>58346</v>
      </c>
      <c r="AE134" s="4">
        <v>8208</v>
      </c>
      <c r="AF134" s="4">
        <v>0</v>
      </c>
      <c r="AG134" s="4">
        <v>399066.91000000003</v>
      </c>
      <c r="AH134" s="4">
        <v>0</v>
      </c>
      <c r="AI134" s="4">
        <v>69604</v>
      </c>
      <c r="AJ134" s="4">
        <v>535224.91</v>
      </c>
    </row>
    <row r="135" spans="1:36" x14ac:dyDescent="0.25">
      <c r="A135" s="4">
        <v>463</v>
      </c>
      <c r="B135" s="4">
        <v>1</v>
      </c>
      <c r="C135" s="4" t="s">
        <v>136</v>
      </c>
      <c r="D135" s="4">
        <v>804</v>
      </c>
      <c r="E135" s="4">
        <v>880.2</v>
      </c>
      <c r="F135" s="4">
        <v>951</v>
      </c>
      <c r="G135" s="4">
        <v>1043</v>
      </c>
      <c r="H135" s="4">
        <v>6583416</v>
      </c>
      <c r="I135" s="4">
        <v>20468</v>
      </c>
      <c r="J135" s="4">
        <v>255589</v>
      </c>
      <c r="K135" s="4">
        <v>15011</v>
      </c>
      <c r="L135" s="4">
        <v>0</v>
      </c>
      <c r="M135" s="4">
        <v>0</v>
      </c>
      <c r="N135" s="4">
        <v>170097.33740000002</v>
      </c>
      <c r="O135" s="4">
        <v>236397</v>
      </c>
      <c r="P135" s="4">
        <v>173375</v>
      </c>
      <c r="Q135" s="4">
        <v>13559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335710</v>
      </c>
      <c r="X135" s="4">
        <v>0</v>
      </c>
      <c r="Y135" s="4">
        <v>0</v>
      </c>
      <c r="Z135" s="4">
        <v>19553</v>
      </c>
      <c r="AA135" s="4">
        <v>442232</v>
      </c>
      <c r="AB135" s="4">
        <v>8265407.3373999996</v>
      </c>
      <c r="AC135" s="4">
        <v>0</v>
      </c>
      <c r="AD135" s="4">
        <v>59393</v>
      </c>
      <c r="AE135" s="4">
        <v>121685</v>
      </c>
      <c r="AF135" s="4">
        <v>0</v>
      </c>
      <c r="AG135" s="4">
        <v>143284</v>
      </c>
      <c r="AH135" s="4">
        <v>0</v>
      </c>
      <c r="AI135" s="4">
        <v>310385</v>
      </c>
      <c r="AJ135" s="4">
        <v>634747</v>
      </c>
    </row>
    <row r="136" spans="1:36" x14ac:dyDescent="0.25">
      <c r="A136" s="4">
        <v>465</v>
      </c>
      <c r="B136" s="4">
        <v>1</v>
      </c>
      <c r="C136" s="4" t="s">
        <v>137</v>
      </c>
      <c r="D136" s="4">
        <v>1741</v>
      </c>
      <c r="E136" s="4">
        <v>1905</v>
      </c>
      <c r="F136" s="4">
        <v>1539</v>
      </c>
      <c r="G136" s="4">
        <v>1683.2</v>
      </c>
      <c r="H136" s="4">
        <v>10624358</v>
      </c>
      <c r="I136" s="4">
        <v>24562</v>
      </c>
      <c r="J136" s="4">
        <v>569520</v>
      </c>
      <c r="K136" s="4">
        <v>15426</v>
      </c>
      <c r="L136" s="4">
        <v>0</v>
      </c>
      <c r="M136" s="4">
        <v>0</v>
      </c>
      <c r="N136" s="4">
        <v>258419</v>
      </c>
      <c r="O136" s="4">
        <v>393297</v>
      </c>
      <c r="P136" s="4">
        <v>280831.25</v>
      </c>
      <c r="Q136" s="4">
        <v>21882</v>
      </c>
      <c r="R136" s="4">
        <v>18986</v>
      </c>
      <c r="S136" s="4">
        <v>0</v>
      </c>
      <c r="T136" s="4">
        <v>0</v>
      </c>
      <c r="U136" s="4">
        <v>0</v>
      </c>
      <c r="V136" s="4">
        <v>-7574</v>
      </c>
      <c r="W136" s="4">
        <v>504960</v>
      </c>
      <c r="X136" s="4">
        <v>0</v>
      </c>
      <c r="Y136" s="4">
        <v>51950</v>
      </c>
      <c r="Z136" s="4">
        <v>32304</v>
      </c>
      <c r="AA136" s="4">
        <v>713677</v>
      </c>
      <c r="AB136" s="4">
        <v>13502598.25</v>
      </c>
      <c r="AC136" s="4">
        <v>0</v>
      </c>
      <c r="AD136" s="4">
        <v>131601</v>
      </c>
      <c r="AE136" s="4">
        <v>223771</v>
      </c>
      <c r="AF136" s="4">
        <v>15128</v>
      </c>
      <c r="AG136" s="4">
        <v>233186</v>
      </c>
      <c r="AH136" s="4">
        <v>0</v>
      </c>
      <c r="AI136" s="4">
        <v>568669</v>
      </c>
      <c r="AJ136" s="4">
        <v>1172355</v>
      </c>
    </row>
    <row r="137" spans="1:36" x14ac:dyDescent="0.25">
      <c r="A137" s="4">
        <v>466</v>
      </c>
      <c r="B137" s="4">
        <v>1</v>
      </c>
      <c r="C137" s="4" t="s">
        <v>138</v>
      </c>
      <c r="D137" s="4">
        <v>2062</v>
      </c>
      <c r="E137" s="4">
        <v>2265.1999999999998</v>
      </c>
      <c r="F137" s="4">
        <v>2200</v>
      </c>
      <c r="G137" s="4">
        <v>2413.7999999999997</v>
      </c>
      <c r="H137" s="4">
        <v>15235906</v>
      </c>
      <c r="I137" s="4">
        <v>133042</v>
      </c>
      <c r="J137" s="4">
        <v>362422</v>
      </c>
      <c r="K137" s="4">
        <v>14483</v>
      </c>
      <c r="L137" s="4">
        <v>0</v>
      </c>
      <c r="M137" s="4">
        <v>0</v>
      </c>
      <c r="N137" s="4">
        <v>309196.50044082501</v>
      </c>
      <c r="O137" s="4">
        <v>552533</v>
      </c>
      <c r="P137" s="4">
        <v>310178.75</v>
      </c>
      <c r="Q137" s="4">
        <v>31379</v>
      </c>
      <c r="R137" s="4">
        <v>48614</v>
      </c>
      <c r="S137" s="4">
        <v>0</v>
      </c>
      <c r="T137" s="4">
        <v>0</v>
      </c>
      <c r="U137" s="4">
        <v>0</v>
      </c>
      <c r="V137" s="4">
        <v>0</v>
      </c>
      <c r="W137" s="4">
        <v>2293110</v>
      </c>
      <c r="X137" s="4">
        <v>0</v>
      </c>
      <c r="Y137" s="4">
        <v>32513</v>
      </c>
      <c r="Z137" s="4">
        <v>44977</v>
      </c>
      <c r="AA137" s="4">
        <v>1023451</v>
      </c>
      <c r="AB137" s="4">
        <v>20391805.250440825</v>
      </c>
      <c r="AC137" s="4">
        <v>0</v>
      </c>
      <c r="AD137" s="4">
        <v>106124</v>
      </c>
      <c r="AE137" s="4">
        <v>189828</v>
      </c>
      <c r="AF137" s="4">
        <v>29752</v>
      </c>
      <c r="AG137" s="4">
        <v>1394987</v>
      </c>
      <c r="AH137" s="4">
        <v>0</v>
      </c>
      <c r="AI137" s="4">
        <v>626347</v>
      </c>
      <c r="AJ137" s="4">
        <v>2347038</v>
      </c>
    </row>
    <row r="138" spans="1:36" x14ac:dyDescent="0.25">
      <c r="A138" s="4">
        <v>473</v>
      </c>
      <c r="B138" s="4">
        <v>1</v>
      </c>
      <c r="C138" s="4" t="s">
        <v>139</v>
      </c>
      <c r="D138" s="4">
        <v>352.6</v>
      </c>
      <c r="E138" s="4">
        <v>391.40000000000003</v>
      </c>
      <c r="F138" s="4">
        <v>387.6</v>
      </c>
      <c r="G138" s="4">
        <v>425.6</v>
      </c>
      <c r="H138" s="4">
        <v>2686387</v>
      </c>
      <c r="I138" s="4">
        <v>50147</v>
      </c>
      <c r="J138" s="4">
        <v>406699</v>
      </c>
      <c r="K138" s="4">
        <v>0</v>
      </c>
      <c r="L138" s="4">
        <v>128883</v>
      </c>
      <c r="M138" s="4">
        <v>43582</v>
      </c>
      <c r="N138" s="4">
        <v>140651</v>
      </c>
      <c r="O138" s="4">
        <v>95249</v>
      </c>
      <c r="P138" s="4">
        <v>57487.5</v>
      </c>
      <c r="Q138" s="4">
        <v>5533</v>
      </c>
      <c r="R138" s="4">
        <v>15394</v>
      </c>
      <c r="S138" s="4">
        <v>0</v>
      </c>
      <c r="T138" s="4">
        <v>0</v>
      </c>
      <c r="U138" s="4">
        <v>0</v>
      </c>
      <c r="V138" s="4">
        <v>0</v>
      </c>
      <c r="W138" s="4">
        <v>349430</v>
      </c>
      <c r="X138" s="4">
        <v>0</v>
      </c>
      <c r="Y138" s="4">
        <v>36966</v>
      </c>
      <c r="Z138" s="4">
        <v>9057</v>
      </c>
      <c r="AA138" s="4">
        <v>180454</v>
      </c>
      <c r="AB138" s="4">
        <v>4205919.5</v>
      </c>
      <c r="AC138" s="4">
        <v>0</v>
      </c>
      <c r="AD138" s="4">
        <v>50540</v>
      </c>
      <c r="AE138" s="4">
        <v>57487.5</v>
      </c>
      <c r="AF138" s="4">
        <v>15394</v>
      </c>
      <c r="AG138" s="4">
        <v>315750</v>
      </c>
      <c r="AH138" s="4">
        <v>0</v>
      </c>
      <c r="AI138" s="4">
        <v>180454</v>
      </c>
      <c r="AJ138" s="4">
        <v>619625.5</v>
      </c>
    </row>
    <row r="139" spans="1:36" x14ac:dyDescent="0.25">
      <c r="A139" s="4">
        <v>477</v>
      </c>
      <c r="B139" s="4">
        <v>1</v>
      </c>
      <c r="C139" s="4" t="s">
        <v>140</v>
      </c>
      <c r="D139" s="4">
        <v>3516</v>
      </c>
      <c r="E139" s="4">
        <v>3851.2</v>
      </c>
      <c r="F139" s="4">
        <v>3311</v>
      </c>
      <c r="G139" s="4">
        <v>3627.3999999999996</v>
      </c>
      <c r="H139" s="4">
        <v>22896149</v>
      </c>
      <c r="I139" s="4">
        <v>0</v>
      </c>
      <c r="J139" s="4">
        <v>932161</v>
      </c>
      <c r="K139" s="4">
        <v>14348</v>
      </c>
      <c r="L139" s="4">
        <v>0</v>
      </c>
      <c r="M139" s="4">
        <v>0</v>
      </c>
      <c r="N139" s="4">
        <v>410299</v>
      </c>
      <c r="O139" s="4">
        <v>793254</v>
      </c>
      <c r="P139" s="4">
        <v>606310</v>
      </c>
      <c r="Q139" s="4">
        <v>47156</v>
      </c>
      <c r="R139" s="4">
        <v>21982</v>
      </c>
      <c r="S139" s="4">
        <v>0</v>
      </c>
      <c r="T139" s="4">
        <v>0</v>
      </c>
      <c r="U139" s="4">
        <v>0</v>
      </c>
      <c r="V139" s="4">
        <v>0</v>
      </c>
      <c r="W139" s="4">
        <v>1088220</v>
      </c>
      <c r="X139" s="4">
        <v>897780</v>
      </c>
      <c r="Y139" s="4">
        <v>122630</v>
      </c>
      <c r="Z139" s="4">
        <v>77976</v>
      </c>
      <c r="AA139" s="4">
        <v>1538018</v>
      </c>
      <c r="AB139" s="4">
        <v>28548503</v>
      </c>
      <c r="AC139" s="4">
        <v>0</v>
      </c>
      <c r="AD139" s="4">
        <v>171349</v>
      </c>
      <c r="AE139" s="4">
        <v>451852</v>
      </c>
      <c r="AF139" s="4">
        <v>16382</v>
      </c>
      <c r="AG139" s="4">
        <v>470008</v>
      </c>
      <c r="AH139" s="4">
        <v>262868</v>
      </c>
      <c r="AI139" s="4">
        <v>1146206</v>
      </c>
      <c r="AJ139" s="4">
        <v>2255797</v>
      </c>
    </row>
    <row r="140" spans="1:36" x14ac:dyDescent="0.25">
      <c r="A140" s="4">
        <v>480</v>
      </c>
      <c r="B140" s="4">
        <v>1</v>
      </c>
      <c r="C140" s="4" t="s">
        <v>141</v>
      </c>
      <c r="D140" s="4">
        <v>734.4</v>
      </c>
      <c r="E140" s="4">
        <v>801.4</v>
      </c>
      <c r="F140" s="4">
        <v>636.4</v>
      </c>
      <c r="G140" s="4">
        <v>690.8</v>
      </c>
      <c r="H140" s="4">
        <v>4360330</v>
      </c>
      <c r="I140" s="4">
        <v>82895</v>
      </c>
      <c r="J140" s="4">
        <v>1105601</v>
      </c>
      <c r="K140" s="4">
        <v>0</v>
      </c>
      <c r="L140" s="4">
        <v>105379</v>
      </c>
      <c r="M140" s="4">
        <v>219145</v>
      </c>
      <c r="N140" s="4">
        <v>206219</v>
      </c>
      <c r="O140" s="4">
        <v>156953</v>
      </c>
      <c r="P140" s="4">
        <v>113812.5</v>
      </c>
      <c r="Q140" s="4">
        <v>8980</v>
      </c>
      <c r="R140" s="4">
        <v>32599</v>
      </c>
      <c r="S140" s="4">
        <v>0</v>
      </c>
      <c r="T140" s="4">
        <v>0</v>
      </c>
      <c r="U140" s="4">
        <v>0</v>
      </c>
      <c r="V140" s="4">
        <v>0</v>
      </c>
      <c r="W140" s="4">
        <v>207240</v>
      </c>
      <c r="X140" s="4">
        <v>0</v>
      </c>
      <c r="Y140" s="4">
        <v>0</v>
      </c>
      <c r="Z140" s="4">
        <v>16530</v>
      </c>
      <c r="AA140" s="4">
        <v>292899</v>
      </c>
      <c r="AB140" s="4">
        <v>6908582.5</v>
      </c>
      <c r="AC140" s="4">
        <v>0</v>
      </c>
      <c r="AD140" s="4">
        <v>66269</v>
      </c>
      <c r="AE140" s="4">
        <v>84832</v>
      </c>
      <c r="AF140" s="4">
        <v>24298</v>
      </c>
      <c r="AG140" s="4">
        <v>89523</v>
      </c>
      <c r="AH140" s="4">
        <v>0</v>
      </c>
      <c r="AI140" s="4">
        <v>218318</v>
      </c>
      <c r="AJ140" s="4">
        <v>483240</v>
      </c>
    </row>
    <row r="141" spans="1:36" x14ac:dyDescent="0.25">
      <c r="A141" s="4">
        <v>482</v>
      </c>
      <c r="B141" s="4">
        <v>1</v>
      </c>
      <c r="C141" s="4" t="s">
        <v>142</v>
      </c>
      <c r="D141" s="4">
        <v>2497</v>
      </c>
      <c r="E141" s="4">
        <v>2730.7999999999997</v>
      </c>
      <c r="F141" s="4">
        <v>2431</v>
      </c>
      <c r="G141" s="4">
        <v>2667.2</v>
      </c>
      <c r="H141" s="4">
        <v>16835366</v>
      </c>
      <c r="I141" s="4">
        <v>36842</v>
      </c>
      <c r="J141" s="4">
        <v>1623182</v>
      </c>
      <c r="K141" s="4">
        <v>29637</v>
      </c>
      <c r="L141" s="4">
        <v>0</v>
      </c>
      <c r="M141" s="4">
        <v>0</v>
      </c>
      <c r="N141" s="4">
        <v>427423.98722607503</v>
      </c>
      <c r="O141" s="4">
        <v>632641</v>
      </c>
      <c r="P141" s="4">
        <v>406742.5</v>
      </c>
      <c r="Q141" s="4">
        <v>34674</v>
      </c>
      <c r="R141" s="4">
        <v>89858</v>
      </c>
      <c r="S141" s="4">
        <v>0</v>
      </c>
      <c r="T141" s="4">
        <v>0</v>
      </c>
      <c r="U141" s="4">
        <v>0</v>
      </c>
      <c r="V141" s="4">
        <v>0</v>
      </c>
      <c r="W141" s="4">
        <v>1397906</v>
      </c>
      <c r="X141" s="4">
        <v>0</v>
      </c>
      <c r="Y141" s="4">
        <v>0</v>
      </c>
      <c r="Z141" s="4">
        <v>57086</v>
      </c>
      <c r="AA141" s="4">
        <v>1130893</v>
      </c>
      <c r="AB141" s="4">
        <v>22702251.487226076</v>
      </c>
      <c r="AC141" s="4">
        <v>0</v>
      </c>
      <c r="AD141" s="4">
        <v>143227</v>
      </c>
      <c r="AE141" s="4">
        <v>292891</v>
      </c>
      <c r="AF141" s="4">
        <v>64706</v>
      </c>
      <c r="AG141" s="4">
        <v>764358</v>
      </c>
      <c r="AH141" s="4">
        <v>0</v>
      </c>
      <c r="AI141" s="4">
        <v>814344</v>
      </c>
      <c r="AJ141" s="4">
        <v>2079526</v>
      </c>
    </row>
    <row r="142" spans="1:36" x14ac:dyDescent="0.25">
      <c r="A142" s="4">
        <v>484</v>
      </c>
      <c r="B142" s="4">
        <v>1</v>
      </c>
      <c r="C142" s="4" t="s">
        <v>143</v>
      </c>
      <c r="D142" s="4">
        <v>904</v>
      </c>
      <c r="E142" s="4">
        <v>992.4</v>
      </c>
      <c r="F142" s="4">
        <v>1173</v>
      </c>
      <c r="G142" s="4">
        <v>1289.5999999999999</v>
      </c>
      <c r="H142" s="4">
        <v>8139955</v>
      </c>
      <c r="I142" s="4">
        <v>17398</v>
      </c>
      <c r="J142" s="4">
        <v>428426</v>
      </c>
      <c r="K142" s="4">
        <v>14833</v>
      </c>
      <c r="L142" s="4">
        <v>0</v>
      </c>
      <c r="M142" s="4">
        <v>0</v>
      </c>
      <c r="N142" s="4">
        <v>262302</v>
      </c>
      <c r="O142" s="4">
        <v>289942</v>
      </c>
      <c r="P142" s="4">
        <v>216007.5</v>
      </c>
      <c r="Q142" s="4">
        <v>16765</v>
      </c>
      <c r="R142" s="4">
        <v>0</v>
      </c>
      <c r="S142" s="4">
        <v>0</v>
      </c>
      <c r="T142" s="4">
        <v>0</v>
      </c>
      <c r="U142" s="4">
        <v>0</v>
      </c>
      <c r="V142" s="4">
        <v>-6312</v>
      </c>
      <c r="W142" s="4">
        <v>386880</v>
      </c>
      <c r="X142" s="4">
        <v>251150</v>
      </c>
      <c r="Y142" s="4">
        <v>0</v>
      </c>
      <c r="Z142" s="4">
        <v>23115</v>
      </c>
      <c r="AA142" s="4">
        <v>546790</v>
      </c>
      <c r="AB142" s="4">
        <v>10336101.5</v>
      </c>
      <c r="AC142" s="4">
        <v>0</v>
      </c>
      <c r="AD142" s="4">
        <v>50534</v>
      </c>
      <c r="AE142" s="4">
        <v>123007</v>
      </c>
      <c r="AF142" s="4">
        <v>0</v>
      </c>
      <c r="AG142" s="4">
        <v>127680</v>
      </c>
      <c r="AH142" s="4">
        <v>34419</v>
      </c>
      <c r="AI142" s="4">
        <v>311373</v>
      </c>
      <c r="AJ142" s="4">
        <v>612594</v>
      </c>
    </row>
    <row r="143" spans="1:36" x14ac:dyDescent="0.25">
      <c r="A143" s="4">
        <v>485</v>
      </c>
      <c r="B143" s="4">
        <v>1</v>
      </c>
      <c r="C143" s="4" t="s">
        <v>144</v>
      </c>
      <c r="D143" s="4">
        <v>729</v>
      </c>
      <c r="E143" s="4">
        <v>796.8</v>
      </c>
      <c r="F143" s="4">
        <v>928</v>
      </c>
      <c r="G143" s="4">
        <v>1024</v>
      </c>
      <c r="H143" s="4">
        <v>6463488</v>
      </c>
      <c r="I143" s="4">
        <v>0</v>
      </c>
      <c r="J143" s="4">
        <v>193471</v>
      </c>
      <c r="K143" s="4">
        <v>0</v>
      </c>
      <c r="L143" s="4">
        <v>0</v>
      </c>
      <c r="M143" s="4">
        <v>0</v>
      </c>
      <c r="N143" s="4">
        <v>164027</v>
      </c>
      <c r="O143" s="4">
        <v>220427</v>
      </c>
      <c r="P143" s="4">
        <v>170355</v>
      </c>
      <c r="Q143" s="4">
        <v>13312</v>
      </c>
      <c r="R143" s="4">
        <v>20029</v>
      </c>
      <c r="S143" s="4">
        <v>0</v>
      </c>
      <c r="T143" s="4">
        <v>0</v>
      </c>
      <c r="U143" s="4">
        <v>0</v>
      </c>
      <c r="V143" s="4">
        <v>0</v>
      </c>
      <c r="W143" s="4">
        <v>307200</v>
      </c>
      <c r="X143" s="4">
        <v>0</v>
      </c>
      <c r="Y143" s="4">
        <v>707</v>
      </c>
      <c r="Z143" s="4">
        <v>16750</v>
      </c>
      <c r="AA143" s="4">
        <v>434176</v>
      </c>
      <c r="AB143" s="4">
        <v>8003942</v>
      </c>
      <c r="AC143" s="4">
        <v>0</v>
      </c>
      <c r="AD143" s="4">
        <v>38090</v>
      </c>
      <c r="AE143" s="4">
        <v>105462</v>
      </c>
      <c r="AF143" s="4">
        <v>12399</v>
      </c>
      <c r="AG143" s="4">
        <v>110217</v>
      </c>
      <c r="AH143" s="4">
        <v>0</v>
      </c>
      <c r="AI143" s="4">
        <v>268786</v>
      </c>
      <c r="AJ143" s="4">
        <v>534954</v>
      </c>
    </row>
    <row r="144" spans="1:36" x14ac:dyDescent="0.25">
      <c r="A144" s="4">
        <v>486</v>
      </c>
      <c r="B144" s="4">
        <v>1</v>
      </c>
      <c r="C144" s="4" t="s">
        <v>145</v>
      </c>
      <c r="D144" s="4">
        <v>276</v>
      </c>
      <c r="E144" s="4">
        <v>301.8</v>
      </c>
      <c r="F144" s="4">
        <v>306</v>
      </c>
      <c r="G144" s="4">
        <v>333.6</v>
      </c>
      <c r="H144" s="4">
        <v>2105683</v>
      </c>
      <c r="I144" s="4">
        <v>0</v>
      </c>
      <c r="J144" s="4">
        <v>136606</v>
      </c>
      <c r="K144" s="4">
        <v>16980</v>
      </c>
      <c r="L144" s="4">
        <v>118415</v>
      </c>
      <c r="M144" s="4">
        <v>0</v>
      </c>
      <c r="N144" s="4">
        <v>78680</v>
      </c>
      <c r="O144" s="4">
        <v>75345</v>
      </c>
      <c r="P144" s="4">
        <v>47861.25</v>
      </c>
      <c r="Q144" s="4">
        <v>4337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237847</v>
      </c>
      <c r="X144" s="4">
        <v>0</v>
      </c>
      <c r="Y144" s="4">
        <v>15903</v>
      </c>
      <c r="Z144" s="4">
        <v>6276</v>
      </c>
      <c r="AA144" s="4">
        <v>141446</v>
      </c>
      <c r="AB144" s="4">
        <v>2985379.25</v>
      </c>
      <c r="AC144" s="4">
        <v>0</v>
      </c>
      <c r="AD144" s="4">
        <v>24127</v>
      </c>
      <c r="AE144" s="4">
        <v>35020</v>
      </c>
      <c r="AF144" s="4">
        <v>0</v>
      </c>
      <c r="AG144" s="4">
        <v>143243</v>
      </c>
      <c r="AH144" s="4">
        <v>0</v>
      </c>
      <c r="AI144" s="4">
        <v>103496</v>
      </c>
      <c r="AJ144" s="4">
        <v>305886</v>
      </c>
    </row>
    <row r="145" spans="1:36" x14ac:dyDescent="0.25">
      <c r="A145" s="4">
        <v>487</v>
      </c>
      <c r="B145" s="4">
        <v>1</v>
      </c>
      <c r="C145" s="4" t="s">
        <v>146</v>
      </c>
      <c r="D145" s="4">
        <v>267</v>
      </c>
      <c r="E145" s="4">
        <v>291</v>
      </c>
      <c r="F145" s="4">
        <v>362</v>
      </c>
      <c r="G145" s="4">
        <v>397</v>
      </c>
      <c r="H145" s="4">
        <v>2505864</v>
      </c>
      <c r="I145" s="4">
        <v>0</v>
      </c>
      <c r="J145" s="4">
        <v>103878</v>
      </c>
      <c r="K145" s="4">
        <v>0</v>
      </c>
      <c r="L145" s="4">
        <v>126656</v>
      </c>
      <c r="M145" s="4">
        <v>0</v>
      </c>
      <c r="N145" s="4">
        <v>80192</v>
      </c>
      <c r="O145" s="4">
        <v>87458</v>
      </c>
      <c r="P145" s="4">
        <v>61372.5</v>
      </c>
      <c r="Q145" s="4">
        <v>5161</v>
      </c>
      <c r="R145" s="4">
        <v>6070</v>
      </c>
      <c r="S145" s="4">
        <v>0</v>
      </c>
      <c r="T145" s="4">
        <v>0</v>
      </c>
      <c r="U145" s="4">
        <v>0</v>
      </c>
      <c r="V145" s="4">
        <v>0</v>
      </c>
      <c r="W145" s="4">
        <v>201096</v>
      </c>
      <c r="X145" s="4">
        <v>0</v>
      </c>
      <c r="Y145" s="4">
        <v>26505</v>
      </c>
      <c r="Z145" s="4">
        <v>7271</v>
      </c>
      <c r="AA145" s="4">
        <v>168328</v>
      </c>
      <c r="AB145" s="4">
        <v>3379851.5</v>
      </c>
      <c r="AC145" s="4">
        <v>0</v>
      </c>
      <c r="AD145" s="4">
        <v>18464</v>
      </c>
      <c r="AE145" s="4">
        <v>45746</v>
      </c>
      <c r="AF145" s="4">
        <v>4524</v>
      </c>
      <c r="AG145" s="4">
        <v>112567</v>
      </c>
      <c r="AH145" s="4">
        <v>0</v>
      </c>
      <c r="AI145" s="4">
        <v>125469</v>
      </c>
      <c r="AJ145" s="4">
        <v>306770</v>
      </c>
    </row>
    <row r="146" spans="1:36" x14ac:dyDescent="0.25">
      <c r="A146" s="4">
        <v>492</v>
      </c>
      <c r="B146" s="4">
        <v>1</v>
      </c>
      <c r="C146" s="4" t="s">
        <v>147</v>
      </c>
      <c r="D146" s="4">
        <v>5290</v>
      </c>
      <c r="E146" s="4">
        <v>5757.4000000000005</v>
      </c>
      <c r="F146" s="4">
        <v>5113</v>
      </c>
      <c r="G146" s="4">
        <v>5565</v>
      </c>
      <c r="H146" s="4">
        <v>35126280</v>
      </c>
      <c r="I146" s="4">
        <v>494302</v>
      </c>
      <c r="J146" s="4">
        <v>5575017</v>
      </c>
      <c r="K146" s="4">
        <v>854784</v>
      </c>
      <c r="L146" s="4">
        <v>0</v>
      </c>
      <c r="M146" s="4">
        <v>0</v>
      </c>
      <c r="N146" s="4">
        <v>378825</v>
      </c>
      <c r="O146" s="4">
        <v>1302140</v>
      </c>
      <c r="P146" s="4">
        <v>904788.75</v>
      </c>
      <c r="Q146" s="4">
        <v>72345</v>
      </c>
      <c r="R146" s="4">
        <v>232339</v>
      </c>
      <c r="S146" s="4">
        <v>0</v>
      </c>
      <c r="T146" s="4">
        <v>0</v>
      </c>
      <c r="U146" s="4">
        <v>0</v>
      </c>
      <c r="V146" s="4">
        <v>-13886</v>
      </c>
      <c r="W146" s="4">
        <v>1907126</v>
      </c>
      <c r="X146" s="4">
        <v>0</v>
      </c>
      <c r="Y146" s="4">
        <v>0</v>
      </c>
      <c r="Z146" s="4">
        <v>127323</v>
      </c>
      <c r="AA146" s="4">
        <v>2359560</v>
      </c>
      <c r="AB146" s="4">
        <v>49320943.75</v>
      </c>
      <c r="AC146" s="4">
        <v>0</v>
      </c>
      <c r="AD146" s="4">
        <v>186434</v>
      </c>
      <c r="AE146" s="4">
        <v>428361</v>
      </c>
      <c r="AF146" s="4">
        <v>109998</v>
      </c>
      <c r="AG146" s="4">
        <v>570577</v>
      </c>
      <c r="AH146" s="4">
        <v>0</v>
      </c>
      <c r="AI146" s="4">
        <v>1117106</v>
      </c>
      <c r="AJ146" s="4">
        <v>2412476</v>
      </c>
    </row>
    <row r="147" spans="1:36" x14ac:dyDescent="0.25">
      <c r="A147" s="4">
        <v>495</v>
      </c>
      <c r="B147" s="4">
        <v>1</v>
      </c>
      <c r="C147" s="4" t="s">
        <v>148</v>
      </c>
      <c r="D147" s="4">
        <v>355</v>
      </c>
      <c r="E147" s="4">
        <v>389</v>
      </c>
      <c r="F147" s="4">
        <v>438</v>
      </c>
      <c r="G147" s="4">
        <v>478.40000000000003</v>
      </c>
      <c r="H147" s="4">
        <v>3019661</v>
      </c>
      <c r="I147" s="4">
        <v>0</v>
      </c>
      <c r="J147" s="4">
        <v>95887</v>
      </c>
      <c r="K147" s="4">
        <v>0</v>
      </c>
      <c r="L147" s="4">
        <v>130559</v>
      </c>
      <c r="M147" s="4">
        <v>0</v>
      </c>
      <c r="N147" s="4">
        <v>99555</v>
      </c>
      <c r="O147" s="4">
        <v>96369</v>
      </c>
      <c r="P147" s="4">
        <v>63448.75</v>
      </c>
      <c r="Q147" s="4">
        <v>6219</v>
      </c>
      <c r="R147" s="4">
        <v>0</v>
      </c>
      <c r="S147" s="4">
        <v>0</v>
      </c>
      <c r="T147" s="4">
        <v>0</v>
      </c>
      <c r="U147" s="4">
        <v>0</v>
      </c>
      <c r="V147" s="4">
        <v>-6312</v>
      </c>
      <c r="W147" s="4">
        <v>430196</v>
      </c>
      <c r="X147" s="4">
        <v>113880</v>
      </c>
      <c r="Y147" s="4">
        <v>13076</v>
      </c>
      <c r="Z147" s="4">
        <v>10514</v>
      </c>
      <c r="AA147" s="4">
        <v>202842</v>
      </c>
      <c r="AB147" s="4">
        <v>4162014.75</v>
      </c>
      <c r="AC147" s="4">
        <v>0</v>
      </c>
      <c r="AD147" s="4">
        <v>34064</v>
      </c>
      <c r="AE147" s="4">
        <v>34932</v>
      </c>
      <c r="AF147" s="4">
        <v>0</v>
      </c>
      <c r="AG147" s="4">
        <v>231445</v>
      </c>
      <c r="AH147" s="4">
        <v>41097</v>
      </c>
      <c r="AI147" s="4">
        <v>111675</v>
      </c>
      <c r="AJ147" s="4">
        <v>412116</v>
      </c>
    </row>
    <row r="148" spans="1:36" x14ac:dyDescent="0.25">
      <c r="A148" s="4">
        <v>497</v>
      </c>
      <c r="B148" s="4">
        <v>1</v>
      </c>
      <c r="C148" s="4" t="s">
        <v>149</v>
      </c>
      <c r="D148" s="4">
        <v>210.2</v>
      </c>
      <c r="E148" s="4">
        <v>226.2</v>
      </c>
      <c r="F148" s="4">
        <v>236.2</v>
      </c>
      <c r="G148" s="4">
        <v>255.19999999999996</v>
      </c>
      <c r="H148" s="4">
        <v>1610822</v>
      </c>
      <c r="I148" s="4">
        <v>0</v>
      </c>
      <c r="J148" s="4">
        <v>229045</v>
      </c>
      <c r="K148" s="4">
        <v>18066</v>
      </c>
      <c r="L148" s="4">
        <v>101923</v>
      </c>
      <c r="M148" s="4">
        <v>0</v>
      </c>
      <c r="N148" s="4">
        <v>58060.489856050001</v>
      </c>
      <c r="O148" s="4">
        <v>54979</v>
      </c>
      <c r="P148" s="4">
        <v>42253.75</v>
      </c>
      <c r="Q148" s="4">
        <v>3318</v>
      </c>
      <c r="R148" s="4">
        <v>8450</v>
      </c>
      <c r="S148" s="4">
        <v>0</v>
      </c>
      <c r="T148" s="4">
        <v>0</v>
      </c>
      <c r="U148" s="4">
        <v>0</v>
      </c>
      <c r="V148" s="4">
        <v>0</v>
      </c>
      <c r="W148" s="4">
        <v>76560</v>
      </c>
      <c r="X148" s="4">
        <v>0</v>
      </c>
      <c r="Y148" s="4">
        <v>73861</v>
      </c>
      <c r="Z148" s="4">
        <v>5552</v>
      </c>
      <c r="AA148" s="4">
        <v>108205</v>
      </c>
      <c r="AB148" s="4">
        <v>2391095.2398560499</v>
      </c>
      <c r="AC148" s="4">
        <v>0</v>
      </c>
      <c r="AD148" s="4">
        <v>19323</v>
      </c>
      <c r="AE148" s="4">
        <v>20573</v>
      </c>
      <c r="AF148" s="4">
        <v>4114</v>
      </c>
      <c r="AG148" s="4">
        <v>2739</v>
      </c>
      <c r="AH148" s="4">
        <v>0</v>
      </c>
      <c r="AI148" s="4">
        <v>52685</v>
      </c>
      <c r="AJ148" s="4">
        <v>99434</v>
      </c>
    </row>
    <row r="149" spans="1:36" x14ac:dyDescent="0.25">
      <c r="A149" s="4">
        <v>499</v>
      </c>
      <c r="B149" s="4">
        <v>1</v>
      </c>
      <c r="C149" s="4" t="s">
        <v>150</v>
      </c>
      <c r="D149" s="4">
        <v>305</v>
      </c>
      <c r="E149" s="4">
        <v>332.00000000000006</v>
      </c>
      <c r="F149" s="4">
        <v>271</v>
      </c>
      <c r="G149" s="4">
        <v>294.2</v>
      </c>
      <c r="H149" s="4">
        <v>1856990</v>
      </c>
      <c r="I149" s="4">
        <v>0</v>
      </c>
      <c r="J149" s="4">
        <v>90195</v>
      </c>
      <c r="K149" s="4">
        <v>17352</v>
      </c>
      <c r="L149" s="4">
        <v>110998</v>
      </c>
      <c r="M149" s="4">
        <v>51006</v>
      </c>
      <c r="N149" s="4">
        <v>76457</v>
      </c>
      <c r="O149" s="4">
        <v>68246</v>
      </c>
      <c r="P149" s="4">
        <v>14710</v>
      </c>
      <c r="Q149" s="4">
        <v>3825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642218</v>
      </c>
      <c r="X149" s="4">
        <v>0</v>
      </c>
      <c r="Y149" s="4">
        <v>0</v>
      </c>
      <c r="Z149" s="4">
        <v>6463</v>
      </c>
      <c r="AA149" s="4">
        <v>124741</v>
      </c>
      <c r="AB149" s="4">
        <v>3063201</v>
      </c>
      <c r="AC149" s="4">
        <v>0</v>
      </c>
      <c r="AD149" s="4">
        <v>51825</v>
      </c>
      <c r="AE149" s="4">
        <v>9080</v>
      </c>
      <c r="AF149" s="4">
        <v>0</v>
      </c>
      <c r="AG149" s="4">
        <v>482401.58999999997</v>
      </c>
      <c r="AH149" s="4">
        <v>0</v>
      </c>
      <c r="AI149" s="4">
        <v>76998</v>
      </c>
      <c r="AJ149" s="4">
        <v>620304.59</v>
      </c>
    </row>
    <row r="150" spans="1:36" x14ac:dyDescent="0.25">
      <c r="A150" s="4">
        <v>500</v>
      </c>
      <c r="B150" s="4">
        <v>1</v>
      </c>
      <c r="C150" s="4" t="s">
        <v>151</v>
      </c>
      <c r="D150" s="4">
        <v>413</v>
      </c>
      <c r="E150" s="4">
        <v>456.40000000000003</v>
      </c>
      <c r="F150" s="4">
        <v>378</v>
      </c>
      <c r="G150" s="4">
        <v>415.4</v>
      </c>
      <c r="H150" s="4">
        <v>2622005</v>
      </c>
      <c r="I150" s="4">
        <v>0</v>
      </c>
      <c r="J150" s="4">
        <v>85598</v>
      </c>
      <c r="K150" s="4">
        <v>16275</v>
      </c>
      <c r="L150" s="4">
        <v>128195</v>
      </c>
      <c r="M150" s="4">
        <v>0</v>
      </c>
      <c r="N150" s="4">
        <v>140647.4553615</v>
      </c>
      <c r="O150" s="4">
        <v>96918</v>
      </c>
      <c r="P150" s="4">
        <v>36588.75</v>
      </c>
      <c r="Q150" s="4">
        <v>5400</v>
      </c>
      <c r="R150" s="4">
        <v>3091</v>
      </c>
      <c r="S150" s="4">
        <v>0</v>
      </c>
      <c r="T150" s="4">
        <v>0</v>
      </c>
      <c r="U150" s="4">
        <v>0</v>
      </c>
      <c r="V150" s="4">
        <v>0</v>
      </c>
      <c r="W150" s="4">
        <v>688447</v>
      </c>
      <c r="X150" s="4">
        <v>0</v>
      </c>
      <c r="Y150" s="4">
        <v>39227</v>
      </c>
      <c r="Z150" s="4">
        <v>11129</v>
      </c>
      <c r="AA150" s="4">
        <v>176130</v>
      </c>
      <c r="AB150" s="4">
        <v>4049651.2053614999</v>
      </c>
      <c r="AC150" s="4">
        <v>0</v>
      </c>
      <c r="AD150" s="4">
        <v>84562</v>
      </c>
      <c r="AE150" s="4">
        <v>31298</v>
      </c>
      <c r="AF150" s="4">
        <v>2644</v>
      </c>
      <c r="AG150" s="4">
        <v>597974</v>
      </c>
      <c r="AH150" s="4">
        <v>0</v>
      </c>
      <c r="AI150" s="4">
        <v>150660</v>
      </c>
      <c r="AJ150" s="4">
        <v>867138</v>
      </c>
    </row>
    <row r="151" spans="1:36" x14ac:dyDescent="0.25">
      <c r="A151" s="4">
        <v>505</v>
      </c>
      <c r="B151" s="4">
        <v>1</v>
      </c>
      <c r="C151" s="4" t="s">
        <v>152</v>
      </c>
      <c r="D151" s="4">
        <v>376</v>
      </c>
      <c r="E151" s="4">
        <v>408.80000000000007</v>
      </c>
      <c r="F151" s="4">
        <v>345</v>
      </c>
      <c r="G151" s="4">
        <v>375.60000000000008</v>
      </c>
      <c r="H151" s="4">
        <v>2370787</v>
      </c>
      <c r="I151" s="4">
        <v>0</v>
      </c>
      <c r="J151" s="4">
        <v>159100</v>
      </c>
      <c r="K151" s="4">
        <v>0</v>
      </c>
      <c r="L151" s="4">
        <v>124384</v>
      </c>
      <c r="M151" s="4">
        <v>75339</v>
      </c>
      <c r="N151" s="4">
        <v>140205.29917620611</v>
      </c>
      <c r="O151" s="4">
        <v>90706</v>
      </c>
      <c r="P151" s="4">
        <v>18780</v>
      </c>
      <c r="Q151" s="4">
        <v>4883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976560</v>
      </c>
      <c r="X151" s="4">
        <v>0</v>
      </c>
      <c r="Y151" s="4">
        <v>0</v>
      </c>
      <c r="Z151" s="4">
        <v>8637</v>
      </c>
      <c r="AA151" s="4">
        <v>159254</v>
      </c>
      <c r="AB151" s="4">
        <v>4128635.2991762059</v>
      </c>
      <c r="AC151" s="4">
        <v>0</v>
      </c>
      <c r="AD151" s="4">
        <v>89580</v>
      </c>
      <c r="AE151" s="4">
        <v>9246</v>
      </c>
      <c r="AF151" s="4">
        <v>0</v>
      </c>
      <c r="AG151" s="4">
        <v>715566</v>
      </c>
      <c r="AH151" s="4">
        <v>0</v>
      </c>
      <c r="AI151" s="4">
        <v>78403</v>
      </c>
      <c r="AJ151" s="4">
        <v>892795</v>
      </c>
    </row>
    <row r="152" spans="1:36" x14ac:dyDescent="0.25">
      <c r="A152" s="4">
        <v>507</v>
      </c>
      <c r="B152" s="4">
        <v>1</v>
      </c>
      <c r="C152" s="4" t="s">
        <v>153</v>
      </c>
      <c r="D152" s="4">
        <v>350</v>
      </c>
      <c r="E152" s="4">
        <v>383.79999999999995</v>
      </c>
      <c r="F152" s="4">
        <v>364</v>
      </c>
      <c r="G152" s="4">
        <v>399.8</v>
      </c>
      <c r="H152" s="4">
        <v>2523538</v>
      </c>
      <c r="I152" s="4">
        <v>0</v>
      </c>
      <c r="J152" s="4">
        <v>36286</v>
      </c>
      <c r="K152" s="4">
        <v>0</v>
      </c>
      <c r="L152" s="4">
        <v>126915</v>
      </c>
      <c r="M152" s="4">
        <v>0</v>
      </c>
      <c r="N152" s="4">
        <v>104130</v>
      </c>
      <c r="O152" s="4">
        <v>86401</v>
      </c>
      <c r="P152" s="4">
        <v>47717.5</v>
      </c>
      <c r="Q152" s="4">
        <v>5197</v>
      </c>
      <c r="R152" s="4">
        <v>3706</v>
      </c>
      <c r="S152" s="4">
        <v>0</v>
      </c>
      <c r="T152" s="4">
        <v>0</v>
      </c>
      <c r="U152" s="4">
        <v>0</v>
      </c>
      <c r="V152" s="4">
        <v>0</v>
      </c>
      <c r="W152" s="4">
        <v>447020</v>
      </c>
      <c r="X152" s="4">
        <v>0</v>
      </c>
      <c r="Y152" s="4">
        <v>353</v>
      </c>
      <c r="Z152" s="4">
        <v>7927</v>
      </c>
      <c r="AA152" s="4">
        <v>169515</v>
      </c>
      <c r="AB152" s="4">
        <v>3558705.5</v>
      </c>
      <c r="AC152" s="4">
        <v>0</v>
      </c>
      <c r="AD152" s="4">
        <v>51869</v>
      </c>
      <c r="AE152" s="4">
        <v>45572</v>
      </c>
      <c r="AF152" s="4">
        <v>3539</v>
      </c>
      <c r="AG152" s="4">
        <v>315528.44</v>
      </c>
      <c r="AH152" s="4">
        <v>0</v>
      </c>
      <c r="AI152" s="4">
        <v>161895</v>
      </c>
      <c r="AJ152" s="4">
        <v>578403.43999999994</v>
      </c>
    </row>
    <row r="153" spans="1:36" x14ac:dyDescent="0.25">
      <c r="A153" s="4">
        <v>508</v>
      </c>
      <c r="B153" s="4">
        <v>1</v>
      </c>
      <c r="C153" s="4" t="s">
        <v>154</v>
      </c>
      <c r="D153" s="4">
        <v>2262</v>
      </c>
      <c r="E153" s="4">
        <v>2483.6</v>
      </c>
      <c r="F153" s="4">
        <v>2221</v>
      </c>
      <c r="G153" s="4">
        <v>2435.8000000000002</v>
      </c>
      <c r="H153" s="4">
        <v>15374770</v>
      </c>
      <c r="I153" s="4">
        <v>155557</v>
      </c>
      <c r="J153" s="4">
        <v>1023123</v>
      </c>
      <c r="K153" s="4">
        <v>144868</v>
      </c>
      <c r="L153" s="4">
        <v>0</v>
      </c>
      <c r="M153" s="4">
        <v>0</v>
      </c>
      <c r="N153" s="4">
        <v>243861</v>
      </c>
      <c r="O153" s="4">
        <v>537177</v>
      </c>
      <c r="P153" s="4">
        <v>378611.25</v>
      </c>
      <c r="Q153" s="4">
        <v>31665</v>
      </c>
      <c r="R153" s="4">
        <v>61407</v>
      </c>
      <c r="S153" s="4">
        <v>0</v>
      </c>
      <c r="T153" s="4">
        <v>0</v>
      </c>
      <c r="U153" s="4">
        <v>0</v>
      </c>
      <c r="V153" s="4">
        <v>-6312</v>
      </c>
      <c r="W153" s="4">
        <v>1174299</v>
      </c>
      <c r="X153" s="4">
        <v>373220</v>
      </c>
      <c r="Y153" s="4">
        <v>0</v>
      </c>
      <c r="Z153" s="4">
        <v>48105</v>
      </c>
      <c r="AA153" s="4">
        <v>1032779</v>
      </c>
      <c r="AB153" s="4">
        <v>20199910.25</v>
      </c>
      <c r="AC153" s="4">
        <v>0</v>
      </c>
      <c r="AD153" s="4">
        <v>125826</v>
      </c>
      <c r="AE153" s="4">
        <v>269742</v>
      </c>
      <c r="AF153" s="4">
        <v>43750</v>
      </c>
      <c r="AG153" s="4">
        <v>617735</v>
      </c>
      <c r="AH153" s="4">
        <v>0</v>
      </c>
      <c r="AI153" s="4">
        <v>735805</v>
      </c>
      <c r="AJ153" s="4">
        <v>1792858</v>
      </c>
    </row>
    <row r="154" spans="1:36" x14ac:dyDescent="0.25">
      <c r="A154" s="4">
        <v>511</v>
      </c>
      <c r="B154" s="4">
        <v>1</v>
      </c>
      <c r="C154" s="4" t="s">
        <v>155</v>
      </c>
      <c r="D154" s="4">
        <v>393</v>
      </c>
      <c r="E154" s="4">
        <v>433.4</v>
      </c>
      <c r="F154" s="4">
        <v>563</v>
      </c>
      <c r="G154" s="4">
        <v>619.79999999999995</v>
      </c>
      <c r="H154" s="4">
        <v>3912178</v>
      </c>
      <c r="I154" s="4">
        <v>0</v>
      </c>
      <c r="J154" s="4">
        <v>260296</v>
      </c>
      <c r="K154" s="4">
        <v>15653</v>
      </c>
      <c r="L154" s="4">
        <v>119485</v>
      </c>
      <c r="M154" s="4">
        <v>0</v>
      </c>
      <c r="N154" s="4">
        <v>183519.247994</v>
      </c>
      <c r="O154" s="4">
        <v>140343</v>
      </c>
      <c r="P154" s="4">
        <v>90137.5</v>
      </c>
      <c r="Q154" s="4">
        <v>8057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421005</v>
      </c>
      <c r="X154" s="4">
        <v>0</v>
      </c>
      <c r="Y154" s="4">
        <v>0</v>
      </c>
      <c r="Z154" s="4">
        <v>10528</v>
      </c>
      <c r="AA154" s="4">
        <v>262795</v>
      </c>
      <c r="AB154" s="4">
        <v>5423996.7479940001</v>
      </c>
      <c r="AC154" s="4">
        <v>0</v>
      </c>
      <c r="AD154" s="4">
        <v>79953</v>
      </c>
      <c r="AE154" s="4">
        <v>51639</v>
      </c>
      <c r="AF154" s="4">
        <v>0</v>
      </c>
      <c r="AG154" s="4">
        <v>196401</v>
      </c>
      <c r="AH154" s="4">
        <v>0</v>
      </c>
      <c r="AI154" s="4">
        <v>150552</v>
      </c>
      <c r="AJ154" s="4">
        <v>478545</v>
      </c>
    </row>
    <row r="155" spans="1:36" x14ac:dyDescent="0.25">
      <c r="A155" s="4">
        <v>514</v>
      </c>
      <c r="B155" s="4">
        <v>1</v>
      </c>
      <c r="C155" s="4" t="s">
        <v>156</v>
      </c>
      <c r="D155" s="4">
        <v>137</v>
      </c>
      <c r="E155" s="4">
        <v>151.19999999999999</v>
      </c>
      <c r="F155" s="4">
        <v>132</v>
      </c>
      <c r="G155" s="4">
        <v>147.39999999999998</v>
      </c>
      <c r="H155" s="4">
        <v>930389</v>
      </c>
      <c r="I155" s="4">
        <v>0</v>
      </c>
      <c r="J155" s="4">
        <v>90086</v>
      </c>
      <c r="K155" s="4">
        <v>0</v>
      </c>
      <c r="L155" s="4">
        <v>67874</v>
      </c>
      <c r="M155" s="4">
        <v>0</v>
      </c>
      <c r="N155" s="4">
        <v>60001.524756374994</v>
      </c>
      <c r="O155" s="4">
        <v>35579</v>
      </c>
      <c r="P155" s="4">
        <v>15073.75</v>
      </c>
      <c r="Q155" s="4">
        <v>1916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209455</v>
      </c>
      <c r="X155" s="4">
        <v>0</v>
      </c>
      <c r="Y155" s="4">
        <v>0</v>
      </c>
      <c r="Z155" s="4">
        <v>3844</v>
      </c>
      <c r="AA155" s="4">
        <v>62498</v>
      </c>
      <c r="AB155" s="4">
        <v>1476716.274756375</v>
      </c>
      <c r="AC155" s="4">
        <v>0</v>
      </c>
      <c r="AD155" s="4">
        <v>35579</v>
      </c>
      <c r="AE155" s="4">
        <v>6589</v>
      </c>
      <c r="AF155" s="4">
        <v>0</v>
      </c>
      <c r="AG155" s="4">
        <v>115739</v>
      </c>
      <c r="AH155" s="4">
        <v>0</v>
      </c>
      <c r="AI155" s="4">
        <v>27319</v>
      </c>
      <c r="AJ155" s="4">
        <v>185226</v>
      </c>
    </row>
    <row r="156" spans="1:36" x14ac:dyDescent="0.25">
      <c r="A156" s="4">
        <v>518</v>
      </c>
      <c r="B156" s="4">
        <v>1</v>
      </c>
      <c r="C156" s="4" t="s">
        <v>157</v>
      </c>
      <c r="D156" s="4">
        <v>3598</v>
      </c>
      <c r="E156" s="4">
        <v>3921</v>
      </c>
      <c r="F156" s="4">
        <v>3959</v>
      </c>
      <c r="G156" s="4">
        <v>4291.8</v>
      </c>
      <c r="H156" s="4">
        <v>27089842</v>
      </c>
      <c r="I156" s="4">
        <v>567987</v>
      </c>
      <c r="J156" s="4">
        <v>5638996</v>
      </c>
      <c r="K156" s="4">
        <v>1035090</v>
      </c>
      <c r="L156" s="4">
        <v>0</v>
      </c>
      <c r="M156" s="4">
        <v>0</v>
      </c>
      <c r="N156" s="4">
        <v>507011</v>
      </c>
      <c r="O156" s="4">
        <v>963022</v>
      </c>
      <c r="P156" s="4">
        <v>594000</v>
      </c>
      <c r="Q156" s="4">
        <v>55793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3433440</v>
      </c>
      <c r="X156" s="4">
        <v>0</v>
      </c>
      <c r="Y156" s="4">
        <v>0</v>
      </c>
      <c r="Z156" s="4">
        <v>79764</v>
      </c>
      <c r="AA156" s="4">
        <v>1819723</v>
      </c>
      <c r="AB156" s="4">
        <v>41784668</v>
      </c>
      <c r="AC156" s="4">
        <v>0</v>
      </c>
      <c r="AD156" s="4">
        <v>197026</v>
      </c>
      <c r="AE156" s="4">
        <v>261321</v>
      </c>
      <c r="AF156" s="4">
        <v>0</v>
      </c>
      <c r="AG156" s="4">
        <v>1329624</v>
      </c>
      <c r="AH156" s="4">
        <v>0</v>
      </c>
      <c r="AI156" s="4">
        <v>800559</v>
      </c>
      <c r="AJ156" s="4">
        <v>2588530</v>
      </c>
    </row>
    <row r="157" spans="1:36" x14ac:dyDescent="0.25">
      <c r="A157" s="4">
        <v>531</v>
      </c>
      <c r="B157" s="4">
        <v>1</v>
      </c>
      <c r="C157" s="4" t="s">
        <v>158</v>
      </c>
      <c r="D157" s="4">
        <v>1848</v>
      </c>
      <c r="E157" s="4">
        <v>2020.1999999999998</v>
      </c>
      <c r="F157" s="4">
        <v>2203</v>
      </c>
      <c r="G157" s="4">
        <v>2406.6000000000004</v>
      </c>
      <c r="H157" s="4">
        <v>15190459</v>
      </c>
      <c r="I157" s="4">
        <v>48100</v>
      </c>
      <c r="J157" s="4">
        <v>74433</v>
      </c>
      <c r="K157" s="4">
        <v>14485</v>
      </c>
      <c r="L157" s="4">
        <v>0</v>
      </c>
      <c r="M157" s="4">
        <v>0</v>
      </c>
      <c r="N157" s="4">
        <v>204428</v>
      </c>
      <c r="O157" s="4">
        <v>514742</v>
      </c>
      <c r="P157" s="4">
        <v>402923.75</v>
      </c>
      <c r="Q157" s="4">
        <v>31286</v>
      </c>
      <c r="R157" s="4">
        <v>3129</v>
      </c>
      <c r="S157" s="4">
        <v>0</v>
      </c>
      <c r="T157" s="4">
        <v>0</v>
      </c>
      <c r="U157" s="4">
        <v>0</v>
      </c>
      <c r="V157" s="4">
        <v>-7574</v>
      </c>
      <c r="W157" s="4">
        <v>721980</v>
      </c>
      <c r="X157" s="4">
        <v>0</v>
      </c>
      <c r="Y157" s="4">
        <v>0</v>
      </c>
      <c r="Z157" s="4">
        <v>51521</v>
      </c>
      <c r="AA157" s="4">
        <v>1020398</v>
      </c>
      <c r="AB157" s="4">
        <v>18270310.75</v>
      </c>
      <c r="AC157" s="4">
        <v>0</v>
      </c>
      <c r="AD157" s="4">
        <v>92188</v>
      </c>
      <c r="AE157" s="4">
        <v>300546</v>
      </c>
      <c r="AF157" s="4">
        <v>2334</v>
      </c>
      <c r="AG157" s="4">
        <v>312105</v>
      </c>
      <c r="AH157" s="4">
        <v>0</v>
      </c>
      <c r="AI157" s="4">
        <v>761128</v>
      </c>
      <c r="AJ157" s="4">
        <v>1468301</v>
      </c>
    </row>
    <row r="158" spans="1:36" x14ac:dyDescent="0.25">
      <c r="A158" s="4">
        <v>533</v>
      </c>
      <c r="B158" s="4">
        <v>1</v>
      </c>
      <c r="C158" s="4" t="s">
        <v>159</v>
      </c>
      <c r="D158" s="4">
        <v>797</v>
      </c>
      <c r="E158" s="4">
        <v>872.2</v>
      </c>
      <c r="F158" s="4">
        <v>1120</v>
      </c>
      <c r="G158" s="4">
        <v>1223.3999999999999</v>
      </c>
      <c r="H158" s="4">
        <v>7722101</v>
      </c>
      <c r="I158" s="4">
        <v>371494</v>
      </c>
      <c r="J158" s="4">
        <v>113784</v>
      </c>
      <c r="K158" s="4">
        <v>14871</v>
      </c>
      <c r="L158" s="4">
        <v>0</v>
      </c>
      <c r="M158" s="4">
        <v>0</v>
      </c>
      <c r="N158" s="4">
        <v>180607</v>
      </c>
      <c r="O158" s="4">
        <v>269311</v>
      </c>
      <c r="P158" s="4">
        <v>204043.75</v>
      </c>
      <c r="Q158" s="4">
        <v>15904</v>
      </c>
      <c r="R158" s="4">
        <v>15048</v>
      </c>
      <c r="S158" s="4">
        <v>0</v>
      </c>
      <c r="T158" s="4">
        <v>0</v>
      </c>
      <c r="U158" s="4">
        <v>0</v>
      </c>
      <c r="V158" s="4">
        <v>0</v>
      </c>
      <c r="W158" s="4">
        <v>367020</v>
      </c>
      <c r="X158" s="4">
        <v>0</v>
      </c>
      <c r="Y158" s="4">
        <v>1414</v>
      </c>
      <c r="Z158" s="4">
        <v>30589</v>
      </c>
      <c r="AA158" s="4">
        <v>518722</v>
      </c>
      <c r="AB158" s="4">
        <v>9824908.75</v>
      </c>
      <c r="AC158" s="4">
        <v>0</v>
      </c>
      <c r="AD158" s="4">
        <v>56295</v>
      </c>
      <c r="AE158" s="4">
        <v>141417</v>
      </c>
      <c r="AF158" s="4">
        <v>10429</v>
      </c>
      <c r="AG158" s="4">
        <v>147420</v>
      </c>
      <c r="AH158" s="4">
        <v>0</v>
      </c>
      <c r="AI158" s="4">
        <v>359512</v>
      </c>
      <c r="AJ158" s="4">
        <v>715073</v>
      </c>
    </row>
    <row r="159" spans="1:36" x14ac:dyDescent="0.25">
      <c r="A159" s="4">
        <v>534</v>
      </c>
      <c r="B159" s="4">
        <v>1</v>
      </c>
      <c r="C159" s="4" t="s">
        <v>160</v>
      </c>
      <c r="D159" s="4">
        <v>1735</v>
      </c>
      <c r="E159" s="4">
        <v>1894</v>
      </c>
      <c r="F159" s="4">
        <v>2092</v>
      </c>
      <c r="G159" s="4">
        <v>2280.4</v>
      </c>
      <c r="H159" s="4">
        <v>14393885</v>
      </c>
      <c r="I159" s="4">
        <v>0</v>
      </c>
      <c r="J159" s="4">
        <v>288427</v>
      </c>
      <c r="K159" s="4">
        <v>14504</v>
      </c>
      <c r="L159" s="4">
        <v>0</v>
      </c>
      <c r="M159" s="4">
        <v>0</v>
      </c>
      <c r="N159" s="4">
        <v>277425</v>
      </c>
      <c r="O159" s="4">
        <v>509672</v>
      </c>
      <c r="P159" s="4">
        <v>379176.25</v>
      </c>
      <c r="Q159" s="4">
        <v>29645</v>
      </c>
      <c r="R159" s="4">
        <v>7092</v>
      </c>
      <c r="S159" s="4">
        <v>0</v>
      </c>
      <c r="T159" s="4">
        <v>0</v>
      </c>
      <c r="U159" s="4">
        <v>0</v>
      </c>
      <c r="V159" s="4">
        <v>0</v>
      </c>
      <c r="W159" s="4">
        <v>724985</v>
      </c>
      <c r="X159" s="4">
        <v>0</v>
      </c>
      <c r="Y159" s="4">
        <v>0</v>
      </c>
      <c r="Z159" s="4">
        <v>40404</v>
      </c>
      <c r="AA159" s="4">
        <v>966890</v>
      </c>
      <c r="AB159" s="4">
        <v>17632105.25</v>
      </c>
      <c r="AC159" s="4">
        <v>0</v>
      </c>
      <c r="AD159" s="4">
        <v>112691</v>
      </c>
      <c r="AE159" s="4">
        <v>271364</v>
      </c>
      <c r="AF159" s="4">
        <v>5076</v>
      </c>
      <c r="AG159" s="4">
        <v>312993</v>
      </c>
      <c r="AH159" s="4">
        <v>0</v>
      </c>
      <c r="AI159" s="4">
        <v>691973</v>
      </c>
      <c r="AJ159" s="4">
        <v>1394097</v>
      </c>
    </row>
    <row r="160" spans="1:36" x14ac:dyDescent="0.25">
      <c r="A160" s="4">
        <v>535</v>
      </c>
      <c r="B160" s="4">
        <v>1</v>
      </c>
      <c r="C160" s="4" t="s">
        <v>161</v>
      </c>
      <c r="D160" s="4">
        <v>19325</v>
      </c>
      <c r="E160" s="4">
        <v>21092.799999999999</v>
      </c>
      <c r="F160" s="4">
        <v>17790</v>
      </c>
      <c r="G160" s="4">
        <v>19417.199999999997</v>
      </c>
      <c r="H160" s="4">
        <v>122561366</v>
      </c>
      <c r="I160" s="4">
        <v>923107</v>
      </c>
      <c r="J160" s="4">
        <v>10214653</v>
      </c>
      <c r="K160" s="4">
        <v>1193644</v>
      </c>
      <c r="L160" s="4">
        <v>0</v>
      </c>
      <c r="M160" s="4">
        <v>0</v>
      </c>
      <c r="N160" s="4">
        <v>564023</v>
      </c>
      <c r="O160" s="4">
        <v>4480775</v>
      </c>
      <c r="P160" s="4">
        <v>2362736.25</v>
      </c>
      <c r="Q160" s="4">
        <v>252424</v>
      </c>
      <c r="R160" s="4">
        <v>503488</v>
      </c>
      <c r="S160" s="4">
        <v>0</v>
      </c>
      <c r="T160" s="4">
        <v>0</v>
      </c>
      <c r="U160" s="4">
        <v>0</v>
      </c>
      <c r="V160" s="4">
        <v>-15149</v>
      </c>
      <c r="W160" s="4">
        <v>20609416</v>
      </c>
      <c r="X160" s="4">
        <v>0</v>
      </c>
      <c r="Y160" s="4">
        <v>0</v>
      </c>
      <c r="Z160" s="4">
        <v>441743</v>
      </c>
      <c r="AA160" s="4">
        <v>8232893</v>
      </c>
      <c r="AB160" s="4">
        <v>172325119.25</v>
      </c>
      <c r="AC160" s="4">
        <v>0</v>
      </c>
      <c r="AD160" s="4">
        <v>1716291</v>
      </c>
      <c r="AE160" s="4">
        <v>2362736.25</v>
      </c>
      <c r="AF160" s="4">
        <v>503488</v>
      </c>
      <c r="AG160" s="4">
        <v>18787961</v>
      </c>
      <c r="AH160" s="4">
        <v>0</v>
      </c>
      <c r="AI160" s="4">
        <v>8232893</v>
      </c>
      <c r="AJ160" s="4">
        <v>31603369.25</v>
      </c>
    </row>
    <row r="161" spans="1:36" x14ac:dyDescent="0.25">
      <c r="A161" s="4">
        <v>542</v>
      </c>
      <c r="B161" s="4">
        <v>1</v>
      </c>
      <c r="C161" s="4" t="s">
        <v>162</v>
      </c>
      <c r="D161" s="4">
        <v>428</v>
      </c>
      <c r="E161" s="4">
        <v>471</v>
      </c>
      <c r="F161" s="4">
        <v>403</v>
      </c>
      <c r="G161" s="4">
        <v>441.6</v>
      </c>
      <c r="H161" s="4">
        <v>2787379</v>
      </c>
      <c r="I161" s="4">
        <v>0</v>
      </c>
      <c r="J161" s="4">
        <v>113236</v>
      </c>
      <c r="K161" s="4">
        <v>16252</v>
      </c>
      <c r="L161" s="4">
        <v>129724</v>
      </c>
      <c r="M161" s="4">
        <v>0</v>
      </c>
      <c r="N161" s="4">
        <v>131457.01234074999</v>
      </c>
      <c r="O161" s="4">
        <v>98178</v>
      </c>
      <c r="P161" s="4">
        <v>63023.75</v>
      </c>
      <c r="Q161" s="4">
        <v>5741</v>
      </c>
      <c r="R161" s="4">
        <v>11433</v>
      </c>
      <c r="S161" s="4">
        <v>0</v>
      </c>
      <c r="T161" s="4">
        <v>0</v>
      </c>
      <c r="U161" s="4">
        <v>0</v>
      </c>
      <c r="V161" s="4">
        <v>0</v>
      </c>
      <c r="W161" s="4">
        <v>309120</v>
      </c>
      <c r="X161" s="4">
        <v>0</v>
      </c>
      <c r="Y161" s="4">
        <v>46295</v>
      </c>
      <c r="Z161" s="4">
        <v>9553</v>
      </c>
      <c r="AA161" s="4">
        <v>187238</v>
      </c>
      <c r="AB161" s="4">
        <v>3908629.7623407501</v>
      </c>
      <c r="AC161" s="4">
        <v>0</v>
      </c>
      <c r="AD161" s="4">
        <v>98178</v>
      </c>
      <c r="AE161" s="4">
        <v>63023.75</v>
      </c>
      <c r="AF161" s="4">
        <v>11433</v>
      </c>
      <c r="AG161" s="4">
        <v>309120</v>
      </c>
      <c r="AH161" s="4">
        <v>0</v>
      </c>
      <c r="AI161" s="4">
        <v>187238</v>
      </c>
      <c r="AJ161" s="4">
        <v>668992.75</v>
      </c>
    </row>
    <row r="162" spans="1:36" x14ac:dyDescent="0.25">
      <c r="A162" s="4">
        <v>544</v>
      </c>
      <c r="B162" s="4">
        <v>1</v>
      </c>
      <c r="C162" s="4" t="s">
        <v>163</v>
      </c>
      <c r="D162" s="4">
        <v>2650</v>
      </c>
      <c r="E162" s="4">
        <v>2879</v>
      </c>
      <c r="F162" s="4">
        <v>3013</v>
      </c>
      <c r="G162" s="4">
        <v>3313.4000000000005</v>
      </c>
      <c r="H162" s="4">
        <v>20914181</v>
      </c>
      <c r="I162" s="4">
        <v>214914</v>
      </c>
      <c r="J162" s="4">
        <v>1101168</v>
      </c>
      <c r="K162" s="4">
        <v>24776</v>
      </c>
      <c r="L162" s="4">
        <v>0</v>
      </c>
      <c r="M162" s="4">
        <v>0</v>
      </c>
      <c r="N162" s="4">
        <v>496698</v>
      </c>
      <c r="O162" s="4">
        <v>764007</v>
      </c>
      <c r="P162" s="4">
        <v>544771.25</v>
      </c>
      <c r="Q162" s="4">
        <v>43074</v>
      </c>
      <c r="R162" s="4">
        <v>56460</v>
      </c>
      <c r="S162" s="4">
        <v>0</v>
      </c>
      <c r="T162" s="4">
        <v>0</v>
      </c>
      <c r="U162" s="4">
        <v>0</v>
      </c>
      <c r="V162" s="4">
        <v>0</v>
      </c>
      <c r="W162" s="4">
        <v>1113236</v>
      </c>
      <c r="X162" s="4">
        <v>0</v>
      </c>
      <c r="Y162" s="4">
        <v>0</v>
      </c>
      <c r="Z162" s="4">
        <v>51687</v>
      </c>
      <c r="AA162" s="4">
        <v>1277680</v>
      </c>
      <c r="AB162" s="4">
        <v>26602652.25</v>
      </c>
      <c r="AC162" s="4">
        <v>0</v>
      </c>
      <c r="AD162" s="4">
        <v>223292</v>
      </c>
      <c r="AE162" s="4">
        <v>514894</v>
      </c>
      <c r="AF162" s="4">
        <v>53364</v>
      </c>
      <c r="AG162" s="4">
        <v>657164</v>
      </c>
      <c r="AH162" s="4">
        <v>0</v>
      </c>
      <c r="AI162" s="4">
        <v>1207608</v>
      </c>
      <c r="AJ162" s="4">
        <v>2656322</v>
      </c>
    </row>
    <row r="163" spans="1:36" x14ac:dyDescent="0.25">
      <c r="A163" s="4">
        <v>545</v>
      </c>
      <c r="B163" s="4">
        <v>1</v>
      </c>
      <c r="C163" s="4" t="s">
        <v>164</v>
      </c>
      <c r="D163" s="4">
        <v>426</v>
      </c>
      <c r="E163" s="4">
        <v>464.00000000000006</v>
      </c>
      <c r="F163" s="4">
        <v>357</v>
      </c>
      <c r="G163" s="4">
        <v>389.40000000000003</v>
      </c>
      <c r="H163" s="4">
        <v>2457893</v>
      </c>
      <c r="I163" s="4">
        <v>58334</v>
      </c>
      <c r="J163" s="4">
        <v>168678</v>
      </c>
      <c r="K163" s="4">
        <v>16549</v>
      </c>
      <c r="L163" s="4">
        <v>125909</v>
      </c>
      <c r="M163" s="4">
        <v>146630</v>
      </c>
      <c r="N163" s="4">
        <v>102484</v>
      </c>
      <c r="O163" s="4">
        <v>87834</v>
      </c>
      <c r="P163" s="4">
        <v>53108.75</v>
      </c>
      <c r="Q163" s="4">
        <v>5062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325013</v>
      </c>
      <c r="X163" s="4">
        <v>0</v>
      </c>
      <c r="Y163" s="4">
        <v>0</v>
      </c>
      <c r="Z163" s="4">
        <v>8034</v>
      </c>
      <c r="AA163" s="4">
        <v>165106</v>
      </c>
      <c r="AB163" s="4">
        <v>3720634.75</v>
      </c>
      <c r="AC163" s="4">
        <v>0</v>
      </c>
      <c r="AD163" s="4">
        <v>48552</v>
      </c>
      <c r="AE163" s="4">
        <v>46732</v>
      </c>
      <c r="AF163" s="4">
        <v>0</v>
      </c>
      <c r="AG163" s="4">
        <v>246261</v>
      </c>
      <c r="AH163" s="4">
        <v>0</v>
      </c>
      <c r="AI163" s="4">
        <v>145283</v>
      </c>
      <c r="AJ163" s="4">
        <v>486828</v>
      </c>
    </row>
    <row r="164" spans="1:36" x14ac:dyDescent="0.25">
      <c r="A164" s="4">
        <v>547</v>
      </c>
      <c r="B164" s="4">
        <v>1</v>
      </c>
      <c r="C164" s="4" t="s">
        <v>165</v>
      </c>
      <c r="D164" s="4">
        <v>383</v>
      </c>
      <c r="E164" s="4">
        <v>421.40000000000003</v>
      </c>
      <c r="F164" s="4">
        <v>556</v>
      </c>
      <c r="G164" s="4">
        <v>615</v>
      </c>
      <c r="H164" s="4">
        <v>3881880</v>
      </c>
      <c r="I164" s="4">
        <v>0</v>
      </c>
      <c r="J164" s="4">
        <v>94519</v>
      </c>
      <c r="K164" s="4">
        <v>0</v>
      </c>
      <c r="L164" s="4">
        <v>120233</v>
      </c>
      <c r="M164" s="4">
        <v>158001</v>
      </c>
      <c r="N164" s="4">
        <v>185074</v>
      </c>
      <c r="O164" s="4">
        <v>143922</v>
      </c>
      <c r="P164" s="4">
        <v>90101.25</v>
      </c>
      <c r="Q164" s="4">
        <v>7995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406361</v>
      </c>
      <c r="X164" s="4">
        <v>0</v>
      </c>
      <c r="Y164" s="4">
        <v>0</v>
      </c>
      <c r="Z164" s="4">
        <v>11004</v>
      </c>
      <c r="AA164" s="4">
        <v>260760</v>
      </c>
      <c r="AB164" s="4">
        <v>5359850.25</v>
      </c>
      <c r="AC164" s="4">
        <v>0</v>
      </c>
      <c r="AD164" s="4">
        <v>43509</v>
      </c>
      <c r="AE164" s="4">
        <v>79150</v>
      </c>
      <c r="AF164" s="4">
        <v>0</v>
      </c>
      <c r="AG164" s="4">
        <v>288825</v>
      </c>
      <c r="AH164" s="4">
        <v>0</v>
      </c>
      <c r="AI164" s="4">
        <v>229067</v>
      </c>
      <c r="AJ164" s="4">
        <v>640551</v>
      </c>
    </row>
    <row r="165" spans="1:36" x14ac:dyDescent="0.25">
      <c r="A165" s="4">
        <v>548</v>
      </c>
      <c r="B165" s="4">
        <v>1</v>
      </c>
      <c r="C165" s="4" t="s">
        <v>166</v>
      </c>
      <c r="D165" s="4">
        <v>1017.8</v>
      </c>
      <c r="E165" s="4">
        <v>1119.4000000000001</v>
      </c>
      <c r="F165" s="4">
        <v>879.8</v>
      </c>
      <c r="G165" s="4">
        <v>962.2</v>
      </c>
      <c r="H165" s="4">
        <v>6073406</v>
      </c>
      <c r="I165" s="4">
        <v>61404</v>
      </c>
      <c r="J165" s="4">
        <v>790794</v>
      </c>
      <c r="K165" s="4">
        <v>171720</v>
      </c>
      <c r="L165" s="4">
        <v>0</v>
      </c>
      <c r="M165" s="4">
        <v>0</v>
      </c>
      <c r="N165" s="4">
        <v>224239</v>
      </c>
      <c r="O165" s="4">
        <v>220157</v>
      </c>
      <c r="P165" s="4">
        <v>159585</v>
      </c>
      <c r="Q165" s="4">
        <v>12509</v>
      </c>
      <c r="R165" s="4">
        <v>27211</v>
      </c>
      <c r="S165" s="4">
        <v>0</v>
      </c>
      <c r="T165" s="4">
        <v>0</v>
      </c>
      <c r="U165" s="4">
        <v>0</v>
      </c>
      <c r="V165" s="4">
        <v>0</v>
      </c>
      <c r="W165" s="4">
        <v>288660</v>
      </c>
      <c r="X165" s="4">
        <v>0</v>
      </c>
      <c r="Y165" s="4">
        <v>11309</v>
      </c>
      <c r="Z165" s="4">
        <v>21059</v>
      </c>
      <c r="AA165" s="4">
        <v>407973</v>
      </c>
      <c r="AB165" s="4">
        <v>8470026</v>
      </c>
      <c r="AC165" s="4">
        <v>0</v>
      </c>
      <c r="AD165" s="4">
        <v>185188</v>
      </c>
      <c r="AE165" s="4">
        <v>159585</v>
      </c>
      <c r="AF165" s="4">
        <v>27211</v>
      </c>
      <c r="AG165" s="4">
        <v>180033</v>
      </c>
      <c r="AH165" s="4">
        <v>0</v>
      </c>
      <c r="AI165" s="4">
        <v>407973</v>
      </c>
      <c r="AJ165" s="4">
        <v>959990</v>
      </c>
    </row>
    <row r="166" spans="1:36" x14ac:dyDescent="0.25">
      <c r="A166" s="4">
        <v>549</v>
      </c>
      <c r="B166" s="4">
        <v>1</v>
      </c>
      <c r="C166" s="4" t="s">
        <v>167</v>
      </c>
      <c r="D166" s="4">
        <v>1403</v>
      </c>
      <c r="E166" s="4">
        <v>1543.6000000000001</v>
      </c>
      <c r="F166" s="4">
        <v>1380</v>
      </c>
      <c r="G166" s="4">
        <v>1510.6000000000001</v>
      </c>
      <c r="H166" s="4">
        <v>9534907</v>
      </c>
      <c r="I166" s="4">
        <v>227195</v>
      </c>
      <c r="J166" s="4">
        <v>638425</v>
      </c>
      <c r="K166" s="4">
        <v>15493</v>
      </c>
      <c r="L166" s="4">
        <v>0</v>
      </c>
      <c r="M166" s="4">
        <v>0</v>
      </c>
      <c r="N166" s="4">
        <v>322261.86068446754</v>
      </c>
      <c r="O166" s="4">
        <v>319333</v>
      </c>
      <c r="P166" s="4">
        <v>249567.5</v>
      </c>
      <c r="Q166" s="4">
        <v>19638</v>
      </c>
      <c r="R166" s="4">
        <v>59412</v>
      </c>
      <c r="S166" s="4">
        <v>0</v>
      </c>
      <c r="T166" s="4">
        <v>0</v>
      </c>
      <c r="U166" s="4">
        <v>0</v>
      </c>
      <c r="V166" s="4">
        <v>0</v>
      </c>
      <c r="W166" s="4">
        <v>453180</v>
      </c>
      <c r="X166" s="4">
        <v>0</v>
      </c>
      <c r="Y166" s="4">
        <v>264343</v>
      </c>
      <c r="Z166" s="4">
        <v>30425</v>
      </c>
      <c r="AA166" s="4">
        <v>640494</v>
      </c>
      <c r="AB166" s="4">
        <v>12774674.360684467</v>
      </c>
      <c r="AC166" s="4">
        <v>0</v>
      </c>
      <c r="AD166" s="4">
        <v>204430</v>
      </c>
      <c r="AE166" s="4">
        <v>249567.5</v>
      </c>
      <c r="AF166" s="4">
        <v>59412</v>
      </c>
      <c r="AG166" s="4">
        <v>364967</v>
      </c>
      <c r="AH166" s="4">
        <v>0</v>
      </c>
      <c r="AI166" s="4">
        <v>640494</v>
      </c>
      <c r="AJ166" s="4">
        <v>1518870.5</v>
      </c>
    </row>
    <row r="167" spans="1:36" x14ac:dyDescent="0.25">
      <c r="A167" s="4">
        <v>550</v>
      </c>
      <c r="B167" s="4">
        <v>1</v>
      </c>
      <c r="C167" s="4" t="s">
        <v>168</v>
      </c>
      <c r="D167" s="4">
        <v>250</v>
      </c>
      <c r="E167" s="4">
        <v>275.39999999999998</v>
      </c>
      <c r="F167" s="4">
        <v>561</v>
      </c>
      <c r="G167" s="4">
        <v>614.79999999999995</v>
      </c>
      <c r="H167" s="4">
        <v>3880618</v>
      </c>
      <c r="I167" s="4">
        <v>0</v>
      </c>
      <c r="J167" s="4">
        <v>198998</v>
      </c>
      <c r="K167" s="4">
        <v>0</v>
      </c>
      <c r="L167" s="4">
        <v>120263</v>
      </c>
      <c r="M167" s="4">
        <v>0</v>
      </c>
      <c r="N167" s="4">
        <v>178813</v>
      </c>
      <c r="O167" s="4">
        <v>135418</v>
      </c>
      <c r="P167" s="4">
        <v>104396.25</v>
      </c>
      <c r="Q167" s="4">
        <v>7992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160088</v>
      </c>
      <c r="X167" s="4">
        <v>0</v>
      </c>
      <c r="Y167" s="4">
        <v>0</v>
      </c>
      <c r="Z167" s="4">
        <v>18858</v>
      </c>
      <c r="AA167" s="4">
        <v>0</v>
      </c>
      <c r="AB167" s="4">
        <v>4805444.25</v>
      </c>
      <c r="AC167" s="4">
        <v>0</v>
      </c>
      <c r="AD167" s="4">
        <v>33253</v>
      </c>
      <c r="AE167" s="4">
        <v>104396.25</v>
      </c>
      <c r="AF167" s="4">
        <v>0</v>
      </c>
      <c r="AG167" s="4">
        <v>19273.990674334695</v>
      </c>
      <c r="AH167" s="4">
        <v>0</v>
      </c>
      <c r="AI167" s="4">
        <v>0</v>
      </c>
      <c r="AJ167" s="4">
        <v>156923.24067433469</v>
      </c>
    </row>
    <row r="168" spans="1:36" x14ac:dyDescent="0.25">
      <c r="A168" s="4">
        <v>553</v>
      </c>
      <c r="B168" s="4">
        <v>1</v>
      </c>
      <c r="C168" s="4" t="s">
        <v>169</v>
      </c>
      <c r="D168" s="4">
        <v>550</v>
      </c>
      <c r="E168" s="4">
        <v>595.40000000000009</v>
      </c>
      <c r="F168" s="4">
        <v>757</v>
      </c>
      <c r="G168" s="4">
        <v>825.39999999999986</v>
      </c>
      <c r="H168" s="4">
        <v>5209925</v>
      </c>
      <c r="I168" s="4">
        <v>0</v>
      </c>
      <c r="J168" s="4">
        <v>267082</v>
      </c>
      <c r="K168" s="4">
        <v>15251</v>
      </c>
      <c r="L168" s="4">
        <v>62956</v>
      </c>
      <c r="M168" s="4">
        <v>0</v>
      </c>
      <c r="N168" s="4">
        <v>196068</v>
      </c>
      <c r="O168" s="4">
        <v>183092</v>
      </c>
      <c r="P168" s="4">
        <v>138255</v>
      </c>
      <c r="Q168" s="4">
        <v>10730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247620</v>
      </c>
      <c r="X168" s="4">
        <v>0</v>
      </c>
      <c r="Y168" s="4">
        <v>0</v>
      </c>
      <c r="Z168" s="4">
        <v>14970</v>
      </c>
      <c r="AA168" s="4">
        <v>349970</v>
      </c>
      <c r="AB168" s="4">
        <v>6695919</v>
      </c>
      <c r="AC168" s="4">
        <v>0</v>
      </c>
      <c r="AD168" s="4">
        <v>34896</v>
      </c>
      <c r="AE168" s="4">
        <v>87744</v>
      </c>
      <c r="AF168" s="4">
        <v>0</v>
      </c>
      <c r="AG168" s="4">
        <v>91077</v>
      </c>
      <c r="AH168" s="4">
        <v>0</v>
      </c>
      <c r="AI168" s="4">
        <v>222110</v>
      </c>
      <c r="AJ168" s="4">
        <v>435827</v>
      </c>
    </row>
    <row r="169" spans="1:36" x14ac:dyDescent="0.25">
      <c r="A169" s="4">
        <v>561</v>
      </c>
      <c r="B169" s="4">
        <v>1</v>
      </c>
      <c r="C169" s="4" t="s">
        <v>170</v>
      </c>
      <c r="D169" s="4">
        <v>131</v>
      </c>
      <c r="E169" s="4">
        <v>143</v>
      </c>
      <c r="F169" s="4">
        <v>227</v>
      </c>
      <c r="G169" s="4">
        <v>245.2</v>
      </c>
      <c r="H169" s="4">
        <v>1547702</v>
      </c>
      <c r="I169" s="4">
        <v>0</v>
      </c>
      <c r="J169" s="4">
        <v>146731</v>
      </c>
      <c r="K169" s="4">
        <v>0</v>
      </c>
      <c r="L169" s="4">
        <v>99319</v>
      </c>
      <c r="M169" s="4">
        <v>372195</v>
      </c>
      <c r="N169" s="4">
        <v>139411</v>
      </c>
      <c r="O169" s="4">
        <v>58536</v>
      </c>
      <c r="P169" s="4">
        <v>17848.75</v>
      </c>
      <c r="Q169" s="4">
        <v>3188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472606</v>
      </c>
      <c r="X169" s="4">
        <v>0</v>
      </c>
      <c r="Y169" s="4">
        <v>9895</v>
      </c>
      <c r="Z169" s="4">
        <v>5237</v>
      </c>
      <c r="AA169" s="4">
        <v>103965</v>
      </c>
      <c r="AB169" s="4">
        <v>2976633.75</v>
      </c>
      <c r="AC169" s="4">
        <v>0</v>
      </c>
      <c r="AD169" s="4">
        <v>25573</v>
      </c>
      <c r="AE169" s="4">
        <v>8210</v>
      </c>
      <c r="AF169" s="4">
        <v>0</v>
      </c>
      <c r="AG169" s="4">
        <v>287188.23907599854</v>
      </c>
      <c r="AH169" s="4">
        <v>0</v>
      </c>
      <c r="AI169" s="4">
        <v>47820</v>
      </c>
      <c r="AJ169" s="4">
        <v>368791.23907599854</v>
      </c>
    </row>
    <row r="170" spans="1:36" x14ac:dyDescent="0.25">
      <c r="A170" s="4">
        <v>564</v>
      </c>
      <c r="B170" s="4">
        <v>1</v>
      </c>
      <c r="C170" s="4" t="s">
        <v>171</v>
      </c>
      <c r="D170" s="4">
        <v>2011</v>
      </c>
      <c r="E170" s="4">
        <v>2198.1999999999998</v>
      </c>
      <c r="F170" s="4">
        <v>1937</v>
      </c>
      <c r="G170" s="4">
        <v>2119.4000000000005</v>
      </c>
      <c r="H170" s="4">
        <v>13377653</v>
      </c>
      <c r="I170" s="4">
        <v>65498</v>
      </c>
      <c r="J170" s="4">
        <v>764906</v>
      </c>
      <c r="K170" s="4">
        <v>14537</v>
      </c>
      <c r="L170" s="4">
        <v>0</v>
      </c>
      <c r="M170" s="4">
        <v>0</v>
      </c>
      <c r="N170" s="4">
        <v>402669</v>
      </c>
      <c r="O170" s="4">
        <v>486948</v>
      </c>
      <c r="P170" s="4">
        <v>339862.5</v>
      </c>
      <c r="Q170" s="4">
        <v>27552</v>
      </c>
      <c r="R170" s="4">
        <v>69283</v>
      </c>
      <c r="S170" s="4">
        <v>0</v>
      </c>
      <c r="T170" s="4">
        <v>0</v>
      </c>
      <c r="U170" s="4">
        <v>0</v>
      </c>
      <c r="V170" s="4">
        <v>0</v>
      </c>
      <c r="W170" s="4">
        <v>826651</v>
      </c>
      <c r="X170" s="4">
        <v>0</v>
      </c>
      <c r="Y170" s="4">
        <v>86583</v>
      </c>
      <c r="Z170" s="4">
        <v>41776</v>
      </c>
      <c r="AA170" s="4">
        <v>898626</v>
      </c>
      <c r="AB170" s="4">
        <v>17402544.5</v>
      </c>
      <c r="AC170" s="4">
        <v>0</v>
      </c>
      <c r="AD170" s="4">
        <v>149667</v>
      </c>
      <c r="AE170" s="4">
        <v>272539</v>
      </c>
      <c r="AF170" s="4">
        <v>55559</v>
      </c>
      <c r="AG170" s="4">
        <v>448522</v>
      </c>
      <c r="AH170" s="4">
        <v>0</v>
      </c>
      <c r="AI170" s="4">
        <v>720617</v>
      </c>
      <c r="AJ170" s="4">
        <v>1646904</v>
      </c>
    </row>
    <row r="171" spans="1:36" x14ac:dyDescent="0.25">
      <c r="A171" s="4">
        <v>577</v>
      </c>
      <c r="B171" s="4">
        <v>1</v>
      </c>
      <c r="C171" s="4" t="s">
        <v>172</v>
      </c>
      <c r="D171" s="4">
        <v>492</v>
      </c>
      <c r="E171" s="4">
        <v>538.80000000000007</v>
      </c>
      <c r="F171" s="4">
        <v>410</v>
      </c>
      <c r="G171" s="4">
        <v>448</v>
      </c>
      <c r="H171" s="4">
        <v>2827776</v>
      </c>
      <c r="I171" s="4">
        <v>0</v>
      </c>
      <c r="J171" s="4">
        <v>208248</v>
      </c>
      <c r="K171" s="4">
        <v>16239</v>
      </c>
      <c r="L171" s="4">
        <v>129980</v>
      </c>
      <c r="M171" s="4">
        <v>184115</v>
      </c>
      <c r="N171" s="4">
        <v>125609</v>
      </c>
      <c r="O171" s="4">
        <v>99401</v>
      </c>
      <c r="P171" s="4">
        <v>73700</v>
      </c>
      <c r="Q171" s="4">
        <v>5824</v>
      </c>
      <c r="R171" s="4">
        <v>23023</v>
      </c>
      <c r="S171" s="4">
        <v>0</v>
      </c>
      <c r="T171" s="4">
        <v>0</v>
      </c>
      <c r="U171" s="4">
        <v>0</v>
      </c>
      <c r="V171" s="4">
        <v>0</v>
      </c>
      <c r="W171" s="4">
        <v>134400</v>
      </c>
      <c r="X171" s="4">
        <v>0</v>
      </c>
      <c r="Y171" s="4">
        <v>1414</v>
      </c>
      <c r="Z171" s="4">
        <v>9772</v>
      </c>
      <c r="AA171" s="4">
        <v>189952</v>
      </c>
      <c r="AB171" s="4">
        <v>4029453</v>
      </c>
      <c r="AC171" s="4">
        <v>0</v>
      </c>
      <c r="AD171" s="4">
        <v>36792</v>
      </c>
      <c r="AE171" s="4">
        <v>52763</v>
      </c>
      <c r="AF171" s="4">
        <v>16483</v>
      </c>
      <c r="AG171" s="4">
        <v>55763</v>
      </c>
      <c r="AH171" s="4">
        <v>0</v>
      </c>
      <c r="AI171" s="4">
        <v>135990</v>
      </c>
      <c r="AJ171" s="4">
        <v>297791</v>
      </c>
    </row>
    <row r="172" spans="1:36" x14ac:dyDescent="0.25">
      <c r="A172" s="4">
        <v>578</v>
      </c>
      <c r="B172" s="4">
        <v>1</v>
      </c>
      <c r="C172" s="4" t="s">
        <v>173</v>
      </c>
      <c r="D172" s="4">
        <v>1592</v>
      </c>
      <c r="E172" s="4">
        <v>1758</v>
      </c>
      <c r="F172" s="4">
        <v>1592</v>
      </c>
      <c r="G172" s="4">
        <v>1758.2</v>
      </c>
      <c r="H172" s="4">
        <v>11097758</v>
      </c>
      <c r="I172" s="4">
        <v>85966</v>
      </c>
      <c r="J172" s="4">
        <v>617081</v>
      </c>
      <c r="K172" s="4">
        <v>14629</v>
      </c>
      <c r="L172" s="4">
        <v>0</v>
      </c>
      <c r="M172" s="4">
        <v>0</v>
      </c>
      <c r="N172" s="4">
        <v>275087.685336</v>
      </c>
      <c r="O172" s="4">
        <v>397139</v>
      </c>
      <c r="P172" s="4">
        <v>278696.25</v>
      </c>
      <c r="Q172" s="4">
        <v>22857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799014</v>
      </c>
      <c r="X172" s="4">
        <v>0</v>
      </c>
      <c r="Y172" s="4">
        <v>18377</v>
      </c>
      <c r="Z172" s="4">
        <v>35823</v>
      </c>
      <c r="AA172" s="4">
        <v>745477</v>
      </c>
      <c r="AB172" s="4">
        <v>14387904.935335999</v>
      </c>
      <c r="AC172" s="4">
        <v>0</v>
      </c>
      <c r="AD172" s="4">
        <v>90080</v>
      </c>
      <c r="AE172" s="4">
        <v>207707</v>
      </c>
      <c r="AF172" s="4">
        <v>0</v>
      </c>
      <c r="AG172" s="4">
        <v>430207</v>
      </c>
      <c r="AH172" s="4">
        <v>0</v>
      </c>
      <c r="AI172" s="4">
        <v>555589</v>
      </c>
      <c r="AJ172" s="4">
        <v>1283583</v>
      </c>
    </row>
    <row r="173" spans="1:36" x14ac:dyDescent="0.25">
      <c r="A173" s="4">
        <v>581</v>
      </c>
      <c r="B173" s="4">
        <v>1</v>
      </c>
      <c r="C173" s="4" t="s">
        <v>174</v>
      </c>
      <c r="D173" s="4">
        <v>238</v>
      </c>
      <c r="E173" s="4">
        <v>259.60000000000002</v>
      </c>
      <c r="F173" s="4">
        <v>402</v>
      </c>
      <c r="G173" s="4">
        <v>436.79999999999995</v>
      </c>
      <c r="H173" s="4">
        <v>2757082</v>
      </c>
      <c r="I173" s="4">
        <v>0</v>
      </c>
      <c r="J173" s="4">
        <v>228771</v>
      </c>
      <c r="K173" s="4">
        <v>36938</v>
      </c>
      <c r="L173" s="4">
        <v>129502</v>
      </c>
      <c r="M173" s="4">
        <v>126789</v>
      </c>
      <c r="N173" s="4">
        <v>140986</v>
      </c>
      <c r="O173" s="4">
        <v>102529</v>
      </c>
      <c r="P173" s="4">
        <v>64062.5</v>
      </c>
      <c r="Q173" s="4">
        <v>5678</v>
      </c>
      <c r="R173" s="4">
        <v>7653</v>
      </c>
      <c r="S173" s="4">
        <v>0</v>
      </c>
      <c r="T173" s="4">
        <v>0</v>
      </c>
      <c r="U173" s="4">
        <v>0</v>
      </c>
      <c r="V173" s="4">
        <v>0</v>
      </c>
      <c r="W173" s="4">
        <v>279788</v>
      </c>
      <c r="X173" s="4">
        <v>0</v>
      </c>
      <c r="Y173" s="4">
        <v>18377</v>
      </c>
      <c r="Z173" s="4">
        <v>13641</v>
      </c>
      <c r="AA173" s="4">
        <v>185203</v>
      </c>
      <c r="AB173" s="4">
        <v>4096999.5</v>
      </c>
      <c r="AC173" s="4">
        <v>0</v>
      </c>
      <c r="AD173" s="4">
        <v>46088</v>
      </c>
      <c r="AE173" s="4">
        <v>55896</v>
      </c>
      <c r="AF173" s="4">
        <v>6677</v>
      </c>
      <c r="AG173" s="4">
        <v>196048</v>
      </c>
      <c r="AH173" s="4">
        <v>0</v>
      </c>
      <c r="AI173" s="4">
        <v>161593</v>
      </c>
      <c r="AJ173" s="4">
        <v>466302</v>
      </c>
    </row>
    <row r="174" spans="1:36" x14ac:dyDescent="0.25">
      <c r="A174" s="4">
        <v>592</v>
      </c>
      <c r="B174" s="4">
        <v>1</v>
      </c>
      <c r="C174" s="4" t="s">
        <v>175</v>
      </c>
      <c r="D174" s="4">
        <v>150.4</v>
      </c>
      <c r="E174" s="4">
        <v>161.6</v>
      </c>
      <c r="F174" s="4">
        <v>177.4</v>
      </c>
      <c r="G174" s="4">
        <v>190.99999999999997</v>
      </c>
      <c r="H174" s="4">
        <v>1205592</v>
      </c>
      <c r="I174" s="4">
        <v>0</v>
      </c>
      <c r="J174" s="4">
        <v>315956</v>
      </c>
      <c r="K174" s="4">
        <v>0</v>
      </c>
      <c r="L174" s="4">
        <v>83231</v>
      </c>
      <c r="M174" s="4">
        <v>51444</v>
      </c>
      <c r="N174" s="4">
        <v>71838</v>
      </c>
      <c r="O174" s="4">
        <v>46105</v>
      </c>
      <c r="P174" s="4">
        <v>21095</v>
      </c>
      <c r="Q174" s="4">
        <v>2483</v>
      </c>
      <c r="R174" s="4">
        <v>15798</v>
      </c>
      <c r="S174" s="4">
        <v>0</v>
      </c>
      <c r="T174" s="4">
        <v>0</v>
      </c>
      <c r="U174" s="4">
        <v>0</v>
      </c>
      <c r="V174" s="4">
        <v>0</v>
      </c>
      <c r="W174" s="4">
        <v>228763</v>
      </c>
      <c r="X174" s="4">
        <v>0</v>
      </c>
      <c r="Y174" s="4">
        <v>8835</v>
      </c>
      <c r="Z174" s="4">
        <v>4982</v>
      </c>
      <c r="AA174" s="4">
        <v>80984</v>
      </c>
      <c r="AB174" s="4">
        <v>2137106</v>
      </c>
      <c r="AC174" s="4">
        <v>0</v>
      </c>
      <c r="AD174" s="4">
        <v>34997</v>
      </c>
      <c r="AE174" s="4">
        <v>7818</v>
      </c>
      <c r="AF174" s="4">
        <v>5855</v>
      </c>
      <c r="AG174" s="4">
        <v>99363</v>
      </c>
      <c r="AH174" s="4">
        <v>0</v>
      </c>
      <c r="AI174" s="4">
        <v>30015</v>
      </c>
      <c r="AJ174" s="4">
        <v>178048</v>
      </c>
    </row>
    <row r="175" spans="1:36" x14ac:dyDescent="0.25">
      <c r="A175" s="4">
        <v>593</v>
      </c>
      <c r="B175" s="4">
        <v>1</v>
      </c>
      <c r="C175" s="4" t="s">
        <v>176</v>
      </c>
      <c r="D175" s="4">
        <v>1234</v>
      </c>
      <c r="E175" s="4">
        <v>1356.3999999999999</v>
      </c>
      <c r="F175" s="4">
        <v>1157</v>
      </c>
      <c r="G175" s="4">
        <v>1271.8</v>
      </c>
      <c r="H175" s="4">
        <v>8027602</v>
      </c>
      <c r="I175" s="4">
        <v>24562</v>
      </c>
      <c r="J175" s="4">
        <v>1035601</v>
      </c>
      <c r="K175" s="4">
        <v>18807</v>
      </c>
      <c r="L175" s="4">
        <v>0</v>
      </c>
      <c r="M175" s="4">
        <v>0</v>
      </c>
      <c r="N175" s="4">
        <v>300104</v>
      </c>
      <c r="O175" s="4">
        <v>286823</v>
      </c>
      <c r="P175" s="4">
        <v>163778.75</v>
      </c>
      <c r="Q175" s="4">
        <v>16533</v>
      </c>
      <c r="R175" s="4">
        <v>77453</v>
      </c>
      <c r="S175" s="4">
        <v>0</v>
      </c>
      <c r="T175" s="4">
        <v>0</v>
      </c>
      <c r="U175" s="4">
        <v>0</v>
      </c>
      <c r="V175" s="4">
        <v>0</v>
      </c>
      <c r="W175" s="4">
        <v>1150356</v>
      </c>
      <c r="X175" s="4">
        <v>0</v>
      </c>
      <c r="Y175" s="4">
        <v>0</v>
      </c>
      <c r="Z175" s="4">
        <v>25630</v>
      </c>
      <c r="AA175" s="4">
        <v>539243</v>
      </c>
      <c r="AB175" s="4">
        <v>11666492.75</v>
      </c>
      <c r="AC175" s="4">
        <v>0</v>
      </c>
      <c r="AD175" s="4">
        <v>125208</v>
      </c>
      <c r="AE175" s="4">
        <v>120562</v>
      </c>
      <c r="AF175" s="4">
        <v>57015</v>
      </c>
      <c r="AG175" s="4">
        <v>777215</v>
      </c>
      <c r="AH175" s="4">
        <v>0</v>
      </c>
      <c r="AI175" s="4">
        <v>396952</v>
      </c>
      <c r="AJ175" s="4">
        <v>1476952</v>
      </c>
    </row>
    <row r="176" spans="1:36" x14ac:dyDescent="0.25">
      <c r="A176" s="4">
        <v>595</v>
      </c>
      <c r="B176" s="4">
        <v>1</v>
      </c>
      <c r="C176" s="4" t="s">
        <v>177</v>
      </c>
      <c r="D176" s="4">
        <v>1778</v>
      </c>
      <c r="E176" s="4">
        <v>1924.6000000000001</v>
      </c>
      <c r="F176" s="4">
        <v>1951</v>
      </c>
      <c r="G176" s="4">
        <v>2115.8000000000002</v>
      </c>
      <c r="H176" s="4">
        <v>13354930</v>
      </c>
      <c r="I176" s="4">
        <v>0</v>
      </c>
      <c r="J176" s="4">
        <v>802287</v>
      </c>
      <c r="K176" s="4">
        <v>105770</v>
      </c>
      <c r="L176" s="4">
        <v>0</v>
      </c>
      <c r="M176" s="4">
        <v>0</v>
      </c>
      <c r="N176" s="4">
        <v>284546</v>
      </c>
      <c r="O176" s="4">
        <v>457063</v>
      </c>
      <c r="P176" s="4">
        <v>354396.25</v>
      </c>
      <c r="Q176" s="4">
        <v>27505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634740</v>
      </c>
      <c r="X176" s="4">
        <v>0</v>
      </c>
      <c r="Y176" s="4">
        <v>0</v>
      </c>
      <c r="Z176" s="4">
        <v>38628</v>
      </c>
      <c r="AA176" s="4">
        <v>897099</v>
      </c>
      <c r="AB176" s="4">
        <v>16956964.25</v>
      </c>
      <c r="AC176" s="4">
        <v>0</v>
      </c>
      <c r="AD176" s="4">
        <v>130083</v>
      </c>
      <c r="AE176" s="4">
        <v>280814</v>
      </c>
      <c r="AF176" s="4">
        <v>0</v>
      </c>
      <c r="AG176" s="4">
        <v>291482</v>
      </c>
      <c r="AH176" s="4">
        <v>0</v>
      </c>
      <c r="AI176" s="4">
        <v>710836</v>
      </c>
      <c r="AJ176" s="4">
        <v>1413215</v>
      </c>
    </row>
    <row r="177" spans="1:36" x14ac:dyDescent="0.25">
      <c r="A177" s="4">
        <v>599</v>
      </c>
      <c r="B177" s="4">
        <v>1</v>
      </c>
      <c r="C177" s="4" t="s">
        <v>178</v>
      </c>
      <c r="D177" s="4">
        <v>410</v>
      </c>
      <c r="E177" s="4">
        <v>449.99999999999994</v>
      </c>
      <c r="F177" s="4">
        <v>470</v>
      </c>
      <c r="G177" s="4">
        <v>516.4</v>
      </c>
      <c r="H177" s="4">
        <v>3259517</v>
      </c>
      <c r="I177" s="4">
        <v>0</v>
      </c>
      <c r="J177" s="4">
        <v>97967</v>
      </c>
      <c r="K177" s="4">
        <v>0</v>
      </c>
      <c r="L177" s="4">
        <v>129809</v>
      </c>
      <c r="M177" s="4">
        <v>376876</v>
      </c>
      <c r="N177" s="4">
        <v>199276</v>
      </c>
      <c r="O177" s="4">
        <v>121090</v>
      </c>
      <c r="P177" s="4">
        <v>70795</v>
      </c>
      <c r="Q177" s="4">
        <v>6713</v>
      </c>
      <c r="R177" s="4">
        <v>15890</v>
      </c>
      <c r="S177" s="4">
        <v>0</v>
      </c>
      <c r="T177" s="4">
        <v>0</v>
      </c>
      <c r="U177" s="4">
        <v>0</v>
      </c>
      <c r="V177" s="4">
        <v>0</v>
      </c>
      <c r="W177" s="4">
        <v>408855</v>
      </c>
      <c r="X177" s="4">
        <v>79097</v>
      </c>
      <c r="Y177" s="4">
        <v>12722</v>
      </c>
      <c r="Z177" s="4">
        <v>10676</v>
      </c>
      <c r="AA177" s="4">
        <v>218954</v>
      </c>
      <c r="AB177" s="4">
        <v>4929140</v>
      </c>
      <c r="AC177" s="4">
        <v>0</v>
      </c>
      <c r="AD177" s="4">
        <v>60805</v>
      </c>
      <c r="AE177" s="4">
        <v>54956</v>
      </c>
      <c r="AF177" s="4">
        <v>12335</v>
      </c>
      <c r="AG177" s="4">
        <v>270485</v>
      </c>
      <c r="AH177" s="4">
        <v>0</v>
      </c>
      <c r="AI177" s="4">
        <v>169967</v>
      </c>
      <c r="AJ177" s="4">
        <v>568548</v>
      </c>
    </row>
    <row r="178" spans="1:36" x14ac:dyDescent="0.25">
      <c r="A178" s="4">
        <v>600</v>
      </c>
      <c r="B178" s="4">
        <v>1</v>
      </c>
      <c r="C178" s="4" t="s">
        <v>179</v>
      </c>
      <c r="D178" s="4">
        <v>120</v>
      </c>
      <c r="E178" s="4">
        <v>130</v>
      </c>
      <c r="F178" s="4">
        <v>277</v>
      </c>
      <c r="G178" s="4">
        <v>303.40000000000003</v>
      </c>
      <c r="H178" s="4">
        <v>1915061</v>
      </c>
      <c r="I178" s="4">
        <v>0</v>
      </c>
      <c r="J178" s="4">
        <v>162493</v>
      </c>
      <c r="K178" s="4">
        <v>0</v>
      </c>
      <c r="L178" s="4">
        <v>112887</v>
      </c>
      <c r="M178" s="4">
        <v>0</v>
      </c>
      <c r="N178" s="4">
        <v>137033</v>
      </c>
      <c r="O178" s="4">
        <v>66719</v>
      </c>
      <c r="P178" s="4">
        <v>47665</v>
      </c>
      <c r="Q178" s="4">
        <v>3944</v>
      </c>
      <c r="R178" s="4">
        <v>5352</v>
      </c>
      <c r="S178" s="4">
        <v>0</v>
      </c>
      <c r="T178" s="4">
        <v>0</v>
      </c>
      <c r="U178" s="4">
        <v>0</v>
      </c>
      <c r="V178" s="4">
        <v>0</v>
      </c>
      <c r="W178" s="4">
        <v>139867</v>
      </c>
      <c r="X178" s="4">
        <v>0</v>
      </c>
      <c r="Y178" s="4">
        <v>0</v>
      </c>
      <c r="Z178" s="4">
        <v>5807</v>
      </c>
      <c r="AA178" s="4">
        <v>128642</v>
      </c>
      <c r="AB178" s="4">
        <v>2725470</v>
      </c>
      <c r="AC178" s="4">
        <v>0</v>
      </c>
      <c r="AD178" s="4">
        <v>39012</v>
      </c>
      <c r="AE178" s="4">
        <v>45731</v>
      </c>
      <c r="AF178" s="4">
        <v>5135</v>
      </c>
      <c r="AG178" s="4">
        <v>20619</v>
      </c>
      <c r="AH178" s="4">
        <v>0</v>
      </c>
      <c r="AI178" s="4">
        <v>123422</v>
      </c>
      <c r="AJ178" s="4">
        <v>233919</v>
      </c>
    </row>
    <row r="179" spans="1:36" x14ac:dyDescent="0.25">
      <c r="A179" s="4">
        <v>601</v>
      </c>
      <c r="B179" s="4">
        <v>1</v>
      </c>
      <c r="C179" s="4" t="s">
        <v>180</v>
      </c>
      <c r="D179" s="4">
        <v>518</v>
      </c>
      <c r="E179" s="4">
        <v>568.20000000000005</v>
      </c>
      <c r="F179" s="4">
        <v>601</v>
      </c>
      <c r="G179" s="4">
        <v>660</v>
      </c>
      <c r="H179" s="4">
        <v>4165920</v>
      </c>
      <c r="I179" s="4">
        <v>0</v>
      </c>
      <c r="J179" s="4">
        <v>296472</v>
      </c>
      <c r="K179" s="4">
        <v>15551</v>
      </c>
      <c r="L179" s="4">
        <v>112200</v>
      </c>
      <c r="M179" s="4">
        <v>301520</v>
      </c>
      <c r="N179" s="4">
        <v>210865</v>
      </c>
      <c r="O179" s="4">
        <v>150403</v>
      </c>
      <c r="P179" s="4">
        <v>93803.75</v>
      </c>
      <c r="Q179" s="4">
        <v>8580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485760</v>
      </c>
      <c r="X179" s="4">
        <v>0</v>
      </c>
      <c r="Y179" s="4">
        <v>15196</v>
      </c>
      <c r="Z179" s="4">
        <v>14842</v>
      </c>
      <c r="AA179" s="4">
        <v>279840</v>
      </c>
      <c r="AB179" s="4">
        <v>6150952.75</v>
      </c>
      <c r="AC179" s="4">
        <v>0</v>
      </c>
      <c r="AD179" s="4">
        <v>44277</v>
      </c>
      <c r="AE179" s="4">
        <v>61056</v>
      </c>
      <c r="AF179" s="4">
        <v>0</v>
      </c>
      <c r="AG179" s="4">
        <v>261990</v>
      </c>
      <c r="AH179" s="4">
        <v>0</v>
      </c>
      <c r="AI179" s="4">
        <v>182145</v>
      </c>
      <c r="AJ179" s="4">
        <v>549468</v>
      </c>
    </row>
    <row r="180" spans="1:36" x14ac:dyDescent="0.25">
      <c r="A180" s="4">
        <v>621</v>
      </c>
      <c r="B180" s="4">
        <v>1</v>
      </c>
      <c r="C180" s="4" t="s">
        <v>181</v>
      </c>
      <c r="D180" s="4">
        <v>11415</v>
      </c>
      <c r="E180" s="4">
        <v>12464.400000000001</v>
      </c>
      <c r="F180" s="4">
        <v>11793</v>
      </c>
      <c r="G180" s="4">
        <v>12875.599999999999</v>
      </c>
      <c r="H180" s="4">
        <v>81270787</v>
      </c>
      <c r="I180" s="4">
        <v>932317</v>
      </c>
      <c r="J180" s="4">
        <v>4249730</v>
      </c>
      <c r="K180" s="4">
        <v>376630</v>
      </c>
      <c r="L180" s="4">
        <v>0</v>
      </c>
      <c r="M180" s="4">
        <v>0</v>
      </c>
      <c r="N180" s="4">
        <v>0</v>
      </c>
      <c r="O180" s="4">
        <v>3002742</v>
      </c>
      <c r="P180" s="4">
        <v>1556931.25</v>
      </c>
      <c r="Q180" s="4">
        <v>167383</v>
      </c>
      <c r="R180" s="4">
        <v>79700</v>
      </c>
      <c r="S180" s="4">
        <v>0</v>
      </c>
      <c r="T180" s="4">
        <v>0</v>
      </c>
      <c r="U180" s="4">
        <v>0</v>
      </c>
      <c r="V180" s="4">
        <v>0</v>
      </c>
      <c r="W180" s="4">
        <v>14619085</v>
      </c>
      <c r="X180" s="4">
        <v>3106740</v>
      </c>
      <c r="Y180" s="4">
        <v>0</v>
      </c>
      <c r="Z180" s="4">
        <v>285439</v>
      </c>
      <c r="AA180" s="4">
        <v>5459254</v>
      </c>
      <c r="AB180" s="4">
        <v>111999998.25</v>
      </c>
      <c r="AC180" s="4">
        <v>0</v>
      </c>
      <c r="AD180" s="4">
        <v>1137167</v>
      </c>
      <c r="AE180" s="4">
        <v>1556931.25</v>
      </c>
      <c r="AF180" s="4">
        <v>79700</v>
      </c>
      <c r="AG180" s="4">
        <v>14046847</v>
      </c>
      <c r="AH180" s="4">
        <v>1121165</v>
      </c>
      <c r="AI180" s="4">
        <v>5459254</v>
      </c>
      <c r="AJ180" s="4">
        <v>22279899.25</v>
      </c>
    </row>
    <row r="181" spans="1:36" x14ac:dyDescent="0.25">
      <c r="A181" s="4">
        <v>622</v>
      </c>
      <c r="B181" s="4">
        <v>1</v>
      </c>
      <c r="C181" s="4" t="s">
        <v>182</v>
      </c>
      <c r="D181" s="4">
        <v>12464.6</v>
      </c>
      <c r="E181" s="4">
        <v>13616</v>
      </c>
      <c r="F181" s="4">
        <v>10508.6</v>
      </c>
      <c r="G181" s="4">
        <v>11555.4</v>
      </c>
      <c r="H181" s="4">
        <v>72937685</v>
      </c>
      <c r="I181" s="4">
        <v>1729546</v>
      </c>
      <c r="J181" s="4">
        <v>11523675</v>
      </c>
      <c r="K181" s="4">
        <v>805467</v>
      </c>
      <c r="L181" s="4">
        <v>0</v>
      </c>
      <c r="M181" s="4">
        <v>0</v>
      </c>
      <c r="N181" s="4">
        <v>0</v>
      </c>
      <c r="O181" s="4">
        <v>2671094</v>
      </c>
      <c r="P181" s="4">
        <v>1100645</v>
      </c>
      <c r="Q181" s="4">
        <v>150220</v>
      </c>
      <c r="R181" s="4">
        <v>155189</v>
      </c>
      <c r="S181" s="4">
        <v>0</v>
      </c>
      <c r="T181" s="4">
        <v>0</v>
      </c>
      <c r="U181" s="4">
        <v>203278</v>
      </c>
      <c r="V181" s="4">
        <v>-7574</v>
      </c>
      <c r="W181" s="4">
        <v>18368811</v>
      </c>
      <c r="X181" s="4">
        <v>2795780</v>
      </c>
      <c r="Y181" s="4">
        <v>155920</v>
      </c>
      <c r="Z181" s="4">
        <v>259992</v>
      </c>
      <c r="AA181" s="4">
        <v>0</v>
      </c>
      <c r="AB181" s="4">
        <v>110053948</v>
      </c>
      <c r="AC181" s="4">
        <v>0</v>
      </c>
      <c r="AD181" s="4">
        <v>970556</v>
      </c>
      <c r="AE181" s="4">
        <v>1100645</v>
      </c>
      <c r="AF181" s="4">
        <v>155189</v>
      </c>
      <c r="AG181" s="4">
        <v>17208907</v>
      </c>
      <c r="AH181" s="4">
        <v>1008946</v>
      </c>
      <c r="AI181" s="4">
        <v>0</v>
      </c>
      <c r="AJ181" s="4">
        <v>19435297</v>
      </c>
    </row>
    <row r="182" spans="1:36" x14ac:dyDescent="0.25">
      <c r="A182" s="4">
        <v>623</v>
      </c>
      <c r="B182" s="4">
        <v>1</v>
      </c>
      <c r="C182" s="4" t="s">
        <v>183</v>
      </c>
      <c r="D182" s="4">
        <v>6327</v>
      </c>
      <c r="E182" s="4">
        <v>6907.6</v>
      </c>
      <c r="F182" s="4">
        <v>7741</v>
      </c>
      <c r="G182" s="4">
        <v>8449.8000000000011</v>
      </c>
      <c r="H182" s="4">
        <v>53335138</v>
      </c>
      <c r="I182" s="4">
        <v>875007</v>
      </c>
      <c r="J182" s="4">
        <v>5643429</v>
      </c>
      <c r="K182" s="4">
        <v>1078020</v>
      </c>
      <c r="L182" s="4">
        <v>0</v>
      </c>
      <c r="M182" s="4">
        <v>0</v>
      </c>
      <c r="N182" s="4">
        <v>0</v>
      </c>
      <c r="O182" s="4">
        <v>1996742</v>
      </c>
      <c r="P182" s="4">
        <v>970717.5</v>
      </c>
      <c r="Q182" s="4">
        <v>109847</v>
      </c>
      <c r="R182" s="4">
        <v>203387</v>
      </c>
      <c r="S182" s="4">
        <v>0</v>
      </c>
      <c r="T182" s="4">
        <v>0</v>
      </c>
      <c r="U182" s="4">
        <v>0</v>
      </c>
      <c r="V182" s="4">
        <v>-12119</v>
      </c>
      <c r="W182" s="4">
        <v>10360384</v>
      </c>
      <c r="X182" s="4">
        <v>1986920</v>
      </c>
      <c r="Y182" s="4">
        <v>0</v>
      </c>
      <c r="Z182" s="4">
        <v>205212</v>
      </c>
      <c r="AA182" s="4">
        <v>3582715</v>
      </c>
      <c r="AB182" s="4">
        <v>78348479.5</v>
      </c>
      <c r="AC182" s="4">
        <v>0</v>
      </c>
      <c r="AD182" s="4">
        <v>794852</v>
      </c>
      <c r="AE182" s="4">
        <v>970717.5</v>
      </c>
      <c r="AF182" s="4">
        <v>203387</v>
      </c>
      <c r="AG182" s="4">
        <v>10341543</v>
      </c>
      <c r="AH182" s="4">
        <v>717043</v>
      </c>
      <c r="AI182" s="4">
        <v>3582715</v>
      </c>
      <c r="AJ182" s="4">
        <v>15893214.5</v>
      </c>
    </row>
    <row r="183" spans="1:36" x14ac:dyDescent="0.25">
      <c r="A183" s="4">
        <v>624</v>
      </c>
      <c r="B183" s="4">
        <v>1</v>
      </c>
      <c r="C183" s="4" t="s">
        <v>184</v>
      </c>
      <c r="D183" s="4">
        <v>9206</v>
      </c>
      <c r="E183" s="4">
        <v>10038.800000000001</v>
      </c>
      <c r="F183" s="4">
        <v>8770</v>
      </c>
      <c r="G183" s="4">
        <v>9545.1999999999989</v>
      </c>
      <c r="H183" s="4">
        <v>60249302</v>
      </c>
      <c r="I183" s="4">
        <v>578221</v>
      </c>
      <c r="J183" s="4">
        <v>2196972</v>
      </c>
      <c r="K183" s="4">
        <v>222141</v>
      </c>
      <c r="L183" s="4">
        <v>0</v>
      </c>
      <c r="M183" s="4">
        <v>0</v>
      </c>
      <c r="N183" s="4">
        <v>9482.9835555000373</v>
      </c>
      <c r="O183" s="4">
        <v>2234492</v>
      </c>
      <c r="P183" s="4">
        <v>936638.75</v>
      </c>
      <c r="Q183" s="4">
        <v>124088</v>
      </c>
      <c r="R183" s="4">
        <v>123706</v>
      </c>
      <c r="S183" s="4">
        <v>0</v>
      </c>
      <c r="T183" s="4">
        <v>0</v>
      </c>
      <c r="U183" s="4">
        <v>42657</v>
      </c>
      <c r="V183" s="4">
        <v>-7574</v>
      </c>
      <c r="W183" s="4">
        <v>14684145</v>
      </c>
      <c r="X183" s="4">
        <v>0</v>
      </c>
      <c r="Y183" s="4">
        <v>0</v>
      </c>
      <c r="Z183" s="4">
        <v>234606</v>
      </c>
      <c r="AA183" s="4">
        <v>4047165</v>
      </c>
      <c r="AB183" s="4">
        <v>85676042.733555496</v>
      </c>
      <c r="AC183" s="4">
        <v>0</v>
      </c>
      <c r="AD183" s="4">
        <v>911038</v>
      </c>
      <c r="AE183" s="4">
        <v>936638.75</v>
      </c>
      <c r="AF183" s="4">
        <v>123706</v>
      </c>
      <c r="AG183" s="4">
        <v>14246789</v>
      </c>
      <c r="AH183" s="4">
        <v>0</v>
      </c>
      <c r="AI183" s="4">
        <v>4047165</v>
      </c>
      <c r="AJ183" s="4">
        <v>20265336.75</v>
      </c>
    </row>
    <row r="184" spans="1:36" x14ac:dyDescent="0.25">
      <c r="A184" s="4">
        <v>625</v>
      </c>
      <c r="B184" s="4">
        <v>1</v>
      </c>
      <c r="C184" s="4" t="s">
        <v>185</v>
      </c>
      <c r="D184" s="4">
        <v>48824.800000000003</v>
      </c>
      <c r="E184" s="4">
        <v>53030.200000000004</v>
      </c>
      <c r="F184" s="4">
        <v>35984.800000000003</v>
      </c>
      <c r="G184" s="4">
        <v>39026.800000000003</v>
      </c>
      <c r="H184" s="4">
        <v>246337162</v>
      </c>
      <c r="I184" s="4">
        <v>9041739</v>
      </c>
      <c r="J184" s="4">
        <v>60500020</v>
      </c>
      <c r="K184" s="4">
        <v>8605080</v>
      </c>
      <c r="L184" s="4">
        <v>0</v>
      </c>
      <c r="M184" s="4">
        <v>0</v>
      </c>
      <c r="N184" s="4">
        <v>0</v>
      </c>
      <c r="O184" s="4">
        <v>9149204</v>
      </c>
      <c r="P184" s="4">
        <v>1951340</v>
      </c>
      <c r="Q184" s="4">
        <v>507348</v>
      </c>
      <c r="R184" s="4">
        <v>9257157</v>
      </c>
      <c r="S184" s="4">
        <v>0</v>
      </c>
      <c r="T184" s="4">
        <v>0</v>
      </c>
      <c r="U184" s="4">
        <v>0</v>
      </c>
      <c r="V184" s="4">
        <v>-7574</v>
      </c>
      <c r="W184" s="4">
        <v>46032891</v>
      </c>
      <c r="X184" s="4">
        <v>0</v>
      </c>
      <c r="Y184" s="4">
        <v>152669</v>
      </c>
      <c r="Z184" s="4">
        <v>6050827</v>
      </c>
      <c r="AA184" s="4">
        <v>16547363</v>
      </c>
      <c r="AB184" s="4">
        <v>414125226</v>
      </c>
      <c r="AC184" s="4">
        <v>0</v>
      </c>
      <c r="AD184" s="4">
        <v>3155185</v>
      </c>
      <c r="AE184" s="4">
        <v>1716318</v>
      </c>
      <c r="AF184" s="4">
        <v>8142210</v>
      </c>
      <c r="AG184" s="4">
        <v>38130748</v>
      </c>
      <c r="AH184" s="4">
        <v>0</v>
      </c>
      <c r="AI184" s="4">
        <v>14554372</v>
      </c>
      <c r="AJ184" s="4">
        <v>65698833</v>
      </c>
    </row>
    <row r="185" spans="1:36" x14ac:dyDescent="0.25">
      <c r="A185" s="4">
        <v>630</v>
      </c>
      <c r="B185" s="4">
        <v>1</v>
      </c>
      <c r="C185" s="4" t="s">
        <v>186</v>
      </c>
      <c r="D185" s="4">
        <v>382</v>
      </c>
      <c r="E185" s="4">
        <v>416</v>
      </c>
      <c r="F185" s="4">
        <v>371</v>
      </c>
      <c r="G185" s="4">
        <v>403</v>
      </c>
      <c r="H185" s="4">
        <v>2543736</v>
      </c>
      <c r="I185" s="4">
        <v>0</v>
      </c>
      <c r="J185" s="4">
        <v>103823</v>
      </c>
      <c r="K185" s="4">
        <v>16470</v>
      </c>
      <c r="L185" s="4">
        <v>127200</v>
      </c>
      <c r="M185" s="4">
        <v>229958</v>
      </c>
      <c r="N185" s="4">
        <v>118790</v>
      </c>
      <c r="O185" s="4">
        <v>92610</v>
      </c>
      <c r="P185" s="4">
        <v>27633.75</v>
      </c>
      <c r="Q185" s="4">
        <v>5239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806000</v>
      </c>
      <c r="X185" s="4">
        <v>0</v>
      </c>
      <c r="Y185" s="4">
        <v>0</v>
      </c>
      <c r="Z185" s="4">
        <v>9526</v>
      </c>
      <c r="AA185" s="4">
        <v>170872</v>
      </c>
      <c r="AB185" s="4">
        <v>4251857.75</v>
      </c>
      <c r="AC185" s="4">
        <v>0</v>
      </c>
      <c r="AD185" s="4">
        <v>26650</v>
      </c>
      <c r="AE185" s="4">
        <v>12015</v>
      </c>
      <c r="AF185" s="4">
        <v>0</v>
      </c>
      <c r="AG185" s="4">
        <v>493161</v>
      </c>
      <c r="AH185" s="4">
        <v>0</v>
      </c>
      <c r="AI185" s="4">
        <v>74293</v>
      </c>
      <c r="AJ185" s="4">
        <v>606119</v>
      </c>
    </row>
    <row r="186" spans="1:36" x14ac:dyDescent="0.25">
      <c r="A186" s="4">
        <v>635</v>
      </c>
      <c r="B186" s="4">
        <v>1</v>
      </c>
      <c r="C186" s="4" t="s">
        <v>187</v>
      </c>
      <c r="D186" s="4">
        <v>101</v>
      </c>
      <c r="E186" s="4">
        <v>110.8</v>
      </c>
      <c r="F186" s="4">
        <v>90</v>
      </c>
      <c r="G186" s="4">
        <v>99.199999999999989</v>
      </c>
      <c r="H186" s="4">
        <v>626150</v>
      </c>
      <c r="I186" s="4">
        <v>0</v>
      </c>
      <c r="J186" s="4">
        <v>30211</v>
      </c>
      <c r="K186" s="4">
        <v>0</v>
      </c>
      <c r="L186" s="4">
        <v>48388</v>
      </c>
      <c r="M186" s="4">
        <v>0</v>
      </c>
      <c r="N186" s="4">
        <v>47173.318341986764</v>
      </c>
      <c r="O186" s="4">
        <v>23933</v>
      </c>
      <c r="P186" s="4">
        <v>4960</v>
      </c>
      <c r="Q186" s="4">
        <v>1290</v>
      </c>
      <c r="R186" s="4">
        <v>1342</v>
      </c>
      <c r="S186" s="4">
        <v>0</v>
      </c>
      <c r="T186" s="4">
        <v>0</v>
      </c>
      <c r="U186" s="4">
        <v>0</v>
      </c>
      <c r="V186" s="4">
        <v>0</v>
      </c>
      <c r="W186" s="4">
        <v>359635</v>
      </c>
      <c r="X186" s="4">
        <v>9620</v>
      </c>
      <c r="Y186" s="4">
        <v>0</v>
      </c>
      <c r="Z186" s="4">
        <v>1024</v>
      </c>
      <c r="AA186" s="4">
        <v>42061</v>
      </c>
      <c r="AB186" s="4">
        <v>1186167.3183419867</v>
      </c>
      <c r="AC186" s="4">
        <v>0</v>
      </c>
      <c r="AD186" s="4">
        <v>23933</v>
      </c>
      <c r="AE186" s="4">
        <v>3645</v>
      </c>
      <c r="AF186" s="4">
        <v>986</v>
      </c>
      <c r="AG186" s="4">
        <v>323831.89</v>
      </c>
      <c r="AH186" s="4">
        <v>3472</v>
      </c>
      <c r="AI186" s="4">
        <v>30907</v>
      </c>
      <c r="AJ186" s="4">
        <v>383302.89</v>
      </c>
    </row>
    <row r="187" spans="1:36" x14ac:dyDescent="0.25">
      <c r="A187" s="4">
        <v>640</v>
      </c>
      <c r="B187" s="4">
        <v>1</v>
      </c>
      <c r="C187" s="4" t="s">
        <v>188</v>
      </c>
      <c r="D187" s="4">
        <v>345</v>
      </c>
      <c r="E187" s="4">
        <v>384.2</v>
      </c>
      <c r="F187" s="4">
        <v>408</v>
      </c>
      <c r="G187" s="4">
        <v>457</v>
      </c>
      <c r="H187" s="4">
        <v>2884584</v>
      </c>
      <c r="I187" s="4">
        <v>0</v>
      </c>
      <c r="J187" s="4">
        <v>80070</v>
      </c>
      <c r="K187" s="4">
        <v>0</v>
      </c>
      <c r="L187" s="4">
        <v>130260</v>
      </c>
      <c r="M187" s="4">
        <v>48065</v>
      </c>
      <c r="N187" s="4">
        <v>148496</v>
      </c>
      <c r="O187" s="4">
        <v>99226</v>
      </c>
      <c r="P187" s="4">
        <v>67361.25</v>
      </c>
      <c r="Q187" s="4">
        <v>5941</v>
      </c>
      <c r="R187" s="4">
        <v>7454</v>
      </c>
      <c r="S187" s="4">
        <v>0</v>
      </c>
      <c r="T187" s="4">
        <v>0</v>
      </c>
      <c r="U187" s="4">
        <v>0</v>
      </c>
      <c r="V187" s="4">
        <v>0</v>
      </c>
      <c r="W187" s="4">
        <v>287503</v>
      </c>
      <c r="X187" s="4">
        <v>0</v>
      </c>
      <c r="Y187" s="4">
        <v>0</v>
      </c>
      <c r="Z187" s="4">
        <v>9036</v>
      </c>
      <c r="AA187" s="4">
        <v>193768</v>
      </c>
      <c r="AB187" s="4">
        <v>3961764.25</v>
      </c>
      <c r="AC187" s="4">
        <v>0</v>
      </c>
      <c r="AD187" s="4">
        <v>70920</v>
      </c>
      <c r="AE187" s="4">
        <v>46559</v>
      </c>
      <c r="AF187" s="4">
        <v>5152</v>
      </c>
      <c r="AG187" s="4">
        <v>158876</v>
      </c>
      <c r="AH187" s="4">
        <v>0</v>
      </c>
      <c r="AI187" s="4">
        <v>133931</v>
      </c>
      <c r="AJ187" s="4">
        <v>415438</v>
      </c>
    </row>
    <row r="188" spans="1:36" x14ac:dyDescent="0.25">
      <c r="A188" s="4">
        <v>656</v>
      </c>
      <c r="B188" s="4">
        <v>1</v>
      </c>
      <c r="C188" s="4" t="s">
        <v>189</v>
      </c>
      <c r="D188" s="4">
        <v>4620</v>
      </c>
      <c r="E188" s="4">
        <v>5048.5999999999995</v>
      </c>
      <c r="F188" s="4">
        <v>3495</v>
      </c>
      <c r="G188" s="4">
        <v>3851.0000000000005</v>
      </c>
      <c r="H188" s="4">
        <v>24307512</v>
      </c>
      <c r="I188" s="4">
        <v>442109</v>
      </c>
      <c r="J188" s="4">
        <v>5353251</v>
      </c>
      <c r="K188" s="4">
        <v>696420</v>
      </c>
      <c r="L188" s="4">
        <v>0</v>
      </c>
      <c r="M188" s="4">
        <v>0</v>
      </c>
      <c r="N188" s="4">
        <v>368768</v>
      </c>
      <c r="O188" s="4">
        <v>878424</v>
      </c>
      <c r="P188" s="4">
        <v>524502.5</v>
      </c>
      <c r="Q188" s="4">
        <v>50063</v>
      </c>
      <c r="R188" s="4">
        <v>48138</v>
      </c>
      <c r="S188" s="4">
        <v>0</v>
      </c>
      <c r="T188" s="4">
        <v>0</v>
      </c>
      <c r="U188" s="4">
        <v>250903</v>
      </c>
      <c r="V188" s="4">
        <v>0</v>
      </c>
      <c r="W188" s="4">
        <v>3178538</v>
      </c>
      <c r="X188" s="4">
        <v>0</v>
      </c>
      <c r="Y188" s="4">
        <v>186595</v>
      </c>
      <c r="Z188" s="4">
        <v>91226</v>
      </c>
      <c r="AA188" s="4">
        <v>1632824</v>
      </c>
      <c r="AB188" s="4">
        <v>38009273.5</v>
      </c>
      <c r="AC188" s="4">
        <v>0</v>
      </c>
      <c r="AD188" s="4">
        <v>291111</v>
      </c>
      <c r="AE188" s="4">
        <v>415806</v>
      </c>
      <c r="AF188" s="4">
        <v>38162</v>
      </c>
      <c r="AG188" s="4">
        <v>2186918</v>
      </c>
      <c r="AH188" s="4">
        <v>0</v>
      </c>
      <c r="AI188" s="4">
        <v>1294441</v>
      </c>
      <c r="AJ188" s="4">
        <v>4226438</v>
      </c>
    </row>
    <row r="189" spans="1:36" x14ac:dyDescent="0.25">
      <c r="A189" s="4">
        <v>659</v>
      </c>
      <c r="B189" s="4">
        <v>1</v>
      </c>
      <c r="C189" s="4" t="s">
        <v>190</v>
      </c>
      <c r="D189" s="4">
        <v>4069</v>
      </c>
      <c r="E189" s="4">
        <v>4458.3999999999996</v>
      </c>
      <c r="F189" s="4">
        <v>3988</v>
      </c>
      <c r="G189" s="4">
        <v>4382.3999999999996</v>
      </c>
      <c r="H189" s="4">
        <v>27661709</v>
      </c>
      <c r="I189" s="4">
        <v>194446</v>
      </c>
      <c r="J189" s="4">
        <v>949675</v>
      </c>
      <c r="K189" s="4">
        <v>149249</v>
      </c>
      <c r="L189" s="4">
        <v>0</v>
      </c>
      <c r="M189" s="4">
        <v>0</v>
      </c>
      <c r="N189" s="4">
        <v>400293</v>
      </c>
      <c r="O189" s="4">
        <v>982615</v>
      </c>
      <c r="P189" s="4">
        <v>297352.5</v>
      </c>
      <c r="Q189" s="4">
        <v>56971</v>
      </c>
      <c r="R189" s="4">
        <v>0</v>
      </c>
      <c r="S189" s="4">
        <v>0</v>
      </c>
      <c r="T189" s="4">
        <v>0</v>
      </c>
      <c r="U189" s="4">
        <v>136288</v>
      </c>
      <c r="V189" s="4">
        <v>-27773</v>
      </c>
      <c r="W189" s="4">
        <v>8819010</v>
      </c>
      <c r="X189" s="4">
        <v>0</v>
      </c>
      <c r="Y189" s="4">
        <v>166098</v>
      </c>
      <c r="Z189" s="4">
        <v>104353</v>
      </c>
      <c r="AA189" s="4">
        <v>1858138</v>
      </c>
      <c r="AB189" s="4">
        <v>41748424.5</v>
      </c>
      <c r="AC189" s="4">
        <v>0</v>
      </c>
      <c r="AD189" s="4">
        <v>298747</v>
      </c>
      <c r="AE189" s="4">
        <v>295946</v>
      </c>
      <c r="AF189" s="4">
        <v>0</v>
      </c>
      <c r="AG189" s="4">
        <v>8253094</v>
      </c>
      <c r="AH189" s="4">
        <v>0</v>
      </c>
      <c r="AI189" s="4">
        <v>1849351</v>
      </c>
      <c r="AJ189" s="4">
        <v>10697138</v>
      </c>
    </row>
    <row r="190" spans="1:36" x14ac:dyDescent="0.25">
      <c r="A190" s="4">
        <v>671</v>
      </c>
      <c r="B190" s="4">
        <v>1</v>
      </c>
      <c r="C190" s="4" t="s">
        <v>191</v>
      </c>
      <c r="D190" s="4">
        <v>367</v>
      </c>
      <c r="E190" s="4">
        <v>402.79999999999995</v>
      </c>
      <c r="F190" s="4">
        <v>367</v>
      </c>
      <c r="G190" s="4">
        <v>402.79999999999995</v>
      </c>
      <c r="H190" s="4">
        <v>2542474</v>
      </c>
      <c r="I190" s="4">
        <v>11257</v>
      </c>
      <c r="J190" s="4">
        <v>33878</v>
      </c>
      <c r="K190" s="4">
        <v>0</v>
      </c>
      <c r="L190" s="4">
        <v>127183</v>
      </c>
      <c r="M190" s="4">
        <v>86988</v>
      </c>
      <c r="N190" s="4">
        <v>92222</v>
      </c>
      <c r="O190" s="4">
        <v>86940</v>
      </c>
      <c r="P190" s="4">
        <v>46440</v>
      </c>
      <c r="Q190" s="4">
        <v>5236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482212</v>
      </c>
      <c r="X190" s="4">
        <v>0</v>
      </c>
      <c r="Y190" s="4">
        <v>1414</v>
      </c>
      <c r="Z190" s="4">
        <v>7299</v>
      </c>
      <c r="AA190" s="4">
        <v>170787</v>
      </c>
      <c r="AB190" s="4">
        <v>3694330</v>
      </c>
      <c r="AC190" s="4">
        <v>0</v>
      </c>
      <c r="AD190" s="4">
        <v>61444</v>
      </c>
      <c r="AE190" s="4">
        <v>23556</v>
      </c>
      <c r="AF190" s="4">
        <v>0</v>
      </c>
      <c r="AG190" s="4">
        <v>286579</v>
      </c>
      <c r="AH190" s="4">
        <v>0</v>
      </c>
      <c r="AI190" s="4">
        <v>86629</v>
      </c>
      <c r="AJ190" s="4">
        <v>458208</v>
      </c>
    </row>
    <row r="191" spans="1:36" x14ac:dyDescent="0.25">
      <c r="A191" s="4">
        <v>676</v>
      </c>
      <c r="B191" s="4">
        <v>1</v>
      </c>
      <c r="C191" s="4" t="s">
        <v>192</v>
      </c>
      <c r="D191" s="4">
        <v>172</v>
      </c>
      <c r="E191" s="4">
        <v>188.19999999999996</v>
      </c>
      <c r="F191" s="4">
        <v>181</v>
      </c>
      <c r="G191" s="4">
        <v>199</v>
      </c>
      <c r="H191" s="4">
        <v>1256088</v>
      </c>
      <c r="I191" s="4">
        <v>0</v>
      </c>
      <c r="J191" s="4">
        <v>113565</v>
      </c>
      <c r="K191" s="4">
        <v>0</v>
      </c>
      <c r="L191" s="4">
        <v>85815</v>
      </c>
      <c r="M191" s="4">
        <v>49383</v>
      </c>
      <c r="N191" s="4">
        <v>84146</v>
      </c>
      <c r="O191" s="4">
        <v>45457</v>
      </c>
      <c r="P191" s="4">
        <v>19396.25</v>
      </c>
      <c r="Q191" s="4">
        <v>2587</v>
      </c>
      <c r="R191" s="4">
        <v>6591</v>
      </c>
      <c r="S191" s="4">
        <v>0</v>
      </c>
      <c r="T191" s="4">
        <v>0</v>
      </c>
      <c r="U191" s="4">
        <v>0</v>
      </c>
      <c r="V191" s="4">
        <v>0</v>
      </c>
      <c r="W191" s="4">
        <v>292588</v>
      </c>
      <c r="X191" s="4">
        <v>0</v>
      </c>
      <c r="Y191" s="4">
        <v>78808</v>
      </c>
      <c r="Z191" s="4">
        <v>5702</v>
      </c>
      <c r="AA191" s="4">
        <v>84376</v>
      </c>
      <c r="AB191" s="4">
        <v>2124502.25</v>
      </c>
      <c r="AC191" s="4">
        <v>0</v>
      </c>
      <c r="AD191" s="4">
        <v>10037</v>
      </c>
      <c r="AE191" s="4">
        <v>7760</v>
      </c>
      <c r="AF191" s="4">
        <v>2637</v>
      </c>
      <c r="AG191" s="4">
        <v>149912</v>
      </c>
      <c r="AH191" s="4">
        <v>0</v>
      </c>
      <c r="AI191" s="4">
        <v>33756</v>
      </c>
      <c r="AJ191" s="4">
        <v>204102</v>
      </c>
    </row>
    <row r="192" spans="1:36" x14ac:dyDescent="0.25">
      <c r="A192" s="4">
        <v>682</v>
      </c>
      <c r="B192" s="4">
        <v>1</v>
      </c>
      <c r="C192" s="4" t="s">
        <v>193</v>
      </c>
      <c r="D192" s="4">
        <v>1183</v>
      </c>
      <c r="E192" s="4">
        <v>1290</v>
      </c>
      <c r="F192" s="4">
        <v>1183</v>
      </c>
      <c r="G192" s="4">
        <v>1290</v>
      </c>
      <c r="H192" s="4">
        <v>8142480</v>
      </c>
      <c r="I192" s="4">
        <v>42983</v>
      </c>
      <c r="J192" s="4">
        <v>249295</v>
      </c>
      <c r="K192" s="4">
        <v>14819</v>
      </c>
      <c r="L192" s="4">
        <v>0</v>
      </c>
      <c r="M192" s="4">
        <v>0</v>
      </c>
      <c r="N192" s="4">
        <v>419078</v>
      </c>
      <c r="O192" s="4">
        <v>287684</v>
      </c>
      <c r="P192" s="4">
        <v>199046.25</v>
      </c>
      <c r="Q192" s="4">
        <v>16770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679624</v>
      </c>
      <c r="X192" s="4">
        <v>0</v>
      </c>
      <c r="Y192" s="4">
        <v>0</v>
      </c>
      <c r="Z192" s="4">
        <v>24568</v>
      </c>
      <c r="AA192" s="4">
        <v>546960</v>
      </c>
      <c r="AB192" s="4">
        <v>10623307.25</v>
      </c>
      <c r="AC192" s="4">
        <v>0</v>
      </c>
      <c r="AD192" s="4">
        <v>58526</v>
      </c>
      <c r="AE192" s="4">
        <v>110253</v>
      </c>
      <c r="AF192" s="4">
        <v>0</v>
      </c>
      <c r="AG192" s="4">
        <v>286318</v>
      </c>
      <c r="AH192" s="4">
        <v>0</v>
      </c>
      <c r="AI192" s="4">
        <v>302965</v>
      </c>
      <c r="AJ192" s="4">
        <v>758062</v>
      </c>
    </row>
    <row r="193" spans="1:36" x14ac:dyDescent="0.25">
      <c r="A193" s="4">
        <v>690</v>
      </c>
      <c r="B193" s="4">
        <v>1</v>
      </c>
      <c r="C193" s="4" t="s">
        <v>194</v>
      </c>
      <c r="D193" s="4">
        <v>1057</v>
      </c>
      <c r="E193" s="4">
        <v>1150.5999999999999</v>
      </c>
      <c r="F193" s="4">
        <v>993</v>
      </c>
      <c r="G193" s="4">
        <v>1082.8</v>
      </c>
      <c r="H193" s="4">
        <v>6834634</v>
      </c>
      <c r="I193" s="4">
        <v>0</v>
      </c>
      <c r="J193" s="4">
        <v>488739</v>
      </c>
      <c r="K193" s="4">
        <v>27438</v>
      </c>
      <c r="L193" s="4">
        <v>0</v>
      </c>
      <c r="M193" s="4">
        <v>54562</v>
      </c>
      <c r="N193" s="4">
        <v>424632</v>
      </c>
      <c r="O193" s="4">
        <v>234477</v>
      </c>
      <c r="P193" s="4">
        <v>181322.5</v>
      </c>
      <c r="Q193" s="4">
        <v>14076</v>
      </c>
      <c r="R193" s="4">
        <v>801</v>
      </c>
      <c r="S193" s="4">
        <v>0</v>
      </c>
      <c r="T193" s="4">
        <v>0</v>
      </c>
      <c r="U193" s="4">
        <v>0</v>
      </c>
      <c r="V193" s="4">
        <v>0</v>
      </c>
      <c r="W193" s="4">
        <v>324840</v>
      </c>
      <c r="X193" s="4">
        <v>0</v>
      </c>
      <c r="Y193" s="4">
        <v>48416</v>
      </c>
      <c r="Z193" s="4">
        <v>20113</v>
      </c>
      <c r="AA193" s="4">
        <v>459107</v>
      </c>
      <c r="AB193" s="4">
        <v>9113157.5</v>
      </c>
      <c r="AC193" s="4">
        <v>0</v>
      </c>
      <c r="AD193" s="4">
        <v>49556</v>
      </c>
      <c r="AE193" s="4">
        <v>99915</v>
      </c>
      <c r="AF193" s="4">
        <v>441</v>
      </c>
      <c r="AG193" s="4">
        <v>103737</v>
      </c>
      <c r="AH193" s="4">
        <v>0</v>
      </c>
      <c r="AI193" s="4">
        <v>252984</v>
      </c>
      <c r="AJ193" s="4">
        <v>506633</v>
      </c>
    </row>
    <row r="194" spans="1:36" x14ac:dyDescent="0.25">
      <c r="A194" s="4">
        <v>695</v>
      </c>
      <c r="B194" s="4">
        <v>1</v>
      </c>
      <c r="C194" s="4" t="s">
        <v>195</v>
      </c>
      <c r="D194" s="4">
        <v>836</v>
      </c>
      <c r="E194" s="4">
        <v>913.99999999999989</v>
      </c>
      <c r="F194" s="4">
        <v>715</v>
      </c>
      <c r="G194" s="4">
        <v>781.19999999999993</v>
      </c>
      <c r="H194" s="4">
        <v>4930934</v>
      </c>
      <c r="I194" s="4">
        <v>12281</v>
      </c>
      <c r="J194" s="4">
        <v>423446</v>
      </c>
      <c r="K194" s="4">
        <v>0</v>
      </c>
      <c r="L194" s="4">
        <v>79151</v>
      </c>
      <c r="M194" s="4">
        <v>0</v>
      </c>
      <c r="N194" s="4">
        <v>96527</v>
      </c>
      <c r="O194" s="4">
        <v>189441</v>
      </c>
      <c r="P194" s="4">
        <v>119422.5</v>
      </c>
      <c r="Q194" s="4">
        <v>10156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430738</v>
      </c>
      <c r="X194" s="4">
        <v>0</v>
      </c>
      <c r="Y194" s="4">
        <v>51596</v>
      </c>
      <c r="Z194" s="4">
        <v>14710</v>
      </c>
      <c r="AA194" s="4">
        <v>331229</v>
      </c>
      <c r="AB194" s="4">
        <v>6689631.5</v>
      </c>
      <c r="AC194" s="4">
        <v>0</v>
      </c>
      <c r="AD194" s="4">
        <v>30958</v>
      </c>
      <c r="AE194" s="4">
        <v>51738</v>
      </c>
      <c r="AF194" s="4">
        <v>0</v>
      </c>
      <c r="AG194" s="4">
        <v>143921</v>
      </c>
      <c r="AH194" s="4">
        <v>0</v>
      </c>
      <c r="AI194" s="4">
        <v>143500</v>
      </c>
      <c r="AJ194" s="4">
        <v>370117</v>
      </c>
    </row>
    <row r="195" spans="1:36" x14ac:dyDescent="0.25">
      <c r="A195" s="4">
        <v>696</v>
      </c>
      <c r="B195" s="4">
        <v>1</v>
      </c>
      <c r="C195" s="4" t="s">
        <v>196</v>
      </c>
      <c r="D195" s="4">
        <v>451</v>
      </c>
      <c r="E195" s="4">
        <v>494.40000000000003</v>
      </c>
      <c r="F195" s="4">
        <v>528</v>
      </c>
      <c r="G195" s="4">
        <v>579</v>
      </c>
      <c r="H195" s="4">
        <v>3654648</v>
      </c>
      <c r="I195" s="4">
        <v>0</v>
      </c>
      <c r="J195" s="4">
        <v>145363</v>
      </c>
      <c r="K195" s="4">
        <v>0</v>
      </c>
      <c r="L195" s="4">
        <v>125006</v>
      </c>
      <c r="M195" s="4">
        <v>240623</v>
      </c>
      <c r="N195" s="4">
        <v>179583</v>
      </c>
      <c r="O195" s="4">
        <v>140117</v>
      </c>
      <c r="P195" s="4">
        <v>88018.75</v>
      </c>
      <c r="Q195" s="4">
        <v>7527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327743</v>
      </c>
      <c r="X195" s="4">
        <v>148980</v>
      </c>
      <c r="Y195" s="4">
        <v>0</v>
      </c>
      <c r="Z195" s="4">
        <v>11644</v>
      </c>
      <c r="AA195" s="4">
        <v>245496</v>
      </c>
      <c r="AB195" s="4">
        <v>5165768.75</v>
      </c>
      <c r="AC195" s="4">
        <v>0</v>
      </c>
      <c r="AD195" s="4">
        <v>77193</v>
      </c>
      <c r="AE195" s="4">
        <v>88018.75</v>
      </c>
      <c r="AF195" s="4">
        <v>0</v>
      </c>
      <c r="AG195" s="4">
        <v>308421</v>
      </c>
      <c r="AH195" s="4">
        <v>53764</v>
      </c>
      <c r="AI195" s="4">
        <v>245496</v>
      </c>
      <c r="AJ195" s="4">
        <v>719128.75</v>
      </c>
    </row>
    <row r="196" spans="1:36" x14ac:dyDescent="0.25">
      <c r="A196" s="4">
        <v>698</v>
      </c>
      <c r="B196" s="4">
        <v>1</v>
      </c>
      <c r="C196" s="4" t="s">
        <v>197</v>
      </c>
      <c r="D196" s="4">
        <v>179</v>
      </c>
      <c r="E196" s="4">
        <v>194.60000000000002</v>
      </c>
      <c r="F196" s="4">
        <v>210</v>
      </c>
      <c r="G196" s="4">
        <v>230.2</v>
      </c>
      <c r="H196" s="4">
        <v>1453022</v>
      </c>
      <c r="I196" s="4">
        <v>6140</v>
      </c>
      <c r="J196" s="4">
        <v>149139</v>
      </c>
      <c r="K196" s="4">
        <v>0</v>
      </c>
      <c r="L196" s="4">
        <v>95200</v>
      </c>
      <c r="M196" s="4">
        <v>422997</v>
      </c>
      <c r="N196" s="4">
        <v>120943</v>
      </c>
      <c r="O196" s="4">
        <v>50705</v>
      </c>
      <c r="P196" s="4">
        <v>38383.75</v>
      </c>
      <c r="Q196" s="4">
        <v>2993</v>
      </c>
      <c r="R196" s="4">
        <v>3011</v>
      </c>
      <c r="S196" s="4">
        <v>0</v>
      </c>
      <c r="T196" s="4">
        <v>0</v>
      </c>
      <c r="U196" s="4">
        <v>0</v>
      </c>
      <c r="V196" s="4">
        <v>0</v>
      </c>
      <c r="W196" s="4">
        <v>69060</v>
      </c>
      <c r="X196" s="4">
        <v>0</v>
      </c>
      <c r="Y196" s="4">
        <v>7421</v>
      </c>
      <c r="Z196" s="4">
        <v>6049</v>
      </c>
      <c r="AA196" s="4">
        <v>97605</v>
      </c>
      <c r="AB196" s="4">
        <v>2522668.75</v>
      </c>
      <c r="AC196" s="4">
        <v>0</v>
      </c>
      <c r="AD196" s="4">
        <v>50705</v>
      </c>
      <c r="AE196" s="4">
        <v>38383.75</v>
      </c>
      <c r="AF196" s="4">
        <v>3011</v>
      </c>
      <c r="AG196" s="4">
        <v>67154.41371592239</v>
      </c>
      <c r="AH196" s="4">
        <v>0</v>
      </c>
      <c r="AI196" s="4">
        <v>97605</v>
      </c>
      <c r="AJ196" s="4">
        <v>256859.16371592239</v>
      </c>
    </row>
    <row r="197" spans="1:36" x14ac:dyDescent="0.25">
      <c r="A197" s="4">
        <v>700</v>
      </c>
      <c r="B197" s="4">
        <v>1</v>
      </c>
      <c r="C197" s="4" t="s">
        <v>198</v>
      </c>
      <c r="D197" s="4">
        <v>1817</v>
      </c>
      <c r="E197" s="4">
        <v>1990.1999999999998</v>
      </c>
      <c r="F197" s="4">
        <v>2070</v>
      </c>
      <c r="G197" s="4">
        <v>2275.2000000000003</v>
      </c>
      <c r="H197" s="4">
        <v>14361062</v>
      </c>
      <c r="I197" s="4">
        <v>0</v>
      </c>
      <c r="J197" s="4">
        <v>116192</v>
      </c>
      <c r="K197" s="4">
        <v>14509</v>
      </c>
      <c r="L197" s="4">
        <v>0</v>
      </c>
      <c r="M197" s="4">
        <v>0</v>
      </c>
      <c r="N197" s="4">
        <v>224884</v>
      </c>
      <c r="O197" s="4">
        <v>477957</v>
      </c>
      <c r="P197" s="4">
        <v>381096.25</v>
      </c>
      <c r="Q197" s="4">
        <v>29578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682560</v>
      </c>
      <c r="X197" s="4">
        <v>0</v>
      </c>
      <c r="Y197" s="4">
        <v>30392</v>
      </c>
      <c r="Z197" s="4">
        <v>44950</v>
      </c>
      <c r="AA197" s="4">
        <v>964685</v>
      </c>
      <c r="AB197" s="4">
        <v>17327865.25</v>
      </c>
      <c r="AC197" s="4">
        <v>0</v>
      </c>
      <c r="AD197" s="4">
        <v>169190</v>
      </c>
      <c r="AE197" s="4">
        <v>381096.25</v>
      </c>
      <c r="AF197" s="4">
        <v>0</v>
      </c>
      <c r="AG197" s="4">
        <v>491870</v>
      </c>
      <c r="AH197" s="4">
        <v>0</v>
      </c>
      <c r="AI197" s="4">
        <v>964685</v>
      </c>
      <c r="AJ197" s="4">
        <v>2006841.25</v>
      </c>
    </row>
    <row r="198" spans="1:36" x14ac:dyDescent="0.25">
      <c r="A198" s="4">
        <v>701</v>
      </c>
      <c r="B198" s="4">
        <v>1</v>
      </c>
      <c r="C198" s="4" t="s">
        <v>199</v>
      </c>
      <c r="D198" s="4">
        <v>2067</v>
      </c>
      <c r="E198" s="4">
        <v>2252.4</v>
      </c>
      <c r="F198" s="4">
        <v>2367</v>
      </c>
      <c r="G198" s="4">
        <v>2581.4</v>
      </c>
      <c r="H198" s="4">
        <v>16293797</v>
      </c>
      <c r="I198" s="4">
        <v>18421</v>
      </c>
      <c r="J198" s="4">
        <v>1353747</v>
      </c>
      <c r="K198" s="4">
        <v>14454</v>
      </c>
      <c r="L198" s="4">
        <v>0</v>
      </c>
      <c r="M198" s="4">
        <v>0</v>
      </c>
      <c r="N198" s="4">
        <v>423808</v>
      </c>
      <c r="O198" s="4">
        <v>617729</v>
      </c>
      <c r="P198" s="4">
        <v>432228.75</v>
      </c>
      <c r="Q198" s="4">
        <v>33558</v>
      </c>
      <c r="R198" s="4">
        <v>2685</v>
      </c>
      <c r="S198" s="4">
        <v>0</v>
      </c>
      <c r="T198" s="4">
        <v>0</v>
      </c>
      <c r="U198" s="4">
        <v>0</v>
      </c>
      <c r="V198" s="4">
        <v>0</v>
      </c>
      <c r="W198" s="4">
        <v>774420</v>
      </c>
      <c r="X198" s="4">
        <v>0</v>
      </c>
      <c r="Y198" s="4">
        <v>0</v>
      </c>
      <c r="Z198" s="4">
        <v>49987</v>
      </c>
      <c r="AA198" s="4">
        <v>1094514</v>
      </c>
      <c r="AB198" s="4">
        <v>21109348.75</v>
      </c>
      <c r="AC198" s="4">
        <v>0</v>
      </c>
      <c r="AD198" s="4">
        <v>119385</v>
      </c>
      <c r="AE198" s="4">
        <v>325535</v>
      </c>
      <c r="AF198" s="4">
        <v>2022</v>
      </c>
      <c r="AG198" s="4">
        <v>338024</v>
      </c>
      <c r="AH198" s="4">
        <v>0</v>
      </c>
      <c r="AI198" s="4">
        <v>824338</v>
      </c>
      <c r="AJ198" s="4">
        <v>1609304</v>
      </c>
    </row>
    <row r="199" spans="1:36" x14ac:dyDescent="0.25">
      <c r="A199" s="4">
        <v>704</v>
      </c>
      <c r="B199" s="4">
        <v>1</v>
      </c>
      <c r="C199" s="4" t="s">
        <v>200</v>
      </c>
      <c r="D199" s="4">
        <v>1812</v>
      </c>
      <c r="E199" s="4">
        <v>1985.8</v>
      </c>
      <c r="F199" s="4">
        <v>1816</v>
      </c>
      <c r="G199" s="4">
        <v>1983.9999999999998</v>
      </c>
      <c r="H199" s="4">
        <v>12523008</v>
      </c>
      <c r="I199" s="4">
        <v>0</v>
      </c>
      <c r="J199" s="4">
        <v>459185</v>
      </c>
      <c r="K199" s="4">
        <v>14568</v>
      </c>
      <c r="L199" s="4">
        <v>0</v>
      </c>
      <c r="M199" s="4">
        <v>0</v>
      </c>
      <c r="N199" s="4">
        <v>294477.21967292501</v>
      </c>
      <c r="O199" s="4">
        <v>440788</v>
      </c>
      <c r="P199" s="4">
        <v>330528.75</v>
      </c>
      <c r="Q199" s="4">
        <v>25792</v>
      </c>
      <c r="R199" s="4">
        <v>30792</v>
      </c>
      <c r="S199" s="4">
        <v>0</v>
      </c>
      <c r="T199" s="4">
        <v>0</v>
      </c>
      <c r="U199" s="4">
        <v>0</v>
      </c>
      <c r="V199" s="4">
        <v>0</v>
      </c>
      <c r="W199" s="4">
        <v>595200</v>
      </c>
      <c r="X199" s="4">
        <v>468780</v>
      </c>
      <c r="Y199" s="4">
        <v>0</v>
      </c>
      <c r="Z199" s="4">
        <v>41110</v>
      </c>
      <c r="AA199" s="4">
        <v>841216</v>
      </c>
      <c r="AB199" s="4">
        <v>15596664.969672926</v>
      </c>
      <c r="AC199" s="4">
        <v>0</v>
      </c>
      <c r="AD199" s="4">
        <v>126043</v>
      </c>
      <c r="AE199" s="4">
        <v>330528.75</v>
      </c>
      <c r="AF199" s="4">
        <v>30792</v>
      </c>
      <c r="AG199" s="4">
        <v>355280</v>
      </c>
      <c r="AH199" s="4">
        <v>169174</v>
      </c>
      <c r="AI199" s="4">
        <v>841216</v>
      </c>
      <c r="AJ199" s="4">
        <v>1683859.75</v>
      </c>
    </row>
    <row r="200" spans="1:36" x14ac:dyDescent="0.25">
      <c r="A200" s="4">
        <v>706</v>
      </c>
      <c r="B200" s="4">
        <v>1</v>
      </c>
      <c r="C200" s="4" t="s">
        <v>201</v>
      </c>
      <c r="D200" s="4">
        <v>1375</v>
      </c>
      <c r="E200" s="4">
        <v>1501.2</v>
      </c>
      <c r="F200" s="4">
        <v>1725</v>
      </c>
      <c r="G200" s="4">
        <v>1890.3999999999999</v>
      </c>
      <c r="H200" s="4">
        <v>11932205</v>
      </c>
      <c r="I200" s="4">
        <v>0</v>
      </c>
      <c r="J200" s="4">
        <v>769777</v>
      </c>
      <c r="K200" s="4">
        <v>14598</v>
      </c>
      <c r="L200" s="4">
        <v>0</v>
      </c>
      <c r="M200" s="4">
        <v>0</v>
      </c>
      <c r="N200" s="4">
        <v>269375</v>
      </c>
      <c r="O200" s="4">
        <v>439032</v>
      </c>
      <c r="P200" s="4">
        <v>314448.75</v>
      </c>
      <c r="Q200" s="4">
        <v>24575</v>
      </c>
      <c r="R200" s="4">
        <v>4972</v>
      </c>
      <c r="S200" s="4">
        <v>0</v>
      </c>
      <c r="T200" s="4">
        <v>0</v>
      </c>
      <c r="U200" s="4">
        <v>0</v>
      </c>
      <c r="V200" s="4">
        <v>-6312</v>
      </c>
      <c r="W200" s="4">
        <v>599843</v>
      </c>
      <c r="X200" s="4">
        <v>0</v>
      </c>
      <c r="Y200" s="4">
        <v>129415</v>
      </c>
      <c r="Z200" s="4">
        <v>35811</v>
      </c>
      <c r="AA200" s="4">
        <v>801530</v>
      </c>
      <c r="AB200" s="4">
        <v>15329269.75</v>
      </c>
      <c r="AC200" s="4">
        <v>0</v>
      </c>
      <c r="AD200" s="4">
        <v>65624</v>
      </c>
      <c r="AE200" s="4">
        <v>207740</v>
      </c>
      <c r="AF200" s="4">
        <v>3285</v>
      </c>
      <c r="AG200" s="4">
        <v>238755</v>
      </c>
      <c r="AH200" s="4">
        <v>0</v>
      </c>
      <c r="AI200" s="4">
        <v>529530</v>
      </c>
      <c r="AJ200" s="4">
        <v>1044934</v>
      </c>
    </row>
    <row r="201" spans="1:36" x14ac:dyDescent="0.25">
      <c r="A201" s="4">
        <v>707</v>
      </c>
      <c r="B201" s="4">
        <v>1</v>
      </c>
      <c r="C201" s="4" t="s">
        <v>202</v>
      </c>
      <c r="D201" s="4">
        <v>82</v>
      </c>
      <c r="E201" s="4">
        <v>90.4</v>
      </c>
      <c r="F201" s="4">
        <v>94</v>
      </c>
      <c r="G201" s="4">
        <v>102.4</v>
      </c>
      <c r="H201" s="4">
        <v>646349</v>
      </c>
      <c r="I201" s="4">
        <v>0</v>
      </c>
      <c r="J201" s="4">
        <v>78428</v>
      </c>
      <c r="K201" s="4">
        <v>0</v>
      </c>
      <c r="L201" s="4">
        <v>49764</v>
      </c>
      <c r="M201" s="4">
        <v>144553</v>
      </c>
      <c r="N201" s="4">
        <v>47330</v>
      </c>
      <c r="O201" s="4">
        <v>22268</v>
      </c>
      <c r="P201" s="4">
        <v>8323.75</v>
      </c>
      <c r="Q201" s="4">
        <v>1331</v>
      </c>
      <c r="R201" s="4">
        <v>7747</v>
      </c>
      <c r="S201" s="4">
        <v>0</v>
      </c>
      <c r="T201" s="4">
        <v>0</v>
      </c>
      <c r="U201" s="4">
        <v>0</v>
      </c>
      <c r="V201" s="4">
        <v>0</v>
      </c>
      <c r="W201" s="4">
        <v>174688</v>
      </c>
      <c r="X201" s="4">
        <v>0</v>
      </c>
      <c r="Y201" s="4">
        <v>3887</v>
      </c>
      <c r="Z201" s="4">
        <v>1967</v>
      </c>
      <c r="AA201" s="4">
        <v>43418</v>
      </c>
      <c r="AB201" s="4">
        <v>1230053.75</v>
      </c>
      <c r="AC201" s="4">
        <v>0</v>
      </c>
      <c r="AD201" s="4">
        <v>1070</v>
      </c>
      <c r="AE201" s="4">
        <v>25</v>
      </c>
      <c r="AF201" s="4">
        <v>23</v>
      </c>
      <c r="AG201" s="4">
        <v>702</v>
      </c>
      <c r="AH201" s="4">
        <v>0</v>
      </c>
      <c r="AI201" s="4">
        <v>130</v>
      </c>
      <c r="AJ201" s="4">
        <v>1950</v>
      </c>
    </row>
    <row r="202" spans="1:36" x14ac:dyDescent="0.25">
      <c r="A202" s="4">
        <v>709</v>
      </c>
      <c r="B202" s="4">
        <v>1</v>
      </c>
      <c r="C202" s="4" t="s">
        <v>203</v>
      </c>
      <c r="D202" s="4">
        <v>10408.6</v>
      </c>
      <c r="E202" s="4">
        <v>11309</v>
      </c>
      <c r="F202" s="4">
        <v>8096.6</v>
      </c>
      <c r="G202" s="4">
        <v>8851.0000000000018</v>
      </c>
      <c r="H202" s="4">
        <v>55867512</v>
      </c>
      <c r="I202" s="4">
        <v>266084</v>
      </c>
      <c r="J202" s="4">
        <v>6597154</v>
      </c>
      <c r="K202" s="4">
        <v>18486</v>
      </c>
      <c r="L202" s="4">
        <v>0</v>
      </c>
      <c r="M202" s="4">
        <v>0</v>
      </c>
      <c r="N202" s="4">
        <v>703162</v>
      </c>
      <c r="O202" s="4">
        <v>1946760</v>
      </c>
      <c r="P202" s="4">
        <v>442550</v>
      </c>
      <c r="Q202" s="4">
        <v>115063</v>
      </c>
      <c r="R202" s="4">
        <v>429982</v>
      </c>
      <c r="S202" s="4">
        <v>0</v>
      </c>
      <c r="T202" s="4">
        <v>0</v>
      </c>
      <c r="U202" s="4">
        <v>0</v>
      </c>
      <c r="V202" s="4">
        <v>-7574</v>
      </c>
      <c r="W202" s="4">
        <v>8379950</v>
      </c>
      <c r="X202" s="4">
        <v>0</v>
      </c>
      <c r="Y202" s="4">
        <v>143304</v>
      </c>
      <c r="Z202" s="4">
        <v>523643</v>
      </c>
      <c r="AA202" s="4">
        <v>3752824</v>
      </c>
      <c r="AB202" s="4">
        <v>79178900</v>
      </c>
      <c r="AC202" s="4">
        <v>0</v>
      </c>
      <c r="AD202" s="4">
        <v>852963</v>
      </c>
      <c r="AE202" s="4">
        <v>442550</v>
      </c>
      <c r="AF202" s="4">
        <v>429982</v>
      </c>
      <c r="AG202" s="4">
        <v>7615314</v>
      </c>
      <c r="AH202" s="4">
        <v>0</v>
      </c>
      <c r="AI202" s="4">
        <v>3752824</v>
      </c>
      <c r="AJ202" s="4">
        <v>13093633</v>
      </c>
    </row>
    <row r="203" spans="1:36" x14ac:dyDescent="0.25">
      <c r="A203" s="4">
        <v>712</v>
      </c>
      <c r="B203" s="4">
        <v>1</v>
      </c>
      <c r="C203" s="4" t="s">
        <v>204</v>
      </c>
      <c r="D203" s="4">
        <v>572</v>
      </c>
      <c r="E203" s="4">
        <v>627.19999999999993</v>
      </c>
      <c r="F203" s="4">
        <v>480</v>
      </c>
      <c r="G203" s="4">
        <v>520.20000000000005</v>
      </c>
      <c r="H203" s="4">
        <v>3283502</v>
      </c>
      <c r="I203" s="4">
        <v>0</v>
      </c>
      <c r="J203" s="4">
        <v>471280</v>
      </c>
      <c r="K203" s="4">
        <v>0</v>
      </c>
      <c r="L203" s="4">
        <v>129644</v>
      </c>
      <c r="M203" s="4">
        <v>0</v>
      </c>
      <c r="N203" s="4">
        <v>104424.22064850001</v>
      </c>
      <c r="O203" s="4">
        <v>113958</v>
      </c>
      <c r="P203" s="4">
        <v>86285</v>
      </c>
      <c r="Q203" s="4">
        <v>6763</v>
      </c>
      <c r="R203" s="4">
        <v>14586</v>
      </c>
      <c r="S203" s="4">
        <v>0</v>
      </c>
      <c r="T203" s="4">
        <v>0</v>
      </c>
      <c r="U203" s="4">
        <v>0</v>
      </c>
      <c r="V203" s="4">
        <v>0</v>
      </c>
      <c r="W203" s="4">
        <v>156060</v>
      </c>
      <c r="X203" s="4">
        <v>0</v>
      </c>
      <c r="Y203" s="4">
        <v>0</v>
      </c>
      <c r="Z203" s="4">
        <v>11136</v>
      </c>
      <c r="AA203" s="4">
        <v>220565</v>
      </c>
      <c r="AB203" s="4">
        <v>4598203.2206485001</v>
      </c>
      <c r="AC203" s="4">
        <v>0</v>
      </c>
      <c r="AD203" s="4">
        <v>46154</v>
      </c>
      <c r="AE203" s="4">
        <v>82485</v>
      </c>
      <c r="AF203" s="4">
        <v>13944</v>
      </c>
      <c r="AG203" s="4">
        <v>86461</v>
      </c>
      <c r="AH203" s="4">
        <v>0</v>
      </c>
      <c r="AI203" s="4">
        <v>210852</v>
      </c>
      <c r="AJ203" s="4">
        <v>439896</v>
      </c>
    </row>
    <row r="204" spans="1:36" x14ac:dyDescent="0.25">
      <c r="A204" s="4">
        <v>716</v>
      </c>
      <c r="B204" s="4">
        <v>1</v>
      </c>
      <c r="C204" s="4" t="s">
        <v>205</v>
      </c>
      <c r="D204" s="4">
        <v>1797</v>
      </c>
      <c r="E204" s="4">
        <v>1953.8000000000002</v>
      </c>
      <c r="F204" s="4">
        <v>1614</v>
      </c>
      <c r="G204" s="4">
        <v>1759.7999999999997</v>
      </c>
      <c r="H204" s="4">
        <v>11107858</v>
      </c>
      <c r="I204" s="4">
        <v>0</v>
      </c>
      <c r="J204" s="4">
        <v>187012</v>
      </c>
      <c r="K204" s="4">
        <v>14629</v>
      </c>
      <c r="L204" s="4">
        <v>0</v>
      </c>
      <c r="M204" s="4">
        <v>0</v>
      </c>
      <c r="N204" s="4">
        <v>189045</v>
      </c>
      <c r="O204" s="4">
        <v>390191</v>
      </c>
      <c r="P204" s="4">
        <v>294766.25</v>
      </c>
      <c r="Q204" s="4">
        <v>22877</v>
      </c>
      <c r="R204" s="4">
        <v>7602</v>
      </c>
      <c r="S204" s="4">
        <v>0</v>
      </c>
      <c r="T204" s="4">
        <v>0</v>
      </c>
      <c r="U204" s="4">
        <v>0</v>
      </c>
      <c r="V204" s="4">
        <v>0</v>
      </c>
      <c r="W204" s="4">
        <v>527940</v>
      </c>
      <c r="X204" s="4">
        <v>0</v>
      </c>
      <c r="Y204" s="4">
        <v>5301</v>
      </c>
      <c r="Z204" s="4">
        <v>39499</v>
      </c>
      <c r="AA204" s="4">
        <v>746155</v>
      </c>
      <c r="AB204" s="4">
        <v>13532875.25</v>
      </c>
      <c r="AC204" s="4">
        <v>0</v>
      </c>
      <c r="AD204" s="4">
        <v>119457</v>
      </c>
      <c r="AE204" s="4">
        <v>232077</v>
      </c>
      <c r="AF204" s="4">
        <v>5985</v>
      </c>
      <c r="AG204" s="4">
        <v>240894</v>
      </c>
      <c r="AH204" s="4">
        <v>0</v>
      </c>
      <c r="AI204" s="4">
        <v>587467</v>
      </c>
      <c r="AJ204" s="4">
        <v>1185880</v>
      </c>
    </row>
    <row r="205" spans="1:36" x14ac:dyDescent="0.25">
      <c r="A205" s="4">
        <v>717</v>
      </c>
      <c r="B205" s="4">
        <v>1</v>
      </c>
      <c r="C205" s="4" t="s">
        <v>206</v>
      </c>
      <c r="D205" s="4">
        <v>1926</v>
      </c>
      <c r="E205" s="4">
        <v>2117.8000000000002</v>
      </c>
      <c r="F205" s="4">
        <v>1910</v>
      </c>
      <c r="G205" s="4">
        <v>2102.9999999999995</v>
      </c>
      <c r="H205" s="4">
        <v>13274136</v>
      </c>
      <c r="I205" s="4">
        <v>103363</v>
      </c>
      <c r="J205" s="4">
        <v>241195</v>
      </c>
      <c r="K205" s="4">
        <v>46422</v>
      </c>
      <c r="L205" s="4">
        <v>0</v>
      </c>
      <c r="M205" s="4">
        <v>0</v>
      </c>
      <c r="N205" s="4">
        <v>176214</v>
      </c>
      <c r="O205" s="4">
        <v>461221</v>
      </c>
      <c r="P205" s="4">
        <v>350955</v>
      </c>
      <c r="Q205" s="4">
        <v>27339</v>
      </c>
      <c r="R205" s="4">
        <v>32407</v>
      </c>
      <c r="S205" s="4">
        <v>0</v>
      </c>
      <c r="T205" s="4">
        <v>0</v>
      </c>
      <c r="U205" s="4">
        <v>0</v>
      </c>
      <c r="V205" s="4">
        <v>0</v>
      </c>
      <c r="W205" s="4">
        <v>630900</v>
      </c>
      <c r="X205" s="4">
        <v>0</v>
      </c>
      <c r="Y205" s="4">
        <v>0</v>
      </c>
      <c r="Z205" s="4">
        <v>74322</v>
      </c>
      <c r="AA205" s="4">
        <v>891672</v>
      </c>
      <c r="AB205" s="4">
        <v>16310146</v>
      </c>
      <c r="AC205" s="4">
        <v>0</v>
      </c>
      <c r="AD205" s="4">
        <v>134130</v>
      </c>
      <c r="AE205" s="4">
        <v>323073</v>
      </c>
      <c r="AF205" s="4">
        <v>29832</v>
      </c>
      <c r="AG205" s="4">
        <v>336587</v>
      </c>
      <c r="AH205" s="4">
        <v>0</v>
      </c>
      <c r="AI205" s="4">
        <v>820833</v>
      </c>
      <c r="AJ205" s="4">
        <v>1644455</v>
      </c>
    </row>
    <row r="206" spans="1:36" x14ac:dyDescent="0.25">
      <c r="A206" s="4">
        <v>719</v>
      </c>
      <c r="B206" s="4">
        <v>1</v>
      </c>
      <c r="C206" s="4" t="s">
        <v>207</v>
      </c>
      <c r="D206" s="4">
        <v>8749</v>
      </c>
      <c r="E206" s="4">
        <v>9592.4</v>
      </c>
      <c r="F206" s="4">
        <v>9087</v>
      </c>
      <c r="G206" s="4">
        <v>9953.5999999999985</v>
      </c>
      <c r="H206" s="4">
        <v>62827123</v>
      </c>
      <c r="I206" s="4">
        <v>0</v>
      </c>
      <c r="J206" s="4">
        <v>427058</v>
      </c>
      <c r="K206" s="4">
        <v>189519</v>
      </c>
      <c r="L206" s="4">
        <v>0</v>
      </c>
      <c r="M206" s="4">
        <v>0</v>
      </c>
      <c r="N206" s="4">
        <v>6534</v>
      </c>
      <c r="O206" s="4">
        <v>2160261</v>
      </c>
      <c r="P206" s="4">
        <v>1322557.5</v>
      </c>
      <c r="Q206" s="4">
        <v>129397</v>
      </c>
      <c r="R206" s="4">
        <v>27870</v>
      </c>
      <c r="S206" s="4">
        <v>0</v>
      </c>
      <c r="T206" s="4">
        <v>0</v>
      </c>
      <c r="U206" s="4">
        <v>0</v>
      </c>
      <c r="V206" s="4">
        <v>-15149</v>
      </c>
      <c r="W206" s="4">
        <v>9196828</v>
      </c>
      <c r="X206" s="4">
        <v>2322060</v>
      </c>
      <c r="Y206" s="4">
        <v>0</v>
      </c>
      <c r="Z206" s="4">
        <v>385556</v>
      </c>
      <c r="AA206" s="4">
        <v>4220326</v>
      </c>
      <c r="AB206" s="4">
        <v>80877880.5</v>
      </c>
      <c r="AC206" s="4">
        <v>0</v>
      </c>
      <c r="AD206" s="4">
        <v>610505</v>
      </c>
      <c r="AE206" s="4">
        <v>1322557.5</v>
      </c>
      <c r="AF206" s="4">
        <v>27870</v>
      </c>
      <c r="AG206" s="4">
        <v>8101524</v>
      </c>
      <c r="AH206" s="4">
        <v>837989</v>
      </c>
      <c r="AI206" s="4">
        <v>4220326</v>
      </c>
      <c r="AJ206" s="4">
        <v>14282782.5</v>
      </c>
    </row>
    <row r="207" spans="1:36" x14ac:dyDescent="0.25">
      <c r="A207" s="4">
        <v>720</v>
      </c>
      <c r="B207" s="4">
        <v>1</v>
      </c>
      <c r="C207" s="4" t="s">
        <v>208</v>
      </c>
      <c r="D207" s="4">
        <v>9270</v>
      </c>
      <c r="E207" s="4">
        <v>10165.000000000002</v>
      </c>
      <c r="F207" s="4">
        <v>8332</v>
      </c>
      <c r="G207" s="4">
        <v>9151.6</v>
      </c>
      <c r="H207" s="4">
        <v>57764899</v>
      </c>
      <c r="I207" s="4">
        <v>422664</v>
      </c>
      <c r="J207" s="4">
        <v>2998328</v>
      </c>
      <c r="K207" s="4">
        <v>719921</v>
      </c>
      <c r="L207" s="4">
        <v>0</v>
      </c>
      <c r="M207" s="4">
        <v>0</v>
      </c>
      <c r="N207" s="4">
        <v>59068.79189</v>
      </c>
      <c r="O207" s="4">
        <v>1968683</v>
      </c>
      <c r="P207" s="4">
        <v>1525495</v>
      </c>
      <c r="Q207" s="4">
        <v>118971</v>
      </c>
      <c r="R207" s="4">
        <v>172508</v>
      </c>
      <c r="S207" s="4">
        <v>0</v>
      </c>
      <c r="T207" s="4">
        <v>0</v>
      </c>
      <c r="U207" s="4">
        <v>0</v>
      </c>
      <c r="V207" s="4">
        <v>-15149</v>
      </c>
      <c r="W207" s="4">
        <v>2745480</v>
      </c>
      <c r="X207" s="4">
        <v>0</v>
      </c>
      <c r="Y207" s="4">
        <v>0</v>
      </c>
      <c r="Z207" s="4">
        <v>389671</v>
      </c>
      <c r="AA207" s="4">
        <v>3880278</v>
      </c>
      <c r="AB207" s="4">
        <v>72750817.791889995</v>
      </c>
      <c r="AC207" s="4">
        <v>0</v>
      </c>
      <c r="AD207" s="4">
        <v>598037</v>
      </c>
      <c r="AE207" s="4">
        <v>1438683</v>
      </c>
      <c r="AF207" s="4">
        <v>162691</v>
      </c>
      <c r="AG207" s="4">
        <v>1500584</v>
      </c>
      <c r="AH207" s="4">
        <v>0</v>
      </c>
      <c r="AI207" s="4">
        <v>3659462</v>
      </c>
      <c r="AJ207" s="4">
        <v>7359457</v>
      </c>
    </row>
    <row r="208" spans="1:36" x14ac:dyDescent="0.25">
      <c r="A208" s="4">
        <v>721</v>
      </c>
      <c r="B208" s="4">
        <v>1</v>
      </c>
      <c r="C208" s="4" t="s">
        <v>209</v>
      </c>
      <c r="D208" s="4">
        <v>3976</v>
      </c>
      <c r="E208" s="4">
        <v>4351.7999999999993</v>
      </c>
      <c r="F208" s="4">
        <v>4297</v>
      </c>
      <c r="G208" s="4">
        <v>4703.2000000000007</v>
      </c>
      <c r="H208" s="4">
        <v>29686598</v>
      </c>
      <c r="I208" s="4">
        <v>112574</v>
      </c>
      <c r="J208" s="4">
        <v>216621</v>
      </c>
      <c r="K208" s="4">
        <v>14286</v>
      </c>
      <c r="L208" s="4">
        <v>0</v>
      </c>
      <c r="M208" s="4">
        <v>0</v>
      </c>
      <c r="N208" s="4">
        <v>404134</v>
      </c>
      <c r="O208" s="4">
        <v>1020451</v>
      </c>
      <c r="P208" s="4">
        <v>723991.25</v>
      </c>
      <c r="Q208" s="4">
        <v>61142</v>
      </c>
      <c r="R208" s="4">
        <v>6773</v>
      </c>
      <c r="S208" s="4">
        <v>0</v>
      </c>
      <c r="T208" s="4">
        <v>0</v>
      </c>
      <c r="U208" s="4">
        <v>0</v>
      </c>
      <c r="V208" s="4">
        <v>-15149</v>
      </c>
      <c r="W208" s="4">
        <v>2571239</v>
      </c>
      <c r="X208" s="4">
        <v>0</v>
      </c>
      <c r="Y208" s="4">
        <v>0</v>
      </c>
      <c r="Z208" s="4">
        <v>176178</v>
      </c>
      <c r="AA208" s="4">
        <v>1994157</v>
      </c>
      <c r="AB208" s="4">
        <v>36972995.25</v>
      </c>
      <c r="AC208" s="4">
        <v>0</v>
      </c>
      <c r="AD208" s="4">
        <v>246066</v>
      </c>
      <c r="AE208" s="4">
        <v>640446</v>
      </c>
      <c r="AF208" s="4">
        <v>5991</v>
      </c>
      <c r="AG208" s="4">
        <v>1749743</v>
      </c>
      <c r="AH208" s="4">
        <v>0</v>
      </c>
      <c r="AI208" s="4">
        <v>1764041</v>
      </c>
      <c r="AJ208" s="4">
        <v>4406287</v>
      </c>
    </row>
    <row r="209" spans="1:36" x14ac:dyDescent="0.25">
      <c r="A209" s="4">
        <v>726</v>
      </c>
      <c r="B209" s="4">
        <v>1</v>
      </c>
      <c r="C209" s="4" t="s">
        <v>210</v>
      </c>
      <c r="D209" s="4">
        <v>2476</v>
      </c>
      <c r="E209" s="4">
        <v>2707.8</v>
      </c>
      <c r="F209" s="4">
        <v>2915</v>
      </c>
      <c r="G209" s="4">
        <v>3188.0000000000005</v>
      </c>
      <c r="H209" s="4">
        <v>20122656</v>
      </c>
      <c r="I209" s="4">
        <v>94153</v>
      </c>
      <c r="J209" s="4">
        <v>303806</v>
      </c>
      <c r="K209" s="4">
        <v>14385</v>
      </c>
      <c r="L209" s="4">
        <v>0</v>
      </c>
      <c r="M209" s="4">
        <v>0</v>
      </c>
      <c r="N209" s="4">
        <v>296742</v>
      </c>
      <c r="O209" s="4">
        <v>695877</v>
      </c>
      <c r="P209" s="4">
        <v>407165</v>
      </c>
      <c r="Q209" s="4">
        <v>41444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3135781</v>
      </c>
      <c r="X209" s="4">
        <v>0</v>
      </c>
      <c r="Y209" s="4">
        <v>0</v>
      </c>
      <c r="Z209" s="4">
        <v>108725</v>
      </c>
      <c r="AA209" s="4">
        <v>1351712</v>
      </c>
      <c r="AB209" s="4">
        <v>26572446</v>
      </c>
      <c r="AC209" s="4">
        <v>0</v>
      </c>
      <c r="AD209" s="4">
        <v>243818</v>
      </c>
      <c r="AE209" s="4">
        <v>407165</v>
      </c>
      <c r="AF209" s="4">
        <v>0</v>
      </c>
      <c r="AG209" s="4">
        <v>2843701</v>
      </c>
      <c r="AH209" s="4">
        <v>0</v>
      </c>
      <c r="AI209" s="4">
        <v>1351712</v>
      </c>
      <c r="AJ209" s="4">
        <v>4846396</v>
      </c>
    </row>
    <row r="210" spans="1:36" x14ac:dyDescent="0.25">
      <c r="A210" s="4">
        <v>727</v>
      </c>
      <c r="B210" s="4">
        <v>1</v>
      </c>
      <c r="C210" s="4" t="s">
        <v>211</v>
      </c>
      <c r="D210" s="4">
        <v>3786</v>
      </c>
      <c r="E210" s="4">
        <v>4146.2</v>
      </c>
      <c r="F210" s="4">
        <v>3004</v>
      </c>
      <c r="G210" s="4">
        <v>3289</v>
      </c>
      <c r="H210" s="4">
        <v>20760168</v>
      </c>
      <c r="I210" s="4">
        <v>158627</v>
      </c>
      <c r="J210" s="4">
        <v>465424</v>
      </c>
      <c r="K210" s="4">
        <v>29347</v>
      </c>
      <c r="L210" s="4">
        <v>0</v>
      </c>
      <c r="M210" s="4">
        <v>0</v>
      </c>
      <c r="N210" s="4">
        <v>150538</v>
      </c>
      <c r="O210" s="4">
        <v>716669</v>
      </c>
      <c r="P210" s="4">
        <v>445985</v>
      </c>
      <c r="Q210" s="4">
        <v>42757</v>
      </c>
      <c r="R210" s="4">
        <v>28022</v>
      </c>
      <c r="S210" s="4">
        <v>0</v>
      </c>
      <c r="T210" s="4">
        <v>0</v>
      </c>
      <c r="U210" s="4">
        <v>0</v>
      </c>
      <c r="V210" s="4">
        <v>0</v>
      </c>
      <c r="W210" s="4">
        <v>2761675</v>
      </c>
      <c r="X210" s="4">
        <v>794560</v>
      </c>
      <c r="Y210" s="4">
        <v>3534</v>
      </c>
      <c r="Z210" s="4">
        <v>133173</v>
      </c>
      <c r="AA210" s="4">
        <v>1394536</v>
      </c>
      <c r="AB210" s="4">
        <v>27090455</v>
      </c>
      <c r="AC210" s="4">
        <v>0</v>
      </c>
      <c r="AD210" s="4">
        <v>153132</v>
      </c>
      <c r="AE210" s="4">
        <v>300135</v>
      </c>
      <c r="AF210" s="4">
        <v>18858</v>
      </c>
      <c r="AG210" s="4">
        <v>1665028</v>
      </c>
      <c r="AH210" s="4">
        <v>230129</v>
      </c>
      <c r="AI210" s="4">
        <v>938481</v>
      </c>
      <c r="AJ210" s="4">
        <v>3075634</v>
      </c>
    </row>
    <row r="211" spans="1:36" x14ac:dyDescent="0.25">
      <c r="A211" s="4">
        <v>728</v>
      </c>
      <c r="B211" s="4">
        <v>1</v>
      </c>
      <c r="C211" s="4" t="s">
        <v>212</v>
      </c>
      <c r="D211" s="4">
        <v>14775</v>
      </c>
      <c r="E211" s="4">
        <v>16143.2</v>
      </c>
      <c r="F211" s="4">
        <v>13417</v>
      </c>
      <c r="G211" s="4">
        <v>14626.4</v>
      </c>
      <c r="H211" s="4">
        <v>92321837</v>
      </c>
      <c r="I211" s="4">
        <v>418571</v>
      </c>
      <c r="J211" s="4">
        <v>1179815</v>
      </c>
      <c r="K211" s="4">
        <v>180862</v>
      </c>
      <c r="L211" s="4">
        <v>0</v>
      </c>
      <c r="M211" s="4">
        <v>0</v>
      </c>
      <c r="N211" s="4">
        <v>442771</v>
      </c>
      <c r="O211" s="4">
        <v>3178905</v>
      </c>
      <c r="P211" s="4">
        <v>2047553.75</v>
      </c>
      <c r="Q211" s="4">
        <v>190143</v>
      </c>
      <c r="R211" s="4">
        <v>82054</v>
      </c>
      <c r="S211" s="4">
        <v>0</v>
      </c>
      <c r="T211" s="4">
        <v>0</v>
      </c>
      <c r="U211" s="4">
        <v>220015</v>
      </c>
      <c r="V211" s="4">
        <v>0</v>
      </c>
      <c r="W211" s="4">
        <v>11220204</v>
      </c>
      <c r="X211" s="4">
        <v>0</v>
      </c>
      <c r="Y211" s="4">
        <v>0</v>
      </c>
      <c r="Z211" s="4">
        <v>519097</v>
      </c>
      <c r="AA211" s="4">
        <v>6201594</v>
      </c>
      <c r="AB211" s="4">
        <v>118203421.75</v>
      </c>
      <c r="AC211" s="4">
        <v>0</v>
      </c>
      <c r="AD211" s="4">
        <v>817323</v>
      </c>
      <c r="AE211" s="4">
        <v>1776254</v>
      </c>
      <c r="AF211" s="4">
        <v>71182</v>
      </c>
      <c r="AG211" s="4">
        <v>8146861</v>
      </c>
      <c r="AH211" s="4">
        <v>0</v>
      </c>
      <c r="AI211" s="4">
        <v>5379885</v>
      </c>
      <c r="AJ211" s="4">
        <v>16191505</v>
      </c>
    </row>
    <row r="212" spans="1:36" x14ac:dyDescent="0.25">
      <c r="A212" s="4">
        <v>738</v>
      </c>
      <c r="B212" s="4">
        <v>1</v>
      </c>
      <c r="C212" s="4" t="s">
        <v>213</v>
      </c>
      <c r="D212" s="4">
        <v>695</v>
      </c>
      <c r="E212" s="4">
        <v>758.60000000000014</v>
      </c>
      <c r="F212" s="4">
        <v>1050</v>
      </c>
      <c r="G212" s="4">
        <v>1149.3999999999999</v>
      </c>
      <c r="H212" s="4">
        <v>7255013</v>
      </c>
      <c r="I212" s="4">
        <v>0</v>
      </c>
      <c r="J212" s="4">
        <v>151219</v>
      </c>
      <c r="K212" s="4">
        <v>0</v>
      </c>
      <c r="L212" s="4">
        <v>0</v>
      </c>
      <c r="M212" s="4">
        <v>0</v>
      </c>
      <c r="N212" s="4">
        <v>192915</v>
      </c>
      <c r="O212" s="4">
        <v>259937</v>
      </c>
      <c r="P212" s="4">
        <v>179147.5</v>
      </c>
      <c r="Q212" s="4">
        <v>14942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574700</v>
      </c>
      <c r="X212" s="4">
        <v>0</v>
      </c>
      <c r="Y212" s="4">
        <v>0</v>
      </c>
      <c r="Z212" s="4">
        <v>19045</v>
      </c>
      <c r="AA212" s="4">
        <v>487346</v>
      </c>
      <c r="AB212" s="4">
        <v>9134264.5</v>
      </c>
      <c r="AC212" s="4">
        <v>0</v>
      </c>
      <c r="AD212" s="4">
        <v>47680</v>
      </c>
      <c r="AE212" s="4">
        <v>152436</v>
      </c>
      <c r="AF212" s="4">
        <v>0</v>
      </c>
      <c r="AG212" s="4">
        <v>365646</v>
      </c>
      <c r="AH212" s="4">
        <v>0</v>
      </c>
      <c r="AI212" s="4">
        <v>414680</v>
      </c>
      <c r="AJ212" s="4">
        <v>980442</v>
      </c>
    </row>
    <row r="213" spans="1:36" x14ac:dyDescent="0.25">
      <c r="A213" s="4">
        <v>739</v>
      </c>
      <c r="B213" s="4">
        <v>1</v>
      </c>
      <c r="C213" s="4" t="s">
        <v>214</v>
      </c>
      <c r="D213" s="4">
        <v>746</v>
      </c>
      <c r="E213" s="4">
        <v>820.39999999999986</v>
      </c>
      <c r="F213" s="4">
        <v>734</v>
      </c>
      <c r="G213" s="4">
        <v>807.99999999999989</v>
      </c>
      <c r="H213" s="4">
        <v>5100096</v>
      </c>
      <c r="I213" s="4">
        <v>0</v>
      </c>
      <c r="J213" s="4">
        <v>96872</v>
      </c>
      <c r="K213" s="4">
        <v>0</v>
      </c>
      <c r="L213" s="4">
        <v>69596</v>
      </c>
      <c r="M213" s="4">
        <v>0</v>
      </c>
      <c r="N213" s="4">
        <v>154469.533291</v>
      </c>
      <c r="O213" s="4">
        <v>183231</v>
      </c>
      <c r="P213" s="4">
        <v>110726.25</v>
      </c>
      <c r="Q213" s="4">
        <v>10504</v>
      </c>
      <c r="R213" s="4">
        <v>8767</v>
      </c>
      <c r="S213" s="4">
        <v>0</v>
      </c>
      <c r="T213" s="4">
        <v>0</v>
      </c>
      <c r="U213" s="4">
        <v>0</v>
      </c>
      <c r="V213" s="4">
        <v>0</v>
      </c>
      <c r="W213" s="4">
        <v>656597</v>
      </c>
      <c r="X213" s="4">
        <v>125957</v>
      </c>
      <c r="Y213" s="4">
        <v>20144</v>
      </c>
      <c r="Z213" s="4">
        <v>14892</v>
      </c>
      <c r="AA213" s="4">
        <v>342592</v>
      </c>
      <c r="AB213" s="4">
        <v>6768486.7832909999</v>
      </c>
      <c r="AC213" s="4">
        <v>0</v>
      </c>
      <c r="AD213" s="4">
        <v>59511</v>
      </c>
      <c r="AE213" s="4">
        <v>91769</v>
      </c>
      <c r="AF213" s="4">
        <v>7266</v>
      </c>
      <c r="AG213" s="4">
        <v>466995</v>
      </c>
      <c r="AH213" s="4">
        <v>0</v>
      </c>
      <c r="AI213" s="4">
        <v>283939</v>
      </c>
      <c r="AJ213" s="4">
        <v>909480</v>
      </c>
    </row>
    <row r="214" spans="1:36" x14ac:dyDescent="0.25">
      <c r="A214" s="4">
        <v>740</v>
      </c>
      <c r="B214" s="4">
        <v>1</v>
      </c>
      <c r="C214" s="4" t="s">
        <v>215</v>
      </c>
      <c r="D214" s="4">
        <v>1450</v>
      </c>
      <c r="E214" s="4">
        <v>1619.2</v>
      </c>
      <c r="F214" s="4">
        <v>1312</v>
      </c>
      <c r="G214" s="4">
        <v>1462.4</v>
      </c>
      <c r="H214" s="4">
        <v>9230669</v>
      </c>
      <c r="I214" s="4">
        <v>24562</v>
      </c>
      <c r="J214" s="4">
        <v>689051</v>
      </c>
      <c r="K214" s="4">
        <v>200340</v>
      </c>
      <c r="L214" s="4">
        <v>0</v>
      </c>
      <c r="M214" s="4">
        <v>0</v>
      </c>
      <c r="N214" s="4">
        <v>300676.58287719998</v>
      </c>
      <c r="O214" s="4">
        <v>330913</v>
      </c>
      <c r="P214" s="4">
        <v>227931.25</v>
      </c>
      <c r="Q214" s="4">
        <v>19011</v>
      </c>
      <c r="R214" s="4">
        <v>0</v>
      </c>
      <c r="S214" s="4">
        <v>0</v>
      </c>
      <c r="T214" s="4">
        <v>0</v>
      </c>
      <c r="U214" s="4">
        <v>0</v>
      </c>
      <c r="V214" s="4">
        <v>-7574</v>
      </c>
      <c r="W214" s="4">
        <v>731200</v>
      </c>
      <c r="X214" s="4">
        <v>0</v>
      </c>
      <c r="Y214" s="4">
        <v>41701</v>
      </c>
      <c r="Z214" s="4">
        <v>26489</v>
      </c>
      <c r="AA214" s="4">
        <v>620058</v>
      </c>
      <c r="AB214" s="4">
        <v>12435027.8328772</v>
      </c>
      <c r="AC214" s="4">
        <v>0</v>
      </c>
      <c r="AD214" s="4">
        <v>98742</v>
      </c>
      <c r="AE214" s="4">
        <v>157182</v>
      </c>
      <c r="AF214" s="4">
        <v>0</v>
      </c>
      <c r="AG214" s="4">
        <v>377032</v>
      </c>
      <c r="AH214" s="4">
        <v>0</v>
      </c>
      <c r="AI214" s="4">
        <v>427593</v>
      </c>
      <c r="AJ214" s="4">
        <v>1060549</v>
      </c>
    </row>
    <row r="215" spans="1:36" x14ac:dyDescent="0.25">
      <c r="A215" s="4">
        <v>741</v>
      </c>
      <c r="B215" s="4">
        <v>1</v>
      </c>
      <c r="C215" s="4" t="s">
        <v>216</v>
      </c>
      <c r="D215" s="4">
        <v>916</v>
      </c>
      <c r="E215" s="4">
        <v>1006.8000000000001</v>
      </c>
      <c r="F215" s="4">
        <v>920</v>
      </c>
      <c r="G215" s="4">
        <v>1011.2</v>
      </c>
      <c r="H215" s="4">
        <v>6382694</v>
      </c>
      <c r="I215" s="4">
        <v>16374</v>
      </c>
      <c r="J215" s="4">
        <v>268286</v>
      </c>
      <c r="K215" s="4">
        <v>15049</v>
      </c>
      <c r="L215" s="4">
        <v>0</v>
      </c>
      <c r="M215" s="4">
        <v>0</v>
      </c>
      <c r="N215" s="4">
        <v>174015.96455900001</v>
      </c>
      <c r="O215" s="4">
        <v>232519</v>
      </c>
      <c r="P215" s="4">
        <v>167066.25</v>
      </c>
      <c r="Q215" s="4">
        <v>13146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343050</v>
      </c>
      <c r="X215" s="4">
        <v>154206</v>
      </c>
      <c r="Y215" s="4">
        <v>6361</v>
      </c>
      <c r="Z215" s="4">
        <v>22043</v>
      </c>
      <c r="AA215" s="4">
        <v>428749</v>
      </c>
      <c r="AB215" s="4">
        <v>8069353.214559</v>
      </c>
      <c r="AC215" s="4">
        <v>0</v>
      </c>
      <c r="AD215" s="4">
        <v>88872</v>
      </c>
      <c r="AE215" s="4">
        <v>146450</v>
      </c>
      <c r="AF215" s="4">
        <v>0</v>
      </c>
      <c r="AG215" s="4">
        <v>188908</v>
      </c>
      <c r="AH215" s="4">
        <v>0</v>
      </c>
      <c r="AI215" s="4">
        <v>375841</v>
      </c>
      <c r="AJ215" s="4">
        <v>800071</v>
      </c>
    </row>
    <row r="216" spans="1:36" x14ac:dyDescent="0.25">
      <c r="A216" s="4">
        <v>742</v>
      </c>
      <c r="B216" s="4">
        <v>1</v>
      </c>
      <c r="C216" s="4" t="s">
        <v>217</v>
      </c>
      <c r="D216" s="4">
        <v>12888</v>
      </c>
      <c r="E216" s="4">
        <v>14060</v>
      </c>
      <c r="F216" s="4">
        <v>10095</v>
      </c>
      <c r="G216" s="4">
        <v>11087.999999999998</v>
      </c>
      <c r="H216" s="4">
        <v>69987456</v>
      </c>
      <c r="I216" s="4">
        <v>1534077</v>
      </c>
      <c r="J216" s="4">
        <v>14903636</v>
      </c>
      <c r="K216" s="4">
        <v>2136006</v>
      </c>
      <c r="L216" s="4">
        <v>0</v>
      </c>
      <c r="M216" s="4">
        <v>0</v>
      </c>
      <c r="N216" s="4">
        <v>750009.43536419992</v>
      </c>
      <c r="O216" s="4">
        <v>2567794</v>
      </c>
      <c r="P216" s="4">
        <v>1857240</v>
      </c>
      <c r="Q216" s="4">
        <v>144144</v>
      </c>
      <c r="R216" s="4">
        <v>0</v>
      </c>
      <c r="S216" s="4">
        <v>0</v>
      </c>
      <c r="T216" s="4">
        <v>0</v>
      </c>
      <c r="U216" s="4">
        <v>215192</v>
      </c>
      <c r="V216" s="4">
        <v>0</v>
      </c>
      <c r="W216" s="4">
        <v>3326400</v>
      </c>
      <c r="X216" s="4">
        <v>0</v>
      </c>
      <c r="Y216" s="4">
        <v>0</v>
      </c>
      <c r="Z216" s="4">
        <v>271404</v>
      </c>
      <c r="AA216" s="4">
        <v>4701312</v>
      </c>
      <c r="AB216" s="4">
        <v>102394670.4353642</v>
      </c>
      <c r="AC216" s="4">
        <v>0</v>
      </c>
      <c r="AD216" s="4">
        <v>877107</v>
      </c>
      <c r="AE216" s="4">
        <v>1682721</v>
      </c>
      <c r="AF216" s="4">
        <v>0</v>
      </c>
      <c r="AG216" s="4">
        <v>1746651</v>
      </c>
      <c r="AH216" s="4">
        <v>0</v>
      </c>
      <c r="AI216" s="4">
        <v>4259546</v>
      </c>
      <c r="AJ216" s="4">
        <v>8566025</v>
      </c>
    </row>
    <row r="217" spans="1:36" x14ac:dyDescent="0.25">
      <c r="A217" s="4">
        <v>743</v>
      </c>
      <c r="B217" s="4">
        <v>1</v>
      </c>
      <c r="C217" s="4" t="s">
        <v>218</v>
      </c>
      <c r="D217" s="4">
        <v>1059</v>
      </c>
      <c r="E217" s="4">
        <v>1158</v>
      </c>
      <c r="F217" s="4">
        <v>1063</v>
      </c>
      <c r="G217" s="4">
        <v>1162.8</v>
      </c>
      <c r="H217" s="4">
        <v>7339594</v>
      </c>
      <c r="I217" s="4">
        <v>0</v>
      </c>
      <c r="J217" s="4">
        <v>474892</v>
      </c>
      <c r="K217" s="4">
        <v>14920</v>
      </c>
      <c r="L217" s="4">
        <v>0</v>
      </c>
      <c r="M217" s="4">
        <v>0</v>
      </c>
      <c r="N217" s="4">
        <v>198897</v>
      </c>
      <c r="O217" s="4">
        <v>265895</v>
      </c>
      <c r="P217" s="4">
        <v>147160</v>
      </c>
      <c r="Q217" s="4">
        <v>15116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1166963</v>
      </c>
      <c r="X217" s="4">
        <v>285480</v>
      </c>
      <c r="Y217" s="4">
        <v>10602</v>
      </c>
      <c r="Z217" s="4">
        <v>23542</v>
      </c>
      <c r="AA217" s="4">
        <v>493027</v>
      </c>
      <c r="AB217" s="4">
        <v>10150608</v>
      </c>
      <c r="AC217" s="4">
        <v>0</v>
      </c>
      <c r="AD217" s="4">
        <v>108000</v>
      </c>
      <c r="AE217" s="4">
        <v>145086</v>
      </c>
      <c r="AF217" s="4">
        <v>0</v>
      </c>
      <c r="AG217" s="4">
        <v>1009906</v>
      </c>
      <c r="AH217" s="4">
        <v>103024</v>
      </c>
      <c r="AI217" s="4">
        <v>486080</v>
      </c>
      <c r="AJ217" s="4">
        <v>1749072</v>
      </c>
    </row>
    <row r="218" spans="1:36" x14ac:dyDescent="0.25">
      <c r="A218" s="4">
        <v>745</v>
      </c>
      <c r="B218" s="4">
        <v>1</v>
      </c>
      <c r="C218" s="4" t="s">
        <v>219</v>
      </c>
      <c r="D218" s="4">
        <v>1699</v>
      </c>
      <c r="E218" s="4">
        <v>1854.1999999999998</v>
      </c>
      <c r="F218" s="4">
        <v>1770</v>
      </c>
      <c r="G218" s="4">
        <v>1931.2</v>
      </c>
      <c r="H218" s="4">
        <v>12189734</v>
      </c>
      <c r="I218" s="4">
        <v>52193</v>
      </c>
      <c r="J218" s="4">
        <v>181758</v>
      </c>
      <c r="K218" s="4">
        <v>14582</v>
      </c>
      <c r="L218" s="4">
        <v>0</v>
      </c>
      <c r="M218" s="4">
        <v>0</v>
      </c>
      <c r="N218" s="4">
        <v>248744</v>
      </c>
      <c r="O218" s="4">
        <v>412575</v>
      </c>
      <c r="P218" s="4">
        <v>322967.5</v>
      </c>
      <c r="Q218" s="4">
        <v>25106</v>
      </c>
      <c r="R218" s="4">
        <v>8748</v>
      </c>
      <c r="S218" s="4">
        <v>0</v>
      </c>
      <c r="T218" s="4">
        <v>0</v>
      </c>
      <c r="U218" s="4">
        <v>0</v>
      </c>
      <c r="V218" s="4">
        <v>0</v>
      </c>
      <c r="W218" s="4">
        <v>579360</v>
      </c>
      <c r="X218" s="4">
        <v>459680</v>
      </c>
      <c r="Y218" s="4">
        <v>0</v>
      </c>
      <c r="Z218" s="4">
        <v>43570</v>
      </c>
      <c r="AA218" s="4">
        <v>818829</v>
      </c>
      <c r="AB218" s="4">
        <v>14898166.5</v>
      </c>
      <c r="AC218" s="4">
        <v>0</v>
      </c>
      <c r="AD218" s="4">
        <v>92907</v>
      </c>
      <c r="AE218" s="4">
        <v>246781</v>
      </c>
      <c r="AF218" s="4">
        <v>6684</v>
      </c>
      <c r="AG218" s="4">
        <v>256560</v>
      </c>
      <c r="AH218" s="4">
        <v>140313</v>
      </c>
      <c r="AI218" s="4">
        <v>625670</v>
      </c>
      <c r="AJ218" s="4">
        <v>1228602</v>
      </c>
    </row>
    <row r="219" spans="1:36" x14ac:dyDescent="0.25">
      <c r="A219" s="4">
        <v>748</v>
      </c>
      <c r="B219" s="4">
        <v>1</v>
      </c>
      <c r="C219" s="4" t="s">
        <v>220</v>
      </c>
      <c r="D219" s="4">
        <v>3990</v>
      </c>
      <c r="E219" s="4">
        <v>4388.3999999999996</v>
      </c>
      <c r="F219" s="4">
        <v>3944</v>
      </c>
      <c r="G219" s="4">
        <v>4333.6000000000004</v>
      </c>
      <c r="H219" s="4">
        <v>27353683</v>
      </c>
      <c r="I219" s="4">
        <v>0</v>
      </c>
      <c r="J219" s="4">
        <v>192157</v>
      </c>
      <c r="K219" s="4">
        <v>26816</v>
      </c>
      <c r="L219" s="4">
        <v>0</v>
      </c>
      <c r="M219" s="4">
        <v>0</v>
      </c>
      <c r="N219" s="4">
        <v>134443</v>
      </c>
      <c r="O219" s="4">
        <v>953544</v>
      </c>
      <c r="P219" s="4">
        <v>719616.25</v>
      </c>
      <c r="Q219" s="4">
        <v>56337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1407683</v>
      </c>
      <c r="X219" s="4">
        <v>0</v>
      </c>
      <c r="Y219" s="4">
        <v>0</v>
      </c>
      <c r="Z219" s="4">
        <v>147783</v>
      </c>
      <c r="AA219" s="4">
        <v>1837446</v>
      </c>
      <c r="AB219" s="4">
        <v>32829508.25</v>
      </c>
      <c r="AC219" s="4">
        <v>0</v>
      </c>
      <c r="AD219" s="4">
        <v>168887</v>
      </c>
      <c r="AE219" s="4">
        <v>483164</v>
      </c>
      <c r="AF219" s="4">
        <v>0</v>
      </c>
      <c r="AG219" s="4">
        <v>578131</v>
      </c>
      <c r="AH219" s="4">
        <v>0</v>
      </c>
      <c r="AI219" s="4">
        <v>1233696</v>
      </c>
      <c r="AJ219" s="4">
        <v>2463878</v>
      </c>
    </row>
    <row r="220" spans="1:36" x14ac:dyDescent="0.25">
      <c r="A220" s="4">
        <v>750</v>
      </c>
      <c r="B220" s="4">
        <v>1</v>
      </c>
      <c r="C220" s="4" t="s">
        <v>221</v>
      </c>
      <c r="D220" s="4">
        <v>1818</v>
      </c>
      <c r="E220" s="4">
        <v>2020.1999999999998</v>
      </c>
      <c r="F220" s="4">
        <v>2089</v>
      </c>
      <c r="G220" s="4">
        <v>2330.0000000000005</v>
      </c>
      <c r="H220" s="4">
        <v>14706960</v>
      </c>
      <c r="I220" s="4">
        <v>0</v>
      </c>
      <c r="J220" s="4">
        <v>391976</v>
      </c>
      <c r="K220" s="4">
        <v>62993</v>
      </c>
      <c r="L220" s="4">
        <v>0</v>
      </c>
      <c r="M220" s="4">
        <v>0</v>
      </c>
      <c r="N220" s="4">
        <v>333963.49611300003</v>
      </c>
      <c r="O220" s="4">
        <v>526683</v>
      </c>
      <c r="P220" s="4">
        <v>389493.75</v>
      </c>
      <c r="Q220" s="4">
        <v>30290</v>
      </c>
      <c r="R220" s="4">
        <v>13421</v>
      </c>
      <c r="S220" s="4">
        <v>0</v>
      </c>
      <c r="T220" s="4">
        <v>0</v>
      </c>
      <c r="U220" s="4">
        <v>0</v>
      </c>
      <c r="V220" s="4">
        <v>0</v>
      </c>
      <c r="W220" s="4">
        <v>699000</v>
      </c>
      <c r="X220" s="4">
        <v>555100</v>
      </c>
      <c r="Y220" s="4">
        <v>21204</v>
      </c>
      <c r="Z220" s="4">
        <v>45022</v>
      </c>
      <c r="AA220" s="4">
        <v>987920</v>
      </c>
      <c r="AB220" s="4">
        <v>18208926.246113002</v>
      </c>
      <c r="AC220" s="4">
        <v>0</v>
      </c>
      <c r="AD220" s="4">
        <v>153206</v>
      </c>
      <c r="AE220" s="4">
        <v>389493.75</v>
      </c>
      <c r="AF220" s="4">
        <v>13421</v>
      </c>
      <c r="AG220" s="4">
        <v>440346</v>
      </c>
      <c r="AH220" s="4">
        <v>200325</v>
      </c>
      <c r="AI220" s="4">
        <v>987920</v>
      </c>
      <c r="AJ220" s="4">
        <v>1984386.75</v>
      </c>
    </row>
    <row r="221" spans="1:36" x14ac:dyDescent="0.25">
      <c r="A221" s="4">
        <v>756</v>
      </c>
      <c r="B221" s="4">
        <v>1</v>
      </c>
      <c r="C221" s="4" t="s">
        <v>222</v>
      </c>
      <c r="D221" s="4">
        <v>749</v>
      </c>
      <c r="E221" s="4">
        <v>817.2</v>
      </c>
      <c r="F221" s="4">
        <v>756</v>
      </c>
      <c r="G221" s="4">
        <v>823.2</v>
      </c>
      <c r="H221" s="4">
        <v>5196038</v>
      </c>
      <c r="I221" s="4">
        <v>0</v>
      </c>
      <c r="J221" s="4">
        <v>163041</v>
      </c>
      <c r="K221" s="4">
        <v>15250</v>
      </c>
      <c r="L221" s="4">
        <v>63814</v>
      </c>
      <c r="M221" s="4">
        <v>0</v>
      </c>
      <c r="N221" s="4">
        <v>157434</v>
      </c>
      <c r="O221" s="4">
        <v>191353</v>
      </c>
      <c r="P221" s="4">
        <v>123706.25</v>
      </c>
      <c r="Q221" s="4">
        <v>10702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490627</v>
      </c>
      <c r="X221" s="4">
        <v>0</v>
      </c>
      <c r="Y221" s="4">
        <v>0</v>
      </c>
      <c r="Z221" s="4">
        <v>17115</v>
      </c>
      <c r="AA221" s="4">
        <v>349037</v>
      </c>
      <c r="AB221" s="4">
        <v>6778117.25</v>
      </c>
      <c r="AC221" s="4">
        <v>0</v>
      </c>
      <c r="AD221" s="4">
        <v>69300</v>
      </c>
      <c r="AE221" s="4">
        <v>71001</v>
      </c>
      <c r="AF221" s="4">
        <v>0</v>
      </c>
      <c r="AG221" s="4">
        <v>221999</v>
      </c>
      <c r="AH221" s="4">
        <v>0</v>
      </c>
      <c r="AI221" s="4">
        <v>200330</v>
      </c>
      <c r="AJ221" s="4">
        <v>562630</v>
      </c>
    </row>
    <row r="222" spans="1:36" x14ac:dyDescent="0.25">
      <c r="A222" s="4">
        <v>761</v>
      </c>
      <c r="B222" s="4">
        <v>1</v>
      </c>
      <c r="C222" s="4" t="s">
        <v>223</v>
      </c>
      <c r="D222" s="4">
        <v>5014</v>
      </c>
      <c r="E222" s="4">
        <v>5493.2</v>
      </c>
      <c r="F222" s="4">
        <v>4840</v>
      </c>
      <c r="G222" s="4">
        <v>5296.9999999999991</v>
      </c>
      <c r="H222" s="4">
        <v>33434664</v>
      </c>
      <c r="I222" s="4">
        <v>157604</v>
      </c>
      <c r="J222" s="4">
        <v>3256928</v>
      </c>
      <c r="K222" s="4">
        <v>278714</v>
      </c>
      <c r="L222" s="4">
        <v>0</v>
      </c>
      <c r="M222" s="4">
        <v>0</v>
      </c>
      <c r="N222" s="4">
        <v>498045</v>
      </c>
      <c r="O222" s="4">
        <v>1217391</v>
      </c>
      <c r="P222" s="4">
        <v>733528.75</v>
      </c>
      <c r="Q222" s="4">
        <v>68861</v>
      </c>
      <c r="R222" s="4">
        <v>188573</v>
      </c>
      <c r="S222" s="4">
        <v>0</v>
      </c>
      <c r="T222" s="4">
        <v>0</v>
      </c>
      <c r="U222" s="4">
        <v>21892</v>
      </c>
      <c r="V222" s="4">
        <v>-85086</v>
      </c>
      <c r="W222" s="4">
        <v>4042035</v>
      </c>
      <c r="X222" s="4">
        <v>0</v>
      </c>
      <c r="Y222" s="4">
        <v>91354</v>
      </c>
      <c r="Z222" s="4">
        <v>114736</v>
      </c>
      <c r="AA222" s="4">
        <v>2245928</v>
      </c>
      <c r="AB222" s="4">
        <v>46265167.75</v>
      </c>
      <c r="AC222" s="4">
        <v>0</v>
      </c>
      <c r="AD222" s="4">
        <v>312543</v>
      </c>
      <c r="AE222" s="4">
        <v>561040</v>
      </c>
      <c r="AF222" s="4">
        <v>144230</v>
      </c>
      <c r="AG222" s="4">
        <v>2584360</v>
      </c>
      <c r="AH222" s="4">
        <v>0</v>
      </c>
      <c r="AI222" s="4">
        <v>1717800</v>
      </c>
      <c r="AJ222" s="4">
        <v>5319973</v>
      </c>
    </row>
    <row r="223" spans="1:36" x14ac:dyDescent="0.25">
      <c r="A223" s="4">
        <v>763</v>
      </c>
      <c r="B223" s="4">
        <v>1</v>
      </c>
      <c r="C223" s="4" t="s">
        <v>224</v>
      </c>
      <c r="D223" s="4">
        <v>572</v>
      </c>
      <c r="E223" s="4">
        <v>629</v>
      </c>
      <c r="F223" s="4">
        <v>906</v>
      </c>
      <c r="G223" s="4">
        <v>992</v>
      </c>
      <c r="H223" s="4">
        <v>6261504</v>
      </c>
      <c r="I223" s="4">
        <v>0</v>
      </c>
      <c r="J223" s="4">
        <v>346222</v>
      </c>
      <c r="K223" s="4">
        <v>23314</v>
      </c>
      <c r="L223" s="4">
        <v>0</v>
      </c>
      <c r="M223" s="4">
        <v>0</v>
      </c>
      <c r="N223" s="4">
        <v>148754</v>
      </c>
      <c r="O223" s="4">
        <v>203796</v>
      </c>
      <c r="P223" s="4">
        <v>165177.5</v>
      </c>
      <c r="Q223" s="4">
        <v>12896</v>
      </c>
      <c r="R223" s="4">
        <v>16884</v>
      </c>
      <c r="S223" s="4">
        <v>0</v>
      </c>
      <c r="T223" s="4">
        <v>0</v>
      </c>
      <c r="U223" s="4">
        <v>0</v>
      </c>
      <c r="V223" s="4">
        <v>0</v>
      </c>
      <c r="W223" s="4">
        <v>297600</v>
      </c>
      <c r="X223" s="4">
        <v>0</v>
      </c>
      <c r="Y223" s="4">
        <v>0</v>
      </c>
      <c r="Z223" s="4">
        <v>31793</v>
      </c>
      <c r="AA223" s="4">
        <v>420608</v>
      </c>
      <c r="AB223" s="4">
        <v>7928548.5</v>
      </c>
      <c r="AC223" s="4">
        <v>0</v>
      </c>
      <c r="AD223" s="4">
        <v>40842</v>
      </c>
      <c r="AE223" s="4">
        <v>118580</v>
      </c>
      <c r="AF223" s="4">
        <v>12121</v>
      </c>
      <c r="AG223" s="4">
        <v>123817</v>
      </c>
      <c r="AH223" s="4">
        <v>0</v>
      </c>
      <c r="AI223" s="4">
        <v>301951</v>
      </c>
      <c r="AJ223" s="4">
        <v>597311</v>
      </c>
    </row>
    <row r="224" spans="1:36" x14ac:dyDescent="0.25">
      <c r="A224" s="4">
        <v>768</v>
      </c>
      <c r="B224" s="4">
        <v>1</v>
      </c>
      <c r="C224" s="4" t="s">
        <v>225</v>
      </c>
      <c r="D224" s="4">
        <v>278</v>
      </c>
      <c r="E224" s="4">
        <v>302.40000000000003</v>
      </c>
      <c r="F224" s="4">
        <v>376</v>
      </c>
      <c r="G224" s="4">
        <v>409.2000000000001</v>
      </c>
      <c r="H224" s="4">
        <v>2582870</v>
      </c>
      <c r="I224" s="4">
        <v>0</v>
      </c>
      <c r="J224" s="4">
        <v>89538</v>
      </c>
      <c r="K224" s="4">
        <v>16430</v>
      </c>
      <c r="L224" s="4">
        <v>127720</v>
      </c>
      <c r="M224" s="4">
        <v>0</v>
      </c>
      <c r="N224" s="4">
        <v>94730</v>
      </c>
      <c r="O224" s="4">
        <v>92697</v>
      </c>
      <c r="P224" s="4">
        <v>58555</v>
      </c>
      <c r="Q224" s="4">
        <v>5320</v>
      </c>
      <c r="R224" s="4">
        <v>4202</v>
      </c>
      <c r="S224" s="4">
        <v>0</v>
      </c>
      <c r="T224" s="4">
        <v>0</v>
      </c>
      <c r="U224" s="4">
        <v>0</v>
      </c>
      <c r="V224" s="4">
        <v>0</v>
      </c>
      <c r="W224" s="4">
        <v>290168</v>
      </c>
      <c r="X224" s="4">
        <v>0</v>
      </c>
      <c r="Y224" s="4">
        <v>0</v>
      </c>
      <c r="Z224" s="4">
        <v>6971</v>
      </c>
      <c r="AA224" s="4">
        <v>173501</v>
      </c>
      <c r="AB224" s="4">
        <v>3542702</v>
      </c>
      <c r="AC224" s="4">
        <v>0</v>
      </c>
      <c r="AD224" s="4">
        <v>31413</v>
      </c>
      <c r="AE224" s="4">
        <v>22697</v>
      </c>
      <c r="AF224" s="4">
        <v>1629</v>
      </c>
      <c r="AG224" s="4">
        <v>92467</v>
      </c>
      <c r="AH224" s="4">
        <v>0</v>
      </c>
      <c r="AI224" s="4">
        <v>67252</v>
      </c>
      <c r="AJ224" s="4">
        <v>215458</v>
      </c>
    </row>
    <row r="225" spans="1:36" x14ac:dyDescent="0.25">
      <c r="A225" s="4">
        <v>771</v>
      </c>
      <c r="B225" s="4">
        <v>1</v>
      </c>
      <c r="C225" s="4" t="s">
        <v>226</v>
      </c>
      <c r="D225" s="4">
        <v>188</v>
      </c>
      <c r="E225" s="4">
        <v>206.79999999999995</v>
      </c>
      <c r="F225" s="4">
        <v>159</v>
      </c>
      <c r="G225" s="4">
        <v>175.6</v>
      </c>
      <c r="H225" s="4">
        <v>1108387</v>
      </c>
      <c r="I225" s="4">
        <v>0</v>
      </c>
      <c r="J225" s="4">
        <v>58725</v>
      </c>
      <c r="K225" s="4">
        <v>0</v>
      </c>
      <c r="L225" s="4">
        <v>78053</v>
      </c>
      <c r="M225" s="4">
        <v>6213</v>
      </c>
      <c r="N225" s="4">
        <v>82020.976934000006</v>
      </c>
      <c r="O225" s="4">
        <v>42361</v>
      </c>
      <c r="P225" s="4">
        <v>8780</v>
      </c>
      <c r="Q225" s="4">
        <v>2283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525692</v>
      </c>
      <c r="X225" s="4">
        <v>0</v>
      </c>
      <c r="Y225" s="4">
        <v>2827</v>
      </c>
      <c r="Z225" s="4">
        <v>4395</v>
      </c>
      <c r="AA225" s="4">
        <v>74454</v>
      </c>
      <c r="AB225" s="4">
        <v>1994190.9769339999</v>
      </c>
      <c r="AC225" s="4">
        <v>0</v>
      </c>
      <c r="AD225" s="4">
        <v>42361</v>
      </c>
      <c r="AE225" s="4">
        <v>5271</v>
      </c>
      <c r="AF225" s="4">
        <v>0</v>
      </c>
      <c r="AG225" s="4">
        <v>385861.17000000004</v>
      </c>
      <c r="AH225" s="4">
        <v>0</v>
      </c>
      <c r="AI225" s="4">
        <v>44697</v>
      </c>
      <c r="AJ225" s="4">
        <v>478190.17000000004</v>
      </c>
    </row>
    <row r="226" spans="1:36" x14ac:dyDescent="0.25">
      <c r="A226" s="4">
        <v>775</v>
      </c>
      <c r="B226" s="4">
        <v>1</v>
      </c>
      <c r="C226" s="4" t="s">
        <v>227</v>
      </c>
      <c r="D226" s="4">
        <v>482</v>
      </c>
      <c r="E226" s="4">
        <v>527.59999999999991</v>
      </c>
      <c r="F226" s="4">
        <v>734</v>
      </c>
      <c r="G226" s="4">
        <v>799.6</v>
      </c>
      <c r="H226" s="4">
        <v>5047075</v>
      </c>
      <c r="I226" s="4">
        <v>66521</v>
      </c>
      <c r="J226" s="4">
        <v>278247</v>
      </c>
      <c r="K226" s="4">
        <v>15274</v>
      </c>
      <c r="L226" s="4">
        <v>72678</v>
      </c>
      <c r="M226" s="4">
        <v>114973</v>
      </c>
      <c r="N226" s="4">
        <v>239774</v>
      </c>
      <c r="O226" s="4">
        <v>173901</v>
      </c>
      <c r="P226" s="4">
        <v>133932.5</v>
      </c>
      <c r="Q226" s="4">
        <v>10395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239880</v>
      </c>
      <c r="X226" s="4">
        <v>0</v>
      </c>
      <c r="Y226" s="4">
        <v>0</v>
      </c>
      <c r="Z226" s="4">
        <v>14223</v>
      </c>
      <c r="AA226" s="4">
        <v>339030</v>
      </c>
      <c r="AB226" s="4">
        <v>6745903.5</v>
      </c>
      <c r="AC226" s="4">
        <v>0</v>
      </c>
      <c r="AD226" s="4">
        <v>85685</v>
      </c>
      <c r="AE226" s="4">
        <v>72845</v>
      </c>
      <c r="AF226" s="4">
        <v>0</v>
      </c>
      <c r="AG226" s="4">
        <v>75613</v>
      </c>
      <c r="AH226" s="4">
        <v>0</v>
      </c>
      <c r="AI226" s="4">
        <v>184397</v>
      </c>
      <c r="AJ226" s="4">
        <v>418540</v>
      </c>
    </row>
    <row r="227" spans="1:36" x14ac:dyDescent="0.25">
      <c r="A227" s="4">
        <v>777</v>
      </c>
      <c r="B227" s="4">
        <v>1</v>
      </c>
      <c r="C227" s="4" t="s">
        <v>228</v>
      </c>
      <c r="D227" s="4">
        <v>867.6</v>
      </c>
      <c r="E227" s="4">
        <v>946.8</v>
      </c>
      <c r="F227" s="4">
        <v>802.6</v>
      </c>
      <c r="G227" s="4">
        <v>876.2</v>
      </c>
      <c r="H227" s="4">
        <v>5530574</v>
      </c>
      <c r="I227" s="4">
        <v>44006</v>
      </c>
      <c r="J227" s="4">
        <v>480365</v>
      </c>
      <c r="K227" s="4">
        <v>15155</v>
      </c>
      <c r="L227" s="4">
        <v>41608</v>
      </c>
      <c r="M227" s="4">
        <v>133832</v>
      </c>
      <c r="N227" s="4">
        <v>248639</v>
      </c>
      <c r="O227" s="4">
        <v>210260</v>
      </c>
      <c r="P227" s="4">
        <v>119101.25</v>
      </c>
      <c r="Q227" s="4">
        <v>11391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738207</v>
      </c>
      <c r="X227" s="4">
        <v>0</v>
      </c>
      <c r="Y227" s="4">
        <v>0</v>
      </c>
      <c r="Z227" s="4">
        <v>19551</v>
      </c>
      <c r="AA227" s="4">
        <v>371509</v>
      </c>
      <c r="AB227" s="4">
        <v>7964198.25</v>
      </c>
      <c r="AC227" s="4">
        <v>0</v>
      </c>
      <c r="AD227" s="4">
        <v>144315</v>
      </c>
      <c r="AE227" s="4">
        <v>85545</v>
      </c>
      <c r="AF227" s="4">
        <v>0</v>
      </c>
      <c r="AG227" s="4">
        <v>471208</v>
      </c>
      <c r="AH227" s="4">
        <v>0</v>
      </c>
      <c r="AI227" s="4">
        <v>266838</v>
      </c>
      <c r="AJ227" s="4">
        <v>967906</v>
      </c>
    </row>
    <row r="228" spans="1:36" x14ac:dyDescent="0.25">
      <c r="A228" s="4">
        <v>786</v>
      </c>
      <c r="B228" s="4">
        <v>1</v>
      </c>
      <c r="C228" s="4" t="s">
        <v>229</v>
      </c>
      <c r="D228" s="4">
        <v>569</v>
      </c>
      <c r="E228" s="4">
        <v>626.20000000000005</v>
      </c>
      <c r="F228" s="4">
        <v>457</v>
      </c>
      <c r="G228" s="4">
        <v>501.00000000000006</v>
      </c>
      <c r="H228" s="4">
        <v>3162312</v>
      </c>
      <c r="I228" s="4">
        <v>0</v>
      </c>
      <c r="J228" s="4">
        <v>351421</v>
      </c>
      <c r="K228" s="4">
        <v>0</v>
      </c>
      <c r="L228" s="4">
        <v>130310</v>
      </c>
      <c r="M228" s="4">
        <v>41063</v>
      </c>
      <c r="N228" s="4">
        <v>124223</v>
      </c>
      <c r="O228" s="4">
        <v>115688</v>
      </c>
      <c r="P228" s="4">
        <v>70506.25</v>
      </c>
      <c r="Q228" s="4">
        <v>6513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380760</v>
      </c>
      <c r="X228" s="4">
        <v>0</v>
      </c>
      <c r="Y228" s="4">
        <v>24385</v>
      </c>
      <c r="Z228" s="4">
        <v>10436</v>
      </c>
      <c r="AA228" s="4">
        <v>212424</v>
      </c>
      <c r="AB228" s="4">
        <v>4630041.25</v>
      </c>
      <c r="AC228" s="4">
        <v>0</v>
      </c>
      <c r="AD228" s="4">
        <v>24153</v>
      </c>
      <c r="AE228" s="4">
        <v>25952</v>
      </c>
      <c r="AF228" s="4">
        <v>0</v>
      </c>
      <c r="AG228" s="4">
        <v>116891</v>
      </c>
      <c r="AH228" s="4">
        <v>0</v>
      </c>
      <c r="AI228" s="4">
        <v>78190</v>
      </c>
      <c r="AJ228" s="4">
        <v>245186</v>
      </c>
    </row>
    <row r="229" spans="1:36" x14ac:dyDescent="0.25">
      <c r="A229" s="4">
        <v>787</v>
      </c>
      <c r="B229" s="4">
        <v>1</v>
      </c>
      <c r="C229" s="4" t="s">
        <v>230</v>
      </c>
      <c r="D229" s="4">
        <v>373</v>
      </c>
      <c r="E229" s="4">
        <v>409.2</v>
      </c>
      <c r="F229" s="4">
        <v>553</v>
      </c>
      <c r="G229" s="4">
        <v>608.99999999999989</v>
      </c>
      <c r="H229" s="4">
        <v>3844008</v>
      </c>
      <c r="I229" s="4">
        <v>10234</v>
      </c>
      <c r="J229" s="4">
        <v>428262</v>
      </c>
      <c r="K229" s="4">
        <v>15666</v>
      </c>
      <c r="L229" s="4">
        <v>121130</v>
      </c>
      <c r="M229" s="4">
        <v>0</v>
      </c>
      <c r="N229" s="4">
        <v>185036.76032</v>
      </c>
      <c r="O229" s="4">
        <v>141064</v>
      </c>
      <c r="P229" s="4">
        <v>102007.5</v>
      </c>
      <c r="Q229" s="4">
        <v>7917</v>
      </c>
      <c r="R229" s="4">
        <v>0</v>
      </c>
      <c r="S229" s="4">
        <v>0</v>
      </c>
      <c r="T229" s="4">
        <v>0</v>
      </c>
      <c r="U229" s="4">
        <v>0</v>
      </c>
      <c r="V229" s="4">
        <v>-7574</v>
      </c>
      <c r="W229" s="4">
        <v>182700</v>
      </c>
      <c r="X229" s="4">
        <v>0</v>
      </c>
      <c r="Y229" s="4">
        <v>0</v>
      </c>
      <c r="Z229" s="4">
        <v>17840</v>
      </c>
      <c r="AA229" s="4">
        <v>258216</v>
      </c>
      <c r="AB229" s="4">
        <v>5306507.2603200004</v>
      </c>
      <c r="AC229" s="4">
        <v>0</v>
      </c>
      <c r="AD229" s="4">
        <v>29842</v>
      </c>
      <c r="AE229" s="4">
        <v>71952</v>
      </c>
      <c r="AF229" s="4">
        <v>0</v>
      </c>
      <c r="AG229" s="4">
        <v>74686</v>
      </c>
      <c r="AH229" s="4">
        <v>0</v>
      </c>
      <c r="AI229" s="4">
        <v>182136</v>
      </c>
      <c r="AJ229" s="4">
        <v>358616</v>
      </c>
    </row>
    <row r="230" spans="1:36" x14ac:dyDescent="0.25">
      <c r="A230" s="4">
        <v>801</v>
      </c>
      <c r="B230" s="4">
        <v>1</v>
      </c>
      <c r="C230" s="4" t="s">
        <v>231</v>
      </c>
      <c r="D230" s="4">
        <v>100.4</v>
      </c>
      <c r="E230" s="4">
        <v>108.8</v>
      </c>
      <c r="F230" s="4">
        <v>174.4</v>
      </c>
      <c r="G230" s="4">
        <v>181.20000000000002</v>
      </c>
      <c r="H230" s="4">
        <v>1143734</v>
      </c>
      <c r="I230" s="4">
        <v>0</v>
      </c>
      <c r="J230" s="4">
        <v>290343</v>
      </c>
      <c r="K230" s="4">
        <v>0</v>
      </c>
      <c r="L230" s="4">
        <v>79967</v>
      </c>
      <c r="M230" s="4">
        <v>58645</v>
      </c>
      <c r="N230" s="4">
        <v>55476</v>
      </c>
      <c r="O230" s="4">
        <v>43941</v>
      </c>
      <c r="P230" s="4">
        <v>22596.25</v>
      </c>
      <c r="Q230" s="4">
        <v>2356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187622</v>
      </c>
      <c r="X230" s="4">
        <v>0</v>
      </c>
      <c r="Y230" s="4">
        <v>0</v>
      </c>
      <c r="Z230" s="4">
        <v>3414</v>
      </c>
      <c r="AA230" s="4">
        <v>76829</v>
      </c>
      <c r="AB230" s="4">
        <v>1964923.25</v>
      </c>
      <c r="AC230" s="4">
        <v>0</v>
      </c>
      <c r="AD230" s="4">
        <v>16800</v>
      </c>
      <c r="AE230" s="4">
        <v>8477</v>
      </c>
      <c r="AF230" s="4">
        <v>0</v>
      </c>
      <c r="AG230" s="4">
        <v>76019</v>
      </c>
      <c r="AH230" s="4">
        <v>0</v>
      </c>
      <c r="AI230" s="4">
        <v>28823</v>
      </c>
      <c r="AJ230" s="4">
        <v>130119</v>
      </c>
    </row>
    <row r="231" spans="1:36" x14ac:dyDescent="0.25">
      <c r="A231" s="4">
        <v>803</v>
      </c>
      <c r="B231" s="4">
        <v>1</v>
      </c>
      <c r="C231" s="4" t="s">
        <v>232</v>
      </c>
      <c r="D231" s="4">
        <v>349.8</v>
      </c>
      <c r="E231" s="4">
        <v>381.8</v>
      </c>
      <c r="F231" s="4">
        <v>375.8</v>
      </c>
      <c r="G231" s="4">
        <v>411.00000000000006</v>
      </c>
      <c r="H231" s="4">
        <v>2594232</v>
      </c>
      <c r="I231" s="4">
        <v>0</v>
      </c>
      <c r="J231" s="4">
        <v>139562</v>
      </c>
      <c r="K231" s="4">
        <v>16440</v>
      </c>
      <c r="L231" s="4">
        <v>127862</v>
      </c>
      <c r="M231" s="4">
        <v>324831</v>
      </c>
      <c r="N231" s="4">
        <v>155345</v>
      </c>
      <c r="O231" s="4">
        <v>98310</v>
      </c>
      <c r="P231" s="4">
        <v>51222.5</v>
      </c>
      <c r="Q231" s="4">
        <v>5343</v>
      </c>
      <c r="R231" s="4">
        <v>1928</v>
      </c>
      <c r="S231" s="4">
        <v>0</v>
      </c>
      <c r="T231" s="4">
        <v>0</v>
      </c>
      <c r="U231" s="4">
        <v>0</v>
      </c>
      <c r="V231" s="4">
        <v>0</v>
      </c>
      <c r="W231" s="4">
        <v>424148</v>
      </c>
      <c r="X231" s="4">
        <v>0</v>
      </c>
      <c r="Y231" s="4">
        <v>19084</v>
      </c>
      <c r="Z231" s="4">
        <v>9270</v>
      </c>
      <c r="AA231" s="4">
        <v>174264</v>
      </c>
      <c r="AB231" s="4">
        <v>4141841.5</v>
      </c>
      <c r="AC231" s="4">
        <v>0</v>
      </c>
      <c r="AD231" s="4">
        <v>95147</v>
      </c>
      <c r="AE231" s="4">
        <v>25860</v>
      </c>
      <c r="AF231" s="4">
        <v>973</v>
      </c>
      <c r="AG231" s="4">
        <v>230773</v>
      </c>
      <c r="AH231" s="4">
        <v>0</v>
      </c>
      <c r="AI231" s="4">
        <v>87978</v>
      </c>
      <c r="AJ231" s="4">
        <v>440731</v>
      </c>
    </row>
    <row r="232" spans="1:36" x14ac:dyDescent="0.25">
      <c r="A232" s="4">
        <v>811</v>
      </c>
      <c r="B232" s="4">
        <v>1</v>
      </c>
      <c r="C232" s="4" t="s">
        <v>233</v>
      </c>
      <c r="D232" s="4">
        <v>566</v>
      </c>
      <c r="E232" s="4">
        <v>624.4</v>
      </c>
      <c r="F232" s="4">
        <v>519</v>
      </c>
      <c r="G232" s="4">
        <v>572.80000000000007</v>
      </c>
      <c r="H232" s="4">
        <v>3615514</v>
      </c>
      <c r="I232" s="4">
        <v>0</v>
      </c>
      <c r="J232" s="4">
        <v>178256</v>
      </c>
      <c r="K232" s="4">
        <v>15816</v>
      </c>
      <c r="L232" s="4">
        <v>125680</v>
      </c>
      <c r="M232" s="4">
        <v>94672</v>
      </c>
      <c r="N232" s="4">
        <v>112180.51352000001</v>
      </c>
      <c r="O232" s="4">
        <v>130844</v>
      </c>
      <c r="P232" s="4">
        <v>68031.25</v>
      </c>
      <c r="Q232" s="4">
        <v>7446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651486</v>
      </c>
      <c r="X232" s="4">
        <v>0</v>
      </c>
      <c r="Y232" s="4">
        <v>1060</v>
      </c>
      <c r="Z232" s="4">
        <v>12756</v>
      </c>
      <c r="AA232" s="4">
        <v>242867</v>
      </c>
      <c r="AB232" s="4">
        <v>5256608.7635200005</v>
      </c>
      <c r="AC232" s="4">
        <v>0</v>
      </c>
      <c r="AD232" s="4">
        <v>71121</v>
      </c>
      <c r="AE232" s="4">
        <v>68031.25</v>
      </c>
      <c r="AF232" s="4">
        <v>0</v>
      </c>
      <c r="AG232" s="4">
        <v>623955</v>
      </c>
      <c r="AH232" s="4">
        <v>0</v>
      </c>
      <c r="AI232" s="4">
        <v>242867</v>
      </c>
      <c r="AJ232" s="4">
        <v>1005974.25</v>
      </c>
    </row>
    <row r="233" spans="1:36" x14ac:dyDescent="0.25">
      <c r="A233" s="4">
        <v>813</v>
      </c>
      <c r="B233" s="4">
        <v>1</v>
      </c>
      <c r="C233" s="4" t="s">
        <v>234</v>
      </c>
      <c r="D233" s="4">
        <v>1200</v>
      </c>
      <c r="E233" s="4">
        <v>1316.8</v>
      </c>
      <c r="F233" s="4">
        <v>1231</v>
      </c>
      <c r="G233" s="4">
        <v>1349.6</v>
      </c>
      <c r="H233" s="4">
        <v>8518675</v>
      </c>
      <c r="I233" s="4">
        <v>0</v>
      </c>
      <c r="J233" s="4">
        <v>202008</v>
      </c>
      <c r="K233" s="4">
        <v>20312</v>
      </c>
      <c r="L233" s="4">
        <v>0</v>
      </c>
      <c r="M233" s="4">
        <v>0</v>
      </c>
      <c r="N233" s="4">
        <v>223535.61580460001</v>
      </c>
      <c r="O233" s="4">
        <v>319099</v>
      </c>
      <c r="P233" s="4">
        <v>166587.5</v>
      </c>
      <c r="Q233" s="4">
        <v>17545</v>
      </c>
      <c r="R233" s="4">
        <v>2537</v>
      </c>
      <c r="S233" s="4">
        <v>0</v>
      </c>
      <c r="T233" s="4">
        <v>0</v>
      </c>
      <c r="U233" s="4">
        <v>0</v>
      </c>
      <c r="V233" s="4">
        <v>0</v>
      </c>
      <c r="W233" s="4">
        <v>1424300</v>
      </c>
      <c r="X233" s="4">
        <v>0</v>
      </c>
      <c r="Y233" s="4">
        <v>0</v>
      </c>
      <c r="Z233" s="4">
        <v>25601</v>
      </c>
      <c r="AA233" s="4">
        <v>0</v>
      </c>
      <c r="AB233" s="4">
        <v>10920200.1158046</v>
      </c>
      <c r="AC233" s="4">
        <v>0</v>
      </c>
      <c r="AD233" s="4">
        <v>131490</v>
      </c>
      <c r="AE233" s="4">
        <v>166587.5</v>
      </c>
      <c r="AF233" s="4">
        <v>2537</v>
      </c>
      <c r="AG233" s="4">
        <v>1285156</v>
      </c>
      <c r="AH233" s="4">
        <v>0</v>
      </c>
      <c r="AI233" s="4">
        <v>0</v>
      </c>
      <c r="AJ233" s="4">
        <v>1585770.5</v>
      </c>
    </row>
    <row r="234" spans="1:36" x14ac:dyDescent="0.25">
      <c r="A234" s="4">
        <v>815</v>
      </c>
      <c r="B234" s="4">
        <v>2</v>
      </c>
      <c r="C234" s="4" t="s">
        <v>235</v>
      </c>
      <c r="D234" s="4">
        <v>27</v>
      </c>
      <c r="E234" s="4">
        <v>28.499999999999993</v>
      </c>
      <c r="F234" s="4">
        <v>1</v>
      </c>
      <c r="G234" s="4">
        <v>1</v>
      </c>
      <c r="H234" s="4">
        <v>6312</v>
      </c>
      <c r="I234" s="4">
        <v>0</v>
      </c>
      <c r="J234" s="4">
        <v>0</v>
      </c>
      <c r="K234" s="4">
        <v>0</v>
      </c>
      <c r="L234" s="4">
        <v>543</v>
      </c>
      <c r="M234" s="4">
        <v>0</v>
      </c>
      <c r="N234" s="4">
        <v>4742.6761779999997</v>
      </c>
      <c r="O234" s="4">
        <v>188</v>
      </c>
      <c r="P234" s="4">
        <v>199.50806568411292</v>
      </c>
      <c r="Q234" s="4">
        <v>13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414</v>
      </c>
      <c r="AA234" s="4">
        <v>424</v>
      </c>
      <c r="AB234" s="4">
        <v>12836.184243684113</v>
      </c>
      <c r="AC234" s="4">
        <v>0</v>
      </c>
      <c r="AD234" s="4">
        <v>188</v>
      </c>
      <c r="AE234" s="4">
        <v>199.50806568411292</v>
      </c>
      <c r="AF234" s="4">
        <v>0</v>
      </c>
      <c r="AG234" s="4">
        <v>0</v>
      </c>
      <c r="AH234" s="4">
        <v>0</v>
      </c>
      <c r="AI234" s="4">
        <v>424</v>
      </c>
      <c r="AJ234" s="4">
        <v>811.50806568411292</v>
      </c>
    </row>
    <row r="235" spans="1:36" x14ac:dyDescent="0.25">
      <c r="A235" s="4">
        <v>818</v>
      </c>
      <c r="B235" s="4">
        <v>1</v>
      </c>
      <c r="C235" s="4" t="s">
        <v>236</v>
      </c>
      <c r="D235" s="4">
        <v>297</v>
      </c>
      <c r="E235" s="4">
        <v>325.2</v>
      </c>
      <c r="F235" s="4">
        <v>577</v>
      </c>
      <c r="G235" s="4">
        <v>637</v>
      </c>
      <c r="H235" s="4">
        <v>4020744</v>
      </c>
      <c r="I235" s="4">
        <v>0</v>
      </c>
      <c r="J235" s="4">
        <v>497113</v>
      </c>
      <c r="K235" s="4">
        <v>15640</v>
      </c>
      <c r="L235" s="4">
        <v>116592</v>
      </c>
      <c r="M235" s="4">
        <v>0</v>
      </c>
      <c r="N235" s="4">
        <v>155697</v>
      </c>
      <c r="O235" s="4">
        <v>142794</v>
      </c>
      <c r="P235" s="4">
        <v>105420</v>
      </c>
      <c r="Q235" s="4">
        <v>8281</v>
      </c>
      <c r="R235" s="4">
        <v>21945</v>
      </c>
      <c r="S235" s="4">
        <v>0</v>
      </c>
      <c r="T235" s="4">
        <v>0</v>
      </c>
      <c r="U235" s="4">
        <v>0</v>
      </c>
      <c r="V235" s="4">
        <v>0</v>
      </c>
      <c r="W235" s="4">
        <v>191100</v>
      </c>
      <c r="X235" s="4">
        <v>0</v>
      </c>
      <c r="Y235" s="4">
        <v>0</v>
      </c>
      <c r="Z235" s="4">
        <v>11524</v>
      </c>
      <c r="AA235" s="4">
        <v>0</v>
      </c>
      <c r="AB235" s="4">
        <v>5286850</v>
      </c>
      <c r="AC235" s="4">
        <v>0</v>
      </c>
      <c r="AD235" s="4">
        <v>16261</v>
      </c>
      <c r="AE235" s="4">
        <v>51860</v>
      </c>
      <c r="AF235" s="4">
        <v>10796</v>
      </c>
      <c r="AG235" s="4">
        <v>54483</v>
      </c>
      <c r="AH235" s="4">
        <v>0</v>
      </c>
      <c r="AI235" s="4">
        <v>0</v>
      </c>
      <c r="AJ235" s="4">
        <v>133400</v>
      </c>
    </row>
    <row r="236" spans="1:36" x14ac:dyDescent="0.25">
      <c r="A236" s="4">
        <v>820</v>
      </c>
      <c r="B236" s="4">
        <v>1</v>
      </c>
      <c r="C236" s="4" t="s">
        <v>237</v>
      </c>
      <c r="D236" s="4">
        <v>532</v>
      </c>
      <c r="E236" s="4">
        <v>586.19999999999993</v>
      </c>
      <c r="F236" s="4">
        <v>513</v>
      </c>
      <c r="G236" s="4">
        <v>563.6</v>
      </c>
      <c r="H236" s="4">
        <v>3557443</v>
      </c>
      <c r="I236" s="4">
        <v>49123</v>
      </c>
      <c r="J236" s="4">
        <v>309881</v>
      </c>
      <c r="K236" s="4">
        <v>0</v>
      </c>
      <c r="L236" s="4">
        <v>126600</v>
      </c>
      <c r="M236" s="4">
        <v>0</v>
      </c>
      <c r="N236" s="4">
        <v>175567.91559792499</v>
      </c>
      <c r="O236" s="4">
        <v>133577</v>
      </c>
      <c r="P236" s="4">
        <v>89566.25</v>
      </c>
      <c r="Q236" s="4">
        <v>7327</v>
      </c>
      <c r="R236" s="4">
        <v>8353</v>
      </c>
      <c r="S236" s="4">
        <v>0</v>
      </c>
      <c r="T236" s="4">
        <v>0</v>
      </c>
      <c r="U236" s="4">
        <v>0</v>
      </c>
      <c r="V236" s="4">
        <v>0</v>
      </c>
      <c r="W236" s="4">
        <v>243853</v>
      </c>
      <c r="X236" s="4">
        <v>128960</v>
      </c>
      <c r="Y236" s="4">
        <v>0</v>
      </c>
      <c r="Z236" s="4">
        <v>12028</v>
      </c>
      <c r="AA236" s="4">
        <v>238966</v>
      </c>
      <c r="AB236" s="4">
        <v>4952285.165597925</v>
      </c>
      <c r="AC236" s="4">
        <v>0</v>
      </c>
      <c r="AD236" s="4">
        <v>30479</v>
      </c>
      <c r="AE236" s="4">
        <v>39550</v>
      </c>
      <c r="AF236" s="4">
        <v>3688</v>
      </c>
      <c r="AG236" s="4">
        <v>76287</v>
      </c>
      <c r="AH236" s="4">
        <v>39885</v>
      </c>
      <c r="AI236" s="4">
        <v>105521</v>
      </c>
      <c r="AJ236" s="4">
        <v>255525</v>
      </c>
    </row>
    <row r="237" spans="1:36" x14ac:dyDescent="0.25">
      <c r="A237" s="4">
        <v>821</v>
      </c>
      <c r="B237" s="4">
        <v>1</v>
      </c>
      <c r="C237" s="4" t="s">
        <v>238</v>
      </c>
      <c r="D237" s="4">
        <v>935</v>
      </c>
      <c r="E237" s="4">
        <v>1008</v>
      </c>
      <c r="F237" s="4">
        <v>1063</v>
      </c>
      <c r="G237" s="4">
        <v>1150.9000000000001</v>
      </c>
      <c r="H237" s="4">
        <v>7264481</v>
      </c>
      <c r="I237" s="4">
        <v>85966</v>
      </c>
      <c r="J237" s="4">
        <v>653531</v>
      </c>
      <c r="K237" s="4">
        <v>14906</v>
      </c>
      <c r="L237" s="4">
        <v>0</v>
      </c>
      <c r="M237" s="4">
        <v>0</v>
      </c>
      <c r="N237" s="4">
        <v>241865.20271383165</v>
      </c>
      <c r="O237" s="4">
        <v>255308</v>
      </c>
      <c r="P237" s="4">
        <v>189107.5</v>
      </c>
      <c r="Q237" s="4">
        <v>14962</v>
      </c>
      <c r="R237" s="4">
        <v>63035</v>
      </c>
      <c r="S237" s="4">
        <v>0</v>
      </c>
      <c r="T237" s="4">
        <v>0</v>
      </c>
      <c r="U237" s="4">
        <v>0</v>
      </c>
      <c r="V237" s="4">
        <v>0</v>
      </c>
      <c r="W237" s="4">
        <v>345270</v>
      </c>
      <c r="X237" s="4">
        <v>0</v>
      </c>
      <c r="Y237" s="4">
        <v>0</v>
      </c>
      <c r="Z237" s="4">
        <v>31324</v>
      </c>
      <c r="AA237" s="4">
        <v>487982</v>
      </c>
      <c r="AB237" s="4">
        <v>9647737.7027138323</v>
      </c>
      <c r="AC237" s="4">
        <v>0</v>
      </c>
      <c r="AD237" s="4">
        <v>35449</v>
      </c>
      <c r="AE237" s="4">
        <v>71102</v>
      </c>
      <c r="AF237" s="4">
        <v>23700</v>
      </c>
      <c r="AG237" s="4">
        <v>75235</v>
      </c>
      <c r="AH237" s="4">
        <v>0</v>
      </c>
      <c r="AI237" s="4">
        <v>183475</v>
      </c>
      <c r="AJ237" s="4">
        <v>388961</v>
      </c>
    </row>
    <row r="238" spans="1:36" x14ac:dyDescent="0.25">
      <c r="A238" s="4">
        <v>829</v>
      </c>
      <c r="B238" s="4">
        <v>1</v>
      </c>
      <c r="C238" s="4" t="s">
        <v>239</v>
      </c>
      <c r="D238" s="4">
        <v>1936</v>
      </c>
      <c r="E238" s="4">
        <v>2125.1999999999998</v>
      </c>
      <c r="F238" s="4">
        <v>1880</v>
      </c>
      <c r="G238" s="4">
        <v>2086.2000000000003</v>
      </c>
      <c r="H238" s="4">
        <v>13168094</v>
      </c>
      <c r="I238" s="4">
        <v>145323</v>
      </c>
      <c r="J238" s="4">
        <v>763319</v>
      </c>
      <c r="K238" s="4">
        <v>18344</v>
      </c>
      <c r="L238" s="4">
        <v>0</v>
      </c>
      <c r="M238" s="4">
        <v>0</v>
      </c>
      <c r="N238" s="4">
        <v>253807</v>
      </c>
      <c r="O238" s="4">
        <v>484285</v>
      </c>
      <c r="P238" s="4">
        <v>348730</v>
      </c>
      <c r="Q238" s="4">
        <v>27121</v>
      </c>
      <c r="R238" s="4">
        <v>12183</v>
      </c>
      <c r="S238" s="4">
        <v>0</v>
      </c>
      <c r="T238" s="4">
        <v>0</v>
      </c>
      <c r="U238" s="4">
        <v>57786</v>
      </c>
      <c r="V238" s="4">
        <v>0</v>
      </c>
      <c r="W238" s="4">
        <v>625860</v>
      </c>
      <c r="X238" s="4">
        <v>0</v>
      </c>
      <c r="Y238" s="4">
        <v>15196</v>
      </c>
      <c r="Z238" s="4">
        <v>42173</v>
      </c>
      <c r="AA238" s="4">
        <v>884549</v>
      </c>
      <c r="AB238" s="4">
        <v>16846770</v>
      </c>
      <c r="AC238" s="4">
        <v>0</v>
      </c>
      <c r="AD238" s="4">
        <v>124540</v>
      </c>
      <c r="AE238" s="4">
        <v>232171</v>
      </c>
      <c r="AF238" s="4">
        <v>8111</v>
      </c>
      <c r="AG238" s="4">
        <v>241481</v>
      </c>
      <c r="AH238" s="4">
        <v>0</v>
      </c>
      <c r="AI238" s="4">
        <v>588899</v>
      </c>
      <c r="AJ238" s="4">
        <v>1195202</v>
      </c>
    </row>
    <row r="239" spans="1:36" x14ac:dyDescent="0.25">
      <c r="A239" s="4">
        <v>831</v>
      </c>
      <c r="B239" s="4">
        <v>1</v>
      </c>
      <c r="C239" s="4" t="s">
        <v>240</v>
      </c>
      <c r="D239" s="4">
        <v>7135</v>
      </c>
      <c r="E239" s="4">
        <v>7823</v>
      </c>
      <c r="F239" s="4">
        <v>6085</v>
      </c>
      <c r="G239" s="4">
        <v>6693</v>
      </c>
      <c r="H239" s="4">
        <v>42246216</v>
      </c>
      <c r="I239" s="4">
        <v>624274</v>
      </c>
      <c r="J239" s="4">
        <v>935774</v>
      </c>
      <c r="K239" s="4">
        <v>36111</v>
      </c>
      <c r="L239" s="4">
        <v>0</v>
      </c>
      <c r="M239" s="4">
        <v>0</v>
      </c>
      <c r="N239" s="4">
        <v>486260</v>
      </c>
      <c r="O239" s="4">
        <v>1494738</v>
      </c>
      <c r="P239" s="4">
        <v>747772.5</v>
      </c>
      <c r="Q239" s="4">
        <v>87009</v>
      </c>
      <c r="R239" s="4">
        <v>135466</v>
      </c>
      <c r="S239" s="4">
        <v>0</v>
      </c>
      <c r="T239" s="4">
        <v>0</v>
      </c>
      <c r="U239" s="4">
        <v>670584</v>
      </c>
      <c r="V239" s="4">
        <v>0</v>
      </c>
      <c r="W239" s="4">
        <v>8611682</v>
      </c>
      <c r="X239" s="4">
        <v>1598480</v>
      </c>
      <c r="Y239" s="4">
        <v>269291</v>
      </c>
      <c r="Z239" s="4">
        <v>127729</v>
      </c>
      <c r="AA239" s="4">
        <v>2837832</v>
      </c>
      <c r="AB239" s="4">
        <v>59310738.5</v>
      </c>
      <c r="AC239" s="4">
        <v>0</v>
      </c>
      <c r="AD239" s="4">
        <v>593061</v>
      </c>
      <c r="AE239" s="4">
        <v>747772.5</v>
      </c>
      <c r="AF239" s="4">
        <v>135466</v>
      </c>
      <c r="AG239" s="4">
        <v>8059925</v>
      </c>
      <c r="AH239" s="4">
        <v>576862</v>
      </c>
      <c r="AI239" s="4">
        <v>2837832</v>
      </c>
      <c r="AJ239" s="4">
        <v>12374056.5</v>
      </c>
    </row>
    <row r="240" spans="1:36" x14ac:dyDescent="0.25">
      <c r="A240" s="4">
        <v>832</v>
      </c>
      <c r="B240" s="4">
        <v>1</v>
      </c>
      <c r="C240" s="4" t="s">
        <v>241</v>
      </c>
      <c r="D240" s="4">
        <v>2421</v>
      </c>
      <c r="E240" s="4">
        <v>2663.7999999999997</v>
      </c>
      <c r="F240" s="4">
        <v>3267</v>
      </c>
      <c r="G240" s="4">
        <v>3621.6000000000004</v>
      </c>
      <c r="H240" s="4">
        <v>22859539</v>
      </c>
      <c r="I240" s="4">
        <v>0</v>
      </c>
      <c r="J240" s="4">
        <v>82642</v>
      </c>
      <c r="K240" s="4">
        <v>27723</v>
      </c>
      <c r="L240" s="4">
        <v>0</v>
      </c>
      <c r="M240" s="4">
        <v>0</v>
      </c>
      <c r="N240" s="4">
        <v>108592</v>
      </c>
      <c r="O240" s="4">
        <v>796761</v>
      </c>
      <c r="P240" s="4">
        <v>400812.5</v>
      </c>
      <c r="Q240" s="4">
        <v>47081</v>
      </c>
      <c r="R240" s="4">
        <v>21078</v>
      </c>
      <c r="S240" s="4">
        <v>0</v>
      </c>
      <c r="T240" s="4">
        <v>0</v>
      </c>
      <c r="U240" s="4">
        <v>0</v>
      </c>
      <c r="V240" s="4">
        <v>-5050</v>
      </c>
      <c r="W240" s="4">
        <v>4780512</v>
      </c>
      <c r="X240" s="4">
        <v>868920</v>
      </c>
      <c r="Y240" s="4">
        <v>0</v>
      </c>
      <c r="Z240" s="4">
        <v>90061</v>
      </c>
      <c r="AA240" s="4">
        <v>1535558</v>
      </c>
      <c r="AB240" s="4">
        <v>30745309.5</v>
      </c>
      <c r="AC240" s="4">
        <v>0</v>
      </c>
      <c r="AD240" s="4">
        <v>247679</v>
      </c>
      <c r="AE240" s="4">
        <v>400812.5</v>
      </c>
      <c r="AF240" s="4">
        <v>21078</v>
      </c>
      <c r="AG240" s="4">
        <v>4712129</v>
      </c>
      <c r="AH240" s="4">
        <v>313577</v>
      </c>
      <c r="AI240" s="4">
        <v>1535558</v>
      </c>
      <c r="AJ240" s="4">
        <v>6917256.5</v>
      </c>
    </row>
    <row r="241" spans="1:36" x14ac:dyDescent="0.25">
      <c r="A241" s="4">
        <v>833</v>
      </c>
      <c r="B241" s="4">
        <v>1</v>
      </c>
      <c r="C241" s="4" t="s">
        <v>242</v>
      </c>
      <c r="D241" s="4">
        <v>19995.400000000001</v>
      </c>
      <c r="E241" s="4">
        <v>21830.999999999996</v>
      </c>
      <c r="F241" s="4">
        <v>19100.400000000001</v>
      </c>
      <c r="G241" s="4">
        <v>20850.599999999999</v>
      </c>
      <c r="H241" s="4">
        <v>131608987</v>
      </c>
      <c r="I241" s="4">
        <v>307020</v>
      </c>
      <c r="J241" s="4">
        <v>2785082</v>
      </c>
      <c r="K241" s="4">
        <v>381175</v>
      </c>
      <c r="L241" s="4">
        <v>0</v>
      </c>
      <c r="M241" s="4">
        <v>0</v>
      </c>
      <c r="N241" s="4">
        <v>0</v>
      </c>
      <c r="O241" s="4">
        <v>4581500</v>
      </c>
      <c r="P241" s="4">
        <v>1704743.75</v>
      </c>
      <c r="Q241" s="4">
        <v>271058</v>
      </c>
      <c r="R241" s="4">
        <v>186404</v>
      </c>
      <c r="S241" s="4">
        <v>0</v>
      </c>
      <c r="T241" s="4">
        <v>0</v>
      </c>
      <c r="U241" s="4">
        <v>212304</v>
      </c>
      <c r="V241" s="4">
        <v>-22723</v>
      </c>
      <c r="W241" s="4">
        <v>38294212</v>
      </c>
      <c r="X241" s="4">
        <v>4645509</v>
      </c>
      <c r="Y241" s="4">
        <v>0</v>
      </c>
      <c r="Z241" s="4">
        <v>720253</v>
      </c>
      <c r="AA241" s="4">
        <v>8840654</v>
      </c>
      <c r="AB241" s="4">
        <v>189870669.75</v>
      </c>
      <c r="AC241" s="4">
        <v>0</v>
      </c>
      <c r="AD241" s="4">
        <v>1202430</v>
      </c>
      <c r="AE241" s="4">
        <v>1588022</v>
      </c>
      <c r="AF241" s="4">
        <v>173641</v>
      </c>
      <c r="AG241" s="4">
        <v>34759280</v>
      </c>
      <c r="AH241" s="4">
        <v>1475800</v>
      </c>
      <c r="AI241" s="4">
        <v>8235345</v>
      </c>
      <c r="AJ241" s="4">
        <v>45958718</v>
      </c>
    </row>
    <row r="242" spans="1:36" x14ac:dyDescent="0.25">
      <c r="A242" s="4">
        <v>834</v>
      </c>
      <c r="B242" s="4">
        <v>1</v>
      </c>
      <c r="C242" s="4" t="s">
        <v>243</v>
      </c>
      <c r="D242" s="4">
        <v>9489</v>
      </c>
      <c r="E242" s="4">
        <v>10410.6</v>
      </c>
      <c r="F242" s="4">
        <v>8414</v>
      </c>
      <c r="G242" s="4">
        <v>9248.5999999999985</v>
      </c>
      <c r="H242" s="4">
        <v>58377163</v>
      </c>
      <c r="I242" s="4">
        <v>171931</v>
      </c>
      <c r="J242" s="4">
        <v>734367</v>
      </c>
      <c r="K242" s="4">
        <v>144115</v>
      </c>
      <c r="L242" s="4">
        <v>0</v>
      </c>
      <c r="M242" s="4">
        <v>0</v>
      </c>
      <c r="N242" s="4">
        <v>529204.00257600006</v>
      </c>
      <c r="O242" s="4">
        <v>2068934</v>
      </c>
      <c r="P242" s="4">
        <v>901196.25</v>
      </c>
      <c r="Q242" s="4">
        <v>120232</v>
      </c>
      <c r="R242" s="4">
        <v>28393</v>
      </c>
      <c r="S242" s="4">
        <v>0</v>
      </c>
      <c r="T242" s="4">
        <v>0</v>
      </c>
      <c r="U242" s="4">
        <v>539945</v>
      </c>
      <c r="V242" s="4">
        <v>-7574</v>
      </c>
      <c r="W242" s="4">
        <v>14433273</v>
      </c>
      <c r="X242" s="4">
        <v>1421259</v>
      </c>
      <c r="Y242" s="4">
        <v>353</v>
      </c>
      <c r="Z242" s="4">
        <v>185484</v>
      </c>
      <c r="AA242" s="4">
        <v>3921406</v>
      </c>
      <c r="AB242" s="4">
        <v>82148422.252575994</v>
      </c>
      <c r="AC242" s="4">
        <v>0</v>
      </c>
      <c r="AD242" s="4">
        <v>1051550</v>
      </c>
      <c r="AE242" s="4">
        <v>901196.25</v>
      </c>
      <c r="AF242" s="4">
        <v>28393</v>
      </c>
      <c r="AG242" s="4">
        <v>14379284.01</v>
      </c>
      <c r="AH242" s="4">
        <v>0</v>
      </c>
      <c r="AI242" s="4">
        <v>3921406</v>
      </c>
      <c r="AJ242" s="4">
        <v>20281829.259999998</v>
      </c>
    </row>
    <row r="243" spans="1:36" x14ac:dyDescent="0.25">
      <c r="A243" s="4">
        <v>836</v>
      </c>
      <c r="B243" s="4">
        <v>1</v>
      </c>
      <c r="C243" s="4" t="s">
        <v>244</v>
      </c>
      <c r="D243" s="4">
        <v>208.2</v>
      </c>
      <c r="E243" s="4">
        <v>224.2</v>
      </c>
      <c r="F243" s="4">
        <v>195.2</v>
      </c>
      <c r="G243" s="4">
        <v>213.4</v>
      </c>
      <c r="H243" s="4">
        <v>1346981</v>
      </c>
      <c r="I243" s="4">
        <v>0</v>
      </c>
      <c r="J243" s="4">
        <v>265003</v>
      </c>
      <c r="K243" s="4">
        <v>24804</v>
      </c>
      <c r="L243" s="4">
        <v>90284</v>
      </c>
      <c r="M243" s="4">
        <v>0</v>
      </c>
      <c r="N243" s="4">
        <v>60205</v>
      </c>
      <c r="O243" s="4">
        <v>51750</v>
      </c>
      <c r="P243" s="4">
        <v>21466.25</v>
      </c>
      <c r="Q243" s="4">
        <v>2774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309383</v>
      </c>
      <c r="X243" s="4">
        <v>0</v>
      </c>
      <c r="Y243" s="4">
        <v>0</v>
      </c>
      <c r="Z243" s="4">
        <v>5446</v>
      </c>
      <c r="AA243" s="4">
        <v>90482</v>
      </c>
      <c r="AB243" s="4">
        <v>2268578.25</v>
      </c>
      <c r="AC243" s="4">
        <v>0</v>
      </c>
      <c r="AD243" s="4">
        <v>33746</v>
      </c>
      <c r="AE243" s="4">
        <v>8460</v>
      </c>
      <c r="AF243" s="4">
        <v>0</v>
      </c>
      <c r="AG243" s="4">
        <v>155338</v>
      </c>
      <c r="AH243" s="4">
        <v>0</v>
      </c>
      <c r="AI243" s="4">
        <v>35661</v>
      </c>
      <c r="AJ243" s="4">
        <v>233205</v>
      </c>
    </row>
    <row r="244" spans="1:36" x14ac:dyDescent="0.25">
      <c r="A244" s="4">
        <v>837</v>
      </c>
      <c r="B244" s="4">
        <v>1</v>
      </c>
      <c r="C244" s="4" t="s">
        <v>245</v>
      </c>
      <c r="D244" s="4">
        <v>534</v>
      </c>
      <c r="E244" s="4">
        <v>581.4</v>
      </c>
      <c r="F244" s="4">
        <v>575</v>
      </c>
      <c r="G244" s="4">
        <v>626.80000000000007</v>
      </c>
      <c r="H244" s="4">
        <v>3956362</v>
      </c>
      <c r="I244" s="4">
        <v>0</v>
      </c>
      <c r="J244" s="4">
        <v>487699</v>
      </c>
      <c r="K244" s="4">
        <v>90630</v>
      </c>
      <c r="L244" s="4">
        <v>118348</v>
      </c>
      <c r="M244" s="4">
        <v>0</v>
      </c>
      <c r="N244" s="4">
        <v>131588</v>
      </c>
      <c r="O244" s="4">
        <v>145659</v>
      </c>
      <c r="P244" s="4">
        <v>76221.25</v>
      </c>
      <c r="Q244" s="4">
        <v>8148</v>
      </c>
      <c r="R244" s="4">
        <v>26282</v>
      </c>
      <c r="S244" s="4">
        <v>0</v>
      </c>
      <c r="T244" s="4">
        <v>0</v>
      </c>
      <c r="U244" s="4">
        <v>0</v>
      </c>
      <c r="V244" s="4">
        <v>0</v>
      </c>
      <c r="W244" s="4">
        <v>656103</v>
      </c>
      <c r="X244" s="4">
        <v>0</v>
      </c>
      <c r="Y244" s="4">
        <v>39227</v>
      </c>
      <c r="Z244" s="4">
        <v>13097</v>
      </c>
      <c r="AA244" s="4">
        <v>265763</v>
      </c>
      <c r="AB244" s="4">
        <v>6015127.25</v>
      </c>
      <c r="AC244" s="4">
        <v>0</v>
      </c>
      <c r="AD244" s="4">
        <v>59943</v>
      </c>
      <c r="AE244" s="4">
        <v>46622</v>
      </c>
      <c r="AF244" s="4">
        <v>16076</v>
      </c>
      <c r="AG244" s="4">
        <v>422753</v>
      </c>
      <c r="AH244" s="4">
        <v>0</v>
      </c>
      <c r="AI244" s="4">
        <v>162558</v>
      </c>
      <c r="AJ244" s="4">
        <v>707952</v>
      </c>
    </row>
    <row r="245" spans="1:36" x14ac:dyDescent="0.25">
      <c r="A245" s="4">
        <v>840</v>
      </c>
      <c r="B245" s="4">
        <v>1</v>
      </c>
      <c r="C245" s="4" t="s">
        <v>246</v>
      </c>
      <c r="D245" s="4">
        <v>1131.8</v>
      </c>
      <c r="E245" s="4">
        <v>1232.6000000000001</v>
      </c>
      <c r="F245" s="4">
        <v>1031.8</v>
      </c>
      <c r="G245" s="4">
        <v>1119.8</v>
      </c>
      <c r="H245" s="4">
        <v>7068178</v>
      </c>
      <c r="I245" s="4">
        <v>0</v>
      </c>
      <c r="J245" s="4">
        <v>952849</v>
      </c>
      <c r="K245" s="4">
        <v>114480</v>
      </c>
      <c r="L245" s="4">
        <v>0</v>
      </c>
      <c r="M245" s="4">
        <v>0</v>
      </c>
      <c r="N245" s="4">
        <v>195784</v>
      </c>
      <c r="O245" s="4">
        <v>254598</v>
      </c>
      <c r="P245" s="4">
        <v>154693.75</v>
      </c>
      <c r="Q245" s="4">
        <v>14557</v>
      </c>
      <c r="R245" s="4">
        <v>1053</v>
      </c>
      <c r="S245" s="4">
        <v>0</v>
      </c>
      <c r="T245" s="4">
        <v>0</v>
      </c>
      <c r="U245" s="4">
        <v>0</v>
      </c>
      <c r="V245" s="4">
        <v>0</v>
      </c>
      <c r="W245" s="4">
        <v>899770</v>
      </c>
      <c r="X245" s="4">
        <v>0</v>
      </c>
      <c r="Y245" s="4">
        <v>28625</v>
      </c>
      <c r="Z245" s="4">
        <v>24995</v>
      </c>
      <c r="AA245" s="4">
        <v>474795</v>
      </c>
      <c r="AB245" s="4">
        <v>10184377.75</v>
      </c>
      <c r="AC245" s="4">
        <v>0</v>
      </c>
      <c r="AD245" s="4">
        <v>92795</v>
      </c>
      <c r="AE245" s="4">
        <v>66459</v>
      </c>
      <c r="AF245" s="4">
        <v>452</v>
      </c>
      <c r="AG245" s="4">
        <v>341754</v>
      </c>
      <c r="AH245" s="4">
        <v>0</v>
      </c>
      <c r="AI245" s="4">
        <v>203981</v>
      </c>
      <c r="AJ245" s="4">
        <v>705441</v>
      </c>
    </row>
    <row r="246" spans="1:36" x14ac:dyDescent="0.25">
      <c r="A246" s="4">
        <v>846</v>
      </c>
      <c r="B246" s="4">
        <v>1</v>
      </c>
      <c r="C246" s="4" t="s">
        <v>247</v>
      </c>
      <c r="D246" s="4">
        <v>662</v>
      </c>
      <c r="E246" s="4">
        <v>725</v>
      </c>
      <c r="F246" s="4">
        <v>630</v>
      </c>
      <c r="G246" s="4">
        <v>693.6</v>
      </c>
      <c r="H246" s="4">
        <v>4378003</v>
      </c>
      <c r="I246" s="4">
        <v>0</v>
      </c>
      <c r="J246" s="4">
        <v>349123</v>
      </c>
      <c r="K246" s="4">
        <v>15460</v>
      </c>
      <c r="L246" s="4">
        <v>104706</v>
      </c>
      <c r="M246" s="4">
        <v>153059</v>
      </c>
      <c r="N246" s="4">
        <v>208407</v>
      </c>
      <c r="O246" s="4">
        <v>164932</v>
      </c>
      <c r="P246" s="4">
        <v>95205</v>
      </c>
      <c r="Q246" s="4">
        <v>9017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568488</v>
      </c>
      <c r="X246" s="4">
        <v>0</v>
      </c>
      <c r="Y246" s="4">
        <v>29332</v>
      </c>
      <c r="Z246" s="4">
        <v>14096</v>
      </c>
      <c r="AA246" s="4">
        <v>294086</v>
      </c>
      <c r="AB246" s="4">
        <v>6383914</v>
      </c>
      <c r="AC246" s="4">
        <v>0</v>
      </c>
      <c r="AD246" s="4">
        <v>105893</v>
      </c>
      <c r="AE246" s="4">
        <v>69632</v>
      </c>
      <c r="AF246" s="4">
        <v>0</v>
      </c>
      <c r="AG246" s="4">
        <v>362907</v>
      </c>
      <c r="AH246" s="4">
        <v>0</v>
      </c>
      <c r="AI246" s="4">
        <v>215092</v>
      </c>
      <c r="AJ246" s="4">
        <v>753524</v>
      </c>
    </row>
    <row r="247" spans="1:36" x14ac:dyDescent="0.25">
      <c r="A247" s="4">
        <v>850</v>
      </c>
      <c r="B247" s="4">
        <v>1</v>
      </c>
      <c r="C247" s="4" t="s">
        <v>248</v>
      </c>
      <c r="D247" s="4">
        <v>171</v>
      </c>
      <c r="E247" s="4">
        <v>185.2</v>
      </c>
      <c r="F247" s="4">
        <v>285</v>
      </c>
      <c r="G247" s="4">
        <v>310.2</v>
      </c>
      <c r="H247" s="4">
        <v>1957982</v>
      </c>
      <c r="I247" s="4">
        <v>0</v>
      </c>
      <c r="J247" s="4">
        <v>146074</v>
      </c>
      <c r="K247" s="4">
        <v>0</v>
      </c>
      <c r="L247" s="4">
        <v>114222</v>
      </c>
      <c r="M247" s="4">
        <v>30346</v>
      </c>
      <c r="N247" s="4">
        <v>129288</v>
      </c>
      <c r="O247" s="4">
        <v>59670</v>
      </c>
      <c r="P247" s="4">
        <v>47262.5</v>
      </c>
      <c r="Q247" s="4">
        <v>4033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173746</v>
      </c>
      <c r="X247" s="4">
        <v>0</v>
      </c>
      <c r="Y247" s="4">
        <v>12369</v>
      </c>
      <c r="Z247" s="4">
        <v>5670</v>
      </c>
      <c r="AA247" s="4">
        <v>0</v>
      </c>
      <c r="AB247" s="4">
        <v>2680662.5</v>
      </c>
      <c r="AC247" s="4">
        <v>0</v>
      </c>
      <c r="AD247" s="4">
        <v>32735</v>
      </c>
      <c r="AE247" s="4">
        <v>36075</v>
      </c>
      <c r="AF247" s="4">
        <v>0</v>
      </c>
      <c r="AG247" s="4">
        <v>53618.850000000006</v>
      </c>
      <c r="AH247" s="4">
        <v>0</v>
      </c>
      <c r="AI247" s="4">
        <v>0</v>
      </c>
      <c r="AJ247" s="4">
        <v>122428.85</v>
      </c>
    </row>
    <row r="248" spans="1:36" x14ac:dyDescent="0.25">
      <c r="A248" s="4">
        <v>852</v>
      </c>
      <c r="B248" s="4">
        <v>1</v>
      </c>
      <c r="C248" s="4" t="s">
        <v>249</v>
      </c>
      <c r="D248" s="4">
        <v>112</v>
      </c>
      <c r="E248" s="4">
        <v>123.6</v>
      </c>
      <c r="F248" s="4">
        <v>140</v>
      </c>
      <c r="G248" s="4">
        <v>153.20000000000002</v>
      </c>
      <c r="H248" s="4">
        <v>966998</v>
      </c>
      <c r="I248" s="4">
        <v>0</v>
      </c>
      <c r="J248" s="4">
        <v>130695</v>
      </c>
      <c r="K248" s="4">
        <v>0</v>
      </c>
      <c r="L248" s="4">
        <v>70041</v>
      </c>
      <c r="M248" s="4">
        <v>139493</v>
      </c>
      <c r="N248" s="4">
        <v>89828</v>
      </c>
      <c r="O248" s="4">
        <v>36475</v>
      </c>
      <c r="P248" s="4">
        <v>7660</v>
      </c>
      <c r="Q248" s="4">
        <v>1992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402772</v>
      </c>
      <c r="X248" s="4">
        <v>0</v>
      </c>
      <c r="Y248" s="4">
        <v>4948</v>
      </c>
      <c r="Z248" s="4">
        <v>3652</v>
      </c>
      <c r="AA248" s="4">
        <v>64957</v>
      </c>
      <c r="AB248" s="4">
        <v>1919511</v>
      </c>
      <c r="AC248" s="4">
        <v>0</v>
      </c>
      <c r="AD248" s="4">
        <v>36475</v>
      </c>
      <c r="AE248" s="4">
        <v>5401</v>
      </c>
      <c r="AF248" s="4">
        <v>0</v>
      </c>
      <c r="AG248" s="4">
        <v>205089.37</v>
      </c>
      <c r="AH248" s="4">
        <v>0</v>
      </c>
      <c r="AI248" s="4">
        <v>45803</v>
      </c>
      <c r="AJ248" s="4">
        <v>292768.37</v>
      </c>
    </row>
    <row r="249" spans="1:36" x14ac:dyDescent="0.25">
      <c r="A249" s="4">
        <v>857</v>
      </c>
      <c r="B249" s="4">
        <v>1</v>
      </c>
      <c r="C249" s="4" t="s">
        <v>250</v>
      </c>
      <c r="D249" s="4">
        <v>623</v>
      </c>
      <c r="E249" s="4">
        <v>692.8</v>
      </c>
      <c r="F249" s="4">
        <v>716</v>
      </c>
      <c r="G249" s="4">
        <v>793</v>
      </c>
      <c r="H249" s="4">
        <v>5005416</v>
      </c>
      <c r="I249" s="4">
        <v>0</v>
      </c>
      <c r="J249" s="4">
        <v>231234</v>
      </c>
      <c r="K249" s="4">
        <v>15332</v>
      </c>
      <c r="L249" s="4">
        <v>75044</v>
      </c>
      <c r="M249" s="4">
        <v>0</v>
      </c>
      <c r="N249" s="4">
        <v>157151</v>
      </c>
      <c r="O249" s="4">
        <v>185967</v>
      </c>
      <c r="P249" s="4">
        <v>130025</v>
      </c>
      <c r="Q249" s="4">
        <v>10309</v>
      </c>
      <c r="R249" s="4">
        <v>6986</v>
      </c>
      <c r="S249" s="4">
        <v>0</v>
      </c>
      <c r="T249" s="4">
        <v>0</v>
      </c>
      <c r="U249" s="4">
        <v>0</v>
      </c>
      <c r="V249" s="4">
        <v>0</v>
      </c>
      <c r="W249" s="4">
        <v>279073</v>
      </c>
      <c r="X249" s="4">
        <v>0</v>
      </c>
      <c r="Y249" s="4">
        <v>59018</v>
      </c>
      <c r="Z249" s="4">
        <v>16190</v>
      </c>
      <c r="AA249" s="4">
        <v>336232</v>
      </c>
      <c r="AB249" s="4">
        <v>6507977</v>
      </c>
      <c r="AC249" s="4">
        <v>0</v>
      </c>
      <c r="AD249" s="4">
        <v>64637</v>
      </c>
      <c r="AE249" s="4">
        <v>95058</v>
      </c>
      <c r="AF249" s="4">
        <v>5107</v>
      </c>
      <c r="AG249" s="4">
        <v>130896</v>
      </c>
      <c r="AH249" s="4">
        <v>0</v>
      </c>
      <c r="AI249" s="4">
        <v>245810</v>
      </c>
      <c r="AJ249" s="4">
        <v>541508</v>
      </c>
    </row>
    <row r="250" spans="1:36" x14ac:dyDescent="0.25">
      <c r="A250" s="4">
        <v>858</v>
      </c>
      <c r="B250" s="4">
        <v>1</v>
      </c>
      <c r="C250" s="4" t="s">
        <v>251</v>
      </c>
      <c r="D250" s="4">
        <v>1006</v>
      </c>
      <c r="E250" s="4">
        <v>1099</v>
      </c>
      <c r="F250" s="4">
        <v>940</v>
      </c>
      <c r="G250" s="4">
        <v>1028.1999999999998</v>
      </c>
      <c r="H250" s="4">
        <v>6489998</v>
      </c>
      <c r="I250" s="4">
        <v>0</v>
      </c>
      <c r="J250" s="4">
        <v>272227</v>
      </c>
      <c r="K250" s="4">
        <v>31919</v>
      </c>
      <c r="L250" s="4">
        <v>0</v>
      </c>
      <c r="M250" s="4">
        <v>0</v>
      </c>
      <c r="N250" s="4">
        <v>154789</v>
      </c>
      <c r="O250" s="4">
        <v>240092</v>
      </c>
      <c r="P250" s="4">
        <v>171615</v>
      </c>
      <c r="Q250" s="4">
        <v>13367</v>
      </c>
      <c r="R250" s="4">
        <v>10467</v>
      </c>
      <c r="S250" s="4">
        <v>0</v>
      </c>
      <c r="T250" s="4">
        <v>0</v>
      </c>
      <c r="U250" s="4">
        <v>0</v>
      </c>
      <c r="V250" s="4">
        <v>-126</v>
      </c>
      <c r="W250" s="4">
        <v>308460</v>
      </c>
      <c r="X250" s="4">
        <v>0</v>
      </c>
      <c r="Y250" s="4">
        <v>186242</v>
      </c>
      <c r="Z250" s="4">
        <v>21634</v>
      </c>
      <c r="AA250" s="4">
        <v>435957</v>
      </c>
      <c r="AB250" s="4">
        <v>8336641</v>
      </c>
      <c r="AC250" s="4">
        <v>0</v>
      </c>
      <c r="AD250" s="4">
        <v>70215</v>
      </c>
      <c r="AE250" s="4">
        <v>123323</v>
      </c>
      <c r="AF250" s="4">
        <v>7522</v>
      </c>
      <c r="AG250" s="4">
        <v>128462</v>
      </c>
      <c r="AH250" s="4">
        <v>0</v>
      </c>
      <c r="AI250" s="4">
        <v>313279</v>
      </c>
      <c r="AJ250" s="4">
        <v>642801</v>
      </c>
    </row>
    <row r="251" spans="1:36" x14ac:dyDescent="0.25">
      <c r="A251" s="4">
        <v>861</v>
      </c>
      <c r="B251" s="4">
        <v>1</v>
      </c>
      <c r="C251" s="4" t="s">
        <v>252</v>
      </c>
      <c r="D251" s="4">
        <v>3358</v>
      </c>
      <c r="E251" s="4">
        <v>3694.2000000000003</v>
      </c>
      <c r="F251" s="4">
        <v>2787</v>
      </c>
      <c r="G251" s="4">
        <v>3066.2000000000003</v>
      </c>
      <c r="H251" s="4">
        <v>19353854</v>
      </c>
      <c r="I251" s="4">
        <v>73685</v>
      </c>
      <c r="J251" s="4">
        <v>1652627</v>
      </c>
      <c r="K251" s="4">
        <v>45169</v>
      </c>
      <c r="L251" s="4">
        <v>0</v>
      </c>
      <c r="M251" s="4">
        <v>0</v>
      </c>
      <c r="N251" s="4">
        <v>465136.52369100001</v>
      </c>
      <c r="O251" s="4">
        <v>708428</v>
      </c>
      <c r="P251" s="4">
        <v>290816.25</v>
      </c>
      <c r="Q251" s="4">
        <v>39861</v>
      </c>
      <c r="R251" s="4">
        <v>63869</v>
      </c>
      <c r="S251" s="4">
        <v>0</v>
      </c>
      <c r="T251" s="4">
        <v>0</v>
      </c>
      <c r="U251" s="4">
        <v>158717</v>
      </c>
      <c r="V251" s="4">
        <v>-15149</v>
      </c>
      <c r="W251" s="4">
        <v>4684142</v>
      </c>
      <c r="X251" s="4">
        <v>0</v>
      </c>
      <c r="Y251" s="4">
        <v>186595</v>
      </c>
      <c r="Z251" s="4">
        <v>76326</v>
      </c>
      <c r="AA251" s="4">
        <v>1300069</v>
      </c>
      <c r="AB251" s="4">
        <v>29084145.773690999</v>
      </c>
      <c r="AC251" s="4">
        <v>0</v>
      </c>
      <c r="AD251" s="4">
        <v>363688</v>
      </c>
      <c r="AE251" s="4">
        <v>290816.25</v>
      </c>
      <c r="AF251" s="4">
        <v>63869</v>
      </c>
      <c r="AG251" s="4">
        <v>4517864</v>
      </c>
      <c r="AH251" s="4">
        <v>0</v>
      </c>
      <c r="AI251" s="4">
        <v>1300069</v>
      </c>
      <c r="AJ251" s="4">
        <v>6536306.25</v>
      </c>
    </row>
    <row r="252" spans="1:36" x14ac:dyDescent="0.25">
      <c r="A252" s="4">
        <v>876</v>
      </c>
      <c r="B252" s="4">
        <v>1</v>
      </c>
      <c r="C252" s="4" t="s">
        <v>253</v>
      </c>
      <c r="D252" s="4">
        <v>1501</v>
      </c>
      <c r="E252" s="4">
        <v>1640.8</v>
      </c>
      <c r="F252" s="4">
        <v>1828</v>
      </c>
      <c r="G252" s="4">
        <v>1995.2</v>
      </c>
      <c r="H252" s="4">
        <v>12593702</v>
      </c>
      <c r="I252" s="4">
        <v>42983</v>
      </c>
      <c r="J252" s="4">
        <v>328982</v>
      </c>
      <c r="K252" s="4">
        <v>14563</v>
      </c>
      <c r="L252" s="4">
        <v>0</v>
      </c>
      <c r="M252" s="4">
        <v>0</v>
      </c>
      <c r="N252" s="4">
        <v>257889</v>
      </c>
      <c r="O252" s="4">
        <v>427662</v>
      </c>
      <c r="P252" s="4">
        <v>325697.5</v>
      </c>
      <c r="Q252" s="4">
        <v>25938</v>
      </c>
      <c r="R252" s="4">
        <v>20770</v>
      </c>
      <c r="S252" s="4">
        <v>0</v>
      </c>
      <c r="T252" s="4">
        <v>0</v>
      </c>
      <c r="U252" s="4">
        <v>0</v>
      </c>
      <c r="V252" s="4">
        <v>0</v>
      </c>
      <c r="W252" s="4">
        <v>723839</v>
      </c>
      <c r="X252" s="4">
        <v>513240</v>
      </c>
      <c r="Y252" s="4">
        <v>0</v>
      </c>
      <c r="Z252" s="4">
        <v>39666</v>
      </c>
      <c r="AA252" s="4">
        <v>845965</v>
      </c>
      <c r="AB252" s="4">
        <v>15647656.5</v>
      </c>
      <c r="AC252" s="4">
        <v>0</v>
      </c>
      <c r="AD252" s="4">
        <v>163548</v>
      </c>
      <c r="AE252" s="4">
        <v>325697.5</v>
      </c>
      <c r="AF252" s="4">
        <v>20770</v>
      </c>
      <c r="AG252" s="4">
        <v>547373</v>
      </c>
      <c r="AH252" s="4">
        <v>185219</v>
      </c>
      <c r="AI252" s="4">
        <v>845965</v>
      </c>
      <c r="AJ252" s="4">
        <v>1903353.5</v>
      </c>
    </row>
    <row r="253" spans="1:36" x14ac:dyDescent="0.25">
      <c r="A253" s="4">
        <v>877</v>
      </c>
      <c r="B253" s="4">
        <v>1</v>
      </c>
      <c r="C253" s="4" t="s">
        <v>254</v>
      </c>
      <c r="D253" s="4">
        <v>6344</v>
      </c>
      <c r="E253" s="4">
        <v>6946.2999999999993</v>
      </c>
      <c r="F253" s="4">
        <v>5742</v>
      </c>
      <c r="G253" s="4">
        <v>6295.6999999999989</v>
      </c>
      <c r="H253" s="4">
        <v>39738458</v>
      </c>
      <c r="I253" s="4">
        <v>421641</v>
      </c>
      <c r="J253" s="4">
        <v>923897</v>
      </c>
      <c r="K253" s="4">
        <v>54976</v>
      </c>
      <c r="L253" s="4">
        <v>0</v>
      </c>
      <c r="M253" s="4">
        <v>0</v>
      </c>
      <c r="N253" s="4">
        <v>385855</v>
      </c>
      <c r="O253" s="4">
        <v>1392961</v>
      </c>
      <c r="P253" s="4">
        <v>1050363.75</v>
      </c>
      <c r="Q253" s="4">
        <v>81844</v>
      </c>
      <c r="R253" s="4">
        <v>71582</v>
      </c>
      <c r="S253" s="4">
        <v>0</v>
      </c>
      <c r="T253" s="4">
        <v>0</v>
      </c>
      <c r="U253" s="4">
        <v>0</v>
      </c>
      <c r="V253" s="4">
        <v>0</v>
      </c>
      <c r="W253" s="4">
        <v>1888710</v>
      </c>
      <c r="X253" s="4">
        <v>1523600</v>
      </c>
      <c r="Y253" s="4">
        <v>79868</v>
      </c>
      <c r="Z253" s="4">
        <v>182670</v>
      </c>
      <c r="AA253" s="4">
        <v>2669377</v>
      </c>
      <c r="AB253" s="4">
        <v>48942202.75</v>
      </c>
      <c r="AC253" s="4">
        <v>0</v>
      </c>
      <c r="AD253" s="4">
        <v>358034</v>
      </c>
      <c r="AE253" s="4">
        <v>876658</v>
      </c>
      <c r="AF253" s="4">
        <v>59744</v>
      </c>
      <c r="AG253" s="4">
        <v>913573</v>
      </c>
      <c r="AH253" s="4">
        <v>530828</v>
      </c>
      <c r="AI253" s="4">
        <v>2227923</v>
      </c>
      <c r="AJ253" s="4">
        <v>4435932</v>
      </c>
    </row>
    <row r="254" spans="1:36" x14ac:dyDescent="0.25">
      <c r="A254" s="4">
        <v>879</v>
      </c>
      <c r="B254" s="4">
        <v>1</v>
      </c>
      <c r="C254" s="4" t="s">
        <v>255</v>
      </c>
      <c r="D254" s="4">
        <v>2283</v>
      </c>
      <c r="E254" s="4">
        <v>2520</v>
      </c>
      <c r="F254" s="4">
        <v>2481</v>
      </c>
      <c r="G254" s="4">
        <v>2724.7999999999997</v>
      </c>
      <c r="H254" s="4">
        <v>17198938</v>
      </c>
      <c r="I254" s="4">
        <v>48100</v>
      </c>
      <c r="J254" s="4">
        <v>57467</v>
      </c>
      <c r="K254" s="4">
        <v>14436</v>
      </c>
      <c r="L254" s="4">
        <v>0</v>
      </c>
      <c r="M254" s="4">
        <v>0</v>
      </c>
      <c r="N254" s="4">
        <v>204905.55846999999</v>
      </c>
      <c r="O254" s="4">
        <v>598304</v>
      </c>
      <c r="P254" s="4">
        <v>399845</v>
      </c>
      <c r="Q254" s="4">
        <v>35422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1789349</v>
      </c>
      <c r="X254" s="4">
        <v>650260</v>
      </c>
      <c r="Y254" s="4">
        <v>0</v>
      </c>
      <c r="Z254" s="4">
        <v>69485</v>
      </c>
      <c r="AA254" s="4">
        <v>1155315</v>
      </c>
      <c r="AB254" s="4">
        <v>21571566.55847</v>
      </c>
      <c r="AC254" s="4">
        <v>0</v>
      </c>
      <c r="AD254" s="4">
        <v>159901</v>
      </c>
      <c r="AE254" s="4">
        <v>399845</v>
      </c>
      <c r="AF254" s="4">
        <v>0</v>
      </c>
      <c r="AG254" s="4">
        <v>1470100</v>
      </c>
      <c r="AH254" s="4">
        <v>234667</v>
      </c>
      <c r="AI254" s="4">
        <v>1155315</v>
      </c>
      <c r="AJ254" s="4">
        <v>3185161</v>
      </c>
    </row>
    <row r="255" spans="1:36" x14ac:dyDescent="0.25">
      <c r="A255" s="4">
        <v>881</v>
      </c>
      <c r="B255" s="4">
        <v>1</v>
      </c>
      <c r="C255" s="4" t="s">
        <v>256</v>
      </c>
      <c r="D255" s="4">
        <v>790</v>
      </c>
      <c r="E255" s="4">
        <v>873.59999999999991</v>
      </c>
      <c r="F255" s="4">
        <v>819</v>
      </c>
      <c r="G255" s="4">
        <v>903.6</v>
      </c>
      <c r="H255" s="4">
        <v>5703523</v>
      </c>
      <c r="I255" s="4">
        <v>22515</v>
      </c>
      <c r="J255" s="4">
        <v>93698</v>
      </c>
      <c r="K255" s="4">
        <v>15160</v>
      </c>
      <c r="L255" s="4">
        <v>28879</v>
      </c>
      <c r="M255" s="4">
        <v>0</v>
      </c>
      <c r="N255" s="4">
        <v>106067</v>
      </c>
      <c r="O255" s="4">
        <v>201483</v>
      </c>
      <c r="P255" s="4">
        <v>119080</v>
      </c>
      <c r="Q255" s="4">
        <v>11747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825655</v>
      </c>
      <c r="X255" s="4">
        <v>221000</v>
      </c>
      <c r="Y255" s="4">
        <v>30746</v>
      </c>
      <c r="Z255" s="4">
        <v>16244</v>
      </c>
      <c r="AA255" s="4">
        <v>383126</v>
      </c>
      <c r="AB255" s="4">
        <v>7557923</v>
      </c>
      <c r="AC255" s="4">
        <v>0</v>
      </c>
      <c r="AD255" s="4">
        <v>61544</v>
      </c>
      <c r="AE255" s="4">
        <v>119080</v>
      </c>
      <c r="AF255" s="4">
        <v>0</v>
      </c>
      <c r="AG255" s="4">
        <v>713039</v>
      </c>
      <c r="AH255" s="4">
        <v>79755</v>
      </c>
      <c r="AI255" s="4">
        <v>383126</v>
      </c>
      <c r="AJ255" s="4">
        <v>1276789</v>
      </c>
    </row>
    <row r="256" spans="1:36" x14ac:dyDescent="0.25">
      <c r="A256" s="4">
        <v>882</v>
      </c>
      <c r="B256" s="4">
        <v>1</v>
      </c>
      <c r="C256" s="4" t="s">
        <v>257</v>
      </c>
      <c r="D256" s="4">
        <v>4244</v>
      </c>
      <c r="E256" s="4">
        <v>4615.8</v>
      </c>
      <c r="F256" s="4">
        <v>4296</v>
      </c>
      <c r="G256" s="4">
        <v>4705.3999999999996</v>
      </c>
      <c r="H256" s="4">
        <v>29700485</v>
      </c>
      <c r="I256" s="4">
        <v>156580</v>
      </c>
      <c r="J256" s="4">
        <v>636236</v>
      </c>
      <c r="K256" s="4">
        <v>59624</v>
      </c>
      <c r="L256" s="4">
        <v>0</v>
      </c>
      <c r="M256" s="4">
        <v>0</v>
      </c>
      <c r="N256" s="4">
        <v>263226</v>
      </c>
      <c r="O256" s="4">
        <v>1048534</v>
      </c>
      <c r="P256" s="4">
        <v>646593.75</v>
      </c>
      <c r="Q256" s="4">
        <v>61170</v>
      </c>
      <c r="R256" s="4">
        <v>30867</v>
      </c>
      <c r="S256" s="4">
        <v>0</v>
      </c>
      <c r="T256" s="4">
        <v>0</v>
      </c>
      <c r="U256" s="4">
        <v>61886</v>
      </c>
      <c r="V256" s="4">
        <v>0</v>
      </c>
      <c r="W256" s="4">
        <v>3813350</v>
      </c>
      <c r="X256" s="4">
        <v>0</v>
      </c>
      <c r="Y256" s="4">
        <v>0</v>
      </c>
      <c r="Z256" s="4">
        <v>115090</v>
      </c>
      <c r="AA256" s="4">
        <v>1995090</v>
      </c>
      <c r="AB256" s="4">
        <v>38588731.75</v>
      </c>
      <c r="AC256" s="4">
        <v>0</v>
      </c>
      <c r="AD256" s="4">
        <v>392541</v>
      </c>
      <c r="AE256" s="4">
        <v>646593.75</v>
      </c>
      <c r="AF256" s="4">
        <v>30867</v>
      </c>
      <c r="AG256" s="4">
        <v>3351907</v>
      </c>
      <c r="AH256" s="4">
        <v>0</v>
      </c>
      <c r="AI256" s="4">
        <v>1995090</v>
      </c>
      <c r="AJ256" s="4">
        <v>6416998.75</v>
      </c>
    </row>
    <row r="257" spans="1:36" x14ac:dyDescent="0.25">
      <c r="A257" s="4">
        <v>883</v>
      </c>
      <c r="B257" s="4">
        <v>1</v>
      </c>
      <c r="C257" s="4" t="s">
        <v>258</v>
      </c>
      <c r="D257" s="4">
        <v>1497</v>
      </c>
      <c r="E257" s="4">
        <v>1635.8000000000002</v>
      </c>
      <c r="F257" s="4">
        <v>1641</v>
      </c>
      <c r="G257" s="4">
        <v>1791.0000000000002</v>
      </c>
      <c r="H257" s="4">
        <v>11304792</v>
      </c>
      <c r="I257" s="4">
        <v>30702</v>
      </c>
      <c r="J257" s="4">
        <v>308568</v>
      </c>
      <c r="K257" s="4">
        <v>51526</v>
      </c>
      <c r="L257" s="4">
        <v>0</v>
      </c>
      <c r="M257" s="4">
        <v>0</v>
      </c>
      <c r="N257" s="4">
        <v>165733.33880999999</v>
      </c>
      <c r="O257" s="4">
        <v>393087</v>
      </c>
      <c r="P257" s="4">
        <v>218923.75</v>
      </c>
      <c r="Q257" s="4">
        <v>23283</v>
      </c>
      <c r="R257" s="4">
        <v>49844</v>
      </c>
      <c r="S257" s="4">
        <v>0</v>
      </c>
      <c r="T257" s="4">
        <v>0</v>
      </c>
      <c r="U257" s="4">
        <v>0</v>
      </c>
      <c r="V257" s="4">
        <v>0</v>
      </c>
      <c r="W257" s="4">
        <v>1880550</v>
      </c>
      <c r="X257" s="4">
        <v>424840</v>
      </c>
      <c r="Y257" s="4">
        <v>39227</v>
      </c>
      <c r="Z257" s="4">
        <v>32533</v>
      </c>
      <c r="AA257" s="4">
        <v>759384</v>
      </c>
      <c r="AB257" s="4">
        <v>15258153.088810001</v>
      </c>
      <c r="AC257" s="4">
        <v>0</v>
      </c>
      <c r="AD257" s="4">
        <v>116681</v>
      </c>
      <c r="AE257" s="4">
        <v>218923.75</v>
      </c>
      <c r="AF257" s="4">
        <v>49844</v>
      </c>
      <c r="AG257" s="4">
        <v>1715204</v>
      </c>
      <c r="AH257" s="4">
        <v>153317</v>
      </c>
      <c r="AI257" s="4">
        <v>759384</v>
      </c>
      <c r="AJ257" s="4">
        <v>2860036.75</v>
      </c>
    </row>
    <row r="258" spans="1:36" x14ac:dyDescent="0.25">
      <c r="A258" s="4">
        <v>885</v>
      </c>
      <c r="B258" s="4">
        <v>1</v>
      </c>
      <c r="C258" s="4" t="s">
        <v>259</v>
      </c>
      <c r="D258" s="4">
        <v>5559</v>
      </c>
      <c r="E258" s="4">
        <v>6115.5999999999995</v>
      </c>
      <c r="F258" s="4">
        <v>6547</v>
      </c>
      <c r="G258" s="4">
        <v>7202.2</v>
      </c>
      <c r="H258" s="4">
        <v>45460286</v>
      </c>
      <c r="I258" s="4">
        <v>73685</v>
      </c>
      <c r="J258" s="4">
        <v>251375</v>
      </c>
      <c r="K258" s="4">
        <v>58493</v>
      </c>
      <c r="L258" s="4">
        <v>0</v>
      </c>
      <c r="M258" s="4">
        <v>0</v>
      </c>
      <c r="N258" s="4">
        <v>76890</v>
      </c>
      <c r="O258" s="4">
        <v>1508117</v>
      </c>
      <c r="P258" s="4">
        <v>1206092.5</v>
      </c>
      <c r="Q258" s="4">
        <v>93629</v>
      </c>
      <c r="R258" s="4">
        <v>4753</v>
      </c>
      <c r="S258" s="4">
        <v>0</v>
      </c>
      <c r="T258" s="4">
        <v>0</v>
      </c>
      <c r="U258" s="4">
        <v>0</v>
      </c>
      <c r="V258" s="4">
        <v>0</v>
      </c>
      <c r="W258" s="4">
        <v>2160660</v>
      </c>
      <c r="X258" s="4">
        <v>1680380</v>
      </c>
      <c r="Y258" s="4">
        <v>0</v>
      </c>
      <c r="Z258" s="4">
        <v>339147</v>
      </c>
      <c r="AA258" s="4">
        <v>3053733</v>
      </c>
      <c r="AB258" s="4">
        <v>54286860.5</v>
      </c>
      <c r="AC258" s="4">
        <v>0</v>
      </c>
      <c r="AD258" s="4">
        <v>215982</v>
      </c>
      <c r="AE258" s="4">
        <v>787318</v>
      </c>
      <c r="AF258" s="4">
        <v>3103</v>
      </c>
      <c r="AG258" s="4">
        <v>817417</v>
      </c>
      <c r="AH258" s="4">
        <v>326203</v>
      </c>
      <c r="AI258" s="4">
        <v>1993429</v>
      </c>
      <c r="AJ258" s="4">
        <v>3817249</v>
      </c>
    </row>
    <row r="259" spans="1:36" x14ac:dyDescent="0.25">
      <c r="A259" s="4">
        <v>891</v>
      </c>
      <c r="B259" s="4">
        <v>1</v>
      </c>
      <c r="C259" s="4" t="s">
        <v>260</v>
      </c>
      <c r="D259" s="4">
        <v>504</v>
      </c>
      <c r="E259" s="4">
        <v>551.20000000000005</v>
      </c>
      <c r="F259" s="4">
        <v>567</v>
      </c>
      <c r="G259" s="4">
        <v>622.6</v>
      </c>
      <c r="H259" s="4">
        <v>3929851</v>
      </c>
      <c r="I259" s="4">
        <v>0</v>
      </c>
      <c r="J259" s="4">
        <v>156254</v>
      </c>
      <c r="K259" s="4">
        <v>15638</v>
      </c>
      <c r="L259" s="4">
        <v>119037</v>
      </c>
      <c r="M259" s="4">
        <v>257279</v>
      </c>
      <c r="N259" s="4">
        <v>214028</v>
      </c>
      <c r="O259" s="4">
        <v>147689</v>
      </c>
      <c r="P259" s="4">
        <v>79793.75</v>
      </c>
      <c r="Q259" s="4">
        <v>8094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607658</v>
      </c>
      <c r="X259" s="4">
        <v>0</v>
      </c>
      <c r="Y259" s="4">
        <v>0</v>
      </c>
      <c r="Z259" s="4">
        <v>11578</v>
      </c>
      <c r="AA259" s="4">
        <v>263982</v>
      </c>
      <c r="AB259" s="4">
        <v>5810881.75</v>
      </c>
      <c r="AC259" s="4">
        <v>0</v>
      </c>
      <c r="AD259" s="4">
        <v>77862</v>
      </c>
      <c r="AE259" s="4">
        <v>45941</v>
      </c>
      <c r="AF259" s="4">
        <v>0</v>
      </c>
      <c r="AG259" s="4">
        <v>361696</v>
      </c>
      <c r="AH259" s="4">
        <v>0</v>
      </c>
      <c r="AI259" s="4">
        <v>151986</v>
      </c>
      <c r="AJ259" s="4">
        <v>637485</v>
      </c>
    </row>
    <row r="260" spans="1:36" x14ac:dyDescent="0.25">
      <c r="A260" s="4">
        <v>911</v>
      </c>
      <c r="B260" s="4">
        <v>1</v>
      </c>
      <c r="C260" s="4" t="s">
        <v>261</v>
      </c>
      <c r="D260" s="4">
        <v>5158</v>
      </c>
      <c r="E260" s="4">
        <v>5602.5999999999995</v>
      </c>
      <c r="F260" s="4">
        <v>4929</v>
      </c>
      <c r="G260" s="4">
        <v>5387.8</v>
      </c>
      <c r="H260" s="4">
        <v>34007794</v>
      </c>
      <c r="I260" s="4">
        <v>273248</v>
      </c>
      <c r="J260" s="4">
        <v>1348930</v>
      </c>
      <c r="K260" s="4">
        <v>23724</v>
      </c>
      <c r="L260" s="4">
        <v>0</v>
      </c>
      <c r="M260" s="4">
        <v>0</v>
      </c>
      <c r="N260" s="4">
        <v>516705</v>
      </c>
      <c r="O260" s="4">
        <v>1220472</v>
      </c>
      <c r="P260" s="4">
        <v>899988.75</v>
      </c>
      <c r="Q260" s="4">
        <v>70041</v>
      </c>
      <c r="R260" s="4">
        <v>42402</v>
      </c>
      <c r="S260" s="4">
        <v>0</v>
      </c>
      <c r="T260" s="4">
        <v>0</v>
      </c>
      <c r="U260" s="4">
        <v>177275</v>
      </c>
      <c r="V260" s="4">
        <v>-15149</v>
      </c>
      <c r="W260" s="4">
        <v>1616340</v>
      </c>
      <c r="X260" s="4">
        <v>0</v>
      </c>
      <c r="Y260" s="4">
        <v>110261</v>
      </c>
      <c r="Z260" s="4">
        <v>121209</v>
      </c>
      <c r="AA260" s="4">
        <v>2284427</v>
      </c>
      <c r="AB260" s="4">
        <v>42697667.75</v>
      </c>
      <c r="AC260" s="4">
        <v>0</v>
      </c>
      <c r="AD260" s="4">
        <v>247777</v>
      </c>
      <c r="AE260" s="4">
        <v>665422</v>
      </c>
      <c r="AF260" s="4">
        <v>31351</v>
      </c>
      <c r="AG260" s="4">
        <v>692597</v>
      </c>
      <c r="AH260" s="4">
        <v>0</v>
      </c>
      <c r="AI260" s="4">
        <v>1689031</v>
      </c>
      <c r="AJ260" s="4">
        <v>3326178</v>
      </c>
    </row>
    <row r="261" spans="1:36" x14ac:dyDescent="0.25">
      <c r="A261" s="4">
        <v>912</v>
      </c>
      <c r="B261" s="4">
        <v>1</v>
      </c>
      <c r="C261" s="4" t="s">
        <v>262</v>
      </c>
      <c r="D261" s="4">
        <v>1921</v>
      </c>
      <c r="E261" s="4">
        <v>2100.6</v>
      </c>
      <c r="F261" s="4">
        <v>1777</v>
      </c>
      <c r="G261" s="4">
        <v>1947.4</v>
      </c>
      <c r="H261" s="4">
        <v>12291989</v>
      </c>
      <c r="I261" s="4">
        <v>110527</v>
      </c>
      <c r="J261" s="4">
        <v>933201</v>
      </c>
      <c r="K261" s="4">
        <v>14588</v>
      </c>
      <c r="L261" s="4">
        <v>0</v>
      </c>
      <c r="M261" s="4">
        <v>0</v>
      </c>
      <c r="N261" s="4">
        <v>307073</v>
      </c>
      <c r="O261" s="4">
        <v>442358</v>
      </c>
      <c r="P261" s="4">
        <v>326190</v>
      </c>
      <c r="Q261" s="4">
        <v>25316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584220</v>
      </c>
      <c r="X261" s="4">
        <v>0</v>
      </c>
      <c r="Y261" s="4">
        <v>4948</v>
      </c>
      <c r="Z261" s="4">
        <v>47763</v>
      </c>
      <c r="AA261" s="4">
        <v>825698</v>
      </c>
      <c r="AB261" s="4">
        <v>15913871</v>
      </c>
      <c r="AC261" s="4">
        <v>0</v>
      </c>
      <c r="AD261" s="4">
        <v>82413</v>
      </c>
      <c r="AE261" s="4">
        <v>195404</v>
      </c>
      <c r="AF261" s="4">
        <v>0</v>
      </c>
      <c r="AG261" s="4">
        <v>202827</v>
      </c>
      <c r="AH261" s="4">
        <v>0</v>
      </c>
      <c r="AI261" s="4">
        <v>494633</v>
      </c>
      <c r="AJ261" s="4">
        <v>975277</v>
      </c>
    </row>
    <row r="262" spans="1:36" x14ac:dyDescent="0.25">
      <c r="A262" s="4">
        <v>914</v>
      </c>
      <c r="B262" s="4">
        <v>1</v>
      </c>
      <c r="C262" s="4" t="s">
        <v>263</v>
      </c>
      <c r="D262" s="4">
        <v>258</v>
      </c>
      <c r="E262" s="4">
        <v>286.39999999999998</v>
      </c>
      <c r="F262" s="4">
        <v>262</v>
      </c>
      <c r="G262" s="4">
        <v>291.79999999999995</v>
      </c>
      <c r="H262" s="4">
        <v>1841842</v>
      </c>
      <c r="I262" s="4">
        <v>0</v>
      </c>
      <c r="J262" s="4">
        <v>89319</v>
      </c>
      <c r="K262" s="4">
        <v>0</v>
      </c>
      <c r="L262" s="4">
        <v>110489</v>
      </c>
      <c r="M262" s="4">
        <v>31478</v>
      </c>
      <c r="N262" s="4">
        <v>109036</v>
      </c>
      <c r="O262" s="4">
        <v>62654</v>
      </c>
      <c r="P262" s="4">
        <v>24037.5</v>
      </c>
      <c r="Q262" s="4">
        <v>3793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514376</v>
      </c>
      <c r="X262" s="4">
        <v>0</v>
      </c>
      <c r="Y262" s="4">
        <v>12722</v>
      </c>
      <c r="Z262" s="4">
        <v>7047</v>
      </c>
      <c r="AA262" s="4">
        <v>123723</v>
      </c>
      <c r="AB262" s="4">
        <v>2930516.5</v>
      </c>
      <c r="AC262" s="4">
        <v>0</v>
      </c>
      <c r="AD262" s="4">
        <v>38577</v>
      </c>
      <c r="AE262" s="4">
        <v>17748</v>
      </c>
      <c r="AF262" s="4">
        <v>0</v>
      </c>
      <c r="AG262" s="4">
        <v>371609.59999999998</v>
      </c>
      <c r="AH262" s="4">
        <v>0</v>
      </c>
      <c r="AI262" s="4">
        <v>91348</v>
      </c>
      <c r="AJ262" s="4">
        <v>519282.6</v>
      </c>
    </row>
    <row r="263" spans="1:36" x14ac:dyDescent="0.25">
      <c r="A263" s="4">
        <v>2071</v>
      </c>
      <c r="B263" s="4">
        <v>1</v>
      </c>
      <c r="C263" s="4" t="s">
        <v>264</v>
      </c>
      <c r="D263" s="4">
        <v>1101</v>
      </c>
      <c r="E263" s="4">
        <v>1204.9999999999998</v>
      </c>
      <c r="F263" s="4">
        <v>934</v>
      </c>
      <c r="G263" s="4">
        <v>1014</v>
      </c>
      <c r="H263" s="4">
        <v>6400368</v>
      </c>
      <c r="I263" s="4">
        <v>0</v>
      </c>
      <c r="J263" s="4">
        <v>161727</v>
      </c>
      <c r="K263" s="4">
        <v>0</v>
      </c>
      <c r="L263" s="4">
        <v>0</v>
      </c>
      <c r="M263" s="4">
        <v>0</v>
      </c>
      <c r="N263" s="4">
        <v>185684.54993417815</v>
      </c>
      <c r="O263" s="4">
        <v>210891</v>
      </c>
      <c r="P263" s="4">
        <v>167142.5</v>
      </c>
      <c r="Q263" s="4">
        <v>13182</v>
      </c>
      <c r="R263" s="4">
        <v>0</v>
      </c>
      <c r="S263" s="4">
        <v>0</v>
      </c>
      <c r="T263" s="4">
        <v>0</v>
      </c>
      <c r="U263" s="4">
        <v>0</v>
      </c>
      <c r="V263" s="4">
        <v>-252</v>
      </c>
      <c r="W263" s="4">
        <v>350631</v>
      </c>
      <c r="X263" s="4">
        <v>0</v>
      </c>
      <c r="Y263" s="4">
        <v>0</v>
      </c>
      <c r="Z263" s="4">
        <v>18055</v>
      </c>
      <c r="AA263" s="4">
        <v>429936</v>
      </c>
      <c r="AB263" s="4">
        <v>7937365.0499341786</v>
      </c>
      <c r="AC263" s="4">
        <v>0</v>
      </c>
      <c r="AD263" s="4">
        <v>112473</v>
      </c>
      <c r="AE263" s="4">
        <v>131067</v>
      </c>
      <c r="AF263" s="4">
        <v>0</v>
      </c>
      <c r="AG263" s="4">
        <v>174657</v>
      </c>
      <c r="AH263" s="4">
        <v>0</v>
      </c>
      <c r="AI263" s="4">
        <v>337141</v>
      </c>
      <c r="AJ263" s="4">
        <v>755338</v>
      </c>
    </row>
    <row r="264" spans="1:36" x14ac:dyDescent="0.25">
      <c r="A264" s="4">
        <v>2125</v>
      </c>
      <c r="B264" s="4">
        <v>1</v>
      </c>
      <c r="C264" s="4" t="s">
        <v>265</v>
      </c>
      <c r="D264" s="4">
        <v>1257</v>
      </c>
      <c r="E264" s="4">
        <v>1373.2</v>
      </c>
      <c r="F264" s="4">
        <v>1095</v>
      </c>
      <c r="G264" s="4">
        <v>1203.3999999999999</v>
      </c>
      <c r="H264" s="4">
        <v>7595861</v>
      </c>
      <c r="I264" s="4">
        <v>18421</v>
      </c>
      <c r="J264" s="4">
        <v>412500</v>
      </c>
      <c r="K264" s="4">
        <v>31449</v>
      </c>
      <c r="L264" s="4">
        <v>0</v>
      </c>
      <c r="M264" s="4">
        <v>0</v>
      </c>
      <c r="N264" s="4">
        <v>199734</v>
      </c>
      <c r="O264" s="4">
        <v>256815</v>
      </c>
      <c r="P264" s="4">
        <v>201570</v>
      </c>
      <c r="Q264" s="4">
        <v>15644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361020</v>
      </c>
      <c r="X264" s="4">
        <v>0</v>
      </c>
      <c r="Y264" s="4">
        <v>0</v>
      </c>
      <c r="Z264" s="4">
        <v>22369</v>
      </c>
      <c r="AA264" s="4">
        <v>510242</v>
      </c>
      <c r="AB264" s="4">
        <v>9625625</v>
      </c>
      <c r="AC264" s="4">
        <v>0</v>
      </c>
      <c r="AD264" s="4">
        <v>107692</v>
      </c>
      <c r="AE264" s="4">
        <v>120010</v>
      </c>
      <c r="AF264" s="4">
        <v>0</v>
      </c>
      <c r="AG264" s="4">
        <v>124569</v>
      </c>
      <c r="AH264" s="4">
        <v>0</v>
      </c>
      <c r="AI264" s="4">
        <v>303787</v>
      </c>
      <c r="AJ264" s="4">
        <v>656058</v>
      </c>
    </row>
    <row r="265" spans="1:36" x14ac:dyDescent="0.25">
      <c r="A265" s="4">
        <v>2134</v>
      </c>
      <c r="B265" s="4">
        <v>1</v>
      </c>
      <c r="C265" s="4" t="s">
        <v>266</v>
      </c>
      <c r="D265" s="4">
        <v>907</v>
      </c>
      <c r="E265" s="4">
        <v>995.8</v>
      </c>
      <c r="F265" s="4">
        <v>695</v>
      </c>
      <c r="G265" s="4">
        <v>760.4</v>
      </c>
      <c r="H265" s="4">
        <v>4799645</v>
      </c>
      <c r="I265" s="4">
        <v>0</v>
      </c>
      <c r="J265" s="4">
        <v>521577</v>
      </c>
      <c r="K265" s="4">
        <v>15367</v>
      </c>
      <c r="L265" s="4">
        <v>86006</v>
      </c>
      <c r="M265" s="4">
        <v>37791</v>
      </c>
      <c r="N265" s="4">
        <v>192480</v>
      </c>
      <c r="O265" s="4">
        <v>147099</v>
      </c>
      <c r="P265" s="4">
        <v>76512.5</v>
      </c>
      <c r="Q265" s="4">
        <v>9885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1102017</v>
      </c>
      <c r="X265" s="4">
        <v>0</v>
      </c>
      <c r="Y265" s="4">
        <v>2120</v>
      </c>
      <c r="Z265" s="4">
        <v>16239</v>
      </c>
      <c r="AA265" s="4">
        <v>322410</v>
      </c>
      <c r="AB265" s="4">
        <v>7329148.5</v>
      </c>
      <c r="AC265" s="4">
        <v>0</v>
      </c>
      <c r="AD265" s="4">
        <v>108496</v>
      </c>
      <c r="AE265" s="4">
        <v>40364</v>
      </c>
      <c r="AF265" s="4">
        <v>0</v>
      </c>
      <c r="AG265" s="4">
        <v>740514</v>
      </c>
      <c r="AH265" s="4">
        <v>0</v>
      </c>
      <c r="AI265" s="4">
        <v>170085</v>
      </c>
      <c r="AJ265" s="4">
        <v>1059459</v>
      </c>
    </row>
    <row r="266" spans="1:36" x14ac:dyDescent="0.25">
      <c r="A266" s="4">
        <v>2135</v>
      </c>
      <c r="B266" s="4">
        <v>1</v>
      </c>
      <c r="C266" s="4" t="s">
        <v>267</v>
      </c>
      <c r="D266" s="4">
        <v>852</v>
      </c>
      <c r="E266" s="4">
        <v>930.4</v>
      </c>
      <c r="F266" s="4">
        <v>894</v>
      </c>
      <c r="G266" s="4">
        <v>978.80000000000007</v>
      </c>
      <c r="H266" s="4">
        <v>6178186</v>
      </c>
      <c r="I266" s="4">
        <v>0</v>
      </c>
      <c r="J266" s="4">
        <v>256793</v>
      </c>
      <c r="K266" s="4">
        <v>0</v>
      </c>
      <c r="L266" s="4">
        <v>0</v>
      </c>
      <c r="M266" s="4">
        <v>0</v>
      </c>
      <c r="N266" s="4">
        <v>239845</v>
      </c>
      <c r="O266" s="4">
        <v>230093</v>
      </c>
      <c r="P266" s="4">
        <v>148693.75</v>
      </c>
      <c r="Q266" s="4">
        <v>12724</v>
      </c>
      <c r="R266" s="4">
        <v>0</v>
      </c>
      <c r="S266" s="4">
        <v>0</v>
      </c>
      <c r="T266" s="4">
        <v>0</v>
      </c>
      <c r="U266" s="4">
        <v>0</v>
      </c>
      <c r="V266" s="4">
        <v>-2399</v>
      </c>
      <c r="W266" s="4">
        <v>555782</v>
      </c>
      <c r="X266" s="4">
        <v>0</v>
      </c>
      <c r="Y266" s="4">
        <v>17670</v>
      </c>
      <c r="Z266" s="4">
        <v>19640</v>
      </c>
      <c r="AA266" s="4">
        <v>415011</v>
      </c>
      <c r="AB266" s="4">
        <v>8072038.75</v>
      </c>
      <c r="AC266" s="4">
        <v>0</v>
      </c>
      <c r="AD266" s="4">
        <v>128302</v>
      </c>
      <c r="AE266" s="4">
        <v>103090</v>
      </c>
      <c r="AF266" s="4">
        <v>0</v>
      </c>
      <c r="AG266" s="4">
        <v>299729</v>
      </c>
      <c r="AH266" s="4">
        <v>0</v>
      </c>
      <c r="AI266" s="4">
        <v>287728</v>
      </c>
      <c r="AJ266" s="4">
        <v>818849</v>
      </c>
    </row>
    <row r="267" spans="1:36" x14ac:dyDescent="0.25">
      <c r="A267" s="4">
        <v>2137</v>
      </c>
      <c r="B267" s="4">
        <v>1</v>
      </c>
      <c r="C267" s="4" t="s">
        <v>268</v>
      </c>
      <c r="D267" s="4">
        <v>727</v>
      </c>
      <c r="E267" s="4">
        <v>794.4</v>
      </c>
      <c r="F267" s="4">
        <v>562</v>
      </c>
      <c r="G267" s="4">
        <v>616.40000000000009</v>
      </c>
      <c r="H267" s="4">
        <v>3890717</v>
      </c>
      <c r="I267" s="4">
        <v>12281</v>
      </c>
      <c r="J267" s="4">
        <v>126590</v>
      </c>
      <c r="K267" s="4">
        <v>0</v>
      </c>
      <c r="L267" s="4">
        <v>120017</v>
      </c>
      <c r="M267" s="4">
        <v>0</v>
      </c>
      <c r="N267" s="4">
        <v>122517</v>
      </c>
      <c r="O267" s="4">
        <v>142288</v>
      </c>
      <c r="P267" s="4">
        <v>98283.75</v>
      </c>
      <c r="Q267" s="4">
        <v>8013</v>
      </c>
      <c r="R267" s="4">
        <v>6491</v>
      </c>
      <c r="S267" s="4">
        <v>0</v>
      </c>
      <c r="T267" s="4">
        <v>0</v>
      </c>
      <c r="U267" s="4">
        <v>0</v>
      </c>
      <c r="V267" s="4">
        <v>0</v>
      </c>
      <c r="W267" s="4">
        <v>263708</v>
      </c>
      <c r="X267" s="4">
        <v>0</v>
      </c>
      <c r="Y267" s="4">
        <v>37814</v>
      </c>
      <c r="Z267" s="4">
        <v>11993</v>
      </c>
      <c r="AA267" s="4">
        <v>261354</v>
      </c>
      <c r="AB267" s="4">
        <v>5102066.75</v>
      </c>
      <c r="AC267" s="4">
        <v>0</v>
      </c>
      <c r="AD267" s="4">
        <v>75027</v>
      </c>
      <c r="AE267" s="4">
        <v>71108</v>
      </c>
      <c r="AF267" s="4">
        <v>4696</v>
      </c>
      <c r="AG267" s="4">
        <v>134540</v>
      </c>
      <c r="AH267" s="4">
        <v>0</v>
      </c>
      <c r="AI267" s="4">
        <v>189088</v>
      </c>
      <c r="AJ267" s="4">
        <v>474459</v>
      </c>
    </row>
    <row r="268" spans="1:36" x14ac:dyDescent="0.25">
      <c r="A268" s="4">
        <v>2142</v>
      </c>
      <c r="B268" s="4">
        <v>1</v>
      </c>
      <c r="C268" s="4" t="s">
        <v>269</v>
      </c>
      <c r="D268" s="4">
        <v>2273.8000000000002</v>
      </c>
      <c r="E268" s="4">
        <v>2481.6</v>
      </c>
      <c r="F268" s="4">
        <v>1864.8</v>
      </c>
      <c r="G268" s="4">
        <v>2042.6000000000001</v>
      </c>
      <c r="H268" s="4">
        <v>12892891</v>
      </c>
      <c r="I268" s="4">
        <v>0</v>
      </c>
      <c r="J268" s="4">
        <v>1454778</v>
      </c>
      <c r="K268" s="4">
        <v>0</v>
      </c>
      <c r="L268" s="4">
        <v>408770</v>
      </c>
      <c r="M268" s="4">
        <v>3226678.76</v>
      </c>
      <c r="N268" s="4">
        <v>1198218.3687223999</v>
      </c>
      <c r="O268" s="4">
        <v>447952</v>
      </c>
      <c r="P268" s="4">
        <v>342135</v>
      </c>
      <c r="Q268" s="4">
        <v>26554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612780</v>
      </c>
      <c r="X268" s="4">
        <v>534820</v>
      </c>
      <c r="Y268" s="4">
        <v>104960</v>
      </c>
      <c r="Z268" s="4">
        <v>48953</v>
      </c>
      <c r="AA268" s="4">
        <v>866062</v>
      </c>
      <c r="AB268" s="4">
        <v>21630732.128722399</v>
      </c>
      <c r="AC268" s="4">
        <v>0</v>
      </c>
      <c r="AD268" s="4">
        <v>327432</v>
      </c>
      <c r="AE268" s="4">
        <v>342135</v>
      </c>
      <c r="AF268" s="4">
        <v>0</v>
      </c>
      <c r="AG268" s="4">
        <v>422853</v>
      </c>
      <c r="AH268" s="4">
        <v>193007</v>
      </c>
      <c r="AI268" s="4">
        <v>866062</v>
      </c>
      <c r="AJ268" s="4">
        <v>1958482</v>
      </c>
    </row>
    <row r="269" spans="1:36" x14ac:dyDescent="0.25">
      <c r="A269" s="4">
        <v>2143</v>
      </c>
      <c r="B269" s="4">
        <v>1</v>
      </c>
      <c r="C269" s="4" t="s">
        <v>270</v>
      </c>
      <c r="D269" s="4">
        <v>889</v>
      </c>
      <c r="E269" s="4">
        <v>969.19999999999993</v>
      </c>
      <c r="F269" s="4">
        <v>788</v>
      </c>
      <c r="G269" s="4">
        <v>859.80000000000007</v>
      </c>
      <c r="H269" s="4">
        <v>5427058</v>
      </c>
      <c r="I269" s="4">
        <v>0</v>
      </c>
      <c r="J269" s="4">
        <v>268451</v>
      </c>
      <c r="K269" s="4">
        <v>15213</v>
      </c>
      <c r="L269" s="4">
        <v>48819</v>
      </c>
      <c r="M269" s="4">
        <v>0</v>
      </c>
      <c r="N269" s="4">
        <v>152551.10838842049</v>
      </c>
      <c r="O269" s="4">
        <v>206824</v>
      </c>
      <c r="P269" s="4">
        <v>87331.25</v>
      </c>
      <c r="Q269" s="4">
        <v>11177</v>
      </c>
      <c r="R269" s="4">
        <v>5314</v>
      </c>
      <c r="S269" s="4">
        <v>0</v>
      </c>
      <c r="T269" s="4">
        <v>0</v>
      </c>
      <c r="U269" s="4">
        <v>0</v>
      </c>
      <c r="V269" s="4">
        <v>-21966</v>
      </c>
      <c r="W269" s="4">
        <v>1226702</v>
      </c>
      <c r="X269" s="4">
        <v>0</v>
      </c>
      <c r="Y269" s="4">
        <v>14489</v>
      </c>
      <c r="Z269" s="4">
        <v>17112</v>
      </c>
      <c r="AA269" s="4">
        <v>364555</v>
      </c>
      <c r="AB269" s="4">
        <v>7823630.3583884202</v>
      </c>
      <c r="AC269" s="4">
        <v>0</v>
      </c>
      <c r="AD269" s="4">
        <v>94680</v>
      </c>
      <c r="AE269" s="4">
        <v>87331.25</v>
      </c>
      <c r="AF269" s="4">
        <v>5314</v>
      </c>
      <c r="AG269" s="4">
        <v>1121761</v>
      </c>
      <c r="AH269" s="4">
        <v>0</v>
      </c>
      <c r="AI269" s="4">
        <v>364555</v>
      </c>
      <c r="AJ269" s="4">
        <v>1673641.25</v>
      </c>
    </row>
    <row r="270" spans="1:36" x14ac:dyDescent="0.25">
      <c r="A270" s="4">
        <v>2144</v>
      </c>
      <c r="B270" s="4">
        <v>1</v>
      </c>
      <c r="C270" s="4" t="s">
        <v>271</v>
      </c>
      <c r="D270" s="4">
        <v>3370</v>
      </c>
      <c r="E270" s="4">
        <v>3703</v>
      </c>
      <c r="F270" s="4">
        <v>3270</v>
      </c>
      <c r="G270" s="4">
        <v>3596</v>
      </c>
      <c r="H270" s="4">
        <v>22697952</v>
      </c>
      <c r="I270" s="4">
        <v>0</v>
      </c>
      <c r="J270" s="4">
        <v>396464</v>
      </c>
      <c r="K270" s="4">
        <v>14353</v>
      </c>
      <c r="L270" s="4">
        <v>0</v>
      </c>
      <c r="M270" s="4">
        <v>0</v>
      </c>
      <c r="N270" s="4">
        <v>348009</v>
      </c>
      <c r="O270" s="4">
        <v>817704</v>
      </c>
      <c r="P270" s="4">
        <v>553111.25</v>
      </c>
      <c r="Q270" s="4">
        <v>46748</v>
      </c>
      <c r="R270" s="4">
        <v>36679</v>
      </c>
      <c r="S270" s="4">
        <v>0</v>
      </c>
      <c r="T270" s="4">
        <v>0</v>
      </c>
      <c r="U270" s="4">
        <v>91270</v>
      </c>
      <c r="V270" s="4">
        <v>0</v>
      </c>
      <c r="W270" s="4">
        <v>1887900</v>
      </c>
      <c r="X270" s="4">
        <v>903500</v>
      </c>
      <c r="Y270" s="4">
        <v>98952</v>
      </c>
      <c r="Z270" s="4">
        <v>74754</v>
      </c>
      <c r="AA270" s="4">
        <v>1524704</v>
      </c>
      <c r="AB270" s="4">
        <v>28588600.25</v>
      </c>
      <c r="AC270" s="4">
        <v>0</v>
      </c>
      <c r="AD270" s="4">
        <v>232987</v>
      </c>
      <c r="AE270" s="4">
        <v>553111.25</v>
      </c>
      <c r="AF270" s="4">
        <v>36679</v>
      </c>
      <c r="AG270" s="4">
        <v>1482704</v>
      </c>
      <c r="AH270" s="4">
        <v>326057</v>
      </c>
      <c r="AI270" s="4">
        <v>1524704</v>
      </c>
      <c r="AJ270" s="4">
        <v>3830185.25</v>
      </c>
    </row>
    <row r="271" spans="1:36" x14ac:dyDescent="0.25">
      <c r="A271" s="4">
        <v>2149</v>
      </c>
      <c r="B271" s="4">
        <v>1</v>
      </c>
      <c r="C271" s="4" t="s">
        <v>272</v>
      </c>
      <c r="D271" s="4">
        <v>1213</v>
      </c>
      <c r="E271" s="4">
        <v>1324.2</v>
      </c>
      <c r="F271" s="4">
        <v>1269</v>
      </c>
      <c r="G271" s="4">
        <v>1384.6000000000001</v>
      </c>
      <c r="H271" s="4">
        <v>8739595</v>
      </c>
      <c r="I271" s="4">
        <v>0</v>
      </c>
      <c r="J271" s="4">
        <v>353009</v>
      </c>
      <c r="K271" s="4">
        <v>14763</v>
      </c>
      <c r="L271" s="4">
        <v>0</v>
      </c>
      <c r="M271" s="4">
        <v>0</v>
      </c>
      <c r="N271" s="4">
        <v>370679.53298343864</v>
      </c>
      <c r="O271" s="4">
        <v>311739</v>
      </c>
      <c r="P271" s="4">
        <v>212131.25</v>
      </c>
      <c r="Q271" s="4">
        <v>18000</v>
      </c>
      <c r="R271" s="4">
        <v>31652</v>
      </c>
      <c r="S271" s="4">
        <v>0</v>
      </c>
      <c r="T271" s="4">
        <v>0</v>
      </c>
      <c r="U271" s="4">
        <v>57469</v>
      </c>
      <c r="V271" s="4">
        <v>0</v>
      </c>
      <c r="W271" s="4">
        <v>723786</v>
      </c>
      <c r="X271" s="4">
        <v>0</v>
      </c>
      <c r="Y271" s="4">
        <v>4948</v>
      </c>
      <c r="Z271" s="4">
        <v>29522</v>
      </c>
      <c r="AA271" s="4">
        <v>587070</v>
      </c>
      <c r="AB271" s="4">
        <v>11454363.782983439</v>
      </c>
      <c r="AC271" s="4">
        <v>0</v>
      </c>
      <c r="AD271" s="4">
        <v>159952</v>
      </c>
      <c r="AE271" s="4">
        <v>212131.25</v>
      </c>
      <c r="AF271" s="4">
        <v>31652</v>
      </c>
      <c r="AG271" s="4">
        <v>578361</v>
      </c>
      <c r="AH271" s="4">
        <v>0</v>
      </c>
      <c r="AI271" s="4">
        <v>587070</v>
      </c>
      <c r="AJ271" s="4">
        <v>1569166.25</v>
      </c>
    </row>
    <row r="272" spans="1:36" x14ac:dyDescent="0.25">
      <c r="A272" s="4">
        <v>2154</v>
      </c>
      <c r="B272" s="4">
        <v>1</v>
      </c>
      <c r="C272" s="4" t="s">
        <v>273</v>
      </c>
      <c r="D272" s="4">
        <v>1036</v>
      </c>
      <c r="E272" s="4">
        <v>1141.5999999999999</v>
      </c>
      <c r="F272" s="4">
        <v>938</v>
      </c>
      <c r="G272" s="4">
        <v>1035.1999999999998</v>
      </c>
      <c r="H272" s="4">
        <v>6534182</v>
      </c>
      <c r="I272" s="4">
        <v>18421</v>
      </c>
      <c r="J272" s="4">
        <v>302000</v>
      </c>
      <c r="K272" s="4">
        <v>0</v>
      </c>
      <c r="L272" s="4">
        <v>0</v>
      </c>
      <c r="M272" s="4">
        <v>0</v>
      </c>
      <c r="N272" s="4">
        <v>198918.37662795439</v>
      </c>
      <c r="O272" s="4">
        <v>247064</v>
      </c>
      <c r="P272" s="4">
        <v>169635</v>
      </c>
      <c r="Q272" s="4">
        <v>13458</v>
      </c>
      <c r="R272" s="4">
        <v>1563</v>
      </c>
      <c r="S272" s="4">
        <v>0</v>
      </c>
      <c r="T272" s="4">
        <v>0</v>
      </c>
      <c r="U272" s="4">
        <v>0</v>
      </c>
      <c r="V272" s="4">
        <v>0</v>
      </c>
      <c r="W272" s="4">
        <v>373624</v>
      </c>
      <c r="X272" s="4">
        <v>0</v>
      </c>
      <c r="Y272" s="4">
        <v>33926</v>
      </c>
      <c r="Z272" s="4">
        <v>18268</v>
      </c>
      <c r="AA272" s="4">
        <v>438925</v>
      </c>
      <c r="AB272" s="4">
        <v>8349984.3766279547</v>
      </c>
      <c r="AC272" s="4">
        <v>0</v>
      </c>
      <c r="AD272" s="4">
        <v>57588</v>
      </c>
      <c r="AE272" s="4">
        <v>127044</v>
      </c>
      <c r="AF272" s="4">
        <v>1171</v>
      </c>
      <c r="AG272" s="4">
        <v>182025</v>
      </c>
      <c r="AH272" s="4">
        <v>0</v>
      </c>
      <c r="AI272" s="4">
        <v>328723</v>
      </c>
      <c r="AJ272" s="4">
        <v>696551</v>
      </c>
    </row>
    <row r="273" spans="1:36" x14ac:dyDescent="0.25">
      <c r="A273" s="4">
        <v>2155</v>
      </c>
      <c r="B273" s="4">
        <v>1</v>
      </c>
      <c r="C273" s="4" t="s">
        <v>274</v>
      </c>
      <c r="D273" s="4">
        <v>1269</v>
      </c>
      <c r="E273" s="4">
        <v>1386.8</v>
      </c>
      <c r="F273" s="4">
        <v>1043</v>
      </c>
      <c r="G273" s="4">
        <v>1134.4000000000001</v>
      </c>
      <c r="H273" s="4">
        <v>7160333</v>
      </c>
      <c r="I273" s="4">
        <v>83919</v>
      </c>
      <c r="J273" s="4">
        <v>804914</v>
      </c>
      <c r="K273" s="4">
        <v>0</v>
      </c>
      <c r="L273" s="4">
        <v>0</v>
      </c>
      <c r="M273" s="4">
        <v>0</v>
      </c>
      <c r="N273" s="4">
        <v>201459.8101529</v>
      </c>
      <c r="O273" s="4">
        <v>245404</v>
      </c>
      <c r="P273" s="4">
        <v>151363.75</v>
      </c>
      <c r="Q273" s="4">
        <v>14747</v>
      </c>
      <c r="R273" s="4">
        <v>25150</v>
      </c>
      <c r="S273" s="4">
        <v>0</v>
      </c>
      <c r="T273" s="4">
        <v>0</v>
      </c>
      <c r="U273" s="4">
        <v>0</v>
      </c>
      <c r="V273" s="4">
        <v>0</v>
      </c>
      <c r="W273" s="4">
        <v>979316</v>
      </c>
      <c r="X273" s="4">
        <v>0</v>
      </c>
      <c r="Y273" s="4">
        <v>0</v>
      </c>
      <c r="Z273" s="4">
        <v>22003</v>
      </c>
      <c r="AA273" s="4">
        <v>480986</v>
      </c>
      <c r="AB273" s="4">
        <v>10169595.560152899</v>
      </c>
      <c r="AC273" s="4">
        <v>0</v>
      </c>
      <c r="AD273" s="4">
        <v>47193</v>
      </c>
      <c r="AE273" s="4">
        <v>74540</v>
      </c>
      <c r="AF273" s="4">
        <v>12385</v>
      </c>
      <c r="AG273" s="4">
        <v>455580</v>
      </c>
      <c r="AH273" s="4">
        <v>0</v>
      </c>
      <c r="AI273" s="4">
        <v>236865</v>
      </c>
      <c r="AJ273" s="4">
        <v>826563</v>
      </c>
    </row>
    <row r="274" spans="1:36" x14ac:dyDescent="0.25">
      <c r="A274" s="4">
        <v>2159</v>
      </c>
      <c r="B274" s="4">
        <v>1</v>
      </c>
      <c r="C274" s="4" t="s">
        <v>275</v>
      </c>
      <c r="D274" s="4">
        <v>617</v>
      </c>
      <c r="E274" s="4">
        <v>678.59999999999991</v>
      </c>
      <c r="F274" s="4">
        <v>532</v>
      </c>
      <c r="G274" s="4">
        <v>584.40000000000009</v>
      </c>
      <c r="H274" s="4">
        <v>3688733</v>
      </c>
      <c r="I274" s="4">
        <v>0</v>
      </c>
      <c r="J274" s="4">
        <v>221000</v>
      </c>
      <c r="K274" s="4">
        <v>28759</v>
      </c>
      <c r="L274" s="4">
        <v>124384</v>
      </c>
      <c r="M274" s="4">
        <v>131538</v>
      </c>
      <c r="N274" s="4">
        <v>168047</v>
      </c>
      <c r="O274" s="4">
        <v>141169</v>
      </c>
      <c r="P274" s="4">
        <v>72292.5</v>
      </c>
      <c r="Q274" s="4">
        <v>7597</v>
      </c>
      <c r="R274" s="4">
        <v>30050</v>
      </c>
      <c r="S274" s="4">
        <v>0</v>
      </c>
      <c r="T274" s="4">
        <v>0</v>
      </c>
      <c r="U274" s="4">
        <v>0</v>
      </c>
      <c r="V274" s="4">
        <v>0</v>
      </c>
      <c r="W274" s="4">
        <v>585090</v>
      </c>
      <c r="X274" s="4">
        <v>0</v>
      </c>
      <c r="Y274" s="4">
        <v>0</v>
      </c>
      <c r="Z274" s="4">
        <v>10554</v>
      </c>
      <c r="AA274" s="4">
        <v>247786</v>
      </c>
      <c r="AB274" s="4">
        <v>5456999.5</v>
      </c>
      <c r="AC274" s="4">
        <v>0</v>
      </c>
      <c r="AD274" s="4">
        <v>132051</v>
      </c>
      <c r="AE274" s="4">
        <v>47310</v>
      </c>
      <c r="AF274" s="4">
        <v>19666</v>
      </c>
      <c r="AG274" s="4">
        <v>383366</v>
      </c>
      <c r="AH274" s="4">
        <v>0</v>
      </c>
      <c r="AI274" s="4">
        <v>162158</v>
      </c>
      <c r="AJ274" s="4">
        <v>744551</v>
      </c>
    </row>
    <row r="275" spans="1:36" x14ac:dyDescent="0.25">
      <c r="A275" s="4">
        <v>2164</v>
      </c>
      <c r="B275" s="4">
        <v>1</v>
      </c>
      <c r="C275" s="4" t="s">
        <v>276</v>
      </c>
      <c r="D275" s="4">
        <v>1219</v>
      </c>
      <c r="E275" s="4">
        <v>1325.0000000000002</v>
      </c>
      <c r="F275" s="4">
        <v>1680</v>
      </c>
      <c r="G275" s="4">
        <v>1824.0000000000002</v>
      </c>
      <c r="H275" s="4">
        <v>11513088</v>
      </c>
      <c r="I275" s="4">
        <v>0</v>
      </c>
      <c r="J275" s="4">
        <v>424869</v>
      </c>
      <c r="K275" s="4">
        <v>18442</v>
      </c>
      <c r="L275" s="4">
        <v>0</v>
      </c>
      <c r="M275" s="4">
        <v>0</v>
      </c>
      <c r="N275" s="4">
        <v>338365</v>
      </c>
      <c r="O275" s="4">
        <v>412836</v>
      </c>
      <c r="P275" s="4">
        <v>303128.75</v>
      </c>
      <c r="Q275" s="4">
        <v>23712</v>
      </c>
      <c r="R275" s="4">
        <v>41095</v>
      </c>
      <c r="S275" s="4">
        <v>0</v>
      </c>
      <c r="T275" s="4">
        <v>0</v>
      </c>
      <c r="U275" s="4">
        <v>0</v>
      </c>
      <c r="V275" s="4">
        <v>0</v>
      </c>
      <c r="W275" s="4">
        <v>547200</v>
      </c>
      <c r="X275" s="4">
        <v>0</v>
      </c>
      <c r="Y275" s="4">
        <v>0</v>
      </c>
      <c r="Z275" s="4">
        <v>36540</v>
      </c>
      <c r="AA275" s="4">
        <v>773376</v>
      </c>
      <c r="AB275" s="4">
        <v>14432651.75</v>
      </c>
      <c r="AC275" s="4">
        <v>0</v>
      </c>
      <c r="AD275" s="4">
        <v>95206</v>
      </c>
      <c r="AE275" s="4">
        <v>219328</v>
      </c>
      <c r="AF275" s="4">
        <v>29734</v>
      </c>
      <c r="AG275" s="4">
        <v>229456</v>
      </c>
      <c r="AH275" s="4">
        <v>0</v>
      </c>
      <c r="AI275" s="4">
        <v>559573</v>
      </c>
      <c r="AJ275" s="4">
        <v>1133297</v>
      </c>
    </row>
    <row r="276" spans="1:36" x14ac:dyDescent="0.25">
      <c r="A276" s="4">
        <v>2165</v>
      </c>
      <c r="B276" s="4">
        <v>1</v>
      </c>
      <c r="C276" s="4" t="s">
        <v>277</v>
      </c>
      <c r="D276" s="4">
        <v>906</v>
      </c>
      <c r="E276" s="4">
        <v>997.4</v>
      </c>
      <c r="F276" s="4">
        <v>945</v>
      </c>
      <c r="G276" s="4">
        <v>1030.4000000000001</v>
      </c>
      <c r="H276" s="4">
        <v>6503885</v>
      </c>
      <c r="I276" s="4">
        <v>0</v>
      </c>
      <c r="J276" s="4">
        <v>1036148</v>
      </c>
      <c r="K276" s="4">
        <v>0</v>
      </c>
      <c r="L276" s="4">
        <v>0</v>
      </c>
      <c r="M276" s="4">
        <v>10637</v>
      </c>
      <c r="N276" s="4">
        <v>290223</v>
      </c>
      <c r="O276" s="4">
        <v>236484</v>
      </c>
      <c r="P276" s="4">
        <v>172592.5</v>
      </c>
      <c r="Q276" s="4">
        <v>13395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309120</v>
      </c>
      <c r="X276" s="4">
        <v>0</v>
      </c>
      <c r="Y276" s="4">
        <v>82342</v>
      </c>
      <c r="Z276" s="4">
        <v>22015</v>
      </c>
      <c r="AA276" s="4">
        <v>436890</v>
      </c>
      <c r="AB276" s="4">
        <v>9113731.5</v>
      </c>
      <c r="AC276" s="4">
        <v>0</v>
      </c>
      <c r="AD276" s="4">
        <v>77529</v>
      </c>
      <c r="AE276" s="4">
        <v>142278</v>
      </c>
      <c r="AF276" s="4">
        <v>0</v>
      </c>
      <c r="AG276" s="4">
        <v>147683</v>
      </c>
      <c r="AH276" s="4">
        <v>0</v>
      </c>
      <c r="AI276" s="4">
        <v>360154</v>
      </c>
      <c r="AJ276" s="4">
        <v>727644</v>
      </c>
    </row>
    <row r="277" spans="1:36" x14ac:dyDescent="0.25">
      <c r="A277" s="4">
        <v>2167</v>
      </c>
      <c r="B277" s="4">
        <v>1</v>
      </c>
      <c r="C277" s="4" t="s">
        <v>278</v>
      </c>
      <c r="D277" s="4">
        <v>447</v>
      </c>
      <c r="E277" s="4">
        <v>486.6</v>
      </c>
      <c r="F277" s="4">
        <v>644</v>
      </c>
      <c r="G277" s="4">
        <v>703.8</v>
      </c>
      <c r="H277" s="4">
        <v>4442386</v>
      </c>
      <c r="I277" s="4">
        <v>0</v>
      </c>
      <c r="J277" s="4">
        <v>182032</v>
      </c>
      <c r="K277" s="4">
        <v>15460</v>
      </c>
      <c r="L277" s="4">
        <v>102178</v>
      </c>
      <c r="M277" s="4">
        <v>32987</v>
      </c>
      <c r="N277" s="4">
        <v>184985</v>
      </c>
      <c r="O277" s="4">
        <v>143538</v>
      </c>
      <c r="P277" s="4">
        <v>117886.25</v>
      </c>
      <c r="Q277" s="4">
        <v>9149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211140</v>
      </c>
      <c r="X277" s="4">
        <v>168220</v>
      </c>
      <c r="Y277" s="4">
        <v>0</v>
      </c>
      <c r="Z277" s="4">
        <v>14856</v>
      </c>
      <c r="AA277" s="4">
        <v>298411</v>
      </c>
      <c r="AB277" s="4">
        <v>5755008.25</v>
      </c>
      <c r="AC277" s="4">
        <v>0</v>
      </c>
      <c r="AD277" s="4">
        <v>65108</v>
      </c>
      <c r="AE277" s="4">
        <v>82912</v>
      </c>
      <c r="AF277" s="4">
        <v>0</v>
      </c>
      <c r="AG277" s="4">
        <v>86062</v>
      </c>
      <c r="AH277" s="4">
        <v>60708</v>
      </c>
      <c r="AI277" s="4">
        <v>209878</v>
      </c>
      <c r="AJ277" s="4">
        <v>443960</v>
      </c>
    </row>
    <row r="278" spans="1:36" x14ac:dyDescent="0.25">
      <c r="A278" s="4">
        <v>2168</v>
      </c>
      <c r="B278" s="4">
        <v>1</v>
      </c>
      <c r="C278" s="4" t="s">
        <v>279</v>
      </c>
      <c r="D278" s="4">
        <v>802</v>
      </c>
      <c r="E278" s="4">
        <v>882.40000000000009</v>
      </c>
      <c r="F278" s="4">
        <v>860</v>
      </c>
      <c r="G278" s="4">
        <v>946</v>
      </c>
      <c r="H278" s="4">
        <v>5971152</v>
      </c>
      <c r="I278" s="4">
        <v>0</v>
      </c>
      <c r="J278" s="4">
        <v>275730</v>
      </c>
      <c r="K278" s="4">
        <v>15127</v>
      </c>
      <c r="L278" s="4">
        <v>7505</v>
      </c>
      <c r="M278" s="4">
        <v>0</v>
      </c>
      <c r="N278" s="4">
        <v>206287</v>
      </c>
      <c r="O278" s="4">
        <v>218898</v>
      </c>
      <c r="P278" s="4">
        <v>157910</v>
      </c>
      <c r="Q278" s="4">
        <v>12298</v>
      </c>
      <c r="R278" s="4">
        <v>9375</v>
      </c>
      <c r="S278" s="4">
        <v>0</v>
      </c>
      <c r="T278" s="4">
        <v>0</v>
      </c>
      <c r="U278" s="4">
        <v>0</v>
      </c>
      <c r="V278" s="4">
        <v>-6312</v>
      </c>
      <c r="W278" s="4">
        <v>283800</v>
      </c>
      <c r="X278" s="4">
        <v>0</v>
      </c>
      <c r="Y278" s="4">
        <v>29686</v>
      </c>
      <c r="Z278" s="4">
        <v>18488</v>
      </c>
      <c r="AA278" s="4">
        <v>401104</v>
      </c>
      <c r="AB278" s="4">
        <v>7601048</v>
      </c>
      <c r="AC278" s="4">
        <v>0</v>
      </c>
      <c r="AD278" s="4">
        <v>115294</v>
      </c>
      <c r="AE278" s="4">
        <v>119055</v>
      </c>
      <c r="AF278" s="4">
        <v>7068</v>
      </c>
      <c r="AG278" s="4">
        <v>124005</v>
      </c>
      <c r="AH278" s="4">
        <v>0</v>
      </c>
      <c r="AI278" s="4">
        <v>302410</v>
      </c>
      <c r="AJ278" s="4">
        <v>667832</v>
      </c>
    </row>
    <row r="279" spans="1:36" x14ac:dyDescent="0.25">
      <c r="A279" s="4">
        <v>2169</v>
      </c>
      <c r="B279" s="4">
        <v>1</v>
      </c>
      <c r="C279" s="4" t="s">
        <v>280</v>
      </c>
      <c r="D279" s="4">
        <v>713</v>
      </c>
      <c r="E279" s="4">
        <v>778.4</v>
      </c>
      <c r="F279" s="4">
        <v>733</v>
      </c>
      <c r="G279" s="4">
        <v>799.80000000000007</v>
      </c>
      <c r="H279" s="4">
        <v>5048338</v>
      </c>
      <c r="I279" s="4">
        <v>0</v>
      </c>
      <c r="J279" s="4">
        <v>194401</v>
      </c>
      <c r="K279" s="4">
        <v>15293</v>
      </c>
      <c r="L279" s="4">
        <v>72606</v>
      </c>
      <c r="M279" s="4">
        <v>74437</v>
      </c>
      <c r="N279" s="4">
        <v>223132.51145600001</v>
      </c>
      <c r="O279" s="4">
        <v>193821</v>
      </c>
      <c r="P279" s="4">
        <v>104667.5</v>
      </c>
      <c r="Q279" s="4">
        <v>10397</v>
      </c>
      <c r="R279" s="4">
        <v>3055</v>
      </c>
      <c r="S279" s="4">
        <v>0</v>
      </c>
      <c r="T279" s="4">
        <v>0</v>
      </c>
      <c r="U279" s="4">
        <v>0</v>
      </c>
      <c r="V279" s="4">
        <v>0</v>
      </c>
      <c r="W279" s="4">
        <v>740367</v>
      </c>
      <c r="X279" s="4">
        <v>124130</v>
      </c>
      <c r="Y279" s="4">
        <v>0</v>
      </c>
      <c r="Z279" s="4">
        <v>15930</v>
      </c>
      <c r="AA279" s="4">
        <v>339115</v>
      </c>
      <c r="AB279" s="4">
        <v>7035560.0114559997</v>
      </c>
      <c r="AC279" s="4">
        <v>0</v>
      </c>
      <c r="AD279" s="4">
        <v>132583</v>
      </c>
      <c r="AE279" s="4">
        <v>67289</v>
      </c>
      <c r="AF279" s="4">
        <v>1964</v>
      </c>
      <c r="AG279" s="4">
        <v>458438</v>
      </c>
      <c r="AH279" s="4">
        <v>0</v>
      </c>
      <c r="AI279" s="4">
        <v>218012</v>
      </c>
      <c r="AJ279" s="4">
        <v>878286</v>
      </c>
    </row>
    <row r="280" spans="1:36" x14ac:dyDescent="0.25">
      <c r="A280" s="4">
        <v>2170</v>
      </c>
      <c r="B280" s="4">
        <v>1</v>
      </c>
      <c r="C280" s="4" t="s">
        <v>281</v>
      </c>
      <c r="D280" s="4">
        <v>1435</v>
      </c>
      <c r="E280" s="4">
        <v>1577.6</v>
      </c>
      <c r="F280" s="4">
        <v>1120</v>
      </c>
      <c r="G280" s="4">
        <v>1232.3999999999999</v>
      </c>
      <c r="H280" s="4">
        <v>7778909</v>
      </c>
      <c r="I280" s="4">
        <v>156580</v>
      </c>
      <c r="J280" s="4">
        <v>872123</v>
      </c>
      <c r="K280" s="4">
        <v>14871</v>
      </c>
      <c r="L280" s="4">
        <v>0</v>
      </c>
      <c r="M280" s="4">
        <v>0</v>
      </c>
      <c r="N280" s="4">
        <v>337168.16951074998</v>
      </c>
      <c r="O280" s="4">
        <v>290193</v>
      </c>
      <c r="P280" s="4">
        <v>195326.25</v>
      </c>
      <c r="Q280" s="4">
        <v>16021</v>
      </c>
      <c r="R280" s="4">
        <v>77900</v>
      </c>
      <c r="S280" s="4">
        <v>0</v>
      </c>
      <c r="T280" s="4">
        <v>0</v>
      </c>
      <c r="U280" s="4">
        <v>0</v>
      </c>
      <c r="V280" s="4">
        <v>0</v>
      </c>
      <c r="W280" s="4">
        <v>482571</v>
      </c>
      <c r="X280" s="4">
        <v>287040</v>
      </c>
      <c r="Y280" s="4">
        <v>0</v>
      </c>
      <c r="Z280" s="4">
        <v>21137</v>
      </c>
      <c r="AA280" s="4">
        <v>522538</v>
      </c>
      <c r="AB280" s="4">
        <v>10765337.41951075</v>
      </c>
      <c r="AC280" s="4">
        <v>0</v>
      </c>
      <c r="AD280" s="4">
        <v>106016</v>
      </c>
      <c r="AE280" s="4">
        <v>128127</v>
      </c>
      <c r="AF280" s="4">
        <v>51100</v>
      </c>
      <c r="AG280" s="4">
        <v>214579</v>
      </c>
      <c r="AH280" s="4">
        <v>103587</v>
      </c>
      <c r="AI280" s="4">
        <v>342767</v>
      </c>
      <c r="AJ280" s="4">
        <v>842589</v>
      </c>
    </row>
    <row r="281" spans="1:36" x14ac:dyDescent="0.25">
      <c r="A281" s="4">
        <v>2171</v>
      </c>
      <c r="B281" s="4">
        <v>1</v>
      </c>
      <c r="C281" s="4" t="s">
        <v>282</v>
      </c>
      <c r="D281" s="4">
        <v>240</v>
      </c>
      <c r="E281" s="4">
        <v>260.39999999999998</v>
      </c>
      <c r="F281" s="4">
        <v>237</v>
      </c>
      <c r="G281" s="4">
        <v>258.2</v>
      </c>
      <c r="H281" s="4">
        <v>1629758</v>
      </c>
      <c r="I281" s="4">
        <v>0</v>
      </c>
      <c r="J281" s="4">
        <v>59601</v>
      </c>
      <c r="K281" s="4">
        <v>17839</v>
      </c>
      <c r="L281" s="4">
        <v>102683</v>
      </c>
      <c r="M281" s="4">
        <v>253831</v>
      </c>
      <c r="N281" s="4">
        <v>141413</v>
      </c>
      <c r="O281" s="4">
        <v>56619</v>
      </c>
      <c r="P281" s="4">
        <v>12910</v>
      </c>
      <c r="Q281" s="4">
        <v>3357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993037</v>
      </c>
      <c r="X281" s="4">
        <v>0</v>
      </c>
      <c r="Y281" s="4">
        <v>0</v>
      </c>
      <c r="Z281" s="4">
        <v>6403</v>
      </c>
      <c r="AA281" s="4">
        <v>109477</v>
      </c>
      <c r="AB281" s="4">
        <v>3386928</v>
      </c>
      <c r="AC281" s="4">
        <v>0</v>
      </c>
      <c r="AD281" s="4">
        <v>56619</v>
      </c>
      <c r="AE281" s="4">
        <v>12910</v>
      </c>
      <c r="AF281" s="4">
        <v>0</v>
      </c>
      <c r="AG281" s="4">
        <v>556221.4</v>
      </c>
      <c r="AH281" s="4">
        <v>0</v>
      </c>
      <c r="AI281" s="4">
        <v>109477</v>
      </c>
      <c r="AJ281" s="4">
        <v>735227.4</v>
      </c>
    </row>
    <row r="282" spans="1:36" x14ac:dyDescent="0.25">
      <c r="A282" s="4">
        <v>2172</v>
      </c>
      <c r="B282" s="4">
        <v>1</v>
      </c>
      <c r="C282" s="4" t="s">
        <v>283</v>
      </c>
      <c r="D282" s="4">
        <v>818</v>
      </c>
      <c r="E282" s="4">
        <v>900</v>
      </c>
      <c r="F282" s="4">
        <v>756</v>
      </c>
      <c r="G282" s="4">
        <v>831.8</v>
      </c>
      <c r="H282" s="4">
        <v>5250322</v>
      </c>
      <c r="I282" s="4">
        <v>0</v>
      </c>
      <c r="J282" s="4">
        <v>209397</v>
      </c>
      <c r="K282" s="4">
        <v>15244</v>
      </c>
      <c r="L282" s="4">
        <v>60427</v>
      </c>
      <c r="M282" s="4">
        <v>27539</v>
      </c>
      <c r="N282" s="4">
        <v>189016.53467399999</v>
      </c>
      <c r="O282" s="4">
        <v>187015</v>
      </c>
      <c r="P282" s="4">
        <v>125013.75</v>
      </c>
      <c r="Q282" s="4">
        <v>10813</v>
      </c>
      <c r="R282" s="4">
        <v>0</v>
      </c>
      <c r="S282" s="4">
        <v>0</v>
      </c>
      <c r="T282" s="4">
        <v>0</v>
      </c>
      <c r="U282" s="4">
        <v>0</v>
      </c>
      <c r="V282" s="4">
        <v>-1767</v>
      </c>
      <c r="W282" s="4">
        <v>495487</v>
      </c>
      <c r="X282" s="4">
        <v>200200</v>
      </c>
      <c r="Y282" s="4">
        <v>32159</v>
      </c>
      <c r="Z282" s="4">
        <v>15025</v>
      </c>
      <c r="AA282" s="4">
        <v>352683</v>
      </c>
      <c r="AB282" s="4">
        <v>6968374.284674</v>
      </c>
      <c r="AC282" s="4">
        <v>0</v>
      </c>
      <c r="AD282" s="4">
        <v>106625</v>
      </c>
      <c r="AE282" s="4">
        <v>109355</v>
      </c>
      <c r="AF282" s="4">
        <v>0</v>
      </c>
      <c r="AG282" s="4">
        <v>341646</v>
      </c>
      <c r="AH282" s="4">
        <v>72249</v>
      </c>
      <c r="AI282" s="4">
        <v>308507</v>
      </c>
      <c r="AJ282" s="4">
        <v>866133</v>
      </c>
    </row>
    <row r="283" spans="1:36" x14ac:dyDescent="0.25">
      <c r="A283" s="4">
        <v>2174</v>
      </c>
      <c r="B283" s="4">
        <v>1</v>
      </c>
      <c r="C283" s="4" t="s">
        <v>284</v>
      </c>
      <c r="D283" s="4">
        <v>1081</v>
      </c>
      <c r="E283" s="4">
        <v>1180.3999999999999</v>
      </c>
      <c r="F283" s="4">
        <v>943</v>
      </c>
      <c r="G283" s="4">
        <v>1031.8</v>
      </c>
      <c r="H283" s="4">
        <v>6512722</v>
      </c>
      <c r="I283" s="4">
        <v>51170</v>
      </c>
      <c r="J283" s="4">
        <v>663382</v>
      </c>
      <c r="K283" s="4">
        <v>15041</v>
      </c>
      <c r="L283" s="4">
        <v>0</v>
      </c>
      <c r="M283" s="4">
        <v>0</v>
      </c>
      <c r="N283" s="4">
        <v>307550.26847205299</v>
      </c>
      <c r="O283" s="4">
        <v>236822</v>
      </c>
      <c r="P283" s="4">
        <v>172826.25</v>
      </c>
      <c r="Q283" s="4">
        <v>13413</v>
      </c>
      <c r="R283" s="4">
        <v>0</v>
      </c>
      <c r="S283" s="4">
        <v>0</v>
      </c>
      <c r="T283" s="4">
        <v>0</v>
      </c>
      <c r="U283" s="4">
        <v>0</v>
      </c>
      <c r="V283" s="4">
        <v>-1830</v>
      </c>
      <c r="W283" s="4">
        <v>309540</v>
      </c>
      <c r="X283" s="4">
        <v>0</v>
      </c>
      <c r="Y283" s="4">
        <v>32690</v>
      </c>
      <c r="Z283" s="4">
        <v>20599</v>
      </c>
      <c r="AA283" s="4">
        <v>407561</v>
      </c>
      <c r="AB283" s="4">
        <v>8741486.5184720531</v>
      </c>
      <c r="AC283" s="4">
        <v>0</v>
      </c>
      <c r="AD283" s="4">
        <v>148919</v>
      </c>
      <c r="AE283" s="4">
        <v>166881</v>
      </c>
      <c r="AF283" s="4">
        <v>0</v>
      </c>
      <c r="AG283" s="4">
        <v>173222</v>
      </c>
      <c r="AH283" s="4">
        <v>0</v>
      </c>
      <c r="AI283" s="4">
        <v>393541</v>
      </c>
      <c r="AJ283" s="4">
        <v>882563</v>
      </c>
    </row>
    <row r="284" spans="1:36" x14ac:dyDescent="0.25">
      <c r="A284" s="4">
        <v>2176</v>
      </c>
      <c r="B284" s="4">
        <v>1</v>
      </c>
      <c r="C284" s="4" t="s">
        <v>285</v>
      </c>
      <c r="D284" s="4">
        <v>484.8</v>
      </c>
      <c r="E284" s="4">
        <v>523.80000000000007</v>
      </c>
      <c r="F284" s="4">
        <v>484.8</v>
      </c>
      <c r="G284" s="4">
        <v>523.80000000000007</v>
      </c>
      <c r="H284" s="4">
        <v>3306226</v>
      </c>
      <c r="I284" s="4">
        <v>0</v>
      </c>
      <c r="J284" s="4">
        <v>300358</v>
      </c>
      <c r="K284" s="4">
        <v>0</v>
      </c>
      <c r="L284" s="4">
        <v>129473</v>
      </c>
      <c r="M284" s="4">
        <v>521786</v>
      </c>
      <c r="N284" s="4">
        <v>220597</v>
      </c>
      <c r="O284" s="4">
        <v>126433</v>
      </c>
      <c r="P284" s="4">
        <v>26190</v>
      </c>
      <c r="Q284" s="4">
        <v>6809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1152360</v>
      </c>
      <c r="X284" s="4">
        <v>0</v>
      </c>
      <c r="Y284" s="4">
        <v>0</v>
      </c>
      <c r="Z284" s="4">
        <v>11111</v>
      </c>
      <c r="AA284" s="4">
        <v>222091</v>
      </c>
      <c r="AB284" s="4">
        <v>6023434</v>
      </c>
      <c r="AC284" s="4">
        <v>0</v>
      </c>
      <c r="AD284" s="4">
        <v>95208</v>
      </c>
      <c r="AE284" s="4">
        <v>19163</v>
      </c>
      <c r="AF284" s="4">
        <v>0</v>
      </c>
      <c r="AG284" s="4">
        <v>787256.2</v>
      </c>
      <c r="AH284" s="4">
        <v>0</v>
      </c>
      <c r="AI284" s="4">
        <v>162499</v>
      </c>
      <c r="AJ284" s="4">
        <v>1064126.2</v>
      </c>
    </row>
    <row r="285" spans="1:36" x14ac:dyDescent="0.25">
      <c r="A285" s="4">
        <v>2180</v>
      </c>
      <c r="B285" s="4">
        <v>1</v>
      </c>
      <c r="C285" s="4" t="s">
        <v>286</v>
      </c>
      <c r="D285" s="4">
        <v>680</v>
      </c>
      <c r="E285" s="4">
        <v>745.6</v>
      </c>
      <c r="F285" s="4">
        <v>750</v>
      </c>
      <c r="G285" s="4">
        <v>817</v>
      </c>
      <c r="H285" s="4">
        <v>5156904</v>
      </c>
      <c r="I285" s="4">
        <v>0</v>
      </c>
      <c r="J285" s="4">
        <v>369428</v>
      </c>
      <c r="K285" s="4">
        <v>0</v>
      </c>
      <c r="L285" s="4">
        <v>66204</v>
      </c>
      <c r="M285" s="4">
        <v>155042</v>
      </c>
      <c r="N285" s="4">
        <v>232234</v>
      </c>
      <c r="O285" s="4">
        <v>194347</v>
      </c>
      <c r="P285" s="4">
        <v>82013.75</v>
      </c>
      <c r="Q285" s="4">
        <v>10621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1187371</v>
      </c>
      <c r="X285" s="4">
        <v>0</v>
      </c>
      <c r="Y285" s="4">
        <v>0</v>
      </c>
      <c r="Z285" s="4">
        <v>16304</v>
      </c>
      <c r="AA285" s="4">
        <v>346408</v>
      </c>
      <c r="AB285" s="4">
        <v>7816876.75</v>
      </c>
      <c r="AC285" s="4">
        <v>0</v>
      </c>
      <c r="AD285" s="4">
        <v>146806</v>
      </c>
      <c r="AE285" s="4">
        <v>51923</v>
      </c>
      <c r="AF285" s="4">
        <v>0</v>
      </c>
      <c r="AG285" s="4">
        <v>894313</v>
      </c>
      <c r="AH285" s="4">
        <v>0</v>
      </c>
      <c r="AI285" s="4">
        <v>219311</v>
      </c>
      <c r="AJ285" s="4">
        <v>1312353</v>
      </c>
    </row>
    <row r="286" spans="1:36" x14ac:dyDescent="0.25">
      <c r="A286" s="4">
        <v>2184</v>
      </c>
      <c r="B286" s="4">
        <v>1</v>
      </c>
      <c r="C286" s="4" t="s">
        <v>287</v>
      </c>
      <c r="D286" s="4">
        <v>1255</v>
      </c>
      <c r="E286" s="4">
        <v>1377.2</v>
      </c>
      <c r="F286" s="4">
        <v>1229</v>
      </c>
      <c r="G286" s="4">
        <v>1346.6000000000001</v>
      </c>
      <c r="H286" s="4">
        <v>8499739</v>
      </c>
      <c r="I286" s="4">
        <v>12281</v>
      </c>
      <c r="J286" s="4">
        <v>355854</v>
      </c>
      <c r="K286" s="4">
        <v>14804</v>
      </c>
      <c r="L286" s="4">
        <v>0</v>
      </c>
      <c r="M286" s="4">
        <v>0</v>
      </c>
      <c r="N286" s="4">
        <v>240296</v>
      </c>
      <c r="O286" s="4">
        <v>311638</v>
      </c>
      <c r="P286" s="4">
        <v>189246.25</v>
      </c>
      <c r="Q286" s="4">
        <v>17506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1027914</v>
      </c>
      <c r="X286" s="4">
        <v>0</v>
      </c>
      <c r="Y286" s="4">
        <v>11662</v>
      </c>
      <c r="Z286" s="4">
        <v>28421</v>
      </c>
      <c r="AA286" s="4">
        <v>570958</v>
      </c>
      <c r="AB286" s="4">
        <v>11280319.25</v>
      </c>
      <c r="AC286" s="4">
        <v>0</v>
      </c>
      <c r="AD286" s="4">
        <v>162514</v>
      </c>
      <c r="AE286" s="4">
        <v>110190</v>
      </c>
      <c r="AF286" s="4">
        <v>0</v>
      </c>
      <c r="AG286" s="4">
        <v>501490</v>
      </c>
      <c r="AH286" s="4">
        <v>0</v>
      </c>
      <c r="AI286" s="4">
        <v>332444</v>
      </c>
      <c r="AJ286" s="4">
        <v>1106638</v>
      </c>
    </row>
    <row r="287" spans="1:36" x14ac:dyDescent="0.25">
      <c r="A287" s="4">
        <v>2190</v>
      </c>
      <c r="B287" s="4">
        <v>1</v>
      </c>
      <c r="C287" s="4" t="s">
        <v>288</v>
      </c>
      <c r="D287" s="4">
        <v>1034</v>
      </c>
      <c r="E287" s="4">
        <v>1130.5999999999999</v>
      </c>
      <c r="F287" s="4">
        <v>695</v>
      </c>
      <c r="G287" s="4">
        <v>762.4</v>
      </c>
      <c r="H287" s="4">
        <v>4812269</v>
      </c>
      <c r="I287" s="4">
        <v>0</v>
      </c>
      <c r="J287" s="4">
        <v>330733</v>
      </c>
      <c r="K287" s="4">
        <v>15387</v>
      </c>
      <c r="L287" s="4">
        <v>85368</v>
      </c>
      <c r="M287" s="4">
        <v>106859</v>
      </c>
      <c r="N287" s="4">
        <v>201473</v>
      </c>
      <c r="O287" s="4">
        <v>183569</v>
      </c>
      <c r="P287" s="4">
        <v>81103.75</v>
      </c>
      <c r="Q287" s="4">
        <v>9911</v>
      </c>
      <c r="R287" s="4">
        <v>0</v>
      </c>
      <c r="S287" s="4">
        <v>0</v>
      </c>
      <c r="T287" s="4">
        <v>0</v>
      </c>
      <c r="U287" s="4">
        <v>31041</v>
      </c>
      <c r="V287" s="4">
        <v>0</v>
      </c>
      <c r="W287" s="4">
        <v>1029461</v>
      </c>
      <c r="X287" s="4">
        <v>115655</v>
      </c>
      <c r="Y287" s="4">
        <v>17670</v>
      </c>
      <c r="Z287" s="4">
        <v>15209</v>
      </c>
      <c r="AA287" s="4">
        <v>323258</v>
      </c>
      <c r="AB287" s="4">
        <v>7243311.75</v>
      </c>
      <c r="AC287" s="4">
        <v>0</v>
      </c>
      <c r="AD287" s="4">
        <v>157989</v>
      </c>
      <c r="AE287" s="4">
        <v>53417</v>
      </c>
      <c r="AF287" s="4">
        <v>0</v>
      </c>
      <c r="AG287" s="4">
        <v>768322</v>
      </c>
      <c r="AH287" s="4">
        <v>0</v>
      </c>
      <c r="AI287" s="4">
        <v>212906</v>
      </c>
      <c r="AJ287" s="4">
        <v>1192634</v>
      </c>
    </row>
    <row r="288" spans="1:36" x14ac:dyDescent="0.25">
      <c r="A288" s="4">
        <v>2198</v>
      </c>
      <c r="B288" s="4">
        <v>1</v>
      </c>
      <c r="C288" s="4" t="s">
        <v>289</v>
      </c>
      <c r="D288" s="4">
        <v>708</v>
      </c>
      <c r="E288" s="4">
        <v>776.80000000000007</v>
      </c>
      <c r="F288" s="4">
        <v>620</v>
      </c>
      <c r="G288" s="4">
        <v>678.4</v>
      </c>
      <c r="H288" s="4">
        <v>4282061</v>
      </c>
      <c r="I288" s="4">
        <v>0</v>
      </c>
      <c r="J288" s="4">
        <v>145363</v>
      </c>
      <c r="K288" s="4">
        <v>0</v>
      </c>
      <c r="L288" s="4">
        <v>108255</v>
      </c>
      <c r="M288" s="4">
        <v>91251</v>
      </c>
      <c r="N288" s="4">
        <v>160330.91436520001</v>
      </c>
      <c r="O288" s="4">
        <v>159979</v>
      </c>
      <c r="P288" s="4">
        <v>95302.5</v>
      </c>
      <c r="Q288" s="4">
        <v>8819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518494</v>
      </c>
      <c r="X288" s="4">
        <v>0</v>
      </c>
      <c r="Y288" s="4">
        <v>0</v>
      </c>
      <c r="Z288" s="4">
        <v>12441</v>
      </c>
      <c r="AA288" s="4">
        <v>287642</v>
      </c>
      <c r="AB288" s="4">
        <v>5869938.4143652003</v>
      </c>
      <c r="AC288" s="4">
        <v>0</v>
      </c>
      <c r="AD288" s="4">
        <v>83844</v>
      </c>
      <c r="AE288" s="4">
        <v>69485</v>
      </c>
      <c r="AF288" s="4">
        <v>0</v>
      </c>
      <c r="AG288" s="4">
        <v>316433</v>
      </c>
      <c r="AH288" s="4">
        <v>0</v>
      </c>
      <c r="AI288" s="4">
        <v>209720</v>
      </c>
      <c r="AJ288" s="4">
        <v>679482</v>
      </c>
    </row>
    <row r="289" spans="1:36" x14ac:dyDescent="0.25">
      <c r="A289" s="4">
        <v>2215</v>
      </c>
      <c r="B289" s="4">
        <v>1</v>
      </c>
      <c r="C289" s="4" t="s">
        <v>290</v>
      </c>
      <c r="D289" s="4">
        <v>362.4</v>
      </c>
      <c r="E289" s="4">
        <v>395.99999999999994</v>
      </c>
      <c r="F289" s="4">
        <v>277.39999999999998</v>
      </c>
      <c r="G289" s="4">
        <v>302.2</v>
      </c>
      <c r="H289" s="4">
        <v>1907486</v>
      </c>
      <c r="I289" s="4">
        <v>0</v>
      </c>
      <c r="J289" s="4">
        <v>170265</v>
      </c>
      <c r="K289" s="4">
        <v>0</v>
      </c>
      <c r="L289" s="4">
        <v>112646</v>
      </c>
      <c r="M289" s="4">
        <v>207212</v>
      </c>
      <c r="N289" s="4">
        <v>111239</v>
      </c>
      <c r="O289" s="4">
        <v>69907</v>
      </c>
      <c r="P289" s="4">
        <v>23115</v>
      </c>
      <c r="Q289" s="4">
        <v>3929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563283</v>
      </c>
      <c r="X289" s="4">
        <v>0</v>
      </c>
      <c r="Y289" s="4">
        <v>4594</v>
      </c>
      <c r="Z289" s="4">
        <v>6723</v>
      </c>
      <c r="AA289" s="4">
        <v>128133</v>
      </c>
      <c r="AB289" s="4">
        <v>3308532</v>
      </c>
      <c r="AC289" s="4">
        <v>0</v>
      </c>
      <c r="AD289" s="4">
        <v>37048</v>
      </c>
      <c r="AE289" s="4">
        <v>9218</v>
      </c>
      <c r="AF289" s="4">
        <v>0</v>
      </c>
      <c r="AG289" s="4">
        <v>310354</v>
      </c>
      <c r="AH289" s="4">
        <v>0</v>
      </c>
      <c r="AI289" s="4">
        <v>51097</v>
      </c>
      <c r="AJ289" s="4">
        <v>407717</v>
      </c>
    </row>
    <row r="290" spans="1:36" x14ac:dyDescent="0.25">
      <c r="A290" s="4">
        <v>2310</v>
      </c>
      <c r="B290" s="4">
        <v>1</v>
      </c>
      <c r="C290" s="4" t="s">
        <v>291</v>
      </c>
      <c r="D290" s="4">
        <v>1229</v>
      </c>
      <c r="E290" s="4">
        <v>1348.1999999999998</v>
      </c>
      <c r="F290" s="4">
        <v>1131</v>
      </c>
      <c r="G290" s="4">
        <v>1247.1999999999998</v>
      </c>
      <c r="H290" s="4">
        <v>7872326</v>
      </c>
      <c r="I290" s="4">
        <v>90059</v>
      </c>
      <c r="J290" s="4">
        <v>647346</v>
      </c>
      <c r="K290" s="4">
        <v>97728</v>
      </c>
      <c r="L290" s="4">
        <v>0</v>
      </c>
      <c r="M290" s="4">
        <v>3022</v>
      </c>
      <c r="N290" s="4">
        <v>219611</v>
      </c>
      <c r="O290" s="4">
        <v>256279</v>
      </c>
      <c r="P290" s="4">
        <v>208527.5</v>
      </c>
      <c r="Q290" s="4">
        <v>16214</v>
      </c>
      <c r="R290" s="4">
        <v>6498</v>
      </c>
      <c r="S290" s="4">
        <v>0</v>
      </c>
      <c r="T290" s="4">
        <v>0</v>
      </c>
      <c r="U290" s="4">
        <v>0</v>
      </c>
      <c r="V290" s="4">
        <v>-7574</v>
      </c>
      <c r="W290" s="4">
        <v>374160</v>
      </c>
      <c r="X290" s="4">
        <v>0</v>
      </c>
      <c r="Y290" s="4">
        <v>40288</v>
      </c>
      <c r="Z290" s="4">
        <v>25175</v>
      </c>
      <c r="AA290" s="4">
        <v>528813</v>
      </c>
      <c r="AB290" s="4">
        <v>10378472.5</v>
      </c>
      <c r="AC290" s="4">
        <v>0</v>
      </c>
      <c r="AD290" s="4">
        <v>107611</v>
      </c>
      <c r="AE290" s="4">
        <v>139224</v>
      </c>
      <c r="AF290" s="4">
        <v>4338</v>
      </c>
      <c r="AG290" s="4">
        <v>144776</v>
      </c>
      <c r="AH290" s="4">
        <v>0</v>
      </c>
      <c r="AI290" s="4">
        <v>353064</v>
      </c>
      <c r="AJ290" s="4">
        <v>749013</v>
      </c>
    </row>
    <row r="291" spans="1:36" x14ac:dyDescent="0.25">
      <c r="A291" s="4">
        <v>2311</v>
      </c>
      <c r="B291" s="4">
        <v>1</v>
      </c>
      <c r="C291" s="4" t="s">
        <v>292</v>
      </c>
      <c r="D291" s="4">
        <v>337</v>
      </c>
      <c r="E291" s="4">
        <v>367.2</v>
      </c>
      <c r="F291" s="4">
        <v>436</v>
      </c>
      <c r="G291" s="4">
        <v>478.7999999999999</v>
      </c>
      <c r="H291" s="4">
        <v>3022186</v>
      </c>
      <c r="I291" s="4">
        <v>0</v>
      </c>
      <c r="J291" s="4">
        <v>368607</v>
      </c>
      <c r="K291" s="4">
        <v>0</v>
      </c>
      <c r="L291" s="4">
        <v>130559</v>
      </c>
      <c r="M291" s="4">
        <v>131497</v>
      </c>
      <c r="N291" s="4">
        <v>196038</v>
      </c>
      <c r="O291" s="4">
        <v>98365</v>
      </c>
      <c r="P291" s="4">
        <v>70053.75</v>
      </c>
      <c r="Q291" s="4">
        <v>6224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317966</v>
      </c>
      <c r="X291" s="4">
        <v>77103</v>
      </c>
      <c r="Y291" s="4">
        <v>0</v>
      </c>
      <c r="Z291" s="4">
        <v>9486</v>
      </c>
      <c r="AA291" s="4">
        <v>203011</v>
      </c>
      <c r="AB291" s="4">
        <v>4553992.75</v>
      </c>
      <c r="AC291" s="4">
        <v>0</v>
      </c>
      <c r="AD291" s="4">
        <v>86837</v>
      </c>
      <c r="AE291" s="4">
        <v>70053.75</v>
      </c>
      <c r="AF291" s="4">
        <v>0</v>
      </c>
      <c r="AG291" s="4">
        <v>308762.7</v>
      </c>
      <c r="AH291" s="4">
        <v>0</v>
      </c>
      <c r="AI291" s="4">
        <v>203011</v>
      </c>
      <c r="AJ291" s="4">
        <v>668664.44999999995</v>
      </c>
    </row>
    <row r="292" spans="1:36" x14ac:dyDescent="0.25">
      <c r="A292" s="4">
        <v>2342</v>
      </c>
      <c r="B292" s="4">
        <v>1</v>
      </c>
      <c r="C292" s="4" t="s">
        <v>293</v>
      </c>
      <c r="D292" s="4">
        <v>836</v>
      </c>
      <c r="E292" s="4">
        <v>914.00000000000011</v>
      </c>
      <c r="F292" s="4">
        <v>776</v>
      </c>
      <c r="G292" s="4">
        <v>846.6</v>
      </c>
      <c r="H292" s="4">
        <v>5343739</v>
      </c>
      <c r="I292" s="4">
        <v>0</v>
      </c>
      <c r="J292" s="4">
        <v>324549</v>
      </c>
      <c r="K292" s="4">
        <v>15227</v>
      </c>
      <c r="L292" s="4">
        <v>54403</v>
      </c>
      <c r="M292" s="4">
        <v>132346</v>
      </c>
      <c r="N292" s="4">
        <v>292926.12869099999</v>
      </c>
      <c r="O292" s="4">
        <v>192317</v>
      </c>
      <c r="P292" s="4">
        <v>168903.02840817001</v>
      </c>
      <c r="Q292" s="4">
        <v>11006</v>
      </c>
      <c r="R292" s="4">
        <v>13283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18559</v>
      </c>
      <c r="AA292" s="4">
        <v>358958</v>
      </c>
      <c r="AB292" s="4">
        <v>6926216.1570991697</v>
      </c>
      <c r="AC292" s="4">
        <v>0</v>
      </c>
      <c r="AD292" s="4">
        <v>137682</v>
      </c>
      <c r="AE292" s="4">
        <v>101347</v>
      </c>
      <c r="AF292" s="4">
        <v>7970</v>
      </c>
      <c r="AG292" s="4">
        <v>0</v>
      </c>
      <c r="AH292" s="4">
        <v>0</v>
      </c>
      <c r="AI292" s="4">
        <v>215386</v>
      </c>
      <c r="AJ292" s="4">
        <v>462385</v>
      </c>
    </row>
    <row r="293" spans="1:36" x14ac:dyDescent="0.25">
      <c r="A293" s="4">
        <v>2358</v>
      </c>
      <c r="B293" s="4">
        <v>1</v>
      </c>
      <c r="C293" s="4" t="s">
        <v>294</v>
      </c>
      <c r="D293" s="4">
        <v>245.4</v>
      </c>
      <c r="E293" s="4">
        <v>267.39999999999998</v>
      </c>
      <c r="F293" s="4">
        <v>196.4</v>
      </c>
      <c r="G293" s="4">
        <v>211.2</v>
      </c>
      <c r="H293" s="4">
        <v>1333094</v>
      </c>
      <c r="I293" s="4">
        <v>0</v>
      </c>
      <c r="J293" s="4">
        <v>148537</v>
      </c>
      <c r="K293" s="4">
        <v>0</v>
      </c>
      <c r="L293" s="4">
        <v>89616</v>
      </c>
      <c r="M293" s="4">
        <v>434058</v>
      </c>
      <c r="N293" s="4">
        <v>112539</v>
      </c>
      <c r="O293" s="4">
        <v>49858</v>
      </c>
      <c r="P293" s="4">
        <v>10560</v>
      </c>
      <c r="Q293" s="4">
        <v>2746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586291</v>
      </c>
      <c r="X293" s="4">
        <v>0</v>
      </c>
      <c r="Y293" s="4">
        <v>0</v>
      </c>
      <c r="Z293" s="4">
        <v>5504</v>
      </c>
      <c r="AA293" s="4">
        <v>89549</v>
      </c>
      <c r="AB293" s="4">
        <v>2862352</v>
      </c>
      <c r="AC293" s="4">
        <v>0</v>
      </c>
      <c r="AD293" s="4">
        <v>34552</v>
      </c>
      <c r="AE293" s="4">
        <v>6522</v>
      </c>
      <c r="AF293" s="4">
        <v>0</v>
      </c>
      <c r="AG293" s="4">
        <v>508454</v>
      </c>
      <c r="AH293" s="4">
        <v>0</v>
      </c>
      <c r="AI293" s="4">
        <v>55303</v>
      </c>
      <c r="AJ293" s="4">
        <v>604831</v>
      </c>
    </row>
    <row r="294" spans="1:36" x14ac:dyDescent="0.25">
      <c r="A294" s="4">
        <v>2364</v>
      </c>
      <c r="B294" s="4">
        <v>1</v>
      </c>
      <c r="C294" s="4" t="s">
        <v>295</v>
      </c>
      <c r="D294" s="4">
        <v>651</v>
      </c>
      <c r="E294" s="4">
        <v>717.40000000000009</v>
      </c>
      <c r="F294" s="4">
        <v>622</v>
      </c>
      <c r="G294" s="4">
        <v>684.4</v>
      </c>
      <c r="H294" s="4">
        <v>4319933</v>
      </c>
      <c r="I294" s="4">
        <v>30702</v>
      </c>
      <c r="J294" s="4">
        <v>237473</v>
      </c>
      <c r="K294" s="4">
        <v>15519</v>
      </c>
      <c r="L294" s="4">
        <v>106885</v>
      </c>
      <c r="M294" s="4">
        <v>134240</v>
      </c>
      <c r="N294" s="4">
        <v>207129</v>
      </c>
      <c r="O294" s="4">
        <v>157082</v>
      </c>
      <c r="P294" s="4">
        <v>104095</v>
      </c>
      <c r="Q294" s="4">
        <v>8897</v>
      </c>
      <c r="R294" s="4">
        <v>35479</v>
      </c>
      <c r="S294" s="4">
        <v>0</v>
      </c>
      <c r="T294" s="4">
        <v>0</v>
      </c>
      <c r="U294" s="4">
        <v>0</v>
      </c>
      <c r="V294" s="4">
        <v>0</v>
      </c>
      <c r="W294" s="4">
        <v>350988</v>
      </c>
      <c r="X294" s="4">
        <v>0</v>
      </c>
      <c r="Y294" s="4">
        <v>19437</v>
      </c>
      <c r="Z294" s="4">
        <v>14155</v>
      </c>
      <c r="AA294" s="4">
        <v>290186</v>
      </c>
      <c r="AB294" s="4">
        <v>6032200</v>
      </c>
      <c r="AC294" s="4">
        <v>0</v>
      </c>
      <c r="AD294" s="4">
        <v>74973</v>
      </c>
      <c r="AE294" s="4">
        <v>69917</v>
      </c>
      <c r="AF294" s="4">
        <v>23830</v>
      </c>
      <c r="AG294" s="4">
        <v>177763</v>
      </c>
      <c r="AH294" s="4">
        <v>0</v>
      </c>
      <c r="AI294" s="4">
        <v>194907</v>
      </c>
      <c r="AJ294" s="4">
        <v>541390</v>
      </c>
    </row>
    <row r="295" spans="1:36" x14ac:dyDescent="0.25">
      <c r="A295" s="4">
        <v>2365</v>
      </c>
      <c r="B295" s="4">
        <v>1</v>
      </c>
      <c r="C295" s="4" t="s">
        <v>296</v>
      </c>
      <c r="D295" s="4">
        <v>894</v>
      </c>
      <c r="E295" s="4">
        <v>976.8</v>
      </c>
      <c r="F295" s="4">
        <v>702</v>
      </c>
      <c r="G295" s="4">
        <v>766.99999999999989</v>
      </c>
      <c r="H295" s="4">
        <v>4841304</v>
      </c>
      <c r="I295" s="4">
        <v>48100</v>
      </c>
      <c r="J295" s="4">
        <v>436417</v>
      </c>
      <c r="K295" s="4">
        <v>28601</v>
      </c>
      <c r="L295" s="4">
        <v>83884</v>
      </c>
      <c r="M295" s="4">
        <v>172257</v>
      </c>
      <c r="N295" s="4">
        <v>239654.06458229999</v>
      </c>
      <c r="O295" s="4">
        <v>181282</v>
      </c>
      <c r="P295" s="4">
        <v>113265</v>
      </c>
      <c r="Q295" s="4">
        <v>9971</v>
      </c>
      <c r="R295" s="4">
        <v>29453</v>
      </c>
      <c r="S295" s="4">
        <v>0</v>
      </c>
      <c r="T295" s="4">
        <v>0</v>
      </c>
      <c r="U295" s="4">
        <v>0</v>
      </c>
      <c r="V295" s="4">
        <v>0</v>
      </c>
      <c r="W295" s="4">
        <v>461964</v>
      </c>
      <c r="X295" s="4">
        <v>183040</v>
      </c>
      <c r="Y295" s="4">
        <v>0</v>
      </c>
      <c r="Z295" s="4">
        <v>17398</v>
      </c>
      <c r="AA295" s="4">
        <v>325208</v>
      </c>
      <c r="AB295" s="4">
        <v>6988758.0645823004</v>
      </c>
      <c r="AC295" s="4">
        <v>0</v>
      </c>
      <c r="AD295" s="4">
        <v>168858</v>
      </c>
      <c r="AE295" s="4">
        <v>77756</v>
      </c>
      <c r="AF295" s="4">
        <v>20219</v>
      </c>
      <c r="AG295" s="4">
        <v>250721</v>
      </c>
      <c r="AH295" s="4">
        <v>66056</v>
      </c>
      <c r="AI295" s="4">
        <v>223255</v>
      </c>
      <c r="AJ295" s="4">
        <v>740809</v>
      </c>
    </row>
    <row r="296" spans="1:36" x14ac:dyDescent="0.25">
      <c r="A296" s="4">
        <v>2396</v>
      </c>
      <c r="B296" s="4">
        <v>1</v>
      </c>
      <c r="C296" s="4" t="s">
        <v>297</v>
      </c>
      <c r="D296" s="4">
        <v>824</v>
      </c>
      <c r="E296" s="4">
        <v>905.19999999999993</v>
      </c>
      <c r="F296" s="4">
        <v>809</v>
      </c>
      <c r="G296" s="4">
        <v>886.4</v>
      </c>
      <c r="H296" s="4">
        <v>5594957</v>
      </c>
      <c r="I296" s="4">
        <v>0</v>
      </c>
      <c r="J296" s="4">
        <v>483923</v>
      </c>
      <c r="K296" s="4">
        <v>15184</v>
      </c>
      <c r="L296" s="4">
        <v>36969</v>
      </c>
      <c r="M296" s="4">
        <v>112927.12</v>
      </c>
      <c r="N296" s="4">
        <v>239319</v>
      </c>
      <c r="O296" s="4">
        <v>197609</v>
      </c>
      <c r="P296" s="4">
        <v>122441.25</v>
      </c>
      <c r="Q296" s="4">
        <v>11523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713242</v>
      </c>
      <c r="X296" s="4">
        <v>0</v>
      </c>
      <c r="Y296" s="4">
        <v>8482</v>
      </c>
      <c r="Z296" s="4">
        <v>20854</v>
      </c>
      <c r="AA296" s="4">
        <v>375834</v>
      </c>
      <c r="AB296" s="4">
        <v>7933264.3700000001</v>
      </c>
      <c r="AC296" s="4">
        <v>0</v>
      </c>
      <c r="AD296" s="4">
        <v>129430</v>
      </c>
      <c r="AE296" s="4">
        <v>96394</v>
      </c>
      <c r="AF296" s="4">
        <v>0</v>
      </c>
      <c r="AG296" s="4">
        <v>481909</v>
      </c>
      <c r="AH296" s="4">
        <v>0</v>
      </c>
      <c r="AI296" s="4">
        <v>295882</v>
      </c>
      <c r="AJ296" s="4">
        <v>1003615</v>
      </c>
    </row>
    <row r="297" spans="1:36" x14ac:dyDescent="0.25">
      <c r="A297" s="4">
        <v>2397</v>
      </c>
      <c r="B297" s="4">
        <v>1</v>
      </c>
      <c r="C297" s="4" t="s">
        <v>298</v>
      </c>
      <c r="D297" s="4">
        <v>1142</v>
      </c>
      <c r="E297" s="4">
        <v>1258.9999999999998</v>
      </c>
      <c r="F297" s="4">
        <v>986</v>
      </c>
      <c r="G297" s="4">
        <v>1085.8</v>
      </c>
      <c r="H297" s="4">
        <v>6853570</v>
      </c>
      <c r="I297" s="4">
        <v>79825</v>
      </c>
      <c r="J297" s="4">
        <v>335769</v>
      </c>
      <c r="K297" s="4">
        <v>45592</v>
      </c>
      <c r="L297" s="4">
        <v>0</v>
      </c>
      <c r="M297" s="4">
        <v>0</v>
      </c>
      <c r="N297" s="4">
        <v>170526</v>
      </c>
      <c r="O297" s="4">
        <v>253041</v>
      </c>
      <c r="P297" s="4">
        <v>162653.75</v>
      </c>
      <c r="Q297" s="4">
        <v>14115</v>
      </c>
      <c r="R297" s="4">
        <v>15266</v>
      </c>
      <c r="S297" s="4">
        <v>0</v>
      </c>
      <c r="T297" s="4">
        <v>0</v>
      </c>
      <c r="U297" s="4">
        <v>0</v>
      </c>
      <c r="V297" s="4">
        <v>0</v>
      </c>
      <c r="W297" s="4">
        <v>640720</v>
      </c>
      <c r="X297" s="4">
        <v>0</v>
      </c>
      <c r="Y297" s="4">
        <v>42408</v>
      </c>
      <c r="Z297" s="4">
        <v>19853</v>
      </c>
      <c r="AA297" s="4">
        <v>460379</v>
      </c>
      <c r="AB297" s="4">
        <v>9093717.75</v>
      </c>
      <c r="AC297" s="4">
        <v>0</v>
      </c>
      <c r="AD297" s="4">
        <v>106255</v>
      </c>
      <c r="AE297" s="4">
        <v>138470</v>
      </c>
      <c r="AF297" s="4">
        <v>12996</v>
      </c>
      <c r="AG297" s="4">
        <v>428859</v>
      </c>
      <c r="AH297" s="4">
        <v>0</v>
      </c>
      <c r="AI297" s="4">
        <v>391928</v>
      </c>
      <c r="AJ297" s="4">
        <v>1078508</v>
      </c>
    </row>
    <row r="298" spans="1:36" x14ac:dyDescent="0.25">
      <c r="A298" s="4">
        <v>2448</v>
      </c>
      <c r="B298" s="4">
        <v>1</v>
      </c>
      <c r="C298" s="4" t="s">
        <v>299</v>
      </c>
      <c r="D298" s="4">
        <v>659</v>
      </c>
      <c r="E298" s="4">
        <v>722.40000000000009</v>
      </c>
      <c r="F298" s="4">
        <v>721</v>
      </c>
      <c r="G298" s="4">
        <v>792.6</v>
      </c>
      <c r="H298" s="4">
        <v>5002891</v>
      </c>
      <c r="I298" s="4">
        <v>0</v>
      </c>
      <c r="J298" s="4">
        <v>391374</v>
      </c>
      <c r="K298" s="4">
        <v>15295</v>
      </c>
      <c r="L298" s="4">
        <v>75186</v>
      </c>
      <c r="M298" s="4">
        <v>100693</v>
      </c>
      <c r="N298" s="4">
        <v>214189</v>
      </c>
      <c r="O298" s="4">
        <v>190599</v>
      </c>
      <c r="P298" s="4">
        <v>101168.75</v>
      </c>
      <c r="Q298" s="4">
        <v>10304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780656</v>
      </c>
      <c r="X298" s="4">
        <v>0</v>
      </c>
      <c r="Y298" s="4">
        <v>17317</v>
      </c>
      <c r="Z298" s="4">
        <v>15684</v>
      </c>
      <c r="AA298" s="4">
        <v>336062</v>
      </c>
      <c r="AB298" s="4">
        <v>7251418.75</v>
      </c>
      <c r="AC298" s="4">
        <v>0</v>
      </c>
      <c r="AD298" s="4">
        <v>147841</v>
      </c>
      <c r="AE298" s="4">
        <v>91407</v>
      </c>
      <c r="AF298" s="4">
        <v>0</v>
      </c>
      <c r="AG298" s="4">
        <v>554663.92000000004</v>
      </c>
      <c r="AH298" s="4">
        <v>0</v>
      </c>
      <c r="AI298" s="4">
        <v>303634</v>
      </c>
      <c r="AJ298" s="4">
        <v>1097545.92</v>
      </c>
    </row>
    <row r="299" spans="1:36" x14ac:dyDescent="0.25">
      <c r="A299" s="4">
        <v>2527</v>
      </c>
      <c r="B299" s="4">
        <v>1</v>
      </c>
      <c r="C299" s="4" t="s">
        <v>300</v>
      </c>
      <c r="D299" s="4">
        <v>206</v>
      </c>
      <c r="E299" s="4">
        <v>226.2</v>
      </c>
      <c r="F299" s="4">
        <v>192</v>
      </c>
      <c r="G299" s="4">
        <v>212.00000000000003</v>
      </c>
      <c r="H299" s="4">
        <v>1338144</v>
      </c>
      <c r="I299" s="4">
        <v>0</v>
      </c>
      <c r="J299" s="4">
        <v>67537</v>
      </c>
      <c r="K299" s="4">
        <v>0</v>
      </c>
      <c r="L299" s="4">
        <v>89860</v>
      </c>
      <c r="M299" s="4">
        <v>190788</v>
      </c>
      <c r="N299" s="4">
        <v>102639.17552961846</v>
      </c>
      <c r="O299" s="4">
        <v>50421</v>
      </c>
      <c r="P299" s="4">
        <v>23195</v>
      </c>
      <c r="Q299" s="4">
        <v>2756</v>
      </c>
      <c r="R299" s="4">
        <v>7596</v>
      </c>
      <c r="S299" s="4">
        <v>0</v>
      </c>
      <c r="T299" s="4">
        <v>0</v>
      </c>
      <c r="U299" s="4">
        <v>0</v>
      </c>
      <c r="V299" s="4">
        <v>0</v>
      </c>
      <c r="W299" s="4">
        <v>267629</v>
      </c>
      <c r="X299" s="4">
        <v>0</v>
      </c>
      <c r="Y299" s="4">
        <v>3887</v>
      </c>
      <c r="Z299" s="4">
        <v>4599</v>
      </c>
      <c r="AA299" s="4">
        <v>89888</v>
      </c>
      <c r="AB299" s="4">
        <v>2238939.1755296187</v>
      </c>
      <c r="AC299" s="4">
        <v>0</v>
      </c>
      <c r="AD299" s="4">
        <v>40486</v>
      </c>
      <c r="AE299" s="4">
        <v>10612</v>
      </c>
      <c r="AF299" s="4">
        <v>3475</v>
      </c>
      <c r="AG299" s="4">
        <v>147182</v>
      </c>
      <c r="AH299" s="4">
        <v>0</v>
      </c>
      <c r="AI299" s="4">
        <v>41127</v>
      </c>
      <c r="AJ299" s="4">
        <v>242882</v>
      </c>
    </row>
    <row r="300" spans="1:36" x14ac:dyDescent="0.25">
      <c r="A300" s="4">
        <v>2534</v>
      </c>
      <c r="B300" s="4">
        <v>1</v>
      </c>
      <c r="C300" s="4" t="s">
        <v>301</v>
      </c>
      <c r="D300" s="4">
        <v>654</v>
      </c>
      <c r="E300" s="4">
        <v>722.00000000000011</v>
      </c>
      <c r="F300" s="4">
        <v>670</v>
      </c>
      <c r="G300" s="4">
        <v>737.8</v>
      </c>
      <c r="H300" s="4">
        <v>4656994</v>
      </c>
      <c r="I300" s="4">
        <v>0</v>
      </c>
      <c r="J300" s="4">
        <v>416003</v>
      </c>
      <c r="K300" s="4">
        <v>15404</v>
      </c>
      <c r="L300" s="4">
        <v>92899</v>
      </c>
      <c r="M300" s="4">
        <v>9667</v>
      </c>
      <c r="N300" s="4">
        <v>213892.99080599999</v>
      </c>
      <c r="O300" s="4">
        <v>176322</v>
      </c>
      <c r="P300" s="4">
        <v>123581.25</v>
      </c>
      <c r="Q300" s="4">
        <v>9591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221340</v>
      </c>
      <c r="X300" s="4">
        <v>0</v>
      </c>
      <c r="Y300" s="4">
        <v>0</v>
      </c>
      <c r="Z300" s="4">
        <v>14811</v>
      </c>
      <c r="AA300" s="4">
        <v>312827</v>
      </c>
      <c r="AB300" s="4">
        <v>6263332.2408060003</v>
      </c>
      <c r="AC300" s="4">
        <v>0</v>
      </c>
      <c r="AD300" s="4">
        <v>124380</v>
      </c>
      <c r="AE300" s="4">
        <v>93314</v>
      </c>
      <c r="AF300" s="4">
        <v>0</v>
      </c>
      <c r="AG300" s="4">
        <v>96859</v>
      </c>
      <c r="AH300" s="4">
        <v>0</v>
      </c>
      <c r="AI300" s="4">
        <v>236210</v>
      </c>
      <c r="AJ300" s="4">
        <v>550763</v>
      </c>
    </row>
    <row r="301" spans="1:36" x14ac:dyDescent="0.25">
      <c r="A301" s="4">
        <v>2536</v>
      </c>
      <c r="B301" s="4">
        <v>1</v>
      </c>
      <c r="C301" s="4" t="s">
        <v>302</v>
      </c>
      <c r="D301" s="4">
        <v>269</v>
      </c>
      <c r="E301" s="4">
        <v>294.2</v>
      </c>
      <c r="F301" s="4">
        <v>305</v>
      </c>
      <c r="G301" s="4">
        <v>332.80000000000007</v>
      </c>
      <c r="H301" s="4">
        <v>2100634</v>
      </c>
      <c r="I301" s="4">
        <v>0</v>
      </c>
      <c r="J301" s="4">
        <v>240429</v>
      </c>
      <c r="K301" s="4">
        <v>0</v>
      </c>
      <c r="L301" s="4">
        <v>118282</v>
      </c>
      <c r="M301" s="4">
        <v>19591</v>
      </c>
      <c r="N301" s="4">
        <v>140754.62289555086</v>
      </c>
      <c r="O301" s="4">
        <v>77631</v>
      </c>
      <c r="P301" s="4">
        <v>16640</v>
      </c>
      <c r="Q301" s="4">
        <v>4326</v>
      </c>
      <c r="R301" s="4">
        <v>8526</v>
      </c>
      <c r="S301" s="4">
        <v>0</v>
      </c>
      <c r="T301" s="4">
        <v>0</v>
      </c>
      <c r="U301" s="4">
        <v>0</v>
      </c>
      <c r="V301" s="4">
        <v>0</v>
      </c>
      <c r="W301" s="4">
        <v>1067889</v>
      </c>
      <c r="X301" s="4">
        <v>0</v>
      </c>
      <c r="Y301" s="4">
        <v>0</v>
      </c>
      <c r="Z301" s="4">
        <v>5570</v>
      </c>
      <c r="AA301" s="4">
        <v>141107</v>
      </c>
      <c r="AB301" s="4">
        <v>3941379.6228955509</v>
      </c>
      <c r="AC301" s="4">
        <v>0</v>
      </c>
      <c r="AD301" s="4">
        <v>77631</v>
      </c>
      <c r="AE301" s="4">
        <v>10344</v>
      </c>
      <c r="AF301" s="4">
        <v>5300</v>
      </c>
      <c r="AG301" s="4">
        <v>891454.58</v>
      </c>
      <c r="AH301" s="4">
        <v>0</v>
      </c>
      <c r="AI301" s="4">
        <v>87719</v>
      </c>
      <c r="AJ301" s="4">
        <v>1072448.58</v>
      </c>
    </row>
    <row r="302" spans="1:36" x14ac:dyDescent="0.25">
      <c r="A302" s="4">
        <v>2580</v>
      </c>
      <c r="B302" s="4">
        <v>1</v>
      </c>
      <c r="C302" s="4" t="s">
        <v>303</v>
      </c>
      <c r="D302" s="4">
        <v>887</v>
      </c>
      <c r="E302" s="4">
        <v>970.39999999999986</v>
      </c>
      <c r="F302" s="4">
        <v>695</v>
      </c>
      <c r="G302" s="4">
        <v>759.00000000000011</v>
      </c>
      <c r="H302" s="4">
        <v>4790808</v>
      </c>
      <c r="I302" s="4">
        <v>81872</v>
      </c>
      <c r="J302" s="4">
        <v>784117</v>
      </c>
      <c r="K302" s="4">
        <v>0</v>
      </c>
      <c r="L302" s="4">
        <v>86450</v>
      </c>
      <c r="M302" s="4">
        <v>206428</v>
      </c>
      <c r="N302" s="4">
        <v>265915</v>
      </c>
      <c r="O302" s="4">
        <v>155835</v>
      </c>
      <c r="P302" s="4">
        <v>124580</v>
      </c>
      <c r="Q302" s="4">
        <v>9867</v>
      </c>
      <c r="R302" s="4">
        <v>43870</v>
      </c>
      <c r="S302" s="4">
        <v>0</v>
      </c>
      <c r="T302" s="4">
        <v>0</v>
      </c>
      <c r="U302" s="4">
        <v>0</v>
      </c>
      <c r="V302" s="4">
        <v>0</v>
      </c>
      <c r="W302" s="4">
        <v>227700</v>
      </c>
      <c r="X302" s="4">
        <v>0</v>
      </c>
      <c r="Y302" s="4">
        <v>53363</v>
      </c>
      <c r="Z302" s="4">
        <v>17141</v>
      </c>
      <c r="AA302" s="4">
        <v>321816</v>
      </c>
      <c r="AB302" s="4">
        <v>7169762</v>
      </c>
      <c r="AC302" s="4">
        <v>0</v>
      </c>
      <c r="AD302" s="4">
        <v>51655</v>
      </c>
      <c r="AE302" s="4">
        <v>70785</v>
      </c>
      <c r="AF302" s="4">
        <v>24927</v>
      </c>
      <c r="AG302" s="4">
        <v>74980</v>
      </c>
      <c r="AH302" s="4">
        <v>0</v>
      </c>
      <c r="AI302" s="4">
        <v>182853</v>
      </c>
      <c r="AJ302" s="4">
        <v>405200</v>
      </c>
    </row>
    <row r="303" spans="1:36" x14ac:dyDescent="0.25">
      <c r="A303" s="4">
        <v>2609</v>
      </c>
      <c r="B303" s="4">
        <v>1</v>
      </c>
      <c r="C303" s="4" t="s">
        <v>304</v>
      </c>
      <c r="D303" s="4">
        <v>520</v>
      </c>
      <c r="E303" s="4">
        <v>565</v>
      </c>
      <c r="F303" s="4">
        <v>472</v>
      </c>
      <c r="G303" s="4">
        <v>511.40000000000003</v>
      </c>
      <c r="H303" s="4">
        <v>3227957</v>
      </c>
      <c r="I303" s="4">
        <v>0</v>
      </c>
      <c r="J303" s="4">
        <v>305886</v>
      </c>
      <c r="K303" s="4">
        <v>0</v>
      </c>
      <c r="L303" s="4">
        <v>130001</v>
      </c>
      <c r="M303" s="4">
        <v>116468</v>
      </c>
      <c r="N303" s="4">
        <v>161766</v>
      </c>
      <c r="O303" s="4">
        <v>105842</v>
      </c>
      <c r="P303" s="4">
        <v>70893.75</v>
      </c>
      <c r="Q303" s="4">
        <v>6648</v>
      </c>
      <c r="R303" s="4">
        <v>716</v>
      </c>
      <c r="S303" s="4">
        <v>0</v>
      </c>
      <c r="T303" s="4">
        <v>0</v>
      </c>
      <c r="U303" s="4">
        <v>0</v>
      </c>
      <c r="V303" s="4">
        <v>0</v>
      </c>
      <c r="W303" s="4">
        <v>406430</v>
      </c>
      <c r="X303" s="4">
        <v>0</v>
      </c>
      <c r="Y303" s="4">
        <v>0</v>
      </c>
      <c r="Z303" s="4">
        <v>9189</v>
      </c>
      <c r="AA303" s="4">
        <v>216834</v>
      </c>
      <c r="AB303" s="4">
        <v>4758630.75</v>
      </c>
      <c r="AC303" s="4">
        <v>0</v>
      </c>
      <c r="AD303" s="4">
        <v>50358</v>
      </c>
      <c r="AE303" s="4">
        <v>47572</v>
      </c>
      <c r="AF303" s="4">
        <v>480</v>
      </c>
      <c r="AG303" s="4">
        <v>235285</v>
      </c>
      <c r="AH303" s="4">
        <v>0</v>
      </c>
      <c r="AI303" s="4">
        <v>145502</v>
      </c>
      <c r="AJ303" s="4">
        <v>479197</v>
      </c>
    </row>
    <row r="304" spans="1:36" x14ac:dyDescent="0.25">
      <c r="A304" s="4">
        <v>2683</v>
      </c>
      <c r="B304" s="4">
        <v>1</v>
      </c>
      <c r="C304" s="4" t="s">
        <v>305</v>
      </c>
      <c r="D304" s="4">
        <v>369</v>
      </c>
      <c r="E304" s="4">
        <v>402.6</v>
      </c>
      <c r="F304" s="4">
        <v>369</v>
      </c>
      <c r="G304" s="4">
        <v>402.6</v>
      </c>
      <c r="H304" s="4">
        <v>2541211</v>
      </c>
      <c r="I304" s="4">
        <v>0</v>
      </c>
      <c r="J304" s="4">
        <v>46630</v>
      </c>
      <c r="K304" s="4">
        <v>0</v>
      </c>
      <c r="L304" s="4">
        <v>127165</v>
      </c>
      <c r="M304" s="4">
        <v>796551</v>
      </c>
      <c r="N304" s="4">
        <v>225895.37258349999</v>
      </c>
      <c r="O304" s="4">
        <v>97047</v>
      </c>
      <c r="P304" s="4">
        <v>55580</v>
      </c>
      <c r="Q304" s="4">
        <v>5234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324516</v>
      </c>
      <c r="X304" s="4">
        <v>0</v>
      </c>
      <c r="Y304" s="4">
        <v>0</v>
      </c>
      <c r="Z304" s="4">
        <v>7790</v>
      </c>
      <c r="AA304" s="4">
        <v>170702</v>
      </c>
      <c r="AB304" s="4">
        <v>4398321.3725835001</v>
      </c>
      <c r="AC304" s="4">
        <v>0</v>
      </c>
      <c r="AD304" s="4">
        <v>36042</v>
      </c>
      <c r="AE304" s="4">
        <v>28157</v>
      </c>
      <c r="AF304" s="4">
        <v>0</v>
      </c>
      <c r="AG304" s="4">
        <v>145800</v>
      </c>
      <c r="AH304" s="4">
        <v>0</v>
      </c>
      <c r="AI304" s="4">
        <v>86478</v>
      </c>
      <c r="AJ304" s="4">
        <v>296477</v>
      </c>
    </row>
    <row r="305" spans="1:36" x14ac:dyDescent="0.25">
      <c r="A305" s="4">
        <v>2687</v>
      </c>
      <c r="B305" s="4">
        <v>1</v>
      </c>
      <c r="C305" s="4" t="s">
        <v>306</v>
      </c>
      <c r="D305" s="4">
        <v>1342</v>
      </c>
      <c r="E305" s="4">
        <v>1467.0000000000002</v>
      </c>
      <c r="F305" s="4">
        <v>1250</v>
      </c>
      <c r="G305" s="4">
        <v>1362.6</v>
      </c>
      <c r="H305" s="4">
        <v>8600731</v>
      </c>
      <c r="I305" s="4">
        <v>0</v>
      </c>
      <c r="J305" s="4">
        <v>245300</v>
      </c>
      <c r="K305" s="4">
        <v>14792</v>
      </c>
      <c r="L305" s="4">
        <v>0</v>
      </c>
      <c r="M305" s="4">
        <v>0</v>
      </c>
      <c r="N305" s="4">
        <v>170249</v>
      </c>
      <c r="O305" s="4">
        <v>281834</v>
      </c>
      <c r="P305" s="4">
        <v>223186.25</v>
      </c>
      <c r="Q305" s="4">
        <v>17714</v>
      </c>
      <c r="R305" s="4">
        <v>10383</v>
      </c>
      <c r="S305" s="4">
        <v>0</v>
      </c>
      <c r="T305" s="4">
        <v>0</v>
      </c>
      <c r="U305" s="4">
        <v>0</v>
      </c>
      <c r="V305" s="4">
        <v>0</v>
      </c>
      <c r="W305" s="4">
        <v>485167</v>
      </c>
      <c r="X305" s="4">
        <v>208046</v>
      </c>
      <c r="Y305" s="4">
        <v>0</v>
      </c>
      <c r="Z305" s="4">
        <v>26974</v>
      </c>
      <c r="AA305" s="4">
        <v>577742</v>
      </c>
      <c r="AB305" s="4">
        <v>10654072.25</v>
      </c>
      <c r="AC305" s="4">
        <v>0</v>
      </c>
      <c r="AD305" s="4">
        <v>85178</v>
      </c>
      <c r="AE305" s="4">
        <v>204063</v>
      </c>
      <c r="AF305" s="4">
        <v>9493</v>
      </c>
      <c r="AG305" s="4">
        <v>286450</v>
      </c>
      <c r="AH305" s="4">
        <v>0</v>
      </c>
      <c r="AI305" s="4">
        <v>528239</v>
      </c>
      <c r="AJ305" s="4">
        <v>1113423</v>
      </c>
    </row>
    <row r="306" spans="1:36" x14ac:dyDescent="0.25">
      <c r="A306" s="4">
        <v>2689</v>
      </c>
      <c r="B306" s="4">
        <v>1</v>
      </c>
      <c r="C306" s="4" t="s">
        <v>307</v>
      </c>
      <c r="D306" s="4">
        <v>1280</v>
      </c>
      <c r="E306" s="4">
        <v>1399.7999999999997</v>
      </c>
      <c r="F306" s="4">
        <v>1118</v>
      </c>
      <c r="G306" s="4">
        <v>1221.8</v>
      </c>
      <c r="H306" s="4">
        <v>7712002</v>
      </c>
      <c r="I306" s="4">
        <v>33772</v>
      </c>
      <c r="J306" s="4">
        <v>879949</v>
      </c>
      <c r="K306" s="4">
        <v>37558</v>
      </c>
      <c r="L306" s="4">
        <v>0</v>
      </c>
      <c r="M306" s="4">
        <v>0</v>
      </c>
      <c r="N306" s="4">
        <v>287705.28769100003</v>
      </c>
      <c r="O306" s="4">
        <v>260409</v>
      </c>
      <c r="P306" s="4">
        <v>169131.25</v>
      </c>
      <c r="Q306" s="4">
        <v>15883</v>
      </c>
      <c r="R306" s="4">
        <v>30924</v>
      </c>
      <c r="S306" s="4">
        <v>0</v>
      </c>
      <c r="T306" s="4">
        <v>0</v>
      </c>
      <c r="U306" s="4">
        <v>0</v>
      </c>
      <c r="V306" s="4">
        <v>-1452</v>
      </c>
      <c r="W306" s="4">
        <v>945991</v>
      </c>
      <c r="X306" s="4">
        <v>0</v>
      </c>
      <c r="Y306" s="4">
        <v>83756</v>
      </c>
      <c r="Z306" s="4">
        <v>24063</v>
      </c>
      <c r="AA306" s="4">
        <v>518043</v>
      </c>
      <c r="AB306" s="4">
        <v>10997734.537691001</v>
      </c>
      <c r="AC306" s="4">
        <v>0</v>
      </c>
      <c r="AD306" s="4">
        <v>162433</v>
      </c>
      <c r="AE306" s="4">
        <v>91530</v>
      </c>
      <c r="AF306" s="4">
        <v>16735</v>
      </c>
      <c r="AG306" s="4">
        <v>435699</v>
      </c>
      <c r="AH306" s="4">
        <v>0</v>
      </c>
      <c r="AI306" s="4">
        <v>280353</v>
      </c>
      <c r="AJ306" s="4">
        <v>986750</v>
      </c>
    </row>
    <row r="307" spans="1:36" x14ac:dyDescent="0.25">
      <c r="A307" s="4">
        <v>2711</v>
      </c>
      <c r="B307" s="4">
        <v>1</v>
      </c>
      <c r="C307" s="4" t="s">
        <v>308</v>
      </c>
      <c r="D307" s="4">
        <v>995</v>
      </c>
      <c r="E307" s="4">
        <v>1096.2</v>
      </c>
      <c r="F307" s="4">
        <v>930</v>
      </c>
      <c r="G307" s="4">
        <v>1020.2</v>
      </c>
      <c r="H307" s="4">
        <v>6439502</v>
      </c>
      <c r="I307" s="4">
        <v>0</v>
      </c>
      <c r="J307" s="4">
        <v>481077</v>
      </c>
      <c r="K307" s="4">
        <v>0</v>
      </c>
      <c r="L307" s="4">
        <v>0</v>
      </c>
      <c r="M307" s="4">
        <v>0</v>
      </c>
      <c r="N307" s="4">
        <v>266043</v>
      </c>
      <c r="O307" s="4">
        <v>231285</v>
      </c>
      <c r="P307" s="4">
        <v>170807.5</v>
      </c>
      <c r="Q307" s="4">
        <v>13263</v>
      </c>
      <c r="R307" s="4">
        <v>1316</v>
      </c>
      <c r="S307" s="4">
        <v>0</v>
      </c>
      <c r="T307" s="4">
        <v>0</v>
      </c>
      <c r="U307" s="4">
        <v>0</v>
      </c>
      <c r="V307" s="4">
        <v>0</v>
      </c>
      <c r="W307" s="4">
        <v>306060</v>
      </c>
      <c r="X307" s="4">
        <v>260000</v>
      </c>
      <c r="Y307" s="4">
        <v>34280</v>
      </c>
      <c r="Z307" s="4">
        <v>20237</v>
      </c>
      <c r="AA307" s="4">
        <v>432565</v>
      </c>
      <c r="AB307" s="4">
        <v>8396435.5</v>
      </c>
      <c r="AC307" s="4">
        <v>0</v>
      </c>
      <c r="AD307" s="4">
        <v>68144</v>
      </c>
      <c r="AE307" s="4">
        <v>133067</v>
      </c>
      <c r="AF307" s="4">
        <v>1025</v>
      </c>
      <c r="AG307" s="4">
        <v>138184</v>
      </c>
      <c r="AH307" s="4">
        <v>93829</v>
      </c>
      <c r="AI307" s="4">
        <v>336988</v>
      </c>
      <c r="AJ307" s="4">
        <v>677408</v>
      </c>
    </row>
    <row r="308" spans="1:36" x14ac:dyDescent="0.25">
      <c r="A308" s="4">
        <v>2752</v>
      </c>
      <c r="B308" s="4">
        <v>1</v>
      </c>
      <c r="C308" s="4" t="s">
        <v>309</v>
      </c>
      <c r="D308" s="4">
        <v>1645</v>
      </c>
      <c r="E308" s="4">
        <v>1817</v>
      </c>
      <c r="F308" s="4">
        <v>1604</v>
      </c>
      <c r="G308" s="4">
        <v>1768.8</v>
      </c>
      <c r="H308" s="4">
        <v>11164666</v>
      </c>
      <c r="I308" s="4">
        <v>84942</v>
      </c>
      <c r="J308" s="4">
        <v>1210080</v>
      </c>
      <c r="K308" s="4">
        <v>14631</v>
      </c>
      <c r="L308" s="4">
        <v>0</v>
      </c>
      <c r="M308" s="4">
        <v>0</v>
      </c>
      <c r="N308" s="4">
        <v>243662</v>
      </c>
      <c r="O308" s="4">
        <v>413028</v>
      </c>
      <c r="P308" s="4">
        <v>262137.5</v>
      </c>
      <c r="Q308" s="4">
        <v>22994</v>
      </c>
      <c r="R308" s="4">
        <v>54108</v>
      </c>
      <c r="S308" s="4">
        <v>0</v>
      </c>
      <c r="T308" s="4">
        <v>0</v>
      </c>
      <c r="U308" s="4">
        <v>0</v>
      </c>
      <c r="V308" s="4">
        <v>0</v>
      </c>
      <c r="W308" s="4">
        <v>1063137</v>
      </c>
      <c r="X308" s="4">
        <v>447720</v>
      </c>
      <c r="Y308" s="4">
        <v>216493</v>
      </c>
      <c r="Z308" s="4">
        <v>34531</v>
      </c>
      <c r="AA308" s="4">
        <v>749971</v>
      </c>
      <c r="AB308" s="4">
        <v>15534380.5</v>
      </c>
      <c r="AC308" s="4">
        <v>0</v>
      </c>
      <c r="AD308" s="4">
        <v>162357</v>
      </c>
      <c r="AE308" s="4">
        <v>234681</v>
      </c>
      <c r="AF308" s="4">
        <v>48441</v>
      </c>
      <c r="AG308" s="4">
        <v>752042</v>
      </c>
      <c r="AH308" s="4">
        <v>161574</v>
      </c>
      <c r="AI308" s="4">
        <v>671419</v>
      </c>
      <c r="AJ308" s="4">
        <v>1868940</v>
      </c>
    </row>
    <row r="309" spans="1:36" x14ac:dyDescent="0.25">
      <c r="A309" s="4">
        <v>2753</v>
      </c>
      <c r="B309" s="4">
        <v>1</v>
      </c>
      <c r="C309" s="4" t="s">
        <v>310</v>
      </c>
      <c r="D309" s="4">
        <v>1106</v>
      </c>
      <c r="E309" s="4">
        <v>1211.3999999999999</v>
      </c>
      <c r="F309" s="4">
        <v>934</v>
      </c>
      <c r="G309" s="4">
        <v>1022.9999999999999</v>
      </c>
      <c r="H309" s="4">
        <v>6457176</v>
      </c>
      <c r="I309" s="4">
        <v>227195</v>
      </c>
      <c r="J309" s="4">
        <v>1087211</v>
      </c>
      <c r="K309" s="4">
        <v>190800</v>
      </c>
      <c r="L309" s="4">
        <v>0</v>
      </c>
      <c r="M309" s="4">
        <v>0</v>
      </c>
      <c r="N309" s="4">
        <v>187079.166214</v>
      </c>
      <c r="O309" s="4">
        <v>227482</v>
      </c>
      <c r="P309" s="4">
        <v>144058.75</v>
      </c>
      <c r="Q309" s="4">
        <v>13299</v>
      </c>
      <c r="R309" s="4">
        <v>0</v>
      </c>
      <c r="S309" s="4">
        <v>0</v>
      </c>
      <c r="T309" s="4">
        <v>0</v>
      </c>
      <c r="U309" s="4">
        <v>0</v>
      </c>
      <c r="V309" s="4">
        <v>-7574</v>
      </c>
      <c r="W309" s="4">
        <v>775925</v>
      </c>
      <c r="X309" s="4">
        <v>0</v>
      </c>
      <c r="Y309" s="4">
        <v>0</v>
      </c>
      <c r="Z309" s="4">
        <v>20948</v>
      </c>
      <c r="AA309" s="4">
        <v>433752</v>
      </c>
      <c r="AB309" s="4">
        <v>9757351.9162140004</v>
      </c>
      <c r="AC309" s="4">
        <v>0</v>
      </c>
      <c r="AD309" s="4">
        <v>67197</v>
      </c>
      <c r="AE309" s="4">
        <v>97582</v>
      </c>
      <c r="AF309" s="4">
        <v>0</v>
      </c>
      <c r="AG309" s="4">
        <v>438186</v>
      </c>
      <c r="AH309" s="4">
        <v>0</v>
      </c>
      <c r="AI309" s="4">
        <v>293813</v>
      </c>
      <c r="AJ309" s="4">
        <v>896778</v>
      </c>
    </row>
    <row r="310" spans="1:36" x14ac:dyDescent="0.25">
      <c r="A310" s="4">
        <v>2754</v>
      </c>
      <c r="B310" s="4">
        <v>1</v>
      </c>
      <c r="C310" s="4" t="s">
        <v>311</v>
      </c>
      <c r="D310" s="4">
        <v>381</v>
      </c>
      <c r="E310" s="4">
        <v>423.6</v>
      </c>
      <c r="F310" s="4">
        <v>459</v>
      </c>
      <c r="G310" s="4">
        <v>511.59999999999991</v>
      </c>
      <c r="H310" s="4">
        <v>3229219</v>
      </c>
      <c r="I310" s="4">
        <v>0</v>
      </c>
      <c r="J310" s="4">
        <v>332977</v>
      </c>
      <c r="K310" s="4">
        <v>16030</v>
      </c>
      <c r="L310" s="4">
        <v>129994</v>
      </c>
      <c r="M310" s="4">
        <v>3174</v>
      </c>
      <c r="N310" s="4">
        <v>150452</v>
      </c>
      <c r="O310" s="4">
        <v>117845</v>
      </c>
      <c r="P310" s="4">
        <v>62173.75</v>
      </c>
      <c r="Q310" s="4">
        <v>6651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557644</v>
      </c>
      <c r="X310" s="4">
        <v>0</v>
      </c>
      <c r="Y310" s="4">
        <v>18023</v>
      </c>
      <c r="Z310" s="4">
        <v>9599</v>
      </c>
      <c r="AA310" s="4">
        <v>216918</v>
      </c>
      <c r="AB310" s="4">
        <v>4850699.75</v>
      </c>
      <c r="AC310" s="4">
        <v>0</v>
      </c>
      <c r="AD310" s="4">
        <v>87571</v>
      </c>
      <c r="AE310" s="4">
        <v>37611</v>
      </c>
      <c r="AF310" s="4">
        <v>0</v>
      </c>
      <c r="AG310" s="4">
        <v>364999</v>
      </c>
      <c r="AH310" s="4">
        <v>0</v>
      </c>
      <c r="AI310" s="4">
        <v>131221</v>
      </c>
      <c r="AJ310" s="4">
        <v>621402</v>
      </c>
    </row>
    <row r="311" spans="1:36" x14ac:dyDescent="0.25">
      <c r="A311" s="4">
        <v>2759</v>
      </c>
      <c r="B311" s="4">
        <v>1</v>
      </c>
      <c r="C311" s="4" t="s">
        <v>312</v>
      </c>
      <c r="D311" s="4">
        <v>0</v>
      </c>
      <c r="E311" s="4">
        <v>0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</row>
    <row r="312" spans="1:36" x14ac:dyDescent="0.25">
      <c r="A312" s="4">
        <v>2769</v>
      </c>
      <c r="B312" s="4">
        <v>1</v>
      </c>
      <c r="C312" s="4" t="s">
        <v>313</v>
      </c>
      <c r="D312" s="4">
        <v>987</v>
      </c>
      <c r="E312" s="4">
        <v>1082.3999999999999</v>
      </c>
      <c r="F312" s="4">
        <v>1045</v>
      </c>
      <c r="G312" s="4">
        <v>1146.5999999999999</v>
      </c>
      <c r="H312" s="4">
        <v>7237339</v>
      </c>
      <c r="I312" s="4">
        <v>0</v>
      </c>
      <c r="J312" s="4">
        <v>185371</v>
      </c>
      <c r="K312" s="4">
        <v>49855</v>
      </c>
      <c r="L312" s="4">
        <v>0</v>
      </c>
      <c r="M312" s="4">
        <v>0</v>
      </c>
      <c r="N312" s="4">
        <v>257830</v>
      </c>
      <c r="O312" s="4">
        <v>254204</v>
      </c>
      <c r="P312" s="4">
        <v>175752.5</v>
      </c>
      <c r="Q312" s="4">
        <v>14906</v>
      </c>
      <c r="R312" s="4">
        <v>562</v>
      </c>
      <c r="S312" s="4">
        <v>0</v>
      </c>
      <c r="T312" s="4">
        <v>0</v>
      </c>
      <c r="U312" s="4">
        <v>0</v>
      </c>
      <c r="V312" s="4">
        <v>0</v>
      </c>
      <c r="W312" s="4">
        <v>623567</v>
      </c>
      <c r="X312" s="4">
        <v>0</v>
      </c>
      <c r="Y312" s="4">
        <v>0</v>
      </c>
      <c r="Z312" s="4">
        <v>22468</v>
      </c>
      <c r="AA312" s="4">
        <v>486158</v>
      </c>
      <c r="AB312" s="4">
        <v>9308012.5</v>
      </c>
      <c r="AC312" s="4">
        <v>0</v>
      </c>
      <c r="AD312" s="4">
        <v>102388</v>
      </c>
      <c r="AE312" s="4">
        <v>127483</v>
      </c>
      <c r="AF312" s="4">
        <v>408</v>
      </c>
      <c r="AG312" s="4">
        <v>347401</v>
      </c>
      <c r="AH312" s="4">
        <v>0</v>
      </c>
      <c r="AI312" s="4">
        <v>352637</v>
      </c>
      <c r="AJ312" s="4">
        <v>930317</v>
      </c>
    </row>
    <row r="313" spans="1:36" x14ac:dyDescent="0.25">
      <c r="A313" s="4">
        <v>2805</v>
      </c>
      <c r="B313" s="4">
        <v>1</v>
      </c>
      <c r="C313" s="4" t="s">
        <v>314</v>
      </c>
      <c r="D313" s="4">
        <v>1191</v>
      </c>
      <c r="E313" s="4">
        <v>1300.8</v>
      </c>
      <c r="F313" s="4">
        <v>1192</v>
      </c>
      <c r="G313" s="4">
        <v>1302</v>
      </c>
      <c r="H313" s="4">
        <v>8218224</v>
      </c>
      <c r="I313" s="4">
        <v>6140</v>
      </c>
      <c r="J313" s="4">
        <v>163588</v>
      </c>
      <c r="K313" s="4">
        <v>14821</v>
      </c>
      <c r="L313" s="4">
        <v>0</v>
      </c>
      <c r="M313" s="4">
        <v>0</v>
      </c>
      <c r="N313" s="4">
        <v>186780</v>
      </c>
      <c r="O313" s="4">
        <v>305517</v>
      </c>
      <c r="P313" s="4">
        <v>143481.25</v>
      </c>
      <c r="Q313" s="4">
        <v>16926</v>
      </c>
      <c r="R313" s="4">
        <v>7812</v>
      </c>
      <c r="S313" s="4">
        <v>0</v>
      </c>
      <c r="T313" s="4">
        <v>0</v>
      </c>
      <c r="U313" s="4">
        <v>0</v>
      </c>
      <c r="V313" s="4">
        <v>0</v>
      </c>
      <c r="W313" s="4">
        <v>1664776</v>
      </c>
      <c r="X313" s="4">
        <v>313040</v>
      </c>
      <c r="Y313" s="4">
        <v>4594</v>
      </c>
      <c r="Z313" s="4">
        <v>24729</v>
      </c>
      <c r="AA313" s="4">
        <v>552048</v>
      </c>
      <c r="AB313" s="4">
        <v>11309436.25</v>
      </c>
      <c r="AC313" s="4">
        <v>0</v>
      </c>
      <c r="AD313" s="4">
        <v>98833</v>
      </c>
      <c r="AE313" s="4">
        <v>123326</v>
      </c>
      <c r="AF313" s="4">
        <v>6715</v>
      </c>
      <c r="AG313" s="4">
        <v>1384616</v>
      </c>
      <c r="AH313" s="4">
        <v>112970</v>
      </c>
      <c r="AI313" s="4">
        <v>474500</v>
      </c>
      <c r="AJ313" s="4">
        <v>2087990</v>
      </c>
    </row>
    <row r="314" spans="1:36" x14ac:dyDescent="0.25">
      <c r="A314" s="4">
        <v>2835</v>
      </c>
      <c r="B314" s="4">
        <v>1</v>
      </c>
      <c r="C314" s="4" t="s">
        <v>315</v>
      </c>
      <c r="D314" s="4">
        <v>796</v>
      </c>
      <c r="E314" s="4">
        <v>869.4</v>
      </c>
      <c r="F314" s="4">
        <v>671</v>
      </c>
      <c r="G314" s="4">
        <v>738.8</v>
      </c>
      <c r="H314" s="4">
        <v>4663306</v>
      </c>
      <c r="I314" s="4">
        <v>0</v>
      </c>
      <c r="J314" s="4">
        <v>207153</v>
      </c>
      <c r="K314" s="4">
        <v>0</v>
      </c>
      <c r="L314" s="4">
        <v>92606</v>
      </c>
      <c r="M314" s="4">
        <v>0</v>
      </c>
      <c r="N314" s="4">
        <v>147703</v>
      </c>
      <c r="O314" s="4">
        <v>167321</v>
      </c>
      <c r="P314" s="4">
        <v>67392.5</v>
      </c>
      <c r="Q314" s="4">
        <v>9604</v>
      </c>
      <c r="R314" s="4">
        <v>0</v>
      </c>
      <c r="S314" s="4">
        <v>0</v>
      </c>
      <c r="T314" s="4">
        <v>0</v>
      </c>
      <c r="U314" s="4">
        <v>0</v>
      </c>
      <c r="V314" s="4">
        <v>-6312</v>
      </c>
      <c r="W314" s="4">
        <v>1190074</v>
      </c>
      <c r="X314" s="4">
        <v>183300</v>
      </c>
      <c r="Y314" s="4">
        <v>1767</v>
      </c>
      <c r="Z314" s="4">
        <v>14511</v>
      </c>
      <c r="AA314" s="4">
        <v>313251</v>
      </c>
      <c r="AB314" s="4">
        <v>6868376.5</v>
      </c>
      <c r="AC314" s="4">
        <v>0</v>
      </c>
      <c r="AD314" s="4">
        <v>94284</v>
      </c>
      <c r="AE314" s="4">
        <v>50262</v>
      </c>
      <c r="AF314" s="4">
        <v>0</v>
      </c>
      <c r="AG314" s="4">
        <v>977846</v>
      </c>
      <c r="AH314" s="4">
        <v>66150</v>
      </c>
      <c r="AI314" s="4">
        <v>233625</v>
      </c>
      <c r="AJ314" s="4">
        <v>1356017</v>
      </c>
    </row>
    <row r="315" spans="1:36" x14ac:dyDescent="0.25">
      <c r="A315" s="4">
        <v>2853</v>
      </c>
      <c r="B315" s="4">
        <v>1</v>
      </c>
      <c r="C315" s="4" t="s">
        <v>316</v>
      </c>
      <c r="D315" s="4">
        <v>931</v>
      </c>
      <c r="E315" s="4">
        <v>1017.4</v>
      </c>
      <c r="F315" s="4">
        <v>772</v>
      </c>
      <c r="G315" s="4">
        <v>841</v>
      </c>
      <c r="H315" s="4">
        <v>5308392</v>
      </c>
      <c r="I315" s="4">
        <v>0</v>
      </c>
      <c r="J315" s="4">
        <v>545166</v>
      </c>
      <c r="K315" s="4">
        <v>41385</v>
      </c>
      <c r="L315" s="4">
        <v>56711</v>
      </c>
      <c r="M315" s="4">
        <v>129716</v>
      </c>
      <c r="N315" s="4">
        <v>315691</v>
      </c>
      <c r="O315" s="4">
        <v>193236</v>
      </c>
      <c r="P315" s="4">
        <v>112668.75</v>
      </c>
      <c r="Q315" s="4">
        <v>10933</v>
      </c>
      <c r="R315" s="4">
        <v>8570</v>
      </c>
      <c r="S315" s="4">
        <v>0</v>
      </c>
      <c r="T315" s="4">
        <v>0</v>
      </c>
      <c r="U315" s="4">
        <v>0</v>
      </c>
      <c r="V315" s="4">
        <v>0</v>
      </c>
      <c r="W315" s="4">
        <v>728306</v>
      </c>
      <c r="X315" s="4">
        <v>207740</v>
      </c>
      <c r="Y315" s="4">
        <v>29332</v>
      </c>
      <c r="Z315" s="4">
        <v>21395</v>
      </c>
      <c r="AA315" s="4">
        <v>356584</v>
      </c>
      <c r="AB315" s="4">
        <v>7858085.75</v>
      </c>
      <c r="AC315" s="4">
        <v>0</v>
      </c>
      <c r="AD315" s="4">
        <v>179834</v>
      </c>
      <c r="AE315" s="4">
        <v>59469</v>
      </c>
      <c r="AF315" s="4">
        <v>4523</v>
      </c>
      <c r="AG315" s="4">
        <v>364121</v>
      </c>
      <c r="AH315" s="4">
        <v>74970</v>
      </c>
      <c r="AI315" s="4">
        <v>188214</v>
      </c>
      <c r="AJ315" s="4">
        <v>796161</v>
      </c>
    </row>
    <row r="316" spans="1:36" x14ac:dyDescent="0.25">
      <c r="A316" s="4">
        <v>2854</v>
      </c>
      <c r="B316" s="4">
        <v>1</v>
      </c>
      <c r="C316" s="4" t="s">
        <v>317</v>
      </c>
      <c r="D316" s="4">
        <v>494</v>
      </c>
      <c r="E316" s="4">
        <v>539</v>
      </c>
      <c r="F316" s="4">
        <v>526</v>
      </c>
      <c r="G316" s="4">
        <v>572.19999999999993</v>
      </c>
      <c r="H316" s="4">
        <v>3611726</v>
      </c>
      <c r="I316" s="4">
        <v>0</v>
      </c>
      <c r="J316" s="4">
        <v>503461</v>
      </c>
      <c r="K316" s="4">
        <v>15797</v>
      </c>
      <c r="L316" s="4">
        <v>125743</v>
      </c>
      <c r="M316" s="4">
        <v>226903</v>
      </c>
      <c r="N316" s="4">
        <v>199572</v>
      </c>
      <c r="O316" s="4">
        <v>123459</v>
      </c>
      <c r="P316" s="4">
        <v>95346.25</v>
      </c>
      <c r="Q316" s="4">
        <v>7439</v>
      </c>
      <c r="R316" s="4">
        <v>8537</v>
      </c>
      <c r="S316" s="4">
        <v>0</v>
      </c>
      <c r="T316" s="4">
        <v>0</v>
      </c>
      <c r="U316" s="4">
        <v>0</v>
      </c>
      <c r="V316" s="4">
        <v>0</v>
      </c>
      <c r="W316" s="4">
        <v>171660</v>
      </c>
      <c r="X316" s="4">
        <v>0</v>
      </c>
      <c r="Y316" s="4">
        <v>0</v>
      </c>
      <c r="Z316" s="4">
        <v>11990</v>
      </c>
      <c r="AA316" s="4">
        <v>242613</v>
      </c>
      <c r="AB316" s="4">
        <v>5344246.25</v>
      </c>
      <c r="AC316" s="4">
        <v>0</v>
      </c>
      <c r="AD316" s="4">
        <v>67202</v>
      </c>
      <c r="AE316" s="4">
        <v>38861</v>
      </c>
      <c r="AF316" s="4">
        <v>3479</v>
      </c>
      <c r="AG316" s="4">
        <v>40547</v>
      </c>
      <c r="AH316" s="4">
        <v>0</v>
      </c>
      <c r="AI316" s="4">
        <v>98883</v>
      </c>
      <c r="AJ316" s="4">
        <v>248972</v>
      </c>
    </row>
    <row r="317" spans="1:36" x14ac:dyDescent="0.25">
      <c r="A317" s="4">
        <v>2856</v>
      </c>
      <c r="B317" s="4">
        <v>1</v>
      </c>
      <c r="C317" s="4" t="s">
        <v>318</v>
      </c>
      <c r="D317" s="4">
        <v>296</v>
      </c>
      <c r="E317" s="4">
        <v>322.39999999999998</v>
      </c>
      <c r="F317" s="4">
        <v>295</v>
      </c>
      <c r="G317" s="4">
        <v>321.39999999999998</v>
      </c>
      <c r="H317" s="4">
        <v>2028677</v>
      </c>
      <c r="I317" s="4">
        <v>0</v>
      </c>
      <c r="J317" s="4">
        <v>101305</v>
      </c>
      <c r="K317" s="4">
        <v>17066</v>
      </c>
      <c r="L317" s="4">
        <v>116306</v>
      </c>
      <c r="M317" s="4">
        <v>445840</v>
      </c>
      <c r="N317" s="4">
        <v>151573</v>
      </c>
      <c r="O317" s="4">
        <v>77565</v>
      </c>
      <c r="P317" s="4">
        <v>33803.75</v>
      </c>
      <c r="Q317" s="4">
        <v>4178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440639</v>
      </c>
      <c r="X317" s="4">
        <v>78000</v>
      </c>
      <c r="Y317" s="4">
        <v>0</v>
      </c>
      <c r="Z317" s="4">
        <v>7260</v>
      </c>
      <c r="AA317" s="4">
        <v>136274</v>
      </c>
      <c r="AB317" s="4">
        <v>3560486.75</v>
      </c>
      <c r="AC317" s="4">
        <v>0</v>
      </c>
      <c r="AD317" s="4">
        <v>77565</v>
      </c>
      <c r="AE317" s="4">
        <v>33803.75</v>
      </c>
      <c r="AF317" s="4">
        <v>0</v>
      </c>
      <c r="AG317" s="4">
        <v>292508.53000000003</v>
      </c>
      <c r="AH317" s="4">
        <v>28149</v>
      </c>
      <c r="AI317" s="4">
        <v>136274</v>
      </c>
      <c r="AJ317" s="4">
        <v>540151.28</v>
      </c>
    </row>
    <row r="318" spans="1:36" x14ac:dyDescent="0.25">
      <c r="A318" s="4">
        <v>2859</v>
      </c>
      <c r="B318" s="4">
        <v>1</v>
      </c>
      <c r="C318" s="4" t="s">
        <v>319</v>
      </c>
      <c r="D318" s="4">
        <v>1901</v>
      </c>
      <c r="E318" s="4">
        <v>2091</v>
      </c>
      <c r="F318" s="4">
        <v>1573</v>
      </c>
      <c r="G318" s="4">
        <v>1730.3999999999999</v>
      </c>
      <c r="H318" s="4">
        <v>10922285</v>
      </c>
      <c r="I318" s="4">
        <v>0</v>
      </c>
      <c r="J318" s="4">
        <v>531209</v>
      </c>
      <c r="K318" s="4">
        <v>51713</v>
      </c>
      <c r="L318" s="4">
        <v>0</v>
      </c>
      <c r="M318" s="4">
        <v>0</v>
      </c>
      <c r="N318" s="4">
        <v>271602.74414979998</v>
      </c>
      <c r="O318" s="4">
        <v>389972</v>
      </c>
      <c r="P318" s="4">
        <v>268618.75</v>
      </c>
      <c r="Q318" s="4">
        <v>22495</v>
      </c>
      <c r="R318" s="4">
        <v>58626</v>
      </c>
      <c r="S318" s="4">
        <v>0</v>
      </c>
      <c r="T318" s="4">
        <v>0</v>
      </c>
      <c r="U318" s="4">
        <v>0</v>
      </c>
      <c r="V318" s="4">
        <v>0</v>
      </c>
      <c r="W318" s="4">
        <v>825193</v>
      </c>
      <c r="X318" s="4">
        <v>0</v>
      </c>
      <c r="Y318" s="4">
        <v>17670</v>
      </c>
      <c r="Z318" s="4">
        <v>32973</v>
      </c>
      <c r="AA318" s="4">
        <v>733690</v>
      </c>
      <c r="AB318" s="4">
        <v>14126047.4941498</v>
      </c>
      <c r="AC318" s="4">
        <v>0</v>
      </c>
      <c r="AD318" s="4">
        <v>142304</v>
      </c>
      <c r="AE318" s="4">
        <v>214081</v>
      </c>
      <c r="AF318" s="4">
        <v>46723</v>
      </c>
      <c r="AG318" s="4">
        <v>483702</v>
      </c>
      <c r="AH318" s="4">
        <v>0</v>
      </c>
      <c r="AI318" s="4">
        <v>584729</v>
      </c>
      <c r="AJ318" s="4">
        <v>1471539</v>
      </c>
    </row>
    <row r="319" spans="1:36" x14ac:dyDescent="0.25">
      <c r="A319" s="4">
        <v>2860</v>
      </c>
      <c r="B319" s="4">
        <v>1</v>
      </c>
      <c r="C319" s="4" t="s">
        <v>320</v>
      </c>
      <c r="D319" s="4">
        <v>1162</v>
      </c>
      <c r="E319" s="4">
        <v>1276.5999999999999</v>
      </c>
      <c r="F319" s="4">
        <v>1009</v>
      </c>
      <c r="G319" s="4">
        <v>1106.2</v>
      </c>
      <c r="H319" s="4">
        <v>6982334</v>
      </c>
      <c r="I319" s="4">
        <v>0</v>
      </c>
      <c r="J319" s="4">
        <v>605259</v>
      </c>
      <c r="K319" s="4">
        <v>21458</v>
      </c>
      <c r="L319" s="4">
        <v>0</v>
      </c>
      <c r="M319" s="4">
        <v>0</v>
      </c>
      <c r="N319" s="4">
        <v>261655</v>
      </c>
      <c r="O319" s="4">
        <v>257932</v>
      </c>
      <c r="P319" s="4">
        <v>185288.75</v>
      </c>
      <c r="Q319" s="4">
        <v>14381</v>
      </c>
      <c r="R319" s="4">
        <v>0</v>
      </c>
      <c r="S319" s="4">
        <v>0</v>
      </c>
      <c r="T319" s="4">
        <v>0</v>
      </c>
      <c r="U319" s="4">
        <v>0</v>
      </c>
      <c r="V319" s="4">
        <v>-5365</v>
      </c>
      <c r="W319" s="4">
        <v>331860</v>
      </c>
      <c r="X319" s="4">
        <v>269100</v>
      </c>
      <c r="Y319" s="4">
        <v>73154</v>
      </c>
      <c r="Z319" s="4">
        <v>26619</v>
      </c>
      <c r="AA319" s="4">
        <v>469029</v>
      </c>
      <c r="AB319" s="4">
        <v>9223604.75</v>
      </c>
      <c r="AC319" s="4">
        <v>0</v>
      </c>
      <c r="AD319" s="4">
        <v>167685</v>
      </c>
      <c r="AE319" s="4">
        <v>114529</v>
      </c>
      <c r="AF319" s="4">
        <v>0</v>
      </c>
      <c r="AG319" s="4">
        <v>118880</v>
      </c>
      <c r="AH319" s="4">
        <v>97113</v>
      </c>
      <c r="AI319" s="4">
        <v>289912</v>
      </c>
      <c r="AJ319" s="4">
        <v>691006</v>
      </c>
    </row>
    <row r="320" spans="1:36" x14ac:dyDescent="0.25">
      <c r="A320" s="4">
        <v>2884</v>
      </c>
      <c r="B320" s="4">
        <v>1</v>
      </c>
      <c r="C320" s="4" t="s">
        <v>321</v>
      </c>
      <c r="D320" s="4">
        <v>519.18000000000006</v>
      </c>
      <c r="E320" s="4">
        <v>567.78</v>
      </c>
      <c r="F320" s="4">
        <v>415.18</v>
      </c>
      <c r="G320" s="4">
        <v>454.38000000000011</v>
      </c>
      <c r="H320" s="4">
        <v>2868047</v>
      </c>
      <c r="I320" s="4">
        <v>0</v>
      </c>
      <c r="J320" s="4">
        <v>218044</v>
      </c>
      <c r="K320" s="4">
        <v>0</v>
      </c>
      <c r="L320" s="4">
        <v>130188</v>
      </c>
      <c r="M320" s="4">
        <v>176591</v>
      </c>
      <c r="N320" s="4">
        <v>154422</v>
      </c>
      <c r="O320" s="4">
        <v>108142</v>
      </c>
      <c r="P320" s="4">
        <v>46571.5</v>
      </c>
      <c r="Q320" s="4">
        <v>5907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643893</v>
      </c>
      <c r="X320" s="4">
        <v>110760</v>
      </c>
      <c r="Y320" s="4">
        <v>5690</v>
      </c>
      <c r="Z320" s="4">
        <v>8901</v>
      </c>
      <c r="AA320" s="4">
        <v>192657</v>
      </c>
      <c r="AB320" s="4">
        <v>4559053.5</v>
      </c>
      <c r="AC320" s="4">
        <v>0</v>
      </c>
      <c r="AD320" s="4">
        <v>108142</v>
      </c>
      <c r="AE320" s="4">
        <v>27297</v>
      </c>
      <c r="AF320" s="4">
        <v>0</v>
      </c>
      <c r="AG320" s="4">
        <v>467380</v>
      </c>
      <c r="AH320" s="4">
        <v>39971</v>
      </c>
      <c r="AI320" s="4">
        <v>112923</v>
      </c>
      <c r="AJ320" s="4">
        <v>715742</v>
      </c>
    </row>
    <row r="321" spans="1:36" x14ac:dyDescent="0.25">
      <c r="A321" s="4">
        <v>2886</v>
      </c>
      <c r="B321" s="4">
        <v>1</v>
      </c>
      <c r="C321" s="4" t="s">
        <v>322</v>
      </c>
      <c r="D321" s="4">
        <v>342</v>
      </c>
      <c r="E321" s="4">
        <v>377.8</v>
      </c>
      <c r="F321" s="4">
        <v>309</v>
      </c>
      <c r="G321" s="4">
        <v>338.2</v>
      </c>
      <c r="H321" s="4">
        <v>2134718</v>
      </c>
      <c r="I321" s="4">
        <v>0</v>
      </c>
      <c r="J321" s="4">
        <v>90359</v>
      </c>
      <c r="K321" s="4">
        <v>0</v>
      </c>
      <c r="L321" s="4">
        <v>119166</v>
      </c>
      <c r="M321" s="4">
        <v>0</v>
      </c>
      <c r="N321" s="4">
        <v>92391</v>
      </c>
      <c r="O321" s="4">
        <v>81855</v>
      </c>
      <c r="P321" s="4">
        <v>30052.5</v>
      </c>
      <c r="Q321" s="4">
        <v>4397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558487</v>
      </c>
      <c r="X321" s="4">
        <v>0</v>
      </c>
      <c r="Y321" s="4">
        <v>0</v>
      </c>
      <c r="Z321" s="4">
        <v>5278</v>
      </c>
      <c r="AA321" s="4">
        <v>143397</v>
      </c>
      <c r="AB321" s="4">
        <v>3260100.5</v>
      </c>
      <c r="AC321" s="4">
        <v>0</v>
      </c>
      <c r="AD321" s="4">
        <v>61796</v>
      </c>
      <c r="AE321" s="4">
        <v>25031</v>
      </c>
      <c r="AF321" s="4">
        <v>0</v>
      </c>
      <c r="AG321" s="4">
        <v>401325.69</v>
      </c>
      <c r="AH321" s="4">
        <v>0</v>
      </c>
      <c r="AI321" s="4">
        <v>119439</v>
      </c>
      <c r="AJ321" s="4">
        <v>607591.68999999994</v>
      </c>
    </row>
    <row r="322" spans="1:36" x14ac:dyDescent="0.25">
      <c r="A322" s="4">
        <v>2888</v>
      </c>
      <c r="B322" s="4">
        <v>1</v>
      </c>
      <c r="C322" s="4" t="s">
        <v>323</v>
      </c>
      <c r="D322" s="4">
        <v>345.6</v>
      </c>
      <c r="E322" s="4">
        <v>377.4</v>
      </c>
      <c r="F322" s="4">
        <v>314.60000000000002</v>
      </c>
      <c r="G322" s="4">
        <v>343.8</v>
      </c>
      <c r="H322" s="4">
        <v>2170066</v>
      </c>
      <c r="I322" s="4">
        <v>0</v>
      </c>
      <c r="J322" s="4">
        <v>199983</v>
      </c>
      <c r="K322" s="4">
        <v>0</v>
      </c>
      <c r="L322" s="4">
        <v>120048</v>
      </c>
      <c r="M322" s="4">
        <v>359124</v>
      </c>
      <c r="N322" s="4">
        <v>213358.57120112501</v>
      </c>
      <c r="O322" s="4">
        <v>80883</v>
      </c>
      <c r="P322" s="4">
        <v>40118.75</v>
      </c>
      <c r="Q322" s="4">
        <v>4469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403315</v>
      </c>
      <c r="X322" s="4">
        <v>0</v>
      </c>
      <c r="Y322" s="4">
        <v>707</v>
      </c>
      <c r="Z322" s="4">
        <v>6827</v>
      </c>
      <c r="AA322" s="4">
        <v>145771</v>
      </c>
      <c r="AB322" s="4">
        <v>3744670.3212011252</v>
      </c>
      <c r="AC322" s="4">
        <v>0</v>
      </c>
      <c r="AD322" s="4">
        <v>80883</v>
      </c>
      <c r="AE322" s="4">
        <v>22898</v>
      </c>
      <c r="AF322" s="4">
        <v>0</v>
      </c>
      <c r="AG322" s="4">
        <v>266406</v>
      </c>
      <c r="AH322" s="4">
        <v>0</v>
      </c>
      <c r="AI322" s="4">
        <v>83199</v>
      </c>
      <c r="AJ322" s="4">
        <v>453386</v>
      </c>
    </row>
    <row r="323" spans="1:36" x14ac:dyDescent="0.25">
      <c r="A323" s="4">
        <v>2889</v>
      </c>
      <c r="B323" s="4">
        <v>1</v>
      </c>
      <c r="C323" s="4" t="s">
        <v>324</v>
      </c>
      <c r="D323" s="4">
        <v>951</v>
      </c>
      <c r="E323" s="4">
        <v>1041</v>
      </c>
      <c r="F323" s="4">
        <v>745</v>
      </c>
      <c r="G323" s="4">
        <v>815.80000000000007</v>
      </c>
      <c r="H323" s="4">
        <v>5149330</v>
      </c>
      <c r="I323" s="4">
        <v>0</v>
      </c>
      <c r="J323" s="4">
        <v>227403</v>
      </c>
      <c r="K323" s="4">
        <v>15260</v>
      </c>
      <c r="L323" s="4">
        <v>66662</v>
      </c>
      <c r="M323" s="4">
        <v>0</v>
      </c>
      <c r="N323" s="4">
        <v>162792.74790021236</v>
      </c>
      <c r="O323" s="4">
        <v>172649</v>
      </c>
      <c r="P323" s="4">
        <v>127408.75</v>
      </c>
      <c r="Q323" s="4">
        <v>10605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403478</v>
      </c>
      <c r="X323" s="4">
        <v>0</v>
      </c>
      <c r="Y323" s="4">
        <v>11309</v>
      </c>
      <c r="Z323" s="4">
        <v>13991</v>
      </c>
      <c r="AA323" s="4">
        <v>345899</v>
      </c>
      <c r="AB323" s="4">
        <v>6706787.4979002122</v>
      </c>
      <c r="AC323" s="4">
        <v>0</v>
      </c>
      <c r="AD323" s="4">
        <v>128436</v>
      </c>
      <c r="AE323" s="4">
        <v>127064</v>
      </c>
      <c r="AF323" s="4">
        <v>0</v>
      </c>
      <c r="AG323" s="4">
        <v>299762</v>
      </c>
      <c r="AH323" s="4">
        <v>0</v>
      </c>
      <c r="AI323" s="4">
        <v>344962</v>
      </c>
      <c r="AJ323" s="4">
        <v>900224</v>
      </c>
    </row>
    <row r="324" spans="1:36" x14ac:dyDescent="0.25">
      <c r="A324" s="4">
        <v>2890</v>
      </c>
      <c r="B324" s="4">
        <v>1</v>
      </c>
      <c r="C324" s="4" t="s">
        <v>325</v>
      </c>
      <c r="D324" s="4">
        <v>663.6</v>
      </c>
      <c r="E324" s="4">
        <v>720.6</v>
      </c>
      <c r="F324" s="4">
        <v>565.6</v>
      </c>
      <c r="G324" s="4">
        <v>615</v>
      </c>
      <c r="H324" s="4">
        <v>3881880</v>
      </c>
      <c r="I324" s="4">
        <v>0</v>
      </c>
      <c r="J324" s="4">
        <v>384259</v>
      </c>
      <c r="K324" s="4">
        <v>85860</v>
      </c>
      <c r="L324" s="4">
        <v>120233</v>
      </c>
      <c r="M324" s="4">
        <v>108132</v>
      </c>
      <c r="N324" s="4">
        <v>176334</v>
      </c>
      <c r="O324" s="4">
        <v>141992</v>
      </c>
      <c r="P324" s="4">
        <v>47256.25</v>
      </c>
      <c r="Q324" s="4">
        <v>7995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1142621</v>
      </c>
      <c r="X324" s="4">
        <v>0</v>
      </c>
      <c r="Y324" s="4">
        <v>0</v>
      </c>
      <c r="Z324" s="4">
        <v>14640</v>
      </c>
      <c r="AA324" s="4">
        <v>260760</v>
      </c>
      <c r="AB324" s="4">
        <v>6371962.25</v>
      </c>
      <c r="AC324" s="4">
        <v>0</v>
      </c>
      <c r="AD324" s="4">
        <v>130275</v>
      </c>
      <c r="AE324" s="4">
        <v>28451</v>
      </c>
      <c r="AF324" s="4">
        <v>0</v>
      </c>
      <c r="AG324" s="4">
        <v>896464.99</v>
      </c>
      <c r="AH324" s="4">
        <v>0</v>
      </c>
      <c r="AI324" s="4">
        <v>156995</v>
      </c>
      <c r="AJ324" s="4">
        <v>1212185.99</v>
      </c>
    </row>
    <row r="325" spans="1:36" x14ac:dyDescent="0.25">
      <c r="A325" s="4">
        <v>2895</v>
      </c>
      <c r="B325" s="4">
        <v>1</v>
      </c>
      <c r="C325" s="4" t="s">
        <v>326</v>
      </c>
      <c r="D325" s="4">
        <v>1178</v>
      </c>
      <c r="E325" s="4">
        <v>1292.2</v>
      </c>
      <c r="F325" s="4">
        <v>1148</v>
      </c>
      <c r="G325" s="4">
        <v>1256.5999999999999</v>
      </c>
      <c r="H325" s="4">
        <v>7931659</v>
      </c>
      <c r="I325" s="4">
        <v>6140</v>
      </c>
      <c r="J325" s="4">
        <v>490709</v>
      </c>
      <c r="K325" s="4">
        <v>14874</v>
      </c>
      <c r="L325" s="4">
        <v>0</v>
      </c>
      <c r="M325" s="4">
        <v>0</v>
      </c>
      <c r="N325" s="4">
        <v>316443</v>
      </c>
      <c r="O325" s="4">
        <v>288371</v>
      </c>
      <c r="P325" s="4">
        <v>176842.5</v>
      </c>
      <c r="Q325" s="4">
        <v>16336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955016</v>
      </c>
      <c r="X325" s="4">
        <v>0</v>
      </c>
      <c r="Y325" s="4">
        <v>48769</v>
      </c>
      <c r="Z325" s="4">
        <v>27188</v>
      </c>
      <c r="AA325" s="4">
        <v>532798</v>
      </c>
      <c r="AB325" s="4">
        <v>10805145.5</v>
      </c>
      <c r="AC325" s="4">
        <v>0</v>
      </c>
      <c r="AD325" s="4">
        <v>212020</v>
      </c>
      <c r="AE325" s="4">
        <v>149109</v>
      </c>
      <c r="AF325" s="4">
        <v>0</v>
      </c>
      <c r="AG325" s="4">
        <v>671600</v>
      </c>
      <c r="AH325" s="4">
        <v>0</v>
      </c>
      <c r="AI325" s="4">
        <v>449242</v>
      </c>
      <c r="AJ325" s="4">
        <v>1481971</v>
      </c>
    </row>
    <row r="326" spans="1:36" x14ac:dyDescent="0.25">
      <c r="A326" s="4">
        <v>2897</v>
      </c>
      <c r="B326" s="4">
        <v>1</v>
      </c>
      <c r="C326" s="4" t="s">
        <v>327</v>
      </c>
      <c r="D326" s="4">
        <v>1296</v>
      </c>
      <c r="E326" s="4">
        <v>1419.6000000000001</v>
      </c>
      <c r="F326" s="4">
        <v>1108</v>
      </c>
      <c r="G326" s="4">
        <v>1206.3999999999999</v>
      </c>
      <c r="H326" s="4">
        <v>7614797</v>
      </c>
      <c r="I326" s="4">
        <v>24562</v>
      </c>
      <c r="J326" s="4">
        <v>751990</v>
      </c>
      <c r="K326" s="4">
        <v>0</v>
      </c>
      <c r="L326" s="4">
        <v>0</v>
      </c>
      <c r="M326" s="4">
        <v>0</v>
      </c>
      <c r="N326" s="4">
        <v>251026.62811200001</v>
      </c>
      <c r="O326" s="4">
        <v>269132</v>
      </c>
      <c r="P326" s="4">
        <v>177401.25</v>
      </c>
      <c r="Q326" s="4">
        <v>15683</v>
      </c>
      <c r="R326" s="4">
        <v>36482</v>
      </c>
      <c r="S326" s="4">
        <v>0</v>
      </c>
      <c r="T326" s="4">
        <v>0</v>
      </c>
      <c r="U326" s="4">
        <v>0</v>
      </c>
      <c r="V326" s="4">
        <v>-6943</v>
      </c>
      <c r="W326" s="4">
        <v>749392</v>
      </c>
      <c r="X326" s="4">
        <v>295620</v>
      </c>
      <c r="Y326" s="4">
        <v>4594</v>
      </c>
      <c r="Z326" s="4">
        <v>25460</v>
      </c>
      <c r="AA326" s="4">
        <v>511514</v>
      </c>
      <c r="AB326" s="4">
        <v>10425090.878111999</v>
      </c>
      <c r="AC326" s="4">
        <v>0</v>
      </c>
      <c r="AD326" s="4">
        <v>123426</v>
      </c>
      <c r="AE326" s="4">
        <v>106035</v>
      </c>
      <c r="AF326" s="4">
        <v>21806</v>
      </c>
      <c r="AG326" s="4">
        <v>356967</v>
      </c>
      <c r="AH326" s="4">
        <v>106684</v>
      </c>
      <c r="AI326" s="4">
        <v>305738</v>
      </c>
      <c r="AJ326" s="4">
        <v>913972</v>
      </c>
    </row>
    <row r="327" spans="1:36" x14ac:dyDescent="0.25">
      <c r="A327" s="4">
        <v>2898</v>
      </c>
      <c r="B327" s="4">
        <v>1</v>
      </c>
      <c r="C327" s="4" t="s">
        <v>328</v>
      </c>
      <c r="D327" s="4">
        <v>440.4</v>
      </c>
      <c r="E327" s="4">
        <v>476.00000000000006</v>
      </c>
      <c r="F327" s="4">
        <v>365.4</v>
      </c>
      <c r="G327" s="4">
        <v>392.39999999999992</v>
      </c>
      <c r="H327" s="4">
        <v>2476829</v>
      </c>
      <c r="I327" s="4">
        <v>0</v>
      </c>
      <c r="J327" s="4">
        <v>295159</v>
      </c>
      <c r="K327" s="4">
        <v>42930</v>
      </c>
      <c r="L327" s="4">
        <v>126212</v>
      </c>
      <c r="M327" s="4">
        <v>392651</v>
      </c>
      <c r="N327" s="4">
        <v>126844</v>
      </c>
      <c r="O327" s="4">
        <v>94597</v>
      </c>
      <c r="P327" s="4">
        <v>30052.5</v>
      </c>
      <c r="Q327" s="4">
        <v>5101</v>
      </c>
      <c r="R327" s="4">
        <v>44063</v>
      </c>
      <c r="S327" s="4">
        <v>0</v>
      </c>
      <c r="T327" s="4">
        <v>0</v>
      </c>
      <c r="U327" s="4">
        <v>0</v>
      </c>
      <c r="V327" s="4">
        <v>0</v>
      </c>
      <c r="W327" s="4">
        <v>686700</v>
      </c>
      <c r="X327" s="4">
        <v>0</v>
      </c>
      <c r="Y327" s="4">
        <v>0</v>
      </c>
      <c r="Z327" s="4">
        <v>9279</v>
      </c>
      <c r="AA327" s="4">
        <v>166378</v>
      </c>
      <c r="AB327" s="4">
        <v>4496795.5</v>
      </c>
      <c r="AC327" s="4">
        <v>0</v>
      </c>
      <c r="AD327" s="4">
        <v>94597</v>
      </c>
      <c r="AE327" s="4">
        <v>13823</v>
      </c>
      <c r="AF327" s="4">
        <v>20268</v>
      </c>
      <c r="AG327" s="4">
        <v>428652</v>
      </c>
      <c r="AH327" s="4">
        <v>0</v>
      </c>
      <c r="AI327" s="4">
        <v>76529</v>
      </c>
      <c r="AJ327" s="4">
        <v>633869</v>
      </c>
    </row>
    <row r="328" spans="1:36" x14ac:dyDescent="0.25">
      <c r="A328" s="4">
        <v>2899</v>
      </c>
      <c r="B328" s="4">
        <v>1</v>
      </c>
      <c r="C328" s="4" t="s">
        <v>329</v>
      </c>
      <c r="D328" s="4">
        <v>1404</v>
      </c>
      <c r="E328" s="4">
        <v>1536.6</v>
      </c>
      <c r="F328" s="4">
        <v>1446</v>
      </c>
      <c r="G328" s="4">
        <v>1579.2000000000003</v>
      </c>
      <c r="H328" s="4">
        <v>9967910</v>
      </c>
      <c r="I328" s="4">
        <v>0</v>
      </c>
      <c r="J328" s="4">
        <v>293900</v>
      </c>
      <c r="K328" s="4">
        <v>26506</v>
      </c>
      <c r="L328" s="4">
        <v>0</v>
      </c>
      <c r="M328" s="4">
        <v>0</v>
      </c>
      <c r="N328" s="4">
        <v>264512</v>
      </c>
      <c r="O328" s="4">
        <v>370855</v>
      </c>
      <c r="P328" s="4">
        <v>263716.25</v>
      </c>
      <c r="Q328" s="4">
        <v>20530</v>
      </c>
      <c r="R328" s="4">
        <v>13739</v>
      </c>
      <c r="S328" s="4">
        <v>0</v>
      </c>
      <c r="T328" s="4">
        <v>0</v>
      </c>
      <c r="U328" s="4">
        <v>0</v>
      </c>
      <c r="V328" s="4">
        <v>0</v>
      </c>
      <c r="W328" s="4">
        <v>473760</v>
      </c>
      <c r="X328" s="4">
        <v>0</v>
      </c>
      <c r="Y328" s="4">
        <v>6715</v>
      </c>
      <c r="Z328" s="4">
        <v>29787</v>
      </c>
      <c r="AA328" s="4">
        <v>669581</v>
      </c>
      <c r="AB328" s="4">
        <v>12401511.25</v>
      </c>
      <c r="AC328" s="4">
        <v>0</v>
      </c>
      <c r="AD328" s="4">
        <v>115027</v>
      </c>
      <c r="AE328" s="4">
        <v>192925</v>
      </c>
      <c r="AF328" s="4">
        <v>10051</v>
      </c>
      <c r="AG328" s="4">
        <v>200861</v>
      </c>
      <c r="AH328" s="4">
        <v>0</v>
      </c>
      <c r="AI328" s="4">
        <v>489839</v>
      </c>
      <c r="AJ328" s="4">
        <v>1008703</v>
      </c>
    </row>
    <row r="329" spans="1:36" x14ac:dyDescent="0.25">
      <c r="A329" s="4">
        <v>2902</v>
      </c>
      <c r="B329" s="4">
        <v>1</v>
      </c>
      <c r="C329" s="4" t="s">
        <v>330</v>
      </c>
      <c r="D329" s="4">
        <v>600</v>
      </c>
      <c r="E329" s="4">
        <v>656.40000000000009</v>
      </c>
      <c r="F329" s="4">
        <v>575</v>
      </c>
      <c r="G329" s="4">
        <v>631</v>
      </c>
      <c r="H329" s="4">
        <v>3982872</v>
      </c>
      <c r="I329" s="4">
        <v>36842</v>
      </c>
      <c r="J329" s="4">
        <v>135730</v>
      </c>
      <c r="K329" s="4">
        <v>15616</v>
      </c>
      <c r="L329" s="4">
        <v>117639</v>
      </c>
      <c r="M329" s="4">
        <v>529064</v>
      </c>
      <c r="N329" s="4">
        <v>213251.89651957079</v>
      </c>
      <c r="O329" s="4">
        <v>152185</v>
      </c>
      <c r="P329" s="4">
        <v>105377.5</v>
      </c>
      <c r="Q329" s="4">
        <v>8203</v>
      </c>
      <c r="R329" s="4">
        <v>5414</v>
      </c>
      <c r="S329" s="4">
        <v>0</v>
      </c>
      <c r="T329" s="4">
        <v>0</v>
      </c>
      <c r="U329" s="4">
        <v>0</v>
      </c>
      <c r="V329" s="4">
        <v>0</v>
      </c>
      <c r="W329" s="4">
        <v>189300</v>
      </c>
      <c r="X329" s="4">
        <v>0</v>
      </c>
      <c r="Y329" s="4">
        <v>6715</v>
      </c>
      <c r="Z329" s="4">
        <v>10564</v>
      </c>
      <c r="AA329" s="4">
        <v>267544</v>
      </c>
      <c r="AB329" s="4">
        <v>5776317.3965195706</v>
      </c>
      <c r="AC329" s="4">
        <v>0</v>
      </c>
      <c r="AD329" s="4">
        <v>84499</v>
      </c>
      <c r="AE329" s="4">
        <v>57646</v>
      </c>
      <c r="AF329" s="4">
        <v>2962</v>
      </c>
      <c r="AG329" s="4">
        <v>60015</v>
      </c>
      <c r="AH329" s="4">
        <v>0</v>
      </c>
      <c r="AI329" s="4">
        <v>146358</v>
      </c>
      <c r="AJ329" s="4">
        <v>351480</v>
      </c>
    </row>
    <row r="330" spans="1:36" x14ac:dyDescent="0.25">
      <c r="A330" s="4">
        <v>2903</v>
      </c>
      <c r="B330" s="4">
        <v>1</v>
      </c>
      <c r="C330" s="4" t="s">
        <v>331</v>
      </c>
      <c r="D330" s="4">
        <v>513</v>
      </c>
      <c r="E330" s="4">
        <v>560.20000000000005</v>
      </c>
      <c r="F330" s="4">
        <v>495</v>
      </c>
      <c r="G330" s="4">
        <v>539</v>
      </c>
      <c r="H330" s="4">
        <v>3402168</v>
      </c>
      <c r="I330" s="4">
        <v>0</v>
      </c>
      <c r="J330" s="4">
        <v>238513</v>
      </c>
      <c r="K330" s="4">
        <v>16013</v>
      </c>
      <c r="L330" s="4">
        <v>128587</v>
      </c>
      <c r="M330" s="4">
        <v>366471</v>
      </c>
      <c r="N330" s="4">
        <v>171317</v>
      </c>
      <c r="O330" s="4">
        <v>124098</v>
      </c>
      <c r="P330" s="4">
        <v>75523.75</v>
      </c>
      <c r="Q330" s="4">
        <v>7007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415316</v>
      </c>
      <c r="X330" s="4">
        <v>0</v>
      </c>
      <c r="Y330" s="4">
        <v>29332</v>
      </c>
      <c r="Z330" s="4">
        <v>11844</v>
      </c>
      <c r="AA330" s="4">
        <v>228536</v>
      </c>
      <c r="AB330" s="4">
        <v>5214725.75</v>
      </c>
      <c r="AC330" s="4">
        <v>0</v>
      </c>
      <c r="AD330" s="4">
        <v>60399</v>
      </c>
      <c r="AE330" s="4">
        <v>44789</v>
      </c>
      <c r="AF330" s="4">
        <v>0</v>
      </c>
      <c r="AG330" s="4">
        <v>208293</v>
      </c>
      <c r="AH330" s="4">
        <v>0</v>
      </c>
      <c r="AI330" s="4">
        <v>135533</v>
      </c>
      <c r="AJ330" s="4">
        <v>449014</v>
      </c>
    </row>
    <row r="331" spans="1:36" x14ac:dyDescent="0.25">
      <c r="A331" s="4">
        <v>2904</v>
      </c>
      <c r="B331" s="4">
        <v>1</v>
      </c>
      <c r="C331" s="4" t="s">
        <v>332</v>
      </c>
      <c r="D331" s="4">
        <v>727</v>
      </c>
      <c r="E331" s="4">
        <v>801.4</v>
      </c>
      <c r="F331" s="4">
        <v>679</v>
      </c>
      <c r="G331" s="4">
        <v>750.6</v>
      </c>
      <c r="H331" s="4">
        <v>4737787</v>
      </c>
      <c r="I331" s="4">
        <v>0</v>
      </c>
      <c r="J331" s="4">
        <v>499192</v>
      </c>
      <c r="K331" s="4">
        <v>19614</v>
      </c>
      <c r="L331" s="4">
        <v>89066</v>
      </c>
      <c r="M331" s="4">
        <v>132236</v>
      </c>
      <c r="N331" s="4">
        <v>219789.404198</v>
      </c>
      <c r="O331" s="4">
        <v>177300</v>
      </c>
      <c r="P331" s="4">
        <v>102041.25</v>
      </c>
      <c r="Q331" s="4">
        <v>9758</v>
      </c>
      <c r="R331" s="4">
        <v>48654</v>
      </c>
      <c r="S331" s="4">
        <v>0</v>
      </c>
      <c r="T331" s="4">
        <v>0</v>
      </c>
      <c r="U331" s="4">
        <v>0</v>
      </c>
      <c r="V331" s="4">
        <v>0</v>
      </c>
      <c r="W331" s="4">
        <v>583516</v>
      </c>
      <c r="X331" s="4">
        <v>0</v>
      </c>
      <c r="Y331" s="4">
        <v>32690</v>
      </c>
      <c r="Z331" s="4">
        <v>14948</v>
      </c>
      <c r="AA331" s="4">
        <v>318254</v>
      </c>
      <c r="AB331" s="4">
        <v>6984845.6541980002</v>
      </c>
      <c r="AC331" s="4">
        <v>0</v>
      </c>
      <c r="AD331" s="4">
        <v>133767</v>
      </c>
      <c r="AE331" s="4">
        <v>71304</v>
      </c>
      <c r="AF331" s="4">
        <v>33998</v>
      </c>
      <c r="AG331" s="4">
        <v>345524</v>
      </c>
      <c r="AH331" s="4">
        <v>0</v>
      </c>
      <c r="AI331" s="4">
        <v>222389</v>
      </c>
      <c r="AJ331" s="4">
        <v>806982</v>
      </c>
    </row>
    <row r="332" spans="1:36" x14ac:dyDescent="0.25">
      <c r="A332" s="4">
        <v>2905</v>
      </c>
      <c r="B332" s="4">
        <v>1</v>
      </c>
      <c r="C332" s="4" t="s">
        <v>333</v>
      </c>
      <c r="D332" s="4">
        <v>2344</v>
      </c>
      <c r="E332" s="4">
        <v>2558.4</v>
      </c>
      <c r="F332" s="4">
        <v>1853</v>
      </c>
      <c r="G332" s="4">
        <v>2024.6000000000001</v>
      </c>
      <c r="H332" s="4">
        <v>12779275</v>
      </c>
      <c r="I332" s="4">
        <v>0</v>
      </c>
      <c r="J332" s="4">
        <v>744492</v>
      </c>
      <c r="K332" s="4">
        <v>87299</v>
      </c>
      <c r="L332" s="4">
        <v>0</v>
      </c>
      <c r="M332" s="4">
        <v>0</v>
      </c>
      <c r="N332" s="4">
        <v>267562</v>
      </c>
      <c r="O332" s="4">
        <v>452655</v>
      </c>
      <c r="P332" s="4">
        <v>337763.75</v>
      </c>
      <c r="Q332" s="4">
        <v>26320</v>
      </c>
      <c r="R332" s="4">
        <v>6782</v>
      </c>
      <c r="S332" s="4">
        <v>0</v>
      </c>
      <c r="T332" s="4">
        <v>0</v>
      </c>
      <c r="U332" s="4">
        <v>0</v>
      </c>
      <c r="V332" s="4">
        <v>-13886</v>
      </c>
      <c r="W332" s="4">
        <v>623921</v>
      </c>
      <c r="X332" s="4">
        <v>493740</v>
      </c>
      <c r="Y332" s="4">
        <v>0</v>
      </c>
      <c r="Z332" s="4">
        <v>39761</v>
      </c>
      <c r="AA332" s="4">
        <v>858430</v>
      </c>
      <c r="AB332" s="4">
        <v>16210374.75</v>
      </c>
      <c r="AC332" s="4">
        <v>0</v>
      </c>
      <c r="AD332" s="4">
        <v>146105</v>
      </c>
      <c r="AE332" s="4">
        <v>235740</v>
      </c>
      <c r="AF332" s="4">
        <v>4733</v>
      </c>
      <c r="AG332" s="4">
        <v>257224</v>
      </c>
      <c r="AH332" s="4">
        <v>178182</v>
      </c>
      <c r="AI332" s="4">
        <v>599135</v>
      </c>
      <c r="AJ332" s="4">
        <v>1242937</v>
      </c>
    </row>
    <row r="333" spans="1:36" x14ac:dyDescent="0.25">
      <c r="A333" s="4">
        <v>2906</v>
      </c>
      <c r="B333" s="4">
        <v>1</v>
      </c>
      <c r="C333" s="4" t="s">
        <v>334</v>
      </c>
      <c r="D333" s="4">
        <v>379</v>
      </c>
      <c r="E333" s="4">
        <v>411.4</v>
      </c>
      <c r="F333" s="4">
        <v>387</v>
      </c>
      <c r="G333" s="4">
        <v>420.39999999999992</v>
      </c>
      <c r="H333" s="4">
        <v>2653565</v>
      </c>
      <c r="I333" s="4">
        <v>0</v>
      </c>
      <c r="J333" s="4">
        <v>211586</v>
      </c>
      <c r="K333" s="4">
        <v>16351</v>
      </c>
      <c r="L333" s="4">
        <v>128547</v>
      </c>
      <c r="M333" s="4">
        <v>460284</v>
      </c>
      <c r="N333" s="4">
        <v>164846.190328125</v>
      </c>
      <c r="O333" s="4">
        <v>101086</v>
      </c>
      <c r="P333" s="4">
        <v>50923.75</v>
      </c>
      <c r="Q333" s="4">
        <v>5465</v>
      </c>
      <c r="R333" s="4">
        <v>5146</v>
      </c>
      <c r="S333" s="4">
        <v>0</v>
      </c>
      <c r="T333" s="4">
        <v>0</v>
      </c>
      <c r="U333" s="4">
        <v>0</v>
      </c>
      <c r="V333" s="4">
        <v>0</v>
      </c>
      <c r="W333" s="4">
        <v>455945</v>
      </c>
      <c r="X333" s="4">
        <v>0</v>
      </c>
      <c r="Y333" s="4">
        <v>0</v>
      </c>
      <c r="Z333" s="4">
        <v>9242</v>
      </c>
      <c r="AA333" s="4">
        <v>178250</v>
      </c>
      <c r="AB333" s="4">
        <v>4441236.9403281249</v>
      </c>
      <c r="AC333" s="4">
        <v>0</v>
      </c>
      <c r="AD333" s="4">
        <v>63730</v>
      </c>
      <c r="AE333" s="4">
        <v>50923.75</v>
      </c>
      <c r="AF333" s="4">
        <v>5146</v>
      </c>
      <c r="AG333" s="4">
        <v>370081.68</v>
      </c>
      <c r="AH333" s="4">
        <v>0</v>
      </c>
      <c r="AI333" s="4">
        <v>178250</v>
      </c>
      <c r="AJ333" s="4">
        <v>668131.42999999993</v>
      </c>
    </row>
    <row r="334" spans="1:36" x14ac:dyDescent="0.25">
      <c r="A334" s="4">
        <v>2907</v>
      </c>
      <c r="B334" s="4">
        <v>1</v>
      </c>
      <c r="C334" s="4" t="s">
        <v>335</v>
      </c>
      <c r="D334" s="4">
        <v>213</v>
      </c>
      <c r="E334" s="4">
        <v>234.60000000000002</v>
      </c>
      <c r="F334" s="4">
        <v>399</v>
      </c>
      <c r="G334" s="4">
        <v>423</v>
      </c>
      <c r="H334" s="4">
        <v>2669976</v>
      </c>
      <c r="I334" s="4">
        <v>0</v>
      </c>
      <c r="J334" s="4">
        <v>530607</v>
      </c>
      <c r="K334" s="4">
        <v>95400</v>
      </c>
      <c r="L334" s="4">
        <v>128719</v>
      </c>
      <c r="M334" s="4">
        <v>0</v>
      </c>
      <c r="N334" s="4">
        <v>142763</v>
      </c>
      <c r="O334" s="4">
        <v>102578</v>
      </c>
      <c r="P334" s="4">
        <v>51910</v>
      </c>
      <c r="Q334" s="4">
        <v>5499</v>
      </c>
      <c r="R334" s="4">
        <v>2026</v>
      </c>
      <c r="S334" s="4">
        <v>0</v>
      </c>
      <c r="T334" s="4">
        <v>0</v>
      </c>
      <c r="U334" s="4">
        <v>0</v>
      </c>
      <c r="V334" s="4">
        <v>0</v>
      </c>
      <c r="W334" s="4">
        <v>450393</v>
      </c>
      <c r="X334" s="4">
        <v>0</v>
      </c>
      <c r="Y334" s="4">
        <v>0</v>
      </c>
      <c r="Z334" s="4">
        <v>5788</v>
      </c>
      <c r="AA334" s="4">
        <v>179352</v>
      </c>
      <c r="AB334" s="4">
        <v>4365011</v>
      </c>
      <c r="AC334" s="4">
        <v>0</v>
      </c>
      <c r="AD334" s="4">
        <v>62417</v>
      </c>
      <c r="AE334" s="4">
        <v>47449</v>
      </c>
      <c r="AF334" s="4">
        <v>1852</v>
      </c>
      <c r="AG334" s="4">
        <v>360695.73</v>
      </c>
      <c r="AH334" s="4">
        <v>0</v>
      </c>
      <c r="AI334" s="4">
        <v>163939</v>
      </c>
      <c r="AJ334" s="4">
        <v>636352.73</v>
      </c>
    </row>
    <row r="335" spans="1:36" x14ac:dyDescent="0.25">
      <c r="A335" s="4">
        <v>2908</v>
      </c>
      <c r="B335" s="4">
        <v>1</v>
      </c>
      <c r="C335" s="4" t="s">
        <v>336</v>
      </c>
      <c r="D335" s="4">
        <v>558</v>
      </c>
      <c r="E335" s="4">
        <v>607.4</v>
      </c>
      <c r="F335" s="4">
        <v>485</v>
      </c>
      <c r="G335" s="4">
        <v>526.4</v>
      </c>
      <c r="H335" s="4">
        <v>3322637</v>
      </c>
      <c r="I335" s="4">
        <v>0</v>
      </c>
      <c r="J335" s="4">
        <v>150070</v>
      </c>
      <c r="K335" s="4">
        <v>0</v>
      </c>
      <c r="L335" s="4">
        <v>129340</v>
      </c>
      <c r="M335" s="4">
        <v>148443</v>
      </c>
      <c r="N335" s="4">
        <v>148008.34583612502</v>
      </c>
      <c r="O335" s="4">
        <v>125575</v>
      </c>
      <c r="P335" s="4">
        <v>77496.25</v>
      </c>
      <c r="Q335" s="4">
        <v>6843</v>
      </c>
      <c r="R335" s="4">
        <v>4801</v>
      </c>
      <c r="S335" s="4">
        <v>0</v>
      </c>
      <c r="T335" s="4">
        <v>0</v>
      </c>
      <c r="U335" s="4">
        <v>0</v>
      </c>
      <c r="V335" s="4">
        <v>0</v>
      </c>
      <c r="W335" s="4">
        <v>336564</v>
      </c>
      <c r="X335" s="4">
        <v>126100</v>
      </c>
      <c r="Y335" s="4">
        <v>0</v>
      </c>
      <c r="Z335" s="4">
        <v>9538</v>
      </c>
      <c r="AA335" s="4">
        <v>223194</v>
      </c>
      <c r="AB335" s="4">
        <v>4682509.5958361253</v>
      </c>
      <c r="AC335" s="4">
        <v>0</v>
      </c>
      <c r="AD335" s="4">
        <v>66902</v>
      </c>
      <c r="AE335" s="4">
        <v>65811</v>
      </c>
      <c r="AF335" s="4">
        <v>4077</v>
      </c>
      <c r="AG335" s="4">
        <v>229427</v>
      </c>
      <c r="AH335" s="4">
        <v>45507</v>
      </c>
      <c r="AI335" s="4">
        <v>189539</v>
      </c>
      <c r="AJ335" s="4">
        <v>555756</v>
      </c>
    </row>
    <row r="336" spans="1:36" x14ac:dyDescent="0.25">
      <c r="A336" s="4">
        <v>3000</v>
      </c>
      <c r="B336" s="4">
        <v>1</v>
      </c>
      <c r="C336" s="4" t="s">
        <v>337</v>
      </c>
      <c r="D336" s="4">
        <v>0</v>
      </c>
      <c r="E336" s="4">
        <v>0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-72447</v>
      </c>
      <c r="Z336" s="4">
        <v>0</v>
      </c>
      <c r="AA336" s="4">
        <v>0</v>
      </c>
      <c r="AB336" s="4">
        <v>-72447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4">
        <v>0</v>
      </c>
    </row>
    <row r="337" spans="1:36" x14ac:dyDescent="0.25">
      <c r="A337" s="4">
        <v>3999</v>
      </c>
      <c r="B337" s="4">
        <v>1</v>
      </c>
      <c r="C337" s="4" t="s">
        <v>338</v>
      </c>
      <c r="D337" s="4">
        <v>18161.539999999688</v>
      </c>
      <c r="E337" s="4">
        <v>19863.09903872048</v>
      </c>
      <c r="F337" s="4">
        <v>3850.686791653512</v>
      </c>
      <c r="G337" s="4">
        <v>4100.4178396979114</v>
      </c>
      <c r="H337" s="4">
        <v>25881837</v>
      </c>
      <c r="I337" s="4">
        <v>297809</v>
      </c>
      <c r="J337" s="4">
        <v>0</v>
      </c>
      <c r="K337" s="4">
        <v>1573852</v>
      </c>
      <c r="L337" s="4">
        <v>76083</v>
      </c>
      <c r="M337" s="4">
        <v>0</v>
      </c>
      <c r="N337" s="4">
        <v>0</v>
      </c>
      <c r="O337" s="4">
        <v>928986</v>
      </c>
      <c r="P337" s="4">
        <v>491749</v>
      </c>
      <c r="Q337" s="4">
        <v>53305</v>
      </c>
      <c r="R337" s="4">
        <v>128952</v>
      </c>
      <c r="S337" s="4">
        <v>0</v>
      </c>
      <c r="T337" s="4">
        <v>0</v>
      </c>
      <c r="U337" s="4">
        <v>0</v>
      </c>
      <c r="V337" s="4">
        <v>0</v>
      </c>
      <c r="W337" s="4">
        <v>4330306</v>
      </c>
      <c r="X337" s="4">
        <v>0</v>
      </c>
      <c r="Y337" s="4">
        <v>0</v>
      </c>
      <c r="Z337" s="4">
        <v>141540</v>
      </c>
      <c r="AA337" s="4">
        <v>1701043</v>
      </c>
      <c r="AB337" s="4">
        <v>35605462</v>
      </c>
      <c r="AC337" s="4">
        <v>0</v>
      </c>
      <c r="AD337" s="4">
        <v>8472</v>
      </c>
      <c r="AE337" s="4">
        <v>-556378.5</v>
      </c>
      <c r="AF337" s="4">
        <v>-151526</v>
      </c>
      <c r="AG337" s="4">
        <v>-1192763</v>
      </c>
      <c r="AH337" s="4">
        <v>0</v>
      </c>
      <c r="AI337" s="4">
        <v>-1594002</v>
      </c>
      <c r="AJ337" s="4">
        <v>-3486197.5</v>
      </c>
    </row>
    <row r="338" spans="1:36" x14ac:dyDescent="0.25">
      <c r="A338" s="4">
        <v>4000</v>
      </c>
      <c r="B338" s="4">
        <v>7</v>
      </c>
      <c r="C338" s="4" t="s">
        <v>339</v>
      </c>
      <c r="D338" s="4">
        <v>0</v>
      </c>
      <c r="E338" s="4">
        <v>0</v>
      </c>
      <c r="F338" s="4">
        <v>110</v>
      </c>
      <c r="G338" s="4">
        <v>132</v>
      </c>
      <c r="H338" s="4">
        <v>833184</v>
      </c>
      <c r="I338" s="4">
        <v>0</v>
      </c>
      <c r="J338" s="4">
        <v>326738</v>
      </c>
      <c r="K338" s="4">
        <v>0</v>
      </c>
      <c r="L338" s="4">
        <v>0</v>
      </c>
      <c r="M338" s="4">
        <v>3894</v>
      </c>
      <c r="N338" s="4">
        <v>0</v>
      </c>
      <c r="O338" s="4">
        <v>29906</v>
      </c>
      <c r="P338" s="4">
        <v>15830</v>
      </c>
      <c r="Q338" s="4">
        <v>1716</v>
      </c>
      <c r="R338" s="4">
        <v>0</v>
      </c>
      <c r="S338" s="4">
        <v>0</v>
      </c>
      <c r="T338" s="4">
        <v>26400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2729</v>
      </c>
      <c r="AA338" s="4">
        <v>0</v>
      </c>
      <c r="AB338" s="4">
        <v>1240397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</row>
    <row r="339" spans="1:36" x14ac:dyDescent="0.25">
      <c r="A339" s="4">
        <v>4001</v>
      </c>
      <c r="B339" s="4">
        <v>7</v>
      </c>
      <c r="C339" s="4" t="s">
        <v>340</v>
      </c>
      <c r="D339" s="4">
        <v>0</v>
      </c>
      <c r="E339" s="4">
        <v>0</v>
      </c>
      <c r="F339" s="4">
        <v>213</v>
      </c>
      <c r="G339" s="4">
        <v>222</v>
      </c>
      <c r="H339" s="4">
        <v>1401264</v>
      </c>
      <c r="I339" s="4">
        <v>0</v>
      </c>
      <c r="J339" s="4">
        <v>35958</v>
      </c>
      <c r="K339" s="4">
        <v>18162</v>
      </c>
      <c r="L339" s="4">
        <v>0</v>
      </c>
      <c r="M339" s="4">
        <v>6548</v>
      </c>
      <c r="N339" s="4">
        <v>31371</v>
      </c>
      <c r="O339" s="4">
        <v>50296</v>
      </c>
      <c r="P339" s="4">
        <v>26624</v>
      </c>
      <c r="Q339" s="4">
        <v>2886</v>
      </c>
      <c r="R339" s="4">
        <v>604</v>
      </c>
      <c r="S339" s="4">
        <v>0</v>
      </c>
      <c r="T339" s="4">
        <v>14652</v>
      </c>
      <c r="U339" s="4">
        <v>-96670</v>
      </c>
      <c r="V339" s="4">
        <v>0</v>
      </c>
      <c r="W339" s="4">
        <v>0</v>
      </c>
      <c r="X339" s="4">
        <v>0</v>
      </c>
      <c r="Y339" s="4">
        <v>0</v>
      </c>
      <c r="Z339" s="4">
        <v>3854</v>
      </c>
      <c r="AA339" s="4">
        <v>0</v>
      </c>
      <c r="AB339" s="4">
        <v>1495549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</row>
    <row r="340" spans="1:36" x14ac:dyDescent="0.25">
      <c r="A340" s="4">
        <v>4003</v>
      </c>
      <c r="B340" s="4">
        <v>7</v>
      </c>
      <c r="C340" s="4" t="s">
        <v>341</v>
      </c>
      <c r="D340" s="4">
        <v>0</v>
      </c>
      <c r="E340" s="4">
        <v>0</v>
      </c>
      <c r="F340" s="4">
        <v>115</v>
      </c>
      <c r="G340" s="4">
        <v>128.4</v>
      </c>
      <c r="H340" s="4">
        <v>810461</v>
      </c>
      <c r="I340" s="4">
        <v>0</v>
      </c>
      <c r="J340" s="4">
        <v>99554</v>
      </c>
      <c r="K340" s="4">
        <v>0</v>
      </c>
      <c r="L340" s="4">
        <v>0</v>
      </c>
      <c r="M340" s="4">
        <v>3788</v>
      </c>
      <c r="N340" s="4">
        <v>6429</v>
      </c>
      <c r="O340" s="4">
        <v>29090</v>
      </c>
      <c r="P340" s="4">
        <v>15399</v>
      </c>
      <c r="Q340" s="4">
        <v>1669</v>
      </c>
      <c r="R340" s="4">
        <v>0</v>
      </c>
      <c r="S340" s="4">
        <v>0</v>
      </c>
      <c r="T340" s="4">
        <v>4237.2</v>
      </c>
      <c r="U340" s="4">
        <v>-44196</v>
      </c>
      <c r="V340" s="4">
        <v>0</v>
      </c>
      <c r="W340" s="4">
        <v>0</v>
      </c>
      <c r="X340" s="4">
        <v>25494</v>
      </c>
      <c r="Y340" s="4">
        <v>0</v>
      </c>
      <c r="Z340" s="4">
        <v>2829</v>
      </c>
      <c r="AA340" s="4">
        <v>0</v>
      </c>
      <c r="AB340" s="4">
        <v>929260.2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</row>
    <row r="341" spans="1:36" x14ac:dyDescent="0.25">
      <c r="A341" s="4">
        <v>4004</v>
      </c>
      <c r="B341" s="4">
        <v>7</v>
      </c>
      <c r="C341" s="4" t="s">
        <v>342</v>
      </c>
      <c r="D341" s="4">
        <v>0</v>
      </c>
      <c r="E341" s="4">
        <v>0</v>
      </c>
      <c r="F341" s="4">
        <v>152</v>
      </c>
      <c r="G341" s="4">
        <v>156.80000000000001</v>
      </c>
      <c r="H341" s="4">
        <v>989722</v>
      </c>
      <c r="I341" s="4">
        <v>2469</v>
      </c>
      <c r="J341" s="4">
        <v>448239</v>
      </c>
      <c r="K341" s="4">
        <v>85860</v>
      </c>
      <c r="L341" s="4">
        <v>0</v>
      </c>
      <c r="M341" s="4">
        <v>4625</v>
      </c>
      <c r="N341" s="4">
        <v>0</v>
      </c>
      <c r="O341" s="4">
        <v>35524</v>
      </c>
      <c r="P341" s="4">
        <v>18804</v>
      </c>
      <c r="Q341" s="4">
        <v>2038</v>
      </c>
      <c r="R341" s="4">
        <v>50940</v>
      </c>
      <c r="S341" s="4">
        <v>0</v>
      </c>
      <c r="T341" s="4">
        <v>4233.6000000000004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4347</v>
      </c>
      <c r="AA341" s="4">
        <v>0</v>
      </c>
      <c r="AB341" s="4">
        <v>1646801.6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</row>
    <row r="342" spans="1:36" x14ac:dyDescent="0.25">
      <c r="A342" s="4">
        <v>4005</v>
      </c>
      <c r="B342" s="4">
        <v>7</v>
      </c>
      <c r="C342" s="4" t="s">
        <v>343</v>
      </c>
      <c r="D342" s="4">
        <v>0</v>
      </c>
      <c r="E342" s="4">
        <v>0</v>
      </c>
      <c r="F342" s="4">
        <v>37</v>
      </c>
      <c r="G342" s="4">
        <v>41.6</v>
      </c>
      <c r="H342" s="4">
        <v>262579</v>
      </c>
      <c r="I342" s="4">
        <v>0</v>
      </c>
      <c r="J342" s="4">
        <v>104863</v>
      </c>
      <c r="K342" s="4">
        <v>0</v>
      </c>
      <c r="L342" s="4">
        <v>0</v>
      </c>
      <c r="M342" s="4">
        <v>1227</v>
      </c>
      <c r="N342" s="4">
        <v>0</v>
      </c>
      <c r="O342" s="4">
        <v>9425</v>
      </c>
      <c r="P342" s="4">
        <v>4989</v>
      </c>
      <c r="Q342" s="4">
        <v>541</v>
      </c>
      <c r="R342" s="4">
        <v>2086</v>
      </c>
      <c r="S342" s="4">
        <v>0</v>
      </c>
      <c r="T342" s="4">
        <v>5824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12290</v>
      </c>
      <c r="AA342" s="4">
        <v>0</v>
      </c>
      <c r="AB342" s="4">
        <v>403824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</row>
    <row r="343" spans="1:36" x14ac:dyDescent="0.25">
      <c r="A343" s="4">
        <v>4007</v>
      </c>
      <c r="B343" s="4">
        <v>7</v>
      </c>
      <c r="C343" s="4" t="s">
        <v>344</v>
      </c>
      <c r="D343" s="4">
        <v>0</v>
      </c>
      <c r="E343" s="4">
        <v>0</v>
      </c>
      <c r="F343" s="4">
        <v>216</v>
      </c>
      <c r="G343" s="4">
        <v>241.20000000000002</v>
      </c>
      <c r="H343" s="4">
        <v>1522454</v>
      </c>
      <c r="I343" s="4">
        <v>0</v>
      </c>
      <c r="J343" s="4">
        <v>36669</v>
      </c>
      <c r="K343" s="4">
        <v>0</v>
      </c>
      <c r="L343" s="4">
        <v>0</v>
      </c>
      <c r="M343" s="4">
        <v>7115</v>
      </c>
      <c r="N343" s="4">
        <v>38326</v>
      </c>
      <c r="O343" s="4">
        <v>54646</v>
      </c>
      <c r="P343" s="4">
        <v>28926</v>
      </c>
      <c r="Q343" s="4">
        <v>3136</v>
      </c>
      <c r="R343" s="4">
        <v>0</v>
      </c>
      <c r="S343" s="4">
        <v>0</v>
      </c>
      <c r="T343" s="4">
        <v>38833.200000000004</v>
      </c>
      <c r="U343" s="4">
        <v>0</v>
      </c>
      <c r="V343" s="4">
        <v>0</v>
      </c>
      <c r="W343" s="4">
        <v>0</v>
      </c>
      <c r="X343" s="4">
        <v>54018</v>
      </c>
      <c r="Y343" s="4">
        <v>0</v>
      </c>
      <c r="Z343" s="4">
        <v>4294</v>
      </c>
      <c r="AA343" s="4">
        <v>0</v>
      </c>
      <c r="AB343" s="4">
        <v>1734399.2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</row>
    <row r="344" spans="1:36" x14ac:dyDescent="0.25">
      <c r="A344" s="4">
        <v>4008</v>
      </c>
      <c r="B344" s="4">
        <v>7</v>
      </c>
      <c r="C344" s="4" t="s">
        <v>345</v>
      </c>
      <c r="D344" s="4">
        <v>0</v>
      </c>
      <c r="E344" s="4">
        <v>0</v>
      </c>
      <c r="F344" s="4">
        <v>640</v>
      </c>
      <c r="G344" s="4">
        <v>690.1</v>
      </c>
      <c r="H344" s="4">
        <v>4355911</v>
      </c>
      <c r="I344" s="4">
        <v>0</v>
      </c>
      <c r="J344" s="4">
        <v>33714</v>
      </c>
      <c r="K344" s="4">
        <v>22375</v>
      </c>
      <c r="L344" s="4">
        <v>0</v>
      </c>
      <c r="M344" s="4">
        <v>20356</v>
      </c>
      <c r="N344" s="4">
        <v>0</v>
      </c>
      <c r="O344" s="4">
        <v>156348</v>
      </c>
      <c r="P344" s="4">
        <v>82761</v>
      </c>
      <c r="Q344" s="4">
        <v>8971</v>
      </c>
      <c r="R344" s="4">
        <v>863</v>
      </c>
      <c r="S344" s="4">
        <v>0</v>
      </c>
      <c r="T344" s="4">
        <v>129738.8</v>
      </c>
      <c r="U344" s="4">
        <v>0</v>
      </c>
      <c r="V344" s="4">
        <v>0</v>
      </c>
      <c r="W344" s="4">
        <v>0</v>
      </c>
      <c r="X344" s="4">
        <v>0</v>
      </c>
      <c r="Y344" s="4">
        <v>32866</v>
      </c>
      <c r="Z344" s="4">
        <v>9575</v>
      </c>
      <c r="AA344" s="4">
        <v>0</v>
      </c>
      <c r="AB344" s="4">
        <v>4853478.8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</row>
    <row r="345" spans="1:36" x14ac:dyDescent="0.25">
      <c r="A345" s="4">
        <v>4011</v>
      </c>
      <c r="B345" s="4">
        <v>7</v>
      </c>
      <c r="C345" s="4" t="s">
        <v>346</v>
      </c>
      <c r="D345" s="4">
        <v>0</v>
      </c>
      <c r="E345" s="4">
        <v>0</v>
      </c>
      <c r="F345" s="4">
        <v>951</v>
      </c>
      <c r="G345" s="4">
        <v>984.2</v>
      </c>
      <c r="H345" s="4">
        <v>6212270</v>
      </c>
      <c r="I345" s="4">
        <v>15497</v>
      </c>
      <c r="J345" s="4">
        <v>1319212</v>
      </c>
      <c r="K345" s="4">
        <v>70950</v>
      </c>
      <c r="L345" s="4">
        <v>0</v>
      </c>
      <c r="M345" s="4">
        <v>29032</v>
      </c>
      <c r="N345" s="4">
        <v>0</v>
      </c>
      <c r="O345" s="4">
        <v>222979</v>
      </c>
      <c r="P345" s="4">
        <v>118032</v>
      </c>
      <c r="Q345" s="4">
        <v>12795</v>
      </c>
      <c r="R345" s="4">
        <v>248225</v>
      </c>
      <c r="S345" s="4">
        <v>0</v>
      </c>
      <c r="T345" s="4">
        <v>119088.20000000001</v>
      </c>
      <c r="U345" s="4">
        <v>0</v>
      </c>
      <c r="V345" s="4">
        <v>0</v>
      </c>
      <c r="W345" s="4">
        <v>0</v>
      </c>
      <c r="X345" s="4">
        <v>226926</v>
      </c>
      <c r="Y345" s="4">
        <v>0</v>
      </c>
      <c r="Z345" s="4">
        <v>14699</v>
      </c>
      <c r="AA345" s="4">
        <v>0</v>
      </c>
      <c r="AB345" s="4">
        <v>8382779.2000000002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</row>
    <row r="346" spans="1:36" x14ac:dyDescent="0.25">
      <c r="A346" s="4">
        <v>4015</v>
      </c>
      <c r="B346" s="4">
        <v>7</v>
      </c>
      <c r="C346" s="4" t="s">
        <v>347</v>
      </c>
      <c r="D346" s="4">
        <v>0</v>
      </c>
      <c r="E346" s="4">
        <v>0</v>
      </c>
      <c r="F346" s="4">
        <v>762.8</v>
      </c>
      <c r="G346" s="4">
        <v>839.6</v>
      </c>
      <c r="H346" s="4">
        <v>5299555</v>
      </c>
      <c r="I346" s="4">
        <v>13221</v>
      </c>
      <c r="J346" s="4">
        <v>1935691</v>
      </c>
      <c r="K346" s="4">
        <v>152640</v>
      </c>
      <c r="L346" s="4">
        <v>0</v>
      </c>
      <c r="M346" s="4">
        <v>24766</v>
      </c>
      <c r="N346" s="4">
        <v>0</v>
      </c>
      <c r="O346" s="4">
        <v>190219</v>
      </c>
      <c r="P346" s="4">
        <v>100690</v>
      </c>
      <c r="Q346" s="4">
        <v>10915</v>
      </c>
      <c r="R346" s="4">
        <v>31460</v>
      </c>
      <c r="S346" s="4">
        <v>0</v>
      </c>
      <c r="T346" s="4">
        <v>162042.80000000002</v>
      </c>
      <c r="U346" s="4">
        <v>0</v>
      </c>
      <c r="V346" s="4">
        <v>0</v>
      </c>
      <c r="W346" s="4">
        <v>0</v>
      </c>
      <c r="X346" s="4">
        <v>201684</v>
      </c>
      <c r="Y346" s="4">
        <v>0</v>
      </c>
      <c r="Z346" s="4">
        <v>17712</v>
      </c>
      <c r="AA346" s="4">
        <v>0</v>
      </c>
      <c r="AB346" s="4">
        <v>7938911.7999999998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</row>
    <row r="347" spans="1:36" x14ac:dyDescent="0.25">
      <c r="A347" s="4">
        <v>4016</v>
      </c>
      <c r="B347" s="4">
        <v>7</v>
      </c>
      <c r="C347" s="4" t="s">
        <v>348</v>
      </c>
      <c r="D347" s="4">
        <v>0</v>
      </c>
      <c r="E347" s="4">
        <v>0</v>
      </c>
      <c r="F347" s="4">
        <v>223</v>
      </c>
      <c r="G347" s="4">
        <v>233.60000000000002</v>
      </c>
      <c r="H347" s="4">
        <v>1474483</v>
      </c>
      <c r="I347" s="4">
        <v>0</v>
      </c>
      <c r="J347" s="4">
        <v>4980</v>
      </c>
      <c r="K347" s="4">
        <v>17979</v>
      </c>
      <c r="L347" s="4">
        <v>0</v>
      </c>
      <c r="M347" s="4">
        <v>6891</v>
      </c>
      <c r="N347" s="4">
        <v>9774</v>
      </c>
      <c r="O347" s="4">
        <v>52924</v>
      </c>
      <c r="P347" s="4">
        <v>28015</v>
      </c>
      <c r="Q347" s="4">
        <v>3037</v>
      </c>
      <c r="R347" s="4">
        <v>0</v>
      </c>
      <c r="S347" s="4">
        <v>0</v>
      </c>
      <c r="T347" s="4">
        <v>18454.400000000001</v>
      </c>
      <c r="U347" s="4">
        <v>-78485</v>
      </c>
      <c r="V347" s="4">
        <v>0</v>
      </c>
      <c r="W347" s="4">
        <v>0</v>
      </c>
      <c r="X347" s="4">
        <v>0</v>
      </c>
      <c r="Y347" s="4">
        <v>0</v>
      </c>
      <c r="Z347" s="4">
        <v>3978</v>
      </c>
      <c r="AA347" s="4">
        <v>0</v>
      </c>
      <c r="AB347" s="4">
        <v>1542030.4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</row>
    <row r="348" spans="1:36" x14ac:dyDescent="0.25">
      <c r="A348" s="4">
        <v>4017</v>
      </c>
      <c r="B348" s="4">
        <v>7</v>
      </c>
      <c r="C348" s="4" t="s">
        <v>349</v>
      </c>
      <c r="D348" s="4">
        <v>0</v>
      </c>
      <c r="E348" s="4">
        <v>0</v>
      </c>
      <c r="F348" s="4">
        <v>3749</v>
      </c>
      <c r="G348" s="4">
        <v>4280.3999999999996</v>
      </c>
      <c r="H348" s="4">
        <v>27017885</v>
      </c>
      <c r="I348" s="4">
        <v>67400</v>
      </c>
      <c r="J348" s="4">
        <v>3995399</v>
      </c>
      <c r="K348" s="4">
        <v>316324</v>
      </c>
      <c r="L348" s="4">
        <v>0</v>
      </c>
      <c r="M348" s="4">
        <v>126262</v>
      </c>
      <c r="N348" s="4">
        <v>0</v>
      </c>
      <c r="O348" s="4">
        <v>969762</v>
      </c>
      <c r="P348" s="4">
        <v>513334</v>
      </c>
      <c r="Q348" s="4">
        <v>55645</v>
      </c>
      <c r="R348" s="4">
        <v>411774</v>
      </c>
      <c r="S348" s="4">
        <v>0</v>
      </c>
      <c r="T348" s="4">
        <v>496526.39999999997</v>
      </c>
      <c r="U348" s="4">
        <v>0</v>
      </c>
      <c r="V348" s="4">
        <v>0</v>
      </c>
      <c r="W348" s="4">
        <v>0</v>
      </c>
      <c r="X348" s="4">
        <v>864034</v>
      </c>
      <c r="Y348" s="4">
        <v>0</v>
      </c>
      <c r="Z348" s="4">
        <v>50332</v>
      </c>
      <c r="AA348" s="4">
        <v>0</v>
      </c>
      <c r="AB348" s="4">
        <v>34020643.399999999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</row>
    <row r="349" spans="1:36" x14ac:dyDescent="0.25">
      <c r="A349" s="4">
        <v>4018</v>
      </c>
      <c r="B349" s="4">
        <v>7</v>
      </c>
      <c r="C349" s="4" t="s">
        <v>350</v>
      </c>
      <c r="D349" s="4">
        <v>0</v>
      </c>
      <c r="E349" s="4">
        <v>0</v>
      </c>
      <c r="F349" s="4">
        <v>456</v>
      </c>
      <c r="G349" s="4">
        <v>475.20000000000005</v>
      </c>
      <c r="H349" s="4">
        <v>2999462</v>
      </c>
      <c r="I349" s="4">
        <v>0</v>
      </c>
      <c r="J349" s="4">
        <v>889691</v>
      </c>
      <c r="K349" s="4">
        <v>133560</v>
      </c>
      <c r="L349" s="4">
        <v>0</v>
      </c>
      <c r="M349" s="4">
        <v>14017</v>
      </c>
      <c r="N349" s="4">
        <v>0</v>
      </c>
      <c r="O349" s="4">
        <v>107661</v>
      </c>
      <c r="P349" s="4">
        <v>56989</v>
      </c>
      <c r="Q349" s="4">
        <v>6178</v>
      </c>
      <c r="R349" s="4">
        <v>118833</v>
      </c>
      <c r="S349" s="4">
        <v>0</v>
      </c>
      <c r="T349" s="4">
        <v>95515.200000000012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9193</v>
      </c>
      <c r="AA349" s="4">
        <v>0</v>
      </c>
      <c r="AB349" s="4">
        <v>4431099.2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</row>
    <row r="350" spans="1:36" x14ac:dyDescent="0.25">
      <c r="A350" s="4">
        <v>4020</v>
      </c>
      <c r="B350" s="4">
        <v>7</v>
      </c>
      <c r="C350" s="4" t="s">
        <v>351</v>
      </c>
      <c r="D350" s="4">
        <v>0</v>
      </c>
      <c r="E350" s="4">
        <v>0</v>
      </c>
      <c r="F350" s="4">
        <v>1358</v>
      </c>
      <c r="G350" s="4">
        <v>1416</v>
      </c>
      <c r="H350" s="4">
        <v>8937792</v>
      </c>
      <c r="I350" s="4">
        <v>0</v>
      </c>
      <c r="J350" s="4">
        <v>808307</v>
      </c>
      <c r="K350" s="4">
        <v>14720</v>
      </c>
      <c r="L350" s="4">
        <v>0</v>
      </c>
      <c r="M350" s="4">
        <v>41769</v>
      </c>
      <c r="N350" s="4">
        <v>114660</v>
      </c>
      <c r="O350" s="4">
        <v>320807</v>
      </c>
      <c r="P350" s="4">
        <v>169816</v>
      </c>
      <c r="Q350" s="4">
        <v>18408</v>
      </c>
      <c r="R350" s="4">
        <v>27343</v>
      </c>
      <c r="S350" s="4">
        <v>0</v>
      </c>
      <c r="T350" s="4">
        <v>117528</v>
      </c>
      <c r="U350" s="4">
        <v>0</v>
      </c>
      <c r="V350" s="4">
        <v>0</v>
      </c>
      <c r="W350" s="4">
        <v>0</v>
      </c>
      <c r="X350" s="4">
        <v>343796</v>
      </c>
      <c r="Y350" s="4">
        <v>0</v>
      </c>
      <c r="Z350" s="4">
        <v>34465</v>
      </c>
      <c r="AA350" s="4">
        <v>0</v>
      </c>
      <c r="AB350" s="4">
        <v>10605615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</row>
    <row r="351" spans="1:36" x14ac:dyDescent="0.25">
      <c r="A351" s="4">
        <v>4025</v>
      </c>
      <c r="B351" s="4">
        <v>7</v>
      </c>
      <c r="C351" s="4" t="s">
        <v>352</v>
      </c>
      <c r="D351" s="4">
        <v>0</v>
      </c>
      <c r="E351" s="4">
        <v>0</v>
      </c>
      <c r="F351" s="4">
        <v>225</v>
      </c>
      <c r="G351" s="4">
        <v>256.79999999999995</v>
      </c>
      <c r="H351" s="4">
        <v>1620922</v>
      </c>
      <c r="I351" s="4">
        <v>0</v>
      </c>
      <c r="J351" s="4">
        <v>68084</v>
      </c>
      <c r="K351" s="4">
        <v>17945</v>
      </c>
      <c r="L351" s="4">
        <v>0</v>
      </c>
      <c r="M351" s="4">
        <v>7575</v>
      </c>
      <c r="N351" s="4">
        <v>0</v>
      </c>
      <c r="O351" s="4">
        <v>58180</v>
      </c>
      <c r="P351" s="4">
        <v>30797</v>
      </c>
      <c r="Q351" s="4">
        <v>3338</v>
      </c>
      <c r="R351" s="4">
        <v>2416</v>
      </c>
      <c r="S351" s="4">
        <v>0</v>
      </c>
      <c r="T351" s="4">
        <v>32870.399999999994</v>
      </c>
      <c r="U351" s="4">
        <v>0</v>
      </c>
      <c r="V351" s="4">
        <v>0</v>
      </c>
      <c r="W351" s="4">
        <v>0</v>
      </c>
      <c r="X351" s="4">
        <v>57552</v>
      </c>
      <c r="Y351" s="4">
        <v>0</v>
      </c>
      <c r="Z351" s="4">
        <v>5987</v>
      </c>
      <c r="AA351" s="4">
        <v>0</v>
      </c>
      <c r="AB351" s="4">
        <v>1848114.4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</row>
    <row r="352" spans="1:36" x14ac:dyDescent="0.25">
      <c r="A352" s="4">
        <v>4026</v>
      </c>
      <c r="B352" s="4">
        <v>7</v>
      </c>
      <c r="C352" s="4" t="s">
        <v>353</v>
      </c>
      <c r="D352" s="4">
        <v>0</v>
      </c>
      <c r="E352" s="4">
        <v>0</v>
      </c>
      <c r="F352" s="4">
        <v>65</v>
      </c>
      <c r="G352" s="4">
        <v>73.400000000000006</v>
      </c>
      <c r="H352" s="4">
        <v>463301</v>
      </c>
      <c r="I352" s="4">
        <v>0</v>
      </c>
      <c r="J352" s="4">
        <v>80398</v>
      </c>
      <c r="K352" s="4">
        <v>0</v>
      </c>
      <c r="L352" s="4">
        <v>0</v>
      </c>
      <c r="M352" s="4">
        <v>2165</v>
      </c>
      <c r="N352" s="4">
        <v>19863</v>
      </c>
      <c r="O352" s="4">
        <v>16629</v>
      </c>
      <c r="P352" s="4">
        <v>8803</v>
      </c>
      <c r="Q352" s="4">
        <v>954</v>
      </c>
      <c r="R352" s="4">
        <v>0</v>
      </c>
      <c r="S352" s="4">
        <v>0</v>
      </c>
      <c r="T352" s="4">
        <v>18937.2</v>
      </c>
      <c r="U352" s="4">
        <v>0</v>
      </c>
      <c r="V352" s="4">
        <v>0</v>
      </c>
      <c r="W352" s="4">
        <v>0</v>
      </c>
      <c r="X352" s="4">
        <v>17165</v>
      </c>
      <c r="Y352" s="4">
        <v>4948</v>
      </c>
      <c r="Z352" s="4">
        <v>2498</v>
      </c>
      <c r="AA352" s="4">
        <v>0</v>
      </c>
      <c r="AB352" s="4">
        <v>618496.19999999995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</row>
    <row r="353" spans="1:36" x14ac:dyDescent="0.25">
      <c r="A353" s="4">
        <v>4027</v>
      </c>
      <c r="B353" s="4">
        <v>7</v>
      </c>
      <c r="C353" s="4" t="s">
        <v>354</v>
      </c>
      <c r="D353" s="4">
        <v>0</v>
      </c>
      <c r="E353" s="4">
        <v>0</v>
      </c>
      <c r="F353" s="4">
        <v>925</v>
      </c>
      <c r="G353" s="4">
        <v>1000</v>
      </c>
      <c r="H353" s="4">
        <v>6312000</v>
      </c>
      <c r="I353" s="4">
        <v>15746</v>
      </c>
      <c r="J353" s="4">
        <v>2400458</v>
      </c>
      <c r="K353" s="4">
        <v>71361</v>
      </c>
      <c r="L353" s="4">
        <v>0</v>
      </c>
      <c r="M353" s="4">
        <v>29498</v>
      </c>
      <c r="N353" s="4">
        <v>0</v>
      </c>
      <c r="O353" s="4">
        <v>226559</v>
      </c>
      <c r="P353" s="4">
        <v>119927</v>
      </c>
      <c r="Q353" s="4">
        <v>13000</v>
      </c>
      <c r="R353" s="4">
        <v>257870</v>
      </c>
      <c r="S353" s="4">
        <v>0</v>
      </c>
      <c r="T353" s="4">
        <v>136000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11337</v>
      </c>
      <c r="AA353" s="4">
        <v>0</v>
      </c>
      <c r="AB353" s="4">
        <v>9593756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</row>
    <row r="354" spans="1:36" x14ac:dyDescent="0.25">
      <c r="A354" s="4">
        <v>4029</v>
      </c>
      <c r="B354" s="4">
        <v>7</v>
      </c>
      <c r="C354" s="4" t="s">
        <v>355</v>
      </c>
      <c r="D354" s="4">
        <v>0</v>
      </c>
      <c r="E354" s="4">
        <v>0</v>
      </c>
      <c r="F354" s="4">
        <v>504.4</v>
      </c>
      <c r="G354" s="4">
        <v>524.4</v>
      </c>
      <c r="H354" s="4">
        <v>3310013</v>
      </c>
      <c r="I354" s="4">
        <v>0</v>
      </c>
      <c r="J354" s="4">
        <v>1316804</v>
      </c>
      <c r="K354" s="4">
        <v>200340</v>
      </c>
      <c r="L354" s="4">
        <v>0</v>
      </c>
      <c r="M354" s="4">
        <v>15469</v>
      </c>
      <c r="N354" s="4">
        <v>0</v>
      </c>
      <c r="O354" s="4">
        <v>118807</v>
      </c>
      <c r="P354" s="4">
        <v>62890</v>
      </c>
      <c r="Q354" s="4">
        <v>6817</v>
      </c>
      <c r="R354" s="4">
        <v>0</v>
      </c>
      <c r="S354" s="4">
        <v>0</v>
      </c>
      <c r="T354" s="4">
        <v>102258</v>
      </c>
      <c r="U354" s="4">
        <v>0</v>
      </c>
      <c r="V354" s="4">
        <v>0</v>
      </c>
      <c r="W354" s="4">
        <v>0</v>
      </c>
      <c r="X354" s="4">
        <v>119647</v>
      </c>
      <c r="Y354" s="4">
        <v>0</v>
      </c>
      <c r="Z354" s="4">
        <v>9482</v>
      </c>
      <c r="AA354" s="4">
        <v>0</v>
      </c>
      <c r="AB354" s="4">
        <v>5142880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</row>
    <row r="355" spans="1:36" x14ac:dyDescent="0.25">
      <c r="A355" s="4">
        <v>4030</v>
      </c>
      <c r="B355" s="4">
        <v>7</v>
      </c>
      <c r="C355" s="4" t="s">
        <v>356</v>
      </c>
      <c r="D355" s="4">
        <v>0</v>
      </c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</row>
    <row r="356" spans="1:36" x14ac:dyDescent="0.25">
      <c r="A356" s="4">
        <v>4031</v>
      </c>
      <c r="B356" s="4">
        <v>7</v>
      </c>
      <c r="C356" s="4" t="s">
        <v>357</v>
      </c>
      <c r="D356" s="4">
        <v>0</v>
      </c>
      <c r="E356" s="4">
        <v>0</v>
      </c>
      <c r="F356" s="4">
        <v>85</v>
      </c>
      <c r="G356" s="4">
        <v>102</v>
      </c>
      <c r="H356" s="4">
        <v>643824</v>
      </c>
      <c r="I356" s="4">
        <v>0</v>
      </c>
      <c r="J356" s="4">
        <v>261062</v>
      </c>
      <c r="K356" s="4">
        <v>0</v>
      </c>
      <c r="L356" s="4">
        <v>0</v>
      </c>
      <c r="M356" s="4">
        <v>3009</v>
      </c>
      <c r="N356" s="4">
        <v>0</v>
      </c>
      <c r="O356" s="4">
        <v>23109</v>
      </c>
      <c r="P356" s="4">
        <v>12233</v>
      </c>
      <c r="Q356" s="4">
        <v>1326</v>
      </c>
      <c r="R356" s="4">
        <v>0</v>
      </c>
      <c r="S356" s="4">
        <v>0</v>
      </c>
      <c r="T356" s="4">
        <v>17952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1569</v>
      </c>
      <c r="AA356" s="4">
        <v>0</v>
      </c>
      <c r="AB356" s="4">
        <v>964084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</row>
    <row r="357" spans="1:36" x14ac:dyDescent="0.25">
      <c r="A357" s="4">
        <v>4032</v>
      </c>
      <c r="B357" s="4">
        <v>7</v>
      </c>
      <c r="C357" s="4" t="s">
        <v>358</v>
      </c>
      <c r="D357" s="4">
        <v>0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4751</v>
      </c>
      <c r="AA357" s="4">
        <v>0</v>
      </c>
      <c r="AB357" s="4">
        <v>4751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</row>
    <row r="358" spans="1:36" x14ac:dyDescent="0.25">
      <c r="A358" s="4">
        <v>4035</v>
      </c>
      <c r="B358" s="4">
        <v>7</v>
      </c>
      <c r="C358" s="4" t="s">
        <v>359</v>
      </c>
      <c r="D358" s="4">
        <v>0</v>
      </c>
      <c r="E358" s="4">
        <v>0</v>
      </c>
      <c r="F358" s="4">
        <v>285</v>
      </c>
      <c r="G358" s="4">
        <v>285</v>
      </c>
      <c r="H358" s="4">
        <v>1798920</v>
      </c>
      <c r="I358" s="4">
        <v>0</v>
      </c>
      <c r="J358" s="4">
        <v>656541</v>
      </c>
      <c r="K358" s="4">
        <v>38160</v>
      </c>
      <c r="L358" s="4">
        <v>0</v>
      </c>
      <c r="M358" s="4">
        <v>8407</v>
      </c>
      <c r="N358" s="4">
        <v>0</v>
      </c>
      <c r="O358" s="4">
        <v>64569</v>
      </c>
      <c r="P358" s="4">
        <v>34179</v>
      </c>
      <c r="Q358" s="4">
        <v>3705</v>
      </c>
      <c r="R358" s="4">
        <v>94460</v>
      </c>
      <c r="S358" s="4">
        <v>0</v>
      </c>
      <c r="T358" s="4">
        <v>58140</v>
      </c>
      <c r="U358" s="4">
        <v>0</v>
      </c>
      <c r="V358" s="4">
        <v>0</v>
      </c>
      <c r="W358" s="4">
        <v>0</v>
      </c>
      <c r="X358" s="4">
        <v>72949</v>
      </c>
      <c r="Y358" s="4">
        <v>12369</v>
      </c>
      <c r="Z358" s="4">
        <v>6589</v>
      </c>
      <c r="AA358" s="4">
        <v>0</v>
      </c>
      <c r="AB358" s="4">
        <v>2776039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</row>
    <row r="359" spans="1:36" x14ac:dyDescent="0.25">
      <c r="A359" s="4">
        <v>4036</v>
      </c>
      <c r="B359" s="4">
        <v>7</v>
      </c>
      <c r="C359" s="4" t="s">
        <v>360</v>
      </c>
      <c r="D359" s="4">
        <v>0</v>
      </c>
      <c r="E359" s="4">
        <v>0</v>
      </c>
      <c r="F359" s="4">
        <v>83</v>
      </c>
      <c r="G359" s="4">
        <v>99.6</v>
      </c>
      <c r="H359" s="4">
        <v>628675</v>
      </c>
      <c r="I359" s="4">
        <v>0</v>
      </c>
      <c r="J359" s="4">
        <v>217442</v>
      </c>
      <c r="K359" s="4">
        <v>0</v>
      </c>
      <c r="L359" s="4">
        <v>0</v>
      </c>
      <c r="M359" s="4">
        <v>2938</v>
      </c>
      <c r="N359" s="4">
        <v>0</v>
      </c>
      <c r="O359" s="4">
        <v>22565</v>
      </c>
      <c r="P359" s="4">
        <v>11945</v>
      </c>
      <c r="Q359" s="4">
        <v>1295</v>
      </c>
      <c r="R359" s="4">
        <v>0</v>
      </c>
      <c r="S359" s="4">
        <v>0</v>
      </c>
      <c r="T359" s="4">
        <v>19521.599999999999</v>
      </c>
      <c r="U359" s="4">
        <v>0</v>
      </c>
      <c r="V359" s="4">
        <v>0</v>
      </c>
      <c r="W359" s="4">
        <v>0</v>
      </c>
      <c r="X359" s="4">
        <v>21708</v>
      </c>
      <c r="Y359" s="4">
        <v>0</v>
      </c>
      <c r="Z359" s="4">
        <v>2986</v>
      </c>
      <c r="AA359" s="4">
        <v>0</v>
      </c>
      <c r="AB359" s="4">
        <v>907367.6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</row>
    <row r="360" spans="1:36" x14ac:dyDescent="0.25">
      <c r="A360" s="4">
        <v>4038</v>
      </c>
      <c r="B360" s="4">
        <v>7</v>
      </c>
      <c r="C360" s="4" t="s">
        <v>361</v>
      </c>
      <c r="D360" s="4">
        <v>0</v>
      </c>
      <c r="E360" s="4">
        <v>0</v>
      </c>
      <c r="F360" s="4">
        <v>385</v>
      </c>
      <c r="G360" s="4">
        <v>401.79999999999995</v>
      </c>
      <c r="H360" s="4">
        <v>2536162</v>
      </c>
      <c r="I360" s="4">
        <v>6327</v>
      </c>
      <c r="J360" s="4">
        <v>1226499</v>
      </c>
      <c r="K360" s="4">
        <v>47700</v>
      </c>
      <c r="L360" s="4">
        <v>0</v>
      </c>
      <c r="M360" s="4">
        <v>11852</v>
      </c>
      <c r="N360" s="4">
        <v>0</v>
      </c>
      <c r="O360" s="4">
        <v>91031</v>
      </c>
      <c r="P360" s="4">
        <v>48187</v>
      </c>
      <c r="Q360" s="4">
        <v>5223</v>
      </c>
      <c r="R360" s="4">
        <v>31405</v>
      </c>
      <c r="S360" s="4">
        <v>0</v>
      </c>
      <c r="T360" s="4">
        <v>15268.399999999998</v>
      </c>
      <c r="U360" s="4">
        <v>0</v>
      </c>
      <c r="V360" s="4">
        <v>0</v>
      </c>
      <c r="W360" s="4">
        <v>0</v>
      </c>
      <c r="X360" s="4">
        <v>98191</v>
      </c>
      <c r="Y360" s="4">
        <v>25445</v>
      </c>
      <c r="Z360" s="4">
        <v>9354</v>
      </c>
      <c r="AA360" s="4">
        <v>0</v>
      </c>
      <c r="AB360" s="4">
        <v>4054453.4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</row>
    <row r="361" spans="1:36" x14ac:dyDescent="0.25">
      <c r="A361" s="4">
        <v>4039</v>
      </c>
      <c r="B361" s="4">
        <v>7</v>
      </c>
      <c r="C361" s="4" t="s">
        <v>362</v>
      </c>
      <c r="D361" s="4">
        <v>0</v>
      </c>
      <c r="E361" s="4">
        <v>0</v>
      </c>
      <c r="F361" s="4">
        <v>325</v>
      </c>
      <c r="G361" s="4">
        <v>390</v>
      </c>
      <c r="H361" s="4">
        <v>2461680</v>
      </c>
      <c r="I361" s="4">
        <v>0</v>
      </c>
      <c r="J361" s="4">
        <v>784828</v>
      </c>
      <c r="K361" s="4">
        <v>0</v>
      </c>
      <c r="L361" s="4">
        <v>0</v>
      </c>
      <c r="M361" s="4">
        <v>11504</v>
      </c>
      <c r="N361" s="4">
        <v>0</v>
      </c>
      <c r="O361" s="4">
        <v>88358</v>
      </c>
      <c r="P361" s="4">
        <v>46771</v>
      </c>
      <c r="Q361" s="4">
        <v>5070</v>
      </c>
      <c r="R361" s="4">
        <v>34449</v>
      </c>
      <c r="S361" s="4">
        <v>0</v>
      </c>
      <c r="T361" s="4">
        <v>56940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4134</v>
      </c>
      <c r="AA361" s="4">
        <v>0</v>
      </c>
      <c r="AB361" s="4">
        <v>3493734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</row>
    <row r="362" spans="1:36" x14ac:dyDescent="0.25">
      <c r="A362" s="4">
        <v>4042</v>
      </c>
      <c r="B362" s="4">
        <v>7</v>
      </c>
      <c r="C362" s="4" t="s">
        <v>363</v>
      </c>
      <c r="D362" s="4">
        <v>0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</row>
    <row r="363" spans="1:36" x14ac:dyDescent="0.25">
      <c r="A363" s="4">
        <v>4043</v>
      </c>
      <c r="B363" s="4">
        <v>7</v>
      </c>
      <c r="C363" s="4" t="s">
        <v>364</v>
      </c>
      <c r="D363" s="4">
        <v>0</v>
      </c>
      <c r="E363" s="4">
        <v>0</v>
      </c>
      <c r="F363" s="4">
        <v>492</v>
      </c>
      <c r="G363" s="4">
        <v>570.80000000000007</v>
      </c>
      <c r="H363" s="4">
        <v>3602890</v>
      </c>
      <c r="I363" s="4">
        <v>8988</v>
      </c>
      <c r="J363" s="4">
        <v>4707</v>
      </c>
      <c r="K363" s="4">
        <v>15847</v>
      </c>
      <c r="L363" s="4">
        <v>0</v>
      </c>
      <c r="M363" s="4">
        <v>16837</v>
      </c>
      <c r="N363" s="4">
        <v>0</v>
      </c>
      <c r="O363" s="4">
        <v>129320</v>
      </c>
      <c r="P363" s="4">
        <v>68454</v>
      </c>
      <c r="Q363" s="4">
        <v>7420</v>
      </c>
      <c r="R363" s="4">
        <v>382</v>
      </c>
      <c r="S363" s="4">
        <v>0</v>
      </c>
      <c r="T363" s="4">
        <v>82766.000000000015</v>
      </c>
      <c r="U363" s="4">
        <v>-167895</v>
      </c>
      <c r="V363" s="4">
        <v>0</v>
      </c>
      <c r="W363" s="4">
        <v>0</v>
      </c>
      <c r="X363" s="4">
        <v>0</v>
      </c>
      <c r="Y363" s="4">
        <v>0</v>
      </c>
      <c r="Z363" s="4">
        <v>7779</v>
      </c>
      <c r="AA363" s="4">
        <v>0</v>
      </c>
      <c r="AB363" s="4">
        <v>3777495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</row>
    <row r="364" spans="1:36" x14ac:dyDescent="0.25">
      <c r="A364" s="4">
        <v>4049</v>
      </c>
      <c r="B364" s="4">
        <v>7</v>
      </c>
      <c r="C364" s="4" t="s">
        <v>365</v>
      </c>
      <c r="D364" s="4">
        <v>0</v>
      </c>
      <c r="E364" s="4">
        <v>0</v>
      </c>
      <c r="F364" s="4">
        <v>175</v>
      </c>
      <c r="G364" s="4">
        <v>210</v>
      </c>
      <c r="H364" s="4">
        <v>1325520</v>
      </c>
      <c r="I364" s="4">
        <v>0</v>
      </c>
      <c r="J364" s="4">
        <v>63104</v>
      </c>
      <c r="K364" s="4">
        <v>19049</v>
      </c>
      <c r="L364" s="4">
        <v>0</v>
      </c>
      <c r="M364" s="4">
        <v>6195</v>
      </c>
      <c r="N364" s="4">
        <v>0</v>
      </c>
      <c r="O364" s="4">
        <v>47577</v>
      </c>
      <c r="P364" s="4">
        <v>25185</v>
      </c>
      <c r="Q364" s="4">
        <v>2730</v>
      </c>
      <c r="R364" s="4">
        <v>0</v>
      </c>
      <c r="S364" s="4">
        <v>0</v>
      </c>
      <c r="T364" s="4">
        <v>36330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3230</v>
      </c>
      <c r="AA364" s="4">
        <v>0</v>
      </c>
      <c r="AB364" s="4">
        <v>1528920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</row>
    <row r="365" spans="1:36" x14ac:dyDescent="0.25">
      <c r="A365" s="4">
        <v>4050</v>
      </c>
      <c r="B365" s="4">
        <v>7</v>
      </c>
      <c r="C365" s="4" t="s">
        <v>366</v>
      </c>
      <c r="D365" s="4">
        <v>0</v>
      </c>
      <c r="E365" s="4">
        <v>0</v>
      </c>
      <c r="F365" s="4">
        <v>84</v>
      </c>
      <c r="G365" s="4">
        <v>86.4</v>
      </c>
      <c r="H365" s="4">
        <v>545357</v>
      </c>
      <c r="I365" s="4">
        <v>0</v>
      </c>
      <c r="J365" s="4">
        <v>91727</v>
      </c>
      <c r="K365" s="4">
        <v>0</v>
      </c>
      <c r="L365" s="4">
        <v>0</v>
      </c>
      <c r="M365" s="4">
        <v>2549</v>
      </c>
      <c r="N365" s="4">
        <v>19071</v>
      </c>
      <c r="O365" s="4">
        <v>19575</v>
      </c>
      <c r="P365" s="4">
        <v>10362</v>
      </c>
      <c r="Q365" s="4">
        <v>1123</v>
      </c>
      <c r="R365" s="4">
        <v>0</v>
      </c>
      <c r="S365" s="4">
        <v>0</v>
      </c>
      <c r="T365" s="4">
        <v>10886.400000000001</v>
      </c>
      <c r="U365" s="4">
        <v>0</v>
      </c>
      <c r="V365" s="4">
        <v>0</v>
      </c>
      <c r="W365" s="4">
        <v>0</v>
      </c>
      <c r="X365" s="4">
        <v>0</v>
      </c>
      <c r="Y365" s="4">
        <v>353</v>
      </c>
      <c r="Z365" s="4">
        <v>1605</v>
      </c>
      <c r="AA365" s="4">
        <v>0</v>
      </c>
      <c r="AB365" s="4">
        <v>702608.4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</row>
    <row r="366" spans="1:36" x14ac:dyDescent="0.25">
      <c r="A366" s="4">
        <v>4053</v>
      </c>
      <c r="B366" s="4">
        <v>7</v>
      </c>
      <c r="C366" s="4" t="s">
        <v>367</v>
      </c>
      <c r="D366" s="4">
        <v>0</v>
      </c>
      <c r="E366" s="4">
        <v>0</v>
      </c>
      <c r="F366" s="4">
        <v>440</v>
      </c>
      <c r="G366" s="4">
        <v>513</v>
      </c>
      <c r="H366" s="4">
        <v>3238056</v>
      </c>
      <c r="I366" s="4">
        <v>0</v>
      </c>
      <c r="J366" s="4">
        <v>38037</v>
      </c>
      <c r="K366" s="4">
        <v>16056</v>
      </c>
      <c r="L366" s="4">
        <v>0</v>
      </c>
      <c r="M366" s="4">
        <v>15132</v>
      </c>
      <c r="N366" s="4">
        <v>37644</v>
      </c>
      <c r="O366" s="4">
        <v>116225</v>
      </c>
      <c r="P366" s="4">
        <v>61522</v>
      </c>
      <c r="Q366" s="4">
        <v>6669</v>
      </c>
      <c r="R366" s="4">
        <v>2067</v>
      </c>
      <c r="S366" s="4">
        <v>0</v>
      </c>
      <c r="T366" s="4">
        <v>50787</v>
      </c>
      <c r="U366" s="4">
        <v>-188537</v>
      </c>
      <c r="V366" s="4">
        <v>0</v>
      </c>
      <c r="W366" s="4">
        <v>0</v>
      </c>
      <c r="X366" s="4">
        <v>0</v>
      </c>
      <c r="Y366" s="4">
        <v>0</v>
      </c>
      <c r="Z366" s="4">
        <v>8286</v>
      </c>
      <c r="AA366" s="4">
        <v>0</v>
      </c>
      <c r="AB366" s="4">
        <v>3401944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</row>
    <row r="367" spans="1:36" x14ac:dyDescent="0.25">
      <c r="A367" s="4">
        <v>4054</v>
      </c>
      <c r="B367" s="4">
        <v>7</v>
      </c>
      <c r="C367" s="4" t="s">
        <v>368</v>
      </c>
      <c r="D367" s="4">
        <v>0</v>
      </c>
      <c r="E367" s="4">
        <v>0</v>
      </c>
      <c r="F367" s="4">
        <v>94</v>
      </c>
      <c r="G367" s="4">
        <v>100.2</v>
      </c>
      <c r="H367" s="4">
        <v>632462</v>
      </c>
      <c r="I367" s="4">
        <v>0</v>
      </c>
      <c r="J367" s="4">
        <v>24300</v>
      </c>
      <c r="K367" s="4">
        <v>0</v>
      </c>
      <c r="L367" s="4">
        <v>0</v>
      </c>
      <c r="M367" s="4">
        <v>2956</v>
      </c>
      <c r="N367" s="4">
        <v>13492</v>
      </c>
      <c r="O367" s="4">
        <v>22701</v>
      </c>
      <c r="P367" s="4">
        <v>12017</v>
      </c>
      <c r="Q367" s="4">
        <v>1303</v>
      </c>
      <c r="R367" s="4">
        <v>470</v>
      </c>
      <c r="S367" s="4">
        <v>0</v>
      </c>
      <c r="T367" s="4">
        <v>11022</v>
      </c>
      <c r="U367" s="4">
        <v>-42965</v>
      </c>
      <c r="V367" s="4">
        <v>0</v>
      </c>
      <c r="W367" s="4">
        <v>0</v>
      </c>
      <c r="X367" s="4">
        <v>0</v>
      </c>
      <c r="Y367" s="4">
        <v>0</v>
      </c>
      <c r="Z367" s="4">
        <v>1753</v>
      </c>
      <c r="AA367" s="4">
        <v>0</v>
      </c>
      <c r="AB367" s="4">
        <v>679511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</row>
    <row r="368" spans="1:36" x14ac:dyDescent="0.25">
      <c r="A368" s="4">
        <v>4055</v>
      </c>
      <c r="B368" s="4">
        <v>7</v>
      </c>
      <c r="C368" s="4" t="s">
        <v>369</v>
      </c>
      <c r="D368" s="4">
        <v>0</v>
      </c>
      <c r="E368" s="4">
        <v>0</v>
      </c>
      <c r="F368" s="4">
        <v>150</v>
      </c>
      <c r="G368" s="4">
        <v>150</v>
      </c>
      <c r="H368" s="4">
        <v>946800</v>
      </c>
      <c r="I368" s="4">
        <v>2362</v>
      </c>
      <c r="J368" s="4">
        <v>55770</v>
      </c>
      <c r="K368" s="4">
        <v>0</v>
      </c>
      <c r="L368" s="4">
        <v>0</v>
      </c>
      <c r="M368" s="4">
        <v>4425</v>
      </c>
      <c r="N368" s="4">
        <v>14639</v>
      </c>
      <c r="O368" s="4">
        <v>33984</v>
      </c>
      <c r="P368" s="4">
        <v>17989</v>
      </c>
      <c r="Q368" s="4">
        <v>1950</v>
      </c>
      <c r="R368" s="4">
        <v>800</v>
      </c>
      <c r="S368" s="4">
        <v>0</v>
      </c>
      <c r="T368" s="4">
        <v>34050</v>
      </c>
      <c r="U368" s="4">
        <v>-58760</v>
      </c>
      <c r="V368" s="4">
        <v>0</v>
      </c>
      <c r="W368" s="4">
        <v>0</v>
      </c>
      <c r="X368" s="4">
        <v>0</v>
      </c>
      <c r="Y368" s="4">
        <v>0</v>
      </c>
      <c r="Z368" s="4">
        <v>2492</v>
      </c>
      <c r="AA368" s="4">
        <v>0</v>
      </c>
      <c r="AB368" s="4">
        <v>1056501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</row>
    <row r="369" spans="1:36" x14ac:dyDescent="0.25">
      <c r="A369" s="4">
        <v>4056</v>
      </c>
      <c r="B369" s="4">
        <v>7</v>
      </c>
      <c r="C369" s="4" t="s">
        <v>370</v>
      </c>
      <c r="D369" s="4">
        <v>0</v>
      </c>
      <c r="E369" s="4">
        <v>0</v>
      </c>
      <c r="F369" s="4">
        <v>60</v>
      </c>
      <c r="G369" s="4">
        <v>72</v>
      </c>
      <c r="H369" s="4">
        <v>454464</v>
      </c>
      <c r="I369" s="4">
        <v>0</v>
      </c>
      <c r="J369" s="4">
        <v>46521</v>
      </c>
      <c r="K369" s="4">
        <v>0</v>
      </c>
      <c r="L369" s="4">
        <v>0</v>
      </c>
      <c r="M369" s="4">
        <v>2124</v>
      </c>
      <c r="N369" s="4">
        <v>2158</v>
      </c>
      <c r="O369" s="4">
        <v>16312</v>
      </c>
      <c r="P369" s="4">
        <v>8635</v>
      </c>
      <c r="Q369" s="4">
        <v>936</v>
      </c>
      <c r="R369" s="4">
        <v>0</v>
      </c>
      <c r="S369" s="4">
        <v>0</v>
      </c>
      <c r="T369" s="4">
        <v>8280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1198</v>
      </c>
      <c r="AA369" s="4">
        <v>0</v>
      </c>
      <c r="AB369" s="4">
        <v>540628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</row>
    <row r="370" spans="1:36" x14ac:dyDescent="0.25">
      <c r="A370" s="4">
        <v>4057</v>
      </c>
      <c r="B370" s="4">
        <v>7</v>
      </c>
      <c r="C370" s="4" t="s">
        <v>371</v>
      </c>
      <c r="D370" s="4">
        <v>0</v>
      </c>
      <c r="E370" s="4">
        <v>0</v>
      </c>
      <c r="F370" s="4">
        <v>130</v>
      </c>
      <c r="G370" s="4">
        <v>156</v>
      </c>
      <c r="H370" s="4">
        <v>984672</v>
      </c>
      <c r="I370" s="4">
        <v>0</v>
      </c>
      <c r="J370" s="4">
        <v>214761</v>
      </c>
      <c r="K370" s="4">
        <v>47700</v>
      </c>
      <c r="L370" s="4">
        <v>0</v>
      </c>
      <c r="M370" s="4">
        <v>4602</v>
      </c>
      <c r="N370" s="4">
        <v>0</v>
      </c>
      <c r="O370" s="4">
        <v>35343</v>
      </c>
      <c r="P370" s="4">
        <v>18709</v>
      </c>
      <c r="Q370" s="4">
        <v>2028</v>
      </c>
      <c r="R370" s="4">
        <v>0</v>
      </c>
      <c r="S370" s="4">
        <v>0</v>
      </c>
      <c r="T370" s="4">
        <v>4836</v>
      </c>
      <c r="U370" s="4">
        <v>0</v>
      </c>
      <c r="V370" s="4">
        <v>0</v>
      </c>
      <c r="W370" s="4">
        <v>0</v>
      </c>
      <c r="X370" s="4">
        <v>23980</v>
      </c>
      <c r="Y370" s="4">
        <v>0</v>
      </c>
      <c r="Z370" s="4">
        <v>2775</v>
      </c>
      <c r="AA370" s="4">
        <v>0</v>
      </c>
      <c r="AB370" s="4">
        <v>1315426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</row>
    <row r="371" spans="1:36" x14ac:dyDescent="0.25">
      <c r="A371" s="4">
        <v>4058</v>
      </c>
      <c r="B371" s="4">
        <v>7</v>
      </c>
      <c r="C371" s="4" t="s">
        <v>372</v>
      </c>
      <c r="D371" s="4">
        <v>0</v>
      </c>
      <c r="E371" s="4">
        <v>0</v>
      </c>
      <c r="F371" s="4">
        <v>194</v>
      </c>
      <c r="G371" s="4">
        <v>204.8</v>
      </c>
      <c r="H371" s="4">
        <v>1292698</v>
      </c>
      <c r="I371" s="4">
        <v>0</v>
      </c>
      <c r="J371" s="4">
        <v>80672</v>
      </c>
      <c r="K371" s="4">
        <v>0</v>
      </c>
      <c r="L371" s="4">
        <v>0</v>
      </c>
      <c r="M371" s="4">
        <v>6041</v>
      </c>
      <c r="N371" s="4">
        <v>37697</v>
      </c>
      <c r="O371" s="4">
        <v>46399</v>
      </c>
      <c r="P371" s="4">
        <v>24561</v>
      </c>
      <c r="Q371" s="4">
        <v>2662</v>
      </c>
      <c r="R371" s="4">
        <v>3013</v>
      </c>
      <c r="S371" s="4">
        <v>0</v>
      </c>
      <c r="T371" s="4">
        <v>34816</v>
      </c>
      <c r="U371" s="4">
        <v>-97937</v>
      </c>
      <c r="V371" s="4">
        <v>0</v>
      </c>
      <c r="W371" s="4">
        <v>0</v>
      </c>
      <c r="X371" s="4">
        <v>0</v>
      </c>
      <c r="Y371" s="4">
        <v>6361</v>
      </c>
      <c r="Z371" s="4">
        <v>3666</v>
      </c>
      <c r="AA371" s="4">
        <v>0</v>
      </c>
      <c r="AB371" s="4">
        <v>1440649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</row>
    <row r="372" spans="1:36" x14ac:dyDescent="0.25">
      <c r="A372" s="4">
        <v>4059</v>
      </c>
      <c r="B372" s="4">
        <v>7</v>
      </c>
      <c r="C372" s="4" t="s">
        <v>373</v>
      </c>
      <c r="D372" s="4">
        <v>0</v>
      </c>
      <c r="E372" s="4">
        <v>0</v>
      </c>
      <c r="F372" s="4">
        <v>268</v>
      </c>
      <c r="G372" s="4">
        <v>295.60000000000002</v>
      </c>
      <c r="H372" s="4">
        <v>1865827</v>
      </c>
      <c r="I372" s="4">
        <v>4655</v>
      </c>
      <c r="J372" s="4">
        <v>84503</v>
      </c>
      <c r="K372" s="4">
        <v>0</v>
      </c>
      <c r="L372" s="4">
        <v>0</v>
      </c>
      <c r="M372" s="4">
        <v>8720</v>
      </c>
      <c r="N372" s="4">
        <v>40504</v>
      </c>
      <c r="O372" s="4">
        <v>66971</v>
      </c>
      <c r="P372" s="4">
        <v>35450</v>
      </c>
      <c r="Q372" s="4">
        <v>3843</v>
      </c>
      <c r="R372" s="4">
        <v>8099</v>
      </c>
      <c r="S372" s="4">
        <v>0</v>
      </c>
      <c r="T372" s="4">
        <v>21874.400000000001</v>
      </c>
      <c r="U372" s="4">
        <v>0</v>
      </c>
      <c r="V372" s="4">
        <v>0</v>
      </c>
      <c r="W372" s="4">
        <v>0</v>
      </c>
      <c r="X372" s="4">
        <v>62095</v>
      </c>
      <c r="Y372" s="4">
        <v>0</v>
      </c>
      <c r="Z372" s="4">
        <v>5663</v>
      </c>
      <c r="AA372" s="4">
        <v>0</v>
      </c>
      <c r="AB372" s="4">
        <v>2146109.4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</row>
    <row r="373" spans="1:36" x14ac:dyDescent="0.25">
      <c r="A373" s="4">
        <v>4064</v>
      </c>
      <c r="B373" s="4">
        <v>7</v>
      </c>
      <c r="C373" s="4" t="s">
        <v>374</v>
      </c>
      <c r="D373" s="4">
        <v>0</v>
      </c>
      <c r="E373" s="4">
        <v>0</v>
      </c>
      <c r="F373" s="4">
        <v>109</v>
      </c>
      <c r="G373" s="4">
        <v>118.59999999999998</v>
      </c>
      <c r="H373" s="4">
        <v>748603</v>
      </c>
      <c r="I373" s="4">
        <v>0</v>
      </c>
      <c r="J373" s="4">
        <v>202775</v>
      </c>
      <c r="K373" s="4">
        <v>0</v>
      </c>
      <c r="L373" s="4">
        <v>0</v>
      </c>
      <c r="M373" s="4">
        <v>3498</v>
      </c>
      <c r="N373" s="4">
        <v>16759</v>
      </c>
      <c r="O373" s="4">
        <v>26870</v>
      </c>
      <c r="P373" s="4">
        <v>14223</v>
      </c>
      <c r="Q373" s="4">
        <v>1542</v>
      </c>
      <c r="R373" s="4">
        <v>0</v>
      </c>
      <c r="S373" s="4">
        <v>0</v>
      </c>
      <c r="T373" s="4">
        <v>8301.9999999999982</v>
      </c>
      <c r="U373" s="4">
        <v>0</v>
      </c>
      <c r="V373" s="4">
        <v>0</v>
      </c>
      <c r="W373" s="4">
        <v>0</v>
      </c>
      <c r="X373" s="4">
        <v>0</v>
      </c>
      <c r="Y373" s="4">
        <v>2827</v>
      </c>
      <c r="Z373" s="4">
        <v>2477</v>
      </c>
      <c r="AA373" s="4">
        <v>0</v>
      </c>
      <c r="AB373" s="4">
        <v>1027876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</row>
    <row r="374" spans="1:36" x14ac:dyDescent="0.25">
      <c r="A374" s="4">
        <v>4066</v>
      </c>
      <c r="B374" s="4">
        <v>7</v>
      </c>
      <c r="C374" s="4" t="s">
        <v>375</v>
      </c>
      <c r="D374" s="4">
        <v>0</v>
      </c>
      <c r="E374" s="4">
        <v>0</v>
      </c>
      <c r="F374" s="4">
        <v>75</v>
      </c>
      <c r="G374" s="4">
        <v>89.199999999999989</v>
      </c>
      <c r="H374" s="4">
        <v>563030</v>
      </c>
      <c r="I374" s="4">
        <v>0</v>
      </c>
      <c r="J374" s="4">
        <v>53800</v>
      </c>
      <c r="K374" s="4">
        <v>0</v>
      </c>
      <c r="L374" s="4">
        <v>0</v>
      </c>
      <c r="M374" s="4">
        <v>2631</v>
      </c>
      <c r="N374" s="4">
        <v>3973</v>
      </c>
      <c r="O374" s="4">
        <v>20209</v>
      </c>
      <c r="P374" s="4">
        <v>10697</v>
      </c>
      <c r="Q374" s="4">
        <v>1160</v>
      </c>
      <c r="R374" s="4">
        <v>843</v>
      </c>
      <c r="S374" s="4">
        <v>0</v>
      </c>
      <c r="T374" s="4">
        <v>8563.1999999999989</v>
      </c>
      <c r="U374" s="4">
        <v>-30210</v>
      </c>
      <c r="V374" s="4">
        <v>0</v>
      </c>
      <c r="W374" s="4">
        <v>0</v>
      </c>
      <c r="X374" s="4">
        <v>0</v>
      </c>
      <c r="Y374" s="4">
        <v>0</v>
      </c>
      <c r="Z374" s="4">
        <v>1368</v>
      </c>
      <c r="AA374" s="4">
        <v>0</v>
      </c>
      <c r="AB374" s="4">
        <v>636064.19999999995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</row>
    <row r="375" spans="1:36" x14ac:dyDescent="0.25">
      <c r="A375" s="4">
        <v>4067</v>
      </c>
      <c r="B375" s="4">
        <v>7</v>
      </c>
      <c r="C375" s="4" t="s">
        <v>376</v>
      </c>
      <c r="D375" s="4">
        <v>0</v>
      </c>
      <c r="E375" s="4">
        <v>0</v>
      </c>
      <c r="F375" s="4">
        <v>442</v>
      </c>
      <c r="G375" s="4">
        <v>462</v>
      </c>
      <c r="H375" s="4">
        <v>2916144</v>
      </c>
      <c r="I375" s="4">
        <v>0</v>
      </c>
      <c r="J375" s="4">
        <v>1047094</v>
      </c>
      <c r="K375" s="4">
        <v>333900</v>
      </c>
      <c r="L375" s="4">
        <v>0</v>
      </c>
      <c r="M375" s="4">
        <v>13628</v>
      </c>
      <c r="N375" s="4">
        <v>0</v>
      </c>
      <c r="O375" s="4">
        <v>104670</v>
      </c>
      <c r="P375" s="4">
        <v>55406</v>
      </c>
      <c r="Q375" s="4">
        <v>6006</v>
      </c>
      <c r="R375" s="4">
        <v>31541</v>
      </c>
      <c r="S375" s="4">
        <v>0</v>
      </c>
      <c r="T375" s="4">
        <v>16170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8599</v>
      </c>
      <c r="AA375" s="4">
        <v>0</v>
      </c>
      <c r="AB375" s="4">
        <v>4533158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</row>
    <row r="376" spans="1:36" x14ac:dyDescent="0.25">
      <c r="A376" s="4">
        <v>4068</v>
      </c>
      <c r="B376" s="4">
        <v>7</v>
      </c>
      <c r="C376" s="4" t="s">
        <v>377</v>
      </c>
      <c r="D376" s="4">
        <v>0</v>
      </c>
      <c r="E376" s="4">
        <v>0</v>
      </c>
      <c r="F376" s="4">
        <v>433</v>
      </c>
      <c r="G376" s="4">
        <v>443.6</v>
      </c>
      <c r="H376" s="4">
        <v>2800003</v>
      </c>
      <c r="I376" s="4">
        <v>6985</v>
      </c>
      <c r="J376" s="4">
        <v>1173959</v>
      </c>
      <c r="K376" s="4">
        <v>114480</v>
      </c>
      <c r="L376" s="4">
        <v>0</v>
      </c>
      <c r="M376" s="4">
        <v>13085</v>
      </c>
      <c r="N376" s="4">
        <v>0</v>
      </c>
      <c r="O376" s="4">
        <v>100501</v>
      </c>
      <c r="P376" s="4">
        <v>53199</v>
      </c>
      <c r="Q376" s="4">
        <v>5767</v>
      </c>
      <c r="R376" s="4">
        <v>39338</v>
      </c>
      <c r="S376" s="4">
        <v>0</v>
      </c>
      <c r="T376" s="4">
        <v>50126.8</v>
      </c>
      <c r="U376" s="4">
        <v>0</v>
      </c>
      <c r="V376" s="4">
        <v>0</v>
      </c>
      <c r="W376" s="4">
        <v>0</v>
      </c>
      <c r="X376" s="4">
        <v>107531</v>
      </c>
      <c r="Y376" s="4">
        <v>0</v>
      </c>
      <c r="Z376" s="4">
        <v>8312</v>
      </c>
      <c r="AA376" s="4">
        <v>0</v>
      </c>
      <c r="AB376" s="4">
        <v>4365755.8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</row>
    <row r="377" spans="1:36" x14ac:dyDescent="0.25">
      <c r="A377" s="4">
        <v>4070</v>
      </c>
      <c r="B377" s="4">
        <v>7</v>
      </c>
      <c r="C377" s="4" t="s">
        <v>378</v>
      </c>
      <c r="D377" s="4">
        <v>0</v>
      </c>
      <c r="E377" s="4">
        <v>0</v>
      </c>
      <c r="F377" s="4">
        <v>513</v>
      </c>
      <c r="G377" s="4">
        <v>535.4</v>
      </c>
      <c r="H377" s="4">
        <v>3379445</v>
      </c>
      <c r="I377" s="4">
        <v>0</v>
      </c>
      <c r="J377" s="4">
        <v>1159181</v>
      </c>
      <c r="K377" s="4">
        <v>273798</v>
      </c>
      <c r="L377" s="4">
        <v>0</v>
      </c>
      <c r="M377" s="4">
        <v>15793</v>
      </c>
      <c r="N377" s="4">
        <v>0</v>
      </c>
      <c r="O377" s="4">
        <v>121300</v>
      </c>
      <c r="P377" s="4">
        <v>64209</v>
      </c>
      <c r="Q377" s="4">
        <v>6960</v>
      </c>
      <c r="R377" s="4">
        <v>154458</v>
      </c>
      <c r="S377" s="4">
        <v>0</v>
      </c>
      <c r="T377" s="4">
        <v>101190.59999999999</v>
      </c>
      <c r="U377" s="4">
        <v>0</v>
      </c>
      <c r="V377" s="4">
        <v>0</v>
      </c>
      <c r="W377" s="4">
        <v>0</v>
      </c>
      <c r="X377" s="4">
        <v>124695</v>
      </c>
      <c r="Y377" s="4">
        <v>0</v>
      </c>
      <c r="Z377" s="4">
        <v>11242</v>
      </c>
      <c r="AA377" s="4">
        <v>0</v>
      </c>
      <c r="AB377" s="4">
        <v>5287576.5999999996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</row>
    <row r="378" spans="1:36" x14ac:dyDescent="0.25">
      <c r="A378" s="4">
        <v>4073</v>
      </c>
      <c r="B378" s="4">
        <v>7</v>
      </c>
      <c r="C378" s="4" t="s">
        <v>379</v>
      </c>
      <c r="D378" s="4">
        <v>0</v>
      </c>
      <c r="E378" s="4">
        <v>0</v>
      </c>
      <c r="F378" s="4">
        <v>554</v>
      </c>
      <c r="G378" s="4">
        <v>576</v>
      </c>
      <c r="H378" s="4">
        <v>3635712</v>
      </c>
      <c r="I378" s="4">
        <v>9070</v>
      </c>
      <c r="J378" s="4">
        <v>1369728</v>
      </c>
      <c r="K378" s="4">
        <v>287154</v>
      </c>
      <c r="L378" s="4">
        <v>0</v>
      </c>
      <c r="M378" s="4">
        <v>16991</v>
      </c>
      <c r="N378" s="4">
        <v>0</v>
      </c>
      <c r="O378" s="4">
        <v>130498</v>
      </c>
      <c r="P378" s="4">
        <v>69078</v>
      </c>
      <c r="Q378" s="4">
        <v>7488</v>
      </c>
      <c r="R378" s="4">
        <v>0</v>
      </c>
      <c r="S378" s="4">
        <v>0</v>
      </c>
      <c r="T378" s="4">
        <v>107136</v>
      </c>
      <c r="U378" s="4">
        <v>0</v>
      </c>
      <c r="V378" s="4">
        <v>0</v>
      </c>
      <c r="W378" s="4">
        <v>0</v>
      </c>
      <c r="X378" s="4">
        <v>136307</v>
      </c>
      <c r="Y378" s="4">
        <v>0</v>
      </c>
      <c r="Z378" s="4">
        <v>12205</v>
      </c>
      <c r="AA378" s="4">
        <v>0</v>
      </c>
      <c r="AB378" s="4">
        <v>5645060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</row>
    <row r="379" spans="1:36" x14ac:dyDescent="0.25">
      <c r="A379" s="4">
        <v>4074</v>
      </c>
      <c r="B379" s="4">
        <v>7</v>
      </c>
      <c r="C379" s="4" t="s">
        <v>380</v>
      </c>
      <c r="D379" s="4">
        <v>0</v>
      </c>
      <c r="E379" s="4">
        <v>0</v>
      </c>
      <c r="F379" s="4">
        <v>420</v>
      </c>
      <c r="G379" s="4">
        <v>492</v>
      </c>
      <c r="H379" s="4">
        <v>3105504</v>
      </c>
      <c r="I379" s="4">
        <v>0</v>
      </c>
      <c r="J379" s="4">
        <v>100046</v>
      </c>
      <c r="K379" s="4">
        <v>0</v>
      </c>
      <c r="L379" s="4">
        <v>0</v>
      </c>
      <c r="M379" s="4">
        <v>14513</v>
      </c>
      <c r="N379" s="4">
        <v>0</v>
      </c>
      <c r="O379" s="4">
        <v>111467</v>
      </c>
      <c r="P379" s="4">
        <v>59004</v>
      </c>
      <c r="Q379" s="4">
        <v>6396</v>
      </c>
      <c r="R379" s="4">
        <v>0</v>
      </c>
      <c r="S379" s="4">
        <v>0</v>
      </c>
      <c r="T379" s="4">
        <v>54612</v>
      </c>
      <c r="U379" s="4">
        <v>0</v>
      </c>
      <c r="V379" s="4">
        <v>0</v>
      </c>
      <c r="W379" s="4">
        <v>0</v>
      </c>
      <c r="X379" s="4">
        <v>83299</v>
      </c>
      <c r="Y379" s="4">
        <v>0</v>
      </c>
      <c r="Z379" s="4">
        <v>7291</v>
      </c>
      <c r="AA379" s="4">
        <v>0</v>
      </c>
      <c r="AB379" s="4">
        <v>3458833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</row>
    <row r="380" spans="1:36" x14ac:dyDescent="0.25">
      <c r="A380" s="4">
        <v>4075</v>
      </c>
      <c r="B380" s="4">
        <v>7</v>
      </c>
      <c r="C380" s="4" t="s">
        <v>381</v>
      </c>
      <c r="D380" s="4">
        <v>0</v>
      </c>
      <c r="E380" s="4">
        <v>0</v>
      </c>
      <c r="F380" s="4">
        <v>254</v>
      </c>
      <c r="G380" s="4">
        <v>300.39999999999998</v>
      </c>
      <c r="H380" s="4">
        <v>1896125</v>
      </c>
      <c r="I380" s="4">
        <v>0</v>
      </c>
      <c r="J380" s="4">
        <v>55277</v>
      </c>
      <c r="K380" s="4">
        <v>17503</v>
      </c>
      <c r="L380" s="4">
        <v>0</v>
      </c>
      <c r="M380" s="4">
        <v>8861</v>
      </c>
      <c r="N380" s="4">
        <v>0</v>
      </c>
      <c r="O380" s="4">
        <v>68058</v>
      </c>
      <c r="P380" s="4">
        <v>36026</v>
      </c>
      <c r="Q380" s="4">
        <v>3905</v>
      </c>
      <c r="R380" s="4">
        <v>0</v>
      </c>
      <c r="S380" s="4">
        <v>0</v>
      </c>
      <c r="T380" s="4">
        <v>33644.799999999996</v>
      </c>
      <c r="U380" s="4">
        <v>0</v>
      </c>
      <c r="V380" s="4">
        <v>0</v>
      </c>
      <c r="W380" s="4">
        <v>0</v>
      </c>
      <c r="X380" s="4">
        <v>60076</v>
      </c>
      <c r="Y380" s="4">
        <v>0</v>
      </c>
      <c r="Z380" s="4">
        <v>7078</v>
      </c>
      <c r="AA380" s="4">
        <v>0</v>
      </c>
      <c r="AB380" s="4">
        <v>2126477.7999999998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</row>
    <row r="381" spans="1:36" x14ac:dyDescent="0.25">
      <c r="A381" s="4">
        <v>4077</v>
      </c>
      <c r="B381" s="4">
        <v>7</v>
      </c>
      <c r="C381" s="4" t="s">
        <v>382</v>
      </c>
      <c r="D381" s="4">
        <v>0</v>
      </c>
      <c r="E381" s="4">
        <v>0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</row>
    <row r="382" spans="1:36" x14ac:dyDescent="0.25">
      <c r="A382" s="4">
        <v>4078</v>
      </c>
      <c r="B382" s="4">
        <v>7</v>
      </c>
      <c r="C382" s="4" t="s">
        <v>383</v>
      </c>
      <c r="D382" s="4">
        <v>0</v>
      </c>
      <c r="E382" s="4">
        <v>0</v>
      </c>
      <c r="F382" s="4">
        <v>1080</v>
      </c>
      <c r="G382" s="4">
        <v>1129</v>
      </c>
      <c r="H382" s="4">
        <v>7126248</v>
      </c>
      <c r="I382" s="4">
        <v>0</v>
      </c>
      <c r="J382" s="4">
        <v>3247678</v>
      </c>
      <c r="K382" s="4">
        <v>649674</v>
      </c>
      <c r="L382" s="4">
        <v>0</v>
      </c>
      <c r="M382" s="4">
        <v>33303</v>
      </c>
      <c r="N382" s="4">
        <v>0</v>
      </c>
      <c r="O382" s="4">
        <v>255785</v>
      </c>
      <c r="P382" s="4">
        <v>135397</v>
      </c>
      <c r="Q382" s="4">
        <v>14677</v>
      </c>
      <c r="R382" s="4">
        <v>503478</v>
      </c>
      <c r="S382" s="4">
        <v>0</v>
      </c>
      <c r="T382" s="4">
        <v>54192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18322</v>
      </c>
      <c r="AA382" s="4">
        <v>0</v>
      </c>
      <c r="AB382" s="4">
        <v>12038754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</row>
    <row r="383" spans="1:36" x14ac:dyDescent="0.25">
      <c r="A383" s="4">
        <v>4079</v>
      </c>
      <c r="B383" s="4">
        <v>7</v>
      </c>
      <c r="C383" s="4" t="s">
        <v>384</v>
      </c>
      <c r="D383" s="4">
        <v>0</v>
      </c>
      <c r="E383" s="4">
        <v>0</v>
      </c>
      <c r="F383" s="4">
        <v>155</v>
      </c>
      <c r="G383" s="4">
        <v>155</v>
      </c>
      <c r="H383" s="4">
        <v>978360</v>
      </c>
      <c r="I383" s="4">
        <v>0</v>
      </c>
      <c r="J383" s="4">
        <v>331664</v>
      </c>
      <c r="K383" s="4">
        <v>0</v>
      </c>
      <c r="L383" s="4">
        <v>0</v>
      </c>
      <c r="M383" s="4">
        <v>4572</v>
      </c>
      <c r="N383" s="4">
        <v>0</v>
      </c>
      <c r="O383" s="4">
        <v>35117</v>
      </c>
      <c r="P383" s="4">
        <v>18589</v>
      </c>
      <c r="Q383" s="4">
        <v>2015</v>
      </c>
      <c r="R383" s="4">
        <v>0</v>
      </c>
      <c r="S383" s="4">
        <v>0</v>
      </c>
      <c r="T383" s="4">
        <v>4185</v>
      </c>
      <c r="U383" s="4">
        <v>-45592</v>
      </c>
      <c r="V383" s="4">
        <v>0</v>
      </c>
      <c r="W383" s="4">
        <v>0</v>
      </c>
      <c r="X383" s="4">
        <v>42407</v>
      </c>
      <c r="Y383" s="4">
        <v>0</v>
      </c>
      <c r="Z383" s="4">
        <v>2764</v>
      </c>
      <c r="AA383" s="4">
        <v>0</v>
      </c>
      <c r="AB383" s="4">
        <v>1331674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</row>
    <row r="384" spans="1:36" x14ac:dyDescent="0.25">
      <c r="A384" s="4">
        <v>4080</v>
      </c>
      <c r="B384" s="4">
        <v>7</v>
      </c>
      <c r="C384" s="4" t="s">
        <v>385</v>
      </c>
      <c r="D384" s="4">
        <v>0</v>
      </c>
      <c r="E384" s="4">
        <v>0</v>
      </c>
      <c r="F384" s="4">
        <v>40</v>
      </c>
      <c r="G384" s="4">
        <v>48</v>
      </c>
      <c r="H384" s="4">
        <v>302976</v>
      </c>
      <c r="I384" s="4">
        <v>756</v>
      </c>
      <c r="J384" s="4">
        <v>74433</v>
      </c>
      <c r="K384" s="4">
        <v>0</v>
      </c>
      <c r="L384" s="4">
        <v>0</v>
      </c>
      <c r="M384" s="4">
        <v>1416</v>
      </c>
      <c r="N384" s="4">
        <v>8586</v>
      </c>
      <c r="O384" s="4">
        <v>10875</v>
      </c>
      <c r="P384" s="4">
        <v>5756</v>
      </c>
      <c r="Q384" s="4">
        <v>624</v>
      </c>
      <c r="R384" s="4">
        <v>6175</v>
      </c>
      <c r="S384" s="4">
        <v>0</v>
      </c>
      <c r="T384" s="4">
        <v>5808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561</v>
      </c>
      <c r="AA384" s="4">
        <v>0</v>
      </c>
      <c r="AB384" s="4">
        <v>417966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</row>
    <row r="385" spans="1:36" x14ac:dyDescent="0.25">
      <c r="A385" s="4">
        <v>4081</v>
      </c>
      <c r="B385" s="4">
        <v>7</v>
      </c>
      <c r="C385" s="4" t="s">
        <v>386</v>
      </c>
      <c r="D385" s="4">
        <v>0</v>
      </c>
      <c r="E385" s="4">
        <v>0</v>
      </c>
      <c r="F385" s="4">
        <v>55</v>
      </c>
      <c r="G385" s="4">
        <v>65.599999999999994</v>
      </c>
      <c r="H385" s="4">
        <v>414067</v>
      </c>
      <c r="I385" s="4">
        <v>1033</v>
      </c>
      <c r="J385" s="4">
        <v>58506</v>
      </c>
      <c r="K385" s="4">
        <v>19080</v>
      </c>
      <c r="L385" s="4">
        <v>0</v>
      </c>
      <c r="M385" s="4">
        <v>1935</v>
      </c>
      <c r="N385" s="4">
        <v>6402</v>
      </c>
      <c r="O385" s="4">
        <v>14862</v>
      </c>
      <c r="P385" s="4">
        <v>7867</v>
      </c>
      <c r="Q385" s="4">
        <v>853</v>
      </c>
      <c r="R385" s="4">
        <v>0</v>
      </c>
      <c r="S385" s="4">
        <v>0</v>
      </c>
      <c r="T385" s="4">
        <v>15415.999999999998</v>
      </c>
      <c r="U385" s="4">
        <v>-25698</v>
      </c>
      <c r="V385" s="4">
        <v>0</v>
      </c>
      <c r="W385" s="4">
        <v>0</v>
      </c>
      <c r="X385" s="4">
        <v>0</v>
      </c>
      <c r="Y385" s="4">
        <v>0</v>
      </c>
      <c r="Z385" s="4">
        <v>1562</v>
      </c>
      <c r="AA385" s="4">
        <v>0</v>
      </c>
      <c r="AB385" s="4">
        <v>515885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</row>
    <row r="386" spans="1:36" x14ac:dyDescent="0.25">
      <c r="A386" s="4">
        <v>4082</v>
      </c>
      <c r="B386" s="4">
        <v>7</v>
      </c>
      <c r="C386" s="4" t="s">
        <v>387</v>
      </c>
      <c r="D386" s="4">
        <v>0</v>
      </c>
      <c r="E386" s="4">
        <v>0</v>
      </c>
      <c r="F386" s="4">
        <v>485</v>
      </c>
      <c r="G386" s="4">
        <v>582</v>
      </c>
      <c r="H386" s="4">
        <v>3673584</v>
      </c>
      <c r="I386" s="4">
        <v>9164</v>
      </c>
      <c r="J386" s="4">
        <v>131243</v>
      </c>
      <c r="K386" s="4">
        <v>15873</v>
      </c>
      <c r="L386" s="4">
        <v>0</v>
      </c>
      <c r="M386" s="4">
        <v>17168</v>
      </c>
      <c r="N386" s="4">
        <v>0</v>
      </c>
      <c r="O386" s="4">
        <v>131857</v>
      </c>
      <c r="P386" s="4">
        <v>69797</v>
      </c>
      <c r="Q386" s="4">
        <v>7566</v>
      </c>
      <c r="R386" s="4">
        <v>890</v>
      </c>
      <c r="S386" s="4">
        <v>0</v>
      </c>
      <c r="T386" s="4">
        <v>76824</v>
      </c>
      <c r="U386" s="4">
        <v>0</v>
      </c>
      <c r="V386" s="4">
        <v>0</v>
      </c>
      <c r="W386" s="4">
        <v>0</v>
      </c>
      <c r="X386" s="4">
        <v>121414</v>
      </c>
      <c r="Y386" s="4">
        <v>0</v>
      </c>
      <c r="Z386" s="4">
        <v>13055</v>
      </c>
      <c r="AA386" s="4">
        <v>0</v>
      </c>
      <c r="AB386" s="4">
        <v>4147021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</row>
    <row r="387" spans="1:36" x14ac:dyDescent="0.25">
      <c r="A387" s="4">
        <v>4083</v>
      </c>
      <c r="B387" s="4">
        <v>7</v>
      </c>
      <c r="C387" s="4" t="s">
        <v>388</v>
      </c>
      <c r="D387" s="4">
        <v>0</v>
      </c>
      <c r="E387" s="4">
        <v>0</v>
      </c>
      <c r="F387" s="4">
        <v>98</v>
      </c>
      <c r="G387" s="4">
        <v>98</v>
      </c>
      <c r="H387" s="4">
        <v>618576</v>
      </c>
      <c r="I387" s="4">
        <v>0</v>
      </c>
      <c r="J387" s="4">
        <v>20086</v>
      </c>
      <c r="K387" s="4">
        <v>19080</v>
      </c>
      <c r="L387" s="4">
        <v>0</v>
      </c>
      <c r="M387" s="4">
        <v>2891</v>
      </c>
      <c r="N387" s="4">
        <v>13848</v>
      </c>
      <c r="O387" s="4">
        <v>22203</v>
      </c>
      <c r="P387" s="4">
        <v>11753</v>
      </c>
      <c r="Q387" s="4">
        <v>1274</v>
      </c>
      <c r="R387" s="4">
        <v>1828</v>
      </c>
      <c r="S387" s="4">
        <v>0</v>
      </c>
      <c r="T387" s="4">
        <v>6762</v>
      </c>
      <c r="U387" s="4">
        <v>-42674</v>
      </c>
      <c r="V387" s="4">
        <v>0</v>
      </c>
      <c r="W387" s="4">
        <v>0</v>
      </c>
      <c r="X387" s="4">
        <v>24990</v>
      </c>
      <c r="Y387" s="4">
        <v>1767</v>
      </c>
      <c r="Z387" s="4">
        <v>1757</v>
      </c>
      <c r="AA387" s="4">
        <v>0</v>
      </c>
      <c r="AB387" s="4">
        <v>679151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</row>
    <row r="388" spans="1:36" x14ac:dyDescent="0.25">
      <c r="A388" s="4">
        <v>4084</v>
      </c>
      <c r="B388" s="4">
        <v>7</v>
      </c>
      <c r="C388" s="4" t="s">
        <v>389</v>
      </c>
      <c r="D388" s="4">
        <v>0</v>
      </c>
      <c r="E388" s="4">
        <v>0</v>
      </c>
      <c r="F388" s="4">
        <v>350</v>
      </c>
      <c r="G388" s="4">
        <v>350</v>
      </c>
      <c r="H388" s="4">
        <v>2209200</v>
      </c>
      <c r="I388" s="4">
        <v>0</v>
      </c>
      <c r="J388" s="4">
        <v>62885</v>
      </c>
      <c r="K388" s="4">
        <v>0</v>
      </c>
      <c r="L388" s="4">
        <v>0</v>
      </c>
      <c r="M388" s="4">
        <v>10324</v>
      </c>
      <c r="N388" s="4">
        <v>175041</v>
      </c>
      <c r="O388" s="4">
        <v>79296</v>
      </c>
      <c r="P388" s="4">
        <v>41974</v>
      </c>
      <c r="Q388" s="4">
        <v>4550</v>
      </c>
      <c r="R388" s="4">
        <v>6493</v>
      </c>
      <c r="S388" s="4">
        <v>0</v>
      </c>
      <c r="T388" s="4">
        <v>26250</v>
      </c>
      <c r="U388" s="4">
        <v>0</v>
      </c>
      <c r="V388" s="4">
        <v>0</v>
      </c>
      <c r="W388" s="4">
        <v>0</v>
      </c>
      <c r="X388" s="4">
        <v>0</v>
      </c>
      <c r="Y388" s="4">
        <v>1767</v>
      </c>
      <c r="Z388" s="4">
        <v>6400</v>
      </c>
      <c r="AA388" s="4">
        <v>0</v>
      </c>
      <c r="AB388" s="4">
        <v>2624180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</row>
    <row r="389" spans="1:36" x14ac:dyDescent="0.25">
      <c r="A389" s="4">
        <v>4085</v>
      </c>
      <c r="B389" s="4">
        <v>7</v>
      </c>
      <c r="C389" s="4" t="s">
        <v>390</v>
      </c>
      <c r="D389" s="4">
        <v>0</v>
      </c>
      <c r="E389" s="4">
        <v>0</v>
      </c>
      <c r="F389" s="4">
        <v>210</v>
      </c>
      <c r="G389" s="4">
        <v>252</v>
      </c>
      <c r="H389" s="4">
        <v>1590624</v>
      </c>
      <c r="I389" s="4">
        <v>3968</v>
      </c>
      <c r="J389" s="4">
        <v>89593</v>
      </c>
      <c r="K389" s="4">
        <v>0</v>
      </c>
      <c r="L389" s="4">
        <v>0</v>
      </c>
      <c r="M389" s="4">
        <v>7433</v>
      </c>
      <c r="N389" s="4">
        <v>20406</v>
      </c>
      <c r="O389" s="4">
        <v>57093</v>
      </c>
      <c r="P389" s="4">
        <v>30222</v>
      </c>
      <c r="Q389" s="4">
        <v>3276</v>
      </c>
      <c r="R389" s="4">
        <v>3256</v>
      </c>
      <c r="S389" s="4">
        <v>0</v>
      </c>
      <c r="T389" s="4">
        <v>21420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4934</v>
      </c>
      <c r="AA389" s="4">
        <v>0</v>
      </c>
      <c r="AB389" s="4">
        <v>1832225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</row>
    <row r="390" spans="1:36" x14ac:dyDescent="0.25">
      <c r="A390" s="4">
        <v>4086</v>
      </c>
      <c r="B390" s="4">
        <v>7</v>
      </c>
      <c r="C390" s="4" t="s">
        <v>391</v>
      </c>
      <c r="D390" s="4">
        <v>0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</row>
    <row r="391" spans="1:36" x14ac:dyDescent="0.25">
      <c r="A391" s="4">
        <v>4087</v>
      </c>
      <c r="B391" s="4">
        <v>7</v>
      </c>
      <c r="C391" s="4" t="s">
        <v>392</v>
      </c>
      <c r="D391" s="4">
        <v>0</v>
      </c>
      <c r="E391" s="4">
        <v>0</v>
      </c>
      <c r="F391" s="4">
        <v>75</v>
      </c>
      <c r="G391" s="4">
        <v>90</v>
      </c>
      <c r="H391" s="4">
        <v>568080</v>
      </c>
      <c r="I391" s="4">
        <v>0</v>
      </c>
      <c r="J391" s="4">
        <v>67756</v>
      </c>
      <c r="K391" s="4">
        <v>19080</v>
      </c>
      <c r="L391" s="4">
        <v>0</v>
      </c>
      <c r="M391" s="4">
        <v>2655</v>
      </c>
      <c r="N391" s="4">
        <v>0</v>
      </c>
      <c r="O391" s="4">
        <v>20390</v>
      </c>
      <c r="P391" s="4">
        <v>10793</v>
      </c>
      <c r="Q391" s="4">
        <v>1170</v>
      </c>
      <c r="R391" s="4">
        <v>874</v>
      </c>
      <c r="S391" s="4">
        <v>0</v>
      </c>
      <c r="T391" s="4">
        <v>9990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1355</v>
      </c>
      <c r="AA391" s="4">
        <v>0</v>
      </c>
      <c r="AB391" s="4">
        <v>702143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</row>
    <row r="392" spans="1:36" x14ac:dyDescent="0.25">
      <c r="A392" s="4">
        <v>4088</v>
      </c>
      <c r="B392" s="4">
        <v>7</v>
      </c>
      <c r="C392" s="4" t="s">
        <v>393</v>
      </c>
      <c r="D392" s="4">
        <v>0</v>
      </c>
      <c r="E392" s="4">
        <v>0</v>
      </c>
      <c r="F392" s="4">
        <v>316</v>
      </c>
      <c r="G392" s="4">
        <v>316</v>
      </c>
      <c r="H392" s="4">
        <v>1994592</v>
      </c>
      <c r="I392" s="4">
        <v>0</v>
      </c>
      <c r="J392" s="4">
        <v>1123060</v>
      </c>
      <c r="K392" s="4">
        <v>27312</v>
      </c>
      <c r="L392" s="4">
        <v>0</v>
      </c>
      <c r="M392" s="4">
        <v>9321</v>
      </c>
      <c r="N392" s="4">
        <v>0</v>
      </c>
      <c r="O392" s="4">
        <v>71593</v>
      </c>
      <c r="P392" s="4">
        <v>37897</v>
      </c>
      <c r="Q392" s="4">
        <v>4108</v>
      </c>
      <c r="R392" s="4">
        <v>0</v>
      </c>
      <c r="S392" s="4">
        <v>0</v>
      </c>
      <c r="T392" s="4">
        <v>63200</v>
      </c>
      <c r="U392" s="4">
        <v>0</v>
      </c>
      <c r="V392" s="4">
        <v>0</v>
      </c>
      <c r="W392" s="4">
        <v>0</v>
      </c>
      <c r="X392" s="4">
        <v>86328</v>
      </c>
      <c r="Y392" s="4">
        <v>42408</v>
      </c>
      <c r="Z392" s="4">
        <v>6414</v>
      </c>
      <c r="AA392" s="4">
        <v>0</v>
      </c>
      <c r="AB392" s="4">
        <v>3379905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</row>
    <row r="393" spans="1:36" x14ac:dyDescent="0.25">
      <c r="A393" s="4">
        <v>4089</v>
      </c>
      <c r="B393" s="4">
        <v>7</v>
      </c>
      <c r="C393" s="4" t="s">
        <v>394</v>
      </c>
      <c r="D393" s="4">
        <v>0</v>
      </c>
      <c r="E393" s="4">
        <v>0</v>
      </c>
      <c r="F393" s="4">
        <v>323</v>
      </c>
      <c r="G393" s="4">
        <v>333.6</v>
      </c>
      <c r="H393" s="4">
        <v>2105683</v>
      </c>
      <c r="I393" s="4">
        <v>0</v>
      </c>
      <c r="J393" s="4">
        <v>131461</v>
      </c>
      <c r="K393" s="4">
        <v>16772</v>
      </c>
      <c r="L393" s="4">
        <v>0</v>
      </c>
      <c r="M393" s="4">
        <v>9840</v>
      </c>
      <c r="N393" s="4">
        <v>0</v>
      </c>
      <c r="O393" s="4">
        <v>75580</v>
      </c>
      <c r="P393" s="4">
        <v>40008</v>
      </c>
      <c r="Q393" s="4">
        <v>4337</v>
      </c>
      <c r="R393" s="4">
        <v>0</v>
      </c>
      <c r="S393" s="4">
        <v>0</v>
      </c>
      <c r="T393" s="4">
        <v>10675.2</v>
      </c>
      <c r="U393" s="4">
        <v>-98125</v>
      </c>
      <c r="V393" s="4">
        <v>0</v>
      </c>
      <c r="W393" s="4">
        <v>0</v>
      </c>
      <c r="X393" s="4">
        <v>0</v>
      </c>
      <c r="Y393" s="4">
        <v>0</v>
      </c>
      <c r="Z393" s="4">
        <v>5684</v>
      </c>
      <c r="AA393" s="4">
        <v>0</v>
      </c>
      <c r="AB393" s="4">
        <v>2301915.2000000002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</row>
    <row r="394" spans="1:36" x14ac:dyDescent="0.25">
      <c r="A394" s="4">
        <v>4090</v>
      </c>
      <c r="B394" s="4">
        <v>7</v>
      </c>
      <c r="C394" s="4" t="s">
        <v>395</v>
      </c>
      <c r="D394" s="4">
        <v>0</v>
      </c>
      <c r="E394" s="4">
        <v>0</v>
      </c>
      <c r="F394" s="4">
        <v>180</v>
      </c>
      <c r="G394" s="4">
        <v>180</v>
      </c>
      <c r="H394" s="4">
        <v>1136160</v>
      </c>
      <c r="I394" s="4">
        <v>0</v>
      </c>
      <c r="J394" s="4">
        <v>9632</v>
      </c>
      <c r="K394" s="4">
        <v>0</v>
      </c>
      <c r="L394" s="4">
        <v>0</v>
      </c>
      <c r="M394" s="4">
        <v>5310</v>
      </c>
      <c r="N394" s="4">
        <v>16791</v>
      </c>
      <c r="O394" s="4">
        <v>40781</v>
      </c>
      <c r="P394" s="4">
        <v>21587</v>
      </c>
      <c r="Q394" s="4">
        <v>2340</v>
      </c>
      <c r="R394" s="4">
        <v>1566</v>
      </c>
      <c r="S394" s="4">
        <v>0</v>
      </c>
      <c r="T394" s="4">
        <v>24660</v>
      </c>
      <c r="U394" s="4">
        <v>-69736</v>
      </c>
      <c r="V394" s="4">
        <v>0</v>
      </c>
      <c r="W394" s="4">
        <v>0</v>
      </c>
      <c r="X394" s="4">
        <v>45183</v>
      </c>
      <c r="Y394" s="4">
        <v>0</v>
      </c>
      <c r="Z394" s="4">
        <v>3850</v>
      </c>
      <c r="AA394" s="4">
        <v>0</v>
      </c>
      <c r="AB394" s="4">
        <v>1192941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</row>
    <row r="395" spans="1:36" x14ac:dyDescent="0.25">
      <c r="A395" s="4">
        <v>4091</v>
      </c>
      <c r="B395" s="4">
        <v>7</v>
      </c>
      <c r="C395" s="4" t="s">
        <v>396</v>
      </c>
      <c r="D395" s="4">
        <v>0</v>
      </c>
      <c r="E395" s="4">
        <v>0</v>
      </c>
      <c r="F395" s="4">
        <v>122</v>
      </c>
      <c r="G395" s="4">
        <v>142.80000000000001</v>
      </c>
      <c r="H395" s="4">
        <v>901354</v>
      </c>
      <c r="I395" s="4">
        <v>0</v>
      </c>
      <c r="J395" s="4">
        <v>3557</v>
      </c>
      <c r="K395" s="4">
        <v>0</v>
      </c>
      <c r="L395" s="4">
        <v>0</v>
      </c>
      <c r="M395" s="4">
        <v>4212</v>
      </c>
      <c r="N395" s="4">
        <v>13321</v>
      </c>
      <c r="O395" s="4">
        <v>32353</v>
      </c>
      <c r="P395" s="4">
        <v>17126</v>
      </c>
      <c r="Q395" s="4">
        <v>1856</v>
      </c>
      <c r="R395" s="4">
        <v>0</v>
      </c>
      <c r="S395" s="4">
        <v>0</v>
      </c>
      <c r="T395" s="4">
        <v>19992</v>
      </c>
      <c r="U395" s="4">
        <v>-55324</v>
      </c>
      <c r="V395" s="4">
        <v>0</v>
      </c>
      <c r="W395" s="4">
        <v>0</v>
      </c>
      <c r="X395" s="4">
        <v>29281</v>
      </c>
      <c r="Y395" s="4">
        <v>0</v>
      </c>
      <c r="Z395" s="4">
        <v>2822</v>
      </c>
      <c r="AA395" s="4">
        <v>0</v>
      </c>
      <c r="AB395" s="4">
        <v>941269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</row>
    <row r="396" spans="1:36" x14ac:dyDescent="0.25">
      <c r="A396" s="4">
        <v>4092</v>
      </c>
      <c r="B396" s="4">
        <v>7</v>
      </c>
      <c r="C396" s="4" t="s">
        <v>397</v>
      </c>
      <c r="D396" s="4">
        <v>0</v>
      </c>
      <c r="E396" s="4">
        <v>0</v>
      </c>
      <c r="F396" s="4">
        <v>64</v>
      </c>
      <c r="G396" s="4">
        <v>76.8</v>
      </c>
      <c r="H396" s="4">
        <v>484762</v>
      </c>
      <c r="I396" s="4">
        <v>0</v>
      </c>
      <c r="J396" s="4">
        <v>65676</v>
      </c>
      <c r="K396" s="4">
        <v>0</v>
      </c>
      <c r="L396" s="4">
        <v>0</v>
      </c>
      <c r="M396" s="4">
        <v>2265</v>
      </c>
      <c r="N396" s="4">
        <v>0</v>
      </c>
      <c r="O396" s="4">
        <v>17400</v>
      </c>
      <c r="P396" s="4">
        <v>9210</v>
      </c>
      <c r="Q396" s="4">
        <v>998</v>
      </c>
      <c r="R396" s="4">
        <v>118</v>
      </c>
      <c r="S396" s="4">
        <v>0</v>
      </c>
      <c r="T396" s="4">
        <v>2688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1536</v>
      </c>
      <c r="AA396" s="4">
        <v>0</v>
      </c>
      <c r="AB396" s="4">
        <v>584653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</row>
    <row r="397" spans="1:36" x14ac:dyDescent="0.25">
      <c r="A397" s="4">
        <v>4093</v>
      </c>
      <c r="B397" s="4">
        <v>7</v>
      </c>
      <c r="C397" s="4" t="s">
        <v>398</v>
      </c>
      <c r="D397" s="4">
        <v>0</v>
      </c>
      <c r="E397" s="4">
        <v>0</v>
      </c>
      <c r="F397" s="4">
        <v>120</v>
      </c>
      <c r="G397" s="4">
        <v>144</v>
      </c>
      <c r="H397" s="4">
        <v>908928</v>
      </c>
      <c r="I397" s="4">
        <v>0</v>
      </c>
      <c r="J397" s="4">
        <v>217442</v>
      </c>
      <c r="K397" s="4">
        <v>0</v>
      </c>
      <c r="L397" s="4">
        <v>0</v>
      </c>
      <c r="M397" s="4">
        <v>4248</v>
      </c>
      <c r="N397" s="4">
        <v>16179</v>
      </c>
      <c r="O397" s="4">
        <v>32624</v>
      </c>
      <c r="P397" s="4">
        <v>17269</v>
      </c>
      <c r="Q397" s="4">
        <v>1872</v>
      </c>
      <c r="R397" s="4">
        <v>539</v>
      </c>
      <c r="S397" s="4">
        <v>0</v>
      </c>
      <c r="T397" s="4">
        <v>26208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2962</v>
      </c>
      <c r="AA397" s="4">
        <v>0</v>
      </c>
      <c r="AB397" s="4">
        <v>1228271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</row>
    <row r="398" spans="1:36" x14ac:dyDescent="0.25">
      <c r="A398" s="4">
        <v>4095</v>
      </c>
      <c r="B398" s="4">
        <v>7</v>
      </c>
      <c r="C398" s="4" t="s">
        <v>399</v>
      </c>
      <c r="D398" s="4">
        <v>0</v>
      </c>
      <c r="E398" s="4">
        <v>0</v>
      </c>
      <c r="F398" s="4">
        <v>175</v>
      </c>
      <c r="G398" s="4">
        <v>210</v>
      </c>
      <c r="H398" s="4">
        <v>1325520</v>
      </c>
      <c r="I398" s="4">
        <v>0</v>
      </c>
      <c r="J398" s="4">
        <v>11274</v>
      </c>
      <c r="K398" s="4">
        <v>0</v>
      </c>
      <c r="L398" s="4">
        <v>0</v>
      </c>
      <c r="M398" s="4">
        <v>6195</v>
      </c>
      <c r="N398" s="4">
        <v>20544</v>
      </c>
      <c r="O398" s="4">
        <v>47577</v>
      </c>
      <c r="P398" s="4">
        <v>25185</v>
      </c>
      <c r="Q398" s="4">
        <v>2730</v>
      </c>
      <c r="R398" s="4">
        <v>2386</v>
      </c>
      <c r="S398" s="4">
        <v>0</v>
      </c>
      <c r="T398" s="4">
        <v>23100</v>
      </c>
      <c r="U398" s="4">
        <v>-82313</v>
      </c>
      <c r="V398" s="4">
        <v>0</v>
      </c>
      <c r="W398" s="4">
        <v>0</v>
      </c>
      <c r="X398" s="4">
        <v>46445</v>
      </c>
      <c r="Y398" s="4">
        <v>0</v>
      </c>
      <c r="Z398" s="4">
        <v>3883</v>
      </c>
      <c r="AA398" s="4">
        <v>0</v>
      </c>
      <c r="AB398" s="4">
        <v>1386081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</row>
    <row r="399" spans="1:36" x14ac:dyDescent="0.25">
      <c r="A399" s="4">
        <v>4097</v>
      </c>
      <c r="B399" s="4">
        <v>7</v>
      </c>
      <c r="C399" s="4" t="s">
        <v>400</v>
      </c>
      <c r="D399" s="4">
        <v>0</v>
      </c>
      <c r="E399" s="4">
        <v>0</v>
      </c>
      <c r="F399" s="4">
        <v>352</v>
      </c>
      <c r="G399" s="4">
        <v>360</v>
      </c>
      <c r="H399" s="4">
        <v>2272320</v>
      </c>
      <c r="I399" s="4">
        <v>5669</v>
      </c>
      <c r="J399" s="4">
        <v>690638</v>
      </c>
      <c r="K399" s="4">
        <v>243270</v>
      </c>
      <c r="L399" s="4">
        <v>0</v>
      </c>
      <c r="M399" s="4">
        <v>10619</v>
      </c>
      <c r="N399" s="4">
        <v>0</v>
      </c>
      <c r="O399" s="4">
        <v>81561</v>
      </c>
      <c r="P399" s="4">
        <v>43174</v>
      </c>
      <c r="Q399" s="4">
        <v>4680</v>
      </c>
      <c r="R399" s="4">
        <v>91552</v>
      </c>
      <c r="S399" s="4">
        <v>0</v>
      </c>
      <c r="T399" s="4">
        <v>5760</v>
      </c>
      <c r="U399" s="4">
        <v>-105890</v>
      </c>
      <c r="V399" s="4">
        <v>0</v>
      </c>
      <c r="W399" s="4">
        <v>0</v>
      </c>
      <c r="X399" s="4">
        <v>78250</v>
      </c>
      <c r="Y399" s="4">
        <v>0</v>
      </c>
      <c r="Z399" s="4">
        <v>8188</v>
      </c>
      <c r="AA399" s="4">
        <v>0</v>
      </c>
      <c r="AB399" s="4">
        <v>3351541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</row>
    <row r="400" spans="1:36" x14ac:dyDescent="0.25">
      <c r="A400" s="4">
        <v>4098</v>
      </c>
      <c r="B400" s="4">
        <v>7</v>
      </c>
      <c r="C400" s="4" t="s">
        <v>401</v>
      </c>
      <c r="D400" s="4">
        <v>0</v>
      </c>
      <c r="E400" s="4">
        <v>0</v>
      </c>
      <c r="F400" s="4">
        <v>1006</v>
      </c>
      <c r="G400" s="4">
        <v>1097.6000000000001</v>
      </c>
      <c r="H400" s="4">
        <v>6928051</v>
      </c>
      <c r="I400" s="4">
        <v>0</v>
      </c>
      <c r="J400" s="4">
        <v>38913</v>
      </c>
      <c r="K400" s="4">
        <v>16534</v>
      </c>
      <c r="L400" s="4">
        <v>0</v>
      </c>
      <c r="M400" s="4">
        <v>32377</v>
      </c>
      <c r="N400" s="4">
        <v>0</v>
      </c>
      <c r="O400" s="4">
        <v>248671</v>
      </c>
      <c r="P400" s="4">
        <v>131631</v>
      </c>
      <c r="Q400" s="4">
        <v>14269</v>
      </c>
      <c r="R400" s="4">
        <v>0</v>
      </c>
      <c r="S400" s="4">
        <v>0</v>
      </c>
      <c r="T400" s="4">
        <v>163542.40000000002</v>
      </c>
      <c r="U400" s="4">
        <v>0</v>
      </c>
      <c r="V400" s="4">
        <v>0</v>
      </c>
      <c r="W400" s="4">
        <v>0</v>
      </c>
      <c r="X400" s="4">
        <v>250653</v>
      </c>
      <c r="Y400" s="4">
        <v>0</v>
      </c>
      <c r="Z400" s="4">
        <v>16723</v>
      </c>
      <c r="AA400" s="4">
        <v>0</v>
      </c>
      <c r="AB400" s="4">
        <v>7590711.4000000004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</row>
    <row r="401" spans="1:36" x14ac:dyDescent="0.25">
      <c r="A401" s="4">
        <v>4100</v>
      </c>
      <c r="B401" s="4">
        <v>7</v>
      </c>
      <c r="C401" s="4" t="s">
        <v>402</v>
      </c>
      <c r="D401" s="4">
        <v>0</v>
      </c>
      <c r="E401" s="4">
        <v>0</v>
      </c>
      <c r="F401" s="4">
        <v>112</v>
      </c>
      <c r="G401" s="4">
        <v>116.2</v>
      </c>
      <c r="H401" s="4">
        <v>733454</v>
      </c>
      <c r="I401" s="4">
        <v>0</v>
      </c>
      <c r="J401" s="4">
        <v>37545</v>
      </c>
      <c r="K401" s="4">
        <v>0</v>
      </c>
      <c r="L401" s="4">
        <v>0</v>
      </c>
      <c r="M401" s="4">
        <v>3428</v>
      </c>
      <c r="N401" s="4">
        <v>73757</v>
      </c>
      <c r="O401" s="4">
        <v>26326</v>
      </c>
      <c r="P401" s="4">
        <v>13935</v>
      </c>
      <c r="Q401" s="4">
        <v>1511</v>
      </c>
      <c r="R401" s="4">
        <v>0</v>
      </c>
      <c r="S401" s="4">
        <v>0</v>
      </c>
      <c r="T401" s="4">
        <v>0</v>
      </c>
      <c r="U401" s="4">
        <v>-107936</v>
      </c>
      <c r="V401" s="4">
        <v>0</v>
      </c>
      <c r="W401" s="4">
        <v>0</v>
      </c>
      <c r="X401" s="4">
        <v>0</v>
      </c>
      <c r="Y401" s="4">
        <v>0</v>
      </c>
      <c r="Z401" s="4">
        <v>2218</v>
      </c>
      <c r="AA401" s="4">
        <v>0</v>
      </c>
      <c r="AB401" s="4">
        <v>784238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</row>
    <row r="402" spans="1:36" x14ac:dyDescent="0.25">
      <c r="A402" s="4">
        <v>4102</v>
      </c>
      <c r="B402" s="4">
        <v>7</v>
      </c>
      <c r="C402" s="4" t="s">
        <v>403</v>
      </c>
      <c r="D402" s="4">
        <v>0</v>
      </c>
      <c r="E402" s="4">
        <v>0</v>
      </c>
      <c r="F402" s="4">
        <v>425</v>
      </c>
      <c r="G402" s="4">
        <v>510</v>
      </c>
      <c r="H402" s="4">
        <v>3219120</v>
      </c>
      <c r="I402" s="4">
        <v>8031</v>
      </c>
      <c r="J402" s="4">
        <v>991708</v>
      </c>
      <c r="K402" s="4">
        <v>16126</v>
      </c>
      <c r="L402" s="4">
        <v>0</v>
      </c>
      <c r="M402" s="4">
        <v>15044</v>
      </c>
      <c r="N402" s="4">
        <v>0</v>
      </c>
      <c r="O402" s="4">
        <v>115545</v>
      </c>
      <c r="P402" s="4">
        <v>61163</v>
      </c>
      <c r="Q402" s="4">
        <v>6630</v>
      </c>
      <c r="R402" s="4">
        <v>0</v>
      </c>
      <c r="S402" s="4">
        <v>0</v>
      </c>
      <c r="T402" s="4">
        <v>42330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7517</v>
      </c>
      <c r="AA402" s="4">
        <v>0</v>
      </c>
      <c r="AB402" s="4">
        <v>4483214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</row>
    <row r="403" spans="1:36" x14ac:dyDescent="0.25">
      <c r="A403" s="4">
        <v>4103</v>
      </c>
      <c r="B403" s="4">
        <v>7</v>
      </c>
      <c r="C403" s="4" t="s">
        <v>404</v>
      </c>
      <c r="D403" s="4">
        <v>0</v>
      </c>
      <c r="E403" s="4">
        <v>0</v>
      </c>
      <c r="F403" s="4">
        <v>2175</v>
      </c>
      <c r="G403" s="4">
        <v>2345</v>
      </c>
      <c r="H403" s="4">
        <v>14801640</v>
      </c>
      <c r="I403" s="4">
        <v>0</v>
      </c>
      <c r="J403" s="4">
        <v>4838460</v>
      </c>
      <c r="K403" s="4">
        <v>461736</v>
      </c>
      <c r="L403" s="4">
        <v>0</v>
      </c>
      <c r="M403" s="4">
        <v>69172</v>
      </c>
      <c r="N403" s="4">
        <v>0</v>
      </c>
      <c r="O403" s="4">
        <v>531280</v>
      </c>
      <c r="P403" s="4">
        <v>281228</v>
      </c>
      <c r="Q403" s="4">
        <v>30485</v>
      </c>
      <c r="R403" s="4">
        <v>0</v>
      </c>
      <c r="S403" s="4">
        <v>0</v>
      </c>
      <c r="T403" s="4">
        <v>393960</v>
      </c>
      <c r="U403" s="4">
        <v>0</v>
      </c>
      <c r="V403" s="4">
        <v>0</v>
      </c>
      <c r="W403" s="4">
        <v>0</v>
      </c>
      <c r="X403" s="4">
        <v>555576</v>
      </c>
      <c r="Y403" s="4">
        <v>7068</v>
      </c>
      <c r="Z403" s="4">
        <v>40580</v>
      </c>
      <c r="AA403" s="4">
        <v>0</v>
      </c>
      <c r="AB403" s="4">
        <v>21455609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</row>
    <row r="404" spans="1:36" x14ac:dyDescent="0.25">
      <c r="A404" s="4">
        <v>4104</v>
      </c>
      <c r="B404" s="4">
        <v>7</v>
      </c>
      <c r="C404" s="4" t="s">
        <v>405</v>
      </c>
      <c r="D404" s="4">
        <v>0</v>
      </c>
      <c r="E404" s="4">
        <v>0</v>
      </c>
      <c r="F404" s="4">
        <v>205</v>
      </c>
      <c r="G404" s="4">
        <v>246</v>
      </c>
      <c r="H404" s="4">
        <v>1552752</v>
      </c>
      <c r="I404" s="4">
        <v>3874</v>
      </c>
      <c r="J404" s="4">
        <v>477081</v>
      </c>
      <c r="K404" s="4">
        <v>18322</v>
      </c>
      <c r="L404" s="4">
        <v>0</v>
      </c>
      <c r="M404" s="4">
        <v>7256</v>
      </c>
      <c r="N404" s="4">
        <v>0</v>
      </c>
      <c r="O404" s="4">
        <v>55733</v>
      </c>
      <c r="P404" s="4">
        <v>29502</v>
      </c>
      <c r="Q404" s="4">
        <v>3198</v>
      </c>
      <c r="R404" s="4">
        <v>0</v>
      </c>
      <c r="S404" s="4">
        <v>0</v>
      </c>
      <c r="T404" s="4">
        <v>30750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2912</v>
      </c>
      <c r="AA404" s="4">
        <v>0</v>
      </c>
      <c r="AB404" s="4">
        <v>2181380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</row>
    <row r="405" spans="1:36" x14ac:dyDescent="0.25">
      <c r="A405" s="4">
        <v>4105</v>
      </c>
      <c r="B405" s="4">
        <v>7</v>
      </c>
      <c r="C405" s="4" t="s">
        <v>406</v>
      </c>
      <c r="D405" s="4">
        <v>0</v>
      </c>
      <c r="E405" s="4">
        <v>0</v>
      </c>
      <c r="F405" s="4">
        <v>689</v>
      </c>
      <c r="G405" s="4">
        <v>757.80000000000007</v>
      </c>
      <c r="H405" s="4">
        <v>4783234</v>
      </c>
      <c r="I405" s="4">
        <v>0</v>
      </c>
      <c r="J405" s="4">
        <v>26325</v>
      </c>
      <c r="K405" s="4">
        <v>0</v>
      </c>
      <c r="L405" s="4">
        <v>0</v>
      </c>
      <c r="M405" s="4">
        <v>22353</v>
      </c>
      <c r="N405" s="4">
        <v>0</v>
      </c>
      <c r="O405" s="4">
        <v>171686</v>
      </c>
      <c r="P405" s="4">
        <v>90880</v>
      </c>
      <c r="Q405" s="4">
        <v>9851</v>
      </c>
      <c r="R405" s="4">
        <v>0</v>
      </c>
      <c r="S405" s="4">
        <v>0</v>
      </c>
      <c r="T405" s="4">
        <v>109123.20000000001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12918</v>
      </c>
      <c r="AA405" s="4">
        <v>0</v>
      </c>
      <c r="AB405" s="4">
        <v>5226370.2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</row>
    <row r="406" spans="1:36" x14ac:dyDescent="0.25">
      <c r="A406" s="4">
        <v>4106</v>
      </c>
      <c r="B406" s="4">
        <v>7</v>
      </c>
      <c r="C406" s="4" t="s">
        <v>407</v>
      </c>
      <c r="D406" s="4">
        <v>0</v>
      </c>
      <c r="E406" s="4">
        <v>0</v>
      </c>
      <c r="F406" s="4">
        <v>240</v>
      </c>
      <c r="G406" s="4">
        <v>282</v>
      </c>
      <c r="H406" s="4">
        <v>1779984</v>
      </c>
      <c r="I406" s="4">
        <v>0</v>
      </c>
      <c r="J406" s="4">
        <v>286019</v>
      </c>
      <c r="K406" s="4">
        <v>0</v>
      </c>
      <c r="L406" s="4">
        <v>0</v>
      </c>
      <c r="M406" s="4">
        <v>8318</v>
      </c>
      <c r="N406" s="4">
        <v>51907</v>
      </c>
      <c r="O406" s="4">
        <v>63890</v>
      </c>
      <c r="P406" s="4">
        <v>33819</v>
      </c>
      <c r="Q406" s="4">
        <v>3666</v>
      </c>
      <c r="R406" s="4">
        <v>0</v>
      </c>
      <c r="S406" s="4">
        <v>0</v>
      </c>
      <c r="T406" s="4">
        <v>75858</v>
      </c>
      <c r="U406" s="4">
        <v>-134854</v>
      </c>
      <c r="V406" s="4">
        <v>0</v>
      </c>
      <c r="W406" s="4">
        <v>0</v>
      </c>
      <c r="X406" s="4">
        <v>63610</v>
      </c>
      <c r="Y406" s="4">
        <v>0</v>
      </c>
      <c r="Z406" s="4">
        <v>5662</v>
      </c>
      <c r="AA406" s="4">
        <v>0</v>
      </c>
      <c r="AB406" s="4">
        <v>2174269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</row>
    <row r="407" spans="1:36" x14ac:dyDescent="0.25">
      <c r="A407" s="4">
        <v>4107</v>
      </c>
      <c r="B407" s="4">
        <v>7</v>
      </c>
      <c r="C407" s="4" t="s">
        <v>408</v>
      </c>
      <c r="D407" s="4">
        <v>0</v>
      </c>
      <c r="E407" s="4">
        <v>0</v>
      </c>
      <c r="F407" s="4">
        <v>112</v>
      </c>
      <c r="G407" s="4">
        <v>131.20000000000002</v>
      </c>
      <c r="H407" s="4">
        <v>828134</v>
      </c>
      <c r="I407" s="4">
        <v>0</v>
      </c>
      <c r="J407" s="4">
        <v>210546</v>
      </c>
      <c r="K407" s="4">
        <v>0</v>
      </c>
      <c r="L407" s="4">
        <v>0</v>
      </c>
      <c r="M407" s="4">
        <v>3870</v>
      </c>
      <c r="N407" s="4">
        <v>24150</v>
      </c>
      <c r="O407" s="4">
        <v>29725</v>
      </c>
      <c r="P407" s="4">
        <v>15734</v>
      </c>
      <c r="Q407" s="4">
        <v>1706</v>
      </c>
      <c r="R407" s="4">
        <v>0</v>
      </c>
      <c r="S407" s="4">
        <v>0</v>
      </c>
      <c r="T407" s="4">
        <v>54054.400000000009</v>
      </c>
      <c r="U407" s="4">
        <v>-62741</v>
      </c>
      <c r="V407" s="4">
        <v>0</v>
      </c>
      <c r="W407" s="4">
        <v>0</v>
      </c>
      <c r="X407" s="4">
        <v>0</v>
      </c>
      <c r="Y407" s="4">
        <v>0</v>
      </c>
      <c r="Z407" s="4">
        <v>2859</v>
      </c>
      <c r="AA407" s="4">
        <v>0</v>
      </c>
      <c r="AB407" s="4">
        <v>1108037.3999999999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</row>
    <row r="408" spans="1:36" x14ac:dyDescent="0.25">
      <c r="A408" s="4">
        <v>4110</v>
      </c>
      <c r="B408" s="4">
        <v>7</v>
      </c>
      <c r="C408" s="4" t="s">
        <v>409</v>
      </c>
      <c r="D408" s="4">
        <v>0</v>
      </c>
      <c r="E408" s="4">
        <v>0</v>
      </c>
      <c r="F408" s="4">
        <v>330</v>
      </c>
      <c r="G408" s="4">
        <v>396</v>
      </c>
      <c r="H408" s="4">
        <v>2499552</v>
      </c>
      <c r="I408" s="4">
        <v>6236</v>
      </c>
      <c r="J408" s="4">
        <v>28295</v>
      </c>
      <c r="K408" s="4">
        <v>16715</v>
      </c>
      <c r="L408" s="4">
        <v>0</v>
      </c>
      <c r="M408" s="4">
        <v>11681</v>
      </c>
      <c r="N408" s="4">
        <v>0</v>
      </c>
      <c r="O408" s="4">
        <v>89717</v>
      </c>
      <c r="P408" s="4">
        <v>47491</v>
      </c>
      <c r="Q408" s="4">
        <v>5148</v>
      </c>
      <c r="R408" s="4">
        <v>0</v>
      </c>
      <c r="S408" s="4">
        <v>0</v>
      </c>
      <c r="T408" s="4">
        <v>19008</v>
      </c>
      <c r="U408" s="4">
        <v>0</v>
      </c>
      <c r="V408" s="4">
        <v>0</v>
      </c>
      <c r="W408" s="4">
        <v>0</v>
      </c>
      <c r="X408" s="4">
        <v>77493</v>
      </c>
      <c r="Y408" s="4">
        <v>0</v>
      </c>
      <c r="Z408" s="4">
        <v>7656</v>
      </c>
      <c r="AA408" s="4">
        <v>0</v>
      </c>
      <c r="AB408" s="4">
        <v>2731499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</row>
    <row r="409" spans="1:36" x14ac:dyDescent="0.25">
      <c r="A409" s="4">
        <v>4111</v>
      </c>
      <c r="B409" s="4">
        <v>7</v>
      </c>
      <c r="C409" s="4" t="s">
        <v>410</v>
      </c>
      <c r="D409" s="4">
        <v>0</v>
      </c>
      <c r="E409" s="4">
        <v>0</v>
      </c>
      <c r="F409" s="4">
        <v>110</v>
      </c>
      <c r="G409" s="4">
        <v>132</v>
      </c>
      <c r="H409" s="4">
        <v>833184</v>
      </c>
      <c r="I409" s="4">
        <v>0</v>
      </c>
      <c r="J409" s="4">
        <v>256191</v>
      </c>
      <c r="K409" s="4">
        <v>0</v>
      </c>
      <c r="L409" s="4">
        <v>0</v>
      </c>
      <c r="M409" s="4">
        <v>3894</v>
      </c>
      <c r="N409" s="4">
        <v>0</v>
      </c>
      <c r="O409" s="4">
        <v>29906</v>
      </c>
      <c r="P409" s="4">
        <v>15830</v>
      </c>
      <c r="Q409" s="4">
        <v>1716</v>
      </c>
      <c r="R409" s="4">
        <v>0</v>
      </c>
      <c r="S409" s="4">
        <v>0</v>
      </c>
      <c r="T409" s="4">
        <v>5148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2200</v>
      </c>
      <c r="AA409" s="4">
        <v>0</v>
      </c>
      <c r="AB409" s="4">
        <v>1148069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</row>
    <row r="410" spans="1:36" x14ac:dyDescent="0.25">
      <c r="A410" s="4">
        <v>4112</v>
      </c>
      <c r="B410" s="4">
        <v>7</v>
      </c>
      <c r="C410" s="4" t="s">
        <v>411</v>
      </c>
      <c r="D410" s="4">
        <v>0</v>
      </c>
      <c r="E410" s="4">
        <v>0</v>
      </c>
      <c r="F410" s="4">
        <v>420</v>
      </c>
      <c r="G410" s="4">
        <v>504</v>
      </c>
      <c r="H410" s="4">
        <v>3181248</v>
      </c>
      <c r="I410" s="4">
        <v>0</v>
      </c>
      <c r="J410" s="4">
        <v>30211</v>
      </c>
      <c r="K410" s="4">
        <v>0</v>
      </c>
      <c r="L410" s="4">
        <v>0</v>
      </c>
      <c r="M410" s="4">
        <v>14867</v>
      </c>
      <c r="N410" s="4">
        <v>0</v>
      </c>
      <c r="O410" s="4">
        <v>114186</v>
      </c>
      <c r="P410" s="4">
        <v>60443</v>
      </c>
      <c r="Q410" s="4">
        <v>6552</v>
      </c>
      <c r="R410" s="4">
        <v>0</v>
      </c>
      <c r="S410" s="4">
        <v>0</v>
      </c>
      <c r="T410" s="4">
        <v>63504</v>
      </c>
      <c r="U410" s="4">
        <v>0</v>
      </c>
      <c r="V410" s="4">
        <v>0</v>
      </c>
      <c r="W410" s="4">
        <v>0</v>
      </c>
      <c r="X410" s="4">
        <v>119395</v>
      </c>
      <c r="Y410" s="4">
        <v>106020</v>
      </c>
      <c r="Z410" s="4">
        <v>7749</v>
      </c>
      <c r="AA410" s="4">
        <v>0</v>
      </c>
      <c r="AB410" s="4">
        <v>3584780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</row>
    <row r="411" spans="1:36" x14ac:dyDescent="0.25">
      <c r="A411" s="4">
        <v>4113</v>
      </c>
      <c r="B411" s="4">
        <v>7</v>
      </c>
      <c r="C411" s="4" t="s">
        <v>412</v>
      </c>
      <c r="D411" s="4">
        <v>0</v>
      </c>
      <c r="E411" s="4">
        <v>0</v>
      </c>
      <c r="F411" s="4">
        <v>140</v>
      </c>
      <c r="G411" s="4">
        <v>140</v>
      </c>
      <c r="H411" s="4">
        <v>883680</v>
      </c>
      <c r="I411" s="4">
        <v>0</v>
      </c>
      <c r="J411" s="4">
        <v>61133</v>
      </c>
      <c r="K411" s="4">
        <v>19080</v>
      </c>
      <c r="L411" s="4">
        <v>0</v>
      </c>
      <c r="M411" s="4">
        <v>4130</v>
      </c>
      <c r="N411" s="4">
        <v>0</v>
      </c>
      <c r="O411" s="4">
        <v>31718</v>
      </c>
      <c r="P411" s="4">
        <v>16790</v>
      </c>
      <c r="Q411" s="4">
        <v>1820</v>
      </c>
      <c r="R411" s="4">
        <v>0</v>
      </c>
      <c r="S411" s="4">
        <v>0</v>
      </c>
      <c r="T411" s="4">
        <v>12880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8548</v>
      </c>
      <c r="AA411" s="4">
        <v>0</v>
      </c>
      <c r="AB411" s="4">
        <v>1039779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</row>
    <row r="412" spans="1:36" x14ac:dyDescent="0.25">
      <c r="A412" s="4">
        <v>4115</v>
      </c>
      <c r="B412" s="4">
        <v>7</v>
      </c>
      <c r="C412" s="4" t="s">
        <v>413</v>
      </c>
      <c r="D412" s="4">
        <v>0</v>
      </c>
      <c r="E412" s="4">
        <v>0</v>
      </c>
      <c r="F412" s="4">
        <v>0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</row>
    <row r="413" spans="1:36" x14ac:dyDescent="0.25">
      <c r="A413" s="4">
        <v>4116</v>
      </c>
      <c r="B413" s="4">
        <v>7</v>
      </c>
      <c r="C413" s="4" t="s">
        <v>414</v>
      </c>
      <c r="D413" s="4">
        <v>0</v>
      </c>
      <c r="E413" s="4">
        <v>0</v>
      </c>
      <c r="F413" s="4">
        <v>1343</v>
      </c>
      <c r="G413" s="4">
        <v>1428.0000000000002</v>
      </c>
      <c r="H413" s="4">
        <v>9013536</v>
      </c>
      <c r="I413" s="4">
        <v>0</v>
      </c>
      <c r="J413" s="4">
        <v>42306</v>
      </c>
      <c r="K413" s="4">
        <v>14727</v>
      </c>
      <c r="L413" s="4">
        <v>0</v>
      </c>
      <c r="M413" s="4">
        <v>42123</v>
      </c>
      <c r="N413" s="4">
        <v>104787</v>
      </c>
      <c r="O413" s="4">
        <v>323526</v>
      </c>
      <c r="P413" s="4">
        <v>171255</v>
      </c>
      <c r="Q413" s="4">
        <v>18564</v>
      </c>
      <c r="R413" s="4">
        <v>0</v>
      </c>
      <c r="S413" s="4">
        <v>0</v>
      </c>
      <c r="T413" s="4">
        <v>132804.00000000003</v>
      </c>
      <c r="U413" s="4">
        <v>-524818</v>
      </c>
      <c r="V413" s="4">
        <v>0</v>
      </c>
      <c r="W413" s="4">
        <v>0</v>
      </c>
      <c r="X413" s="4">
        <v>281448</v>
      </c>
      <c r="Y413" s="4">
        <v>0</v>
      </c>
      <c r="Z413" s="4">
        <v>21304</v>
      </c>
      <c r="AA413" s="4">
        <v>0</v>
      </c>
      <c r="AB413" s="4">
        <v>9360114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</row>
    <row r="414" spans="1:36" x14ac:dyDescent="0.25">
      <c r="A414" s="4">
        <v>4118</v>
      </c>
      <c r="B414" s="4">
        <v>7</v>
      </c>
      <c r="C414" s="4" t="s">
        <v>415</v>
      </c>
      <c r="D414" s="4">
        <v>0</v>
      </c>
      <c r="E414" s="4">
        <v>0</v>
      </c>
      <c r="F414" s="4">
        <v>732</v>
      </c>
      <c r="G414" s="4">
        <v>789.59999999999991</v>
      </c>
      <c r="H414" s="4">
        <v>4983955</v>
      </c>
      <c r="I414" s="4">
        <v>12433</v>
      </c>
      <c r="J414" s="4">
        <v>86802</v>
      </c>
      <c r="K414" s="4">
        <v>15268</v>
      </c>
      <c r="L414" s="4">
        <v>0</v>
      </c>
      <c r="M414" s="4">
        <v>23291</v>
      </c>
      <c r="N414" s="4">
        <v>24945</v>
      </c>
      <c r="O414" s="4">
        <v>178891</v>
      </c>
      <c r="P414" s="4">
        <v>94694</v>
      </c>
      <c r="Q414" s="4">
        <v>10265</v>
      </c>
      <c r="R414" s="4">
        <v>0</v>
      </c>
      <c r="S414" s="4">
        <v>0</v>
      </c>
      <c r="T414" s="4">
        <v>150023.99999999997</v>
      </c>
      <c r="U414" s="4">
        <v>-257197</v>
      </c>
      <c r="V414" s="4">
        <v>0</v>
      </c>
      <c r="W414" s="4">
        <v>0</v>
      </c>
      <c r="X414" s="4">
        <v>144384</v>
      </c>
      <c r="Y414" s="4">
        <v>0</v>
      </c>
      <c r="Z414" s="4">
        <v>13110</v>
      </c>
      <c r="AA414" s="4">
        <v>0</v>
      </c>
      <c r="AB414" s="4">
        <v>5336481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</row>
    <row r="415" spans="1:36" x14ac:dyDescent="0.25">
      <c r="A415" s="4">
        <v>4119</v>
      </c>
      <c r="B415" s="4">
        <v>7</v>
      </c>
      <c r="C415" s="4" t="s">
        <v>416</v>
      </c>
      <c r="D415" s="4">
        <v>0</v>
      </c>
      <c r="E415" s="4">
        <v>0</v>
      </c>
      <c r="F415" s="4">
        <v>90</v>
      </c>
      <c r="G415" s="4">
        <v>108</v>
      </c>
      <c r="H415" s="4">
        <v>681696</v>
      </c>
      <c r="I415" s="4">
        <v>0</v>
      </c>
      <c r="J415" s="4">
        <v>46685</v>
      </c>
      <c r="K415" s="4">
        <v>0</v>
      </c>
      <c r="L415" s="4">
        <v>0</v>
      </c>
      <c r="M415" s="4">
        <v>3186</v>
      </c>
      <c r="N415" s="4">
        <v>0</v>
      </c>
      <c r="O415" s="4">
        <v>24468</v>
      </c>
      <c r="P415" s="4">
        <v>12952</v>
      </c>
      <c r="Q415" s="4">
        <v>1404</v>
      </c>
      <c r="R415" s="4">
        <v>0</v>
      </c>
      <c r="S415" s="4">
        <v>0</v>
      </c>
      <c r="T415" s="4">
        <v>11232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2525</v>
      </c>
      <c r="AA415" s="4">
        <v>0</v>
      </c>
      <c r="AB415" s="4">
        <v>784148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</row>
    <row r="416" spans="1:36" x14ac:dyDescent="0.25">
      <c r="A416" s="4">
        <v>4120</v>
      </c>
      <c r="B416" s="4">
        <v>7</v>
      </c>
      <c r="C416" s="4" t="s">
        <v>417</v>
      </c>
      <c r="D416" s="4">
        <v>0</v>
      </c>
      <c r="E416" s="4">
        <v>0</v>
      </c>
      <c r="F416" s="4">
        <v>1180</v>
      </c>
      <c r="G416" s="4">
        <v>1290</v>
      </c>
      <c r="H416" s="4">
        <v>8142480</v>
      </c>
      <c r="I416" s="4">
        <v>0</v>
      </c>
      <c r="J416" s="4">
        <v>10563</v>
      </c>
      <c r="K416" s="4">
        <v>14817</v>
      </c>
      <c r="L416" s="4">
        <v>0</v>
      </c>
      <c r="M416" s="4">
        <v>38052</v>
      </c>
      <c r="N416" s="4">
        <v>64586</v>
      </c>
      <c r="O416" s="4">
        <v>292261</v>
      </c>
      <c r="P416" s="4">
        <v>154705</v>
      </c>
      <c r="Q416" s="4">
        <v>16770</v>
      </c>
      <c r="R416" s="4">
        <v>0</v>
      </c>
      <c r="S416" s="4">
        <v>0</v>
      </c>
      <c r="T416" s="4">
        <v>55470</v>
      </c>
      <c r="U416" s="4">
        <v>-444026</v>
      </c>
      <c r="V416" s="4">
        <v>0</v>
      </c>
      <c r="W416" s="4">
        <v>0</v>
      </c>
      <c r="X416" s="4">
        <v>295836</v>
      </c>
      <c r="Y416" s="4">
        <v>0</v>
      </c>
      <c r="Z416" s="4">
        <v>18623</v>
      </c>
      <c r="AA416" s="4">
        <v>0</v>
      </c>
      <c r="AB416" s="4">
        <v>8364301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</row>
    <row r="417" spans="1:36" x14ac:dyDescent="0.25">
      <c r="A417" s="4">
        <v>4121</v>
      </c>
      <c r="B417" s="4">
        <v>7</v>
      </c>
      <c r="C417" s="4" t="s">
        <v>418</v>
      </c>
      <c r="D417" s="4">
        <v>0</v>
      </c>
      <c r="E417" s="4">
        <v>0</v>
      </c>
      <c r="F417" s="4">
        <v>320</v>
      </c>
      <c r="G417" s="4">
        <v>384</v>
      </c>
      <c r="H417" s="4">
        <v>2423808</v>
      </c>
      <c r="I417" s="4">
        <v>0</v>
      </c>
      <c r="J417" s="4">
        <v>968721</v>
      </c>
      <c r="K417" s="4">
        <v>27234</v>
      </c>
      <c r="L417" s="4">
        <v>0</v>
      </c>
      <c r="M417" s="4">
        <v>11327</v>
      </c>
      <c r="N417" s="4">
        <v>0</v>
      </c>
      <c r="O417" s="4">
        <v>86999</v>
      </c>
      <c r="P417" s="4">
        <v>46052</v>
      </c>
      <c r="Q417" s="4">
        <v>4992</v>
      </c>
      <c r="R417" s="4">
        <v>0</v>
      </c>
      <c r="S417" s="4">
        <v>0</v>
      </c>
      <c r="T417" s="4">
        <v>19584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5520</v>
      </c>
      <c r="AA417" s="4">
        <v>0</v>
      </c>
      <c r="AB417" s="4">
        <v>3594237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</row>
    <row r="418" spans="1:36" x14ac:dyDescent="0.25">
      <c r="A418" s="4">
        <v>4122</v>
      </c>
      <c r="B418" s="4">
        <v>7</v>
      </c>
      <c r="C418" s="4" t="s">
        <v>419</v>
      </c>
      <c r="D418" s="4">
        <v>0</v>
      </c>
      <c r="E418" s="4">
        <v>0</v>
      </c>
      <c r="F418" s="4">
        <v>1388</v>
      </c>
      <c r="G418" s="4">
        <v>1474.4</v>
      </c>
      <c r="H418" s="4">
        <v>9306413</v>
      </c>
      <c r="I418" s="4">
        <v>0</v>
      </c>
      <c r="J418" s="4">
        <v>174808</v>
      </c>
      <c r="K418" s="4">
        <v>104880</v>
      </c>
      <c r="L418" s="4">
        <v>0</v>
      </c>
      <c r="M418" s="4">
        <v>43491</v>
      </c>
      <c r="N418" s="4">
        <v>0</v>
      </c>
      <c r="O418" s="4">
        <v>334038</v>
      </c>
      <c r="P418" s="4">
        <v>176820</v>
      </c>
      <c r="Q418" s="4">
        <v>19167</v>
      </c>
      <c r="R418" s="4">
        <v>0</v>
      </c>
      <c r="S418" s="4">
        <v>0</v>
      </c>
      <c r="T418" s="4">
        <v>50129.600000000006</v>
      </c>
      <c r="U418" s="4">
        <v>0</v>
      </c>
      <c r="V418" s="4">
        <v>0</v>
      </c>
      <c r="W418" s="4">
        <v>0</v>
      </c>
      <c r="X418" s="4">
        <v>345311</v>
      </c>
      <c r="Y418" s="4">
        <v>0</v>
      </c>
      <c r="Z418" s="4">
        <v>24890</v>
      </c>
      <c r="AA418" s="4">
        <v>0</v>
      </c>
      <c r="AB418" s="4">
        <v>10234636.6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</row>
    <row r="419" spans="1:36" x14ac:dyDescent="0.25">
      <c r="A419" s="4">
        <v>4123</v>
      </c>
      <c r="B419" s="4">
        <v>7</v>
      </c>
      <c r="C419" s="4" t="s">
        <v>420</v>
      </c>
      <c r="D419" s="4">
        <v>0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</row>
    <row r="420" spans="1:36" x14ac:dyDescent="0.25">
      <c r="A420" s="4">
        <v>4124</v>
      </c>
      <c r="B420" s="4">
        <v>7</v>
      </c>
      <c r="C420" s="4" t="s">
        <v>421</v>
      </c>
      <c r="D420" s="4">
        <v>0</v>
      </c>
      <c r="E420" s="4">
        <v>0</v>
      </c>
      <c r="F420" s="4">
        <v>627</v>
      </c>
      <c r="G420" s="4">
        <v>648.20000000000005</v>
      </c>
      <c r="H420" s="4">
        <v>4091438</v>
      </c>
      <c r="I420" s="4">
        <v>0</v>
      </c>
      <c r="J420" s="4">
        <v>255589</v>
      </c>
      <c r="K420" s="4">
        <v>15467</v>
      </c>
      <c r="L420" s="4">
        <v>0</v>
      </c>
      <c r="M420" s="4">
        <v>19120</v>
      </c>
      <c r="N420" s="4">
        <v>0</v>
      </c>
      <c r="O420" s="4">
        <v>146855</v>
      </c>
      <c r="P420" s="4">
        <v>77736</v>
      </c>
      <c r="Q420" s="4">
        <v>8427</v>
      </c>
      <c r="R420" s="4">
        <v>0</v>
      </c>
      <c r="S420" s="4">
        <v>0</v>
      </c>
      <c r="T420" s="4">
        <v>66116.400000000009</v>
      </c>
      <c r="U420" s="4">
        <v>0</v>
      </c>
      <c r="V420" s="4">
        <v>0</v>
      </c>
      <c r="W420" s="4">
        <v>0</v>
      </c>
      <c r="X420" s="4">
        <v>148675</v>
      </c>
      <c r="Y420" s="4">
        <v>0</v>
      </c>
      <c r="Z420" s="4">
        <v>13372</v>
      </c>
      <c r="AA420" s="4">
        <v>0</v>
      </c>
      <c r="AB420" s="4">
        <v>4694120.4000000004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</row>
    <row r="421" spans="1:36" x14ac:dyDescent="0.25">
      <c r="A421" s="4">
        <v>4126</v>
      </c>
      <c r="B421" s="4">
        <v>7</v>
      </c>
      <c r="C421" s="4" t="s">
        <v>422</v>
      </c>
      <c r="D421" s="4">
        <v>0</v>
      </c>
      <c r="E421" s="4">
        <v>0</v>
      </c>
      <c r="F421" s="4">
        <v>769</v>
      </c>
      <c r="G421" s="4">
        <v>841.6</v>
      </c>
      <c r="H421" s="4">
        <v>5312179</v>
      </c>
      <c r="I421" s="4">
        <v>0</v>
      </c>
      <c r="J421" s="4">
        <v>1016993</v>
      </c>
      <c r="K421" s="4">
        <v>200340</v>
      </c>
      <c r="L421" s="4">
        <v>0</v>
      </c>
      <c r="M421" s="4">
        <v>24825</v>
      </c>
      <c r="N421" s="4">
        <v>0</v>
      </c>
      <c r="O421" s="4">
        <v>190672</v>
      </c>
      <c r="P421" s="4">
        <v>100930</v>
      </c>
      <c r="Q421" s="4">
        <v>10941</v>
      </c>
      <c r="R421" s="4">
        <v>0</v>
      </c>
      <c r="S421" s="4">
        <v>0</v>
      </c>
      <c r="T421" s="4">
        <v>74060.800000000003</v>
      </c>
      <c r="U421" s="4">
        <v>0</v>
      </c>
      <c r="V421" s="4">
        <v>0</v>
      </c>
      <c r="W421" s="4">
        <v>0</v>
      </c>
      <c r="X421" s="4">
        <v>180733</v>
      </c>
      <c r="Y421" s="4">
        <v>0</v>
      </c>
      <c r="Z421" s="4">
        <v>13452</v>
      </c>
      <c r="AA421" s="4">
        <v>0</v>
      </c>
      <c r="AB421" s="4">
        <v>6944392.7999999998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</row>
    <row r="422" spans="1:36" x14ac:dyDescent="0.25">
      <c r="A422" s="4">
        <v>4127</v>
      </c>
      <c r="B422" s="4">
        <v>7</v>
      </c>
      <c r="C422" s="4" t="s">
        <v>423</v>
      </c>
      <c r="D422" s="4">
        <v>0</v>
      </c>
      <c r="E422" s="4">
        <v>0</v>
      </c>
      <c r="F422" s="4">
        <v>120</v>
      </c>
      <c r="G422" s="4">
        <v>120</v>
      </c>
      <c r="H422" s="4">
        <v>757440</v>
      </c>
      <c r="I422" s="4">
        <v>0</v>
      </c>
      <c r="J422" s="4">
        <v>117396</v>
      </c>
      <c r="K422" s="4">
        <v>19080</v>
      </c>
      <c r="L422" s="4">
        <v>0</v>
      </c>
      <c r="M422" s="4">
        <v>3540</v>
      </c>
      <c r="N422" s="4">
        <v>14826</v>
      </c>
      <c r="O422" s="4">
        <v>27187</v>
      </c>
      <c r="P422" s="4">
        <v>14391</v>
      </c>
      <c r="Q422" s="4">
        <v>1560</v>
      </c>
      <c r="R422" s="4">
        <v>0</v>
      </c>
      <c r="S422" s="4">
        <v>0</v>
      </c>
      <c r="T422" s="4">
        <v>19080</v>
      </c>
      <c r="U422" s="4">
        <v>-50123</v>
      </c>
      <c r="V422" s="4">
        <v>0</v>
      </c>
      <c r="W422" s="4">
        <v>0</v>
      </c>
      <c r="X422" s="4">
        <v>32310</v>
      </c>
      <c r="Y422" s="4">
        <v>8835</v>
      </c>
      <c r="Z422" s="4">
        <v>3375</v>
      </c>
      <c r="AA422" s="4">
        <v>0</v>
      </c>
      <c r="AB422" s="4">
        <v>936587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</row>
    <row r="423" spans="1:36" x14ac:dyDescent="0.25">
      <c r="A423" s="4">
        <v>4131</v>
      </c>
      <c r="B423" s="4">
        <v>7</v>
      </c>
      <c r="C423" s="4" t="s">
        <v>424</v>
      </c>
      <c r="D423" s="4">
        <v>0</v>
      </c>
      <c r="E423" s="4">
        <v>0</v>
      </c>
      <c r="F423" s="4">
        <v>365</v>
      </c>
      <c r="G423" s="4">
        <v>423.40000000000003</v>
      </c>
      <c r="H423" s="4">
        <v>2672501</v>
      </c>
      <c r="I423" s="4">
        <v>0</v>
      </c>
      <c r="J423" s="4">
        <v>161454</v>
      </c>
      <c r="K423" s="4">
        <v>143100</v>
      </c>
      <c r="L423" s="4">
        <v>0</v>
      </c>
      <c r="M423" s="4">
        <v>12489</v>
      </c>
      <c r="N423" s="4">
        <v>0</v>
      </c>
      <c r="O423" s="4">
        <v>95925</v>
      </c>
      <c r="P423" s="4">
        <v>50777</v>
      </c>
      <c r="Q423" s="4">
        <v>5504</v>
      </c>
      <c r="R423" s="4">
        <v>0</v>
      </c>
      <c r="S423" s="4">
        <v>0</v>
      </c>
      <c r="T423" s="4">
        <v>12702.000000000002</v>
      </c>
      <c r="U423" s="4">
        <v>0</v>
      </c>
      <c r="V423" s="4">
        <v>0</v>
      </c>
      <c r="W423" s="4">
        <v>0</v>
      </c>
      <c r="X423" s="4">
        <v>0</v>
      </c>
      <c r="Y423" s="4">
        <v>35693</v>
      </c>
      <c r="Z423" s="4">
        <v>7798</v>
      </c>
      <c r="AA423" s="4">
        <v>0</v>
      </c>
      <c r="AB423" s="4">
        <v>3197943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</row>
    <row r="424" spans="1:36" x14ac:dyDescent="0.25">
      <c r="A424" s="4">
        <v>4132</v>
      </c>
      <c r="B424" s="4">
        <v>7</v>
      </c>
      <c r="C424" s="4" t="s">
        <v>425</v>
      </c>
      <c r="D424" s="4">
        <v>0</v>
      </c>
      <c r="E424" s="4">
        <v>0</v>
      </c>
      <c r="F424" s="4">
        <v>620</v>
      </c>
      <c r="G424" s="4">
        <v>723</v>
      </c>
      <c r="H424" s="4">
        <v>4563576</v>
      </c>
      <c r="I424" s="4">
        <v>11385</v>
      </c>
      <c r="J424" s="4">
        <v>540897</v>
      </c>
      <c r="K424" s="4">
        <v>15483</v>
      </c>
      <c r="L424" s="4">
        <v>0</v>
      </c>
      <c r="M424" s="4">
        <v>21327</v>
      </c>
      <c r="N424" s="4">
        <v>0</v>
      </c>
      <c r="O424" s="4">
        <v>163802</v>
      </c>
      <c r="P424" s="4">
        <v>86707</v>
      </c>
      <c r="Q424" s="4">
        <v>9399</v>
      </c>
      <c r="R424" s="4">
        <v>0</v>
      </c>
      <c r="S424" s="4">
        <v>0</v>
      </c>
      <c r="T424" s="4">
        <v>140985</v>
      </c>
      <c r="U424" s="4">
        <v>0</v>
      </c>
      <c r="V424" s="4">
        <v>0</v>
      </c>
      <c r="W424" s="4">
        <v>0</v>
      </c>
      <c r="X424" s="4">
        <v>157258</v>
      </c>
      <c r="Y424" s="4">
        <v>0</v>
      </c>
      <c r="Z424" s="4">
        <v>11560</v>
      </c>
      <c r="AA424" s="4">
        <v>0</v>
      </c>
      <c r="AB424" s="4">
        <v>5565121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</row>
    <row r="425" spans="1:36" x14ac:dyDescent="0.25">
      <c r="A425" s="4">
        <v>4135</v>
      </c>
      <c r="B425" s="4">
        <v>7</v>
      </c>
      <c r="C425" s="4" t="s">
        <v>426</v>
      </c>
      <c r="D425" s="4">
        <v>0</v>
      </c>
      <c r="E425" s="4">
        <v>0</v>
      </c>
      <c r="F425" s="4">
        <v>350</v>
      </c>
      <c r="G425" s="4">
        <v>369</v>
      </c>
      <c r="H425" s="4">
        <v>2329128</v>
      </c>
      <c r="I425" s="4">
        <v>0</v>
      </c>
      <c r="J425" s="4">
        <v>97967</v>
      </c>
      <c r="K425" s="4">
        <v>110664</v>
      </c>
      <c r="L425" s="4">
        <v>0</v>
      </c>
      <c r="M425" s="4">
        <v>10885</v>
      </c>
      <c r="N425" s="4">
        <v>11058</v>
      </c>
      <c r="O425" s="4">
        <v>83600</v>
      </c>
      <c r="P425" s="4">
        <v>44253</v>
      </c>
      <c r="Q425" s="4">
        <v>4797</v>
      </c>
      <c r="R425" s="4">
        <v>0</v>
      </c>
      <c r="S425" s="4">
        <v>0</v>
      </c>
      <c r="T425" s="4">
        <v>32841</v>
      </c>
      <c r="U425" s="4">
        <v>0</v>
      </c>
      <c r="V425" s="4">
        <v>0</v>
      </c>
      <c r="W425" s="4">
        <v>0</v>
      </c>
      <c r="X425" s="4">
        <v>87590</v>
      </c>
      <c r="Y425" s="4">
        <v>49123</v>
      </c>
      <c r="Z425" s="4">
        <v>6398</v>
      </c>
      <c r="AA425" s="4">
        <v>0</v>
      </c>
      <c r="AB425" s="4">
        <v>2780714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</row>
    <row r="426" spans="1:36" x14ac:dyDescent="0.25">
      <c r="A426" s="4">
        <v>4137</v>
      </c>
      <c r="B426" s="4">
        <v>7</v>
      </c>
      <c r="C426" s="4" t="s">
        <v>427</v>
      </c>
      <c r="D426" s="4">
        <v>0</v>
      </c>
      <c r="E426" s="4">
        <v>0</v>
      </c>
      <c r="F426" s="4">
        <v>155</v>
      </c>
      <c r="G426" s="4">
        <v>155</v>
      </c>
      <c r="H426" s="4">
        <v>978360</v>
      </c>
      <c r="I426" s="4">
        <v>0</v>
      </c>
      <c r="J426" s="4">
        <v>4050</v>
      </c>
      <c r="K426" s="4">
        <v>0</v>
      </c>
      <c r="L426" s="4">
        <v>0</v>
      </c>
      <c r="M426" s="4">
        <v>4572</v>
      </c>
      <c r="N426" s="4">
        <v>8854</v>
      </c>
      <c r="O426" s="4">
        <v>35117</v>
      </c>
      <c r="P426" s="4">
        <v>18589</v>
      </c>
      <c r="Q426" s="4">
        <v>2015</v>
      </c>
      <c r="R426" s="4">
        <v>0</v>
      </c>
      <c r="S426" s="4">
        <v>0</v>
      </c>
      <c r="T426" s="4">
        <v>24335</v>
      </c>
      <c r="U426" s="4">
        <v>-54446</v>
      </c>
      <c r="V426" s="4">
        <v>0</v>
      </c>
      <c r="W426" s="4">
        <v>0</v>
      </c>
      <c r="X426" s="4">
        <v>0</v>
      </c>
      <c r="Y426" s="4">
        <v>7068</v>
      </c>
      <c r="Z426" s="4">
        <v>2811</v>
      </c>
      <c r="AA426" s="4">
        <v>0</v>
      </c>
      <c r="AB426" s="4">
        <v>1031325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</row>
    <row r="427" spans="1:36" x14ac:dyDescent="0.25">
      <c r="A427" s="4">
        <v>4138</v>
      </c>
      <c r="B427" s="4">
        <v>7</v>
      </c>
      <c r="C427" s="4" t="s">
        <v>428</v>
      </c>
      <c r="D427" s="4">
        <v>0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</row>
    <row r="428" spans="1:36" x14ac:dyDescent="0.25">
      <c r="A428" s="4">
        <v>4139</v>
      </c>
      <c r="B428" s="4">
        <v>7</v>
      </c>
      <c r="C428" s="4" t="s">
        <v>429</v>
      </c>
      <c r="D428" s="4">
        <v>0</v>
      </c>
      <c r="E428" s="4">
        <v>0</v>
      </c>
      <c r="F428" s="4">
        <v>210</v>
      </c>
      <c r="G428" s="4">
        <v>219</v>
      </c>
      <c r="H428" s="4">
        <v>1382328</v>
      </c>
      <c r="I428" s="4">
        <v>0</v>
      </c>
      <c r="J428" s="4">
        <v>512273</v>
      </c>
      <c r="K428" s="4">
        <v>0</v>
      </c>
      <c r="L428" s="4">
        <v>0</v>
      </c>
      <c r="M428" s="4">
        <v>6460</v>
      </c>
      <c r="N428" s="4">
        <v>0</v>
      </c>
      <c r="O428" s="4">
        <v>49616</v>
      </c>
      <c r="P428" s="4">
        <v>26264</v>
      </c>
      <c r="Q428" s="4">
        <v>2847</v>
      </c>
      <c r="R428" s="4">
        <v>0</v>
      </c>
      <c r="S428" s="4">
        <v>0</v>
      </c>
      <c r="T428" s="4">
        <v>15549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2163</v>
      </c>
      <c r="AA428" s="4">
        <v>0</v>
      </c>
      <c r="AB428" s="4">
        <v>1997500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</row>
    <row r="429" spans="1:36" x14ac:dyDescent="0.25">
      <c r="A429" s="4">
        <v>4140</v>
      </c>
      <c r="B429" s="4">
        <v>7</v>
      </c>
      <c r="C429" s="4" t="s">
        <v>430</v>
      </c>
      <c r="D429" s="4">
        <v>0</v>
      </c>
      <c r="E429" s="4">
        <v>0</v>
      </c>
      <c r="F429" s="4">
        <v>837</v>
      </c>
      <c r="G429" s="4">
        <v>867.8</v>
      </c>
      <c r="H429" s="4">
        <v>5477554</v>
      </c>
      <c r="I429" s="4">
        <v>0</v>
      </c>
      <c r="J429" s="4">
        <v>24847</v>
      </c>
      <c r="K429" s="4">
        <v>15119</v>
      </c>
      <c r="L429" s="4">
        <v>0</v>
      </c>
      <c r="M429" s="4">
        <v>25598</v>
      </c>
      <c r="N429" s="4">
        <v>0</v>
      </c>
      <c r="O429" s="4">
        <v>196608</v>
      </c>
      <c r="P429" s="4">
        <v>104072</v>
      </c>
      <c r="Q429" s="4">
        <v>11281</v>
      </c>
      <c r="R429" s="4">
        <v>0</v>
      </c>
      <c r="S429" s="4">
        <v>0</v>
      </c>
      <c r="T429" s="4">
        <v>59010.399999999994</v>
      </c>
      <c r="U429" s="4">
        <v>0</v>
      </c>
      <c r="V429" s="4">
        <v>0</v>
      </c>
      <c r="W429" s="4">
        <v>0</v>
      </c>
      <c r="X429" s="4">
        <v>207489</v>
      </c>
      <c r="Y429" s="4">
        <v>0</v>
      </c>
      <c r="Z429" s="4">
        <v>14444</v>
      </c>
      <c r="AA429" s="4">
        <v>0</v>
      </c>
      <c r="AB429" s="4">
        <v>5928533.4000000004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</row>
    <row r="430" spans="1:36" x14ac:dyDescent="0.25">
      <c r="A430" s="4">
        <v>4141</v>
      </c>
      <c r="B430" s="4">
        <v>7</v>
      </c>
      <c r="C430" s="4" t="s">
        <v>431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</row>
    <row r="431" spans="1:36" x14ac:dyDescent="0.25">
      <c r="A431" s="4">
        <v>4142</v>
      </c>
      <c r="B431" s="4">
        <v>7</v>
      </c>
      <c r="C431" s="4" t="s">
        <v>432</v>
      </c>
      <c r="D431" s="4">
        <v>0</v>
      </c>
      <c r="E431" s="4">
        <v>0</v>
      </c>
      <c r="F431" s="4">
        <v>468</v>
      </c>
      <c r="G431" s="4">
        <v>476</v>
      </c>
      <c r="H431" s="4">
        <v>3004512</v>
      </c>
      <c r="I431" s="4">
        <v>0</v>
      </c>
      <c r="J431" s="4">
        <v>369537</v>
      </c>
      <c r="K431" s="4">
        <v>133560</v>
      </c>
      <c r="L431" s="4">
        <v>0</v>
      </c>
      <c r="M431" s="4">
        <v>14041</v>
      </c>
      <c r="N431" s="4">
        <v>32135</v>
      </c>
      <c r="O431" s="4">
        <v>107842</v>
      </c>
      <c r="P431" s="4">
        <v>57085</v>
      </c>
      <c r="Q431" s="4">
        <v>6188</v>
      </c>
      <c r="R431" s="4">
        <v>0</v>
      </c>
      <c r="S431" s="4">
        <v>0</v>
      </c>
      <c r="T431" s="4">
        <v>56644</v>
      </c>
      <c r="U431" s="4">
        <v>-172145</v>
      </c>
      <c r="V431" s="4">
        <v>0</v>
      </c>
      <c r="W431" s="4">
        <v>0</v>
      </c>
      <c r="X431" s="4">
        <v>93900</v>
      </c>
      <c r="Y431" s="4">
        <v>0</v>
      </c>
      <c r="Z431" s="4">
        <v>3923</v>
      </c>
      <c r="AA431" s="4">
        <v>0</v>
      </c>
      <c r="AB431" s="4">
        <v>3613322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</row>
    <row r="432" spans="1:36" x14ac:dyDescent="0.25">
      <c r="A432" s="4">
        <v>4143</v>
      </c>
      <c r="B432" s="4">
        <v>7</v>
      </c>
      <c r="C432" s="4" t="s">
        <v>433</v>
      </c>
      <c r="D432" s="4">
        <v>0</v>
      </c>
      <c r="E432" s="4">
        <v>0</v>
      </c>
      <c r="F432" s="4">
        <v>780</v>
      </c>
      <c r="G432" s="4">
        <v>812</v>
      </c>
      <c r="H432" s="4">
        <v>5125344</v>
      </c>
      <c r="I432" s="4">
        <v>12786</v>
      </c>
      <c r="J432" s="4">
        <v>1357413</v>
      </c>
      <c r="K432" s="4">
        <v>405450</v>
      </c>
      <c r="L432" s="4">
        <v>0</v>
      </c>
      <c r="M432" s="4">
        <v>23952</v>
      </c>
      <c r="N432" s="4">
        <v>0</v>
      </c>
      <c r="O432" s="4">
        <v>183966</v>
      </c>
      <c r="P432" s="4">
        <v>97380</v>
      </c>
      <c r="Q432" s="4">
        <v>10556</v>
      </c>
      <c r="R432" s="4">
        <v>0</v>
      </c>
      <c r="S432" s="4">
        <v>0</v>
      </c>
      <c r="T432" s="4">
        <v>51968</v>
      </c>
      <c r="U432" s="4">
        <v>0</v>
      </c>
      <c r="V432" s="4">
        <v>0</v>
      </c>
      <c r="W432" s="4">
        <v>0</v>
      </c>
      <c r="X432" s="4">
        <v>173665</v>
      </c>
      <c r="Y432" s="4">
        <v>0</v>
      </c>
      <c r="Z432" s="4">
        <v>12912</v>
      </c>
      <c r="AA432" s="4">
        <v>0</v>
      </c>
      <c r="AB432" s="4">
        <v>7281727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</row>
    <row r="433" spans="1:36" x14ac:dyDescent="0.25">
      <c r="A433" s="4">
        <v>4144</v>
      </c>
      <c r="B433" s="4">
        <v>7</v>
      </c>
      <c r="C433" s="4" t="s">
        <v>434</v>
      </c>
      <c r="D433" s="4">
        <v>0</v>
      </c>
      <c r="E433" s="4">
        <v>0</v>
      </c>
      <c r="F433" s="4">
        <v>60</v>
      </c>
      <c r="G433" s="4">
        <v>60</v>
      </c>
      <c r="H433" s="4">
        <v>378720</v>
      </c>
      <c r="I433" s="4">
        <v>0</v>
      </c>
      <c r="J433" s="4">
        <v>13683</v>
      </c>
      <c r="K433" s="4">
        <v>19080</v>
      </c>
      <c r="L433" s="4">
        <v>0</v>
      </c>
      <c r="M433" s="4">
        <v>1770</v>
      </c>
      <c r="N433" s="4">
        <v>10767</v>
      </c>
      <c r="O433" s="4">
        <v>13594</v>
      </c>
      <c r="P433" s="4">
        <v>7196</v>
      </c>
      <c r="Q433" s="4">
        <v>780</v>
      </c>
      <c r="R433" s="4">
        <v>0</v>
      </c>
      <c r="S433" s="4">
        <v>0</v>
      </c>
      <c r="T433" s="4">
        <v>9300</v>
      </c>
      <c r="U433" s="4">
        <v>0</v>
      </c>
      <c r="V433" s="4">
        <v>0</v>
      </c>
      <c r="W433" s="4">
        <v>0</v>
      </c>
      <c r="X433" s="4">
        <v>0</v>
      </c>
      <c r="Y433" s="4">
        <v>5301</v>
      </c>
      <c r="Z433" s="4">
        <v>828</v>
      </c>
      <c r="AA433" s="4">
        <v>0</v>
      </c>
      <c r="AB433" s="4">
        <v>461019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</row>
    <row r="434" spans="1:36" x14ac:dyDescent="0.25">
      <c r="A434" s="4">
        <v>4145</v>
      </c>
      <c r="B434" s="4">
        <v>7</v>
      </c>
      <c r="C434" s="4" t="s">
        <v>435</v>
      </c>
      <c r="D434" s="4">
        <v>0</v>
      </c>
      <c r="E434" s="4">
        <v>0</v>
      </c>
      <c r="F434" s="4">
        <v>31</v>
      </c>
      <c r="G434" s="4">
        <v>31</v>
      </c>
      <c r="H434" s="4">
        <v>195672</v>
      </c>
      <c r="I434" s="4">
        <v>0</v>
      </c>
      <c r="J434" s="4">
        <v>39570</v>
      </c>
      <c r="K434" s="4">
        <v>0</v>
      </c>
      <c r="L434" s="4">
        <v>0</v>
      </c>
      <c r="M434" s="4">
        <v>914</v>
      </c>
      <c r="N434" s="4">
        <v>19677</v>
      </c>
      <c r="O434" s="4">
        <v>7023</v>
      </c>
      <c r="P434" s="4">
        <v>3718</v>
      </c>
      <c r="Q434" s="4">
        <v>403</v>
      </c>
      <c r="R434" s="4">
        <v>0</v>
      </c>
      <c r="S434" s="4">
        <v>0</v>
      </c>
      <c r="T434" s="4">
        <v>1271</v>
      </c>
      <c r="U434" s="4">
        <v>0</v>
      </c>
      <c r="V434" s="4">
        <v>0</v>
      </c>
      <c r="W434" s="4">
        <v>0</v>
      </c>
      <c r="X434" s="4">
        <v>7573</v>
      </c>
      <c r="Y434" s="4">
        <v>0</v>
      </c>
      <c r="Z434" s="4">
        <v>758</v>
      </c>
      <c r="AA434" s="4">
        <v>0</v>
      </c>
      <c r="AB434" s="4">
        <v>269006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</row>
    <row r="435" spans="1:36" x14ac:dyDescent="0.25">
      <c r="A435" s="4">
        <v>4146</v>
      </c>
      <c r="B435" s="4">
        <v>7</v>
      </c>
      <c r="C435" s="4" t="s">
        <v>436</v>
      </c>
      <c r="D435" s="4">
        <v>0</v>
      </c>
      <c r="E435" s="4">
        <v>0</v>
      </c>
      <c r="F435" s="4">
        <v>95</v>
      </c>
      <c r="G435" s="4">
        <v>113</v>
      </c>
      <c r="H435" s="4">
        <v>713256</v>
      </c>
      <c r="I435" s="4">
        <v>0</v>
      </c>
      <c r="J435" s="4">
        <v>168733</v>
      </c>
      <c r="K435" s="4">
        <v>0</v>
      </c>
      <c r="L435" s="4">
        <v>0</v>
      </c>
      <c r="M435" s="4">
        <v>3333</v>
      </c>
      <c r="N435" s="4">
        <v>34057</v>
      </c>
      <c r="O435" s="4">
        <v>25601</v>
      </c>
      <c r="P435" s="4">
        <v>13552</v>
      </c>
      <c r="Q435" s="4">
        <v>1469</v>
      </c>
      <c r="R435" s="4">
        <v>0</v>
      </c>
      <c r="S435" s="4">
        <v>0</v>
      </c>
      <c r="T435" s="4">
        <v>12204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2972</v>
      </c>
      <c r="AA435" s="4">
        <v>0</v>
      </c>
      <c r="AB435" s="4">
        <v>975177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</row>
    <row r="436" spans="1:36" x14ac:dyDescent="0.25">
      <c r="A436" s="4">
        <v>4150</v>
      </c>
      <c r="B436" s="4">
        <v>7</v>
      </c>
      <c r="C436" s="4" t="s">
        <v>437</v>
      </c>
      <c r="D436" s="4">
        <v>0</v>
      </c>
      <c r="E436" s="4">
        <v>0</v>
      </c>
      <c r="F436" s="4">
        <v>168</v>
      </c>
      <c r="G436" s="4">
        <v>201.6</v>
      </c>
      <c r="H436" s="4">
        <v>1272499</v>
      </c>
      <c r="I436" s="4">
        <v>0</v>
      </c>
      <c r="J436" s="4">
        <v>8319</v>
      </c>
      <c r="K436" s="4">
        <v>0</v>
      </c>
      <c r="L436" s="4">
        <v>0</v>
      </c>
      <c r="M436" s="4">
        <v>5947</v>
      </c>
      <c r="N436" s="4">
        <v>0</v>
      </c>
      <c r="O436" s="4">
        <v>45674</v>
      </c>
      <c r="P436" s="4">
        <v>24177</v>
      </c>
      <c r="Q436" s="4">
        <v>2621</v>
      </c>
      <c r="R436" s="4">
        <v>0</v>
      </c>
      <c r="S436" s="4">
        <v>0</v>
      </c>
      <c r="T436" s="4">
        <v>25200</v>
      </c>
      <c r="U436" s="4">
        <v>0</v>
      </c>
      <c r="V436" s="4">
        <v>0</v>
      </c>
      <c r="W436" s="4">
        <v>0</v>
      </c>
      <c r="X436" s="4">
        <v>52503</v>
      </c>
      <c r="Y436" s="4">
        <v>0</v>
      </c>
      <c r="Z436" s="4">
        <v>4624</v>
      </c>
      <c r="AA436" s="4">
        <v>0</v>
      </c>
      <c r="AB436" s="4">
        <v>1389061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</row>
    <row r="437" spans="1:36" x14ac:dyDescent="0.25">
      <c r="A437" s="4">
        <v>4151</v>
      </c>
      <c r="B437" s="4">
        <v>7</v>
      </c>
      <c r="C437" s="4" t="s">
        <v>438</v>
      </c>
      <c r="D437" s="4">
        <v>0</v>
      </c>
      <c r="E437" s="4">
        <v>0</v>
      </c>
      <c r="F437" s="4">
        <v>105</v>
      </c>
      <c r="G437" s="4">
        <v>126</v>
      </c>
      <c r="H437" s="4">
        <v>795312</v>
      </c>
      <c r="I437" s="4">
        <v>0</v>
      </c>
      <c r="J437" s="4">
        <v>6184</v>
      </c>
      <c r="K437" s="4">
        <v>0</v>
      </c>
      <c r="L437" s="4">
        <v>0</v>
      </c>
      <c r="M437" s="4">
        <v>3717</v>
      </c>
      <c r="N437" s="4">
        <v>20021</v>
      </c>
      <c r="O437" s="4">
        <v>28546</v>
      </c>
      <c r="P437" s="4">
        <v>15111</v>
      </c>
      <c r="Q437" s="4">
        <v>1638</v>
      </c>
      <c r="R437" s="4">
        <v>0</v>
      </c>
      <c r="S437" s="4">
        <v>0</v>
      </c>
      <c r="T437" s="4">
        <v>14490</v>
      </c>
      <c r="U437" s="4">
        <v>0</v>
      </c>
      <c r="V437" s="4">
        <v>0</v>
      </c>
      <c r="W437" s="4">
        <v>0</v>
      </c>
      <c r="X437" s="4">
        <v>28271</v>
      </c>
      <c r="Y437" s="4">
        <v>0</v>
      </c>
      <c r="Z437" s="4">
        <v>2402</v>
      </c>
      <c r="AA437" s="4">
        <v>0</v>
      </c>
      <c r="AB437" s="4">
        <v>887421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</row>
    <row r="438" spans="1:36" x14ac:dyDescent="0.25">
      <c r="A438" s="4">
        <v>4152</v>
      </c>
      <c r="B438" s="4">
        <v>7</v>
      </c>
      <c r="C438" s="4" t="s">
        <v>439</v>
      </c>
      <c r="D438" s="4">
        <v>0</v>
      </c>
      <c r="E438" s="4">
        <v>0</v>
      </c>
      <c r="F438" s="4">
        <v>596</v>
      </c>
      <c r="G438" s="4">
        <v>616.20000000000005</v>
      </c>
      <c r="H438" s="4">
        <v>3889454</v>
      </c>
      <c r="I438" s="4">
        <v>0</v>
      </c>
      <c r="J438" s="4">
        <v>9085</v>
      </c>
      <c r="K438" s="4">
        <v>15539</v>
      </c>
      <c r="L438" s="4">
        <v>0</v>
      </c>
      <c r="M438" s="4">
        <v>18176</v>
      </c>
      <c r="N438" s="4">
        <v>0</v>
      </c>
      <c r="O438" s="4">
        <v>139606</v>
      </c>
      <c r="P438" s="4">
        <v>73899</v>
      </c>
      <c r="Q438" s="4">
        <v>8011</v>
      </c>
      <c r="R438" s="4">
        <v>0</v>
      </c>
      <c r="S438" s="4">
        <v>0</v>
      </c>
      <c r="T438" s="4">
        <v>72095.400000000009</v>
      </c>
      <c r="U438" s="4">
        <v>0</v>
      </c>
      <c r="V438" s="4">
        <v>0</v>
      </c>
      <c r="W438" s="4">
        <v>0</v>
      </c>
      <c r="X438" s="4">
        <v>147918</v>
      </c>
      <c r="Y438" s="4">
        <v>0</v>
      </c>
      <c r="Z438" s="4">
        <v>10687</v>
      </c>
      <c r="AA438" s="4">
        <v>0</v>
      </c>
      <c r="AB438" s="4">
        <v>4236552.4000000004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</row>
    <row r="439" spans="1:36" x14ac:dyDescent="0.25">
      <c r="A439" s="4">
        <v>4153</v>
      </c>
      <c r="B439" s="4">
        <v>7</v>
      </c>
      <c r="C439" s="4" t="s">
        <v>440</v>
      </c>
      <c r="D439" s="4">
        <v>0</v>
      </c>
      <c r="E439" s="4">
        <v>0</v>
      </c>
      <c r="F439" s="4">
        <v>411</v>
      </c>
      <c r="G439" s="4">
        <v>428.2</v>
      </c>
      <c r="H439" s="4">
        <v>2702798</v>
      </c>
      <c r="I439" s="4">
        <v>0</v>
      </c>
      <c r="J439" s="4">
        <v>940809</v>
      </c>
      <c r="K439" s="4">
        <v>168858</v>
      </c>
      <c r="L439" s="4">
        <v>0</v>
      </c>
      <c r="M439" s="4">
        <v>12631</v>
      </c>
      <c r="N439" s="4">
        <v>0</v>
      </c>
      <c r="O439" s="4">
        <v>97012</v>
      </c>
      <c r="P439" s="4">
        <v>51353</v>
      </c>
      <c r="Q439" s="4">
        <v>5567</v>
      </c>
      <c r="R439" s="4">
        <v>0</v>
      </c>
      <c r="S439" s="4">
        <v>0</v>
      </c>
      <c r="T439" s="4">
        <v>44532.799999999996</v>
      </c>
      <c r="U439" s="4">
        <v>0</v>
      </c>
      <c r="V439" s="4">
        <v>0</v>
      </c>
      <c r="W439" s="4">
        <v>0</v>
      </c>
      <c r="X439" s="4">
        <v>72697</v>
      </c>
      <c r="Y439" s="4">
        <v>0</v>
      </c>
      <c r="Z439" s="4">
        <v>7299</v>
      </c>
      <c r="AA439" s="4">
        <v>0</v>
      </c>
      <c r="AB439" s="4">
        <v>4030859.8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</row>
    <row r="440" spans="1:36" x14ac:dyDescent="0.25">
      <c r="A440" s="4">
        <v>4155</v>
      </c>
      <c r="B440" s="4">
        <v>7</v>
      </c>
      <c r="C440" s="4" t="s">
        <v>441</v>
      </c>
      <c r="D440" s="4">
        <v>0</v>
      </c>
      <c r="E440" s="4">
        <v>0</v>
      </c>
      <c r="F440" s="4">
        <v>106</v>
      </c>
      <c r="G440" s="4">
        <v>106</v>
      </c>
      <c r="H440" s="4">
        <v>669072</v>
      </c>
      <c r="I440" s="4">
        <v>0</v>
      </c>
      <c r="J440" s="4">
        <v>312672</v>
      </c>
      <c r="K440" s="4">
        <v>0</v>
      </c>
      <c r="L440" s="4">
        <v>0</v>
      </c>
      <c r="M440" s="4">
        <v>3127</v>
      </c>
      <c r="N440" s="4">
        <v>31301</v>
      </c>
      <c r="O440" s="4">
        <v>24015</v>
      </c>
      <c r="P440" s="4">
        <v>12712</v>
      </c>
      <c r="Q440" s="4">
        <v>1378</v>
      </c>
      <c r="R440" s="4">
        <v>0</v>
      </c>
      <c r="S440" s="4">
        <v>0</v>
      </c>
      <c r="T440" s="4">
        <v>23108</v>
      </c>
      <c r="U440" s="4">
        <v>0</v>
      </c>
      <c r="V440" s="4">
        <v>0</v>
      </c>
      <c r="W440" s="4">
        <v>0</v>
      </c>
      <c r="X440" s="4">
        <v>0</v>
      </c>
      <c r="Y440" s="4">
        <v>21204</v>
      </c>
      <c r="Z440" s="4">
        <v>4017</v>
      </c>
      <c r="AA440" s="4">
        <v>0</v>
      </c>
      <c r="AB440" s="4">
        <v>1102606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</row>
    <row r="441" spans="1:36" x14ac:dyDescent="0.25">
      <c r="A441" s="4">
        <v>4159</v>
      </c>
      <c r="B441" s="4">
        <v>7</v>
      </c>
      <c r="C441" s="4" t="s">
        <v>442</v>
      </c>
      <c r="D441" s="4">
        <v>0</v>
      </c>
      <c r="E441" s="4">
        <v>0</v>
      </c>
      <c r="F441" s="4">
        <v>1055</v>
      </c>
      <c r="G441" s="4">
        <v>1086</v>
      </c>
      <c r="H441" s="4">
        <v>6854832</v>
      </c>
      <c r="I441" s="4">
        <v>0</v>
      </c>
      <c r="J441" s="4">
        <v>154558</v>
      </c>
      <c r="K441" s="4">
        <v>59377</v>
      </c>
      <c r="L441" s="4">
        <v>0</v>
      </c>
      <c r="M441" s="4">
        <v>32035</v>
      </c>
      <c r="N441" s="4">
        <v>0</v>
      </c>
      <c r="O441" s="4">
        <v>246043</v>
      </c>
      <c r="P441" s="4">
        <v>130240</v>
      </c>
      <c r="Q441" s="4">
        <v>14118</v>
      </c>
      <c r="R441" s="4">
        <v>0</v>
      </c>
      <c r="S441" s="4">
        <v>0</v>
      </c>
      <c r="T441" s="4">
        <v>24978</v>
      </c>
      <c r="U441" s="4">
        <v>0</v>
      </c>
      <c r="V441" s="4">
        <v>0</v>
      </c>
      <c r="W441" s="4">
        <v>0</v>
      </c>
      <c r="X441" s="4">
        <v>248886</v>
      </c>
      <c r="Y441" s="4">
        <v>0</v>
      </c>
      <c r="Z441" s="4">
        <v>19230</v>
      </c>
      <c r="AA441" s="4">
        <v>0</v>
      </c>
      <c r="AB441" s="4">
        <v>7535411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</row>
    <row r="442" spans="1:36" x14ac:dyDescent="0.25">
      <c r="A442" s="4">
        <v>4160</v>
      </c>
      <c r="B442" s="4">
        <v>7</v>
      </c>
      <c r="C442" s="4" t="s">
        <v>443</v>
      </c>
      <c r="D442" s="4">
        <v>0</v>
      </c>
      <c r="E442" s="4">
        <v>0</v>
      </c>
      <c r="F442" s="4">
        <v>775</v>
      </c>
      <c r="G442" s="4">
        <v>906</v>
      </c>
      <c r="H442" s="4">
        <v>5718672</v>
      </c>
      <c r="I442" s="4">
        <v>14266</v>
      </c>
      <c r="J442" s="4">
        <v>34699</v>
      </c>
      <c r="K442" s="4">
        <v>15202</v>
      </c>
      <c r="L442" s="4">
        <v>0</v>
      </c>
      <c r="M442" s="4">
        <v>26725</v>
      </c>
      <c r="N442" s="4">
        <v>28622</v>
      </c>
      <c r="O442" s="4">
        <v>205262</v>
      </c>
      <c r="P442" s="4">
        <v>108653</v>
      </c>
      <c r="Q442" s="4">
        <v>11778</v>
      </c>
      <c r="R442" s="4">
        <v>0</v>
      </c>
      <c r="S442" s="4">
        <v>0</v>
      </c>
      <c r="T442" s="4">
        <v>180294</v>
      </c>
      <c r="U442" s="4">
        <v>0</v>
      </c>
      <c r="V442" s="4">
        <v>0</v>
      </c>
      <c r="W442" s="4">
        <v>0</v>
      </c>
      <c r="X442" s="4">
        <v>188053</v>
      </c>
      <c r="Y442" s="4">
        <v>0</v>
      </c>
      <c r="Z442" s="4">
        <v>11835</v>
      </c>
      <c r="AA442" s="4">
        <v>0</v>
      </c>
      <c r="AB442" s="4">
        <v>6356008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</row>
    <row r="443" spans="1:36" x14ac:dyDescent="0.25">
      <c r="A443" s="4">
        <v>4161</v>
      </c>
      <c r="B443" s="4">
        <v>7</v>
      </c>
      <c r="C443" s="4" t="s">
        <v>444</v>
      </c>
      <c r="D443" s="4">
        <v>0</v>
      </c>
      <c r="E443" s="4">
        <v>0</v>
      </c>
      <c r="F443" s="4">
        <v>235.6</v>
      </c>
      <c r="G443" s="4">
        <v>244.6</v>
      </c>
      <c r="H443" s="4">
        <v>1543915</v>
      </c>
      <c r="I443" s="4">
        <v>3852</v>
      </c>
      <c r="J443" s="4">
        <v>214651</v>
      </c>
      <c r="K443" s="4">
        <v>0</v>
      </c>
      <c r="L443" s="4">
        <v>0</v>
      </c>
      <c r="M443" s="4">
        <v>7215</v>
      </c>
      <c r="N443" s="4">
        <v>27481</v>
      </c>
      <c r="O443" s="4">
        <v>55416</v>
      </c>
      <c r="P443" s="4">
        <v>29334</v>
      </c>
      <c r="Q443" s="4">
        <v>3180</v>
      </c>
      <c r="R443" s="4">
        <v>0</v>
      </c>
      <c r="S443" s="4">
        <v>0</v>
      </c>
      <c r="T443" s="4">
        <v>43049.599999999999</v>
      </c>
      <c r="U443" s="4">
        <v>0</v>
      </c>
      <c r="V443" s="4">
        <v>0</v>
      </c>
      <c r="W443" s="4">
        <v>0</v>
      </c>
      <c r="X443" s="4">
        <v>50232</v>
      </c>
      <c r="Y443" s="4">
        <v>0</v>
      </c>
      <c r="Z443" s="4">
        <v>4837</v>
      </c>
      <c r="AA443" s="4">
        <v>0</v>
      </c>
      <c r="AB443" s="4">
        <v>1932930.6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</row>
    <row r="444" spans="1:36" x14ac:dyDescent="0.25">
      <c r="A444" s="4">
        <v>4162</v>
      </c>
      <c r="B444" s="4">
        <v>7</v>
      </c>
      <c r="C444" s="4" t="s">
        <v>445</v>
      </c>
      <c r="D444" s="4">
        <v>0</v>
      </c>
      <c r="E444" s="4">
        <v>0</v>
      </c>
      <c r="F444" s="4">
        <v>117</v>
      </c>
      <c r="G444" s="4">
        <v>121.8</v>
      </c>
      <c r="H444" s="4">
        <v>768802</v>
      </c>
      <c r="I444" s="4">
        <v>0</v>
      </c>
      <c r="J444" s="4">
        <v>74871</v>
      </c>
      <c r="K444" s="4">
        <v>19080</v>
      </c>
      <c r="L444" s="4">
        <v>0</v>
      </c>
      <c r="M444" s="4">
        <v>3593</v>
      </c>
      <c r="N444" s="4">
        <v>0</v>
      </c>
      <c r="O444" s="4">
        <v>27595</v>
      </c>
      <c r="P444" s="4">
        <v>14607</v>
      </c>
      <c r="Q444" s="4">
        <v>1583</v>
      </c>
      <c r="R444" s="4">
        <v>0</v>
      </c>
      <c r="S444" s="4">
        <v>0</v>
      </c>
      <c r="T444" s="4">
        <v>3532.2</v>
      </c>
      <c r="U444" s="4">
        <v>-35826</v>
      </c>
      <c r="V444" s="4">
        <v>0</v>
      </c>
      <c r="W444" s="4">
        <v>0</v>
      </c>
      <c r="X444" s="4">
        <v>29281</v>
      </c>
      <c r="Y444" s="4">
        <v>3181</v>
      </c>
      <c r="Z444" s="4">
        <v>2473</v>
      </c>
      <c r="AA444" s="4">
        <v>0</v>
      </c>
      <c r="AB444" s="4">
        <v>883491.2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</row>
    <row r="445" spans="1:36" x14ac:dyDescent="0.25">
      <c r="A445" s="4">
        <v>4163</v>
      </c>
      <c r="B445" s="4">
        <v>7</v>
      </c>
      <c r="C445" s="4" t="s">
        <v>446</v>
      </c>
      <c r="D445" s="4">
        <v>0</v>
      </c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4695</v>
      </c>
      <c r="AA445" s="4">
        <v>0</v>
      </c>
      <c r="AB445" s="4">
        <v>4695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</row>
    <row r="446" spans="1:36" x14ac:dyDescent="0.25">
      <c r="A446" s="4">
        <v>4164</v>
      </c>
      <c r="B446" s="4">
        <v>7</v>
      </c>
      <c r="C446" s="4" t="s">
        <v>447</v>
      </c>
      <c r="D446" s="4">
        <v>0</v>
      </c>
      <c r="E446" s="4">
        <v>0</v>
      </c>
      <c r="F446" s="4">
        <v>110</v>
      </c>
      <c r="G446" s="4">
        <v>123.19999999999999</v>
      </c>
      <c r="H446" s="4">
        <v>777638</v>
      </c>
      <c r="I446" s="4">
        <v>0</v>
      </c>
      <c r="J446" s="4">
        <v>80727</v>
      </c>
      <c r="K446" s="4">
        <v>0</v>
      </c>
      <c r="L446" s="4">
        <v>0</v>
      </c>
      <c r="M446" s="4">
        <v>3634</v>
      </c>
      <c r="N446" s="4">
        <v>0</v>
      </c>
      <c r="O446" s="4">
        <v>27912</v>
      </c>
      <c r="P446" s="4">
        <v>14775</v>
      </c>
      <c r="Q446" s="4">
        <v>1602</v>
      </c>
      <c r="R446" s="4">
        <v>0</v>
      </c>
      <c r="S446" s="4">
        <v>0</v>
      </c>
      <c r="T446" s="4">
        <v>22668.799999999999</v>
      </c>
      <c r="U446" s="4">
        <v>0</v>
      </c>
      <c r="V446" s="4">
        <v>0</v>
      </c>
      <c r="W446" s="4">
        <v>0</v>
      </c>
      <c r="X446" s="4">
        <v>23727</v>
      </c>
      <c r="Y446" s="4">
        <v>21204</v>
      </c>
      <c r="Z446" s="4">
        <v>2914</v>
      </c>
      <c r="AA446" s="4">
        <v>0</v>
      </c>
      <c r="AB446" s="4">
        <v>953074.8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</row>
    <row r="447" spans="1:36" x14ac:dyDescent="0.25">
      <c r="A447" s="4">
        <v>4166</v>
      </c>
      <c r="B447" s="4">
        <v>7</v>
      </c>
      <c r="C447" s="4" t="s">
        <v>448</v>
      </c>
      <c r="D447" s="4">
        <v>0</v>
      </c>
      <c r="E447" s="4">
        <v>0</v>
      </c>
      <c r="F447" s="4">
        <v>145</v>
      </c>
      <c r="G447" s="4">
        <v>174</v>
      </c>
      <c r="H447" s="4">
        <v>1098288</v>
      </c>
      <c r="I447" s="4">
        <v>0</v>
      </c>
      <c r="J447" s="4">
        <v>443368</v>
      </c>
      <c r="K447" s="4">
        <v>0</v>
      </c>
      <c r="L447" s="4">
        <v>0</v>
      </c>
      <c r="M447" s="4">
        <v>5133</v>
      </c>
      <c r="N447" s="4">
        <v>28715</v>
      </c>
      <c r="O447" s="4">
        <v>39421</v>
      </c>
      <c r="P447" s="4">
        <v>20867</v>
      </c>
      <c r="Q447" s="4">
        <v>2262</v>
      </c>
      <c r="R447" s="4">
        <v>0</v>
      </c>
      <c r="S447" s="4">
        <v>0</v>
      </c>
      <c r="T447" s="4">
        <v>28188</v>
      </c>
      <c r="U447" s="4">
        <v>0</v>
      </c>
      <c r="V447" s="4">
        <v>0</v>
      </c>
      <c r="W447" s="4">
        <v>0</v>
      </c>
      <c r="X447" s="4">
        <v>42911</v>
      </c>
      <c r="Y447" s="4">
        <v>0</v>
      </c>
      <c r="Z447" s="4">
        <v>3394</v>
      </c>
      <c r="AA447" s="4">
        <v>0</v>
      </c>
      <c r="AB447" s="4">
        <v>1669636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</row>
    <row r="448" spans="1:36" x14ac:dyDescent="0.25">
      <c r="A448" s="4">
        <v>4167</v>
      </c>
      <c r="B448" s="4">
        <v>7</v>
      </c>
      <c r="C448" s="4" t="s">
        <v>449</v>
      </c>
      <c r="D448" s="4">
        <v>0</v>
      </c>
      <c r="E448" s="4">
        <v>0</v>
      </c>
      <c r="F448" s="4">
        <v>340</v>
      </c>
      <c r="G448" s="4">
        <v>340</v>
      </c>
      <c r="H448" s="4">
        <v>2146080</v>
      </c>
      <c r="I448" s="4">
        <v>0</v>
      </c>
      <c r="J448" s="4">
        <v>4816</v>
      </c>
      <c r="K448" s="4">
        <v>16638</v>
      </c>
      <c r="L448" s="4">
        <v>0</v>
      </c>
      <c r="M448" s="4">
        <v>10029</v>
      </c>
      <c r="N448" s="4">
        <v>0</v>
      </c>
      <c r="O448" s="4">
        <v>77030</v>
      </c>
      <c r="P448" s="4">
        <v>40775</v>
      </c>
      <c r="Q448" s="4">
        <v>4420</v>
      </c>
      <c r="R448" s="4">
        <v>0</v>
      </c>
      <c r="S448" s="4">
        <v>0</v>
      </c>
      <c r="T448" s="4">
        <v>7480</v>
      </c>
      <c r="U448" s="4">
        <v>0</v>
      </c>
      <c r="V448" s="4">
        <v>0</v>
      </c>
      <c r="W448" s="4">
        <v>0</v>
      </c>
      <c r="X448" s="4">
        <v>82289</v>
      </c>
      <c r="Y448" s="4">
        <v>14136</v>
      </c>
      <c r="Z448" s="4">
        <v>4436</v>
      </c>
      <c r="AA448" s="4">
        <v>0</v>
      </c>
      <c r="AB448" s="4">
        <v>2325840</v>
      </c>
      <c r="AC448" s="4">
        <v>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</row>
    <row r="449" spans="1:36" x14ac:dyDescent="0.25">
      <c r="A449" s="4">
        <v>4168</v>
      </c>
      <c r="B449" s="4">
        <v>7</v>
      </c>
      <c r="C449" s="4" t="s">
        <v>450</v>
      </c>
      <c r="D449" s="4">
        <v>0</v>
      </c>
      <c r="E449" s="4">
        <v>0</v>
      </c>
      <c r="F449" s="4">
        <v>95</v>
      </c>
      <c r="G449" s="4">
        <v>95</v>
      </c>
      <c r="H449" s="4">
        <v>599640</v>
      </c>
      <c r="I449" s="4">
        <v>0</v>
      </c>
      <c r="J449" s="4">
        <v>81493</v>
      </c>
      <c r="K449" s="4">
        <v>19080</v>
      </c>
      <c r="L449" s="4">
        <v>0</v>
      </c>
      <c r="M449" s="4">
        <v>2802</v>
      </c>
      <c r="N449" s="4">
        <v>23686</v>
      </c>
      <c r="O449" s="4">
        <v>21523</v>
      </c>
      <c r="P449" s="4">
        <v>11393</v>
      </c>
      <c r="Q449" s="4">
        <v>1235</v>
      </c>
      <c r="R449" s="4">
        <v>0</v>
      </c>
      <c r="S449" s="4">
        <v>0</v>
      </c>
      <c r="T449" s="4">
        <v>13490</v>
      </c>
      <c r="U449" s="4">
        <v>-51629</v>
      </c>
      <c r="V449" s="4">
        <v>0</v>
      </c>
      <c r="W449" s="4">
        <v>0</v>
      </c>
      <c r="X449" s="4">
        <v>0</v>
      </c>
      <c r="Y449" s="4">
        <v>0</v>
      </c>
      <c r="Z449" s="4">
        <v>2580</v>
      </c>
      <c r="AA449" s="4">
        <v>0</v>
      </c>
      <c r="AB449" s="4">
        <v>725293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</row>
    <row r="450" spans="1:36" x14ac:dyDescent="0.25">
      <c r="A450" s="4">
        <v>4169</v>
      </c>
      <c r="B450" s="4">
        <v>7</v>
      </c>
      <c r="C450" s="4" t="s">
        <v>451</v>
      </c>
      <c r="D450" s="4">
        <v>0</v>
      </c>
      <c r="E450" s="4">
        <v>0</v>
      </c>
      <c r="F450" s="4">
        <v>250</v>
      </c>
      <c r="G450" s="4">
        <v>250</v>
      </c>
      <c r="H450" s="4">
        <v>1578000</v>
      </c>
      <c r="I450" s="4">
        <v>3937</v>
      </c>
      <c r="J450" s="4">
        <v>770051</v>
      </c>
      <c r="K450" s="4">
        <v>47700</v>
      </c>
      <c r="L450" s="4">
        <v>0</v>
      </c>
      <c r="M450" s="4">
        <v>7374</v>
      </c>
      <c r="N450" s="4">
        <v>0</v>
      </c>
      <c r="O450" s="4">
        <v>56640</v>
      </c>
      <c r="P450" s="4">
        <v>29982</v>
      </c>
      <c r="Q450" s="4">
        <v>3250</v>
      </c>
      <c r="R450" s="4">
        <v>0</v>
      </c>
      <c r="S450" s="4">
        <v>0</v>
      </c>
      <c r="T450" s="4">
        <v>7000</v>
      </c>
      <c r="U450" s="4">
        <v>0</v>
      </c>
      <c r="V450" s="4">
        <v>0</v>
      </c>
      <c r="W450" s="4">
        <v>0</v>
      </c>
      <c r="X450" s="4">
        <v>72445</v>
      </c>
      <c r="Y450" s="4">
        <v>79515</v>
      </c>
      <c r="Z450" s="4">
        <v>6214</v>
      </c>
      <c r="AA450" s="4">
        <v>0</v>
      </c>
      <c r="AB450" s="4">
        <v>2589663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</row>
    <row r="451" spans="1:36" x14ac:dyDescent="0.25">
      <c r="A451" s="4">
        <v>4170</v>
      </c>
      <c r="B451" s="4">
        <v>7</v>
      </c>
      <c r="C451" s="4" t="s">
        <v>452</v>
      </c>
      <c r="D451" s="4">
        <v>0</v>
      </c>
      <c r="E451" s="4">
        <v>0</v>
      </c>
      <c r="F451" s="4">
        <v>1830</v>
      </c>
      <c r="G451" s="4">
        <v>1985.9999999999998</v>
      </c>
      <c r="H451" s="4">
        <v>12535632</v>
      </c>
      <c r="I451" s="4">
        <v>0</v>
      </c>
      <c r="J451" s="4">
        <v>3615300</v>
      </c>
      <c r="K451" s="4">
        <v>917748</v>
      </c>
      <c r="L451" s="4">
        <v>0</v>
      </c>
      <c r="M451" s="4">
        <v>58582</v>
      </c>
      <c r="N451" s="4">
        <v>0</v>
      </c>
      <c r="O451" s="4">
        <v>449946</v>
      </c>
      <c r="P451" s="4">
        <v>238174</v>
      </c>
      <c r="Q451" s="4">
        <v>25818</v>
      </c>
      <c r="R451" s="4">
        <v>0</v>
      </c>
      <c r="S451" s="4">
        <v>0</v>
      </c>
      <c r="T451" s="4">
        <v>55607.999999999993</v>
      </c>
      <c r="U451" s="4">
        <v>0</v>
      </c>
      <c r="V451" s="4">
        <v>0</v>
      </c>
      <c r="W451" s="4">
        <v>0</v>
      </c>
      <c r="X451" s="4">
        <v>386707</v>
      </c>
      <c r="Y451" s="4">
        <v>0</v>
      </c>
      <c r="Z451" s="4">
        <v>40934</v>
      </c>
      <c r="AA451" s="4">
        <v>0</v>
      </c>
      <c r="AB451" s="4">
        <v>17937742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</row>
    <row r="452" spans="1:36" x14ac:dyDescent="0.25">
      <c r="A452" s="4">
        <v>4171</v>
      </c>
      <c r="B452" s="4">
        <v>7</v>
      </c>
      <c r="C452" s="4" t="s">
        <v>453</v>
      </c>
      <c r="D452" s="4">
        <v>0</v>
      </c>
      <c r="E452" s="4">
        <v>0</v>
      </c>
      <c r="F452" s="4">
        <v>1187</v>
      </c>
      <c r="G452" s="4">
        <v>1220.4000000000001</v>
      </c>
      <c r="H452" s="4">
        <v>7703165</v>
      </c>
      <c r="I452" s="4">
        <v>0</v>
      </c>
      <c r="J452" s="4">
        <v>856908</v>
      </c>
      <c r="K452" s="4">
        <v>438840</v>
      </c>
      <c r="L452" s="4">
        <v>0</v>
      </c>
      <c r="M452" s="4">
        <v>35999</v>
      </c>
      <c r="N452" s="4">
        <v>0</v>
      </c>
      <c r="O452" s="4">
        <v>276492</v>
      </c>
      <c r="P452" s="4">
        <v>146358</v>
      </c>
      <c r="Q452" s="4">
        <v>15865</v>
      </c>
      <c r="R452" s="4">
        <v>0</v>
      </c>
      <c r="S452" s="4">
        <v>0</v>
      </c>
      <c r="T452" s="4">
        <v>131803.20000000001</v>
      </c>
      <c r="U452" s="4">
        <v>0</v>
      </c>
      <c r="V452" s="4">
        <v>0</v>
      </c>
      <c r="W452" s="4">
        <v>0</v>
      </c>
      <c r="X452" s="4">
        <v>259740</v>
      </c>
      <c r="Y452" s="4">
        <v>0</v>
      </c>
      <c r="Z452" s="4">
        <v>14638</v>
      </c>
      <c r="AA452" s="4">
        <v>0</v>
      </c>
      <c r="AB452" s="4">
        <v>9620068.1999999993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</row>
    <row r="453" spans="1:36" x14ac:dyDescent="0.25">
      <c r="A453" s="4">
        <v>4172</v>
      </c>
      <c r="B453" s="4">
        <v>7</v>
      </c>
      <c r="C453" s="4" t="s">
        <v>454</v>
      </c>
      <c r="D453" s="4">
        <v>0</v>
      </c>
      <c r="E453" s="4">
        <v>0</v>
      </c>
      <c r="F453" s="4">
        <v>49</v>
      </c>
      <c r="G453" s="4">
        <v>49</v>
      </c>
      <c r="H453" s="4">
        <v>309288</v>
      </c>
      <c r="I453" s="4">
        <v>0</v>
      </c>
      <c r="J453" s="4">
        <v>38968</v>
      </c>
      <c r="K453" s="4">
        <v>0</v>
      </c>
      <c r="L453" s="4">
        <v>0</v>
      </c>
      <c r="M453" s="4">
        <v>1445</v>
      </c>
      <c r="N453" s="4">
        <v>13260</v>
      </c>
      <c r="O453" s="4">
        <v>11101</v>
      </c>
      <c r="P453" s="4">
        <v>5876</v>
      </c>
      <c r="Q453" s="4">
        <v>637</v>
      </c>
      <c r="R453" s="4">
        <v>0</v>
      </c>
      <c r="S453" s="4">
        <v>0</v>
      </c>
      <c r="T453" s="4">
        <v>13867</v>
      </c>
      <c r="U453" s="4">
        <v>-27673</v>
      </c>
      <c r="V453" s="4">
        <v>0</v>
      </c>
      <c r="W453" s="4">
        <v>0</v>
      </c>
      <c r="X453" s="4">
        <v>12873</v>
      </c>
      <c r="Y453" s="4">
        <v>1767</v>
      </c>
      <c r="Z453" s="4">
        <v>1206</v>
      </c>
      <c r="AA453" s="4">
        <v>0</v>
      </c>
      <c r="AB453" s="4">
        <v>369742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</row>
    <row r="454" spans="1:36" x14ac:dyDescent="0.25">
      <c r="A454" s="4">
        <v>4177</v>
      </c>
      <c r="B454" s="4">
        <v>7</v>
      </c>
      <c r="C454" s="4" t="s">
        <v>455</v>
      </c>
      <c r="D454" s="4">
        <v>0</v>
      </c>
      <c r="E454" s="4">
        <v>0</v>
      </c>
      <c r="F454" s="4">
        <v>32</v>
      </c>
      <c r="G454" s="4">
        <v>35.6</v>
      </c>
      <c r="H454" s="4">
        <v>224707</v>
      </c>
      <c r="I454" s="4">
        <v>0</v>
      </c>
      <c r="J454" s="4">
        <v>19539</v>
      </c>
      <c r="K454" s="4">
        <v>0</v>
      </c>
      <c r="L454" s="4">
        <v>0</v>
      </c>
      <c r="M454" s="4">
        <v>1050</v>
      </c>
      <c r="N454" s="4">
        <v>18912</v>
      </c>
      <c r="O454" s="4">
        <v>8065</v>
      </c>
      <c r="P454" s="4">
        <v>4269</v>
      </c>
      <c r="Q454" s="4">
        <v>463</v>
      </c>
      <c r="R454" s="4">
        <v>0</v>
      </c>
      <c r="S454" s="4">
        <v>0</v>
      </c>
      <c r="T454" s="4">
        <v>3097.2000000000003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859</v>
      </c>
      <c r="AA454" s="4">
        <v>0</v>
      </c>
      <c r="AB454" s="4">
        <v>280961.2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</row>
    <row r="455" spans="1:36" x14ac:dyDescent="0.25">
      <c r="A455" s="4">
        <v>4178</v>
      </c>
      <c r="B455" s="4">
        <v>7</v>
      </c>
      <c r="C455" s="4" t="s">
        <v>456</v>
      </c>
      <c r="D455" s="4">
        <v>0</v>
      </c>
      <c r="E455" s="4">
        <v>0</v>
      </c>
      <c r="F455" s="4">
        <v>150</v>
      </c>
      <c r="G455" s="4">
        <v>180</v>
      </c>
      <c r="H455" s="4">
        <v>1136160</v>
      </c>
      <c r="I455" s="4">
        <v>2834</v>
      </c>
      <c r="J455" s="4">
        <v>504063</v>
      </c>
      <c r="K455" s="4">
        <v>114480</v>
      </c>
      <c r="L455" s="4">
        <v>0</v>
      </c>
      <c r="M455" s="4">
        <v>5310</v>
      </c>
      <c r="N455" s="4">
        <v>0</v>
      </c>
      <c r="O455" s="4">
        <v>40781</v>
      </c>
      <c r="P455" s="4">
        <v>21587</v>
      </c>
      <c r="Q455" s="4">
        <v>2340</v>
      </c>
      <c r="R455" s="4">
        <v>0</v>
      </c>
      <c r="S455" s="4">
        <v>0</v>
      </c>
      <c r="T455" s="4">
        <v>9180</v>
      </c>
      <c r="U455" s="4">
        <v>0</v>
      </c>
      <c r="V455" s="4">
        <v>0</v>
      </c>
      <c r="W455" s="4">
        <v>0</v>
      </c>
      <c r="X455" s="4">
        <v>39630</v>
      </c>
      <c r="Y455" s="4">
        <v>0</v>
      </c>
      <c r="Z455" s="4">
        <v>3290</v>
      </c>
      <c r="AA455" s="4">
        <v>0</v>
      </c>
      <c r="AB455" s="4">
        <v>1840025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</row>
    <row r="456" spans="1:36" x14ac:dyDescent="0.25">
      <c r="A456" s="4">
        <v>4181</v>
      </c>
      <c r="B456" s="4">
        <v>7</v>
      </c>
      <c r="C456" s="4" t="s">
        <v>457</v>
      </c>
      <c r="D456" s="4">
        <v>0</v>
      </c>
      <c r="E456" s="4">
        <v>0</v>
      </c>
      <c r="F456" s="4">
        <v>1350</v>
      </c>
      <c r="G456" s="4">
        <v>1415</v>
      </c>
      <c r="H456" s="4">
        <v>8931480</v>
      </c>
      <c r="I456" s="4">
        <v>0</v>
      </c>
      <c r="J456" s="4">
        <v>3241767</v>
      </c>
      <c r="K456" s="4">
        <v>736488</v>
      </c>
      <c r="L456" s="4">
        <v>0</v>
      </c>
      <c r="M456" s="4">
        <v>41739</v>
      </c>
      <c r="N456" s="4">
        <v>0</v>
      </c>
      <c r="O456" s="4">
        <v>320581</v>
      </c>
      <c r="P456" s="4">
        <v>169696</v>
      </c>
      <c r="Q456" s="4">
        <v>18395</v>
      </c>
      <c r="R456" s="4">
        <v>0</v>
      </c>
      <c r="S456" s="4">
        <v>0</v>
      </c>
      <c r="T456" s="4">
        <v>275925</v>
      </c>
      <c r="U456" s="4">
        <v>0</v>
      </c>
      <c r="V456" s="4">
        <v>0</v>
      </c>
      <c r="W456" s="4">
        <v>0</v>
      </c>
      <c r="X456" s="4">
        <v>335466</v>
      </c>
      <c r="Y456" s="4">
        <v>0</v>
      </c>
      <c r="Z456" s="4">
        <v>20972</v>
      </c>
      <c r="AA456" s="4">
        <v>0</v>
      </c>
      <c r="AB456" s="4">
        <v>13757043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</row>
    <row r="457" spans="1:36" x14ac:dyDescent="0.25">
      <c r="A457" s="4">
        <v>4183</v>
      </c>
      <c r="B457" s="4">
        <v>7</v>
      </c>
      <c r="C457" s="4" t="s">
        <v>458</v>
      </c>
      <c r="D457" s="4">
        <v>0</v>
      </c>
      <c r="E457" s="4">
        <v>0</v>
      </c>
      <c r="F457" s="4">
        <v>314</v>
      </c>
      <c r="G457" s="4">
        <v>376.79999999999995</v>
      </c>
      <c r="H457" s="4">
        <v>2378362</v>
      </c>
      <c r="I457" s="4">
        <v>0</v>
      </c>
      <c r="J457" s="4">
        <v>21783</v>
      </c>
      <c r="K457" s="4">
        <v>0</v>
      </c>
      <c r="L457" s="4">
        <v>0</v>
      </c>
      <c r="M457" s="4">
        <v>11115</v>
      </c>
      <c r="N457" s="4">
        <v>0</v>
      </c>
      <c r="O457" s="4">
        <v>85367</v>
      </c>
      <c r="P457" s="4">
        <v>45188</v>
      </c>
      <c r="Q457" s="4">
        <v>4898</v>
      </c>
      <c r="R457" s="4">
        <v>0</v>
      </c>
      <c r="S457" s="4">
        <v>0</v>
      </c>
      <c r="T457" s="4">
        <v>29013.599999999995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16168</v>
      </c>
      <c r="AA457" s="4">
        <v>0</v>
      </c>
      <c r="AB457" s="4">
        <v>2591894.6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</row>
    <row r="458" spans="1:36" x14ac:dyDescent="0.25">
      <c r="A458" s="4">
        <v>4184</v>
      </c>
      <c r="B458" s="4">
        <v>7</v>
      </c>
      <c r="C458" s="4" t="s">
        <v>459</v>
      </c>
      <c r="D458" s="4">
        <v>0</v>
      </c>
      <c r="E458" s="4">
        <v>0</v>
      </c>
      <c r="F458" s="4">
        <v>594</v>
      </c>
      <c r="G458" s="4">
        <v>606</v>
      </c>
      <c r="H458" s="4">
        <v>3825072</v>
      </c>
      <c r="I458" s="4">
        <v>0</v>
      </c>
      <c r="J458" s="4">
        <v>77826</v>
      </c>
      <c r="K458" s="4">
        <v>44349</v>
      </c>
      <c r="L458" s="4">
        <v>0</v>
      </c>
      <c r="M458" s="4">
        <v>17876</v>
      </c>
      <c r="N458" s="4">
        <v>915</v>
      </c>
      <c r="O458" s="4">
        <v>137295</v>
      </c>
      <c r="P458" s="4">
        <v>72676</v>
      </c>
      <c r="Q458" s="4">
        <v>7878</v>
      </c>
      <c r="R458" s="4">
        <v>0</v>
      </c>
      <c r="S458" s="4">
        <v>0</v>
      </c>
      <c r="T458" s="4">
        <v>61812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9741</v>
      </c>
      <c r="AA458" s="4">
        <v>0</v>
      </c>
      <c r="AB458" s="4">
        <v>4255440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</row>
    <row r="459" spans="1:36" x14ac:dyDescent="0.25">
      <c r="A459" s="4">
        <v>4185</v>
      </c>
      <c r="B459" s="4">
        <v>7</v>
      </c>
      <c r="C459" s="4" t="s">
        <v>460</v>
      </c>
      <c r="D459" s="4">
        <v>0</v>
      </c>
      <c r="E459" s="4">
        <v>0</v>
      </c>
      <c r="F459" s="4">
        <v>901</v>
      </c>
      <c r="G459" s="4">
        <v>933.8</v>
      </c>
      <c r="H459" s="4">
        <v>5894146</v>
      </c>
      <c r="I459" s="4">
        <v>0</v>
      </c>
      <c r="J459" s="4">
        <v>92767</v>
      </c>
      <c r="K459" s="4">
        <v>15045</v>
      </c>
      <c r="L459" s="4">
        <v>0</v>
      </c>
      <c r="M459" s="4">
        <v>27545</v>
      </c>
      <c r="N459" s="4">
        <v>0</v>
      </c>
      <c r="O459" s="4">
        <v>211561</v>
      </c>
      <c r="P459" s="4">
        <v>111987</v>
      </c>
      <c r="Q459" s="4">
        <v>12139</v>
      </c>
      <c r="R459" s="4">
        <v>0</v>
      </c>
      <c r="S459" s="4">
        <v>0</v>
      </c>
      <c r="T459" s="4">
        <v>159679.79999999999</v>
      </c>
      <c r="U459" s="4">
        <v>0</v>
      </c>
      <c r="V459" s="4">
        <v>0</v>
      </c>
      <c r="W459" s="4">
        <v>0</v>
      </c>
      <c r="X459" s="4">
        <v>208247</v>
      </c>
      <c r="Y459" s="4">
        <v>0</v>
      </c>
      <c r="Z459" s="4">
        <v>17561</v>
      </c>
      <c r="AA459" s="4">
        <v>0</v>
      </c>
      <c r="AB459" s="4">
        <v>6542430.7999999998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</row>
    <row r="460" spans="1:36" x14ac:dyDescent="0.25">
      <c r="A460" s="4">
        <v>4186</v>
      </c>
      <c r="B460" s="4">
        <v>7</v>
      </c>
      <c r="C460" s="4" t="s">
        <v>461</v>
      </c>
      <c r="D460" s="4">
        <v>0</v>
      </c>
      <c r="E460" s="4">
        <v>0</v>
      </c>
      <c r="F460" s="4">
        <v>430</v>
      </c>
      <c r="G460" s="4">
        <v>448.8</v>
      </c>
      <c r="H460" s="4">
        <v>2832826</v>
      </c>
      <c r="I460" s="4">
        <v>0</v>
      </c>
      <c r="J460" s="4">
        <v>1123826</v>
      </c>
      <c r="K460" s="4">
        <v>152640</v>
      </c>
      <c r="L460" s="4">
        <v>0</v>
      </c>
      <c r="M460" s="4">
        <v>13239</v>
      </c>
      <c r="N460" s="4">
        <v>0</v>
      </c>
      <c r="O460" s="4">
        <v>101680</v>
      </c>
      <c r="P460" s="4">
        <v>53823</v>
      </c>
      <c r="Q460" s="4">
        <v>5834</v>
      </c>
      <c r="R460" s="4">
        <v>0</v>
      </c>
      <c r="S460" s="4">
        <v>0</v>
      </c>
      <c r="T460" s="4">
        <v>52958.400000000001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9988</v>
      </c>
      <c r="AA460" s="4">
        <v>0</v>
      </c>
      <c r="AB460" s="4">
        <v>4346814.4000000004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</row>
    <row r="461" spans="1:36" x14ac:dyDescent="0.25">
      <c r="A461" s="4">
        <v>4187</v>
      </c>
      <c r="B461" s="4">
        <v>7</v>
      </c>
      <c r="C461" s="4" t="s">
        <v>462</v>
      </c>
      <c r="D461" s="4">
        <v>0</v>
      </c>
      <c r="E461" s="4">
        <v>0</v>
      </c>
      <c r="F461" s="4">
        <v>101</v>
      </c>
      <c r="G461" s="4">
        <v>101</v>
      </c>
      <c r="H461" s="4">
        <v>637512</v>
      </c>
      <c r="I461" s="4">
        <v>0</v>
      </c>
      <c r="J461" s="4">
        <v>55</v>
      </c>
      <c r="K461" s="4">
        <v>19080</v>
      </c>
      <c r="L461" s="4">
        <v>0</v>
      </c>
      <c r="M461" s="4">
        <v>2979</v>
      </c>
      <c r="N461" s="4">
        <v>0</v>
      </c>
      <c r="O461" s="4">
        <v>22882</v>
      </c>
      <c r="P461" s="4">
        <v>12113</v>
      </c>
      <c r="Q461" s="4">
        <v>1313</v>
      </c>
      <c r="R461" s="4">
        <v>0</v>
      </c>
      <c r="S461" s="4">
        <v>0</v>
      </c>
      <c r="T461" s="4">
        <v>15150</v>
      </c>
      <c r="U461" s="4">
        <v>-29708</v>
      </c>
      <c r="V461" s="4">
        <v>0</v>
      </c>
      <c r="W461" s="4">
        <v>0</v>
      </c>
      <c r="X461" s="4">
        <v>0</v>
      </c>
      <c r="Y461" s="4">
        <v>0</v>
      </c>
      <c r="Z461" s="4">
        <v>1217</v>
      </c>
      <c r="AA461" s="4">
        <v>0</v>
      </c>
      <c r="AB461" s="4">
        <v>682593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</row>
    <row r="462" spans="1:36" x14ac:dyDescent="0.25">
      <c r="A462" s="4">
        <v>4188</v>
      </c>
      <c r="B462" s="4">
        <v>7</v>
      </c>
      <c r="C462" s="4" t="s">
        <v>463</v>
      </c>
      <c r="D462" s="4">
        <v>0</v>
      </c>
      <c r="E462" s="4">
        <v>0</v>
      </c>
      <c r="F462" s="4">
        <v>683</v>
      </c>
      <c r="G462" s="4">
        <v>708.4</v>
      </c>
      <c r="H462" s="4">
        <v>4471421</v>
      </c>
      <c r="I462" s="4">
        <v>0</v>
      </c>
      <c r="J462" s="4">
        <v>13245</v>
      </c>
      <c r="K462" s="4">
        <v>15353</v>
      </c>
      <c r="L462" s="4">
        <v>0</v>
      </c>
      <c r="M462" s="4">
        <v>20896</v>
      </c>
      <c r="N462" s="4">
        <v>98086</v>
      </c>
      <c r="O462" s="4">
        <v>160494</v>
      </c>
      <c r="P462" s="4">
        <v>84956</v>
      </c>
      <c r="Q462" s="4">
        <v>9209</v>
      </c>
      <c r="R462" s="4">
        <v>0</v>
      </c>
      <c r="S462" s="4">
        <v>0</v>
      </c>
      <c r="T462" s="4">
        <v>74382</v>
      </c>
      <c r="U462" s="4">
        <v>0</v>
      </c>
      <c r="V462" s="4">
        <v>0</v>
      </c>
      <c r="W462" s="4">
        <v>0</v>
      </c>
      <c r="X462" s="4">
        <v>161801</v>
      </c>
      <c r="Y462" s="4">
        <v>0</v>
      </c>
      <c r="Z462" s="4">
        <v>14830</v>
      </c>
      <c r="AA462" s="4">
        <v>0</v>
      </c>
      <c r="AB462" s="4">
        <v>4962872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</row>
    <row r="463" spans="1:36" x14ac:dyDescent="0.25">
      <c r="A463" s="4">
        <v>4189</v>
      </c>
      <c r="B463" s="4">
        <v>7</v>
      </c>
      <c r="C463" s="4" t="s">
        <v>464</v>
      </c>
      <c r="D463" s="4">
        <v>0</v>
      </c>
      <c r="E463" s="4">
        <v>0</v>
      </c>
      <c r="F463" s="4">
        <v>180</v>
      </c>
      <c r="G463" s="4">
        <v>180</v>
      </c>
      <c r="H463" s="4">
        <v>1136160</v>
      </c>
      <c r="I463" s="4">
        <v>0</v>
      </c>
      <c r="J463" s="4">
        <v>156090</v>
      </c>
      <c r="K463" s="4">
        <v>18911</v>
      </c>
      <c r="L463" s="4">
        <v>0</v>
      </c>
      <c r="M463" s="4">
        <v>5310</v>
      </c>
      <c r="N463" s="4">
        <v>0</v>
      </c>
      <c r="O463" s="4">
        <v>40781</v>
      </c>
      <c r="P463" s="4">
        <v>21587</v>
      </c>
      <c r="Q463" s="4">
        <v>2340</v>
      </c>
      <c r="R463" s="4">
        <v>0</v>
      </c>
      <c r="S463" s="4">
        <v>0</v>
      </c>
      <c r="T463" s="4">
        <v>7200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3584</v>
      </c>
      <c r="AA463" s="4">
        <v>0</v>
      </c>
      <c r="AB463" s="4">
        <v>1391963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</row>
    <row r="464" spans="1:36" x14ac:dyDescent="0.25">
      <c r="A464" s="4">
        <v>4190</v>
      </c>
      <c r="B464" s="4">
        <v>7</v>
      </c>
      <c r="C464" s="4" t="s">
        <v>465</v>
      </c>
      <c r="D464" s="4">
        <v>0</v>
      </c>
      <c r="E464" s="4">
        <v>0</v>
      </c>
      <c r="F464" s="4">
        <v>68</v>
      </c>
      <c r="G464" s="4">
        <v>81.599999999999994</v>
      </c>
      <c r="H464" s="4">
        <v>515059</v>
      </c>
      <c r="I464" s="4">
        <v>0</v>
      </c>
      <c r="J464" s="4">
        <v>79413</v>
      </c>
      <c r="K464" s="4">
        <v>19080</v>
      </c>
      <c r="L464" s="4">
        <v>0</v>
      </c>
      <c r="M464" s="4">
        <v>2407</v>
      </c>
      <c r="N464" s="4">
        <v>0</v>
      </c>
      <c r="O464" s="4">
        <v>18487</v>
      </c>
      <c r="P464" s="4">
        <v>9786</v>
      </c>
      <c r="Q464" s="4">
        <v>1061</v>
      </c>
      <c r="R464" s="4">
        <v>0</v>
      </c>
      <c r="S464" s="4">
        <v>0</v>
      </c>
      <c r="T464" s="4">
        <v>15095.999999999998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1632</v>
      </c>
      <c r="AA464" s="4">
        <v>0</v>
      </c>
      <c r="AB464" s="4">
        <v>662021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</row>
    <row r="465" spans="1:36" x14ac:dyDescent="0.25">
      <c r="A465" s="4">
        <v>4191</v>
      </c>
      <c r="B465" s="4">
        <v>7</v>
      </c>
      <c r="C465" s="4" t="s">
        <v>466</v>
      </c>
      <c r="D465" s="4">
        <v>0</v>
      </c>
      <c r="E465" s="4">
        <v>0</v>
      </c>
      <c r="F465" s="4">
        <v>498</v>
      </c>
      <c r="G465" s="4">
        <v>521.79999999999995</v>
      </c>
      <c r="H465" s="4">
        <v>3293602</v>
      </c>
      <c r="I465" s="4">
        <v>0</v>
      </c>
      <c r="J465" s="4">
        <v>623922</v>
      </c>
      <c r="K465" s="4">
        <v>0</v>
      </c>
      <c r="L465" s="4">
        <v>0</v>
      </c>
      <c r="M465" s="4">
        <v>15392</v>
      </c>
      <c r="N465" s="4">
        <v>0</v>
      </c>
      <c r="O465" s="4">
        <v>118218</v>
      </c>
      <c r="P465" s="4">
        <v>62578</v>
      </c>
      <c r="Q465" s="4">
        <v>6783</v>
      </c>
      <c r="R465" s="4">
        <v>0</v>
      </c>
      <c r="S465" s="4">
        <v>0</v>
      </c>
      <c r="T465" s="4">
        <v>20350.199999999997</v>
      </c>
      <c r="U465" s="4">
        <v>0</v>
      </c>
      <c r="V465" s="4">
        <v>0</v>
      </c>
      <c r="W465" s="4">
        <v>0</v>
      </c>
      <c r="X465" s="4">
        <v>51241</v>
      </c>
      <c r="Y465" s="4">
        <v>0</v>
      </c>
      <c r="Z465" s="4">
        <v>13838</v>
      </c>
      <c r="AA465" s="4">
        <v>0</v>
      </c>
      <c r="AB465" s="4">
        <v>4154683.2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</row>
    <row r="466" spans="1:36" x14ac:dyDescent="0.25">
      <c r="A466" s="4">
        <v>4192</v>
      </c>
      <c r="B466" s="4">
        <v>7</v>
      </c>
      <c r="C466" s="4" t="s">
        <v>467</v>
      </c>
      <c r="D466" s="4">
        <v>0</v>
      </c>
      <c r="E466" s="4">
        <v>0</v>
      </c>
      <c r="F466" s="4">
        <v>870</v>
      </c>
      <c r="G466" s="4">
        <v>902.8</v>
      </c>
      <c r="H466" s="4">
        <v>5698474</v>
      </c>
      <c r="I466" s="4">
        <v>0</v>
      </c>
      <c r="J466" s="4">
        <v>2162382</v>
      </c>
      <c r="K466" s="4">
        <v>257580</v>
      </c>
      <c r="L466" s="4">
        <v>0</v>
      </c>
      <c r="M466" s="4">
        <v>26631</v>
      </c>
      <c r="N466" s="4">
        <v>0</v>
      </c>
      <c r="O466" s="4">
        <v>204537</v>
      </c>
      <c r="P466" s="4">
        <v>108270</v>
      </c>
      <c r="Q466" s="4">
        <v>11736</v>
      </c>
      <c r="R466" s="4">
        <v>0</v>
      </c>
      <c r="S466" s="4">
        <v>0</v>
      </c>
      <c r="T466" s="4">
        <v>32500.799999999999</v>
      </c>
      <c r="U466" s="4">
        <v>0</v>
      </c>
      <c r="V466" s="4">
        <v>0</v>
      </c>
      <c r="W466" s="4">
        <v>0</v>
      </c>
      <c r="X466" s="4">
        <v>190830</v>
      </c>
      <c r="Y466" s="4">
        <v>0</v>
      </c>
      <c r="Z466" s="4">
        <v>9188</v>
      </c>
      <c r="AA466" s="4">
        <v>0</v>
      </c>
      <c r="AB466" s="4">
        <v>8511298.8000000007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</row>
    <row r="467" spans="1:36" x14ac:dyDescent="0.25">
      <c r="A467" s="4">
        <v>4193</v>
      </c>
      <c r="B467" s="4">
        <v>7</v>
      </c>
      <c r="C467" s="4" t="s">
        <v>468</v>
      </c>
      <c r="D467" s="4">
        <v>0</v>
      </c>
      <c r="E467" s="4">
        <v>0</v>
      </c>
      <c r="F467" s="4">
        <v>325</v>
      </c>
      <c r="G467" s="4">
        <v>325</v>
      </c>
      <c r="H467" s="4">
        <v>2051400</v>
      </c>
      <c r="I467" s="4">
        <v>0</v>
      </c>
      <c r="J467" s="4">
        <v>952302</v>
      </c>
      <c r="K467" s="4">
        <v>196524</v>
      </c>
      <c r="L467" s="4">
        <v>0</v>
      </c>
      <c r="M467" s="4">
        <v>9587</v>
      </c>
      <c r="N467" s="4">
        <v>0</v>
      </c>
      <c r="O467" s="4">
        <v>73632</v>
      </c>
      <c r="P467" s="4">
        <v>38976</v>
      </c>
      <c r="Q467" s="4">
        <v>4225</v>
      </c>
      <c r="R467" s="4">
        <v>0</v>
      </c>
      <c r="S467" s="4">
        <v>0</v>
      </c>
      <c r="T467" s="4">
        <v>59475</v>
      </c>
      <c r="U467" s="4">
        <v>0</v>
      </c>
      <c r="V467" s="4">
        <v>0</v>
      </c>
      <c r="W467" s="4">
        <v>0</v>
      </c>
      <c r="X467" s="4">
        <v>0</v>
      </c>
      <c r="Y467" s="4">
        <v>12369</v>
      </c>
      <c r="Z467" s="4">
        <v>7385</v>
      </c>
      <c r="AA467" s="4">
        <v>0</v>
      </c>
      <c r="AB467" s="4">
        <v>3405875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</row>
    <row r="468" spans="1:36" x14ac:dyDescent="0.25">
      <c r="A468" s="4">
        <v>4194</v>
      </c>
      <c r="B468" s="4">
        <v>7</v>
      </c>
      <c r="C468" s="4" t="s">
        <v>469</v>
      </c>
      <c r="D468" s="4">
        <v>0</v>
      </c>
      <c r="E468" s="4">
        <v>0</v>
      </c>
      <c r="F468" s="4">
        <v>351</v>
      </c>
      <c r="G468" s="4">
        <v>364</v>
      </c>
      <c r="H468" s="4">
        <v>2297568</v>
      </c>
      <c r="I468" s="4">
        <v>5732</v>
      </c>
      <c r="J468" s="4">
        <v>151110</v>
      </c>
      <c r="K468" s="4">
        <v>16557</v>
      </c>
      <c r="L468" s="4">
        <v>0</v>
      </c>
      <c r="M468" s="4">
        <v>10737</v>
      </c>
      <c r="N468" s="4">
        <v>35523</v>
      </c>
      <c r="O468" s="4">
        <v>82467</v>
      </c>
      <c r="P468" s="4">
        <v>43653</v>
      </c>
      <c r="Q468" s="4">
        <v>4732</v>
      </c>
      <c r="R468" s="4">
        <v>0</v>
      </c>
      <c r="S468" s="4">
        <v>0</v>
      </c>
      <c r="T468" s="4">
        <v>84084</v>
      </c>
      <c r="U468" s="4">
        <v>-142590</v>
      </c>
      <c r="V468" s="4">
        <v>0</v>
      </c>
      <c r="W468" s="4">
        <v>0</v>
      </c>
      <c r="X468" s="4">
        <v>0</v>
      </c>
      <c r="Y468" s="4">
        <v>0</v>
      </c>
      <c r="Z468" s="4">
        <v>7061</v>
      </c>
      <c r="AA468" s="4">
        <v>0</v>
      </c>
      <c r="AB468" s="4">
        <v>2596634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</row>
    <row r="469" spans="1:36" x14ac:dyDescent="0.25">
      <c r="A469" s="4">
        <v>4195</v>
      </c>
      <c r="B469" s="4">
        <v>7</v>
      </c>
      <c r="C469" s="4" t="s">
        <v>470</v>
      </c>
      <c r="D469" s="4">
        <v>0</v>
      </c>
      <c r="E469" s="4">
        <v>0</v>
      </c>
      <c r="F469" s="4">
        <v>25</v>
      </c>
      <c r="G469" s="4">
        <v>25</v>
      </c>
      <c r="H469" s="4">
        <v>157800</v>
      </c>
      <c r="I469" s="4">
        <v>0</v>
      </c>
      <c r="J469" s="4">
        <v>52541</v>
      </c>
      <c r="K469" s="4">
        <v>0</v>
      </c>
      <c r="L469" s="4">
        <v>0</v>
      </c>
      <c r="M469" s="4">
        <v>737</v>
      </c>
      <c r="N469" s="4">
        <v>15868</v>
      </c>
      <c r="O469" s="4">
        <v>5664</v>
      </c>
      <c r="P469" s="4">
        <v>2998</v>
      </c>
      <c r="Q469" s="4">
        <v>325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965</v>
      </c>
      <c r="AA469" s="4">
        <v>0</v>
      </c>
      <c r="AB469" s="4">
        <v>236898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</row>
    <row r="470" spans="1:36" x14ac:dyDescent="0.25">
      <c r="A470" s="4">
        <v>4198</v>
      </c>
      <c r="B470" s="4">
        <v>7</v>
      </c>
      <c r="C470" s="4" t="s">
        <v>471</v>
      </c>
      <c r="D470" s="4">
        <v>0</v>
      </c>
      <c r="E470" s="4">
        <v>0</v>
      </c>
      <c r="F470" s="4">
        <v>125</v>
      </c>
      <c r="G470" s="4">
        <v>125</v>
      </c>
      <c r="H470" s="4">
        <v>789000</v>
      </c>
      <c r="I470" s="4">
        <v>0</v>
      </c>
      <c r="J470" s="4">
        <v>144706</v>
      </c>
      <c r="K470" s="4">
        <v>0</v>
      </c>
      <c r="L470" s="4">
        <v>0</v>
      </c>
      <c r="M470" s="4">
        <v>3687</v>
      </c>
      <c r="N470" s="4">
        <v>15268</v>
      </c>
      <c r="O470" s="4">
        <v>28320</v>
      </c>
      <c r="P470" s="4">
        <v>14991</v>
      </c>
      <c r="Q470" s="4">
        <v>1625</v>
      </c>
      <c r="R470" s="4">
        <v>0</v>
      </c>
      <c r="S470" s="4">
        <v>0</v>
      </c>
      <c r="T470" s="4">
        <v>13625</v>
      </c>
      <c r="U470" s="4">
        <v>-52035</v>
      </c>
      <c r="V470" s="4">
        <v>0</v>
      </c>
      <c r="W470" s="4">
        <v>0</v>
      </c>
      <c r="X470" s="4">
        <v>0</v>
      </c>
      <c r="Y470" s="4">
        <v>0</v>
      </c>
      <c r="Z470" s="4">
        <v>2293</v>
      </c>
      <c r="AA470" s="4">
        <v>0</v>
      </c>
      <c r="AB470" s="4">
        <v>961480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</row>
    <row r="471" spans="1:36" x14ac:dyDescent="0.25">
      <c r="A471" s="4">
        <v>4199</v>
      </c>
      <c r="B471" s="4">
        <v>7</v>
      </c>
      <c r="C471" s="4" t="s">
        <v>472</v>
      </c>
      <c r="D471" s="4">
        <v>0</v>
      </c>
      <c r="E471" s="4">
        <v>0</v>
      </c>
      <c r="F471" s="4">
        <v>1197</v>
      </c>
      <c r="G471" s="4">
        <v>1269.7999999999995</v>
      </c>
      <c r="H471" s="4">
        <v>8014978</v>
      </c>
      <c r="I471" s="4">
        <v>0</v>
      </c>
      <c r="J471" s="4">
        <v>277755</v>
      </c>
      <c r="K471" s="4">
        <v>78071</v>
      </c>
      <c r="L471" s="4">
        <v>0</v>
      </c>
      <c r="M471" s="4">
        <v>37456</v>
      </c>
      <c r="N471" s="4">
        <v>0</v>
      </c>
      <c r="O471" s="4">
        <v>287684</v>
      </c>
      <c r="P471" s="4">
        <v>152283</v>
      </c>
      <c r="Q471" s="4">
        <v>16507</v>
      </c>
      <c r="R471" s="4">
        <v>0</v>
      </c>
      <c r="S471" s="4">
        <v>0</v>
      </c>
      <c r="T471" s="4">
        <v>152375.99999999994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19102</v>
      </c>
      <c r="AA471" s="4">
        <v>0</v>
      </c>
      <c r="AB471" s="4">
        <v>9036212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</row>
    <row r="472" spans="1:36" x14ac:dyDescent="0.25">
      <c r="A472" s="4">
        <v>4200</v>
      </c>
      <c r="B472" s="4">
        <v>7</v>
      </c>
      <c r="C472" s="4" t="s">
        <v>473</v>
      </c>
      <c r="D472" s="4">
        <v>0</v>
      </c>
      <c r="E472" s="4">
        <v>0</v>
      </c>
      <c r="F472" s="4">
        <v>440</v>
      </c>
      <c r="G472" s="4">
        <v>496</v>
      </c>
      <c r="H472" s="4">
        <v>3130752</v>
      </c>
      <c r="I472" s="4">
        <v>0</v>
      </c>
      <c r="J472" s="4">
        <v>1535177</v>
      </c>
      <c r="K472" s="4">
        <v>69642</v>
      </c>
      <c r="L472" s="4">
        <v>0</v>
      </c>
      <c r="M472" s="4">
        <v>14631</v>
      </c>
      <c r="N472" s="4">
        <v>0</v>
      </c>
      <c r="O472" s="4">
        <v>112373</v>
      </c>
      <c r="P472" s="4">
        <v>59484</v>
      </c>
      <c r="Q472" s="4">
        <v>6448</v>
      </c>
      <c r="R472" s="4">
        <v>0</v>
      </c>
      <c r="S472" s="4">
        <v>0</v>
      </c>
      <c r="T472" s="4">
        <v>61504</v>
      </c>
      <c r="U472" s="4">
        <v>0</v>
      </c>
      <c r="V472" s="4">
        <v>0</v>
      </c>
      <c r="W472" s="4">
        <v>0</v>
      </c>
      <c r="X472" s="4">
        <v>0</v>
      </c>
      <c r="Y472" s="4">
        <v>45589</v>
      </c>
      <c r="Z472" s="4">
        <v>10750</v>
      </c>
      <c r="AA472" s="4">
        <v>0</v>
      </c>
      <c r="AB472" s="4">
        <v>5046350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</row>
    <row r="473" spans="1:36" x14ac:dyDescent="0.25">
      <c r="A473" s="4">
        <v>4201</v>
      </c>
      <c r="B473" s="4">
        <v>7</v>
      </c>
      <c r="C473" s="4" t="s">
        <v>474</v>
      </c>
      <c r="D473" s="4">
        <v>0</v>
      </c>
      <c r="E473" s="4">
        <v>0</v>
      </c>
      <c r="F473" s="4">
        <v>140</v>
      </c>
      <c r="G473" s="4">
        <v>140</v>
      </c>
      <c r="H473" s="4">
        <v>883680</v>
      </c>
      <c r="I473" s="4">
        <v>0</v>
      </c>
      <c r="J473" s="4">
        <v>58069</v>
      </c>
      <c r="K473" s="4">
        <v>19080</v>
      </c>
      <c r="L473" s="4">
        <v>0</v>
      </c>
      <c r="M473" s="4">
        <v>4130</v>
      </c>
      <c r="N473" s="4">
        <v>0</v>
      </c>
      <c r="O473" s="4">
        <v>31718</v>
      </c>
      <c r="P473" s="4">
        <v>16790</v>
      </c>
      <c r="Q473" s="4">
        <v>1820</v>
      </c>
      <c r="R473" s="4">
        <v>0</v>
      </c>
      <c r="S473" s="4">
        <v>0</v>
      </c>
      <c r="T473" s="4">
        <v>22820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2249</v>
      </c>
      <c r="AA473" s="4">
        <v>0</v>
      </c>
      <c r="AB473" s="4">
        <v>1040356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</row>
    <row r="474" spans="1:36" x14ac:dyDescent="0.25">
      <c r="A474" s="4">
        <v>4203</v>
      </c>
      <c r="B474" s="4">
        <v>7</v>
      </c>
      <c r="C474" s="4" t="s">
        <v>475</v>
      </c>
      <c r="D474" s="4">
        <v>0</v>
      </c>
      <c r="E474" s="4">
        <v>0</v>
      </c>
      <c r="F474" s="4">
        <v>0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</row>
    <row r="475" spans="1:36" x14ac:dyDescent="0.25">
      <c r="A475" s="4">
        <v>4204</v>
      </c>
      <c r="B475" s="4">
        <v>7</v>
      </c>
      <c r="C475" s="4" t="s">
        <v>476</v>
      </c>
      <c r="D475" s="4">
        <v>0</v>
      </c>
      <c r="E475" s="4">
        <v>0</v>
      </c>
      <c r="F475" s="4">
        <v>115</v>
      </c>
      <c r="G475" s="4">
        <v>138</v>
      </c>
      <c r="H475" s="4">
        <v>871056</v>
      </c>
      <c r="I475" s="4">
        <v>2173</v>
      </c>
      <c r="J475" s="4">
        <v>463016</v>
      </c>
      <c r="K475" s="4">
        <v>38160</v>
      </c>
      <c r="L475" s="4">
        <v>0</v>
      </c>
      <c r="M475" s="4">
        <v>4071</v>
      </c>
      <c r="N475" s="4">
        <v>4136</v>
      </c>
      <c r="O475" s="4">
        <v>31265</v>
      </c>
      <c r="P475" s="4">
        <v>16550</v>
      </c>
      <c r="Q475" s="4">
        <v>1794</v>
      </c>
      <c r="R475" s="4">
        <v>0</v>
      </c>
      <c r="S475" s="4">
        <v>0</v>
      </c>
      <c r="T475" s="4">
        <v>12282</v>
      </c>
      <c r="U475" s="4">
        <v>0</v>
      </c>
      <c r="V475" s="4">
        <v>0</v>
      </c>
      <c r="W475" s="4">
        <v>0</v>
      </c>
      <c r="X475" s="4">
        <v>0</v>
      </c>
      <c r="Y475" s="4">
        <v>42408</v>
      </c>
      <c r="Z475" s="4">
        <v>2015</v>
      </c>
      <c r="AA475" s="4">
        <v>0</v>
      </c>
      <c r="AB475" s="4">
        <v>1488926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</row>
    <row r="476" spans="1:36" x14ac:dyDescent="0.25">
      <c r="A476" s="4">
        <v>4205</v>
      </c>
      <c r="B476" s="4">
        <v>7</v>
      </c>
      <c r="C476" s="4" t="s">
        <v>477</v>
      </c>
      <c r="D476" s="4">
        <v>0</v>
      </c>
      <c r="E476" s="4">
        <v>0</v>
      </c>
      <c r="F476" s="4">
        <v>480</v>
      </c>
      <c r="G476" s="4">
        <v>492.4</v>
      </c>
      <c r="H476" s="4">
        <v>3108029</v>
      </c>
      <c r="I476" s="4">
        <v>7753</v>
      </c>
      <c r="J476" s="4">
        <v>1175600</v>
      </c>
      <c r="K476" s="4">
        <v>315774</v>
      </c>
      <c r="L476" s="4">
        <v>0</v>
      </c>
      <c r="M476" s="4">
        <v>14525</v>
      </c>
      <c r="N476" s="4">
        <v>0</v>
      </c>
      <c r="O476" s="4">
        <v>111558</v>
      </c>
      <c r="P476" s="4">
        <v>59052</v>
      </c>
      <c r="Q476" s="4">
        <v>6401</v>
      </c>
      <c r="R476" s="4">
        <v>0</v>
      </c>
      <c r="S476" s="4">
        <v>0</v>
      </c>
      <c r="T476" s="4">
        <v>16741.599999999999</v>
      </c>
      <c r="U476" s="4">
        <v>0</v>
      </c>
      <c r="V476" s="4">
        <v>0</v>
      </c>
      <c r="W476" s="4">
        <v>0</v>
      </c>
      <c r="X476" s="4">
        <v>94405</v>
      </c>
      <c r="Y476" s="4">
        <v>0</v>
      </c>
      <c r="Z476" s="4">
        <v>10898</v>
      </c>
      <c r="AA476" s="4">
        <v>0</v>
      </c>
      <c r="AB476" s="4">
        <v>4826331.5999999996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</row>
    <row r="477" spans="1:36" x14ac:dyDescent="0.25">
      <c r="A477" s="4">
        <v>4207</v>
      </c>
      <c r="B477" s="4">
        <v>7</v>
      </c>
      <c r="C477" s="4" t="s">
        <v>478</v>
      </c>
      <c r="D477" s="4">
        <v>0</v>
      </c>
      <c r="E477" s="4">
        <v>0</v>
      </c>
      <c r="F477" s="4">
        <v>45</v>
      </c>
      <c r="G477" s="4">
        <v>54</v>
      </c>
      <c r="H477" s="4">
        <v>340848</v>
      </c>
      <c r="I477" s="4">
        <v>0</v>
      </c>
      <c r="J477" s="4">
        <v>89319</v>
      </c>
      <c r="K477" s="4">
        <v>0</v>
      </c>
      <c r="L477" s="4">
        <v>0</v>
      </c>
      <c r="M477" s="4">
        <v>1593</v>
      </c>
      <c r="N477" s="4">
        <v>31400</v>
      </c>
      <c r="O477" s="4">
        <v>12234</v>
      </c>
      <c r="P477" s="4">
        <v>6476</v>
      </c>
      <c r="Q477" s="4">
        <v>702</v>
      </c>
      <c r="R477" s="4">
        <v>0</v>
      </c>
      <c r="S477" s="4">
        <v>0</v>
      </c>
      <c r="T477" s="4">
        <v>4752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898</v>
      </c>
      <c r="AA477" s="4">
        <v>0</v>
      </c>
      <c r="AB477" s="4">
        <v>488222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</row>
    <row r="478" spans="1:36" x14ac:dyDescent="0.25">
      <c r="A478" s="4">
        <v>4208</v>
      </c>
      <c r="B478" s="4">
        <v>7</v>
      </c>
      <c r="C478" s="4" t="s">
        <v>479</v>
      </c>
      <c r="D478" s="4">
        <v>0</v>
      </c>
      <c r="E478" s="4">
        <v>0</v>
      </c>
      <c r="F478" s="4">
        <v>130</v>
      </c>
      <c r="G478" s="4">
        <v>135.20000000000002</v>
      </c>
      <c r="H478" s="4">
        <v>853382</v>
      </c>
      <c r="I478" s="4">
        <v>0</v>
      </c>
      <c r="J478" s="4">
        <v>164573</v>
      </c>
      <c r="K478" s="4">
        <v>59148</v>
      </c>
      <c r="L478" s="4">
        <v>0</v>
      </c>
      <c r="M478" s="4">
        <v>3988</v>
      </c>
      <c r="N478" s="4">
        <v>0</v>
      </c>
      <c r="O478" s="4">
        <v>30631</v>
      </c>
      <c r="P478" s="4">
        <v>16214</v>
      </c>
      <c r="Q478" s="4">
        <v>1758</v>
      </c>
      <c r="R478" s="4">
        <v>0</v>
      </c>
      <c r="S478" s="4">
        <v>0</v>
      </c>
      <c r="T478" s="4">
        <v>15683.200000000003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Z478" s="4">
        <v>2869</v>
      </c>
      <c r="AA478" s="4">
        <v>0</v>
      </c>
      <c r="AB478" s="4">
        <v>1148246.2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</row>
    <row r="479" spans="1:36" x14ac:dyDescent="0.25">
      <c r="A479" s="4">
        <v>4209</v>
      </c>
      <c r="B479" s="4">
        <v>7</v>
      </c>
      <c r="C479" s="4" t="s">
        <v>480</v>
      </c>
      <c r="D479" s="4">
        <v>0</v>
      </c>
      <c r="E479" s="4">
        <v>0</v>
      </c>
      <c r="F479" s="4">
        <v>250</v>
      </c>
      <c r="G479" s="4">
        <v>250</v>
      </c>
      <c r="H479" s="4">
        <v>1578000</v>
      </c>
      <c r="I479" s="4">
        <v>0</v>
      </c>
      <c r="J479" s="4">
        <v>681389</v>
      </c>
      <c r="K479" s="4">
        <v>17558</v>
      </c>
      <c r="L479" s="4">
        <v>0</v>
      </c>
      <c r="M479" s="4">
        <v>7374</v>
      </c>
      <c r="N479" s="4">
        <v>0</v>
      </c>
      <c r="O479" s="4">
        <v>56640</v>
      </c>
      <c r="P479" s="4">
        <v>29982</v>
      </c>
      <c r="Q479" s="4">
        <v>3250</v>
      </c>
      <c r="R479" s="4">
        <v>0</v>
      </c>
      <c r="S479" s="4">
        <v>0</v>
      </c>
      <c r="T479" s="4">
        <v>11250</v>
      </c>
      <c r="U479" s="4">
        <v>0</v>
      </c>
      <c r="V479" s="4">
        <v>0</v>
      </c>
      <c r="W479" s="4">
        <v>0</v>
      </c>
      <c r="X479" s="4">
        <v>58057</v>
      </c>
      <c r="Y479" s="4">
        <v>0</v>
      </c>
      <c r="Z479" s="4">
        <v>6108</v>
      </c>
      <c r="AA479" s="4">
        <v>0</v>
      </c>
      <c r="AB479" s="4">
        <v>2391551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</row>
    <row r="480" spans="1:36" x14ac:dyDescent="0.25">
      <c r="A480" s="4">
        <v>4210</v>
      </c>
      <c r="B480" s="4">
        <v>7</v>
      </c>
      <c r="C480" s="4" t="s">
        <v>481</v>
      </c>
      <c r="D480" s="4">
        <v>0</v>
      </c>
      <c r="E480" s="4">
        <v>0</v>
      </c>
      <c r="F480" s="4">
        <v>320</v>
      </c>
      <c r="G480" s="4">
        <v>374</v>
      </c>
      <c r="H480" s="4">
        <v>2360688</v>
      </c>
      <c r="I480" s="4">
        <v>0</v>
      </c>
      <c r="J480" s="4">
        <v>25012</v>
      </c>
      <c r="K480" s="4">
        <v>0</v>
      </c>
      <c r="L480" s="4">
        <v>0</v>
      </c>
      <c r="M480" s="4">
        <v>11032</v>
      </c>
      <c r="N480" s="4">
        <v>0</v>
      </c>
      <c r="O480" s="4">
        <v>84733</v>
      </c>
      <c r="P480" s="4">
        <v>44853</v>
      </c>
      <c r="Q480" s="4">
        <v>4862</v>
      </c>
      <c r="R480" s="4">
        <v>0</v>
      </c>
      <c r="S480" s="4">
        <v>0</v>
      </c>
      <c r="T480" s="4">
        <v>45628</v>
      </c>
      <c r="U480" s="4">
        <v>0</v>
      </c>
      <c r="V480" s="4">
        <v>0</v>
      </c>
      <c r="W480" s="4">
        <v>0</v>
      </c>
      <c r="X480" s="4">
        <v>72192</v>
      </c>
      <c r="Y480" s="4">
        <v>0</v>
      </c>
      <c r="Z480" s="4">
        <v>6586</v>
      </c>
      <c r="AA480" s="4">
        <v>0</v>
      </c>
      <c r="AB480" s="4">
        <v>2583394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</row>
    <row r="481" spans="1:36" x14ac:dyDescent="0.25">
      <c r="A481" s="4">
        <v>4212</v>
      </c>
      <c r="B481" s="4">
        <v>7</v>
      </c>
      <c r="C481" s="4" t="s">
        <v>482</v>
      </c>
      <c r="D481" s="4">
        <v>0</v>
      </c>
      <c r="E481" s="4">
        <v>0</v>
      </c>
      <c r="F481" s="4">
        <v>186</v>
      </c>
      <c r="G481" s="4">
        <v>198</v>
      </c>
      <c r="H481" s="4">
        <v>1249776</v>
      </c>
      <c r="I481" s="4">
        <v>0</v>
      </c>
      <c r="J481" s="4">
        <v>425033</v>
      </c>
      <c r="K481" s="4">
        <v>38160</v>
      </c>
      <c r="L481" s="4">
        <v>0</v>
      </c>
      <c r="M481" s="4">
        <v>5841</v>
      </c>
      <c r="N481" s="4">
        <v>0</v>
      </c>
      <c r="O481" s="4">
        <v>44859</v>
      </c>
      <c r="P481" s="4">
        <v>23745</v>
      </c>
      <c r="Q481" s="4">
        <v>2574</v>
      </c>
      <c r="R481" s="4">
        <v>0</v>
      </c>
      <c r="S481" s="4">
        <v>0</v>
      </c>
      <c r="T481" s="4">
        <v>37224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3988</v>
      </c>
      <c r="AA481" s="4">
        <v>0</v>
      </c>
      <c r="AB481" s="4">
        <v>1831200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</row>
    <row r="482" spans="1:36" x14ac:dyDescent="0.25">
      <c r="A482" s="4">
        <v>4213</v>
      </c>
      <c r="B482" s="4">
        <v>7</v>
      </c>
      <c r="C482" s="4" t="s">
        <v>483</v>
      </c>
      <c r="D482" s="4">
        <v>0</v>
      </c>
      <c r="E482" s="4">
        <v>0</v>
      </c>
      <c r="F482" s="4">
        <v>815</v>
      </c>
      <c r="G482" s="4">
        <v>815</v>
      </c>
      <c r="H482" s="4">
        <v>5144280</v>
      </c>
      <c r="I482" s="4">
        <v>0</v>
      </c>
      <c r="J482" s="4">
        <v>898557</v>
      </c>
      <c r="K482" s="4">
        <v>84966</v>
      </c>
      <c r="L482" s="4">
        <v>0</v>
      </c>
      <c r="M482" s="4">
        <v>24041</v>
      </c>
      <c r="N482" s="4">
        <v>0</v>
      </c>
      <c r="O482" s="4">
        <v>184645</v>
      </c>
      <c r="P482" s="4">
        <v>97740</v>
      </c>
      <c r="Q482" s="4">
        <v>10595</v>
      </c>
      <c r="R482" s="4">
        <v>0</v>
      </c>
      <c r="S482" s="4">
        <v>0</v>
      </c>
      <c r="T482" s="4">
        <v>47270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25307</v>
      </c>
      <c r="AA482" s="4">
        <v>0</v>
      </c>
      <c r="AB482" s="4">
        <v>6517401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</row>
    <row r="483" spans="1:36" x14ac:dyDescent="0.25">
      <c r="A483" s="4">
        <v>4214</v>
      </c>
      <c r="B483" s="4">
        <v>7</v>
      </c>
      <c r="C483" s="4" t="s">
        <v>484</v>
      </c>
      <c r="D483" s="4">
        <v>0</v>
      </c>
      <c r="E483" s="4">
        <v>0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</row>
    <row r="484" spans="1:36" x14ac:dyDescent="0.25">
      <c r="A484" s="4">
        <v>4215</v>
      </c>
      <c r="B484" s="4">
        <v>7</v>
      </c>
      <c r="C484" s="4" t="s">
        <v>485</v>
      </c>
      <c r="D484" s="4">
        <v>0</v>
      </c>
      <c r="E484" s="4">
        <v>0</v>
      </c>
      <c r="F484" s="4">
        <v>172</v>
      </c>
      <c r="G484" s="4">
        <v>177</v>
      </c>
      <c r="H484" s="4">
        <v>1117224</v>
      </c>
      <c r="I484" s="4">
        <v>2787</v>
      </c>
      <c r="J484" s="4">
        <v>579591</v>
      </c>
      <c r="K484" s="4">
        <v>116388</v>
      </c>
      <c r="L484" s="4">
        <v>0</v>
      </c>
      <c r="M484" s="4">
        <v>5221</v>
      </c>
      <c r="N484" s="4">
        <v>0</v>
      </c>
      <c r="O484" s="4">
        <v>40101</v>
      </c>
      <c r="P484" s="4">
        <v>21227</v>
      </c>
      <c r="Q484" s="4">
        <v>2301</v>
      </c>
      <c r="R484" s="4">
        <v>0</v>
      </c>
      <c r="S484" s="4">
        <v>0</v>
      </c>
      <c r="T484" s="4">
        <v>32391</v>
      </c>
      <c r="U484" s="4">
        <v>0</v>
      </c>
      <c r="V484" s="4">
        <v>0</v>
      </c>
      <c r="W484" s="4">
        <v>0</v>
      </c>
      <c r="X484" s="4">
        <v>47203</v>
      </c>
      <c r="Y484" s="4">
        <v>0</v>
      </c>
      <c r="Z484" s="4">
        <v>4032</v>
      </c>
      <c r="AA484" s="4">
        <v>0</v>
      </c>
      <c r="AB484" s="4">
        <v>1921263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</row>
    <row r="485" spans="1:36" x14ac:dyDescent="0.25">
      <c r="A485" s="4">
        <v>4216</v>
      </c>
      <c r="B485" s="4">
        <v>7</v>
      </c>
      <c r="C485" s="4" t="s">
        <v>486</v>
      </c>
      <c r="D485" s="4">
        <v>0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</row>
    <row r="486" spans="1:36" x14ac:dyDescent="0.25">
      <c r="A486" s="4">
        <v>4217</v>
      </c>
      <c r="B486" s="4">
        <v>7</v>
      </c>
      <c r="C486" s="4" t="s">
        <v>487</v>
      </c>
      <c r="D486" s="4">
        <v>0</v>
      </c>
      <c r="E486" s="4">
        <v>0</v>
      </c>
      <c r="F486" s="4">
        <v>188</v>
      </c>
      <c r="G486" s="4">
        <v>225.6</v>
      </c>
      <c r="H486" s="4">
        <v>1423987</v>
      </c>
      <c r="I486" s="4">
        <v>0</v>
      </c>
      <c r="J486" s="4">
        <v>49421</v>
      </c>
      <c r="K486" s="4">
        <v>0</v>
      </c>
      <c r="L486" s="4">
        <v>0</v>
      </c>
      <c r="M486" s="4">
        <v>6655</v>
      </c>
      <c r="N486" s="4">
        <v>20614</v>
      </c>
      <c r="O486" s="4">
        <v>51112</v>
      </c>
      <c r="P486" s="4">
        <v>27055</v>
      </c>
      <c r="Q486" s="4">
        <v>2933</v>
      </c>
      <c r="R486" s="4">
        <v>0</v>
      </c>
      <c r="S486" s="4">
        <v>0</v>
      </c>
      <c r="T486" s="4">
        <v>45571.199999999997</v>
      </c>
      <c r="U486" s="4">
        <v>-86972</v>
      </c>
      <c r="V486" s="4">
        <v>0</v>
      </c>
      <c r="W486" s="4">
        <v>0</v>
      </c>
      <c r="X486" s="4">
        <v>0</v>
      </c>
      <c r="Y486" s="4">
        <v>0</v>
      </c>
      <c r="Z486" s="4">
        <v>2413</v>
      </c>
      <c r="AA486" s="4">
        <v>0</v>
      </c>
      <c r="AB486" s="4">
        <v>1542789.2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</row>
    <row r="487" spans="1:36" x14ac:dyDescent="0.25">
      <c r="A487" s="4">
        <v>4218</v>
      </c>
      <c r="B487" s="4">
        <v>7</v>
      </c>
      <c r="C487" s="4" t="s">
        <v>488</v>
      </c>
      <c r="D487" s="4">
        <v>0</v>
      </c>
      <c r="E487" s="4">
        <v>0</v>
      </c>
      <c r="F487" s="4">
        <v>354</v>
      </c>
      <c r="G487" s="4">
        <v>418.79999999999995</v>
      </c>
      <c r="H487" s="4">
        <v>2643466</v>
      </c>
      <c r="I487" s="4">
        <v>0</v>
      </c>
      <c r="J487" s="4">
        <v>1008127</v>
      </c>
      <c r="K487" s="4">
        <v>16536</v>
      </c>
      <c r="L487" s="4">
        <v>0</v>
      </c>
      <c r="M487" s="4">
        <v>12354</v>
      </c>
      <c r="N487" s="4">
        <v>0</v>
      </c>
      <c r="O487" s="4">
        <v>94883</v>
      </c>
      <c r="P487" s="4">
        <v>50225</v>
      </c>
      <c r="Q487" s="4">
        <v>5444</v>
      </c>
      <c r="R487" s="4">
        <v>0</v>
      </c>
      <c r="S487" s="4">
        <v>0</v>
      </c>
      <c r="T487" s="4">
        <v>14657.999999999998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9488</v>
      </c>
      <c r="AA487" s="4">
        <v>0</v>
      </c>
      <c r="AB487" s="4">
        <v>3855181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</row>
    <row r="488" spans="1:36" x14ac:dyDescent="0.25">
      <c r="A488" s="4">
        <v>4219</v>
      </c>
      <c r="B488" s="4">
        <v>7</v>
      </c>
      <c r="C488" s="4" t="s">
        <v>489</v>
      </c>
      <c r="D488" s="4">
        <v>0</v>
      </c>
      <c r="E488" s="4">
        <v>0</v>
      </c>
      <c r="F488" s="4">
        <v>360</v>
      </c>
      <c r="G488" s="4">
        <v>372.4</v>
      </c>
      <c r="H488" s="4">
        <v>2350589</v>
      </c>
      <c r="I488" s="4">
        <v>0</v>
      </c>
      <c r="J488" s="4">
        <v>891552</v>
      </c>
      <c r="K488" s="4">
        <v>211788</v>
      </c>
      <c r="L488" s="4">
        <v>0</v>
      </c>
      <c r="M488" s="4">
        <v>10985</v>
      </c>
      <c r="N488" s="4">
        <v>0</v>
      </c>
      <c r="O488" s="4">
        <v>84370</v>
      </c>
      <c r="P488" s="4">
        <v>44661</v>
      </c>
      <c r="Q488" s="4">
        <v>4841</v>
      </c>
      <c r="R488" s="4">
        <v>0</v>
      </c>
      <c r="S488" s="4">
        <v>0</v>
      </c>
      <c r="T488" s="4">
        <v>30164.399999999998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7132</v>
      </c>
      <c r="AA488" s="4">
        <v>0</v>
      </c>
      <c r="AB488" s="4">
        <v>3636082.4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</row>
    <row r="489" spans="1:36" x14ac:dyDescent="0.25">
      <c r="A489" s="4">
        <v>4220</v>
      </c>
      <c r="B489" s="4">
        <v>7</v>
      </c>
      <c r="C489" s="4" t="s">
        <v>490</v>
      </c>
      <c r="D489" s="4">
        <v>0</v>
      </c>
      <c r="E489" s="4">
        <v>0</v>
      </c>
      <c r="F489" s="4">
        <v>335</v>
      </c>
      <c r="G489" s="4">
        <v>341.8</v>
      </c>
      <c r="H489" s="4">
        <v>2157442</v>
      </c>
      <c r="I489" s="4">
        <v>5382</v>
      </c>
      <c r="J489" s="4">
        <v>57685</v>
      </c>
      <c r="K489" s="4">
        <v>32589</v>
      </c>
      <c r="L489" s="4">
        <v>0</v>
      </c>
      <c r="M489" s="4">
        <v>10082</v>
      </c>
      <c r="N489" s="4">
        <v>0</v>
      </c>
      <c r="O489" s="4">
        <v>77438</v>
      </c>
      <c r="P489" s="4">
        <v>40991</v>
      </c>
      <c r="Q489" s="4">
        <v>4443</v>
      </c>
      <c r="R489" s="4">
        <v>0</v>
      </c>
      <c r="S489" s="4">
        <v>0</v>
      </c>
      <c r="T489" s="4">
        <v>12988.4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5297</v>
      </c>
      <c r="AA489" s="4">
        <v>0</v>
      </c>
      <c r="AB489" s="4">
        <v>2404337.4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</row>
    <row r="490" spans="1:36" x14ac:dyDescent="0.25">
      <c r="A490" s="4">
        <v>4221</v>
      </c>
      <c r="B490" s="4">
        <v>7</v>
      </c>
      <c r="C490" s="4" t="s">
        <v>491</v>
      </c>
      <c r="D490" s="4">
        <v>0</v>
      </c>
      <c r="E490" s="4">
        <v>0</v>
      </c>
      <c r="F490" s="4">
        <v>245</v>
      </c>
      <c r="G490" s="4">
        <v>253</v>
      </c>
      <c r="H490" s="4">
        <v>1596936</v>
      </c>
      <c r="I490" s="4">
        <v>0</v>
      </c>
      <c r="J490" s="4">
        <v>168349</v>
      </c>
      <c r="K490" s="4">
        <v>72504</v>
      </c>
      <c r="L490" s="4">
        <v>0</v>
      </c>
      <c r="M490" s="4">
        <v>7463</v>
      </c>
      <c r="N490" s="4">
        <v>0</v>
      </c>
      <c r="O490" s="4">
        <v>57319</v>
      </c>
      <c r="P490" s="4">
        <v>30341</v>
      </c>
      <c r="Q490" s="4">
        <v>3289</v>
      </c>
      <c r="R490" s="4">
        <v>0</v>
      </c>
      <c r="S490" s="4">
        <v>0</v>
      </c>
      <c r="T490" s="4">
        <v>30866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2996</v>
      </c>
      <c r="AA490" s="4">
        <v>0</v>
      </c>
      <c r="AB490" s="4">
        <v>1970063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</row>
    <row r="491" spans="1:36" x14ac:dyDescent="0.25">
      <c r="A491" s="4">
        <v>4223</v>
      </c>
      <c r="B491" s="4">
        <v>7</v>
      </c>
      <c r="C491" s="4" t="s">
        <v>492</v>
      </c>
      <c r="D491" s="4">
        <v>0</v>
      </c>
      <c r="E491" s="4">
        <v>0</v>
      </c>
      <c r="F491" s="4">
        <v>215</v>
      </c>
      <c r="G491" s="4">
        <v>215</v>
      </c>
      <c r="H491" s="4">
        <v>1357080</v>
      </c>
      <c r="I491" s="4">
        <v>0</v>
      </c>
      <c r="J491" s="4">
        <v>487644</v>
      </c>
      <c r="K491" s="4">
        <v>174582</v>
      </c>
      <c r="L491" s="4">
        <v>0</v>
      </c>
      <c r="M491" s="4">
        <v>6342</v>
      </c>
      <c r="N491" s="4">
        <v>14515</v>
      </c>
      <c r="O491" s="4">
        <v>48710</v>
      </c>
      <c r="P491" s="4">
        <v>25784</v>
      </c>
      <c r="Q491" s="4">
        <v>2795</v>
      </c>
      <c r="R491" s="4">
        <v>0</v>
      </c>
      <c r="S491" s="4">
        <v>0</v>
      </c>
      <c r="T491" s="4">
        <v>24940</v>
      </c>
      <c r="U491" s="4">
        <v>-77755</v>
      </c>
      <c r="V491" s="4">
        <v>0</v>
      </c>
      <c r="W491" s="4">
        <v>0</v>
      </c>
      <c r="X491" s="4">
        <v>0</v>
      </c>
      <c r="Y491" s="4">
        <v>0</v>
      </c>
      <c r="Z491" s="4">
        <v>4940</v>
      </c>
      <c r="AA491" s="4">
        <v>0</v>
      </c>
      <c r="AB491" s="4">
        <v>2069577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</row>
    <row r="492" spans="1:36" x14ac:dyDescent="0.25">
      <c r="A492" s="4">
        <v>4224</v>
      </c>
      <c r="B492" s="4">
        <v>7</v>
      </c>
      <c r="C492" s="4" t="s">
        <v>493</v>
      </c>
      <c r="D492" s="4">
        <v>0</v>
      </c>
      <c r="E492" s="4">
        <v>0</v>
      </c>
      <c r="F492" s="4">
        <v>137</v>
      </c>
      <c r="G492" s="4">
        <v>140.80000000000001</v>
      </c>
      <c r="H492" s="4">
        <v>888730</v>
      </c>
      <c r="I492" s="4">
        <v>0</v>
      </c>
      <c r="J492" s="4">
        <v>53964</v>
      </c>
      <c r="K492" s="4">
        <v>38160</v>
      </c>
      <c r="L492" s="4">
        <v>0</v>
      </c>
      <c r="M492" s="4">
        <v>4153</v>
      </c>
      <c r="N492" s="4">
        <v>11084</v>
      </c>
      <c r="O492" s="4">
        <v>31899</v>
      </c>
      <c r="P492" s="4">
        <v>16886</v>
      </c>
      <c r="Q492" s="4">
        <v>1830</v>
      </c>
      <c r="R492" s="4">
        <v>0</v>
      </c>
      <c r="S492" s="4">
        <v>0</v>
      </c>
      <c r="T492" s="4">
        <v>24358.400000000001</v>
      </c>
      <c r="U492" s="4">
        <v>0</v>
      </c>
      <c r="V492" s="4">
        <v>0</v>
      </c>
      <c r="W492" s="4">
        <v>0</v>
      </c>
      <c r="X492" s="4">
        <v>0</v>
      </c>
      <c r="Y492" s="4">
        <v>26505</v>
      </c>
      <c r="Z492" s="4">
        <v>2684</v>
      </c>
      <c r="AA492" s="4">
        <v>0</v>
      </c>
      <c r="AB492" s="4">
        <v>1100253.3999999999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</row>
    <row r="493" spans="1:36" x14ac:dyDescent="0.25">
      <c r="A493" s="4">
        <v>4225</v>
      </c>
      <c r="B493" s="4">
        <v>7</v>
      </c>
      <c r="C493" s="4" t="s">
        <v>494</v>
      </c>
      <c r="D493" s="4">
        <v>0</v>
      </c>
      <c r="E493" s="4">
        <v>0</v>
      </c>
      <c r="F493" s="4">
        <v>390</v>
      </c>
      <c r="G493" s="4">
        <v>400</v>
      </c>
      <c r="H493" s="4">
        <v>2524800</v>
      </c>
      <c r="I493" s="4">
        <v>0</v>
      </c>
      <c r="J493" s="4">
        <v>1136195</v>
      </c>
      <c r="K493" s="4">
        <v>286200</v>
      </c>
      <c r="L493" s="4">
        <v>0</v>
      </c>
      <c r="M493" s="4">
        <v>11799</v>
      </c>
      <c r="N493" s="4">
        <v>0</v>
      </c>
      <c r="O493" s="4">
        <v>90623</v>
      </c>
      <c r="P493" s="4">
        <v>47971</v>
      </c>
      <c r="Q493" s="4">
        <v>5200</v>
      </c>
      <c r="R493" s="4">
        <v>0</v>
      </c>
      <c r="S493" s="4">
        <v>0</v>
      </c>
      <c r="T493" s="4">
        <v>24000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4933</v>
      </c>
      <c r="AA493" s="4">
        <v>0</v>
      </c>
      <c r="AB493" s="4">
        <v>4131721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</row>
    <row r="494" spans="1:36" x14ac:dyDescent="0.25">
      <c r="A494" s="4">
        <v>4226</v>
      </c>
      <c r="B494" s="4">
        <v>7</v>
      </c>
      <c r="C494" s="4" t="s">
        <v>495</v>
      </c>
      <c r="D494" s="4">
        <v>0</v>
      </c>
      <c r="E494" s="4">
        <v>0</v>
      </c>
      <c r="F494" s="4">
        <v>115</v>
      </c>
      <c r="G494" s="4">
        <v>115</v>
      </c>
      <c r="H494" s="4">
        <v>725880</v>
      </c>
      <c r="I494" s="4">
        <v>1811</v>
      </c>
      <c r="J494" s="4">
        <v>288974</v>
      </c>
      <c r="K494" s="4">
        <v>0</v>
      </c>
      <c r="L494" s="4">
        <v>0</v>
      </c>
      <c r="M494" s="4">
        <v>3392</v>
      </c>
      <c r="N494" s="4">
        <v>0</v>
      </c>
      <c r="O494" s="4">
        <v>26054</v>
      </c>
      <c r="P494" s="4">
        <v>13792</v>
      </c>
      <c r="Q494" s="4">
        <v>1495</v>
      </c>
      <c r="R494" s="4">
        <v>0</v>
      </c>
      <c r="S494" s="4">
        <v>0</v>
      </c>
      <c r="T494" s="4">
        <v>4715</v>
      </c>
      <c r="U494" s="4">
        <v>0</v>
      </c>
      <c r="V494" s="4">
        <v>0</v>
      </c>
      <c r="W494" s="4">
        <v>0</v>
      </c>
      <c r="X494" s="4">
        <v>25494</v>
      </c>
      <c r="Y494" s="4">
        <v>0</v>
      </c>
      <c r="Z494" s="4">
        <v>2931</v>
      </c>
      <c r="AA494" s="4">
        <v>0</v>
      </c>
      <c r="AB494" s="4">
        <v>1069044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</row>
    <row r="495" spans="1:36" x14ac:dyDescent="0.25">
      <c r="A495" s="4">
        <v>4227</v>
      </c>
      <c r="B495" s="4">
        <v>7</v>
      </c>
      <c r="C495" s="4" t="s">
        <v>496</v>
      </c>
      <c r="D495" s="4">
        <v>0</v>
      </c>
      <c r="E495" s="4">
        <v>0</v>
      </c>
      <c r="F495" s="4">
        <v>476</v>
      </c>
      <c r="G495" s="4">
        <v>493.6</v>
      </c>
      <c r="H495" s="4">
        <v>3115603</v>
      </c>
      <c r="I495" s="4">
        <v>7772</v>
      </c>
      <c r="J495" s="4">
        <v>178146</v>
      </c>
      <c r="K495" s="4">
        <v>0</v>
      </c>
      <c r="L495" s="4">
        <v>0</v>
      </c>
      <c r="M495" s="4">
        <v>14560</v>
      </c>
      <c r="N495" s="4">
        <v>48464</v>
      </c>
      <c r="O495" s="4">
        <v>111829</v>
      </c>
      <c r="P495" s="4">
        <v>59196</v>
      </c>
      <c r="Q495" s="4">
        <v>6417</v>
      </c>
      <c r="R495" s="4">
        <v>0</v>
      </c>
      <c r="S495" s="4">
        <v>0</v>
      </c>
      <c r="T495" s="4">
        <v>75027.199999999997</v>
      </c>
      <c r="U495" s="4">
        <v>-193651</v>
      </c>
      <c r="V495" s="4">
        <v>0</v>
      </c>
      <c r="W495" s="4">
        <v>0</v>
      </c>
      <c r="X495" s="4">
        <v>0</v>
      </c>
      <c r="Y495" s="4">
        <v>0</v>
      </c>
      <c r="Z495" s="4">
        <v>10552</v>
      </c>
      <c r="AA495" s="4">
        <v>0</v>
      </c>
      <c r="AB495" s="4">
        <v>3433915.2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</row>
    <row r="496" spans="1:36" x14ac:dyDescent="0.25">
      <c r="A496" s="4">
        <v>4228</v>
      </c>
      <c r="B496" s="4">
        <v>7</v>
      </c>
      <c r="C496" s="4" t="s">
        <v>497</v>
      </c>
      <c r="D496" s="4">
        <v>0</v>
      </c>
      <c r="E496" s="4">
        <v>0</v>
      </c>
      <c r="F496" s="4">
        <v>443</v>
      </c>
      <c r="G496" s="4">
        <v>449</v>
      </c>
      <c r="H496" s="4">
        <v>2834088</v>
      </c>
      <c r="I496" s="4">
        <v>0</v>
      </c>
      <c r="J496" s="4">
        <v>10070</v>
      </c>
      <c r="K496" s="4">
        <v>16043</v>
      </c>
      <c r="L496" s="4">
        <v>0</v>
      </c>
      <c r="M496" s="4">
        <v>13244</v>
      </c>
      <c r="N496" s="4">
        <v>0</v>
      </c>
      <c r="O496" s="4">
        <v>101725</v>
      </c>
      <c r="P496" s="4">
        <v>53847</v>
      </c>
      <c r="Q496" s="4">
        <v>5837</v>
      </c>
      <c r="R496" s="4">
        <v>0</v>
      </c>
      <c r="S496" s="4">
        <v>0</v>
      </c>
      <c r="T496" s="4">
        <v>69595</v>
      </c>
      <c r="U496" s="4">
        <v>-132069</v>
      </c>
      <c r="V496" s="4">
        <v>0</v>
      </c>
      <c r="W496" s="4">
        <v>0</v>
      </c>
      <c r="X496" s="4">
        <v>0</v>
      </c>
      <c r="Y496" s="4">
        <v>0</v>
      </c>
      <c r="Z496" s="4">
        <v>3469</v>
      </c>
      <c r="AA496" s="4">
        <v>0</v>
      </c>
      <c r="AB496" s="4">
        <v>2975849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</row>
    <row r="497" spans="1:36" x14ac:dyDescent="0.25">
      <c r="A497" s="4">
        <v>4229</v>
      </c>
      <c r="B497" s="4">
        <v>7</v>
      </c>
      <c r="C497" s="4" t="s">
        <v>498</v>
      </c>
      <c r="D497" s="4">
        <v>0</v>
      </c>
      <c r="E497" s="4">
        <v>0</v>
      </c>
      <c r="F497" s="4">
        <v>120</v>
      </c>
      <c r="G497" s="4">
        <v>141</v>
      </c>
      <c r="H497" s="4">
        <v>889992</v>
      </c>
      <c r="I497" s="4">
        <v>0</v>
      </c>
      <c r="J497" s="4">
        <v>12314</v>
      </c>
      <c r="K497" s="4">
        <v>0</v>
      </c>
      <c r="L497" s="4">
        <v>0</v>
      </c>
      <c r="M497" s="4">
        <v>4159</v>
      </c>
      <c r="N497" s="4">
        <v>18226</v>
      </c>
      <c r="O497" s="4">
        <v>31945</v>
      </c>
      <c r="P497" s="4">
        <v>16910</v>
      </c>
      <c r="Q497" s="4">
        <v>1833</v>
      </c>
      <c r="R497" s="4">
        <v>0</v>
      </c>
      <c r="S497" s="4">
        <v>0</v>
      </c>
      <c r="T497" s="4">
        <v>19176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1866</v>
      </c>
      <c r="AA497" s="4">
        <v>0</v>
      </c>
      <c r="AB497" s="4">
        <v>996421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</row>
    <row r="498" spans="1:36" x14ac:dyDescent="0.25">
      <c r="A498" s="4">
        <v>4230</v>
      </c>
      <c r="B498" s="4">
        <v>7</v>
      </c>
      <c r="C498" s="4" t="s">
        <v>499</v>
      </c>
      <c r="D498" s="4">
        <v>0</v>
      </c>
      <c r="E498" s="4">
        <v>0</v>
      </c>
      <c r="F498" s="4">
        <v>198</v>
      </c>
      <c r="G498" s="4">
        <v>198</v>
      </c>
      <c r="H498" s="4">
        <v>1249776</v>
      </c>
      <c r="I498" s="4">
        <v>3118</v>
      </c>
      <c r="J498" s="4">
        <v>581233</v>
      </c>
      <c r="K498" s="4">
        <v>28620</v>
      </c>
      <c r="L498" s="4">
        <v>0</v>
      </c>
      <c r="M498" s="4">
        <v>5841</v>
      </c>
      <c r="N498" s="4">
        <v>0</v>
      </c>
      <c r="O498" s="4">
        <v>44859</v>
      </c>
      <c r="P498" s="4">
        <v>23745</v>
      </c>
      <c r="Q498" s="4">
        <v>2574</v>
      </c>
      <c r="R498" s="4">
        <v>0</v>
      </c>
      <c r="S498" s="4">
        <v>0</v>
      </c>
      <c r="T498" s="4">
        <v>23760</v>
      </c>
      <c r="U498" s="4">
        <v>0</v>
      </c>
      <c r="V498" s="4">
        <v>0</v>
      </c>
      <c r="W498" s="4">
        <v>0</v>
      </c>
      <c r="X498" s="4">
        <v>48465</v>
      </c>
      <c r="Y498" s="4">
        <v>0</v>
      </c>
      <c r="Z498" s="4">
        <v>4025</v>
      </c>
      <c r="AA498" s="4">
        <v>0</v>
      </c>
      <c r="AB498" s="4">
        <v>1967551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</row>
    <row r="499" spans="1:36" x14ac:dyDescent="0.25">
      <c r="A499" s="4">
        <v>4231</v>
      </c>
      <c r="B499" s="4">
        <v>7</v>
      </c>
      <c r="C499" s="4" t="s">
        <v>500</v>
      </c>
      <c r="D499" s="4">
        <v>0</v>
      </c>
      <c r="E499" s="4">
        <v>0</v>
      </c>
      <c r="F499" s="4">
        <v>485</v>
      </c>
      <c r="G499" s="4">
        <v>523</v>
      </c>
      <c r="H499" s="4">
        <v>3301176</v>
      </c>
      <c r="I499" s="4">
        <v>0</v>
      </c>
      <c r="J499" s="4">
        <v>1326655</v>
      </c>
      <c r="K499" s="4">
        <v>143100</v>
      </c>
      <c r="L499" s="4">
        <v>0</v>
      </c>
      <c r="M499" s="4">
        <v>15427</v>
      </c>
      <c r="N499" s="4">
        <v>0</v>
      </c>
      <c r="O499" s="4">
        <v>118490</v>
      </c>
      <c r="P499" s="4">
        <v>62722</v>
      </c>
      <c r="Q499" s="4">
        <v>6799</v>
      </c>
      <c r="R499" s="4">
        <v>0</v>
      </c>
      <c r="S499" s="4">
        <v>0</v>
      </c>
      <c r="T499" s="4">
        <v>101985</v>
      </c>
      <c r="U499" s="4">
        <v>0</v>
      </c>
      <c r="V499" s="4">
        <v>0</v>
      </c>
      <c r="W499" s="4">
        <v>0</v>
      </c>
      <c r="X499" s="4">
        <v>0</v>
      </c>
      <c r="Y499" s="4">
        <v>65379</v>
      </c>
      <c r="Z499" s="4">
        <v>8888</v>
      </c>
      <c r="AA499" s="4">
        <v>0</v>
      </c>
      <c r="AB499" s="4">
        <v>5150621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</row>
    <row r="500" spans="1:36" x14ac:dyDescent="0.25">
      <c r="A500" s="4">
        <v>4232</v>
      </c>
      <c r="B500" s="4">
        <v>7</v>
      </c>
      <c r="C500" s="4" t="s">
        <v>501</v>
      </c>
      <c r="D500" s="4">
        <v>0</v>
      </c>
      <c r="E500" s="4">
        <v>0</v>
      </c>
      <c r="F500" s="4">
        <v>85</v>
      </c>
      <c r="G500" s="4">
        <v>85</v>
      </c>
      <c r="H500" s="4">
        <v>536520</v>
      </c>
      <c r="I500" s="4">
        <v>0</v>
      </c>
      <c r="J500" s="4">
        <v>176395</v>
      </c>
      <c r="K500" s="4">
        <v>53424</v>
      </c>
      <c r="L500" s="4">
        <v>0</v>
      </c>
      <c r="M500" s="4">
        <v>2507</v>
      </c>
      <c r="N500" s="4">
        <v>0</v>
      </c>
      <c r="O500" s="4">
        <v>19257</v>
      </c>
      <c r="P500" s="4">
        <v>10194</v>
      </c>
      <c r="Q500" s="4">
        <v>1105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Z500" s="4">
        <v>2145</v>
      </c>
      <c r="AA500" s="4">
        <v>0</v>
      </c>
      <c r="AB500" s="4">
        <v>801547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</row>
    <row r="501" spans="1:36" x14ac:dyDescent="0.25">
      <c r="A501" s="4">
        <v>4233</v>
      </c>
      <c r="B501" s="4">
        <v>7</v>
      </c>
      <c r="C501" s="4" t="s">
        <v>502</v>
      </c>
      <c r="D501" s="4">
        <v>0</v>
      </c>
      <c r="E501" s="4">
        <v>0</v>
      </c>
      <c r="F501" s="4">
        <v>125</v>
      </c>
      <c r="G501" s="4">
        <v>128</v>
      </c>
      <c r="H501" s="4">
        <v>807936</v>
      </c>
      <c r="I501" s="4">
        <v>2016</v>
      </c>
      <c r="J501" s="4">
        <v>87075</v>
      </c>
      <c r="K501" s="4">
        <v>0</v>
      </c>
      <c r="L501" s="4">
        <v>0</v>
      </c>
      <c r="M501" s="4">
        <v>3776</v>
      </c>
      <c r="N501" s="4">
        <v>54</v>
      </c>
      <c r="O501" s="4">
        <v>29000</v>
      </c>
      <c r="P501" s="4">
        <v>15351</v>
      </c>
      <c r="Q501" s="4">
        <v>1664</v>
      </c>
      <c r="R501" s="4">
        <v>0</v>
      </c>
      <c r="S501" s="4">
        <v>0</v>
      </c>
      <c r="T501" s="4">
        <v>9600</v>
      </c>
      <c r="U501" s="4">
        <v>-37704</v>
      </c>
      <c r="V501" s="4">
        <v>0</v>
      </c>
      <c r="W501" s="4">
        <v>0</v>
      </c>
      <c r="X501" s="4">
        <v>0</v>
      </c>
      <c r="Y501" s="4">
        <v>3534</v>
      </c>
      <c r="Z501" s="4">
        <v>3101</v>
      </c>
      <c r="AA501" s="4">
        <v>0</v>
      </c>
      <c r="AB501" s="4">
        <v>925403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</row>
    <row r="502" spans="1:36" x14ac:dyDescent="0.25">
      <c r="A502" s="4">
        <v>4234</v>
      </c>
      <c r="B502" s="4">
        <v>7</v>
      </c>
      <c r="C502" s="4" t="s">
        <v>503</v>
      </c>
      <c r="D502" s="4">
        <v>0</v>
      </c>
      <c r="E502" s="4">
        <v>0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</row>
    <row r="503" spans="1:36" x14ac:dyDescent="0.25">
      <c r="A503" s="4">
        <v>4235</v>
      </c>
      <c r="B503" s="4">
        <v>7</v>
      </c>
      <c r="C503" s="4" t="s">
        <v>504</v>
      </c>
      <c r="D503" s="4">
        <v>0</v>
      </c>
      <c r="E503" s="4">
        <v>0</v>
      </c>
      <c r="F503" s="4">
        <v>0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</row>
    <row r="504" spans="1:36" x14ac:dyDescent="0.25">
      <c r="A504" s="4">
        <v>4237</v>
      </c>
      <c r="B504" s="4">
        <v>7</v>
      </c>
      <c r="C504" s="4" t="s">
        <v>505</v>
      </c>
      <c r="D504" s="4">
        <v>0</v>
      </c>
      <c r="E504" s="4">
        <v>0</v>
      </c>
      <c r="F504" s="4">
        <v>175</v>
      </c>
      <c r="G504" s="4">
        <v>205</v>
      </c>
      <c r="H504" s="4">
        <v>1293960</v>
      </c>
      <c r="I504" s="4">
        <v>0</v>
      </c>
      <c r="J504" s="4">
        <v>250937</v>
      </c>
      <c r="K504" s="4">
        <v>71550</v>
      </c>
      <c r="L504" s="4">
        <v>0</v>
      </c>
      <c r="M504" s="4">
        <v>6047</v>
      </c>
      <c r="N504" s="4">
        <v>0</v>
      </c>
      <c r="O504" s="4">
        <v>46445</v>
      </c>
      <c r="P504" s="4">
        <v>24585</v>
      </c>
      <c r="Q504" s="4">
        <v>2665</v>
      </c>
      <c r="R504" s="4">
        <v>0</v>
      </c>
      <c r="S504" s="4">
        <v>0</v>
      </c>
      <c r="T504" s="4">
        <v>12505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2407</v>
      </c>
      <c r="AA504" s="4">
        <v>0</v>
      </c>
      <c r="AB504" s="4">
        <v>1711101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</row>
    <row r="505" spans="1:36" x14ac:dyDescent="0.25">
      <c r="A505" s="4">
        <v>4238</v>
      </c>
      <c r="B505" s="4">
        <v>7</v>
      </c>
      <c r="C505" s="4" t="s">
        <v>506</v>
      </c>
      <c r="D505" s="4">
        <v>0</v>
      </c>
      <c r="E505" s="4">
        <v>0</v>
      </c>
      <c r="F505" s="4">
        <v>180</v>
      </c>
      <c r="G505" s="4">
        <v>212</v>
      </c>
      <c r="H505" s="4">
        <v>1338144</v>
      </c>
      <c r="I505" s="4">
        <v>0</v>
      </c>
      <c r="J505" s="4">
        <v>24136</v>
      </c>
      <c r="K505" s="4">
        <v>0</v>
      </c>
      <c r="L505" s="4">
        <v>0</v>
      </c>
      <c r="M505" s="4">
        <v>6254</v>
      </c>
      <c r="N505" s="4">
        <v>6353</v>
      </c>
      <c r="O505" s="4">
        <v>48030</v>
      </c>
      <c r="P505" s="4">
        <v>25424</v>
      </c>
      <c r="Q505" s="4">
        <v>2756</v>
      </c>
      <c r="R505" s="4">
        <v>0</v>
      </c>
      <c r="S505" s="4">
        <v>0</v>
      </c>
      <c r="T505" s="4">
        <v>21412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8403</v>
      </c>
      <c r="AA505" s="4">
        <v>0</v>
      </c>
      <c r="AB505" s="4">
        <v>1480912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</row>
    <row r="506" spans="1:36" x14ac:dyDescent="0.25">
      <c r="A506" s="4">
        <v>4239</v>
      </c>
      <c r="B506" s="4">
        <v>7</v>
      </c>
      <c r="C506" s="4" t="s">
        <v>507</v>
      </c>
      <c r="D506" s="4">
        <v>0</v>
      </c>
      <c r="E506" s="4">
        <v>0</v>
      </c>
      <c r="F506" s="4">
        <v>235</v>
      </c>
      <c r="G506" s="4">
        <v>235</v>
      </c>
      <c r="H506" s="4">
        <v>1483320</v>
      </c>
      <c r="I506" s="4">
        <v>0</v>
      </c>
      <c r="J506" s="4">
        <v>512273</v>
      </c>
      <c r="K506" s="4">
        <v>157410</v>
      </c>
      <c r="L506" s="4">
        <v>0</v>
      </c>
      <c r="M506" s="4">
        <v>6932</v>
      </c>
      <c r="N506" s="4">
        <v>0</v>
      </c>
      <c r="O506" s="4">
        <v>53241</v>
      </c>
      <c r="P506" s="4">
        <v>28183</v>
      </c>
      <c r="Q506" s="4">
        <v>3055</v>
      </c>
      <c r="R506" s="4">
        <v>0</v>
      </c>
      <c r="S506" s="4">
        <v>0</v>
      </c>
      <c r="T506" s="4">
        <v>24440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4578</v>
      </c>
      <c r="AA506" s="4">
        <v>0</v>
      </c>
      <c r="AB506" s="4">
        <v>2273432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</row>
    <row r="507" spans="1:36" x14ac:dyDescent="0.25">
      <c r="A507" s="4">
        <v>4240</v>
      </c>
      <c r="B507" s="4">
        <v>7</v>
      </c>
      <c r="C507" s="4" t="s">
        <v>508</v>
      </c>
      <c r="D507" s="4">
        <v>0</v>
      </c>
      <c r="E507" s="4">
        <v>0</v>
      </c>
      <c r="F507" s="4">
        <v>310</v>
      </c>
      <c r="G507" s="4">
        <v>318</v>
      </c>
      <c r="H507" s="4">
        <v>2007216</v>
      </c>
      <c r="I507" s="4">
        <v>5007</v>
      </c>
      <c r="J507" s="4">
        <v>962153</v>
      </c>
      <c r="K507" s="4">
        <v>279522</v>
      </c>
      <c r="L507" s="4">
        <v>0</v>
      </c>
      <c r="M507" s="4">
        <v>9380</v>
      </c>
      <c r="N507" s="4">
        <v>0</v>
      </c>
      <c r="O507" s="4">
        <v>72046</v>
      </c>
      <c r="P507" s="4">
        <v>38137</v>
      </c>
      <c r="Q507" s="4">
        <v>4134</v>
      </c>
      <c r="R507" s="4">
        <v>0</v>
      </c>
      <c r="S507" s="4">
        <v>0</v>
      </c>
      <c r="T507" s="4">
        <v>52152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Z507" s="4">
        <v>5344</v>
      </c>
      <c r="AA507" s="4">
        <v>0</v>
      </c>
      <c r="AB507" s="4">
        <v>3435091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</row>
    <row r="508" spans="1:36" x14ac:dyDescent="0.25">
      <c r="A508" s="4">
        <v>4243</v>
      </c>
      <c r="B508" s="4">
        <v>7</v>
      </c>
      <c r="C508" s="4" t="s">
        <v>509</v>
      </c>
      <c r="D508" s="4">
        <v>0</v>
      </c>
      <c r="E508" s="4">
        <v>0</v>
      </c>
      <c r="F508" s="4">
        <v>260</v>
      </c>
      <c r="G508" s="4">
        <v>260</v>
      </c>
      <c r="H508" s="4">
        <v>1641120</v>
      </c>
      <c r="I508" s="4">
        <v>0</v>
      </c>
      <c r="J508" s="4">
        <v>518074</v>
      </c>
      <c r="K508" s="4">
        <v>57240</v>
      </c>
      <c r="L508" s="4">
        <v>0</v>
      </c>
      <c r="M508" s="4">
        <v>7669</v>
      </c>
      <c r="N508" s="4">
        <v>0</v>
      </c>
      <c r="O508" s="4">
        <v>58905</v>
      </c>
      <c r="P508" s="4">
        <v>31181</v>
      </c>
      <c r="Q508" s="4">
        <v>3380</v>
      </c>
      <c r="R508" s="4">
        <v>0</v>
      </c>
      <c r="S508" s="4">
        <v>0</v>
      </c>
      <c r="T508" s="4">
        <v>28600</v>
      </c>
      <c r="U508" s="4">
        <v>-76476</v>
      </c>
      <c r="V508" s="4">
        <v>0</v>
      </c>
      <c r="W508" s="4">
        <v>0</v>
      </c>
      <c r="X508" s="4">
        <v>0</v>
      </c>
      <c r="Y508" s="4">
        <v>0</v>
      </c>
      <c r="Z508" s="4">
        <v>4666</v>
      </c>
      <c r="AA508" s="4">
        <v>0</v>
      </c>
      <c r="AB508" s="4">
        <v>2274359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</row>
    <row r="509" spans="1:36" x14ac:dyDescent="0.25">
      <c r="A509" s="4">
        <v>4244</v>
      </c>
      <c r="B509" s="4">
        <v>7</v>
      </c>
      <c r="C509" s="4" t="s">
        <v>557</v>
      </c>
      <c r="D509" s="4">
        <v>0</v>
      </c>
      <c r="E509" s="4">
        <v>0</v>
      </c>
      <c r="F509" s="4">
        <v>328</v>
      </c>
      <c r="G509" s="4">
        <v>347.6</v>
      </c>
      <c r="H509" s="4">
        <v>2194051</v>
      </c>
      <c r="I509" s="4">
        <v>0</v>
      </c>
      <c r="J509" s="4">
        <v>122869</v>
      </c>
      <c r="K509" s="4">
        <v>16731</v>
      </c>
      <c r="L509" s="4">
        <v>0</v>
      </c>
      <c r="M509" s="4">
        <v>10253</v>
      </c>
      <c r="N509" s="4">
        <v>0</v>
      </c>
      <c r="O509" s="4">
        <v>78752</v>
      </c>
      <c r="P509" s="4">
        <v>41686</v>
      </c>
      <c r="Q509" s="4">
        <v>4519</v>
      </c>
      <c r="R509" s="4">
        <v>0</v>
      </c>
      <c r="S509" s="4">
        <v>0</v>
      </c>
      <c r="T509" s="4">
        <v>37888.400000000001</v>
      </c>
      <c r="U509" s="4">
        <v>-102243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2404506.4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</row>
    <row r="510" spans="1:36" x14ac:dyDescent="0.25">
      <c r="A510" s="4">
        <v>4246</v>
      </c>
      <c r="B510" s="4">
        <v>7</v>
      </c>
      <c r="C510" s="4" t="s">
        <v>558</v>
      </c>
      <c r="D510" s="4">
        <v>0</v>
      </c>
      <c r="E510" s="4">
        <v>0</v>
      </c>
      <c r="F510" s="4">
        <v>0</v>
      </c>
      <c r="G510" s="4">
        <v>0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</row>
    <row r="511" spans="1:36" x14ac:dyDescent="0.25">
      <c r="A511" s="4">
        <v>4248</v>
      </c>
      <c r="B511" s="4">
        <v>7</v>
      </c>
      <c r="C511" s="4" t="s">
        <v>512</v>
      </c>
      <c r="D511" s="4">
        <v>0</v>
      </c>
      <c r="E511" s="4">
        <v>0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</row>
    <row r="512" spans="1:36" x14ac:dyDescent="0.25">
      <c r="A512" s="4">
        <v>4249</v>
      </c>
      <c r="B512" s="4">
        <v>7</v>
      </c>
      <c r="C512" s="4" t="s">
        <v>513</v>
      </c>
      <c r="D512" s="4">
        <v>0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</row>
    <row r="513" spans="1:36" x14ac:dyDescent="0.25">
      <c r="A513" s="4">
        <v>4250</v>
      </c>
      <c r="B513" s="4">
        <v>7</v>
      </c>
      <c r="C513" s="4" t="s">
        <v>514</v>
      </c>
      <c r="D513" s="4">
        <v>0</v>
      </c>
      <c r="E513" s="4">
        <v>0</v>
      </c>
      <c r="F513" s="4">
        <v>700</v>
      </c>
      <c r="G513" s="4">
        <v>714</v>
      </c>
      <c r="H513" s="4">
        <v>4506768</v>
      </c>
      <c r="I513" s="4">
        <v>0</v>
      </c>
      <c r="J513" s="4">
        <v>1114686</v>
      </c>
      <c r="K513" s="4">
        <v>114480</v>
      </c>
      <c r="L513" s="4">
        <v>0</v>
      </c>
      <c r="M513" s="4">
        <v>21061</v>
      </c>
      <c r="N513" s="4">
        <v>48203</v>
      </c>
      <c r="O513" s="4">
        <v>161763</v>
      </c>
      <c r="P513" s="4">
        <v>85628</v>
      </c>
      <c r="Q513" s="4">
        <v>9282</v>
      </c>
      <c r="R513" s="4">
        <v>0</v>
      </c>
      <c r="S513" s="4">
        <v>0</v>
      </c>
      <c r="T513" s="4">
        <v>83538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14924</v>
      </c>
      <c r="AA513" s="4">
        <v>0</v>
      </c>
      <c r="AB513" s="4">
        <v>6160333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</row>
    <row r="514" spans="1:36" x14ac:dyDescent="0.25">
      <c r="A514" s="4">
        <v>4253</v>
      </c>
      <c r="B514" s="4">
        <v>7</v>
      </c>
      <c r="C514" s="4" t="s">
        <v>515</v>
      </c>
      <c r="D514" s="4">
        <v>0</v>
      </c>
      <c r="E514" s="4">
        <v>0</v>
      </c>
      <c r="F514" s="4">
        <v>120</v>
      </c>
      <c r="G514" s="4">
        <v>120</v>
      </c>
      <c r="H514" s="4">
        <v>757440</v>
      </c>
      <c r="I514" s="4">
        <v>0</v>
      </c>
      <c r="J514" s="4">
        <v>20852</v>
      </c>
      <c r="K514" s="4">
        <v>0</v>
      </c>
      <c r="L514" s="4">
        <v>0</v>
      </c>
      <c r="M514" s="4">
        <v>3540</v>
      </c>
      <c r="N514" s="4">
        <v>0</v>
      </c>
      <c r="O514" s="4">
        <v>27187</v>
      </c>
      <c r="P514" s="4">
        <v>14391</v>
      </c>
      <c r="Q514" s="4">
        <v>1560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824970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</row>
    <row r="515" spans="1:36" x14ac:dyDescent="0.25">
      <c r="A515" s="4">
        <v>4254</v>
      </c>
      <c r="B515" s="4">
        <v>7</v>
      </c>
      <c r="C515" s="4" t="s">
        <v>516</v>
      </c>
      <c r="D515" s="4">
        <v>0</v>
      </c>
      <c r="E515" s="4">
        <v>0</v>
      </c>
      <c r="F515" s="4">
        <v>190</v>
      </c>
      <c r="G515" s="4">
        <v>190</v>
      </c>
      <c r="H515" s="4">
        <v>1199280</v>
      </c>
      <c r="I515" s="4">
        <v>0</v>
      </c>
      <c r="J515" s="4">
        <v>0</v>
      </c>
      <c r="K515" s="4">
        <v>0</v>
      </c>
      <c r="L515" s="4">
        <v>0</v>
      </c>
      <c r="M515" s="4">
        <v>5605</v>
      </c>
      <c r="N515" s="4">
        <v>9513</v>
      </c>
      <c r="O515" s="4">
        <v>43046</v>
      </c>
      <c r="P515" s="4">
        <v>22786</v>
      </c>
      <c r="Q515" s="4">
        <v>2470</v>
      </c>
      <c r="R515" s="4">
        <v>0</v>
      </c>
      <c r="S515" s="4">
        <v>0</v>
      </c>
      <c r="T515" s="4">
        <v>4370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1287070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</row>
    <row r="516" spans="1:36" x14ac:dyDescent="0.25">
      <c r="A516" s="4">
        <v>4255</v>
      </c>
      <c r="B516" s="4">
        <v>7</v>
      </c>
      <c r="C516" s="4" t="s">
        <v>517</v>
      </c>
      <c r="D516" s="4">
        <v>0</v>
      </c>
      <c r="E516" s="4">
        <v>0</v>
      </c>
      <c r="F516" s="4">
        <v>270</v>
      </c>
      <c r="G516" s="4">
        <v>270</v>
      </c>
      <c r="H516" s="4">
        <v>1704240</v>
      </c>
      <c r="I516" s="4">
        <v>0</v>
      </c>
      <c r="J516" s="4">
        <v>614071</v>
      </c>
      <c r="K516" s="4">
        <v>62010</v>
      </c>
      <c r="L516" s="4">
        <v>0</v>
      </c>
      <c r="M516" s="4">
        <v>7964</v>
      </c>
      <c r="N516" s="4">
        <v>0</v>
      </c>
      <c r="O516" s="4">
        <v>61171</v>
      </c>
      <c r="P516" s="4">
        <v>32380</v>
      </c>
      <c r="Q516" s="4">
        <v>3510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2485346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</row>
    <row r="517" spans="1:36" x14ac:dyDescent="0.25">
      <c r="A517" s="4">
        <v>4261</v>
      </c>
      <c r="B517" s="4">
        <v>7</v>
      </c>
      <c r="C517" s="4" t="s">
        <v>518</v>
      </c>
      <c r="D517" s="4">
        <v>0</v>
      </c>
      <c r="E517" s="4">
        <v>0</v>
      </c>
      <c r="F517" s="4">
        <v>176</v>
      </c>
      <c r="G517" s="4">
        <v>176</v>
      </c>
      <c r="H517" s="4">
        <v>1110912</v>
      </c>
      <c r="I517" s="4">
        <v>0</v>
      </c>
      <c r="J517" s="4">
        <v>482719</v>
      </c>
      <c r="K517" s="4">
        <v>0</v>
      </c>
      <c r="L517" s="4">
        <v>0</v>
      </c>
      <c r="M517" s="4">
        <v>5192</v>
      </c>
      <c r="N517" s="4">
        <v>0</v>
      </c>
      <c r="O517" s="4">
        <v>39874</v>
      </c>
      <c r="P517" s="4">
        <v>21107</v>
      </c>
      <c r="Q517" s="4">
        <v>2288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Z517" s="4">
        <v>0</v>
      </c>
      <c r="AA517" s="4">
        <v>0</v>
      </c>
      <c r="AB517" s="4">
        <v>1662092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</row>
    <row r="518" spans="1:36" x14ac:dyDescent="0.25">
      <c r="A518" s="4">
        <v>4264</v>
      </c>
      <c r="B518" s="4">
        <v>7</v>
      </c>
      <c r="C518" s="4" t="s">
        <v>519</v>
      </c>
      <c r="D518" s="4">
        <v>0</v>
      </c>
      <c r="E518" s="4">
        <v>0</v>
      </c>
      <c r="F518" s="4">
        <v>140</v>
      </c>
      <c r="G518" s="4">
        <v>140</v>
      </c>
      <c r="H518" s="4">
        <v>883680</v>
      </c>
      <c r="I518" s="4">
        <v>0</v>
      </c>
      <c r="J518" s="4">
        <v>398982</v>
      </c>
      <c r="K518" s="4">
        <v>0</v>
      </c>
      <c r="L518" s="4">
        <v>0</v>
      </c>
      <c r="M518" s="4">
        <v>4130</v>
      </c>
      <c r="N518" s="4">
        <v>0</v>
      </c>
      <c r="O518" s="4">
        <v>31718</v>
      </c>
      <c r="P518" s="4">
        <v>16790</v>
      </c>
      <c r="Q518" s="4">
        <v>1820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12369</v>
      </c>
      <c r="Z518" s="4">
        <v>0</v>
      </c>
      <c r="AA518" s="4">
        <v>0</v>
      </c>
      <c r="AB518" s="4">
        <v>1349489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</row>
    <row r="519" spans="1:36" x14ac:dyDescent="0.25">
      <c r="A519" s="4">
        <v>4265</v>
      </c>
      <c r="B519" s="4">
        <v>7</v>
      </c>
      <c r="C519" s="4" t="s">
        <v>520</v>
      </c>
      <c r="D519" s="4">
        <v>0</v>
      </c>
      <c r="E519" s="4">
        <v>0</v>
      </c>
      <c r="F519" s="4">
        <v>10</v>
      </c>
      <c r="G519" s="4">
        <v>10</v>
      </c>
      <c r="H519" s="4">
        <v>63120</v>
      </c>
      <c r="I519" s="4">
        <v>0</v>
      </c>
      <c r="J519" s="4">
        <v>10289</v>
      </c>
      <c r="K519" s="4">
        <v>0</v>
      </c>
      <c r="L519" s="4">
        <v>0</v>
      </c>
      <c r="M519" s="4">
        <v>295</v>
      </c>
      <c r="N519" s="4">
        <v>0</v>
      </c>
      <c r="O519" s="4">
        <v>2266</v>
      </c>
      <c r="P519" s="4">
        <v>1199</v>
      </c>
      <c r="Q519" s="4">
        <v>130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1767</v>
      </c>
      <c r="Z519" s="4">
        <v>0</v>
      </c>
      <c r="AA519" s="4">
        <v>0</v>
      </c>
      <c r="AB519" s="4">
        <v>79066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</row>
    <row r="520" spans="1:36" x14ac:dyDescent="0.25">
      <c r="A520" s="4">
        <v>4998</v>
      </c>
      <c r="B520" s="4">
        <v>8</v>
      </c>
      <c r="C520" s="4" t="s">
        <v>521</v>
      </c>
      <c r="D520" s="4">
        <v>0</v>
      </c>
      <c r="E520" s="4">
        <v>0</v>
      </c>
      <c r="F520" s="4">
        <v>0</v>
      </c>
      <c r="G520" s="4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</row>
    <row r="521" spans="1:36" x14ac:dyDescent="0.25">
      <c r="A521" s="4">
        <v>4999</v>
      </c>
      <c r="B521" s="4">
        <v>7</v>
      </c>
      <c r="C521" s="4" t="s">
        <v>522</v>
      </c>
      <c r="D521" s="4">
        <v>0</v>
      </c>
      <c r="E521" s="4">
        <v>0</v>
      </c>
      <c r="F521" s="4">
        <v>-147.94679165373236</v>
      </c>
      <c r="G521" s="4">
        <v>-242.16880097717512</v>
      </c>
      <c r="H521" s="4">
        <v>-1528569</v>
      </c>
      <c r="I521" s="4">
        <v>0</v>
      </c>
      <c r="J521" s="4">
        <v>1271990</v>
      </c>
      <c r="K521" s="4">
        <v>984911</v>
      </c>
      <c r="L521" s="4">
        <v>0</v>
      </c>
      <c r="M521" s="4">
        <v>-7143</v>
      </c>
      <c r="N521" s="4">
        <v>0</v>
      </c>
      <c r="O521" s="4">
        <v>-54865</v>
      </c>
      <c r="P521" s="4">
        <v>-29042</v>
      </c>
      <c r="Q521" s="4">
        <v>-3148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-3586</v>
      </c>
      <c r="AA521" s="4">
        <v>0</v>
      </c>
      <c r="AB521" s="4">
        <v>630548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</row>
    <row r="522" spans="1:36" x14ac:dyDescent="0.25">
      <c r="A522" s="4">
        <v>6000</v>
      </c>
      <c r="B522" s="4">
        <v>62</v>
      </c>
      <c r="C522" s="4" t="s">
        <v>523</v>
      </c>
      <c r="D522" s="4">
        <v>0</v>
      </c>
      <c r="E522" s="4">
        <v>0</v>
      </c>
      <c r="F522" s="4">
        <v>0</v>
      </c>
      <c r="G522" s="4">
        <v>0</v>
      </c>
      <c r="H522" s="4">
        <v>0</v>
      </c>
      <c r="I522" s="4">
        <v>0</v>
      </c>
      <c r="J522" s="4">
        <v>6228931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955728</v>
      </c>
      <c r="Y522" s="4">
        <v>0</v>
      </c>
      <c r="Z522" s="4">
        <v>639067</v>
      </c>
      <c r="AA522" s="4">
        <v>0</v>
      </c>
      <c r="AB522" s="4">
        <v>6867998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2"/>
  <sheetViews>
    <sheetView topLeftCell="A28" workbookViewId="0">
      <selection activeCell="A50" sqref="A50"/>
    </sheetView>
  </sheetViews>
  <sheetFormatPr defaultRowHeight="15" x14ac:dyDescent="0.25"/>
  <sheetData>
    <row r="1" spans="1:36" x14ac:dyDescent="0.25">
      <c r="A1" t="s">
        <v>0</v>
      </c>
      <c r="B1" t="s">
        <v>1</v>
      </c>
      <c r="C1" t="s">
        <v>2</v>
      </c>
      <c r="D1" t="s">
        <v>559</v>
      </c>
      <c r="E1" t="s">
        <v>560</v>
      </c>
      <c r="F1" t="s">
        <v>561</v>
      </c>
      <c r="G1" t="s">
        <v>562</v>
      </c>
      <c r="H1" t="s">
        <v>563</v>
      </c>
      <c r="I1" t="s">
        <v>564</v>
      </c>
      <c r="J1" t="s">
        <v>565</v>
      </c>
      <c r="K1" t="s">
        <v>566</v>
      </c>
      <c r="L1" t="s">
        <v>567</v>
      </c>
      <c r="M1" t="s">
        <v>568</v>
      </c>
      <c r="N1" t="s">
        <v>569</v>
      </c>
      <c r="O1" t="s">
        <v>570</v>
      </c>
      <c r="P1" t="s">
        <v>571</v>
      </c>
      <c r="Q1" t="s">
        <v>572</v>
      </c>
      <c r="R1" t="s">
        <v>573</v>
      </c>
      <c r="S1" t="s">
        <v>539</v>
      </c>
      <c r="T1" t="s">
        <v>574</v>
      </c>
      <c r="U1" t="s">
        <v>575</v>
      </c>
      <c r="V1" t="s">
        <v>576</v>
      </c>
      <c r="W1" t="s">
        <v>577</v>
      </c>
      <c r="X1" t="s">
        <v>578</v>
      </c>
      <c r="Y1" t="s">
        <v>579</v>
      </c>
      <c r="Z1" t="s">
        <v>580</v>
      </c>
      <c r="AA1" t="s">
        <v>581</v>
      </c>
      <c r="AB1" t="s">
        <v>582</v>
      </c>
      <c r="AC1" t="s">
        <v>583</v>
      </c>
      <c r="AD1" t="s">
        <v>584</v>
      </c>
      <c r="AE1" t="s">
        <v>585</v>
      </c>
      <c r="AF1" t="s">
        <v>586</v>
      </c>
      <c r="AG1" t="s">
        <v>587</v>
      </c>
      <c r="AH1" t="s">
        <v>588</v>
      </c>
      <c r="AI1" t="s">
        <v>589</v>
      </c>
      <c r="AJ1" t="s">
        <v>590</v>
      </c>
    </row>
    <row r="2" spans="1:36" x14ac:dyDescent="0.25">
      <c r="A2" s="2">
        <v>1</v>
      </c>
      <c r="B2" s="2">
        <v>1</v>
      </c>
      <c r="C2" t="s">
        <v>3</v>
      </c>
      <c r="D2" s="2">
        <v>1097</v>
      </c>
      <c r="E2" s="2">
        <v>1201.0000000000002</v>
      </c>
      <c r="F2" s="2">
        <v>1135</v>
      </c>
      <c r="G2" s="2">
        <v>1246.5999999999999</v>
      </c>
      <c r="H2" s="2">
        <v>7868539</v>
      </c>
      <c r="I2" s="2">
        <v>18421</v>
      </c>
      <c r="J2" s="2">
        <v>678394</v>
      </c>
      <c r="K2" s="2">
        <v>0</v>
      </c>
      <c r="L2" s="2">
        <v>0</v>
      </c>
      <c r="M2" s="2">
        <v>92989</v>
      </c>
      <c r="N2" s="2">
        <v>448845</v>
      </c>
      <c r="O2" s="2">
        <v>293876</v>
      </c>
      <c r="P2" s="2">
        <v>205995</v>
      </c>
      <c r="Q2" s="2">
        <v>16206</v>
      </c>
      <c r="R2" s="2">
        <v>54289</v>
      </c>
      <c r="S2" s="2">
        <v>0</v>
      </c>
      <c r="T2" s="2">
        <v>0</v>
      </c>
      <c r="U2" s="2">
        <v>0</v>
      </c>
      <c r="V2" s="2">
        <v>-6312</v>
      </c>
      <c r="W2" s="2">
        <v>373905</v>
      </c>
      <c r="X2" s="2">
        <v>0</v>
      </c>
      <c r="Y2" s="2">
        <v>0</v>
      </c>
      <c r="Z2" s="2">
        <v>37897</v>
      </c>
      <c r="AA2" s="2">
        <v>528558</v>
      </c>
      <c r="AB2" s="2">
        <v>10611602</v>
      </c>
      <c r="AC2" s="2">
        <v>0</v>
      </c>
      <c r="AD2" s="2">
        <v>186593</v>
      </c>
      <c r="AE2" s="2">
        <v>205995</v>
      </c>
      <c r="AF2" s="2">
        <v>54289</v>
      </c>
      <c r="AG2" s="2">
        <v>281586</v>
      </c>
      <c r="AH2" s="2">
        <v>0</v>
      </c>
      <c r="AI2" s="2">
        <v>528558</v>
      </c>
      <c r="AJ2" s="2">
        <v>1257021</v>
      </c>
    </row>
    <row r="3" spans="1:36" x14ac:dyDescent="0.25">
      <c r="A3" s="2">
        <v>1.2</v>
      </c>
      <c r="B3" s="2">
        <v>3</v>
      </c>
      <c r="C3" t="s">
        <v>4</v>
      </c>
      <c r="D3" s="2">
        <v>50545</v>
      </c>
      <c r="E3" s="2">
        <v>54939.199999999997</v>
      </c>
      <c r="F3" s="2">
        <v>32520</v>
      </c>
      <c r="G3" s="2">
        <v>35445</v>
      </c>
      <c r="H3" s="2">
        <v>223728840</v>
      </c>
      <c r="I3" s="2">
        <v>9251536</v>
      </c>
      <c r="J3" s="2">
        <v>47775766</v>
      </c>
      <c r="K3" s="2">
        <v>5056200</v>
      </c>
      <c r="L3" s="2">
        <v>0</v>
      </c>
      <c r="M3" s="2">
        <v>0</v>
      </c>
      <c r="N3" s="2">
        <v>0</v>
      </c>
      <c r="O3" s="2">
        <v>8250825</v>
      </c>
      <c r="P3" s="2">
        <v>1772250</v>
      </c>
      <c r="Q3" s="2">
        <v>460785</v>
      </c>
      <c r="R3" s="2">
        <v>6632468</v>
      </c>
      <c r="S3" s="2">
        <v>0</v>
      </c>
      <c r="T3" s="2">
        <v>0</v>
      </c>
      <c r="U3" s="2">
        <v>197920</v>
      </c>
      <c r="V3" s="2">
        <v>-13886</v>
      </c>
      <c r="W3" s="2">
        <v>78375942</v>
      </c>
      <c r="X3" s="2">
        <v>9009260</v>
      </c>
      <c r="Y3" s="2">
        <v>1351755</v>
      </c>
      <c r="Z3" s="2">
        <v>4269668</v>
      </c>
      <c r="AA3" s="2">
        <v>15028680</v>
      </c>
      <c r="AB3" s="2">
        <v>402138749</v>
      </c>
      <c r="AC3" s="2">
        <v>0</v>
      </c>
      <c r="AD3" s="2">
        <v>6698386</v>
      </c>
      <c r="AE3" s="2">
        <v>1772250</v>
      </c>
      <c r="AF3" s="2">
        <v>6632468</v>
      </c>
      <c r="AG3" s="2">
        <v>78364054.209999993</v>
      </c>
      <c r="AH3" s="2">
        <v>3284413</v>
      </c>
      <c r="AI3" s="2">
        <v>15028680</v>
      </c>
      <c r="AJ3" s="2">
        <v>108495838.20999999</v>
      </c>
    </row>
    <row r="4" spans="1:36" x14ac:dyDescent="0.25">
      <c r="A4" s="2">
        <v>2</v>
      </c>
      <c r="B4" s="2">
        <v>1</v>
      </c>
      <c r="C4" t="s">
        <v>5</v>
      </c>
      <c r="D4" s="2">
        <v>259</v>
      </c>
      <c r="E4" s="2">
        <v>284.8</v>
      </c>
      <c r="F4" s="2">
        <v>253</v>
      </c>
      <c r="G4" s="2">
        <v>278</v>
      </c>
      <c r="H4" s="2">
        <v>1754736</v>
      </c>
      <c r="I4" s="2">
        <v>0</v>
      </c>
      <c r="J4" s="2">
        <v>322475</v>
      </c>
      <c r="K4" s="2">
        <v>0</v>
      </c>
      <c r="L4" s="2">
        <v>107438</v>
      </c>
      <c r="M4" s="2">
        <v>359111</v>
      </c>
      <c r="N4" s="2">
        <v>114098</v>
      </c>
      <c r="O4" s="2">
        <v>61324</v>
      </c>
      <c r="P4" s="2">
        <v>45826.25</v>
      </c>
      <c r="Q4" s="2">
        <v>3614</v>
      </c>
      <c r="R4" s="2">
        <v>14261</v>
      </c>
      <c r="S4" s="2">
        <v>0</v>
      </c>
      <c r="T4" s="2">
        <v>0</v>
      </c>
      <c r="U4" s="2">
        <v>0</v>
      </c>
      <c r="V4" s="2">
        <v>0</v>
      </c>
      <c r="W4" s="2">
        <v>83400</v>
      </c>
      <c r="X4" s="2">
        <v>0</v>
      </c>
      <c r="Y4" s="2">
        <v>2827</v>
      </c>
      <c r="Z4" s="2">
        <v>12263</v>
      </c>
      <c r="AA4" s="2">
        <v>117872</v>
      </c>
      <c r="AB4" s="2">
        <v>2999245.25</v>
      </c>
      <c r="AC4" s="2">
        <v>0</v>
      </c>
      <c r="AD4" s="2">
        <v>13835</v>
      </c>
      <c r="AE4" s="2">
        <v>23754</v>
      </c>
      <c r="AF4" s="2">
        <v>7392</v>
      </c>
      <c r="AG4" s="2">
        <v>25054</v>
      </c>
      <c r="AH4" s="2">
        <v>0</v>
      </c>
      <c r="AI4" s="2">
        <v>61099</v>
      </c>
      <c r="AJ4" s="2">
        <v>131134</v>
      </c>
    </row>
    <row r="5" spans="1:36" x14ac:dyDescent="0.25">
      <c r="A5" s="2">
        <v>4</v>
      </c>
      <c r="B5" s="2">
        <v>1</v>
      </c>
      <c r="C5" t="s">
        <v>6</v>
      </c>
      <c r="D5" s="2">
        <v>433</v>
      </c>
      <c r="E5" s="2">
        <v>489.00000000000006</v>
      </c>
      <c r="F5" s="2">
        <v>433</v>
      </c>
      <c r="G5" s="2">
        <v>489.00000000000006</v>
      </c>
      <c r="H5" s="2">
        <v>3086568</v>
      </c>
      <c r="I5" s="2">
        <v>0</v>
      </c>
      <c r="J5" s="2">
        <v>308253</v>
      </c>
      <c r="K5" s="2">
        <v>0</v>
      </c>
      <c r="L5" s="2">
        <v>130514</v>
      </c>
      <c r="M5" s="2">
        <v>557777</v>
      </c>
      <c r="N5" s="2">
        <v>258253</v>
      </c>
      <c r="O5" s="2">
        <v>110907</v>
      </c>
      <c r="P5" s="2">
        <v>81907.5</v>
      </c>
      <c r="Q5" s="2">
        <v>6357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146700</v>
      </c>
      <c r="X5" s="2">
        <v>0</v>
      </c>
      <c r="Y5" s="2">
        <v>17670</v>
      </c>
      <c r="Z5" s="2">
        <v>16434</v>
      </c>
      <c r="AA5" s="2">
        <v>0</v>
      </c>
      <c r="AB5" s="2">
        <v>4721340.5</v>
      </c>
      <c r="AC5" s="2">
        <v>0</v>
      </c>
      <c r="AD5" s="2">
        <v>94083</v>
      </c>
      <c r="AE5" s="2">
        <v>81907.5</v>
      </c>
      <c r="AF5" s="2">
        <v>0</v>
      </c>
      <c r="AG5" s="2">
        <v>102591</v>
      </c>
      <c r="AH5" s="2">
        <v>0</v>
      </c>
      <c r="AI5" s="2">
        <v>0</v>
      </c>
      <c r="AJ5" s="2">
        <v>278581.5</v>
      </c>
    </row>
    <row r="6" spans="1:36" x14ac:dyDescent="0.25">
      <c r="A6" s="2">
        <v>6</v>
      </c>
      <c r="B6" s="2">
        <v>3</v>
      </c>
      <c r="C6" t="s">
        <v>7</v>
      </c>
      <c r="D6" s="2">
        <v>3088</v>
      </c>
      <c r="E6" s="2">
        <v>3448.4000000000005</v>
      </c>
      <c r="F6" s="2">
        <v>3285</v>
      </c>
      <c r="G6" s="2">
        <v>3666.3999999999996</v>
      </c>
      <c r="H6" s="2">
        <v>23142317</v>
      </c>
      <c r="I6" s="2">
        <v>589478</v>
      </c>
      <c r="J6" s="2">
        <v>2807570</v>
      </c>
      <c r="K6" s="2">
        <v>139375</v>
      </c>
      <c r="L6" s="2">
        <v>0</v>
      </c>
      <c r="M6" s="2">
        <v>0</v>
      </c>
      <c r="N6" s="2">
        <v>0</v>
      </c>
      <c r="O6" s="2">
        <v>846132</v>
      </c>
      <c r="P6" s="2">
        <v>477346.25</v>
      </c>
      <c r="Q6" s="2">
        <v>47663</v>
      </c>
      <c r="R6" s="2">
        <v>107022</v>
      </c>
      <c r="S6" s="2">
        <v>0</v>
      </c>
      <c r="T6" s="2">
        <v>0</v>
      </c>
      <c r="U6" s="2">
        <v>0</v>
      </c>
      <c r="V6" s="2">
        <v>0</v>
      </c>
      <c r="W6" s="2">
        <v>3527663</v>
      </c>
      <c r="X6" s="2">
        <v>894140</v>
      </c>
      <c r="Y6" s="2">
        <v>100719</v>
      </c>
      <c r="Z6" s="2">
        <v>128965</v>
      </c>
      <c r="AA6" s="2">
        <v>1554554</v>
      </c>
      <c r="AB6" s="2">
        <v>33468804.25</v>
      </c>
      <c r="AC6" s="2">
        <v>0</v>
      </c>
      <c r="AD6" s="2">
        <v>213518</v>
      </c>
      <c r="AE6" s="2">
        <v>439762</v>
      </c>
      <c r="AF6" s="2">
        <v>98596</v>
      </c>
      <c r="AG6" s="2">
        <v>2882217</v>
      </c>
      <c r="AH6" s="2">
        <v>308960</v>
      </c>
      <c r="AI6" s="2">
        <v>1432156</v>
      </c>
      <c r="AJ6" s="2">
        <v>5066249</v>
      </c>
    </row>
    <row r="7" spans="1:36" x14ac:dyDescent="0.25">
      <c r="A7" s="2">
        <v>11</v>
      </c>
      <c r="B7" s="2">
        <v>1</v>
      </c>
      <c r="C7" t="s">
        <v>8</v>
      </c>
      <c r="D7" s="2">
        <v>41603</v>
      </c>
      <c r="E7" s="2">
        <v>45668.2</v>
      </c>
      <c r="F7" s="2">
        <v>38774</v>
      </c>
      <c r="G7" s="2">
        <v>42644</v>
      </c>
      <c r="H7" s="2">
        <v>269168928</v>
      </c>
      <c r="I7" s="2">
        <v>3067130</v>
      </c>
      <c r="J7" s="2">
        <v>19499541</v>
      </c>
      <c r="K7" s="2">
        <v>1363073</v>
      </c>
      <c r="L7" s="2">
        <v>0</v>
      </c>
      <c r="M7" s="2">
        <v>0</v>
      </c>
      <c r="N7" s="2">
        <v>0</v>
      </c>
      <c r="O7" s="2">
        <v>9845291</v>
      </c>
      <c r="P7" s="2">
        <v>4664162.5</v>
      </c>
      <c r="Q7" s="2">
        <v>554372</v>
      </c>
      <c r="R7" s="2">
        <v>1323670</v>
      </c>
      <c r="S7" s="2">
        <v>0</v>
      </c>
      <c r="T7" s="2">
        <v>0</v>
      </c>
      <c r="U7" s="2">
        <v>0</v>
      </c>
      <c r="V7" s="2">
        <v>-37620</v>
      </c>
      <c r="W7" s="2">
        <v>57302875</v>
      </c>
      <c r="X7" s="2">
        <v>10090080</v>
      </c>
      <c r="Y7" s="2">
        <v>0</v>
      </c>
      <c r="Z7" s="2">
        <v>1582706</v>
      </c>
      <c r="AA7" s="2">
        <v>18081056</v>
      </c>
      <c r="AB7" s="2">
        <v>386415184.5</v>
      </c>
      <c r="AC7" s="2">
        <v>0</v>
      </c>
      <c r="AD7" s="2">
        <v>2802229</v>
      </c>
      <c r="AE7" s="2">
        <v>4530042</v>
      </c>
      <c r="AF7" s="2">
        <v>1285607</v>
      </c>
      <c r="AG7" s="2">
        <v>51146638</v>
      </c>
      <c r="AH7" s="2">
        <v>3678436</v>
      </c>
      <c r="AI7" s="2">
        <v>17561124</v>
      </c>
      <c r="AJ7" s="2">
        <v>77325640</v>
      </c>
    </row>
    <row r="8" spans="1:36" x14ac:dyDescent="0.25">
      <c r="A8" s="2">
        <v>12</v>
      </c>
      <c r="B8" s="2">
        <v>1</v>
      </c>
      <c r="C8" t="s">
        <v>9</v>
      </c>
      <c r="D8" s="2">
        <v>5688</v>
      </c>
      <c r="E8" s="2">
        <v>6236</v>
      </c>
      <c r="F8" s="2">
        <v>6539</v>
      </c>
      <c r="G8" s="2">
        <v>7169</v>
      </c>
      <c r="H8" s="2">
        <v>45250728</v>
      </c>
      <c r="I8" s="2">
        <v>171931</v>
      </c>
      <c r="J8" s="2">
        <v>681570</v>
      </c>
      <c r="K8" s="2">
        <v>97133</v>
      </c>
      <c r="L8" s="2">
        <v>0</v>
      </c>
      <c r="M8" s="2">
        <v>0</v>
      </c>
      <c r="N8" s="2">
        <v>26398.826161197521</v>
      </c>
      <c r="O8" s="2">
        <v>1625828</v>
      </c>
      <c r="P8" s="2">
        <v>880185</v>
      </c>
      <c r="Q8" s="2">
        <v>93197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8086417</v>
      </c>
      <c r="X8" s="2">
        <v>1757080</v>
      </c>
      <c r="Y8" s="2">
        <v>18730</v>
      </c>
      <c r="Z8" s="2">
        <v>228965</v>
      </c>
      <c r="AA8" s="2">
        <v>3039656</v>
      </c>
      <c r="AB8" s="2">
        <v>60200738.826161198</v>
      </c>
      <c r="AC8" s="2">
        <v>0</v>
      </c>
      <c r="AD8" s="2">
        <v>407843</v>
      </c>
      <c r="AE8" s="2">
        <v>880185</v>
      </c>
      <c r="AF8" s="2">
        <v>0</v>
      </c>
      <c r="AG8" s="2">
        <v>7254764</v>
      </c>
      <c r="AH8" s="2">
        <v>603548</v>
      </c>
      <c r="AI8" s="2">
        <v>3039656</v>
      </c>
      <c r="AJ8" s="2">
        <v>11582448</v>
      </c>
    </row>
    <row r="9" spans="1:36" x14ac:dyDescent="0.25">
      <c r="A9" s="2">
        <v>13</v>
      </c>
      <c r="B9" s="2">
        <v>1</v>
      </c>
      <c r="C9" t="s">
        <v>10</v>
      </c>
      <c r="D9" s="2">
        <v>3163</v>
      </c>
      <c r="E9" s="2">
        <v>3560.5999999999995</v>
      </c>
      <c r="F9" s="2">
        <v>3141</v>
      </c>
      <c r="G9" s="2">
        <v>3534.2</v>
      </c>
      <c r="H9" s="2">
        <v>22307870</v>
      </c>
      <c r="I9" s="2">
        <v>899569</v>
      </c>
      <c r="J9" s="2">
        <v>6130248</v>
      </c>
      <c r="K9" s="2">
        <v>707868</v>
      </c>
      <c r="L9" s="2">
        <v>0</v>
      </c>
      <c r="M9" s="2">
        <v>0</v>
      </c>
      <c r="N9" s="2">
        <v>0</v>
      </c>
      <c r="O9" s="2">
        <v>840748</v>
      </c>
      <c r="P9" s="2">
        <v>533522.5</v>
      </c>
      <c r="Q9" s="2">
        <v>45945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2152080</v>
      </c>
      <c r="X9" s="2">
        <v>0</v>
      </c>
      <c r="Y9" s="2">
        <v>265050</v>
      </c>
      <c r="Z9" s="2">
        <v>123665</v>
      </c>
      <c r="AA9" s="2">
        <v>1498501</v>
      </c>
      <c r="AB9" s="2">
        <v>35505066.5</v>
      </c>
      <c r="AC9" s="2">
        <v>0</v>
      </c>
      <c r="AD9" s="2">
        <v>281276</v>
      </c>
      <c r="AE9" s="2">
        <v>533522.5</v>
      </c>
      <c r="AF9" s="2">
        <v>0</v>
      </c>
      <c r="AG9" s="2">
        <v>1816443</v>
      </c>
      <c r="AH9" s="2">
        <v>0</v>
      </c>
      <c r="AI9" s="2">
        <v>1498501</v>
      </c>
      <c r="AJ9" s="2">
        <v>4129742.5</v>
      </c>
    </row>
    <row r="10" spans="1:36" x14ac:dyDescent="0.25">
      <c r="A10" s="2">
        <v>14</v>
      </c>
      <c r="B10" s="2">
        <v>1</v>
      </c>
      <c r="C10" t="s">
        <v>11</v>
      </c>
      <c r="D10" s="2">
        <v>2447</v>
      </c>
      <c r="E10" s="2">
        <v>2695.6</v>
      </c>
      <c r="F10" s="2">
        <v>2906</v>
      </c>
      <c r="G10" s="2">
        <v>3229.8</v>
      </c>
      <c r="H10" s="2">
        <v>20386498</v>
      </c>
      <c r="I10" s="2">
        <v>212867</v>
      </c>
      <c r="J10" s="2">
        <v>4094909</v>
      </c>
      <c r="K10" s="2">
        <v>309341</v>
      </c>
      <c r="L10" s="2">
        <v>0</v>
      </c>
      <c r="M10" s="2">
        <v>0</v>
      </c>
      <c r="N10" s="2">
        <v>0</v>
      </c>
      <c r="O10" s="2">
        <v>771348</v>
      </c>
      <c r="P10" s="2">
        <v>508878.75</v>
      </c>
      <c r="Q10" s="2">
        <v>41987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1574301</v>
      </c>
      <c r="X10" s="2">
        <v>764660</v>
      </c>
      <c r="Y10" s="2">
        <v>0</v>
      </c>
      <c r="Z10" s="2">
        <v>124786</v>
      </c>
      <c r="AA10" s="2">
        <v>1369435</v>
      </c>
      <c r="AB10" s="2">
        <v>29394350.75</v>
      </c>
      <c r="AC10" s="2">
        <v>0</v>
      </c>
      <c r="AD10" s="2">
        <v>189769</v>
      </c>
      <c r="AE10" s="2">
        <v>508878.75</v>
      </c>
      <c r="AF10" s="2">
        <v>0</v>
      </c>
      <c r="AG10" s="2">
        <v>1174495</v>
      </c>
      <c r="AH10" s="2">
        <v>257599</v>
      </c>
      <c r="AI10" s="2">
        <v>1369435</v>
      </c>
      <c r="AJ10" s="2">
        <v>3242577.75</v>
      </c>
    </row>
    <row r="11" spans="1:36" x14ac:dyDescent="0.25">
      <c r="A11" s="2">
        <v>15</v>
      </c>
      <c r="B11" s="2">
        <v>1</v>
      </c>
      <c r="C11" t="s">
        <v>12</v>
      </c>
      <c r="D11" s="2">
        <v>4187</v>
      </c>
      <c r="E11" s="2">
        <v>4596.3999999999996</v>
      </c>
      <c r="F11" s="2">
        <v>4182</v>
      </c>
      <c r="G11" s="2">
        <v>4591.3999999999996</v>
      </c>
      <c r="H11" s="2">
        <v>28980917</v>
      </c>
      <c r="I11" s="2">
        <v>0</v>
      </c>
      <c r="J11" s="2">
        <v>968269</v>
      </c>
      <c r="K11" s="2">
        <v>44143</v>
      </c>
      <c r="L11" s="2">
        <v>0</v>
      </c>
      <c r="M11" s="2">
        <v>0</v>
      </c>
      <c r="N11" s="2">
        <v>391504</v>
      </c>
      <c r="O11" s="2">
        <v>1046968</v>
      </c>
      <c r="P11" s="2">
        <v>767403.75</v>
      </c>
      <c r="Q11" s="2">
        <v>59688</v>
      </c>
      <c r="R11" s="2">
        <v>50322</v>
      </c>
      <c r="S11" s="2">
        <v>0</v>
      </c>
      <c r="T11" s="2">
        <v>0</v>
      </c>
      <c r="U11" s="2">
        <v>0</v>
      </c>
      <c r="V11" s="2">
        <v>0</v>
      </c>
      <c r="W11" s="2">
        <v>1377420</v>
      </c>
      <c r="X11" s="2">
        <v>1154400</v>
      </c>
      <c r="Y11" s="2">
        <v>128991</v>
      </c>
      <c r="Z11" s="2">
        <v>160913</v>
      </c>
      <c r="AA11" s="2">
        <v>1946754</v>
      </c>
      <c r="AB11" s="2">
        <v>35923292.75</v>
      </c>
      <c r="AC11" s="2">
        <v>0</v>
      </c>
      <c r="AD11" s="2">
        <v>370109</v>
      </c>
      <c r="AE11" s="2">
        <v>767403.75</v>
      </c>
      <c r="AF11" s="2">
        <v>50322</v>
      </c>
      <c r="AG11" s="2">
        <v>1025580</v>
      </c>
      <c r="AH11" s="2">
        <v>420848</v>
      </c>
      <c r="AI11" s="2">
        <v>1946754</v>
      </c>
      <c r="AJ11" s="2">
        <v>4160168.75</v>
      </c>
    </row>
    <row r="12" spans="1:36" x14ac:dyDescent="0.25">
      <c r="A12" s="2">
        <v>16</v>
      </c>
      <c r="B12" s="2">
        <v>1</v>
      </c>
      <c r="C12" t="s">
        <v>13</v>
      </c>
      <c r="D12" s="2">
        <v>5719</v>
      </c>
      <c r="E12" s="2">
        <v>6234.6</v>
      </c>
      <c r="F12" s="2">
        <v>5902</v>
      </c>
      <c r="G12" s="2">
        <v>6454</v>
      </c>
      <c r="H12" s="2">
        <v>40737648</v>
      </c>
      <c r="I12" s="2">
        <v>0</v>
      </c>
      <c r="J12" s="2">
        <v>2459273</v>
      </c>
      <c r="K12" s="2">
        <v>292363</v>
      </c>
      <c r="L12" s="2">
        <v>0</v>
      </c>
      <c r="M12" s="2">
        <v>0</v>
      </c>
      <c r="N12" s="2">
        <v>72498.079070000909</v>
      </c>
      <c r="O12" s="2">
        <v>1458235</v>
      </c>
      <c r="P12" s="2">
        <v>997908.75</v>
      </c>
      <c r="Q12" s="2">
        <v>83902</v>
      </c>
      <c r="R12" s="2">
        <v>307017</v>
      </c>
      <c r="S12" s="2">
        <v>0</v>
      </c>
      <c r="T12" s="2">
        <v>0</v>
      </c>
      <c r="U12" s="2">
        <v>0</v>
      </c>
      <c r="V12" s="2">
        <v>0</v>
      </c>
      <c r="W12" s="2">
        <v>3188147</v>
      </c>
      <c r="X12" s="2">
        <v>1591980</v>
      </c>
      <c r="Y12" s="2">
        <v>0</v>
      </c>
      <c r="Z12" s="2">
        <v>216234</v>
      </c>
      <c r="AA12" s="2">
        <v>2736496</v>
      </c>
      <c r="AB12" s="2">
        <v>52549721.829070002</v>
      </c>
      <c r="AC12" s="2">
        <v>0</v>
      </c>
      <c r="AD12" s="2">
        <v>486885</v>
      </c>
      <c r="AE12" s="2">
        <v>997908.75</v>
      </c>
      <c r="AF12" s="2">
        <v>307017</v>
      </c>
      <c r="AG12" s="2">
        <v>2570150</v>
      </c>
      <c r="AH12" s="2">
        <v>580372</v>
      </c>
      <c r="AI12" s="2">
        <v>2736496</v>
      </c>
      <c r="AJ12" s="2">
        <v>7098456.75</v>
      </c>
    </row>
    <row r="13" spans="1:36" x14ac:dyDescent="0.25">
      <c r="A13" s="2">
        <v>22</v>
      </c>
      <c r="B13" s="2">
        <v>1</v>
      </c>
      <c r="C13" t="s">
        <v>14</v>
      </c>
      <c r="D13" s="2">
        <v>2848</v>
      </c>
      <c r="E13" s="2">
        <v>3117.8</v>
      </c>
      <c r="F13" s="2">
        <v>3009</v>
      </c>
      <c r="G13" s="2">
        <v>3293.6</v>
      </c>
      <c r="H13" s="2">
        <v>20789203</v>
      </c>
      <c r="I13" s="2">
        <v>500443</v>
      </c>
      <c r="J13" s="2">
        <v>1406531</v>
      </c>
      <c r="K13" s="2">
        <v>14382</v>
      </c>
      <c r="L13" s="2">
        <v>0</v>
      </c>
      <c r="M13" s="2">
        <v>0</v>
      </c>
      <c r="N13" s="2">
        <v>519390.43698365981</v>
      </c>
      <c r="O13" s="2">
        <v>760240</v>
      </c>
      <c r="P13" s="2">
        <v>550165</v>
      </c>
      <c r="Q13" s="2">
        <v>42817</v>
      </c>
      <c r="R13" s="2">
        <v>29181</v>
      </c>
      <c r="S13" s="2">
        <v>0</v>
      </c>
      <c r="T13" s="2">
        <v>0</v>
      </c>
      <c r="U13" s="2">
        <v>0</v>
      </c>
      <c r="V13" s="2">
        <v>0</v>
      </c>
      <c r="W13" s="2">
        <v>988080</v>
      </c>
      <c r="X13" s="2">
        <v>505226</v>
      </c>
      <c r="Y13" s="2">
        <v>0</v>
      </c>
      <c r="Z13" s="2">
        <v>114423</v>
      </c>
      <c r="AA13" s="2">
        <v>1396486</v>
      </c>
      <c r="AB13" s="2">
        <v>27111341.43698366</v>
      </c>
      <c r="AC13" s="2">
        <v>0</v>
      </c>
      <c r="AD13" s="2">
        <v>294542</v>
      </c>
      <c r="AE13" s="2">
        <v>550165</v>
      </c>
      <c r="AF13" s="2">
        <v>29181</v>
      </c>
      <c r="AG13" s="2">
        <v>624827</v>
      </c>
      <c r="AH13" s="2">
        <v>0</v>
      </c>
      <c r="AI13" s="2">
        <v>1396486</v>
      </c>
      <c r="AJ13" s="2">
        <v>2895201</v>
      </c>
    </row>
    <row r="14" spans="1:36" x14ac:dyDescent="0.25">
      <c r="A14" s="2">
        <v>23</v>
      </c>
      <c r="B14" s="2">
        <v>1</v>
      </c>
      <c r="C14" t="s">
        <v>15</v>
      </c>
      <c r="D14" s="2">
        <v>1084</v>
      </c>
      <c r="E14" s="2">
        <v>1191.2</v>
      </c>
      <c r="F14" s="2">
        <v>888</v>
      </c>
      <c r="G14" s="2">
        <v>975.2</v>
      </c>
      <c r="H14" s="2">
        <v>6155462</v>
      </c>
      <c r="I14" s="2">
        <v>0</v>
      </c>
      <c r="J14" s="2">
        <v>555403</v>
      </c>
      <c r="K14" s="2">
        <v>15081</v>
      </c>
      <c r="L14" s="2">
        <v>0</v>
      </c>
      <c r="M14" s="2">
        <v>0</v>
      </c>
      <c r="N14" s="2">
        <v>256970.26056367156</v>
      </c>
      <c r="O14" s="2">
        <v>219829</v>
      </c>
      <c r="P14" s="2">
        <v>161628.75</v>
      </c>
      <c r="Q14" s="2">
        <v>12678</v>
      </c>
      <c r="R14" s="2">
        <v>33118</v>
      </c>
      <c r="S14" s="2">
        <v>0</v>
      </c>
      <c r="T14" s="2">
        <v>0</v>
      </c>
      <c r="U14" s="2">
        <v>0</v>
      </c>
      <c r="V14" s="2">
        <v>0</v>
      </c>
      <c r="W14" s="2">
        <v>292560</v>
      </c>
      <c r="X14" s="2">
        <v>0</v>
      </c>
      <c r="Y14" s="2">
        <v>22618</v>
      </c>
      <c r="Z14" s="2">
        <v>33265</v>
      </c>
      <c r="AA14" s="2">
        <v>413485</v>
      </c>
      <c r="AB14" s="2">
        <v>8172098.0105636716</v>
      </c>
      <c r="AC14" s="2">
        <v>0</v>
      </c>
      <c r="AD14" s="2">
        <v>90379</v>
      </c>
      <c r="AE14" s="2">
        <v>132239</v>
      </c>
      <c r="AF14" s="2">
        <v>27096</v>
      </c>
      <c r="AG14" s="2">
        <v>138722</v>
      </c>
      <c r="AH14" s="2">
        <v>0</v>
      </c>
      <c r="AI14" s="2">
        <v>338299</v>
      </c>
      <c r="AJ14" s="2">
        <v>726735</v>
      </c>
    </row>
    <row r="15" spans="1:36" x14ac:dyDescent="0.25">
      <c r="A15" s="2">
        <v>25</v>
      </c>
      <c r="B15" s="2">
        <v>1</v>
      </c>
      <c r="C15" t="s">
        <v>16</v>
      </c>
      <c r="D15" s="2">
        <v>62</v>
      </c>
      <c r="E15" s="2">
        <v>63</v>
      </c>
      <c r="F15" s="2">
        <v>62</v>
      </c>
      <c r="G15" s="2">
        <v>63</v>
      </c>
      <c r="H15" s="2">
        <v>397656</v>
      </c>
      <c r="I15" s="2">
        <v>0</v>
      </c>
      <c r="J15" s="2">
        <v>189793</v>
      </c>
      <c r="K15" s="2">
        <v>0</v>
      </c>
      <c r="L15" s="2">
        <v>32023</v>
      </c>
      <c r="M15" s="2">
        <v>141814</v>
      </c>
      <c r="N15" s="2">
        <v>8831.1794268875165</v>
      </c>
      <c r="O15" s="2">
        <v>13011</v>
      </c>
      <c r="P15" s="2">
        <v>9928.75</v>
      </c>
      <c r="Q15" s="2">
        <v>819</v>
      </c>
      <c r="R15" s="2">
        <v>12030</v>
      </c>
      <c r="S15" s="2">
        <v>0</v>
      </c>
      <c r="T15" s="2">
        <v>0</v>
      </c>
      <c r="U15" s="2">
        <v>0</v>
      </c>
      <c r="V15" s="2">
        <v>0</v>
      </c>
      <c r="W15" s="2">
        <v>18900</v>
      </c>
      <c r="X15" s="2">
        <v>0</v>
      </c>
      <c r="Y15" s="2">
        <v>0</v>
      </c>
      <c r="Z15" s="2">
        <v>4934</v>
      </c>
      <c r="AA15" s="2">
        <v>26712</v>
      </c>
      <c r="AB15" s="2">
        <v>856451.92942688754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</row>
    <row r="16" spans="1:36" x14ac:dyDescent="0.25">
      <c r="A16" s="2">
        <v>31</v>
      </c>
      <c r="B16" s="2">
        <v>1</v>
      </c>
      <c r="C16" t="s">
        <v>17</v>
      </c>
      <c r="D16" s="2">
        <v>5501</v>
      </c>
      <c r="E16" s="2">
        <v>6002</v>
      </c>
      <c r="F16" s="2">
        <v>5016</v>
      </c>
      <c r="G16" s="2">
        <v>5461.6</v>
      </c>
      <c r="H16" s="2">
        <v>34473619</v>
      </c>
      <c r="I16" s="2">
        <v>561847</v>
      </c>
      <c r="J16" s="2">
        <v>3954168</v>
      </c>
      <c r="K16" s="2">
        <v>14257</v>
      </c>
      <c r="L16" s="2">
        <v>0</v>
      </c>
      <c r="M16" s="2">
        <v>0</v>
      </c>
      <c r="N16" s="2">
        <v>1072135.9153100809</v>
      </c>
      <c r="O16" s="2">
        <v>1205575</v>
      </c>
      <c r="P16" s="2">
        <v>863676.25</v>
      </c>
      <c r="Q16" s="2">
        <v>71001</v>
      </c>
      <c r="R16" s="2">
        <v>3550</v>
      </c>
      <c r="S16" s="2">
        <v>0</v>
      </c>
      <c r="T16" s="2">
        <v>0</v>
      </c>
      <c r="U16" s="2">
        <v>345594</v>
      </c>
      <c r="V16" s="2">
        <v>-7574</v>
      </c>
      <c r="W16" s="2">
        <v>2621568</v>
      </c>
      <c r="X16" s="2">
        <v>856472</v>
      </c>
      <c r="Y16" s="2">
        <v>57604</v>
      </c>
      <c r="Z16" s="2">
        <v>182793</v>
      </c>
      <c r="AA16" s="2">
        <v>2315718</v>
      </c>
      <c r="AB16" s="2">
        <v>47735532.165310077</v>
      </c>
      <c r="AC16" s="2">
        <v>0</v>
      </c>
      <c r="AD16" s="2">
        <v>380509</v>
      </c>
      <c r="AE16" s="2">
        <v>766688</v>
      </c>
      <c r="AF16" s="2">
        <v>3151</v>
      </c>
      <c r="AG16" s="2">
        <v>1715629</v>
      </c>
      <c r="AH16" s="2">
        <v>0</v>
      </c>
      <c r="AI16" s="2">
        <v>2055669</v>
      </c>
      <c r="AJ16" s="2">
        <v>4921646</v>
      </c>
    </row>
    <row r="17" spans="1:36" x14ac:dyDescent="0.25">
      <c r="A17" s="2">
        <v>32</v>
      </c>
      <c r="B17" s="2">
        <v>1</v>
      </c>
      <c r="C17" t="s">
        <v>18</v>
      </c>
      <c r="D17" s="2">
        <v>565</v>
      </c>
      <c r="E17" s="2">
        <v>632.6</v>
      </c>
      <c r="F17" s="2">
        <v>579</v>
      </c>
      <c r="G17" s="2">
        <v>649.4</v>
      </c>
      <c r="H17" s="2">
        <v>4099013</v>
      </c>
      <c r="I17" s="2">
        <v>0</v>
      </c>
      <c r="J17" s="2">
        <v>705477</v>
      </c>
      <c r="K17" s="2">
        <v>15613</v>
      </c>
      <c r="L17" s="2">
        <v>114299</v>
      </c>
      <c r="M17" s="2">
        <v>350818</v>
      </c>
      <c r="N17" s="2">
        <v>231950</v>
      </c>
      <c r="O17" s="2">
        <v>148193</v>
      </c>
      <c r="P17" s="2">
        <v>107282.5</v>
      </c>
      <c r="Q17" s="2">
        <v>8442</v>
      </c>
      <c r="R17" s="2">
        <v>28781</v>
      </c>
      <c r="S17" s="2">
        <v>0</v>
      </c>
      <c r="T17" s="2">
        <v>0</v>
      </c>
      <c r="U17" s="2">
        <v>0</v>
      </c>
      <c r="V17" s="2">
        <v>0</v>
      </c>
      <c r="W17" s="2">
        <v>194820</v>
      </c>
      <c r="X17" s="2">
        <v>0</v>
      </c>
      <c r="Y17" s="2">
        <v>24738</v>
      </c>
      <c r="Z17" s="2">
        <v>19496</v>
      </c>
      <c r="AA17" s="2">
        <v>275346</v>
      </c>
      <c r="AB17" s="2">
        <v>6324268.5</v>
      </c>
      <c r="AC17" s="2">
        <v>0</v>
      </c>
      <c r="AD17" s="2">
        <v>36014</v>
      </c>
      <c r="AE17" s="2">
        <v>66812</v>
      </c>
      <c r="AF17" s="2">
        <v>17924</v>
      </c>
      <c r="AG17" s="2">
        <v>70315</v>
      </c>
      <c r="AH17" s="2">
        <v>0</v>
      </c>
      <c r="AI17" s="2">
        <v>171477</v>
      </c>
      <c r="AJ17" s="2">
        <v>362542</v>
      </c>
    </row>
    <row r="18" spans="1:36" x14ac:dyDescent="0.25">
      <c r="A18" s="2">
        <v>36</v>
      </c>
      <c r="B18" s="2">
        <v>1</v>
      </c>
      <c r="C18" t="s">
        <v>19</v>
      </c>
      <c r="D18" s="2">
        <v>140</v>
      </c>
      <c r="E18" s="2">
        <v>162.80000000000001</v>
      </c>
      <c r="F18" s="2">
        <v>281</v>
      </c>
      <c r="G18" s="2">
        <v>316</v>
      </c>
      <c r="H18" s="2">
        <v>1994592</v>
      </c>
      <c r="I18" s="2">
        <v>0</v>
      </c>
      <c r="J18" s="2">
        <v>496346</v>
      </c>
      <c r="K18" s="2">
        <v>0</v>
      </c>
      <c r="L18" s="2">
        <v>115319</v>
      </c>
      <c r="M18" s="2">
        <v>574382</v>
      </c>
      <c r="N18" s="2">
        <v>233827.77579436492</v>
      </c>
      <c r="O18" s="2">
        <v>68474</v>
      </c>
      <c r="P18" s="2">
        <v>50351.25</v>
      </c>
      <c r="Q18" s="2">
        <v>4108</v>
      </c>
      <c r="R18" s="2">
        <v>49754</v>
      </c>
      <c r="S18" s="2">
        <v>0</v>
      </c>
      <c r="T18" s="2">
        <v>0</v>
      </c>
      <c r="U18" s="2">
        <v>0</v>
      </c>
      <c r="V18" s="2">
        <v>0</v>
      </c>
      <c r="W18" s="2">
        <v>94800</v>
      </c>
      <c r="X18" s="2">
        <v>48077</v>
      </c>
      <c r="Y18" s="2">
        <v>707</v>
      </c>
      <c r="Z18" s="2">
        <v>13482</v>
      </c>
      <c r="AA18" s="2">
        <v>0</v>
      </c>
      <c r="AB18" s="2">
        <v>3696143.025794365</v>
      </c>
      <c r="AC18" s="2">
        <v>0</v>
      </c>
      <c r="AD18" s="2">
        <v>11858</v>
      </c>
      <c r="AE18" s="2">
        <v>28079</v>
      </c>
      <c r="AF18" s="2">
        <v>27746</v>
      </c>
      <c r="AG18" s="2">
        <v>30639</v>
      </c>
      <c r="AH18" s="2">
        <v>0</v>
      </c>
      <c r="AI18" s="2">
        <v>0</v>
      </c>
      <c r="AJ18" s="2">
        <v>98322</v>
      </c>
    </row>
    <row r="19" spans="1:36" x14ac:dyDescent="0.25">
      <c r="A19" s="2">
        <v>38</v>
      </c>
      <c r="B19" s="2">
        <v>1</v>
      </c>
      <c r="C19" t="s">
        <v>20</v>
      </c>
      <c r="D19" s="2">
        <v>1714</v>
      </c>
      <c r="E19" s="2">
        <v>1853.8</v>
      </c>
      <c r="F19" s="2">
        <v>1548</v>
      </c>
      <c r="G19" s="2">
        <v>1652.8</v>
      </c>
      <c r="H19" s="2">
        <v>10432474</v>
      </c>
      <c r="I19" s="2">
        <v>171931</v>
      </c>
      <c r="J19" s="2">
        <v>3628260</v>
      </c>
      <c r="K19" s="2">
        <v>0</v>
      </c>
      <c r="L19" s="2">
        <v>0</v>
      </c>
      <c r="M19" s="2">
        <v>109083</v>
      </c>
      <c r="N19" s="2">
        <v>559136.02142028743</v>
      </c>
      <c r="O19" s="2">
        <v>357911</v>
      </c>
      <c r="P19" s="2">
        <v>182757.5</v>
      </c>
      <c r="Q19" s="2">
        <v>21486</v>
      </c>
      <c r="R19" s="2">
        <v>339882</v>
      </c>
      <c r="S19" s="2">
        <v>0</v>
      </c>
      <c r="T19" s="2">
        <v>0</v>
      </c>
      <c r="U19" s="2">
        <v>0</v>
      </c>
      <c r="V19" s="2">
        <v>-7574</v>
      </c>
      <c r="W19" s="2">
        <v>1971096</v>
      </c>
      <c r="X19" s="2">
        <v>0</v>
      </c>
      <c r="Y19" s="2">
        <v>0</v>
      </c>
      <c r="Z19" s="2">
        <v>86421</v>
      </c>
      <c r="AA19" s="2">
        <v>700787</v>
      </c>
      <c r="AB19" s="2">
        <v>18553650.521420285</v>
      </c>
      <c r="AC19" s="2">
        <v>0</v>
      </c>
      <c r="AD19" s="2">
        <v>143</v>
      </c>
      <c r="AE19" s="2">
        <v>167</v>
      </c>
      <c r="AF19" s="2">
        <v>311</v>
      </c>
      <c r="AG19" s="2">
        <v>2110</v>
      </c>
      <c r="AH19" s="2">
        <v>0</v>
      </c>
      <c r="AI19" s="2">
        <v>642</v>
      </c>
      <c r="AJ19" s="2">
        <v>3373</v>
      </c>
    </row>
    <row r="20" spans="1:36" x14ac:dyDescent="0.25">
      <c r="A20" s="2">
        <v>47</v>
      </c>
      <c r="B20" s="2">
        <v>1</v>
      </c>
      <c r="C20" t="s">
        <v>21</v>
      </c>
      <c r="D20" s="2">
        <v>4103</v>
      </c>
      <c r="E20" s="2">
        <v>4477.3999999999996</v>
      </c>
      <c r="F20" s="2">
        <v>4378</v>
      </c>
      <c r="G20" s="2">
        <v>4770</v>
      </c>
      <c r="H20" s="2">
        <v>30108240</v>
      </c>
      <c r="I20" s="2">
        <v>0</v>
      </c>
      <c r="J20" s="2">
        <v>1458168</v>
      </c>
      <c r="K20" s="2">
        <v>28974</v>
      </c>
      <c r="L20" s="2">
        <v>0</v>
      </c>
      <c r="M20" s="2">
        <v>0</v>
      </c>
      <c r="N20" s="2">
        <v>373113</v>
      </c>
      <c r="O20" s="2">
        <v>1052531</v>
      </c>
      <c r="P20" s="2">
        <v>797215</v>
      </c>
      <c r="Q20" s="2">
        <v>62010</v>
      </c>
      <c r="R20" s="2">
        <v>33962</v>
      </c>
      <c r="S20" s="2">
        <v>0</v>
      </c>
      <c r="T20" s="2">
        <v>0</v>
      </c>
      <c r="U20" s="2">
        <v>0</v>
      </c>
      <c r="V20" s="2">
        <v>0</v>
      </c>
      <c r="W20" s="2">
        <v>1431000</v>
      </c>
      <c r="X20" s="2">
        <v>0</v>
      </c>
      <c r="Y20" s="2">
        <v>45942</v>
      </c>
      <c r="Z20" s="2">
        <v>210830</v>
      </c>
      <c r="AA20" s="2">
        <v>2022480</v>
      </c>
      <c r="AB20" s="2">
        <v>37624465</v>
      </c>
      <c r="AC20" s="2">
        <v>0</v>
      </c>
      <c r="AD20" s="2">
        <v>215149</v>
      </c>
      <c r="AE20" s="2">
        <v>590104</v>
      </c>
      <c r="AF20" s="2">
        <v>25139</v>
      </c>
      <c r="AG20" s="2">
        <v>613875</v>
      </c>
      <c r="AH20" s="2">
        <v>0</v>
      </c>
      <c r="AI20" s="2">
        <v>1497053</v>
      </c>
      <c r="AJ20" s="2">
        <v>2941320</v>
      </c>
    </row>
    <row r="21" spans="1:36" x14ac:dyDescent="0.25">
      <c r="A21" s="2">
        <v>51</v>
      </c>
      <c r="B21" s="2">
        <v>1</v>
      </c>
      <c r="C21" t="s">
        <v>22</v>
      </c>
      <c r="D21" s="2">
        <v>1660</v>
      </c>
      <c r="E21" s="2">
        <v>1826</v>
      </c>
      <c r="F21" s="2">
        <v>1920</v>
      </c>
      <c r="G21" s="2">
        <v>2104.8000000000002</v>
      </c>
      <c r="H21" s="2">
        <v>13285498</v>
      </c>
      <c r="I21" s="2">
        <v>0</v>
      </c>
      <c r="J21" s="2">
        <v>482378</v>
      </c>
      <c r="K21" s="2">
        <v>0</v>
      </c>
      <c r="L21" s="2">
        <v>0</v>
      </c>
      <c r="M21" s="2">
        <v>0</v>
      </c>
      <c r="N21" s="2">
        <v>340405</v>
      </c>
      <c r="O21" s="2">
        <v>453907</v>
      </c>
      <c r="P21" s="2">
        <v>351526.25</v>
      </c>
      <c r="Q21" s="2">
        <v>27362</v>
      </c>
      <c r="R21" s="2">
        <v>19827</v>
      </c>
      <c r="S21" s="2">
        <v>0</v>
      </c>
      <c r="T21" s="2">
        <v>0</v>
      </c>
      <c r="U21" s="2">
        <v>0</v>
      </c>
      <c r="V21" s="2">
        <v>0</v>
      </c>
      <c r="W21" s="2">
        <v>631440</v>
      </c>
      <c r="X21" s="2">
        <v>0</v>
      </c>
      <c r="Y21" s="2">
        <v>0</v>
      </c>
      <c r="Z21" s="2">
        <v>61302</v>
      </c>
      <c r="AA21" s="2">
        <v>892435</v>
      </c>
      <c r="AB21" s="2">
        <v>16546080.25</v>
      </c>
      <c r="AC21" s="2">
        <v>0</v>
      </c>
      <c r="AD21" s="2">
        <v>82037</v>
      </c>
      <c r="AE21" s="2">
        <v>218775</v>
      </c>
      <c r="AF21" s="2">
        <v>12339</v>
      </c>
      <c r="AG21" s="2">
        <v>227750</v>
      </c>
      <c r="AH21" s="2">
        <v>0</v>
      </c>
      <c r="AI21" s="2">
        <v>555413</v>
      </c>
      <c r="AJ21" s="2">
        <v>1096314</v>
      </c>
    </row>
    <row r="22" spans="1:36" x14ac:dyDescent="0.25">
      <c r="A22" s="2">
        <v>75</v>
      </c>
      <c r="B22" s="2">
        <v>1</v>
      </c>
      <c r="C22" t="s">
        <v>23</v>
      </c>
      <c r="D22" s="2">
        <v>365</v>
      </c>
      <c r="E22" s="2">
        <v>405</v>
      </c>
      <c r="F22" s="2">
        <v>666</v>
      </c>
      <c r="G22" s="2">
        <v>733.99999999999989</v>
      </c>
      <c r="H22" s="2">
        <v>4633008</v>
      </c>
      <c r="I22" s="2">
        <v>0</v>
      </c>
      <c r="J22" s="2">
        <v>52250</v>
      </c>
      <c r="K22" s="2">
        <v>0</v>
      </c>
      <c r="L22" s="2">
        <v>94001</v>
      </c>
      <c r="M22" s="2">
        <v>0</v>
      </c>
      <c r="N22" s="2">
        <v>129392</v>
      </c>
      <c r="O22" s="2">
        <v>162898</v>
      </c>
      <c r="P22" s="2">
        <v>122732.5</v>
      </c>
      <c r="Q22" s="2">
        <v>9542</v>
      </c>
      <c r="R22" s="2">
        <v>4088</v>
      </c>
      <c r="S22" s="2">
        <v>0</v>
      </c>
      <c r="T22" s="2">
        <v>0</v>
      </c>
      <c r="U22" s="2">
        <v>0</v>
      </c>
      <c r="V22" s="2">
        <v>0</v>
      </c>
      <c r="W22" s="2">
        <v>220200</v>
      </c>
      <c r="X22" s="2">
        <v>0</v>
      </c>
      <c r="Y22" s="2">
        <v>0</v>
      </c>
      <c r="Z22" s="2">
        <v>22245</v>
      </c>
      <c r="AA22" s="2">
        <v>311216</v>
      </c>
      <c r="AB22" s="2">
        <v>5761572.5</v>
      </c>
      <c r="AC22" s="2">
        <v>0</v>
      </c>
      <c r="AD22" s="2">
        <v>48501</v>
      </c>
      <c r="AE22" s="2">
        <v>122732.5</v>
      </c>
      <c r="AF22" s="2">
        <v>4088</v>
      </c>
      <c r="AG22" s="2">
        <v>142093</v>
      </c>
      <c r="AH22" s="2">
        <v>0</v>
      </c>
      <c r="AI22" s="2">
        <v>311216</v>
      </c>
      <c r="AJ22" s="2">
        <v>628630.5</v>
      </c>
    </row>
    <row r="23" spans="1:36" x14ac:dyDescent="0.25">
      <c r="A23" s="2">
        <v>77</v>
      </c>
      <c r="B23" s="2">
        <v>1</v>
      </c>
      <c r="C23" t="s">
        <v>24</v>
      </c>
      <c r="D23" s="2">
        <v>8670</v>
      </c>
      <c r="E23" s="2">
        <v>9428.4</v>
      </c>
      <c r="F23" s="2">
        <v>8903</v>
      </c>
      <c r="G23" s="2">
        <v>9720.6</v>
      </c>
      <c r="H23" s="2">
        <v>61356427</v>
      </c>
      <c r="I23" s="2">
        <v>767550</v>
      </c>
      <c r="J23" s="2">
        <v>3799331</v>
      </c>
      <c r="K23" s="2">
        <v>344650</v>
      </c>
      <c r="L23" s="2">
        <v>0</v>
      </c>
      <c r="M23" s="2">
        <v>0</v>
      </c>
      <c r="N23" s="2">
        <v>423818</v>
      </c>
      <c r="O23" s="2">
        <v>2234588</v>
      </c>
      <c r="P23" s="2">
        <v>1383977.5</v>
      </c>
      <c r="Q23" s="2">
        <v>126368</v>
      </c>
      <c r="R23" s="2">
        <v>270135</v>
      </c>
      <c r="S23" s="2">
        <v>0</v>
      </c>
      <c r="T23" s="2">
        <v>0</v>
      </c>
      <c r="U23" s="2">
        <v>30177</v>
      </c>
      <c r="V23" s="2">
        <v>-20198</v>
      </c>
      <c r="W23" s="2">
        <v>7357619</v>
      </c>
      <c r="X23" s="2">
        <v>0</v>
      </c>
      <c r="Y23" s="2">
        <v>0</v>
      </c>
      <c r="Z23" s="2">
        <v>325677</v>
      </c>
      <c r="AA23" s="2">
        <v>4121534</v>
      </c>
      <c r="AB23" s="2">
        <v>82521653.5</v>
      </c>
      <c r="AC23" s="2">
        <v>0</v>
      </c>
      <c r="AD23" s="2">
        <v>787575</v>
      </c>
      <c r="AE23" s="2">
        <v>1383977.5</v>
      </c>
      <c r="AF23" s="2">
        <v>270135</v>
      </c>
      <c r="AG23" s="2">
        <v>6495910</v>
      </c>
      <c r="AH23" s="2">
        <v>0</v>
      </c>
      <c r="AI23" s="2">
        <v>4121534</v>
      </c>
      <c r="AJ23" s="2">
        <v>13059131.5</v>
      </c>
    </row>
    <row r="24" spans="1:36" x14ac:dyDescent="0.25">
      <c r="A24" s="2">
        <v>81</v>
      </c>
      <c r="B24" s="2">
        <v>1</v>
      </c>
      <c r="C24" t="s">
        <v>25</v>
      </c>
      <c r="D24" s="2">
        <v>158</v>
      </c>
      <c r="E24" s="2">
        <v>175.4</v>
      </c>
      <c r="F24" s="2">
        <v>128</v>
      </c>
      <c r="G24" s="2">
        <v>142.6</v>
      </c>
      <c r="H24" s="2">
        <v>900091</v>
      </c>
      <c r="I24" s="2">
        <v>0</v>
      </c>
      <c r="J24" s="2">
        <v>77253</v>
      </c>
      <c r="K24" s="2">
        <v>19080</v>
      </c>
      <c r="L24" s="2">
        <v>66051</v>
      </c>
      <c r="M24" s="2">
        <v>0</v>
      </c>
      <c r="N24" s="2">
        <v>51950</v>
      </c>
      <c r="O24" s="2">
        <v>33001</v>
      </c>
      <c r="P24" s="2">
        <v>14676.25</v>
      </c>
      <c r="Q24" s="2">
        <v>1854</v>
      </c>
      <c r="R24" s="2">
        <v>14267</v>
      </c>
      <c r="S24" s="2">
        <v>0</v>
      </c>
      <c r="T24" s="2">
        <v>0</v>
      </c>
      <c r="U24" s="2">
        <v>0</v>
      </c>
      <c r="V24" s="2">
        <v>0</v>
      </c>
      <c r="W24" s="2">
        <v>206168</v>
      </c>
      <c r="X24" s="2">
        <v>0</v>
      </c>
      <c r="Y24" s="2">
        <v>14136</v>
      </c>
      <c r="Z24" s="2">
        <v>6523</v>
      </c>
      <c r="AA24" s="2">
        <v>60462</v>
      </c>
      <c r="AB24" s="2">
        <v>1465512.25</v>
      </c>
      <c r="AC24" s="2">
        <v>0</v>
      </c>
      <c r="AD24" s="2">
        <v>33001</v>
      </c>
      <c r="AE24" s="2">
        <v>7507</v>
      </c>
      <c r="AF24" s="2">
        <v>7298</v>
      </c>
      <c r="AG24" s="2">
        <v>106173.52</v>
      </c>
      <c r="AH24" s="2">
        <v>0</v>
      </c>
      <c r="AI24" s="2">
        <v>30927</v>
      </c>
      <c r="AJ24" s="2">
        <v>184906.52000000002</v>
      </c>
    </row>
    <row r="25" spans="1:36" x14ac:dyDescent="0.25">
      <c r="A25" s="2">
        <v>84</v>
      </c>
      <c r="B25" s="2">
        <v>1</v>
      </c>
      <c r="C25" t="s">
        <v>26</v>
      </c>
      <c r="D25" s="2">
        <v>578</v>
      </c>
      <c r="E25" s="2">
        <v>628</v>
      </c>
      <c r="F25" s="2">
        <v>578</v>
      </c>
      <c r="G25" s="2">
        <v>628</v>
      </c>
      <c r="H25" s="2">
        <v>3963936</v>
      </c>
      <c r="I25" s="2">
        <v>27632</v>
      </c>
      <c r="J25" s="2">
        <v>433821</v>
      </c>
      <c r="K25" s="2">
        <v>34631</v>
      </c>
      <c r="L25" s="2">
        <v>118148</v>
      </c>
      <c r="M25" s="2">
        <v>67911</v>
      </c>
      <c r="N25" s="2">
        <v>154926</v>
      </c>
      <c r="O25" s="2">
        <v>146677</v>
      </c>
      <c r="P25" s="2">
        <v>104832.5</v>
      </c>
      <c r="Q25" s="2">
        <v>8164</v>
      </c>
      <c r="R25" s="2">
        <v>6902</v>
      </c>
      <c r="S25" s="2">
        <v>0</v>
      </c>
      <c r="T25" s="2">
        <v>0</v>
      </c>
      <c r="U25" s="2">
        <v>0</v>
      </c>
      <c r="V25" s="2">
        <v>0</v>
      </c>
      <c r="W25" s="2">
        <v>188400</v>
      </c>
      <c r="X25" s="2">
        <v>0</v>
      </c>
      <c r="Y25" s="2">
        <v>1767</v>
      </c>
      <c r="Z25" s="2">
        <v>20307</v>
      </c>
      <c r="AA25" s="2">
        <v>266272</v>
      </c>
      <c r="AB25" s="2">
        <v>5544326.5</v>
      </c>
      <c r="AC25" s="2">
        <v>0</v>
      </c>
      <c r="AD25" s="2">
        <v>95173</v>
      </c>
      <c r="AE25" s="2">
        <v>97632</v>
      </c>
      <c r="AF25" s="2">
        <v>6428</v>
      </c>
      <c r="AG25" s="2">
        <v>101687</v>
      </c>
      <c r="AH25" s="2">
        <v>0</v>
      </c>
      <c r="AI25" s="2">
        <v>247983</v>
      </c>
      <c r="AJ25" s="2">
        <v>548903</v>
      </c>
    </row>
    <row r="26" spans="1:36" x14ac:dyDescent="0.25">
      <c r="A26" s="2">
        <v>85</v>
      </c>
      <c r="B26" s="2">
        <v>1</v>
      </c>
      <c r="C26" t="s">
        <v>27</v>
      </c>
      <c r="D26" s="2">
        <v>426</v>
      </c>
      <c r="E26" s="2">
        <v>465.79999999999995</v>
      </c>
      <c r="F26" s="2">
        <v>545</v>
      </c>
      <c r="G26" s="2">
        <v>598.79999999999995</v>
      </c>
      <c r="H26" s="2">
        <v>3779626</v>
      </c>
      <c r="I26" s="2">
        <v>0</v>
      </c>
      <c r="J26" s="2">
        <v>322295</v>
      </c>
      <c r="K26" s="2">
        <v>15704</v>
      </c>
      <c r="L26" s="2">
        <v>122562</v>
      </c>
      <c r="M26" s="2">
        <v>0</v>
      </c>
      <c r="N26" s="2">
        <v>145851.6168529868</v>
      </c>
      <c r="O26" s="2">
        <v>134844</v>
      </c>
      <c r="P26" s="2">
        <v>99900</v>
      </c>
      <c r="Q26" s="2">
        <v>7784</v>
      </c>
      <c r="R26" s="2">
        <v>7707</v>
      </c>
      <c r="S26" s="2">
        <v>0</v>
      </c>
      <c r="T26" s="2">
        <v>0</v>
      </c>
      <c r="U26" s="2">
        <v>0</v>
      </c>
      <c r="V26" s="2">
        <v>0</v>
      </c>
      <c r="W26" s="2">
        <v>179640</v>
      </c>
      <c r="X26" s="2">
        <v>0</v>
      </c>
      <c r="Y26" s="2">
        <v>6361</v>
      </c>
      <c r="Z26" s="2">
        <v>19846</v>
      </c>
      <c r="AA26" s="2">
        <v>244370</v>
      </c>
      <c r="AB26" s="2">
        <v>5086490.6168529866</v>
      </c>
      <c r="AC26" s="2">
        <v>0</v>
      </c>
      <c r="AD26" s="2">
        <v>61884</v>
      </c>
      <c r="AE26" s="2">
        <v>66325</v>
      </c>
      <c r="AF26" s="2">
        <v>5117</v>
      </c>
      <c r="AG26" s="2">
        <v>69119</v>
      </c>
      <c r="AH26" s="2">
        <v>0</v>
      </c>
      <c r="AI26" s="2">
        <v>162240</v>
      </c>
      <c r="AJ26" s="2">
        <v>364685</v>
      </c>
    </row>
    <row r="27" spans="1:36" x14ac:dyDescent="0.25">
      <c r="A27" s="2">
        <v>88</v>
      </c>
      <c r="B27" s="2">
        <v>1</v>
      </c>
      <c r="C27" t="s">
        <v>28</v>
      </c>
      <c r="D27" s="2">
        <v>2216</v>
      </c>
      <c r="E27" s="2">
        <v>2425.8000000000002</v>
      </c>
      <c r="F27" s="2">
        <v>2120</v>
      </c>
      <c r="G27" s="2">
        <v>2323.6000000000004</v>
      </c>
      <c r="H27" s="2">
        <v>14666563</v>
      </c>
      <c r="I27" s="2">
        <v>81872</v>
      </c>
      <c r="J27" s="2">
        <v>507126</v>
      </c>
      <c r="K27" s="2">
        <v>14503</v>
      </c>
      <c r="L27" s="2">
        <v>0</v>
      </c>
      <c r="M27" s="2">
        <v>0</v>
      </c>
      <c r="N27" s="2">
        <v>374914.05027732957</v>
      </c>
      <c r="O27" s="2">
        <v>521379</v>
      </c>
      <c r="P27" s="2">
        <v>296295</v>
      </c>
      <c r="Q27" s="2">
        <v>30207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2489482</v>
      </c>
      <c r="X27" s="2">
        <v>0</v>
      </c>
      <c r="Y27" s="2">
        <v>0</v>
      </c>
      <c r="Z27" s="2">
        <v>68833</v>
      </c>
      <c r="AA27" s="2">
        <v>985206</v>
      </c>
      <c r="AB27" s="2">
        <v>20036380.05027733</v>
      </c>
      <c r="AC27" s="2">
        <v>0</v>
      </c>
      <c r="AD27" s="2">
        <v>242291</v>
      </c>
      <c r="AE27" s="2">
        <v>296295</v>
      </c>
      <c r="AF27" s="2">
        <v>0</v>
      </c>
      <c r="AG27" s="2">
        <v>2236458</v>
      </c>
      <c r="AH27" s="2">
        <v>0</v>
      </c>
      <c r="AI27" s="2">
        <v>985206</v>
      </c>
      <c r="AJ27" s="2">
        <v>3760250</v>
      </c>
    </row>
    <row r="28" spans="1:36" x14ac:dyDescent="0.25">
      <c r="A28" s="2">
        <v>91</v>
      </c>
      <c r="B28" s="2">
        <v>1</v>
      </c>
      <c r="C28" t="s">
        <v>29</v>
      </c>
      <c r="D28" s="2">
        <v>694</v>
      </c>
      <c r="E28" s="2">
        <v>763</v>
      </c>
      <c r="F28" s="2">
        <v>692</v>
      </c>
      <c r="G28" s="2">
        <v>761.19999999999993</v>
      </c>
      <c r="H28" s="2">
        <v>4804694</v>
      </c>
      <c r="I28" s="2">
        <v>0</v>
      </c>
      <c r="J28" s="2">
        <v>219849</v>
      </c>
      <c r="K28" s="2">
        <v>0</v>
      </c>
      <c r="L28" s="2">
        <v>85752</v>
      </c>
      <c r="M28" s="2">
        <v>0</v>
      </c>
      <c r="N28" s="2">
        <v>175734.98134036377</v>
      </c>
      <c r="O28" s="2">
        <v>172452</v>
      </c>
      <c r="P28" s="2">
        <v>126845</v>
      </c>
      <c r="Q28" s="2">
        <v>9896</v>
      </c>
      <c r="R28" s="2">
        <v>12651</v>
      </c>
      <c r="S28" s="2">
        <v>0</v>
      </c>
      <c r="T28" s="2">
        <v>0</v>
      </c>
      <c r="U28" s="2">
        <v>0</v>
      </c>
      <c r="V28" s="2">
        <v>0</v>
      </c>
      <c r="W28" s="2">
        <v>228360</v>
      </c>
      <c r="X28" s="2">
        <v>0</v>
      </c>
      <c r="Y28" s="2">
        <v>2474</v>
      </c>
      <c r="Z28" s="2">
        <v>26237</v>
      </c>
      <c r="AA28" s="2">
        <v>322749</v>
      </c>
      <c r="AB28" s="2">
        <v>6187693.9813403636</v>
      </c>
      <c r="AC28" s="2">
        <v>0</v>
      </c>
      <c r="AD28" s="2">
        <v>34792</v>
      </c>
      <c r="AE28" s="2">
        <v>74461</v>
      </c>
      <c r="AF28" s="2">
        <v>7426</v>
      </c>
      <c r="AG28" s="2">
        <v>77689</v>
      </c>
      <c r="AH28" s="2">
        <v>0</v>
      </c>
      <c r="AI28" s="2">
        <v>189460</v>
      </c>
      <c r="AJ28" s="2">
        <v>383828</v>
      </c>
    </row>
    <row r="29" spans="1:36" x14ac:dyDescent="0.25">
      <c r="A29" s="2">
        <v>93</v>
      </c>
      <c r="B29" s="2">
        <v>1</v>
      </c>
      <c r="C29" t="s">
        <v>30</v>
      </c>
      <c r="D29" s="2">
        <v>599</v>
      </c>
      <c r="E29" s="2">
        <v>656.59999999999991</v>
      </c>
      <c r="F29" s="2">
        <v>387</v>
      </c>
      <c r="G29" s="2">
        <v>425.2</v>
      </c>
      <c r="H29" s="2">
        <v>2683862</v>
      </c>
      <c r="I29" s="2">
        <v>0</v>
      </c>
      <c r="J29" s="2">
        <v>182010</v>
      </c>
      <c r="K29" s="2">
        <v>0</v>
      </c>
      <c r="L29" s="2">
        <v>128858</v>
      </c>
      <c r="M29" s="2">
        <v>0</v>
      </c>
      <c r="N29" s="2">
        <v>85802.592358420225</v>
      </c>
      <c r="O29" s="2">
        <v>103111</v>
      </c>
      <c r="P29" s="2">
        <v>53260</v>
      </c>
      <c r="Q29" s="2">
        <v>5528</v>
      </c>
      <c r="R29" s="2">
        <v>863</v>
      </c>
      <c r="S29" s="2">
        <v>0</v>
      </c>
      <c r="T29" s="2">
        <v>0</v>
      </c>
      <c r="U29" s="2">
        <v>0</v>
      </c>
      <c r="V29" s="2">
        <v>0</v>
      </c>
      <c r="W29" s="2">
        <v>473214</v>
      </c>
      <c r="X29" s="2">
        <v>0</v>
      </c>
      <c r="Y29" s="2">
        <v>66793</v>
      </c>
      <c r="Z29" s="2">
        <v>13715</v>
      </c>
      <c r="AA29" s="2">
        <v>180285</v>
      </c>
      <c r="AB29" s="2">
        <v>3977301.5923584201</v>
      </c>
      <c r="AC29" s="2">
        <v>0</v>
      </c>
      <c r="AD29" s="2">
        <v>56995</v>
      </c>
      <c r="AE29" s="2">
        <v>53260</v>
      </c>
      <c r="AF29" s="2">
        <v>863</v>
      </c>
      <c r="AG29" s="2">
        <v>429297</v>
      </c>
      <c r="AH29" s="2">
        <v>0</v>
      </c>
      <c r="AI29" s="2">
        <v>180285</v>
      </c>
      <c r="AJ29" s="2">
        <v>720700</v>
      </c>
    </row>
    <row r="30" spans="1:36" x14ac:dyDescent="0.25">
      <c r="A30" s="2">
        <v>94</v>
      </c>
      <c r="B30" s="2">
        <v>1</v>
      </c>
      <c r="C30" t="s">
        <v>31</v>
      </c>
      <c r="D30" s="2">
        <v>2571</v>
      </c>
      <c r="E30" s="2">
        <v>2788.1</v>
      </c>
      <c r="F30" s="2">
        <v>2827</v>
      </c>
      <c r="G30" s="2">
        <v>3060.1</v>
      </c>
      <c r="H30" s="2">
        <v>19315351</v>
      </c>
      <c r="I30" s="2">
        <v>52193</v>
      </c>
      <c r="J30" s="2">
        <v>2242094</v>
      </c>
      <c r="K30" s="2">
        <v>14397</v>
      </c>
      <c r="L30" s="2">
        <v>0</v>
      </c>
      <c r="M30" s="2">
        <v>0</v>
      </c>
      <c r="N30" s="2">
        <v>257799</v>
      </c>
      <c r="O30" s="2">
        <v>679309</v>
      </c>
      <c r="P30" s="2">
        <v>512316.25</v>
      </c>
      <c r="Q30" s="2">
        <v>39781</v>
      </c>
      <c r="R30" s="2">
        <v>4835</v>
      </c>
      <c r="S30" s="2">
        <v>0</v>
      </c>
      <c r="T30" s="2">
        <v>0</v>
      </c>
      <c r="U30" s="2">
        <v>0</v>
      </c>
      <c r="V30" s="2">
        <v>0</v>
      </c>
      <c r="W30" s="2">
        <v>918030</v>
      </c>
      <c r="X30" s="2">
        <v>0</v>
      </c>
      <c r="Y30" s="2">
        <v>0</v>
      </c>
      <c r="Z30" s="2">
        <v>99310</v>
      </c>
      <c r="AA30" s="2">
        <v>1297482</v>
      </c>
      <c r="AB30" s="2">
        <v>25432897.25</v>
      </c>
      <c r="AC30" s="2">
        <v>0</v>
      </c>
      <c r="AD30" s="2">
        <v>114290</v>
      </c>
      <c r="AE30" s="2">
        <v>349390</v>
      </c>
      <c r="AF30" s="2">
        <v>3297</v>
      </c>
      <c r="AG30" s="2">
        <v>362841</v>
      </c>
      <c r="AH30" s="2">
        <v>0</v>
      </c>
      <c r="AI30" s="2">
        <v>884858</v>
      </c>
      <c r="AJ30" s="2">
        <v>1714676</v>
      </c>
    </row>
    <row r="31" spans="1:36" x14ac:dyDescent="0.25">
      <c r="A31" s="2">
        <v>95</v>
      </c>
      <c r="B31" s="2">
        <v>1</v>
      </c>
      <c r="C31" t="s">
        <v>32</v>
      </c>
      <c r="D31" s="2">
        <v>238</v>
      </c>
      <c r="E31" s="2">
        <v>264.59999999999997</v>
      </c>
      <c r="F31" s="2">
        <v>299</v>
      </c>
      <c r="G31" s="2">
        <v>331.79999999999995</v>
      </c>
      <c r="H31" s="2">
        <v>2094322</v>
      </c>
      <c r="I31" s="2">
        <v>0</v>
      </c>
      <c r="J31" s="2">
        <v>125960</v>
      </c>
      <c r="K31" s="2">
        <v>0</v>
      </c>
      <c r="L31" s="2">
        <v>118114</v>
      </c>
      <c r="M31" s="2">
        <v>420606</v>
      </c>
      <c r="N31" s="2">
        <v>128319</v>
      </c>
      <c r="O31" s="2">
        <v>73467</v>
      </c>
      <c r="P31" s="2">
        <v>54980</v>
      </c>
      <c r="Q31" s="2">
        <v>4313</v>
      </c>
      <c r="R31" s="2">
        <v>11510</v>
      </c>
      <c r="S31" s="2">
        <v>0</v>
      </c>
      <c r="T31" s="2">
        <v>0</v>
      </c>
      <c r="U31" s="2">
        <v>0</v>
      </c>
      <c r="V31" s="2">
        <v>0</v>
      </c>
      <c r="W31" s="2">
        <v>99540</v>
      </c>
      <c r="X31" s="2">
        <v>0</v>
      </c>
      <c r="Y31" s="2">
        <v>0</v>
      </c>
      <c r="Z31" s="2">
        <v>9642</v>
      </c>
      <c r="AA31" s="2">
        <v>140683</v>
      </c>
      <c r="AB31" s="2">
        <v>3281456</v>
      </c>
      <c r="AC31" s="2">
        <v>0</v>
      </c>
      <c r="AD31" s="2">
        <v>21644</v>
      </c>
      <c r="AE31" s="2">
        <v>46693</v>
      </c>
      <c r="AF31" s="2">
        <v>9775</v>
      </c>
      <c r="AG31" s="2">
        <v>48993</v>
      </c>
      <c r="AH31" s="2">
        <v>0</v>
      </c>
      <c r="AI31" s="2">
        <v>119479</v>
      </c>
      <c r="AJ31" s="2">
        <v>246584</v>
      </c>
    </row>
    <row r="32" spans="1:36" x14ac:dyDescent="0.25">
      <c r="A32" s="2">
        <v>97</v>
      </c>
      <c r="B32" s="2">
        <v>1</v>
      </c>
      <c r="C32" t="s">
        <v>33</v>
      </c>
      <c r="D32" s="2">
        <v>539</v>
      </c>
      <c r="E32" s="2">
        <v>596</v>
      </c>
      <c r="F32" s="2">
        <v>632</v>
      </c>
      <c r="G32" s="2">
        <v>694.6</v>
      </c>
      <c r="H32" s="2">
        <v>4384315</v>
      </c>
      <c r="I32" s="2">
        <v>0</v>
      </c>
      <c r="J32" s="2">
        <v>196147</v>
      </c>
      <c r="K32" s="2">
        <v>15481</v>
      </c>
      <c r="L32" s="2">
        <v>104463</v>
      </c>
      <c r="M32" s="2">
        <v>0</v>
      </c>
      <c r="N32" s="2">
        <v>151058</v>
      </c>
      <c r="O32" s="2">
        <v>132099</v>
      </c>
      <c r="P32" s="2">
        <v>110411.25</v>
      </c>
      <c r="Q32" s="2">
        <v>9030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322864</v>
      </c>
      <c r="X32" s="2">
        <v>0</v>
      </c>
      <c r="Y32" s="2">
        <v>0</v>
      </c>
      <c r="Z32" s="2">
        <v>22038</v>
      </c>
      <c r="AA32" s="2">
        <v>0</v>
      </c>
      <c r="AB32" s="2">
        <v>5447906.25</v>
      </c>
      <c r="AC32" s="2">
        <v>0</v>
      </c>
      <c r="AD32" s="2">
        <v>41799</v>
      </c>
      <c r="AE32" s="2">
        <v>110168</v>
      </c>
      <c r="AF32" s="2">
        <v>0</v>
      </c>
      <c r="AG32" s="2">
        <v>234732</v>
      </c>
      <c r="AH32" s="2">
        <v>0</v>
      </c>
      <c r="AI32" s="2">
        <v>0</v>
      </c>
      <c r="AJ32" s="2">
        <v>386699</v>
      </c>
    </row>
    <row r="33" spans="1:36" x14ac:dyDescent="0.25">
      <c r="A33" s="2">
        <v>99</v>
      </c>
      <c r="B33" s="2">
        <v>1</v>
      </c>
      <c r="C33" t="s">
        <v>34</v>
      </c>
      <c r="D33" s="2">
        <v>1020</v>
      </c>
      <c r="E33" s="2">
        <v>1116</v>
      </c>
      <c r="F33" s="2">
        <v>1247</v>
      </c>
      <c r="G33" s="2">
        <v>1366.6000000000001</v>
      </c>
      <c r="H33" s="2">
        <v>8625979</v>
      </c>
      <c r="I33" s="2">
        <v>0</v>
      </c>
      <c r="J33" s="2">
        <v>41276</v>
      </c>
      <c r="K33" s="2">
        <v>14787</v>
      </c>
      <c r="L33" s="2">
        <v>0</v>
      </c>
      <c r="M33" s="2">
        <v>0</v>
      </c>
      <c r="N33" s="2">
        <v>121232</v>
      </c>
      <c r="O33" s="2">
        <v>310978</v>
      </c>
      <c r="P33" s="2">
        <v>228685</v>
      </c>
      <c r="Q33" s="2">
        <v>17766</v>
      </c>
      <c r="R33" s="2">
        <v>4250</v>
      </c>
      <c r="S33" s="2">
        <v>0</v>
      </c>
      <c r="T33" s="2">
        <v>0</v>
      </c>
      <c r="U33" s="2">
        <v>0</v>
      </c>
      <c r="V33" s="2">
        <v>0</v>
      </c>
      <c r="W33" s="2">
        <v>409980</v>
      </c>
      <c r="X33" s="2">
        <v>0</v>
      </c>
      <c r="Y33" s="2">
        <v>0</v>
      </c>
      <c r="Z33" s="2">
        <v>39700</v>
      </c>
      <c r="AA33" s="2">
        <v>579438</v>
      </c>
      <c r="AB33" s="2">
        <v>10394071</v>
      </c>
      <c r="AC33" s="2">
        <v>0</v>
      </c>
      <c r="AD33" s="2">
        <v>64334</v>
      </c>
      <c r="AE33" s="2">
        <v>213725</v>
      </c>
      <c r="AF33" s="2">
        <v>3972</v>
      </c>
      <c r="AG33" s="2">
        <v>222059</v>
      </c>
      <c r="AH33" s="2">
        <v>0</v>
      </c>
      <c r="AI33" s="2">
        <v>541534</v>
      </c>
      <c r="AJ33" s="2">
        <v>1045624</v>
      </c>
    </row>
    <row r="34" spans="1:36" x14ac:dyDescent="0.25">
      <c r="A34" s="2">
        <v>100</v>
      </c>
      <c r="B34" s="2">
        <v>1</v>
      </c>
      <c r="C34" t="s">
        <v>35</v>
      </c>
      <c r="D34" s="2">
        <v>221</v>
      </c>
      <c r="E34" s="2">
        <v>243.4</v>
      </c>
      <c r="F34" s="2">
        <v>360</v>
      </c>
      <c r="G34" s="2">
        <v>396</v>
      </c>
      <c r="H34" s="2">
        <v>2499552</v>
      </c>
      <c r="I34" s="2">
        <v>0</v>
      </c>
      <c r="J34" s="2">
        <v>234364</v>
      </c>
      <c r="K34" s="2">
        <v>16515</v>
      </c>
      <c r="L34" s="2">
        <v>126562</v>
      </c>
      <c r="M34" s="2">
        <v>0</v>
      </c>
      <c r="N34" s="2">
        <v>124344</v>
      </c>
      <c r="O34" s="2">
        <v>89784</v>
      </c>
      <c r="P34" s="2">
        <v>66030</v>
      </c>
      <c r="Q34" s="2">
        <v>5148</v>
      </c>
      <c r="R34" s="2">
        <v>5782</v>
      </c>
      <c r="S34" s="2">
        <v>0</v>
      </c>
      <c r="T34" s="2">
        <v>0</v>
      </c>
      <c r="U34" s="2">
        <v>0</v>
      </c>
      <c r="V34" s="2">
        <v>0</v>
      </c>
      <c r="W34" s="2">
        <v>118800</v>
      </c>
      <c r="X34" s="2">
        <v>95940</v>
      </c>
      <c r="Y34" s="2">
        <v>15196</v>
      </c>
      <c r="Z34" s="2">
        <v>14776</v>
      </c>
      <c r="AA34" s="2">
        <v>167904</v>
      </c>
      <c r="AB34" s="2">
        <v>3484757</v>
      </c>
      <c r="AC34" s="2">
        <v>0</v>
      </c>
      <c r="AD34" s="2">
        <v>37186</v>
      </c>
      <c r="AE34" s="2">
        <v>66030</v>
      </c>
      <c r="AF34" s="2">
        <v>5782</v>
      </c>
      <c r="AG34" s="2">
        <v>117594</v>
      </c>
      <c r="AH34" s="2">
        <v>34976</v>
      </c>
      <c r="AI34" s="2">
        <v>167904</v>
      </c>
      <c r="AJ34" s="2">
        <v>394496</v>
      </c>
    </row>
    <row r="35" spans="1:36" x14ac:dyDescent="0.25">
      <c r="A35" s="2">
        <v>108</v>
      </c>
      <c r="B35" s="2">
        <v>1</v>
      </c>
      <c r="C35" t="s">
        <v>36</v>
      </c>
      <c r="D35" s="2">
        <v>1155</v>
      </c>
      <c r="E35" s="2">
        <v>1264</v>
      </c>
      <c r="F35" s="2">
        <v>1004</v>
      </c>
      <c r="G35" s="2">
        <v>1106</v>
      </c>
      <c r="H35" s="2">
        <v>6981072</v>
      </c>
      <c r="I35" s="2">
        <v>0</v>
      </c>
      <c r="J35" s="2">
        <v>145910</v>
      </c>
      <c r="K35" s="2">
        <v>23963</v>
      </c>
      <c r="L35" s="2">
        <v>0</v>
      </c>
      <c r="M35" s="2">
        <v>0</v>
      </c>
      <c r="N35" s="2">
        <v>147189</v>
      </c>
      <c r="O35" s="2">
        <v>253618</v>
      </c>
      <c r="P35" s="2">
        <v>185515</v>
      </c>
      <c r="Q35" s="2">
        <v>14378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331800</v>
      </c>
      <c r="X35" s="2">
        <v>256360</v>
      </c>
      <c r="Y35" s="2">
        <v>38167</v>
      </c>
      <c r="Z35" s="2">
        <v>33751</v>
      </c>
      <c r="AA35" s="2">
        <v>468944</v>
      </c>
      <c r="AB35" s="2">
        <v>8624307</v>
      </c>
      <c r="AC35" s="2">
        <v>0</v>
      </c>
      <c r="AD35" s="2">
        <v>113094</v>
      </c>
      <c r="AE35" s="2">
        <v>185515</v>
      </c>
      <c r="AF35" s="2">
        <v>0</v>
      </c>
      <c r="AG35" s="2">
        <v>232230</v>
      </c>
      <c r="AH35" s="2">
        <v>93459</v>
      </c>
      <c r="AI35" s="2">
        <v>468944</v>
      </c>
      <c r="AJ35" s="2">
        <v>999783</v>
      </c>
    </row>
    <row r="36" spans="1:36" x14ac:dyDescent="0.25">
      <c r="A36" s="2">
        <v>110</v>
      </c>
      <c r="B36" s="2">
        <v>1</v>
      </c>
      <c r="C36" t="s">
        <v>37</v>
      </c>
      <c r="D36" s="2">
        <v>4325</v>
      </c>
      <c r="E36" s="2">
        <v>4731</v>
      </c>
      <c r="F36" s="2">
        <v>4090</v>
      </c>
      <c r="G36" s="2">
        <v>4475</v>
      </c>
      <c r="H36" s="2">
        <v>28246200</v>
      </c>
      <c r="I36" s="2">
        <v>28655</v>
      </c>
      <c r="J36" s="2">
        <v>160763</v>
      </c>
      <c r="K36" s="2">
        <v>21606</v>
      </c>
      <c r="L36" s="2">
        <v>0</v>
      </c>
      <c r="M36" s="2">
        <v>0</v>
      </c>
      <c r="N36" s="2">
        <v>270009</v>
      </c>
      <c r="O36" s="2">
        <v>953940</v>
      </c>
      <c r="P36" s="2">
        <v>620338.75</v>
      </c>
      <c r="Q36" s="2">
        <v>58175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3741682</v>
      </c>
      <c r="X36" s="2">
        <v>0</v>
      </c>
      <c r="Y36" s="2">
        <v>116622</v>
      </c>
      <c r="Z36" s="2">
        <v>242036</v>
      </c>
      <c r="AA36" s="2">
        <v>1897400</v>
      </c>
      <c r="AB36" s="2">
        <v>36357426.75</v>
      </c>
      <c r="AC36" s="2">
        <v>0</v>
      </c>
      <c r="AD36" s="2">
        <v>298043</v>
      </c>
      <c r="AE36" s="2">
        <v>620338.75</v>
      </c>
      <c r="AF36" s="2">
        <v>0</v>
      </c>
      <c r="AG36" s="2">
        <v>3213893</v>
      </c>
      <c r="AH36" s="2">
        <v>0</v>
      </c>
      <c r="AI36" s="2">
        <v>1897400</v>
      </c>
      <c r="AJ36" s="2">
        <v>6029674.75</v>
      </c>
    </row>
    <row r="37" spans="1:36" x14ac:dyDescent="0.25">
      <c r="A37" s="2">
        <v>111</v>
      </c>
      <c r="B37" s="2">
        <v>1</v>
      </c>
      <c r="C37" t="s">
        <v>38</v>
      </c>
      <c r="D37" s="2">
        <v>1763</v>
      </c>
      <c r="E37" s="2">
        <v>1919.0000000000005</v>
      </c>
      <c r="F37" s="2">
        <v>1603</v>
      </c>
      <c r="G37" s="2">
        <v>1751.4</v>
      </c>
      <c r="H37" s="2">
        <v>11054837</v>
      </c>
      <c r="I37" s="2">
        <v>18421</v>
      </c>
      <c r="J37" s="2">
        <v>154578</v>
      </c>
      <c r="K37" s="2">
        <v>14641</v>
      </c>
      <c r="L37" s="2">
        <v>0</v>
      </c>
      <c r="M37" s="2">
        <v>0</v>
      </c>
      <c r="N37" s="2">
        <v>182669</v>
      </c>
      <c r="O37" s="2">
        <v>388768</v>
      </c>
      <c r="P37" s="2">
        <v>287370</v>
      </c>
      <c r="Q37" s="2">
        <v>22768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643289</v>
      </c>
      <c r="X37" s="2">
        <v>0</v>
      </c>
      <c r="Y37" s="2">
        <v>0</v>
      </c>
      <c r="Z37" s="2">
        <v>54723</v>
      </c>
      <c r="AA37" s="2">
        <v>742594</v>
      </c>
      <c r="AB37" s="2">
        <v>13564658</v>
      </c>
      <c r="AC37" s="2">
        <v>0</v>
      </c>
      <c r="AD37" s="2">
        <v>140777</v>
      </c>
      <c r="AE37" s="2">
        <v>287370</v>
      </c>
      <c r="AF37" s="2">
        <v>0</v>
      </c>
      <c r="AG37" s="2">
        <v>448864</v>
      </c>
      <c r="AH37" s="2">
        <v>0</v>
      </c>
      <c r="AI37" s="2">
        <v>742594</v>
      </c>
      <c r="AJ37" s="2">
        <v>1619605</v>
      </c>
    </row>
    <row r="38" spans="1:36" x14ac:dyDescent="0.25">
      <c r="A38" s="2">
        <v>112</v>
      </c>
      <c r="B38" s="2">
        <v>1</v>
      </c>
      <c r="C38" t="s">
        <v>39</v>
      </c>
      <c r="D38" s="2">
        <v>11024</v>
      </c>
      <c r="E38" s="2">
        <v>12059</v>
      </c>
      <c r="F38" s="2">
        <v>9923</v>
      </c>
      <c r="G38" s="2">
        <v>10854.6</v>
      </c>
      <c r="H38" s="2">
        <v>68514235</v>
      </c>
      <c r="I38" s="2">
        <v>452343</v>
      </c>
      <c r="J38" s="2">
        <v>1254847</v>
      </c>
      <c r="K38" s="2">
        <v>317070</v>
      </c>
      <c r="L38" s="2">
        <v>0</v>
      </c>
      <c r="M38" s="2">
        <v>0</v>
      </c>
      <c r="N38" s="2">
        <v>538438.62526387803</v>
      </c>
      <c r="O38" s="2">
        <v>2348769</v>
      </c>
      <c r="P38" s="2">
        <v>1195986.25</v>
      </c>
      <c r="Q38" s="2">
        <v>141110</v>
      </c>
      <c r="R38" s="2">
        <v>45155</v>
      </c>
      <c r="S38" s="2">
        <v>0</v>
      </c>
      <c r="T38" s="2">
        <v>0</v>
      </c>
      <c r="U38" s="2">
        <v>87785</v>
      </c>
      <c r="V38" s="2">
        <v>0</v>
      </c>
      <c r="W38" s="2">
        <v>14716124</v>
      </c>
      <c r="X38" s="2">
        <v>2578940</v>
      </c>
      <c r="Y38" s="2">
        <v>0</v>
      </c>
      <c r="Z38" s="2">
        <v>590108</v>
      </c>
      <c r="AA38" s="2">
        <v>4602350</v>
      </c>
      <c r="AB38" s="2">
        <v>94804320.875263885</v>
      </c>
      <c r="AC38" s="2">
        <v>0</v>
      </c>
      <c r="AD38" s="2">
        <v>898116</v>
      </c>
      <c r="AE38" s="2">
        <v>1195986.25</v>
      </c>
      <c r="AF38" s="2">
        <v>45155</v>
      </c>
      <c r="AG38" s="2">
        <v>13883626</v>
      </c>
      <c r="AH38" s="2">
        <v>940177</v>
      </c>
      <c r="AI38" s="2">
        <v>4602350</v>
      </c>
      <c r="AJ38" s="2">
        <v>20625233.25</v>
      </c>
    </row>
    <row r="39" spans="1:36" x14ac:dyDescent="0.25">
      <c r="A39" s="2">
        <v>113</v>
      </c>
      <c r="B39" s="2">
        <v>1</v>
      </c>
      <c r="C39" t="s">
        <v>40</v>
      </c>
      <c r="D39" s="2">
        <v>927</v>
      </c>
      <c r="E39" s="2">
        <v>1017.8</v>
      </c>
      <c r="F39" s="2">
        <v>747</v>
      </c>
      <c r="G39" s="2">
        <v>818.2</v>
      </c>
      <c r="H39" s="2">
        <v>5164478</v>
      </c>
      <c r="I39" s="2">
        <v>6140</v>
      </c>
      <c r="J39" s="2">
        <v>708962</v>
      </c>
      <c r="K39" s="2">
        <v>15267</v>
      </c>
      <c r="L39" s="2">
        <v>65745</v>
      </c>
      <c r="M39" s="2">
        <v>100978</v>
      </c>
      <c r="N39" s="2">
        <v>245882.78359601449</v>
      </c>
      <c r="O39" s="2">
        <v>188452</v>
      </c>
      <c r="P39" s="2">
        <v>135625</v>
      </c>
      <c r="Q39" s="2">
        <v>10637</v>
      </c>
      <c r="R39" s="2">
        <v>27467</v>
      </c>
      <c r="S39" s="2">
        <v>0</v>
      </c>
      <c r="T39" s="2">
        <v>0</v>
      </c>
      <c r="U39" s="2">
        <v>0</v>
      </c>
      <c r="V39" s="2">
        <v>0</v>
      </c>
      <c r="W39" s="2">
        <v>245460</v>
      </c>
      <c r="X39" s="2">
        <v>0</v>
      </c>
      <c r="Y39" s="2">
        <v>0</v>
      </c>
      <c r="Z39" s="2">
        <v>31037</v>
      </c>
      <c r="AA39" s="2">
        <v>346917</v>
      </c>
      <c r="AB39" s="2">
        <v>7293047.7835960146</v>
      </c>
      <c r="AC39" s="2">
        <v>0</v>
      </c>
      <c r="AD39" s="2">
        <v>188452</v>
      </c>
      <c r="AE39" s="2">
        <v>135625</v>
      </c>
      <c r="AF39" s="2">
        <v>27467</v>
      </c>
      <c r="AG39" s="2">
        <v>220651</v>
      </c>
      <c r="AH39" s="2">
        <v>0</v>
      </c>
      <c r="AI39" s="2">
        <v>346917</v>
      </c>
      <c r="AJ39" s="2">
        <v>919112</v>
      </c>
    </row>
    <row r="40" spans="1:36" x14ac:dyDescent="0.25">
      <c r="A40" s="2">
        <v>115</v>
      </c>
      <c r="B40" s="2">
        <v>1</v>
      </c>
      <c r="C40" t="s">
        <v>41</v>
      </c>
      <c r="D40" s="2">
        <v>1230</v>
      </c>
      <c r="E40" s="2">
        <v>1330</v>
      </c>
      <c r="F40" s="2">
        <v>1235</v>
      </c>
      <c r="G40" s="2">
        <v>1336</v>
      </c>
      <c r="H40" s="2">
        <v>8432832</v>
      </c>
      <c r="I40" s="2">
        <v>245616</v>
      </c>
      <c r="J40" s="2">
        <v>3074407</v>
      </c>
      <c r="K40" s="2">
        <v>0</v>
      </c>
      <c r="L40" s="2">
        <v>0</v>
      </c>
      <c r="M40" s="2">
        <v>87616</v>
      </c>
      <c r="N40" s="2">
        <v>323754</v>
      </c>
      <c r="O40" s="2">
        <v>295195</v>
      </c>
      <c r="P40" s="2">
        <v>199382.5</v>
      </c>
      <c r="Q40" s="2">
        <v>17368</v>
      </c>
      <c r="R40" s="2">
        <v>470686</v>
      </c>
      <c r="S40" s="2">
        <v>0</v>
      </c>
      <c r="T40" s="2">
        <v>0</v>
      </c>
      <c r="U40" s="2">
        <v>0</v>
      </c>
      <c r="V40" s="2">
        <v>0</v>
      </c>
      <c r="W40" s="2">
        <v>400800</v>
      </c>
      <c r="X40" s="2">
        <v>0</v>
      </c>
      <c r="Y40" s="2">
        <v>0</v>
      </c>
      <c r="Z40" s="2">
        <v>55134</v>
      </c>
      <c r="AA40" s="2">
        <v>566464</v>
      </c>
      <c r="AB40" s="2">
        <v>14169254.5</v>
      </c>
      <c r="AC40" s="2">
        <v>0</v>
      </c>
      <c r="AD40" s="2">
        <v>86309</v>
      </c>
      <c r="AE40" s="2">
        <v>123884</v>
      </c>
      <c r="AF40" s="2">
        <v>292456</v>
      </c>
      <c r="AG40" s="2">
        <v>144326</v>
      </c>
      <c r="AH40" s="2">
        <v>0</v>
      </c>
      <c r="AI40" s="2">
        <v>351966</v>
      </c>
      <c r="AJ40" s="2">
        <v>998941</v>
      </c>
    </row>
    <row r="41" spans="1:36" x14ac:dyDescent="0.25">
      <c r="A41" s="2">
        <v>116</v>
      </c>
      <c r="B41" s="2">
        <v>1</v>
      </c>
      <c r="C41" t="s">
        <v>42</v>
      </c>
      <c r="D41" s="2">
        <v>851</v>
      </c>
      <c r="E41" s="2">
        <v>932.00000000000011</v>
      </c>
      <c r="F41" s="2">
        <v>1228</v>
      </c>
      <c r="G41" s="2">
        <v>1338.2</v>
      </c>
      <c r="H41" s="2">
        <v>8446718</v>
      </c>
      <c r="I41" s="2">
        <v>0</v>
      </c>
      <c r="J41" s="2">
        <v>595977</v>
      </c>
      <c r="K41" s="2">
        <v>0</v>
      </c>
      <c r="L41" s="2">
        <v>0</v>
      </c>
      <c r="M41" s="2">
        <v>0</v>
      </c>
      <c r="N41" s="2">
        <v>235883</v>
      </c>
      <c r="O41" s="2">
        <v>286968</v>
      </c>
      <c r="P41" s="2">
        <v>220641.25</v>
      </c>
      <c r="Q41" s="2">
        <v>17397</v>
      </c>
      <c r="R41" s="2">
        <v>67659</v>
      </c>
      <c r="S41" s="2">
        <v>0</v>
      </c>
      <c r="T41" s="2">
        <v>0</v>
      </c>
      <c r="U41" s="2">
        <v>0</v>
      </c>
      <c r="V41" s="2">
        <v>-7574</v>
      </c>
      <c r="W41" s="2">
        <v>401460</v>
      </c>
      <c r="X41" s="2">
        <v>0</v>
      </c>
      <c r="Y41" s="2">
        <v>0</v>
      </c>
      <c r="Z41" s="2">
        <v>47970</v>
      </c>
      <c r="AA41" s="2">
        <v>567397</v>
      </c>
      <c r="AB41" s="2">
        <v>10880496.25</v>
      </c>
      <c r="AC41" s="2">
        <v>0</v>
      </c>
      <c r="AD41" s="2">
        <v>112453</v>
      </c>
      <c r="AE41" s="2">
        <v>220641.25</v>
      </c>
      <c r="AF41" s="2">
        <v>67659</v>
      </c>
      <c r="AG41" s="2">
        <v>263236</v>
      </c>
      <c r="AH41" s="2">
        <v>0</v>
      </c>
      <c r="AI41" s="2">
        <v>567397</v>
      </c>
      <c r="AJ41" s="2">
        <v>1231386.25</v>
      </c>
    </row>
    <row r="42" spans="1:36" x14ac:dyDescent="0.25">
      <c r="A42" s="2">
        <v>118</v>
      </c>
      <c r="B42" s="2">
        <v>1</v>
      </c>
      <c r="C42" t="s">
        <v>43</v>
      </c>
      <c r="D42" s="2">
        <v>371</v>
      </c>
      <c r="E42" s="2">
        <v>417.99999999999994</v>
      </c>
      <c r="F42" s="2">
        <v>335</v>
      </c>
      <c r="G42" s="2">
        <v>375.80000000000007</v>
      </c>
      <c r="H42" s="2">
        <v>2372050</v>
      </c>
      <c r="I42" s="2">
        <v>0</v>
      </c>
      <c r="J42" s="2">
        <v>557404</v>
      </c>
      <c r="K42" s="2">
        <v>0</v>
      </c>
      <c r="L42" s="2">
        <v>124407</v>
      </c>
      <c r="M42" s="2">
        <v>597178.69999999995</v>
      </c>
      <c r="N42" s="2">
        <v>242924.27463353082</v>
      </c>
      <c r="O42" s="2">
        <v>80387</v>
      </c>
      <c r="P42" s="2">
        <v>62946.25</v>
      </c>
      <c r="Q42" s="2">
        <v>4885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112740</v>
      </c>
      <c r="X42" s="2">
        <v>0</v>
      </c>
      <c r="Y42" s="2">
        <v>0</v>
      </c>
      <c r="Z42" s="2">
        <v>16259</v>
      </c>
      <c r="AA42" s="2">
        <v>159339</v>
      </c>
      <c r="AB42" s="2">
        <v>4330520.2246335316</v>
      </c>
      <c r="AC42" s="2">
        <v>0</v>
      </c>
      <c r="AD42" s="2">
        <v>80387</v>
      </c>
      <c r="AE42" s="2">
        <v>62946.25</v>
      </c>
      <c r="AF42" s="2">
        <v>0</v>
      </c>
      <c r="AG42" s="2">
        <v>112740</v>
      </c>
      <c r="AH42" s="2">
        <v>0</v>
      </c>
      <c r="AI42" s="2">
        <v>159339</v>
      </c>
      <c r="AJ42" s="2">
        <v>415412.25</v>
      </c>
    </row>
    <row r="43" spans="1:36" x14ac:dyDescent="0.25">
      <c r="A43" s="2">
        <v>129</v>
      </c>
      <c r="B43" s="2">
        <v>1</v>
      </c>
      <c r="C43" t="s">
        <v>44</v>
      </c>
      <c r="D43" s="2">
        <v>1324</v>
      </c>
      <c r="E43" s="2">
        <v>1456.8</v>
      </c>
      <c r="F43" s="2">
        <v>1642</v>
      </c>
      <c r="G43" s="2">
        <v>1809.8</v>
      </c>
      <c r="H43" s="2">
        <v>11423458</v>
      </c>
      <c r="I43" s="2">
        <v>190352</v>
      </c>
      <c r="J43" s="2">
        <v>866510</v>
      </c>
      <c r="K43" s="2">
        <v>102985</v>
      </c>
      <c r="L43" s="2">
        <v>0</v>
      </c>
      <c r="M43" s="2">
        <v>0</v>
      </c>
      <c r="N43" s="2">
        <v>278895</v>
      </c>
      <c r="O43" s="2">
        <v>419031</v>
      </c>
      <c r="P43" s="2">
        <v>287731.25</v>
      </c>
      <c r="Q43" s="2">
        <v>23527</v>
      </c>
      <c r="R43" s="2">
        <v>13592</v>
      </c>
      <c r="S43" s="2">
        <v>0</v>
      </c>
      <c r="T43" s="2">
        <v>0</v>
      </c>
      <c r="U43" s="2">
        <v>0</v>
      </c>
      <c r="V43" s="2">
        <v>0</v>
      </c>
      <c r="W43" s="2">
        <v>826644</v>
      </c>
      <c r="X43" s="2">
        <v>0</v>
      </c>
      <c r="Y43" s="2">
        <v>0</v>
      </c>
      <c r="Z43" s="2">
        <v>58481</v>
      </c>
      <c r="AA43" s="2">
        <v>767355</v>
      </c>
      <c r="AB43" s="2">
        <v>15258561.25</v>
      </c>
      <c r="AC43" s="2">
        <v>0</v>
      </c>
      <c r="AD43" s="2">
        <v>87782</v>
      </c>
      <c r="AE43" s="2">
        <v>145220</v>
      </c>
      <c r="AF43" s="2">
        <v>6860</v>
      </c>
      <c r="AG43" s="2">
        <v>301998</v>
      </c>
      <c r="AH43" s="2">
        <v>0</v>
      </c>
      <c r="AI43" s="2">
        <v>387290</v>
      </c>
      <c r="AJ43" s="2">
        <v>929150</v>
      </c>
    </row>
    <row r="44" spans="1:36" x14ac:dyDescent="0.25">
      <c r="A44" s="2">
        <v>138</v>
      </c>
      <c r="B44" s="2">
        <v>1</v>
      </c>
      <c r="C44" t="s">
        <v>45</v>
      </c>
      <c r="D44" s="2">
        <v>3288</v>
      </c>
      <c r="E44" s="2">
        <v>3595.9999999999995</v>
      </c>
      <c r="F44" s="2">
        <v>2705</v>
      </c>
      <c r="G44" s="2">
        <v>2965.8000000000006</v>
      </c>
      <c r="H44" s="2">
        <v>18720130</v>
      </c>
      <c r="I44" s="2">
        <v>196493</v>
      </c>
      <c r="J44" s="2">
        <v>672031</v>
      </c>
      <c r="K44" s="2">
        <v>17367</v>
      </c>
      <c r="L44" s="2">
        <v>0</v>
      </c>
      <c r="M44" s="2">
        <v>0</v>
      </c>
      <c r="N44" s="2">
        <v>433278.65434462775</v>
      </c>
      <c r="O44" s="2">
        <v>652204</v>
      </c>
      <c r="P44" s="2">
        <v>493916.25</v>
      </c>
      <c r="Q44" s="2">
        <v>38555</v>
      </c>
      <c r="R44" s="2">
        <v>55075</v>
      </c>
      <c r="S44" s="2">
        <v>0</v>
      </c>
      <c r="T44" s="2">
        <v>0</v>
      </c>
      <c r="U44" s="2">
        <v>0</v>
      </c>
      <c r="V44" s="2">
        <v>0</v>
      </c>
      <c r="W44" s="2">
        <v>889740</v>
      </c>
      <c r="X44" s="2">
        <v>702260</v>
      </c>
      <c r="Y44" s="2">
        <v>40641</v>
      </c>
      <c r="Z44" s="2">
        <v>88627</v>
      </c>
      <c r="AA44" s="2">
        <v>1257499</v>
      </c>
      <c r="AB44" s="2">
        <v>23555556.904344629</v>
      </c>
      <c r="AC44" s="2">
        <v>0</v>
      </c>
      <c r="AD44" s="2">
        <v>200648</v>
      </c>
      <c r="AE44" s="2">
        <v>478465</v>
      </c>
      <c r="AF44" s="2">
        <v>53352</v>
      </c>
      <c r="AG44" s="2">
        <v>499514</v>
      </c>
      <c r="AH44" s="2">
        <v>256016</v>
      </c>
      <c r="AI44" s="2">
        <v>1218161</v>
      </c>
      <c r="AJ44" s="2">
        <v>2450140</v>
      </c>
    </row>
    <row r="45" spans="1:36" x14ac:dyDescent="0.25">
      <c r="A45" s="2">
        <v>139</v>
      </c>
      <c r="B45" s="2">
        <v>1</v>
      </c>
      <c r="C45" t="s">
        <v>46</v>
      </c>
      <c r="D45" s="2">
        <v>870</v>
      </c>
      <c r="E45" s="2">
        <v>954.4</v>
      </c>
      <c r="F45" s="2">
        <v>832</v>
      </c>
      <c r="G45" s="2">
        <v>912.6</v>
      </c>
      <c r="H45" s="2">
        <v>5760331</v>
      </c>
      <c r="I45" s="2">
        <v>0</v>
      </c>
      <c r="J45" s="2">
        <v>238681</v>
      </c>
      <c r="K45" s="2">
        <v>15144</v>
      </c>
      <c r="L45" s="2">
        <v>24512</v>
      </c>
      <c r="M45" s="2">
        <v>0</v>
      </c>
      <c r="N45" s="2">
        <v>133529</v>
      </c>
      <c r="O45" s="2">
        <v>200396</v>
      </c>
      <c r="P45" s="2">
        <v>110286.25</v>
      </c>
      <c r="Q45" s="2">
        <v>11864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1095120</v>
      </c>
      <c r="X45" s="2">
        <v>216840</v>
      </c>
      <c r="Y45" s="2">
        <v>7421</v>
      </c>
      <c r="Z45" s="2">
        <v>24338</v>
      </c>
      <c r="AA45" s="2">
        <v>386942</v>
      </c>
      <c r="AB45" s="2">
        <v>8008564.25</v>
      </c>
      <c r="AC45" s="2">
        <v>0</v>
      </c>
      <c r="AD45" s="2">
        <v>56630</v>
      </c>
      <c r="AE45" s="2">
        <v>102911</v>
      </c>
      <c r="AF45" s="2">
        <v>0</v>
      </c>
      <c r="AG45" s="2">
        <v>941324</v>
      </c>
      <c r="AH45" s="2">
        <v>79051</v>
      </c>
      <c r="AI45" s="2">
        <v>361066</v>
      </c>
      <c r="AJ45" s="2">
        <v>1461931</v>
      </c>
    </row>
    <row r="46" spans="1:36" x14ac:dyDescent="0.25">
      <c r="A46" s="2">
        <v>146</v>
      </c>
      <c r="B46" s="2">
        <v>1</v>
      </c>
      <c r="C46" t="s">
        <v>47</v>
      </c>
      <c r="D46" s="2">
        <v>824</v>
      </c>
      <c r="E46" s="2">
        <v>906.2</v>
      </c>
      <c r="F46" s="2">
        <v>903</v>
      </c>
      <c r="G46" s="2">
        <v>985.8</v>
      </c>
      <c r="H46" s="2">
        <v>6222370</v>
      </c>
      <c r="I46" s="2">
        <v>0</v>
      </c>
      <c r="J46" s="2">
        <v>74712</v>
      </c>
      <c r="K46" s="2">
        <v>0</v>
      </c>
      <c r="L46" s="2">
        <v>0</v>
      </c>
      <c r="M46" s="2">
        <v>0</v>
      </c>
      <c r="N46" s="2">
        <v>262900</v>
      </c>
      <c r="O46" s="2">
        <v>231352</v>
      </c>
      <c r="P46" s="2">
        <v>151660</v>
      </c>
      <c r="Q46" s="2">
        <v>12815</v>
      </c>
      <c r="R46" s="2">
        <v>11100</v>
      </c>
      <c r="S46" s="2">
        <v>0</v>
      </c>
      <c r="T46" s="2">
        <v>0</v>
      </c>
      <c r="U46" s="2">
        <v>0</v>
      </c>
      <c r="V46" s="2">
        <v>0</v>
      </c>
      <c r="W46" s="2">
        <v>544329</v>
      </c>
      <c r="X46" s="2">
        <v>0</v>
      </c>
      <c r="Y46" s="2">
        <v>0</v>
      </c>
      <c r="Z46" s="2">
        <v>27510</v>
      </c>
      <c r="AA46" s="2">
        <v>417979</v>
      </c>
      <c r="AB46" s="2">
        <v>7956727</v>
      </c>
      <c r="AC46" s="2">
        <v>0</v>
      </c>
      <c r="AD46" s="2">
        <v>91347</v>
      </c>
      <c r="AE46" s="2">
        <v>120501</v>
      </c>
      <c r="AF46" s="2">
        <v>8820</v>
      </c>
      <c r="AG46" s="2">
        <v>333698</v>
      </c>
      <c r="AH46" s="2">
        <v>0</v>
      </c>
      <c r="AI46" s="2">
        <v>332105</v>
      </c>
      <c r="AJ46" s="2">
        <v>886471</v>
      </c>
    </row>
    <row r="47" spans="1:36" x14ac:dyDescent="0.25">
      <c r="A47" s="2">
        <v>150</v>
      </c>
      <c r="B47" s="2">
        <v>1</v>
      </c>
      <c r="C47" t="s">
        <v>48</v>
      </c>
      <c r="D47" s="2">
        <v>899</v>
      </c>
      <c r="E47" s="2">
        <v>981.00000000000011</v>
      </c>
      <c r="F47" s="2">
        <v>1010</v>
      </c>
      <c r="G47" s="2">
        <v>1103.2</v>
      </c>
      <c r="H47" s="2">
        <v>6963398</v>
      </c>
      <c r="I47" s="2">
        <v>0</v>
      </c>
      <c r="J47" s="2">
        <v>53467</v>
      </c>
      <c r="K47" s="2">
        <v>14951</v>
      </c>
      <c r="L47" s="2">
        <v>0</v>
      </c>
      <c r="M47" s="2">
        <v>0</v>
      </c>
      <c r="N47" s="2">
        <v>180506</v>
      </c>
      <c r="O47" s="2">
        <v>242851</v>
      </c>
      <c r="P47" s="2">
        <v>184786.25</v>
      </c>
      <c r="Q47" s="2">
        <v>14342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330960</v>
      </c>
      <c r="X47" s="2">
        <v>161580</v>
      </c>
      <c r="Y47" s="2">
        <v>0</v>
      </c>
      <c r="Z47" s="2">
        <v>34874</v>
      </c>
      <c r="AA47" s="2">
        <v>467757</v>
      </c>
      <c r="AB47" s="2">
        <v>8487892.25</v>
      </c>
      <c r="AC47" s="2">
        <v>0</v>
      </c>
      <c r="AD47" s="2">
        <v>56814</v>
      </c>
      <c r="AE47" s="2">
        <v>140011</v>
      </c>
      <c r="AF47" s="2">
        <v>0</v>
      </c>
      <c r="AG47" s="2">
        <v>145330</v>
      </c>
      <c r="AH47" s="2">
        <v>0</v>
      </c>
      <c r="AI47" s="2">
        <v>354416</v>
      </c>
      <c r="AJ47" s="2">
        <v>696571</v>
      </c>
    </row>
    <row r="48" spans="1:36" x14ac:dyDescent="0.25">
      <c r="A48" s="2">
        <v>152</v>
      </c>
      <c r="B48" s="2">
        <v>1</v>
      </c>
      <c r="C48" t="s">
        <v>49</v>
      </c>
      <c r="D48" s="2">
        <v>7228</v>
      </c>
      <c r="E48" s="2">
        <v>7878.9999999999991</v>
      </c>
      <c r="F48" s="2">
        <v>7214</v>
      </c>
      <c r="G48" s="2">
        <v>7851.4000000000005</v>
      </c>
      <c r="H48" s="2">
        <v>49558037</v>
      </c>
      <c r="I48" s="2">
        <v>434945</v>
      </c>
      <c r="J48" s="2">
        <v>4413045</v>
      </c>
      <c r="K48" s="2">
        <v>221404</v>
      </c>
      <c r="L48" s="2">
        <v>0</v>
      </c>
      <c r="M48" s="2">
        <v>0</v>
      </c>
      <c r="N48" s="2">
        <v>608576.98942728934</v>
      </c>
      <c r="O48" s="2">
        <v>1688809</v>
      </c>
      <c r="P48" s="2">
        <v>1202776.25</v>
      </c>
      <c r="Q48" s="2">
        <v>102068</v>
      </c>
      <c r="R48" s="2">
        <v>411099</v>
      </c>
      <c r="S48" s="2">
        <v>0</v>
      </c>
      <c r="T48" s="2">
        <v>0</v>
      </c>
      <c r="U48" s="2">
        <v>0</v>
      </c>
      <c r="V48" s="2">
        <v>0</v>
      </c>
      <c r="W48" s="2">
        <v>4111464</v>
      </c>
      <c r="X48" s="2">
        <v>0</v>
      </c>
      <c r="Y48" s="2">
        <v>0</v>
      </c>
      <c r="Z48" s="2">
        <v>239998</v>
      </c>
      <c r="AA48" s="2">
        <v>3328994</v>
      </c>
      <c r="AB48" s="2">
        <v>66321216.239427291</v>
      </c>
      <c r="AC48" s="2">
        <v>0</v>
      </c>
      <c r="AD48" s="2">
        <v>423425</v>
      </c>
      <c r="AE48" s="2">
        <v>1052019</v>
      </c>
      <c r="AF48" s="2">
        <v>359571</v>
      </c>
      <c r="AG48" s="2">
        <v>2729912</v>
      </c>
      <c r="AH48" s="2">
        <v>0</v>
      </c>
      <c r="AI48" s="2">
        <v>2911734</v>
      </c>
      <c r="AJ48" s="2">
        <v>7476661</v>
      </c>
    </row>
    <row r="49" spans="1:36" x14ac:dyDescent="0.25">
      <c r="A49" s="2">
        <v>160.1</v>
      </c>
      <c r="B49" s="2">
        <v>70</v>
      </c>
      <c r="C49" t="s">
        <v>50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226309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226309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</row>
    <row r="50" spans="1:36" x14ac:dyDescent="0.25">
      <c r="A50" s="2">
        <v>160.19999999999999</v>
      </c>
      <c r="B50" s="2">
        <v>90</v>
      </c>
      <c r="C50" t="s">
        <v>51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611374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611374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</row>
    <row r="51" spans="1:36" x14ac:dyDescent="0.25">
      <c r="A51" s="2">
        <v>162</v>
      </c>
      <c r="B51" s="2">
        <v>1</v>
      </c>
      <c r="C51" t="s">
        <v>52</v>
      </c>
      <c r="D51" s="2">
        <v>1033</v>
      </c>
      <c r="E51" s="2">
        <v>1148.4000000000001</v>
      </c>
      <c r="F51" s="2">
        <v>1028</v>
      </c>
      <c r="G51" s="2">
        <v>1143.4000000000001</v>
      </c>
      <c r="H51" s="2">
        <v>7217141</v>
      </c>
      <c r="I51" s="2">
        <v>18421</v>
      </c>
      <c r="J51" s="2">
        <v>745197</v>
      </c>
      <c r="K51" s="2">
        <v>0</v>
      </c>
      <c r="L51" s="2">
        <v>0</v>
      </c>
      <c r="M51" s="2">
        <v>0</v>
      </c>
      <c r="N51" s="2">
        <v>358742.13252079312</v>
      </c>
      <c r="O51" s="2">
        <v>255153</v>
      </c>
      <c r="P51" s="2">
        <v>188776.25</v>
      </c>
      <c r="Q51" s="2">
        <v>14864</v>
      </c>
      <c r="R51" s="2">
        <v>52917</v>
      </c>
      <c r="S51" s="2">
        <v>0</v>
      </c>
      <c r="T51" s="2">
        <v>0</v>
      </c>
      <c r="U51" s="2">
        <v>0</v>
      </c>
      <c r="V51" s="2">
        <v>0</v>
      </c>
      <c r="W51" s="2">
        <v>343020</v>
      </c>
      <c r="X51" s="2">
        <v>0</v>
      </c>
      <c r="Y51" s="2">
        <v>0</v>
      </c>
      <c r="Z51" s="2">
        <v>30678</v>
      </c>
      <c r="AA51" s="2">
        <v>484802</v>
      </c>
      <c r="AB51" s="2">
        <v>9709711.382520793</v>
      </c>
      <c r="AC51" s="2">
        <v>0</v>
      </c>
      <c r="AD51" s="2">
        <v>56757</v>
      </c>
      <c r="AE51" s="2">
        <v>104435</v>
      </c>
      <c r="AF51" s="2">
        <v>29275</v>
      </c>
      <c r="AG51" s="2">
        <v>109978</v>
      </c>
      <c r="AH51" s="2">
        <v>0</v>
      </c>
      <c r="AI51" s="2">
        <v>268203</v>
      </c>
      <c r="AJ51" s="2">
        <v>568648</v>
      </c>
    </row>
    <row r="52" spans="1:36" x14ac:dyDescent="0.25">
      <c r="A52" s="2">
        <v>166</v>
      </c>
      <c r="B52" s="2">
        <v>1</v>
      </c>
      <c r="C52" t="s">
        <v>53</v>
      </c>
      <c r="D52" s="2">
        <v>573</v>
      </c>
      <c r="E52" s="2">
        <v>640</v>
      </c>
      <c r="F52" s="2">
        <v>460</v>
      </c>
      <c r="G52" s="2">
        <v>524.79999999999995</v>
      </c>
      <c r="H52" s="2">
        <v>3312538</v>
      </c>
      <c r="I52" s="2">
        <v>12281</v>
      </c>
      <c r="J52" s="2">
        <v>212218</v>
      </c>
      <c r="K52" s="2">
        <v>0</v>
      </c>
      <c r="L52" s="2">
        <v>129423</v>
      </c>
      <c r="M52" s="2">
        <v>531694</v>
      </c>
      <c r="N52" s="2">
        <v>327666</v>
      </c>
      <c r="O52" s="2">
        <v>118478</v>
      </c>
      <c r="P52" s="2">
        <v>66141.25</v>
      </c>
      <c r="Q52" s="2">
        <v>6822</v>
      </c>
      <c r="R52" s="2">
        <v>0</v>
      </c>
      <c r="S52" s="2">
        <v>0</v>
      </c>
      <c r="T52" s="2">
        <v>0</v>
      </c>
      <c r="U52" s="2">
        <v>117601</v>
      </c>
      <c r="V52" s="2">
        <v>0</v>
      </c>
      <c r="W52" s="2">
        <v>577280</v>
      </c>
      <c r="X52" s="2">
        <v>127140</v>
      </c>
      <c r="Y52" s="2">
        <v>0</v>
      </c>
      <c r="Z52" s="2">
        <v>16649</v>
      </c>
      <c r="AA52" s="2">
        <v>222515</v>
      </c>
      <c r="AB52" s="2">
        <v>5651306.25</v>
      </c>
      <c r="AC52" s="2">
        <v>0</v>
      </c>
      <c r="AD52" s="2">
        <v>118478</v>
      </c>
      <c r="AE52" s="2">
        <v>66141.25</v>
      </c>
      <c r="AF52" s="2">
        <v>0</v>
      </c>
      <c r="AG52" s="2">
        <v>577280</v>
      </c>
      <c r="AH52" s="2">
        <v>46350</v>
      </c>
      <c r="AI52" s="2">
        <v>222515</v>
      </c>
      <c r="AJ52" s="2">
        <v>984414.25</v>
      </c>
    </row>
    <row r="53" spans="1:36" x14ac:dyDescent="0.25">
      <c r="A53" s="2">
        <v>173</v>
      </c>
      <c r="B53" s="2">
        <v>1</v>
      </c>
      <c r="C53" t="s">
        <v>54</v>
      </c>
      <c r="D53" s="2">
        <v>468</v>
      </c>
      <c r="E53" s="2">
        <v>511.40000000000003</v>
      </c>
      <c r="F53" s="2">
        <v>496</v>
      </c>
      <c r="G53" s="2">
        <v>542.59999999999991</v>
      </c>
      <c r="H53" s="2">
        <v>3424891</v>
      </c>
      <c r="I53" s="2">
        <v>0</v>
      </c>
      <c r="J53" s="2">
        <v>436899</v>
      </c>
      <c r="K53" s="2">
        <v>21337</v>
      </c>
      <c r="L53" s="2">
        <v>128339</v>
      </c>
      <c r="M53" s="2">
        <v>0</v>
      </c>
      <c r="N53" s="2">
        <v>119719</v>
      </c>
      <c r="O53" s="2">
        <v>131421</v>
      </c>
      <c r="P53" s="2">
        <v>58852.5</v>
      </c>
      <c r="Q53" s="2">
        <v>7054</v>
      </c>
      <c r="R53" s="2">
        <v>0</v>
      </c>
      <c r="S53" s="2">
        <v>0</v>
      </c>
      <c r="T53" s="2">
        <v>0</v>
      </c>
      <c r="U53" s="2">
        <v>0</v>
      </c>
      <c r="V53" s="2">
        <v>-7574</v>
      </c>
      <c r="W53" s="2">
        <v>780753</v>
      </c>
      <c r="X53" s="2">
        <v>0</v>
      </c>
      <c r="Y53" s="2">
        <v>1767</v>
      </c>
      <c r="Z53" s="2">
        <v>17548</v>
      </c>
      <c r="AA53" s="2">
        <v>230062</v>
      </c>
      <c r="AB53" s="2">
        <v>5351068.5</v>
      </c>
      <c r="AC53" s="2">
        <v>0</v>
      </c>
      <c r="AD53" s="2">
        <v>76823</v>
      </c>
      <c r="AE53" s="2">
        <v>30381</v>
      </c>
      <c r="AF53" s="2">
        <v>0</v>
      </c>
      <c r="AG53" s="2">
        <v>511979</v>
      </c>
      <c r="AH53" s="2">
        <v>0</v>
      </c>
      <c r="AI53" s="2">
        <v>118764</v>
      </c>
      <c r="AJ53" s="2">
        <v>737947</v>
      </c>
    </row>
    <row r="54" spans="1:36" x14ac:dyDescent="0.25">
      <c r="A54" s="2">
        <v>177</v>
      </c>
      <c r="B54" s="2">
        <v>1</v>
      </c>
      <c r="C54" t="s">
        <v>55</v>
      </c>
      <c r="D54" s="2">
        <v>1007</v>
      </c>
      <c r="E54" s="2">
        <v>1102.8</v>
      </c>
      <c r="F54" s="2">
        <v>1076</v>
      </c>
      <c r="G54" s="2">
        <v>1176.8</v>
      </c>
      <c r="H54" s="2">
        <v>7427962</v>
      </c>
      <c r="I54" s="2">
        <v>0</v>
      </c>
      <c r="J54" s="2">
        <v>600504</v>
      </c>
      <c r="K54" s="2">
        <v>83228</v>
      </c>
      <c r="L54" s="2">
        <v>0</v>
      </c>
      <c r="M54" s="2">
        <v>0</v>
      </c>
      <c r="N54" s="2">
        <v>207049</v>
      </c>
      <c r="O54" s="2">
        <v>271713</v>
      </c>
      <c r="P54" s="2">
        <v>159721.25</v>
      </c>
      <c r="Q54" s="2">
        <v>15298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1074418</v>
      </c>
      <c r="X54" s="2">
        <v>275340</v>
      </c>
      <c r="Y54" s="2">
        <v>707</v>
      </c>
      <c r="Z54" s="2">
        <v>37601</v>
      </c>
      <c r="AA54" s="2">
        <v>498963</v>
      </c>
      <c r="AB54" s="2">
        <v>10377164.25</v>
      </c>
      <c r="AC54" s="2">
        <v>0</v>
      </c>
      <c r="AD54" s="2">
        <v>112984</v>
      </c>
      <c r="AE54" s="2">
        <v>115905</v>
      </c>
      <c r="AF54" s="2">
        <v>0</v>
      </c>
      <c r="AG54" s="2">
        <v>721348</v>
      </c>
      <c r="AH54" s="2">
        <v>100378</v>
      </c>
      <c r="AI54" s="2">
        <v>362081</v>
      </c>
      <c r="AJ54" s="2">
        <v>1312318</v>
      </c>
    </row>
    <row r="55" spans="1:36" x14ac:dyDescent="0.25">
      <c r="A55" s="2">
        <v>181</v>
      </c>
      <c r="B55" s="2">
        <v>1</v>
      </c>
      <c r="C55" t="s">
        <v>56</v>
      </c>
      <c r="D55" s="2">
        <v>6801</v>
      </c>
      <c r="E55" s="2">
        <v>7431.6</v>
      </c>
      <c r="F55" s="2">
        <v>6496</v>
      </c>
      <c r="G55" s="2">
        <v>7094.5999999999995</v>
      </c>
      <c r="H55" s="2">
        <v>44781115</v>
      </c>
      <c r="I55" s="2">
        <v>350003</v>
      </c>
      <c r="J55" s="2">
        <v>3725741</v>
      </c>
      <c r="K55" s="2">
        <v>14218</v>
      </c>
      <c r="L55" s="2">
        <v>0</v>
      </c>
      <c r="M55" s="2">
        <v>0</v>
      </c>
      <c r="N55" s="2">
        <v>865648.11489539151</v>
      </c>
      <c r="O55" s="2">
        <v>1622770</v>
      </c>
      <c r="P55" s="2">
        <v>1184697.5</v>
      </c>
      <c r="Q55" s="2">
        <v>92230</v>
      </c>
      <c r="R55" s="2">
        <v>70378</v>
      </c>
      <c r="S55" s="2">
        <v>0</v>
      </c>
      <c r="T55" s="2">
        <v>0</v>
      </c>
      <c r="U55" s="2">
        <v>57020</v>
      </c>
      <c r="V55" s="2">
        <v>0</v>
      </c>
      <c r="W55" s="2">
        <v>2128380</v>
      </c>
      <c r="X55" s="2">
        <v>1769820</v>
      </c>
      <c r="Y55" s="2">
        <v>86936</v>
      </c>
      <c r="Z55" s="2">
        <v>239975</v>
      </c>
      <c r="AA55" s="2">
        <v>3008110</v>
      </c>
      <c r="AB55" s="2">
        <v>58227221.614895388</v>
      </c>
      <c r="AC55" s="2">
        <v>0</v>
      </c>
      <c r="AD55" s="2">
        <v>613357</v>
      </c>
      <c r="AE55" s="2">
        <v>1184697.5</v>
      </c>
      <c r="AF55" s="2">
        <v>70378</v>
      </c>
      <c r="AG55" s="2">
        <v>1285142</v>
      </c>
      <c r="AH55" s="2">
        <v>645205</v>
      </c>
      <c r="AI55" s="2">
        <v>3008110</v>
      </c>
      <c r="AJ55" s="2">
        <v>6161684.5</v>
      </c>
    </row>
    <row r="56" spans="1:36" x14ac:dyDescent="0.25">
      <c r="A56" s="2">
        <v>182</v>
      </c>
      <c r="B56" s="2">
        <v>1</v>
      </c>
      <c r="C56" t="s">
        <v>57</v>
      </c>
      <c r="D56" s="2">
        <v>1216</v>
      </c>
      <c r="E56" s="2">
        <v>1332</v>
      </c>
      <c r="F56" s="2">
        <v>1030</v>
      </c>
      <c r="G56" s="2">
        <v>1126</v>
      </c>
      <c r="H56" s="2">
        <v>7107312</v>
      </c>
      <c r="I56" s="2">
        <v>0</v>
      </c>
      <c r="J56" s="2">
        <v>596477</v>
      </c>
      <c r="K56" s="2">
        <v>0</v>
      </c>
      <c r="L56" s="2">
        <v>0</v>
      </c>
      <c r="M56" s="2">
        <v>0</v>
      </c>
      <c r="N56" s="2">
        <v>245002.2828074703</v>
      </c>
      <c r="O56" s="2">
        <v>251086</v>
      </c>
      <c r="P56" s="2">
        <v>188605</v>
      </c>
      <c r="Q56" s="2">
        <v>14638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337800</v>
      </c>
      <c r="X56" s="2">
        <v>0</v>
      </c>
      <c r="Y56" s="2">
        <v>0</v>
      </c>
      <c r="Z56" s="2">
        <v>32538</v>
      </c>
      <c r="AA56" s="2">
        <v>477424</v>
      </c>
      <c r="AB56" s="2">
        <v>9250882.2828074694</v>
      </c>
      <c r="AC56" s="2">
        <v>0</v>
      </c>
      <c r="AD56" s="2">
        <v>214266</v>
      </c>
      <c r="AE56" s="2">
        <v>188605</v>
      </c>
      <c r="AF56" s="2">
        <v>0</v>
      </c>
      <c r="AG56" s="2">
        <v>280834</v>
      </c>
      <c r="AH56" s="2">
        <v>0</v>
      </c>
      <c r="AI56" s="2">
        <v>477424</v>
      </c>
      <c r="AJ56" s="2">
        <v>1161129</v>
      </c>
    </row>
    <row r="57" spans="1:36" x14ac:dyDescent="0.25">
      <c r="A57" s="2">
        <v>186</v>
      </c>
      <c r="B57" s="2">
        <v>1</v>
      </c>
      <c r="C57" t="s">
        <v>58</v>
      </c>
      <c r="D57" s="2">
        <v>1465</v>
      </c>
      <c r="E57" s="2">
        <v>1615.0000000000002</v>
      </c>
      <c r="F57" s="2">
        <v>1793</v>
      </c>
      <c r="G57" s="2">
        <v>1982.3999999999999</v>
      </c>
      <c r="H57" s="2">
        <v>12512909</v>
      </c>
      <c r="I57" s="2">
        <v>0</v>
      </c>
      <c r="J57" s="2">
        <v>327073</v>
      </c>
      <c r="K57" s="2">
        <v>14573</v>
      </c>
      <c r="L57" s="2">
        <v>0</v>
      </c>
      <c r="M57" s="2">
        <v>0</v>
      </c>
      <c r="N57" s="2">
        <v>272238</v>
      </c>
      <c r="O57" s="2">
        <v>433756</v>
      </c>
      <c r="P57" s="2">
        <v>332052.5</v>
      </c>
      <c r="Q57" s="2">
        <v>25771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594720</v>
      </c>
      <c r="X57" s="2">
        <v>0</v>
      </c>
      <c r="Y57" s="2">
        <v>0</v>
      </c>
      <c r="Z57" s="2">
        <v>82498</v>
      </c>
      <c r="AA57" s="2">
        <v>840538</v>
      </c>
      <c r="AB57" s="2">
        <v>15436128.5</v>
      </c>
      <c r="AC57" s="2">
        <v>0</v>
      </c>
      <c r="AD57" s="2">
        <v>348691</v>
      </c>
      <c r="AE57" s="2">
        <v>332052.5</v>
      </c>
      <c r="AF57" s="2">
        <v>0</v>
      </c>
      <c r="AG57" s="2">
        <v>559997</v>
      </c>
      <c r="AH57" s="2">
        <v>0</v>
      </c>
      <c r="AI57" s="2">
        <v>840538</v>
      </c>
      <c r="AJ57" s="2">
        <v>2081278.5</v>
      </c>
    </row>
    <row r="58" spans="1:36" x14ac:dyDescent="0.25">
      <c r="A58" s="2">
        <v>191</v>
      </c>
      <c r="B58" s="2">
        <v>1</v>
      </c>
      <c r="C58" t="s">
        <v>59</v>
      </c>
      <c r="D58" s="2">
        <v>10850</v>
      </c>
      <c r="E58" s="2">
        <v>11958.4</v>
      </c>
      <c r="F58" s="2">
        <v>8424</v>
      </c>
      <c r="G58" s="2">
        <v>9308.6</v>
      </c>
      <c r="H58" s="2">
        <v>58755883</v>
      </c>
      <c r="I58" s="2">
        <v>1014189</v>
      </c>
      <c r="J58" s="2">
        <v>7851247</v>
      </c>
      <c r="K58" s="2">
        <v>1286946</v>
      </c>
      <c r="L58" s="2">
        <v>0</v>
      </c>
      <c r="M58" s="2">
        <v>0</v>
      </c>
      <c r="N58" s="2">
        <v>29677.870200962741</v>
      </c>
      <c r="O58" s="2">
        <v>2171482</v>
      </c>
      <c r="P58" s="2">
        <v>778065</v>
      </c>
      <c r="Q58" s="2">
        <v>121012</v>
      </c>
      <c r="R58" s="2">
        <v>313886</v>
      </c>
      <c r="S58" s="2">
        <v>0</v>
      </c>
      <c r="T58" s="2">
        <v>0</v>
      </c>
      <c r="U58" s="2">
        <v>0</v>
      </c>
      <c r="V58" s="2">
        <v>-7574</v>
      </c>
      <c r="W58" s="2">
        <v>16904511</v>
      </c>
      <c r="X58" s="2">
        <v>2237040</v>
      </c>
      <c r="Y58" s="2">
        <v>302510</v>
      </c>
      <c r="Z58" s="2">
        <v>381644</v>
      </c>
      <c r="AA58" s="2">
        <v>3946846</v>
      </c>
      <c r="AB58" s="2">
        <v>93850324.870200962</v>
      </c>
      <c r="AC58" s="2">
        <v>0</v>
      </c>
      <c r="AD58" s="2">
        <v>956006</v>
      </c>
      <c r="AE58" s="2">
        <v>778065</v>
      </c>
      <c r="AF58" s="2">
        <v>313886</v>
      </c>
      <c r="AG58" s="2">
        <v>16154696</v>
      </c>
      <c r="AH58" s="2">
        <v>815535</v>
      </c>
      <c r="AI58" s="2">
        <v>3946846</v>
      </c>
      <c r="AJ58" s="2">
        <v>22149499</v>
      </c>
    </row>
    <row r="59" spans="1:36" x14ac:dyDescent="0.25">
      <c r="A59" s="2">
        <v>192</v>
      </c>
      <c r="B59" s="2">
        <v>1</v>
      </c>
      <c r="C59" t="s">
        <v>60</v>
      </c>
      <c r="D59" s="2">
        <v>7609</v>
      </c>
      <c r="E59" s="2">
        <v>8325</v>
      </c>
      <c r="F59" s="2">
        <v>7211</v>
      </c>
      <c r="G59" s="2">
        <v>7889.8</v>
      </c>
      <c r="H59" s="2">
        <v>49800418</v>
      </c>
      <c r="I59" s="2">
        <v>220031</v>
      </c>
      <c r="J59" s="2">
        <v>505822</v>
      </c>
      <c r="K59" s="2">
        <v>161382</v>
      </c>
      <c r="L59" s="2">
        <v>0</v>
      </c>
      <c r="M59" s="2">
        <v>0</v>
      </c>
      <c r="N59" s="2">
        <v>193257</v>
      </c>
      <c r="O59" s="2">
        <v>1684606</v>
      </c>
      <c r="P59" s="2">
        <v>1094005</v>
      </c>
      <c r="Q59" s="2">
        <v>102567</v>
      </c>
      <c r="R59" s="2">
        <v>44735</v>
      </c>
      <c r="S59" s="2">
        <v>0</v>
      </c>
      <c r="T59" s="2">
        <v>0</v>
      </c>
      <c r="U59" s="2">
        <v>0</v>
      </c>
      <c r="V59" s="2">
        <v>-15149</v>
      </c>
      <c r="W59" s="2">
        <v>6546719</v>
      </c>
      <c r="X59" s="2">
        <v>1902420</v>
      </c>
      <c r="Y59" s="2">
        <v>0</v>
      </c>
      <c r="Z59" s="2">
        <v>427207</v>
      </c>
      <c r="AA59" s="2">
        <v>3345275</v>
      </c>
      <c r="AB59" s="2">
        <v>64110875</v>
      </c>
      <c r="AC59" s="2">
        <v>0</v>
      </c>
      <c r="AD59" s="2">
        <v>384221</v>
      </c>
      <c r="AE59" s="2">
        <v>838429</v>
      </c>
      <c r="AF59" s="2">
        <v>34284</v>
      </c>
      <c r="AG59" s="2">
        <v>4383205</v>
      </c>
      <c r="AH59" s="2">
        <v>594143</v>
      </c>
      <c r="AI59" s="2">
        <v>2563767</v>
      </c>
      <c r="AJ59" s="2">
        <v>8203906</v>
      </c>
    </row>
    <row r="60" spans="1:36" x14ac:dyDescent="0.25">
      <c r="A60" s="2">
        <v>194</v>
      </c>
      <c r="B60" s="2">
        <v>1</v>
      </c>
      <c r="C60" t="s">
        <v>61</v>
      </c>
      <c r="D60" s="2">
        <v>11369</v>
      </c>
      <c r="E60" s="2">
        <v>12464.6</v>
      </c>
      <c r="F60" s="2">
        <v>11496</v>
      </c>
      <c r="G60" s="2">
        <v>12606</v>
      </c>
      <c r="H60" s="2">
        <v>79569072</v>
      </c>
      <c r="I60" s="2">
        <v>550589</v>
      </c>
      <c r="J60" s="2">
        <v>708053</v>
      </c>
      <c r="K60" s="2">
        <v>237546</v>
      </c>
      <c r="L60" s="2">
        <v>0</v>
      </c>
      <c r="M60" s="2">
        <v>0</v>
      </c>
      <c r="N60" s="2">
        <v>155881</v>
      </c>
      <c r="O60" s="2">
        <v>2760203</v>
      </c>
      <c r="P60" s="2">
        <v>1417037.5</v>
      </c>
      <c r="Q60" s="2">
        <v>163878</v>
      </c>
      <c r="R60" s="2">
        <v>14245</v>
      </c>
      <c r="S60" s="2">
        <v>0</v>
      </c>
      <c r="T60" s="2">
        <v>0</v>
      </c>
      <c r="U60" s="2">
        <v>0</v>
      </c>
      <c r="V60" s="2">
        <v>-27773</v>
      </c>
      <c r="W60" s="2">
        <v>16611683</v>
      </c>
      <c r="X60" s="2">
        <v>2959580</v>
      </c>
      <c r="Y60" s="2">
        <v>0</v>
      </c>
      <c r="Z60" s="2">
        <v>618099</v>
      </c>
      <c r="AA60" s="2">
        <v>5344944</v>
      </c>
      <c r="AB60" s="2">
        <v>108123457.5</v>
      </c>
      <c r="AC60" s="2">
        <v>0</v>
      </c>
      <c r="AD60" s="2">
        <v>910774</v>
      </c>
      <c r="AE60" s="2">
        <v>1417037.5</v>
      </c>
      <c r="AF60" s="2">
        <v>14245</v>
      </c>
      <c r="AG60" s="2">
        <v>15430097</v>
      </c>
      <c r="AH60" s="2">
        <v>1078943</v>
      </c>
      <c r="AI60" s="2">
        <v>5344944</v>
      </c>
      <c r="AJ60" s="2">
        <v>23117097.5</v>
      </c>
    </row>
    <row r="61" spans="1:36" x14ac:dyDescent="0.25">
      <c r="A61" s="2">
        <v>195</v>
      </c>
      <c r="B61" s="2">
        <v>1</v>
      </c>
      <c r="C61" t="s">
        <v>62</v>
      </c>
      <c r="D61" s="2">
        <v>389</v>
      </c>
      <c r="E61" s="2">
        <v>425.2</v>
      </c>
      <c r="F61" s="2">
        <v>691</v>
      </c>
      <c r="G61" s="2">
        <v>754.8</v>
      </c>
      <c r="H61" s="2">
        <v>4764298</v>
      </c>
      <c r="I61" s="2">
        <v>0</v>
      </c>
      <c r="J61" s="2">
        <v>66761</v>
      </c>
      <c r="K61" s="2">
        <v>0</v>
      </c>
      <c r="L61" s="2">
        <v>87768</v>
      </c>
      <c r="M61" s="2">
        <v>0</v>
      </c>
      <c r="N61" s="2">
        <v>126257</v>
      </c>
      <c r="O61" s="2">
        <v>167168</v>
      </c>
      <c r="P61" s="2">
        <v>126606.25</v>
      </c>
      <c r="Q61" s="2">
        <v>9812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226440</v>
      </c>
      <c r="X61" s="2">
        <v>0</v>
      </c>
      <c r="Y61" s="2">
        <v>0</v>
      </c>
      <c r="Z61" s="2">
        <v>20143</v>
      </c>
      <c r="AA61" s="2">
        <v>226440</v>
      </c>
      <c r="AB61" s="2">
        <v>5821693.25</v>
      </c>
      <c r="AC61" s="2">
        <v>0</v>
      </c>
      <c r="AD61" s="2">
        <v>55825</v>
      </c>
      <c r="AE61" s="2">
        <v>126606.25</v>
      </c>
      <c r="AF61" s="2">
        <v>0</v>
      </c>
      <c r="AG61" s="2">
        <v>162993</v>
      </c>
      <c r="AH61" s="2">
        <v>0</v>
      </c>
      <c r="AI61" s="2">
        <v>226440</v>
      </c>
      <c r="AJ61" s="2">
        <v>571864.25</v>
      </c>
    </row>
    <row r="62" spans="1:36" x14ac:dyDescent="0.25">
      <c r="A62" s="2">
        <v>196</v>
      </c>
      <c r="B62" s="2">
        <v>1</v>
      </c>
      <c r="C62" t="s">
        <v>63</v>
      </c>
      <c r="D62" s="2">
        <v>28127</v>
      </c>
      <c r="E62" s="2">
        <v>30768.400000000001</v>
      </c>
      <c r="F62" s="2">
        <v>29414</v>
      </c>
      <c r="G62" s="2">
        <v>32189.800000000003</v>
      </c>
      <c r="H62" s="2">
        <v>203182018</v>
      </c>
      <c r="I62" s="2">
        <v>1708055</v>
      </c>
      <c r="J62" s="2">
        <v>5675337</v>
      </c>
      <c r="K62" s="2">
        <v>1529688</v>
      </c>
      <c r="L62" s="2">
        <v>0</v>
      </c>
      <c r="M62" s="2">
        <v>0</v>
      </c>
      <c r="N62" s="2">
        <v>0</v>
      </c>
      <c r="O62" s="2">
        <v>7233460</v>
      </c>
      <c r="P62" s="2">
        <v>3734785</v>
      </c>
      <c r="Q62" s="2">
        <v>418467</v>
      </c>
      <c r="R62" s="2">
        <v>404626</v>
      </c>
      <c r="S62" s="2">
        <v>0</v>
      </c>
      <c r="T62" s="2">
        <v>0</v>
      </c>
      <c r="U62" s="2">
        <v>93406</v>
      </c>
      <c r="V62" s="2">
        <v>-41659</v>
      </c>
      <c r="W62" s="2">
        <v>39907626</v>
      </c>
      <c r="X62" s="2">
        <v>7630220</v>
      </c>
      <c r="Y62" s="2">
        <v>0</v>
      </c>
      <c r="Z62" s="2">
        <v>1283798</v>
      </c>
      <c r="AA62" s="2">
        <v>13648475</v>
      </c>
      <c r="AB62" s="2">
        <v>278778082</v>
      </c>
      <c r="AC62" s="2">
        <v>0</v>
      </c>
      <c r="AD62" s="2">
        <v>2134915</v>
      </c>
      <c r="AE62" s="2">
        <v>3734785</v>
      </c>
      <c r="AF62" s="2">
        <v>404626</v>
      </c>
      <c r="AG62" s="2">
        <v>36702860</v>
      </c>
      <c r="AH62" s="2">
        <v>2781670</v>
      </c>
      <c r="AI62" s="2">
        <v>13648475</v>
      </c>
      <c r="AJ62" s="2">
        <v>56625661</v>
      </c>
    </row>
    <row r="63" spans="1:36" x14ac:dyDescent="0.25">
      <c r="A63" s="2">
        <v>197</v>
      </c>
      <c r="B63" s="2">
        <v>1</v>
      </c>
      <c r="C63" t="s">
        <v>64</v>
      </c>
      <c r="D63" s="2">
        <v>5138</v>
      </c>
      <c r="E63" s="2">
        <v>5581</v>
      </c>
      <c r="F63" s="2">
        <v>5092</v>
      </c>
      <c r="G63" s="2">
        <v>5531</v>
      </c>
      <c r="H63" s="2">
        <v>34911672</v>
      </c>
      <c r="I63" s="2">
        <v>444156</v>
      </c>
      <c r="J63" s="2">
        <v>3325627</v>
      </c>
      <c r="K63" s="2">
        <v>416711</v>
      </c>
      <c r="L63" s="2">
        <v>0</v>
      </c>
      <c r="M63" s="2">
        <v>0</v>
      </c>
      <c r="N63" s="2">
        <v>0</v>
      </c>
      <c r="O63" s="2">
        <v>1284537</v>
      </c>
      <c r="P63" s="2">
        <v>559473.75</v>
      </c>
      <c r="Q63" s="2">
        <v>71903</v>
      </c>
      <c r="R63" s="2">
        <v>0</v>
      </c>
      <c r="S63" s="2">
        <v>0</v>
      </c>
      <c r="T63" s="2">
        <v>0</v>
      </c>
      <c r="U63" s="2">
        <v>0</v>
      </c>
      <c r="V63" s="2">
        <v>-7574</v>
      </c>
      <c r="W63" s="2">
        <v>8441468</v>
      </c>
      <c r="X63" s="2">
        <v>1355380</v>
      </c>
      <c r="Y63" s="2">
        <v>0</v>
      </c>
      <c r="Z63" s="2">
        <v>219728</v>
      </c>
      <c r="AA63" s="2">
        <v>2345144</v>
      </c>
      <c r="AB63" s="2">
        <v>52012845.75</v>
      </c>
      <c r="AC63" s="2">
        <v>0</v>
      </c>
      <c r="AD63" s="2">
        <v>814120</v>
      </c>
      <c r="AE63" s="2">
        <v>559473.75</v>
      </c>
      <c r="AF63" s="2">
        <v>0</v>
      </c>
      <c r="AG63" s="2">
        <v>8440416.4000000004</v>
      </c>
      <c r="AH63" s="2">
        <v>494117</v>
      </c>
      <c r="AI63" s="2">
        <v>2345144</v>
      </c>
      <c r="AJ63" s="2">
        <v>12159154.15</v>
      </c>
    </row>
    <row r="64" spans="1:36" x14ac:dyDescent="0.25">
      <c r="A64" s="2">
        <v>199</v>
      </c>
      <c r="B64" s="2">
        <v>1</v>
      </c>
      <c r="C64" t="s">
        <v>65</v>
      </c>
      <c r="D64" s="2">
        <v>4115</v>
      </c>
      <c r="E64" s="2">
        <v>4520</v>
      </c>
      <c r="F64" s="2">
        <v>3494</v>
      </c>
      <c r="G64" s="2">
        <v>3827.9999999999995</v>
      </c>
      <c r="H64" s="2">
        <v>24162336</v>
      </c>
      <c r="I64" s="2">
        <v>422664</v>
      </c>
      <c r="J64" s="2">
        <v>1931252</v>
      </c>
      <c r="K64" s="2">
        <v>325372</v>
      </c>
      <c r="L64" s="2">
        <v>0</v>
      </c>
      <c r="M64" s="2">
        <v>0</v>
      </c>
      <c r="N64" s="2">
        <v>0</v>
      </c>
      <c r="O64" s="2">
        <v>869082</v>
      </c>
      <c r="P64" s="2">
        <v>526618.75</v>
      </c>
      <c r="Q64" s="2">
        <v>49764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3274931</v>
      </c>
      <c r="X64" s="2">
        <v>0</v>
      </c>
      <c r="Y64" s="2">
        <v>37814</v>
      </c>
      <c r="Z64" s="2">
        <v>130165</v>
      </c>
      <c r="AA64" s="2">
        <v>1623072</v>
      </c>
      <c r="AB64" s="2">
        <v>33353070.75</v>
      </c>
      <c r="AC64" s="2">
        <v>0</v>
      </c>
      <c r="AD64" s="2">
        <v>350691</v>
      </c>
      <c r="AE64" s="2">
        <v>526618.75</v>
      </c>
      <c r="AF64" s="2">
        <v>0</v>
      </c>
      <c r="AG64" s="2">
        <v>3034816</v>
      </c>
      <c r="AH64" s="2">
        <v>0</v>
      </c>
      <c r="AI64" s="2">
        <v>1623072</v>
      </c>
      <c r="AJ64" s="2">
        <v>5535197.75</v>
      </c>
    </row>
    <row r="65" spans="1:36" x14ac:dyDescent="0.25">
      <c r="A65" s="2">
        <v>200</v>
      </c>
      <c r="B65" s="2">
        <v>1</v>
      </c>
      <c r="C65" t="s">
        <v>66</v>
      </c>
      <c r="D65" s="2">
        <v>4578</v>
      </c>
      <c r="E65" s="2">
        <v>5030.8</v>
      </c>
      <c r="F65" s="2">
        <v>4322</v>
      </c>
      <c r="G65" s="2">
        <v>4753</v>
      </c>
      <c r="H65" s="2">
        <v>30000936</v>
      </c>
      <c r="I65" s="2">
        <v>296786</v>
      </c>
      <c r="J65" s="2">
        <v>661028</v>
      </c>
      <c r="K65" s="2">
        <v>30469</v>
      </c>
      <c r="L65" s="2">
        <v>0</v>
      </c>
      <c r="M65" s="2">
        <v>0</v>
      </c>
      <c r="N65" s="2">
        <v>405204</v>
      </c>
      <c r="O65" s="2">
        <v>1073861</v>
      </c>
      <c r="P65" s="2">
        <v>445633.75</v>
      </c>
      <c r="Q65" s="2">
        <v>61789</v>
      </c>
      <c r="R65" s="2">
        <v>22149</v>
      </c>
      <c r="S65" s="2">
        <v>0</v>
      </c>
      <c r="T65" s="2">
        <v>0</v>
      </c>
      <c r="U65" s="2">
        <v>0</v>
      </c>
      <c r="V65" s="2">
        <v>-8079</v>
      </c>
      <c r="W65" s="2">
        <v>7879143</v>
      </c>
      <c r="X65" s="2">
        <v>0</v>
      </c>
      <c r="Y65" s="2">
        <v>32866</v>
      </c>
      <c r="Z65" s="2">
        <v>148425</v>
      </c>
      <c r="AA65" s="2">
        <v>2015272</v>
      </c>
      <c r="AB65" s="2">
        <v>43065482.75</v>
      </c>
      <c r="AC65" s="2">
        <v>0</v>
      </c>
      <c r="AD65" s="2">
        <v>423804</v>
      </c>
      <c r="AE65" s="2">
        <v>445633.75</v>
      </c>
      <c r="AF65" s="2">
        <v>22149</v>
      </c>
      <c r="AG65" s="2">
        <v>7494653</v>
      </c>
      <c r="AH65" s="2">
        <v>0</v>
      </c>
      <c r="AI65" s="2">
        <v>2015272</v>
      </c>
      <c r="AJ65" s="2">
        <v>10401511.75</v>
      </c>
    </row>
    <row r="66" spans="1:36" x14ac:dyDescent="0.25">
      <c r="A66" s="2">
        <v>203</v>
      </c>
      <c r="B66" s="2">
        <v>1</v>
      </c>
      <c r="C66" t="s">
        <v>67</v>
      </c>
      <c r="D66" s="2">
        <v>745</v>
      </c>
      <c r="E66" s="2">
        <v>815.2</v>
      </c>
      <c r="F66" s="2">
        <v>663</v>
      </c>
      <c r="G66" s="2">
        <v>729.2</v>
      </c>
      <c r="H66" s="2">
        <v>4602710</v>
      </c>
      <c r="I66" s="2">
        <v>0</v>
      </c>
      <c r="J66" s="2">
        <v>209027</v>
      </c>
      <c r="K66" s="2">
        <v>15426</v>
      </c>
      <c r="L66" s="2">
        <v>95370</v>
      </c>
      <c r="M66" s="2">
        <v>0</v>
      </c>
      <c r="N66" s="2">
        <v>150418</v>
      </c>
      <c r="O66" s="2">
        <v>166888</v>
      </c>
      <c r="P66" s="2">
        <v>101285</v>
      </c>
      <c r="Q66" s="2">
        <v>9480</v>
      </c>
      <c r="R66" s="2">
        <v>0</v>
      </c>
      <c r="S66" s="2">
        <v>0</v>
      </c>
      <c r="T66" s="2">
        <v>0</v>
      </c>
      <c r="U66" s="2">
        <v>0</v>
      </c>
      <c r="V66" s="2">
        <v>-6312</v>
      </c>
      <c r="W66" s="2">
        <v>621118</v>
      </c>
      <c r="X66" s="2">
        <v>0</v>
      </c>
      <c r="Y66" s="2">
        <v>13076</v>
      </c>
      <c r="Z66" s="2">
        <v>23096</v>
      </c>
      <c r="AA66" s="2">
        <v>309181</v>
      </c>
      <c r="AB66" s="2">
        <v>6310763</v>
      </c>
      <c r="AC66" s="2">
        <v>0</v>
      </c>
      <c r="AD66" s="2">
        <v>94216</v>
      </c>
      <c r="AE66" s="2">
        <v>77658</v>
      </c>
      <c r="AF66" s="2">
        <v>0</v>
      </c>
      <c r="AG66" s="2">
        <v>421316</v>
      </c>
      <c r="AH66" s="2">
        <v>0</v>
      </c>
      <c r="AI66" s="2">
        <v>237056</v>
      </c>
      <c r="AJ66" s="2">
        <v>830246</v>
      </c>
    </row>
    <row r="67" spans="1:36" x14ac:dyDescent="0.25">
      <c r="A67" s="2">
        <v>204</v>
      </c>
      <c r="B67" s="2">
        <v>1</v>
      </c>
      <c r="C67" t="s">
        <v>68</v>
      </c>
      <c r="D67" s="2">
        <v>2216</v>
      </c>
      <c r="E67" s="2">
        <v>2414.4000000000005</v>
      </c>
      <c r="F67" s="2">
        <v>2216</v>
      </c>
      <c r="G67" s="2">
        <v>2414.4000000000005</v>
      </c>
      <c r="H67" s="2">
        <v>15239693</v>
      </c>
      <c r="I67" s="2">
        <v>93129</v>
      </c>
      <c r="J67" s="2">
        <v>205688</v>
      </c>
      <c r="K67" s="2">
        <v>16723</v>
      </c>
      <c r="L67" s="2">
        <v>0</v>
      </c>
      <c r="M67" s="2">
        <v>0</v>
      </c>
      <c r="N67" s="2">
        <v>218855</v>
      </c>
      <c r="O67" s="2">
        <v>503883</v>
      </c>
      <c r="P67" s="2">
        <v>404412.5</v>
      </c>
      <c r="Q67" s="2">
        <v>31387</v>
      </c>
      <c r="R67" s="2">
        <v>0</v>
      </c>
      <c r="S67" s="2">
        <v>0</v>
      </c>
      <c r="T67" s="2">
        <v>0</v>
      </c>
      <c r="U67" s="2">
        <v>0</v>
      </c>
      <c r="V67" s="2">
        <v>-7574</v>
      </c>
      <c r="W67" s="2">
        <v>724320</v>
      </c>
      <c r="X67" s="2">
        <v>0</v>
      </c>
      <c r="Y67" s="2">
        <v>0</v>
      </c>
      <c r="Z67" s="2">
        <v>82864</v>
      </c>
      <c r="AA67" s="2">
        <v>1023706</v>
      </c>
      <c r="AB67" s="2">
        <v>18537086.5</v>
      </c>
      <c r="AC67" s="2">
        <v>0</v>
      </c>
      <c r="AD67" s="2">
        <v>95096</v>
      </c>
      <c r="AE67" s="2">
        <v>258209</v>
      </c>
      <c r="AF67" s="2">
        <v>0</v>
      </c>
      <c r="AG67" s="2">
        <v>268018</v>
      </c>
      <c r="AH67" s="2">
        <v>0</v>
      </c>
      <c r="AI67" s="2">
        <v>653614</v>
      </c>
      <c r="AJ67" s="2">
        <v>1274937</v>
      </c>
    </row>
    <row r="68" spans="1:36" x14ac:dyDescent="0.25">
      <c r="A68" s="2">
        <v>206</v>
      </c>
      <c r="B68" s="2">
        <v>1</v>
      </c>
      <c r="C68" t="s">
        <v>69</v>
      </c>
      <c r="D68" s="2">
        <v>4341</v>
      </c>
      <c r="E68" s="2">
        <v>4752.2000000000007</v>
      </c>
      <c r="F68" s="2">
        <v>4244</v>
      </c>
      <c r="G68" s="2">
        <v>4652.8</v>
      </c>
      <c r="H68" s="2">
        <v>29368474</v>
      </c>
      <c r="I68" s="2">
        <v>449273</v>
      </c>
      <c r="J68" s="2">
        <v>1017564</v>
      </c>
      <c r="K68" s="2">
        <v>14292</v>
      </c>
      <c r="L68" s="2">
        <v>0</v>
      </c>
      <c r="M68" s="2">
        <v>0</v>
      </c>
      <c r="N68" s="2">
        <v>568429</v>
      </c>
      <c r="O68" s="2">
        <v>975295</v>
      </c>
      <c r="P68" s="2">
        <v>775697.5</v>
      </c>
      <c r="Q68" s="2">
        <v>60486</v>
      </c>
      <c r="R68" s="2">
        <v>70350</v>
      </c>
      <c r="S68" s="2">
        <v>0</v>
      </c>
      <c r="T68" s="2">
        <v>0</v>
      </c>
      <c r="U68" s="2">
        <v>0</v>
      </c>
      <c r="V68" s="2">
        <v>0</v>
      </c>
      <c r="W68" s="2">
        <v>1395840</v>
      </c>
      <c r="X68" s="2">
        <v>1095120</v>
      </c>
      <c r="Y68" s="2">
        <v>0</v>
      </c>
      <c r="Z68" s="2">
        <v>153369</v>
      </c>
      <c r="AA68" s="2">
        <v>1972787</v>
      </c>
      <c r="AB68" s="2">
        <v>36821856.5</v>
      </c>
      <c r="AC68" s="2">
        <v>0</v>
      </c>
      <c r="AD68" s="2">
        <v>461990</v>
      </c>
      <c r="AE68" s="2">
        <v>775697.5</v>
      </c>
      <c r="AF68" s="2">
        <v>70350</v>
      </c>
      <c r="AG68" s="2">
        <v>1098113</v>
      </c>
      <c r="AH68" s="2">
        <v>399237</v>
      </c>
      <c r="AI68" s="2">
        <v>1972787</v>
      </c>
      <c r="AJ68" s="2">
        <v>4378937.5</v>
      </c>
    </row>
    <row r="69" spans="1:36" x14ac:dyDescent="0.25">
      <c r="A69" s="2">
        <v>213</v>
      </c>
      <c r="B69" s="2">
        <v>1</v>
      </c>
      <c r="C69" t="s">
        <v>70</v>
      </c>
      <c r="D69" s="2">
        <v>610</v>
      </c>
      <c r="E69" s="2">
        <v>673.59999999999991</v>
      </c>
      <c r="F69" s="2">
        <v>823</v>
      </c>
      <c r="G69" s="2">
        <v>909.4</v>
      </c>
      <c r="H69" s="2">
        <v>5740133</v>
      </c>
      <c r="I69" s="2">
        <v>0</v>
      </c>
      <c r="J69" s="2">
        <v>217705</v>
      </c>
      <c r="K69" s="2">
        <v>15160</v>
      </c>
      <c r="L69" s="2">
        <v>26076</v>
      </c>
      <c r="M69" s="2">
        <v>0</v>
      </c>
      <c r="N69" s="2">
        <v>180585.72486494915</v>
      </c>
      <c r="O69" s="2">
        <v>201389</v>
      </c>
      <c r="P69" s="2">
        <v>152325</v>
      </c>
      <c r="Q69" s="2">
        <v>11822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272820</v>
      </c>
      <c r="X69" s="2">
        <v>0</v>
      </c>
      <c r="Y69" s="2">
        <v>14489</v>
      </c>
      <c r="Z69" s="2">
        <v>37000</v>
      </c>
      <c r="AA69" s="2">
        <v>227350</v>
      </c>
      <c r="AB69" s="2">
        <v>7096854.7248649495</v>
      </c>
      <c r="AC69" s="2">
        <v>0</v>
      </c>
      <c r="AD69" s="2">
        <v>51532</v>
      </c>
      <c r="AE69" s="2">
        <v>119035</v>
      </c>
      <c r="AF69" s="2">
        <v>0</v>
      </c>
      <c r="AG69" s="2">
        <v>123557</v>
      </c>
      <c r="AH69" s="2">
        <v>0</v>
      </c>
      <c r="AI69" s="2">
        <v>177663</v>
      </c>
      <c r="AJ69" s="2">
        <v>471787</v>
      </c>
    </row>
    <row r="70" spans="1:36" x14ac:dyDescent="0.25">
      <c r="A70" s="2">
        <v>227</v>
      </c>
      <c r="B70" s="2">
        <v>1</v>
      </c>
      <c r="C70" t="s">
        <v>71</v>
      </c>
      <c r="D70" s="2">
        <v>867</v>
      </c>
      <c r="E70" s="2">
        <v>952.59999999999991</v>
      </c>
      <c r="F70" s="2">
        <v>876</v>
      </c>
      <c r="G70" s="2">
        <v>964.8</v>
      </c>
      <c r="H70" s="2">
        <v>6089818</v>
      </c>
      <c r="I70" s="2">
        <v>0</v>
      </c>
      <c r="J70" s="2">
        <v>70602</v>
      </c>
      <c r="K70" s="2">
        <v>0</v>
      </c>
      <c r="L70" s="2">
        <v>0</v>
      </c>
      <c r="M70" s="2">
        <v>0</v>
      </c>
      <c r="N70" s="2">
        <v>165448</v>
      </c>
      <c r="O70" s="2">
        <v>211543</v>
      </c>
      <c r="P70" s="2">
        <v>137798.75</v>
      </c>
      <c r="Q70" s="2">
        <v>12542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748685</v>
      </c>
      <c r="X70" s="2">
        <v>0</v>
      </c>
      <c r="Y70" s="2">
        <v>57958</v>
      </c>
      <c r="Z70" s="2">
        <v>27641</v>
      </c>
      <c r="AA70" s="2">
        <v>409075</v>
      </c>
      <c r="AB70" s="2">
        <v>7931110.75</v>
      </c>
      <c r="AC70" s="2">
        <v>0</v>
      </c>
      <c r="AD70" s="2">
        <v>75606</v>
      </c>
      <c r="AE70" s="2">
        <v>111874</v>
      </c>
      <c r="AF70" s="2">
        <v>0</v>
      </c>
      <c r="AG70" s="2">
        <v>511935</v>
      </c>
      <c r="AH70" s="2">
        <v>0</v>
      </c>
      <c r="AI70" s="2">
        <v>332114</v>
      </c>
      <c r="AJ70" s="2">
        <v>1031529</v>
      </c>
    </row>
    <row r="71" spans="1:36" x14ac:dyDescent="0.25">
      <c r="A71" s="2">
        <v>229</v>
      </c>
      <c r="B71" s="2">
        <v>1</v>
      </c>
      <c r="C71" t="s">
        <v>72</v>
      </c>
      <c r="D71" s="2">
        <v>219</v>
      </c>
      <c r="E71" s="2">
        <v>241.79999999999998</v>
      </c>
      <c r="F71" s="2">
        <v>358</v>
      </c>
      <c r="G71" s="2">
        <v>393.4</v>
      </c>
      <c r="H71" s="2">
        <v>2483141</v>
      </c>
      <c r="I71" s="2">
        <v>15351</v>
      </c>
      <c r="J71" s="2">
        <v>110636</v>
      </c>
      <c r="K71" s="2">
        <v>0</v>
      </c>
      <c r="L71" s="2">
        <v>126310</v>
      </c>
      <c r="M71" s="2">
        <v>0</v>
      </c>
      <c r="N71" s="2">
        <v>124199.08184626111</v>
      </c>
      <c r="O71" s="2">
        <v>90310</v>
      </c>
      <c r="P71" s="2">
        <v>56128.75</v>
      </c>
      <c r="Q71" s="2">
        <v>5114</v>
      </c>
      <c r="R71" s="2">
        <v>15055</v>
      </c>
      <c r="S71" s="2">
        <v>0</v>
      </c>
      <c r="T71" s="2">
        <v>0</v>
      </c>
      <c r="U71" s="2">
        <v>0</v>
      </c>
      <c r="V71" s="2">
        <v>0</v>
      </c>
      <c r="W71" s="2">
        <v>291368</v>
      </c>
      <c r="X71" s="2">
        <v>0</v>
      </c>
      <c r="Y71" s="2">
        <v>0</v>
      </c>
      <c r="Z71" s="2">
        <v>12518</v>
      </c>
      <c r="AA71" s="2">
        <v>0</v>
      </c>
      <c r="AB71" s="2">
        <v>3330130.8318462609</v>
      </c>
      <c r="AC71" s="2">
        <v>0</v>
      </c>
      <c r="AD71" s="2">
        <v>36517</v>
      </c>
      <c r="AE71" s="2">
        <v>56128.75</v>
      </c>
      <c r="AF71" s="2">
        <v>15055</v>
      </c>
      <c r="AG71" s="2">
        <v>243965</v>
      </c>
      <c r="AH71" s="2">
        <v>0</v>
      </c>
      <c r="AI71" s="2">
        <v>0</v>
      </c>
      <c r="AJ71" s="2">
        <v>351665.75</v>
      </c>
    </row>
    <row r="72" spans="1:36" x14ac:dyDescent="0.25">
      <c r="A72" s="2">
        <v>238</v>
      </c>
      <c r="B72" s="2">
        <v>1</v>
      </c>
      <c r="C72" t="s">
        <v>73</v>
      </c>
      <c r="D72" s="2">
        <v>291</v>
      </c>
      <c r="E72" s="2">
        <v>320.40000000000003</v>
      </c>
      <c r="F72" s="2">
        <v>253</v>
      </c>
      <c r="G72" s="2">
        <v>276</v>
      </c>
      <c r="H72" s="2">
        <v>1742112</v>
      </c>
      <c r="I72" s="2">
        <v>0</v>
      </c>
      <c r="J72" s="2">
        <v>78639</v>
      </c>
      <c r="K72" s="2">
        <v>0</v>
      </c>
      <c r="L72" s="2">
        <v>106978</v>
      </c>
      <c r="M72" s="2">
        <v>0</v>
      </c>
      <c r="N72" s="2">
        <v>81805.168207240058</v>
      </c>
      <c r="O72" s="2">
        <v>64186</v>
      </c>
      <c r="P72" s="2">
        <v>28711.25</v>
      </c>
      <c r="Q72" s="2">
        <v>3588</v>
      </c>
      <c r="R72" s="2">
        <v>3271</v>
      </c>
      <c r="S72" s="2">
        <v>0</v>
      </c>
      <c r="T72" s="2">
        <v>0</v>
      </c>
      <c r="U72" s="2">
        <v>0</v>
      </c>
      <c r="V72" s="2">
        <v>0</v>
      </c>
      <c r="W72" s="2">
        <v>417505</v>
      </c>
      <c r="X72" s="2">
        <v>43451</v>
      </c>
      <c r="Y72" s="2">
        <v>0</v>
      </c>
      <c r="Z72" s="2">
        <v>9332</v>
      </c>
      <c r="AA72" s="2">
        <v>117024</v>
      </c>
      <c r="AB72" s="2">
        <v>2653151.4182072403</v>
      </c>
      <c r="AC72" s="2">
        <v>0</v>
      </c>
      <c r="AD72" s="2">
        <v>38110</v>
      </c>
      <c r="AE72" s="2">
        <v>19879</v>
      </c>
      <c r="AF72" s="2">
        <v>2265</v>
      </c>
      <c r="AG72" s="2">
        <v>328872</v>
      </c>
      <c r="AH72" s="2">
        <v>0</v>
      </c>
      <c r="AI72" s="2">
        <v>81024</v>
      </c>
      <c r="AJ72" s="2">
        <v>470150</v>
      </c>
    </row>
    <row r="73" spans="1:36" x14ac:dyDescent="0.25">
      <c r="A73" s="2">
        <v>239</v>
      </c>
      <c r="B73" s="2">
        <v>1</v>
      </c>
      <c r="C73" t="s">
        <v>74</v>
      </c>
      <c r="D73" s="2">
        <v>678</v>
      </c>
      <c r="E73" s="2">
        <v>743</v>
      </c>
      <c r="F73" s="2">
        <v>679</v>
      </c>
      <c r="G73" s="2">
        <v>745.79999999999984</v>
      </c>
      <c r="H73" s="2">
        <v>4707490</v>
      </c>
      <c r="I73" s="2">
        <v>0</v>
      </c>
      <c r="J73" s="2">
        <v>149306</v>
      </c>
      <c r="K73" s="2">
        <v>15383</v>
      </c>
      <c r="L73" s="2">
        <v>90525</v>
      </c>
      <c r="M73" s="2">
        <v>0</v>
      </c>
      <c r="N73" s="2">
        <v>154941.38505110846</v>
      </c>
      <c r="O73" s="2">
        <v>140210</v>
      </c>
      <c r="P73" s="2">
        <v>106103.75</v>
      </c>
      <c r="Q73" s="2">
        <v>9695</v>
      </c>
      <c r="R73" s="2">
        <v>16937</v>
      </c>
      <c r="S73" s="2">
        <v>0</v>
      </c>
      <c r="T73" s="2">
        <v>0</v>
      </c>
      <c r="U73" s="2">
        <v>0</v>
      </c>
      <c r="V73" s="2">
        <v>0</v>
      </c>
      <c r="W73" s="2">
        <v>569828</v>
      </c>
      <c r="X73" s="2">
        <v>180180</v>
      </c>
      <c r="Y73" s="2">
        <v>3181</v>
      </c>
      <c r="Z73" s="2">
        <v>25888</v>
      </c>
      <c r="AA73" s="2">
        <v>316219</v>
      </c>
      <c r="AB73" s="2">
        <v>6305707.1350511089</v>
      </c>
      <c r="AC73" s="2">
        <v>0</v>
      </c>
      <c r="AD73" s="2">
        <v>49420</v>
      </c>
      <c r="AE73" s="2">
        <v>73168</v>
      </c>
      <c r="AF73" s="2">
        <v>11680</v>
      </c>
      <c r="AG73" s="2">
        <v>329013</v>
      </c>
      <c r="AH73" s="2">
        <v>65686</v>
      </c>
      <c r="AI73" s="2">
        <v>218061</v>
      </c>
      <c r="AJ73" s="2">
        <v>681342</v>
      </c>
    </row>
    <row r="74" spans="1:36" x14ac:dyDescent="0.25">
      <c r="A74" s="2">
        <v>241</v>
      </c>
      <c r="B74" s="2">
        <v>1</v>
      </c>
      <c r="C74" t="s">
        <v>75</v>
      </c>
      <c r="D74" s="2">
        <v>3676</v>
      </c>
      <c r="E74" s="2">
        <v>4081.3999999999996</v>
      </c>
      <c r="F74" s="2">
        <v>3455</v>
      </c>
      <c r="G74" s="2">
        <v>3840.2000000000003</v>
      </c>
      <c r="H74" s="2">
        <v>24239342</v>
      </c>
      <c r="I74" s="2">
        <v>418571</v>
      </c>
      <c r="J74" s="2">
        <v>3754763</v>
      </c>
      <c r="K74" s="2">
        <v>203511</v>
      </c>
      <c r="L74" s="2">
        <v>0</v>
      </c>
      <c r="M74" s="2">
        <v>0</v>
      </c>
      <c r="N74" s="2">
        <v>416478</v>
      </c>
      <c r="O74" s="2">
        <v>886326</v>
      </c>
      <c r="P74" s="2">
        <v>519915</v>
      </c>
      <c r="Q74" s="2">
        <v>49923</v>
      </c>
      <c r="R74" s="2">
        <v>180374</v>
      </c>
      <c r="S74" s="2">
        <v>0</v>
      </c>
      <c r="T74" s="2">
        <v>0</v>
      </c>
      <c r="U74" s="2">
        <v>0</v>
      </c>
      <c r="V74" s="2">
        <v>0</v>
      </c>
      <c r="W74" s="2">
        <v>3350767</v>
      </c>
      <c r="X74" s="2">
        <v>936260</v>
      </c>
      <c r="Y74" s="2">
        <v>0</v>
      </c>
      <c r="Z74" s="2">
        <v>146026</v>
      </c>
      <c r="AA74" s="2">
        <v>1628245</v>
      </c>
      <c r="AB74" s="2">
        <v>35794241</v>
      </c>
      <c r="AC74" s="2">
        <v>0</v>
      </c>
      <c r="AD74" s="2">
        <v>220478</v>
      </c>
      <c r="AE74" s="2">
        <v>337776</v>
      </c>
      <c r="AF74" s="2">
        <v>117184</v>
      </c>
      <c r="AG74" s="2">
        <v>2013629</v>
      </c>
      <c r="AH74" s="2">
        <v>318912</v>
      </c>
      <c r="AI74" s="2">
        <v>1057830</v>
      </c>
      <c r="AJ74" s="2">
        <v>3746897</v>
      </c>
    </row>
    <row r="75" spans="1:36" x14ac:dyDescent="0.25">
      <c r="A75" s="2">
        <v>242</v>
      </c>
      <c r="B75" s="2">
        <v>1</v>
      </c>
      <c r="C75" t="s">
        <v>76</v>
      </c>
      <c r="D75" s="2">
        <v>210</v>
      </c>
      <c r="E75" s="2">
        <v>231.2</v>
      </c>
      <c r="F75" s="2">
        <v>483</v>
      </c>
      <c r="G75" s="2">
        <v>531.79999999999995</v>
      </c>
      <c r="H75" s="2">
        <v>3356722</v>
      </c>
      <c r="I75" s="2">
        <v>0</v>
      </c>
      <c r="J75" s="2">
        <v>134423</v>
      </c>
      <c r="K75" s="2">
        <v>0</v>
      </c>
      <c r="L75" s="2">
        <v>129039</v>
      </c>
      <c r="M75" s="2">
        <v>0</v>
      </c>
      <c r="N75" s="2">
        <v>140542</v>
      </c>
      <c r="O75" s="2">
        <v>117444</v>
      </c>
      <c r="P75" s="2">
        <v>83210</v>
      </c>
      <c r="Q75" s="2">
        <v>6913</v>
      </c>
      <c r="R75" s="2">
        <v>3627</v>
      </c>
      <c r="S75" s="2">
        <v>0</v>
      </c>
      <c r="T75" s="2">
        <v>0</v>
      </c>
      <c r="U75" s="2">
        <v>0</v>
      </c>
      <c r="V75" s="2">
        <v>0</v>
      </c>
      <c r="W75" s="2">
        <v>269091</v>
      </c>
      <c r="X75" s="2">
        <v>0</v>
      </c>
      <c r="Y75" s="2">
        <v>31453</v>
      </c>
      <c r="Z75" s="2">
        <v>21255</v>
      </c>
      <c r="AA75" s="2">
        <v>225483</v>
      </c>
      <c r="AB75" s="2">
        <v>4519202</v>
      </c>
      <c r="AC75" s="2">
        <v>0</v>
      </c>
      <c r="AD75" s="2">
        <v>31715</v>
      </c>
      <c r="AE75" s="2">
        <v>63218</v>
      </c>
      <c r="AF75" s="2">
        <v>2756</v>
      </c>
      <c r="AG75" s="2">
        <v>153476</v>
      </c>
      <c r="AH75" s="2">
        <v>0</v>
      </c>
      <c r="AI75" s="2">
        <v>171308</v>
      </c>
      <c r="AJ75" s="2">
        <v>422473</v>
      </c>
    </row>
    <row r="76" spans="1:36" x14ac:dyDescent="0.25">
      <c r="A76" s="2">
        <v>252</v>
      </c>
      <c r="B76" s="2">
        <v>1</v>
      </c>
      <c r="C76" t="s">
        <v>77</v>
      </c>
      <c r="D76" s="2">
        <v>1074</v>
      </c>
      <c r="E76" s="2">
        <v>1184.5999999999999</v>
      </c>
      <c r="F76" s="2">
        <v>1074</v>
      </c>
      <c r="G76" s="2">
        <v>1184.5999999999999</v>
      </c>
      <c r="H76" s="2">
        <v>7477195</v>
      </c>
      <c r="I76" s="2">
        <v>0</v>
      </c>
      <c r="J76" s="2">
        <v>165946</v>
      </c>
      <c r="K76" s="2">
        <v>14904</v>
      </c>
      <c r="L76" s="2">
        <v>0</v>
      </c>
      <c r="M76" s="2">
        <v>0</v>
      </c>
      <c r="N76" s="2">
        <v>173550</v>
      </c>
      <c r="O76" s="2">
        <v>267097</v>
      </c>
      <c r="P76" s="2">
        <v>167718.75</v>
      </c>
      <c r="Q76" s="2">
        <v>15400</v>
      </c>
      <c r="R76" s="2">
        <v>0</v>
      </c>
      <c r="S76" s="2">
        <v>0</v>
      </c>
      <c r="T76" s="2">
        <v>0</v>
      </c>
      <c r="U76" s="2">
        <v>0</v>
      </c>
      <c r="V76" s="2">
        <v>-9342</v>
      </c>
      <c r="W76" s="2">
        <v>947680</v>
      </c>
      <c r="X76" s="2">
        <v>0</v>
      </c>
      <c r="Y76" s="2">
        <v>37814</v>
      </c>
      <c r="Z76" s="2">
        <v>35962</v>
      </c>
      <c r="AA76" s="2">
        <v>502270</v>
      </c>
      <c r="AB76" s="2">
        <v>9796194.75</v>
      </c>
      <c r="AC76" s="2">
        <v>0</v>
      </c>
      <c r="AD76" s="2">
        <v>117627</v>
      </c>
      <c r="AE76" s="2">
        <v>167718.75</v>
      </c>
      <c r="AF76" s="2">
        <v>0</v>
      </c>
      <c r="AG76" s="2">
        <v>867908</v>
      </c>
      <c r="AH76" s="2">
        <v>0</v>
      </c>
      <c r="AI76" s="2">
        <v>502270</v>
      </c>
      <c r="AJ76" s="2">
        <v>1655523.75</v>
      </c>
    </row>
    <row r="77" spans="1:36" x14ac:dyDescent="0.25">
      <c r="A77" s="2">
        <v>253</v>
      </c>
      <c r="B77" s="2">
        <v>1</v>
      </c>
      <c r="C77" t="s">
        <v>78</v>
      </c>
      <c r="D77" s="2">
        <v>633</v>
      </c>
      <c r="E77" s="2">
        <v>691</v>
      </c>
      <c r="F77" s="2">
        <v>680</v>
      </c>
      <c r="G77" s="2">
        <v>743.2</v>
      </c>
      <c r="H77" s="2">
        <v>4691078</v>
      </c>
      <c r="I77" s="2">
        <v>12281</v>
      </c>
      <c r="J77" s="2">
        <v>56215</v>
      </c>
      <c r="K77" s="2">
        <v>24061</v>
      </c>
      <c r="L77" s="2">
        <v>91305</v>
      </c>
      <c r="M77" s="2">
        <v>0</v>
      </c>
      <c r="N77" s="2">
        <v>144740.78894882783</v>
      </c>
      <c r="O77" s="2">
        <v>172684</v>
      </c>
      <c r="P77" s="2">
        <v>124400</v>
      </c>
      <c r="Q77" s="2">
        <v>9662</v>
      </c>
      <c r="R77" s="2">
        <v>1657</v>
      </c>
      <c r="S77" s="2">
        <v>0</v>
      </c>
      <c r="T77" s="2">
        <v>0</v>
      </c>
      <c r="U77" s="2">
        <v>0</v>
      </c>
      <c r="V77" s="2">
        <v>0</v>
      </c>
      <c r="W77" s="2">
        <v>222960</v>
      </c>
      <c r="X77" s="2">
        <v>109702</v>
      </c>
      <c r="Y77" s="2">
        <v>0</v>
      </c>
      <c r="Z77" s="2">
        <v>21087</v>
      </c>
      <c r="AA77" s="2">
        <v>315117</v>
      </c>
      <c r="AB77" s="2">
        <v>5887247.7889488274</v>
      </c>
      <c r="AC77" s="2">
        <v>0</v>
      </c>
      <c r="AD77" s="2">
        <v>58494</v>
      </c>
      <c r="AE77" s="2">
        <v>80736</v>
      </c>
      <c r="AF77" s="2">
        <v>1075</v>
      </c>
      <c r="AG77" s="2">
        <v>83861</v>
      </c>
      <c r="AH77" s="2">
        <v>0</v>
      </c>
      <c r="AI77" s="2">
        <v>204512</v>
      </c>
      <c r="AJ77" s="2">
        <v>428678</v>
      </c>
    </row>
    <row r="78" spans="1:36" x14ac:dyDescent="0.25">
      <c r="A78" s="2">
        <v>255</v>
      </c>
      <c r="B78" s="2">
        <v>1</v>
      </c>
      <c r="C78" t="s">
        <v>79</v>
      </c>
      <c r="D78" s="2">
        <v>1206</v>
      </c>
      <c r="E78" s="2">
        <v>1318.2</v>
      </c>
      <c r="F78" s="2">
        <v>1379</v>
      </c>
      <c r="G78" s="2">
        <v>1504.4</v>
      </c>
      <c r="H78" s="2">
        <v>9495773</v>
      </c>
      <c r="I78" s="2">
        <v>24562</v>
      </c>
      <c r="J78" s="2">
        <v>90167</v>
      </c>
      <c r="K78" s="2">
        <v>0</v>
      </c>
      <c r="L78" s="2">
        <v>0</v>
      </c>
      <c r="M78" s="2">
        <v>0</v>
      </c>
      <c r="N78" s="2">
        <v>177965</v>
      </c>
      <c r="O78" s="2">
        <v>327725</v>
      </c>
      <c r="P78" s="2">
        <v>251987.5</v>
      </c>
      <c r="Q78" s="2">
        <v>19557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451320</v>
      </c>
      <c r="X78" s="2">
        <v>226344</v>
      </c>
      <c r="Y78" s="2">
        <v>0</v>
      </c>
      <c r="Z78" s="2">
        <v>44276</v>
      </c>
      <c r="AA78" s="2">
        <v>637866</v>
      </c>
      <c r="AB78" s="2">
        <v>11521198.5</v>
      </c>
      <c r="AC78" s="2">
        <v>0</v>
      </c>
      <c r="AD78" s="2">
        <v>85045</v>
      </c>
      <c r="AE78" s="2">
        <v>238712</v>
      </c>
      <c r="AF78" s="2">
        <v>0</v>
      </c>
      <c r="AG78" s="2">
        <v>247781</v>
      </c>
      <c r="AH78" s="2">
        <v>0</v>
      </c>
      <c r="AI78" s="2">
        <v>604262</v>
      </c>
      <c r="AJ78" s="2">
        <v>1175800</v>
      </c>
    </row>
    <row r="79" spans="1:36" x14ac:dyDescent="0.25">
      <c r="A79" s="2">
        <v>256</v>
      </c>
      <c r="B79" s="2">
        <v>1</v>
      </c>
      <c r="C79" t="s">
        <v>80</v>
      </c>
      <c r="D79" s="2">
        <v>2861</v>
      </c>
      <c r="E79" s="2">
        <v>3127.0000000000005</v>
      </c>
      <c r="F79" s="2">
        <v>2664</v>
      </c>
      <c r="G79" s="2">
        <v>2914.2</v>
      </c>
      <c r="H79" s="2">
        <v>18394430</v>
      </c>
      <c r="I79" s="2">
        <v>52193</v>
      </c>
      <c r="J79" s="2">
        <v>963794</v>
      </c>
      <c r="K79" s="2">
        <v>29512</v>
      </c>
      <c r="L79" s="2">
        <v>0</v>
      </c>
      <c r="M79" s="2">
        <v>0</v>
      </c>
      <c r="N79" s="2">
        <v>317159</v>
      </c>
      <c r="O79" s="2">
        <v>656029</v>
      </c>
      <c r="P79" s="2">
        <v>238885</v>
      </c>
      <c r="Q79" s="2">
        <v>37885</v>
      </c>
      <c r="R79" s="2">
        <v>0</v>
      </c>
      <c r="S79" s="2">
        <v>0</v>
      </c>
      <c r="T79" s="2">
        <v>0</v>
      </c>
      <c r="U79" s="2">
        <v>0</v>
      </c>
      <c r="V79" s="2">
        <v>-36610</v>
      </c>
      <c r="W79" s="2">
        <v>5682690</v>
      </c>
      <c r="X79" s="2">
        <v>0</v>
      </c>
      <c r="Y79" s="2">
        <v>8835</v>
      </c>
      <c r="Z79" s="2">
        <v>85753</v>
      </c>
      <c r="AA79" s="2">
        <v>1235621</v>
      </c>
      <c r="AB79" s="2">
        <v>27666176</v>
      </c>
      <c r="AC79" s="2">
        <v>0</v>
      </c>
      <c r="AD79" s="2">
        <v>391276</v>
      </c>
      <c r="AE79" s="2">
        <v>238885</v>
      </c>
      <c r="AF79" s="2">
        <v>0</v>
      </c>
      <c r="AG79" s="2">
        <v>5640102</v>
      </c>
      <c r="AH79" s="2">
        <v>0</v>
      </c>
      <c r="AI79" s="2">
        <v>1235621</v>
      </c>
      <c r="AJ79" s="2">
        <v>7505884</v>
      </c>
    </row>
    <row r="80" spans="1:36" x14ac:dyDescent="0.25">
      <c r="A80" s="2">
        <v>261</v>
      </c>
      <c r="B80" s="2">
        <v>1</v>
      </c>
      <c r="C80" t="s">
        <v>81</v>
      </c>
      <c r="D80" s="2">
        <v>213</v>
      </c>
      <c r="E80" s="2">
        <v>234.39999999999998</v>
      </c>
      <c r="F80" s="2">
        <v>289</v>
      </c>
      <c r="G80" s="2">
        <v>314.79999999999995</v>
      </c>
      <c r="H80" s="2">
        <v>1987018</v>
      </c>
      <c r="I80" s="2">
        <v>0</v>
      </c>
      <c r="J80" s="2">
        <v>123313</v>
      </c>
      <c r="K80" s="2">
        <v>0</v>
      </c>
      <c r="L80" s="2">
        <v>115095</v>
      </c>
      <c r="M80" s="2">
        <v>7608</v>
      </c>
      <c r="N80" s="2">
        <v>91118.60263661007</v>
      </c>
      <c r="O80" s="2">
        <v>68694</v>
      </c>
      <c r="P80" s="2">
        <v>42756.25</v>
      </c>
      <c r="Q80" s="2">
        <v>4092</v>
      </c>
      <c r="R80" s="2">
        <v>2531</v>
      </c>
      <c r="S80" s="2">
        <v>0</v>
      </c>
      <c r="T80" s="2">
        <v>0</v>
      </c>
      <c r="U80" s="2">
        <v>0</v>
      </c>
      <c r="V80" s="2">
        <v>0</v>
      </c>
      <c r="W80" s="2">
        <v>284299</v>
      </c>
      <c r="X80" s="2">
        <v>0</v>
      </c>
      <c r="Y80" s="2">
        <v>0</v>
      </c>
      <c r="Z80" s="2">
        <v>8593</v>
      </c>
      <c r="AA80" s="2">
        <v>133475</v>
      </c>
      <c r="AB80" s="2">
        <v>2868592.8526366102</v>
      </c>
      <c r="AC80" s="2">
        <v>0</v>
      </c>
      <c r="AD80" s="2">
        <v>25405</v>
      </c>
      <c r="AE80" s="2">
        <v>39469</v>
      </c>
      <c r="AF80" s="2">
        <v>2336</v>
      </c>
      <c r="AG80" s="2">
        <v>229249</v>
      </c>
      <c r="AH80" s="2">
        <v>0</v>
      </c>
      <c r="AI80" s="2">
        <v>123213</v>
      </c>
      <c r="AJ80" s="2">
        <v>419672</v>
      </c>
    </row>
    <row r="81" spans="1:36" x14ac:dyDescent="0.25">
      <c r="A81" s="2">
        <v>264</v>
      </c>
      <c r="B81" s="2">
        <v>1</v>
      </c>
      <c r="C81" t="s">
        <v>82</v>
      </c>
      <c r="D81" s="2">
        <v>117</v>
      </c>
      <c r="E81" s="2">
        <v>129.6</v>
      </c>
      <c r="F81" s="2">
        <v>96</v>
      </c>
      <c r="G81" s="2">
        <v>104.59999999999998</v>
      </c>
      <c r="H81" s="2">
        <v>660235</v>
      </c>
      <c r="I81" s="2">
        <v>0</v>
      </c>
      <c r="J81" s="2">
        <v>39685</v>
      </c>
      <c r="K81" s="2">
        <v>0</v>
      </c>
      <c r="L81" s="2">
        <v>50702</v>
      </c>
      <c r="M81" s="2">
        <v>256181</v>
      </c>
      <c r="N81" s="2">
        <v>54259</v>
      </c>
      <c r="O81" s="2">
        <v>25283</v>
      </c>
      <c r="P81" s="2">
        <v>5230</v>
      </c>
      <c r="Q81" s="2">
        <v>1360</v>
      </c>
      <c r="R81" s="2">
        <v>4300</v>
      </c>
      <c r="S81" s="2">
        <v>0</v>
      </c>
      <c r="T81" s="2">
        <v>0</v>
      </c>
      <c r="U81" s="2">
        <v>0</v>
      </c>
      <c r="V81" s="2">
        <v>0</v>
      </c>
      <c r="W81" s="2">
        <v>338607</v>
      </c>
      <c r="X81" s="2">
        <v>0</v>
      </c>
      <c r="Y81" s="2">
        <v>11662</v>
      </c>
      <c r="Z81" s="2">
        <v>5060</v>
      </c>
      <c r="AA81" s="2">
        <v>44350</v>
      </c>
      <c r="AB81" s="2">
        <v>1496914</v>
      </c>
      <c r="AC81" s="2">
        <v>0</v>
      </c>
      <c r="AD81" s="2">
        <v>25283</v>
      </c>
      <c r="AE81" s="2">
        <v>4601</v>
      </c>
      <c r="AF81" s="2">
        <v>3783</v>
      </c>
      <c r="AG81" s="2">
        <v>91274.5</v>
      </c>
      <c r="AH81" s="2">
        <v>0</v>
      </c>
      <c r="AI81" s="2">
        <v>39015</v>
      </c>
      <c r="AJ81" s="2">
        <v>163956.5</v>
      </c>
    </row>
    <row r="82" spans="1:36" x14ac:dyDescent="0.25">
      <c r="A82" s="2">
        <v>270</v>
      </c>
      <c r="B82" s="2">
        <v>1</v>
      </c>
      <c r="C82" t="s">
        <v>83</v>
      </c>
      <c r="D82" s="2">
        <v>7228</v>
      </c>
      <c r="E82" s="2">
        <v>7839.4</v>
      </c>
      <c r="F82" s="2">
        <v>6421</v>
      </c>
      <c r="G82" s="2">
        <v>7049.8</v>
      </c>
      <c r="H82" s="2">
        <v>44498338</v>
      </c>
      <c r="I82" s="2">
        <v>552636</v>
      </c>
      <c r="J82" s="2">
        <v>3302836</v>
      </c>
      <c r="K82" s="2">
        <v>399093</v>
      </c>
      <c r="L82" s="2">
        <v>0</v>
      </c>
      <c r="M82" s="2">
        <v>0</v>
      </c>
      <c r="N82" s="2">
        <v>0</v>
      </c>
      <c r="O82" s="2">
        <v>1648102</v>
      </c>
      <c r="P82" s="2">
        <v>352490</v>
      </c>
      <c r="Q82" s="2">
        <v>91647</v>
      </c>
      <c r="R82" s="2">
        <v>2044</v>
      </c>
      <c r="S82" s="2">
        <v>0</v>
      </c>
      <c r="T82" s="2">
        <v>0</v>
      </c>
      <c r="U82" s="2">
        <v>0</v>
      </c>
      <c r="V82" s="2">
        <v>-7574</v>
      </c>
      <c r="W82" s="2">
        <v>15132612</v>
      </c>
      <c r="X82" s="2">
        <v>1737580</v>
      </c>
      <c r="Y82" s="2">
        <v>24385</v>
      </c>
      <c r="Z82" s="2">
        <v>297890</v>
      </c>
      <c r="AA82" s="2">
        <v>2989115</v>
      </c>
      <c r="AB82" s="2">
        <v>69283614</v>
      </c>
      <c r="AC82" s="2">
        <v>0</v>
      </c>
      <c r="AD82" s="2">
        <v>1360055</v>
      </c>
      <c r="AE82" s="2">
        <v>352490</v>
      </c>
      <c r="AF82" s="2">
        <v>2044</v>
      </c>
      <c r="AG82" s="2">
        <v>15120362.060000001</v>
      </c>
      <c r="AH82" s="2">
        <v>633452</v>
      </c>
      <c r="AI82" s="2">
        <v>2989115</v>
      </c>
      <c r="AJ82" s="2">
        <v>19824066.060000002</v>
      </c>
    </row>
    <row r="83" spans="1:36" x14ac:dyDescent="0.25">
      <c r="A83" s="2">
        <v>271</v>
      </c>
      <c r="B83" s="2">
        <v>1</v>
      </c>
      <c r="C83" t="s">
        <v>84</v>
      </c>
      <c r="D83" s="2">
        <v>10664</v>
      </c>
      <c r="E83" s="2">
        <v>11729.2</v>
      </c>
      <c r="F83" s="2">
        <v>10119</v>
      </c>
      <c r="G83" s="2">
        <v>11165.6</v>
      </c>
      <c r="H83" s="2">
        <v>70477267</v>
      </c>
      <c r="I83" s="2">
        <v>429828</v>
      </c>
      <c r="J83" s="2">
        <v>7025661</v>
      </c>
      <c r="K83" s="2">
        <v>1445310</v>
      </c>
      <c r="L83" s="2">
        <v>0</v>
      </c>
      <c r="M83" s="2">
        <v>0</v>
      </c>
      <c r="N83" s="2">
        <v>0</v>
      </c>
      <c r="O83" s="2">
        <v>2648753</v>
      </c>
      <c r="P83" s="2">
        <v>802368.75</v>
      </c>
      <c r="Q83" s="2">
        <v>145153</v>
      </c>
      <c r="R83" s="2">
        <v>0</v>
      </c>
      <c r="S83" s="2">
        <v>0</v>
      </c>
      <c r="T83" s="2">
        <v>0</v>
      </c>
      <c r="U83" s="2">
        <v>0</v>
      </c>
      <c r="V83" s="2">
        <v>-9026</v>
      </c>
      <c r="W83" s="2">
        <v>23064356</v>
      </c>
      <c r="X83" s="2">
        <v>2775240</v>
      </c>
      <c r="Y83" s="2">
        <v>285547</v>
      </c>
      <c r="Z83" s="2">
        <v>483235</v>
      </c>
      <c r="AA83" s="2">
        <v>4734214</v>
      </c>
      <c r="AB83" s="2">
        <v>111532666.75</v>
      </c>
      <c r="AC83" s="2">
        <v>0</v>
      </c>
      <c r="AD83" s="2">
        <v>1577008</v>
      </c>
      <c r="AE83" s="2">
        <v>802368.75</v>
      </c>
      <c r="AF83" s="2">
        <v>0</v>
      </c>
      <c r="AG83" s="2">
        <v>23063987.140000001</v>
      </c>
      <c r="AH83" s="2">
        <v>1011741</v>
      </c>
      <c r="AI83" s="2">
        <v>4734214</v>
      </c>
      <c r="AJ83" s="2">
        <v>30177577.890000001</v>
      </c>
    </row>
    <row r="84" spans="1:36" x14ac:dyDescent="0.25">
      <c r="A84" s="2">
        <v>272</v>
      </c>
      <c r="B84" s="2">
        <v>1</v>
      </c>
      <c r="C84" t="s">
        <v>85</v>
      </c>
      <c r="D84" s="2">
        <v>9252</v>
      </c>
      <c r="E84" s="2">
        <v>10117.799999999999</v>
      </c>
      <c r="F84" s="2">
        <v>8665</v>
      </c>
      <c r="G84" s="2">
        <v>9513.8000000000011</v>
      </c>
      <c r="H84" s="2">
        <v>60051106</v>
      </c>
      <c r="I84" s="2">
        <v>483045</v>
      </c>
      <c r="J84" s="2">
        <v>1585661</v>
      </c>
      <c r="K84" s="2">
        <v>340695</v>
      </c>
      <c r="L84" s="2">
        <v>0</v>
      </c>
      <c r="M84" s="2">
        <v>0</v>
      </c>
      <c r="N84" s="2">
        <v>39307.857260179495</v>
      </c>
      <c r="O84" s="2">
        <v>2121058</v>
      </c>
      <c r="P84" s="2">
        <v>765936.25</v>
      </c>
      <c r="Q84" s="2">
        <v>123679</v>
      </c>
      <c r="R84" s="2">
        <v>53087</v>
      </c>
      <c r="S84" s="2">
        <v>0</v>
      </c>
      <c r="T84" s="2">
        <v>0</v>
      </c>
      <c r="U84" s="2">
        <v>0</v>
      </c>
      <c r="V84" s="2">
        <v>0</v>
      </c>
      <c r="W84" s="2">
        <v>18084116</v>
      </c>
      <c r="X84" s="2">
        <v>2291120</v>
      </c>
      <c r="Y84" s="2">
        <v>94004</v>
      </c>
      <c r="Z84" s="2">
        <v>363081</v>
      </c>
      <c r="AA84" s="2">
        <v>4033851</v>
      </c>
      <c r="AB84" s="2">
        <v>88138627.107260182</v>
      </c>
      <c r="AC84" s="2">
        <v>0</v>
      </c>
      <c r="AD84" s="2">
        <v>1166800</v>
      </c>
      <c r="AE84" s="2">
        <v>765936.25</v>
      </c>
      <c r="AF84" s="2">
        <v>53087</v>
      </c>
      <c r="AG84" s="2">
        <v>18080990.82</v>
      </c>
      <c r="AH84" s="2">
        <v>835250</v>
      </c>
      <c r="AI84" s="2">
        <v>4033851</v>
      </c>
      <c r="AJ84" s="2">
        <v>24100665.07</v>
      </c>
    </row>
    <row r="85" spans="1:36" x14ac:dyDescent="0.25">
      <c r="A85" s="2">
        <v>273</v>
      </c>
      <c r="B85" s="2">
        <v>1</v>
      </c>
      <c r="C85" t="s">
        <v>86</v>
      </c>
      <c r="D85" s="2">
        <v>7324</v>
      </c>
      <c r="E85" s="2">
        <v>8013.4</v>
      </c>
      <c r="F85" s="2">
        <v>8362</v>
      </c>
      <c r="G85" s="2">
        <v>9162.7999999999993</v>
      </c>
      <c r="H85" s="2">
        <v>57835594</v>
      </c>
      <c r="I85" s="2">
        <v>207750</v>
      </c>
      <c r="J85" s="2">
        <v>249873</v>
      </c>
      <c r="K85" s="2">
        <v>234924</v>
      </c>
      <c r="L85" s="2">
        <v>0</v>
      </c>
      <c r="M85" s="2">
        <v>0</v>
      </c>
      <c r="N85" s="2">
        <v>61435.025657797203</v>
      </c>
      <c r="O85" s="2">
        <v>2110020</v>
      </c>
      <c r="P85" s="2">
        <v>658446.25</v>
      </c>
      <c r="Q85" s="2">
        <v>119116</v>
      </c>
      <c r="R85" s="2">
        <v>0</v>
      </c>
      <c r="S85" s="2">
        <v>0</v>
      </c>
      <c r="T85" s="2">
        <v>0</v>
      </c>
      <c r="U85" s="2">
        <v>0</v>
      </c>
      <c r="V85" s="2">
        <v>-7574</v>
      </c>
      <c r="W85" s="2">
        <v>18927248</v>
      </c>
      <c r="X85" s="2">
        <v>2216760</v>
      </c>
      <c r="Y85" s="2">
        <v>340324</v>
      </c>
      <c r="Z85" s="2">
        <v>388944</v>
      </c>
      <c r="AA85" s="2">
        <v>3885027</v>
      </c>
      <c r="AB85" s="2">
        <v>85011127.275657803</v>
      </c>
      <c r="AC85" s="2">
        <v>0</v>
      </c>
      <c r="AD85" s="2">
        <v>1177018</v>
      </c>
      <c r="AE85" s="2">
        <v>658446.25</v>
      </c>
      <c r="AF85" s="2">
        <v>0</v>
      </c>
      <c r="AG85" s="2">
        <v>18922776.030000001</v>
      </c>
      <c r="AH85" s="2">
        <v>808141</v>
      </c>
      <c r="AI85" s="2">
        <v>3885027</v>
      </c>
      <c r="AJ85" s="2">
        <v>24643267.280000001</v>
      </c>
    </row>
    <row r="86" spans="1:36" x14ac:dyDescent="0.25">
      <c r="A86" s="2">
        <v>276</v>
      </c>
      <c r="B86" s="2">
        <v>1</v>
      </c>
      <c r="C86" t="s">
        <v>87</v>
      </c>
      <c r="D86" s="2">
        <v>7406</v>
      </c>
      <c r="E86" s="2">
        <v>8134.4000000000005</v>
      </c>
      <c r="F86" s="2">
        <v>10931</v>
      </c>
      <c r="G86" s="2">
        <v>11930.6</v>
      </c>
      <c r="H86" s="2">
        <v>75305947</v>
      </c>
      <c r="I86" s="2">
        <v>29679</v>
      </c>
      <c r="J86" s="2">
        <v>126755</v>
      </c>
      <c r="K86" s="2">
        <v>113941</v>
      </c>
      <c r="L86" s="2">
        <v>0</v>
      </c>
      <c r="M86" s="2">
        <v>0</v>
      </c>
      <c r="N86" s="2">
        <v>0</v>
      </c>
      <c r="O86" s="2">
        <v>2726715</v>
      </c>
      <c r="P86" s="2">
        <v>856337.5</v>
      </c>
      <c r="Q86" s="2">
        <v>155098</v>
      </c>
      <c r="R86" s="2">
        <v>18492</v>
      </c>
      <c r="S86" s="2">
        <v>0</v>
      </c>
      <c r="T86" s="2">
        <v>0</v>
      </c>
      <c r="U86" s="2">
        <v>0</v>
      </c>
      <c r="V86" s="2">
        <v>0</v>
      </c>
      <c r="W86" s="2">
        <v>24644587</v>
      </c>
      <c r="X86" s="2">
        <v>2851940</v>
      </c>
      <c r="Y86" s="2">
        <v>0</v>
      </c>
      <c r="Z86" s="2">
        <v>450174</v>
      </c>
      <c r="AA86" s="2">
        <v>5058574</v>
      </c>
      <c r="AB86" s="2">
        <v>109486299.5</v>
      </c>
      <c r="AC86" s="2">
        <v>0</v>
      </c>
      <c r="AD86" s="2">
        <v>1062903</v>
      </c>
      <c r="AE86" s="2">
        <v>856337.5</v>
      </c>
      <c r="AF86" s="2">
        <v>18492</v>
      </c>
      <c r="AG86" s="2">
        <v>24470026.20151826</v>
      </c>
      <c r="AH86" s="2">
        <v>1039702</v>
      </c>
      <c r="AI86" s="2">
        <v>5058574</v>
      </c>
      <c r="AJ86" s="2">
        <v>31466332.70151826</v>
      </c>
    </row>
    <row r="87" spans="1:36" x14ac:dyDescent="0.25">
      <c r="A87" s="2">
        <v>277</v>
      </c>
      <c r="B87" s="2">
        <v>1</v>
      </c>
      <c r="C87" t="s">
        <v>88</v>
      </c>
      <c r="D87" s="2">
        <v>2745</v>
      </c>
      <c r="E87" s="2">
        <v>3021.6000000000004</v>
      </c>
      <c r="F87" s="2">
        <v>2537</v>
      </c>
      <c r="G87" s="2">
        <v>2795.8</v>
      </c>
      <c r="H87" s="2">
        <v>17647090</v>
      </c>
      <c r="I87" s="2">
        <v>67544</v>
      </c>
      <c r="J87" s="2">
        <v>187328</v>
      </c>
      <c r="K87" s="2">
        <v>14431</v>
      </c>
      <c r="L87" s="2">
        <v>0</v>
      </c>
      <c r="M87" s="2">
        <v>0</v>
      </c>
      <c r="N87" s="2">
        <v>68402</v>
      </c>
      <c r="O87" s="2">
        <v>645557</v>
      </c>
      <c r="P87" s="2">
        <v>301752.5</v>
      </c>
      <c r="Q87" s="2">
        <v>36345</v>
      </c>
      <c r="R87" s="2">
        <v>12162</v>
      </c>
      <c r="S87" s="2">
        <v>0</v>
      </c>
      <c r="T87" s="2">
        <v>0</v>
      </c>
      <c r="U87" s="2">
        <v>0</v>
      </c>
      <c r="V87" s="2">
        <v>0</v>
      </c>
      <c r="W87" s="2">
        <v>3905816</v>
      </c>
      <c r="X87" s="2">
        <v>0</v>
      </c>
      <c r="Y87" s="2">
        <v>0</v>
      </c>
      <c r="Z87" s="2">
        <v>95907</v>
      </c>
      <c r="AA87" s="2">
        <v>1185419</v>
      </c>
      <c r="AB87" s="2">
        <v>24167753.5</v>
      </c>
      <c r="AC87" s="2">
        <v>0</v>
      </c>
      <c r="AD87" s="2">
        <v>471008</v>
      </c>
      <c r="AE87" s="2">
        <v>301752.5</v>
      </c>
      <c r="AF87" s="2">
        <v>12162</v>
      </c>
      <c r="AG87" s="2">
        <v>3868818.86</v>
      </c>
      <c r="AH87" s="2">
        <v>0</v>
      </c>
      <c r="AI87" s="2">
        <v>1185419</v>
      </c>
      <c r="AJ87" s="2">
        <v>5839160.3599999994</v>
      </c>
    </row>
    <row r="88" spans="1:36" x14ac:dyDescent="0.25">
      <c r="A88" s="2">
        <v>278</v>
      </c>
      <c r="B88" s="2">
        <v>1</v>
      </c>
      <c r="C88" t="s">
        <v>89</v>
      </c>
      <c r="D88" s="2">
        <v>2046</v>
      </c>
      <c r="E88" s="2">
        <v>2243.6000000000004</v>
      </c>
      <c r="F88" s="2">
        <v>2987</v>
      </c>
      <c r="G88" s="2">
        <v>3276.4</v>
      </c>
      <c r="H88" s="2">
        <v>20680637</v>
      </c>
      <c r="I88" s="2">
        <v>30702</v>
      </c>
      <c r="J88" s="2">
        <v>39545</v>
      </c>
      <c r="K88" s="2">
        <v>14374</v>
      </c>
      <c r="L88" s="2">
        <v>0</v>
      </c>
      <c r="M88" s="2">
        <v>0</v>
      </c>
      <c r="N88" s="2">
        <v>215111.97319571004</v>
      </c>
      <c r="O88" s="2">
        <v>740422</v>
      </c>
      <c r="P88" s="2">
        <v>235290</v>
      </c>
      <c r="Q88" s="2">
        <v>42593</v>
      </c>
      <c r="R88" s="2">
        <v>2850</v>
      </c>
      <c r="S88" s="2">
        <v>0</v>
      </c>
      <c r="T88" s="2">
        <v>0</v>
      </c>
      <c r="U88" s="2">
        <v>0</v>
      </c>
      <c r="V88" s="2">
        <v>0</v>
      </c>
      <c r="W88" s="2">
        <v>6767935</v>
      </c>
      <c r="X88" s="2">
        <v>765440</v>
      </c>
      <c r="Y88" s="2">
        <v>0</v>
      </c>
      <c r="Z88" s="2">
        <v>115056</v>
      </c>
      <c r="AA88" s="2">
        <v>1389194</v>
      </c>
      <c r="AB88" s="2">
        <v>30273709.973195709</v>
      </c>
      <c r="AC88" s="2">
        <v>0</v>
      </c>
      <c r="AD88" s="2">
        <v>425344</v>
      </c>
      <c r="AE88" s="2">
        <v>235290</v>
      </c>
      <c r="AF88" s="2">
        <v>2850</v>
      </c>
      <c r="AG88" s="2">
        <v>6695118.082813954</v>
      </c>
      <c r="AH88" s="2">
        <v>279049</v>
      </c>
      <c r="AI88" s="2">
        <v>1389194</v>
      </c>
      <c r="AJ88" s="2">
        <v>8747796.082813954</v>
      </c>
    </row>
    <row r="89" spans="1:36" x14ac:dyDescent="0.25">
      <c r="A89" s="2">
        <v>279</v>
      </c>
      <c r="B89" s="2">
        <v>1</v>
      </c>
      <c r="C89" t="s">
        <v>90</v>
      </c>
      <c r="D89" s="2">
        <v>26225</v>
      </c>
      <c r="E89" s="2">
        <v>28728.400000000001</v>
      </c>
      <c r="F89" s="2">
        <v>21419</v>
      </c>
      <c r="G89" s="2">
        <v>23596.399999999998</v>
      </c>
      <c r="H89" s="2">
        <v>148940477</v>
      </c>
      <c r="I89" s="2">
        <v>994745</v>
      </c>
      <c r="J89" s="2">
        <v>16271316</v>
      </c>
      <c r="K89" s="2">
        <v>1722889</v>
      </c>
      <c r="L89" s="2">
        <v>0</v>
      </c>
      <c r="M89" s="2">
        <v>0</v>
      </c>
      <c r="N89" s="2">
        <v>0</v>
      </c>
      <c r="O89" s="2">
        <v>5352009</v>
      </c>
      <c r="P89" s="2">
        <v>1989782.5</v>
      </c>
      <c r="Q89" s="2">
        <v>306753</v>
      </c>
      <c r="R89" s="2">
        <v>773254</v>
      </c>
      <c r="S89" s="2">
        <v>0</v>
      </c>
      <c r="T89" s="2">
        <v>0</v>
      </c>
      <c r="U89" s="2">
        <v>0</v>
      </c>
      <c r="V89" s="2">
        <v>0</v>
      </c>
      <c r="W89" s="2">
        <v>42552096</v>
      </c>
      <c r="X89" s="2">
        <v>5621980</v>
      </c>
      <c r="Y89" s="2">
        <v>0</v>
      </c>
      <c r="Z89" s="2">
        <v>898667</v>
      </c>
      <c r="AA89" s="2">
        <v>10004874</v>
      </c>
      <c r="AB89" s="2">
        <v>229806862.5</v>
      </c>
      <c r="AC89" s="2">
        <v>0</v>
      </c>
      <c r="AD89" s="2">
        <v>2060747</v>
      </c>
      <c r="AE89" s="2">
        <v>1989782.5</v>
      </c>
      <c r="AF89" s="2">
        <v>773254</v>
      </c>
      <c r="AG89" s="2">
        <v>40200444</v>
      </c>
      <c r="AH89" s="2">
        <v>2049547</v>
      </c>
      <c r="AI89" s="2">
        <v>10004874</v>
      </c>
      <c r="AJ89" s="2">
        <v>55029101.5</v>
      </c>
    </row>
    <row r="90" spans="1:36" x14ac:dyDescent="0.25">
      <c r="A90" s="2">
        <v>280</v>
      </c>
      <c r="B90" s="2">
        <v>1</v>
      </c>
      <c r="C90" t="s">
        <v>91</v>
      </c>
      <c r="D90" s="2">
        <v>4683</v>
      </c>
      <c r="E90" s="2">
        <v>5152</v>
      </c>
      <c r="F90" s="2">
        <v>4241</v>
      </c>
      <c r="G90" s="2">
        <v>4697.2</v>
      </c>
      <c r="H90" s="2">
        <v>29648726</v>
      </c>
      <c r="I90" s="2">
        <v>662140</v>
      </c>
      <c r="J90" s="2">
        <v>5364642</v>
      </c>
      <c r="K90" s="2">
        <v>906300</v>
      </c>
      <c r="L90" s="2">
        <v>0</v>
      </c>
      <c r="M90" s="2">
        <v>0</v>
      </c>
      <c r="N90" s="2">
        <v>0</v>
      </c>
      <c r="O90" s="2">
        <v>1130265</v>
      </c>
      <c r="P90" s="2">
        <v>503600</v>
      </c>
      <c r="Q90" s="2">
        <v>61064</v>
      </c>
      <c r="R90" s="2">
        <v>0</v>
      </c>
      <c r="S90" s="2">
        <v>0</v>
      </c>
      <c r="T90" s="2">
        <v>0</v>
      </c>
      <c r="U90" s="2">
        <v>102279</v>
      </c>
      <c r="V90" s="2">
        <v>-7574</v>
      </c>
      <c r="W90" s="2">
        <v>6644659</v>
      </c>
      <c r="X90" s="2">
        <v>1095900</v>
      </c>
      <c r="Y90" s="2">
        <v>0</v>
      </c>
      <c r="Z90" s="2">
        <v>176453</v>
      </c>
      <c r="AA90" s="2">
        <v>1991613</v>
      </c>
      <c r="AB90" s="2">
        <v>47184167</v>
      </c>
      <c r="AC90" s="2">
        <v>0</v>
      </c>
      <c r="AD90" s="2">
        <v>648266</v>
      </c>
      <c r="AE90" s="2">
        <v>503600</v>
      </c>
      <c r="AF90" s="2">
        <v>0</v>
      </c>
      <c r="AG90" s="2">
        <v>6644436.3600000003</v>
      </c>
      <c r="AH90" s="2">
        <v>399521</v>
      </c>
      <c r="AI90" s="2">
        <v>1991613</v>
      </c>
      <c r="AJ90" s="2">
        <v>9787915.3599999994</v>
      </c>
    </row>
    <row r="91" spans="1:36" x14ac:dyDescent="0.25">
      <c r="A91" s="2">
        <v>281</v>
      </c>
      <c r="B91" s="2">
        <v>1</v>
      </c>
      <c r="C91" t="s">
        <v>92</v>
      </c>
      <c r="D91" s="2">
        <v>12198</v>
      </c>
      <c r="E91" s="2">
        <v>13369.75</v>
      </c>
      <c r="F91" s="2">
        <v>11599</v>
      </c>
      <c r="G91" s="2">
        <v>12699.350000000002</v>
      </c>
      <c r="H91" s="2">
        <v>80158297</v>
      </c>
      <c r="I91" s="2">
        <v>778807</v>
      </c>
      <c r="J91" s="2">
        <v>12032300</v>
      </c>
      <c r="K91" s="2">
        <v>956094</v>
      </c>
      <c r="L91" s="2">
        <v>0</v>
      </c>
      <c r="M91" s="2">
        <v>0</v>
      </c>
      <c r="N91" s="2">
        <v>0</v>
      </c>
      <c r="O91" s="2">
        <v>2998861</v>
      </c>
      <c r="P91" s="2">
        <v>899284.25</v>
      </c>
      <c r="Q91" s="2">
        <v>165092</v>
      </c>
      <c r="R91" s="2">
        <v>244970</v>
      </c>
      <c r="S91" s="2">
        <v>0</v>
      </c>
      <c r="T91" s="2">
        <v>0</v>
      </c>
      <c r="U91" s="2">
        <v>0</v>
      </c>
      <c r="V91" s="2">
        <v>-3472</v>
      </c>
      <c r="W91" s="2">
        <v>26232565</v>
      </c>
      <c r="X91" s="2">
        <v>3130920</v>
      </c>
      <c r="Y91" s="2">
        <v>546710</v>
      </c>
      <c r="Z91" s="2">
        <v>530817</v>
      </c>
      <c r="AA91" s="2">
        <v>5384524</v>
      </c>
      <c r="AB91" s="2">
        <v>130924849.25</v>
      </c>
      <c r="AC91" s="2">
        <v>0</v>
      </c>
      <c r="AD91" s="2">
        <v>1254261</v>
      </c>
      <c r="AE91" s="2">
        <v>899284.25</v>
      </c>
      <c r="AF91" s="2">
        <v>244970</v>
      </c>
      <c r="AG91" s="2">
        <v>25615777</v>
      </c>
      <c r="AH91" s="2">
        <v>1141407</v>
      </c>
      <c r="AI91" s="2">
        <v>5384524</v>
      </c>
      <c r="AJ91" s="2">
        <v>33398816.25</v>
      </c>
    </row>
    <row r="92" spans="1:36" x14ac:dyDescent="0.25">
      <c r="A92" s="2">
        <v>282</v>
      </c>
      <c r="B92" s="2">
        <v>1</v>
      </c>
      <c r="C92" t="s">
        <v>93</v>
      </c>
      <c r="D92" s="2">
        <v>1464</v>
      </c>
      <c r="E92" s="2">
        <v>1587.8000000000002</v>
      </c>
      <c r="F92" s="2">
        <v>1810</v>
      </c>
      <c r="G92" s="2">
        <v>2002.3999999999999</v>
      </c>
      <c r="H92" s="2">
        <v>12639149</v>
      </c>
      <c r="I92" s="2">
        <v>0</v>
      </c>
      <c r="J92" s="2">
        <v>351695</v>
      </c>
      <c r="K92" s="2">
        <v>95134</v>
      </c>
      <c r="L92" s="2">
        <v>0</v>
      </c>
      <c r="M92" s="2">
        <v>0</v>
      </c>
      <c r="N92" s="2">
        <v>0</v>
      </c>
      <c r="O92" s="2">
        <v>471570</v>
      </c>
      <c r="P92" s="2">
        <v>243228.75</v>
      </c>
      <c r="Q92" s="2">
        <v>26031</v>
      </c>
      <c r="R92" s="2">
        <v>5907</v>
      </c>
      <c r="S92" s="2">
        <v>0</v>
      </c>
      <c r="T92" s="2">
        <v>0</v>
      </c>
      <c r="U92" s="2">
        <v>0</v>
      </c>
      <c r="V92" s="2">
        <v>0</v>
      </c>
      <c r="W92" s="2">
        <v>2300978</v>
      </c>
      <c r="X92" s="2">
        <v>477620</v>
      </c>
      <c r="Y92" s="2">
        <v>1767</v>
      </c>
      <c r="Z92" s="2">
        <v>64838</v>
      </c>
      <c r="AA92" s="2">
        <v>849018</v>
      </c>
      <c r="AB92" s="2">
        <v>17049315.75</v>
      </c>
      <c r="AC92" s="2">
        <v>0</v>
      </c>
      <c r="AD92" s="2">
        <v>130374</v>
      </c>
      <c r="AE92" s="2">
        <v>243228.75</v>
      </c>
      <c r="AF92" s="2">
        <v>5907</v>
      </c>
      <c r="AG92" s="2">
        <v>2196317</v>
      </c>
      <c r="AH92" s="2">
        <v>174121</v>
      </c>
      <c r="AI92" s="2">
        <v>849018</v>
      </c>
      <c r="AJ92" s="2">
        <v>3424844.75</v>
      </c>
    </row>
    <row r="93" spans="1:36" x14ac:dyDescent="0.25">
      <c r="A93" s="2">
        <v>283</v>
      </c>
      <c r="B93" s="2">
        <v>1</v>
      </c>
      <c r="C93" t="s">
        <v>94</v>
      </c>
      <c r="D93" s="2">
        <v>4417</v>
      </c>
      <c r="E93" s="2">
        <v>4804.5999999999995</v>
      </c>
      <c r="F93" s="2">
        <v>4653</v>
      </c>
      <c r="G93" s="2">
        <v>5083.8</v>
      </c>
      <c r="H93" s="2">
        <v>32088946</v>
      </c>
      <c r="I93" s="2">
        <v>448249</v>
      </c>
      <c r="J93" s="2">
        <v>2211832</v>
      </c>
      <c r="K93" s="2">
        <v>326168</v>
      </c>
      <c r="L93" s="2">
        <v>0</v>
      </c>
      <c r="M93" s="2">
        <v>0</v>
      </c>
      <c r="N93" s="2">
        <v>0</v>
      </c>
      <c r="O93" s="2">
        <v>1218691</v>
      </c>
      <c r="P93" s="2">
        <v>254190</v>
      </c>
      <c r="Q93" s="2">
        <v>66089</v>
      </c>
      <c r="R93" s="2">
        <v>111234</v>
      </c>
      <c r="S93" s="2">
        <v>0</v>
      </c>
      <c r="T93" s="2">
        <v>0</v>
      </c>
      <c r="U93" s="2">
        <v>0</v>
      </c>
      <c r="V93" s="2">
        <v>0</v>
      </c>
      <c r="W93" s="2">
        <v>10798449</v>
      </c>
      <c r="X93" s="2">
        <v>1223820</v>
      </c>
      <c r="Y93" s="2">
        <v>40994</v>
      </c>
      <c r="Z93" s="2">
        <v>204212</v>
      </c>
      <c r="AA93" s="2">
        <v>2155531</v>
      </c>
      <c r="AB93" s="2">
        <v>49924585</v>
      </c>
      <c r="AC93" s="2">
        <v>0</v>
      </c>
      <c r="AD93" s="2">
        <v>785667</v>
      </c>
      <c r="AE93" s="2">
        <v>254190</v>
      </c>
      <c r="AF93" s="2">
        <v>111234</v>
      </c>
      <c r="AG93" s="2">
        <v>10797512.25</v>
      </c>
      <c r="AH93" s="2">
        <v>446155</v>
      </c>
      <c r="AI93" s="2">
        <v>2155531</v>
      </c>
      <c r="AJ93" s="2">
        <v>14104134.25</v>
      </c>
    </row>
    <row r="94" spans="1:36" x14ac:dyDescent="0.25">
      <c r="A94" s="2">
        <v>284</v>
      </c>
      <c r="B94" s="2">
        <v>1</v>
      </c>
      <c r="C94" t="s">
        <v>95</v>
      </c>
      <c r="D94" s="2">
        <v>12865</v>
      </c>
      <c r="E94" s="2">
        <v>14001.599999999999</v>
      </c>
      <c r="F94" s="2">
        <v>12736</v>
      </c>
      <c r="G94" s="2">
        <v>13861.199999999999</v>
      </c>
      <c r="H94" s="2">
        <v>87491894</v>
      </c>
      <c r="I94" s="2">
        <v>307020</v>
      </c>
      <c r="J94" s="2">
        <v>674112</v>
      </c>
      <c r="K94" s="2">
        <v>210636</v>
      </c>
      <c r="L94" s="2">
        <v>0</v>
      </c>
      <c r="M94" s="2">
        <v>0</v>
      </c>
      <c r="N94" s="2">
        <v>193414.52606024526</v>
      </c>
      <c r="O94" s="2">
        <v>3087777</v>
      </c>
      <c r="P94" s="2">
        <v>995188.75</v>
      </c>
      <c r="Q94" s="2">
        <v>180196</v>
      </c>
      <c r="R94" s="2">
        <v>16356</v>
      </c>
      <c r="S94" s="2">
        <v>0</v>
      </c>
      <c r="T94" s="2">
        <v>0</v>
      </c>
      <c r="U94" s="2">
        <v>0</v>
      </c>
      <c r="V94" s="2">
        <v>0</v>
      </c>
      <c r="W94" s="2">
        <v>28632554</v>
      </c>
      <c r="X94" s="2">
        <v>3200080</v>
      </c>
      <c r="Y94" s="2">
        <v>0</v>
      </c>
      <c r="Z94" s="2">
        <v>587513</v>
      </c>
      <c r="AA94" s="2">
        <v>5877149</v>
      </c>
      <c r="AB94" s="2">
        <v>128253810.27606024</v>
      </c>
      <c r="AC94" s="2">
        <v>0</v>
      </c>
      <c r="AD94" s="2">
        <v>1568694</v>
      </c>
      <c r="AE94" s="2">
        <v>995188.75</v>
      </c>
      <c r="AF94" s="2">
        <v>16356</v>
      </c>
      <c r="AG94" s="2">
        <v>28602818.359999999</v>
      </c>
      <c r="AH94" s="2">
        <v>1166620</v>
      </c>
      <c r="AI94" s="2">
        <v>5877149</v>
      </c>
      <c r="AJ94" s="2">
        <v>37060206.109999999</v>
      </c>
    </row>
    <row r="95" spans="1:36" x14ac:dyDescent="0.25">
      <c r="A95" s="2">
        <v>286</v>
      </c>
      <c r="B95" s="2">
        <v>1</v>
      </c>
      <c r="C95" t="s">
        <v>96</v>
      </c>
      <c r="D95" s="2">
        <v>1979</v>
      </c>
      <c r="E95" s="2">
        <v>2199.6000000000004</v>
      </c>
      <c r="F95" s="2">
        <v>2349</v>
      </c>
      <c r="G95" s="2">
        <v>2633.4</v>
      </c>
      <c r="H95" s="2">
        <v>16622021</v>
      </c>
      <c r="I95" s="2">
        <v>486115</v>
      </c>
      <c r="J95" s="2">
        <v>5049873</v>
      </c>
      <c r="K95" s="2">
        <v>310050</v>
      </c>
      <c r="L95" s="2">
        <v>0</v>
      </c>
      <c r="M95" s="2">
        <v>0</v>
      </c>
      <c r="N95" s="2">
        <v>4941.6884212832583</v>
      </c>
      <c r="O95" s="2">
        <v>586179</v>
      </c>
      <c r="P95" s="2">
        <v>408253.75</v>
      </c>
      <c r="Q95" s="2">
        <v>34234</v>
      </c>
      <c r="R95" s="2">
        <v>38527</v>
      </c>
      <c r="S95" s="2">
        <v>0</v>
      </c>
      <c r="T95" s="2">
        <v>0</v>
      </c>
      <c r="U95" s="2">
        <v>0</v>
      </c>
      <c r="V95" s="2">
        <v>0</v>
      </c>
      <c r="W95" s="2">
        <v>1367683</v>
      </c>
      <c r="X95" s="2">
        <v>646620</v>
      </c>
      <c r="Y95" s="2">
        <v>282720</v>
      </c>
      <c r="Z95" s="2">
        <v>122991</v>
      </c>
      <c r="AA95" s="2">
        <v>1116562</v>
      </c>
      <c r="AB95" s="2">
        <v>26430150.438421283</v>
      </c>
      <c r="AC95" s="2">
        <v>0</v>
      </c>
      <c r="AD95" s="2">
        <v>90000</v>
      </c>
      <c r="AE95" s="2">
        <v>259799</v>
      </c>
      <c r="AF95" s="2">
        <v>24517</v>
      </c>
      <c r="AG95" s="2">
        <v>658968</v>
      </c>
      <c r="AH95" s="2">
        <v>135945</v>
      </c>
      <c r="AI95" s="2">
        <v>710543</v>
      </c>
      <c r="AJ95" s="2">
        <v>1743827</v>
      </c>
    </row>
    <row r="96" spans="1:36" x14ac:dyDescent="0.25">
      <c r="A96" s="2">
        <v>294</v>
      </c>
      <c r="B96" s="2">
        <v>1</v>
      </c>
      <c r="C96" t="s">
        <v>97</v>
      </c>
      <c r="D96" s="2">
        <v>425</v>
      </c>
      <c r="E96" s="2">
        <v>469</v>
      </c>
      <c r="F96" s="2">
        <v>1951</v>
      </c>
      <c r="G96" s="2">
        <v>2192.5500000000002</v>
      </c>
      <c r="H96" s="2">
        <v>13839376</v>
      </c>
      <c r="I96" s="2">
        <v>0</v>
      </c>
      <c r="J96" s="2">
        <v>607696</v>
      </c>
      <c r="K96" s="2">
        <v>14530</v>
      </c>
      <c r="L96" s="2">
        <v>0</v>
      </c>
      <c r="M96" s="2">
        <v>0</v>
      </c>
      <c r="N96" s="2">
        <v>537340</v>
      </c>
      <c r="O96" s="2">
        <v>531693</v>
      </c>
      <c r="P96" s="2">
        <v>365025.5</v>
      </c>
      <c r="Q96" s="2">
        <v>28503</v>
      </c>
      <c r="R96" s="2">
        <v>42974</v>
      </c>
      <c r="S96" s="2">
        <v>0</v>
      </c>
      <c r="T96" s="2">
        <v>0</v>
      </c>
      <c r="U96" s="2">
        <v>0</v>
      </c>
      <c r="V96" s="2">
        <v>0</v>
      </c>
      <c r="W96" s="2">
        <v>657765</v>
      </c>
      <c r="X96" s="2">
        <v>326959</v>
      </c>
      <c r="Y96" s="2">
        <v>0</v>
      </c>
      <c r="Z96" s="2">
        <v>110178</v>
      </c>
      <c r="AA96" s="2">
        <v>390274</v>
      </c>
      <c r="AB96" s="2">
        <v>17125354.5</v>
      </c>
      <c r="AC96" s="2">
        <v>0</v>
      </c>
      <c r="AD96" s="2">
        <v>37169</v>
      </c>
      <c r="AE96" s="2">
        <v>255354</v>
      </c>
      <c r="AF96" s="2">
        <v>30062</v>
      </c>
      <c r="AG96" s="2">
        <v>266672</v>
      </c>
      <c r="AH96" s="2">
        <v>0</v>
      </c>
      <c r="AI96" s="2">
        <v>273016</v>
      </c>
      <c r="AJ96" s="2">
        <v>862273</v>
      </c>
    </row>
    <row r="97" spans="1:36" x14ac:dyDescent="0.25">
      <c r="A97" s="2">
        <v>297</v>
      </c>
      <c r="B97" s="2">
        <v>1</v>
      </c>
      <c r="C97" t="s">
        <v>98</v>
      </c>
      <c r="D97" s="2">
        <v>327</v>
      </c>
      <c r="E97" s="2">
        <v>361</v>
      </c>
      <c r="F97" s="2">
        <v>349</v>
      </c>
      <c r="G97" s="2">
        <v>385.40000000000003</v>
      </c>
      <c r="H97" s="2">
        <v>2432645</v>
      </c>
      <c r="I97" s="2">
        <v>0</v>
      </c>
      <c r="J97" s="2">
        <v>86552</v>
      </c>
      <c r="K97" s="2">
        <v>0</v>
      </c>
      <c r="L97" s="2">
        <v>125489</v>
      </c>
      <c r="M97" s="2">
        <v>0</v>
      </c>
      <c r="N97" s="2">
        <v>80378</v>
      </c>
      <c r="O97" s="2">
        <v>91872</v>
      </c>
      <c r="P97" s="2">
        <v>46225</v>
      </c>
      <c r="Q97" s="2">
        <v>5010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469225</v>
      </c>
      <c r="X97" s="2">
        <v>93860</v>
      </c>
      <c r="Y97" s="2">
        <v>11662</v>
      </c>
      <c r="Z97" s="2">
        <v>12116</v>
      </c>
      <c r="AA97" s="2">
        <v>163410</v>
      </c>
      <c r="AB97" s="2">
        <v>3524584</v>
      </c>
      <c r="AC97" s="2">
        <v>0</v>
      </c>
      <c r="AD97" s="2">
        <v>25497</v>
      </c>
      <c r="AE97" s="2">
        <v>28351</v>
      </c>
      <c r="AF97" s="2">
        <v>0</v>
      </c>
      <c r="AG97" s="2">
        <v>326151</v>
      </c>
      <c r="AH97" s="2">
        <v>34218</v>
      </c>
      <c r="AI97" s="2">
        <v>100224</v>
      </c>
      <c r="AJ97" s="2">
        <v>480223</v>
      </c>
    </row>
    <row r="98" spans="1:36" x14ac:dyDescent="0.25">
      <c r="A98" s="2">
        <v>299</v>
      </c>
      <c r="B98" s="2">
        <v>1</v>
      </c>
      <c r="C98" t="s">
        <v>99</v>
      </c>
      <c r="D98" s="2">
        <v>733</v>
      </c>
      <c r="E98" s="2">
        <v>813.39999999999986</v>
      </c>
      <c r="F98" s="2">
        <v>683</v>
      </c>
      <c r="G98" s="2">
        <v>759.4</v>
      </c>
      <c r="H98" s="2">
        <v>4793333</v>
      </c>
      <c r="I98" s="2">
        <v>0</v>
      </c>
      <c r="J98" s="2">
        <v>169201</v>
      </c>
      <c r="K98" s="2">
        <v>0</v>
      </c>
      <c r="L98" s="2">
        <v>86324</v>
      </c>
      <c r="M98" s="2">
        <v>0</v>
      </c>
      <c r="N98" s="2">
        <v>191258.73365406849</v>
      </c>
      <c r="O98" s="2">
        <v>166085</v>
      </c>
      <c r="P98" s="2">
        <v>109092.5</v>
      </c>
      <c r="Q98" s="2">
        <v>9872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577144</v>
      </c>
      <c r="X98" s="2">
        <v>183560</v>
      </c>
      <c r="Y98" s="2">
        <v>26152</v>
      </c>
      <c r="Z98" s="2">
        <v>25630</v>
      </c>
      <c r="AA98" s="2">
        <v>321986</v>
      </c>
      <c r="AB98" s="2">
        <v>6476078.2336540688</v>
      </c>
      <c r="AC98" s="2">
        <v>0</v>
      </c>
      <c r="AD98" s="2">
        <v>59619</v>
      </c>
      <c r="AE98" s="2">
        <v>94866</v>
      </c>
      <c r="AF98" s="2">
        <v>0</v>
      </c>
      <c r="AG98" s="2">
        <v>418582</v>
      </c>
      <c r="AH98" s="2">
        <v>66919</v>
      </c>
      <c r="AI98" s="2">
        <v>279995</v>
      </c>
      <c r="AJ98" s="2">
        <v>853062</v>
      </c>
    </row>
    <row r="99" spans="1:36" x14ac:dyDescent="0.25">
      <c r="A99" s="2">
        <v>300</v>
      </c>
      <c r="B99" s="2">
        <v>1</v>
      </c>
      <c r="C99" t="s">
        <v>100</v>
      </c>
      <c r="D99" s="2">
        <v>961</v>
      </c>
      <c r="E99" s="2">
        <v>1073.1999999999998</v>
      </c>
      <c r="F99" s="2">
        <v>1024</v>
      </c>
      <c r="G99" s="2">
        <v>1132.1999999999998</v>
      </c>
      <c r="H99" s="2">
        <v>7146446</v>
      </c>
      <c r="I99" s="2">
        <v>0</v>
      </c>
      <c r="J99" s="2">
        <v>148495</v>
      </c>
      <c r="K99" s="2">
        <v>0</v>
      </c>
      <c r="L99" s="2">
        <v>0</v>
      </c>
      <c r="M99" s="2">
        <v>0</v>
      </c>
      <c r="N99" s="2">
        <v>152092</v>
      </c>
      <c r="O99" s="2">
        <v>260218</v>
      </c>
      <c r="P99" s="2">
        <v>137535</v>
      </c>
      <c r="Q99" s="2">
        <v>14719</v>
      </c>
      <c r="R99" s="2">
        <v>0</v>
      </c>
      <c r="S99" s="2">
        <v>0</v>
      </c>
      <c r="T99" s="2">
        <v>0</v>
      </c>
      <c r="U99" s="2">
        <v>44697</v>
      </c>
      <c r="V99" s="2">
        <v>0</v>
      </c>
      <c r="W99" s="2">
        <v>1344940</v>
      </c>
      <c r="X99" s="2">
        <v>283140</v>
      </c>
      <c r="Y99" s="2">
        <v>116269</v>
      </c>
      <c r="Z99" s="2">
        <v>34856</v>
      </c>
      <c r="AA99" s="2">
        <v>480053</v>
      </c>
      <c r="AB99" s="2">
        <v>9880320</v>
      </c>
      <c r="AC99" s="2">
        <v>0</v>
      </c>
      <c r="AD99" s="2">
        <v>84880</v>
      </c>
      <c r="AE99" s="2">
        <v>137535</v>
      </c>
      <c r="AF99" s="2">
        <v>0</v>
      </c>
      <c r="AG99" s="2">
        <v>1253710</v>
      </c>
      <c r="AH99" s="2">
        <v>103221</v>
      </c>
      <c r="AI99" s="2">
        <v>480053</v>
      </c>
      <c r="AJ99" s="2">
        <v>1956178</v>
      </c>
    </row>
    <row r="100" spans="1:36" x14ac:dyDescent="0.25">
      <c r="A100" s="2">
        <v>306</v>
      </c>
      <c r="B100" s="2">
        <v>1</v>
      </c>
      <c r="C100" t="s">
        <v>101</v>
      </c>
      <c r="D100" s="2">
        <v>166</v>
      </c>
      <c r="E100" s="2">
        <v>193.8</v>
      </c>
      <c r="F100" s="2">
        <v>297</v>
      </c>
      <c r="G100" s="2">
        <v>337.2</v>
      </c>
      <c r="H100" s="2">
        <v>2128406</v>
      </c>
      <c r="I100" s="2">
        <v>0</v>
      </c>
      <c r="J100" s="2">
        <v>374731</v>
      </c>
      <c r="K100" s="2">
        <v>0</v>
      </c>
      <c r="L100" s="2">
        <v>119005</v>
      </c>
      <c r="M100" s="2">
        <v>31282</v>
      </c>
      <c r="N100" s="2">
        <v>142522.33197728414</v>
      </c>
      <c r="O100" s="2">
        <v>73810</v>
      </c>
      <c r="P100" s="2">
        <v>55607.5</v>
      </c>
      <c r="Q100" s="2">
        <v>4384</v>
      </c>
      <c r="R100" s="2">
        <v>16863</v>
      </c>
      <c r="S100" s="2">
        <v>0</v>
      </c>
      <c r="T100" s="2">
        <v>0</v>
      </c>
      <c r="U100" s="2">
        <v>0</v>
      </c>
      <c r="V100" s="2">
        <v>0</v>
      </c>
      <c r="W100" s="2">
        <v>101160</v>
      </c>
      <c r="X100" s="2">
        <v>0</v>
      </c>
      <c r="Y100" s="2">
        <v>8482</v>
      </c>
      <c r="Z100" s="2">
        <v>11057</v>
      </c>
      <c r="AA100" s="2">
        <v>101160</v>
      </c>
      <c r="AB100" s="2">
        <v>3168469.831977284</v>
      </c>
      <c r="AC100" s="2">
        <v>0</v>
      </c>
      <c r="AD100" s="2">
        <v>29042</v>
      </c>
      <c r="AE100" s="2">
        <v>55607.5</v>
      </c>
      <c r="AF100" s="2">
        <v>16863</v>
      </c>
      <c r="AG100" s="2">
        <v>73040</v>
      </c>
      <c r="AH100" s="2">
        <v>0</v>
      </c>
      <c r="AI100" s="2">
        <v>101160</v>
      </c>
      <c r="AJ100" s="2">
        <v>275712.5</v>
      </c>
    </row>
    <row r="101" spans="1:36" x14ac:dyDescent="0.25">
      <c r="A101" s="2">
        <v>308</v>
      </c>
      <c r="B101" s="2">
        <v>1</v>
      </c>
      <c r="C101" t="s">
        <v>102</v>
      </c>
      <c r="D101" s="2">
        <v>306</v>
      </c>
      <c r="E101" s="2">
        <v>356.59999999999997</v>
      </c>
      <c r="F101" s="2">
        <v>586</v>
      </c>
      <c r="G101" s="2">
        <v>664.6</v>
      </c>
      <c r="H101" s="2">
        <v>4194955</v>
      </c>
      <c r="I101" s="2">
        <v>18421</v>
      </c>
      <c r="J101" s="2">
        <v>431606</v>
      </c>
      <c r="K101" s="2">
        <v>0</v>
      </c>
      <c r="L101" s="2">
        <v>111250</v>
      </c>
      <c r="M101" s="2">
        <v>0</v>
      </c>
      <c r="N101" s="2">
        <v>170502</v>
      </c>
      <c r="O101" s="2">
        <v>145279</v>
      </c>
      <c r="P101" s="2">
        <v>109402.5</v>
      </c>
      <c r="Q101" s="2">
        <v>8640</v>
      </c>
      <c r="R101" s="2">
        <v>37012</v>
      </c>
      <c r="S101" s="2">
        <v>0</v>
      </c>
      <c r="T101" s="2">
        <v>0</v>
      </c>
      <c r="U101" s="2">
        <v>0</v>
      </c>
      <c r="V101" s="2">
        <v>0</v>
      </c>
      <c r="W101" s="2">
        <v>199380</v>
      </c>
      <c r="X101" s="2">
        <v>0</v>
      </c>
      <c r="Y101" s="2">
        <v>10955</v>
      </c>
      <c r="Z101" s="2">
        <v>27978</v>
      </c>
      <c r="AA101" s="2">
        <v>281790</v>
      </c>
      <c r="AB101" s="2">
        <v>5747170.5</v>
      </c>
      <c r="AC101" s="2">
        <v>0</v>
      </c>
      <c r="AD101" s="2">
        <v>63099</v>
      </c>
      <c r="AE101" s="2">
        <v>109402.5</v>
      </c>
      <c r="AF101" s="2">
        <v>37012</v>
      </c>
      <c r="AG101" s="2">
        <v>77101.055109485023</v>
      </c>
      <c r="AH101" s="2">
        <v>0</v>
      </c>
      <c r="AI101" s="2">
        <v>281790</v>
      </c>
      <c r="AJ101" s="2">
        <v>568404.55510948505</v>
      </c>
    </row>
    <row r="102" spans="1:36" x14ac:dyDescent="0.25">
      <c r="A102" s="2">
        <v>309</v>
      </c>
      <c r="B102" s="2">
        <v>1</v>
      </c>
      <c r="C102" t="s">
        <v>103</v>
      </c>
      <c r="D102" s="2">
        <v>1794</v>
      </c>
      <c r="E102" s="2">
        <v>1971.8</v>
      </c>
      <c r="F102" s="2">
        <v>1609</v>
      </c>
      <c r="G102" s="2">
        <v>1767.1999999999998</v>
      </c>
      <c r="H102" s="2">
        <v>11154566</v>
      </c>
      <c r="I102" s="2">
        <v>75732</v>
      </c>
      <c r="J102" s="2">
        <v>1485189</v>
      </c>
      <c r="K102" s="2">
        <v>14640</v>
      </c>
      <c r="L102" s="2">
        <v>0</v>
      </c>
      <c r="M102" s="2">
        <v>0</v>
      </c>
      <c r="N102" s="2">
        <v>418931.65737880371</v>
      </c>
      <c r="O102" s="2">
        <v>396021</v>
      </c>
      <c r="P102" s="2">
        <v>296006.25</v>
      </c>
      <c r="Q102" s="2">
        <v>22974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530160</v>
      </c>
      <c r="X102" s="2">
        <v>0</v>
      </c>
      <c r="Y102" s="2">
        <v>0</v>
      </c>
      <c r="Z102" s="2">
        <v>50943</v>
      </c>
      <c r="AA102" s="2">
        <v>749293</v>
      </c>
      <c r="AB102" s="2">
        <v>15194455.907378804</v>
      </c>
      <c r="AC102" s="2">
        <v>0</v>
      </c>
      <c r="AD102" s="2">
        <v>230071</v>
      </c>
      <c r="AE102" s="2">
        <v>296006.25</v>
      </c>
      <c r="AF102" s="2">
        <v>0</v>
      </c>
      <c r="AG102" s="2">
        <v>344529</v>
      </c>
      <c r="AH102" s="2">
        <v>0</v>
      </c>
      <c r="AI102" s="2">
        <v>749293</v>
      </c>
      <c r="AJ102" s="2">
        <v>1619899.25</v>
      </c>
    </row>
    <row r="103" spans="1:36" x14ac:dyDescent="0.25">
      <c r="A103" s="2">
        <v>314</v>
      </c>
      <c r="B103" s="2">
        <v>1</v>
      </c>
      <c r="C103" t="s">
        <v>104</v>
      </c>
      <c r="D103" s="2">
        <v>863</v>
      </c>
      <c r="E103" s="2">
        <v>941.99999999999989</v>
      </c>
      <c r="F103" s="2">
        <v>741</v>
      </c>
      <c r="G103" s="2">
        <v>812.4</v>
      </c>
      <c r="H103" s="2">
        <v>5127869</v>
      </c>
      <c r="I103" s="2">
        <v>0</v>
      </c>
      <c r="J103" s="2">
        <v>381645</v>
      </c>
      <c r="K103" s="2">
        <v>15286</v>
      </c>
      <c r="L103" s="2">
        <v>67949</v>
      </c>
      <c r="M103" s="2">
        <v>0</v>
      </c>
      <c r="N103" s="2">
        <v>156795.97807198131</v>
      </c>
      <c r="O103" s="2">
        <v>185008</v>
      </c>
      <c r="P103" s="2">
        <v>116706.25</v>
      </c>
      <c r="Q103" s="2">
        <v>10561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617424</v>
      </c>
      <c r="X103" s="2">
        <v>0</v>
      </c>
      <c r="Y103" s="2">
        <v>0</v>
      </c>
      <c r="Z103" s="2">
        <v>22114</v>
      </c>
      <c r="AA103" s="2">
        <v>344458</v>
      </c>
      <c r="AB103" s="2">
        <v>7045816.2280719811</v>
      </c>
      <c r="AC103" s="2">
        <v>0</v>
      </c>
      <c r="AD103" s="2">
        <v>47167</v>
      </c>
      <c r="AE103" s="2">
        <v>92272</v>
      </c>
      <c r="AF103" s="2">
        <v>0</v>
      </c>
      <c r="AG103" s="2">
        <v>407139</v>
      </c>
      <c r="AH103" s="2">
        <v>0</v>
      </c>
      <c r="AI103" s="2">
        <v>272341</v>
      </c>
      <c r="AJ103" s="2">
        <v>818919</v>
      </c>
    </row>
    <row r="104" spans="1:36" x14ac:dyDescent="0.25">
      <c r="A104" s="2">
        <v>316</v>
      </c>
      <c r="B104" s="2">
        <v>1</v>
      </c>
      <c r="C104" t="s">
        <v>105</v>
      </c>
      <c r="D104" s="2">
        <v>1353</v>
      </c>
      <c r="E104" s="2">
        <v>1495.6</v>
      </c>
      <c r="F104" s="2">
        <v>984</v>
      </c>
      <c r="G104" s="2">
        <v>1097.4000000000001</v>
      </c>
      <c r="H104" s="2">
        <v>6926789</v>
      </c>
      <c r="I104" s="2">
        <v>0</v>
      </c>
      <c r="J104" s="2">
        <v>908081</v>
      </c>
      <c r="K104" s="2">
        <v>0</v>
      </c>
      <c r="L104" s="2">
        <v>0</v>
      </c>
      <c r="M104" s="2">
        <v>0</v>
      </c>
      <c r="N104" s="2">
        <v>188055.82966485823</v>
      </c>
      <c r="O104" s="2">
        <v>261813</v>
      </c>
      <c r="P104" s="2">
        <v>182320</v>
      </c>
      <c r="Q104" s="2">
        <v>14266</v>
      </c>
      <c r="R104" s="2">
        <v>28840</v>
      </c>
      <c r="S104" s="2">
        <v>0</v>
      </c>
      <c r="T104" s="2">
        <v>0</v>
      </c>
      <c r="U104" s="2">
        <v>0</v>
      </c>
      <c r="V104" s="2">
        <v>0</v>
      </c>
      <c r="W104" s="2">
        <v>329220</v>
      </c>
      <c r="X104" s="2">
        <v>170501</v>
      </c>
      <c r="Y104" s="2">
        <v>0</v>
      </c>
      <c r="Z104" s="2">
        <v>33335</v>
      </c>
      <c r="AA104" s="2">
        <v>465298</v>
      </c>
      <c r="AB104" s="2">
        <v>9338017.8296648581</v>
      </c>
      <c r="AC104" s="2">
        <v>0</v>
      </c>
      <c r="AD104" s="2">
        <v>76202</v>
      </c>
      <c r="AE104" s="2">
        <v>135236</v>
      </c>
      <c r="AF104" s="2">
        <v>21392</v>
      </c>
      <c r="AG104" s="2">
        <v>141525</v>
      </c>
      <c r="AH104" s="2">
        <v>0</v>
      </c>
      <c r="AI104" s="2">
        <v>345135</v>
      </c>
      <c r="AJ104" s="2">
        <v>719490</v>
      </c>
    </row>
    <row r="105" spans="1:36" x14ac:dyDescent="0.25">
      <c r="A105" s="2">
        <v>317</v>
      </c>
      <c r="B105" s="2">
        <v>1</v>
      </c>
      <c r="C105" t="s">
        <v>106</v>
      </c>
      <c r="D105" s="2">
        <v>944</v>
      </c>
      <c r="E105" s="2">
        <v>1067.2</v>
      </c>
      <c r="F105" s="2">
        <v>870</v>
      </c>
      <c r="G105" s="2">
        <v>978.2</v>
      </c>
      <c r="H105" s="2">
        <v>6174398</v>
      </c>
      <c r="I105" s="2">
        <v>0</v>
      </c>
      <c r="J105" s="2">
        <v>1533055</v>
      </c>
      <c r="K105" s="2">
        <v>0</v>
      </c>
      <c r="L105" s="2">
        <v>0</v>
      </c>
      <c r="M105" s="2">
        <v>157621.69</v>
      </c>
      <c r="N105" s="2">
        <v>304243</v>
      </c>
      <c r="O105" s="2">
        <v>218874</v>
      </c>
      <c r="P105" s="2">
        <v>161565</v>
      </c>
      <c r="Q105" s="2">
        <v>12717</v>
      </c>
      <c r="R105" s="2">
        <v>44058</v>
      </c>
      <c r="S105" s="2">
        <v>0</v>
      </c>
      <c r="T105" s="2">
        <v>0</v>
      </c>
      <c r="U105" s="2">
        <v>0</v>
      </c>
      <c r="V105" s="2">
        <v>0</v>
      </c>
      <c r="W105" s="2">
        <v>293460</v>
      </c>
      <c r="X105" s="2">
        <v>0</v>
      </c>
      <c r="Y105" s="2">
        <v>0</v>
      </c>
      <c r="Z105" s="2">
        <v>37690</v>
      </c>
      <c r="AA105" s="2">
        <v>414757</v>
      </c>
      <c r="AB105" s="2">
        <v>9352438.6900000013</v>
      </c>
      <c r="AC105" s="2">
        <v>0</v>
      </c>
      <c r="AD105" s="2">
        <v>80017</v>
      </c>
      <c r="AE105" s="2">
        <v>125553</v>
      </c>
      <c r="AF105" s="2">
        <v>34238</v>
      </c>
      <c r="AG105" s="2">
        <v>132165</v>
      </c>
      <c r="AH105" s="2">
        <v>0</v>
      </c>
      <c r="AI105" s="2">
        <v>322310</v>
      </c>
      <c r="AJ105" s="2">
        <v>694283</v>
      </c>
    </row>
    <row r="106" spans="1:36" x14ac:dyDescent="0.25">
      <c r="A106" s="2">
        <v>318</v>
      </c>
      <c r="B106" s="2">
        <v>1</v>
      </c>
      <c r="C106" t="s">
        <v>107</v>
      </c>
      <c r="D106" s="2">
        <v>3874</v>
      </c>
      <c r="E106" s="2">
        <v>4268</v>
      </c>
      <c r="F106" s="2">
        <v>4007</v>
      </c>
      <c r="G106" s="2">
        <v>4406.8</v>
      </c>
      <c r="H106" s="2">
        <v>27815722</v>
      </c>
      <c r="I106" s="2">
        <v>323394</v>
      </c>
      <c r="J106" s="2">
        <v>2145718</v>
      </c>
      <c r="K106" s="2">
        <v>14301</v>
      </c>
      <c r="L106" s="2">
        <v>68899</v>
      </c>
      <c r="M106" s="2">
        <v>593280</v>
      </c>
      <c r="N106" s="2">
        <v>1301362</v>
      </c>
      <c r="O106" s="2">
        <v>989074</v>
      </c>
      <c r="P106" s="2">
        <v>731250</v>
      </c>
      <c r="Q106" s="2">
        <v>57288</v>
      </c>
      <c r="R106" s="2">
        <v>132909</v>
      </c>
      <c r="S106" s="2">
        <v>0</v>
      </c>
      <c r="T106" s="2">
        <v>0</v>
      </c>
      <c r="U106" s="2">
        <v>0</v>
      </c>
      <c r="V106" s="2">
        <v>-1262</v>
      </c>
      <c r="W106" s="2">
        <v>1322040</v>
      </c>
      <c r="X106" s="2">
        <v>0</v>
      </c>
      <c r="Y106" s="2">
        <v>0</v>
      </c>
      <c r="Z106" s="2">
        <v>151965</v>
      </c>
      <c r="AA106" s="2">
        <v>1868483</v>
      </c>
      <c r="AB106" s="2">
        <v>37514423</v>
      </c>
      <c r="AC106" s="2">
        <v>0</v>
      </c>
      <c r="AD106" s="2">
        <v>441996</v>
      </c>
      <c r="AE106" s="2">
        <v>731250</v>
      </c>
      <c r="AF106" s="2">
        <v>132909</v>
      </c>
      <c r="AG106" s="2">
        <v>1013755</v>
      </c>
      <c r="AH106" s="2">
        <v>0</v>
      </c>
      <c r="AI106" s="2">
        <v>1868483</v>
      </c>
      <c r="AJ106" s="2">
        <v>4188393</v>
      </c>
    </row>
    <row r="107" spans="1:36" x14ac:dyDescent="0.25">
      <c r="A107" s="2">
        <v>319</v>
      </c>
      <c r="B107" s="2">
        <v>1</v>
      </c>
      <c r="C107" t="s">
        <v>108</v>
      </c>
      <c r="D107" s="2">
        <v>529</v>
      </c>
      <c r="E107" s="2">
        <v>581.6</v>
      </c>
      <c r="F107" s="2">
        <v>555</v>
      </c>
      <c r="G107" s="2">
        <v>610.6</v>
      </c>
      <c r="H107" s="2">
        <v>3854107</v>
      </c>
      <c r="I107" s="2">
        <v>0</v>
      </c>
      <c r="J107" s="2">
        <v>531467</v>
      </c>
      <c r="K107" s="2">
        <v>0</v>
      </c>
      <c r="L107" s="2">
        <v>120895</v>
      </c>
      <c r="M107" s="2">
        <v>122945</v>
      </c>
      <c r="N107" s="2">
        <v>209047.99097787816</v>
      </c>
      <c r="O107" s="2">
        <v>146506</v>
      </c>
      <c r="P107" s="2">
        <v>100927.5</v>
      </c>
      <c r="Q107" s="2">
        <v>7938</v>
      </c>
      <c r="R107" s="2">
        <v>25999</v>
      </c>
      <c r="S107" s="2">
        <v>0</v>
      </c>
      <c r="T107" s="2">
        <v>0</v>
      </c>
      <c r="U107" s="2">
        <v>0</v>
      </c>
      <c r="V107" s="2">
        <v>0</v>
      </c>
      <c r="W107" s="2">
        <v>183180</v>
      </c>
      <c r="X107" s="2">
        <v>0</v>
      </c>
      <c r="Y107" s="2">
        <v>12016</v>
      </c>
      <c r="Z107" s="2">
        <v>20209</v>
      </c>
      <c r="AA107" s="2">
        <v>258894</v>
      </c>
      <c r="AB107" s="2">
        <v>5594131.4909778778</v>
      </c>
      <c r="AC107" s="2">
        <v>0</v>
      </c>
      <c r="AD107" s="2">
        <v>38990</v>
      </c>
      <c r="AE107" s="2">
        <v>72437</v>
      </c>
      <c r="AF107" s="2">
        <v>18660</v>
      </c>
      <c r="AG107" s="2">
        <v>76194</v>
      </c>
      <c r="AH107" s="2">
        <v>0</v>
      </c>
      <c r="AI107" s="2">
        <v>185813</v>
      </c>
      <c r="AJ107" s="2">
        <v>392094</v>
      </c>
    </row>
    <row r="108" spans="1:36" x14ac:dyDescent="0.25">
      <c r="A108" s="2">
        <v>323</v>
      </c>
      <c r="B108" s="2">
        <v>2</v>
      </c>
      <c r="C108" t="s">
        <v>109</v>
      </c>
      <c r="D108" s="2">
        <v>29</v>
      </c>
      <c r="E108" s="2">
        <v>32.199999999999996</v>
      </c>
      <c r="F108" s="2">
        <v>18</v>
      </c>
      <c r="G108" s="2">
        <v>19.399999999999995</v>
      </c>
      <c r="H108" s="2">
        <v>122453</v>
      </c>
      <c r="I108" s="2">
        <v>0</v>
      </c>
      <c r="J108" s="2">
        <v>0</v>
      </c>
      <c r="K108" s="2">
        <v>0</v>
      </c>
      <c r="L108" s="2">
        <v>10340</v>
      </c>
      <c r="M108" s="2">
        <v>0</v>
      </c>
      <c r="N108" s="2">
        <v>3420.3570206825489</v>
      </c>
      <c r="O108" s="2">
        <v>3647</v>
      </c>
      <c r="P108" s="2">
        <v>1485</v>
      </c>
      <c r="Q108" s="2">
        <v>252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39864</v>
      </c>
      <c r="X108" s="2">
        <v>0</v>
      </c>
      <c r="Y108" s="2">
        <v>16963</v>
      </c>
      <c r="Z108" s="2">
        <v>705</v>
      </c>
      <c r="AA108" s="2">
        <v>8226</v>
      </c>
      <c r="AB108" s="2">
        <v>207355.35702068254</v>
      </c>
      <c r="AC108" s="2">
        <v>0</v>
      </c>
      <c r="AD108" s="2">
        <v>2753</v>
      </c>
      <c r="AE108" s="2">
        <v>1485</v>
      </c>
      <c r="AF108" s="2">
        <v>0</v>
      </c>
      <c r="AG108" s="2">
        <v>37986.870000000003</v>
      </c>
      <c r="AH108" s="2">
        <v>0</v>
      </c>
      <c r="AI108" s="2">
        <v>8226</v>
      </c>
      <c r="AJ108" s="2">
        <v>50450.87</v>
      </c>
    </row>
    <row r="109" spans="1:36" x14ac:dyDescent="0.25">
      <c r="A109" s="2">
        <v>330</v>
      </c>
      <c r="B109" s="2">
        <v>1</v>
      </c>
      <c r="C109" t="s">
        <v>110</v>
      </c>
      <c r="D109" s="2">
        <v>221</v>
      </c>
      <c r="E109" s="2">
        <v>253.2</v>
      </c>
      <c r="F109" s="2">
        <v>251</v>
      </c>
      <c r="G109" s="2">
        <v>286.59999999999997</v>
      </c>
      <c r="H109" s="2">
        <v>1809019</v>
      </c>
      <c r="I109" s="2">
        <v>0</v>
      </c>
      <c r="J109" s="2">
        <v>145197</v>
      </c>
      <c r="K109" s="2">
        <v>28549</v>
      </c>
      <c r="L109" s="2">
        <v>109365</v>
      </c>
      <c r="M109" s="2">
        <v>176769</v>
      </c>
      <c r="N109" s="2">
        <v>97613</v>
      </c>
      <c r="O109" s="2">
        <v>66298</v>
      </c>
      <c r="P109" s="2">
        <v>14330</v>
      </c>
      <c r="Q109" s="2">
        <v>3726</v>
      </c>
      <c r="R109" s="2">
        <v>1717</v>
      </c>
      <c r="S109" s="2">
        <v>0</v>
      </c>
      <c r="T109" s="2">
        <v>0</v>
      </c>
      <c r="U109" s="2">
        <v>0</v>
      </c>
      <c r="V109" s="2">
        <v>0</v>
      </c>
      <c r="W109" s="2">
        <v>918840</v>
      </c>
      <c r="X109" s="2">
        <v>0</v>
      </c>
      <c r="Y109" s="2">
        <v>0</v>
      </c>
      <c r="Z109" s="2">
        <v>9956</v>
      </c>
      <c r="AA109" s="2">
        <v>121518</v>
      </c>
      <c r="AB109" s="2">
        <v>3502897</v>
      </c>
      <c r="AC109" s="2">
        <v>0</v>
      </c>
      <c r="AD109" s="2">
        <v>63122</v>
      </c>
      <c r="AE109" s="2">
        <v>12494</v>
      </c>
      <c r="AF109" s="2">
        <v>1497</v>
      </c>
      <c r="AG109" s="2">
        <v>853726.27</v>
      </c>
      <c r="AH109" s="2">
        <v>0</v>
      </c>
      <c r="AI109" s="2">
        <v>105950</v>
      </c>
      <c r="AJ109" s="2">
        <v>1036789.27</v>
      </c>
    </row>
    <row r="110" spans="1:36" x14ac:dyDescent="0.25">
      <c r="A110" s="2">
        <v>332</v>
      </c>
      <c r="B110" s="2">
        <v>1</v>
      </c>
      <c r="C110" t="s">
        <v>111</v>
      </c>
      <c r="D110" s="2">
        <v>1570</v>
      </c>
      <c r="E110" s="2">
        <v>1723.9999999999998</v>
      </c>
      <c r="F110" s="2">
        <v>1580</v>
      </c>
      <c r="G110" s="2">
        <v>1733.4</v>
      </c>
      <c r="H110" s="2">
        <v>10941221</v>
      </c>
      <c r="I110" s="2">
        <v>72661</v>
      </c>
      <c r="J110" s="2">
        <v>861788</v>
      </c>
      <c r="K110" s="2">
        <v>14649</v>
      </c>
      <c r="L110" s="2">
        <v>0</v>
      </c>
      <c r="M110" s="2">
        <v>0</v>
      </c>
      <c r="N110" s="2">
        <v>284354</v>
      </c>
      <c r="O110" s="2">
        <v>378881</v>
      </c>
      <c r="P110" s="2">
        <v>290345</v>
      </c>
      <c r="Q110" s="2">
        <v>22534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520020</v>
      </c>
      <c r="X110" s="2">
        <v>421980</v>
      </c>
      <c r="Y110" s="2">
        <v>39227</v>
      </c>
      <c r="Z110" s="2">
        <v>55722</v>
      </c>
      <c r="AA110" s="2">
        <v>734962</v>
      </c>
      <c r="AB110" s="2">
        <v>14216364</v>
      </c>
      <c r="AC110" s="2">
        <v>0</v>
      </c>
      <c r="AD110" s="2">
        <v>82130</v>
      </c>
      <c r="AE110" s="2">
        <v>209142</v>
      </c>
      <c r="AF110" s="2">
        <v>0</v>
      </c>
      <c r="AG110" s="2">
        <v>217088</v>
      </c>
      <c r="AH110" s="2">
        <v>125254</v>
      </c>
      <c r="AI110" s="2">
        <v>529410</v>
      </c>
      <c r="AJ110" s="2">
        <v>1037770</v>
      </c>
    </row>
    <row r="111" spans="1:36" x14ac:dyDescent="0.25">
      <c r="A111" s="2">
        <v>333</v>
      </c>
      <c r="B111" s="2">
        <v>1</v>
      </c>
      <c r="C111" t="s">
        <v>112</v>
      </c>
      <c r="D111" s="2">
        <v>509</v>
      </c>
      <c r="E111" s="2">
        <v>563.19999999999993</v>
      </c>
      <c r="F111" s="2">
        <v>485</v>
      </c>
      <c r="G111" s="2">
        <v>532.20000000000005</v>
      </c>
      <c r="H111" s="2">
        <v>3359246</v>
      </c>
      <c r="I111" s="2">
        <v>12281</v>
      </c>
      <c r="J111" s="2">
        <v>264741</v>
      </c>
      <c r="K111" s="2">
        <v>0</v>
      </c>
      <c r="L111" s="2">
        <v>129016</v>
      </c>
      <c r="M111" s="2">
        <v>0</v>
      </c>
      <c r="N111" s="2">
        <v>118122</v>
      </c>
      <c r="O111" s="2">
        <v>115995</v>
      </c>
      <c r="P111" s="2">
        <v>88040</v>
      </c>
      <c r="Q111" s="2">
        <v>6919</v>
      </c>
      <c r="R111" s="2">
        <v>21288</v>
      </c>
      <c r="S111" s="2">
        <v>0</v>
      </c>
      <c r="T111" s="2">
        <v>0</v>
      </c>
      <c r="U111" s="2">
        <v>0</v>
      </c>
      <c r="V111" s="2">
        <v>0</v>
      </c>
      <c r="W111" s="2">
        <v>159660</v>
      </c>
      <c r="X111" s="2">
        <v>130260</v>
      </c>
      <c r="Y111" s="2">
        <v>21204</v>
      </c>
      <c r="Z111" s="2">
        <v>17590</v>
      </c>
      <c r="AA111" s="2">
        <v>225653</v>
      </c>
      <c r="AB111" s="2">
        <v>4539755</v>
      </c>
      <c r="AC111" s="2">
        <v>0</v>
      </c>
      <c r="AD111" s="2">
        <v>27743</v>
      </c>
      <c r="AE111" s="2">
        <v>56661</v>
      </c>
      <c r="AF111" s="2">
        <v>13701</v>
      </c>
      <c r="AG111" s="2">
        <v>59551</v>
      </c>
      <c r="AH111" s="2">
        <v>42662</v>
      </c>
      <c r="AI111" s="2">
        <v>145227</v>
      </c>
      <c r="AJ111" s="2">
        <v>302883</v>
      </c>
    </row>
    <row r="112" spans="1:36" x14ac:dyDescent="0.25">
      <c r="A112" s="2">
        <v>345</v>
      </c>
      <c r="B112" s="2">
        <v>1</v>
      </c>
      <c r="C112" t="s">
        <v>113</v>
      </c>
      <c r="D112" s="2">
        <v>1249</v>
      </c>
      <c r="E112" s="2">
        <v>1379.6</v>
      </c>
      <c r="F112" s="2">
        <v>1550</v>
      </c>
      <c r="G112" s="2">
        <v>1700.1999999999998</v>
      </c>
      <c r="H112" s="2">
        <v>10731662</v>
      </c>
      <c r="I112" s="2">
        <v>24562</v>
      </c>
      <c r="J112" s="2">
        <v>313712</v>
      </c>
      <c r="K112" s="2">
        <v>18488</v>
      </c>
      <c r="L112" s="2">
        <v>0</v>
      </c>
      <c r="M112" s="2">
        <v>0</v>
      </c>
      <c r="N112" s="2">
        <v>256578</v>
      </c>
      <c r="O112" s="2">
        <v>372510</v>
      </c>
      <c r="P112" s="2">
        <v>284783.75</v>
      </c>
      <c r="Q112" s="2">
        <v>22103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510060</v>
      </c>
      <c r="X112" s="2">
        <v>404560</v>
      </c>
      <c r="Y112" s="2">
        <v>0</v>
      </c>
      <c r="Z112" s="2">
        <v>55238</v>
      </c>
      <c r="AA112" s="2">
        <v>720885</v>
      </c>
      <c r="AB112" s="2">
        <v>13310581.75</v>
      </c>
      <c r="AC112" s="2">
        <v>0</v>
      </c>
      <c r="AD112" s="2">
        <v>153730</v>
      </c>
      <c r="AE112" s="2">
        <v>284783.75</v>
      </c>
      <c r="AF112" s="2">
        <v>0</v>
      </c>
      <c r="AG112" s="2">
        <v>400780</v>
      </c>
      <c r="AH112" s="2">
        <v>147486</v>
      </c>
      <c r="AI112" s="2">
        <v>720885</v>
      </c>
      <c r="AJ112" s="2">
        <v>1560178.75</v>
      </c>
    </row>
    <row r="113" spans="1:36" x14ac:dyDescent="0.25">
      <c r="A113" s="2">
        <v>347</v>
      </c>
      <c r="B113" s="2">
        <v>1</v>
      </c>
      <c r="C113" t="s">
        <v>114</v>
      </c>
      <c r="D113" s="2">
        <v>4688</v>
      </c>
      <c r="E113" s="2">
        <v>5151.2</v>
      </c>
      <c r="F113" s="2">
        <v>4181</v>
      </c>
      <c r="G113" s="2">
        <v>4609.3999999999996</v>
      </c>
      <c r="H113" s="2">
        <v>29094533</v>
      </c>
      <c r="I113" s="2">
        <v>689772</v>
      </c>
      <c r="J113" s="2">
        <v>6335522</v>
      </c>
      <c r="K113" s="2">
        <v>1088514</v>
      </c>
      <c r="L113" s="2">
        <v>0</v>
      </c>
      <c r="M113" s="2">
        <v>0</v>
      </c>
      <c r="N113" s="2">
        <v>435428</v>
      </c>
      <c r="O113" s="2">
        <v>1034401</v>
      </c>
      <c r="P113" s="2">
        <v>753593.75</v>
      </c>
      <c r="Q113" s="2">
        <v>59922</v>
      </c>
      <c r="R113" s="2">
        <v>148653</v>
      </c>
      <c r="S113" s="2">
        <v>0</v>
      </c>
      <c r="T113" s="2">
        <v>0</v>
      </c>
      <c r="U113" s="2">
        <v>0</v>
      </c>
      <c r="V113" s="2">
        <v>-7574</v>
      </c>
      <c r="W113" s="2">
        <v>1590704</v>
      </c>
      <c r="X113" s="2">
        <v>0</v>
      </c>
      <c r="Y113" s="2">
        <v>0</v>
      </c>
      <c r="Z113" s="2">
        <v>152308</v>
      </c>
      <c r="AA113" s="2">
        <v>1954386</v>
      </c>
      <c r="AB113" s="2">
        <v>43330162.75</v>
      </c>
      <c r="AC113" s="2">
        <v>0</v>
      </c>
      <c r="AD113" s="2">
        <v>250620</v>
      </c>
      <c r="AE113" s="2">
        <v>474701</v>
      </c>
      <c r="AF113" s="2">
        <v>93639</v>
      </c>
      <c r="AG113" s="2">
        <v>635768</v>
      </c>
      <c r="AH113" s="2">
        <v>0</v>
      </c>
      <c r="AI113" s="2">
        <v>1231099</v>
      </c>
      <c r="AJ113" s="2">
        <v>2685827</v>
      </c>
    </row>
    <row r="114" spans="1:36" x14ac:dyDescent="0.25">
      <c r="A114" s="2">
        <v>356</v>
      </c>
      <c r="B114" s="2">
        <v>1</v>
      </c>
      <c r="C114" t="s">
        <v>115</v>
      </c>
      <c r="D114" s="2">
        <v>139</v>
      </c>
      <c r="E114" s="2">
        <v>150.79999999999998</v>
      </c>
      <c r="F114" s="2">
        <v>174</v>
      </c>
      <c r="G114" s="2">
        <v>188</v>
      </c>
      <c r="H114" s="2">
        <v>1186656</v>
      </c>
      <c r="I114" s="2">
        <v>0</v>
      </c>
      <c r="J114" s="2">
        <v>80628</v>
      </c>
      <c r="K114" s="2">
        <v>0</v>
      </c>
      <c r="L114" s="2">
        <v>82244</v>
      </c>
      <c r="M114" s="2">
        <v>187829.59</v>
      </c>
      <c r="N114" s="2">
        <v>110214</v>
      </c>
      <c r="O114" s="2">
        <v>43537</v>
      </c>
      <c r="P114" s="2">
        <v>9400</v>
      </c>
      <c r="Q114" s="2">
        <v>2444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737703</v>
      </c>
      <c r="X114" s="2">
        <v>0</v>
      </c>
      <c r="Y114" s="2">
        <v>0</v>
      </c>
      <c r="Z114" s="2">
        <v>7453</v>
      </c>
      <c r="AA114" s="2">
        <v>79712</v>
      </c>
      <c r="AB114" s="2">
        <v>2527820.59</v>
      </c>
      <c r="AC114" s="2">
        <v>0</v>
      </c>
      <c r="AD114" s="2">
        <v>17968</v>
      </c>
      <c r="AE114" s="2">
        <v>3832</v>
      </c>
      <c r="AF114" s="2">
        <v>0</v>
      </c>
      <c r="AG114" s="2">
        <v>475020</v>
      </c>
      <c r="AH114" s="2">
        <v>0</v>
      </c>
      <c r="AI114" s="2">
        <v>32495</v>
      </c>
      <c r="AJ114" s="2">
        <v>529315</v>
      </c>
    </row>
    <row r="115" spans="1:36" x14ac:dyDescent="0.25">
      <c r="A115" s="2">
        <v>361</v>
      </c>
      <c r="B115" s="2">
        <v>1</v>
      </c>
      <c r="C115" t="s">
        <v>116</v>
      </c>
      <c r="D115" s="2">
        <v>1139</v>
      </c>
      <c r="E115" s="2">
        <v>1250.4000000000001</v>
      </c>
      <c r="F115" s="2">
        <v>950</v>
      </c>
      <c r="G115" s="2">
        <v>1041.8</v>
      </c>
      <c r="H115" s="2">
        <v>6575842</v>
      </c>
      <c r="I115" s="2">
        <v>0</v>
      </c>
      <c r="J115" s="2">
        <v>478971</v>
      </c>
      <c r="K115" s="2">
        <v>15031</v>
      </c>
      <c r="L115" s="2">
        <v>0</v>
      </c>
      <c r="M115" s="2">
        <v>0</v>
      </c>
      <c r="N115" s="2">
        <v>277294</v>
      </c>
      <c r="O115" s="2">
        <v>252228</v>
      </c>
      <c r="P115" s="2">
        <v>143527.5</v>
      </c>
      <c r="Q115" s="2">
        <v>13543</v>
      </c>
      <c r="R115" s="2">
        <v>2490</v>
      </c>
      <c r="S115" s="2">
        <v>0</v>
      </c>
      <c r="T115" s="2">
        <v>0</v>
      </c>
      <c r="U115" s="2">
        <v>0</v>
      </c>
      <c r="V115" s="2">
        <v>0</v>
      </c>
      <c r="W115" s="2">
        <v>907606</v>
      </c>
      <c r="X115" s="2">
        <v>256360</v>
      </c>
      <c r="Y115" s="2">
        <v>54070</v>
      </c>
      <c r="Z115" s="2">
        <v>29887</v>
      </c>
      <c r="AA115" s="2">
        <v>441723</v>
      </c>
      <c r="AB115" s="2">
        <v>9192212.5</v>
      </c>
      <c r="AC115" s="2">
        <v>0</v>
      </c>
      <c r="AD115" s="2">
        <v>89197</v>
      </c>
      <c r="AE115" s="2">
        <v>124574</v>
      </c>
      <c r="AF115" s="2">
        <v>2161</v>
      </c>
      <c r="AG115" s="2">
        <v>688995</v>
      </c>
      <c r="AH115" s="2">
        <v>93459</v>
      </c>
      <c r="AI115" s="2">
        <v>383392</v>
      </c>
      <c r="AJ115" s="2">
        <v>1288319</v>
      </c>
    </row>
    <row r="116" spans="1:36" x14ac:dyDescent="0.25">
      <c r="A116" s="2">
        <v>362</v>
      </c>
      <c r="B116" s="2">
        <v>1</v>
      </c>
      <c r="C116" t="s">
        <v>117</v>
      </c>
      <c r="D116" s="2">
        <v>176</v>
      </c>
      <c r="E116" s="2">
        <v>193.00000000000003</v>
      </c>
      <c r="F116" s="2">
        <v>320</v>
      </c>
      <c r="G116" s="2">
        <v>352.8</v>
      </c>
      <c r="H116" s="2">
        <v>2226874</v>
      </c>
      <c r="I116" s="2">
        <v>0</v>
      </c>
      <c r="J116" s="2">
        <v>136263</v>
      </c>
      <c r="K116" s="2">
        <v>0</v>
      </c>
      <c r="L116" s="2">
        <v>121391</v>
      </c>
      <c r="M116" s="2">
        <v>595213</v>
      </c>
      <c r="N116" s="2">
        <v>273661</v>
      </c>
      <c r="O116" s="2">
        <v>74787</v>
      </c>
      <c r="P116" s="2">
        <v>61193.75</v>
      </c>
      <c r="Q116" s="2">
        <v>4586</v>
      </c>
      <c r="R116" s="2">
        <v>1708</v>
      </c>
      <c r="S116" s="2">
        <v>0</v>
      </c>
      <c r="T116" s="2">
        <v>0</v>
      </c>
      <c r="U116" s="2">
        <v>0</v>
      </c>
      <c r="V116" s="2">
        <v>0</v>
      </c>
      <c r="W116" s="2">
        <v>63624</v>
      </c>
      <c r="X116" s="2">
        <v>0</v>
      </c>
      <c r="Y116" s="2">
        <v>28272</v>
      </c>
      <c r="Z116" s="2">
        <v>9668</v>
      </c>
      <c r="AA116" s="2">
        <v>0</v>
      </c>
      <c r="AB116" s="2">
        <v>3597240.75</v>
      </c>
      <c r="AC116" s="2">
        <v>0</v>
      </c>
      <c r="AD116" s="2">
        <v>15442</v>
      </c>
      <c r="AE116" s="2">
        <v>40930</v>
      </c>
      <c r="AF116" s="2">
        <v>1142</v>
      </c>
      <c r="AG116" s="2">
        <v>23272.696396395353</v>
      </c>
      <c r="AH116" s="2">
        <v>0</v>
      </c>
      <c r="AI116" s="2">
        <v>0</v>
      </c>
      <c r="AJ116" s="2">
        <v>80786.69639639536</v>
      </c>
    </row>
    <row r="117" spans="1:36" x14ac:dyDescent="0.25">
      <c r="A117" s="2">
        <v>363</v>
      </c>
      <c r="B117" s="2">
        <v>1</v>
      </c>
      <c r="C117" t="s">
        <v>118</v>
      </c>
      <c r="D117" s="2">
        <v>129</v>
      </c>
      <c r="E117" s="2">
        <v>140.6</v>
      </c>
      <c r="F117" s="2">
        <v>229</v>
      </c>
      <c r="G117" s="2">
        <v>253</v>
      </c>
      <c r="H117" s="2">
        <v>1596936</v>
      </c>
      <c r="I117" s="2">
        <v>0</v>
      </c>
      <c r="J117" s="2">
        <v>236441</v>
      </c>
      <c r="K117" s="2">
        <v>0</v>
      </c>
      <c r="L117" s="2">
        <v>112991</v>
      </c>
      <c r="M117" s="2">
        <v>1062824</v>
      </c>
      <c r="N117" s="2">
        <v>270095.1284645116</v>
      </c>
      <c r="O117" s="2">
        <v>58286</v>
      </c>
      <c r="P117" s="2">
        <v>53012.883838182606</v>
      </c>
      <c r="Q117" s="2">
        <v>3289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11662</v>
      </c>
      <c r="Z117" s="2">
        <v>13295</v>
      </c>
      <c r="AA117" s="2">
        <v>107272</v>
      </c>
      <c r="AB117" s="2">
        <v>3526104.0123026944</v>
      </c>
      <c r="AC117" s="2">
        <v>0</v>
      </c>
      <c r="AD117" s="2">
        <v>18594</v>
      </c>
      <c r="AE117" s="2">
        <v>37710</v>
      </c>
      <c r="AF117" s="2">
        <v>0</v>
      </c>
      <c r="AG117" s="2">
        <v>-50369.298328690944</v>
      </c>
      <c r="AH117" s="2">
        <v>0</v>
      </c>
      <c r="AI117" s="2">
        <v>76305</v>
      </c>
      <c r="AJ117" s="2">
        <v>82239.701671309056</v>
      </c>
    </row>
    <row r="118" spans="1:36" x14ac:dyDescent="0.25">
      <c r="A118" s="2">
        <v>378</v>
      </c>
      <c r="B118" s="2">
        <v>1</v>
      </c>
      <c r="C118" t="s">
        <v>119</v>
      </c>
      <c r="D118" s="2">
        <v>477</v>
      </c>
      <c r="E118" s="2">
        <v>523.20000000000005</v>
      </c>
      <c r="F118" s="2">
        <v>549</v>
      </c>
      <c r="G118" s="2">
        <v>603.20000000000005</v>
      </c>
      <c r="H118" s="2">
        <v>3807398</v>
      </c>
      <c r="I118" s="2">
        <v>0</v>
      </c>
      <c r="J118" s="2">
        <v>217056</v>
      </c>
      <c r="K118" s="2">
        <v>15720</v>
      </c>
      <c r="L118" s="2">
        <v>121959</v>
      </c>
      <c r="M118" s="2">
        <v>0</v>
      </c>
      <c r="N118" s="2">
        <v>180970</v>
      </c>
      <c r="O118" s="2">
        <v>139708</v>
      </c>
      <c r="P118" s="2">
        <v>91535</v>
      </c>
      <c r="Q118" s="2">
        <v>7842</v>
      </c>
      <c r="R118" s="2">
        <v>20702</v>
      </c>
      <c r="S118" s="2">
        <v>0</v>
      </c>
      <c r="T118" s="2">
        <v>0</v>
      </c>
      <c r="U118" s="2">
        <v>0</v>
      </c>
      <c r="V118" s="2">
        <v>0</v>
      </c>
      <c r="W118" s="2">
        <v>343547</v>
      </c>
      <c r="X118" s="2">
        <v>0</v>
      </c>
      <c r="Y118" s="2">
        <v>31806</v>
      </c>
      <c r="Z118" s="2">
        <v>21294</v>
      </c>
      <c r="AA118" s="2">
        <v>255757</v>
      </c>
      <c r="AB118" s="2">
        <v>5255294</v>
      </c>
      <c r="AC118" s="2">
        <v>0</v>
      </c>
      <c r="AD118" s="2">
        <v>82297</v>
      </c>
      <c r="AE118" s="2">
        <v>47807</v>
      </c>
      <c r="AF118" s="2">
        <v>10812</v>
      </c>
      <c r="AG118" s="2">
        <v>139691</v>
      </c>
      <c r="AH118" s="2">
        <v>0</v>
      </c>
      <c r="AI118" s="2">
        <v>133578</v>
      </c>
      <c r="AJ118" s="2">
        <v>414185</v>
      </c>
    </row>
    <row r="119" spans="1:36" x14ac:dyDescent="0.25">
      <c r="A119" s="2">
        <v>381</v>
      </c>
      <c r="B119" s="2">
        <v>1</v>
      </c>
      <c r="C119" t="s">
        <v>120</v>
      </c>
      <c r="D119" s="2">
        <v>1675</v>
      </c>
      <c r="E119" s="2">
        <v>1842.4</v>
      </c>
      <c r="F119" s="2">
        <v>1382</v>
      </c>
      <c r="G119" s="2">
        <v>1523.6</v>
      </c>
      <c r="H119" s="2">
        <v>9616963</v>
      </c>
      <c r="I119" s="2">
        <v>0</v>
      </c>
      <c r="J119" s="2">
        <v>288226</v>
      </c>
      <c r="K119" s="2">
        <v>0</v>
      </c>
      <c r="L119" s="2">
        <v>193427</v>
      </c>
      <c r="M119" s="2">
        <v>611822</v>
      </c>
      <c r="N119" s="2">
        <v>753917</v>
      </c>
      <c r="O119" s="2">
        <v>339457</v>
      </c>
      <c r="P119" s="2">
        <v>254130</v>
      </c>
      <c r="Q119" s="2">
        <v>19807</v>
      </c>
      <c r="R119" s="2">
        <v>20706</v>
      </c>
      <c r="S119" s="2">
        <v>0</v>
      </c>
      <c r="T119" s="2">
        <v>0</v>
      </c>
      <c r="U119" s="2">
        <v>0</v>
      </c>
      <c r="V119" s="2">
        <v>0</v>
      </c>
      <c r="W119" s="2">
        <v>457080</v>
      </c>
      <c r="X119" s="2">
        <v>231466</v>
      </c>
      <c r="Y119" s="2">
        <v>0</v>
      </c>
      <c r="Z119" s="2">
        <v>54686</v>
      </c>
      <c r="AA119" s="2">
        <v>646006</v>
      </c>
      <c r="AB119" s="2">
        <v>13256227</v>
      </c>
      <c r="AC119" s="2">
        <v>0</v>
      </c>
      <c r="AD119" s="2">
        <v>231674</v>
      </c>
      <c r="AE119" s="2">
        <v>254130</v>
      </c>
      <c r="AF119" s="2">
        <v>20706</v>
      </c>
      <c r="AG119" s="2">
        <v>358282</v>
      </c>
      <c r="AH119" s="2">
        <v>0</v>
      </c>
      <c r="AI119" s="2">
        <v>646006</v>
      </c>
      <c r="AJ119" s="2">
        <v>1510798</v>
      </c>
    </row>
    <row r="120" spans="1:36" x14ac:dyDescent="0.25">
      <c r="A120" s="2">
        <v>390</v>
      </c>
      <c r="B120" s="2">
        <v>1</v>
      </c>
      <c r="C120" t="s">
        <v>121</v>
      </c>
      <c r="D120" s="2">
        <v>458</v>
      </c>
      <c r="E120" s="2">
        <v>505.59999999999997</v>
      </c>
      <c r="F120" s="2">
        <v>443</v>
      </c>
      <c r="G120" s="2">
        <v>487.99999999999994</v>
      </c>
      <c r="H120" s="2">
        <v>3080256</v>
      </c>
      <c r="I120" s="2">
        <v>0</v>
      </c>
      <c r="J120" s="2">
        <v>247604</v>
      </c>
      <c r="K120" s="2">
        <v>0</v>
      </c>
      <c r="L120" s="2">
        <v>130524</v>
      </c>
      <c r="M120" s="2">
        <v>549185</v>
      </c>
      <c r="N120" s="2">
        <v>317708.68081098882</v>
      </c>
      <c r="O120" s="2">
        <v>105558</v>
      </c>
      <c r="P120" s="2">
        <v>80710</v>
      </c>
      <c r="Q120" s="2">
        <v>6344</v>
      </c>
      <c r="R120" s="2">
        <v>8037</v>
      </c>
      <c r="S120" s="2">
        <v>0</v>
      </c>
      <c r="T120" s="2">
        <v>0</v>
      </c>
      <c r="U120" s="2">
        <v>0</v>
      </c>
      <c r="V120" s="2">
        <v>0</v>
      </c>
      <c r="W120" s="2">
        <v>158229</v>
      </c>
      <c r="X120" s="2">
        <v>0</v>
      </c>
      <c r="Y120" s="2">
        <v>52303</v>
      </c>
      <c r="Z120" s="2">
        <v>17047</v>
      </c>
      <c r="AA120" s="2">
        <v>206912</v>
      </c>
      <c r="AB120" s="2">
        <v>4960417.6808109889</v>
      </c>
      <c r="AC120" s="2">
        <v>0</v>
      </c>
      <c r="AD120" s="2">
        <v>50876</v>
      </c>
      <c r="AE120" s="2">
        <v>76390</v>
      </c>
      <c r="AF120" s="2">
        <v>7607</v>
      </c>
      <c r="AG120" s="2">
        <v>91500</v>
      </c>
      <c r="AH120" s="2">
        <v>0</v>
      </c>
      <c r="AI120" s="2">
        <v>195838</v>
      </c>
      <c r="AJ120" s="2">
        <v>422211</v>
      </c>
    </row>
    <row r="121" spans="1:36" x14ac:dyDescent="0.25">
      <c r="A121" s="2">
        <v>391</v>
      </c>
      <c r="B121" s="2">
        <v>1</v>
      </c>
      <c r="C121" t="s">
        <v>122</v>
      </c>
      <c r="D121" s="2">
        <v>352</v>
      </c>
      <c r="E121" s="2">
        <v>390.59999999999997</v>
      </c>
      <c r="F121" s="2">
        <v>536</v>
      </c>
      <c r="G121" s="2">
        <v>591.80000000000007</v>
      </c>
      <c r="H121" s="2">
        <v>3735442</v>
      </c>
      <c r="I121" s="2">
        <v>0</v>
      </c>
      <c r="J121" s="2">
        <v>106357</v>
      </c>
      <c r="K121" s="2">
        <v>0</v>
      </c>
      <c r="L121" s="2">
        <v>123477</v>
      </c>
      <c r="M121" s="2">
        <v>0</v>
      </c>
      <c r="N121" s="2">
        <v>137382.20230477882</v>
      </c>
      <c r="O121" s="2">
        <v>139351</v>
      </c>
      <c r="P121" s="2">
        <v>80945</v>
      </c>
      <c r="Q121" s="2">
        <v>7693</v>
      </c>
      <c r="R121" s="2">
        <v>6883</v>
      </c>
      <c r="S121" s="2">
        <v>0</v>
      </c>
      <c r="T121" s="2">
        <v>0</v>
      </c>
      <c r="U121" s="2">
        <v>0</v>
      </c>
      <c r="V121" s="2">
        <v>0</v>
      </c>
      <c r="W121" s="2">
        <v>521405</v>
      </c>
      <c r="X121" s="2">
        <v>0</v>
      </c>
      <c r="Y121" s="2">
        <v>0</v>
      </c>
      <c r="Z121" s="2">
        <v>15823</v>
      </c>
      <c r="AA121" s="2">
        <v>250923</v>
      </c>
      <c r="AB121" s="2">
        <v>5125681.2023047786</v>
      </c>
      <c r="AC121" s="2">
        <v>0</v>
      </c>
      <c r="AD121" s="2">
        <v>58045</v>
      </c>
      <c r="AE121" s="2">
        <v>80945</v>
      </c>
      <c r="AF121" s="2">
        <v>6883</v>
      </c>
      <c r="AG121" s="2">
        <v>490545</v>
      </c>
      <c r="AH121" s="2">
        <v>0</v>
      </c>
      <c r="AI121" s="2">
        <v>250923</v>
      </c>
      <c r="AJ121" s="2">
        <v>887341</v>
      </c>
    </row>
    <row r="122" spans="1:36" x14ac:dyDescent="0.25">
      <c r="A122" s="2">
        <v>402</v>
      </c>
      <c r="B122" s="2">
        <v>1</v>
      </c>
      <c r="C122" t="s">
        <v>123</v>
      </c>
      <c r="D122" s="2">
        <v>159</v>
      </c>
      <c r="E122" s="2">
        <v>176.8</v>
      </c>
      <c r="F122" s="2">
        <v>132</v>
      </c>
      <c r="G122" s="2">
        <v>145.60000000000002</v>
      </c>
      <c r="H122" s="2">
        <v>919027</v>
      </c>
      <c r="I122" s="2">
        <v>48100</v>
      </c>
      <c r="J122" s="2">
        <v>48614</v>
      </c>
      <c r="K122" s="2">
        <v>0</v>
      </c>
      <c r="L122" s="2">
        <v>67193</v>
      </c>
      <c r="M122" s="2">
        <v>86558</v>
      </c>
      <c r="N122" s="2">
        <v>45011</v>
      </c>
      <c r="O122" s="2">
        <v>35078</v>
      </c>
      <c r="P122" s="2">
        <v>7280</v>
      </c>
      <c r="Q122" s="2">
        <v>1893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430851</v>
      </c>
      <c r="X122" s="2">
        <v>35620</v>
      </c>
      <c r="Y122" s="2">
        <v>0</v>
      </c>
      <c r="Z122" s="2">
        <v>7838</v>
      </c>
      <c r="AA122" s="2">
        <v>61734</v>
      </c>
      <c r="AB122" s="2">
        <v>1759177</v>
      </c>
      <c r="AC122" s="2">
        <v>0</v>
      </c>
      <c r="AD122" s="2">
        <v>25921</v>
      </c>
      <c r="AE122" s="2">
        <v>5394</v>
      </c>
      <c r="AF122" s="2">
        <v>0</v>
      </c>
      <c r="AG122" s="2">
        <v>388576</v>
      </c>
      <c r="AH122" s="2">
        <v>12986</v>
      </c>
      <c r="AI122" s="2">
        <v>45741</v>
      </c>
      <c r="AJ122" s="2">
        <v>465632</v>
      </c>
    </row>
    <row r="123" spans="1:36" x14ac:dyDescent="0.25">
      <c r="A123" s="2">
        <v>403</v>
      </c>
      <c r="B123" s="2">
        <v>1</v>
      </c>
      <c r="C123" t="s">
        <v>124</v>
      </c>
      <c r="D123" s="2">
        <v>195</v>
      </c>
      <c r="E123" s="2">
        <v>212.4</v>
      </c>
      <c r="F123" s="2">
        <v>146</v>
      </c>
      <c r="G123" s="2">
        <v>159.99999999999997</v>
      </c>
      <c r="H123" s="2">
        <v>1009920</v>
      </c>
      <c r="I123" s="2">
        <v>0</v>
      </c>
      <c r="J123" s="2">
        <v>32310</v>
      </c>
      <c r="K123" s="2">
        <v>0</v>
      </c>
      <c r="L123" s="2">
        <v>72533</v>
      </c>
      <c r="M123" s="2">
        <v>0</v>
      </c>
      <c r="N123" s="2">
        <v>58149</v>
      </c>
      <c r="O123" s="2">
        <v>38488</v>
      </c>
      <c r="P123" s="2">
        <v>17502.5</v>
      </c>
      <c r="Q123" s="2">
        <v>2080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227360</v>
      </c>
      <c r="X123" s="2">
        <v>24180</v>
      </c>
      <c r="Y123" s="2">
        <v>20497</v>
      </c>
      <c r="Z123" s="2">
        <v>2973</v>
      </c>
      <c r="AA123" s="2">
        <v>67840</v>
      </c>
      <c r="AB123" s="2">
        <v>1549652.5</v>
      </c>
      <c r="AC123" s="2">
        <v>0</v>
      </c>
      <c r="AD123" s="2">
        <v>36150</v>
      </c>
      <c r="AE123" s="2">
        <v>10937</v>
      </c>
      <c r="AF123" s="2">
        <v>0</v>
      </c>
      <c r="AG123" s="2">
        <v>169133</v>
      </c>
      <c r="AH123" s="2">
        <v>8815</v>
      </c>
      <c r="AI123" s="2">
        <v>42391</v>
      </c>
      <c r="AJ123" s="2">
        <v>258611</v>
      </c>
    </row>
    <row r="124" spans="1:36" x14ac:dyDescent="0.25">
      <c r="A124" s="2">
        <v>404</v>
      </c>
      <c r="B124" s="2">
        <v>1</v>
      </c>
      <c r="C124" t="s">
        <v>125</v>
      </c>
      <c r="D124" s="2">
        <v>228</v>
      </c>
      <c r="E124" s="2">
        <v>251.6</v>
      </c>
      <c r="F124" s="2">
        <v>210</v>
      </c>
      <c r="G124" s="2">
        <v>225.4</v>
      </c>
      <c r="H124" s="2">
        <v>1422725</v>
      </c>
      <c r="I124" s="2">
        <v>0</v>
      </c>
      <c r="J124" s="2">
        <v>41657</v>
      </c>
      <c r="K124" s="2">
        <v>0</v>
      </c>
      <c r="L124" s="2">
        <v>93828</v>
      </c>
      <c r="M124" s="2">
        <v>0</v>
      </c>
      <c r="N124" s="2">
        <v>80058.093112586619</v>
      </c>
      <c r="O124" s="2">
        <v>53421</v>
      </c>
      <c r="P124" s="2">
        <v>11270</v>
      </c>
      <c r="Q124" s="2">
        <v>2930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503420</v>
      </c>
      <c r="X124" s="2">
        <v>0</v>
      </c>
      <c r="Y124" s="2">
        <v>0</v>
      </c>
      <c r="Z124" s="2">
        <v>4372</v>
      </c>
      <c r="AA124" s="2">
        <v>95570</v>
      </c>
      <c r="AB124" s="2">
        <v>2309251.0931125865</v>
      </c>
      <c r="AC124" s="2">
        <v>0</v>
      </c>
      <c r="AD124" s="2">
        <v>50231</v>
      </c>
      <c r="AE124" s="2">
        <v>8957</v>
      </c>
      <c r="AF124" s="2">
        <v>0</v>
      </c>
      <c r="AG124" s="2">
        <v>431612.21</v>
      </c>
      <c r="AH124" s="2">
        <v>0</v>
      </c>
      <c r="AI124" s="2">
        <v>75954</v>
      </c>
      <c r="AJ124" s="2">
        <v>566754.21</v>
      </c>
    </row>
    <row r="125" spans="1:36" x14ac:dyDescent="0.25">
      <c r="A125" s="2">
        <v>413</v>
      </c>
      <c r="B125" s="2">
        <v>1</v>
      </c>
      <c r="C125" t="s">
        <v>126</v>
      </c>
      <c r="D125" s="2">
        <v>2533</v>
      </c>
      <c r="E125" s="2">
        <v>2775.6</v>
      </c>
      <c r="F125" s="2">
        <v>2505</v>
      </c>
      <c r="G125" s="2">
        <v>2749.2</v>
      </c>
      <c r="H125" s="2">
        <v>17352950</v>
      </c>
      <c r="I125" s="2">
        <v>226171</v>
      </c>
      <c r="J125" s="2">
        <v>1940692</v>
      </c>
      <c r="K125" s="2">
        <v>372060</v>
      </c>
      <c r="L125" s="2">
        <v>0</v>
      </c>
      <c r="M125" s="2">
        <v>0</v>
      </c>
      <c r="N125" s="2">
        <v>305457</v>
      </c>
      <c r="O125" s="2">
        <v>619193</v>
      </c>
      <c r="P125" s="2">
        <v>459520</v>
      </c>
      <c r="Q125" s="2">
        <v>35740</v>
      </c>
      <c r="R125" s="2">
        <v>18722</v>
      </c>
      <c r="S125" s="2">
        <v>0</v>
      </c>
      <c r="T125" s="2">
        <v>0</v>
      </c>
      <c r="U125" s="2">
        <v>0</v>
      </c>
      <c r="V125" s="2">
        <v>0</v>
      </c>
      <c r="W125" s="2">
        <v>824760</v>
      </c>
      <c r="X125" s="2">
        <v>674180</v>
      </c>
      <c r="Y125" s="2">
        <v>0</v>
      </c>
      <c r="Z125" s="2">
        <v>97935</v>
      </c>
      <c r="AA125" s="2">
        <v>1165661</v>
      </c>
      <c r="AB125" s="2">
        <v>23418861</v>
      </c>
      <c r="AC125" s="2">
        <v>0</v>
      </c>
      <c r="AD125" s="2">
        <v>180407</v>
      </c>
      <c r="AE125" s="2">
        <v>366151</v>
      </c>
      <c r="AF125" s="2">
        <v>14918</v>
      </c>
      <c r="AG125" s="2">
        <v>380865</v>
      </c>
      <c r="AH125" s="2">
        <v>245779</v>
      </c>
      <c r="AI125" s="2">
        <v>928813</v>
      </c>
      <c r="AJ125" s="2">
        <v>1871154</v>
      </c>
    </row>
    <row r="126" spans="1:36" x14ac:dyDescent="0.25">
      <c r="A126" s="2">
        <v>414</v>
      </c>
      <c r="B126" s="2">
        <v>1</v>
      </c>
      <c r="C126" t="s">
        <v>127</v>
      </c>
      <c r="D126" s="2">
        <v>350</v>
      </c>
      <c r="E126" s="2">
        <v>382.20000000000005</v>
      </c>
      <c r="F126" s="2">
        <v>426</v>
      </c>
      <c r="G126" s="2">
        <v>465.4</v>
      </c>
      <c r="H126" s="2">
        <v>2937605</v>
      </c>
      <c r="I126" s="2">
        <v>0</v>
      </c>
      <c r="J126" s="2">
        <v>117792</v>
      </c>
      <c r="K126" s="2">
        <v>15924</v>
      </c>
      <c r="L126" s="2">
        <v>130439</v>
      </c>
      <c r="M126" s="2">
        <v>65522</v>
      </c>
      <c r="N126" s="2">
        <v>137606</v>
      </c>
      <c r="O126" s="2">
        <v>109572</v>
      </c>
      <c r="P126" s="2">
        <v>77955</v>
      </c>
      <c r="Q126" s="2">
        <v>6050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139620</v>
      </c>
      <c r="X126" s="2">
        <v>131300</v>
      </c>
      <c r="Y126" s="2">
        <v>52657</v>
      </c>
      <c r="Z126" s="2">
        <v>17536</v>
      </c>
      <c r="AA126" s="2">
        <v>197330</v>
      </c>
      <c r="AB126" s="2">
        <v>4005608</v>
      </c>
      <c r="AC126" s="2">
        <v>0</v>
      </c>
      <c r="AD126" s="2">
        <v>60274</v>
      </c>
      <c r="AE126" s="2">
        <v>54742</v>
      </c>
      <c r="AF126" s="2">
        <v>0</v>
      </c>
      <c r="AG126" s="2">
        <v>56821</v>
      </c>
      <c r="AH126" s="2">
        <v>47867</v>
      </c>
      <c r="AI126" s="2">
        <v>138570</v>
      </c>
      <c r="AJ126" s="2">
        <v>310407</v>
      </c>
    </row>
    <row r="127" spans="1:36" x14ac:dyDescent="0.25">
      <c r="A127" s="2">
        <v>415</v>
      </c>
      <c r="B127" s="2">
        <v>1</v>
      </c>
      <c r="C127" t="s">
        <v>128</v>
      </c>
      <c r="D127" s="2">
        <v>144</v>
      </c>
      <c r="E127" s="2">
        <v>162.79999999999998</v>
      </c>
      <c r="F127" s="2">
        <v>188</v>
      </c>
      <c r="G127" s="2">
        <v>203.20000000000002</v>
      </c>
      <c r="H127" s="2">
        <v>1282598</v>
      </c>
      <c r="I127" s="2">
        <v>0</v>
      </c>
      <c r="J127" s="2">
        <v>190341</v>
      </c>
      <c r="K127" s="2">
        <v>38160</v>
      </c>
      <c r="L127" s="2">
        <v>87143</v>
      </c>
      <c r="M127" s="2">
        <v>0</v>
      </c>
      <c r="N127" s="2">
        <v>62172.469224339497</v>
      </c>
      <c r="O127" s="2">
        <v>48724</v>
      </c>
      <c r="P127" s="2">
        <v>25136.25</v>
      </c>
      <c r="Q127" s="2">
        <v>2642</v>
      </c>
      <c r="R127" s="2">
        <v>19696</v>
      </c>
      <c r="S127" s="2">
        <v>0</v>
      </c>
      <c r="T127" s="2">
        <v>0</v>
      </c>
      <c r="U127" s="2">
        <v>0</v>
      </c>
      <c r="V127" s="2">
        <v>0</v>
      </c>
      <c r="W127" s="2">
        <v>212962</v>
      </c>
      <c r="X127" s="2">
        <v>44460</v>
      </c>
      <c r="Y127" s="2">
        <v>0</v>
      </c>
      <c r="Z127" s="2">
        <v>10618</v>
      </c>
      <c r="AA127" s="2">
        <v>86157</v>
      </c>
      <c r="AB127" s="2">
        <v>2066349.7192243396</v>
      </c>
      <c r="AC127" s="2">
        <v>0</v>
      </c>
      <c r="AD127" s="2">
        <v>28529</v>
      </c>
      <c r="AE127" s="2">
        <v>21835</v>
      </c>
      <c r="AF127" s="2">
        <v>17110</v>
      </c>
      <c r="AG127" s="2">
        <v>170417</v>
      </c>
      <c r="AH127" s="2">
        <v>16208</v>
      </c>
      <c r="AI127" s="2">
        <v>74843</v>
      </c>
      <c r="AJ127" s="2">
        <v>312734</v>
      </c>
    </row>
    <row r="128" spans="1:36" x14ac:dyDescent="0.25">
      <c r="A128" s="2">
        <v>423</v>
      </c>
      <c r="B128" s="2">
        <v>1</v>
      </c>
      <c r="C128" t="s">
        <v>129</v>
      </c>
      <c r="D128" s="2">
        <v>2567</v>
      </c>
      <c r="E128" s="2">
        <v>2828</v>
      </c>
      <c r="F128" s="2">
        <v>2664</v>
      </c>
      <c r="G128" s="2">
        <v>2921.6</v>
      </c>
      <c r="H128" s="2">
        <v>18441139</v>
      </c>
      <c r="I128" s="2">
        <v>72661</v>
      </c>
      <c r="J128" s="2">
        <v>795638</v>
      </c>
      <c r="K128" s="2">
        <v>18118</v>
      </c>
      <c r="L128" s="2">
        <v>0</v>
      </c>
      <c r="M128" s="2">
        <v>0</v>
      </c>
      <c r="N128" s="2">
        <v>326412</v>
      </c>
      <c r="O128" s="2">
        <v>645696</v>
      </c>
      <c r="P128" s="2">
        <v>442288.75</v>
      </c>
      <c r="Q128" s="2">
        <v>37981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1784747</v>
      </c>
      <c r="X128" s="2">
        <v>481270</v>
      </c>
      <c r="Y128" s="2">
        <v>129698</v>
      </c>
      <c r="Z128" s="2">
        <v>96466</v>
      </c>
      <c r="AA128" s="2">
        <v>1238758</v>
      </c>
      <c r="AB128" s="2">
        <v>24029602.75</v>
      </c>
      <c r="AC128" s="2">
        <v>0</v>
      </c>
      <c r="AD128" s="2">
        <v>178009</v>
      </c>
      <c r="AE128" s="2">
        <v>421467</v>
      </c>
      <c r="AF128" s="2">
        <v>0</v>
      </c>
      <c r="AG128" s="2">
        <v>1349554</v>
      </c>
      <c r="AH128" s="2">
        <v>0</v>
      </c>
      <c r="AI128" s="2">
        <v>1180440</v>
      </c>
      <c r="AJ128" s="2">
        <v>3129470</v>
      </c>
    </row>
    <row r="129" spans="1:36" x14ac:dyDescent="0.25">
      <c r="A129" s="2">
        <v>424</v>
      </c>
      <c r="B129" s="2">
        <v>1</v>
      </c>
      <c r="C129" t="s">
        <v>130</v>
      </c>
      <c r="D129" s="2">
        <v>463</v>
      </c>
      <c r="E129" s="2">
        <v>511</v>
      </c>
      <c r="F129" s="2">
        <v>463</v>
      </c>
      <c r="G129" s="2">
        <v>511</v>
      </c>
      <c r="H129" s="2">
        <v>3225432</v>
      </c>
      <c r="I129" s="2">
        <v>0</v>
      </c>
      <c r="J129" s="2">
        <v>98373</v>
      </c>
      <c r="K129" s="2">
        <v>41395</v>
      </c>
      <c r="L129" s="2">
        <v>130015</v>
      </c>
      <c r="M129" s="2">
        <v>0</v>
      </c>
      <c r="N129" s="2">
        <v>72318.395478748003</v>
      </c>
      <c r="O129" s="2">
        <v>119083</v>
      </c>
      <c r="P129" s="2">
        <v>67213.75</v>
      </c>
      <c r="Q129" s="2">
        <v>6643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507868</v>
      </c>
      <c r="X129" s="2">
        <v>0</v>
      </c>
      <c r="Y129" s="2">
        <v>2827</v>
      </c>
      <c r="Z129" s="2">
        <v>14087</v>
      </c>
      <c r="AA129" s="2">
        <v>216664</v>
      </c>
      <c r="AB129" s="2">
        <v>4501919.1454787478</v>
      </c>
      <c r="AC129" s="2">
        <v>0</v>
      </c>
      <c r="AD129" s="2">
        <v>32106</v>
      </c>
      <c r="AE129" s="2">
        <v>59824</v>
      </c>
      <c r="AF129" s="2">
        <v>0</v>
      </c>
      <c r="AG129" s="2">
        <v>407800</v>
      </c>
      <c r="AH129" s="2">
        <v>0</v>
      </c>
      <c r="AI129" s="2">
        <v>192842</v>
      </c>
      <c r="AJ129" s="2">
        <v>692572</v>
      </c>
    </row>
    <row r="130" spans="1:36" x14ac:dyDescent="0.25">
      <c r="A130" s="2">
        <v>432</v>
      </c>
      <c r="B130" s="2">
        <v>1</v>
      </c>
      <c r="C130" t="s">
        <v>131</v>
      </c>
      <c r="D130" s="2">
        <v>716</v>
      </c>
      <c r="E130" s="2">
        <v>792</v>
      </c>
      <c r="F130" s="2">
        <v>595</v>
      </c>
      <c r="G130" s="2">
        <v>659.40000000000009</v>
      </c>
      <c r="H130" s="2">
        <v>4162133</v>
      </c>
      <c r="I130" s="2">
        <v>0</v>
      </c>
      <c r="J130" s="2">
        <v>1469085</v>
      </c>
      <c r="K130" s="2">
        <v>0</v>
      </c>
      <c r="L130" s="2">
        <v>112322</v>
      </c>
      <c r="M130" s="2">
        <v>338262</v>
      </c>
      <c r="N130" s="2">
        <v>189547</v>
      </c>
      <c r="O130" s="2">
        <v>152639</v>
      </c>
      <c r="P130" s="2">
        <v>106936.25</v>
      </c>
      <c r="Q130" s="2">
        <v>8572</v>
      </c>
      <c r="R130" s="2">
        <v>67780</v>
      </c>
      <c r="S130" s="2">
        <v>0</v>
      </c>
      <c r="T130" s="2">
        <v>0</v>
      </c>
      <c r="U130" s="2">
        <v>0</v>
      </c>
      <c r="V130" s="2">
        <v>0</v>
      </c>
      <c r="W130" s="2">
        <v>197820</v>
      </c>
      <c r="X130" s="2">
        <v>0</v>
      </c>
      <c r="Y130" s="2">
        <v>0</v>
      </c>
      <c r="Z130" s="2">
        <v>24318</v>
      </c>
      <c r="AA130" s="2">
        <v>279586</v>
      </c>
      <c r="AB130" s="2">
        <v>7109000.25</v>
      </c>
      <c r="AC130" s="2">
        <v>0</v>
      </c>
      <c r="AD130" s="2">
        <v>40119</v>
      </c>
      <c r="AE130" s="2">
        <v>29811</v>
      </c>
      <c r="AF130" s="2">
        <v>18895</v>
      </c>
      <c r="AG130" s="2">
        <v>31960</v>
      </c>
      <c r="AH130" s="2">
        <v>0</v>
      </c>
      <c r="AI130" s="2">
        <v>77942</v>
      </c>
      <c r="AJ130" s="2">
        <v>198727</v>
      </c>
    </row>
    <row r="131" spans="1:36" x14ac:dyDescent="0.25">
      <c r="A131" s="2">
        <v>435</v>
      </c>
      <c r="B131" s="2">
        <v>1</v>
      </c>
      <c r="C131" t="s">
        <v>132</v>
      </c>
      <c r="D131" s="2">
        <v>680</v>
      </c>
      <c r="E131" s="2">
        <v>759</v>
      </c>
      <c r="F131" s="2">
        <v>680</v>
      </c>
      <c r="G131" s="2">
        <v>759</v>
      </c>
      <c r="H131" s="2">
        <v>4790808</v>
      </c>
      <c r="I131" s="2">
        <v>0</v>
      </c>
      <c r="J131" s="2">
        <v>1154474</v>
      </c>
      <c r="K131" s="2">
        <v>0</v>
      </c>
      <c r="L131" s="2">
        <v>86450</v>
      </c>
      <c r="M131" s="2">
        <v>391602</v>
      </c>
      <c r="N131" s="2">
        <v>291976.97118159261</v>
      </c>
      <c r="O131" s="2">
        <v>166944</v>
      </c>
      <c r="P131" s="2">
        <v>123555</v>
      </c>
      <c r="Q131" s="2">
        <v>9867</v>
      </c>
      <c r="R131" s="2">
        <v>69023</v>
      </c>
      <c r="S131" s="2">
        <v>0</v>
      </c>
      <c r="T131" s="2">
        <v>0</v>
      </c>
      <c r="U131" s="2">
        <v>0</v>
      </c>
      <c r="V131" s="2">
        <v>0</v>
      </c>
      <c r="W131" s="2">
        <v>227700</v>
      </c>
      <c r="X131" s="2">
        <v>0</v>
      </c>
      <c r="Y131" s="2">
        <v>0</v>
      </c>
      <c r="Z131" s="2">
        <v>25526</v>
      </c>
      <c r="AA131" s="2">
        <v>321816</v>
      </c>
      <c r="AB131" s="2">
        <v>7659741.9711815929</v>
      </c>
      <c r="AC131" s="2">
        <v>0</v>
      </c>
      <c r="AD131" s="2">
        <v>55253</v>
      </c>
      <c r="AE131" s="2">
        <v>49264</v>
      </c>
      <c r="AF131" s="2">
        <v>27521</v>
      </c>
      <c r="AG131" s="2">
        <v>52616</v>
      </c>
      <c r="AH131" s="2">
        <v>0</v>
      </c>
      <c r="AI131" s="2">
        <v>128314</v>
      </c>
      <c r="AJ131" s="2">
        <v>312968</v>
      </c>
    </row>
    <row r="132" spans="1:36" x14ac:dyDescent="0.25">
      <c r="A132" s="2">
        <v>441</v>
      </c>
      <c r="B132" s="2">
        <v>1</v>
      </c>
      <c r="C132" t="s">
        <v>133</v>
      </c>
      <c r="D132" s="2">
        <v>294</v>
      </c>
      <c r="E132" s="2">
        <v>322.2</v>
      </c>
      <c r="F132" s="2">
        <v>443</v>
      </c>
      <c r="G132" s="2">
        <v>485.2</v>
      </c>
      <c r="H132" s="2">
        <v>3062582</v>
      </c>
      <c r="I132" s="2">
        <v>0</v>
      </c>
      <c r="J132" s="2">
        <v>120512</v>
      </c>
      <c r="K132" s="2">
        <v>0</v>
      </c>
      <c r="L132" s="2">
        <v>130545</v>
      </c>
      <c r="M132" s="2">
        <v>547204</v>
      </c>
      <c r="N132" s="2">
        <v>213536.71576775904</v>
      </c>
      <c r="O132" s="2">
        <v>109511</v>
      </c>
      <c r="P132" s="2">
        <v>63496.25</v>
      </c>
      <c r="Q132" s="2">
        <v>6308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488461</v>
      </c>
      <c r="X132" s="2">
        <v>0</v>
      </c>
      <c r="Y132" s="2">
        <v>0</v>
      </c>
      <c r="Z132" s="2">
        <v>16472</v>
      </c>
      <c r="AA132" s="2">
        <v>205725</v>
      </c>
      <c r="AB132" s="2">
        <v>4964352.9657677589</v>
      </c>
      <c r="AC132" s="2">
        <v>0</v>
      </c>
      <c r="AD132" s="2">
        <v>48809</v>
      </c>
      <c r="AE132" s="2">
        <v>63496.25</v>
      </c>
      <c r="AF132" s="2">
        <v>0</v>
      </c>
      <c r="AG132" s="2">
        <v>444658</v>
      </c>
      <c r="AH132" s="2">
        <v>0</v>
      </c>
      <c r="AI132" s="2">
        <v>205725</v>
      </c>
      <c r="AJ132" s="2">
        <v>762688.25</v>
      </c>
    </row>
    <row r="133" spans="1:36" x14ac:dyDescent="0.25">
      <c r="A133" s="2">
        <v>447</v>
      </c>
      <c r="B133" s="2">
        <v>1</v>
      </c>
      <c r="C133" t="s">
        <v>134</v>
      </c>
      <c r="D133" s="2">
        <v>116</v>
      </c>
      <c r="E133" s="2">
        <v>127</v>
      </c>
      <c r="F133" s="2">
        <v>145</v>
      </c>
      <c r="G133" s="2">
        <v>158.80000000000001</v>
      </c>
      <c r="H133" s="2">
        <v>1002346</v>
      </c>
      <c r="I133" s="2">
        <v>0</v>
      </c>
      <c r="J133" s="2">
        <v>72070</v>
      </c>
      <c r="K133" s="2">
        <v>0</v>
      </c>
      <c r="L133" s="2">
        <v>72097</v>
      </c>
      <c r="M133" s="2">
        <v>557292</v>
      </c>
      <c r="N133" s="2">
        <v>138864</v>
      </c>
      <c r="O133" s="2">
        <v>37187</v>
      </c>
      <c r="P133" s="2">
        <v>24782.5</v>
      </c>
      <c r="Q133" s="2">
        <v>2064</v>
      </c>
      <c r="R133" s="2">
        <v>1401</v>
      </c>
      <c r="S133" s="2">
        <v>0</v>
      </c>
      <c r="T133" s="2">
        <v>0</v>
      </c>
      <c r="U133" s="2">
        <v>0</v>
      </c>
      <c r="V133" s="2">
        <v>0</v>
      </c>
      <c r="W133" s="2">
        <v>81294</v>
      </c>
      <c r="X133" s="2">
        <v>0</v>
      </c>
      <c r="Y133" s="2">
        <v>1414</v>
      </c>
      <c r="Z133" s="2">
        <v>7432</v>
      </c>
      <c r="AA133" s="2">
        <v>67331</v>
      </c>
      <c r="AB133" s="2">
        <v>2065574.5</v>
      </c>
      <c r="AC133" s="2">
        <v>0</v>
      </c>
      <c r="AD133" s="2">
        <v>18613</v>
      </c>
      <c r="AE133" s="2">
        <v>13972</v>
      </c>
      <c r="AF133" s="2">
        <v>790</v>
      </c>
      <c r="AG133" s="2">
        <v>34538</v>
      </c>
      <c r="AH133" s="2">
        <v>0</v>
      </c>
      <c r="AI133" s="2">
        <v>37959</v>
      </c>
      <c r="AJ133" s="2">
        <v>105872</v>
      </c>
    </row>
    <row r="134" spans="1:36" x14ac:dyDescent="0.25">
      <c r="A134" s="2">
        <v>458</v>
      </c>
      <c r="B134" s="2">
        <v>1</v>
      </c>
      <c r="C134" t="s">
        <v>135</v>
      </c>
      <c r="D134" s="2">
        <v>260</v>
      </c>
      <c r="E134" s="2">
        <v>294.8</v>
      </c>
      <c r="F134" s="2">
        <v>225</v>
      </c>
      <c r="G134" s="2">
        <v>252.8</v>
      </c>
      <c r="H134" s="2">
        <v>1595674</v>
      </c>
      <c r="I134" s="2">
        <v>0</v>
      </c>
      <c r="J134" s="2">
        <v>227212</v>
      </c>
      <c r="K134" s="2">
        <v>0</v>
      </c>
      <c r="L134" s="2">
        <v>101309</v>
      </c>
      <c r="M134" s="2">
        <v>0</v>
      </c>
      <c r="N134" s="2">
        <v>81132.941063997772</v>
      </c>
      <c r="O134" s="2">
        <v>61304</v>
      </c>
      <c r="P134" s="2">
        <v>12640</v>
      </c>
      <c r="Q134" s="2">
        <v>3286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634331</v>
      </c>
      <c r="X134" s="2">
        <v>0</v>
      </c>
      <c r="Y134" s="2">
        <v>0</v>
      </c>
      <c r="Z134" s="2">
        <v>8870</v>
      </c>
      <c r="AA134" s="2">
        <v>107187</v>
      </c>
      <c r="AB134" s="2">
        <v>2832945.9410639978</v>
      </c>
      <c r="AC134" s="2">
        <v>0</v>
      </c>
      <c r="AD134" s="2">
        <v>61304</v>
      </c>
      <c r="AE134" s="2">
        <v>9440</v>
      </c>
      <c r="AF134" s="2">
        <v>0</v>
      </c>
      <c r="AG134" s="2">
        <v>429679.91000000003</v>
      </c>
      <c r="AH134" s="2">
        <v>0</v>
      </c>
      <c r="AI134" s="2">
        <v>80050</v>
      </c>
      <c r="AJ134" s="2">
        <v>580473.91</v>
      </c>
    </row>
    <row r="135" spans="1:36" x14ac:dyDescent="0.25">
      <c r="A135" s="2">
        <v>463</v>
      </c>
      <c r="B135" s="2">
        <v>1</v>
      </c>
      <c r="C135" t="s">
        <v>136</v>
      </c>
      <c r="D135" s="2">
        <v>804</v>
      </c>
      <c r="E135" s="2">
        <v>880.2</v>
      </c>
      <c r="F135" s="2">
        <v>951</v>
      </c>
      <c r="G135" s="2">
        <v>1043</v>
      </c>
      <c r="H135" s="2">
        <v>6583416</v>
      </c>
      <c r="I135" s="2">
        <v>20468</v>
      </c>
      <c r="J135" s="2">
        <v>255589</v>
      </c>
      <c r="K135" s="2">
        <v>15011</v>
      </c>
      <c r="L135" s="2">
        <v>0</v>
      </c>
      <c r="M135" s="2">
        <v>0</v>
      </c>
      <c r="N135" s="2">
        <v>172359.37924027402</v>
      </c>
      <c r="O135" s="2">
        <v>236397</v>
      </c>
      <c r="P135" s="2">
        <v>173151.25</v>
      </c>
      <c r="Q135" s="2">
        <v>13559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342824</v>
      </c>
      <c r="X135" s="2">
        <v>0</v>
      </c>
      <c r="Y135" s="2">
        <v>0</v>
      </c>
      <c r="Z135" s="2">
        <v>29810</v>
      </c>
      <c r="AA135" s="2">
        <v>442232</v>
      </c>
      <c r="AB135" s="2">
        <v>8284816.6292402744</v>
      </c>
      <c r="AC135" s="2">
        <v>0</v>
      </c>
      <c r="AD135" s="2">
        <v>60835</v>
      </c>
      <c r="AE135" s="2">
        <v>130446</v>
      </c>
      <c r="AF135" s="2">
        <v>0</v>
      </c>
      <c r="AG135" s="2">
        <v>159159</v>
      </c>
      <c r="AH135" s="2">
        <v>0</v>
      </c>
      <c r="AI135" s="2">
        <v>333163</v>
      </c>
      <c r="AJ135" s="2">
        <v>683603</v>
      </c>
    </row>
    <row r="136" spans="1:36" x14ac:dyDescent="0.25">
      <c r="A136" s="2">
        <v>465</v>
      </c>
      <c r="B136" s="2">
        <v>1</v>
      </c>
      <c r="C136" t="s">
        <v>137</v>
      </c>
      <c r="D136" s="2">
        <v>1716</v>
      </c>
      <c r="E136" s="2">
        <v>1881.3999999999999</v>
      </c>
      <c r="F136" s="2">
        <v>1514</v>
      </c>
      <c r="G136" s="2">
        <v>1654.7999999999997</v>
      </c>
      <c r="H136" s="2">
        <v>10445098</v>
      </c>
      <c r="I136" s="2">
        <v>24562</v>
      </c>
      <c r="J136" s="2">
        <v>560775</v>
      </c>
      <c r="K136" s="2">
        <v>16976</v>
      </c>
      <c r="L136" s="2">
        <v>0</v>
      </c>
      <c r="M136" s="2">
        <v>0</v>
      </c>
      <c r="N136" s="2">
        <v>255260</v>
      </c>
      <c r="O136" s="2">
        <v>386661</v>
      </c>
      <c r="P136" s="2">
        <v>276211.25</v>
      </c>
      <c r="Q136" s="2">
        <v>21512</v>
      </c>
      <c r="R136" s="2">
        <v>18666</v>
      </c>
      <c r="S136" s="2">
        <v>0</v>
      </c>
      <c r="T136" s="2">
        <v>0</v>
      </c>
      <c r="U136" s="2">
        <v>0</v>
      </c>
      <c r="V136" s="2">
        <v>-7574</v>
      </c>
      <c r="W136" s="2">
        <v>496440</v>
      </c>
      <c r="X136" s="2">
        <v>0</v>
      </c>
      <c r="Y136" s="2">
        <v>50183</v>
      </c>
      <c r="Z136" s="2">
        <v>51016</v>
      </c>
      <c r="AA136" s="2">
        <v>701635</v>
      </c>
      <c r="AB136" s="2">
        <v>13297421.25</v>
      </c>
      <c r="AC136" s="2">
        <v>0</v>
      </c>
      <c r="AD136" s="2">
        <v>135964</v>
      </c>
      <c r="AE136" s="2">
        <v>228288</v>
      </c>
      <c r="AF136" s="2">
        <v>15427</v>
      </c>
      <c r="AG136" s="2">
        <v>237791</v>
      </c>
      <c r="AH136" s="2">
        <v>0</v>
      </c>
      <c r="AI136" s="2">
        <v>579900</v>
      </c>
      <c r="AJ136" s="2">
        <v>1197370</v>
      </c>
    </row>
    <row r="137" spans="1:36" x14ac:dyDescent="0.25">
      <c r="A137" s="2">
        <v>466</v>
      </c>
      <c r="B137" s="2">
        <v>1</v>
      </c>
      <c r="C137" t="s">
        <v>138</v>
      </c>
      <c r="D137" s="2">
        <v>2039</v>
      </c>
      <c r="E137" s="2">
        <v>2242.1999999999998</v>
      </c>
      <c r="F137" s="2">
        <v>2164</v>
      </c>
      <c r="G137" s="2">
        <v>2378.8000000000002</v>
      </c>
      <c r="H137" s="2">
        <v>15014986</v>
      </c>
      <c r="I137" s="2">
        <v>138159</v>
      </c>
      <c r="J137" s="2">
        <v>357867</v>
      </c>
      <c r="K137" s="2">
        <v>14489</v>
      </c>
      <c r="L137" s="2">
        <v>0</v>
      </c>
      <c r="M137" s="2">
        <v>0</v>
      </c>
      <c r="N137" s="2">
        <v>311438.37065364339</v>
      </c>
      <c r="O137" s="2">
        <v>544521</v>
      </c>
      <c r="P137" s="2">
        <v>314118.75</v>
      </c>
      <c r="Q137" s="2">
        <v>30924</v>
      </c>
      <c r="R137" s="2">
        <v>47909</v>
      </c>
      <c r="S137" s="2">
        <v>0</v>
      </c>
      <c r="T137" s="2">
        <v>0</v>
      </c>
      <c r="U137" s="2">
        <v>0</v>
      </c>
      <c r="V137" s="2">
        <v>0</v>
      </c>
      <c r="W137" s="2">
        <v>2292640</v>
      </c>
      <c r="X137" s="2">
        <v>0</v>
      </c>
      <c r="Y137" s="2">
        <v>61845</v>
      </c>
      <c r="Z137" s="2">
        <v>69401</v>
      </c>
      <c r="AA137" s="2">
        <v>1008611</v>
      </c>
      <c r="AB137" s="2">
        <v>20206909.120653644</v>
      </c>
      <c r="AC137" s="2">
        <v>0</v>
      </c>
      <c r="AD137" s="2">
        <v>121653</v>
      </c>
      <c r="AE137" s="2">
        <v>208819</v>
      </c>
      <c r="AF137" s="2">
        <v>31849</v>
      </c>
      <c r="AG137" s="2">
        <v>1487125</v>
      </c>
      <c r="AH137" s="2">
        <v>0</v>
      </c>
      <c r="AI137" s="2">
        <v>670500</v>
      </c>
      <c r="AJ137" s="2">
        <v>2519946</v>
      </c>
    </row>
    <row r="138" spans="1:36" x14ac:dyDescent="0.25">
      <c r="A138" s="2">
        <v>473</v>
      </c>
      <c r="B138" s="2">
        <v>1</v>
      </c>
      <c r="C138" t="s">
        <v>139</v>
      </c>
      <c r="D138" s="2">
        <v>327</v>
      </c>
      <c r="E138" s="2">
        <v>375.8</v>
      </c>
      <c r="F138" s="2">
        <v>373</v>
      </c>
      <c r="G138" s="2">
        <v>422.79999999999995</v>
      </c>
      <c r="H138" s="2">
        <v>2668714</v>
      </c>
      <c r="I138" s="2">
        <v>55264</v>
      </c>
      <c r="J138" s="2">
        <v>386061</v>
      </c>
      <c r="K138" s="2">
        <v>0</v>
      </c>
      <c r="L138" s="2">
        <v>128706</v>
      </c>
      <c r="M138" s="2">
        <v>43265</v>
      </c>
      <c r="N138" s="2">
        <v>142534</v>
      </c>
      <c r="O138" s="2">
        <v>94621</v>
      </c>
      <c r="P138" s="2">
        <v>58607.5</v>
      </c>
      <c r="Q138" s="2">
        <v>5496</v>
      </c>
      <c r="R138" s="2">
        <v>15293</v>
      </c>
      <c r="S138" s="2">
        <v>0</v>
      </c>
      <c r="T138" s="2">
        <v>0</v>
      </c>
      <c r="U138" s="2">
        <v>0</v>
      </c>
      <c r="V138" s="2">
        <v>0</v>
      </c>
      <c r="W138" s="2">
        <v>347131</v>
      </c>
      <c r="X138" s="2">
        <v>0</v>
      </c>
      <c r="Y138" s="2">
        <v>4948</v>
      </c>
      <c r="Z138" s="2">
        <v>13028</v>
      </c>
      <c r="AA138" s="2">
        <v>179267</v>
      </c>
      <c r="AB138" s="2">
        <v>4142935.5</v>
      </c>
      <c r="AC138" s="2">
        <v>0</v>
      </c>
      <c r="AD138" s="2">
        <v>60142</v>
      </c>
      <c r="AE138" s="2">
        <v>58607.5</v>
      </c>
      <c r="AF138" s="2">
        <v>15293</v>
      </c>
      <c r="AG138" s="2">
        <v>328512</v>
      </c>
      <c r="AH138" s="2">
        <v>0</v>
      </c>
      <c r="AI138" s="2">
        <v>179267</v>
      </c>
      <c r="AJ138" s="2">
        <v>641821.5</v>
      </c>
    </row>
    <row r="139" spans="1:36" x14ac:dyDescent="0.25">
      <c r="A139" s="2">
        <v>477</v>
      </c>
      <c r="B139" s="2">
        <v>1</v>
      </c>
      <c r="C139" t="s">
        <v>140</v>
      </c>
      <c r="D139" s="2">
        <v>3475</v>
      </c>
      <c r="E139" s="2">
        <v>3804.8</v>
      </c>
      <c r="F139" s="2">
        <v>3276</v>
      </c>
      <c r="G139" s="2">
        <v>3587.9999999999995</v>
      </c>
      <c r="H139" s="2">
        <v>22647456</v>
      </c>
      <c r="I139" s="2">
        <v>0</v>
      </c>
      <c r="J139" s="2">
        <v>914214</v>
      </c>
      <c r="K139" s="2">
        <v>14351</v>
      </c>
      <c r="L139" s="2">
        <v>0</v>
      </c>
      <c r="M139" s="2">
        <v>0</v>
      </c>
      <c r="N139" s="2">
        <v>408146</v>
      </c>
      <c r="O139" s="2">
        <v>784639</v>
      </c>
      <c r="P139" s="2">
        <v>599862.5</v>
      </c>
      <c r="Q139" s="2">
        <v>46644</v>
      </c>
      <c r="R139" s="2">
        <v>21743</v>
      </c>
      <c r="S139" s="2">
        <v>0</v>
      </c>
      <c r="T139" s="2">
        <v>0</v>
      </c>
      <c r="U139" s="2">
        <v>0</v>
      </c>
      <c r="V139" s="2">
        <v>0</v>
      </c>
      <c r="W139" s="2">
        <v>1076400</v>
      </c>
      <c r="X139" s="2">
        <v>880620</v>
      </c>
      <c r="Y139" s="2">
        <v>69620</v>
      </c>
      <c r="Z139" s="2">
        <v>118289</v>
      </c>
      <c r="AA139" s="2">
        <v>1521312</v>
      </c>
      <c r="AB139" s="2">
        <v>28222676.5</v>
      </c>
      <c r="AC139" s="2">
        <v>0</v>
      </c>
      <c r="AD139" s="2">
        <v>180535</v>
      </c>
      <c r="AE139" s="2">
        <v>488533</v>
      </c>
      <c r="AF139" s="2">
        <v>17708</v>
      </c>
      <c r="AG139" s="2">
        <v>508046</v>
      </c>
      <c r="AH139" s="2">
        <v>277448</v>
      </c>
      <c r="AI139" s="2">
        <v>1238968</v>
      </c>
      <c r="AJ139" s="2">
        <v>2433790</v>
      </c>
    </row>
    <row r="140" spans="1:36" x14ac:dyDescent="0.25">
      <c r="A140" s="2">
        <v>480</v>
      </c>
      <c r="B140" s="2">
        <v>1</v>
      </c>
      <c r="C140" t="s">
        <v>141</v>
      </c>
      <c r="D140" s="2">
        <v>708</v>
      </c>
      <c r="E140" s="2">
        <v>798</v>
      </c>
      <c r="F140" s="2">
        <v>614</v>
      </c>
      <c r="G140" s="2">
        <v>691.6</v>
      </c>
      <c r="H140" s="2">
        <v>4365379</v>
      </c>
      <c r="I140" s="2">
        <v>76755</v>
      </c>
      <c r="J140" s="2">
        <v>1114356</v>
      </c>
      <c r="K140" s="2">
        <v>0</v>
      </c>
      <c r="L140" s="2">
        <v>105188</v>
      </c>
      <c r="M140" s="2">
        <v>219877</v>
      </c>
      <c r="N140" s="2">
        <v>206911</v>
      </c>
      <c r="O140" s="2">
        <v>157135</v>
      </c>
      <c r="P140" s="2">
        <v>114151.25</v>
      </c>
      <c r="Q140" s="2">
        <v>8991</v>
      </c>
      <c r="R140" s="2">
        <v>32637</v>
      </c>
      <c r="S140" s="2">
        <v>0</v>
      </c>
      <c r="T140" s="2">
        <v>0</v>
      </c>
      <c r="U140" s="2">
        <v>0</v>
      </c>
      <c r="V140" s="2">
        <v>0</v>
      </c>
      <c r="W140" s="2">
        <v>207480</v>
      </c>
      <c r="X140" s="2">
        <v>0</v>
      </c>
      <c r="Y140" s="2">
        <v>0</v>
      </c>
      <c r="Z140" s="2">
        <v>27304</v>
      </c>
      <c r="AA140" s="2">
        <v>293238</v>
      </c>
      <c r="AB140" s="2">
        <v>6929402.25</v>
      </c>
      <c r="AC140" s="2">
        <v>0</v>
      </c>
      <c r="AD140" s="2">
        <v>75503</v>
      </c>
      <c r="AE140" s="2">
        <v>92528</v>
      </c>
      <c r="AF140" s="2">
        <v>26455</v>
      </c>
      <c r="AG140" s="2">
        <v>97466</v>
      </c>
      <c r="AH140" s="2">
        <v>0</v>
      </c>
      <c r="AI140" s="2">
        <v>237690</v>
      </c>
      <c r="AJ140" s="2">
        <v>529642</v>
      </c>
    </row>
    <row r="141" spans="1:36" x14ac:dyDescent="0.25">
      <c r="A141" s="2">
        <v>482</v>
      </c>
      <c r="B141" s="2">
        <v>1</v>
      </c>
      <c r="C141" t="s">
        <v>142</v>
      </c>
      <c r="D141" s="2">
        <v>2483</v>
      </c>
      <c r="E141" s="2">
        <v>2717.6</v>
      </c>
      <c r="F141" s="2">
        <v>2403.9999999999995</v>
      </c>
      <c r="G141" s="2">
        <v>2637.5766351295761</v>
      </c>
      <c r="H141" s="2">
        <v>16648384</v>
      </c>
      <c r="I141" s="2">
        <v>0</v>
      </c>
      <c r="J141" s="2">
        <v>1627870</v>
      </c>
      <c r="K141" s="2">
        <v>14453</v>
      </c>
      <c r="L141" s="2">
        <v>0</v>
      </c>
      <c r="M141" s="2">
        <v>0</v>
      </c>
      <c r="N141" s="2">
        <v>425273.44066445972</v>
      </c>
      <c r="O141" s="2">
        <v>625615</v>
      </c>
      <c r="P141" s="2">
        <v>406547.75</v>
      </c>
      <c r="Q141" s="2">
        <v>34288</v>
      </c>
      <c r="R141" s="2">
        <v>88860</v>
      </c>
      <c r="S141" s="2">
        <v>0</v>
      </c>
      <c r="T141" s="2">
        <v>0</v>
      </c>
      <c r="U141" s="2">
        <v>0</v>
      </c>
      <c r="V141" s="2">
        <v>0</v>
      </c>
      <c r="W141" s="2">
        <v>1382380</v>
      </c>
      <c r="X141" s="2">
        <v>0</v>
      </c>
      <c r="Y141" s="2">
        <v>52344</v>
      </c>
      <c r="Z141" s="2">
        <v>87438</v>
      </c>
      <c r="AA141" s="2">
        <v>1118332</v>
      </c>
      <c r="AB141" s="2">
        <v>22511785.190664459</v>
      </c>
      <c r="AC141" s="2">
        <v>0</v>
      </c>
      <c r="AD141" s="2">
        <v>157046</v>
      </c>
      <c r="AE141" s="2">
        <v>316235</v>
      </c>
      <c r="AF141" s="2">
        <v>69120</v>
      </c>
      <c r="AG141" s="2">
        <v>816504</v>
      </c>
      <c r="AH141" s="2">
        <v>0</v>
      </c>
      <c r="AI141" s="2">
        <v>869900</v>
      </c>
      <c r="AJ141" s="2">
        <v>2228805</v>
      </c>
    </row>
    <row r="142" spans="1:36" x14ac:dyDescent="0.25">
      <c r="A142" s="2">
        <v>484</v>
      </c>
      <c r="B142" s="2">
        <v>1</v>
      </c>
      <c r="C142" t="s">
        <v>143</v>
      </c>
      <c r="D142" s="2">
        <v>904</v>
      </c>
      <c r="E142" s="2">
        <v>992.4</v>
      </c>
      <c r="F142" s="2">
        <v>1173</v>
      </c>
      <c r="G142" s="2">
        <v>1293.1999999999998</v>
      </c>
      <c r="H142" s="2">
        <v>8162678</v>
      </c>
      <c r="I142" s="2">
        <v>17398</v>
      </c>
      <c r="J142" s="2">
        <v>429525</v>
      </c>
      <c r="K142" s="2">
        <v>14833</v>
      </c>
      <c r="L142" s="2">
        <v>0</v>
      </c>
      <c r="M142" s="2">
        <v>0</v>
      </c>
      <c r="N142" s="2">
        <v>263034</v>
      </c>
      <c r="O142" s="2">
        <v>290752</v>
      </c>
      <c r="P142" s="2">
        <v>216611.25</v>
      </c>
      <c r="Q142" s="2">
        <v>16812</v>
      </c>
      <c r="R142" s="2">
        <v>0</v>
      </c>
      <c r="S142" s="2">
        <v>0</v>
      </c>
      <c r="T142" s="2">
        <v>0</v>
      </c>
      <c r="U142" s="2">
        <v>0</v>
      </c>
      <c r="V142" s="2">
        <v>-6312</v>
      </c>
      <c r="W142" s="2">
        <v>387960</v>
      </c>
      <c r="X142" s="2">
        <v>251172</v>
      </c>
      <c r="Y142" s="2">
        <v>0</v>
      </c>
      <c r="Z142" s="2">
        <v>35674</v>
      </c>
      <c r="AA142" s="2">
        <v>548317</v>
      </c>
      <c r="AB142" s="2">
        <v>10377282.25</v>
      </c>
      <c r="AC142" s="2">
        <v>0</v>
      </c>
      <c r="AD142" s="2">
        <v>54101</v>
      </c>
      <c r="AE142" s="2">
        <v>136221</v>
      </c>
      <c r="AF142" s="2">
        <v>0</v>
      </c>
      <c r="AG142" s="2">
        <v>141396</v>
      </c>
      <c r="AH142" s="2">
        <v>37213</v>
      </c>
      <c r="AI142" s="2">
        <v>344821</v>
      </c>
      <c r="AJ142" s="2">
        <v>676539</v>
      </c>
    </row>
    <row r="143" spans="1:36" x14ac:dyDescent="0.25">
      <c r="A143" s="2">
        <v>485</v>
      </c>
      <c r="B143" s="2">
        <v>1</v>
      </c>
      <c r="C143" t="s">
        <v>144</v>
      </c>
      <c r="D143" s="2">
        <v>729</v>
      </c>
      <c r="E143" s="2">
        <v>805.80000000000007</v>
      </c>
      <c r="F143" s="2">
        <v>928</v>
      </c>
      <c r="G143" s="2">
        <v>1024.1999999999998</v>
      </c>
      <c r="H143" s="2">
        <v>6464750</v>
      </c>
      <c r="I143" s="2">
        <v>0</v>
      </c>
      <c r="J143" s="2">
        <v>192228</v>
      </c>
      <c r="K143" s="2">
        <v>0</v>
      </c>
      <c r="L143" s="2">
        <v>0</v>
      </c>
      <c r="M143" s="2">
        <v>0</v>
      </c>
      <c r="N143" s="2">
        <v>163380</v>
      </c>
      <c r="O143" s="2">
        <v>220470</v>
      </c>
      <c r="P143" s="2">
        <v>170515</v>
      </c>
      <c r="Q143" s="2">
        <v>13315</v>
      </c>
      <c r="R143" s="2">
        <v>20033</v>
      </c>
      <c r="S143" s="2">
        <v>0</v>
      </c>
      <c r="T143" s="2">
        <v>0</v>
      </c>
      <c r="U143" s="2">
        <v>0</v>
      </c>
      <c r="V143" s="2">
        <v>0</v>
      </c>
      <c r="W143" s="2">
        <v>307260</v>
      </c>
      <c r="X143" s="2">
        <v>0</v>
      </c>
      <c r="Y143" s="2">
        <v>0</v>
      </c>
      <c r="Z143" s="2">
        <v>25940</v>
      </c>
      <c r="AA143" s="2">
        <v>434261</v>
      </c>
      <c r="AB143" s="2">
        <v>8012152</v>
      </c>
      <c r="AC143" s="2">
        <v>0</v>
      </c>
      <c r="AD143" s="2">
        <v>39948</v>
      </c>
      <c r="AE143" s="2">
        <v>115321</v>
      </c>
      <c r="AF143" s="2">
        <v>13549</v>
      </c>
      <c r="AG143" s="2">
        <v>120432</v>
      </c>
      <c r="AH143" s="2">
        <v>0</v>
      </c>
      <c r="AI143" s="2">
        <v>293696</v>
      </c>
      <c r="AJ143" s="2">
        <v>582946</v>
      </c>
    </row>
    <row r="144" spans="1:36" x14ac:dyDescent="0.25">
      <c r="A144" s="2">
        <v>486</v>
      </c>
      <c r="B144" s="2">
        <v>1</v>
      </c>
      <c r="C144" t="s">
        <v>145</v>
      </c>
      <c r="D144" s="2">
        <v>275</v>
      </c>
      <c r="E144" s="2">
        <v>301</v>
      </c>
      <c r="F144" s="2">
        <v>313</v>
      </c>
      <c r="G144" s="2">
        <v>341.8</v>
      </c>
      <c r="H144" s="2">
        <v>2157442</v>
      </c>
      <c r="I144" s="2">
        <v>0</v>
      </c>
      <c r="J144" s="2">
        <v>131866</v>
      </c>
      <c r="K144" s="2">
        <v>16923</v>
      </c>
      <c r="L144" s="2">
        <v>119737</v>
      </c>
      <c r="M144" s="2">
        <v>0</v>
      </c>
      <c r="N144" s="2">
        <v>80739</v>
      </c>
      <c r="O144" s="2">
        <v>77197</v>
      </c>
      <c r="P144" s="2">
        <v>49935</v>
      </c>
      <c r="Q144" s="2">
        <v>4443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243693</v>
      </c>
      <c r="X144" s="2">
        <v>0</v>
      </c>
      <c r="Y144" s="2">
        <v>0</v>
      </c>
      <c r="Z144" s="2">
        <v>9921</v>
      </c>
      <c r="AA144" s="2">
        <v>144923</v>
      </c>
      <c r="AB144" s="2">
        <v>3036819</v>
      </c>
      <c r="AC144" s="2">
        <v>0</v>
      </c>
      <c r="AD144" s="2">
        <v>26238</v>
      </c>
      <c r="AE144" s="2">
        <v>39631</v>
      </c>
      <c r="AF144" s="2">
        <v>0</v>
      </c>
      <c r="AG144" s="2">
        <v>159190</v>
      </c>
      <c r="AH144" s="2">
        <v>0</v>
      </c>
      <c r="AI144" s="2">
        <v>115019</v>
      </c>
      <c r="AJ144" s="2">
        <v>340078</v>
      </c>
    </row>
    <row r="145" spans="1:36" x14ac:dyDescent="0.25">
      <c r="A145" s="2">
        <v>487</v>
      </c>
      <c r="B145" s="2">
        <v>1</v>
      </c>
      <c r="C145" t="s">
        <v>146</v>
      </c>
      <c r="D145" s="2">
        <v>267</v>
      </c>
      <c r="E145" s="2">
        <v>291</v>
      </c>
      <c r="F145" s="2">
        <v>361</v>
      </c>
      <c r="G145" s="2">
        <v>395.2</v>
      </c>
      <c r="H145" s="2">
        <v>2494502</v>
      </c>
      <c r="I145" s="2">
        <v>0</v>
      </c>
      <c r="J145" s="2">
        <v>100276</v>
      </c>
      <c r="K145" s="2">
        <v>0</v>
      </c>
      <c r="L145" s="2">
        <v>126485</v>
      </c>
      <c r="M145" s="2">
        <v>0</v>
      </c>
      <c r="N145" s="2">
        <v>79828</v>
      </c>
      <c r="O145" s="2">
        <v>87061</v>
      </c>
      <c r="P145" s="2">
        <v>61651.25</v>
      </c>
      <c r="Q145" s="2">
        <v>5138</v>
      </c>
      <c r="R145" s="2">
        <v>6043</v>
      </c>
      <c r="S145" s="2">
        <v>0</v>
      </c>
      <c r="T145" s="2">
        <v>0</v>
      </c>
      <c r="U145" s="2">
        <v>0</v>
      </c>
      <c r="V145" s="2">
        <v>0</v>
      </c>
      <c r="W145" s="2">
        <v>200185</v>
      </c>
      <c r="X145" s="2">
        <v>0</v>
      </c>
      <c r="Y145" s="2">
        <v>3181</v>
      </c>
      <c r="Z145" s="2">
        <v>11297</v>
      </c>
      <c r="AA145" s="2">
        <v>167565</v>
      </c>
      <c r="AB145" s="2">
        <v>3343212.25</v>
      </c>
      <c r="AC145" s="2">
        <v>0</v>
      </c>
      <c r="AD145" s="2">
        <v>19585</v>
      </c>
      <c r="AE145" s="2">
        <v>49675</v>
      </c>
      <c r="AF145" s="2">
        <v>4869</v>
      </c>
      <c r="AG145" s="2">
        <v>121133</v>
      </c>
      <c r="AH145" s="2">
        <v>0</v>
      </c>
      <c r="AI145" s="2">
        <v>135015</v>
      </c>
      <c r="AJ145" s="2">
        <v>330277</v>
      </c>
    </row>
    <row r="146" spans="1:36" x14ac:dyDescent="0.25">
      <c r="A146" s="2">
        <v>492</v>
      </c>
      <c r="B146" s="2">
        <v>1</v>
      </c>
      <c r="C146" t="s">
        <v>147</v>
      </c>
      <c r="D146" s="2">
        <v>5297</v>
      </c>
      <c r="E146" s="2">
        <v>5811.8</v>
      </c>
      <c r="F146" s="2">
        <v>5087</v>
      </c>
      <c r="G146" s="2">
        <v>5582.5999999999995</v>
      </c>
      <c r="H146" s="2">
        <v>35237371</v>
      </c>
      <c r="I146" s="2">
        <v>492255</v>
      </c>
      <c r="J146" s="2">
        <v>5582441</v>
      </c>
      <c r="K146" s="2">
        <v>857646</v>
      </c>
      <c r="L146" s="2">
        <v>0</v>
      </c>
      <c r="M146" s="2">
        <v>0</v>
      </c>
      <c r="N146" s="2">
        <v>377553</v>
      </c>
      <c r="O146" s="2">
        <v>1306258</v>
      </c>
      <c r="P146" s="2">
        <v>910647.5</v>
      </c>
      <c r="Q146" s="2">
        <v>72574</v>
      </c>
      <c r="R146" s="2">
        <v>233074</v>
      </c>
      <c r="S146" s="2">
        <v>0</v>
      </c>
      <c r="T146" s="2">
        <v>0</v>
      </c>
      <c r="U146" s="2">
        <v>0</v>
      </c>
      <c r="V146" s="2">
        <v>-13886</v>
      </c>
      <c r="W146" s="2">
        <v>1913157</v>
      </c>
      <c r="X146" s="2">
        <v>0</v>
      </c>
      <c r="Y146" s="2">
        <v>0</v>
      </c>
      <c r="Z146" s="2">
        <v>198469</v>
      </c>
      <c r="AA146" s="2">
        <v>2367022</v>
      </c>
      <c r="AB146" s="2">
        <v>49534581.5</v>
      </c>
      <c r="AC146" s="2">
        <v>0</v>
      </c>
      <c r="AD146" s="2">
        <v>197652</v>
      </c>
      <c r="AE146" s="2">
        <v>449856</v>
      </c>
      <c r="AF146" s="2">
        <v>115138</v>
      </c>
      <c r="AG146" s="2">
        <v>597235</v>
      </c>
      <c r="AH146" s="2">
        <v>0</v>
      </c>
      <c r="AI146" s="2">
        <v>1169299</v>
      </c>
      <c r="AJ146" s="2">
        <v>2529180</v>
      </c>
    </row>
    <row r="147" spans="1:36" x14ac:dyDescent="0.25">
      <c r="A147" s="2">
        <v>495</v>
      </c>
      <c r="B147" s="2">
        <v>1</v>
      </c>
      <c r="C147" t="s">
        <v>148</v>
      </c>
      <c r="D147" s="2">
        <v>344</v>
      </c>
      <c r="E147" s="2">
        <v>377.2</v>
      </c>
      <c r="F147" s="2">
        <v>437</v>
      </c>
      <c r="G147" s="2">
        <v>479.59999999999997</v>
      </c>
      <c r="H147" s="2">
        <v>3027235</v>
      </c>
      <c r="I147" s="2">
        <v>0</v>
      </c>
      <c r="J147" s="2">
        <v>94805</v>
      </c>
      <c r="K147" s="2">
        <v>0</v>
      </c>
      <c r="L147" s="2">
        <v>130560</v>
      </c>
      <c r="M147" s="2">
        <v>0</v>
      </c>
      <c r="N147" s="2">
        <v>101742</v>
      </c>
      <c r="O147" s="2">
        <v>96610</v>
      </c>
      <c r="P147" s="2">
        <v>64962.5</v>
      </c>
      <c r="Q147" s="2">
        <v>6235</v>
      </c>
      <c r="R147" s="2">
        <v>0</v>
      </c>
      <c r="S147" s="2">
        <v>0</v>
      </c>
      <c r="T147" s="2">
        <v>0</v>
      </c>
      <c r="U147" s="2">
        <v>0</v>
      </c>
      <c r="V147" s="2">
        <v>-6312</v>
      </c>
      <c r="W147" s="2">
        <v>440417</v>
      </c>
      <c r="X147" s="2">
        <v>112580</v>
      </c>
      <c r="Y147" s="2">
        <v>0</v>
      </c>
      <c r="Z147" s="2">
        <v>16318</v>
      </c>
      <c r="AA147" s="2">
        <v>203350</v>
      </c>
      <c r="AB147" s="2">
        <v>4175922.5</v>
      </c>
      <c r="AC147" s="2">
        <v>0</v>
      </c>
      <c r="AD147" s="2">
        <v>40536</v>
      </c>
      <c r="AE147" s="2">
        <v>40768</v>
      </c>
      <c r="AF147" s="2">
        <v>0</v>
      </c>
      <c r="AG147" s="2">
        <v>266699</v>
      </c>
      <c r="AH147" s="2">
        <v>41042</v>
      </c>
      <c r="AI147" s="2">
        <v>127613</v>
      </c>
      <c r="AJ147" s="2">
        <v>475616</v>
      </c>
    </row>
    <row r="148" spans="1:36" x14ac:dyDescent="0.25">
      <c r="A148" s="2">
        <v>497</v>
      </c>
      <c r="B148" s="2">
        <v>1</v>
      </c>
      <c r="C148" t="s">
        <v>149</v>
      </c>
      <c r="D148" s="2">
        <v>202</v>
      </c>
      <c r="E148" s="2">
        <v>231.2</v>
      </c>
      <c r="F148" s="2">
        <v>225</v>
      </c>
      <c r="G148" s="2">
        <v>257.59999999999997</v>
      </c>
      <c r="H148" s="2">
        <v>1625971</v>
      </c>
      <c r="I148" s="2">
        <v>0</v>
      </c>
      <c r="J148" s="2">
        <v>198899</v>
      </c>
      <c r="K148" s="2">
        <v>0</v>
      </c>
      <c r="L148" s="2">
        <v>102532</v>
      </c>
      <c r="M148" s="2">
        <v>0</v>
      </c>
      <c r="N148" s="2">
        <v>59830.487876966734</v>
      </c>
      <c r="O148" s="2">
        <v>55496</v>
      </c>
      <c r="P148" s="2">
        <v>42706.25</v>
      </c>
      <c r="Q148" s="2">
        <v>3349</v>
      </c>
      <c r="R148" s="2">
        <v>8529</v>
      </c>
      <c r="S148" s="2">
        <v>0</v>
      </c>
      <c r="T148" s="2">
        <v>0</v>
      </c>
      <c r="U148" s="2">
        <v>0</v>
      </c>
      <c r="V148" s="2">
        <v>0</v>
      </c>
      <c r="W148" s="2">
        <v>77280</v>
      </c>
      <c r="X148" s="2">
        <v>0</v>
      </c>
      <c r="Y148" s="2">
        <v>0</v>
      </c>
      <c r="Z148" s="2">
        <v>8455</v>
      </c>
      <c r="AA148" s="2">
        <v>109222</v>
      </c>
      <c r="AB148" s="2">
        <v>2292269.7378769666</v>
      </c>
      <c r="AC148" s="2">
        <v>0</v>
      </c>
      <c r="AD148" s="2">
        <v>22741</v>
      </c>
      <c r="AE148" s="2">
        <v>21643</v>
      </c>
      <c r="AF148" s="2">
        <v>4322</v>
      </c>
      <c r="AG148" s="2">
        <v>3459</v>
      </c>
      <c r="AH148" s="2">
        <v>0</v>
      </c>
      <c r="AI148" s="2">
        <v>55352</v>
      </c>
      <c r="AJ148" s="2">
        <v>107517</v>
      </c>
    </row>
    <row r="149" spans="1:36" x14ac:dyDescent="0.25">
      <c r="A149" s="2">
        <v>499</v>
      </c>
      <c r="B149" s="2">
        <v>1</v>
      </c>
      <c r="C149" t="s">
        <v>150</v>
      </c>
      <c r="D149" s="2">
        <v>312</v>
      </c>
      <c r="E149" s="2">
        <v>339.8</v>
      </c>
      <c r="F149" s="2">
        <v>282</v>
      </c>
      <c r="G149" s="2">
        <v>305.8</v>
      </c>
      <c r="H149" s="2">
        <v>1930210</v>
      </c>
      <c r="I149" s="2">
        <v>0</v>
      </c>
      <c r="J149" s="2">
        <v>93293</v>
      </c>
      <c r="K149" s="2">
        <v>17221</v>
      </c>
      <c r="L149" s="2">
        <v>113364</v>
      </c>
      <c r="M149" s="2">
        <v>51006</v>
      </c>
      <c r="N149" s="2">
        <v>78452</v>
      </c>
      <c r="O149" s="2">
        <v>70937</v>
      </c>
      <c r="P149" s="2">
        <v>15290</v>
      </c>
      <c r="Q149" s="2">
        <v>3975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681692</v>
      </c>
      <c r="X149" s="2">
        <v>0</v>
      </c>
      <c r="Y149" s="2">
        <v>0</v>
      </c>
      <c r="Z149" s="2">
        <v>9763</v>
      </c>
      <c r="AA149" s="2">
        <v>129659</v>
      </c>
      <c r="AB149" s="2">
        <v>3194862</v>
      </c>
      <c r="AC149" s="2">
        <v>0</v>
      </c>
      <c r="AD149" s="2">
        <v>52023</v>
      </c>
      <c r="AE149" s="2">
        <v>9816</v>
      </c>
      <c r="AF149" s="2">
        <v>0</v>
      </c>
      <c r="AG149" s="2">
        <v>521875.58999999997</v>
      </c>
      <c r="AH149" s="2">
        <v>0</v>
      </c>
      <c r="AI149" s="2">
        <v>83240</v>
      </c>
      <c r="AJ149" s="2">
        <v>666954.59</v>
      </c>
    </row>
    <row r="150" spans="1:36" x14ac:dyDescent="0.25">
      <c r="A150" s="2">
        <v>500</v>
      </c>
      <c r="B150" s="2">
        <v>1</v>
      </c>
      <c r="C150" t="s">
        <v>151</v>
      </c>
      <c r="D150" s="2">
        <v>422</v>
      </c>
      <c r="E150" s="2">
        <v>465.8</v>
      </c>
      <c r="F150" s="2">
        <v>383</v>
      </c>
      <c r="G150" s="2">
        <v>421.4</v>
      </c>
      <c r="H150" s="2">
        <v>2659877</v>
      </c>
      <c r="I150" s="2">
        <v>0</v>
      </c>
      <c r="J150" s="2">
        <v>81501</v>
      </c>
      <c r="K150" s="2">
        <v>16247</v>
      </c>
      <c r="L150" s="2">
        <v>128614</v>
      </c>
      <c r="M150" s="2">
        <v>0</v>
      </c>
      <c r="N150" s="2">
        <v>138053.22728453361</v>
      </c>
      <c r="O150" s="2">
        <v>98317</v>
      </c>
      <c r="P150" s="2">
        <v>40006.25</v>
      </c>
      <c r="Q150" s="2">
        <v>5478</v>
      </c>
      <c r="R150" s="2">
        <v>3135</v>
      </c>
      <c r="S150" s="2">
        <v>0</v>
      </c>
      <c r="T150" s="2">
        <v>0</v>
      </c>
      <c r="U150" s="2">
        <v>0</v>
      </c>
      <c r="V150" s="2">
        <v>0</v>
      </c>
      <c r="W150" s="2">
        <v>713194</v>
      </c>
      <c r="X150" s="2">
        <v>0</v>
      </c>
      <c r="Y150" s="2">
        <v>0</v>
      </c>
      <c r="Z150" s="2">
        <v>15836</v>
      </c>
      <c r="AA150" s="2">
        <v>178674</v>
      </c>
      <c r="AB150" s="2">
        <v>4078932.4772845334</v>
      </c>
      <c r="AC150" s="2">
        <v>0</v>
      </c>
      <c r="AD150" s="2">
        <v>92776</v>
      </c>
      <c r="AE150" s="2">
        <v>35341</v>
      </c>
      <c r="AF150" s="2">
        <v>2769</v>
      </c>
      <c r="AG150" s="2">
        <v>628893</v>
      </c>
      <c r="AH150" s="2">
        <v>0</v>
      </c>
      <c r="AI150" s="2">
        <v>157839</v>
      </c>
      <c r="AJ150" s="2">
        <v>917618</v>
      </c>
    </row>
    <row r="151" spans="1:36" x14ac:dyDescent="0.25">
      <c r="A151" s="2">
        <v>505</v>
      </c>
      <c r="B151" s="2">
        <v>1</v>
      </c>
      <c r="C151" t="s">
        <v>152</v>
      </c>
      <c r="D151" s="2">
        <v>368</v>
      </c>
      <c r="E151" s="2">
        <v>400.20000000000005</v>
      </c>
      <c r="F151" s="2">
        <v>342</v>
      </c>
      <c r="G151" s="2">
        <v>372.40000000000009</v>
      </c>
      <c r="H151" s="2">
        <v>2350589</v>
      </c>
      <c r="I151" s="2">
        <v>0</v>
      </c>
      <c r="J151" s="2">
        <v>161440</v>
      </c>
      <c r="K151" s="2">
        <v>0</v>
      </c>
      <c r="L151" s="2">
        <v>123999</v>
      </c>
      <c r="M151" s="2">
        <v>75316</v>
      </c>
      <c r="N151" s="2">
        <v>142688.88543501642</v>
      </c>
      <c r="O151" s="2">
        <v>89934</v>
      </c>
      <c r="P151" s="2">
        <v>18620</v>
      </c>
      <c r="Q151" s="2">
        <v>4841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968240</v>
      </c>
      <c r="X151" s="2">
        <v>0</v>
      </c>
      <c r="Y151" s="2">
        <v>5654</v>
      </c>
      <c r="Z151" s="2">
        <v>14118</v>
      </c>
      <c r="AA151" s="2">
        <v>157898</v>
      </c>
      <c r="AB151" s="2">
        <v>4113337.8854350164</v>
      </c>
      <c r="AC151" s="2">
        <v>0</v>
      </c>
      <c r="AD151" s="2">
        <v>89934</v>
      </c>
      <c r="AE151" s="2">
        <v>9871</v>
      </c>
      <c r="AF151" s="2">
        <v>0</v>
      </c>
      <c r="AG151" s="2">
        <v>763976</v>
      </c>
      <c r="AH151" s="2">
        <v>0</v>
      </c>
      <c r="AI151" s="2">
        <v>83708</v>
      </c>
      <c r="AJ151" s="2">
        <v>947489</v>
      </c>
    </row>
    <row r="152" spans="1:36" x14ac:dyDescent="0.25">
      <c r="A152" s="2">
        <v>507</v>
      </c>
      <c r="B152" s="2">
        <v>1</v>
      </c>
      <c r="C152" t="s">
        <v>153</v>
      </c>
      <c r="D152" s="2">
        <v>342</v>
      </c>
      <c r="E152" s="2">
        <v>376.4</v>
      </c>
      <c r="F152" s="2">
        <v>362</v>
      </c>
      <c r="G152" s="2">
        <v>398.4</v>
      </c>
      <c r="H152" s="2">
        <v>2514701</v>
      </c>
      <c r="I152" s="2">
        <v>0</v>
      </c>
      <c r="J152" s="2">
        <v>36386</v>
      </c>
      <c r="K152" s="2">
        <v>0</v>
      </c>
      <c r="L152" s="2">
        <v>126787</v>
      </c>
      <c r="M152" s="2">
        <v>0</v>
      </c>
      <c r="N152" s="2">
        <v>104886</v>
      </c>
      <c r="O152" s="2">
        <v>86099</v>
      </c>
      <c r="P152" s="2">
        <v>49646.25</v>
      </c>
      <c r="Q152" s="2">
        <v>5179</v>
      </c>
      <c r="R152" s="2">
        <v>3693</v>
      </c>
      <c r="S152" s="2">
        <v>0</v>
      </c>
      <c r="T152" s="2">
        <v>0</v>
      </c>
      <c r="U152" s="2">
        <v>0</v>
      </c>
      <c r="V152" s="2">
        <v>0</v>
      </c>
      <c r="W152" s="2">
        <v>445455</v>
      </c>
      <c r="X152" s="2">
        <v>0</v>
      </c>
      <c r="Y152" s="2">
        <v>2474</v>
      </c>
      <c r="Z152" s="2">
        <v>11759</v>
      </c>
      <c r="AA152" s="2">
        <v>168922</v>
      </c>
      <c r="AB152" s="2">
        <v>3555987.25</v>
      </c>
      <c r="AC152" s="2">
        <v>0</v>
      </c>
      <c r="AD152" s="2">
        <v>56256</v>
      </c>
      <c r="AE152" s="2">
        <v>49646.25</v>
      </c>
      <c r="AF152" s="2">
        <v>3693</v>
      </c>
      <c r="AG152" s="2">
        <v>313963.44</v>
      </c>
      <c r="AH152" s="2">
        <v>0</v>
      </c>
      <c r="AI152" s="2">
        <v>168922</v>
      </c>
      <c r="AJ152" s="2">
        <v>592480.68999999994</v>
      </c>
    </row>
    <row r="153" spans="1:36" x14ac:dyDescent="0.25">
      <c r="A153" s="2">
        <v>508</v>
      </c>
      <c r="B153" s="2">
        <v>1</v>
      </c>
      <c r="C153" t="s">
        <v>154</v>
      </c>
      <c r="D153" s="2">
        <v>2219</v>
      </c>
      <c r="E153" s="2">
        <v>2435</v>
      </c>
      <c r="F153" s="2">
        <v>2194</v>
      </c>
      <c r="G153" s="2">
        <v>2406.4</v>
      </c>
      <c r="H153" s="2">
        <v>15189197</v>
      </c>
      <c r="I153" s="2">
        <v>155557</v>
      </c>
      <c r="J153" s="2">
        <v>1022662</v>
      </c>
      <c r="K153" s="2">
        <v>145226</v>
      </c>
      <c r="L153" s="2">
        <v>0</v>
      </c>
      <c r="M153" s="2">
        <v>0</v>
      </c>
      <c r="N153" s="2">
        <v>243358</v>
      </c>
      <c r="O153" s="2">
        <v>530693</v>
      </c>
      <c r="P153" s="2">
        <v>377213.75</v>
      </c>
      <c r="Q153" s="2">
        <v>31283</v>
      </c>
      <c r="R153" s="2">
        <v>60665</v>
      </c>
      <c r="S153" s="2">
        <v>0</v>
      </c>
      <c r="T153" s="2">
        <v>0</v>
      </c>
      <c r="U153" s="2">
        <v>0</v>
      </c>
      <c r="V153" s="2">
        <v>-6312</v>
      </c>
      <c r="W153" s="2">
        <v>1160125</v>
      </c>
      <c r="X153" s="2">
        <v>370907</v>
      </c>
      <c r="Y153" s="2">
        <v>51950</v>
      </c>
      <c r="Z153" s="2">
        <v>74766</v>
      </c>
      <c r="AA153" s="2">
        <v>1020314</v>
      </c>
      <c r="AB153" s="2">
        <v>20056697.75</v>
      </c>
      <c r="AC153" s="2">
        <v>0</v>
      </c>
      <c r="AD153" s="2">
        <v>133055</v>
      </c>
      <c r="AE153" s="2">
        <v>292998</v>
      </c>
      <c r="AF153" s="2">
        <v>47121</v>
      </c>
      <c r="AG153" s="2">
        <v>665349</v>
      </c>
      <c r="AH153" s="2">
        <v>0</v>
      </c>
      <c r="AI153" s="2">
        <v>792520</v>
      </c>
      <c r="AJ153" s="2">
        <v>1931043</v>
      </c>
    </row>
    <row r="154" spans="1:36" x14ac:dyDescent="0.25">
      <c r="A154" s="2">
        <v>511</v>
      </c>
      <c r="B154" s="2">
        <v>1</v>
      </c>
      <c r="C154" t="s">
        <v>155</v>
      </c>
      <c r="D154" s="2">
        <v>390</v>
      </c>
      <c r="E154" s="2">
        <v>426.59999999999997</v>
      </c>
      <c r="F154" s="2">
        <v>560</v>
      </c>
      <c r="G154" s="2">
        <v>615.4</v>
      </c>
      <c r="H154" s="2">
        <v>3884405</v>
      </c>
      <c r="I154" s="2">
        <v>0</v>
      </c>
      <c r="J154" s="2">
        <v>260296</v>
      </c>
      <c r="K154" s="2">
        <v>15662</v>
      </c>
      <c r="L154" s="2">
        <v>120171</v>
      </c>
      <c r="M154" s="2">
        <v>0</v>
      </c>
      <c r="N154" s="2">
        <v>184430.77494848418</v>
      </c>
      <c r="O154" s="2">
        <v>139347</v>
      </c>
      <c r="P154" s="2">
        <v>90981.25</v>
      </c>
      <c r="Q154" s="2">
        <v>8000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418017</v>
      </c>
      <c r="X154" s="2">
        <v>0</v>
      </c>
      <c r="Y154" s="2">
        <v>7775</v>
      </c>
      <c r="Z154" s="2">
        <v>16217</v>
      </c>
      <c r="AA154" s="2">
        <v>260930</v>
      </c>
      <c r="AB154" s="2">
        <v>5406232.0249484843</v>
      </c>
      <c r="AC154" s="2">
        <v>0</v>
      </c>
      <c r="AD154" s="2">
        <v>82247</v>
      </c>
      <c r="AE154" s="2">
        <v>58581</v>
      </c>
      <c r="AF154" s="2">
        <v>0</v>
      </c>
      <c r="AG154" s="2">
        <v>219174</v>
      </c>
      <c r="AH154" s="2">
        <v>0</v>
      </c>
      <c r="AI154" s="2">
        <v>168009</v>
      </c>
      <c r="AJ154" s="2">
        <v>528011</v>
      </c>
    </row>
    <row r="155" spans="1:36" x14ac:dyDescent="0.25">
      <c r="A155" s="2">
        <v>514</v>
      </c>
      <c r="B155" s="2">
        <v>1</v>
      </c>
      <c r="C155" t="s">
        <v>156</v>
      </c>
      <c r="D155" s="2">
        <v>127</v>
      </c>
      <c r="E155" s="2">
        <v>139</v>
      </c>
      <c r="F155" s="2">
        <v>122</v>
      </c>
      <c r="G155" s="2">
        <v>135.19999999999999</v>
      </c>
      <c r="H155" s="2">
        <v>853382</v>
      </c>
      <c r="I155" s="2">
        <v>0</v>
      </c>
      <c r="J155" s="2">
        <v>90086</v>
      </c>
      <c r="K155" s="2">
        <v>0</v>
      </c>
      <c r="L155" s="2">
        <v>63191</v>
      </c>
      <c r="M155" s="2">
        <v>0</v>
      </c>
      <c r="N155" s="2">
        <v>55767.237016992469</v>
      </c>
      <c r="O155" s="2">
        <v>32634</v>
      </c>
      <c r="P155" s="2">
        <v>14790</v>
      </c>
      <c r="Q155" s="2">
        <v>1758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192119</v>
      </c>
      <c r="X155" s="2">
        <v>0</v>
      </c>
      <c r="Y155" s="2">
        <v>21557</v>
      </c>
      <c r="Z155" s="2">
        <v>5440</v>
      </c>
      <c r="AA155" s="2">
        <v>57325</v>
      </c>
      <c r="AB155" s="2">
        <v>1388049.2370169924</v>
      </c>
      <c r="AC155" s="2">
        <v>0</v>
      </c>
      <c r="AD155" s="2">
        <v>32634</v>
      </c>
      <c r="AE155" s="2">
        <v>7464</v>
      </c>
      <c r="AF155" s="2">
        <v>0</v>
      </c>
      <c r="AG155" s="2">
        <v>100174.12</v>
      </c>
      <c r="AH155" s="2">
        <v>0</v>
      </c>
      <c r="AI155" s="2">
        <v>28930</v>
      </c>
      <c r="AJ155" s="2">
        <v>169202.12</v>
      </c>
    </row>
    <row r="156" spans="1:36" x14ac:dyDescent="0.25">
      <c r="A156" s="2">
        <v>518</v>
      </c>
      <c r="B156" s="2">
        <v>1</v>
      </c>
      <c r="C156" t="s">
        <v>157</v>
      </c>
      <c r="D156" s="2">
        <v>3613</v>
      </c>
      <c r="E156" s="2">
        <v>3939.2000000000003</v>
      </c>
      <c r="F156" s="2">
        <v>4189</v>
      </c>
      <c r="G156" s="2">
        <v>4540.5999999999995</v>
      </c>
      <c r="H156" s="2">
        <v>28660267</v>
      </c>
      <c r="I156" s="2">
        <v>575151</v>
      </c>
      <c r="J156" s="2">
        <v>5799369</v>
      </c>
      <c r="K156" s="2">
        <v>1062756</v>
      </c>
      <c r="L156" s="2">
        <v>0</v>
      </c>
      <c r="M156" s="2">
        <v>0</v>
      </c>
      <c r="N156" s="2">
        <v>535276</v>
      </c>
      <c r="O156" s="2">
        <v>1018850</v>
      </c>
      <c r="P156" s="2">
        <v>642870</v>
      </c>
      <c r="Q156" s="2">
        <v>59028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3632480</v>
      </c>
      <c r="X156" s="2">
        <v>0</v>
      </c>
      <c r="Y156" s="2">
        <v>0</v>
      </c>
      <c r="Z156" s="2">
        <v>136933</v>
      </c>
      <c r="AA156" s="2">
        <v>1925214</v>
      </c>
      <c r="AB156" s="2">
        <v>44048194</v>
      </c>
      <c r="AC156" s="2">
        <v>0</v>
      </c>
      <c r="AD156" s="2">
        <v>206721</v>
      </c>
      <c r="AE156" s="2">
        <v>301541</v>
      </c>
      <c r="AF156" s="2">
        <v>0</v>
      </c>
      <c r="AG156" s="2">
        <v>1499816</v>
      </c>
      <c r="AH156" s="2">
        <v>0</v>
      </c>
      <c r="AI156" s="2">
        <v>903031</v>
      </c>
      <c r="AJ156" s="2">
        <v>2911109</v>
      </c>
    </row>
    <row r="157" spans="1:36" x14ac:dyDescent="0.25">
      <c r="A157" s="2">
        <v>531</v>
      </c>
      <c r="B157" s="2">
        <v>1</v>
      </c>
      <c r="C157" t="s">
        <v>158</v>
      </c>
      <c r="D157" s="2">
        <v>1883</v>
      </c>
      <c r="E157" s="2">
        <v>2065</v>
      </c>
      <c r="F157" s="2">
        <v>2247</v>
      </c>
      <c r="G157" s="2">
        <v>2462.4</v>
      </c>
      <c r="H157" s="2">
        <v>15542669</v>
      </c>
      <c r="I157" s="2">
        <v>42983</v>
      </c>
      <c r="J157" s="2">
        <v>76126</v>
      </c>
      <c r="K157" s="2">
        <v>14476</v>
      </c>
      <c r="L157" s="2">
        <v>0</v>
      </c>
      <c r="M157" s="2">
        <v>0</v>
      </c>
      <c r="N157" s="2">
        <v>206510</v>
      </c>
      <c r="O157" s="2">
        <v>526677</v>
      </c>
      <c r="P157" s="2">
        <v>412286.25</v>
      </c>
      <c r="Q157" s="2">
        <v>32011</v>
      </c>
      <c r="R157" s="2">
        <v>3201</v>
      </c>
      <c r="S157" s="2">
        <v>0</v>
      </c>
      <c r="T157" s="2">
        <v>0</v>
      </c>
      <c r="U157" s="2">
        <v>0</v>
      </c>
      <c r="V157" s="2">
        <v>-7574</v>
      </c>
      <c r="W157" s="2">
        <v>738720</v>
      </c>
      <c r="X157" s="2">
        <v>0</v>
      </c>
      <c r="Y157" s="2">
        <v>0</v>
      </c>
      <c r="Z157" s="2">
        <v>76064</v>
      </c>
      <c r="AA157" s="2">
        <v>1044058</v>
      </c>
      <c r="AB157" s="2">
        <v>18708207.25</v>
      </c>
      <c r="AC157" s="2">
        <v>0</v>
      </c>
      <c r="AD157" s="2">
        <v>101784</v>
      </c>
      <c r="AE157" s="2">
        <v>325836</v>
      </c>
      <c r="AF157" s="2">
        <v>2530</v>
      </c>
      <c r="AG157" s="2">
        <v>338351</v>
      </c>
      <c r="AH157" s="2">
        <v>0</v>
      </c>
      <c r="AI157" s="2">
        <v>825135</v>
      </c>
      <c r="AJ157" s="2">
        <v>1593636</v>
      </c>
    </row>
    <row r="158" spans="1:36" x14ac:dyDescent="0.25">
      <c r="A158" s="2">
        <v>533</v>
      </c>
      <c r="B158" s="2">
        <v>1</v>
      </c>
      <c r="C158" t="s">
        <v>159</v>
      </c>
      <c r="D158" s="2">
        <v>805</v>
      </c>
      <c r="E158" s="2">
        <v>882.6</v>
      </c>
      <c r="F158" s="2">
        <v>1129</v>
      </c>
      <c r="G158" s="2">
        <v>1235.5999999999999</v>
      </c>
      <c r="H158" s="2">
        <v>7799107</v>
      </c>
      <c r="I158" s="2">
        <v>394009</v>
      </c>
      <c r="J158" s="2">
        <v>113682</v>
      </c>
      <c r="K158" s="2">
        <v>14865</v>
      </c>
      <c r="L158" s="2">
        <v>0</v>
      </c>
      <c r="M158" s="2">
        <v>0</v>
      </c>
      <c r="N158" s="2">
        <v>181568</v>
      </c>
      <c r="O158" s="2">
        <v>271997</v>
      </c>
      <c r="P158" s="2">
        <v>206175</v>
      </c>
      <c r="Q158" s="2">
        <v>16063</v>
      </c>
      <c r="R158" s="2">
        <v>15198</v>
      </c>
      <c r="S158" s="2">
        <v>0</v>
      </c>
      <c r="T158" s="2">
        <v>0</v>
      </c>
      <c r="U158" s="2">
        <v>0</v>
      </c>
      <c r="V158" s="2">
        <v>0</v>
      </c>
      <c r="W158" s="2">
        <v>370680</v>
      </c>
      <c r="X158" s="2">
        <v>0</v>
      </c>
      <c r="Y158" s="2">
        <v>0</v>
      </c>
      <c r="Z158" s="2">
        <v>42770</v>
      </c>
      <c r="AA158" s="2">
        <v>523894</v>
      </c>
      <c r="AB158" s="2">
        <v>9950008</v>
      </c>
      <c r="AC158" s="2">
        <v>0</v>
      </c>
      <c r="AD158" s="2">
        <v>57040</v>
      </c>
      <c r="AE158" s="2">
        <v>149653</v>
      </c>
      <c r="AF158" s="2">
        <v>11032</v>
      </c>
      <c r="AG158" s="2">
        <v>155933</v>
      </c>
      <c r="AH158" s="2">
        <v>0</v>
      </c>
      <c r="AI158" s="2">
        <v>380272</v>
      </c>
      <c r="AJ158" s="2">
        <v>753930</v>
      </c>
    </row>
    <row r="159" spans="1:36" x14ac:dyDescent="0.25">
      <c r="A159" s="2">
        <v>534</v>
      </c>
      <c r="B159" s="2">
        <v>1</v>
      </c>
      <c r="C159" t="s">
        <v>160</v>
      </c>
      <c r="D159" s="2">
        <v>1744</v>
      </c>
      <c r="E159" s="2">
        <v>1907.8</v>
      </c>
      <c r="F159" s="2">
        <v>2098</v>
      </c>
      <c r="G159" s="2">
        <v>2291</v>
      </c>
      <c r="H159" s="2">
        <v>14460792</v>
      </c>
      <c r="I159" s="2">
        <v>0</v>
      </c>
      <c r="J159" s="2">
        <v>289395</v>
      </c>
      <c r="K159" s="2">
        <v>14503</v>
      </c>
      <c r="L159" s="2">
        <v>0</v>
      </c>
      <c r="M159" s="2">
        <v>0</v>
      </c>
      <c r="N159" s="2">
        <v>277816</v>
      </c>
      <c r="O159" s="2">
        <v>512041</v>
      </c>
      <c r="P159" s="2">
        <v>381245</v>
      </c>
      <c r="Q159" s="2">
        <v>29783</v>
      </c>
      <c r="R159" s="2">
        <v>7125</v>
      </c>
      <c r="S159" s="2">
        <v>0</v>
      </c>
      <c r="T159" s="2">
        <v>0</v>
      </c>
      <c r="U159" s="2">
        <v>0</v>
      </c>
      <c r="V159" s="2">
        <v>0</v>
      </c>
      <c r="W159" s="2">
        <v>728355</v>
      </c>
      <c r="X159" s="2">
        <v>0</v>
      </c>
      <c r="Y159" s="2">
        <v>0</v>
      </c>
      <c r="Z159" s="2">
        <v>62188</v>
      </c>
      <c r="AA159" s="2">
        <v>971384</v>
      </c>
      <c r="AB159" s="2">
        <v>17734627</v>
      </c>
      <c r="AC159" s="2">
        <v>0</v>
      </c>
      <c r="AD159" s="2">
        <v>117868</v>
      </c>
      <c r="AE159" s="2">
        <v>290434</v>
      </c>
      <c r="AF159" s="2">
        <v>5428</v>
      </c>
      <c r="AG159" s="2">
        <v>334719</v>
      </c>
      <c r="AH159" s="2">
        <v>0</v>
      </c>
      <c r="AI159" s="2">
        <v>740005</v>
      </c>
      <c r="AJ159" s="2">
        <v>1488454</v>
      </c>
    </row>
    <row r="160" spans="1:36" x14ac:dyDescent="0.25">
      <c r="A160" s="2">
        <v>535</v>
      </c>
      <c r="B160" s="2">
        <v>1</v>
      </c>
      <c r="C160" t="s">
        <v>161</v>
      </c>
      <c r="D160" s="2">
        <v>19483</v>
      </c>
      <c r="E160" s="2">
        <v>21291.999999999996</v>
      </c>
      <c r="F160" s="2">
        <v>17949</v>
      </c>
      <c r="G160" s="2">
        <v>19617</v>
      </c>
      <c r="H160" s="2">
        <v>123822504</v>
      </c>
      <c r="I160" s="2">
        <v>923107</v>
      </c>
      <c r="J160" s="2">
        <v>10315616</v>
      </c>
      <c r="K160" s="2">
        <v>1159723</v>
      </c>
      <c r="L160" s="2">
        <v>0</v>
      </c>
      <c r="M160" s="2">
        <v>0</v>
      </c>
      <c r="N160" s="2">
        <v>562084</v>
      </c>
      <c r="O160" s="2">
        <v>4526882</v>
      </c>
      <c r="P160" s="2">
        <v>2465968.75</v>
      </c>
      <c r="Q160" s="2">
        <v>255021</v>
      </c>
      <c r="R160" s="2">
        <v>508669</v>
      </c>
      <c r="S160" s="2">
        <v>0</v>
      </c>
      <c r="T160" s="2">
        <v>0</v>
      </c>
      <c r="U160" s="2">
        <v>0</v>
      </c>
      <c r="V160" s="2">
        <v>-15149</v>
      </c>
      <c r="W160" s="2">
        <v>21193618</v>
      </c>
      <c r="X160" s="2">
        <v>0</v>
      </c>
      <c r="Y160" s="2">
        <v>0</v>
      </c>
      <c r="Z160" s="2">
        <v>692810</v>
      </c>
      <c r="AA160" s="2">
        <v>8317608</v>
      </c>
      <c r="AB160" s="2">
        <v>174728461.75</v>
      </c>
      <c r="AC160" s="2">
        <v>0</v>
      </c>
      <c r="AD160" s="2">
        <v>1856935</v>
      </c>
      <c r="AE160" s="2">
        <v>2465968.75</v>
      </c>
      <c r="AF160" s="2">
        <v>508669</v>
      </c>
      <c r="AG160" s="2">
        <v>19640728</v>
      </c>
      <c r="AH160" s="2">
        <v>0</v>
      </c>
      <c r="AI160" s="2">
        <v>8317608</v>
      </c>
      <c r="AJ160" s="2">
        <v>32789908.75</v>
      </c>
    </row>
    <row r="161" spans="1:36" x14ac:dyDescent="0.25">
      <c r="A161" s="2">
        <v>542</v>
      </c>
      <c r="B161" s="2">
        <v>1</v>
      </c>
      <c r="C161" t="s">
        <v>162</v>
      </c>
      <c r="D161" s="2">
        <v>415</v>
      </c>
      <c r="E161" s="2">
        <v>456</v>
      </c>
      <c r="F161" s="2">
        <v>396</v>
      </c>
      <c r="G161" s="2">
        <v>434</v>
      </c>
      <c r="H161" s="2">
        <v>2739408</v>
      </c>
      <c r="I161" s="2">
        <v>0</v>
      </c>
      <c r="J161" s="2">
        <v>107375</v>
      </c>
      <c r="K161" s="2">
        <v>16291</v>
      </c>
      <c r="L161" s="2">
        <v>129361</v>
      </c>
      <c r="M161" s="2">
        <v>0</v>
      </c>
      <c r="N161" s="2">
        <v>134506.16495531978</v>
      </c>
      <c r="O161" s="2">
        <v>96489</v>
      </c>
      <c r="P161" s="2">
        <v>63113.75</v>
      </c>
      <c r="Q161" s="2">
        <v>5642</v>
      </c>
      <c r="R161" s="2">
        <v>11236</v>
      </c>
      <c r="S161" s="2">
        <v>0</v>
      </c>
      <c r="T161" s="2">
        <v>0</v>
      </c>
      <c r="U161" s="2">
        <v>0</v>
      </c>
      <c r="V161" s="2">
        <v>0</v>
      </c>
      <c r="W161" s="2">
        <v>303800</v>
      </c>
      <c r="X161" s="2">
        <v>0</v>
      </c>
      <c r="Y161" s="2">
        <v>13429</v>
      </c>
      <c r="Z161" s="2">
        <v>14271</v>
      </c>
      <c r="AA161" s="2">
        <v>184016</v>
      </c>
      <c r="AB161" s="2">
        <v>3818937.9149553198</v>
      </c>
      <c r="AC161" s="2">
        <v>0</v>
      </c>
      <c r="AD161" s="2">
        <v>96489</v>
      </c>
      <c r="AE161" s="2">
        <v>63113.75</v>
      </c>
      <c r="AF161" s="2">
        <v>11236</v>
      </c>
      <c r="AG161" s="2">
        <v>303800</v>
      </c>
      <c r="AH161" s="2">
        <v>0</v>
      </c>
      <c r="AI161" s="2">
        <v>184016</v>
      </c>
      <c r="AJ161" s="2">
        <v>658654.75</v>
      </c>
    </row>
    <row r="162" spans="1:36" x14ac:dyDescent="0.25">
      <c r="A162" s="2">
        <v>544</v>
      </c>
      <c r="B162" s="2">
        <v>1</v>
      </c>
      <c r="C162" t="s">
        <v>163</v>
      </c>
      <c r="D162" s="2">
        <v>2650</v>
      </c>
      <c r="E162" s="2">
        <v>2885.5</v>
      </c>
      <c r="F162" s="2">
        <v>3090</v>
      </c>
      <c r="G162" s="2">
        <v>3390</v>
      </c>
      <c r="H162" s="2">
        <v>21397680</v>
      </c>
      <c r="I162" s="2">
        <v>204680</v>
      </c>
      <c r="J162" s="2">
        <v>1150422</v>
      </c>
      <c r="K162" s="2">
        <v>25510</v>
      </c>
      <c r="L162" s="2">
        <v>0</v>
      </c>
      <c r="M162" s="2">
        <v>0</v>
      </c>
      <c r="N162" s="2">
        <v>507740</v>
      </c>
      <c r="O162" s="2">
        <v>781669</v>
      </c>
      <c r="P162" s="2">
        <v>558508.75</v>
      </c>
      <c r="Q162" s="2">
        <v>44070</v>
      </c>
      <c r="R162" s="2">
        <v>57766</v>
      </c>
      <c r="S162" s="2">
        <v>0</v>
      </c>
      <c r="T162" s="2">
        <v>0</v>
      </c>
      <c r="U162" s="2">
        <v>0</v>
      </c>
      <c r="V162" s="2">
        <v>0</v>
      </c>
      <c r="W162" s="2">
        <v>1138972</v>
      </c>
      <c r="X162" s="2">
        <v>0</v>
      </c>
      <c r="Y162" s="2">
        <v>0</v>
      </c>
      <c r="Z162" s="2">
        <v>80049</v>
      </c>
      <c r="AA162" s="2">
        <v>1307218</v>
      </c>
      <c r="AB162" s="2">
        <v>27254284.75</v>
      </c>
      <c r="AC162" s="2">
        <v>0</v>
      </c>
      <c r="AD162" s="2">
        <v>233080</v>
      </c>
      <c r="AE162" s="2">
        <v>555508</v>
      </c>
      <c r="AF162" s="2">
        <v>57456</v>
      </c>
      <c r="AG162" s="2">
        <v>707549</v>
      </c>
      <c r="AH162" s="2">
        <v>0</v>
      </c>
      <c r="AI162" s="2">
        <v>1300196</v>
      </c>
      <c r="AJ162" s="2">
        <v>2853789</v>
      </c>
    </row>
    <row r="163" spans="1:36" x14ac:dyDescent="0.25">
      <c r="A163" s="2">
        <v>545</v>
      </c>
      <c r="B163" s="2">
        <v>1</v>
      </c>
      <c r="C163" t="s">
        <v>164</v>
      </c>
      <c r="D163" s="2">
        <v>418</v>
      </c>
      <c r="E163" s="2">
        <v>456.59999999999991</v>
      </c>
      <c r="F163" s="2">
        <v>376</v>
      </c>
      <c r="G163" s="2">
        <v>409.00000000000006</v>
      </c>
      <c r="H163" s="2">
        <v>2581608</v>
      </c>
      <c r="I163" s="2">
        <v>57310</v>
      </c>
      <c r="J163" s="2">
        <v>171561</v>
      </c>
      <c r="K163" s="2">
        <v>16422</v>
      </c>
      <c r="L163" s="2">
        <v>127703</v>
      </c>
      <c r="M163" s="2">
        <v>146758</v>
      </c>
      <c r="N163" s="2">
        <v>108597</v>
      </c>
      <c r="O163" s="2">
        <v>92255</v>
      </c>
      <c r="P163" s="2">
        <v>57172.5</v>
      </c>
      <c r="Q163" s="2">
        <v>5317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341372</v>
      </c>
      <c r="X163" s="2">
        <v>0</v>
      </c>
      <c r="Y163" s="2">
        <v>0</v>
      </c>
      <c r="Z163" s="2">
        <v>11196</v>
      </c>
      <c r="AA163" s="2">
        <v>173416</v>
      </c>
      <c r="AB163" s="2">
        <v>3890687.5</v>
      </c>
      <c r="AC163" s="2">
        <v>0</v>
      </c>
      <c r="AD163" s="2">
        <v>49660</v>
      </c>
      <c r="AE163" s="2">
        <v>54648</v>
      </c>
      <c r="AF163" s="2">
        <v>0</v>
      </c>
      <c r="AG163" s="2">
        <v>278335</v>
      </c>
      <c r="AH163" s="2">
        <v>0</v>
      </c>
      <c r="AI163" s="2">
        <v>165759</v>
      </c>
      <c r="AJ163" s="2">
        <v>548402</v>
      </c>
    </row>
    <row r="164" spans="1:36" x14ac:dyDescent="0.25">
      <c r="A164" s="2">
        <v>547</v>
      </c>
      <c r="B164" s="2">
        <v>1</v>
      </c>
      <c r="C164" t="s">
        <v>165</v>
      </c>
      <c r="D164" s="2">
        <v>378</v>
      </c>
      <c r="E164" s="2">
        <v>418.40000000000003</v>
      </c>
      <c r="F164" s="2">
        <v>540</v>
      </c>
      <c r="G164" s="2">
        <v>600.20000000000005</v>
      </c>
      <c r="H164" s="2">
        <v>3788462</v>
      </c>
      <c r="I164" s="2">
        <v>0</v>
      </c>
      <c r="J164" s="2">
        <v>95376</v>
      </c>
      <c r="K164" s="2">
        <v>0</v>
      </c>
      <c r="L164" s="2">
        <v>122373</v>
      </c>
      <c r="M164" s="2">
        <v>150766</v>
      </c>
      <c r="N164" s="2">
        <v>181285</v>
      </c>
      <c r="O164" s="2">
        <v>140459</v>
      </c>
      <c r="P164" s="2">
        <v>89310</v>
      </c>
      <c r="Q164" s="2">
        <v>7803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396582</v>
      </c>
      <c r="X164" s="2">
        <v>0</v>
      </c>
      <c r="Y164" s="2">
        <v>26152</v>
      </c>
      <c r="Z164" s="2">
        <v>17087</v>
      </c>
      <c r="AA164" s="2">
        <v>254485</v>
      </c>
      <c r="AB164" s="2">
        <v>5270140</v>
      </c>
      <c r="AC164" s="2">
        <v>0</v>
      </c>
      <c r="AD164" s="2">
        <v>46078</v>
      </c>
      <c r="AE164" s="2">
        <v>84214</v>
      </c>
      <c r="AF164" s="2">
        <v>0</v>
      </c>
      <c r="AG164" s="2">
        <v>302565</v>
      </c>
      <c r="AH164" s="2">
        <v>0</v>
      </c>
      <c r="AI164" s="2">
        <v>239964</v>
      </c>
      <c r="AJ164" s="2">
        <v>672821</v>
      </c>
    </row>
    <row r="165" spans="1:36" x14ac:dyDescent="0.25">
      <c r="A165" s="2">
        <v>548</v>
      </c>
      <c r="B165" s="2">
        <v>1</v>
      </c>
      <c r="C165" t="s">
        <v>166</v>
      </c>
      <c r="D165" s="2">
        <v>969</v>
      </c>
      <c r="E165" s="2">
        <v>1088.4000000000001</v>
      </c>
      <c r="F165" s="2">
        <v>855</v>
      </c>
      <c r="G165" s="2">
        <v>958.00000000000011</v>
      </c>
      <c r="H165" s="2">
        <v>6046896</v>
      </c>
      <c r="I165" s="2">
        <v>61404</v>
      </c>
      <c r="J165" s="2">
        <v>783668</v>
      </c>
      <c r="K165" s="2">
        <v>171720</v>
      </c>
      <c r="L165" s="2">
        <v>1086</v>
      </c>
      <c r="M165" s="2">
        <v>0</v>
      </c>
      <c r="N165" s="2">
        <v>226961</v>
      </c>
      <c r="O165" s="2">
        <v>219195</v>
      </c>
      <c r="P165" s="2">
        <v>159061.25</v>
      </c>
      <c r="Q165" s="2">
        <v>12454</v>
      </c>
      <c r="R165" s="2">
        <v>27092</v>
      </c>
      <c r="S165" s="2">
        <v>0</v>
      </c>
      <c r="T165" s="2">
        <v>0</v>
      </c>
      <c r="U165" s="2">
        <v>0</v>
      </c>
      <c r="V165" s="2">
        <v>0</v>
      </c>
      <c r="W165" s="2">
        <v>287400</v>
      </c>
      <c r="X165" s="2">
        <v>0</v>
      </c>
      <c r="Y165" s="2">
        <v>7421</v>
      </c>
      <c r="Z165" s="2">
        <v>33506</v>
      </c>
      <c r="AA165" s="2">
        <v>406192</v>
      </c>
      <c r="AB165" s="2">
        <v>8444056.25</v>
      </c>
      <c r="AC165" s="2">
        <v>0</v>
      </c>
      <c r="AD165" s="2">
        <v>199862</v>
      </c>
      <c r="AE165" s="2">
        <v>159061.25</v>
      </c>
      <c r="AF165" s="2">
        <v>27092</v>
      </c>
      <c r="AG165" s="2">
        <v>195054</v>
      </c>
      <c r="AH165" s="2">
        <v>0</v>
      </c>
      <c r="AI165" s="2">
        <v>406192</v>
      </c>
      <c r="AJ165" s="2">
        <v>987261.25</v>
      </c>
    </row>
    <row r="166" spans="1:36" x14ac:dyDescent="0.25">
      <c r="A166" s="2">
        <v>549</v>
      </c>
      <c r="B166" s="2">
        <v>1</v>
      </c>
      <c r="C166" t="s">
        <v>167</v>
      </c>
      <c r="D166" s="2">
        <v>1371</v>
      </c>
      <c r="E166" s="2">
        <v>1505.6</v>
      </c>
      <c r="F166" s="2">
        <v>1353</v>
      </c>
      <c r="G166" s="2">
        <v>1478.2</v>
      </c>
      <c r="H166" s="2">
        <v>9330398</v>
      </c>
      <c r="I166" s="2">
        <v>214914</v>
      </c>
      <c r="J166" s="2">
        <v>582690</v>
      </c>
      <c r="K166" s="2">
        <v>15507</v>
      </c>
      <c r="L166" s="2">
        <v>0</v>
      </c>
      <c r="M166" s="2">
        <v>0</v>
      </c>
      <c r="N166" s="2">
        <v>347692.3225186909</v>
      </c>
      <c r="O166" s="2">
        <v>312483</v>
      </c>
      <c r="P166" s="2">
        <v>244585</v>
      </c>
      <c r="Q166" s="2">
        <v>19217</v>
      </c>
      <c r="R166" s="2">
        <v>58138</v>
      </c>
      <c r="S166" s="2">
        <v>0</v>
      </c>
      <c r="T166" s="2">
        <v>0</v>
      </c>
      <c r="U166" s="2">
        <v>0</v>
      </c>
      <c r="V166" s="2">
        <v>0</v>
      </c>
      <c r="W166" s="2">
        <v>443460</v>
      </c>
      <c r="X166" s="2">
        <v>0</v>
      </c>
      <c r="Y166" s="2">
        <v>57251</v>
      </c>
      <c r="Z166" s="2">
        <v>48737</v>
      </c>
      <c r="AA166" s="2">
        <v>626757</v>
      </c>
      <c r="AB166" s="2">
        <v>12301829.322518691</v>
      </c>
      <c r="AC166" s="2">
        <v>0</v>
      </c>
      <c r="AD166" s="2">
        <v>215303</v>
      </c>
      <c r="AE166" s="2">
        <v>244585</v>
      </c>
      <c r="AF166" s="2">
        <v>58138</v>
      </c>
      <c r="AG166" s="2">
        <v>390754</v>
      </c>
      <c r="AH166" s="2">
        <v>0</v>
      </c>
      <c r="AI166" s="2">
        <v>626757</v>
      </c>
      <c r="AJ166" s="2">
        <v>1535537</v>
      </c>
    </row>
    <row r="167" spans="1:36" x14ac:dyDescent="0.25">
      <c r="A167" s="2">
        <v>550</v>
      </c>
      <c r="B167" s="2">
        <v>1</v>
      </c>
      <c r="C167" t="s">
        <v>168</v>
      </c>
      <c r="D167" s="2">
        <v>242</v>
      </c>
      <c r="E167" s="2">
        <v>265.79999999999995</v>
      </c>
      <c r="F167" s="2">
        <v>550</v>
      </c>
      <c r="G167" s="2">
        <v>601.79999999999995</v>
      </c>
      <c r="H167" s="2">
        <v>3798562</v>
      </c>
      <c r="I167" s="2">
        <v>0</v>
      </c>
      <c r="J167" s="2">
        <v>203719</v>
      </c>
      <c r="K167" s="2">
        <v>0</v>
      </c>
      <c r="L167" s="2">
        <v>122153</v>
      </c>
      <c r="M167" s="2">
        <v>0</v>
      </c>
      <c r="N167" s="2">
        <v>178295</v>
      </c>
      <c r="O167" s="2">
        <v>132555</v>
      </c>
      <c r="P167" s="2">
        <v>102037.5</v>
      </c>
      <c r="Q167" s="2">
        <v>7823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156703</v>
      </c>
      <c r="X167" s="2">
        <v>0</v>
      </c>
      <c r="Y167" s="2">
        <v>22971</v>
      </c>
      <c r="Z167" s="2">
        <v>24325</v>
      </c>
      <c r="AA167" s="2">
        <v>0</v>
      </c>
      <c r="AB167" s="2">
        <v>4749143.5</v>
      </c>
      <c r="AC167" s="2">
        <v>0</v>
      </c>
      <c r="AD167" s="2">
        <v>36416</v>
      </c>
      <c r="AE167" s="2">
        <v>102037.5</v>
      </c>
      <c r="AF167" s="2">
        <v>0</v>
      </c>
      <c r="AG167" s="2">
        <v>26001.176334830001</v>
      </c>
      <c r="AH167" s="2">
        <v>0</v>
      </c>
      <c r="AI167" s="2">
        <v>0</v>
      </c>
      <c r="AJ167" s="2">
        <v>164454.67633483</v>
      </c>
    </row>
    <row r="168" spans="1:36" x14ac:dyDescent="0.25">
      <c r="A168" s="2">
        <v>553</v>
      </c>
      <c r="B168" s="2">
        <v>1</v>
      </c>
      <c r="C168" t="s">
        <v>169</v>
      </c>
      <c r="D168" s="2">
        <v>568</v>
      </c>
      <c r="E168" s="2">
        <v>614.79999999999995</v>
      </c>
      <c r="F168" s="2">
        <v>759</v>
      </c>
      <c r="G168" s="2">
        <v>828.79999999999984</v>
      </c>
      <c r="H168" s="2">
        <v>5231386</v>
      </c>
      <c r="I168" s="2">
        <v>0</v>
      </c>
      <c r="J168" s="2">
        <v>269575</v>
      </c>
      <c r="K168" s="2">
        <v>15248</v>
      </c>
      <c r="L168" s="2">
        <v>61619</v>
      </c>
      <c r="M168" s="2">
        <v>0</v>
      </c>
      <c r="N168" s="2">
        <v>193217</v>
      </c>
      <c r="O168" s="2">
        <v>183847</v>
      </c>
      <c r="P168" s="2">
        <v>138823.75</v>
      </c>
      <c r="Q168" s="2">
        <v>10774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248640</v>
      </c>
      <c r="X168" s="2">
        <v>0</v>
      </c>
      <c r="Y168" s="2">
        <v>0</v>
      </c>
      <c r="Z168" s="2">
        <v>22403</v>
      </c>
      <c r="AA168" s="2">
        <v>351411</v>
      </c>
      <c r="AB168" s="2">
        <v>6726943.75</v>
      </c>
      <c r="AC168" s="2">
        <v>0</v>
      </c>
      <c r="AD168" s="2">
        <v>38055</v>
      </c>
      <c r="AE168" s="2">
        <v>90680</v>
      </c>
      <c r="AF168" s="2">
        <v>0</v>
      </c>
      <c r="AG168" s="2">
        <v>94125</v>
      </c>
      <c r="AH168" s="2">
        <v>0</v>
      </c>
      <c r="AI168" s="2">
        <v>229542</v>
      </c>
      <c r="AJ168" s="2">
        <v>452402</v>
      </c>
    </row>
    <row r="169" spans="1:36" x14ac:dyDescent="0.25">
      <c r="A169" s="2">
        <v>561</v>
      </c>
      <c r="B169" s="2">
        <v>1</v>
      </c>
      <c r="C169" t="s">
        <v>170</v>
      </c>
      <c r="D169" s="2">
        <v>123</v>
      </c>
      <c r="E169" s="2">
        <v>134.19999999999999</v>
      </c>
      <c r="F169" s="2">
        <v>232</v>
      </c>
      <c r="G169" s="2">
        <v>251.2</v>
      </c>
      <c r="H169" s="2">
        <v>1585574</v>
      </c>
      <c r="I169" s="2">
        <v>0</v>
      </c>
      <c r="J169" s="2">
        <v>143075</v>
      </c>
      <c r="K169" s="2">
        <v>0</v>
      </c>
      <c r="L169" s="2">
        <v>100895</v>
      </c>
      <c r="M169" s="2">
        <v>381181</v>
      </c>
      <c r="N169" s="2">
        <v>147068.13513753665</v>
      </c>
      <c r="O169" s="2">
        <v>59969</v>
      </c>
      <c r="P169" s="2">
        <v>20885</v>
      </c>
      <c r="Q169" s="2">
        <v>3266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484170</v>
      </c>
      <c r="X169" s="2">
        <v>0</v>
      </c>
      <c r="Y169" s="2">
        <v>0</v>
      </c>
      <c r="Z169" s="2">
        <v>8721</v>
      </c>
      <c r="AA169" s="2">
        <v>106509</v>
      </c>
      <c r="AB169" s="2">
        <v>3041313.1351375366</v>
      </c>
      <c r="AC169" s="2">
        <v>0</v>
      </c>
      <c r="AD169" s="2">
        <v>25979</v>
      </c>
      <c r="AE169" s="2">
        <v>10434</v>
      </c>
      <c r="AF169" s="2">
        <v>0</v>
      </c>
      <c r="AG169" s="2">
        <v>300472.62519741687</v>
      </c>
      <c r="AH169" s="2">
        <v>0</v>
      </c>
      <c r="AI169" s="2">
        <v>53209</v>
      </c>
      <c r="AJ169" s="2">
        <v>390094.62519741687</v>
      </c>
    </row>
    <row r="170" spans="1:36" x14ac:dyDescent="0.25">
      <c r="A170" s="2">
        <v>564</v>
      </c>
      <c r="B170" s="2">
        <v>1</v>
      </c>
      <c r="C170" t="s">
        <v>171</v>
      </c>
      <c r="D170" s="2">
        <v>2023</v>
      </c>
      <c r="E170" s="2">
        <v>2216</v>
      </c>
      <c r="F170" s="2">
        <v>1930</v>
      </c>
      <c r="G170" s="2">
        <v>2115.2000000000003</v>
      </c>
      <c r="H170" s="2">
        <v>13351142</v>
      </c>
      <c r="I170" s="2">
        <v>60381</v>
      </c>
      <c r="J170" s="2">
        <v>745659</v>
      </c>
      <c r="K170" s="2">
        <v>14538</v>
      </c>
      <c r="L170" s="2">
        <v>0</v>
      </c>
      <c r="M170" s="2">
        <v>0</v>
      </c>
      <c r="N170" s="2">
        <v>399726</v>
      </c>
      <c r="O170" s="2">
        <v>485983</v>
      </c>
      <c r="P170" s="2">
        <v>340840</v>
      </c>
      <c r="Q170" s="2">
        <v>27498</v>
      </c>
      <c r="R170" s="2">
        <v>69146</v>
      </c>
      <c r="S170" s="2">
        <v>0</v>
      </c>
      <c r="T170" s="2">
        <v>0</v>
      </c>
      <c r="U170" s="2">
        <v>0</v>
      </c>
      <c r="V170" s="2">
        <v>0</v>
      </c>
      <c r="W170" s="2">
        <v>825013</v>
      </c>
      <c r="X170" s="2">
        <v>0</v>
      </c>
      <c r="Y170" s="2">
        <v>7421</v>
      </c>
      <c r="Z170" s="2">
        <v>64427</v>
      </c>
      <c r="AA170" s="2">
        <v>896845</v>
      </c>
      <c r="AB170" s="2">
        <v>17288619</v>
      </c>
      <c r="AC170" s="2">
        <v>0</v>
      </c>
      <c r="AD170" s="2">
        <v>145869</v>
      </c>
      <c r="AE170" s="2">
        <v>273549</v>
      </c>
      <c r="AF170" s="2">
        <v>55495</v>
      </c>
      <c r="AG170" s="2">
        <v>448005</v>
      </c>
      <c r="AH170" s="2">
        <v>0</v>
      </c>
      <c r="AI170" s="2">
        <v>719784</v>
      </c>
      <c r="AJ170" s="2">
        <v>1642702</v>
      </c>
    </row>
    <row r="171" spans="1:36" x14ac:dyDescent="0.25">
      <c r="A171" s="2">
        <v>577</v>
      </c>
      <c r="B171" s="2">
        <v>1</v>
      </c>
      <c r="C171" t="s">
        <v>172</v>
      </c>
      <c r="D171" s="2">
        <v>501</v>
      </c>
      <c r="E171" s="2">
        <v>549.19999999999993</v>
      </c>
      <c r="F171" s="2">
        <v>414</v>
      </c>
      <c r="G171" s="2">
        <v>453.8</v>
      </c>
      <c r="H171" s="2">
        <v>2864386</v>
      </c>
      <c r="I171" s="2">
        <v>0</v>
      </c>
      <c r="J171" s="2">
        <v>208248</v>
      </c>
      <c r="K171" s="2">
        <v>16217</v>
      </c>
      <c r="L171" s="2">
        <v>130171</v>
      </c>
      <c r="M171" s="2">
        <v>181921</v>
      </c>
      <c r="N171" s="2">
        <v>125942</v>
      </c>
      <c r="O171" s="2">
        <v>100688</v>
      </c>
      <c r="P171" s="2">
        <v>74802.5</v>
      </c>
      <c r="Q171" s="2">
        <v>5899</v>
      </c>
      <c r="R171" s="2">
        <v>23321</v>
      </c>
      <c r="S171" s="2">
        <v>0</v>
      </c>
      <c r="T171" s="2">
        <v>0</v>
      </c>
      <c r="U171" s="2">
        <v>0</v>
      </c>
      <c r="V171" s="2">
        <v>0</v>
      </c>
      <c r="W171" s="2">
        <v>136140</v>
      </c>
      <c r="X171" s="2">
        <v>0</v>
      </c>
      <c r="Y171" s="2">
        <v>0</v>
      </c>
      <c r="Z171" s="2">
        <v>14717</v>
      </c>
      <c r="AA171" s="2">
        <v>192411</v>
      </c>
      <c r="AB171" s="2">
        <v>4074863.5</v>
      </c>
      <c r="AC171" s="2">
        <v>0</v>
      </c>
      <c r="AD171" s="2">
        <v>38410</v>
      </c>
      <c r="AE171" s="2">
        <v>54600</v>
      </c>
      <c r="AF171" s="2">
        <v>17022</v>
      </c>
      <c r="AG171" s="2">
        <v>57590</v>
      </c>
      <c r="AH171" s="2">
        <v>0</v>
      </c>
      <c r="AI171" s="2">
        <v>140445</v>
      </c>
      <c r="AJ171" s="2">
        <v>308067</v>
      </c>
    </row>
    <row r="172" spans="1:36" x14ac:dyDescent="0.25">
      <c r="A172" s="2">
        <v>578</v>
      </c>
      <c r="B172" s="2">
        <v>1</v>
      </c>
      <c r="C172" t="s">
        <v>173</v>
      </c>
      <c r="D172" s="2">
        <v>1584</v>
      </c>
      <c r="E172" s="2">
        <v>1751.4</v>
      </c>
      <c r="F172" s="2">
        <v>1584</v>
      </c>
      <c r="G172" s="2">
        <v>1751.4</v>
      </c>
      <c r="H172" s="2">
        <v>11054837</v>
      </c>
      <c r="I172" s="2">
        <v>73685</v>
      </c>
      <c r="J172" s="2">
        <v>612464</v>
      </c>
      <c r="K172" s="2">
        <v>14631</v>
      </c>
      <c r="L172" s="2">
        <v>0</v>
      </c>
      <c r="M172" s="2">
        <v>0</v>
      </c>
      <c r="N172" s="2">
        <v>277582.46748452878</v>
      </c>
      <c r="O172" s="2">
        <v>395603</v>
      </c>
      <c r="P172" s="2">
        <v>279337.5</v>
      </c>
      <c r="Q172" s="2">
        <v>22768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795924</v>
      </c>
      <c r="X172" s="2">
        <v>0</v>
      </c>
      <c r="Y172" s="2">
        <v>12016</v>
      </c>
      <c r="Z172" s="2">
        <v>55082</v>
      </c>
      <c r="AA172" s="2">
        <v>742594</v>
      </c>
      <c r="AB172" s="2">
        <v>14336523.967484528</v>
      </c>
      <c r="AC172" s="2">
        <v>0</v>
      </c>
      <c r="AD172" s="2">
        <v>100774</v>
      </c>
      <c r="AE172" s="2">
        <v>217884</v>
      </c>
      <c r="AF172" s="2">
        <v>0</v>
      </c>
      <c r="AG172" s="2">
        <v>448509</v>
      </c>
      <c r="AH172" s="2">
        <v>0</v>
      </c>
      <c r="AI172" s="2">
        <v>579226</v>
      </c>
      <c r="AJ172" s="2">
        <v>1346393</v>
      </c>
    </row>
    <row r="173" spans="1:36" x14ac:dyDescent="0.25">
      <c r="A173" s="2">
        <v>581</v>
      </c>
      <c r="B173" s="2">
        <v>1</v>
      </c>
      <c r="C173" t="s">
        <v>174</v>
      </c>
      <c r="D173" s="2">
        <v>239</v>
      </c>
      <c r="E173" s="2">
        <v>261.60000000000002</v>
      </c>
      <c r="F173" s="2">
        <v>413</v>
      </c>
      <c r="G173" s="2">
        <v>452.00000000000006</v>
      </c>
      <c r="H173" s="2">
        <v>2853024</v>
      </c>
      <c r="I173" s="2">
        <v>0</v>
      </c>
      <c r="J173" s="2">
        <v>222678</v>
      </c>
      <c r="K173" s="2">
        <v>30107</v>
      </c>
      <c r="L173" s="2">
        <v>130116</v>
      </c>
      <c r="M173" s="2">
        <v>124417</v>
      </c>
      <c r="N173" s="2">
        <v>145336</v>
      </c>
      <c r="O173" s="2">
        <v>106097</v>
      </c>
      <c r="P173" s="2">
        <v>51757.5</v>
      </c>
      <c r="Q173" s="2">
        <v>5876</v>
      </c>
      <c r="R173" s="2">
        <v>7919</v>
      </c>
      <c r="S173" s="2">
        <v>0</v>
      </c>
      <c r="T173" s="2">
        <v>0</v>
      </c>
      <c r="U173" s="2">
        <v>0</v>
      </c>
      <c r="V173" s="2">
        <v>0</v>
      </c>
      <c r="W173" s="2">
        <v>589765</v>
      </c>
      <c r="X173" s="2">
        <v>0</v>
      </c>
      <c r="Y173" s="2">
        <v>0</v>
      </c>
      <c r="Z173" s="2">
        <v>19224</v>
      </c>
      <c r="AA173" s="2">
        <v>191648</v>
      </c>
      <c r="AB173" s="2">
        <v>4477964.5</v>
      </c>
      <c r="AC173" s="2">
        <v>0</v>
      </c>
      <c r="AD173" s="2">
        <v>51077</v>
      </c>
      <c r="AE173" s="2">
        <v>47290</v>
      </c>
      <c r="AF173" s="2">
        <v>7235</v>
      </c>
      <c r="AG173" s="2">
        <v>508021</v>
      </c>
      <c r="AH173" s="2">
        <v>0</v>
      </c>
      <c r="AI173" s="2">
        <v>175106</v>
      </c>
      <c r="AJ173" s="2">
        <v>788729</v>
      </c>
    </row>
    <row r="174" spans="1:36" x14ac:dyDescent="0.25">
      <c r="A174" s="2">
        <v>592</v>
      </c>
      <c r="B174" s="2">
        <v>1</v>
      </c>
      <c r="C174" t="s">
        <v>175</v>
      </c>
      <c r="D174" s="2">
        <v>143</v>
      </c>
      <c r="E174" s="2">
        <v>162.80000000000001</v>
      </c>
      <c r="F174" s="2">
        <v>170</v>
      </c>
      <c r="G174" s="2">
        <v>192.79999999999998</v>
      </c>
      <c r="H174" s="2">
        <v>1216954</v>
      </c>
      <c r="I174" s="2">
        <v>0</v>
      </c>
      <c r="J174" s="2">
        <v>308989</v>
      </c>
      <c r="K174" s="2">
        <v>0</v>
      </c>
      <c r="L174" s="2">
        <v>83819</v>
      </c>
      <c r="M174" s="2">
        <v>53498</v>
      </c>
      <c r="N174" s="2">
        <v>72267</v>
      </c>
      <c r="O174" s="2">
        <v>46540</v>
      </c>
      <c r="P174" s="2">
        <v>22496.25</v>
      </c>
      <c r="Q174" s="2">
        <v>2506</v>
      </c>
      <c r="R174" s="2">
        <v>15946</v>
      </c>
      <c r="S174" s="2">
        <v>0</v>
      </c>
      <c r="T174" s="2">
        <v>0</v>
      </c>
      <c r="U174" s="2">
        <v>0</v>
      </c>
      <c r="V174" s="2">
        <v>0</v>
      </c>
      <c r="W174" s="2">
        <v>230918</v>
      </c>
      <c r="X174" s="2">
        <v>0</v>
      </c>
      <c r="Y174" s="2">
        <v>0</v>
      </c>
      <c r="Z174" s="2">
        <v>6488</v>
      </c>
      <c r="AA174" s="2">
        <v>81747</v>
      </c>
      <c r="AB174" s="2">
        <v>2142168.25</v>
      </c>
      <c r="AC174" s="2">
        <v>0</v>
      </c>
      <c r="AD174" s="2">
        <v>33153</v>
      </c>
      <c r="AE174" s="2">
        <v>8413</v>
      </c>
      <c r="AF174" s="2">
        <v>5963</v>
      </c>
      <c r="AG174" s="2">
        <v>101204</v>
      </c>
      <c r="AH174" s="2">
        <v>0</v>
      </c>
      <c r="AI174" s="2">
        <v>30571</v>
      </c>
      <c r="AJ174" s="2">
        <v>179304</v>
      </c>
    </row>
    <row r="175" spans="1:36" x14ac:dyDescent="0.25">
      <c r="A175" s="2">
        <v>593</v>
      </c>
      <c r="B175" s="2">
        <v>1</v>
      </c>
      <c r="C175" t="s">
        <v>176</v>
      </c>
      <c r="D175" s="2">
        <v>1194</v>
      </c>
      <c r="E175" s="2">
        <v>1316.6</v>
      </c>
      <c r="F175" s="2">
        <v>1125</v>
      </c>
      <c r="G175" s="2">
        <v>1240.8</v>
      </c>
      <c r="H175" s="2">
        <v>7831930</v>
      </c>
      <c r="I175" s="2">
        <v>24562</v>
      </c>
      <c r="J175" s="2">
        <v>1064046</v>
      </c>
      <c r="K175" s="2">
        <v>16450</v>
      </c>
      <c r="L175" s="2">
        <v>0</v>
      </c>
      <c r="M175" s="2">
        <v>0</v>
      </c>
      <c r="N175" s="2">
        <v>297902</v>
      </c>
      <c r="O175" s="2">
        <v>279831</v>
      </c>
      <c r="P175" s="2">
        <v>165037.5</v>
      </c>
      <c r="Q175" s="2">
        <v>16130</v>
      </c>
      <c r="R175" s="2">
        <v>75565</v>
      </c>
      <c r="S175" s="2">
        <v>0</v>
      </c>
      <c r="T175" s="2">
        <v>0</v>
      </c>
      <c r="U175" s="2">
        <v>0</v>
      </c>
      <c r="V175" s="2">
        <v>0</v>
      </c>
      <c r="W175" s="2">
        <v>1122316</v>
      </c>
      <c r="X175" s="2">
        <v>0</v>
      </c>
      <c r="Y175" s="2">
        <v>54777</v>
      </c>
      <c r="Z175" s="2">
        <v>39056</v>
      </c>
      <c r="AA175" s="2">
        <v>526099</v>
      </c>
      <c r="AB175" s="2">
        <v>11513701.5</v>
      </c>
      <c r="AC175" s="2">
        <v>0</v>
      </c>
      <c r="AD175" s="2">
        <v>116383</v>
      </c>
      <c r="AE175" s="2">
        <v>125715</v>
      </c>
      <c r="AF175" s="2">
        <v>57560</v>
      </c>
      <c r="AG175" s="2">
        <v>778410</v>
      </c>
      <c r="AH175" s="2">
        <v>0</v>
      </c>
      <c r="AI175" s="2">
        <v>400747</v>
      </c>
      <c r="AJ175" s="2">
        <v>1478815</v>
      </c>
    </row>
    <row r="176" spans="1:36" x14ac:dyDescent="0.25">
      <c r="A176" s="2">
        <v>595</v>
      </c>
      <c r="B176" s="2">
        <v>1</v>
      </c>
      <c r="C176" t="s">
        <v>177</v>
      </c>
      <c r="D176" s="2">
        <v>1804</v>
      </c>
      <c r="E176" s="2">
        <v>1956.6000000000001</v>
      </c>
      <c r="F176" s="2">
        <v>1971</v>
      </c>
      <c r="G176" s="2">
        <v>2140.1999999999998</v>
      </c>
      <c r="H176" s="2">
        <v>13508942</v>
      </c>
      <c r="I176" s="2">
        <v>0</v>
      </c>
      <c r="J176" s="2">
        <v>810597</v>
      </c>
      <c r="K176" s="2">
        <v>105586</v>
      </c>
      <c r="L176" s="2">
        <v>0</v>
      </c>
      <c r="M176" s="2">
        <v>0</v>
      </c>
      <c r="N176" s="2">
        <v>285863</v>
      </c>
      <c r="O176" s="2">
        <v>462334</v>
      </c>
      <c r="P176" s="2">
        <v>358483.75</v>
      </c>
      <c r="Q176" s="2">
        <v>27823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642060</v>
      </c>
      <c r="X176" s="2">
        <v>0</v>
      </c>
      <c r="Y176" s="2">
        <v>0</v>
      </c>
      <c r="Z176" s="2">
        <v>61194</v>
      </c>
      <c r="AA176" s="2">
        <v>907445</v>
      </c>
      <c r="AB176" s="2">
        <v>17170327.75</v>
      </c>
      <c r="AC176" s="2">
        <v>0</v>
      </c>
      <c r="AD176" s="2">
        <v>129226</v>
      </c>
      <c r="AE176" s="2">
        <v>296236</v>
      </c>
      <c r="AF176" s="2">
        <v>0</v>
      </c>
      <c r="AG176" s="2">
        <v>307491</v>
      </c>
      <c r="AH176" s="2">
        <v>0</v>
      </c>
      <c r="AI176" s="2">
        <v>749876</v>
      </c>
      <c r="AJ176" s="2">
        <v>1482829</v>
      </c>
    </row>
    <row r="177" spans="1:36" x14ac:dyDescent="0.25">
      <c r="A177" s="2">
        <v>599</v>
      </c>
      <c r="B177" s="2">
        <v>1</v>
      </c>
      <c r="C177" t="s">
        <v>178</v>
      </c>
      <c r="D177" s="2">
        <v>401</v>
      </c>
      <c r="E177" s="2">
        <v>441.20000000000005</v>
      </c>
      <c r="F177" s="2">
        <v>437</v>
      </c>
      <c r="G177" s="2">
        <v>481.59999999999991</v>
      </c>
      <c r="H177" s="2">
        <v>3039859</v>
      </c>
      <c r="I177" s="2">
        <v>0</v>
      </c>
      <c r="J177" s="2">
        <v>96126</v>
      </c>
      <c r="K177" s="2">
        <v>0</v>
      </c>
      <c r="L177" s="2">
        <v>130559</v>
      </c>
      <c r="M177" s="2">
        <v>386814</v>
      </c>
      <c r="N177" s="2">
        <v>187533</v>
      </c>
      <c r="O177" s="2">
        <v>112930</v>
      </c>
      <c r="P177" s="2">
        <v>67623.75</v>
      </c>
      <c r="Q177" s="2">
        <v>6261</v>
      </c>
      <c r="R177" s="2">
        <v>14819</v>
      </c>
      <c r="S177" s="2">
        <v>0</v>
      </c>
      <c r="T177" s="2">
        <v>0</v>
      </c>
      <c r="U177" s="2">
        <v>0</v>
      </c>
      <c r="V177" s="2">
        <v>0</v>
      </c>
      <c r="W177" s="2">
        <v>381302</v>
      </c>
      <c r="X177" s="2">
        <v>77155</v>
      </c>
      <c r="Y177" s="2">
        <v>61492</v>
      </c>
      <c r="Z177" s="2">
        <v>17158</v>
      </c>
      <c r="AA177" s="2">
        <v>204198</v>
      </c>
      <c r="AB177" s="2">
        <v>4706674.75</v>
      </c>
      <c r="AC177" s="2">
        <v>0</v>
      </c>
      <c r="AD177" s="2">
        <v>62007</v>
      </c>
      <c r="AE177" s="2">
        <v>54011</v>
      </c>
      <c r="AF177" s="2">
        <v>11836</v>
      </c>
      <c r="AG177" s="2">
        <v>259103</v>
      </c>
      <c r="AH177" s="2">
        <v>0</v>
      </c>
      <c r="AI177" s="2">
        <v>163093</v>
      </c>
      <c r="AJ177" s="2">
        <v>550050</v>
      </c>
    </row>
    <row r="178" spans="1:36" x14ac:dyDescent="0.25">
      <c r="A178" s="2">
        <v>600</v>
      </c>
      <c r="B178" s="2">
        <v>1</v>
      </c>
      <c r="C178" t="s">
        <v>179</v>
      </c>
      <c r="D178" s="2">
        <v>116</v>
      </c>
      <c r="E178" s="2">
        <v>126.40000000000002</v>
      </c>
      <c r="F178" s="2">
        <v>274</v>
      </c>
      <c r="G178" s="2">
        <v>299.8</v>
      </c>
      <c r="H178" s="2">
        <v>1892338</v>
      </c>
      <c r="I178" s="2">
        <v>0</v>
      </c>
      <c r="J178" s="2">
        <v>167950</v>
      </c>
      <c r="K178" s="2">
        <v>0</v>
      </c>
      <c r="L178" s="2">
        <v>112159</v>
      </c>
      <c r="M178" s="2">
        <v>0</v>
      </c>
      <c r="N178" s="2">
        <v>137045</v>
      </c>
      <c r="O178" s="2">
        <v>65927</v>
      </c>
      <c r="P178" s="2">
        <v>47440</v>
      </c>
      <c r="Q178" s="2">
        <v>3897</v>
      </c>
      <c r="R178" s="2">
        <v>5288</v>
      </c>
      <c r="S178" s="2">
        <v>0</v>
      </c>
      <c r="T178" s="2">
        <v>0</v>
      </c>
      <c r="U178" s="2">
        <v>0</v>
      </c>
      <c r="V178" s="2">
        <v>0</v>
      </c>
      <c r="W178" s="2">
        <v>138208</v>
      </c>
      <c r="X178" s="2">
        <v>0</v>
      </c>
      <c r="Y178" s="2">
        <v>6361</v>
      </c>
      <c r="Z178" s="2">
        <v>9169</v>
      </c>
      <c r="AA178" s="2">
        <v>127115</v>
      </c>
      <c r="AB178" s="2">
        <v>2712897</v>
      </c>
      <c r="AC178" s="2">
        <v>0</v>
      </c>
      <c r="AD178" s="2">
        <v>35826</v>
      </c>
      <c r="AE178" s="2">
        <v>46051</v>
      </c>
      <c r="AF178" s="2">
        <v>5133</v>
      </c>
      <c r="AG178" s="2">
        <v>18960</v>
      </c>
      <c r="AH178" s="2">
        <v>0</v>
      </c>
      <c r="AI178" s="2">
        <v>123393</v>
      </c>
      <c r="AJ178" s="2">
        <v>229363</v>
      </c>
    </row>
    <row r="179" spans="1:36" x14ac:dyDescent="0.25">
      <c r="A179" s="2">
        <v>601</v>
      </c>
      <c r="B179" s="2">
        <v>1</v>
      </c>
      <c r="C179" t="s">
        <v>180</v>
      </c>
      <c r="D179" s="2">
        <v>519</v>
      </c>
      <c r="E179" s="2">
        <v>568.79999999999995</v>
      </c>
      <c r="F179" s="2">
        <v>597</v>
      </c>
      <c r="G179" s="2">
        <v>656.40000000000009</v>
      </c>
      <c r="H179" s="2">
        <v>4143197</v>
      </c>
      <c r="I179" s="2">
        <v>0</v>
      </c>
      <c r="J179" s="2">
        <v>292578</v>
      </c>
      <c r="K179" s="2">
        <v>15561</v>
      </c>
      <c r="L179" s="2">
        <v>112927</v>
      </c>
      <c r="M179" s="2">
        <v>296996</v>
      </c>
      <c r="N179" s="2">
        <v>209605</v>
      </c>
      <c r="O179" s="2">
        <v>149582</v>
      </c>
      <c r="P179" s="2">
        <v>95112.5</v>
      </c>
      <c r="Q179" s="2">
        <v>8533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483110</v>
      </c>
      <c r="X179" s="2">
        <v>0</v>
      </c>
      <c r="Y179" s="2">
        <v>6361</v>
      </c>
      <c r="Z179" s="2">
        <v>21942</v>
      </c>
      <c r="AA179" s="2">
        <v>278314</v>
      </c>
      <c r="AB179" s="2">
        <v>6113818.5</v>
      </c>
      <c r="AC179" s="2">
        <v>0</v>
      </c>
      <c r="AD179" s="2">
        <v>46180</v>
      </c>
      <c r="AE179" s="2">
        <v>64415</v>
      </c>
      <c r="AF179" s="2">
        <v>0</v>
      </c>
      <c r="AG179" s="2">
        <v>271113</v>
      </c>
      <c r="AH179" s="2">
        <v>0</v>
      </c>
      <c r="AI179" s="2">
        <v>188488</v>
      </c>
      <c r="AJ179" s="2">
        <v>570196</v>
      </c>
    </row>
    <row r="180" spans="1:36" x14ac:dyDescent="0.25">
      <c r="A180" s="2">
        <v>621</v>
      </c>
      <c r="B180" s="2">
        <v>1</v>
      </c>
      <c r="C180" t="s">
        <v>181</v>
      </c>
      <c r="D180" s="2">
        <v>11671</v>
      </c>
      <c r="E180" s="2">
        <v>12750.599999999999</v>
      </c>
      <c r="F180" s="2">
        <v>12180</v>
      </c>
      <c r="G180" s="2">
        <v>13302.2</v>
      </c>
      <c r="H180" s="2">
        <v>83963486</v>
      </c>
      <c r="I180" s="2">
        <v>932317</v>
      </c>
      <c r="J180" s="2">
        <v>4258758</v>
      </c>
      <c r="K180" s="2">
        <v>375268</v>
      </c>
      <c r="L180" s="2">
        <v>0</v>
      </c>
      <c r="M180" s="2">
        <v>0</v>
      </c>
      <c r="N180" s="2">
        <v>0</v>
      </c>
      <c r="O180" s="2">
        <v>3102231</v>
      </c>
      <c r="P180" s="2">
        <v>1623352.5</v>
      </c>
      <c r="Q180" s="2">
        <v>172929</v>
      </c>
      <c r="R180" s="2">
        <v>82341</v>
      </c>
      <c r="S180" s="2">
        <v>0</v>
      </c>
      <c r="T180" s="2">
        <v>0</v>
      </c>
      <c r="U180" s="2">
        <v>0</v>
      </c>
      <c r="V180" s="2">
        <v>0</v>
      </c>
      <c r="W180" s="2">
        <v>15103451</v>
      </c>
      <c r="X180" s="2">
        <v>3113240</v>
      </c>
      <c r="Y180" s="2">
        <v>0</v>
      </c>
      <c r="Z180" s="2">
        <v>458264</v>
      </c>
      <c r="AA180" s="2">
        <v>5640133</v>
      </c>
      <c r="AB180" s="2">
        <v>115712530.5</v>
      </c>
      <c r="AC180" s="2">
        <v>0</v>
      </c>
      <c r="AD180" s="2">
        <v>1183563</v>
      </c>
      <c r="AE180" s="2">
        <v>1623352.5</v>
      </c>
      <c r="AF180" s="2">
        <v>82341</v>
      </c>
      <c r="AG180" s="2">
        <v>14663341</v>
      </c>
      <c r="AH180" s="2">
        <v>1134962</v>
      </c>
      <c r="AI180" s="2">
        <v>5640133</v>
      </c>
      <c r="AJ180" s="2">
        <v>23192730.5</v>
      </c>
    </row>
    <row r="181" spans="1:36" x14ac:dyDescent="0.25">
      <c r="A181" s="2">
        <v>622</v>
      </c>
      <c r="B181" s="2">
        <v>1</v>
      </c>
      <c r="C181" t="s">
        <v>182</v>
      </c>
      <c r="D181" s="2">
        <v>12825</v>
      </c>
      <c r="E181" s="2">
        <v>14054.6</v>
      </c>
      <c r="F181" s="2">
        <v>10439</v>
      </c>
      <c r="G181" s="2">
        <v>11533.199999999999</v>
      </c>
      <c r="H181" s="2">
        <v>72797558</v>
      </c>
      <c r="I181" s="2">
        <v>1729546</v>
      </c>
      <c r="J181" s="2">
        <v>11422112</v>
      </c>
      <c r="K181" s="2">
        <v>806642</v>
      </c>
      <c r="L181" s="2">
        <v>0</v>
      </c>
      <c r="M181" s="2">
        <v>0</v>
      </c>
      <c r="N181" s="2">
        <v>0</v>
      </c>
      <c r="O181" s="2">
        <v>2665962</v>
      </c>
      <c r="P181" s="2">
        <v>1109736.25</v>
      </c>
      <c r="Q181" s="2">
        <v>149932</v>
      </c>
      <c r="R181" s="2">
        <v>154891</v>
      </c>
      <c r="S181" s="2">
        <v>0</v>
      </c>
      <c r="T181" s="2">
        <v>0</v>
      </c>
      <c r="U181" s="2">
        <v>210518</v>
      </c>
      <c r="V181" s="2">
        <v>-7574</v>
      </c>
      <c r="W181" s="2">
        <v>18494640</v>
      </c>
      <c r="X181" s="2">
        <v>2771080</v>
      </c>
      <c r="Y181" s="2">
        <v>39227</v>
      </c>
      <c r="Z181" s="2">
        <v>402815</v>
      </c>
      <c r="AA181" s="2">
        <v>0</v>
      </c>
      <c r="AB181" s="2">
        <v>109976005.25</v>
      </c>
      <c r="AC181" s="2">
        <v>0</v>
      </c>
      <c r="AD181" s="2">
        <v>1041438</v>
      </c>
      <c r="AE181" s="2">
        <v>1109736.25</v>
      </c>
      <c r="AF181" s="2">
        <v>154891</v>
      </c>
      <c r="AG181" s="2">
        <v>17426053</v>
      </c>
      <c r="AH181" s="2">
        <v>1010224</v>
      </c>
      <c r="AI181" s="2">
        <v>0</v>
      </c>
      <c r="AJ181" s="2">
        <v>19732118.25</v>
      </c>
    </row>
    <row r="182" spans="1:36" x14ac:dyDescent="0.25">
      <c r="A182" s="2">
        <v>623</v>
      </c>
      <c r="B182" s="2">
        <v>1</v>
      </c>
      <c r="C182" t="s">
        <v>183</v>
      </c>
      <c r="D182" s="2">
        <v>6291</v>
      </c>
      <c r="E182" s="2">
        <v>6871.1999999999989</v>
      </c>
      <c r="F182" s="2">
        <v>7842</v>
      </c>
      <c r="G182" s="2">
        <v>8563.8000000000011</v>
      </c>
      <c r="H182" s="2">
        <v>54054706</v>
      </c>
      <c r="I182" s="2">
        <v>792112</v>
      </c>
      <c r="J182" s="2">
        <v>5708844</v>
      </c>
      <c r="K182" s="2">
        <v>1044630</v>
      </c>
      <c r="L182" s="2">
        <v>0</v>
      </c>
      <c r="M182" s="2">
        <v>0</v>
      </c>
      <c r="N182" s="2">
        <v>0</v>
      </c>
      <c r="O182" s="2">
        <v>2023681</v>
      </c>
      <c r="P182" s="2">
        <v>978338.75</v>
      </c>
      <c r="Q182" s="2">
        <v>111329</v>
      </c>
      <c r="R182" s="2">
        <v>206131</v>
      </c>
      <c r="S182" s="2">
        <v>0</v>
      </c>
      <c r="T182" s="2">
        <v>0</v>
      </c>
      <c r="U182" s="2">
        <v>0</v>
      </c>
      <c r="V182" s="2">
        <v>-12119</v>
      </c>
      <c r="W182" s="2">
        <v>10799723</v>
      </c>
      <c r="X182" s="2">
        <v>2010060</v>
      </c>
      <c r="Y182" s="2">
        <v>0</v>
      </c>
      <c r="Z182" s="2">
        <v>318353</v>
      </c>
      <c r="AA182" s="2">
        <v>3631051</v>
      </c>
      <c r="AB182" s="2">
        <v>79656779.75</v>
      </c>
      <c r="AC182" s="2">
        <v>0</v>
      </c>
      <c r="AD182" s="2">
        <v>806049</v>
      </c>
      <c r="AE182" s="2">
        <v>978338.75</v>
      </c>
      <c r="AF182" s="2">
        <v>206131</v>
      </c>
      <c r="AG182" s="2">
        <v>10795530.77</v>
      </c>
      <c r="AH182" s="2">
        <v>732787</v>
      </c>
      <c r="AI182" s="2">
        <v>3631051</v>
      </c>
      <c r="AJ182" s="2">
        <v>16417100.52</v>
      </c>
    </row>
    <row r="183" spans="1:36" x14ac:dyDescent="0.25">
      <c r="A183" s="2">
        <v>624</v>
      </c>
      <c r="B183" s="2">
        <v>1</v>
      </c>
      <c r="C183" t="s">
        <v>184</v>
      </c>
      <c r="D183" s="2">
        <v>9140</v>
      </c>
      <c r="E183" s="2">
        <v>9970</v>
      </c>
      <c r="F183" s="2">
        <v>8820</v>
      </c>
      <c r="G183" s="2">
        <v>9623.6</v>
      </c>
      <c r="H183" s="2">
        <v>60744163</v>
      </c>
      <c r="I183" s="2">
        <v>590502</v>
      </c>
      <c r="J183" s="2">
        <v>2197052</v>
      </c>
      <c r="K183" s="2">
        <v>222020</v>
      </c>
      <c r="L183" s="2">
        <v>0</v>
      </c>
      <c r="M183" s="2">
        <v>0</v>
      </c>
      <c r="N183" s="2">
        <v>28639.193203723833</v>
      </c>
      <c r="O183" s="2">
        <v>2252845</v>
      </c>
      <c r="P183" s="2">
        <v>943278.75</v>
      </c>
      <c r="Q183" s="2">
        <v>125107</v>
      </c>
      <c r="R183" s="2">
        <v>124722</v>
      </c>
      <c r="S183" s="2">
        <v>0</v>
      </c>
      <c r="T183" s="2">
        <v>0</v>
      </c>
      <c r="U183" s="2">
        <v>44472</v>
      </c>
      <c r="V183" s="2">
        <v>-7574</v>
      </c>
      <c r="W183" s="2">
        <v>15118579</v>
      </c>
      <c r="X183" s="2">
        <v>0</v>
      </c>
      <c r="Y183" s="2">
        <v>0</v>
      </c>
      <c r="Z183" s="2">
        <v>370303</v>
      </c>
      <c r="AA183" s="2">
        <v>4080406</v>
      </c>
      <c r="AB183" s="2">
        <v>86834514.943203717</v>
      </c>
      <c r="AC183" s="2">
        <v>0</v>
      </c>
      <c r="AD183" s="2">
        <v>959420</v>
      </c>
      <c r="AE183" s="2">
        <v>943278.75</v>
      </c>
      <c r="AF183" s="2">
        <v>124722</v>
      </c>
      <c r="AG183" s="2">
        <v>14864598</v>
      </c>
      <c r="AH183" s="2">
        <v>0</v>
      </c>
      <c r="AI183" s="2">
        <v>4080406</v>
      </c>
      <c r="AJ183" s="2">
        <v>20972424.75</v>
      </c>
    </row>
    <row r="184" spans="1:36" x14ac:dyDescent="0.25">
      <c r="A184" s="2">
        <v>625</v>
      </c>
      <c r="B184" s="2">
        <v>1</v>
      </c>
      <c r="C184" t="s">
        <v>185</v>
      </c>
      <c r="D184" s="2">
        <v>48973</v>
      </c>
      <c r="E184" s="2">
        <v>53299.199999999997</v>
      </c>
      <c r="F184" s="2">
        <v>35779</v>
      </c>
      <c r="G184" s="2">
        <v>38906.200000000004</v>
      </c>
      <c r="H184" s="2">
        <v>245575934</v>
      </c>
      <c r="I184" s="2">
        <v>9041739</v>
      </c>
      <c r="J184" s="2">
        <v>60318652</v>
      </c>
      <c r="K184" s="2">
        <v>8586000</v>
      </c>
      <c r="L184" s="2">
        <v>0</v>
      </c>
      <c r="M184" s="2">
        <v>0</v>
      </c>
      <c r="N184" s="2">
        <v>0</v>
      </c>
      <c r="O184" s="2">
        <v>9120931</v>
      </c>
      <c r="P184" s="2">
        <v>1945310</v>
      </c>
      <c r="Q184" s="2">
        <v>505781</v>
      </c>
      <c r="R184" s="2">
        <v>9228551</v>
      </c>
      <c r="S184" s="2">
        <v>0</v>
      </c>
      <c r="T184" s="2">
        <v>0</v>
      </c>
      <c r="U184" s="2">
        <v>0</v>
      </c>
      <c r="V184" s="2">
        <v>-7574</v>
      </c>
      <c r="W184" s="2">
        <v>47164041</v>
      </c>
      <c r="X184" s="2">
        <v>0</v>
      </c>
      <c r="Y184" s="2">
        <v>213100</v>
      </c>
      <c r="Z184" s="2">
        <v>6753544</v>
      </c>
      <c r="AA184" s="2">
        <v>16496229</v>
      </c>
      <c r="AB184" s="2">
        <v>414942238</v>
      </c>
      <c r="AC184" s="2">
        <v>0</v>
      </c>
      <c r="AD184" s="2">
        <v>3420898</v>
      </c>
      <c r="AE184" s="2">
        <v>1831678</v>
      </c>
      <c r="AF184" s="2">
        <v>8689479</v>
      </c>
      <c r="AG184" s="2">
        <v>40816006</v>
      </c>
      <c r="AH184" s="2">
        <v>0</v>
      </c>
      <c r="AI184" s="2">
        <v>15532626</v>
      </c>
      <c r="AJ184" s="2">
        <v>70290687</v>
      </c>
    </row>
    <row r="185" spans="1:36" x14ac:dyDescent="0.25">
      <c r="A185" s="2">
        <v>630</v>
      </c>
      <c r="B185" s="2">
        <v>1</v>
      </c>
      <c r="C185" t="s">
        <v>186</v>
      </c>
      <c r="D185" s="2">
        <v>387</v>
      </c>
      <c r="E185" s="2">
        <v>422.6</v>
      </c>
      <c r="F185" s="2">
        <v>377</v>
      </c>
      <c r="G185" s="2">
        <v>410.4</v>
      </c>
      <c r="H185" s="2">
        <v>2590445</v>
      </c>
      <c r="I185" s="2">
        <v>0</v>
      </c>
      <c r="J185" s="2">
        <v>105819</v>
      </c>
      <c r="K185" s="2">
        <v>16432</v>
      </c>
      <c r="L185" s="2">
        <v>127815</v>
      </c>
      <c r="M185" s="2">
        <v>230142</v>
      </c>
      <c r="N185" s="2">
        <v>119984</v>
      </c>
      <c r="O185" s="2">
        <v>94311</v>
      </c>
      <c r="P185" s="2">
        <v>32577.5</v>
      </c>
      <c r="Q185" s="2">
        <v>5335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820800</v>
      </c>
      <c r="X185" s="2">
        <v>0</v>
      </c>
      <c r="Y185" s="2">
        <v>0</v>
      </c>
      <c r="Z185" s="2">
        <v>14997</v>
      </c>
      <c r="AA185" s="2">
        <v>174010</v>
      </c>
      <c r="AB185" s="2">
        <v>4332667.5</v>
      </c>
      <c r="AC185" s="2">
        <v>0</v>
      </c>
      <c r="AD185" s="2">
        <v>21689</v>
      </c>
      <c r="AE185" s="2">
        <v>14091</v>
      </c>
      <c r="AF185" s="2">
        <v>0</v>
      </c>
      <c r="AG185" s="2">
        <v>499635</v>
      </c>
      <c r="AH185" s="2">
        <v>0</v>
      </c>
      <c r="AI185" s="2">
        <v>75268</v>
      </c>
      <c r="AJ185" s="2">
        <v>610683</v>
      </c>
    </row>
    <row r="186" spans="1:36" x14ac:dyDescent="0.25">
      <c r="A186" s="2">
        <v>635</v>
      </c>
      <c r="B186" s="2">
        <v>1</v>
      </c>
      <c r="C186" t="s">
        <v>187</v>
      </c>
      <c r="D186" s="2">
        <v>104</v>
      </c>
      <c r="E186" s="2">
        <v>115.39999999999999</v>
      </c>
      <c r="F186" s="2">
        <v>90</v>
      </c>
      <c r="G186" s="2">
        <v>99.399999999999991</v>
      </c>
      <c r="H186" s="2">
        <v>627413</v>
      </c>
      <c r="I186" s="2">
        <v>0</v>
      </c>
      <c r="J186" s="2">
        <v>33158</v>
      </c>
      <c r="K186" s="2">
        <v>0</v>
      </c>
      <c r="L186" s="2">
        <v>48475</v>
      </c>
      <c r="M186" s="2">
        <v>0</v>
      </c>
      <c r="N186" s="2">
        <v>48025.105036129826</v>
      </c>
      <c r="O186" s="2">
        <v>23981</v>
      </c>
      <c r="P186" s="2">
        <v>4970</v>
      </c>
      <c r="Q186" s="2">
        <v>1292</v>
      </c>
      <c r="R186" s="2">
        <v>1345</v>
      </c>
      <c r="S186" s="2">
        <v>0</v>
      </c>
      <c r="T186" s="2">
        <v>0</v>
      </c>
      <c r="U186" s="2">
        <v>0</v>
      </c>
      <c r="V186" s="2">
        <v>0</v>
      </c>
      <c r="W186" s="2">
        <v>368000</v>
      </c>
      <c r="X186" s="2">
        <v>10660</v>
      </c>
      <c r="Y186" s="2">
        <v>0</v>
      </c>
      <c r="Z186" s="2">
        <v>2502</v>
      </c>
      <c r="AA186" s="2">
        <v>42146</v>
      </c>
      <c r="AB186" s="2">
        <v>1201307.1050361297</v>
      </c>
      <c r="AC186" s="2">
        <v>0</v>
      </c>
      <c r="AD186" s="2">
        <v>23981</v>
      </c>
      <c r="AE186" s="2">
        <v>3706</v>
      </c>
      <c r="AF186" s="2">
        <v>1003</v>
      </c>
      <c r="AG186" s="2">
        <v>332196.89</v>
      </c>
      <c r="AH186" s="2">
        <v>3886</v>
      </c>
      <c r="AI186" s="2">
        <v>31426</v>
      </c>
      <c r="AJ186" s="2">
        <v>392312.89</v>
      </c>
    </row>
    <row r="187" spans="1:36" x14ac:dyDescent="0.25">
      <c r="A187" s="2">
        <v>640</v>
      </c>
      <c r="B187" s="2">
        <v>1</v>
      </c>
      <c r="C187" t="s">
        <v>188</v>
      </c>
      <c r="D187" s="2">
        <v>329</v>
      </c>
      <c r="E187" s="2">
        <v>368.6</v>
      </c>
      <c r="F187" s="2">
        <v>401</v>
      </c>
      <c r="G187" s="2">
        <v>451</v>
      </c>
      <c r="H187" s="2">
        <v>2846712</v>
      </c>
      <c r="I187" s="2">
        <v>0</v>
      </c>
      <c r="J187" s="2">
        <v>81671</v>
      </c>
      <c r="K187" s="2">
        <v>0</v>
      </c>
      <c r="L187" s="2">
        <v>130083</v>
      </c>
      <c r="M187" s="2">
        <v>47128</v>
      </c>
      <c r="N187" s="2">
        <v>149572</v>
      </c>
      <c r="O187" s="2">
        <v>97923</v>
      </c>
      <c r="P187" s="2">
        <v>67467.5</v>
      </c>
      <c r="Q187" s="2">
        <v>5863</v>
      </c>
      <c r="R187" s="2">
        <v>7356</v>
      </c>
      <c r="S187" s="2">
        <v>0</v>
      </c>
      <c r="T187" s="2">
        <v>0</v>
      </c>
      <c r="U187" s="2">
        <v>0</v>
      </c>
      <c r="V187" s="2">
        <v>0</v>
      </c>
      <c r="W187" s="2">
        <v>283729</v>
      </c>
      <c r="X187" s="2">
        <v>0</v>
      </c>
      <c r="Y187" s="2">
        <v>10602</v>
      </c>
      <c r="Z187" s="2">
        <v>14314</v>
      </c>
      <c r="AA187" s="2">
        <v>191224</v>
      </c>
      <c r="AB187" s="2">
        <v>3933644.5</v>
      </c>
      <c r="AC187" s="2">
        <v>0</v>
      </c>
      <c r="AD187" s="2">
        <v>76061</v>
      </c>
      <c r="AE187" s="2">
        <v>51419</v>
      </c>
      <c r="AF187" s="2">
        <v>5606</v>
      </c>
      <c r="AG187" s="2">
        <v>172882</v>
      </c>
      <c r="AH187" s="2">
        <v>0</v>
      </c>
      <c r="AI187" s="2">
        <v>145737</v>
      </c>
      <c r="AJ187" s="2">
        <v>451705</v>
      </c>
    </row>
    <row r="188" spans="1:36" x14ac:dyDescent="0.25">
      <c r="A188" s="2">
        <v>656</v>
      </c>
      <c r="B188" s="2">
        <v>1</v>
      </c>
      <c r="C188" t="s">
        <v>189</v>
      </c>
      <c r="D188" s="2">
        <v>4545</v>
      </c>
      <c r="E188" s="2">
        <v>4979.3999999999996</v>
      </c>
      <c r="F188" s="2">
        <v>3423</v>
      </c>
      <c r="G188" s="2">
        <v>3781.3999999999996</v>
      </c>
      <c r="H188" s="2">
        <v>23868197</v>
      </c>
      <c r="I188" s="2">
        <v>463600</v>
      </c>
      <c r="J188" s="2">
        <v>5202027</v>
      </c>
      <c r="K188" s="2">
        <v>696420</v>
      </c>
      <c r="L188" s="2">
        <v>0</v>
      </c>
      <c r="M188" s="2">
        <v>0</v>
      </c>
      <c r="N188" s="2">
        <v>364751</v>
      </c>
      <c r="O188" s="2">
        <v>862548</v>
      </c>
      <c r="P188" s="2">
        <v>522937.5</v>
      </c>
      <c r="Q188" s="2">
        <v>49158</v>
      </c>
      <c r="R188" s="2">
        <v>47268</v>
      </c>
      <c r="S188" s="2">
        <v>0</v>
      </c>
      <c r="T188" s="2">
        <v>0</v>
      </c>
      <c r="U188" s="2">
        <v>260306</v>
      </c>
      <c r="V188" s="2">
        <v>0</v>
      </c>
      <c r="W188" s="2">
        <v>3217896</v>
      </c>
      <c r="X188" s="2">
        <v>0</v>
      </c>
      <c r="Y188" s="2">
        <v>122983</v>
      </c>
      <c r="Z188" s="2">
        <v>138765</v>
      </c>
      <c r="AA188" s="2">
        <v>1603314</v>
      </c>
      <c r="AB188" s="2">
        <v>37420170.5</v>
      </c>
      <c r="AC188" s="2">
        <v>0</v>
      </c>
      <c r="AD188" s="2">
        <v>334465</v>
      </c>
      <c r="AE188" s="2">
        <v>456622</v>
      </c>
      <c r="AF188" s="2">
        <v>41274</v>
      </c>
      <c r="AG188" s="2">
        <v>2436968</v>
      </c>
      <c r="AH188" s="2">
        <v>0</v>
      </c>
      <c r="AI188" s="2">
        <v>1399994</v>
      </c>
      <c r="AJ188" s="2">
        <v>4669323</v>
      </c>
    </row>
    <row r="189" spans="1:36" x14ac:dyDescent="0.25">
      <c r="A189" s="2">
        <v>659</v>
      </c>
      <c r="B189" s="2">
        <v>1</v>
      </c>
      <c r="C189" t="s">
        <v>190</v>
      </c>
      <c r="D189" s="2">
        <v>3992</v>
      </c>
      <c r="E189" s="2">
        <v>4379.5999999999995</v>
      </c>
      <c r="F189" s="2">
        <v>3873</v>
      </c>
      <c r="G189" s="2">
        <v>4261.7999999999993</v>
      </c>
      <c r="H189" s="2">
        <v>26900482</v>
      </c>
      <c r="I189" s="2">
        <v>197516</v>
      </c>
      <c r="J189" s="2">
        <v>930999</v>
      </c>
      <c r="K189" s="2">
        <v>149824</v>
      </c>
      <c r="L189" s="2">
        <v>0</v>
      </c>
      <c r="M189" s="2">
        <v>0</v>
      </c>
      <c r="N189" s="2">
        <v>393090</v>
      </c>
      <c r="O189" s="2">
        <v>955574</v>
      </c>
      <c r="P189" s="2">
        <v>326150</v>
      </c>
      <c r="Q189" s="2">
        <v>55403</v>
      </c>
      <c r="R189" s="2">
        <v>0</v>
      </c>
      <c r="S189" s="2">
        <v>0</v>
      </c>
      <c r="T189" s="2">
        <v>0</v>
      </c>
      <c r="U189" s="2">
        <v>141470</v>
      </c>
      <c r="V189" s="2">
        <v>-27773</v>
      </c>
      <c r="W189" s="2">
        <v>8758127</v>
      </c>
      <c r="X189" s="2">
        <v>0</v>
      </c>
      <c r="Y189" s="2">
        <v>213100</v>
      </c>
      <c r="Z189" s="2">
        <v>163106</v>
      </c>
      <c r="AA189" s="2">
        <v>1807003</v>
      </c>
      <c r="AB189" s="2">
        <v>40964071</v>
      </c>
      <c r="AC189" s="2">
        <v>0</v>
      </c>
      <c r="AD189" s="2">
        <v>319018</v>
      </c>
      <c r="AE189" s="2">
        <v>326150</v>
      </c>
      <c r="AF189" s="2">
        <v>0</v>
      </c>
      <c r="AG189" s="2">
        <v>8284916</v>
      </c>
      <c r="AH189" s="2">
        <v>0</v>
      </c>
      <c r="AI189" s="2">
        <v>1807003</v>
      </c>
      <c r="AJ189" s="2">
        <v>10737087</v>
      </c>
    </row>
    <row r="190" spans="1:36" x14ac:dyDescent="0.25">
      <c r="A190" s="2">
        <v>671</v>
      </c>
      <c r="B190" s="2">
        <v>1</v>
      </c>
      <c r="C190" t="s">
        <v>191</v>
      </c>
      <c r="D190" s="2">
        <v>365</v>
      </c>
      <c r="E190" s="2">
        <v>403.8</v>
      </c>
      <c r="F190" s="2">
        <v>365</v>
      </c>
      <c r="G190" s="2">
        <v>403.8</v>
      </c>
      <c r="H190" s="2">
        <v>2548786</v>
      </c>
      <c r="I190" s="2">
        <v>11257</v>
      </c>
      <c r="J190" s="2">
        <v>33694</v>
      </c>
      <c r="K190" s="2">
        <v>0</v>
      </c>
      <c r="L190" s="2">
        <v>127270</v>
      </c>
      <c r="M190" s="2">
        <v>85749</v>
      </c>
      <c r="N190" s="2">
        <v>92315</v>
      </c>
      <c r="O190" s="2">
        <v>87156</v>
      </c>
      <c r="P190" s="2">
        <v>48858.75</v>
      </c>
      <c r="Q190" s="2">
        <v>5249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483409</v>
      </c>
      <c r="X190" s="2">
        <v>0</v>
      </c>
      <c r="Y190" s="2">
        <v>0</v>
      </c>
      <c r="Z190" s="2">
        <v>11256</v>
      </c>
      <c r="AA190" s="2">
        <v>171211</v>
      </c>
      <c r="AB190" s="2">
        <v>3706210.75</v>
      </c>
      <c r="AC190" s="2">
        <v>0</v>
      </c>
      <c r="AD190" s="2">
        <v>69091</v>
      </c>
      <c r="AE190" s="2">
        <v>27112</v>
      </c>
      <c r="AF190" s="2">
        <v>0</v>
      </c>
      <c r="AG190" s="2">
        <v>314289</v>
      </c>
      <c r="AH190" s="2">
        <v>0</v>
      </c>
      <c r="AI190" s="2">
        <v>95005</v>
      </c>
      <c r="AJ190" s="2">
        <v>505497</v>
      </c>
    </row>
    <row r="191" spans="1:36" x14ac:dyDescent="0.25">
      <c r="A191" s="2">
        <v>676</v>
      </c>
      <c r="B191" s="2">
        <v>1</v>
      </c>
      <c r="C191" t="s">
        <v>192</v>
      </c>
      <c r="D191" s="2">
        <v>174</v>
      </c>
      <c r="E191" s="2">
        <v>190.59999999999997</v>
      </c>
      <c r="F191" s="2">
        <v>180</v>
      </c>
      <c r="G191" s="2">
        <v>197.79999999999998</v>
      </c>
      <c r="H191" s="2">
        <v>1248514</v>
      </c>
      <c r="I191" s="2">
        <v>0</v>
      </c>
      <c r="J191" s="2">
        <v>93010</v>
      </c>
      <c r="K191" s="2">
        <v>0</v>
      </c>
      <c r="L191" s="2">
        <v>85432</v>
      </c>
      <c r="M191" s="2">
        <v>49092</v>
      </c>
      <c r="N191" s="2">
        <v>83173</v>
      </c>
      <c r="O191" s="2">
        <v>45183</v>
      </c>
      <c r="P191" s="2">
        <v>20792.5</v>
      </c>
      <c r="Q191" s="2">
        <v>2571</v>
      </c>
      <c r="R191" s="2">
        <v>6551</v>
      </c>
      <c r="S191" s="2">
        <v>0</v>
      </c>
      <c r="T191" s="2">
        <v>0</v>
      </c>
      <c r="U191" s="2">
        <v>0</v>
      </c>
      <c r="V191" s="2">
        <v>0</v>
      </c>
      <c r="W191" s="2">
        <v>290823</v>
      </c>
      <c r="X191" s="2">
        <v>0</v>
      </c>
      <c r="Y191" s="2">
        <v>2120</v>
      </c>
      <c r="Z191" s="2">
        <v>8496</v>
      </c>
      <c r="AA191" s="2">
        <v>83867</v>
      </c>
      <c r="AB191" s="2">
        <v>2019624.5</v>
      </c>
      <c r="AC191" s="2">
        <v>0</v>
      </c>
      <c r="AD191" s="2">
        <v>10908</v>
      </c>
      <c r="AE191" s="2">
        <v>8832</v>
      </c>
      <c r="AF191" s="2">
        <v>2783</v>
      </c>
      <c r="AG191" s="2">
        <v>158211</v>
      </c>
      <c r="AH191" s="2">
        <v>0</v>
      </c>
      <c r="AI191" s="2">
        <v>35625</v>
      </c>
      <c r="AJ191" s="2">
        <v>216359</v>
      </c>
    </row>
    <row r="192" spans="1:36" x14ac:dyDescent="0.25">
      <c r="A192" s="2">
        <v>682</v>
      </c>
      <c r="B192" s="2">
        <v>1</v>
      </c>
      <c r="C192" t="s">
        <v>193</v>
      </c>
      <c r="D192" s="2">
        <v>1185</v>
      </c>
      <c r="E192" s="2">
        <v>1293.5999999999999</v>
      </c>
      <c r="F192" s="2">
        <v>1185</v>
      </c>
      <c r="G192" s="2">
        <v>1293.5999999999999</v>
      </c>
      <c r="H192" s="2">
        <v>8165203</v>
      </c>
      <c r="I192" s="2">
        <v>42983</v>
      </c>
      <c r="J192" s="2">
        <v>250141</v>
      </c>
      <c r="K192" s="2">
        <v>14817</v>
      </c>
      <c r="L192" s="2">
        <v>0</v>
      </c>
      <c r="M192" s="2">
        <v>0</v>
      </c>
      <c r="N192" s="2">
        <v>419668</v>
      </c>
      <c r="O192" s="2">
        <v>288487</v>
      </c>
      <c r="P192" s="2">
        <v>201467.5</v>
      </c>
      <c r="Q192" s="2">
        <v>16817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681520</v>
      </c>
      <c r="X192" s="2">
        <v>0</v>
      </c>
      <c r="Y192" s="2">
        <v>0</v>
      </c>
      <c r="Z192" s="2">
        <v>38676</v>
      </c>
      <c r="AA192" s="2">
        <v>548486</v>
      </c>
      <c r="AB192" s="2">
        <v>10668265.5</v>
      </c>
      <c r="AC192" s="2">
        <v>0</v>
      </c>
      <c r="AD192" s="2">
        <v>60549</v>
      </c>
      <c r="AE192" s="2">
        <v>115885</v>
      </c>
      <c r="AF192" s="2">
        <v>0</v>
      </c>
      <c r="AG192" s="2">
        <v>298157</v>
      </c>
      <c r="AH192" s="2">
        <v>0</v>
      </c>
      <c r="AI192" s="2">
        <v>315492</v>
      </c>
      <c r="AJ192" s="2">
        <v>790083</v>
      </c>
    </row>
    <row r="193" spans="1:36" x14ac:dyDescent="0.25">
      <c r="A193" s="2">
        <v>690</v>
      </c>
      <c r="B193" s="2">
        <v>1</v>
      </c>
      <c r="C193" t="s">
        <v>194</v>
      </c>
      <c r="D193" s="2">
        <v>1044</v>
      </c>
      <c r="E193" s="2">
        <v>1136.6000000000001</v>
      </c>
      <c r="F193" s="2">
        <v>973</v>
      </c>
      <c r="G193" s="2">
        <v>1061.6000000000001</v>
      </c>
      <c r="H193" s="2">
        <v>6700819</v>
      </c>
      <c r="I193" s="2">
        <v>0</v>
      </c>
      <c r="J193" s="2">
        <v>477675</v>
      </c>
      <c r="K193" s="2">
        <v>27498</v>
      </c>
      <c r="L193" s="2">
        <v>0</v>
      </c>
      <c r="M193" s="2">
        <v>54562</v>
      </c>
      <c r="N193" s="2">
        <v>418641</v>
      </c>
      <c r="O193" s="2">
        <v>229886</v>
      </c>
      <c r="P193" s="2">
        <v>177777.5</v>
      </c>
      <c r="Q193" s="2">
        <v>13801</v>
      </c>
      <c r="R193" s="2">
        <v>786</v>
      </c>
      <c r="S193" s="2">
        <v>0</v>
      </c>
      <c r="T193" s="2">
        <v>0</v>
      </c>
      <c r="U193" s="2">
        <v>0</v>
      </c>
      <c r="V193" s="2">
        <v>0</v>
      </c>
      <c r="W193" s="2">
        <v>318480</v>
      </c>
      <c r="X193" s="2">
        <v>0</v>
      </c>
      <c r="Y193" s="2">
        <v>37460</v>
      </c>
      <c r="Z193" s="2">
        <v>32639</v>
      </c>
      <c r="AA193" s="2">
        <v>450118</v>
      </c>
      <c r="AB193" s="2">
        <v>8940142.5</v>
      </c>
      <c r="AC193" s="2">
        <v>0</v>
      </c>
      <c r="AD193" s="2">
        <v>53901</v>
      </c>
      <c r="AE193" s="2">
        <v>105885</v>
      </c>
      <c r="AF193" s="2">
        <v>468</v>
      </c>
      <c r="AG193" s="2">
        <v>109933</v>
      </c>
      <c r="AH193" s="2">
        <v>0</v>
      </c>
      <c r="AI193" s="2">
        <v>268092</v>
      </c>
      <c r="AJ193" s="2">
        <v>538279</v>
      </c>
    </row>
    <row r="194" spans="1:36" x14ac:dyDescent="0.25">
      <c r="A194" s="2">
        <v>695</v>
      </c>
      <c r="B194" s="2">
        <v>1</v>
      </c>
      <c r="C194" t="s">
        <v>195</v>
      </c>
      <c r="D194" s="2">
        <v>839</v>
      </c>
      <c r="E194" s="2">
        <v>921.8</v>
      </c>
      <c r="F194" s="2">
        <v>717</v>
      </c>
      <c r="G194" s="2">
        <v>785.59999999999991</v>
      </c>
      <c r="H194" s="2">
        <v>4958707</v>
      </c>
      <c r="I194" s="2">
        <v>12281</v>
      </c>
      <c r="J194" s="2">
        <v>407598</v>
      </c>
      <c r="K194" s="2">
        <v>0</v>
      </c>
      <c r="L194" s="2">
        <v>77638</v>
      </c>
      <c r="M194" s="2">
        <v>0</v>
      </c>
      <c r="N194" s="2">
        <v>96708</v>
      </c>
      <c r="O194" s="2">
        <v>190508</v>
      </c>
      <c r="P194" s="2">
        <v>121351.25</v>
      </c>
      <c r="Q194" s="2">
        <v>10213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433164</v>
      </c>
      <c r="X194" s="2">
        <v>0</v>
      </c>
      <c r="Y194" s="2">
        <v>0</v>
      </c>
      <c r="Z194" s="2">
        <v>23222</v>
      </c>
      <c r="AA194" s="2">
        <v>333094</v>
      </c>
      <c r="AB194" s="2">
        <v>6664484.25</v>
      </c>
      <c r="AC194" s="2">
        <v>0</v>
      </c>
      <c r="AD194" s="2">
        <v>31548</v>
      </c>
      <c r="AE194" s="2">
        <v>52023</v>
      </c>
      <c r="AF194" s="2">
        <v>0</v>
      </c>
      <c r="AG194" s="2">
        <v>143214</v>
      </c>
      <c r="AH194" s="2">
        <v>0</v>
      </c>
      <c r="AI194" s="2">
        <v>142795</v>
      </c>
      <c r="AJ194" s="2">
        <v>369580</v>
      </c>
    </row>
    <row r="195" spans="1:36" x14ac:dyDescent="0.25">
      <c r="A195" s="2">
        <v>696</v>
      </c>
      <c r="B195" s="2">
        <v>1</v>
      </c>
      <c r="C195" t="s">
        <v>196</v>
      </c>
      <c r="D195" s="2">
        <v>439</v>
      </c>
      <c r="E195" s="2">
        <v>481.40000000000003</v>
      </c>
      <c r="F195" s="2">
        <v>513</v>
      </c>
      <c r="G195" s="2">
        <v>562.80000000000007</v>
      </c>
      <c r="H195" s="2">
        <v>3552394</v>
      </c>
      <c r="I195" s="2">
        <v>0</v>
      </c>
      <c r="J195" s="2">
        <v>145916</v>
      </c>
      <c r="K195" s="2">
        <v>0</v>
      </c>
      <c r="L195" s="2">
        <v>126675</v>
      </c>
      <c r="M195" s="2">
        <v>240623</v>
      </c>
      <c r="N195" s="2">
        <v>176923</v>
      </c>
      <c r="O195" s="2">
        <v>136197</v>
      </c>
      <c r="P195" s="2">
        <v>86342.5</v>
      </c>
      <c r="Q195" s="2">
        <v>7316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321747</v>
      </c>
      <c r="X195" s="2">
        <v>149500</v>
      </c>
      <c r="Y195" s="2">
        <v>28625</v>
      </c>
      <c r="Z195" s="2">
        <v>16258</v>
      </c>
      <c r="AA195" s="2">
        <v>238627</v>
      </c>
      <c r="AB195" s="2">
        <v>5077643.5</v>
      </c>
      <c r="AC195" s="2">
        <v>0</v>
      </c>
      <c r="AD195" s="2">
        <v>77306</v>
      </c>
      <c r="AE195" s="2">
        <v>86342.5</v>
      </c>
      <c r="AF195" s="2">
        <v>0</v>
      </c>
      <c r="AG195" s="2">
        <v>312582</v>
      </c>
      <c r="AH195" s="2">
        <v>54502</v>
      </c>
      <c r="AI195" s="2">
        <v>238627</v>
      </c>
      <c r="AJ195" s="2">
        <v>714857.5</v>
      </c>
    </row>
    <row r="196" spans="1:36" x14ac:dyDescent="0.25">
      <c r="A196" s="2">
        <v>698</v>
      </c>
      <c r="B196" s="2">
        <v>1</v>
      </c>
      <c r="C196" t="s">
        <v>197</v>
      </c>
      <c r="D196" s="2">
        <v>161</v>
      </c>
      <c r="E196" s="2">
        <v>184.8</v>
      </c>
      <c r="F196" s="2">
        <v>197</v>
      </c>
      <c r="G196" s="2">
        <v>226</v>
      </c>
      <c r="H196" s="2">
        <v>1426512</v>
      </c>
      <c r="I196" s="2">
        <v>6140</v>
      </c>
      <c r="J196" s="2">
        <v>147732</v>
      </c>
      <c r="K196" s="2">
        <v>0</v>
      </c>
      <c r="L196" s="2">
        <v>94001</v>
      </c>
      <c r="M196" s="2">
        <v>421539</v>
      </c>
      <c r="N196" s="2">
        <v>121242</v>
      </c>
      <c r="O196" s="2">
        <v>49780</v>
      </c>
      <c r="P196" s="2">
        <v>37701.25</v>
      </c>
      <c r="Q196" s="2">
        <v>2938</v>
      </c>
      <c r="R196" s="2">
        <v>2956</v>
      </c>
      <c r="S196" s="2">
        <v>0</v>
      </c>
      <c r="T196" s="2">
        <v>0</v>
      </c>
      <c r="U196" s="2">
        <v>0</v>
      </c>
      <c r="V196" s="2">
        <v>0</v>
      </c>
      <c r="W196" s="2">
        <v>67800</v>
      </c>
      <c r="X196" s="2">
        <v>0</v>
      </c>
      <c r="Y196" s="2">
        <v>7421</v>
      </c>
      <c r="Z196" s="2">
        <v>8952</v>
      </c>
      <c r="AA196" s="2">
        <v>95824</v>
      </c>
      <c r="AB196" s="2">
        <v>2490538.25</v>
      </c>
      <c r="AC196" s="2">
        <v>0</v>
      </c>
      <c r="AD196" s="2">
        <v>49780</v>
      </c>
      <c r="AE196" s="2">
        <v>37701.25</v>
      </c>
      <c r="AF196" s="2">
        <v>2956</v>
      </c>
      <c r="AG196" s="2">
        <v>65863.087978269919</v>
      </c>
      <c r="AH196" s="2">
        <v>0</v>
      </c>
      <c r="AI196" s="2">
        <v>95824</v>
      </c>
      <c r="AJ196" s="2">
        <v>252124.3379782699</v>
      </c>
    </row>
    <row r="197" spans="1:36" x14ac:dyDescent="0.25">
      <c r="A197" s="2">
        <v>700</v>
      </c>
      <c r="B197" s="2">
        <v>1</v>
      </c>
      <c r="C197" t="s">
        <v>198</v>
      </c>
      <c r="D197" s="2">
        <v>1815</v>
      </c>
      <c r="E197" s="2">
        <v>1984.6</v>
      </c>
      <c r="F197" s="2">
        <v>2056</v>
      </c>
      <c r="G197" s="2">
        <v>2257.4</v>
      </c>
      <c r="H197" s="2">
        <v>14248709</v>
      </c>
      <c r="I197" s="2">
        <v>0</v>
      </c>
      <c r="J197" s="2">
        <v>115135</v>
      </c>
      <c r="K197" s="2">
        <v>14512</v>
      </c>
      <c r="L197" s="2">
        <v>0</v>
      </c>
      <c r="M197" s="2">
        <v>0</v>
      </c>
      <c r="N197" s="2">
        <v>223450</v>
      </c>
      <c r="O197" s="2">
        <v>474218</v>
      </c>
      <c r="P197" s="2">
        <v>378115</v>
      </c>
      <c r="Q197" s="2">
        <v>29346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677220</v>
      </c>
      <c r="X197" s="2">
        <v>0</v>
      </c>
      <c r="Y197" s="2">
        <v>31453</v>
      </c>
      <c r="Z197" s="2">
        <v>66812</v>
      </c>
      <c r="AA197" s="2">
        <v>957138</v>
      </c>
      <c r="AB197" s="2">
        <v>17216108</v>
      </c>
      <c r="AC197" s="2">
        <v>0</v>
      </c>
      <c r="AD197" s="2">
        <v>178768</v>
      </c>
      <c r="AE197" s="2">
        <v>378115</v>
      </c>
      <c r="AF197" s="2">
        <v>0</v>
      </c>
      <c r="AG197" s="2">
        <v>524864</v>
      </c>
      <c r="AH197" s="2">
        <v>0</v>
      </c>
      <c r="AI197" s="2">
        <v>957138</v>
      </c>
      <c r="AJ197" s="2">
        <v>2038885</v>
      </c>
    </row>
    <row r="198" spans="1:36" x14ac:dyDescent="0.25">
      <c r="A198" s="2">
        <v>701</v>
      </c>
      <c r="B198" s="2">
        <v>1</v>
      </c>
      <c r="C198" t="s">
        <v>199</v>
      </c>
      <c r="D198" s="2">
        <v>2067</v>
      </c>
      <c r="E198" s="2">
        <v>2252.4</v>
      </c>
      <c r="F198" s="2">
        <v>2367</v>
      </c>
      <c r="G198" s="2">
        <v>2581.4</v>
      </c>
      <c r="H198" s="2">
        <v>16293797</v>
      </c>
      <c r="I198" s="2">
        <v>18421</v>
      </c>
      <c r="J198" s="2">
        <v>1353747</v>
      </c>
      <c r="K198" s="2">
        <v>14454</v>
      </c>
      <c r="L198" s="2">
        <v>0</v>
      </c>
      <c r="M198" s="2">
        <v>0</v>
      </c>
      <c r="N198" s="2">
        <v>423808</v>
      </c>
      <c r="O198" s="2">
        <v>617729</v>
      </c>
      <c r="P198" s="2">
        <v>432245</v>
      </c>
      <c r="Q198" s="2">
        <v>33558</v>
      </c>
      <c r="R198" s="2">
        <v>2685</v>
      </c>
      <c r="S198" s="2">
        <v>0</v>
      </c>
      <c r="T198" s="2">
        <v>0</v>
      </c>
      <c r="U198" s="2">
        <v>0</v>
      </c>
      <c r="V198" s="2">
        <v>0</v>
      </c>
      <c r="W198" s="2">
        <v>774420</v>
      </c>
      <c r="X198" s="2">
        <v>0</v>
      </c>
      <c r="Y198" s="2">
        <v>0</v>
      </c>
      <c r="Z198" s="2">
        <v>76250</v>
      </c>
      <c r="AA198" s="2">
        <v>1094514</v>
      </c>
      <c r="AB198" s="2">
        <v>21135628</v>
      </c>
      <c r="AC198" s="2">
        <v>0</v>
      </c>
      <c r="AD198" s="2">
        <v>122959</v>
      </c>
      <c r="AE198" s="2">
        <v>332028</v>
      </c>
      <c r="AF198" s="2">
        <v>2062</v>
      </c>
      <c r="AG198" s="2">
        <v>344753</v>
      </c>
      <c r="AH198" s="2">
        <v>0</v>
      </c>
      <c r="AI198" s="2">
        <v>840748</v>
      </c>
      <c r="AJ198" s="2">
        <v>1642550</v>
      </c>
    </row>
    <row r="199" spans="1:36" x14ac:dyDescent="0.25">
      <c r="A199" s="2">
        <v>704</v>
      </c>
      <c r="B199" s="2">
        <v>1</v>
      </c>
      <c r="C199" t="s">
        <v>200</v>
      </c>
      <c r="D199" s="2">
        <v>1819</v>
      </c>
      <c r="E199" s="2">
        <v>1997.6000000000001</v>
      </c>
      <c r="F199" s="2">
        <v>1844</v>
      </c>
      <c r="G199" s="2">
        <v>2016.8</v>
      </c>
      <c r="H199" s="2">
        <v>12730042</v>
      </c>
      <c r="I199" s="2">
        <v>0</v>
      </c>
      <c r="J199" s="2">
        <v>466115</v>
      </c>
      <c r="K199" s="2">
        <v>14560</v>
      </c>
      <c r="L199" s="2">
        <v>0</v>
      </c>
      <c r="M199" s="2">
        <v>0</v>
      </c>
      <c r="N199" s="2">
        <v>303383.63185967243</v>
      </c>
      <c r="O199" s="2">
        <v>448075</v>
      </c>
      <c r="P199" s="2">
        <v>336191.25</v>
      </c>
      <c r="Q199" s="2">
        <v>26218</v>
      </c>
      <c r="R199" s="2">
        <v>31301</v>
      </c>
      <c r="S199" s="2">
        <v>0</v>
      </c>
      <c r="T199" s="2">
        <v>0</v>
      </c>
      <c r="U199" s="2">
        <v>0</v>
      </c>
      <c r="V199" s="2">
        <v>0</v>
      </c>
      <c r="W199" s="2">
        <v>605040</v>
      </c>
      <c r="X199" s="2">
        <v>475800</v>
      </c>
      <c r="Y199" s="2">
        <v>0</v>
      </c>
      <c r="Z199" s="2">
        <v>63674</v>
      </c>
      <c r="AA199" s="2">
        <v>855123</v>
      </c>
      <c r="AB199" s="2">
        <v>15879722.881859673</v>
      </c>
      <c r="AC199" s="2">
        <v>0</v>
      </c>
      <c r="AD199" s="2">
        <v>130245</v>
      </c>
      <c r="AE199" s="2">
        <v>336191.25</v>
      </c>
      <c r="AF199" s="2">
        <v>31301</v>
      </c>
      <c r="AG199" s="2">
        <v>374224</v>
      </c>
      <c r="AH199" s="2">
        <v>173457</v>
      </c>
      <c r="AI199" s="2">
        <v>855123</v>
      </c>
      <c r="AJ199" s="2">
        <v>1727084.25</v>
      </c>
    </row>
    <row r="200" spans="1:36" x14ac:dyDescent="0.25">
      <c r="A200" s="2">
        <v>706</v>
      </c>
      <c r="B200" s="2">
        <v>1</v>
      </c>
      <c r="C200" t="s">
        <v>201</v>
      </c>
      <c r="D200" s="2">
        <v>1376</v>
      </c>
      <c r="E200" s="2">
        <v>1507.4</v>
      </c>
      <c r="F200" s="2">
        <v>1711</v>
      </c>
      <c r="G200" s="2">
        <v>1884</v>
      </c>
      <c r="H200" s="2">
        <v>11891808</v>
      </c>
      <c r="I200" s="2">
        <v>0</v>
      </c>
      <c r="J200" s="2">
        <v>738015</v>
      </c>
      <c r="K200" s="2">
        <v>14602</v>
      </c>
      <c r="L200" s="2">
        <v>0</v>
      </c>
      <c r="M200" s="2">
        <v>0</v>
      </c>
      <c r="N200" s="2">
        <v>268022</v>
      </c>
      <c r="O200" s="2">
        <v>437546</v>
      </c>
      <c r="P200" s="2">
        <v>313622.5</v>
      </c>
      <c r="Q200" s="2">
        <v>24492</v>
      </c>
      <c r="R200" s="2">
        <v>4955</v>
      </c>
      <c r="S200" s="2">
        <v>0</v>
      </c>
      <c r="T200" s="2">
        <v>0</v>
      </c>
      <c r="U200" s="2">
        <v>0</v>
      </c>
      <c r="V200" s="2">
        <v>-6312</v>
      </c>
      <c r="W200" s="2">
        <v>597812</v>
      </c>
      <c r="X200" s="2">
        <v>0</v>
      </c>
      <c r="Y200" s="2">
        <v>11309</v>
      </c>
      <c r="Z200" s="2">
        <v>57611</v>
      </c>
      <c r="AA200" s="2">
        <v>798816</v>
      </c>
      <c r="AB200" s="2">
        <v>15152298.5</v>
      </c>
      <c r="AC200" s="2">
        <v>0</v>
      </c>
      <c r="AD200" s="2">
        <v>70255</v>
      </c>
      <c r="AE200" s="2">
        <v>208293</v>
      </c>
      <c r="AF200" s="2">
        <v>3291</v>
      </c>
      <c r="AG200" s="2">
        <v>239208</v>
      </c>
      <c r="AH200" s="2">
        <v>0</v>
      </c>
      <c r="AI200" s="2">
        <v>530534</v>
      </c>
      <c r="AJ200" s="2">
        <v>1051581</v>
      </c>
    </row>
    <row r="201" spans="1:36" x14ac:dyDescent="0.25">
      <c r="A201" s="2">
        <v>707</v>
      </c>
      <c r="B201" s="2">
        <v>1</v>
      </c>
      <c r="C201" t="s">
        <v>202</v>
      </c>
      <c r="D201" s="2">
        <v>84</v>
      </c>
      <c r="E201" s="2">
        <v>92.6</v>
      </c>
      <c r="F201" s="2">
        <v>93</v>
      </c>
      <c r="G201" s="2">
        <v>101.60000000000001</v>
      </c>
      <c r="H201" s="2">
        <v>641299</v>
      </c>
      <c r="I201" s="2">
        <v>0</v>
      </c>
      <c r="J201" s="2">
        <v>76794</v>
      </c>
      <c r="K201" s="2">
        <v>0</v>
      </c>
      <c r="L201" s="2">
        <v>49421</v>
      </c>
      <c r="M201" s="2">
        <v>144553</v>
      </c>
      <c r="N201" s="2">
        <v>46481</v>
      </c>
      <c r="O201" s="2">
        <v>22094</v>
      </c>
      <c r="P201" s="2">
        <v>9038.75</v>
      </c>
      <c r="Q201" s="2">
        <v>1321</v>
      </c>
      <c r="R201" s="2">
        <v>7686</v>
      </c>
      <c r="S201" s="2">
        <v>0</v>
      </c>
      <c r="T201" s="2">
        <v>0</v>
      </c>
      <c r="U201" s="2">
        <v>0</v>
      </c>
      <c r="V201" s="2">
        <v>0</v>
      </c>
      <c r="W201" s="2">
        <v>176732</v>
      </c>
      <c r="X201" s="2">
        <v>0</v>
      </c>
      <c r="Y201" s="2">
        <v>1414</v>
      </c>
      <c r="Z201" s="2">
        <v>2906</v>
      </c>
      <c r="AA201" s="2">
        <v>43078</v>
      </c>
      <c r="AB201" s="2">
        <v>1222817.75</v>
      </c>
      <c r="AC201" s="2">
        <v>0</v>
      </c>
      <c r="AD201" s="2">
        <v>1128</v>
      </c>
      <c r="AE201" s="2">
        <v>29</v>
      </c>
      <c r="AF201" s="2">
        <v>25</v>
      </c>
      <c r="AG201" s="2">
        <v>775</v>
      </c>
      <c r="AH201" s="2">
        <v>0</v>
      </c>
      <c r="AI201" s="2">
        <v>139</v>
      </c>
      <c r="AJ201" s="2">
        <v>2096</v>
      </c>
    </row>
    <row r="202" spans="1:36" x14ac:dyDescent="0.25">
      <c r="A202" s="2">
        <v>709</v>
      </c>
      <c r="B202" s="2">
        <v>1</v>
      </c>
      <c r="C202" t="s">
        <v>203</v>
      </c>
      <c r="D202" s="2">
        <v>10400</v>
      </c>
      <c r="E202" s="2">
        <v>11357</v>
      </c>
      <c r="F202" s="2">
        <v>7987</v>
      </c>
      <c r="G202" s="2">
        <v>8768.4000000000015</v>
      </c>
      <c r="H202" s="2">
        <v>55346141</v>
      </c>
      <c r="I202" s="2">
        <v>272224</v>
      </c>
      <c r="J202" s="2">
        <v>6531409</v>
      </c>
      <c r="K202" s="2">
        <v>18489</v>
      </c>
      <c r="L202" s="2">
        <v>0</v>
      </c>
      <c r="M202" s="2">
        <v>0</v>
      </c>
      <c r="N202" s="2">
        <v>694797</v>
      </c>
      <c r="O202" s="2">
        <v>1928593</v>
      </c>
      <c r="P202" s="2">
        <v>438420</v>
      </c>
      <c r="Q202" s="2">
        <v>113989</v>
      </c>
      <c r="R202" s="2">
        <v>425969</v>
      </c>
      <c r="S202" s="2">
        <v>0</v>
      </c>
      <c r="T202" s="2">
        <v>0</v>
      </c>
      <c r="U202" s="2">
        <v>0</v>
      </c>
      <c r="V202" s="2">
        <v>-7574</v>
      </c>
      <c r="W202" s="2">
        <v>8301746</v>
      </c>
      <c r="X202" s="2">
        <v>0</v>
      </c>
      <c r="Y202" s="2">
        <v>145954</v>
      </c>
      <c r="Z202" s="2">
        <v>631677</v>
      </c>
      <c r="AA202" s="2">
        <v>3717802</v>
      </c>
      <c r="AB202" s="2">
        <v>78559636</v>
      </c>
      <c r="AC202" s="2">
        <v>0</v>
      </c>
      <c r="AD202" s="2">
        <v>904458</v>
      </c>
      <c r="AE202" s="2">
        <v>438420</v>
      </c>
      <c r="AF202" s="2">
        <v>425969</v>
      </c>
      <c r="AG202" s="2">
        <v>7627004</v>
      </c>
      <c r="AH202" s="2">
        <v>0</v>
      </c>
      <c r="AI202" s="2">
        <v>3717802</v>
      </c>
      <c r="AJ202" s="2">
        <v>13113653</v>
      </c>
    </row>
    <row r="203" spans="1:36" x14ac:dyDescent="0.25">
      <c r="A203" s="2">
        <v>712</v>
      </c>
      <c r="B203" s="2">
        <v>1</v>
      </c>
      <c r="C203" t="s">
        <v>204</v>
      </c>
      <c r="D203" s="2">
        <v>560</v>
      </c>
      <c r="E203" s="2">
        <v>613.4</v>
      </c>
      <c r="F203" s="2">
        <v>490</v>
      </c>
      <c r="G203" s="2">
        <v>534.6</v>
      </c>
      <c r="H203" s="2">
        <v>3374395</v>
      </c>
      <c r="I203" s="2">
        <v>0</v>
      </c>
      <c r="J203" s="2">
        <v>471280</v>
      </c>
      <c r="K203" s="2">
        <v>0</v>
      </c>
      <c r="L203" s="2">
        <v>128871</v>
      </c>
      <c r="M203" s="2">
        <v>0</v>
      </c>
      <c r="N203" s="2">
        <v>108348.41313869756</v>
      </c>
      <c r="O203" s="2">
        <v>117112</v>
      </c>
      <c r="P203" s="2">
        <v>88768.75</v>
      </c>
      <c r="Q203" s="2">
        <v>6950</v>
      </c>
      <c r="R203" s="2">
        <v>14990</v>
      </c>
      <c r="S203" s="2">
        <v>0</v>
      </c>
      <c r="T203" s="2">
        <v>0</v>
      </c>
      <c r="U203" s="2">
        <v>0</v>
      </c>
      <c r="V203" s="2">
        <v>0</v>
      </c>
      <c r="W203" s="2">
        <v>160380</v>
      </c>
      <c r="X203" s="2">
        <v>0</v>
      </c>
      <c r="Y203" s="2">
        <v>0</v>
      </c>
      <c r="Z203" s="2">
        <v>16856</v>
      </c>
      <c r="AA203" s="2">
        <v>226670</v>
      </c>
      <c r="AB203" s="2">
        <v>4714621.1631386969</v>
      </c>
      <c r="AC203" s="2">
        <v>0</v>
      </c>
      <c r="AD203" s="2">
        <v>39846</v>
      </c>
      <c r="AE203" s="2">
        <v>88768.75</v>
      </c>
      <c r="AF203" s="2">
        <v>14990</v>
      </c>
      <c r="AG203" s="2">
        <v>93166</v>
      </c>
      <c r="AH203" s="2">
        <v>0</v>
      </c>
      <c r="AI203" s="2">
        <v>226670</v>
      </c>
      <c r="AJ203" s="2">
        <v>463440.75</v>
      </c>
    </row>
    <row r="204" spans="1:36" x14ac:dyDescent="0.25">
      <c r="A204" s="2">
        <v>716</v>
      </c>
      <c r="B204" s="2">
        <v>1</v>
      </c>
      <c r="C204" t="s">
        <v>205</v>
      </c>
      <c r="D204" s="2">
        <v>1802</v>
      </c>
      <c r="E204" s="2">
        <v>1962.8000000000002</v>
      </c>
      <c r="F204" s="2">
        <v>1608</v>
      </c>
      <c r="G204" s="2">
        <v>1752.9999999999998</v>
      </c>
      <c r="H204" s="2">
        <v>11064936</v>
      </c>
      <c r="I204" s="2">
        <v>0</v>
      </c>
      <c r="J204" s="2">
        <v>186550</v>
      </c>
      <c r="K204" s="2">
        <v>14631</v>
      </c>
      <c r="L204" s="2">
        <v>0</v>
      </c>
      <c r="M204" s="2">
        <v>0</v>
      </c>
      <c r="N204" s="2">
        <v>187894</v>
      </c>
      <c r="O204" s="2">
        <v>388683</v>
      </c>
      <c r="P204" s="2">
        <v>293627.5</v>
      </c>
      <c r="Q204" s="2">
        <v>22789</v>
      </c>
      <c r="R204" s="2">
        <v>7573</v>
      </c>
      <c r="S204" s="2">
        <v>0</v>
      </c>
      <c r="T204" s="2">
        <v>0</v>
      </c>
      <c r="U204" s="2">
        <v>0</v>
      </c>
      <c r="V204" s="2">
        <v>0</v>
      </c>
      <c r="W204" s="2">
        <v>525900</v>
      </c>
      <c r="X204" s="2">
        <v>0</v>
      </c>
      <c r="Y204" s="2">
        <v>12016</v>
      </c>
      <c r="Z204" s="2">
        <v>54589</v>
      </c>
      <c r="AA204" s="2">
        <v>743272</v>
      </c>
      <c r="AB204" s="2">
        <v>13502460.5</v>
      </c>
      <c r="AC204" s="2">
        <v>0</v>
      </c>
      <c r="AD204" s="2">
        <v>125804</v>
      </c>
      <c r="AE204" s="2">
        <v>254779</v>
      </c>
      <c r="AF204" s="2">
        <v>6571</v>
      </c>
      <c r="AG204" s="2">
        <v>264458</v>
      </c>
      <c r="AH204" s="2">
        <v>0</v>
      </c>
      <c r="AI204" s="2">
        <v>644932</v>
      </c>
      <c r="AJ204" s="2">
        <v>1296544</v>
      </c>
    </row>
    <row r="205" spans="1:36" x14ac:dyDescent="0.25">
      <c r="A205" s="2">
        <v>717</v>
      </c>
      <c r="B205" s="2">
        <v>1</v>
      </c>
      <c r="C205" t="s">
        <v>206</v>
      </c>
      <c r="D205" s="2">
        <v>1927</v>
      </c>
      <c r="E205" s="2">
        <v>2125.6000000000004</v>
      </c>
      <c r="F205" s="2">
        <v>1914</v>
      </c>
      <c r="G205" s="2">
        <v>2114.4</v>
      </c>
      <c r="H205" s="2">
        <v>13346093</v>
      </c>
      <c r="I205" s="2">
        <v>119738</v>
      </c>
      <c r="J205" s="2">
        <v>241955</v>
      </c>
      <c r="K205" s="2">
        <v>46418</v>
      </c>
      <c r="L205" s="2">
        <v>0</v>
      </c>
      <c r="M205" s="2">
        <v>0</v>
      </c>
      <c r="N205" s="2">
        <v>176787</v>
      </c>
      <c r="O205" s="2">
        <v>463721</v>
      </c>
      <c r="P205" s="2">
        <v>352888.75</v>
      </c>
      <c r="Q205" s="2">
        <v>27487</v>
      </c>
      <c r="R205" s="2">
        <v>32583</v>
      </c>
      <c r="S205" s="2">
        <v>0</v>
      </c>
      <c r="T205" s="2">
        <v>0</v>
      </c>
      <c r="U205" s="2">
        <v>0</v>
      </c>
      <c r="V205" s="2">
        <v>0</v>
      </c>
      <c r="W205" s="2">
        <v>634320</v>
      </c>
      <c r="X205" s="2">
        <v>0</v>
      </c>
      <c r="Y205" s="2">
        <v>0</v>
      </c>
      <c r="Z205" s="2">
        <v>100652</v>
      </c>
      <c r="AA205" s="2">
        <v>896506</v>
      </c>
      <c r="AB205" s="2">
        <v>16439148.75</v>
      </c>
      <c r="AC205" s="2">
        <v>0</v>
      </c>
      <c r="AD205" s="2">
        <v>140799</v>
      </c>
      <c r="AE205" s="2">
        <v>352888.75</v>
      </c>
      <c r="AF205" s="2">
        <v>32583</v>
      </c>
      <c r="AG205" s="2">
        <v>368956</v>
      </c>
      <c r="AH205" s="2">
        <v>0</v>
      </c>
      <c r="AI205" s="2">
        <v>896506</v>
      </c>
      <c r="AJ205" s="2">
        <v>1791732.75</v>
      </c>
    </row>
    <row r="206" spans="1:36" x14ac:dyDescent="0.25">
      <c r="A206" s="2">
        <v>719</v>
      </c>
      <c r="B206" s="2">
        <v>1</v>
      </c>
      <c r="C206" t="s">
        <v>207</v>
      </c>
      <c r="D206" s="2">
        <v>9093</v>
      </c>
      <c r="E206" s="2">
        <v>9979.5999999999985</v>
      </c>
      <c r="F206" s="2">
        <v>9443</v>
      </c>
      <c r="G206" s="2">
        <v>10354.400000000001</v>
      </c>
      <c r="H206" s="2">
        <v>65356973</v>
      </c>
      <c r="I206" s="2">
        <v>0</v>
      </c>
      <c r="J206" s="2">
        <v>439189</v>
      </c>
      <c r="K206" s="2">
        <v>188948</v>
      </c>
      <c r="L206" s="2">
        <v>0</v>
      </c>
      <c r="M206" s="2">
        <v>0</v>
      </c>
      <c r="N206" s="2">
        <v>0</v>
      </c>
      <c r="O206" s="2">
        <v>2247248</v>
      </c>
      <c r="P206" s="2">
        <v>1384398.75</v>
      </c>
      <c r="Q206" s="2">
        <v>134607</v>
      </c>
      <c r="R206" s="2">
        <v>28992</v>
      </c>
      <c r="S206" s="2">
        <v>0</v>
      </c>
      <c r="T206" s="2">
        <v>0</v>
      </c>
      <c r="U206" s="2">
        <v>0</v>
      </c>
      <c r="V206" s="2">
        <v>-15149</v>
      </c>
      <c r="W206" s="2">
        <v>9567155</v>
      </c>
      <c r="X206" s="2">
        <v>2388100</v>
      </c>
      <c r="Y206" s="2">
        <v>0</v>
      </c>
      <c r="Z206" s="2">
        <v>508448</v>
      </c>
      <c r="AA206" s="2">
        <v>4390266</v>
      </c>
      <c r="AB206" s="2">
        <v>84231075.75</v>
      </c>
      <c r="AC206" s="2">
        <v>0</v>
      </c>
      <c r="AD206" s="2">
        <v>650379</v>
      </c>
      <c r="AE206" s="2">
        <v>1384398.75</v>
      </c>
      <c r="AF206" s="2">
        <v>28992</v>
      </c>
      <c r="AG206" s="2">
        <v>8494222</v>
      </c>
      <c r="AH206" s="2">
        <v>870605</v>
      </c>
      <c r="AI206" s="2">
        <v>4390266</v>
      </c>
      <c r="AJ206" s="2">
        <v>14948257.75</v>
      </c>
    </row>
    <row r="207" spans="1:36" x14ac:dyDescent="0.25">
      <c r="A207" s="2">
        <v>720</v>
      </c>
      <c r="B207" s="2">
        <v>1</v>
      </c>
      <c r="C207" t="s">
        <v>208</v>
      </c>
      <c r="D207" s="2">
        <v>9199</v>
      </c>
      <c r="E207" s="2">
        <v>10109.600000000002</v>
      </c>
      <c r="F207" s="2">
        <v>8376</v>
      </c>
      <c r="G207" s="2">
        <v>9215</v>
      </c>
      <c r="H207" s="2">
        <v>58165080</v>
      </c>
      <c r="I207" s="2">
        <v>422664</v>
      </c>
      <c r="J207" s="2">
        <v>3003736</v>
      </c>
      <c r="K207" s="2">
        <v>719017</v>
      </c>
      <c r="L207" s="2">
        <v>0</v>
      </c>
      <c r="M207" s="2">
        <v>0</v>
      </c>
      <c r="N207" s="2">
        <v>78114.594783496679</v>
      </c>
      <c r="O207" s="2">
        <v>1982322</v>
      </c>
      <c r="P207" s="2">
        <v>1536242.5</v>
      </c>
      <c r="Q207" s="2">
        <v>119795</v>
      </c>
      <c r="R207" s="2">
        <v>173703</v>
      </c>
      <c r="S207" s="2">
        <v>0</v>
      </c>
      <c r="T207" s="2">
        <v>0</v>
      </c>
      <c r="U207" s="2">
        <v>0</v>
      </c>
      <c r="V207" s="2">
        <v>-15149</v>
      </c>
      <c r="W207" s="2">
        <v>2764500</v>
      </c>
      <c r="X207" s="2">
        <v>0</v>
      </c>
      <c r="Y207" s="2">
        <v>0</v>
      </c>
      <c r="Z207" s="2">
        <v>502728</v>
      </c>
      <c r="AA207" s="2">
        <v>3907160</v>
      </c>
      <c r="AB207" s="2">
        <v>73359913.0947835</v>
      </c>
      <c r="AC207" s="2">
        <v>0</v>
      </c>
      <c r="AD207" s="2">
        <v>621328</v>
      </c>
      <c r="AE207" s="2">
        <v>1536242.5</v>
      </c>
      <c r="AF207" s="2">
        <v>173703</v>
      </c>
      <c r="AG207" s="2">
        <v>1616978</v>
      </c>
      <c r="AH207" s="2">
        <v>0</v>
      </c>
      <c r="AI207" s="2">
        <v>3907160</v>
      </c>
      <c r="AJ207" s="2">
        <v>7855411.5</v>
      </c>
    </row>
    <row r="208" spans="1:36" x14ac:dyDescent="0.25">
      <c r="A208" s="2">
        <v>721</v>
      </c>
      <c r="B208" s="2">
        <v>1</v>
      </c>
      <c r="C208" t="s">
        <v>209</v>
      </c>
      <c r="D208" s="2">
        <v>4017</v>
      </c>
      <c r="E208" s="2">
        <v>4400.6000000000004</v>
      </c>
      <c r="F208" s="2">
        <v>4342</v>
      </c>
      <c r="G208" s="2">
        <v>4756.8</v>
      </c>
      <c r="H208" s="2">
        <v>30024922</v>
      </c>
      <c r="I208" s="2">
        <v>112574</v>
      </c>
      <c r="J208" s="2">
        <v>218811</v>
      </c>
      <c r="K208" s="2">
        <v>14284</v>
      </c>
      <c r="L208" s="2">
        <v>0</v>
      </c>
      <c r="M208" s="2">
        <v>0</v>
      </c>
      <c r="N208" s="2">
        <v>406120</v>
      </c>
      <c r="O208" s="2">
        <v>1032081</v>
      </c>
      <c r="P208" s="2">
        <v>733787.5</v>
      </c>
      <c r="Q208" s="2">
        <v>61838</v>
      </c>
      <c r="R208" s="2">
        <v>6850</v>
      </c>
      <c r="S208" s="2">
        <v>0</v>
      </c>
      <c r="T208" s="2">
        <v>0</v>
      </c>
      <c r="U208" s="2">
        <v>0</v>
      </c>
      <c r="V208" s="2">
        <v>-15149</v>
      </c>
      <c r="W208" s="2">
        <v>2600543</v>
      </c>
      <c r="X208" s="2">
        <v>0</v>
      </c>
      <c r="Y208" s="2">
        <v>0</v>
      </c>
      <c r="Z208" s="2">
        <v>229637</v>
      </c>
      <c r="AA208" s="2">
        <v>2016883</v>
      </c>
      <c r="AB208" s="2">
        <v>37443181.5</v>
      </c>
      <c r="AC208" s="2">
        <v>0</v>
      </c>
      <c r="AD208" s="2">
        <v>264944</v>
      </c>
      <c r="AE208" s="2">
        <v>702091</v>
      </c>
      <c r="AF208" s="2">
        <v>6554</v>
      </c>
      <c r="AG208" s="2">
        <v>1914122</v>
      </c>
      <c r="AH208" s="2">
        <v>0</v>
      </c>
      <c r="AI208" s="2">
        <v>1929761</v>
      </c>
      <c r="AJ208" s="2">
        <v>4817472</v>
      </c>
    </row>
    <row r="209" spans="1:36" x14ac:dyDescent="0.25">
      <c r="A209" s="2">
        <v>726</v>
      </c>
      <c r="B209" s="2">
        <v>1</v>
      </c>
      <c r="C209" t="s">
        <v>210</v>
      </c>
      <c r="D209" s="2">
        <v>2485</v>
      </c>
      <c r="E209" s="2">
        <v>2716.7999999999997</v>
      </c>
      <c r="F209" s="2">
        <v>2923</v>
      </c>
      <c r="G209" s="2">
        <v>3194.6</v>
      </c>
      <c r="H209" s="2">
        <v>20164315</v>
      </c>
      <c r="I209" s="2">
        <v>92106</v>
      </c>
      <c r="J209" s="2">
        <v>305167</v>
      </c>
      <c r="K209" s="2">
        <v>14384</v>
      </c>
      <c r="L209" s="2">
        <v>0</v>
      </c>
      <c r="M209" s="2">
        <v>0</v>
      </c>
      <c r="N209" s="2">
        <v>296823</v>
      </c>
      <c r="O209" s="2">
        <v>697318</v>
      </c>
      <c r="P209" s="2">
        <v>416952.5</v>
      </c>
      <c r="Q209" s="2">
        <v>41530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3237599</v>
      </c>
      <c r="X209" s="2">
        <v>0</v>
      </c>
      <c r="Y209" s="2">
        <v>0</v>
      </c>
      <c r="Z209" s="2">
        <v>144611</v>
      </c>
      <c r="AA209" s="2">
        <v>1354510</v>
      </c>
      <c r="AB209" s="2">
        <v>26765315.5</v>
      </c>
      <c r="AC209" s="2">
        <v>0</v>
      </c>
      <c r="AD209" s="2">
        <v>260323</v>
      </c>
      <c r="AE209" s="2">
        <v>416952.5</v>
      </c>
      <c r="AF209" s="2">
        <v>0</v>
      </c>
      <c r="AG209" s="2">
        <v>2984466</v>
      </c>
      <c r="AH209" s="2">
        <v>0</v>
      </c>
      <c r="AI209" s="2">
        <v>1354510</v>
      </c>
      <c r="AJ209" s="2">
        <v>5016251.5</v>
      </c>
    </row>
    <row r="210" spans="1:36" x14ac:dyDescent="0.25">
      <c r="A210" s="2">
        <v>727</v>
      </c>
      <c r="B210" s="2">
        <v>1</v>
      </c>
      <c r="C210" t="s">
        <v>211</v>
      </c>
      <c r="D210" s="2">
        <v>3801</v>
      </c>
      <c r="E210" s="2">
        <v>4167.2</v>
      </c>
      <c r="F210" s="2">
        <v>2984</v>
      </c>
      <c r="G210" s="2">
        <v>3271</v>
      </c>
      <c r="H210" s="2">
        <v>20646552</v>
      </c>
      <c r="I210" s="2">
        <v>152487</v>
      </c>
      <c r="J210" s="2">
        <v>463726</v>
      </c>
      <c r="K210" s="2">
        <v>30121</v>
      </c>
      <c r="L210" s="2">
        <v>0</v>
      </c>
      <c r="M210" s="2">
        <v>0</v>
      </c>
      <c r="N210" s="2">
        <v>148984</v>
      </c>
      <c r="O210" s="2">
        <v>712747</v>
      </c>
      <c r="P210" s="2">
        <v>452433.75</v>
      </c>
      <c r="Q210" s="2">
        <v>42523</v>
      </c>
      <c r="R210" s="2">
        <v>27869</v>
      </c>
      <c r="S210" s="2">
        <v>0</v>
      </c>
      <c r="T210" s="2">
        <v>0</v>
      </c>
      <c r="U210" s="2">
        <v>0</v>
      </c>
      <c r="V210" s="2">
        <v>0</v>
      </c>
      <c r="W210" s="2">
        <v>2795037</v>
      </c>
      <c r="X210" s="2">
        <v>791700</v>
      </c>
      <c r="Y210" s="2">
        <v>31806</v>
      </c>
      <c r="Z210" s="2">
        <v>164918</v>
      </c>
      <c r="AA210" s="2">
        <v>1386904</v>
      </c>
      <c r="AB210" s="2">
        <v>27056107.75</v>
      </c>
      <c r="AC210" s="2">
        <v>0</v>
      </c>
      <c r="AD210" s="2">
        <v>171147</v>
      </c>
      <c r="AE210" s="2">
        <v>332435</v>
      </c>
      <c r="AF210" s="2">
        <v>20477</v>
      </c>
      <c r="AG210" s="2">
        <v>1832528</v>
      </c>
      <c r="AH210" s="2">
        <v>260313</v>
      </c>
      <c r="AI210" s="2">
        <v>1019057</v>
      </c>
      <c r="AJ210" s="2">
        <v>3375644</v>
      </c>
    </row>
    <row r="211" spans="1:36" x14ac:dyDescent="0.25">
      <c r="A211" s="2">
        <v>728</v>
      </c>
      <c r="B211" s="2">
        <v>1</v>
      </c>
      <c r="C211" t="s">
        <v>212</v>
      </c>
      <c r="D211" s="2">
        <v>14927</v>
      </c>
      <c r="E211" s="2">
        <v>16321.000000000002</v>
      </c>
      <c r="F211" s="2">
        <v>13537</v>
      </c>
      <c r="G211" s="2">
        <v>14759.8</v>
      </c>
      <c r="H211" s="2">
        <v>93163858</v>
      </c>
      <c r="I211" s="2">
        <v>397079</v>
      </c>
      <c r="J211" s="2">
        <v>1190104</v>
      </c>
      <c r="K211" s="2">
        <v>180773</v>
      </c>
      <c r="L211" s="2">
        <v>0</v>
      </c>
      <c r="M211" s="2">
        <v>0</v>
      </c>
      <c r="N211" s="2">
        <v>439996</v>
      </c>
      <c r="O211" s="2">
        <v>3207898</v>
      </c>
      <c r="P211" s="2">
        <v>2198371.25</v>
      </c>
      <c r="Q211" s="2">
        <v>191877</v>
      </c>
      <c r="R211" s="2">
        <v>82802</v>
      </c>
      <c r="S211" s="2">
        <v>0</v>
      </c>
      <c r="T211" s="2">
        <v>0</v>
      </c>
      <c r="U211" s="2">
        <v>227527</v>
      </c>
      <c r="V211" s="2">
        <v>0</v>
      </c>
      <c r="W211" s="2">
        <v>9629146</v>
      </c>
      <c r="X211" s="2">
        <v>0</v>
      </c>
      <c r="Y211" s="2">
        <v>0</v>
      </c>
      <c r="Z211" s="2">
        <v>688403</v>
      </c>
      <c r="AA211" s="2">
        <v>6258155</v>
      </c>
      <c r="AB211" s="2">
        <v>117855989.25</v>
      </c>
      <c r="AC211" s="2">
        <v>0</v>
      </c>
      <c r="AD211" s="2">
        <v>859745</v>
      </c>
      <c r="AE211" s="2">
        <v>2055122</v>
      </c>
      <c r="AF211" s="2">
        <v>77406</v>
      </c>
      <c r="AG211" s="2">
        <v>7261261</v>
      </c>
      <c r="AH211" s="2">
        <v>0</v>
      </c>
      <c r="AI211" s="2">
        <v>5850363</v>
      </c>
      <c r="AJ211" s="2">
        <v>16103897</v>
      </c>
    </row>
    <row r="212" spans="1:36" x14ac:dyDescent="0.25">
      <c r="A212" s="2">
        <v>738</v>
      </c>
      <c r="B212" s="2">
        <v>1</v>
      </c>
      <c r="C212" t="s">
        <v>213</v>
      </c>
      <c r="D212" s="2">
        <v>691</v>
      </c>
      <c r="E212" s="2">
        <v>756.40000000000009</v>
      </c>
      <c r="F212" s="2">
        <v>1041</v>
      </c>
      <c r="G212" s="2">
        <v>1143.9999999999998</v>
      </c>
      <c r="H212" s="2">
        <v>7220928</v>
      </c>
      <c r="I212" s="2">
        <v>0</v>
      </c>
      <c r="J212" s="2">
        <v>151943</v>
      </c>
      <c r="K212" s="2">
        <v>0</v>
      </c>
      <c r="L212" s="2">
        <v>0</v>
      </c>
      <c r="M212" s="2">
        <v>0</v>
      </c>
      <c r="N212" s="2">
        <v>192208</v>
      </c>
      <c r="O212" s="2">
        <v>258716</v>
      </c>
      <c r="P212" s="2">
        <v>179760</v>
      </c>
      <c r="Q212" s="2">
        <v>14872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572000</v>
      </c>
      <c r="X212" s="2">
        <v>0</v>
      </c>
      <c r="Y212" s="2">
        <v>9542</v>
      </c>
      <c r="Z212" s="2">
        <v>28439</v>
      </c>
      <c r="AA212" s="2">
        <v>485056</v>
      </c>
      <c r="AB212" s="2">
        <v>9113464</v>
      </c>
      <c r="AC212" s="2">
        <v>0</v>
      </c>
      <c r="AD212" s="2">
        <v>51724</v>
      </c>
      <c r="AE212" s="2">
        <v>168500</v>
      </c>
      <c r="AF212" s="2">
        <v>0</v>
      </c>
      <c r="AG212" s="2">
        <v>400909</v>
      </c>
      <c r="AH212" s="2">
        <v>0</v>
      </c>
      <c r="AI212" s="2">
        <v>454672</v>
      </c>
      <c r="AJ212" s="2">
        <v>1075805</v>
      </c>
    </row>
    <row r="213" spans="1:36" x14ac:dyDescent="0.25">
      <c r="A213" s="2">
        <v>739</v>
      </c>
      <c r="B213" s="2">
        <v>1</v>
      </c>
      <c r="C213" t="s">
        <v>214</v>
      </c>
      <c r="D213" s="2">
        <v>754</v>
      </c>
      <c r="E213" s="2">
        <v>828.8</v>
      </c>
      <c r="F213" s="2">
        <v>728</v>
      </c>
      <c r="G213" s="2">
        <v>802.39999999999986</v>
      </c>
      <c r="H213" s="2">
        <v>5064749</v>
      </c>
      <c r="I213" s="2">
        <v>0</v>
      </c>
      <c r="J213" s="2">
        <v>95314</v>
      </c>
      <c r="K213" s="2">
        <v>0</v>
      </c>
      <c r="L213" s="2">
        <v>71660</v>
      </c>
      <c r="M213" s="2">
        <v>0</v>
      </c>
      <c r="N213" s="2">
        <v>155276.58449773435</v>
      </c>
      <c r="O213" s="2">
        <v>181961</v>
      </c>
      <c r="P213" s="2">
        <v>111912.5</v>
      </c>
      <c r="Q213" s="2">
        <v>10431</v>
      </c>
      <c r="R213" s="2">
        <v>8706</v>
      </c>
      <c r="S213" s="2">
        <v>0</v>
      </c>
      <c r="T213" s="2">
        <v>0</v>
      </c>
      <c r="U213" s="2">
        <v>0</v>
      </c>
      <c r="V213" s="2">
        <v>0</v>
      </c>
      <c r="W213" s="2">
        <v>665872</v>
      </c>
      <c r="X213" s="2">
        <v>123250</v>
      </c>
      <c r="Y213" s="2">
        <v>9895</v>
      </c>
      <c r="Z213" s="2">
        <v>23163</v>
      </c>
      <c r="AA213" s="2">
        <v>340218</v>
      </c>
      <c r="AB213" s="2">
        <v>6739158.084497734</v>
      </c>
      <c r="AC213" s="2">
        <v>0</v>
      </c>
      <c r="AD213" s="2">
        <v>63254</v>
      </c>
      <c r="AE213" s="2">
        <v>99755</v>
      </c>
      <c r="AF213" s="2">
        <v>7760</v>
      </c>
      <c r="AG213" s="2">
        <v>509407</v>
      </c>
      <c r="AH213" s="2">
        <v>0</v>
      </c>
      <c r="AI213" s="2">
        <v>303258</v>
      </c>
      <c r="AJ213" s="2">
        <v>983434</v>
      </c>
    </row>
    <row r="214" spans="1:36" x14ac:dyDescent="0.25">
      <c r="A214" s="2">
        <v>740</v>
      </c>
      <c r="B214" s="2">
        <v>1</v>
      </c>
      <c r="C214" t="s">
        <v>215</v>
      </c>
      <c r="D214" s="2">
        <v>1343</v>
      </c>
      <c r="E214" s="2">
        <v>1494.2</v>
      </c>
      <c r="F214" s="2">
        <v>1286</v>
      </c>
      <c r="G214" s="2">
        <v>1435</v>
      </c>
      <c r="H214" s="2">
        <v>9057720</v>
      </c>
      <c r="I214" s="2">
        <v>24562</v>
      </c>
      <c r="J214" s="2">
        <v>676673</v>
      </c>
      <c r="K214" s="2">
        <v>205110</v>
      </c>
      <c r="L214" s="2">
        <v>0</v>
      </c>
      <c r="M214" s="2">
        <v>0</v>
      </c>
      <c r="N214" s="2">
        <v>311537.49879221502</v>
      </c>
      <c r="O214" s="2">
        <v>324713</v>
      </c>
      <c r="P214" s="2">
        <v>225486.25</v>
      </c>
      <c r="Q214" s="2">
        <v>18655</v>
      </c>
      <c r="R214" s="2">
        <v>0</v>
      </c>
      <c r="S214" s="2">
        <v>0</v>
      </c>
      <c r="T214" s="2">
        <v>0</v>
      </c>
      <c r="U214" s="2">
        <v>0</v>
      </c>
      <c r="V214" s="2">
        <v>-7574</v>
      </c>
      <c r="W214" s="2">
        <v>717500</v>
      </c>
      <c r="X214" s="2">
        <v>0</v>
      </c>
      <c r="Y214" s="2">
        <v>48416</v>
      </c>
      <c r="Z214" s="2">
        <v>41411</v>
      </c>
      <c r="AA214" s="2">
        <v>608440</v>
      </c>
      <c r="AB214" s="2">
        <v>12252649.748792214</v>
      </c>
      <c r="AC214" s="2">
        <v>0</v>
      </c>
      <c r="AD214" s="2">
        <v>101248</v>
      </c>
      <c r="AE214" s="2">
        <v>180108</v>
      </c>
      <c r="AF214" s="2">
        <v>0</v>
      </c>
      <c r="AG214" s="2">
        <v>428526</v>
      </c>
      <c r="AH214" s="2">
        <v>0</v>
      </c>
      <c r="AI214" s="2">
        <v>485993</v>
      </c>
      <c r="AJ214" s="2">
        <v>1195875</v>
      </c>
    </row>
    <row r="215" spans="1:36" x14ac:dyDescent="0.25">
      <c r="A215" s="2">
        <v>741</v>
      </c>
      <c r="B215" s="2">
        <v>1</v>
      </c>
      <c r="C215" t="s">
        <v>216</v>
      </c>
      <c r="D215" s="2">
        <v>890</v>
      </c>
      <c r="E215" s="2">
        <v>978.6</v>
      </c>
      <c r="F215" s="2">
        <v>895</v>
      </c>
      <c r="G215" s="2">
        <v>984</v>
      </c>
      <c r="H215" s="2">
        <v>6211008</v>
      </c>
      <c r="I215" s="2">
        <v>16374</v>
      </c>
      <c r="J215" s="2">
        <v>267125</v>
      </c>
      <c r="K215" s="2">
        <v>15077</v>
      </c>
      <c r="L215" s="2">
        <v>0</v>
      </c>
      <c r="M215" s="2">
        <v>0</v>
      </c>
      <c r="N215" s="2">
        <v>172866.28005611469</v>
      </c>
      <c r="O215" s="2">
        <v>226264</v>
      </c>
      <c r="P215" s="2">
        <v>162817.5</v>
      </c>
      <c r="Q215" s="2">
        <v>12792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333822</v>
      </c>
      <c r="X215" s="2">
        <v>152658</v>
      </c>
      <c r="Y215" s="2">
        <v>48062</v>
      </c>
      <c r="Z215" s="2">
        <v>33953</v>
      </c>
      <c r="AA215" s="2">
        <v>417216</v>
      </c>
      <c r="AB215" s="2">
        <v>7917376.7800561143</v>
      </c>
      <c r="AC215" s="2">
        <v>0</v>
      </c>
      <c r="AD215" s="2">
        <v>91889</v>
      </c>
      <c r="AE215" s="2">
        <v>158501</v>
      </c>
      <c r="AF215" s="2">
        <v>0</v>
      </c>
      <c r="AG215" s="2">
        <v>204144</v>
      </c>
      <c r="AH215" s="2">
        <v>0</v>
      </c>
      <c r="AI215" s="2">
        <v>406155</v>
      </c>
      <c r="AJ215" s="2">
        <v>860689</v>
      </c>
    </row>
    <row r="216" spans="1:36" x14ac:dyDescent="0.25">
      <c r="A216" s="2">
        <v>742</v>
      </c>
      <c r="B216" s="2">
        <v>1</v>
      </c>
      <c r="C216" t="s">
        <v>217</v>
      </c>
      <c r="D216" s="2">
        <v>12613</v>
      </c>
      <c r="E216" s="2">
        <v>13824.999999999998</v>
      </c>
      <c r="F216" s="2">
        <v>10014</v>
      </c>
      <c r="G216" s="2">
        <v>11099.199999999999</v>
      </c>
      <c r="H216" s="2">
        <v>70058150</v>
      </c>
      <c r="I216" s="2">
        <v>1372379</v>
      </c>
      <c r="J216" s="2">
        <v>15037701</v>
      </c>
      <c r="K216" s="2">
        <v>2136006</v>
      </c>
      <c r="L216" s="2">
        <v>0</v>
      </c>
      <c r="M216" s="2">
        <v>0</v>
      </c>
      <c r="N216" s="2">
        <v>791112.72090566275</v>
      </c>
      <c r="O216" s="2">
        <v>2570387</v>
      </c>
      <c r="P216" s="2">
        <v>1859116.25</v>
      </c>
      <c r="Q216" s="2">
        <v>144290</v>
      </c>
      <c r="R216" s="2">
        <v>0</v>
      </c>
      <c r="S216" s="2">
        <v>0</v>
      </c>
      <c r="T216" s="2">
        <v>0</v>
      </c>
      <c r="U216" s="2">
        <v>225095</v>
      </c>
      <c r="V216" s="2">
        <v>0</v>
      </c>
      <c r="W216" s="2">
        <v>3329760</v>
      </c>
      <c r="X216" s="2">
        <v>0</v>
      </c>
      <c r="Y216" s="2">
        <v>0</v>
      </c>
      <c r="Z216" s="2">
        <v>425819</v>
      </c>
      <c r="AA216" s="2">
        <v>4706061</v>
      </c>
      <c r="AB216" s="2">
        <v>102655876.97090566</v>
      </c>
      <c r="AC216" s="2">
        <v>0</v>
      </c>
      <c r="AD216" s="2">
        <v>935094</v>
      </c>
      <c r="AE216" s="2">
        <v>1817292</v>
      </c>
      <c r="AF216" s="2">
        <v>0</v>
      </c>
      <c r="AG216" s="2">
        <v>1886334</v>
      </c>
      <c r="AH216" s="2">
        <v>0</v>
      </c>
      <c r="AI216" s="2">
        <v>4600188</v>
      </c>
      <c r="AJ216" s="2">
        <v>9238908</v>
      </c>
    </row>
    <row r="217" spans="1:36" x14ac:dyDescent="0.25">
      <c r="A217" s="2">
        <v>743</v>
      </c>
      <c r="B217" s="2">
        <v>1</v>
      </c>
      <c r="C217" t="s">
        <v>218</v>
      </c>
      <c r="D217" s="2">
        <v>1041</v>
      </c>
      <c r="E217" s="2">
        <v>1137</v>
      </c>
      <c r="F217" s="2">
        <v>1042</v>
      </c>
      <c r="G217" s="2">
        <v>1137.5999999999999</v>
      </c>
      <c r="H217" s="2">
        <v>7180531</v>
      </c>
      <c r="I217" s="2">
        <v>0</v>
      </c>
      <c r="J217" s="2">
        <v>473556</v>
      </c>
      <c r="K217" s="2">
        <v>14937</v>
      </c>
      <c r="L217" s="2">
        <v>0</v>
      </c>
      <c r="M217" s="2">
        <v>0</v>
      </c>
      <c r="N217" s="2">
        <v>195847</v>
      </c>
      <c r="O217" s="2">
        <v>260133</v>
      </c>
      <c r="P217" s="2">
        <v>147275</v>
      </c>
      <c r="Q217" s="2">
        <v>14789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1176096</v>
      </c>
      <c r="X217" s="2">
        <v>284700</v>
      </c>
      <c r="Y217" s="2">
        <v>44528</v>
      </c>
      <c r="Z217" s="2">
        <v>36389</v>
      </c>
      <c r="AA217" s="2">
        <v>482342</v>
      </c>
      <c r="AB217" s="2">
        <v>10026423</v>
      </c>
      <c r="AC217" s="2">
        <v>0</v>
      </c>
      <c r="AD217" s="2">
        <v>109182</v>
      </c>
      <c r="AE217" s="2">
        <v>147275</v>
      </c>
      <c r="AF217" s="2">
        <v>0</v>
      </c>
      <c r="AG217" s="2">
        <v>1048098</v>
      </c>
      <c r="AH217" s="2">
        <v>103790</v>
      </c>
      <c r="AI217" s="2">
        <v>482342</v>
      </c>
      <c r="AJ217" s="2">
        <v>1786897</v>
      </c>
    </row>
    <row r="218" spans="1:36" x14ac:dyDescent="0.25">
      <c r="A218" s="2">
        <v>745</v>
      </c>
      <c r="B218" s="2">
        <v>1</v>
      </c>
      <c r="C218" t="s">
        <v>219</v>
      </c>
      <c r="D218" s="2">
        <v>1705</v>
      </c>
      <c r="E218" s="2">
        <v>1864.5999999999997</v>
      </c>
      <c r="F218" s="2">
        <v>1775</v>
      </c>
      <c r="G218" s="2">
        <v>1940</v>
      </c>
      <c r="H218" s="2">
        <v>12245280</v>
      </c>
      <c r="I218" s="2">
        <v>52193</v>
      </c>
      <c r="J218" s="2">
        <v>182999</v>
      </c>
      <c r="K218" s="2">
        <v>14580</v>
      </c>
      <c r="L218" s="2">
        <v>0</v>
      </c>
      <c r="M218" s="2">
        <v>0</v>
      </c>
      <c r="N218" s="2">
        <v>249281</v>
      </c>
      <c r="O218" s="2">
        <v>414455</v>
      </c>
      <c r="P218" s="2">
        <v>324495</v>
      </c>
      <c r="Q218" s="2">
        <v>25220</v>
      </c>
      <c r="R218" s="2">
        <v>8788</v>
      </c>
      <c r="S218" s="2">
        <v>0</v>
      </c>
      <c r="T218" s="2">
        <v>0</v>
      </c>
      <c r="U218" s="2">
        <v>0</v>
      </c>
      <c r="V218" s="2">
        <v>0</v>
      </c>
      <c r="W218" s="2">
        <v>582000</v>
      </c>
      <c r="X218" s="2">
        <v>462800</v>
      </c>
      <c r="Y218" s="2">
        <v>0</v>
      </c>
      <c r="Z218" s="2">
        <v>66956</v>
      </c>
      <c r="AA218" s="2">
        <v>822560</v>
      </c>
      <c r="AB218" s="2">
        <v>14988807</v>
      </c>
      <c r="AC218" s="2">
        <v>0</v>
      </c>
      <c r="AD218" s="2">
        <v>105206</v>
      </c>
      <c r="AE218" s="2">
        <v>267952</v>
      </c>
      <c r="AF218" s="2">
        <v>7257</v>
      </c>
      <c r="AG218" s="2">
        <v>278522</v>
      </c>
      <c r="AH218" s="2">
        <v>160864</v>
      </c>
      <c r="AI218" s="2">
        <v>679229</v>
      </c>
      <c r="AJ218" s="2">
        <v>1338166</v>
      </c>
    </row>
    <row r="219" spans="1:36" x14ac:dyDescent="0.25">
      <c r="A219" s="2">
        <v>748</v>
      </c>
      <c r="B219" s="2">
        <v>1</v>
      </c>
      <c r="C219" t="s">
        <v>220</v>
      </c>
      <c r="D219" s="2">
        <v>4024</v>
      </c>
      <c r="E219" s="2">
        <v>4421.6000000000004</v>
      </c>
      <c r="F219" s="2">
        <v>3990</v>
      </c>
      <c r="G219" s="2">
        <v>4384.3999999999996</v>
      </c>
      <c r="H219" s="2">
        <v>27674333</v>
      </c>
      <c r="I219" s="2">
        <v>0</v>
      </c>
      <c r="J219" s="2">
        <v>192157</v>
      </c>
      <c r="K219" s="2">
        <v>26063</v>
      </c>
      <c r="L219" s="2">
        <v>0</v>
      </c>
      <c r="M219" s="2">
        <v>0</v>
      </c>
      <c r="N219" s="2">
        <v>134623</v>
      </c>
      <c r="O219" s="2">
        <v>964722</v>
      </c>
      <c r="P219" s="2">
        <v>728743.75</v>
      </c>
      <c r="Q219" s="2">
        <v>56997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1424185</v>
      </c>
      <c r="X219" s="2">
        <v>0</v>
      </c>
      <c r="Y219" s="2">
        <v>0</v>
      </c>
      <c r="Z219" s="2">
        <v>196223</v>
      </c>
      <c r="AA219" s="2">
        <v>1858986</v>
      </c>
      <c r="AB219" s="2">
        <v>33257032.75</v>
      </c>
      <c r="AC219" s="2">
        <v>0</v>
      </c>
      <c r="AD219" s="2">
        <v>181750</v>
      </c>
      <c r="AE219" s="2">
        <v>516178</v>
      </c>
      <c r="AF219" s="2">
        <v>0</v>
      </c>
      <c r="AG219" s="2">
        <v>617048</v>
      </c>
      <c r="AH219" s="2">
        <v>0</v>
      </c>
      <c r="AI219" s="2">
        <v>1316743</v>
      </c>
      <c r="AJ219" s="2">
        <v>2631719</v>
      </c>
    </row>
    <row r="220" spans="1:36" x14ac:dyDescent="0.25">
      <c r="A220" s="2">
        <v>750</v>
      </c>
      <c r="B220" s="2">
        <v>1</v>
      </c>
      <c r="C220" t="s">
        <v>221</v>
      </c>
      <c r="D220" s="2">
        <v>1798</v>
      </c>
      <c r="E220" s="2">
        <v>2000</v>
      </c>
      <c r="F220" s="2">
        <v>2088</v>
      </c>
      <c r="G220" s="2">
        <v>2336</v>
      </c>
      <c r="H220" s="2">
        <v>14744832</v>
      </c>
      <c r="I220" s="2">
        <v>0</v>
      </c>
      <c r="J220" s="2">
        <v>389552</v>
      </c>
      <c r="K220" s="2">
        <v>62996</v>
      </c>
      <c r="L220" s="2">
        <v>0</v>
      </c>
      <c r="M220" s="2">
        <v>0</v>
      </c>
      <c r="N220" s="2">
        <v>344884.16664305364</v>
      </c>
      <c r="O220" s="2">
        <v>528039</v>
      </c>
      <c r="P220" s="2">
        <v>389933.75</v>
      </c>
      <c r="Q220" s="2">
        <v>30368</v>
      </c>
      <c r="R220" s="2">
        <v>13455</v>
      </c>
      <c r="S220" s="2">
        <v>0</v>
      </c>
      <c r="T220" s="2">
        <v>0</v>
      </c>
      <c r="U220" s="2">
        <v>0</v>
      </c>
      <c r="V220" s="2">
        <v>0</v>
      </c>
      <c r="W220" s="2">
        <v>713321</v>
      </c>
      <c r="X220" s="2">
        <v>551720</v>
      </c>
      <c r="Y220" s="2">
        <v>0</v>
      </c>
      <c r="Z220" s="2">
        <v>70551</v>
      </c>
      <c r="AA220" s="2">
        <v>990464</v>
      </c>
      <c r="AB220" s="2">
        <v>18278395.916643053</v>
      </c>
      <c r="AC220" s="2">
        <v>0</v>
      </c>
      <c r="AD220" s="2">
        <v>167930</v>
      </c>
      <c r="AE220" s="2">
        <v>389933.75</v>
      </c>
      <c r="AF220" s="2">
        <v>13455</v>
      </c>
      <c r="AG220" s="2">
        <v>493624</v>
      </c>
      <c r="AH220" s="2">
        <v>201135</v>
      </c>
      <c r="AI220" s="2">
        <v>990464</v>
      </c>
      <c r="AJ220" s="2">
        <v>2055406.75</v>
      </c>
    </row>
    <row r="221" spans="1:36" x14ac:dyDescent="0.25">
      <c r="A221" s="2">
        <v>756</v>
      </c>
      <c r="B221" s="2">
        <v>1</v>
      </c>
      <c r="C221" t="s">
        <v>222</v>
      </c>
      <c r="D221" s="2">
        <v>751</v>
      </c>
      <c r="E221" s="2">
        <v>818.80000000000007</v>
      </c>
      <c r="F221" s="2">
        <v>763</v>
      </c>
      <c r="G221" s="2">
        <v>830.19999999999993</v>
      </c>
      <c r="H221" s="2">
        <v>5240222</v>
      </c>
      <c r="I221" s="2">
        <v>0</v>
      </c>
      <c r="J221" s="2">
        <v>163690</v>
      </c>
      <c r="K221" s="2">
        <v>15239</v>
      </c>
      <c r="L221" s="2">
        <v>61064</v>
      </c>
      <c r="M221" s="2">
        <v>0</v>
      </c>
      <c r="N221" s="2">
        <v>158568</v>
      </c>
      <c r="O221" s="2">
        <v>192980</v>
      </c>
      <c r="P221" s="2">
        <v>125776.25</v>
      </c>
      <c r="Q221" s="2">
        <v>10793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505293</v>
      </c>
      <c r="X221" s="2">
        <v>0</v>
      </c>
      <c r="Y221" s="2">
        <v>0</v>
      </c>
      <c r="Z221" s="2">
        <v>27230</v>
      </c>
      <c r="AA221" s="2">
        <v>352005</v>
      </c>
      <c r="AB221" s="2">
        <v>6852860.25</v>
      </c>
      <c r="AC221" s="2">
        <v>0</v>
      </c>
      <c r="AD221" s="2">
        <v>76904</v>
      </c>
      <c r="AE221" s="2">
        <v>78097</v>
      </c>
      <c r="AF221" s="2">
        <v>0</v>
      </c>
      <c r="AG221" s="2">
        <v>248723</v>
      </c>
      <c r="AH221" s="2">
        <v>0</v>
      </c>
      <c r="AI221" s="2">
        <v>218566</v>
      </c>
      <c r="AJ221" s="2">
        <v>622290</v>
      </c>
    </row>
    <row r="222" spans="1:36" x14ac:dyDescent="0.25">
      <c r="A222" s="2">
        <v>761</v>
      </c>
      <c r="B222" s="2">
        <v>1</v>
      </c>
      <c r="C222" t="s">
        <v>223</v>
      </c>
      <c r="D222" s="2">
        <v>5052</v>
      </c>
      <c r="E222" s="2">
        <v>5547.2</v>
      </c>
      <c r="F222" s="2">
        <v>4878</v>
      </c>
      <c r="G222" s="2">
        <v>5351.5999999999995</v>
      </c>
      <c r="H222" s="2">
        <v>33779299</v>
      </c>
      <c r="I222" s="2">
        <v>157604</v>
      </c>
      <c r="J222" s="2">
        <v>3220530</v>
      </c>
      <c r="K222" s="2">
        <v>279313</v>
      </c>
      <c r="L222" s="2">
        <v>0</v>
      </c>
      <c r="M222" s="2">
        <v>0</v>
      </c>
      <c r="N222" s="2">
        <v>500539</v>
      </c>
      <c r="O222" s="2">
        <v>1229939</v>
      </c>
      <c r="P222" s="2">
        <v>751077.5</v>
      </c>
      <c r="Q222" s="2">
        <v>69571</v>
      </c>
      <c r="R222" s="2">
        <v>190517</v>
      </c>
      <c r="S222" s="2">
        <v>0</v>
      </c>
      <c r="T222" s="2">
        <v>0</v>
      </c>
      <c r="U222" s="2">
        <v>21864</v>
      </c>
      <c r="V222" s="2">
        <v>-85086</v>
      </c>
      <c r="W222" s="2">
        <v>4218399</v>
      </c>
      <c r="X222" s="2">
        <v>0</v>
      </c>
      <c r="Y222" s="2">
        <v>0</v>
      </c>
      <c r="Z222" s="2">
        <v>178656</v>
      </c>
      <c r="AA222" s="2">
        <v>2269078</v>
      </c>
      <c r="AB222" s="2">
        <v>46781300.5</v>
      </c>
      <c r="AC222" s="2">
        <v>0</v>
      </c>
      <c r="AD222" s="2">
        <v>326405</v>
      </c>
      <c r="AE222" s="2">
        <v>601648</v>
      </c>
      <c r="AF222" s="2">
        <v>152613</v>
      </c>
      <c r="AG222" s="2">
        <v>2868481</v>
      </c>
      <c r="AH222" s="2">
        <v>0</v>
      </c>
      <c r="AI222" s="2">
        <v>1817637</v>
      </c>
      <c r="AJ222" s="2">
        <v>5766784</v>
      </c>
    </row>
    <row r="223" spans="1:36" x14ac:dyDescent="0.25">
      <c r="A223" s="2">
        <v>763</v>
      </c>
      <c r="B223" s="2">
        <v>1</v>
      </c>
      <c r="C223" t="s">
        <v>224</v>
      </c>
      <c r="D223" s="2">
        <v>562</v>
      </c>
      <c r="E223" s="2">
        <v>617.4</v>
      </c>
      <c r="F223" s="2">
        <v>883</v>
      </c>
      <c r="G223" s="2">
        <v>967.4</v>
      </c>
      <c r="H223" s="2">
        <v>6106229</v>
      </c>
      <c r="I223" s="2">
        <v>0</v>
      </c>
      <c r="J223" s="2">
        <v>346605</v>
      </c>
      <c r="K223" s="2">
        <v>23372</v>
      </c>
      <c r="L223" s="2">
        <v>0</v>
      </c>
      <c r="M223" s="2">
        <v>0</v>
      </c>
      <c r="N223" s="2">
        <v>146106</v>
      </c>
      <c r="O223" s="2">
        <v>198743</v>
      </c>
      <c r="P223" s="2">
        <v>161186.25</v>
      </c>
      <c r="Q223" s="2">
        <v>12576</v>
      </c>
      <c r="R223" s="2">
        <v>16465</v>
      </c>
      <c r="S223" s="2">
        <v>0</v>
      </c>
      <c r="T223" s="2">
        <v>0</v>
      </c>
      <c r="U223" s="2">
        <v>0</v>
      </c>
      <c r="V223" s="2">
        <v>0</v>
      </c>
      <c r="W223" s="2">
        <v>290220</v>
      </c>
      <c r="X223" s="2">
        <v>0</v>
      </c>
      <c r="Y223" s="2">
        <v>43468</v>
      </c>
      <c r="Z223" s="2">
        <v>40727</v>
      </c>
      <c r="AA223" s="2">
        <v>410178</v>
      </c>
      <c r="AB223" s="2">
        <v>7795875.25</v>
      </c>
      <c r="AC223" s="2">
        <v>0</v>
      </c>
      <c r="AD223" s="2">
        <v>41088</v>
      </c>
      <c r="AE223" s="2">
        <v>127354</v>
      </c>
      <c r="AF223" s="2">
        <v>13009</v>
      </c>
      <c r="AG223" s="2">
        <v>132892</v>
      </c>
      <c r="AH223" s="2">
        <v>0</v>
      </c>
      <c r="AI223" s="2">
        <v>324084</v>
      </c>
      <c r="AJ223" s="2">
        <v>638427</v>
      </c>
    </row>
    <row r="224" spans="1:36" x14ac:dyDescent="0.25">
      <c r="A224" s="2">
        <v>768</v>
      </c>
      <c r="B224" s="2">
        <v>1</v>
      </c>
      <c r="C224" t="s">
        <v>225</v>
      </c>
      <c r="D224" s="2">
        <v>282</v>
      </c>
      <c r="E224" s="2">
        <v>305.60000000000008</v>
      </c>
      <c r="F224" s="2">
        <v>377</v>
      </c>
      <c r="G224" s="2">
        <v>412.80000000000007</v>
      </c>
      <c r="H224" s="2">
        <v>2605594</v>
      </c>
      <c r="I224" s="2">
        <v>0</v>
      </c>
      <c r="J224" s="2">
        <v>92490</v>
      </c>
      <c r="K224" s="2">
        <v>16424</v>
      </c>
      <c r="L224" s="2">
        <v>128001</v>
      </c>
      <c r="M224" s="2">
        <v>0</v>
      </c>
      <c r="N224" s="2">
        <v>94971</v>
      </c>
      <c r="O224" s="2">
        <v>93512</v>
      </c>
      <c r="P224" s="2">
        <v>59792.5</v>
      </c>
      <c r="Q224" s="2">
        <v>5366</v>
      </c>
      <c r="R224" s="2">
        <v>4239</v>
      </c>
      <c r="S224" s="2">
        <v>0</v>
      </c>
      <c r="T224" s="2">
        <v>0</v>
      </c>
      <c r="U224" s="2">
        <v>0</v>
      </c>
      <c r="V224" s="2">
        <v>0</v>
      </c>
      <c r="W224" s="2">
        <v>300011</v>
      </c>
      <c r="X224" s="2">
        <v>0</v>
      </c>
      <c r="Y224" s="2">
        <v>0</v>
      </c>
      <c r="Z224" s="2">
        <v>11135</v>
      </c>
      <c r="AA224" s="2">
        <v>175027</v>
      </c>
      <c r="AB224" s="2">
        <v>3586562.5</v>
      </c>
      <c r="AC224" s="2">
        <v>0</v>
      </c>
      <c r="AD224" s="2">
        <v>32462</v>
      </c>
      <c r="AE224" s="2">
        <v>24505</v>
      </c>
      <c r="AF224" s="2">
        <v>1737</v>
      </c>
      <c r="AG224" s="2">
        <v>101614</v>
      </c>
      <c r="AH224" s="2">
        <v>0</v>
      </c>
      <c r="AI224" s="2">
        <v>71731</v>
      </c>
      <c r="AJ224" s="2">
        <v>232049</v>
      </c>
    </row>
    <row r="225" spans="1:36" x14ac:dyDescent="0.25">
      <c r="A225" s="2">
        <v>771</v>
      </c>
      <c r="B225" s="2">
        <v>1</v>
      </c>
      <c r="C225" t="s">
        <v>226</v>
      </c>
      <c r="D225" s="2">
        <v>182</v>
      </c>
      <c r="E225" s="2">
        <v>203</v>
      </c>
      <c r="F225" s="2">
        <v>151</v>
      </c>
      <c r="G225" s="2">
        <v>168.2</v>
      </c>
      <c r="H225" s="2">
        <v>1061678</v>
      </c>
      <c r="I225" s="2">
        <v>0</v>
      </c>
      <c r="J225" s="2">
        <v>58358</v>
      </c>
      <c r="K225" s="2">
        <v>0</v>
      </c>
      <c r="L225" s="2">
        <v>75469</v>
      </c>
      <c r="M225" s="2">
        <v>6343</v>
      </c>
      <c r="N225" s="2">
        <v>79954.550574020337</v>
      </c>
      <c r="O225" s="2">
        <v>40576</v>
      </c>
      <c r="P225" s="2">
        <v>8410</v>
      </c>
      <c r="Q225" s="2">
        <v>2187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503539</v>
      </c>
      <c r="X225" s="2">
        <v>0</v>
      </c>
      <c r="Y225" s="2">
        <v>13076</v>
      </c>
      <c r="Z225" s="2">
        <v>6819</v>
      </c>
      <c r="AA225" s="2">
        <v>71317</v>
      </c>
      <c r="AB225" s="2">
        <v>1927726.5505740202</v>
      </c>
      <c r="AC225" s="2">
        <v>0</v>
      </c>
      <c r="AD225" s="2">
        <v>40576</v>
      </c>
      <c r="AE225" s="2">
        <v>5346</v>
      </c>
      <c r="AF225" s="2">
        <v>0</v>
      </c>
      <c r="AG225" s="2">
        <v>363708.17000000004</v>
      </c>
      <c r="AH225" s="2">
        <v>0</v>
      </c>
      <c r="AI225" s="2">
        <v>45334</v>
      </c>
      <c r="AJ225" s="2">
        <v>454964.17000000004</v>
      </c>
    </row>
    <row r="226" spans="1:36" x14ac:dyDescent="0.25">
      <c r="A226" s="2">
        <v>775</v>
      </c>
      <c r="B226" s="2">
        <v>1</v>
      </c>
      <c r="C226" t="s">
        <v>227</v>
      </c>
      <c r="D226" s="2">
        <v>489</v>
      </c>
      <c r="E226" s="2">
        <v>535.4</v>
      </c>
      <c r="F226" s="2">
        <v>743</v>
      </c>
      <c r="G226" s="2">
        <v>812.2</v>
      </c>
      <c r="H226" s="2">
        <v>5126606</v>
      </c>
      <c r="I226" s="2">
        <v>51170</v>
      </c>
      <c r="J226" s="2">
        <v>280926</v>
      </c>
      <c r="K226" s="2">
        <v>15259</v>
      </c>
      <c r="L226" s="2">
        <v>68024</v>
      </c>
      <c r="M226" s="2">
        <v>90067</v>
      </c>
      <c r="N226" s="2">
        <v>241715</v>
      </c>
      <c r="O226" s="2">
        <v>176641</v>
      </c>
      <c r="P226" s="2">
        <v>136043.75</v>
      </c>
      <c r="Q226" s="2">
        <v>10559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243660</v>
      </c>
      <c r="X226" s="2">
        <v>0</v>
      </c>
      <c r="Y226" s="2">
        <v>0</v>
      </c>
      <c r="Z226" s="2">
        <v>22404</v>
      </c>
      <c r="AA226" s="2">
        <v>344373</v>
      </c>
      <c r="AB226" s="2">
        <v>6807447.75</v>
      </c>
      <c r="AC226" s="2">
        <v>0</v>
      </c>
      <c r="AD226" s="2">
        <v>84409</v>
      </c>
      <c r="AE226" s="2">
        <v>69820</v>
      </c>
      <c r="AF226" s="2">
        <v>0</v>
      </c>
      <c r="AG226" s="2">
        <v>72472</v>
      </c>
      <c r="AH226" s="2">
        <v>0</v>
      </c>
      <c r="AI226" s="2">
        <v>176738</v>
      </c>
      <c r="AJ226" s="2">
        <v>403439</v>
      </c>
    </row>
    <row r="227" spans="1:36" x14ac:dyDescent="0.25">
      <c r="A227" s="2">
        <v>777</v>
      </c>
      <c r="B227" s="2">
        <v>1</v>
      </c>
      <c r="C227" t="s">
        <v>228</v>
      </c>
      <c r="D227" s="2">
        <v>834</v>
      </c>
      <c r="E227" s="2">
        <v>934.00000000000011</v>
      </c>
      <c r="F227" s="2">
        <v>769</v>
      </c>
      <c r="G227" s="2">
        <v>863.40000000000009</v>
      </c>
      <c r="H227" s="2">
        <v>5449781</v>
      </c>
      <c r="I227" s="2">
        <v>44006</v>
      </c>
      <c r="J227" s="2">
        <v>488472</v>
      </c>
      <c r="K227" s="2">
        <v>15201</v>
      </c>
      <c r="L227" s="2">
        <v>47263</v>
      </c>
      <c r="M227" s="2">
        <v>112847</v>
      </c>
      <c r="N227" s="2">
        <v>246775</v>
      </c>
      <c r="O227" s="2">
        <v>207189</v>
      </c>
      <c r="P227" s="2">
        <v>119825</v>
      </c>
      <c r="Q227" s="2">
        <v>11224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737352</v>
      </c>
      <c r="X227" s="2">
        <v>0</v>
      </c>
      <c r="Y227" s="2">
        <v>22618</v>
      </c>
      <c r="Z227" s="2">
        <v>29303</v>
      </c>
      <c r="AA227" s="2">
        <v>366082</v>
      </c>
      <c r="AB227" s="2">
        <v>7897938</v>
      </c>
      <c r="AC227" s="2">
        <v>0</v>
      </c>
      <c r="AD227" s="2">
        <v>141326</v>
      </c>
      <c r="AE227" s="2">
        <v>79650</v>
      </c>
      <c r="AF227" s="2">
        <v>0</v>
      </c>
      <c r="AG227" s="2">
        <v>444953</v>
      </c>
      <c r="AH227" s="2">
        <v>0</v>
      </c>
      <c r="AI227" s="2">
        <v>243341</v>
      </c>
      <c r="AJ227" s="2">
        <v>909270</v>
      </c>
    </row>
    <row r="228" spans="1:36" x14ac:dyDescent="0.25">
      <c r="A228" s="2">
        <v>786</v>
      </c>
      <c r="B228" s="2">
        <v>1</v>
      </c>
      <c r="C228" t="s">
        <v>229</v>
      </c>
      <c r="D228" s="2">
        <v>559</v>
      </c>
      <c r="E228" s="2">
        <v>615.4</v>
      </c>
      <c r="F228" s="2">
        <v>438</v>
      </c>
      <c r="G228" s="2">
        <v>481.4</v>
      </c>
      <c r="H228" s="2">
        <v>3038597</v>
      </c>
      <c r="I228" s="2">
        <v>0</v>
      </c>
      <c r="J228" s="2">
        <v>339678</v>
      </c>
      <c r="K228" s="2">
        <v>0</v>
      </c>
      <c r="L228" s="2">
        <v>130559</v>
      </c>
      <c r="M228" s="2">
        <v>41352</v>
      </c>
      <c r="N228" s="2">
        <v>120546</v>
      </c>
      <c r="O228" s="2">
        <v>111162</v>
      </c>
      <c r="P228" s="2">
        <v>69156.25</v>
      </c>
      <c r="Q228" s="2">
        <v>6258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365864</v>
      </c>
      <c r="X228" s="2">
        <v>0</v>
      </c>
      <c r="Y228" s="2">
        <v>34633</v>
      </c>
      <c r="Z228" s="2">
        <v>16086</v>
      </c>
      <c r="AA228" s="2">
        <v>204114</v>
      </c>
      <c r="AB228" s="2">
        <v>4478005.25</v>
      </c>
      <c r="AC228" s="2">
        <v>0</v>
      </c>
      <c r="AD228" s="2">
        <v>26349</v>
      </c>
      <c r="AE228" s="2">
        <v>28429</v>
      </c>
      <c r="AF228" s="2">
        <v>0</v>
      </c>
      <c r="AG228" s="2">
        <v>125438</v>
      </c>
      <c r="AH228" s="2">
        <v>0</v>
      </c>
      <c r="AI228" s="2">
        <v>83907</v>
      </c>
      <c r="AJ228" s="2">
        <v>264123</v>
      </c>
    </row>
    <row r="229" spans="1:36" x14ac:dyDescent="0.25">
      <c r="A229" s="2">
        <v>787</v>
      </c>
      <c r="B229" s="2">
        <v>1</v>
      </c>
      <c r="C229" t="s">
        <v>230</v>
      </c>
      <c r="D229" s="2">
        <v>372</v>
      </c>
      <c r="E229" s="2">
        <v>407.8</v>
      </c>
      <c r="F229" s="2">
        <v>540</v>
      </c>
      <c r="G229" s="2">
        <v>593.99999999999989</v>
      </c>
      <c r="H229" s="2">
        <v>3749328</v>
      </c>
      <c r="I229" s="2">
        <v>10234</v>
      </c>
      <c r="J229" s="2">
        <v>428262</v>
      </c>
      <c r="K229" s="2">
        <v>15699</v>
      </c>
      <c r="L229" s="2">
        <v>123196</v>
      </c>
      <c r="M229" s="2">
        <v>0</v>
      </c>
      <c r="N229" s="2">
        <v>184529.6041468867</v>
      </c>
      <c r="O229" s="2">
        <v>137590</v>
      </c>
      <c r="P229" s="2">
        <v>99495</v>
      </c>
      <c r="Q229" s="2">
        <v>7722</v>
      </c>
      <c r="R229" s="2">
        <v>0</v>
      </c>
      <c r="S229" s="2">
        <v>0</v>
      </c>
      <c r="T229" s="2">
        <v>0</v>
      </c>
      <c r="U229" s="2">
        <v>0</v>
      </c>
      <c r="V229" s="2">
        <v>-7574</v>
      </c>
      <c r="W229" s="2">
        <v>178200</v>
      </c>
      <c r="X229" s="2">
        <v>0</v>
      </c>
      <c r="Y229" s="2">
        <v>26505</v>
      </c>
      <c r="Z229" s="2">
        <v>27845</v>
      </c>
      <c r="AA229" s="2">
        <v>251856</v>
      </c>
      <c r="AB229" s="2">
        <v>5232887.6041468866</v>
      </c>
      <c r="AC229" s="2">
        <v>0</v>
      </c>
      <c r="AD229" s="2">
        <v>32899</v>
      </c>
      <c r="AE229" s="2">
        <v>79215</v>
      </c>
      <c r="AF229" s="2">
        <v>0</v>
      </c>
      <c r="AG229" s="2">
        <v>82224</v>
      </c>
      <c r="AH229" s="2">
        <v>0</v>
      </c>
      <c r="AI229" s="2">
        <v>200519</v>
      </c>
      <c r="AJ229" s="2">
        <v>394857</v>
      </c>
    </row>
    <row r="230" spans="1:36" x14ac:dyDescent="0.25">
      <c r="A230" s="2">
        <v>801</v>
      </c>
      <c r="B230" s="2">
        <v>1</v>
      </c>
      <c r="C230" t="s">
        <v>231</v>
      </c>
      <c r="D230" s="2">
        <v>106</v>
      </c>
      <c r="E230" s="2">
        <v>121</v>
      </c>
      <c r="F230" s="2">
        <v>176</v>
      </c>
      <c r="G230" s="2">
        <v>189</v>
      </c>
      <c r="H230" s="2">
        <v>1192968</v>
      </c>
      <c r="I230" s="2">
        <v>0</v>
      </c>
      <c r="J230" s="2">
        <v>303936</v>
      </c>
      <c r="K230" s="2">
        <v>0</v>
      </c>
      <c r="L230" s="2">
        <v>82574</v>
      </c>
      <c r="M230" s="2">
        <v>58645</v>
      </c>
      <c r="N230" s="2">
        <v>54772</v>
      </c>
      <c r="O230" s="2">
        <v>45833</v>
      </c>
      <c r="P230" s="2">
        <v>24452.5</v>
      </c>
      <c r="Q230" s="2">
        <v>2457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195698</v>
      </c>
      <c r="X230" s="2">
        <v>0</v>
      </c>
      <c r="Y230" s="2">
        <v>0</v>
      </c>
      <c r="Z230" s="2">
        <v>5882</v>
      </c>
      <c r="AA230" s="2">
        <v>80136</v>
      </c>
      <c r="AB230" s="2">
        <v>2047353.5</v>
      </c>
      <c r="AC230" s="2">
        <v>0</v>
      </c>
      <c r="AD230" s="2">
        <v>15475</v>
      </c>
      <c r="AE230" s="2">
        <v>8313</v>
      </c>
      <c r="AF230" s="2">
        <v>0</v>
      </c>
      <c r="AG230" s="2">
        <v>71848</v>
      </c>
      <c r="AH230" s="2">
        <v>0</v>
      </c>
      <c r="AI230" s="2">
        <v>27242</v>
      </c>
      <c r="AJ230" s="2">
        <v>122878</v>
      </c>
    </row>
    <row r="231" spans="1:36" x14ac:dyDescent="0.25">
      <c r="A231" s="2">
        <v>803</v>
      </c>
      <c r="B231" s="2">
        <v>1</v>
      </c>
      <c r="C231" t="s">
        <v>232</v>
      </c>
      <c r="D231" s="2">
        <v>339</v>
      </c>
      <c r="E231" s="2">
        <v>382.40000000000003</v>
      </c>
      <c r="F231" s="2">
        <v>363</v>
      </c>
      <c r="G231" s="2">
        <v>409.00000000000006</v>
      </c>
      <c r="H231" s="2">
        <v>2581608</v>
      </c>
      <c r="I231" s="2">
        <v>0</v>
      </c>
      <c r="J231" s="2">
        <v>136297</v>
      </c>
      <c r="K231" s="2">
        <v>16525</v>
      </c>
      <c r="L231" s="2">
        <v>127703</v>
      </c>
      <c r="M231" s="2">
        <v>324831</v>
      </c>
      <c r="N231" s="2">
        <v>154477</v>
      </c>
      <c r="O231" s="2">
        <v>97832</v>
      </c>
      <c r="P231" s="2">
        <v>52890</v>
      </c>
      <c r="Q231" s="2">
        <v>5317</v>
      </c>
      <c r="R231" s="2">
        <v>1918</v>
      </c>
      <c r="S231" s="2">
        <v>0</v>
      </c>
      <c r="T231" s="2">
        <v>0</v>
      </c>
      <c r="U231" s="2">
        <v>0</v>
      </c>
      <c r="V231" s="2">
        <v>0</v>
      </c>
      <c r="W231" s="2">
        <v>422084</v>
      </c>
      <c r="X231" s="2">
        <v>0</v>
      </c>
      <c r="Y231" s="2">
        <v>3534</v>
      </c>
      <c r="Z231" s="2">
        <v>14349</v>
      </c>
      <c r="AA231" s="2">
        <v>173416</v>
      </c>
      <c r="AB231" s="2">
        <v>4112781</v>
      </c>
      <c r="AC231" s="2">
        <v>0</v>
      </c>
      <c r="AD231" s="2">
        <v>97832</v>
      </c>
      <c r="AE231" s="2">
        <v>27134</v>
      </c>
      <c r="AF231" s="2">
        <v>984</v>
      </c>
      <c r="AG231" s="2">
        <v>233366</v>
      </c>
      <c r="AH231" s="2">
        <v>0</v>
      </c>
      <c r="AI231" s="2">
        <v>88966</v>
      </c>
      <c r="AJ231" s="2">
        <v>448282</v>
      </c>
    </row>
    <row r="232" spans="1:36" x14ac:dyDescent="0.25">
      <c r="A232" s="2">
        <v>811</v>
      </c>
      <c r="B232" s="2">
        <v>1</v>
      </c>
      <c r="C232" t="s">
        <v>233</v>
      </c>
      <c r="D232" s="2">
        <v>554</v>
      </c>
      <c r="E232" s="2">
        <v>613</v>
      </c>
      <c r="F232" s="2">
        <v>510</v>
      </c>
      <c r="G232" s="2">
        <v>564.20000000000005</v>
      </c>
      <c r="H232" s="2">
        <v>3561230</v>
      </c>
      <c r="I232" s="2">
        <v>0</v>
      </c>
      <c r="J232" s="2">
        <v>177571</v>
      </c>
      <c r="K232" s="2">
        <v>15848</v>
      </c>
      <c r="L232" s="2">
        <v>126543</v>
      </c>
      <c r="M232" s="2">
        <v>93727</v>
      </c>
      <c r="N232" s="2">
        <v>111208.94001698571</v>
      </c>
      <c r="O232" s="2">
        <v>128879</v>
      </c>
      <c r="P232" s="2">
        <v>70015</v>
      </c>
      <c r="Q232" s="2">
        <v>7335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641704</v>
      </c>
      <c r="X232" s="2">
        <v>0</v>
      </c>
      <c r="Y232" s="2">
        <v>15196</v>
      </c>
      <c r="Z232" s="2">
        <v>19139</v>
      </c>
      <c r="AA232" s="2">
        <v>239221</v>
      </c>
      <c r="AB232" s="2">
        <v>5207616.9400169859</v>
      </c>
      <c r="AC232" s="2">
        <v>0</v>
      </c>
      <c r="AD232" s="2">
        <v>71057</v>
      </c>
      <c r="AE232" s="2">
        <v>70015</v>
      </c>
      <c r="AF232" s="2">
        <v>0</v>
      </c>
      <c r="AG232" s="2">
        <v>619034</v>
      </c>
      <c r="AH232" s="2">
        <v>0</v>
      </c>
      <c r="AI232" s="2">
        <v>239221</v>
      </c>
      <c r="AJ232" s="2">
        <v>999327</v>
      </c>
    </row>
    <row r="233" spans="1:36" x14ac:dyDescent="0.25">
      <c r="A233" s="2">
        <v>813</v>
      </c>
      <c r="B233" s="2">
        <v>1</v>
      </c>
      <c r="C233" t="s">
        <v>234</v>
      </c>
      <c r="D233" s="2">
        <v>1200</v>
      </c>
      <c r="E233" s="2">
        <v>1318.2</v>
      </c>
      <c r="F233" s="2">
        <v>1229</v>
      </c>
      <c r="G233" s="2">
        <v>1349.2</v>
      </c>
      <c r="H233" s="2">
        <v>8516150</v>
      </c>
      <c r="I233" s="2">
        <v>0</v>
      </c>
      <c r="J233" s="2">
        <v>202008</v>
      </c>
      <c r="K233" s="2">
        <v>20314</v>
      </c>
      <c r="L233" s="2">
        <v>0</v>
      </c>
      <c r="M233" s="2">
        <v>0</v>
      </c>
      <c r="N233" s="2">
        <v>226300.23223015553</v>
      </c>
      <c r="O233" s="2">
        <v>319004</v>
      </c>
      <c r="P233" s="2">
        <v>171470</v>
      </c>
      <c r="Q233" s="2">
        <v>17540</v>
      </c>
      <c r="R233" s="2">
        <v>2536</v>
      </c>
      <c r="S233" s="2">
        <v>0</v>
      </c>
      <c r="T233" s="2">
        <v>0</v>
      </c>
      <c r="U233" s="2">
        <v>0</v>
      </c>
      <c r="V233" s="2">
        <v>0</v>
      </c>
      <c r="W233" s="2">
        <v>1454060</v>
      </c>
      <c r="X233" s="2">
        <v>0</v>
      </c>
      <c r="Y233" s="2">
        <v>707</v>
      </c>
      <c r="Z233" s="2">
        <v>39782</v>
      </c>
      <c r="AA233" s="2">
        <v>0</v>
      </c>
      <c r="AB233" s="2">
        <v>10969871.232230155</v>
      </c>
      <c r="AC233" s="2">
        <v>0</v>
      </c>
      <c r="AD233" s="2">
        <v>138176</v>
      </c>
      <c r="AE233" s="2">
        <v>171470</v>
      </c>
      <c r="AF233" s="2">
        <v>2536</v>
      </c>
      <c r="AG233" s="2">
        <v>1326428</v>
      </c>
      <c r="AH233" s="2">
        <v>0</v>
      </c>
      <c r="AI233" s="2">
        <v>0</v>
      </c>
      <c r="AJ233" s="2">
        <v>1638610</v>
      </c>
    </row>
    <row r="234" spans="1:36" x14ac:dyDescent="0.25">
      <c r="A234" s="2">
        <v>815</v>
      </c>
      <c r="B234" s="2">
        <v>2</v>
      </c>
      <c r="C234" t="s">
        <v>235</v>
      </c>
      <c r="D234" s="2">
        <v>27</v>
      </c>
      <c r="E234" s="2">
        <v>28.499999999999993</v>
      </c>
      <c r="F234" s="2">
        <v>1</v>
      </c>
      <c r="G234" s="2">
        <v>1</v>
      </c>
      <c r="H234" s="2">
        <v>6312</v>
      </c>
      <c r="I234" s="2">
        <v>0</v>
      </c>
      <c r="J234" s="2">
        <v>0</v>
      </c>
      <c r="K234" s="2">
        <v>0</v>
      </c>
      <c r="L234" s="2">
        <v>543</v>
      </c>
      <c r="M234" s="2">
        <v>0</v>
      </c>
      <c r="N234" s="2">
        <v>4841.4427290227768</v>
      </c>
      <c r="O234" s="2">
        <v>188</v>
      </c>
      <c r="P234" s="2">
        <v>209.53709026949645</v>
      </c>
      <c r="Q234" s="2">
        <v>13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613</v>
      </c>
      <c r="AA234" s="2">
        <v>424</v>
      </c>
      <c r="AB234" s="2">
        <v>13143.979819292272</v>
      </c>
      <c r="AC234" s="2">
        <v>0</v>
      </c>
      <c r="AD234" s="2">
        <v>188</v>
      </c>
      <c r="AE234" s="2">
        <v>209.53709026949645</v>
      </c>
      <c r="AF234" s="2">
        <v>0</v>
      </c>
      <c r="AG234" s="2">
        <v>0</v>
      </c>
      <c r="AH234" s="2">
        <v>0</v>
      </c>
      <c r="AI234" s="2">
        <v>424</v>
      </c>
      <c r="AJ234" s="2">
        <v>821.5370902694965</v>
      </c>
    </row>
    <row r="235" spans="1:36" x14ac:dyDescent="0.25">
      <c r="A235" s="2">
        <v>818</v>
      </c>
      <c r="B235" s="2">
        <v>1</v>
      </c>
      <c r="C235" t="s">
        <v>236</v>
      </c>
      <c r="D235" s="2">
        <v>285</v>
      </c>
      <c r="E235" s="2">
        <v>312.2</v>
      </c>
      <c r="F235" s="2">
        <v>567</v>
      </c>
      <c r="G235" s="2">
        <v>626.20000000000005</v>
      </c>
      <c r="H235" s="2">
        <v>3952574</v>
      </c>
      <c r="I235" s="2">
        <v>0</v>
      </c>
      <c r="J235" s="2">
        <v>497976</v>
      </c>
      <c r="K235" s="2">
        <v>15669</v>
      </c>
      <c r="L235" s="2">
        <v>118448</v>
      </c>
      <c r="M235" s="2">
        <v>0</v>
      </c>
      <c r="N235" s="2">
        <v>156653</v>
      </c>
      <c r="O235" s="2">
        <v>140373</v>
      </c>
      <c r="P235" s="2">
        <v>103770</v>
      </c>
      <c r="Q235" s="2">
        <v>8141</v>
      </c>
      <c r="R235" s="2">
        <v>21573</v>
      </c>
      <c r="S235" s="2">
        <v>0</v>
      </c>
      <c r="T235" s="2">
        <v>0</v>
      </c>
      <c r="U235" s="2">
        <v>0</v>
      </c>
      <c r="V235" s="2">
        <v>0</v>
      </c>
      <c r="W235" s="2">
        <v>187860</v>
      </c>
      <c r="X235" s="2">
        <v>0</v>
      </c>
      <c r="Y235" s="2">
        <v>19084</v>
      </c>
      <c r="Z235" s="2">
        <v>18047</v>
      </c>
      <c r="AA235" s="2">
        <v>0</v>
      </c>
      <c r="AB235" s="2">
        <v>5240168</v>
      </c>
      <c r="AC235" s="2">
        <v>0</v>
      </c>
      <c r="AD235" s="2">
        <v>17241</v>
      </c>
      <c r="AE235" s="2">
        <v>59412</v>
      </c>
      <c r="AF235" s="2">
        <v>12351</v>
      </c>
      <c r="AG235" s="2">
        <v>62333</v>
      </c>
      <c r="AH235" s="2">
        <v>0</v>
      </c>
      <c r="AI235" s="2">
        <v>0</v>
      </c>
      <c r="AJ235" s="2">
        <v>151337</v>
      </c>
    </row>
    <row r="236" spans="1:36" x14ac:dyDescent="0.25">
      <c r="A236" s="2">
        <v>820</v>
      </c>
      <c r="B236" s="2">
        <v>1</v>
      </c>
      <c r="C236" t="s">
        <v>237</v>
      </c>
      <c r="D236" s="2">
        <v>467</v>
      </c>
      <c r="E236" s="2">
        <v>510.20000000000005</v>
      </c>
      <c r="F236" s="2">
        <v>482</v>
      </c>
      <c r="G236" s="2">
        <v>526.19999999999993</v>
      </c>
      <c r="H236" s="2">
        <v>3321374</v>
      </c>
      <c r="I236" s="2">
        <v>49123</v>
      </c>
      <c r="J236" s="2">
        <v>314790</v>
      </c>
      <c r="K236" s="2">
        <v>0</v>
      </c>
      <c r="L236" s="2">
        <v>129350</v>
      </c>
      <c r="M236" s="2">
        <v>0</v>
      </c>
      <c r="N236" s="2">
        <v>177220.59531623998</v>
      </c>
      <c r="O236" s="2">
        <v>124713</v>
      </c>
      <c r="P236" s="2">
        <v>84116.25</v>
      </c>
      <c r="Q236" s="2">
        <v>6841</v>
      </c>
      <c r="R236" s="2">
        <v>7798</v>
      </c>
      <c r="S236" s="2">
        <v>0</v>
      </c>
      <c r="T236" s="2">
        <v>0</v>
      </c>
      <c r="U236" s="2">
        <v>0</v>
      </c>
      <c r="V236" s="2">
        <v>0</v>
      </c>
      <c r="W236" s="2">
        <v>227671</v>
      </c>
      <c r="X236" s="2">
        <v>131040</v>
      </c>
      <c r="Y236" s="2">
        <v>66086</v>
      </c>
      <c r="Z236" s="2">
        <v>18234</v>
      </c>
      <c r="AA236" s="2">
        <v>223109</v>
      </c>
      <c r="AB236" s="2">
        <v>4750425.8453162406</v>
      </c>
      <c r="AC236" s="2">
        <v>0</v>
      </c>
      <c r="AD236" s="2">
        <v>34092</v>
      </c>
      <c r="AE236" s="2">
        <v>49115</v>
      </c>
      <c r="AF236" s="2">
        <v>4553</v>
      </c>
      <c r="AG236" s="2">
        <v>94181</v>
      </c>
      <c r="AH236" s="2">
        <v>47772</v>
      </c>
      <c r="AI236" s="2">
        <v>130272</v>
      </c>
      <c r="AJ236" s="2">
        <v>312213</v>
      </c>
    </row>
    <row r="237" spans="1:36" x14ac:dyDescent="0.25">
      <c r="A237" s="2">
        <v>821</v>
      </c>
      <c r="B237" s="2">
        <v>1</v>
      </c>
      <c r="C237" t="s">
        <v>238</v>
      </c>
      <c r="D237" s="2">
        <v>944</v>
      </c>
      <c r="E237" s="2">
        <v>1019.8</v>
      </c>
      <c r="F237" s="2">
        <v>1072</v>
      </c>
      <c r="G237" s="2">
        <v>1165.3</v>
      </c>
      <c r="H237" s="2">
        <v>7355374</v>
      </c>
      <c r="I237" s="2">
        <v>92106</v>
      </c>
      <c r="J237" s="2">
        <v>670563</v>
      </c>
      <c r="K237" s="2">
        <v>14899</v>
      </c>
      <c r="L237" s="2">
        <v>0</v>
      </c>
      <c r="M237" s="2">
        <v>0</v>
      </c>
      <c r="N237" s="2">
        <v>246653.00244952322</v>
      </c>
      <c r="O237" s="2">
        <v>258503</v>
      </c>
      <c r="P237" s="2">
        <v>191880</v>
      </c>
      <c r="Q237" s="2">
        <v>15149</v>
      </c>
      <c r="R237" s="2">
        <v>63823</v>
      </c>
      <c r="S237" s="2">
        <v>0</v>
      </c>
      <c r="T237" s="2">
        <v>0</v>
      </c>
      <c r="U237" s="2">
        <v>0</v>
      </c>
      <c r="V237" s="2">
        <v>0</v>
      </c>
      <c r="W237" s="2">
        <v>349590</v>
      </c>
      <c r="X237" s="2">
        <v>0</v>
      </c>
      <c r="Y237" s="2">
        <v>0</v>
      </c>
      <c r="Z237" s="2">
        <v>42474</v>
      </c>
      <c r="AA237" s="2">
        <v>494087</v>
      </c>
      <c r="AB237" s="2">
        <v>9795101.0024495237</v>
      </c>
      <c r="AC237" s="2">
        <v>0</v>
      </c>
      <c r="AD237" s="2">
        <v>38736</v>
      </c>
      <c r="AE237" s="2">
        <v>80036</v>
      </c>
      <c r="AF237" s="2">
        <v>26622</v>
      </c>
      <c r="AG237" s="2">
        <v>84509</v>
      </c>
      <c r="AH237" s="2">
        <v>0</v>
      </c>
      <c r="AI237" s="2">
        <v>206091</v>
      </c>
      <c r="AJ237" s="2">
        <v>435994</v>
      </c>
    </row>
    <row r="238" spans="1:36" x14ac:dyDescent="0.25">
      <c r="A238" s="2">
        <v>829</v>
      </c>
      <c r="B238" s="2">
        <v>1</v>
      </c>
      <c r="C238" t="s">
        <v>239</v>
      </c>
      <c r="D238" s="2">
        <v>1919</v>
      </c>
      <c r="E238" s="2">
        <v>2111</v>
      </c>
      <c r="F238" s="2">
        <v>1857</v>
      </c>
      <c r="G238" s="2">
        <v>2064.7999999999997</v>
      </c>
      <c r="H238" s="2">
        <v>13033018</v>
      </c>
      <c r="I238" s="2">
        <v>145323</v>
      </c>
      <c r="J238" s="2">
        <v>758077</v>
      </c>
      <c r="K238" s="2">
        <v>18353</v>
      </c>
      <c r="L238" s="2">
        <v>0</v>
      </c>
      <c r="M238" s="2">
        <v>0</v>
      </c>
      <c r="N238" s="2">
        <v>251952</v>
      </c>
      <c r="O238" s="2">
        <v>479317</v>
      </c>
      <c r="P238" s="2">
        <v>345228.75</v>
      </c>
      <c r="Q238" s="2">
        <v>26842</v>
      </c>
      <c r="R238" s="2">
        <v>12058</v>
      </c>
      <c r="S238" s="2">
        <v>0</v>
      </c>
      <c r="T238" s="2">
        <v>0</v>
      </c>
      <c r="U238" s="2">
        <v>59896</v>
      </c>
      <c r="V238" s="2">
        <v>0</v>
      </c>
      <c r="W238" s="2">
        <v>619440</v>
      </c>
      <c r="X238" s="2">
        <v>0</v>
      </c>
      <c r="Y238" s="2">
        <v>37814</v>
      </c>
      <c r="Z238" s="2">
        <v>65374</v>
      </c>
      <c r="AA238" s="2">
        <v>875475</v>
      </c>
      <c r="AB238" s="2">
        <v>16728167.75</v>
      </c>
      <c r="AC238" s="2">
        <v>0</v>
      </c>
      <c r="AD238" s="2">
        <v>123262</v>
      </c>
      <c r="AE238" s="2">
        <v>235137</v>
      </c>
      <c r="AF238" s="2">
        <v>8213</v>
      </c>
      <c r="AG238" s="2">
        <v>244512</v>
      </c>
      <c r="AH238" s="2">
        <v>0</v>
      </c>
      <c r="AI238" s="2">
        <v>596290</v>
      </c>
      <c r="AJ238" s="2">
        <v>1207414</v>
      </c>
    </row>
    <row r="239" spans="1:36" x14ac:dyDescent="0.25">
      <c r="A239" s="2">
        <v>831</v>
      </c>
      <c r="B239" s="2">
        <v>1</v>
      </c>
      <c r="C239" t="s">
        <v>240</v>
      </c>
      <c r="D239" s="2">
        <v>7045</v>
      </c>
      <c r="E239" s="2">
        <v>7721</v>
      </c>
      <c r="F239" s="2">
        <v>5921</v>
      </c>
      <c r="G239" s="2">
        <v>6513</v>
      </c>
      <c r="H239" s="2">
        <v>41110056</v>
      </c>
      <c r="I239" s="2">
        <v>624274</v>
      </c>
      <c r="J239" s="2">
        <v>914963</v>
      </c>
      <c r="K239" s="2">
        <v>36136</v>
      </c>
      <c r="L239" s="2">
        <v>0</v>
      </c>
      <c r="M239" s="2">
        <v>0</v>
      </c>
      <c r="N239" s="2">
        <v>477262</v>
      </c>
      <c r="O239" s="2">
        <v>1454539</v>
      </c>
      <c r="P239" s="2">
        <v>736361.25</v>
      </c>
      <c r="Q239" s="2">
        <v>84669</v>
      </c>
      <c r="R239" s="2">
        <v>131823</v>
      </c>
      <c r="S239" s="2">
        <v>0</v>
      </c>
      <c r="T239" s="2">
        <v>0</v>
      </c>
      <c r="U239" s="2">
        <v>695655</v>
      </c>
      <c r="V239" s="2">
        <v>0</v>
      </c>
      <c r="W239" s="2">
        <v>8380082</v>
      </c>
      <c r="X239" s="2">
        <v>1562860</v>
      </c>
      <c r="Y239" s="2">
        <v>318060</v>
      </c>
      <c r="Z239" s="2">
        <v>201684</v>
      </c>
      <c r="AA239" s="2">
        <v>2761512</v>
      </c>
      <c r="AB239" s="2">
        <v>57927076.25</v>
      </c>
      <c r="AC239" s="2">
        <v>0</v>
      </c>
      <c r="AD239" s="2">
        <v>637304</v>
      </c>
      <c r="AE239" s="2">
        <v>736361.25</v>
      </c>
      <c r="AF239" s="2">
        <v>131823</v>
      </c>
      <c r="AG239" s="2">
        <v>7984315</v>
      </c>
      <c r="AH239" s="2">
        <v>569756</v>
      </c>
      <c r="AI239" s="2">
        <v>2761512</v>
      </c>
      <c r="AJ239" s="2">
        <v>12251315.25</v>
      </c>
    </row>
    <row r="240" spans="1:36" x14ac:dyDescent="0.25">
      <c r="A240" s="2">
        <v>832</v>
      </c>
      <c r="B240" s="2">
        <v>1</v>
      </c>
      <c r="C240" t="s">
        <v>241</v>
      </c>
      <c r="D240" s="2">
        <v>2374</v>
      </c>
      <c r="E240" s="2">
        <v>2613.7999999999997</v>
      </c>
      <c r="F240" s="2">
        <v>3140</v>
      </c>
      <c r="G240" s="2">
        <v>3489.6000000000004</v>
      </c>
      <c r="H240" s="2">
        <v>22026355</v>
      </c>
      <c r="I240" s="2">
        <v>0</v>
      </c>
      <c r="J240" s="2">
        <v>82642</v>
      </c>
      <c r="K240" s="2">
        <v>27763</v>
      </c>
      <c r="L240" s="2">
        <v>0</v>
      </c>
      <c r="M240" s="2">
        <v>0</v>
      </c>
      <c r="N240" s="2">
        <v>107423</v>
      </c>
      <c r="O240" s="2">
        <v>767720</v>
      </c>
      <c r="P240" s="2">
        <v>390951.25</v>
      </c>
      <c r="Q240" s="2">
        <v>45365</v>
      </c>
      <c r="R240" s="2">
        <v>20309</v>
      </c>
      <c r="S240" s="2">
        <v>0</v>
      </c>
      <c r="T240" s="2">
        <v>0</v>
      </c>
      <c r="U240" s="2">
        <v>0</v>
      </c>
      <c r="V240" s="2">
        <v>-5050</v>
      </c>
      <c r="W240" s="2">
        <v>4606272</v>
      </c>
      <c r="X240" s="2">
        <v>868920</v>
      </c>
      <c r="Y240" s="2">
        <v>233244</v>
      </c>
      <c r="Z240" s="2">
        <v>134589</v>
      </c>
      <c r="AA240" s="2">
        <v>1479590</v>
      </c>
      <c r="AB240" s="2">
        <v>29917173.25</v>
      </c>
      <c r="AC240" s="2">
        <v>0</v>
      </c>
      <c r="AD240" s="2">
        <v>250299</v>
      </c>
      <c r="AE240" s="2">
        <v>390951.25</v>
      </c>
      <c r="AF240" s="2">
        <v>20309</v>
      </c>
      <c r="AG240" s="2">
        <v>4589123.07</v>
      </c>
      <c r="AH240" s="2">
        <v>316773</v>
      </c>
      <c r="AI240" s="2">
        <v>1479590</v>
      </c>
      <c r="AJ240" s="2">
        <v>6730272.3200000003</v>
      </c>
    </row>
    <row r="241" spans="1:36" x14ac:dyDescent="0.25">
      <c r="A241" s="2">
        <v>833</v>
      </c>
      <c r="B241" s="2">
        <v>1</v>
      </c>
      <c r="C241" t="s">
        <v>242</v>
      </c>
      <c r="D241" s="2">
        <v>19945</v>
      </c>
      <c r="E241" s="2">
        <v>21815.8</v>
      </c>
      <c r="F241" s="2">
        <v>19028</v>
      </c>
      <c r="G241" s="2">
        <v>20803.400000000001</v>
      </c>
      <c r="H241" s="2">
        <v>131311061</v>
      </c>
      <c r="I241" s="2">
        <v>307020</v>
      </c>
      <c r="J241" s="2">
        <v>2826230</v>
      </c>
      <c r="K241" s="2">
        <v>381289</v>
      </c>
      <c r="L241" s="2">
        <v>0</v>
      </c>
      <c r="M241" s="2">
        <v>0</v>
      </c>
      <c r="N241" s="2">
        <v>16921.828854891075</v>
      </c>
      <c r="O241" s="2">
        <v>4571129</v>
      </c>
      <c r="P241" s="2">
        <v>1743597.5</v>
      </c>
      <c r="Q241" s="2">
        <v>270444</v>
      </c>
      <c r="R241" s="2">
        <v>185982</v>
      </c>
      <c r="S241" s="2">
        <v>0</v>
      </c>
      <c r="T241" s="2">
        <v>0</v>
      </c>
      <c r="U241" s="2">
        <v>220474</v>
      </c>
      <c r="V241" s="2">
        <v>-22723</v>
      </c>
      <c r="W241" s="2">
        <v>38207524</v>
      </c>
      <c r="X241" s="2">
        <v>5004740</v>
      </c>
      <c r="Y241" s="2">
        <v>83402</v>
      </c>
      <c r="Z241" s="2">
        <v>995656</v>
      </c>
      <c r="AA241" s="2">
        <v>8820642</v>
      </c>
      <c r="AB241" s="2">
        <v>189918649.32885489</v>
      </c>
      <c r="AC241" s="2">
        <v>0</v>
      </c>
      <c r="AD241" s="2">
        <v>1288871</v>
      </c>
      <c r="AE241" s="2">
        <v>1743597.5</v>
      </c>
      <c r="AF241" s="2">
        <v>185982</v>
      </c>
      <c r="AG241" s="2">
        <v>35597754</v>
      </c>
      <c r="AH241" s="2">
        <v>1824526</v>
      </c>
      <c r="AI241" s="2">
        <v>8820642</v>
      </c>
      <c r="AJ241" s="2">
        <v>47636846.5</v>
      </c>
    </row>
    <row r="242" spans="1:36" x14ac:dyDescent="0.25">
      <c r="A242" s="2">
        <v>834</v>
      </c>
      <c r="B242" s="2">
        <v>1</v>
      </c>
      <c r="C242" t="s">
        <v>243</v>
      </c>
      <c r="D242" s="2">
        <v>9474</v>
      </c>
      <c r="E242" s="2">
        <v>10385.6</v>
      </c>
      <c r="F242" s="2">
        <v>8414</v>
      </c>
      <c r="G242" s="2">
        <v>9240.2000000000007</v>
      </c>
      <c r="H242" s="2">
        <v>58324142</v>
      </c>
      <c r="I242" s="2">
        <v>182165</v>
      </c>
      <c r="J242" s="2">
        <v>735066</v>
      </c>
      <c r="K242" s="2">
        <v>144115</v>
      </c>
      <c r="L242" s="2">
        <v>0</v>
      </c>
      <c r="M242" s="2">
        <v>0</v>
      </c>
      <c r="N242" s="2">
        <v>546747.97442689596</v>
      </c>
      <c r="O242" s="2">
        <v>2067055</v>
      </c>
      <c r="P242" s="2">
        <v>897961.25</v>
      </c>
      <c r="Q242" s="2">
        <v>120123</v>
      </c>
      <c r="R242" s="2">
        <v>28367</v>
      </c>
      <c r="S242" s="2">
        <v>0</v>
      </c>
      <c r="T242" s="2">
        <v>0</v>
      </c>
      <c r="U242" s="2">
        <v>562280</v>
      </c>
      <c r="V242" s="2">
        <v>-7574</v>
      </c>
      <c r="W242" s="2">
        <v>14750131</v>
      </c>
      <c r="X242" s="2">
        <v>1414401</v>
      </c>
      <c r="Y242" s="2">
        <v>14843</v>
      </c>
      <c r="Z242" s="2">
        <v>290408</v>
      </c>
      <c r="AA242" s="2">
        <v>3917845</v>
      </c>
      <c r="AB242" s="2">
        <v>82573675.224426895</v>
      </c>
      <c r="AC242" s="2">
        <v>0</v>
      </c>
      <c r="AD242" s="2">
        <v>1102078</v>
      </c>
      <c r="AE242" s="2">
        <v>897961.25</v>
      </c>
      <c r="AF242" s="2">
        <v>28367</v>
      </c>
      <c r="AG242" s="2">
        <v>14696142.01</v>
      </c>
      <c r="AH242" s="2">
        <v>0</v>
      </c>
      <c r="AI242" s="2">
        <v>3917845</v>
      </c>
      <c r="AJ242" s="2">
        <v>20642393.259999998</v>
      </c>
    </row>
    <row r="243" spans="1:36" x14ac:dyDescent="0.25">
      <c r="A243" s="2">
        <v>836</v>
      </c>
      <c r="B243" s="2">
        <v>1</v>
      </c>
      <c r="C243" t="s">
        <v>244</v>
      </c>
      <c r="D243" s="2">
        <v>219</v>
      </c>
      <c r="E243" s="2">
        <v>241</v>
      </c>
      <c r="F243" s="2">
        <v>193</v>
      </c>
      <c r="G243" s="2">
        <v>217.6</v>
      </c>
      <c r="H243" s="2">
        <v>1373491</v>
      </c>
      <c r="I243" s="2">
        <v>0</v>
      </c>
      <c r="J243" s="2">
        <v>267193</v>
      </c>
      <c r="K243" s="2">
        <v>24804</v>
      </c>
      <c r="L243" s="2">
        <v>91543</v>
      </c>
      <c r="M243" s="2">
        <v>0</v>
      </c>
      <c r="N243" s="2">
        <v>59056</v>
      </c>
      <c r="O243" s="2">
        <v>52768</v>
      </c>
      <c r="P243" s="2">
        <v>23478.75</v>
      </c>
      <c r="Q243" s="2">
        <v>2829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315472</v>
      </c>
      <c r="X243" s="2">
        <v>0</v>
      </c>
      <c r="Y243" s="2">
        <v>0</v>
      </c>
      <c r="Z243" s="2">
        <v>8013</v>
      </c>
      <c r="AA243" s="2">
        <v>92262</v>
      </c>
      <c r="AB243" s="2">
        <v>2310909.75</v>
      </c>
      <c r="AC243" s="2">
        <v>0</v>
      </c>
      <c r="AD243" s="2">
        <v>36388</v>
      </c>
      <c r="AE243" s="2">
        <v>8491</v>
      </c>
      <c r="AF243" s="2">
        <v>0</v>
      </c>
      <c r="AG243" s="2">
        <v>145349</v>
      </c>
      <c r="AH243" s="2">
        <v>0</v>
      </c>
      <c r="AI243" s="2">
        <v>33368</v>
      </c>
      <c r="AJ243" s="2">
        <v>223596</v>
      </c>
    </row>
    <row r="244" spans="1:36" x14ac:dyDescent="0.25">
      <c r="A244" s="2">
        <v>837</v>
      </c>
      <c r="B244" s="2">
        <v>1</v>
      </c>
      <c r="C244" t="s">
        <v>245</v>
      </c>
      <c r="D244" s="2">
        <v>528</v>
      </c>
      <c r="E244" s="2">
        <v>574.79999999999995</v>
      </c>
      <c r="F244" s="2">
        <v>570</v>
      </c>
      <c r="G244" s="2">
        <v>620.6</v>
      </c>
      <c r="H244" s="2">
        <v>3917227</v>
      </c>
      <c r="I244" s="2">
        <v>0</v>
      </c>
      <c r="J244" s="2">
        <v>469255</v>
      </c>
      <c r="K244" s="2">
        <v>90630</v>
      </c>
      <c r="L244" s="2">
        <v>119358</v>
      </c>
      <c r="M244" s="2">
        <v>0</v>
      </c>
      <c r="N244" s="2">
        <v>131217</v>
      </c>
      <c r="O244" s="2">
        <v>144218</v>
      </c>
      <c r="P244" s="2">
        <v>78186.25</v>
      </c>
      <c r="Q244" s="2">
        <v>8068</v>
      </c>
      <c r="R244" s="2">
        <v>26022</v>
      </c>
      <c r="S244" s="2">
        <v>0</v>
      </c>
      <c r="T244" s="2">
        <v>0</v>
      </c>
      <c r="U244" s="2">
        <v>0</v>
      </c>
      <c r="V244" s="2">
        <v>0</v>
      </c>
      <c r="W244" s="2">
        <v>657215</v>
      </c>
      <c r="X244" s="2">
        <v>0</v>
      </c>
      <c r="Y244" s="2">
        <v>10955</v>
      </c>
      <c r="Z244" s="2">
        <v>20684</v>
      </c>
      <c r="AA244" s="2">
        <v>263134</v>
      </c>
      <c r="AB244" s="2">
        <v>5936169.25</v>
      </c>
      <c r="AC244" s="2">
        <v>0</v>
      </c>
      <c r="AD244" s="2">
        <v>69025</v>
      </c>
      <c r="AE244" s="2">
        <v>46969</v>
      </c>
      <c r="AF244" s="2">
        <v>15632</v>
      </c>
      <c r="AG244" s="2">
        <v>421872</v>
      </c>
      <c r="AH244" s="2">
        <v>0</v>
      </c>
      <c r="AI244" s="2">
        <v>158072</v>
      </c>
      <c r="AJ244" s="2">
        <v>711570</v>
      </c>
    </row>
    <row r="245" spans="1:36" x14ac:dyDescent="0.25">
      <c r="A245" s="2">
        <v>840</v>
      </c>
      <c r="B245" s="2">
        <v>1</v>
      </c>
      <c r="C245" t="s">
        <v>246</v>
      </c>
      <c r="D245" s="2">
        <v>1093</v>
      </c>
      <c r="E245" s="2">
        <v>1224.2</v>
      </c>
      <c r="F245" s="2">
        <v>997</v>
      </c>
      <c r="G245" s="2">
        <v>1116</v>
      </c>
      <c r="H245" s="2">
        <v>7044192</v>
      </c>
      <c r="I245" s="2">
        <v>0</v>
      </c>
      <c r="J245" s="2">
        <v>942798</v>
      </c>
      <c r="K245" s="2">
        <v>114480</v>
      </c>
      <c r="L245" s="2">
        <v>0</v>
      </c>
      <c r="M245" s="2">
        <v>0</v>
      </c>
      <c r="N245" s="2">
        <v>196632.69926709685</v>
      </c>
      <c r="O245" s="2">
        <v>253734</v>
      </c>
      <c r="P245" s="2">
        <v>157748.75</v>
      </c>
      <c r="Q245" s="2">
        <v>14508</v>
      </c>
      <c r="R245" s="2">
        <v>1049</v>
      </c>
      <c r="S245" s="2">
        <v>0</v>
      </c>
      <c r="T245" s="2">
        <v>0</v>
      </c>
      <c r="U245" s="2">
        <v>0</v>
      </c>
      <c r="V245" s="2">
        <v>0</v>
      </c>
      <c r="W245" s="2">
        <v>896717</v>
      </c>
      <c r="X245" s="2">
        <v>0</v>
      </c>
      <c r="Y245" s="2">
        <v>6715</v>
      </c>
      <c r="Z245" s="2">
        <v>39036</v>
      </c>
      <c r="AA245" s="2">
        <v>473184</v>
      </c>
      <c r="AB245" s="2">
        <v>10140794.449267097</v>
      </c>
      <c r="AC245" s="2">
        <v>0</v>
      </c>
      <c r="AD245" s="2">
        <v>90161</v>
      </c>
      <c r="AE245" s="2">
        <v>71152</v>
      </c>
      <c r="AF245" s="2">
        <v>473</v>
      </c>
      <c r="AG245" s="2">
        <v>357584</v>
      </c>
      <c r="AH245" s="2">
        <v>0</v>
      </c>
      <c r="AI245" s="2">
        <v>213428</v>
      </c>
      <c r="AJ245" s="2">
        <v>732798</v>
      </c>
    </row>
    <row r="246" spans="1:36" x14ac:dyDescent="0.25">
      <c r="A246" s="2">
        <v>846</v>
      </c>
      <c r="B246" s="2">
        <v>1</v>
      </c>
      <c r="C246" t="s">
        <v>247</v>
      </c>
      <c r="D246" s="2">
        <v>671</v>
      </c>
      <c r="E246" s="2">
        <v>734.6</v>
      </c>
      <c r="F246" s="2">
        <v>635</v>
      </c>
      <c r="G246" s="2">
        <v>698</v>
      </c>
      <c r="H246" s="2">
        <v>4405776</v>
      </c>
      <c r="I246" s="2">
        <v>0</v>
      </c>
      <c r="J246" s="2">
        <v>341004</v>
      </c>
      <c r="K246" s="2">
        <v>15449</v>
      </c>
      <c r="L246" s="2">
        <v>103630</v>
      </c>
      <c r="M246" s="2">
        <v>153059</v>
      </c>
      <c r="N246" s="2">
        <v>208312</v>
      </c>
      <c r="O246" s="2">
        <v>165978</v>
      </c>
      <c r="P246" s="2">
        <v>98115</v>
      </c>
      <c r="Q246" s="2">
        <v>9074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572095</v>
      </c>
      <c r="X246" s="2">
        <v>0</v>
      </c>
      <c r="Y246" s="2">
        <v>0</v>
      </c>
      <c r="Z246" s="2">
        <v>22289</v>
      </c>
      <c r="AA246" s="2">
        <v>295952</v>
      </c>
      <c r="AB246" s="2">
        <v>6390733</v>
      </c>
      <c r="AC246" s="2">
        <v>0</v>
      </c>
      <c r="AD246" s="2">
        <v>104921</v>
      </c>
      <c r="AE246" s="2">
        <v>74587</v>
      </c>
      <c r="AF246" s="2">
        <v>0</v>
      </c>
      <c r="AG246" s="2">
        <v>377955</v>
      </c>
      <c r="AH246" s="2">
        <v>0</v>
      </c>
      <c r="AI246" s="2">
        <v>224982</v>
      </c>
      <c r="AJ246" s="2">
        <v>782445</v>
      </c>
    </row>
    <row r="247" spans="1:36" x14ac:dyDescent="0.25">
      <c r="A247" s="2">
        <v>850</v>
      </c>
      <c r="B247" s="2">
        <v>1</v>
      </c>
      <c r="C247" t="s">
        <v>248</v>
      </c>
      <c r="D247" s="2">
        <v>185</v>
      </c>
      <c r="E247" s="2">
        <v>203.39999999999998</v>
      </c>
      <c r="F247" s="2">
        <v>290</v>
      </c>
      <c r="G247" s="2">
        <v>319.8</v>
      </c>
      <c r="H247" s="2">
        <v>2018578</v>
      </c>
      <c r="I247" s="2">
        <v>0</v>
      </c>
      <c r="J247" s="2">
        <v>141123</v>
      </c>
      <c r="K247" s="2">
        <v>0</v>
      </c>
      <c r="L247" s="2">
        <v>116017</v>
      </c>
      <c r="M247" s="2">
        <v>31505</v>
      </c>
      <c r="N247" s="2">
        <v>127815</v>
      </c>
      <c r="O247" s="2">
        <v>61517</v>
      </c>
      <c r="P247" s="2">
        <v>49255</v>
      </c>
      <c r="Q247" s="2">
        <v>4157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179123</v>
      </c>
      <c r="X247" s="2">
        <v>0</v>
      </c>
      <c r="Y247" s="2">
        <v>0</v>
      </c>
      <c r="Z247" s="2">
        <v>8579</v>
      </c>
      <c r="AA247" s="2">
        <v>0</v>
      </c>
      <c r="AB247" s="2">
        <v>2737669</v>
      </c>
      <c r="AC247" s="2">
        <v>0</v>
      </c>
      <c r="AD247" s="2">
        <v>29394</v>
      </c>
      <c r="AE247" s="2">
        <v>36275</v>
      </c>
      <c r="AF247" s="2">
        <v>0</v>
      </c>
      <c r="AG247" s="2">
        <v>58995.850000000006</v>
      </c>
      <c r="AH247" s="2">
        <v>0</v>
      </c>
      <c r="AI247" s="2">
        <v>0</v>
      </c>
      <c r="AJ247" s="2">
        <v>124664.85</v>
      </c>
    </row>
    <row r="248" spans="1:36" x14ac:dyDescent="0.25">
      <c r="A248" s="2">
        <v>852</v>
      </c>
      <c r="B248" s="2">
        <v>1</v>
      </c>
      <c r="C248" t="s">
        <v>249</v>
      </c>
      <c r="D248" s="2">
        <v>103</v>
      </c>
      <c r="E248" s="2">
        <v>116.6</v>
      </c>
      <c r="F248" s="2">
        <v>135</v>
      </c>
      <c r="G248" s="2">
        <v>150.80000000000001</v>
      </c>
      <c r="H248" s="2">
        <v>951850</v>
      </c>
      <c r="I248" s="2">
        <v>0</v>
      </c>
      <c r="J248" s="2">
        <v>128854</v>
      </c>
      <c r="K248" s="2">
        <v>0</v>
      </c>
      <c r="L248" s="2">
        <v>69149</v>
      </c>
      <c r="M248" s="2">
        <v>136663</v>
      </c>
      <c r="N248" s="2">
        <v>90992.760484607134</v>
      </c>
      <c r="O248" s="2">
        <v>35903</v>
      </c>
      <c r="P248" s="2">
        <v>7540</v>
      </c>
      <c r="Q248" s="2">
        <v>1960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396462</v>
      </c>
      <c r="X248" s="2">
        <v>0</v>
      </c>
      <c r="Y248" s="2">
        <v>4241</v>
      </c>
      <c r="Z248" s="2">
        <v>6019</v>
      </c>
      <c r="AA248" s="2">
        <v>63939</v>
      </c>
      <c r="AB248" s="2">
        <v>1893572.7604846072</v>
      </c>
      <c r="AC248" s="2">
        <v>0</v>
      </c>
      <c r="AD248" s="2">
        <v>35903</v>
      </c>
      <c r="AE248" s="2">
        <v>5971</v>
      </c>
      <c r="AF248" s="2">
        <v>0</v>
      </c>
      <c r="AG248" s="2">
        <v>198779.37</v>
      </c>
      <c r="AH248" s="2">
        <v>0</v>
      </c>
      <c r="AI248" s="2">
        <v>50636</v>
      </c>
      <c r="AJ248" s="2">
        <v>291289.37</v>
      </c>
    </row>
    <row r="249" spans="1:36" x14ac:dyDescent="0.25">
      <c r="A249" s="2">
        <v>857</v>
      </c>
      <c r="B249" s="2">
        <v>1</v>
      </c>
      <c r="C249" t="s">
        <v>250</v>
      </c>
      <c r="D249" s="2">
        <v>604</v>
      </c>
      <c r="E249" s="2">
        <v>675.8</v>
      </c>
      <c r="F249" s="2">
        <v>696</v>
      </c>
      <c r="G249" s="2">
        <v>774.4</v>
      </c>
      <c r="H249" s="2">
        <v>4888013</v>
      </c>
      <c r="I249" s="2">
        <v>0</v>
      </c>
      <c r="J249" s="2">
        <v>221638</v>
      </c>
      <c r="K249" s="2">
        <v>15370</v>
      </c>
      <c r="L249" s="2">
        <v>81446</v>
      </c>
      <c r="M249" s="2">
        <v>0</v>
      </c>
      <c r="N249" s="2">
        <v>155935</v>
      </c>
      <c r="O249" s="2">
        <v>181605</v>
      </c>
      <c r="P249" s="2">
        <v>127273.75</v>
      </c>
      <c r="Q249" s="2">
        <v>10067</v>
      </c>
      <c r="R249" s="2">
        <v>6822</v>
      </c>
      <c r="S249" s="2">
        <v>0</v>
      </c>
      <c r="T249" s="2">
        <v>0</v>
      </c>
      <c r="U249" s="2">
        <v>0</v>
      </c>
      <c r="V249" s="2">
        <v>0</v>
      </c>
      <c r="W249" s="2">
        <v>272527</v>
      </c>
      <c r="X249" s="2">
        <v>0</v>
      </c>
      <c r="Y249" s="2">
        <v>32866</v>
      </c>
      <c r="Z249" s="2">
        <v>25653</v>
      </c>
      <c r="AA249" s="2">
        <v>328346</v>
      </c>
      <c r="AB249" s="2">
        <v>6347561.75</v>
      </c>
      <c r="AC249" s="2">
        <v>0</v>
      </c>
      <c r="AD249" s="2">
        <v>68273</v>
      </c>
      <c r="AE249" s="2">
        <v>99507</v>
      </c>
      <c r="AF249" s="2">
        <v>5334</v>
      </c>
      <c r="AG249" s="2">
        <v>136701</v>
      </c>
      <c r="AH249" s="2">
        <v>0</v>
      </c>
      <c r="AI249" s="2">
        <v>256713</v>
      </c>
      <c r="AJ249" s="2">
        <v>566528</v>
      </c>
    </row>
    <row r="250" spans="1:36" x14ac:dyDescent="0.25">
      <c r="A250" s="2">
        <v>858</v>
      </c>
      <c r="B250" s="2">
        <v>1</v>
      </c>
      <c r="C250" t="s">
        <v>251</v>
      </c>
      <c r="D250" s="2">
        <v>997</v>
      </c>
      <c r="E250" s="2">
        <v>1089.5999999999999</v>
      </c>
      <c r="F250" s="2">
        <v>944</v>
      </c>
      <c r="G250" s="2">
        <v>1036.1999999999998</v>
      </c>
      <c r="H250" s="2">
        <v>6540494</v>
      </c>
      <c r="I250" s="2">
        <v>0</v>
      </c>
      <c r="J250" s="2">
        <v>245109</v>
      </c>
      <c r="K250" s="2">
        <v>31903</v>
      </c>
      <c r="L250" s="2">
        <v>0</v>
      </c>
      <c r="M250" s="2">
        <v>0</v>
      </c>
      <c r="N250" s="2">
        <v>156508</v>
      </c>
      <c r="O250" s="2">
        <v>241960</v>
      </c>
      <c r="P250" s="2">
        <v>173016.25</v>
      </c>
      <c r="Q250" s="2">
        <v>13471</v>
      </c>
      <c r="R250" s="2">
        <v>10549</v>
      </c>
      <c r="S250" s="2">
        <v>0</v>
      </c>
      <c r="T250" s="2">
        <v>0</v>
      </c>
      <c r="U250" s="2">
        <v>0</v>
      </c>
      <c r="V250" s="2">
        <v>-126</v>
      </c>
      <c r="W250" s="2">
        <v>310860</v>
      </c>
      <c r="X250" s="2">
        <v>0</v>
      </c>
      <c r="Y250" s="2">
        <v>0</v>
      </c>
      <c r="Z250" s="2">
        <v>36830</v>
      </c>
      <c r="AA250" s="2">
        <v>439349</v>
      </c>
      <c r="AB250" s="2">
        <v>8199923.25</v>
      </c>
      <c r="AC250" s="2">
        <v>0</v>
      </c>
      <c r="AD250" s="2">
        <v>73177</v>
      </c>
      <c r="AE250" s="2">
        <v>130560</v>
      </c>
      <c r="AF250" s="2">
        <v>7960</v>
      </c>
      <c r="AG250" s="2">
        <v>135949</v>
      </c>
      <c r="AH250" s="2">
        <v>0</v>
      </c>
      <c r="AI250" s="2">
        <v>331538</v>
      </c>
      <c r="AJ250" s="2">
        <v>679184</v>
      </c>
    </row>
    <row r="251" spans="1:36" x14ac:dyDescent="0.25">
      <c r="A251" s="2">
        <v>861</v>
      </c>
      <c r="B251" s="2">
        <v>1</v>
      </c>
      <c r="C251" t="s">
        <v>252</v>
      </c>
      <c r="D251" s="2">
        <v>3355</v>
      </c>
      <c r="E251" s="2">
        <v>3693.9999999999995</v>
      </c>
      <c r="F251" s="2">
        <v>2787</v>
      </c>
      <c r="G251" s="2">
        <v>3068.6000000000004</v>
      </c>
      <c r="H251" s="2">
        <v>19369003</v>
      </c>
      <c r="I251" s="2">
        <v>73685</v>
      </c>
      <c r="J251" s="2">
        <v>1599816</v>
      </c>
      <c r="K251" s="2">
        <v>45169</v>
      </c>
      <c r="L251" s="2">
        <v>0</v>
      </c>
      <c r="M251" s="2">
        <v>0</v>
      </c>
      <c r="N251" s="2">
        <v>466282.02062869596</v>
      </c>
      <c r="O251" s="2">
        <v>708982</v>
      </c>
      <c r="P251" s="2">
        <v>315403.75</v>
      </c>
      <c r="Q251" s="2">
        <v>39892</v>
      </c>
      <c r="R251" s="2">
        <v>63919</v>
      </c>
      <c r="S251" s="2">
        <v>0</v>
      </c>
      <c r="T251" s="2">
        <v>0</v>
      </c>
      <c r="U251" s="2">
        <v>164465</v>
      </c>
      <c r="V251" s="2">
        <v>-15149</v>
      </c>
      <c r="W251" s="2">
        <v>4687808</v>
      </c>
      <c r="X251" s="2">
        <v>0</v>
      </c>
      <c r="Y251" s="2">
        <v>0</v>
      </c>
      <c r="Z251" s="2">
        <v>114412</v>
      </c>
      <c r="AA251" s="2">
        <v>1301086</v>
      </c>
      <c r="AB251" s="2">
        <v>28934773.770628694</v>
      </c>
      <c r="AC251" s="2">
        <v>0</v>
      </c>
      <c r="AD251" s="2">
        <v>352227</v>
      </c>
      <c r="AE251" s="2">
        <v>315403.75</v>
      </c>
      <c r="AF251" s="2">
        <v>63919</v>
      </c>
      <c r="AG251" s="2">
        <v>4535202</v>
      </c>
      <c r="AH251" s="2">
        <v>0</v>
      </c>
      <c r="AI251" s="2">
        <v>1301086</v>
      </c>
      <c r="AJ251" s="2">
        <v>6567837.75</v>
      </c>
    </row>
    <row r="252" spans="1:36" x14ac:dyDescent="0.25">
      <c r="A252" s="2">
        <v>876</v>
      </c>
      <c r="B252" s="2">
        <v>1</v>
      </c>
      <c r="C252" t="s">
        <v>253</v>
      </c>
      <c r="D252" s="2">
        <v>1486</v>
      </c>
      <c r="E252" s="2">
        <v>1629.6</v>
      </c>
      <c r="F252" s="2">
        <v>1820</v>
      </c>
      <c r="G252" s="2">
        <v>1994</v>
      </c>
      <c r="H252" s="2">
        <v>12586128</v>
      </c>
      <c r="I252" s="2">
        <v>42983</v>
      </c>
      <c r="J252" s="2">
        <v>330974</v>
      </c>
      <c r="K252" s="2">
        <v>14566</v>
      </c>
      <c r="L252" s="2">
        <v>0</v>
      </c>
      <c r="M252" s="2">
        <v>0</v>
      </c>
      <c r="N252" s="2">
        <v>258486</v>
      </c>
      <c r="O252" s="2">
        <v>427405</v>
      </c>
      <c r="P252" s="2">
        <v>324747.5</v>
      </c>
      <c r="Q252" s="2">
        <v>25922</v>
      </c>
      <c r="R252" s="2">
        <v>20758</v>
      </c>
      <c r="S252" s="2">
        <v>0</v>
      </c>
      <c r="T252" s="2">
        <v>0</v>
      </c>
      <c r="U252" s="2">
        <v>0</v>
      </c>
      <c r="V252" s="2">
        <v>0</v>
      </c>
      <c r="W252" s="2">
        <v>755846</v>
      </c>
      <c r="X252" s="2">
        <v>516360</v>
      </c>
      <c r="Y252" s="2">
        <v>2120</v>
      </c>
      <c r="Z252" s="2">
        <v>59646</v>
      </c>
      <c r="AA252" s="2">
        <v>845456</v>
      </c>
      <c r="AB252" s="2">
        <v>15695037.5</v>
      </c>
      <c r="AC252" s="2">
        <v>0</v>
      </c>
      <c r="AD252" s="2">
        <v>174954</v>
      </c>
      <c r="AE252" s="2">
        <v>324747.5</v>
      </c>
      <c r="AF252" s="2">
        <v>20758</v>
      </c>
      <c r="AG252" s="2">
        <v>612321</v>
      </c>
      <c r="AH252" s="2">
        <v>188244</v>
      </c>
      <c r="AI252" s="2">
        <v>845456</v>
      </c>
      <c r="AJ252" s="2">
        <v>1978236.5</v>
      </c>
    </row>
    <row r="253" spans="1:36" x14ac:dyDescent="0.25">
      <c r="A253" s="2">
        <v>877</v>
      </c>
      <c r="B253" s="2">
        <v>1</v>
      </c>
      <c r="C253" t="s">
        <v>254</v>
      </c>
      <c r="D253" s="2">
        <v>6264</v>
      </c>
      <c r="E253" s="2">
        <v>6871.0999999999995</v>
      </c>
      <c r="F253" s="2">
        <v>5548</v>
      </c>
      <c r="G253" s="2">
        <v>6104.0999999999995</v>
      </c>
      <c r="H253" s="2">
        <v>38529079</v>
      </c>
      <c r="I253" s="2">
        <v>464624</v>
      </c>
      <c r="J253" s="2">
        <v>917347</v>
      </c>
      <c r="K253" s="2">
        <v>55053</v>
      </c>
      <c r="L253" s="2">
        <v>0</v>
      </c>
      <c r="M253" s="2">
        <v>0</v>
      </c>
      <c r="N253" s="2">
        <v>377185</v>
      </c>
      <c r="O253" s="2">
        <v>1350568</v>
      </c>
      <c r="P253" s="2">
        <v>1018838.75</v>
      </c>
      <c r="Q253" s="2">
        <v>79353</v>
      </c>
      <c r="R253" s="2">
        <v>69404</v>
      </c>
      <c r="S253" s="2">
        <v>0</v>
      </c>
      <c r="T253" s="2">
        <v>0</v>
      </c>
      <c r="U253" s="2">
        <v>0</v>
      </c>
      <c r="V253" s="2">
        <v>0</v>
      </c>
      <c r="W253" s="2">
        <v>1831230</v>
      </c>
      <c r="X253" s="2">
        <v>1512680</v>
      </c>
      <c r="Y253" s="2">
        <v>338557</v>
      </c>
      <c r="Z253" s="2">
        <v>251446</v>
      </c>
      <c r="AA253" s="2">
        <v>2588138</v>
      </c>
      <c r="AB253" s="2">
        <v>47870822.75</v>
      </c>
      <c r="AC253" s="2">
        <v>0</v>
      </c>
      <c r="AD253" s="2">
        <v>375514</v>
      </c>
      <c r="AE253" s="2">
        <v>921000</v>
      </c>
      <c r="AF253" s="2">
        <v>62739</v>
      </c>
      <c r="AG253" s="2">
        <v>959366</v>
      </c>
      <c r="AH253" s="2">
        <v>551462</v>
      </c>
      <c r="AI253" s="2">
        <v>2339599</v>
      </c>
      <c r="AJ253" s="2">
        <v>4658218</v>
      </c>
    </row>
    <row r="254" spans="1:36" x14ac:dyDescent="0.25">
      <c r="A254" s="2">
        <v>879</v>
      </c>
      <c r="B254" s="2">
        <v>1</v>
      </c>
      <c r="C254" t="s">
        <v>255</v>
      </c>
      <c r="D254" s="2">
        <v>2257</v>
      </c>
      <c r="E254" s="2">
        <v>2493.4</v>
      </c>
      <c r="F254" s="2">
        <v>2484</v>
      </c>
      <c r="G254" s="2">
        <v>2736.2</v>
      </c>
      <c r="H254" s="2">
        <v>17270894</v>
      </c>
      <c r="I254" s="2">
        <v>53217</v>
      </c>
      <c r="J254" s="2">
        <v>57351</v>
      </c>
      <c r="K254" s="2">
        <v>14435</v>
      </c>
      <c r="L254" s="2">
        <v>0</v>
      </c>
      <c r="M254" s="2">
        <v>0</v>
      </c>
      <c r="N254" s="2">
        <v>211392.72203576376</v>
      </c>
      <c r="O254" s="2">
        <v>600807</v>
      </c>
      <c r="P254" s="2">
        <v>406657.5</v>
      </c>
      <c r="Q254" s="2">
        <v>35571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1817411</v>
      </c>
      <c r="X254" s="2">
        <v>648960</v>
      </c>
      <c r="Y254" s="2">
        <v>0</v>
      </c>
      <c r="Z254" s="2">
        <v>96558</v>
      </c>
      <c r="AA254" s="2">
        <v>1160149</v>
      </c>
      <c r="AB254" s="2">
        <v>21724443.222035762</v>
      </c>
      <c r="AC254" s="2">
        <v>0</v>
      </c>
      <c r="AD254" s="2">
        <v>165287</v>
      </c>
      <c r="AE254" s="2">
        <v>406657.5</v>
      </c>
      <c r="AF254" s="2">
        <v>0</v>
      </c>
      <c r="AG254" s="2">
        <v>1537822</v>
      </c>
      <c r="AH254" s="2">
        <v>236585</v>
      </c>
      <c r="AI254" s="2">
        <v>1160149</v>
      </c>
      <c r="AJ254" s="2">
        <v>3269915.5</v>
      </c>
    </row>
    <row r="255" spans="1:36" x14ac:dyDescent="0.25">
      <c r="A255" s="2">
        <v>881</v>
      </c>
      <c r="B255" s="2">
        <v>1</v>
      </c>
      <c r="C255" t="s">
        <v>256</v>
      </c>
      <c r="D255" s="2">
        <v>765</v>
      </c>
      <c r="E255" s="2">
        <v>846.8</v>
      </c>
      <c r="F255" s="2">
        <v>812</v>
      </c>
      <c r="G255" s="2">
        <v>898.6</v>
      </c>
      <c r="H255" s="2">
        <v>5671963</v>
      </c>
      <c r="I255" s="2">
        <v>22515</v>
      </c>
      <c r="J255" s="2">
        <v>92123</v>
      </c>
      <c r="K255" s="2">
        <v>15169</v>
      </c>
      <c r="L255" s="2">
        <v>31265</v>
      </c>
      <c r="M255" s="2">
        <v>0</v>
      </c>
      <c r="N255" s="2">
        <v>106981</v>
      </c>
      <c r="O255" s="2">
        <v>200368</v>
      </c>
      <c r="P255" s="2">
        <v>121322.5</v>
      </c>
      <c r="Q255" s="2">
        <v>11682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832778</v>
      </c>
      <c r="X255" s="2">
        <v>217360</v>
      </c>
      <c r="Y255" s="2">
        <v>8835</v>
      </c>
      <c r="Z255" s="2">
        <v>24772</v>
      </c>
      <c r="AA255" s="2">
        <v>381006</v>
      </c>
      <c r="AB255" s="2">
        <v>7520779.5</v>
      </c>
      <c r="AC255" s="2">
        <v>0</v>
      </c>
      <c r="AD255" s="2">
        <v>64803</v>
      </c>
      <c r="AE255" s="2">
        <v>121322.5</v>
      </c>
      <c r="AF255" s="2">
        <v>0</v>
      </c>
      <c r="AG255" s="2">
        <v>736529</v>
      </c>
      <c r="AH255" s="2">
        <v>79241</v>
      </c>
      <c r="AI255" s="2">
        <v>381006</v>
      </c>
      <c r="AJ255" s="2">
        <v>1303660.5</v>
      </c>
    </row>
    <row r="256" spans="1:36" x14ac:dyDescent="0.25">
      <c r="A256" s="2">
        <v>882</v>
      </c>
      <c r="B256" s="2">
        <v>1</v>
      </c>
      <c r="C256" t="s">
        <v>257</v>
      </c>
      <c r="D256" s="2">
        <v>4267</v>
      </c>
      <c r="E256" s="2">
        <v>4640</v>
      </c>
      <c r="F256" s="2">
        <v>4178</v>
      </c>
      <c r="G256" s="2">
        <v>4587</v>
      </c>
      <c r="H256" s="2">
        <v>28953144</v>
      </c>
      <c r="I256" s="2">
        <v>160674</v>
      </c>
      <c r="J256" s="2">
        <v>646011</v>
      </c>
      <c r="K256" s="2">
        <v>59716</v>
      </c>
      <c r="L256" s="2">
        <v>0</v>
      </c>
      <c r="M256" s="2">
        <v>0</v>
      </c>
      <c r="N256" s="2">
        <v>255511</v>
      </c>
      <c r="O256" s="2">
        <v>1022151</v>
      </c>
      <c r="P256" s="2">
        <v>641317.5</v>
      </c>
      <c r="Q256" s="2">
        <v>59631</v>
      </c>
      <c r="R256" s="2">
        <v>30091</v>
      </c>
      <c r="S256" s="2">
        <v>0</v>
      </c>
      <c r="T256" s="2">
        <v>0</v>
      </c>
      <c r="U256" s="2">
        <v>64047</v>
      </c>
      <c r="V256" s="2">
        <v>0</v>
      </c>
      <c r="W256" s="2">
        <v>3796201</v>
      </c>
      <c r="X256" s="2">
        <v>0</v>
      </c>
      <c r="Y256" s="2">
        <v>209213</v>
      </c>
      <c r="Z256" s="2">
        <v>181895</v>
      </c>
      <c r="AA256" s="2">
        <v>1944888</v>
      </c>
      <c r="AB256" s="2">
        <v>38024490.5</v>
      </c>
      <c r="AC256" s="2">
        <v>0</v>
      </c>
      <c r="AD256" s="2">
        <v>405667</v>
      </c>
      <c r="AE256" s="2">
        <v>641317.5</v>
      </c>
      <c r="AF256" s="2">
        <v>30091</v>
      </c>
      <c r="AG256" s="2">
        <v>3387759</v>
      </c>
      <c r="AH256" s="2">
        <v>0</v>
      </c>
      <c r="AI256" s="2">
        <v>1944888</v>
      </c>
      <c r="AJ256" s="2">
        <v>6409722.5</v>
      </c>
    </row>
    <row r="257" spans="1:36" x14ac:dyDescent="0.25">
      <c r="A257" s="2">
        <v>883</v>
      </c>
      <c r="B257" s="2">
        <v>1</v>
      </c>
      <c r="C257" t="s">
        <v>258</v>
      </c>
      <c r="D257" s="2">
        <v>1477</v>
      </c>
      <c r="E257" s="2">
        <v>1613.6</v>
      </c>
      <c r="F257" s="2">
        <v>1621</v>
      </c>
      <c r="G257" s="2">
        <v>1768.8</v>
      </c>
      <c r="H257" s="2">
        <v>11164666</v>
      </c>
      <c r="I257" s="2">
        <v>30702</v>
      </c>
      <c r="J257" s="2">
        <v>304852</v>
      </c>
      <c r="K257" s="2">
        <v>51596</v>
      </c>
      <c r="L257" s="2">
        <v>0</v>
      </c>
      <c r="M257" s="2">
        <v>0</v>
      </c>
      <c r="N257" s="2">
        <v>170702.51723556881</v>
      </c>
      <c r="O257" s="2">
        <v>388215</v>
      </c>
      <c r="P257" s="2">
        <v>223501.25</v>
      </c>
      <c r="Q257" s="2">
        <v>22994</v>
      </c>
      <c r="R257" s="2">
        <v>49226</v>
      </c>
      <c r="S257" s="2">
        <v>0</v>
      </c>
      <c r="T257" s="2">
        <v>0</v>
      </c>
      <c r="U257" s="2">
        <v>0</v>
      </c>
      <c r="V257" s="2">
        <v>0</v>
      </c>
      <c r="W257" s="2">
        <v>1885364</v>
      </c>
      <c r="X257" s="2">
        <v>419640</v>
      </c>
      <c r="Y257" s="2">
        <v>39227</v>
      </c>
      <c r="Z257" s="2">
        <v>49744</v>
      </c>
      <c r="AA257" s="2">
        <v>749971</v>
      </c>
      <c r="AB257" s="2">
        <v>15130760.76723557</v>
      </c>
      <c r="AC257" s="2">
        <v>0</v>
      </c>
      <c r="AD257" s="2">
        <v>123130</v>
      </c>
      <c r="AE257" s="2">
        <v>223501.25</v>
      </c>
      <c r="AF257" s="2">
        <v>49226</v>
      </c>
      <c r="AG257" s="2">
        <v>1751382</v>
      </c>
      <c r="AH257" s="2">
        <v>152984</v>
      </c>
      <c r="AI257" s="2">
        <v>749971</v>
      </c>
      <c r="AJ257" s="2">
        <v>2897210.25</v>
      </c>
    </row>
    <row r="258" spans="1:36" x14ac:dyDescent="0.25">
      <c r="A258" s="2">
        <v>885</v>
      </c>
      <c r="B258" s="2">
        <v>1</v>
      </c>
      <c r="C258" t="s">
        <v>259</v>
      </c>
      <c r="D258" s="2">
        <v>5549</v>
      </c>
      <c r="E258" s="2">
        <v>6107.9999999999991</v>
      </c>
      <c r="F258" s="2">
        <v>6532</v>
      </c>
      <c r="G258" s="2">
        <v>7189.8</v>
      </c>
      <c r="H258" s="2">
        <v>45382018</v>
      </c>
      <c r="I258" s="2">
        <v>73685</v>
      </c>
      <c r="J258" s="2">
        <v>253622</v>
      </c>
      <c r="K258" s="2">
        <v>58499</v>
      </c>
      <c r="L258" s="2">
        <v>0</v>
      </c>
      <c r="M258" s="2">
        <v>0</v>
      </c>
      <c r="N258" s="2">
        <v>77111</v>
      </c>
      <c r="O258" s="2">
        <v>1505520</v>
      </c>
      <c r="P258" s="2">
        <v>1204045</v>
      </c>
      <c r="Q258" s="2">
        <v>93467</v>
      </c>
      <c r="R258" s="2">
        <v>4745</v>
      </c>
      <c r="S258" s="2">
        <v>0</v>
      </c>
      <c r="T258" s="2">
        <v>0</v>
      </c>
      <c r="U258" s="2">
        <v>0</v>
      </c>
      <c r="V258" s="2">
        <v>0</v>
      </c>
      <c r="W258" s="2">
        <v>2156940</v>
      </c>
      <c r="X258" s="2">
        <v>1695460</v>
      </c>
      <c r="Y258" s="2">
        <v>21911</v>
      </c>
      <c r="Z258" s="2">
        <v>418345</v>
      </c>
      <c r="AA258" s="2">
        <v>3048475</v>
      </c>
      <c r="AB258" s="2">
        <v>54298383</v>
      </c>
      <c r="AC258" s="2">
        <v>0</v>
      </c>
      <c r="AD258" s="2">
        <v>225077</v>
      </c>
      <c r="AE258" s="2">
        <v>849179</v>
      </c>
      <c r="AF258" s="2">
        <v>3347</v>
      </c>
      <c r="AG258" s="2">
        <v>881622</v>
      </c>
      <c r="AH258" s="2">
        <v>347084</v>
      </c>
      <c r="AI258" s="2">
        <v>2150004</v>
      </c>
      <c r="AJ258" s="2">
        <v>4109229</v>
      </c>
    </row>
    <row r="259" spans="1:36" x14ac:dyDescent="0.25">
      <c r="A259" s="2">
        <v>891</v>
      </c>
      <c r="B259" s="2">
        <v>1</v>
      </c>
      <c r="C259" t="s">
        <v>260</v>
      </c>
      <c r="D259" s="2">
        <v>517</v>
      </c>
      <c r="E259" s="2">
        <v>569.80000000000007</v>
      </c>
      <c r="F259" s="2">
        <v>585</v>
      </c>
      <c r="G259" s="2">
        <v>646.6</v>
      </c>
      <c r="H259" s="2">
        <v>4081339</v>
      </c>
      <c r="I259" s="2">
        <v>0</v>
      </c>
      <c r="J259" s="2">
        <v>157364</v>
      </c>
      <c r="K259" s="2">
        <v>15592</v>
      </c>
      <c r="L259" s="2">
        <v>114832</v>
      </c>
      <c r="M259" s="2">
        <v>206920</v>
      </c>
      <c r="N259" s="2">
        <v>218734</v>
      </c>
      <c r="O259" s="2">
        <v>153382</v>
      </c>
      <c r="P259" s="2">
        <v>85648.75</v>
      </c>
      <c r="Q259" s="2">
        <v>8406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631082</v>
      </c>
      <c r="X259" s="2">
        <v>0</v>
      </c>
      <c r="Y259" s="2">
        <v>0</v>
      </c>
      <c r="Z259" s="2">
        <v>17969</v>
      </c>
      <c r="AA259" s="2">
        <v>274158</v>
      </c>
      <c r="AB259" s="2">
        <v>5965426.75</v>
      </c>
      <c r="AC259" s="2">
        <v>0</v>
      </c>
      <c r="AD259" s="2">
        <v>83384</v>
      </c>
      <c r="AE259" s="2">
        <v>48518</v>
      </c>
      <c r="AF259" s="2">
        <v>0</v>
      </c>
      <c r="AG259" s="2">
        <v>371309</v>
      </c>
      <c r="AH259" s="2">
        <v>0</v>
      </c>
      <c r="AI259" s="2">
        <v>155303</v>
      </c>
      <c r="AJ259" s="2">
        <v>658514</v>
      </c>
    </row>
    <row r="260" spans="1:36" x14ac:dyDescent="0.25">
      <c r="A260" s="2">
        <v>911</v>
      </c>
      <c r="B260" s="2">
        <v>1</v>
      </c>
      <c r="C260" t="s">
        <v>261</v>
      </c>
      <c r="D260" s="2">
        <v>5187</v>
      </c>
      <c r="E260" s="2">
        <v>5630.9999999999991</v>
      </c>
      <c r="F260" s="2">
        <v>4894</v>
      </c>
      <c r="G260" s="2">
        <v>5343</v>
      </c>
      <c r="H260" s="2">
        <v>33725016</v>
      </c>
      <c r="I260" s="2">
        <v>268131</v>
      </c>
      <c r="J260" s="2">
        <v>1335116</v>
      </c>
      <c r="K260" s="2">
        <v>23728</v>
      </c>
      <c r="L260" s="2">
        <v>0</v>
      </c>
      <c r="M260" s="2">
        <v>0</v>
      </c>
      <c r="N260" s="2">
        <v>511039</v>
      </c>
      <c r="O260" s="2">
        <v>1210324</v>
      </c>
      <c r="P260" s="2">
        <v>892772.5</v>
      </c>
      <c r="Q260" s="2">
        <v>69459</v>
      </c>
      <c r="R260" s="2">
        <v>42049</v>
      </c>
      <c r="S260" s="2">
        <v>0</v>
      </c>
      <c r="T260" s="2">
        <v>0</v>
      </c>
      <c r="U260" s="2">
        <v>183469</v>
      </c>
      <c r="V260" s="2">
        <v>-15149</v>
      </c>
      <c r="W260" s="2">
        <v>1602900</v>
      </c>
      <c r="X260" s="2">
        <v>0</v>
      </c>
      <c r="Y260" s="2">
        <v>79162</v>
      </c>
      <c r="Z260" s="2">
        <v>187912</v>
      </c>
      <c r="AA260" s="2">
        <v>2265432</v>
      </c>
      <c r="AB260" s="2">
        <v>42381360.5</v>
      </c>
      <c r="AC260" s="2">
        <v>0</v>
      </c>
      <c r="AD260" s="2">
        <v>267210</v>
      </c>
      <c r="AE260" s="2">
        <v>700745</v>
      </c>
      <c r="AF260" s="2">
        <v>33005</v>
      </c>
      <c r="AG260" s="2">
        <v>729144</v>
      </c>
      <c r="AH260" s="2">
        <v>0</v>
      </c>
      <c r="AI260" s="2">
        <v>1778158</v>
      </c>
      <c r="AJ260" s="2">
        <v>3508262</v>
      </c>
    </row>
    <row r="261" spans="1:36" x14ac:dyDescent="0.25">
      <c r="A261" s="2">
        <v>912</v>
      </c>
      <c r="B261" s="2">
        <v>1</v>
      </c>
      <c r="C261" t="s">
        <v>262</v>
      </c>
      <c r="D261" s="2">
        <v>1913</v>
      </c>
      <c r="E261" s="2">
        <v>2093.6</v>
      </c>
      <c r="F261" s="2">
        <v>1771</v>
      </c>
      <c r="G261" s="2">
        <v>1941.8</v>
      </c>
      <c r="H261" s="2">
        <v>12256642</v>
      </c>
      <c r="I261" s="2">
        <v>109504</v>
      </c>
      <c r="J261" s="2">
        <v>930583</v>
      </c>
      <c r="K261" s="2">
        <v>14590</v>
      </c>
      <c r="L261" s="2">
        <v>0</v>
      </c>
      <c r="M261" s="2">
        <v>0</v>
      </c>
      <c r="N261" s="2">
        <v>306571</v>
      </c>
      <c r="O261" s="2">
        <v>441086</v>
      </c>
      <c r="P261" s="2">
        <v>325251.25</v>
      </c>
      <c r="Q261" s="2">
        <v>25243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582540</v>
      </c>
      <c r="X261" s="2">
        <v>0</v>
      </c>
      <c r="Y261" s="2">
        <v>9895</v>
      </c>
      <c r="Z261" s="2">
        <v>70726</v>
      </c>
      <c r="AA261" s="2">
        <v>823323</v>
      </c>
      <c r="AB261" s="2">
        <v>15895954.25</v>
      </c>
      <c r="AC261" s="2">
        <v>0</v>
      </c>
      <c r="AD261" s="2">
        <v>85477</v>
      </c>
      <c r="AE261" s="2">
        <v>210489</v>
      </c>
      <c r="AF261" s="2">
        <v>0</v>
      </c>
      <c r="AG261" s="2">
        <v>218486</v>
      </c>
      <c r="AH261" s="2">
        <v>0</v>
      </c>
      <c r="AI261" s="2">
        <v>532819</v>
      </c>
      <c r="AJ261" s="2">
        <v>1047271</v>
      </c>
    </row>
    <row r="262" spans="1:36" x14ac:dyDescent="0.25">
      <c r="A262" s="2">
        <v>914</v>
      </c>
      <c r="B262" s="2">
        <v>1</v>
      </c>
      <c r="C262" t="s">
        <v>263</v>
      </c>
      <c r="D262" s="2">
        <v>248</v>
      </c>
      <c r="E262" s="2">
        <v>275</v>
      </c>
      <c r="F262" s="2">
        <v>250</v>
      </c>
      <c r="G262" s="2">
        <v>278.79999999999995</v>
      </c>
      <c r="H262" s="2">
        <v>1759786</v>
      </c>
      <c r="I262" s="2">
        <v>0</v>
      </c>
      <c r="J262" s="2">
        <v>86995</v>
      </c>
      <c r="K262" s="2">
        <v>0</v>
      </c>
      <c r="L262" s="2">
        <v>107621</v>
      </c>
      <c r="M262" s="2">
        <v>31303</v>
      </c>
      <c r="N262" s="2">
        <v>106155</v>
      </c>
      <c r="O262" s="2">
        <v>59863</v>
      </c>
      <c r="P262" s="2">
        <v>25560</v>
      </c>
      <c r="Q262" s="2">
        <v>3624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491460</v>
      </c>
      <c r="X262" s="2">
        <v>0</v>
      </c>
      <c r="Y262" s="2">
        <v>22971</v>
      </c>
      <c r="Z262" s="2">
        <v>9568</v>
      </c>
      <c r="AA262" s="2">
        <v>118211</v>
      </c>
      <c r="AB262" s="2">
        <v>2823117</v>
      </c>
      <c r="AC262" s="2">
        <v>0</v>
      </c>
      <c r="AD262" s="2">
        <v>38901</v>
      </c>
      <c r="AE262" s="2">
        <v>20889</v>
      </c>
      <c r="AF262" s="2">
        <v>0</v>
      </c>
      <c r="AG262" s="2">
        <v>348693.6</v>
      </c>
      <c r="AH262" s="2">
        <v>0</v>
      </c>
      <c r="AI262" s="2">
        <v>96610</v>
      </c>
      <c r="AJ262" s="2">
        <v>505093.6</v>
      </c>
    </row>
    <row r="263" spans="1:36" x14ac:dyDescent="0.25">
      <c r="A263" s="2">
        <v>2071</v>
      </c>
      <c r="B263" s="2">
        <v>1</v>
      </c>
      <c r="C263" t="s">
        <v>264</v>
      </c>
      <c r="D263" s="2">
        <v>1083</v>
      </c>
      <c r="E263" s="2">
        <v>1187.5999999999999</v>
      </c>
      <c r="F263" s="2">
        <v>923</v>
      </c>
      <c r="G263" s="2">
        <v>1004.8</v>
      </c>
      <c r="H263" s="2">
        <v>6342298</v>
      </c>
      <c r="I263" s="2">
        <v>0</v>
      </c>
      <c r="J263" s="2">
        <v>161727</v>
      </c>
      <c r="K263" s="2">
        <v>0</v>
      </c>
      <c r="L263" s="2">
        <v>0</v>
      </c>
      <c r="M263" s="2">
        <v>0</v>
      </c>
      <c r="N263" s="2">
        <v>189611.00553088705</v>
      </c>
      <c r="O263" s="2">
        <v>208978</v>
      </c>
      <c r="P263" s="2">
        <v>165918.75</v>
      </c>
      <c r="Q263" s="2">
        <v>13062</v>
      </c>
      <c r="R263" s="2">
        <v>0</v>
      </c>
      <c r="S263" s="2">
        <v>0</v>
      </c>
      <c r="T263" s="2">
        <v>0</v>
      </c>
      <c r="U263" s="2">
        <v>0</v>
      </c>
      <c r="V263" s="2">
        <v>-252</v>
      </c>
      <c r="W263" s="2">
        <v>347450</v>
      </c>
      <c r="X263" s="2">
        <v>0</v>
      </c>
      <c r="Y263" s="2">
        <v>16256</v>
      </c>
      <c r="Z263" s="2">
        <v>28745</v>
      </c>
      <c r="AA263" s="2">
        <v>426035</v>
      </c>
      <c r="AB263" s="2">
        <v>7899828.7555308873</v>
      </c>
      <c r="AC263" s="2">
        <v>0</v>
      </c>
      <c r="AD263" s="2">
        <v>113762</v>
      </c>
      <c r="AE263" s="2">
        <v>137950</v>
      </c>
      <c r="AF263" s="2">
        <v>0</v>
      </c>
      <c r="AG263" s="2">
        <v>179640</v>
      </c>
      <c r="AH263" s="2">
        <v>0</v>
      </c>
      <c r="AI263" s="2">
        <v>354218</v>
      </c>
      <c r="AJ263" s="2">
        <v>785570</v>
      </c>
    </row>
    <row r="264" spans="1:36" x14ac:dyDescent="0.25">
      <c r="A264" s="2">
        <v>2125</v>
      </c>
      <c r="B264" s="2">
        <v>1</v>
      </c>
      <c r="C264" t="s">
        <v>265</v>
      </c>
      <c r="D264" s="2">
        <v>1242</v>
      </c>
      <c r="E264" s="2">
        <v>1358.2</v>
      </c>
      <c r="F264" s="2">
        <v>1090</v>
      </c>
      <c r="G264" s="2">
        <v>1200.8</v>
      </c>
      <c r="H264" s="2">
        <v>7579450</v>
      </c>
      <c r="I264" s="2">
        <v>18421</v>
      </c>
      <c r="J264" s="2">
        <v>412500</v>
      </c>
      <c r="K264" s="2">
        <v>31461</v>
      </c>
      <c r="L264" s="2">
        <v>0</v>
      </c>
      <c r="M264" s="2">
        <v>0</v>
      </c>
      <c r="N264" s="2">
        <v>200092</v>
      </c>
      <c r="O264" s="2">
        <v>256260</v>
      </c>
      <c r="P264" s="2">
        <v>201133.75</v>
      </c>
      <c r="Q264" s="2">
        <v>15610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360240</v>
      </c>
      <c r="X264" s="2">
        <v>0</v>
      </c>
      <c r="Y264" s="2">
        <v>4594</v>
      </c>
      <c r="Z264" s="2">
        <v>33664</v>
      </c>
      <c r="AA264" s="2">
        <v>509139</v>
      </c>
      <c r="AB264" s="2">
        <v>9622564.75</v>
      </c>
      <c r="AC264" s="2">
        <v>0</v>
      </c>
      <c r="AD264" s="2">
        <v>115679</v>
      </c>
      <c r="AE264" s="2">
        <v>130849</v>
      </c>
      <c r="AF264" s="2">
        <v>0</v>
      </c>
      <c r="AG264" s="2">
        <v>135820</v>
      </c>
      <c r="AH264" s="2">
        <v>0</v>
      </c>
      <c r="AI264" s="2">
        <v>331223</v>
      </c>
      <c r="AJ264" s="2">
        <v>713571</v>
      </c>
    </row>
    <row r="265" spans="1:36" x14ac:dyDescent="0.25">
      <c r="A265" s="2">
        <v>2134</v>
      </c>
      <c r="B265" s="2">
        <v>1</v>
      </c>
      <c r="C265" t="s">
        <v>266</v>
      </c>
      <c r="D265" s="2">
        <v>871</v>
      </c>
      <c r="E265" s="2">
        <v>979</v>
      </c>
      <c r="F265" s="2">
        <v>665</v>
      </c>
      <c r="G265" s="2">
        <v>749.6</v>
      </c>
      <c r="H265" s="2">
        <v>4731475</v>
      </c>
      <c r="I265" s="2">
        <v>0</v>
      </c>
      <c r="J265" s="2">
        <v>519335</v>
      </c>
      <c r="K265" s="2">
        <v>15427</v>
      </c>
      <c r="L265" s="2">
        <v>89372</v>
      </c>
      <c r="M265" s="2">
        <v>40987</v>
      </c>
      <c r="N265" s="2">
        <v>191565</v>
      </c>
      <c r="O265" s="2">
        <v>145010</v>
      </c>
      <c r="P265" s="2">
        <v>79360</v>
      </c>
      <c r="Q265" s="2">
        <v>9745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1116132</v>
      </c>
      <c r="X265" s="2">
        <v>0</v>
      </c>
      <c r="Y265" s="2">
        <v>19084</v>
      </c>
      <c r="Z265" s="2">
        <v>25515</v>
      </c>
      <c r="AA265" s="2">
        <v>317830</v>
      </c>
      <c r="AB265" s="2">
        <v>7300837</v>
      </c>
      <c r="AC265" s="2">
        <v>0</v>
      </c>
      <c r="AD265" s="2">
        <v>116823</v>
      </c>
      <c r="AE265" s="2">
        <v>44717</v>
      </c>
      <c r="AF265" s="2">
        <v>0</v>
      </c>
      <c r="AG265" s="2">
        <v>809208</v>
      </c>
      <c r="AH265" s="2">
        <v>0</v>
      </c>
      <c r="AI265" s="2">
        <v>179087</v>
      </c>
      <c r="AJ265" s="2">
        <v>1149835</v>
      </c>
    </row>
    <row r="266" spans="1:36" x14ac:dyDescent="0.25">
      <c r="A266" s="2">
        <v>2135</v>
      </c>
      <c r="B266" s="2">
        <v>1</v>
      </c>
      <c r="C266" t="s">
        <v>267</v>
      </c>
      <c r="D266" s="2">
        <v>822</v>
      </c>
      <c r="E266" s="2">
        <v>900.4</v>
      </c>
      <c r="F266" s="2">
        <v>868</v>
      </c>
      <c r="G266" s="2">
        <v>952.40000000000009</v>
      </c>
      <c r="H266" s="2">
        <v>6011549</v>
      </c>
      <c r="I266" s="2">
        <v>0</v>
      </c>
      <c r="J266" s="2">
        <v>254234</v>
      </c>
      <c r="K266" s="2">
        <v>0</v>
      </c>
      <c r="L266" s="2">
        <v>4102</v>
      </c>
      <c r="M266" s="2">
        <v>0</v>
      </c>
      <c r="N266" s="2">
        <v>237770</v>
      </c>
      <c r="O266" s="2">
        <v>223887</v>
      </c>
      <c r="P266" s="2">
        <v>146305</v>
      </c>
      <c r="Q266" s="2">
        <v>12381</v>
      </c>
      <c r="R266" s="2">
        <v>0</v>
      </c>
      <c r="S266" s="2">
        <v>0</v>
      </c>
      <c r="T266" s="2">
        <v>0</v>
      </c>
      <c r="U266" s="2">
        <v>0</v>
      </c>
      <c r="V266" s="2">
        <v>-2399</v>
      </c>
      <c r="W266" s="2">
        <v>540792</v>
      </c>
      <c r="X266" s="2">
        <v>0</v>
      </c>
      <c r="Y266" s="2">
        <v>46649</v>
      </c>
      <c r="Z266" s="2">
        <v>29479</v>
      </c>
      <c r="AA266" s="2">
        <v>403818</v>
      </c>
      <c r="AB266" s="2">
        <v>7908567</v>
      </c>
      <c r="AC266" s="2">
        <v>0</v>
      </c>
      <c r="AD266" s="2">
        <v>134217</v>
      </c>
      <c r="AE266" s="2">
        <v>111574</v>
      </c>
      <c r="AF266" s="2">
        <v>0</v>
      </c>
      <c r="AG266" s="2">
        <v>320802</v>
      </c>
      <c r="AH266" s="2">
        <v>0</v>
      </c>
      <c r="AI266" s="2">
        <v>307957</v>
      </c>
      <c r="AJ266" s="2">
        <v>874550</v>
      </c>
    </row>
    <row r="267" spans="1:36" x14ac:dyDescent="0.25">
      <c r="A267" s="2">
        <v>2137</v>
      </c>
      <c r="B267" s="2">
        <v>1</v>
      </c>
      <c r="C267" t="s">
        <v>268</v>
      </c>
      <c r="D267" s="2">
        <v>728</v>
      </c>
      <c r="E267" s="2">
        <v>796</v>
      </c>
      <c r="F267" s="2">
        <v>558</v>
      </c>
      <c r="G267" s="2">
        <v>614.6</v>
      </c>
      <c r="H267" s="2">
        <v>3879355</v>
      </c>
      <c r="I267" s="2">
        <v>12281</v>
      </c>
      <c r="J267" s="2">
        <v>122031</v>
      </c>
      <c r="K267" s="2">
        <v>0</v>
      </c>
      <c r="L267" s="2">
        <v>120294</v>
      </c>
      <c r="M267" s="2">
        <v>0</v>
      </c>
      <c r="N267" s="2">
        <v>122000</v>
      </c>
      <c r="O267" s="2">
        <v>141872</v>
      </c>
      <c r="P267" s="2">
        <v>98537.5</v>
      </c>
      <c r="Q267" s="2">
        <v>7990</v>
      </c>
      <c r="R267" s="2">
        <v>6472</v>
      </c>
      <c r="S267" s="2">
        <v>0</v>
      </c>
      <c r="T267" s="2">
        <v>0</v>
      </c>
      <c r="U267" s="2">
        <v>0</v>
      </c>
      <c r="V267" s="2">
        <v>0</v>
      </c>
      <c r="W267" s="2">
        <v>262938</v>
      </c>
      <c r="X267" s="2">
        <v>0</v>
      </c>
      <c r="Y267" s="2">
        <v>3181</v>
      </c>
      <c r="Z267" s="2">
        <v>18656</v>
      </c>
      <c r="AA267" s="2">
        <v>260590</v>
      </c>
      <c r="AB267" s="2">
        <v>5056197.5</v>
      </c>
      <c r="AC267" s="2">
        <v>0</v>
      </c>
      <c r="AD267" s="2">
        <v>83944</v>
      </c>
      <c r="AE267" s="2">
        <v>77807</v>
      </c>
      <c r="AF267" s="2">
        <v>5110</v>
      </c>
      <c r="AG267" s="2">
        <v>146407</v>
      </c>
      <c r="AH267" s="2">
        <v>0</v>
      </c>
      <c r="AI267" s="2">
        <v>205766</v>
      </c>
      <c r="AJ267" s="2">
        <v>519034</v>
      </c>
    </row>
    <row r="268" spans="1:36" x14ac:dyDescent="0.25">
      <c r="A268" s="2">
        <v>2142</v>
      </c>
      <c r="B268" s="2">
        <v>1</v>
      </c>
      <c r="C268" t="s">
        <v>269</v>
      </c>
      <c r="D268" s="2">
        <v>2261</v>
      </c>
      <c r="E268" s="2">
        <v>2471.3999999999996</v>
      </c>
      <c r="F268" s="2">
        <v>1866</v>
      </c>
      <c r="G268" s="2">
        <v>2055.4</v>
      </c>
      <c r="H268" s="2">
        <v>12973685</v>
      </c>
      <c r="I268" s="2">
        <v>0</v>
      </c>
      <c r="J268" s="2">
        <v>1407821</v>
      </c>
      <c r="K268" s="2">
        <v>0</v>
      </c>
      <c r="L268" s="2">
        <v>408770</v>
      </c>
      <c r="M268" s="2">
        <v>3226678.76</v>
      </c>
      <c r="N268" s="2">
        <v>1226529.5381063384</v>
      </c>
      <c r="O268" s="2">
        <v>450759</v>
      </c>
      <c r="P268" s="2">
        <v>344280</v>
      </c>
      <c r="Q268" s="2">
        <v>26720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616620</v>
      </c>
      <c r="X268" s="2">
        <v>517660</v>
      </c>
      <c r="Y268" s="2">
        <v>0</v>
      </c>
      <c r="Z268" s="2">
        <v>76283</v>
      </c>
      <c r="AA268" s="2">
        <v>871490</v>
      </c>
      <c r="AB268" s="2">
        <v>21629636.298106335</v>
      </c>
      <c r="AC268" s="2">
        <v>0</v>
      </c>
      <c r="AD268" s="2">
        <v>347960</v>
      </c>
      <c r="AE268" s="2">
        <v>344280</v>
      </c>
      <c r="AF268" s="2">
        <v>0</v>
      </c>
      <c r="AG268" s="2">
        <v>439926</v>
      </c>
      <c r="AH268" s="2">
        <v>188718</v>
      </c>
      <c r="AI268" s="2">
        <v>871490</v>
      </c>
      <c r="AJ268" s="2">
        <v>2003656</v>
      </c>
    </row>
    <row r="269" spans="1:36" x14ac:dyDescent="0.25">
      <c r="A269" s="2">
        <v>2143</v>
      </c>
      <c r="B269" s="2">
        <v>1</v>
      </c>
      <c r="C269" t="s">
        <v>270</v>
      </c>
      <c r="D269" s="2">
        <v>882</v>
      </c>
      <c r="E269" s="2">
        <v>968.59999999999991</v>
      </c>
      <c r="F269" s="2">
        <v>778</v>
      </c>
      <c r="G269" s="2">
        <v>855.80000000000007</v>
      </c>
      <c r="H269" s="2">
        <v>5401810</v>
      </c>
      <c r="I269" s="2">
        <v>0</v>
      </c>
      <c r="J269" s="2">
        <v>265419</v>
      </c>
      <c r="K269" s="2">
        <v>15228</v>
      </c>
      <c r="L269" s="2">
        <v>50532</v>
      </c>
      <c r="M269" s="2">
        <v>0</v>
      </c>
      <c r="N269" s="2">
        <v>156614.37970784152</v>
      </c>
      <c r="O269" s="2">
        <v>205862</v>
      </c>
      <c r="P269" s="2">
        <v>93090</v>
      </c>
      <c r="Q269" s="2">
        <v>11125</v>
      </c>
      <c r="R269" s="2">
        <v>5289</v>
      </c>
      <c r="S269" s="2">
        <v>0</v>
      </c>
      <c r="T269" s="2">
        <v>0</v>
      </c>
      <c r="U269" s="2">
        <v>0</v>
      </c>
      <c r="V269" s="2">
        <v>-21966</v>
      </c>
      <c r="W269" s="2">
        <v>1220996</v>
      </c>
      <c r="X269" s="2">
        <v>0</v>
      </c>
      <c r="Y269" s="2">
        <v>7068</v>
      </c>
      <c r="Z269" s="2">
        <v>27641</v>
      </c>
      <c r="AA269" s="2">
        <v>362859</v>
      </c>
      <c r="AB269" s="2">
        <v>7801567.3797078412</v>
      </c>
      <c r="AC269" s="2">
        <v>0</v>
      </c>
      <c r="AD269" s="2">
        <v>101058</v>
      </c>
      <c r="AE269" s="2">
        <v>93090</v>
      </c>
      <c r="AF269" s="2">
        <v>5289</v>
      </c>
      <c r="AG269" s="2">
        <v>1127190</v>
      </c>
      <c r="AH269" s="2">
        <v>0</v>
      </c>
      <c r="AI269" s="2">
        <v>362859</v>
      </c>
      <c r="AJ269" s="2">
        <v>1689486</v>
      </c>
    </row>
    <row r="270" spans="1:36" x14ac:dyDescent="0.25">
      <c r="A270" s="2">
        <v>2144</v>
      </c>
      <c r="B270" s="2">
        <v>1</v>
      </c>
      <c r="C270" t="s">
        <v>271</v>
      </c>
      <c r="D270" s="2">
        <v>3300</v>
      </c>
      <c r="E270" s="2">
        <v>3621</v>
      </c>
      <c r="F270" s="2">
        <v>3205</v>
      </c>
      <c r="G270" s="2">
        <v>3520</v>
      </c>
      <c r="H270" s="2">
        <v>22218240</v>
      </c>
      <c r="I270" s="2">
        <v>0</v>
      </c>
      <c r="J270" s="2">
        <v>389906</v>
      </c>
      <c r="K270" s="2">
        <v>14359</v>
      </c>
      <c r="L270" s="2">
        <v>0</v>
      </c>
      <c r="M270" s="2">
        <v>0</v>
      </c>
      <c r="N270" s="2">
        <v>344665</v>
      </c>
      <c r="O270" s="2">
        <v>800422</v>
      </c>
      <c r="P270" s="2">
        <v>546686.25</v>
      </c>
      <c r="Q270" s="2">
        <v>45760</v>
      </c>
      <c r="R270" s="2">
        <v>35904</v>
      </c>
      <c r="S270" s="2">
        <v>0</v>
      </c>
      <c r="T270" s="2">
        <v>0</v>
      </c>
      <c r="U270" s="2">
        <v>94797</v>
      </c>
      <c r="V270" s="2">
        <v>0</v>
      </c>
      <c r="W270" s="2">
        <v>1848000</v>
      </c>
      <c r="X270" s="2">
        <v>888680</v>
      </c>
      <c r="Y270" s="2">
        <v>134292</v>
      </c>
      <c r="Z270" s="2">
        <v>113266</v>
      </c>
      <c r="AA270" s="2">
        <v>1492480</v>
      </c>
      <c r="AB270" s="2">
        <v>28078777.25</v>
      </c>
      <c r="AC270" s="2">
        <v>0</v>
      </c>
      <c r="AD270" s="2">
        <v>254406</v>
      </c>
      <c r="AE270" s="2">
        <v>546686.25</v>
      </c>
      <c r="AF270" s="2">
        <v>35904</v>
      </c>
      <c r="AG270" s="2">
        <v>1521215</v>
      </c>
      <c r="AH270" s="2">
        <v>323977</v>
      </c>
      <c r="AI270" s="2">
        <v>1492480</v>
      </c>
      <c r="AJ270" s="2">
        <v>3850691.25</v>
      </c>
    </row>
    <row r="271" spans="1:36" x14ac:dyDescent="0.25">
      <c r="A271" s="2">
        <v>2149</v>
      </c>
      <c r="B271" s="2">
        <v>1</v>
      </c>
      <c r="C271" t="s">
        <v>272</v>
      </c>
      <c r="D271" s="2">
        <v>1214</v>
      </c>
      <c r="E271" s="2">
        <v>1327.8</v>
      </c>
      <c r="F271" s="2">
        <v>1280</v>
      </c>
      <c r="G271" s="2">
        <v>1400.6</v>
      </c>
      <c r="H271" s="2">
        <v>8840587</v>
      </c>
      <c r="I271" s="2">
        <v>0</v>
      </c>
      <c r="J271" s="2">
        <v>349975</v>
      </c>
      <c r="K271" s="2">
        <v>14757</v>
      </c>
      <c r="L271" s="2">
        <v>0</v>
      </c>
      <c r="M271" s="2">
        <v>0</v>
      </c>
      <c r="N271" s="2">
        <v>376278.05303261057</v>
      </c>
      <c r="O271" s="2">
        <v>315341</v>
      </c>
      <c r="P271" s="2">
        <v>216427.5</v>
      </c>
      <c r="Q271" s="2">
        <v>18208</v>
      </c>
      <c r="R271" s="2">
        <v>32018</v>
      </c>
      <c r="S271" s="2">
        <v>0</v>
      </c>
      <c r="T271" s="2">
        <v>0</v>
      </c>
      <c r="U271" s="2">
        <v>59616</v>
      </c>
      <c r="V271" s="2">
        <v>0</v>
      </c>
      <c r="W271" s="2">
        <v>738760</v>
      </c>
      <c r="X271" s="2">
        <v>0</v>
      </c>
      <c r="Y271" s="2">
        <v>0</v>
      </c>
      <c r="Z271" s="2">
        <v>49309</v>
      </c>
      <c r="AA271" s="2">
        <v>593854</v>
      </c>
      <c r="AB271" s="2">
        <v>11605130.553032611</v>
      </c>
      <c r="AC271" s="2">
        <v>0</v>
      </c>
      <c r="AD271" s="2">
        <v>166041</v>
      </c>
      <c r="AE271" s="2">
        <v>216427.5</v>
      </c>
      <c r="AF271" s="2">
        <v>32018</v>
      </c>
      <c r="AG271" s="2">
        <v>606873</v>
      </c>
      <c r="AH271" s="2">
        <v>0</v>
      </c>
      <c r="AI271" s="2">
        <v>593854</v>
      </c>
      <c r="AJ271" s="2">
        <v>1615213.5</v>
      </c>
    </row>
    <row r="272" spans="1:36" x14ac:dyDescent="0.25">
      <c r="A272" s="2">
        <v>2154</v>
      </c>
      <c r="B272" s="2">
        <v>1</v>
      </c>
      <c r="C272" t="s">
        <v>273</v>
      </c>
      <c r="D272" s="2">
        <v>1013</v>
      </c>
      <c r="E272" s="2">
        <v>1119.4000000000001</v>
      </c>
      <c r="F272" s="2">
        <v>917</v>
      </c>
      <c r="G272" s="2">
        <v>1013.5999999999999</v>
      </c>
      <c r="H272" s="2">
        <v>6397843</v>
      </c>
      <c r="I272" s="2">
        <v>18421</v>
      </c>
      <c r="J272" s="2">
        <v>296624</v>
      </c>
      <c r="K272" s="2">
        <v>0</v>
      </c>
      <c r="L272" s="2">
        <v>0</v>
      </c>
      <c r="M272" s="2">
        <v>0</v>
      </c>
      <c r="N272" s="2">
        <v>204401.89605935212</v>
      </c>
      <c r="O272" s="2">
        <v>241909</v>
      </c>
      <c r="P272" s="2">
        <v>166497.5</v>
      </c>
      <c r="Q272" s="2">
        <v>13177</v>
      </c>
      <c r="R272" s="2">
        <v>1531</v>
      </c>
      <c r="S272" s="2">
        <v>0</v>
      </c>
      <c r="T272" s="2">
        <v>0</v>
      </c>
      <c r="U272" s="2">
        <v>0</v>
      </c>
      <c r="V272" s="2">
        <v>0</v>
      </c>
      <c r="W272" s="2">
        <v>365829</v>
      </c>
      <c r="X272" s="2">
        <v>0</v>
      </c>
      <c r="Y272" s="2">
        <v>38167</v>
      </c>
      <c r="Z272" s="2">
        <v>29627</v>
      </c>
      <c r="AA272" s="2">
        <v>429766</v>
      </c>
      <c r="AB272" s="2">
        <v>8203793.396059352</v>
      </c>
      <c r="AC272" s="2">
        <v>0</v>
      </c>
      <c r="AD272" s="2">
        <v>63327</v>
      </c>
      <c r="AE272" s="2">
        <v>132835</v>
      </c>
      <c r="AF272" s="2">
        <v>1221</v>
      </c>
      <c r="AG272" s="2">
        <v>189864</v>
      </c>
      <c r="AH272" s="2">
        <v>0</v>
      </c>
      <c r="AI272" s="2">
        <v>342877</v>
      </c>
      <c r="AJ272" s="2">
        <v>730124</v>
      </c>
    </row>
    <row r="273" spans="1:36" x14ac:dyDescent="0.25">
      <c r="A273" s="2">
        <v>2155</v>
      </c>
      <c r="B273" s="2">
        <v>1</v>
      </c>
      <c r="C273" t="s">
        <v>274</v>
      </c>
      <c r="D273" s="2">
        <v>1269</v>
      </c>
      <c r="E273" s="2">
        <v>1390.4</v>
      </c>
      <c r="F273" s="2">
        <v>1053</v>
      </c>
      <c r="G273" s="2">
        <v>1147.2</v>
      </c>
      <c r="H273" s="2">
        <v>7241126</v>
      </c>
      <c r="I273" s="2">
        <v>84942</v>
      </c>
      <c r="J273" s="2">
        <v>804914</v>
      </c>
      <c r="K273" s="2">
        <v>0</v>
      </c>
      <c r="L273" s="2">
        <v>0</v>
      </c>
      <c r="M273" s="2">
        <v>0</v>
      </c>
      <c r="N273" s="2">
        <v>204005.2520569223</v>
      </c>
      <c r="O273" s="2">
        <v>248173</v>
      </c>
      <c r="P273" s="2">
        <v>157341.25</v>
      </c>
      <c r="Q273" s="2">
        <v>14914</v>
      </c>
      <c r="R273" s="2">
        <v>25433</v>
      </c>
      <c r="S273" s="2">
        <v>0</v>
      </c>
      <c r="T273" s="2">
        <v>0</v>
      </c>
      <c r="U273" s="2">
        <v>0</v>
      </c>
      <c r="V273" s="2">
        <v>0</v>
      </c>
      <c r="W273" s="2">
        <v>990366</v>
      </c>
      <c r="X273" s="2">
        <v>0</v>
      </c>
      <c r="Y273" s="2">
        <v>0</v>
      </c>
      <c r="Z273" s="2">
        <v>33956</v>
      </c>
      <c r="AA273" s="2">
        <v>486413</v>
      </c>
      <c r="AB273" s="2">
        <v>10291583.502056923</v>
      </c>
      <c r="AC273" s="2">
        <v>0</v>
      </c>
      <c r="AD273" s="2">
        <v>49687</v>
      </c>
      <c r="AE273" s="2">
        <v>83368</v>
      </c>
      <c r="AF273" s="2">
        <v>13476</v>
      </c>
      <c r="AG273" s="2">
        <v>495709</v>
      </c>
      <c r="AH273" s="2">
        <v>0</v>
      </c>
      <c r="AI273" s="2">
        <v>257729</v>
      </c>
      <c r="AJ273" s="2">
        <v>899969</v>
      </c>
    </row>
    <row r="274" spans="1:36" x14ac:dyDescent="0.25">
      <c r="A274" s="2">
        <v>2159</v>
      </c>
      <c r="B274" s="2">
        <v>1</v>
      </c>
      <c r="C274" t="s">
        <v>275</v>
      </c>
      <c r="D274" s="2">
        <v>596</v>
      </c>
      <c r="E274" s="2">
        <v>656.80000000000007</v>
      </c>
      <c r="F274" s="2">
        <v>525</v>
      </c>
      <c r="G274" s="2">
        <v>577.6</v>
      </c>
      <c r="H274" s="2">
        <v>3645811</v>
      </c>
      <c r="I274" s="2">
        <v>0</v>
      </c>
      <c r="J274" s="2">
        <v>226100</v>
      </c>
      <c r="K274" s="2">
        <v>28815</v>
      </c>
      <c r="L274" s="2">
        <v>125162</v>
      </c>
      <c r="M274" s="2">
        <v>130957</v>
      </c>
      <c r="N274" s="2">
        <v>168957</v>
      </c>
      <c r="O274" s="2">
        <v>139527</v>
      </c>
      <c r="P274" s="2">
        <v>74215</v>
      </c>
      <c r="Q274" s="2">
        <v>7509</v>
      </c>
      <c r="R274" s="2">
        <v>29700</v>
      </c>
      <c r="S274" s="2">
        <v>0</v>
      </c>
      <c r="T274" s="2">
        <v>0</v>
      </c>
      <c r="U274" s="2">
        <v>0</v>
      </c>
      <c r="V274" s="2">
        <v>0</v>
      </c>
      <c r="W274" s="2">
        <v>578282</v>
      </c>
      <c r="X274" s="2">
        <v>0</v>
      </c>
      <c r="Y274" s="2">
        <v>12016</v>
      </c>
      <c r="Z274" s="2">
        <v>16491</v>
      </c>
      <c r="AA274" s="2">
        <v>244902</v>
      </c>
      <c r="AB274" s="2">
        <v>5428444</v>
      </c>
      <c r="AC274" s="2">
        <v>0</v>
      </c>
      <c r="AD274" s="2">
        <v>125638</v>
      </c>
      <c r="AE274" s="2">
        <v>50705</v>
      </c>
      <c r="AF274" s="2">
        <v>20292</v>
      </c>
      <c r="AG274" s="2">
        <v>389448</v>
      </c>
      <c r="AH274" s="2">
        <v>0</v>
      </c>
      <c r="AI274" s="2">
        <v>167323</v>
      </c>
      <c r="AJ274" s="2">
        <v>753406</v>
      </c>
    </row>
    <row r="275" spans="1:36" x14ac:dyDescent="0.25">
      <c r="A275" s="2">
        <v>2164</v>
      </c>
      <c r="B275" s="2">
        <v>1</v>
      </c>
      <c r="C275" t="s">
        <v>276</v>
      </c>
      <c r="D275" s="2">
        <v>1232</v>
      </c>
      <c r="E275" s="2">
        <v>1343.6000000000001</v>
      </c>
      <c r="F275" s="2">
        <v>1696</v>
      </c>
      <c r="G275" s="2">
        <v>1847.6000000000001</v>
      </c>
      <c r="H275" s="2">
        <v>11662051</v>
      </c>
      <c r="I275" s="2">
        <v>0</v>
      </c>
      <c r="J275" s="2">
        <v>433382</v>
      </c>
      <c r="K275" s="2">
        <v>22320</v>
      </c>
      <c r="L275" s="2">
        <v>0</v>
      </c>
      <c r="M275" s="2">
        <v>0</v>
      </c>
      <c r="N275" s="2">
        <v>339537</v>
      </c>
      <c r="O275" s="2">
        <v>418177</v>
      </c>
      <c r="P275" s="2">
        <v>307315</v>
      </c>
      <c r="Q275" s="2">
        <v>24019</v>
      </c>
      <c r="R275" s="2">
        <v>41626</v>
      </c>
      <c r="S275" s="2">
        <v>0</v>
      </c>
      <c r="T275" s="2">
        <v>0</v>
      </c>
      <c r="U275" s="2">
        <v>0</v>
      </c>
      <c r="V275" s="2">
        <v>0</v>
      </c>
      <c r="W275" s="2">
        <v>554280</v>
      </c>
      <c r="X275" s="2">
        <v>0</v>
      </c>
      <c r="Y275" s="2">
        <v>0</v>
      </c>
      <c r="Z275" s="2">
        <v>56937</v>
      </c>
      <c r="AA275" s="2">
        <v>783382</v>
      </c>
      <c r="AB275" s="2">
        <v>14643026</v>
      </c>
      <c r="AC275" s="2">
        <v>0</v>
      </c>
      <c r="AD275" s="2">
        <v>98923</v>
      </c>
      <c r="AE275" s="2">
        <v>221857</v>
      </c>
      <c r="AF275" s="2">
        <v>30051</v>
      </c>
      <c r="AG275" s="2">
        <v>231902</v>
      </c>
      <c r="AH275" s="2">
        <v>0</v>
      </c>
      <c r="AI275" s="2">
        <v>565539</v>
      </c>
      <c r="AJ275" s="2">
        <v>1148272</v>
      </c>
    </row>
    <row r="276" spans="1:36" x14ac:dyDescent="0.25">
      <c r="A276" s="2">
        <v>2165</v>
      </c>
      <c r="B276" s="2">
        <v>1</v>
      </c>
      <c r="C276" t="s">
        <v>277</v>
      </c>
      <c r="D276" s="2">
        <v>887</v>
      </c>
      <c r="E276" s="2">
        <v>983</v>
      </c>
      <c r="F276" s="2">
        <v>941</v>
      </c>
      <c r="G276" s="2">
        <v>1030.8</v>
      </c>
      <c r="H276" s="2">
        <v>6506410</v>
      </c>
      <c r="I276" s="2">
        <v>0</v>
      </c>
      <c r="J276" s="2">
        <v>985269</v>
      </c>
      <c r="K276" s="2">
        <v>0</v>
      </c>
      <c r="L276" s="2">
        <v>0</v>
      </c>
      <c r="M276" s="2">
        <v>0</v>
      </c>
      <c r="N276" s="2">
        <v>292584</v>
      </c>
      <c r="O276" s="2">
        <v>236576</v>
      </c>
      <c r="P276" s="2">
        <v>172658.75</v>
      </c>
      <c r="Q276" s="2">
        <v>13400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309240</v>
      </c>
      <c r="X276" s="2">
        <v>0</v>
      </c>
      <c r="Y276" s="2">
        <v>0</v>
      </c>
      <c r="Z276" s="2">
        <v>35554</v>
      </c>
      <c r="AA276" s="2">
        <v>437059</v>
      </c>
      <c r="AB276" s="2">
        <v>8988750.75</v>
      </c>
      <c r="AC276" s="2">
        <v>0</v>
      </c>
      <c r="AD276" s="2">
        <v>82446</v>
      </c>
      <c r="AE276" s="2">
        <v>153572</v>
      </c>
      <c r="AF276" s="2">
        <v>0</v>
      </c>
      <c r="AG276" s="2">
        <v>159407</v>
      </c>
      <c r="AH276" s="2">
        <v>0</v>
      </c>
      <c r="AI276" s="2">
        <v>388744</v>
      </c>
      <c r="AJ276" s="2">
        <v>784169</v>
      </c>
    </row>
    <row r="277" spans="1:36" x14ac:dyDescent="0.25">
      <c r="A277" s="2">
        <v>2167</v>
      </c>
      <c r="B277" s="2">
        <v>1</v>
      </c>
      <c r="C277" t="s">
        <v>278</v>
      </c>
      <c r="D277" s="2">
        <v>443</v>
      </c>
      <c r="E277" s="2">
        <v>481.40000000000003</v>
      </c>
      <c r="F277" s="2">
        <v>636</v>
      </c>
      <c r="G277" s="2">
        <v>695.8</v>
      </c>
      <c r="H277" s="2">
        <v>4391890</v>
      </c>
      <c r="I277" s="2">
        <v>0</v>
      </c>
      <c r="J277" s="2">
        <v>183170</v>
      </c>
      <c r="K277" s="2">
        <v>15482</v>
      </c>
      <c r="L277" s="2">
        <v>104171</v>
      </c>
      <c r="M277" s="2">
        <v>32987</v>
      </c>
      <c r="N277" s="2">
        <v>183966</v>
      </c>
      <c r="O277" s="2">
        <v>141906</v>
      </c>
      <c r="P277" s="2">
        <v>116546.25</v>
      </c>
      <c r="Q277" s="2">
        <v>9045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208740</v>
      </c>
      <c r="X277" s="2">
        <v>169260</v>
      </c>
      <c r="Y277" s="2">
        <v>14136</v>
      </c>
      <c r="Z277" s="2">
        <v>22069</v>
      </c>
      <c r="AA277" s="2">
        <v>295019</v>
      </c>
      <c r="AB277" s="2">
        <v>5719127.25</v>
      </c>
      <c r="AC277" s="2">
        <v>0</v>
      </c>
      <c r="AD277" s="2">
        <v>65980</v>
      </c>
      <c r="AE277" s="2">
        <v>85916</v>
      </c>
      <c r="AF277" s="2">
        <v>0</v>
      </c>
      <c r="AG277" s="2">
        <v>89180</v>
      </c>
      <c r="AH277" s="2">
        <v>61705</v>
      </c>
      <c r="AI277" s="2">
        <v>217482</v>
      </c>
      <c r="AJ277" s="2">
        <v>458558</v>
      </c>
    </row>
    <row r="278" spans="1:36" x14ac:dyDescent="0.25">
      <c r="A278" s="2">
        <v>2168</v>
      </c>
      <c r="B278" s="2">
        <v>1</v>
      </c>
      <c r="C278" t="s">
        <v>279</v>
      </c>
      <c r="D278" s="2">
        <v>802</v>
      </c>
      <c r="E278" s="2">
        <v>883.80000000000007</v>
      </c>
      <c r="F278" s="2">
        <v>863</v>
      </c>
      <c r="G278" s="2">
        <v>951</v>
      </c>
      <c r="H278" s="2">
        <v>6002712</v>
      </c>
      <c r="I278" s="2">
        <v>0</v>
      </c>
      <c r="J278" s="2">
        <v>270077</v>
      </c>
      <c r="K278" s="2">
        <v>15124</v>
      </c>
      <c r="L278" s="2">
        <v>4850</v>
      </c>
      <c r="M278" s="2">
        <v>0</v>
      </c>
      <c r="N278" s="2">
        <v>207177</v>
      </c>
      <c r="O278" s="2">
        <v>220055</v>
      </c>
      <c r="P278" s="2">
        <v>158803.75</v>
      </c>
      <c r="Q278" s="2">
        <v>12363</v>
      </c>
      <c r="R278" s="2">
        <v>9424</v>
      </c>
      <c r="S278" s="2">
        <v>0</v>
      </c>
      <c r="T278" s="2">
        <v>0</v>
      </c>
      <c r="U278" s="2">
        <v>0</v>
      </c>
      <c r="V278" s="2">
        <v>-6312</v>
      </c>
      <c r="W278" s="2">
        <v>285300</v>
      </c>
      <c r="X278" s="2">
        <v>0</v>
      </c>
      <c r="Y278" s="2">
        <v>0</v>
      </c>
      <c r="Z278" s="2">
        <v>28488</v>
      </c>
      <c r="AA278" s="2">
        <v>403224</v>
      </c>
      <c r="AB278" s="2">
        <v>7611285.75</v>
      </c>
      <c r="AC278" s="2">
        <v>0</v>
      </c>
      <c r="AD278" s="2">
        <v>114585</v>
      </c>
      <c r="AE278" s="2">
        <v>127901</v>
      </c>
      <c r="AF278" s="2">
        <v>7590</v>
      </c>
      <c r="AG278" s="2">
        <v>133169</v>
      </c>
      <c r="AH278" s="2">
        <v>0</v>
      </c>
      <c r="AI278" s="2">
        <v>324759</v>
      </c>
      <c r="AJ278" s="2">
        <v>708004</v>
      </c>
    </row>
    <row r="279" spans="1:36" x14ac:dyDescent="0.25">
      <c r="A279" s="2">
        <v>2169</v>
      </c>
      <c r="B279" s="2">
        <v>1</v>
      </c>
      <c r="C279" t="s">
        <v>280</v>
      </c>
      <c r="D279" s="2">
        <v>717</v>
      </c>
      <c r="E279" s="2">
        <v>785.8</v>
      </c>
      <c r="F279" s="2">
        <v>726</v>
      </c>
      <c r="G279" s="2">
        <v>795</v>
      </c>
      <c r="H279" s="2">
        <v>5018040</v>
      </c>
      <c r="I279" s="2">
        <v>0</v>
      </c>
      <c r="J279" s="2">
        <v>195736</v>
      </c>
      <c r="K279" s="2">
        <v>15305</v>
      </c>
      <c r="L279" s="2">
        <v>74333</v>
      </c>
      <c r="M279" s="2">
        <v>63761</v>
      </c>
      <c r="N279" s="2">
        <v>220772.75075005856</v>
      </c>
      <c r="O279" s="2">
        <v>192658</v>
      </c>
      <c r="P279" s="2">
        <v>107221.25</v>
      </c>
      <c r="Q279" s="2">
        <v>10335</v>
      </c>
      <c r="R279" s="2">
        <v>3037</v>
      </c>
      <c r="S279" s="2">
        <v>0</v>
      </c>
      <c r="T279" s="2">
        <v>0</v>
      </c>
      <c r="U279" s="2">
        <v>0</v>
      </c>
      <c r="V279" s="2">
        <v>0</v>
      </c>
      <c r="W279" s="2">
        <v>735924</v>
      </c>
      <c r="X279" s="2">
        <v>124241</v>
      </c>
      <c r="Y279" s="2">
        <v>8482</v>
      </c>
      <c r="Z279" s="2">
        <v>24407</v>
      </c>
      <c r="AA279" s="2">
        <v>337080</v>
      </c>
      <c r="AB279" s="2">
        <v>7007092.0007500583</v>
      </c>
      <c r="AC279" s="2">
        <v>0</v>
      </c>
      <c r="AD279" s="2">
        <v>133918</v>
      </c>
      <c r="AE279" s="2">
        <v>70640</v>
      </c>
      <c r="AF279" s="2">
        <v>2001</v>
      </c>
      <c r="AG279" s="2">
        <v>463718</v>
      </c>
      <c r="AH279" s="2">
        <v>0</v>
      </c>
      <c r="AI279" s="2">
        <v>222076</v>
      </c>
      <c r="AJ279" s="2">
        <v>892353</v>
      </c>
    </row>
    <row r="280" spans="1:36" x14ac:dyDescent="0.25">
      <c r="A280" s="2">
        <v>2170</v>
      </c>
      <c r="B280" s="2">
        <v>1</v>
      </c>
      <c r="C280" t="s">
        <v>281</v>
      </c>
      <c r="D280" s="2">
        <v>1385</v>
      </c>
      <c r="E280" s="2">
        <v>1523.1999999999998</v>
      </c>
      <c r="F280" s="2">
        <v>1091</v>
      </c>
      <c r="G280" s="2">
        <v>1198.9999999999998</v>
      </c>
      <c r="H280" s="2">
        <v>7568088</v>
      </c>
      <c r="I280" s="2">
        <v>158627</v>
      </c>
      <c r="J280" s="2">
        <v>883961</v>
      </c>
      <c r="K280" s="2">
        <v>14892</v>
      </c>
      <c r="L280" s="2">
        <v>0</v>
      </c>
      <c r="M280" s="2">
        <v>0</v>
      </c>
      <c r="N280" s="2">
        <v>333868.84900262835</v>
      </c>
      <c r="O280" s="2">
        <v>282328</v>
      </c>
      <c r="P280" s="2">
        <v>190533.75</v>
      </c>
      <c r="Q280" s="2">
        <v>15587</v>
      </c>
      <c r="R280" s="2">
        <v>75789</v>
      </c>
      <c r="S280" s="2">
        <v>0</v>
      </c>
      <c r="T280" s="2">
        <v>0</v>
      </c>
      <c r="U280" s="2">
        <v>0</v>
      </c>
      <c r="V280" s="2">
        <v>0</v>
      </c>
      <c r="W280" s="2">
        <v>482598</v>
      </c>
      <c r="X280" s="2">
        <v>290940</v>
      </c>
      <c r="Y280" s="2">
        <v>59018</v>
      </c>
      <c r="Z280" s="2">
        <v>32121</v>
      </c>
      <c r="AA280" s="2">
        <v>508376</v>
      </c>
      <c r="AB280" s="2">
        <v>10605787.599002628</v>
      </c>
      <c r="AC280" s="2">
        <v>0</v>
      </c>
      <c r="AD280" s="2">
        <v>118264</v>
      </c>
      <c r="AE280" s="2">
        <v>147225</v>
      </c>
      <c r="AF280" s="2">
        <v>58562</v>
      </c>
      <c r="AG280" s="2">
        <v>256041</v>
      </c>
      <c r="AH280" s="2">
        <v>106065</v>
      </c>
      <c r="AI280" s="2">
        <v>392821</v>
      </c>
      <c r="AJ280" s="2">
        <v>972913</v>
      </c>
    </row>
    <row r="281" spans="1:36" x14ac:dyDescent="0.25">
      <c r="A281" s="2">
        <v>2171</v>
      </c>
      <c r="B281" s="2">
        <v>1</v>
      </c>
      <c r="C281" t="s">
        <v>282</v>
      </c>
      <c r="D281" s="2">
        <v>252</v>
      </c>
      <c r="E281" s="2">
        <v>272</v>
      </c>
      <c r="F281" s="2">
        <v>232</v>
      </c>
      <c r="G281" s="2">
        <v>251.8</v>
      </c>
      <c r="H281" s="2">
        <v>1589362</v>
      </c>
      <c r="I281" s="2">
        <v>0</v>
      </c>
      <c r="J281" s="2">
        <v>61683</v>
      </c>
      <c r="K281" s="2">
        <v>17922</v>
      </c>
      <c r="L281" s="2">
        <v>101051</v>
      </c>
      <c r="M281" s="2">
        <v>246629</v>
      </c>
      <c r="N281" s="2">
        <v>135519</v>
      </c>
      <c r="O281" s="2">
        <v>55215</v>
      </c>
      <c r="P281" s="2">
        <v>12590</v>
      </c>
      <c r="Q281" s="2">
        <v>3273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968423</v>
      </c>
      <c r="X281" s="2">
        <v>0</v>
      </c>
      <c r="Y281" s="2">
        <v>11309</v>
      </c>
      <c r="Z281" s="2">
        <v>9344</v>
      </c>
      <c r="AA281" s="2">
        <v>106763</v>
      </c>
      <c r="AB281" s="2">
        <v>3319083</v>
      </c>
      <c r="AC281" s="2">
        <v>0</v>
      </c>
      <c r="AD281" s="2">
        <v>55215</v>
      </c>
      <c r="AE281" s="2">
        <v>12590</v>
      </c>
      <c r="AF281" s="2">
        <v>0</v>
      </c>
      <c r="AG281" s="2">
        <v>531607.4</v>
      </c>
      <c r="AH281" s="2">
        <v>0</v>
      </c>
      <c r="AI281" s="2">
        <v>106763</v>
      </c>
      <c r="AJ281" s="2">
        <v>706175.4</v>
      </c>
    </row>
    <row r="282" spans="1:36" x14ac:dyDescent="0.25">
      <c r="A282" s="2">
        <v>2172</v>
      </c>
      <c r="B282" s="2">
        <v>1</v>
      </c>
      <c r="C282" t="s">
        <v>283</v>
      </c>
      <c r="D282" s="2">
        <v>799</v>
      </c>
      <c r="E282" s="2">
        <v>881</v>
      </c>
      <c r="F282" s="2">
        <v>738</v>
      </c>
      <c r="G282" s="2">
        <v>814.4</v>
      </c>
      <c r="H282" s="2">
        <v>5140493</v>
      </c>
      <c r="I282" s="2">
        <v>0</v>
      </c>
      <c r="J282" s="2">
        <v>204527</v>
      </c>
      <c r="K282" s="2">
        <v>15273</v>
      </c>
      <c r="L282" s="2">
        <v>67193</v>
      </c>
      <c r="M282" s="2">
        <v>27539</v>
      </c>
      <c r="N282" s="2">
        <v>189369.79348863897</v>
      </c>
      <c r="O282" s="2">
        <v>183102</v>
      </c>
      <c r="P282" s="2">
        <v>123930</v>
      </c>
      <c r="Q282" s="2">
        <v>10587</v>
      </c>
      <c r="R282" s="2">
        <v>0</v>
      </c>
      <c r="S282" s="2">
        <v>0</v>
      </c>
      <c r="T282" s="2">
        <v>0</v>
      </c>
      <c r="U282" s="2">
        <v>0</v>
      </c>
      <c r="V282" s="2">
        <v>-1767</v>
      </c>
      <c r="W282" s="2">
        <v>485122</v>
      </c>
      <c r="X282" s="2">
        <v>195520</v>
      </c>
      <c r="Y282" s="2">
        <v>30746</v>
      </c>
      <c r="Z282" s="2">
        <v>22833</v>
      </c>
      <c r="AA282" s="2">
        <v>345306</v>
      </c>
      <c r="AB282" s="2">
        <v>6844253.7934886394</v>
      </c>
      <c r="AC282" s="2">
        <v>0</v>
      </c>
      <c r="AD282" s="2">
        <v>104718</v>
      </c>
      <c r="AE282" s="2">
        <v>117072</v>
      </c>
      <c r="AF282" s="2">
        <v>0</v>
      </c>
      <c r="AG282" s="2">
        <v>361235</v>
      </c>
      <c r="AH282" s="2">
        <v>71279</v>
      </c>
      <c r="AI282" s="2">
        <v>326197</v>
      </c>
      <c r="AJ282" s="2">
        <v>909222</v>
      </c>
    </row>
    <row r="283" spans="1:36" x14ac:dyDescent="0.25">
      <c r="A283" s="2">
        <v>2174</v>
      </c>
      <c r="B283" s="2">
        <v>1</v>
      </c>
      <c r="C283" t="s">
        <v>284</v>
      </c>
      <c r="D283" s="2">
        <v>1059</v>
      </c>
      <c r="E283" s="2">
        <v>1175.8</v>
      </c>
      <c r="F283" s="2">
        <v>923</v>
      </c>
      <c r="G283" s="2">
        <v>1031</v>
      </c>
      <c r="H283" s="2">
        <v>6507672</v>
      </c>
      <c r="I283" s="2">
        <v>61404</v>
      </c>
      <c r="J283" s="2">
        <v>649807</v>
      </c>
      <c r="K283" s="2">
        <v>15062</v>
      </c>
      <c r="L283" s="2">
        <v>0</v>
      </c>
      <c r="M283" s="2">
        <v>0</v>
      </c>
      <c r="N283" s="2">
        <v>317451.43419565563</v>
      </c>
      <c r="O283" s="2">
        <v>236638</v>
      </c>
      <c r="P283" s="2">
        <v>172692.5</v>
      </c>
      <c r="Q283" s="2">
        <v>13403</v>
      </c>
      <c r="R283" s="2">
        <v>0</v>
      </c>
      <c r="S283" s="2">
        <v>0</v>
      </c>
      <c r="T283" s="2">
        <v>0</v>
      </c>
      <c r="U283" s="2">
        <v>0</v>
      </c>
      <c r="V283" s="2">
        <v>-1830</v>
      </c>
      <c r="W283" s="2">
        <v>309300</v>
      </c>
      <c r="X283" s="2">
        <v>0</v>
      </c>
      <c r="Y283" s="2">
        <v>1414</v>
      </c>
      <c r="Z283" s="2">
        <v>33622</v>
      </c>
      <c r="AA283" s="2">
        <v>407245</v>
      </c>
      <c r="AB283" s="2">
        <v>8723880.9341956563</v>
      </c>
      <c r="AC283" s="2">
        <v>0</v>
      </c>
      <c r="AD283" s="2">
        <v>162359</v>
      </c>
      <c r="AE283" s="2">
        <v>172692.5</v>
      </c>
      <c r="AF283" s="2">
        <v>0</v>
      </c>
      <c r="AG283" s="2">
        <v>180858</v>
      </c>
      <c r="AH283" s="2">
        <v>0</v>
      </c>
      <c r="AI283" s="2">
        <v>407245</v>
      </c>
      <c r="AJ283" s="2">
        <v>923154.5</v>
      </c>
    </row>
    <row r="284" spans="1:36" x14ac:dyDescent="0.25">
      <c r="A284" s="2">
        <v>2176</v>
      </c>
      <c r="B284" s="2">
        <v>1</v>
      </c>
      <c r="C284" t="s">
        <v>285</v>
      </c>
      <c r="D284" s="2">
        <v>479</v>
      </c>
      <c r="E284" s="2">
        <v>540.6</v>
      </c>
      <c r="F284" s="2">
        <v>479</v>
      </c>
      <c r="G284" s="2">
        <v>540.6</v>
      </c>
      <c r="H284" s="2">
        <v>3412267</v>
      </c>
      <c r="I284" s="2">
        <v>0</v>
      </c>
      <c r="J284" s="2">
        <v>303995</v>
      </c>
      <c r="K284" s="2">
        <v>0</v>
      </c>
      <c r="L284" s="2">
        <v>128479</v>
      </c>
      <c r="M284" s="2">
        <v>509657</v>
      </c>
      <c r="N284" s="2">
        <v>224511</v>
      </c>
      <c r="O284" s="2">
        <v>130489</v>
      </c>
      <c r="P284" s="2">
        <v>37308.75</v>
      </c>
      <c r="Q284" s="2">
        <v>7028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1189320</v>
      </c>
      <c r="X284" s="2">
        <v>0</v>
      </c>
      <c r="Y284" s="2">
        <v>0</v>
      </c>
      <c r="Z284" s="2">
        <v>18022</v>
      </c>
      <c r="AA284" s="2">
        <v>229214</v>
      </c>
      <c r="AB284" s="2">
        <v>6190290.75</v>
      </c>
      <c r="AC284" s="2">
        <v>0</v>
      </c>
      <c r="AD284" s="2">
        <v>97775</v>
      </c>
      <c r="AE284" s="2">
        <v>27523</v>
      </c>
      <c r="AF284" s="2">
        <v>0</v>
      </c>
      <c r="AG284" s="2">
        <v>824216.2</v>
      </c>
      <c r="AH284" s="2">
        <v>0</v>
      </c>
      <c r="AI284" s="2">
        <v>169096</v>
      </c>
      <c r="AJ284" s="2">
        <v>1118610.2</v>
      </c>
    </row>
    <row r="285" spans="1:36" x14ac:dyDescent="0.25">
      <c r="A285" s="2">
        <v>2180</v>
      </c>
      <c r="B285" s="2">
        <v>1</v>
      </c>
      <c r="C285" t="s">
        <v>286</v>
      </c>
      <c r="D285" s="2">
        <v>690</v>
      </c>
      <c r="E285" s="2">
        <v>756.2</v>
      </c>
      <c r="F285" s="2">
        <v>740</v>
      </c>
      <c r="G285" s="2">
        <v>807.4</v>
      </c>
      <c r="H285" s="2">
        <v>5096309</v>
      </c>
      <c r="I285" s="2">
        <v>0</v>
      </c>
      <c r="J285" s="2">
        <v>396381</v>
      </c>
      <c r="K285" s="2">
        <v>0</v>
      </c>
      <c r="L285" s="2">
        <v>69819</v>
      </c>
      <c r="M285" s="2">
        <v>151279</v>
      </c>
      <c r="N285" s="2">
        <v>227794</v>
      </c>
      <c r="O285" s="2">
        <v>192063</v>
      </c>
      <c r="P285" s="2">
        <v>86660</v>
      </c>
      <c r="Q285" s="2">
        <v>10496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1179410</v>
      </c>
      <c r="X285" s="2">
        <v>0</v>
      </c>
      <c r="Y285" s="2">
        <v>16963</v>
      </c>
      <c r="Z285" s="2">
        <v>24531</v>
      </c>
      <c r="AA285" s="2">
        <v>342338</v>
      </c>
      <c r="AB285" s="2">
        <v>7794043</v>
      </c>
      <c r="AC285" s="2">
        <v>0</v>
      </c>
      <c r="AD285" s="2">
        <v>137249</v>
      </c>
      <c r="AE285" s="2">
        <v>55599</v>
      </c>
      <c r="AF285" s="2">
        <v>0</v>
      </c>
      <c r="AG285" s="2">
        <v>894132</v>
      </c>
      <c r="AH285" s="2">
        <v>0</v>
      </c>
      <c r="AI285" s="2">
        <v>219635</v>
      </c>
      <c r="AJ285" s="2">
        <v>1306615</v>
      </c>
    </row>
    <row r="286" spans="1:36" x14ac:dyDescent="0.25">
      <c r="A286" s="2">
        <v>2184</v>
      </c>
      <c r="B286" s="2">
        <v>1</v>
      </c>
      <c r="C286" t="s">
        <v>287</v>
      </c>
      <c r="D286" s="2">
        <v>1235</v>
      </c>
      <c r="E286" s="2">
        <v>1357.3999999999999</v>
      </c>
      <c r="F286" s="2">
        <v>1213</v>
      </c>
      <c r="G286" s="2">
        <v>1331.8</v>
      </c>
      <c r="H286" s="2">
        <v>8406322</v>
      </c>
      <c r="I286" s="2">
        <v>12281</v>
      </c>
      <c r="J286" s="2">
        <v>353839</v>
      </c>
      <c r="K286" s="2">
        <v>14814</v>
      </c>
      <c r="L286" s="2">
        <v>0</v>
      </c>
      <c r="M286" s="2">
        <v>0</v>
      </c>
      <c r="N286" s="2">
        <v>238841</v>
      </c>
      <c r="O286" s="2">
        <v>308213</v>
      </c>
      <c r="P286" s="2">
        <v>191090</v>
      </c>
      <c r="Q286" s="2">
        <v>17313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1016616</v>
      </c>
      <c r="X286" s="2">
        <v>0</v>
      </c>
      <c r="Y286" s="2">
        <v>26152</v>
      </c>
      <c r="Z286" s="2">
        <v>43979</v>
      </c>
      <c r="AA286" s="2">
        <v>564683</v>
      </c>
      <c r="AB286" s="2">
        <v>11194143</v>
      </c>
      <c r="AC286" s="2">
        <v>0</v>
      </c>
      <c r="AD286" s="2">
        <v>166937</v>
      </c>
      <c r="AE286" s="2">
        <v>123246</v>
      </c>
      <c r="AF286" s="2">
        <v>0</v>
      </c>
      <c r="AG286" s="2">
        <v>548915</v>
      </c>
      <c r="AH286" s="2">
        <v>0</v>
      </c>
      <c r="AI286" s="2">
        <v>364201</v>
      </c>
      <c r="AJ286" s="2">
        <v>1203299</v>
      </c>
    </row>
    <row r="287" spans="1:36" x14ac:dyDescent="0.25">
      <c r="A287" s="2">
        <v>2190</v>
      </c>
      <c r="B287" s="2">
        <v>1</v>
      </c>
      <c r="C287" t="s">
        <v>288</v>
      </c>
      <c r="D287" s="2">
        <v>1038</v>
      </c>
      <c r="E287" s="2">
        <v>1138.2</v>
      </c>
      <c r="F287" s="2">
        <v>695</v>
      </c>
      <c r="G287" s="2">
        <v>766.6</v>
      </c>
      <c r="H287" s="2">
        <v>4838779</v>
      </c>
      <c r="I287" s="2">
        <v>0</v>
      </c>
      <c r="J287" s="2">
        <v>325580</v>
      </c>
      <c r="K287" s="2">
        <v>15387</v>
      </c>
      <c r="L287" s="2">
        <v>84014</v>
      </c>
      <c r="M287" s="2">
        <v>106859</v>
      </c>
      <c r="N287" s="2">
        <v>201838</v>
      </c>
      <c r="O287" s="2">
        <v>184580</v>
      </c>
      <c r="P287" s="2">
        <v>85617.5</v>
      </c>
      <c r="Q287" s="2">
        <v>9966</v>
      </c>
      <c r="R287" s="2">
        <v>0</v>
      </c>
      <c r="S287" s="2">
        <v>0</v>
      </c>
      <c r="T287" s="2">
        <v>0</v>
      </c>
      <c r="U287" s="2">
        <v>32092</v>
      </c>
      <c r="V287" s="2">
        <v>0</v>
      </c>
      <c r="W287" s="2">
        <v>1055440</v>
      </c>
      <c r="X287" s="2">
        <v>113172</v>
      </c>
      <c r="Y287" s="2">
        <v>0</v>
      </c>
      <c r="Z287" s="2">
        <v>23125</v>
      </c>
      <c r="AA287" s="2">
        <v>325038</v>
      </c>
      <c r="AB287" s="2">
        <v>7288315.5</v>
      </c>
      <c r="AC287" s="2">
        <v>0</v>
      </c>
      <c r="AD287" s="2">
        <v>168734</v>
      </c>
      <c r="AE287" s="2">
        <v>57450</v>
      </c>
      <c r="AF287" s="2">
        <v>0</v>
      </c>
      <c r="AG287" s="2">
        <v>798878</v>
      </c>
      <c r="AH287" s="2">
        <v>0</v>
      </c>
      <c r="AI287" s="2">
        <v>218102</v>
      </c>
      <c r="AJ287" s="2">
        <v>1243164</v>
      </c>
    </row>
    <row r="288" spans="1:36" x14ac:dyDescent="0.25">
      <c r="A288" s="2">
        <v>2198</v>
      </c>
      <c r="B288" s="2">
        <v>1</v>
      </c>
      <c r="C288" t="s">
        <v>289</v>
      </c>
      <c r="D288" s="2">
        <v>692</v>
      </c>
      <c r="E288" s="2">
        <v>760.6</v>
      </c>
      <c r="F288" s="2">
        <v>610</v>
      </c>
      <c r="G288" s="2">
        <v>668</v>
      </c>
      <c r="H288" s="2">
        <v>4216416</v>
      </c>
      <c r="I288" s="2">
        <v>0</v>
      </c>
      <c r="J288" s="2">
        <v>146070</v>
      </c>
      <c r="K288" s="2">
        <v>0</v>
      </c>
      <c r="L288" s="2">
        <v>110532</v>
      </c>
      <c r="M288" s="2">
        <v>91251</v>
      </c>
      <c r="N288" s="2">
        <v>159243.70946455578</v>
      </c>
      <c r="O288" s="2">
        <v>157527</v>
      </c>
      <c r="P288" s="2">
        <v>95813.75</v>
      </c>
      <c r="Q288" s="2">
        <v>8684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510546</v>
      </c>
      <c r="X288" s="2">
        <v>0</v>
      </c>
      <c r="Y288" s="2">
        <v>18377</v>
      </c>
      <c r="Z288" s="2">
        <v>18798</v>
      </c>
      <c r="AA288" s="2">
        <v>283232</v>
      </c>
      <c r="AB288" s="2">
        <v>5816490.4594645556</v>
      </c>
      <c r="AC288" s="2">
        <v>0</v>
      </c>
      <c r="AD288" s="2">
        <v>88864</v>
      </c>
      <c r="AE288" s="2">
        <v>74375</v>
      </c>
      <c r="AF288" s="2">
        <v>0</v>
      </c>
      <c r="AG288" s="2">
        <v>331542</v>
      </c>
      <c r="AH288" s="2">
        <v>0</v>
      </c>
      <c r="AI288" s="2">
        <v>219856</v>
      </c>
      <c r="AJ288" s="2">
        <v>714637</v>
      </c>
    </row>
    <row r="289" spans="1:36" x14ac:dyDescent="0.25">
      <c r="A289" s="2">
        <v>2215</v>
      </c>
      <c r="B289" s="2">
        <v>1</v>
      </c>
      <c r="C289" t="s">
        <v>290</v>
      </c>
      <c r="D289" s="2">
        <v>332</v>
      </c>
      <c r="E289" s="2">
        <v>372.79999999999995</v>
      </c>
      <c r="F289" s="2">
        <v>258</v>
      </c>
      <c r="G289" s="2">
        <v>290.59999999999997</v>
      </c>
      <c r="H289" s="2">
        <v>1834267</v>
      </c>
      <c r="I289" s="2">
        <v>0</v>
      </c>
      <c r="J289" s="2">
        <v>169046</v>
      </c>
      <c r="K289" s="2">
        <v>0</v>
      </c>
      <c r="L289" s="2">
        <v>110232</v>
      </c>
      <c r="M289" s="2">
        <v>205530</v>
      </c>
      <c r="N289" s="2">
        <v>110014</v>
      </c>
      <c r="O289" s="2">
        <v>67224</v>
      </c>
      <c r="P289" s="2">
        <v>25117.5</v>
      </c>
      <c r="Q289" s="2">
        <v>3778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541661</v>
      </c>
      <c r="X289" s="2">
        <v>0</v>
      </c>
      <c r="Y289" s="2">
        <v>20497</v>
      </c>
      <c r="Z289" s="2">
        <v>10606</v>
      </c>
      <c r="AA289" s="2">
        <v>123214</v>
      </c>
      <c r="AB289" s="2">
        <v>3221186.5</v>
      </c>
      <c r="AC289" s="2">
        <v>0</v>
      </c>
      <c r="AD289" s="2">
        <v>43661</v>
      </c>
      <c r="AE289" s="2">
        <v>10992</v>
      </c>
      <c r="AF289" s="2">
        <v>0</v>
      </c>
      <c r="AG289" s="2">
        <v>327498</v>
      </c>
      <c r="AH289" s="2">
        <v>0</v>
      </c>
      <c r="AI289" s="2">
        <v>53920</v>
      </c>
      <c r="AJ289" s="2">
        <v>436071</v>
      </c>
    </row>
    <row r="290" spans="1:36" x14ac:dyDescent="0.25">
      <c r="A290" s="2">
        <v>2310</v>
      </c>
      <c r="B290" s="2">
        <v>1</v>
      </c>
      <c r="C290" t="s">
        <v>291</v>
      </c>
      <c r="D290" s="2">
        <v>1222</v>
      </c>
      <c r="E290" s="2">
        <v>1341</v>
      </c>
      <c r="F290" s="2">
        <v>1119</v>
      </c>
      <c r="G290" s="2">
        <v>1236.8</v>
      </c>
      <c r="H290" s="2">
        <v>7806682</v>
      </c>
      <c r="I290" s="2">
        <v>89036</v>
      </c>
      <c r="J290" s="2">
        <v>634995</v>
      </c>
      <c r="K290" s="2">
        <v>97972</v>
      </c>
      <c r="L290" s="2">
        <v>0</v>
      </c>
      <c r="M290" s="2">
        <v>3022</v>
      </c>
      <c r="N290" s="2">
        <v>218184</v>
      </c>
      <c r="O290" s="2">
        <v>254142</v>
      </c>
      <c r="P290" s="2">
        <v>206830</v>
      </c>
      <c r="Q290" s="2">
        <v>16078</v>
      </c>
      <c r="R290" s="2">
        <v>6444</v>
      </c>
      <c r="S290" s="2">
        <v>0</v>
      </c>
      <c r="T290" s="2">
        <v>0</v>
      </c>
      <c r="U290" s="2">
        <v>0</v>
      </c>
      <c r="V290" s="2">
        <v>-7574</v>
      </c>
      <c r="W290" s="2">
        <v>371040</v>
      </c>
      <c r="X290" s="2">
        <v>0</v>
      </c>
      <c r="Y290" s="2">
        <v>18377</v>
      </c>
      <c r="Z290" s="2">
        <v>38189</v>
      </c>
      <c r="AA290" s="2">
        <v>524403</v>
      </c>
      <c r="AB290" s="2">
        <v>10277820</v>
      </c>
      <c r="AC290" s="2">
        <v>0</v>
      </c>
      <c r="AD290" s="2">
        <v>110838</v>
      </c>
      <c r="AE290" s="2">
        <v>143132</v>
      </c>
      <c r="AF290" s="2">
        <v>4459</v>
      </c>
      <c r="AG290" s="2">
        <v>148809</v>
      </c>
      <c r="AH290" s="2">
        <v>0</v>
      </c>
      <c r="AI290" s="2">
        <v>362900</v>
      </c>
      <c r="AJ290" s="2">
        <v>770138</v>
      </c>
    </row>
    <row r="291" spans="1:36" x14ac:dyDescent="0.25">
      <c r="A291" s="2">
        <v>2311</v>
      </c>
      <c r="B291" s="2">
        <v>1</v>
      </c>
      <c r="C291" t="s">
        <v>292</v>
      </c>
      <c r="D291" s="2">
        <v>316</v>
      </c>
      <c r="E291" s="2">
        <v>345.19999999999993</v>
      </c>
      <c r="F291" s="2">
        <v>383</v>
      </c>
      <c r="G291" s="2">
        <v>421.40000000000003</v>
      </c>
      <c r="H291" s="2">
        <v>2659877</v>
      </c>
      <c r="I291" s="2">
        <v>0</v>
      </c>
      <c r="J291" s="2">
        <v>374621</v>
      </c>
      <c r="K291" s="2">
        <v>0</v>
      </c>
      <c r="L291" s="2">
        <v>128614</v>
      </c>
      <c r="M291" s="2">
        <v>136692</v>
      </c>
      <c r="N291" s="2">
        <v>177338</v>
      </c>
      <c r="O291" s="2">
        <v>86572</v>
      </c>
      <c r="P291" s="2">
        <v>62631.25</v>
      </c>
      <c r="Q291" s="2">
        <v>5478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279848</v>
      </c>
      <c r="X291" s="2">
        <v>77981</v>
      </c>
      <c r="Y291" s="2">
        <v>101426</v>
      </c>
      <c r="Z291" s="2">
        <v>14576</v>
      </c>
      <c r="AA291" s="2">
        <v>178674</v>
      </c>
      <c r="AB291" s="2">
        <v>4206347.25</v>
      </c>
      <c r="AC291" s="2">
        <v>0</v>
      </c>
      <c r="AD291" s="2">
        <v>86572</v>
      </c>
      <c r="AE291" s="2">
        <v>62631.25</v>
      </c>
      <c r="AF291" s="2">
        <v>0</v>
      </c>
      <c r="AG291" s="2">
        <v>270644.7</v>
      </c>
      <c r="AH291" s="2">
        <v>0</v>
      </c>
      <c r="AI291" s="2">
        <v>178674</v>
      </c>
      <c r="AJ291" s="2">
        <v>598521.94999999995</v>
      </c>
    </row>
    <row r="292" spans="1:36" x14ac:dyDescent="0.25">
      <c r="A292" s="2">
        <v>2342</v>
      </c>
      <c r="B292" s="2">
        <v>1</v>
      </c>
      <c r="C292" t="s">
        <v>293</v>
      </c>
      <c r="D292" s="2">
        <v>835</v>
      </c>
      <c r="E292" s="2">
        <v>916.6</v>
      </c>
      <c r="F292" s="2">
        <v>778</v>
      </c>
      <c r="G292" s="2">
        <v>852.59999999999991</v>
      </c>
      <c r="H292" s="2">
        <v>5381611</v>
      </c>
      <c r="I292" s="2">
        <v>0</v>
      </c>
      <c r="J292" s="2">
        <v>327503</v>
      </c>
      <c r="K292" s="2">
        <v>15224</v>
      </c>
      <c r="L292" s="2">
        <v>51889</v>
      </c>
      <c r="M292" s="2">
        <v>83646</v>
      </c>
      <c r="N292" s="2">
        <v>293857.13559251186</v>
      </c>
      <c r="O292" s="2">
        <v>193680</v>
      </c>
      <c r="P292" s="2">
        <v>73571.25</v>
      </c>
      <c r="Q292" s="2">
        <v>11084</v>
      </c>
      <c r="R292" s="2">
        <v>13377</v>
      </c>
      <c r="S292" s="2">
        <v>0</v>
      </c>
      <c r="T292" s="2">
        <v>0</v>
      </c>
      <c r="U292" s="2">
        <v>0</v>
      </c>
      <c r="V292" s="2">
        <v>0</v>
      </c>
      <c r="W292" s="2">
        <v>1578163</v>
      </c>
      <c r="X292" s="2">
        <v>0</v>
      </c>
      <c r="Y292" s="2">
        <v>0</v>
      </c>
      <c r="Z292" s="2">
        <v>28115</v>
      </c>
      <c r="AA292" s="2">
        <v>361502</v>
      </c>
      <c r="AB292" s="2">
        <v>8413222.3855925128</v>
      </c>
      <c r="AC292" s="2">
        <v>0</v>
      </c>
      <c r="AD292" s="2">
        <v>134015</v>
      </c>
      <c r="AE292" s="2">
        <v>46302</v>
      </c>
      <c r="AF292" s="2">
        <v>8419</v>
      </c>
      <c r="AG292" s="2">
        <v>1270306</v>
      </c>
      <c r="AH292" s="2">
        <v>0</v>
      </c>
      <c r="AI292" s="2">
        <v>227510</v>
      </c>
      <c r="AJ292" s="2">
        <v>1686552</v>
      </c>
    </row>
    <row r="293" spans="1:36" x14ac:dyDescent="0.25">
      <c r="A293" s="2">
        <v>2358</v>
      </c>
      <c r="B293" s="2">
        <v>1</v>
      </c>
      <c r="C293" t="s">
        <v>294</v>
      </c>
      <c r="D293" s="2">
        <v>235</v>
      </c>
      <c r="E293" s="2">
        <v>262</v>
      </c>
      <c r="F293" s="2">
        <v>191</v>
      </c>
      <c r="G293" s="2">
        <v>211.6</v>
      </c>
      <c r="H293" s="2">
        <v>1335619</v>
      </c>
      <c r="I293" s="2">
        <v>0</v>
      </c>
      <c r="J293" s="2">
        <v>149297</v>
      </c>
      <c r="K293" s="2">
        <v>0</v>
      </c>
      <c r="L293" s="2">
        <v>89738</v>
      </c>
      <c r="M293" s="2">
        <v>441518</v>
      </c>
      <c r="N293" s="2">
        <v>113682</v>
      </c>
      <c r="O293" s="2">
        <v>49952</v>
      </c>
      <c r="P293" s="2">
        <v>10580</v>
      </c>
      <c r="Q293" s="2">
        <v>2751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587402</v>
      </c>
      <c r="X293" s="2">
        <v>0</v>
      </c>
      <c r="Y293" s="2">
        <v>0</v>
      </c>
      <c r="Z293" s="2">
        <v>8770</v>
      </c>
      <c r="AA293" s="2">
        <v>89718</v>
      </c>
      <c r="AB293" s="2">
        <v>2879027</v>
      </c>
      <c r="AC293" s="2">
        <v>0</v>
      </c>
      <c r="AD293" s="2">
        <v>30155</v>
      </c>
      <c r="AE293" s="2">
        <v>6878</v>
      </c>
      <c r="AF293" s="2">
        <v>0</v>
      </c>
      <c r="AG293" s="2">
        <v>513780</v>
      </c>
      <c r="AH293" s="2">
        <v>0</v>
      </c>
      <c r="AI293" s="2">
        <v>58325</v>
      </c>
      <c r="AJ293" s="2">
        <v>609138</v>
      </c>
    </row>
    <row r="294" spans="1:36" x14ac:dyDescent="0.25">
      <c r="A294" s="2">
        <v>2364</v>
      </c>
      <c r="B294" s="2">
        <v>1</v>
      </c>
      <c r="C294" t="s">
        <v>295</v>
      </c>
      <c r="D294" s="2">
        <v>635</v>
      </c>
      <c r="E294" s="2">
        <v>700.2</v>
      </c>
      <c r="F294" s="2">
        <v>613</v>
      </c>
      <c r="G294" s="2">
        <v>674.8</v>
      </c>
      <c r="H294" s="2">
        <v>4259338</v>
      </c>
      <c r="I294" s="2">
        <v>30702</v>
      </c>
      <c r="J294" s="2">
        <v>232246</v>
      </c>
      <c r="K294" s="2">
        <v>15541</v>
      </c>
      <c r="L294" s="2">
        <v>109057</v>
      </c>
      <c r="M294" s="2">
        <v>137947</v>
      </c>
      <c r="N294" s="2">
        <v>206772</v>
      </c>
      <c r="O294" s="2">
        <v>154879</v>
      </c>
      <c r="P294" s="2">
        <v>103771.25</v>
      </c>
      <c r="Q294" s="2">
        <v>8772</v>
      </c>
      <c r="R294" s="2">
        <v>34982</v>
      </c>
      <c r="S294" s="2">
        <v>0</v>
      </c>
      <c r="T294" s="2">
        <v>0</v>
      </c>
      <c r="U294" s="2">
        <v>0</v>
      </c>
      <c r="V294" s="2">
        <v>0</v>
      </c>
      <c r="W294" s="2">
        <v>346064</v>
      </c>
      <c r="X294" s="2">
        <v>0</v>
      </c>
      <c r="Y294" s="2">
        <v>16963</v>
      </c>
      <c r="Z294" s="2">
        <v>22399</v>
      </c>
      <c r="AA294" s="2">
        <v>286115</v>
      </c>
      <c r="AB294" s="2">
        <v>5965548.25</v>
      </c>
      <c r="AC294" s="2">
        <v>0</v>
      </c>
      <c r="AD294" s="2">
        <v>75756</v>
      </c>
      <c r="AE294" s="2">
        <v>75169</v>
      </c>
      <c r="AF294" s="2">
        <v>25340</v>
      </c>
      <c r="AG294" s="2">
        <v>189024</v>
      </c>
      <c r="AH294" s="2">
        <v>0</v>
      </c>
      <c r="AI294" s="2">
        <v>207255</v>
      </c>
      <c r="AJ294" s="2">
        <v>572544</v>
      </c>
    </row>
    <row r="295" spans="1:36" x14ac:dyDescent="0.25">
      <c r="A295" s="2">
        <v>2365</v>
      </c>
      <c r="B295" s="2">
        <v>1</v>
      </c>
      <c r="C295" t="s">
        <v>296</v>
      </c>
      <c r="D295" s="2">
        <v>888</v>
      </c>
      <c r="E295" s="2">
        <v>970.2</v>
      </c>
      <c r="F295" s="2">
        <v>694</v>
      </c>
      <c r="G295" s="2">
        <v>757.59999999999991</v>
      </c>
      <c r="H295" s="2">
        <v>4781971</v>
      </c>
      <c r="I295" s="2">
        <v>48100</v>
      </c>
      <c r="J295" s="2">
        <v>470606</v>
      </c>
      <c r="K295" s="2">
        <v>28649</v>
      </c>
      <c r="L295" s="2">
        <v>86892</v>
      </c>
      <c r="M295" s="2">
        <v>183534</v>
      </c>
      <c r="N295" s="2">
        <v>229151.30161981072</v>
      </c>
      <c r="O295" s="2">
        <v>179061</v>
      </c>
      <c r="P295" s="2">
        <v>113518.75</v>
      </c>
      <c r="Q295" s="2">
        <v>9849</v>
      </c>
      <c r="R295" s="2">
        <v>29092</v>
      </c>
      <c r="S295" s="2">
        <v>0</v>
      </c>
      <c r="T295" s="2">
        <v>0</v>
      </c>
      <c r="U295" s="2">
        <v>0</v>
      </c>
      <c r="V295" s="2">
        <v>0</v>
      </c>
      <c r="W295" s="2">
        <v>456302</v>
      </c>
      <c r="X295" s="2">
        <v>197340</v>
      </c>
      <c r="Y295" s="2">
        <v>16610</v>
      </c>
      <c r="Z295" s="2">
        <v>24270</v>
      </c>
      <c r="AA295" s="2">
        <v>321222</v>
      </c>
      <c r="AB295" s="2">
        <v>6978828.051619811</v>
      </c>
      <c r="AC295" s="2">
        <v>0</v>
      </c>
      <c r="AD295" s="2">
        <v>174443</v>
      </c>
      <c r="AE295" s="2">
        <v>82215</v>
      </c>
      <c r="AF295" s="2">
        <v>21070</v>
      </c>
      <c r="AG295" s="2">
        <v>261265</v>
      </c>
      <c r="AH295" s="2">
        <v>71942</v>
      </c>
      <c r="AI295" s="2">
        <v>232643</v>
      </c>
      <c r="AJ295" s="2">
        <v>771636</v>
      </c>
    </row>
    <row r="296" spans="1:36" x14ac:dyDescent="0.25">
      <c r="A296" s="2">
        <v>2396</v>
      </c>
      <c r="B296" s="2">
        <v>1</v>
      </c>
      <c r="C296" t="s">
        <v>297</v>
      </c>
      <c r="D296" s="2">
        <v>809</v>
      </c>
      <c r="E296" s="2">
        <v>890.19999999999993</v>
      </c>
      <c r="F296" s="2">
        <v>804</v>
      </c>
      <c r="G296" s="2">
        <v>879.4</v>
      </c>
      <c r="H296" s="2">
        <v>5550773</v>
      </c>
      <c r="I296" s="2">
        <v>0</v>
      </c>
      <c r="J296" s="2">
        <v>479771</v>
      </c>
      <c r="K296" s="2">
        <v>15191</v>
      </c>
      <c r="L296" s="2">
        <v>40165</v>
      </c>
      <c r="M296" s="2">
        <v>112927.12</v>
      </c>
      <c r="N296" s="2">
        <v>239590</v>
      </c>
      <c r="O296" s="2">
        <v>196049</v>
      </c>
      <c r="P296" s="2">
        <v>124296.25</v>
      </c>
      <c r="Q296" s="2">
        <v>11432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707609</v>
      </c>
      <c r="X296" s="2">
        <v>0</v>
      </c>
      <c r="Y296" s="2">
        <v>12369</v>
      </c>
      <c r="Z296" s="2">
        <v>31476</v>
      </c>
      <c r="AA296" s="2">
        <v>372866</v>
      </c>
      <c r="AB296" s="2">
        <v>7894514.3700000001</v>
      </c>
      <c r="AC296" s="2">
        <v>0</v>
      </c>
      <c r="AD296" s="2">
        <v>135753</v>
      </c>
      <c r="AE296" s="2">
        <v>103737</v>
      </c>
      <c r="AF296" s="2">
        <v>0</v>
      </c>
      <c r="AG296" s="2">
        <v>504482</v>
      </c>
      <c r="AH296" s="2">
        <v>0</v>
      </c>
      <c r="AI296" s="2">
        <v>311191</v>
      </c>
      <c r="AJ296" s="2">
        <v>1055163</v>
      </c>
    </row>
    <row r="297" spans="1:36" x14ac:dyDescent="0.25">
      <c r="A297" s="2">
        <v>2397</v>
      </c>
      <c r="B297" s="2">
        <v>1</v>
      </c>
      <c r="C297" t="s">
        <v>298</v>
      </c>
      <c r="D297" s="2">
        <v>964</v>
      </c>
      <c r="E297" s="2">
        <v>1071.4000000000001</v>
      </c>
      <c r="F297" s="2">
        <v>927</v>
      </c>
      <c r="G297" s="2">
        <v>1020.4</v>
      </c>
      <c r="H297" s="2">
        <v>6440765</v>
      </c>
      <c r="I297" s="2">
        <v>73685</v>
      </c>
      <c r="J297" s="2">
        <v>328440</v>
      </c>
      <c r="K297" s="2">
        <v>46076</v>
      </c>
      <c r="L297" s="2">
        <v>0</v>
      </c>
      <c r="M297" s="2">
        <v>0</v>
      </c>
      <c r="N297" s="2">
        <v>170014</v>
      </c>
      <c r="O297" s="2">
        <v>237799</v>
      </c>
      <c r="P297" s="2">
        <v>154830</v>
      </c>
      <c r="Q297" s="2">
        <v>13265</v>
      </c>
      <c r="R297" s="2">
        <v>14347</v>
      </c>
      <c r="S297" s="2">
        <v>0</v>
      </c>
      <c r="T297" s="2">
        <v>0</v>
      </c>
      <c r="U297" s="2">
        <v>0</v>
      </c>
      <c r="V297" s="2">
        <v>0</v>
      </c>
      <c r="W297" s="2">
        <v>602128</v>
      </c>
      <c r="X297" s="2">
        <v>0</v>
      </c>
      <c r="Y297" s="2">
        <v>115562</v>
      </c>
      <c r="Z297" s="2">
        <v>30609</v>
      </c>
      <c r="AA297" s="2">
        <v>432650</v>
      </c>
      <c r="AB297" s="2">
        <v>8660170</v>
      </c>
      <c r="AC297" s="2">
        <v>0</v>
      </c>
      <c r="AD297" s="2">
        <v>106665</v>
      </c>
      <c r="AE297" s="2">
        <v>154830</v>
      </c>
      <c r="AF297" s="2">
        <v>14347</v>
      </c>
      <c r="AG297" s="2">
        <v>483272</v>
      </c>
      <c r="AH297" s="2">
        <v>0</v>
      </c>
      <c r="AI297" s="2">
        <v>432650</v>
      </c>
      <c r="AJ297" s="2">
        <v>1191764</v>
      </c>
    </row>
    <row r="298" spans="1:36" x14ac:dyDescent="0.25">
      <c r="A298" s="2">
        <v>2448</v>
      </c>
      <c r="B298" s="2">
        <v>1</v>
      </c>
      <c r="C298" t="s">
        <v>299</v>
      </c>
      <c r="D298" s="2">
        <v>657</v>
      </c>
      <c r="E298" s="2">
        <v>722.00000000000011</v>
      </c>
      <c r="F298" s="2">
        <v>710</v>
      </c>
      <c r="G298" s="2">
        <v>780.4</v>
      </c>
      <c r="H298" s="2">
        <v>4925885</v>
      </c>
      <c r="I298" s="2">
        <v>0</v>
      </c>
      <c r="J298" s="2">
        <v>385493</v>
      </c>
      <c r="K298" s="2">
        <v>15314</v>
      </c>
      <c r="L298" s="2">
        <v>79424</v>
      </c>
      <c r="M298" s="2">
        <v>100693</v>
      </c>
      <c r="N298" s="2">
        <v>210955</v>
      </c>
      <c r="O298" s="2">
        <v>187665</v>
      </c>
      <c r="P298" s="2">
        <v>103010</v>
      </c>
      <c r="Q298" s="2">
        <v>10145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768639</v>
      </c>
      <c r="X298" s="2">
        <v>0</v>
      </c>
      <c r="Y298" s="2">
        <v>21557</v>
      </c>
      <c r="Z298" s="2">
        <v>24456</v>
      </c>
      <c r="AA298" s="2">
        <v>330890</v>
      </c>
      <c r="AB298" s="2">
        <v>7164126</v>
      </c>
      <c r="AC298" s="2">
        <v>0</v>
      </c>
      <c r="AD298" s="2">
        <v>146395</v>
      </c>
      <c r="AE298" s="2">
        <v>93773</v>
      </c>
      <c r="AF298" s="2">
        <v>0</v>
      </c>
      <c r="AG298" s="2">
        <v>542646.92000000004</v>
      </c>
      <c r="AH298" s="2">
        <v>0</v>
      </c>
      <c r="AI298" s="2">
        <v>301218</v>
      </c>
      <c r="AJ298" s="2">
        <v>1084032.92</v>
      </c>
    </row>
    <row r="299" spans="1:36" x14ac:dyDescent="0.25">
      <c r="A299" s="2">
        <v>2527</v>
      </c>
      <c r="B299" s="2">
        <v>1</v>
      </c>
      <c r="C299" t="s">
        <v>300</v>
      </c>
      <c r="D299" s="2">
        <v>217</v>
      </c>
      <c r="E299" s="2">
        <v>239.39999999999998</v>
      </c>
      <c r="F299" s="2">
        <v>207</v>
      </c>
      <c r="G299" s="2">
        <v>229.4</v>
      </c>
      <c r="H299" s="2">
        <v>1447973</v>
      </c>
      <c r="I299" s="2">
        <v>0</v>
      </c>
      <c r="J299" s="2">
        <v>66226</v>
      </c>
      <c r="K299" s="2">
        <v>0</v>
      </c>
      <c r="L299" s="2">
        <v>94973</v>
      </c>
      <c r="M299" s="2">
        <v>200332</v>
      </c>
      <c r="N299" s="2">
        <v>109620.37490609937</v>
      </c>
      <c r="O299" s="2">
        <v>54559</v>
      </c>
      <c r="P299" s="2">
        <v>26555</v>
      </c>
      <c r="Q299" s="2">
        <v>2982</v>
      </c>
      <c r="R299" s="2">
        <v>8219</v>
      </c>
      <c r="S299" s="2">
        <v>0</v>
      </c>
      <c r="T299" s="2">
        <v>0</v>
      </c>
      <c r="U299" s="2">
        <v>0</v>
      </c>
      <c r="V299" s="2">
        <v>0</v>
      </c>
      <c r="W299" s="2">
        <v>289595</v>
      </c>
      <c r="X299" s="2">
        <v>0</v>
      </c>
      <c r="Y299" s="2">
        <v>0</v>
      </c>
      <c r="Z299" s="2">
        <v>7346</v>
      </c>
      <c r="AA299" s="2">
        <v>97266</v>
      </c>
      <c r="AB299" s="2">
        <v>2405646.3749060994</v>
      </c>
      <c r="AC299" s="2">
        <v>0</v>
      </c>
      <c r="AD299" s="2">
        <v>41204</v>
      </c>
      <c r="AE299" s="2">
        <v>12162</v>
      </c>
      <c r="AF299" s="2">
        <v>3764</v>
      </c>
      <c r="AG299" s="2">
        <v>159421</v>
      </c>
      <c r="AH299" s="2">
        <v>0</v>
      </c>
      <c r="AI299" s="2">
        <v>44547</v>
      </c>
      <c r="AJ299" s="2">
        <v>261098</v>
      </c>
    </row>
    <row r="300" spans="1:36" x14ac:dyDescent="0.25">
      <c r="A300" s="2">
        <v>2534</v>
      </c>
      <c r="B300" s="2">
        <v>1</v>
      </c>
      <c r="C300" t="s">
        <v>301</v>
      </c>
      <c r="D300" s="2">
        <v>625</v>
      </c>
      <c r="E300" s="2">
        <v>689.6</v>
      </c>
      <c r="F300" s="2">
        <v>639</v>
      </c>
      <c r="G300" s="2">
        <v>703.19999999999993</v>
      </c>
      <c r="H300" s="2">
        <v>4438598</v>
      </c>
      <c r="I300" s="2">
        <v>0</v>
      </c>
      <c r="J300" s="2">
        <v>420395</v>
      </c>
      <c r="K300" s="2">
        <v>15469</v>
      </c>
      <c r="L300" s="2">
        <v>102330</v>
      </c>
      <c r="M300" s="2">
        <v>11626</v>
      </c>
      <c r="N300" s="2">
        <v>203908.73782264578</v>
      </c>
      <c r="O300" s="2">
        <v>168053</v>
      </c>
      <c r="P300" s="2">
        <v>117786.25</v>
      </c>
      <c r="Q300" s="2">
        <v>9142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210960</v>
      </c>
      <c r="X300" s="2">
        <v>0</v>
      </c>
      <c r="Y300" s="2">
        <v>61138</v>
      </c>
      <c r="Z300" s="2">
        <v>21378</v>
      </c>
      <c r="AA300" s="2">
        <v>298157</v>
      </c>
      <c r="AB300" s="2">
        <v>6078940.9878226453</v>
      </c>
      <c r="AC300" s="2">
        <v>0</v>
      </c>
      <c r="AD300" s="2">
        <v>117262</v>
      </c>
      <c r="AE300" s="2">
        <v>95566</v>
      </c>
      <c r="AF300" s="2">
        <v>0</v>
      </c>
      <c r="AG300" s="2">
        <v>99197</v>
      </c>
      <c r="AH300" s="2">
        <v>0</v>
      </c>
      <c r="AI300" s="2">
        <v>241910</v>
      </c>
      <c r="AJ300" s="2">
        <v>553935</v>
      </c>
    </row>
    <row r="301" spans="1:36" x14ac:dyDescent="0.25">
      <c r="A301" s="2">
        <v>2536</v>
      </c>
      <c r="B301" s="2">
        <v>1</v>
      </c>
      <c r="C301" t="s">
        <v>302</v>
      </c>
      <c r="D301" s="2">
        <v>266</v>
      </c>
      <c r="E301" s="2">
        <v>292</v>
      </c>
      <c r="F301" s="2">
        <v>302</v>
      </c>
      <c r="G301" s="2">
        <v>330.2</v>
      </c>
      <c r="H301" s="2">
        <v>2084222</v>
      </c>
      <c r="I301" s="2">
        <v>0</v>
      </c>
      <c r="J301" s="2">
        <v>251133</v>
      </c>
      <c r="K301" s="2">
        <v>0</v>
      </c>
      <c r="L301" s="2">
        <v>117844</v>
      </c>
      <c r="M301" s="2">
        <v>19591</v>
      </c>
      <c r="N301" s="2">
        <v>142728.59050463964</v>
      </c>
      <c r="O301" s="2">
        <v>77025</v>
      </c>
      <c r="P301" s="2">
        <v>16510</v>
      </c>
      <c r="Q301" s="2">
        <v>4293</v>
      </c>
      <c r="R301" s="2">
        <v>8460</v>
      </c>
      <c r="S301" s="2">
        <v>0</v>
      </c>
      <c r="T301" s="2">
        <v>0</v>
      </c>
      <c r="U301" s="2">
        <v>0</v>
      </c>
      <c r="V301" s="2">
        <v>0</v>
      </c>
      <c r="W301" s="2">
        <v>1059546</v>
      </c>
      <c r="X301" s="2">
        <v>0</v>
      </c>
      <c r="Y301" s="2">
        <v>4594</v>
      </c>
      <c r="Z301" s="2">
        <v>9083</v>
      </c>
      <c r="AA301" s="2">
        <v>140005</v>
      </c>
      <c r="AB301" s="2">
        <v>3935034.5905046398</v>
      </c>
      <c r="AC301" s="2">
        <v>0</v>
      </c>
      <c r="AD301" s="2">
        <v>77025</v>
      </c>
      <c r="AE301" s="2">
        <v>10543</v>
      </c>
      <c r="AF301" s="2">
        <v>5402</v>
      </c>
      <c r="AG301" s="2">
        <v>883111.58</v>
      </c>
      <c r="AH301" s="2">
        <v>0</v>
      </c>
      <c r="AI301" s="2">
        <v>89404</v>
      </c>
      <c r="AJ301" s="2">
        <v>1065485.58</v>
      </c>
    </row>
    <row r="302" spans="1:36" x14ac:dyDescent="0.25">
      <c r="A302" s="2">
        <v>2580</v>
      </c>
      <c r="B302" s="2">
        <v>1</v>
      </c>
      <c r="C302" t="s">
        <v>303</v>
      </c>
      <c r="D302" s="2">
        <v>880</v>
      </c>
      <c r="E302" s="2">
        <v>963.99999999999989</v>
      </c>
      <c r="F302" s="2">
        <v>687</v>
      </c>
      <c r="G302" s="2">
        <v>751.2</v>
      </c>
      <c r="H302" s="2">
        <v>4741574</v>
      </c>
      <c r="I302" s="2">
        <v>86989</v>
      </c>
      <c r="J302" s="2">
        <v>750635</v>
      </c>
      <c r="K302" s="2">
        <v>0</v>
      </c>
      <c r="L302" s="2">
        <v>88882</v>
      </c>
      <c r="M302" s="2">
        <v>205298</v>
      </c>
      <c r="N302" s="2">
        <v>264016</v>
      </c>
      <c r="O302" s="2">
        <v>154234</v>
      </c>
      <c r="P302" s="2">
        <v>123575</v>
      </c>
      <c r="Q302" s="2">
        <v>9766</v>
      </c>
      <c r="R302" s="2">
        <v>43419</v>
      </c>
      <c r="S302" s="2">
        <v>0</v>
      </c>
      <c r="T302" s="2">
        <v>0</v>
      </c>
      <c r="U302" s="2">
        <v>0</v>
      </c>
      <c r="V302" s="2">
        <v>0</v>
      </c>
      <c r="W302" s="2">
        <v>225360</v>
      </c>
      <c r="X302" s="2">
        <v>0</v>
      </c>
      <c r="Y302" s="2">
        <v>13783</v>
      </c>
      <c r="Z302" s="2">
        <v>25822</v>
      </c>
      <c r="AA302" s="2">
        <v>318509</v>
      </c>
      <c r="AB302" s="2">
        <v>7051862</v>
      </c>
      <c r="AC302" s="2">
        <v>0</v>
      </c>
      <c r="AD302" s="2">
        <v>55100</v>
      </c>
      <c r="AE302" s="2">
        <v>74930</v>
      </c>
      <c r="AF302" s="2">
        <v>26327</v>
      </c>
      <c r="AG302" s="2">
        <v>79193</v>
      </c>
      <c r="AH302" s="2">
        <v>0</v>
      </c>
      <c r="AI302" s="2">
        <v>193128</v>
      </c>
      <c r="AJ302" s="2">
        <v>428678</v>
      </c>
    </row>
    <row r="303" spans="1:36" x14ac:dyDescent="0.25">
      <c r="A303" s="2">
        <v>2609</v>
      </c>
      <c r="B303" s="2">
        <v>1</v>
      </c>
      <c r="C303" t="s">
        <v>304</v>
      </c>
      <c r="D303" s="2">
        <v>515</v>
      </c>
      <c r="E303" s="2">
        <v>559.80000000000007</v>
      </c>
      <c r="F303" s="2">
        <v>472</v>
      </c>
      <c r="G303" s="2">
        <v>511.00000000000006</v>
      </c>
      <c r="H303" s="2">
        <v>3225432</v>
      </c>
      <c r="I303" s="2">
        <v>0</v>
      </c>
      <c r="J303" s="2">
        <v>305239</v>
      </c>
      <c r="K303" s="2">
        <v>0</v>
      </c>
      <c r="L303" s="2">
        <v>130015</v>
      </c>
      <c r="M303" s="2">
        <v>116796</v>
      </c>
      <c r="N303" s="2">
        <v>162390</v>
      </c>
      <c r="O303" s="2">
        <v>105760</v>
      </c>
      <c r="P303" s="2">
        <v>72005</v>
      </c>
      <c r="Q303" s="2">
        <v>6643</v>
      </c>
      <c r="R303" s="2">
        <v>715</v>
      </c>
      <c r="S303" s="2">
        <v>0</v>
      </c>
      <c r="T303" s="2">
        <v>0</v>
      </c>
      <c r="U303" s="2">
        <v>0</v>
      </c>
      <c r="V303" s="2">
        <v>0</v>
      </c>
      <c r="W303" s="2">
        <v>414722</v>
      </c>
      <c r="X303" s="2">
        <v>0</v>
      </c>
      <c r="Y303" s="2">
        <v>707</v>
      </c>
      <c r="Z303" s="2">
        <v>14858</v>
      </c>
      <c r="AA303" s="2">
        <v>216664</v>
      </c>
      <c r="AB303" s="2">
        <v>4771946</v>
      </c>
      <c r="AC303" s="2">
        <v>0</v>
      </c>
      <c r="AD303" s="2">
        <v>53269</v>
      </c>
      <c r="AE303" s="2">
        <v>49693</v>
      </c>
      <c r="AF303" s="2">
        <v>493</v>
      </c>
      <c r="AG303" s="2">
        <v>249898</v>
      </c>
      <c r="AH303" s="2">
        <v>0</v>
      </c>
      <c r="AI303" s="2">
        <v>149526</v>
      </c>
      <c r="AJ303" s="2">
        <v>502879</v>
      </c>
    </row>
    <row r="304" spans="1:36" x14ac:dyDescent="0.25">
      <c r="A304" s="2">
        <v>2683</v>
      </c>
      <c r="B304" s="2">
        <v>1</v>
      </c>
      <c r="C304" t="s">
        <v>305</v>
      </c>
      <c r="D304" s="2">
        <v>364</v>
      </c>
      <c r="E304" s="2">
        <v>396.8</v>
      </c>
      <c r="F304" s="2">
        <v>364</v>
      </c>
      <c r="G304" s="2">
        <v>396.8</v>
      </c>
      <c r="H304" s="2">
        <v>2504602</v>
      </c>
      <c r="I304" s="2">
        <v>0</v>
      </c>
      <c r="J304" s="2">
        <v>63027</v>
      </c>
      <c r="K304" s="2">
        <v>0</v>
      </c>
      <c r="L304" s="2">
        <v>126637</v>
      </c>
      <c r="M304" s="2">
        <v>796551</v>
      </c>
      <c r="N304" s="2">
        <v>218866</v>
      </c>
      <c r="O304" s="2">
        <v>95649</v>
      </c>
      <c r="P304" s="2">
        <v>56055</v>
      </c>
      <c r="Q304" s="2">
        <v>5158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319841</v>
      </c>
      <c r="X304" s="2">
        <v>0</v>
      </c>
      <c r="Y304" s="2">
        <v>10249</v>
      </c>
      <c r="Z304" s="2">
        <v>10167</v>
      </c>
      <c r="AA304" s="2">
        <v>168243</v>
      </c>
      <c r="AB304" s="2">
        <v>4375045</v>
      </c>
      <c r="AC304" s="2">
        <v>0</v>
      </c>
      <c r="AD304" s="2">
        <v>36464</v>
      </c>
      <c r="AE304" s="2">
        <v>30716</v>
      </c>
      <c r="AF304" s="2">
        <v>0</v>
      </c>
      <c r="AG304" s="2">
        <v>155429</v>
      </c>
      <c r="AH304" s="2">
        <v>0</v>
      </c>
      <c r="AI304" s="2">
        <v>92189</v>
      </c>
      <c r="AJ304" s="2">
        <v>314798</v>
      </c>
    </row>
    <row r="305" spans="1:36" x14ac:dyDescent="0.25">
      <c r="A305" s="2">
        <v>2687</v>
      </c>
      <c r="B305" s="2">
        <v>1</v>
      </c>
      <c r="C305" t="s">
        <v>306</v>
      </c>
      <c r="D305" s="2">
        <v>1340</v>
      </c>
      <c r="E305" s="2">
        <v>1465.8000000000002</v>
      </c>
      <c r="F305" s="2">
        <v>1249</v>
      </c>
      <c r="G305" s="2">
        <v>1364</v>
      </c>
      <c r="H305" s="2">
        <v>8609568</v>
      </c>
      <c r="I305" s="2">
        <v>0</v>
      </c>
      <c r="J305" s="2">
        <v>248682</v>
      </c>
      <c r="K305" s="2">
        <v>14793</v>
      </c>
      <c r="L305" s="2">
        <v>0</v>
      </c>
      <c r="M305" s="2">
        <v>0</v>
      </c>
      <c r="N305" s="2">
        <v>170484</v>
      </c>
      <c r="O305" s="2">
        <v>282123</v>
      </c>
      <c r="P305" s="2">
        <v>222941.25</v>
      </c>
      <c r="Q305" s="2">
        <v>17732</v>
      </c>
      <c r="R305" s="2">
        <v>10394</v>
      </c>
      <c r="S305" s="2">
        <v>0</v>
      </c>
      <c r="T305" s="2">
        <v>0</v>
      </c>
      <c r="U305" s="2">
        <v>0</v>
      </c>
      <c r="V305" s="2">
        <v>0</v>
      </c>
      <c r="W305" s="2">
        <v>505471</v>
      </c>
      <c r="X305" s="2">
        <v>209657</v>
      </c>
      <c r="Y305" s="2">
        <v>0</v>
      </c>
      <c r="Z305" s="2">
        <v>42100</v>
      </c>
      <c r="AA305" s="2">
        <v>578336</v>
      </c>
      <c r="AB305" s="2">
        <v>10702624.25</v>
      </c>
      <c r="AC305" s="2">
        <v>0</v>
      </c>
      <c r="AD305" s="2">
        <v>93077</v>
      </c>
      <c r="AE305" s="2">
        <v>222941.25</v>
      </c>
      <c r="AF305" s="2">
        <v>10394</v>
      </c>
      <c r="AG305" s="2">
        <v>338805</v>
      </c>
      <c r="AH305" s="2">
        <v>0</v>
      </c>
      <c r="AI305" s="2">
        <v>578336</v>
      </c>
      <c r="AJ305" s="2">
        <v>1243553.25</v>
      </c>
    </row>
    <row r="306" spans="1:36" x14ac:dyDescent="0.25">
      <c r="A306" s="2">
        <v>2689</v>
      </c>
      <c r="B306" s="2">
        <v>1</v>
      </c>
      <c r="C306" t="s">
        <v>307</v>
      </c>
      <c r="D306" s="2">
        <v>1252</v>
      </c>
      <c r="E306" s="2">
        <v>1370.4</v>
      </c>
      <c r="F306" s="2">
        <v>1095</v>
      </c>
      <c r="G306" s="2">
        <v>1196.2</v>
      </c>
      <c r="H306" s="2">
        <v>7550414</v>
      </c>
      <c r="I306" s="2">
        <v>28655</v>
      </c>
      <c r="J306" s="2">
        <v>848089</v>
      </c>
      <c r="K306" s="2">
        <v>37656</v>
      </c>
      <c r="L306" s="2">
        <v>0</v>
      </c>
      <c r="M306" s="2">
        <v>0</v>
      </c>
      <c r="N306" s="2">
        <v>292778.87699064909</v>
      </c>
      <c r="O306" s="2">
        <v>254953</v>
      </c>
      <c r="P306" s="2">
        <v>169387.5</v>
      </c>
      <c r="Q306" s="2">
        <v>15551</v>
      </c>
      <c r="R306" s="2">
        <v>30276</v>
      </c>
      <c r="S306" s="2">
        <v>0</v>
      </c>
      <c r="T306" s="2">
        <v>0</v>
      </c>
      <c r="U306" s="2">
        <v>0</v>
      </c>
      <c r="V306" s="2">
        <v>-1452</v>
      </c>
      <c r="W306" s="2">
        <v>926170</v>
      </c>
      <c r="X306" s="2">
        <v>0</v>
      </c>
      <c r="Y306" s="2">
        <v>45235</v>
      </c>
      <c r="Z306" s="2">
        <v>37779</v>
      </c>
      <c r="AA306" s="2">
        <v>507189</v>
      </c>
      <c r="AB306" s="2">
        <v>10742681.37699065</v>
      </c>
      <c r="AC306" s="2">
        <v>0</v>
      </c>
      <c r="AD306" s="2">
        <v>162780</v>
      </c>
      <c r="AE306" s="2">
        <v>99767</v>
      </c>
      <c r="AF306" s="2">
        <v>17832</v>
      </c>
      <c r="AG306" s="2">
        <v>463646</v>
      </c>
      <c r="AH306" s="2">
        <v>0</v>
      </c>
      <c r="AI306" s="2">
        <v>298729</v>
      </c>
      <c r="AJ306" s="2">
        <v>1042754</v>
      </c>
    </row>
    <row r="307" spans="1:36" x14ac:dyDescent="0.25">
      <c r="A307" s="2">
        <v>2711</v>
      </c>
      <c r="B307" s="2">
        <v>1</v>
      </c>
      <c r="C307" t="s">
        <v>308</v>
      </c>
      <c r="D307" s="2">
        <v>948</v>
      </c>
      <c r="E307" s="2">
        <v>1065.5999999999999</v>
      </c>
      <c r="F307" s="2">
        <v>886</v>
      </c>
      <c r="G307" s="2">
        <v>993.40000000000009</v>
      </c>
      <c r="H307" s="2">
        <v>6270341</v>
      </c>
      <c r="I307" s="2">
        <v>0</v>
      </c>
      <c r="J307" s="2">
        <v>469466</v>
      </c>
      <c r="K307" s="2">
        <v>0</v>
      </c>
      <c r="L307" s="2">
        <v>0</v>
      </c>
      <c r="M307" s="2">
        <v>0</v>
      </c>
      <c r="N307" s="2">
        <v>263127</v>
      </c>
      <c r="O307" s="2">
        <v>225210</v>
      </c>
      <c r="P307" s="2">
        <v>166327.5</v>
      </c>
      <c r="Q307" s="2">
        <v>12914</v>
      </c>
      <c r="R307" s="2">
        <v>1281</v>
      </c>
      <c r="S307" s="2">
        <v>0</v>
      </c>
      <c r="T307" s="2">
        <v>0</v>
      </c>
      <c r="U307" s="2">
        <v>0</v>
      </c>
      <c r="V307" s="2">
        <v>0</v>
      </c>
      <c r="W307" s="2">
        <v>298020</v>
      </c>
      <c r="X307" s="2">
        <v>253760</v>
      </c>
      <c r="Y307" s="2">
        <v>47356</v>
      </c>
      <c r="Z307" s="2">
        <v>31232</v>
      </c>
      <c r="AA307" s="2">
        <v>421202</v>
      </c>
      <c r="AB307" s="2">
        <v>8206476.5</v>
      </c>
      <c r="AC307" s="2">
        <v>0</v>
      </c>
      <c r="AD307" s="2">
        <v>70774</v>
      </c>
      <c r="AE307" s="2">
        <v>133289</v>
      </c>
      <c r="AF307" s="2">
        <v>1027</v>
      </c>
      <c r="AG307" s="2">
        <v>138409</v>
      </c>
      <c r="AH307" s="2">
        <v>92511</v>
      </c>
      <c r="AI307" s="2">
        <v>337537</v>
      </c>
      <c r="AJ307" s="2">
        <v>681036</v>
      </c>
    </row>
    <row r="308" spans="1:36" x14ac:dyDescent="0.25">
      <c r="A308" s="2">
        <v>2752</v>
      </c>
      <c r="B308" s="2">
        <v>1</v>
      </c>
      <c r="C308" t="s">
        <v>309</v>
      </c>
      <c r="D308" s="2">
        <v>1593</v>
      </c>
      <c r="E308" s="2">
        <v>1763.3999999999999</v>
      </c>
      <c r="F308" s="2">
        <v>1559</v>
      </c>
      <c r="G308" s="2">
        <v>1725.0000000000002</v>
      </c>
      <c r="H308" s="2">
        <v>10888200</v>
      </c>
      <c r="I308" s="2">
        <v>91083</v>
      </c>
      <c r="J308" s="2">
        <v>1126296</v>
      </c>
      <c r="K308" s="2">
        <v>36240</v>
      </c>
      <c r="L308" s="2">
        <v>0</v>
      </c>
      <c r="M308" s="2">
        <v>0</v>
      </c>
      <c r="N308" s="2">
        <v>240534</v>
      </c>
      <c r="O308" s="2">
        <v>402800</v>
      </c>
      <c r="P308" s="2">
        <v>259283.75</v>
      </c>
      <c r="Q308" s="2">
        <v>22425</v>
      </c>
      <c r="R308" s="2">
        <v>52768</v>
      </c>
      <c r="S308" s="2">
        <v>0</v>
      </c>
      <c r="T308" s="2">
        <v>0</v>
      </c>
      <c r="U308" s="2">
        <v>0</v>
      </c>
      <c r="V308" s="2">
        <v>0</v>
      </c>
      <c r="W308" s="2">
        <v>1036811</v>
      </c>
      <c r="X308" s="2">
        <v>416780</v>
      </c>
      <c r="Y308" s="2">
        <v>77395</v>
      </c>
      <c r="Z308" s="2">
        <v>52864</v>
      </c>
      <c r="AA308" s="2">
        <v>731400</v>
      </c>
      <c r="AB308" s="2">
        <v>15018099.75</v>
      </c>
      <c r="AC308" s="2">
        <v>0</v>
      </c>
      <c r="AD308" s="2">
        <v>174675</v>
      </c>
      <c r="AE308" s="2">
        <v>250636</v>
      </c>
      <c r="AF308" s="2">
        <v>51008</v>
      </c>
      <c r="AG308" s="2">
        <v>791903</v>
      </c>
      <c r="AH308" s="2">
        <v>151941</v>
      </c>
      <c r="AI308" s="2">
        <v>707007</v>
      </c>
      <c r="AJ308" s="2">
        <v>1975229</v>
      </c>
    </row>
    <row r="309" spans="1:36" x14ac:dyDescent="0.25">
      <c r="A309" s="2">
        <v>2753</v>
      </c>
      <c r="B309" s="2">
        <v>1</v>
      </c>
      <c r="C309" t="s">
        <v>310</v>
      </c>
      <c r="D309" s="2">
        <v>1087</v>
      </c>
      <c r="E309" s="2">
        <v>1190.5999999999999</v>
      </c>
      <c r="F309" s="2">
        <v>942</v>
      </c>
      <c r="G309" s="2">
        <v>1032.8</v>
      </c>
      <c r="H309" s="2">
        <v>6519034</v>
      </c>
      <c r="I309" s="2">
        <v>245616</v>
      </c>
      <c r="J309" s="2">
        <v>1088377</v>
      </c>
      <c r="K309" s="2">
        <v>190800</v>
      </c>
      <c r="L309" s="2">
        <v>0</v>
      </c>
      <c r="M309" s="2">
        <v>0</v>
      </c>
      <c r="N309" s="2">
        <v>193292.60941391336</v>
      </c>
      <c r="O309" s="2">
        <v>229661</v>
      </c>
      <c r="P309" s="2">
        <v>148448.75</v>
      </c>
      <c r="Q309" s="2">
        <v>13426</v>
      </c>
      <c r="R309" s="2">
        <v>0</v>
      </c>
      <c r="S309" s="2">
        <v>0</v>
      </c>
      <c r="T309" s="2">
        <v>0</v>
      </c>
      <c r="U309" s="2">
        <v>0</v>
      </c>
      <c r="V309" s="2">
        <v>-7574</v>
      </c>
      <c r="W309" s="2">
        <v>783358</v>
      </c>
      <c r="X309" s="2">
        <v>0</v>
      </c>
      <c r="Y309" s="2">
        <v>0</v>
      </c>
      <c r="Z309" s="2">
        <v>32666</v>
      </c>
      <c r="AA309" s="2">
        <v>437907</v>
      </c>
      <c r="AB309" s="2">
        <v>9875012.3594139144</v>
      </c>
      <c r="AC309" s="2">
        <v>0</v>
      </c>
      <c r="AD309" s="2">
        <v>71747</v>
      </c>
      <c r="AE309" s="2">
        <v>108363</v>
      </c>
      <c r="AF309" s="2">
        <v>0</v>
      </c>
      <c r="AG309" s="2">
        <v>476732</v>
      </c>
      <c r="AH309" s="2">
        <v>0</v>
      </c>
      <c r="AI309" s="2">
        <v>319659</v>
      </c>
      <c r="AJ309" s="2">
        <v>976501</v>
      </c>
    </row>
    <row r="310" spans="1:36" x14ac:dyDescent="0.25">
      <c r="A310" s="2">
        <v>2754</v>
      </c>
      <c r="B310" s="2">
        <v>1</v>
      </c>
      <c r="C310" t="s">
        <v>311</v>
      </c>
      <c r="D310" s="2">
        <v>366</v>
      </c>
      <c r="E310" s="2">
        <v>407</v>
      </c>
      <c r="F310" s="2">
        <v>447</v>
      </c>
      <c r="G310" s="2">
        <v>500.2</v>
      </c>
      <c r="H310" s="2">
        <v>3157262</v>
      </c>
      <c r="I310" s="2">
        <v>0</v>
      </c>
      <c r="J310" s="2">
        <v>323806</v>
      </c>
      <c r="K310" s="2">
        <v>16084</v>
      </c>
      <c r="L310" s="2">
        <v>130329</v>
      </c>
      <c r="M310" s="2">
        <v>3127</v>
      </c>
      <c r="N310" s="2">
        <v>150581.09722004339</v>
      </c>
      <c r="O310" s="2">
        <v>115219</v>
      </c>
      <c r="P310" s="2">
        <v>62866.25</v>
      </c>
      <c r="Q310" s="2">
        <v>6503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553596</v>
      </c>
      <c r="X310" s="2">
        <v>0</v>
      </c>
      <c r="Y310" s="2">
        <v>20144</v>
      </c>
      <c r="Z310" s="2">
        <v>14842</v>
      </c>
      <c r="AA310" s="2">
        <v>212085</v>
      </c>
      <c r="AB310" s="2">
        <v>4766444.3472200427</v>
      </c>
      <c r="AC310" s="2">
        <v>0</v>
      </c>
      <c r="AD310" s="2">
        <v>77480</v>
      </c>
      <c r="AE310" s="2">
        <v>42541</v>
      </c>
      <c r="AF310" s="2">
        <v>0</v>
      </c>
      <c r="AG310" s="2">
        <v>387996</v>
      </c>
      <c r="AH310" s="2">
        <v>0</v>
      </c>
      <c r="AI310" s="2">
        <v>143517</v>
      </c>
      <c r="AJ310" s="2">
        <v>651534</v>
      </c>
    </row>
    <row r="311" spans="1:36" x14ac:dyDescent="0.25">
      <c r="A311" s="2">
        <v>2759</v>
      </c>
      <c r="B311" s="2">
        <v>1</v>
      </c>
      <c r="C311" t="s">
        <v>312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</row>
    <row r="312" spans="1:36" x14ac:dyDescent="0.25">
      <c r="A312" s="2">
        <v>2769</v>
      </c>
      <c r="B312" s="2">
        <v>1</v>
      </c>
      <c r="C312" t="s">
        <v>313</v>
      </c>
      <c r="D312" s="2">
        <v>996</v>
      </c>
      <c r="E312" s="2">
        <v>1097.1999999999998</v>
      </c>
      <c r="F312" s="2">
        <v>1057</v>
      </c>
      <c r="G312" s="2">
        <v>1163.8000000000002</v>
      </c>
      <c r="H312" s="2">
        <v>7345906</v>
      </c>
      <c r="I312" s="2">
        <v>0</v>
      </c>
      <c r="J312" s="2">
        <v>185016</v>
      </c>
      <c r="K312" s="2">
        <v>49767</v>
      </c>
      <c r="L312" s="2">
        <v>0</v>
      </c>
      <c r="M312" s="2">
        <v>0</v>
      </c>
      <c r="N312" s="2">
        <v>259569</v>
      </c>
      <c r="O312" s="2">
        <v>258018</v>
      </c>
      <c r="P312" s="2">
        <v>179532.5</v>
      </c>
      <c r="Q312" s="2">
        <v>15129</v>
      </c>
      <c r="R312" s="2">
        <v>570</v>
      </c>
      <c r="S312" s="2">
        <v>0</v>
      </c>
      <c r="T312" s="2">
        <v>0</v>
      </c>
      <c r="U312" s="2">
        <v>0</v>
      </c>
      <c r="V312" s="2">
        <v>0</v>
      </c>
      <c r="W312" s="2">
        <v>645734</v>
      </c>
      <c r="X312" s="2">
        <v>0</v>
      </c>
      <c r="Y312" s="2">
        <v>0</v>
      </c>
      <c r="Z312" s="2">
        <v>35312</v>
      </c>
      <c r="AA312" s="2">
        <v>493451</v>
      </c>
      <c r="AB312" s="2">
        <v>9468004.5</v>
      </c>
      <c r="AC312" s="2">
        <v>0</v>
      </c>
      <c r="AD312" s="2">
        <v>109886</v>
      </c>
      <c r="AE312" s="2">
        <v>134922</v>
      </c>
      <c r="AF312" s="2">
        <v>428</v>
      </c>
      <c r="AG312" s="2">
        <v>374962</v>
      </c>
      <c r="AH312" s="2">
        <v>0</v>
      </c>
      <c r="AI312" s="2">
        <v>370839</v>
      </c>
      <c r="AJ312" s="2">
        <v>991037</v>
      </c>
    </row>
    <row r="313" spans="1:36" x14ac:dyDescent="0.25">
      <c r="A313" s="2">
        <v>2805</v>
      </c>
      <c r="B313" s="2">
        <v>1</v>
      </c>
      <c r="C313" t="s">
        <v>314</v>
      </c>
      <c r="D313" s="2">
        <v>1268</v>
      </c>
      <c r="E313" s="2">
        <v>1385.3999999999999</v>
      </c>
      <c r="F313" s="2">
        <v>1204</v>
      </c>
      <c r="G313" s="2">
        <v>1319</v>
      </c>
      <c r="H313" s="2">
        <v>8325528</v>
      </c>
      <c r="I313" s="2">
        <v>6140</v>
      </c>
      <c r="J313" s="2">
        <v>163041</v>
      </c>
      <c r="K313" s="2">
        <v>14814</v>
      </c>
      <c r="L313" s="2">
        <v>0</v>
      </c>
      <c r="M313" s="2">
        <v>0</v>
      </c>
      <c r="N313" s="2">
        <v>184510</v>
      </c>
      <c r="O313" s="2">
        <v>309506</v>
      </c>
      <c r="P313" s="2">
        <v>151760</v>
      </c>
      <c r="Q313" s="2">
        <v>17147</v>
      </c>
      <c r="R313" s="2">
        <v>7914</v>
      </c>
      <c r="S313" s="2">
        <v>0</v>
      </c>
      <c r="T313" s="2">
        <v>0</v>
      </c>
      <c r="U313" s="2">
        <v>0</v>
      </c>
      <c r="V313" s="2">
        <v>0</v>
      </c>
      <c r="W313" s="2">
        <v>1722271</v>
      </c>
      <c r="X313" s="2">
        <v>312000</v>
      </c>
      <c r="Y313" s="2">
        <v>0</v>
      </c>
      <c r="Z313" s="2">
        <v>37835</v>
      </c>
      <c r="AA313" s="2">
        <v>559256</v>
      </c>
      <c r="AB313" s="2">
        <v>11499722</v>
      </c>
      <c r="AC313" s="2">
        <v>0</v>
      </c>
      <c r="AD313" s="2">
        <v>103655</v>
      </c>
      <c r="AE313" s="2">
        <v>133965</v>
      </c>
      <c r="AF313" s="2">
        <v>6986</v>
      </c>
      <c r="AG313" s="2">
        <v>1457864</v>
      </c>
      <c r="AH313" s="2">
        <v>113743</v>
      </c>
      <c r="AI313" s="2">
        <v>493680</v>
      </c>
      <c r="AJ313" s="2">
        <v>2196150</v>
      </c>
    </row>
    <row r="314" spans="1:36" x14ac:dyDescent="0.25">
      <c r="A314" s="2">
        <v>2835</v>
      </c>
      <c r="B314" s="2">
        <v>1</v>
      </c>
      <c r="C314" t="s">
        <v>315</v>
      </c>
      <c r="D314" s="2">
        <v>783</v>
      </c>
      <c r="E314" s="2">
        <v>855.19999999999993</v>
      </c>
      <c r="F314" s="2">
        <v>679</v>
      </c>
      <c r="G314" s="2">
        <v>750.4</v>
      </c>
      <c r="H314" s="2">
        <v>4736525</v>
      </c>
      <c r="I314" s="2">
        <v>0</v>
      </c>
      <c r="J314" s="2">
        <v>206231</v>
      </c>
      <c r="K314" s="2">
        <v>0</v>
      </c>
      <c r="L314" s="2">
        <v>89128</v>
      </c>
      <c r="M314" s="2">
        <v>0</v>
      </c>
      <c r="N314" s="2">
        <v>151613</v>
      </c>
      <c r="O314" s="2">
        <v>169948</v>
      </c>
      <c r="P314" s="2">
        <v>37520</v>
      </c>
      <c r="Q314" s="2">
        <v>9755</v>
      </c>
      <c r="R314" s="2">
        <v>0</v>
      </c>
      <c r="S314" s="2">
        <v>0</v>
      </c>
      <c r="T314" s="2">
        <v>0</v>
      </c>
      <c r="U314" s="2">
        <v>0</v>
      </c>
      <c r="V314" s="2">
        <v>-6312</v>
      </c>
      <c r="W314" s="2">
        <v>1704139</v>
      </c>
      <c r="X314" s="2">
        <v>182520</v>
      </c>
      <c r="Y314" s="2">
        <v>0</v>
      </c>
      <c r="Z314" s="2">
        <v>23402</v>
      </c>
      <c r="AA314" s="2">
        <v>318170</v>
      </c>
      <c r="AB314" s="2">
        <v>7440119</v>
      </c>
      <c r="AC314" s="2">
        <v>0</v>
      </c>
      <c r="AD314" s="2">
        <v>99732</v>
      </c>
      <c r="AE314" s="2">
        <v>29775</v>
      </c>
      <c r="AF314" s="2">
        <v>0</v>
      </c>
      <c r="AG314" s="2">
        <v>1511301</v>
      </c>
      <c r="AH314" s="2">
        <v>66539</v>
      </c>
      <c r="AI314" s="2">
        <v>252492</v>
      </c>
      <c r="AJ314" s="2">
        <v>1893300</v>
      </c>
    </row>
    <row r="315" spans="1:36" x14ac:dyDescent="0.25">
      <c r="A315" s="2">
        <v>2853</v>
      </c>
      <c r="B315" s="2">
        <v>1</v>
      </c>
      <c r="C315" t="s">
        <v>316</v>
      </c>
      <c r="D315" s="2">
        <v>923</v>
      </c>
      <c r="E315" s="2">
        <v>1011.4</v>
      </c>
      <c r="F315" s="2">
        <v>767</v>
      </c>
      <c r="G315" s="2">
        <v>837.2</v>
      </c>
      <c r="H315" s="2">
        <v>5284406</v>
      </c>
      <c r="I315" s="2">
        <v>0</v>
      </c>
      <c r="J315" s="2">
        <v>530729</v>
      </c>
      <c r="K315" s="2">
        <v>41431</v>
      </c>
      <c r="L315" s="2">
        <v>58258</v>
      </c>
      <c r="M315" s="2">
        <v>117192</v>
      </c>
      <c r="N315" s="2">
        <v>315127</v>
      </c>
      <c r="O315" s="2">
        <v>192362</v>
      </c>
      <c r="P315" s="2">
        <v>115226.25</v>
      </c>
      <c r="Q315" s="2">
        <v>10884</v>
      </c>
      <c r="R315" s="2">
        <v>8531</v>
      </c>
      <c r="S315" s="2">
        <v>0</v>
      </c>
      <c r="T315" s="2">
        <v>0</v>
      </c>
      <c r="U315" s="2">
        <v>0</v>
      </c>
      <c r="V315" s="2">
        <v>0</v>
      </c>
      <c r="W315" s="2">
        <v>725015</v>
      </c>
      <c r="X315" s="2">
        <v>202280</v>
      </c>
      <c r="Y315" s="2">
        <v>6715</v>
      </c>
      <c r="Z315" s="2">
        <v>33370</v>
      </c>
      <c r="AA315" s="2">
        <v>354973</v>
      </c>
      <c r="AB315" s="2">
        <v>7794219.25</v>
      </c>
      <c r="AC315" s="2">
        <v>0</v>
      </c>
      <c r="AD315" s="2">
        <v>183356</v>
      </c>
      <c r="AE315" s="2">
        <v>62566</v>
      </c>
      <c r="AF315" s="2">
        <v>4632</v>
      </c>
      <c r="AG315" s="2">
        <v>372886</v>
      </c>
      <c r="AH315" s="2">
        <v>73743</v>
      </c>
      <c r="AI315" s="2">
        <v>192744</v>
      </c>
      <c r="AJ315" s="2">
        <v>816184</v>
      </c>
    </row>
    <row r="316" spans="1:36" x14ac:dyDescent="0.25">
      <c r="A316" s="2">
        <v>2854</v>
      </c>
      <c r="B316" s="2">
        <v>1</v>
      </c>
      <c r="C316" t="s">
        <v>317</v>
      </c>
      <c r="D316" s="2">
        <v>453</v>
      </c>
      <c r="E316" s="2">
        <v>517</v>
      </c>
      <c r="F316" s="2">
        <v>489</v>
      </c>
      <c r="G316" s="2">
        <v>554.20000000000005</v>
      </c>
      <c r="H316" s="2">
        <v>3498110</v>
      </c>
      <c r="I316" s="2">
        <v>0</v>
      </c>
      <c r="J316" s="2">
        <v>513387</v>
      </c>
      <c r="K316" s="2">
        <v>15933</v>
      </c>
      <c r="L316" s="2">
        <v>127440</v>
      </c>
      <c r="M316" s="2">
        <v>233374</v>
      </c>
      <c r="N316" s="2">
        <v>197175</v>
      </c>
      <c r="O316" s="2">
        <v>119575</v>
      </c>
      <c r="P316" s="2">
        <v>92400</v>
      </c>
      <c r="Q316" s="2">
        <v>7205</v>
      </c>
      <c r="R316" s="2">
        <v>8269</v>
      </c>
      <c r="S316" s="2">
        <v>0</v>
      </c>
      <c r="T316" s="2">
        <v>0</v>
      </c>
      <c r="U316" s="2">
        <v>0</v>
      </c>
      <c r="V316" s="2">
        <v>0</v>
      </c>
      <c r="W316" s="2">
        <v>166260</v>
      </c>
      <c r="X316" s="2">
        <v>0</v>
      </c>
      <c r="Y316" s="2">
        <v>31806</v>
      </c>
      <c r="Z316" s="2">
        <v>16718</v>
      </c>
      <c r="AA316" s="2">
        <v>234981</v>
      </c>
      <c r="AB316" s="2">
        <v>5262633</v>
      </c>
      <c r="AC316" s="2">
        <v>0</v>
      </c>
      <c r="AD316" s="2">
        <v>67626</v>
      </c>
      <c r="AE316" s="2">
        <v>42462</v>
      </c>
      <c r="AF316" s="2">
        <v>3800</v>
      </c>
      <c r="AG316" s="2">
        <v>44279</v>
      </c>
      <c r="AH316" s="2">
        <v>0</v>
      </c>
      <c r="AI316" s="2">
        <v>107984</v>
      </c>
      <c r="AJ316" s="2">
        <v>266151</v>
      </c>
    </row>
    <row r="317" spans="1:36" x14ac:dyDescent="0.25">
      <c r="A317" s="2">
        <v>2856</v>
      </c>
      <c r="B317" s="2">
        <v>1</v>
      </c>
      <c r="C317" t="s">
        <v>318</v>
      </c>
      <c r="D317" s="2">
        <v>301</v>
      </c>
      <c r="E317" s="2">
        <v>328.19999999999993</v>
      </c>
      <c r="F317" s="2">
        <v>300</v>
      </c>
      <c r="G317" s="2">
        <v>327.19999999999993</v>
      </c>
      <c r="H317" s="2">
        <v>2065286</v>
      </c>
      <c r="I317" s="2">
        <v>0</v>
      </c>
      <c r="J317" s="2">
        <v>101997</v>
      </c>
      <c r="K317" s="2">
        <v>17016</v>
      </c>
      <c r="L317" s="2">
        <v>117330</v>
      </c>
      <c r="M317" s="2">
        <v>449139</v>
      </c>
      <c r="N317" s="2">
        <v>153150</v>
      </c>
      <c r="O317" s="2">
        <v>78964</v>
      </c>
      <c r="P317" s="2">
        <v>36641.25</v>
      </c>
      <c r="Q317" s="2">
        <v>4254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448591</v>
      </c>
      <c r="X317" s="2">
        <v>78520</v>
      </c>
      <c r="Y317" s="2">
        <v>0</v>
      </c>
      <c r="Z317" s="2">
        <v>11170</v>
      </c>
      <c r="AA317" s="2">
        <v>138733</v>
      </c>
      <c r="AB317" s="2">
        <v>3622271.25</v>
      </c>
      <c r="AC317" s="2">
        <v>0</v>
      </c>
      <c r="AD317" s="2">
        <v>78964</v>
      </c>
      <c r="AE317" s="2">
        <v>36641.25</v>
      </c>
      <c r="AF317" s="2">
        <v>0</v>
      </c>
      <c r="AG317" s="2">
        <v>300460.53000000003</v>
      </c>
      <c r="AH317" s="2">
        <v>28625</v>
      </c>
      <c r="AI317" s="2">
        <v>138733</v>
      </c>
      <c r="AJ317" s="2">
        <v>554798.78</v>
      </c>
    </row>
    <row r="318" spans="1:36" x14ac:dyDescent="0.25">
      <c r="A318" s="2">
        <v>2859</v>
      </c>
      <c r="B318" s="2">
        <v>1</v>
      </c>
      <c r="C318" t="s">
        <v>319</v>
      </c>
      <c r="D318" s="2">
        <v>1876</v>
      </c>
      <c r="E318" s="2">
        <v>2061.6</v>
      </c>
      <c r="F318" s="2">
        <v>1577</v>
      </c>
      <c r="G318" s="2">
        <v>1734.7999999999997</v>
      </c>
      <c r="H318" s="2">
        <v>10950058</v>
      </c>
      <c r="I318" s="2">
        <v>0</v>
      </c>
      <c r="J318" s="2">
        <v>527520</v>
      </c>
      <c r="K318" s="2">
        <v>51697</v>
      </c>
      <c r="L318" s="2">
        <v>0</v>
      </c>
      <c r="M318" s="2">
        <v>0</v>
      </c>
      <c r="N318" s="2">
        <v>277401.79680170672</v>
      </c>
      <c r="O318" s="2">
        <v>390964</v>
      </c>
      <c r="P318" s="2">
        <v>271626.25</v>
      </c>
      <c r="Q318" s="2">
        <v>22552</v>
      </c>
      <c r="R318" s="2">
        <v>58775</v>
      </c>
      <c r="S318" s="2">
        <v>0</v>
      </c>
      <c r="T318" s="2">
        <v>0</v>
      </c>
      <c r="U318" s="2">
        <v>0</v>
      </c>
      <c r="V318" s="2">
        <v>0</v>
      </c>
      <c r="W318" s="2">
        <v>827291</v>
      </c>
      <c r="X318" s="2">
        <v>0</v>
      </c>
      <c r="Y318" s="2">
        <v>0</v>
      </c>
      <c r="Z318" s="2">
        <v>51011</v>
      </c>
      <c r="AA318" s="2">
        <v>735555</v>
      </c>
      <c r="AB318" s="2">
        <v>14164451.046801707</v>
      </c>
      <c r="AC318" s="2">
        <v>0</v>
      </c>
      <c r="AD318" s="2">
        <v>151499</v>
      </c>
      <c r="AE318" s="2">
        <v>235764</v>
      </c>
      <c r="AF318" s="2">
        <v>51015</v>
      </c>
      <c r="AG318" s="2">
        <v>528135</v>
      </c>
      <c r="AH318" s="2">
        <v>0</v>
      </c>
      <c r="AI318" s="2">
        <v>638441</v>
      </c>
      <c r="AJ318" s="2">
        <v>1604854</v>
      </c>
    </row>
    <row r="319" spans="1:36" x14ac:dyDescent="0.25">
      <c r="A319" s="2">
        <v>2860</v>
      </c>
      <c r="B319" s="2">
        <v>1</v>
      </c>
      <c r="C319" t="s">
        <v>320</v>
      </c>
      <c r="D319" s="2">
        <v>1146</v>
      </c>
      <c r="E319" s="2">
        <v>1260.6000000000001</v>
      </c>
      <c r="F319" s="2">
        <v>995</v>
      </c>
      <c r="G319" s="2">
        <v>1092.5999999999999</v>
      </c>
      <c r="H319" s="2">
        <v>6896491</v>
      </c>
      <c r="I319" s="2">
        <v>0</v>
      </c>
      <c r="J319" s="2">
        <v>580851</v>
      </c>
      <c r="K319" s="2">
        <v>21483</v>
      </c>
      <c r="L319" s="2">
        <v>0</v>
      </c>
      <c r="M319" s="2">
        <v>0</v>
      </c>
      <c r="N319" s="2">
        <v>260343</v>
      </c>
      <c r="O319" s="2">
        <v>254761</v>
      </c>
      <c r="P319" s="2">
        <v>183010</v>
      </c>
      <c r="Q319" s="2">
        <v>14204</v>
      </c>
      <c r="R319" s="2">
        <v>0</v>
      </c>
      <c r="S319" s="2">
        <v>0</v>
      </c>
      <c r="T319" s="2">
        <v>0</v>
      </c>
      <c r="U319" s="2">
        <v>0</v>
      </c>
      <c r="V319" s="2">
        <v>-5365</v>
      </c>
      <c r="W319" s="2">
        <v>327780</v>
      </c>
      <c r="X319" s="2">
        <v>258180</v>
      </c>
      <c r="Y319" s="2">
        <v>24031</v>
      </c>
      <c r="Z319" s="2">
        <v>39258</v>
      </c>
      <c r="AA319" s="2">
        <v>463262</v>
      </c>
      <c r="AB319" s="2">
        <v>9060109</v>
      </c>
      <c r="AC319" s="2">
        <v>0</v>
      </c>
      <c r="AD319" s="2">
        <v>181643</v>
      </c>
      <c r="AE319" s="2">
        <v>118894</v>
      </c>
      <c r="AF319" s="2">
        <v>0</v>
      </c>
      <c r="AG319" s="2">
        <v>123411</v>
      </c>
      <c r="AH319" s="2">
        <v>94122</v>
      </c>
      <c r="AI319" s="2">
        <v>300962</v>
      </c>
      <c r="AJ319" s="2">
        <v>724910</v>
      </c>
    </row>
    <row r="320" spans="1:36" x14ac:dyDescent="0.25">
      <c r="A320" s="2">
        <v>2884</v>
      </c>
      <c r="B320" s="2">
        <v>1</v>
      </c>
      <c r="C320" t="s">
        <v>321</v>
      </c>
      <c r="D320" s="2">
        <v>505</v>
      </c>
      <c r="E320" s="2">
        <v>561.77999999999986</v>
      </c>
      <c r="F320" s="2">
        <v>406</v>
      </c>
      <c r="G320" s="2">
        <v>454.38000000000005</v>
      </c>
      <c r="H320" s="2">
        <v>2868047</v>
      </c>
      <c r="I320" s="2">
        <v>0</v>
      </c>
      <c r="J320" s="2">
        <v>217405</v>
      </c>
      <c r="K320" s="2">
        <v>0</v>
      </c>
      <c r="L320" s="2">
        <v>130188</v>
      </c>
      <c r="M320" s="2">
        <v>176591</v>
      </c>
      <c r="N320" s="2">
        <v>155218</v>
      </c>
      <c r="O320" s="2">
        <v>108142</v>
      </c>
      <c r="P320" s="2">
        <v>49799</v>
      </c>
      <c r="Q320" s="2">
        <v>5907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643893</v>
      </c>
      <c r="X320" s="2">
        <v>110500</v>
      </c>
      <c r="Y320" s="2">
        <v>0</v>
      </c>
      <c r="Z320" s="2">
        <v>13974</v>
      </c>
      <c r="AA320" s="2">
        <v>192657</v>
      </c>
      <c r="AB320" s="2">
        <v>4561821</v>
      </c>
      <c r="AC320" s="2">
        <v>0</v>
      </c>
      <c r="AD320" s="2">
        <v>108142</v>
      </c>
      <c r="AE320" s="2">
        <v>30445</v>
      </c>
      <c r="AF320" s="2">
        <v>0</v>
      </c>
      <c r="AG320" s="2">
        <v>474644</v>
      </c>
      <c r="AH320" s="2">
        <v>40284</v>
      </c>
      <c r="AI320" s="2">
        <v>117782</v>
      </c>
      <c r="AJ320" s="2">
        <v>731013</v>
      </c>
    </row>
    <row r="321" spans="1:36" x14ac:dyDescent="0.25">
      <c r="A321" s="2">
        <v>2886</v>
      </c>
      <c r="B321" s="2">
        <v>1</v>
      </c>
      <c r="C321" t="s">
        <v>322</v>
      </c>
      <c r="D321" s="2">
        <v>364</v>
      </c>
      <c r="E321" s="2">
        <v>399.59999999999997</v>
      </c>
      <c r="F321" s="2">
        <v>313</v>
      </c>
      <c r="G321" s="2">
        <v>344.4</v>
      </c>
      <c r="H321" s="2">
        <v>2173853</v>
      </c>
      <c r="I321" s="2">
        <v>0</v>
      </c>
      <c r="J321" s="2">
        <v>90068</v>
      </c>
      <c r="K321" s="2">
        <v>17582</v>
      </c>
      <c r="L321" s="2">
        <v>120140</v>
      </c>
      <c r="M321" s="2">
        <v>0</v>
      </c>
      <c r="N321" s="2">
        <v>91256</v>
      </c>
      <c r="O321" s="2">
        <v>83356</v>
      </c>
      <c r="P321" s="2">
        <v>32980</v>
      </c>
      <c r="Q321" s="2">
        <v>4477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579959</v>
      </c>
      <c r="X321" s="2">
        <v>0</v>
      </c>
      <c r="Y321" s="2">
        <v>0</v>
      </c>
      <c r="Z321" s="2">
        <v>8200</v>
      </c>
      <c r="AA321" s="2">
        <v>146026</v>
      </c>
      <c r="AB321" s="2">
        <v>3347897</v>
      </c>
      <c r="AC321" s="2">
        <v>0</v>
      </c>
      <c r="AD321" s="2">
        <v>61075</v>
      </c>
      <c r="AE321" s="2">
        <v>29141</v>
      </c>
      <c r="AF321" s="2">
        <v>0</v>
      </c>
      <c r="AG321" s="2">
        <v>422797.69</v>
      </c>
      <c r="AH321" s="2">
        <v>0</v>
      </c>
      <c r="AI321" s="2">
        <v>129027</v>
      </c>
      <c r="AJ321" s="2">
        <v>642040.68999999994</v>
      </c>
    </row>
    <row r="322" spans="1:36" x14ac:dyDescent="0.25">
      <c r="A322" s="2">
        <v>2888</v>
      </c>
      <c r="B322" s="2">
        <v>1</v>
      </c>
      <c r="C322" t="s">
        <v>323</v>
      </c>
      <c r="D322" s="2">
        <v>338</v>
      </c>
      <c r="E322" s="2">
        <v>379.4</v>
      </c>
      <c r="F322" s="2">
        <v>306</v>
      </c>
      <c r="G322" s="2">
        <v>344.20000000000005</v>
      </c>
      <c r="H322" s="2">
        <v>2172590</v>
      </c>
      <c r="I322" s="2">
        <v>0</v>
      </c>
      <c r="J322" s="2">
        <v>199350</v>
      </c>
      <c r="K322" s="2">
        <v>0</v>
      </c>
      <c r="L322" s="2">
        <v>120110</v>
      </c>
      <c r="M322" s="2">
        <v>359124</v>
      </c>
      <c r="N322" s="2">
        <v>208093.21264834885</v>
      </c>
      <c r="O322" s="2">
        <v>80977</v>
      </c>
      <c r="P322" s="2">
        <v>42076.25</v>
      </c>
      <c r="Q322" s="2">
        <v>4475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403784</v>
      </c>
      <c r="X322" s="2">
        <v>0</v>
      </c>
      <c r="Y322" s="2">
        <v>0</v>
      </c>
      <c r="Z322" s="2">
        <v>10065</v>
      </c>
      <c r="AA322" s="2">
        <v>145941</v>
      </c>
      <c r="AB322" s="2">
        <v>3746585.4626483489</v>
      </c>
      <c r="AC322" s="2">
        <v>0</v>
      </c>
      <c r="AD322" s="2">
        <v>80977</v>
      </c>
      <c r="AE322" s="2">
        <v>24948</v>
      </c>
      <c r="AF322" s="2">
        <v>0</v>
      </c>
      <c r="AG322" s="2">
        <v>271554</v>
      </c>
      <c r="AH322" s="2">
        <v>0</v>
      </c>
      <c r="AI322" s="2">
        <v>86532</v>
      </c>
      <c r="AJ322" s="2">
        <v>464011</v>
      </c>
    </row>
    <row r="323" spans="1:36" x14ac:dyDescent="0.25">
      <c r="A323" s="2">
        <v>2889</v>
      </c>
      <c r="B323" s="2">
        <v>1</v>
      </c>
      <c r="C323" t="s">
        <v>324</v>
      </c>
      <c r="D323" s="2">
        <v>951</v>
      </c>
      <c r="E323" s="2">
        <v>1041</v>
      </c>
      <c r="F323" s="2">
        <v>739</v>
      </c>
      <c r="G323" s="2">
        <v>811.4</v>
      </c>
      <c r="H323" s="2">
        <v>5121557</v>
      </c>
      <c r="I323" s="2">
        <v>0</v>
      </c>
      <c r="J323" s="2">
        <v>224689</v>
      </c>
      <c r="K323" s="2">
        <v>15270</v>
      </c>
      <c r="L323" s="2">
        <v>68325</v>
      </c>
      <c r="M323" s="2">
        <v>0</v>
      </c>
      <c r="N323" s="2">
        <v>166659.77809522298</v>
      </c>
      <c r="O323" s="2">
        <v>171718</v>
      </c>
      <c r="P323" s="2">
        <v>127726.25</v>
      </c>
      <c r="Q323" s="2">
        <v>10548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401302</v>
      </c>
      <c r="X323" s="2">
        <v>0</v>
      </c>
      <c r="Y323" s="2">
        <v>7775</v>
      </c>
      <c r="Z323" s="2">
        <v>23206</v>
      </c>
      <c r="AA323" s="2">
        <v>344034</v>
      </c>
      <c r="AB323" s="2">
        <v>6682810.028095223</v>
      </c>
      <c r="AC323" s="2">
        <v>0</v>
      </c>
      <c r="AD323" s="2">
        <v>144286</v>
      </c>
      <c r="AE323" s="2">
        <v>127726.25</v>
      </c>
      <c r="AF323" s="2">
        <v>0</v>
      </c>
      <c r="AG323" s="2">
        <v>307715</v>
      </c>
      <c r="AH323" s="2">
        <v>0</v>
      </c>
      <c r="AI323" s="2">
        <v>344034</v>
      </c>
      <c r="AJ323" s="2">
        <v>923761.25</v>
      </c>
    </row>
    <row r="324" spans="1:36" x14ac:dyDescent="0.25">
      <c r="A324" s="2">
        <v>2890</v>
      </c>
      <c r="B324" s="2">
        <v>1</v>
      </c>
      <c r="C324" t="s">
        <v>325</v>
      </c>
      <c r="D324" s="2">
        <v>646</v>
      </c>
      <c r="E324" s="2">
        <v>723.19999999999993</v>
      </c>
      <c r="F324" s="2">
        <v>555</v>
      </c>
      <c r="G324" s="2">
        <v>624.80000000000007</v>
      </c>
      <c r="H324" s="2">
        <v>3943738</v>
      </c>
      <c r="I324" s="2">
        <v>0</v>
      </c>
      <c r="J324" s="2">
        <v>386308</v>
      </c>
      <c r="K324" s="2">
        <v>85860</v>
      </c>
      <c r="L324" s="2">
        <v>118679</v>
      </c>
      <c r="M324" s="2">
        <v>104487</v>
      </c>
      <c r="N324" s="2">
        <v>178804</v>
      </c>
      <c r="O324" s="2">
        <v>144254</v>
      </c>
      <c r="P324" s="2">
        <v>54198.75</v>
      </c>
      <c r="Q324" s="2">
        <v>8122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1160828</v>
      </c>
      <c r="X324" s="2">
        <v>0</v>
      </c>
      <c r="Y324" s="2">
        <v>0</v>
      </c>
      <c r="Z324" s="2">
        <v>23560</v>
      </c>
      <c r="AA324" s="2">
        <v>264915</v>
      </c>
      <c r="AB324" s="2">
        <v>6473753.75</v>
      </c>
      <c r="AC324" s="2">
        <v>0</v>
      </c>
      <c r="AD324" s="2">
        <v>119222</v>
      </c>
      <c r="AE324" s="2">
        <v>32481</v>
      </c>
      <c r="AF324" s="2">
        <v>0</v>
      </c>
      <c r="AG324" s="2">
        <v>914671.99</v>
      </c>
      <c r="AH324" s="2">
        <v>0</v>
      </c>
      <c r="AI324" s="2">
        <v>158760</v>
      </c>
      <c r="AJ324" s="2">
        <v>1225134.99</v>
      </c>
    </row>
    <row r="325" spans="1:36" x14ac:dyDescent="0.25">
      <c r="A325" s="2">
        <v>2895</v>
      </c>
      <c r="B325" s="2">
        <v>1</v>
      </c>
      <c r="C325" t="s">
        <v>326</v>
      </c>
      <c r="D325" s="2">
        <v>1159</v>
      </c>
      <c r="E325" s="2">
        <v>1270.2</v>
      </c>
      <c r="F325" s="2">
        <v>1138</v>
      </c>
      <c r="G325" s="2">
        <v>1243.5999999999999</v>
      </c>
      <c r="H325" s="2">
        <v>7849603</v>
      </c>
      <c r="I325" s="2">
        <v>6140</v>
      </c>
      <c r="J325" s="2">
        <v>477807</v>
      </c>
      <c r="K325" s="2">
        <v>14881</v>
      </c>
      <c r="L325" s="2">
        <v>0</v>
      </c>
      <c r="M325" s="2">
        <v>0</v>
      </c>
      <c r="N325" s="2">
        <v>316208</v>
      </c>
      <c r="O325" s="2">
        <v>285388</v>
      </c>
      <c r="P325" s="2">
        <v>178651.25</v>
      </c>
      <c r="Q325" s="2">
        <v>16167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945136</v>
      </c>
      <c r="X325" s="2">
        <v>0</v>
      </c>
      <c r="Y325" s="2">
        <v>22971</v>
      </c>
      <c r="Z325" s="2">
        <v>43291</v>
      </c>
      <c r="AA325" s="2">
        <v>527286</v>
      </c>
      <c r="AB325" s="2">
        <v>10683529.25</v>
      </c>
      <c r="AC325" s="2">
        <v>0</v>
      </c>
      <c r="AD325" s="2">
        <v>210019</v>
      </c>
      <c r="AE325" s="2">
        <v>159081</v>
      </c>
      <c r="AF325" s="2">
        <v>0</v>
      </c>
      <c r="AG325" s="2">
        <v>701921</v>
      </c>
      <c r="AH325" s="2">
        <v>0</v>
      </c>
      <c r="AI325" s="2">
        <v>469525</v>
      </c>
      <c r="AJ325" s="2">
        <v>1540546</v>
      </c>
    </row>
    <row r="326" spans="1:36" x14ac:dyDescent="0.25">
      <c r="A326" s="2">
        <v>2897</v>
      </c>
      <c r="B326" s="2">
        <v>1</v>
      </c>
      <c r="C326" t="s">
        <v>327</v>
      </c>
      <c r="D326" s="2">
        <v>1286</v>
      </c>
      <c r="E326" s="2">
        <v>1409.4000000000003</v>
      </c>
      <c r="F326" s="2">
        <v>1115</v>
      </c>
      <c r="G326" s="2">
        <v>1214.3999999999999</v>
      </c>
      <c r="H326" s="2">
        <v>7665293</v>
      </c>
      <c r="I326" s="2">
        <v>24562</v>
      </c>
      <c r="J326" s="2">
        <v>749960</v>
      </c>
      <c r="K326" s="2">
        <v>0</v>
      </c>
      <c r="L326" s="2">
        <v>0</v>
      </c>
      <c r="M326" s="2">
        <v>0</v>
      </c>
      <c r="N326" s="2">
        <v>255275.78310886328</v>
      </c>
      <c r="O326" s="2">
        <v>270917</v>
      </c>
      <c r="P326" s="2">
        <v>181291.25</v>
      </c>
      <c r="Q326" s="2">
        <v>15787</v>
      </c>
      <c r="R326" s="2">
        <v>36723</v>
      </c>
      <c r="S326" s="2">
        <v>0</v>
      </c>
      <c r="T326" s="2">
        <v>0</v>
      </c>
      <c r="U326" s="2">
        <v>0</v>
      </c>
      <c r="V326" s="2">
        <v>-6943</v>
      </c>
      <c r="W326" s="2">
        <v>754361</v>
      </c>
      <c r="X326" s="2">
        <v>294840</v>
      </c>
      <c r="Y326" s="2">
        <v>0</v>
      </c>
      <c r="Z326" s="2">
        <v>39133</v>
      </c>
      <c r="AA326" s="2">
        <v>514906</v>
      </c>
      <c r="AB326" s="2">
        <v>10501266.033108864</v>
      </c>
      <c r="AC326" s="2">
        <v>0</v>
      </c>
      <c r="AD326" s="2">
        <v>124764</v>
      </c>
      <c r="AE326" s="2">
        <v>114128</v>
      </c>
      <c r="AF326" s="2">
        <v>23118</v>
      </c>
      <c r="AG326" s="2">
        <v>378461</v>
      </c>
      <c r="AH326" s="2">
        <v>107487</v>
      </c>
      <c r="AI326" s="2">
        <v>324148</v>
      </c>
      <c r="AJ326" s="2">
        <v>964619</v>
      </c>
    </row>
    <row r="327" spans="1:36" x14ac:dyDescent="0.25">
      <c r="A327" s="2">
        <v>2898</v>
      </c>
      <c r="B327" s="2">
        <v>1</v>
      </c>
      <c r="C327" t="s">
        <v>328</v>
      </c>
      <c r="D327" s="2">
        <v>440</v>
      </c>
      <c r="E327" s="2">
        <v>480.80000000000007</v>
      </c>
      <c r="F327" s="2">
        <v>366</v>
      </c>
      <c r="G327" s="2">
        <v>397.2</v>
      </c>
      <c r="H327" s="2">
        <v>2507126</v>
      </c>
      <c r="I327" s="2">
        <v>0</v>
      </c>
      <c r="J327" s="2">
        <v>301766</v>
      </c>
      <c r="K327" s="2">
        <v>42930</v>
      </c>
      <c r="L327" s="2">
        <v>126675</v>
      </c>
      <c r="M327" s="2">
        <v>398449</v>
      </c>
      <c r="N327" s="2">
        <v>127757</v>
      </c>
      <c r="O327" s="2">
        <v>95754</v>
      </c>
      <c r="P327" s="2">
        <v>34365</v>
      </c>
      <c r="Q327" s="2">
        <v>5164</v>
      </c>
      <c r="R327" s="2">
        <v>44602</v>
      </c>
      <c r="S327" s="2">
        <v>0</v>
      </c>
      <c r="T327" s="2">
        <v>0</v>
      </c>
      <c r="U327" s="2">
        <v>0</v>
      </c>
      <c r="V327" s="2">
        <v>0</v>
      </c>
      <c r="W327" s="2">
        <v>695100</v>
      </c>
      <c r="X327" s="2">
        <v>0</v>
      </c>
      <c r="Y327" s="2">
        <v>0</v>
      </c>
      <c r="Z327" s="2">
        <v>13856</v>
      </c>
      <c r="AA327" s="2">
        <v>168413</v>
      </c>
      <c r="AB327" s="2">
        <v>4561957</v>
      </c>
      <c r="AC327" s="2">
        <v>0</v>
      </c>
      <c r="AD327" s="2">
        <v>95754</v>
      </c>
      <c r="AE327" s="2">
        <v>17036</v>
      </c>
      <c r="AF327" s="2">
        <v>22111</v>
      </c>
      <c r="AG327" s="2">
        <v>467629</v>
      </c>
      <c r="AH327" s="2">
        <v>0</v>
      </c>
      <c r="AI327" s="2">
        <v>83488</v>
      </c>
      <c r="AJ327" s="2">
        <v>686018</v>
      </c>
    </row>
    <row r="328" spans="1:36" x14ac:dyDescent="0.25">
      <c r="A328" s="2">
        <v>2899</v>
      </c>
      <c r="B328" s="2">
        <v>1</v>
      </c>
      <c r="C328" t="s">
        <v>329</v>
      </c>
      <c r="D328" s="2">
        <v>1401</v>
      </c>
      <c r="E328" s="2">
        <v>1537.1999999999998</v>
      </c>
      <c r="F328" s="2">
        <v>1451</v>
      </c>
      <c r="G328" s="2">
        <v>1590.8000000000002</v>
      </c>
      <c r="H328" s="2">
        <v>10041130</v>
      </c>
      <c r="I328" s="2">
        <v>0</v>
      </c>
      <c r="J328" s="2">
        <v>293089</v>
      </c>
      <c r="K328" s="2">
        <v>26499</v>
      </c>
      <c r="L328" s="2">
        <v>0</v>
      </c>
      <c r="M328" s="2">
        <v>0</v>
      </c>
      <c r="N328" s="2">
        <v>266418</v>
      </c>
      <c r="O328" s="2">
        <v>373579</v>
      </c>
      <c r="P328" s="2">
        <v>265741.25</v>
      </c>
      <c r="Q328" s="2">
        <v>20680</v>
      </c>
      <c r="R328" s="2">
        <v>13840</v>
      </c>
      <c r="S328" s="2">
        <v>0</v>
      </c>
      <c r="T328" s="2">
        <v>0</v>
      </c>
      <c r="U328" s="2">
        <v>0</v>
      </c>
      <c r="V328" s="2">
        <v>0</v>
      </c>
      <c r="W328" s="2">
        <v>477240</v>
      </c>
      <c r="X328" s="2">
        <v>0</v>
      </c>
      <c r="Y328" s="2">
        <v>0</v>
      </c>
      <c r="Z328" s="2">
        <v>46326</v>
      </c>
      <c r="AA328" s="2">
        <v>674499</v>
      </c>
      <c r="AB328" s="2">
        <v>12499041.25</v>
      </c>
      <c r="AC328" s="2">
        <v>0</v>
      </c>
      <c r="AD328" s="2">
        <v>119344</v>
      </c>
      <c r="AE328" s="2">
        <v>204900</v>
      </c>
      <c r="AF328" s="2">
        <v>10671</v>
      </c>
      <c r="AG328" s="2">
        <v>213259</v>
      </c>
      <c r="AH328" s="2">
        <v>0</v>
      </c>
      <c r="AI328" s="2">
        <v>520073</v>
      </c>
      <c r="AJ328" s="2">
        <v>1068247</v>
      </c>
    </row>
    <row r="329" spans="1:36" x14ac:dyDescent="0.25">
      <c r="A329" s="2">
        <v>2902</v>
      </c>
      <c r="B329" s="2">
        <v>1</v>
      </c>
      <c r="C329" t="s">
        <v>330</v>
      </c>
      <c r="D329" s="2">
        <v>588</v>
      </c>
      <c r="E329" s="2">
        <v>646.40000000000009</v>
      </c>
      <c r="F329" s="2">
        <v>558</v>
      </c>
      <c r="G329" s="2">
        <v>615.6</v>
      </c>
      <c r="H329" s="2">
        <v>3885667</v>
      </c>
      <c r="I329" s="2">
        <v>30702</v>
      </c>
      <c r="J329" s="2">
        <v>134560</v>
      </c>
      <c r="K329" s="2">
        <v>15663</v>
      </c>
      <c r="L329" s="2">
        <v>120140</v>
      </c>
      <c r="M329" s="2">
        <v>529064</v>
      </c>
      <c r="N329" s="2">
        <v>215589.21774554934</v>
      </c>
      <c r="O329" s="2">
        <v>148471</v>
      </c>
      <c r="P329" s="2">
        <v>102838.75</v>
      </c>
      <c r="Q329" s="2">
        <v>8003</v>
      </c>
      <c r="R329" s="2">
        <v>5282</v>
      </c>
      <c r="S329" s="2">
        <v>0</v>
      </c>
      <c r="T329" s="2">
        <v>0</v>
      </c>
      <c r="U329" s="2">
        <v>0</v>
      </c>
      <c r="V329" s="2">
        <v>0</v>
      </c>
      <c r="W329" s="2">
        <v>184680</v>
      </c>
      <c r="X329" s="2">
        <v>0</v>
      </c>
      <c r="Y329" s="2">
        <v>27212</v>
      </c>
      <c r="Z329" s="2">
        <v>16536</v>
      </c>
      <c r="AA329" s="2">
        <v>261014</v>
      </c>
      <c r="AB329" s="2">
        <v>5685421.967745549</v>
      </c>
      <c r="AC329" s="2">
        <v>0</v>
      </c>
      <c r="AD329" s="2">
        <v>87736</v>
      </c>
      <c r="AE329" s="2">
        <v>60838</v>
      </c>
      <c r="AF329" s="2">
        <v>3125</v>
      </c>
      <c r="AG329" s="2">
        <v>63318</v>
      </c>
      <c r="AH329" s="2">
        <v>0</v>
      </c>
      <c r="AI329" s="2">
        <v>154412</v>
      </c>
      <c r="AJ329" s="2">
        <v>369429</v>
      </c>
    </row>
    <row r="330" spans="1:36" x14ac:dyDescent="0.25">
      <c r="A330" s="2">
        <v>2903</v>
      </c>
      <c r="B330" s="2">
        <v>1</v>
      </c>
      <c r="C330" t="s">
        <v>331</v>
      </c>
      <c r="D330" s="2">
        <v>500</v>
      </c>
      <c r="E330" s="2">
        <v>547</v>
      </c>
      <c r="F330" s="2">
        <v>476</v>
      </c>
      <c r="G330" s="2">
        <v>518.59999999999991</v>
      </c>
      <c r="H330" s="2">
        <v>3273403</v>
      </c>
      <c r="I330" s="2">
        <v>0</v>
      </c>
      <c r="J330" s="2">
        <v>230594</v>
      </c>
      <c r="K330" s="2">
        <v>16099</v>
      </c>
      <c r="L330" s="2">
        <v>129716</v>
      </c>
      <c r="M330" s="2">
        <v>372190</v>
      </c>
      <c r="N330" s="2">
        <v>166807</v>
      </c>
      <c r="O330" s="2">
        <v>119401</v>
      </c>
      <c r="P330" s="2">
        <v>73948.75</v>
      </c>
      <c r="Q330" s="2">
        <v>6742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404772</v>
      </c>
      <c r="X330" s="2">
        <v>0</v>
      </c>
      <c r="Y330" s="2">
        <v>36047</v>
      </c>
      <c r="Z330" s="2">
        <v>19335</v>
      </c>
      <c r="AA330" s="2">
        <v>219886</v>
      </c>
      <c r="AB330" s="2">
        <v>5068940.75</v>
      </c>
      <c r="AC330" s="2">
        <v>0</v>
      </c>
      <c r="AD330" s="2">
        <v>70540</v>
      </c>
      <c r="AE330" s="2">
        <v>46357</v>
      </c>
      <c r="AF330" s="2">
        <v>0</v>
      </c>
      <c r="AG330" s="2">
        <v>216704</v>
      </c>
      <c r="AH330" s="2">
        <v>0</v>
      </c>
      <c r="AI330" s="2">
        <v>137841</v>
      </c>
      <c r="AJ330" s="2">
        <v>471442</v>
      </c>
    </row>
    <row r="331" spans="1:36" x14ac:dyDescent="0.25">
      <c r="A331" s="2">
        <v>2904</v>
      </c>
      <c r="B331" s="2">
        <v>1</v>
      </c>
      <c r="C331" t="s">
        <v>332</v>
      </c>
      <c r="D331" s="2">
        <v>706</v>
      </c>
      <c r="E331" s="2">
        <v>775.99999999999989</v>
      </c>
      <c r="F331" s="2">
        <v>663</v>
      </c>
      <c r="G331" s="2">
        <v>728.80000000000007</v>
      </c>
      <c r="H331" s="2">
        <v>4600186</v>
      </c>
      <c r="I331" s="2">
        <v>0</v>
      </c>
      <c r="J331" s="2">
        <v>485952</v>
      </c>
      <c r="K331" s="2">
        <v>19663</v>
      </c>
      <c r="L331" s="2">
        <v>95483</v>
      </c>
      <c r="M331" s="2">
        <v>224855</v>
      </c>
      <c r="N331" s="2">
        <v>219332.43288784358</v>
      </c>
      <c r="O331" s="2">
        <v>172150</v>
      </c>
      <c r="P331" s="2">
        <v>100967.5</v>
      </c>
      <c r="Q331" s="2">
        <v>9474</v>
      </c>
      <c r="R331" s="2">
        <v>47241</v>
      </c>
      <c r="S331" s="2">
        <v>0</v>
      </c>
      <c r="T331" s="2">
        <v>0</v>
      </c>
      <c r="U331" s="2">
        <v>0</v>
      </c>
      <c r="V331" s="2">
        <v>0</v>
      </c>
      <c r="W331" s="2">
        <v>578580</v>
      </c>
      <c r="X331" s="2">
        <v>0</v>
      </c>
      <c r="Y331" s="2">
        <v>38521</v>
      </c>
      <c r="Z331" s="2">
        <v>22870</v>
      </c>
      <c r="AA331" s="2">
        <v>309011</v>
      </c>
      <c r="AB331" s="2">
        <v>6924285.9328878438</v>
      </c>
      <c r="AC331" s="2">
        <v>0</v>
      </c>
      <c r="AD331" s="2">
        <v>143084</v>
      </c>
      <c r="AE331" s="2">
        <v>76224</v>
      </c>
      <c r="AF331" s="2">
        <v>35664</v>
      </c>
      <c r="AG331" s="2">
        <v>373444</v>
      </c>
      <c r="AH331" s="2">
        <v>0</v>
      </c>
      <c r="AI331" s="2">
        <v>233285</v>
      </c>
      <c r="AJ331" s="2">
        <v>861701</v>
      </c>
    </row>
    <row r="332" spans="1:36" x14ac:dyDescent="0.25">
      <c r="A332" s="2">
        <v>2905</v>
      </c>
      <c r="B332" s="2">
        <v>1</v>
      </c>
      <c r="C332" t="s">
        <v>333</v>
      </c>
      <c r="D332" s="2">
        <v>2330</v>
      </c>
      <c r="E332" s="2">
        <v>2543</v>
      </c>
      <c r="F332" s="2">
        <v>1862</v>
      </c>
      <c r="G332" s="2">
        <v>2031.8000000000002</v>
      </c>
      <c r="H332" s="2">
        <v>12824722</v>
      </c>
      <c r="I332" s="2">
        <v>0</v>
      </c>
      <c r="J332" s="2">
        <v>746507</v>
      </c>
      <c r="K332" s="2">
        <v>86283</v>
      </c>
      <c r="L332" s="2">
        <v>0</v>
      </c>
      <c r="M332" s="2">
        <v>0</v>
      </c>
      <c r="N332" s="2">
        <v>269194</v>
      </c>
      <c r="O332" s="2">
        <v>454265</v>
      </c>
      <c r="P332" s="2">
        <v>338890</v>
      </c>
      <c r="Q332" s="2">
        <v>26413</v>
      </c>
      <c r="R332" s="2">
        <v>6807</v>
      </c>
      <c r="S332" s="2">
        <v>0</v>
      </c>
      <c r="T332" s="2">
        <v>0</v>
      </c>
      <c r="U332" s="2">
        <v>0</v>
      </c>
      <c r="V332" s="2">
        <v>-13886</v>
      </c>
      <c r="W332" s="2">
        <v>630447</v>
      </c>
      <c r="X332" s="2">
        <v>495040</v>
      </c>
      <c r="Y332" s="2">
        <v>0</v>
      </c>
      <c r="Z332" s="2">
        <v>60643</v>
      </c>
      <c r="AA332" s="2">
        <v>861483</v>
      </c>
      <c r="AB332" s="2">
        <v>16291768</v>
      </c>
      <c r="AC332" s="2">
        <v>0</v>
      </c>
      <c r="AD332" s="2">
        <v>162771</v>
      </c>
      <c r="AE332" s="2">
        <v>262343</v>
      </c>
      <c r="AF332" s="2">
        <v>5269</v>
      </c>
      <c r="AG332" s="2">
        <v>289649</v>
      </c>
      <c r="AH332" s="2">
        <v>180472</v>
      </c>
      <c r="AI332" s="2">
        <v>666895</v>
      </c>
      <c r="AJ332" s="2">
        <v>1386927</v>
      </c>
    </row>
    <row r="333" spans="1:36" x14ac:dyDescent="0.25">
      <c r="A333" s="2">
        <v>2906</v>
      </c>
      <c r="B333" s="2">
        <v>1</v>
      </c>
      <c r="C333" t="s">
        <v>334</v>
      </c>
      <c r="D333" s="2">
        <v>363</v>
      </c>
      <c r="E333" s="2">
        <v>414.39999999999992</v>
      </c>
      <c r="F333" s="2">
        <v>372</v>
      </c>
      <c r="G333" s="2">
        <v>425.2</v>
      </c>
      <c r="H333" s="2">
        <v>2683862</v>
      </c>
      <c r="I333" s="2">
        <v>0</v>
      </c>
      <c r="J333" s="2">
        <v>214918</v>
      </c>
      <c r="K333" s="2">
        <v>16443</v>
      </c>
      <c r="L333" s="2">
        <v>128858</v>
      </c>
      <c r="M333" s="2">
        <v>459065</v>
      </c>
      <c r="N333" s="2">
        <v>167939.39963237097</v>
      </c>
      <c r="O333" s="2">
        <v>102240</v>
      </c>
      <c r="P333" s="2">
        <v>53660</v>
      </c>
      <c r="Q333" s="2">
        <v>5528</v>
      </c>
      <c r="R333" s="2">
        <v>5204</v>
      </c>
      <c r="S333" s="2">
        <v>0</v>
      </c>
      <c r="T333" s="2">
        <v>0</v>
      </c>
      <c r="U333" s="2">
        <v>0</v>
      </c>
      <c r="V333" s="2">
        <v>0</v>
      </c>
      <c r="W333" s="2">
        <v>461151</v>
      </c>
      <c r="X333" s="2">
        <v>0</v>
      </c>
      <c r="Y333" s="2">
        <v>0</v>
      </c>
      <c r="Z333" s="2">
        <v>14564</v>
      </c>
      <c r="AA333" s="2">
        <v>180285</v>
      </c>
      <c r="AB333" s="2">
        <v>4493717.399632371</v>
      </c>
      <c r="AC333" s="2">
        <v>0</v>
      </c>
      <c r="AD333" s="2">
        <v>64556</v>
      </c>
      <c r="AE333" s="2">
        <v>53660</v>
      </c>
      <c r="AF333" s="2">
        <v>5204</v>
      </c>
      <c r="AG333" s="2">
        <v>375287.68</v>
      </c>
      <c r="AH333" s="2">
        <v>0</v>
      </c>
      <c r="AI333" s="2">
        <v>180285</v>
      </c>
      <c r="AJ333" s="2">
        <v>678992.67999999993</v>
      </c>
    </row>
    <row r="334" spans="1:36" x14ac:dyDescent="0.25">
      <c r="A334" s="2">
        <v>2907</v>
      </c>
      <c r="B334" s="2">
        <v>1</v>
      </c>
      <c r="C334" t="s">
        <v>335</v>
      </c>
      <c r="D334" s="2">
        <v>180</v>
      </c>
      <c r="E334" s="2">
        <v>219.8</v>
      </c>
      <c r="F334" s="2">
        <v>404</v>
      </c>
      <c r="G334" s="2">
        <v>445.79999999999995</v>
      </c>
      <c r="H334" s="2">
        <v>2813890</v>
      </c>
      <c r="I334" s="2">
        <v>0</v>
      </c>
      <c r="J334" s="2">
        <v>542852</v>
      </c>
      <c r="K334" s="2">
        <v>95400</v>
      </c>
      <c r="L334" s="2">
        <v>129897</v>
      </c>
      <c r="M334" s="2">
        <v>0</v>
      </c>
      <c r="N334" s="2">
        <v>155269</v>
      </c>
      <c r="O334" s="2">
        <v>108107</v>
      </c>
      <c r="P334" s="2">
        <v>56888.75</v>
      </c>
      <c r="Q334" s="2">
        <v>5795</v>
      </c>
      <c r="R334" s="2">
        <v>2135</v>
      </c>
      <c r="S334" s="2">
        <v>0</v>
      </c>
      <c r="T334" s="2">
        <v>0</v>
      </c>
      <c r="U334" s="2">
        <v>0</v>
      </c>
      <c r="V334" s="2">
        <v>0</v>
      </c>
      <c r="W334" s="2">
        <v>474670</v>
      </c>
      <c r="X334" s="2">
        <v>0</v>
      </c>
      <c r="Y334" s="2">
        <v>0</v>
      </c>
      <c r="Z334" s="2">
        <v>10821</v>
      </c>
      <c r="AA334" s="2">
        <v>189019</v>
      </c>
      <c r="AB334" s="2">
        <v>4584743.75</v>
      </c>
      <c r="AC334" s="2">
        <v>0</v>
      </c>
      <c r="AD334" s="2">
        <v>68834</v>
      </c>
      <c r="AE334" s="2">
        <v>56888.75</v>
      </c>
      <c r="AF334" s="2">
        <v>2135</v>
      </c>
      <c r="AG334" s="2">
        <v>384972.73</v>
      </c>
      <c r="AH334" s="2">
        <v>0</v>
      </c>
      <c r="AI334" s="2">
        <v>189019</v>
      </c>
      <c r="AJ334" s="2">
        <v>701849.48</v>
      </c>
    </row>
    <row r="335" spans="1:36" x14ac:dyDescent="0.25">
      <c r="A335" s="2">
        <v>2908</v>
      </c>
      <c r="B335" s="2">
        <v>1</v>
      </c>
      <c r="C335" t="s">
        <v>336</v>
      </c>
      <c r="D335" s="2">
        <v>555</v>
      </c>
      <c r="E335" s="2">
        <v>605.19999999999993</v>
      </c>
      <c r="F335" s="2">
        <v>497</v>
      </c>
      <c r="G335" s="2">
        <v>540.6</v>
      </c>
      <c r="H335" s="2">
        <v>3412267</v>
      </c>
      <c r="I335" s="2">
        <v>0</v>
      </c>
      <c r="J335" s="2">
        <v>154859</v>
      </c>
      <c r="K335" s="2">
        <v>0</v>
      </c>
      <c r="L335" s="2">
        <v>128479</v>
      </c>
      <c r="M335" s="2">
        <v>148443</v>
      </c>
      <c r="N335" s="2">
        <v>152543.8186767791</v>
      </c>
      <c r="O335" s="2">
        <v>128962</v>
      </c>
      <c r="P335" s="2">
        <v>80405</v>
      </c>
      <c r="Q335" s="2">
        <v>7028</v>
      </c>
      <c r="R335" s="2">
        <v>4930</v>
      </c>
      <c r="S335" s="2">
        <v>0</v>
      </c>
      <c r="T335" s="2">
        <v>0</v>
      </c>
      <c r="U335" s="2">
        <v>0</v>
      </c>
      <c r="V335" s="2">
        <v>0</v>
      </c>
      <c r="W335" s="2">
        <v>352969</v>
      </c>
      <c r="X335" s="2">
        <v>130000</v>
      </c>
      <c r="Y335" s="2">
        <v>0</v>
      </c>
      <c r="Z335" s="2">
        <v>14837</v>
      </c>
      <c r="AA335" s="2">
        <v>229214</v>
      </c>
      <c r="AB335" s="2">
        <v>4814936.818676779</v>
      </c>
      <c r="AC335" s="2">
        <v>0</v>
      </c>
      <c r="AD335" s="2">
        <v>66013</v>
      </c>
      <c r="AE335" s="2">
        <v>72265</v>
      </c>
      <c r="AF335" s="2">
        <v>4431</v>
      </c>
      <c r="AG335" s="2">
        <v>255948</v>
      </c>
      <c r="AH335" s="2">
        <v>47393</v>
      </c>
      <c r="AI335" s="2">
        <v>206008</v>
      </c>
      <c r="AJ335" s="2">
        <v>604665</v>
      </c>
    </row>
    <row r="336" spans="1:36" x14ac:dyDescent="0.25">
      <c r="A336" s="2">
        <v>3000</v>
      </c>
      <c r="B336" s="2">
        <v>1</v>
      </c>
      <c r="C336" t="s">
        <v>337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54344000</v>
      </c>
      <c r="X336" s="2">
        <v>0</v>
      </c>
      <c r="Y336" s="2">
        <v>0</v>
      </c>
      <c r="Z336" s="2">
        <v>0</v>
      </c>
      <c r="AA336" s="2">
        <v>0</v>
      </c>
      <c r="AB336" s="2">
        <v>54344000</v>
      </c>
      <c r="AC336" s="2">
        <v>0</v>
      </c>
      <c r="AD336" s="2">
        <v>0</v>
      </c>
      <c r="AE336" s="2">
        <v>0</v>
      </c>
      <c r="AF336" s="2">
        <v>0</v>
      </c>
      <c r="AG336" s="2">
        <v>48048000</v>
      </c>
      <c r="AH336" s="2">
        <v>0</v>
      </c>
      <c r="AI336" s="2">
        <v>0</v>
      </c>
      <c r="AJ336" s="2">
        <v>48048000</v>
      </c>
    </row>
    <row r="337" spans="1:36" x14ac:dyDescent="0.25">
      <c r="A337" s="2">
        <v>3999</v>
      </c>
      <c r="B337" s="2">
        <v>1</v>
      </c>
      <c r="C337" t="s">
        <v>338</v>
      </c>
      <c r="D337" s="2">
        <v>29562.479999999865</v>
      </c>
      <c r="E337" s="2">
        <v>30337.027638675761</v>
      </c>
      <c r="F337" s="2">
        <v>9004.7622109798249</v>
      </c>
      <c r="G337" s="2">
        <v>7944.6429671625374</v>
      </c>
      <c r="H337" s="2">
        <v>50146586</v>
      </c>
      <c r="I337" s="2">
        <v>285754</v>
      </c>
      <c r="J337" s="2">
        <v>-14384420</v>
      </c>
      <c r="K337" s="2">
        <v>1725965</v>
      </c>
      <c r="L337" s="2">
        <v>147990</v>
      </c>
      <c r="M337" s="2">
        <v>0</v>
      </c>
      <c r="N337" s="2">
        <v>0</v>
      </c>
      <c r="O337" s="2">
        <v>1799813</v>
      </c>
      <c r="P337" s="2">
        <v>958727</v>
      </c>
      <c r="Q337" s="2">
        <v>103280</v>
      </c>
      <c r="R337" s="2">
        <v>248686</v>
      </c>
      <c r="S337" s="2">
        <v>0</v>
      </c>
      <c r="T337" s="2">
        <v>0</v>
      </c>
      <c r="U337" s="2">
        <v>0</v>
      </c>
      <c r="V337" s="2">
        <v>0</v>
      </c>
      <c r="W337" s="2">
        <v>8539699</v>
      </c>
      <c r="X337" s="2">
        <v>0</v>
      </c>
      <c r="Y337" s="2">
        <v>0</v>
      </c>
      <c r="Z337" s="2">
        <v>374620</v>
      </c>
      <c r="AA337" s="2">
        <v>3296066</v>
      </c>
      <c r="AB337" s="2">
        <v>53242766</v>
      </c>
      <c r="AC337" s="2">
        <v>0</v>
      </c>
      <c r="AD337" s="2">
        <v>12235</v>
      </c>
      <c r="AE337" s="2">
        <v>-563118</v>
      </c>
      <c r="AF337" s="2">
        <v>-196187</v>
      </c>
      <c r="AG337" s="2">
        <v>488686</v>
      </c>
      <c r="AH337" s="2">
        <v>0</v>
      </c>
      <c r="AI337" s="2">
        <v>-1463115</v>
      </c>
      <c r="AJ337" s="2">
        <v>-1721499</v>
      </c>
    </row>
    <row r="338" spans="1:36" x14ac:dyDescent="0.25">
      <c r="A338" s="2">
        <v>4000</v>
      </c>
      <c r="B338" s="2">
        <v>7</v>
      </c>
      <c r="C338" t="s">
        <v>339</v>
      </c>
      <c r="D338" s="2">
        <v>0</v>
      </c>
      <c r="E338" s="2">
        <v>0</v>
      </c>
      <c r="F338" s="2">
        <v>110</v>
      </c>
      <c r="G338" s="2">
        <v>132</v>
      </c>
      <c r="H338" s="2">
        <v>833184</v>
      </c>
      <c r="I338" s="2">
        <v>0</v>
      </c>
      <c r="J338" s="2">
        <v>326738</v>
      </c>
      <c r="K338" s="2">
        <v>0</v>
      </c>
      <c r="L338" s="2">
        <v>0</v>
      </c>
      <c r="M338" s="2">
        <v>3872</v>
      </c>
      <c r="N338" s="2">
        <v>0</v>
      </c>
      <c r="O338" s="2">
        <v>29904</v>
      </c>
      <c r="P338" s="2">
        <v>15929</v>
      </c>
      <c r="Q338" s="2">
        <v>1716</v>
      </c>
      <c r="R338" s="2">
        <v>0</v>
      </c>
      <c r="S338" s="2">
        <v>0</v>
      </c>
      <c r="T338" s="2">
        <v>23232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3403</v>
      </c>
      <c r="AA338" s="2">
        <v>0</v>
      </c>
      <c r="AB338" s="2">
        <v>1237978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</row>
    <row r="339" spans="1:36" x14ac:dyDescent="0.25">
      <c r="A339" s="2">
        <v>4001</v>
      </c>
      <c r="B339" s="2">
        <v>7</v>
      </c>
      <c r="C339" t="s">
        <v>340</v>
      </c>
      <c r="D339" s="2">
        <v>0</v>
      </c>
      <c r="E339" s="2">
        <v>0</v>
      </c>
      <c r="F339" s="2">
        <v>214</v>
      </c>
      <c r="G339" s="2">
        <v>223</v>
      </c>
      <c r="H339" s="2">
        <v>1407576</v>
      </c>
      <c r="I339" s="2">
        <v>0</v>
      </c>
      <c r="J339" s="2">
        <v>36127</v>
      </c>
      <c r="K339" s="2">
        <v>18143</v>
      </c>
      <c r="L339" s="2">
        <v>0</v>
      </c>
      <c r="M339" s="2">
        <v>6541</v>
      </c>
      <c r="N339" s="2">
        <v>31717</v>
      </c>
      <c r="O339" s="2">
        <v>50519</v>
      </c>
      <c r="P339" s="2">
        <v>26911</v>
      </c>
      <c r="Q339" s="2">
        <v>2899</v>
      </c>
      <c r="R339" s="2">
        <v>607</v>
      </c>
      <c r="S339" s="2">
        <v>0</v>
      </c>
      <c r="T339" s="2">
        <v>12934</v>
      </c>
      <c r="U339" s="2">
        <v>-97310</v>
      </c>
      <c r="V339" s="2">
        <v>0</v>
      </c>
      <c r="W339" s="2">
        <v>0</v>
      </c>
      <c r="X339" s="2">
        <v>0</v>
      </c>
      <c r="Y339" s="2">
        <v>0</v>
      </c>
      <c r="Z339" s="2">
        <v>5904</v>
      </c>
      <c r="AA339" s="2">
        <v>0</v>
      </c>
      <c r="AB339" s="2">
        <v>1502568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</row>
    <row r="340" spans="1:36" x14ac:dyDescent="0.25">
      <c r="A340" s="2">
        <v>4003</v>
      </c>
      <c r="B340" s="2">
        <v>7</v>
      </c>
      <c r="C340" t="s">
        <v>341</v>
      </c>
      <c r="D340" s="2">
        <v>0</v>
      </c>
      <c r="E340" s="2">
        <v>0</v>
      </c>
      <c r="F340" s="2">
        <v>120</v>
      </c>
      <c r="G340" s="2">
        <v>133.6</v>
      </c>
      <c r="H340" s="2">
        <v>843283</v>
      </c>
      <c r="I340" s="2">
        <v>0</v>
      </c>
      <c r="J340" s="2">
        <v>103141</v>
      </c>
      <c r="K340" s="2">
        <v>0</v>
      </c>
      <c r="L340" s="2">
        <v>0</v>
      </c>
      <c r="M340" s="2">
        <v>3919</v>
      </c>
      <c r="N340" s="2">
        <v>6732</v>
      </c>
      <c r="O340" s="2">
        <v>30266</v>
      </c>
      <c r="P340" s="2">
        <v>16122</v>
      </c>
      <c r="Q340" s="2">
        <v>1737</v>
      </c>
      <c r="R340" s="2">
        <v>0</v>
      </c>
      <c r="S340" s="2">
        <v>0</v>
      </c>
      <c r="T340" s="2">
        <v>3874.3999999999996</v>
      </c>
      <c r="U340" s="2">
        <v>-46029</v>
      </c>
      <c r="V340" s="2">
        <v>0</v>
      </c>
      <c r="W340" s="2">
        <v>0</v>
      </c>
      <c r="X340" s="2">
        <v>26565</v>
      </c>
      <c r="Y340" s="2">
        <v>0</v>
      </c>
      <c r="Z340" s="2">
        <v>3840</v>
      </c>
      <c r="AA340" s="2">
        <v>0</v>
      </c>
      <c r="AB340" s="2">
        <v>966885.4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</row>
    <row r="341" spans="1:36" x14ac:dyDescent="0.25">
      <c r="A341" s="2">
        <v>4004</v>
      </c>
      <c r="B341" s="2">
        <v>7</v>
      </c>
      <c r="C341" t="s">
        <v>342</v>
      </c>
      <c r="D341" s="2">
        <v>0</v>
      </c>
      <c r="E341" s="2">
        <v>0</v>
      </c>
      <c r="F341" s="2">
        <v>166</v>
      </c>
      <c r="G341" s="2">
        <v>183</v>
      </c>
      <c r="H341" s="2">
        <v>1155096</v>
      </c>
      <c r="I341" s="2">
        <v>2877</v>
      </c>
      <c r="J341" s="2">
        <v>448239</v>
      </c>
      <c r="K341" s="2">
        <v>85860</v>
      </c>
      <c r="L341" s="2">
        <v>0</v>
      </c>
      <c r="M341" s="2">
        <v>5368</v>
      </c>
      <c r="N341" s="2">
        <v>0</v>
      </c>
      <c r="O341" s="2">
        <v>41458</v>
      </c>
      <c r="P341" s="2">
        <v>22084</v>
      </c>
      <c r="Q341" s="2">
        <v>2379</v>
      </c>
      <c r="R341" s="2">
        <v>59451</v>
      </c>
      <c r="S341" s="2">
        <v>0</v>
      </c>
      <c r="T341" s="2">
        <v>4392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6359</v>
      </c>
      <c r="AA341" s="2">
        <v>0</v>
      </c>
      <c r="AB341" s="2">
        <v>1833563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</row>
    <row r="342" spans="1:36" x14ac:dyDescent="0.25">
      <c r="A342" s="2">
        <v>4005</v>
      </c>
      <c r="B342" s="2">
        <v>7</v>
      </c>
      <c r="C342" t="s">
        <v>343</v>
      </c>
      <c r="D342" s="2">
        <v>0</v>
      </c>
      <c r="E342" s="2">
        <v>0</v>
      </c>
      <c r="F342" s="2">
        <v>34</v>
      </c>
      <c r="G342" s="2">
        <v>38</v>
      </c>
      <c r="H342" s="2">
        <v>239856</v>
      </c>
      <c r="I342" s="2">
        <v>0</v>
      </c>
      <c r="J342" s="2">
        <v>117573</v>
      </c>
      <c r="K342" s="2">
        <v>0</v>
      </c>
      <c r="L342" s="2">
        <v>0</v>
      </c>
      <c r="M342" s="2">
        <v>1115</v>
      </c>
      <c r="N342" s="2">
        <v>0</v>
      </c>
      <c r="O342" s="2">
        <v>8609</v>
      </c>
      <c r="P342" s="2">
        <v>4586</v>
      </c>
      <c r="Q342" s="2">
        <v>494</v>
      </c>
      <c r="R342" s="2">
        <v>1905</v>
      </c>
      <c r="S342" s="2">
        <v>0</v>
      </c>
      <c r="T342" s="2">
        <v>4712</v>
      </c>
      <c r="U342" s="2">
        <v>0</v>
      </c>
      <c r="V342" s="2">
        <v>0</v>
      </c>
      <c r="W342" s="2">
        <v>0</v>
      </c>
      <c r="X342" s="2">
        <v>0</v>
      </c>
      <c r="Y342" s="2">
        <v>6361</v>
      </c>
      <c r="Z342" s="2">
        <v>17712</v>
      </c>
      <c r="AA342" s="2">
        <v>0</v>
      </c>
      <c r="AB342" s="2">
        <v>402923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</row>
    <row r="343" spans="1:36" x14ac:dyDescent="0.25">
      <c r="A343" s="2">
        <v>4007</v>
      </c>
      <c r="B343" s="2">
        <v>7</v>
      </c>
      <c r="C343" t="s">
        <v>344</v>
      </c>
      <c r="D343" s="2">
        <v>0</v>
      </c>
      <c r="E343" s="2">
        <v>0</v>
      </c>
      <c r="F343" s="2">
        <v>216</v>
      </c>
      <c r="G343" s="2">
        <v>241.20000000000002</v>
      </c>
      <c r="H343" s="2">
        <v>1522454</v>
      </c>
      <c r="I343" s="2">
        <v>0</v>
      </c>
      <c r="J343" s="2">
        <v>36669</v>
      </c>
      <c r="K343" s="2">
        <v>0</v>
      </c>
      <c r="L343" s="2">
        <v>0</v>
      </c>
      <c r="M343" s="2">
        <v>7075</v>
      </c>
      <c r="N343" s="2">
        <v>38575</v>
      </c>
      <c r="O343" s="2">
        <v>54642</v>
      </c>
      <c r="P343" s="2">
        <v>29107</v>
      </c>
      <c r="Q343" s="2">
        <v>3136</v>
      </c>
      <c r="R343" s="2">
        <v>0</v>
      </c>
      <c r="S343" s="2">
        <v>0</v>
      </c>
      <c r="T343" s="2">
        <v>34250.400000000001</v>
      </c>
      <c r="U343" s="2">
        <v>0</v>
      </c>
      <c r="V343" s="2">
        <v>0</v>
      </c>
      <c r="W343" s="2">
        <v>0</v>
      </c>
      <c r="X343" s="2">
        <v>54142</v>
      </c>
      <c r="Y343" s="2">
        <v>0</v>
      </c>
      <c r="Z343" s="2">
        <v>6668</v>
      </c>
      <c r="AA343" s="2">
        <v>0</v>
      </c>
      <c r="AB343" s="2">
        <v>1732576.4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</row>
    <row r="344" spans="1:36" x14ac:dyDescent="0.25">
      <c r="A344" s="2">
        <v>4008</v>
      </c>
      <c r="B344" s="2">
        <v>7</v>
      </c>
      <c r="C344" t="s">
        <v>345</v>
      </c>
      <c r="D344" s="2">
        <v>0</v>
      </c>
      <c r="E344" s="2">
        <v>0</v>
      </c>
      <c r="F344" s="2">
        <v>644</v>
      </c>
      <c r="G344" s="2">
        <v>689.99999999999989</v>
      </c>
      <c r="H344" s="2">
        <v>4355280</v>
      </c>
      <c r="I344" s="2">
        <v>0</v>
      </c>
      <c r="J344" s="2">
        <v>32992</v>
      </c>
      <c r="K344" s="2">
        <v>15430</v>
      </c>
      <c r="L344" s="2">
        <v>0</v>
      </c>
      <c r="M344" s="2">
        <v>20239</v>
      </c>
      <c r="N344" s="2">
        <v>0</v>
      </c>
      <c r="O344" s="2">
        <v>156316</v>
      </c>
      <c r="P344" s="2">
        <v>83266</v>
      </c>
      <c r="Q344" s="2">
        <v>8970</v>
      </c>
      <c r="R344" s="2">
        <v>863</v>
      </c>
      <c r="S344" s="2">
        <v>0</v>
      </c>
      <c r="T344" s="2">
        <v>114539.99999999999</v>
      </c>
      <c r="U344" s="2">
        <v>0</v>
      </c>
      <c r="V344" s="2">
        <v>0</v>
      </c>
      <c r="W344" s="2">
        <v>0</v>
      </c>
      <c r="X344" s="2">
        <v>0</v>
      </c>
      <c r="Y344" s="2">
        <v>177</v>
      </c>
      <c r="Z344" s="2">
        <v>15204</v>
      </c>
      <c r="AA344" s="2">
        <v>0</v>
      </c>
      <c r="AB344" s="2">
        <v>4803277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</row>
    <row r="345" spans="1:36" x14ac:dyDescent="0.25">
      <c r="A345" s="2">
        <v>4011</v>
      </c>
      <c r="B345" s="2">
        <v>7</v>
      </c>
      <c r="C345" t="s">
        <v>346</v>
      </c>
      <c r="D345" s="2">
        <v>0</v>
      </c>
      <c r="E345" s="2">
        <v>0</v>
      </c>
      <c r="F345" s="2">
        <v>1015</v>
      </c>
      <c r="G345" s="2">
        <v>1050</v>
      </c>
      <c r="H345" s="2">
        <v>6627600</v>
      </c>
      <c r="I345" s="2">
        <v>16509</v>
      </c>
      <c r="J345" s="2">
        <v>1374119</v>
      </c>
      <c r="K345" s="2">
        <v>70027</v>
      </c>
      <c r="L345" s="2">
        <v>0</v>
      </c>
      <c r="M345" s="2">
        <v>30799</v>
      </c>
      <c r="N345" s="2">
        <v>0</v>
      </c>
      <c r="O345" s="2">
        <v>237871</v>
      </c>
      <c r="P345" s="2">
        <v>126710</v>
      </c>
      <c r="Q345" s="2">
        <v>13650</v>
      </c>
      <c r="R345" s="2">
        <v>264821</v>
      </c>
      <c r="S345" s="2">
        <v>0</v>
      </c>
      <c r="T345" s="2">
        <v>112350</v>
      </c>
      <c r="U345" s="2">
        <v>0</v>
      </c>
      <c r="V345" s="2">
        <v>0</v>
      </c>
      <c r="W345" s="2">
        <v>0</v>
      </c>
      <c r="X345" s="2">
        <v>236808</v>
      </c>
      <c r="Y345" s="2">
        <v>0</v>
      </c>
      <c r="Z345" s="2">
        <v>23380</v>
      </c>
      <c r="AA345" s="2">
        <v>0</v>
      </c>
      <c r="AB345" s="2">
        <v>8897836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</row>
    <row r="346" spans="1:36" x14ac:dyDescent="0.25">
      <c r="A346" s="2">
        <v>4015</v>
      </c>
      <c r="B346" s="2">
        <v>7</v>
      </c>
      <c r="C346" t="s">
        <v>347</v>
      </c>
      <c r="D346" s="2">
        <v>0</v>
      </c>
      <c r="E346" s="2">
        <v>0</v>
      </c>
      <c r="F346" s="2">
        <v>902</v>
      </c>
      <c r="G346" s="2">
        <v>1006.8000000000001</v>
      </c>
      <c r="H346" s="2">
        <v>6354922</v>
      </c>
      <c r="I346" s="2">
        <v>15830</v>
      </c>
      <c r="J346" s="2">
        <v>1935691</v>
      </c>
      <c r="K346" s="2">
        <v>152640</v>
      </c>
      <c r="L346" s="2">
        <v>0</v>
      </c>
      <c r="M346" s="2">
        <v>29532</v>
      </c>
      <c r="N346" s="2">
        <v>0</v>
      </c>
      <c r="O346" s="2">
        <v>228085</v>
      </c>
      <c r="P346" s="2">
        <v>121496</v>
      </c>
      <c r="Q346" s="2">
        <v>13088</v>
      </c>
      <c r="R346" s="2">
        <v>37725</v>
      </c>
      <c r="S346" s="2">
        <v>0</v>
      </c>
      <c r="T346" s="2">
        <v>171156</v>
      </c>
      <c r="U346" s="2">
        <v>0</v>
      </c>
      <c r="V346" s="2">
        <v>0</v>
      </c>
      <c r="W346" s="2">
        <v>0</v>
      </c>
      <c r="X346" s="2">
        <v>202147</v>
      </c>
      <c r="Y346" s="2">
        <v>0</v>
      </c>
      <c r="Z346" s="2">
        <v>27100</v>
      </c>
      <c r="AA346" s="2">
        <v>0</v>
      </c>
      <c r="AB346" s="2">
        <v>9087265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</row>
    <row r="347" spans="1:36" x14ac:dyDescent="0.25">
      <c r="A347" s="2">
        <v>4016</v>
      </c>
      <c r="B347" s="2">
        <v>7</v>
      </c>
      <c r="C347" t="s">
        <v>348</v>
      </c>
      <c r="D347" s="2">
        <v>0</v>
      </c>
      <c r="E347" s="2">
        <v>0</v>
      </c>
      <c r="F347" s="2">
        <v>227</v>
      </c>
      <c r="G347" s="2">
        <v>239.4</v>
      </c>
      <c r="H347" s="2">
        <v>1511093</v>
      </c>
      <c r="I347" s="2">
        <v>0</v>
      </c>
      <c r="J347" s="2">
        <v>5214</v>
      </c>
      <c r="K347" s="2">
        <v>17911</v>
      </c>
      <c r="L347" s="2">
        <v>0</v>
      </c>
      <c r="M347" s="2">
        <v>7022</v>
      </c>
      <c r="N347" s="2">
        <v>10082</v>
      </c>
      <c r="O347" s="2">
        <v>54235</v>
      </c>
      <c r="P347" s="2">
        <v>28890</v>
      </c>
      <c r="Q347" s="2">
        <v>3112</v>
      </c>
      <c r="R347" s="2">
        <v>0</v>
      </c>
      <c r="S347" s="2">
        <v>0</v>
      </c>
      <c r="T347" s="2">
        <v>16518.600000000002</v>
      </c>
      <c r="U347" s="2">
        <v>-80499</v>
      </c>
      <c r="V347" s="2">
        <v>0</v>
      </c>
      <c r="W347" s="2">
        <v>0</v>
      </c>
      <c r="X347" s="2">
        <v>0</v>
      </c>
      <c r="Y347" s="2">
        <v>0</v>
      </c>
      <c r="Z347" s="2">
        <v>6073</v>
      </c>
      <c r="AA347" s="2">
        <v>0</v>
      </c>
      <c r="AB347" s="2">
        <v>1579651.6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</row>
    <row r="348" spans="1:36" x14ac:dyDescent="0.25">
      <c r="A348" s="2">
        <v>4017</v>
      </c>
      <c r="B348" s="2">
        <v>7</v>
      </c>
      <c r="C348" t="s">
        <v>349</v>
      </c>
      <c r="D348" s="2">
        <v>0</v>
      </c>
      <c r="E348" s="2">
        <v>0</v>
      </c>
      <c r="F348" s="2">
        <v>3823</v>
      </c>
      <c r="G348" s="2">
        <v>4365.2</v>
      </c>
      <c r="H348" s="2">
        <v>27553142</v>
      </c>
      <c r="I348" s="2">
        <v>68634</v>
      </c>
      <c r="J348" s="2">
        <v>4073634</v>
      </c>
      <c r="K348" s="2">
        <v>318265</v>
      </c>
      <c r="L348" s="2">
        <v>0</v>
      </c>
      <c r="M348" s="2">
        <v>128041</v>
      </c>
      <c r="N348" s="2">
        <v>0</v>
      </c>
      <c r="O348" s="2">
        <v>988911</v>
      </c>
      <c r="P348" s="2">
        <v>526774</v>
      </c>
      <c r="Q348" s="2">
        <v>56748</v>
      </c>
      <c r="R348" s="2">
        <v>419932</v>
      </c>
      <c r="S348" s="2">
        <v>0</v>
      </c>
      <c r="T348" s="2">
        <v>445250.39999999997</v>
      </c>
      <c r="U348" s="2">
        <v>0</v>
      </c>
      <c r="V348" s="2">
        <v>0</v>
      </c>
      <c r="W348" s="2">
        <v>0</v>
      </c>
      <c r="X348" s="2">
        <v>882970</v>
      </c>
      <c r="Y348" s="2">
        <v>0</v>
      </c>
      <c r="Z348" s="2">
        <v>82772</v>
      </c>
      <c r="AA348" s="2">
        <v>0</v>
      </c>
      <c r="AB348" s="2">
        <v>34662103.399999999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</row>
    <row r="349" spans="1:36" x14ac:dyDescent="0.25">
      <c r="A349" s="2">
        <v>4018</v>
      </c>
      <c r="B349" s="2">
        <v>7</v>
      </c>
      <c r="C349" t="s">
        <v>350</v>
      </c>
      <c r="D349" s="2">
        <v>0</v>
      </c>
      <c r="E349" s="2">
        <v>0</v>
      </c>
      <c r="F349" s="2">
        <v>432</v>
      </c>
      <c r="G349" s="2">
        <v>475.20000000000005</v>
      </c>
      <c r="H349" s="2">
        <v>2999462</v>
      </c>
      <c r="I349" s="2">
        <v>0</v>
      </c>
      <c r="J349" s="2">
        <v>901553</v>
      </c>
      <c r="K349" s="2">
        <v>133560</v>
      </c>
      <c r="L349" s="2">
        <v>0</v>
      </c>
      <c r="M349" s="2">
        <v>13939</v>
      </c>
      <c r="N349" s="2">
        <v>0</v>
      </c>
      <c r="O349" s="2">
        <v>107654</v>
      </c>
      <c r="P349" s="2">
        <v>57345</v>
      </c>
      <c r="Q349" s="2">
        <v>6178</v>
      </c>
      <c r="R349" s="2">
        <v>118833</v>
      </c>
      <c r="S349" s="2">
        <v>0</v>
      </c>
      <c r="T349" s="2">
        <v>84110.400000000009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14338</v>
      </c>
      <c r="AA349" s="2">
        <v>0</v>
      </c>
      <c r="AB349" s="2">
        <v>4436972.4000000004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</row>
    <row r="350" spans="1:36" x14ac:dyDescent="0.25">
      <c r="A350" s="2">
        <v>4020</v>
      </c>
      <c r="B350" s="2">
        <v>7</v>
      </c>
      <c r="C350" t="s">
        <v>351</v>
      </c>
      <c r="D350" s="2">
        <v>0</v>
      </c>
      <c r="E350" s="2">
        <v>0</v>
      </c>
      <c r="F350" s="2">
        <v>1348</v>
      </c>
      <c r="G350" s="2">
        <v>1408</v>
      </c>
      <c r="H350" s="2">
        <v>8887296</v>
      </c>
      <c r="I350" s="2">
        <v>0</v>
      </c>
      <c r="J350" s="2">
        <v>816120</v>
      </c>
      <c r="K350" s="2">
        <v>14725</v>
      </c>
      <c r="L350" s="2">
        <v>0</v>
      </c>
      <c r="M350" s="2">
        <v>41300</v>
      </c>
      <c r="N350" s="2">
        <v>114753</v>
      </c>
      <c r="O350" s="2">
        <v>318974</v>
      </c>
      <c r="P350" s="2">
        <v>169912</v>
      </c>
      <c r="Q350" s="2">
        <v>18304</v>
      </c>
      <c r="R350" s="2">
        <v>27188</v>
      </c>
      <c r="S350" s="2">
        <v>0</v>
      </c>
      <c r="T350" s="2">
        <v>104192</v>
      </c>
      <c r="U350" s="2">
        <v>0</v>
      </c>
      <c r="V350" s="2">
        <v>0</v>
      </c>
      <c r="W350" s="2">
        <v>0</v>
      </c>
      <c r="X350" s="2">
        <v>347875</v>
      </c>
      <c r="Y350" s="2">
        <v>14136</v>
      </c>
      <c r="Z350" s="2">
        <v>51303</v>
      </c>
      <c r="AA350" s="2">
        <v>0</v>
      </c>
      <c r="AB350" s="2">
        <v>10578203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</row>
    <row r="351" spans="1:36" x14ac:dyDescent="0.25">
      <c r="A351" s="2">
        <v>4025</v>
      </c>
      <c r="B351" s="2">
        <v>7</v>
      </c>
      <c r="C351" t="s">
        <v>352</v>
      </c>
      <c r="D351" s="2">
        <v>0</v>
      </c>
      <c r="E351" s="2">
        <v>0</v>
      </c>
      <c r="F351" s="2">
        <v>225</v>
      </c>
      <c r="G351" s="2">
        <v>256.79999999999995</v>
      </c>
      <c r="H351" s="2">
        <v>1620922</v>
      </c>
      <c r="I351" s="2">
        <v>0</v>
      </c>
      <c r="J351" s="2">
        <v>68084</v>
      </c>
      <c r="K351" s="2">
        <v>17945</v>
      </c>
      <c r="L351" s="2">
        <v>0</v>
      </c>
      <c r="M351" s="2">
        <v>7532</v>
      </c>
      <c r="N351" s="2">
        <v>0</v>
      </c>
      <c r="O351" s="2">
        <v>58177</v>
      </c>
      <c r="P351" s="2">
        <v>30990</v>
      </c>
      <c r="Q351" s="2">
        <v>3338</v>
      </c>
      <c r="R351" s="2">
        <v>2416</v>
      </c>
      <c r="S351" s="2">
        <v>0</v>
      </c>
      <c r="T351" s="2">
        <v>29018.399999999994</v>
      </c>
      <c r="U351" s="2">
        <v>0</v>
      </c>
      <c r="V351" s="2">
        <v>0</v>
      </c>
      <c r="W351" s="2">
        <v>0</v>
      </c>
      <c r="X351" s="2">
        <v>57684</v>
      </c>
      <c r="Y351" s="2">
        <v>0</v>
      </c>
      <c r="Z351" s="2">
        <v>8731</v>
      </c>
      <c r="AA351" s="2">
        <v>0</v>
      </c>
      <c r="AB351" s="2">
        <v>1847153.4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</row>
    <row r="352" spans="1:36" x14ac:dyDescent="0.25">
      <c r="A352" s="2">
        <v>4026</v>
      </c>
      <c r="B352" s="2">
        <v>7</v>
      </c>
      <c r="C352" t="s">
        <v>353</v>
      </c>
      <c r="D352" s="2">
        <v>0</v>
      </c>
      <c r="E352" s="2">
        <v>0</v>
      </c>
      <c r="F352" s="2">
        <v>61</v>
      </c>
      <c r="G352" s="2">
        <v>69.599999999999994</v>
      </c>
      <c r="H352" s="2">
        <v>439315</v>
      </c>
      <c r="I352" s="2">
        <v>0</v>
      </c>
      <c r="J352" s="2">
        <v>76851</v>
      </c>
      <c r="K352" s="2">
        <v>0</v>
      </c>
      <c r="L352" s="2">
        <v>0</v>
      </c>
      <c r="M352" s="2">
        <v>2042</v>
      </c>
      <c r="N352" s="2">
        <v>18957</v>
      </c>
      <c r="O352" s="2">
        <v>15767</v>
      </c>
      <c r="P352" s="2">
        <v>8399</v>
      </c>
      <c r="Q352" s="2">
        <v>905</v>
      </c>
      <c r="R352" s="2">
        <v>0</v>
      </c>
      <c r="S352" s="2">
        <v>0</v>
      </c>
      <c r="T352" s="2">
        <v>15868.8</v>
      </c>
      <c r="U352" s="2">
        <v>0</v>
      </c>
      <c r="V352" s="2">
        <v>0</v>
      </c>
      <c r="W352" s="2">
        <v>0</v>
      </c>
      <c r="X352" s="2">
        <v>16445</v>
      </c>
      <c r="Y352" s="2">
        <v>6715</v>
      </c>
      <c r="Z352" s="2">
        <v>2481</v>
      </c>
      <c r="AA352" s="2">
        <v>0</v>
      </c>
      <c r="AB352" s="2">
        <v>587300.80000000005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</row>
    <row r="353" spans="1:36" x14ac:dyDescent="0.25">
      <c r="A353" s="2">
        <v>4027</v>
      </c>
      <c r="B353" s="2">
        <v>7</v>
      </c>
      <c r="C353" t="s">
        <v>354</v>
      </c>
      <c r="D353" s="2">
        <v>0</v>
      </c>
      <c r="E353" s="2">
        <v>0</v>
      </c>
      <c r="F353" s="2">
        <v>1045</v>
      </c>
      <c r="G353" s="2">
        <v>1130</v>
      </c>
      <c r="H353" s="2">
        <v>7132560</v>
      </c>
      <c r="I353" s="2">
        <v>17767</v>
      </c>
      <c r="J353" s="2">
        <v>2828565</v>
      </c>
      <c r="K353" s="2">
        <v>69894</v>
      </c>
      <c r="L353" s="2">
        <v>0</v>
      </c>
      <c r="M353" s="2">
        <v>33145</v>
      </c>
      <c r="N353" s="2">
        <v>0</v>
      </c>
      <c r="O353" s="2">
        <v>255995</v>
      </c>
      <c r="P353" s="2">
        <v>136364</v>
      </c>
      <c r="Q353" s="2">
        <v>14690</v>
      </c>
      <c r="R353" s="2">
        <v>291393</v>
      </c>
      <c r="S353" s="2">
        <v>0</v>
      </c>
      <c r="T353" s="2">
        <v>135600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17707</v>
      </c>
      <c r="AA353" s="2">
        <v>0</v>
      </c>
      <c r="AB353" s="2">
        <v>10933680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</row>
    <row r="354" spans="1:36" x14ac:dyDescent="0.25">
      <c r="A354" s="2">
        <v>4029</v>
      </c>
      <c r="B354" s="2">
        <v>7</v>
      </c>
      <c r="C354" t="s">
        <v>355</v>
      </c>
      <c r="D354" s="2">
        <v>0</v>
      </c>
      <c r="E354" s="2">
        <v>0</v>
      </c>
      <c r="F354" s="2">
        <v>484</v>
      </c>
      <c r="G354" s="2">
        <v>524.4</v>
      </c>
      <c r="H354" s="2">
        <v>3310013</v>
      </c>
      <c r="I354" s="2">
        <v>0</v>
      </c>
      <c r="J354" s="2">
        <v>1419222</v>
      </c>
      <c r="K354" s="2">
        <v>200340</v>
      </c>
      <c r="L354" s="2">
        <v>0</v>
      </c>
      <c r="M354" s="2">
        <v>15382</v>
      </c>
      <c r="N354" s="2">
        <v>0</v>
      </c>
      <c r="O354" s="2">
        <v>118800</v>
      </c>
      <c r="P354" s="2">
        <v>63282</v>
      </c>
      <c r="Q354" s="2">
        <v>6817</v>
      </c>
      <c r="R354" s="2">
        <v>0</v>
      </c>
      <c r="S354" s="2">
        <v>0</v>
      </c>
      <c r="T354" s="2">
        <v>90196.800000000003</v>
      </c>
      <c r="U354" s="2">
        <v>0</v>
      </c>
      <c r="V354" s="2">
        <v>0</v>
      </c>
      <c r="W354" s="2">
        <v>0</v>
      </c>
      <c r="X354" s="2">
        <v>129283</v>
      </c>
      <c r="Y354" s="2">
        <v>0</v>
      </c>
      <c r="Z354" s="2">
        <v>14819</v>
      </c>
      <c r="AA354" s="2">
        <v>0</v>
      </c>
      <c r="AB354" s="2">
        <v>5238871.8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</row>
    <row r="355" spans="1:36" x14ac:dyDescent="0.25">
      <c r="A355" s="2">
        <v>4030</v>
      </c>
      <c r="B355" s="2">
        <v>7</v>
      </c>
      <c r="C355" t="s">
        <v>356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</row>
    <row r="356" spans="1:36" x14ac:dyDescent="0.25">
      <c r="A356" s="2">
        <v>4031</v>
      </c>
      <c r="B356" s="2">
        <v>7</v>
      </c>
      <c r="C356" t="s">
        <v>357</v>
      </c>
      <c r="D356" s="2">
        <v>0</v>
      </c>
      <c r="E356" s="2">
        <v>0</v>
      </c>
      <c r="F356" s="2">
        <v>85</v>
      </c>
      <c r="G356" s="2">
        <v>102</v>
      </c>
      <c r="H356" s="2">
        <v>643824</v>
      </c>
      <c r="I356" s="2">
        <v>0</v>
      </c>
      <c r="J356" s="2">
        <v>261062</v>
      </c>
      <c r="K356" s="2">
        <v>0</v>
      </c>
      <c r="L356" s="2">
        <v>0</v>
      </c>
      <c r="M356" s="2">
        <v>2992</v>
      </c>
      <c r="N356" s="2">
        <v>0</v>
      </c>
      <c r="O356" s="2">
        <v>23108</v>
      </c>
      <c r="P356" s="2">
        <v>12309</v>
      </c>
      <c r="Q356" s="2">
        <v>1326</v>
      </c>
      <c r="R356" s="2">
        <v>0</v>
      </c>
      <c r="S356" s="2">
        <v>0</v>
      </c>
      <c r="T356" s="2">
        <v>15810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2560</v>
      </c>
      <c r="AA356" s="2">
        <v>0</v>
      </c>
      <c r="AB356" s="2">
        <v>962991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</row>
    <row r="357" spans="1:36" x14ac:dyDescent="0.25">
      <c r="A357" s="2">
        <v>4032</v>
      </c>
      <c r="B357" s="2">
        <v>7</v>
      </c>
      <c r="C357" t="s">
        <v>358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</row>
    <row r="358" spans="1:36" x14ac:dyDescent="0.25">
      <c r="A358" s="2">
        <v>4035</v>
      </c>
      <c r="B358" s="2">
        <v>7</v>
      </c>
      <c r="C358" t="s">
        <v>359</v>
      </c>
      <c r="D358" s="2">
        <v>0</v>
      </c>
      <c r="E358" s="2">
        <v>0</v>
      </c>
      <c r="F358" s="2">
        <v>300</v>
      </c>
      <c r="G358" s="2">
        <v>300</v>
      </c>
      <c r="H358" s="2">
        <v>1893600</v>
      </c>
      <c r="I358" s="2">
        <v>0</v>
      </c>
      <c r="J358" s="2">
        <v>640802</v>
      </c>
      <c r="K358" s="2">
        <v>38160</v>
      </c>
      <c r="L358" s="2">
        <v>0</v>
      </c>
      <c r="M358" s="2">
        <v>8800</v>
      </c>
      <c r="N358" s="2">
        <v>0</v>
      </c>
      <c r="O358" s="2">
        <v>67963</v>
      </c>
      <c r="P358" s="2">
        <v>36203</v>
      </c>
      <c r="Q358" s="2">
        <v>3900</v>
      </c>
      <c r="R358" s="2">
        <v>99432</v>
      </c>
      <c r="S358" s="2">
        <v>0</v>
      </c>
      <c r="T358" s="2">
        <v>54000</v>
      </c>
      <c r="U358" s="2">
        <v>0</v>
      </c>
      <c r="V358" s="2">
        <v>0</v>
      </c>
      <c r="W358" s="2">
        <v>0</v>
      </c>
      <c r="X358" s="2">
        <v>71346</v>
      </c>
      <c r="Y358" s="2">
        <v>0</v>
      </c>
      <c r="Z358" s="2">
        <v>10362</v>
      </c>
      <c r="AA358" s="2">
        <v>0</v>
      </c>
      <c r="AB358" s="2">
        <v>2853222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</row>
    <row r="359" spans="1:36" x14ac:dyDescent="0.25">
      <c r="A359" s="2">
        <v>4036</v>
      </c>
      <c r="B359" s="2">
        <v>7</v>
      </c>
      <c r="C359" t="s">
        <v>360</v>
      </c>
      <c r="D359" s="2">
        <v>0</v>
      </c>
      <c r="E359" s="2">
        <v>0</v>
      </c>
      <c r="F359" s="2">
        <v>85</v>
      </c>
      <c r="G359" s="2">
        <v>102</v>
      </c>
      <c r="H359" s="2">
        <v>643824</v>
      </c>
      <c r="I359" s="2">
        <v>0</v>
      </c>
      <c r="J359" s="2">
        <v>220094</v>
      </c>
      <c r="K359" s="2">
        <v>0</v>
      </c>
      <c r="L359" s="2">
        <v>0</v>
      </c>
      <c r="M359" s="2">
        <v>2992</v>
      </c>
      <c r="N359" s="2">
        <v>0</v>
      </c>
      <c r="O359" s="2">
        <v>23108</v>
      </c>
      <c r="P359" s="2">
        <v>12309</v>
      </c>
      <c r="Q359" s="2">
        <v>1326</v>
      </c>
      <c r="R359" s="2">
        <v>0</v>
      </c>
      <c r="S359" s="2">
        <v>0</v>
      </c>
      <c r="T359" s="2">
        <v>17646</v>
      </c>
      <c r="U359" s="2">
        <v>0</v>
      </c>
      <c r="V359" s="2">
        <v>0</v>
      </c>
      <c r="W359" s="2">
        <v>0</v>
      </c>
      <c r="X359" s="2">
        <v>22011</v>
      </c>
      <c r="Y359" s="2">
        <v>0</v>
      </c>
      <c r="Z359" s="2">
        <v>4712</v>
      </c>
      <c r="AA359" s="2">
        <v>0</v>
      </c>
      <c r="AB359" s="2">
        <v>926011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</row>
    <row r="360" spans="1:36" x14ac:dyDescent="0.25">
      <c r="A360" s="2">
        <v>4038</v>
      </c>
      <c r="B360" s="2">
        <v>7</v>
      </c>
      <c r="C360" t="s">
        <v>361</v>
      </c>
      <c r="D360" s="2">
        <v>0</v>
      </c>
      <c r="E360" s="2">
        <v>0</v>
      </c>
      <c r="F360" s="2">
        <v>375</v>
      </c>
      <c r="G360" s="2">
        <v>392.59999999999997</v>
      </c>
      <c r="H360" s="2">
        <v>2478091</v>
      </c>
      <c r="I360" s="2">
        <v>6173</v>
      </c>
      <c r="J360" s="2">
        <v>1182279</v>
      </c>
      <c r="K360" s="2">
        <v>47700</v>
      </c>
      <c r="L360" s="2">
        <v>0</v>
      </c>
      <c r="M360" s="2">
        <v>11516</v>
      </c>
      <c r="N360" s="2">
        <v>0</v>
      </c>
      <c r="O360" s="2">
        <v>88941</v>
      </c>
      <c r="P360" s="2">
        <v>47377</v>
      </c>
      <c r="Q360" s="2">
        <v>5104</v>
      </c>
      <c r="R360" s="2">
        <v>30686</v>
      </c>
      <c r="S360" s="2">
        <v>0</v>
      </c>
      <c r="T360" s="2">
        <v>12955.8</v>
      </c>
      <c r="U360" s="2">
        <v>0</v>
      </c>
      <c r="V360" s="2">
        <v>0</v>
      </c>
      <c r="W360" s="2">
        <v>0</v>
      </c>
      <c r="X360" s="2">
        <v>94875</v>
      </c>
      <c r="Y360" s="2">
        <v>16256</v>
      </c>
      <c r="Z360" s="2">
        <v>15260</v>
      </c>
      <c r="AA360" s="2">
        <v>0</v>
      </c>
      <c r="AB360" s="2">
        <v>3942338.8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</row>
    <row r="361" spans="1:36" x14ac:dyDescent="0.25">
      <c r="A361" s="2">
        <v>4039</v>
      </c>
      <c r="B361" s="2">
        <v>7</v>
      </c>
      <c r="C361" t="s">
        <v>362</v>
      </c>
      <c r="D361" s="2">
        <v>0</v>
      </c>
      <c r="E361" s="2">
        <v>0</v>
      </c>
      <c r="F361" s="2">
        <v>326</v>
      </c>
      <c r="G361" s="2">
        <v>391.2</v>
      </c>
      <c r="H361" s="2">
        <v>2469254</v>
      </c>
      <c r="I361" s="2">
        <v>0</v>
      </c>
      <c r="J361" s="2">
        <v>850231</v>
      </c>
      <c r="K361" s="2">
        <v>0</v>
      </c>
      <c r="L361" s="2">
        <v>0</v>
      </c>
      <c r="M361" s="2">
        <v>11475</v>
      </c>
      <c r="N361" s="2">
        <v>0</v>
      </c>
      <c r="O361" s="2">
        <v>88624</v>
      </c>
      <c r="P361" s="2">
        <v>47208</v>
      </c>
      <c r="Q361" s="2">
        <v>5086</v>
      </c>
      <c r="R361" s="2">
        <v>34555</v>
      </c>
      <c r="S361" s="2">
        <v>0</v>
      </c>
      <c r="T361" s="2">
        <v>50464.799999999996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5864</v>
      </c>
      <c r="AA361" s="2">
        <v>0</v>
      </c>
      <c r="AB361" s="2">
        <v>3562761.8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</row>
    <row r="362" spans="1:36" x14ac:dyDescent="0.25">
      <c r="A362" s="2">
        <v>4042</v>
      </c>
      <c r="B362" s="2">
        <v>7</v>
      </c>
      <c r="C362" t="s">
        <v>363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</row>
    <row r="363" spans="1:36" x14ac:dyDescent="0.25">
      <c r="A363" s="2">
        <v>4043</v>
      </c>
      <c r="B363" s="2">
        <v>7</v>
      </c>
      <c r="C363" t="s">
        <v>364</v>
      </c>
      <c r="D363" s="2">
        <v>0</v>
      </c>
      <c r="E363" s="2">
        <v>0</v>
      </c>
      <c r="F363" s="2">
        <v>505</v>
      </c>
      <c r="G363" s="2">
        <v>586</v>
      </c>
      <c r="H363" s="2">
        <v>3698832</v>
      </c>
      <c r="I363" s="2">
        <v>9214</v>
      </c>
      <c r="J363" s="2">
        <v>4736</v>
      </c>
      <c r="K363" s="2">
        <v>15802</v>
      </c>
      <c r="L363" s="2">
        <v>0</v>
      </c>
      <c r="M363" s="2">
        <v>17189</v>
      </c>
      <c r="N363" s="2">
        <v>0</v>
      </c>
      <c r="O363" s="2">
        <v>132755</v>
      </c>
      <c r="P363" s="2">
        <v>70716</v>
      </c>
      <c r="Q363" s="2">
        <v>7618</v>
      </c>
      <c r="R363" s="2">
        <v>393</v>
      </c>
      <c r="S363" s="2">
        <v>0</v>
      </c>
      <c r="T363" s="2">
        <v>75008</v>
      </c>
      <c r="U363" s="2">
        <v>-172366</v>
      </c>
      <c r="V363" s="2">
        <v>0</v>
      </c>
      <c r="W363" s="2">
        <v>0</v>
      </c>
      <c r="X363" s="2">
        <v>0</v>
      </c>
      <c r="Y363" s="2">
        <v>0</v>
      </c>
      <c r="Z363" s="2">
        <v>12541</v>
      </c>
      <c r="AA363" s="2">
        <v>0</v>
      </c>
      <c r="AB363" s="2">
        <v>3872438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</row>
    <row r="364" spans="1:36" x14ac:dyDescent="0.25">
      <c r="A364" s="2">
        <v>4049</v>
      </c>
      <c r="B364" s="2">
        <v>7</v>
      </c>
      <c r="C364" t="s">
        <v>365</v>
      </c>
      <c r="D364" s="2">
        <v>0</v>
      </c>
      <c r="E364" s="2">
        <v>0</v>
      </c>
      <c r="F364" s="2">
        <v>175</v>
      </c>
      <c r="G364" s="2">
        <v>210</v>
      </c>
      <c r="H364" s="2">
        <v>1325520</v>
      </c>
      <c r="I364" s="2">
        <v>0</v>
      </c>
      <c r="J364" s="2">
        <v>71709</v>
      </c>
      <c r="K364" s="2">
        <v>19049</v>
      </c>
      <c r="L364" s="2">
        <v>0</v>
      </c>
      <c r="M364" s="2">
        <v>6160</v>
      </c>
      <c r="N364" s="2">
        <v>0</v>
      </c>
      <c r="O364" s="2">
        <v>47574</v>
      </c>
      <c r="P364" s="2">
        <v>25342</v>
      </c>
      <c r="Q364" s="2">
        <v>2730</v>
      </c>
      <c r="R364" s="2">
        <v>0</v>
      </c>
      <c r="S364" s="2">
        <v>0</v>
      </c>
      <c r="T364" s="2">
        <v>31920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4975</v>
      </c>
      <c r="AA364" s="2">
        <v>0</v>
      </c>
      <c r="AB364" s="2">
        <v>1534979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</row>
    <row r="365" spans="1:36" x14ac:dyDescent="0.25">
      <c r="A365" s="2">
        <v>4050</v>
      </c>
      <c r="B365" s="2">
        <v>7</v>
      </c>
      <c r="C365" t="s">
        <v>366</v>
      </c>
      <c r="D365" s="2">
        <v>0</v>
      </c>
      <c r="E365" s="2">
        <v>0</v>
      </c>
      <c r="F365" s="2">
        <v>100</v>
      </c>
      <c r="G365" s="2">
        <v>103.8</v>
      </c>
      <c r="H365" s="2">
        <v>655186</v>
      </c>
      <c r="I365" s="2">
        <v>0</v>
      </c>
      <c r="J365" s="2">
        <v>92833</v>
      </c>
      <c r="K365" s="2">
        <v>0</v>
      </c>
      <c r="L365" s="2">
        <v>0</v>
      </c>
      <c r="M365" s="2">
        <v>3045</v>
      </c>
      <c r="N365" s="2">
        <v>23061</v>
      </c>
      <c r="O365" s="2">
        <v>23515</v>
      </c>
      <c r="P365" s="2">
        <v>12526</v>
      </c>
      <c r="Q365" s="2">
        <v>1349</v>
      </c>
      <c r="R365" s="2">
        <v>0</v>
      </c>
      <c r="S365" s="2">
        <v>0</v>
      </c>
      <c r="T365" s="2">
        <v>11521.8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2174</v>
      </c>
      <c r="AA365" s="2">
        <v>0</v>
      </c>
      <c r="AB365" s="2">
        <v>825210.8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</row>
    <row r="366" spans="1:36" x14ac:dyDescent="0.25">
      <c r="A366" s="2">
        <v>4053</v>
      </c>
      <c r="B366" s="2">
        <v>7</v>
      </c>
      <c r="C366" t="s">
        <v>367</v>
      </c>
      <c r="D366" s="2">
        <v>0</v>
      </c>
      <c r="E366" s="2">
        <v>0</v>
      </c>
      <c r="F366" s="2">
        <v>428</v>
      </c>
      <c r="G366" s="2">
        <v>497.6</v>
      </c>
      <c r="H366" s="2">
        <v>3140851</v>
      </c>
      <c r="I366" s="2">
        <v>0</v>
      </c>
      <c r="J366" s="2">
        <v>40622</v>
      </c>
      <c r="K366" s="2">
        <v>16112</v>
      </c>
      <c r="L366" s="2">
        <v>0</v>
      </c>
      <c r="M366" s="2">
        <v>14596</v>
      </c>
      <c r="N366" s="2">
        <v>36751</v>
      </c>
      <c r="O366" s="2">
        <v>112728</v>
      </c>
      <c r="P366" s="2">
        <v>60048</v>
      </c>
      <c r="Q366" s="2">
        <v>6469</v>
      </c>
      <c r="R366" s="2">
        <v>2005</v>
      </c>
      <c r="S366" s="2">
        <v>0</v>
      </c>
      <c r="T366" s="2">
        <v>43291.200000000004</v>
      </c>
      <c r="U366" s="2">
        <v>-183115</v>
      </c>
      <c r="V366" s="2">
        <v>0</v>
      </c>
      <c r="W366" s="2">
        <v>0</v>
      </c>
      <c r="X366" s="2">
        <v>0</v>
      </c>
      <c r="Y366" s="2">
        <v>27212</v>
      </c>
      <c r="Z366" s="2">
        <v>13377</v>
      </c>
      <c r="AA366" s="2">
        <v>0</v>
      </c>
      <c r="AB366" s="2">
        <v>3330947.2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</row>
    <row r="367" spans="1:36" x14ac:dyDescent="0.25">
      <c r="A367" s="2">
        <v>4054</v>
      </c>
      <c r="B367" s="2">
        <v>7</v>
      </c>
      <c r="C367" t="s">
        <v>368</v>
      </c>
      <c r="D367" s="2">
        <v>0</v>
      </c>
      <c r="E367" s="2">
        <v>0</v>
      </c>
      <c r="F367" s="2">
        <v>102</v>
      </c>
      <c r="G367" s="2">
        <v>109.39999999999999</v>
      </c>
      <c r="H367" s="2">
        <v>690533</v>
      </c>
      <c r="I367" s="2">
        <v>0</v>
      </c>
      <c r="J367" s="2">
        <v>26561</v>
      </c>
      <c r="K367" s="2">
        <v>0</v>
      </c>
      <c r="L367" s="2">
        <v>0</v>
      </c>
      <c r="M367" s="2">
        <v>3209</v>
      </c>
      <c r="N367" s="2">
        <v>14827</v>
      </c>
      <c r="O367" s="2">
        <v>24784</v>
      </c>
      <c r="P367" s="2">
        <v>13202</v>
      </c>
      <c r="Q367" s="2">
        <v>1422</v>
      </c>
      <c r="R367" s="2">
        <v>513</v>
      </c>
      <c r="S367" s="2">
        <v>0</v>
      </c>
      <c r="T367" s="2">
        <v>10611.8</v>
      </c>
      <c r="U367" s="2">
        <v>-47006</v>
      </c>
      <c r="V367" s="2">
        <v>0</v>
      </c>
      <c r="W367" s="2">
        <v>0</v>
      </c>
      <c r="X367" s="2">
        <v>0</v>
      </c>
      <c r="Y367" s="2">
        <v>0</v>
      </c>
      <c r="Z367" s="2">
        <v>3952</v>
      </c>
      <c r="AA367" s="2">
        <v>0</v>
      </c>
      <c r="AB367" s="2">
        <v>742608.8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</row>
    <row r="368" spans="1:36" x14ac:dyDescent="0.25">
      <c r="A368" s="2">
        <v>4055</v>
      </c>
      <c r="B368" s="2">
        <v>7</v>
      </c>
      <c r="C368" t="s">
        <v>369</v>
      </c>
      <c r="D368" s="2">
        <v>0</v>
      </c>
      <c r="E368" s="2">
        <v>0</v>
      </c>
      <c r="F368" s="2">
        <v>150</v>
      </c>
      <c r="G368" s="2">
        <v>150</v>
      </c>
      <c r="H368" s="2">
        <v>946800</v>
      </c>
      <c r="I368" s="2">
        <v>2358</v>
      </c>
      <c r="J368" s="2">
        <v>55770</v>
      </c>
      <c r="K368" s="2">
        <v>0</v>
      </c>
      <c r="L368" s="2">
        <v>0</v>
      </c>
      <c r="M368" s="2">
        <v>4400</v>
      </c>
      <c r="N368" s="2">
        <v>14734</v>
      </c>
      <c r="O368" s="2">
        <v>33982</v>
      </c>
      <c r="P368" s="2">
        <v>18101</v>
      </c>
      <c r="Q368" s="2">
        <v>1950</v>
      </c>
      <c r="R368" s="2">
        <v>800</v>
      </c>
      <c r="S368" s="2">
        <v>0</v>
      </c>
      <c r="T368" s="2">
        <v>30000</v>
      </c>
      <c r="U368" s="2">
        <v>-58855</v>
      </c>
      <c r="V368" s="2">
        <v>0</v>
      </c>
      <c r="W368" s="2">
        <v>0</v>
      </c>
      <c r="X368" s="2">
        <v>0</v>
      </c>
      <c r="Y368" s="2">
        <v>0</v>
      </c>
      <c r="Z368" s="2">
        <v>3765</v>
      </c>
      <c r="AA368" s="2">
        <v>0</v>
      </c>
      <c r="AB368" s="2">
        <v>1053805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</row>
    <row r="369" spans="1:36" x14ac:dyDescent="0.25">
      <c r="A369" s="2">
        <v>4056</v>
      </c>
      <c r="B369" s="2">
        <v>7</v>
      </c>
      <c r="C369" t="s">
        <v>370</v>
      </c>
      <c r="D369" s="2">
        <v>0</v>
      </c>
      <c r="E369" s="2">
        <v>0</v>
      </c>
      <c r="F369" s="2">
        <v>60</v>
      </c>
      <c r="G369" s="2">
        <v>72</v>
      </c>
      <c r="H369" s="2">
        <v>454464</v>
      </c>
      <c r="I369" s="2">
        <v>0</v>
      </c>
      <c r="J369" s="2">
        <v>46521</v>
      </c>
      <c r="K369" s="2">
        <v>0</v>
      </c>
      <c r="L369" s="2">
        <v>0</v>
      </c>
      <c r="M369" s="2">
        <v>2112</v>
      </c>
      <c r="N369" s="2">
        <v>2172</v>
      </c>
      <c r="O369" s="2">
        <v>16311</v>
      </c>
      <c r="P369" s="2">
        <v>8689</v>
      </c>
      <c r="Q369" s="2">
        <v>936</v>
      </c>
      <c r="R369" s="2">
        <v>0</v>
      </c>
      <c r="S369" s="2">
        <v>0</v>
      </c>
      <c r="T369" s="2">
        <v>7272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1745</v>
      </c>
      <c r="AA369" s="2">
        <v>0</v>
      </c>
      <c r="AB369" s="2">
        <v>540222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</row>
    <row r="370" spans="1:36" x14ac:dyDescent="0.25">
      <c r="A370" s="2">
        <v>4057</v>
      </c>
      <c r="B370" s="2">
        <v>7</v>
      </c>
      <c r="C370" t="s">
        <v>371</v>
      </c>
      <c r="D370" s="2">
        <v>0</v>
      </c>
      <c r="E370" s="2">
        <v>0</v>
      </c>
      <c r="F370" s="2">
        <v>130</v>
      </c>
      <c r="G370" s="2">
        <v>156</v>
      </c>
      <c r="H370" s="2">
        <v>984672</v>
      </c>
      <c r="I370" s="2">
        <v>0</v>
      </c>
      <c r="J370" s="2">
        <v>265894</v>
      </c>
      <c r="K370" s="2">
        <v>24804</v>
      </c>
      <c r="L370" s="2">
        <v>0</v>
      </c>
      <c r="M370" s="2">
        <v>4576</v>
      </c>
      <c r="N370" s="2">
        <v>0</v>
      </c>
      <c r="O370" s="2">
        <v>35341</v>
      </c>
      <c r="P370" s="2">
        <v>18825</v>
      </c>
      <c r="Q370" s="2">
        <v>2028</v>
      </c>
      <c r="R370" s="2">
        <v>0</v>
      </c>
      <c r="S370" s="2">
        <v>0</v>
      </c>
      <c r="T370" s="2">
        <v>4212</v>
      </c>
      <c r="U370" s="2">
        <v>0</v>
      </c>
      <c r="V370" s="2">
        <v>0</v>
      </c>
      <c r="W370" s="2">
        <v>0</v>
      </c>
      <c r="X370" s="2">
        <v>29854</v>
      </c>
      <c r="Y370" s="2">
        <v>0</v>
      </c>
      <c r="Z370" s="2">
        <v>4951</v>
      </c>
      <c r="AA370" s="2">
        <v>0</v>
      </c>
      <c r="AB370" s="2">
        <v>1345303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</row>
    <row r="371" spans="1:36" x14ac:dyDescent="0.25">
      <c r="A371" s="2">
        <v>4058</v>
      </c>
      <c r="B371" s="2">
        <v>7</v>
      </c>
      <c r="C371" t="s">
        <v>372</v>
      </c>
      <c r="D371" s="2">
        <v>0</v>
      </c>
      <c r="E371" s="2">
        <v>0</v>
      </c>
      <c r="F371" s="2">
        <v>180</v>
      </c>
      <c r="G371" s="2">
        <v>188</v>
      </c>
      <c r="H371" s="2">
        <v>1186656</v>
      </c>
      <c r="I371" s="2">
        <v>0</v>
      </c>
      <c r="J371" s="2">
        <v>77863</v>
      </c>
      <c r="K371" s="2">
        <v>0</v>
      </c>
      <c r="L371" s="2">
        <v>0</v>
      </c>
      <c r="M371" s="2">
        <v>5514</v>
      </c>
      <c r="N371" s="2">
        <v>34830</v>
      </c>
      <c r="O371" s="2">
        <v>42590</v>
      </c>
      <c r="P371" s="2">
        <v>22687</v>
      </c>
      <c r="Q371" s="2">
        <v>2444</v>
      </c>
      <c r="R371" s="2">
        <v>2765</v>
      </c>
      <c r="S371" s="2">
        <v>0</v>
      </c>
      <c r="T371" s="2">
        <v>28200</v>
      </c>
      <c r="U371" s="2">
        <v>-90128</v>
      </c>
      <c r="V371" s="2">
        <v>0</v>
      </c>
      <c r="W371" s="2">
        <v>0</v>
      </c>
      <c r="X371" s="2">
        <v>0</v>
      </c>
      <c r="Y371" s="2">
        <v>29686</v>
      </c>
      <c r="Z371" s="2">
        <v>5923</v>
      </c>
      <c r="AA371" s="2">
        <v>0</v>
      </c>
      <c r="AB371" s="2">
        <v>1349030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</row>
    <row r="372" spans="1:36" x14ac:dyDescent="0.25">
      <c r="A372" s="2">
        <v>4059</v>
      </c>
      <c r="B372" s="2">
        <v>7</v>
      </c>
      <c r="C372" t="s">
        <v>373</v>
      </c>
      <c r="D372" s="2">
        <v>0</v>
      </c>
      <c r="E372" s="2">
        <v>0</v>
      </c>
      <c r="F372" s="2">
        <v>290</v>
      </c>
      <c r="G372" s="2">
        <v>322</v>
      </c>
      <c r="H372" s="2">
        <v>2032464</v>
      </c>
      <c r="I372" s="2">
        <v>5063</v>
      </c>
      <c r="J372" s="2">
        <v>89161</v>
      </c>
      <c r="K372" s="2">
        <v>0</v>
      </c>
      <c r="L372" s="2">
        <v>0</v>
      </c>
      <c r="M372" s="2">
        <v>9445</v>
      </c>
      <c r="N372" s="2">
        <v>44408</v>
      </c>
      <c r="O372" s="2">
        <v>72947</v>
      </c>
      <c r="P372" s="2">
        <v>38858</v>
      </c>
      <c r="Q372" s="2">
        <v>4186</v>
      </c>
      <c r="R372" s="2">
        <v>8823</v>
      </c>
      <c r="S372" s="2">
        <v>0</v>
      </c>
      <c r="T372" s="2">
        <v>20930</v>
      </c>
      <c r="U372" s="2">
        <v>0</v>
      </c>
      <c r="V372" s="2">
        <v>0</v>
      </c>
      <c r="W372" s="2">
        <v>0</v>
      </c>
      <c r="X372" s="2">
        <v>65780</v>
      </c>
      <c r="Y372" s="2">
        <v>0</v>
      </c>
      <c r="Z372" s="2">
        <v>10527</v>
      </c>
      <c r="AA372" s="2">
        <v>0</v>
      </c>
      <c r="AB372" s="2">
        <v>2336812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</row>
    <row r="373" spans="1:36" x14ac:dyDescent="0.25">
      <c r="A373" s="2">
        <v>4064</v>
      </c>
      <c r="B373" s="2">
        <v>7</v>
      </c>
      <c r="C373" t="s">
        <v>374</v>
      </c>
      <c r="D373" s="2">
        <v>0</v>
      </c>
      <c r="E373" s="2">
        <v>0</v>
      </c>
      <c r="F373" s="2">
        <v>109</v>
      </c>
      <c r="G373" s="2">
        <v>118.19999999999999</v>
      </c>
      <c r="H373" s="2">
        <v>746078</v>
      </c>
      <c r="I373" s="2">
        <v>0</v>
      </c>
      <c r="J373" s="2">
        <v>200931</v>
      </c>
      <c r="K373" s="2">
        <v>0</v>
      </c>
      <c r="L373" s="2">
        <v>0</v>
      </c>
      <c r="M373" s="2">
        <v>3467</v>
      </c>
      <c r="N373" s="2">
        <v>16811</v>
      </c>
      <c r="O373" s="2">
        <v>26778</v>
      </c>
      <c r="P373" s="2">
        <v>14264</v>
      </c>
      <c r="Q373" s="2">
        <v>1537</v>
      </c>
      <c r="R373" s="2">
        <v>0</v>
      </c>
      <c r="S373" s="2">
        <v>0</v>
      </c>
      <c r="T373" s="2">
        <v>7328.4</v>
      </c>
      <c r="U373" s="2">
        <v>0</v>
      </c>
      <c r="V373" s="2">
        <v>0</v>
      </c>
      <c r="W373" s="2">
        <v>0</v>
      </c>
      <c r="X373" s="2">
        <v>0</v>
      </c>
      <c r="Y373" s="2">
        <v>707</v>
      </c>
      <c r="Z373" s="2">
        <v>3942</v>
      </c>
      <c r="AA373" s="2">
        <v>0</v>
      </c>
      <c r="AB373" s="2">
        <v>1021843.4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</row>
    <row r="374" spans="1:36" x14ac:dyDescent="0.25">
      <c r="A374" s="2">
        <v>4066</v>
      </c>
      <c r="B374" s="2">
        <v>7</v>
      </c>
      <c r="C374" t="s">
        <v>375</v>
      </c>
      <c r="D374" s="2">
        <v>0</v>
      </c>
      <c r="E374" s="2">
        <v>0</v>
      </c>
      <c r="F374" s="2">
        <v>76</v>
      </c>
      <c r="G374" s="2">
        <v>89.8</v>
      </c>
      <c r="H374" s="2">
        <v>566818</v>
      </c>
      <c r="I374" s="2">
        <v>0</v>
      </c>
      <c r="J374" s="2">
        <v>62076</v>
      </c>
      <c r="K374" s="2">
        <v>0</v>
      </c>
      <c r="L374" s="2">
        <v>0</v>
      </c>
      <c r="M374" s="2">
        <v>2634</v>
      </c>
      <c r="N374" s="2">
        <v>4026</v>
      </c>
      <c r="O374" s="2">
        <v>20344</v>
      </c>
      <c r="P374" s="2">
        <v>10837</v>
      </c>
      <c r="Q374" s="2">
        <v>1167</v>
      </c>
      <c r="R374" s="2">
        <v>849</v>
      </c>
      <c r="S374" s="2">
        <v>0</v>
      </c>
      <c r="T374" s="2">
        <v>7633</v>
      </c>
      <c r="U374" s="2">
        <v>-30440</v>
      </c>
      <c r="V374" s="2">
        <v>0</v>
      </c>
      <c r="W374" s="2">
        <v>0</v>
      </c>
      <c r="X374" s="2">
        <v>0</v>
      </c>
      <c r="Y374" s="2">
        <v>0</v>
      </c>
      <c r="Z374" s="2">
        <v>2012</v>
      </c>
      <c r="AA374" s="2">
        <v>0</v>
      </c>
      <c r="AB374" s="2">
        <v>647956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</row>
    <row r="375" spans="1:36" x14ac:dyDescent="0.25">
      <c r="A375" s="2">
        <v>4067</v>
      </c>
      <c r="B375" s="2">
        <v>7</v>
      </c>
      <c r="C375" t="s">
        <v>376</v>
      </c>
      <c r="D375" s="2">
        <v>0</v>
      </c>
      <c r="E375" s="2">
        <v>0</v>
      </c>
      <c r="F375" s="2">
        <v>440</v>
      </c>
      <c r="G375" s="2">
        <v>472</v>
      </c>
      <c r="H375" s="2">
        <v>2979264</v>
      </c>
      <c r="I375" s="2">
        <v>0</v>
      </c>
      <c r="J375" s="2">
        <v>1086422</v>
      </c>
      <c r="K375" s="2">
        <v>343440</v>
      </c>
      <c r="L375" s="2">
        <v>0</v>
      </c>
      <c r="M375" s="2">
        <v>13845</v>
      </c>
      <c r="N375" s="2">
        <v>0</v>
      </c>
      <c r="O375" s="2">
        <v>106929</v>
      </c>
      <c r="P375" s="2">
        <v>56959</v>
      </c>
      <c r="Q375" s="2">
        <v>6136</v>
      </c>
      <c r="R375" s="2">
        <v>32223</v>
      </c>
      <c r="S375" s="2">
        <v>0</v>
      </c>
      <c r="T375" s="2">
        <v>14632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13597</v>
      </c>
      <c r="AA375" s="2">
        <v>0</v>
      </c>
      <c r="AB375" s="2">
        <v>4653447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</row>
    <row r="376" spans="1:36" x14ac:dyDescent="0.25">
      <c r="A376" s="2">
        <v>4068</v>
      </c>
      <c r="B376" s="2">
        <v>7</v>
      </c>
      <c r="C376" t="s">
        <v>377</v>
      </c>
      <c r="D376" s="2">
        <v>0</v>
      </c>
      <c r="E376" s="2">
        <v>0</v>
      </c>
      <c r="F376" s="2">
        <v>456</v>
      </c>
      <c r="G376" s="2">
        <v>485.6</v>
      </c>
      <c r="H376" s="2">
        <v>3065107</v>
      </c>
      <c r="I376" s="2">
        <v>7635</v>
      </c>
      <c r="J376" s="2">
        <v>1234995</v>
      </c>
      <c r="K376" s="2">
        <v>114480</v>
      </c>
      <c r="L376" s="2">
        <v>0</v>
      </c>
      <c r="M376" s="2">
        <v>14244</v>
      </c>
      <c r="N376" s="2">
        <v>0</v>
      </c>
      <c r="O376" s="2">
        <v>110010</v>
      </c>
      <c r="P376" s="2">
        <v>58600</v>
      </c>
      <c r="Q376" s="2">
        <v>6313</v>
      </c>
      <c r="R376" s="2">
        <v>43063</v>
      </c>
      <c r="S376" s="2">
        <v>0</v>
      </c>
      <c r="T376" s="2">
        <v>48560</v>
      </c>
      <c r="U376" s="2">
        <v>0</v>
      </c>
      <c r="V376" s="2">
        <v>0</v>
      </c>
      <c r="W376" s="2">
        <v>0</v>
      </c>
      <c r="X376" s="2">
        <v>113344</v>
      </c>
      <c r="Y376" s="2">
        <v>0</v>
      </c>
      <c r="Z376" s="2">
        <v>13035</v>
      </c>
      <c r="AA376" s="2">
        <v>0</v>
      </c>
      <c r="AB376" s="2">
        <v>4716042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</row>
    <row r="377" spans="1:36" x14ac:dyDescent="0.25">
      <c r="A377" s="2">
        <v>4070</v>
      </c>
      <c r="B377" s="2">
        <v>7</v>
      </c>
      <c r="C377" t="s">
        <v>378</v>
      </c>
      <c r="D377" s="2">
        <v>0</v>
      </c>
      <c r="E377" s="2">
        <v>0</v>
      </c>
      <c r="F377" s="2">
        <v>520</v>
      </c>
      <c r="G377" s="2">
        <v>542.6</v>
      </c>
      <c r="H377" s="2">
        <v>3424891</v>
      </c>
      <c r="I377" s="2">
        <v>0</v>
      </c>
      <c r="J377" s="2">
        <v>1201333</v>
      </c>
      <c r="K377" s="2">
        <v>274752</v>
      </c>
      <c r="L377" s="2">
        <v>0</v>
      </c>
      <c r="M377" s="2">
        <v>15916</v>
      </c>
      <c r="N377" s="2">
        <v>0</v>
      </c>
      <c r="O377" s="2">
        <v>122923</v>
      </c>
      <c r="P377" s="2">
        <v>65479</v>
      </c>
      <c r="Q377" s="2">
        <v>7054</v>
      </c>
      <c r="R377" s="2">
        <v>156535</v>
      </c>
      <c r="S377" s="2">
        <v>0</v>
      </c>
      <c r="T377" s="2">
        <v>90614.2</v>
      </c>
      <c r="U377" s="2">
        <v>0</v>
      </c>
      <c r="V377" s="2">
        <v>0</v>
      </c>
      <c r="W377" s="2">
        <v>0</v>
      </c>
      <c r="X377" s="2">
        <v>129536</v>
      </c>
      <c r="Y377" s="2">
        <v>0</v>
      </c>
      <c r="Z377" s="2">
        <v>16093</v>
      </c>
      <c r="AA377" s="2">
        <v>0</v>
      </c>
      <c r="AB377" s="2">
        <v>5375590.2000000002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</row>
    <row r="378" spans="1:36" x14ac:dyDescent="0.25">
      <c r="A378" s="2">
        <v>4073</v>
      </c>
      <c r="B378" s="2">
        <v>7</v>
      </c>
      <c r="C378" t="s">
        <v>379</v>
      </c>
      <c r="D378" s="2">
        <v>0</v>
      </c>
      <c r="E378" s="2">
        <v>0</v>
      </c>
      <c r="F378" s="2">
        <v>530</v>
      </c>
      <c r="G378" s="2">
        <v>576</v>
      </c>
      <c r="H378" s="2">
        <v>3635712</v>
      </c>
      <c r="I378" s="2">
        <v>9056</v>
      </c>
      <c r="J378" s="2">
        <v>1517658</v>
      </c>
      <c r="K378" s="2">
        <v>287154</v>
      </c>
      <c r="L378" s="2">
        <v>0</v>
      </c>
      <c r="M378" s="2">
        <v>16895</v>
      </c>
      <c r="N378" s="2">
        <v>0</v>
      </c>
      <c r="O378" s="2">
        <v>130489</v>
      </c>
      <c r="P378" s="2">
        <v>69509</v>
      </c>
      <c r="Q378" s="2">
        <v>7488</v>
      </c>
      <c r="R378" s="2">
        <v>0</v>
      </c>
      <c r="S378" s="2">
        <v>0</v>
      </c>
      <c r="T378" s="2">
        <v>94464</v>
      </c>
      <c r="U378" s="2">
        <v>0</v>
      </c>
      <c r="V378" s="2">
        <v>0</v>
      </c>
      <c r="W378" s="2">
        <v>0</v>
      </c>
      <c r="X378" s="2">
        <v>151294</v>
      </c>
      <c r="Y378" s="2">
        <v>0</v>
      </c>
      <c r="Z378" s="2">
        <v>18826</v>
      </c>
      <c r="AA378" s="2">
        <v>0</v>
      </c>
      <c r="AB378" s="2">
        <v>5787251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</row>
    <row r="379" spans="1:36" x14ac:dyDescent="0.25">
      <c r="A379" s="2">
        <v>4074</v>
      </c>
      <c r="B379" s="2">
        <v>7</v>
      </c>
      <c r="C379" t="s">
        <v>380</v>
      </c>
      <c r="D379" s="2">
        <v>0</v>
      </c>
      <c r="E379" s="2">
        <v>0</v>
      </c>
      <c r="F379" s="2">
        <v>475</v>
      </c>
      <c r="G379" s="2">
        <v>546</v>
      </c>
      <c r="H379" s="2">
        <v>3446352</v>
      </c>
      <c r="I379" s="2">
        <v>0</v>
      </c>
      <c r="J379" s="2">
        <v>116721</v>
      </c>
      <c r="K379" s="2">
        <v>0</v>
      </c>
      <c r="L379" s="2">
        <v>0</v>
      </c>
      <c r="M379" s="2">
        <v>16015</v>
      </c>
      <c r="N379" s="2">
        <v>0</v>
      </c>
      <c r="O379" s="2">
        <v>123693</v>
      </c>
      <c r="P379" s="2">
        <v>65889</v>
      </c>
      <c r="Q379" s="2">
        <v>7098</v>
      </c>
      <c r="R379" s="2">
        <v>0</v>
      </c>
      <c r="S379" s="2">
        <v>0</v>
      </c>
      <c r="T379" s="2">
        <v>53508</v>
      </c>
      <c r="U379" s="2">
        <v>0</v>
      </c>
      <c r="V379" s="2">
        <v>0</v>
      </c>
      <c r="W379" s="2">
        <v>0</v>
      </c>
      <c r="X379" s="2">
        <v>97405</v>
      </c>
      <c r="Y379" s="2">
        <v>0</v>
      </c>
      <c r="Z379" s="2">
        <v>11978</v>
      </c>
      <c r="AA379" s="2">
        <v>0</v>
      </c>
      <c r="AB379" s="2">
        <v>3841254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</row>
    <row r="380" spans="1:36" x14ac:dyDescent="0.25">
      <c r="A380" s="2">
        <v>4075</v>
      </c>
      <c r="B380" s="2">
        <v>7</v>
      </c>
      <c r="C380" t="s">
        <v>381</v>
      </c>
      <c r="D380" s="2">
        <v>0</v>
      </c>
      <c r="E380" s="2">
        <v>0</v>
      </c>
      <c r="F380" s="2">
        <v>259</v>
      </c>
      <c r="G380" s="2">
        <v>306.39999999999998</v>
      </c>
      <c r="H380" s="2">
        <v>1933997</v>
      </c>
      <c r="I380" s="2">
        <v>0</v>
      </c>
      <c r="J380" s="2">
        <v>57308</v>
      </c>
      <c r="K380" s="2">
        <v>17437</v>
      </c>
      <c r="L380" s="2">
        <v>0</v>
      </c>
      <c r="M380" s="2">
        <v>8987</v>
      </c>
      <c r="N380" s="2">
        <v>0</v>
      </c>
      <c r="O380" s="2">
        <v>69413</v>
      </c>
      <c r="P380" s="2">
        <v>36975</v>
      </c>
      <c r="Q380" s="2">
        <v>3983</v>
      </c>
      <c r="R380" s="2">
        <v>0</v>
      </c>
      <c r="S380" s="2">
        <v>0</v>
      </c>
      <c r="T380" s="2">
        <v>30333.599999999999</v>
      </c>
      <c r="U380" s="2">
        <v>0</v>
      </c>
      <c r="V380" s="2">
        <v>0</v>
      </c>
      <c r="W380" s="2">
        <v>0</v>
      </c>
      <c r="X380" s="2">
        <v>62491</v>
      </c>
      <c r="Y380" s="2">
        <v>0</v>
      </c>
      <c r="Z380" s="2">
        <v>11825</v>
      </c>
      <c r="AA380" s="2">
        <v>0</v>
      </c>
      <c r="AB380" s="2">
        <v>2170258.6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</row>
    <row r="381" spans="1:36" x14ac:dyDescent="0.25">
      <c r="A381" s="2">
        <v>4077</v>
      </c>
      <c r="B381" s="2">
        <v>7</v>
      </c>
      <c r="C381" t="s">
        <v>382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</row>
    <row r="382" spans="1:36" x14ac:dyDescent="0.25">
      <c r="A382" s="2">
        <v>4078</v>
      </c>
      <c r="B382" s="2">
        <v>7</v>
      </c>
      <c r="C382" t="s">
        <v>383</v>
      </c>
      <c r="D382" s="2">
        <v>0</v>
      </c>
      <c r="E382" s="2">
        <v>0</v>
      </c>
      <c r="F382" s="2">
        <v>1130</v>
      </c>
      <c r="G382" s="2">
        <v>1182</v>
      </c>
      <c r="H382" s="2">
        <v>7460784</v>
      </c>
      <c r="I382" s="2">
        <v>0</v>
      </c>
      <c r="J382" s="2">
        <v>3305836</v>
      </c>
      <c r="K382" s="2">
        <v>690696</v>
      </c>
      <c r="L382" s="2">
        <v>0</v>
      </c>
      <c r="M382" s="2">
        <v>34671</v>
      </c>
      <c r="N382" s="2">
        <v>0</v>
      </c>
      <c r="O382" s="2">
        <v>267775</v>
      </c>
      <c r="P382" s="2">
        <v>142639</v>
      </c>
      <c r="Q382" s="2">
        <v>15366</v>
      </c>
      <c r="R382" s="2">
        <v>527113</v>
      </c>
      <c r="S382" s="2">
        <v>0</v>
      </c>
      <c r="T382" s="2">
        <v>49644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70232</v>
      </c>
      <c r="AA382" s="2">
        <v>0</v>
      </c>
      <c r="AB382" s="2">
        <v>12564756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</row>
    <row r="383" spans="1:36" x14ac:dyDescent="0.25">
      <c r="A383" s="2">
        <v>4079</v>
      </c>
      <c r="B383" s="2">
        <v>7</v>
      </c>
      <c r="C383" t="s">
        <v>384</v>
      </c>
      <c r="D383" s="2">
        <v>0</v>
      </c>
      <c r="E383" s="2">
        <v>0</v>
      </c>
      <c r="F383" s="2">
        <v>155</v>
      </c>
      <c r="G383" s="2">
        <v>155</v>
      </c>
      <c r="H383" s="2">
        <v>978360</v>
      </c>
      <c r="I383" s="2">
        <v>0</v>
      </c>
      <c r="J383" s="2">
        <v>331664</v>
      </c>
      <c r="K383" s="2">
        <v>0</v>
      </c>
      <c r="L383" s="2">
        <v>0</v>
      </c>
      <c r="M383" s="2">
        <v>4546</v>
      </c>
      <c r="N383" s="2">
        <v>0</v>
      </c>
      <c r="O383" s="2">
        <v>35114</v>
      </c>
      <c r="P383" s="2">
        <v>18705</v>
      </c>
      <c r="Q383" s="2">
        <v>2015</v>
      </c>
      <c r="R383" s="2">
        <v>0</v>
      </c>
      <c r="S383" s="2">
        <v>0</v>
      </c>
      <c r="T383" s="2">
        <v>3720</v>
      </c>
      <c r="U383" s="2">
        <v>-45592</v>
      </c>
      <c r="V383" s="2">
        <v>0</v>
      </c>
      <c r="W383" s="2">
        <v>0</v>
      </c>
      <c r="X383" s="2">
        <v>42504</v>
      </c>
      <c r="Y383" s="2">
        <v>0</v>
      </c>
      <c r="Z383" s="2">
        <v>4117</v>
      </c>
      <c r="AA383" s="2">
        <v>0</v>
      </c>
      <c r="AB383" s="2">
        <v>1332649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</row>
    <row r="384" spans="1:36" x14ac:dyDescent="0.25">
      <c r="A384" s="2">
        <v>4080</v>
      </c>
      <c r="B384" s="2">
        <v>7</v>
      </c>
      <c r="C384" t="s">
        <v>385</v>
      </c>
      <c r="D384" s="2">
        <v>0</v>
      </c>
      <c r="E384" s="2">
        <v>0</v>
      </c>
      <c r="F384" s="2">
        <v>40</v>
      </c>
      <c r="G384" s="2">
        <v>48</v>
      </c>
      <c r="H384" s="2">
        <v>302976</v>
      </c>
      <c r="I384" s="2">
        <v>755</v>
      </c>
      <c r="J384" s="2">
        <v>74433</v>
      </c>
      <c r="K384" s="2">
        <v>0</v>
      </c>
      <c r="L384" s="2">
        <v>0</v>
      </c>
      <c r="M384" s="2">
        <v>1408</v>
      </c>
      <c r="N384" s="2">
        <v>8642</v>
      </c>
      <c r="O384" s="2">
        <v>10874</v>
      </c>
      <c r="P384" s="2">
        <v>5792</v>
      </c>
      <c r="Q384" s="2">
        <v>624</v>
      </c>
      <c r="R384" s="2">
        <v>6175</v>
      </c>
      <c r="S384" s="2">
        <v>0</v>
      </c>
      <c r="T384" s="2">
        <v>5136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1007</v>
      </c>
      <c r="AA384" s="2">
        <v>0</v>
      </c>
      <c r="AB384" s="2">
        <v>417822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</row>
    <row r="385" spans="1:36" x14ac:dyDescent="0.25">
      <c r="A385" s="2">
        <v>4081</v>
      </c>
      <c r="B385" s="2">
        <v>7</v>
      </c>
      <c r="C385" t="s">
        <v>386</v>
      </c>
      <c r="D385" s="2">
        <v>0</v>
      </c>
      <c r="E385" s="2">
        <v>0</v>
      </c>
      <c r="F385" s="2">
        <v>55</v>
      </c>
      <c r="G385" s="2">
        <v>65.599999999999994</v>
      </c>
      <c r="H385" s="2">
        <v>414067</v>
      </c>
      <c r="I385" s="2">
        <v>1031</v>
      </c>
      <c r="J385" s="2">
        <v>58506</v>
      </c>
      <c r="K385" s="2">
        <v>19080</v>
      </c>
      <c r="L385" s="2">
        <v>0</v>
      </c>
      <c r="M385" s="2">
        <v>1924</v>
      </c>
      <c r="N385" s="2">
        <v>6444</v>
      </c>
      <c r="O385" s="2">
        <v>14861</v>
      </c>
      <c r="P385" s="2">
        <v>7916</v>
      </c>
      <c r="Q385" s="2">
        <v>853</v>
      </c>
      <c r="R385" s="2">
        <v>0</v>
      </c>
      <c r="S385" s="2">
        <v>0</v>
      </c>
      <c r="T385" s="2">
        <v>13579.199999999999</v>
      </c>
      <c r="U385" s="2">
        <v>-25740</v>
      </c>
      <c r="V385" s="2">
        <v>0</v>
      </c>
      <c r="W385" s="2">
        <v>0</v>
      </c>
      <c r="X385" s="2">
        <v>0</v>
      </c>
      <c r="Y385" s="2">
        <v>0</v>
      </c>
      <c r="Z385" s="2">
        <v>2213</v>
      </c>
      <c r="AA385" s="2">
        <v>0</v>
      </c>
      <c r="AB385" s="2">
        <v>514734.2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</row>
    <row r="386" spans="1:36" x14ac:dyDescent="0.25">
      <c r="A386" s="2">
        <v>4082</v>
      </c>
      <c r="B386" s="2">
        <v>7</v>
      </c>
      <c r="C386" t="s">
        <v>387</v>
      </c>
      <c r="D386" s="2">
        <v>0</v>
      </c>
      <c r="E386" s="2">
        <v>0</v>
      </c>
      <c r="F386" s="2">
        <v>440</v>
      </c>
      <c r="G386" s="2">
        <v>528</v>
      </c>
      <c r="H386" s="2">
        <v>3332736</v>
      </c>
      <c r="I386" s="2">
        <v>8302</v>
      </c>
      <c r="J386" s="2">
        <v>131243</v>
      </c>
      <c r="K386" s="2">
        <v>16056</v>
      </c>
      <c r="L386" s="2">
        <v>0</v>
      </c>
      <c r="M386" s="2">
        <v>15487</v>
      </c>
      <c r="N386" s="2">
        <v>0</v>
      </c>
      <c r="O386" s="2">
        <v>119615</v>
      </c>
      <c r="P386" s="2">
        <v>63717</v>
      </c>
      <c r="Q386" s="2">
        <v>6864</v>
      </c>
      <c r="R386" s="2">
        <v>808</v>
      </c>
      <c r="S386" s="2">
        <v>0</v>
      </c>
      <c r="T386" s="2">
        <v>61248</v>
      </c>
      <c r="U386" s="2">
        <v>0</v>
      </c>
      <c r="V386" s="2">
        <v>0</v>
      </c>
      <c r="W386" s="2">
        <v>0</v>
      </c>
      <c r="X386" s="2">
        <v>121693</v>
      </c>
      <c r="Y386" s="2">
        <v>95418</v>
      </c>
      <c r="Z386" s="2">
        <v>20630</v>
      </c>
      <c r="AA386" s="2">
        <v>0</v>
      </c>
      <c r="AB386" s="2">
        <v>3872124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</row>
    <row r="387" spans="1:36" x14ac:dyDescent="0.25">
      <c r="A387" s="2">
        <v>4083</v>
      </c>
      <c r="B387" s="2">
        <v>7</v>
      </c>
      <c r="C387" t="s">
        <v>388</v>
      </c>
      <c r="D387" s="2">
        <v>0</v>
      </c>
      <c r="E387" s="2">
        <v>0</v>
      </c>
      <c r="F387" s="2">
        <v>100</v>
      </c>
      <c r="G387" s="2">
        <v>100</v>
      </c>
      <c r="H387" s="2">
        <v>631200</v>
      </c>
      <c r="I387" s="2">
        <v>0</v>
      </c>
      <c r="J387" s="2">
        <v>19883</v>
      </c>
      <c r="K387" s="2">
        <v>19080</v>
      </c>
      <c r="L387" s="2">
        <v>0</v>
      </c>
      <c r="M387" s="2">
        <v>2933</v>
      </c>
      <c r="N387" s="2">
        <v>14223</v>
      </c>
      <c r="O387" s="2">
        <v>22654</v>
      </c>
      <c r="P387" s="2">
        <v>12068</v>
      </c>
      <c r="Q387" s="2">
        <v>1300</v>
      </c>
      <c r="R387" s="2">
        <v>1865</v>
      </c>
      <c r="S387" s="2">
        <v>0</v>
      </c>
      <c r="T387" s="2">
        <v>6100</v>
      </c>
      <c r="U387" s="2">
        <v>-43637</v>
      </c>
      <c r="V387" s="2">
        <v>0</v>
      </c>
      <c r="W387" s="2">
        <v>0</v>
      </c>
      <c r="X387" s="2">
        <v>24794</v>
      </c>
      <c r="Y387" s="2">
        <v>0</v>
      </c>
      <c r="Z387" s="2">
        <v>2745</v>
      </c>
      <c r="AA387" s="2">
        <v>0</v>
      </c>
      <c r="AB387" s="2">
        <v>690414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</row>
    <row r="388" spans="1:36" x14ac:dyDescent="0.25">
      <c r="A388" s="2">
        <v>4084</v>
      </c>
      <c r="B388" s="2">
        <v>7</v>
      </c>
      <c r="C388" t="s">
        <v>389</v>
      </c>
      <c r="D388" s="2">
        <v>0</v>
      </c>
      <c r="E388" s="2">
        <v>0</v>
      </c>
      <c r="F388" s="2">
        <v>350</v>
      </c>
      <c r="G388" s="2">
        <v>350</v>
      </c>
      <c r="H388" s="2">
        <v>2209200</v>
      </c>
      <c r="I388" s="2">
        <v>0</v>
      </c>
      <c r="J388" s="2">
        <v>62706</v>
      </c>
      <c r="K388" s="2">
        <v>0</v>
      </c>
      <c r="L388" s="2">
        <v>0</v>
      </c>
      <c r="M388" s="2">
        <v>10266</v>
      </c>
      <c r="N388" s="2">
        <v>176178</v>
      </c>
      <c r="O388" s="2">
        <v>79290</v>
      </c>
      <c r="P388" s="2">
        <v>42237</v>
      </c>
      <c r="Q388" s="2">
        <v>4550</v>
      </c>
      <c r="R388" s="2">
        <v>6493</v>
      </c>
      <c r="S388" s="2">
        <v>0</v>
      </c>
      <c r="T388" s="2">
        <v>23100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9353</v>
      </c>
      <c r="AA388" s="2">
        <v>0</v>
      </c>
      <c r="AB388" s="2">
        <v>2623373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</row>
    <row r="389" spans="1:36" x14ac:dyDescent="0.25">
      <c r="A389" s="2">
        <v>4085</v>
      </c>
      <c r="B389" s="2">
        <v>7</v>
      </c>
      <c r="C389" t="s">
        <v>390</v>
      </c>
      <c r="D389" s="2">
        <v>0</v>
      </c>
      <c r="E389" s="2">
        <v>0</v>
      </c>
      <c r="F389" s="2">
        <v>215</v>
      </c>
      <c r="G389" s="2">
        <v>258</v>
      </c>
      <c r="H389" s="2">
        <v>1628496</v>
      </c>
      <c r="I389" s="2">
        <v>4057</v>
      </c>
      <c r="J389" s="2">
        <v>94073</v>
      </c>
      <c r="K389" s="2">
        <v>0</v>
      </c>
      <c r="L389" s="2">
        <v>0</v>
      </c>
      <c r="M389" s="2">
        <v>7568</v>
      </c>
      <c r="N389" s="2">
        <v>21027</v>
      </c>
      <c r="O389" s="2">
        <v>58448</v>
      </c>
      <c r="P389" s="2">
        <v>31134</v>
      </c>
      <c r="Q389" s="2">
        <v>3354</v>
      </c>
      <c r="R389" s="2">
        <v>3333</v>
      </c>
      <c r="S389" s="2">
        <v>0</v>
      </c>
      <c r="T389" s="2">
        <v>19350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7463</v>
      </c>
      <c r="AA389" s="2">
        <v>0</v>
      </c>
      <c r="AB389" s="2">
        <v>1878303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</row>
    <row r="390" spans="1:36" x14ac:dyDescent="0.25">
      <c r="A390" s="2">
        <v>4086</v>
      </c>
      <c r="B390" s="2">
        <v>7</v>
      </c>
      <c r="C390" t="s">
        <v>391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</row>
    <row r="391" spans="1:36" x14ac:dyDescent="0.25">
      <c r="A391" s="2">
        <v>4087</v>
      </c>
      <c r="B391" s="2">
        <v>7</v>
      </c>
      <c r="C391" t="s">
        <v>392</v>
      </c>
      <c r="D391" s="2">
        <v>0</v>
      </c>
      <c r="E391" s="2">
        <v>0</v>
      </c>
      <c r="F391" s="2">
        <v>75</v>
      </c>
      <c r="G391" s="2">
        <v>89.999999999999986</v>
      </c>
      <c r="H391" s="2">
        <v>568080</v>
      </c>
      <c r="I391" s="2">
        <v>0</v>
      </c>
      <c r="J391" s="2">
        <v>74731</v>
      </c>
      <c r="K391" s="2">
        <v>19080</v>
      </c>
      <c r="L391" s="2">
        <v>0</v>
      </c>
      <c r="M391" s="2">
        <v>2640</v>
      </c>
      <c r="N391" s="2">
        <v>0</v>
      </c>
      <c r="O391" s="2">
        <v>20389</v>
      </c>
      <c r="P391" s="2">
        <v>10861</v>
      </c>
      <c r="Q391" s="2">
        <v>1170</v>
      </c>
      <c r="R391" s="2">
        <v>874</v>
      </c>
      <c r="S391" s="2">
        <v>0</v>
      </c>
      <c r="T391" s="2">
        <v>8819.9999999999982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2030</v>
      </c>
      <c r="AA391" s="2">
        <v>0</v>
      </c>
      <c r="AB391" s="2">
        <v>708675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</row>
    <row r="392" spans="1:36" x14ac:dyDescent="0.25">
      <c r="A392" s="2">
        <v>4088</v>
      </c>
      <c r="B392" s="2">
        <v>7</v>
      </c>
      <c r="C392" t="s">
        <v>393</v>
      </c>
      <c r="D392" s="2">
        <v>0</v>
      </c>
      <c r="E392" s="2">
        <v>0</v>
      </c>
      <c r="F392" s="2">
        <v>316</v>
      </c>
      <c r="G392" s="2">
        <v>316</v>
      </c>
      <c r="H392" s="2">
        <v>1994592</v>
      </c>
      <c r="I392" s="2">
        <v>0</v>
      </c>
      <c r="J392" s="2">
        <v>1043785</v>
      </c>
      <c r="K392" s="2">
        <v>27312</v>
      </c>
      <c r="L392" s="2">
        <v>0</v>
      </c>
      <c r="M392" s="2">
        <v>9269</v>
      </c>
      <c r="N392" s="2">
        <v>0</v>
      </c>
      <c r="O392" s="2">
        <v>71588</v>
      </c>
      <c r="P392" s="2">
        <v>38134</v>
      </c>
      <c r="Q392" s="2">
        <v>4108</v>
      </c>
      <c r="R392" s="2">
        <v>0</v>
      </c>
      <c r="S392" s="2">
        <v>0</v>
      </c>
      <c r="T392" s="2">
        <v>55616</v>
      </c>
      <c r="U392" s="2">
        <v>0</v>
      </c>
      <c r="V392" s="2">
        <v>0</v>
      </c>
      <c r="W392" s="2">
        <v>0</v>
      </c>
      <c r="X392" s="2">
        <v>80454</v>
      </c>
      <c r="Y392" s="2">
        <v>0</v>
      </c>
      <c r="Z392" s="2">
        <v>10484</v>
      </c>
      <c r="AA392" s="2">
        <v>0</v>
      </c>
      <c r="AB392" s="2">
        <v>3254888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</row>
    <row r="393" spans="1:36" x14ac:dyDescent="0.25">
      <c r="A393" s="2">
        <v>4089</v>
      </c>
      <c r="B393" s="2">
        <v>7</v>
      </c>
      <c r="C393" t="s">
        <v>394</v>
      </c>
      <c r="D393" s="2">
        <v>0</v>
      </c>
      <c r="E393" s="2">
        <v>0</v>
      </c>
      <c r="F393" s="2">
        <v>346</v>
      </c>
      <c r="G393" s="2">
        <v>362.2</v>
      </c>
      <c r="H393" s="2">
        <v>2286206</v>
      </c>
      <c r="I393" s="2">
        <v>0</v>
      </c>
      <c r="J393" s="2">
        <v>142970</v>
      </c>
      <c r="K393" s="2">
        <v>16593</v>
      </c>
      <c r="L393" s="2">
        <v>0</v>
      </c>
      <c r="M393" s="2">
        <v>10624</v>
      </c>
      <c r="N393" s="2">
        <v>0</v>
      </c>
      <c r="O393" s="2">
        <v>82054</v>
      </c>
      <c r="P393" s="2">
        <v>43709</v>
      </c>
      <c r="Q393" s="2">
        <v>4709</v>
      </c>
      <c r="R393" s="2">
        <v>0</v>
      </c>
      <c r="S393" s="2">
        <v>0</v>
      </c>
      <c r="T393" s="2">
        <v>10141.6</v>
      </c>
      <c r="U393" s="2">
        <v>-106537</v>
      </c>
      <c r="V393" s="2">
        <v>0</v>
      </c>
      <c r="W393" s="2">
        <v>0</v>
      </c>
      <c r="X393" s="2">
        <v>0</v>
      </c>
      <c r="Y393" s="2">
        <v>0</v>
      </c>
      <c r="Z393" s="2">
        <v>9417</v>
      </c>
      <c r="AA393" s="2">
        <v>0</v>
      </c>
      <c r="AB393" s="2">
        <v>2499886.6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</row>
    <row r="394" spans="1:36" x14ac:dyDescent="0.25">
      <c r="A394" s="2">
        <v>4090</v>
      </c>
      <c r="B394" s="2">
        <v>7</v>
      </c>
      <c r="C394" t="s">
        <v>395</v>
      </c>
      <c r="D394" s="2">
        <v>0</v>
      </c>
      <c r="E394" s="2">
        <v>0</v>
      </c>
      <c r="F394" s="2">
        <v>180</v>
      </c>
      <c r="G394" s="2">
        <v>180</v>
      </c>
      <c r="H394" s="2">
        <v>1136160</v>
      </c>
      <c r="I394" s="2">
        <v>0</v>
      </c>
      <c r="J394" s="2">
        <v>9686</v>
      </c>
      <c r="K394" s="2">
        <v>0</v>
      </c>
      <c r="L394" s="2">
        <v>0</v>
      </c>
      <c r="M394" s="2">
        <v>5280</v>
      </c>
      <c r="N394" s="2">
        <v>16900</v>
      </c>
      <c r="O394" s="2">
        <v>40778</v>
      </c>
      <c r="P394" s="2">
        <v>21722</v>
      </c>
      <c r="Q394" s="2">
        <v>2340</v>
      </c>
      <c r="R394" s="2">
        <v>1566</v>
      </c>
      <c r="S394" s="2">
        <v>0</v>
      </c>
      <c r="T394" s="2">
        <v>21780</v>
      </c>
      <c r="U394" s="2">
        <v>-69845</v>
      </c>
      <c r="V394" s="2">
        <v>0</v>
      </c>
      <c r="W394" s="2">
        <v>0</v>
      </c>
      <c r="X394" s="2">
        <v>45540</v>
      </c>
      <c r="Y394" s="2">
        <v>0</v>
      </c>
      <c r="Z394" s="2">
        <v>5957</v>
      </c>
      <c r="AA394" s="2">
        <v>0</v>
      </c>
      <c r="AB394" s="2">
        <v>1192324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</row>
    <row r="395" spans="1:36" x14ac:dyDescent="0.25">
      <c r="A395" s="2">
        <v>4091</v>
      </c>
      <c r="B395" s="2">
        <v>7</v>
      </c>
      <c r="C395" t="s">
        <v>396</v>
      </c>
      <c r="D395" s="2">
        <v>0</v>
      </c>
      <c r="E395" s="2">
        <v>0</v>
      </c>
      <c r="F395" s="2">
        <v>122</v>
      </c>
      <c r="G395" s="2">
        <v>142.80000000000001</v>
      </c>
      <c r="H395" s="2">
        <v>901354</v>
      </c>
      <c r="I395" s="2">
        <v>0</v>
      </c>
      <c r="J395" s="2">
        <v>3647</v>
      </c>
      <c r="K395" s="2">
        <v>0</v>
      </c>
      <c r="L395" s="2">
        <v>0</v>
      </c>
      <c r="M395" s="2">
        <v>4189</v>
      </c>
      <c r="N395" s="2">
        <v>13408</v>
      </c>
      <c r="O395" s="2">
        <v>32351</v>
      </c>
      <c r="P395" s="2">
        <v>17233</v>
      </c>
      <c r="Q395" s="2">
        <v>1856</v>
      </c>
      <c r="R395" s="2">
        <v>0</v>
      </c>
      <c r="S395" s="2">
        <v>0</v>
      </c>
      <c r="T395" s="2">
        <v>17564.400000000001</v>
      </c>
      <c r="U395" s="2">
        <v>-55411</v>
      </c>
      <c r="V395" s="2">
        <v>0</v>
      </c>
      <c r="W395" s="2">
        <v>0</v>
      </c>
      <c r="X395" s="2">
        <v>30107</v>
      </c>
      <c r="Y395" s="2">
        <v>0</v>
      </c>
      <c r="Z395" s="2">
        <v>4429</v>
      </c>
      <c r="AA395" s="2">
        <v>0</v>
      </c>
      <c r="AB395" s="2">
        <v>940620.4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</row>
    <row r="396" spans="1:36" x14ac:dyDescent="0.25">
      <c r="A396" s="2">
        <v>4092</v>
      </c>
      <c r="B396" s="2">
        <v>7</v>
      </c>
      <c r="C396" t="s">
        <v>397</v>
      </c>
      <c r="D396" s="2">
        <v>0</v>
      </c>
      <c r="E396" s="2">
        <v>0</v>
      </c>
      <c r="F396" s="2">
        <v>64</v>
      </c>
      <c r="G396" s="2">
        <v>76.8</v>
      </c>
      <c r="H396" s="2">
        <v>484762</v>
      </c>
      <c r="I396" s="2">
        <v>0</v>
      </c>
      <c r="J396" s="2">
        <v>84065</v>
      </c>
      <c r="K396" s="2">
        <v>0</v>
      </c>
      <c r="L396" s="2">
        <v>0</v>
      </c>
      <c r="M396" s="2">
        <v>2253</v>
      </c>
      <c r="N396" s="2">
        <v>0</v>
      </c>
      <c r="O396" s="2">
        <v>17399</v>
      </c>
      <c r="P396" s="2">
        <v>9268</v>
      </c>
      <c r="Q396" s="2">
        <v>998</v>
      </c>
      <c r="R396" s="2">
        <v>118</v>
      </c>
      <c r="S396" s="2">
        <v>0</v>
      </c>
      <c r="T396" s="2">
        <v>2380.7999999999997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2260</v>
      </c>
      <c r="AA396" s="2">
        <v>0</v>
      </c>
      <c r="AB396" s="2">
        <v>603503.80000000005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</row>
    <row r="397" spans="1:36" x14ac:dyDescent="0.25">
      <c r="A397" s="2">
        <v>4093</v>
      </c>
      <c r="B397" s="2">
        <v>7</v>
      </c>
      <c r="C397" t="s">
        <v>398</v>
      </c>
      <c r="D397" s="2">
        <v>0</v>
      </c>
      <c r="E397" s="2">
        <v>0</v>
      </c>
      <c r="F397" s="2">
        <v>120</v>
      </c>
      <c r="G397" s="2">
        <v>144</v>
      </c>
      <c r="H397" s="2">
        <v>908928</v>
      </c>
      <c r="I397" s="2">
        <v>0</v>
      </c>
      <c r="J397" s="2">
        <v>217442</v>
      </c>
      <c r="K397" s="2">
        <v>0</v>
      </c>
      <c r="L397" s="2">
        <v>0</v>
      </c>
      <c r="M397" s="2">
        <v>4224</v>
      </c>
      <c r="N397" s="2">
        <v>16284</v>
      </c>
      <c r="O397" s="2">
        <v>32622</v>
      </c>
      <c r="P397" s="2">
        <v>17377</v>
      </c>
      <c r="Q397" s="2">
        <v>1872</v>
      </c>
      <c r="R397" s="2">
        <v>539</v>
      </c>
      <c r="S397" s="2">
        <v>0</v>
      </c>
      <c r="T397" s="2">
        <v>23184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3946</v>
      </c>
      <c r="AA397" s="2">
        <v>0</v>
      </c>
      <c r="AB397" s="2">
        <v>1226418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</row>
    <row r="398" spans="1:36" x14ac:dyDescent="0.25">
      <c r="A398" s="2">
        <v>4095</v>
      </c>
      <c r="B398" s="2">
        <v>7</v>
      </c>
      <c r="C398" t="s">
        <v>399</v>
      </c>
      <c r="D398" s="2">
        <v>0</v>
      </c>
      <c r="E398" s="2">
        <v>0</v>
      </c>
      <c r="F398" s="2">
        <v>175</v>
      </c>
      <c r="G398" s="2">
        <v>210</v>
      </c>
      <c r="H398" s="2">
        <v>1325520</v>
      </c>
      <c r="I398" s="2">
        <v>0</v>
      </c>
      <c r="J398" s="2">
        <v>11274</v>
      </c>
      <c r="K398" s="2">
        <v>0</v>
      </c>
      <c r="L398" s="2">
        <v>0</v>
      </c>
      <c r="M398" s="2">
        <v>6160</v>
      </c>
      <c r="N398" s="2">
        <v>20677</v>
      </c>
      <c r="O398" s="2">
        <v>47574</v>
      </c>
      <c r="P398" s="2">
        <v>25342</v>
      </c>
      <c r="Q398" s="2">
        <v>2730</v>
      </c>
      <c r="R398" s="2">
        <v>2386</v>
      </c>
      <c r="S398" s="2">
        <v>0</v>
      </c>
      <c r="T398" s="2">
        <v>20370</v>
      </c>
      <c r="U398" s="2">
        <v>-82446</v>
      </c>
      <c r="V398" s="2">
        <v>0</v>
      </c>
      <c r="W398" s="2">
        <v>0</v>
      </c>
      <c r="X398" s="2">
        <v>46552</v>
      </c>
      <c r="Y398" s="2">
        <v>0</v>
      </c>
      <c r="Z398" s="2">
        <v>5639</v>
      </c>
      <c r="AA398" s="2">
        <v>0</v>
      </c>
      <c r="AB398" s="2">
        <v>1385226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</row>
    <row r="399" spans="1:36" x14ac:dyDescent="0.25">
      <c r="A399" s="2">
        <v>4097</v>
      </c>
      <c r="B399" s="2">
        <v>7</v>
      </c>
      <c r="C399" t="s">
        <v>400</v>
      </c>
      <c r="D399" s="2">
        <v>0</v>
      </c>
      <c r="E399" s="2">
        <v>0</v>
      </c>
      <c r="F399" s="2">
        <v>391</v>
      </c>
      <c r="G399" s="2">
        <v>413.6</v>
      </c>
      <c r="H399" s="2">
        <v>2610643</v>
      </c>
      <c r="I399" s="2">
        <v>6503</v>
      </c>
      <c r="J399" s="2">
        <v>804982</v>
      </c>
      <c r="K399" s="2">
        <v>252810</v>
      </c>
      <c r="L399" s="2">
        <v>0</v>
      </c>
      <c r="M399" s="2">
        <v>12132</v>
      </c>
      <c r="N399" s="2">
        <v>0</v>
      </c>
      <c r="O399" s="2">
        <v>93699</v>
      </c>
      <c r="P399" s="2">
        <v>49912</v>
      </c>
      <c r="Q399" s="2">
        <v>5377</v>
      </c>
      <c r="R399" s="2">
        <v>105183</v>
      </c>
      <c r="S399" s="2">
        <v>0</v>
      </c>
      <c r="T399" s="2">
        <v>5790.4000000000005</v>
      </c>
      <c r="U399" s="2">
        <v>-121656</v>
      </c>
      <c r="V399" s="2">
        <v>0</v>
      </c>
      <c r="W399" s="2">
        <v>0</v>
      </c>
      <c r="X399" s="2">
        <v>91333</v>
      </c>
      <c r="Y399" s="2">
        <v>0</v>
      </c>
      <c r="Z399" s="2">
        <v>14404</v>
      </c>
      <c r="AA399" s="2">
        <v>0</v>
      </c>
      <c r="AB399" s="2">
        <v>3839779.4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</row>
    <row r="400" spans="1:36" x14ac:dyDescent="0.25">
      <c r="A400" s="2">
        <v>4098</v>
      </c>
      <c r="B400" s="2">
        <v>7</v>
      </c>
      <c r="C400" t="s">
        <v>401</v>
      </c>
      <c r="D400" s="2">
        <v>0</v>
      </c>
      <c r="E400" s="2">
        <v>0</v>
      </c>
      <c r="F400" s="2">
        <v>977</v>
      </c>
      <c r="G400" s="2">
        <v>1062.8000000000002</v>
      </c>
      <c r="H400" s="2">
        <v>6708394</v>
      </c>
      <c r="I400" s="2">
        <v>0</v>
      </c>
      <c r="J400" s="2">
        <v>40150</v>
      </c>
      <c r="K400" s="2">
        <v>23123</v>
      </c>
      <c r="L400" s="2">
        <v>0</v>
      </c>
      <c r="M400" s="2">
        <v>31174</v>
      </c>
      <c r="N400" s="2">
        <v>0</v>
      </c>
      <c r="O400" s="2">
        <v>240771</v>
      </c>
      <c r="P400" s="2">
        <v>128254</v>
      </c>
      <c r="Q400" s="2">
        <v>13816</v>
      </c>
      <c r="R400" s="2">
        <v>0</v>
      </c>
      <c r="S400" s="2">
        <v>0</v>
      </c>
      <c r="T400" s="2">
        <v>140289.60000000003</v>
      </c>
      <c r="U400" s="2">
        <v>0</v>
      </c>
      <c r="V400" s="2">
        <v>0</v>
      </c>
      <c r="W400" s="2">
        <v>0</v>
      </c>
      <c r="X400" s="2">
        <v>259325</v>
      </c>
      <c r="Y400" s="2">
        <v>61492</v>
      </c>
      <c r="Z400" s="2">
        <v>26476</v>
      </c>
      <c r="AA400" s="2">
        <v>0</v>
      </c>
      <c r="AB400" s="2">
        <v>7413939.5999999996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</row>
    <row r="401" spans="1:36" x14ac:dyDescent="0.25">
      <c r="A401" s="2">
        <v>4100</v>
      </c>
      <c r="B401" s="2">
        <v>7</v>
      </c>
      <c r="C401" t="s">
        <v>402</v>
      </c>
      <c r="D401" s="2">
        <v>0</v>
      </c>
      <c r="E401" s="2">
        <v>0</v>
      </c>
      <c r="F401" s="2">
        <v>128</v>
      </c>
      <c r="G401" s="2">
        <v>132.6</v>
      </c>
      <c r="H401" s="2">
        <v>836971</v>
      </c>
      <c r="I401" s="2">
        <v>0</v>
      </c>
      <c r="J401" s="2">
        <v>39299</v>
      </c>
      <c r="K401" s="2">
        <v>0</v>
      </c>
      <c r="L401" s="2">
        <v>0</v>
      </c>
      <c r="M401" s="2">
        <v>3889</v>
      </c>
      <c r="N401" s="2">
        <v>84713</v>
      </c>
      <c r="O401" s="2">
        <v>30040</v>
      </c>
      <c r="P401" s="2">
        <v>16002</v>
      </c>
      <c r="Q401" s="2">
        <v>1724</v>
      </c>
      <c r="R401" s="2">
        <v>0</v>
      </c>
      <c r="S401" s="2">
        <v>0</v>
      </c>
      <c r="T401" s="2">
        <v>0</v>
      </c>
      <c r="U401" s="2">
        <v>-123716</v>
      </c>
      <c r="V401" s="2">
        <v>0</v>
      </c>
      <c r="W401" s="2">
        <v>0</v>
      </c>
      <c r="X401" s="2">
        <v>0</v>
      </c>
      <c r="Y401" s="2">
        <v>0</v>
      </c>
      <c r="Z401" s="2">
        <v>3544</v>
      </c>
      <c r="AA401" s="2">
        <v>0</v>
      </c>
      <c r="AB401" s="2">
        <v>892466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</row>
    <row r="402" spans="1:36" x14ac:dyDescent="0.25">
      <c r="A402" s="2">
        <v>4102</v>
      </c>
      <c r="B402" s="2">
        <v>7</v>
      </c>
      <c r="C402" t="s">
        <v>403</v>
      </c>
      <c r="D402" s="2">
        <v>0</v>
      </c>
      <c r="E402" s="2">
        <v>0</v>
      </c>
      <c r="F402" s="2">
        <v>425</v>
      </c>
      <c r="G402" s="2">
        <v>510</v>
      </c>
      <c r="H402" s="2">
        <v>3219120</v>
      </c>
      <c r="I402" s="2">
        <v>8019</v>
      </c>
      <c r="J402" s="2">
        <v>991708</v>
      </c>
      <c r="K402" s="2">
        <v>16126</v>
      </c>
      <c r="L402" s="2">
        <v>0</v>
      </c>
      <c r="M402" s="2">
        <v>14959</v>
      </c>
      <c r="N402" s="2">
        <v>0</v>
      </c>
      <c r="O402" s="2">
        <v>115538</v>
      </c>
      <c r="P402" s="2">
        <v>61545</v>
      </c>
      <c r="Q402" s="2">
        <v>6630</v>
      </c>
      <c r="R402" s="2">
        <v>0</v>
      </c>
      <c r="S402" s="2">
        <v>0</v>
      </c>
      <c r="T402" s="2">
        <v>37230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9528</v>
      </c>
      <c r="AA402" s="2">
        <v>0</v>
      </c>
      <c r="AB402" s="2">
        <v>4480403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</row>
    <row r="403" spans="1:36" x14ac:dyDescent="0.25">
      <c r="A403" s="2">
        <v>4103</v>
      </c>
      <c r="B403" s="2">
        <v>7</v>
      </c>
      <c r="C403" t="s">
        <v>404</v>
      </c>
      <c r="D403" s="2">
        <v>0</v>
      </c>
      <c r="E403" s="2">
        <v>0</v>
      </c>
      <c r="F403" s="2">
        <v>2200</v>
      </c>
      <c r="G403" s="2">
        <v>2370</v>
      </c>
      <c r="H403" s="2">
        <v>14959440</v>
      </c>
      <c r="I403" s="2">
        <v>0</v>
      </c>
      <c r="J403" s="2">
        <v>4872061</v>
      </c>
      <c r="K403" s="2">
        <v>467460</v>
      </c>
      <c r="L403" s="2">
        <v>0</v>
      </c>
      <c r="M403" s="2">
        <v>69517</v>
      </c>
      <c r="N403" s="2">
        <v>0</v>
      </c>
      <c r="O403" s="2">
        <v>536910</v>
      </c>
      <c r="P403" s="2">
        <v>286002</v>
      </c>
      <c r="Q403" s="2">
        <v>30810</v>
      </c>
      <c r="R403" s="2">
        <v>0</v>
      </c>
      <c r="S403" s="2">
        <v>0</v>
      </c>
      <c r="T403" s="2">
        <v>350760</v>
      </c>
      <c r="U403" s="2">
        <v>0</v>
      </c>
      <c r="V403" s="2">
        <v>0</v>
      </c>
      <c r="W403" s="2">
        <v>0</v>
      </c>
      <c r="X403" s="2">
        <v>560648</v>
      </c>
      <c r="Y403" s="2">
        <v>0</v>
      </c>
      <c r="Z403" s="2">
        <v>73548</v>
      </c>
      <c r="AA403" s="2">
        <v>0</v>
      </c>
      <c r="AB403" s="2">
        <v>21646508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</row>
    <row r="404" spans="1:36" x14ac:dyDescent="0.25">
      <c r="A404" s="2">
        <v>4104</v>
      </c>
      <c r="B404" s="2">
        <v>7</v>
      </c>
      <c r="C404" t="s">
        <v>405</v>
      </c>
      <c r="D404" s="2">
        <v>0</v>
      </c>
      <c r="E404" s="2">
        <v>0</v>
      </c>
      <c r="F404" s="2">
        <v>205</v>
      </c>
      <c r="G404" s="2">
        <v>246</v>
      </c>
      <c r="H404" s="2">
        <v>1552752</v>
      </c>
      <c r="I404" s="2">
        <v>3868</v>
      </c>
      <c r="J404" s="2">
        <v>477081</v>
      </c>
      <c r="K404" s="2">
        <v>18322</v>
      </c>
      <c r="L404" s="2">
        <v>0</v>
      </c>
      <c r="M404" s="2">
        <v>7216</v>
      </c>
      <c r="N404" s="2">
        <v>0</v>
      </c>
      <c r="O404" s="2">
        <v>55730</v>
      </c>
      <c r="P404" s="2">
        <v>29686</v>
      </c>
      <c r="Q404" s="2">
        <v>3198</v>
      </c>
      <c r="R404" s="2">
        <v>0</v>
      </c>
      <c r="S404" s="2">
        <v>0</v>
      </c>
      <c r="T404" s="2">
        <v>27060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4744</v>
      </c>
      <c r="AA404" s="2">
        <v>0</v>
      </c>
      <c r="AB404" s="2">
        <v>2179657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</row>
    <row r="405" spans="1:36" x14ac:dyDescent="0.25">
      <c r="A405" s="2">
        <v>4105</v>
      </c>
      <c r="B405" s="2">
        <v>7</v>
      </c>
      <c r="C405" t="s">
        <v>406</v>
      </c>
      <c r="D405" s="2">
        <v>0</v>
      </c>
      <c r="E405" s="2">
        <v>0</v>
      </c>
      <c r="F405" s="2">
        <v>695</v>
      </c>
      <c r="G405" s="2">
        <v>765.6</v>
      </c>
      <c r="H405" s="2">
        <v>4832467</v>
      </c>
      <c r="I405" s="2">
        <v>0</v>
      </c>
      <c r="J405" s="2">
        <v>28077</v>
      </c>
      <c r="K405" s="2">
        <v>0</v>
      </c>
      <c r="L405" s="2">
        <v>0</v>
      </c>
      <c r="M405" s="2">
        <v>22457</v>
      </c>
      <c r="N405" s="2">
        <v>0</v>
      </c>
      <c r="O405" s="2">
        <v>173442</v>
      </c>
      <c r="P405" s="2">
        <v>92389</v>
      </c>
      <c r="Q405" s="2">
        <v>9953</v>
      </c>
      <c r="R405" s="2">
        <v>0</v>
      </c>
      <c r="S405" s="2">
        <v>0</v>
      </c>
      <c r="T405" s="2">
        <v>97231.2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25286</v>
      </c>
      <c r="AA405" s="2">
        <v>0</v>
      </c>
      <c r="AB405" s="2">
        <v>5281302.2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</row>
    <row r="406" spans="1:36" x14ac:dyDescent="0.25">
      <c r="A406" s="2">
        <v>4106</v>
      </c>
      <c r="B406" s="2">
        <v>7</v>
      </c>
      <c r="C406" t="s">
        <v>407</v>
      </c>
      <c r="D406" s="2">
        <v>0</v>
      </c>
      <c r="E406" s="2">
        <v>0</v>
      </c>
      <c r="F406" s="2">
        <v>240</v>
      </c>
      <c r="G406" s="2">
        <v>282</v>
      </c>
      <c r="H406" s="2">
        <v>1779984</v>
      </c>
      <c r="I406" s="2">
        <v>0</v>
      </c>
      <c r="J406" s="2">
        <v>292104</v>
      </c>
      <c r="K406" s="2">
        <v>0</v>
      </c>
      <c r="L406" s="2">
        <v>0</v>
      </c>
      <c r="M406" s="2">
        <v>8272</v>
      </c>
      <c r="N406" s="2">
        <v>52244</v>
      </c>
      <c r="O406" s="2">
        <v>63885</v>
      </c>
      <c r="P406" s="2">
        <v>34031</v>
      </c>
      <c r="Q406" s="2">
        <v>3666</v>
      </c>
      <c r="R406" s="2">
        <v>0</v>
      </c>
      <c r="S406" s="2">
        <v>0</v>
      </c>
      <c r="T406" s="2">
        <v>66834</v>
      </c>
      <c r="U406" s="2">
        <v>-135191</v>
      </c>
      <c r="V406" s="2">
        <v>0</v>
      </c>
      <c r="W406" s="2">
        <v>0</v>
      </c>
      <c r="X406" s="2">
        <v>65021</v>
      </c>
      <c r="Y406" s="2">
        <v>0</v>
      </c>
      <c r="Z406" s="2">
        <v>8421</v>
      </c>
      <c r="AA406" s="2">
        <v>0</v>
      </c>
      <c r="AB406" s="2">
        <v>2174250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</row>
    <row r="407" spans="1:36" x14ac:dyDescent="0.25">
      <c r="A407" s="2">
        <v>4107</v>
      </c>
      <c r="B407" s="2">
        <v>7</v>
      </c>
      <c r="C407" t="s">
        <v>408</v>
      </c>
      <c r="D407" s="2">
        <v>0</v>
      </c>
      <c r="E407" s="2">
        <v>0</v>
      </c>
      <c r="F407" s="2">
        <v>112</v>
      </c>
      <c r="G407" s="2">
        <v>131.20000000000002</v>
      </c>
      <c r="H407" s="2">
        <v>828134</v>
      </c>
      <c r="I407" s="2">
        <v>0</v>
      </c>
      <c r="J407" s="2">
        <v>216341</v>
      </c>
      <c r="K407" s="2">
        <v>0</v>
      </c>
      <c r="L407" s="2">
        <v>0</v>
      </c>
      <c r="M407" s="2">
        <v>3848</v>
      </c>
      <c r="N407" s="2">
        <v>24307</v>
      </c>
      <c r="O407" s="2">
        <v>29723</v>
      </c>
      <c r="P407" s="2">
        <v>15833</v>
      </c>
      <c r="Q407" s="2">
        <v>1706</v>
      </c>
      <c r="R407" s="2">
        <v>0</v>
      </c>
      <c r="S407" s="2">
        <v>0</v>
      </c>
      <c r="T407" s="2">
        <v>47756.800000000003</v>
      </c>
      <c r="U407" s="2">
        <v>-62898</v>
      </c>
      <c r="V407" s="2">
        <v>0</v>
      </c>
      <c r="W407" s="2">
        <v>0</v>
      </c>
      <c r="X407" s="2">
        <v>0</v>
      </c>
      <c r="Y407" s="2">
        <v>0</v>
      </c>
      <c r="Z407" s="2">
        <v>4680</v>
      </c>
      <c r="AA407" s="2">
        <v>0</v>
      </c>
      <c r="AB407" s="2">
        <v>1109430.8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</row>
    <row r="408" spans="1:36" x14ac:dyDescent="0.25">
      <c r="A408" s="2">
        <v>4110</v>
      </c>
      <c r="B408" s="2">
        <v>7</v>
      </c>
      <c r="C408" t="s">
        <v>409</v>
      </c>
      <c r="D408" s="2">
        <v>0</v>
      </c>
      <c r="E408" s="2">
        <v>0</v>
      </c>
      <c r="F408" s="2">
        <v>345</v>
      </c>
      <c r="G408" s="2">
        <v>414</v>
      </c>
      <c r="H408" s="2">
        <v>2613168</v>
      </c>
      <c r="I408" s="2">
        <v>6509</v>
      </c>
      <c r="J408" s="2">
        <v>30121</v>
      </c>
      <c r="K408" s="2">
        <v>16600</v>
      </c>
      <c r="L408" s="2">
        <v>0</v>
      </c>
      <c r="M408" s="2">
        <v>12144</v>
      </c>
      <c r="N408" s="2">
        <v>0</v>
      </c>
      <c r="O408" s="2">
        <v>93789</v>
      </c>
      <c r="P408" s="2">
        <v>49960</v>
      </c>
      <c r="Q408" s="2">
        <v>5382</v>
      </c>
      <c r="R408" s="2">
        <v>0</v>
      </c>
      <c r="S408" s="2">
        <v>0</v>
      </c>
      <c r="T408" s="2">
        <v>17802</v>
      </c>
      <c r="U408" s="2">
        <v>0</v>
      </c>
      <c r="V408" s="2">
        <v>0</v>
      </c>
      <c r="W408" s="2">
        <v>0</v>
      </c>
      <c r="X408" s="2">
        <v>82731</v>
      </c>
      <c r="Y408" s="2">
        <v>0</v>
      </c>
      <c r="Z408" s="2">
        <v>13350</v>
      </c>
      <c r="AA408" s="2">
        <v>0</v>
      </c>
      <c r="AB408" s="2">
        <v>2858825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</row>
    <row r="409" spans="1:36" x14ac:dyDescent="0.25">
      <c r="A409" s="2">
        <v>4111</v>
      </c>
      <c r="B409" s="2">
        <v>7</v>
      </c>
      <c r="C409" t="s">
        <v>410</v>
      </c>
      <c r="D409" s="2">
        <v>0</v>
      </c>
      <c r="E409" s="2">
        <v>0</v>
      </c>
      <c r="F409" s="2">
        <v>111</v>
      </c>
      <c r="G409" s="2">
        <v>133.20000000000002</v>
      </c>
      <c r="H409" s="2">
        <v>840758</v>
      </c>
      <c r="I409" s="2">
        <v>0</v>
      </c>
      <c r="J409" s="2">
        <v>268391</v>
      </c>
      <c r="K409" s="2">
        <v>0</v>
      </c>
      <c r="L409" s="2">
        <v>0</v>
      </c>
      <c r="M409" s="2">
        <v>3907</v>
      </c>
      <c r="N409" s="2">
        <v>0</v>
      </c>
      <c r="O409" s="2">
        <v>30176</v>
      </c>
      <c r="P409" s="2">
        <v>16074</v>
      </c>
      <c r="Q409" s="2">
        <v>1732</v>
      </c>
      <c r="R409" s="2">
        <v>0</v>
      </c>
      <c r="S409" s="2">
        <v>0</v>
      </c>
      <c r="T409" s="2">
        <v>4662.0000000000009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3733</v>
      </c>
      <c r="AA409" s="2">
        <v>0</v>
      </c>
      <c r="AB409" s="2">
        <v>1169433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</row>
    <row r="410" spans="1:36" x14ac:dyDescent="0.25">
      <c r="A410" s="2">
        <v>4112</v>
      </c>
      <c r="B410" s="2">
        <v>7</v>
      </c>
      <c r="C410" t="s">
        <v>411</v>
      </c>
      <c r="D410" s="2">
        <v>0</v>
      </c>
      <c r="E410" s="2">
        <v>0</v>
      </c>
      <c r="F410" s="2">
        <v>430</v>
      </c>
      <c r="G410" s="2">
        <v>516</v>
      </c>
      <c r="H410" s="2">
        <v>3256992</v>
      </c>
      <c r="I410" s="2">
        <v>0</v>
      </c>
      <c r="J410" s="2">
        <v>26997</v>
      </c>
      <c r="K410" s="2">
        <v>0</v>
      </c>
      <c r="L410" s="2">
        <v>0</v>
      </c>
      <c r="M410" s="2">
        <v>15135</v>
      </c>
      <c r="N410" s="2">
        <v>0</v>
      </c>
      <c r="O410" s="2">
        <v>116897</v>
      </c>
      <c r="P410" s="2">
        <v>62269</v>
      </c>
      <c r="Q410" s="2">
        <v>6708</v>
      </c>
      <c r="R410" s="2">
        <v>0</v>
      </c>
      <c r="S410" s="2">
        <v>0</v>
      </c>
      <c r="T410" s="2">
        <v>57276</v>
      </c>
      <c r="U410" s="2">
        <v>0</v>
      </c>
      <c r="V410" s="2">
        <v>0</v>
      </c>
      <c r="W410" s="2">
        <v>0</v>
      </c>
      <c r="X410" s="2">
        <v>107019</v>
      </c>
      <c r="Y410" s="2">
        <v>0</v>
      </c>
      <c r="Z410" s="2">
        <v>11878</v>
      </c>
      <c r="AA410" s="2">
        <v>0</v>
      </c>
      <c r="AB410" s="2">
        <v>3554152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</row>
    <row r="411" spans="1:36" x14ac:dyDescent="0.25">
      <c r="A411" s="2">
        <v>4113</v>
      </c>
      <c r="B411" s="2">
        <v>7</v>
      </c>
      <c r="C411" t="s">
        <v>412</v>
      </c>
      <c r="D411" s="2">
        <v>0</v>
      </c>
      <c r="E411" s="2">
        <v>0</v>
      </c>
      <c r="F411" s="2">
        <v>148</v>
      </c>
      <c r="G411" s="2">
        <v>148</v>
      </c>
      <c r="H411" s="2">
        <v>934176</v>
      </c>
      <c r="I411" s="2">
        <v>0</v>
      </c>
      <c r="J411" s="2">
        <v>68469</v>
      </c>
      <c r="K411" s="2">
        <v>19080</v>
      </c>
      <c r="L411" s="2">
        <v>0</v>
      </c>
      <c r="M411" s="2">
        <v>4341</v>
      </c>
      <c r="N411" s="2">
        <v>0</v>
      </c>
      <c r="O411" s="2">
        <v>33529</v>
      </c>
      <c r="P411" s="2">
        <v>17860</v>
      </c>
      <c r="Q411" s="2">
        <v>1924</v>
      </c>
      <c r="R411" s="2">
        <v>0</v>
      </c>
      <c r="S411" s="2">
        <v>0</v>
      </c>
      <c r="T411" s="2">
        <v>11988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15201</v>
      </c>
      <c r="AA411" s="2">
        <v>0</v>
      </c>
      <c r="AB411" s="2">
        <v>1106568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</row>
    <row r="412" spans="1:36" x14ac:dyDescent="0.25">
      <c r="A412" s="2">
        <v>4115</v>
      </c>
      <c r="B412" s="2">
        <v>7</v>
      </c>
      <c r="C412" t="s">
        <v>413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</row>
    <row r="413" spans="1:36" x14ac:dyDescent="0.25">
      <c r="A413" s="2">
        <v>4116</v>
      </c>
      <c r="B413" s="2">
        <v>7</v>
      </c>
      <c r="C413" t="s">
        <v>414</v>
      </c>
      <c r="D413" s="2">
        <v>0</v>
      </c>
      <c r="E413" s="2">
        <v>0</v>
      </c>
      <c r="F413" s="2">
        <v>1463</v>
      </c>
      <c r="G413" s="2">
        <v>1568.6000000000001</v>
      </c>
      <c r="H413" s="2">
        <v>9901003</v>
      </c>
      <c r="I413" s="2">
        <v>0</v>
      </c>
      <c r="J413" s="2">
        <v>51187</v>
      </c>
      <c r="K413" s="2">
        <v>14674</v>
      </c>
      <c r="L413" s="2">
        <v>0</v>
      </c>
      <c r="M413" s="2">
        <v>46010</v>
      </c>
      <c r="N413" s="2">
        <v>115852</v>
      </c>
      <c r="O413" s="2">
        <v>355357</v>
      </c>
      <c r="P413" s="2">
        <v>189292</v>
      </c>
      <c r="Q413" s="2">
        <v>20392</v>
      </c>
      <c r="R413" s="2">
        <v>0</v>
      </c>
      <c r="S413" s="2">
        <v>0</v>
      </c>
      <c r="T413" s="2">
        <v>128625.20000000001</v>
      </c>
      <c r="U413" s="2">
        <v>-577239</v>
      </c>
      <c r="V413" s="2">
        <v>0</v>
      </c>
      <c r="W413" s="2">
        <v>0</v>
      </c>
      <c r="X413" s="2">
        <v>341297</v>
      </c>
      <c r="Y413" s="2">
        <v>0</v>
      </c>
      <c r="Z413" s="2">
        <v>33155</v>
      </c>
      <c r="AA413" s="2">
        <v>0</v>
      </c>
      <c r="AB413" s="2">
        <v>10278308.199999999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</row>
    <row r="414" spans="1:36" x14ac:dyDescent="0.25">
      <c r="A414" s="2">
        <v>4118</v>
      </c>
      <c r="B414" s="2">
        <v>7</v>
      </c>
      <c r="C414" t="s">
        <v>415</v>
      </c>
      <c r="D414" s="2">
        <v>0</v>
      </c>
      <c r="E414" s="2">
        <v>0</v>
      </c>
      <c r="F414" s="2">
        <v>732</v>
      </c>
      <c r="G414" s="2">
        <v>789.59999999999991</v>
      </c>
      <c r="H414" s="2">
        <v>4983955</v>
      </c>
      <c r="I414" s="2">
        <v>12415</v>
      </c>
      <c r="J414" s="2">
        <v>111472</v>
      </c>
      <c r="K414" s="2">
        <v>15268</v>
      </c>
      <c r="L414" s="2">
        <v>0</v>
      </c>
      <c r="M414" s="2">
        <v>23161</v>
      </c>
      <c r="N414" s="2">
        <v>25107</v>
      </c>
      <c r="O414" s="2">
        <v>178879</v>
      </c>
      <c r="P414" s="2">
        <v>95286</v>
      </c>
      <c r="Q414" s="2">
        <v>10265</v>
      </c>
      <c r="R414" s="2">
        <v>0</v>
      </c>
      <c r="S414" s="2">
        <v>0</v>
      </c>
      <c r="T414" s="2">
        <v>131863.19999999998</v>
      </c>
      <c r="U414" s="2">
        <v>-257359</v>
      </c>
      <c r="V414" s="2">
        <v>0</v>
      </c>
      <c r="W414" s="2">
        <v>0</v>
      </c>
      <c r="X414" s="2">
        <v>185955</v>
      </c>
      <c r="Y414" s="2">
        <v>0</v>
      </c>
      <c r="Z414" s="2">
        <v>20739</v>
      </c>
      <c r="AA414" s="2">
        <v>0</v>
      </c>
      <c r="AB414" s="2">
        <v>5351051.2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</row>
    <row r="415" spans="1:36" x14ac:dyDescent="0.25">
      <c r="A415" s="2">
        <v>4119</v>
      </c>
      <c r="B415" s="2">
        <v>7</v>
      </c>
      <c r="C415" t="s">
        <v>416</v>
      </c>
      <c r="D415" s="2">
        <v>0</v>
      </c>
      <c r="E415" s="2">
        <v>0</v>
      </c>
      <c r="F415" s="2">
        <v>90</v>
      </c>
      <c r="G415" s="2">
        <v>108</v>
      </c>
      <c r="H415" s="2">
        <v>681696</v>
      </c>
      <c r="I415" s="2">
        <v>0</v>
      </c>
      <c r="J415" s="2">
        <v>46685</v>
      </c>
      <c r="K415" s="2">
        <v>0</v>
      </c>
      <c r="L415" s="2">
        <v>0</v>
      </c>
      <c r="M415" s="2">
        <v>3168</v>
      </c>
      <c r="N415" s="2">
        <v>0</v>
      </c>
      <c r="O415" s="2">
        <v>24467</v>
      </c>
      <c r="P415" s="2">
        <v>13033</v>
      </c>
      <c r="Q415" s="2">
        <v>1404</v>
      </c>
      <c r="R415" s="2">
        <v>0</v>
      </c>
      <c r="S415" s="2">
        <v>0</v>
      </c>
      <c r="T415" s="2">
        <v>9828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3621</v>
      </c>
      <c r="AA415" s="2">
        <v>0</v>
      </c>
      <c r="AB415" s="2">
        <v>783902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</row>
    <row r="416" spans="1:36" x14ac:dyDescent="0.25">
      <c r="A416" s="2">
        <v>4120</v>
      </c>
      <c r="B416" s="2">
        <v>7</v>
      </c>
      <c r="C416" t="s">
        <v>417</v>
      </c>
      <c r="D416" s="2">
        <v>0</v>
      </c>
      <c r="E416" s="2">
        <v>0</v>
      </c>
      <c r="F416" s="2">
        <v>1180</v>
      </c>
      <c r="G416" s="2">
        <v>1290</v>
      </c>
      <c r="H416" s="2">
        <v>8142480</v>
      </c>
      <c r="I416" s="2">
        <v>0</v>
      </c>
      <c r="J416" s="2">
        <v>10801</v>
      </c>
      <c r="K416" s="2">
        <v>14817</v>
      </c>
      <c r="L416" s="2">
        <v>0</v>
      </c>
      <c r="M416" s="2">
        <v>37838</v>
      </c>
      <c r="N416" s="2">
        <v>65006</v>
      </c>
      <c r="O416" s="2">
        <v>292242</v>
      </c>
      <c r="P416" s="2">
        <v>155672</v>
      </c>
      <c r="Q416" s="2">
        <v>16770</v>
      </c>
      <c r="R416" s="2">
        <v>0</v>
      </c>
      <c r="S416" s="2">
        <v>0</v>
      </c>
      <c r="T416" s="2">
        <v>49020</v>
      </c>
      <c r="U416" s="2">
        <v>-444446</v>
      </c>
      <c r="V416" s="2">
        <v>0</v>
      </c>
      <c r="W416" s="2">
        <v>0</v>
      </c>
      <c r="X416" s="2">
        <v>303094</v>
      </c>
      <c r="Y416" s="2">
        <v>0</v>
      </c>
      <c r="Z416" s="2">
        <v>29249</v>
      </c>
      <c r="AA416" s="2">
        <v>0</v>
      </c>
      <c r="AB416" s="2">
        <v>8369449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</row>
    <row r="417" spans="1:36" x14ac:dyDescent="0.25">
      <c r="A417" s="2">
        <v>4121</v>
      </c>
      <c r="B417" s="2">
        <v>7</v>
      </c>
      <c r="C417" t="s">
        <v>418</v>
      </c>
      <c r="D417" s="2">
        <v>0</v>
      </c>
      <c r="E417" s="2">
        <v>0</v>
      </c>
      <c r="F417" s="2">
        <v>320</v>
      </c>
      <c r="G417" s="2">
        <v>384</v>
      </c>
      <c r="H417" s="2">
        <v>2423808</v>
      </c>
      <c r="I417" s="2">
        <v>0</v>
      </c>
      <c r="J417" s="2">
        <v>968721</v>
      </c>
      <c r="K417" s="2">
        <v>27234</v>
      </c>
      <c r="L417" s="2">
        <v>0</v>
      </c>
      <c r="M417" s="2">
        <v>11264</v>
      </c>
      <c r="N417" s="2">
        <v>0</v>
      </c>
      <c r="O417" s="2">
        <v>86993</v>
      </c>
      <c r="P417" s="2">
        <v>46340</v>
      </c>
      <c r="Q417" s="2">
        <v>4992</v>
      </c>
      <c r="R417" s="2">
        <v>0</v>
      </c>
      <c r="S417" s="2">
        <v>0</v>
      </c>
      <c r="T417" s="2">
        <v>17280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8965</v>
      </c>
      <c r="AA417" s="2">
        <v>0</v>
      </c>
      <c r="AB417" s="2">
        <v>3595597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</row>
    <row r="418" spans="1:36" x14ac:dyDescent="0.25">
      <c r="A418" s="2">
        <v>4122</v>
      </c>
      <c r="B418" s="2">
        <v>7</v>
      </c>
      <c r="C418" t="s">
        <v>419</v>
      </c>
      <c r="D418" s="2">
        <v>0</v>
      </c>
      <c r="E418" s="2">
        <v>0</v>
      </c>
      <c r="F418" s="2">
        <v>1424</v>
      </c>
      <c r="G418" s="2">
        <v>1517.6</v>
      </c>
      <c r="H418" s="2">
        <v>9579091</v>
      </c>
      <c r="I418" s="2">
        <v>0</v>
      </c>
      <c r="J418" s="2">
        <v>179197</v>
      </c>
      <c r="K418" s="2">
        <v>107535</v>
      </c>
      <c r="L418" s="2">
        <v>0</v>
      </c>
      <c r="M418" s="2">
        <v>44514</v>
      </c>
      <c r="N418" s="2">
        <v>0</v>
      </c>
      <c r="O418" s="2">
        <v>343804</v>
      </c>
      <c r="P418" s="2">
        <v>183138</v>
      </c>
      <c r="Q418" s="2">
        <v>19729</v>
      </c>
      <c r="R418" s="2">
        <v>0</v>
      </c>
      <c r="S418" s="2">
        <v>0</v>
      </c>
      <c r="T418" s="2">
        <v>45528</v>
      </c>
      <c r="U418" s="2">
        <v>0</v>
      </c>
      <c r="V418" s="2">
        <v>0</v>
      </c>
      <c r="W418" s="2">
        <v>0</v>
      </c>
      <c r="X418" s="2">
        <v>354706</v>
      </c>
      <c r="Y418" s="2">
        <v>0</v>
      </c>
      <c r="Z418" s="2">
        <v>38429</v>
      </c>
      <c r="AA418" s="2">
        <v>0</v>
      </c>
      <c r="AB418" s="2">
        <v>10540965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</row>
    <row r="419" spans="1:36" x14ac:dyDescent="0.25">
      <c r="A419" s="2">
        <v>4123</v>
      </c>
      <c r="B419" s="2">
        <v>7</v>
      </c>
      <c r="C419" t="s">
        <v>420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</row>
    <row r="420" spans="1:36" x14ac:dyDescent="0.25">
      <c r="A420" s="2">
        <v>4124</v>
      </c>
      <c r="B420" s="2">
        <v>7</v>
      </c>
      <c r="C420" t="s">
        <v>421</v>
      </c>
      <c r="D420" s="2">
        <v>0</v>
      </c>
      <c r="E420" s="2">
        <v>0</v>
      </c>
      <c r="F420" s="2">
        <v>654</v>
      </c>
      <c r="G420" s="2">
        <v>675.2</v>
      </c>
      <c r="H420" s="2">
        <v>4261862</v>
      </c>
      <c r="I420" s="2">
        <v>0</v>
      </c>
      <c r="J420" s="2">
        <v>267091</v>
      </c>
      <c r="K420" s="2">
        <v>19678</v>
      </c>
      <c r="L420" s="2">
        <v>0</v>
      </c>
      <c r="M420" s="2">
        <v>19805</v>
      </c>
      <c r="N420" s="2">
        <v>0</v>
      </c>
      <c r="O420" s="2">
        <v>152963</v>
      </c>
      <c r="P420" s="2">
        <v>81480</v>
      </c>
      <c r="Q420" s="2">
        <v>8778</v>
      </c>
      <c r="R420" s="2">
        <v>0</v>
      </c>
      <c r="S420" s="2">
        <v>0</v>
      </c>
      <c r="T420" s="2">
        <v>60768.000000000007</v>
      </c>
      <c r="U420" s="2">
        <v>0</v>
      </c>
      <c r="V420" s="2">
        <v>0</v>
      </c>
      <c r="W420" s="2">
        <v>0</v>
      </c>
      <c r="X420" s="2">
        <v>155848</v>
      </c>
      <c r="Y420" s="2">
        <v>0</v>
      </c>
      <c r="Z420" s="2">
        <v>22829</v>
      </c>
      <c r="AA420" s="2">
        <v>0</v>
      </c>
      <c r="AB420" s="2">
        <v>4895254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</row>
    <row r="421" spans="1:36" x14ac:dyDescent="0.25">
      <c r="A421" s="2">
        <v>4126</v>
      </c>
      <c r="B421" s="2">
        <v>7</v>
      </c>
      <c r="C421" t="s">
        <v>422</v>
      </c>
      <c r="D421" s="2">
        <v>0</v>
      </c>
      <c r="E421" s="2">
        <v>0</v>
      </c>
      <c r="F421" s="2">
        <v>776</v>
      </c>
      <c r="G421" s="2">
        <v>851.19999999999993</v>
      </c>
      <c r="H421" s="2">
        <v>5372774</v>
      </c>
      <c r="I421" s="2">
        <v>0</v>
      </c>
      <c r="J421" s="2">
        <v>1022310</v>
      </c>
      <c r="K421" s="2">
        <v>201294</v>
      </c>
      <c r="L421" s="2">
        <v>0</v>
      </c>
      <c r="M421" s="2">
        <v>24968</v>
      </c>
      <c r="N421" s="2">
        <v>0</v>
      </c>
      <c r="O421" s="2">
        <v>192834</v>
      </c>
      <c r="P421" s="2">
        <v>102719</v>
      </c>
      <c r="Q421" s="2">
        <v>11066</v>
      </c>
      <c r="R421" s="2">
        <v>0</v>
      </c>
      <c r="S421" s="2">
        <v>0</v>
      </c>
      <c r="T421" s="2">
        <v>65542.399999999994</v>
      </c>
      <c r="U421" s="2">
        <v>0</v>
      </c>
      <c r="V421" s="2">
        <v>0</v>
      </c>
      <c r="W421" s="2">
        <v>0</v>
      </c>
      <c r="X421" s="2">
        <v>182160</v>
      </c>
      <c r="Y421" s="2">
        <v>0</v>
      </c>
      <c r="Z421" s="2">
        <v>20912</v>
      </c>
      <c r="AA421" s="2">
        <v>0</v>
      </c>
      <c r="AB421" s="2">
        <v>7014419.4000000004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</row>
    <row r="422" spans="1:36" x14ac:dyDescent="0.25">
      <c r="A422" s="2">
        <v>4127</v>
      </c>
      <c r="B422" s="2">
        <v>7</v>
      </c>
      <c r="C422" t="s">
        <v>423</v>
      </c>
      <c r="D422" s="2">
        <v>0</v>
      </c>
      <c r="E422" s="2">
        <v>0</v>
      </c>
      <c r="F422" s="2">
        <v>118</v>
      </c>
      <c r="G422" s="2">
        <v>118</v>
      </c>
      <c r="H422" s="2">
        <v>744816</v>
      </c>
      <c r="I422" s="2">
        <v>0</v>
      </c>
      <c r="J422" s="2">
        <v>112700</v>
      </c>
      <c r="K422" s="2">
        <v>19080</v>
      </c>
      <c r="L422" s="2">
        <v>0</v>
      </c>
      <c r="M422" s="2">
        <v>3461</v>
      </c>
      <c r="N422" s="2">
        <v>14674</v>
      </c>
      <c r="O422" s="2">
        <v>26732</v>
      </c>
      <c r="P422" s="2">
        <v>14240</v>
      </c>
      <c r="Q422" s="2">
        <v>1534</v>
      </c>
      <c r="R422" s="2">
        <v>0</v>
      </c>
      <c r="S422" s="2">
        <v>0</v>
      </c>
      <c r="T422" s="2">
        <v>16638</v>
      </c>
      <c r="U422" s="2">
        <v>-49382</v>
      </c>
      <c r="V422" s="2">
        <v>0</v>
      </c>
      <c r="W422" s="2">
        <v>0</v>
      </c>
      <c r="X422" s="2">
        <v>31119</v>
      </c>
      <c r="Y422" s="2">
        <v>3534</v>
      </c>
      <c r="Z422" s="2">
        <v>5363</v>
      </c>
      <c r="AA422" s="2">
        <v>0</v>
      </c>
      <c r="AB422" s="2">
        <v>913390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</row>
    <row r="423" spans="1:36" x14ac:dyDescent="0.25">
      <c r="A423" s="2">
        <v>4131</v>
      </c>
      <c r="B423" s="2">
        <v>7</v>
      </c>
      <c r="C423" t="s">
        <v>424</v>
      </c>
      <c r="D423" s="2">
        <v>0</v>
      </c>
      <c r="E423" s="2">
        <v>0</v>
      </c>
      <c r="F423" s="2">
        <v>352</v>
      </c>
      <c r="G423" s="2">
        <v>408</v>
      </c>
      <c r="H423" s="2">
        <v>2575296</v>
      </c>
      <c r="I423" s="2">
        <v>0</v>
      </c>
      <c r="J423" s="2">
        <v>157148</v>
      </c>
      <c r="K423" s="2">
        <v>143100</v>
      </c>
      <c r="L423" s="2">
        <v>0</v>
      </c>
      <c r="M423" s="2">
        <v>11968</v>
      </c>
      <c r="N423" s="2">
        <v>0</v>
      </c>
      <c r="O423" s="2">
        <v>92430</v>
      </c>
      <c r="P423" s="2">
        <v>49236</v>
      </c>
      <c r="Q423" s="2">
        <v>5304</v>
      </c>
      <c r="R423" s="2">
        <v>0</v>
      </c>
      <c r="S423" s="2">
        <v>0</v>
      </c>
      <c r="T423" s="2">
        <v>10608</v>
      </c>
      <c r="U423" s="2">
        <v>0</v>
      </c>
      <c r="V423" s="2">
        <v>0</v>
      </c>
      <c r="W423" s="2">
        <v>0</v>
      </c>
      <c r="X423" s="2">
        <v>0</v>
      </c>
      <c r="Y423" s="2">
        <v>27212</v>
      </c>
      <c r="Z423" s="2">
        <v>12095</v>
      </c>
      <c r="AA423" s="2">
        <v>0</v>
      </c>
      <c r="AB423" s="2">
        <v>3084397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</row>
    <row r="424" spans="1:36" x14ac:dyDescent="0.25">
      <c r="A424" s="2">
        <v>4132</v>
      </c>
      <c r="B424" s="2">
        <v>7</v>
      </c>
      <c r="C424" t="s">
        <v>425</v>
      </c>
      <c r="D424" s="2">
        <v>0</v>
      </c>
      <c r="E424" s="2">
        <v>0</v>
      </c>
      <c r="F424" s="2">
        <v>640</v>
      </c>
      <c r="G424" s="2">
        <v>747</v>
      </c>
      <c r="H424" s="2">
        <v>4715064</v>
      </c>
      <c r="I424" s="2">
        <v>11745</v>
      </c>
      <c r="J424" s="2">
        <v>551572</v>
      </c>
      <c r="K424" s="2">
        <v>15439</v>
      </c>
      <c r="L424" s="2">
        <v>0</v>
      </c>
      <c r="M424" s="2">
        <v>21911</v>
      </c>
      <c r="N424" s="2">
        <v>0</v>
      </c>
      <c r="O424" s="2">
        <v>169229</v>
      </c>
      <c r="P424" s="2">
        <v>90145</v>
      </c>
      <c r="Q424" s="2">
        <v>9711</v>
      </c>
      <c r="R424" s="2">
        <v>0</v>
      </c>
      <c r="S424" s="2">
        <v>0</v>
      </c>
      <c r="T424" s="2">
        <v>128484</v>
      </c>
      <c r="U424" s="2">
        <v>0</v>
      </c>
      <c r="V424" s="2">
        <v>0</v>
      </c>
      <c r="W424" s="2">
        <v>0</v>
      </c>
      <c r="X424" s="2">
        <v>160655</v>
      </c>
      <c r="Y424" s="2">
        <v>0</v>
      </c>
      <c r="Z424" s="2">
        <v>17729</v>
      </c>
      <c r="AA424" s="2">
        <v>0</v>
      </c>
      <c r="AB424" s="2">
        <v>5731029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</row>
    <row r="425" spans="1:36" x14ac:dyDescent="0.25">
      <c r="A425" s="2">
        <v>4135</v>
      </c>
      <c r="B425" s="2">
        <v>7</v>
      </c>
      <c r="C425" t="s">
        <v>426</v>
      </c>
      <c r="D425" s="2">
        <v>0</v>
      </c>
      <c r="E425" s="2">
        <v>0</v>
      </c>
      <c r="F425" s="2">
        <v>332</v>
      </c>
      <c r="G425" s="2">
        <v>348.79999999999995</v>
      </c>
      <c r="H425" s="2">
        <v>2201626</v>
      </c>
      <c r="I425" s="2">
        <v>0</v>
      </c>
      <c r="J425" s="2">
        <v>90232</v>
      </c>
      <c r="K425" s="2">
        <v>110664</v>
      </c>
      <c r="L425" s="2">
        <v>0</v>
      </c>
      <c r="M425" s="2">
        <v>10231</v>
      </c>
      <c r="N425" s="2">
        <v>10521</v>
      </c>
      <c r="O425" s="2">
        <v>79019</v>
      </c>
      <c r="P425" s="2">
        <v>42092</v>
      </c>
      <c r="Q425" s="2">
        <v>4534</v>
      </c>
      <c r="R425" s="2">
        <v>0</v>
      </c>
      <c r="S425" s="2">
        <v>0</v>
      </c>
      <c r="T425" s="2">
        <v>27555.199999999997</v>
      </c>
      <c r="U425" s="2">
        <v>0</v>
      </c>
      <c r="V425" s="2">
        <v>0</v>
      </c>
      <c r="W425" s="2">
        <v>0</v>
      </c>
      <c r="X425" s="2">
        <v>80960</v>
      </c>
      <c r="Y425" s="2">
        <v>35693</v>
      </c>
      <c r="Z425" s="2">
        <v>11266</v>
      </c>
      <c r="AA425" s="2">
        <v>0</v>
      </c>
      <c r="AB425" s="2">
        <v>2623433.2000000002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</row>
    <row r="426" spans="1:36" x14ac:dyDescent="0.25">
      <c r="A426" s="2">
        <v>4137</v>
      </c>
      <c r="B426" s="2">
        <v>7</v>
      </c>
      <c r="C426" t="s">
        <v>427</v>
      </c>
      <c r="D426" s="2">
        <v>0</v>
      </c>
      <c r="E426" s="2">
        <v>0</v>
      </c>
      <c r="F426" s="2">
        <v>155</v>
      </c>
      <c r="G426" s="2">
        <v>155</v>
      </c>
      <c r="H426" s="2">
        <v>978360</v>
      </c>
      <c r="I426" s="2">
        <v>0</v>
      </c>
      <c r="J426" s="2">
        <v>3948</v>
      </c>
      <c r="K426" s="2">
        <v>0</v>
      </c>
      <c r="L426" s="2">
        <v>0</v>
      </c>
      <c r="M426" s="2">
        <v>4546</v>
      </c>
      <c r="N426" s="2">
        <v>8911</v>
      </c>
      <c r="O426" s="2">
        <v>35114</v>
      </c>
      <c r="P426" s="2">
        <v>18705</v>
      </c>
      <c r="Q426" s="2">
        <v>2015</v>
      </c>
      <c r="R426" s="2">
        <v>0</v>
      </c>
      <c r="S426" s="2">
        <v>0</v>
      </c>
      <c r="T426" s="2">
        <v>21390</v>
      </c>
      <c r="U426" s="2">
        <v>-54503</v>
      </c>
      <c r="V426" s="2">
        <v>0</v>
      </c>
      <c r="W426" s="2">
        <v>0</v>
      </c>
      <c r="X426" s="2">
        <v>0</v>
      </c>
      <c r="Y426" s="2">
        <v>0</v>
      </c>
      <c r="Z426" s="2">
        <v>4520</v>
      </c>
      <c r="AA426" s="2">
        <v>0</v>
      </c>
      <c r="AB426" s="2">
        <v>1023006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</row>
    <row r="427" spans="1:36" x14ac:dyDescent="0.25">
      <c r="A427" s="2">
        <v>4138</v>
      </c>
      <c r="B427" s="2">
        <v>7</v>
      </c>
      <c r="C427" t="s">
        <v>428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</row>
    <row r="428" spans="1:36" x14ac:dyDescent="0.25">
      <c r="A428" s="2">
        <v>4139</v>
      </c>
      <c r="B428" s="2">
        <v>7</v>
      </c>
      <c r="C428" t="s">
        <v>429</v>
      </c>
      <c r="D428" s="2">
        <v>0</v>
      </c>
      <c r="E428" s="2">
        <v>0</v>
      </c>
      <c r="F428" s="2">
        <v>218</v>
      </c>
      <c r="G428" s="2">
        <v>228.6</v>
      </c>
      <c r="H428" s="2">
        <v>1442923</v>
      </c>
      <c r="I428" s="2">
        <v>0</v>
      </c>
      <c r="J428" s="2">
        <v>551678</v>
      </c>
      <c r="K428" s="2">
        <v>0</v>
      </c>
      <c r="L428" s="2">
        <v>0</v>
      </c>
      <c r="M428" s="2">
        <v>6705</v>
      </c>
      <c r="N428" s="2">
        <v>0</v>
      </c>
      <c r="O428" s="2">
        <v>51788</v>
      </c>
      <c r="P428" s="2">
        <v>27587</v>
      </c>
      <c r="Q428" s="2">
        <v>2972</v>
      </c>
      <c r="R428" s="2">
        <v>0</v>
      </c>
      <c r="S428" s="2">
        <v>0</v>
      </c>
      <c r="T428" s="2">
        <v>14401.8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3694</v>
      </c>
      <c r="AA428" s="2">
        <v>0</v>
      </c>
      <c r="AB428" s="2">
        <v>2101748.7999999998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</row>
    <row r="429" spans="1:36" x14ac:dyDescent="0.25">
      <c r="A429" s="2">
        <v>4140</v>
      </c>
      <c r="B429" s="2">
        <v>7</v>
      </c>
      <c r="C429" t="s">
        <v>430</v>
      </c>
      <c r="D429" s="2">
        <v>0</v>
      </c>
      <c r="E429" s="2">
        <v>0</v>
      </c>
      <c r="F429" s="2">
        <v>829</v>
      </c>
      <c r="G429" s="2">
        <v>863.4</v>
      </c>
      <c r="H429" s="2">
        <v>5449781</v>
      </c>
      <c r="I429" s="2">
        <v>0</v>
      </c>
      <c r="J429" s="2">
        <v>25027</v>
      </c>
      <c r="K429" s="2">
        <v>15129</v>
      </c>
      <c r="L429" s="2">
        <v>0</v>
      </c>
      <c r="M429" s="2">
        <v>25325</v>
      </c>
      <c r="N429" s="2">
        <v>0</v>
      </c>
      <c r="O429" s="2">
        <v>195598</v>
      </c>
      <c r="P429" s="2">
        <v>104192</v>
      </c>
      <c r="Q429" s="2">
        <v>11224</v>
      </c>
      <c r="R429" s="2">
        <v>0</v>
      </c>
      <c r="S429" s="2">
        <v>0</v>
      </c>
      <c r="T429" s="2">
        <v>51804</v>
      </c>
      <c r="U429" s="2">
        <v>0</v>
      </c>
      <c r="V429" s="2">
        <v>0</v>
      </c>
      <c r="W429" s="2">
        <v>0</v>
      </c>
      <c r="X429" s="2">
        <v>209484</v>
      </c>
      <c r="Y429" s="2">
        <v>7775</v>
      </c>
      <c r="Z429" s="2">
        <v>21796</v>
      </c>
      <c r="AA429" s="2">
        <v>0</v>
      </c>
      <c r="AB429" s="2">
        <v>5907651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</row>
    <row r="430" spans="1:36" x14ac:dyDescent="0.25">
      <c r="A430" s="2">
        <v>4141</v>
      </c>
      <c r="B430" s="2">
        <v>7</v>
      </c>
      <c r="C430" t="s">
        <v>431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</row>
    <row r="431" spans="1:36" x14ac:dyDescent="0.25">
      <c r="A431" s="2">
        <v>4142</v>
      </c>
      <c r="B431" s="2">
        <v>7</v>
      </c>
      <c r="C431" t="s">
        <v>432</v>
      </c>
      <c r="D431" s="2">
        <v>0</v>
      </c>
      <c r="E431" s="2">
        <v>0</v>
      </c>
      <c r="F431" s="2">
        <v>437</v>
      </c>
      <c r="G431" s="2">
        <v>437</v>
      </c>
      <c r="H431" s="2">
        <v>2758344</v>
      </c>
      <c r="I431" s="2">
        <v>0</v>
      </c>
      <c r="J431" s="2">
        <v>480398</v>
      </c>
      <c r="K431" s="2">
        <v>152640</v>
      </c>
      <c r="L431" s="2">
        <v>0</v>
      </c>
      <c r="M431" s="2">
        <v>12818</v>
      </c>
      <c r="N431" s="2">
        <v>29694</v>
      </c>
      <c r="O431" s="2">
        <v>99000</v>
      </c>
      <c r="P431" s="2">
        <v>52735</v>
      </c>
      <c r="Q431" s="2">
        <v>5681</v>
      </c>
      <c r="R431" s="2">
        <v>0</v>
      </c>
      <c r="S431" s="2">
        <v>0</v>
      </c>
      <c r="T431" s="2">
        <v>45885</v>
      </c>
      <c r="U431" s="2">
        <v>-158233</v>
      </c>
      <c r="V431" s="2">
        <v>0</v>
      </c>
      <c r="W431" s="2">
        <v>0</v>
      </c>
      <c r="X431" s="2">
        <v>122452</v>
      </c>
      <c r="Y431" s="2">
        <v>68913</v>
      </c>
      <c r="Z431" s="2">
        <v>6510</v>
      </c>
      <c r="AA431" s="2">
        <v>0</v>
      </c>
      <c r="AB431" s="2">
        <v>3554385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</row>
    <row r="432" spans="1:36" x14ac:dyDescent="0.25">
      <c r="A432" s="2">
        <v>4143</v>
      </c>
      <c r="B432" s="2">
        <v>7</v>
      </c>
      <c r="C432" t="s">
        <v>433</v>
      </c>
      <c r="D432" s="2">
        <v>0</v>
      </c>
      <c r="E432" s="2">
        <v>0</v>
      </c>
      <c r="F432" s="2">
        <v>780</v>
      </c>
      <c r="G432" s="2">
        <v>812</v>
      </c>
      <c r="H432" s="2">
        <v>5125344</v>
      </c>
      <c r="I432" s="2">
        <v>12767</v>
      </c>
      <c r="J432" s="2">
        <v>1415485</v>
      </c>
      <c r="K432" s="2">
        <v>405450</v>
      </c>
      <c r="L432" s="2">
        <v>0</v>
      </c>
      <c r="M432" s="2">
        <v>23818</v>
      </c>
      <c r="N432" s="2">
        <v>0</v>
      </c>
      <c r="O432" s="2">
        <v>183954</v>
      </c>
      <c r="P432" s="2">
        <v>97989</v>
      </c>
      <c r="Q432" s="2">
        <v>10556</v>
      </c>
      <c r="R432" s="2">
        <v>0</v>
      </c>
      <c r="S432" s="2">
        <v>0</v>
      </c>
      <c r="T432" s="2">
        <v>45472</v>
      </c>
      <c r="U432" s="2">
        <v>0</v>
      </c>
      <c r="V432" s="2">
        <v>0</v>
      </c>
      <c r="W432" s="2">
        <v>0</v>
      </c>
      <c r="X432" s="2">
        <v>181401</v>
      </c>
      <c r="Y432" s="2">
        <v>0</v>
      </c>
      <c r="Z432" s="2">
        <v>20298</v>
      </c>
      <c r="AA432" s="2">
        <v>0</v>
      </c>
      <c r="AB432" s="2">
        <v>7341133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</row>
    <row r="433" spans="1:36" x14ac:dyDescent="0.25">
      <c r="A433" s="2">
        <v>4144</v>
      </c>
      <c r="B433" s="2">
        <v>7</v>
      </c>
      <c r="C433" t="s">
        <v>434</v>
      </c>
      <c r="D433" s="2">
        <v>0</v>
      </c>
      <c r="E433" s="2">
        <v>0</v>
      </c>
      <c r="F433" s="2">
        <v>60</v>
      </c>
      <c r="G433" s="2">
        <v>60</v>
      </c>
      <c r="H433" s="2">
        <v>378720</v>
      </c>
      <c r="I433" s="2">
        <v>0</v>
      </c>
      <c r="J433" s="2">
        <v>13031</v>
      </c>
      <c r="K433" s="2">
        <v>19080</v>
      </c>
      <c r="L433" s="2">
        <v>0</v>
      </c>
      <c r="M433" s="2">
        <v>1760</v>
      </c>
      <c r="N433" s="2">
        <v>10837</v>
      </c>
      <c r="O433" s="2">
        <v>13593</v>
      </c>
      <c r="P433" s="2">
        <v>7241</v>
      </c>
      <c r="Q433" s="2">
        <v>780</v>
      </c>
      <c r="R433" s="2">
        <v>0</v>
      </c>
      <c r="S433" s="2">
        <v>0</v>
      </c>
      <c r="T433" s="2">
        <v>8160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1339</v>
      </c>
      <c r="AA433" s="2">
        <v>0</v>
      </c>
      <c r="AB433" s="2">
        <v>454541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</row>
    <row r="434" spans="1:36" x14ac:dyDescent="0.25">
      <c r="A434" s="2">
        <v>4145</v>
      </c>
      <c r="B434" s="2">
        <v>7</v>
      </c>
      <c r="C434" t="s">
        <v>435</v>
      </c>
      <c r="D434" s="2">
        <v>0</v>
      </c>
      <c r="E434" s="2">
        <v>0</v>
      </c>
      <c r="F434" s="2">
        <v>31</v>
      </c>
      <c r="G434" s="2">
        <v>31</v>
      </c>
      <c r="H434" s="2">
        <v>195672</v>
      </c>
      <c r="I434" s="2">
        <v>0</v>
      </c>
      <c r="J434" s="2">
        <v>40889</v>
      </c>
      <c r="K434" s="2">
        <v>0</v>
      </c>
      <c r="L434" s="2">
        <v>0</v>
      </c>
      <c r="M434" s="2">
        <v>909</v>
      </c>
      <c r="N434" s="2">
        <v>19805</v>
      </c>
      <c r="O434" s="2">
        <v>7023</v>
      </c>
      <c r="P434" s="2">
        <v>3741</v>
      </c>
      <c r="Q434" s="2">
        <v>403</v>
      </c>
      <c r="R434" s="2">
        <v>0</v>
      </c>
      <c r="S434" s="2">
        <v>0</v>
      </c>
      <c r="T434" s="2">
        <v>1116</v>
      </c>
      <c r="U434" s="2">
        <v>0</v>
      </c>
      <c r="V434" s="2">
        <v>0</v>
      </c>
      <c r="W434" s="2">
        <v>0</v>
      </c>
      <c r="X434" s="2">
        <v>7843</v>
      </c>
      <c r="Y434" s="2">
        <v>0</v>
      </c>
      <c r="Z434" s="2">
        <v>1283</v>
      </c>
      <c r="AA434" s="2">
        <v>0</v>
      </c>
      <c r="AB434" s="2">
        <v>270841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</row>
    <row r="435" spans="1:36" x14ac:dyDescent="0.25">
      <c r="A435" s="2">
        <v>4146</v>
      </c>
      <c r="B435" s="2">
        <v>7</v>
      </c>
      <c r="C435" t="s">
        <v>436</v>
      </c>
      <c r="D435" s="2">
        <v>0</v>
      </c>
      <c r="E435" s="2">
        <v>0</v>
      </c>
      <c r="F435" s="2">
        <v>95</v>
      </c>
      <c r="G435" s="2">
        <v>113</v>
      </c>
      <c r="H435" s="2">
        <v>713256</v>
      </c>
      <c r="I435" s="2">
        <v>0</v>
      </c>
      <c r="J435" s="2">
        <v>180108</v>
      </c>
      <c r="K435" s="2">
        <v>0</v>
      </c>
      <c r="L435" s="2">
        <v>0</v>
      </c>
      <c r="M435" s="2">
        <v>3315</v>
      </c>
      <c r="N435" s="2">
        <v>34278</v>
      </c>
      <c r="O435" s="2">
        <v>25599</v>
      </c>
      <c r="P435" s="2">
        <v>13636</v>
      </c>
      <c r="Q435" s="2">
        <v>1469</v>
      </c>
      <c r="R435" s="2">
        <v>0</v>
      </c>
      <c r="S435" s="2">
        <v>0</v>
      </c>
      <c r="T435" s="2">
        <v>10735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4098</v>
      </c>
      <c r="AA435" s="2">
        <v>0</v>
      </c>
      <c r="AB435" s="2">
        <v>986494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</row>
    <row r="436" spans="1:36" x14ac:dyDescent="0.25">
      <c r="A436" s="2">
        <v>4150</v>
      </c>
      <c r="B436" s="2">
        <v>7</v>
      </c>
      <c r="C436" t="s">
        <v>437</v>
      </c>
      <c r="D436" s="2">
        <v>0</v>
      </c>
      <c r="E436" s="2">
        <v>0</v>
      </c>
      <c r="F436" s="2">
        <v>168</v>
      </c>
      <c r="G436" s="2">
        <v>201.6</v>
      </c>
      <c r="H436" s="2">
        <v>1272499</v>
      </c>
      <c r="I436" s="2">
        <v>0</v>
      </c>
      <c r="J436" s="2">
        <v>8319</v>
      </c>
      <c r="K436" s="2">
        <v>0</v>
      </c>
      <c r="L436" s="2">
        <v>0</v>
      </c>
      <c r="M436" s="2">
        <v>5913</v>
      </c>
      <c r="N436" s="2">
        <v>0</v>
      </c>
      <c r="O436" s="2">
        <v>45671</v>
      </c>
      <c r="P436" s="2">
        <v>24328</v>
      </c>
      <c r="Q436" s="2">
        <v>2621</v>
      </c>
      <c r="R436" s="2">
        <v>0</v>
      </c>
      <c r="S436" s="2">
        <v>0</v>
      </c>
      <c r="T436" s="2">
        <v>22176</v>
      </c>
      <c r="U436" s="2">
        <v>0</v>
      </c>
      <c r="V436" s="2">
        <v>0</v>
      </c>
      <c r="W436" s="2">
        <v>0</v>
      </c>
      <c r="X436" s="2">
        <v>52624</v>
      </c>
      <c r="Y436" s="2">
        <v>0</v>
      </c>
      <c r="Z436" s="2">
        <v>7936</v>
      </c>
      <c r="AA436" s="2">
        <v>0</v>
      </c>
      <c r="AB436" s="2">
        <v>1389463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</row>
    <row r="437" spans="1:36" x14ac:dyDescent="0.25">
      <c r="A437" s="2">
        <v>4151</v>
      </c>
      <c r="B437" s="2">
        <v>7</v>
      </c>
      <c r="C437" t="s">
        <v>438</v>
      </c>
      <c r="D437" s="2">
        <v>0</v>
      </c>
      <c r="E437" s="2">
        <v>0</v>
      </c>
      <c r="F437" s="2">
        <v>106</v>
      </c>
      <c r="G437" s="2">
        <v>127.19999999999999</v>
      </c>
      <c r="H437" s="2">
        <v>802886</v>
      </c>
      <c r="I437" s="2">
        <v>0</v>
      </c>
      <c r="J437" s="2">
        <v>6184</v>
      </c>
      <c r="K437" s="2">
        <v>0</v>
      </c>
      <c r="L437" s="2">
        <v>0</v>
      </c>
      <c r="M437" s="2">
        <v>3731</v>
      </c>
      <c r="N437" s="2">
        <v>20343</v>
      </c>
      <c r="O437" s="2">
        <v>28816</v>
      </c>
      <c r="P437" s="2">
        <v>15350</v>
      </c>
      <c r="Q437" s="2">
        <v>1654</v>
      </c>
      <c r="R437" s="2">
        <v>0</v>
      </c>
      <c r="S437" s="2">
        <v>0</v>
      </c>
      <c r="T437" s="2">
        <v>12974.4</v>
      </c>
      <c r="U437" s="2">
        <v>0</v>
      </c>
      <c r="V437" s="2">
        <v>0</v>
      </c>
      <c r="W437" s="2">
        <v>0</v>
      </c>
      <c r="X437" s="2">
        <v>28336</v>
      </c>
      <c r="Y437" s="2">
        <v>0</v>
      </c>
      <c r="Z437" s="2">
        <v>3763</v>
      </c>
      <c r="AA437" s="2">
        <v>0</v>
      </c>
      <c r="AB437" s="2">
        <v>895701.4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</row>
    <row r="438" spans="1:36" x14ac:dyDescent="0.25">
      <c r="A438" s="2">
        <v>4152</v>
      </c>
      <c r="B438" s="2">
        <v>7</v>
      </c>
      <c r="C438" t="s">
        <v>439</v>
      </c>
      <c r="D438" s="2">
        <v>0</v>
      </c>
      <c r="E438" s="2">
        <v>0</v>
      </c>
      <c r="F438" s="2">
        <v>617</v>
      </c>
      <c r="G438" s="2">
        <v>640.20000000000005</v>
      </c>
      <c r="H438" s="2">
        <v>4040942</v>
      </c>
      <c r="I438" s="2">
        <v>0</v>
      </c>
      <c r="J438" s="2">
        <v>9417</v>
      </c>
      <c r="K438" s="2">
        <v>15489</v>
      </c>
      <c r="L438" s="2">
        <v>0</v>
      </c>
      <c r="M438" s="2">
        <v>18778</v>
      </c>
      <c r="N438" s="2">
        <v>0</v>
      </c>
      <c r="O438" s="2">
        <v>145034</v>
      </c>
      <c r="P438" s="2">
        <v>77257</v>
      </c>
      <c r="Q438" s="2">
        <v>8323</v>
      </c>
      <c r="R438" s="2">
        <v>0</v>
      </c>
      <c r="S438" s="2">
        <v>0</v>
      </c>
      <c r="T438" s="2">
        <v>65940.600000000006</v>
      </c>
      <c r="U438" s="2">
        <v>0</v>
      </c>
      <c r="V438" s="2">
        <v>0</v>
      </c>
      <c r="W438" s="2">
        <v>0</v>
      </c>
      <c r="X438" s="2">
        <v>153571</v>
      </c>
      <c r="Y438" s="2">
        <v>0</v>
      </c>
      <c r="Z438" s="2">
        <v>17202</v>
      </c>
      <c r="AA438" s="2">
        <v>0</v>
      </c>
      <c r="AB438" s="2">
        <v>4398382.5999999996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</row>
    <row r="439" spans="1:36" x14ac:dyDescent="0.25">
      <c r="A439" s="2">
        <v>4153</v>
      </c>
      <c r="B439" s="2">
        <v>7</v>
      </c>
      <c r="C439" t="s">
        <v>440</v>
      </c>
      <c r="D439" s="2">
        <v>0</v>
      </c>
      <c r="E439" s="2">
        <v>0</v>
      </c>
      <c r="F439" s="2">
        <v>415</v>
      </c>
      <c r="G439" s="2">
        <v>431.59999999999997</v>
      </c>
      <c r="H439" s="2">
        <v>2724259</v>
      </c>
      <c r="I439" s="2">
        <v>0</v>
      </c>
      <c r="J439" s="2">
        <v>1288908</v>
      </c>
      <c r="K439" s="2">
        <v>168858</v>
      </c>
      <c r="L439" s="2">
        <v>0</v>
      </c>
      <c r="M439" s="2">
        <v>12660</v>
      </c>
      <c r="N439" s="2">
        <v>0</v>
      </c>
      <c r="O439" s="2">
        <v>97776</v>
      </c>
      <c r="P439" s="2">
        <v>52084</v>
      </c>
      <c r="Q439" s="2">
        <v>5611</v>
      </c>
      <c r="R439" s="2">
        <v>0</v>
      </c>
      <c r="S439" s="2">
        <v>0</v>
      </c>
      <c r="T439" s="2">
        <v>39275.599999999999</v>
      </c>
      <c r="U439" s="2">
        <v>0</v>
      </c>
      <c r="V439" s="2">
        <v>0</v>
      </c>
      <c r="W439" s="2">
        <v>0</v>
      </c>
      <c r="X439" s="2">
        <v>99935</v>
      </c>
      <c r="Y439" s="2">
        <v>0</v>
      </c>
      <c r="Z439" s="2">
        <v>12647</v>
      </c>
      <c r="AA439" s="2">
        <v>0</v>
      </c>
      <c r="AB439" s="2">
        <v>4402078.5999999996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</row>
    <row r="440" spans="1:36" x14ac:dyDescent="0.25">
      <c r="A440" s="2">
        <v>4155</v>
      </c>
      <c r="B440" s="2">
        <v>7</v>
      </c>
      <c r="C440" t="s">
        <v>441</v>
      </c>
      <c r="D440" s="2">
        <v>0</v>
      </c>
      <c r="E440" s="2">
        <v>0</v>
      </c>
      <c r="F440" s="2">
        <v>105</v>
      </c>
      <c r="G440" s="2">
        <v>105</v>
      </c>
      <c r="H440" s="2">
        <v>662760</v>
      </c>
      <c r="I440" s="2">
        <v>0</v>
      </c>
      <c r="J440" s="2">
        <v>280875</v>
      </c>
      <c r="K440" s="2">
        <v>0</v>
      </c>
      <c r="L440" s="2">
        <v>0</v>
      </c>
      <c r="M440" s="2">
        <v>3080</v>
      </c>
      <c r="N440" s="2">
        <v>31208</v>
      </c>
      <c r="O440" s="2">
        <v>23787</v>
      </c>
      <c r="P440" s="2">
        <v>12671</v>
      </c>
      <c r="Q440" s="2">
        <v>1365</v>
      </c>
      <c r="R440" s="2">
        <v>0</v>
      </c>
      <c r="S440" s="2">
        <v>0</v>
      </c>
      <c r="T440" s="2">
        <v>20160</v>
      </c>
      <c r="U440" s="2">
        <v>0</v>
      </c>
      <c r="V440" s="2">
        <v>0</v>
      </c>
      <c r="W440" s="2">
        <v>0</v>
      </c>
      <c r="X440" s="2">
        <v>0</v>
      </c>
      <c r="Y440" s="2">
        <v>1767</v>
      </c>
      <c r="Z440" s="2">
        <v>6643</v>
      </c>
      <c r="AA440" s="2">
        <v>0</v>
      </c>
      <c r="AB440" s="2">
        <v>1044316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</row>
    <row r="441" spans="1:36" x14ac:dyDescent="0.25">
      <c r="A441" s="2">
        <v>4159</v>
      </c>
      <c r="B441" s="2">
        <v>7</v>
      </c>
      <c r="C441" t="s">
        <v>442</v>
      </c>
      <c r="D441" s="2">
        <v>0</v>
      </c>
      <c r="E441" s="2">
        <v>0</v>
      </c>
      <c r="F441" s="2">
        <v>1100</v>
      </c>
      <c r="G441" s="2">
        <v>1132</v>
      </c>
      <c r="H441" s="2">
        <v>7145184</v>
      </c>
      <c r="I441" s="2">
        <v>0</v>
      </c>
      <c r="J441" s="2">
        <v>165039</v>
      </c>
      <c r="K441" s="2">
        <v>58964</v>
      </c>
      <c r="L441" s="2">
        <v>0</v>
      </c>
      <c r="M441" s="2">
        <v>33204</v>
      </c>
      <c r="N441" s="2">
        <v>0</v>
      </c>
      <c r="O441" s="2">
        <v>256448</v>
      </c>
      <c r="P441" s="2">
        <v>136605</v>
      </c>
      <c r="Q441" s="2">
        <v>14716</v>
      </c>
      <c r="R441" s="2">
        <v>0</v>
      </c>
      <c r="S441" s="2">
        <v>0</v>
      </c>
      <c r="T441" s="2">
        <v>22640</v>
      </c>
      <c r="U441" s="2">
        <v>0</v>
      </c>
      <c r="V441" s="2">
        <v>0</v>
      </c>
      <c r="W441" s="2">
        <v>0</v>
      </c>
      <c r="X441" s="2">
        <v>266409</v>
      </c>
      <c r="Y441" s="2">
        <v>0</v>
      </c>
      <c r="Z441" s="2">
        <v>32695</v>
      </c>
      <c r="AA441" s="2">
        <v>0</v>
      </c>
      <c r="AB441" s="2">
        <v>7865495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</row>
    <row r="442" spans="1:36" x14ac:dyDescent="0.25">
      <c r="A442" s="2">
        <v>4160</v>
      </c>
      <c r="B442" s="2">
        <v>7</v>
      </c>
      <c r="C442" t="s">
        <v>443</v>
      </c>
      <c r="D442" s="2">
        <v>0</v>
      </c>
      <c r="E442" s="2">
        <v>0</v>
      </c>
      <c r="F442" s="2">
        <v>800</v>
      </c>
      <c r="G442" s="2">
        <v>936</v>
      </c>
      <c r="H442" s="2">
        <v>5908032</v>
      </c>
      <c r="I442" s="2">
        <v>14717</v>
      </c>
      <c r="J442" s="2">
        <v>36145</v>
      </c>
      <c r="K442" s="2">
        <v>15167</v>
      </c>
      <c r="L442" s="2">
        <v>0</v>
      </c>
      <c r="M442" s="2">
        <v>27455</v>
      </c>
      <c r="N442" s="2">
        <v>29762</v>
      </c>
      <c r="O442" s="2">
        <v>212045</v>
      </c>
      <c r="P442" s="2">
        <v>112953</v>
      </c>
      <c r="Q442" s="2">
        <v>12168</v>
      </c>
      <c r="R442" s="2">
        <v>0</v>
      </c>
      <c r="S442" s="2">
        <v>0</v>
      </c>
      <c r="T442" s="2">
        <v>164736</v>
      </c>
      <c r="U442" s="2">
        <v>0</v>
      </c>
      <c r="V442" s="2">
        <v>0</v>
      </c>
      <c r="W442" s="2">
        <v>0</v>
      </c>
      <c r="X442" s="2">
        <v>196328</v>
      </c>
      <c r="Y442" s="2">
        <v>0</v>
      </c>
      <c r="Z442" s="2">
        <v>20304</v>
      </c>
      <c r="AA442" s="2">
        <v>0</v>
      </c>
      <c r="AB442" s="2">
        <v>6553484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</row>
    <row r="443" spans="1:36" x14ac:dyDescent="0.25">
      <c r="A443" s="2">
        <v>4161</v>
      </c>
      <c r="B443" s="2">
        <v>7</v>
      </c>
      <c r="C443" t="s">
        <v>444</v>
      </c>
      <c r="D443" s="2">
        <v>0</v>
      </c>
      <c r="E443" s="2">
        <v>0</v>
      </c>
      <c r="F443" s="2">
        <v>233</v>
      </c>
      <c r="G443" s="2">
        <v>246</v>
      </c>
      <c r="H443" s="2">
        <v>1552752</v>
      </c>
      <c r="I443" s="2">
        <v>3868</v>
      </c>
      <c r="J443" s="2">
        <v>243602</v>
      </c>
      <c r="K443" s="2">
        <v>0</v>
      </c>
      <c r="L443" s="2">
        <v>0</v>
      </c>
      <c r="M443" s="2">
        <v>7216</v>
      </c>
      <c r="N443" s="2">
        <v>27818</v>
      </c>
      <c r="O443" s="2">
        <v>55730</v>
      </c>
      <c r="P443" s="2">
        <v>29686</v>
      </c>
      <c r="Q443" s="2">
        <v>3198</v>
      </c>
      <c r="R443" s="2">
        <v>0</v>
      </c>
      <c r="S443" s="2">
        <v>0</v>
      </c>
      <c r="T443" s="2">
        <v>38376</v>
      </c>
      <c r="U443" s="2">
        <v>0</v>
      </c>
      <c r="V443" s="2">
        <v>0</v>
      </c>
      <c r="W443" s="2">
        <v>0</v>
      </c>
      <c r="X443" s="2">
        <v>57178</v>
      </c>
      <c r="Y443" s="2">
        <v>0</v>
      </c>
      <c r="Z443" s="2">
        <v>8703</v>
      </c>
      <c r="AA443" s="2">
        <v>0</v>
      </c>
      <c r="AB443" s="2">
        <v>1970949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</row>
    <row r="444" spans="1:36" x14ac:dyDescent="0.25">
      <c r="A444" s="2">
        <v>4162</v>
      </c>
      <c r="B444" s="2">
        <v>7</v>
      </c>
      <c r="C444" t="s">
        <v>445</v>
      </c>
      <c r="D444" s="2">
        <v>0</v>
      </c>
      <c r="E444" s="2">
        <v>0</v>
      </c>
      <c r="F444" s="2">
        <v>119</v>
      </c>
      <c r="G444" s="2">
        <v>124.39999999999999</v>
      </c>
      <c r="H444" s="2">
        <v>785213</v>
      </c>
      <c r="I444" s="2">
        <v>0</v>
      </c>
      <c r="J444" s="2">
        <v>73612</v>
      </c>
      <c r="K444" s="2">
        <v>19080</v>
      </c>
      <c r="L444" s="2">
        <v>0</v>
      </c>
      <c r="M444" s="2">
        <v>3649</v>
      </c>
      <c r="N444" s="2">
        <v>0</v>
      </c>
      <c r="O444" s="2">
        <v>28182</v>
      </c>
      <c r="P444" s="2">
        <v>15012</v>
      </c>
      <c r="Q444" s="2">
        <v>1617</v>
      </c>
      <c r="R444" s="2">
        <v>0</v>
      </c>
      <c r="S444" s="2">
        <v>0</v>
      </c>
      <c r="T444" s="2">
        <v>3110</v>
      </c>
      <c r="U444" s="2">
        <v>-36591</v>
      </c>
      <c r="V444" s="2">
        <v>0</v>
      </c>
      <c r="W444" s="2">
        <v>0</v>
      </c>
      <c r="X444" s="2">
        <v>28842</v>
      </c>
      <c r="Y444" s="2">
        <v>0</v>
      </c>
      <c r="Z444" s="2">
        <v>3868</v>
      </c>
      <c r="AA444" s="2">
        <v>0</v>
      </c>
      <c r="AB444" s="2">
        <v>896752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</row>
    <row r="445" spans="1:36" x14ac:dyDescent="0.25">
      <c r="A445" s="2">
        <v>4163</v>
      </c>
      <c r="B445" s="2">
        <v>7</v>
      </c>
      <c r="C445" t="s">
        <v>446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</row>
    <row r="446" spans="1:36" x14ac:dyDescent="0.25">
      <c r="A446" s="2">
        <v>4164</v>
      </c>
      <c r="B446" s="2">
        <v>7</v>
      </c>
      <c r="C446" t="s">
        <v>447</v>
      </c>
      <c r="D446" s="2">
        <v>0</v>
      </c>
      <c r="E446" s="2">
        <v>0</v>
      </c>
      <c r="F446" s="2">
        <v>99</v>
      </c>
      <c r="G446" s="2">
        <v>110</v>
      </c>
      <c r="H446" s="2">
        <v>694320</v>
      </c>
      <c r="I446" s="2">
        <v>0</v>
      </c>
      <c r="J446" s="2">
        <v>74000</v>
      </c>
      <c r="K446" s="2">
        <v>0</v>
      </c>
      <c r="L446" s="2">
        <v>0</v>
      </c>
      <c r="M446" s="2">
        <v>3227</v>
      </c>
      <c r="N446" s="2">
        <v>0</v>
      </c>
      <c r="O446" s="2">
        <v>24920</v>
      </c>
      <c r="P446" s="2">
        <v>13274</v>
      </c>
      <c r="Q446" s="2">
        <v>1430</v>
      </c>
      <c r="R446" s="2">
        <v>0</v>
      </c>
      <c r="S446" s="2">
        <v>0</v>
      </c>
      <c r="T446" s="2">
        <v>17820</v>
      </c>
      <c r="U446" s="2">
        <v>0</v>
      </c>
      <c r="V446" s="2">
        <v>0</v>
      </c>
      <c r="W446" s="2">
        <v>0</v>
      </c>
      <c r="X446" s="2">
        <v>21758</v>
      </c>
      <c r="Y446" s="2">
        <v>23324</v>
      </c>
      <c r="Z446" s="2">
        <v>5688</v>
      </c>
      <c r="AA446" s="2">
        <v>0</v>
      </c>
      <c r="AB446" s="2">
        <v>858003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</row>
    <row r="447" spans="1:36" x14ac:dyDescent="0.25">
      <c r="A447" s="2">
        <v>4166</v>
      </c>
      <c r="B447" s="2">
        <v>7</v>
      </c>
      <c r="C447" t="s">
        <v>448</v>
      </c>
      <c r="D447" s="2">
        <v>0</v>
      </c>
      <c r="E447" s="2">
        <v>0</v>
      </c>
      <c r="F447" s="2">
        <v>145</v>
      </c>
      <c r="G447" s="2">
        <v>174</v>
      </c>
      <c r="H447" s="2">
        <v>1098288</v>
      </c>
      <c r="I447" s="2">
        <v>0</v>
      </c>
      <c r="J447" s="2">
        <v>469258</v>
      </c>
      <c r="K447" s="2">
        <v>0</v>
      </c>
      <c r="L447" s="2">
        <v>0</v>
      </c>
      <c r="M447" s="2">
        <v>5104</v>
      </c>
      <c r="N447" s="2">
        <v>28902</v>
      </c>
      <c r="O447" s="2">
        <v>39419</v>
      </c>
      <c r="P447" s="2">
        <v>20998</v>
      </c>
      <c r="Q447" s="2">
        <v>2262</v>
      </c>
      <c r="R447" s="2">
        <v>0</v>
      </c>
      <c r="S447" s="2">
        <v>0</v>
      </c>
      <c r="T447" s="2">
        <v>24882</v>
      </c>
      <c r="U447" s="2">
        <v>0</v>
      </c>
      <c r="V447" s="2">
        <v>0</v>
      </c>
      <c r="W447" s="2">
        <v>0</v>
      </c>
      <c r="X447" s="2">
        <v>45540</v>
      </c>
      <c r="Y447" s="2">
        <v>0</v>
      </c>
      <c r="Z447" s="2">
        <v>5412</v>
      </c>
      <c r="AA447" s="2">
        <v>0</v>
      </c>
      <c r="AB447" s="2">
        <v>1694525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</row>
    <row r="448" spans="1:36" x14ac:dyDescent="0.25">
      <c r="A448" s="2">
        <v>4167</v>
      </c>
      <c r="B448" s="2">
        <v>7</v>
      </c>
      <c r="C448" t="s">
        <v>449</v>
      </c>
      <c r="D448" s="2">
        <v>0</v>
      </c>
      <c r="E448" s="2">
        <v>0</v>
      </c>
      <c r="F448" s="2">
        <v>347</v>
      </c>
      <c r="G448" s="2">
        <v>347</v>
      </c>
      <c r="H448" s="2">
        <v>2190264</v>
      </c>
      <c r="I448" s="2">
        <v>0</v>
      </c>
      <c r="J448" s="2">
        <v>4706</v>
      </c>
      <c r="K448" s="2">
        <v>16586</v>
      </c>
      <c r="L448" s="2">
        <v>0</v>
      </c>
      <c r="M448" s="2">
        <v>10178</v>
      </c>
      <c r="N448" s="2">
        <v>0</v>
      </c>
      <c r="O448" s="2">
        <v>78611</v>
      </c>
      <c r="P448" s="2">
        <v>41875</v>
      </c>
      <c r="Q448" s="2">
        <v>4511</v>
      </c>
      <c r="R448" s="2">
        <v>0</v>
      </c>
      <c r="S448" s="2">
        <v>0</v>
      </c>
      <c r="T448" s="2">
        <v>6593</v>
      </c>
      <c r="U448" s="2">
        <v>0</v>
      </c>
      <c r="V448" s="2">
        <v>0</v>
      </c>
      <c r="W448" s="2">
        <v>0</v>
      </c>
      <c r="X448" s="2">
        <v>80707</v>
      </c>
      <c r="Y448" s="2">
        <v>0</v>
      </c>
      <c r="Z448" s="2">
        <v>7411</v>
      </c>
      <c r="AA448" s="2">
        <v>0</v>
      </c>
      <c r="AB448" s="2">
        <v>2360735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</row>
    <row r="449" spans="1:36" x14ac:dyDescent="0.25">
      <c r="A449" s="2">
        <v>4168</v>
      </c>
      <c r="B449" s="2">
        <v>7</v>
      </c>
      <c r="C449" t="s">
        <v>450</v>
      </c>
      <c r="D449" s="2">
        <v>0</v>
      </c>
      <c r="E449" s="2">
        <v>0</v>
      </c>
      <c r="F449" s="2">
        <v>90</v>
      </c>
      <c r="G449" s="2">
        <v>90</v>
      </c>
      <c r="H449" s="2">
        <v>568080</v>
      </c>
      <c r="I449" s="2">
        <v>0</v>
      </c>
      <c r="J449" s="2">
        <v>84150</v>
      </c>
      <c r="K449" s="2">
        <v>0</v>
      </c>
      <c r="L449" s="2">
        <v>0</v>
      </c>
      <c r="M449" s="2">
        <v>2640</v>
      </c>
      <c r="N449" s="2">
        <v>22585</v>
      </c>
      <c r="O449" s="2">
        <v>20389</v>
      </c>
      <c r="P449" s="2">
        <v>10861</v>
      </c>
      <c r="Q449" s="2">
        <v>1170</v>
      </c>
      <c r="R449" s="2">
        <v>0</v>
      </c>
      <c r="S449" s="2">
        <v>0</v>
      </c>
      <c r="T449" s="2">
        <v>11250</v>
      </c>
      <c r="U449" s="2">
        <v>-49058</v>
      </c>
      <c r="V449" s="2">
        <v>0</v>
      </c>
      <c r="W449" s="2">
        <v>0</v>
      </c>
      <c r="X449" s="2">
        <v>0</v>
      </c>
      <c r="Y449" s="2">
        <v>8835</v>
      </c>
      <c r="Z449" s="2">
        <v>3619</v>
      </c>
      <c r="AA449" s="2">
        <v>0</v>
      </c>
      <c r="AB449" s="2">
        <v>684521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</row>
    <row r="450" spans="1:36" x14ac:dyDescent="0.25">
      <c r="A450" s="2">
        <v>4169</v>
      </c>
      <c r="B450" s="2">
        <v>7</v>
      </c>
      <c r="C450" t="s">
        <v>451</v>
      </c>
      <c r="D450" s="2">
        <v>0</v>
      </c>
      <c r="E450" s="2">
        <v>0</v>
      </c>
      <c r="F450" s="2">
        <v>246</v>
      </c>
      <c r="G450" s="2">
        <v>246</v>
      </c>
      <c r="H450" s="2">
        <v>1552752</v>
      </c>
      <c r="I450" s="2">
        <v>3868</v>
      </c>
      <c r="J450" s="2">
        <v>663837</v>
      </c>
      <c r="K450" s="2">
        <v>47700</v>
      </c>
      <c r="L450" s="2">
        <v>0</v>
      </c>
      <c r="M450" s="2">
        <v>7216</v>
      </c>
      <c r="N450" s="2">
        <v>0</v>
      </c>
      <c r="O450" s="2">
        <v>55730</v>
      </c>
      <c r="P450" s="2">
        <v>29686</v>
      </c>
      <c r="Q450" s="2">
        <v>3198</v>
      </c>
      <c r="R450" s="2">
        <v>0</v>
      </c>
      <c r="S450" s="2">
        <v>0</v>
      </c>
      <c r="T450" s="2">
        <v>5904</v>
      </c>
      <c r="U450" s="2">
        <v>0</v>
      </c>
      <c r="V450" s="2">
        <v>0</v>
      </c>
      <c r="W450" s="2">
        <v>0</v>
      </c>
      <c r="X450" s="2">
        <v>62491</v>
      </c>
      <c r="Y450" s="2">
        <v>7068</v>
      </c>
      <c r="Z450" s="2">
        <v>11545</v>
      </c>
      <c r="AA450" s="2">
        <v>0</v>
      </c>
      <c r="AB450" s="2">
        <v>2388504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</row>
    <row r="451" spans="1:36" x14ac:dyDescent="0.25">
      <c r="A451" s="2">
        <v>4170</v>
      </c>
      <c r="B451" s="2">
        <v>7</v>
      </c>
      <c r="C451" t="s">
        <v>452</v>
      </c>
      <c r="D451" s="2">
        <v>0</v>
      </c>
      <c r="E451" s="2">
        <v>0</v>
      </c>
      <c r="F451" s="2">
        <v>2003</v>
      </c>
      <c r="G451" s="2">
        <v>2175.6</v>
      </c>
      <c r="H451" s="2">
        <v>13732387</v>
      </c>
      <c r="I451" s="2">
        <v>0</v>
      </c>
      <c r="J451" s="2">
        <v>4366996</v>
      </c>
      <c r="K451" s="2">
        <v>711684</v>
      </c>
      <c r="L451" s="2">
        <v>0</v>
      </c>
      <c r="M451" s="2">
        <v>63815</v>
      </c>
      <c r="N451" s="2">
        <v>0</v>
      </c>
      <c r="O451" s="2">
        <v>492870</v>
      </c>
      <c r="P451" s="2">
        <v>262542</v>
      </c>
      <c r="Q451" s="2">
        <v>28283</v>
      </c>
      <c r="R451" s="2">
        <v>0</v>
      </c>
      <c r="S451" s="2">
        <v>0</v>
      </c>
      <c r="T451" s="2">
        <v>52214.399999999994</v>
      </c>
      <c r="U451" s="2">
        <v>0</v>
      </c>
      <c r="V451" s="2">
        <v>0</v>
      </c>
      <c r="W451" s="2">
        <v>0</v>
      </c>
      <c r="X451" s="2">
        <v>468303</v>
      </c>
      <c r="Y451" s="2">
        <v>0</v>
      </c>
      <c r="Z451" s="2">
        <v>67959</v>
      </c>
      <c r="AA451" s="2">
        <v>0</v>
      </c>
      <c r="AB451" s="2">
        <v>19778750.399999999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</row>
    <row r="452" spans="1:36" x14ac:dyDescent="0.25">
      <c r="A452" s="2">
        <v>4171</v>
      </c>
      <c r="B452" s="2">
        <v>7</v>
      </c>
      <c r="C452" t="s">
        <v>453</v>
      </c>
      <c r="D452" s="2">
        <v>0</v>
      </c>
      <c r="E452" s="2">
        <v>0</v>
      </c>
      <c r="F452" s="2">
        <v>1280</v>
      </c>
      <c r="G452" s="2">
        <v>1316</v>
      </c>
      <c r="H452" s="2">
        <v>8306592</v>
      </c>
      <c r="I452" s="2">
        <v>0</v>
      </c>
      <c r="J452" s="2">
        <v>976151</v>
      </c>
      <c r="K452" s="2">
        <v>381600</v>
      </c>
      <c r="L452" s="2">
        <v>0</v>
      </c>
      <c r="M452" s="2">
        <v>38601</v>
      </c>
      <c r="N452" s="2">
        <v>0</v>
      </c>
      <c r="O452" s="2">
        <v>298132</v>
      </c>
      <c r="P452" s="2">
        <v>158809</v>
      </c>
      <c r="Q452" s="2">
        <v>17108</v>
      </c>
      <c r="R452" s="2">
        <v>0</v>
      </c>
      <c r="S452" s="2">
        <v>0</v>
      </c>
      <c r="T452" s="2">
        <v>125020</v>
      </c>
      <c r="U452" s="2">
        <v>0</v>
      </c>
      <c r="V452" s="2">
        <v>0</v>
      </c>
      <c r="W452" s="2">
        <v>0</v>
      </c>
      <c r="X452" s="2">
        <v>296516</v>
      </c>
      <c r="Y452" s="2">
        <v>0</v>
      </c>
      <c r="Z452" s="2">
        <v>24509</v>
      </c>
      <c r="AA452" s="2">
        <v>0</v>
      </c>
      <c r="AB452" s="2">
        <v>10326522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</row>
    <row r="453" spans="1:36" x14ac:dyDescent="0.25">
      <c r="A453" s="2">
        <v>4172</v>
      </c>
      <c r="B453" s="2">
        <v>7</v>
      </c>
      <c r="C453" t="s">
        <v>454</v>
      </c>
      <c r="D453" s="2">
        <v>0</v>
      </c>
      <c r="E453" s="2">
        <v>0</v>
      </c>
      <c r="F453" s="2">
        <v>43</v>
      </c>
      <c r="G453" s="2">
        <v>43</v>
      </c>
      <c r="H453" s="2">
        <v>271416</v>
      </c>
      <c r="I453" s="2">
        <v>0</v>
      </c>
      <c r="J453" s="2">
        <v>38188</v>
      </c>
      <c r="K453" s="2">
        <v>0</v>
      </c>
      <c r="L453" s="2">
        <v>0</v>
      </c>
      <c r="M453" s="2">
        <v>1261</v>
      </c>
      <c r="N453" s="2">
        <v>11712</v>
      </c>
      <c r="O453" s="2">
        <v>9741</v>
      </c>
      <c r="P453" s="2">
        <v>5189</v>
      </c>
      <c r="Q453" s="2">
        <v>559</v>
      </c>
      <c r="R453" s="2">
        <v>0</v>
      </c>
      <c r="S453" s="2">
        <v>0</v>
      </c>
      <c r="T453" s="2">
        <v>10707</v>
      </c>
      <c r="U453" s="2">
        <v>-24360</v>
      </c>
      <c r="V453" s="2">
        <v>0</v>
      </c>
      <c r="W453" s="2">
        <v>0</v>
      </c>
      <c r="X453" s="2">
        <v>12650</v>
      </c>
      <c r="Y453" s="2">
        <v>10602</v>
      </c>
      <c r="Z453" s="2">
        <v>1690</v>
      </c>
      <c r="AA453" s="2">
        <v>0</v>
      </c>
      <c r="AB453" s="2">
        <v>336705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</row>
    <row r="454" spans="1:36" x14ac:dyDescent="0.25">
      <c r="A454" s="2">
        <v>4177</v>
      </c>
      <c r="B454" s="2">
        <v>7</v>
      </c>
      <c r="C454" t="s">
        <v>455</v>
      </c>
      <c r="D454" s="2">
        <v>0</v>
      </c>
      <c r="E454" s="2">
        <v>0</v>
      </c>
      <c r="F454" s="2">
        <v>33</v>
      </c>
      <c r="G454" s="2">
        <v>36.599999999999994</v>
      </c>
      <c r="H454" s="2">
        <v>231019</v>
      </c>
      <c r="I454" s="2">
        <v>0</v>
      </c>
      <c r="J454" s="2">
        <v>23157</v>
      </c>
      <c r="K454" s="2">
        <v>0</v>
      </c>
      <c r="L454" s="2">
        <v>0</v>
      </c>
      <c r="M454" s="2">
        <v>1074</v>
      </c>
      <c r="N454" s="2">
        <v>19569</v>
      </c>
      <c r="O454" s="2">
        <v>8292</v>
      </c>
      <c r="P454" s="2">
        <v>4417</v>
      </c>
      <c r="Q454" s="2">
        <v>476</v>
      </c>
      <c r="R454" s="2">
        <v>0</v>
      </c>
      <c r="S454" s="2">
        <v>0</v>
      </c>
      <c r="T454" s="2">
        <v>2818.1999999999994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1551</v>
      </c>
      <c r="AA454" s="2">
        <v>0</v>
      </c>
      <c r="AB454" s="2">
        <v>292373.2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</row>
    <row r="455" spans="1:36" x14ac:dyDescent="0.25">
      <c r="A455" s="2">
        <v>4178</v>
      </c>
      <c r="B455" s="2">
        <v>7</v>
      </c>
      <c r="C455" t="s">
        <v>456</v>
      </c>
      <c r="D455" s="2">
        <v>0</v>
      </c>
      <c r="E455" s="2">
        <v>0</v>
      </c>
      <c r="F455" s="2">
        <v>150</v>
      </c>
      <c r="G455" s="2">
        <v>180</v>
      </c>
      <c r="H455" s="2">
        <v>1136160</v>
      </c>
      <c r="I455" s="2">
        <v>2830</v>
      </c>
      <c r="J455" s="2">
        <v>504063</v>
      </c>
      <c r="K455" s="2">
        <v>114480</v>
      </c>
      <c r="L455" s="2">
        <v>0</v>
      </c>
      <c r="M455" s="2">
        <v>5280</v>
      </c>
      <c r="N455" s="2">
        <v>0</v>
      </c>
      <c r="O455" s="2">
        <v>40778</v>
      </c>
      <c r="P455" s="2">
        <v>21722</v>
      </c>
      <c r="Q455" s="2">
        <v>2340</v>
      </c>
      <c r="R455" s="2">
        <v>0</v>
      </c>
      <c r="S455" s="2">
        <v>0</v>
      </c>
      <c r="T455" s="2">
        <v>8100</v>
      </c>
      <c r="U455" s="2">
        <v>0</v>
      </c>
      <c r="V455" s="2">
        <v>0</v>
      </c>
      <c r="W455" s="2">
        <v>0</v>
      </c>
      <c r="X455" s="2">
        <v>39721</v>
      </c>
      <c r="Y455" s="2">
        <v>0</v>
      </c>
      <c r="Z455" s="2">
        <v>5377</v>
      </c>
      <c r="AA455" s="2">
        <v>0</v>
      </c>
      <c r="AB455" s="2">
        <v>1841130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</row>
    <row r="456" spans="1:36" x14ac:dyDescent="0.25">
      <c r="A456" s="2">
        <v>4181</v>
      </c>
      <c r="B456" s="2">
        <v>7</v>
      </c>
      <c r="C456" t="s">
        <v>457</v>
      </c>
      <c r="D456" s="2">
        <v>0</v>
      </c>
      <c r="E456" s="2">
        <v>0</v>
      </c>
      <c r="F456" s="2">
        <v>1395</v>
      </c>
      <c r="G456" s="2">
        <v>1471</v>
      </c>
      <c r="H456" s="2">
        <v>9284952</v>
      </c>
      <c r="I456" s="2">
        <v>0</v>
      </c>
      <c r="J456" s="2">
        <v>3405748</v>
      </c>
      <c r="K456" s="2">
        <v>761292</v>
      </c>
      <c r="L456" s="2">
        <v>0</v>
      </c>
      <c r="M456" s="2">
        <v>43148</v>
      </c>
      <c r="N456" s="2">
        <v>0</v>
      </c>
      <c r="O456" s="2">
        <v>333247</v>
      </c>
      <c r="P456" s="2">
        <v>177514</v>
      </c>
      <c r="Q456" s="2">
        <v>19123</v>
      </c>
      <c r="R456" s="2">
        <v>0</v>
      </c>
      <c r="S456" s="2">
        <v>0</v>
      </c>
      <c r="T456" s="2">
        <v>253012</v>
      </c>
      <c r="U456" s="2">
        <v>0</v>
      </c>
      <c r="V456" s="2">
        <v>0</v>
      </c>
      <c r="W456" s="2">
        <v>0</v>
      </c>
      <c r="X456" s="2">
        <v>353188</v>
      </c>
      <c r="Y456" s="2">
        <v>0</v>
      </c>
      <c r="Z456" s="2">
        <v>36226</v>
      </c>
      <c r="AA456" s="2">
        <v>0</v>
      </c>
      <c r="AB456" s="2">
        <v>14314262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</row>
    <row r="457" spans="1:36" x14ac:dyDescent="0.25">
      <c r="A457" s="2">
        <v>4183</v>
      </c>
      <c r="B457" s="2">
        <v>7</v>
      </c>
      <c r="C457" t="s">
        <v>458</v>
      </c>
      <c r="D457" s="2">
        <v>0</v>
      </c>
      <c r="E457" s="2">
        <v>0</v>
      </c>
      <c r="F457" s="2">
        <v>328</v>
      </c>
      <c r="G457" s="2">
        <v>393.6</v>
      </c>
      <c r="H457" s="2">
        <v>2484403</v>
      </c>
      <c r="I457" s="2">
        <v>0</v>
      </c>
      <c r="J457" s="2">
        <v>26206</v>
      </c>
      <c r="K457" s="2">
        <v>0</v>
      </c>
      <c r="L457" s="2">
        <v>0</v>
      </c>
      <c r="M457" s="2">
        <v>11545</v>
      </c>
      <c r="N457" s="2">
        <v>0</v>
      </c>
      <c r="O457" s="2">
        <v>89168</v>
      </c>
      <c r="P457" s="2">
        <v>47498</v>
      </c>
      <c r="Q457" s="2">
        <v>5117</v>
      </c>
      <c r="R457" s="2">
        <v>0</v>
      </c>
      <c r="S457" s="2">
        <v>0</v>
      </c>
      <c r="T457" s="2">
        <v>26764.800000000003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35186</v>
      </c>
      <c r="AA457" s="2">
        <v>0</v>
      </c>
      <c r="AB457" s="2">
        <v>2725887.8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</row>
    <row r="458" spans="1:36" x14ac:dyDescent="0.25">
      <c r="A458" s="2">
        <v>4184</v>
      </c>
      <c r="B458" s="2">
        <v>7</v>
      </c>
      <c r="C458" t="s">
        <v>459</v>
      </c>
      <c r="D458" s="2">
        <v>0</v>
      </c>
      <c r="E458" s="2">
        <v>0</v>
      </c>
      <c r="F458" s="2">
        <v>626</v>
      </c>
      <c r="G458" s="2">
        <v>640</v>
      </c>
      <c r="H458" s="2">
        <v>4039680</v>
      </c>
      <c r="I458" s="2">
        <v>0</v>
      </c>
      <c r="J458" s="2">
        <v>84052</v>
      </c>
      <c r="K458" s="2">
        <v>43882</v>
      </c>
      <c r="L458" s="2">
        <v>0</v>
      </c>
      <c r="M458" s="2">
        <v>18773</v>
      </c>
      <c r="N458" s="2">
        <v>973</v>
      </c>
      <c r="O458" s="2">
        <v>144988</v>
      </c>
      <c r="P458" s="2">
        <v>77233</v>
      </c>
      <c r="Q458" s="2">
        <v>8320</v>
      </c>
      <c r="R458" s="2">
        <v>0</v>
      </c>
      <c r="S458" s="2">
        <v>0</v>
      </c>
      <c r="T458" s="2">
        <v>57600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16111</v>
      </c>
      <c r="AA458" s="2">
        <v>0</v>
      </c>
      <c r="AB458" s="2">
        <v>4491612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</row>
    <row r="459" spans="1:36" x14ac:dyDescent="0.25">
      <c r="A459" s="2">
        <v>4185</v>
      </c>
      <c r="B459" s="2">
        <v>7</v>
      </c>
      <c r="C459" t="s">
        <v>460</v>
      </c>
      <c r="D459" s="2">
        <v>0</v>
      </c>
      <c r="E459" s="2">
        <v>0</v>
      </c>
      <c r="F459" s="2">
        <v>930</v>
      </c>
      <c r="G459" s="2">
        <v>965.4</v>
      </c>
      <c r="H459" s="2">
        <v>6093605</v>
      </c>
      <c r="I459" s="2">
        <v>0</v>
      </c>
      <c r="J459" s="2">
        <v>120264</v>
      </c>
      <c r="K459" s="2">
        <v>15015</v>
      </c>
      <c r="L459" s="2">
        <v>0</v>
      </c>
      <c r="M459" s="2">
        <v>28317</v>
      </c>
      <c r="N459" s="2">
        <v>0</v>
      </c>
      <c r="O459" s="2">
        <v>218706</v>
      </c>
      <c r="P459" s="2">
        <v>116501</v>
      </c>
      <c r="Q459" s="2">
        <v>12550</v>
      </c>
      <c r="R459" s="2">
        <v>0</v>
      </c>
      <c r="S459" s="2">
        <v>0</v>
      </c>
      <c r="T459" s="2">
        <v>145775.4</v>
      </c>
      <c r="U459" s="2">
        <v>0</v>
      </c>
      <c r="V459" s="2">
        <v>0</v>
      </c>
      <c r="W459" s="2">
        <v>0</v>
      </c>
      <c r="X459" s="2">
        <v>270710</v>
      </c>
      <c r="Y459" s="2">
        <v>0</v>
      </c>
      <c r="Z459" s="2">
        <v>26523</v>
      </c>
      <c r="AA459" s="2">
        <v>0</v>
      </c>
      <c r="AB459" s="2">
        <v>6777256.4000000004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</row>
    <row r="460" spans="1:36" x14ac:dyDescent="0.25">
      <c r="A460" s="2">
        <v>4186</v>
      </c>
      <c r="B460" s="2">
        <v>7</v>
      </c>
      <c r="C460" t="s">
        <v>461</v>
      </c>
      <c r="D460" s="2">
        <v>0</v>
      </c>
      <c r="E460" s="2">
        <v>0</v>
      </c>
      <c r="F460" s="2">
        <v>430</v>
      </c>
      <c r="G460" s="2">
        <v>448.8</v>
      </c>
      <c r="H460" s="2">
        <v>2832826</v>
      </c>
      <c r="I460" s="2">
        <v>0</v>
      </c>
      <c r="J460" s="2">
        <v>1142423</v>
      </c>
      <c r="K460" s="2">
        <v>152640</v>
      </c>
      <c r="L460" s="2">
        <v>0</v>
      </c>
      <c r="M460" s="2">
        <v>13164</v>
      </c>
      <c r="N460" s="2">
        <v>0</v>
      </c>
      <c r="O460" s="2">
        <v>101673</v>
      </c>
      <c r="P460" s="2">
        <v>54159</v>
      </c>
      <c r="Q460" s="2">
        <v>5834</v>
      </c>
      <c r="R460" s="2">
        <v>0</v>
      </c>
      <c r="S460" s="2">
        <v>0</v>
      </c>
      <c r="T460" s="2">
        <v>46675.200000000004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15239</v>
      </c>
      <c r="AA460" s="2">
        <v>0</v>
      </c>
      <c r="AB460" s="2">
        <v>4364633.2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</row>
    <row r="461" spans="1:36" x14ac:dyDescent="0.25">
      <c r="A461" s="2">
        <v>4187</v>
      </c>
      <c r="B461" s="2">
        <v>7</v>
      </c>
      <c r="C461" t="s">
        <v>462</v>
      </c>
      <c r="D461" s="2">
        <v>0</v>
      </c>
      <c r="E461" s="2">
        <v>0</v>
      </c>
      <c r="F461" s="2">
        <v>114</v>
      </c>
      <c r="G461" s="2">
        <v>114</v>
      </c>
      <c r="H461" s="2">
        <v>719568</v>
      </c>
      <c r="I461" s="2">
        <v>0</v>
      </c>
      <c r="J461" s="2">
        <v>69</v>
      </c>
      <c r="K461" s="2">
        <v>19080</v>
      </c>
      <c r="L461" s="2">
        <v>0</v>
      </c>
      <c r="M461" s="2">
        <v>3344</v>
      </c>
      <c r="N461" s="2">
        <v>0</v>
      </c>
      <c r="O461" s="2">
        <v>25826</v>
      </c>
      <c r="P461" s="2">
        <v>13757</v>
      </c>
      <c r="Q461" s="2">
        <v>1482</v>
      </c>
      <c r="R461" s="2">
        <v>0</v>
      </c>
      <c r="S461" s="2">
        <v>0</v>
      </c>
      <c r="T461" s="2">
        <v>15048</v>
      </c>
      <c r="U461" s="2">
        <v>-33532</v>
      </c>
      <c r="V461" s="2">
        <v>0</v>
      </c>
      <c r="W461" s="2">
        <v>0</v>
      </c>
      <c r="X461" s="2">
        <v>0</v>
      </c>
      <c r="Y461" s="2">
        <v>0</v>
      </c>
      <c r="Z461" s="2">
        <v>1931</v>
      </c>
      <c r="AA461" s="2">
        <v>0</v>
      </c>
      <c r="AB461" s="2">
        <v>766573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</row>
    <row r="462" spans="1:36" x14ac:dyDescent="0.25">
      <c r="A462" s="2">
        <v>4188</v>
      </c>
      <c r="B462" s="2">
        <v>7</v>
      </c>
      <c r="C462" t="s">
        <v>463</v>
      </c>
      <c r="D462" s="2">
        <v>0</v>
      </c>
      <c r="E462" s="2">
        <v>0</v>
      </c>
      <c r="F462" s="2">
        <v>705</v>
      </c>
      <c r="G462" s="2">
        <v>735.2</v>
      </c>
      <c r="H462" s="2">
        <v>4640582</v>
      </c>
      <c r="I462" s="2">
        <v>0</v>
      </c>
      <c r="J462" s="2">
        <v>13853</v>
      </c>
      <c r="K462" s="2">
        <v>15313</v>
      </c>
      <c r="L462" s="2">
        <v>0</v>
      </c>
      <c r="M462" s="2">
        <v>21565</v>
      </c>
      <c r="N462" s="2">
        <v>102459</v>
      </c>
      <c r="O462" s="2">
        <v>166555</v>
      </c>
      <c r="P462" s="2">
        <v>88721</v>
      </c>
      <c r="Q462" s="2">
        <v>9558</v>
      </c>
      <c r="R462" s="2">
        <v>0</v>
      </c>
      <c r="S462" s="2">
        <v>0</v>
      </c>
      <c r="T462" s="2">
        <v>67638.400000000009</v>
      </c>
      <c r="U462" s="2">
        <v>0</v>
      </c>
      <c r="V462" s="2">
        <v>0</v>
      </c>
      <c r="W462" s="2">
        <v>0</v>
      </c>
      <c r="X462" s="2">
        <v>169510</v>
      </c>
      <c r="Y462" s="2">
        <v>0</v>
      </c>
      <c r="Z462" s="2">
        <v>23581</v>
      </c>
      <c r="AA462" s="2">
        <v>0</v>
      </c>
      <c r="AB462" s="2">
        <v>5149825.4000000004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</row>
    <row r="463" spans="1:36" x14ac:dyDescent="0.25">
      <c r="A463" s="2">
        <v>4189</v>
      </c>
      <c r="B463" s="2">
        <v>7</v>
      </c>
      <c r="C463" t="s">
        <v>464</v>
      </c>
      <c r="D463" s="2">
        <v>0</v>
      </c>
      <c r="E463" s="2">
        <v>0</v>
      </c>
      <c r="F463" s="2">
        <v>182</v>
      </c>
      <c r="G463" s="2">
        <v>182</v>
      </c>
      <c r="H463" s="2">
        <v>1148784</v>
      </c>
      <c r="I463" s="2">
        <v>0</v>
      </c>
      <c r="J463" s="2">
        <v>171318</v>
      </c>
      <c r="K463" s="2">
        <v>18858</v>
      </c>
      <c r="L463" s="2">
        <v>0</v>
      </c>
      <c r="M463" s="2">
        <v>5338</v>
      </c>
      <c r="N463" s="2">
        <v>0</v>
      </c>
      <c r="O463" s="2">
        <v>41231</v>
      </c>
      <c r="P463" s="2">
        <v>21963</v>
      </c>
      <c r="Q463" s="2">
        <v>2366</v>
      </c>
      <c r="R463" s="2">
        <v>0</v>
      </c>
      <c r="S463" s="2">
        <v>0</v>
      </c>
      <c r="T463" s="2">
        <v>6370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4833</v>
      </c>
      <c r="AA463" s="2">
        <v>0</v>
      </c>
      <c r="AB463" s="2">
        <v>1421061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</row>
    <row r="464" spans="1:36" x14ac:dyDescent="0.25">
      <c r="A464" s="2">
        <v>4190</v>
      </c>
      <c r="B464" s="2">
        <v>7</v>
      </c>
      <c r="C464" t="s">
        <v>465</v>
      </c>
      <c r="D464" s="2">
        <v>0</v>
      </c>
      <c r="E464" s="2">
        <v>0</v>
      </c>
      <c r="F464" s="2">
        <v>71</v>
      </c>
      <c r="G464" s="2">
        <v>85.199999999999989</v>
      </c>
      <c r="H464" s="2">
        <v>537782</v>
      </c>
      <c r="I464" s="2">
        <v>0</v>
      </c>
      <c r="J464" s="2">
        <v>90002</v>
      </c>
      <c r="K464" s="2">
        <v>19080</v>
      </c>
      <c r="L464" s="2">
        <v>0</v>
      </c>
      <c r="M464" s="2">
        <v>2499</v>
      </c>
      <c r="N464" s="2">
        <v>0</v>
      </c>
      <c r="O464" s="2">
        <v>19302</v>
      </c>
      <c r="P464" s="2">
        <v>10282</v>
      </c>
      <c r="Q464" s="2">
        <v>1108</v>
      </c>
      <c r="R464" s="2">
        <v>0</v>
      </c>
      <c r="S464" s="2">
        <v>0</v>
      </c>
      <c r="T464" s="2">
        <v>13972.799999999997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2471</v>
      </c>
      <c r="AA464" s="2">
        <v>0</v>
      </c>
      <c r="AB464" s="2">
        <v>696498.8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</row>
    <row r="465" spans="1:36" x14ac:dyDescent="0.25">
      <c r="A465" s="2">
        <v>4191</v>
      </c>
      <c r="B465" s="2">
        <v>7</v>
      </c>
      <c r="C465" t="s">
        <v>466</v>
      </c>
      <c r="D465" s="2">
        <v>0</v>
      </c>
      <c r="E465" s="2">
        <v>0</v>
      </c>
      <c r="F465" s="2">
        <v>610</v>
      </c>
      <c r="G465" s="2">
        <v>630</v>
      </c>
      <c r="H465" s="2">
        <v>3976560</v>
      </c>
      <c r="I465" s="2">
        <v>0</v>
      </c>
      <c r="J465" s="2">
        <v>798748</v>
      </c>
      <c r="K465" s="2">
        <v>0</v>
      </c>
      <c r="L465" s="2">
        <v>0</v>
      </c>
      <c r="M465" s="2">
        <v>18479</v>
      </c>
      <c r="N465" s="2">
        <v>0</v>
      </c>
      <c r="O465" s="2">
        <v>142723</v>
      </c>
      <c r="P465" s="2">
        <v>76026</v>
      </c>
      <c r="Q465" s="2">
        <v>8190</v>
      </c>
      <c r="R465" s="2">
        <v>0</v>
      </c>
      <c r="S465" s="2">
        <v>0</v>
      </c>
      <c r="T465" s="2">
        <v>22050</v>
      </c>
      <c r="U465" s="2">
        <v>0</v>
      </c>
      <c r="V465" s="2">
        <v>0</v>
      </c>
      <c r="W465" s="2">
        <v>0</v>
      </c>
      <c r="X465" s="2">
        <v>65780</v>
      </c>
      <c r="Y465" s="2">
        <v>0</v>
      </c>
      <c r="Z465" s="2">
        <v>25819</v>
      </c>
      <c r="AA465" s="2">
        <v>0</v>
      </c>
      <c r="AB465" s="2">
        <v>5068595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</row>
    <row r="466" spans="1:36" x14ac:dyDescent="0.25">
      <c r="A466" s="2">
        <v>4192</v>
      </c>
      <c r="B466" s="2">
        <v>7</v>
      </c>
      <c r="C466" t="s">
        <v>467</v>
      </c>
      <c r="D466" s="2">
        <v>0</v>
      </c>
      <c r="E466" s="2">
        <v>0</v>
      </c>
      <c r="F466" s="2">
        <v>900</v>
      </c>
      <c r="G466" s="2">
        <v>935</v>
      </c>
      <c r="H466" s="2">
        <v>5901720</v>
      </c>
      <c r="I466" s="2">
        <v>0</v>
      </c>
      <c r="J466" s="2">
        <v>2475359</v>
      </c>
      <c r="K466" s="2">
        <v>262350</v>
      </c>
      <c r="L466" s="2">
        <v>0</v>
      </c>
      <c r="M466" s="2">
        <v>27426</v>
      </c>
      <c r="N466" s="2">
        <v>0</v>
      </c>
      <c r="O466" s="2">
        <v>211819</v>
      </c>
      <c r="P466" s="2">
        <v>112832</v>
      </c>
      <c r="Q466" s="2">
        <v>12155</v>
      </c>
      <c r="R466" s="2">
        <v>0</v>
      </c>
      <c r="S466" s="2">
        <v>0</v>
      </c>
      <c r="T466" s="2">
        <v>29920</v>
      </c>
      <c r="U466" s="2">
        <v>0</v>
      </c>
      <c r="V466" s="2">
        <v>0</v>
      </c>
      <c r="W466" s="2">
        <v>0</v>
      </c>
      <c r="X466" s="2">
        <v>218845</v>
      </c>
      <c r="Y466" s="2">
        <v>0</v>
      </c>
      <c r="Z466" s="2">
        <v>19738</v>
      </c>
      <c r="AA466" s="2">
        <v>0</v>
      </c>
      <c r="AB466" s="2">
        <v>9053319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</row>
    <row r="467" spans="1:36" x14ac:dyDescent="0.25">
      <c r="A467" s="2">
        <v>4193</v>
      </c>
      <c r="B467" s="2">
        <v>7</v>
      </c>
      <c r="C467" t="s">
        <v>468</v>
      </c>
      <c r="D467" s="2">
        <v>0</v>
      </c>
      <c r="E467" s="2">
        <v>0</v>
      </c>
      <c r="F467" s="2">
        <v>329</v>
      </c>
      <c r="G467" s="2">
        <v>329</v>
      </c>
      <c r="H467" s="2">
        <v>2076648</v>
      </c>
      <c r="I467" s="2">
        <v>0</v>
      </c>
      <c r="J467" s="2">
        <v>932223</v>
      </c>
      <c r="K467" s="2">
        <v>199386</v>
      </c>
      <c r="L467" s="2">
        <v>0</v>
      </c>
      <c r="M467" s="2">
        <v>9650</v>
      </c>
      <c r="N467" s="2">
        <v>0</v>
      </c>
      <c r="O467" s="2">
        <v>74533</v>
      </c>
      <c r="P467" s="2">
        <v>39702</v>
      </c>
      <c r="Q467" s="2">
        <v>4277</v>
      </c>
      <c r="R467" s="2">
        <v>0</v>
      </c>
      <c r="S467" s="2">
        <v>0</v>
      </c>
      <c r="T467" s="2">
        <v>53298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10898</v>
      </c>
      <c r="AA467" s="2">
        <v>0</v>
      </c>
      <c r="AB467" s="2">
        <v>3400615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</row>
    <row r="468" spans="1:36" x14ac:dyDescent="0.25">
      <c r="A468" s="2">
        <v>4194</v>
      </c>
      <c r="B468" s="2">
        <v>7</v>
      </c>
      <c r="C468" t="s">
        <v>469</v>
      </c>
      <c r="D468" s="2">
        <v>0</v>
      </c>
      <c r="E468" s="2">
        <v>0</v>
      </c>
      <c r="F468" s="2">
        <v>356</v>
      </c>
      <c r="G468" s="2">
        <v>369</v>
      </c>
      <c r="H468" s="2">
        <v>2329128</v>
      </c>
      <c r="I468" s="2">
        <v>5802</v>
      </c>
      <c r="J468" s="2">
        <v>151541</v>
      </c>
      <c r="K468" s="2">
        <v>16523</v>
      </c>
      <c r="L468" s="2">
        <v>0</v>
      </c>
      <c r="M468" s="2">
        <v>10824</v>
      </c>
      <c r="N468" s="2">
        <v>36245</v>
      </c>
      <c r="O468" s="2">
        <v>83595</v>
      </c>
      <c r="P468" s="2">
        <v>44529</v>
      </c>
      <c r="Q468" s="2">
        <v>4797</v>
      </c>
      <c r="R468" s="2">
        <v>0</v>
      </c>
      <c r="S468" s="2">
        <v>0</v>
      </c>
      <c r="T468" s="2">
        <v>75276</v>
      </c>
      <c r="U468" s="2">
        <v>-144782</v>
      </c>
      <c r="V468" s="2">
        <v>0</v>
      </c>
      <c r="W468" s="2">
        <v>0</v>
      </c>
      <c r="X468" s="2">
        <v>0</v>
      </c>
      <c r="Y468" s="2">
        <v>0</v>
      </c>
      <c r="Z468" s="2">
        <v>10791</v>
      </c>
      <c r="AA468" s="2">
        <v>0</v>
      </c>
      <c r="AB468" s="2">
        <v>2624269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</row>
    <row r="469" spans="1:36" x14ac:dyDescent="0.25">
      <c r="A469" s="2">
        <v>4195</v>
      </c>
      <c r="B469" s="2">
        <v>7</v>
      </c>
      <c r="C469" t="s">
        <v>470</v>
      </c>
      <c r="D469" s="2">
        <v>0</v>
      </c>
      <c r="E469" s="2">
        <v>0</v>
      </c>
      <c r="F469" s="2">
        <v>25</v>
      </c>
      <c r="G469" s="2">
        <v>25</v>
      </c>
      <c r="H469" s="2">
        <v>157800</v>
      </c>
      <c r="I469" s="2">
        <v>0</v>
      </c>
      <c r="J469" s="2">
        <v>65676</v>
      </c>
      <c r="K469" s="2">
        <v>22896</v>
      </c>
      <c r="L469" s="2">
        <v>0</v>
      </c>
      <c r="M469" s="2">
        <v>733</v>
      </c>
      <c r="N469" s="2">
        <v>15972</v>
      </c>
      <c r="O469" s="2">
        <v>5664</v>
      </c>
      <c r="P469" s="2">
        <v>3017</v>
      </c>
      <c r="Q469" s="2">
        <v>325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1456</v>
      </c>
      <c r="AA469" s="2">
        <v>0</v>
      </c>
      <c r="AB469" s="2">
        <v>273539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</row>
    <row r="470" spans="1:36" x14ac:dyDescent="0.25">
      <c r="A470" s="2">
        <v>4198</v>
      </c>
      <c r="B470" s="2">
        <v>7</v>
      </c>
      <c r="C470" t="s">
        <v>471</v>
      </c>
      <c r="D470" s="2">
        <v>0</v>
      </c>
      <c r="E470" s="2">
        <v>0</v>
      </c>
      <c r="F470" s="2">
        <v>125</v>
      </c>
      <c r="G470" s="2">
        <v>125</v>
      </c>
      <c r="H470" s="2">
        <v>789000</v>
      </c>
      <c r="I470" s="2">
        <v>0</v>
      </c>
      <c r="J470" s="2">
        <v>152002</v>
      </c>
      <c r="K470" s="2">
        <v>0</v>
      </c>
      <c r="L470" s="2">
        <v>0</v>
      </c>
      <c r="M470" s="2">
        <v>3667</v>
      </c>
      <c r="N470" s="2">
        <v>15367</v>
      </c>
      <c r="O470" s="2">
        <v>28318</v>
      </c>
      <c r="P470" s="2">
        <v>15084</v>
      </c>
      <c r="Q470" s="2">
        <v>1625</v>
      </c>
      <c r="R470" s="2">
        <v>0</v>
      </c>
      <c r="S470" s="2">
        <v>0</v>
      </c>
      <c r="T470" s="2">
        <v>12000</v>
      </c>
      <c r="U470" s="2">
        <v>-52134</v>
      </c>
      <c r="V470" s="2">
        <v>0</v>
      </c>
      <c r="W470" s="2">
        <v>0</v>
      </c>
      <c r="X470" s="2">
        <v>0</v>
      </c>
      <c r="Y470" s="2">
        <v>0</v>
      </c>
      <c r="Z470" s="2">
        <v>4035</v>
      </c>
      <c r="AA470" s="2">
        <v>0</v>
      </c>
      <c r="AB470" s="2">
        <v>968964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</row>
    <row r="471" spans="1:36" x14ac:dyDescent="0.25">
      <c r="A471" s="2">
        <v>4199</v>
      </c>
      <c r="B471" s="2">
        <v>7</v>
      </c>
      <c r="C471" t="s">
        <v>472</v>
      </c>
      <c r="D471" s="2">
        <v>0</v>
      </c>
      <c r="E471" s="2">
        <v>0</v>
      </c>
      <c r="F471" s="2">
        <v>1255</v>
      </c>
      <c r="G471" s="2">
        <v>1339.2000000000003</v>
      </c>
      <c r="H471" s="2">
        <v>8453030</v>
      </c>
      <c r="I471" s="2">
        <v>0</v>
      </c>
      <c r="J471" s="2">
        <v>285139</v>
      </c>
      <c r="K471" s="2">
        <v>82513</v>
      </c>
      <c r="L471" s="2">
        <v>0</v>
      </c>
      <c r="M471" s="2">
        <v>39282</v>
      </c>
      <c r="N471" s="2">
        <v>0</v>
      </c>
      <c r="O471" s="2">
        <v>303388</v>
      </c>
      <c r="P471" s="2">
        <v>161609</v>
      </c>
      <c r="Q471" s="2">
        <v>17410</v>
      </c>
      <c r="R471" s="2">
        <v>0</v>
      </c>
      <c r="S471" s="2">
        <v>0</v>
      </c>
      <c r="T471" s="2">
        <v>141955.20000000004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31824</v>
      </c>
      <c r="AA471" s="2">
        <v>0</v>
      </c>
      <c r="AB471" s="2">
        <v>9516150.1999999993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</row>
    <row r="472" spans="1:36" x14ac:dyDescent="0.25">
      <c r="A472" s="2">
        <v>4200</v>
      </c>
      <c r="B472" s="2">
        <v>7</v>
      </c>
      <c r="C472" t="s">
        <v>473</v>
      </c>
      <c r="D472" s="2">
        <v>0</v>
      </c>
      <c r="E472" s="2">
        <v>0</v>
      </c>
      <c r="F472" s="2">
        <v>420</v>
      </c>
      <c r="G472" s="2">
        <v>473</v>
      </c>
      <c r="H472" s="2">
        <v>2985576</v>
      </c>
      <c r="I472" s="2">
        <v>0</v>
      </c>
      <c r="J472" s="2">
        <v>1440251</v>
      </c>
      <c r="K472" s="2">
        <v>69642</v>
      </c>
      <c r="L472" s="2">
        <v>0</v>
      </c>
      <c r="M472" s="2">
        <v>13874</v>
      </c>
      <c r="N472" s="2">
        <v>0</v>
      </c>
      <c r="O472" s="2">
        <v>107155</v>
      </c>
      <c r="P472" s="2">
        <v>57080</v>
      </c>
      <c r="Q472" s="2">
        <v>6149</v>
      </c>
      <c r="R472" s="2">
        <v>0</v>
      </c>
      <c r="S472" s="2">
        <v>0</v>
      </c>
      <c r="T472" s="2">
        <v>52030</v>
      </c>
      <c r="U472" s="2">
        <v>0</v>
      </c>
      <c r="V472" s="2">
        <v>0</v>
      </c>
      <c r="W472" s="2">
        <v>0</v>
      </c>
      <c r="X472" s="2">
        <v>0</v>
      </c>
      <c r="Y472" s="2">
        <v>40641</v>
      </c>
      <c r="Z472" s="2">
        <v>20607</v>
      </c>
      <c r="AA472" s="2">
        <v>0</v>
      </c>
      <c r="AB472" s="2">
        <v>4793005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</row>
    <row r="473" spans="1:36" x14ac:dyDescent="0.25">
      <c r="A473" s="2">
        <v>4201</v>
      </c>
      <c r="B473" s="2">
        <v>7</v>
      </c>
      <c r="C473" t="s">
        <v>474</v>
      </c>
      <c r="D473" s="2">
        <v>0</v>
      </c>
      <c r="E473" s="2">
        <v>0</v>
      </c>
      <c r="F473" s="2">
        <v>140</v>
      </c>
      <c r="G473" s="2">
        <v>140</v>
      </c>
      <c r="H473" s="2">
        <v>883680</v>
      </c>
      <c r="I473" s="2">
        <v>0</v>
      </c>
      <c r="J473" s="2">
        <v>58069</v>
      </c>
      <c r="K473" s="2">
        <v>19080</v>
      </c>
      <c r="L473" s="2">
        <v>0</v>
      </c>
      <c r="M473" s="2">
        <v>4106</v>
      </c>
      <c r="N473" s="2">
        <v>0</v>
      </c>
      <c r="O473" s="2">
        <v>31716</v>
      </c>
      <c r="P473" s="2">
        <v>16895</v>
      </c>
      <c r="Q473" s="2">
        <v>1820</v>
      </c>
      <c r="R473" s="2">
        <v>0</v>
      </c>
      <c r="S473" s="2">
        <v>0</v>
      </c>
      <c r="T473" s="2">
        <v>20160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3397</v>
      </c>
      <c r="AA473" s="2">
        <v>0</v>
      </c>
      <c r="AB473" s="2">
        <v>1038923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</row>
    <row r="474" spans="1:36" x14ac:dyDescent="0.25">
      <c r="A474" s="2">
        <v>4203</v>
      </c>
      <c r="B474" s="2">
        <v>7</v>
      </c>
      <c r="C474" t="s">
        <v>475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</row>
    <row r="475" spans="1:36" x14ac:dyDescent="0.25">
      <c r="A475" s="2">
        <v>4204</v>
      </c>
      <c r="B475" s="2">
        <v>7</v>
      </c>
      <c r="C475" t="s">
        <v>476</v>
      </c>
      <c r="D475" s="2">
        <v>0</v>
      </c>
      <c r="E475" s="2">
        <v>0</v>
      </c>
      <c r="F475" s="2">
        <v>114</v>
      </c>
      <c r="G475" s="2">
        <v>136.80000000000001</v>
      </c>
      <c r="H475" s="2">
        <v>863482</v>
      </c>
      <c r="I475" s="2">
        <v>2151</v>
      </c>
      <c r="J475" s="2">
        <v>394421</v>
      </c>
      <c r="K475" s="2">
        <v>38160</v>
      </c>
      <c r="L475" s="2">
        <v>0</v>
      </c>
      <c r="M475" s="2">
        <v>4013</v>
      </c>
      <c r="N475" s="2">
        <v>4126</v>
      </c>
      <c r="O475" s="2">
        <v>30991</v>
      </c>
      <c r="P475" s="2">
        <v>16508</v>
      </c>
      <c r="Q475" s="2">
        <v>1778</v>
      </c>
      <c r="R475" s="2">
        <v>0</v>
      </c>
      <c r="S475" s="2">
        <v>0</v>
      </c>
      <c r="T475" s="2">
        <v>10807.2</v>
      </c>
      <c r="U475" s="2">
        <v>0</v>
      </c>
      <c r="V475" s="2">
        <v>0</v>
      </c>
      <c r="W475" s="2">
        <v>0</v>
      </c>
      <c r="X475" s="2">
        <v>0</v>
      </c>
      <c r="Y475" s="2">
        <v>2120</v>
      </c>
      <c r="Z475" s="2">
        <v>4203</v>
      </c>
      <c r="AA475" s="2">
        <v>0</v>
      </c>
      <c r="AB475" s="2">
        <v>1372760.2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</row>
    <row r="476" spans="1:36" x14ac:dyDescent="0.25">
      <c r="A476" s="2">
        <v>4205</v>
      </c>
      <c r="B476" s="2">
        <v>7</v>
      </c>
      <c r="C476" t="s">
        <v>477</v>
      </c>
      <c r="D476" s="2">
        <v>0</v>
      </c>
      <c r="E476" s="2">
        <v>0</v>
      </c>
      <c r="F476" s="2">
        <v>519</v>
      </c>
      <c r="G476" s="2">
        <v>534.4</v>
      </c>
      <c r="H476" s="2">
        <v>3373133</v>
      </c>
      <c r="I476" s="2">
        <v>8402</v>
      </c>
      <c r="J476" s="2">
        <v>1484969</v>
      </c>
      <c r="K476" s="2">
        <v>320544</v>
      </c>
      <c r="L476" s="2">
        <v>0</v>
      </c>
      <c r="M476" s="2">
        <v>15675</v>
      </c>
      <c r="N476" s="2">
        <v>0</v>
      </c>
      <c r="O476" s="2">
        <v>121065</v>
      </c>
      <c r="P476" s="2">
        <v>64489</v>
      </c>
      <c r="Q476" s="2">
        <v>6947</v>
      </c>
      <c r="R476" s="2">
        <v>0</v>
      </c>
      <c r="S476" s="2">
        <v>0</v>
      </c>
      <c r="T476" s="2">
        <v>16032</v>
      </c>
      <c r="U476" s="2">
        <v>0</v>
      </c>
      <c r="V476" s="2">
        <v>0</v>
      </c>
      <c r="W476" s="2">
        <v>0</v>
      </c>
      <c r="X476" s="2">
        <v>119416</v>
      </c>
      <c r="Y476" s="2">
        <v>0</v>
      </c>
      <c r="Z476" s="2">
        <v>16154</v>
      </c>
      <c r="AA476" s="2">
        <v>0</v>
      </c>
      <c r="AB476" s="2">
        <v>5427410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</row>
    <row r="477" spans="1:36" x14ac:dyDescent="0.25">
      <c r="A477" s="2">
        <v>4207</v>
      </c>
      <c r="B477" s="2">
        <v>7</v>
      </c>
      <c r="C477" t="s">
        <v>478</v>
      </c>
      <c r="D477" s="2">
        <v>0</v>
      </c>
      <c r="E477" s="2">
        <v>0</v>
      </c>
      <c r="F477" s="2">
        <v>40</v>
      </c>
      <c r="G477" s="2">
        <v>48</v>
      </c>
      <c r="H477" s="2">
        <v>302976</v>
      </c>
      <c r="I477" s="2">
        <v>0</v>
      </c>
      <c r="J477" s="2">
        <v>100484</v>
      </c>
      <c r="K477" s="2">
        <v>0</v>
      </c>
      <c r="L477" s="2">
        <v>0</v>
      </c>
      <c r="M477" s="2">
        <v>1408</v>
      </c>
      <c r="N477" s="2">
        <v>28093</v>
      </c>
      <c r="O477" s="2">
        <v>10874</v>
      </c>
      <c r="P477" s="2">
        <v>5792</v>
      </c>
      <c r="Q477" s="2">
        <v>624</v>
      </c>
      <c r="R477" s="2">
        <v>0</v>
      </c>
      <c r="S477" s="2">
        <v>0</v>
      </c>
      <c r="T477" s="2">
        <v>3744</v>
      </c>
      <c r="U477" s="2">
        <v>0</v>
      </c>
      <c r="V477" s="2">
        <v>0</v>
      </c>
      <c r="W477" s="2">
        <v>0</v>
      </c>
      <c r="X477" s="2">
        <v>0</v>
      </c>
      <c r="Y477" s="2">
        <v>10602</v>
      </c>
      <c r="Z477" s="2">
        <v>1421</v>
      </c>
      <c r="AA477" s="2">
        <v>0</v>
      </c>
      <c r="AB477" s="2">
        <v>466018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</row>
    <row r="478" spans="1:36" x14ac:dyDescent="0.25">
      <c r="A478" s="2">
        <v>4208</v>
      </c>
      <c r="B478" s="2">
        <v>7</v>
      </c>
      <c r="C478" t="s">
        <v>479</v>
      </c>
      <c r="D478" s="2">
        <v>0</v>
      </c>
      <c r="E478" s="2">
        <v>0</v>
      </c>
      <c r="F478" s="2">
        <v>135</v>
      </c>
      <c r="G478" s="2">
        <v>141</v>
      </c>
      <c r="H478" s="2">
        <v>889992</v>
      </c>
      <c r="I478" s="2">
        <v>0</v>
      </c>
      <c r="J478" s="2">
        <v>171156</v>
      </c>
      <c r="K478" s="2">
        <v>78228</v>
      </c>
      <c r="L478" s="2">
        <v>0</v>
      </c>
      <c r="M478" s="2">
        <v>4136</v>
      </c>
      <c r="N478" s="2">
        <v>0</v>
      </c>
      <c r="O478" s="2">
        <v>31943</v>
      </c>
      <c r="P478" s="2">
        <v>17015</v>
      </c>
      <c r="Q478" s="2">
        <v>1833</v>
      </c>
      <c r="R478" s="2">
        <v>0</v>
      </c>
      <c r="S478" s="2">
        <v>0</v>
      </c>
      <c r="T478" s="2">
        <v>14382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4466</v>
      </c>
      <c r="AA478" s="2">
        <v>0</v>
      </c>
      <c r="AB478" s="2">
        <v>1213151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</row>
    <row r="479" spans="1:36" x14ac:dyDescent="0.25">
      <c r="A479" s="2">
        <v>4209</v>
      </c>
      <c r="B479" s="2">
        <v>7</v>
      </c>
      <c r="C479" t="s">
        <v>480</v>
      </c>
      <c r="D479" s="2">
        <v>0</v>
      </c>
      <c r="E479" s="2">
        <v>0</v>
      </c>
      <c r="F479" s="2">
        <v>250</v>
      </c>
      <c r="G479" s="2">
        <v>250</v>
      </c>
      <c r="H479" s="2">
        <v>1578000</v>
      </c>
      <c r="I479" s="2">
        <v>0</v>
      </c>
      <c r="J479" s="2">
        <v>681389</v>
      </c>
      <c r="K479" s="2">
        <v>17558</v>
      </c>
      <c r="L479" s="2">
        <v>0</v>
      </c>
      <c r="M479" s="2">
        <v>7333</v>
      </c>
      <c r="N479" s="2">
        <v>0</v>
      </c>
      <c r="O479" s="2">
        <v>56636</v>
      </c>
      <c r="P479" s="2">
        <v>30169</v>
      </c>
      <c r="Q479" s="2">
        <v>3250</v>
      </c>
      <c r="R479" s="2">
        <v>0</v>
      </c>
      <c r="S479" s="2">
        <v>0</v>
      </c>
      <c r="T479" s="2">
        <v>9750</v>
      </c>
      <c r="U479" s="2">
        <v>0</v>
      </c>
      <c r="V479" s="2">
        <v>0</v>
      </c>
      <c r="W479" s="2">
        <v>0</v>
      </c>
      <c r="X479" s="2">
        <v>58190</v>
      </c>
      <c r="Y479" s="2">
        <v>0</v>
      </c>
      <c r="Z479" s="2">
        <v>11745</v>
      </c>
      <c r="AA479" s="2">
        <v>0</v>
      </c>
      <c r="AB479" s="2">
        <v>2395830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</row>
    <row r="480" spans="1:36" x14ac:dyDescent="0.25">
      <c r="A480" s="2">
        <v>4210</v>
      </c>
      <c r="B480" s="2">
        <v>7</v>
      </c>
      <c r="C480" t="s">
        <v>481</v>
      </c>
      <c r="D480" s="2">
        <v>0</v>
      </c>
      <c r="E480" s="2">
        <v>0</v>
      </c>
      <c r="F480" s="2">
        <v>350</v>
      </c>
      <c r="G480" s="2">
        <v>408</v>
      </c>
      <c r="H480" s="2">
        <v>2575296</v>
      </c>
      <c r="I480" s="2">
        <v>0</v>
      </c>
      <c r="J480" s="2">
        <v>28687</v>
      </c>
      <c r="K480" s="2">
        <v>0</v>
      </c>
      <c r="L480" s="2">
        <v>0</v>
      </c>
      <c r="M480" s="2">
        <v>11968</v>
      </c>
      <c r="N480" s="2">
        <v>0</v>
      </c>
      <c r="O480" s="2">
        <v>92430</v>
      </c>
      <c r="P480" s="2">
        <v>49236</v>
      </c>
      <c r="Q480" s="2">
        <v>5304</v>
      </c>
      <c r="R480" s="2">
        <v>0</v>
      </c>
      <c r="S480" s="2">
        <v>0</v>
      </c>
      <c r="T480" s="2">
        <v>43656</v>
      </c>
      <c r="U480" s="2">
        <v>0</v>
      </c>
      <c r="V480" s="2">
        <v>0</v>
      </c>
      <c r="W480" s="2">
        <v>0</v>
      </c>
      <c r="X480" s="2">
        <v>82984</v>
      </c>
      <c r="Y480" s="2">
        <v>0</v>
      </c>
      <c r="Z480" s="2">
        <v>10336</v>
      </c>
      <c r="AA480" s="2">
        <v>0</v>
      </c>
      <c r="AB480" s="2">
        <v>2816913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</row>
    <row r="481" spans="1:36" x14ac:dyDescent="0.25">
      <c r="A481" s="2">
        <v>4212</v>
      </c>
      <c r="B481" s="2">
        <v>7</v>
      </c>
      <c r="C481" t="s">
        <v>482</v>
      </c>
      <c r="D481" s="2">
        <v>0</v>
      </c>
      <c r="E481" s="2">
        <v>0</v>
      </c>
      <c r="F481" s="2">
        <v>187</v>
      </c>
      <c r="G481" s="2">
        <v>199</v>
      </c>
      <c r="H481" s="2">
        <v>1256088</v>
      </c>
      <c r="I481" s="2">
        <v>0</v>
      </c>
      <c r="J481" s="2">
        <v>444136</v>
      </c>
      <c r="K481" s="2">
        <v>38160</v>
      </c>
      <c r="L481" s="2">
        <v>0</v>
      </c>
      <c r="M481" s="2">
        <v>5837</v>
      </c>
      <c r="N481" s="2">
        <v>0</v>
      </c>
      <c r="O481" s="2">
        <v>45082</v>
      </c>
      <c r="P481" s="2">
        <v>24015</v>
      </c>
      <c r="Q481" s="2">
        <v>2587</v>
      </c>
      <c r="R481" s="2">
        <v>0</v>
      </c>
      <c r="S481" s="2">
        <v>0</v>
      </c>
      <c r="T481" s="2">
        <v>33034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5953</v>
      </c>
      <c r="AA481" s="2">
        <v>0</v>
      </c>
      <c r="AB481" s="2">
        <v>1854892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</row>
    <row r="482" spans="1:36" x14ac:dyDescent="0.25">
      <c r="A482" s="2">
        <v>4213</v>
      </c>
      <c r="B482" s="2">
        <v>7</v>
      </c>
      <c r="C482" t="s">
        <v>483</v>
      </c>
      <c r="D482" s="2">
        <v>0</v>
      </c>
      <c r="E482" s="2">
        <v>0</v>
      </c>
      <c r="F482" s="2">
        <v>864</v>
      </c>
      <c r="G482" s="2">
        <v>870</v>
      </c>
      <c r="H482" s="2">
        <v>5491440</v>
      </c>
      <c r="I482" s="2">
        <v>0</v>
      </c>
      <c r="J482" s="2">
        <v>1167981</v>
      </c>
      <c r="K482" s="2">
        <v>95400</v>
      </c>
      <c r="L482" s="2">
        <v>0</v>
      </c>
      <c r="M482" s="2">
        <v>25519</v>
      </c>
      <c r="N482" s="2">
        <v>0</v>
      </c>
      <c r="O482" s="2">
        <v>197093</v>
      </c>
      <c r="P482" s="2">
        <v>104988</v>
      </c>
      <c r="Q482" s="2">
        <v>11310</v>
      </c>
      <c r="R482" s="2">
        <v>0</v>
      </c>
      <c r="S482" s="2">
        <v>0</v>
      </c>
      <c r="T482" s="2">
        <v>44370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40605</v>
      </c>
      <c r="AA482" s="2">
        <v>0</v>
      </c>
      <c r="AB482" s="2">
        <v>7178706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</row>
    <row r="483" spans="1:36" x14ac:dyDescent="0.25">
      <c r="A483" s="2">
        <v>4214</v>
      </c>
      <c r="B483" s="2">
        <v>7</v>
      </c>
      <c r="C483" t="s">
        <v>484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</row>
    <row r="484" spans="1:36" x14ac:dyDescent="0.25">
      <c r="A484" s="2">
        <v>4215</v>
      </c>
      <c r="B484" s="2">
        <v>7</v>
      </c>
      <c r="C484" t="s">
        <v>485</v>
      </c>
      <c r="D484" s="2">
        <v>0</v>
      </c>
      <c r="E484" s="2">
        <v>0</v>
      </c>
      <c r="F484" s="2">
        <v>162</v>
      </c>
      <c r="G484" s="2">
        <v>168</v>
      </c>
      <c r="H484" s="2">
        <v>1060416</v>
      </c>
      <c r="I484" s="2">
        <v>2641</v>
      </c>
      <c r="J484" s="2">
        <v>643159</v>
      </c>
      <c r="K484" s="2">
        <v>116388</v>
      </c>
      <c r="L484" s="2">
        <v>0</v>
      </c>
      <c r="M484" s="2">
        <v>4928</v>
      </c>
      <c r="N484" s="2">
        <v>0</v>
      </c>
      <c r="O484" s="2">
        <v>38059</v>
      </c>
      <c r="P484" s="2">
        <v>20274</v>
      </c>
      <c r="Q484" s="2">
        <v>2184</v>
      </c>
      <c r="R484" s="2">
        <v>0</v>
      </c>
      <c r="S484" s="2">
        <v>0</v>
      </c>
      <c r="T484" s="2">
        <v>27048</v>
      </c>
      <c r="U484" s="2">
        <v>0</v>
      </c>
      <c r="V484" s="2">
        <v>0</v>
      </c>
      <c r="W484" s="2">
        <v>0</v>
      </c>
      <c r="X484" s="2">
        <v>52624</v>
      </c>
      <c r="Y484" s="2">
        <v>15903</v>
      </c>
      <c r="Z484" s="2">
        <v>6563</v>
      </c>
      <c r="AA484" s="2">
        <v>0</v>
      </c>
      <c r="AB484" s="2">
        <v>1937563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</row>
    <row r="485" spans="1:36" x14ac:dyDescent="0.25">
      <c r="A485" s="2">
        <v>4216</v>
      </c>
      <c r="B485" s="2">
        <v>7</v>
      </c>
      <c r="C485" t="s">
        <v>486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</row>
    <row r="486" spans="1:36" x14ac:dyDescent="0.25">
      <c r="A486" s="2">
        <v>4217</v>
      </c>
      <c r="B486" s="2">
        <v>7</v>
      </c>
      <c r="C486" t="s">
        <v>487</v>
      </c>
      <c r="D486" s="2">
        <v>0</v>
      </c>
      <c r="E486" s="2">
        <v>0</v>
      </c>
      <c r="F486" s="2">
        <v>206</v>
      </c>
      <c r="G486" s="2">
        <v>247.2</v>
      </c>
      <c r="H486" s="2">
        <v>1560326</v>
      </c>
      <c r="I486" s="2">
        <v>0</v>
      </c>
      <c r="J486" s="2">
        <v>83704</v>
      </c>
      <c r="K486" s="2">
        <v>0</v>
      </c>
      <c r="L486" s="2">
        <v>0</v>
      </c>
      <c r="M486" s="2">
        <v>7251</v>
      </c>
      <c r="N486" s="2">
        <v>22735</v>
      </c>
      <c r="O486" s="2">
        <v>56002</v>
      </c>
      <c r="P486" s="2">
        <v>29831</v>
      </c>
      <c r="Q486" s="2">
        <v>3214</v>
      </c>
      <c r="R486" s="2">
        <v>0</v>
      </c>
      <c r="S486" s="2">
        <v>0</v>
      </c>
      <c r="T486" s="2">
        <v>44248.799999999996</v>
      </c>
      <c r="U486" s="2">
        <v>-95446</v>
      </c>
      <c r="V486" s="2">
        <v>0</v>
      </c>
      <c r="W486" s="2">
        <v>0</v>
      </c>
      <c r="X486" s="2">
        <v>0</v>
      </c>
      <c r="Y486" s="2">
        <v>0</v>
      </c>
      <c r="Z486" s="2">
        <v>3295</v>
      </c>
      <c r="AA486" s="2">
        <v>0</v>
      </c>
      <c r="AB486" s="2">
        <v>1715160.8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</row>
    <row r="487" spans="1:36" x14ac:dyDescent="0.25">
      <c r="A487" s="2">
        <v>4218</v>
      </c>
      <c r="B487" s="2">
        <v>7</v>
      </c>
      <c r="C487" t="s">
        <v>488</v>
      </c>
      <c r="D487" s="2">
        <v>0</v>
      </c>
      <c r="E487" s="2">
        <v>0</v>
      </c>
      <c r="F487" s="2">
        <v>350</v>
      </c>
      <c r="G487" s="2">
        <v>414</v>
      </c>
      <c r="H487" s="2">
        <v>2613168</v>
      </c>
      <c r="I487" s="2">
        <v>0</v>
      </c>
      <c r="J487" s="2">
        <v>1108313</v>
      </c>
      <c r="K487" s="2">
        <v>16564</v>
      </c>
      <c r="L487" s="2">
        <v>0</v>
      </c>
      <c r="M487" s="2">
        <v>12144</v>
      </c>
      <c r="N487" s="2">
        <v>0</v>
      </c>
      <c r="O487" s="2">
        <v>93789</v>
      </c>
      <c r="P487" s="2">
        <v>49960</v>
      </c>
      <c r="Q487" s="2">
        <v>5382</v>
      </c>
      <c r="R487" s="2">
        <v>0</v>
      </c>
      <c r="S487" s="2">
        <v>0</v>
      </c>
      <c r="T487" s="2">
        <v>12834</v>
      </c>
      <c r="U487" s="2">
        <v>0</v>
      </c>
      <c r="V487" s="2">
        <v>0</v>
      </c>
      <c r="W487" s="2">
        <v>0</v>
      </c>
      <c r="X487" s="2">
        <v>0</v>
      </c>
      <c r="Y487" s="2">
        <v>8482</v>
      </c>
      <c r="Z487" s="2">
        <v>16068</v>
      </c>
      <c r="AA487" s="2">
        <v>0</v>
      </c>
      <c r="AB487" s="2">
        <v>3936704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</row>
    <row r="488" spans="1:36" x14ac:dyDescent="0.25">
      <c r="A488" s="2">
        <v>4219</v>
      </c>
      <c r="B488" s="2">
        <v>7</v>
      </c>
      <c r="C488" t="s">
        <v>489</v>
      </c>
      <c r="D488" s="2">
        <v>0</v>
      </c>
      <c r="E488" s="2">
        <v>0</v>
      </c>
      <c r="F488" s="2">
        <v>390</v>
      </c>
      <c r="G488" s="2">
        <v>404.8</v>
      </c>
      <c r="H488" s="2">
        <v>2555098</v>
      </c>
      <c r="I488" s="2">
        <v>0</v>
      </c>
      <c r="J488" s="2">
        <v>987565</v>
      </c>
      <c r="K488" s="2">
        <v>228960</v>
      </c>
      <c r="L488" s="2">
        <v>0</v>
      </c>
      <c r="M488" s="2">
        <v>11874</v>
      </c>
      <c r="N488" s="2">
        <v>0</v>
      </c>
      <c r="O488" s="2">
        <v>91705</v>
      </c>
      <c r="P488" s="2">
        <v>48850</v>
      </c>
      <c r="Q488" s="2">
        <v>5262</v>
      </c>
      <c r="R488" s="2">
        <v>0</v>
      </c>
      <c r="S488" s="2">
        <v>0</v>
      </c>
      <c r="T488" s="2">
        <v>29145.600000000002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12881</v>
      </c>
      <c r="AA488" s="2">
        <v>0</v>
      </c>
      <c r="AB488" s="2">
        <v>3971340.6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</row>
    <row r="489" spans="1:36" x14ac:dyDescent="0.25">
      <c r="A489" s="2">
        <v>4220</v>
      </c>
      <c r="B489" s="2">
        <v>7</v>
      </c>
      <c r="C489" t="s">
        <v>490</v>
      </c>
      <c r="D489" s="2">
        <v>0</v>
      </c>
      <c r="E489" s="2">
        <v>0</v>
      </c>
      <c r="F489" s="2">
        <v>360</v>
      </c>
      <c r="G489" s="2">
        <v>367.4</v>
      </c>
      <c r="H489" s="2">
        <v>2319029</v>
      </c>
      <c r="I489" s="2">
        <v>5777</v>
      </c>
      <c r="J489" s="2">
        <v>62539</v>
      </c>
      <c r="K489" s="2">
        <v>32037</v>
      </c>
      <c r="L489" s="2">
        <v>0</v>
      </c>
      <c r="M489" s="2">
        <v>10777</v>
      </c>
      <c r="N489" s="2">
        <v>0</v>
      </c>
      <c r="O489" s="2">
        <v>83232</v>
      </c>
      <c r="P489" s="2">
        <v>44336</v>
      </c>
      <c r="Q489" s="2">
        <v>4776</v>
      </c>
      <c r="R489" s="2">
        <v>0</v>
      </c>
      <c r="S489" s="2">
        <v>0</v>
      </c>
      <c r="T489" s="2">
        <v>12124.199999999999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9850</v>
      </c>
      <c r="AA489" s="2">
        <v>0</v>
      </c>
      <c r="AB489" s="2">
        <v>2584477.2000000002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</row>
    <row r="490" spans="1:36" x14ac:dyDescent="0.25">
      <c r="A490" s="2">
        <v>4221</v>
      </c>
      <c r="B490" s="2">
        <v>7</v>
      </c>
      <c r="C490" t="s">
        <v>491</v>
      </c>
      <c r="D490" s="2">
        <v>0</v>
      </c>
      <c r="E490" s="2">
        <v>0</v>
      </c>
      <c r="F490" s="2">
        <v>260</v>
      </c>
      <c r="G490" s="2">
        <v>268</v>
      </c>
      <c r="H490" s="2">
        <v>1691616</v>
      </c>
      <c r="I490" s="2">
        <v>0</v>
      </c>
      <c r="J490" s="2">
        <v>172576</v>
      </c>
      <c r="K490" s="2">
        <v>72504</v>
      </c>
      <c r="L490" s="2">
        <v>0</v>
      </c>
      <c r="M490" s="2">
        <v>7861</v>
      </c>
      <c r="N490" s="2">
        <v>0</v>
      </c>
      <c r="O490" s="2">
        <v>60714</v>
      </c>
      <c r="P490" s="2">
        <v>32341</v>
      </c>
      <c r="Q490" s="2">
        <v>3484</v>
      </c>
      <c r="R490" s="2">
        <v>0</v>
      </c>
      <c r="S490" s="2">
        <v>0</v>
      </c>
      <c r="T490" s="2">
        <v>28944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6345</v>
      </c>
      <c r="AA490" s="2">
        <v>0</v>
      </c>
      <c r="AB490" s="2">
        <v>2076385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</row>
    <row r="491" spans="1:36" x14ac:dyDescent="0.25">
      <c r="A491" s="2">
        <v>4223</v>
      </c>
      <c r="B491" s="2">
        <v>7</v>
      </c>
      <c r="C491" t="s">
        <v>492</v>
      </c>
      <c r="D491" s="2">
        <v>0</v>
      </c>
      <c r="E491" s="2">
        <v>0</v>
      </c>
      <c r="F491" s="2">
        <v>249</v>
      </c>
      <c r="G491" s="2">
        <v>249</v>
      </c>
      <c r="H491" s="2">
        <v>1571688</v>
      </c>
      <c r="I491" s="2">
        <v>0</v>
      </c>
      <c r="J491" s="2">
        <v>599106</v>
      </c>
      <c r="K491" s="2">
        <v>195570</v>
      </c>
      <c r="L491" s="2">
        <v>0</v>
      </c>
      <c r="M491" s="2">
        <v>7304</v>
      </c>
      <c r="N491" s="2">
        <v>16919</v>
      </c>
      <c r="O491" s="2">
        <v>56410</v>
      </c>
      <c r="P491" s="2">
        <v>30048</v>
      </c>
      <c r="Q491" s="2">
        <v>3237</v>
      </c>
      <c r="R491" s="2">
        <v>0</v>
      </c>
      <c r="S491" s="2">
        <v>0</v>
      </c>
      <c r="T491" s="2">
        <v>25398</v>
      </c>
      <c r="U491" s="2">
        <v>-90160</v>
      </c>
      <c r="V491" s="2">
        <v>0</v>
      </c>
      <c r="W491" s="2">
        <v>0</v>
      </c>
      <c r="X491" s="2">
        <v>0</v>
      </c>
      <c r="Y491" s="2">
        <v>0</v>
      </c>
      <c r="Z491" s="2">
        <v>6720</v>
      </c>
      <c r="AA491" s="2">
        <v>0</v>
      </c>
      <c r="AB491" s="2">
        <v>2422240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</row>
    <row r="492" spans="1:36" x14ac:dyDescent="0.25">
      <c r="A492" s="2">
        <v>4224</v>
      </c>
      <c r="B492" s="2">
        <v>7</v>
      </c>
      <c r="C492" t="s">
        <v>493</v>
      </c>
      <c r="D492" s="2">
        <v>0</v>
      </c>
      <c r="E492" s="2">
        <v>0</v>
      </c>
      <c r="F492" s="2">
        <v>137</v>
      </c>
      <c r="G492" s="2">
        <v>140.80000000000001</v>
      </c>
      <c r="H492" s="2">
        <v>888730</v>
      </c>
      <c r="I492" s="2">
        <v>0</v>
      </c>
      <c r="J492" s="2">
        <v>48961</v>
      </c>
      <c r="K492" s="2">
        <v>0</v>
      </c>
      <c r="L492" s="2">
        <v>0</v>
      </c>
      <c r="M492" s="2">
        <v>4130</v>
      </c>
      <c r="N492" s="2">
        <v>11156</v>
      </c>
      <c r="O492" s="2">
        <v>31897</v>
      </c>
      <c r="P492" s="2">
        <v>16991</v>
      </c>
      <c r="Q492" s="2">
        <v>1830</v>
      </c>
      <c r="R492" s="2">
        <v>0</v>
      </c>
      <c r="S492" s="2">
        <v>0</v>
      </c>
      <c r="T492" s="2">
        <v>21542.400000000001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4346</v>
      </c>
      <c r="AA492" s="2">
        <v>0</v>
      </c>
      <c r="AB492" s="2">
        <v>1029583.4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</row>
    <row r="493" spans="1:36" x14ac:dyDescent="0.25">
      <c r="A493" s="2">
        <v>4225</v>
      </c>
      <c r="B493" s="2">
        <v>7</v>
      </c>
      <c r="C493" t="s">
        <v>494</v>
      </c>
      <c r="D493" s="2">
        <v>0</v>
      </c>
      <c r="E493" s="2">
        <v>0</v>
      </c>
      <c r="F493" s="2">
        <v>430</v>
      </c>
      <c r="G493" s="2">
        <v>446</v>
      </c>
      <c r="H493" s="2">
        <v>2815152</v>
      </c>
      <c r="I493" s="2">
        <v>0</v>
      </c>
      <c r="J493" s="2">
        <v>1303282</v>
      </c>
      <c r="K493" s="2">
        <v>333900</v>
      </c>
      <c r="L493" s="2">
        <v>0</v>
      </c>
      <c r="M493" s="2">
        <v>13082</v>
      </c>
      <c r="N493" s="2">
        <v>0</v>
      </c>
      <c r="O493" s="2">
        <v>101039</v>
      </c>
      <c r="P493" s="2">
        <v>53821</v>
      </c>
      <c r="Q493" s="2">
        <v>5798</v>
      </c>
      <c r="R493" s="2">
        <v>0</v>
      </c>
      <c r="S493" s="2">
        <v>0</v>
      </c>
      <c r="T493" s="2">
        <v>23638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7560</v>
      </c>
      <c r="AA493" s="2">
        <v>0</v>
      </c>
      <c r="AB493" s="2">
        <v>4657272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</row>
    <row r="494" spans="1:36" x14ac:dyDescent="0.25">
      <c r="A494" s="2">
        <v>4226</v>
      </c>
      <c r="B494" s="2">
        <v>7</v>
      </c>
      <c r="C494" t="s">
        <v>495</v>
      </c>
      <c r="D494" s="2">
        <v>0</v>
      </c>
      <c r="E494" s="2">
        <v>0</v>
      </c>
      <c r="F494" s="2">
        <v>120</v>
      </c>
      <c r="G494" s="2">
        <v>120</v>
      </c>
      <c r="H494" s="2">
        <v>757440</v>
      </c>
      <c r="I494" s="2">
        <v>1887</v>
      </c>
      <c r="J494" s="2">
        <v>332321</v>
      </c>
      <c r="K494" s="2">
        <v>0</v>
      </c>
      <c r="L494" s="2">
        <v>0</v>
      </c>
      <c r="M494" s="2">
        <v>3520</v>
      </c>
      <c r="N494" s="2">
        <v>0</v>
      </c>
      <c r="O494" s="2">
        <v>27185</v>
      </c>
      <c r="P494" s="2">
        <v>14481</v>
      </c>
      <c r="Q494" s="2">
        <v>1560</v>
      </c>
      <c r="R494" s="2">
        <v>0</v>
      </c>
      <c r="S494" s="2">
        <v>0</v>
      </c>
      <c r="T494" s="2">
        <v>4320</v>
      </c>
      <c r="U494" s="2">
        <v>0</v>
      </c>
      <c r="V494" s="2">
        <v>0</v>
      </c>
      <c r="W494" s="2">
        <v>0</v>
      </c>
      <c r="X494" s="2">
        <v>29348</v>
      </c>
      <c r="Y494" s="2">
        <v>0</v>
      </c>
      <c r="Z494" s="2">
        <v>5588</v>
      </c>
      <c r="AA494" s="2">
        <v>0</v>
      </c>
      <c r="AB494" s="2">
        <v>1148302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</row>
    <row r="495" spans="1:36" x14ac:dyDescent="0.25">
      <c r="A495" s="2">
        <v>4227</v>
      </c>
      <c r="B495" s="2">
        <v>7</v>
      </c>
      <c r="C495" t="s">
        <v>496</v>
      </c>
      <c r="D495" s="2">
        <v>0</v>
      </c>
      <c r="E495" s="2">
        <v>0</v>
      </c>
      <c r="F495" s="2">
        <v>421</v>
      </c>
      <c r="G495" s="2">
        <v>439.2</v>
      </c>
      <c r="H495" s="2">
        <v>2772230</v>
      </c>
      <c r="I495" s="2">
        <v>6906</v>
      </c>
      <c r="J495" s="2">
        <v>216320</v>
      </c>
      <c r="K495" s="2">
        <v>0</v>
      </c>
      <c r="L495" s="2">
        <v>0</v>
      </c>
      <c r="M495" s="2">
        <v>12883</v>
      </c>
      <c r="N495" s="2">
        <v>43403</v>
      </c>
      <c r="O495" s="2">
        <v>99498</v>
      </c>
      <c r="P495" s="2">
        <v>53001</v>
      </c>
      <c r="Q495" s="2">
        <v>5710</v>
      </c>
      <c r="R495" s="2">
        <v>0</v>
      </c>
      <c r="S495" s="2">
        <v>0</v>
      </c>
      <c r="T495" s="2">
        <v>58852.799999999996</v>
      </c>
      <c r="U495" s="2">
        <v>-172589</v>
      </c>
      <c r="V495" s="2">
        <v>0</v>
      </c>
      <c r="W495" s="2">
        <v>0</v>
      </c>
      <c r="X495" s="2">
        <v>0</v>
      </c>
      <c r="Y495" s="2">
        <v>96125</v>
      </c>
      <c r="Z495" s="2">
        <v>18102</v>
      </c>
      <c r="AA495" s="2">
        <v>0</v>
      </c>
      <c r="AB495" s="2">
        <v>3210441.8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</row>
    <row r="496" spans="1:36" x14ac:dyDescent="0.25">
      <c r="A496" s="2">
        <v>4228</v>
      </c>
      <c r="B496" s="2">
        <v>7</v>
      </c>
      <c r="C496" t="s">
        <v>497</v>
      </c>
      <c r="D496" s="2">
        <v>0</v>
      </c>
      <c r="E496" s="2">
        <v>0</v>
      </c>
      <c r="F496" s="2">
        <v>491</v>
      </c>
      <c r="G496" s="2">
        <v>500.4</v>
      </c>
      <c r="H496" s="2">
        <v>3158525</v>
      </c>
      <c r="I496" s="2">
        <v>0</v>
      </c>
      <c r="J496" s="2">
        <v>11237</v>
      </c>
      <c r="K496" s="2">
        <v>15851</v>
      </c>
      <c r="L496" s="2">
        <v>0</v>
      </c>
      <c r="M496" s="2">
        <v>14678</v>
      </c>
      <c r="N496" s="2">
        <v>0</v>
      </c>
      <c r="O496" s="2">
        <v>113363</v>
      </c>
      <c r="P496" s="2">
        <v>60386</v>
      </c>
      <c r="Q496" s="2">
        <v>6505</v>
      </c>
      <c r="R496" s="2">
        <v>0</v>
      </c>
      <c r="S496" s="2">
        <v>0</v>
      </c>
      <c r="T496" s="2">
        <v>68054.399999999994</v>
      </c>
      <c r="U496" s="2">
        <v>-147187</v>
      </c>
      <c r="V496" s="2">
        <v>0</v>
      </c>
      <c r="W496" s="2">
        <v>0</v>
      </c>
      <c r="X496" s="2">
        <v>0</v>
      </c>
      <c r="Y496" s="2">
        <v>0</v>
      </c>
      <c r="Z496" s="2">
        <v>8238</v>
      </c>
      <c r="AA496" s="2">
        <v>0</v>
      </c>
      <c r="AB496" s="2">
        <v>3309650.4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</row>
    <row r="497" spans="1:36" x14ac:dyDescent="0.25">
      <c r="A497" s="2">
        <v>4229</v>
      </c>
      <c r="B497" s="2">
        <v>7</v>
      </c>
      <c r="C497" t="s">
        <v>498</v>
      </c>
      <c r="D497" s="2">
        <v>0</v>
      </c>
      <c r="E497" s="2">
        <v>0</v>
      </c>
      <c r="F497" s="2">
        <v>115</v>
      </c>
      <c r="G497" s="2">
        <v>135</v>
      </c>
      <c r="H497" s="2">
        <v>852120</v>
      </c>
      <c r="I497" s="2">
        <v>0</v>
      </c>
      <c r="J497" s="2">
        <v>13434</v>
      </c>
      <c r="K497" s="2">
        <v>0</v>
      </c>
      <c r="L497" s="2">
        <v>0</v>
      </c>
      <c r="M497" s="2">
        <v>3960</v>
      </c>
      <c r="N497" s="2">
        <v>17564</v>
      </c>
      <c r="O497" s="2">
        <v>30583</v>
      </c>
      <c r="P497" s="2">
        <v>16291</v>
      </c>
      <c r="Q497" s="2">
        <v>1755</v>
      </c>
      <c r="R497" s="2">
        <v>0</v>
      </c>
      <c r="S497" s="2">
        <v>0</v>
      </c>
      <c r="T497" s="2">
        <v>16200</v>
      </c>
      <c r="U497" s="2">
        <v>0</v>
      </c>
      <c r="V497" s="2">
        <v>0</v>
      </c>
      <c r="W497" s="2">
        <v>0</v>
      </c>
      <c r="X497" s="2">
        <v>0</v>
      </c>
      <c r="Y497" s="2">
        <v>10602</v>
      </c>
      <c r="Z497" s="2">
        <v>3504</v>
      </c>
      <c r="AA497" s="2">
        <v>0</v>
      </c>
      <c r="AB497" s="2">
        <v>966013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</row>
    <row r="498" spans="1:36" x14ac:dyDescent="0.25">
      <c r="A498" s="2">
        <v>4230</v>
      </c>
      <c r="B498" s="2">
        <v>7</v>
      </c>
      <c r="C498" t="s">
        <v>499</v>
      </c>
      <c r="D498" s="2">
        <v>0</v>
      </c>
      <c r="E498" s="2">
        <v>0</v>
      </c>
      <c r="F498" s="2">
        <v>218</v>
      </c>
      <c r="G498" s="2">
        <v>218</v>
      </c>
      <c r="H498" s="2">
        <v>1376016</v>
      </c>
      <c r="I498" s="2">
        <v>3428</v>
      </c>
      <c r="J498" s="2">
        <v>632330</v>
      </c>
      <c r="K498" s="2">
        <v>28620</v>
      </c>
      <c r="L498" s="2">
        <v>0</v>
      </c>
      <c r="M498" s="2">
        <v>6394</v>
      </c>
      <c r="N498" s="2">
        <v>0</v>
      </c>
      <c r="O498" s="2">
        <v>49387</v>
      </c>
      <c r="P498" s="2">
        <v>26307</v>
      </c>
      <c r="Q498" s="2">
        <v>2834</v>
      </c>
      <c r="R498" s="2">
        <v>0</v>
      </c>
      <c r="S498" s="2">
        <v>0</v>
      </c>
      <c r="T498" s="2">
        <v>23108</v>
      </c>
      <c r="U498" s="2">
        <v>0</v>
      </c>
      <c r="V498" s="2">
        <v>0</v>
      </c>
      <c r="W498" s="2">
        <v>0</v>
      </c>
      <c r="X498" s="2">
        <v>52877</v>
      </c>
      <c r="Y498" s="2">
        <v>0</v>
      </c>
      <c r="Z498" s="2">
        <v>5470</v>
      </c>
      <c r="AA498" s="2">
        <v>0</v>
      </c>
      <c r="AB498" s="2">
        <v>2153894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</row>
    <row r="499" spans="1:36" x14ac:dyDescent="0.25">
      <c r="A499" s="2">
        <v>4231</v>
      </c>
      <c r="B499" s="2">
        <v>7</v>
      </c>
      <c r="C499" t="s">
        <v>500</v>
      </c>
      <c r="D499" s="2">
        <v>0</v>
      </c>
      <c r="E499" s="2">
        <v>0</v>
      </c>
      <c r="F499" s="2">
        <v>525</v>
      </c>
      <c r="G499" s="2">
        <v>573</v>
      </c>
      <c r="H499" s="2">
        <v>3616776</v>
      </c>
      <c r="I499" s="2">
        <v>0</v>
      </c>
      <c r="J499" s="2">
        <v>1214015</v>
      </c>
      <c r="K499" s="2">
        <v>162180</v>
      </c>
      <c r="L499" s="2">
        <v>0</v>
      </c>
      <c r="M499" s="2">
        <v>16807</v>
      </c>
      <c r="N499" s="2">
        <v>0</v>
      </c>
      <c r="O499" s="2">
        <v>129810</v>
      </c>
      <c r="P499" s="2">
        <v>69147</v>
      </c>
      <c r="Q499" s="2">
        <v>7449</v>
      </c>
      <c r="R499" s="2">
        <v>0</v>
      </c>
      <c r="S499" s="2">
        <v>0</v>
      </c>
      <c r="T499" s="2">
        <v>98556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15793</v>
      </c>
      <c r="AA499" s="2">
        <v>0</v>
      </c>
      <c r="AB499" s="2">
        <v>5330533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</row>
    <row r="500" spans="1:36" x14ac:dyDescent="0.25">
      <c r="A500" s="2">
        <v>4232</v>
      </c>
      <c r="B500" s="2">
        <v>7</v>
      </c>
      <c r="C500" t="s">
        <v>501</v>
      </c>
      <c r="D500" s="2">
        <v>0</v>
      </c>
      <c r="E500" s="2">
        <v>0</v>
      </c>
      <c r="F500" s="2">
        <v>80</v>
      </c>
      <c r="G500" s="2">
        <v>80</v>
      </c>
      <c r="H500" s="2">
        <v>504960</v>
      </c>
      <c r="I500" s="2">
        <v>0</v>
      </c>
      <c r="J500" s="2">
        <v>182848</v>
      </c>
      <c r="K500" s="2">
        <v>53424</v>
      </c>
      <c r="L500" s="2">
        <v>0</v>
      </c>
      <c r="M500" s="2">
        <v>2347</v>
      </c>
      <c r="N500" s="2">
        <v>0</v>
      </c>
      <c r="O500" s="2">
        <v>18124</v>
      </c>
      <c r="P500" s="2">
        <v>9654</v>
      </c>
      <c r="Q500" s="2">
        <v>1040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8835</v>
      </c>
      <c r="Z500" s="2">
        <v>3284</v>
      </c>
      <c r="AA500" s="2">
        <v>0</v>
      </c>
      <c r="AB500" s="2">
        <v>784516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</row>
    <row r="501" spans="1:36" x14ac:dyDescent="0.25">
      <c r="A501" s="2">
        <v>4233</v>
      </c>
      <c r="B501" s="2">
        <v>7</v>
      </c>
      <c r="C501" t="s">
        <v>502</v>
      </c>
      <c r="D501" s="2">
        <v>0</v>
      </c>
      <c r="E501" s="2">
        <v>0</v>
      </c>
      <c r="F501" s="2">
        <v>130</v>
      </c>
      <c r="G501" s="2">
        <v>133</v>
      </c>
      <c r="H501" s="2">
        <v>839496</v>
      </c>
      <c r="I501" s="2">
        <v>2091</v>
      </c>
      <c r="J501" s="2">
        <v>85704</v>
      </c>
      <c r="K501" s="2">
        <v>0</v>
      </c>
      <c r="L501" s="2">
        <v>0</v>
      </c>
      <c r="M501" s="2">
        <v>3901</v>
      </c>
      <c r="N501" s="2">
        <v>56</v>
      </c>
      <c r="O501" s="2">
        <v>30130</v>
      </c>
      <c r="P501" s="2">
        <v>16050</v>
      </c>
      <c r="Q501" s="2">
        <v>1729</v>
      </c>
      <c r="R501" s="2">
        <v>0</v>
      </c>
      <c r="S501" s="2">
        <v>0</v>
      </c>
      <c r="T501" s="2">
        <v>8778</v>
      </c>
      <c r="U501" s="2">
        <v>-39177</v>
      </c>
      <c r="V501" s="2">
        <v>0</v>
      </c>
      <c r="W501" s="2">
        <v>0</v>
      </c>
      <c r="X501" s="2">
        <v>0</v>
      </c>
      <c r="Y501" s="2">
        <v>0</v>
      </c>
      <c r="Z501" s="2">
        <v>5779</v>
      </c>
      <c r="AA501" s="2">
        <v>0</v>
      </c>
      <c r="AB501" s="2">
        <v>954537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</row>
    <row r="502" spans="1:36" x14ac:dyDescent="0.25">
      <c r="A502" s="2">
        <v>4234</v>
      </c>
      <c r="B502" s="2">
        <v>7</v>
      </c>
      <c r="C502" t="s">
        <v>503</v>
      </c>
      <c r="D502" s="2">
        <v>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</row>
    <row r="503" spans="1:36" x14ac:dyDescent="0.25">
      <c r="A503" s="2">
        <v>4235</v>
      </c>
      <c r="B503" s="2">
        <v>7</v>
      </c>
      <c r="C503" t="s">
        <v>504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</row>
    <row r="504" spans="1:36" x14ac:dyDescent="0.25">
      <c r="A504" s="2">
        <v>4237</v>
      </c>
      <c r="B504" s="2">
        <v>7</v>
      </c>
      <c r="C504" t="s">
        <v>505</v>
      </c>
      <c r="D504" s="2">
        <v>0</v>
      </c>
      <c r="E504" s="2">
        <v>0</v>
      </c>
      <c r="F504" s="2">
        <v>175</v>
      </c>
      <c r="G504" s="2">
        <v>205</v>
      </c>
      <c r="H504" s="2">
        <v>1293960</v>
      </c>
      <c r="I504" s="2">
        <v>0</v>
      </c>
      <c r="J504" s="2">
        <v>357024</v>
      </c>
      <c r="K504" s="2">
        <v>71550</v>
      </c>
      <c r="L504" s="2">
        <v>0</v>
      </c>
      <c r="M504" s="2">
        <v>6013</v>
      </c>
      <c r="N504" s="2">
        <v>0</v>
      </c>
      <c r="O504" s="2">
        <v>46442</v>
      </c>
      <c r="P504" s="2">
        <v>24739</v>
      </c>
      <c r="Q504" s="2">
        <v>2665</v>
      </c>
      <c r="R504" s="2">
        <v>0</v>
      </c>
      <c r="S504" s="2">
        <v>0</v>
      </c>
      <c r="T504" s="2">
        <v>11070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4716</v>
      </c>
      <c r="AA504" s="2">
        <v>0</v>
      </c>
      <c r="AB504" s="2">
        <v>1818179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</row>
    <row r="505" spans="1:36" x14ac:dyDescent="0.25">
      <c r="A505" s="2">
        <v>4238</v>
      </c>
      <c r="B505" s="2">
        <v>7</v>
      </c>
      <c r="C505" t="s">
        <v>506</v>
      </c>
      <c r="D505" s="2">
        <v>0</v>
      </c>
      <c r="E505" s="2">
        <v>0</v>
      </c>
      <c r="F505" s="2">
        <v>170</v>
      </c>
      <c r="G505" s="2">
        <v>200</v>
      </c>
      <c r="H505" s="2">
        <v>1262400</v>
      </c>
      <c r="I505" s="2">
        <v>0</v>
      </c>
      <c r="J505" s="2">
        <v>30812</v>
      </c>
      <c r="K505" s="2">
        <v>0</v>
      </c>
      <c r="L505" s="2">
        <v>0</v>
      </c>
      <c r="M505" s="2">
        <v>5866</v>
      </c>
      <c r="N505" s="2">
        <v>6033</v>
      </c>
      <c r="O505" s="2">
        <v>45309</v>
      </c>
      <c r="P505" s="2">
        <v>24135</v>
      </c>
      <c r="Q505" s="2">
        <v>2600</v>
      </c>
      <c r="R505" s="2">
        <v>0</v>
      </c>
      <c r="S505" s="2">
        <v>0</v>
      </c>
      <c r="T505" s="2">
        <v>18000</v>
      </c>
      <c r="U505" s="2">
        <v>0</v>
      </c>
      <c r="V505" s="2">
        <v>0</v>
      </c>
      <c r="W505" s="2">
        <v>0</v>
      </c>
      <c r="X505" s="2">
        <v>0</v>
      </c>
      <c r="Y505" s="2">
        <v>21204</v>
      </c>
      <c r="Z505" s="2">
        <v>15510</v>
      </c>
      <c r="AA505" s="2">
        <v>0</v>
      </c>
      <c r="AB505" s="2">
        <v>1431869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</row>
    <row r="506" spans="1:36" x14ac:dyDescent="0.25">
      <c r="A506" s="2">
        <v>4239</v>
      </c>
      <c r="B506" s="2">
        <v>7</v>
      </c>
      <c r="C506" t="s">
        <v>507</v>
      </c>
      <c r="D506" s="2">
        <v>0</v>
      </c>
      <c r="E506" s="2">
        <v>0</v>
      </c>
      <c r="F506" s="2">
        <v>260</v>
      </c>
      <c r="G506" s="2">
        <v>260</v>
      </c>
      <c r="H506" s="2">
        <v>1641120</v>
      </c>
      <c r="I506" s="2">
        <v>0</v>
      </c>
      <c r="J506" s="2">
        <v>729601</v>
      </c>
      <c r="K506" s="2">
        <v>157410</v>
      </c>
      <c r="L506" s="2">
        <v>0</v>
      </c>
      <c r="M506" s="2">
        <v>7626</v>
      </c>
      <c r="N506" s="2">
        <v>0</v>
      </c>
      <c r="O506" s="2">
        <v>58902</v>
      </c>
      <c r="P506" s="2">
        <v>31376</v>
      </c>
      <c r="Q506" s="2">
        <v>3380</v>
      </c>
      <c r="R506" s="2">
        <v>0</v>
      </c>
      <c r="S506" s="2">
        <v>0</v>
      </c>
      <c r="T506" s="2">
        <v>23920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7009</v>
      </c>
      <c r="AA506" s="2">
        <v>0</v>
      </c>
      <c r="AB506" s="2">
        <v>2660344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</row>
    <row r="507" spans="1:36" x14ac:dyDescent="0.25">
      <c r="A507" s="2">
        <v>4240</v>
      </c>
      <c r="B507" s="2">
        <v>7</v>
      </c>
      <c r="C507" t="s">
        <v>508</v>
      </c>
      <c r="D507" s="2">
        <v>0</v>
      </c>
      <c r="E507" s="2">
        <v>0</v>
      </c>
      <c r="F507" s="2">
        <v>330</v>
      </c>
      <c r="G507" s="2">
        <v>340</v>
      </c>
      <c r="H507" s="2">
        <v>2146080</v>
      </c>
      <c r="I507" s="2">
        <v>5346</v>
      </c>
      <c r="J507" s="2">
        <v>1007661</v>
      </c>
      <c r="K507" s="2">
        <v>297648</v>
      </c>
      <c r="L507" s="2">
        <v>0</v>
      </c>
      <c r="M507" s="2">
        <v>9973</v>
      </c>
      <c r="N507" s="2">
        <v>0</v>
      </c>
      <c r="O507" s="2">
        <v>77025</v>
      </c>
      <c r="P507" s="2">
        <v>41030</v>
      </c>
      <c r="Q507" s="2">
        <v>4420</v>
      </c>
      <c r="R507" s="2">
        <v>0</v>
      </c>
      <c r="S507" s="2">
        <v>0</v>
      </c>
      <c r="T507" s="2">
        <v>49300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12456</v>
      </c>
      <c r="AA507" s="2">
        <v>0</v>
      </c>
      <c r="AB507" s="2">
        <v>3650939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</row>
    <row r="508" spans="1:36" x14ac:dyDescent="0.25">
      <c r="A508" s="2">
        <v>4243</v>
      </c>
      <c r="B508" s="2">
        <v>7</v>
      </c>
      <c r="C508" t="s">
        <v>509</v>
      </c>
      <c r="D508" s="2">
        <v>0</v>
      </c>
      <c r="E508" s="2">
        <v>0</v>
      </c>
      <c r="F508" s="2">
        <v>280</v>
      </c>
      <c r="G508" s="2">
        <v>280</v>
      </c>
      <c r="H508" s="2">
        <v>1767360</v>
      </c>
      <c r="I508" s="2">
        <v>0</v>
      </c>
      <c r="J508" s="2">
        <v>612269</v>
      </c>
      <c r="K508" s="2">
        <v>57240</v>
      </c>
      <c r="L508" s="2">
        <v>0</v>
      </c>
      <c r="M508" s="2">
        <v>8213</v>
      </c>
      <c r="N508" s="2">
        <v>0</v>
      </c>
      <c r="O508" s="2">
        <v>63432</v>
      </c>
      <c r="P508" s="2">
        <v>33789</v>
      </c>
      <c r="Q508" s="2">
        <v>3640</v>
      </c>
      <c r="R508" s="2">
        <v>0</v>
      </c>
      <c r="S508" s="2">
        <v>0</v>
      </c>
      <c r="T508" s="2">
        <v>27160</v>
      </c>
      <c r="U508" s="2">
        <v>-82359</v>
      </c>
      <c r="V508" s="2">
        <v>0</v>
      </c>
      <c r="W508" s="2">
        <v>0</v>
      </c>
      <c r="X508" s="2">
        <v>0</v>
      </c>
      <c r="Y508" s="2">
        <v>0</v>
      </c>
      <c r="Z508" s="2">
        <v>8019</v>
      </c>
      <c r="AA508" s="2">
        <v>0</v>
      </c>
      <c r="AB508" s="2">
        <v>2498763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</row>
    <row r="509" spans="1:36" x14ac:dyDescent="0.25">
      <c r="A509" s="2">
        <v>4244</v>
      </c>
      <c r="B509" s="2">
        <v>7</v>
      </c>
      <c r="C509" t="s">
        <v>557</v>
      </c>
      <c r="D509" s="2">
        <v>0</v>
      </c>
      <c r="E509" s="2">
        <v>0</v>
      </c>
      <c r="F509" s="2">
        <v>394</v>
      </c>
      <c r="G509" s="2">
        <v>419.20000000000005</v>
      </c>
      <c r="H509" s="2">
        <v>2645990</v>
      </c>
      <c r="I509" s="2">
        <v>0</v>
      </c>
      <c r="J509" s="2">
        <v>153821</v>
      </c>
      <c r="K509" s="2">
        <v>21048</v>
      </c>
      <c r="L509" s="2">
        <v>0</v>
      </c>
      <c r="M509" s="2">
        <v>12296</v>
      </c>
      <c r="N509" s="2">
        <v>0</v>
      </c>
      <c r="O509" s="2">
        <v>94967</v>
      </c>
      <c r="P509" s="2">
        <v>50587</v>
      </c>
      <c r="Q509" s="2">
        <v>5450</v>
      </c>
      <c r="R509" s="2">
        <v>0</v>
      </c>
      <c r="S509" s="2">
        <v>0</v>
      </c>
      <c r="T509" s="2">
        <v>40243.200000000004</v>
      </c>
      <c r="U509" s="2">
        <v>-123303</v>
      </c>
      <c r="V509" s="2">
        <v>0</v>
      </c>
      <c r="W509" s="2">
        <v>0</v>
      </c>
      <c r="X509" s="2">
        <v>0</v>
      </c>
      <c r="Y509" s="2">
        <v>0</v>
      </c>
      <c r="Z509" s="2">
        <v>55</v>
      </c>
      <c r="AA509" s="2">
        <v>0</v>
      </c>
      <c r="AB509" s="2">
        <v>2901154.2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</row>
    <row r="510" spans="1:36" x14ac:dyDescent="0.25">
      <c r="A510" s="2">
        <v>4246</v>
      </c>
      <c r="B510" s="2">
        <v>7</v>
      </c>
      <c r="C510" t="s">
        <v>558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</row>
    <row r="511" spans="1:36" x14ac:dyDescent="0.25">
      <c r="A511" s="2">
        <v>4248</v>
      </c>
      <c r="B511" s="2">
        <v>7</v>
      </c>
      <c r="C511" t="s">
        <v>512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</row>
    <row r="512" spans="1:36" x14ac:dyDescent="0.25">
      <c r="A512" s="2">
        <v>4249</v>
      </c>
      <c r="B512" s="2">
        <v>7</v>
      </c>
      <c r="C512" t="s">
        <v>513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</row>
    <row r="513" spans="1:36" x14ac:dyDescent="0.25">
      <c r="A513" s="2">
        <v>4250</v>
      </c>
      <c r="B513" s="2">
        <v>7</v>
      </c>
      <c r="C513" t="s">
        <v>514</v>
      </c>
      <c r="D513" s="2">
        <v>0</v>
      </c>
      <c r="E513" s="2">
        <v>0</v>
      </c>
      <c r="F513" s="2">
        <v>710</v>
      </c>
      <c r="G513" s="2">
        <v>724</v>
      </c>
      <c r="H513" s="2">
        <v>4569888</v>
      </c>
      <c r="I513" s="2">
        <v>0</v>
      </c>
      <c r="J513" s="2">
        <v>1285470</v>
      </c>
      <c r="K513" s="2">
        <v>114480</v>
      </c>
      <c r="L513" s="2">
        <v>0</v>
      </c>
      <c r="M513" s="2">
        <v>21236</v>
      </c>
      <c r="N513" s="2">
        <v>49196</v>
      </c>
      <c r="O513" s="2">
        <v>164018</v>
      </c>
      <c r="P513" s="2">
        <v>87369</v>
      </c>
      <c r="Q513" s="2">
        <v>9412</v>
      </c>
      <c r="R513" s="2">
        <v>0</v>
      </c>
      <c r="S513" s="2">
        <v>0</v>
      </c>
      <c r="T513" s="2">
        <v>74572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21625</v>
      </c>
      <c r="AA513" s="2">
        <v>0</v>
      </c>
      <c r="AB513" s="2">
        <v>6397266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</row>
    <row r="514" spans="1:36" x14ac:dyDescent="0.25">
      <c r="A514" s="2">
        <v>4253</v>
      </c>
      <c r="B514" s="2">
        <v>7</v>
      </c>
      <c r="C514" t="s">
        <v>515</v>
      </c>
      <c r="D514" s="2">
        <v>0</v>
      </c>
      <c r="E514" s="2">
        <v>0</v>
      </c>
      <c r="F514" s="2">
        <v>120</v>
      </c>
      <c r="G514" s="2">
        <v>120</v>
      </c>
      <c r="H514" s="2">
        <v>757440</v>
      </c>
      <c r="I514" s="2">
        <v>0</v>
      </c>
      <c r="J514" s="2">
        <v>21759</v>
      </c>
      <c r="K514" s="2">
        <v>0</v>
      </c>
      <c r="L514" s="2">
        <v>0</v>
      </c>
      <c r="M514" s="2">
        <v>3520</v>
      </c>
      <c r="N514" s="2">
        <v>0</v>
      </c>
      <c r="O514" s="2">
        <v>27185</v>
      </c>
      <c r="P514" s="2">
        <v>14481</v>
      </c>
      <c r="Q514" s="2">
        <v>1560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825945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</row>
    <row r="515" spans="1:36" x14ac:dyDescent="0.25">
      <c r="A515" s="2">
        <v>4254</v>
      </c>
      <c r="B515" s="2">
        <v>7</v>
      </c>
      <c r="C515" t="s">
        <v>516</v>
      </c>
      <c r="D515" s="2">
        <v>0</v>
      </c>
      <c r="E515" s="2">
        <v>0</v>
      </c>
      <c r="F515" s="2">
        <v>200</v>
      </c>
      <c r="G515" s="2">
        <v>200</v>
      </c>
      <c r="H515" s="2">
        <v>1262400</v>
      </c>
      <c r="I515" s="2">
        <v>0</v>
      </c>
      <c r="J515" s="2">
        <v>0</v>
      </c>
      <c r="K515" s="2">
        <v>0</v>
      </c>
      <c r="L515" s="2">
        <v>0</v>
      </c>
      <c r="M515" s="2">
        <v>5866</v>
      </c>
      <c r="N515" s="2">
        <v>10078</v>
      </c>
      <c r="O515" s="2">
        <v>45309</v>
      </c>
      <c r="P515" s="2">
        <v>24135</v>
      </c>
      <c r="Q515" s="2">
        <v>2600</v>
      </c>
      <c r="R515" s="2">
        <v>0</v>
      </c>
      <c r="S515" s="2">
        <v>0</v>
      </c>
      <c r="T515" s="2">
        <v>4000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42</v>
      </c>
      <c r="AA515" s="2">
        <v>0</v>
      </c>
      <c r="AB515" s="2">
        <v>1354430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</row>
    <row r="516" spans="1:36" x14ac:dyDescent="0.25">
      <c r="A516" s="2">
        <v>4255</v>
      </c>
      <c r="B516" s="2">
        <v>7</v>
      </c>
      <c r="C516" t="s">
        <v>517</v>
      </c>
      <c r="D516" s="2">
        <v>0</v>
      </c>
      <c r="E516" s="2">
        <v>0</v>
      </c>
      <c r="F516" s="2">
        <v>270</v>
      </c>
      <c r="G516" s="2">
        <v>270</v>
      </c>
      <c r="H516" s="2">
        <v>1704240</v>
      </c>
      <c r="I516" s="2">
        <v>0</v>
      </c>
      <c r="J516" s="2">
        <v>717745</v>
      </c>
      <c r="K516" s="2">
        <v>0</v>
      </c>
      <c r="L516" s="2">
        <v>0</v>
      </c>
      <c r="M516" s="2">
        <v>7920</v>
      </c>
      <c r="N516" s="2">
        <v>0</v>
      </c>
      <c r="O516" s="2">
        <v>61167</v>
      </c>
      <c r="P516" s="2">
        <v>32582</v>
      </c>
      <c r="Q516" s="2">
        <v>3510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2527164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</row>
    <row r="517" spans="1:36" x14ac:dyDescent="0.25">
      <c r="A517" s="2">
        <v>4261</v>
      </c>
      <c r="B517" s="2">
        <v>7</v>
      </c>
      <c r="C517" t="s">
        <v>518</v>
      </c>
      <c r="D517" s="2">
        <v>0</v>
      </c>
      <c r="E517" s="2">
        <v>0</v>
      </c>
      <c r="F517" s="2">
        <v>176</v>
      </c>
      <c r="G517" s="2">
        <v>176</v>
      </c>
      <c r="H517" s="2">
        <v>1110912</v>
      </c>
      <c r="I517" s="2">
        <v>0</v>
      </c>
      <c r="J517" s="2">
        <v>527692</v>
      </c>
      <c r="K517" s="2">
        <v>0</v>
      </c>
      <c r="L517" s="2">
        <v>0</v>
      </c>
      <c r="M517" s="2">
        <v>5162</v>
      </c>
      <c r="N517" s="2">
        <v>0</v>
      </c>
      <c r="O517" s="2">
        <v>39872</v>
      </c>
      <c r="P517" s="2">
        <v>21239</v>
      </c>
      <c r="Q517" s="2">
        <v>2288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1707165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</row>
    <row r="518" spans="1:36" x14ac:dyDescent="0.25">
      <c r="A518" s="2">
        <v>4264</v>
      </c>
      <c r="B518" s="2">
        <v>7</v>
      </c>
      <c r="C518" t="s">
        <v>519</v>
      </c>
      <c r="D518" s="2">
        <v>0</v>
      </c>
      <c r="E518" s="2">
        <v>0</v>
      </c>
      <c r="F518" s="2">
        <v>140</v>
      </c>
      <c r="G518" s="2">
        <v>140</v>
      </c>
      <c r="H518" s="2">
        <v>883680</v>
      </c>
      <c r="I518" s="2">
        <v>0</v>
      </c>
      <c r="J518" s="2">
        <v>379983</v>
      </c>
      <c r="K518" s="2">
        <v>0</v>
      </c>
      <c r="L518" s="2">
        <v>0</v>
      </c>
      <c r="M518" s="2">
        <v>4106</v>
      </c>
      <c r="N518" s="2">
        <v>0</v>
      </c>
      <c r="O518" s="2">
        <v>31716</v>
      </c>
      <c r="P518" s="2">
        <v>16895</v>
      </c>
      <c r="Q518" s="2">
        <v>1820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1318200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</row>
    <row r="519" spans="1:36" x14ac:dyDescent="0.25">
      <c r="A519" s="2">
        <v>4265</v>
      </c>
      <c r="B519" s="2">
        <v>7</v>
      </c>
      <c r="C519" t="s">
        <v>520</v>
      </c>
      <c r="D519" s="2">
        <v>0</v>
      </c>
      <c r="E519" s="2">
        <v>0</v>
      </c>
      <c r="F519" s="2">
        <v>10</v>
      </c>
      <c r="G519" s="2">
        <v>10</v>
      </c>
      <c r="H519" s="2">
        <v>63120</v>
      </c>
      <c r="I519" s="2">
        <v>0</v>
      </c>
      <c r="J519" s="2">
        <v>9354</v>
      </c>
      <c r="K519" s="2">
        <v>0</v>
      </c>
      <c r="L519" s="2">
        <v>0</v>
      </c>
      <c r="M519" s="2">
        <v>293</v>
      </c>
      <c r="N519" s="2">
        <v>0</v>
      </c>
      <c r="O519" s="2">
        <v>2265</v>
      </c>
      <c r="P519" s="2">
        <v>1207</v>
      </c>
      <c r="Q519" s="2">
        <v>130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76369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</row>
    <row r="520" spans="1:36" x14ac:dyDescent="0.25">
      <c r="A520" s="2">
        <v>4998</v>
      </c>
      <c r="B520" s="2">
        <v>8</v>
      </c>
      <c r="C520" t="s">
        <v>521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</row>
    <row r="521" spans="1:36" x14ac:dyDescent="0.25">
      <c r="A521" s="2">
        <v>4999</v>
      </c>
      <c r="B521" s="2">
        <v>7</v>
      </c>
      <c r="C521" t="s">
        <v>522</v>
      </c>
      <c r="D521" s="2">
        <v>0</v>
      </c>
      <c r="E521" s="2">
        <v>0</v>
      </c>
      <c r="F521" s="2">
        <v>1799.7177890200983</v>
      </c>
      <c r="G521" s="2">
        <v>1678.5580363828049</v>
      </c>
      <c r="H521" s="2">
        <v>10595058</v>
      </c>
      <c r="I521" s="2">
        <v>0</v>
      </c>
      <c r="J521" s="2">
        <v>1112979</v>
      </c>
      <c r="K521" s="2">
        <v>1727151</v>
      </c>
      <c r="L521" s="2">
        <v>0</v>
      </c>
      <c r="M521" s="2">
        <v>49236</v>
      </c>
      <c r="N521" s="2">
        <v>0</v>
      </c>
      <c r="O521" s="2">
        <v>380268</v>
      </c>
      <c r="P521" s="2">
        <v>202561</v>
      </c>
      <c r="Q521" s="2">
        <v>21821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67629</v>
      </c>
      <c r="AA521" s="2">
        <v>0</v>
      </c>
      <c r="AB521" s="2">
        <v>14156703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</row>
    <row r="522" spans="1:36" x14ac:dyDescent="0.25">
      <c r="A522" s="2">
        <v>6000</v>
      </c>
      <c r="B522" s="2">
        <v>62</v>
      </c>
      <c r="C522" t="s">
        <v>523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6228931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956093</v>
      </c>
      <c r="Y522" s="2">
        <v>0</v>
      </c>
      <c r="Z522" s="2">
        <v>1005401</v>
      </c>
      <c r="AA522" s="2">
        <v>0</v>
      </c>
      <c r="AB522" s="2">
        <v>7234332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2"/>
  <sheetViews>
    <sheetView topLeftCell="A22" workbookViewId="0">
      <selection activeCell="A51" sqref="A51"/>
    </sheetView>
  </sheetViews>
  <sheetFormatPr defaultRowHeight="15" x14ac:dyDescent="0.25"/>
  <cols>
    <col min="1" max="1" width="9.5703125" style="4" bestFit="1" customWidth="1"/>
    <col min="2" max="2" width="9.28515625" style="4" bestFit="1" customWidth="1"/>
    <col min="3" max="3" width="9.140625" style="4"/>
    <col min="4" max="7" width="10.5703125" style="4" bestFit="1" customWidth="1"/>
    <col min="8" max="8" width="15.28515625" style="4" bestFit="1" customWidth="1"/>
    <col min="9" max="9" width="13.28515625" style="4" bestFit="1" customWidth="1"/>
    <col min="10" max="10" width="14.28515625" style="4" bestFit="1" customWidth="1"/>
    <col min="11" max="11" width="13.28515625" style="4" bestFit="1" customWidth="1"/>
    <col min="12" max="12" width="11.5703125" style="4" bestFit="1" customWidth="1"/>
    <col min="13" max="16" width="13.28515625" style="4" bestFit="1" customWidth="1"/>
    <col min="17" max="17" width="11.5703125" style="4" bestFit="1" customWidth="1"/>
    <col min="18" max="18" width="13.28515625" style="4" bestFit="1" customWidth="1"/>
    <col min="19" max="19" width="9.28515625" style="4" bestFit="1" customWidth="1"/>
    <col min="20" max="20" width="11.5703125" style="4" bestFit="1" customWidth="1"/>
    <col min="21" max="21" width="12.28515625" style="4" bestFit="1" customWidth="1"/>
    <col min="22" max="22" width="11.5703125" style="4" bestFit="1" customWidth="1"/>
    <col min="23" max="24" width="14.28515625" style="4" bestFit="1" customWidth="1"/>
    <col min="25" max="26" width="13.28515625" style="4" bestFit="1" customWidth="1"/>
    <col min="27" max="27" width="14.28515625" style="4" bestFit="1" customWidth="1"/>
    <col min="28" max="28" width="15.28515625" style="4" bestFit="1" customWidth="1"/>
    <col min="29" max="29" width="9.28515625" style="4" bestFit="1" customWidth="1"/>
    <col min="30" max="32" width="13.28515625" style="4" bestFit="1" customWidth="1"/>
    <col min="33" max="33" width="14.28515625" style="4" bestFit="1" customWidth="1"/>
    <col min="34" max="34" width="13.28515625" style="4" bestFit="1" customWidth="1"/>
    <col min="35" max="35" width="14.28515625" style="4" bestFit="1" customWidth="1"/>
    <col min="36" max="36" width="15.28515625" style="4" bestFit="1" customWidth="1"/>
    <col min="37" max="16384" width="9.140625" style="4"/>
  </cols>
  <sheetData>
    <row r="1" spans="1:36" x14ac:dyDescent="0.25">
      <c r="A1" s="4" t="s">
        <v>0</v>
      </c>
      <c r="B1" s="4" t="s">
        <v>1</v>
      </c>
      <c r="C1" s="4" t="s">
        <v>2</v>
      </c>
      <c r="D1" s="4" t="s">
        <v>524</v>
      </c>
      <c r="E1" s="4" t="s">
        <v>525</v>
      </c>
      <c r="F1" s="4" t="s">
        <v>526</v>
      </c>
      <c r="G1" s="4" t="s">
        <v>527</v>
      </c>
      <c r="H1" s="4" t="s">
        <v>528</v>
      </c>
      <c r="I1" s="4" t="s">
        <v>529</v>
      </c>
      <c r="J1" s="4" t="s">
        <v>530</v>
      </c>
      <c r="K1" s="4" t="s">
        <v>531</v>
      </c>
      <c r="L1" s="4" t="s">
        <v>532</v>
      </c>
      <c r="M1" s="4" t="s">
        <v>533</v>
      </c>
      <c r="N1" s="4" t="s">
        <v>534</v>
      </c>
      <c r="O1" s="4" t="s">
        <v>535</v>
      </c>
      <c r="P1" s="4" t="s">
        <v>536</v>
      </c>
      <c r="Q1" s="4" t="s">
        <v>537</v>
      </c>
      <c r="R1" s="4" t="s">
        <v>538</v>
      </c>
      <c r="S1" s="4" t="s">
        <v>539</v>
      </c>
      <c r="T1" s="4" t="s">
        <v>540</v>
      </c>
      <c r="U1" s="4" t="s">
        <v>541</v>
      </c>
      <c r="V1" s="4" t="s">
        <v>542</v>
      </c>
      <c r="W1" s="4" t="s">
        <v>543</v>
      </c>
      <c r="X1" s="4" t="s">
        <v>544</v>
      </c>
      <c r="Y1" s="4" t="s">
        <v>545</v>
      </c>
      <c r="Z1" s="4" t="s">
        <v>546</v>
      </c>
      <c r="AA1" s="4" t="s">
        <v>547</v>
      </c>
      <c r="AB1" s="4" t="s">
        <v>548</v>
      </c>
      <c r="AC1" s="4" t="s">
        <v>549</v>
      </c>
      <c r="AD1" s="4" t="s">
        <v>550</v>
      </c>
      <c r="AE1" s="4" t="s">
        <v>551</v>
      </c>
      <c r="AF1" s="4" t="s">
        <v>552</v>
      </c>
      <c r="AG1" s="4" t="s">
        <v>553</v>
      </c>
      <c r="AH1" s="4" t="s">
        <v>554</v>
      </c>
      <c r="AI1" s="4" t="s">
        <v>555</v>
      </c>
      <c r="AJ1" s="4" t="s">
        <v>556</v>
      </c>
    </row>
    <row r="2" spans="1:36" x14ac:dyDescent="0.25">
      <c r="A2" s="4">
        <v>1</v>
      </c>
      <c r="B2" s="4">
        <v>1</v>
      </c>
      <c r="C2" s="4" t="s">
        <v>3</v>
      </c>
      <c r="D2" s="4">
        <v>1087</v>
      </c>
      <c r="E2" s="4">
        <v>1189</v>
      </c>
      <c r="F2" s="4">
        <v>1129</v>
      </c>
      <c r="G2" s="4">
        <v>1239.3999999999999</v>
      </c>
      <c r="H2" s="4">
        <v>7979257</v>
      </c>
      <c r="I2" s="4">
        <v>18421</v>
      </c>
      <c r="J2" s="4">
        <v>702619</v>
      </c>
      <c r="K2" s="4">
        <v>0</v>
      </c>
      <c r="L2" s="4">
        <v>0</v>
      </c>
      <c r="M2" s="4">
        <v>92989</v>
      </c>
      <c r="N2" s="4">
        <v>457323</v>
      </c>
      <c r="O2" s="4">
        <v>292179</v>
      </c>
      <c r="P2" s="4">
        <v>204462.5</v>
      </c>
      <c r="Q2" s="4">
        <v>16112</v>
      </c>
      <c r="R2" s="4">
        <v>53976</v>
      </c>
      <c r="S2" s="4">
        <v>0</v>
      </c>
      <c r="T2" s="4">
        <v>0</v>
      </c>
      <c r="U2" s="4">
        <v>0</v>
      </c>
      <c r="V2" s="4">
        <v>-6438</v>
      </c>
      <c r="W2" s="4">
        <v>371746</v>
      </c>
      <c r="X2" s="4">
        <v>0</v>
      </c>
      <c r="Y2" s="4">
        <v>25963</v>
      </c>
      <c r="Z2" s="4">
        <v>25104</v>
      </c>
      <c r="AA2" s="4">
        <v>525506</v>
      </c>
      <c r="AB2" s="4">
        <v>10759219.5</v>
      </c>
      <c r="AC2" s="4">
        <v>0</v>
      </c>
      <c r="AD2" s="4">
        <v>175954</v>
      </c>
      <c r="AE2" s="4">
        <v>204462.5</v>
      </c>
      <c r="AF2" s="4">
        <v>53976</v>
      </c>
      <c r="AG2" s="4">
        <v>271098</v>
      </c>
      <c r="AH2" s="4">
        <v>0</v>
      </c>
      <c r="AI2" s="4">
        <v>525506</v>
      </c>
      <c r="AJ2" s="4">
        <v>1230996.5</v>
      </c>
    </row>
    <row r="3" spans="1:36" x14ac:dyDescent="0.25">
      <c r="A3" s="4">
        <v>1.2</v>
      </c>
      <c r="B3" s="4">
        <v>3</v>
      </c>
      <c r="C3" s="4" t="s">
        <v>4</v>
      </c>
      <c r="D3" s="4">
        <v>51432.2</v>
      </c>
      <c r="E3" s="4">
        <v>55706.2</v>
      </c>
      <c r="F3" s="4">
        <v>33325.199999999997</v>
      </c>
      <c r="G3" s="4">
        <v>36210</v>
      </c>
      <c r="H3" s="4">
        <v>233119980</v>
      </c>
      <c r="I3" s="4">
        <v>9220834</v>
      </c>
      <c r="J3" s="4">
        <v>50159257</v>
      </c>
      <c r="K3" s="4">
        <v>5240322</v>
      </c>
      <c r="L3" s="4">
        <v>0</v>
      </c>
      <c r="M3" s="4">
        <v>0</v>
      </c>
      <c r="N3" s="4">
        <v>0</v>
      </c>
      <c r="O3" s="4">
        <v>8428901</v>
      </c>
      <c r="P3" s="4">
        <v>1810500</v>
      </c>
      <c r="Q3" s="4">
        <v>470730</v>
      </c>
      <c r="R3" s="4">
        <v>6775615</v>
      </c>
      <c r="S3" s="4">
        <v>0</v>
      </c>
      <c r="T3" s="4">
        <v>0</v>
      </c>
      <c r="U3" s="4">
        <v>194928</v>
      </c>
      <c r="V3" s="4">
        <v>-14164</v>
      </c>
      <c r="W3" s="4">
        <v>78408375</v>
      </c>
      <c r="X3" s="4">
        <v>9245860</v>
      </c>
      <c r="Y3" s="4">
        <v>1642894</v>
      </c>
      <c r="Z3" s="4">
        <v>3714283</v>
      </c>
      <c r="AA3" s="4">
        <v>15353040</v>
      </c>
      <c r="AB3" s="4">
        <v>414525495</v>
      </c>
      <c r="AC3" s="4">
        <v>0</v>
      </c>
      <c r="AD3" s="4">
        <v>5840067</v>
      </c>
      <c r="AE3" s="4">
        <v>1810500</v>
      </c>
      <c r="AF3" s="4">
        <v>6775615</v>
      </c>
      <c r="AG3" s="4">
        <v>78090264</v>
      </c>
      <c r="AH3" s="4">
        <v>3336661</v>
      </c>
      <c r="AI3" s="4">
        <v>15353040</v>
      </c>
      <c r="AJ3" s="4">
        <v>107869486</v>
      </c>
    </row>
    <row r="4" spans="1:36" x14ac:dyDescent="0.25">
      <c r="A4" s="4">
        <v>2</v>
      </c>
      <c r="B4" s="4">
        <v>1</v>
      </c>
      <c r="C4" s="4" t="s">
        <v>5</v>
      </c>
      <c r="D4" s="4">
        <v>278</v>
      </c>
      <c r="E4" s="4">
        <v>304.2</v>
      </c>
      <c r="F4" s="4">
        <v>255</v>
      </c>
      <c r="G4" s="4">
        <v>279.59999999999997</v>
      </c>
      <c r="H4" s="4">
        <v>1800065</v>
      </c>
      <c r="I4" s="4">
        <v>0</v>
      </c>
      <c r="J4" s="4">
        <v>328605</v>
      </c>
      <c r="K4" s="4">
        <v>0</v>
      </c>
      <c r="L4" s="4">
        <v>107803</v>
      </c>
      <c r="M4" s="4">
        <v>366936</v>
      </c>
      <c r="N4" s="4">
        <v>114862.73632500001</v>
      </c>
      <c r="O4" s="4">
        <v>61677</v>
      </c>
      <c r="P4" s="4">
        <v>45998.75</v>
      </c>
      <c r="Q4" s="4">
        <v>3635</v>
      </c>
      <c r="R4" s="4">
        <v>14343</v>
      </c>
      <c r="S4" s="4">
        <v>0</v>
      </c>
      <c r="T4" s="4">
        <v>0</v>
      </c>
      <c r="U4" s="4">
        <v>0</v>
      </c>
      <c r="V4" s="4">
        <v>0</v>
      </c>
      <c r="W4" s="4">
        <v>83880</v>
      </c>
      <c r="X4" s="4">
        <v>0</v>
      </c>
      <c r="Y4" s="4">
        <v>0</v>
      </c>
      <c r="Z4" s="4">
        <v>8599</v>
      </c>
      <c r="AA4" s="4">
        <v>118550</v>
      </c>
      <c r="AB4" s="4">
        <v>3054954.4863249999</v>
      </c>
      <c r="AC4" s="4">
        <v>0</v>
      </c>
      <c r="AD4" s="4">
        <v>13235</v>
      </c>
      <c r="AE4" s="4">
        <v>21348</v>
      </c>
      <c r="AF4" s="4">
        <v>6657</v>
      </c>
      <c r="AG4" s="4">
        <v>22561</v>
      </c>
      <c r="AH4" s="4">
        <v>0</v>
      </c>
      <c r="AI4" s="4">
        <v>55019</v>
      </c>
      <c r="AJ4" s="4">
        <v>118820</v>
      </c>
    </row>
    <row r="5" spans="1:36" x14ac:dyDescent="0.25">
      <c r="A5" s="4">
        <v>4</v>
      </c>
      <c r="B5" s="4">
        <v>1</v>
      </c>
      <c r="C5" s="4" t="s">
        <v>6</v>
      </c>
      <c r="D5" s="4">
        <v>456</v>
      </c>
      <c r="E5" s="4">
        <v>499.00000000000006</v>
      </c>
      <c r="F5" s="4">
        <v>456</v>
      </c>
      <c r="G5" s="4">
        <v>499.00000000000006</v>
      </c>
      <c r="H5" s="4">
        <v>3212562</v>
      </c>
      <c r="I5" s="4">
        <v>0</v>
      </c>
      <c r="J5" s="4">
        <v>323510</v>
      </c>
      <c r="K5" s="4">
        <v>0</v>
      </c>
      <c r="L5" s="4">
        <v>130355</v>
      </c>
      <c r="M5" s="4">
        <v>576729</v>
      </c>
      <c r="N5" s="4">
        <v>266598</v>
      </c>
      <c r="O5" s="4">
        <v>113175</v>
      </c>
      <c r="P5" s="4">
        <v>83582.5</v>
      </c>
      <c r="Q5" s="4">
        <v>6487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149700</v>
      </c>
      <c r="X5" s="4">
        <v>0</v>
      </c>
      <c r="Y5" s="4">
        <v>14424</v>
      </c>
      <c r="Z5" s="4">
        <v>10267</v>
      </c>
      <c r="AA5" s="4">
        <v>0</v>
      </c>
      <c r="AB5" s="4">
        <v>4887389.5</v>
      </c>
      <c r="AC5" s="4">
        <v>0</v>
      </c>
      <c r="AD5" s="4">
        <v>89851</v>
      </c>
      <c r="AE5" s="4">
        <v>83582.5</v>
      </c>
      <c r="AF5" s="4">
        <v>0</v>
      </c>
      <c r="AG5" s="4">
        <v>103154</v>
      </c>
      <c r="AH5" s="4">
        <v>0</v>
      </c>
      <c r="AI5" s="4">
        <v>0</v>
      </c>
      <c r="AJ5" s="4">
        <v>276587.5</v>
      </c>
    </row>
    <row r="6" spans="1:36" x14ac:dyDescent="0.25">
      <c r="A6" s="4">
        <v>6</v>
      </c>
      <c r="B6" s="4">
        <v>3</v>
      </c>
      <c r="C6" s="4" t="s">
        <v>7</v>
      </c>
      <c r="D6" s="4">
        <v>3199.2</v>
      </c>
      <c r="E6" s="4">
        <v>3498.4</v>
      </c>
      <c r="F6" s="4">
        <v>3403.2</v>
      </c>
      <c r="G6" s="4">
        <v>3723.4</v>
      </c>
      <c r="H6" s="4">
        <v>23971249</v>
      </c>
      <c r="I6" s="4">
        <v>549566</v>
      </c>
      <c r="J6" s="4">
        <v>2948433</v>
      </c>
      <c r="K6" s="4">
        <v>138671</v>
      </c>
      <c r="L6" s="4">
        <v>0</v>
      </c>
      <c r="M6" s="4">
        <v>0</v>
      </c>
      <c r="N6" s="4">
        <v>0</v>
      </c>
      <c r="O6" s="4">
        <v>859286</v>
      </c>
      <c r="P6" s="4">
        <v>485496.25</v>
      </c>
      <c r="Q6" s="4">
        <v>48404</v>
      </c>
      <c r="R6" s="4">
        <v>108686</v>
      </c>
      <c r="S6" s="4">
        <v>0</v>
      </c>
      <c r="T6" s="4">
        <v>0</v>
      </c>
      <c r="U6" s="4">
        <v>0</v>
      </c>
      <c r="V6" s="4">
        <v>0</v>
      </c>
      <c r="W6" s="4">
        <v>3508150</v>
      </c>
      <c r="X6" s="4">
        <v>917800</v>
      </c>
      <c r="Y6" s="4">
        <v>151668</v>
      </c>
      <c r="Z6" s="4">
        <v>82832</v>
      </c>
      <c r="AA6" s="4">
        <v>1578722</v>
      </c>
      <c r="AB6" s="4">
        <v>34431163.25</v>
      </c>
      <c r="AC6" s="4">
        <v>0</v>
      </c>
      <c r="AD6" s="4">
        <v>188750</v>
      </c>
      <c r="AE6" s="4">
        <v>415499</v>
      </c>
      <c r="AF6" s="4">
        <v>93016</v>
      </c>
      <c r="AG6" s="4">
        <v>2698221</v>
      </c>
      <c r="AH6" s="4">
        <v>273272</v>
      </c>
      <c r="AI6" s="4">
        <v>1351109</v>
      </c>
      <c r="AJ6" s="4">
        <v>4746595</v>
      </c>
    </row>
    <row r="7" spans="1:36" x14ac:dyDescent="0.25">
      <c r="A7" s="4">
        <v>11</v>
      </c>
      <c r="B7" s="4">
        <v>1</v>
      </c>
      <c r="C7" s="4" t="s">
        <v>8</v>
      </c>
      <c r="D7" s="4">
        <v>40967.599999999999</v>
      </c>
      <c r="E7" s="4">
        <v>44848.200000000004</v>
      </c>
      <c r="F7" s="4">
        <v>38140.6</v>
      </c>
      <c r="G7" s="4">
        <v>41826.400000000001</v>
      </c>
      <c r="H7" s="4">
        <v>269278363</v>
      </c>
      <c r="I7" s="4">
        <v>3073270</v>
      </c>
      <c r="J7" s="4">
        <v>19836382</v>
      </c>
      <c r="K7" s="4">
        <v>1365908</v>
      </c>
      <c r="L7" s="4">
        <v>0</v>
      </c>
      <c r="M7" s="4">
        <v>0</v>
      </c>
      <c r="N7" s="4">
        <v>0</v>
      </c>
      <c r="O7" s="4">
        <v>9656530</v>
      </c>
      <c r="P7" s="4">
        <v>4591366.25</v>
      </c>
      <c r="Q7" s="4">
        <v>543743</v>
      </c>
      <c r="R7" s="4">
        <v>1298291</v>
      </c>
      <c r="S7" s="4">
        <v>0</v>
      </c>
      <c r="T7" s="4">
        <v>0</v>
      </c>
      <c r="U7" s="4">
        <v>0</v>
      </c>
      <c r="V7" s="4">
        <v>-38370</v>
      </c>
      <c r="W7" s="4">
        <v>54833156</v>
      </c>
      <c r="X7" s="4">
        <v>10088000</v>
      </c>
      <c r="Y7" s="4">
        <v>33824</v>
      </c>
      <c r="Z7" s="4">
        <v>1018997</v>
      </c>
      <c r="AA7" s="4">
        <v>17734394</v>
      </c>
      <c r="AB7" s="4">
        <v>383225854.25</v>
      </c>
      <c r="AC7" s="4">
        <v>0</v>
      </c>
      <c r="AD7" s="4">
        <v>2636388</v>
      </c>
      <c r="AE7" s="4">
        <v>4215087</v>
      </c>
      <c r="AF7" s="4">
        <v>1191891</v>
      </c>
      <c r="AG7" s="4">
        <v>47384553</v>
      </c>
      <c r="AH7" s="4">
        <v>3640574</v>
      </c>
      <c r="AI7" s="4">
        <v>16280997</v>
      </c>
      <c r="AJ7" s="4">
        <v>71708916</v>
      </c>
    </row>
    <row r="8" spans="1:36" x14ac:dyDescent="0.25">
      <c r="A8" s="4">
        <v>12</v>
      </c>
      <c r="B8" s="4">
        <v>1</v>
      </c>
      <c r="C8" s="4" t="s">
        <v>9</v>
      </c>
      <c r="D8" s="4">
        <v>5699</v>
      </c>
      <c r="E8" s="4">
        <v>6246</v>
      </c>
      <c r="F8" s="4">
        <v>6551</v>
      </c>
      <c r="G8" s="4">
        <v>7179.6</v>
      </c>
      <c r="H8" s="4">
        <v>46222265</v>
      </c>
      <c r="I8" s="4">
        <v>171931</v>
      </c>
      <c r="J8" s="4">
        <v>695452</v>
      </c>
      <c r="K8" s="4">
        <v>97123</v>
      </c>
      <c r="L8" s="4">
        <v>0</v>
      </c>
      <c r="M8" s="4">
        <v>0</v>
      </c>
      <c r="N8" s="4">
        <v>18819.293129000063</v>
      </c>
      <c r="O8" s="4">
        <v>1628232</v>
      </c>
      <c r="P8" s="4">
        <v>879112.5</v>
      </c>
      <c r="Q8" s="4">
        <v>93335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7999439</v>
      </c>
      <c r="X8" s="4">
        <v>1752400</v>
      </c>
      <c r="Y8" s="4">
        <v>0</v>
      </c>
      <c r="Z8" s="4">
        <v>147947</v>
      </c>
      <c r="AA8" s="4">
        <v>3044150</v>
      </c>
      <c r="AB8" s="4">
        <v>60997805.793128997</v>
      </c>
      <c r="AC8" s="4">
        <v>0</v>
      </c>
      <c r="AD8" s="4">
        <v>379023</v>
      </c>
      <c r="AE8" s="4">
        <v>865573</v>
      </c>
      <c r="AF8" s="4">
        <v>0</v>
      </c>
      <c r="AG8" s="4">
        <v>7023738</v>
      </c>
      <c r="AH8" s="4">
        <v>552943</v>
      </c>
      <c r="AI8" s="4">
        <v>2997264</v>
      </c>
      <c r="AJ8" s="4">
        <v>11265598</v>
      </c>
    </row>
    <row r="9" spans="1:36" x14ac:dyDescent="0.25">
      <c r="A9" s="4">
        <v>13</v>
      </c>
      <c r="B9" s="4">
        <v>1</v>
      </c>
      <c r="C9" s="4" t="s">
        <v>10</v>
      </c>
      <c r="D9" s="4">
        <v>4187.3999999999996</v>
      </c>
      <c r="E9" s="4">
        <v>4556.6000000000004</v>
      </c>
      <c r="F9" s="4">
        <v>3349.4</v>
      </c>
      <c r="G9" s="4">
        <v>3684.2000000000007</v>
      </c>
      <c r="H9" s="4">
        <v>23718880</v>
      </c>
      <c r="I9" s="4">
        <v>841235</v>
      </c>
      <c r="J9" s="4">
        <v>6313320</v>
      </c>
      <c r="K9" s="4">
        <v>856692</v>
      </c>
      <c r="L9" s="4">
        <v>0</v>
      </c>
      <c r="M9" s="4">
        <v>0</v>
      </c>
      <c r="N9" s="4">
        <v>0</v>
      </c>
      <c r="O9" s="4">
        <v>876432</v>
      </c>
      <c r="P9" s="4">
        <v>554671.25</v>
      </c>
      <c r="Q9" s="4">
        <v>47895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2243420</v>
      </c>
      <c r="X9" s="4">
        <v>0</v>
      </c>
      <c r="Y9" s="4">
        <v>19112</v>
      </c>
      <c r="Z9" s="4">
        <v>80882</v>
      </c>
      <c r="AA9" s="4">
        <v>1562101</v>
      </c>
      <c r="AB9" s="4">
        <v>37114640.25</v>
      </c>
      <c r="AC9" s="4">
        <v>0</v>
      </c>
      <c r="AD9" s="4">
        <v>277391</v>
      </c>
      <c r="AE9" s="4">
        <v>459436</v>
      </c>
      <c r="AF9" s="4">
        <v>0</v>
      </c>
      <c r="AG9" s="4">
        <v>1473309</v>
      </c>
      <c r="AH9" s="4">
        <v>0</v>
      </c>
      <c r="AI9" s="4">
        <v>1293893</v>
      </c>
      <c r="AJ9" s="4">
        <v>3504029</v>
      </c>
    </row>
    <row r="10" spans="1:36" x14ac:dyDescent="0.25">
      <c r="A10" s="4">
        <v>14</v>
      </c>
      <c r="B10" s="4">
        <v>1</v>
      </c>
      <c r="C10" s="4" t="s">
        <v>11</v>
      </c>
      <c r="D10" s="4">
        <v>2583.8000000000002</v>
      </c>
      <c r="E10" s="4">
        <v>2801</v>
      </c>
      <c r="F10" s="4">
        <v>2946.8</v>
      </c>
      <c r="G10" s="4">
        <v>3229.8</v>
      </c>
      <c r="H10" s="4">
        <v>20793452</v>
      </c>
      <c r="I10" s="4">
        <v>212867</v>
      </c>
      <c r="J10" s="4">
        <v>4312294</v>
      </c>
      <c r="K10" s="4">
        <v>308205</v>
      </c>
      <c r="L10" s="4">
        <v>0</v>
      </c>
      <c r="M10" s="4">
        <v>0</v>
      </c>
      <c r="N10" s="4">
        <v>0</v>
      </c>
      <c r="O10" s="4">
        <v>771348</v>
      </c>
      <c r="P10" s="4">
        <v>508091.25</v>
      </c>
      <c r="Q10" s="4">
        <v>41987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1574301</v>
      </c>
      <c r="X10" s="4">
        <v>787020</v>
      </c>
      <c r="Y10" s="4">
        <v>174891</v>
      </c>
      <c r="Z10" s="4">
        <v>80861</v>
      </c>
      <c r="AA10" s="4">
        <v>1369435</v>
      </c>
      <c r="AB10" s="4">
        <v>30147732.25</v>
      </c>
      <c r="AC10" s="4">
        <v>0</v>
      </c>
      <c r="AD10" s="4">
        <v>163921</v>
      </c>
      <c r="AE10" s="4">
        <v>445214</v>
      </c>
      <c r="AF10" s="4">
        <v>0</v>
      </c>
      <c r="AG10" s="4">
        <v>1022500</v>
      </c>
      <c r="AH10" s="4">
        <v>226708</v>
      </c>
      <c r="AI10" s="4">
        <v>1199966</v>
      </c>
      <c r="AJ10" s="4">
        <v>2831601</v>
      </c>
    </row>
    <row r="11" spans="1:36" x14ac:dyDescent="0.25">
      <c r="A11" s="4">
        <v>15</v>
      </c>
      <c r="B11" s="4">
        <v>1</v>
      </c>
      <c r="C11" s="4" t="s">
        <v>12</v>
      </c>
      <c r="D11" s="4">
        <v>4260</v>
      </c>
      <c r="E11" s="4">
        <v>4669.4000000000005</v>
      </c>
      <c r="F11" s="4">
        <v>4255</v>
      </c>
      <c r="G11" s="4">
        <v>4664.4000000000005</v>
      </c>
      <c r="H11" s="4">
        <v>30029407</v>
      </c>
      <c r="I11" s="4">
        <v>0</v>
      </c>
      <c r="J11" s="4">
        <v>1014539</v>
      </c>
      <c r="K11" s="4">
        <v>44110</v>
      </c>
      <c r="L11" s="4">
        <v>0</v>
      </c>
      <c r="M11" s="4">
        <v>0</v>
      </c>
      <c r="N11" s="4">
        <v>402542.86532202503</v>
      </c>
      <c r="O11" s="4">
        <v>1063613</v>
      </c>
      <c r="P11" s="4">
        <v>779563.75</v>
      </c>
      <c r="Q11" s="4">
        <v>60637</v>
      </c>
      <c r="R11" s="4">
        <v>51122</v>
      </c>
      <c r="S11" s="4">
        <v>0</v>
      </c>
      <c r="T11" s="4">
        <v>0</v>
      </c>
      <c r="U11" s="4">
        <v>0</v>
      </c>
      <c r="V11" s="4">
        <v>0</v>
      </c>
      <c r="W11" s="4">
        <v>1399320</v>
      </c>
      <c r="X11" s="4">
        <v>1182220</v>
      </c>
      <c r="Y11" s="4">
        <v>197609</v>
      </c>
      <c r="Z11" s="4">
        <v>104868</v>
      </c>
      <c r="AA11" s="4">
        <v>1977706</v>
      </c>
      <c r="AB11" s="4">
        <v>37125037.615322024</v>
      </c>
      <c r="AC11" s="4">
        <v>0</v>
      </c>
      <c r="AD11" s="4">
        <v>347038</v>
      </c>
      <c r="AE11" s="4">
        <v>779563.75</v>
      </c>
      <c r="AF11" s="4">
        <v>51122</v>
      </c>
      <c r="AG11" s="4">
        <v>952101</v>
      </c>
      <c r="AH11" s="4">
        <v>426641</v>
      </c>
      <c r="AI11" s="4">
        <v>1977706</v>
      </c>
      <c r="AJ11" s="4">
        <v>4107530.75</v>
      </c>
    </row>
    <row r="12" spans="1:36" x14ac:dyDescent="0.25">
      <c r="A12" s="4">
        <v>16</v>
      </c>
      <c r="B12" s="4">
        <v>1</v>
      </c>
      <c r="C12" s="4" t="s">
        <v>13</v>
      </c>
      <c r="D12" s="4">
        <v>5719</v>
      </c>
      <c r="E12" s="4">
        <v>6234.6</v>
      </c>
      <c r="F12" s="4">
        <v>5852</v>
      </c>
      <c r="G12" s="4">
        <v>6386.8</v>
      </c>
      <c r="H12" s="4">
        <v>41118218</v>
      </c>
      <c r="I12" s="4">
        <v>0</v>
      </c>
      <c r="J12" s="4">
        <v>2504713</v>
      </c>
      <c r="K12" s="4">
        <v>292763</v>
      </c>
      <c r="L12" s="4">
        <v>0</v>
      </c>
      <c r="M12" s="4">
        <v>0</v>
      </c>
      <c r="N12" s="4">
        <v>61132.186388000009</v>
      </c>
      <c r="O12" s="4">
        <v>1443052</v>
      </c>
      <c r="P12" s="4">
        <v>985500</v>
      </c>
      <c r="Q12" s="4">
        <v>83028</v>
      </c>
      <c r="R12" s="4">
        <v>303820</v>
      </c>
      <c r="S12" s="4">
        <v>0</v>
      </c>
      <c r="T12" s="4">
        <v>0</v>
      </c>
      <c r="U12" s="4">
        <v>0</v>
      </c>
      <c r="V12" s="4">
        <v>0</v>
      </c>
      <c r="W12" s="4">
        <v>3154951</v>
      </c>
      <c r="X12" s="4">
        <v>1584960</v>
      </c>
      <c r="Y12" s="4">
        <v>0</v>
      </c>
      <c r="Z12" s="4">
        <v>148026</v>
      </c>
      <c r="AA12" s="4">
        <v>2708003</v>
      </c>
      <c r="AB12" s="4">
        <v>52803206.186388001</v>
      </c>
      <c r="AC12" s="4">
        <v>0</v>
      </c>
      <c r="AD12" s="4">
        <v>431036</v>
      </c>
      <c r="AE12" s="4">
        <v>985500</v>
      </c>
      <c r="AF12" s="4">
        <v>303820</v>
      </c>
      <c r="AG12" s="4">
        <v>2455422</v>
      </c>
      <c r="AH12" s="4">
        <v>571983</v>
      </c>
      <c r="AI12" s="4">
        <v>2708003</v>
      </c>
      <c r="AJ12" s="4">
        <v>6883781</v>
      </c>
    </row>
    <row r="13" spans="1:36" x14ac:dyDescent="0.25">
      <c r="A13" s="4">
        <v>22</v>
      </c>
      <c r="B13" s="4">
        <v>1</v>
      </c>
      <c r="C13" s="4" t="s">
        <v>14</v>
      </c>
      <c r="D13" s="4">
        <v>2873</v>
      </c>
      <c r="E13" s="4">
        <v>3145.3999999999996</v>
      </c>
      <c r="F13" s="4">
        <v>2993</v>
      </c>
      <c r="G13" s="4">
        <v>3276.4000000000005</v>
      </c>
      <c r="H13" s="4">
        <v>21093463</v>
      </c>
      <c r="I13" s="4">
        <v>486115</v>
      </c>
      <c r="J13" s="4">
        <v>1433624</v>
      </c>
      <c r="K13" s="4">
        <v>14384</v>
      </c>
      <c r="L13" s="4">
        <v>0</v>
      </c>
      <c r="M13" s="4">
        <v>0</v>
      </c>
      <c r="N13" s="4">
        <v>521499.10304862505</v>
      </c>
      <c r="O13" s="4">
        <v>756270</v>
      </c>
      <c r="P13" s="4">
        <v>547107.5</v>
      </c>
      <c r="Q13" s="4">
        <v>42593</v>
      </c>
      <c r="R13" s="4">
        <v>29029</v>
      </c>
      <c r="S13" s="4">
        <v>0</v>
      </c>
      <c r="T13" s="4">
        <v>0</v>
      </c>
      <c r="U13" s="4">
        <v>0</v>
      </c>
      <c r="V13" s="4">
        <v>0</v>
      </c>
      <c r="W13" s="4">
        <v>982920</v>
      </c>
      <c r="X13" s="4">
        <v>506322</v>
      </c>
      <c r="Y13" s="4">
        <v>0</v>
      </c>
      <c r="Z13" s="4">
        <v>74126</v>
      </c>
      <c r="AA13" s="4">
        <v>1389194</v>
      </c>
      <c r="AB13" s="4">
        <v>27370324.603048626</v>
      </c>
      <c r="AC13" s="4">
        <v>0</v>
      </c>
      <c r="AD13" s="4">
        <v>286156</v>
      </c>
      <c r="AE13" s="4">
        <v>547107.5</v>
      </c>
      <c r="AF13" s="4">
        <v>29029</v>
      </c>
      <c r="AG13" s="4">
        <v>587877</v>
      </c>
      <c r="AH13" s="4">
        <v>0</v>
      </c>
      <c r="AI13" s="4">
        <v>1389194</v>
      </c>
      <c r="AJ13" s="4">
        <v>2839363.5</v>
      </c>
    </row>
    <row r="14" spans="1:36" x14ac:dyDescent="0.25">
      <c r="A14" s="4">
        <v>23</v>
      </c>
      <c r="B14" s="4">
        <v>1</v>
      </c>
      <c r="C14" s="4" t="s">
        <v>15</v>
      </c>
      <c r="D14" s="4">
        <v>1093</v>
      </c>
      <c r="E14" s="4">
        <v>1198.6000000000001</v>
      </c>
      <c r="F14" s="4">
        <v>901</v>
      </c>
      <c r="G14" s="4">
        <v>988.00000000000011</v>
      </c>
      <c r="H14" s="4">
        <v>6360744</v>
      </c>
      <c r="I14" s="4">
        <v>0</v>
      </c>
      <c r="J14" s="4">
        <v>565667</v>
      </c>
      <c r="K14" s="4">
        <v>15066</v>
      </c>
      <c r="L14" s="4">
        <v>0</v>
      </c>
      <c r="M14" s="4">
        <v>0</v>
      </c>
      <c r="N14" s="4">
        <v>262881.83819700003</v>
      </c>
      <c r="O14" s="4">
        <v>222715</v>
      </c>
      <c r="P14" s="4">
        <v>163537.5</v>
      </c>
      <c r="Q14" s="4">
        <v>12844</v>
      </c>
      <c r="R14" s="4">
        <v>33552</v>
      </c>
      <c r="S14" s="4">
        <v>0</v>
      </c>
      <c r="T14" s="4">
        <v>0</v>
      </c>
      <c r="U14" s="4">
        <v>0</v>
      </c>
      <c r="V14" s="4">
        <v>0</v>
      </c>
      <c r="W14" s="4">
        <v>296400</v>
      </c>
      <c r="X14" s="4">
        <v>0</v>
      </c>
      <c r="Y14" s="4">
        <v>0</v>
      </c>
      <c r="Z14" s="4">
        <v>21854</v>
      </c>
      <c r="AA14" s="4">
        <v>418912</v>
      </c>
      <c r="AB14" s="4">
        <v>8374173.3381970003</v>
      </c>
      <c r="AC14" s="4">
        <v>0</v>
      </c>
      <c r="AD14" s="4">
        <v>88088</v>
      </c>
      <c r="AE14" s="4">
        <v>128710</v>
      </c>
      <c r="AF14" s="4">
        <v>26407</v>
      </c>
      <c r="AG14" s="4">
        <v>135195</v>
      </c>
      <c r="AH14" s="4">
        <v>0</v>
      </c>
      <c r="AI14" s="4">
        <v>329698</v>
      </c>
      <c r="AJ14" s="4">
        <v>708098</v>
      </c>
    </row>
    <row r="15" spans="1:36" x14ac:dyDescent="0.25">
      <c r="A15" s="4">
        <v>25</v>
      </c>
      <c r="B15" s="4">
        <v>1</v>
      </c>
      <c r="C15" s="4" t="s">
        <v>16</v>
      </c>
      <c r="D15" s="4">
        <v>62</v>
      </c>
      <c r="E15" s="4">
        <v>63</v>
      </c>
      <c r="F15" s="4">
        <v>62</v>
      </c>
      <c r="G15" s="4">
        <v>63</v>
      </c>
      <c r="H15" s="4">
        <v>405594</v>
      </c>
      <c r="I15" s="4">
        <v>0</v>
      </c>
      <c r="J15" s="4">
        <v>184767</v>
      </c>
      <c r="K15" s="4">
        <v>0</v>
      </c>
      <c r="L15" s="4">
        <v>32023</v>
      </c>
      <c r="M15" s="4">
        <v>144904</v>
      </c>
      <c r="N15" s="4">
        <v>9147.1761740000002</v>
      </c>
      <c r="O15" s="4">
        <v>13011</v>
      </c>
      <c r="P15" s="4">
        <v>9852.5</v>
      </c>
      <c r="Q15" s="4">
        <v>819</v>
      </c>
      <c r="R15" s="4">
        <v>12030</v>
      </c>
      <c r="S15" s="4">
        <v>0</v>
      </c>
      <c r="T15" s="4">
        <v>0</v>
      </c>
      <c r="U15" s="4">
        <v>0</v>
      </c>
      <c r="V15" s="4">
        <v>0</v>
      </c>
      <c r="W15" s="4">
        <v>18900</v>
      </c>
      <c r="X15" s="4">
        <v>0</v>
      </c>
      <c r="Y15" s="4">
        <v>0</v>
      </c>
      <c r="Z15" s="4">
        <v>3456</v>
      </c>
      <c r="AA15" s="4">
        <v>26712</v>
      </c>
      <c r="AB15" s="4">
        <v>861215.67617400002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</row>
    <row r="16" spans="1:36" x14ac:dyDescent="0.25">
      <c r="A16" s="4">
        <v>31</v>
      </c>
      <c r="B16" s="4">
        <v>1</v>
      </c>
      <c r="C16" s="4" t="s">
        <v>17</v>
      </c>
      <c r="D16" s="4">
        <v>5524</v>
      </c>
      <c r="E16" s="4">
        <v>6007.4</v>
      </c>
      <c r="F16" s="4">
        <v>5052</v>
      </c>
      <c r="G16" s="4">
        <v>5494.2000000000007</v>
      </c>
      <c r="H16" s="4">
        <v>35371660</v>
      </c>
      <c r="I16" s="4">
        <v>559800</v>
      </c>
      <c r="J16" s="4">
        <v>4079151</v>
      </c>
      <c r="K16" s="4">
        <v>14255</v>
      </c>
      <c r="L16" s="4">
        <v>0</v>
      </c>
      <c r="M16" s="4">
        <v>0</v>
      </c>
      <c r="N16" s="4">
        <v>1075290.8398956</v>
      </c>
      <c r="O16" s="4">
        <v>1212771</v>
      </c>
      <c r="P16" s="4">
        <v>862520</v>
      </c>
      <c r="Q16" s="4">
        <v>71425</v>
      </c>
      <c r="R16" s="4">
        <v>3571</v>
      </c>
      <c r="S16" s="4">
        <v>0</v>
      </c>
      <c r="T16" s="4">
        <v>0</v>
      </c>
      <c r="U16" s="4">
        <v>337302</v>
      </c>
      <c r="V16" s="4">
        <v>-7726</v>
      </c>
      <c r="W16" s="4">
        <v>2637216</v>
      </c>
      <c r="X16" s="4">
        <v>868741</v>
      </c>
      <c r="Y16" s="4">
        <v>59138</v>
      </c>
      <c r="Z16" s="4">
        <v>116941</v>
      </c>
      <c r="AA16" s="4">
        <v>2329541</v>
      </c>
      <c r="AB16" s="4">
        <v>48722855.839895599</v>
      </c>
      <c r="AC16" s="4">
        <v>0</v>
      </c>
      <c r="AD16" s="4">
        <v>373737</v>
      </c>
      <c r="AE16" s="4">
        <v>744305</v>
      </c>
      <c r="AF16" s="4">
        <v>3082</v>
      </c>
      <c r="AG16" s="4">
        <v>1677730</v>
      </c>
      <c r="AH16" s="4">
        <v>0</v>
      </c>
      <c r="AI16" s="4">
        <v>2010259</v>
      </c>
      <c r="AJ16" s="4">
        <v>4809113</v>
      </c>
    </row>
    <row r="17" spans="1:36" x14ac:dyDescent="0.25">
      <c r="A17" s="4">
        <v>32</v>
      </c>
      <c r="B17" s="4">
        <v>1</v>
      </c>
      <c r="C17" s="4" t="s">
        <v>18</v>
      </c>
      <c r="D17" s="4">
        <v>573.79999999999995</v>
      </c>
      <c r="E17" s="4">
        <v>628.19999999999993</v>
      </c>
      <c r="F17" s="4">
        <v>604.79999999999995</v>
      </c>
      <c r="G17" s="4">
        <v>663.4</v>
      </c>
      <c r="H17" s="4">
        <v>4270969</v>
      </c>
      <c r="I17" s="4">
        <v>0</v>
      </c>
      <c r="J17" s="4">
        <v>709785</v>
      </c>
      <c r="K17" s="4">
        <v>15546</v>
      </c>
      <c r="L17" s="4">
        <v>111500</v>
      </c>
      <c r="M17" s="4">
        <v>335316</v>
      </c>
      <c r="N17" s="4">
        <v>242481</v>
      </c>
      <c r="O17" s="4">
        <v>151387</v>
      </c>
      <c r="P17" s="4">
        <v>109408.75</v>
      </c>
      <c r="Q17" s="4">
        <v>8624</v>
      </c>
      <c r="R17" s="4">
        <v>29402</v>
      </c>
      <c r="S17" s="4">
        <v>0</v>
      </c>
      <c r="T17" s="4">
        <v>0</v>
      </c>
      <c r="U17" s="4">
        <v>0</v>
      </c>
      <c r="V17" s="4">
        <v>0</v>
      </c>
      <c r="W17" s="4">
        <v>199020</v>
      </c>
      <c r="X17" s="4">
        <v>0</v>
      </c>
      <c r="Y17" s="4">
        <v>0</v>
      </c>
      <c r="Z17" s="4">
        <v>12750</v>
      </c>
      <c r="AA17" s="4">
        <v>281282</v>
      </c>
      <c r="AB17" s="4">
        <v>6477470.75</v>
      </c>
      <c r="AC17" s="4">
        <v>0</v>
      </c>
      <c r="AD17" s="4">
        <v>35162</v>
      </c>
      <c r="AE17" s="4">
        <v>65829</v>
      </c>
      <c r="AF17" s="4">
        <v>17690</v>
      </c>
      <c r="AG17" s="4">
        <v>69398</v>
      </c>
      <c r="AH17" s="4">
        <v>0</v>
      </c>
      <c r="AI17" s="4">
        <v>169241</v>
      </c>
      <c r="AJ17" s="4">
        <v>357320</v>
      </c>
    </row>
    <row r="18" spans="1:36" x14ac:dyDescent="0.25">
      <c r="A18" s="4">
        <v>36</v>
      </c>
      <c r="B18" s="4">
        <v>1</v>
      </c>
      <c r="C18" s="4" t="s">
        <v>19</v>
      </c>
      <c r="D18" s="4">
        <v>154</v>
      </c>
      <c r="E18" s="4">
        <v>167.8</v>
      </c>
      <c r="F18" s="4">
        <v>291</v>
      </c>
      <c r="G18" s="4">
        <v>316.39999999999998</v>
      </c>
      <c r="H18" s="4">
        <v>2036983</v>
      </c>
      <c r="I18" s="4">
        <v>0</v>
      </c>
      <c r="J18" s="4">
        <v>497303</v>
      </c>
      <c r="K18" s="4">
        <v>0</v>
      </c>
      <c r="L18" s="4">
        <v>115393</v>
      </c>
      <c r="M18" s="4">
        <v>583025</v>
      </c>
      <c r="N18" s="4">
        <v>233449.19260460002</v>
      </c>
      <c r="O18" s="4">
        <v>68560</v>
      </c>
      <c r="P18" s="4">
        <v>50097.5</v>
      </c>
      <c r="Q18" s="4">
        <v>4113</v>
      </c>
      <c r="R18" s="4">
        <v>49817</v>
      </c>
      <c r="S18" s="4">
        <v>0</v>
      </c>
      <c r="T18" s="4">
        <v>0</v>
      </c>
      <c r="U18" s="4">
        <v>0</v>
      </c>
      <c r="V18" s="4">
        <v>0</v>
      </c>
      <c r="W18" s="4">
        <v>94920</v>
      </c>
      <c r="X18" s="4">
        <v>47359</v>
      </c>
      <c r="Y18" s="4">
        <v>0</v>
      </c>
      <c r="Z18" s="4">
        <v>8229</v>
      </c>
      <c r="AA18" s="4">
        <v>0</v>
      </c>
      <c r="AB18" s="4">
        <v>3741889.6926046</v>
      </c>
      <c r="AC18" s="4">
        <v>0</v>
      </c>
      <c r="AD18" s="4">
        <v>11784</v>
      </c>
      <c r="AE18" s="4">
        <v>25608</v>
      </c>
      <c r="AF18" s="4">
        <v>25465</v>
      </c>
      <c r="AG18" s="4">
        <v>28120</v>
      </c>
      <c r="AH18" s="4">
        <v>0</v>
      </c>
      <c r="AI18" s="4">
        <v>0</v>
      </c>
      <c r="AJ18" s="4">
        <v>90977</v>
      </c>
    </row>
    <row r="19" spans="1:36" x14ac:dyDescent="0.25">
      <c r="A19" s="4">
        <v>38</v>
      </c>
      <c r="B19" s="4">
        <v>1</v>
      </c>
      <c r="C19" s="4" t="s">
        <v>20</v>
      </c>
      <c r="D19" s="4">
        <v>1654</v>
      </c>
      <c r="E19" s="4">
        <v>1779</v>
      </c>
      <c r="F19" s="4">
        <v>1536</v>
      </c>
      <c r="G19" s="4">
        <v>1639.5999999999997</v>
      </c>
      <c r="H19" s="4">
        <v>10555745</v>
      </c>
      <c r="I19" s="4">
        <v>171931</v>
      </c>
      <c r="J19" s="4">
        <v>3760120</v>
      </c>
      <c r="K19" s="4">
        <v>0</v>
      </c>
      <c r="L19" s="4">
        <v>0</v>
      </c>
      <c r="M19" s="4">
        <v>136006</v>
      </c>
      <c r="N19" s="4">
        <v>562596.89640027378</v>
      </c>
      <c r="O19" s="4">
        <v>355054</v>
      </c>
      <c r="P19" s="4">
        <v>173050</v>
      </c>
      <c r="Q19" s="4">
        <v>21315</v>
      </c>
      <c r="R19" s="4">
        <v>337167</v>
      </c>
      <c r="S19" s="4">
        <v>0</v>
      </c>
      <c r="T19" s="4">
        <v>0</v>
      </c>
      <c r="U19" s="4">
        <v>0</v>
      </c>
      <c r="V19" s="4">
        <v>-7726</v>
      </c>
      <c r="W19" s="4">
        <v>1900329</v>
      </c>
      <c r="X19" s="4">
        <v>0</v>
      </c>
      <c r="Y19" s="4">
        <v>38945</v>
      </c>
      <c r="Z19" s="4">
        <v>55605</v>
      </c>
      <c r="AA19" s="4">
        <v>695190</v>
      </c>
      <c r="AB19" s="4">
        <v>18755327.896400273</v>
      </c>
      <c r="AC19" s="4">
        <v>0</v>
      </c>
      <c r="AD19" s="4">
        <v>142</v>
      </c>
      <c r="AE19" s="4">
        <v>163</v>
      </c>
      <c r="AF19" s="4">
        <v>318</v>
      </c>
      <c r="AG19" s="4">
        <v>2067</v>
      </c>
      <c r="AH19" s="4">
        <v>0</v>
      </c>
      <c r="AI19" s="4">
        <v>656</v>
      </c>
      <c r="AJ19" s="4">
        <v>3346</v>
      </c>
    </row>
    <row r="20" spans="1:36" x14ac:dyDescent="0.25">
      <c r="A20" s="4">
        <v>47</v>
      </c>
      <c r="B20" s="4">
        <v>1</v>
      </c>
      <c r="C20" s="4" t="s">
        <v>21</v>
      </c>
      <c r="D20" s="4">
        <v>4067</v>
      </c>
      <c r="E20" s="4">
        <v>4433.2</v>
      </c>
      <c r="F20" s="4">
        <v>4408</v>
      </c>
      <c r="G20" s="4">
        <v>4796</v>
      </c>
      <c r="H20" s="4">
        <v>30876648</v>
      </c>
      <c r="I20" s="4">
        <v>0</v>
      </c>
      <c r="J20" s="4">
        <v>1499860</v>
      </c>
      <c r="K20" s="4">
        <v>28968</v>
      </c>
      <c r="L20" s="4">
        <v>0</v>
      </c>
      <c r="M20" s="4">
        <v>0</v>
      </c>
      <c r="N20" s="4">
        <v>384986</v>
      </c>
      <c r="O20" s="4">
        <v>1058268</v>
      </c>
      <c r="P20" s="4">
        <v>801342.5</v>
      </c>
      <c r="Q20" s="4">
        <v>62348</v>
      </c>
      <c r="R20" s="4">
        <v>34148</v>
      </c>
      <c r="S20" s="4">
        <v>0</v>
      </c>
      <c r="T20" s="4">
        <v>0</v>
      </c>
      <c r="U20" s="4">
        <v>0</v>
      </c>
      <c r="V20" s="4">
        <v>0</v>
      </c>
      <c r="W20" s="4">
        <v>1438800</v>
      </c>
      <c r="X20" s="4">
        <v>0</v>
      </c>
      <c r="Y20" s="4">
        <v>37863</v>
      </c>
      <c r="Z20" s="4">
        <v>161209</v>
      </c>
      <c r="AA20" s="4">
        <v>2033504</v>
      </c>
      <c r="AB20" s="4">
        <v>38417944.5</v>
      </c>
      <c r="AC20" s="4">
        <v>0</v>
      </c>
      <c r="AD20" s="4">
        <v>188715</v>
      </c>
      <c r="AE20" s="4">
        <v>559041</v>
      </c>
      <c r="AF20" s="4">
        <v>23823</v>
      </c>
      <c r="AG20" s="4">
        <v>581719</v>
      </c>
      <c r="AH20" s="4">
        <v>0</v>
      </c>
      <c r="AI20" s="4">
        <v>1418635</v>
      </c>
      <c r="AJ20" s="4">
        <v>2771933</v>
      </c>
    </row>
    <row r="21" spans="1:36" x14ac:dyDescent="0.25">
      <c r="A21" s="4">
        <v>51</v>
      </c>
      <c r="B21" s="4">
        <v>1</v>
      </c>
      <c r="C21" s="4" t="s">
        <v>22</v>
      </c>
      <c r="D21" s="4">
        <v>1658</v>
      </c>
      <c r="E21" s="4">
        <v>1825.2</v>
      </c>
      <c r="F21" s="4">
        <v>1910</v>
      </c>
      <c r="G21" s="4">
        <v>2093.6000000000004</v>
      </c>
      <c r="H21" s="4">
        <v>13478597</v>
      </c>
      <c r="I21" s="4">
        <v>0</v>
      </c>
      <c r="J21" s="4">
        <v>497359</v>
      </c>
      <c r="K21" s="4">
        <v>0</v>
      </c>
      <c r="L21" s="4">
        <v>0</v>
      </c>
      <c r="M21" s="4">
        <v>0</v>
      </c>
      <c r="N21" s="4">
        <v>345408</v>
      </c>
      <c r="O21" s="4">
        <v>451492</v>
      </c>
      <c r="P21" s="4">
        <v>349530</v>
      </c>
      <c r="Q21" s="4">
        <v>27217</v>
      </c>
      <c r="R21" s="4">
        <v>19722</v>
      </c>
      <c r="S21" s="4">
        <v>0</v>
      </c>
      <c r="T21" s="4">
        <v>0</v>
      </c>
      <c r="U21" s="4">
        <v>0</v>
      </c>
      <c r="V21" s="4">
        <v>0</v>
      </c>
      <c r="W21" s="4">
        <v>628080</v>
      </c>
      <c r="X21" s="4">
        <v>0</v>
      </c>
      <c r="Y21" s="4">
        <v>27766</v>
      </c>
      <c r="Z21" s="4">
        <v>39421</v>
      </c>
      <c r="AA21" s="4">
        <v>887686</v>
      </c>
      <c r="AB21" s="4">
        <v>16752278</v>
      </c>
      <c r="AC21" s="4">
        <v>0</v>
      </c>
      <c r="AD21" s="4">
        <v>72369</v>
      </c>
      <c r="AE21" s="4">
        <v>200969</v>
      </c>
      <c r="AF21" s="4">
        <v>11340</v>
      </c>
      <c r="AG21" s="4">
        <v>209289</v>
      </c>
      <c r="AH21" s="4">
        <v>0</v>
      </c>
      <c r="AI21" s="4">
        <v>510392</v>
      </c>
      <c r="AJ21" s="4">
        <v>1004359</v>
      </c>
    </row>
    <row r="22" spans="1:36" x14ac:dyDescent="0.25">
      <c r="A22" s="4">
        <v>75</v>
      </c>
      <c r="B22" s="4">
        <v>1</v>
      </c>
      <c r="C22" s="4" t="s">
        <v>23</v>
      </c>
      <c r="D22" s="4">
        <v>370</v>
      </c>
      <c r="E22" s="4">
        <v>407.40000000000003</v>
      </c>
      <c r="F22" s="4">
        <v>664</v>
      </c>
      <c r="G22" s="4">
        <v>728.19999999999993</v>
      </c>
      <c r="H22" s="4">
        <v>4688152</v>
      </c>
      <c r="I22" s="4">
        <v>0</v>
      </c>
      <c r="J22" s="4">
        <v>53694</v>
      </c>
      <c r="K22" s="4">
        <v>0</v>
      </c>
      <c r="L22" s="4">
        <v>95651</v>
      </c>
      <c r="M22" s="4">
        <v>0</v>
      </c>
      <c r="N22" s="4">
        <v>130664</v>
      </c>
      <c r="O22" s="4">
        <v>161611</v>
      </c>
      <c r="P22" s="4">
        <v>121737.5</v>
      </c>
      <c r="Q22" s="4">
        <v>9467</v>
      </c>
      <c r="R22" s="4">
        <v>4056</v>
      </c>
      <c r="S22" s="4">
        <v>0</v>
      </c>
      <c r="T22" s="4">
        <v>0</v>
      </c>
      <c r="U22" s="4">
        <v>0</v>
      </c>
      <c r="V22" s="4">
        <v>0</v>
      </c>
      <c r="W22" s="4">
        <v>218460</v>
      </c>
      <c r="X22" s="4">
        <v>0</v>
      </c>
      <c r="Y22" s="4">
        <v>2885</v>
      </c>
      <c r="Z22" s="4">
        <v>14554</v>
      </c>
      <c r="AA22" s="4">
        <v>308757</v>
      </c>
      <c r="AB22" s="4">
        <v>5809688.5</v>
      </c>
      <c r="AC22" s="4">
        <v>0</v>
      </c>
      <c r="AD22" s="4">
        <v>45436</v>
      </c>
      <c r="AE22" s="4">
        <v>121737.5</v>
      </c>
      <c r="AF22" s="4">
        <v>4056</v>
      </c>
      <c r="AG22" s="4">
        <v>135737</v>
      </c>
      <c r="AH22" s="4">
        <v>0</v>
      </c>
      <c r="AI22" s="4">
        <v>308757</v>
      </c>
      <c r="AJ22" s="4">
        <v>615723.5</v>
      </c>
    </row>
    <row r="23" spans="1:36" x14ac:dyDescent="0.25">
      <c r="A23" s="4">
        <v>77</v>
      </c>
      <c r="B23" s="4">
        <v>1</v>
      </c>
      <c r="C23" s="4" t="s">
        <v>24</v>
      </c>
      <c r="D23" s="4">
        <v>8689.2000000000007</v>
      </c>
      <c r="E23" s="4">
        <v>9428.4</v>
      </c>
      <c r="F23" s="4">
        <v>8778.2000000000007</v>
      </c>
      <c r="G23" s="4">
        <v>9545.4</v>
      </c>
      <c r="H23" s="4">
        <v>61453285</v>
      </c>
      <c r="I23" s="4">
        <v>767550</v>
      </c>
      <c r="J23" s="4">
        <v>3838674</v>
      </c>
      <c r="K23" s="4">
        <v>345295</v>
      </c>
      <c r="L23" s="4">
        <v>0</v>
      </c>
      <c r="M23" s="4">
        <v>0</v>
      </c>
      <c r="N23" s="4">
        <v>424487</v>
      </c>
      <c r="O23" s="4">
        <v>2194313</v>
      </c>
      <c r="P23" s="4">
        <v>1338340</v>
      </c>
      <c r="Q23" s="4">
        <v>124090</v>
      </c>
      <c r="R23" s="4">
        <v>265267</v>
      </c>
      <c r="S23" s="4">
        <v>0</v>
      </c>
      <c r="T23" s="4">
        <v>0</v>
      </c>
      <c r="U23" s="4">
        <v>29721</v>
      </c>
      <c r="V23" s="4">
        <v>-20602</v>
      </c>
      <c r="W23" s="4">
        <v>7075050</v>
      </c>
      <c r="X23" s="4">
        <v>0</v>
      </c>
      <c r="Y23" s="4">
        <v>0</v>
      </c>
      <c r="Z23" s="4">
        <v>207220</v>
      </c>
      <c r="AA23" s="4">
        <v>4047250</v>
      </c>
      <c r="AB23" s="4">
        <v>82089940</v>
      </c>
      <c r="AC23" s="4">
        <v>0</v>
      </c>
      <c r="AD23" s="4">
        <v>755196</v>
      </c>
      <c r="AE23" s="4">
        <v>1338340</v>
      </c>
      <c r="AF23" s="4">
        <v>265267</v>
      </c>
      <c r="AG23" s="4">
        <v>6120281</v>
      </c>
      <c r="AH23" s="4">
        <v>0</v>
      </c>
      <c r="AI23" s="4">
        <v>4047250</v>
      </c>
      <c r="AJ23" s="4">
        <v>12526334</v>
      </c>
    </row>
    <row r="24" spans="1:36" x14ac:dyDescent="0.25">
      <c r="A24" s="4">
        <v>81</v>
      </c>
      <c r="B24" s="4">
        <v>1</v>
      </c>
      <c r="C24" s="4" t="s">
        <v>25</v>
      </c>
      <c r="D24" s="4">
        <v>160</v>
      </c>
      <c r="E24" s="4">
        <v>177</v>
      </c>
      <c r="F24" s="4">
        <v>135</v>
      </c>
      <c r="G24" s="4">
        <v>150.6</v>
      </c>
      <c r="H24" s="4">
        <v>969563</v>
      </c>
      <c r="I24" s="4">
        <v>0</v>
      </c>
      <c r="J24" s="4">
        <v>86057</v>
      </c>
      <c r="K24" s="4">
        <v>19080</v>
      </c>
      <c r="L24" s="4">
        <v>69074</v>
      </c>
      <c r="M24" s="4">
        <v>0</v>
      </c>
      <c r="N24" s="4">
        <v>55722</v>
      </c>
      <c r="O24" s="4">
        <v>34853</v>
      </c>
      <c r="P24" s="4">
        <v>14570</v>
      </c>
      <c r="Q24" s="4">
        <v>1958</v>
      </c>
      <c r="R24" s="4">
        <v>15068</v>
      </c>
      <c r="S24" s="4">
        <v>0</v>
      </c>
      <c r="T24" s="4">
        <v>0</v>
      </c>
      <c r="U24" s="4">
        <v>0</v>
      </c>
      <c r="V24" s="4">
        <v>0</v>
      </c>
      <c r="W24" s="4">
        <v>213215</v>
      </c>
      <c r="X24" s="4">
        <v>0</v>
      </c>
      <c r="Y24" s="4">
        <v>24160</v>
      </c>
      <c r="Z24" s="4">
        <v>4167</v>
      </c>
      <c r="AA24" s="4">
        <v>63854</v>
      </c>
      <c r="AB24" s="4">
        <v>1571341</v>
      </c>
      <c r="AC24" s="4">
        <v>0</v>
      </c>
      <c r="AD24" s="4">
        <v>34853</v>
      </c>
      <c r="AE24" s="4">
        <v>7178</v>
      </c>
      <c r="AF24" s="4">
        <v>7423</v>
      </c>
      <c r="AG24" s="4">
        <v>113220.52</v>
      </c>
      <c r="AH24" s="4">
        <v>0</v>
      </c>
      <c r="AI24" s="4">
        <v>31458</v>
      </c>
      <c r="AJ24" s="4">
        <v>194132.52000000002</v>
      </c>
    </row>
    <row r="25" spans="1:36" x14ac:dyDescent="0.25">
      <c r="A25" s="4">
        <v>84</v>
      </c>
      <c r="B25" s="4">
        <v>1</v>
      </c>
      <c r="C25" s="4" t="s">
        <v>26</v>
      </c>
      <c r="D25" s="4">
        <v>582</v>
      </c>
      <c r="E25" s="4">
        <v>632</v>
      </c>
      <c r="F25" s="4">
        <v>579</v>
      </c>
      <c r="G25" s="4">
        <v>629</v>
      </c>
      <c r="H25" s="4">
        <v>4049502</v>
      </c>
      <c r="I25" s="4">
        <v>27632</v>
      </c>
      <c r="J25" s="4">
        <v>451167</v>
      </c>
      <c r="K25" s="4">
        <v>34571</v>
      </c>
      <c r="L25" s="4">
        <v>117979</v>
      </c>
      <c r="M25" s="4">
        <v>69391</v>
      </c>
      <c r="N25" s="4">
        <v>157698</v>
      </c>
      <c r="O25" s="4">
        <v>146910</v>
      </c>
      <c r="P25" s="4">
        <v>104955</v>
      </c>
      <c r="Q25" s="4">
        <v>8177</v>
      </c>
      <c r="R25" s="4">
        <v>6913</v>
      </c>
      <c r="S25" s="4">
        <v>0</v>
      </c>
      <c r="T25" s="4">
        <v>0</v>
      </c>
      <c r="U25" s="4">
        <v>0</v>
      </c>
      <c r="V25" s="4">
        <v>0</v>
      </c>
      <c r="W25" s="4">
        <v>188700</v>
      </c>
      <c r="X25" s="4">
        <v>0</v>
      </c>
      <c r="Y25" s="4">
        <v>11539</v>
      </c>
      <c r="Z25" s="4">
        <v>13032</v>
      </c>
      <c r="AA25" s="4">
        <v>266696</v>
      </c>
      <c r="AB25" s="4">
        <v>5654862</v>
      </c>
      <c r="AC25" s="4">
        <v>0</v>
      </c>
      <c r="AD25" s="4">
        <v>99262</v>
      </c>
      <c r="AE25" s="4">
        <v>92410</v>
      </c>
      <c r="AF25" s="4">
        <v>6087</v>
      </c>
      <c r="AG25" s="4">
        <v>96288</v>
      </c>
      <c r="AH25" s="4">
        <v>0</v>
      </c>
      <c r="AI25" s="4">
        <v>234818</v>
      </c>
      <c r="AJ25" s="4">
        <v>528865</v>
      </c>
    </row>
    <row r="26" spans="1:36" x14ac:dyDescent="0.25">
      <c r="A26" s="4">
        <v>85</v>
      </c>
      <c r="B26" s="4">
        <v>1</v>
      </c>
      <c r="C26" s="4" t="s">
        <v>27</v>
      </c>
      <c r="D26" s="4">
        <v>434</v>
      </c>
      <c r="E26" s="4">
        <v>474.2</v>
      </c>
      <c r="F26" s="4">
        <v>550</v>
      </c>
      <c r="G26" s="4">
        <v>602.4</v>
      </c>
      <c r="H26" s="4">
        <v>3878251</v>
      </c>
      <c r="I26" s="4">
        <v>0</v>
      </c>
      <c r="J26" s="4">
        <v>337508</v>
      </c>
      <c r="K26" s="4">
        <v>15692</v>
      </c>
      <c r="L26" s="4">
        <v>122070</v>
      </c>
      <c r="M26" s="4">
        <v>0</v>
      </c>
      <c r="N26" s="4">
        <v>146864</v>
      </c>
      <c r="O26" s="4">
        <v>135655</v>
      </c>
      <c r="P26" s="4">
        <v>100451.25</v>
      </c>
      <c r="Q26" s="4">
        <v>7831</v>
      </c>
      <c r="R26" s="4">
        <v>7753</v>
      </c>
      <c r="S26" s="4">
        <v>0</v>
      </c>
      <c r="T26" s="4">
        <v>0</v>
      </c>
      <c r="U26" s="4">
        <v>0</v>
      </c>
      <c r="V26" s="4">
        <v>0</v>
      </c>
      <c r="W26" s="4">
        <v>180720</v>
      </c>
      <c r="X26" s="4">
        <v>0</v>
      </c>
      <c r="Y26" s="4">
        <v>18391</v>
      </c>
      <c r="Z26" s="4">
        <v>12756</v>
      </c>
      <c r="AA26" s="4">
        <v>245839</v>
      </c>
      <c r="AB26" s="4">
        <v>5209781.25</v>
      </c>
      <c r="AC26" s="4">
        <v>0</v>
      </c>
      <c r="AD26" s="4">
        <v>67673</v>
      </c>
      <c r="AE26" s="4">
        <v>63853</v>
      </c>
      <c r="AF26" s="4">
        <v>4928</v>
      </c>
      <c r="AG26" s="4">
        <v>66577</v>
      </c>
      <c r="AH26" s="4">
        <v>0</v>
      </c>
      <c r="AI26" s="4">
        <v>156271</v>
      </c>
      <c r="AJ26" s="4">
        <v>359302</v>
      </c>
    </row>
    <row r="27" spans="1:36" x14ac:dyDescent="0.25">
      <c r="A27" s="4">
        <v>88</v>
      </c>
      <c r="B27" s="4">
        <v>1</v>
      </c>
      <c r="C27" s="4" t="s">
        <v>28</v>
      </c>
      <c r="D27" s="4">
        <v>2210</v>
      </c>
      <c r="E27" s="4">
        <v>2416</v>
      </c>
      <c r="F27" s="4">
        <v>2122</v>
      </c>
      <c r="G27" s="4">
        <v>2319.6000000000004</v>
      </c>
      <c r="H27" s="4">
        <v>14933585</v>
      </c>
      <c r="I27" s="4">
        <v>88012</v>
      </c>
      <c r="J27" s="4">
        <v>521491</v>
      </c>
      <c r="K27" s="4">
        <v>14502</v>
      </c>
      <c r="L27" s="4">
        <v>0</v>
      </c>
      <c r="M27" s="4">
        <v>0</v>
      </c>
      <c r="N27" s="4">
        <v>376756.52891360002</v>
      </c>
      <c r="O27" s="4">
        <v>520482</v>
      </c>
      <c r="P27" s="4">
        <v>286371.25</v>
      </c>
      <c r="Q27" s="4">
        <v>30155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2451446</v>
      </c>
      <c r="X27" s="4">
        <v>0</v>
      </c>
      <c r="Y27" s="4">
        <v>11539</v>
      </c>
      <c r="Z27" s="4">
        <v>44426</v>
      </c>
      <c r="AA27" s="4">
        <v>983510</v>
      </c>
      <c r="AB27" s="4">
        <v>20262275.778913602</v>
      </c>
      <c r="AC27" s="4">
        <v>0</v>
      </c>
      <c r="AD27" s="4">
        <v>218852</v>
      </c>
      <c r="AE27" s="4">
        <v>286371.25</v>
      </c>
      <c r="AF27" s="4">
        <v>0</v>
      </c>
      <c r="AG27" s="4">
        <v>2171616</v>
      </c>
      <c r="AH27" s="4">
        <v>0</v>
      </c>
      <c r="AI27" s="4">
        <v>983510</v>
      </c>
      <c r="AJ27" s="4">
        <v>3660349.25</v>
      </c>
    </row>
    <row r="28" spans="1:36" x14ac:dyDescent="0.25">
      <c r="A28" s="4">
        <v>91</v>
      </c>
      <c r="B28" s="4">
        <v>1</v>
      </c>
      <c r="C28" s="4" t="s">
        <v>29</v>
      </c>
      <c r="D28" s="4">
        <v>684</v>
      </c>
      <c r="E28" s="4">
        <v>754.39999999999986</v>
      </c>
      <c r="F28" s="4">
        <v>694</v>
      </c>
      <c r="G28" s="4">
        <v>762.59999999999991</v>
      </c>
      <c r="H28" s="4">
        <v>4909619</v>
      </c>
      <c r="I28" s="4">
        <v>0</v>
      </c>
      <c r="J28" s="4">
        <v>229447</v>
      </c>
      <c r="K28" s="4">
        <v>0</v>
      </c>
      <c r="L28" s="4">
        <v>85304</v>
      </c>
      <c r="M28" s="4">
        <v>0</v>
      </c>
      <c r="N28" s="4">
        <v>183581.081454375</v>
      </c>
      <c r="O28" s="4">
        <v>172770</v>
      </c>
      <c r="P28" s="4">
        <v>126997.5</v>
      </c>
      <c r="Q28" s="4">
        <v>9914</v>
      </c>
      <c r="R28" s="4">
        <v>12674</v>
      </c>
      <c r="S28" s="4">
        <v>0</v>
      </c>
      <c r="T28" s="4">
        <v>0</v>
      </c>
      <c r="U28" s="4">
        <v>0</v>
      </c>
      <c r="V28" s="4">
        <v>0</v>
      </c>
      <c r="W28" s="4">
        <v>228780</v>
      </c>
      <c r="X28" s="4">
        <v>0</v>
      </c>
      <c r="Y28" s="4">
        <v>26684</v>
      </c>
      <c r="Z28" s="4">
        <v>17547</v>
      </c>
      <c r="AA28" s="4">
        <v>323342</v>
      </c>
      <c r="AB28" s="4">
        <v>6326659.5814543748</v>
      </c>
      <c r="AC28" s="4">
        <v>0</v>
      </c>
      <c r="AD28" s="4">
        <v>32461</v>
      </c>
      <c r="AE28" s="4">
        <v>73049</v>
      </c>
      <c r="AF28" s="4">
        <v>7290</v>
      </c>
      <c r="AG28" s="4">
        <v>76265</v>
      </c>
      <c r="AH28" s="4">
        <v>0</v>
      </c>
      <c r="AI28" s="4">
        <v>185986</v>
      </c>
      <c r="AJ28" s="4">
        <v>375051</v>
      </c>
    </row>
    <row r="29" spans="1:36" x14ac:dyDescent="0.25">
      <c r="A29" s="4">
        <v>93</v>
      </c>
      <c r="B29" s="4">
        <v>1</v>
      </c>
      <c r="C29" s="4" t="s">
        <v>30</v>
      </c>
      <c r="D29" s="4">
        <v>624</v>
      </c>
      <c r="E29" s="4">
        <v>685.6</v>
      </c>
      <c r="F29" s="4">
        <v>421</v>
      </c>
      <c r="G29" s="4">
        <v>463</v>
      </c>
      <c r="H29" s="4">
        <v>2980794</v>
      </c>
      <c r="I29" s="4">
        <v>0</v>
      </c>
      <c r="J29" s="4">
        <v>188854</v>
      </c>
      <c r="K29" s="4">
        <v>0</v>
      </c>
      <c r="L29" s="4">
        <v>130396</v>
      </c>
      <c r="M29" s="4">
        <v>0</v>
      </c>
      <c r="N29" s="4">
        <v>93630.868652624995</v>
      </c>
      <c r="O29" s="4">
        <v>112278</v>
      </c>
      <c r="P29" s="4">
        <v>55595</v>
      </c>
      <c r="Q29" s="4">
        <v>6019</v>
      </c>
      <c r="R29" s="4">
        <v>940</v>
      </c>
      <c r="S29" s="4">
        <v>0</v>
      </c>
      <c r="T29" s="4">
        <v>0</v>
      </c>
      <c r="U29" s="4">
        <v>0</v>
      </c>
      <c r="V29" s="4">
        <v>0</v>
      </c>
      <c r="W29" s="4">
        <v>515282</v>
      </c>
      <c r="X29" s="4">
        <v>0</v>
      </c>
      <c r="Y29" s="4">
        <v>6491</v>
      </c>
      <c r="Z29" s="4">
        <v>9599</v>
      </c>
      <c r="AA29" s="4">
        <v>196312</v>
      </c>
      <c r="AB29" s="4">
        <v>4296190.868652625</v>
      </c>
      <c r="AC29" s="4">
        <v>0</v>
      </c>
      <c r="AD29" s="4">
        <v>53609</v>
      </c>
      <c r="AE29" s="4">
        <v>55595</v>
      </c>
      <c r="AF29" s="4">
        <v>940</v>
      </c>
      <c r="AG29" s="4">
        <v>459584</v>
      </c>
      <c r="AH29" s="4">
        <v>0</v>
      </c>
      <c r="AI29" s="4">
        <v>196312</v>
      </c>
      <c r="AJ29" s="4">
        <v>766040</v>
      </c>
    </row>
    <row r="30" spans="1:36" x14ac:dyDescent="0.25">
      <c r="A30" s="4">
        <v>94</v>
      </c>
      <c r="B30" s="4">
        <v>1</v>
      </c>
      <c r="C30" s="4" t="s">
        <v>31</v>
      </c>
      <c r="D30" s="4">
        <v>2555</v>
      </c>
      <c r="E30" s="4">
        <v>2770.9</v>
      </c>
      <c r="F30" s="4">
        <v>2803</v>
      </c>
      <c r="G30" s="4">
        <v>3035.5</v>
      </c>
      <c r="H30" s="4">
        <v>19542549</v>
      </c>
      <c r="I30" s="4">
        <v>52193</v>
      </c>
      <c r="J30" s="4">
        <v>2258525</v>
      </c>
      <c r="K30" s="4">
        <v>14399</v>
      </c>
      <c r="L30" s="4">
        <v>0</v>
      </c>
      <c r="M30" s="4">
        <v>0</v>
      </c>
      <c r="N30" s="4">
        <v>261775</v>
      </c>
      <c r="O30" s="4">
        <v>673848</v>
      </c>
      <c r="P30" s="4">
        <v>508167.5</v>
      </c>
      <c r="Q30" s="4">
        <v>39462</v>
      </c>
      <c r="R30" s="4">
        <v>4796</v>
      </c>
      <c r="S30" s="4">
        <v>0</v>
      </c>
      <c r="T30" s="4">
        <v>0</v>
      </c>
      <c r="U30" s="4">
        <v>0</v>
      </c>
      <c r="V30" s="4">
        <v>0</v>
      </c>
      <c r="W30" s="4">
        <v>910650</v>
      </c>
      <c r="X30" s="4">
        <v>0</v>
      </c>
      <c r="Y30" s="4">
        <v>0</v>
      </c>
      <c r="Z30" s="4">
        <v>63729</v>
      </c>
      <c r="AA30" s="4">
        <v>1287052</v>
      </c>
      <c r="AB30" s="4">
        <v>25617145.5</v>
      </c>
      <c r="AC30" s="4">
        <v>0</v>
      </c>
      <c r="AD30" s="4">
        <v>108809</v>
      </c>
      <c r="AE30" s="4">
        <v>333565</v>
      </c>
      <c r="AF30" s="4">
        <v>3148</v>
      </c>
      <c r="AG30" s="4">
        <v>346428</v>
      </c>
      <c r="AH30" s="4">
        <v>0</v>
      </c>
      <c r="AI30" s="4">
        <v>844830</v>
      </c>
      <c r="AJ30" s="4">
        <v>1636780</v>
      </c>
    </row>
    <row r="31" spans="1:36" x14ac:dyDescent="0.25">
      <c r="A31" s="4">
        <v>95</v>
      </c>
      <c r="B31" s="4">
        <v>1</v>
      </c>
      <c r="C31" s="4" t="s">
        <v>32</v>
      </c>
      <c r="D31" s="4">
        <v>238</v>
      </c>
      <c r="E31" s="4">
        <v>262.2</v>
      </c>
      <c r="F31" s="4">
        <v>293</v>
      </c>
      <c r="G31" s="4">
        <v>323.8</v>
      </c>
      <c r="H31" s="4">
        <v>2084624</v>
      </c>
      <c r="I31" s="4">
        <v>0</v>
      </c>
      <c r="J31" s="4">
        <v>139415</v>
      </c>
      <c r="K31" s="4">
        <v>0</v>
      </c>
      <c r="L31" s="4">
        <v>116734</v>
      </c>
      <c r="M31" s="4">
        <v>428360</v>
      </c>
      <c r="N31" s="4">
        <v>128258</v>
      </c>
      <c r="O31" s="4">
        <v>71696</v>
      </c>
      <c r="P31" s="4">
        <v>53582.5</v>
      </c>
      <c r="Q31" s="4">
        <v>4209</v>
      </c>
      <c r="R31" s="4">
        <v>11233</v>
      </c>
      <c r="S31" s="4">
        <v>0</v>
      </c>
      <c r="T31" s="4">
        <v>0</v>
      </c>
      <c r="U31" s="4">
        <v>0</v>
      </c>
      <c r="V31" s="4">
        <v>0</v>
      </c>
      <c r="W31" s="4">
        <v>97140</v>
      </c>
      <c r="X31" s="4">
        <v>0</v>
      </c>
      <c r="Y31" s="4">
        <v>47239</v>
      </c>
      <c r="Z31" s="4">
        <v>6342</v>
      </c>
      <c r="AA31" s="4">
        <v>137291</v>
      </c>
      <c r="AB31" s="4">
        <v>3326123.5</v>
      </c>
      <c r="AC31" s="4">
        <v>0</v>
      </c>
      <c r="AD31" s="4">
        <v>19427</v>
      </c>
      <c r="AE31" s="4">
        <v>44466</v>
      </c>
      <c r="AF31" s="4">
        <v>9322</v>
      </c>
      <c r="AG31" s="4">
        <v>46719</v>
      </c>
      <c r="AH31" s="4">
        <v>0</v>
      </c>
      <c r="AI31" s="4">
        <v>113932</v>
      </c>
      <c r="AJ31" s="4">
        <v>233866</v>
      </c>
    </row>
    <row r="32" spans="1:36" x14ac:dyDescent="0.25">
      <c r="A32" s="4">
        <v>97</v>
      </c>
      <c r="B32" s="4">
        <v>1</v>
      </c>
      <c r="C32" s="4" t="s">
        <v>33</v>
      </c>
      <c r="D32" s="4">
        <v>553</v>
      </c>
      <c r="E32" s="4">
        <v>608.59999999999991</v>
      </c>
      <c r="F32" s="4">
        <v>634</v>
      </c>
      <c r="G32" s="4">
        <v>694.6</v>
      </c>
      <c r="H32" s="4">
        <v>4471835</v>
      </c>
      <c r="I32" s="4">
        <v>0</v>
      </c>
      <c r="J32" s="4">
        <v>206043</v>
      </c>
      <c r="K32" s="4">
        <v>15476</v>
      </c>
      <c r="L32" s="4">
        <v>104463</v>
      </c>
      <c r="M32" s="4">
        <v>0</v>
      </c>
      <c r="N32" s="4">
        <v>152107</v>
      </c>
      <c r="O32" s="4">
        <v>132099</v>
      </c>
      <c r="P32" s="4">
        <v>109683.75</v>
      </c>
      <c r="Q32" s="4">
        <v>9030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322864</v>
      </c>
      <c r="X32" s="4">
        <v>0</v>
      </c>
      <c r="Y32" s="4">
        <v>32454</v>
      </c>
      <c r="Z32" s="4">
        <v>14297</v>
      </c>
      <c r="AA32" s="4">
        <v>0</v>
      </c>
      <c r="AB32" s="4">
        <v>5570351.75</v>
      </c>
      <c r="AC32" s="4">
        <v>0</v>
      </c>
      <c r="AD32" s="4">
        <v>40258</v>
      </c>
      <c r="AE32" s="4">
        <v>100646</v>
      </c>
      <c r="AF32" s="4">
        <v>0</v>
      </c>
      <c r="AG32" s="4">
        <v>215865</v>
      </c>
      <c r="AH32" s="4">
        <v>0</v>
      </c>
      <c r="AI32" s="4">
        <v>0</v>
      </c>
      <c r="AJ32" s="4">
        <v>356769</v>
      </c>
    </row>
    <row r="33" spans="1:36" x14ac:dyDescent="0.25">
      <c r="A33" s="4">
        <v>99</v>
      </c>
      <c r="B33" s="4">
        <v>1</v>
      </c>
      <c r="C33" s="4" t="s">
        <v>34</v>
      </c>
      <c r="D33" s="4">
        <v>1029</v>
      </c>
      <c r="E33" s="4">
        <v>1123.3999999999999</v>
      </c>
      <c r="F33" s="4">
        <v>1246</v>
      </c>
      <c r="G33" s="4">
        <v>1362.4</v>
      </c>
      <c r="H33" s="4">
        <v>8771131</v>
      </c>
      <c r="I33" s="4">
        <v>0</v>
      </c>
      <c r="J33" s="4">
        <v>42328</v>
      </c>
      <c r="K33" s="4">
        <v>14787</v>
      </c>
      <c r="L33" s="4">
        <v>0</v>
      </c>
      <c r="M33" s="4">
        <v>0</v>
      </c>
      <c r="N33" s="4">
        <v>122815</v>
      </c>
      <c r="O33" s="4">
        <v>310022</v>
      </c>
      <c r="P33" s="4">
        <v>227955</v>
      </c>
      <c r="Q33" s="4">
        <v>17711</v>
      </c>
      <c r="R33" s="4">
        <v>4237</v>
      </c>
      <c r="S33" s="4">
        <v>0</v>
      </c>
      <c r="T33" s="4">
        <v>0</v>
      </c>
      <c r="U33" s="4">
        <v>0</v>
      </c>
      <c r="V33" s="4">
        <v>0</v>
      </c>
      <c r="W33" s="4">
        <v>408720</v>
      </c>
      <c r="X33" s="4">
        <v>0</v>
      </c>
      <c r="Y33" s="4">
        <v>0</v>
      </c>
      <c r="Z33" s="4">
        <v>25566</v>
      </c>
      <c r="AA33" s="4">
        <v>577658</v>
      </c>
      <c r="AB33" s="4">
        <v>10522930</v>
      </c>
      <c r="AC33" s="4">
        <v>0</v>
      </c>
      <c r="AD33" s="4">
        <v>57860</v>
      </c>
      <c r="AE33" s="4">
        <v>192667</v>
      </c>
      <c r="AF33" s="4">
        <v>3581</v>
      </c>
      <c r="AG33" s="4">
        <v>200203</v>
      </c>
      <c r="AH33" s="4">
        <v>0</v>
      </c>
      <c r="AI33" s="4">
        <v>488235</v>
      </c>
      <c r="AJ33" s="4">
        <v>942546</v>
      </c>
    </row>
    <row r="34" spans="1:36" x14ac:dyDescent="0.25">
      <c r="A34" s="4">
        <v>100</v>
      </c>
      <c r="B34" s="4">
        <v>1</v>
      </c>
      <c r="C34" s="4" t="s">
        <v>35</v>
      </c>
      <c r="D34" s="4">
        <v>254</v>
      </c>
      <c r="E34" s="4">
        <v>278.40000000000003</v>
      </c>
      <c r="F34" s="4">
        <v>368</v>
      </c>
      <c r="G34" s="4">
        <v>404.6</v>
      </c>
      <c r="H34" s="4">
        <v>2604815</v>
      </c>
      <c r="I34" s="4">
        <v>0</v>
      </c>
      <c r="J34" s="4">
        <v>243668</v>
      </c>
      <c r="K34" s="4">
        <v>16462</v>
      </c>
      <c r="L34" s="4">
        <v>127338</v>
      </c>
      <c r="M34" s="4">
        <v>0</v>
      </c>
      <c r="N34" s="4">
        <v>120965</v>
      </c>
      <c r="O34" s="4">
        <v>91734</v>
      </c>
      <c r="P34" s="4">
        <v>67426.25</v>
      </c>
      <c r="Q34" s="4">
        <v>5260</v>
      </c>
      <c r="R34" s="4">
        <v>5907</v>
      </c>
      <c r="S34" s="4">
        <v>0</v>
      </c>
      <c r="T34" s="4">
        <v>0</v>
      </c>
      <c r="U34" s="4">
        <v>0</v>
      </c>
      <c r="V34" s="4">
        <v>0</v>
      </c>
      <c r="W34" s="4">
        <v>121380</v>
      </c>
      <c r="X34" s="4">
        <v>97500</v>
      </c>
      <c r="Y34" s="4">
        <v>9015</v>
      </c>
      <c r="Z34" s="4">
        <v>9818</v>
      </c>
      <c r="AA34" s="4">
        <v>171550</v>
      </c>
      <c r="AB34" s="4">
        <v>3595338.25</v>
      </c>
      <c r="AC34" s="4">
        <v>0</v>
      </c>
      <c r="AD34" s="4">
        <v>34878</v>
      </c>
      <c r="AE34" s="4">
        <v>67426.25</v>
      </c>
      <c r="AF34" s="4">
        <v>5907</v>
      </c>
      <c r="AG34" s="4">
        <v>99654</v>
      </c>
      <c r="AH34" s="4">
        <v>35186</v>
      </c>
      <c r="AI34" s="4">
        <v>171550</v>
      </c>
      <c r="AJ34" s="4">
        <v>379415.25</v>
      </c>
    </row>
    <row r="35" spans="1:36" x14ac:dyDescent="0.25">
      <c r="A35" s="4">
        <v>108</v>
      </c>
      <c r="B35" s="4">
        <v>1</v>
      </c>
      <c r="C35" s="4" t="s">
        <v>36</v>
      </c>
      <c r="D35" s="4">
        <v>1184</v>
      </c>
      <c r="E35" s="4">
        <v>1298.8</v>
      </c>
      <c r="F35" s="4">
        <v>1024</v>
      </c>
      <c r="G35" s="4">
        <v>1127.5999999999999</v>
      </c>
      <c r="H35" s="4">
        <v>7259489</v>
      </c>
      <c r="I35" s="4">
        <v>0</v>
      </c>
      <c r="J35" s="4">
        <v>149269</v>
      </c>
      <c r="K35" s="4">
        <v>23920</v>
      </c>
      <c r="L35" s="4">
        <v>0</v>
      </c>
      <c r="M35" s="4">
        <v>0</v>
      </c>
      <c r="N35" s="4">
        <v>151328</v>
      </c>
      <c r="O35" s="4">
        <v>258571</v>
      </c>
      <c r="P35" s="4">
        <v>189143.75</v>
      </c>
      <c r="Q35" s="4">
        <v>14659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338280</v>
      </c>
      <c r="X35" s="4">
        <v>256360</v>
      </c>
      <c r="Y35" s="4">
        <v>0</v>
      </c>
      <c r="Z35" s="4">
        <v>21468</v>
      </c>
      <c r="AA35" s="4">
        <v>478102</v>
      </c>
      <c r="AB35" s="4">
        <v>8884229.75</v>
      </c>
      <c r="AC35" s="4">
        <v>0</v>
      </c>
      <c r="AD35" s="4">
        <v>106633</v>
      </c>
      <c r="AE35" s="4">
        <v>189143.75</v>
      </c>
      <c r="AF35" s="4">
        <v>0</v>
      </c>
      <c r="AG35" s="4">
        <v>211891</v>
      </c>
      <c r="AH35" s="4">
        <v>92516</v>
      </c>
      <c r="AI35" s="4">
        <v>478102</v>
      </c>
      <c r="AJ35" s="4">
        <v>985769.75</v>
      </c>
    </row>
    <row r="36" spans="1:36" x14ac:dyDescent="0.25">
      <c r="A36" s="4">
        <v>110</v>
      </c>
      <c r="B36" s="4">
        <v>1</v>
      </c>
      <c r="C36" s="4" t="s">
        <v>37</v>
      </c>
      <c r="D36" s="4">
        <v>4365</v>
      </c>
      <c r="E36" s="4">
        <v>4779</v>
      </c>
      <c r="F36" s="4">
        <v>4150</v>
      </c>
      <c r="G36" s="4">
        <v>4541</v>
      </c>
      <c r="H36" s="4">
        <v>29234958</v>
      </c>
      <c r="I36" s="4">
        <v>28655</v>
      </c>
      <c r="J36" s="4">
        <v>162483</v>
      </c>
      <c r="K36" s="4">
        <v>21599</v>
      </c>
      <c r="L36" s="4">
        <v>0</v>
      </c>
      <c r="M36" s="4">
        <v>0</v>
      </c>
      <c r="N36" s="4">
        <v>277307</v>
      </c>
      <c r="O36" s="4">
        <v>968009</v>
      </c>
      <c r="P36" s="4">
        <v>629082.5</v>
      </c>
      <c r="Q36" s="4">
        <v>59033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3746325</v>
      </c>
      <c r="X36" s="4">
        <v>0</v>
      </c>
      <c r="Y36" s="4">
        <v>0</v>
      </c>
      <c r="Z36" s="4">
        <v>189517</v>
      </c>
      <c r="AA36" s="4">
        <v>1925384</v>
      </c>
      <c r="AB36" s="4">
        <v>37242352.5</v>
      </c>
      <c r="AC36" s="4">
        <v>0</v>
      </c>
      <c r="AD36" s="4">
        <v>276398</v>
      </c>
      <c r="AE36" s="4">
        <v>614977</v>
      </c>
      <c r="AF36" s="4">
        <v>0</v>
      </c>
      <c r="AG36" s="4">
        <v>3109002</v>
      </c>
      <c r="AH36" s="4">
        <v>0</v>
      </c>
      <c r="AI36" s="4">
        <v>1882214</v>
      </c>
      <c r="AJ36" s="4">
        <v>5882591</v>
      </c>
    </row>
    <row r="37" spans="1:36" x14ac:dyDescent="0.25">
      <c r="A37" s="4">
        <v>111</v>
      </c>
      <c r="B37" s="4">
        <v>1</v>
      </c>
      <c r="C37" s="4" t="s">
        <v>38</v>
      </c>
      <c r="D37" s="4">
        <v>1740</v>
      </c>
      <c r="E37" s="4">
        <v>1895.8000000000002</v>
      </c>
      <c r="F37" s="4">
        <v>1597</v>
      </c>
      <c r="G37" s="4">
        <v>1747.0000000000002</v>
      </c>
      <c r="H37" s="4">
        <v>11247186</v>
      </c>
      <c r="I37" s="4">
        <v>0</v>
      </c>
      <c r="J37" s="4">
        <v>157444</v>
      </c>
      <c r="K37" s="4">
        <v>14643</v>
      </c>
      <c r="L37" s="4">
        <v>0</v>
      </c>
      <c r="M37" s="4">
        <v>0</v>
      </c>
      <c r="N37" s="4">
        <v>186971</v>
      </c>
      <c r="O37" s="4">
        <v>387791</v>
      </c>
      <c r="P37" s="4">
        <v>287771.25</v>
      </c>
      <c r="Q37" s="4">
        <v>22711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618840</v>
      </c>
      <c r="X37" s="4">
        <v>0</v>
      </c>
      <c r="Y37" s="4">
        <v>0</v>
      </c>
      <c r="Z37" s="4">
        <v>37020</v>
      </c>
      <c r="AA37" s="4">
        <v>740728</v>
      </c>
      <c r="AB37" s="4">
        <v>13701105.25</v>
      </c>
      <c r="AC37" s="4">
        <v>0</v>
      </c>
      <c r="AD37" s="4">
        <v>130090</v>
      </c>
      <c r="AE37" s="4">
        <v>287576</v>
      </c>
      <c r="AF37" s="4">
        <v>0</v>
      </c>
      <c r="AG37" s="4">
        <v>398210</v>
      </c>
      <c r="AH37" s="4">
        <v>0</v>
      </c>
      <c r="AI37" s="4">
        <v>740225</v>
      </c>
      <c r="AJ37" s="4">
        <v>1556101</v>
      </c>
    </row>
    <row r="38" spans="1:36" x14ac:dyDescent="0.25">
      <c r="A38" s="4">
        <v>112</v>
      </c>
      <c r="B38" s="4">
        <v>1</v>
      </c>
      <c r="C38" s="4" t="s">
        <v>39</v>
      </c>
      <c r="D38" s="4">
        <v>10971</v>
      </c>
      <c r="E38" s="4">
        <v>12013.800000000001</v>
      </c>
      <c r="F38" s="4">
        <v>9875</v>
      </c>
      <c r="G38" s="4">
        <v>10813.599999999999</v>
      </c>
      <c r="H38" s="4">
        <v>69617957</v>
      </c>
      <c r="I38" s="4">
        <v>424711</v>
      </c>
      <c r="J38" s="4">
        <v>1272037</v>
      </c>
      <c r="K38" s="4">
        <v>317226</v>
      </c>
      <c r="L38" s="4">
        <v>0</v>
      </c>
      <c r="M38" s="4">
        <v>0</v>
      </c>
      <c r="N38" s="4">
        <v>503377.86558697495</v>
      </c>
      <c r="O38" s="4">
        <v>2339897</v>
      </c>
      <c r="P38" s="4">
        <v>1187571.25</v>
      </c>
      <c r="Q38" s="4">
        <v>140577</v>
      </c>
      <c r="R38" s="4">
        <v>44985</v>
      </c>
      <c r="S38" s="4">
        <v>0</v>
      </c>
      <c r="T38" s="4">
        <v>0</v>
      </c>
      <c r="U38" s="4">
        <v>85461</v>
      </c>
      <c r="V38" s="4">
        <v>0</v>
      </c>
      <c r="W38" s="4">
        <v>14457243</v>
      </c>
      <c r="X38" s="4">
        <v>2555540</v>
      </c>
      <c r="Y38" s="4">
        <v>0</v>
      </c>
      <c r="Z38" s="4">
        <v>441883</v>
      </c>
      <c r="AA38" s="4">
        <v>4584966</v>
      </c>
      <c r="AB38" s="4">
        <v>95417892.115586981</v>
      </c>
      <c r="AC38" s="4">
        <v>0</v>
      </c>
      <c r="AD38" s="4">
        <v>815965</v>
      </c>
      <c r="AE38" s="4">
        <v>1187571.25</v>
      </c>
      <c r="AF38" s="4">
        <v>44985</v>
      </c>
      <c r="AG38" s="4">
        <v>13458966</v>
      </c>
      <c r="AH38" s="4">
        <v>922247</v>
      </c>
      <c r="AI38" s="4">
        <v>4584966</v>
      </c>
      <c r="AJ38" s="4">
        <v>20092453.25</v>
      </c>
    </row>
    <row r="39" spans="1:36" x14ac:dyDescent="0.25">
      <c r="A39" s="4">
        <v>113</v>
      </c>
      <c r="B39" s="4">
        <v>1</v>
      </c>
      <c r="C39" s="4" t="s">
        <v>40</v>
      </c>
      <c r="D39" s="4">
        <v>947</v>
      </c>
      <c r="E39" s="4">
        <v>1039.5999999999999</v>
      </c>
      <c r="F39" s="4">
        <v>746</v>
      </c>
      <c r="G39" s="4">
        <v>816</v>
      </c>
      <c r="H39" s="4">
        <v>5253408</v>
      </c>
      <c r="I39" s="4">
        <v>6140</v>
      </c>
      <c r="J39" s="4">
        <v>741812</v>
      </c>
      <c r="K39" s="4">
        <v>15264</v>
      </c>
      <c r="L39" s="4">
        <v>66586</v>
      </c>
      <c r="M39" s="4">
        <v>115063</v>
      </c>
      <c r="N39" s="4">
        <v>246540.8798612</v>
      </c>
      <c r="O39" s="4">
        <v>187945</v>
      </c>
      <c r="P39" s="4">
        <v>135086.25</v>
      </c>
      <c r="Q39" s="4">
        <v>10608</v>
      </c>
      <c r="R39" s="4">
        <v>27393</v>
      </c>
      <c r="S39" s="4">
        <v>0</v>
      </c>
      <c r="T39" s="4">
        <v>0</v>
      </c>
      <c r="U39" s="4">
        <v>0</v>
      </c>
      <c r="V39" s="4">
        <v>0</v>
      </c>
      <c r="W39" s="4">
        <v>244800</v>
      </c>
      <c r="X39" s="4">
        <v>0</v>
      </c>
      <c r="Y39" s="4">
        <v>24881</v>
      </c>
      <c r="Z39" s="4">
        <v>20082</v>
      </c>
      <c r="AA39" s="4">
        <v>345984</v>
      </c>
      <c r="AB39" s="4">
        <v>7441593.1298612002</v>
      </c>
      <c r="AC39" s="4">
        <v>0</v>
      </c>
      <c r="AD39" s="4">
        <v>187945</v>
      </c>
      <c r="AE39" s="4">
        <v>135086.25</v>
      </c>
      <c r="AF39" s="4">
        <v>27393</v>
      </c>
      <c r="AG39" s="4">
        <v>209231</v>
      </c>
      <c r="AH39" s="4">
        <v>0</v>
      </c>
      <c r="AI39" s="4">
        <v>345984</v>
      </c>
      <c r="AJ39" s="4">
        <v>905639.25</v>
      </c>
    </row>
    <row r="40" spans="1:36" x14ac:dyDescent="0.25">
      <c r="A40" s="4">
        <v>115</v>
      </c>
      <c r="B40" s="4">
        <v>1</v>
      </c>
      <c r="C40" s="4" t="s">
        <v>41</v>
      </c>
      <c r="D40" s="4">
        <v>1195</v>
      </c>
      <c r="E40" s="4">
        <v>1288</v>
      </c>
      <c r="F40" s="4">
        <v>1195</v>
      </c>
      <c r="G40" s="4">
        <v>1288</v>
      </c>
      <c r="H40" s="4">
        <v>8292144</v>
      </c>
      <c r="I40" s="4">
        <v>221054</v>
      </c>
      <c r="J40" s="4">
        <v>3118867</v>
      </c>
      <c r="K40" s="4">
        <v>0</v>
      </c>
      <c r="L40" s="4">
        <v>0</v>
      </c>
      <c r="M40" s="4">
        <v>89525</v>
      </c>
      <c r="N40" s="4">
        <v>324257</v>
      </c>
      <c r="O40" s="4">
        <v>284590</v>
      </c>
      <c r="P40" s="4">
        <v>189333.75</v>
      </c>
      <c r="Q40" s="4">
        <v>16744</v>
      </c>
      <c r="R40" s="4">
        <v>453775</v>
      </c>
      <c r="S40" s="4">
        <v>0</v>
      </c>
      <c r="T40" s="4">
        <v>0</v>
      </c>
      <c r="U40" s="4">
        <v>0</v>
      </c>
      <c r="V40" s="4">
        <v>0</v>
      </c>
      <c r="W40" s="4">
        <v>386400</v>
      </c>
      <c r="X40" s="4">
        <v>0</v>
      </c>
      <c r="Y40" s="4">
        <v>0</v>
      </c>
      <c r="Z40" s="4">
        <v>35054</v>
      </c>
      <c r="AA40" s="4">
        <v>546112</v>
      </c>
      <c r="AB40" s="4">
        <v>13957855.75</v>
      </c>
      <c r="AC40" s="4">
        <v>0</v>
      </c>
      <c r="AD40" s="4">
        <v>82502</v>
      </c>
      <c r="AE40" s="4">
        <v>122776</v>
      </c>
      <c r="AF40" s="4">
        <v>294257</v>
      </c>
      <c r="AG40" s="4">
        <v>145215</v>
      </c>
      <c r="AH40" s="4">
        <v>0</v>
      </c>
      <c r="AI40" s="4">
        <v>354134</v>
      </c>
      <c r="AJ40" s="4">
        <v>998884</v>
      </c>
    </row>
    <row r="41" spans="1:36" x14ac:dyDescent="0.25">
      <c r="A41" s="4">
        <v>116</v>
      </c>
      <c r="B41" s="4">
        <v>1</v>
      </c>
      <c r="C41" s="4" t="s">
        <v>42</v>
      </c>
      <c r="D41" s="4">
        <v>867</v>
      </c>
      <c r="E41" s="4">
        <v>950.2</v>
      </c>
      <c r="F41" s="4">
        <v>1197</v>
      </c>
      <c r="G41" s="4">
        <v>1301.8</v>
      </c>
      <c r="H41" s="4">
        <v>8380988</v>
      </c>
      <c r="I41" s="4">
        <v>0</v>
      </c>
      <c r="J41" s="4">
        <v>591870</v>
      </c>
      <c r="K41" s="4">
        <v>0</v>
      </c>
      <c r="L41" s="4">
        <v>0</v>
      </c>
      <c r="M41" s="4">
        <v>0</v>
      </c>
      <c r="N41" s="4">
        <v>232479</v>
      </c>
      <c r="O41" s="4">
        <v>279162</v>
      </c>
      <c r="P41" s="4">
        <v>214221.25</v>
      </c>
      <c r="Q41" s="4">
        <v>16923</v>
      </c>
      <c r="R41" s="4">
        <v>65819</v>
      </c>
      <c r="S41" s="4">
        <v>0</v>
      </c>
      <c r="T41" s="4">
        <v>0</v>
      </c>
      <c r="U41" s="4">
        <v>0</v>
      </c>
      <c r="V41" s="4">
        <v>-7726</v>
      </c>
      <c r="W41" s="4">
        <v>390540</v>
      </c>
      <c r="X41" s="4">
        <v>0</v>
      </c>
      <c r="Y41" s="4">
        <v>0</v>
      </c>
      <c r="Z41" s="4">
        <v>33799</v>
      </c>
      <c r="AA41" s="4">
        <v>551963</v>
      </c>
      <c r="AB41" s="4">
        <v>10750038.25</v>
      </c>
      <c r="AC41" s="4">
        <v>0</v>
      </c>
      <c r="AD41" s="4">
        <v>104860</v>
      </c>
      <c r="AE41" s="4">
        <v>214221.25</v>
      </c>
      <c r="AF41" s="4">
        <v>65819</v>
      </c>
      <c r="AG41" s="4">
        <v>239312</v>
      </c>
      <c r="AH41" s="4">
        <v>0</v>
      </c>
      <c r="AI41" s="4">
        <v>551963</v>
      </c>
      <c r="AJ41" s="4">
        <v>1176175.25</v>
      </c>
    </row>
    <row r="42" spans="1:36" x14ac:dyDescent="0.25">
      <c r="A42" s="4">
        <v>118</v>
      </c>
      <c r="B42" s="4">
        <v>1</v>
      </c>
      <c r="C42" s="4" t="s">
        <v>43</v>
      </c>
      <c r="D42" s="4">
        <v>391</v>
      </c>
      <c r="E42" s="4">
        <v>429.59999999999991</v>
      </c>
      <c r="F42" s="4">
        <v>336</v>
      </c>
      <c r="G42" s="4">
        <v>365.6</v>
      </c>
      <c r="H42" s="4">
        <v>2353733</v>
      </c>
      <c r="I42" s="4">
        <v>0</v>
      </c>
      <c r="J42" s="4">
        <v>566843</v>
      </c>
      <c r="K42" s="4">
        <v>0</v>
      </c>
      <c r="L42" s="4">
        <v>123144</v>
      </c>
      <c r="M42" s="4">
        <v>603621</v>
      </c>
      <c r="N42" s="4">
        <v>235151.85117479123</v>
      </c>
      <c r="O42" s="4">
        <v>78205</v>
      </c>
      <c r="P42" s="4">
        <v>61237.5</v>
      </c>
      <c r="Q42" s="4">
        <v>4753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109680</v>
      </c>
      <c r="X42" s="4">
        <v>0</v>
      </c>
      <c r="Y42" s="4">
        <v>0</v>
      </c>
      <c r="Z42" s="4">
        <v>10114</v>
      </c>
      <c r="AA42" s="4">
        <v>155014</v>
      </c>
      <c r="AB42" s="4">
        <v>4301496.3511747913</v>
      </c>
      <c r="AC42" s="4">
        <v>0</v>
      </c>
      <c r="AD42" s="4">
        <v>78205</v>
      </c>
      <c r="AE42" s="4">
        <v>61237.5</v>
      </c>
      <c r="AF42" s="4">
        <v>0</v>
      </c>
      <c r="AG42" s="4">
        <v>109680</v>
      </c>
      <c r="AH42" s="4">
        <v>0</v>
      </c>
      <c r="AI42" s="4">
        <v>155014</v>
      </c>
      <c r="AJ42" s="4">
        <v>404136.5</v>
      </c>
    </row>
    <row r="43" spans="1:36" x14ac:dyDescent="0.25">
      <c r="A43" s="4">
        <v>129</v>
      </c>
      <c r="B43" s="4">
        <v>1</v>
      </c>
      <c r="C43" s="4" t="s">
        <v>44</v>
      </c>
      <c r="D43" s="4">
        <v>1320</v>
      </c>
      <c r="E43" s="4">
        <v>1449.6</v>
      </c>
      <c r="F43" s="4">
        <v>1554</v>
      </c>
      <c r="G43" s="4">
        <v>1705.8</v>
      </c>
      <c r="H43" s="4">
        <v>10981940</v>
      </c>
      <c r="I43" s="4">
        <v>241522</v>
      </c>
      <c r="J43" s="4">
        <v>879043</v>
      </c>
      <c r="K43" s="4">
        <v>104101</v>
      </c>
      <c r="L43" s="4">
        <v>0</v>
      </c>
      <c r="M43" s="4">
        <v>0</v>
      </c>
      <c r="N43" s="4">
        <v>268618</v>
      </c>
      <c r="O43" s="4">
        <v>394952</v>
      </c>
      <c r="P43" s="4">
        <v>269415</v>
      </c>
      <c r="Q43" s="4">
        <v>22175</v>
      </c>
      <c r="R43" s="4">
        <v>12811</v>
      </c>
      <c r="S43" s="4">
        <v>0</v>
      </c>
      <c r="T43" s="4">
        <v>0</v>
      </c>
      <c r="U43" s="4">
        <v>0</v>
      </c>
      <c r="V43" s="4">
        <v>0</v>
      </c>
      <c r="W43" s="4">
        <v>779141</v>
      </c>
      <c r="X43" s="4">
        <v>0</v>
      </c>
      <c r="Y43" s="4">
        <v>0</v>
      </c>
      <c r="Z43" s="4">
        <v>37061</v>
      </c>
      <c r="AA43" s="4">
        <v>723259</v>
      </c>
      <c r="AB43" s="4">
        <v>14714038</v>
      </c>
      <c r="AC43" s="4">
        <v>0</v>
      </c>
      <c r="AD43" s="4">
        <v>93086</v>
      </c>
      <c r="AE43" s="4">
        <v>133568</v>
      </c>
      <c r="AF43" s="4">
        <v>6351</v>
      </c>
      <c r="AG43" s="4">
        <v>279604</v>
      </c>
      <c r="AH43" s="4">
        <v>0</v>
      </c>
      <c r="AI43" s="4">
        <v>358571</v>
      </c>
      <c r="AJ43" s="4">
        <v>871180</v>
      </c>
    </row>
    <row r="44" spans="1:36" x14ac:dyDescent="0.25">
      <c r="A44" s="4">
        <v>138</v>
      </c>
      <c r="B44" s="4">
        <v>1</v>
      </c>
      <c r="C44" s="4" t="s">
        <v>45</v>
      </c>
      <c r="D44" s="4">
        <v>3339</v>
      </c>
      <c r="E44" s="4">
        <v>3650</v>
      </c>
      <c r="F44" s="4">
        <v>2729</v>
      </c>
      <c r="G44" s="4">
        <v>2988.8</v>
      </c>
      <c r="H44" s="4">
        <v>19241894</v>
      </c>
      <c r="I44" s="4">
        <v>214914</v>
      </c>
      <c r="J44" s="4">
        <v>695060</v>
      </c>
      <c r="K44" s="4">
        <v>17363</v>
      </c>
      <c r="L44" s="4">
        <v>0</v>
      </c>
      <c r="M44" s="4">
        <v>0</v>
      </c>
      <c r="N44" s="4">
        <v>433936.91760824999</v>
      </c>
      <c r="O44" s="4">
        <v>657262</v>
      </c>
      <c r="P44" s="4">
        <v>497393.75</v>
      </c>
      <c r="Q44" s="4">
        <v>38854</v>
      </c>
      <c r="R44" s="4">
        <v>55502</v>
      </c>
      <c r="S44" s="4">
        <v>0</v>
      </c>
      <c r="T44" s="4">
        <v>0</v>
      </c>
      <c r="U44" s="4">
        <v>0</v>
      </c>
      <c r="V44" s="4">
        <v>0</v>
      </c>
      <c r="W44" s="4">
        <v>896640</v>
      </c>
      <c r="X44" s="4">
        <v>710060</v>
      </c>
      <c r="Y44" s="4">
        <v>88347</v>
      </c>
      <c r="Z44" s="4">
        <v>60593</v>
      </c>
      <c r="AA44" s="4">
        <v>1267251</v>
      </c>
      <c r="AB44" s="4">
        <v>24165010.66760825</v>
      </c>
      <c r="AC44" s="4">
        <v>0</v>
      </c>
      <c r="AD44" s="4">
        <v>185146</v>
      </c>
      <c r="AE44" s="4">
        <v>431860</v>
      </c>
      <c r="AF44" s="4">
        <v>48189</v>
      </c>
      <c r="AG44" s="4">
        <v>451178</v>
      </c>
      <c r="AH44" s="4">
        <v>256248</v>
      </c>
      <c r="AI44" s="4">
        <v>1100284</v>
      </c>
      <c r="AJ44" s="4">
        <v>2216657</v>
      </c>
    </row>
    <row r="45" spans="1:36" x14ac:dyDescent="0.25">
      <c r="A45" s="4">
        <v>139</v>
      </c>
      <c r="B45" s="4">
        <v>1</v>
      </c>
      <c r="C45" s="4" t="s">
        <v>46</v>
      </c>
      <c r="D45" s="4">
        <v>882</v>
      </c>
      <c r="E45" s="4">
        <v>967.4</v>
      </c>
      <c r="F45" s="4">
        <v>837</v>
      </c>
      <c r="G45" s="4">
        <v>916.80000000000007</v>
      </c>
      <c r="H45" s="4">
        <v>5902358</v>
      </c>
      <c r="I45" s="4">
        <v>0</v>
      </c>
      <c r="J45" s="4">
        <v>248260</v>
      </c>
      <c r="K45" s="4">
        <v>15138</v>
      </c>
      <c r="L45" s="4">
        <v>22443</v>
      </c>
      <c r="M45" s="4">
        <v>0</v>
      </c>
      <c r="N45" s="4">
        <v>136097</v>
      </c>
      <c r="O45" s="4">
        <v>201318</v>
      </c>
      <c r="P45" s="4">
        <v>105547.5</v>
      </c>
      <c r="Q45" s="4">
        <v>11918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1100160</v>
      </c>
      <c r="X45" s="4">
        <v>220480</v>
      </c>
      <c r="Y45" s="4">
        <v>27045</v>
      </c>
      <c r="Z45" s="4">
        <v>16024</v>
      </c>
      <c r="AA45" s="4">
        <v>388723</v>
      </c>
      <c r="AB45" s="4">
        <v>8175031.5</v>
      </c>
      <c r="AC45" s="4">
        <v>0</v>
      </c>
      <c r="AD45" s="4">
        <v>52178</v>
      </c>
      <c r="AE45" s="4">
        <v>88459</v>
      </c>
      <c r="AF45" s="4">
        <v>0</v>
      </c>
      <c r="AG45" s="4">
        <v>890430</v>
      </c>
      <c r="AH45" s="4">
        <v>77458</v>
      </c>
      <c r="AI45" s="4">
        <v>325786</v>
      </c>
      <c r="AJ45" s="4">
        <v>1356853</v>
      </c>
    </row>
    <row r="46" spans="1:36" x14ac:dyDescent="0.25">
      <c r="A46" s="4">
        <v>146</v>
      </c>
      <c r="B46" s="4">
        <v>1</v>
      </c>
      <c r="C46" s="4" t="s">
        <v>47</v>
      </c>
      <c r="D46" s="4">
        <v>824</v>
      </c>
      <c r="E46" s="4">
        <v>904.80000000000007</v>
      </c>
      <c r="F46" s="4">
        <v>878</v>
      </c>
      <c r="G46" s="4">
        <v>957.4</v>
      </c>
      <c r="H46" s="4">
        <v>6163741</v>
      </c>
      <c r="I46" s="4">
        <v>0</v>
      </c>
      <c r="J46" s="4">
        <v>76258</v>
      </c>
      <c r="K46" s="4">
        <v>0</v>
      </c>
      <c r="L46" s="4">
        <v>1411</v>
      </c>
      <c r="M46" s="4">
        <v>17370</v>
      </c>
      <c r="N46" s="4">
        <v>260643</v>
      </c>
      <c r="O46" s="4">
        <v>224687</v>
      </c>
      <c r="P46" s="4">
        <v>145687.5</v>
      </c>
      <c r="Q46" s="4">
        <v>12446</v>
      </c>
      <c r="R46" s="4">
        <v>10780</v>
      </c>
      <c r="S46" s="4">
        <v>0</v>
      </c>
      <c r="T46" s="4">
        <v>0</v>
      </c>
      <c r="U46" s="4">
        <v>0</v>
      </c>
      <c r="V46" s="4">
        <v>0</v>
      </c>
      <c r="W46" s="4">
        <v>528648</v>
      </c>
      <c r="X46" s="4">
        <v>0</v>
      </c>
      <c r="Y46" s="4">
        <v>0</v>
      </c>
      <c r="Z46" s="4">
        <v>17463</v>
      </c>
      <c r="AA46" s="4">
        <v>405938</v>
      </c>
      <c r="AB46" s="4">
        <v>7865072.5</v>
      </c>
      <c r="AC46" s="4">
        <v>0</v>
      </c>
      <c r="AD46" s="4">
        <v>93781</v>
      </c>
      <c r="AE46" s="4">
        <v>112420</v>
      </c>
      <c r="AF46" s="4">
        <v>8318</v>
      </c>
      <c r="AG46" s="4">
        <v>314745</v>
      </c>
      <c r="AH46" s="4">
        <v>0</v>
      </c>
      <c r="AI46" s="4">
        <v>313242</v>
      </c>
      <c r="AJ46" s="4">
        <v>842506</v>
      </c>
    </row>
    <row r="47" spans="1:36" x14ac:dyDescent="0.25">
      <c r="A47" s="4">
        <v>150</v>
      </c>
      <c r="B47" s="4">
        <v>1</v>
      </c>
      <c r="C47" s="4" t="s">
        <v>48</v>
      </c>
      <c r="D47" s="4">
        <v>893</v>
      </c>
      <c r="E47" s="4">
        <v>973.40000000000009</v>
      </c>
      <c r="F47" s="4">
        <v>1005</v>
      </c>
      <c r="G47" s="4">
        <v>1098.1999999999998</v>
      </c>
      <c r="H47" s="4">
        <v>7070212</v>
      </c>
      <c r="I47" s="4">
        <v>0</v>
      </c>
      <c r="J47" s="4">
        <v>54534</v>
      </c>
      <c r="K47" s="4">
        <v>14956</v>
      </c>
      <c r="L47" s="4">
        <v>0</v>
      </c>
      <c r="M47" s="4">
        <v>0</v>
      </c>
      <c r="N47" s="4">
        <v>183794</v>
      </c>
      <c r="O47" s="4">
        <v>241750</v>
      </c>
      <c r="P47" s="4">
        <v>183948.75</v>
      </c>
      <c r="Q47" s="4">
        <v>14277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329460</v>
      </c>
      <c r="X47" s="4">
        <v>162017</v>
      </c>
      <c r="Y47" s="4">
        <v>0</v>
      </c>
      <c r="Z47" s="4">
        <v>22956</v>
      </c>
      <c r="AA47" s="4">
        <v>465637</v>
      </c>
      <c r="AB47" s="4">
        <v>8581524.75</v>
      </c>
      <c r="AC47" s="4">
        <v>0</v>
      </c>
      <c r="AD47" s="4">
        <v>56463</v>
      </c>
      <c r="AE47" s="4">
        <v>136114</v>
      </c>
      <c r="AF47" s="4">
        <v>0</v>
      </c>
      <c r="AG47" s="4">
        <v>141285</v>
      </c>
      <c r="AH47" s="4">
        <v>0</v>
      </c>
      <c r="AI47" s="4">
        <v>344551</v>
      </c>
      <c r="AJ47" s="4">
        <v>678413</v>
      </c>
    </row>
    <row r="48" spans="1:36" x14ac:dyDescent="0.25">
      <c r="A48" s="4">
        <v>152</v>
      </c>
      <c r="B48" s="4">
        <v>1</v>
      </c>
      <c r="C48" s="4" t="s">
        <v>49</v>
      </c>
      <c r="D48" s="4">
        <v>7045</v>
      </c>
      <c r="E48" s="4">
        <v>7635.0000000000018</v>
      </c>
      <c r="F48" s="4">
        <v>6913</v>
      </c>
      <c r="G48" s="4">
        <v>7517.9999999999991</v>
      </c>
      <c r="H48" s="4">
        <v>48400884</v>
      </c>
      <c r="I48" s="4">
        <v>456436</v>
      </c>
      <c r="J48" s="4">
        <v>4359213</v>
      </c>
      <c r="K48" s="4">
        <v>222500</v>
      </c>
      <c r="L48" s="4">
        <v>0</v>
      </c>
      <c r="M48" s="4">
        <v>0</v>
      </c>
      <c r="N48" s="4">
        <v>599999.7777207999</v>
      </c>
      <c r="O48" s="4">
        <v>1617096</v>
      </c>
      <c r="P48" s="4">
        <v>1138507.5</v>
      </c>
      <c r="Q48" s="4">
        <v>97734</v>
      </c>
      <c r="R48" s="4">
        <v>393642</v>
      </c>
      <c r="S48" s="4">
        <v>0</v>
      </c>
      <c r="T48" s="4">
        <v>0</v>
      </c>
      <c r="U48" s="4">
        <v>0</v>
      </c>
      <c r="V48" s="4">
        <v>0</v>
      </c>
      <c r="W48" s="4">
        <v>3936876</v>
      </c>
      <c r="X48" s="4">
        <v>0</v>
      </c>
      <c r="Y48" s="4">
        <v>0</v>
      </c>
      <c r="Z48" s="4">
        <v>153120</v>
      </c>
      <c r="AA48" s="4">
        <v>3187632</v>
      </c>
      <c r="AB48" s="4">
        <v>64563640.277720802</v>
      </c>
      <c r="AC48" s="4">
        <v>0</v>
      </c>
      <c r="AD48" s="4">
        <v>401370</v>
      </c>
      <c r="AE48" s="4">
        <v>975682</v>
      </c>
      <c r="AF48" s="4">
        <v>337345</v>
      </c>
      <c r="AG48" s="4">
        <v>2561166</v>
      </c>
      <c r="AH48" s="4">
        <v>0</v>
      </c>
      <c r="AI48" s="4">
        <v>2731748</v>
      </c>
      <c r="AJ48" s="4">
        <v>7007311</v>
      </c>
    </row>
    <row r="49" spans="1:36" x14ac:dyDescent="0.25">
      <c r="A49" s="4">
        <v>160.1</v>
      </c>
      <c r="B49" s="4">
        <v>70</v>
      </c>
      <c r="C49" s="4" t="s">
        <v>50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231519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231519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</row>
    <row r="50" spans="1:36" x14ac:dyDescent="0.25">
      <c r="A50" s="4">
        <v>160.19999999999999</v>
      </c>
      <c r="B50" s="4">
        <v>90</v>
      </c>
      <c r="C50" s="4" t="s">
        <v>51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623579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623579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</row>
    <row r="51" spans="1:36" x14ac:dyDescent="0.25">
      <c r="A51" s="4">
        <v>162</v>
      </c>
      <c r="B51" s="4">
        <v>1</v>
      </c>
      <c r="C51" s="4" t="s">
        <v>52</v>
      </c>
      <c r="D51" s="4">
        <v>1041.2</v>
      </c>
      <c r="E51" s="4">
        <v>1135.2</v>
      </c>
      <c r="F51" s="4">
        <v>1037.2</v>
      </c>
      <c r="G51" s="4">
        <v>1131.2</v>
      </c>
      <c r="H51" s="4">
        <v>7282666</v>
      </c>
      <c r="I51" s="4">
        <v>18421</v>
      </c>
      <c r="J51" s="4">
        <v>760736</v>
      </c>
      <c r="K51" s="4">
        <v>0</v>
      </c>
      <c r="L51" s="4">
        <v>0</v>
      </c>
      <c r="M51" s="4">
        <v>0</v>
      </c>
      <c r="N51" s="4">
        <v>361668.63746562501</v>
      </c>
      <c r="O51" s="4">
        <v>252430</v>
      </c>
      <c r="P51" s="4">
        <v>186430</v>
      </c>
      <c r="Q51" s="4">
        <v>14706</v>
      </c>
      <c r="R51" s="4">
        <v>52352</v>
      </c>
      <c r="S51" s="4">
        <v>0</v>
      </c>
      <c r="T51" s="4">
        <v>0</v>
      </c>
      <c r="U51" s="4">
        <v>0</v>
      </c>
      <c r="V51" s="4">
        <v>0</v>
      </c>
      <c r="W51" s="4">
        <v>339360</v>
      </c>
      <c r="X51" s="4">
        <v>0</v>
      </c>
      <c r="Y51" s="4">
        <v>0</v>
      </c>
      <c r="Z51" s="4">
        <v>19419</v>
      </c>
      <c r="AA51" s="4">
        <v>479629</v>
      </c>
      <c r="AB51" s="4">
        <v>9767817.6374656241</v>
      </c>
      <c r="AC51" s="4">
        <v>0</v>
      </c>
      <c r="AD51" s="4">
        <v>53547</v>
      </c>
      <c r="AE51" s="4">
        <v>98136</v>
      </c>
      <c r="AF51" s="4">
        <v>27558</v>
      </c>
      <c r="AG51" s="4">
        <v>103529</v>
      </c>
      <c r="AH51" s="4">
        <v>0</v>
      </c>
      <c r="AI51" s="4">
        <v>252475</v>
      </c>
      <c r="AJ51" s="4">
        <v>535245</v>
      </c>
    </row>
    <row r="52" spans="1:36" x14ac:dyDescent="0.25">
      <c r="A52" s="4">
        <v>166</v>
      </c>
      <c r="B52" s="4">
        <v>1</v>
      </c>
      <c r="C52" s="4" t="s">
        <v>53</v>
      </c>
      <c r="D52" s="4">
        <v>587</v>
      </c>
      <c r="E52" s="4">
        <v>639.19999999999993</v>
      </c>
      <c r="F52" s="4">
        <v>459</v>
      </c>
      <c r="G52" s="4">
        <v>507</v>
      </c>
      <c r="H52" s="4">
        <v>3264066</v>
      </c>
      <c r="I52" s="4">
        <v>12281</v>
      </c>
      <c r="J52" s="4">
        <v>217577</v>
      </c>
      <c r="K52" s="4">
        <v>0</v>
      </c>
      <c r="L52" s="4">
        <v>130147</v>
      </c>
      <c r="M52" s="4">
        <v>543281</v>
      </c>
      <c r="N52" s="4">
        <v>323026</v>
      </c>
      <c r="O52" s="4">
        <v>114459</v>
      </c>
      <c r="P52" s="4">
        <v>61318.75</v>
      </c>
      <c r="Q52" s="4">
        <v>6591</v>
      </c>
      <c r="R52" s="4">
        <v>0</v>
      </c>
      <c r="S52" s="4">
        <v>0</v>
      </c>
      <c r="T52" s="4">
        <v>0</v>
      </c>
      <c r="U52" s="4">
        <v>115861</v>
      </c>
      <c r="V52" s="4">
        <v>0</v>
      </c>
      <c r="W52" s="4">
        <v>557700</v>
      </c>
      <c r="X52" s="4">
        <v>127400</v>
      </c>
      <c r="Y52" s="4">
        <v>1442</v>
      </c>
      <c r="Z52" s="4">
        <v>11119</v>
      </c>
      <c r="AA52" s="4">
        <v>214968</v>
      </c>
      <c r="AB52" s="4">
        <v>5573836.75</v>
      </c>
      <c r="AC52" s="4">
        <v>0</v>
      </c>
      <c r="AD52" s="4">
        <v>114459</v>
      </c>
      <c r="AE52" s="4">
        <v>61318.75</v>
      </c>
      <c r="AF52" s="4">
        <v>0</v>
      </c>
      <c r="AG52" s="4">
        <v>557700</v>
      </c>
      <c r="AH52" s="4">
        <v>45976</v>
      </c>
      <c r="AI52" s="4">
        <v>214968</v>
      </c>
      <c r="AJ52" s="4">
        <v>948445.75</v>
      </c>
    </row>
    <row r="53" spans="1:36" x14ac:dyDescent="0.25">
      <c r="A53" s="4">
        <v>173</v>
      </c>
      <c r="B53" s="4">
        <v>1</v>
      </c>
      <c r="C53" s="4" t="s">
        <v>54</v>
      </c>
      <c r="D53" s="4">
        <v>467</v>
      </c>
      <c r="E53" s="4">
        <v>510.8</v>
      </c>
      <c r="F53" s="4">
        <v>496</v>
      </c>
      <c r="G53" s="4">
        <v>543.59999999999991</v>
      </c>
      <c r="H53" s="4">
        <v>3499697</v>
      </c>
      <c r="I53" s="4">
        <v>0</v>
      </c>
      <c r="J53" s="4">
        <v>448760</v>
      </c>
      <c r="K53" s="4">
        <v>22272</v>
      </c>
      <c r="L53" s="4">
        <v>128268</v>
      </c>
      <c r="M53" s="4">
        <v>0</v>
      </c>
      <c r="N53" s="4">
        <v>122421</v>
      </c>
      <c r="O53" s="4">
        <v>131663</v>
      </c>
      <c r="P53" s="4">
        <v>55970</v>
      </c>
      <c r="Q53" s="4">
        <v>7067</v>
      </c>
      <c r="R53" s="4">
        <v>0</v>
      </c>
      <c r="S53" s="4">
        <v>0</v>
      </c>
      <c r="T53" s="4">
        <v>0</v>
      </c>
      <c r="U53" s="4">
        <v>0</v>
      </c>
      <c r="V53" s="4">
        <v>-7726</v>
      </c>
      <c r="W53" s="4">
        <v>765954</v>
      </c>
      <c r="X53" s="4">
        <v>0</v>
      </c>
      <c r="Y53" s="4">
        <v>3967</v>
      </c>
      <c r="Z53" s="4">
        <v>11605</v>
      </c>
      <c r="AA53" s="4">
        <v>230486</v>
      </c>
      <c r="AB53" s="4">
        <v>5420404</v>
      </c>
      <c r="AC53" s="4">
        <v>0</v>
      </c>
      <c r="AD53" s="4">
        <v>72921</v>
      </c>
      <c r="AE53" s="4">
        <v>28475</v>
      </c>
      <c r="AF53" s="4">
        <v>0</v>
      </c>
      <c r="AG53" s="4">
        <v>490967</v>
      </c>
      <c r="AH53" s="4">
        <v>0</v>
      </c>
      <c r="AI53" s="4">
        <v>117260</v>
      </c>
      <c r="AJ53" s="4">
        <v>709623</v>
      </c>
    </row>
    <row r="54" spans="1:36" x14ac:dyDescent="0.25">
      <c r="A54" s="4">
        <v>177</v>
      </c>
      <c r="B54" s="4">
        <v>1</v>
      </c>
      <c r="C54" s="4" t="s">
        <v>55</v>
      </c>
      <c r="D54" s="4">
        <v>1009</v>
      </c>
      <c r="E54" s="4">
        <v>1102.5999999999999</v>
      </c>
      <c r="F54" s="4">
        <v>1078</v>
      </c>
      <c r="G54" s="4">
        <v>1177.2</v>
      </c>
      <c r="H54" s="4">
        <v>7578814</v>
      </c>
      <c r="I54" s="4">
        <v>0</v>
      </c>
      <c r="J54" s="4">
        <v>617178</v>
      </c>
      <c r="K54" s="4">
        <v>83194</v>
      </c>
      <c r="L54" s="4">
        <v>0</v>
      </c>
      <c r="M54" s="4">
        <v>0</v>
      </c>
      <c r="N54" s="4">
        <v>211267</v>
      </c>
      <c r="O54" s="4">
        <v>271805</v>
      </c>
      <c r="P54" s="4">
        <v>155187.5</v>
      </c>
      <c r="Q54" s="4">
        <v>15304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1074784</v>
      </c>
      <c r="X54" s="4">
        <v>276640</v>
      </c>
      <c r="Y54" s="4">
        <v>6491</v>
      </c>
      <c r="Z54" s="4">
        <v>23878</v>
      </c>
      <c r="AA54" s="4">
        <v>499133</v>
      </c>
      <c r="AB54" s="4">
        <v>10537035.5</v>
      </c>
      <c r="AC54" s="4">
        <v>0</v>
      </c>
      <c r="AD54" s="4">
        <v>111018</v>
      </c>
      <c r="AE54" s="4">
        <v>109617</v>
      </c>
      <c r="AF54" s="4">
        <v>0</v>
      </c>
      <c r="AG54" s="4">
        <v>707183</v>
      </c>
      <c r="AH54" s="4">
        <v>99834</v>
      </c>
      <c r="AI54" s="4">
        <v>352565</v>
      </c>
      <c r="AJ54" s="4">
        <v>1280383</v>
      </c>
    </row>
    <row r="55" spans="1:36" x14ac:dyDescent="0.25">
      <c r="A55" s="4">
        <v>181</v>
      </c>
      <c r="B55" s="4">
        <v>1</v>
      </c>
      <c r="C55" s="4" t="s">
        <v>56</v>
      </c>
      <c r="D55" s="4">
        <v>6850</v>
      </c>
      <c r="E55" s="4">
        <v>7488.2</v>
      </c>
      <c r="F55" s="4">
        <v>6538</v>
      </c>
      <c r="G55" s="4">
        <v>7143.8</v>
      </c>
      <c r="H55" s="4">
        <v>45991784</v>
      </c>
      <c r="I55" s="4">
        <v>350003</v>
      </c>
      <c r="J55" s="4">
        <v>3814431</v>
      </c>
      <c r="K55" s="4">
        <v>14217</v>
      </c>
      <c r="L55" s="4">
        <v>0</v>
      </c>
      <c r="M55" s="4">
        <v>0</v>
      </c>
      <c r="N55" s="4">
        <v>871984.55747787503</v>
      </c>
      <c r="O55" s="4">
        <v>1634024</v>
      </c>
      <c r="P55" s="4">
        <v>1192462.5</v>
      </c>
      <c r="Q55" s="4">
        <v>92869</v>
      </c>
      <c r="R55" s="4">
        <v>70866</v>
      </c>
      <c r="S55" s="4">
        <v>0</v>
      </c>
      <c r="T55" s="4">
        <v>0</v>
      </c>
      <c r="U55" s="4">
        <v>55842</v>
      </c>
      <c r="V55" s="4">
        <v>0</v>
      </c>
      <c r="W55" s="4">
        <v>2143140</v>
      </c>
      <c r="X55" s="4">
        <v>1771120</v>
      </c>
      <c r="Y55" s="4">
        <v>7933</v>
      </c>
      <c r="Z55" s="4">
        <v>155010</v>
      </c>
      <c r="AA55" s="4">
        <v>3028971</v>
      </c>
      <c r="AB55" s="4">
        <v>59423537.057477877</v>
      </c>
      <c r="AC55" s="4">
        <v>0</v>
      </c>
      <c r="AD55" s="4">
        <v>586349</v>
      </c>
      <c r="AE55" s="4">
        <v>1192462.5</v>
      </c>
      <c r="AF55" s="4">
        <v>70866</v>
      </c>
      <c r="AG55" s="4">
        <v>1243182</v>
      </c>
      <c r="AH55" s="4">
        <v>639165</v>
      </c>
      <c r="AI55" s="4">
        <v>3028971</v>
      </c>
      <c r="AJ55" s="4">
        <v>6121830.5</v>
      </c>
    </row>
    <row r="56" spans="1:36" x14ac:dyDescent="0.25">
      <c r="A56" s="4">
        <v>182</v>
      </c>
      <c r="B56" s="4">
        <v>1</v>
      </c>
      <c r="C56" s="4" t="s">
        <v>57</v>
      </c>
      <c r="D56" s="4">
        <v>1233</v>
      </c>
      <c r="E56" s="4">
        <v>1350.4</v>
      </c>
      <c r="F56" s="4">
        <v>1021</v>
      </c>
      <c r="G56" s="4">
        <v>1117.6000000000001</v>
      </c>
      <c r="H56" s="4">
        <v>7195109</v>
      </c>
      <c r="I56" s="4">
        <v>0</v>
      </c>
      <c r="J56" s="4">
        <v>620369</v>
      </c>
      <c r="K56" s="4">
        <v>0</v>
      </c>
      <c r="L56" s="4">
        <v>0</v>
      </c>
      <c r="M56" s="4">
        <v>0</v>
      </c>
      <c r="N56" s="4">
        <v>242183.28277700001</v>
      </c>
      <c r="O56" s="4">
        <v>249213</v>
      </c>
      <c r="P56" s="4">
        <v>187197.5</v>
      </c>
      <c r="Q56" s="4">
        <v>14529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335280</v>
      </c>
      <c r="X56" s="4">
        <v>0</v>
      </c>
      <c r="Y56" s="4">
        <v>32815</v>
      </c>
      <c r="Z56" s="4">
        <v>21039</v>
      </c>
      <c r="AA56" s="4">
        <v>473862</v>
      </c>
      <c r="AB56" s="4">
        <v>9371596.7827770002</v>
      </c>
      <c r="AC56" s="4">
        <v>0</v>
      </c>
      <c r="AD56" s="4">
        <v>206641</v>
      </c>
      <c r="AE56" s="4">
        <v>187197.5</v>
      </c>
      <c r="AF56" s="4">
        <v>0</v>
      </c>
      <c r="AG56" s="4">
        <v>272757</v>
      </c>
      <c r="AH56" s="4">
        <v>0</v>
      </c>
      <c r="AI56" s="4">
        <v>473862</v>
      </c>
      <c r="AJ56" s="4">
        <v>1140457.5</v>
      </c>
    </row>
    <row r="57" spans="1:36" x14ac:dyDescent="0.25">
      <c r="A57" s="4">
        <v>186</v>
      </c>
      <c r="B57" s="4">
        <v>1</v>
      </c>
      <c r="C57" s="4" t="s">
        <v>58</v>
      </c>
      <c r="D57" s="4">
        <v>1503</v>
      </c>
      <c r="E57" s="4">
        <v>1654.4</v>
      </c>
      <c r="F57" s="4">
        <v>1773</v>
      </c>
      <c r="G57" s="4">
        <v>1959.3999999999999</v>
      </c>
      <c r="H57" s="4">
        <v>12614617</v>
      </c>
      <c r="I57" s="4">
        <v>0</v>
      </c>
      <c r="J57" s="4">
        <v>328941</v>
      </c>
      <c r="K57" s="4">
        <v>14579</v>
      </c>
      <c r="L57" s="4">
        <v>0</v>
      </c>
      <c r="M57" s="4">
        <v>0</v>
      </c>
      <c r="N57" s="4">
        <v>271753</v>
      </c>
      <c r="O57" s="4">
        <v>428723</v>
      </c>
      <c r="P57" s="4">
        <v>328200</v>
      </c>
      <c r="Q57" s="4">
        <v>25472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587820</v>
      </c>
      <c r="X57" s="4">
        <v>0</v>
      </c>
      <c r="Y57" s="4">
        <v>0</v>
      </c>
      <c r="Z57" s="4">
        <v>63141</v>
      </c>
      <c r="AA57" s="4">
        <v>830786</v>
      </c>
      <c r="AB57" s="4">
        <v>15494032</v>
      </c>
      <c r="AC57" s="4">
        <v>0</v>
      </c>
      <c r="AD57" s="4">
        <v>327876</v>
      </c>
      <c r="AE57" s="4">
        <v>328200</v>
      </c>
      <c r="AF57" s="4">
        <v>0</v>
      </c>
      <c r="AG57" s="4">
        <v>524890</v>
      </c>
      <c r="AH57" s="4">
        <v>0</v>
      </c>
      <c r="AI57" s="4">
        <v>830786</v>
      </c>
      <c r="AJ57" s="4">
        <v>2011752</v>
      </c>
    </row>
    <row r="58" spans="1:36" x14ac:dyDescent="0.25">
      <c r="A58" s="4">
        <v>191</v>
      </c>
      <c r="B58" s="4">
        <v>1</v>
      </c>
      <c r="C58" s="4" t="s">
        <v>59</v>
      </c>
      <c r="D58" s="4">
        <v>10868.6</v>
      </c>
      <c r="E58" s="4">
        <v>11906.6</v>
      </c>
      <c r="F58" s="4">
        <v>8650.6</v>
      </c>
      <c r="G58" s="4">
        <v>9479.7999999999993</v>
      </c>
      <c r="H58" s="4">
        <v>61030952</v>
      </c>
      <c r="I58" s="4">
        <v>901615</v>
      </c>
      <c r="J58" s="4">
        <v>8278457</v>
      </c>
      <c r="K58" s="4">
        <v>1286946</v>
      </c>
      <c r="L58" s="4">
        <v>0</v>
      </c>
      <c r="M58" s="4">
        <v>0</v>
      </c>
      <c r="N58" s="4">
        <v>0</v>
      </c>
      <c r="O58" s="4">
        <v>2211419</v>
      </c>
      <c r="P58" s="4">
        <v>786263.75</v>
      </c>
      <c r="Q58" s="4">
        <v>123237</v>
      </c>
      <c r="R58" s="4">
        <v>319659</v>
      </c>
      <c r="S58" s="4">
        <v>0</v>
      </c>
      <c r="T58" s="4">
        <v>0</v>
      </c>
      <c r="U58" s="4">
        <v>0</v>
      </c>
      <c r="V58" s="4">
        <v>-7726</v>
      </c>
      <c r="W58" s="4">
        <v>16974435</v>
      </c>
      <c r="X58" s="4">
        <v>2305680</v>
      </c>
      <c r="Y58" s="4">
        <v>478949</v>
      </c>
      <c r="Z58" s="4">
        <v>243547</v>
      </c>
      <c r="AA58" s="4">
        <v>4019435</v>
      </c>
      <c r="AB58" s="4">
        <v>96647188.75</v>
      </c>
      <c r="AC58" s="4">
        <v>0</v>
      </c>
      <c r="AD58" s="4">
        <v>880940</v>
      </c>
      <c r="AE58" s="4">
        <v>786263.75</v>
      </c>
      <c r="AF58" s="4">
        <v>319659</v>
      </c>
      <c r="AG58" s="4">
        <v>16071658</v>
      </c>
      <c r="AH58" s="4">
        <v>832078</v>
      </c>
      <c r="AI58" s="4">
        <v>4019435</v>
      </c>
      <c r="AJ58" s="4">
        <v>22077955.75</v>
      </c>
    </row>
    <row r="59" spans="1:36" x14ac:dyDescent="0.25">
      <c r="A59" s="4">
        <v>192</v>
      </c>
      <c r="B59" s="4">
        <v>1</v>
      </c>
      <c r="C59" s="4" t="s">
        <v>60</v>
      </c>
      <c r="D59" s="4">
        <v>7609</v>
      </c>
      <c r="E59" s="4">
        <v>8325</v>
      </c>
      <c r="F59" s="4">
        <v>7211</v>
      </c>
      <c r="G59" s="4">
        <v>7889.8</v>
      </c>
      <c r="H59" s="4">
        <v>50794532</v>
      </c>
      <c r="I59" s="4">
        <v>220031</v>
      </c>
      <c r="J59" s="4">
        <v>517180</v>
      </c>
      <c r="K59" s="4">
        <v>161382</v>
      </c>
      <c r="L59" s="4">
        <v>0</v>
      </c>
      <c r="M59" s="4">
        <v>0</v>
      </c>
      <c r="N59" s="4">
        <v>197115</v>
      </c>
      <c r="O59" s="4">
        <v>1684606</v>
      </c>
      <c r="P59" s="4">
        <v>1095985</v>
      </c>
      <c r="Q59" s="4">
        <v>102567</v>
      </c>
      <c r="R59" s="4">
        <v>44735</v>
      </c>
      <c r="S59" s="4">
        <v>0</v>
      </c>
      <c r="T59" s="4">
        <v>0</v>
      </c>
      <c r="U59" s="4">
        <v>0</v>
      </c>
      <c r="V59" s="4">
        <v>-15451</v>
      </c>
      <c r="W59" s="4">
        <v>6410778</v>
      </c>
      <c r="X59" s="4">
        <v>1901380</v>
      </c>
      <c r="Y59" s="4">
        <v>0</v>
      </c>
      <c r="Z59" s="4">
        <v>335963</v>
      </c>
      <c r="AA59" s="4">
        <v>3345275</v>
      </c>
      <c r="AB59" s="4">
        <v>64894698</v>
      </c>
      <c r="AC59" s="4">
        <v>0</v>
      </c>
      <c r="AD59" s="4">
        <v>348872</v>
      </c>
      <c r="AE59" s="4">
        <v>769810</v>
      </c>
      <c r="AF59" s="4">
        <v>31421</v>
      </c>
      <c r="AG59" s="4">
        <v>3927230</v>
      </c>
      <c r="AH59" s="4">
        <v>533745</v>
      </c>
      <c r="AI59" s="4">
        <v>2349692</v>
      </c>
      <c r="AJ59" s="4">
        <v>7427025</v>
      </c>
    </row>
    <row r="60" spans="1:36" x14ac:dyDescent="0.25">
      <c r="A60" s="4">
        <v>194</v>
      </c>
      <c r="B60" s="4">
        <v>1</v>
      </c>
      <c r="C60" s="4" t="s">
        <v>61</v>
      </c>
      <c r="D60" s="4">
        <v>11232</v>
      </c>
      <c r="E60" s="4">
        <v>12324.199999999999</v>
      </c>
      <c r="F60" s="4">
        <v>11356</v>
      </c>
      <c r="G60" s="4">
        <v>12462.8</v>
      </c>
      <c r="H60" s="4">
        <v>80235506</v>
      </c>
      <c r="I60" s="4">
        <v>535238</v>
      </c>
      <c r="J60" s="4">
        <v>712809</v>
      </c>
      <c r="K60" s="4">
        <v>232835</v>
      </c>
      <c r="L60" s="4">
        <v>0</v>
      </c>
      <c r="M60" s="4">
        <v>0</v>
      </c>
      <c r="N60" s="4">
        <v>162928</v>
      </c>
      <c r="O60" s="4">
        <v>2728847</v>
      </c>
      <c r="P60" s="4">
        <v>1409166.25</v>
      </c>
      <c r="Q60" s="4">
        <v>162016</v>
      </c>
      <c r="R60" s="4">
        <v>14083</v>
      </c>
      <c r="S60" s="4">
        <v>0</v>
      </c>
      <c r="T60" s="4">
        <v>0</v>
      </c>
      <c r="U60" s="4">
        <v>0</v>
      </c>
      <c r="V60" s="4">
        <v>-28327</v>
      </c>
      <c r="W60" s="4">
        <v>15972324</v>
      </c>
      <c r="X60" s="4">
        <v>2912520</v>
      </c>
      <c r="Y60" s="4">
        <v>0</v>
      </c>
      <c r="Z60" s="4">
        <v>463778</v>
      </c>
      <c r="AA60" s="4">
        <v>5284227</v>
      </c>
      <c r="AB60" s="4">
        <v>107885430.25</v>
      </c>
      <c r="AC60" s="4">
        <v>0</v>
      </c>
      <c r="AD60" s="4">
        <v>805585</v>
      </c>
      <c r="AE60" s="4">
        <v>1409166.25</v>
      </c>
      <c r="AF60" s="4">
        <v>14083</v>
      </c>
      <c r="AG60" s="4">
        <v>14625810</v>
      </c>
      <c r="AH60" s="4">
        <v>1051075</v>
      </c>
      <c r="AI60" s="4">
        <v>5284227</v>
      </c>
      <c r="AJ60" s="4">
        <v>22138871.25</v>
      </c>
    </row>
    <row r="61" spans="1:36" x14ac:dyDescent="0.25">
      <c r="A61" s="4">
        <v>195</v>
      </c>
      <c r="B61" s="4">
        <v>1</v>
      </c>
      <c r="C61" s="4" t="s">
        <v>62</v>
      </c>
      <c r="D61" s="4">
        <v>375</v>
      </c>
      <c r="E61" s="4">
        <v>407.59999999999997</v>
      </c>
      <c r="F61" s="4">
        <v>691</v>
      </c>
      <c r="G61" s="4">
        <v>752</v>
      </c>
      <c r="H61" s="4">
        <v>4841376</v>
      </c>
      <c r="I61" s="4">
        <v>0</v>
      </c>
      <c r="J61" s="4">
        <v>67804</v>
      </c>
      <c r="K61" s="4">
        <v>0</v>
      </c>
      <c r="L61" s="4">
        <v>88636</v>
      </c>
      <c r="M61" s="4">
        <v>0</v>
      </c>
      <c r="N61" s="4">
        <v>130250</v>
      </c>
      <c r="O61" s="4">
        <v>166548</v>
      </c>
      <c r="P61" s="4">
        <v>126141.25</v>
      </c>
      <c r="Q61" s="4">
        <v>9776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225600</v>
      </c>
      <c r="X61" s="4">
        <v>0</v>
      </c>
      <c r="Y61" s="4">
        <v>0</v>
      </c>
      <c r="Z61" s="4">
        <v>12360</v>
      </c>
      <c r="AA61" s="4">
        <v>225600</v>
      </c>
      <c r="AB61" s="4">
        <v>5894091.25</v>
      </c>
      <c r="AC61" s="4">
        <v>0</v>
      </c>
      <c r="AD61" s="4">
        <v>52756</v>
      </c>
      <c r="AE61" s="4">
        <v>126141.25</v>
      </c>
      <c r="AF61" s="4">
        <v>0</v>
      </c>
      <c r="AG61" s="4">
        <v>162153</v>
      </c>
      <c r="AH61" s="4">
        <v>0</v>
      </c>
      <c r="AI61" s="4">
        <v>225600</v>
      </c>
      <c r="AJ61" s="4">
        <v>566650.25</v>
      </c>
    </row>
    <row r="62" spans="1:36" x14ac:dyDescent="0.25">
      <c r="A62" s="4">
        <v>196</v>
      </c>
      <c r="B62" s="4">
        <v>1</v>
      </c>
      <c r="C62" s="4" t="s">
        <v>63</v>
      </c>
      <c r="D62" s="4">
        <v>27650.400000000001</v>
      </c>
      <c r="E62" s="4">
        <v>30223.4</v>
      </c>
      <c r="F62" s="4">
        <v>28911.4</v>
      </c>
      <c r="G62" s="4">
        <v>31615.000000000004</v>
      </c>
      <c r="H62" s="4">
        <v>203537370</v>
      </c>
      <c r="I62" s="4">
        <v>1708055</v>
      </c>
      <c r="J62" s="4">
        <v>5730856</v>
      </c>
      <c r="K62" s="4">
        <v>1534101</v>
      </c>
      <c r="L62" s="4">
        <v>0</v>
      </c>
      <c r="M62" s="4">
        <v>0</v>
      </c>
      <c r="N62" s="4">
        <v>0</v>
      </c>
      <c r="O62" s="4">
        <v>7104295</v>
      </c>
      <c r="P62" s="4">
        <v>3688917.5</v>
      </c>
      <c r="Q62" s="4">
        <v>410995</v>
      </c>
      <c r="R62" s="4">
        <v>397401</v>
      </c>
      <c r="S62" s="4">
        <v>0</v>
      </c>
      <c r="T62" s="4">
        <v>0</v>
      </c>
      <c r="U62" s="4">
        <v>91994</v>
      </c>
      <c r="V62" s="4">
        <v>-42491</v>
      </c>
      <c r="W62" s="4">
        <v>38103030</v>
      </c>
      <c r="X62" s="4">
        <v>7531420</v>
      </c>
      <c r="Y62" s="4">
        <v>0</v>
      </c>
      <c r="Z62" s="4">
        <v>842478</v>
      </c>
      <c r="AA62" s="4">
        <v>13404760</v>
      </c>
      <c r="AB62" s="4">
        <v>276511761.5</v>
      </c>
      <c r="AC62" s="4">
        <v>0</v>
      </c>
      <c r="AD62" s="4">
        <v>2014208</v>
      </c>
      <c r="AE62" s="4">
        <v>3688917.5</v>
      </c>
      <c r="AF62" s="4">
        <v>397401</v>
      </c>
      <c r="AG62" s="4">
        <v>34575551</v>
      </c>
      <c r="AH62" s="4">
        <v>2717951</v>
      </c>
      <c r="AI62" s="4">
        <v>13404760</v>
      </c>
      <c r="AJ62" s="4">
        <v>54080837.5</v>
      </c>
    </row>
    <row r="63" spans="1:36" x14ac:dyDescent="0.25">
      <c r="A63" s="4">
        <v>197</v>
      </c>
      <c r="B63" s="4">
        <v>1</v>
      </c>
      <c r="C63" s="4" t="s">
        <v>64</v>
      </c>
      <c r="D63" s="4">
        <v>5138</v>
      </c>
      <c r="E63" s="4">
        <v>5581</v>
      </c>
      <c r="F63" s="4">
        <v>5092</v>
      </c>
      <c r="G63" s="4">
        <v>5531</v>
      </c>
      <c r="H63" s="4">
        <v>35608578</v>
      </c>
      <c r="I63" s="4">
        <v>444156</v>
      </c>
      <c r="J63" s="4">
        <v>3406600</v>
      </c>
      <c r="K63" s="4">
        <v>416711</v>
      </c>
      <c r="L63" s="4">
        <v>0</v>
      </c>
      <c r="M63" s="4">
        <v>0</v>
      </c>
      <c r="N63" s="4">
        <v>0</v>
      </c>
      <c r="O63" s="4">
        <v>1284537</v>
      </c>
      <c r="P63" s="4">
        <v>562926.25</v>
      </c>
      <c r="Q63" s="4">
        <v>71903</v>
      </c>
      <c r="R63" s="4">
        <v>0</v>
      </c>
      <c r="S63" s="4">
        <v>0</v>
      </c>
      <c r="T63" s="4">
        <v>0</v>
      </c>
      <c r="U63" s="4">
        <v>0</v>
      </c>
      <c r="V63" s="4">
        <v>-7726</v>
      </c>
      <c r="W63" s="4">
        <v>8217573</v>
      </c>
      <c r="X63" s="4">
        <v>1357200</v>
      </c>
      <c r="Y63" s="4">
        <v>11900</v>
      </c>
      <c r="Z63" s="4">
        <v>141576</v>
      </c>
      <c r="AA63" s="4">
        <v>2345144</v>
      </c>
      <c r="AB63" s="4">
        <v>52503878.25</v>
      </c>
      <c r="AC63" s="4">
        <v>0</v>
      </c>
      <c r="AD63" s="4">
        <v>772587</v>
      </c>
      <c r="AE63" s="4">
        <v>562926.25</v>
      </c>
      <c r="AF63" s="4">
        <v>0</v>
      </c>
      <c r="AG63" s="4">
        <v>8216521.4000000004</v>
      </c>
      <c r="AH63" s="4">
        <v>489789</v>
      </c>
      <c r="AI63" s="4">
        <v>2345144</v>
      </c>
      <c r="AJ63" s="4">
        <v>11897178.65</v>
      </c>
    </row>
    <row r="64" spans="1:36" x14ac:dyDescent="0.25">
      <c r="A64" s="4">
        <v>199</v>
      </c>
      <c r="B64" s="4">
        <v>1</v>
      </c>
      <c r="C64" s="4" t="s">
        <v>65</v>
      </c>
      <c r="D64" s="4">
        <v>4177</v>
      </c>
      <c r="E64" s="4">
        <v>4577.8</v>
      </c>
      <c r="F64" s="4">
        <v>3517</v>
      </c>
      <c r="G64" s="4">
        <v>3849.3999999999996</v>
      </c>
      <c r="H64" s="4">
        <v>24782437</v>
      </c>
      <c r="I64" s="4">
        <v>409360</v>
      </c>
      <c r="J64" s="4">
        <v>2028182</v>
      </c>
      <c r="K64" s="4">
        <v>324837</v>
      </c>
      <c r="L64" s="4">
        <v>0</v>
      </c>
      <c r="M64" s="4">
        <v>0</v>
      </c>
      <c r="N64" s="4">
        <v>0</v>
      </c>
      <c r="O64" s="4">
        <v>873940</v>
      </c>
      <c r="P64" s="4">
        <v>530540</v>
      </c>
      <c r="Q64" s="4">
        <v>50042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3224873</v>
      </c>
      <c r="X64" s="4">
        <v>0</v>
      </c>
      <c r="Y64" s="4">
        <v>179939</v>
      </c>
      <c r="Z64" s="4">
        <v>84459</v>
      </c>
      <c r="AA64" s="4">
        <v>1632146</v>
      </c>
      <c r="AB64" s="4">
        <v>34120755</v>
      </c>
      <c r="AC64" s="4">
        <v>0</v>
      </c>
      <c r="AD64" s="4">
        <v>366827</v>
      </c>
      <c r="AE64" s="4">
        <v>530540</v>
      </c>
      <c r="AF64" s="4">
        <v>0</v>
      </c>
      <c r="AG64" s="4">
        <v>2914462</v>
      </c>
      <c r="AH64" s="4">
        <v>0</v>
      </c>
      <c r="AI64" s="4">
        <v>1632146</v>
      </c>
      <c r="AJ64" s="4">
        <v>5443975</v>
      </c>
    </row>
    <row r="65" spans="1:36" x14ac:dyDescent="0.25">
      <c r="A65" s="4">
        <v>200</v>
      </c>
      <c r="B65" s="4">
        <v>1</v>
      </c>
      <c r="C65" s="4" t="s">
        <v>66</v>
      </c>
      <c r="D65" s="4">
        <v>4600</v>
      </c>
      <c r="E65" s="4">
        <v>5049.8</v>
      </c>
      <c r="F65" s="4">
        <v>4343</v>
      </c>
      <c r="G65" s="4">
        <v>4771.5999999999995</v>
      </c>
      <c r="H65" s="4">
        <v>30719561</v>
      </c>
      <c r="I65" s="4">
        <v>290646</v>
      </c>
      <c r="J65" s="4">
        <v>682630</v>
      </c>
      <c r="K65" s="4">
        <v>30465</v>
      </c>
      <c r="L65" s="4">
        <v>0</v>
      </c>
      <c r="M65" s="4">
        <v>0</v>
      </c>
      <c r="N65" s="4">
        <v>414006</v>
      </c>
      <c r="O65" s="4">
        <v>1078064</v>
      </c>
      <c r="P65" s="4">
        <v>448565</v>
      </c>
      <c r="Q65" s="4">
        <v>62031</v>
      </c>
      <c r="R65" s="4">
        <v>22236</v>
      </c>
      <c r="S65" s="4">
        <v>0</v>
      </c>
      <c r="T65" s="4">
        <v>0</v>
      </c>
      <c r="U65" s="4">
        <v>0</v>
      </c>
      <c r="V65" s="4">
        <v>-8241</v>
      </c>
      <c r="W65" s="4">
        <v>7733475</v>
      </c>
      <c r="X65" s="4">
        <v>0</v>
      </c>
      <c r="Y65" s="4">
        <v>84741</v>
      </c>
      <c r="Z65" s="4">
        <v>95421</v>
      </c>
      <c r="AA65" s="4">
        <v>2023158</v>
      </c>
      <c r="AB65" s="4">
        <v>43676758</v>
      </c>
      <c r="AC65" s="4">
        <v>0</v>
      </c>
      <c r="AD65" s="4">
        <v>395620</v>
      </c>
      <c r="AE65" s="4">
        <v>448565</v>
      </c>
      <c r="AF65" s="4">
        <v>22236</v>
      </c>
      <c r="AG65" s="4">
        <v>7271181</v>
      </c>
      <c r="AH65" s="4">
        <v>0</v>
      </c>
      <c r="AI65" s="4">
        <v>2023158</v>
      </c>
      <c r="AJ65" s="4">
        <v>10160760</v>
      </c>
    </row>
    <row r="66" spans="1:36" x14ac:dyDescent="0.25">
      <c r="A66" s="4">
        <v>203</v>
      </c>
      <c r="B66" s="4">
        <v>1</v>
      </c>
      <c r="C66" s="4" t="s">
        <v>67</v>
      </c>
      <c r="D66" s="4">
        <v>761</v>
      </c>
      <c r="E66" s="4">
        <v>833.40000000000009</v>
      </c>
      <c r="F66" s="4">
        <v>672</v>
      </c>
      <c r="G66" s="4">
        <v>736.60000000000014</v>
      </c>
      <c r="H66" s="4">
        <v>4742231</v>
      </c>
      <c r="I66" s="4">
        <v>0</v>
      </c>
      <c r="J66" s="4">
        <v>222112</v>
      </c>
      <c r="K66" s="4">
        <v>15408</v>
      </c>
      <c r="L66" s="4">
        <v>93249</v>
      </c>
      <c r="M66" s="4">
        <v>0</v>
      </c>
      <c r="N66" s="4">
        <v>152826</v>
      </c>
      <c r="O66" s="4">
        <v>168581</v>
      </c>
      <c r="P66" s="4">
        <v>99728.75</v>
      </c>
      <c r="Q66" s="4">
        <v>9576</v>
      </c>
      <c r="R66" s="4">
        <v>0</v>
      </c>
      <c r="S66" s="4">
        <v>0</v>
      </c>
      <c r="T66" s="4">
        <v>0</v>
      </c>
      <c r="U66" s="4">
        <v>0</v>
      </c>
      <c r="V66" s="4">
        <v>-6438</v>
      </c>
      <c r="W66" s="4">
        <v>627421</v>
      </c>
      <c r="X66" s="4">
        <v>0</v>
      </c>
      <c r="Y66" s="4">
        <v>50845</v>
      </c>
      <c r="Z66" s="4">
        <v>14891</v>
      </c>
      <c r="AA66" s="4">
        <v>312318</v>
      </c>
      <c r="AB66" s="4">
        <v>6502748.75</v>
      </c>
      <c r="AC66" s="4">
        <v>0</v>
      </c>
      <c r="AD66" s="4">
        <v>92126</v>
      </c>
      <c r="AE66" s="4">
        <v>69074</v>
      </c>
      <c r="AF66" s="4">
        <v>0</v>
      </c>
      <c r="AG66" s="4">
        <v>390994</v>
      </c>
      <c r="AH66" s="4">
        <v>0</v>
      </c>
      <c r="AI66" s="4">
        <v>216319</v>
      </c>
      <c r="AJ66" s="4">
        <v>768513</v>
      </c>
    </row>
    <row r="67" spans="1:36" x14ac:dyDescent="0.25">
      <c r="A67" s="4">
        <v>204</v>
      </c>
      <c r="B67" s="4">
        <v>1</v>
      </c>
      <c r="C67" s="4" t="s">
        <v>68</v>
      </c>
      <c r="D67" s="4">
        <v>2205</v>
      </c>
      <c r="E67" s="4">
        <v>2401.8000000000002</v>
      </c>
      <c r="F67" s="4">
        <v>2205</v>
      </c>
      <c r="G67" s="4">
        <v>2401.8000000000002</v>
      </c>
      <c r="H67" s="4">
        <v>15462788</v>
      </c>
      <c r="I67" s="4">
        <v>88012</v>
      </c>
      <c r="J67" s="4">
        <v>209851</v>
      </c>
      <c r="K67" s="4">
        <v>16726</v>
      </c>
      <c r="L67" s="4">
        <v>0</v>
      </c>
      <c r="M67" s="4">
        <v>0</v>
      </c>
      <c r="N67" s="4">
        <v>222701</v>
      </c>
      <c r="O67" s="4">
        <v>501253</v>
      </c>
      <c r="P67" s="4">
        <v>402301.25</v>
      </c>
      <c r="Q67" s="4">
        <v>31223</v>
      </c>
      <c r="R67" s="4">
        <v>0</v>
      </c>
      <c r="S67" s="4">
        <v>0</v>
      </c>
      <c r="T67" s="4">
        <v>0</v>
      </c>
      <c r="U67" s="4">
        <v>0</v>
      </c>
      <c r="V67" s="4">
        <v>-7726</v>
      </c>
      <c r="W67" s="4">
        <v>720540</v>
      </c>
      <c r="X67" s="4">
        <v>0</v>
      </c>
      <c r="Y67" s="4">
        <v>0</v>
      </c>
      <c r="Z67" s="4">
        <v>58994</v>
      </c>
      <c r="AA67" s="4">
        <v>1018363</v>
      </c>
      <c r="AB67" s="4">
        <v>18725026.25</v>
      </c>
      <c r="AC67" s="4">
        <v>0</v>
      </c>
      <c r="AD67" s="4">
        <v>89123</v>
      </c>
      <c r="AE67" s="4">
        <v>237130</v>
      </c>
      <c r="AF67" s="4">
        <v>0</v>
      </c>
      <c r="AG67" s="4">
        <v>246139</v>
      </c>
      <c r="AH67" s="4">
        <v>0</v>
      </c>
      <c r="AI67" s="4">
        <v>600258</v>
      </c>
      <c r="AJ67" s="4">
        <v>1172650</v>
      </c>
    </row>
    <row r="68" spans="1:36" x14ac:dyDescent="0.25">
      <c r="A68" s="4">
        <v>206</v>
      </c>
      <c r="B68" s="4">
        <v>1</v>
      </c>
      <c r="C68" s="4" t="s">
        <v>69</v>
      </c>
      <c r="D68" s="4">
        <v>4329</v>
      </c>
      <c r="E68" s="4">
        <v>4739</v>
      </c>
      <c r="F68" s="4">
        <v>4224</v>
      </c>
      <c r="G68" s="4">
        <v>4628.2</v>
      </c>
      <c r="H68" s="4">
        <v>29796352</v>
      </c>
      <c r="I68" s="4">
        <v>464624</v>
      </c>
      <c r="J68" s="4">
        <v>1035815</v>
      </c>
      <c r="K68" s="4">
        <v>14293</v>
      </c>
      <c r="L68" s="4">
        <v>0</v>
      </c>
      <c r="M68" s="4">
        <v>0</v>
      </c>
      <c r="N68" s="4">
        <v>577421</v>
      </c>
      <c r="O68" s="4">
        <v>970139</v>
      </c>
      <c r="P68" s="4">
        <v>771151.25</v>
      </c>
      <c r="Q68" s="4">
        <v>60167</v>
      </c>
      <c r="R68" s="4">
        <v>69978</v>
      </c>
      <c r="S68" s="4">
        <v>0</v>
      </c>
      <c r="T68" s="4">
        <v>0</v>
      </c>
      <c r="U68" s="4">
        <v>0</v>
      </c>
      <c r="V68" s="4">
        <v>0</v>
      </c>
      <c r="W68" s="4">
        <v>1388460</v>
      </c>
      <c r="X68" s="4">
        <v>1089660</v>
      </c>
      <c r="Y68" s="4">
        <v>0</v>
      </c>
      <c r="Z68" s="4">
        <v>100578</v>
      </c>
      <c r="AA68" s="4">
        <v>1962357</v>
      </c>
      <c r="AB68" s="4">
        <v>37211335.25</v>
      </c>
      <c r="AC68" s="4">
        <v>0</v>
      </c>
      <c r="AD68" s="4">
        <v>444352</v>
      </c>
      <c r="AE68" s="4">
        <v>771151.25</v>
      </c>
      <c r="AF68" s="4">
        <v>69978</v>
      </c>
      <c r="AG68" s="4">
        <v>1046151</v>
      </c>
      <c r="AH68" s="4">
        <v>393238</v>
      </c>
      <c r="AI68" s="4">
        <v>1962357</v>
      </c>
      <c r="AJ68" s="4">
        <v>4293989.25</v>
      </c>
    </row>
    <row r="69" spans="1:36" x14ac:dyDescent="0.25">
      <c r="A69" s="4">
        <v>213</v>
      </c>
      <c r="B69" s="4">
        <v>1</v>
      </c>
      <c r="C69" s="4" t="s">
        <v>70</v>
      </c>
      <c r="D69" s="4">
        <v>624</v>
      </c>
      <c r="E69" s="4">
        <v>687.8</v>
      </c>
      <c r="F69" s="4">
        <v>833</v>
      </c>
      <c r="G69" s="4">
        <v>917.6</v>
      </c>
      <c r="H69" s="4">
        <v>5907509</v>
      </c>
      <c r="I69" s="4">
        <v>0</v>
      </c>
      <c r="J69" s="4">
        <v>224856</v>
      </c>
      <c r="K69" s="4">
        <v>15146</v>
      </c>
      <c r="L69" s="4">
        <v>22047</v>
      </c>
      <c r="M69" s="4">
        <v>0</v>
      </c>
      <c r="N69" s="4">
        <v>183314</v>
      </c>
      <c r="O69" s="4">
        <v>203204</v>
      </c>
      <c r="P69" s="4">
        <v>153697.5</v>
      </c>
      <c r="Q69" s="4">
        <v>11929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275280</v>
      </c>
      <c r="X69" s="4">
        <v>0</v>
      </c>
      <c r="Y69" s="4">
        <v>8294</v>
      </c>
      <c r="Z69" s="4">
        <v>26833</v>
      </c>
      <c r="AA69" s="4">
        <v>229400</v>
      </c>
      <c r="AB69" s="4">
        <v>7261509.5</v>
      </c>
      <c r="AC69" s="4">
        <v>0</v>
      </c>
      <c r="AD69" s="4">
        <v>48994</v>
      </c>
      <c r="AE69" s="4">
        <v>110809</v>
      </c>
      <c r="AF69" s="4">
        <v>0</v>
      </c>
      <c r="AG69" s="4">
        <v>115020</v>
      </c>
      <c r="AH69" s="4">
        <v>0</v>
      </c>
      <c r="AI69" s="4">
        <v>165388</v>
      </c>
      <c r="AJ69" s="4">
        <v>440211</v>
      </c>
    </row>
    <row r="70" spans="1:36" x14ac:dyDescent="0.25">
      <c r="A70" s="4">
        <v>227</v>
      </c>
      <c r="B70" s="4">
        <v>1</v>
      </c>
      <c r="C70" s="4" t="s">
        <v>71</v>
      </c>
      <c r="D70" s="4">
        <v>895</v>
      </c>
      <c r="E70" s="4">
        <v>985.6</v>
      </c>
      <c r="F70" s="4">
        <v>905</v>
      </c>
      <c r="G70" s="4">
        <v>997.60000000000014</v>
      </c>
      <c r="H70" s="4">
        <v>6422549</v>
      </c>
      <c r="I70" s="4">
        <v>0</v>
      </c>
      <c r="J70" s="4">
        <v>72227</v>
      </c>
      <c r="K70" s="4">
        <v>0</v>
      </c>
      <c r="L70" s="4">
        <v>0</v>
      </c>
      <c r="M70" s="4">
        <v>0</v>
      </c>
      <c r="N70" s="4">
        <v>172395</v>
      </c>
      <c r="O70" s="4">
        <v>218735</v>
      </c>
      <c r="P70" s="4">
        <v>139465</v>
      </c>
      <c r="Q70" s="4">
        <v>12969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774138</v>
      </c>
      <c r="X70" s="4">
        <v>0</v>
      </c>
      <c r="Y70" s="4">
        <v>0</v>
      </c>
      <c r="Z70" s="4">
        <v>17812</v>
      </c>
      <c r="AA70" s="4">
        <v>422982</v>
      </c>
      <c r="AB70" s="4">
        <v>8253272</v>
      </c>
      <c r="AC70" s="4">
        <v>0</v>
      </c>
      <c r="AD70" s="4">
        <v>65611</v>
      </c>
      <c r="AE70" s="4">
        <v>101313</v>
      </c>
      <c r="AF70" s="4">
        <v>0</v>
      </c>
      <c r="AG70" s="4">
        <v>475323</v>
      </c>
      <c r="AH70" s="4">
        <v>0</v>
      </c>
      <c r="AI70" s="4">
        <v>307272</v>
      </c>
      <c r="AJ70" s="4">
        <v>949519</v>
      </c>
    </row>
    <row r="71" spans="1:36" x14ac:dyDescent="0.25">
      <c r="A71" s="4">
        <v>229</v>
      </c>
      <c r="B71" s="4">
        <v>1</v>
      </c>
      <c r="C71" s="4" t="s">
        <v>72</v>
      </c>
      <c r="D71" s="4">
        <v>225</v>
      </c>
      <c r="E71" s="4">
        <v>247.59999999999997</v>
      </c>
      <c r="F71" s="4">
        <v>352</v>
      </c>
      <c r="G71" s="4">
        <v>387.20000000000005</v>
      </c>
      <c r="H71" s="4">
        <v>2492794</v>
      </c>
      <c r="I71" s="4">
        <v>15351</v>
      </c>
      <c r="J71" s="4">
        <v>112540</v>
      </c>
      <c r="K71" s="4">
        <v>0</v>
      </c>
      <c r="L71" s="4">
        <v>125680</v>
      </c>
      <c r="M71" s="4">
        <v>0</v>
      </c>
      <c r="N71" s="4">
        <v>122573.40163185001</v>
      </c>
      <c r="O71" s="4">
        <v>88886</v>
      </c>
      <c r="P71" s="4">
        <v>63993.75</v>
      </c>
      <c r="Q71" s="4">
        <v>5034</v>
      </c>
      <c r="R71" s="4">
        <v>14818</v>
      </c>
      <c r="S71" s="4">
        <v>0</v>
      </c>
      <c r="T71" s="4">
        <v>0</v>
      </c>
      <c r="U71" s="4">
        <v>0</v>
      </c>
      <c r="V71" s="4">
        <v>0</v>
      </c>
      <c r="W71" s="4">
        <v>116160</v>
      </c>
      <c r="X71" s="4">
        <v>0</v>
      </c>
      <c r="Y71" s="4">
        <v>0</v>
      </c>
      <c r="Z71" s="4">
        <v>8144</v>
      </c>
      <c r="AA71" s="4">
        <v>0</v>
      </c>
      <c r="AB71" s="4">
        <v>3165974.1516318498</v>
      </c>
      <c r="AC71" s="4">
        <v>0</v>
      </c>
      <c r="AD71" s="4">
        <v>31780</v>
      </c>
      <c r="AE71" s="4">
        <v>60764</v>
      </c>
      <c r="AF71" s="4">
        <v>14070</v>
      </c>
      <c r="AG71" s="4">
        <v>63923</v>
      </c>
      <c r="AH71" s="4">
        <v>0</v>
      </c>
      <c r="AI71" s="4">
        <v>0</v>
      </c>
      <c r="AJ71" s="4">
        <v>170537</v>
      </c>
    </row>
    <row r="72" spans="1:36" x14ac:dyDescent="0.25">
      <c r="A72" s="4">
        <v>238</v>
      </c>
      <c r="B72" s="4">
        <v>1</v>
      </c>
      <c r="C72" s="4" t="s">
        <v>73</v>
      </c>
      <c r="D72" s="4">
        <v>289</v>
      </c>
      <c r="E72" s="4">
        <v>317.60000000000008</v>
      </c>
      <c r="F72" s="4">
        <v>249</v>
      </c>
      <c r="G72" s="4">
        <v>271.8</v>
      </c>
      <c r="H72" s="4">
        <v>1749848</v>
      </c>
      <c r="I72" s="4">
        <v>0</v>
      </c>
      <c r="J72" s="4">
        <v>78834</v>
      </c>
      <c r="K72" s="4">
        <v>0</v>
      </c>
      <c r="L72" s="4">
        <v>105997</v>
      </c>
      <c r="M72" s="4">
        <v>0</v>
      </c>
      <c r="N72" s="4">
        <v>82133.454059000011</v>
      </c>
      <c r="O72" s="4">
        <v>63210</v>
      </c>
      <c r="P72" s="4">
        <v>26157.5</v>
      </c>
      <c r="Q72" s="4">
        <v>3533</v>
      </c>
      <c r="R72" s="4">
        <v>3221</v>
      </c>
      <c r="S72" s="4">
        <v>0</v>
      </c>
      <c r="T72" s="4">
        <v>0</v>
      </c>
      <c r="U72" s="4">
        <v>0</v>
      </c>
      <c r="V72" s="4">
        <v>0</v>
      </c>
      <c r="W72" s="4">
        <v>411152</v>
      </c>
      <c r="X72" s="4">
        <v>42872</v>
      </c>
      <c r="Y72" s="4">
        <v>0</v>
      </c>
      <c r="Z72" s="4">
        <v>6000</v>
      </c>
      <c r="AA72" s="4">
        <v>115243</v>
      </c>
      <c r="AB72" s="4">
        <v>2645328.9540590001</v>
      </c>
      <c r="AC72" s="4">
        <v>0</v>
      </c>
      <c r="AD72" s="4">
        <v>35052</v>
      </c>
      <c r="AE72" s="4">
        <v>16931</v>
      </c>
      <c r="AF72" s="4">
        <v>2085</v>
      </c>
      <c r="AG72" s="4">
        <v>316097</v>
      </c>
      <c r="AH72" s="4">
        <v>0</v>
      </c>
      <c r="AI72" s="4">
        <v>74593</v>
      </c>
      <c r="AJ72" s="4">
        <v>444758</v>
      </c>
    </row>
    <row r="73" spans="1:36" x14ac:dyDescent="0.25">
      <c r="A73" s="4">
        <v>239</v>
      </c>
      <c r="B73" s="4">
        <v>1</v>
      </c>
      <c r="C73" s="4" t="s">
        <v>74</v>
      </c>
      <c r="D73" s="4">
        <v>690</v>
      </c>
      <c r="E73" s="4">
        <v>752.4</v>
      </c>
      <c r="F73" s="4">
        <v>684</v>
      </c>
      <c r="G73" s="4">
        <v>747.59999999999991</v>
      </c>
      <c r="H73" s="4">
        <v>4813049</v>
      </c>
      <c r="I73" s="4">
        <v>0</v>
      </c>
      <c r="J73" s="4">
        <v>153637</v>
      </c>
      <c r="K73" s="4">
        <v>15374</v>
      </c>
      <c r="L73" s="4">
        <v>89981</v>
      </c>
      <c r="M73" s="4">
        <v>0</v>
      </c>
      <c r="N73" s="4">
        <v>154209</v>
      </c>
      <c r="O73" s="4">
        <v>140549</v>
      </c>
      <c r="P73" s="4">
        <v>105118.75</v>
      </c>
      <c r="Q73" s="4">
        <v>9719</v>
      </c>
      <c r="R73" s="4">
        <v>16978</v>
      </c>
      <c r="S73" s="4">
        <v>0</v>
      </c>
      <c r="T73" s="4">
        <v>0</v>
      </c>
      <c r="U73" s="4">
        <v>0</v>
      </c>
      <c r="V73" s="4">
        <v>0</v>
      </c>
      <c r="W73" s="4">
        <v>552768</v>
      </c>
      <c r="X73" s="4">
        <v>181220</v>
      </c>
      <c r="Y73" s="4">
        <v>3606</v>
      </c>
      <c r="Z73" s="4">
        <v>16038</v>
      </c>
      <c r="AA73" s="4">
        <v>316982</v>
      </c>
      <c r="AB73" s="4">
        <v>6388008.75</v>
      </c>
      <c r="AC73" s="4">
        <v>0</v>
      </c>
      <c r="AD73" s="4">
        <v>45897</v>
      </c>
      <c r="AE73" s="4">
        <v>67381</v>
      </c>
      <c r="AF73" s="4">
        <v>10883</v>
      </c>
      <c r="AG73" s="4">
        <v>293880</v>
      </c>
      <c r="AH73" s="4">
        <v>65399</v>
      </c>
      <c r="AI73" s="4">
        <v>203187</v>
      </c>
      <c r="AJ73" s="4">
        <v>621228</v>
      </c>
    </row>
    <row r="74" spans="1:36" x14ac:dyDescent="0.25">
      <c r="A74" s="4">
        <v>241</v>
      </c>
      <c r="B74" s="4">
        <v>1</v>
      </c>
      <c r="C74" s="4" t="s">
        <v>75</v>
      </c>
      <c r="D74" s="4">
        <v>3734</v>
      </c>
      <c r="E74" s="4">
        <v>4073.8</v>
      </c>
      <c r="F74" s="4">
        <v>3513</v>
      </c>
      <c r="G74" s="4">
        <v>3832.8</v>
      </c>
      <c r="H74" s="4">
        <v>24675566</v>
      </c>
      <c r="I74" s="4">
        <v>418571</v>
      </c>
      <c r="J74" s="4">
        <v>3823689</v>
      </c>
      <c r="K74" s="4">
        <v>202873</v>
      </c>
      <c r="L74" s="4">
        <v>0</v>
      </c>
      <c r="M74" s="4">
        <v>0</v>
      </c>
      <c r="N74" s="4">
        <v>424354</v>
      </c>
      <c r="O74" s="4">
        <v>884618</v>
      </c>
      <c r="P74" s="4">
        <v>509818.75</v>
      </c>
      <c r="Q74" s="4">
        <v>49826</v>
      </c>
      <c r="R74" s="4">
        <v>180027</v>
      </c>
      <c r="S74" s="4">
        <v>0</v>
      </c>
      <c r="T74" s="4">
        <v>0</v>
      </c>
      <c r="U74" s="4">
        <v>0</v>
      </c>
      <c r="V74" s="4">
        <v>0</v>
      </c>
      <c r="W74" s="4">
        <v>3241131</v>
      </c>
      <c r="X74" s="4">
        <v>934440</v>
      </c>
      <c r="Y74" s="4">
        <v>0</v>
      </c>
      <c r="Z74" s="4">
        <v>92719</v>
      </c>
      <c r="AA74" s="4">
        <v>1625107</v>
      </c>
      <c r="AB74" s="4">
        <v>36128299.75</v>
      </c>
      <c r="AC74" s="4">
        <v>0</v>
      </c>
      <c r="AD74" s="4">
        <v>210054</v>
      </c>
      <c r="AE74" s="4">
        <v>310931</v>
      </c>
      <c r="AF74" s="4">
        <v>109796</v>
      </c>
      <c r="AG74" s="4">
        <v>1809902</v>
      </c>
      <c r="AH74" s="4">
        <v>300763</v>
      </c>
      <c r="AI74" s="4">
        <v>991129</v>
      </c>
      <c r="AJ74" s="4">
        <v>3431812</v>
      </c>
    </row>
    <row r="75" spans="1:36" x14ac:dyDescent="0.25">
      <c r="A75" s="4">
        <v>242</v>
      </c>
      <c r="B75" s="4">
        <v>1</v>
      </c>
      <c r="C75" s="4" t="s">
        <v>76</v>
      </c>
      <c r="D75" s="4">
        <v>211</v>
      </c>
      <c r="E75" s="4">
        <v>231.4</v>
      </c>
      <c r="F75" s="4">
        <v>502</v>
      </c>
      <c r="G75" s="4">
        <v>549.59999999999991</v>
      </c>
      <c r="H75" s="4">
        <v>3538325</v>
      </c>
      <c r="I75" s="4">
        <v>0</v>
      </c>
      <c r="J75" s="4">
        <v>137791</v>
      </c>
      <c r="K75" s="4">
        <v>0</v>
      </c>
      <c r="L75" s="4">
        <v>127815</v>
      </c>
      <c r="M75" s="4">
        <v>0</v>
      </c>
      <c r="N75" s="4">
        <v>148075</v>
      </c>
      <c r="O75" s="4">
        <v>121375</v>
      </c>
      <c r="P75" s="4">
        <v>85251.25</v>
      </c>
      <c r="Q75" s="4">
        <v>7145</v>
      </c>
      <c r="R75" s="4">
        <v>3748</v>
      </c>
      <c r="S75" s="4">
        <v>0</v>
      </c>
      <c r="T75" s="4">
        <v>0</v>
      </c>
      <c r="U75" s="4">
        <v>0</v>
      </c>
      <c r="V75" s="4">
        <v>0</v>
      </c>
      <c r="W75" s="4">
        <v>278098</v>
      </c>
      <c r="X75" s="4">
        <v>0</v>
      </c>
      <c r="Y75" s="4">
        <v>0</v>
      </c>
      <c r="Z75" s="4">
        <v>14972</v>
      </c>
      <c r="AA75" s="4">
        <v>233030</v>
      </c>
      <c r="AB75" s="4">
        <v>4695625.25</v>
      </c>
      <c r="AC75" s="4">
        <v>0</v>
      </c>
      <c r="AD75" s="4">
        <v>29801</v>
      </c>
      <c r="AE75" s="4">
        <v>57410</v>
      </c>
      <c r="AF75" s="4">
        <v>2524</v>
      </c>
      <c r="AG75" s="4">
        <v>140593</v>
      </c>
      <c r="AH75" s="4">
        <v>0</v>
      </c>
      <c r="AI75" s="4">
        <v>156928</v>
      </c>
      <c r="AJ75" s="4">
        <v>387256</v>
      </c>
    </row>
    <row r="76" spans="1:36" x14ac:dyDescent="0.25">
      <c r="A76" s="4">
        <v>252</v>
      </c>
      <c r="B76" s="4">
        <v>1</v>
      </c>
      <c r="C76" s="4" t="s">
        <v>77</v>
      </c>
      <c r="D76" s="4">
        <v>1095</v>
      </c>
      <c r="E76" s="4">
        <v>1206</v>
      </c>
      <c r="F76" s="4">
        <v>1095</v>
      </c>
      <c r="G76" s="4">
        <v>1206</v>
      </c>
      <c r="H76" s="4">
        <v>7764228</v>
      </c>
      <c r="I76" s="4">
        <v>0</v>
      </c>
      <c r="J76" s="4">
        <v>179224</v>
      </c>
      <c r="K76" s="4">
        <v>14888</v>
      </c>
      <c r="L76" s="4">
        <v>0</v>
      </c>
      <c r="M76" s="4">
        <v>0</v>
      </c>
      <c r="N76" s="4">
        <v>178952</v>
      </c>
      <c r="O76" s="4">
        <v>271922</v>
      </c>
      <c r="P76" s="4">
        <v>166915</v>
      </c>
      <c r="Q76" s="4">
        <v>15678</v>
      </c>
      <c r="R76" s="4">
        <v>0</v>
      </c>
      <c r="S76" s="4">
        <v>0</v>
      </c>
      <c r="T76" s="4">
        <v>0</v>
      </c>
      <c r="U76" s="4">
        <v>0</v>
      </c>
      <c r="V76" s="4">
        <v>-9528</v>
      </c>
      <c r="W76" s="4">
        <v>964800</v>
      </c>
      <c r="X76" s="4">
        <v>0</v>
      </c>
      <c r="Y76" s="4">
        <v>112868</v>
      </c>
      <c r="Z76" s="4">
        <v>22946</v>
      </c>
      <c r="AA76" s="4">
        <v>511344</v>
      </c>
      <c r="AB76" s="4">
        <v>10194237</v>
      </c>
      <c r="AC76" s="4">
        <v>0</v>
      </c>
      <c r="AD76" s="4">
        <v>113652</v>
      </c>
      <c r="AE76" s="4">
        <v>166915</v>
      </c>
      <c r="AF76" s="4">
        <v>0</v>
      </c>
      <c r="AG76" s="4">
        <v>865339</v>
      </c>
      <c r="AH76" s="4">
        <v>0</v>
      </c>
      <c r="AI76" s="4">
        <v>511344</v>
      </c>
      <c r="AJ76" s="4">
        <v>1657250</v>
      </c>
    </row>
    <row r="77" spans="1:36" x14ac:dyDescent="0.25">
      <c r="A77" s="4">
        <v>253</v>
      </c>
      <c r="B77" s="4">
        <v>1</v>
      </c>
      <c r="C77" s="4" t="s">
        <v>78</v>
      </c>
      <c r="D77" s="4">
        <v>607</v>
      </c>
      <c r="E77" s="4">
        <v>659.80000000000007</v>
      </c>
      <c r="F77" s="4">
        <v>667</v>
      </c>
      <c r="G77" s="4">
        <v>728.6</v>
      </c>
      <c r="H77" s="4">
        <v>4690727</v>
      </c>
      <c r="I77" s="4">
        <v>12281</v>
      </c>
      <c r="J77" s="4">
        <v>58286</v>
      </c>
      <c r="K77" s="4">
        <v>24129</v>
      </c>
      <c r="L77" s="4">
        <v>95539</v>
      </c>
      <c r="M77" s="4">
        <v>0</v>
      </c>
      <c r="N77" s="4">
        <v>142671.78786160002</v>
      </c>
      <c r="O77" s="4">
        <v>169292</v>
      </c>
      <c r="P77" s="4">
        <v>121946.25</v>
      </c>
      <c r="Q77" s="4">
        <v>9472</v>
      </c>
      <c r="R77" s="4">
        <v>1625</v>
      </c>
      <c r="S77" s="4">
        <v>0</v>
      </c>
      <c r="T77" s="4">
        <v>0</v>
      </c>
      <c r="U77" s="4">
        <v>0</v>
      </c>
      <c r="V77" s="4">
        <v>0</v>
      </c>
      <c r="W77" s="4">
        <v>218580</v>
      </c>
      <c r="X77" s="4">
        <v>111833</v>
      </c>
      <c r="Y77" s="4">
        <v>16588</v>
      </c>
      <c r="Z77" s="4">
        <v>13960</v>
      </c>
      <c r="AA77" s="4">
        <v>308926</v>
      </c>
      <c r="AB77" s="4">
        <v>5884023.0378615996</v>
      </c>
      <c r="AC77" s="4">
        <v>0</v>
      </c>
      <c r="AD77" s="4">
        <v>57420</v>
      </c>
      <c r="AE77" s="4">
        <v>78655</v>
      </c>
      <c r="AF77" s="4">
        <v>1048</v>
      </c>
      <c r="AG77" s="4">
        <v>81706</v>
      </c>
      <c r="AH77" s="4">
        <v>0</v>
      </c>
      <c r="AI77" s="4">
        <v>199255</v>
      </c>
      <c r="AJ77" s="4">
        <v>418084</v>
      </c>
    </row>
    <row r="78" spans="1:36" x14ac:dyDescent="0.25">
      <c r="A78" s="4">
        <v>255</v>
      </c>
      <c r="B78" s="4">
        <v>1</v>
      </c>
      <c r="C78" s="4" t="s">
        <v>79</v>
      </c>
      <c r="D78" s="4">
        <v>1207</v>
      </c>
      <c r="E78" s="4">
        <v>1321.4</v>
      </c>
      <c r="F78" s="4">
        <v>1365</v>
      </c>
      <c r="G78" s="4">
        <v>1483.8000000000002</v>
      </c>
      <c r="H78" s="4">
        <v>9552704</v>
      </c>
      <c r="I78" s="4">
        <v>24562</v>
      </c>
      <c r="J78" s="4">
        <v>91432</v>
      </c>
      <c r="K78" s="4">
        <v>0</v>
      </c>
      <c r="L78" s="4">
        <v>0</v>
      </c>
      <c r="M78" s="4">
        <v>0</v>
      </c>
      <c r="N78" s="4">
        <v>178836</v>
      </c>
      <c r="O78" s="4">
        <v>323237</v>
      </c>
      <c r="P78" s="4">
        <v>248536.25</v>
      </c>
      <c r="Q78" s="4">
        <v>19289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445140</v>
      </c>
      <c r="X78" s="4">
        <v>225660</v>
      </c>
      <c r="Y78" s="4">
        <v>0</v>
      </c>
      <c r="Z78" s="4">
        <v>27916</v>
      </c>
      <c r="AA78" s="4">
        <v>629131</v>
      </c>
      <c r="AB78" s="4">
        <v>11540783.25</v>
      </c>
      <c r="AC78" s="4">
        <v>0</v>
      </c>
      <c r="AD78" s="4">
        <v>80000</v>
      </c>
      <c r="AE78" s="4">
        <v>215972</v>
      </c>
      <c r="AF78" s="4">
        <v>0</v>
      </c>
      <c r="AG78" s="4">
        <v>224178</v>
      </c>
      <c r="AH78" s="4">
        <v>0</v>
      </c>
      <c r="AI78" s="4">
        <v>546700</v>
      </c>
      <c r="AJ78" s="4">
        <v>1066850</v>
      </c>
    </row>
    <row r="79" spans="1:36" x14ac:dyDescent="0.25">
      <c r="A79" s="4">
        <v>256</v>
      </c>
      <c r="B79" s="4">
        <v>1</v>
      </c>
      <c r="C79" s="4" t="s">
        <v>80</v>
      </c>
      <c r="D79" s="4">
        <v>2858</v>
      </c>
      <c r="E79" s="4">
        <v>3123.8</v>
      </c>
      <c r="F79" s="4">
        <v>2670</v>
      </c>
      <c r="G79" s="4">
        <v>2919.2</v>
      </c>
      <c r="H79" s="4">
        <v>18793810</v>
      </c>
      <c r="I79" s="4">
        <v>52193</v>
      </c>
      <c r="J79" s="4">
        <v>984136</v>
      </c>
      <c r="K79" s="4">
        <v>29508</v>
      </c>
      <c r="L79" s="4">
        <v>0</v>
      </c>
      <c r="M79" s="4">
        <v>0</v>
      </c>
      <c r="N79" s="4">
        <v>324205</v>
      </c>
      <c r="O79" s="4">
        <v>657154</v>
      </c>
      <c r="P79" s="4">
        <v>208667.5</v>
      </c>
      <c r="Q79" s="4">
        <v>37950</v>
      </c>
      <c r="R79" s="4">
        <v>0</v>
      </c>
      <c r="S79" s="4">
        <v>0</v>
      </c>
      <c r="T79" s="4">
        <v>0</v>
      </c>
      <c r="U79" s="4">
        <v>0</v>
      </c>
      <c r="V79" s="4">
        <v>-37340</v>
      </c>
      <c r="W79" s="4">
        <v>5692440</v>
      </c>
      <c r="X79" s="4">
        <v>0</v>
      </c>
      <c r="Y79" s="4">
        <v>0</v>
      </c>
      <c r="Z79" s="4">
        <v>56735</v>
      </c>
      <c r="AA79" s="4">
        <v>1237741</v>
      </c>
      <c r="AB79" s="4">
        <v>28037199.5</v>
      </c>
      <c r="AC79" s="4">
        <v>0</v>
      </c>
      <c r="AD79" s="4">
        <v>385076</v>
      </c>
      <c r="AE79" s="4">
        <v>208667.5</v>
      </c>
      <c r="AF79" s="4">
        <v>0</v>
      </c>
      <c r="AG79" s="4">
        <v>5620408</v>
      </c>
      <c r="AH79" s="4">
        <v>0</v>
      </c>
      <c r="AI79" s="4">
        <v>1237741</v>
      </c>
      <c r="AJ79" s="4">
        <v>7451892.5</v>
      </c>
    </row>
    <row r="80" spans="1:36" x14ac:dyDescent="0.25">
      <c r="A80" s="4">
        <v>261</v>
      </c>
      <c r="B80" s="4">
        <v>1</v>
      </c>
      <c r="C80" s="4" t="s">
        <v>81</v>
      </c>
      <c r="D80" s="4">
        <v>214</v>
      </c>
      <c r="E80" s="4">
        <v>235.39999999999995</v>
      </c>
      <c r="F80" s="4">
        <v>280</v>
      </c>
      <c r="G80" s="4">
        <v>305</v>
      </c>
      <c r="H80" s="4">
        <v>1963590</v>
      </c>
      <c r="I80" s="4">
        <v>0</v>
      </c>
      <c r="J80" s="4">
        <v>128945</v>
      </c>
      <c r="K80" s="4">
        <v>0</v>
      </c>
      <c r="L80" s="4">
        <v>113206</v>
      </c>
      <c r="M80" s="4">
        <v>7774</v>
      </c>
      <c r="N80" s="4">
        <v>87988.278225342918</v>
      </c>
      <c r="O80" s="4">
        <v>66556</v>
      </c>
      <c r="P80" s="4">
        <v>40240</v>
      </c>
      <c r="Q80" s="4">
        <v>3965</v>
      </c>
      <c r="R80" s="4">
        <v>2452</v>
      </c>
      <c r="S80" s="4">
        <v>0</v>
      </c>
      <c r="T80" s="4">
        <v>0</v>
      </c>
      <c r="U80" s="4">
        <v>0</v>
      </c>
      <c r="V80" s="4">
        <v>0</v>
      </c>
      <c r="W80" s="4">
        <v>275449</v>
      </c>
      <c r="X80" s="4">
        <v>0</v>
      </c>
      <c r="Y80" s="4">
        <v>9376</v>
      </c>
      <c r="Z80" s="4">
        <v>5119</v>
      </c>
      <c r="AA80" s="4">
        <v>129320</v>
      </c>
      <c r="AB80" s="4">
        <v>2833980.2782253427</v>
      </c>
      <c r="AC80" s="4">
        <v>0</v>
      </c>
      <c r="AD80" s="4">
        <v>25374</v>
      </c>
      <c r="AE80" s="4">
        <v>34696</v>
      </c>
      <c r="AF80" s="4">
        <v>2114</v>
      </c>
      <c r="AG80" s="4">
        <v>210340</v>
      </c>
      <c r="AH80" s="4">
        <v>0</v>
      </c>
      <c r="AI80" s="4">
        <v>111502</v>
      </c>
      <c r="AJ80" s="4">
        <v>384026</v>
      </c>
    </row>
    <row r="81" spans="1:36" x14ac:dyDescent="0.25">
      <c r="A81" s="4">
        <v>264</v>
      </c>
      <c r="B81" s="4">
        <v>1</v>
      </c>
      <c r="C81" s="4" t="s">
        <v>82</v>
      </c>
      <c r="D81" s="4">
        <v>126</v>
      </c>
      <c r="E81" s="4">
        <v>139.19999999999999</v>
      </c>
      <c r="F81" s="4">
        <v>102</v>
      </c>
      <c r="G81" s="4">
        <v>111.19999999999999</v>
      </c>
      <c r="H81" s="4">
        <v>715906</v>
      </c>
      <c r="I81" s="4">
        <v>0</v>
      </c>
      <c r="J81" s="4">
        <v>40201</v>
      </c>
      <c r="K81" s="4">
        <v>0</v>
      </c>
      <c r="L81" s="4">
        <v>53486</v>
      </c>
      <c r="M81" s="4">
        <v>267914</v>
      </c>
      <c r="N81" s="4">
        <v>57136</v>
      </c>
      <c r="O81" s="4">
        <v>26879</v>
      </c>
      <c r="P81" s="4">
        <v>5560</v>
      </c>
      <c r="Q81" s="4">
        <v>1446</v>
      </c>
      <c r="R81" s="4">
        <v>4571</v>
      </c>
      <c r="S81" s="4">
        <v>0</v>
      </c>
      <c r="T81" s="4">
        <v>0</v>
      </c>
      <c r="U81" s="4">
        <v>0</v>
      </c>
      <c r="V81" s="4">
        <v>0</v>
      </c>
      <c r="W81" s="4">
        <v>359972</v>
      </c>
      <c r="X81" s="4">
        <v>0</v>
      </c>
      <c r="Y81" s="4">
        <v>0</v>
      </c>
      <c r="Z81" s="4">
        <v>3602</v>
      </c>
      <c r="AA81" s="4">
        <v>47149</v>
      </c>
      <c r="AB81" s="4">
        <v>1583822</v>
      </c>
      <c r="AC81" s="4">
        <v>0</v>
      </c>
      <c r="AD81" s="4">
        <v>26879</v>
      </c>
      <c r="AE81" s="4">
        <v>4349</v>
      </c>
      <c r="AF81" s="4">
        <v>3576</v>
      </c>
      <c r="AG81" s="4">
        <v>112639.5</v>
      </c>
      <c r="AH81" s="4">
        <v>0</v>
      </c>
      <c r="AI81" s="4">
        <v>36883</v>
      </c>
      <c r="AJ81" s="4">
        <v>184326.5</v>
      </c>
    </row>
    <row r="82" spans="1:36" x14ac:dyDescent="0.25">
      <c r="A82" s="4">
        <v>270</v>
      </c>
      <c r="B82" s="4">
        <v>1</v>
      </c>
      <c r="C82" s="4" t="s">
        <v>83</v>
      </c>
      <c r="D82" s="4">
        <v>7133</v>
      </c>
      <c r="E82" s="4">
        <v>7746.4</v>
      </c>
      <c r="F82" s="4">
        <v>6444</v>
      </c>
      <c r="G82" s="4">
        <v>7063.5999999999995</v>
      </c>
      <c r="H82" s="4">
        <v>45475457</v>
      </c>
      <c r="I82" s="4">
        <v>518864</v>
      </c>
      <c r="J82" s="4">
        <v>3467405</v>
      </c>
      <c r="K82" s="4">
        <v>398823</v>
      </c>
      <c r="L82" s="4">
        <v>0</v>
      </c>
      <c r="M82" s="4">
        <v>0</v>
      </c>
      <c r="N82" s="4">
        <v>0</v>
      </c>
      <c r="O82" s="4">
        <v>1651328</v>
      </c>
      <c r="P82" s="4">
        <v>353180</v>
      </c>
      <c r="Q82" s="4">
        <v>91827</v>
      </c>
      <c r="R82" s="4">
        <v>2048</v>
      </c>
      <c r="S82" s="4">
        <v>0</v>
      </c>
      <c r="T82" s="4">
        <v>0</v>
      </c>
      <c r="U82" s="4">
        <v>0</v>
      </c>
      <c r="V82" s="4">
        <v>-7726</v>
      </c>
      <c r="W82" s="4">
        <v>14848047</v>
      </c>
      <c r="X82" s="4">
        <v>1783080</v>
      </c>
      <c r="Y82" s="4">
        <v>328939</v>
      </c>
      <c r="Z82" s="4">
        <v>196589</v>
      </c>
      <c r="AA82" s="4">
        <v>2994966</v>
      </c>
      <c r="AB82" s="4">
        <v>70319747</v>
      </c>
      <c r="AC82" s="4">
        <v>0</v>
      </c>
      <c r="AD82" s="4">
        <v>1287419</v>
      </c>
      <c r="AE82" s="4">
        <v>353180</v>
      </c>
      <c r="AF82" s="4">
        <v>2048</v>
      </c>
      <c r="AG82" s="4">
        <v>14835797.060000001</v>
      </c>
      <c r="AH82" s="4">
        <v>643481</v>
      </c>
      <c r="AI82" s="4">
        <v>2994966</v>
      </c>
      <c r="AJ82" s="4">
        <v>19473410.060000002</v>
      </c>
    </row>
    <row r="83" spans="1:36" x14ac:dyDescent="0.25">
      <c r="A83" s="4">
        <v>271</v>
      </c>
      <c r="B83" s="4">
        <v>1</v>
      </c>
      <c r="C83" s="4" t="s">
        <v>84</v>
      </c>
      <c r="D83" s="4">
        <v>10860.8</v>
      </c>
      <c r="E83" s="4">
        <v>11867</v>
      </c>
      <c r="F83" s="4">
        <v>10337.799999999999</v>
      </c>
      <c r="G83" s="4">
        <v>11327.2</v>
      </c>
      <c r="H83" s="4">
        <v>72924514</v>
      </c>
      <c r="I83" s="4">
        <v>401173</v>
      </c>
      <c r="J83" s="4">
        <v>7147179</v>
      </c>
      <c r="K83" s="4">
        <v>1472976</v>
      </c>
      <c r="L83" s="4">
        <v>0</v>
      </c>
      <c r="M83" s="4">
        <v>0</v>
      </c>
      <c r="N83" s="4">
        <v>0</v>
      </c>
      <c r="O83" s="4">
        <v>2687088</v>
      </c>
      <c r="P83" s="4">
        <v>814373.75</v>
      </c>
      <c r="Q83" s="4">
        <v>147254</v>
      </c>
      <c r="R83" s="4">
        <v>0</v>
      </c>
      <c r="S83" s="4">
        <v>0</v>
      </c>
      <c r="T83" s="4">
        <v>0</v>
      </c>
      <c r="U83" s="4">
        <v>0</v>
      </c>
      <c r="V83" s="4">
        <v>-9206</v>
      </c>
      <c r="W83" s="4">
        <v>22913317</v>
      </c>
      <c r="X83" s="4">
        <v>2759640</v>
      </c>
      <c r="Y83" s="4">
        <v>0</v>
      </c>
      <c r="Z83" s="4">
        <v>315879</v>
      </c>
      <c r="AA83" s="4">
        <v>4802733</v>
      </c>
      <c r="AB83" s="4">
        <v>113617280.75</v>
      </c>
      <c r="AC83" s="4">
        <v>0</v>
      </c>
      <c r="AD83" s="4">
        <v>1603621</v>
      </c>
      <c r="AE83" s="4">
        <v>814373.75</v>
      </c>
      <c r="AF83" s="4">
        <v>0</v>
      </c>
      <c r="AG83" s="4">
        <v>22912948.140000001</v>
      </c>
      <c r="AH83" s="4">
        <v>995903</v>
      </c>
      <c r="AI83" s="4">
        <v>4802733</v>
      </c>
      <c r="AJ83" s="4">
        <v>30133675.890000001</v>
      </c>
    </row>
    <row r="84" spans="1:36" x14ac:dyDescent="0.25">
      <c r="A84" s="4">
        <v>272</v>
      </c>
      <c r="B84" s="4">
        <v>1</v>
      </c>
      <c r="C84" s="4" t="s">
        <v>85</v>
      </c>
      <c r="D84" s="4">
        <v>9255</v>
      </c>
      <c r="E84" s="4">
        <v>10148.199999999999</v>
      </c>
      <c r="F84" s="4">
        <v>8715</v>
      </c>
      <c r="G84" s="4">
        <v>9567.0000000000018</v>
      </c>
      <c r="H84" s="4">
        <v>61592346</v>
      </c>
      <c r="I84" s="4">
        <v>532168</v>
      </c>
      <c r="J84" s="4">
        <v>1637987</v>
      </c>
      <c r="K84" s="4">
        <v>340438</v>
      </c>
      <c r="L84" s="4">
        <v>0</v>
      </c>
      <c r="M84" s="4">
        <v>0</v>
      </c>
      <c r="N84" s="4">
        <v>33253.735107774977</v>
      </c>
      <c r="O84" s="4">
        <v>2132919</v>
      </c>
      <c r="P84" s="4">
        <v>767487.5</v>
      </c>
      <c r="Q84" s="4">
        <v>124371</v>
      </c>
      <c r="R84" s="4">
        <v>53384</v>
      </c>
      <c r="S84" s="4">
        <v>0</v>
      </c>
      <c r="T84" s="4">
        <v>0</v>
      </c>
      <c r="U84" s="4">
        <v>0</v>
      </c>
      <c r="V84" s="4">
        <v>0</v>
      </c>
      <c r="W84" s="4">
        <v>17867329</v>
      </c>
      <c r="X84" s="4">
        <v>2313480</v>
      </c>
      <c r="Y84" s="4">
        <v>164794</v>
      </c>
      <c r="Z84" s="4">
        <v>234765</v>
      </c>
      <c r="AA84" s="4">
        <v>4056408</v>
      </c>
      <c r="AB84" s="4">
        <v>89537650.23510778</v>
      </c>
      <c r="AC84" s="4">
        <v>0</v>
      </c>
      <c r="AD84" s="4">
        <v>1091789</v>
      </c>
      <c r="AE84" s="4">
        <v>767487.5</v>
      </c>
      <c r="AF84" s="4">
        <v>53384</v>
      </c>
      <c r="AG84" s="4">
        <v>17864203.82</v>
      </c>
      <c r="AH84" s="4">
        <v>834892</v>
      </c>
      <c r="AI84" s="4">
        <v>4056408</v>
      </c>
      <c r="AJ84" s="4">
        <v>23833272.32</v>
      </c>
    </row>
    <row r="85" spans="1:36" x14ac:dyDescent="0.25">
      <c r="A85" s="4">
        <v>273</v>
      </c>
      <c r="B85" s="4">
        <v>1</v>
      </c>
      <c r="C85" s="4" t="s">
        <v>86</v>
      </c>
      <c r="D85" s="4">
        <v>7498</v>
      </c>
      <c r="E85" s="4">
        <v>8200</v>
      </c>
      <c r="F85" s="4">
        <v>8541</v>
      </c>
      <c r="G85" s="4">
        <v>9355.4</v>
      </c>
      <c r="H85" s="4">
        <v>60230065</v>
      </c>
      <c r="I85" s="4">
        <v>200586</v>
      </c>
      <c r="J85" s="4">
        <v>255146</v>
      </c>
      <c r="K85" s="4">
        <v>234418</v>
      </c>
      <c r="L85" s="4">
        <v>0</v>
      </c>
      <c r="M85" s="4">
        <v>0</v>
      </c>
      <c r="N85" s="4">
        <v>35529.324785500059</v>
      </c>
      <c r="O85" s="4">
        <v>2154372</v>
      </c>
      <c r="P85" s="4">
        <v>736553.75</v>
      </c>
      <c r="Q85" s="4">
        <v>121620</v>
      </c>
      <c r="R85" s="4">
        <v>0</v>
      </c>
      <c r="S85" s="4">
        <v>0</v>
      </c>
      <c r="T85" s="4">
        <v>0</v>
      </c>
      <c r="U85" s="4">
        <v>0</v>
      </c>
      <c r="V85" s="4">
        <v>-7726</v>
      </c>
      <c r="W85" s="4">
        <v>17775260</v>
      </c>
      <c r="X85" s="4">
        <v>2212600</v>
      </c>
      <c r="Y85" s="4">
        <v>0</v>
      </c>
      <c r="Z85" s="4">
        <v>258524</v>
      </c>
      <c r="AA85" s="4">
        <v>3966690</v>
      </c>
      <c r="AB85" s="4">
        <v>85961038.074785501</v>
      </c>
      <c r="AC85" s="4">
        <v>0</v>
      </c>
      <c r="AD85" s="4">
        <v>1139996</v>
      </c>
      <c r="AE85" s="4">
        <v>736553.75</v>
      </c>
      <c r="AF85" s="4">
        <v>0</v>
      </c>
      <c r="AG85" s="4">
        <v>17770788.030000001</v>
      </c>
      <c r="AH85" s="4">
        <v>798487</v>
      </c>
      <c r="AI85" s="4">
        <v>3966690</v>
      </c>
      <c r="AJ85" s="4">
        <v>23614027.780000001</v>
      </c>
    </row>
    <row r="86" spans="1:36" x14ac:dyDescent="0.25">
      <c r="A86" s="4">
        <v>276</v>
      </c>
      <c r="B86" s="4">
        <v>1</v>
      </c>
      <c r="C86" s="4" t="s">
        <v>87</v>
      </c>
      <c r="D86" s="4">
        <v>7406</v>
      </c>
      <c r="E86" s="4">
        <v>8134.4000000000005</v>
      </c>
      <c r="F86" s="4">
        <v>10879</v>
      </c>
      <c r="G86" s="4">
        <v>11873.799999999997</v>
      </c>
      <c r="H86" s="4">
        <v>76443524</v>
      </c>
      <c r="I86" s="4">
        <v>29679</v>
      </c>
      <c r="J86" s="4">
        <v>129673</v>
      </c>
      <c r="K86" s="4">
        <v>113964</v>
      </c>
      <c r="L86" s="4">
        <v>0</v>
      </c>
      <c r="M86" s="4">
        <v>0</v>
      </c>
      <c r="N86" s="4">
        <v>0</v>
      </c>
      <c r="O86" s="4">
        <v>2713733</v>
      </c>
      <c r="P86" s="4">
        <v>852647.5</v>
      </c>
      <c r="Q86" s="4">
        <v>154359</v>
      </c>
      <c r="R86" s="4">
        <v>18404</v>
      </c>
      <c r="S86" s="4">
        <v>0</v>
      </c>
      <c r="T86" s="4">
        <v>0</v>
      </c>
      <c r="U86" s="4">
        <v>0</v>
      </c>
      <c r="V86" s="4">
        <v>0</v>
      </c>
      <c r="W86" s="4">
        <v>24019011</v>
      </c>
      <c r="X86" s="4">
        <v>2851940</v>
      </c>
      <c r="Y86" s="4">
        <v>0</v>
      </c>
      <c r="Z86" s="4">
        <v>288712</v>
      </c>
      <c r="AA86" s="4">
        <v>5034491</v>
      </c>
      <c r="AB86" s="4">
        <v>109798197.5</v>
      </c>
      <c r="AC86" s="4">
        <v>0</v>
      </c>
      <c r="AD86" s="4">
        <v>1000764</v>
      </c>
      <c r="AE86" s="4">
        <v>852647.5</v>
      </c>
      <c r="AF86" s="4">
        <v>18404</v>
      </c>
      <c r="AG86" s="4">
        <v>23835087.06983722</v>
      </c>
      <c r="AH86" s="4">
        <v>1029213</v>
      </c>
      <c r="AI86" s="4">
        <v>5034491</v>
      </c>
      <c r="AJ86" s="4">
        <v>30741393.56983722</v>
      </c>
    </row>
    <row r="87" spans="1:36" x14ac:dyDescent="0.25">
      <c r="A87" s="4">
        <v>277</v>
      </c>
      <c r="B87" s="4">
        <v>1</v>
      </c>
      <c r="C87" s="4" t="s">
        <v>88</v>
      </c>
      <c r="D87" s="4">
        <v>2711</v>
      </c>
      <c r="E87" s="4">
        <v>2980.6</v>
      </c>
      <c r="F87" s="4">
        <v>2500</v>
      </c>
      <c r="G87" s="4">
        <v>2750.8</v>
      </c>
      <c r="H87" s="4">
        <v>17709650</v>
      </c>
      <c r="I87" s="4">
        <v>67544</v>
      </c>
      <c r="J87" s="4">
        <v>188574</v>
      </c>
      <c r="K87" s="4">
        <v>14437</v>
      </c>
      <c r="L87" s="4">
        <v>0</v>
      </c>
      <c r="M87" s="4">
        <v>0</v>
      </c>
      <c r="N87" s="4">
        <v>70233</v>
      </c>
      <c r="O87" s="4">
        <v>635166</v>
      </c>
      <c r="P87" s="4">
        <v>294381.25</v>
      </c>
      <c r="Q87" s="4">
        <v>35760</v>
      </c>
      <c r="R87" s="4">
        <v>11966</v>
      </c>
      <c r="S87" s="4">
        <v>0</v>
      </c>
      <c r="T87" s="4">
        <v>0</v>
      </c>
      <c r="U87" s="4">
        <v>0</v>
      </c>
      <c r="V87" s="4">
        <v>0</v>
      </c>
      <c r="W87" s="4">
        <v>3815882</v>
      </c>
      <c r="X87" s="4">
        <v>0</v>
      </c>
      <c r="Y87" s="4">
        <v>0</v>
      </c>
      <c r="Z87" s="4">
        <v>59275</v>
      </c>
      <c r="AA87" s="4">
        <v>1166339</v>
      </c>
      <c r="AB87" s="4">
        <v>24069207.25</v>
      </c>
      <c r="AC87" s="4">
        <v>0</v>
      </c>
      <c r="AD87" s="4">
        <v>447991</v>
      </c>
      <c r="AE87" s="4">
        <v>294381.25</v>
      </c>
      <c r="AF87" s="4">
        <v>11966</v>
      </c>
      <c r="AG87" s="4">
        <v>3778884.86</v>
      </c>
      <c r="AH87" s="4">
        <v>0</v>
      </c>
      <c r="AI87" s="4">
        <v>1166339</v>
      </c>
      <c r="AJ87" s="4">
        <v>5699562.1099999994</v>
      </c>
    </row>
    <row r="88" spans="1:36" x14ac:dyDescent="0.25">
      <c r="A88" s="4">
        <v>278</v>
      </c>
      <c r="B88" s="4">
        <v>1</v>
      </c>
      <c r="C88" s="4" t="s">
        <v>89</v>
      </c>
      <c r="D88" s="4">
        <v>2045</v>
      </c>
      <c r="E88" s="4">
        <v>2242.8000000000002</v>
      </c>
      <c r="F88" s="4">
        <v>2930</v>
      </c>
      <c r="G88" s="4">
        <v>3215</v>
      </c>
      <c r="H88" s="4">
        <v>20698170</v>
      </c>
      <c r="I88" s="4">
        <v>30702</v>
      </c>
      <c r="J88" s="4">
        <v>39641</v>
      </c>
      <c r="K88" s="4">
        <v>14380</v>
      </c>
      <c r="L88" s="4">
        <v>0</v>
      </c>
      <c r="M88" s="4">
        <v>0</v>
      </c>
      <c r="N88" s="4">
        <v>211383.17965800004</v>
      </c>
      <c r="O88" s="4">
        <v>726547</v>
      </c>
      <c r="P88" s="4">
        <v>230988.75</v>
      </c>
      <c r="Q88" s="4">
        <v>41795</v>
      </c>
      <c r="R88" s="4">
        <v>2797</v>
      </c>
      <c r="S88" s="4">
        <v>0</v>
      </c>
      <c r="T88" s="4">
        <v>0</v>
      </c>
      <c r="U88" s="4">
        <v>0</v>
      </c>
      <c r="V88" s="4">
        <v>0</v>
      </c>
      <c r="W88" s="4">
        <v>6503488</v>
      </c>
      <c r="X88" s="4">
        <v>750100</v>
      </c>
      <c r="Y88" s="4">
        <v>0</v>
      </c>
      <c r="Z88" s="4">
        <v>73271</v>
      </c>
      <c r="AA88" s="4">
        <v>1363160</v>
      </c>
      <c r="AB88" s="4">
        <v>29936322.929657999</v>
      </c>
      <c r="AC88" s="4">
        <v>0</v>
      </c>
      <c r="AD88" s="4">
        <v>426233</v>
      </c>
      <c r="AE88" s="4">
        <v>230988.75</v>
      </c>
      <c r="AF88" s="4">
        <v>2797</v>
      </c>
      <c r="AG88" s="4">
        <v>6427930.9708609004</v>
      </c>
      <c r="AH88" s="4">
        <v>270697</v>
      </c>
      <c r="AI88" s="4">
        <v>1363160</v>
      </c>
      <c r="AJ88" s="4">
        <v>8451109.7208609004</v>
      </c>
    </row>
    <row r="89" spans="1:36" x14ac:dyDescent="0.25">
      <c r="A89" s="4">
        <v>279</v>
      </c>
      <c r="B89" s="4">
        <v>1</v>
      </c>
      <c r="C89" s="4" t="s">
        <v>90</v>
      </c>
      <c r="D89" s="4">
        <v>26162.400000000001</v>
      </c>
      <c r="E89" s="4">
        <v>28484.400000000001</v>
      </c>
      <c r="F89" s="4">
        <v>21356.400000000001</v>
      </c>
      <c r="G89" s="4">
        <v>23343.599999999999</v>
      </c>
      <c r="H89" s="4">
        <v>150286097</v>
      </c>
      <c r="I89" s="4">
        <v>994745</v>
      </c>
      <c r="J89" s="4">
        <v>16487589</v>
      </c>
      <c r="K89" s="4">
        <v>1724021</v>
      </c>
      <c r="L89" s="4">
        <v>0</v>
      </c>
      <c r="M89" s="4">
        <v>0</v>
      </c>
      <c r="N89" s="4">
        <v>0</v>
      </c>
      <c r="O89" s="4">
        <v>5294670</v>
      </c>
      <c r="P89" s="4">
        <v>1980880</v>
      </c>
      <c r="Q89" s="4">
        <v>303467</v>
      </c>
      <c r="R89" s="4">
        <v>764970</v>
      </c>
      <c r="S89" s="4">
        <v>0</v>
      </c>
      <c r="T89" s="4">
        <v>0</v>
      </c>
      <c r="U89" s="4">
        <v>0</v>
      </c>
      <c r="V89" s="4">
        <v>0</v>
      </c>
      <c r="W89" s="4">
        <v>41016806</v>
      </c>
      <c r="X89" s="4">
        <v>5571540</v>
      </c>
      <c r="Y89" s="4">
        <v>0</v>
      </c>
      <c r="Z89" s="4">
        <v>572965</v>
      </c>
      <c r="AA89" s="4">
        <v>9897686</v>
      </c>
      <c r="AB89" s="4">
        <v>229323896</v>
      </c>
      <c r="AC89" s="4">
        <v>0</v>
      </c>
      <c r="AD89" s="4">
        <v>1900003</v>
      </c>
      <c r="AE89" s="4">
        <v>1980880</v>
      </c>
      <c r="AF89" s="4">
        <v>764970</v>
      </c>
      <c r="AG89" s="4">
        <v>38391414</v>
      </c>
      <c r="AH89" s="4">
        <v>2010667</v>
      </c>
      <c r="AI89" s="4">
        <v>9897686</v>
      </c>
      <c r="AJ89" s="4">
        <v>52934953</v>
      </c>
    </row>
    <row r="90" spans="1:36" x14ac:dyDescent="0.25">
      <c r="A90" s="4">
        <v>280</v>
      </c>
      <c r="B90" s="4">
        <v>1</v>
      </c>
      <c r="C90" s="4" t="s">
        <v>91</v>
      </c>
      <c r="D90" s="4">
        <v>4758.6000000000004</v>
      </c>
      <c r="E90" s="4">
        <v>5152</v>
      </c>
      <c r="F90" s="4">
        <v>4172.6000000000004</v>
      </c>
      <c r="G90" s="4">
        <v>4551.6000000000004</v>
      </c>
      <c r="H90" s="4">
        <v>29303201</v>
      </c>
      <c r="I90" s="4">
        <v>662140</v>
      </c>
      <c r="J90" s="4">
        <v>5622964</v>
      </c>
      <c r="K90" s="4">
        <v>906300</v>
      </c>
      <c r="L90" s="4">
        <v>0</v>
      </c>
      <c r="M90" s="4">
        <v>0</v>
      </c>
      <c r="N90" s="4">
        <v>0</v>
      </c>
      <c r="O90" s="4">
        <v>1095230</v>
      </c>
      <c r="P90" s="4">
        <v>481257.5</v>
      </c>
      <c r="Q90" s="4">
        <v>59171</v>
      </c>
      <c r="R90" s="4">
        <v>0</v>
      </c>
      <c r="S90" s="4">
        <v>0</v>
      </c>
      <c r="T90" s="4">
        <v>0</v>
      </c>
      <c r="U90" s="4">
        <v>100733</v>
      </c>
      <c r="V90" s="4">
        <v>-7726</v>
      </c>
      <c r="W90" s="4">
        <v>6438693</v>
      </c>
      <c r="X90" s="4">
        <v>1122940</v>
      </c>
      <c r="Y90" s="4">
        <v>175793</v>
      </c>
      <c r="Z90" s="4">
        <v>115814</v>
      </c>
      <c r="AA90" s="4">
        <v>1929878</v>
      </c>
      <c r="AB90" s="4">
        <v>46883448.5</v>
      </c>
      <c r="AC90" s="4">
        <v>0</v>
      </c>
      <c r="AD90" s="4">
        <v>578780</v>
      </c>
      <c r="AE90" s="4">
        <v>481257.5</v>
      </c>
      <c r="AF90" s="4">
        <v>0</v>
      </c>
      <c r="AG90" s="4">
        <v>6438470.3600000003</v>
      </c>
      <c r="AH90" s="4">
        <v>405248</v>
      </c>
      <c r="AI90" s="4">
        <v>1929878</v>
      </c>
      <c r="AJ90" s="4">
        <v>9428385.8599999994</v>
      </c>
    </row>
    <row r="91" spans="1:36" x14ac:dyDescent="0.25">
      <c r="A91" s="4">
        <v>281</v>
      </c>
      <c r="B91" s="4">
        <v>1</v>
      </c>
      <c r="C91" s="4" t="s">
        <v>92</v>
      </c>
      <c r="D91" s="4">
        <v>13492</v>
      </c>
      <c r="E91" s="4">
        <v>14691.75</v>
      </c>
      <c r="F91" s="4">
        <v>11876</v>
      </c>
      <c r="G91" s="4">
        <v>13008.75</v>
      </c>
      <c r="H91" s="4">
        <v>83750333</v>
      </c>
      <c r="I91" s="4">
        <v>842258</v>
      </c>
      <c r="J91" s="4">
        <v>12786558</v>
      </c>
      <c r="K91" s="4">
        <v>951007</v>
      </c>
      <c r="L91" s="4">
        <v>0</v>
      </c>
      <c r="M91" s="4">
        <v>0</v>
      </c>
      <c r="N91" s="4">
        <v>0</v>
      </c>
      <c r="O91" s="4">
        <v>3071923</v>
      </c>
      <c r="P91" s="4">
        <v>921310.5</v>
      </c>
      <c r="Q91" s="4">
        <v>169114</v>
      </c>
      <c r="R91" s="4">
        <v>250939</v>
      </c>
      <c r="S91" s="4">
        <v>0</v>
      </c>
      <c r="T91" s="4">
        <v>0</v>
      </c>
      <c r="U91" s="4">
        <v>0</v>
      </c>
      <c r="V91" s="4">
        <v>-3541</v>
      </c>
      <c r="W91" s="4">
        <v>26314854</v>
      </c>
      <c r="X91" s="4">
        <v>3260660</v>
      </c>
      <c r="Y91" s="4">
        <v>932512</v>
      </c>
      <c r="Z91" s="4">
        <v>339984</v>
      </c>
      <c r="AA91" s="4">
        <v>5515710</v>
      </c>
      <c r="AB91" s="4">
        <v>135842961.5</v>
      </c>
      <c r="AC91" s="4">
        <v>0</v>
      </c>
      <c r="AD91" s="4">
        <v>1182926</v>
      </c>
      <c r="AE91" s="4">
        <v>921310.5</v>
      </c>
      <c r="AF91" s="4">
        <v>250939</v>
      </c>
      <c r="AG91" s="4">
        <v>25177291</v>
      </c>
      <c r="AH91" s="4">
        <v>1176712</v>
      </c>
      <c r="AI91" s="4">
        <v>5515710</v>
      </c>
      <c r="AJ91" s="4">
        <v>33048176.5</v>
      </c>
    </row>
    <row r="92" spans="1:36" x14ac:dyDescent="0.25">
      <c r="A92" s="4">
        <v>282</v>
      </c>
      <c r="B92" s="4">
        <v>1</v>
      </c>
      <c r="C92" s="4" t="s">
        <v>93</v>
      </c>
      <c r="D92" s="4">
        <v>1450</v>
      </c>
      <c r="E92" s="4">
        <v>1574.6000000000001</v>
      </c>
      <c r="F92" s="4">
        <v>1810</v>
      </c>
      <c r="G92" s="4">
        <v>2003.3999999999999</v>
      </c>
      <c r="H92" s="4">
        <v>12897889</v>
      </c>
      <c r="I92" s="4">
        <v>0</v>
      </c>
      <c r="J92" s="4">
        <v>359792</v>
      </c>
      <c r="K92" s="4">
        <v>95126</v>
      </c>
      <c r="L92" s="4">
        <v>0</v>
      </c>
      <c r="M92" s="4">
        <v>0</v>
      </c>
      <c r="N92" s="4">
        <v>0</v>
      </c>
      <c r="O92" s="4">
        <v>471805</v>
      </c>
      <c r="P92" s="4">
        <v>241087.5</v>
      </c>
      <c r="Q92" s="4">
        <v>26044</v>
      </c>
      <c r="R92" s="4">
        <v>5910</v>
      </c>
      <c r="S92" s="4">
        <v>0</v>
      </c>
      <c r="T92" s="4">
        <v>0</v>
      </c>
      <c r="U92" s="4">
        <v>0</v>
      </c>
      <c r="V92" s="4">
        <v>0</v>
      </c>
      <c r="W92" s="4">
        <v>2302127</v>
      </c>
      <c r="X92" s="4">
        <v>477620</v>
      </c>
      <c r="Y92" s="4">
        <v>0</v>
      </c>
      <c r="Z92" s="4">
        <v>43123</v>
      </c>
      <c r="AA92" s="4">
        <v>849442</v>
      </c>
      <c r="AB92" s="4">
        <v>17292345.5</v>
      </c>
      <c r="AC92" s="4">
        <v>0</v>
      </c>
      <c r="AD92" s="4">
        <v>122830</v>
      </c>
      <c r="AE92" s="4">
        <v>241087.5</v>
      </c>
      <c r="AF92" s="4">
        <v>5910</v>
      </c>
      <c r="AG92" s="4">
        <v>2167696</v>
      </c>
      <c r="AH92" s="4">
        <v>168547</v>
      </c>
      <c r="AI92" s="4">
        <v>849442</v>
      </c>
      <c r="AJ92" s="4">
        <v>3386965.5</v>
      </c>
    </row>
    <row r="93" spans="1:36" x14ac:dyDescent="0.25">
      <c r="A93" s="4">
        <v>283</v>
      </c>
      <c r="B93" s="4">
        <v>1</v>
      </c>
      <c r="C93" s="4" t="s">
        <v>94</v>
      </c>
      <c r="D93" s="4">
        <v>4423</v>
      </c>
      <c r="E93" s="4">
        <v>4801.7999999999993</v>
      </c>
      <c r="F93" s="4">
        <v>4678</v>
      </c>
      <c r="G93" s="4">
        <v>5107</v>
      </c>
      <c r="H93" s="4">
        <v>32878866</v>
      </c>
      <c r="I93" s="4">
        <v>422664</v>
      </c>
      <c r="J93" s="4">
        <v>2266139</v>
      </c>
      <c r="K93" s="4">
        <v>325807</v>
      </c>
      <c r="L93" s="4">
        <v>0</v>
      </c>
      <c r="M93" s="4">
        <v>0</v>
      </c>
      <c r="N93" s="4">
        <v>0</v>
      </c>
      <c r="O93" s="4">
        <v>1224253</v>
      </c>
      <c r="P93" s="4">
        <v>255350</v>
      </c>
      <c r="Q93" s="4">
        <v>66391</v>
      </c>
      <c r="R93" s="4">
        <v>111741</v>
      </c>
      <c r="S93" s="4">
        <v>0</v>
      </c>
      <c r="T93" s="4">
        <v>0</v>
      </c>
      <c r="U93" s="4">
        <v>0</v>
      </c>
      <c r="V93" s="4">
        <v>0</v>
      </c>
      <c r="W93" s="4">
        <v>10622509</v>
      </c>
      <c r="X93" s="4">
        <v>1225640</v>
      </c>
      <c r="Y93" s="4">
        <v>9736</v>
      </c>
      <c r="Z93" s="4">
        <v>130777</v>
      </c>
      <c r="AA93" s="4">
        <v>2165368</v>
      </c>
      <c r="AB93" s="4">
        <v>50479601</v>
      </c>
      <c r="AC93" s="4">
        <v>0</v>
      </c>
      <c r="AD93" s="4">
        <v>733593</v>
      </c>
      <c r="AE93" s="4">
        <v>255350</v>
      </c>
      <c r="AF93" s="4">
        <v>111741</v>
      </c>
      <c r="AG93" s="4">
        <v>10621572.25</v>
      </c>
      <c r="AH93" s="4">
        <v>442311</v>
      </c>
      <c r="AI93" s="4">
        <v>2165368</v>
      </c>
      <c r="AJ93" s="4">
        <v>13887624.25</v>
      </c>
    </row>
    <row r="94" spans="1:36" x14ac:dyDescent="0.25">
      <c r="A94" s="4">
        <v>284</v>
      </c>
      <c r="B94" s="4">
        <v>1</v>
      </c>
      <c r="C94" s="4" t="s">
        <v>95</v>
      </c>
      <c r="D94" s="4">
        <v>12510</v>
      </c>
      <c r="E94" s="4">
        <v>13631.599999999999</v>
      </c>
      <c r="F94" s="4">
        <v>12384</v>
      </c>
      <c r="G94" s="4">
        <v>13494.2</v>
      </c>
      <c r="H94" s="4">
        <v>86875660</v>
      </c>
      <c r="I94" s="4">
        <v>307020</v>
      </c>
      <c r="J94" s="4">
        <v>669472</v>
      </c>
      <c r="K94" s="4">
        <v>211024</v>
      </c>
      <c r="L94" s="4">
        <v>0</v>
      </c>
      <c r="M94" s="4">
        <v>0</v>
      </c>
      <c r="N94" s="4">
        <v>164983.87003276061</v>
      </c>
      <c r="O94" s="4">
        <v>3006022</v>
      </c>
      <c r="P94" s="4">
        <v>969285</v>
      </c>
      <c r="Q94" s="4">
        <v>175425</v>
      </c>
      <c r="R94" s="4">
        <v>15923</v>
      </c>
      <c r="S94" s="4">
        <v>0</v>
      </c>
      <c r="T94" s="4">
        <v>0</v>
      </c>
      <c r="U94" s="4">
        <v>0</v>
      </c>
      <c r="V94" s="4">
        <v>0</v>
      </c>
      <c r="W94" s="4">
        <v>27296850</v>
      </c>
      <c r="X94" s="4">
        <v>3106480</v>
      </c>
      <c r="Y94" s="4">
        <v>0</v>
      </c>
      <c r="Z94" s="4">
        <v>403645</v>
      </c>
      <c r="AA94" s="4">
        <v>5721541</v>
      </c>
      <c r="AB94" s="4">
        <v>125816850.87003276</v>
      </c>
      <c r="AC94" s="4">
        <v>0</v>
      </c>
      <c r="AD94" s="4">
        <v>1526436</v>
      </c>
      <c r="AE94" s="4">
        <v>969285</v>
      </c>
      <c r="AF94" s="4">
        <v>15923</v>
      </c>
      <c r="AG94" s="4">
        <v>27267114.359999999</v>
      </c>
      <c r="AH94" s="4">
        <v>1121072</v>
      </c>
      <c r="AI94" s="4">
        <v>5721541</v>
      </c>
      <c r="AJ94" s="4">
        <v>35500299.359999999</v>
      </c>
    </row>
    <row r="95" spans="1:36" x14ac:dyDescent="0.25">
      <c r="A95" s="4">
        <v>286</v>
      </c>
      <c r="B95" s="4">
        <v>1</v>
      </c>
      <c r="C95" s="4" t="s">
        <v>96</v>
      </c>
      <c r="D95" s="4">
        <v>2022</v>
      </c>
      <c r="E95" s="4">
        <v>2195.4</v>
      </c>
      <c r="F95" s="4">
        <v>2535</v>
      </c>
      <c r="G95" s="4">
        <v>2793.4</v>
      </c>
      <c r="H95" s="4">
        <v>17983909</v>
      </c>
      <c r="I95" s="4">
        <v>543425</v>
      </c>
      <c r="J95" s="4">
        <v>5158666</v>
      </c>
      <c r="K95" s="4">
        <v>310050</v>
      </c>
      <c r="L95" s="4">
        <v>0</v>
      </c>
      <c r="M95" s="4">
        <v>0</v>
      </c>
      <c r="N95" s="4">
        <v>5611.5223141250126</v>
      </c>
      <c r="O95" s="4">
        <v>621794</v>
      </c>
      <c r="P95" s="4">
        <v>432911.25</v>
      </c>
      <c r="Q95" s="4">
        <v>36314</v>
      </c>
      <c r="R95" s="4">
        <v>40867</v>
      </c>
      <c r="S95" s="4">
        <v>0</v>
      </c>
      <c r="T95" s="4">
        <v>0</v>
      </c>
      <c r="U95" s="4">
        <v>0</v>
      </c>
      <c r="V95" s="4">
        <v>0</v>
      </c>
      <c r="W95" s="4">
        <v>1438070</v>
      </c>
      <c r="X95" s="4">
        <v>646360</v>
      </c>
      <c r="Y95" s="4">
        <v>0</v>
      </c>
      <c r="Z95" s="4">
        <v>92834</v>
      </c>
      <c r="AA95" s="4">
        <v>1184402</v>
      </c>
      <c r="AB95" s="4">
        <v>27848853.772314124</v>
      </c>
      <c r="AC95" s="4">
        <v>0</v>
      </c>
      <c r="AD95" s="4">
        <v>85521</v>
      </c>
      <c r="AE95" s="4">
        <v>256916</v>
      </c>
      <c r="AF95" s="4">
        <v>24253</v>
      </c>
      <c r="AG95" s="4">
        <v>644334</v>
      </c>
      <c r="AH95" s="4">
        <v>120503</v>
      </c>
      <c r="AI95" s="4">
        <v>702897</v>
      </c>
      <c r="AJ95" s="4">
        <v>1713921</v>
      </c>
    </row>
    <row r="96" spans="1:36" x14ac:dyDescent="0.25">
      <c r="A96" s="4">
        <v>294</v>
      </c>
      <c r="B96" s="4">
        <v>1</v>
      </c>
      <c r="C96" s="4" t="s">
        <v>97</v>
      </c>
      <c r="D96" s="4">
        <v>424</v>
      </c>
      <c r="E96" s="4">
        <v>467.4</v>
      </c>
      <c r="F96" s="4">
        <v>1948</v>
      </c>
      <c r="G96" s="4">
        <v>2188.15</v>
      </c>
      <c r="H96" s="4">
        <v>14087310</v>
      </c>
      <c r="I96" s="4">
        <v>0</v>
      </c>
      <c r="J96" s="4">
        <v>620761</v>
      </c>
      <c r="K96" s="4">
        <v>14530</v>
      </c>
      <c r="L96" s="4">
        <v>0</v>
      </c>
      <c r="M96" s="4">
        <v>0</v>
      </c>
      <c r="N96" s="4">
        <v>548036</v>
      </c>
      <c r="O96" s="4">
        <v>530626</v>
      </c>
      <c r="P96" s="4">
        <v>364019.25</v>
      </c>
      <c r="Q96" s="4">
        <v>28446</v>
      </c>
      <c r="R96" s="4">
        <v>42888</v>
      </c>
      <c r="S96" s="4">
        <v>0</v>
      </c>
      <c r="T96" s="4">
        <v>0</v>
      </c>
      <c r="U96" s="4">
        <v>0</v>
      </c>
      <c r="V96" s="4">
        <v>0</v>
      </c>
      <c r="W96" s="4">
        <v>656445</v>
      </c>
      <c r="X96" s="4">
        <v>328353</v>
      </c>
      <c r="Y96" s="4">
        <v>0</v>
      </c>
      <c r="Z96" s="4">
        <v>92209</v>
      </c>
      <c r="AA96" s="4">
        <v>389491</v>
      </c>
      <c r="AB96" s="4">
        <v>17374761.25</v>
      </c>
      <c r="AC96" s="4">
        <v>0</v>
      </c>
      <c r="AD96" s="4">
        <v>35865</v>
      </c>
      <c r="AE96" s="4">
        <v>255277</v>
      </c>
      <c r="AF96" s="4">
        <v>30076</v>
      </c>
      <c r="AG96" s="4">
        <v>266792</v>
      </c>
      <c r="AH96" s="4">
        <v>0</v>
      </c>
      <c r="AI96" s="4">
        <v>273140</v>
      </c>
      <c r="AJ96" s="4">
        <v>861150</v>
      </c>
    </row>
    <row r="97" spans="1:36" x14ac:dyDescent="0.25">
      <c r="A97" s="4">
        <v>297</v>
      </c>
      <c r="B97" s="4">
        <v>1</v>
      </c>
      <c r="C97" s="4" t="s">
        <v>98</v>
      </c>
      <c r="D97" s="4">
        <v>338</v>
      </c>
      <c r="E97" s="4">
        <v>371.20000000000005</v>
      </c>
      <c r="F97" s="4">
        <v>357</v>
      </c>
      <c r="G97" s="4">
        <v>392</v>
      </c>
      <c r="H97" s="4">
        <v>2523696</v>
      </c>
      <c r="I97" s="4">
        <v>0</v>
      </c>
      <c r="J97" s="4">
        <v>88296</v>
      </c>
      <c r="K97" s="4">
        <v>0</v>
      </c>
      <c r="L97" s="4">
        <v>126172</v>
      </c>
      <c r="M97" s="4">
        <v>0</v>
      </c>
      <c r="N97" s="4">
        <v>81936</v>
      </c>
      <c r="O97" s="4">
        <v>93445</v>
      </c>
      <c r="P97" s="4">
        <v>44730</v>
      </c>
      <c r="Q97" s="4">
        <v>5096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477260</v>
      </c>
      <c r="X97" s="4">
        <v>93600</v>
      </c>
      <c r="Y97" s="4">
        <v>0</v>
      </c>
      <c r="Z97" s="4">
        <v>7657</v>
      </c>
      <c r="AA97" s="4">
        <v>166208</v>
      </c>
      <c r="AB97" s="4">
        <v>3614496</v>
      </c>
      <c r="AC97" s="4">
        <v>0</v>
      </c>
      <c r="AD97" s="4">
        <v>25919</v>
      </c>
      <c r="AE97" s="4">
        <v>25850</v>
      </c>
      <c r="AF97" s="4">
        <v>0</v>
      </c>
      <c r="AG97" s="4">
        <v>322938</v>
      </c>
      <c r="AH97" s="4">
        <v>33779</v>
      </c>
      <c r="AI97" s="4">
        <v>96055</v>
      </c>
      <c r="AJ97" s="4">
        <v>470762</v>
      </c>
    </row>
    <row r="98" spans="1:36" x14ac:dyDescent="0.25">
      <c r="A98" s="4">
        <v>299</v>
      </c>
      <c r="B98" s="4">
        <v>1</v>
      </c>
      <c r="C98" s="4" t="s">
        <v>99</v>
      </c>
      <c r="D98" s="4">
        <v>748</v>
      </c>
      <c r="E98" s="4">
        <v>828.2</v>
      </c>
      <c r="F98" s="4">
        <v>698</v>
      </c>
      <c r="G98" s="4">
        <v>774.19999999999993</v>
      </c>
      <c r="H98" s="4">
        <v>4984300</v>
      </c>
      <c r="I98" s="4">
        <v>0</v>
      </c>
      <c r="J98" s="4">
        <v>175081</v>
      </c>
      <c r="K98" s="4">
        <v>0</v>
      </c>
      <c r="L98" s="4">
        <v>81513</v>
      </c>
      <c r="M98" s="4">
        <v>0</v>
      </c>
      <c r="N98" s="4">
        <v>191779.18309911285</v>
      </c>
      <c r="O98" s="4">
        <v>169322</v>
      </c>
      <c r="P98" s="4">
        <v>108953.75</v>
      </c>
      <c r="Q98" s="4">
        <v>10065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588392</v>
      </c>
      <c r="X98" s="4">
        <v>185640</v>
      </c>
      <c r="Y98" s="4">
        <v>6130</v>
      </c>
      <c r="Z98" s="4">
        <v>16118</v>
      </c>
      <c r="AA98" s="4">
        <v>328261</v>
      </c>
      <c r="AB98" s="4">
        <v>6659914.9330991125</v>
      </c>
      <c r="AC98" s="4">
        <v>0</v>
      </c>
      <c r="AD98" s="4">
        <v>64268</v>
      </c>
      <c r="AE98" s="4">
        <v>89976</v>
      </c>
      <c r="AF98" s="4">
        <v>0</v>
      </c>
      <c r="AG98" s="4">
        <v>405262</v>
      </c>
      <c r="AH98" s="4">
        <v>66994</v>
      </c>
      <c r="AI98" s="4">
        <v>271085</v>
      </c>
      <c r="AJ98" s="4">
        <v>830591</v>
      </c>
    </row>
    <row r="99" spans="1:36" x14ac:dyDescent="0.25">
      <c r="A99" s="4">
        <v>300</v>
      </c>
      <c r="B99" s="4">
        <v>1</v>
      </c>
      <c r="C99" s="4" t="s">
        <v>100</v>
      </c>
      <c r="D99" s="4">
        <v>987</v>
      </c>
      <c r="E99" s="4">
        <v>1090.6000000000001</v>
      </c>
      <c r="F99" s="4">
        <v>1079</v>
      </c>
      <c r="G99" s="4">
        <v>1198</v>
      </c>
      <c r="H99" s="4">
        <v>7712724</v>
      </c>
      <c r="I99" s="4">
        <v>0</v>
      </c>
      <c r="J99" s="4">
        <v>154588</v>
      </c>
      <c r="K99" s="4">
        <v>0</v>
      </c>
      <c r="L99" s="4">
        <v>0</v>
      </c>
      <c r="M99" s="4">
        <v>0</v>
      </c>
      <c r="N99" s="4">
        <v>163050</v>
      </c>
      <c r="O99" s="4">
        <v>275341</v>
      </c>
      <c r="P99" s="4">
        <v>140048.75</v>
      </c>
      <c r="Q99" s="4">
        <v>15574</v>
      </c>
      <c r="R99" s="4">
        <v>0</v>
      </c>
      <c r="S99" s="4">
        <v>0</v>
      </c>
      <c r="T99" s="4">
        <v>0</v>
      </c>
      <c r="U99" s="4">
        <v>43929</v>
      </c>
      <c r="V99" s="4">
        <v>0</v>
      </c>
      <c r="W99" s="4">
        <v>1401025</v>
      </c>
      <c r="X99" s="4">
        <v>288080</v>
      </c>
      <c r="Y99" s="4">
        <v>30651</v>
      </c>
      <c r="Z99" s="4">
        <v>23173</v>
      </c>
      <c r="AA99" s="4">
        <v>507952</v>
      </c>
      <c r="AB99" s="4">
        <v>10468055.75</v>
      </c>
      <c r="AC99" s="4">
        <v>0</v>
      </c>
      <c r="AD99" s="4">
        <v>79943</v>
      </c>
      <c r="AE99" s="4">
        <v>140048.75</v>
      </c>
      <c r="AF99" s="4">
        <v>0</v>
      </c>
      <c r="AG99" s="4">
        <v>1288190</v>
      </c>
      <c r="AH99" s="4">
        <v>103963</v>
      </c>
      <c r="AI99" s="4">
        <v>507952</v>
      </c>
      <c r="AJ99" s="4">
        <v>2016133.75</v>
      </c>
    </row>
    <row r="100" spans="1:36" x14ac:dyDescent="0.25">
      <c r="A100" s="4">
        <v>306</v>
      </c>
      <c r="B100" s="4">
        <v>1</v>
      </c>
      <c r="C100" s="4" t="s">
        <v>101</v>
      </c>
      <c r="D100" s="4">
        <v>179.4</v>
      </c>
      <c r="E100" s="4">
        <v>195.8</v>
      </c>
      <c r="F100" s="4">
        <v>313.39999999999998</v>
      </c>
      <c r="G100" s="4">
        <v>342.00000000000006</v>
      </c>
      <c r="H100" s="4">
        <v>2201796</v>
      </c>
      <c r="I100" s="4">
        <v>0</v>
      </c>
      <c r="J100" s="4">
        <v>372166</v>
      </c>
      <c r="K100" s="4">
        <v>0</v>
      </c>
      <c r="L100" s="4">
        <v>119768</v>
      </c>
      <c r="M100" s="4">
        <v>31921</v>
      </c>
      <c r="N100" s="4">
        <v>147838.734761125</v>
      </c>
      <c r="O100" s="4">
        <v>74861</v>
      </c>
      <c r="P100" s="4">
        <v>56290</v>
      </c>
      <c r="Q100" s="4">
        <v>4446</v>
      </c>
      <c r="R100" s="4">
        <v>17103</v>
      </c>
      <c r="S100" s="4">
        <v>0</v>
      </c>
      <c r="T100" s="4">
        <v>0</v>
      </c>
      <c r="U100" s="4">
        <v>0</v>
      </c>
      <c r="V100" s="4">
        <v>0</v>
      </c>
      <c r="W100" s="4">
        <v>102600</v>
      </c>
      <c r="X100" s="4">
        <v>0</v>
      </c>
      <c r="Y100" s="4">
        <v>0</v>
      </c>
      <c r="Z100" s="4">
        <v>7451</v>
      </c>
      <c r="AA100" s="4">
        <v>102600</v>
      </c>
      <c r="AB100" s="4">
        <v>3238840.7347611249</v>
      </c>
      <c r="AC100" s="4">
        <v>0</v>
      </c>
      <c r="AD100" s="4">
        <v>24678</v>
      </c>
      <c r="AE100" s="4">
        <v>56290</v>
      </c>
      <c r="AF100" s="4">
        <v>17103</v>
      </c>
      <c r="AG100" s="4">
        <v>68682</v>
      </c>
      <c r="AH100" s="4">
        <v>0</v>
      </c>
      <c r="AI100" s="4">
        <v>102600</v>
      </c>
      <c r="AJ100" s="4">
        <v>269353</v>
      </c>
    </row>
    <row r="101" spans="1:36" x14ac:dyDescent="0.25">
      <c r="A101" s="4">
        <v>308</v>
      </c>
      <c r="B101" s="4">
        <v>1</v>
      </c>
      <c r="C101" s="4" t="s">
        <v>102</v>
      </c>
      <c r="D101" s="4">
        <v>329.2</v>
      </c>
      <c r="E101" s="4">
        <v>358.20000000000005</v>
      </c>
      <c r="F101" s="4">
        <v>615.20000000000005</v>
      </c>
      <c r="G101" s="4">
        <v>670.80000000000007</v>
      </c>
      <c r="H101" s="4">
        <v>4318610</v>
      </c>
      <c r="I101" s="4">
        <v>29679</v>
      </c>
      <c r="J101" s="4">
        <v>437954</v>
      </c>
      <c r="K101" s="4">
        <v>0</v>
      </c>
      <c r="L101" s="4">
        <v>109931</v>
      </c>
      <c r="M101" s="4">
        <v>0</v>
      </c>
      <c r="N101" s="4">
        <v>175090</v>
      </c>
      <c r="O101" s="4">
        <v>146634</v>
      </c>
      <c r="P101" s="4">
        <v>110185</v>
      </c>
      <c r="Q101" s="4">
        <v>8720</v>
      </c>
      <c r="R101" s="4">
        <v>37357</v>
      </c>
      <c r="S101" s="4">
        <v>0</v>
      </c>
      <c r="T101" s="4">
        <v>0</v>
      </c>
      <c r="U101" s="4">
        <v>0</v>
      </c>
      <c r="V101" s="4">
        <v>0</v>
      </c>
      <c r="W101" s="4">
        <v>201240</v>
      </c>
      <c r="X101" s="4">
        <v>0</v>
      </c>
      <c r="Y101" s="4">
        <v>0</v>
      </c>
      <c r="Z101" s="4">
        <v>20709</v>
      </c>
      <c r="AA101" s="4">
        <v>284419</v>
      </c>
      <c r="AB101" s="4">
        <v>5880528</v>
      </c>
      <c r="AC101" s="4">
        <v>0</v>
      </c>
      <c r="AD101" s="4">
        <v>59326</v>
      </c>
      <c r="AE101" s="4">
        <v>110185</v>
      </c>
      <c r="AF101" s="4">
        <v>37357</v>
      </c>
      <c r="AG101" s="4">
        <v>75387.159024905603</v>
      </c>
      <c r="AH101" s="4">
        <v>0</v>
      </c>
      <c r="AI101" s="4">
        <v>284419</v>
      </c>
      <c r="AJ101" s="4">
        <v>566674.15902490565</v>
      </c>
    </row>
    <row r="102" spans="1:36" x14ac:dyDescent="0.25">
      <c r="A102" s="4">
        <v>309</v>
      </c>
      <c r="B102" s="4">
        <v>1</v>
      </c>
      <c r="C102" s="4" t="s">
        <v>103</v>
      </c>
      <c r="D102" s="4">
        <v>1794.8</v>
      </c>
      <c r="E102" s="4">
        <v>1956.6</v>
      </c>
      <c r="F102" s="4">
        <v>1618.8</v>
      </c>
      <c r="G102" s="4">
        <v>1760.7999999999997</v>
      </c>
      <c r="H102" s="4">
        <v>11336030</v>
      </c>
      <c r="I102" s="4">
        <v>75732</v>
      </c>
      <c r="J102" s="4">
        <v>1530879</v>
      </c>
      <c r="K102" s="4">
        <v>14637</v>
      </c>
      <c r="L102" s="4">
        <v>0</v>
      </c>
      <c r="M102" s="4">
        <v>0</v>
      </c>
      <c r="N102" s="4">
        <v>419744</v>
      </c>
      <c r="O102" s="4">
        <v>394586</v>
      </c>
      <c r="P102" s="4">
        <v>294933.75</v>
      </c>
      <c r="Q102" s="4">
        <v>22890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528240</v>
      </c>
      <c r="X102" s="4">
        <v>0</v>
      </c>
      <c r="Y102" s="4">
        <v>10908</v>
      </c>
      <c r="Z102" s="4">
        <v>32924</v>
      </c>
      <c r="AA102" s="4">
        <v>746579</v>
      </c>
      <c r="AB102" s="4">
        <v>15408082.75</v>
      </c>
      <c r="AC102" s="4">
        <v>0</v>
      </c>
      <c r="AD102" s="4">
        <v>218631</v>
      </c>
      <c r="AE102" s="4">
        <v>294933.75</v>
      </c>
      <c r="AF102" s="4">
        <v>0</v>
      </c>
      <c r="AG102" s="4">
        <v>329966</v>
      </c>
      <c r="AH102" s="4">
        <v>0</v>
      </c>
      <c r="AI102" s="4">
        <v>746579</v>
      </c>
      <c r="AJ102" s="4">
        <v>1590109.75</v>
      </c>
    </row>
    <row r="103" spans="1:36" x14ac:dyDescent="0.25">
      <c r="A103" s="4">
        <v>314</v>
      </c>
      <c r="B103" s="4">
        <v>1</v>
      </c>
      <c r="C103" s="4" t="s">
        <v>104</v>
      </c>
      <c r="D103" s="4">
        <v>878</v>
      </c>
      <c r="E103" s="4">
        <v>959.59999999999991</v>
      </c>
      <c r="F103" s="4">
        <v>740</v>
      </c>
      <c r="G103" s="4">
        <v>808.19999999999993</v>
      </c>
      <c r="H103" s="4">
        <v>5203192</v>
      </c>
      <c r="I103" s="4">
        <v>0</v>
      </c>
      <c r="J103" s="4">
        <v>385155</v>
      </c>
      <c r="K103" s="4">
        <v>15288</v>
      </c>
      <c r="L103" s="4">
        <v>69521</v>
      </c>
      <c r="M103" s="4">
        <v>0</v>
      </c>
      <c r="N103" s="4">
        <v>157749.369653</v>
      </c>
      <c r="O103" s="4">
        <v>184052</v>
      </c>
      <c r="P103" s="4">
        <v>113738.75</v>
      </c>
      <c r="Q103" s="4">
        <v>10507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614232</v>
      </c>
      <c r="X103" s="4">
        <v>0</v>
      </c>
      <c r="Y103" s="4">
        <v>0</v>
      </c>
      <c r="Z103" s="4">
        <v>14401</v>
      </c>
      <c r="AA103" s="4">
        <v>342677</v>
      </c>
      <c r="AB103" s="4">
        <v>7110513.1196529996</v>
      </c>
      <c r="AC103" s="4">
        <v>0</v>
      </c>
      <c r="AD103" s="4">
        <v>44717</v>
      </c>
      <c r="AE103" s="4">
        <v>82689</v>
      </c>
      <c r="AF103" s="4">
        <v>0</v>
      </c>
      <c r="AG103" s="4">
        <v>372439</v>
      </c>
      <c r="AH103" s="4">
        <v>0</v>
      </c>
      <c r="AI103" s="4">
        <v>249130</v>
      </c>
      <c r="AJ103" s="4">
        <v>748975</v>
      </c>
    </row>
    <row r="104" spans="1:36" x14ac:dyDescent="0.25">
      <c r="A104" s="4">
        <v>316</v>
      </c>
      <c r="B104" s="4">
        <v>1</v>
      </c>
      <c r="C104" s="4" t="s">
        <v>105</v>
      </c>
      <c r="D104" s="4">
        <v>1375</v>
      </c>
      <c r="E104" s="4">
        <v>1496.6</v>
      </c>
      <c r="F104" s="4">
        <v>1009</v>
      </c>
      <c r="G104" s="4">
        <v>1097.2</v>
      </c>
      <c r="H104" s="4">
        <v>7063774</v>
      </c>
      <c r="I104" s="4">
        <v>0</v>
      </c>
      <c r="J104" s="4">
        <v>953846</v>
      </c>
      <c r="K104" s="4">
        <v>0</v>
      </c>
      <c r="L104" s="4">
        <v>0</v>
      </c>
      <c r="M104" s="4">
        <v>0</v>
      </c>
      <c r="N104" s="4">
        <v>186790.61440200001</v>
      </c>
      <c r="O104" s="4">
        <v>261766</v>
      </c>
      <c r="P104" s="4">
        <v>182102.5</v>
      </c>
      <c r="Q104" s="4">
        <v>14264</v>
      </c>
      <c r="R104" s="4">
        <v>28834</v>
      </c>
      <c r="S104" s="4">
        <v>0</v>
      </c>
      <c r="T104" s="4">
        <v>0</v>
      </c>
      <c r="U104" s="4">
        <v>0</v>
      </c>
      <c r="V104" s="4">
        <v>0</v>
      </c>
      <c r="W104" s="4">
        <v>329160</v>
      </c>
      <c r="X104" s="4">
        <v>176141</v>
      </c>
      <c r="Y104" s="4">
        <v>54451</v>
      </c>
      <c r="Z104" s="4">
        <v>21615</v>
      </c>
      <c r="AA104" s="4">
        <v>465213</v>
      </c>
      <c r="AB104" s="4">
        <v>9561816.1144019999</v>
      </c>
      <c r="AC104" s="4">
        <v>0</v>
      </c>
      <c r="AD104" s="4">
        <v>78046</v>
      </c>
      <c r="AE104" s="4">
        <v>132813</v>
      </c>
      <c r="AF104" s="4">
        <v>21030</v>
      </c>
      <c r="AG104" s="4">
        <v>139130</v>
      </c>
      <c r="AH104" s="4">
        <v>0</v>
      </c>
      <c r="AI104" s="4">
        <v>339295</v>
      </c>
      <c r="AJ104" s="4">
        <v>710314</v>
      </c>
    </row>
    <row r="105" spans="1:36" x14ac:dyDescent="0.25">
      <c r="A105" s="4">
        <v>317</v>
      </c>
      <c r="B105" s="4">
        <v>1</v>
      </c>
      <c r="C105" s="4" t="s">
        <v>106</v>
      </c>
      <c r="D105" s="4">
        <v>965.6</v>
      </c>
      <c r="E105" s="4">
        <v>1053.4000000000001</v>
      </c>
      <c r="F105" s="4">
        <v>892.6</v>
      </c>
      <c r="G105" s="4">
        <v>969.2</v>
      </c>
      <c r="H105" s="4">
        <v>6239710</v>
      </c>
      <c r="I105" s="4">
        <v>0</v>
      </c>
      <c r="J105" s="4">
        <v>1571863</v>
      </c>
      <c r="K105" s="4">
        <v>0</v>
      </c>
      <c r="L105" s="4">
        <v>0</v>
      </c>
      <c r="M105" s="4">
        <v>157621.69</v>
      </c>
      <c r="N105" s="4">
        <v>309489</v>
      </c>
      <c r="O105" s="4">
        <v>216860</v>
      </c>
      <c r="P105" s="4">
        <v>159801.25</v>
      </c>
      <c r="Q105" s="4">
        <v>12600</v>
      </c>
      <c r="R105" s="4">
        <v>43653</v>
      </c>
      <c r="S105" s="4">
        <v>0</v>
      </c>
      <c r="T105" s="4">
        <v>0</v>
      </c>
      <c r="U105" s="4">
        <v>0</v>
      </c>
      <c r="V105" s="4">
        <v>0</v>
      </c>
      <c r="W105" s="4">
        <v>290760</v>
      </c>
      <c r="X105" s="4">
        <v>0</v>
      </c>
      <c r="Y105" s="4">
        <v>0</v>
      </c>
      <c r="Z105" s="4">
        <v>24884</v>
      </c>
      <c r="AA105" s="4">
        <v>410941</v>
      </c>
      <c r="AB105" s="4">
        <v>9438182.9400000013</v>
      </c>
      <c r="AC105" s="4">
        <v>0</v>
      </c>
      <c r="AD105" s="4">
        <v>82831</v>
      </c>
      <c r="AE105" s="4">
        <v>128496</v>
      </c>
      <c r="AF105" s="4">
        <v>35101</v>
      </c>
      <c r="AG105" s="4">
        <v>135498</v>
      </c>
      <c r="AH105" s="4">
        <v>0</v>
      </c>
      <c r="AI105" s="4">
        <v>330437</v>
      </c>
      <c r="AJ105" s="4">
        <v>712363</v>
      </c>
    </row>
    <row r="106" spans="1:36" x14ac:dyDescent="0.25">
      <c r="A106" s="4">
        <v>318</v>
      </c>
      <c r="B106" s="4">
        <v>1</v>
      </c>
      <c r="C106" s="4" t="s">
        <v>107</v>
      </c>
      <c r="D106" s="4">
        <v>3836</v>
      </c>
      <c r="E106" s="4">
        <v>4212.8</v>
      </c>
      <c r="F106" s="4">
        <v>3975</v>
      </c>
      <c r="G106" s="4">
        <v>4358</v>
      </c>
      <c r="H106" s="4">
        <v>28056804</v>
      </c>
      <c r="I106" s="4">
        <v>327488</v>
      </c>
      <c r="J106" s="4">
        <v>2213341</v>
      </c>
      <c r="K106" s="4">
        <v>14302</v>
      </c>
      <c r="L106" s="4">
        <v>68899</v>
      </c>
      <c r="M106" s="4">
        <v>606209</v>
      </c>
      <c r="N106" s="4">
        <v>1321524</v>
      </c>
      <c r="O106" s="4">
        <v>978121</v>
      </c>
      <c r="P106" s="4">
        <v>722316.25</v>
      </c>
      <c r="Q106" s="4">
        <v>56654</v>
      </c>
      <c r="R106" s="4">
        <v>131437</v>
      </c>
      <c r="S106" s="4">
        <v>0</v>
      </c>
      <c r="T106" s="4">
        <v>0</v>
      </c>
      <c r="U106" s="4">
        <v>0</v>
      </c>
      <c r="V106" s="4">
        <v>-1288</v>
      </c>
      <c r="W106" s="4">
        <v>1307400</v>
      </c>
      <c r="X106" s="4">
        <v>0</v>
      </c>
      <c r="Y106" s="4">
        <v>47960</v>
      </c>
      <c r="Z106" s="4">
        <v>96944</v>
      </c>
      <c r="AA106" s="4">
        <v>1847792</v>
      </c>
      <c r="AB106" s="4">
        <v>37795903.25</v>
      </c>
      <c r="AC106" s="4">
        <v>0</v>
      </c>
      <c r="AD106" s="4">
        <v>437524</v>
      </c>
      <c r="AE106" s="4">
        <v>722316.25</v>
      </c>
      <c r="AF106" s="4">
        <v>131437</v>
      </c>
      <c r="AG106" s="4">
        <v>992188</v>
      </c>
      <c r="AH106" s="4">
        <v>0</v>
      </c>
      <c r="AI106" s="4">
        <v>1847792</v>
      </c>
      <c r="AJ106" s="4">
        <v>4131257.25</v>
      </c>
    </row>
    <row r="107" spans="1:36" x14ac:dyDescent="0.25">
      <c r="A107" s="4">
        <v>319</v>
      </c>
      <c r="B107" s="4">
        <v>1</v>
      </c>
      <c r="C107" s="4" t="s">
        <v>108</v>
      </c>
      <c r="D107" s="4">
        <v>535</v>
      </c>
      <c r="E107" s="4">
        <v>588.19999999999993</v>
      </c>
      <c r="F107" s="4">
        <v>562</v>
      </c>
      <c r="G107" s="4">
        <v>617.4</v>
      </c>
      <c r="H107" s="4">
        <v>3974821</v>
      </c>
      <c r="I107" s="4">
        <v>0</v>
      </c>
      <c r="J107" s="4">
        <v>559956</v>
      </c>
      <c r="K107" s="4">
        <v>0</v>
      </c>
      <c r="L107" s="4">
        <v>119862</v>
      </c>
      <c r="M107" s="4">
        <v>126286</v>
      </c>
      <c r="N107" s="4">
        <v>212169.37453100001</v>
      </c>
      <c r="O107" s="4">
        <v>148138</v>
      </c>
      <c r="P107" s="4">
        <v>101885</v>
      </c>
      <c r="Q107" s="4">
        <v>8026</v>
      </c>
      <c r="R107" s="4">
        <v>26289</v>
      </c>
      <c r="S107" s="4">
        <v>0</v>
      </c>
      <c r="T107" s="4">
        <v>0</v>
      </c>
      <c r="U107" s="4">
        <v>0</v>
      </c>
      <c r="V107" s="4">
        <v>0</v>
      </c>
      <c r="W107" s="4">
        <v>185220</v>
      </c>
      <c r="X107" s="4">
        <v>0</v>
      </c>
      <c r="Y107" s="4">
        <v>27406</v>
      </c>
      <c r="Z107" s="4">
        <v>13275</v>
      </c>
      <c r="AA107" s="4">
        <v>261778</v>
      </c>
      <c r="AB107" s="4">
        <v>5765111.3745309999</v>
      </c>
      <c r="AC107" s="4">
        <v>0</v>
      </c>
      <c r="AD107" s="4">
        <v>40203</v>
      </c>
      <c r="AE107" s="4">
        <v>72333</v>
      </c>
      <c r="AF107" s="4">
        <v>18664</v>
      </c>
      <c r="AG107" s="4">
        <v>76208</v>
      </c>
      <c r="AH107" s="4">
        <v>0</v>
      </c>
      <c r="AI107" s="4">
        <v>185849</v>
      </c>
      <c r="AJ107" s="4">
        <v>393257</v>
      </c>
    </row>
    <row r="108" spans="1:36" x14ac:dyDescent="0.25">
      <c r="A108" s="4">
        <v>323</v>
      </c>
      <c r="B108" s="4">
        <v>2</v>
      </c>
      <c r="C108" s="4" t="s">
        <v>109</v>
      </c>
      <c r="D108" s="4">
        <v>24</v>
      </c>
      <c r="E108" s="4">
        <v>26.4</v>
      </c>
      <c r="F108" s="4">
        <v>26</v>
      </c>
      <c r="G108" s="4">
        <v>28.999999999999996</v>
      </c>
      <c r="H108" s="4">
        <v>186702</v>
      </c>
      <c r="I108" s="4">
        <v>0</v>
      </c>
      <c r="J108" s="4">
        <v>0</v>
      </c>
      <c r="K108" s="4">
        <v>0</v>
      </c>
      <c r="L108" s="4">
        <v>15299</v>
      </c>
      <c r="M108" s="4">
        <v>0</v>
      </c>
      <c r="N108" s="4">
        <v>5138.8766660000001</v>
      </c>
      <c r="O108" s="4">
        <v>5452</v>
      </c>
      <c r="P108" s="4">
        <v>1450</v>
      </c>
      <c r="Q108" s="4">
        <v>377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58534</v>
      </c>
      <c r="X108" s="4">
        <v>0</v>
      </c>
      <c r="Y108" s="4">
        <v>3245</v>
      </c>
      <c r="Z108" s="4">
        <v>1024</v>
      </c>
      <c r="AA108" s="4">
        <v>12296</v>
      </c>
      <c r="AB108" s="4">
        <v>289517.876666</v>
      </c>
      <c r="AC108" s="4">
        <v>0</v>
      </c>
      <c r="AD108" s="4">
        <v>2612</v>
      </c>
      <c r="AE108" s="4">
        <v>1450</v>
      </c>
      <c r="AF108" s="4">
        <v>0</v>
      </c>
      <c r="AG108" s="4">
        <v>56656.87</v>
      </c>
      <c r="AH108" s="4">
        <v>0</v>
      </c>
      <c r="AI108" s="4">
        <v>12296</v>
      </c>
      <c r="AJ108" s="4">
        <v>73014.87</v>
      </c>
    </row>
    <row r="109" spans="1:36" x14ac:dyDescent="0.25">
      <c r="A109" s="4">
        <v>330</v>
      </c>
      <c r="B109" s="4">
        <v>1</v>
      </c>
      <c r="C109" s="4" t="s">
        <v>110</v>
      </c>
      <c r="D109" s="4">
        <v>235.4</v>
      </c>
      <c r="E109" s="4">
        <v>260.59999999999997</v>
      </c>
      <c r="F109" s="4">
        <v>244.4</v>
      </c>
      <c r="G109" s="4">
        <v>265.2</v>
      </c>
      <c r="H109" s="4">
        <v>1707358</v>
      </c>
      <c r="I109" s="4">
        <v>0</v>
      </c>
      <c r="J109" s="4">
        <v>160355</v>
      </c>
      <c r="K109" s="4">
        <v>28620</v>
      </c>
      <c r="L109" s="4">
        <v>104415</v>
      </c>
      <c r="M109" s="4">
        <v>168786</v>
      </c>
      <c r="N109" s="4">
        <v>90846</v>
      </c>
      <c r="O109" s="4">
        <v>61348</v>
      </c>
      <c r="P109" s="4">
        <v>24220</v>
      </c>
      <c r="Q109" s="4">
        <v>3448</v>
      </c>
      <c r="R109" s="4">
        <v>1589</v>
      </c>
      <c r="S109" s="4">
        <v>0</v>
      </c>
      <c r="T109" s="4">
        <v>0</v>
      </c>
      <c r="U109" s="4">
        <v>0</v>
      </c>
      <c r="V109" s="4">
        <v>0</v>
      </c>
      <c r="W109" s="4">
        <v>425116</v>
      </c>
      <c r="X109" s="4">
        <v>0</v>
      </c>
      <c r="Y109" s="4">
        <v>44065</v>
      </c>
      <c r="Z109" s="4">
        <v>6946</v>
      </c>
      <c r="AA109" s="4">
        <v>112445</v>
      </c>
      <c r="AB109" s="4">
        <v>2939557</v>
      </c>
      <c r="AC109" s="4">
        <v>0</v>
      </c>
      <c r="AD109" s="4">
        <v>61348</v>
      </c>
      <c r="AE109" s="4">
        <v>19983</v>
      </c>
      <c r="AF109" s="4">
        <v>1311</v>
      </c>
      <c r="AG109" s="4">
        <v>360002.27</v>
      </c>
      <c r="AH109" s="4">
        <v>0</v>
      </c>
      <c r="AI109" s="4">
        <v>92773</v>
      </c>
      <c r="AJ109" s="4">
        <v>535417.27</v>
      </c>
    </row>
    <row r="110" spans="1:36" x14ac:dyDescent="0.25">
      <c r="A110" s="4">
        <v>332</v>
      </c>
      <c r="B110" s="4">
        <v>1</v>
      </c>
      <c r="C110" s="4" t="s">
        <v>111</v>
      </c>
      <c r="D110" s="4">
        <v>1598</v>
      </c>
      <c r="E110" s="4">
        <v>1753.6</v>
      </c>
      <c r="F110" s="4">
        <v>1600</v>
      </c>
      <c r="G110" s="4">
        <v>1755.6</v>
      </c>
      <c r="H110" s="4">
        <v>11302553</v>
      </c>
      <c r="I110" s="4">
        <v>72661</v>
      </c>
      <c r="J110" s="4">
        <v>892649</v>
      </c>
      <c r="K110" s="4">
        <v>14642</v>
      </c>
      <c r="L110" s="4">
        <v>0</v>
      </c>
      <c r="M110" s="4">
        <v>0</v>
      </c>
      <c r="N110" s="4">
        <v>291931</v>
      </c>
      <c r="O110" s="4">
        <v>383733</v>
      </c>
      <c r="P110" s="4">
        <v>294062.5</v>
      </c>
      <c r="Q110" s="4">
        <v>22823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526680</v>
      </c>
      <c r="X110" s="4">
        <v>427180</v>
      </c>
      <c r="Y110" s="4">
        <v>31372</v>
      </c>
      <c r="Z110" s="4">
        <v>36068</v>
      </c>
      <c r="AA110" s="4">
        <v>744374</v>
      </c>
      <c r="AB110" s="4">
        <v>14613548.5</v>
      </c>
      <c r="AC110" s="4">
        <v>0</v>
      </c>
      <c r="AD110" s="4">
        <v>76616</v>
      </c>
      <c r="AE110" s="4">
        <v>195790</v>
      </c>
      <c r="AF110" s="4">
        <v>0</v>
      </c>
      <c r="AG110" s="4">
        <v>203228</v>
      </c>
      <c r="AH110" s="4">
        <v>115611</v>
      </c>
      <c r="AI110" s="4">
        <v>495612</v>
      </c>
      <c r="AJ110" s="4">
        <v>971246</v>
      </c>
    </row>
    <row r="111" spans="1:36" x14ac:dyDescent="0.25">
      <c r="A111" s="4">
        <v>333</v>
      </c>
      <c r="B111" s="4">
        <v>1</v>
      </c>
      <c r="C111" s="4" t="s">
        <v>112</v>
      </c>
      <c r="D111" s="4">
        <v>537</v>
      </c>
      <c r="E111" s="4">
        <v>593.19999999999993</v>
      </c>
      <c r="F111" s="4">
        <v>496</v>
      </c>
      <c r="G111" s="4">
        <v>544.20000000000005</v>
      </c>
      <c r="H111" s="4">
        <v>3503560</v>
      </c>
      <c r="I111" s="4">
        <v>12281</v>
      </c>
      <c r="J111" s="4">
        <v>275751</v>
      </c>
      <c r="K111" s="4">
        <v>0</v>
      </c>
      <c r="L111" s="4">
        <v>128224</v>
      </c>
      <c r="M111" s="4">
        <v>0</v>
      </c>
      <c r="N111" s="4">
        <v>119357</v>
      </c>
      <c r="O111" s="4">
        <v>118610</v>
      </c>
      <c r="P111" s="4">
        <v>89886.25</v>
      </c>
      <c r="Q111" s="4">
        <v>7075</v>
      </c>
      <c r="R111" s="4">
        <v>21768</v>
      </c>
      <c r="S111" s="4">
        <v>0</v>
      </c>
      <c r="T111" s="4">
        <v>0</v>
      </c>
      <c r="U111" s="4">
        <v>0</v>
      </c>
      <c r="V111" s="4">
        <v>0</v>
      </c>
      <c r="W111" s="4">
        <v>163260</v>
      </c>
      <c r="X111" s="4">
        <v>132600</v>
      </c>
      <c r="Y111" s="4">
        <v>15145</v>
      </c>
      <c r="Z111" s="4">
        <v>11113</v>
      </c>
      <c r="AA111" s="4">
        <v>230741</v>
      </c>
      <c r="AB111" s="4">
        <v>4696771.25</v>
      </c>
      <c r="AC111" s="4">
        <v>0</v>
      </c>
      <c r="AD111" s="4">
        <v>25242</v>
      </c>
      <c r="AE111" s="4">
        <v>49814</v>
      </c>
      <c r="AF111" s="4">
        <v>12064</v>
      </c>
      <c r="AG111" s="4">
        <v>52436</v>
      </c>
      <c r="AH111" s="4">
        <v>38251</v>
      </c>
      <c r="AI111" s="4">
        <v>127875</v>
      </c>
      <c r="AJ111" s="4">
        <v>267431</v>
      </c>
    </row>
    <row r="112" spans="1:36" x14ac:dyDescent="0.25">
      <c r="A112" s="4">
        <v>345</v>
      </c>
      <c r="B112" s="4">
        <v>1</v>
      </c>
      <c r="C112" s="4" t="s">
        <v>113</v>
      </c>
      <c r="D112" s="4">
        <v>1280</v>
      </c>
      <c r="E112" s="4">
        <v>1408.8</v>
      </c>
      <c r="F112" s="4">
        <v>1549</v>
      </c>
      <c r="G112" s="4">
        <v>1693.9999999999998</v>
      </c>
      <c r="H112" s="4">
        <v>10905972</v>
      </c>
      <c r="I112" s="4">
        <v>24562</v>
      </c>
      <c r="J112" s="4">
        <v>320935</v>
      </c>
      <c r="K112" s="4">
        <v>18489</v>
      </c>
      <c r="L112" s="4">
        <v>0</v>
      </c>
      <c r="M112" s="4">
        <v>0</v>
      </c>
      <c r="N112" s="4">
        <v>258655</v>
      </c>
      <c r="O112" s="4">
        <v>371152</v>
      </c>
      <c r="P112" s="4">
        <v>283745</v>
      </c>
      <c r="Q112" s="4">
        <v>22022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508200</v>
      </c>
      <c r="X112" s="4">
        <v>404560</v>
      </c>
      <c r="Y112" s="4">
        <v>0</v>
      </c>
      <c r="Z112" s="4">
        <v>34790</v>
      </c>
      <c r="AA112" s="4">
        <v>718256</v>
      </c>
      <c r="AB112" s="4">
        <v>13466778</v>
      </c>
      <c r="AC112" s="4">
        <v>0</v>
      </c>
      <c r="AD112" s="4">
        <v>145898</v>
      </c>
      <c r="AE112" s="4">
        <v>283745</v>
      </c>
      <c r="AF112" s="4">
        <v>0</v>
      </c>
      <c r="AG112" s="4">
        <v>377727</v>
      </c>
      <c r="AH112" s="4">
        <v>145998</v>
      </c>
      <c r="AI112" s="4">
        <v>718256</v>
      </c>
      <c r="AJ112" s="4">
        <v>1525626</v>
      </c>
    </row>
    <row r="113" spans="1:36" x14ac:dyDescent="0.25">
      <c r="A113" s="4">
        <v>347</v>
      </c>
      <c r="B113" s="4">
        <v>1</v>
      </c>
      <c r="C113" s="4" t="s">
        <v>114</v>
      </c>
      <c r="D113" s="4">
        <v>4701</v>
      </c>
      <c r="E113" s="4">
        <v>5150.2000000000007</v>
      </c>
      <c r="F113" s="4">
        <v>4181</v>
      </c>
      <c r="G113" s="4">
        <v>4589.5999999999995</v>
      </c>
      <c r="H113" s="4">
        <v>29547845</v>
      </c>
      <c r="I113" s="4">
        <v>689772</v>
      </c>
      <c r="J113" s="4">
        <v>6505702</v>
      </c>
      <c r="K113" s="4">
        <v>1044630</v>
      </c>
      <c r="L113" s="4">
        <v>0</v>
      </c>
      <c r="M113" s="4">
        <v>0</v>
      </c>
      <c r="N113" s="4">
        <v>442258</v>
      </c>
      <c r="O113" s="4">
        <v>1029959</v>
      </c>
      <c r="P113" s="4">
        <v>748098.75</v>
      </c>
      <c r="Q113" s="4">
        <v>59665</v>
      </c>
      <c r="R113" s="4">
        <v>148015</v>
      </c>
      <c r="S113" s="4">
        <v>0</v>
      </c>
      <c r="T113" s="4">
        <v>0</v>
      </c>
      <c r="U113" s="4">
        <v>0</v>
      </c>
      <c r="V113" s="4">
        <v>-7726</v>
      </c>
      <c r="W113" s="4">
        <v>1583871</v>
      </c>
      <c r="X113" s="4">
        <v>0</v>
      </c>
      <c r="Y113" s="4">
        <v>12783</v>
      </c>
      <c r="Z113" s="4">
        <v>97419</v>
      </c>
      <c r="AA113" s="4">
        <v>1945990</v>
      </c>
      <c r="AB113" s="4">
        <v>43848281.75</v>
      </c>
      <c r="AC113" s="4">
        <v>0</v>
      </c>
      <c r="AD113" s="4">
        <v>241606</v>
      </c>
      <c r="AE113" s="4">
        <v>459152</v>
      </c>
      <c r="AF113" s="4">
        <v>90846</v>
      </c>
      <c r="AG113" s="4">
        <v>616801</v>
      </c>
      <c r="AH113" s="4">
        <v>0</v>
      </c>
      <c r="AI113" s="4">
        <v>1194369</v>
      </c>
      <c r="AJ113" s="4">
        <v>2602774</v>
      </c>
    </row>
    <row r="114" spans="1:36" x14ac:dyDescent="0.25">
      <c r="A114" s="4">
        <v>356</v>
      </c>
      <c r="B114" s="4">
        <v>1</v>
      </c>
      <c r="C114" s="4" t="s">
        <v>115</v>
      </c>
      <c r="D114" s="4">
        <v>129</v>
      </c>
      <c r="E114" s="4">
        <v>139.4</v>
      </c>
      <c r="F114" s="4">
        <v>163</v>
      </c>
      <c r="G114" s="4">
        <v>175.6</v>
      </c>
      <c r="H114" s="4">
        <v>1130513</v>
      </c>
      <c r="I114" s="4">
        <v>0</v>
      </c>
      <c r="J114" s="4">
        <v>79954</v>
      </c>
      <c r="K114" s="4">
        <v>0</v>
      </c>
      <c r="L114" s="4">
        <v>78053</v>
      </c>
      <c r="M114" s="4">
        <v>187829.59</v>
      </c>
      <c r="N114" s="4">
        <v>108255</v>
      </c>
      <c r="O114" s="4">
        <v>40665</v>
      </c>
      <c r="P114" s="4">
        <v>8780</v>
      </c>
      <c r="Q114" s="4">
        <v>2283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673196</v>
      </c>
      <c r="X114" s="4">
        <v>0</v>
      </c>
      <c r="Y114" s="4">
        <v>0</v>
      </c>
      <c r="Z114" s="4">
        <v>5320</v>
      </c>
      <c r="AA114" s="4">
        <v>74454</v>
      </c>
      <c r="AB114" s="4">
        <v>2389302.59</v>
      </c>
      <c r="AC114" s="4">
        <v>0</v>
      </c>
      <c r="AD114" s="4">
        <v>16923</v>
      </c>
      <c r="AE114" s="4">
        <v>3751</v>
      </c>
      <c r="AF114" s="4">
        <v>0</v>
      </c>
      <c r="AG114" s="4">
        <v>453069</v>
      </c>
      <c r="AH114" s="4">
        <v>0</v>
      </c>
      <c r="AI114" s="4">
        <v>31808</v>
      </c>
      <c r="AJ114" s="4">
        <v>505551</v>
      </c>
    </row>
    <row r="115" spans="1:36" x14ac:dyDescent="0.25">
      <c r="A115" s="4">
        <v>361</v>
      </c>
      <c r="B115" s="4">
        <v>1</v>
      </c>
      <c r="C115" s="4" t="s">
        <v>116</v>
      </c>
      <c r="D115" s="4">
        <v>1178</v>
      </c>
      <c r="E115" s="4">
        <v>1292.4000000000001</v>
      </c>
      <c r="F115" s="4">
        <v>979</v>
      </c>
      <c r="G115" s="4">
        <v>1072.4000000000001</v>
      </c>
      <c r="H115" s="4">
        <v>6904111</v>
      </c>
      <c r="I115" s="4">
        <v>0</v>
      </c>
      <c r="J115" s="4">
        <v>502510</v>
      </c>
      <c r="K115" s="4">
        <v>15002</v>
      </c>
      <c r="L115" s="4">
        <v>0</v>
      </c>
      <c r="M115" s="4">
        <v>0</v>
      </c>
      <c r="N115" s="4">
        <v>285894</v>
      </c>
      <c r="O115" s="4">
        <v>259636</v>
      </c>
      <c r="P115" s="4">
        <v>144961.25</v>
      </c>
      <c r="Q115" s="4">
        <v>13941</v>
      </c>
      <c r="R115" s="4">
        <v>2563</v>
      </c>
      <c r="S115" s="4">
        <v>0</v>
      </c>
      <c r="T115" s="4">
        <v>0</v>
      </c>
      <c r="U115" s="4">
        <v>0</v>
      </c>
      <c r="V115" s="4">
        <v>0</v>
      </c>
      <c r="W115" s="4">
        <v>914864</v>
      </c>
      <c r="X115" s="4">
        <v>262860</v>
      </c>
      <c r="Y115" s="4">
        <v>51566</v>
      </c>
      <c r="Z115" s="4">
        <v>20495</v>
      </c>
      <c r="AA115" s="4">
        <v>454698</v>
      </c>
      <c r="AB115" s="4">
        <v>9570241.25</v>
      </c>
      <c r="AC115" s="4">
        <v>0</v>
      </c>
      <c r="AD115" s="4">
        <v>84727</v>
      </c>
      <c r="AE115" s="4">
        <v>119115</v>
      </c>
      <c r="AF115" s="4">
        <v>2106</v>
      </c>
      <c r="AG115" s="4">
        <v>658399</v>
      </c>
      <c r="AH115" s="4">
        <v>94861</v>
      </c>
      <c r="AI115" s="4">
        <v>373628</v>
      </c>
      <c r="AJ115" s="4">
        <v>1237975</v>
      </c>
    </row>
    <row r="116" spans="1:36" x14ac:dyDescent="0.25">
      <c r="A116" s="4">
        <v>362</v>
      </c>
      <c r="B116" s="4">
        <v>1</v>
      </c>
      <c r="C116" s="4" t="s">
        <v>117</v>
      </c>
      <c r="D116" s="4">
        <v>181</v>
      </c>
      <c r="E116" s="4">
        <v>198.00000000000003</v>
      </c>
      <c r="F116" s="4">
        <v>335</v>
      </c>
      <c r="G116" s="4">
        <v>368.8</v>
      </c>
      <c r="H116" s="4">
        <v>2374334</v>
      </c>
      <c r="I116" s="4">
        <v>0</v>
      </c>
      <c r="J116" s="4">
        <v>137735</v>
      </c>
      <c r="K116" s="4">
        <v>0</v>
      </c>
      <c r="L116" s="4">
        <v>123553</v>
      </c>
      <c r="M116" s="4">
        <v>607902</v>
      </c>
      <c r="N116" s="4">
        <v>289116</v>
      </c>
      <c r="O116" s="4">
        <v>78178</v>
      </c>
      <c r="P116" s="4">
        <v>61670</v>
      </c>
      <c r="Q116" s="4">
        <v>4794</v>
      </c>
      <c r="R116" s="4">
        <v>1785</v>
      </c>
      <c r="S116" s="4">
        <v>0</v>
      </c>
      <c r="T116" s="4">
        <v>0</v>
      </c>
      <c r="U116" s="4">
        <v>0</v>
      </c>
      <c r="V116" s="4">
        <v>0</v>
      </c>
      <c r="W116" s="4">
        <v>110640</v>
      </c>
      <c r="X116" s="4">
        <v>0</v>
      </c>
      <c r="Y116" s="4">
        <v>0</v>
      </c>
      <c r="Z116" s="4">
        <v>6295</v>
      </c>
      <c r="AA116" s="4">
        <v>0</v>
      </c>
      <c r="AB116" s="4">
        <v>3796002</v>
      </c>
      <c r="AC116" s="4">
        <v>0</v>
      </c>
      <c r="AD116" s="4">
        <v>14939</v>
      </c>
      <c r="AE116" s="4">
        <v>38300</v>
      </c>
      <c r="AF116" s="4">
        <v>1109</v>
      </c>
      <c r="AG116" s="4">
        <v>39822</v>
      </c>
      <c r="AH116" s="4">
        <v>0</v>
      </c>
      <c r="AI116" s="4">
        <v>0</v>
      </c>
      <c r="AJ116" s="4">
        <v>94170</v>
      </c>
    </row>
    <row r="117" spans="1:36" x14ac:dyDescent="0.25">
      <c r="A117" s="4">
        <v>363</v>
      </c>
      <c r="B117" s="4">
        <v>1</v>
      </c>
      <c r="C117" s="4" t="s">
        <v>118</v>
      </c>
      <c r="D117" s="4">
        <v>126</v>
      </c>
      <c r="E117" s="4">
        <v>136.80000000000001</v>
      </c>
      <c r="F117" s="4">
        <v>235</v>
      </c>
      <c r="G117" s="4">
        <v>259.60000000000002</v>
      </c>
      <c r="H117" s="4">
        <v>1671305</v>
      </c>
      <c r="I117" s="4">
        <v>0</v>
      </c>
      <c r="J117" s="4">
        <v>259794</v>
      </c>
      <c r="K117" s="4">
        <v>0</v>
      </c>
      <c r="L117" s="4">
        <v>112991</v>
      </c>
      <c r="M117" s="4">
        <v>1085985</v>
      </c>
      <c r="N117" s="4">
        <v>285559.18477275001</v>
      </c>
      <c r="O117" s="4">
        <v>59806</v>
      </c>
      <c r="P117" s="4">
        <v>51791.793851595721</v>
      </c>
      <c r="Q117" s="4">
        <v>3375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33175</v>
      </c>
      <c r="Z117" s="4">
        <v>9470</v>
      </c>
      <c r="AA117" s="4">
        <v>110070</v>
      </c>
      <c r="AB117" s="4">
        <v>3683321.9786243457</v>
      </c>
      <c r="AC117" s="4">
        <v>0</v>
      </c>
      <c r="AD117" s="4">
        <v>18828</v>
      </c>
      <c r="AE117" s="4">
        <v>37168</v>
      </c>
      <c r="AF117" s="4">
        <v>0</v>
      </c>
      <c r="AG117" s="4">
        <v>-53942.431896328591</v>
      </c>
      <c r="AH117" s="4">
        <v>0</v>
      </c>
      <c r="AI117" s="4">
        <v>78992</v>
      </c>
      <c r="AJ117" s="4">
        <v>81045.568103671409</v>
      </c>
    </row>
    <row r="118" spans="1:36" x14ac:dyDescent="0.25">
      <c r="A118" s="4">
        <v>378</v>
      </c>
      <c r="B118" s="4">
        <v>1</v>
      </c>
      <c r="C118" s="4" t="s">
        <v>119</v>
      </c>
      <c r="D118" s="4">
        <v>486</v>
      </c>
      <c r="E118" s="4">
        <v>533.40000000000009</v>
      </c>
      <c r="F118" s="4">
        <v>565</v>
      </c>
      <c r="G118" s="4">
        <v>621.20000000000005</v>
      </c>
      <c r="H118" s="4">
        <v>3999286</v>
      </c>
      <c r="I118" s="4">
        <v>0</v>
      </c>
      <c r="J118" s="4">
        <v>223232</v>
      </c>
      <c r="K118" s="4">
        <v>15672</v>
      </c>
      <c r="L118" s="4">
        <v>119262</v>
      </c>
      <c r="M118" s="4">
        <v>0</v>
      </c>
      <c r="N118" s="4">
        <v>188205</v>
      </c>
      <c r="O118" s="4">
        <v>143877</v>
      </c>
      <c r="P118" s="4">
        <v>93066.25</v>
      </c>
      <c r="Q118" s="4">
        <v>8076</v>
      </c>
      <c r="R118" s="4">
        <v>21320</v>
      </c>
      <c r="S118" s="4">
        <v>0</v>
      </c>
      <c r="T118" s="4">
        <v>0</v>
      </c>
      <c r="U118" s="4">
        <v>0</v>
      </c>
      <c r="V118" s="4">
        <v>0</v>
      </c>
      <c r="W118" s="4">
        <v>353798</v>
      </c>
      <c r="X118" s="4">
        <v>0</v>
      </c>
      <c r="Y118" s="4">
        <v>0</v>
      </c>
      <c r="Z118" s="4">
        <v>13626</v>
      </c>
      <c r="AA118" s="4">
        <v>263389</v>
      </c>
      <c r="AB118" s="4">
        <v>5442809.25</v>
      </c>
      <c r="AC118" s="4">
        <v>0</v>
      </c>
      <c r="AD118" s="4">
        <v>72633</v>
      </c>
      <c r="AE118" s="4">
        <v>45163</v>
      </c>
      <c r="AF118" s="4">
        <v>10346</v>
      </c>
      <c r="AG118" s="4">
        <v>133665</v>
      </c>
      <c r="AH118" s="4">
        <v>0</v>
      </c>
      <c r="AI118" s="4">
        <v>127816</v>
      </c>
      <c r="AJ118" s="4">
        <v>389623</v>
      </c>
    </row>
    <row r="119" spans="1:36" x14ac:dyDescent="0.25">
      <c r="A119" s="4">
        <v>381</v>
      </c>
      <c r="B119" s="4">
        <v>1</v>
      </c>
      <c r="C119" s="4" t="s">
        <v>120</v>
      </c>
      <c r="D119" s="4">
        <v>1715</v>
      </c>
      <c r="E119" s="4">
        <v>1881.2</v>
      </c>
      <c r="F119" s="4">
        <v>1374</v>
      </c>
      <c r="G119" s="4">
        <v>1513.8</v>
      </c>
      <c r="H119" s="4">
        <v>9745844</v>
      </c>
      <c r="I119" s="4">
        <v>0</v>
      </c>
      <c r="J119" s="4">
        <v>292716</v>
      </c>
      <c r="K119" s="4">
        <v>0</v>
      </c>
      <c r="L119" s="4">
        <v>193427</v>
      </c>
      <c r="M119" s="4">
        <v>625154</v>
      </c>
      <c r="N119" s="4">
        <v>757438</v>
      </c>
      <c r="O119" s="4">
        <v>337272</v>
      </c>
      <c r="P119" s="4">
        <v>252363.75</v>
      </c>
      <c r="Q119" s="4">
        <v>19679</v>
      </c>
      <c r="R119" s="4">
        <v>20573</v>
      </c>
      <c r="S119" s="4">
        <v>0</v>
      </c>
      <c r="T119" s="4">
        <v>0</v>
      </c>
      <c r="U119" s="4">
        <v>0</v>
      </c>
      <c r="V119" s="4">
        <v>0</v>
      </c>
      <c r="W119" s="4">
        <v>454140</v>
      </c>
      <c r="X119" s="4">
        <v>231144</v>
      </c>
      <c r="Y119" s="4">
        <v>0</v>
      </c>
      <c r="Z119" s="4">
        <v>35172</v>
      </c>
      <c r="AA119" s="4">
        <v>641851</v>
      </c>
      <c r="AB119" s="4">
        <v>13375629.75</v>
      </c>
      <c r="AC119" s="4">
        <v>0</v>
      </c>
      <c r="AD119" s="4">
        <v>226584</v>
      </c>
      <c r="AE119" s="4">
        <v>252363.75</v>
      </c>
      <c r="AF119" s="4">
        <v>20573</v>
      </c>
      <c r="AG119" s="4">
        <v>336642</v>
      </c>
      <c r="AH119" s="4">
        <v>0</v>
      </c>
      <c r="AI119" s="4">
        <v>641851</v>
      </c>
      <c r="AJ119" s="4">
        <v>1478013.75</v>
      </c>
    </row>
    <row r="120" spans="1:36" x14ac:dyDescent="0.25">
      <c r="A120" s="4">
        <v>390</v>
      </c>
      <c r="B120" s="4">
        <v>1</v>
      </c>
      <c r="C120" s="4" t="s">
        <v>121</v>
      </c>
      <c r="D120" s="4">
        <v>454</v>
      </c>
      <c r="E120" s="4">
        <v>500.19999999999993</v>
      </c>
      <c r="F120" s="4">
        <v>471</v>
      </c>
      <c r="G120" s="4">
        <v>517.59999999999991</v>
      </c>
      <c r="H120" s="4">
        <v>3332309</v>
      </c>
      <c r="I120" s="4">
        <v>0</v>
      </c>
      <c r="J120" s="4">
        <v>254810</v>
      </c>
      <c r="K120" s="4">
        <v>0</v>
      </c>
      <c r="L120" s="4">
        <v>129759</v>
      </c>
      <c r="M120" s="4">
        <v>547930</v>
      </c>
      <c r="N120" s="4">
        <v>339159.89172475121</v>
      </c>
      <c r="O120" s="4">
        <v>111961</v>
      </c>
      <c r="P120" s="4">
        <v>85471.25</v>
      </c>
      <c r="Q120" s="4">
        <v>6729</v>
      </c>
      <c r="R120" s="4">
        <v>8525</v>
      </c>
      <c r="S120" s="4">
        <v>0</v>
      </c>
      <c r="T120" s="4">
        <v>0</v>
      </c>
      <c r="U120" s="4">
        <v>0</v>
      </c>
      <c r="V120" s="4">
        <v>0</v>
      </c>
      <c r="W120" s="4">
        <v>167827</v>
      </c>
      <c r="X120" s="4">
        <v>0</v>
      </c>
      <c r="Y120" s="4">
        <v>0</v>
      </c>
      <c r="Z120" s="4">
        <v>10495</v>
      </c>
      <c r="AA120" s="4">
        <v>219462</v>
      </c>
      <c r="AB120" s="4">
        <v>5214438.1417247513</v>
      </c>
      <c r="AC120" s="4">
        <v>0</v>
      </c>
      <c r="AD120" s="4">
        <v>48804</v>
      </c>
      <c r="AE120" s="4">
        <v>79727</v>
      </c>
      <c r="AF120" s="4">
        <v>7952</v>
      </c>
      <c r="AG120" s="4">
        <v>95648</v>
      </c>
      <c r="AH120" s="4">
        <v>0</v>
      </c>
      <c r="AI120" s="4">
        <v>204713</v>
      </c>
      <c r="AJ120" s="4">
        <v>436844</v>
      </c>
    </row>
    <row r="121" spans="1:36" x14ac:dyDescent="0.25">
      <c r="A121" s="4">
        <v>391</v>
      </c>
      <c r="B121" s="4">
        <v>1</v>
      </c>
      <c r="C121" s="4" t="s">
        <v>122</v>
      </c>
      <c r="D121" s="4">
        <v>356</v>
      </c>
      <c r="E121" s="4">
        <v>394.4</v>
      </c>
      <c r="F121" s="4">
        <v>532</v>
      </c>
      <c r="G121" s="4">
        <v>588</v>
      </c>
      <c r="H121" s="4">
        <v>3785544</v>
      </c>
      <c r="I121" s="4">
        <v>0</v>
      </c>
      <c r="J121" s="4">
        <v>108397</v>
      </c>
      <c r="K121" s="4">
        <v>0</v>
      </c>
      <c r="L121" s="4">
        <v>123950</v>
      </c>
      <c r="M121" s="4">
        <v>0</v>
      </c>
      <c r="N121" s="4">
        <v>136093.42527562499</v>
      </c>
      <c r="O121" s="4">
        <v>138456</v>
      </c>
      <c r="P121" s="4">
        <v>78210</v>
      </c>
      <c r="Q121" s="4">
        <v>7644</v>
      </c>
      <c r="R121" s="4">
        <v>6838</v>
      </c>
      <c r="S121" s="4">
        <v>0</v>
      </c>
      <c r="T121" s="4">
        <v>0</v>
      </c>
      <c r="U121" s="4">
        <v>0</v>
      </c>
      <c r="V121" s="4">
        <v>0</v>
      </c>
      <c r="W121" s="4">
        <v>518057</v>
      </c>
      <c r="X121" s="4">
        <v>0</v>
      </c>
      <c r="Y121" s="4">
        <v>0</v>
      </c>
      <c r="Z121" s="4">
        <v>9962</v>
      </c>
      <c r="AA121" s="4">
        <v>249312</v>
      </c>
      <c r="AB121" s="4">
        <v>5162463.4252756257</v>
      </c>
      <c r="AC121" s="4">
        <v>0</v>
      </c>
      <c r="AD121" s="4">
        <v>52261</v>
      </c>
      <c r="AE121" s="4">
        <v>78210</v>
      </c>
      <c r="AF121" s="4">
        <v>6838</v>
      </c>
      <c r="AG121" s="4">
        <v>474066</v>
      </c>
      <c r="AH121" s="4">
        <v>0</v>
      </c>
      <c r="AI121" s="4">
        <v>249312</v>
      </c>
      <c r="AJ121" s="4">
        <v>860687</v>
      </c>
    </row>
    <row r="122" spans="1:36" x14ac:dyDescent="0.25">
      <c r="A122" s="4">
        <v>402</v>
      </c>
      <c r="B122" s="4">
        <v>1</v>
      </c>
      <c r="C122" s="4" t="s">
        <v>123</v>
      </c>
      <c r="D122" s="4">
        <v>163.80000000000001</v>
      </c>
      <c r="E122" s="4">
        <v>177.4</v>
      </c>
      <c r="F122" s="4">
        <v>131.80000000000001</v>
      </c>
      <c r="G122" s="4">
        <v>140.4</v>
      </c>
      <c r="H122" s="4">
        <v>903895</v>
      </c>
      <c r="I122" s="4">
        <v>48100</v>
      </c>
      <c r="J122" s="4">
        <v>50111</v>
      </c>
      <c r="K122" s="4">
        <v>0</v>
      </c>
      <c r="L122" s="4">
        <v>65207</v>
      </c>
      <c r="M122" s="4">
        <v>85386</v>
      </c>
      <c r="N122" s="4">
        <v>44194</v>
      </c>
      <c r="O122" s="4">
        <v>33825</v>
      </c>
      <c r="P122" s="4">
        <v>7020</v>
      </c>
      <c r="Q122" s="4">
        <v>1825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405603</v>
      </c>
      <c r="X122" s="4">
        <v>35880</v>
      </c>
      <c r="Y122" s="4">
        <v>721</v>
      </c>
      <c r="Z122" s="4">
        <v>4879</v>
      </c>
      <c r="AA122" s="4">
        <v>59530</v>
      </c>
      <c r="AB122" s="4">
        <v>1710296</v>
      </c>
      <c r="AC122" s="4">
        <v>0</v>
      </c>
      <c r="AD122" s="4">
        <v>22529</v>
      </c>
      <c r="AE122" s="4">
        <v>4990</v>
      </c>
      <c r="AF122" s="4">
        <v>0</v>
      </c>
      <c r="AG122" s="4">
        <v>362156</v>
      </c>
      <c r="AH122" s="4">
        <v>12948</v>
      </c>
      <c r="AI122" s="4">
        <v>42314</v>
      </c>
      <c r="AJ122" s="4">
        <v>431989</v>
      </c>
    </row>
    <row r="123" spans="1:36" x14ac:dyDescent="0.25">
      <c r="A123" s="4">
        <v>403</v>
      </c>
      <c r="B123" s="4">
        <v>1</v>
      </c>
      <c r="C123" s="4" t="s">
        <v>124</v>
      </c>
      <c r="D123" s="4">
        <v>189</v>
      </c>
      <c r="E123" s="4">
        <v>205.19999999999996</v>
      </c>
      <c r="F123" s="4">
        <v>156</v>
      </c>
      <c r="G123" s="4">
        <v>171.6</v>
      </c>
      <c r="H123" s="4">
        <v>1104761</v>
      </c>
      <c r="I123" s="4">
        <v>0</v>
      </c>
      <c r="J123" s="4">
        <v>32418</v>
      </c>
      <c r="K123" s="4">
        <v>0</v>
      </c>
      <c r="L123" s="4">
        <v>76664</v>
      </c>
      <c r="M123" s="4">
        <v>0</v>
      </c>
      <c r="N123" s="4">
        <v>64646</v>
      </c>
      <c r="O123" s="4">
        <v>41278</v>
      </c>
      <c r="P123" s="4">
        <v>17548.75</v>
      </c>
      <c r="Q123" s="4">
        <v>2231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243844</v>
      </c>
      <c r="X123" s="4">
        <v>23660</v>
      </c>
      <c r="Y123" s="4">
        <v>0</v>
      </c>
      <c r="Z123" s="4">
        <v>1846</v>
      </c>
      <c r="AA123" s="4">
        <v>72758</v>
      </c>
      <c r="AB123" s="4">
        <v>1657994.75</v>
      </c>
      <c r="AC123" s="4">
        <v>0</v>
      </c>
      <c r="AD123" s="4">
        <v>30378</v>
      </c>
      <c r="AE123" s="4">
        <v>10774</v>
      </c>
      <c r="AF123" s="4">
        <v>0</v>
      </c>
      <c r="AG123" s="4">
        <v>180207</v>
      </c>
      <c r="AH123" s="4">
        <v>8538</v>
      </c>
      <c r="AI123" s="4">
        <v>44669</v>
      </c>
      <c r="AJ123" s="4">
        <v>266028</v>
      </c>
    </row>
    <row r="124" spans="1:36" x14ac:dyDescent="0.25">
      <c r="A124" s="4">
        <v>404</v>
      </c>
      <c r="B124" s="4">
        <v>1</v>
      </c>
      <c r="C124" s="4" t="s">
        <v>125</v>
      </c>
      <c r="D124" s="4">
        <v>234</v>
      </c>
      <c r="E124" s="4">
        <v>256.59999999999997</v>
      </c>
      <c r="F124" s="4">
        <v>209</v>
      </c>
      <c r="G124" s="4">
        <v>223.19999999999996</v>
      </c>
      <c r="H124" s="4">
        <v>1436962</v>
      </c>
      <c r="I124" s="4">
        <v>0</v>
      </c>
      <c r="J124" s="4">
        <v>40985</v>
      </c>
      <c r="K124" s="4">
        <v>0</v>
      </c>
      <c r="L124" s="4">
        <v>93190</v>
      </c>
      <c r="M124" s="4">
        <v>0</v>
      </c>
      <c r="N124" s="4">
        <v>81449.887201999998</v>
      </c>
      <c r="O124" s="4">
        <v>52900</v>
      </c>
      <c r="P124" s="4">
        <v>11160</v>
      </c>
      <c r="Q124" s="4">
        <v>2902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488156</v>
      </c>
      <c r="X124" s="4">
        <v>0</v>
      </c>
      <c r="Y124" s="4">
        <v>0</v>
      </c>
      <c r="Z124" s="4">
        <v>2955</v>
      </c>
      <c r="AA124" s="4">
        <v>94637</v>
      </c>
      <c r="AB124" s="4">
        <v>2305296.8872020002</v>
      </c>
      <c r="AC124" s="4">
        <v>0</v>
      </c>
      <c r="AD124" s="4">
        <v>42212</v>
      </c>
      <c r="AE124" s="4">
        <v>8033</v>
      </c>
      <c r="AF124" s="4">
        <v>0</v>
      </c>
      <c r="AG124" s="4">
        <v>416348.21</v>
      </c>
      <c r="AH124" s="4">
        <v>0</v>
      </c>
      <c r="AI124" s="4">
        <v>68123</v>
      </c>
      <c r="AJ124" s="4">
        <v>534716.21</v>
      </c>
    </row>
    <row r="125" spans="1:36" x14ac:dyDescent="0.25">
      <c r="A125" s="4">
        <v>413</v>
      </c>
      <c r="B125" s="4">
        <v>1</v>
      </c>
      <c r="C125" s="4" t="s">
        <v>126</v>
      </c>
      <c r="D125" s="4">
        <v>2518</v>
      </c>
      <c r="E125" s="4">
        <v>2757.6</v>
      </c>
      <c r="F125" s="4">
        <v>2496</v>
      </c>
      <c r="G125" s="4">
        <v>2739.2</v>
      </c>
      <c r="H125" s="4">
        <v>17634970</v>
      </c>
      <c r="I125" s="4">
        <v>224125</v>
      </c>
      <c r="J125" s="4">
        <v>2007801</v>
      </c>
      <c r="K125" s="4">
        <v>372060</v>
      </c>
      <c r="L125" s="4">
        <v>0</v>
      </c>
      <c r="M125" s="4">
        <v>0</v>
      </c>
      <c r="N125" s="4">
        <v>311379</v>
      </c>
      <c r="O125" s="4">
        <v>616940</v>
      </c>
      <c r="P125" s="4">
        <v>457730</v>
      </c>
      <c r="Q125" s="4">
        <v>35610</v>
      </c>
      <c r="R125" s="4">
        <v>18654</v>
      </c>
      <c r="S125" s="4">
        <v>0</v>
      </c>
      <c r="T125" s="4">
        <v>0</v>
      </c>
      <c r="U125" s="4">
        <v>0</v>
      </c>
      <c r="V125" s="4">
        <v>0</v>
      </c>
      <c r="W125" s="4">
        <v>821760</v>
      </c>
      <c r="X125" s="4">
        <v>681720</v>
      </c>
      <c r="Y125" s="4">
        <v>58417</v>
      </c>
      <c r="Z125" s="4">
        <v>62026</v>
      </c>
      <c r="AA125" s="4">
        <v>1161421</v>
      </c>
      <c r="AB125" s="4">
        <v>23782893</v>
      </c>
      <c r="AC125" s="4">
        <v>0</v>
      </c>
      <c r="AD125" s="4">
        <v>183687</v>
      </c>
      <c r="AE125" s="4">
        <v>362724</v>
      </c>
      <c r="AF125" s="4">
        <v>14782</v>
      </c>
      <c r="AG125" s="4">
        <v>377398</v>
      </c>
      <c r="AH125" s="4">
        <v>246020</v>
      </c>
      <c r="AI125" s="4">
        <v>920358</v>
      </c>
      <c r="AJ125" s="4">
        <v>1858949</v>
      </c>
    </row>
    <row r="126" spans="1:36" x14ac:dyDescent="0.25">
      <c r="A126" s="4">
        <v>414</v>
      </c>
      <c r="B126" s="4">
        <v>1</v>
      </c>
      <c r="C126" s="4" t="s">
        <v>127</v>
      </c>
      <c r="D126" s="4">
        <v>378</v>
      </c>
      <c r="E126" s="4">
        <v>414.80000000000007</v>
      </c>
      <c r="F126" s="4">
        <v>452</v>
      </c>
      <c r="G126" s="4">
        <v>495.2</v>
      </c>
      <c r="H126" s="4">
        <v>3188098</v>
      </c>
      <c r="I126" s="4">
        <v>0</v>
      </c>
      <c r="J126" s="4">
        <v>126369</v>
      </c>
      <c r="K126" s="4">
        <v>15828</v>
      </c>
      <c r="L126" s="4">
        <v>130429</v>
      </c>
      <c r="M126" s="4">
        <v>60814</v>
      </c>
      <c r="N126" s="4">
        <v>143067</v>
      </c>
      <c r="O126" s="4">
        <v>116588</v>
      </c>
      <c r="P126" s="4">
        <v>82946.25</v>
      </c>
      <c r="Q126" s="4">
        <v>6438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148560</v>
      </c>
      <c r="X126" s="4">
        <v>137800</v>
      </c>
      <c r="Y126" s="4">
        <v>46157</v>
      </c>
      <c r="Z126" s="4">
        <v>11203</v>
      </c>
      <c r="AA126" s="4">
        <v>209965</v>
      </c>
      <c r="AB126" s="4">
        <v>4286462.25</v>
      </c>
      <c r="AC126" s="4">
        <v>0</v>
      </c>
      <c r="AD126" s="4">
        <v>56650</v>
      </c>
      <c r="AE126" s="4">
        <v>53038</v>
      </c>
      <c r="AF126" s="4">
        <v>0</v>
      </c>
      <c r="AG126" s="4">
        <v>55053</v>
      </c>
      <c r="AH126" s="4">
        <v>49729</v>
      </c>
      <c r="AI126" s="4">
        <v>134258</v>
      </c>
      <c r="AJ126" s="4">
        <v>298999</v>
      </c>
    </row>
    <row r="127" spans="1:36" x14ac:dyDescent="0.25">
      <c r="A127" s="4">
        <v>415</v>
      </c>
      <c r="B127" s="4">
        <v>1</v>
      </c>
      <c r="C127" s="4" t="s">
        <v>128</v>
      </c>
      <c r="D127" s="4">
        <v>153</v>
      </c>
      <c r="E127" s="4">
        <v>167.2</v>
      </c>
      <c r="F127" s="4">
        <v>192</v>
      </c>
      <c r="G127" s="4">
        <v>200.60000000000002</v>
      </c>
      <c r="H127" s="4">
        <v>1291463</v>
      </c>
      <c r="I127" s="4">
        <v>0</v>
      </c>
      <c r="J127" s="4">
        <v>199996</v>
      </c>
      <c r="K127" s="4">
        <v>35298</v>
      </c>
      <c r="L127" s="4">
        <v>86324</v>
      </c>
      <c r="M127" s="4">
        <v>0</v>
      </c>
      <c r="N127" s="4">
        <v>61510.486188499999</v>
      </c>
      <c r="O127" s="4">
        <v>48101</v>
      </c>
      <c r="P127" s="4">
        <v>23736.25</v>
      </c>
      <c r="Q127" s="4">
        <v>2608</v>
      </c>
      <c r="R127" s="4">
        <v>19444</v>
      </c>
      <c r="S127" s="4">
        <v>0</v>
      </c>
      <c r="T127" s="4">
        <v>0</v>
      </c>
      <c r="U127" s="4">
        <v>0</v>
      </c>
      <c r="V127" s="4">
        <v>0</v>
      </c>
      <c r="W127" s="4">
        <v>210237</v>
      </c>
      <c r="X127" s="4">
        <v>45760</v>
      </c>
      <c r="Y127" s="4">
        <v>11179</v>
      </c>
      <c r="Z127" s="4">
        <v>8222</v>
      </c>
      <c r="AA127" s="4">
        <v>85054</v>
      </c>
      <c r="AB127" s="4">
        <v>2083172.7361885</v>
      </c>
      <c r="AC127" s="4">
        <v>0</v>
      </c>
      <c r="AD127" s="4">
        <v>28616</v>
      </c>
      <c r="AE127" s="4">
        <v>19503</v>
      </c>
      <c r="AF127" s="4">
        <v>15976</v>
      </c>
      <c r="AG127" s="4">
        <v>162255</v>
      </c>
      <c r="AH127" s="4">
        <v>16514</v>
      </c>
      <c r="AI127" s="4">
        <v>69884</v>
      </c>
      <c r="AJ127" s="4">
        <v>296234</v>
      </c>
    </row>
    <row r="128" spans="1:36" x14ac:dyDescent="0.25">
      <c r="A128" s="4">
        <v>423</v>
      </c>
      <c r="B128" s="4">
        <v>1</v>
      </c>
      <c r="C128" s="4" t="s">
        <v>129</v>
      </c>
      <c r="D128" s="4">
        <v>2619</v>
      </c>
      <c r="E128" s="4">
        <v>2881.6000000000004</v>
      </c>
      <c r="F128" s="4">
        <v>2729</v>
      </c>
      <c r="G128" s="4">
        <v>2994.9999999999995</v>
      </c>
      <c r="H128" s="4">
        <v>19281810</v>
      </c>
      <c r="I128" s="4">
        <v>72661</v>
      </c>
      <c r="J128" s="4">
        <v>822605</v>
      </c>
      <c r="K128" s="4">
        <v>18106</v>
      </c>
      <c r="L128" s="4">
        <v>0</v>
      </c>
      <c r="M128" s="4">
        <v>0</v>
      </c>
      <c r="N128" s="4">
        <v>338269</v>
      </c>
      <c r="O128" s="4">
        <v>661918</v>
      </c>
      <c r="P128" s="4">
        <v>447480</v>
      </c>
      <c r="Q128" s="4">
        <v>38935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1829586</v>
      </c>
      <c r="X128" s="4">
        <v>489207</v>
      </c>
      <c r="Y128" s="4">
        <v>51205</v>
      </c>
      <c r="Z128" s="4">
        <v>63592</v>
      </c>
      <c r="AA128" s="4">
        <v>1269880</v>
      </c>
      <c r="AB128" s="4">
        <v>24896047</v>
      </c>
      <c r="AC128" s="4">
        <v>0</v>
      </c>
      <c r="AD128" s="4">
        <v>167323</v>
      </c>
      <c r="AE128" s="4">
        <v>388140</v>
      </c>
      <c r="AF128" s="4">
        <v>0</v>
      </c>
      <c r="AG128" s="4">
        <v>1259284</v>
      </c>
      <c r="AH128" s="4">
        <v>0</v>
      </c>
      <c r="AI128" s="4">
        <v>1101482</v>
      </c>
      <c r="AJ128" s="4">
        <v>2916229</v>
      </c>
    </row>
    <row r="129" spans="1:36" x14ac:dyDescent="0.25">
      <c r="A129" s="4">
        <v>424</v>
      </c>
      <c r="B129" s="4">
        <v>1</v>
      </c>
      <c r="C129" s="4" t="s">
        <v>130</v>
      </c>
      <c r="D129" s="4">
        <v>466</v>
      </c>
      <c r="E129" s="4">
        <v>512.6</v>
      </c>
      <c r="F129" s="4">
        <v>466</v>
      </c>
      <c r="G129" s="4">
        <v>512.6</v>
      </c>
      <c r="H129" s="4">
        <v>3300119</v>
      </c>
      <c r="I129" s="4">
        <v>0</v>
      </c>
      <c r="J129" s="4">
        <v>101286</v>
      </c>
      <c r="K129" s="4">
        <v>44773</v>
      </c>
      <c r="L129" s="4">
        <v>129958</v>
      </c>
      <c r="M129" s="4">
        <v>0</v>
      </c>
      <c r="N129" s="4">
        <v>71504.266170236195</v>
      </c>
      <c r="O129" s="4">
        <v>119456</v>
      </c>
      <c r="P129" s="4">
        <v>65162.5</v>
      </c>
      <c r="Q129" s="4">
        <v>6664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509458</v>
      </c>
      <c r="X129" s="4">
        <v>0</v>
      </c>
      <c r="Y129" s="4">
        <v>1442</v>
      </c>
      <c r="Z129" s="4">
        <v>8643</v>
      </c>
      <c r="AA129" s="4">
        <v>217342</v>
      </c>
      <c r="AB129" s="4">
        <v>4575807.7661702363</v>
      </c>
      <c r="AC129" s="4">
        <v>0</v>
      </c>
      <c r="AD129" s="4">
        <v>29142</v>
      </c>
      <c r="AE129" s="4">
        <v>51375</v>
      </c>
      <c r="AF129" s="4">
        <v>0</v>
      </c>
      <c r="AG129" s="4">
        <v>376054</v>
      </c>
      <c r="AH129" s="4">
        <v>0</v>
      </c>
      <c r="AI129" s="4">
        <v>171357</v>
      </c>
      <c r="AJ129" s="4">
        <v>627928</v>
      </c>
    </row>
    <row r="130" spans="1:36" x14ac:dyDescent="0.25">
      <c r="A130" s="4">
        <v>432</v>
      </c>
      <c r="B130" s="4">
        <v>1</v>
      </c>
      <c r="C130" s="4" t="s">
        <v>131</v>
      </c>
      <c r="D130" s="4">
        <v>727</v>
      </c>
      <c r="E130" s="4">
        <v>787.4</v>
      </c>
      <c r="F130" s="4">
        <v>594</v>
      </c>
      <c r="G130" s="4">
        <v>643.6</v>
      </c>
      <c r="H130" s="4">
        <v>4143497</v>
      </c>
      <c r="I130" s="4">
        <v>0</v>
      </c>
      <c r="J130" s="4">
        <v>1550979</v>
      </c>
      <c r="K130" s="4">
        <v>0</v>
      </c>
      <c r="L130" s="4">
        <v>115393</v>
      </c>
      <c r="M130" s="4">
        <v>359087</v>
      </c>
      <c r="N130" s="4">
        <v>189277</v>
      </c>
      <c r="O130" s="4">
        <v>148981</v>
      </c>
      <c r="P130" s="4">
        <v>103953.75</v>
      </c>
      <c r="Q130" s="4">
        <v>8367</v>
      </c>
      <c r="R130" s="4">
        <v>66156</v>
      </c>
      <c r="S130" s="4">
        <v>0</v>
      </c>
      <c r="T130" s="4">
        <v>0</v>
      </c>
      <c r="U130" s="4">
        <v>0</v>
      </c>
      <c r="V130" s="4">
        <v>0</v>
      </c>
      <c r="W130" s="4">
        <v>193080</v>
      </c>
      <c r="X130" s="4">
        <v>0</v>
      </c>
      <c r="Y130" s="4">
        <v>40027</v>
      </c>
      <c r="Z130" s="4">
        <v>15549</v>
      </c>
      <c r="AA130" s="4">
        <v>272886</v>
      </c>
      <c r="AB130" s="4">
        <v>7207232.75</v>
      </c>
      <c r="AC130" s="4">
        <v>0</v>
      </c>
      <c r="AD130" s="4">
        <v>37436</v>
      </c>
      <c r="AE130" s="4">
        <v>26637</v>
      </c>
      <c r="AF130" s="4">
        <v>16952</v>
      </c>
      <c r="AG130" s="4">
        <v>28673</v>
      </c>
      <c r="AH130" s="4">
        <v>0</v>
      </c>
      <c r="AI130" s="4">
        <v>69925</v>
      </c>
      <c r="AJ130" s="4">
        <v>179623</v>
      </c>
    </row>
    <row r="131" spans="1:36" x14ac:dyDescent="0.25">
      <c r="A131" s="4">
        <v>435</v>
      </c>
      <c r="B131" s="4">
        <v>1</v>
      </c>
      <c r="C131" s="4" t="s">
        <v>132</v>
      </c>
      <c r="D131" s="4">
        <v>686</v>
      </c>
      <c r="E131" s="4">
        <v>738.19999999999993</v>
      </c>
      <c r="F131" s="4">
        <v>686</v>
      </c>
      <c r="G131" s="4">
        <v>738.19999999999993</v>
      </c>
      <c r="H131" s="4">
        <v>4752532</v>
      </c>
      <c r="I131" s="4">
        <v>0</v>
      </c>
      <c r="J131" s="4">
        <v>1153506</v>
      </c>
      <c r="K131" s="4">
        <v>0</v>
      </c>
      <c r="L131" s="4">
        <v>92782</v>
      </c>
      <c r="M131" s="4">
        <v>423117</v>
      </c>
      <c r="N131" s="4">
        <v>289948.88996662502</v>
      </c>
      <c r="O131" s="4">
        <v>162369</v>
      </c>
      <c r="P131" s="4">
        <v>119741.25</v>
      </c>
      <c r="Q131" s="4">
        <v>9597</v>
      </c>
      <c r="R131" s="4">
        <v>67132</v>
      </c>
      <c r="S131" s="4">
        <v>0</v>
      </c>
      <c r="T131" s="4">
        <v>0</v>
      </c>
      <c r="U131" s="4">
        <v>0</v>
      </c>
      <c r="V131" s="4">
        <v>0</v>
      </c>
      <c r="W131" s="4">
        <v>221460</v>
      </c>
      <c r="X131" s="4">
        <v>0</v>
      </c>
      <c r="Y131" s="4">
        <v>0</v>
      </c>
      <c r="Z131" s="4">
        <v>16250</v>
      </c>
      <c r="AA131" s="4">
        <v>312997</v>
      </c>
      <c r="AB131" s="4">
        <v>7621432.1399666248</v>
      </c>
      <c r="AC131" s="4">
        <v>0</v>
      </c>
      <c r="AD131" s="4">
        <v>52536</v>
      </c>
      <c r="AE131" s="4">
        <v>50054</v>
      </c>
      <c r="AF131" s="4">
        <v>28062</v>
      </c>
      <c r="AG131" s="4">
        <v>53651</v>
      </c>
      <c r="AH131" s="4">
        <v>0</v>
      </c>
      <c r="AI131" s="4">
        <v>130839</v>
      </c>
      <c r="AJ131" s="4">
        <v>315142</v>
      </c>
    </row>
    <row r="132" spans="1:36" x14ac:dyDescent="0.25">
      <c r="A132" s="4">
        <v>441</v>
      </c>
      <c r="B132" s="4">
        <v>1</v>
      </c>
      <c r="C132" s="4" t="s">
        <v>133</v>
      </c>
      <c r="D132" s="4">
        <v>293</v>
      </c>
      <c r="E132" s="4">
        <v>319.39999999999998</v>
      </c>
      <c r="F132" s="4">
        <v>441</v>
      </c>
      <c r="G132" s="4">
        <v>480.59999999999997</v>
      </c>
      <c r="H132" s="4">
        <v>3094103</v>
      </c>
      <c r="I132" s="4">
        <v>0</v>
      </c>
      <c r="J132" s="4">
        <v>120770</v>
      </c>
      <c r="K132" s="4">
        <v>0</v>
      </c>
      <c r="L132" s="4">
        <v>130560</v>
      </c>
      <c r="M132" s="4">
        <v>572959</v>
      </c>
      <c r="N132" s="4">
        <v>213814.29873119909</v>
      </c>
      <c r="O132" s="4">
        <v>108473</v>
      </c>
      <c r="P132" s="4">
        <v>60735</v>
      </c>
      <c r="Q132" s="4">
        <v>6248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483830</v>
      </c>
      <c r="X132" s="4">
        <v>0</v>
      </c>
      <c r="Y132" s="4">
        <v>0</v>
      </c>
      <c r="Z132" s="4">
        <v>9767</v>
      </c>
      <c r="AA132" s="4">
        <v>203774</v>
      </c>
      <c r="AB132" s="4">
        <v>5005033.2987311985</v>
      </c>
      <c r="AC132" s="4">
        <v>0</v>
      </c>
      <c r="AD132" s="4">
        <v>45726</v>
      </c>
      <c r="AE132" s="4">
        <v>60735</v>
      </c>
      <c r="AF132" s="4">
        <v>0</v>
      </c>
      <c r="AG132" s="4">
        <v>440239</v>
      </c>
      <c r="AH132" s="4">
        <v>0</v>
      </c>
      <c r="AI132" s="4">
        <v>203774</v>
      </c>
      <c r="AJ132" s="4">
        <v>750474</v>
      </c>
    </row>
    <row r="133" spans="1:36" x14ac:dyDescent="0.25">
      <c r="A133" s="4">
        <v>447</v>
      </c>
      <c r="B133" s="4">
        <v>1</v>
      </c>
      <c r="C133" s="4" t="s">
        <v>134</v>
      </c>
      <c r="D133" s="4">
        <v>117</v>
      </c>
      <c r="E133" s="4">
        <v>128.80000000000001</v>
      </c>
      <c r="F133" s="4">
        <v>145</v>
      </c>
      <c r="G133" s="4">
        <v>159.60000000000002</v>
      </c>
      <c r="H133" s="4">
        <v>1027505</v>
      </c>
      <c r="I133" s="4">
        <v>0</v>
      </c>
      <c r="J133" s="4">
        <v>74747</v>
      </c>
      <c r="K133" s="4">
        <v>0</v>
      </c>
      <c r="L133" s="4">
        <v>72388</v>
      </c>
      <c r="M133" s="4">
        <v>585123</v>
      </c>
      <c r="N133" s="4">
        <v>141655</v>
      </c>
      <c r="O133" s="4">
        <v>37374</v>
      </c>
      <c r="P133" s="4">
        <v>24682.5</v>
      </c>
      <c r="Q133" s="4">
        <v>2075</v>
      </c>
      <c r="R133" s="4">
        <v>1408</v>
      </c>
      <c r="S133" s="4">
        <v>0</v>
      </c>
      <c r="T133" s="4">
        <v>0</v>
      </c>
      <c r="U133" s="4">
        <v>0</v>
      </c>
      <c r="V133" s="4">
        <v>0</v>
      </c>
      <c r="W133" s="4">
        <v>81704</v>
      </c>
      <c r="X133" s="4">
        <v>0</v>
      </c>
      <c r="Y133" s="4">
        <v>3967</v>
      </c>
      <c r="Z133" s="4">
        <v>4937</v>
      </c>
      <c r="AA133" s="4">
        <v>67670</v>
      </c>
      <c r="AB133" s="4">
        <v>2125235.5</v>
      </c>
      <c r="AC133" s="4">
        <v>0</v>
      </c>
      <c r="AD133" s="4">
        <v>18147</v>
      </c>
      <c r="AE133" s="4">
        <v>13345</v>
      </c>
      <c r="AF133" s="4">
        <v>761</v>
      </c>
      <c r="AG133" s="4">
        <v>33291</v>
      </c>
      <c r="AH133" s="4">
        <v>0</v>
      </c>
      <c r="AI133" s="4">
        <v>36587</v>
      </c>
      <c r="AJ133" s="4">
        <v>102131</v>
      </c>
    </row>
    <row r="134" spans="1:36" x14ac:dyDescent="0.25">
      <c r="A134" s="4">
        <v>458</v>
      </c>
      <c r="B134" s="4">
        <v>1</v>
      </c>
      <c r="C134" s="4" t="s">
        <v>135</v>
      </c>
      <c r="D134" s="4">
        <v>275.39999999999998</v>
      </c>
      <c r="E134" s="4">
        <v>299</v>
      </c>
      <c r="F134" s="4">
        <v>225.4</v>
      </c>
      <c r="G134" s="4">
        <v>240.59999999999997</v>
      </c>
      <c r="H134" s="4">
        <v>1548983</v>
      </c>
      <c r="I134" s="4">
        <v>0</v>
      </c>
      <c r="J134" s="4">
        <v>226256</v>
      </c>
      <c r="K134" s="4">
        <v>0</v>
      </c>
      <c r="L134" s="4">
        <v>98083</v>
      </c>
      <c r="M134" s="4">
        <v>0</v>
      </c>
      <c r="N134" s="4">
        <v>77524.98379140145</v>
      </c>
      <c r="O134" s="4">
        <v>58346</v>
      </c>
      <c r="P134" s="4">
        <v>12030</v>
      </c>
      <c r="Q134" s="4">
        <v>3128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603718</v>
      </c>
      <c r="X134" s="4">
        <v>0</v>
      </c>
      <c r="Y134" s="4">
        <v>0</v>
      </c>
      <c r="Z134" s="4">
        <v>5516</v>
      </c>
      <c r="AA134" s="4">
        <v>102014</v>
      </c>
      <c r="AB134" s="4">
        <v>2735598.9837914016</v>
      </c>
      <c r="AC134" s="4">
        <v>0</v>
      </c>
      <c r="AD134" s="4">
        <v>58346</v>
      </c>
      <c r="AE134" s="4">
        <v>8208</v>
      </c>
      <c r="AF134" s="4">
        <v>0</v>
      </c>
      <c r="AG134" s="4">
        <v>399066.91000000003</v>
      </c>
      <c r="AH134" s="4">
        <v>0</v>
      </c>
      <c r="AI134" s="4">
        <v>69604</v>
      </c>
      <c r="AJ134" s="4">
        <v>535224.91</v>
      </c>
    </row>
    <row r="135" spans="1:36" x14ac:dyDescent="0.25">
      <c r="A135" s="4">
        <v>463</v>
      </c>
      <c r="B135" s="4">
        <v>1</v>
      </c>
      <c r="C135" s="4" t="s">
        <v>136</v>
      </c>
      <c r="D135" s="4">
        <v>804</v>
      </c>
      <c r="E135" s="4">
        <v>880.2</v>
      </c>
      <c r="F135" s="4">
        <v>951</v>
      </c>
      <c r="G135" s="4">
        <v>1043</v>
      </c>
      <c r="H135" s="4">
        <v>6714834</v>
      </c>
      <c r="I135" s="4">
        <v>20468</v>
      </c>
      <c r="J135" s="4">
        <v>261473</v>
      </c>
      <c r="K135" s="4">
        <v>15011</v>
      </c>
      <c r="L135" s="4">
        <v>0</v>
      </c>
      <c r="M135" s="4">
        <v>0</v>
      </c>
      <c r="N135" s="4">
        <v>173184.33740000002</v>
      </c>
      <c r="O135" s="4">
        <v>236397</v>
      </c>
      <c r="P135" s="4">
        <v>173375</v>
      </c>
      <c r="Q135" s="4">
        <v>13559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335710</v>
      </c>
      <c r="X135" s="4">
        <v>0</v>
      </c>
      <c r="Y135" s="4">
        <v>0</v>
      </c>
      <c r="Z135" s="4">
        <v>19553</v>
      </c>
      <c r="AA135" s="4">
        <v>442232</v>
      </c>
      <c r="AB135" s="4">
        <v>8405796.3374000005</v>
      </c>
      <c r="AC135" s="4">
        <v>0</v>
      </c>
      <c r="AD135" s="4">
        <v>59393</v>
      </c>
      <c r="AE135" s="4">
        <v>121685</v>
      </c>
      <c r="AF135" s="4">
        <v>0</v>
      </c>
      <c r="AG135" s="4">
        <v>143284</v>
      </c>
      <c r="AH135" s="4">
        <v>0</v>
      </c>
      <c r="AI135" s="4">
        <v>310385</v>
      </c>
      <c r="AJ135" s="4">
        <v>634747</v>
      </c>
    </row>
    <row r="136" spans="1:36" x14ac:dyDescent="0.25">
      <c r="A136" s="4">
        <v>465</v>
      </c>
      <c r="B136" s="4">
        <v>1</v>
      </c>
      <c r="C136" s="4" t="s">
        <v>137</v>
      </c>
      <c r="D136" s="4">
        <v>1741</v>
      </c>
      <c r="E136" s="4">
        <v>1905</v>
      </c>
      <c r="F136" s="4">
        <v>1539</v>
      </c>
      <c r="G136" s="4">
        <v>1683.2</v>
      </c>
      <c r="H136" s="4">
        <v>10836442</v>
      </c>
      <c r="I136" s="4">
        <v>24562</v>
      </c>
      <c r="J136" s="4">
        <v>582632</v>
      </c>
      <c r="K136" s="4">
        <v>15426</v>
      </c>
      <c r="L136" s="4">
        <v>0</v>
      </c>
      <c r="M136" s="4">
        <v>0</v>
      </c>
      <c r="N136" s="4">
        <v>263577</v>
      </c>
      <c r="O136" s="4">
        <v>393297</v>
      </c>
      <c r="P136" s="4">
        <v>280831.25</v>
      </c>
      <c r="Q136" s="4">
        <v>21882</v>
      </c>
      <c r="R136" s="4">
        <v>18986</v>
      </c>
      <c r="S136" s="4">
        <v>0</v>
      </c>
      <c r="T136" s="4">
        <v>0</v>
      </c>
      <c r="U136" s="4">
        <v>0</v>
      </c>
      <c r="V136" s="4">
        <v>-7726</v>
      </c>
      <c r="W136" s="4">
        <v>504960</v>
      </c>
      <c r="X136" s="4">
        <v>0</v>
      </c>
      <c r="Y136" s="4">
        <v>53008</v>
      </c>
      <c r="Z136" s="4">
        <v>32304</v>
      </c>
      <c r="AA136" s="4">
        <v>713677</v>
      </c>
      <c r="AB136" s="4">
        <v>13733858.25</v>
      </c>
      <c r="AC136" s="4">
        <v>0</v>
      </c>
      <c r="AD136" s="4">
        <v>131601</v>
      </c>
      <c r="AE136" s="4">
        <v>223771</v>
      </c>
      <c r="AF136" s="4">
        <v>15128</v>
      </c>
      <c r="AG136" s="4">
        <v>233186</v>
      </c>
      <c r="AH136" s="4">
        <v>0</v>
      </c>
      <c r="AI136" s="4">
        <v>568669</v>
      </c>
      <c r="AJ136" s="4">
        <v>1172355</v>
      </c>
    </row>
    <row r="137" spans="1:36" x14ac:dyDescent="0.25">
      <c r="A137" s="4">
        <v>466</v>
      </c>
      <c r="B137" s="4">
        <v>1</v>
      </c>
      <c r="C137" s="4" t="s">
        <v>138</v>
      </c>
      <c r="D137" s="4">
        <v>2062</v>
      </c>
      <c r="E137" s="4">
        <v>2265.1999999999998</v>
      </c>
      <c r="F137" s="4">
        <v>2200</v>
      </c>
      <c r="G137" s="4">
        <v>2413.7999999999997</v>
      </c>
      <c r="H137" s="4">
        <v>15540044</v>
      </c>
      <c r="I137" s="4">
        <v>133042</v>
      </c>
      <c r="J137" s="4">
        <v>370766</v>
      </c>
      <c r="K137" s="4">
        <v>14483</v>
      </c>
      <c r="L137" s="4">
        <v>0</v>
      </c>
      <c r="M137" s="4">
        <v>0</v>
      </c>
      <c r="N137" s="4">
        <v>315278.50044082501</v>
      </c>
      <c r="O137" s="4">
        <v>552533</v>
      </c>
      <c r="P137" s="4">
        <v>310178.75</v>
      </c>
      <c r="Q137" s="4">
        <v>31379</v>
      </c>
      <c r="R137" s="4">
        <v>48614</v>
      </c>
      <c r="S137" s="4">
        <v>0</v>
      </c>
      <c r="T137" s="4">
        <v>0</v>
      </c>
      <c r="U137" s="4">
        <v>0</v>
      </c>
      <c r="V137" s="4">
        <v>0</v>
      </c>
      <c r="W137" s="4">
        <v>2293110</v>
      </c>
      <c r="X137" s="4">
        <v>0</v>
      </c>
      <c r="Y137" s="4">
        <v>33175</v>
      </c>
      <c r="Z137" s="4">
        <v>44977</v>
      </c>
      <c r="AA137" s="4">
        <v>1023451</v>
      </c>
      <c r="AB137" s="4">
        <v>20711031.250440825</v>
      </c>
      <c r="AC137" s="4">
        <v>0</v>
      </c>
      <c r="AD137" s="4">
        <v>106124</v>
      </c>
      <c r="AE137" s="4">
        <v>189828</v>
      </c>
      <c r="AF137" s="4">
        <v>29752</v>
      </c>
      <c r="AG137" s="4">
        <v>1394987</v>
      </c>
      <c r="AH137" s="4">
        <v>0</v>
      </c>
      <c r="AI137" s="4">
        <v>626347</v>
      </c>
      <c r="AJ137" s="4">
        <v>2347038</v>
      </c>
    </row>
    <row r="138" spans="1:36" x14ac:dyDescent="0.25">
      <c r="A138" s="4">
        <v>473</v>
      </c>
      <c r="B138" s="4">
        <v>1</v>
      </c>
      <c r="C138" s="4" t="s">
        <v>139</v>
      </c>
      <c r="D138" s="4">
        <v>352.6</v>
      </c>
      <c r="E138" s="4">
        <v>391.40000000000003</v>
      </c>
      <c r="F138" s="4">
        <v>387.6</v>
      </c>
      <c r="G138" s="4">
        <v>425.6</v>
      </c>
      <c r="H138" s="4">
        <v>2740013</v>
      </c>
      <c r="I138" s="4">
        <v>50147</v>
      </c>
      <c r="J138" s="4">
        <v>416062</v>
      </c>
      <c r="K138" s="4">
        <v>0</v>
      </c>
      <c r="L138" s="4">
        <v>128883</v>
      </c>
      <c r="M138" s="4">
        <v>44532</v>
      </c>
      <c r="N138" s="4">
        <v>143459</v>
      </c>
      <c r="O138" s="4">
        <v>95249</v>
      </c>
      <c r="P138" s="4">
        <v>57487.5</v>
      </c>
      <c r="Q138" s="4">
        <v>5533</v>
      </c>
      <c r="R138" s="4">
        <v>15394</v>
      </c>
      <c r="S138" s="4">
        <v>0</v>
      </c>
      <c r="T138" s="4">
        <v>0</v>
      </c>
      <c r="U138" s="4">
        <v>0</v>
      </c>
      <c r="V138" s="4">
        <v>0</v>
      </c>
      <c r="W138" s="4">
        <v>349430</v>
      </c>
      <c r="X138" s="4">
        <v>0</v>
      </c>
      <c r="Y138" s="4">
        <v>37719</v>
      </c>
      <c r="Z138" s="4">
        <v>9057</v>
      </c>
      <c r="AA138" s="4">
        <v>180454</v>
      </c>
      <c r="AB138" s="4">
        <v>4273419.5</v>
      </c>
      <c r="AC138" s="4">
        <v>0</v>
      </c>
      <c r="AD138" s="4">
        <v>50540</v>
      </c>
      <c r="AE138" s="4">
        <v>57487.5</v>
      </c>
      <c r="AF138" s="4">
        <v>15394</v>
      </c>
      <c r="AG138" s="4">
        <v>315750</v>
      </c>
      <c r="AH138" s="4">
        <v>0</v>
      </c>
      <c r="AI138" s="4">
        <v>180454</v>
      </c>
      <c r="AJ138" s="4">
        <v>619625.5</v>
      </c>
    </row>
    <row r="139" spans="1:36" x14ac:dyDescent="0.25">
      <c r="A139" s="4">
        <v>477</v>
      </c>
      <c r="B139" s="4">
        <v>1</v>
      </c>
      <c r="C139" s="4" t="s">
        <v>140</v>
      </c>
      <c r="D139" s="4">
        <v>3516</v>
      </c>
      <c r="E139" s="4">
        <v>3851.2</v>
      </c>
      <c r="F139" s="4">
        <v>3311</v>
      </c>
      <c r="G139" s="4">
        <v>3627.3999999999996</v>
      </c>
      <c r="H139" s="4">
        <v>23353201</v>
      </c>
      <c r="I139" s="4">
        <v>0</v>
      </c>
      <c r="J139" s="4">
        <v>953622</v>
      </c>
      <c r="K139" s="4">
        <v>14348</v>
      </c>
      <c r="L139" s="4">
        <v>0</v>
      </c>
      <c r="M139" s="4">
        <v>0</v>
      </c>
      <c r="N139" s="4">
        <v>418489</v>
      </c>
      <c r="O139" s="4">
        <v>793254</v>
      </c>
      <c r="P139" s="4">
        <v>606310</v>
      </c>
      <c r="Q139" s="4">
        <v>47156</v>
      </c>
      <c r="R139" s="4">
        <v>21982</v>
      </c>
      <c r="S139" s="4">
        <v>0</v>
      </c>
      <c r="T139" s="4">
        <v>0</v>
      </c>
      <c r="U139" s="4">
        <v>0</v>
      </c>
      <c r="V139" s="4">
        <v>0</v>
      </c>
      <c r="W139" s="4">
        <v>1088220</v>
      </c>
      <c r="X139" s="4">
        <v>897780</v>
      </c>
      <c r="Y139" s="4">
        <v>125128</v>
      </c>
      <c r="Z139" s="4">
        <v>77976</v>
      </c>
      <c r="AA139" s="4">
        <v>1538018</v>
      </c>
      <c r="AB139" s="4">
        <v>29037704</v>
      </c>
      <c r="AC139" s="4">
        <v>0</v>
      </c>
      <c r="AD139" s="4">
        <v>171349</v>
      </c>
      <c r="AE139" s="4">
        <v>451852</v>
      </c>
      <c r="AF139" s="4">
        <v>16382</v>
      </c>
      <c r="AG139" s="4">
        <v>470008</v>
      </c>
      <c r="AH139" s="4">
        <v>262868</v>
      </c>
      <c r="AI139" s="4">
        <v>1146206</v>
      </c>
      <c r="AJ139" s="4">
        <v>2255797</v>
      </c>
    </row>
    <row r="140" spans="1:36" x14ac:dyDescent="0.25">
      <c r="A140" s="4">
        <v>480</v>
      </c>
      <c r="B140" s="4">
        <v>1</v>
      </c>
      <c r="C140" s="4" t="s">
        <v>141</v>
      </c>
      <c r="D140" s="4">
        <v>734.4</v>
      </c>
      <c r="E140" s="4">
        <v>801.4</v>
      </c>
      <c r="F140" s="4">
        <v>636.4</v>
      </c>
      <c r="G140" s="4">
        <v>690.8</v>
      </c>
      <c r="H140" s="4">
        <v>4447370</v>
      </c>
      <c r="I140" s="4">
        <v>82895</v>
      </c>
      <c r="J140" s="4">
        <v>1131054</v>
      </c>
      <c r="K140" s="4">
        <v>0</v>
      </c>
      <c r="L140" s="4">
        <v>105379</v>
      </c>
      <c r="M140" s="4">
        <v>223920</v>
      </c>
      <c r="N140" s="4">
        <v>210335</v>
      </c>
      <c r="O140" s="4">
        <v>156953</v>
      </c>
      <c r="P140" s="4">
        <v>113812.5</v>
      </c>
      <c r="Q140" s="4">
        <v>8980</v>
      </c>
      <c r="R140" s="4">
        <v>32599</v>
      </c>
      <c r="S140" s="4">
        <v>0</v>
      </c>
      <c r="T140" s="4">
        <v>0</v>
      </c>
      <c r="U140" s="4">
        <v>0</v>
      </c>
      <c r="V140" s="4">
        <v>0</v>
      </c>
      <c r="W140" s="4">
        <v>207240</v>
      </c>
      <c r="X140" s="4">
        <v>0</v>
      </c>
      <c r="Y140" s="4">
        <v>0</v>
      </c>
      <c r="Z140" s="4">
        <v>16530</v>
      </c>
      <c r="AA140" s="4">
        <v>292899</v>
      </c>
      <c r="AB140" s="4">
        <v>7029966.5</v>
      </c>
      <c r="AC140" s="4">
        <v>0</v>
      </c>
      <c r="AD140" s="4">
        <v>66269</v>
      </c>
      <c r="AE140" s="4">
        <v>84832</v>
      </c>
      <c r="AF140" s="4">
        <v>24298</v>
      </c>
      <c r="AG140" s="4">
        <v>89523</v>
      </c>
      <c r="AH140" s="4">
        <v>0</v>
      </c>
      <c r="AI140" s="4">
        <v>218318</v>
      </c>
      <c r="AJ140" s="4">
        <v>483240</v>
      </c>
    </row>
    <row r="141" spans="1:36" x14ac:dyDescent="0.25">
      <c r="A141" s="4">
        <v>482</v>
      </c>
      <c r="B141" s="4">
        <v>1</v>
      </c>
      <c r="C141" s="4" t="s">
        <v>142</v>
      </c>
      <c r="D141" s="4">
        <v>2497</v>
      </c>
      <c r="E141" s="4">
        <v>2730.7999999999997</v>
      </c>
      <c r="F141" s="4">
        <v>2431</v>
      </c>
      <c r="G141" s="4">
        <v>2667.2</v>
      </c>
      <c r="H141" s="4">
        <v>17171434</v>
      </c>
      <c r="I141" s="4">
        <v>36842</v>
      </c>
      <c r="J141" s="4">
        <v>1660551</v>
      </c>
      <c r="K141" s="4">
        <v>29637</v>
      </c>
      <c r="L141" s="4">
        <v>0</v>
      </c>
      <c r="M141" s="4">
        <v>0</v>
      </c>
      <c r="N141" s="4">
        <v>435908.98722607503</v>
      </c>
      <c r="O141" s="4">
        <v>632641</v>
      </c>
      <c r="P141" s="4">
        <v>406742.5</v>
      </c>
      <c r="Q141" s="4">
        <v>34674</v>
      </c>
      <c r="R141" s="4">
        <v>89858</v>
      </c>
      <c r="S141" s="4">
        <v>0</v>
      </c>
      <c r="T141" s="4">
        <v>0</v>
      </c>
      <c r="U141" s="4">
        <v>0</v>
      </c>
      <c r="V141" s="4">
        <v>0</v>
      </c>
      <c r="W141" s="4">
        <v>1397906</v>
      </c>
      <c r="X141" s="4">
        <v>0</v>
      </c>
      <c r="Y141" s="4">
        <v>0</v>
      </c>
      <c r="Z141" s="4">
        <v>57086</v>
      </c>
      <c r="AA141" s="4">
        <v>1130893</v>
      </c>
      <c r="AB141" s="4">
        <v>23084173.487226076</v>
      </c>
      <c r="AC141" s="4">
        <v>0</v>
      </c>
      <c r="AD141" s="4">
        <v>143227</v>
      </c>
      <c r="AE141" s="4">
        <v>292891</v>
      </c>
      <c r="AF141" s="4">
        <v>64706</v>
      </c>
      <c r="AG141" s="4">
        <v>764358</v>
      </c>
      <c r="AH141" s="4">
        <v>0</v>
      </c>
      <c r="AI141" s="4">
        <v>814344</v>
      </c>
      <c r="AJ141" s="4">
        <v>2079526</v>
      </c>
    </row>
    <row r="142" spans="1:36" x14ac:dyDescent="0.25">
      <c r="A142" s="4">
        <v>484</v>
      </c>
      <c r="B142" s="4">
        <v>1</v>
      </c>
      <c r="C142" s="4" t="s">
        <v>143</v>
      </c>
      <c r="D142" s="4">
        <v>904</v>
      </c>
      <c r="E142" s="4">
        <v>992.4</v>
      </c>
      <c r="F142" s="4">
        <v>1173</v>
      </c>
      <c r="G142" s="4">
        <v>1289.5999999999999</v>
      </c>
      <c r="H142" s="4">
        <v>8302445</v>
      </c>
      <c r="I142" s="4">
        <v>17398</v>
      </c>
      <c r="J142" s="4">
        <v>438290</v>
      </c>
      <c r="K142" s="4">
        <v>14833</v>
      </c>
      <c r="L142" s="4">
        <v>0</v>
      </c>
      <c r="M142" s="4">
        <v>0</v>
      </c>
      <c r="N142" s="4">
        <v>267538</v>
      </c>
      <c r="O142" s="4">
        <v>289942</v>
      </c>
      <c r="P142" s="4">
        <v>216007.5</v>
      </c>
      <c r="Q142" s="4">
        <v>16765</v>
      </c>
      <c r="R142" s="4">
        <v>0</v>
      </c>
      <c r="S142" s="4">
        <v>0</v>
      </c>
      <c r="T142" s="4">
        <v>0</v>
      </c>
      <c r="U142" s="4">
        <v>0</v>
      </c>
      <c r="V142" s="4">
        <v>-6438</v>
      </c>
      <c r="W142" s="4">
        <v>386880</v>
      </c>
      <c r="X142" s="4">
        <v>251150</v>
      </c>
      <c r="Y142" s="4">
        <v>0</v>
      </c>
      <c r="Z142" s="4">
        <v>23115</v>
      </c>
      <c r="AA142" s="4">
        <v>546790</v>
      </c>
      <c r="AB142" s="4">
        <v>10513565.5</v>
      </c>
      <c r="AC142" s="4">
        <v>0</v>
      </c>
      <c r="AD142" s="4">
        <v>50534</v>
      </c>
      <c r="AE142" s="4">
        <v>123007</v>
      </c>
      <c r="AF142" s="4">
        <v>0</v>
      </c>
      <c r="AG142" s="4">
        <v>127680</v>
      </c>
      <c r="AH142" s="4">
        <v>34419</v>
      </c>
      <c r="AI142" s="4">
        <v>311373</v>
      </c>
      <c r="AJ142" s="4">
        <v>612594</v>
      </c>
    </row>
    <row r="143" spans="1:36" x14ac:dyDescent="0.25">
      <c r="A143" s="4">
        <v>485</v>
      </c>
      <c r="B143" s="4">
        <v>1</v>
      </c>
      <c r="C143" s="4" t="s">
        <v>144</v>
      </c>
      <c r="D143" s="4">
        <v>729</v>
      </c>
      <c r="E143" s="4">
        <v>796.8</v>
      </c>
      <c r="F143" s="4">
        <v>928</v>
      </c>
      <c r="G143" s="4">
        <v>1024</v>
      </c>
      <c r="H143" s="4">
        <v>6592512</v>
      </c>
      <c r="I143" s="4">
        <v>0</v>
      </c>
      <c r="J143" s="4">
        <v>197925</v>
      </c>
      <c r="K143" s="4">
        <v>0</v>
      </c>
      <c r="L143" s="4">
        <v>0</v>
      </c>
      <c r="M143" s="4">
        <v>0</v>
      </c>
      <c r="N143" s="4">
        <v>167301</v>
      </c>
      <c r="O143" s="4">
        <v>220427</v>
      </c>
      <c r="P143" s="4">
        <v>170355</v>
      </c>
      <c r="Q143" s="4">
        <v>13312</v>
      </c>
      <c r="R143" s="4">
        <v>20029</v>
      </c>
      <c r="S143" s="4">
        <v>0</v>
      </c>
      <c r="T143" s="4">
        <v>0</v>
      </c>
      <c r="U143" s="4">
        <v>0</v>
      </c>
      <c r="V143" s="4">
        <v>0</v>
      </c>
      <c r="W143" s="4">
        <v>307200</v>
      </c>
      <c r="X143" s="4">
        <v>0</v>
      </c>
      <c r="Y143" s="4">
        <v>721</v>
      </c>
      <c r="Z143" s="4">
        <v>16750</v>
      </c>
      <c r="AA143" s="4">
        <v>434176</v>
      </c>
      <c r="AB143" s="4">
        <v>8140708</v>
      </c>
      <c r="AC143" s="4">
        <v>0</v>
      </c>
      <c r="AD143" s="4">
        <v>38090</v>
      </c>
      <c r="AE143" s="4">
        <v>105462</v>
      </c>
      <c r="AF143" s="4">
        <v>12399</v>
      </c>
      <c r="AG143" s="4">
        <v>110217</v>
      </c>
      <c r="AH143" s="4">
        <v>0</v>
      </c>
      <c r="AI143" s="4">
        <v>268786</v>
      </c>
      <c r="AJ143" s="4">
        <v>534954</v>
      </c>
    </row>
    <row r="144" spans="1:36" x14ac:dyDescent="0.25">
      <c r="A144" s="4">
        <v>486</v>
      </c>
      <c r="B144" s="4">
        <v>1</v>
      </c>
      <c r="C144" s="4" t="s">
        <v>145</v>
      </c>
      <c r="D144" s="4">
        <v>276</v>
      </c>
      <c r="E144" s="4">
        <v>301.8</v>
      </c>
      <c r="F144" s="4">
        <v>306</v>
      </c>
      <c r="G144" s="4">
        <v>333.6</v>
      </c>
      <c r="H144" s="4">
        <v>2147717</v>
      </c>
      <c r="I144" s="4">
        <v>0</v>
      </c>
      <c r="J144" s="4">
        <v>139751</v>
      </c>
      <c r="K144" s="4">
        <v>16980</v>
      </c>
      <c r="L144" s="4">
        <v>118415</v>
      </c>
      <c r="M144" s="4">
        <v>0</v>
      </c>
      <c r="N144" s="4">
        <v>80250</v>
      </c>
      <c r="O144" s="4">
        <v>75345</v>
      </c>
      <c r="P144" s="4">
        <v>47861.25</v>
      </c>
      <c r="Q144" s="4">
        <v>4337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237847</v>
      </c>
      <c r="X144" s="4">
        <v>0</v>
      </c>
      <c r="Y144" s="4">
        <v>16227</v>
      </c>
      <c r="Z144" s="4">
        <v>6276</v>
      </c>
      <c r="AA144" s="4">
        <v>141446</v>
      </c>
      <c r="AB144" s="4">
        <v>3032452.25</v>
      </c>
      <c r="AC144" s="4">
        <v>0</v>
      </c>
      <c r="AD144" s="4">
        <v>24127</v>
      </c>
      <c r="AE144" s="4">
        <v>35020</v>
      </c>
      <c r="AF144" s="4">
        <v>0</v>
      </c>
      <c r="AG144" s="4">
        <v>143243</v>
      </c>
      <c r="AH144" s="4">
        <v>0</v>
      </c>
      <c r="AI144" s="4">
        <v>103496</v>
      </c>
      <c r="AJ144" s="4">
        <v>305886</v>
      </c>
    </row>
    <row r="145" spans="1:36" x14ac:dyDescent="0.25">
      <c r="A145" s="4">
        <v>487</v>
      </c>
      <c r="B145" s="4">
        <v>1</v>
      </c>
      <c r="C145" s="4" t="s">
        <v>146</v>
      </c>
      <c r="D145" s="4">
        <v>267</v>
      </c>
      <c r="E145" s="4">
        <v>291</v>
      </c>
      <c r="F145" s="4">
        <v>362</v>
      </c>
      <c r="G145" s="4">
        <v>397</v>
      </c>
      <c r="H145" s="4">
        <v>2555886</v>
      </c>
      <c r="I145" s="4">
        <v>0</v>
      </c>
      <c r="J145" s="4">
        <v>106269</v>
      </c>
      <c r="K145" s="4">
        <v>0</v>
      </c>
      <c r="L145" s="4">
        <v>126656</v>
      </c>
      <c r="M145" s="4">
        <v>0</v>
      </c>
      <c r="N145" s="4">
        <v>81793</v>
      </c>
      <c r="O145" s="4">
        <v>87458</v>
      </c>
      <c r="P145" s="4">
        <v>61372.5</v>
      </c>
      <c r="Q145" s="4">
        <v>5161</v>
      </c>
      <c r="R145" s="4">
        <v>6070</v>
      </c>
      <c r="S145" s="4">
        <v>0</v>
      </c>
      <c r="T145" s="4">
        <v>0</v>
      </c>
      <c r="U145" s="4">
        <v>0</v>
      </c>
      <c r="V145" s="4">
        <v>0</v>
      </c>
      <c r="W145" s="4">
        <v>201096</v>
      </c>
      <c r="X145" s="4">
        <v>0</v>
      </c>
      <c r="Y145" s="4">
        <v>27045</v>
      </c>
      <c r="Z145" s="4">
        <v>7271</v>
      </c>
      <c r="AA145" s="4">
        <v>168328</v>
      </c>
      <c r="AB145" s="4">
        <v>3434405.5</v>
      </c>
      <c r="AC145" s="4">
        <v>0</v>
      </c>
      <c r="AD145" s="4">
        <v>18464</v>
      </c>
      <c r="AE145" s="4">
        <v>45746</v>
      </c>
      <c r="AF145" s="4">
        <v>4524</v>
      </c>
      <c r="AG145" s="4">
        <v>112567</v>
      </c>
      <c r="AH145" s="4">
        <v>0</v>
      </c>
      <c r="AI145" s="4">
        <v>125469</v>
      </c>
      <c r="AJ145" s="4">
        <v>306770</v>
      </c>
    </row>
    <row r="146" spans="1:36" x14ac:dyDescent="0.25">
      <c r="A146" s="4">
        <v>492</v>
      </c>
      <c r="B146" s="4">
        <v>1</v>
      </c>
      <c r="C146" s="4" t="s">
        <v>147</v>
      </c>
      <c r="D146" s="4">
        <v>5290</v>
      </c>
      <c r="E146" s="4">
        <v>5757.4000000000005</v>
      </c>
      <c r="F146" s="4">
        <v>5113</v>
      </c>
      <c r="G146" s="4">
        <v>5565</v>
      </c>
      <c r="H146" s="4">
        <v>35827470</v>
      </c>
      <c r="I146" s="4">
        <v>494302</v>
      </c>
      <c r="J146" s="4">
        <v>5703365</v>
      </c>
      <c r="K146" s="4">
        <v>854784</v>
      </c>
      <c r="L146" s="4">
        <v>0</v>
      </c>
      <c r="M146" s="4">
        <v>0</v>
      </c>
      <c r="N146" s="4">
        <v>386387</v>
      </c>
      <c r="O146" s="4">
        <v>1302140</v>
      </c>
      <c r="P146" s="4">
        <v>904788.75</v>
      </c>
      <c r="Q146" s="4">
        <v>72345</v>
      </c>
      <c r="R146" s="4">
        <v>232339</v>
      </c>
      <c r="S146" s="4">
        <v>0</v>
      </c>
      <c r="T146" s="4">
        <v>0</v>
      </c>
      <c r="U146" s="4">
        <v>0</v>
      </c>
      <c r="V146" s="4">
        <v>-14164</v>
      </c>
      <c r="W146" s="4">
        <v>1907126</v>
      </c>
      <c r="X146" s="4">
        <v>0</v>
      </c>
      <c r="Y146" s="4">
        <v>0</v>
      </c>
      <c r="Z146" s="4">
        <v>127323</v>
      </c>
      <c r="AA146" s="4">
        <v>2359560</v>
      </c>
      <c r="AB146" s="4">
        <v>50157765.75</v>
      </c>
      <c r="AC146" s="4">
        <v>0</v>
      </c>
      <c r="AD146" s="4">
        <v>186434</v>
      </c>
      <c r="AE146" s="4">
        <v>428361</v>
      </c>
      <c r="AF146" s="4">
        <v>109998</v>
      </c>
      <c r="AG146" s="4">
        <v>570577</v>
      </c>
      <c r="AH146" s="4">
        <v>0</v>
      </c>
      <c r="AI146" s="4">
        <v>1117106</v>
      </c>
      <c r="AJ146" s="4">
        <v>2412476</v>
      </c>
    </row>
    <row r="147" spans="1:36" x14ac:dyDescent="0.25">
      <c r="A147" s="4">
        <v>495</v>
      </c>
      <c r="B147" s="4">
        <v>1</v>
      </c>
      <c r="C147" s="4" t="s">
        <v>148</v>
      </c>
      <c r="D147" s="4">
        <v>355</v>
      </c>
      <c r="E147" s="4">
        <v>389</v>
      </c>
      <c r="F147" s="4">
        <v>438</v>
      </c>
      <c r="G147" s="4">
        <v>478.40000000000003</v>
      </c>
      <c r="H147" s="4">
        <v>3079939</v>
      </c>
      <c r="I147" s="4">
        <v>0</v>
      </c>
      <c r="J147" s="4">
        <v>98094</v>
      </c>
      <c r="K147" s="4">
        <v>0</v>
      </c>
      <c r="L147" s="4">
        <v>130559</v>
      </c>
      <c r="M147" s="4">
        <v>0</v>
      </c>
      <c r="N147" s="4">
        <v>101543</v>
      </c>
      <c r="O147" s="4">
        <v>96369</v>
      </c>
      <c r="P147" s="4">
        <v>63448.75</v>
      </c>
      <c r="Q147" s="4">
        <v>6219</v>
      </c>
      <c r="R147" s="4">
        <v>0</v>
      </c>
      <c r="S147" s="4">
        <v>0</v>
      </c>
      <c r="T147" s="4">
        <v>0</v>
      </c>
      <c r="U147" s="4">
        <v>0</v>
      </c>
      <c r="V147" s="4">
        <v>-6438</v>
      </c>
      <c r="W147" s="4">
        <v>430196</v>
      </c>
      <c r="X147" s="4">
        <v>113880</v>
      </c>
      <c r="Y147" s="4">
        <v>13342</v>
      </c>
      <c r="Z147" s="4">
        <v>10514</v>
      </c>
      <c r="AA147" s="4">
        <v>202842</v>
      </c>
      <c r="AB147" s="4">
        <v>4226627.75</v>
      </c>
      <c r="AC147" s="4">
        <v>0</v>
      </c>
      <c r="AD147" s="4">
        <v>34064</v>
      </c>
      <c r="AE147" s="4">
        <v>34932</v>
      </c>
      <c r="AF147" s="4">
        <v>0</v>
      </c>
      <c r="AG147" s="4">
        <v>231445</v>
      </c>
      <c r="AH147" s="4">
        <v>41097</v>
      </c>
      <c r="AI147" s="4">
        <v>111675</v>
      </c>
      <c r="AJ147" s="4">
        <v>412116</v>
      </c>
    </row>
    <row r="148" spans="1:36" x14ac:dyDescent="0.25">
      <c r="A148" s="4">
        <v>497</v>
      </c>
      <c r="B148" s="4">
        <v>1</v>
      </c>
      <c r="C148" s="4" t="s">
        <v>149</v>
      </c>
      <c r="D148" s="4">
        <v>210.2</v>
      </c>
      <c r="E148" s="4">
        <v>226.2</v>
      </c>
      <c r="F148" s="4">
        <v>236.2</v>
      </c>
      <c r="G148" s="4">
        <v>255.19999999999996</v>
      </c>
      <c r="H148" s="4">
        <v>1642978</v>
      </c>
      <c r="I148" s="4">
        <v>0</v>
      </c>
      <c r="J148" s="4">
        <v>234318</v>
      </c>
      <c r="K148" s="4">
        <v>18066</v>
      </c>
      <c r="L148" s="4">
        <v>101923</v>
      </c>
      <c r="M148" s="4">
        <v>0</v>
      </c>
      <c r="N148" s="4">
        <v>59218.489856050001</v>
      </c>
      <c r="O148" s="4">
        <v>54979</v>
      </c>
      <c r="P148" s="4">
        <v>42253.75</v>
      </c>
      <c r="Q148" s="4">
        <v>3318</v>
      </c>
      <c r="R148" s="4">
        <v>8450</v>
      </c>
      <c r="S148" s="4">
        <v>0</v>
      </c>
      <c r="T148" s="4">
        <v>0</v>
      </c>
      <c r="U148" s="4">
        <v>0</v>
      </c>
      <c r="V148" s="4">
        <v>0</v>
      </c>
      <c r="W148" s="4">
        <v>76560</v>
      </c>
      <c r="X148" s="4">
        <v>0</v>
      </c>
      <c r="Y148" s="4">
        <v>75365</v>
      </c>
      <c r="Z148" s="4">
        <v>5552</v>
      </c>
      <c r="AA148" s="4">
        <v>108205</v>
      </c>
      <c r="AB148" s="4">
        <v>2431186.2398560499</v>
      </c>
      <c r="AC148" s="4">
        <v>0</v>
      </c>
      <c r="AD148" s="4">
        <v>19323</v>
      </c>
      <c r="AE148" s="4">
        <v>20573</v>
      </c>
      <c r="AF148" s="4">
        <v>4114</v>
      </c>
      <c r="AG148" s="4">
        <v>2739</v>
      </c>
      <c r="AH148" s="4">
        <v>0</v>
      </c>
      <c r="AI148" s="4">
        <v>52685</v>
      </c>
      <c r="AJ148" s="4">
        <v>99434</v>
      </c>
    </row>
    <row r="149" spans="1:36" x14ac:dyDescent="0.25">
      <c r="A149" s="4">
        <v>499</v>
      </c>
      <c r="B149" s="4">
        <v>1</v>
      </c>
      <c r="C149" s="4" t="s">
        <v>150</v>
      </c>
      <c r="D149" s="4">
        <v>305</v>
      </c>
      <c r="E149" s="4">
        <v>332.00000000000006</v>
      </c>
      <c r="F149" s="4">
        <v>271</v>
      </c>
      <c r="G149" s="4">
        <v>294.2</v>
      </c>
      <c r="H149" s="4">
        <v>1894060</v>
      </c>
      <c r="I149" s="4">
        <v>0</v>
      </c>
      <c r="J149" s="4">
        <v>92272</v>
      </c>
      <c r="K149" s="4">
        <v>17352</v>
      </c>
      <c r="L149" s="4">
        <v>110998</v>
      </c>
      <c r="M149" s="4">
        <v>52117</v>
      </c>
      <c r="N149" s="4">
        <v>77984</v>
      </c>
      <c r="O149" s="4">
        <v>68246</v>
      </c>
      <c r="P149" s="4">
        <v>14710</v>
      </c>
      <c r="Q149" s="4">
        <v>3825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642218</v>
      </c>
      <c r="X149" s="4">
        <v>0</v>
      </c>
      <c r="Y149" s="4">
        <v>0</v>
      </c>
      <c r="Z149" s="4">
        <v>6463</v>
      </c>
      <c r="AA149" s="4">
        <v>124741</v>
      </c>
      <c r="AB149" s="4">
        <v>3104986</v>
      </c>
      <c r="AC149" s="4">
        <v>0</v>
      </c>
      <c r="AD149" s="4">
        <v>51825</v>
      </c>
      <c r="AE149" s="4">
        <v>9080</v>
      </c>
      <c r="AF149" s="4">
        <v>0</v>
      </c>
      <c r="AG149" s="4">
        <v>482401.58999999997</v>
      </c>
      <c r="AH149" s="4">
        <v>0</v>
      </c>
      <c r="AI149" s="4">
        <v>76998</v>
      </c>
      <c r="AJ149" s="4">
        <v>620304.59</v>
      </c>
    </row>
    <row r="150" spans="1:36" x14ac:dyDescent="0.25">
      <c r="A150" s="4">
        <v>500</v>
      </c>
      <c r="B150" s="4">
        <v>1</v>
      </c>
      <c r="C150" s="4" t="s">
        <v>151</v>
      </c>
      <c r="D150" s="4">
        <v>413</v>
      </c>
      <c r="E150" s="4">
        <v>456.40000000000003</v>
      </c>
      <c r="F150" s="4">
        <v>378</v>
      </c>
      <c r="G150" s="4">
        <v>415.4</v>
      </c>
      <c r="H150" s="4">
        <v>2674345</v>
      </c>
      <c r="I150" s="4">
        <v>0</v>
      </c>
      <c r="J150" s="4">
        <v>87568</v>
      </c>
      <c r="K150" s="4">
        <v>16275</v>
      </c>
      <c r="L150" s="4">
        <v>128195</v>
      </c>
      <c r="M150" s="4">
        <v>0</v>
      </c>
      <c r="N150" s="4">
        <v>143040.4553615</v>
      </c>
      <c r="O150" s="4">
        <v>96918</v>
      </c>
      <c r="P150" s="4">
        <v>36588.75</v>
      </c>
      <c r="Q150" s="4">
        <v>5400</v>
      </c>
      <c r="R150" s="4">
        <v>3091</v>
      </c>
      <c r="S150" s="4">
        <v>0</v>
      </c>
      <c r="T150" s="4">
        <v>0</v>
      </c>
      <c r="U150" s="4">
        <v>0</v>
      </c>
      <c r="V150" s="4">
        <v>0</v>
      </c>
      <c r="W150" s="4">
        <v>688447</v>
      </c>
      <c r="X150" s="4">
        <v>0</v>
      </c>
      <c r="Y150" s="4">
        <v>40027</v>
      </c>
      <c r="Z150" s="4">
        <v>11129</v>
      </c>
      <c r="AA150" s="4">
        <v>176130</v>
      </c>
      <c r="AB150" s="4">
        <v>4107154.2053614999</v>
      </c>
      <c r="AC150" s="4">
        <v>0</v>
      </c>
      <c r="AD150" s="4">
        <v>84562</v>
      </c>
      <c r="AE150" s="4">
        <v>31298</v>
      </c>
      <c r="AF150" s="4">
        <v>2644</v>
      </c>
      <c r="AG150" s="4">
        <v>597974</v>
      </c>
      <c r="AH150" s="4">
        <v>0</v>
      </c>
      <c r="AI150" s="4">
        <v>150660</v>
      </c>
      <c r="AJ150" s="4">
        <v>867138</v>
      </c>
    </row>
    <row r="151" spans="1:36" x14ac:dyDescent="0.25">
      <c r="A151" s="4">
        <v>505</v>
      </c>
      <c r="B151" s="4">
        <v>1</v>
      </c>
      <c r="C151" s="4" t="s">
        <v>152</v>
      </c>
      <c r="D151" s="4">
        <v>376</v>
      </c>
      <c r="E151" s="4">
        <v>408.80000000000007</v>
      </c>
      <c r="F151" s="4">
        <v>345</v>
      </c>
      <c r="G151" s="4">
        <v>375.60000000000008</v>
      </c>
      <c r="H151" s="4">
        <v>2418113</v>
      </c>
      <c r="I151" s="4">
        <v>0</v>
      </c>
      <c r="J151" s="4">
        <v>162763</v>
      </c>
      <c r="K151" s="4">
        <v>0</v>
      </c>
      <c r="L151" s="4">
        <v>124384</v>
      </c>
      <c r="M151" s="4">
        <v>76981</v>
      </c>
      <c r="N151" s="4">
        <v>142582.29917620611</v>
      </c>
      <c r="O151" s="4">
        <v>90706</v>
      </c>
      <c r="P151" s="4">
        <v>18780</v>
      </c>
      <c r="Q151" s="4">
        <v>4883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976560</v>
      </c>
      <c r="X151" s="4">
        <v>0</v>
      </c>
      <c r="Y151" s="4">
        <v>0</v>
      </c>
      <c r="Z151" s="4">
        <v>8637</v>
      </c>
      <c r="AA151" s="4">
        <v>159254</v>
      </c>
      <c r="AB151" s="4">
        <v>4183643.2991762059</v>
      </c>
      <c r="AC151" s="4">
        <v>0</v>
      </c>
      <c r="AD151" s="4">
        <v>89580</v>
      </c>
      <c r="AE151" s="4">
        <v>9246</v>
      </c>
      <c r="AF151" s="4">
        <v>0</v>
      </c>
      <c r="AG151" s="4">
        <v>715566</v>
      </c>
      <c r="AH151" s="4">
        <v>0</v>
      </c>
      <c r="AI151" s="4">
        <v>78403</v>
      </c>
      <c r="AJ151" s="4">
        <v>892795</v>
      </c>
    </row>
    <row r="152" spans="1:36" x14ac:dyDescent="0.25">
      <c r="A152" s="4">
        <v>507</v>
      </c>
      <c r="B152" s="4">
        <v>1</v>
      </c>
      <c r="C152" s="4" t="s">
        <v>153</v>
      </c>
      <c r="D152" s="4">
        <v>350</v>
      </c>
      <c r="E152" s="4">
        <v>383.79999999999995</v>
      </c>
      <c r="F152" s="4">
        <v>364</v>
      </c>
      <c r="G152" s="4">
        <v>399.8</v>
      </c>
      <c r="H152" s="4">
        <v>2573912</v>
      </c>
      <c r="I152" s="4">
        <v>0</v>
      </c>
      <c r="J152" s="4">
        <v>37121</v>
      </c>
      <c r="K152" s="4">
        <v>0</v>
      </c>
      <c r="L152" s="4">
        <v>126915</v>
      </c>
      <c r="M152" s="4">
        <v>0</v>
      </c>
      <c r="N152" s="4">
        <v>106208</v>
      </c>
      <c r="O152" s="4">
        <v>86401</v>
      </c>
      <c r="P152" s="4">
        <v>47717.5</v>
      </c>
      <c r="Q152" s="4">
        <v>5197</v>
      </c>
      <c r="R152" s="4">
        <v>3706</v>
      </c>
      <c r="S152" s="4">
        <v>0</v>
      </c>
      <c r="T152" s="4">
        <v>0</v>
      </c>
      <c r="U152" s="4">
        <v>0</v>
      </c>
      <c r="V152" s="4">
        <v>0</v>
      </c>
      <c r="W152" s="4">
        <v>447020</v>
      </c>
      <c r="X152" s="4">
        <v>0</v>
      </c>
      <c r="Y152" s="4">
        <v>361</v>
      </c>
      <c r="Z152" s="4">
        <v>7927</v>
      </c>
      <c r="AA152" s="4">
        <v>169515</v>
      </c>
      <c r="AB152" s="4">
        <v>3612000.5</v>
      </c>
      <c r="AC152" s="4">
        <v>0</v>
      </c>
      <c r="AD152" s="4">
        <v>51869</v>
      </c>
      <c r="AE152" s="4">
        <v>45572</v>
      </c>
      <c r="AF152" s="4">
        <v>3539</v>
      </c>
      <c r="AG152" s="4">
        <v>315528.44</v>
      </c>
      <c r="AH152" s="4">
        <v>0</v>
      </c>
      <c r="AI152" s="4">
        <v>161895</v>
      </c>
      <c r="AJ152" s="4">
        <v>578403.43999999994</v>
      </c>
    </row>
    <row r="153" spans="1:36" x14ac:dyDescent="0.25">
      <c r="A153" s="4">
        <v>508</v>
      </c>
      <c r="B153" s="4">
        <v>1</v>
      </c>
      <c r="C153" s="4" t="s">
        <v>154</v>
      </c>
      <c r="D153" s="4">
        <v>2262</v>
      </c>
      <c r="E153" s="4">
        <v>2483.6</v>
      </c>
      <c r="F153" s="4">
        <v>2221</v>
      </c>
      <c r="G153" s="4">
        <v>2435.8000000000002</v>
      </c>
      <c r="H153" s="4">
        <v>15681680</v>
      </c>
      <c r="I153" s="4">
        <v>155557</v>
      </c>
      <c r="J153" s="4">
        <v>1046677</v>
      </c>
      <c r="K153" s="4">
        <v>144868</v>
      </c>
      <c r="L153" s="4">
        <v>0</v>
      </c>
      <c r="M153" s="4">
        <v>0</v>
      </c>
      <c r="N153" s="4">
        <v>248729</v>
      </c>
      <c r="O153" s="4">
        <v>537177</v>
      </c>
      <c r="P153" s="4">
        <v>378611.25</v>
      </c>
      <c r="Q153" s="4">
        <v>31665</v>
      </c>
      <c r="R153" s="4">
        <v>61407</v>
      </c>
      <c r="S153" s="4">
        <v>0</v>
      </c>
      <c r="T153" s="4">
        <v>0</v>
      </c>
      <c r="U153" s="4">
        <v>0</v>
      </c>
      <c r="V153" s="4">
        <v>-6438</v>
      </c>
      <c r="W153" s="4">
        <v>1174299</v>
      </c>
      <c r="X153" s="4">
        <v>373220</v>
      </c>
      <c r="Y153" s="4">
        <v>0</v>
      </c>
      <c r="Z153" s="4">
        <v>48105</v>
      </c>
      <c r="AA153" s="4">
        <v>1032779</v>
      </c>
      <c r="AB153" s="4">
        <v>20535116.25</v>
      </c>
      <c r="AC153" s="4">
        <v>0</v>
      </c>
      <c r="AD153" s="4">
        <v>125826</v>
      </c>
      <c r="AE153" s="4">
        <v>269742</v>
      </c>
      <c r="AF153" s="4">
        <v>43750</v>
      </c>
      <c r="AG153" s="4">
        <v>617735</v>
      </c>
      <c r="AH153" s="4">
        <v>0</v>
      </c>
      <c r="AI153" s="4">
        <v>735805</v>
      </c>
      <c r="AJ153" s="4">
        <v>1792858</v>
      </c>
    </row>
    <row r="154" spans="1:36" x14ac:dyDescent="0.25">
      <c r="A154" s="4">
        <v>511</v>
      </c>
      <c r="B154" s="4">
        <v>1</v>
      </c>
      <c r="C154" s="4" t="s">
        <v>155</v>
      </c>
      <c r="D154" s="4">
        <v>393</v>
      </c>
      <c r="E154" s="4">
        <v>433.4</v>
      </c>
      <c r="F154" s="4">
        <v>563</v>
      </c>
      <c r="G154" s="4">
        <v>619.79999999999995</v>
      </c>
      <c r="H154" s="4">
        <v>3990272</v>
      </c>
      <c r="I154" s="4">
        <v>0</v>
      </c>
      <c r="J154" s="4">
        <v>266288</v>
      </c>
      <c r="K154" s="4">
        <v>15653</v>
      </c>
      <c r="L154" s="4">
        <v>119485</v>
      </c>
      <c r="M154" s="4">
        <v>0</v>
      </c>
      <c r="N154" s="4">
        <v>186945.247994</v>
      </c>
      <c r="O154" s="4">
        <v>140343</v>
      </c>
      <c r="P154" s="4">
        <v>90137.5</v>
      </c>
      <c r="Q154" s="4">
        <v>8057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421005</v>
      </c>
      <c r="X154" s="4">
        <v>0</v>
      </c>
      <c r="Y154" s="4">
        <v>0</v>
      </c>
      <c r="Z154" s="4">
        <v>10528</v>
      </c>
      <c r="AA154" s="4">
        <v>262795</v>
      </c>
      <c r="AB154" s="4">
        <v>5511508.7479940001</v>
      </c>
      <c r="AC154" s="4">
        <v>0</v>
      </c>
      <c r="AD154" s="4">
        <v>79953</v>
      </c>
      <c r="AE154" s="4">
        <v>51639</v>
      </c>
      <c r="AF154" s="4">
        <v>0</v>
      </c>
      <c r="AG154" s="4">
        <v>196401</v>
      </c>
      <c r="AH154" s="4">
        <v>0</v>
      </c>
      <c r="AI154" s="4">
        <v>150552</v>
      </c>
      <c r="AJ154" s="4">
        <v>478545</v>
      </c>
    </row>
    <row r="155" spans="1:36" x14ac:dyDescent="0.25">
      <c r="A155" s="4">
        <v>514</v>
      </c>
      <c r="B155" s="4">
        <v>1</v>
      </c>
      <c r="C155" s="4" t="s">
        <v>156</v>
      </c>
      <c r="D155" s="4">
        <v>137</v>
      </c>
      <c r="E155" s="4">
        <v>151.19999999999999</v>
      </c>
      <c r="F155" s="4">
        <v>132</v>
      </c>
      <c r="G155" s="4">
        <v>147.39999999999998</v>
      </c>
      <c r="H155" s="4">
        <v>948961</v>
      </c>
      <c r="I155" s="4">
        <v>0</v>
      </c>
      <c r="J155" s="4">
        <v>92160</v>
      </c>
      <c r="K155" s="4">
        <v>0</v>
      </c>
      <c r="L155" s="4">
        <v>67874</v>
      </c>
      <c r="M155" s="4">
        <v>0</v>
      </c>
      <c r="N155" s="4">
        <v>60942.524756374994</v>
      </c>
      <c r="O155" s="4">
        <v>35579</v>
      </c>
      <c r="P155" s="4">
        <v>15073.75</v>
      </c>
      <c r="Q155" s="4">
        <v>1916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209455</v>
      </c>
      <c r="X155" s="4">
        <v>0</v>
      </c>
      <c r="Y155" s="4">
        <v>0</v>
      </c>
      <c r="Z155" s="4">
        <v>3844</v>
      </c>
      <c r="AA155" s="4">
        <v>62498</v>
      </c>
      <c r="AB155" s="4">
        <v>1498303.274756375</v>
      </c>
      <c r="AC155" s="4">
        <v>0</v>
      </c>
      <c r="AD155" s="4">
        <v>35579</v>
      </c>
      <c r="AE155" s="4">
        <v>6589</v>
      </c>
      <c r="AF155" s="4">
        <v>0</v>
      </c>
      <c r="AG155" s="4">
        <v>115739</v>
      </c>
      <c r="AH155" s="4">
        <v>0</v>
      </c>
      <c r="AI155" s="4">
        <v>27319</v>
      </c>
      <c r="AJ155" s="4">
        <v>185226</v>
      </c>
    </row>
    <row r="156" spans="1:36" x14ac:dyDescent="0.25">
      <c r="A156" s="4">
        <v>518</v>
      </c>
      <c r="B156" s="4">
        <v>1</v>
      </c>
      <c r="C156" s="4" t="s">
        <v>157</v>
      </c>
      <c r="D156" s="4">
        <v>3598</v>
      </c>
      <c r="E156" s="4">
        <v>3921</v>
      </c>
      <c r="F156" s="4">
        <v>3959</v>
      </c>
      <c r="G156" s="4">
        <v>4291.8</v>
      </c>
      <c r="H156" s="4">
        <v>27630608</v>
      </c>
      <c r="I156" s="4">
        <v>567987</v>
      </c>
      <c r="J156" s="4">
        <v>5768818</v>
      </c>
      <c r="K156" s="4">
        <v>1035090</v>
      </c>
      <c r="L156" s="4">
        <v>0</v>
      </c>
      <c r="M156" s="4">
        <v>0</v>
      </c>
      <c r="N156" s="4">
        <v>517132</v>
      </c>
      <c r="O156" s="4">
        <v>963022</v>
      </c>
      <c r="P156" s="4">
        <v>594000</v>
      </c>
      <c r="Q156" s="4">
        <v>55793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3433440</v>
      </c>
      <c r="X156" s="4">
        <v>0</v>
      </c>
      <c r="Y156" s="4">
        <v>0</v>
      </c>
      <c r="Z156" s="4">
        <v>79764</v>
      </c>
      <c r="AA156" s="4">
        <v>1819723</v>
      </c>
      <c r="AB156" s="4">
        <v>42465377</v>
      </c>
      <c r="AC156" s="4">
        <v>0</v>
      </c>
      <c r="AD156" s="4">
        <v>197026</v>
      </c>
      <c r="AE156" s="4">
        <v>261321</v>
      </c>
      <c r="AF156" s="4">
        <v>0</v>
      </c>
      <c r="AG156" s="4">
        <v>1329624</v>
      </c>
      <c r="AH156" s="4">
        <v>0</v>
      </c>
      <c r="AI156" s="4">
        <v>800559</v>
      </c>
      <c r="AJ156" s="4">
        <v>2588530</v>
      </c>
    </row>
    <row r="157" spans="1:36" x14ac:dyDescent="0.25">
      <c r="A157" s="4">
        <v>531</v>
      </c>
      <c r="B157" s="4">
        <v>1</v>
      </c>
      <c r="C157" s="4" t="s">
        <v>158</v>
      </c>
      <c r="D157" s="4">
        <v>1848</v>
      </c>
      <c r="E157" s="4">
        <v>2020.1999999999998</v>
      </c>
      <c r="F157" s="4">
        <v>2203</v>
      </c>
      <c r="G157" s="4">
        <v>2406.6000000000004</v>
      </c>
      <c r="H157" s="4">
        <v>15493691</v>
      </c>
      <c r="I157" s="4">
        <v>48100</v>
      </c>
      <c r="J157" s="4">
        <v>76146</v>
      </c>
      <c r="K157" s="4">
        <v>14485</v>
      </c>
      <c r="L157" s="4">
        <v>0</v>
      </c>
      <c r="M157" s="4">
        <v>0</v>
      </c>
      <c r="N157" s="4">
        <v>208509</v>
      </c>
      <c r="O157" s="4">
        <v>514742</v>
      </c>
      <c r="P157" s="4">
        <v>402923.75</v>
      </c>
      <c r="Q157" s="4">
        <v>31286</v>
      </c>
      <c r="R157" s="4">
        <v>3129</v>
      </c>
      <c r="S157" s="4">
        <v>0</v>
      </c>
      <c r="T157" s="4">
        <v>0</v>
      </c>
      <c r="U157" s="4">
        <v>0</v>
      </c>
      <c r="V157" s="4">
        <v>-7726</v>
      </c>
      <c r="W157" s="4">
        <v>721980</v>
      </c>
      <c r="X157" s="4">
        <v>0</v>
      </c>
      <c r="Y157" s="4">
        <v>0</v>
      </c>
      <c r="Z157" s="4">
        <v>51521</v>
      </c>
      <c r="AA157" s="4">
        <v>1020398</v>
      </c>
      <c r="AB157" s="4">
        <v>18579184.75</v>
      </c>
      <c r="AC157" s="4">
        <v>0</v>
      </c>
      <c r="AD157" s="4">
        <v>92188</v>
      </c>
      <c r="AE157" s="4">
        <v>300546</v>
      </c>
      <c r="AF157" s="4">
        <v>2334</v>
      </c>
      <c r="AG157" s="4">
        <v>312105</v>
      </c>
      <c r="AH157" s="4">
        <v>0</v>
      </c>
      <c r="AI157" s="4">
        <v>761128</v>
      </c>
      <c r="AJ157" s="4">
        <v>1468301</v>
      </c>
    </row>
    <row r="158" spans="1:36" x14ac:dyDescent="0.25">
      <c r="A158" s="4">
        <v>533</v>
      </c>
      <c r="B158" s="4">
        <v>1</v>
      </c>
      <c r="C158" s="4" t="s">
        <v>159</v>
      </c>
      <c r="D158" s="4">
        <v>797</v>
      </c>
      <c r="E158" s="4">
        <v>872.2</v>
      </c>
      <c r="F158" s="4">
        <v>1120</v>
      </c>
      <c r="G158" s="4">
        <v>1223.3999999999999</v>
      </c>
      <c r="H158" s="4">
        <v>7876249</v>
      </c>
      <c r="I158" s="4">
        <v>371494</v>
      </c>
      <c r="J158" s="4">
        <v>116403</v>
      </c>
      <c r="K158" s="4">
        <v>14871</v>
      </c>
      <c r="L158" s="4">
        <v>0</v>
      </c>
      <c r="M158" s="4">
        <v>0</v>
      </c>
      <c r="N158" s="4">
        <v>184213</v>
      </c>
      <c r="O158" s="4">
        <v>269311</v>
      </c>
      <c r="P158" s="4">
        <v>204043.75</v>
      </c>
      <c r="Q158" s="4">
        <v>15904</v>
      </c>
      <c r="R158" s="4">
        <v>15048</v>
      </c>
      <c r="S158" s="4">
        <v>0</v>
      </c>
      <c r="T158" s="4">
        <v>0</v>
      </c>
      <c r="U158" s="4">
        <v>0</v>
      </c>
      <c r="V158" s="4">
        <v>0</v>
      </c>
      <c r="W158" s="4">
        <v>367020</v>
      </c>
      <c r="X158" s="4">
        <v>0</v>
      </c>
      <c r="Y158" s="4">
        <v>1442</v>
      </c>
      <c r="Z158" s="4">
        <v>30589</v>
      </c>
      <c r="AA158" s="4">
        <v>518722</v>
      </c>
      <c r="AB158" s="4">
        <v>9985309.75</v>
      </c>
      <c r="AC158" s="4">
        <v>0</v>
      </c>
      <c r="AD158" s="4">
        <v>56295</v>
      </c>
      <c r="AE158" s="4">
        <v>141417</v>
      </c>
      <c r="AF158" s="4">
        <v>10429</v>
      </c>
      <c r="AG158" s="4">
        <v>147420</v>
      </c>
      <c r="AH158" s="4">
        <v>0</v>
      </c>
      <c r="AI158" s="4">
        <v>359512</v>
      </c>
      <c r="AJ158" s="4">
        <v>715073</v>
      </c>
    </row>
    <row r="159" spans="1:36" x14ac:dyDescent="0.25">
      <c r="A159" s="4">
        <v>534</v>
      </c>
      <c r="B159" s="4">
        <v>1</v>
      </c>
      <c r="C159" s="4" t="s">
        <v>160</v>
      </c>
      <c r="D159" s="4">
        <v>1735</v>
      </c>
      <c r="E159" s="4">
        <v>1894</v>
      </c>
      <c r="F159" s="4">
        <v>2092</v>
      </c>
      <c r="G159" s="4">
        <v>2280.4</v>
      </c>
      <c r="H159" s="4">
        <v>14681215</v>
      </c>
      <c r="I159" s="4">
        <v>0</v>
      </c>
      <c r="J159" s="4">
        <v>295067</v>
      </c>
      <c r="K159" s="4">
        <v>14504</v>
      </c>
      <c r="L159" s="4">
        <v>0</v>
      </c>
      <c r="M159" s="4">
        <v>0</v>
      </c>
      <c r="N159" s="4">
        <v>282963</v>
      </c>
      <c r="O159" s="4">
        <v>509672</v>
      </c>
      <c r="P159" s="4">
        <v>379176.25</v>
      </c>
      <c r="Q159" s="4">
        <v>29645</v>
      </c>
      <c r="R159" s="4">
        <v>7092</v>
      </c>
      <c r="S159" s="4">
        <v>0</v>
      </c>
      <c r="T159" s="4">
        <v>0</v>
      </c>
      <c r="U159" s="4">
        <v>0</v>
      </c>
      <c r="V159" s="4">
        <v>0</v>
      </c>
      <c r="W159" s="4">
        <v>724985</v>
      </c>
      <c r="X159" s="4">
        <v>0</v>
      </c>
      <c r="Y159" s="4">
        <v>0</v>
      </c>
      <c r="Z159" s="4">
        <v>40404</v>
      </c>
      <c r="AA159" s="4">
        <v>966890</v>
      </c>
      <c r="AB159" s="4">
        <v>17931613.25</v>
      </c>
      <c r="AC159" s="4">
        <v>0</v>
      </c>
      <c r="AD159" s="4">
        <v>112691</v>
      </c>
      <c r="AE159" s="4">
        <v>271364</v>
      </c>
      <c r="AF159" s="4">
        <v>5076</v>
      </c>
      <c r="AG159" s="4">
        <v>312993</v>
      </c>
      <c r="AH159" s="4">
        <v>0</v>
      </c>
      <c r="AI159" s="4">
        <v>691973</v>
      </c>
      <c r="AJ159" s="4">
        <v>1394097</v>
      </c>
    </row>
    <row r="160" spans="1:36" x14ac:dyDescent="0.25">
      <c r="A160" s="4">
        <v>535</v>
      </c>
      <c r="B160" s="4">
        <v>1</v>
      </c>
      <c r="C160" s="4" t="s">
        <v>161</v>
      </c>
      <c r="D160" s="4">
        <v>19325</v>
      </c>
      <c r="E160" s="4">
        <v>21092.799999999999</v>
      </c>
      <c r="F160" s="4">
        <v>17790</v>
      </c>
      <c r="G160" s="4">
        <v>19417.199999999997</v>
      </c>
      <c r="H160" s="4">
        <v>125007934</v>
      </c>
      <c r="I160" s="4">
        <v>923107</v>
      </c>
      <c r="J160" s="4">
        <v>10437845</v>
      </c>
      <c r="K160" s="4">
        <v>1193644</v>
      </c>
      <c r="L160" s="4">
        <v>0</v>
      </c>
      <c r="M160" s="4">
        <v>0</v>
      </c>
      <c r="N160" s="4">
        <v>575282</v>
      </c>
      <c r="O160" s="4">
        <v>4480775</v>
      </c>
      <c r="P160" s="4">
        <v>2362736.25</v>
      </c>
      <c r="Q160" s="4">
        <v>252424</v>
      </c>
      <c r="R160" s="4">
        <v>503488</v>
      </c>
      <c r="S160" s="4">
        <v>0</v>
      </c>
      <c r="T160" s="4">
        <v>0</v>
      </c>
      <c r="U160" s="4">
        <v>0</v>
      </c>
      <c r="V160" s="4">
        <v>-15451</v>
      </c>
      <c r="W160" s="4">
        <v>20609416</v>
      </c>
      <c r="X160" s="4">
        <v>0</v>
      </c>
      <c r="Y160" s="4">
        <v>0</v>
      </c>
      <c r="Z160" s="4">
        <v>441743</v>
      </c>
      <c r="AA160" s="4">
        <v>8232893</v>
      </c>
      <c r="AB160" s="4">
        <v>175005836.25</v>
      </c>
      <c r="AC160" s="4">
        <v>0</v>
      </c>
      <c r="AD160" s="4">
        <v>1716291</v>
      </c>
      <c r="AE160" s="4">
        <v>2362736.25</v>
      </c>
      <c r="AF160" s="4">
        <v>503488</v>
      </c>
      <c r="AG160" s="4">
        <v>18787961</v>
      </c>
      <c r="AH160" s="4">
        <v>0</v>
      </c>
      <c r="AI160" s="4">
        <v>8232893</v>
      </c>
      <c r="AJ160" s="4">
        <v>31603369.25</v>
      </c>
    </row>
    <row r="161" spans="1:36" x14ac:dyDescent="0.25">
      <c r="A161" s="4">
        <v>542</v>
      </c>
      <c r="B161" s="4">
        <v>1</v>
      </c>
      <c r="C161" s="4" t="s">
        <v>162</v>
      </c>
      <c r="D161" s="4">
        <v>428</v>
      </c>
      <c r="E161" s="4">
        <v>471</v>
      </c>
      <c r="F161" s="4">
        <v>403</v>
      </c>
      <c r="G161" s="4">
        <v>441.6</v>
      </c>
      <c r="H161" s="4">
        <v>2843021</v>
      </c>
      <c r="I161" s="4">
        <v>0</v>
      </c>
      <c r="J161" s="4">
        <v>115843</v>
      </c>
      <c r="K161" s="4">
        <v>16252</v>
      </c>
      <c r="L161" s="4">
        <v>129724</v>
      </c>
      <c r="M161" s="4">
        <v>0</v>
      </c>
      <c r="N161" s="4">
        <v>133919.01234074999</v>
      </c>
      <c r="O161" s="4">
        <v>98178</v>
      </c>
      <c r="P161" s="4">
        <v>63023.75</v>
      </c>
      <c r="Q161" s="4">
        <v>5741</v>
      </c>
      <c r="R161" s="4">
        <v>11433</v>
      </c>
      <c r="S161" s="4">
        <v>0</v>
      </c>
      <c r="T161" s="4">
        <v>0</v>
      </c>
      <c r="U161" s="4">
        <v>0</v>
      </c>
      <c r="V161" s="4">
        <v>0</v>
      </c>
      <c r="W161" s="4">
        <v>309120</v>
      </c>
      <c r="X161" s="4">
        <v>0</v>
      </c>
      <c r="Y161" s="4">
        <v>47239</v>
      </c>
      <c r="Z161" s="4">
        <v>9553</v>
      </c>
      <c r="AA161" s="4">
        <v>187238</v>
      </c>
      <c r="AB161" s="4">
        <v>3970284.7623407501</v>
      </c>
      <c r="AC161" s="4">
        <v>0</v>
      </c>
      <c r="AD161" s="4">
        <v>98178</v>
      </c>
      <c r="AE161" s="4">
        <v>63023.75</v>
      </c>
      <c r="AF161" s="4">
        <v>11433</v>
      </c>
      <c r="AG161" s="4">
        <v>309120</v>
      </c>
      <c r="AH161" s="4">
        <v>0</v>
      </c>
      <c r="AI161" s="4">
        <v>187238</v>
      </c>
      <c r="AJ161" s="4">
        <v>668992.75</v>
      </c>
    </row>
    <row r="162" spans="1:36" x14ac:dyDescent="0.25">
      <c r="A162" s="4">
        <v>544</v>
      </c>
      <c r="B162" s="4">
        <v>1</v>
      </c>
      <c r="C162" s="4" t="s">
        <v>163</v>
      </c>
      <c r="D162" s="4">
        <v>2650</v>
      </c>
      <c r="E162" s="4">
        <v>2879</v>
      </c>
      <c r="F162" s="4">
        <v>3013</v>
      </c>
      <c r="G162" s="4">
        <v>3313.4000000000005</v>
      </c>
      <c r="H162" s="4">
        <v>21331669</v>
      </c>
      <c r="I162" s="4">
        <v>214914</v>
      </c>
      <c r="J162" s="4">
        <v>1126519</v>
      </c>
      <c r="K162" s="4">
        <v>24776</v>
      </c>
      <c r="L162" s="4">
        <v>0</v>
      </c>
      <c r="M162" s="4">
        <v>0</v>
      </c>
      <c r="N162" s="4">
        <v>506613</v>
      </c>
      <c r="O162" s="4">
        <v>764007</v>
      </c>
      <c r="P162" s="4">
        <v>544771.25</v>
      </c>
      <c r="Q162" s="4">
        <v>43074</v>
      </c>
      <c r="R162" s="4">
        <v>56460</v>
      </c>
      <c r="S162" s="4">
        <v>0</v>
      </c>
      <c r="T162" s="4">
        <v>0</v>
      </c>
      <c r="U162" s="4">
        <v>0</v>
      </c>
      <c r="V162" s="4">
        <v>0</v>
      </c>
      <c r="W162" s="4">
        <v>1113236</v>
      </c>
      <c r="X162" s="4">
        <v>0</v>
      </c>
      <c r="Y162" s="4">
        <v>0</v>
      </c>
      <c r="Z162" s="4">
        <v>51687</v>
      </c>
      <c r="AA162" s="4">
        <v>1277680</v>
      </c>
      <c r="AB162" s="4">
        <v>27055406.25</v>
      </c>
      <c r="AC162" s="4">
        <v>0</v>
      </c>
      <c r="AD162" s="4">
        <v>223292</v>
      </c>
      <c r="AE162" s="4">
        <v>514894</v>
      </c>
      <c r="AF162" s="4">
        <v>53364</v>
      </c>
      <c r="AG162" s="4">
        <v>657164</v>
      </c>
      <c r="AH162" s="4">
        <v>0</v>
      </c>
      <c r="AI162" s="4">
        <v>1207608</v>
      </c>
      <c r="AJ162" s="4">
        <v>2656322</v>
      </c>
    </row>
    <row r="163" spans="1:36" x14ac:dyDescent="0.25">
      <c r="A163" s="4">
        <v>545</v>
      </c>
      <c r="B163" s="4">
        <v>1</v>
      </c>
      <c r="C163" s="4" t="s">
        <v>164</v>
      </c>
      <c r="D163" s="4">
        <v>426</v>
      </c>
      <c r="E163" s="4">
        <v>464.00000000000006</v>
      </c>
      <c r="F163" s="4">
        <v>357</v>
      </c>
      <c r="G163" s="4">
        <v>389.40000000000003</v>
      </c>
      <c r="H163" s="4">
        <v>2506957</v>
      </c>
      <c r="I163" s="4">
        <v>58334</v>
      </c>
      <c r="J163" s="4">
        <v>172561</v>
      </c>
      <c r="K163" s="4">
        <v>16549</v>
      </c>
      <c r="L163" s="4">
        <v>125909</v>
      </c>
      <c r="M163" s="4">
        <v>149825</v>
      </c>
      <c r="N163" s="4">
        <v>104530</v>
      </c>
      <c r="O163" s="4">
        <v>87834</v>
      </c>
      <c r="P163" s="4">
        <v>53108.75</v>
      </c>
      <c r="Q163" s="4">
        <v>5062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325013</v>
      </c>
      <c r="X163" s="4">
        <v>0</v>
      </c>
      <c r="Y163" s="4">
        <v>0</v>
      </c>
      <c r="Z163" s="4">
        <v>8034</v>
      </c>
      <c r="AA163" s="4">
        <v>165106</v>
      </c>
      <c r="AB163" s="4">
        <v>3778822.75</v>
      </c>
      <c r="AC163" s="4">
        <v>0</v>
      </c>
      <c r="AD163" s="4">
        <v>48552</v>
      </c>
      <c r="AE163" s="4">
        <v>46732</v>
      </c>
      <c r="AF163" s="4">
        <v>0</v>
      </c>
      <c r="AG163" s="4">
        <v>246261</v>
      </c>
      <c r="AH163" s="4">
        <v>0</v>
      </c>
      <c r="AI163" s="4">
        <v>145283</v>
      </c>
      <c r="AJ163" s="4">
        <v>486828</v>
      </c>
    </row>
    <row r="164" spans="1:36" x14ac:dyDescent="0.25">
      <c r="A164" s="4">
        <v>547</v>
      </c>
      <c r="B164" s="4">
        <v>1</v>
      </c>
      <c r="C164" s="4" t="s">
        <v>165</v>
      </c>
      <c r="D164" s="4">
        <v>383</v>
      </c>
      <c r="E164" s="4">
        <v>421.40000000000003</v>
      </c>
      <c r="F164" s="4">
        <v>556</v>
      </c>
      <c r="G164" s="4">
        <v>615</v>
      </c>
      <c r="H164" s="4">
        <v>3959370</v>
      </c>
      <c r="I164" s="4">
        <v>0</v>
      </c>
      <c r="J164" s="4">
        <v>96695</v>
      </c>
      <c r="K164" s="4">
        <v>0</v>
      </c>
      <c r="L164" s="4">
        <v>120233</v>
      </c>
      <c r="M164" s="4">
        <v>161444</v>
      </c>
      <c r="N164" s="4">
        <v>188769</v>
      </c>
      <c r="O164" s="4">
        <v>143922</v>
      </c>
      <c r="P164" s="4">
        <v>90101.25</v>
      </c>
      <c r="Q164" s="4">
        <v>7995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406361</v>
      </c>
      <c r="X164" s="4">
        <v>0</v>
      </c>
      <c r="Y164" s="4">
        <v>0</v>
      </c>
      <c r="Z164" s="4">
        <v>11004</v>
      </c>
      <c r="AA164" s="4">
        <v>260760</v>
      </c>
      <c r="AB164" s="4">
        <v>5446654.25</v>
      </c>
      <c r="AC164" s="4">
        <v>0</v>
      </c>
      <c r="AD164" s="4">
        <v>43509</v>
      </c>
      <c r="AE164" s="4">
        <v>79150</v>
      </c>
      <c r="AF164" s="4">
        <v>0</v>
      </c>
      <c r="AG164" s="4">
        <v>288825</v>
      </c>
      <c r="AH164" s="4">
        <v>0</v>
      </c>
      <c r="AI164" s="4">
        <v>229067</v>
      </c>
      <c r="AJ164" s="4">
        <v>640551</v>
      </c>
    </row>
    <row r="165" spans="1:36" x14ac:dyDescent="0.25">
      <c r="A165" s="4">
        <v>548</v>
      </c>
      <c r="B165" s="4">
        <v>1</v>
      </c>
      <c r="C165" s="4" t="s">
        <v>166</v>
      </c>
      <c r="D165" s="4">
        <v>1017.8</v>
      </c>
      <c r="E165" s="4">
        <v>1119.4000000000001</v>
      </c>
      <c r="F165" s="4">
        <v>879.8</v>
      </c>
      <c r="G165" s="4">
        <v>962.2</v>
      </c>
      <c r="H165" s="4">
        <v>6194644</v>
      </c>
      <c r="I165" s="4">
        <v>61404</v>
      </c>
      <c r="J165" s="4">
        <v>809000</v>
      </c>
      <c r="K165" s="4">
        <v>171720</v>
      </c>
      <c r="L165" s="4">
        <v>0</v>
      </c>
      <c r="M165" s="4">
        <v>0</v>
      </c>
      <c r="N165" s="4">
        <v>228715</v>
      </c>
      <c r="O165" s="4">
        <v>220157</v>
      </c>
      <c r="P165" s="4">
        <v>159585</v>
      </c>
      <c r="Q165" s="4">
        <v>12509</v>
      </c>
      <c r="R165" s="4">
        <v>27211</v>
      </c>
      <c r="S165" s="4">
        <v>0</v>
      </c>
      <c r="T165" s="4">
        <v>0</v>
      </c>
      <c r="U165" s="4">
        <v>0</v>
      </c>
      <c r="V165" s="4">
        <v>0</v>
      </c>
      <c r="W165" s="4">
        <v>288660</v>
      </c>
      <c r="X165" s="4">
        <v>0</v>
      </c>
      <c r="Y165" s="4">
        <v>11539</v>
      </c>
      <c r="Z165" s="4">
        <v>21059</v>
      </c>
      <c r="AA165" s="4">
        <v>407973</v>
      </c>
      <c r="AB165" s="4">
        <v>8614176</v>
      </c>
      <c r="AC165" s="4">
        <v>0</v>
      </c>
      <c r="AD165" s="4">
        <v>185188</v>
      </c>
      <c r="AE165" s="4">
        <v>159585</v>
      </c>
      <c r="AF165" s="4">
        <v>27211</v>
      </c>
      <c r="AG165" s="4">
        <v>180033</v>
      </c>
      <c r="AH165" s="4">
        <v>0</v>
      </c>
      <c r="AI165" s="4">
        <v>407973</v>
      </c>
      <c r="AJ165" s="4">
        <v>959990</v>
      </c>
    </row>
    <row r="166" spans="1:36" x14ac:dyDescent="0.25">
      <c r="A166" s="4">
        <v>549</v>
      </c>
      <c r="B166" s="4">
        <v>1</v>
      </c>
      <c r="C166" s="4" t="s">
        <v>167</v>
      </c>
      <c r="D166" s="4">
        <v>1403</v>
      </c>
      <c r="E166" s="4">
        <v>1543.6000000000001</v>
      </c>
      <c r="F166" s="4">
        <v>1380</v>
      </c>
      <c r="G166" s="4">
        <v>1510.6000000000001</v>
      </c>
      <c r="H166" s="4">
        <v>9725243</v>
      </c>
      <c r="I166" s="4">
        <v>227195</v>
      </c>
      <c r="J166" s="4">
        <v>653123</v>
      </c>
      <c r="K166" s="4">
        <v>15493</v>
      </c>
      <c r="L166" s="4">
        <v>0</v>
      </c>
      <c r="M166" s="4">
        <v>0</v>
      </c>
      <c r="N166" s="4">
        <v>328107.86068446754</v>
      </c>
      <c r="O166" s="4">
        <v>319333</v>
      </c>
      <c r="P166" s="4">
        <v>249567.5</v>
      </c>
      <c r="Q166" s="4">
        <v>19638</v>
      </c>
      <c r="R166" s="4">
        <v>59412</v>
      </c>
      <c r="S166" s="4">
        <v>0</v>
      </c>
      <c r="T166" s="4">
        <v>0</v>
      </c>
      <c r="U166" s="4">
        <v>0</v>
      </c>
      <c r="V166" s="4">
        <v>0</v>
      </c>
      <c r="W166" s="4">
        <v>453180</v>
      </c>
      <c r="X166" s="4">
        <v>0</v>
      </c>
      <c r="Y166" s="4">
        <v>269729</v>
      </c>
      <c r="Z166" s="4">
        <v>30425</v>
      </c>
      <c r="AA166" s="4">
        <v>640494</v>
      </c>
      <c r="AB166" s="4">
        <v>12990940.360684467</v>
      </c>
      <c r="AC166" s="4">
        <v>0</v>
      </c>
      <c r="AD166" s="4">
        <v>204430</v>
      </c>
      <c r="AE166" s="4">
        <v>249567.5</v>
      </c>
      <c r="AF166" s="4">
        <v>59412</v>
      </c>
      <c r="AG166" s="4">
        <v>364967</v>
      </c>
      <c r="AH166" s="4">
        <v>0</v>
      </c>
      <c r="AI166" s="4">
        <v>640494</v>
      </c>
      <c r="AJ166" s="4">
        <v>1518870.5</v>
      </c>
    </row>
    <row r="167" spans="1:36" x14ac:dyDescent="0.25">
      <c r="A167" s="4">
        <v>550</v>
      </c>
      <c r="B167" s="4">
        <v>1</v>
      </c>
      <c r="C167" s="4" t="s">
        <v>168</v>
      </c>
      <c r="D167" s="4">
        <v>250</v>
      </c>
      <c r="E167" s="4">
        <v>275.39999999999998</v>
      </c>
      <c r="F167" s="4">
        <v>561</v>
      </c>
      <c r="G167" s="4">
        <v>614.79999999999995</v>
      </c>
      <c r="H167" s="4">
        <v>3958082</v>
      </c>
      <c r="I167" s="4">
        <v>0</v>
      </c>
      <c r="J167" s="4">
        <v>203580</v>
      </c>
      <c r="K167" s="4">
        <v>0</v>
      </c>
      <c r="L167" s="4">
        <v>120263</v>
      </c>
      <c r="M167" s="4">
        <v>0</v>
      </c>
      <c r="N167" s="4">
        <v>182383</v>
      </c>
      <c r="O167" s="4">
        <v>135418</v>
      </c>
      <c r="P167" s="4">
        <v>104396.25</v>
      </c>
      <c r="Q167" s="4">
        <v>7992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160088</v>
      </c>
      <c r="X167" s="4">
        <v>0</v>
      </c>
      <c r="Y167" s="4">
        <v>0</v>
      </c>
      <c r="Z167" s="4">
        <v>18858</v>
      </c>
      <c r="AA167" s="4">
        <v>0</v>
      </c>
      <c r="AB167" s="4">
        <v>4891060.25</v>
      </c>
      <c r="AC167" s="4">
        <v>0</v>
      </c>
      <c r="AD167" s="4">
        <v>33253</v>
      </c>
      <c r="AE167" s="4">
        <v>104396.25</v>
      </c>
      <c r="AF167" s="4">
        <v>0</v>
      </c>
      <c r="AG167" s="4">
        <v>19273.990674334695</v>
      </c>
      <c r="AH167" s="4">
        <v>0</v>
      </c>
      <c r="AI167" s="4">
        <v>0</v>
      </c>
      <c r="AJ167" s="4">
        <v>156923.24067433469</v>
      </c>
    </row>
    <row r="168" spans="1:36" x14ac:dyDescent="0.25">
      <c r="A168" s="4">
        <v>553</v>
      </c>
      <c r="B168" s="4">
        <v>1</v>
      </c>
      <c r="C168" s="4" t="s">
        <v>169</v>
      </c>
      <c r="D168" s="4">
        <v>550</v>
      </c>
      <c r="E168" s="4">
        <v>595.40000000000009</v>
      </c>
      <c r="F168" s="4">
        <v>757</v>
      </c>
      <c r="G168" s="4">
        <v>825.39999999999986</v>
      </c>
      <c r="H168" s="4">
        <v>5313925</v>
      </c>
      <c r="I168" s="4">
        <v>0</v>
      </c>
      <c r="J168" s="4">
        <v>273231</v>
      </c>
      <c r="K168" s="4">
        <v>15251</v>
      </c>
      <c r="L168" s="4">
        <v>62956</v>
      </c>
      <c r="M168" s="4">
        <v>0</v>
      </c>
      <c r="N168" s="4">
        <v>199982</v>
      </c>
      <c r="O168" s="4">
        <v>183092</v>
      </c>
      <c r="P168" s="4">
        <v>138255</v>
      </c>
      <c r="Q168" s="4">
        <v>10730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247620</v>
      </c>
      <c r="X168" s="4">
        <v>0</v>
      </c>
      <c r="Y168" s="4">
        <v>0</v>
      </c>
      <c r="Z168" s="4">
        <v>14970</v>
      </c>
      <c r="AA168" s="4">
        <v>349970</v>
      </c>
      <c r="AB168" s="4">
        <v>6809982</v>
      </c>
      <c r="AC168" s="4">
        <v>0</v>
      </c>
      <c r="AD168" s="4">
        <v>34896</v>
      </c>
      <c r="AE168" s="4">
        <v>87744</v>
      </c>
      <c r="AF168" s="4">
        <v>0</v>
      </c>
      <c r="AG168" s="4">
        <v>91077</v>
      </c>
      <c r="AH168" s="4">
        <v>0</v>
      </c>
      <c r="AI168" s="4">
        <v>222110</v>
      </c>
      <c r="AJ168" s="4">
        <v>435827</v>
      </c>
    </row>
    <row r="169" spans="1:36" x14ac:dyDescent="0.25">
      <c r="A169" s="4">
        <v>561</v>
      </c>
      <c r="B169" s="4">
        <v>1</v>
      </c>
      <c r="C169" s="4" t="s">
        <v>170</v>
      </c>
      <c r="D169" s="4">
        <v>131</v>
      </c>
      <c r="E169" s="4">
        <v>143</v>
      </c>
      <c r="F169" s="4">
        <v>227</v>
      </c>
      <c r="G169" s="4">
        <v>245.2</v>
      </c>
      <c r="H169" s="4">
        <v>1578598</v>
      </c>
      <c r="I169" s="4">
        <v>0</v>
      </c>
      <c r="J169" s="4">
        <v>150109</v>
      </c>
      <c r="K169" s="4">
        <v>0</v>
      </c>
      <c r="L169" s="4">
        <v>99319</v>
      </c>
      <c r="M169" s="4">
        <v>380306</v>
      </c>
      <c r="N169" s="4">
        <v>142194</v>
      </c>
      <c r="O169" s="4">
        <v>58536</v>
      </c>
      <c r="P169" s="4">
        <v>17848.75</v>
      </c>
      <c r="Q169" s="4">
        <v>3188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472606</v>
      </c>
      <c r="X169" s="4">
        <v>0</v>
      </c>
      <c r="Y169" s="4">
        <v>10097</v>
      </c>
      <c r="Z169" s="4">
        <v>5237</v>
      </c>
      <c r="AA169" s="4">
        <v>103965</v>
      </c>
      <c r="AB169" s="4">
        <v>3022003.75</v>
      </c>
      <c r="AC169" s="4">
        <v>0</v>
      </c>
      <c r="AD169" s="4">
        <v>25573</v>
      </c>
      <c r="AE169" s="4">
        <v>8210</v>
      </c>
      <c r="AF169" s="4">
        <v>0</v>
      </c>
      <c r="AG169" s="4">
        <v>287188.23907599854</v>
      </c>
      <c r="AH169" s="4">
        <v>0</v>
      </c>
      <c r="AI169" s="4">
        <v>47820</v>
      </c>
      <c r="AJ169" s="4">
        <v>368791.23907599854</v>
      </c>
    </row>
    <row r="170" spans="1:36" x14ac:dyDescent="0.25">
      <c r="A170" s="4">
        <v>564</v>
      </c>
      <c r="B170" s="4">
        <v>1</v>
      </c>
      <c r="C170" s="4" t="s">
        <v>171</v>
      </c>
      <c r="D170" s="4">
        <v>2011</v>
      </c>
      <c r="E170" s="4">
        <v>2198.1999999999998</v>
      </c>
      <c r="F170" s="4">
        <v>1937</v>
      </c>
      <c r="G170" s="4">
        <v>2119.4000000000005</v>
      </c>
      <c r="H170" s="4">
        <v>13644697</v>
      </c>
      <c r="I170" s="4">
        <v>65498</v>
      </c>
      <c r="J170" s="4">
        <v>782516</v>
      </c>
      <c r="K170" s="4">
        <v>14537</v>
      </c>
      <c r="L170" s="4">
        <v>0</v>
      </c>
      <c r="M170" s="4">
        <v>0</v>
      </c>
      <c r="N170" s="4">
        <v>410707</v>
      </c>
      <c r="O170" s="4">
        <v>486948</v>
      </c>
      <c r="P170" s="4">
        <v>339862.5</v>
      </c>
      <c r="Q170" s="4">
        <v>27552</v>
      </c>
      <c r="R170" s="4">
        <v>69283</v>
      </c>
      <c r="S170" s="4">
        <v>0</v>
      </c>
      <c r="T170" s="4">
        <v>0</v>
      </c>
      <c r="U170" s="4">
        <v>0</v>
      </c>
      <c r="V170" s="4">
        <v>0</v>
      </c>
      <c r="W170" s="4">
        <v>826651</v>
      </c>
      <c r="X170" s="4">
        <v>0</v>
      </c>
      <c r="Y170" s="4">
        <v>88347</v>
      </c>
      <c r="Z170" s="4">
        <v>41776</v>
      </c>
      <c r="AA170" s="4">
        <v>898626</v>
      </c>
      <c r="AB170" s="4">
        <v>17697000.5</v>
      </c>
      <c r="AC170" s="4">
        <v>0</v>
      </c>
      <c r="AD170" s="4">
        <v>149667</v>
      </c>
      <c r="AE170" s="4">
        <v>272539</v>
      </c>
      <c r="AF170" s="4">
        <v>55559</v>
      </c>
      <c r="AG170" s="4">
        <v>448522</v>
      </c>
      <c r="AH170" s="4">
        <v>0</v>
      </c>
      <c r="AI170" s="4">
        <v>720617</v>
      </c>
      <c r="AJ170" s="4">
        <v>1646904</v>
      </c>
    </row>
    <row r="171" spans="1:36" x14ac:dyDescent="0.25">
      <c r="A171" s="4">
        <v>577</v>
      </c>
      <c r="B171" s="4">
        <v>1</v>
      </c>
      <c r="C171" s="4" t="s">
        <v>172</v>
      </c>
      <c r="D171" s="4">
        <v>492</v>
      </c>
      <c r="E171" s="4">
        <v>538.80000000000007</v>
      </c>
      <c r="F171" s="4">
        <v>410</v>
      </c>
      <c r="G171" s="4">
        <v>448</v>
      </c>
      <c r="H171" s="4">
        <v>2884224</v>
      </c>
      <c r="I171" s="4">
        <v>0</v>
      </c>
      <c r="J171" s="4">
        <v>213042</v>
      </c>
      <c r="K171" s="4">
        <v>16239</v>
      </c>
      <c r="L171" s="4">
        <v>129980</v>
      </c>
      <c r="M171" s="4">
        <v>188128</v>
      </c>
      <c r="N171" s="4">
        <v>128116</v>
      </c>
      <c r="O171" s="4">
        <v>99401</v>
      </c>
      <c r="P171" s="4">
        <v>73700</v>
      </c>
      <c r="Q171" s="4">
        <v>5824</v>
      </c>
      <c r="R171" s="4">
        <v>23023</v>
      </c>
      <c r="S171" s="4">
        <v>0</v>
      </c>
      <c r="T171" s="4">
        <v>0</v>
      </c>
      <c r="U171" s="4">
        <v>0</v>
      </c>
      <c r="V171" s="4">
        <v>0</v>
      </c>
      <c r="W171" s="4">
        <v>134400</v>
      </c>
      <c r="X171" s="4">
        <v>0</v>
      </c>
      <c r="Y171" s="4">
        <v>1442</v>
      </c>
      <c r="Z171" s="4">
        <v>9772</v>
      </c>
      <c r="AA171" s="4">
        <v>189952</v>
      </c>
      <c r="AB171" s="4">
        <v>4097243</v>
      </c>
      <c r="AC171" s="4">
        <v>0</v>
      </c>
      <c r="AD171" s="4">
        <v>36792</v>
      </c>
      <c r="AE171" s="4">
        <v>52763</v>
      </c>
      <c r="AF171" s="4">
        <v>16483</v>
      </c>
      <c r="AG171" s="4">
        <v>55763</v>
      </c>
      <c r="AH171" s="4">
        <v>0</v>
      </c>
      <c r="AI171" s="4">
        <v>135990</v>
      </c>
      <c r="AJ171" s="4">
        <v>297791</v>
      </c>
    </row>
    <row r="172" spans="1:36" x14ac:dyDescent="0.25">
      <c r="A172" s="4">
        <v>578</v>
      </c>
      <c r="B172" s="4">
        <v>1</v>
      </c>
      <c r="C172" s="4" t="s">
        <v>173</v>
      </c>
      <c r="D172" s="4">
        <v>1592</v>
      </c>
      <c r="E172" s="4">
        <v>1758</v>
      </c>
      <c r="F172" s="4">
        <v>1592</v>
      </c>
      <c r="G172" s="4">
        <v>1758.2</v>
      </c>
      <c r="H172" s="4">
        <v>11319292</v>
      </c>
      <c r="I172" s="4">
        <v>85966</v>
      </c>
      <c r="J172" s="4">
        <v>631287</v>
      </c>
      <c r="K172" s="4">
        <v>14629</v>
      </c>
      <c r="L172" s="4">
        <v>0</v>
      </c>
      <c r="M172" s="4">
        <v>0</v>
      </c>
      <c r="N172" s="4">
        <v>280450.685336</v>
      </c>
      <c r="O172" s="4">
        <v>397139</v>
      </c>
      <c r="P172" s="4">
        <v>278696.25</v>
      </c>
      <c r="Q172" s="4">
        <v>22857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799014</v>
      </c>
      <c r="X172" s="4">
        <v>0</v>
      </c>
      <c r="Y172" s="4">
        <v>18751</v>
      </c>
      <c r="Z172" s="4">
        <v>35823</v>
      </c>
      <c r="AA172" s="4">
        <v>745477</v>
      </c>
      <c r="AB172" s="4">
        <v>14629381.935335999</v>
      </c>
      <c r="AC172" s="4">
        <v>0</v>
      </c>
      <c r="AD172" s="4">
        <v>90080</v>
      </c>
      <c r="AE172" s="4">
        <v>207707</v>
      </c>
      <c r="AF172" s="4">
        <v>0</v>
      </c>
      <c r="AG172" s="4">
        <v>430207</v>
      </c>
      <c r="AH172" s="4">
        <v>0</v>
      </c>
      <c r="AI172" s="4">
        <v>555589</v>
      </c>
      <c r="AJ172" s="4">
        <v>1283583</v>
      </c>
    </row>
    <row r="173" spans="1:36" x14ac:dyDescent="0.25">
      <c r="A173" s="4">
        <v>581</v>
      </c>
      <c r="B173" s="4">
        <v>1</v>
      </c>
      <c r="C173" s="4" t="s">
        <v>174</v>
      </c>
      <c r="D173" s="4">
        <v>238</v>
      </c>
      <c r="E173" s="4">
        <v>259.60000000000002</v>
      </c>
      <c r="F173" s="4">
        <v>402</v>
      </c>
      <c r="G173" s="4">
        <v>436.79999999999995</v>
      </c>
      <c r="H173" s="4">
        <v>2812118</v>
      </c>
      <c r="I173" s="4">
        <v>0</v>
      </c>
      <c r="J173" s="4">
        <v>234038</v>
      </c>
      <c r="K173" s="4">
        <v>36938</v>
      </c>
      <c r="L173" s="4">
        <v>129502</v>
      </c>
      <c r="M173" s="4">
        <v>129552</v>
      </c>
      <c r="N173" s="4">
        <v>143800</v>
      </c>
      <c r="O173" s="4">
        <v>102529</v>
      </c>
      <c r="P173" s="4">
        <v>64062.5</v>
      </c>
      <c r="Q173" s="4">
        <v>5678</v>
      </c>
      <c r="R173" s="4">
        <v>7653</v>
      </c>
      <c r="S173" s="4">
        <v>0</v>
      </c>
      <c r="T173" s="4">
        <v>0</v>
      </c>
      <c r="U173" s="4">
        <v>0</v>
      </c>
      <c r="V173" s="4">
        <v>0</v>
      </c>
      <c r="W173" s="4">
        <v>279788</v>
      </c>
      <c r="X173" s="4">
        <v>0</v>
      </c>
      <c r="Y173" s="4">
        <v>18751</v>
      </c>
      <c r="Z173" s="4">
        <v>13641</v>
      </c>
      <c r="AA173" s="4">
        <v>185203</v>
      </c>
      <c r="AB173" s="4">
        <v>4163253.5</v>
      </c>
      <c r="AC173" s="4">
        <v>0</v>
      </c>
      <c r="AD173" s="4">
        <v>46088</v>
      </c>
      <c r="AE173" s="4">
        <v>55896</v>
      </c>
      <c r="AF173" s="4">
        <v>6677</v>
      </c>
      <c r="AG173" s="4">
        <v>196048</v>
      </c>
      <c r="AH173" s="4">
        <v>0</v>
      </c>
      <c r="AI173" s="4">
        <v>161593</v>
      </c>
      <c r="AJ173" s="4">
        <v>466302</v>
      </c>
    </row>
    <row r="174" spans="1:36" x14ac:dyDescent="0.25">
      <c r="A174" s="4">
        <v>592</v>
      </c>
      <c r="B174" s="4">
        <v>1</v>
      </c>
      <c r="C174" s="4" t="s">
        <v>175</v>
      </c>
      <c r="D174" s="4">
        <v>150.4</v>
      </c>
      <c r="E174" s="4">
        <v>161.6</v>
      </c>
      <c r="F174" s="4">
        <v>177.4</v>
      </c>
      <c r="G174" s="4">
        <v>190.99999999999997</v>
      </c>
      <c r="H174" s="4">
        <v>1229658</v>
      </c>
      <c r="I174" s="4">
        <v>0</v>
      </c>
      <c r="J174" s="4">
        <v>323230</v>
      </c>
      <c r="K174" s="4">
        <v>0</v>
      </c>
      <c r="L174" s="4">
        <v>83231</v>
      </c>
      <c r="M174" s="4">
        <v>52565</v>
      </c>
      <c r="N174" s="4">
        <v>73272</v>
      </c>
      <c r="O174" s="4">
        <v>46105</v>
      </c>
      <c r="P174" s="4">
        <v>21095</v>
      </c>
      <c r="Q174" s="4">
        <v>2483</v>
      </c>
      <c r="R174" s="4">
        <v>15798</v>
      </c>
      <c r="S174" s="4">
        <v>0</v>
      </c>
      <c r="T174" s="4">
        <v>0</v>
      </c>
      <c r="U174" s="4">
        <v>0</v>
      </c>
      <c r="V174" s="4">
        <v>0</v>
      </c>
      <c r="W174" s="4">
        <v>228763</v>
      </c>
      <c r="X174" s="4">
        <v>0</v>
      </c>
      <c r="Y174" s="4">
        <v>9015</v>
      </c>
      <c r="Z174" s="4">
        <v>4982</v>
      </c>
      <c r="AA174" s="4">
        <v>80984</v>
      </c>
      <c r="AB174" s="4">
        <v>2171181</v>
      </c>
      <c r="AC174" s="4">
        <v>0</v>
      </c>
      <c r="AD174" s="4">
        <v>34997</v>
      </c>
      <c r="AE174" s="4">
        <v>7818</v>
      </c>
      <c r="AF174" s="4">
        <v>5855</v>
      </c>
      <c r="AG174" s="4">
        <v>99363</v>
      </c>
      <c r="AH174" s="4">
        <v>0</v>
      </c>
      <c r="AI174" s="4">
        <v>30015</v>
      </c>
      <c r="AJ174" s="4">
        <v>178048</v>
      </c>
    </row>
    <row r="175" spans="1:36" x14ac:dyDescent="0.25">
      <c r="A175" s="4">
        <v>593</v>
      </c>
      <c r="B175" s="4">
        <v>1</v>
      </c>
      <c r="C175" s="4" t="s">
        <v>176</v>
      </c>
      <c r="D175" s="4">
        <v>1234</v>
      </c>
      <c r="E175" s="4">
        <v>1356.3999999999999</v>
      </c>
      <c r="F175" s="4">
        <v>1157</v>
      </c>
      <c r="G175" s="4">
        <v>1271.8</v>
      </c>
      <c r="H175" s="4">
        <v>8187848</v>
      </c>
      <c r="I175" s="4">
        <v>24562</v>
      </c>
      <c r="J175" s="4">
        <v>1059443</v>
      </c>
      <c r="K175" s="4">
        <v>18807</v>
      </c>
      <c r="L175" s="4">
        <v>0</v>
      </c>
      <c r="M175" s="4">
        <v>0</v>
      </c>
      <c r="N175" s="4">
        <v>306095</v>
      </c>
      <c r="O175" s="4">
        <v>286823</v>
      </c>
      <c r="P175" s="4">
        <v>163778.75</v>
      </c>
      <c r="Q175" s="4">
        <v>16533</v>
      </c>
      <c r="R175" s="4">
        <v>77453</v>
      </c>
      <c r="S175" s="4">
        <v>0</v>
      </c>
      <c r="T175" s="4">
        <v>0</v>
      </c>
      <c r="U175" s="4">
        <v>0</v>
      </c>
      <c r="V175" s="4">
        <v>0</v>
      </c>
      <c r="W175" s="4">
        <v>1150356</v>
      </c>
      <c r="X175" s="4">
        <v>0</v>
      </c>
      <c r="Y175" s="4">
        <v>0</v>
      </c>
      <c r="Z175" s="4">
        <v>25630</v>
      </c>
      <c r="AA175" s="4">
        <v>539243</v>
      </c>
      <c r="AB175" s="4">
        <v>11856571.75</v>
      </c>
      <c r="AC175" s="4">
        <v>0</v>
      </c>
      <c r="AD175" s="4">
        <v>125208</v>
      </c>
      <c r="AE175" s="4">
        <v>120562</v>
      </c>
      <c r="AF175" s="4">
        <v>57015</v>
      </c>
      <c r="AG175" s="4">
        <v>777215</v>
      </c>
      <c r="AH175" s="4">
        <v>0</v>
      </c>
      <c r="AI175" s="4">
        <v>396952</v>
      </c>
      <c r="AJ175" s="4">
        <v>1476952</v>
      </c>
    </row>
    <row r="176" spans="1:36" x14ac:dyDescent="0.25">
      <c r="A176" s="4">
        <v>595</v>
      </c>
      <c r="B176" s="4">
        <v>1</v>
      </c>
      <c r="C176" s="4" t="s">
        <v>177</v>
      </c>
      <c r="D176" s="4">
        <v>1778</v>
      </c>
      <c r="E176" s="4">
        <v>1924.6000000000001</v>
      </c>
      <c r="F176" s="4">
        <v>1951</v>
      </c>
      <c r="G176" s="4">
        <v>2115.8000000000002</v>
      </c>
      <c r="H176" s="4">
        <v>13621520</v>
      </c>
      <c r="I176" s="4">
        <v>0</v>
      </c>
      <c r="J176" s="4">
        <v>820757</v>
      </c>
      <c r="K176" s="4">
        <v>105770</v>
      </c>
      <c r="L176" s="4">
        <v>0</v>
      </c>
      <c r="M176" s="4">
        <v>0</v>
      </c>
      <c r="N176" s="4">
        <v>290226</v>
      </c>
      <c r="O176" s="4">
        <v>457063</v>
      </c>
      <c r="P176" s="4">
        <v>354396.25</v>
      </c>
      <c r="Q176" s="4">
        <v>27505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634740</v>
      </c>
      <c r="X176" s="4">
        <v>0</v>
      </c>
      <c r="Y176" s="4">
        <v>0</v>
      </c>
      <c r="Z176" s="4">
        <v>38628</v>
      </c>
      <c r="AA176" s="4">
        <v>897099</v>
      </c>
      <c r="AB176" s="4">
        <v>17247704.25</v>
      </c>
      <c r="AC176" s="4">
        <v>0</v>
      </c>
      <c r="AD176" s="4">
        <v>130083</v>
      </c>
      <c r="AE176" s="4">
        <v>280814</v>
      </c>
      <c r="AF176" s="4">
        <v>0</v>
      </c>
      <c r="AG176" s="4">
        <v>291482</v>
      </c>
      <c r="AH176" s="4">
        <v>0</v>
      </c>
      <c r="AI176" s="4">
        <v>710836</v>
      </c>
      <c r="AJ176" s="4">
        <v>1413215</v>
      </c>
    </row>
    <row r="177" spans="1:36" x14ac:dyDescent="0.25">
      <c r="A177" s="4">
        <v>599</v>
      </c>
      <c r="B177" s="4">
        <v>1</v>
      </c>
      <c r="C177" s="4" t="s">
        <v>178</v>
      </c>
      <c r="D177" s="4">
        <v>410</v>
      </c>
      <c r="E177" s="4">
        <v>449.99999999999994</v>
      </c>
      <c r="F177" s="4">
        <v>470</v>
      </c>
      <c r="G177" s="4">
        <v>516.4</v>
      </c>
      <c r="H177" s="4">
        <v>3324583</v>
      </c>
      <c r="I177" s="4">
        <v>0</v>
      </c>
      <c r="J177" s="4">
        <v>100222</v>
      </c>
      <c r="K177" s="4">
        <v>0</v>
      </c>
      <c r="L177" s="4">
        <v>129809</v>
      </c>
      <c r="M177" s="4">
        <v>385089</v>
      </c>
      <c r="N177" s="4">
        <v>203254</v>
      </c>
      <c r="O177" s="4">
        <v>121090</v>
      </c>
      <c r="P177" s="4">
        <v>70795</v>
      </c>
      <c r="Q177" s="4">
        <v>6713</v>
      </c>
      <c r="R177" s="4">
        <v>15890</v>
      </c>
      <c r="S177" s="4">
        <v>0</v>
      </c>
      <c r="T177" s="4">
        <v>0</v>
      </c>
      <c r="U177" s="4">
        <v>0</v>
      </c>
      <c r="V177" s="4">
        <v>0</v>
      </c>
      <c r="W177" s="4">
        <v>408855</v>
      </c>
      <c r="X177" s="4">
        <v>79097</v>
      </c>
      <c r="Y177" s="4">
        <v>12982</v>
      </c>
      <c r="Z177" s="4">
        <v>10676</v>
      </c>
      <c r="AA177" s="4">
        <v>218954</v>
      </c>
      <c r="AB177" s="4">
        <v>5008912</v>
      </c>
      <c r="AC177" s="4">
        <v>0</v>
      </c>
      <c r="AD177" s="4">
        <v>60805</v>
      </c>
      <c r="AE177" s="4">
        <v>54956</v>
      </c>
      <c r="AF177" s="4">
        <v>12335</v>
      </c>
      <c r="AG177" s="4">
        <v>270485</v>
      </c>
      <c r="AH177" s="4">
        <v>0</v>
      </c>
      <c r="AI177" s="4">
        <v>169967</v>
      </c>
      <c r="AJ177" s="4">
        <v>568548</v>
      </c>
    </row>
    <row r="178" spans="1:36" x14ac:dyDescent="0.25">
      <c r="A178" s="4">
        <v>600</v>
      </c>
      <c r="B178" s="4">
        <v>1</v>
      </c>
      <c r="C178" s="4" t="s">
        <v>179</v>
      </c>
      <c r="D178" s="4">
        <v>120</v>
      </c>
      <c r="E178" s="4">
        <v>130</v>
      </c>
      <c r="F178" s="4">
        <v>277</v>
      </c>
      <c r="G178" s="4">
        <v>303.40000000000003</v>
      </c>
      <c r="H178" s="4">
        <v>1953289</v>
      </c>
      <c r="I178" s="4">
        <v>0</v>
      </c>
      <c r="J178" s="4">
        <v>166234</v>
      </c>
      <c r="K178" s="4">
        <v>0</v>
      </c>
      <c r="L178" s="4">
        <v>112887</v>
      </c>
      <c r="M178" s="4">
        <v>0</v>
      </c>
      <c r="N178" s="4">
        <v>139768</v>
      </c>
      <c r="O178" s="4">
        <v>66719</v>
      </c>
      <c r="P178" s="4">
        <v>47665</v>
      </c>
      <c r="Q178" s="4">
        <v>3944</v>
      </c>
      <c r="R178" s="4">
        <v>5352</v>
      </c>
      <c r="S178" s="4">
        <v>0</v>
      </c>
      <c r="T178" s="4">
        <v>0</v>
      </c>
      <c r="U178" s="4">
        <v>0</v>
      </c>
      <c r="V178" s="4">
        <v>0</v>
      </c>
      <c r="W178" s="4">
        <v>139867</v>
      </c>
      <c r="X178" s="4">
        <v>0</v>
      </c>
      <c r="Y178" s="4">
        <v>0</v>
      </c>
      <c r="Z178" s="4">
        <v>5807</v>
      </c>
      <c r="AA178" s="4">
        <v>128642</v>
      </c>
      <c r="AB178" s="4">
        <v>2770174</v>
      </c>
      <c r="AC178" s="4">
        <v>0</v>
      </c>
      <c r="AD178" s="4">
        <v>39012</v>
      </c>
      <c r="AE178" s="4">
        <v>45731</v>
      </c>
      <c r="AF178" s="4">
        <v>5135</v>
      </c>
      <c r="AG178" s="4">
        <v>20619</v>
      </c>
      <c r="AH178" s="4">
        <v>0</v>
      </c>
      <c r="AI178" s="4">
        <v>123422</v>
      </c>
      <c r="AJ178" s="4">
        <v>233919</v>
      </c>
    </row>
    <row r="179" spans="1:36" x14ac:dyDescent="0.25">
      <c r="A179" s="4">
        <v>601</v>
      </c>
      <c r="B179" s="4">
        <v>1</v>
      </c>
      <c r="C179" s="4" t="s">
        <v>180</v>
      </c>
      <c r="D179" s="4">
        <v>518</v>
      </c>
      <c r="E179" s="4">
        <v>568.20000000000005</v>
      </c>
      <c r="F179" s="4">
        <v>601</v>
      </c>
      <c r="G179" s="4">
        <v>660</v>
      </c>
      <c r="H179" s="4">
        <v>4249080</v>
      </c>
      <c r="I179" s="4">
        <v>0</v>
      </c>
      <c r="J179" s="4">
        <v>303298</v>
      </c>
      <c r="K179" s="4">
        <v>15551</v>
      </c>
      <c r="L179" s="4">
        <v>112200</v>
      </c>
      <c r="M179" s="4">
        <v>308091</v>
      </c>
      <c r="N179" s="4">
        <v>215074</v>
      </c>
      <c r="O179" s="4">
        <v>150403</v>
      </c>
      <c r="P179" s="4">
        <v>93803.75</v>
      </c>
      <c r="Q179" s="4">
        <v>8580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485760</v>
      </c>
      <c r="X179" s="4">
        <v>0</v>
      </c>
      <c r="Y179" s="4">
        <v>15506</v>
      </c>
      <c r="Z179" s="4">
        <v>14842</v>
      </c>
      <c r="AA179" s="4">
        <v>279840</v>
      </c>
      <c r="AB179" s="4">
        <v>6252028.75</v>
      </c>
      <c r="AC179" s="4">
        <v>0</v>
      </c>
      <c r="AD179" s="4">
        <v>44277</v>
      </c>
      <c r="AE179" s="4">
        <v>61056</v>
      </c>
      <c r="AF179" s="4">
        <v>0</v>
      </c>
      <c r="AG179" s="4">
        <v>261990</v>
      </c>
      <c r="AH179" s="4">
        <v>0</v>
      </c>
      <c r="AI179" s="4">
        <v>182145</v>
      </c>
      <c r="AJ179" s="4">
        <v>549468</v>
      </c>
    </row>
    <row r="180" spans="1:36" x14ac:dyDescent="0.25">
      <c r="A180" s="4">
        <v>621</v>
      </c>
      <c r="B180" s="4">
        <v>1</v>
      </c>
      <c r="C180" s="4" t="s">
        <v>181</v>
      </c>
      <c r="D180" s="4">
        <v>11415</v>
      </c>
      <c r="E180" s="4">
        <v>12464.400000000001</v>
      </c>
      <c r="F180" s="4">
        <v>11793</v>
      </c>
      <c r="G180" s="4">
        <v>12875.599999999999</v>
      </c>
      <c r="H180" s="4">
        <v>82893113</v>
      </c>
      <c r="I180" s="4">
        <v>932317</v>
      </c>
      <c r="J180" s="4">
        <v>4347568</v>
      </c>
      <c r="K180" s="4">
        <v>376630</v>
      </c>
      <c r="L180" s="4">
        <v>0</v>
      </c>
      <c r="M180" s="4">
        <v>0</v>
      </c>
      <c r="N180" s="4">
        <v>0</v>
      </c>
      <c r="O180" s="4">
        <v>3002742</v>
      </c>
      <c r="P180" s="4">
        <v>1556931.25</v>
      </c>
      <c r="Q180" s="4">
        <v>167383</v>
      </c>
      <c r="R180" s="4">
        <v>79700</v>
      </c>
      <c r="S180" s="4">
        <v>0</v>
      </c>
      <c r="T180" s="4">
        <v>0</v>
      </c>
      <c r="U180" s="4">
        <v>0</v>
      </c>
      <c r="V180" s="4">
        <v>0</v>
      </c>
      <c r="W180" s="4">
        <v>14619085</v>
      </c>
      <c r="X180" s="4">
        <v>3106740</v>
      </c>
      <c r="Y180" s="4">
        <v>0</v>
      </c>
      <c r="Z180" s="4">
        <v>285439</v>
      </c>
      <c r="AA180" s="4">
        <v>5459254</v>
      </c>
      <c r="AB180" s="4">
        <v>113720162.25</v>
      </c>
      <c r="AC180" s="4">
        <v>0</v>
      </c>
      <c r="AD180" s="4">
        <v>1137167</v>
      </c>
      <c r="AE180" s="4">
        <v>1556931.25</v>
      </c>
      <c r="AF180" s="4">
        <v>79700</v>
      </c>
      <c r="AG180" s="4">
        <v>14046847</v>
      </c>
      <c r="AH180" s="4">
        <v>1121165</v>
      </c>
      <c r="AI180" s="4">
        <v>5459254</v>
      </c>
      <c r="AJ180" s="4">
        <v>22279899.25</v>
      </c>
    </row>
    <row r="181" spans="1:36" x14ac:dyDescent="0.25">
      <c r="A181" s="4">
        <v>622</v>
      </c>
      <c r="B181" s="4">
        <v>1</v>
      </c>
      <c r="C181" s="4" t="s">
        <v>182</v>
      </c>
      <c r="D181" s="4">
        <v>12464.6</v>
      </c>
      <c r="E181" s="4">
        <v>13616</v>
      </c>
      <c r="F181" s="4">
        <v>10508.6</v>
      </c>
      <c r="G181" s="4">
        <v>11555.4</v>
      </c>
      <c r="H181" s="4">
        <v>74393665</v>
      </c>
      <c r="I181" s="4">
        <v>1729546</v>
      </c>
      <c r="J181" s="4">
        <v>11788974</v>
      </c>
      <c r="K181" s="4">
        <v>805467</v>
      </c>
      <c r="L181" s="4">
        <v>0</v>
      </c>
      <c r="M181" s="4">
        <v>0</v>
      </c>
      <c r="N181" s="4">
        <v>0</v>
      </c>
      <c r="O181" s="4">
        <v>2671094</v>
      </c>
      <c r="P181" s="4">
        <v>1100645</v>
      </c>
      <c r="Q181" s="4">
        <v>150220</v>
      </c>
      <c r="R181" s="4">
        <v>155189</v>
      </c>
      <c r="S181" s="4">
        <v>0</v>
      </c>
      <c r="T181" s="4">
        <v>0</v>
      </c>
      <c r="U181" s="4">
        <v>207336</v>
      </c>
      <c r="V181" s="4">
        <v>-7726</v>
      </c>
      <c r="W181" s="4">
        <v>18368811</v>
      </c>
      <c r="X181" s="4">
        <v>2795780</v>
      </c>
      <c r="Y181" s="4">
        <v>159097</v>
      </c>
      <c r="Z181" s="4">
        <v>259992</v>
      </c>
      <c r="AA181" s="4">
        <v>0</v>
      </c>
      <c r="AB181" s="4">
        <v>111782310</v>
      </c>
      <c r="AC181" s="4">
        <v>0</v>
      </c>
      <c r="AD181" s="4">
        <v>970556</v>
      </c>
      <c r="AE181" s="4">
        <v>1100645</v>
      </c>
      <c r="AF181" s="4">
        <v>155189</v>
      </c>
      <c r="AG181" s="4">
        <v>17208907</v>
      </c>
      <c r="AH181" s="4">
        <v>1008946</v>
      </c>
      <c r="AI181" s="4">
        <v>0</v>
      </c>
      <c r="AJ181" s="4">
        <v>19435297</v>
      </c>
    </row>
    <row r="182" spans="1:36" x14ac:dyDescent="0.25">
      <c r="A182" s="4">
        <v>623</v>
      </c>
      <c r="B182" s="4">
        <v>1</v>
      </c>
      <c r="C182" s="4" t="s">
        <v>183</v>
      </c>
      <c r="D182" s="4">
        <v>6327</v>
      </c>
      <c r="E182" s="4">
        <v>6907.6</v>
      </c>
      <c r="F182" s="4">
        <v>7741</v>
      </c>
      <c r="G182" s="4">
        <v>8449.8000000000011</v>
      </c>
      <c r="H182" s="4">
        <v>54399812</v>
      </c>
      <c r="I182" s="4">
        <v>875007</v>
      </c>
      <c r="J182" s="4">
        <v>5773353</v>
      </c>
      <c r="K182" s="4">
        <v>1078020</v>
      </c>
      <c r="L182" s="4">
        <v>0</v>
      </c>
      <c r="M182" s="4">
        <v>0</v>
      </c>
      <c r="N182" s="4">
        <v>0</v>
      </c>
      <c r="O182" s="4">
        <v>1996742</v>
      </c>
      <c r="P182" s="4">
        <v>970717.5</v>
      </c>
      <c r="Q182" s="4">
        <v>109847</v>
      </c>
      <c r="R182" s="4">
        <v>203387</v>
      </c>
      <c r="S182" s="4">
        <v>0</v>
      </c>
      <c r="T182" s="4">
        <v>0</v>
      </c>
      <c r="U182" s="4">
        <v>0</v>
      </c>
      <c r="V182" s="4">
        <v>-12361</v>
      </c>
      <c r="W182" s="4">
        <v>10360384</v>
      </c>
      <c r="X182" s="4">
        <v>1986920</v>
      </c>
      <c r="Y182" s="4">
        <v>0</v>
      </c>
      <c r="Z182" s="4">
        <v>205212</v>
      </c>
      <c r="AA182" s="4">
        <v>3582715</v>
      </c>
      <c r="AB182" s="4">
        <v>79542835.5</v>
      </c>
      <c r="AC182" s="4">
        <v>0</v>
      </c>
      <c r="AD182" s="4">
        <v>794852</v>
      </c>
      <c r="AE182" s="4">
        <v>970717.5</v>
      </c>
      <c r="AF182" s="4">
        <v>203387</v>
      </c>
      <c r="AG182" s="4">
        <v>10341543</v>
      </c>
      <c r="AH182" s="4">
        <v>717043</v>
      </c>
      <c r="AI182" s="4">
        <v>3582715</v>
      </c>
      <c r="AJ182" s="4">
        <v>15893214.5</v>
      </c>
    </row>
    <row r="183" spans="1:36" x14ac:dyDescent="0.25">
      <c r="A183" s="4">
        <v>624</v>
      </c>
      <c r="B183" s="4">
        <v>1</v>
      </c>
      <c r="C183" s="4" t="s">
        <v>184</v>
      </c>
      <c r="D183" s="4">
        <v>9206</v>
      </c>
      <c r="E183" s="4">
        <v>10038.800000000001</v>
      </c>
      <c r="F183" s="4">
        <v>8770</v>
      </c>
      <c r="G183" s="4">
        <v>9545.1999999999989</v>
      </c>
      <c r="H183" s="4">
        <v>61451998</v>
      </c>
      <c r="I183" s="4">
        <v>578221</v>
      </c>
      <c r="J183" s="4">
        <v>2247551</v>
      </c>
      <c r="K183" s="4">
        <v>222141</v>
      </c>
      <c r="L183" s="4">
        <v>0</v>
      </c>
      <c r="M183" s="4">
        <v>0</v>
      </c>
      <c r="N183" s="4">
        <v>9482.9835555000373</v>
      </c>
      <c r="O183" s="4">
        <v>2234492</v>
      </c>
      <c r="P183" s="4">
        <v>936638.75</v>
      </c>
      <c r="Q183" s="4">
        <v>124088</v>
      </c>
      <c r="R183" s="4">
        <v>123706</v>
      </c>
      <c r="S183" s="4">
        <v>0</v>
      </c>
      <c r="T183" s="4">
        <v>0</v>
      </c>
      <c r="U183" s="4">
        <v>43506</v>
      </c>
      <c r="V183" s="4">
        <v>-7726</v>
      </c>
      <c r="W183" s="4">
        <v>14684145</v>
      </c>
      <c r="X183" s="4">
        <v>0</v>
      </c>
      <c r="Y183" s="4">
        <v>0</v>
      </c>
      <c r="Z183" s="4">
        <v>234606</v>
      </c>
      <c r="AA183" s="4">
        <v>4047165</v>
      </c>
      <c r="AB183" s="4">
        <v>86930014.733555496</v>
      </c>
      <c r="AC183" s="4">
        <v>0</v>
      </c>
      <c r="AD183" s="4">
        <v>911038</v>
      </c>
      <c r="AE183" s="4">
        <v>936638.75</v>
      </c>
      <c r="AF183" s="4">
        <v>123706</v>
      </c>
      <c r="AG183" s="4">
        <v>14246789</v>
      </c>
      <c r="AH183" s="4">
        <v>0</v>
      </c>
      <c r="AI183" s="4">
        <v>4047165</v>
      </c>
      <c r="AJ183" s="4">
        <v>20265336.75</v>
      </c>
    </row>
    <row r="184" spans="1:36" x14ac:dyDescent="0.25">
      <c r="A184" s="4">
        <v>625</v>
      </c>
      <c r="B184" s="4">
        <v>1</v>
      </c>
      <c r="C184" s="4" t="s">
        <v>185</v>
      </c>
      <c r="D184" s="4">
        <v>48824.800000000003</v>
      </c>
      <c r="E184" s="4">
        <v>53030.200000000004</v>
      </c>
      <c r="F184" s="4">
        <v>35984.800000000003</v>
      </c>
      <c r="G184" s="4">
        <v>39026.800000000003</v>
      </c>
      <c r="H184" s="4">
        <v>251254538</v>
      </c>
      <c r="I184" s="4">
        <v>9041739</v>
      </c>
      <c r="J184" s="4">
        <v>61892858</v>
      </c>
      <c r="K184" s="4">
        <v>8605080</v>
      </c>
      <c r="L184" s="4">
        <v>0</v>
      </c>
      <c r="M184" s="4">
        <v>0</v>
      </c>
      <c r="N184" s="4">
        <v>0</v>
      </c>
      <c r="O184" s="4">
        <v>9149204</v>
      </c>
      <c r="P184" s="4">
        <v>1951340</v>
      </c>
      <c r="Q184" s="4">
        <v>507348</v>
      </c>
      <c r="R184" s="4">
        <v>9257157</v>
      </c>
      <c r="S184" s="4">
        <v>0</v>
      </c>
      <c r="T184" s="4">
        <v>0</v>
      </c>
      <c r="U184" s="4">
        <v>0</v>
      </c>
      <c r="V184" s="4">
        <v>-7726</v>
      </c>
      <c r="W184" s="4">
        <v>46032891</v>
      </c>
      <c r="X184" s="4">
        <v>0</v>
      </c>
      <c r="Y184" s="4">
        <v>155779</v>
      </c>
      <c r="Z184" s="4">
        <v>6050827</v>
      </c>
      <c r="AA184" s="4">
        <v>16547363</v>
      </c>
      <c r="AB184" s="4">
        <v>420438398</v>
      </c>
      <c r="AC184" s="4">
        <v>0</v>
      </c>
      <c r="AD184" s="4">
        <v>3155185</v>
      </c>
      <c r="AE184" s="4">
        <v>1716318</v>
      </c>
      <c r="AF184" s="4">
        <v>8142210</v>
      </c>
      <c r="AG184" s="4">
        <v>38130748</v>
      </c>
      <c r="AH184" s="4">
        <v>0</v>
      </c>
      <c r="AI184" s="4">
        <v>14554372</v>
      </c>
      <c r="AJ184" s="4">
        <v>65698833</v>
      </c>
    </row>
    <row r="185" spans="1:36" x14ac:dyDescent="0.25">
      <c r="A185" s="4">
        <v>630</v>
      </c>
      <c r="B185" s="4">
        <v>1</v>
      </c>
      <c r="C185" s="4" t="s">
        <v>186</v>
      </c>
      <c r="D185" s="4">
        <v>382</v>
      </c>
      <c r="E185" s="4">
        <v>416</v>
      </c>
      <c r="F185" s="4">
        <v>371</v>
      </c>
      <c r="G185" s="4">
        <v>403</v>
      </c>
      <c r="H185" s="4">
        <v>2594514</v>
      </c>
      <c r="I185" s="4">
        <v>0</v>
      </c>
      <c r="J185" s="4">
        <v>106213</v>
      </c>
      <c r="K185" s="4">
        <v>16470</v>
      </c>
      <c r="L185" s="4">
        <v>127200</v>
      </c>
      <c r="M185" s="4">
        <v>234970</v>
      </c>
      <c r="N185" s="4">
        <v>121161</v>
      </c>
      <c r="O185" s="4">
        <v>92610</v>
      </c>
      <c r="P185" s="4">
        <v>27633.75</v>
      </c>
      <c r="Q185" s="4">
        <v>5239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806000</v>
      </c>
      <c r="X185" s="4">
        <v>0</v>
      </c>
      <c r="Y185" s="4">
        <v>0</v>
      </c>
      <c r="Z185" s="4">
        <v>9526</v>
      </c>
      <c r="AA185" s="4">
        <v>170872</v>
      </c>
      <c r="AB185" s="4">
        <v>4312408.75</v>
      </c>
      <c r="AC185" s="4">
        <v>0</v>
      </c>
      <c r="AD185" s="4">
        <v>26650</v>
      </c>
      <c r="AE185" s="4">
        <v>12015</v>
      </c>
      <c r="AF185" s="4">
        <v>0</v>
      </c>
      <c r="AG185" s="4">
        <v>493161</v>
      </c>
      <c r="AH185" s="4">
        <v>0</v>
      </c>
      <c r="AI185" s="4">
        <v>74293</v>
      </c>
      <c r="AJ185" s="4">
        <v>606119</v>
      </c>
    </row>
    <row r="186" spans="1:36" x14ac:dyDescent="0.25">
      <c r="A186" s="4">
        <v>635</v>
      </c>
      <c r="B186" s="4">
        <v>1</v>
      </c>
      <c r="C186" s="4" t="s">
        <v>187</v>
      </c>
      <c r="D186" s="4">
        <v>101</v>
      </c>
      <c r="E186" s="4">
        <v>110.8</v>
      </c>
      <c r="F186" s="4">
        <v>90</v>
      </c>
      <c r="G186" s="4">
        <v>99.199999999999989</v>
      </c>
      <c r="H186" s="4">
        <v>638650</v>
      </c>
      <c r="I186" s="4">
        <v>0</v>
      </c>
      <c r="J186" s="4">
        <v>30906</v>
      </c>
      <c r="K186" s="4">
        <v>0</v>
      </c>
      <c r="L186" s="4">
        <v>48388</v>
      </c>
      <c r="M186" s="4">
        <v>0</v>
      </c>
      <c r="N186" s="4">
        <v>47936.318341986764</v>
      </c>
      <c r="O186" s="4">
        <v>23933</v>
      </c>
      <c r="P186" s="4">
        <v>4960</v>
      </c>
      <c r="Q186" s="4">
        <v>1290</v>
      </c>
      <c r="R186" s="4">
        <v>1342</v>
      </c>
      <c r="S186" s="4">
        <v>0</v>
      </c>
      <c r="T186" s="4">
        <v>0</v>
      </c>
      <c r="U186" s="4">
        <v>0</v>
      </c>
      <c r="V186" s="4">
        <v>0</v>
      </c>
      <c r="W186" s="4">
        <v>359635</v>
      </c>
      <c r="X186" s="4">
        <v>9620</v>
      </c>
      <c r="Y186" s="4">
        <v>0</v>
      </c>
      <c r="Z186" s="4">
        <v>1024</v>
      </c>
      <c r="AA186" s="4">
        <v>42061</v>
      </c>
      <c r="AB186" s="4">
        <v>1200125.3183419867</v>
      </c>
      <c r="AC186" s="4">
        <v>0</v>
      </c>
      <c r="AD186" s="4">
        <v>23933</v>
      </c>
      <c r="AE186" s="4">
        <v>3645</v>
      </c>
      <c r="AF186" s="4">
        <v>986</v>
      </c>
      <c r="AG186" s="4">
        <v>323831.89</v>
      </c>
      <c r="AH186" s="4">
        <v>3472</v>
      </c>
      <c r="AI186" s="4">
        <v>30907</v>
      </c>
      <c r="AJ186" s="4">
        <v>383302.89</v>
      </c>
    </row>
    <row r="187" spans="1:36" x14ac:dyDescent="0.25">
      <c r="A187" s="4">
        <v>640</v>
      </c>
      <c r="B187" s="4">
        <v>1</v>
      </c>
      <c r="C187" s="4" t="s">
        <v>188</v>
      </c>
      <c r="D187" s="4">
        <v>345</v>
      </c>
      <c r="E187" s="4">
        <v>384.2</v>
      </c>
      <c r="F187" s="4">
        <v>408</v>
      </c>
      <c r="G187" s="4">
        <v>457</v>
      </c>
      <c r="H187" s="4">
        <v>2942166</v>
      </c>
      <c r="I187" s="4">
        <v>0</v>
      </c>
      <c r="J187" s="4">
        <v>81913</v>
      </c>
      <c r="K187" s="4">
        <v>0</v>
      </c>
      <c r="L187" s="4">
        <v>130260</v>
      </c>
      <c r="M187" s="4">
        <v>49113</v>
      </c>
      <c r="N187" s="4">
        <v>151460</v>
      </c>
      <c r="O187" s="4">
        <v>99226</v>
      </c>
      <c r="P187" s="4">
        <v>67361.25</v>
      </c>
      <c r="Q187" s="4">
        <v>5941</v>
      </c>
      <c r="R187" s="4">
        <v>7454</v>
      </c>
      <c r="S187" s="4">
        <v>0</v>
      </c>
      <c r="T187" s="4">
        <v>0</v>
      </c>
      <c r="U187" s="4">
        <v>0</v>
      </c>
      <c r="V187" s="4">
        <v>0</v>
      </c>
      <c r="W187" s="4">
        <v>287503</v>
      </c>
      <c r="X187" s="4">
        <v>0</v>
      </c>
      <c r="Y187" s="4">
        <v>0</v>
      </c>
      <c r="Z187" s="4">
        <v>9036</v>
      </c>
      <c r="AA187" s="4">
        <v>193768</v>
      </c>
      <c r="AB187" s="4">
        <v>4025201.25</v>
      </c>
      <c r="AC187" s="4">
        <v>0</v>
      </c>
      <c r="AD187" s="4">
        <v>70920</v>
      </c>
      <c r="AE187" s="4">
        <v>46559</v>
      </c>
      <c r="AF187" s="4">
        <v>5152</v>
      </c>
      <c r="AG187" s="4">
        <v>158876</v>
      </c>
      <c r="AH187" s="4">
        <v>0</v>
      </c>
      <c r="AI187" s="4">
        <v>133931</v>
      </c>
      <c r="AJ187" s="4">
        <v>415438</v>
      </c>
    </row>
    <row r="188" spans="1:36" x14ac:dyDescent="0.25">
      <c r="A188" s="4">
        <v>656</v>
      </c>
      <c r="B188" s="4">
        <v>1</v>
      </c>
      <c r="C188" s="4" t="s">
        <v>189</v>
      </c>
      <c r="D188" s="4">
        <v>4620</v>
      </c>
      <c r="E188" s="4">
        <v>5048.5999999999995</v>
      </c>
      <c r="F188" s="4">
        <v>3495</v>
      </c>
      <c r="G188" s="4">
        <v>3851.0000000000005</v>
      </c>
      <c r="H188" s="4">
        <v>24792738</v>
      </c>
      <c r="I188" s="4">
        <v>442109</v>
      </c>
      <c r="J188" s="4">
        <v>5476494</v>
      </c>
      <c r="K188" s="4">
        <v>696420</v>
      </c>
      <c r="L188" s="4">
        <v>0</v>
      </c>
      <c r="M188" s="4">
        <v>0</v>
      </c>
      <c r="N188" s="4">
        <v>376130</v>
      </c>
      <c r="O188" s="4">
        <v>878424</v>
      </c>
      <c r="P188" s="4">
        <v>524502.5</v>
      </c>
      <c r="Q188" s="4">
        <v>50063</v>
      </c>
      <c r="R188" s="4">
        <v>48138</v>
      </c>
      <c r="S188" s="4">
        <v>0</v>
      </c>
      <c r="T188" s="4">
        <v>0</v>
      </c>
      <c r="U188" s="4">
        <v>255912</v>
      </c>
      <c r="V188" s="4">
        <v>0</v>
      </c>
      <c r="W188" s="4">
        <v>3178538</v>
      </c>
      <c r="X188" s="4">
        <v>0</v>
      </c>
      <c r="Y188" s="4">
        <v>190397</v>
      </c>
      <c r="Z188" s="4">
        <v>91226</v>
      </c>
      <c r="AA188" s="4">
        <v>1632824</v>
      </c>
      <c r="AB188" s="4">
        <v>38633915.5</v>
      </c>
      <c r="AC188" s="4">
        <v>0</v>
      </c>
      <c r="AD188" s="4">
        <v>291111</v>
      </c>
      <c r="AE188" s="4">
        <v>415806</v>
      </c>
      <c r="AF188" s="4">
        <v>38162</v>
      </c>
      <c r="AG188" s="4">
        <v>2186918</v>
      </c>
      <c r="AH188" s="4">
        <v>0</v>
      </c>
      <c r="AI188" s="4">
        <v>1294441</v>
      </c>
      <c r="AJ188" s="4">
        <v>4226438</v>
      </c>
    </row>
    <row r="189" spans="1:36" x14ac:dyDescent="0.25">
      <c r="A189" s="4">
        <v>659</v>
      </c>
      <c r="B189" s="4">
        <v>1</v>
      </c>
      <c r="C189" s="4" t="s">
        <v>190</v>
      </c>
      <c r="D189" s="4">
        <v>4069</v>
      </c>
      <c r="E189" s="4">
        <v>4458.3999999999996</v>
      </c>
      <c r="F189" s="4">
        <v>3988</v>
      </c>
      <c r="G189" s="4">
        <v>4382.3999999999996</v>
      </c>
      <c r="H189" s="4">
        <v>28213891</v>
      </c>
      <c r="I189" s="4">
        <v>194446</v>
      </c>
      <c r="J189" s="4">
        <v>971538</v>
      </c>
      <c r="K189" s="4">
        <v>149249</v>
      </c>
      <c r="L189" s="4">
        <v>0</v>
      </c>
      <c r="M189" s="4">
        <v>0</v>
      </c>
      <c r="N189" s="4">
        <v>408283</v>
      </c>
      <c r="O189" s="4">
        <v>982615</v>
      </c>
      <c r="P189" s="4">
        <v>297352.5</v>
      </c>
      <c r="Q189" s="4">
        <v>56971</v>
      </c>
      <c r="R189" s="4">
        <v>0</v>
      </c>
      <c r="S189" s="4">
        <v>0</v>
      </c>
      <c r="T189" s="4">
        <v>0</v>
      </c>
      <c r="U189" s="4">
        <v>139008</v>
      </c>
      <c r="V189" s="4">
        <v>-28327</v>
      </c>
      <c r="W189" s="4">
        <v>8819010</v>
      </c>
      <c r="X189" s="4">
        <v>0</v>
      </c>
      <c r="Y189" s="4">
        <v>169482</v>
      </c>
      <c r="Z189" s="4">
        <v>104353</v>
      </c>
      <c r="AA189" s="4">
        <v>1858138</v>
      </c>
      <c r="AB189" s="4">
        <v>42336009.5</v>
      </c>
      <c r="AC189" s="4">
        <v>0</v>
      </c>
      <c r="AD189" s="4">
        <v>298747</v>
      </c>
      <c r="AE189" s="4">
        <v>295946</v>
      </c>
      <c r="AF189" s="4">
        <v>0</v>
      </c>
      <c r="AG189" s="4">
        <v>8253094</v>
      </c>
      <c r="AH189" s="4">
        <v>0</v>
      </c>
      <c r="AI189" s="4">
        <v>1849351</v>
      </c>
      <c r="AJ189" s="4">
        <v>10697138</v>
      </c>
    </row>
    <row r="190" spans="1:36" x14ac:dyDescent="0.25">
      <c r="A190" s="4">
        <v>671</v>
      </c>
      <c r="B190" s="4">
        <v>1</v>
      </c>
      <c r="C190" s="4" t="s">
        <v>191</v>
      </c>
      <c r="D190" s="4">
        <v>367</v>
      </c>
      <c r="E190" s="4">
        <v>402.79999999999995</v>
      </c>
      <c r="F190" s="4">
        <v>367</v>
      </c>
      <c r="G190" s="4">
        <v>402.79999999999995</v>
      </c>
      <c r="H190" s="4">
        <v>2593226</v>
      </c>
      <c r="I190" s="4">
        <v>11257</v>
      </c>
      <c r="J190" s="4">
        <v>34658</v>
      </c>
      <c r="K190" s="4">
        <v>0</v>
      </c>
      <c r="L190" s="4">
        <v>127183</v>
      </c>
      <c r="M190" s="4">
        <v>88884</v>
      </c>
      <c r="N190" s="4">
        <v>94063</v>
      </c>
      <c r="O190" s="4">
        <v>86940</v>
      </c>
      <c r="P190" s="4">
        <v>46440</v>
      </c>
      <c r="Q190" s="4">
        <v>5236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482212</v>
      </c>
      <c r="X190" s="4">
        <v>0</v>
      </c>
      <c r="Y190" s="4">
        <v>1442</v>
      </c>
      <c r="Z190" s="4">
        <v>7299</v>
      </c>
      <c r="AA190" s="4">
        <v>170787</v>
      </c>
      <c r="AB190" s="4">
        <v>3749627</v>
      </c>
      <c r="AC190" s="4">
        <v>0</v>
      </c>
      <c r="AD190" s="4">
        <v>61444</v>
      </c>
      <c r="AE190" s="4">
        <v>23556</v>
      </c>
      <c r="AF190" s="4">
        <v>0</v>
      </c>
      <c r="AG190" s="4">
        <v>286579</v>
      </c>
      <c r="AH190" s="4">
        <v>0</v>
      </c>
      <c r="AI190" s="4">
        <v>86629</v>
      </c>
      <c r="AJ190" s="4">
        <v>458208</v>
      </c>
    </row>
    <row r="191" spans="1:36" x14ac:dyDescent="0.25">
      <c r="A191" s="4">
        <v>676</v>
      </c>
      <c r="B191" s="4">
        <v>1</v>
      </c>
      <c r="C191" s="4" t="s">
        <v>192</v>
      </c>
      <c r="D191" s="4">
        <v>172</v>
      </c>
      <c r="E191" s="4">
        <v>188.19999999999996</v>
      </c>
      <c r="F191" s="4">
        <v>181</v>
      </c>
      <c r="G191" s="4">
        <v>199</v>
      </c>
      <c r="H191" s="4">
        <v>1281162</v>
      </c>
      <c r="I191" s="4">
        <v>0</v>
      </c>
      <c r="J191" s="4">
        <v>116179</v>
      </c>
      <c r="K191" s="4">
        <v>0</v>
      </c>
      <c r="L191" s="4">
        <v>85815</v>
      </c>
      <c r="M191" s="4">
        <v>50459</v>
      </c>
      <c r="N191" s="4">
        <v>85826</v>
      </c>
      <c r="O191" s="4">
        <v>45457</v>
      </c>
      <c r="P191" s="4">
        <v>19396.25</v>
      </c>
      <c r="Q191" s="4">
        <v>2587</v>
      </c>
      <c r="R191" s="4">
        <v>6591</v>
      </c>
      <c r="S191" s="4">
        <v>0</v>
      </c>
      <c r="T191" s="4">
        <v>0</v>
      </c>
      <c r="U191" s="4">
        <v>0</v>
      </c>
      <c r="V191" s="4">
        <v>0</v>
      </c>
      <c r="W191" s="4">
        <v>292588</v>
      </c>
      <c r="X191" s="4">
        <v>0</v>
      </c>
      <c r="Y191" s="4">
        <v>80414</v>
      </c>
      <c r="Z191" s="4">
        <v>5702</v>
      </c>
      <c r="AA191" s="4">
        <v>84376</v>
      </c>
      <c r="AB191" s="4">
        <v>2156552.25</v>
      </c>
      <c r="AC191" s="4">
        <v>0</v>
      </c>
      <c r="AD191" s="4">
        <v>10037</v>
      </c>
      <c r="AE191" s="4">
        <v>7760</v>
      </c>
      <c r="AF191" s="4">
        <v>2637</v>
      </c>
      <c r="AG191" s="4">
        <v>149912</v>
      </c>
      <c r="AH191" s="4">
        <v>0</v>
      </c>
      <c r="AI191" s="4">
        <v>33756</v>
      </c>
      <c r="AJ191" s="4">
        <v>204102</v>
      </c>
    </row>
    <row r="192" spans="1:36" x14ac:dyDescent="0.25">
      <c r="A192" s="4">
        <v>682</v>
      </c>
      <c r="B192" s="4">
        <v>1</v>
      </c>
      <c r="C192" s="4" t="s">
        <v>193</v>
      </c>
      <c r="D192" s="4">
        <v>1183</v>
      </c>
      <c r="E192" s="4">
        <v>1290</v>
      </c>
      <c r="F192" s="4">
        <v>1183</v>
      </c>
      <c r="G192" s="4">
        <v>1290</v>
      </c>
      <c r="H192" s="4">
        <v>8305020</v>
      </c>
      <c r="I192" s="4">
        <v>42983</v>
      </c>
      <c r="J192" s="4">
        <v>255034</v>
      </c>
      <c r="K192" s="4">
        <v>14819</v>
      </c>
      <c r="L192" s="4">
        <v>0</v>
      </c>
      <c r="M192" s="4">
        <v>0</v>
      </c>
      <c r="N192" s="4">
        <v>427444</v>
      </c>
      <c r="O192" s="4">
        <v>287684</v>
      </c>
      <c r="P192" s="4">
        <v>199046.25</v>
      </c>
      <c r="Q192" s="4">
        <v>16770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679624</v>
      </c>
      <c r="X192" s="4">
        <v>0</v>
      </c>
      <c r="Y192" s="4">
        <v>0</v>
      </c>
      <c r="Z192" s="4">
        <v>24568</v>
      </c>
      <c r="AA192" s="4">
        <v>546960</v>
      </c>
      <c r="AB192" s="4">
        <v>10799952.25</v>
      </c>
      <c r="AC192" s="4">
        <v>0</v>
      </c>
      <c r="AD192" s="4">
        <v>58526</v>
      </c>
      <c r="AE192" s="4">
        <v>110253</v>
      </c>
      <c r="AF192" s="4">
        <v>0</v>
      </c>
      <c r="AG192" s="4">
        <v>286318</v>
      </c>
      <c r="AH192" s="4">
        <v>0</v>
      </c>
      <c r="AI192" s="4">
        <v>302965</v>
      </c>
      <c r="AJ192" s="4">
        <v>758062</v>
      </c>
    </row>
    <row r="193" spans="1:36" x14ac:dyDescent="0.25">
      <c r="A193" s="4">
        <v>690</v>
      </c>
      <c r="B193" s="4">
        <v>1</v>
      </c>
      <c r="C193" s="4" t="s">
        <v>194</v>
      </c>
      <c r="D193" s="4">
        <v>1057</v>
      </c>
      <c r="E193" s="4">
        <v>1150.5999999999999</v>
      </c>
      <c r="F193" s="4">
        <v>993</v>
      </c>
      <c r="G193" s="4">
        <v>1082.8</v>
      </c>
      <c r="H193" s="4">
        <v>6971066</v>
      </c>
      <c r="I193" s="4">
        <v>0</v>
      </c>
      <c r="J193" s="4">
        <v>499991</v>
      </c>
      <c r="K193" s="4">
        <v>27438</v>
      </c>
      <c r="L193" s="4">
        <v>0</v>
      </c>
      <c r="M193" s="4">
        <v>55751</v>
      </c>
      <c r="N193" s="4">
        <v>433108</v>
      </c>
      <c r="O193" s="4">
        <v>234477</v>
      </c>
      <c r="P193" s="4">
        <v>181322.5</v>
      </c>
      <c r="Q193" s="4">
        <v>14076</v>
      </c>
      <c r="R193" s="4">
        <v>801</v>
      </c>
      <c r="S193" s="4">
        <v>0</v>
      </c>
      <c r="T193" s="4">
        <v>0</v>
      </c>
      <c r="U193" s="4">
        <v>0</v>
      </c>
      <c r="V193" s="4">
        <v>0</v>
      </c>
      <c r="W193" s="4">
        <v>324840</v>
      </c>
      <c r="X193" s="4">
        <v>0</v>
      </c>
      <c r="Y193" s="4">
        <v>49402</v>
      </c>
      <c r="Z193" s="4">
        <v>20113</v>
      </c>
      <c r="AA193" s="4">
        <v>459107</v>
      </c>
      <c r="AB193" s="4">
        <v>9271492.5</v>
      </c>
      <c r="AC193" s="4">
        <v>0</v>
      </c>
      <c r="AD193" s="4">
        <v>49556</v>
      </c>
      <c r="AE193" s="4">
        <v>99915</v>
      </c>
      <c r="AF193" s="4">
        <v>441</v>
      </c>
      <c r="AG193" s="4">
        <v>103737</v>
      </c>
      <c r="AH193" s="4">
        <v>0</v>
      </c>
      <c r="AI193" s="4">
        <v>252984</v>
      </c>
      <c r="AJ193" s="4">
        <v>506633</v>
      </c>
    </row>
    <row r="194" spans="1:36" x14ac:dyDescent="0.25">
      <c r="A194" s="4">
        <v>695</v>
      </c>
      <c r="B194" s="4">
        <v>1</v>
      </c>
      <c r="C194" s="4" t="s">
        <v>195</v>
      </c>
      <c r="D194" s="4">
        <v>836</v>
      </c>
      <c r="E194" s="4">
        <v>913.99999999999989</v>
      </c>
      <c r="F194" s="4">
        <v>715</v>
      </c>
      <c r="G194" s="4">
        <v>781.19999999999993</v>
      </c>
      <c r="H194" s="4">
        <v>5029366</v>
      </c>
      <c r="I194" s="4">
        <v>12281</v>
      </c>
      <c r="J194" s="4">
        <v>433195</v>
      </c>
      <c r="K194" s="4">
        <v>0</v>
      </c>
      <c r="L194" s="4">
        <v>79151</v>
      </c>
      <c r="M194" s="4">
        <v>0</v>
      </c>
      <c r="N194" s="4">
        <v>98453</v>
      </c>
      <c r="O194" s="4">
        <v>189441</v>
      </c>
      <c r="P194" s="4">
        <v>119422.5</v>
      </c>
      <c r="Q194" s="4">
        <v>10156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430738</v>
      </c>
      <c r="X194" s="4">
        <v>0</v>
      </c>
      <c r="Y194" s="4">
        <v>52648</v>
      </c>
      <c r="Z194" s="4">
        <v>14710</v>
      </c>
      <c r="AA194" s="4">
        <v>331229</v>
      </c>
      <c r="AB194" s="4">
        <v>6800790.5</v>
      </c>
      <c r="AC194" s="4">
        <v>0</v>
      </c>
      <c r="AD194" s="4">
        <v>30958</v>
      </c>
      <c r="AE194" s="4">
        <v>51738</v>
      </c>
      <c r="AF194" s="4">
        <v>0</v>
      </c>
      <c r="AG194" s="4">
        <v>143921</v>
      </c>
      <c r="AH194" s="4">
        <v>0</v>
      </c>
      <c r="AI194" s="4">
        <v>143500</v>
      </c>
      <c r="AJ194" s="4">
        <v>370117</v>
      </c>
    </row>
    <row r="195" spans="1:36" x14ac:dyDescent="0.25">
      <c r="A195" s="4">
        <v>696</v>
      </c>
      <c r="B195" s="4">
        <v>1</v>
      </c>
      <c r="C195" s="4" t="s">
        <v>196</v>
      </c>
      <c r="D195" s="4">
        <v>451</v>
      </c>
      <c r="E195" s="4">
        <v>494.40000000000003</v>
      </c>
      <c r="F195" s="4">
        <v>528</v>
      </c>
      <c r="G195" s="4">
        <v>579</v>
      </c>
      <c r="H195" s="4">
        <v>3727602</v>
      </c>
      <c r="I195" s="4">
        <v>0</v>
      </c>
      <c r="J195" s="4">
        <v>148709</v>
      </c>
      <c r="K195" s="4">
        <v>0</v>
      </c>
      <c r="L195" s="4">
        <v>125006</v>
      </c>
      <c r="M195" s="4">
        <v>245867</v>
      </c>
      <c r="N195" s="4">
        <v>183168</v>
      </c>
      <c r="O195" s="4">
        <v>140117</v>
      </c>
      <c r="P195" s="4">
        <v>88018.75</v>
      </c>
      <c r="Q195" s="4">
        <v>7527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327743</v>
      </c>
      <c r="X195" s="4">
        <v>148980</v>
      </c>
      <c r="Y195" s="4">
        <v>0</v>
      </c>
      <c r="Z195" s="4">
        <v>11644</v>
      </c>
      <c r="AA195" s="4">
        <v>245496</v>
      </c>
      <c r="AB195" s="4">
        <v>5250897.75</v>
      </c>
      <c r="AC195" s="4">
        <v>0</v>
      </c>
      <c r="AD195" s="4">
        <v>77193</v>
      </c>
      <c r="AE195" s="4">
        <v>88018.75</v>
      </c>
      <c r="AF195" s="4">
        <v>0</v>
      </c>
      <c r="AG195" s="4">
        <v>308421</v>
      </c>
      <c r="AH195" s="4">
        <v>53764</v>
      </c>
      <c r="AI195" s="4">
        <v>245496</v>
      </c>
      <c r="AJ195" s="4">
        <v>719128.75</v>
      </c>
    </row>
    <row r="196" spans="1:36" x14ac:dyDescent="0.25">
      <c r="A196" s="4">
        <v>698</v>
      </c>
      <c r="B196" s="4">
        <v>1</v>
      </c>
      <c r="C196" s="4" t="s">
        <v>197</v>
      </c>
      <c r="D196" s="4">
        <v>179</v>
      </c>
      <c r="E196" s="4">
        <v>194.60000000000002</v>
      </c>
      <c r="F196" s="4">
        <v>210</v>
      </c>
      <c r="G196" s="4">
        <v>230.2</v>
      </c>
      <c r="H196" s="4">
        <v>1482028</v>
      </c>
      <c r="I196" s="4">
        <v>6140</v>
      </c>
      <c r="J196" s="4">
        <v>152573</v>
      </c>
      <c r="K196" s="4">
        <v>0</v>
      </c>
      <c r="L196" s="4">
        <v>95200</v>
      </c>
      <c r="M196" s="4">
        <v>432215</v>
      </c>
      <c r="N196" s="4">
        <v>123358</v>
      </c>
      <c r="O196" s="4">
        <v>50705</v>
      </c>
      <c r="P196" s="4">
        <v>38383.75</v>
      </c>
      <c r="Q196" s="4">
        <v>2993</v>
      </c>
      <c r="R196" s="4">
        <v>3011</v>
      </c>
      <c r="S196" s="4">
        <v>0</v>
      </c>
      <c r="T196" s="4">
        <v>0</v>
      </c>
      <c r="U196" s="4">
        <v>0</v>
      </c>
      <c r="V196" s="4">
        <v>0</v>
      </c>
      <c r="W196" s="4">
        <v>69060</v>
      </c>
      <c r="X196" s="4">
        <v>0</v>
      </c>
      <c r="Y196" s="4">
        <v>7573</v>
      </c>
      <c r="Z196" s="4">
        <v>6049</v>
      </c>
      <c r="AA196" s="4">
        <v>97605</v>
      </c>
      <c r="AB196" s="4">
        <v>2566893.75</v>
      </c>
      <c r="AC196" s="4">
        <v>0</v>
      </c>
      <c r="AD196" s="4">
        <v>50705</v>
      </c>
      <c r="AE196" s="4">
        <v>38383.75</v>
      </c>
      <c r="AF196" s="4">
        <v>3011</v>
      </c>
      <c r="AG196" s="4">
        <v>67154.41371592239</v>
      </c>
      <c r="AH196" s="4">
        <v>0</v>
      </c>
      <c r="AI196" s="4">
        <v>97605</v>
      </c>
      <c r="AJ196" s="4">
        <v>256859.16371592239</v>
      </c>
    </row>
    <row r="197" spans="1:36" x14ac:dyDescent="0.25">
      <c r="A197" s="4">
        <v>700</v>
      </c>
      <c r="B197" s="4">
        <v>1</v>
      </c>
      <c r="C197" s="4" t="s">
        <v>198</v>
      </c>
      <c r="D197" s="4">
        <v>1817</v>
      </c>
      <c r="E197" s="4">
        <v>1990.1999999999998</v>
      </c>
      <c r="F197" s="4">
        <v>2070</v>
      </c>
      <c r="G197" s="4">
        <v>2275.2000000000003</v>
      </c>
      <c r="H197" s="4">
        <v>14647738</v>
      </c>
      <c r="I197" s="4">
        <v>0</v>
      </c>
      <c r="J197" s="4">
        <v>118867</v>
      </c>
      <c r="K197" s="4">
        <v>14509</v>
      </c>
      <c r="L197" s="4">
        <v>0</v>
      </c>
      <c r="M197" s="4">
        <v>0</v>
      </c>
      <c r="N197" s="4">
        <v>229374</v>
      </c>
      <c r="O197" s="4">
        <v>477957</v>
      </c>
      <c r="P197" s="4">
        <v>381096.25</v>
      </c>
      <c r="Q197" s="4">
        <v>29578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682560</v>
      </c>
      <c r="X197" s="4">
        <v>0</v>
      </c>
      <c r="Y197" s="4">
        <v>31012</v>
      </c>
      <c r="Z197" s="4">
        <v>44950</v>
      </c>
      <c r="AA197" s="4">
        <v>964685</v>
      </c>
      <c r="AB197" s="4">
        <v>17622326.25</v>
      </c>
      <c r="AC197" s="4">
        <v>0</v>
      </c>
      <c r="AD197" s="4">
        <v>169190</v>
      </c>
      <c r="AE197" s="4">
        <v>381096.25</v>
      </c>
      <c r="AF197" s="4">
        <v>0</v>
      </c>
      <c r="AG197" s="4">
        <v>491870</v>
      </c>
      <c r="AH197" s="4">
        <v>0</v>
      </c>
      <c r="AI197" s="4">
        <v>964685</v>
      </c>
      <c r="AJ197" s="4">
        <v>2006841.25</v>
      </c>
    </row>
    <row r="198" spans="1:36" x14ac:dyDescent="0.25">
      <c r="A198" s="4">
        <v>701</v>
      </c>
      <c r="B198" s="4">
        <v>1</v>
      </c>
      <c r="C198" s="4" t="s">
        <v>199</v>
      </c>
      <c r="D198" s="4">
        <v>2067</v>
      </c>
      <c r="E198" s="4">
        <v>2252.4</v>
      </c>
      <c r="F198" s="4">
        <v>2367</v>
      </c>
      <c r="G198" s="4">
        <v>2581.4</v>
      </c>
      <c r="H198" s="4">
        <v>16619053</v>
      </c>
      <c r="I198" s="4">
        <v>18421</v>
      </c>
      <c r="J198" s="4">
        <v>1384913</v>
      </c>
      <c r="K198" s="4">
        <v>14454</v>
      </c>
      <c r="L198" s="4">
        <v>0</v>
      </c>
      <c r="M198" s="4">
        <v>0</v>
      </c>
      <c r="N198" s="4">
        <v>432268</v>
      </c>
      <c r="O198" s="4">
        <v>617729</v>
      </c>
      <c r="P198" s="4">
        <v>432228.75</v>
      </c>
      <c r="Q198" s="4">
        <v>33558</v>
      </c>
      <c r="R198" s="4">
        <v>2685</v>
      </c>
      <c r="S198" s="4">
        <v>0</v>
      </c>
      <c r="T198" s="4">
        <v>0</v>
      </c>
      <c r="U198" s="4">
        <v>0</v>
      </c>
      <c r="V198" s="4">
        <v>0</v>
      </c>
      <c r="W198" s="4">
        <v>774420</v>
      </c>
      <c r="X198" s="4">
        <v>0</v>
      </c>
      <c r="Y198" s="4">
        <v>0</v>
      </c>
      <c r="Z198" s="4">
        <v>49987</v>
      </c>
      <c r="AA198" s="4">
        <v>1094514</v>
      </c>
      <c r="AB198" s="4">
        <v>21474230.75</v>
      </c>
      <c r="AC198" s="4">
        <v>0</v>
      </c>
      <c r="AD198" s="4">
        <v>119385</v>
      </c>
      <c r="AE198" s="4">
        <v>325535</v>
      </c>
      <c r="AF198" s="4">
        <v>2022</v>
      </c>
      <c r="AG198" s="4">
        <v>338024</v>
      </c>
      <c r="AH198" s="4">
        <v>0</v>
      </c>
      <c r="AI198" s="4">
        <v>824338</v>
      </c>
      <c r="AJ198" s="4">
        <v>1609304</v>
      </c>
    </row>
    <row r="199" spans="1:36" x14ac:dyDescent="0.25">
      <c r="A199" s="4">
        <v>704</v>
      </c>
      <c r="B199" s="4">
        <v>1</v>
      </c>
      <c r="C199" s="4" t="s">
        <v>200</v>
      </c>
      <c r="D199" s="4">
        <v>1812</v>
      </c>
      <c r="E199" s="4">
        <v>1985.8</v>
      </c>
      <c r="F199" s="4">
        <v>1816</v>
      </c>
      <c r="G199" s="4">
        <v>1983.9999999999998</v>
      </c>
      <c r="H199" s="4">
        <v>12772992</v>
      </c>
      <c r="I199" s="4">
        <v>0</v>
      </c>
      <c r="J199" s="4">
        <v>469756</v>
      </c>
      <c r="K199" s="4">
        <v>14568</v>
      </c>
      <c r="L199" s="4">
        <v>0</v>
      </c>
      <c r="M199" s="4">
        <v>0</v>
      </c>
      <c r="N199" s="4">
        <v>299401.21967292501</v>
      </c>
      <c r="O199" s="4">
        <v>440788</v>
      </c>
      <c r="P199" s="4">
        <v>330528.75</v>
      </c>
      <c r="Q199" s="4">
        <v>25792</v>
      </c>
      <c r="R199" s="4">
        <v>30792</v>
      </c>
      <c r="S199" s="4">
        <v>0</v>
      </c>
      <c r="T199" s="4">
        <v>0</v>
      </c>
      <c r="U199" s="4">
        <v>0</v>
      </c>
      <c r="V199" s="4">
        <v>0</v>
      </c>
      <c r="W199" s="4">
        <v>595200</v>
      </c>
      <c r="X199" s="4">
        <v>468780</v>
      </c>
      <c r="Y199" s="4">
        <v>0</v>
      </c>
      <c r="Z199" s="4">
        <v>41110</v>
      </c>
      <c r="AA199" s="4">
        <v>841216</v>
      </c>
      <c r="AB199" s="4">
        <v>15862143.969672926</v>
      </c>
      <c r="AC199" s="4">
        <v>0</v>
      </c>
      <c r="AD199" s="4">
        <v>126043</v>
      </c>
      <c r="AE199" s="4">
        <v>330528.75</v>
      </c>
      <c r="AF199" s="4">
        <v>30792</v>
      </c>
      <c r="AG199" s="4">
        <v>355280</v>
      </c>
      <c r="AH199" s="4">
        <v>169174</v>
      </c>
      <c r="AI199" s="4">
        <v>841216</v>
      </c>
      <c r="AJ199" s="4">
        <v>1683859.75</v>
      </c>
    </row>
    <row r="200" spans="1:36" x14ac:dyDescent="0.25">
      <c r="A200" s="4">
        <v>706</v>
      </c>
      <c r="B200" s="4">
        <v>1</v>
      </c>
      <c r="C200" s="4" t="s">
        <v>201</v>
      </c>
      <c r="D200" s="4">
        <v>1375</v>
      </c>
      <c r="E200" s="4">
        <v>1501.2</v>
      </c>
      <c r="F200" s="4">
        <v>1725</v>
      </c>
      <c r="G200" s="4">
        <v>1890.3999999999999</v>
      </c>
      <c r="H200" s="4">
        <v>12170395</v>
      </c>
      <c r="I200" s="4">
        <v>0</v>
      </c>
      <c r="J200" s="4">
        <v>787499</v>
      </c>
      <c r="K200" s="4">
        <v>14598</v>
      </c>
      <c r="L200" s="4">
        <v>0</v>
      </c>
      <c r="M200" s="4">
        <v>0</v>
      </c>
      <c r="N200" s="4">
        <v>274752</v>
      </c>
      <c r="O200" s="4">
        <v>439032</v>
      </c>
      <c r="P200" s="4">
        <v>314448.75</v>
      </c>
      <c r="Q200" s="4">
        <v>24575</v>
      </c>
      <c r="R200" s="4">
        <v>4972</v>
      </c>
      <c r="S200" s="4">
        <v>0</v>
      </c>
      <c r="T200" s="4">
        <v>0</v>
      </c>
      <c r="U200" s="4">
        <v>0</v>
      </c>
      <c r="V200" s="4">
        <v>-6438</v>
      </c>
      <c r="W200" s="4">
        <v>599843</v>
      </c>
      <c r="X200" s="4">
        <v>0</v>
      </c>
      <c r="Y200" s="4">
        <v>132052</v>
      </c>
      <c r="Z200" s="4">
        <v>35811</v>
      </c>
      <c r="AA200" s="4">
        <v>801530</v>
      </c>
      <c r="AB200" s="4">
        <v>15593069.75</v>
      </c>
      <c r="AC200" s="4">
        <v>0</v>
      </c>
      <c r="AD200" s="4">
        <v>65624</v>
      </c>
      <c r="AE200" s="4">
        <v>207740</v>
      </c>
      <c r="AF200" s="4">
        <v>3285</v>
      </c>
      <c r="AG200" s="4">
        <v>238755</v>
      </c>
      <c r="AH200" s="4">
        <v>0</v>
      </c>
      <c r="AI200" s="4">
        <v>529530</v>
      </c>
      <c r="AJ200" s="4">
        <v>1044934</v>
      </c>
    </row>
    <row r="201" spans="1:36" x14ac:dyDescent="0.25">
      <c r="A201" s="4">
        <v>707</v>
      </c>
      <c r="B201" s="4">
        <v>1</v>
      </c>
      <c r="C201" s="4" t="s">
        <v>202</v>
      </c>
      <c r="D201" s="4">
        <v>82</v>
      </c>
      <c r="E201" s="4">
        <v>90.4</v>
      </c>
      <c r="F201" s="4">
        <v>94</v>
      </c>
      <c r="G201" s="4">
        <v>102.4</v>
      </c>
      <c r="H201" s="4">
        <v>659251</v>
      </c>
      <c r="I201" s="4">
        <v>0</v>
      </c>
      <c r="J201" s="4">
        <v>80234</v>
      </c>
      <c r="K201" s="4">
        <v>0</v>
      </c>
      <c r="L201" s="4">
        <v>49764</v>
      </c>
      <c r="M201" s="4">
        <v>147703</v>
      </c>
      <c r="N201" s="4">
        <v>48275</v>
      </c>
      <c r="O201" s="4">
        <v>22268</v>
      </c>
      <c r="P201" s="4">
        <v>8323.75</v>
      </c>
      <c r="Q201" s="4">
        <v>1331</v>
      </c>
      <c r="R201" s="4">
        <v>7747</v>
      </c>
      <c r="S201" s="4">
        <v>0</v>
      </c>
      <c r="T201" s="4">
        <v>0</v>
      </c>
      <c r="U201" s="4">
        <v>0</v>
      </c>
      <c r="V201" s="4">
        <v>0</v>
      </c>
      <c r="W201" s="4">
        <v>174688</v>
      </c>
      <c r="X201" s="4">
        <v>0</v>
      </c>
      <c r="Y201" s="4">
        <v>3967</v>
      </c>
      <c r="Z201" s="4">
        <v>1967</v>
      </c>
      <c r="AA201" s="4">
        <v>43418</v>
      </c>
      <c r="AB201" s="4">
        <v>1248936.75</v>
      </c>
      <c r="AC201" s="4">
        <v>0</v>
      </c>
      <c r="AD201" s="4">
        <v>1070</v>
      </c>
      <c r="AE201" s="4">
        <v>25</v>
      </c>
      <c r="AF201" s="4">
        <v>23</v>
      </c>
      <c r="AG201" s="4">
        <v>702</v>
      </c>
      <c r="AH201" s="4">
        <v>0</v>
      </c>
      <c r="AI201" s="4">
        <v>130</v>
      </c>
      <c r="AJ201" s="4">
        <v>1950</v>
      </c>
    </row>
    <row r="202" spans="1:36" x14ac:dyDescent="0.25">
      <c r="A202" s="4">
        <v>709</v>
      </c>
      <c r="B202" s="4">
        <v>1</v>
      </c>
      <c r="C202" s="4" t="s">
        <v>203</v>
      </c>
      <c r="D202" s="4">
        <v>10408.6</v>
      </c>
      <c r="E202" s="4">
        <v>11309</v>
      </c>
      <c r="F202" s="4">
        <v>8096.6</v>
      </c>
      <c r="G202" s="4">
        <v>8851.0000000000018</v>
      </c>
      <c r="H202" s="4">
        <v>56982738</v>
      </c>
      <c r="I202" s="4">
        <v>266084</v>
      </c>
      <c r="J202" s="4">
        <v>6749035</v>
      </c>
      <c r="K202" s="4">
        <v>18486</v>
      </c>
      <c r="L202" s="4">
        <v>0</v>
      </c>
      <c r="M202" s="4">
        <v>0</v>
      </c>
      <c r="N202" s="4">
        <v>717198</v>
      </c>
      <c r="O202" s="4">
        <v>1946760</v>
      </c>
      <c r="P202" s="4">
        <v>442550</v>
      </c>
      <c r="Q202" s="4">
        <v>115063</v>
      </c>
      <c r="R202" s="4">
        <v>429982</v>
      </c>
      <c r="S202" s="4">
        <v>0</v>
      </c>
      <c r="T202" s="4">
        <v>0</v>
      </c>
      <c r="U202" s="4">
        <v>0</v>
      </c>
      <c r="V202" s="4">
        <v>-7726</v>
      </c>
      <c r="W202" s="4">
        <v>8379950</v>
      </c>
      <c r="X202" s="4">
        <v>0</v>
      </c>
      <c r="Y202" s="4">
        <v>146223</v>
      </c>
      <c r="Z202" s="4">
        <v>523643</v>
      </c>
      <c r="AA202" s="4">
        <v>3752824</v>
      </c>
      <c r="AB202" s="4">
        <v>80462810</v>
      </c>
      <c r="AC202" s="4">
        <v>0</v>
      </c>
      <c r="AD202" s="4">
        <v>852963</v>
      </c>
      <c r="AE202" s="4">
        <v>442550</v>
      </c>
      <c r="AF202" s="4">
        <v>429982</v>
      </c>
      <c r="AG202" s="4">
        <v>7615314</v>
      </c>
      <c r="AH202" s="4">
        <v>0</v>
      </c>
      <c r="AI202" s="4">
        <v>3752824</v>
      </c>
      <c r="AJ202" s="4">
        <v>13093633</v>
      </c>
    </row>
    <row r="203" spans="1:36" x14ac:dyDescent="0.25">
      <c r="A203" s="4">
        <v>712</v>
      </c>
      <c r="B203" s="4">
        <v>1</v>
      </c>
      <c r="C203" s="4" t="s">
        <v>204</v>
      </c>
      <c r="D203" s="4">
        <v>572</v>
      </c>
      <c r="E203" s="4">
        <v>627.19999999999993</v>
      </c>
      <c r="F203" s="4">
        <v>480</v>
      </c>
      <c r="G203" s="4">
        <v>520.20000000000005</v>
      </c>
      <c r="H203" s="4">
        <v>3349048</v>
      </c>
      <c r="I203" s="4">
        <v>0</v>
      </c>
      <c r="J203" s="4">
        <v>482130</v>
      </c>
      <c r="K203" s="4">
        <v>0</v>
      </c>
      <c r="L203" s="4">
        <v>129644</v>
      </c>
      <c r="M203" s="4">
        <v>0</v>
      </c>
      <c r="N203" s="4">
        <v>106436.22064850001</v>
      </c>
      <c r="O203" s="4">
        <v>113958</v>
      </c>
      <c r="P203" s="4">
        <v>86285</v>
      </c>
      <c r="Q203" s="4">
        <v>6763</v>
      </c>
      <c r="R203" s="4">
        <v>14586</v>
      </c>
      <c r="S203" s="4">
        <v>0</v>
      </c>
      <c r="T203" s="4">
        <v>0</v>
      </c>
      <c r="U203" s="4">
        <v>0</v>
      </c>
      <c r="V203" s="4">
        <v>0</v>
      </c>
      <c r="W203" s="4">
        <v>156060</v>
      </c>
      <c r="X203" s="4">
        <v>0</v>
      </c>
      <c r="Y203" s="4">
        <v>0</v>
      </c>
      <c r="Z203" s="4">
        <v>11136</v>
      </c>
      <c r="AA203" s="4">
        <v>220565</v>
      </c>
      <c r="AB203" s="4">
        <v>4676611.2206485001</v>
      </c>
      <c r="AC203" s="4">
        <v>0</v>
      </c>
      <c r="AD203" s="4">
        <v>46154</v>
      </c>
      <c r="AE203" s="4">
        <v>82485</v>
      </c>
      <c r="AF203" s="4">
        <v>13944</v>
      </c>
      <c r="AG203" s="4">
        <v>86461</v>
      </c>
      <c r="AH203" s="4">
        <v>0</v>
      </c>
      <c r="AI203" s="4">
        <v>210852</v>
      </c>
      <c r="AJ203" s="4">
        <v>439896</v>
      </c>
    </row>
    <row r="204" spans="1:36" x14ac:dyDescent="0.25">
      <c r="A204" s="4">
        <v>716</v>
      </c>
      <c r="B204" s="4">
        <v>1</v>
      </c>
      <c r="C204" s="4" t="s">
        <v>205</v>
      </c>
      <c r="D204" s="4">
        <v>1797</v>
      </c>
      <c r="E204" s="4">
        <v>1953.8000000000002</v>
      </c>
      <c r="F204" s="4">
        <v>1614</v>
      </c>
      <c r="G204" s="4">
        <v>1759.7999999999997</v>
      </c>
      <c r="H204" s="4">
        <v>11329592</v>
      </c>
      <c r="I204" s="4">
        <v>0</v>
      </c>
      <c r="J204" s="4">
        <v>191318</v>
      </c>
      <c r="K204" s="4">
        <v>14629</v>
      </c>
      <c r="L204" s="4">
        <v>0</v>
      </c>
      <c r="M204" s="4">
        <v>0</v>
      </c>
      <c r="N204" s="4">
        <v>192819</v>
      </c>
      <c r="O204" s="4">
        <v>390191</v>
      </c>
      <c r="P204" s="4">
        <v>294766.25</v>
      </c>
      <c r="Q204" s="4">
        <v>22877</v>
      </c>
      <c r="R204" s="4">
        <v>7602</v>
      </c>
      <c r="S204" s="4">
        <v>0</v>
      </c>
      <c r="T204" s="4">
        <v>0</v>
      </c>
      <c r="U204" s="4">
        <v>0</v>
      </c>
      <c r="V204" s="4">
        <v>0</v>
      </c>
      <c r="W204" s="4">
        <v>527940</v>
      </c>
      <c r="X204" s="4">
        <v>0</v>
      </c>
      <c r="Y204" s="4">
        <v>5409</v>
      </c>
      <c r="Z204" s="4">
        <v>39499</v>
      </c>
      <c r="AA204" s="4">
        <v>746155</v>
      </c>
      <c r="AB204" s="4">
        <v>13762797.25</v>
      </c>
      <c r="AC204" s="4">
        <v>0</v>
      </c>
      <c r="AD204" s="4">
        <v>119457</v>
      </c>
      <c r="AE204" s="4">
        <v>232077</v>
      </c>
      <c r="AF204" s="4">
        <v>5985</v>
      </c>
      <c r="AG204" s="4">
        <v>240894</v>
      </c>
      <c r="AH204" s="4">
        <v>0</v>
      </c>
      <c r="AI204" s="4">
        <v>587467</v>
      </c>
      <c r="AJ204" s="4">
        <v>1185880</v>
      </c>
    </row>
    <row r="205" spans="1:36" x14ac:dyDescent="0.25">
      <c r="A205" s="4">
        <v>717</v>
      </c>
      <c r="B205" s="4">
        <v>1</v>
      </c>
      <c r="C205" s="4" t="s">
        <v>206</v>
      </c>
      <c r="D205" s="4">
        <v>1926</v>
      </c>
      <c r="E205" s="4">
        <v>2117.8000000000002</v>
      </c>
      <c r="F205" s="4">
        <v>1910</v>
      </c>
      <c r="G205" s="4">
        <v>2102.9999999999995</v>
      </c>
      <c r="H205" s="4">
        <v>13539114</v>
      </c>
      <c r="I205" s="4">
        <v>103363</v>
      </c>
      <c r="J205" s="4">
        <v>246748</v>
      </c>
      <c r="K205" s="4">
        <v>46422</v>
      </c>
      <c r="L205" s="4">
        <v>0</v>
      </c>
      <c r="M205" s="4">
        <v>0</v>
      </c>
      <c r="N205" s="4">
        <v>179732</v>
      </c>
      <c r="O205" s="4">
        <v>461221</v>
      </c>
      <c r="P205" s="4">
        <v>350955</v>
      </c>
      <c r="Q205" s="4">
        <v>27339</v>
      </c>
      <c r="R205" s="4">
        <v>32407</v>
      </c>
      <c r="S205" s="4">
        <v>0</v>
      </c>
      <c r="T205" s="4">
        <v>0</v>
      </c>
      <c r="U205" s="4">
        <v>0</v>
      </c>
      <c r="V205" s="4">
        <v>0</v>
      </c>
      <c r="W205" s="4">
        <v>630900</v>
      </c>
      <c r="X205" s="4">
        <v>0</v>
      </c>
      <c r="Y205" s="4">
        <v>0</v>
      </c>
      <c r="Z205" s="4">
        <v>74322</v>
      </c>
      <c r="AA205" s="4">
        <v>891672</v>
      </c>
      <c r="AB205" s="4">
        <v>16584195</v>
      </c>
      <c r="AC205" s="4">
        <v>0</v>
      </c>
      <c r="AD205" s="4">
        <v>134130</v>
      </c>
      <c r="AE205" s="4">
        <v>323073</v>
      </c>
      <c r="AF205" s="4">
        <v>29832</v>
      </c>
      <c r="AG205" s="4">
        <v>336587</v>
      </c>
      <c r="AH205" s="4">
        <v>0</v>
      </c>
      <c r="AI205" s="4">
        <v>820833</v>
      </c>
      <c r="AJ205" s="4">
        <v>1644455</v>
      </c>
    </row>
    <row r="206" spans="1:36" x14ac:dyDescent="0.25">
      <c r="A206" s="4">
        <v>719</v>
      </c>
      <c r="B206" s="4">
        <v>1</v>
      </c>
      <c r="C206" s="4" t="s">
        <v>207</v>
      </c>
      <c r="D206" s="4">
        <v>8749</v>
      </c>
      <c r="E206" s="4">
        <v>9592.4</v>
      </c>
      <c r="F206" s="4">
        <v>9087</v>
      </c>
      <c r="G206" s="4">
        <v>9953.5999999999985</v>
      </c>
      <c r="H206" s="4">
        <v>64081277</v>
      </c>
      <c r="I206" s="4">
        <v>0</v>
      </c>
      <c r="J206" s="4">
        <v>436890</v>
      </c>
      <c r="K206" s="4">
        <v>189519</v>
      </c>
      <c r="L206" s="4">
        <v>0</v>
      </c>
      <c r="M206" s="4">
        <v>0</v>
      </c>
      <c r="N206" s="4">
        <v>6664</v>
      </c>
      <c r="O206" s="4">
        <v>2160261</v>
      </c>
      <c r="P206" s="4">
        <v>1322557.5</v>
      </c>
      <c r="Q206" s="4">
        <v>129397</v>
      </c>
      <c r="R206" s="4">
        <v>27870</v>
      </c>
      <c r="S206" s="4">
        <v>0</v>
      </c>
      <c r="T206" s="4">
        <v>0</v>
      </c>
      <c r="U206" s="4">
        <v>0</v>
      </c>
      <c r="V206" s="4">
        <v>-15451</v>
      </c>
      <c r="W206" s="4">
        <v>9196828</v>
      </c>
      <c r="X206" s="4">
        <v>2322060</v>
      </c>
      <c r="Y206" s="4">
        <v>0</v>
      </c>
      <c r="Z206" s="4">
        <v>385556</v>
      </c>
      <c r="AA206" s="4">
        <v>4220326</v>
      </c>
      <c r="AB206" s="4">
        <v>82141694.5</v>
      </c>
      <c r="AC206" s="4">
        <v>0</v>
      </c>
      <c r="AD206" s="4">
        <v>610505</v>
      </c>
      <c r="AE206" s="4">
        <v>1322557.5</v>
      </c>
      <c r="AF206" s="4">
        <v>27870</v>
      </c>
      <c r="AG206" s="4">
        <v>8101524</v>
      </c>
      <c r="AH206" s="4">
        <v>837989</v>
      </c>
      <c r="AI206" s="4">
        <v>4220326</v>
      </c>
      <c r="AJ206" s="4">
        <v>14282782.5</v>
      </c>
    </row>
    <row r="207" spans="1:36" x14ac:dyDescent="0.25">
      <c r="A207" s="4">
        <v>720</v>
      </c>
      <c r="B207" s="4">
        <v>1</v>
      </c>
      <c r="C207" s="4" t="s">
        <v>208</v>
      </c>
      <c r="D207" s="4">
        <v>9270</v>
      </c>
      <c r="E207" s="4">
        <v>10165.000000000002</v>
      </c>
      <c r="F207" s="4">
        <v>8332</v>
      </c>
      <c r="G207" s="4">
        <v>9151.6</v>
      </c>
      <c r="H207" s="4">
        <v>58918001</v>
      </c>
      <c r="I207" s="4">
        <v>422664</v>
      </c>
      <c r="J207" s="4">
        <v>3067356</v>
      </c>
      <c r="K207" s="4">
        <v>719921</v>
      </c>
      <c r="L207" s="4">
        <v>0</v>
      </c>
      <c r="M207" s="4">
        <v>0</v>
      </c>
      <c r="N207" s="4">
        <v>59075.79189</v>
      </c>
      <c r="O207" s="4">
        <v>1968683</v>
      </c>
      <c r="P207" s="4">
        <v>1525495</v>
      </c>
      <c r="Q207" s="4">
        <v>118971</v>
      </c>
      <c r="R207" s="4">
        <v>172508</v>
      </c>
      <c r="S207" s="4">
        <v>0</v>
      </c>
      <c r="T207" s="4">
        <v>0</v>
      </c>
      <c r="U207" s="4">
        <v>0</v>
      </c>
      <c r="V207" s="4">
        <v>-15451</v>
      </c>
      <c r="W207" s="4">
        <v>2745480</v>
      </c>
      <c r="X207" s="4">
        <v>0</v>
      </c>
      <c r="Y207" s="4">
        <v>0</v>
      </c>
      <c r="Z207" s="4">
        <v>389671</v>
      </c>
      <c r="AA207" s="4">
        <v>3880278</v>
      </c>
      <c r="AB207" s="4">
        <v>73972652.791889995</v>
      </c>
      <c r="AC207" s="4">
        <v>0</v>
      </c>
      <c r="AD207" s="4">
        <v>598037</v>
      </c>
      <c r="AE207" s="4">
        <v>1438683</v>
      </c>
      <c r="AF207" s="4">
        <v>162691</v>
      </c>
      <c r="AG207" s="4">
        <v>1500584</v>
      </c>
      <c r="AH207" s="4">
        <v>0</v>
      </c>
      <c r="AI207" s="4">
        <v>3659462</v>
      </c>
      <c r="AJ207" s="4">
        <v>7359457</v>
      </c>
    </row>
    <row r="208" spans="1:36" x14ac:dyDescent="0.25">
      <c r="A208" s="4">
        <v>721</v>
      </c>
      <c r="B208" s="4">
        <v>1</v>
      </c>
      <c r="C208" s="4" t="s">
        <v>209</v>
      </c>
      <c r="D208" s="4">
        <v>3976</v>
      </c>
      <c r="E208" s="4">
        <v>4351.7999999999993</v>
      </c>
      <c r="F208" s="4">
        <v>4297</v>
      </c>
      <c r="G208" s="4">
        <v>4703.2000000000007</v>
      </c>
      <c r="H208" s="4">
        <v>30279202</v>
      </c>
      <c r="I208" s="4">
        <v>112574</v>
      </c>
      <c r="J208" s="4">
        <v>221608</v>
      </c>
      <c r="K208" s="4">
        <v>14286</v>
      </c>
      <c r="L208" s="4">
        <v>0</v>
      </c>
      <c r="M208" s="4">
        <v>0</v>
      </c>
      <c r="N208" s="4">
        <v>412201</v>
      </c>
      <c r="O208" s="4">
        <v>1020451</v>
      </c>
      <c r="P208" s="4">
        <v>723991.25</v>
      </c>
      <c r="Q208" s="4">
        <v>61142</v>
      </c>
      <c r="R208" s="4">
        <v>6773</v>
      </c>
      <c r="S208" s="4">
        <v>0</v>
      </c>
      <c r="T208" s="4">
        <v>0</v>
      </c>
      <c r="U208" s="4">
        <v>0</v>
      </c>
      <c r="V208" s="4">
        <v>-15451</v>
      </c>
      <c r="W208" s="4">
        <v>2571239</v>
      </c>
      <c r="X208" s="4">
        <v>0</v>
      </c>
      <c r="Y208" s="4">
        <v>0</v>
      </c>
      <c r="Z208" s="4">
        <v>176178</v>
      </c>
      <c r="AA208" s="4">
        <v>1994157</v>
      </c>
      <c r="AB208" s="4">
        <v>37578351.25</v>
      </c>
      <c r="AC208" s="4">
        <v>0</v>
      </c>
      <c r="AD208" s="4">
        <v>246066</v>
      </c>
      <c r="AE208" s="4">
        <v>640446</v>
      </c>
      <c r="AF208" s="4">
        <v>5991</v>
      </c>
      <c r="AG208" s="4">
        <v>1749743</v>
      </c>
      <c r="AH208" s="4">
        <v>0</v>
      </c>
      <c r="AI208" s="4">
        <v>1764041</v>
      </c>
      <c r="AJ208" s="4">
        <v>4406287</v>
      </c>
    </row>
    <row r="209" spans="1:36" x14ac:dyDescent="0.25">
      <c r="A209" s="4">
        <v>726</v>
      </c>
      <c r="B209" s="4">
        <v>1</v>
      </c>
      <c r="C209" s="4" t="s">
        <v>210</v>
      </c>
      <c r="D209" s="4">
        <v>2476</v>
      </c>
      <c r="E209" s="4">
        <v>2707.8</v>
      </c>
      <c r="F209" s="4">
        <v>2915</v>
      </c>
      <c r="G209" s="4">
        <v>3188.0000000000005</v>
      </c>
      <c r="H209" s="4">
        <v>20524344</v>
      </c>
      <c r="I209" s="4">
        <v>94153</v>
      </c>
      <c r="J209" s="4">
        <v>310800</v>
      </c>
      <c r="K209" s="4">
        <v>14385</v>
      </c>
      <c r="L209" s="4">
        <v>0</v>
      </c>
      <c r="M209" s="4">
        <v>0</v>
      </c>
      <c r="N209" s="4">
        <v>302666</v>
      </c>
      <c r="O209" s="4">
        <v>695877</v>
      </c>
      <c r="P209" s="4">
        <v>407165</v>
      </c>
      <c r="Q209" s="4">
        <v>41444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3135781</v>
      </c>
      <c r="X209" s="4">
        <v>0</v>
      </c>
      <c r="Y209" s="4">
        <v>0</v>
      </c>
      <c r="Z209" s="4">
        <v>108725</v>
      </c>
      <c r="AA209" s="4">
        <v>1351712</v>
      </c>
      <c r="AB209" s="4">
        <v>26987052</v>
      </c>
      <c r="AC209" s="4">
        <v>0</v>
      </c>
      <c r="AD209" s="4">
        <v>243818</v>
      </c>
      <c r="AE209" s="4">
        <v>407165</v>
      </c>
      <c r="AF209" s="4">
        <v>0</v>
      </c>
      <c r="AG209" s="4">
        <v>2843701</v>
      </c>
      <c r="AH209" s="4">
        <v>0</v>
      </c>
      <c r="AI209" s="4">
        <v>1351712</v>
      </c>
      <c r="AJ209" s="4">
        <v>4846396</v>
      </c>
    </row>
    <row r="210" spans="1:36" x14ac:dyDescent="0.25">
      <c r="A210" s="4">
        <v>727</v>
      </c>
      <c r="B210" s="4">
        <v>1</v>
      </c>
      <c r="C210" s="4" t="s">
        <v>211</v>
      </c>
      <c r="D210" s="4">
        <v>3786</v>
      </c>
      <c r="E210" s="4">
        <v>4146.2</v>
      </c>
      <c r="F210" s="4">
        <v>3004</v>
      </c>
      <c r="G210" s="4">
        <v>3289</v>
      </c>
      <c r="H210" s="4">
        <v>21174582</v>
      </c>
      <c r="I210" s="4">
        <v>158627</v>
      </c>
      <c r="J210" s="4">
        <v>476139</v>
      </c>
      <c r="K210" s="4">
        <v>29347</v>
      </c>
      <c r="L210" s="4">
        <v>0</v>
      </c>
      <c r="M210" s="4">
        <v>0</v>
      </c>
      <c r="N210" s="4">
        <v>153543</v>
      </c>
      <c r="O210" s="4">
        <v>716669</v>
      </c>
      <c r="P210" s="4">
        <v>445985</v>
      </c>
      <c r="Q210" s="4">
        <v>42757</v>
      </c>
      <c r="R210" s="4">
        <v>28022</v>
      </c>
      <c r="S210" s="4">
        <v>0</v>
      </c>
      <c r="T210" s="4">
        <v>0</v>
      </c>
      <c r="U210" s="4">
        <v>0</v>
      </c>
      <c r="V210" s="4">
        <v>0</v>
      </c>
      <c r="W210" s="4">
        <v>2761675</v>
      </c>
      <c r="X210" s="4">
        <v>794560</v>
      </c>
      <c r="Y210" s="4">
        <v>3606</v>
      </c>
      <c r="Z210" s="4">
        <v>133173</v>
      </c>
      <c r="AA210" s="4">
        <v>1394536</v>
      </c>
      <c r="AB210" s="4">
        <v>27518661</v>
      </c>
      <c r="AC210" s="4">
        <v>0</v>
      </c>
      <c r="AD210" s="4">
        <v>153132</v>
      </c>
      <c r="AE210" s="4">
        <v>300135</v>
      </c>
      <c r="AF210" s="4">
        <v>18858</v>
      </c>
      <c r="AG210" s="4">
        <v>1665028</v>
      </c>
      <c r="AH210" s="4">
        <v>230129</v>
      </c>
      <c r="AI210" s="4">
        <v>938481</v>
      </c>
      <c r="AJ210" s="4">
        <v>3075634</v>
      </c>
    </row>
    <row r="211" spans="1:36" x14ac:dyDescent="0.25">
      <c r="A211" s="4">
        <v>728</v>
      </c>
      <c r="B211" s="4">
        <v>1</v>
      </c>
      <c r="C211" s="4" t="s">
        <v>212</v>
      </c>
      <c r="D211" s="4">
        <v>14775</v>
      </c>
      <c r="E211" s="4">
        <v>16143.2</v>
      </c>
      <c r="F211" s="4">
        <v>13417</v>
      </c>
      <c r="G211" s="4">
        <v>14626.4</v>
      </c>
      <c r="H211" s="4">
        <v>94164763</v>
      </c>
      <c r="I211" s="4">
        <v>418571</v>
      </c>
      <c r="J211" s="4">
        <v>1206976</v>
      </c>
      <c r="K211" s="4">
        <v>180862</v>
      </c>
      <c r="L211" s="4">
        <v>0</v>
      </c>
      <c r="M211" s="4">
        <v>0</v>
      </c>
      <c r="N211" s="4">
        <v>451610</v>
      </c>
      <c r="O211" s="4">
        <v>3178905</v>
      </c>
      <c r="P211" s="4">
        <v>2047553.75</v>
      </c>
      <c r="Q211" s="4">
        <v>190143</v>
      </c>
      <c r="R211" s="4">
        <v>82054</v>
      </c>
      <c r="S211" s="4">
        <v>0</v>
      </c>
      <c r="T211" s="4">
        <v>0</v>
      </c>
      <c r="U211" s="4">
        <v>224407</v>
      </c>
      <c r="V211" s="4">
        <v>0</v>
      </c>
      <c r="W211" s="4">
        <v>11220204</v>
      </c>
      <c r="X211" s="4">
        <v>0</v>
      </c>
      <c r="Y211" s="4">
        <v>0</v>
      </c>
      <c r="Z211" s="4">
        <v>519097</v>
      </c>
      <c r="AA211" s="4">
        <v>6201594</v>
      </c>
      <c r="AB211" s="4">
        <v>120086739.75</v>
      </c>
      <c r="AC211" s="4">
        <v>0</v>
      </c>
      <c r="AD211" s="4">
        <v>817323</v>
      </c>
      <c r="AE211" s="4">
        <v>1776254</v>
      </c>
      <c r="AF211" s="4">
        <v>71182</v>
      </c>
      <c r="AG211" s="4">
        <v>8146861</v>
      </c>
      <c r="AH211" s="4">
        <v>0</v>
      </c>
      <c r="AI211" s="4">
        <v>5379885</v>
      </c>
      <c r="AJ211" s="4">
        <v>16191505</v>
      </c>
    </row>
    <row r="212" spans="1:36" x14ac:dyDescent="0.25">
      <c r="A212" s="4">
        <v>738</v>
      </c>
      <c r="B212" s="4">
        <v>1</v>
      </c>
      <c r="C212" s="4" t="s">
        <v>213</v>
      </c>
      <c r="D212" s="4">
        <v>695</v>
      </c>
      <c r="E212" s="4">
        <v>758.60000000000014</v>
      </c>
      <c r="F212" s="4">
        <v>1050</v>
      </c>
      <c r="G212" s="4">
        <v>1149.3999999999999</v>
      </c>
      <c r="H212" s="4">
        <v>7399837</v>
      </c>
      <c r="I212" s="4">
        <v>0</v>
      </c>
      <c r="J212" s="4">
        <v>154700</v>
      </c>
      <c r="K212" s="4">
        <v>0</v>
      </c>
      <c r="L212" s="4">
        <v>0</v>
      </c>
      <c r="M212" s="4">
        <v>0</v>
      </c>
      <c r="N212" s="4">
        <v>196766</v>
      </c>
      <c r="O212" s="4">
        <v>259937</v>
      </c>
      <c r="P212" s="4">
        <v>179147.5</v>
      </c>
      <c r="Q212" s="4">
        <v>14942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574700</v>
      </c>
      <c r="X212" s="4">
        <v>0</v>
      </c>
      <c r="Y212" s="4">
        <v>0</v>
      </c>
      <c r="Z212" s="4">
        <v>19045</v>
      </c>
      <c r="AA212" s="4">
        <v>487346</v>
      </c>
      <c r="AB212" s="4">
        <v>9286420.5</v>
      </c>
      <c r="AC212" s="4">
        <v>0</v>
      </c>
      <c r="AD212" s="4">
        <v>47680</v>
      </c>
      <c r="AE212" s="4">
        <v>152436</v>
      </c>
      <c r="AF212" s="4">
        <v>0</v>
      </c>
      <c r="AG212" s="4">
        <v>365646</v>
      </c>
      <c r="AH212" s="4">
        <v>0</v>
      </c>
      <c r="AI212" s="4">
        <v>414680</v>
      </c>
      <c r="AJ212" s="4">
        <v>980442</v>
      </c>
    </row>
    <row r="213" spans="1:36" x14ac:dyDescent="0.25">
      <c r="A213" s="4">
        <v>739</v>
      </c>
      <c r="B213" s="4">
        <v>1</v>
      </c>
      <c r="C213" s="4" t="s">
        <v>214</v>
      </c>
      <c r="D213" s="4">
        <v>746</v>
      </c>
      <c r="E213" s="4">
        <v>820.39999999999986</v>
      </c>
      <c r="F213" s="4">
        <v>734</v>
      </c>
      <c r="G213" s="4">
        <v>807.99999999999989</v>
      </c>
      <c r="H213" s="4">
        <v>5201904</v>
      </c>
      <c r="I213" s="4">
        <v>0</v>
      </c>
      <c r="J213" s="4">
        <v>99102</v>
      </c>
      <c r="K213" s="4">
        <v>0</v>
      </c>
      <c r="L213" s="4">
        <v>69596</v>
      </c>
      <c r="M213" s="4">
        <v>0</v>
      </c>
      <c r="N213" s="4">
        <v>157137.533291</v>
      </c>
      <c r="O213" s="4">
        <v>183231</v>
      </c>
      <c r="P213" s="4">
        <v>110726.25</v>
      </c>
      <c r="Q213" s="4">
        <v>10504</v>
      </c>
      <c r="R213" s="4">
        <v>8767</v>
      </c>
      <c r="S213" s="4">
        <v>0</v>
      </c>
      <c r="T213" s="4">
        <v>0</v>
      </c>
      <c r="U213" s="4">
        <v>0</v>
      </c>
      <c r="V213" s="4">
        <v>0</v>
      </c>
      <c r="W213" s="4">
        <v>656597</v>
      </c>
      <c r="X213" s="4">
        <v>125957</v>
      </c>
      <c r="Y213" s="4">
        <v>20554</v>
      </c>
      <c r="Z213" s="4">
        <v>14892</v>
      </c>
      <c r="AA213" s="4">
        <v>342592</v>
      </c>
      <c r="AB213" s="4">
        <v>6875602.7832909999</v>
      </c>
      <c r="AC213" s="4">
        <v>0</v>
      </c>
      <c r="AD213" s="4">
        <v>59511</v>
      </c>
      <c r="AE213" s="4">
        <v>91769</v>
      </c>
      <c r="AF213" s="4">
        <v>7266</v>
      </c>
      <c r="AG213" s="4">
        <v>466995</v>
      </c>
      <c r="AH213" s="4">
        <v>0</v>
      </c>
      <c r="AI213" s="4">
        <v>283939</v>
      </c>
      <c r="AJ213" s="4">
        <v>909480</v>
      </c>
    </row>
    <row r="214" spans="1:36" x14ac:dyDescent="0.25">
      <c r="A214" s="4">
        <v>740</v>
      </c>
      <c r="B214" s="4">
        <v>1</v>
      </c>
      <c r="C214" s="4" t="s">
        <v>215</v>
      </c>
      <c r="D214" s="4">
        <v>1450</v>
      </c>
      <c r="E214" s="4">
        <v>1619.2</v>
      </c>
      <c r="F214" s="4">
        <v>1312</v>
      </c>
      <c r="G214" s="4">
        <v>1462.4</v>
      </c>
      <c r="H214" s="4">
        <v>9414931</v>
      </c>
      <c r="I214" s="4">
        <v>24562</v>
      </c>
      <c r="J214" s="4">
        <v>704914</v>
      </c>
      <c r="K214" s="4">
        <v>200340</v>
      </c>
      <c r="L214" s="4">
        <v>0</v>
      </c>
      <c r="M214" s="4">
        <v>0</v>
      </c>
      <c r="N214" s="4">
        <v>305301.58287719998</v>
      </c>
      <c r="O214" s="4">
        <v>330913</v>
      </c>
      <c r="P214" s="4">
        <v>227931.25</v>
      </c>
      <c r="Q214" s="4">
        <v>19011</v>
      </c>
      <c r="R214" s="4">
        <v>0</v>
      </c>
      <c r="S214" s="4">
        <v>0</v>
      </c>
      <c r="T214" s="4">
        <v>0</v>
      </c>
      <c r="U214" s="4">
        <v>0</v>
      </c>
      <c r="V214" s="4">
        <v>-7726</v>
      </c>
      <c r="W214" s="4">
        <v>731200</v>
      </c>
      <c r="X214" s="4">
        <v>0</v>
      </c>
      <c r="Y214" s="4">
        <v>42551</v>
      </c>
      <c r="Z214" s="4">
        <v>26489</v>
      </c>
      <c r="AA214" s="4">
        <v>620058</v>
      </c>
      <c r="AB214" s="4">
        <v>12640475.8328772</v>
      </c>
      <c r="AC214" s="4">
        <v>0</v>
      </c>
      <c r="AD214" s="4">
        <v>98742</v>
      </c>
      <c r="AE214" s="4">
        <v>157182</v>
      </c>
      <c r="AF214" s="4">
        <v>0</v>
      </c>
      <c r="AG214" s="4">
        <v>377032</v>
      </c>
      <c r="AH214" s="4">
        <v>0</v>
      </c>
      <c r="AI214" s="4">
        <v>427593</v>
      </c>
      <c r="AJ214" s="4">
        <v>1060549</v>
      </c>
    </row>
    <row r="215" spans="1:36" x14ac:dyDescent="0.25">
      <c r="A215" s="4">
        <v>741</v>
      </c>
      <c r="B215" s="4">
        <v>1</v>
      </c>
      <c r="C215" s="4" t="s">
        <v>216</v>
      </c>
      <c r="D215" s="4">
        <v>916</v>
      </c>
      <c r="E215" s="4">
        <v>1006.8000000000001</v>
      </c>
      <c r="F215" s="4">
        <v>920</v>
      </c>
      <c r="G215" s="4">
        <v>1011.2</v>
      </c>
      <c r="H215" s="4">
        <v>6510106</v>
      </c>
      <c r="I215" s="4">
        <v>16374</v>
      </c>
      <c r="J215" s="4">
        <v>274463</v>
      </c>
      <c r="K215" s="4">
        <v>15049</v>
      </c>
      <c r="L215" s="4">
        <v>0</v>
      </c>
      <c r="M215" s="4">
        <v>0</v>
      </c>
      <c r="N215" s="4">
        <v>177459.96455900001</v>
      </c>
      <c r="O215" s="4">
        <v>232519</v>
      </c>
      <c r="P215" s="4">
        <v>167066.25</v>
      </c>
      <c r="Q215" s="4">
        <v>13146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343050</v>
      </c>
      <c r="X215" s="4">
        <v>154206</v>
      </c>
      <c r="Y215" s="4">
        <v>6491</v>
      </c>
      <c r="Z215" s="4">
        <v>22043</v>
      </c>
      <c r="AA215" s="4">
        <v>428749</v>
      </c>
      <c r="AB215" s="4">
        <v>8206516.214559</v>
      </c>
      <c r="AC215" s="4">
        <v>0</v>
      </c>
      <c r="AD215" s="4">
        <v>88872</v>
      </c>
      <c r="AE215" s="4">
        <v>146450</v>
      </c>
      <c r="AF215" s="4">
        <v>0</v>
      </c>
      <c r="AG215" s="4">
        <v>188908</v>
      </c>
      <c r="AH215" s="4">
        <v>0</v>
      </c>
      <c r="AI215" s="4">
        <v>375841</v>
      </c>
      <c r="AJ215" s="4">
        <v>800071</v>
      </c>
    </row>
    <row r="216" spans="1:36" x14ac:dyDescent="0.25">
      <c r="A216" s="4">
        <v>742</v>
      </c>
      <c r="B216" s="4">
        <v>1</v>
      </c>
      <c r="C216" s="4" t="s">
        <v>217</v>
      </c>
      <c r="D216" s="4">
        <v>12888</v>
      </c>
      <c r="E216" s="4">
        <v>14060</v>
      </c>
      <c r="F216" s="4">
        <v>10095</v>
      </c>
      <c r="G216" s="4">
        <v>11087.999999999998</v>
      </c>
      <c r="H216" s="4">
        <v>71384544</v>
      </c>
      <c r="I216" s="4">
        <v>1534077</v>
      </c>
      <c r="J216" s="4">
        <v>15246749</v>
      </c>
      <c r="K216" s="4">
        <v>2136006</v>
      </c>
      <c r="L216" s="4">
        <v>0</v>
      </c>
      <c r="M216" s="4">
        <v>0</v>
      </c>
      <c r="N216" s="4">
        <v>761499.43536419992</v>
      </c>
      <c r="O216" s="4">
        <v>2567794</v>
      </c>
      <c r="P216" s="4">
        <v>1857240</v>
      </c>
      <c r="Q216" s="4">
        <v>144144</v>
      </c>
      <c r="R216" s="4">
        <v>0</v>
      </c>
      <c r="S216" s="4">
        <v>0</v>
      </c>
      <c r="T216" s="4">
        <v>0</v>
      </c>
      <c r="U216" s="4">
        <v>219300</v>
      </c>
      <c r="V216" s="4">
        <v>0</v>
      </c>
      <c r="W216" s="4">
        <v>3326400</v>
      </c>
      <c r="X216" s="4">
        <v>0</v>
      </c>
      <c r="Y216" s="4">
        <v>0</v>
      </c>
      <c r="Z216" s="4">
        <v>271404</v>
      </c>
      <c r="AA216" s="4">
        <v>4701312</v>
      </c>
      <c r="AB216" s="4">
        <v>104150469.4353642</v>
      </c>
      <c r="AC216" s="4">
        <v>0</v>
      </c>
      <c r="AD216" s="4">
        <v>877107</v>
      </c>
      <c r="AE216" s="4">
        <v>1682721</v>
      </c>
      <c r="AF216" s="4">
        <v>0</v>
      </c>
      <c r="AG216" s="4">
        <v>1746651</v>
      </c>
      <c r="AH216" s="4">
        <v>0</v>
      </c>
      <c r="AI216" s="4">
        <v>4259546</v>
      </c>
      <c r="AJ216" s="4">
        <v>8566025</v>
      </c>
    </row>
    <row r="217" spans="1:36" x14ac:dyDescent="0.25">
      <c r="A217" s="4">
        <v>743</v>
      </c>
      <c r="B217" s="4">
        <v>1</v>
      </c>
      <c r="C217" s="4" t="s">
        <v>218</v>
      </c>
      <c r="D217" s="4">
        <v>1059</v>
      </c>
      <c r="E217" s="4">
        <v>1158</v>
      </c>
      <c r="F217" s="4">
        <v>1063</v>
      </c>
      <c r="G217" s="4">
        <v>1162.8</v>
      </c>
      <c r="H217" s="4">
        <v>7486106</v>
      </c>
      <c r="I217" s="4">
        <v>0</v>
      </c>
      <c r="J217" s="4">
        <v>485825</v>
      </c>
      <c r="K217" s="4">
        <v>14920</v>
      </c>
      <c r="L217" s="4">
        <v>0</v>
      </c>
      <c r="M217" s="4">
        <v>0</v>
      </c>
      <c r="N217" s="4">
        <v>202867</v>
      </c>
      <c r="O217" s="4">
        <v>265895</v>
      </c>
      <c r="P217" s="4">
        <v>147160</v>
      </c>
      <c r="Q217" s="4">
        <v>15116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1166963</v>
      </c>
      <c r="X217" s="4">
        <v>285480</v>
      </c>
      <c r="Y217" s="4">
        <v>10818</v>
      </c>
      <c r="Z217" s="4">
        <v>23542</v>
      </c>
      <c r="AA217" s="4">
        <v>493027</v>
      </c>
      <c r="AB217" s="4">
        <v>10312239</v>
      </c>
      <c r="AC217" s="4">
        <v>0</v>
      </c>
      <c r="AD217" s="4">
        <v>108000</v>
      </c>
      <c r="AE217" s="4">
        <v>145086</v>
      </c>
      <c r="AF217" s="4">
        <v>0</v>
      </c>
      <c r="AG217" s="4">
        <v>1009906</v>
      </c>
      <c r="AH217" s="4">
        <v>103024</v>
      </c>
      <c r="AI217" s="4">
        <v>486080</v>
      </c>
      <c r="AJ217" s="4">
        <v>1749072</v>
      </c>
    </row>
    <row r="218" spans="1:36" x14ac:dyDescent="0.25">
      <c r="A218" s="4">
        <v>745</v>
      </c>
      <c r="B218" s="4">
        <v>1</v>
      </c>
      <c r="C218" s="4" t="s">
        <v>219</v>
      </c>
      <c r="D218" s="4">
        <v>1699</v>
      </c>
      <c r="E218" s="4">
        <v>1854.1999999999998</v>
      </c>
      <c r="F218" s="4">
        <v>1770</v>
      </c>
      <c r="G218" s="4">
        <v>1931.2</v>
      </c>
      <c r="H218" s="4">
        <v>12433066</v>
      </c>
      <c r="I218" s="4">
        <v>52193</v>
      </c>
      <c r="J218" s="4">
        <v>185943</v>
      </c>
      <c r="K218" s="4">
        <v>14582</v>
      </c>
      <c r="L218" s="4">
        <v>0</v>
      </c>
      <c r="M218" s="4">
        <v>0</v>
      </c>
      <c r="N218" s="4">
        <v>253709</v>
      </c>
      <c r="O218" s="4">
        <v>412575</v>
      </c>
      <c r="P218" s="4">
        <v>322967.5</v>
      </c>
      <c r="Q218" s="4">
        <v>25106</v>
      </c>
      <c r="R218" s="4">
        <v>8748</v>
      </c>
      <c r="S218" s="4">
        <v>0</v>
      </c>
      <c r="T218" s="4">
        <v>0</v>
      </c>
      <c r="U218" s="4">
        <v>0</v>
      </c>
      <c r="V218" s="4">
        <v>0</v>
      </c>
      <c r="W218" s="4">
        <v>579360</v>
      </c>
      <c r="X218" s="4">
        <v>459680</v>
      </c>
      <c r="Y218" s="4">
        <v>0</v>
      </c>
      <c r="Z218" s="4">
        <v>43570</v>
      </c>
      <c r="AA218" s="4">
        <v>818829</v>
      </c>
      <c r="AB218" s="4">
        <v>15150648.5</v>
      </c>
      <c r="AC218" s="4">
        <v>0</v>
      </c>
      <c r="AD218" s="4">
        <v>92907</v>
      </c>
      <c r="AE218" s="4">
        <v>246781</v>
      </c>
      <c r="AF218" s="4">
        <v>6684</v>
      </c>
      <c r="AG218" s="4">
        <v>256560</v>
      </c>
      <c r="AH218" s="4">
        <v>140313</v>
      </c>
      <c r="AI218" s="4">
        <v>625670</v>
      </c>
      <c r="AJ218" s="4">
        <v>1228602</v>
      </c>
    </row>
    <row r="219" spans="1:36" x14ac:dyDescent="0.25">
      <c r="A219" s="4">
        <v>748</v>
      </c>
      <c r="B219" s="4">
        <v>1</v>
      </c>
      <c r="C219" s="4" t="s">
        <v>220</v>
      </c>
      <c r="D219" s="4">
        <v>3990</v>
      </c>
      <c r="E219" s="4">
        <v>4388.3999999999996</v>
      </c>
      <c r="F219" s="4">
        <v>3944</v>
      </c>
      <c r="G219" s="4">
        <v>4333.6000000000004</v>
      </c>
      <c r="H219" s="4">
        <v>27899717</v>
      </c>
      <c r="I219" s="4">
        <v>0</v>
      </c>
      <c r="J219" s="4">
        <v>196581</v>
      </c>
      <c r="K219" s="4">
        <v>26816</v>
      </c>
      <c r="L219" s="4">
        <v>0</v>
      </c>
      <c r="M219" s="4">
        <v>0</v>
      </c>
      <c r="N219" s="4">
        <v>137126</v>
      </c>
      <c r="O219" s="4">
        <v>953544</v>
      </c>
      <c r="P219" s="4">
        <v>719616.25</v>
      </c>
      <c r="Q219" s="4">
        <v>56337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1407683</v>
      </c>
      <c r="X219" s="4">
        <v>0</v>
      </c>
      <c r="Y219" s="4">
        <v>0</v>
      </c>
      <c r="Z219" s="4">
        <v>147783</v>
      </c>
      <c r="AA219" s="4">
        <v>1837446</v>
      </c>
      <c r="AB219" s="4">
        <v>33382649.25</v>
      </c>
      <c r="AC219" s="4">
        <v>0</v>
      </c>
      <c r="AD219" s="4">
        <v>168887</v>
      </c>
      <c r="AE219" s="4">
        <v>483164</v>
      </c>
      <c r="AF219" s="4">
        <v>0</v>
      </c>
      <c r="AG219" s="4">
        <v>578131</v>
      </c>
      <c r="AH219" s="4">
        <v>0</v>
      </c>
      <c r="AI219" s="4">
        <v>1233696</v>
      </c>
      <c r="AJ219" s="4">
        <v>2463878</v>
      </c>
    </row>
    <row r="220" spans="1:36" x14ac:dyDescent="0.25">
      <c r="A220" s="4">
        <v>750</v>
      </c>
      <c r="B220" s="4">
        <v>1</v>
      </c>
      <c r="C220" s="4" t="s">
        <v>221</v>
      </c>
      <c r="D220" s="4">
        <v>1818</v>
      </c>
      <c r="E220" s="4">
        <v>2020.1999999999998</v>
      </c>
      <c r="F220" s="4">
        <v>2089</v>
      </c>
      <c r="G220" s="4">
        <v>2330.0000000000005</v>
      </c>
      <c r="H220" s="4">
        <v>15000540</v>
      </c>
      <c r="I220" s="4">
        <v>0</v>
      </c>
      <c r="J220" s="4">
        <v>401000</v>
      </c>
      <c r="K220" s="4">
        <v>62993</v>
      </c>
      <c r="L220" s="4">
        <v>0</v>
      </c>
      <c r="M220" s="4">
        <v>0</v>
      </c>
      <c r="N220" s="4">
        <v>339294.49611300003</v>
      </c>
      <c r="O220" s="4">
        <v>526683</v>
      </c>
      <c r="P220" s="4">
        <v>389493.75</v>
      </c>
      <c r="Q220" s="4">
        <v>30290</v>
      </c>
      <c r="R220" s="4">
        <v>13421</v>
      </c>
      <c r="S220" s="4">
        <v>0</v>
      </c>
      <c r="T220" s="4">
        <v>0</v>
      </c>
      <c r="U220" s="4">
        <v>0</v>
      </c>
      <c r="V220" s="4">
        <v>0</v>
      </c>
      <c r="W220" s="4">
        <v>699000</v>
      </c>
      <c r="X220" s="4">
        <v>555100</v>
      </c>
      <c r="Y220" s="4">
        <v>21636</v>
      </c>
      <c r="Z220" s="4">
        <v>45022</v>
      </c>
      <c r="AA220" s="4">
        <v>987920</v>
      </c>
      <c r="AB220" s="4">
        <v>18517293.246113002</v>
      </c>
      <c r="AC220" s="4">
        <v>0</v>
      </c>
      <c r="AD220" s="4">
        <v>153206</v>
      </c>
      <c r="AE220" s="4">
        <v>389493.75</v>
      </c>
      <c r="AF220" s="4">
        <v>13421</v>
      </c>
      <c r="AG220" s="4">
        <v>440346</v>
      </c>
      <c r="AH220" s="4">
        <v>200325</v>
      </c>
      <c r="AI220" s="4">
        <v>987920</v>
      </c>
      <c r="AJ220" s="4">
        <v>1984386.75</v>
      </c>
    </row>
    <row r="221" spans="1:36" x14ac:dyDescent="0.25">
      <c r="A221" s="4">
        <v>756</v>
      </c>
      <c r="B221" s="4">
        <v>1</v>
      </c>
      <c r="C221" s="4" t="s">
        <v>222</v>
      </c>
      <c r="D221" s="4">
        <v>749</v>
      </c>
      <c r="E221" s="4">
        <v>817.2</v>
      </c>
      <c r="F221" s="4">
        <v>756</v>
      </c>
      <c r="G221" s="4">
        <v>823.2</v>
      </c>
      <c r="H221" s="4">
        <v>5299762</v>
      </c>
      <c r="I221" s="4">
        <v>0</v>
      </c>
      <c r="J221" s="4">
        <v>166794</v>
      </c>
      <c r="K221" s="4">
        <v>15250</v>
      </c>
      <c r="L221" s="4">
        <v>63814</v>
      </c>
      <c r="M221" s="4">
        <v>0</v>
      </c>
      <c r="N221" s="4">
        <v>160577</v>
      </c>
      <c r="O221" s="4">
        <v>191353</v>
      </c>
      <c r="P221" s="4">
        <v>123706.25</v>
      </c>
      <c r="Q221" s="4">
        <v>10702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490627</v>
      </c>
      <c r="X221" s="4">
        <v>0</v>
      </c>
      <c r="Y221" s="4">
        <v>0</v>
      </c>
      <c r="Z221" s="4">
        <v>17115</v>
      </c>
      <c r="AA221" s="4">
        <v>349037</v>
      </c>
      <c r="AB221" s="4">
        <v>6888737.25</v>
      </c>
      <c r="AC221" s="4">
        <v>0</v>
      </c>
      <c r="AD221" s="4">
        <v>69300</v>
      </c>
      <c r="AE221" s="4">
        <v>71001</v>
      </c>
      <c r="AF221" s="4">
        <v>0</v>
      </c>
      <c r="AG221" s="4">
        <v>221999</v>
      </c>
      <c r="AH221" s="4">
        <v>0</v>
      </c>
      <c r="AI221" s="4">
        <v>200330</v>
      </c>
      <c r="AJ221" s="4">
        <v>562630</v>
      </c>
    </row>
    <row r="222" spans="1:36" x14ac:dyDescent="0.25">
      <c r="A222" s="4">
        <v>761</v>
      </c>
      <c r="B222" s="4">
        <v>1</v>
      </c>
      <c r="C222" s="4" t="s">
        <v>223</v>
      </c>
      <c r="D222" s="4">
        <v>5014</v>
      </c>
      <c r="E222" s="4">
        <v>5493.2</v>
      </c>
      <c r="F222" s="4">
        <v>4840</v>
      </c>
      <c r="G222" s="4">
        <v>5296.9999999999991</v>
      </c>
      <c r="H222" s="4">
        <v>34102086</v>
      </c>
      <c r="I222" s="4">
        <v>157604</v>
      </c>
      <c r="J222" s="4">
        <v>3331909</v>
      </c>
      <c r="K222" s="4">
        <v>278714</v>
      </c>
      <c r="L222" s="4">
        <v>0</v>
      </c>
      <c r="M222" s="4">
        <v>0</v>
      </c>
      <c r="N222" s="4">
        <v>507987</v>
      </c>
      <c r="O222" s="4">
        <v>1217391</v>
      </c>
      <c r="P222" s="4">
        <v>733528.75</v>
      </c>
      <c r="Q222" s="4">
        <v>68861</v>
      </c>
      <c r="R222" s="4">
        <v>188573</v>
      </c>
      <c r="S222" s="4">
        <v>0</v>
      </c>
      <c r="T222" s="4">
        <v>0</v>
      </c>
      <c r="U222" s="4">
        <v>22330</v>
      </c>
      <c r="V222" s="4">
        <v>-86784</v>
      </c>
      <c r="W222" s="4">
        <v>4042035</v>
      </c>
      <c r="X222" s="4">
        <v>0</v>
      </c>
      <c r="Y222" s="4">
        <v>93215</v>
      </c>
      <c r="Z222" s="4">
        <v>114736</v>
      </c>
      <c r="AA222" s="4">
        <v>2245928</v>
      </c>
      <c r="AB222" s="4">
        <v>47018113.75</v>
      </c>
      <c r="AC222" s="4">
        <v>0</v>
      </c>
      <c r="AD222" s="4">
        <v>312543</v>
      </c>
      <c r="AE222" s="4">
        <v>561040</v>
      </c>
      <c r="AF222" s="4">
        <v>144230</v>
      </c>
      <c r="AG222" s="4">
        <v>2584360</v>
      </c>
      <c r="AH222" s="4">
        <v>0</v>
      </c>
      <c r="AI222" s="4">
        <v>1717800</v>
      </c>
      <c r="AJ222" s="4">
        <v>5319973</v>
      </c>
    </row>
    <row r="223" spans="1:36" x14ac:dyDescent="0.25">
      <c r="A223" s="4">
        <v>763</v>
      </c>
      <c r="B223" s="4">
        <v>1</v>
      </c>
      <c r="C223" s="4" t="s">
        <v>224</v>
      </c>
      <c r="D223" s="4">
        <v>572</v>
      </c>
      <c r="E223" s="4">
        <v>629</v>
      </c>
      <c r="F223" s="4">
        <v>906</v>
      </c>
      <c r="G223" s="4">
        <v>992</v>
      </c>
      <c r="H223" s="4">
        <v>6386496</v>
      </c>
      <c r="I223" s="4">
        <v>0</v>
      </c>
      <c r="J223" s="4">
        <v>354193</v>
      </c>
      <c r="K223" s="4">
        <v>23314</v>
      </c>
      <c r="L223" s="4">
        <v>0</v>
      </c>
      <c r="M223" s="4">
        <v>0</v>
      </c>
      <c r="N223" s="4">
        <v>151724</v>
      </c>
      <c r="O223" s="4">
        <v>203796</v>
      </c>
      <c r="P223" s="4">
        <v>165177.5</v>
      </c>
      <c r="Q223" s="4">
        <v>12896</v>
      </c>
      <c r="R223" s="4">
        <v>16884</v>
      </c>
      <c r="S223" s="4">
        <v>0</v>
      </c>
      <c r="T223" s="4">
        <v>0</v>
      </c>
      <c r="U223" s="4">
        <v>0</v>
      </c>
      <c r="V223" s="4">
        <v>0</v>
      </c>
      <c r="W223" s="4">
        <v>297600</v>
      </c>
      <c r="X223" s="4">
        <v>0</v>
      </c>
      <c r="Y223" s="4">
        <v>0</v>
      </c>
      <c r="Z223" s="4">
        <v>31793</v>
      </c>
      <c r="AA223" s="4">
        <v>420608</v>
      </c>
      <c r="AB223" s="4">
        <v>8064481.5</v>
      </c>
      <c r="AC223" s="4">
        <v>0</v>
      </c>
      <c r="AD223" s="4">
        <v>40842</v>
      </c>
      <c r="AE223" s="4">
        <v>118580</v>
      </c>
      <c r="AF223" s="4">
        <v>12121</v>
      </c>
      <c r="AG223" s="4">
        <v>123817</v>
      </c>
      <c r="AH223" s="4">
        <v>0</v>
      </c>
      <c r="AI223" s="4">
        <v>301951</v>
      </c>
      <c r="AJ223" s="4">
        <v>597311</v>
      </c>
    </row>
    <row r="224" spans="1:36" x14ac:dyDescent="0.25">
      <c r="A224" s="4">
        <v>768</v>
      </c>
      <c r="B224" s="4">
        <v>1</v>
      </c>
      <c r="C224" s="4" t="s">
        <v>225</v>
      </c>
      <c r="D224" s="4">
        <v>278</v>
      </c>
      <c r="E224" s="4">
        <v>302.40000000000003</v>
      </c>
      <c r="F224" s="4">
        <v>376</v>
      </c>
      <c r="G224" s="4">
        <v>409.2000000000001</v>
      </c>
      <c r="H224" s="4">
        <v>2634430</v>
      </c>
      <c r="I224" s="4">
        <v>0</v>
      </c>
      <c r="J224" s="4">
        <v>91600</v>
      </c>
      <c r="K224" s="4">
        <v>16430</v>
      </c>
      <c r="L224" s="4">
        <v>127720</v>
      </c>
      <c r="M224" s="4">
        <v>0</v>
      </c>
      <c r="N224" s="4">
        <v>96621</v>
      </c>
      <c r="O224" s="4">
        <v>92697</v>
      </c>
      <c r="P224" s="4">
        <v>58555</v>
      </c>
      <c r="Q224" s="4">
        <v>5320</v>
      </c>
      <c r="R224" s="4">
        <v>4202</v>
      </c>
      <c r="S224" s="4">
        <v>0</v>
      </c>
      <c r="T224" s="4">
        <v>0</v>
      </c>
      <c r="U224" s="4">
        <v>0</v>
      </c>
      <c r="V224" s="4">
        <v>0</v>
      </c>
      <c r="W224" s="4">
        <v>290168</v>
      </c>
      <c r="X224" s="4">
        <v>0</v>
      </c>
      <c r="Y224" s="4">
        <v>0</v>
      </c>
      <c r="Z224" s="4">
        <v>6971</v>
      </c>
      <c r="AA224" s="4">
        <v>173501</v>
      </c>
      <c r="AB224" s="4">
        <v>3598215</v>
      </c>
      <c r="AC224" s="4">
        <v>0</v>
      </c>
      <c r="AD224" s="4">
        <v>31413</v>
      </c>
      <c r="AE224" s="4">
        <v>22697</v>
      </c>
      <c r="AF224" s="4">
        <v>1629</v>
      </c>
      <c r="AG224" s="4">
        <v>92467</v>
      </c>
      <c r="AH224" s="4">
        <v>0</v>
      </c>
      <c r="AI224" s="4">
        <v>67252</v>
      </c>
      <c r="AJ224" s="4">
        <v>215458</v>
      </c>
    </row>
    <row r="225" spans="1:36" x14ac:dyDescent="0.25">
      <c r="A225" s="4">
        <v>771</v>
      </c>
      <c r="B225" s="4">
        <v>1</v>
      </c>
      <c r="C225" s="4" t="s">
        <v>226</v>
      </c>
      <c r="D225" s="4">
        <v>188</v>
      </c>
      <c r="E225" s="4">
        <v>206.79999999999995</v>
      </c>
      <c r="F225" s="4">
        <v>159</v>
      </c>
      <c r="G225" s="4">
        <v>175.6</v>
      </c>
      <c r="H225" s="4">
        <v>1130513</v>
      </c>
      <c r="I225" s="4">
        <v>0</v>
      </c>
      <c r="J225" s="4">
        <v>60077</v>
      </c>
      <c r="K225" s="4">
        <v>0</v>
      </c>
      <c r="L225" s="4">
        <v>78053</v>
      </c>
      <c r="M225" s="4">
        <v>6348</v>
      </c>
      <c r="N225" s="4">
        <v>83581.976934000006</v>
      </c>
      <c r="O225" s="4">
        <v>42361</v>
      </c>
      <c r="P225" s="4">
        <v>8780</v>
      </c>
      <c r="Q225" s="4">
        <v>2283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525692</v>
      </c>
      <c r="X225" s="4">
        <v>0</v>
      </c>
      <c r="Y225" s="4">
        <v>2885</v>
      </c>
      <c r="Z225" s="4">
        <v>4395</v>
      </c>
      <c r="AA225" s="4">
        <v>74454</v>
      </c>
      <c r="AB225" s="4">
        <v>2019422.9769339999</v>
      </c>
      <c r="AC225" s="4">
        <v>0</v>
      </c>
      <c r="AD225" s="4">
        <v>42361</v>
      </c>
      <c r="AE225" s="4">
        <v>5271</v>
      </c>
      <c r="AF225" s="4">
        <v>0</v>
      </c>
      <c r="AG225" s="4">
        <v>385861.17000000004</v>
      </c>
      <c r="AH225" s="4">
        <v>0</v>
      </c>
      <c r="AI225" s="4">
        <v>44697</v>
      </c>
      <c r="AJ225" s="4">
        <v>478190.17000000004</v>
      </c>
    </row>
    <row r="226" spans="1:36" x14ac:dyDescent="0.25">
      <c r="A226" s="4">
        <v>775</v>
      </c>
      <c r="B226" s="4">
        <v>1</v>
      </c>
      <c r="C226" s="4" t="s">
        <v>227</v>
      </c>
      <c r="D226" s="4">
        <v>482</v>
      </c>
      <c r="E226" s="4">
        <v>527.59999999999991</v>
      </c>
      <c r="F226" s="4">
        <v>734</v>
      </c>
      <c r="G226" s="4">
        <v>799.6</v>
      </c>
      <c r="H226" s="4">
        <v>5147825</v>
      </c>
      <c r="I226" s="4">
        <v>66521</v>
      </c>
      <c r="J226" s="4">
        <v>284653</v>
      </c>
      <c r="K226" s="4">
        <v>15274</v>
      </c>
      <c r="L226" s="4">
        <v>72678</v>
      </c>
      <c r="M226" s="4">
        <v>117479</v>
      </c>
      <c r="N226" s="4">
        <v>244561</v>
      </c>
      <c r="O226" s="4">
        <v>173901</v>
      </c>
      <c r="P226" s="4">
        <v>133932.5</v>
      </c>
      <c r="Q226" s="4">
        <v>10395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239880</v>
      </c>
      <c r="X226" s="4">
        <v>0</v>
      </c>
      <c r="Y226" s="4">
        <v>0</v>
      </c>
      <c r="Z226" s="4">
        <v>14223</v>
      </c>
      <c r="AA226" s="4">
        <v>339030</v>
      </c>
      <c r="AB226" s="4">
        <v>6860352.5</v>
      </c>
      <c r="AC226" s="4">
        <v>0</v>
      </c>
      <c r="AD226" s="4">
        <v>85685</v>
      </c>
      <c r="AE226" s="4">
        <v>72845</v>
      </c>
      <c r="AF226" s="4">
        <v>0</v>
      </c>
      <c r="AG226" s="4">
        <v>75613</v>
      </c>
      <c r="AH226" s="4">
        <v>0</v>
      </c>
      <c r="AI226" s="4">
        <v>184397</v>
      </c>
      <c r="AJ226" s="4">
        <v>418540</v>
      </c>
    </row>
    <row r="227" spans="1:36" x14ac:dyDescent="0.25">
      <c r="A227" s="4">
        <v>777</v>
      </c>
      <c r="B227" s="4">
        <v>1</v>
      </c>
      <c r="C227" s="4" t="s">
        <v>228</v>
      </c>
      <c r="D227" s="4">
        <v>867.6</v>
      </c>
      <c r="E227" s="4">
        <v>946.8</v>
      </c>
      <c r="F227" s="4">
        <v>802.6</v>
      </c>
      <c r="G227" s="4">
        <v>876.2</v>
      </c>
      <c r="H227" s="4">
        <v>5640976</v>
      </c>
      <c r="I227" s="4">
        <v>44006</v>
      </c>
      <c r="J227" s="4">
        <v>491424</v>
      </c>
      <c r="K227" s="4">
        <v>15155</v>
      </c>
      <c r="L227" s="4">
        <v>41608</v>
      </c>
      <c r="M227" s="4">
        <v>136749</v>
      </c>
      <c r="N227" s="4">
        <v>253602</v>
      </c>
      <c r="O227" s="4">
        <v>210260</v>
      </c>
      <c r="P227" s="4">
        <v>119101.25</v>
      </c>
      <c r="Q227" s="4">
        <v>11391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738207</v>
      </c>
      <c r="X227" s="4">
        <v>0</v>
      </c>
      <c r="Y227" s="4">
        <v>0</v>
      </c>
      <c r="Z227" s="4">
        <v>19551</v>
      </c>
      <c r="AA227" s="4">
        <v>371509</v>
      </c>
      <c r="AB227" s="4">
        <v>8093539.25</v>
      </c>
      <c r="AC227" s="4">
        <v>0</v>
      </c>
      <c r="AD227" s="4">
        <v>144315</v>
      </c>
      <c r="AE227" s="4">
        <v>85545</v>
      </c>
      <c r="AF227" s="4">
        <v>0</v>
      </c>
      <c r="AG227" s="4">
        <v>471208</v>
      </c>
      <c r="AH227" s="4">
        <v>0</v>
      </c>
      <c r="AI227" s="4">
        <v>266838</v>
      </c>
      <c r="AJ227" s="4">
        <v>967906</v>
      </c>
    </row>
    <row r="228" spans="1:36" x14ac:dyDescent="0.25">
      <c r="A228" s="4">
        <v>786</v>
      </c>
      <c r="B228" s="4">
        <v>1</v>
      </c>
      <c r="C228" s="4" t="s">
        <v>229</v>
      </c>
      <c r="D228" s="4">
        <v>569</v>
      </c>
      <c r="E228" s="4">
        <v>626.20000000000005</v>
      </c>
      <c r="F228" s="4">
        <v>457</v>
      </c>
      <c r="G228" s="4">
        <v>501.00000000000006</v>
      </c>
      <c r="H228" s="4">
        <v>3225438</v>
      </c>
      <c r="I228" s="4">
        <v>0</v>
      </c>
      <c r="J228" s="4">
        <v>359512</v>
      </c>
      <c r="K228" s="4">
        <v>0</v>
      </c>
      <c r="L228" s="4">
        <v>130310</v>
      </c>
      <c r="M228" s="4">
        <v>41957</v>
      </c>
      <c r="N228" s="4">
        <v>126703</v>
      </c>
      <c r="O228" s="4">
        <v>115688</v>
      </c>
      <c r="P228" s="4">
        <v>70506.25</v>
      </c>
      <c r="Q228" s="4">
        <v>6513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380760</v>
      </c>
      <c r="X228" s="4">
        <v>0</v>
      </c>
      <c r="Y228" s="4">
        <v>24881</v>
      </c>
      <c r="Z228" s="4">
        <v>10436</v>
      </c>
      <c r="AA228" s="4">
        <v>212424</v>
      </c>
      <c r="AB228" s="4">
        <v>4705128.25</v>
      </c>
      <c r="AC228" s="4">
        <v>0</v>
      </c>
      <c r="AD228" s="4">
        <v>24153</v>
      </c>
      <c r="AE228" s="4">
        <v>25952</v>
      </c>
      <c r="AF228" s="4">
        <v>0</v>
      </c>
      <c r="AG228" s="4">
        <v>116891</v>
      </c>
      <c r="AH228" s="4">
        <v>0</v>
      </c>
      <c r="AI228" s="4">
        <v>78190</v>
      </c>
      <c r="AJ228" s="4">
        <v>245186</v>
      </c>
    </row>
    <row r="229" spans="1:36" x14ac:dyDescent="0.25">
      <c r="A229" s="4">
        <v>787</v>
      </c>
      <c r="B229" s="4">
        <v>1</v>
      </c>
      <c r="C229" s="4" t="s">
        <v>230</v>
      </c>
      <c r="D229" s="4">
        <v>373</v>
      </c>
      <c r="E229" s="4">
        <v>409.2</v>
      </c>
      <c r="F229" s="4">
        <v>553</v>
      </c>
      <c r="G229" s="4">
        <v>608.99999999999989</v>
      </c>
      <c r="H229" s="4">
        <v>3920742</v>
      </c>
      <c r="I229" s="4">
        <v>10234</v>
      </c>
      <c r="J229" s="4">
        <v>438122</v>
      </c>
      <c r="K229" s="4">
        <v>15666</v>
      </c>
      <c r="L229" s="4">
        <v>121130</v>
      </c>
      <c r="M229" s="4">
        <v>0</v>
      </c>
      <c r="N229" s="4">
        <v>188565.76032</v>
      </c>
      <c r="O229" s="4">
        <v>141064</v>
      </c>
      <c r="P229" s="4">
        <v>102007.5</v>
      </c>
      <c r="Q229" s="4">
        <v>7917</v>
      </c>
      <c r="R229" s="4">
        <v>0</v>
      </c>
      <c r="S229" s="4">
        <v>0</v>
      </c>
      <c r="T229" s="4">
        <v>0</v>
      </c>
      <c r="U229" s="4">
        <v>0</v>
      </c>
      <c r="V229" s="4">
        <v>-7726</v>
      </c>
      <c r="W229" s="4">
        <v>182700</v>
      </c>
      <c r="X229" s="4">
        <v>0</v>
      </c>
      <c r="Y229" s="4">
        <v>0</v>
      </c>
      <c r="Z229" s="4">
        <v>17840</v>
      </c>
      <c r="AA229" s="4">
        <v>258216</v>
      </c>
      <c r="AB229" s="4">
        <v>5396478.2603200004</v>
      </c>
      <c r="AC229" s="4">
        <v>0</v>
      </c>
      <c r="AD229" s="4">
        <v>29842</v>
      </c>
      <c r="AE229" s="4">
        <v>71952</v>
      </c>
      <c r="AF229" s="4">
        <v>0</v>
      </c>
      <c r="AG229" s="4">
        <v>74686</v>
      </c>
      <c r="AH229" s="4">
        <v>0</v>
      </c>
      <c r="AI229" s="4">
        <v>182136</v>
      </c>
      <c r="AJ229" s="4">
        <v>358616</v>
      </c>
    </row>
    <row r="230" spans="1:36" x14ac:dyDescent="0.25">
      <c r="A230" s="4">
        <v>801</v>
      </c>
      <c r="B230" s="4">
        <v>1</v>
      </c>
      <c r="C230" s="4" t="s">
        <v>231</v>
      </c>
      <c r="D230" s="4">
        <v>100.4</v>
      </c>
      <c r="E230" s="4">
        <v>108.8</v>
      </c>
      <c r="F230" s="4">
        <v>174.4</v>
      </c>
      <c r="G230" s="4">
        <v>181.20000000000002</v>
      </c>
      <c r="H230" s="4">
        <v>1166566</v>
      </c>
      <c r="I230" s="4">
        <v>0</v>
      </c>
      <c r="J230" s="4">
        <v>297027</v>
      </c>
      <c r="K230" s="4">
        <v>0</v>
      </c>
      <c r="L230" s="4">
        <v>79967</v>
      </c>
      <c r="M230" s="4">
        <v>59923</v>
      </c>
      <c r="N230" s="4">
        <v>56584</v>
      </c>
      <c r="O230" s="4">
        <v>43941</v>
      </c>
      <c r="P230" s="4">
        <v>22596.25</v>
      </c>
      <c r="Q230" s="4">
        <v>2356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187622</v>
      </c>
      <c r="X230" s="4">
        <v>0</v>
      </c>
      <c r="Y230" s="4">
        <v>0</v>
      </c>
      <c r="Z230" s="4">
        <v>3414</v>
      </c>
      <c r="AA230" s="4">
        <v>76829</v>
      </c>
      <c r="AB230" s="4">
        <v>1996825.25</v>
      </c>
      <c r="AC230" s="4">
        <v>0</v>
      </c>
      <c r="AD230" s="4">
        <v>16800</v>
      </c>
      <c r="AE230" s="4">
        <v>8477</v>
      </c>
      <c r="AF230" s="4">
        <v>0</v>
      </c>
      <c r="AG230" s="4">
        <v>76019</v>
      </c>
      <c r="AH230" s="4">
        <v>0</v>
      </c>
      <c r="AI230" s="4">
        <v>28823</v>
      </c>
      <c r="AJ230" s="4">
        <v>130119</v>
      </c>
    </row>
    <row r="231" spans="1:36" x14ac:dyDescent="0.25">
      <c r="A231" s="4">
        <v>803</v>
      </c>
      <c r="B231" s="4">
        <v>1</v>
      </c>
      <c r="C231" s="4" t="s">
        <v>232</v>
      </c>
      <c r="D231" s="4">
        <v>349.8</v>
      </c>
      <c r="E231" s="4">
        <v>381.8</v>
      </c>
      <c r="F231" s="4">
        <v>375.8</v>
      </c>
      <c r="G231" s="4">
        <v>411.00000000000006</v>
      </c>
      <c r="H231" s="4">
        <v>2646018</v>
      </c>
      <c r="I231" s="4">
        <v>0</v>
      </c>
      <c r="J231" s="4">
        <v>142775</v>
      </c>
      <c r="K231" s="4">
        <v>16440</v>
      </c>
      <c r="L231" s="4">
        <v>127862</v>
      </c>
      <c r="M231" s="4">
        <v>331910</v>
      </c>
      <c r="N231" s="4">
        <v>158446</v>
      </c>
      <c r="O231" s="4">
        <v>98310</v>
      </c>
      <c r="P231" s="4">
        <v>51222.5</v>
      </c>
      <c r="Q231" s="4">
        <v>5343</v>
      </c>
      <c r="R231" s="4">
        <v>1928</v>
      </c>
      <c r="S231" s="4">
        <v>0</v>
      </c>
      <c r="T231" s="4">
        <v>0</v>
      </c>
      <c r="U231" s="4">
        <v>0</v>
      </c>
      <c r="V231" s="4">
        <v>0</v>
      </c>
      <c r="W231" s="4">
        <v>424148</v>
      </c>
      <c r="X231" s="4">
        <v>0</v>
      </c>
      <c r="Y231" s="4">
        <v>19472</v>
      </c>
      <c r="Z231" s="4">
        <v>9270</v>
      </c>
      <c r="AA231" s="4">
        <v>174264</v>
      </c>
      <c r="AB231" s="4">
        <v>4207408.5</v>
      </c>
      <c r="AC231" s="4">
        <v>0</v>
      </c>
      <c r="AD231" s="4">
        <v>95147</v>
      </c>
      <c r="AE231" s="4">
        <v>25860</v>
      </c>
      <c r="AF231" s="4">
        <v>973</v>
      </c>
      <c r="AG231" s="4">
        <v>230773</v>
      </c>
      <c r="AH231" s="4">
        <v>0</v>
      </c>
      <c r="AI231" s="4">
        <v>87978</v>
      </c>
      <c r="AJ231" s="4">
        <v>440731</v>
      </c>
    </row>
    <row r="232" spans="1:36" x14ac:dyDescent="0.25">
      <c r="A232" s="4">
        <v>811</v>
      </c>
      <c r="B232" s="4">
        <v>1</v>
      </c>
      <c r="C232" s="4" t="s">
        <v>233</v>
      </c>
      <c r="D232" s="4">
        <v>566</v>
      </c>
      <c r="E232" s="4">
        <v>624.4</v>
      </c>
      <c r="F232" s="4">
        <v>519</v>
      </c>
      <c r="G232" s="4">
        <v>572.80000000000007</v>
      </c>
      <c r="H232" s="4">
        <v>3687686</v>
      </c>
      <c r="I232" s="4">
        <v>0</v>
      </c>
      <c r="J232" s="4">
        <v>182359</v>
      </c>
      <c r="K232" s="4">
        <v>15816</v>
      </c>
      <c r="L232" s="4">
        <v>125680</v>
      </c>
      <c r="M232" s="4">
        <v>96735</v>
      </c>
      <c r="N232" s="4">
        <v>114386.51352000001</v>
      </c>
      <c r="O232" s="4">
        <v>130844</v>
      </c>
      <c r="P232" s="4">
        <v>68031.25</v>
      </c>
      <c r="Q232" s="4">
        <v>7446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651486</v>
      </c>
      <c r="X232" s="4">
        <v>0</v>
      </c>
      <c r="Y232" s="4">
        <v>1082</v>
      </c>
      <c r="Z232" s="4">
        <v>12756</v>
      </c>
      <c r="AA232" s="4">
        <v>242867</v>
      </c>
      <c r="AB232" s="4">
        <v>5337174.7635200005</v>
      </c>
      <c r="AC232" s="4">
        <v>0</v>
      </c>
      <c r="AD232" s="4">
        <v>71121</v>
      </c>
      <c r="AE232" s="4">
        <v>68031.25</v>
      </c>
      <c r="AF232" s="4">
        <v>0</v>
      </c>
      <c r="AG232" s="4">
        <v>623955</v>
      </c>
      <c r="AH232" s="4">
        <v>0</v>
      </c>
      <c r="AI232" s="4">
        <v>242867</v>
      </c>
      <c r="AJ232" s="4">
        <v>1005974.25</v>
      </c>
    </row>
    <row r="233" spans="1:36" x14ac:dyDescent="0.25">
      <c r="A233" s="4">
        <v>813</v>
      </c>
      <c r="B233" s="4">
        <v>1</v>
      </c>
      <c r="C233" s="4" t="s">
        <v>234</v>
      </c>
      <c r="D233" s="4">
        <v>1200</v>
      </c>
      <c r="E233" s="4">
        <v>1316.8</v>
      </c>
      <c r="F233" s="4">
        <v>1231</v>
      </c>
      <c r="G233" s="4">
        <v>1349.6</v>
      </c>
      <c r="H233" s="4">
        <v>8688725</v>
      </c>
      <c r="I233" s="4">
        <v>0</v>
      </c>
      <c r="J233" s="4">
        <v>206659</v>
      </c>
      <c r="K233" s="4">
        <v>20312</v>
      </c>
      <c r="L233" s="4">
        <v>0</v>
      </c>
      <c r="M233" s="4">
        <v>0</v>
      </c>
      <c r="N233" s="4">
        <v>227920.61580460001</v>
      </c>
      <c r="O233" s="4">
        <v>319099</v>
      </c>
      <c r="P233" s="4">
        <v>166587.5</v>
      </c>
      <c r="Q233" s="4">
        <v>17545</v>
      </c>
      <c r="R233" s="4">
        <v>2537</v>
      </c>
      <c r="S233" s="4">
        <v>0</v>
      </c>
      <c r="T233" s="4">
        <v>0</v>
      </c>
      <c r="U233" s="4">
        <v>0</v>
      </c>
      <c r="V233" s="4">
        <v>0</v>
      </c>
      <c r="W233" s="4">
        <v>1424300</v>
      </c>
      <c r="X233" s="4">
        <v>0</v>
      </c>
      <c r="Y233" s="4">
        <v>0</v>
      </c>
      <c r="Z233" s="4">
        <v>25601</v>
      </c>
      <c r="AA233" s="4">
        <v>0</v>
      </c>
      <c r="AB233" s="4">
        <v>11099286.1158046</v>
      </c>
      <c r="AC233" s="4">
        <v>0</v>
      </c>
      <c r="AD233" s="4">
        <v>131490</v>
      </c>
      <c r="AE233" s="4">
        <v>166587.5</v>
      </c>
      <c r="AF233" s="4">
        <v>2537</v>
      </c>
      <c r="AG233" s="4">
        <v>1285156</v>
      </c>
      <c r="AH233" s="4">
        <v>0</v>
      </c>
      <c r="AI233" s="4">
        <v>0</v>
      </c>
      <c r="AJ233" s="4">
        <v>1585770.5</v>
      </c>
    </row>
    <row r="234" spans="1:36" x14ac:dyDescent="0.25">
      <c r="A234" s="4">
        <v>815</v>
      </c>
      <c r="B234" s="4">
        <v>2</v>
      </c>
      <c r="C234" s="4" t="s">
        <v>235</v>
      </c>
      <c r="D234" s="4">
        <v>27</v>
      </c>
      <c r="E234" s="4">
        <v>28.499999999999993</v>
      </c>
      <c r="F234" s="4">
        <v>1</v>
      </c>
      <c r="G234" s="4">
        <v>1</v>
      </c>
      <c r="H234" s="4">
        <v>6438</v>
      </c>
      <c r="I234" s="4">
        <v>0</v>
      </c>
      <c r="J234" s="4">
        <v>0</v>
      </c>
      <c r="K234" s="4">
        <v>0</v>
      </c>
      <c r="L234" s="4">
        <v>543</v>
      </c>
      <c r="M234" s="4">
        <v>0</v>
      </c>
      <c r="N234" s="4">
        <v>4751.6761779999997</v>
      </c>
      <c r="O234" s="4">
        <v>188</v>
      </c>
      <c r="P234" s="4">
        <v>199.50806568411292</v>
      </c>
      <c r="Q234" s="4">
        <v>13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414</v>
      </c>
      <c r="AA234" s="4">
        <v>424</v>
      </c>
      <c r="AB234" s="4">
        <v>12971.184243684113</v>
      </c>
      <c r="AC234" s="4">
        <v>0</v>
      </c>
      <c r="AD234" s="4">
        <v>188</v>
      </c>
      <c r="AE234" s="4">
        <v>199.50806568411292</v>
      </c>
      <c r="AF234" s="4">
        <v>0</v>
      </c>
      <c r="AG234" s="4">
        <v>0</v>
      </c>
      <c r="AH234" s="4">
        <v>0</v>
      </c>
      <c r="AI234" s="4">
        <v>424</v>
      </c>
      <c r="AJ234" s="4">
        <v>811.50806568411292</v>
      </c>
    </row>
    <row r="235" spans="1:36" x14ac:dyDescent="0.25">
      <c r="A235" s="4">
        <v>818</v>
      </c>
      <c r="B235" s="4">
        <v>1</v>
      </c>
      <c r="C235" s="4" t="s">
        <v>236</v>
      </c>
      <c r="D235" s="4">
        <v>297</v>
      </c>
      <c r="E235" s="4">
        <v>325.2</v>
      </c>
      <c r="F235" s="4">
        <v>577</v>
      </c>
      <c r="G235" s="4">
        <v>637</v>
      </c>
      <c r="H235" s="4">
        <v>4101006</v>
      </c>
      <c r="I235" s="4">
        <v>0</v>
      </c>
      <c r="J235" s="4">
        <v>508557</v>
      </c>
      <c r="K235" s="4">
        <v>15640</v>
      </c>
      <c r="L235" s="4">
        <v>116592</v>
      </c>
      <c r="M235" s="4">
        <v>0</v>
      </c>
      <c r="N235" s="4">
        <v>158805</v>
      </c>
      <c r="O235" s="4">
        <v>142794</v>
      </c>
      <c r="P235" s="4">
        <v>105420</v>
      </c>
      <c r="Q235" s="4">
        <v>8281</v>
      </c>
      <c r="R235" s="4">
        <v>21945</v>
      </c>
      <c r="S235" s="4">
        <v>0</v>
      </c>
      <c r="T235" s="4">
        <v>0</v>
      </c>
      <c r="U235" s="4">
        <v>0</v>
      </c>
      <c r="V235" s="4">
        <v>0</v>
      </c>
      <c r="W235" s="4">
        <v>191100</v>
      </c>
      <c r="X235" s="4">
        <v>0</v>
      </c>
      <c r="Y235" s="4">
        <v>0</v>
      </c>
      <c r="Z235" s="4">
        <v>11524</v>
      </c>
      <c r="AA235" s="4">
        <v>0</v>
      </c>
      <c r="AB235" s="4">
        <v>5381664</v>
      </c>
      <c r="AC235" s="4">
        <v>0</v>
      </c>
      <c r="AD235" s="4">
        <v>16261</v>
      </c>
      <c r="AE235" s="4">
        <v>51860</v>
      </c>
      <c r="AF235" s="4">
        <v>10796</v>
      </c>
      <c r="AG235" s="4">
        <v>54483</v>
      </c>
      <c r="AH235" s="4">
        <v>0</v>
      </c>
      <c r="AI235" s="4">
        <v>0</v>
      </c>
      <c r="AJ235" s="4">
        <v>133400</v>
      </c>
    </row>
    <row r="236" spans="1:36" x14ac:dyDescent="0.25">
      <c r="A236" s="4">
        <v>820</v>
      </c>
      <c r="B236" s="4">
        <v>1</v>
      </c>
      <c r="C236" s="4" t="s">
        <v>237</v>
      </c>
      <c r="D236" s="4">
        <v>532</v>
      </c>
      <c r="E236" s="4">
        <v>586.19999999999993</v>
      </c>
      <c r="F236" s="4">
        <v>513</v>
      </c>
      <c r="G236" s="4">
        <v>563.6</v>
      </c>
      <c r="H236" s="4">
        <v>3628457</v>
      </c>
      <c r="I236" s="4">
        <v>49123</v>
      </c>
      <c r="J236" s="4">
        <v>317015</v>
      </c>
      <c r="K236" s="4">
        <v>0</v>
      </c>
      <c r="L236" s="4">
        <v>126600</v>
      </c>
      <c r="M236" s="4">
        <v>0</v>
      </c>
      <c r="N236" s="4">
        <v>178823.91559792499</v>
      </c>
      <c r="O236" s="4">
        <v>133577</v>
      </c>
      <c r="P236" s="4">
        <v>89566.25</v>
      </c>
      <c r="Q236" s="4">
        <v>7327</v>
      </c>
      <c r="R236" s="4">
        <v>8353</v>
      </c>
      <c r="S236" s="4">
        <v>0</v>
      </c>
      <c r="T236" s="4">
        <v>0</v>
      </c>
      <c r="U236" s="4">
        <v>0</v>
      </c>
      <c r="V236" s="4">
        <v>0</v>
      </c>
      <c r="W236" s="4">
        <v>243853</v>
      </c>
      <c r="X236" s="4">
        <v>128960</v>
      </c>
      <c r="Y236" s="4">
        <v>0</v>
      </c>
      <c r="Z236" s="4">
        <v>12028</v>
      </c>
      <c r="AA236" s="4">
        <v>238966</v>
      </c>
      <c r="AB236" s="4">
        <v>5033689.165597925</v>
      </c>
      <c r="AC236" s="4">
        <v>0</v>
      </c>
      <c r="AD236" s="4">
        <v>30479</v>
      </c>
      <c r="AE236" s="4">
        <v>39550</v>
      </c>
      <c r="AF236" s="4">
        <v>3688</v>
      </c>
      <c r="AG236" s="4">
        <v>76287</v>
      </c>
      <c r="AH236" s="4">
        <v>39885</v>
      </c>
      <c r="AI236" s="4">
        <v>105521</v>
      </c>
      <c r="AJ236" s="4">
        <v>255525</v>
      </c>
    </row>
    <row r="237" spans="1:36" x14ac:dyDescent="0.25">
      <c r="A237" s="4">
        <v>821</v>
      </c>
      <c r="B237" s="4">
        <v>1</v>
      </c>
      <c r="C237" s="4" t="s">
        <v>238</v>
      </c>
      <c r="D237" s="4">
        <v>935</v>
      </c>
      <c r="E237" s="4">
        <v>1008</v>
      </c>
      <c r="F237" s="4">
        <v>1063</v>
      </c>
      <c r="G237" s="4">
        <v>1150.9000000000001</v>
      </c>
      <c r="H237" s="4">
        <v>7409494</v>
      </c>
      <c r="I237" s="4">
        <v>85966</v>
      </c>
      <c r="J237" s="4">
        <v>668577</v>
      </c>
      <c r="K237" s="4">
        <v>14906</v>
      </c>
      <c r="L237" s="4">
        <v>0</v>
      </c>
      <c r="M237" s="4">
        <v>0</v>
      </c>
      <c r="N237" s="4">
        <v>246181.20271383165</v>
      </c>
      <c r="O237" s="4">
        <v>255308</v>
      </c>
      <c r="P237" s="4">
        <v>189107.5</v>
      </c>
      <c r="Q237" s="4">
        <v>14962</v>
      </c>
      <c r="R237" s="4">
        <v>63035</v>
      </c>
      <c r="S237" s="4">
        <v>0</v>
      </c>
      <c r="T237" s="4">
        <v>0</v>
      </c>
      <c r="U237" s="4">
        <v>0</v>
      </c>
      <c r="V237" s="4">
        <v>0</v>
      </c>
      <c r="W237" s="4">
        <v>345270</v>
      </c>
      <c r="X237" s="4">
        <v>0</v>
      </c>
      <c r="Y237" s="4">
        <v>0</v>
      </c>
      <c r="Z237" s="4">
        <v>31324</v>
      </c>
      <c r="AA237" s="4">
        <v>487982</v>
      </c>
      <c r="AB237" s="4">
        <v>9812112.7027138323</v>
      </c>
      <c r="AC237" s="4">
        <v>0</v>
      </c>
      <c r="AD237" s="4">
        <v>35449</v>
      </c>
      <c r="AE237" s="4">
        <v>71102</v>
      </c>
      <c r="AF237" s="4">
        <v>23700</v>
      </c>
      <c r="AG237" s="4">
        <v>75235</v>
      </c>
      <c r="AH237" s="4">
        <v>0</v>
      </c>
      <c r="AI237" s="4">
        <v>183475</v>
      </c>
      <c r="AJ237" s="4">
        <v>388961</v>
      </c>
    </row>
    <row r="238" spans="1:36" x14ac:dyDescent="0.25">
      <c r="A238" s="4">
        <v>829</v>
      </c>
      <c r="B238" s="4">
        <v>1</v>
      </c>
      <c r="C238" s="4" t="s">
        <v>239</v>
      </c>
      <c r="D238" s="4">
        <v>1936</v>
      </c>
      <c r="E238" s="4">
        <v>2125.1999999999998</v>
      </c>
      <c r="F238" s="4">
        <v>1880</v>
      </c>
      <c r="G238" s="4">
        <v>2086.2000000000003</v>
      </c>
      <c r="H238" s="4">
        <v>13430956</v>
      </c>
      <c r="I238" s="4">
        <v>145323</v>
      </c>
      <c r="J238" s="4">
        <v>780893</v>
      </c>
      <c r="K238" s="4">
        <v>18344</v>
      </c>
      <c r="L238" s="4">
        <v>0</v>
      </c>
      <c r="M238" s="4">
        <v>0</v>
      </c>
      <c r="N238" s="4">
        <v>258874</v>
      </c>
      <c r="O238" s="4">
        <v>484285</v>
      </c>
      <c r="P238" s="4">
        <v>348730</v>
      </c>
      <c r="Q238" s="4">
        <v>27121</v>
      </c>
      <c r="R238" s="4">
        <v>12183</v>
      </c>
      <c r="S238" s="4">
        <v>0</v>
      </c>
      <c r="T238" s="4">
        <v>0</v>
      </c>
      <c r="U238" s="4">
        <v>58939</v>
      </c>
      <c r="V238" s="4">
        <v>0</v>
      </c>
      <c r="W238" s="4">
        <v>625860</v>
      </c>
      <c r="X238" s="4">
        <v>0</v>
      </c>
      <c r="Y238" s="4">
        <v>15506</v>
      </c>
      <c r="Z238" s="4">
        <v>42173</v>
      </c>
      <c r="AA238" s="4">
        <v>884549</v>
      </c>
      <c r="AB238" s="4">
        <v>17133736</v>
      </c>
      <c r="AC238" s="4">
        <v>0</v>
      </c>
      <c r="AD238" s="4">
        <v>124540</v>
      </c>
      <c r="AE238" s="4">
        <v>232171</v>
      </c>
      <c r="AF238" s="4">
        <v>8111</v>
      </c>
      <c r="AG238" s="4">
        <v>241481</v>
      </c>
      <c r="AH238" s="4">
        <v>0</v>
      </c>
      <c r="AI238" s="4">
        <v>588899</v>
      </c>
      <c r="AJ238" s="4">
        <v>1195202</v>
      </c>
    </row>
    <row r="239" spans="1:36" x14ac:dyDescent="0.25">
      <c r="A239" s="4">
        <v>831</v>
      </c>
      <c r="B239" s="4">
        <v>1</v>
      </c>
      <c r="C239" s="4" t="s">
        <v>240</v>
      </c>
      <c r="D239" s="4">
        <v>7135</v>
      </c>
      <c r="E239" s="4">
        <v>7823</v>
      </c>
      <c r="F239" s="4">
        <v>6085</v>
      </c>
      <c r="G239" s="4">
        <v>6693</v>
      </c>
      <c r="H239" s="4">
        <v>43089534</v>
      </c>
      <c r="I239" s="4">
        <v>624274</v>
      </c>
      <c r="J239" s="4">
        <v>957317</v>
      </c>
      <c r="K239" s="4">
        <v>36111</v>
      </c>
      <c r="L239" s="4">
        <v>0</v>
      </c>
      <c r="M239" s="4">
        <v>0</v>
      </c>
      <c r="N239" s="4">
        <v>495967</v>
      </c>
      <c r="O239" s="4">
        <v>1494738</v>
      </c>
      <c r="P239" s="4">
        <v>747772.5</v>
      </c>
      <c r="Q239" s="4">
        <v>87009</v>
      </c>
      <c r="R239" s="4">
        <v>135466</v>
      </c>
      <c r="S239" s="4">
        <v>0</v>
      </c>
      <c r="T239" s="4">
        <v>0</v>
      </c>
      <c r="U239" s="4">
        <v>683970</v>
      </c>
      <c r="V239" s="4">
        <v>0</v>
      </c>
      <c r="W239" s="4">
        <v>8611682</v>
      </c>
      <c r="X239" s="4">
        <v>1598480</v>
      </c>
      <c r="Y239" s="4">
        <v>274777</v>
      </c>
      <c r="Z239" s="4">
        <v>127729</v>
      </c>
      <c r="AA239" s="4">
        <v>2837832</v>
      </c>
      <c r="AB239" s="4">
        <v>60204178.5</v>
      </c>
      <c r="AC239" s="4">
        <v>0</v>
      </c>
      <c r="AD239" s="4">
        <v>593061</v>
      </c>
      <c r="AE239" s="4">
        <v>747772.5</v>
      </c>
      <c r="AF239" s="4">
        <v>135466</v>
      </c>
      <c r="AG239" s="4">
        <v>8059925</v>
      </c>
      <c r="AH239" s="4">
        <v>576862</v>
      </c>
      <c r="AI239" s="4">
        <v>2837832</v>
      </c>
      <c r="AJ239" s="4">
        <v>12374056.5</v>
      </c>
    </row>
    <row r="240" spans="1:36" x14ac:dyDescent="0.25">
      <c r="A240" s="4">
        <v>832</v>
      </c>
      <c r="B240" s="4">
        <v>1</v>
      </c>
      <c r="C240" s="4" t="s">
        <v>241</v>
      </c>
      <c r="D240" s="4">
        <v>2421</v>
      </c>
      <c r="E240" s="4">
        <v>2663.7999999999997</v>
      </c>
      <c r="F240" s="4">
        <v>3267</v>
      </c>
      <c r="G240" s="4">
        <v>3621.6000000000004</v>
      </c>
      <c r="H240" s="4">
        <v>23315861</v>
      </c>
      <c r="I240" s="4">
        <v>0</v>
      </c>
      <c r="J240" s="4">
        <v>84545</v>
      </c>
      <c r="K240" s="4">
        <v>27723</v>
      </c>
      <c r="L240" s="4">
        <v>0</v>
      </c>
      <c r="M240" s="4">
        <v>0</v>
      </c>
      <c r="N240" s="4">
        <v>110759</v>
      </c>
      <c r="O240" s="4">
        <v>796761</v>
      </c>
      <c r="P240" s="4">
        <v>400812.5</v>
      </c>
      <c r="Q240" s="4">
        <v>47081</v>
      </c>
      <c r="R240" s="4">
        <v>21078</v>
      </c>
      <c r="S240" s="4">
        <v>0</v>
      </c>
      <c r="T240" s="4">
        <v>0</v>
      </c>
      <c r="U240" s="4">
        <v>0</v>
      </c>
      <c r="V240" s="4">
        <v>-5150</v>
      </c>
      <c r="W240" s="4">
        <v>4780512</v>
      </c>
      <c r="X240" s="4">
        <v>868920</v>
      </c>
      <c r="Y240" s="4">
        <v>0</v>
      </c>
      <c r="Z240" s="4">
        <v>90061</v>
      </c>
      <c r="AA240" s="4">
        <v>1535558</v>
      </c>
      <c r="AB240" s="4">
        <v>31205601.5</v>
      </c>
      <c r="AC240" s="4">
        <v>0</v>
      </c>
      <c r="AD240" s="4">
        <v>247679</v>
      </c>
      <c r="AE240" s="4">
        <v>400812.5</v>
      </c>
      <c r="AF240" s="4">
        <v>21078</v>
      </c>
      <c r="AG240" s="4">
        <v>4712129</v>
      </c>
      <c r="AH240" s="4">
        <v>313577</v>
      </c>
      <c r="AI240" s="4">
        <v>1535558</v>
      </c>
      <c r="AJ240" s="4">
        <v>6917256.5</v>
      </c>
    </row>
    <row r="241" spans="1:36" x14ac:dyDescent="0.25">
      <c r="A241" s="4">
        <v>833</v>
      </c>
      <c r="B241" s="4">
        <v>1</v>
      </c>
      <c r="C241" s="4" t="s">
        <v>242</v>
      </c>
      <c r="D241" s="4">
        <v>19995.400000000001</v>
      </c>
      <c r="E241" s="4">
        <v>21830.999999999996</v>
      </c>
      <c r="F241" s="4">
        <v>19100.400000000001</v>
      </c>
      <c r="G241" s="4">
        <v>20850.599999999999</v>
      </c>
      <c r="H241" s="4">
        <v>134236163</v>
      </c>
      <c r="I241" s="4">
        <v>307020</v>
      </c>
      <c r="J241" s="4">
        <v>2844481</v>
      </c>
      <c r="K241" s="4">
        <v>381175</v>
      </c>
      <c r="L241" s="4">
        <v>0</v>
      </c>
      <c r="M241" s="4">
        <v>0</v>
      </c>
      <c r="N241" s="4">
        <v>0</v>
      </c>
      <c r="O241" s="4">
        <v>4581500</v>
      </c>
      <c r="P241" s="4">
        <v>1704743.75</v>
      </c>
      <c r="Q241" s="4">
        <v>271058</v>
      </c>
      <c r="R241" s="4">
        <v>186404</v>
      </c>
      <c r="S241" s="4">
        <v>0</v>
      </c>
      <c r="T241" s="4">
        <v>0</v>
      </c>
      <c r="U241" s="4">
        <v>216542</v>
      </c>
      <c r="V241" s="4">
        <v>-23177</v>
      </c>
      <c r="W241" s="4">
        <v>38294212</v>
      </c>
      <c r="X241" s="4">
        <v>4645509</v>
      </c>
      <c r="Y241" s="4">
        <v>0</v>
      </c>
      <c r="Z241" s="4">
        <v>720253</v>
      </c>
      <c r="AA241" s="4">
        <v>8840654</v>
      </c>
      <c r="AB241" s="4">
        <v>192561028.75</v>
      </c>
      <c r="AC241" s="4">
        <v>0</v>
      </c>
      <c r="AD241" s="4">
        <v>1202430</v>
      </c>
      <c r="AE241" s="4">
        <v>1588022</v>
      </c>
      <c r="AF241" s="4">
        <v>173641</v>
      </c>
      <c r="AG241" s="4">
        <v>34759280</v>
      </c>
      <c r="AH241" s="4">
        <v>1475800</v>
      </c>
      <c r="AI241" s="4">
        <v>8235345</v>
      </c>
      <c r="AJ241" s="4">
        <v>45958718</v>
      </c>
    </row>
    <row r="242" spans="1:36" x14ac:dyDescent="0.25">
      <c r="A242" s="4">
        <v>834</v>
      </c>
      <c r="B242" s="4">
        <v>1</v>
      </c>
      <c r="C242" s="4" t="s">
        <v>243</v>
      </c>
      <c r="D242" s="4">
        <v>9489</v>
      </c>
      <c r="E242" s="4">
        <v>10410.6</v>
      </c>
      <c r="F242" s="4">
        <v>8414</v>
      </c>
      <c r="G242" s="4">
        <v>9248.5999999999985</v>
      </c>
      <c r="H242" s="4">
        <v>59542487</v>
      </c>
      <c r="I242" s="4">
        <v>171931</v>
      </c>
      <c r="J242" s="4">
        <v>751274</v>
      </c>
      <c r="K242" s="4">
        <v>144115</v>
      </c>
      <c r="L242" s="4">
        <v>0</v>
      </c>
      <c r="M242" s="4">
        <v>0</v>
      </c>
      <c r="N242" s="4">
        <v>537382.00257600006</v>
      </c>
      <c r="O242" s="4">
        <v>2068934</v>
      </c>
      <c r="P242" s="4">
        <v>901196.25</v>
      </c>
      <c r="Q242" s="4">
        <v>120232</v>
      </c>
      <c r="R242" s="4">
        <v>28393</v>
      </c>
      <c r="S242" s="4">
        <v>0</v>
      </c>
      <c r="T242" s="4">
        <v>0</v>
      </c>
      <c r="U242" s="4">
        <v>550326</v>
      </c>
      <c r="V242" s="4">
        <v>-7726</v>
      </c>
      <c r="W242" s="4">
        <v>14433273</v>
      </c>
      <c r="X242" s="4">
        <v>1421259</v>
      </c>
      <c r="Y242" s="4">
        <v>361</v>
      </c>
      <c r="Z242" s="4">
        <v>185484</v>
      </c>
      <c r="AA242" s="4">
        <v>3921406</v>
      </c>
      <c r="AB242" s="4">
        <v>83349068.252575994</v>
      </c>
      <c r="AC242" s="4">
        <v>0</v>
      </c>
      <c r="AD242" s="4">
        <v>1051550</v>
      </c>
      <c r="AE242" s="4">
        <v>901196.25</v>
      </c>
      <c r="AF242" s="4">
        <v>28393</v>
      </c>
      <c r="AG242" s="4">
        <v>14379284.01</v>
      </c>
      <c r="AH242" s="4">
        <v>0</v>
      </c>
      <c r="AI242" s="4">
        <v>3921406</v>
      </c>
      <c r="AJ242" s="4">
        <v>20281829.259999998</v>
      </c>
    </row>
    <row r="243" spans="1:36" x14ac:dyDescent="0.25">
      <c r="A243" s="4">
        <v>836</v>
      </c>
      <c r="B243" s="4">
        <v>1</v>
      </c>
      <c r="C243" s="4" t="s">
        <v>244</v>
      </c>
      <c r="D243" s="4">
        <v>208.2</v>
      </c>
      <c r="E243" s="4">
        <v>224.2</v>
      </c>
      <c r="F243" s="4">
        <v>195.2</v>
      </c>
      <c r="G243" s="4">
        <v>213.4</v>
      </c>
      <c r="H243" s="4">
        <v>1373869</v>
      </c>
      <c r="I243" s="4">
        <v>0</v>
      </c>
      <c r="J243" s="4">
        <v>271104</v>
      </c>
      <c r="K243" s="4">
        <v>24804</v>
      </c>
      <c r="L243" s="4">
        <v>90284</v>
      </c>
      <c r="M243" s="4">
        <v>0</v>
      </c>
      <c r="N243" s="4">
        <v>61407</v>
      </c>
      <c r="O243" s="4">
        <v>51750</v>
      </c>
      <c r="P243" s="4">
        <v>21466.25</v>
      </c>
      <c r="Q243" s="4">
        <v>2774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309383</v>
      </c>
      <c r="X243" s="4">
        <v>0</v>
      </c>
      <c r="Y243" s="4">
        <v>0</v>
      </c>
      <c r="Z243" s="4">
        <v>5446</v>
      </c>
      <c r="AA243" s="4">
        <v>90482</v>
      </c>
      <c r="AB243" s="4">
        <v>2302769.25</v>
      </c>
      <c r="AC243" s="4">
        <v>0</v>
      </c>
      <c r="AD243" s="4">
        <v>33746</v>
      </c>
      <c r="AE243" s="4">
        <v>8460</v>
      </c>
      <c r="AF243" s="4">
        <v>0</v>
      </c>
      <c r="AG243" s="4">
        <v>155338</v>
      </c>
      <c r="AH243" s="4">
        <v>0</v>
      </c>
      <c r="AI243" s="4">
        <v>35661</v>
      </c>
      <c r="AJ243" s="4">
        <v>233205</v>
      </c>
    </row>
    <row r="244" spans="1:36" x14ac:dyDescent="0.25">
      <c r="A244" s="4">
        <v>837</v>
      </c>
      <c r="B244" s="4">
        <v>1</v>
      </c>
      <c r="C244" s="4" t="s">
        <v>245</v>
      </c>
      <c r="D244" s="4">
        <v>534</v>
      </c>
      <c r="E244" s="4">
        <v>581.4</v>
      </c>
      <c r="F244" s="4">
        <v>575</v>
      </c>
      <c r="G244" s="4">
        <v>626.80000000000007</v>
      </c>
      <c r="H244" s="4">
        <v>4035338</v>
      </c>
      <c r="I244" s="4">
        <v>0</v>
      </c>
      <c r="J244" s="4">
        <v>498927</v>
      </c>
      <c r="K244" s="4">
        <v>90630</v>
      </c>
      <c r="L244" s="4">
        <v>118348</v>
      </c>
      <c r="M244" s="4">
        <v>0</v>
      </c>
      <c r="N244" s="4">
        <v>134215</v>
      </c>
      <c r="O244" s="4">
        <v>145659</v>
      </c>
      <c r="P244" s="4">
        <v>76221.25</v>
      </c>
      <c r="Q244" s="4">
        <v>8148</v>
      </c>
      <c r="R244" s="4">
        <v>26282</v>
      </c>
      <c r="S244" s="4">
        <v>0</v>
      </c>
      <c r="T244" s="4">
        <v>0</v>
      </c>
      <c r="U244" s="4">
        <v>0</v>
      </c>
      <c r="V244" s="4">
        <v>0</v>
      </c>
      <c r="W244" s="4">
        <v>656103</v>
      </c>
      <c r="X244" s="4">
        <v>0</v>
      </c>
      <c r="Y244" s="4">
        <v>40027</v>
      </c>
      <c r="Z244" s="4">
        <v>13097</v>
      </c>
      <c r="AA244" s="4">
        <v>265763</v>
      </c>
      <c r="AB244" s="4">
        <v>6108758.25</v>
      </c>
      <c r="AC244" s="4">
        <v>0</v>
      </c>
      <c r="AD244" s="4">
        <v>59943</v>
      </c>
      <c r="AE244" s="4">
        <v>46622</v>
      </c>
      <c r="AF244" s="4">
        <v>16076</v>
      </c>
      <c r="AG244" s="4">
        <v>422753</v>
      </c>
      <c r="AH244" s="4">
        <v>0</v>
      </c>
      <c r="AI244" s="4">
        <v>162558</v>
      </c>
      <c r="AJ244" s="4">
        <v>707952</v>
      </c>
    </row>
    <row r="245" spans="1:36" x14ac:dyDescent="0.25">
      <c r="A245" s="4">
        <v>840</v>
      </c>
      <c r="B245" s="4">
        <v>1</v>
      </c>
      <c r="C245" s="4" t="s">
        <v>246</v>
      </c>
      <c r="D245" s="4">
        <v>1131.8</v>
      </c>
      <c r="E245" s="4">
        <v>1232.6000000000001</v>
      </c>
      <c r="F245" s="4">
        <v>1031.8</v>
      </c>
      <c r="G245" s="4">
        <v>1119.8</v>
      </c>
      <c r="H245" s="4">
        <v>7209272</v>
      </c>
      <c r="I245" s="4">
        <v>0</v>
      </c>
      <c r="J245" s="4">
        <v>974786</v>
      </c>
      <c r="K245" s="4">
        <v>114480</v>
      </c>
      <c r="L245" s="4">
        <v>0</v>
      </c>
      <c r="M245" s="4">
        <v>0</v>
      </c>
      <c r="N245" s="4">
        <v>199692</v>
      </c>
      <c r="O245" s="4">
        <v>254598</v>
      </c>
      <c r="P245" s="4">
        <v>154693.75</v>
      </c>
      <c r="Q245" s="4">
        <v>14557</v>
      </c>
      <c r="R245" s="4">
        <v>1053</v>
      </c>
      <c r="S245" s="4">
        <v>0</v>
      </c>
      <c r="T245" s="4">
        <v>0</v>
      </c>
      <c r="U245" s="4">
        <v>0</v>
      </c>
      <c r="V245" s="4">
        <v>0</v>
      </c>
      <c r="W245" s="4">
        <v>899770</v>
      </c>
      <c r="X245" s="4">
        <v>0</v>
      </c>
      <c r="Y245" s="4">
        <v>29209</v>
      </c>
      <c r="Z245" s="4">
        <v>24995</v>
      </c>
      <c r="AA245" s="4">
        <v>474795</v>
      </c>
      <c r="AB245" s="4">
        <v>10351900.75</v>
      </c>
      <c r="AC245" s="4">
        <v>0</v>
      </c>
      <c r="AD245" s="4">
        <v>92795</v>
      </c>
      <c r="AE245" s="4">
        <v>66459</v>
      </c>
      <c r="AF245" s="4">
        <v>452</v>
      </c>
      <c r="AG245" s="4">
        <v>341754</v>
      </c>
      <c r="AH245" s="4">
        <v>0</v>
      </c>
      <c r="AI245" s="4">
        <v>203981</v>
      </c>
      <c r="AJ245" s="4">
        <v>705441</v>
      </c>
    </row>
    <row r="246" spans="1:36" x14ac:dyDescent="0.25">
      <c r="A246" s="4">
        <v>846</v>
      </c>
      <c r="B246" s="4">
        <v>1</v>
      </c>
      <c r="C246" s="4" t="s">
        <v>247</v>
      </c>
      <c r="D246" s="4">
        <v>662</v>
      </c>
      <c r="E246" s="4">
        <v>725</v>
      </c>
      <c r="F246" s="4">
        <v>630</v>
      </c>
      <c r="G246" s="4">
        <v>693.6</v>
      </c>
      <c r="H246" s="4">
        <v>4465397</v>
      </c>
      <c r="I246" s="4">
        <v>0</v>
      </c>
      <c r="J246" s="4">
        <v>357160</v>
      </c>
      <c r="K246" s="4">
        <v>15460</v>
      </c>
      <c r="L246" s="4">
        <v>104706</v>
      </c>
      <c r="M246" s="4">
        <v>156394</v>
      </c>
      <c r="N246" s="4">
        <v>212567</v>
      </c>
      <c r="O246" s="4">
        <v>164932</v>
      </c>
      <c r="P246" s="4">
        <v>95205</v>
      </c>
      <c r="Q246" s="4">
        <v>9017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568488</v>
      </c>
      <c r="X246" s="4">
        <v>0</v>
      </c>
      <c r="Y246" s="4">
        <v>29930</v>
      </c>
      <c r="Z246" s="4">
        <v>14096</v>
      </c>
      <c r="AA246" s="4">
        <v>294086</v>
      </c>
      <c r="AB246" s="4">
        <v>6487438</v>
      </c>
      <c r="AC246" s="4">
        <v>0</v>
      </c>
      <c r="AD246" s="4">
        <v>105893</v>
      </c>
      <c r="AE246" s="4">
        <v>69632</v>
      </c>
      <c r="AF246" s="4">
        <v>0</v>
      </c>
      <c r="AG246" s="4">
        <v>362907</v>
      </c>
      <c r="AH246" s="4">
        <v>0</v>
      </c>
      <c r="AI246" s="4">
        <v>215092</v>
      </c>
      <c r="AJ246" s="4">
        <v>753524</v>
      </c>
    </row>
    <row r="247" spans="1:36" x14ac:dyDescent="0.25">
      <c r="A247" s="4">
        <v>850</v>
      </c>
      <c r="B247" s="4">
        <v>1</v>
      </c>
      <c r="C247" s="4" t="s">
        <v>248</v>
      </c>
      <c r="D247" s="4">
        <v>171</v>
      </c>
      <c r="E247" s="4">
        <v>185.2</v>
      </c>
      <c r="F247" s="4">
        <v>285</v>
      </c>
      <c r="G247" s="4">
        <v>310.2</v>
      </c>
      <c r="H247" s="4">
        <v>1997068</v>
      </c>
      <c r="I247" s="4">
        <v>0</v>
      </c>
      <c r="J247" s="4">
        <v>149437</v>
      </c>
      <c r="K247" s="4">
        <v>0</v>
      </c>
      <c r="L247" s="4">
        <v>114222</v>
      </c>
      <c r="M247" s="4">
        <v>31008</v>
      </c>
      <c r="N247" s="4">
        <v>131869</v>
      </c>
      <c r="O247" s="4">
        <v>59670</v>
      </c>
      <c r="P247" s="4">
        <v>47262.5</v>
      </c>
      <c r="Q247" s="4">
        <v>4033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173746</v>
      </c>
      <c r="X247" s="4">
        <v>0</v>
      </c>
      <c r="Y247" s="4">
        <v>12621</v>
      </c>
      <c r="Z247" s="4">
        <v>5670</v>
      </c>
      <c r="AA247" s="4">
        <v>0</v>
      </c>
      <c r="AB247" s="4">
        <v>2726606.5</v>
      </c>
      <c r="AC247" s="4">
        <v>0</v>
      </c>
      <c r="AD247" s="4">
        <v>32735</v>
      </c>
      <c r="AE247" s="4">
        <v>36075</v>
      </c>
      <c r="AF247" s="4">
        <v>0</v>
      </c>
      <c r="AG247" s="4">
        <v>53618.850000000006</v>
      </c>
      <c r="AH247" s="4">
        <v>0</v>
      </c>
      <c r="AI247" s="4">
        <v>0</v>
      </c>
      <c r="AJ247" s="4">
        <v>122428.85</v>
      </c>
    </row>
    <row r="248" spans="1:36" x14ac:dyDescent="0.25">
      <c r="A248" s="4">
        <v>852</v>
      </c>
      <c r="B248" s="4">
        <v>1</v>
      </c>
      <c r="C248" s="4" t="s">
        <v>249</v>
      </c>
      <c r="D248" s="4">
        <v>112</v>
      </c>
      <c r="E248" s="4">
        <v>123.6</v>
      </c>
      <c r="F248" s="4">
        <v>140</v>
      </c>
      <c r="G248" s="4">
        <v>153.20000000000002</v>
      </c>
      <c r="H248" s="4">
        <v>986302</v>
      </c>
      <c r="I248" s="4">
        <v>0</v>
      </c>
      <c r="J248" s="4">
        <v>133704</v>
      </c>
      <c r="K248" s="4">
        <v>0</v>
      </c>
      <c r="L248" s="4">
        <v>70041</v>
      </c>
      <c r="M248" s="4">
        <v>142533</v>
      </c>
      <c r="N248" s="4">
        <v>91621</v>
      </c>
      <c r="O248" s="4">
        <v>36475</v>
      </c>
      <c r="P248" s="4">
        <v>7660</v>
      </c>
      <c r="Q248" s="4">
        <v>1992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402772</v>
      </c>
      <c r="X248" s="4">
        <v>0</v>
      </c>
      <c r="Y248" s="4">
        <v>5048</v>
      </c>
      <c r="Z248" s="4">
        <v>3652</v>
      </c>
      <c r="AA248" s="4">
        <v>64957</v>
      </c>
      <c r="AB248" s="4">
        <v>1946757</v>
      </c>
      <c r="AC248" s="4">
        <v>0</v>
      </c>
      <c r="AD248" s="4">
        <v>36475</v>
      </c>
      <c r="AE248" s="4">
        <v>5401</v>
      </c>
      <c r="AF248" s="4">
        <v>0</v>
      </c>
      <c r="AG248" s="4">
        <v>205089.37</v>
      </c>
      <c r="AH248" s="4">
        <v>0</v>
      </c>
      <c r="AI248" s="4">
        <v>45803</v>
      </c>
      <c r="AJ248" s="4">
        <v>292768.37</v>
      </c>
    </row>
    <row r="249" spans="1:36" x14ac:dyDescent="0.25">
      <c r="A249" s="4">
        <v>857</v>
      </c>
      <c r="B249" s="4">
        <v>1</v>
      </c>
      <c r="C249" s="4" t="s">
        <v>250</v>
      </c>
      <c r="D249" s="4">
        <v>623</v>
      </c>
      <c r="E249" s="4">
        <v>692.8</v>
      </c>
      <c r="F249" s="4">
        <v>716</v>
      </c>
      <c r="G249" s="4">
        <v>793</v>
      </c>
      <c r="H249" s="4">
        <v>5105334</v>
      </c>
      <c r="I249" s="4">
        <v>0</v>
      </c>
      <c r="J249" s="4">
        <v>236558</v>
      </c>
      <c r="K249" s="4">
        <v>15332</v>
      </c>
      <c r="L249" s="4">
        <v>75044</v>
      </c>
      <c r="M249" s="4">
        <v>0</v>
      </c>
      <c r="N249" s="4">
        <v>160288</v>
      </c>
      <c r="O249" s="4">
        <v>185967</v>
      </c>
      <c r="P249" s="4">
        <v>130025</v>
      </c>
      <c r="Q249" s="4">
        <v>10309</v>
      </c>
      <c r="R249" s="4">
        <v>6986</v>
      </c>
      <c r="S249" s="4">
        <v>0</v>
      </c>
      <c r="T249" s="4">
        <v>0</v>
      </c>
      <c r="U249" s="4">
        <v>0</v>
      </c>
      <c r="V249" s="4">
        <v>0</v>
      </c>
      <c r="W249" s="4">
        <v>279073</v>
      </c>
      <c r="X249" s="4">
        <v>0</v>
      </c>
      <c r="Y249" s="4">
        <v>60220</v>
      </c>
      <c r="Z249" s="4">
        <v>16190</v>
      </c>
      <c r="AA249" s="4">
        <v>336232</v>
      </c>
      <c r="AB249" s="4">
        <v>6617558</v>
      </c>
      <c r="AC249" s="4">
        <v>0</v>
      </c>
      <c r="AD249" s="4">
        <v>64637</v>
      </c>
      <c r="AE249" s="4">
        <v>95058</v>
      </c>
      <c r="AF249" s="4">
        <v>5107</v>
      </c>
      <c r="AG249" s="4">
        <v>130896</v>
      </c>
      <c r="AH249" s="4">
        <v>0</v>
      </c>
      <c r="AI249" s="4">
        <v>245810</v>
      </c>
      <c r="AJ249" s="4">
        <v>541508</v>
      </c>
    </row>
    <row r="250" spans="1:36" x14ac:dyDescent="0.25">
      <c r="A250" s="4">
        <v>858</v>
      </c>
      <c r="B250" s="4">
        <v>1</v>
      </c>
      <c r="C250" s="4" t="s">
        <v>251</v>
      </c>
      <c r="D250" s="4">
        <v>1006</v>
      </c>
      <c r="E250" s="4">
        <v>1099</v>
      </c>
      <c r="F250" s="4">
        <v>940</v>
      </c>
      <c r="G250" s="4">
        <v>1028.1999999999998</v>
      </c>
      <c r="H250" s="4">
        <v>6619552</v>
      </c>
      <c r="I250" s="4">
        <v>0</v>
      </c>
      <c r="J250" s="4">
        <v>278494</v>
      </c>
      <c r="K250" s="4">
        <v>31919</v>
      </c>
      <c r="L250" s="4">
        <v>0</v>
      </c>
      <c r="M250" s="4">
        <v>0</v>
      </c>
      <c r="N250" s="4">
        <v>157879</v>
      </c>
      <c r="O250" s="4">
        <v>240092</v>
      </c>
      <c r="P250" s="4">
        <v>171615</v>
      </c>
      <c r="Q250" s="4">
        <v>13367</v>
      </c>
      <c r="R250" s="4">
        <v>10467</v>
      </c>
      <c r="S250" s="4">
        <v>0</v>
      </c>
      <c r="T250" s="4">
        <v>0</v>
      </c>
      <c r="U250" s="4">
        <v>0</v>
      </c>
      <c r="V250" s="4">
        <v>-129</v>
      </c>
      <c r="W250" s="4">
        <v>308460</v>
      </c>
      <c r="X250" s="4">
        <v>0</v>
      </c>
      <c r="Y250" s="4">
        <v>190036</v>
      </c>
      <c r="Z250" s="4">
        <v>21634</v>
      </c>
      <c r="AA250" s="4">
        <v>435957</v>
      </c>
      <c r="AB250" s="4">
        <v>8479343</v>
      </c>
      <c r="AC250" s="4">
        <v>0</v>
      </c>
      <c r="AD250" s="4">
        <v>70215</v>
      </c>
      <c r="AE250" s="4">
        <v>123323</v>
      </c>
      <c r="AF250" s="4">
        <v>7522</v>
      </c>
      <c r="AG250" s="4">
        <v>128462</v>
      </c>
      <c r="AH250" s="4">
        <v>0</v>
      </c>
      <c r="AI250" s="4">
        <v>313279</v>
      </c>
      <c r="AJ250" s="4">
        <v>642801</v>
      </c>
    </row>
    <row r="251" spans="1:36" x14ac:dyDescent="0.25">
      <c r="A251" s="4">
        <v>861</v>
      </c>
      <c r="B251" s="4">
        <v>1</v>
      </c>
      <c r="C251" s="4" t="s">
        <v>252</v>
      </c>
      <c r="D251" s="4">
        <v>3358</v>
      </c>
      <c r="E251" s="4">
        <v>3694.2000000000003</v>
      </c>
      <c r="F251" s="4">
        <v>2787</v>
      </c>
      <c r="G251" s="4">
        <v>3066.2000000000003</v>
      </c>
      <c r="H251" s="4">
        <v>19740196</v>
      </c>
      <c r="I251" s="4">
        <v>73685</v>
      </c>
      <c r="J251" s="4">
        <v>1690674</v>
      </c>
      <c r="K251" s="4">
        <v>45169</v>
      </c>
      <c r="L251" s="4">
        <v>0</v>
      </c>
      <c r="M251" s="4">
        <v>0</v>
      </c>
      <c r="N251" s="4">
        <v>472637.52369100001</v>
      </c>
      <c r="O251" s="4">
        <v>708428</v>
      </c>
      <c r="P251" s="4">
        <v>290816.25</v>
      </c>
      <c r="Q251" s="4">
        <v>39861</v>
      </c>
      <c r="R251" s="4">
        <v>63869</v>
      </c>
      <c r="S251" s="4">
        <v>0</v>
      </c>
      <c r="T251" s="4">
        <v>0</v>
      </c>
      <c r="U251" s="4">
        <v>161678</v>
      </c>
      <c r="V251" s="4">
        <v>-15451</v>
      </c>
      <c r="W251" s="4">
        <v>4684142</v>
      </c>
      <c r="X251" s="4">
        <v>0</v>
      </c>
      <c r="Y251" s="4">
        <v>190397</v>
      </c>
      <c r="Z251" s="4">
        <v>76326</v>
      </c>
      <c r="AA251" s="4">
        <v>1300069</v>
      </c>
      <c r="AB251" s="4">
        <v>29522496.773690999</v>
      </c>
      <c r="AC251" s="4">
        <v>0</v>
      </c>
      <c r="AD251" s="4">
        <v>363688</v>
      </c>
      <c r="AE251" s="4">
        <v>290816.25</v>
      </c>
      <c r="AF251" s="4">
        <v>63869</v>
      </c>
      <c r="AG251" s="4">
        <v>4517864</v>
      </c>
      <c r="AH251" s="4">
        <v>0</v>
      </c>
      <c r="AI251" s="4">
        <v>1300069</v>
      </c>
      <c r="AJ251" s="4">
        <v>6536306.25</v>
      </c>
    </row>
    <row r="252" spans="1:36" x14ac:dyDescent="0.25">
      <c r="A252" s="4">
        <v>876</v>
      </c>
      <c r="B252" s="4">
        <v>1</v>
      </c>
      <c r="C252" s="4" t="s">
        <v>253</v>
      </c>
      <c r="D252" s="4">
        <v>1501</v>
      </c>
      <c r="E252" s="4">
        <v>1640.8</v>
      </c>
      <c r="F252" s="4">
        <v>1828</v>
      </c>
      <c r="G252" s="4">
        <v>1995.2</v>
      </c>
      <c r="H252" s="4">
        <v>12845098</v>
      </c>
      <c r="I252" s="4">
        <v>42983</v>
      </c>
      <c r="J252" s="4">
        <v>336556</v>
      </c>
      <c r="K252" s="4">
        <v>14563</v>
      </c>
      <c r="L252" s="4">
        <v>0</v>
      </c>
      <c r="M252" s="4">
        <v>0</v>
      </c>
      <c r="N252" s="4">
        <v>263037</v>
      </c>
      <c r="O252" s="4">
        <v>427662</v>
      </c>
      <c r="P252" s="4">
        <v>325697.5</v>
      </c>
      <c r="Q252" s="4">
        <v>25938</v>
      </c>
      <c r="R252" s="4">
        <v>20770</v>
      </c>
      <c r="S252" s="4">
        <v>0</v>
      </c>
      <c r="T252" s="4">
        <v>0</v>
      </c>
      <c r="U252" s="4">
        <v>0</v>
      </c>
      <c r="V252" s="4">
        <v>0</v>
      </c>
      <c r="W252" s="4">
        <v>723839</v>
      </c>
      <c r="X252" s="4">
        <v>513240</v>
      </c>
      <c r="Y252" s="4">
        <v>0</v>
      </c>
      <c r="Z252" s="4">
        <v>39666</v>
      </c>
      <c r="AA252" s="4">
        <v>845965</v>
      </c>
      <c r="AB252" s="4">
        <v>15911774.5</v>
      </c>
      <c r="AC252" s="4">
        <v>0</v>
      </c>
      <c r="AD252" s="4">
        <v>163548</v>
      </c>
      <c r="AE252" s="4">
        <v>325697.5</v>
      </c>
      <c r="AF252" s="4">
        <v>20770</v>
      </c>
      <c r="AG252" s="4">
        <v>547373</v>
      </c>
      <c r="AH252" s="4">
        <v>185219</v>
      </c>
      <c r="AI252" s="4">
        <v>845965</v>
      </c>
      <c r="AJ252" s="4">
        <v>1903353.5</v>
      </c>
    </row>
    <row r="253" spans="1:36" x14ac:dyDescent="0.25">
      <c r="A253" s="4">
        <v>877</v>
      </c>
      <c r="B253" s="4">
        <v>1</v>
      </c>
      <c r="C253" s="4" t="s">
        <v>254</v>
      </c>
      <c r="D253" s="4">
        <v>6344</v>
      </c>
      <c r="E253" s="4">
        <v>6946.2999999999993</v>
      </c>
      <c r="F253" s="4">
        <v>5742</v>
      </c>
      <c r="G253" s="4">
        <v>6295.6999999999989</v>
      </c>
      <c r="H253" s="4">
        <v>40531717</v>
      </c>
      <c r="I253" s="4">
        <v>421641</v>
      </c>
      <c r="J253" s="4">
        <v>945167</v>
      </c>
      <c r="K253" s="4">
        <v>54976</v>
      </c>
      <c r="L253" s="4">
        <v>0</v>
      </c>
      <c r="M253" s="4">
        <v>0</v>
      </c>
      <c r="N253" s="4">
        <v>393558</v>
      </c>
      <c r="O253" s="4">
        <v>1392961</v>
      </c>
      <c r="P253" s="4">
        <v>1050363.75</v>
      </c>
      <c r="Q253" s="4">
        <v>81844</v>
      </c>
      <c r="R253" s="4">
        <v>71582</v>
      </c>
      <c r="S253" s="4">
        <v>0</v>
      </c>
      <c r="T253" s="4">
        <v>0</v>
      </c>
      <c r="U253" s="4">
        <v>0</v>
      </c>
      <c r="V253" s="4">
        <v>0</v>
      </c>
      <c r="W253" s="4">
        <v>1888710</v>
      </c>
      <c r="X253" s="4">
        <v>1523600</v>
      </c>
      <c r="Y253" s="4">
        <v>81496</v>
      </c>
      <c r="Z253" s="4">
        <v>182670</v>
      </c>
      <c r="AA253" s="4">
        <v>2669377</v>
      </c>
      <c r="AB253" s="4">
        <v>49766062.75</v>
      </c>
      <c r="AC253" s="4">
        <v>0</v>
      </c>
      <c r="AD253" s="4">
        <v>358034</v>
      </c>
      <c r="AE253" s="4">
        <v>876658</v>
      </c>
      <c r="AF253" s="4">
        <v>59744</v>
      </c>
      <c r="AG253" s="4">
        <v>913573</v>
      </c>
      <c r="AH253" s="4">
        <v>530828</v>
      </c>
      <c r="AI253" s="4">
        <v>2227923</v>
      </c>
      <c r="AJ253" s="4">
        <v>4435932</v>
      </c>
    </row>
    <row r="254" spans="1:36" x14ac:dyDescent="0.25">
      <c r="A254" s="4">
        <v>879</v>
      </c>
      <c r="B254" s="4">
        <v>1</v>
      </c>
      <c r="C254" s="4" t="s">
        <v>255</v>
      </c>
      <c r="D254" s="4">
        <v>2283</v>
      </c>
      <c r="E254" s="4">
        <v>2520</v>
      </c>
      <c r="F254" s="4">
        <v>2481</v>
      </c>
      <c r="G254" s="4">
        <v>2724.7999999999997</v>
      </c>
      <c r="H254" s="4">
        <v>17542262</v>
      </c>
      <c r="I254" s="4">
        <v>48100</v>
      </c>
      <c r="J254" s="4">
        <v>58790</v>
      </c>
      <c r="K254" s="4">
        <v>14436</v>
      </c>
      <c r="L254" s="4">
        <v>0</v>
      </c>
      <c r="M254" s="4">
        <v>0</v>
      </c>
      <c r="N254" s="4">
        <v>208752.55846999999</v>
      </c>
      <c r="O254" s="4">
        <v>598304</v>
      </c>
      <c r="P254" s="4">
        <v>399845</v>
      </c>
      <c r="Q254" s="4">
        <v>35422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1789349</v>
      </c>
      <c r="X254" s="4">
        <v>650260</v>
      </c>
      <c r="Y254" s="4">
        <v>0</v>
      </c>
      <c r="Z254" s="4">
        <v>69485</v>
      </c>
      <c r="AA254" s="4">
        <v>1155315</v>
      </c>
      <c r="AB254" s="4">
        <v>21920060.55847</v>
      </c>
      <c r="AC254" s="4">
        <v>0</v>
      </c>
      <c r="AD254" s="4">
        <v>159901</v>
      </c>
      <c r="AE254" s="4">
        <v>399845</v>
      </c>
      <c r="AF254" s="4">
        <v>0</v>
      </c>
      <c r="AG254" s="4">
        <v>1470100</v>
      </c>
      <c r="AH254" s="4">
        <v>234667</v>
      </c>
      <c r="AI254" s="4">
        <v>1155315</v>
      </c>
      <c r="AJ254" s="4">
        <v>3185161</v>
      </c>
    </row>
    <row r="255" spans="1:36" x14ac:dyDescent="0.25">
      <c r="A255" s="4">
        <v>881</v>
      </c>
      <c r="B255" s="4">
        <v>1</v>
      </c>
      <c r="C255" s="4" t="s">
        <v>256</v>
      </c>
      <c r="D255" s="4">
        <v>790</v>
      </c>
      <c r="E255" s="4">
        <v>873.59999999999991</v>
      </c>
      <c r="F255" s="4">
        <v>819</v>
      </c>
      <c r="G255" s="4">
        <v>903.6</v>
      </c>
      <c r="H255" s="4">
        <v>5817377</v>
      </c>
      <c r="I255" s="4">
        <v>22515</v>
      </c>
      <c r="J255" s="4">
        <v>95855</v>
      </c>
      <c r="K255" s="4">
        <v>15160</v>
      </c>
      <c r="L255" s="4">
        <v>28879</v>
      </c>
      <c r="M255" s="4">
        <v>0</v>
      </c>
      <c r="N255" s="4">
        <v>108184</v>
      </c>
      <c r="O255" s="4">
        <v>201483</v>
      </c>
      <c r="P255" s="4">
        <v>119080</v>
      </c>
      <c r="Q255" s="4">
        <v>11747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825655</v>
      </c>
      <c r="X255" s="4">
        <v>221000</v>
      </c>
      <c r="Y255" s="4">
        <v>31372</v>
      </c>
      <c r="Z255" s="4">
        <v>16244</v>
      </c>
      <c r="AA255" s="4">
        <v>383126</v>
      </c>
      <c r="AB255" s="4">
        <v>7676677</v>
      </c>
      <c r="AC255" s="4">
        <v>0</v>
      </c>
      <c r="AD255" s="4">
        <v>61544</v>
      </c>
      <c r="AE255" s="4">
        <v>119080</v>
      </c>
      <c r="AF255" s="4">
        <v>0</v>
      </c>
      <c r="AG255" s="4">
        <v>713039</v>
      </c>
      <c r="AH255" s="4">
        <v>79755</v>
      </c>
      <c r="AI255" s="4">
        <v>383126</v>
      </c>
      <c r="AJ255" s="4">
        <v>1276789</v>
      </c>
    </row>
    <row r="256" spans="1:36" x14ac:dyDescent="0.25">
      <c r="A256" s="4">
        <v>882</v>
      </c>
      <c r="B256" s="4">
        <v>1</v>
      </c>
      <c r="C256" s="4" t="s">
        <v>257</v>
      </c>
      <c r="D256" s="4">
        <v>4244</v>
      </c>
      <c r="E256" s="4">
        <v>4615.8</v>
      </c>
      <c r="F256" s="4">
        <v>4296</v>
      </c>
      <c r="G256" s="4">
        <v>4705.3999999999996</v>
      </c>
      <c r="H256" s="4">
        <v>30293365</v>
      </c>
      <c r="I256" s="4">
        <v>156580</v>
      </c>
      <c r="J256" s="4">
        <v>650884</v>
      </c>
      <c r="K256" s="4">
        <v>59624</v>
      </c>
      <c r="L256" s="4">
        <v>0</v>
      </c>
      <c r="M256" s="4">
        <v>0</v>
      </c>
      <c r="N256" s="4">
        <v>268481</v>
      </c>
      <c r="O256" s="4">
        <v>1048534</v>
      </c>
      <c r="P256" s="4">
        <v>646593.75</v>
      </c>
      <c r="Q256" s="4">
        <v>61170</v>
      </c>
      <c r="R256" s="4">
        <v>30867</v>
      </c>
      <c r="S256" s="4">
        <v>0</v>
      </c>
      <c r="T256" s="4">
        <v>0</v>
      </c>
      <c r="U256" s="4">
        <v>63121</v>
      </c>
      <c r="V256" s="4">
        <v>0</v>
      </c>
      <c r="W256" s="4">
        <v>3813350</v>
      </c>
      <c r="X256" s="4">
        <v>0</v>
      </c>
      <c r="Y256" s="4">
        <v>0</v>
      </c>
      <c r="Z256" s="4">
        <v>115090</v>
      </c>
      <c r="AA256" s="4">
        <v>1995090</v>
      </c>
      <c r="AB256" s="4">
        <v>39202749.75</v>
      </c>
      <c r="AC256" s="4">
        <v>0</v>
      </c>
      <c r="AD256" s="4">
        <v>392541</v>
      </c>
      <c r="AE256" s="4">
        <v>646593.75</v>
      </c>
      <c r="AF256" s="4">
        <v>30867</v>
      </c>
      <c r="AG256" s="4">
        <v>3351907</v>
      </c>
      <c r="AH256" s="4">
        <v>0</v>
      </c>
      <c r="AI256" s="4">
        <v>1995090</v>
      </c>
      <c r="AJ256" s="4">
        <v>6416998.75</v>
      </c>
    </row>
    <row r="257" spans="1:36" x14ac:dyDescent="0.25">
      <c r="A257" s="4">
        <v>883</v>
      </c>
      <c r="B257" s="4">
        <v>1</v>
      </c>
      <c r="C257" s="4" t="s">
        <v>258</v>
      </c>
      <c r="D257" s="4">
        <v>1497</v>
      </c>
      <c r="E257" s="4">
        <v>1635.8000000000002</v>
      </c>
      <c r="F257" s="4">
        <v>1641</v>
      </c>
      <c r="G257" s="4">
        <v>1791.0000000000002</v>
      </c>
      <c r="H257" s="4">
        <v>11530458</v>
      </c>
      <c r="I257" s="4">
        <v>30702</v>
      </c>
      <c r="J257" s="4">
        <v>315672</v>
      </c>
      <c r="K257" s="4">
        <v>51526</v>
      </c>
      <c r="L257" s="4">
        <v>0</v>
      </c>
      <c r="M257" s="4">
        <v>0</v>
      </c>
      <c r="N257" s="4">
        <v>168279.33880999999</v>
      </c>
      <c r="O257" s="4">
        <v>393087</v>
      </c>
      <c r="P257" s="4">
        <v>218923.75</v>
      </c>
      <c r="Q257" s="4">
        <v>23283</v>
      </c>
      <c r="R257" s="4">
        <v>49844</v>
      </c>
      <c r="S257" s="4">
        <v>0</v>
      </c>
      <c r="T257" s="4">
        <v>0</v>
      </c>
      <c r="U257" s="4">
        <v>0</v>
      </c>
      <c r="V257" s="4">
        <v>0</v>
      </c>
      <c r="W257" s="4">
        <v>1880550</v>
      </c>
      <c r="X257" s="4">
        <v>424840</v>
      </c>
      <c r="Y257" s="4">
        <v>40027</v>
      </c>
      <c r="Z257" s="4">
        <v>32533</v>
      </c>
      <c r="AA257" s="4">
        <v>759384</v>
      </c>
      <c r="AB257" s="4">
        <v>15494269.088810001</v>
      </c>
      <c r="AC257" s="4">
        <v>0</v>
      </c>
      <c r="AD257" s="4">
        <v>116681</v>
      </c>
      <c r="AE257" s="4">
        <v>218923.75</v>
      </c>
      <c r="AF257" s="4">
        <v>49844</v>
      </c>
      <c r="AG257" s="4">
        <v>1715204</v>
      </c>
      <c r="AH257" s="4">
        <v>153317</v>
      </c>
      <c r="AI257" s="4">
        <v>759384</v>
      </c>
      <c r="AJ257" s="4">
        <v>2860036.75</v>
      </c>
    </row>
    <row r="258" spans="1:36" x14ac:dyDescent="0.25">
      <c r="A258" s="4">
        <v>885</v>
      </c>
      <c r="B258" s="4">
        <v>1</v>
      </c>
      <c r="C258" s="4" t="s">
        <v>259</v>
      </c>
      <c r="D258" s="4">
        <v>5559</v>
      </c>
      <c r="E258" s="4">
        <v>6115.5999999999995</v>
      </c>
      <c r="F258" s="4">
        <v>6547</v>
      </c>
      <c r="G258" s="4">
        <v>7202.2</v>
      </c>
      <c r="H258" s="4">
        <v>46367764</v>
      </c>
      <c r="I258" s="4">
        <v>73685</v>
      </c>
      <c r="J258" s="4">
        <v>257162</v>
      </c>
      <c r="K258" s="4">
        <v>58493</v>
      </c>
      <c r="L258" s="4">
        <v>0</v>
      </c>
      <c r="M258" s="4">
        <v>0</v>
      </c>
      <c r="N258" s="4">
        <v>78424</v>
      </c>
      <c r="O258" s="4">
        <v>1508117</v>
      </c>
      <c r="P258" s="4">
        <v>1206092.5</v>
      </c>
      <c r="Q258" s="4">
        <v>93629</v>
      </c>
      <c r="R258" s="4">
        <v>4753</v>
      </c>
      <c r="S258" s="4">
        <v>0</v>
      </c>
      <c r="T258" s="4">
        <v>0</v>
      </c>
      <c r="U258" s="4">
        <v>0</v>
      </c>
      <c r="V258" s="4">
        <v>0</v>
      </c>
      <c r="W258" s="4">
        <v>2160660</v>
      </c>
      <c r="X258" s="4">
        <v>1680380</v>
      </c>
      <c r="Y258" s="4">
        <v>0</v>
      </c>
      <c r="Z258" s="4">
        <v>339147</v>
      </c>
      <c r="AA258" s="4">
        <v>3053733</v>
      </c>
      <c r="AB258" s="4">
        <v>55201659.5</v>
      </c>
      <c r="AC258" s="4">
        <v>0</v>
      </c>
      <c r="AD258" s="4">
        <v>215982</v>
      </c>
      <c r="AE258" s="4">
        <v>787318</v>
      </c>
      <c r="AF258" s="4">
        <v>3103</v>
      </c>
      <c r="AG258" s="4">
        <v>817417</v>
      </c>
      <c r="AH258" s="4">
        <v>326203</v>
      </c>
      <c r="AI258" s="4">
        <v>1993429</v>
      </c>
      <c r="AJ258" s="4">
        <v>3817249</v>
      </c>
    </row>
    <row r="259" spans="1:36" x14ac:dyDescent="0.25">
      <c r="A259" s="4">
        <v>891</v>
      </c>
      <c r="B259" s="4">
        <v>1</v>
      </c>
      <c r="C259" s="4" t="s">
        <v>260</v>
      </c>
      <c r="D259" s="4">
        <v>504</v>
      </c>
      <c r="E259" s="4">
        <v>551.20000000000005</v>
      </c>
      <c r="F259" s="4">
        <v>567</v>
      </c>
      <c r="G259" s="4">
        <v>622.6</v>
      </c>
      <c r="H259" s="4">
        <v>4008299</v>
      </c>
      <c r="I259" s="4">
        <v>0</v>
      </c>
      <c r="J259" s="4">
        <v>159851</v>
      </c>
      <c r="K259" s="4">
        <v>15638</v>
      </c>
      <c r="L259" s="4">
        <v>119037</v>
      </c>
      <c r="M259" s="4">
        <v>262885</v>
      </c>
      <c r="N259" s="4">
        <v>218300</v>
      </c>
      <c r="O259" s="4">
        <v>147689</v>
      </c>
      <c r="P259" s="4">
        <v>79793.75</v>
      </c>
      <c r="Q259" s="4">
        <v>8094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607658</v>
      </c>
      <c r="X259" s="4">
        <v>0</v>
      </c>
      <c r="Y259" s="4">
        <v>0</v>
      </c>
      <c r="Z259" s="4">
        <v>11578</v>
      </c>
      <c r="AA259" s="4">
        <v>263982</v>
      </c>
      <c r="AB259" s="4">
        <v>5902804.75</v>
      </c>
      <c r="AC259" s="4">
        <v>0</v>
      </c>
      <c r="AD259" s="4">
        <v>77862</v>
      </c>
      <c r="AE259" s="4">
        <v>45941</v>
      </c>
      <c r="AF259" s="4">
        <v>0</v>
      </c>
      <c r="AG259" s="4">
        <v>361696</v>
      </c>
      <c r="AH259" s="4">
        <v>0</v>
      </c>
      <c r="AI259" s="4">
        <v>151986</v>
      </c>
      <c r="AJ259" s="4">
        <v>637485</v>
      </c>
    </row>
    <row r="260" spans="1:36" x14ac:dyDescent="0.25">
      <c r="A260" s="4">
        <v>911</v>
      </c>
      <c r="B260" s="4">
        <v>1</v>
      </c>
      <c r="C260" s="4" t="s">
        <v>261</v>
      </c>
      <c r="D260" s="4">
        <v>5158</v>
      </c>
      <c r="E260" s="4">
        <v>5602.5999999999995</v>
      </c>
      <c r="F260" s="4">
        <v>4929</v>
      </c>
      <c r="G260" s="4">
        <v>5387.8</v>
      </c>
      <c r="H260" s="4">
        <v>34686656</v>
      </c>
      <c r="I260" s="4">
        <v>273248</v>
      </c>
      <c r="J260" s="4">
        <v>1379986</v>
      </c>
      <c r="K260" s="4">
        <v>23724</v>
      </c>
      <c r="L260" s="4">
        <v>0</v>
      </c>
      <c r="M260" s="4">
        <v>0</v>
      </c>
      <c r="N260" s="4">
        <v>527019</v>
      </c>
      <c r="O260" s="4">
        <v>1220472</v>
      </c>
      <c r="P260" s="4">
        <v>899988.75</v>
      </c>
      <c r="Q260" s="4">
        <v>70041</v>
      </c>
      <c r="R260" s="4">
        <v>42402</v>
      </c>
      <c r="S260" s="4">
        <v>0</v>
      </c>
      <c r="T260" s="4">
        <v>0</v>
      </c>
      <c r="U260" s="4">
        <v>180814</v>
      </c>
      <c r="V260" s="4">
        <v>-15451</v>
      </c>
      <c r="W260" s="4">
        <v>1616340</v>
      </c>
      <c r="X260" s="4">
        <v>0</v>
      </c>
      <c r="Y260" s="4">
        <v>112507</v>
      </c>
      <c r="Z260" s="4">
        <v>121209</v>
      </c>
      <c r="AA260" s="4">
        <v>2284427</v>
      </c>
      <c r="AB260" s="4">
        <v>43423382.75</v>
      </c>
      <c r="AC260" s="4">
        <v>0</v>
      </c>
      <c r="AD260" s="4">
        <v>247777</v>
      </c>
      <c r="AE260" s="4">
        <v>665422</v>
      </c>
      <c r="AF260" s="4">
        <v>31351</v>
      </c>
      <c r="AG260" s="4">
        <v>692597</v>
      </c>
      <c r="AH260" s="4">
        <v>0</v>
      </c>
      <c r="AI260" s="4">
        <v>1689031</v>
      </c>
      <c r="AJ260" s="4">
        <v>3326178</v>
      </c>
    </row>
    <row r="261" spans="1:36" x14ac:dyDescent="0.25">
      <c r="A261" s="4">
        <v>912</v>
      </c>
      <c r="B261" s="4">
        <v>1</v>
      </c>
      <c r="C261" s="4" t="s">
        <v>262</v>
      </c>
      <c r="D261" s="4">
        <v>1921</v>
      </c>
      <c r="E261" s="4">
        <v>2100.6</v>
      </c>
      <c r="F261" s="4">
        <v>1777</v>
      </c>
      <c r="G261" s="4">
        <v>1947.4</v>
      </c>
      <c r="H261" s="4">
        <v>12537361</v>
      </c>
      <c r="I261" s="4">
        <v>110527</v>
      </c>
      <c r="J261" s="4">
        <v>954685</v>
      </c>
      <c r="K261" s="4">
        <v>14588</v>
      </c>
      <c r="L261" s="4">
        <v>0</v>
      </c>
      <c r="M261" s="4">
        <v>0</v>
      </c>
      <c r="N261" s="4">
        <v>313203</v>
      </c>
      <c r="O261" s="4">
        <v>442358</v>
      </c>
      <c r="P261" s="4">
        <v>326190</v>
      </c>
      <c r="Q261" s="4">
        <v>25316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584220</v>
      </c>
      <c r="X261" s="4">
        <v>0</v>
      </c>
      <c r="Y261" s="4">
        <v>5048</v>
      </c>
      <c r="Z261" s="4">
        <v>47763</v>
      </c>
      <c r="AA261" s="4">
        <v>825698</v>
      </c>
      <c r="AB261" s="4">
        <v>16186957</v>
      </c>
      <c r="AC261" s="4">
        <v>0</v>
      </c>
      <c r="AD261" s="4">
        <v>82413</v>
      </c>
      <c r="AE261" s="4">
        <v>195404</v>
      </c>
      <c r="AF261" s="4">
        <v>0</v>
      </c>
      <c r="AG261" s="4">
        <v>202827</v>
      </c>
      <c r="AH261" s="4">
        <v>0</v>
      </c>
      <c r="AI261" s="4">
        <v>494633</v>
      </c>
      <c r="AJ261" s="4">
        <v>975277</v>
      </c>
    </row>
    <row r="262" spans="1:36" x14ac:dyDescent="0.25">
      <c r="A262" s="4">
        <v>914</v>
      </c>
      <c r="B262" s="4">
        <v>1</v>
      </c>
      <c r="C262" s="4" t="s">
        <v>263</v>
      </c>
      <c r="D262" s="4">
        <v>258</v>
      </c>
      <c r="E262" s="4">
        <v>286.39999999999998</v>
      </c>
      <c r="F262" s="4">
        <v>262</v>
      </c>
      <c r="G262" s="4">
        <v>291.79999999999995</v>
      </c>
      <c r="H262" s="4">
        <v>1878608</v>
      </c>
      <c r="I262" s="4">
        <v>0</v>
      </c>
      <c r="J262" s="4">
        <v>91376</v>
      </c>
      <c r="K262" s="4">
        <v>0</v>
      </c>
      <c r="L262" s="4">
        <v>110489</v>
      </c>
      <c r="M262" s="4">
        <v>32164</v>
      </c>
      <c r="N262" s="4">
        <v>111212</v>
      </c>
      <c r="O262" s="4">
        <v>62654</v>
      </c>
      <c r="P262" s="4">
        <v>24037.5</v>
      </c>
      <c r="Q262" s="4">
        <v>3793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514376</v>
      </c>
      <c r="X262" s="4">
        <v>0</v>
      </c>
      <c r="Y262" s="4">
        <v>12982</v>
      </c>
      <c r="Z262" s="4">
        <v>7047</v>
      </c>
      <c r="AA262" s="4">
        <v>123723</v>
      </c>
      <c r="AB262" s="4">
        <v>2972461.5</v>
      </c>
      <c r="AC262" s="4">
        <v>0</v>
      </c>
      <c r="AD262" s="4">
        <v>38577</v>
      </c>
      <c r="AE262" s="4">
        <v>17748</v>
      </c>
      <c r="AF262" s="4">
        <v>0</v>
      </c>
      <c r="AG262" s="4">
        <v>371609.59999999998</v>
      </c>
      <c r="AH262" s="4">
        <v>0</v>
      </c>
      <c r="AI262" s="4">
        <v>91348</v>
      </c>
      <c r="AJ262" s="4">
        <v>519282.6</v>
      </c>
    </row>
    <row r="263" spans="1:36" x14ac:dyDescent="0.25">
      <c r="A263" s="4">
        <v>2071</v>
      </c>
      <c r="B263" s="4">
        <v>1</v>
      </c>
      <c r="C263" s="4" t="s">
        <v>264</v>
      </c>
      <c r="D263" s="4">
        <v>1101</v>
      </c>
      <c r="E263" s="4">
        <v>1204.9999999999998</v>
      </c>
      <c r="F263" s="4">
        <v>934</v>
      </c>
      <c r="G263" s="4">
        <v>1014</v>
      </c>
      <c r="H263" s="4">
        <v>6528132</v>
      </c>
      <c r="I263" s="4">
        <v>0</v>
      </c>
      <c r="J263" s="4">
        <v>165450</v>
      </c>
      <c r="K263" s="4">
        <v>0</v>
      </c>
      <c r="L263" s="4">
        <v>0</v>
      </c>
      <c r="M263" s="4">
        <v>0</v>
      </c>
      <c r="N263" s="4">
        <v>189269.54993417815</v>
      </c>
      <c r="O263" s="4">
        <v>210891</v>
      </c>
      <c r="P263" s="4">
        <v>167142.5</v>
      </c>
      <c r="Q263" s="4">
        <v>13182</v>
      </c>
      <c r="R263" s="4">
        <v>0</v>
      </c>
      <c r="S263" s="4">
        <v>0</v>
      </c>
      <c r="T263" s="4">
        <v>0</v>
      </c>
      <c r="U263" s="4">
        <v>0</v>
      </c>
      <c r="V263" s="4">
        <v>-258</v>
      </c>
      <c r="W263" s="4">
        <v>350631</v>
      </c>
      <c r="X263" s="4">
        <v>0</v>
      </c>
      <c r="Y263" s="4">
        <v>0</v>
      </c>
      <c r="Z263" s="4">
        <v>18055</v>
      </c>
      <c r="AA263" s="4">
        <v>429936</v>
      </c>
      <c r="AB263" s="4">
        <v>8072431.0499341786</v>
      </c>
      <c r="AC263" s="4">
        <v>0</v>
      </c>
      <c r="AD263" s="4">
        <v>112473</v>
      </c>
      <c r="AE263" s="4">
        <v>131067</v>
      </c>
      <c r="AF263" s="4">
        <v>0</v>
      </c>
      <c r="AG263" s="4">
        <v>174657</v>
      </c>
      <c r="AH263" s="4">
        <v>0</v>
      </c>
      <c r="AI263" s="4">
        <v>337141</v>
      </c>
      <c r="AJ263" s="4">
        <v>755338</v>
      </c>
    </row>
    <row r="264" spans="1:36" x14ac:dyDescent="0.25">
      <c r="A264" s="4">
        <v>2125</v>
      </c>
      <c r="B264" s="4">
        <v>1</v>
      </c>
      <c r="C264" s="4" t="s">
        <v>265</v>
      </c>
      <c r="D264" s="4">
        <v>1257</v>
      </c>
      <c r="E264" s="4">
        <v>1373.2</v>
      </c>
      <c r="F264" s="4">
        <v>1095</v>
      </c>
      <c r="G264" s="4">
        <v>1203.3999999999999</v>
      </c>
      <c r="H264" s="4">
        <v>7747489</v>
      </c>
      <c r="I264" s="4">
        <v>18421</v>
      </c>
      <c r="J264" s="4">
        <v>421997</v>
      </c>
      <c r="K264" s="4">
        <v>31449</v>
      </c>
      <c r="L264" s="4">
        <v>0</v>
      </c>
      <c r="M264" s="4">
        <v>0</v>
      </c>
      <c r="N264" s="4">
        <v>203721</v>
      </c>
      <c r="O264" s="4">
        <v>256815</v>
      </c>
      <c r="P264" s="4">
        <v>201570</v>
      </c>
      <c r="Q264" s="4">
        <v>15644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361020</v>
      </c>
      <c r="X264" s="4">
        <v>0</v>
      </c>
      <c r="Y264" s="4">
        <v>0</v>
      </c>
      <c r="Z264" s="4">
        <v>22369</v>
      </c>
      <c r="AA264" s="4">
        <v>510242</v>
      </c>
      <c r="AB264" s="4">
        <v>9790737</v>
      </c>
      <c r="AC264" s="4">
        <v>0</v>
      </c>
      <c r="AD264" s="4">
        <v>107692</v>
      </c>
      <c r="AE264" s="4">
        <v>120010</v>
      </c>
      <c r="AF264" s="4">
        <v>0</v>
      </c>
      <c r="AG264" s="4">
        <v>124569</v>
      </c>
      <c r="AH264" s="4">
        <v>0</v>
      </c>
      <c r="AI264" s="4">
        <v>303787</v>
      </c>
      <c r="AJ264" s="4">
        <v>656058</v>
      </c>
    </row>
    <row r="265" spans="1:36" x14ac:dyDescent="0.25">
      <c r="A265" s="4">
        <v>2134</v>
      </c>
      <c r="B265" s="4">
        <v>1</v>
      </c>
      <c r="C265" s="4" t="s">
        <v>266</v>
      </c>
      <c r="D265" s="4">
        <v>907</v>
      </c>
      <c r="E265" s="4">
        <v>995.8</v>
      </c>
      <c r="F265" s="4">
        <v>695</v>
      </c>
      <c r="G265" s="4">
        <v>760.4</v>
      </c>
      <c r="H265" s="4">
        <v>4895455</v>
      </c>
      <c r="I265" s="4">
        <v>0</v>
      </c>
      <c r="J265" s="4">
        <v>533585</v>
      </c>
      <c r="K265" s="4">
        <v>15367</v>
      </c>
      <c r="L265" s="4">
        <v>86006</v>
      </c>
      <c r="M265" s="4">
        <v>38615</v>
      </c>
      <c r="N265" s="4">
        <v>196323</v>
      </c>
      <c r="O265" s="4">
        <v>147099</v>
      </c>
      <c r="P265" s="4">
        <v>76512.5</v>
      </c>
      <c r="Q265" s="4">
        <v>9885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1102017</v>
      </c>
      <c r="X265" s="4">
        <v>0</v>
      </c>
      <c r="Y265" s="4">
        <v>2164</v>
      </c>
      <c r="Z265" s="4">
        <v>16239</v>
      </c>
      <c r="AA265" s="4">
        <v>322410</v>
      </c>
      <c r="AB265" s="4">
        <v>7441677.5</v>
      </c>
      <c r="AC265" s="4">
        <v>0</v>
      </c>
      <c r="AD265" s="4">
        <v>108496</v>
      </c>
      <c r="AE265" s="4">
        <v>40364</v>
      </c>
      <c r="AF265" s="4">
        <v>0</v>
      </c>
      <c r="AG265" s="4">
        <v>740514</v>
      </c>
      <c r="AH265" s="4">
        <v>0</v>
      </c>
      <c r="AI265" s="4">
        <v>170085</v>
      </c>
      <c r="AJ265" s="4">
        <v>1059459</v>
      </c>
    </row>
    <row r="266" spans="1:36" x14ac:dyDescent="0.25">
      <c r="A266" s="4">
        <v>2135</v>
      </c>
      <c r="B266" s="4">
        <v>1</v>
      </c>
      <c r="C266" s="4" t="s">
        <v>267</v>
      </c>
      <c r="D266" s="4">
        <v>852</v>
      </c>
      <c r="E266" s="4">
        <v>930.4</v>
      </c>
      <c r="F266" s="4">
        <v>894</v>
      </c>
      <c r="G266" s="4">
        <v>978.80000000000007</v>
      </c>
      <c r="H266" s="4">
        <v>6301514</v>
      </c>
      <c r="I266" s="4">
        <v>0</v>
      </c>
      <c r="J266" s="4">
        <v>262705</v>
      </c>
      <c r="K266" s="4">
        <v>0</v>
      </c>
      <c r="L266" s="4">
        <v>0</v>
      </c>
      <c r="M266" s="4">
        <v>0</v>
      </c>
      <c r="N266" s="4">
        <v>244633</v>
      </c>
      <c r="O266" s="4">
        <v>230093</v>
      </c>
      <c r="P266" s="4">
        <v>148693.75</v>
      </c>
      <c r="Q266" s="4">
        <v>12724</v>
      </c>
      <c r="R266" s="4">
        <v>0</v>
      </c>
      <c r="S266" s="4">
        <v>0</v>
      </c>
      <c r="T266" s="4">
        <v>0</v>
      </c>
      <c r="U266" s="4">
        <v>0</v>
      </c>
      <c r="V266" s="4">
        <v>-2446</v>
      </c>
      <c r="W266" s="4">
        <v>555782</v>
      </c>
      <c r="X266" s="4">
        <v>0</v>
      </c>
      <c r="Y266" s="4">
        <v>18030</v>
      </c>
      <c r="Z266" s="4">
        <v>19640</v>
      </c>
      <c r="AA266" s="4">
        <v>415011</v>
      </c>
      <c r="AB266" s="4">
        <v>8206379.75</v>
      </c>
      <c r="AC266" s="4">
        <v>0</v>
      </c>
      <c r="AD266" s="4">
        <v>128302</v>
      </c>
      <c r="AE266" s="4">
        <v>103090</v>
      </c>
      <c r="AF266" s="4">
        <v>0</v>
      </c>
      <c r="AG266" s="4">
        <v>299729</v>
      </c>
      <c r="AH266" s="4">
        <v>0</v>
      </c>
      <c r="AI266" s="4">
        <v>287728</v>
      </c>
      <c r="AJ266" s="4">
        <v>818849</v>
      </c>
    </row>
    <row r="267" spans="1:36" x14ac:dyDescent="0.25">
      <c r="A267" s="4">
        <v>2137</v>
      </c>
      <c r="B267" s="4">
        <v>1</v>
      </c>
      <c r="C267" s="4" t="s">
        <v>268</v>
      </c>
      <c r="D267" s="4">
        <v>727</v>
      </c>
      <c r="E267" s="4">
        <v>794.4</v>
      </c>
      <c r="F267" s="4">
        <v>562</v>
      </c>
      <c r="G267" s="4">
        <v>616.40000000000009</v>
      </c>
      <c r="H267" s="4">
        <v>3968383</v>
      </c>
      <c r="I267" s="4">
        <v>12281</v>
      </c>
      <c r="J267" s="4">
        <v>129505</v>
      </c>
      <c r="K267" s="4">
        <v>0</v>
      </c>
      <c r="L267" s="4">
        <v>120017</v>
      </c>
      <c r="M267" s="4">
        <v>0</v>
      </c>
      <c r="N267" s="4">
        <v>124962</v>
      </c>
      <c r="O267" s="4">
        <v>142288</v>
      </c>
      <c r="P267" s="4">
        <v>98283.75</v>
      </c>
      <c r="Q267" s="4">
        <v>8013</v>
      </c>
      <c r="R267" s="4">
        <v>6491</v>
      </c>
      <c r="S267" s="4">
        <v>0</v>
      </c>
      <c r="T267" s="4">
        <v>0</v>
      </c>
      <c r="U267" s="4">
        <v>0</v>
      </c>
      <c r="V267" s="4">
        <v>0</v>
      </c>
      <c r="W267" s="4">
        <v>263708</v>
      </c>
      <c r="X267" s="4">
        <v>0</v>
      </c>
      <c r="Y267" s="4">
        <v>38584</v>
      </c>
      <c r="Z267" s="4">
        <v>11993</v>
      </c>
      <c r="AA267" s="4">
        <v>261354</v>
      </c>
      <c r="AB267" s="4">
        <v>5185862.75</v>
      </c>
      <c r="AC267" s="4">
        <v>0</v>
      </c>
      <c r="AD267" s="4">
        <v>75027</v>
      </c>
      <c r="AE267" s="4">
        <v>71108</v>
      </c>
      <c r="AF267" s="4">
        <v>4696</v>
      </c>
      <c r="AG267" s="4">
        <v>134540</v>
      </c>
      <c r="AH267" s="4">
        <v>0</v>
      </c>
      <c r="AI267" s="4">
        <v>189088</v>
      </c>
      <c r="AJ267" s="4">
        <v>474459</v>
      </c>
    </row>
    <row r="268" spans="1:36" x14ac:dyDescent="0.25">
      <c r="A268" s="4">
        <v>2142</v>
      </c>
      <c r="B268" s="4">
        <v>1</v>
      </c>
      <c r="C268" s="4" t="s">
        <v>269</v>
      </c>
      <c r="D268" s="4">
        <v>2273.8000000000002</v>
      </c>
      <c r="E268" s="4">
        <v>2481.6</v>
      </c>
      <c r="F268" s="4">
        <v>1864.8</v>
      </c>
      <c r="G268" s="4">
        <v>2042.6000000000001</v>
      </c>
      <c r="H268" s="4">
        <v>13150259</v>
      </c>
      <c r="I268" s="4">
        <v>0</v>
      </c>
      <c r="J268" s="4">
        <v>1488270</v>
      </c>
      <c r="K268" s="4">
        <v>0</v>
      </c>
      <c r="L268" s="4">
        <v>408770</v>
      </c>
      <c r="M268" s="4">
        <v>3226678.76</v>
      </c>
      <c r="N268" s="4">
        <v>1219981.3687223999</v>
      </c>
      <c r="O268" s="4">
        <v>447952</v>
      </c>
      <c r="P268" s="4">
        <v>342135</v>
      </c>
      <c r="Q268" s="4">
        <v>26554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612780</v>
      </c>
      <c r="X268" s="4">
        <v>534820</v>
      </c>
      <c r="Y268" s="4">
        <v>107098</v>
      </c>
      <c r="Z268" s="4">
        <v>48953</v>
      </c>
      <c r="AA268" s="4">
        <v>866062</v>
      </c>
      <c r="AB268" s="4">
        <v>21945493.128722399</v>
      </c>
      <c r="AC268" s="4">
        <v>0</v>
      </c>
      <c r="AD268" s="4">
        <v>327432</v>
      </c>
      <c r="AE268" s="4">
        <v>342135</v>
      </c>
      <c r="AF268" s="4">
        <v>0</v>
      </c>
      <c r="AG268" s="4">
        <v>422853</v>
      </c>
      <c r="AH268" s="4">
        <v>193007</v>
      </c>
      <c r="AI268" s="4">
        <v>866062</v>
      </c>
      <c r="AJ268" s="4">
        <v>1958482</v>
      </c>
    </row>
    <row r="269" spans="1:36" x14ac:dyDescent="0.25">
      <c r="A269" s="4">
        <v>2143</v>
      </c>
      <c r="B269" s="4">
        <v>1</v>
      </c>
      <c r="C269" s="4" t="s">
        <v>270</v>
      </c>
      <c r="D269" s="4">
        <v>889</v>
      </c>
      <c r="E269" s="4">
        <v>969.19999999999993</v>
      </c>
      <c r="F269" s="4">
        <v>788</v>
      </c>
      <c r="G269" s="4">
        <v>859.80000000000007</v>
      </c>
      <c r="H269" s="4">
        <v>5535392</v>
      </c>
      <c r="I269" s="4">
        <v>0</v>
      </c>
      <c r="J269" s="4">
        <v>274631</v>
      </c>
      <c r="K269" s="4">
        <v>15213</v>
      </c>
      <c r="L269" s="4">
        <v>48819</v>
      </c>
      <c r="M269" s="4">
        <v>0</v>
      </c>
      <c r="N269" s="4">
        <v>155386.10838842049</v>
      </c>
      <c r="O269" s="4">
        <v>206824</v>
      </c>
      <c r="P269" s="4">
        <v>87331.25</v>
      </c>
      <c r="Q269" s="4">
        <v>11177</v>
      </c>
      <c r="R269" s="4">
        <v>5314</v>
      </c>
      <c r="S269" s="4">
        <v>0</v>
      </c>
      <c r="T269" s="4">
        <v>0</v>
      </c>
      <c r="U269" s="4">
        <v>0</v>
      </c>
      <c r="V269" s="4">
        <v>-22404</v>
      </c>
      <c r="W269" s="4">
        <v>1226702</v>
      </c>
      <c r="X269" s="4">
        <v>0</v>
      </c>
      <c r="Y269" s="4">
        <v>14785</v>
      </c>
      <c r="Z269" s="4">
        <v>17112</v>
      </c>
      <c r="AA269" s="4">
        <v>364555</v>
      </c>
      <c r="AB269" s="4">
        <v>7940837.3583884202</v>
      </c>
      <c r="AC269" s="4">
        <v>0</v>
      </c>
      <c r="AD269" s="4">
        <v>94680</v>
      </c>
      <c r="AE269" s="4">
        <v>87331.25</v>
      </c>
      <c r="AF269" s="4">
        <v>5314</v>
      </c>
      <c r="AG269" s="4">
        <v>1121761</v>
      </c>
      <c r="AH269" s="4">
        <v>0</v>
      </c>
      <c r="AI269" s="4">
        <v>364555</v>
      </c>
      <c r="AJ269" s="4">
        <v>1673641.25</v>
      </c>
    </row>
    <row r="270" spans="1:36" x14ac:dyDescent="0.25">
      <c r="A270" s="4">
        <v>2144</v>
      </c>
      <c r="B270" s="4">
        <v>1</v>
      </c>
      <c r="C270" s="4" t="s">
        <v>271</v>
      </c>
      <c r="D270" s="4">
        <v>3370</v>
      </c>
      <c r="E270" s="4">
        <v>3703</v>
      </c>
      <c r="F270" s="4">
        <v>3270</v>
      </c>
      <c r="G270" s="4">
        <v>3596</v>
      </c>
      <c r="H270" s="4">
        <v>23151048</v>
      </c>
      <c r="I270" s="4">
        <v>0</v>
      </c>
      <c r="J270" s="4">
        <v>405592</v>
      </c>
      <c r="K270" s="4">
        <v>14353</v>
      </c>
      <c r="L270" s="4">
        <v>0</v>
      </c>
      <c r="M270" s="4">
        <v>0</v>
      </c>
      <c r="N270" s="4">
        <v>354956</v>
      </c>
      <c r="O270" s="4">
        <v>817704</v>
      </c>
      <c r="P270" s="4">
        <v>553111.25</v>
      </c>
      <c r="Q270" s="4">
        <v>46748</v>
      </c>
      <c r="R270" s="4">
        <v>36679</v>
      </c>
      <c r="S270" s="4">
        <v>0</v>
      </c>
      <c r="T270" s="4">
        <v>0</v>
      </c>
      <c r="U270" s="4">
        <v>93092</v>
      </c>
      <c r="V270" s="4">
        <v>0</v>
      </c>
      <c r="W270" s="4">
        <v>1887900</v>
      </c>
      <c r="X270" s="4">
        <v>903500</v>
      </c>
      <c r="Y270" s="4">
        <v>100968</v>
      </c>
      <c r="Z270" s="4">
        <v>74754</v>
      </c>
      <c r="AA270" s="4">
        <v>1524704</v>
      </c>
      <c r="AB270" s="4">
        <v>29061609.25</v>
      </c>
      <c r="AC270" s="4">
        <v>0</v>
      </c>
      <c r="AD270" s="4">
        <v>232987</v>
      </c>
      <c r="AE270" s="4">
        <v>553111.25</v>
      </c>
      <c r="AF270" s="4">
        <v>36679</v>
      </c>
      <c r="AG270" s="4">
        <v>1482704</v>
      </c>
      <c r="AH270" s="4">
        <v>326057</v>
      </c>
      <c r="AI270" s="4">
        <v>1524704</v>
      </c>
      <c r="AJ270" s="4">
        <v>3830185.25</v>
      </c>
    </row>
    <row r="271" spans="1:36" x14ac:dyDescent="0.25">
      <c r="A271" s="4">
        <v>2149</v>
      </c>
      <c r="B271" s="4">
        <v>1</v>
      </c>
      <c r="C271" s="4" t="s">
        <v>272</v>
      </c>
      <c r="D271" s="4">
        <v>1213</v>
      </c>
      <c r="E271" s="4">
        <v>1324.2</v>
      </c>
      <c r="F271" s="4">
        <v>1269</v>
      </c>
      <c r="G271" s="4">
        <v>1384.6000000000001</v>
      </c>
      <c r="H271" s="4">
        <v>8914055</v>
      </c>
      <c r="I271" s="4">
        <v>0</v>
      </c>
      <c r="J271" s="4">
        <v>361136</v>
      </c>
      <c r="K271" s="4">
        <v>14763</v>
      </c>
      <c r="L271" s="4">
        <v>0</v>
      </c>
      <c r="M271" s="4">
        <v>0</v>
      </c>
      <c r="N271" s="4">
        <v>377710.53298343864</v>
      </c>
      <c r="O271" s="4">
        <v>311739</v>
      </c>
      <c r="P271" s="4">
        <v>212131.25</v>
      </c>
      <c r="Q271" s="4">
        <v>18000</v>
      </c>
      <c r="R271" s="4">
        <v>31652</v>
      </c>
      <c r="S271" s="4">
        <v>0</v>
      </c>
      <c r="T271" s="4">
        <v>0</v>
      </c>
      <c r="U271" s="4">
        <v>58590</v>
      </c>
      <c r="V271" s="4">
        <v>0</v>
      </c>
      <c r="W271" s="4">
        <v>723786</v>
      </c>
      <c r="X271" s="4">
        <v>0</v>
      </c>
      <c r="Y271" s="4">
        <v>5048</v>
      </c>
      <c r="Z271" s="4">
        <v>29522</v>
      </c>
      <c r="AA271" s="4">
        <v>587070</v>
      </c>
      <c r="AB271" s="4">
        <v>11645202.782983439</v>
      </c>
      <c r="AC271" s="4">
        <v>0</v>
      </c>
      <c r="AD271" s="4">
        <v>159952</v>
      </c>
      <c r="AE271" s="4">
        <v>212131.25</v>
      </c>
      <c r="AF271" s="4">
        <v>31652</v>
      </c>
      <c r="AG271" s="4">
        <v>578361</v>
      </c>
      <c r="AH271" s="4">
        <v>0</v>
      </c>
      <c r="AI271" s="4">
        <v>587070</v>
      </c>
      <c r="AJ271" s="4">
        <v>1569166.25</v>
      </c>
    </row>
    <row r="272" spans="1:36" x14ac:dyDescent="0.25">
      <c r="A272" s="4">
        <v>2154</v>
      </c>
      <c r="B272" s="4">
        <v>1</v>
      </c>
      <c r="C272" s="4" t="s">
        <v>273</v>
      </c>
      <c r="D272" s="4">
        <v>1036</v>
      </c>
      <c r="E272" s="4">
        <v>1141.5999999999999</v>
      </c>
      <c r="F272" s="4">
        <v>938</v>
      </c>
      <c r="G272" s="4">
        <v>1035.1999999999998</v>
      </c>
      <c r="H272" s="4">
        <v>6664618</v>
      </c>
      <c r="I272" s="4">
        <v>18421</v>
      </c>
      <c r="J272" s="4">
        <v>308953</v>
      </c>
      <c r="K272" s="4">
        <v>0</v>
      </c>
      <c r="L272" s="4">
        <v>0</v>
      </c>
      <c r="M272" s="4">
        <v>0</v>
      </c>
      <c r="N272" s="4">
        <v>202048.37662795439</v>
      </c>
      <c r="O272" s="4">
        <v>247064</v>
      </c>
      <c r="P272" s="4">
        <v>169635</v>
      </c>
      <c r="Q272" s="4">
        <v>13458</v>
      </c>
      <c r="R272" s="4">
        <v>1563</v>
      </c>
      <c r="S272" s="4">
        <v>0</v>
      </c>
      <c r="T272" s="4">
        <v>0</v>
      </c>
      <c r="U272" s="4">
        <v>0</v>
      </c>
      <c r="V272" s="4">
        <v>0</v>
      </c>
      <c r="W272" s="4">
        <v>373624</v>
      </c>
      <c r="X272" s="4">
        <v>0</v>
      </c>
      <c r="Y272" s="4">
        <v>34618</v>
      </c>
      <c r="Z272" s="4">
        <v>18268</v>
      </c>
      <c r="AA272" s="4">
        <v>438925</v>
      </c>
      <c r="AB272" s="4">
        <v>8491195.3766279556</v>
      </c>
      <c r="AC272" s="4">
        <v>0</v>
      </c>
      <c r="AD272" s="4">
        <v>57588</v>
      </c>
      <c r="AE272" s="4">
        <v>127044</v>
      </c>
      <c r="AF272" s="4">
        <v>1171</v>
      </c>
      <c r="AG272" s="4">
        <v>182025</v>
      </c>
      <c r="AH272" s="4">
        <v>0</v>
      </c>
      <c r="AI272" s="4">
        <v>328723</v>
      </c>
      <c r="AJ272" s="4">
        <v>696551</v>
      </c>
    </row>
    <row r="273" spans="1:36" x14ac:dyDescent="0.25">
      <c r="A273" s="4">
        <v>2155</v>
      </c>
      <c r="B273" s="4">
        <v>1</v>
      </c>
      <c r="C273" s="4" t="s">
        <v>274</v>
      </c>
      <c r="D273" s="4">
        <v>1269</v>
      </c>
      <c r="E273" s="4">
        <v>1386.8</v>
      </c>
      <c r="F273" s="4">
        <v>1043</v>
      </c>
      <c r="G273" s="4">
        <v>1134.4000000000001</v>
      </c>
      <c r="H273" s="4">
        <v>7303267</v>
      </c>
      <c r="I273" s="4">
        <v>83919</v>
      </c>
      <c r="J273" s="4">
        <v>823445</v>
      </c>
      <c r="K273" s="4">
        <v>0</v>
      </c>
      <c r="L273" s="4">
        <v>0</v>
      </c>
      <c r="M273" s="4">
        <v>0</v>
      </c>
      <c r="N273" s="4">
        <v>205044.8101529</v>
      </c>
      <c r="O273" s="4">
        <v>245404</v>
      </c>
      <c r="P273" s="4">
        <v>151363.75</v>
      </c>
      <c r="Q273" s="4">
        <v>14747</v>
      </c>
      <c r="R273" s="4">
        <v>25150</v>
      </c>
      <c r="S273" s="4">
        <v>0</v>
      </c>
      <c r="T273" s="4">
        <v>0</v>
      </c>
      <c r="U273" s="4">
        <v>0</v>
      </c>
      <c r="V273" s="4">
        <v>0</v>
      </c>
      <c r="W273" s="4">
        <v>979316</v>
      </c>
      <c r="X273" s="4">
        <v>0</v>
      </c>
      <c r="Y273" s="4">
        <v>0</v>
      </c>
      <c r="Z273" s="4">
        <v>22003</v>
      </c>
      <c r="AA273" s="4">
        <v>480986</v>
      </c>
      <c r="AB273" s="4">
        <v>10334645.560152899</v>
      </c>
      <c r="AC273" s="4">
        <v>0</v>
      </c>
      <c r="AD273" s="4">
        <v>47193</v>
      </c>
      <c r="AE273" s="4">
        <v>74540</v>
      </c>
      <c r="AF273" s="4">
        <v>12385</v>
      </c>
      <c r="AG273" s="4">
        <v>455580</v>
      </c>
      <c r="AH273" s="4">
        <v>0</v>
      </c>
      <c r="AI273" s="4">
        <v>236865</v>
      </c>
      <c r="AJ273" s="4">
        <v>826563</v>
      </c>
    </row>
    <row r="274" spans="1:36" x14ac:dyDescent="0.25">
      <c r="A274" s="4">
        <v>2159</v>
      </c>
      <c r="B274" s="4">
        <v>1</v>
      </c>
      <c r="C274" s="4" t="s">
        <v>275</v>
      </c>
      <c r="D274" s="4">
        <v>617</v>
      </c>
      <c r="E274" s="4">
        <v>678.59999999999991</v>
      </c>
      <c r="F274" s="4">
        <v>532</v>
      </c>
      <c r="G274" s="4">
        <v>584.40000000000009</v>
      </c>
      <c r="H274" s="4">
        <v>3762367</v>
      </c>
      <c r="I274" s="4">
        <v>0</v>
      </c>
      <c r="J274" s="4">
        <v>226088</v>
      </c>
      <c r="K274" s="4">
        <v>28759</v>
      </c>
      <c r="L274" s="4">
        <v>124384</v>
      </c>
      <c r="M274" s="4">
        <v>134405</v>
      </c>
      <c r="N274" s="4">
        <v>171402</v>
      </c>
      <c r="O274" s="4">
        <v>141169</v>
      </c>
      <c r="P274" s="4">
        <v>72292.5</v>
      </c>
      <c r="Q274" s="4">
        <v>7597</v>
      </c>
      <c r="R274" s="4">
        <v>30050</v>
      </c>
      <c r="S274" s="4">
        <v>0</v>
      </c>
      <c r="T274" s="4">
        <v>0</v>
      </c>
      <c r="U274" s="4">
        <v>0</v>
      </c>
      <c r="V274" s="4">
        <v>0</v>
      </c>
      <c r="W274" s="4">
        <v>585090</v>
      </c>
      <c r="X274" s="4">
        <v>0</v>
      </c>
      <c r="Y274" s="4">
        <v>0</v>
      </c>
      <c r="Z274" s="4">
        <v>10554</v>
      </c>
      <c r="AA274" s="4">
        <v>247786</v>
      </c>
      <c r="AB274" s="4">
        <v>5541943.5</v>
      </c>
      <c r="AC274" s="4">
        <v>0</v>
      </c>
      <c r="AD274" s="4">
        <v>132051</v>
      </c>
      <c r="AE274" s="4">
        <v>47310</v>
      </c>
      <c r="AF274" s="4">
        <v>19666</v>
      </c>
      <c r="AG274" s="4">
        <v>383366</v>
      </c>
      <c r="AH274" s="4">
        <v>0</v>
      </c>
      <c r="AI274" s="4">
        <v>162158</v>
      </c>
      <c r="AJ274" s="4">
        <v>744551</v>
      </c>
    </row>
    <row r="275" spans="1:36" x14ac:dyDescent="0.25">
      <c r="A275" s="4">
        <v>2164</v>
      </c>
      <c r="B275" s="4">
        <v>1</v>
      </c>
      <c r="C275" s="4" t="s">
        <v>276</v>
      </c>
      <c r="D275" s="4">
        <v>1219</v>
      </c>
      <c r="E275" s="4">
        <v>1325.0000000000002</v>
      </c>
      <c r="F275" s="4">
        <v>1680</v>
      </c>
      <c r="G275" s="4">
        <v>1824.0000000000002</v>
      </c>
      <c r="H275" s="4">
        <v>11742912</v>
      </c>
      <c r="I275" s="4">
        <v>0</v>
      </c>
      <c r="J275" s="4">
        <v>434650</v>
      </c>
      <c r="K275" s="4">
        <v>18442</v>
      </c>
      <c r="L275" s="4">
        <v>0</v>
      </c>
      <c r="M275" s="4">
        <v>0</v>
      </c>
      <c r="N275" s="4">
        <v>345119</v>
      </c>
      <c r="O275" s="4">
        <v>412836</v>
      </c>
      <c r="P275" s="4">
        <v>303128.75</v>
      </c>
      <c r="Q275" s="4">
        <v>23712</v>
      </c>
      <c r="R275" s="4">
        <v>41095</v>
      </c>
      <c r="S275" s="4">
        <v>0</v>
      </c>
      <c r="T275" s="4">
        <v>0</v>
      </c>
      <c r="U275" s="4">
        <v>0</v>
      </c>
      <c r="V275" s="4">
        <v>0</v>
      </c>
      <c r="W275" s="4">
        <v>547200</v>
      </c>
      <c r="X275" s="4">
        <v>0</v>
      </c>
      <c r="Y275" s="4">
        <v>0</v>
      </c>
      <c r="Z275" s="4">
        <v>36540</v>
      </c>
      <c r="AA275" s="4">
        <v>773376</v>
      </c>
      <c r="AB275" s="4">
        <v>14679010.75</v>
      </c>
      <c r="AC275" s="4">
        <v>0</v>
      </c>
      <c r="AD275" s="4">
        <v>95206</v>
      </c>
      <c r="AE275" s="4">
        <v>219328</v>
      </c>
      <c r="AF275" s="4">
        <v>29734</v>
      </c>
      <c r="AG275" s="4">
        <v>229456</v>
      </c>
      <c r="AH275" s="4">
        <v>0</v>
      </c>
      <c r="AI275" s="4">
        <v>559573</v>
      </c>
      <c r="AJ275" s="4">
        <v>1133297</v>
      </c>
    </row>
    <row r="276" spans="1:36" x14ac:dyDescent="0.25">
      <c r="A276" s="4">
        <v>2165</v>
      </c>
      <c r="B276" s="4">
        <v>1</v>
      </c>
      <c r="C276" s="4" t="s">
        <v>277</v>
      </c>
      <c r="D276" s="4">
        <v>906</v>
      </c>
      <c r="E276" s="4">
        <v>997.4</v>
      </c>
      <c r="F276" s="4">
        <v>945</v>
      </c>
      <c r="G276" s="4">
        <v>1030.4000000000001</v>
      </c>
      <c r="H276" s="4">
        <v>6633715</v>
      </c>
      <c r="I276" s="4">
        <v>0</v>
      </c>
      <c r="J276" s="4">
        <v>1060003</v>
      </c>
      <c r="K276" s="4">
        <v>0</v>
      </c>
      <c r="L276" s="4">
        <v>0</v>
      </c>
      <c r="M276" s="4">
        <v>10869</v>
      </c>
      <c r="N276" s="4">
        <v>296016</v>
      </c>
      <c r="O276" s="4">
        <v>236484</v>
      </c>
      <c r="P276" s="4">
        <v>172592.5</v>
      </c>
      <c r="Q276" s="4">
        <v>13395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309120</v>
      </c>
      <c r="X276" s="4">
        <v>0</v>
      </c>
      <c r="Y276" s="4">
        <v>84020</v>
      </c>
      <c r="Z276" s="4">
        <v>22015</v>
      </c>
      <c r="AA276" s="4">
        <v>436890</v>
      </c>
      <c r="AB276" s="4">
        <v>9275119.5</v>
      </c>
      <c r="AC276" s="4">
        <v>0</v>
      </c>
      <c r="AD276" s="4">
        <v>77529</v>
      </c>
      <c r="AE276" s="4">
        <v>142278</v>
      </c>
      <c r="AF276" s="4">
        <v>0</v>
      </c>
      <c r="AG276" s="4">
        <v>147683</v>
      </c>
      <c r="AH276" s="4">
        <v>0</v>
      </c>
      <c r="AI276" s="4">
        <v>360154</v>
      </c>
      <c r="AJ276" s="4">
        <v>727644</v>
      </c>
    </row>
    <row r="277" spans="1:36" x14ac:dyDescent="0.25">
      <c r="A277" s="4">
        <v>2167</v>
      </c>
      <c r="B277" s="4">
        <v>1</v>
      </c>
      <c r="C277" s="4" t="s">
        <v>278</v>
      </c>
      <c r="D277" s="4">
        <v>447</v>
      </c>
      <c r="E277" s="4">
        <v>486.6</v>
      </c>
      <c r="F277" s="4">
        <v>644</v>
      </c>
      <c r="G277" s="4">
        <v>703.8</v>
      </c>
      <c r="H277" s="4">
        <v>4531064</v>
      </c>
      <c r="I277" s="4">
        <v>0</v>
      </c>
      <c r="J277" s="4">
        <v>186223</v>
      </c>
      <c r="K277" s="4">
        <v>15460</v>
      </c>
      <c r="L277" s="4">
        <v>102178</v>
      </c>
      <c r="M277" s="4">
        <v>33706</v>
      </c>
      <c r="N277" s="4">
        <v>188677</v>
      </c>
      <c r="O277" s="4">
        <v>143538</v>
      </c>
      <c r="P277" s="4">
        <v>117886.25</v>
      </c>
      <c r="Q277" s="4">
        <v>9149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211140</v>
      </c>
      <c r="X277" s="4">
        <v>168220</v>
      </c>
      <c r="Y277" s="4">
        <v>0</v>
      </c>
      <c r="Z277" s="4">
        <v>14856</v>
      </c>
      <c r="AA277" s="4">
        <v>298411</v>
      </c>
      <c r="AB277" s="4">
        <v>5852288.25</v>
      </c>
      <c r="AC277" s="4">
        <v>0</v>
      </c>
      <c r="AD277" s="4">
        <v>65108</v>
      </c>
      <c r="AE277" s="4">
        <v>82912</v>
      </c>
      <c r="AF277" s="4">
        <v>0</v>
      </c>
      <c r="AG277" s="4">
        <v>86062</v>
      </c>
      <c r="AH277" s="4">
        <v>60708</v>
      </c>
      <c r="AI277" s="4">
        <v>209878</v>
      </c>
      <c r="AJ277" s="4">
        <v>443960</v>
      </c>
    </row>
    <row r="278" spans="1:36" x14ac:dyDescent="0.25">
      <c r="A278" s="4">
        <v>2168</v>
      </c>
      <c r="B278" s="4">
        <v>1</v>
      </c>
      <c r="C278" s="4" t="s">
        <v>279</v>
      </c>
      <c r="D278" s="4">
        <v>802</v>
      </c>
      <c r="E278" s="4">
        <v>882.40000000000009</v>
      </c>
      <c r="F278" s="4">
        <v>860</v>
      </c>
      <c r="G278" s="4">
        <v>946</v>
      </c>
      <c r="H278" s="4">
        <v>6090348</v>
      </c>
      <c r="I278" s="4">
        <v>0</v>
      </c>
      <c r="J278" s="4">
        <v>282078</v>
      </c>
      <c r="K278" s="4">
        <v>15127</v>
      </c>
      <c r="L278" s="4">
        <v>7505</v>
      </c>
      <c r="M278" s="4">
        <v>0</v>
      </c>
      <c r="N278" s="4">
        <v>210405</v>
      </c>
      <c r="O278" s="4">
        <v>218898</v>
      </c>
      <c r="P278" s="4">
        <v>157910</v>
      </c>
      <c r="Q278" s="4">
        <v>12298</v>
      </c>
      <c r="R278" s="4">
        <v>9375</v>
      </c>
      <c r="S278" s="4">
        <v>0</v>
      </c>
      <c r="T278" s="4">
        <v>0</v>
      </c>
      <c r="U278" s="4">
        <v>0</v>
      </c>
      <c r="V278" s="4">
        <v>-6438</v>
      </c>
      <c r="W278" s="4">
        <v>283800</v>
      </c>
      <c r="X278" s="4">
        <v>0</v>
      </c>
      <c r="Y278" s="4">
        <v>30290</v>
      </c>
      <c r="Z278" s="4">
        <v>18488</v>
      </c>
      <c r="AA278" s="4">
        <v>401104</v>
      </c>
      <c r="AB278" s="4">
        <v>7731188</v>
      </c>
      <c r="AC278" s="4">
        <v>0</v>
      </c>
      <c r="AD278" s="4">
        <v>115294</v>
      </c>
      <c r="AE278" s="4">
        <v>119055</v>
      </c>
      <c r="AF278" s="4">
        <v>7068</v>
      </c>
      <c r="AG278" s="4">
        <v>124005</v>
      </c>
      <c r="AH278" s="4">
        <v>0</v>
      </c>
      <c r="AI278" s="4">
        <v>302410</v>
      </c>
      <c r="AJ278" s="4">
        <v>667832</v>
      </c>
    </row>
    <row r="279" spans="1:36" x14ac:dyDescent="0.25">
      <c r="A279" s="4">
        <v>2169</v>
      </c>
      <c r="B279" s="4">
        <v>1</v>
      </c>
      <c r="C279" s="4" t="s">
        <v>280</v>
      </c>
      <c r="D279" s="4">
        <v>713</v>
      </c>
      <c r="E279" s="4">
        <v>778.4</v>
      </c>
      <c r="F279" s="4">
        <v>733</v>
      </c>
      <c r="G279" s="4">
        <v>799.80000000000007</v>
      </c>
      <c r="H279" s="4">
        <v>5149112</v>
      </c>
      <c r="I279" s="4">
        <v>0</v>
      </c>
      <c r="J279" s="4">
        <v>198876</v>
      </c>
      <c r="K279" s="4">
        <v>15293</v>
      </c>
      <c r="L279" s="4">
        <v>72606</v>
      </c>
      <c r="M279" s="4">
        <v>76059</v>
      </c>
      <c r="N279" s="4">
        <v>227532.51145600001</v>
      </c>
      <c r="O279" s="4">
        <v>193821</v>
      </c>
      <c r="P279" s="4">
        <v>104667.5</v>
      </c>
      <c r="Q279" s="4">
        <v>10397</v>
      </c>
      <c r="R279" s="4">
        <v>3055</v>
      </c>
      <c r="S279" s="4">
        <v>0</v>
      </c>
      <c r="T279" s="4">
        <v>0</v>
      </c>
      <c r="U279" s="4">
        <v>0</v>
      </c>
      <c r="V279" s="4">
        <v>0</v>
      </c>
      <c r="W279" s="4">
        <v>740367</v>
      </c>
      <c r="X279" s="4">
        <v>124130</v>
      </c>
      <c r="Y279" s="4">
        <v>0</v>
      </c>
      <c r="Z279" s="4">
        <v>15930</v>
      </c>
      <c r="AA279" s="4">
        <v>339115</v>
      </c>
      <c r="AB279" s="4">
        <v>7146831.0114559997</v>
      </c>
      <c r="AC279" s="4">
        <v>0</v>
      </c>
      <c r="AD279" s="4">
        <v>132583</v>
      </c>
      <c r="AE279" s="4">
        <v>67289</v>
      </c>
      <c r="AF279" s="4">
        <v>1964</v>
      </c>
      <c r="AG279" s="4">
        <v>458438</v>
      </c>
      <c r="AH279" s="4">
        <v>0</v>
      </c>
      <c r="AI279" s="4">
        <v>218012</v>
      </c>
      <c r="AJ279" s="4">
        <v>878286</v>
      </c>
    </row>
    <row r="280" spans="1:36" x14ac:dyDescent="0.25">
      <c r="A280" s="4">
        <v>2170</v>
      </c>
      <c r="B280" s="4">
        <v>1</v>
      </c>
      <c r="C280" s="4" t="s">
        <v>281</v>
      </c>
      <c r="D280" s="4">
        <v>1435</v>
      </c>
      <c r="E280" s="4">
        <v>1577.6</v>
      </c>
      <c r="F280" s="4">
        <v>1120</v>
      </c>
      <c r="G280" s="4">
        <v>1232.3999999999999</v>
      </c>
      <c r="H280" s="4">
        <v>7934191</v>
      </c>
      <c r="I280" s="4">
        <v>156580</v>
      </c>
      <c r="J280" s="4">
        <v>892201</v>
      </c>
      <c r="K280" s="4">
        <v>14871</v>
      </c>
      <c r="L280" s="4">
        <v>0</v>
      </c>
      <c r="M280" s="4">
        <v>0</v>
      </c>
      <c r="N280" s="4">
        <v>342967.16951074998</v>
      </c>
      <c r="O280" s="4">
        <v>290193</v>
      </c>
      <c r="P280" s="4">
        <v>195326.25</v>
      </c>
      <c r="Q280" s="4">
        <v>16021</v>
      </c>
      <c r="R280" s="4">
        <v>77900</v>
      </c>
      <c r="S280" s="4">
        <v>0</v>
      </c>
      <c r="T280" s="4">
        <v>0</v>
      </c>
      <c r="U280" s="4">
        <v>0</v>
      </c>
      <c r="V280" s="4">
        <v>0</v>
      </c>
      <c r="W280" s="4">
        <v>482571</v>
      </c>
      <c r="X280" s="4">
        <v>287040</v>
      </c>
      <c r="Y280" s="4">
        <v>0</v>
      </c>
      <c r="Z280" s="4">
        <v>21137</v>
      </c>
      <c r="AA280" s="4">
        <v>522538</v>
      </c>
      <c r="AB280" s="4">
        <v>10946496.41951075</v>
      </c>
      <c r="AC280" s="4">
        <v>0</v>
      </c>
      <c r="AD280" s="4">
        <v>106016</v>
      </c>
      <c r="AE280" s="4">
        <v>128127</v>
      </c>
      <c r="AF280" s="4">
        <v>51100</v>
      </c>
      <c r="AG280" s="4">
        <v>214579</v>
      </c>
      <c r="AH280" s="4">
        <v>103587</v>
      </c>
      <c r="AI280" s="4">
        <v>342767</v>
      </c>
      <c r="AJ280" s="4">
        <v>842589</v>
      </c>
    </row>
    <row r="281" spans="1:36" x14ac:dyDescent="0.25">
      <c r="A281" s="4">
        <v>2171</v>
      </c>
      <c r="B281" s="4">
        <v>1</v>
      </c>
      <c r="C281" s="4" t="s">
        <v>282</v>
      </c>
      <c r="D281" s="4">
        <v>240</v>
      </c>
      <c r="E281" s="4">
        <v>260.39999999999998</v>
      </c>
      <c r="F281" s="4">
        <v>237</v>
      </c>
      <c r="G281" s="4">
        <v>258.2</v>
      </c>
      <c r="H281" s="4">
        <v>1662292</v>
      </c>
      <c r="I281" s="4">
        <v>0</v>
      </c>
      <c r="J281" s="4">
        <v>60973</v>
      </c>
      <c r="K281" s="4">
        <v>17839</v>
      </c>
      <c r="L281" s="4">
        <v>102683</v>
      </c>
      <c r="M281" s="4">
        <v>259363</v>
      </c>
      <c r="N281" s="4">
        <v>144236</v>
      </c>
      <c r="O281" s="4">
        <v>56619</v>
      </c>
      <c r="P281" s="4">
        <v>12910</v>
      </c>
      <c r="Q281" s="4">
        <v>3357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993037</v>
      </c>
      <c r="X281" s="4">
        <v>0</v>
      </c>
      <c r="Y281" s="4">
        <v>0</v>
      </c>
      <c r="Z281" s="4">
        <v>6403</v>
      </c>
      <c r="AA281" s="4">
        <v>109477</v>
      </c>
      <c r="AB281" s="4">
        <v>3429189</v>
      </c>
      <c r="AC281" s="4">
        <v>0</v>
      </c>
      <c r="AD281" s="4">
        <v>56619</v>
      </c>
      <c r="AE281" s="4">
        <v>12910</v>
      </c>
      <c r="AF281" s="4">
        <v>0</v>
      </c>
      <c r="AG281" s="4">
        <v>556221.4</v>
      </c>
      <c r="AH281" s="4">
        <v>0</v>
      </c>
      <c r="AI281" s="4">
        <v>109477</v>
      </c>
      <c r="AJ281" s="4">
        <v>735227.4</v>
      </c>
    </row>
    <row r="282" spans="1:36" x14ac:dyDescent="0.25">
      <c r="A282" s="4">
        <v>2172</v>
      </c>
      <c r="B282" s="4">
        <v>1</v>
      </c>
      <c r="C282" s="4" t="s">
        <v>283</v>
      </c>
      <c r="D282" s="4">
        <v>818</v>
      </c>
      <c r="E282" s="4">
        <v>900</v>
      </c>
      <c r="F282" s="4">
        <v>756</v>
      </c>
      <c r="G282" s="4">
        <v>831.8</v>
      </c>
      <c r="H282" s="4">
        <v>5355128</v>
      </c>
      <c r="I282" s="4">
        <v>0</v>
      </c>
      <c r="J282" s="4">
        <v>214218</v>
      </c>
      <c r="K282" s="4">
        <v>15244</v>
      </c>
      <c r="L282" s="4">
        <v>60427</v>
      </c>
      <c r="M282" s="4">
        <v>28139</v>
      </c>
      <c r="N282" s="4">
        <v>192449.53467399999</v>
      </c>
      <c r="O282" s="4">
        <v>187015</v>
      </c>
      <c r="P282" s="4">
        <v>125013.75</v>
      </c>
      <c r="Q282" s="4">
        <v>10813</v>
      </c>
      <c r="R282" s="4">
        <v>0</v>
      </c>
      <c r="S282" s="4">
        <v>0</v>
      </c>
      <c r="T282" s="4">
        <v>0</v>
      </c>
      <c r="U282" s="4">
        <v>0</v>
      </c>
      <c r="V282" s="4">
        <v>-1803</v>
      </c>
      <c r="W282" s="4">
        <v>495487</v>
      </c>
      <c r="X282" s="4">
        <v>200200</v>
      </c>
      <c r="Y282" s="4">
        <v>32815</v>
      </c>
      <c r="Z282" s="4">
        <v>15025</v>
      </c>
      <c r="AA282" s="4">
        <v>352683</v>
      </c>
      <c r="AB282" s="4">
        <v>7082654.284674</v>
      </c>
      <c r="AC282" s="4">
        <v>0</v>
      </c>
      <c r="AD282" s="4">
        <v>106625</v>
      </c>
      <c r="AE282" s="4">
        <v>109355</v>
      </c>
      <c r="AF282" s="4">
        <v>0</v>
      </c>
      <c r="AG282" s="4">
        <v>341646</v>
      </c>
      <c r="AH282" s="4">
        <v>72249</v>
      </c>
      <c r="AI282" s="4">
        <v>308507</v>
      </c>
      <c r="AJ282" s="4">
        <v>866133</v>
      </c>
    </row>
    <row r="283" spans="1:36" x14ac:dyDescent="0.25">
      <c r="A283" s="4">
        <v>2174</v>
      </c>
      <c r="B283" s="4">
        <v>1</v>
      </c>
      <c r="C283" s="4" t="s">
        <v>284</v>
      </c>
      <c r="D283" s="4">
        <v>1081</v>
      </c>
      <c r="E283" s="4">
        <v>1180.3999999999999</v>
      </c>
      <c r="F283" s="4">
        <v>943</v>
      </c>
      <c r="G283" s="4">
        <v>1031.8</v>
      </c>
      <c r="H283" s="4">
        <v>6642728</v>
      </c>
      <c r="I283" s="4">
        <v>51170</v>
      </c>
      <c r="J283" s="4">
        <v>678655</v>
      </c>
      <c r="K283" s="4">
        <v>15041</v>
      </c>
      <c r="L283" s="4">
        <v>0</v>
      </c>
      <c r="M283" s="4">
        <v>0</v>
      </c>
      <c r="N283" s="4">
        <v>313619.26847205299</v>
      </c>
      <c r="O283" s="4">
        <v>236822</v>
      </c>
      <c r="P283" s="4">
        <v>172826.25</v>
      </c>
      <c r="Q283" s="4">
        <v>13413</v>
      </c>
      <c r="R283" s="4">
        <v>0</v>
      </c>
      <c r="S283" s="4">
        <v>0</v>
      </c>
      <c r="T283" s="4">
        <v>0</v>
      </c>
      <c r="U283" s="4">
        <v>0</v>
      </c>
      <c r="V283" s="4">
        <v>-1867</v>
      </c>
      <c r="W283" s="4">
        <v>309540</v>
      </c>
      <c r="X283" s="4">
        <v>0</v>
      </c>
      <c r="Y283" s="4">
        <v>33356</v>
      </c>
      <c r="Z283" s="4">
        <v>20599</v>
      </c>
      <c r="AA283" s="4">
        <v>407561</v>
      </c>
      <c r="AB283" s="4">
        <v>8893463.5184720531</v>
      </c>
      <c r="AC283" s="4">
        <v>0</v>
      </c>
      <c r="AD283" s="4">
        <v>148919</v>
      </c>
      <c r="AE283" s="4">
        <v>166881</v>
      </c>
      <c r="AF283" s="4">
        <v>0</v>
      </c>
      <c r="AG283" s="4">
        <v>173222</v>
      </c>
      <c r="AH283" s="4">
        <v>0</v>
      </c>
      <c r="AI283" s="4">
        <v>393541</v>
      </c>
      <c r="AJ283" s="4">
        <v>882563</v>
      </c>
    </row>
    <row r="284" spans="1:36" x14ac:dyDescent="0.25">
      <c r="A284" s="4">
        <v>2176</v>
      </c>
      <c r="B284" s="4">
        <v>1</v>
      </c>
      <c r="C284" s="4" t="s">
        <v>285</v>
      </c>
      <c r="D284" s="4">
        <v>484.8</v>
      </c>
      <c r="E284" s="4">
        <v>523.80000000000007</v>
      </c>
      <c r="F284" s="4">
        <v>484.8</v>
      </c>
      <c r="G284" s="4">
        <v>523.80000000000007</v>
      </c>
      <c r="H284" s="4">
        <v>3372224</v>
      </c>
      <c r="I284" s="4">
        <v>0</v>
      </c>
      <c r="J284" s="4">
        <v>307273</v>
      </c>
      <c r="K284" s="4">
        <v>0</v>
      </c>
      <c r="L284" s="4">
        <v>129473</v>
      </c>
      <c r="M284" s="4">
        <v>533157</v>
      </c>
      <c r="N284" s="4">
        <v>225000</v>
      </c>
      <c r="O284" s="4">
        <v>126433</v>
      </c>
      <c r="P284" s="4">
        <v>26190</v>
      </c>
      <c r="Q284" s="4">
        <v>6809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1152360</v>
      </c>
      <c r="X284" s="4">
        <v>0</v>
      </c>
      <c r="Y284" s="4">
        <v>0</v>
      </c>
      <c r="Z284" s="4">
        <v>11111</v>
      </c>
      <c r="AA284" s="4">
        <v>222091</v>
      </c>
      <c r="AB284" s="4">
        <v>6112121</v>
      </c>
      <c r="AC284" s="4">
        <v>0</v>
      </c>
      <c r="AD284" s="4">
        <v>95208</v>
      </c>
      <c r="AE284" s="4">
        <v>19163</v>
      </c>
      <c r="AF284" s="4">
        <v>0</v>
      </c>
      <c r="AG284" s="4">
        <v>787256.2</v>
      </c>
      <c r="AH284" s="4">
        <v>0</v>
      </c>
      <c r="AI284" s="4">
        <v>162499</v>
      </c>
      <c r="AJ284" s="4">
        <v>1064126.2</v>
      </c>
    </row>
    <row r="285" spans="1:36" x14ac:dyDescent="0.25">
      <c r="A285" s="4">
        <v>2180</v>
      </c>
      <c r="B285" s="4">
        <v>1</v>
      </c>
      <c r="C285" s="4" t="s">
        <v>286</v>
      </c>
      <c r="D285" s="4">
        <v>680</v>
      </c>
      <c r="E285" s="4">
        <v>745.6</v>
      </c>
      <c r="F285" s="4">
        <v>750</v>
      </c>
      <c r="G285" s="4">
        <v>817</v>
      </c>
      <c r="H285" s="4">
        <v>5259846</v>
      </c>
      <c r="I285" s="4">
        <v>0</v>
      </c>
      <c r="J285" s="4">
        <v>377933</v>
      </c>
      <c r="K285" s="4">
        <v>0</v>
      </c>
      <c r="L285" s="4">
        <v>66204</v>
      </c>
      <c r="M285" s="4">
        <v>158420</v>
      </c>
      <c r="N285" s="4">
        <v>236869</v>
      </c>
      <c r="O285" s="4">
        <v>194347</v>
      </c>
      <c r="P285" s="4">
        <v>82013.75</v>
      </c>
      <c r="Q285" s="4">
        <v>10621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1187371</v>
      </c>
      <c r="X285" s="4">
        <v>0</v>
      </c>
      <c r="Y285" s="4">
        <v>0</v>
      </c>
      <c r="Z285" s="4">
        <v>16304</v>
      </c>
      <c r="AA285" s="4">
        <v>346408</v>
      </c>
      <c r="AB285" s="4">
        <v>7936336.75</v>
      </c>
      <c r="AC285" s="4">
        <v>0</v>
      </c>
      <c r="AD285" s="4">
        <v>146806</v>
      </c>
      <c r="AE285" s="4">
        <v>51923</v>
      </c>
      <c r="AF285" s="4">
        <v>0</v>
      </c>
      <c r="AG285" s="4">
        <v>894313</v>
      </c>
      <c r="AH285" s="4">
        <v>0</v>
      </c>
      <c r="AI285" s="4">
        <v>219311</v>
      </c>
      <c r="AJ285" s="4">
        <v>1312353</v>
      </c>
    </row>
    <row r="286" spans="1:36" x14ac:dyDescent="0.25">
      <c r="A286" s="4">
        <v>2184</v>
      </c>
      <c r="B286" s="4">
        <v>1</v>
      </c>
      <c r="C286" s="4" t="s">
        <v>287</v>
      </c>
      <c r="D286" s="4">
        <v>1255</v>
      </c>
      <c r="E286" s="4">
        <v>1377.2</v>
      </c>
      <c r="F286" s="4">
        <v>1229</v>
      </c>
      <c r="G286" s="4">
        <v>1346.6000000000001</v>
      </c>
      <c r="H286" s="4">
        <v>8669411</v>
      </c>
      <c r="I286" s="4">
        <v>12281</v>
      </c>
      <c r="J286" s="4">
        <v>364047</v>
      </c>
      <c r="K286" s="4">
        <v>14804</v>
      </c>
      <c r="L286" s="4">
        <v>0</v>
      </c>
      <c r="M286" s="4">
        <v>0</v>
      </c>
      <c r="N286" s="4">
        <v>245093</v>
      </c>
      <c r="O286" s="4">
        <v>311638</v>
      </c>
      <c r="P286" s="4">
        <v>189246.25</v>
      </c>
      <c r="Q286" s="4">
        <v>17506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1027914</v>
      </c>
      <c r="X286" s="4">
        <v>0</v>
      </c>
      <c r="Y286" s="4">
        <v>11900</v>
      </c>
      <c r="Z286" s="4">
        <v>28421</v>
      </c>
      <c r="AA286" s="4">
        <v>570958</v>
      </c>
      <c r="AB286" s="4">
        <v>11463219.25</v>
      </c>
      <c r="AC286" s="4">
        <v>0</v>
      </c>
      <c r="AD286" s="4">
        <v>162514</v>
      </c>
      <c r="AE286" s="4">
        <v>110190</v>
      </c>
      <c r="AF286" s="4">
        <v>0</v>
      </c>
      <c r="AG286" s="4">
        <v>501490</v>
      </c>
      <c r="AH286" s="4">
        <v>0</v>
      </c>
      <c r="AI286" s="4">
        <v>332444</v>
      </c>
      <c r="AJ286" s="4">
        <v>1106638</v>
      </c>
    </row>
    <row r="287" spans="1:36" x14ac:dyDescent="0.25">
      <c r="A287" s="4">
        <v>2190</v>
      </c>
      <c r="B287" s="4">
        <v>1</v>
      </c>
      <c r="C287" s="4" t="s">
        <v>288</v>
      </c>
      <c r="D287" s="4">
        <v>1034</v>
      </c>
      <c r="E287" s="4">
        <v>1130.5999999999999</v>
      </c>
      <c r="F287" s="4">
        <v>695</v>
      </c>
      <c r="G287" s="4">
        <v>762.4</v>
      </c>
      <c r="H287" s="4">
        <v>4908331</v>
      </c>
      <c r="I287" s="4">
        <v>0</v>
      </c>
      <c r="J287" s="4">
        <v>338348</v>
      </c>
      <c r="K287" s="4">
        <v>15387</v>
      </c>
      <c r="L287" s="4">
        <v>85368</v>
      </c>
      <c r="M287" s="4">
        <v>109188</v>
      </c>
      <c r="N287" s="4">
        <v>205495</v>
      </c>
      <c r="O287" s="4">
        <v>183569</v>
      </c>
      <c r="P287" s="4">
        <v>81103.75</v>
      </c>
      <c r="Q287" s="4">
        <v>9911</v>
      </c>
      <c r="R287" s="4">
        <v>0</v>
      </c>
      <c r="S287" s="4">
        <v>0</v>
      </c>
      <c r="T287" s="4">
        <v>0</v>
      </c>
      <c r="U287" s="4">
        <v>31662</v>
      </c>
      <c r="V287" s="4">
        <v>0</v>
      </c>
      <c r="W287" s="4">
        <v>1029461</v>
      </c>
      <c r="X287" s="4">
        <v>115655</v>
      </c>
      <c r="Y287" s="4">
        <v>18030</v>
      </c>
      <c r="Z287" s="4">
        <v>15209</v>
      </c>
      <c r="AA287" s="4">
        <v>323258</v>
      </c>
      <c r="AB287" s="4">
        <v>7354320.75</v>
      </c>
      <c r="AC287" s="4">
        <v>0</v>
      </c>
      <c r="AD287" s="4">
        <v>157989</v>
      </c>
      <c r="AE287" s="4">
        <v>53417</v>
      </c>
      <c r="AF287" s="4">
        <v>0</v>
      </c>
      <c r="AG287" s="4">
        <v>768322</v>
      </c>
      <c r="AH287" s="4">
        <v>0</v>
      </c>
      <c r="AI287" s="4">
        <v>212906</v>
      </c>
      <c r="AJ287" s="4">
        <v>1192634</v>
      </c>
    </row>
    <row r="288" spans="1:36" x14ac:dyDescent="0.25">
      <c r="A288" s="4">
        <v>2198</v>
      </c>
      <c r="B288" s="4">
        <v>1</v>
      </c>
      <c r="C288" s="4" t="s">
        <v>289</v>
      </c>
      <c r="D288" s="4">
        <v>708</v>
      </c>
      <c r="E288" s="4">
        <v>776.80000000000007</v>
      </c>
      <c r="F288" s="4">
        <v>620</v>
      </c>
      <c r="G288" s="4">
        <v>678.4</v>
      </c>
      <c r="H288" s="4">
        <v>4367539</v>
      </c>
      <c r="I288" s="4">
        <v>0</v>
      </c>
      <c r="J288" s="4">
        <v>148709</v>
      </c>
      <c r="K288" s="4">
        <v>0</v>
      </c>
      <c r="L288" s="4">
        <v>108255</v>
      </c>
      <c r="M288" s="4">
        <v>93240</v>
      </c>
      <c r="N288" s="4">
        <v>163323.91436520001</v>
      </c>
      <c r="O288" s="4">
        <v>159979</v>
      </c>
      <c r="P288" s="4">
        <v>95302.5</v>
      </c>
      <c r="Q288" s="4">
        <v>8819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518494</v>
      </c>
      <c r="X288" s="4">
        <v>0</v>
      </c>
      <c r="Y288" s="4">
        <v>0</v>
      </c>
      <c r="Z288" s="4">
        <v>12441</v>
      </c>
      <c r="AA288" s="4">
        <v>287642</v>
      </c>
      <c r="AB288" s="4">
        <v>5963744.4143652003</v>
      </c>
      <c r="AC288" s="4">
        <v>0</v>
      </c>
      <c r="AD288" s="4">
        <v>83844</v>
      </c>
      <c r="AE288" s="4">
        <v>69485</v>
      </c>
      <c r="AF288" s="4">
        <v>0</v>
      </c>
      <c r="AG288" s="4">
        <v>316433</v>
      </c>
      <c r="AH288" s="4">
        <v>0</v>
      </c>
      <c r="AI288" s="4">
        <v>209720</v>
      </c>
      <c r="AJ288" s="4">
        <v>679482</v>
      </c>
    </row>
    <row r="289" spans="1:36" x14ac:dyDescent="0.25">
      <c r="A289" s="4">
        <v>2215</v>
      </c>
      <c r="B289" s="4">
        <v>1</v>
      </c>
      <c r="C289" s="4" t="s">
        <v>290</v>
      </c>
      <c r="D289" s="4">
        <v>362.4</v>
      </c>
      <c r="E289" s="4">
        <v>395.99999999999994</v>
      </c>
      <c r="F289" s="4">
        <v>277.39999999999998</v>
      </c>
      <c r="G289" s="4">
        <v>302.2</v>
      </c>
      <c r="H289" s="4">
        <v>1945564</v>
      </c>
      <c r="I289" s="4">
        <v>0</v>
      </c>
      <c r="J289" s="4">
        <v>174185</v>
      </c>
      <c r="K289" s="4">
        <v>0</v>
      </c>
      <c r="L289" s="4">
        <v>112646</v>
      </c>
      <c r="M289" s="4">
        <v>211727</v>
      </c>
      <c r="N289" s="4">
        <v>113460</v>
      </c>
      <c r="O289" s="4">
        <v>69907</v>
      </c>
      <c r="P289" s="4">
        <v>23115</v>
      </c>
      <c r="Q289" s="4">
        <v>3929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563283</v>
      </c>
      <c r="X289" s="4">
        <v>0</v>
      </c>
      <c r="Y289" s="4">
        <v>4688</v>
      </c>
      <c r="Z289" s="4">
        <v>6723</v>
      </c>
      <c r="AA289" s="4">
        <v>128133</v>
      </c>
      <c r="AB289" s="4">
        <v>3357360</v>
      </c>
      <c r="AC289" s="4">
        <v>0</v>
      </c>
      <c r="AD289" s="4">
        <v>37048</v>
      </c>
      <c r="AE289" s="4">
        <v>9218</v>
      </c>
      <c r="AF289" s="4">
        <v>0</v>
      </c>
      <c r="AG289" s="4">
        <v>310354</v>
      </c>
      <c r="AH289" s="4">
        <v>0</v>
      </c>
      <c r="AI289" s="4">
        <v>51097</v>
      </c>
      <c r="AJ289" s="4">
        <v>407717</v>
      </c>
    </row>
    <row r="290" spans="1:36" x14ac:dyDescent="0.25">
      <c r="A290" s="4">
        <v>2310</v>
      </c>
      <c r="B290" s="4">
        <v>1</v>
      </c>
      <c r="C290" s="4" t="s">
        <v>291</v>
      </c>
      <c r="D290" s="4">
        <v>1229</v>
      </c>
      <c r="E290" s="4">
        <v>1348.1999999999998</v>
      </c>
      <c r="F290" s="4">
        <v>1131</v>
      </c>
      <c r="G290" s="4">
        <v>1247.1999999999998</v>
      </c>
      <c r="H290" s="4">
        <v>8029474</v>
      </c>
      <c r="I290" s="4">
        <v>90059</v>
      </c>
      <c r="J290" s="4">
        <v>662250</v>
      </c>
      <c r="K290" s="4">
        <v>97728</v>
      </c>
      <c r="L290" s="4">
        <v>0</v>
      </c>
      <c r="M290" s="4">
        <v>3088</v>
      </c>
      <c r="N290" s="4">
        <v>223995</v>
      </c>
      <c r="O290" s="4">
        <v>256279</v>
      </c>
      <c r="P290" s="4">
        <v>208527.5</v>
      </c>
      <c r="Q290" s="4">
        <v>16214</v>
      </c>
      <c r="R290" s="4">
        <v>6498</v>
      </c>
      <c r="S290" s="4">
        <v>0</v>
      </c>
      <c r="T290" s="4">
        <v>0</v>
      </c>
      <c r="U290" s="4">
        <v>0</v>
      </c>
      <c r="V290" s="4">
        <v>-7726</v>
      </c>
      <c r="W290" s="4">
        <v>374160</v>
      </c>
      <c r="X290" s="4">
        <v>0</v>
      </c>
      <c r="Y290" s="4">
        <v>41108</v>
      </c>
      <c r="Z290" s="4">
        <v>25175</v>
      </c>
      <c r="AA290" s="4">
        <v>528813</v>
      </c>
      <c r="AB290" s="4">
        <v>10555642.5</v>
      </c>
      <c r="AC290" s="4">
        <v>0</v>
      </c>
      <c r="AD290" s="4">
        <v>107611</v>
      </c>
      <c r="AE290" s="4">
        <v>139224</v>
      </c>
      <c r="AF290" s="4">
        <v>4338</v>
      </c>
      <c r="AG290" s="4">
        <v>144776</v>
      </c>
      <c r="AH290" s="4">
        <v>0</v>
      </c>
      <c r="AI290" s="4">
        <v>353064</v>
      </c>
      <c r="AJ290" s="4">
        <v>749013</v>
      </c>
    </row>
    <row r="291" spans="1:36" x14ac:dyDescent="0.25">
      <c r="A291" s="4">
        <v>2311</v>
      </c>
      <c r="B291" s="4">
        <v>1</v>
      </c>
      <c r="C291" s="4" t="s">
        <v>292</v>
      </c>
      <c r="D291" s="4">
        <v>337</v>
      </c>
      <c r="E291" s="4">
        <v>367.2</v>
      </c>
      <c r="F291" s="4">
        <v>436</v>
      </c>
      <c r="G291" s="4">
        <v>478.7999999999999</v>
      </c>
      <c r="H291" s="4">
        <v>3082514</v>
      </c>
      <c r="I291" s="4">
        <v>0</v>
      </c>
      <c r="J291" s="4">
        <v>377093</v>
      </c>
      <c r="K291" s="4">
        <v>0</v>
      </c>
      <c r="L291" s="4">
        <v>130559</v>
      </c>
      <c r="M291" s="4">
        <v>134363</v>
      </c>
      <c r="N291" s="4">
        <v>199952</v>
      </c>
      <c r="O291" s="4">
        <v>98365</v>
      </c>
      <c r="P291" s="4">
        <v>70053.75</v>
      </c>
      <c r="Q291" s="4">
        <v>6224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317966</v>
      </c>
      <c r="X291" s="4">
        <v>77103</v>
      </c>
      <c r="Y291" s="4">
        <v>0</v>
      </c>
      <c r="Z291" s="4">
        <v>9486</v>
      </c>
      <c r="AA291" s="4">
        <v>203011</v>
      </c>
      <c r="AB291" s="4">
        <v>4629586.75</v>
      </c>
      <c r="AC291" s="4">
        <v>0</v>
      </c>
      <c r="AD291" s="4">
        <v>86837</v>
      </c>
      <c r="AE291" s="4">
        <v>70053.75</v>
      </c>
      <c r="AF291" s="4">
        <v>0</v>
      </c>
      <c r="AG291" s="4">
        <v>308762.7</v>
      </c>
      <c r="AH291" s="4">
        <v>0</v>
      </c>
      <c r="AI291" s="4">
        <v>203011</v>
      </c>
      <c r="AJ291" s="4">
        <v>668664.44999999995</v>
      </c>
    </row>
    <row r="292" spans="1:36" x14ac:dyDescent="0.25">
      <c r="A292" s="4">
        <v>2342</v>
      </c>
      <c r="B292" s="4">
        <v>1</v>
      </c>
      <c r="C292" s="4" t="s">
        <v>293</v>
      </c>
      <c r="D292" s="4">
        <v>836</v>
      </c>
      <c r="E292" s="4">
        <v>914.00000000000011</v>
      </c>
      <c r="F292" s="4">
        <v>776</v>
      </c>
      <c r="G292" s="4">
        <v>846.6</v>
      </c>
      <c r="H292" s="4">
        <v>5450411</v>
      </c>
      <c r="I292" s="4">
        <v>0</v>
      </c>
      <c r="J292" s="4">
        <v>332021</v>
      </c>
      <c r="K292" s="4">
        <v>15227</v>
      </c>
      <c r="L292" s="4">
        <v>54403</v>
      </c>
      <c r="M292" s="4">
        <v>135230</v>
      </c>
      <c r="N292" s="4">
        <v>298182.12869099999</v>
      </c>
      <c r="O292" s="4">
        <v>192317</v>
      </c>
      <c r="P292" s="4">
        <v>168903.02840817001</v>
      </c>
      <c r="Q292" s="4">
        <v>11006</v>
      </c>
      <c r="R292" s="4">
        <v>13283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18559</v>
      </c>
      <c r="AA292" s="4">
        <v>358958</v>
      </c>
      <c r="AB292" s="4">
        <v>7048500.1570991697</v>
      </c>
      <c r="AC292" s="4">
        <v>0</v>
      </c>
      <c r="AD292" s="4">
        <v>137682</v>
      </c>
      <c r="AE292" s="4">
        <v>101347</v>
      </c>
      <c r="AF292" s="4">
        <v>7970</v>
      </c>
      <c r="AG292" s="4">
        <v>0</v>
      </c>
      <c r="AH292" s="4">
        <v>0</v>
      </c>
      <c r="AI292" s="4">
        <v>215386</v>
      </c>
      <c r="AJ292" s="4">
        <v>462385</v>
      </c>
    </row>
    <row r="293" spans="1:36" x14ac:dyDescent="0.25">
      <c r="A293" s="4">
        <v>2358</v>
      </c>
      <c r="B293" s="4">
        <v>1</v>
      </c>
      <c r="C293" s="4" t="s">
        <v>294</v>
      </c>
      <c r="D293" s="4">
        <v>245.4</v>
      </c>
      <c r="E293" s="4">
        <v>267.39999999999998</v>
      </c>
      <c r="F293" s="4">
        <v>196.4</v>
      </c>
      <c r="G293" s="4">
        <v>211.2</v>
      </c>
      <c r="H293" s="4">
        <v>1359706</v>
      </c>
      <c r="I293" s="4">
        <v>0</v>
      </c>
      <c r="J293" s="4">
        <v>151957</v>
      </c>
      <c r="K293" s="4">
        <v>0</v>
      </c>
      <c r="L293" s="4">
        <v>89616</v>
      </c>
      <c r="M293" s="4">
        <v>443516</v>
      </c>
      <c r="N293" s="4">
        <v>114785</v>
      </c>
      <c r="O293" s="4">
        <v>49858</v>
      </c>
      <c r="P293" s="4">
        <v>10560</v>
      </c>
      <c r="Q293" s="4">
        <v>2746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586291</v>
      </c>
      <c r="X293" s="4">
        <v>0</v>
      </c>
      <c r="Y293" s="4">
        <v>0</v>
      </c>
      <c r="Z293" s="4">
        <v>5504</v>
      </c>
      <c r="AA293" s="4">
        <v>89549</v>
      </c>
      <c r="AB293" s="4">
        <v>2904088</v>
      </c>
      <c r="AC293" s="4">
        <v>0</v>
      </c>
      <c r="AD293" s="4">
        <v>34552</v>
      </c>
      <c r="AE293" s="4">
        <v>6522</v>
      </c>
      <c r="AF293" s="4">
        <v>0</v>
      </c>
      <c r="AG293" s="4">
        <v>508454</v>
      </c>
      <c r="AH293" s="4">
        <v>0</v>
      </c>
      <c r="AI293" s="4">
        <v>55303</v>
      </c>
      <c r="AJ293" s="4">
        <v>604831</v>
      </c>
    </row>
    <row r="294" spans="1:36" x14ac:dyDescent="0.25">
      <c r="A294" s="4">
        <v>2364</v>
      </c>
      <c r="B294" s="4">
        <v>1</v>
      </c>
      <c r="C294" s="4" t="s">
        <v>295</v>
      </c>
      <c r="D294" s="4">
        <v>651</v>
      </c>
      <c r="E294" s="4">
        <v>717.40000000000009</v>
      </c>
      <c r="F294" s="4">
        <v>622</v>
      </c>
      <c r="G294" s="4">
        <v>684.4</v>
      </c>
      <c r="H294" s="4">
        <v>4406167</v>
      </c>
      <c r="I294" s="4">
        <v>30702</v>
      </c>
      <c r="J294" s="4">
        <v>242941</v>
      </c>
      <c r="K294" s="4">
        <v>15519</v>
      </c>
      <c r="L294" s="4">
        <v>106885</v>
      </c>
      <c r="M294" s="4">
        <v>137165</v>
      </c>
      <c r="N294" s="4">
        <v>211263</v>
      </c>
      <c r="O294" s="4">
        <v>157082</v>
      </c>
      <c r="P294" s="4">
        <v>104095</v>
      </c>
      <c r="Q294" s="4">
        <v>8897</v>
      </c>
      <c r="R294" s="4">
        <v>35479</v>
      </c>
      <c r="S294" s="4">
        <v>0</v>
      </c>
      <c r="T294" s="4">
        <v>0</v>
      </c>
      <c r="U294" s="4">
        <v>0</v>
      </c>
      <c r="V294" s="4">
        <v>0</v>
      </c>
      <c r="W294" s="4">
        <v>350988</v>
      </c>
      <c r="X294" s="4">
        <v>0</v>
      </c>
      <c r="Y294" s="4">
        <v>19833</v>
      </c>
      <c r="Z294" s="4">
        <v>14155</v>
      </c>
      <c r="AA294" s="4">
        <v>290186</v>
      </c>
      <c r="AB294" s="4">
        <v>6131357</v>
      </c>
      <c r="AC294" s="4">
        <v>0</v>
      </c>
      <c r="AD294" s="4">
        <v>74973</v>
      </c>
      <c r="AE294" s="4">
        <v>69917</v>
      </c>
      <c r="AF294" s="4">
        <v>23830</v>
      </c>
      <c r="AG294" s="4">
        <v>177763</v>
      </c>
      <c r="AH294" s="4">
        <v>0</v>
      </c>
      <c r="AI294" s="4">
        <v>194907</v>
      </c>
      <c r="AJ294" s="4">
        <v>541390</v>
      </c>
    </row>
    <row r="295" spans="1:36" x14ac:dyDescent="0.25">
      <c r="A295" s="4">
        <v>2365</v>
      </c>
      <c r="B295" s="4">
        <v>1</v>
      </c>
      <c r="C295" s="4" t="s">
        <v>296</v>
      </c>
      <c r="D295" s="4">
        <v>894</v>
      </c>
      <c r="E295" s="4">
        <v>976.8</v>
      </c>
      <c r="F295" s="4">
        <v>702</v>
      </c>
      <c r="G295" s="4">
        <v>766.99999999999989</v>
      </c>
      <c r="H295" s="4">
        <v>4937946</v>
      </c>
      <c r="I295" s="4">
        <v>48100</v>
      </c>
      <c r="J295" s="4">
        <v>446464</v>
      </c>
      <c r="K295" s="4">
        <v>28601</v>
      </c>
      <c r="L295" s="4">
        <v>83884</v>
      </c>
      <c r="M295" s="4">
        <v>176010</v>
      </c>
      <c r="N295" s="4">
        <v>243871.06458229999</v>
      </c>
      <c r="O295" s="4">
        <v>181282</v>
      </c>
      <c r="P295" s="4">
        <v>113265</v>
      </c>
      <c r="Q295" s="4">
        <v>9971</v>
      </c>
      <c r="R295" s="4">
        <v>29453</v>
      </c>
      <c r="S295" s="4">
        <v>0</v>
      </c>
      <c r="T295" s="4">
        <v>0</v>
      </c>
      <c r="U295" s="4">
        <v>0</v>
      </c>
      <c r="V295" s="4">
        <v>0</v>
      </c>
      <c r="W295" s="4">
        <v>461964</v>
      </c>
      <c r="X295" s="4">
        <v>183040</v>
      </c>
      <c r="Y295" s="4">
        <v>0</v>
      </c>
      <c r="Z295" s="4">
        <v>17398</v>
      </c>
      <c r="AA295" s="4">
        <v>325208</v>
      </c>
      <c r="AB295" s="4">
        <v>7103417.0645823004</v>
      </c>
      <c r="AC295" s="4">
        <v>0</v>
      </c>
      <c r="AD295" s="4">
        <v>168858</v>
      </c>
      <c r="AE295" s="4">
        <v>77756</v>
      </c>
      <c r="AF295" s="4">
        <v>20219</v>
      </c>
      <c r="AG295" s="4">
        <v>250721</v>
      </c>
      <c r="AH295" s="4">
        <v>66056</v>
      </c>
      <c r="AI295" s="4">
        <v>223255</v>
      </c>
      <c r="AJ295" s="4">
        <v>740809</v>
      </c>
    </row>
    <row r="296" spans="1:36" x14ac:dyDescent="0.25">
      <c r="A296" s="4">
        <v>2396</v>
      </c>
      <c r="B296" s="4">
        <v>1</v>
      </c>
      <c r="C296" s="4" t="s">
        <v>297</v>
      </c>
      <c r="D296" s="4">
        <v>824</v>
      </c>
      <c r="E296" s="4">
        <v>905.19999999999993</v>
      </c>
      <c r="F296" s="4">
        <v>809</v>
      </c>
      <c r="G296" s="4">
        <v>886.4</v>
      </c>
      <c r="H296" s="4">
        <v>5706643</v>
      </c>
      <c r="I296" s="4">
        <v>0</v>
      </c>
      <c r="J296" s="4">
        <v>495064</v>
      </c>
      <c r="K296" s="4">
        <v>15184</v>
      </c>
      <c r="L296" s="4">
        <v>36969</v>
      </c>
      <c r="M296" s="4">
        <v>112927.12</v>
      </c>
      <c r="N296" s="4">
        <v>244097</v>
      </c>
      <c r="O296" s="4">
        <v>197609</v>
      </c>
      <c r="P296" s="4">
        <v>122441.25</v>
      </c>
      <c r="Q296" s="4">
        <v>11523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713242</v>
      </c>
      <c r="X296" s="4">
        <v>0</v>
      </c>
      <c r="Y296" s="4">
        <v>8654</v>
      </c>
      <c r="Z296" s="4">
        <v>20854</v>
      </c>
      <c r="AA296" s="4">
        <v>375834</v>
      </c>
      <c r="AB296" s="4">
        <v>8061041.3700000001</v>
      </c>
      <c r="AC296" s="4">
        <v>0</v>
      </c>
      <c r="AD296" s="4">
        <v>129430</v>
      </c>
      <c r="AE296" s="4">
        <v>96394</v>
      </c>
      <c r="AF296" s="4">
        <v>0</v>
      </c>
      <c r="AG296" s="4">
        <v>481909</v>
      </c>
      <c r="AH296" s="4">
        <v>0</v>
      </c>
      <c r="AI296" s="4">
        <v>295882</v>
      </c>
      <c r="AJ296" s="4">
        <v>1003615</v>
      </c>
    </row>
    <row r="297" spans="1:36" x14ac:dyDescent="0.25">
      <c r="A297" s="4">
        <v>2397</v>
      </c>
      <c r="B297" s="4">
        <v>1</v>
      </c>
      <c r="C297" s="4" t="s">
        <v>298</v>
      </c>
      <c r="D297" s="4">
        <v>1142</v>
      </c>
      <c r="E297" s="4">
        <v>1258.9999999999998</v>
      </c>
      <c r="F297" s="4">
        <v>986</v>
      </c>
      <c r="G297" s="4">
        <v>1085.8</v>
      </c>
      <c r="H297" s="4">
        <v>6990380</v>
      </c>
      <c r="I297" s="4">
        <v>79825</v>
      </c>
      <c r="J297" s="4">
        <v>343499</v>
      </c>
      <c r="K297" s="4">
        <v>45592</v>
      </c>
      <c r="L297" s="4">
        <v>0</v>
      </c>
      <c r="M297" s="4">
        <v>0</v>
      </c>
      <c r="N297" s="4">
        <v>173930</v>
      </c>
      <c r="O297" s="4">
        <v>253041</v>
      </c>
      <c r="P297" s="4">
        <v>162653.75</v>
      </c>
      <c r="Q297" s="4">
        <v>14115</v>
      </c>
      <c r="R297" s="4">
        <v>15266</v>
      </c>
      <c r="S297" s="4">
        <v>0</v>
      </c>
      <c r="T297" s="4">
        <v>0</v>
      </c>
      <c r="U297" s="4">
        <v>0</v>
      </c>
      <c r="V297" s="4">
        <v>0</v>
      </c>
      <c r="W297" s="4">
        <v>640720</v>
      </c>
      <c r="X297" s="4">
        <v>0</v>
      </c>
      <c r="Y297" s="4">
        <v>43272</v>
      </c>
      <c r="Z297" s="4">
        <v>19853</v>
      </c>
      <c r="AA297" s="4">
        <v>460379</v>
      </c>
      <c r="AB297" s="4">
        <v>9242525.75</v>
      </c>
      <c r="AC297" s="4">
        <v>0</v>
      </c>
      <c r="AD297" s="4">
        <v>106255</v>
      </c>
      <c r="AE297" s="4">
        <v>138470</v>
      </c>
      <c r="AF297" s="4">
        <v>12996</v>
      </c>
      <c r="AG297" s="4">
        <v>428859</v>
      </c>
      <c r="AH297" s="4">
        <v>0</v>
      </c>
      <c r="AI297" s="4">
        <v>391928</v>
      </c>
      <c r="AJ297" s="4">
        <v>1078508</v>
      </c>
    </row>
    <row r="298" spans="1:36" x14ac:dyDescent="0.25">
      <c r="A298" s="4">
        <v>2448</v>
      </c>
      <c r="B298" s="4">
        <v>1</v>
      </c>
      <c r="C298" s="4" t="s">
        <v>299</v>
      </c>
      <c r="D298" s="4">
        <v>659</v>
      </c>
      <c r="E298" s="4">
        <v>722.40000000000009</v>
      </c>
      <c r="F298" s="4">
        <v>721</v>
      </c>
      <c r="G298" s="4">
        <v>792.6</v>
      </c>
      <c r="H298" s="4">
        <v>5102759</v>
      </c>
      <c r="I298" s="4">
        <v>0</v>
      </c>
      <c r="J298" s="4">
        <v>400384</v>
      </c>
      <c r="K298" s="4">
        <v>15295</v>
      </c>
      <c r="L298" s="4">
        <v>75186</v>
      </c>
      <c r="M298" s="4">
        <v>102888</v>
      </c>
      <c r="N298" s="4">
        <v>218464</v>
      </c>
      <c r="O298" s="4">
        <v>190599</v>
      </c>
      <c r="P298" s="4">
        <v>101168.75</v>
      </c>
      <c r="Q298" s="4">
        <v>10304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780656</v>
      </c>
      <c r="X298" s="4">
        <v>0</v>
      </c>
      <c r="Y298" s="4">
        <v>17669</v>
      </c>
      <c r="Z298" s="4">
        <v>15684</v>
      </c>
      <c r="AA298" s="4">
        <v>336062</v>
      </c>
      <c r="AB298" s="4">
        <v>7367118.75</v>
      </c>
      <c r="AC298" s="4">
        <v>0</v>
      </c>
      <c r="AD298" s="4">
        <v>147841</v>
      </c>
      <c r="AE298" s="4">
        <v>91407</v>
      </c>
      <c r="AF298" s="4">
        <v>0</v>
      </c>
      <c r="AG298" s="4">
        <v>554663.92000000004</v>
      </c>
      <c r="AH298" s="4">
        <v>0</v>
      </c>
      <c r="AI298" s="4">
        <v>303634</v>
      </c>
      <c r="AJ298" s="4">
        <v>1097545.92</v>
      </c>
    </row>
    <row r="299" spans="1:36" x14ac:dyDescent="0.25">
      <c r="A299" s="4">
        <v>2527</v>
      </c>
      <c r="B299" s="4">
        <v>1</v>
      </c>
      <c r="C299" s="4" t="s">
        <v>300</v>
      </c>
      <c r="D299" s="4">
        <v>206</v>
      </c>
      <c r="E299" s="4">
        <v>226.2</v>
      </c>
      <c r="F299" s="4">
        <v>192</v>
      </c>
      <c r="G299" s="4">
        <v>212.00000000000003</v>
      </c>
      <c r="H299" s="4">
        <v>1364856</v>
      </c>
      <c r="I299" s="4">
        <v>0</v>
      </c>
      <c r="J299" s="4">
        <v>69092</v>
      </c>
      <c r="K299" s="4">
        <v>0</v>
      </c>
      <c r="L299" s="4">
        <v>89860</v>
      </c>
      <c r="M299" s="4">
        <v>194946</v>
      </c>
      <c r="N299" s="4">
        <v>104349.17552961846</v>
      </c>
      <c r="O299" s="4">
        <v>50421</v>
      </c>
      <c r="P299" s="4">
        <v>23195</v>
      </c>
      <c r="Q299" s="4">
        <v>2756</v>
      </c>
      <c r="R299" s="4">
        <v>7596</v>
      </c>
      <c r="S299" s="4">
        <v>0</v>
      </c>
      <c r="T299" s="4">
        <v>0</v>
      </c>
      <c r="U299" s="4">
        <v>0</v>
      </c>
      <c r="V299" s="4">
        <v>0</v>
      </c>
      <c r="W299" s="4">
        <v>267629</v>
      </c>
      <c r="X299" s="4">
        <v>0</v>
      </c>
      <c r="Y299" s="4">
        <v>3967</v>
      </c>
      <c r="Z299" s="4">
        <v>4599</v>
      </c>
      <c r="AA299" s="4">
        <v>89888</v>
      </c>
      <c r="AB299" s="4">
        <v>2273154.1755296187</v>
      </c>
      <c r="AC299" s="4">
        <v>0</v>
      </c>
      <c r="AD299" s="4">
        <v>40486</v>
      </c>
      <c r="AE299" s="4">
        <v>10612</v>
      </c>
      <c r="AF299" s="4">
        <v>3475</v>
      </c>
      <c r="AG299" s="4">
        <v>147182</v>
      </c>
      <c r="AH299" s="4">
        <v>0</v>
      </c>
      <c r="AI299" s="4">
        <v>41127</v>
      </c>
      <c r="AJ299" s="4">
        <v>242882</v>
      </c>
    </row>
    <row r="300" spans="1:36" x14ac:dyDescent="0.25">
      <c r="A300" s="4">
        <v>2534</v>
      </c>
      <c r="B300" s="4">
        <v>1</v>
      </c>
      <c r="C300" s="4" t="s">
        <v>301</v>
      </c>
      <c r="D300" s="4">
        <v>654</v>
      </c>
      <c r="E300" s="4">
        <v>722.00000000000011</v>
      </c>
      <c r="F300" s="4">
        <v>670</v>
      </c>
      <c r="G300" s="4">
        <v>737.8</v>
      </c>
      <c r="H300" s="4">
        <v>4749956</v>
      </c>
      <c r="I300" s="4">
        <v>0</v>
      </c>
      <c r="J300" s="4">
        <v>425580</v>
      </c>
      <c r="K300" s="4">
        <v>15404</v>
      </c>
      <c r="L300" s="4">
        <v>92899</v>
      </c>
      <c r="M300" s="4">
        <v>9877</v>
      </c>
      <c r="N300" s="4">
        <v>217551.99080599999</v>
      </c>
      <c r="O300" s="4">
        <v>176322</v>
      </c>
      <c r="P300" s="4">
        <v>123581.25</v>
      </c>
      <c r="Q300" s="4">
        <v>9591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221340</v>
      </c>
      <c r="X300" s="4">
        <v>0</v>
      </c>
      <c r="Y300" s="4">
        <v>0</v>
      </c>
      <c r="Z300" s="4">
        <v>14811</v>
      </c>
      <c r="AA300" s="4">
        <v>312827</v>
      </c>
      <c r="AB300" s="4">
        <v>6369740.2408060003</v>
      </c>
      <c r="AC300" s="4">
        <v>0</v>
      </c>
      <c r="AD300" s="4">
        <v>124380</v>
      </c>
      <c r="AE300" s="4">
        <v>93314</v>
      </c>
      <c r="AF300" s="4">
        <v>0</v>
      </c>
      <c r="AG300" s="4">
        <v>96859</v>
      </c>
      <c r="AH300" s="4">
        <v>0</v>
      </c>
      <c r="AI300" s="4">
        <v>236210</v>
      </c>
      <c r="AJ300" s="4">
        <v>550763</v>
      </c>
    </row>
    <row r="301" spans="1:36" x14ac:dyDescent="0.25">
      <c r="A301" s="4">
        <v>2536</v>
      </c>
      <c r="B301" s="4">
        <v>1</v>
      </c>
      <c r="C301" s="4" t="s">
        <v>302</v>
      </c>
      <c r="D301" s="4">
        <v>269</v>
      </c>
      <c r="E301" s="4">
        <v>294.2</v>
      </c>
      <c r="F301" s="4">
        <v>305</v>
      </c>
      <c r="G301" s="4">
        <v>332.80000000000007</v>
      </c>
      <c r="H301" s="4">
        <v>2142566</v>
      </c>
      <c r="I301" s="4">
        <v>0</v>
      </c>
      <c r="J301" s="4">
        <v>245964</v>
      </c>
      <c r="K301" s="4">
        <v>0</v>
      </c>
      <c r="L301" s="4">
        <v>118282</v>
      </c>
      <c r="M301" s="4">
        <v>20018</v>
      </c>
      <c r="N301" s="4">
        <v>143137.62289555086</v>
      </c>
      <c r="O301" s="4">
        <v>77631</v>
      </c>
      <c r="P301" s="4">
        <v>16640</v>
      </c>
      <c r="Q301" s="4">
        <v>4326</v>
      </c>
      <c r="R301" s="4">
        <v>8526</v>
      </c>
      <c r="S301" s="4">
        <v>0</v>
      </c>
      <c r="T301" s="4">
        <v>0</v>
      </c>
      <c r="U301" s="4">
        <v>0</v>
      </c>
      <c r="V301" s="4">
        <v>0</v>
      </c>
      <c r="W301" s="4">
        <v>1067889</v>
      </c>
      <c r="X301" s="4">
        <v>0</v>
      </c>
      <c r="Y301" s="4">
        <v>0</v>
      </c>
      <c r="Z301" s="4">
        <v>5570</v>
      </c>
      <c r="AA301" s="4">
        <v>141107</v>
      </c>
      <c r="AB301" s="4">
        <v>3991656.6228955509</v>
      </c>
      <c r="AC301" s="4">
        <v>0</v>
      </c>
      <c r="AD301" s="4">
        <v>77631</v>
      </c>
      <c r="AE301" s="4">
        <v>10344</v>
      </c>
      <c r="AF301" s="4">
        <v>5300</v>
      </c>
      <c r="AG301" s="4">
        <v>891454.58</v>
      </c>
      <c r="AH301" s="4">
        <v>0</v>
      </c>
      <c r="AI301" s="4">
        <v>87719</v>
      </c>
      <c r="AJ301" s="4">
        <v>1072448.58</v>
      </c>
    </row>
    <row r="302" spans="1:36" x14ac:dyDescent="0.25">
      <c r="A302" s="4">
        <v>2580</v>
      </c>
      <c r="B302" s="4">
        <v>1</v>
      </c>
      <c r="C302" s="4" t="s">
        <v>303</v>
      </c>
      <c r="D302" s="4">
        <v>887</v>
      </c>
      <c r="E302" s="4">
        <v>970.39999999999986</v>
      </c>
      <c r="F302" s="4">
        <v>695</v>
      </c>
      <c r="G302" s="4">
        <v>759.00000000000011</v>
      </c>
      <c r="H302" s="4">
        <v>4886442</v>
      </c>
      <c r="I302" s="4">
        <v>81872</v>
      </c>
      <c r="J302" s="4">
        <v>802169</v>
      </c>
      <c r="K302" s="4">
        <v>0</v>
      </c>
      <c r="L302" s="4">
        <v>86450</v>
      </c>
      <c r="M302" s="4">
        <v>210927</v>
      </c>
      <c r="N302" s="4">
        <v>271223</v>
      </c>
      <c r="O302" s="4">
        <v>155835</v>
      </c>
      <c r="P302" s="4">
        <v>124580</v>
      </c>
      <c r="Q302" s="4">
        <v>9867</v>
      </c>
      <c r="R302" s="4">
        <v>43870</v>
      </c>
      <c r="S302" s="4">
        <v>0</v>
      </c>
      <c r="T302" s="4">
        <v>0</v>
      </c>
      <c r="U302" s="4">
        <v>0</v>
      </c>
      <c r="V302" s="4">
        <v>0</v>
      </c>
      <c r="W302" s="4">
        <v>227700</v>
      </c>
      <c r="X302" s="4">
        <v>0</v>
      </c>
      <c r="Y302" s="4">
        <v>54451</v>
      </c>
      <c r="Z302" s="4">
        <v>17141</v>
      </c>
      <c r="AA302" s="4">
        <v>321816</v>
      </c>
      <c r="AB302" s="4">
        <v>7294343</v>
      </c>
      <c r="AC302" s="4">
        <v>0</v>
      </c>
      <c r="AD302" s="4">
        <v>51655</v>
      </c>
      <c r="AE302" s="4">
        <v>70785</v>
      </c>
      <c r="AF302" s="4">
        <v>24927</v>
      </c>
      <c r="AG302" s="4">
        <v>74980</v>
      </c>
      <c r="AH302" s="4">
        <v>0</v>
      </c>
      <c r="AI302" s="4">
        <v>182853</v>
      </c>
      <c r="AJ302" s="4">
        <v>405200</v>
      </c>
    </row>
    <row r="303" spans="1:36" x14ac:dyDescent="0.25">
      <c r="A303" s="4">
        <v>2609</v>
      </c>
      <c r="B303" s="4">
        <v>1</v>
      </c>
      <c r="C303" s="4" t="s">
        <v>304</v>
      </c>
      <c r="D303" s="4">
        <v>520</v>
      </c>
      <c r="E303" s="4">
        <v>565</v>
      </c>
      <c r="F303" s="4">
        <v>472</v>
      </c>
      <c r="G303" s="4">
        <v>511.40000000000003</v>
      </c>
      <c r="H303" s="4">
        <v>3292393</v>
      </c>
      <c r="I303" s="4">
        <v>0</v>
      </c>
      <c r="J303" s="4">
        <v>312928</v>
      </c>
      <c r="K303" s="4">
        <v>0</v>
      </c>
      <c r="L303" s="4">
        <v>130001</v>
      </c>
      <c r="M303" s="4">
        <v>119006</v>
      </c>
      <c r="N303" s="4">
        <v>164995</v>
      </c>
      <c r="O303" s="4">
        <v>105842</v>
      </c>
      <c r="P303" s="4">
        <v>70893.75</v>
      </c>
      <c r="Q303" s="4">
        <v>6648</v>
      </c>
      <c r="R303" s="4">
        <v>716</v>
      </c>
      <c r="S303" s="4">
        <v>0</v>
      </c>
      <c r="T303" s="4">
        <v>0</v>
      </c>
      <c r="U303" s="4">
        <v>0</v>
      </c>
      <c r="V303" s="4">
        <v>0</v>
      </c>
      <c r="W303" s="4">
        <v>406430</v>
      </c>
      <c r="X303" s="4">
        <v>0</v>
      </c>
      <c r="Y303" s="4">
        <v>0</v>
      </c>
      <c r="Z303" s="4">
        <v>9189</v>
      </c>
      <c r="AA303" s="4">
        <v>216834</v>
      </c>
      <c r="AB303" s="4">
        <v>4835875.75</v>
      </c>
      <c r="AC303" s="4">
        <v>0</v>
      </c>
      <c r="AD303" s="4">
        <v>50358</v>
      </c>
      <c r="AE303" s="4">
        <v>47572</v>
      </c>
      <c r="AF303" s="4">
        <v>480</v>
      </c>
      <c r="AG303" s="4">
        <v>235285</v>
      </c>
      <c r="AH303" s="4">
        <v>0</v>
      </c>
      <c r="AI303" s="4">
        <v>145502</v>
      </c>
      <c r="AJ303" s="4">
        <v>479197</v>
      </c>
    </row>
    <row r="304" spans="1:36" x14ac:dyDescent="0.25">
      <c r="A304" s="4">
        <v>2683</v>
      </c>
      <c r="B304" s="4">
        <v>1</v>
      </c>
      <c r="C304" s="4" t="s">
        <v>305</v>
      </c>
      <c r="D304" s="4">
        <v>369</v>
      </c>
      <c r="E304" s="4">
        <v>402.6</v>
      </c>
      <c r="F304" s="4">
        <v>369</v>
      </c>
      <c r="G304" s="4">
        <v>402.6</v>
      </c>
      <c r="H304" s="4">
        <v>2591939</v>
      </c>
      <c r="I304" s="4">
        <v>0</v>
      </c>
      <c r="J304" s="4">
        <v>47703</v>
      </c>
      <c r="K304" s="4">
        <v>0</v>
      </c>
      <c r="L304" s="4">
        <v>127165</v>
      </c>
      <c r="M304" s="4">
        <v>813909</v>
      </c>
      <c r="N304" s="4">
        <v>230302.37258349999</v>
      </c>
      <c r="O304" s="4">
        <v>97047</v>
      </c>
      <c r="P304" s="4">
        <v>55580</v>
      </c>
      <c r="Q304" s="4">
        <v>5234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324516</v>
      </c>
      <c r="X304" s="4">
        <v>0</v>
      </c>
      <c r="Y304" s="4">
        <v>0</v>
      </c>
      <c r="Z304" s="4">
        <v>7790</v>
      </c>
      <c r="AA304" s="4">
        <v>170702</v>
      </c>
      <c r="AB304" s="4">
        <v>4471887.3725835001</v>
      </c>
      <c r="AC304" s="4">
        <v>0</v>
      </c>
      <c r="AD304" s="4">
        <v>36042</v>
      </c>
      <c r="AE304" s="4">
        <v>28157</v>
      </c>
      <c r="AF304" s="4">
        <v>0</v>
      </c>
      <c r="AG304" s="4">
        <v>145800</v>
      </c>
      <c r="AH304" s="4">
        <v>0</v>
      </c>
      <c r="AI304" s="4">
        <v>86478</v>
      </c>
      <c r="AJ304" s="4">
        <v>296477</v>
      </c>
    </row>
    <row r="305" spans="1:36" x14ac:dyDescent="0.25">
      <c r="A305" s="4">
        <v>2687</v>
      </c>
      <c r="B305" s="4">
        <v>1</v>
      </c>
      <c r="C305" s="4" t="s">
        <v>306</v>
      </c>
      <c r="D305" s="4">
        <v>1342</v>
      </c>
      <c r="E305" s="4">
        <v>1467.0000000000002</v>
      </c>
      <c r="F305" s="4">
        <v>1250</v>
      </c>
      <c r="G305" s="4">
        <v>1362.6</v>
      </c>
      <c r="H305" s="4">
        <v>8772419</v>
      </c>
      <c r="I305" s="4">
        <v>0</v>
      </c>
      <c r="J305" s="4">
        <v>250947</v>
      </c>
      <c r="K305" s="4">
        <v>14792</v>
      </c>
      <c r="L305" s="4">
        <v>0</v>
      </c>
      <c r="M305" s="4">
        <v>0</v>
      </c>
      <c r="N305" s="4">
        <v>173647</v>
      </c>
      <c r="O305" s="4">
        <v>281834</v>
      </c>
      <c r="P305" s="4">
        <v>223186.25</v>
      </c>
      <c r="Q305" s="4">
        <v>17714</v>
      </c>
      <c r="R305" s="4">
        <v>10383</v>
      </c>
      <c r="S305" s="4">
        <v>0</v>
      </c>
      <c r="T305" s="4">
        <v>0</v>
      </c>
      <c r="U305" s="4">
        <v>0</v>
      </c>
      <c r="V305" s="4">
        <v>0</v>
      </c>
      <c r="W305" s="4">
        <v>485167</v>
      </c>
      <c r="X305" s="4">
        <v>208046</v>
      </c>
      <c r="Y305" s="4">
        <v>0</v>
      </c>
      <c r="Z305" s="4">
        <v>26974</v>
      </c>
      <c r="AA305" s="4">
        <v>577742</v>
      </c>
      <c r="AB305" s="4">
        <v>10834805.25</v>
      </c>
      <c r="AC305" s="4">
        <v>0</v>
      </c>
      <c r="AD305" s="4">
        <v>85178</v>
      </c>
      <c r="AE305" s="4">
        <v>204063</v>
      </c>
      <c r="AF305" s="4">
        <v>9493</v>
      </c>
      <c r="AG305" s="4">
        <v>286450</v>
      </c>
      <c r="AH305" s="4">
        <v>0</v>
      </c>
      <c r="AI305" s="4">
        <v>528239</v>
      </c>
      <c r="AJ305" s="4">
        <v>1113423</v>
      </c>
    </row>
    <row r="306" spans="1:36" x14ac:dyDescent="0.25">
      <c r="A306" s="4">
        <v>2689</v>
      </c>
      <c r="B306" s="4">
        <v>1</v>
      </c>
      <c r="C306" s="4" t="s">
        <v>307</v>
      </c>
      <c r="D306" s="4">
        <v>1280</v>
      </c>
      <c r="E306" s="4">
        <v>1399.7999999999997</v>
      </c>
      <c r="F306" s="4">
        <v>1118</v>
      </c>
      <c r="G306" s="4">
        <v>1221.8</v>
      </c>
      <c r="H306" s="4">
        <v>7865948</v>
      </c>
      <c r="I306" s="4">
        <v>33772</v>
      </c>
      <c r="J306" s="4">
        <v>900207</v>
      </c>
      <c r="K306" s="4">
        <v>37558</v>
      </c>
      <c r="L306" s="4">
        <v>0</v>
      </c>
      <c r="M306" s="4">
        <v>0</v>
      </c>
      <c r="N306" s="4">
        <v>293389.28769100003</v>
      </c>
      <c r="O306" s="4">
        <v>260409</v>
      </c>
      <c r="P306" s="4">
        <v>169131.25</v>
      </c>
      <c r="Q306" s="4">
        <v>15883</v>
      </c>
      <c r="R306" s="4">
        <v>30924</v>
      </c>
      <c r="S306" s="4">
        <v>0</v>
      </c>
      <c r="T306" s="4">
        <v>0</v>
      </c>
      <c r="U306" s="4">
        <v>0</v>
      </c>
      <c r="V306" s="4">
        <v>-1481</v>
      </c>
      <c r="W306" s="4">
        <v>945991</v>
      </c>
      <c r="X306" s="4">
        <v>0</v>
      </c>
      <c r="Y306" s="4">
        <v>85462</v>
      </c>
      <c r="Z306" s="4">
        <v>24063</v>
      </c>
      <c r="AA306" s="4">
        <v>518043</v>
      </c>
      <c r="AB306" s="4">
        <v>11179299.537691001</v>
      </c>
      <c r="AC306" s="4">
        <v>0</v>
      </c>
      <c r="AD306" s="4">
        <v>162433</v>
      </c>
      <c r="AE306" s="4">
        <v>91530</v>
      </c>
      <c r="AF306" s="4">
        <v>16735</v>
      </c>
      <c r="AG306" s="4">
        <v>435699</v>
      </c>
      <c r="AH306" s="4">
        <v>0</v>
      </c>
      <c r="AI306" s="4">
        <v>280353</v>
      </c>
      <c r="AJ306" s="4">
        <v>986750</v>
      </c>
    </row>
    <row r="307" spans="1:36" x14ac:dyDescent="0.25">
      <c r="A307" s="4">
        <v>2711</v>
      </c>
      <c r="B307" s="4">
        <v>1</v>
      </c>
      <c r="C307" s="4" t="s">
        <v>308</v>
      </c>
      <c r="D307" s="4">
        <v>995</v>
      </c>
      <c r="E307" s="4">
        <v>1096.2</v>
      </c>
      <c r="F307" s="4">
        <v>930</v>
      </c>
      <c r="G307" s="4">
        <v>1020.2</v>
      </c>
      <c r="H307" s="4">
        <v>6568048</v>
      </c>
      <c r="I307" s="4">
        <v>0</v>
      </c>
      <c r="J307" s="4">
        <v>492152</v>
      </c>
      <c r="K307" s="4">
        <v>0</v>
      </c>
      <c r="L307" s="4">
        <v>0</v>
      </c>
      <c r="M307" s="4">
        <v>0</v>
      </c>
      <c r="N307" s="4">
        <v>271354</v>
      </c>
      <c r="O307" s="4">
        <v>231285</v>
      </c>
      <c r="P307" s="4">
        <v>170807.5</v>
      </c>
      <c r="Q307" s="4">
        <v>13263</v>
      </c>
      <c r="R307" s="4">
        <v>1316</v>
      </c>
      <c r="S307" s="4">
        <v>0</v>
      </c>
      <c r="T307" s="4">
        <v>0</v>
      </c>
      <c r="U307" s="4">
        <v>0</v>
      </c>
      <c r="V307" s="4">
        <v>0</v>
      </c>
      <c r="W307" s="4">
        <v>306060</v>
      </c>
      <c r="X307" s="4">
        <v>260000</v>
      </c>
      <c r="Y307" s="4">
        <v>34978</v>
      </c>
      <c r="Z307" s="4">
        <v>20237</v>
      </c>
      <c r="AA307" s="4">
        <v>432565</v>
      </c>
      <c r="AB307" s="4">
        <v>8542065.5</v>
      </c>
      <c r="AC307" s="4">
        <v>0</v>
      </c>
      <c r="AD307" s="4">
        <v>68144</v>
      </c>
      <c r="AE307" s="4">
        <v>133067</v>
      </c>
      <c r="AF307" s="4">
        <v>1025</v>
      </c>
      <c r="AG307" s="4">
        <v>138184</v>
      </c>
      <c r="AH307" s="4">
        <v>93829</v>
      </c>
      <c r="AI307" s="4">
        <v>336988</v>
      </c>
      <c r="AJ307" s="4">
        <v>677408</v>
      </c>
    </row>
    <row r="308" spans="1:36" x14ac:dyDescent="0.25">
      <c r="A308" s="4">
        <v>2752</v>
      </c>
      <c r="B308" s="4">
        <v>1</v>
      </c>
      <c r="C308" s="4" t="s">
        <v>309</v>
      </c>
      <c r="D308" s="4">
        <v>1645</v>
      </c>
      <c r="E308" s="4">
        <v>1817</v>
      </c>
      <c r="F308" s="4">
        <v>1604</v>
      </c>
      <c r="G308" s="4">
        <v>1768.8</v>
      </c>
      <c r="H308" s="4">
        <v>11387534</v>
      </c>
      <c r="I308" s="4">
        <v>84942</v>
      </c>
      <c r="J308" s="4">
        <v>1237939</v>
      </c>
      <c r="K308" s="4">
        <v>14631</v>
      </c>
      <c r="L308" s="4">
        <v>0</v>
      </c>
      <c r="M308" s="4">
        <v>0</v>
      </c>
      <c r="N308" s="4">
        <v>248525</v>
      </c>
      <c r="O308" s="4">
        <v>413028</v>
      </c>
      <c r="P308" s="4">
        <v>262137.5</v>
      </c>
      <c r="Q308" s="4">
        <v>22994</v>
      </c>
      <c r="R308" s="4">
        <v>54108</v>
      </c>
      <c r="S308" s="4">
        <v>0</v>
      </c>
      <c r="T308" s="4">
        <v>0</v>
      </c>
      <c r="U308" s="4">
        <v>0</v>
      </c>
      <c r="V308" s="4">
        <v>0</v>
      </c>
      <c r="W308" s="4">
        <v>1063137</v>
      </c>
      <c r="X308" s="4">
        <v>447720</v>
      </c>
      <c r="Y308" s="4">
        <v>220904</v>
      </c>
      <c r="Z308" s="4">
        <v>34531</v>
      </c>
      <c r="AA308" s="4">
        <v>749971</v>
      </c>
      <c r="AB308" s="4">
        <v>15794381.5</v>
      </c>
      <c r="AC308" s="4">
        <v>0</v>
      </c>
      <c r="AD308" s="4">
        <v>162357</v>
      </c>
      <c r="AE308" s="4">
        <v>234681</v>
      </c>
      <c r="AF308" s="4">
        <v>48441</v>
      </c>
      <c r="AG308" s="4">
        <v>752042</v>
      </c>
      <c r="AH308" s="4">
        <v>161574</v>
      </c>
      <c r="AI308" s="4">
        <v>671419</v>
      </c>
      <c r="AJ308" s="4">
        <v>1868940</v>
      </c>
    </row>
    <row r="309" spans="1:36" x14ac:dyDescent="0.25">
      <c r="A309" s="4">
        <v>2753</v>
      </c>
      <c r="B309" s="4">
        <v>1</v>
      </c>
      <c r="C309" s="4" t="s">
        <v>310</v>
      </c>
      <c r="D309" s="4">
        <v>1106</v>
      </c>
      <c r="E309" s="4">
        <v>1211.3999999999999</v>
      </c>
      <c r="F309" s="4">
        <v>934</v>
      </c>
      <c r="G309" s="4">
        <v>1022.9999999999999</v>
      </c>
      <c r="H309" s="4">
        <v>6586074</v>
      </c>
      <c r="I309" s="4">
        <v>227195</v>
      </c>
      <c r="J309" s="4">
        <v>1112241</v>
      </c>
      <c r="K309" s="4">
        <v>190800</v>
      </c>
      <c r="L309" s="4">
        <v>0</v>
      </c>
      <c r="M309" s="4">
        <v>0</v>
      </c>
      <c r="N309" s="4">
        <v>190809.166214</v>
      </c>
      <c r="O309" s="4">
        <v>227482</v>
      </c>
      <c r="P309" s="4">
        <v>144058.75</v>
      </c>
      <c r="Q309" s="4">
        <v>13299</v>
      </c>
      <c r="R309" s="4">
        <v>0</v>
      </c>
      <c r="S309" s="4">
        <v>0</v>
      </c>
      <c r="T309" s="4">
        <v>0</v>
      </c>
      <c r="U309" s="4">
        <v>0</v>
      </c>
      <c r="V309" s="4">
        <v>-7726</v>
      </c>
      <c r="W309" s="4">
        <v>775925</v>
      </c>
      <c r="X309" s="4">
        <v>0</v>
      </c>
      <c r="Y309" s="4">
        <v>0</v>
      </c>
      <c r="Z309" s="4">
        <v>20948</v>
      </c>
      <c r="AA309" s="4">
        <v>433752</v>
      </c>
      <c r="AB309" s="4">
        <v>9914857.9162140004</v>
      </c>
      <c r="AC309" s="4">
        <v>0</v>
      </c>
      <c r="AD309" s="4">
        <v>67197</v>
      </c>
      <c r="AE309" s="4">
        <v>97582</v>
      </c>
      <c r="AF309" s="4">
        <v>0</v>
      </c>
      <c r="AG309" s="4">
        <v>438186</v>
      </c>
      <c r="AH309" s="4">
        <v>0</v>
      </c>
      <c r="AI309" s="4">
        <v>293813</v>
      </c>
      <c r="AJ309" s="4">
        <v>896778</v>
      </c>
    </row>
    <row r="310" spans="1:36" x14ac:dyDescent="0.25">
      <c r="A310" s="4">
        <v>2754</v>
      </c>
      <c r="B310" s="4">
        <v>1</v>
      </c>
      <c r="C310" s="4" t="s">
        <v>311</v>
      </c>
      <c r="D310" s="4">
        <v>381</v>
      </c>
      <c r="E310" s="4">
        <v>423.6</v>
      </c>
      <c r="F310" s="4">
        <v>459</v>
      </c>
      <c r="G310" s="4">
        <v>511.59999999999991</v>
      </c>
      <c r="H310" s="4">
        <v>3293681</v>
      </c>
      <c r="I310" s="4">
        <v>0</v>
      </c>
      <c r="J310" s="4">
        <v>340643</v>
      </c>
      <c r="K310" s="4">
        <v>16030</v>
      </c>
      <c r="L310" s="4">
        <v>129994</v>
      </c>
      <c r="M310" s="4">
        <v>3243</v>
      </c>
      <c r="N310" s="4">
        <v>153455</v>
      </c>
      <c r="O310" s="4">
        <v>117845</v>
      </c>
      <c r="P310" s="4">
        <v>62173.75</v>
      </c>
      <c r="Q310" s="4">
        <v>6651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557644</v>
      </c>
      <c r="X310" s="4">
        <v>0</v>
      </c>
      <c r="Y310" s="4">
        <v>18391</v>
      </c>
      <c r="Z310" s="4">
        <v>9599</v>
      </c>
      <c r="AA310" s="4">
        <v>216918</v>
      </c>
      <c r="AB310" s="4">
        <v>4926267.75</v>
      </c>
      <c r="AC310" s="4">
        <v>0</v>
      </c>
      <c r="AD310" s="4">
        <v>87571</v>
      </c>
      <c r="AE310" s="4">
        <v>37611</v>
      </c>
      <c r="AF310" s="4">
        <v>0</v>
      </c>
      <c r="AG310" s="4">
        <v>364999</v>
      </c>
      <c r="AH310" s="4">
        <v>0</v>
      </c>
      <c r="AI310" s="4">
        <v>131221</v>
      </c>
      <c r="AJ310" s="4">
        <v>621402</v>
      </c>
    </row>
    <row r="311" spans="1:36" x14ac:dyDescent="0.25">
      <c r="A311" s="4">
        <v>2759</v>
      </c>
      <c r="B311" s="4">
        <v>1</v>
      </c>
      <c r="C311" s="4" t="s">
        <v>312</v>
      </c>
      <c r="D311" s="4">
        <v>0</v>
      </c>
      <c r="E311" s="4">
        <v>0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</row>
    <row r="312" spans="1:36" x14ac:dyDescent="0.25">
      <c r="A312" s="4">
        <v>2769</v>
      </c>
      <c r="B312" s="4">
        <v>1</v>
      </c>
      <c r="C312" s="4" t="s">
        <v>313</v>
      </c>
      <c r="D312" s="4">
        <v>987</v>
      </c>
      <c r="E312" s="4">
        <v>1082.3999999999999</v>
      </c>
      <c r="F312" s="4">
        <v>1045</v>
      </c>
      <c r="G312" s="4">
        <v>1146.5999999999999</v>
      </c>
      <c r="H312" s="4">
        <v>7381811</v>
      </c>
      <c r="I312" s="4">
        <v>0</v>
      </c>
      <c r="J312" s="4">
        <v>189638</v>
      </c>
      <c r="K312" s="4">
        <v>49855</v>
      </c>
      <c r="L312" s="4">
        <v>0</v>
      </c>
      <c r="M312" s="4">
        <v>0</v>
      </c>
      <c r="N312" s="4">
        <v>262977</v>
      </c>
      <c r="O312" s="4">
        <v>254204</v>
      </c>
      <c r="P312" s="4">
        <v>175752.5</v>
      </c>
      <c r="Q312" s="4">
        <v>14906</v>
      </c>
      <c r="R312" s="4">
        <v>562</v>
      </c>
      <c r="S312" s="4">
        <v>0</v>
      </c>
      <c r="T312" s="4">
        <v>0</v>
      </c>
      <c r="U312" s="4">
        <v>0</v>
      </c>
      <c r="V312" s="4">
        <v>0</v>
      </c>
      <c r="W312" s="4">
        <v>623567</v>
      </c>
      <c r="X312" s="4">
        <v>0</v>
      </c>
      <c r="Y312" s="4">
        <v>0</v>
      </c>
      <c r="Z312" s="4">
        <v>22468</v>
      </c>
      <c r="AA312" s="4">
        <v>486158</v>
      </c>
      <c r="AB312" s="4">
        <v>9461898.5</v>
      </c>
      <c r="AC312" s="4">
        <v>0</v>
      </c>
      <c r="AD312" s="4">
        <v>102388</v>
      </c>
      <c r="AE312" s="4">
        <v>127483</v>
      </c>
      <c r="AF312" s="4">
        <v>408</v>
      </c>
      <c r="AG312" s="4">
        <v>347401</v>
      </c>
      <c r="AH312" s="4">
        <v>0</v>
      </c>
      <c r="AI312" s="4">
        <v>352637</v>
      </c>
      <c r="AJ312" s="4">
        <v>930317</v>
      </c>
    </row>
    <row r="313" spans="1:36" x14ac:dyDescent="0.25">
      <c r="A313" s="4">
        <v>2805</v>
      </c>
      <c r="B313" s="4">
        <v>1</v>
      </c>
      <c r="C313" s="4" t="s">
        <v>314</v>
      </c>
      <c r="D313" s="4">
        <v>1191</v>
      </c>
      <c r="E313" s="4">
        <v>1300.8</v>
      </c>
      <c r="F313" s="4">
        <v>1192</v>
      </c>
      <c r="G313" s="4">
        <v>1302</v>
      </c>
      <c r="H313" s="4">
        <v>8382276</v>
      </c>
      <c r="I313" s="4">
        <v>6140</v>
      </c>
      <c r="J313" s="4">
        <v>167354</v>
      </c>
      <c r="K313" s="4">
        <v>14821</v>
      </c>
      <c r="L313" s="4">
        <v>0</v>
      </c>
      <c r="M313" s="4">
        <v>0</v>
      </c>
      <c r="N313" s="4">
        <v>190508</v>
      </c>
      <c r="O313" s="4">
        <v>305517</v>
      </c>
      <c r="P313" s="4">
        <v>143481.25</v>
      </c>
      <c r="Q313" s="4">
        <v>16926</v>
      </c>
      <c r="R313" s="4">
        <v>7812</v>
      </c>
      <c r="S313" s="4">
        <v>0</v>
      </c>
      <c r="T313" s="4">
        <v>0</v>
      </c>
      <c r="U313" s="4">
        <v>0</v>
      </c>
      <c r="V313" s="4">
        <v>0</v>
      </c>
      <c r="W313" s="4">
        <v>1664776</v>
      </c>
      <c r="X313" s="4">
        <v>313040</v>
      </c>
      <c r="Y313" s="4">
        <v>4688</v>
      </c>
      <c r="Z313" s="4">
        <v>24729</v>
      </c>
      <c r="AA313" s="4">
        <v>552048</v>
      </c>
      <c r="AB313" s="4">
        <v>11481076.25</v>
      </c>
      <c r="AC313" s="4">
        <v>0</v>
      </c>
      <c r="AD313" s="4">
        <v>98833</v>
      </c>
      <c r="AE313" s="4">
        <v>123326</v>
      </c>
      <c r="AF313" s="4">
        <v>6715</v>
      </c>
      <c r="AG313" s="4">
        <v>1384616</v>
      </c>
      <c r="AH313" s="4">
        <v>112970</v>
      </c>
      <c r="AI313" s="4">
        <v>474500</v>
      </c>
      <c r="AJ313" s="4">
        <v>2087990</v>
      </c>
    </row>
    <row r="314" spans="1:36" x14ac:dyDescent="0.25">
      <c r="A314" s="4">
        <v>2835</v>
      </c>
      <c r="B314" s="4">
        <v>1</v>
      </c>
      <c r="C314" s="4" t="s">
        <v>315</v>
      </c>
      <c r="D314" s="4">
        <v>796</v>
      </c>
      <c r="E314" s="4">
        <v>869.4</v>
      </c>
      <c r="F314" s="4">
        <v>671</v>
      </c>
      <c r="G314" s="4">
        <v>738.8</v>
      </c>
      <c r="H314" s="4">
        <v>4756394</v>
      </c>
      <c r="I314" s="4">
        <v>0</v>
      </c>
      <c r="J314" s="4">
        <v>211922</v>
      </c>
      <c r="K314" s="4">
        <v>0</v>
      </c>
      <c r="L314" s="4">
        <v>92606</v>
      </c>
      <c r="M314" s="4">
        <v>0</v>
      </c>
      <c r="N314" s="4">
        <v>150651</v>
      </c>
      <c r="O314" s="4">
        <v>167321</v>
      </c>
      <c r="P314" s="4">
        <v>67392.5</v>
      </c>
      <c r="Q314" s="4">
        <v>9604</v>
      </c>
      <c r="R314" s="4">
        <v>0</v>
      </c>
      <c r="S314" s="4">
        <v>0</v>
      </c>
      <c r="T314" s="4">
        <v>0</v>
      </c>
      <c r="U314" s="4">
        <v>0</v>
      </c>
      <c r="V314" s="4">
        <v>-6438</v>
      </c>
      <c r="W314" s="4">
        <v>1190074</v>
      </c>
      <c r="X314" s="4">
        <v>183300</v>
      </c>
      <c r="Y314" s="4">
        <v>1803</v>
      </c>
      <c r="Z314" s="4">
        <v>14511</v>
      </c>
      <c r="AA314" s="4">
        <v>313251</v>
      </c>
      <c r="AB314" s="4">
        <v>6969091.5</v>
      </c>
      <c r="AC314" s="4">
        <v>0</v>
      </c>
      <c r="AD314" s="4">
        <v>94284</v>
      </c>
      <c r="AE314" s="4">
        <v>50262</v>
      </c>
      <c r="AF314" s="4">
        <v>0</v>
      </c>
      <c r="AG314" s="4">
        <v>977846</v>
      </c>
      <c r="AH314" s="4">
        <v>66150</v>
      </c>
      <c r="AI314" s="4">
        <v>233625</v>
      </c>
      <c r="AJ314" s="4">
        <v>1356017</v>
      </c>
    </row>
    <row r="315" spans="1:36" x14ac:dyDescent="0.25">
      <c r="A315" s="4">
        <v>2853</v>
      </c>
      <c r="B315" s="4">
        <v>1</v>
      </c>
      <c r="C315" s="4" t="s">
        <v>316</v>
      </c>
      <c r="D315" s="4">
        <v>931</v>
      </c>
      <c r="E315" s="4">
        <v>1017.4</v>
      </c>
      <c r="F315" s="4">
        <v>772</v>
      </c>
      <c r="G315" s="4">
        <v>841</v>
      </c>
      <c r="H315" s="4">
        <v>5414358</v>
      </c>
      <c r="I315" s="4">
        <v>0</v>
      </c>
      <c r="J315" s="4">
        <v>557716</v>
      </c>
      <c r="K315" s="4">
        <v>41385</v>
      </c>
      <c r="L315" s="4">
        <v>56711</v>
      </c>
      <c r="M315" s="4">
        <v>132543</v>
      </c>
      <c r="N315" s="4">
        <v>321993</v>
      </c>
      <c r="O315" s="4">
        <v>193236</v>
      </c>
      <c r="P315" s="4">
        <v>112668.75</v>
      </c>
      <c r="Q315" s="4">
        <v>10933</v>
      </c>
      <c r="R315" s="4">
        <v>8570</v>
      </c>
      <c r="S315" s="4">
        <v>0</v>
      </c>
      <c r="T315" s="4">
        <v>0</v>
      </c>
      <c r="U315" s="4">
        <v>0</v>
      </c>
      <c r="V315" s="4">
        <v>0</v>
      </c>
      <c r="W315" s="4">
        <v>728306</v>
      </c>
      <c r="X315" s="4">
        <v>207740</v>
      </c>
      <c r="Y315" s="4">
        <v>29930</v>
      </c>
      <c r="Z315" s="4">
        <v>21395</v>
      </c>
      <c r="AA315" s="4">
        <v>356584</v>
      </c>
      <c r="AB315" s="4">
        <v>7986328.75</v>
      </c>
      <c r="AC315" s="4">
        <v>0</v>
      </c>
      <c r="AD315" s="4">
        <v>179834</v>
      </c>
      <c r="AE315" s="4">
        <v>59469</v>
      </c>
      <c r="AF315" s="4">
        <v>4523</v>
      </c>
      <c r="AG315" s="4">
        <v>364121</v>
      </c>
      <c r="AH315" s="4">
        <v>74970</v>
      </c>
      <c r="AI315" s="4">
        <v>188214</v>
      </c>
      <c r="AJ315" s="4">
        <v>796161</v>
      </c>
    </row>
    <row r="316" spans="1:36" x14ac:dyDescent="0.25">
      <c r="A316" s="4">
        <v>2854</v>
      </c>
      <c r="B316" s="4">
        <v>1</v>
      </c>
      <c r="C316" s="4" t="s">
        <v>317</v>
      </c>
      <c r="D316" s="4">
        <v>494</v>
      </c>
      <c r="E316" s="4">
        <v>539</v>
      </c>
      <c r="F316" s="4">
        <v>526</v>
      </c>
      <c r="G316" s="4">
        <v>572.19999999999993</v>
      </c>
      <c r="H316" s="4">
        <v>3683824</v>
      </c>
      <c r="I316" s="4">
        <v>0</v>
      </c>
      <c r="J316" s="4">
        <v>515052</v>
      </c>
      <c r="K316" s="4">
        <v>15797</v>
      </c>
      <c r="L316" s="4">
        <v>125743</v>
      </c>
      <c r="M316" s="4">
        <v>231847</v>
      </c>
      <c r="N316" s="4">
        <v>203556</v>
      </c>
      <c r="O316" s="4">
        <v>123459</v>
      </c>
      <c r="P316" s="4">
        <v>95346.25</v>
      </c>
      <c r="Q316" s="4">
        <v>7439</v>
      </c>
      <c r="R316" s="4">
        <v>8537</v>
      </c>
      <c r="S316" s="4">
        <v>0</v>
      </c>
      <c r="T316" s="4">
        <v>0</v>
      </c>
      <c r="U316" s="4">
        <v>0</v>
      </c>
      <c r="V316" s="4">
        <v>0</v>
      </c>
      <c r="W316" s="4">
        <v>171660</v>
      </c>
      <c r="X316" s="4">
        <v>0</v>
      </c>
      <c r="Y316" s="4">
        <v>0</v>
      </c>
      <c r="Z316" s="4">
        <v>11990</v>
      </c>
      <c r="AA316" s="4">
        <v>242613</v>
      </c>
      <c r="AB316" s="4">
        <v>5436863.25</v>
      </c>
      <c r="AC316" s="4">
        <v>0</v>
      </c>
      <c r="AD316" s="4">
        <v>67202</v>
      </c>
      <c r="AE316" s="4">
        <v>38861</v>
      </c>
      <c r="AF316" s="4">
        <v>3479</v>
      </c>
      <c r="AG316" s="4">
        <v>40547</v>
      </c>
      <c r="AH316" s="4">
        <v>0</v>
      </c>
      <c r="AI316" s="4">
        <v>98883</v>
      </c>
      <c r="AJ316" s="4">
        <v>248972</v>
      </c>
    </row>
    <row r="317" spans="1:36" x14ac:dyDescent="0.25">
      <c r="A317" s="4">
        <v>2856</v>
      </c>
      <c r="B317" s="4">
        <v>1</v>
      </c>
      <c r="C317" s="4" t="s">
        <v>318</v>
      </c>
      <c r="D317" s="4">
        <v>296</v>
      </c>
      <c r="E317" s="4">
        <v>322.39999999999998</v>
      </c>
      <c r="F317" s="4">
        <v>295</v>
      </c>
      <c r="G317" s="4">
        <v>321.39999999999998</v>
      </c>
      <c r="H317" s="4">
        <v>2069173</v>
      </c>
      <c r="I317" s="4">
        <v>0</v>
      </c>
      <c r="J317" s="4">
        <v>103637</v>
      </c>
      <c r="K317" s="4">
        <v>17066</v>
      </c>
      <c r="L317" s="4">
        <v>116306</v>
      </c>
      <c r="M317" s="4">
        <v>455556</v>
      </c>
      <c r="N317" s="4">
        <v>154599</v>
      </c>
      <c r="O317" s="4">
        <v>77565</v>
      </c>
      <c r="P317" s="4">
        <v>33803.75</v>
      </c>
      <c r="Q317" s="4">
        <v>4178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440639</v>
      </c>
      <c r="X317" s="4">
        <v>78000</v>
      </c>
      <c r="Y317" s="4">
        <v>0</v>
      </c>
      <c r="Z317" s="4">
        <v>7260</v>
      </c>
      <c r="AA317" s="4">
        <v>136274</v>
      </c>
      <c r="AB317" s="4">
        <v>3616056.75</v>
      </c>
      <c r="AC317" s="4">
        <v>0</v>
      </c>
      <c r="AD317" s="4">
        <v>77565</v>
      </c>
      <c r="AE317" s="4">
        <v>33803.75</v>
      </c>
      <c r="AF317" s="4">
        <v>0</v>
      </c>
      <c r="AG317" s="4">
        <v>292508.53000000003</v>
      </c>
      <c r="AH317" s="4">
        <v>28149</v>
      </c>
      <c r="AI317" s="4">
        <v>136274</v>
      </c>
      <c r="AJ317" s="4">
        <v>540151.28</v>
      </c>
    </row>
    <row r="318" spans="1:36" x14ac:dyDescent="0.25">
      <c r="A318" s="4">
        <v>2859</v>
      </c>
      <c r="B318" s="4">
        <v>1</v>
      </c>
      <c r="C318" s="4" t="s">
        <v>319</v>
      </c>
      <c r="D318" s="4">
        <v>1901</v>
      </c>
      <c r="E318" s="4">
        <v>2091</v>
      </c>
      <c r="F318" s="4">
        <v>1573</v>
      </c>
      <c r="G318" s="4">
        <v>1730.3999999999999</v>
      </c>
      <c r="H318" s="4">
        <v>11140315</v>
      </c>
      <c r="I318" s="4">
        <v>0</v>
      </c>
      <c r="J318" s="4">
        <v>543439</v>
      </c>
      <c r="K318" s="4">
        <v>51713</v>
      </c>
      <c r="L318" s="4">
        <v>0</v>
      </c>
      <c r="M318" s="4">
        <v>0</v>
      </c>
      <c r="N318" s="4">
        <v>276947.74414979998</v>
      </c>
      <c r="O318" s="4">
        <v>389972</v>
      </c>
      <c r="P318" s="4">
        <v>268618.75</v>
      </c>
      <c r="Q318" s="4">
        <v>22495</v>
      </c>
      <c r="R318" s="4">
        <v>58626</v>
      </c>
      <c r="S318" s="4">
        <v>0</v>
      </c>
      <c r="T318" s="4">
        <v>0</v>
      </c>
      <c r="U318" s="4">
        <v>0</v>
      </c>
      <c r="V318" s="4">
        <v>0</v>
      </c>
      <c r="W318" s="4">
        <v>825193</v>
      </c>
      <c r="X318" s="4">
        <v>0</v>
      </c>
      <c r="Y318" s="4">
        <v>18030</v>
      </c>
      <c r="Z318" s="4">
        <v>32973</v>
      </c>
      <c r="AA318" s="4">
        <v>733690</v>
      </c>
      <c r="AB318" s="4">
        <v>14362012.4941498</v>
      </c>
      <c r="AC318" s="4">
        <v>0</v>
      </c>
      <c r="AD318" s="4">
        <v>142304</v>
      </c>
      <c r="AE318" s="4">
        <v>214081</v>
      </c>
      <c r="AF318" s="4">
        <v>46723</v>
      </c>
      <c r="AG318" s="4">
        <v>483702</v>
      </c>
      <c r="AH318" s="4">
        <v>0</v>
      </c>
      <c r="AI318" s="4">
        <v>584729</v>
      </c>
      <c r="AJ318" s="4">
        <v>1471539</v>
      </c>
    </row>
    <row r="319" spans="1:36" x14ac:dyDescent="0.25">
      <c r="A319" s="4">
        <v>2860</v>
      </c>
      <c r="B319" s="4">
        <v>1</v>
      </c>
      <c r="C319" s="4" t="s">
        <v>320</v>
      </c>
      <c r="D319" s="4">
        <v>1162</v>
      </c>
      <c r="E319" s="4">
        <v>1276.5999999999999</v>
      </c>
      <c r="F319" s="4">
        <v>1009</v>
      </c>
      <c r="G319" s="4">
        <v>1106.2</v>
      </c>
      <c r="H319" s="4">
        <v>7121716</v>
      </c>
      <c r="I319" s="4">
        <v>0</v>
      </c>
      <c r="J319" s="4">
        <v>619193</v>
      </c>
      <c r="K319" s="4">
        <v>21458</v>
      </c>
      <c r="L319" s="4">
        <v>0</v>
      </c>
      <c r="M319" s="4">
        <v>0</v>
      </c>
      <c r="N319" s="4">
        <v>266878</v>
      </c>
      <c r="O319" s="4">
        <v>257932</v>
      </c>
      <c r="P319" s="4">
        <v>185288.75</v>
      </c>
      <c r="Q319" s="4">
        <v>14381</v>
      </c>
      <c r="R319" s="4">
        <v>0</v>
      </c>
      <c r="S319" s="4">
        <v>0</v>
      </c>
      <c r="T319" s="4">
        <v>0</v>
      </c>
      <c r="U319" s="4">
        <v>0</v>
      </c>
      <c r="V319" s="4">
        <v>-5472</v>
      </c>
      <c r="W319" s="4">
        <v>331860</v>
      </c>
      <c r="X319" s="4">
        <v>269100</v>
      </c>
      <c r="Y319" s="4">
        <v>74644</v>
      </c>
      <c r="Z319" s="4">
        <v>26619</v>
      </c>
      <c r="AA319" s="4">
        <v>469029</v>
      </c>
      <c r="AB319" s="4">
        <v>9383526.75</v>
      </c>
      <c r="AC319" s="4">
        <v>0</v>
      </c>
      <c r="AD319" s="4">
        <v>167685</v>
      </c>
      <c r="AE319" s="4">
        <v>114529</v>
      </c>
      <c r="AF319" s="4">
        <v>0</v>
      </c>
      <c r="AG319" s="4">
        <v>118880</v>
      </c>
      <c r="AH319" s="4">
        <v>97113</v>
      </c>
      <c r="AI319" s="4">
        <v>289912</v>
      </c>
      <c r="AJ319" s="4">
        <v>691006</v>
      </c>
    </row>
    <row r="320" spans="1:36" x14ac:dyDescent="0.25">
      <c r="A320" s="4">
        <v>2884</v>
      </c>
      <c r="B320" s="4">
        <v>1</v>
      </c>
      <c r="C320" s="4" t="s">
        <v>321</v>
      </c>
      <c r="D320" s="4">
        <v>519.18000000000006</v>
      </c>
      <c r="E320" s="4">
        <v>567.78</v>
      </c>
      <c r="F320" s="4">
        <v>415.18</v>
      </c>
      <c r="G320" s="4">
        <v>454.38000000000011</v>
      </c>
      <c r="H320" s="4">
        <v>2925298</v>
      </c>
      <c r="I320" s="4">
        <v>0</v>
      </c>
      <c r="J320" s="4">
        <v>223064</v>
      </c>
      <c r="K320" s="4">
        <v>0</v>
      </c>
      <c r="L320" s="4">
        <v>130188</v>
      </c>
      <c r="M320" s="4">
        <v>180439</v>
      </c>
      <c r="N320" s="4">
        <v>157504</v>
      </c>
      <c r="O320" s="4">
        <v>108142</v>
      </c>
      <c r="P320" s="4">
        <v>46571.5</v>
      </c>
      <c r="Q320" s="4">
        <v>5907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643893</v>
      </c>
      <c r="X320" s="4">
        <v>110760</v>
      </c>
      <c r="Y320" s="4">
        <v>5806</v>
      </c>
      <c r="Z320" s="4">
        <v>8901</v>
      </c>
      <c r="AA320" s="4">
        <v>192657</v>
      </c>
      <c r="AB320" s="4">
        <v>4628370.5</v>
      </c>
      <c r="AC320" s="4">
        <v>0</v>
      </c>
      <c r="AD320" s="4">
        <v>108142</v>
      </c>
      <c r="AE320" s="4">
        <v>27297</v>
      </c>
      <c r="AF320" s="4">
        <v>0</v>
      </c>
      <c r="AG320" s="4">
        <v>467380</v>
      </c>
      <c r="AH320" s="4">
        <v>39971</v>
      </c>
      <c r="AI320" s="4">
        <v>112923</v>
      </c>
      <c r="AJ320" s="4">
        <v>715742</v>
      </c>
    </row>
    <row r="321" spans="1:36" x14ac:dyDescent="0.25">
      <c r="A321" s="4">
        <v>2886</v>
      </c>
      <c r="B321" s="4">
        <v>1</v>
      </c>
      <c r="C321" s="4" t="s">
        <v>322</v>
      </c>
      <c r="D321" s="4">
        <v>342</v>
      </c>
      <c r="E321" s="4">
        <v>377.8</v>
      </c>
      <c r="F321" s="4">
        <v>309</v>
      </c>
      <c r="G321" s="4">
        <v>338.2</v>
      </c>
      <c r="H321" s="4">
        <v>2177332</v>
      </c>
      <c r="I321" s="4">
        <v>0</v>
      </c>
      <c r="J321" s="4">
        <v>92439</v>
      </c>
      <c r="K321" s="4">
        <v>0</v>
      </c>
      <c r="L321" s="4">
        <v>119166</v>
      </c>
      <c r="M321" s="4">
        <v>0</v>
      </c>
      <c r="N321" s="4">
        <v>94235</v>
      </c>
      <c r="O321" s="4">
        <v>81855</v>
      </c>
      <c r="P321" s="4">
        <v>30052.5</v>
      </c>
      <c r="Q321" s="4">
        <v>4397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558487</v>
      </c>
      <c r="X321" s="4">
        <v>0</v>
      </c>
      <c r="Y321" s="4">
        <v>0</v>
      </c>
      <c r="Z321" s="4">
        <v>5278</v>
      </c>
      <c r="AA321" s="4">
        <v>143397</v>
      </c>
      <c r="AB321" s="4">
        <v>3306638.5</v>
      </c>
      <c r="AC321" s="4">
        <v>0</v>
      </c>
      <c r="AD321" s="4">
        <v>61796</v>
      </c>
      <c r="AE321" s="4">
        <v>25031</v>
      </c>
      <c r="AF321" s="4">
        <v>0</v>
      </c>
      <c r="AG321" s="4">
        <v>401325.69</v>
      </c>
      <c r="AH321" s="4">
        <v>0</v>
      </c>
      <c r="AI321" s="4">
        <v>119439</v>
      </c>
      <c r="AJ321" s="4">
        <v>607591.68999999994</v>
      </c>
    </row>
    <row r="322" spans="1:36" x14ac:dyDescent="0.25">
      <c r="A322" s="4">
        <v>2888</v>
      </c>
      <c r="B322" s="4">
        <v>1</v>
      </c>
      <c r="C322" s="4" t="s">
        <v>323</v>
      </c>
      <c r="D322" s="4">
        <v>345.6</v>
      </c>
      <c r="E322" s="4">
        <v>377.4</v>
      </c>
      <c r="F322" s="4">
        <v>314.60000000000002</v>
      </c>
      <c r="G322" s="4">
        <v>343.8</v>
      </c>
      <c r="H322" s="4">
        <v>2213384</v>
      </c>
      <c r="I322" s="4">
        <v>0</v>
      </c>
      <c r="J322" s="4">
        <v>204587</v>
      </c>
      <c r="K322" s="4">
        <v>0</v>
      </c>
      <c r="L322" s="4">
        <v>120048</v>
      </c>
      <c r="M322" s="4">
        <v>366950</v>
      </c>
      <c r="N322" s="4">
        <v>216504.57120112501</v>
      </c>
      <c r="O322" s="4">
        <v>80883</v>
      </c>
      <c r="P322" s="4">
        <v>40118.75</v>
      </c>
      <c r="Q322" s="4">
        <v>4469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403315</v>
      </c>
      <c r="X322" s="4">
        <v>0</v>
      </c>
      <c r="Y322" s="4">
        <v>721</v>
      </c>
      <c r="Z322" s="4">
        <v>6827</v>
      </c>
      <c r="AA322" s="4">
        <v>145771</v>
      </c>
      <c r="AB322" s="4">
        <v>3803578.3212011252</v>
      </c>
      <c r="AC322" s="4">
        <v>0</v>
      </c>
      <c r="AD322" s="4">
        <v>80883</v>
      </c>
      <c r="AE322" s="4">
        <v>22898</v>
      </c>
      <c r="AF322" s="4">
        <v>0</v>
      </c>
      <c r="AG322" s="4">
        <v>266406</v>
      </c>
      <c r="AH322" s="4">
        <v>0</v>
      </c>
      <c r="AI322" s="4">
        <v>83199</v>
      </c>
      <c r="AJ322" s="4">
        <v>453386</v>
      </c>
    </row>
    <row r="323" spans="1:36" x14ac:dyDescent="0.25">
      <c r="A323" s="4">
        <v>2889</v>
      </c>
      <c r="B323" s="4">
        <v>1</v>
      </c>
      <c r="C323" s="4" t="s">
        <v>324</v>
      </c>
      <c r="D323" s="4">
        <v>951</v>
      </c>
      <c r="E323" s="4">
        <v>1041</v>
      </c>
      <c r="F323" s="4">
        <v>745</v>
      </c>
      <c r="G323" s="4">
        <v>815.80000000000007</v>
      </c>
      <c r="H323" s="4">
        <v>5252120</v>
      </c>
      <c r="I323" s="4">
        <v>0</v>
      </c>
      <c r="J323" s="4">
        <v>232638</v>
      </c>
      <c r="K323" s="4">
        <v>15260</v>
      </c>
      <c r="L323" s="4">
        <v>66662</v>
      </c>
      <c r="M323" s="4">
        <v>0</v>
      </c>
      <c r="N323" s="4">
        <v>165829.74790021236</v>
      </c>
      <c r="O323" s="4">
        <v>172649</v>
      </c>
      <c r="P323" s="4">
        <v>127408.75</v>
      </c>
      <c r="Q323" s="4">
        <v>10605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403478</v>
      </c>
      <c r="X323" s="4">
        <v>0</v>
      </c>
      <c r="Y323" s="4">
        <v>11539</v>
      </c>
      <c r="Z323" s="4">
        <v>13991</v>
      </c>
      <c r="AA323" s="4">
        <v>345899</v>
      </c>
      <c r="AB323" s="4">
        <v>6818079.4979002122</v>
      </c>
      <c r="AC323" s="4">
        <v>0</v>
      </c>
      <c r="AD323" s="4">
        <v>128436</v>
      </c>
      <c r="AE323" s="4">
        <v>127064</v>
      </c>
      <c r="AF323" s="4">
        <v>0</v>
      </c>
      <c r="AG323" s="4">
        <v>299762</v>
      </c>
      <c r="AH323" s="4">
        <v>0</v>
      </c>
      <c r="AI323" s="4">
        <v>344962</v>
      </c>
      <c r="AJ323" s="4">
        <v>900224</v>
      </c>
    </row>
    <row r="324" spans="1:36" x14ac:dyDescent="0.25">
      <c r="A324" s="4">
        <v>2890</v>
      </c>
      <c r="B324" s="4">
        <v>1</v>
      </c>
      <c r="C324" s="4" t="s">
        <v>325</v>
      </c>
      <c r="D324" s="4">
        <v>663.6</v>
      </c>
      <c r="E324" s="4">
        <v>720.6</v>
      </c>
      <c r="F324" s="4">
        <v>565.6</v>
      </c>
      <c r="G324" s="4">
        <v>615</v>
      </c>
      <c r="H324" s="4">
        <v>3959370</v>
      </c>
      <c r="I324" s="4">
        <v>0</v>
      </c>
      <c r="J324" s="4">
        <v>393106</v>
      </c>
      <c r="K324" s="4">
        <v>85860</v>
      </c>
      <c r="L324" s="4">
        <v>120233</v>
      </c>
      <c r="M324" s="4">
        <v>110489</v>
      </c>
      <c r="N324" s="4">
        <v>179854</v>
      </c>
      <c r="O324" s="4">
        <v>141992</v>
      </c>
      <c r="P324" s="4">
        <v>47256.25</v>
      </c>
      <c r="Q324" s="4">
        <v>7995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1142621</v>
      </c>
      <c r="X324" s="4">
        <v>0</v>
      </c>
      <c r="Y324" s="4">
        <v>0</v>
      </c>
      <c r="Z324" s="4">
        <v>14640</v>
      </c>
      <c r="AA324" s="4">
        <v>260760</v>
      </c>
      <c r="AB324" s="4">
        <v>6464176.25</v>
      </c>
      <c r="AC324" s="4">
        <v>0</v>
      </c>
      <c r="AD324" s="4">
        <v>130275</v>
      </c>
      <c r="AE324" s="4">
        <v>28451</v>
      </c>
      <c r="AF324" s="4">
        <v>0</v>
      </c>
      <c r="AG324" s="4">
        <v>896464.99</v>
      </c>
      <c r="AH324" s="4">
        <v>0</v>
      </c>
      <c r="AI324" s="4">
        <v>156995</v>
      </c>
      <c r="AJ324" s="4">
        <v>1212185.99</v>
      </c>
    </row>
    <row r="325" spans="1:36" x14ac:dyDescent="0.25">
      <c r="A325" s="4">
        <v>2895</v>
      </c>
      <c r="B325" s="4">
        <v>1</v>
      </c>
      <c r="C325" s="4" t="s">
        <v>326</v>
      </c>
      <c r="D325" s="4">
        <v>1178</v>
      </c>
      <c r="E325" s="4">
        <v>1292.2</v>
      </c>
      <c r="F325" s="4">
        <v>1148</v>
      </c>
      <c r="G325" s="4">
        <v>1256.5999999999999</v>
      </c>
      <c r="H325" s="4">
        <v>8089991</v>
      </c>
      <c r="I325" s="4">
        <v>6140</v>
      </c>
      <c r="J325" s="4">
        <v>502006</v>
      </c>
      <c r="K325" s="4">
        <v>14874</v>
      </c>
      <c r="L325" s="4">
        <v>0</v>
      </c>
      <c r="M325" s="4">
        <v>0</v>
      </c>
      <c r="N325" s="4">
        <v>322760</v>
      </c>
      <c r="O325" s="4">
        <v>288371</v>
      </c>
      <c r="P325" s="4">
        <v>176842.5</v>
      </c>
      <c r="Q325" s="4">
        <v>16336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955016</v>
      </c>
      <c r="X325" s="4">
        <v>0</v>
      </c>
      <c r="Y325" s="4">
        <v>49763</v>
      </c>
      <c r="Z325" s="4">
        <v>27188</v>
      </c>
      <c r="AA325" s="4">
        <v>532798</v>
      </c>
      <c r="AB325" s="4">
        <v>10982085.5</v>
      </c>
      <c r="AC325" s="4">
        <v>0</v>
      </c>
      <c r="AD325" s="4">
        <v>212020</v>
      </c>
      <c r="AE325" s="4">
        <v>149109</v>
      </c>
      <c r="AF325" s="4">
        <v>0</v>
      </c>
      <c r="AG325" s="4">
        <v>671600</v>
      </c>
      <c r="AH325" s="4">
        <v>0</v>
      </c>
      <c r="AI325" s="4">
        <v>449242</v>
      </c>
      <c r="AJ325" s="4">
        <v>1481971</v>
      </c>
    </row>
    <row r="326" spans="1:36" x14ac:dyDescent="0.25">
      <c r="A326" s="4">
        <v>2897</v>
      </c>
      <c r="B326" s="4">
        <v>1</v>
      </c>
      <c r="C326" s="4" t="s">
        <v>327</v>
      </c>
      <c r="D326" s="4">
        <v>1296</v>
      </c>
      <c r="E326" s="4">
        <v>1419.6000000000001</v>
      </c>
      <c r="F326" s="4">
        <v>1108</v>
      </c>
      <c r="G326" s="4">
        <v>1206.3999999999999</v>
      </c>
      <c r="H326" s="4">
        <v>7766803</v>
      </c>
      <c r="I326" s="4">
        <v>24562</v>
      </c>
      <c r="J326" s="4">
        <v>769303</v>
      </c>
      <c r="K326" s="4">
        <v>0</v>
      </c>
      <c r="L326" s="4">
        <v>0</v>
      </c>
      <c r="M326" s="4">
        <v>0</v>
      </c>
      <c r="N326" s="4">
        <v>255309.62811200001</v>
      </c>
      <c r="O326" s="4">
        <v>269132</v>
      </c>
      <c r="P326" s="4">
        <v>177401.25</v>
      </c>
      <c r="Q326" s="4">
        <v>15683</v>
      </c>
      <c r="R326" s="4">
        <v>36482</v>
      </c>
      <c r="S326" s="4">
        <v>0</v>
      </c>
      <c r="T326" s="4">
        <v>0</v>
      </c>
      <c r="U326" s="4">
        <v>0</v>
      </c>
      <c r="V326" s="4">
        <v>-7082</v>
      </c>
      <c r="W326" s="4">
        <v>749392</v>
      </c>
      <c r="X326" s="4">
        <v>295620</v>
      </c>
      <c r="Y326" s="4">
        <v>4688</v>
      </c>
      <c r="Z326" s="4">
        <v>25460</v>
      </c>
      <c r="AA326" s="4">
        <v>511514</v>
      </c>
      <c r="AB326" s="4">
        <v>10598647.878111999</v>
      </c>
      <c r="AC326" s="4">
        <v>0</v>
      </c>
      <c r="AD326" s="4">
        <v>123426</v>
      </c>
      <c r="AE326" s="4">
        <v>106035</v>
      </c>
      <c r="AF326" s="4">
        <v>21806</v>
      </c>
      <c r="AG326" s="4">
        <v>356967</v>
      </c>
      <c r="AH326" s="4">
        <v>106684</v>
      </c>
      <c r="AI326" s="4">
        <v>305738</v>
      </c>
      <c r="AJ326" s="4">
        <v>913972</v>
      </c>
    </row>
    <row r="327" spans="1:36" x14ac:dyDescent="0.25">
      <c r="A327" s="4">
        <v>2898</v>
      </c>
      <c r="B327" s="4">
        <v>1</v>
      </c>
      <c r="C327" s="4" t="s">
        <v>328</v>
      </c>
      <c r="D327" s="4">
        <v>440.4</v>
      </c>
      <c r="E327" s="4">
        <v>476.00000000000006</v>
      </c>
      <c r="F327" s="4">
        <v>365.4</v>
      </c>
      <c r="G327" s="4">
        <v>392.39999999999992</v>
      </c>
      <c r="H327" s="4">
        <v>2526271</v>
      </c>
      <c r="I327" s="4">
        <v>0</v>
      </c>
      <c r="J327" s="4">
        <v>301954</v>
      </c>
      <c r="K327" s="4">
        <v>42930</v>
      </c>
      <c r="L327" s="4">
        <v>126212</v>
      </c>
      <c r="M327" s="4">
        <v>401208</v>
      </c>
      <c r="N327" s="4">
        <v>129376</v>
      </c>
      <c r="O327" s="4">
        <v>94597</v>
      </c>
      <c r="P327" s="4">
        <v>30052.5</v>
      </c>
      <c r="Q327" s="4">
        <v>5101</v>
      </c>
      <c r="R327" s="4">
        <v>44063</v>
      </c>
      <c r="S327" s="4">
        <v>0</v>
      </c>
      <c r="T327" s="4">
        <v>0</v>
      </c>
      <c r="U327" s="4">
        <v>0</v>
      </c>
      <c r="V327" s="4">
        <v>0</v>
      </c>
      <c r="W327" s="4">
        <v>686700</v>
      </c>
      <c r="X327" s="4">
        <v>0</v>
      </c>
      <c r="Y327" s="4">
        <v>0</v>
      </c>
      <c r="Z327" s="4">
        <v>9279</v>
      </c>
      <c r="AA327" s="4">
        <v>166378</v>
      </c>
      <c r="AB327" s="4">
        <v>4564121.5</v>
      </c>
      <c r="AC327" s="4">
        <v>0</v>
      </c>
      <c r="AD327" s="4">
        <v>94597</v>
      </c>
      <c r="AE327" s="4">
        <v>13823</v>
      </c>
      <c r="AF327" s="4">
        <v>20268</v>
      </c>
      <c r="AG327" s="4">
        <v>428652</v>
      </c>
      <c r="AH327" s="4">
        <v>0</v>
      </c>
      <c r="AI327" s="4">
        <v>76529</v>
      </c>
      <c r="AJ327" s="4">
        <v>633869</v>
      </c>
    </row>
    <row r="328" spans="1:36" x14ac:dyDescent="0.25">
      <c r="A328" s="4">
        <v>2899</v>
      </c>
      <c r="B328" s="4">
        <v>1</v>
      </c>
      <c r="C328" s="4" t="s">
        <v>329</v>
      </c>
      <c r="D328" s="4">
        <v>1404</v>
      </c>
      <c r="E328" s="4">
        <v>1536.6</v>
      </c>
      <c r="F328" s="4">
        <v>1446</v>
      </c>
      <c r="G328" s="4">
        <v>1579.2000000000003</v>
      </c>
      <c r="H328" s="4">
        <v>10166890</v>
      </c>
      <c r="I328" s="4">
        <v>0</v>
      </c>
      <c r="J328" s="4">
        <v>300666</v>
      </c>
      <c r="K328" s="4">
        <v>26506</v>
      </c>
      <c r="L328" s="4">
        <v>0</v>
      </c>
      <c r="M328" s="4">
        <v>0</v>
      </c>
      <c r="N328" s="4">
        <v>269793</v>
      </c>
      <c r="O328" s="4">
        <v>370855</v>
      </c>
      <c r="P328" s="4">
        <v>263716.25</v>
      </c>
      <c r="Q328" s="4">
        <v>20530</v>
      </c>
      <c r="R328" s="4">
        <v>13739</v>
      </c>
      <c r="S328" s="4">
        <v>0</v>
      </c>
      <c r="T328" s="4">
        <v>0</v>
      </c>
      <c r="U328" s="4">
        <v>0</v>
      </c>
      <c r="V328" s="4">
        <v>0</v>
      </c>
      <c r="W328" s="4">
        <v>473760</v>
      </c>
      <c r="X328" s="4">
        <v>0</v>
      </c>
      <c r="Y328" s="4">
        <v>6851</v>
      </c>
      <c r="Z328" s="4">
        <v>29787</v>
      </c>
      <c r="AA328" s="4">
        <v>669581</v>
      </c>
      <c r="AB328" s="4">
        <v>12612674.25</v>
      </c>
      <c r="AC328" s="4">
        <v>0</v>
      </c>
      <c r="AD328" s="4">
        <v>115027</v>
      </c>
      <c r="AE328" s="4">
        <v>192925</v>
      </c>
      <c r="AF328" s="4">
        <v>10051</v>
      </c>
      <c r="AG328" s="4">
        <v>200861</v>
      </c>
      <c r="AH328" s="4">
        <v>0</v>
      </c>
      <c r="AI328" s="4">
        <v>489839</v>
      </c>
      <c r="AJ328" s="4">
        <v>1008703</v>
      </c>
    </row>
    <row r="329" spans="1:36" x14ac:dyDescent="0.25">
      <c r="A329" s="4">
        <v>2902</v>
      </c>
      <c r="B329" s="4">
        <v>1</v>
      </c>
      <c r="C329" s="4" t="s">
        <v>330</v>
      </c>
      <c r="D329" s="4">
        <v>600</v>
      </c>
      <c r="E329" s="4">
        <v>656.40000000000009</v>
      </c>
      <c r="F329" s="4">
        <v>575</v>
      </c>
      <c r="G329" s="4">
        <v>631</v>
      </c>
      <c r="H329" s="4">
        <v>4062378</v>
      </c>
      <c r="I329" s="4">
        <v>36842</v>
      </c>
      <c r="J329" s="4">
        <v>138855</v>
      </c>
      <c r="K329" s="4">
        <v>15616</v>
      </c>
      <c r="L329" s="4">
        <v>117639</v>
      </c>
      <c r="M329" s="4">
        <v>540593</v>
      </c>
      <c r="N329" s="4">
        <v>216984.89651957079</v>
      </c>
      <c r="O329" s="4">
        <v>152185</v>
      </c>
      <c r="P329" s="4">
        <v>105377.5</v>
      </c>
      <c r="Q329" s="4">
        <v>8203</v>
      </c>
      <c r="R329" s="4">
        <v>5414</v>
      </c>
      <c r="S329" s="4">
        <v>0</v>
      </c>
      <c r="T329" s="4">
        <v>0</v>
      </c>
      <c r="U329" s="4">
        <v>0</v>
      </c>
      <c r="V329" s="4">
        <v>0</v>
      </c>
      <c r="W329" s="4">
        <v>189300</v>
      </c>
      <c r="X329" s="4">
        <v>0</v>
      </c>
      <c r="Y329" s="4">
        <v>6851</v>
      </c>
      <c r="Z329" s="4">
        <v>10564</v>
      </c>
      <c r="AA329" s="4">
        <v>267544</v>
      </c>
      <c r="AB329" s="4">
        <v>5874346.3965195706</v>
      </c>
      <c r="AC329" s="4">
        <v>0</v>
      </c>
      <c r="AD329" s="4">
        <v>84499</v>
      </c>
      <c r="AE329" s="4">
        <v>57646</v>
      </c>
      <c r="AF329" s="4">
        <v>2962</v>
      </c>
      <c r="AG329" s="4">
        <v>60015</v>
      </c>
      <c r="AH329" s="4">
        <v>0</v>
      </c>
      <c r="AI329" s="4">
        <v>146358</v>
      </c>
      <c r="AJ329" s="4">
        <v>351480</v>
      </c>
    </row>
    <row r="330" spans="1:36" x14ac:dyDescent="0.25">
      <c r="A330" s="4">
        <v>2903</v>
      </c>
      <c r="B330" s="4">
        <v>1</v>
      </c>
      <c r="C330" s="4" t="s">
        <v>331</v>
      </c>
      <c r="D330" s="4">
        <v>513</v>
      </c>
      <c r="E330" s="4">
        <v>560.20000000000005</v>
      </c>
      <c r="F330" s="4">
        <v>495</v>
      </c>
      <c r="G330" s="4">
        <v>539</v>
      </c>
      <c r="H330" s="4">
        <v>3470082</v>
      </c>
      <c r="I330" s="4">
        <v>0</v>
      </c>
      <c r="J330" s="4">
        <v>244004</v>
      </c>
      <c r="K330" s="4">
        <v>16013</v>
      </c>
      <c r="L330" s="4">
        <v>128587</v>
      </c>
      <c r="M330" s="4">
        <v>374457</v>
      </c>
      <c r="N330" s="4">
        <v>174737</v>
      </c>
      <c r="O330" s="4">
        <v>124098</v>
      </c>
      <c r="P330" s="4">
        <v>75523.75</v>
      </c>
      <c r="Q330" s="4">
        <v>7007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415316</v>
      </c>
      <c r="X330" s="4">
        <v>0</v>
      </c>
      <c r="Y330" s="4">
        <v>29930</v>
      </c>
      <c r="Z330" s="4">
        <v>11844</v>
      </c>
      <c r="AA330" s="4">
        <v>228536</v>
      </c>
      <c r="AB330" s="4">
        <v>5300134.75</v>
      </c>
      <c r="AC330" s="4">
        <v>0</v>
      </c>
      <c r="AD330" s="4">
        <v>60399</v>
      </c>
      <c r="AE330" s="4">
        <v>44789</v>
      </c>
      <c r="AF330" s="4">
        <v>0</v>
      </c>
      <c r="AG330" s="4">
        <v>208293</v>
      </c>
      <c r="AH330" s="4">
        <v>0</v>
      </c>
      <c r="AI330" s="4">
        <v>135533</v>
      </c>
      <c r="AJ330" s="4">
        <v>449014</v>
      </c>
    </row>
    <row r="331" spans="1:36" x14ac:dyDescent="0.25">
      <c r="A331" s="4">
        <v>2904</v>
      </c>
      <c r="B331" s="4">
        <v>1</v>
      </c>
      <c r="C331" s="4" t="s">
        <v>332</v>
      </c>
      <c r="D331" s="4">
        <v>727</v>
      </c>
      <c r="E331" s="4">
        <v>801.4</v>
      </c>
      <c r="F331" s="4">
        <v>679</v>
      </c>
      <c r="G331" s="4">
        <v>750.6</v>
      </c>
      <c r="H331" s="4">
        <v>4832363</v>
      </c>
      <c r="I331" s="4">
        <v>0</v>
      </c>
      <c r="J331" s="4">
        <v>510685</v>
      </c>
      <c r="K331" s="4">
        <v>19614</v>
      </c>
      <c r="L331" s="4">
        <v>89066</v>
      </c>
      <c r="M331" s="4">
        <v>135118</v>
      </c>
      <c r="N331" s="4">
        <v>224089.404198</v>
      </c>
      <c r="O331" s="4">
        <v>177300</v>
      </c>
      <c r="P331" s="4">
        <v>102041.25</v>
      </c>
      <c r="Q331" s="4">
        <v>9758</v>
      </c>
      <c r="R331" s="4">
        <v>48654</v>
      </c>
      <c r="S331" s="4">
        <v>0</v>
      </c>
      <c r="T331" s="4">
        <v>0</v>
      </c>
      <c r="U331" s="4">
        <v>0</v>
      </c>
      <c r="V331" s="4">
        <v>0</v>
      </c>
      <c r="W331" s="4">
        <v>583516</v>
      </c>
      <c r="X331" s="4">
        <v>0</v>
      </c>
      <c r="Y331" s="4">
        <v>33356</v>
      </c>
      <c r="Z331" s="4">
        <v>14948</v>
      </c>
      <c r="AA331" s="4">
        <v>318254</v>
      </c>
      <c r="AB331" s="4">
        <v>7098762.6541980002</v>
      </c>
      <c r="AC331" s="4">
        <v>0</v>
      </c>
      <c r="AD331" s="4">
        <v>133767</v>
      </c>
      <c r="AE331" s="4">
        <v>71304</v>
      </c>
      <c r="AF331" s="4">
        <v>33998</v>
      </c>
      <c r="AG331" s="4">
        <v>345524</v>
      </c>
      <c r="AH331" s="4">
        <v>0</v>
      </c>
      <c r="AI331" s="4">
        <v>222389</v>
      </c>
      <c r="AJ331" s="4">
        <v>806982</v>
      </c>
    </row>
    <row r="332" spans="1:36" x14ac:dyDescent="0.25">
      <c r="A332" s="4">
        <v>2905</v>
      </c>
      <c r="B332" s="4">
        <v>1</v>
      </c>
      <c r="C332" s="4" t="s">
        <v>333</v>
      </c>
      <c r="D332" s="4">
        <v>2344</v>
      </c>
      <c r="E332" s="4">
        <v>2558.4</v>
      </c>
      <c r="F332" s="4">
        <v>1853</v>
      </c>
      <c r="G332" s="4">
        <v>2024.6000000000001</v>
      </c>
      <c r="H332" s="4">
        <v>13034375</v>
      </c>
      <c r="I332" s="4">
        <v>0</v>
      </c>
      <c r="J332" s="4">
        <v>761632</v>
      </c>
      <c r="K332" s="4">
        <v>87299</v>
      </c>
      <c r="L332" s="4">
        <v>0</v>
      </c>
      <c r="M332" s="4">
        <v>0</v>
      </c>
      <c r="N332" s="4">
        <v>272903</v>
      </c>
      <c r="O332" s="4">
        <v>452655</v>
      </c>
      <c r="P332" s="4">
        <v>337763.75</v>
      </c>
      <c r="Q332" s="4">
        <v>26320</v>
      </c>
      <c r="R332" s="4">
        <v>6782</v>
      </c>
      <c r="S332" s="4">
        <v>0</v>
      </c>
      <c r="T332" s="4">
        <v>0</v>
      </c>
      <c r="U332" s="4">
        <v>0</v>
      </c>
      <c r="V332" s="4">
        <v>-14164</v>
      </c>
      <c r="W332" s="4">
        <v>623921</v>
      </c>
      <c r="X332" s="4">
        <v>493740</v>
      </c>
      <c r="Y332" s="4">
        <v>0</v>
      </c>
      <c r="Z332" s="4">
        <v>39761</v>
      </c>
      <c r="AA332" s="4">
        <v>858430</v>
      </c>
      <c r="AB332" s="4">
        <v>16487677.75</v>
      </c>
      <c r="AC332" s="4">
        <v>0</v>
      </c>
      <c r="AD332" s="4">
        <v>146105</v>
      </c>
      <c r="AE332" s="4">
        <v>235740</v>
      </c>
      <c r="AF332" s="4">
        <v>4733</v>
      </c>
      <c r="AG332" s="4">
        <v>257224</v>
      </c>
      <c r="AH332" s="4">
        <v>178182</v>
      </c>
      <c r="AI332" s="4">
        <v>599135</v>
      </c>
      <c r="AJ332" s="4">
        <v>1242937</v>
      </c>
    </row>
    <row r="333" spans="1:36" x14ac:dyDescent="0.25">
      <c r="A333" s="4">
        <v>2906</v>
      </c>
      <c r="B333" s="4">
        <v>1</v>
      </c>
      <c r="C333" s="4" t="s">
        <v>334</v>
      </c>
      <c r="D333" s="4">
        <v>379</v>
      </c>
      <c r="E333" s="4">
        <v>411.4</v>
      </c>
      <c r="F333" s="4">
        <v>387</v>
      </c>
      <c r="G333" s="4">
        <v>420.39999999999992</v>
      </c>
      <c r="H333" s="4">
        <v>2706535</v>
      </c>
      <c r="I333" s="4">
        <v>0</v>
      </c>
      <c r="J333" s="4">
        <v>216457</v>
      </c>
      <c r="K333" s="4">
        <v>16351</v>
      </c>
      <c r="L333" s="4">
        <v>128547</v>
      </c>
      <c r="M333" s="4">
        <v>470314</v>
      </c>
      <c r="N333" s="4">
        <v>168113.190328125</v>
      </c>
      <c r="O333" s="4">
        <v>101086</v>
      </c>
      <c r="P333" s="4">
        <v>50923.75</v>
      </c>
      <c r="Q333" s="4">
        <v>5465</v>
      </c>
      <c r="R333" s="4">
        <v>5146</v>
      </c>
      <c r="S333" s="4">
        <v>0</v>
      </c>
      <c r="T333" s="4">
        <v>0</v>
      </c>
      <c r="U333" s="4">
        <v>0</v>
      </c>
      <c r="V333" s="4">
        <v>0</v>
      </c>
      <c r="W333" s="4">
        <v>455945</v>
      </c>
      <c r="X333" s="4">
        <v>0</v>
      </c>
      <c r="Y333" s="4">
        <v>0</v>
      </c>
      <c r="Z333" s="4">
        <v>9242</v>
      </c>
      <c r="AA333" s="4">
        <v>178250</v>
      </c>
      <c r="AB333" s="4">
        <v>4512374.9403281249</v>
      </c>
      <c r="AC333" s="4">
        <v>0</v>
      </c>
      <c r="AD333" s="4">
        <v>63730</v>
      </c>
      <c r="AE333" s="4">
        <v>50923.75</v>
      </c>
      <c r="AF333" s="4">
        <v>5146</v>
      </c>
      <c r="AG333" s="4">
        <v>370081.68</v>
      </c>
      <c r="AH333" s="4">
        <v>0</v>
      </c>
      <c r="AI333" s="4">
        <v>178250</v>
      </c>
      <c r="AJ333" s="4">
        <v>668131.42999999993</v>
      </c>
    </row>
    <row r="334" spans="1:36" x14ac:dyDescent="0.25">
      <c r="A334" s="4">
        <v>2907</v>
      </c>
      <c r="B334" s="4">
        <v>1</v>
      </c>
      <c r="C334" s="4" t="s">
        <v>335</v>
      </c>
      <c r="D334" s="4">
        <v>213</v>
      </c>
      <c r="E334" s="4">
        <v>234.60000000000002</v>
      </c>
      <c r="F334" s="4">
        <v>399</v>
      </c>
      <c r="G334" s="4">
        <v>423</v>
      </c>
      <c r="H334" s="4">
        <v>2723274</v>
      </c>
      <c r="I334" s="4">
        <v>0</v>
      </c>
      <c r="J334" s="4">
        <v>542823</v>
      </c>
      <c r="K334" s="4">
        <v>95400</v>
      </c>
      <c r="L334" s="4">
        <v>128719</v>
      </c>
      <c r="M334" s="4">
        <v>0</v>
      </c>
      <c r="N334" s="4">
        <v>145613</v>
      </c>
      <c r="O334" s="4">
        <v>102578</v>
      </c>
      <c r="P334" s="4">
        <v>51910</v>
      </c>
      <c r="Q334" s="4">
        <v>5499</v>
      </c>
      <c r="R334" s="4">
        <v>2026</v>
      </c>
      <c r="S334" s="4">
        <v>0</v>
      </c>
      <c r="T334" s="4">
        <v>0</v>
      </c>
      <c r="U334" s="4">
        <v>0</v>
      </c>
      <c r="V334" s="4">
        <v>0</v>
      </c>
      <c r="W334" s="4">
        <v>450393</v>
      </c>
      <c r="X334" s="4">
        <v>0</v>
      </c>
      <c r="Y334" s="4">
        <v>0</v>
      </c>
      <c r="Z334" s="4">
        <v>5788</v>
      </c>
      <c r="AA334" s="4">
        <v>179352</v>
      </c>
      <c r="AB334" s="4">
        <v>4433375</v>
      </c>
      <c r="AC334" s="4">
        <v>0</v>
      </c>
      <c r="AD334" s="4">
        <v>62417</v>
      </c>
      <c r="AE334" s="4">
        <v>47449</v>
      </c>
      <c r="AF334" s="4">
        <v>1852</v>
      </c>
      <c r="AG334" s="4">
        <v>360695.73</v>
      </c>
      <c r="AH334" s="4">
        <v>0</v>
      </c>
      <c r="AI334" s="4">
        <v>163939</v>
      </c>
      <c r="AJ334" s="4">
        <v>636352.73</v>
      </c>
    </row>
    <row r="335" spans="1:36" x14ac:dyDescent="0.25">
      <c r="A335" s="4">
        <v>2908</v>
      </c>
      <c r="B335" s="4">
        <v>1</v>
      </c>
      <c r="C335" s="4" t="s">
        <v>336</v>
      </c>
      <c r="D335" s="4">
        <v>558</v>
      </c>
      <c r="E335" s="4">
        <v>607.4</v>
      </c>
      <c r="F335" s="4">
        <v>485</v>
      </c>
      <c r="G335" s="4">
        <v>526.4</v>
      </c>
      <c r="H335" s="4">
        <v>3388963</v>
      </c>
      <c r="I335" s="4">
        <v>0</v>
      </c>
      <c r="J335" s="4">
        <v>153525</v>
      </c>
      <c r="K335" s="4">
        <v>0</v>
      </c>
      <c r="L335" s="4">
        <v>129340</v>
      </c>
      <c r="M335" s="4">
        <v>151678</v>
      </c>
      <c r="N335" s="4">
        <v>150720.34583612502</v>
      </c>
      <c r="O335" s="4">
        <v>125575</v>
      </c>
      <c r="P335" s="4">
        <v>77496.25</v>
      </c>
      <c r="Q335" s="4">
        <v>6843</v>
      </c>
      <c r="R335" s="4">
        <v>4801</v>
      </c>
      <c r="S335" s="4">
        <v>0</v>
      </c>
      <c r="T335" s="4">
        <v>0</v>
      </c>
      <c r="U335" s="4">
        <v>0</v>
      </c>
      <c r="V335" s="4">
        <v>0</v>
      </c>
      <c r="W335" s="4">
        <v>336564</v>
      </c>
      <c r="X335" s="4">
        <v>126100</v>
      </c>
      <c r="Y335" s="4">
        <v>0</v>
      </c>
      <c r="Z335" s="4">
        <v>9538</v>
      </c>
      <c r="AA335" s="4">
        <v>223194</v>
      </c>
      <c r="AB335" s="4">
        <v>4758237.5958361253</v>
      </c>
      <c r="AC335" s="4">
        <v>0</v>
      </c>
      <c r="AD335" s="4">
        <v>66902</v>
      </c>
      <c r="AE335" s="4">
        <v>65811</v>
      </c>
      <c r="AF335" s="4">
        <v>4077</v>
      </c>
      <c r="AG335" s="4">
        <v>229427</v>
      </c>
      <c r="AH335" s="4">
        <v>45507</v>
      </c>
      <c r="AI335" s="4">
        <v>189539</v>
      </c>
      <c r="AJ335" s="4">
        <v>555756</v>
      </c>
    </row>
    <row r="336" spans="1:36" x14ac:dyDescent="0.25">
      <c r="A336" s="4">
        <v>3000</v>
      </c>
      <c r="B336" s="4">
        <v>1</v>
      </c>
      <c r="C336" s="4" t="s">
        <v>337</v>
      </c>
      <c r="D336" s="4">
        <v>0</v>
      </c>
      <c r="E336" s="4">
        <v>0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-72447</v>
      </c>
      <c r="Z336" s="4">
        <v>0</v>
      </c>
      <c r="AA336" s="4">
        <v>0</v>
      </c>
      <c r="AB336" s="4">
        <v>-72447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4">
        <v>0</v>
      </c>
    </row>
    <row r="337" spans="1:36" x14ac:dyDescent="0.25">
      <c r="A337" s="4">
        <v>3999</v>
      </c>
      <c r="B337" s="4">
        <v>1</v>
      </c>
      <c r="C337" s="4" t="s">
        <v>338</v>
      </c>
      <c r="D337" s="4">
        <v>18161.539999999688</v>
      </c>
      <c r="E337" s="4">
        <v>19863.09903872048</v>
      </c>
      <c r="F337" s="4">
        <v>3850.686791653512</v>
      </c>
      <c r="G337" s="4">
        <v>4100.4178396979114</v>
      </c>
      <c r="H337" s="4">
        <v>26398490</v>
      </c>
      <c r="I337" s="4">
        <v>297809</v>
      </c>
      <c r="J337" s="4">
        <v>0</v>
      </c>
      <c r="K337" s="4">
        <v>1573852</v>
      </c>
      <c r="L337" s="4">
        <v>76083</v>
      </c>
      <c r="M337" s="4">
        <v>0</v>
      </c>
      <c r="N337" s="4">
        <v>0</v>
      </c>
      <c r="O337" s="4">
        <v>928986</v>
      </c>
      <c r="P337" s="4">
        <v>491749</v>
      </c>
      <c r="Q337" s="4">
        <v>53305</v>
      </c>
      <c r="R337" s="4">
        <v>128952</v>
      </c>
      <c r="S337" s="4">
        <v>0</v>
      </c>
      <c r="T337" s="4">
        <v>0</v>
      </c>
      <c r="U337" s="4">
        <v>0</v>
      </c>
      <c r="V337" s="4">
        <v>0</v>
      </c>
      <c r="W337" s="4">
        <v>4330306</v>
      </c>
      <c r="X337" s="4">
        <v>0</v>
      </c>
      <c r="Y337" s="4">
        <v>0</v>
      </c>
      <c r="Z337" s="4">
        <v>141540</v>
      </c>
      <c r="AA337" s="4">
        <v>1701043</v>
      </c>
      <c r="AB337" s="4">
        <v>36122115</v>
      </c>
      <c r="AC337" s="4">
        <v>0</v>
      </c>
      <c r="AD337" s="4">
        <v>8472</v>
      </c>
      <c r="AE337" s="4">
        <v>-556378.5</v>
      </c>
      <c r="AF337" s="4">
        <v>-151526</v>
      </c>
      <c r="AG337" s="4">
        <v>-1192763</v>
      </c>
      <c r="AH337" s="4">
        <v>0</v>
      </c>
      <c r="AI337" s="4">
        <v>-1594002</v>
      </c>
      <c r="AJ337" s="4">
        <v>-3486197.5</v>
      </c>
    </row>
    <row r="338" spans="1:36" x14ac:dyDescent="0.25">
      <c r="A338" s="4">
        <v>4000</v>
      </c>
      <c r="B338" s="4">
        <v>7</v>
      </c>
      <c r="C338" s="4" t="s">
        <v>339</v>
      </c>
      <c r="D338" s="4">
        <v>0</v>
      </c>
      <c r="E338" s="4">
        <v>0</v>
      </c>
      <c r="F338" s="4">
        <v>110</v>
      </c>
      <c r="G338" s="4">
        <v>132</v>
      </c>
      <c r="H338" s="4">
        <v>849816</v>
      </c>
      <c r="I338" s="4">
        <v>0</v>
      </c>
      <c r="J338" s="4">
        <v>334260</v>
      </c>
      <c r="K338" s="4">
        <v>0</v>
      </c>
      <c r="L338" s="4">
        <v>0</v>
      </c>
      <c r="M338" s="4">
        <v>3965</v>
      </c>
      <c r="N338" s="4">
        <v>0</v>
      </c>
      <c r="O338" s="4">
        <v>29906</v>
      </c>
      <c r="P338" s="4">
        <v>15830</v>
      </c>
      <c r="Q338" s="4">
        <v>1716</v>
      </c>
      <c r="R338" s="4">
        <v>0</v>
      </c>
      <c r="S338" s="4">
        <v>0</v>
      </c>
      <c r="T338" s="4">
        <v>26400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2729</v>
      </c>
      <c r="AA338" s="4">
        <v>0</v>
      </c>
      <c r="AB338" s="4">
        <v>1264622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</row>
    <row r="339" spans="1:36" x14ac:dyDescent="0.25">
      <c r="A339" s="4">
        <v>4001</v>
      </c>
      <c r="B339" s="4">
        <v>7</v>
      </c>
      <c r="C339" s="4" t="s">
        <v>340</v>
      </c>
      <c r="D339" s="4">
        <v>0</v>
      </c>
      <c r="E339" s="4">
        <v>0</v>
      </c>
      <c r="F339" s="4">
        <v>213</v>
      </c>
      <c r="G339" s="4">
        <v>222</v>
      </c>
      <c r="H339" s="4">
        <v>1429236</v>
      </c>
      <c r="I339" s="4">
        <v>0</v>
      </c>
      <c r="J339" s="4">
        <v>36785</v>
      </c>
      <c r="K339" s="4">
        <v>18162</v>
      </c>
      <c r="L339" s="4">
        <v>0</v>
      </c>
      <c r="M339" s="4">
        <v>6669</v>
      </c>
      <c r="N339" s="4">
        <v>31971</v>
      </c>
      <c r="O339" s="4">
        <v>50296</v>
      </c>
      <c r="P339" s="4">
        <v>26624</v>
      </c>
      <c r="Q339" s="4">
        <v>2886</v>
      </c>
      <c r="R339" s="4">
        <v>604</v>
      </c>
      <c r="S339" s="4">
        <v>0</v>
      </c>
      <c r="T339" s="4">
        <v>14652</v>
      </c>
      <c r="U339" s="4">
        <v>-98573</v>
      </c>
      <c r="V339" s="4">
        <v>0</v>
      </c>
      <c r="W339" s="4">
        <v>0</v>
      </c>
      <c r="X339" s="4">
        <v>0</v>
      </c>
      <c r="Y339" s="4">
        <v>0</v>
      </c>
      <c r="Z339" s="4">
        <v>3854</v>
      </c>
      <c r="AA339" s="4">
        <v>0</v>
      </c>
      <c r="AB339" s="4">
        <v>1523166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</row>
    <row r="340" spans="1:36" x14ac:dyDescent="0.25">
      <c r="A340" s="4">
        <v>4003</v>
      </c>
      <c r="B340" s="4">
        <v>7</v>
      </c>
      <c r="C340" s="4" t="s">
        <v>341</v>
      </c>
      <c r="D340" s="4">
        <v>0</v>
      </c>
      <c r="E340" s="4">
        <v>0</v>
      </c>
      <c r="F340" s="4">
        <v>115</v>
      </c>
      <c r="G340" s="4">
        <v>128.4</v>
      </c>
      <c r="H340" s="4">
        <v>826639</v>
      </c>
      <c r="I340" s="4">
        <v>0</v>
      </c>
      <c r="J340" s="4">
        <v>101846</v>
      </c>
      <c r="K340" s="4">
        <v>0</v>
      </c>
      <c r="L340" s="4">
        <v>0</v>
      </c>
      <c r="M340" s="4">
        <v>3857</v>
      </c>
      <c r="N340" s="4">
        <v>6551</v>
      </c>
      <c r="O340" s="4">
        <v>29090</v>
      </c>
      <c r="P340" s="4">
        <v>15399</v>
      </c>
      <c r="Q340" s="4">
        <v>1669</v>
      </c>
      <c r="R340" s="4">
        <v>0</v>
      </c>
      <c r="S340" s="4">
        <v>0</v>
      </c>
      <c r="T340" s="4">
        <v>4237.2</v>
      </c>
      <c r="U340" s="4">
        <v>-45072</v>
      </c>
      <c r="V340" s="4">
        <v>0</v>
      </c>
      <c r="W340" s="4">
        <v>0</v>
      </c>
      <c r="X340" s="4">
        <v>25494</v>
      </c>
      <c r="Y340" s="4">
        <v>0</v>
      </c>
      <c r="Z340" s="4">
        <v>2829</v>
      </c>
      <c r="AA340" s="4">
        <v>0</v>
      </c>
      <c r="AB340" s="4">
        <v>947045.2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</row>
    <row r="341" spans="1:36" x14ac:dyDescent="0.25">
      <c r="A341" s="4">
        <v>4004</v>
      </c>
      <c r="B341" s="4">
        <v>7</v>
      </c>
      <c r="C341" s="4" t="s">
        <v>342</v>
      </c>
      <c r="D341" s="4">
        <v>0</v>
      </c>
      <c r="E341" s="4">
        <v>0</v>
      </c>
      <c r="F341" s="4">
        <v>152</v>
      </c>
      <c r="G341" s="4">
        <v>156.80000000000001</v>
      </c>
      <c r="H341" s="4">
        <v>1009478</v>
      </c>
      <c r="I341" s="4">
        <v>2469</v>
      </c>
      <c r="J341" s="4">
        <v>458558</v>
      </c>
      <c r="K341" s="4">
        <v>85860</v>
      </c>
      <c r="L341" s="4">
        <v>0</v>
      </c>
      <c r="M341" s="4">
        <v>4710</v>
      </c>
      <c r="N341" s="4">
        <v>0</v>
      </c>
      <c r="O341" s="4">
        <v>35524</v>
      </c>
      <c r="P341" s="4">
        <v>18804</v>
      </c>
      <c r="Q341" s="4">
        <v>2038</v>
      </c>
      <c r="R341" s="4">
        <v>50940</v>
      </c>
      <c r="S341" s="4">
        <v>0</v>
      </c>
      <c r="T341" s="4">
        <v>4233.6000000000004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4347</v>
      </c>
      <c r="AA341" s="4">
        <v>0</v>
      </c>
      <c r="AB341" s="4">
        <v>1676961.6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</row>
    <row r="342" spans="1:36" x14ac:dyDescent="0.25">
      <c r="A342" s="4">
        <v>4005</v>
      </c>
      <c r="B342" s="4">
        <v>7</v>
      </c>
      <c r="C342" s="4" t="s">
        <v>343</v>
      </c>
      <c r="D342" s="4">
        <v>0</v>
      </c>
      <c r="E342" s="4">
        <v>0</v>
      </c>
      <c r="F342" s="4">
        <v>37</v>
      </c>
      <c r="G342" s="4">
        <v>41.6</v>
      </c>
      <c r="H342" s="4">
        <v>267821</v>
      </c>
      <c r="I342" s="4">
        <v>0</v>
      </c>
      <c r="J342" s="4">
        <v>107277</v>
      </c>
      <c r="K342" s="4">
        <v>0</v>
      </c>
      <c r="L342" s="4">
        <v>0</v>
      </c>
      <c r="M342" s="4">
        <v>1250</v>
      </c>
      <c r="N342" s="4">
        <v>0</v>
      </c>
      <c r="O342" s="4">
        <v>9425</v>
      </c>
      <c r="P342" s="4">
        <v>4989</v>
      </c>
      <c r="Q342" s="4">
        <v>541</v>
      </c>
      <c r="R342" s="4">
        <v>2086</v>
      </c>
      <c r="S342" s="4">
        <v>0</v>
      </c>
      <c r="T342" s="4">
        <v>5824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12290</v>
      </c>
      <c r="AA342" s="4">
        <v>0</v>
      </c>
      <c r="AB342" s="4">
        <v>411503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</row>
    <row r="343" spans="1:36" x14ac:dyDescent="0.25">
      <c r="A343" s="4">
        <v>4007</v>
      </c>
      <c r="B343" s="4">
        <v>7</v>
      </c>
      <c r="C343" s="4" t="s">
        <v>344</v>
      </c>
      <c r="D343" s="4">
        <v>0</v>
      </c>
      <c r="E343" s="4">
        <v>0</v>
      </c>
      <c r="F343" s="4">
        <v>216</v>
      </c>
      <c r="G343" s="4">
        <v>241.20000000000002</v>
      </c>
      <c r="H343" s="4">
        <v>1552846</v>
      </c>
      <c r="I343" s="4">
        <v>0</v>
      </c>
      <c r="J343" s="4">
        <v>37513</v>
      </c>
      <c r="K343" s="4">
        <v>0</v>
      </c>
      <c r="L343" s="4">
        <v>0</v>
      </c>
      <c r="M343" s="4">
        <v>7246</v>
      </c>
      <c r="N343" s="4">
        <v>39059</v>
      </c>
      <c r="O343" s="4">
        <v>54646</v>
      </c>
      <c r="P343" s="4">
        <v>28926</v>
      </c>
      <c r="Q343" s="4">
        <v>3136</v>
      </c>
      <c r="R343" s="4">
        <v>0</v>
      </c>
      <c r="S343" s="4">
        <v>0</v>
      </c>
      <c r="T343" s="4">
        <v>38833.200000000004</v>
      </c>
      <c r="U343" s="4">
        <v>0</v>
      </c>
      <c r="V343" s="4">
        <v>0</v>
      </c>
      <c r="W343" s="4">
        <v>0</v>
      </c>
      <c r="X343" s="4">
        <v>54018</v>
      </c>
      <c r="Y343" s="4">
        <v>0</v>
      </c>
      <c r="Z343" s="4">
        <v>4294</v>
      </c>
      <c r="AA343" s="4">
        <v>0</v>
      </c>
      <c r="AB343" s="4">
        <v>1766499.2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</row>
    <row r="344" spans="1:36" x14ac:dyDescent="0.25">
      <c r="A344" s="4">
        <v>4008</v>
      </c>
      <c r="B344" s="4">
        <v>7</v>
      </c>
      <c r="C344" s="4" t="s">
        <v>345</v>
      </c>
      <c r="D344" s="4">
        <v>0</v>
      </c>
      <c r="E344" s="4">
        <v>0</v>
      </c>
      <c r="F344" s="4">
        <v>640</v>
      </c>
      <c r="G344" s="4">
        <v>690.1</v>
      </c>
      <c r="H344" s="4">
        <v>4442864</v>
      </c>
      <c r="I344" s="4">
        <v>0</v>
      </c>
      <c r="J344" s="4">
        <v>34490</v>
      </c>
      <c r="K344" s="4">
        <v>22375</v>
      </c>
      <c r="L344" s="4">
        <v>0</v>
      </c>
      <c r="M344" s="4">
        <v>20731</v>
      </c>
      <c r="N344" s="4">
        <v>0</v>
      </c>
      <c r="O344" s="4">
        <v>156348</v>
      </c>
      <c r="P344" s="4">
        <v>82761</v>
      </c>
      <c r="Q344" s="4">
        <v>8971</v>
      </c>
      <c r="R344" s="4">
        <v>863</v>
      </c>
      <c r="S344" s="4">
        <v>0</v>
      </c>
      <c r="T344" s="4">
        <v>129738.8</v>
      </c>
      <c r="U344" s="4">
        <v>0</v>
      </c>
      <c r="V344" s="4">
        <v>0</v>
      </c>
      <c r="W344" s="4">
        <v>0</v>
      </c>
      <c r="X344" s="4">
        <v>0</v>
      </c>
      <c r="Y344" s="4">
        <v>33536</v>
      </c>
      <c r="Z344" s="4">
        <v>9575</v>
      </c>
      <c r="AA344" s="4">
        <v>0</v>
      </c>
      <c r="AB344" s="4">
        <v>4942252.8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</row>
    <row r="345" spans="1:36" x14ac:dyDescent="0.25">
      <c r="A345" s="4">
        <v>4011</v>
      </c>
      <c r="B345" s="4">
        <v>7</v>
      </c>
      <c r="C345" s="4" t="s">
        <v>346</v>
      </c>
      <c r="D345" s="4">
        <v>0</v>
      </c>
      <c r="E345" s="4">
        <v>0</v>
      </c>
      <c r="F345" s="4">
        <v>951</v>
      </c>
      <c r="G345" s="4">
        <v>984.2</v>
      </c>
      <c r="H345" s="4">
        <v>6336280</v>
      </c>
      <c r="I345" s="4">
        <v>15497</v>
      </c>
      <c r="J345" s="4">
        <v>1349583</v>
      </c>
      <c r="K345" s="4">
        <v>70950</v>
      </c>
      <c r="L345" s="4">
        <v>0</v>
      </c>
      <c r="M345" s="4">
        <v>29565</v>
      </c>
      <c r="N345" s="4">
        <v>0</v>
      </c>
      <c r="O345" s="4">
        <v>222979</v>
      </c>
      <c r="P345" s="4">
        <v>118032</v>
      </c>
      <c r="Q345" s="4">
        <v>12795</v>
      </c>
      <c r="R345" s="4">
        <v>248225</v>
      </c>
      <c r="S345" s="4">
        <v>0</v>
      </c>
      <c r="T345" s="4">
        <v>119088.20000000001</v>
      </c>
      <c r="U345" s="4">
        <v>0</v>
      </c>
      <c r="V345" s="4">
        <v>0</v>
      </c>
      <c r="W345" s="4">
        <v>0</v>
      </c>
      <c r="X345" s="4">
        <v>226926</v>
      </c>
      <c r="Y345" s="4">
        <v>0</v>
      </c>
      <c r="Z345" s="4">
        <v>14699</v>
      </c>
      <c r="AA345" s="4">
        <v>0</v>
      </c>
      <c r="AB345" s="4">
        <v>8537693.1999999993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</row>
    <row r="346" spans="1:36" x14ac:dyDescent="0.25">
      <c r="A346" s="4">
        <v>4015</v>
      </c>
      <c r="B346" s="4">
        <v>7</v>
      </c>
      <c r="C346" s="4" t="s">
        <v>347</v>
      </c>
      <c r="D346" s="4">
        <v>0</v>
      </c>
      <c r="E346" s="4">
        <v>0</v>
      </c>
      <c r="F346" s="4">
        <v>762.8</v>
      </c>
      <c r="G346" s="4">
        <v>839.6</v>
      </c>
      <c r="H346" s="4">
        <v>5405345</v>
      </c>
      <c r="I346" s="4">
        <v>13221</v>
      </c>
      <c r="J346" s="4">
        <v>1980254</v>
      </c>
      <c r="K346" s="4">
        <v>152640</v>
      </c>
      <c r="L346" s="4">
        <v>0</v>
      </c>
      <c r="M346" s="4">
        <v>25222</v>
      </c>
      <c r="N346" s="4">
        <v>0</v>
      </c>
      <c r="O346" s="4">
        <v>190219</v>
      </c>
      <c r="P346" s="4">
        <v>100690</v>
      </c>
      <c r="Q346" s="4">
        <v>10915</v>
      </c>
      <c r="R346" s="4">
        <v>31460</v>
      </c>
      <c r="S346" s="4">
        <v>0</v>
      </c>
      <c r="T346" s="4">
        <v>162042.80000000002</v>
      </c>
      <c r="U346" s="4">
        <v>0</v>
      </c>
      <c r="V346" s="4">
        <v>0</v>
      </c>
      <c r="W346" s="4">
        <v>0</v>
      </c>
      <c r="X346" s="4">
        <v>201684</v>
      </c>
      <c r="Y346" s="4">
        <v>0</v>
      </c>
      <c r="Z346" s="4">
        <v>17712</v>
      </c>
      <c r="AA346" s="4">
        <v>0</v>
      </c>
      <c r="AB346" s="4">
        <v>8089720.7999999998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</row>
    <row r="347" spans="1:36" x14ac:dyDescent="0.25">
      <c r="A347" s="4">
        <v>4016</v>
      </c>
      <c r="B347" s="4">
        <v>7</v>
      </c>
      <c r="C347" s="4" t="s">
        <v>348</v>
      </c>
      <c r="D347" s="4">
        <v>0</v>
      </c>
      <c r="E347" s="4">
        <v>0</v>
      </c>
      <c r="F347" s="4">
        <v>223</v>
      </c>
      <c r="G347" s="4">
        <v>233.60000000000002</v>
      </c>
      <c r="H347" s="4">
        <v>1503917</v>
      </c>
      <c r="I347" s="4">
        <v>0</v>
      </c>
      <c r="J347" s="4">
        <v>5095</v>
      </c>
      <c r="K347" s="4">
        <v>17979</v>
      </c>
      <c r="L347" s="4">
        <v>0</v>
      </c>
      <c r="M347" s="4">
        <v>7017</v>
      </c>
      <c r="N347" s="4">
        <v>9961</v>
      </c>
      <c r="O347" s="4">
        <v>52924</v>
      </c>
      <c r="P347" s="4">
        <v>28015</v>
      </c>
      <c r="Q347" s="4">
        <v>3037</v>
      </c>
      <c r="R347" s="4">
        <v>0</v>
      </c>
      <c r="S347" s="4">
        <v>0</v>
      </c>
      <c r="T347" s="4">
        <v>18454.400000000001</v>
      </c>
      <c r="U347" s="4">
        <v>-80044</v>
      </c>
      <c r="V347" s="4">
        <v>0</v>
      </c>
      <c r="W347" s="4">
        <v>0</v>
      </c>
      <c r="X347" s="4">
        <v>0</v>
      </c>
      <c r="Y347" s="4">
        <v>0</v>
      </c>
      <c r="Z347" s="4">
        <v>3978</v>
      </c>
      <c r="AA347" s="4">
        <v>0</v>
      </c>
      <c r="AB347" s="4">
        <v>1570333.4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</row>
    <row r="348" spans="1:36" x14ac:dyDescent="0.25">
      <c r="A348" s="4">
        <v>4017</v>
      </c>
      <c r="B348" s="4">
        <v>7</v>
      </c>
      <c r="C348" s="4" t="s">
        <v>349</v>
      </c>
      <c r="D348" s="4">
        <v>0</v>
      </c>
      <c r="E348" s="4">
        <v>0</v>
      </c>
      <c r="F348" s="4">
        <v>3749</v>
      </c>
      <c r="G348" s="4">
        <v>4280.3999999999996</v>
      </c>
      <c r="H348" s="4">
        <v>27557215</v>
      </c>
      <c r="I348" s="4">
        <v>67400</v>
      </c>
      <c r="J348" s="4">
        <v>4087382</v>
      </c>
      <c r="K348" s="4">
        <v>316324</v>
      </c>
      <c r="L348" s="4">
        <v>0</v>
      </c>
      <c r="M348" s="4">
        <v>128583</v>
      </c>
      <c r="N348" s="4">
        <v>0</v>
      </c>
      <c r="O348" s="4">
        <v>969762</v>
      </c>
      <c r="P348" s="4">
        <v>513334</v>
      </c>
      <c r="Q348" s="4">
        <v>55645</v>
      </c>
      <c r="R348" s="4">
        <v>411774</v>
      </c>
      <c r="S348" s="4">
        <v>0</v>
      </c>
      <c r="T348" s="4">
        <v>496526.39999999997</v>
      </c>
      <c r="U348" s="4">
        <v>0</v>
      </c>
      <c r="V348" s="4">
        <v>0</v>
      </c>
      <c r="W348" s="4">
        <v>0</v>
      </c>
      <c r="X348" s="4">
        <v>864034</v>
      </c>
      <c r="Y348" s="4">
        <v>0</v>
      </c>
      <c r="Z348" s="4">
        <v>50332</v>
      </c>
      <c r="AA348" s="4">
        <v>0</v>
      </c>
      <c r="AB348" s="4">
        <v>34654277.399999999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</row>
    <row r="349" spans="1:36" x14ac:dyDescent="0.25">
      <c r="A349" s="4">
        <v>4018</v>
      </c>
      <c r="B349" s="4">
        <v>7</v>
      </c>
      <c r="C349" s="4" t="s">
        <v>350</v>
      </c>
      <c r="D349" s="4">
        <v>0</v>
      </c>
      <c r="E349" s="4">
        <v>0</v>
      </c>
      <c r="F349" s="4">
        <v>456</v>
      </c>
      <c r="G349" s="4">
        <v>475.20000000000005</v>
      </c>
      <c r="H349" s="4">
        <v>3059338</v>
      </c>
      <c r="I349" s="4">
        <v>0</v>
      </c>
      <c r="J349" s="4">
        <v>910173</v>
      </c>
      <c r="K349" s="4">
        <v>133560</v>
      </c>
      <c r="L349" s="4">
        <v>0</v>
      </c>
      <c r="M349" s="4">
        <v>14275</v>
      </c>
      <c r="N349" s="4">
        <v>0</v>
      </c>
      <c r="O349" s="4">
        <v>107661</v>
      </c>
      <c r="P349" s="4">
        <v>56989</v>
      </c>
      <c r="Q349" s="4">
        <v>6178</v>
      </c>
      <c r="R349" s="4">
        <v>118833</v>
      </c>
      <c r="S349" s="4">
        <v>0</v>
      </c>
      <c r="T349" s="4">
        <v>95515.200000000012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9193</v>
      </c>
      <c r="AA349" s="4">
        <v>0</v>
      </c>
      <c r="AB349" s="4">
        <v>4511715.2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</row>
    <row r="350" spans="1:36" x14ac:dyDescent="0.25">
      <c r="A350" s="4">
        <v>4020</v>
      </c>
      <c r="B350" s="4">
        <v>7</v>
      </c>
      <c r="C350" s="4" t="s">
        <v>351</v>
      </c>
      <c r="D350" s="4">
        <v>0</v>
      </c>
      <c r="E350" s="4">
        <v>0</v>
      </c>
      <c r="F350" s="4">
        <v>1358</v>
      </c>
      <c r="G350" s="4">
        <v>1416</v>
      </c>
      <c r="H350" s="4">
        <v>9116208</v>
      </c>
      <c r="I350" s="4">
        <v>0</v>
      </c>
      <c r="J350" s="4">
        <v>826916</v>
      </c>
      <c r="K350" s="4">
        <v>14720</v>
      </c>
      <c r="L350" s="4">
        <v>0</v>
      </c>
      <c r="M350" s="4">
        <v>42537</v>
      </c>
      <c r="N350" s="4">
        <v>116852</v>
      </c>
      <c r="O350" s="4">
        <v>320807</v>
      </c>
      <c r="P350" s="4">
        <v>169816</v>
      </c>
      <c r="Q350" s="4">
        <v>18408</v>
      </c>
      <c r="R350" s="4">
        <v>27343</v>
      </c>
      <c r="S350" s="4">
        <v>0</v>
      </c>
      <c r="T350" s="4">
        <v>117528</v>
      </c>
      <c r="U350" s="4">
        <v>0</v>
      </c>
      <c r="V350" s="4">
        <v>0</v>
      </c>
      <c r="W350" s="4">
        <v>0</v>
      </c>
      <c r="X350" s="4">
        <v>343796</v>
      </c>
      <c r="Y350" s="4">
        <v>0</v>
      </c>
      <c r="Z350" s="4">
        <v>34465</v>
      </c>
      <c r="AA350" s="4">
        <v>0</v>
      </c>
      <c r="AB350" s="4">
        <v>10805600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</row>
    <row r="351" spans="1:36" x14ac:dyDescent="0.25">
      <c r="A351" s="4">
        <v>4025</v>
      </c>
      <c r="B351" s="4">
        <v>7</v>
      </c>
      <c r="C351" s="4" t="s">
        <v>352</v>
      </c>
      <c r="D351" s="4">
        <v>0</v>
      </c>
      <c r="E351" s="4">
        <v>0</v>
      </c>
      <c r="F351" s="4">
        <v>225</v>
      </c>
      <c r="G351" s="4">
        <v>256.79999999999995</v>
      </c>
      <c r="H351" s="4">
        <v>1653278</v>
      </c>
      <c r="I351" s="4">
        <v>0</v>
      </c>
      <c r="J351" s="4">
        <v>69652</v>
      </c>
      <c r="K351" s="4">
        <v>17945</v>
      </c>
      <c r="L351" s="4">
        <v>0</v>
      </c>
      <c r="M351" s="4">
        <v>7714</v>
      </c>
      <c r="N351" s="4">
        <v>0</v>
      </c>
      <c r="O351" s="4">
        <v>58180</v>
      </c>
      <c r="P351" s="4">
        <v>30797</v>
      </c>
      <c r="Q351" s="4">
        <v>3338</v>
      </c>
      <c r="R351" s="4">
        <v>2416</v>
      </c>
      <c r="S351" s="4">
        <v>0</v>
      </c>
      <c r="T351" s="4">
        <v>32870.399999999994</v>
      </c>
      <c r="U351" s="4">
        <v>0</v>
      </c>
      <c r="V351" s="4">
        <v>0</v>
      </c>
      <c r="W351" s="4">
        <v>0</v>
      </c>
      <c r="X351" s="4">
        <v>57552</v>
      </c>
      <c r="Y351" s="4">
        <v>0</v>
      </c>
      <c r="Z351" s="4">
        <v>5987</v>
      </c>
      <c r="AA351" s="4">
        <v>0</v>
      </c>
      <c r="AB351" s="4">
        <v>1882177.4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</row>
    <row r="352" spans="1:36" x14ac:dyDescent="0.25">
      <c r="A352" s="4">
        <v>4026</v>
      </c>
      <c r="B352" s="4">
        <v>7</v>
      </c>
      <c r="C352" s="4" t="s">
        <v>353</v>
      </c>
      <c r="D352" s="4">
        <v>0</v>
      </c>
      <c r="E352" s="4">
        <v>0</v>
      </c>
      <c r="F352" s="4">
        <v>65</v>
      </c>
      <c r="G352" s="4">
        <v>73.400000000000006</v>
      </c>
      <c r="H352" s="4">
        <v>472549</v>
      </c>
      <c r="I352" s="4">
        <v>0</v>
      </c>
      <c r="J352" s="4">
        <v>82249</v>
      </c>
      <c r="K352" s="4">
        <v>0</v>
      </c>
      <c r="L352" s="4">
        <v>0</v>
      </c>
      <c r="M352" s="4">
        <v>2205</v>
      </c>
      <c r="N352" s="4">
        <v>20243</v>
      </c>
      <c r="O352" s="4">
        <v>16629</v>
      </c>
      <c r="P352" s="4">
        <v>8803</v>
      </c>
      <c r="Q352" s="4">
        <v>954</v>
      </c>
      <c r="R352" s="4">
        <v>0</v>
      </c>
      <c r="S352" s="4">
        <v>0</v>
      </c>
      <c r="T352" s="4">
        <v>18937.2</v>
      </c>
      <c r="U352" s="4">
        <v>0</v>
      </c>
      <c r="V352" s="4">
        <v>0</v>
      </c>
      <c r="W352" s="4">
        <v>0</v>
      </c>
      <c r="X352" s="4">
        <v>17165</v>
      </c>
      <c r="Y352" s="4">
        <v>5048</v>
      </c>
      <c r="Z352" s="4">
        <v>2498</v>
      </c>
      <c r="AA352" s="4">
        <v>0</v>
      </c>
      <c r="AB352" s="4">
        <v>630115.19999999995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</row>
    <row r="353" spans="1:36" x14ac:dyDescent="0.25">
      <c r="A353" s="4">
        <v>4027</v>
      </c>
      <c r="B353" s="4">
        <v>7</v>
      </c>
      <c r="C353" s="4" t="s">
        <v>354</v>
      </c>
      <c r="D353" s="4">
        <v>0</v>
      </c>
      <c r="E353" s="4">
        <v>0</v>
      </c>
      <c r="F353" s="4">
        <v>925</v>
      </c>
      <c r="G353" s="4">
        <v>1000</v>
      </c>
      <c r="H353" s="4">
        <v>6438000</v>
      </c>
      <c r="I353" s="4">
        <v>15746</v>
      </c>
      <c r="J353" s="4">
        <v>2455721</v>
      </c>
      <c r="K353" s="4">
        <v>71361</v>
      </c>
      <c r="L353" s="4">
        <v>0</v>
      </c>
      <c r="M353" s="4">
        <v>30040</v>
      </c>
      <c r="N353" s="4">
        <v>0</v>
      </c>
      <c r="O353" s="4">
        <v>226559</v>
      </c>
      <c r="P353" s="4">
        <v>119927</v>
      </c>
      <c r="Q353" s="4">
        <v>13000</v>
      </c>
      <c r="R353" s="4">
        <v>257870</v>
      </c>
      <c r="S353" s="4">
        <v>0</v>
      </c>
      <c r="T353" s="4">
        <v>136000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11337</v>
      </c>
      <c r="AA353" s="4">
        <v>0</v>
      </c>
      <c r="AB353" s="4">
        <v>9775561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</row>
    <row r="354" spans="1:36" x14ac:dyDescent="0.25">
      <c r="A354" s="4">
        <v>4029</v>
      </c>
      <c r="B354" s="4">
        <v>7</v>
      </c>
      <c r="C354" s="4" t="s">
        <v>355</v>
      </c>
      <c r="D354" s="4">
        <v>0</v>
      </c>
      <c r="E354" s="4">
        <v>0</v>
      </c>
      <c r="F354" s="4">
        <v>504.4</v>
      </c>
      <c r="G354" s="4">
        <v>524.4</v>
      </c>
      <c r="H354" s="4">
        <v>3376087</v>
      </c>
      <c r="I354" s="4">
        <v>0</v>
      </c>
      <c r="J354" s="4">
        <v>1347119</v>
      </c>
      <c r="K354" s="4">
        <v>200340</v>
      </c>
      <c r="L354" s="4">
        <v>0</v>
      </c>
      <c r="M354" s="4">
        <v>15753</v>
      </c>
      <c r="N354" s="4">
        <v>0</v>
      </c>
      <c r="O354" s="4">
        <v>118807</v>
      </c>
      <c r="P354" s="4">
        <v>62890</v>
      </c>
      <c r="Q354" s="4">
        <v>6817</v>
      </c>
      <c r="R354" s="4">
        <v>0</v>
      </c>
      <c r="S354" s="4">
        <v>0</v>
      </c>
      <c r="T354" s="4">
        <v>102258</v>
      </c>
      <c r="U354" s="4">
        <v>0</v>
      </c>
      <c r="V354" s="4">
        <v>0</v>
      </c>
      <c r="W354" s="4">
        <v>0</v>
      </c>
      <c r="X354" s="4">
        <v>119647</v>
      </c>
      <c r="Y354" s="4">
        <v>0</v>
      </c>
      <c r="Z354" s="4">
        <v>9482</v>
      </c>
      <c r="AA354" s="4">
        <v>0</v>
      </c>
      <c r="AB354" s="4">
        <v>5239553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</row>
    <row r="355" spans="1:36" x14ac:dyDescent="0.25">
      <c r="A355" s="4">
        <v>4030</v>
      </c>
      <c r="B355" s="4">
        <v>7</v>
      </c>
      <c r="C355" s="4" t="s">
        <v>356</v>
      </c>
      <c r="D355" s="4">
        <v>0</v>
      </c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</row>
    <row r="356" spans="1:36" x14ac:dyDescent="0.25">
      <c r="A356" s="4">
        <v>4031</v>
      </c>
      <c r="B356" s="4">
        <v>7</v>
      </c>
      <c r="C356" s="4" t="s">
        <v>357</v>
      </c>
      <c r="D356" s="4">
        <v>0</v>
      </c>
      <c r="E356" s="4">
        <v>0</v>
      </c>
      <c r="F356" s="4">
        <v>85</v>
      </c>
      <c r="G356" s="4">
        <v>102</v>
      </c>
      <c r="H356" s="4">
        <v>656676</v>
      </c>
      <c r="I356" s="4">
        <v>0</v>
      </c>
      <c r="J356" s="4">
        <v>267072</v>
      </c>
      <c r="K356" s="4">
        <v>0</v>
      </c>
      <c r="L356" s="4">
        <v>0</v>
      </c>
      <c r="M356" s="4">
        <v>3064</v>
      </c>
      <c r="N356" s="4">
        <v>0</v>
      </c>
      <c r="O356" s="4">
        <v>23109</v>
      </c>
      <c r="P356" s="4">
        <v>12233</v>
      </c>
      <c r="Q356" s="4">
        <v>1326</v>
      </c>
      <c r="R356" s="4">
        <v>0</v>
      </c>
      <c r="S356" s="4">
        <v>0</v>
      </c>
      <c r="T356" s="4">
        <v>17952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1569</v>
      </c>
      <c r="AA356" s="4">
        <v>0</v>
      </c>
      <c r="AB356" s="4">
        <v>983001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</row>
    <row r="357" spans="1:36" x14ac:dyDescent="0.25">
      <c r="A357" s="4">
        <v>4032</v>
      </c>
      <c r="B357" s="4">
        <v>7</v>
      </c>
      <c r="C357" s="4" t="s">
        <v>358</v>
      </c>
      <c r="D357" s="4">
        <v>0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4751</v>
      </c>
      <c r="AA357" s="4">
        <v>0</v>
      </c>
      <c r="AB357" s="4">
        <v>4751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</row>
    <row r="358" spans="1:36" x14ac:dyDescent="0.25">
      <c r="A358" s="4">
        <v>4035</v>
      </c>
      <c r="B358" s="4">
        <v>7</v>
      </c>
      <c r="C358" s="4" t="s">
        <v>359</v>
      </c>
      <c r="D358" s="4">
        <v>0</v>
      </c>
      <c r="E358" s="4">
        <v>0</v>
      </c>
      <c r="F358" s="4">
        <v>285</v>
      </c>
      <c r="G358" s="4">
        <v>285</v>
      </c>
      <c r="H358" s="4">
        <v>1834830</v>
      </c>
      <c r="I358" s="4">
        <v>0</v>
      </c>
      <c r="J358" s="4">
        <v>671656</v>
      </c>
      <c r="K358" s="4">
        <v>38160</v>
      </c>
      <c r="L358" s="4">
        <v>0</v>
      </c>
      <c r="M358" s="4">
        <v>8561</v>
      </c>
      <c r="N358" s="4">
        <v>0</v>
      </c>
      <c r="O358" s="4">
        <v>64569</v>
      </c>
      <c r="P358" s="4">
        <v>34179</v>
      </c>
      <c r="Q358" s="4">
        <v>3705</v>
      </c>
      <c r="R358" s="4">
        <v>94460</v>
      </c>
      <c r="S358" s="4">
        <v>0</v>
      </c>
      <c r="T358" s="4">
        <v>58140</v>
      </c>
      <c r="U358" s="4">
        <v>0</v>
      </c>
      <c r="V358" s="4">
        <v>0</v>
      </c>
      <c r="W358" s="4">
        <v>0</v>
      </c>
      <c r="X358" s="4">
        <v>72949</v>
      </c>
      <c r="Y358" s="4">
        <v>12621</v>
      </c>
      <c r="Z358" s="4">
        <v>6589</v>
      </c>
      <c r="AA358" s="4">
        <v>0</v>
      </c>
      <c r="AB358" s="4">
        <v>2827470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</row>
    <row r="359" spans="1:36" x14ac:dyDescent="0.25">
      <c r="A359" s="4">
        <v>4036</v>
      </c>
      <c r="B359" s="4">
        <v>7</v>
      </c>
      <c r="C359" s="4" t="s">
        <v>360</v>
      </c>
      <c r="D359" s="4">
        <v>0</v>
      </c>
      <c r="E359" s="4">
        <v>0</v>
      </c>
      <c r="F359" s="4">
        <v>83</v>
      </c>
      <c r="G359" s="4">
        <v>99.6</v>
      </c>
      <c r="H359" s="4">
        <v>641225</v>
      </c>
      <c r="I359" s="4">
        <v>0</v>
      </c>
      <c r="J359" s="4">
        <v>222448</v>
      </c>
      <c r="K359" s="4">
        <v>0</v>
      </c>
      <c r="L359" s="4">
        <v>0</v>
      </c>
      <c r="M359" s="4">
        <v>2992</v>
      </c>
      <c r="N359" s="4">
        <v>0</v>
      </c>
      <c r="O359" s="4">
        <v>22565</v>
      </c>
      <c r="P359" s="4">
        <v>11945</v>
      </c>
      <c r="Q359" s="4">
        <v>1295</v>
      </c>
      <c r="R359" s="4">
        <v>0</v>
      </c>
      <c r="S359" s="4">
        <v>0</v>
      </c>
      <c r="T359" s="4">
        <v>19521.599999999999</v>
      </c>
      <c r="U359" s="4">
        <v>0</v>
      </c>
      <c r="V359" s="4">
        <v>0</v>
      </c>
      <c r="W359" s="4">
        <v>0</v>
      </c>
      <c r="X359" s="4">
        <v>21708</v>
      </c>
      <c r="Y359" s="4">
        <v>0</v>
      </c>
      <c r="Z359" s="4">
        <v>2986</v>
      </c>
      <c r="AA359" s="4">
        <v>0</v>
      </c>
      <c r="AB359" s="4">
        <v>924977.6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</row>
    <row r="360" spans="1:36" x14ac:dyDescent="0.25">
      <c r="A360" s="4">
        <v>4038</v>
      </c>
      <c r="B360" s="4">
        <v>7</v>
      </c>
      <c r="C360" s="4" t="s">
        <v>361</v>
      </c>
      <c r="D360" s="4">
        <v>0</v>
      </c>
      <c r="E360" s="4">
        <v>0</v>
      </c>
      <c r="F360" s="4">
        <v>385</v>
      </c>
      <c r="G360" s="4">
        <v>401.79999999999995</v>
      </c>
      <c r="H360" s="4">
        <v>2586788</v>
      </c>
      <c r="I360" s="4">
        <v>6327</v>
      </c>
      <c r="J360" s="4">
        <v>1254736</v>
      </c>
      <c r="K360" s="4">
        <v>47700</v>
      </c>
      <c r="L360" s="4">
        <v>0</v>
      </c>
      <c r="M360" s="4">
        <v>12070</v>
      </c>
      <c r="N360" s="4">
        <v>0</v>
      </c>
      <c r="O360" s="4">
        <v>91031</v>
      </c>
      <c r="P360" s="4">
        <v>48187</v>
      </c>
      <c r="Q360" s="4">
        <v>5223</v>
      </c>
      <c r="R360" s="4">
        <v>31405</v>
      </c>
      <c r="S360" s="4">
        <v>0</v>
      </c>
      <c r="T360" s="4">
        <v>15268.399999999998</v>
      </c>
      <c r="U360" s="4">
        <v>0</v>
      </c>
      <c r="V360" s="4">
        <v>0</v>
      </c>
      <c r="W360" s="4">
        <v>0</v>
      </c>
      <c r="X360" s="4">
        <v>98191</v>
      </c>
      <c r="Y360" s="4">
        <v>25963</v>
      </c>
      <c r="Z360" s="4">
        <v>9354</v>
      </c>
      <c r="AA360" s="4">
        <v>0</v>
      </c>
      <c r="AB360" s="4">
        <v>4134052.4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</row>
    <row r="361" spans="1:36" x14ac:dyDescent="0.25">
      <c r="A361" s="4">
        <v>4039</v>
      </c>
      <c r="B361" s="4">
        <v>7</v>
      </c>
      <c r="C361" s="4" t="s">
        <v>362</v>
      </c>
      <c r="D361" s="4">
        <v>0</v>
      </c>
      <c r="E361" s="4">
        <v>0</v>
      </c>
      <c r="F361" s="4">
        <v>325</v>
      </c>
      <c r="G361" s="4">
        <v>390</v>
      </c>
      <c r="H361" s="4">
        <v>2510820</v>
      </c>
      <c r="I361" s="4">
        <v>0</v>
      </c>
      <c r="J361" s="4">
        <v>802897</v>
      </c>
      <c r="K361" s="4">
        <v>0</v>
      </c>
      <c r="L361" s="4">
        <v>0</v>
      </c>
      <c r="M361" s="4">
        <v>11716</v>
      </c>
      <c r="N361" s="4">
        <v>0</v>
      </c>
      <c r="O361" s="4">
        <v>88358</v>
      </c>
      <c r="P361" s="4">
        <v>46771</v>
      </c>
      <c r="Q361" s="4">
        <v>5070</v>
      </c>
      <c r="R361" s="4">
        <v>34449</v>
      </c>
      <c r="S361" s="4">
        <v>0</v>
      </c>
      <c r="T361" s="4">
        <v>56940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4134</v>
      </c>
      <c r="AA361" s="4">
        <v>0</v>
      </c>
      <c r="AB361" s="4">
        <v>3561155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</row>
    <row r="362" spans="1:36" x14ac:dyDescent="0.25">
      <c r="A362" s="4">
        <v>4042</v>
      </c>
      <c r="B362" s="4">
        <v>7</v>
      </c>
      <c r="C362" s="4" t="s">
        <v>363</v>
      </c>
      <c r="D362" s="4">
        <v>0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</row>
    <row r="363" spans="1:36" x14ac:dyDescent="0.25">
      <c r="A363" s="4">
        <v>4043</v>
      </c>
      <c r="B363" s="4">
        <v>7</v>
      </c>
      <c r="C363" s="4" t="s">
        <v>364</v>
      </c>
      <c r="D363" s="4">
        <v>0</v>
      </c>
      <c r="E363" s="4">
        <v>0</v>
      </c>
      <c r="F363" s="4">
        <v>492</v>
      </c>
      <c r="G363" s="4">
        <v>570.80000000000007</v>
      </c>
      <c r="H363" s="4">
        <v>3674810</v>
      </c>
      <c r="I363" s="4">
        <v>8988</v>
      </c>
      <c r="J363" s="4">
        <v>4815</v>
      </c>
      <c r="K363" s="4">
        <v>15847</v>
      </c>
      <c r="L363" s="4">
        <v>0</v>
      </c>
      <c r="M363" s="4">
        <v>17147</v>
      </c>
      <c r="N363" s="4">
        <v>0</v>
      </c>
      <c r="O363" s="4">
        <v>129320</v>
      </c>
      <c r="P363" s="4">
        <v>68454</v>
      </c>
      <c r="Q363" s="4">
        <v>7420</v>
      </c>
      <c r="R363" s="4">
        <v>382</v>
      </c>
      <c r="S363" s="4">
        <v>0</v>
      </c>
      <c r="T363" s="4">
        <v>82766.000000000015</v>
      </c>
      <c r="U363" s="4">
        <v>-171246</v>
      </c>
      <c r="V363" s="4">
        <v>0</v>
      </c>
      <c r="W363" s="4">
        <v>0</v>
      </c>
      <c r="X363" s="4">
        <v>0</v>
      </c>
      <c r="Y363" s="4">
        <v>0</v>
      </c>
      <c r="Z363" s="4">
        <v>7779</v>
      </c>
      <c r="AA363" s="4">
        <v>0</v>
      </c>
      <c r="AB363" s="4">
        <v>3846482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</row>
    <row r="364" spans="1:36" x14ac:dyDescent="0.25">
      <c r="A364" s="4">
        <v>4049</v>
      </c>
      <c r="B364" s="4">
        <v>7</v>
      </c>
      <c r="C364" s="4" t="s">
        <v>365</v>
      </c>
      <c r="D364" s="4">
        <v>0</v>
      </c>
      <c r="E364" s="4">
        <v>0</v>
      </c>
      <c r="F364" s="4">
        <v>175</v>
      </c>
      <c r="G364" s="4">
        <v>210</v>
      </c>
      <c r="H364" s="4">
        <v>1351980</v>
      </c>
      <c r="I364" s="4">
        <v>0</v>
      </c>
      <c r="J364" s="4">
        <v>64556</v>
      </c>
      <c r="K364" s="4">
        <v>19049</v>
      </c>
      <c r="L364" s="4">
        <v>0</v>
      </c>
      <c r="M364" s="4">
        <v>6308</v>
      </c>
      <c r="N364" s="4">
        <v>0</v>
      </c>
      <c r="O364" s="4">
        <v>47577</v>
      </c>
      <c r="P364" s="4">
        <v>25185</v>
      </c>
      <c r="Q364" s="4">
        <v>2730</v>
      </c>
      <c r="R364" s="4">
        <v>0</v>
      </c>
      <c r="S364" s="4">
        <v>0</v>
      </c>
      <c r="T364" s="4">
        <v>36330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3230</v>
      </c>
      <c r="AA364" s="4">
        <v>0</v>
      </c>
      <c r="AB364" s="4">
        <v>1556945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</row>
    <row r="365" spans="1:36" x14ac:dyDescent="0.25">
      <c r="A365" s="4">
        <v>4050</v>
      </c>
      <c r="B365" s="4">
        <v>7</v>
      </c>
      <c r="C365" s="4" t="s">
        <v>366</v>
      </c>
      <c r="D365" s="4">
        <v>0</v>
      </c>
      <c r="E365" s="4">
        <v>0</v>
      </c>
      <c r="F365" s="4">
        <v>84</v>
      </c>
      <c r="G365" s="4">
        <v>86.4</v>
      </c>
      <c r="H365" s="4">
        <v>556243</v>
      </c>
      <c r="I365" s="4">
        <v>0</v>
      </c>
      <c r="J365" s="4">
        <v>93839</v>
      </c>
      <c r="K365" s="4">
        <v>0</v>
      </c>
      <c r="L365" s="4">
        <v>0</v>
      </c>
      <c r="M365" s="4">
        <v>2595</v>
      </c>
      <c r="N365" s="4">
        <v>19436</v>
      </c>
      <c r="O365" s="4">
        <v>19575</v>
      </c>
      <c r="P365" s="4">
        <v>10362</v>
      </c>
      <c r="Q365" s="4">
        <v>1123</v>
      </c>
      <c r="R365" s="4">
        <v>0</v>
      </c>
      <c r="S365" s="4">
        <v>0</v>
      </c>
      <c r="T365" s="4">
        <v>10886.400000000001</v>
      </c>
      <c r="U365" s="4">
        <v>0</v>
      </c>
      <c r="V365" s="4">
        <v>0</v>
      </c>
      <c r="W365" s="4">
        <v>0</v>
      </c>
      <c r="X365" s="4">
        <v>0</v>
      </c>
      <c r="Y365" s="4">
        <v>361</v>
      </c>
      <c r="Z365" s="4">
        <v>1605</v>
      </c>
      <c r="AA365" s="4">
        <v>0</v>
      </c>
      <c r="AB365" s="4">
        <v>716025.4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</row>
    <row r="366" spans="1:36" x14ac:dyDescent="0.25">
      <c r="A366" s="4">
        <v>4053</v>
      </c>
      <c r="B366" s="4">
        <v>7</v>
      </c>
      <c r="C366" s="4" t="s">
        <v>367</v>
      </c>
      <c r="D366" s="4">
        <v>0</v>
      </c>
      <c r="E366" s="4">
        <v>0</v>
      </c>
      <c r="F366" s="4">
        <v>440</v>
      </c>
      <c r="G366" s="4">
        <v>513</v>
      </c>
      <c r="H366" s="4">
        <v>3302694</v>
      </c>
      <c r="I366" s="4">
        <v>0</v>
      </c>
      <c r="J366" s="4">
        <v>38913</v>
      </c>
      <c r="K366" s="4">
        <v>16056</v>
      </c>
      <c r="L366" s="4">
        <v>0</v>
      </c>
      <c r="M366" s="4">
        <v>15411</v>
      </c>
      <c r="N366" s="4">
        <v>38364</v>
      </c>
      <c r="O366" s="4">
        <v>116225</v>
      </c>
      <c r="P366" s="4">
        <v>61522</v>
      </c>
      <c r="Q366" s="4">
        <v>6669</v>
      </c>
      <c r="R366" s="4">
        <v>2067</v>
      </c>
      <c r="S366" s="4">
        <v>0</v>
      </c>
      <c r="T366" s="4">
        <v>50787</v>
      </c>
      <c r="U366" s="4">
        <v>-192270</v>
      </c>
      <c r="V366" s="4">
        <v>0</v>
      </c>
      <c r="W366" s="4">
        <v>0</v>
      </c>
      <c r="X366" s="4">
        <v>0</v>
      </c>
      <c r="Y366" s="4">
        <v>0</v>
      </c>
      <c r="Z366" s="4">
        <v>8286</v>
      </c>
      <c r="AA366" s="4">
        <v>0</v>
      </c>
      <c r="AB366" s="4">
        <v>3464724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</row>
    <row r="367" spans="1:36" x14ac:dyDescent="0.25">
      <c r="A367" s="4">
        <v>4054</v>
      </c>
      <c r="B367" s="4">
        <v>7</v>
      </c>
      <c r="C367" s="4" t="s">
        <v>368</v>
      </c>
      <c r="D367" s="4">
        <v>0</v>
      </c>
      <c r="E367" s="4">
        <v>0</v>
      </c>
      <c r="F367" s="4">
        <v>94</v>
      </c>
      <c r="G367" s="4">
        <v>100.2</v>
      </c>
      <c r="H367" s="4">
        <v>645088</v>
      </c>
      <c r="I367" s="4">
        <v>0</v>
      </c>
      <c r="J367" s="4">
        <v>24860</v>
      </c>
      <c r="K367" s="4">
        <v>0</v>
      </c>
      <c r="L367" s="4">
        <v>0</v>
      </c>
      <c r="M367" s="4">
        <v>3010</v>
      </c>
      <c r="N367" s="4">
        <v>13750</v>
      </c>
      <c r="O367" s="4">
        <v>22701</v>
      </c>
      <c r="P367" s="4">
        <v>12017</v>
      </c>
      <c r="Q367" s="4">
        <v>1303</v>
      </c>
      <c r="R367" s="4">
        <v>470</v>
      </c>
      <c r="S367" s="4">
        <v>0</v>
      </c>
      <c r="T367" s="4">
        <v>11022</v>
      </c>
      <c r="U367" s="4">
        <v>-43811</v>
      </c>
      <c r="V367" s="4">
        <v>0</v>
      </c>
      <c r="W367" s="4">
        <v>0</v>
      </c>
      <c r="X367" s="4">
        <v>0</v>
      </c>
      <c r="Y367" s="4">
        <v>0</v>
      </c>
      <c r="Z367" s="4">
        <v>1753</v>
      </c>
      <c r="AA367" s="4">
        <v>0</v>
      </c>
      <c r="AB367" s="4">
        <v>692163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</row>
    <row r="368" spans="1:36" x14ac:dyDescent="0.25">
      <c r="A368" s="4">
        <v>4055</v>
      </c>
      <c r="B368" s="4">
        <v>7</v>
      </c>
      <c r="C368" s="4" t="s">
        <v>369</v>
      </c>
      <c r="D368" s="4">
        <v>0</v>
      </c>
      <c r="E368" s="4">
        <v>0</v>
      </c>
      <c r="F368" s="4">
        <v>150</v>
      </c>
      <c r="G368" s="4">
        <v>150</v>
      </c>
      <c r="H368" s="4">
        <v>965700</v>
      </c>
      <c r="I368" s="4">
        <v>2362</v>
      </c>
      <c r="J368" s="4">
        <v>57054</v>
      </c>
      <c r="K368" s="4">
        <v>0</v>
      </c>
      <c r="L368" s="4">
        <v>0</v>
      </c>
      <c r="M368" s="4">
        <v>4506</v>
      </c>
      <c r="N368" s="4">
        <v>14919</v>
      </c>
      <c r="O368" s="4">
        <v>33984</v>
      </c>
      <c r="P368" s="4">
        <v>17989</v>
      </c>
      <c r="Q368" s="4">
        <v>1950</v>
      </c>
      <c r="R368" s="4">
        <v>800</v>
      </c>
      <c r="S368" s="4">
        <v>0</v>
      </c>
      <c r="T368" s="4">
        <v>34050</v>
      </c>
      <c r="U368" s="4">
        <v>-59921</v>
      </c>
      <c r="V368" s="4">
        <v>0</v>
      </c>
      <c r="W368" s="4">
        <v>0</v>
      </c>
      <c r="X368" s="4">
        <v>0</v>
      </c>
      <c r="Y368" s="4">
        <v>0</v>
      </c>
      <c r="Z368" s="4">
        <v>2492</v>
      </c>
      <c r="AA368" s="4">
        <v>0</v>
      </c>
      <c r="AB368" s="4">
        <v>1075885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</row>
    <row r="369" spans="1:36" x14ac:dyDescent="0.25">
      <c r="A369" s="4">
        <v>4056</v>
      </c>
      <c r="B369" s="4">
        <v>7</v>
      </c>
      <c r="C369" s="4" t="s">
        <v>370</v>
      </c>
      <c r="D369" s="4">
        <v>0</v>
      </c>
      <c r="E369" s="4">
        <v>0</v>
      </c>
      <c r="F369" s="4">
        <v>60</v>
      </c>
      <c r="G369" s="4">
        <v>72</v>
      </c>
      <c r="H369" s="4">
        <v>463536</v>
      </c>
      <c r="I369" s="4">
        <v>0</v>
      </c>
      <c r="J369" s="4">
        <v>47592</v>
      </c>
      <c r="K369" s="4">
        <v>0</v>
      </c>
      <c r="L369" s="4">
        <v>0</v>
      </c>
      <c r="M369" s="4">
        <v>2163</v>
      </c>
      <c r="N369" s="4">
        <v>2199</v>
      </c>
      <c r="O369" s="4">
        <v>16312</v>
      </c>
      <c r="P369" s="4">
        <v>8635</v>
      </c>
      <c r="Q369" s="4">
        <v>936</v>
      </c>
      <c r="R369" s="4">
        <v>0</v>
      </c>
      <c r="S369" s="4">
        <v>0</v>
      </c>
      <c r="T369" s="4">
        <v>8280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1198</v>
      </c>
      <c r="AA369" s="4">
        <v>0</v>
      </c>
      <c r="AB369" s="4">
        <v>550851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</row>
    <row r="370" spans="1:36" x14ac:dyDescent="0.25">
      <c r="A370" s="4">
        <v>4057</v>
      </c>
      <c r="B370" s="4">
        <v>7</v>
      </c>
      <c r="C370" s="4" t="s">
        <v>371</v>
      </c>
      <c r="D370" s="4">
        <v>0</v>
      </c>
      <c r="E370" s="4">
        <v>0</v>
      </c>
      <c r="F370" s="4">
        <v>130</v>
      </c>
      <c r="G370" s="4">
        <v>156</v>
      </c>
      <c r="H370" s="4">
        <v>1004328</v>
      </c>
      <c r="I370" s="4">
        <v>0</v>
      </c>
      <c r="J370" s="4">
        <v>219705</v>
      </c>
      <c r="K370" s="4">
        <v>47700</v>
      </c>
      <c r="L370" s="4">
        <v>0</v>
      </c>
      <c r="M370" s="4">
        <v>4686</v>
      </c>
      <c r="N370" s="4">
        <v>0</v>
      </c>
      <c r="O370" s="4">
        <v>35343</v>
      </c>
      <c r="P370" s="4">
        <v>18709</v>
      </c>
      <c r="Q370" s="4">
        <v>2028</v>
      </c>
      <c r="R370" s="4">
        <v>0</v>
      </c>
      <c r="S370" s="4">
        <v>0</v>
      </c>
      <c r="T370" s="4">
        <v>4836</v>
      </c>
      <c r="U370" s="4">
        <v>0</v>
      </c>
      <c r="V370" s="4">
        <v>0</v>
      </c>
      <c r="W370" s="4">
        <v>0</v>
      </c>
      <c r="X370" s="4">
        <v>23980</v>
      </c>
      <c r="Y370" s="4">
        <v>0</v>
      </c>
      <c r="Z370" s="4">
        <v>2775</v>
      </c>
      <c r="AA370" s="4">
        <v>0</v>
      </c>
      <c r="AB370" s="4">
        <v>1340110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</row>
    <row r="371" spans="1:36" x14ac:dyDescent="0.25">
      <c r="A371" s="4">
        <v>4058</v>
      </c>
      <c r="B371" s="4">
        <v>7</v>
      </c>
      <c r="C371" s="4" t="s">
        <v>372</v>
      </c>
      <c r="D371" s="4">
        <v>0</v>
      </c>
      <c r="E371" s="4">
        <v>0</v>
      </c>
      <c r="F371" s="4">
        <v>194</v>
      </c>
      <c r="G371" s="4">
        <v>204.8</v>
      </c>
      <c r="H371" s="4">
        <v>1318502</v>
      </c>
      <c r="I371" s="4">
        <v>0</v>
      </c>
      <c r="J371" s="4">
        <v>82529</v>
      </c>
      <c r="K371" s="4">
        <v>0</v>
      </c>
      <c r="L371" s="4">
        <v>0</v>
      </c>
      <c r="M371" s="4">
        <v>6152</v>
      </c>
      <c r="N371" s="4">
        <v>38418</v>
      </c>
      <c r="O371" s="4">
        <v>46399</v>
      </c>
      <c r="P371" s="4">
        <v>24561</v>
      </c>
      <c r="Q371" s="4">
        <v>2662</v>
      </c>
      <c r="R371" s="4">
        <v>3013</v>
      </c>
      <c r="S371" s="4">
        <v>0</v>
      </c>
      <c r="T371" s="4">
        <v>34816</v>
      </c>
      <c r="U371" s="4">
        <v>-99860</v>
      </c>
      <c r="V371" s="4">
        <v>0</v>
      </c>
      <c r="W371" s="4">
        <v>0</v>
      </c>
      <c r="X371" s="4">
        <v>0</v>
      </c>
      <c r="Y371" s="4">
        <v>6491</v>
      </c>
      <c r="Z371" s="4">
        <v>3666</v>
      </c>
      <c r="AA371" s="4">
        <v>0</v>
      </c>
      <c r="AB371" s="4">
        <v>1467349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</row>
    <row r="372" spans="1:36" x14ac:dyDescent="0.25">
      <c r="A372" s="4">
        <v>4059</v>
      </c>
      <c r="B372" s="4">
        <v>7</v>
      </c>
      <c r="C372" s="4" t="s">
        <v>373</v>
      </c>
      <c r="D372" s="4">
        <v>0</v>
      </c>
      <c r="E372" s="4">
        <v>0</v>
      </c>
      <c r="F372" s="4">
        <v>268</v>
      </c>
      <c r="G372" s="4">
        <v>295.60000000000002</v>
      </c>
      <c r="H372" s="4">
        <v>1903073</v>
      </c>
      <c r="I372" s="4">
        <v>4655</v>
      </c>
      <c r="J372" s="4">
        <v>86449</v>
      </c>
      <c r="K372" s="4">
        <v>0</v>
      </c>
      <c r="L372" s="4">
        <v>0</v>
      </c>
      <c r="M372" s="4">
        <v>8880</v>
      </c>
      <c r="N372" s="4">
        <v>41278</v>
      </c>
      <c r="O372" s="4">
        <v>66971</v>
      </c>
      <c r="P372" s="4">
        <v>35450</v>
      </c>
      <c r="Q372" s="4">
        <v>3843</v>
      </c>
      <c r="R372" s="4">
        <v>8099</v>
      </c>
      <c r="S372" s="4">
        <v>0</v>
      </c>
      <c r="T372" s="4">
        <v>21874.400000000001</v>
      </c>
      <c r="U372" s="4">
        <v>0</v>
      </c>
      <c r="V372" s="4">
        <v>0</v>
      </c>
      <c r="W372" s="4">
        <v>0</v>
      </c>
      <c r="X372" s="4">
        <v>62095</v>
      </c>
      <c r="Y372" s="4">
        <v>0</v>
      </c>
      <c r="Z372" s="4">
        <v>5663</v>
      </c>
      <c r="AA372" s="4">
        <v>0</v>
      </c>
      <c r="AB372" s="4">
        <v>2186235.4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</row>
    <row r="373" spans="1:36" x14ac:dyDescent="0.25">
      <c r="A373" s="4">
        <v>4064</v>
      </c>
      <c r="B373" s="4">
        <v>7</v>
      </c>
      <c r="C373" s="4" t="s">
        <v>374</v>
      </c>
      <c r="D373" s="4">
        <v>0</v>
      </c>
      <c r="E373" s="4">
        <v>0</v>
      </c>
      <c r="F373" s="4">
        <v>109</v>
      </c>
      <c r="G373" s="4">
        <v>118.59999999999998</v>
      </c>
      <c r="H373" s="4">
        <v>763547</v>
      </c>
      <c r="I373" s="4">
        <v>0</v>
      </c>
      <c r="J373" s="4">
        <v>207443</v>
      </c>
      <c r="K373" s="4">
        <v>0</v>
      </c>
      <c r="L373" s="4">
        <v>0</v>
      </c>
      <c r="M373" s="4">
        <v>3563</v>
      </c>
      <c r="N373" s="4">
        <v>17080</v>
      </c>
      <c r="O373" s="4">
        <v>26870</v>
      </c>
      <c r="P373" s="4">
        <v>14223</v>
      </c>
      <c r="Q373" s="4">
        <v>1542</v>
      </c>
      <c r="R373" s="4">
        <v>0</v>
      </c>
      <c r="S373" s="4">
        <v>0</v>
      </c>
      <c r="T373" s="4">
        <v>8301.9999999999982</v>
      </c>
      <c r="U373" s="4">
        <v>0</v>
      </c>
      <c r="V373" s="4">
        <v>0</v>
      </c>
      <c r="W373" s="4">
        <v>0</v>
      </c>
      <c r="X373" s="4">
        <v>0</v>
      </c>
      <c r="Y373" s="4">
        <v>2885</v>
      </c>
      <c r="Z373" s="4">
        <v>2477</v>
      </c>
      <c r="AA373" s="4">
        <v>0</v>
      </c>
      <c r="AB373" s="4">
        <v>1047932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</row>
    <row r="374" spans="1:36" x14ac:dyDescent="0.25">
      <c r="A374" s="4">
        <v>4066</v>
      </c>
      <c r="B374" s="4">
        <v>7</v>
      </c>
      <c r="C374" s="4" t="s">
        <v>375</v>
      </c>
      <c r="D374" s="4">
        <v>0</v>
      </c>
      <c r="E374" s="4">
        <v>0</v>
      </c>
      <c r="F374" s="4">
        <v>75</v>
      </c>
      <c r="G374" s="4">
        <v>89.199999999999989</v>
      </c>
      <c r="H374" s="4">
        <v>574270</v>
      </c>
      <c r="I374" s="4">
        <v>0</v>
      </c>
      <c r="J374" s="4">
        <v>55038</v>
      </c>
      <c r="K374" s="4">
        <v>0</v>
      </c>
      <c r="L374" s="4">
        <v>0</v>
      </c>
      <c r="M374" s="4">
        <v>2680</v>
      </c>
      <c r="N374" s="4">
        <v>4049</v>
      </c>
      <c r="O374" s="4">
        <v>20209</v>
      </c>
      <c r="P374" s="4">
        <v>10697</v>
      </c>
      <c r="Q374" s="4">
        <v>1160</v>
      </c>
      <c r="R374" s="4">
        <v>843</v>
      </c>
      <c r="S374" s="4">
        <v>0</v>
      </c>
      <c r="T374" s="4">
        <v>8563.1999999999989</v>
      </c>
      <c r="U374" s="4">
        <v>-30810</v>
      </c>
      <c r="V374" s="4">
        <v>0</v>
      </c>
      <c r="W374" s="4">
        <v>0</v>
      </c>
      <c r="X374" s="4">
        <v>0</v>
      </c>
      <c r="Y374" s="4">
        <v>0</v>
      </c>
      <c r="Z374" s="4">
        <v>1368</v>
      </c>
      <c r="AA374" s="4">
        <v>0</v>
      </c>
      <c r="AB374" s="4">
        <v>648067.19999999995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</row>
    <row r="375" spans="1:36" x14ac:dyDescent="0.25">
      <c r="A375" s="4">
        <v>4067</v>
      </c>
      <c r="B375" s="4">
        <v>7</v>
      </c>
      <c r="C375" s="4" t="s">
        <v>376</v>
      </c>
      <c r="D375" s="4">
        <v>0</v>
      </c>
      <c r="E375" s="4">
        <v>0</v>
      </c>
      <c r="F375" s="4">
        <v>442</v>
      </c>
      <c r="G375" s="4">
        <v>462</v>
      </c>
      <c r="H375" s="4">
        <v>2974356</v>
      </c>
      <c r="I375" s="4">
        <v>0</v>
      </c>
      <c r="J375" s="4">
        <v>1071201</v>
      </c>
      <c r="K375" s="4">
        <v>333900</v>
      </c>
      <c r="L375" s="4">
        <v>0</v>
      </c>
      <c r="M375" s="4">
        <v>13878</v>
      </c>
      <c r="N375" s="4">
        <v>0</v>
      </c>
      <c r="O375" s="4">
        <v>104670</v>
      </c>
      <c r="P375" s="4">
        <v>55406</v>
      </c>
      <c r="Q375" s="4">
        <v>6006</v>
      </c>
      <c r="R375" s="4">
        <v>31541</v>
      </c>
      <c r="S375" s="4">
        <v>0</v>
      </c>
      <c r="T375" s="4">
        <v>16170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8599</v>
      </c>
      <c r="AA375" s="4">
        <v>0</v>
      </c>
      <c r="AB375" s="4">
        <v>4615727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</row>
    <row r="376" spans="1:36" x14ac:dyDescent="0.25">
      <c r="A376" s="4">
        <v>4068</v>
      </c>
      <c r="B376" s="4">
        <v>7</v>
      </c>
      <c r="C376" s="4" t="s">
        <v>377</v>
      </c>
      <c r="D376" s="4">
        <v>0</v>
      </c>
      <c r="E376" s="4">
        <v>0</v>
      </c>
      <c r="F376" s="4">
        <v>433</v>
      </c>
      <c r="G376" s="4">
        <v>443.6</v>
      </c>
      <c r="H376" s="4">
        <v>2855897</v>
      </c>
      <c r="I376" s="4">
        <v>6985</v>
      </c>
      <c r="J376" s="4">
        <v>1200986</v>
      </c>
      <c r="K376" s="4">
        <v>114480</v>
      </c>
      <c r="L376" s="4">
        <v>0</v>
      </c>
      <c r="M376" s="4">
        <v>13326</v>
      </c>
      <c r="N376" s="4">
        <v>0</v>
      </c>
      <c r="O376" s="4">
        <v>100501</v>
      </c>
      <c r="P376" s="4">
        <v>53199</v>
      </c>
      <c r="Q376" s="4">
        <v>5767</v>
      </c>
      <c r="R376" s="4">
        <v>39338</v>
      </c>
      <c r="S376" s="4">
        <v>0</v>
      </c>
      <c r="T376" s="4">
        <v>50126.8</v>
      </c>
      <c r="U376" s="4">
        <v>0</v>
      </c>
      <c r="V376" s="4">
        <v>0</v>
      </c>
      <c r="W376" s="4">
        <v>0</v>
      </c>
      <c r="X376" s="4">
        <v>107531</v>
      </c>
      <c r="Y376" s="4">
        <v>0</v>
      </c>
      <c r="Z376" s="4">
        <v>8312</v>
      </c>
      <c r="AA376" s="4">
        <v>0</v>
      </c>
      <c r="AB376" s="4">
        <v>4448917.8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</row>
    <row r="377" spans="1:36" x14ac:dyDescent="0.25">
      <c r="A377" s="4">
        <v>4070</v>
      </c>
      <c r="B377" s="4">
        <v>7</v>
      </c>
      <c r="C377" s="4" t="s">
        <v>378</v>
      </c>
      <c r="D377" s="4">
        <v>0</v>
      </c>
      <c r="E377" s="4">
        <v>0</v>
      </c>
      <c r="F377" s="4">
        <v>513</v>
      </c>
      <c r="G377" s="4">
        <v>535.4</v>
      </c>
      <c r="H377" s="4">
        <v>3446905</v>
      </c>
      <c r="I377" s="4">
        <v>0</v>
      </c>
      <c r="J377" s="4">
        <v>1185868</v>
      </c>
      <c r="K377" s="4">
        <v>273798</v>
      </c>
      <c r="L377" s="4">
        <v>0</v>
      </c>
      <c r="M377" s="4">
        <v>16083</v>
      </c>
      <c r="N377" s="4">
        <v>0</v>
      </c>
      <c r="O377" s="4">
        <v>121300</v>
      </c>
      <c r="P377" s="4">
        <v>64209</v>
      </c>
      <c r="Q377" s="4">
        <v>6960</v>
      </c>
      <c r="R377" s="4">
        <v>154458</v>
      </c>
      <c r="S377" s="4">
        <v>0</v>
      </c>
      <c r="T377" s="4">
        <v>101190.59999999999</v>
      </c>
      <c r="U377" s="4">
        <v>0</v>
      </c>
      <c r="V377" s="4">
        <v>0</v>
      </c>
      <c r="W377" s="4">
        <v>0</v>
      </c>
      <c r="X377" s="4">
        <v>124695</v>
      </c>
      <c r="Y377" s="4">
        <v>0</v>
      </c>
      <c r="Z377" s="4">
        <v>11242</v>
      </c>
      <c r="AA377" s="4">
        <v>0</v>
      </c>
      <c r="AB377" s="4">
        <v>5382013.5999999996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</row>
    <row r="378" spans="1:36" x14ac:dyDescent="0.25">
      <c r="A378" s="4">
        <v>4073</v>
      </c>
      <c r="B378" s="4">
        <v>7</v>
      </c>
      <c r="C378" s="4" t="s">
        <v>379</v>
      </c>
      <c r="D378" s="4">
        <v>0</v>
      </c>
      <c r="E378" s="4">
        <v>0</v>
      </c>
      <c r="F378" s="4">
        <v>554</v>
      </c>
      <c r="G378" s="4">
        <v>576</v>
      </c>
      <c r="H378" s="4">
        <v>3708288</v>
      </c>
      <c r="I378" s="4">
        <v>9070</v>
      </c>
      <c r="J378" s="4">
        <v>1401262</v>
      </c>
      <c r="K378" s="4">
        <v>287154</v>
      </c>
      <c r="L378" s="4">
        <v>0</v>
      </c>
      <c r="M378" s="4">
        <v>17303</v>
      </c>
      <c r="N378" s="4">
        <v>0</v>
      </c>
      <c r="O378" s="4">
        <v>130498</v>
      </c>
      <c r="P378" s="4">
        <v>69078</v>
      </c>
      <c r="Q378" s="4">
        <v>7488</v>
      </c>
      <c r="R378" s="4">
        <v>0</v>
      </c>
      <c r="S378" s="4">
        <v>0</v>
      </c>
      <c r="T378" s="4">
        <v>107136</v>
      </c>
      <c r="U378" s="4">
        <v>0</v>
      </c>
      <c r="V378" s="4">
        <v>0</v>
      </c>
      <c r="W378" s="4">
        <v>0</v>
      </c>
      <c r="X378" s="4">
        <v>136307</v>
      </c>
      <c r="Y378" s="4">
        <v>0</v>
      </c>
      <c r="Z378" s="4">
        <v>12205</v>
      </c>
      <c r="AA378" s="4">
        <v>0</v>
      </c>
      <c r="AB378" s="4">
        <v>5749482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</row>
    <row r="379" spans="1:36" x14ac:dyDescent="0.25">
      <c r="A379" s="4">
        <v>4074</v>
      </c>
      <c r="B379" s="4">
        <v>7</v>
      </c>
      <c r="C379" s="4" t="s">
        <v>380</v>
      </c>
      <c r="D379" s="4">
        <v>0</v>
      </c>
      <c r="E379" s="4">
        <v>0</v>
      </c>
      <c r="F379" s="4">
        <v>420</v>
      </c>
      <c r="G379" s="4">
        <v>492</v>
      </c>
      <c r="H379" s="4">
        <v>3167496</v>
      </c>
      <c r="I379" s="4">
        <v>0</v>
      </c>
      <c r="J379" s="4">
        <v>102350</v>
      </c>
      <c r="K379" s="4">
        <v>0</v>
      </c>
      <c r="L379" s="4">
        <v>0</v>
      </c>
      <c r="M379" s="4">
        <v>14780</v>
      </c>
      <c r="N379" s="4">
        <v>0</v>
      </c>
      <c r="O379" s="4">
        <v>111467</v>
      </c>
      <c r="P379" s="4">
        <v>59004</v>
      </c>
      <c r="Q379" s="4">
        <v>6396</v>
      </c>
      <c r="R379" s="4">
        <v>0</v>
      </c>
      <c r="S379" s="4">
        <v>0</v>
      </c>
      <c r="T379" s="4">
        <v>54612</v>
      </c>
      <c r="U379" s="4">
        <v>0</v>
      </c>
      <c r="V379" s="4">
        <v>0</v>
      </c>
      <c r="W379" s="4">
        <v>0</v>
      </c>
      <c r="X379" s="4">
        <v>83299</v>
      </c>
      <c r="Y379" s="4">
        <v>0</v>
      </c>
      <c r="Z379" s="4">
        <v>7291</v>
      </c>
      <c r="AA379" s="4">
        <v>0</v>
      </c>
      <c r="AB379" s="4">
        <v>3523396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</row>
    <row r="380" spans="1:36" x14ac:dyDescent="0.25">
      <c r="A380" s="4">
        <v>4075</v>
      </c>
      <c r="B380" s="4">
        <v>7</v>
      </c>
      <c r="C380" s="4" t="s">
        <v>381</v>
      </c>
      <c r="D380" s="4">
        <v>0</v>
      </c>
      <c r="E380" s="4">
        <v>0</v>
      </c>
      <c r="F380" s="4">
        <v>254</v>
      </c>
      <c r="G380" s="4">
        <v>300.39999999999998</v>
      </c>
      <c r="H380" s="4">
        <v>1933975</v>
      </c>
      <c r="I380" s="4">
        <v>0</v>
      </c>
      <c r="J380" s="4">
        <v>56550</v>
      </c>
      <c r="K380" s="4">
        <v>17503</v>
      </c>
      <c r="L380" s="4">
        <v>0</v>
      </c>
      <c r="M380" s="4">
        <v>9024</v>
      </c>
      <c r="N380" s="4">
        <v>0</v>
      </c>
      <c r="O380" s="4">
        <v>68058</v>
      </c>
      <c r="P380" s="4">
        <v>36026</v>
      </c>
      <c r="Q380" s="4">
        <v>3905</v>
      </c>
      <c r="R380" s="4">
        <v>0</v>
      </c>
      <c r="S380" s="4">
        <v>0</v>
      </c>
      <c r="T380" s="4">
        <v>33644.799999999996</v>
      </c>
      <c r="U380" s="4">
        <v>0</v>
      </c>
      <c r="V380" s="4">
        <v>0</v>
      </c>
      <c r="W380" s="4">
        <v>0</v>
      </c>
      <c r="X380" s="4">
        <v>60076</v>
      </c>
      <c r="Y380" s="4">
        <v>0</v>
      </c>
      <c r="Z380" s="4">
        <v>7078</v>
      </c>
      <c r="AA380" s="4">
        <v>0</v>
      </c>
      <c r="AB380" s="4">
        <v>2165763.7999999998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</row>
    <row r="381" spans="1:36" x14ac:dyDescent="0.25">
      <c r="A381" s="4">
        <v>4077</v>
      </c>
      <c r="B381" s="4">
        <v>7</v>
      </c>
      <c r="C381" s="4" t="s">
        <v>382</v>
      </c>
      <c r="D381" s="4">
        <v>0</v>
      </c>
      <c r="E381" s="4">
        <v>0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</row>
    <row r="382" spans="1:36" x14ac:dyDescent="0.25">
      <c r="A382" s="4">
        <v>4078</v>
      </c>
      <c r="B382" s="4">
        <v>7</v>
      </c>
      <c r="C382" s="4" t="s">
        <v>383</v>
      </c>
      <c r="D382" s="4">
        <v>0</v>
      </c>
      <c r="E382" s="4">
        <v>0</v>
      </c>
      <c r="F382" s="4">
        <v>1080</v>
      </c>
      <c r="G382" s="4">
        <v>1129</v>
      </c>
      <c r="H382" s="4">
        <v>7268502</v>
      </c>
      <c r="I382" s="4">
        <v>0</v>
      </c>
      <c r="J382" s="4">
        <v>3322447</v>
      </c>
      <c r="K382" s="4">
        <v>649674</v>
      </c>
      <c r="L382" s="4">
        <v>0</v>
      </c>
      <c r="M382" s="4">
        <v>33915</v>
      </c>
      <c r="N382" s="4">
        <v>0</v>
      </c>
      <c r="O382" s="4">
        <v>255785</v>
      </c>
      <c r="P382" s="4">
        <v>135397</v>
      </c>
      <c r="Q382" s="4">
        <v>14677</v>
      </c>
      <c r="R382" s="4">
        <v>503478</v>
      </c>
      <c r="S382" s="4">
        <v>0</v>
      </c>
      <c r="T382" s="4">
        <v>54192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18322</v>
      </c>
      <c r="AA382" s="4">
        <v>0</v>
      </c>
      <c r="AB382" s="4">
        <v>12256389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</row>
    <row r="383" spans="1:36" x14ac:dyDescent="0.25">
      <c r="A383" s="4">
        <v>4079</v>
      </c>
      <c r="B383" s="4">
        <v>7</v>
      </c>
      <c r="C383" s="4" t="s">
        <v>384</v>
      </c>
      <c r="D383" s="4">
        <v>0</v>
      </c>
      <c r="E383" s="4">
        <v>0</v>
      </c>
      <c r="F383" s="4">
        <v>155</v>
      </c>
      <c r="G383" s="4">
        <v>155</v>
      </c>
      <c r="H383" s="4">
        <v>997890</v>
      </c>
      <c r="I383" s="4">
        <v>0</v>
      </c>
      <c r="J383" s="4">
        <v>339299</v>
      </c>
      <c r="K383" s="4">
        <v>0</v>
      </c>
      <c r="L383" s="4">
        <v>0</v>
      </c>
      <c r="M383" s="4">
        <v>4656</v>
      </c>
      <c r="N383" s="4">
        <v>0</v>
      </c>
      <c r="O383" s="4">
        <v>35117</v>
      </c>
      <c r="P383" s="4">
        <v>18589</v>
      </c>
      <c r="Q383" s="4">
        <v>2015</v>
      </c>
      <c r="R383" s="4">
        <v>0</v>
      </c>
      <c r="S383" s="4">
        <v>0</v>
      </c>
      <c r="T383" s="4">
        <v>4185</v>
      </c>
      <c r="U383" s="4">
        <v>-46502</v>
      </c>
      <c r="V383" s="4">
        <v>0</v>
      </c>
      <c r="W383" s="4">
        <v>0</v>
      </c>
      <c r="X383" s="4">
        <v>42407</v>
      </c>
      <c r="Y383" s="4">
        <v>0</v>
      </c>
      <c r="Z383" s="4">
        <v>2764</v>
      </c>
      <c r="AA383" s="4">
        <v>0</v>
      </c>
      <c r="AB383" s="4">
        <v>1358013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</row>
    <row r="384" spans="1:36" x14ac:dyDescent="0.25">
      <c r="A384" s="4">
        <v>4080</v>
      </c>
      <c r="B384" s="4">
        <v>7</v>
      </c>
      <c r="C384" s="4" t="s">
        <v>385</v>
      </c>
      <c r="D384" s="4">
        <v>0</v>
      </c>
      <c r="E384" s="4">
        <v>0</v>
      </c>
      <c r="F384" s="4">
        <v>40</v>
      </c>
      <c r="G384" s="4">
        <v>48</v>
      </c>
      <c r="H384" s="4">
        <v>309024</v>
      </c>
      <c r="I384" s="4">
        <v>756</v>
      </c>
      <c r="J384" s="4">
        <v>76146</v>
      </c>
      <c r="K384" s="4">
        <v>0</v>
      </c>
      <c r="L384" s="4">
        <v>0</v>
      </c>
      <c r="M384" s="4">
        <v>1442</v>
      </c>
      <c r="N384" s="4">
        <v>8750</v>
      </c>
      <c r="O384" s="4">
        <v>10875</v>
      </c>
      <c r="P384" s="4">
        <v>5756</v>
      </c>
      <c r="Q384" s="4">
        <v>624</v>
      </c>
      <c r="R384" s="4">
        <v>6175</v>
      </c>
      <c r="S384" s="4">
        <v>0</v>
      </c>
      <c r="T384" s="4">
        <v>5808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561</v>
      </c>
      <c r="AA384" s="4">
        <v>0</v>
      </c>
      <c r="AB384" s="4">
        <v>425917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</row>
    <row r="385" spans="1:36" x14ac:dyDescent="0.25">
      <c r="A385" s="4">
        <v>4081</v>
      </c>
      <c r="B385" s="4">
        <v>7</v>
      </c>
      <c r="C385" s="4" t="s">
        <v>386</v>
      </c>
      <c r="D385" s="4">
        <v>0</v>
      </c>
      <c r="E385" s="4">
        <v>0</v>
      </c>
      <c r="F385" s="4">
        <v>55</v>
      </c>
      <c r="G385" s="4">
        <v>65.599999999999994</v>
      </c>
      <c r="H385" s="4">
        <v>422333</v>
      </c>
      <c r="I385" s="4">
        <v>1033</v>
      </c>
      <c r="J385" s="4">
        <v>59853</v>
      </c>
      <c r="K385" s="4">
        <v>19080</v>
      </c>
      <c r="L385" s="4">
        <v>0</v>
      </c>
      <c r="M385" s="4">
        <v>1971</v>
      </c>
      <c r="N385" s="4">
        <v>6524</v>
      </c>
      <c r="O385" s="4">
        <v>14862</v>
      </c>
      <c r="P385" s="4">
        <v>7867</v>
      </c>
      <c r="Q385" s="4">
        <v>853</v>
      </c>
      <c r="R385" s="4">
        <v>0</v>
      </c>
      <c r="S385" s="4">
        <v>0</v>
      </c>
      <c r="T385" s="4">
        <v>15415.999999999998</v>
      </c>
      <c r="U385" s="4">
        <v>-26205</v>
      </c>
      <c r="V385" s="4">
        <v>0</v>
      </c>
      <c r="W385" s="4">
        <v>0</v>
      </c>
      <c r="X385" s="4">
        <v>0</v>
      </c>
      <c r="Y385" s="4">
        <v>0</v>
      </c>
      <c r="Z385" s="4">
        <v>1562</v>
      </c>
      <c r="AA385" s="4">
        <v>0</v>
      </c>
      <c r="AB385" s="4">
        <v>525149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</row>
    <row r="386" spans="1:36" x14ac:dyDescent="0.25">
      <c r="A386" s="4">
        <v>4082</v>
      </c>
      <c r="B386" s="4">
        <v>7</v>
      </c>
      <c r="C386" s="4" t="s">
        <v>387</v>
      </c>
      <c r="D386" s="4">
        <v>0</v>
      </c>
      <c r="E386" s="4">
        <v>0</v>
      </c>
      <c r="F386" s="4">
        <v>485</v>
      </c>
      <c r="G386" s="4">
        <v>582</v>
      </c>
      <c r="H386" s="4">
        <v>3746916</v>
      </c>
      <c r="I386" s="4">
        <v>9164</v>
      </c>
      <c r="J386" s="4">
        <v>134264</v>
      </c>
      <c r="K386" s="4">
        <v>15873</v>
      </c>
      <c r="L386" s="4">
        <v>0</v>
      </c>
      <c r="M386" s="4">
        <v>17483</v>
      </c>
      <c r="N386" s="4">
        <v>0</v>
      </c>
      <c r="O386" s="4">
        <v>131857</v>
      </c>
      <c r="P386" s="4">
        <v>69797</v>
      </c>
      <c r="Q386" s="4">
        <v>7566</v>
      </c>
      <c r="R386" s="4">
        <v>890</v>
      </c>
      <c r="S386" s="4">
        <v>0</v>
      </c>
      <c r="T386" s="4">
        <v>76824</v>
      </c>
      <c r="U386" s="4">
        <v>0</v>
      </c>
      <c r="V386" s="4">
        <v>0</v>
      </c>
      <c r="W386" s="4">
        <v>0</v>
      </c>
      <c r="X386" s="4">
        <v>121414</v>
      </c>
      <c r="Y386" s="4">
        <v>0</v>
      </c>
      <c r="Z386" s="4">
        <v>13055</v>
      </c>
      <c r="AA386" s="4">
        <v>0</v>
      </c>
      <c r="AB386" s="4">
        <v>4223689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</row>
    <row r="387" spans="1:36" x14ac:dyDescent="0.25">
      <c r="A387" s="4">
        <v>4083</v>
      </c>
      <c r="B387" s="4">
        <v>7</v>
      </c>
      <c r="C387" s="4" t="s">
        <v>388</v>
      </c>
      <c r="D387" s="4">
        <v>0</v>
      </c>
      <c r="E387" s="4">
        <v>0</v>
      </c>
      <c r="F387" s="4">
        <v>98</v>
      </c>
      <c r="G387" s="4">
        <v>98</v>
      </c>
      <c r="H387" s="4">
        <v>630924</v>
      </c>
      <c r="I387" s="4">
        <v>0</v>
      </c>
      <c r="J387" s="4">
        <v>20548</v>
      </c>
      <c r="K387" s="4">
        <v>19080</v>
      </c>
      <c r="L387" s="4">
        <v>0</v>
      </c>
      <c r="M387" s="4">
        <v>2944</v>
      </c>
      <c r="N387" s="4">
        <v>14113</v>
      </c>
      <c r="O387" s="4">
        <v>22203</v>
      </c>
      <c r="P387" s="4">
        <v>11753</v>
      </c>
      <c r="Q387" s="4">
        <v>1274</v>
      </c>
      <c r="R387" s="4">
        <v>1828</v>
      </c>
      <c r="S387" s="4">
        <v>0</v>
      </c>
      <c r="T387" s="4">
        <v>6762</v>
      </c>
      <c r="U387" s="4">
        <v>-43514</v>
      </c>
      <c r="V387" s="4">
        <v>0</v>
      </c>
      <c r="W387" s="4">
        <v>0</v>
      </c>
      <c r="X387" s="4">
        <v>24990</v>
      </c>
      <c r="Y387" s="4">
        <v>1803</v>
      </c>
      <c r="Z387" s="4">
        <v>1757</v>
      </c>
      <c r="AA387" s="4">
        <v>0</v>
      </c>
      <c r="AB387" s="4">
        <v>691475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</row>
    <row r="388" spans="1:36" x14ac:dyDescent="0.25">
      <c r="A388" s="4">
        <v>4084</v>
      </c>
      <c r="B388" s="4">
        <v>7</v>
      </c>
      <c r="C388" s="4" t="s">
        <v>389</v>
      </c>
      <c r="D388" s="4">
        <v>0</v>
      </c>
      <c r="E388" s="4">
        <v>0</v>
      </c>
      <c r="F388" s="4">
        <v>350</v>
      </c>
      <c r="G388" s="4">
        <v>350</v>
      </c>
      <c r="H388" s="4">
        <v>2253300</v>
      </c>
      <c r="I388" s="4">
        <v>0</v>
      </c>
      <c r="J388" s="4">
        <v>64333</v>
      </c>
      <c r="K388" s="4">
        <v>0</v>
      </c>
      <c r="L388" s="4">
        <v>0</v>
      </c>
      <c r="M388" s="4">
        <v>10514</v>
      </c>
      <c r="N388" s="4">
        <v>178387</v>
      </c>
      <c r="O388" s="4">
        <v>79296</v>
      </c>
      <c r="P388" s="4">
        <v>41974</v>
      </c>
      <c r="Q388" s="4">
        <v>4550</v>
      </c>
      <c r="R388" s="4">
        <v>6493</v>
      </c>
      <c r="S388" s="4">
        <v>0</v>
      </c>
      <c r="T388" s="4">
        <v>26250</v>
      </c>
      <c r="U388" s="4">
        <v>0</v>
      </c>
      <c r="V388" s="4">
        <v>0</v>
      </c>
      <c r="W388" s="4">
        <v>0</v>
      </c>
      <c r="X388" s="4">
        <v>0</v>
      </c>
      <c r="Y388" s="4">
        <v>1803</v>
      </c>
      <c r="Z388" s="4">
        <v>6400</v>
      </c>
      <c r="AA388" s="4">
        <v>0</v>
      </c>
      <c r="AB388" s="4">
        <v>2673300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</row>
    <row r="389" spans="1:36" x14ac:dyDescent="0.25">
      <c r="A389" s="4">
        <v>4085</v>
      </c>
      <c r="B389" s="4">
        <v>7</v>
      </c>
      <c r="C389" s="4" t="s">
        <v>390</v>
      </c>
      <c r="D389" s="4">
        <v>0</v>
      </c>
      <c r="E389" s="4">
        <v>0</v>
      </c>
      <c r="F389" s="4">
        <v>210</v>
      </c>
      <c r="G389" s="4">
        <v>252</v>
      </c>
      <c r="H389" s="4">
        <v>1622376</v>
      </c>
      <c r="I389" s="4">
        <v>3968</v>
      </c>
      <c r="J389" s="4">
        <v>91656</v>
      </c>
      <c r="K389" s="4">
        <v>0</v>
      </c>
      <c r="L389" s="4">
        <v>0</v>
      </c>
      <c r="M389" s="4">
        <v>7570</v>
      </c>
      <c r="N389" s="4">
        <v>20796</v>
      </c>
      <c r="O389" s="4">
        <v>57093</v>
      </c>
      <c r="P389" s="4">
        <v>30222</v>
      </c>
      <c r="Q389" s="4">
        <v>3276</v>
      </c>
      <c r="R389" s="4">
        <v>3256</v>
      </c>
      <c r="S389" s="4">
        <v>0</v>
      </c>
      <c r="T389" s="4">
        <v>21420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4934</v>
      </c>
      <c r="AA389" s="4">
        <v>0</v>
      </c>
      <c r="AB389" s="4">
        <v>1866567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</row>
    <row r="390" spans="1:36" x14ac:dyDescent="0.25">
      <c r="A390" s="4">
        <v>4086</v>
      </c>
      <c r="B390" s="4">
        <v>7</v>
      </c>
      <c r="C390" s="4" t="s">
        <v>391</v>
      </c>
      <c r="D390" s="4">
        <v>0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</row>
    <row r="391" spans="1:36" x14ac:dyDescent="0.25">
      <c r="A391" s="4">
        <v>4087</v>
      </c>
      <c r="B391" s="4">
        <v>7</v>
      </c>
      <c r="C391" s="4" t="s">
        <v>392</v>
      </c>
      <c r="D391" s="4">
        <v>0</v>
      </c>
      <c r="E391" s="4">
        <v>0</v>
      </c>
      <c r="F391" s="4">
        <v>75</v>
      </c>
      <c r="G391" s="4">
        <v>90</v>
      </c>
      <c r="H391" s="4">
        <v>579420</v>
      </c>
      <c r="I391" s="4">
        <v>0</v>
      </c>
      <c r="J391" s="4">
        <v>69316</v>
      </c>
      <c r="K391" s="4">
        <v>19080</v>
      </c>
      <c r="L391" s="4">
        <v>0</v>
      </c>
      <c r="M391" s="4">
        <v>2704</v>
      </c>
      <c r="N391" s="4">
        <v>0</v>
      </c>
      <c r="O391" s="4">
        <v>20390</v>
      </c>
      <c r="P391" s="4">
        <v>10793</v>
      </c>
      <c r="Q391" s="4">
        <v>1170</v>
      </c>
      <c r="R391" s="4">
        <v>874</v>
      </c>
      <c r="S391" s="4">
        <v>0</v>
      </c>
      <c r="T391" s="4">
        <v>9990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1355</v>
      </c>
      <c r="AA391" s="4">
        <v>0</v>
      </c>
      <c r="AB391" s="4">
        <v>715092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</row>
    <row r="392" spans="1:36" x14ac:dyDescent="0.25">
      <c r="A392" s="4">
        <v>4088</v>
      </c>
      <c r="B392" s="4">
        <v>7</v>
      </c>
      <c r="C392" s="4" t="s">
        <v>393</v>
      </c>
      <c r="D392" s="4">
        <v>0</v>
      </c>
      <c r="E392" s="4">
        <v>0</v>
      </c>
      <c r="F392" s="4">
        <v>316</v>
      </c>
      <c r="G392" s="4">
        <v>316</v>
      </c>
      <c r="H392" s="4">
        <v>2034408</v>
      </c>
      <c r="I392" s="4">
        <v>0</v>
      </c>
      <c r="J392" s="4">
        <v>1148915</v>
      </c>
      <c r="K392" s="4">
        <v>27312</v>
      </c>
      <c r="L392" s="4">
        <v>0</v>
      </c>
      <c r="M392" s="4">
        <v>9493</v>
      </c>
      <c r="N392" s="4">
        <v>0</v>
      </c>
      <c r="O392" s="4">
        <v>71593</v>
      </c>
      <c r="P392" s="4">
        <v>37897</v>
      </c>
      <c r="Q392" s="4">
        <v>4108</v>
      </c>
      <c r="R392" s="4">
        <v>0</v>
      </c>
      <c r="S392" s="4">
        <v>0</v>
      </c>
      <c r="T392" s="4">
        <v>63200</v>
      </c>
      <c r="U392" s="4">
        <v>0</v>
      </c>
      <c r="V392" s="4">
        <v>0</v>
      </c>
      <c r="W392" s="4">
        <v>0</v>
      </c>
      <c r="X392" s="4">
        <v>86328</v>
      </c>
      <c r="Y392" s="4">
        <v>43272</v>
      </c>
      <c r="Z392" s="4">
        <v>6414</v>
      </c>
      <c r="AA392" s="4">
        <v>0</v>
      </c>
      <c r="AB392" s="4">
        <v>3446612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</row>
    <row r="393" spans="1:36" x14ac:dyDescent="0.25">
      <c r="A393" s="4">
        <v>4089</v>
      </c>
      <c r="B393" s="4">
        <v>7</v>
      </c>
      <c r="C393" s="4" t="s">
        <v>394</v>
      </c>
      <c r="D393" s="4">
        <v>0</v>
      </c>
      <c r="E393" s="4">
        <v>0</v>
      </c>
      <c r="F393" s="4">
        <v>323</v>
      </c>
      <c r="G393" s="4">
        <v>333.6</v>
      </c>
      <c r="H393" s="4">
        <v>2147717</v>
      </c>
      <c r="I393" s="4">
        <v>0</v>
      </c>
      <c r="J393" s="4">
        <v>134488</v>
      </c>
      <c r="K393" s="4">
        <v>16772</v>
      </c>
      <c r="L393" s="4">
        <v>0</v>
      </c>
      <c r="M393" s="4">
        <v>10021</v>
      </c>
      <c r="N393" s="4">
        <v>0</v>
      </c>
      <c r="O393" s="4">
        <v>75580</v>
      </c>
      <c r="P393" s="4">
        <v>40008</v>
      </c>
      <c r="Q393" s="4">
        <v>4337</v>
      </c>
      <c r="R393" s="4">
        <v>0</v>
      </c>
      <c r="S393" s="4">
        <v>0</v>
      </c>
      <c r="T393" s="4">
        <v>10675.2</v>
      </c>
      <c r="U393" s="4">
        <v>-100084</v>
      </c>
      <c r="V393" s="4">
        <v>0</v>
      </c>
      <c r="W393" s="4">
        <v>0</v>
      </c>
      <c r="X393" s="4">
        <v>0</v>
      </c>
      <c r="Y393" s="4">
        <v>0</v>
      </c>
      <c r="Z393" s="4">
        <v>5684</v>
      </c>
      <c r="AA393" s="4">
        <v>0</v>
      </c>
      <c r="AB393" s="4">
        <v>2345198.2000000002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</row>
    <row r="394" spans="1:36" x14ac:dyDescent="0.25">
      <c r="A394" s="4">
        <v>4090</v>
      </c>
      <c r="B394" s="4">
        <v>7</v>
      </c>
      <c r="C394" s="4" t="s">
        <v>395</v>
      </c>
      <c r="D394" s="4">
        <v>0</v>
      </c>
      <c r="E394" s="4">
        <v>0</v>
      </c>
      <c r="F394" s="4">
        <v>180</v>
      </c>
      <c r="G394" s="4">
        <v>180</v>
      </c>
      <c r="H394" s="4">
        <v>1158840</v>
      </c>
      <c r="I394" s="4">
        <v>0</v>
      </c>
      <c r="J394" s="4">
        <v>9854</v>
      </c>
      <c r="K394" s="4">
        <v>0</v>
      </c>
      <c r="L394" s="4">
        <v>0</v>
      </c>
      <c r="M394" s="4">
        <v>5407</v>
      </c>
      <c r="N394" s="4">
        <v>17112</v>
      </c>
      <c r="O394" s="4">
        <v>40781</v>
      </c>
      <c r="P394" s="4">
        <v>21587</v>
      </c>
      <c r="Q394" s="4">
        <v>2340</v>
      </c>
      <c r="R394" s="4">
        <v>1566</v>
      </c>
      <c r="S394" s="4">
        <v>0</v>
      </c>
      <c r="T394" s="4">
        <v>24660</v>
      </c>
      <c r="U394" s="4">
        <v>-71114</v>
      </c>
      <c r="V394" s="4">
        <v>0</v>
      </c>
      <c r="W394" s="4">
        <v>0</v>
      </c>
      <c r="X394" s="4">
        <v>45183</v>
      </c>
      <c r="Y394" s="4">
        <v>0</v>
      </c>
      <c r="Z394" s="4">
        <v>3850</v>
      </c>
      <c r="AA394" s="4">
        <v>0</v>
      </c>
      <c r="AB394" s="4">
        <v>1214883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</row>
    <row r="395" spans="1:36" x14ac:dyDescent="0.25">
      <c r="A395" s="4">
        <v>4091</v>
      </c>
      <c r="B395" s="4">
        <v>7</v>
      </c>
      <c r="C395" s="4" t="s">
        <v>396</v>
      </c>
      <c r="D395" s="4">
        <v>0</v>
      </c>
      <c r="E395" s="4">
        <v>0</v>
      </c>
      <c r="F395" s="4">
        <v>122</v>
      </c>
      <c r="G395" s="4">
        <v>142.80000000000001</v>
      </c>
      <c r="H395" s="4">
        <v>919346</v>
      </c>
      <c r="I395" s="4">
        <v>0</v>
      </c>
      <c r="J395" s="4">
        <v>3639</v>
      </c>
      <c r="K395" s="4">
        <v>0</v>
      </c>
      <c r="L395" s="4">
        <v>0</v>
      </c>
      <c r="M395" s="4">
        <v>4290</v>
      </c>
      <c r="N395" s="4">
        <v>13576</v>
      </c>
      <c r="O395" s="4">
        <v>32353</v>
      </c>
      <c r="P395" s="4">
        <v>17126</v>
      </c>
      <c r="Q395" s="4">
        <v>1856</v>
      </c>
      <c r="R395" s="4">
        <v>0</v>
      </c>
      <c r="S395" s="4">
        <v>0</v>
      </c>
      <c r="T395" s="4">
        <v>19992</v>
      </c>
      <c r="U395" s="4">
        <v>-56418</v>
      </c>
      <c r="V395" s="4">
        <v>0</v>
      </c>
      <c r="W395" s="4">
        <v>0</v>
      </c>
      <c r="X395" s="4">
        <v>29281</v>
      </c>
      <c r="Y395" s="4">
        <v>0</v>
      </c>
      <c r="Z395" s="4">
        <v>2822</v>
      </c>
      <c r="AA395" s="4">
        <v>0</v>
      </c>
      <c r="AB395" s="4">
        <v>958582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</row>
    <row r="396" spans="1:36" x14ac:dyDescent="0.25">
      <c r="A396" s="4">
        <v>4092</v>
      </c>
      <c r="B396" s="4">
        <v>7</v>
      </c>
      <c r="C396" s="4" t="s">
        <v>397</v>
      </c>
      <c r="D396" s="4">
        <v>0</v>
      </c>
      <c r="E396" s="4">
        <v>0</v>
      </c>
      <c r="F396" s="4">
        <v>64</v>
      </c>
      <c r="G396" s="4">
        <v>76.8</v>
      </c>
      <c r="H396" s="4">
        <v>494438</v>
      </c>
      <c r="I396" s="4">
        <v>0</v>
      </c>
      <c r="J396" s="4">
        <v>67188</v>
      </c>
      <c r="K396" s="4">
        <v>0</v>
      </c>
      <c r="L396" s="4">
        <v>0</v>
      </c>
      <c r="M396" s="4">
        <v>2307</v>
      </c>
      <c r="N396" s="4">
        <v>0</v>
      </c>
      <c r="O396" s="4">
        <v>17400</v>
      </c>
      <c r="P396" s="4">
        <v>9210</v>
      </c>
      <c r="Q396" s="4">
        <v>998</v>
      </c>
      <c r="R396" s="4">
        <v>118</v>
      </c>
      <c r="S396" s="4">
        <v>0</v>
      </c>
      <c r="T396" s="4">
        <v>2688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1536</v>
      </c>
      <c r="AA396" s="4">
        <v>0</v>
      </c>
      <c r="AB396" s="4">
        <v>595883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</row>
    <row r="397" spans="1:36" x14ac:dyDescent="0.25">
      <c r="A397" s="4">
        <v>4093</v>
      </c>
      <c r="B397" s="4">
        <v>7</v>
      </c>
      <c r="C397" s="4" t="s">
        <v>398</v>
      </c>
      <c r="D397" s="4">
        <v>0</v>
      </c>
      <c r="E397" s="4">
        <v>0</v>
      </c>
      <c r="F397" s="4">
        <v>120</v>
      </c>
      <c r="G397" s="4">
        <v>144</v>
      </c>
      <c r="H397" s="4">
        <v>927072</v>
      </c>
      <c r="I397" s="4">
        <v>0</v>
      </c>
      <c r="J397" s="4">
        <v>222448</v>
      </c>
      <c r="K397" s="4">
        <v>0</v>
      </c>
      <c r="L397" s="4">
        <v>0</v>
      </c>
      <c r="M397" s="4">
        <v>4326</v>
      </c>
      <c r="N397" s="4">
        <v>16488</v>
      </c>
      <c r="O397" s="4">
        <v>32624</v>
      </c>
      <c r="P397" s="4">
        <v>17269</v>
      </c>
      <c r="Q397" s="4">
        <v>1872</v>
      </c>
      <c r="R397" s="4">
        <v>539</v>
      </c>
      <c r="S397" s="4">
        <v>0</v>
      </c>
      <c r="T397" s="4">
        <v>26208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2962</v>
      </c>
      <c r="AA397" s="4">
        <v>0</v>
      </c>
      <c r="AB397" s="4">
        <v>1251808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</row>
    <row r="398" spans="1:36" x14ac:dyDescent="0.25">
      <c r="A398" s="4">
        <v>4095</v>
      </c>
      <c r="B398" s="4">
        <v>7</v>
      </c>
      <c r="C398" s="4" t="s">
        <v>399</v>
      </c>
      <c r="D398" s="4">
        <v>0</v>
      </c>
      <c r="E398" s="4">
        <v>0</v>
      </c>
      <c r="F398" s="4">
        <v>175</v>
      </c>
      <c r="G398" s="4">
        <v>210</v>
      </c>
      <c r="H398" s="4">
        <v>1351980</v>
      </c>
      <c r="I398" s="4">
        <v>0</v>
      </c>
      <c r="J398" s="4">
        <v>11534</v>
      </c>
      <c r="K398" s="4">
        <v>0</v>
      </c>
      <c r="L398" s="4">
        <v>0</v>
      </c>
      <c r="M398" s="4">
        <v>6308</v>
      </c>
      <c r="N398" s="4">
        <v>20936</v>
      </c>
      <c r="O398" s="4">
        <v>47577</v>
      </c>
      <c r="P398" s="4">
        <v>25185</v>
      </c>
      <c r="Q398" s="4">
        <v>2730</v>
      </c>
      <c r="R398" s="4">
        <v>2386</v>
      </c>
      <c r="S398" s="4">
        <v>0</v>
      </c>
      <c r="T398" s="4">
        <v>23100</v>
      </c>
      <c r="U398" s="4">
        <v>-83938</v>
      </c>
      <c r="V398" s="4">
        <v>0</v>
      </c>
      <c r="W398" s="4">
        <v>0</v>
      </c>
      <c r="X398" s="4">
        <v>46445</v>
      </c>
      <c r="Y398" s="4">
        <v>0</v>
      </c>
      <c r="Z398" s="4">
        <v>3883</v>
      </c>
      <c r="AA398" s="4">
        <v>0</v>
      </c>
      <c r="AB398" s="4">
        <v>1411681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</row>
    <row r="399" spans="1:36" x14ac:dyDescent="0.25">
      <c r="A399" s="4">
        <v>4097</v>
      </c>
      <c r="B399" s="4">
        <v>7</v>
      </c>
      <c r="C399" s="4" t="s">
        <v>400</v>
      </c>
      <c r="D399" s="4">
        <v>0</v>
      </c>
      <c r="E399" s="4">
        <v>0</v>
      </c>
      <c r="F399" s="4">
        <v>352</v>
      </c>
      <c r="G399" s="4">
        <v>360</v>
      </c>
      <c r="H399" s="4">
        <v>2317680</v>
      </c>
      <c r="I399" s="4">
        <v>5669</v>
      </c>
      <c r="J399" s="4">
        <v>706538</v>
      </c>
      <c r="K399" s="4">
        <v>243270</v>
      </c>
      <c r="L399" s="4">
        <v>0</v>
      </c>
      <c r="M399" s="4">
        <v>10814</v>
      </c>
      <c r="N399" s="4">
        <v>0</v>
      </c>
      <c r="O399" s="4">
        <v>81561</v>
      </c>
      <c r="P399" s="4">
        <v>43174</v>
      </c>
      <c r="Q399" s="4">
        <v>4680</v>
      </c>
      <c r="R399" s="4">
        <v>91552</v>
      </c>
      <c r="S399" s="4">
        <v>0</v>
      </c>
      <c r="T399" s="4">
        <v>5760</v>
      </c>
      <c r="U399" s="4">
        <v>-108004</v>
      </c>
      <c r="V399" s="4">
        <v>0</v>
      </c>
      <c r="W399" s="4">
        <v>0</v>
      </c>
      <c r="X399" s="4">
        <v>78250</v>
      </c>
      <c r="Y399" s="4">
        <v>0</v>
      </c>
      <c r="Z399" s="4">
        <v>8188</v>
      </c>
      <c r="AA399" s="4">
        <v>0</v>
      </c>
      <c r="AB399" s="4">
        <v>3410882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</row>
    <row r="400" spans="1:36" x14ac:dyDescent="0.25">
      <c r="A400" s="4">
        <v>4098</v>
      </c>
      <c r="B400" s="4">
        <v>7</v>
      </c>
      <c r="C400" s="4" t="s">
        <v>401</v>
      </c>
      <c r="D400" s="4">
        <v>0</v>
      </c>
      <c r="E400" s="4">
        <v>0</v>
      </c>
      <c r="F400" s="4">
        <v>1006</v>
      </c>
      <c r="G400" s="4">
        <v>1097.6000000000001</v>
      </c>
      <c r="H400" s="4">
        <v>7066349</v>
      </c>
      <c r="I400" s="4">
        <v>0</v>
      </c>
      <c r="J400" s="4">
        <v>39809</v>
      </c>
      <c r="K400" s="4">
        <v>16534</v>
      </c>
      <c r="L400" s="4">
        <v>0</v>
      </c>
      <c r="M400" s="4">
        <v>32972</v>
      </c>
      <c r="N400" s="4">
        <v>0</v>
      </c>
      <c r="O400" s="4">
        <v>248671</v>
      </c>
      <c r="P400" s="4">
        <v>131631</v>
      </c>
      <c r="Q400" s="4">
        <v>14269</v>
      </c>
      <c r="R400" s="4">
        <v>0</v>
      </c>
      <c r="S400" s="4">
        <v>0</v>
      </c>
      <c r="T400" s="4">
        <v>163542.40000000002</v>
      </c>
      <c r="U400" s="4">
        <v>0</v>
      </c>
      <c r="V400" s="4">
        <v>0</v>
      </c>
      <c r="W400" s="4">
        <v>0</v>
      </c>
      <c r="X400" s="4">
        <v>250653</v>
      </c>
      <c r="Y400" s="4">
        <v>0</v>
      </c>
      <c r="Z400" s="4">
        <v>16723</v>
      </c>
      <c r="AA400" s="4">
        <v>0</v>
      </c>
      <c r="AB400" s="4">
        <v>7730500.4000000004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</row>
    <row r="401" spans="1:36" x14ac:dyDescent="0.25">
      <c r="A401" s="4">
        <v>4100</v>
      </c>
      <c r="B401" s="4">
        <v>7</v>
      </c>
      <c r="C401" s="4" t="s">
        <v>402</v>
      </c>
      <c r="D401" s="4">
        <v>0</v>
      </c>
      <c r="E401" s="4">
        <v>0</v>
      </c>
      <c r="F401" s="4">
        <v>112</v>
      </c>
      <c r="G401" s="4">
        <v>116.2</v>
      </c>
      <c r="H401" s="4">
        <v>748096</v>
      </c>
      <c r="I401" s="4">
        <v>0</v>
      </c>
      <c r="J401" s="4">
        <v>38409</v>
      </c>
      <c r="K401" s="4">
        <v>0</v>
      </c>
      <c r="L401" s="4">
        <v>0</v>
      </c>
      <c r="M401" s="4">
        <v>3491</v>
      </c>
      <c r="N401" s="4">
        <v>75167</v>
      </c>
      <c r="O401" s="4">
        <v>26326</v>
      </c>
      <c r="P401" s="4">
        <v>13935</v>
      </c>
      <c r="Q401" s="4">
        <v>1511</v>
      </c>
      <c r="R401" s="4">
        <v>0</v>
      </c>
      <c r="S401" s="4">
        <v>0</v>
      </c>
      <c r="T401" s="4">
        <v>0</v>
      </c>
      <c r="U401" s="4">
        <v>-110028</v>
      </c>
      <c r="V401" s="4">
        <v>0</v>
      </c>
      <c r="W401" s="4">
        <v>0</v>
      </c>
      <c r="X401" s="4">
        <v>0</v>
      </c>
      <c r="Y401" s="4">
        <v>0</v>
      </c>
      <c r="Z401" s="4">
        <v>2218</v>
      </c>
      <c r="AA401" s="4">
        <v>0</v>
      </c>
      <c r="AB401" s="4">
        <v>799125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</row>
    <row r="402" spans="1:36" x14ac:dyDescent="0.25">
      <c r="A402" s="4">
        <v>4102</v>
      </c>
      <c r="B402" s="4">
        <v>7</v>
      </c>
      <c r="C402" s="4" t="s">
        <v>403</v>
      </c>
      <c r="D402" s="4">
        <v>0</v>
      </c>
      <c r="E402" s="4">
        <v>0</v>
      </c>
      <c r="F402" s="4">
        <v>425</v>
      </c>
      <c r="G402" s="4">
        <v>510</v>
      </c>
      <c r="H402" s="4">
        <v>3283380</v>
      </c>
      <c r="I402" s="4">
        <v>8031</v>
      </c>
      <c r="J402" s="4">
        <v>1014539</v>
      </c>
      <c r="K402" s="4">
        <v>16126</v>
      </c>
      <c r="L402" s="4">
        <v>0</v>
      </c>
      <c r="M402" s="4">
        <v>15320</v>
      </c>
      <c r="N402" s="4">
        <v>0</v>
      </c>
      <c r="O402" s="4">
        <v>115545</v>
      </c>
      <c r="P402" s="4">
        <v>61163</v>
      </c>
      <c r="Q402" s="4">
        <v>6630</v>
      </c>
      <c r="R402" s="4">
        <v>0</v>
      </c>
      <c r="S402" s="4">
        <v>0</v>
      </c>
      <c r="T402" s="4">
        <v>42330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7517</v>
      </c>
      <c r="AA402" s="4">
        <v>0</v>
      </c>
      <c r="AB402" s="4">
        <v>4570581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</row>
    <row r="403" spans="1:36" x14ac:dyDescent="0.25">
      <c r="A403" s="4">
        <v>4103</v>
      </c>
      <c r="B403" s="4">
        <v>7</v>
      </c>
      <c r="C403" s="4" t="s">
        <v>404</v>
      </c>
      <c r="D403" s="4">
        <v>0</v>
      </c>
      <c r="E403" s="4">
        <v>0</v>
      </c>
      <c r="F403" s="4">
        <v>2175</v>
      </c>
      <c r="G403" s="4">
        <v>2345</v>
      </c>
      <c r="H403" s="4">
        <v>15097110</v>
      </c>
      <c r="I403" s="4">
        <v>0</v>
      </c>
      <c r="J403" s="4">
        <v>4949852</v>
      </c>
      <c r="K403" s="4">
        <v>461736</v>
      </c>
      <c r="L403" s="4">
        <v>0</v>
      </c>
      <c r="M403" s="4">
        <v>70444</v>
      </c>
      <c r="N403" s="4">
        <v>0</v>
      </c>
      <c r="O403" s="4">
        <v>531280</v>
      </c>
      <c r="P403" s="4">
        <v>281228</v>
      </c>
      <c r="Q403" s="4">
        <v>30485</v>
      </c>
      <c r="R403" s="4">
        <v>0</v>
      </c>
      <c r="S403" s="4">
        <v>0</v>
      </c>
      <c r="T403" s="4">
        <v>393960</v>
      </c>
      <c r="U403" s="4">
        <v>0</v>
      </c>
      <c r="V403" s="4">
        <v>0</v>
      </c>
      <c r="W403" s="4">
        <v>0</v>
      </c>
      <c r="X403" s="4">
        <v>555576</v>
      </c>
      <c r="Y403" s="4">
        <v>7212</v>
      </c>
      <c r="Z403" s="4">
        <v>40580</v>
      </c>
      <c r="AA403" s="4">
        <v>0</v>
      </c>
      <c r="AB403" s="4">
        <v>21863887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</row>
    <row r="404" spans="1:36" x14ac:dyDescent="0.25">
      <c r="A404" s="4">
        <v>4104</v>
      </c>
      <c r="B404" s="4">
        <v>7</v>
      </c>
      <c r="C404" s="4" t="s">
        <v>405</v>
      </c>
      <c r="D404" s="4">
        <v>0</v>
      </c>
      <c r="E404" s="4">
        <v>0</v>
      </c>
      <c r="F404" s="4">
        <v>205</v>
      </c>
      <c r="G404" s="4">
        <v>246</v>
      </c>
      <c r="H404" s="4">
        <v>1583748</v>
      </c>
      <c r="I404" s="4">
        <v>3874</v>
      </c>
      <c r="J404" s="4">
        <v>488065</v>
      </c>
      <c r="K404" s="4">
        <v>18322</v>
      </c>
      <c r="L404" s="4">
        <v>0</v>
      </c>
      <c r="M404" s="4">
        <v>7390</v>
      </c>
      <c r="N404" s="4">
        <v>0</v>
      </c>
      <c r="O404" s="4">
        <v>55733</v>
      </c>
      <c r="P404" s="4">
        <v>29502</v>
      </c>
      <c r="Q404" s="4">
        <v>3198</v>
      </c>
      <c r="R404" s="4">
        <v>0</v>
      </c>
      <c r="S404" s="4">
        <v>0</v>
      </c>
      <c r="T404" s="4">
        <v>30750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2912</v>
      </c>
      <c r="AA404" s="4">
        <v>0</v>
      </c>
      <c r="AB404" s="4">
        <v>2223494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</row>
    <row r="405" spans="1:36" x14ac:dyDescent="0.25">
      <c r="A405" s="4">
        <v>4105</v>
      </c>
      <c r="B405" s="4">
        <v>7</v>
      </c>
      <c r="C405" s="4" t="s">
        <v>406</v>
      </c>
      <c r="D405" s="4">
        <v>0</v>
      </c>
      <c r="E405" s="4">
        <v>0</v>
      </c>
      <c r="F405" s="4">
        <v>689</v>
      </c>
      <c r="G405" s="4">
        <v>757.80000000000007</v>
      </c>
      <c r="H405" s="4">
        <v>4878716</v>
      </c>
      <c r="I405" s="4">
        <v>0</v>
      </c>
      <c r="J405" s="4">
        <v>26931</v>
      </c>
      <c r="K405" s="4">
        <v>0</v>
      </c>
      <c r="L405" s="4">
        <v>0</v>
      </c>
      <c r="M405" s="4">
        <v>22764</v>
      </c>
      <c r="N405" s="4">
        <v>0</v>
      </c>
      <c r="O405" s="4">
        <v>171686</v>
      </c>
      <c r="P405" s="4">
        <v>90880</v>
      </c>
      <c r="Q405" s="4">
        <v>9851</v>
      </c>
      <c r="R405" s="4">
        <v>0</v>
      </c>
      <c r="S405" s="4">
        <v>0</v>
      </c>
      <c r="T405" s="4">
        <v>109123.20000000001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12918</v>
      </c>
      <c r="AA405" s="4">
        <v>0</v>
      </c>
      <c r="AB405" s="4">
        <v>5322869.2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</row>
    <row r="406" spans="1:36" x14ac:dyDescent="0.25">
      <c r="A406" s="4">
        <v>4106</v>
      </c>
      <c r="B406" s="4">
        <v>7</v>
      </c>
      <c r="C406" s="4" t="s">
        <v>407</v>
      </c>
      <c r="D406" s="4">
        <v>0</v>
      </c>
      <c r="E406" s="4">
        <v>0</v>
      </c>
      <c r="F406" s="4">
        <v>240</v>
      </c>
      <c r="G406" s="4">
        <v>282</v>
      </c>
      <c r="H406" s="4">
        <v>1815516</v>
      </c>
      <c r="I406" s="4">
        <v>0</v>
      </c>
      <c r="J406" s="4">
        <v>292604</v>
      </c>
      <c r="K406" s="4">
        <v>0</v>
      </c>
      <c r="L406" s="4">
        <v>0</v>
      </c>
      <c r="M406" s="4">
        <v>8471</v>
      </c>
      <c r="N406" s="4">
        <v>52900</v>
      </c>
      <c r="O406" s="4">
        <v>63890</v>
      </c>
      <c r="P406" s="4">
        <v>33819</v>
      </c>
      <c r="Q406" s="4">
        <v>3666</v>
      </c>
      <c r="R406" s="4">
        <v>0</v>
      </c>
      <c r="S406" s="4">
        <v>0</v>
      </c>
      <c r="T406" s="4">
        <v>75858</v>
      </c>
      <c r="U406" s="4">
        <v>-137503</v>
      </c>
      <c r="V406" s="4">
        <v>0</v>
      </c>
      <c r="W406" s="4">
        <v>0</v>
      </c>
      <c r="X406" s="4">
        <v>63610</v>
      </c>
      <c r="Y406" s="4">
        <v>0</v>
      </c>
      <c r="Z406" s="4">
        <v>5662</v>
      </c>
      <c r="AA406" s="4">
        <v>0</v>
      </c>
      <c r="AB406" s="4">
        <v>2214883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</row>
    <row r="407" spans="1:36" x14ac:dyDescent="0.25">
      <c r="A407" s="4">
        <v>4107</v>
      </c>
      <c r="B407" s="4">
        <v>7</v>
      </c>
      <c r="C407" s="4" t="s">
        <v>408</v>
      </c>
      <c r="D407" s="4">
        <v>0</v>
      </c>
      <c r="E407" s="4">
        <v>0</v>
      </c>
      <c r="F407" s="4">
        <v>112</v>
      </c>
      <c r="G407" s="4">
        <v>131.20000000000002</v>
      </c>
      <c r="H407" s="4">
        <v>844666</v>
      </c>
      <c r="I407" s="4">
        <v>0</v>
      </c>
      <c r="J407" s="4">
        <v>215394</v>
      </c>
      <c r="K407" s="4">
        <v>0</v>
      </c>
      <c r="L407" s="4">
        <v>0</v>
      </c>
      <c r="M407" s="4">
        <v>3941</v>
      </c>
      <c r="N407" s="4">
        <v>24611</v>
      </c>
      <c r="O407" s="4">
        <v>29725</v>
      </c>
      <c r="P407" s="4">
        <v>15734</v>
      </c>
      <c r="Q407" s="4">
        <v>1706</v>
      </c>
      <c r="R407" s="4">
        <v>0</v>
      </c>
      <c r="S407" s="4">
        <v>0</v>
      </c>
      <c r="T407" s="4">
        <v>54054.400000000009</v>
      </c>
      <c r="U407" s="4">
        <v>-63972</v>
      </c>
      <c r="V407" s="4">
        <v>0</v>
      </c>
      <c r="W407" s="4">
        <v>0</v>
      </c>
      <c r="X407" s="4">
        <v>0</v>
      </c>
      <c r="Y407" s="4">
        <v>0</v>
      </c>
      <c r="Z407" s="4">
        <v>2859</v>
      </c>
      <c r="AA407" s="4">
        <v>0</v>
      </c>
      <c r="AB407" s="4">
        <v>1128718.3999999999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</row>
    <row r="408" spans="1:36" x14ac:dyDescent="0.25">
      <c r="A408" s="4">
        <v>4110</v>
      </c>
      <c r="B408" s="4">
        <v>7</v>
      </c>
      <c r="C408" s="4" t="s">
        <v>409</v>
      </c>
      <c r="D408" s="4">
        <v>0</v>
      </c>
      <c r="E408" s="4">
        <v>0</v>
      </c>
      <c r="F408" s="4">
        <v>330</v>
      </c>
      <c r="G408" s="4">
        <v>396</v>
      </c>
      <c r="H408" s="4">
        <v>2549448</v>
      </c>
      <c r="I408" s="4">
        <v>6236</v>
      </c>
      <c r="J408" s="4">
        <v>28947</v>
      </c>
      <c r="K408" s="4">
        <v>16715</v>
      </c>
      <c r="L408" s="4">
        <v>0</v>
      </c>
      <c r="M408" s="4">
        <v>11896</v>
      </c>
      <c r="N408" s="4">
        <v>0</v>
      </c>
      <c r="O408" s="4">
        <v>89717</v>
      </c>
      <c r="P408" s="4">
        <v>47491</v>
      </c>
      <c r="Q408" s="4">
        <v>5148</v>
      </c>
      <c r="R408" s="4">
        <v>0</v>
      </c>
      <c r="S408" s="4">
        <v>0</v>
      </c>
      <c r="T408" s="4">
        <v>19008</v>
      </c>
      <c r="U408" s="4">
        <v>0</v>
      </c>
      <c r="V408" s="4">
        <v>0</v>
      </c>
      <c r="W408" s="4">
        <v>0</v>
      </c>
      <c r="X408" s="4">
        <v>77493</v>
      </c>
      <c r="Y408" s="4">
        <v>0</v>
      </c>
      <c r="Z408" s="4">
        <v>7656</v>
      </c>
      <c r="AA408" s="4">
        <v>0</v>
      </c>
      <c r="AB408" s="4">
        <v>2782262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</row>
    <row r="409" spans="1:36" x14ac:dyDescent="0.25">
      <c r="A409" s="4">
        <v>4111</v>
      </c>
      <c r="B409" s="4">
        <v>7</v>
      </c>
      <c r="C409" s="4" t="s">
        <v>410</v>
      </c>
      <c r="D409" s="4">
        <v>0</v>
      </c>
      <c r="E409" s="4">
        <v>0</v>
      </c>
      <c r="F409" s="4">
        <v>110</v>
      </c>
      <c r="G409" s="4">
        <v>132</v>
      </c>
      <c r="H409" s="4">
        <v>849816</v>
      </c>
      <c r="I409" s="4">
        <v>0</v>
      </c>
      <c r="J409" s="4">
        <v>262089</v>
      </c>
      <c r="K409" s="4">
        <v>0</v>
      </c>
      <c r="L409" s="4">
        <v>0</v>
      </c>
      <c r="M409" s="4">
        <v>3965</v>
      </c>
      <c r="N409" s="4">
        <v>0</v>
      </c>
      <c r="O409" s="4">
        <v>29906</v>
      </c>
      <c r="P409" s="4">
        <v>15830</v>
      </c>
      <c r="Q409" s="4">
        <v>1716</v>
      </c>
      <c r="R409" s="4">
        <v>0</v>
      </c>
      <c r="S409" s="4">
        <v>0</v>
      </c>
      <c r="T409" s="4">
        <v>5148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2200</v>
      </c>
      <c r="AA409" s="4">
        <v>0</v>
      </c>
      <c r="AB409" s="4">
        <v>1170670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</row>
    <row r="410" spans="1:36" x14ac:dyDescent="0.25">
      <c r="A410" s="4">
        <v>4112</v>
      </c>
      <c r="B410" s="4">
        <v>7</v>
      </c>
      <c r="C410" s="4" t="s">
        <v>411</v>
      </c>
      <c r="D410" s="4">
        <v>0</v>
      </c>
      <c r="E410" s="4">
        <v>0</v>
      </c>
      <c r="F410" s="4">
        <v>420</v>
      </c>
      <c r="G410" s="4">
        <v>504</v>
      </c>
      <c r="H410" s="4">
        <v>3244752</v>
      </c>
      <c r="I410" s="4">
        <v>0</v>
      </c>
      <c r="J410" s="4">
        <v>30906</v>
      </c>
      <c r="K410" s="4">
        <v>0</v>
      </c>
      <c r="L410" s="4">
        <v>0</v>
      </c>
      <c r="M410" s="4">
        <v>15140</v>
      </c>
      <c r="N410" s="4">
        <v>0</v>
      </c>
      <c r="O410" s="4">
        <v>114186</v>
      </c>
      <c r="P410" s="4">
        <v>60443</v>
      </c>
      <c r="Q410" s="4">
        <v>6552</v>
      </c>
      <c r="R410" s="4">
        <v>0</v>
      </c>
      <c r="S410" s="4">
        <v>0</v>
      </c>
      <c r="T410" s="4">
        <v>63504</v>
      </c>
      <c r="U410" s="4">
        <v>0</v>
      </c>
      <c r="V410" s="4">
        <v>0</v>
      </c>
      <c r="W410" s="4">
        <v>0</v>
      </c>
      <c r="X410" s="4">
        <v>119395</v>
      </c>
      <c r="Y410" s="4">
        <v>108180</v>
      </c>
      <c r="Z410" s="4">
        <v>7749</v>
      </c>
      <c r="AA410" s="4">
        <v>0</v>
      </c>
      <c r="AB410" s="4">
        <v>3651412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</row>
    <row r="411" spans="1:36" x14ac:dyDescent="0.25">
      <c r="A411" s="4">
        <v>4113</v>
      </c>
      <c r="B411" s="4">
        <v>7</v>
      </c>
      <c r="C411" s="4" t="s">
        <v>412</v>
      </c>
      <c r="D411" s="4">
        <v>0</v>
      </c>
      <c r="E411" s="4">
        <v>0</v>
      </c>
      <c r="F411" s="4">
        <v>140</v>
      </c>
      <c r="G411" s="4">
        <v>140</v>
      </c>
      <c r="H411" s="4">
        <v>901320</v>
      </c>
      <c r="I411" s="4">
        <v>0</v>
      </c>
      <c r="J411" s="4">
        <v>62541</v>
      </c>
      <c r="K411" s="4">
        <v>19080</v>
      </c>
      <c r="L411" s="4">
        <v>0</v>
      </c>
      <c r="M411" s="4">
        <v>4206</v>
      </c>
      <c r="N411" s="4">
        <v>0</v>
      </c>
      <c r="O411" s="4">
        <v>31718</v>
      </c>
      <c r="P411" s="4">
        <v>16790</v>
      </c>
      <c r="Q411" s="4">
        <v>1820</v>
      </c>
      <c r="R411" s="4">
        <v>0</v>
      </c>
      <c r="S411" s="4">
        <v>0</v>
      </c>
      <c r="T411" s="4">
        <v>12880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8548</v>
      </c>
      <c r="AA411" s="4">
        <v>0</v>
      </c>
      <c r="AB411" s="4">
        <v>1058903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</row>
    <row r="412" spans="1:36" x14ac:dyDescent="0.25">
      <c r="A412" s="4">
        <v>4115</v>
      </c>
      <c r="B412" s="4">
        <v>7</v>
      </c>
      <c r="C412" s="4" t="s">
        <v>413</v>
      </c>
      <c r="D412" s="4">
        <v>0</v>
      </c>
      <c r="E412" s="4">
        <v>0</v>
      </c>
      <c r="F412" s="4">
        <v>0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</row>
    <row r="413" spans="1:36" x14ac:dyDescent="0.25">
      <c r="A413" s="4">
        <v>4116</v>
      </c>
      <c r="B413" s="4">
        <v>7</v>
      </c>
      <c r="C413" s="4" t="s">
        <v>414</v>
      </c>
      <c r="D413" s="4">
        <v>0</v>
      </c>
      <c r="E413" s="4">
        <v>0</v>
      </c>
      <c r="F413" s="4">
        <v>1343</v>
      </c>
      <c r="G413" s="4">
        <v>1428.0000000000002</v>
      </c>
      <c r="H413" s="4">
        <v>9193464</v>
      </c>
      <c r="I413" s="4">
        <v>0</v>
      </c>
      <c r="J413" s="4">
        <v>43280</v>
      </c>
      <c r="K413" s="4">
        <v>14727</v>
      </c>
      <c r="L413" s="4">
        <v>0</v>
      </c>
      <c r="M413" s="4">
        <v>42897</v>
      </c>
      <c r="N413" s="4">
        <v>106790</v>
      </c>
      <c r="O413" s="4">
        <v>323526</v>
      </c>
      <c r="P413" s="4">
        <v>171255</v>
      </c>
      <c r="Q413" s="4">
        <v>18564</v>
      </c>
      <c r="R413" s="4">
        <v>0</v>
      </c>
      <c r="S413" s="4">
        <v>0</v>
      </c>
      <c r="T413" s="4">
        <v>132804.00000000003</v>
      </c>
      <c r="U413" s="4">
        <v>-535205</v>
      </c>
      <c r="V413" s="4">
        <v>0</v>
      </c>
      <c r="W413" s="4">
        <v>0</v>
      </c>
      <c r="X413" s="4">
        <v>281448</v>
      </c>
      <c r="Y413" s="4">
        <v>0</v>
      </c>
      <c r="Z413" s="4">
        <v>21304</v>
      </c>
      <c r="AA413" s="4">
        <v>0</v>
      </c>
      <c r="AB413" s="4">
        <v>9533406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</row>
    <row r="414" spans="1:36" x14ac:dyDescent="0.25">
      <c r="A414" s="4">
        <v>4118</v>
      </c>
      <c r="B414" s="4">
        <v>7</v>
      </c>
      <c r="C414" s="4" t="s">
        <v>415</v>
      </c>
      <c r="D414" s="4">
        <v>0</v>
      </c>
      <c r="E414" s="4">
        <v>0</v>
      </c>
      <c r="F414" s="4">
        <v>732</v>
      </c>
      <c r="G414" s="4">
        <v>789.59999999999991</v>
      </c>
      <c r="H414" s="4">
        <v>5083445</v>
      </c>
      <c r="I414" s="4">
        <v>12433</v>
      </c>
      <c r="J414" s="4">
        <v>88800</v>
      </c>
      <c r="K414" s="4">
        <v>15268</v>
      </c>
      <c r="L414" s="4">
        <v>0</v>
      </c>
      <c r="M414" s="4">
        <v>23720</v>
      </c>
      <c r="N414" s="4">
        <v>25422</v>
      </c>
      <c r="O414" s="4">
        <v>178891</v>
      </c>
      <c r="P414" s="4">
        <v>94694</v>
      </c>
      <c r="Q414" s="4">
        <v>10265</v>
      </c>
      <c r="R414" s="4">
        <v>0</v>
      </c>
      <c r="S414" s="4">
        <v>0</v>
      </c>
      <c r="T414" s="4">
        <v>150023.99999999997</v>
      </c>
      <c r="U414" s="4">
        <v>-262311</v>
      </c>
      <c r="V414" s="4">
        <v>0</v>
      </c>
      <c r="W414" s="4">
        <v>0</v>
      </c>
      <c r="X414" s="4">
        <v>144384</v>
      </c>
      <c r="Y414" s="4">
        <v>0</v>
      </c>
      <c r="Z414" s="4">
        <v>13110</v>
      </c>
      <c r="AA414" s="4">
        <v>0</v>
      </c>
      <c r="AB414" s="4">
        <v>5433761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</row>
    <row r="415" spans="1:36" x14ac:dyDescent="0.25">
      <c r="A415" s="4">
        <v>4119</v>
      </c>
      <c r="B415" s="4">
        <v>7</v>
      </c>
      <c r="C415" s="4" t="s">
        <v>416</v>
      </c>
      <c r="D415" s="4">
        <v>0</v>
      </c>
      <c r="E415" s="4">
        <v>0</v>
      </c>
      <c r="F415" s="4">
        <v>90</v>
      </c>
      <c r="G415" s="4">
        <v>108</v>
      </c>
      <c r="H415" s="4">
        <v>695304</v>
      </c>
      <c r="I415" s="4">
        <v>0</v>
      </c>
      <c r="J415" s="4">
        <v>47759</v>
      </c>
      <c r="K415" s="4">
        <v>0</v>
      </c>
      <c r="L415" s="4">
        <v>0</v>
      </c>
      <c r="M415" s="4">
        <v>3244</v>
      </c>
      <c r="N415" s="4">
        <v>0</v>
      </c>
      <c r="O415" s="4">
        <v>24468</v>
      </c>
      <c r="P415" s="4">
        <v>12952</v>
      </c>
      <c r="Q415" s="4">
        <v>1404</v>
      </c>
      <c r="R415" s="4">
        <v>0</v>
      </c>
      <c r="S415" s="4">
        <v>0</v>
      </c>
      <c r="T415" s="4">
        <v>11232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2525</v>
      </c>
      <c r="AA415" s="4">
        <v>0</v>
      </c>
      <c r="AB415" s="4">
        <v>798888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</row>
    <row r="416" spans="1:36" x14ac:dyDescent="0.25">
      <c r="A416" s="4">
        <v>4120</v>
      </c>
      <c r="B416" s="4">
        <v>7</v>
      </c>
      <c r="C416" s="4" t="s">
        <v>417</v>
      </c>
      <c r="D416" s="4">
        <v>0</v>
      </c>
      <c r="E416" s="4">
        <v>0</v>
      </c>
      <c r="F416" s="4">
        <v>1180</v>
      </c>
      <c r="G416" s="4">
        <v>1290</v>
      </c>
      <c r="H416" s="4">
        <v>8305020</v>
      </c>
      <c r="I416" s="4">
        <v>0</v>
      </c>
      <c r="J416" s="4">
        <v>10806</v>
      </c>
      <c r="K416" s="4">
        <v>14817</v>
      </c>
      <c r="L416" s="4">
        <v>0</v>
      </c>
      <c r="M416" s="4">
        <v>38752</v>
      </c>
      <c r="N416" s="4">
        <v>65821</v>
      </c>
      <c r="O416" s="4">
        <v>292261</v>
      </c>
      <c r="P416" s="4">
        <v>154705</v>
      </c>
      <c r="Q416" s="4">
        <v>16770</v>
      </c>
      <c r="R416" s="4">
        <v>0</v>
      </c>
      <c r="S416" s="4">
        <v>0</v>
      </c>
      <c r="T416" s="4">
        <v>55470</v>
      </c>
      <c r="U416" s="4">
        <v>-452835</v>
      </c>
      <c r="V416" s="4">
        <v>0</v>
      </c>
      <c r="W416" s="4">
        <v>0</v>
      </c>
      <c r="X416" s="4">
        <v>295836</v>
      </c>
      <c r="Y416" s="4">
        <v>0</v>
      </c>
      <c r="Z416" s="4">
        <v>18623</v>
      </c>
      <c r="AA416" s="4">
        <v>0</v>
      </c>
      <c r="AB416" s="4">
        <v>8520210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</row>
    <row r="417" spans="1:36" x14ac:dyDescent="0.25">
      <c r="A417" s="4">
        <v>4121</v>
      </c>
      <c r="B417" s="4">
        <v>7</v>
      </c>
      <c r="C417" s="4" t="s">
        <v>418</v>
      </c>
      <c r="D417" s="4">
        <v>0</v>
      </c>
      <c r="E417" s="4">
        <v>0</v>
      </c>
      <c r="F417" s="4">
        <v>320</v>
      </c>
      <c r="G417" s="4">
        <v>384</v>
      </c>
      <c r="H417" s="4">
        <v>2472192</v>
      </c>
      <c r="I417" s="4">
        <v>0</v>
      </c>
      <c r="J417" s="4">
        <v>991023</v>
      </c>
      <c r="K417" s="4">
        <v>27234</v>
      </c>
      <c r="L417" s="4">
        <v>0</v>
      </c>
      <c r="M417" s="4">
        <v>11535</v>
      </c>
      <c r="N417" s="4">
        <v>0</v>
      </c>
      <c r="O417" s="4">
        <v>86999</v>
      </c>
      <c r="P417" s="4">
        <v>46052</v>
      </c>
      <c r="Q417" s="4">
        <v>4992</v>
      </c>
      <c r="R417" s="4">
        <v>0</v>
      </c>
      <c r="S417" s="4">
        <v>0</v>
      </c>
      <c r="T417" s="4">
        <v>19584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5520</v>
      </c>
      <c r="AA417" s="4">
        <v>0</v>
      </c>
      <c r="AB417" s="4">
        <v>3665131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</row>
    <row r="418" spans="1:36" x14ac:dyDescent="0.25">
      <c r="A418" s="4">
        <v>4122</v>
      </c>
      <c r="B418" s="4">
        <v>7</v>
      </c>
      <c r="C418" s="4" t="s">
        <v>419</v>
      </c>
      <c r="D418" s="4">
        <v>0</v>
      </c>
      <c r="E418" s="4">
        <v>0</v>
      </c>
      <c r="F418" s="4">
        <v>1388</v>
      </c>
      <c r="G418" s="4">
        <v>1474.4</v>
      </c>
      <c r="H418" s="4">
        <v>9492187</v>
      </c>
      <c r="I418" s="4">
        <v>0</v>
      </c>
      <c r="J418" s="4">
        <v>178832</v>
      </c>
      <c r="K418" s="4">
        <v>104880</v>
      </c>
      <c r="L418" s="4">
        <v>0</v>
      </c>
      <c r="M418" s="4">
        <v>44291</v>
      </c>
      <c r="N418" s="4">
        <v>0</v>
      </c>
      <c r="O418" s="4">
        <v>334038</v>
      </c>
      <c r="P418" s="4">
        <v>176820</v>
      </c>
      <c r="Q418" s="4">
        <v>19167</v>
      </c>
      <c r="R418" s="4">
        <v>0</v>
      </c>
      <c r="S418" s="4">
        <v>0</v>
      </c>
      <c r="T418" s="4">
        <v>50129.600000000006</v>
      </c>
      <c r="U418" s="4">
        <v>0</v>
      </c>
      <c r="V418" s="4">
        <v>0</v>
      </c>
      <c r="W418" s="4">
        <v>0</v>
      </c>
      <c r="X418" s="4">
        <v>345311</v>
      </c>
      <c r="Y418" s="4">
        <v>0</v>
      </c>
      <c r="Z418" s="4">
        <v>24890</v>
      </c>
      <c r="AA418" s="4">
        <v>0</v>
      </c>
      <c r="AB418" s="4">
        <v>10425234.6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</row>
    <row r="419" spans="1:36" x14ac:dyDescent="0.25">
      <c r="A419" s="4">
        <v>4123</v>
      </c>
      <c r="B419" s="4">
        <v>7</v>
      </c>
      <c r="C419" s="4" t="s">
        <v>420</v>
      </c>
      <c r="D419" s="4">
        <v>0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</row>
    <row r="420" spans="1:36" x14ac:dyDescent="0.25">
      <c r="A420" s="4">
        <v>4124</v>
      </c>
      <c r="B420" s="4">
        <v>7</v>
      </c>
      <c r="C420" s="4" t="s">
        <v>421</v>
      </c>
      <c r="D420" s="4">
        <v>0</v>
      </c>
      <c r="E420" s="4">
        <v>0</v>
      </c>
      <c r="F420" s="4">
        <v>627</v>
      </c>
      <c r="G420" s="4">
        <v>648.20000000000005</v>
      </c>
      <c r="H420" s="4">
        <v>4173112</v>
      </c>
      <c r="I420" s="4">
        <v>0</v>
      </c>
      <c r="J420" s="4">
        <v>261473</v>
      </c>
      <c r="K420" s="4">
        <v>15467</v>
      </c>
      <c r="L420" s="4">
        <v>0</v>
      </c>
      <c r="M420" s="4">
        <v>19472</v>
      </c>
      <c r="N420" s="4">
        <v>0</v>
      </c>
      <c r="O420" s="4">
        <v>146855</v>
      </c>
      <c r="P420" s="4">
        <v>77736</v>
      </c>
      <c r="Q420" s="4">
        <v>8427</v>
      </c>
      <c r="R420" s="4">
        <v>0</v>
      </c>
      <c r="S420" s="4">
        <v>0</v>
      </c>
      <c r="T420" s="4">
        <v>66116.400000000009</v>
      </c>
      <c r="U420" s="4">
        <v>0</v>
      </c>
      <c r="V420" s="4">
        <v>0</v>
      </c>
      <c r="W420" s="4">
        <v>0</v>
      </c>
      <c r="X420" s="4">
        <v>148675</v>
      </c>
      <c r="Y420" s="4">
        <v>0</v>
      </c>
      <c r="Z420" s="4">
        <v>13372</v>
      </c>
      <c r="AA420" s="4">
        <v>0</v>
      </c>
      <c r="AB420" s="4">
        <v>4782030.4000000004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</row>
    <row r="421" spans="1:36" x14ac:dyDescent="0.25">
      <c r="A421" s="4">
        <v>4126</v>
      </c>
      <c r="B421" s="4">
        <v>7</v>
      </c>
      <c r="C421" s="4" t="s">
        <v>422</v>
      </c>
      <c r="D421" s="4">
        <v>0</v>
      </c>
      <c r="E421" s="4">
        <v>0</v>
      </c>
      <c r="F421" s="4">
        <v>769</v>
      </c>
      <c r="G421" s="4">
        <v>841.6</v>
      </c>
      <c r="H421" s="4">
        <v>5418221</v>
      </c>
      <c r="I421" s="4">
        <v>0</v>
      </c>
      <c r="J421" s="4">
        <v>1040406</v>
      </c>
      <c r="K421" s="4">
        <v>200340</v>
      </c>
      <c r="L421" s="4">
        <v>0</v>
      </c>
      <c r="M421" s="4">
        <v>25282</v>
      </c>
      <c r="N421" s="4">
        <v>0</v>
      </c>
      <c r="O421" s="4">
        <v>190672</v>
      </c>
      <c r="P421" s="4">
        <v>100930</v>
      </c>
      <c r="Q421" s="4">
        <v>10941</v>
      </c>
      <c r="R421" s="4">
        <v>0</v>
      </c>
      <c r="S421" s="4">
        <v>0</v>
      </c>
      <c r="T421" s="4">
        <v>74060.800000000003</v>
      </c>
      <c r="U421" s="4">
        <v>0</v>
      </c>
      <c r="V421" s="4">
        <v>0</v>
      </c>
      <c r="W421" s="4">
        <v>0</v>
      </c>
      <c r="X421" s="4">
        <v>180733</v>
      </c>
      <c r="Y421" s="4">
        <v>0</v>
      </c>
      <c r="Z421" s="4">
        <v>13452</v>
      </c>
      <c r="AA421" s="4">
        <v>0</v>
      </c>
      <c r="AB421" s="4">
        <v>7074304.7999999998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</row>
    <row r="422" spans="1:36" x14ac:dyDescent="0.25">
      <c r="A422" s="4">
        <v>4127</v>
      </c>
      <c r="B422" s="4">
        <v>7</v>
      </c>
      <c r="C422" s="4" t="s">
        <v>423</v>
      </c>
      <c r="D422" s="4">
        <v>0</v>
      </c>
      <c r="E422" s="4">
        <v>0</v>
      </c>
      <c r="F422" s="4">
        <v>120</v>
      </c>
      <c r="G422" s="4">
        <v>120</v>
      </c>
      <c r="H422" s="4">
        <v>772560</v>
      </c>
      <c r="I422" s="4">
        <v>0</v>
      </c>
      <c r="J422" s="4">
        <v>120099</v>
      </c>
      <c r="K422" s="4">
        <v>19080</v>
      </c>
      <c r="L422" s="4">
        <v>0</v>
      </c>
      <c r="M422" s="4">
        <v>3605</v>
      </c>
      <c r="N422" s="4">
        <v>15109</v>
      </c>
      <c r="O422" s="4">
        <v>27187</v>
      </c>
      <c r="P422" s="4">
        <v>14391</v>
      </c>
      <c r="Q422" s="4">
        <v>1560</v>
      </c>
      <c r="R422" s="4">
        <v>0</v>
      </c>
      <c r="S422" s="4">
        <v>0</v>
      </c>
      <c r="T422" s="4">
        <v>19080</v>
      </c>
      <c r="U422" s="4">
        <v>-51110</v>
      </c>
      <c r="V422" s="4">
        <v>0</v>
      </c>
      <c r="W422" s="4">
        <v>0</v>
      </c>
      <c r="X422" s="4">
        <v>32310</v>
      </c>
      <c r="Y422" s="4">
        <v>9015</v>
      </c>
      <c r="Z422" s="4">
        <v>3375</v>
      </c>
      <c r="AA422" s="4">
        <v>0</v>
      </c>
      <c r="AB422" s="4">
        <v>953951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</row>
    <row r="423" spans="1:36" x14ac:dyDescent="0.25">
      <c r="A423" s="4">
        <v>4131</v>
      </c>
      <c r="B423" s="4">
        <v>7</v>
      </c>
      <c r="C423" s="4" t="s">
        <v>424</v>
      </c>
      <c r="D423" s="4">
        <v>0</v>
      </c>
      <c r="E423" s="4">
        <v>0</v>
      </c>
      <c r="F423" s="4">
        <v>365</v>
      </c>
      <c r="G423" s="4">
        <v>423.40000000000003</v>
      </c>
      <c r="H423" s="4">
        <v>2725849</v>
      </c>
      <c r="I423" s="4">
        <v>0</v>
      </c>
      <c r="J423" s="4">
        <v>165171</v>
      </c>
      <c r="K423" s="4">
        <v>143100</v>
      </c>
      <c r="L423" s="4">
        <v>0</v>
      </c>
      <c r="M423" s="4">
        <v>12719</v>
      </c>
      <c r="N423" s="4">
        <v>0</v>
      </c>
      <c r="O423" s="4">
        <v>95925</v>
      </c>
      <c r="P423" s="4">
        <v>50777</v>
      </c>
      <c r="Q423" s="4">
        <v>5504</v>
      </c>
      <c r="R423" s="4">
        <v>0</v>
      </c>
      <c r="S423" s="4">
        <v>0</v>
      </c>
      <c r="T423" s="4">
        <v>12702.000000000002</v>
      </c>
      <c r="U423" s="4">
        <v>0</v>
      </c>
      <c r="V423" s="4">
        <v>0</v>
      </c>
      <c r="W423" s="4">
        <v>0</v>
      </c>
      <c r="X423" s="4">
        <v>0</v>
      </c>
      <c r="Y423" s="4">
        <v>36421</v>
      </c>
      <c r="Z423" s="4">
        <v>7798</v>
      </c>
      <c r="AA423" s="4">
        <v>0</v>
      </c>
      <c r="AB423" s="4">
        <v>3255966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</row>
    <row r="424" spans="1:36" x14ac:dyDescent="0.25">
      <c r="A424" s="4">
        <v>4132</v>
      </c>
      <c r="B424" s="4">
        <v>7</v>
      </c>
      <c r="C424" s="4" t="s">
        <v>425</v>
      </c>
      <c r="D424" s="4">
        <v>0</v>
      </c>
      <c r="E424" s="4">
        <v>0</v>
      </c>
      <c r="F424" s="4">
        <v>620</v>
      </c>
      <c r="G424" s="4">
        <v>723</v>
      </c>
      <c r="H424" s="4">
        <v>4654674</v>
      </c>
      <c r="I424" s="4">
        <v>11385</v>
      </c>
      <c r="J424" s="4">
        <v>553349</v>
      </c>
      <c r="K424" s="4">
        <v>15483</v>
      </c>
      <c r="L424" s="4">
        <v>0</v>
      </c>
      <c r="M424" s="4">
        <v>21719</v>
      </c>
      <c r="N424" s="4">
        <v>0</v>
      </c>
      <c r="O424" s="4">
        <v>163802</v>
      </c>
      <c r="P424" s="4">
        <v>86707</v>
      </c>
      <c r="Q424" s="4">
        <v>9399</v>
      </c>
      <c r="R424" s="4">
        <v>0</v>
      </c>
      <c r="S424" s="4">
        <v>0</v>
      </c>
      <c r="T424" s="4">
        <v>140985</v>
      </c>
      <c r="U424" s="4">
        <v>0</v>
      </c>
      <c r="V424" s="4">
        <v>0</v>
      </c>
      <c r="W424" s="4">
        <v>0</v>
      </c>
      <c r="X424" s="4">
        <v>157258</v>
      </c>
      <c r="Y424" s="4">
        <v>0</v>
      </c>
      <c r="Z424" s="4">
        <v>11560</v>
      </c>
      <c r="AA424" s="4">
        <v>0</v>
      </c>
      <c r="AB424" s="4">
        <v>5669063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</row>
    <row r="425" spans="1:36" x14ac:dyDescent="0.25">
      <c r="A425" s="4">
        <v>4135</v>
      </c>
      <c r="B425" s="4">
        <v>7</v>
      </c>
      <c r="C425" s="4" t="s">
        <v>426</v>
      </c>
      <c r="D425" s="4">
        <v>0</v>
      </c>
      <c r="E425" s="4">
        <v>0</v>
      </c>
      <c r="F425" s="4">
        <v>350</v>
      </c>
      <c r="G425" s="4">
        <v>369</v>
      </c>
      <c r="H425" s="4">
        <v>2375622</v>
      </c>
      <c r="I425" s="4">
        <v>0</v>
      </c>
      <c r="J425" s="4">
        <v>100222</v>
      </c>
      <c r="K425" s="4">
        <v>110664</v>
      </c>
      <c r="L425" s="4">
        <v>0</v>
      </c>
      <c r="M425" s="4">
        <v>11085</v>
      </c>
      <c r="N425" s="4">
        <v>11270</v>
      </c>
      <c r="O425" s="4">
        <v>83600</v>
      </c>
      <c r="P425" s="4">
        <v>44253</v>
      </c>
      <c r="Q425" s="4">
        <v>4797</v>
      </c>
      <c r="R425" s="4">
        <v>0</v>
      </c>
      <c r="S425" s="4">
        <v>0</v>
      </c>
      <c r="T425" s="4">
        <v>32841</v>
      </c>
      <c r="U425" s="4">
        <v>0</v>
      </c>
      <c r="V425" s="4">
        <v>0</v>
      </c>
      <c r="W425" s="4">
        <v>0</v>
      </c>
      <c r="X425" s="4">
        <v>87590</v>
      </c>
      <c r="Y425" s="4">
        <v>50123</v>
      </c>
      <c r="Z425" s="4">
        <v>6398</v>
      </c>
      <c r="AA425" s="4">
        <v>0</v>
      </c>
      <c r="AB425" s="4">
        <v>2830875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</row>
    <row r="426" spans="1:36" x14ac:dyDescent="0.25">
      <c r="A426" s="4">
        <v>4137</v>
      </c>
      <c r="B426" s="4">
        <v>7</v>
      </c>
      <c r="C426" s="4" t="s">
        <v>427</v>
      </c>
      <c r="D426" s="4">
        <v>0</v>
      </c>
      <c r="E426" s="4">
        <v>0</v>
      </c>
      <c r="F426" s="4">
        <v>155</v>
      </c>
      <c r="G426" s="4">
        <v>155</v>
      </c>
      <c r="H426" s="4">
        <v>997890</v>
      </c>
      <c r="I426" s="4">
        <v>0</v>
      </c>
      <c r="J426" s="4">
        <v>4143</v>
      </c>
      <c r="K426" s="4">
        <v>0</v>
      </c>
      <c r="L426" s="4">
        <v>0</v>
      </c>
      <c r="M426" s="4">
        <v>4656</v>
      </c>
      <c r="N426" s="4">
        <v>9023</v>
      </c>
      <c r="O426" s="4">
        <v>35117</v>
      </c>
      <c r="P426" s="4">
        <v>18589</v>
      </c>
      <c r="Q426" s="4">
        <v>2015</v>
      </c>
      <c r="R426" s="4">
        <v>0</v>
      </c>
      <c r="S426" s="4">
        <v>0</v>
      </c>
      <c r="T426" s="4">
        <v>24335</v>
      </c>
      <c r="U426" s="4">
        <v>-55525</v>
      </c>
      <c r="V426" s="4">
        <v>0</v>
      </c>
      <c r="W426" s="4">
        <v>0</v>
      </c>
      <c r="X426" s="4">
        <v>0</v>
      </c>
      <c r="Y426" s="4">
        <v>7212</v>
      </c>
      <c r="Z426" s="4">
        <v>2811</v>
      </c>
      <c r="AA426" s="4">
        <v>0</v>
      </c>
      <c r="AB426" s="4">
        <v>1050266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</row>
    <row r="427" spans="1:36" x14ac:dyDescent="0.25">
      <c r="A427" s="4">
        <v>4138</v>
      </c>
      <c r="B427" s="4">
        <v>7</v>
      </c>
      <c r="C427" s="4" t="s">
        <v>428</v>
      </c>
      <c r="D427" s="4">
        <v>0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</row>
    <row r="428" spans="1:36" x14ac:dyDescent="0.25">
      <c r="A428" s="4">
        <v>4139</v>
      </c>
      <c r="B428" s="4">
        <v>7</v>
      </c>
      <c r="C428" s="4" t="s">
        <v>429</v>
      </c>
      <c r="D428" s="4">
        <v>0</v>
      </c>
      <c r="E428" s="4">
        <v>0</v>
      </c>
      <c r="F428" s="4">
        <v>210</v>
      </c>
      <c r="G428" s="4">
        <v>219</v>
      </c>
      <c r="H428" s="4">
        <v>1409922</v>
      </c>
      <c r="I428" s="4">
        <v>0</v>
      </c>
      <c r="J428" s="4">
        <v>524066</v>
      </c>
      <c r="K428" s="4">
        <v>0</v>
      </c>
      <c r="L428" s="4">
        <v>0</v>
      </c>
      <c r="M428" s="4">
        <v>6579</v>
      </c>
      <c r="N428" s="4">
        <v>0</v>
      </c>
      <c r="O428" s="4">
        <v>49616</v>
      </c>
      <c r="P428" s="4">
        <v>26264</v>
      </c>
      <c r="Q428" s="4">
        <v>2847</v>
      </c>
      <c r="R428" s="4">
        <v>0</v>
      </c>
      <c r="S428" s="4">
        <v>0</v>
      </c>
      <c r="T428" s="4">
        <v>15549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2163</v>
      </c>
      <c r="AA428" s="4">
        <v>0</v>
      </c>
      <c r="AB428" s="4">
        <v>2037006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</row>
    <row r="429" spans="1:36" x14ac:dyDescent="0.25">
      <c r="A429" s="4">
        <v>4140</v>
      </c>
      <c r="B429" s="4">
        <v>7</v>
      </c>
      <c r="C429" s="4" t="s">
        <v>430</v>
      </c>
      <c r="D429" s="4">
        <v>0</v>
      </c>
      <c r="E429" s="4">
        <v>0</v>
      </c>
      <c r="F429" s="4">
        <v>837</v>
      </c>
      <c r="G429" s="4">
        <v>867.8</v>
      </c>
      <c r="H429" s="4">
        <v>5586896</v>
      </c>
      <c r="I429" s="4">
        <v>0</v>
      </c>
      <c r="J429" s="4">
        <v>25419</v>
      </c>
      <c r="K429" s="4">
        <v>15119</v>
      </c>
      <c r="L429" s="4">
        <v>0</v>
      </c>
      <c r="M429" s="4">
        <v>26069</v>
      </c>
      <c r="N429" s="4">
        <v>0</v>
      </c>
      <c r="O429" s="4">
        <v>196608</v>
      </c>
      <c r="P429" s="4">
        <v>104072</v>
      </c>
      <c r="Q429" s="4">
        <v>11281</v>
      </c>
      <c r="R429" s="4">
        <v>0</v>
      </c>
      <c r="S429" s="4">
        <v>0</v>
      </c>
      <c r="T429" s="4">
        <v>59010.399999999994</v>
      </c>
      <c r="U429" s="4">
        <v>0</v>
      </c>
      <c r="V429" s="4">
        <v>0</v>
      </c>
      <c r="W429" s="4">
        <v>0</v>
      </c>
      <c r="X429" s="4">
        <v>207489</v>
      </c>
      <c r="Y429" s="4">
        <v>0</v>
      </c>
      <c r="Z429" s="4">
        <v>14444</v>
      </c>
      <c r="AA429" s="4">
        <v>0</v>
      </c>
      <c r="AB429" s="4">
        <v>6038918.4000000004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</row>
    <row r="430" spans="1:36" x14ac:dyDescent="0.25">
      <c r="A430" s="4">
        <v>4141</v>
      </c>
      <c r="B430" s="4">
        <v>7</v>
      </c>
      <c r="C430" s="4" t="s">
        <v>431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</row>
    <row r="431" spans="1:36" x14ac:dyDescent="0.25">
      <c r="A431" s="4">
        <v>4142</v>
      </c>
      <c r="B431" s="4">
        <v>7</v>
      </c>
      <c r="C431" s="4" t="s">
        <v>432</v>
      </c>
      <c r="D431" s="4">
        <v>0</v>
      </c>
      <c r="E431" s="4">
        <v>0</v>
      </c>
      <c r="F431" s="4">
        <v>468</v>
      </c>
      <c r="G431" s="4">
        <v>476</v>
      </c>
      <c r="H431" s="4">
        <v>3064488</v>
      </c>
      <c r="I431" s="4">
        <v>0</v>
      </c>
      <c r="J431" s="4">
        <v>378044</v>
      </c>
      <c r="K431" s="4">
        <v>133560</v>
      </c>
      <c r="L431" s="4">
        <v>0</v>
      </c>
      <c r="M431" s="4">
        <v>14299</v>
      </c>
      <c r="N431" s="4">
        <v>32750</v>
      </c>
      <c r="O431" s="4">
        <v>107842</v>
      </c>
      <c r="P431" s="4">
        <v>57085</v>
      </c>
      <c r="Q431" s="4">
        <v>6188</v>
      </c>
      <c r="R431" s="4">
        <v>0</v>
      </c>
      <c r="S431" s="4">
        <v>0</v>
      </c>
      <c r="T431" s="4">
        <v>56644</v>
      </c>
      <c r="U431" s="4">
        <v>-175555</v>
      </c>
      <c r="V431" s="4">
        <v>0</v>
      </c>
      <c r="W431" s="4">
        <v>0</v>
      </c>
      <c r="X431" s="4">
        <v>93900</v>
      </c>
      <c r="Y431" s="4">
        <v>0</v>
      </c>
      <c r="Z431" s="4">
        <v>3923</v>
      </c>
      <c r="AA431" s="4">
        <v>0</v>
      </c>
      <c r="AB431" s="4">
        <v>3679268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</row>
    <row r="432" spans="1:36" x14ac:dyDescent="0.25">
      <c r="A432" s="4">
        <v>4143</v>
      </c>
      <c r="B432" s="4">
        <v>7</v>
      </c>
      <c r="C432" s="4" t="s">
        <v>433</v>
      </c>
      <c r="D432" s="4">
        <v>0</v>
      </c>
      <c r="E432" s="4">
        <v>0</v>
      </c>
      <c r="F432" s="4">
        <v>780</v>
      </c>
      <c r="G432" s="4">
        <v>812</v>
      </c>
      <c r="H432" s="4">
        <v>5227656</v>
      </c>
      <c r="I432" s="4">
        <v>12786</v>
      </c>
      <c r="J432" s="4">
        <v>1388664</v>
      </c>
      <c r="K432" s="4">
        <v>405450</v>
      </c>
      <c r="L432" s="4">
        <v>0</v>
      </c>
      <c r="M432" s="4">
        <v>24392</v>
      </c>
      <c r="N432" s="4">
        <v>0</v>
      </c>
      <c r="O432" s="4">
        <v>183966</v>
      </c>
      <c r="P432" s="4">
        <v>97380</v>
      </c>
      <c r="Q432" s="4">
        <v>10556</v>
      </c>
      <c r="R432" s="4">
        <v>0</v>
      </c>
      <c r="S432" s="4">
        <v>0</v>
      </c>
      <c r="T432" s="4">
        <v>51968</v>
      </c>
      <c r="U432" s="4">
        <v>0</v>
      </c>
      <c r="V432" s="4">
        <v>0</v>
      </c>
      <c r="W432" s="4">
        <v>0</v>
      </c>
      <c r="X432" s="4">
        <v>173665</v>
      </c>
      <c r="Y432" s="4">
        <v>0</v>
      </c>
      <c r="Z432" s="4">
        <v>12912</v>
      </c>
      <c r="AA432" s="4">
        <v>0</v>
      </c>
      <c r="AB432" s="4">
        <v>7415730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</row>
    <row r="433" spans="1:36" x14ac:dyDescent="0.25">
      <c r="A433" s="4">
        <v>4144</v>
      </c>
      <c r="B433" s="4">
        <v>7</v>
      </c>
      <c r="C433" s="4" t="s">
        <v>434</v>
      </c>
      <c r="D433" s="4">
        <v>0</v>
      </c>
      <c r="E433" s="4">
        <v>0</v>
      </c>
      <c r="F433" s="4">
        <v>60</v>
      </c>
      <c r="G433" s="4">
        <v>60</v>
      </c>
      <c r="H433" s="4">
        <v>386280</v>
      </c>
      <c r="I433" s="4">
        <v>0</v>
      </c>
      <c r="J433" s="4">
        <v>13998</v>
      </c>
      <c r="K433" s="4">
        <v>19080</v>
      </c>
      <c r="L433" s="4">
        <v>0</v>
      </c>
      <c r="M433" s="4">
        <v>1802</v>
      </c>
      <c r="N433" s="4">
        <v>10973</v>
      </c>
      <c r="O433" s="4">
        <v>13594</v>
      </c>
      <c r="P433" s="4">
        <v>7196</v>
      </c>
      <c r="Q433" s="4">
        <v>780</v>
      </c>
      <c r="R433" s="4">
        <v>0</v>
      </c>
      <c r="S433" s="4">
        <v>0</v>
      </c>
      <c r="T433" s="4">
        <v>9300</v>
      </c>
      <c r="U433" s="4">
        <v>0</v>
      </c>
      <c r="V433" s="4">
        <v>0</v>
      </c>
      <c r="W433" s="4">
        <v>0</v>
      </c>
      <c r="X433" s="4">
        <v>0</v>
      </c>
      <c r="Y433" s="4">
        <v>5409</v>
      </c>
      <c r="Z433" s="4">
        <v>828</v>
      </c>
      <c r="AA433" s="4">
        <v>0</v>
      </c>
      <c r="AB433" s="4">
        <v>469240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</row>
    <row r="434" spans="1:36" x14ac:dyDescent="0.25">
      <c r="A434" s="4">
        <v>4145</v>
      </c>
      <c r="B434" s="4">
        <v>7</v>
      </c>
      <c r="C434" s="4" t="s">
        <v>435</v>
      </c>
      <c r="D434" s="4">
        <v>0</v>
      </c>
      <c r="E434" s="4">
        <v>0</v>
      </c>
      <c r="F434" s="4">
        <v>31</v>
      </c>
      <c r="G434" s="4">
        <v>31</v>
      </c>
      <c r="H434" s="4">
        <v>199578</v>
      </c>
      <c r="I434" s="4">
        <v>0</v>
      </c>
      <c r="J434" s="4">
        <v>40481</v>
      </c>
      <c r="K434" s="4">
        <v>0</v>
      </c>
      <c r="L434" s="4">
        <v>0</v>
      </c>
      <c r="M434" s="4">
        <v>931</v>
      </c>
      <c r="N434" s="4">
        <v>20053</v>
      </c>
      <c r="O434" s="4">
        <v>7023</v>
      </c>
      <c r="P434" s="4">
        <v>3718</v>
      </c>
      <c r="Q434" s="4">
        <v>403</v>
      </c>
      <c r="R434" s="4">
        <v>0</v>
      </c>
      <c r="S434" s="4">
        <v>0</v>
      </c>
      <c r="T434" s="4">
        <v>1271</v>
      </c>
      <c r="U434" s="4">
        <v>0</v>
      </c>
      <c r="V434" s="4">
        <v>0</v>
      </c>
      <c r="W434" s="4">
        <v>0</v>
      </c>
      <c r="X434" s="4">
        <v>7573</v>
      </c>
      <c r="Y434" s="4">
        <v>0</v>
      </c>
      <c r="Z434" s="4">
        <v>758</v>
      </c>
      <c r="AA434" s="4">
        <v>0</v>
      </c>
      <c r="AB434" s="4">
        <v>274216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</row>
    <row r="435" spans="1:36" x14ac:dyDescent="0.25">
      <c r="A435" s="4">
        <v>4146</v>
      </c>
      <c r="B435" s="4">
        <v>7</v>
      </c>
      <c r="C435" s="4" t="s">
        <v>436</v>
      </c>
      <c r="D435" s="4">
        <v>0</v>
      </c>
      <c r="E435" s="4">
        <v>0</v>
      </c>
      <c r="F435" s="4">
        <v>95</v>
      </c>
      <c r="G435" s="4">
        <v>113</v>
      </c>
      <c r="H435" s="4">
        <v>727494</v>
      </c>
      <c r="I435" s="4">
        <v>0</v>
      </c>
      <c r="J435" s="4">
        <v>172617</v>
      </c>
      <c r="K435" s="4">
        <v>0</v>
      </c>
      <c r="L435" s="4">
        <v>0</v>
      </c>
      <c r="M435" s="4">
        <v>3395</v>
      </c>
      <c r="N435" s="4">
        <v>34708</v>
      </c>
      <c r="O435" s="4">
        <v>25601</v>
      </c>
      <c r="P435" s="4">
        <v>13552</v>
      </c>
      <c r="Q435" s="4">
        <v>1469</v>
      </c>
      <c r="R435" s="4">
        <v>0</v>
      </c>
      <c r="S435" s="4">
        <v>0</v>
      </c>
      <c r="T435" s="4">
        <v>12204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2972</v>
      </c>
      <c r="AA435" s="4">
        <v>0</v>
      </c>
      <c r="AB435" s="4">
        <v>994012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</row>
    <row r="436" spans="1:36" x14ac:dyDescent="0.25">
      <c r="A436" s="4">
        <v>4150</v>
      </c>
      <c r="B436" s="4">
        <v>7</v>
      </c>
      <c r="C436" s="4" t="s">
        <v>437</v>
      </c>
      <c r="D436" s="4">
        <v>0</v>
      </c>
      <c r="E436" s="4">
        <v>0</v>
      </c>
      <c r="F436" s="4">
        <v>168</v>
      </c>
      <c r="G436" s="4">
        <v>201.6</v>
      </c>
      <c r="H436" s="4">
        <v>1297901</v>
      </c>
      <c r="I436" s="4">
        <v>0</v>
      </c>
      <c r="J436" s="4">
        <v>8510</v>
      </c>
      <c r="K436" s="4">
        <v>0</v>
      </c>
      <c r="L436" s="4">
        <v>0</v>
      </c>
      <c r="M436" s="4">
        <v>6056</v>
      </c>
      <c r="N436" s="4">
        <v>0</v>
      </c>
      <c r="O436" s="4">
        <v>45674</v>
      </c>
      <c r="P436" s="4">
        <v>24177</v>
      </c>
      <c r="Q436" s="4">
        <v>2621</v>
      </c>
      <c r="R436" s="4">
        <v>0</v>
      </c>
      <c r="S436" s="4">
        <v>0</v>
      </c>
      <c r="T436" s="4">
        <v>25200</v>
      </c>
      <c r="U436" s="4">
        <v>0</v>
      </c>
      <c r="V436" s="4">
        <v>0</v>
      </c>
      <c r="W436" s="4">
        <v>0</v>
      </c>
      <c r="X436" s="4">
        <v>52503</v>
      </c>
      <c r="Y436" s="4">
        <v>0</v>
      </c>
      <c r="Z436" s="4">
        <v>4624</v>
      </c>
      <c r="AA436" s="4">
        <v>0</v>
      </c>
      <c r="AB436" s="4">
        <v>1414763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</row>
    <row r="437" spans="1:36" x14ac:dyDescent="0.25">
      <c r="A437" s="4">
        <v>4151</v>
      </c>
      <c r="B437" s="4">
        <v>7</v>
      </c>
      <c r="C437" s="4" t="s">
        <v>438</v>
      </c>
      <c r="D437" s="4">
        <v>0</v>
      </c>
      <c r="E437" s="4">
        <v>0</v>
      </c>
      <c r="F437" s="4">
        <v>105</v>
      </c>
      <c r="G437" s="4">
        <v>126</v>
      </c>
      <c r="H437" s="4">
        <v>811188</v>
      </c>
      <c r="I437" s="4">
        <v>0</v>
      </c>
      <c r="J437" s="4">
        <v>6327</v>
      </c>
      <c r="K437" s="4">
        <v>0</v>
      </c>
      <c r="L437" s="4">
        <v>0</v>
      </c>
      <c r="M437" s="4">
        <v>3785</v>
      </c>
      <c r="N437" s="4">
        <v>20404</v>
      </c>
      <c r="O437" s="4">
        <v>28546</v>
      </c>
      <c r="P437" s="4">
        <v>15111</v>
      </c>
      <c r="Q437" s="4">
        <v>1638</v>
      </c>
      <c r="R437" s="4">
        <v>0</v>
      </c>
      <c r="S437" s="4">
        <v>0</v>
      </c>
      <c r="T437" s="4">
        <v>14490</v>
      </c>
      <c r="U437" s="4">
        <v>0</v>
      </c>
      <c r="V437" s="4">
        <v>0</v>
      </c>
      <c r="W437" s="4">
        <v>0</v>
      </c>
      <c r="X437" s="4">
        <v>28271</v>
      </c>
      <c r="Y437" s="4">
        <v>0</v>
      </c>
      <c r="Z437" s="4">
        <v>2402</v>
      </c>
      <c r="AA437" s="4">
        <v>0</v>
      </c>
      <c r="AB437" s="4">
        <v>903891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</row>
    <row r="438" spans="1:36" x14ac:dyDescent="0.25">
      <c r="A438" s="4">
        <v>4152</v>
      </c>
      <c r="B438" s="4">
        <v>7</v>
      </c>
      <c r="C438" s="4" t="s">
        <v>439</v>
      </c>
      <c r="D438" s="4">
        <v>0</v>
      </c>
      <c r="E438" s="4">
        <v>0</v>
      </c>
      <c r="F438" s="4">
        <v>596</v>
      </c>
      <c r="G438" s="4">
        <v>616.20000000000005</v>
      </c>
      <c r="H438" s="4">
        <v>3967096</v>
      </c>
      <c r="I438" s="4">
        <v>0</v>
      </c>
      <c r="J438" s="4">
        <v>9294</v>
      </c>
      <c r="K438" s="4">
        <v>15539</v>
      </c>
      <c r="L438" s="4">
        <v>0</v>
      </c>
      <c r="M438" s="4">
        <v>18511</v>
      </c>
      <c r="N438" s="4">
        <v>0</v>
      </c>
      <c r="O438" s="4">
        <v>139606</v>
      </c>
      <c r="P438" s="4">
        <v>73899</v>
      </c>
      <c r="Q438" s="4">
        <v>8011</v>
      </c>
      <c r="R438" s="4">
        <v>0</v>
      </c>
      <c r="S438" s="4">
        <v>0</v>
      </c>
      <c r="T438" s="4">
        <v>72095.400000000009</v>
      </c>
      <c r="U438" s="4">
        <v>0</v>
      </c>
      <c r="V438" s="4">
        <v>0</v>
      </c>
      <c r="W438" s="4">
        <v>0</v>
      </c>
      <c r="X438" s="4">
        <v>147918</v>
      </c>
      <c r="Y438" s="4">
        <v>0</v>
      </c>
      <c r="Z438" s="4">
        <v>10687</v>
      </c>
      <c r="AA438" s="4">
        <v>0</v>
      </c>
      <c r="AB438" s="4">
        <v>4314738.4000000004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</row>
    <row r="439" spans="1:36" x14ac:dyDescent="0.25">
      <c r="A439" s="4">
        <v>4153</v>
      </c>
      <c r="B439" s="4">
        <v>7</v>
      </c>
      <c r="C439" s="4" t="s">
        <v>440</v>
      </c>
      <c r="D439" s="4">
        <v>0</v>
      </c>
      <c r="E439" s="4">
        <v>0</v>
      </c>
      <c r="F439" s="4">
        <v>411</v>
      </c>
      <c r="G439" s="4">
        <v>428.2</v>
      </c>
      <c r="H439" s="4">
        <v>2756752</v>
      </c>
      <c r="I439" s="4">
        <v>0</v>
      </c>
      <c r="J439" s="4">
        <v>962468</v>
      </c>
      <c r="K439" s="4">
        <v>168858</v>
      </c>
      <c r="L439" s="4">
        <v>0</v>
      </c>
      <c r="M439" s="4">
        <v>12863</v>
      </c>
      <c r="N439" s="4">
        <v>0</v>
      </c>
      <c r="O439" s="4">
        <v>97012</v>
      </c>
      <c r="P439" s="4">
        <v>51353</v>
      </c>
      <c r="Q439" s="4">
        <v>5567</v>
      </c>
      <c r="R439" s="4">
        <v>0</v>
      </c>
      <c r="S439" s="4">
        <v>0</v>
      </c>
      <c r="T439" s="4">
        <v>44532.799999999996</v>
      </c>
      <c r="U439" s="4">
        <v>0</v>
      </c>
      <c r="V439" s="4">
        <v>0</v>
      </c>
      <c r="W439" s="4">
        <v>0</v>
      </c>
      <c r="X439" s="4">
        <v>72697</v>
      </c>
      <c r="Y439" s="4">
        <v>0</v>
      </c>
      <c r="Z439" s="4">
        <v>7299</v>
      </c>
      <c r="AA439" s="4">
        <v>0</v>
      </c>
      <c r="AB439" s="4">
        <v>4106704.8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</row>
    <row r="440" spans="1:36" x14ac:dyDescent="0.25">
      <c r="A440" s="4">
        <v>4155</v>
      </c>
      <c r="B440" s="4">
        <v>7</v>
      </c>
      <c r="C440" s="4" t="s">
        <v>441</v>
      </c>
      <c r="D440" s="4">
        <v>0</v>
      </c>
      <c r="E440" s="4">
        <v>0</v>
      </c>
      <c r="F440" s="4">
        <v>106</v>
      </c>
      <c r="G440" s="4">
        <v>106</v>
      </c>
      <c r="H440" s="4">
        <v>682428</v>
      </c>
      <c r="I440" s="4">
        <v>0</v>
      </c>
      <c r="J440" s="4">
        <v>319871</v>
      </c>
      <c r="K440" s="4">
        <v>0</v>
      </c>
      <c r="L440" s="4">
        <v>0</v>
      </c>
      <c r="M440" s="4">
        <v>3184</v>
      </c>
      <c r="N440" s="4">
        <v>31900</v>
      </c>
      <c r="O440" s="4">
        <v>24015</v>
      </c>
      <c r="P440" s="4">
        <v>12712</v>
      </c>
      <c r="Q440" s="4">
        <v>1378</v>
      </c>
      <c r="R440" s="4">
        <v>0</v>
      </c>
      <c r="S440" s="4">
        <v>0</v>
      </c>
      <c r="T440" s="4">
        <v>23108</v>
      </c>
      <c r="U440" s="4">
        <v>0</v>
      </c>
      <c r="V440" s="4">
        <v>0</v>
      </c>
      <c r="W440" s="4">
        <v>0</v>
      </c>
      <c r="X440" s="4">
        <v>0</v>
      </c>
      <c r="Y440" s="4">
        <v>21636</v>
      </c>
      <c r="Z440" s="4">
        <v>4017</v>
      </c>
      <c r="AA440" s="4">
        <v>0</v>
      </c>
      <c r="AB440" s="4">
        <v>1124249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</row>
    <row r="441" spans="1:36" x14ac:dyDescent="0.25">
      <c r="A441" s="4">
        <v>4159</v>
      </c>
      <c r="B441" s="4">
        <v>7</v>
      </c>
      <c r="C441" s="4" t="s">
        <v>442</v>
      </c>
      <c r="D441" s="4">
        <v>0</v>
      </c>
      <c r="E441" s="4">
        <v>0</v>
      </c>
      <c r="F441" s="4">
        <v>1055</v>
      </c>
      <c r="G441" s="4">
        <v>1086</v>
      </c>
      <c r="H441" s="4">
        <v>6991668</v>
      </c>
      <c r="I441" s="4">
        <v>0</v>
      </c>
      <c r="J441" s="4">
        <v>158116</v>
      </c>
      <c r="K441" s="4">
        <v>59377</v>
      </c>
      <c r="L441" s="4">
        <v>0</v>
      </c>
      <c r="M441" s="4">
        <v>32623</v>
      </c>
      <c r="N441" s="4">
        <v>0</v>
      </c>
      <c r="O441" s="4">
        <v>246043</v>
      </c>
      <c r="P441" s="4">
        <v>130240</v>
      </c>
      <c r="Q441" s="4">
        <v>14118</v>
      </c>
      <c r="R441" s="4">
        <v>0</v>
      </c>
      <c r="S441" s="4">
        <v>0</v>
      </c>
      <c r="T441" s="4">
        <v>24978</v>
      </c>
      <c r="U441" s="4">
        <v>0</v>
      </c>
      <c r="V441" s="4">
        <v>0</v>
      </c>
      <c r="W441" s="4">
        <v>0</v>
      </c>
      <c r="X441" s="4">
        <v>248886</v>
      </c>
      <c r="Y441" s="4">
        <v>0</v>
      </c>
      <c r="Z441" s="4">
        <v>19230</v>
      </c>
      <c r="AA441" s="4">
        <v>0</v>
      </c>
      <c r="AB441" s="4">
        <v>7676393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</row>
    <row r="442" spans="1:36" x14ac:dyDescent="0.25">
      <c r="A442" s="4">
        <v>4160</v>
      </c>
      <c r="B442" s="4">
        <v>7</v>
      </c>
      <c r="C442" s="4" t="s">
        <v>443</v>
      </c>
      <c r="D442" s="4">
        <v>0</v>
      </c>
      <c r="E442" s="4">
        <v>0</v>
      </c>
      <c r="F442" s="4">
        <v>775</v>
      </c>
      <c r="G442" s="4">
        <v>906</v>
      </c>
      <c r="H442" s="4">
        <v>5832828</v>
      </c>
      <c r="I442" s="4">
        <v>14266</v>
      </c>
      <c r="J442" s="4">
        <v>35498</v>
      </c>
      <c r="K442" s="4">
        <v>15202</v>
      </c>
      <c r="L442" s="4">
        <v>0</v>
      </c>
      <c r="M442" s="4">
        <v>27216</v>
      </c>
      <c r="N442" s="4">
        <v>29169</v>
      </c>
      <c r="O442" s="4">
        <v>205262</v>
      </c>
      <c r="P442" s="4">
        <v>108653</v>
      </c>
      <c r="Q442" s="4">
        <v>11778</v>
      </c>
      <c r="R442" s="4">
        <v>0</v>
      </c>
      <c r="S442" s="4">
        <v>0</v>
      </c>
      <c r="T442" s="4">
        <v>180294</v>
      </c>
      <c r="U442" s="4">
        <v>0</v>
      </c>
      <c r="V442" s="4">
        <v>0</v>
      </c>
      <c r="W442" s="4">
        <v>0</v>
      </c>
      <c r="X442" s="4">
        <v>188053</v>
      </c>
      <c r="Y442" s="4">
        <v>0</v>
      </c>
      <c r="Z442" s="4">
        <v>11835</v>
      </c>
      <c r="AA442" s="4">
        <v>0</v>
      </c>
      <c r="AB442" s="4">
        <v>6472001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</row>
    <row r="443" spans="1:36" x14ac:dyDescent="0.25">
      <c r="A443" s="4">
        <v>4161</v>
      </c>
      <c r="B443" s="4">
        <v>7</v>
      </c>
      <c r="C443" s="4" t="s">
        <v>444</v>
      </c>
      <c r="D443" s="4">
        <v>0</v>
      </c>
      <c r="E443" s="4">
        <v>0</v>
      </c>
      <c r="F443" s="4">
        <v>235.6</v>
      </c>
      <c r="G443" s="4">
        <v>244.6</v>
      </c>
      <c r="H443" s="4">
        <v>1574735</v>
      </c>
      <c r="I443" s="4">
        <v>3852</v>
      </c>
      <c r="J443" s="4">
        <v>219593</v>
      </c>
      <c r="K443" s="4">
        <v>0</v>
      </c>
      <c r="L443" s="4">
        <v>0</v>
      </c>
      <c r="M443" s="4">
        <v>7348</v>
      </c>
      <c r="N443" s="4">
        <v>28007</v>
      </c>
      <c r="O443" s="4">
        <v>55416</v>
      </c>
      <c r="P443" s="4">
        <v>29334</v>
      </c>
      <c r="Q443" s="4">
        <v>3180</v>
      </c>
      <c r="R443" s="4">
        <v>0</v>
      </c>
      <c r="S443" s="4">
        <v>0</v>
      </c>
      <c r="T443" s="4">
        <v>43049.599999999999</v>
      </c>
      <c r="U443" s="4">
        <v>0</v>
      </c>
      <c r="V443" s="4">
        <v>0</v>
      </c>
      <c r="W443" s="4">
        <v>0</v>
      </c>
      <c r="X443" s="4">
        <v>50232</v>
      </c>
      <c r="Y443" s="4">
        <v>0</v>
      </c>
      <c r="Z443" s="4">
        <v>4837</v>
      </c>
      <c r="AA443" s="4">
        <v>0</v>
      </c>
      <c r="AB443" s="4">
        <v>1969351.6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</row>
    <row r="444" spans="1:36" x14ac:dyDescent="0.25">
      <c r="A444" s="4">
        <v>4162</v>
      </c>
      <c r="B444" s="4">
        <v>7</v>
      </c>
      <c r="C444" s="4" t="s">
        <v>445</v>
      </c>
      <c r="D444" s="4">
        <v>0</v>
      </c>
      <c r="E444" s="4">
        <v>0</v>
      </c>
      <c r="F444" s="4">
        <v>117</v>
      </c>
      <c r="G444" s="4">
        <v>121.8</v>
      </c>
      <c r="H444" s="4">
        <v>784148</v>
      </c>
      <c r="I444" s="4">
        <v>0</v>
      </c>
      <c r="J444" s="4">
        <v>76594</v>
      </c>
      <c r="K444" s="4">
        <v>19080</v>
      </c>
      <c r="L444" s="4">
        <v>0</v>
      </c>
      <c r="M444" s="4">
        <v>3659</v>
      </c>
      <c r="N444" s="4">
        <v>0</v>
      </c>
      <c r="O444" s="4">
        <v>27595</v>
      </c>
      <c r="P444" s="4">
        <v>14607</v>
      </c>
      <c r="Q444" s="4">
        <v>1583</v>
      </c>
      <c r="R444" s="4">
        <v>0</v>
      </c>
      <c r="S444" s="4">
        <v>0</v>
      </c>
      <c r="T444" s="4">
        <v>3532.2</v>
      </c>
      <c r="U444" s="4">
        <v>-36541</v>
      </c>
      <c r="V444" s="4">
        <v>0</v>
      </c>
      <c r="W444" s="4">
        <v>0</v>
      </c>
      <c r="X444" s="4">
        <v>29281</v>
      </c>
      <c r="Y444" s="4">
        <v>3245</v>
      </c>
      <c r="Z444" s="4">
        <v>2473</v>
      </c>
      <c r="AA444" s="4">
        <v>0</v>
      </c>
      <c r="AB444" s="4">
        <v>899975.2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</row>
    <row r="445" spans="1:36" x14ac:dyDescent="0.25">
      <c r="A445" s="4">
        <v>4163</v>
      </c>
      <c r="B445" s="4">
        <v>7</v>
      </c>
      <c r="C445" s="4" t="s">
        <v>446</v>
      </c>
      <c r="D445" s="4">
        <v>0</v>
      </c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4695</v>
      </c>
      <c r="AA445" s="4">
        <v>0</v>
      </c>
      <c r="AB445" s="4">
        <v>4695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</row>
    <row r="446" spans="1:36" x14ac:dyDescent="0.25">
      <c r="A446" s="4">
        <v>4164</v>
      </c>
      <c r="B446" s="4">
        <v>7</v>
      </c>
      <c r="C446" s="4" t="s">
        <v>447</v>
      </c>
      <c r="D446" s="4">
        <v>0</v>
      </c>
      <c r="E446" s="4">
        <v>0</v>
      </c>
      <c r="F446" s="4">
        <v>110</v>
      </c>
      <c r="G446" s="4">
        <v>123.19999999999999</v>
      </c>
      <c r="H446" s="4">
        <v>793162</v>
      </c>
      <c r="I446" s="4">
        <v>0</v>
      </c>
      <c r="J446" s="4">
        <v>82585</v>
      </c>
      <c r="K446" s="4">
        <v>0</v>
      </c>
      <c r="L446" s="4">
        <v>0</v>
      </c>
      <c r="M446" s="4">
        <v>3701</v>
      </c>
      <c r="N446" s="4">
        <v>0</v>
      </c>
      <c r="O446" s="4">
        <v>27912</v>
      </c>
      <c r="P446" s="4">
        <v>14775</v>
      </c>
      <c r="Q446" s="4">
        <v>1602</v>
      </c>
      <c r="R446" s="4">
        <v>0</v>
      </c>
      <c r="S446" s="4">
        <v>0</v>
      </c>
      <c r="T446" s="4">
        <v>22668.799999999999</v>
      </c>
      <c r="U446" s="4">
        <v>0</v>
      </c>
      <c r="V446" s="4">
        <v>0</v>
      </c>
      <c r="W446" s="4">
        <v>0</v>
      </c>
      <c r="X446" s="4">
        <v>23727</v>
      </c>
      <c r="Y446" s="4">
        <v>21636</v>
      </c>
      <c r="Z446" s="4">
        <v>2914</v>
      </c>
      <c r="AA446" s="4">
        <v>0</v>
      </c>
      <c r="AB446" s="4">
        <v>970955.8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</row>
    <row r="447" spans="1:36" x14ac:dyDescent="0.25">
      <c r="A447" s="4">
        <v>4166</v>
      </c>
      <c r="B447" s="4">
        <v>7</v>
      </c>
      <c r="C447" s="4" t="s">
        <v>448</v>
      </c>
      <c r="D447" s="4">
        <v>0</v>
      </c>
      <c r="E447" s="4">
        <v>0</v>
      </c>
      <c r="F447" s="4">
        <v>145</v>
      </c>
      <c r="G447" s="4">
        <v>174</v>
      </c>
      <c r="H447" s="4">
        <v>1120212</v>
      </c>
      <c r="I447" s="4">
        <v>0</v>
      </c>
      <c r="J447" s="4">
        <v>453575</v>
      </c>
      <c r="K447" s="4">
        <v>0</v>
      </c>
      <c r="L447" s="4">
        <v>0</v>
      </c>
      <c r="M447" s="4">
        <v>5227</v>
      </c>
      <c r="N447" s="4">
        <v>29264</v>
      </c>
      <c r="O447" s="4">
        <v>39421</v>
      </c>
      <c r="P447" s="4">
        <v>20867</v>
      </c>
      <c r="Q447" s="4">
        <v>2262</v>
      </c>
      <c r="R447" s="4">
        <v>0</v>
      </c>
      <c r="S447" s="4">
        <v>0</v>
      </c>
      <c r="T447" s="4">
        <v>28188</v>
      </c>
      <c r="U447" s="4">
        <v>0</v>
      </c>
      <c r="V447" s="4">
        <v>0</v>
      </c>
      <c r="W447" s="4">
        <v>0</v>
      </c>
      <c r="X447" s="4">
        <v>42911</v>
      </c>
      <c r="Y447" s="4">
        <v>0</v>
      </c>
      <c r="Z447" s="4">
        <v>3394</v>
      </c>
      <c r="AA447" s="4">
        <v>0</v>
      </c>
      <c r="AB447" s="4">
        <v>1702410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</row>
    <row r="448" spans="1:36" x14ac:dyDescent="0.25">
      <c r="A448" s="4">
        <v>4167</v>
      </c>
      <c r="B448" s="4">
        <v>7</v>
      </c>
      <c r="C448" s="4" t="s">
        <v>449</v>
      </c>
      <c r="D448" s="4">
        <v>0</v>
      </c>
      <c r="E448" s="4">
        <v>0</v>
      </c>
      <c r="F448" s="4">
        <v>340</v>
      </c>
      <c r="G448" s="4">
        <v>340</v>
      </c>
      <c r="H448" s="4">
        <v>2188920</v>
      </c>
      <c r="I448" s="4">
        <v>0</v>
      </c>
      <c r="J448" s="4">
        <v>4927</v>
      </c>
      <c r="K448" s="4">
        <v>16638</v>
      </c>
      <c r="L448" s="4">
        <v>0</v>
      </c>
      <c r="M448" s="4">
        <v>10214</v>
      </c>
      <c r="N448" s="4">
        <v>0</v>
      </c>
      <c r="O448" s="4">
        <v>77030</v>
      </c>
      <c r="P448" s="4">
        <v>40775</v>
      </c>
      <c r="Q448" s="4">
        <v>4420</v>
      </c>
      <c r="R448" s="4">
        <v>0</v>
      </c>
      <c r="S448" s="4">
        <v>0</v>
      </c>
      <c r="T448" s="4">
        <v>7480</v>
      </c>
      <c r="U448" s="4">
        <v>0</v>
      </c>
      <c r="V448" s="4">
        <v>0</v>
      </c>
      <c r="W448" s="4">
        <v>0</v>
      </c>
      <c r="X448" s="4">
        <v>82289</v>
      </c>
      <c r="Y448" s="4">
        <v>14424</v>
      </c>
      <c r="Z448" s="4">
        <v>4436</v>
      </c>
      <c r="AA448" s="4">
        <v>0</v>
      </c>
      <c r="AB448" s="4">
        <v>2369264</v>
      </c>
      <c r="AC448" s="4">
        <v>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</row>
    <row r="449" spans="1:36" x14ac:dyDescent="0.25">
      <c r="A449" s="4">
        <v>4168</v>
      </c>
      <c r="B449" s="4">
        <v>7</v>
      </c>
      <c r="C449" s="4" t="s">
        <v>450</v>
      </c>
      <c r="D449" s="4">
        <v>0</v>
      </c>
      <c r="E449" s="4">
        <v>0</v>
      </c>
      <c r="F449" s="4">
        <v>95</v>
      </c>
      <c r="G449" s="4">
        <v>95</v>
      </c>
      <c r="H449" s="4">
        <v>611610</v>
      </c>
      <c r="I449" s="4">
        <v>0</v>
      </c>
      <c r="J449" s="4">
        <v>83369</v>
      </c>
      <c r="K449" s="4">
        <v>19080</v>
      </c>
      <c r="L449" s="4">
        <v>0</v>
      </c>
      <c r="M449" s="4">
        <v>2854</v>
      </c>
      <c r="N449" s="4">
        <v>24139</v>
      </c>
      <c r="O449" s="4">
        <v>21523</v>
      </c>
      <c r="P449" s="4">
        <v>11393</v>
      </c>
      <c r="Q449" s="4">
        <v>1235</v>
      </c>
      <c r="R449" s="4">
        <v>0</v>
      </c>
      <c r="S449" s="4">
        <v>0</v>
      </c>
      <c r="T449" s="4">
        <v>13490</v>
      </c>
      <c r="U449" s="4">
        <v>-52640</v>
      </c>
      <c r="V449" s="4">
        <v>0</v>
      </c>
      <c r="W449" s="4">
        <v>0</v>
      </c>
      <c r="X449" s="4">
        <v>0</v>
      </c>
      <c r="Y449" s="4">
        <v>0</v>
      </c>
      <c r="Z449" s="4">
        <v>2580</v>
      </c>
      <c r="AA449" s="4">
        <v>0</v>
      </c>
      <c r="AB449" s="4">
        <v>738633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</row>
    <row r="450" spans="1:36" x14ac:dyDescent="0.25">
      <c r="A450" s="4">
        <v>4169</v>
      </c>
      <c r="B450" s="4">
        <v>7</v>
      </c>
      <c r="C450" s="4" t="s">
        <v>451</v>
      </c>
      <c r="D450" s="4">
        <v>0</v>
      </c>
      <c r="E450" s="4">
        <v>0</v>
      </c>
      <c r="F450" s="4">
        <v>250</v>
      </c>
      <c r="G450" s="4">
        <v>250</v>
      </c>
      <c r="H450" s="4">
        <v>1609500</v>
      </c>
      <c r="I450" s="4">
        <v>3937</v>
      </c>
      <c r="J450" s="4">
        <v>787779</v>
      </c>
      <c r="K450" s="4">
        <v>47700</v>
      </c>
      <c r="L450" s="4">
        <v>0</v>
      </c>
      <c r="M450" s="4">
        <v>7510</v>
      </c>
      <c r="N450" s="4">
        <v>0</v>
      </c>
      <c r="O450" s="4">
        <v>56640</v>
      </c>
      <c r="P450" s="4">
        <v>29982</v>
      </c>
      <c r="Q450" s="4">
        <v>3250</v>
      </c>
      <c r="R450" s="4">
        <v>0</v>
      </c>
      <c r="S450" s="4">
        <v>0</v>
      </c>
      <c r="T450" s="4">
        <v>7000</v>
      </c>
      <c r="U450" s="4">
        <v>0</v>
      </c>
      <c r="V450" s="4">
        <v>0</v>
      </c>
      <c r="W450" s="4">
        <v>0</v>
      </c>
      <c r="X450" s="4">
        <v>72445</v>
      </c>
      <c r="Y450" s="4">
        <v>81135</v>
      </c>
      <c r="Z450" s="4">
        <v>6214</v>
      </c>
      <c r="AA450" s="4">
        <v>0</v>
      </c>
      <c r="AB450" s="4">
        <v>2640647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</row>
    <row r="451" spans="1:36" x14ac:dyDescent="0.25">
      <c r="A451" s="4">
        <v>4170</v>
      </c>
      <c r="B451" s="4">
        <v>7</v>
      </c>
      <c r="C451" s="4" t="s">
        <v>452</v>
      </c>
      <c r="D451" s="4">
        <v>0</v>
      </c>
      <c r="E451" s="4">
        <v>0</v>
      </c>
      <c r="F451" s="4">
        <v>1830</v>
      </c>
      <c r="G451" s="4">
        <v>1985.9999999999998</v>
      </c>
      <c r="H451" s="4">
        <v>12785868</v>
      </c>
      <c r="I451" s="4">
        <v>0</v>
      </c>
      <c r="J451" s="4">
        <v>3698531</v>
      </c>
      <c r="K451" s="4">
        <v>917748</v>
      </c>
      <c r="L451" s="4">
        <v>0</v>
      </c>
      <c r="M451" s="4">
        <v>59659</v>
      </c>
      <c r="N451" s="4">
        <v>0</v>
      </c>
      <c r="O451" s="4">
        <v>449946</v>
      </c>
      <c r="P451" s="4">
        <v>238174</v>
      </c>
      <c r="Q451" s="4">
        <v>25818</v>
      </c>
      <c r="R451" s="4">
        <v>0</v>
      </c>
      <c r="S451" s="4">
        <v>0</v>
      </c>
      <c r="T451" s="4">
        <v>55607.999999999993</v>
      </c>
      <c r="U451" s="4">
        <v>0</v>
      </c>
      <c r="V451" s="4">
        <v>0</v>
      </c>
      <c r="W451" s="4">
        <v>0</v>
      </c>
      <c r="X451" s="4">
        <v>386707</v>
      </c>
      <c r="Y451" s="4">
        <v>0</v>
      </c>
      <c r="Z451" s="4">
        <v>40934</v>
      </c>
      <c r="AA451" s="4">
        <v>0</v>
      </c>
      <c r="AB451" s="4">
        <v>18272286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</row>
    <row r="452" spans="1:36" x14ac:dyDescent="0.25">
      <c r="A452" s="4">
        <v>4171</v>
      </c>
      <c r="B452" s="4">
        <v>7</v>
      </c>
      <c r="C452" s="4" t="s">
        <v>453</v>
      </c>
      <c r="D452" s="4">
        <v>0</v>
      </c>
      <c r="E452" s="4">
        <v>0</v>
      </c>
      <c r="F452" s="4">
        <v>1187</v>
      </c>
      <c r="G452" s="4">
        <v>1220.4000000000001</v>
      </c>
      <c r="H452" s="4">
        <v>7856935</v>
      </c>
      <c r="I452" s="4">
        <v>0</v>
      </c>
      <c r="J452" s="4">
        <v>876635</v>
      </c>
      <c r="K452" s="4">
        <v>438840</v>
      </c>
      <c r="L452" s="4">
        <v>0</v>
      </c>
      <c r="M452" s="4">
        <v>36661</v>
      </c>
      <c r="N452" s="4">
        <v>0</v>
      </c>
      <c r="O452" s="4">
        <v>276492</v>
      </c>
      <c r="P452" s="4">
        <v>146358</v>
      </c>
      <c r="Q452" s="4">
        <v>15865</v>
      </c>
      <c r="R452" s="4">
        <v>0</v>
      </c>
      <c r="S452" s="4">
        <v>0</v>
      </c>
      <c r="T452" s="4">
        <v>131803.20000000001</v>
      </c>
      <c r="U452" s="4">
        <v>0</v>
      </c>
      <c r="V452" s="4">
        <v>0</v>
      </c>
      <c r="W452" s="4">
        <v>0</v>
      </c>
      <c r="X452" s="4">
        <v>259740</v>
      </c>
      <c r="Y452" s="4">
        <v>0</v>
      </c>
      <c r="Z452" s="4">
        <v>14638</v>
      </c>
      <c r="AA452" s="4">
        <v>0</v>
      </c>
      <c r="AB452" s="4">
        <v>9794227.1999999993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</row>
    <row r="453" spans="1:36" x14ac:dyDescent="0.25">
      <c r="A453" s="4">
        <v>4172</v>
      </c>
      <c r="B453" s="4">
        <v>7</v>
      </c>
      <c r="C453" s="4" t="s">
        <v>454</v>
      </c>
      <c r="D453" s="4">
        <v>0</v>
      </c>
      <c r="E453" s="4">
        <v>0</v>
      </c>
      <c r="F453" s="4">
        <v>49</v>
      </c>
      <c r="G453" s="4">
        <v>49</v>
      </c>
      <c r="H453" s="4">
        <v>315462</v>
      </c>
      <c r="I453" s="4">
        <v>0</v>
      </c>
      <c r="J453" s="4">
        <v>39865</v>
      </c>
      <c r="K453" s="4">
        <v>0</v>
      </c>
      <c r="L453" s="4">
        <v>0</v>
      </c>
      <c r="M453" s="4">
        <v>1472</v>
      </c>
      <c r="N453" s="4">
        <v>13514</v>
      </c>
      <c r="O453" s="4">
        <v>11101</v>
      </c>
      <c r="P453" s="4">
        <v>5876</v>
      </c>
      <c r="Q453" s="4">
        <v>637</v>
      </c>
      <c r="R453" s="4">
        <v>0</v>
      </c>
      <c r="S453" s="4">
        <v>0</v>
      </c>
      <c r="T453" s="4">
        <v>13867</v>
      </c>
      <c r="U453" s="4">
        <v>-28215</v>
      </c>
      <c r="V453" s="4">
        <v>0</v>
      </c>
      <c r="W453" s="4">
        <v>0</v>
      </c>
      <c r="X453" s="4">
        <v>12873</v>
      </c>
      <c r="Y453" s="4">
        <v>1803</v>
      </c>
      <c r="Z453" s="4">
        <v>1206</v>
      </c>
      <c r="AA453" s="4">
        <v>0</v>
      </c>
      <c r="AB453" s="4">
        <v>376588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</row>
    <row r="454" spans="1:36" x14ac:dyDescent="0.25">
      <c r="A454" s="4">
        <v>4177</v>
      </c>
      <c r="B454" s="4">
        <v>7</v>
      </c>
      <c r="C454" s="4" t="s">
        <v>455</v>
      </c>
      <c r="D454" s="4">
        <v>0</v>
      </c>
      <c r="E454" s="4">
        <v>0</v>
      </c>
      <c r="F454" s="4">
        <v>32</v>
      </c>
      <c r="G454" s="4">
        <v>35.6</v>
      </c>
      <c r="H454" s="4">
        <v>229193</v>
      </c>
      <c r="I454" s="4">
        <v>0</v>
      </c>
      <c r="J454" s="4">
        <v>19988</v>
      </c>
      <c r="K454" s="4">
        <v>0</v>
      </c>
      <c r="L454" s="4">
        <v>0</v>
      </c>
      <c r="M454" s="4">
        <v>1069</v>
      </c>
      <c r="N454" s="4">
        <v>19273</v>
      </c>
      <c r="O454" s="4">
        <v>8065</v>
      </c>
      <c r="P454" s="4">
        <v>4269</v>
      </c>
      <c r="Q454" s="4">
        <v>463</v>
      </c>
      <c r="R454" s="4">
        <v>0</v>
      </c>
      <c r="S454" s="4">
        <v>0</v>
      </c>
      <c r="T454" s="4">
        <v>3097.2000000000003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859</v>
      </c>
      <c r="AA454" s="4">
        <v>0</v>
      </c>
      <c r="AB454" s="4">
        <v>286276.2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</row>
    <row r="455" spans="1:36" x14ac:dyDescent="0.25">
      <c r="A455" s="4">
        <v>4178</v>
      </c>
      <c r="B455" s="4">
        <v>7</v>
      </c>
      <c r="C455" s="4" t="s">
        <v>456</v>
      </c>
      <c r="D455" s="4">
        <v>0</v>
      </c>
      <c r="E455" s="4">
        <v>0</v>
      </c>
      <c r="F455" s="4">
        <v>150</v>
      </c>
      <c r="G455" s="4">
        <v>180</v>
      </c>
      <c r="H455" s="4">
        <v>1158840</v>
      </c>
      <c r="I455" s="4">
        <v>2834</v>
      </c>
      <c r="J455" s="4">
        <v>515668</v>
      </c>
      <c r="K455" s="4">
        <v>114480</v>
      </c>
      <c r="L455" s="4">
        <v>0</v>
      </c>
      <c r="M455" s="4">
        <v>5407</v>
      </c>
      <c r="N455" s="4">
        <v>0</v>
      </c>
      <c r="O455" s="4">
        <v>40781</v>
      </c>
      <c r="P455" s="4">
        <v>21587</v>
      </c>
      <c r="Q455" s="4">
        <v>2340</v>
      </c>
      <c r="R455" s="4">
        <v>0</v>
      </c>
      <c r="S455" s="4">
        <v>0</v>
      </c>
      <c r="T455" s="4">
        <v>9180</v>
      </c>
      <c r="U455" s="4">
        <v>0</v>
      </c>
      <c r="V455" s="4">
        <v>0</v>
      </c>
      <c r="W455" s="4">
        <v>0</v>
      </c>
      <c r="X455" s="4">
        <v>39630</v>
      </c>
      <c r="Y455" s="4">
        <v>0</v>
      </c>
      <c r="Z455" s="4">
        <v>3290</v>
      </c>
      <c r="AA455" s="4">
        <v>0</v>
      </c>
      <c r="AB455" s="4">
        <v>1874407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</row>
    <row r="456" spans="1:36" x14ac:dyDescent="0.25">
      <c r="A456" s="4">
        <v>4181</v>
      </c>
      <c r="B456" s="4">
        <v>7</v>
      </c>
      <c r="C456" s="4" t="s">
        <v>457</v>
      </c>
      <c r="D456" s="4">
        <v>0</v>
      </c>
      <c r="E456" s="4">
        <v>0</v>
      </c>
      <c r="F456" s="4">
        <v>1350</v>
      </c>
      <c r="G456" s="4">
        <v>1415</v>
      </c>
      <c r="H456" s="4">
        <v>9109770</v>
      </c>
      <c r="I456" s="4">
        <v>0</v>
      </c>
      <c r="J456" s="4">
        <v>3316400</v>
      </c>
      <c r="K456" s="4">
        <v>736488</v>
      </c>
      <c r="L456" s="4">
        <v>0</v>
      </c>
      <c r="M456" s="4">
        <v>42507</v>
      </c>
      <c r="N456" s="4">
        <v>0</v>
      </c>
      <c r="O456" s="4">
        <v>320581</v>
      </c>
      <c r="P456" s="4">
        <v>169696</v>
      </c>
      <c r="Q456" s="4">
        <v>18395</v>
      </c>
      <c r="R456" s="4">
        <v>0</v>
      </c>
      <c r="S456" s="4">
        <v>0</v>
      </c>
      <c r="T456" s="4">
        <v>275925</v>
      </c>
      <c r="U456" s="4">
        <v>0</v>
      </c>
      <c r="V456" s="4">
        <v>0</v>
      </c>
      <c r="W456" s="4">
        <v>0</v>
      </c>
      <c r="X456" s="4">
        <v>335466</v>
      </c>
      <c r="Y456" s="4">
        <v>0</v>
      </c>
      <c r="Z456" s="4">
        <v>20972</v>
      </c>
      <c r="AA456" s="4">
        <v>0</v>
      </c>
      <c r="AB456" s="4">
        <v>14010734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</row>
    <row r="457" spans="1:36" x14ac:dyDescent="0.25">
      <c r="A457" s="4">
        <v>4183</v>
      </c>
      <c r="B457" s="4">
        <v>7</v>
      </c>
      <c r="C457" s="4" t="s">
        <v>458</v>
      </c>
      <c r="D457" s="4">
        <v>0</v>
      </c>
      <c r="E457" s="4">
        <v>0</v>
      </c>
      <c r="F457" s="4">
        <v>314</v>
      </c>
      <c r="G457" s="4">
        <v>376.79999999999995</v>
      </c>
      <c r="H457" s="4">
        <v>2425838</v>
      </c>
      <c r="I457" s="4">
        <v>0</v>
      </c>
      <c r="J457" s="4">
        <v>22284</v>
      </c>
      <c r="K457" s="4">
        <v>0</v>
      </c>
      <c r="L457" s="4">
        <v>0</v>
      </c>
      <c r="M457" s="4">
        <v>11319</v>
      </c>
      <c r="N457" s="4">
        <v>0</v>
      </c>
      <c r="O457" s="4">
        <v>85367</v>
      </c>
      <c r="P457" s="4">
        <v>45188</v>
      </c>
      <c r="Q457" s="4">
        <v>4898</v>
      </c>
      <c r="R457" s="4">
        <v>0</v>
      </c>
      <c r="S457" s="4">
        <v>0</v>
      </c>
      <c r="T457" s="4">
        <v>29013.599999999995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16168</v>
      </c>
      <c r="AA457" s="4">
        <v>0</v>
      </c>
      <c r="AB457" s="4">
        <v>2640075.6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</row>
    <row r="458" spans="1:36" x14ac:dyDescent="0.25">
      <c r="A458" s="4">
        <v>4184</v>
      </c>
      <c r="B458" s="4">
        <v>7</v>
      </c>
      <c r="C458" s="4" t="s">
        <v>459</v>
      </c>
      <c r="D458" s="4">
        <v>0</v>
      </c>
      <c r="E458" s="4">
        <v>0</v>
      </c>
      <c r="F458" s="4">
        <v>594</v>
      </c>
      <c r="G458" s="4">
        <v>606</v>
      </c>
      <c r="H458" s="4">
        <v>3901428</v>
      </c>
      <c r="I458" s="4">
        <v>0</v>
      </c>
      <c r="J458" s="4">
        <v>79618</v>
      </c>
      <c r="K458" s="4">
        <v>44349</v>
      </c>
      <c r="L458" s="4">
        <v>0</v>
      </c>
      <c r="M458" s="4">
        <v>18204</v>
      </c>
      <c r="N458" s="4">
        <v>933</v>
      </c>
      <c r="O458" s="4">
        <v>137295</v>
      </c>
      <c r="P458" s="4">
        <v>72676</v>
      </c>
      <c r="Q458" s="4">
        <v>7878</v>
      </c>
      <c r="R458" s="4">
        <v>0</v>
      </c>
      <c r="S458" s="4">
        <v>0</v>
      </c>
      <c r="T458" s="4">
        <v>61812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9741</v>
      </c>
      <c r="AA458" s="4">
        <v>0</v>
      </c>
      <c r="AB458" s="4">
        <v>4333934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</row>
    <row r="459" spans="1:36" x14ac:dyDescent="0.25">
      <c r="A459" s="4">
        <v>4185</v>
      </c>
      <c r="B459" s="4">
        <v>7</v>
      </c>
      <c r="C459" s="4" t="s">
        <v>460</v>
      </c>
      <c r="D459" s="4">
        <v>0</v>
      </c>
      <c r="E459" s="4">
        <v>0</v>
      </c>
      <c r="F459" s="4">
        <v>901</v>
      </c>
      <c r="G459" s="4">
        <v>933.8</v>
      </c>
      <c r="H459" s="4">
        <v>6011804</v>
      </c>
      <c r="I459" s="4">
        <v>0</v>
      </c>
      <c r="J459" s="4">
        <v>94903</v>
      </c>
      <c r="K459" s="4">
        <v>15045</v>
      </c>
      <c r="L459" s="4">
        <v>0</v>
      </c>
      <c r="M459" s="4">
        <v>28051</v>
      </c>
      <c r="N459" s="4">
        <v>0</v>
      </c>
      <c r="O459" s="4">
        <v>211561</v>
      </c>
      <c r="P459" s="4">
        <v>111987</v>
      </c>
      <c r="Q459" s="4">
        <v>12139</v>
      </c>
      <c r="R459" s="4">
        <v>0</v>
      </c>
      <c r="S459" s="4">
        <v>0</v>
      </c>
      <c r="T459" s="4">
        <v>159679.79999999999</v>
      </c>
      <c r="U459" s="4">
        <v>0</v>
      </c>
      <c r="V459" s="4">
        <v>0</v>
      </c>
      <c r="W459" s="4">
        <v>0</v>
      </c>
      <c r="X459" s="4">
        <v>208247</v>
      </c>
      <c r="Y459" s="4">
        <v>0</v>
      </c>
      <c r="Z459" s="4">
        <v>17561</v>
      </c>
      <c r="AA459" s="4">
        <v>0</v>
      </c>
      <c r="AB459" s="4">
        <v>6662730.7999999998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</row>
    <row r="460" spans="1:36" x14ac:dyDescent="0.25">
      <c r="A460" s="4">
        <v>4186</v>
      </c>
      <c r="B460" s="4">
        <v>7</v>
      </c>
      <c r="C460" s="4" t="s">
        <v>461</v>
      </c>
      <c r="D460" s="4">
        <v>0</v>
      </c>
      <c r="E460" s="4">
        <v>0</v>
      </c>
      <c r="F460" s="4">
        <v>430</v>
      </c>
      <c r="G460" s="4">
        <v>448.8</v>
      </c>
      <c r="H460" s="4">
        <v>2889374</v>
      </c>
      <c r="I460" s="4">
        <v>0</v>
      </c>
      <c r="J460" s="4">
        <v>1149699</v>
      </c>
      <c r="K460" s="4">
        <v>152640</v>
      </c>
      <c r="L460" s="4">
        <v>0</v>
      </c>
      <c r="M460" s="4">
        <v>13482</v>
      </c>
      <c r="N460" s="4">
        <v>0</v>
      </c>
      <c r="O460" s="4">
        <v>101680</v>
      </c>
      <c r="P460" s="4">
        <v>53823</v>
      </c>
      <c r="Q460" s="4">
        <v>5834</v>
      </c>
      <c r="R460" s="4">
        <v>0</v>
      </c>
      <c r="S460" s="4">
        <v>0</v>
      </c>
      <c r="T460" s="4">
        <v>52958.400000000001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9988</v>
      </c>
      <c r="AA460" s="4">
        <v>0</v>
      </c>
      <c r="AB460" s="4">
        <v>4429478.4000000004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</row>
    <row r="461" spans="1:36" x14ac:dyDescent="0.25">
      <c r="A461" s="4">
        <v>4187</v>
      </c>
      <c r="B461" s="4">
        <v>7</v>
      </c>
      <c r="C461" s="4" t="s">
        <v>462</v>
      </c>
      <c r="D461" s="4">
        <v>0</v>
      </c>
      <c r="E461" s="4">
        <v>0</v>
      </c>
      <c r="F461" s="4">
        <v>101</v>
      </c>
      <c r="G461" s="4">
        <v>101</v>
      </c>
      <c r="H461" s="4">
        <v>650238</v>
      </c>
      <c r="I461" s="4">
        <v>0</v>
      </c>
      <c r="J461" s="4">
        <v>56</v>
      </c>
      <c r="K461" s="4">
        <v>19080</v>
      </c>
      <c r="L461" s="4">
        <v>0</v>
      </c>
      <c r="M461" s="4">
        <v>3034</v>
      </c>
      <c r="N461" s="4">
        <v>0</v>
      </c>
      <c r="O461" s="4">
        <v>22882</v>
      </c>
      <c r="P461" s="4">
        <v>12113</v>
      </c>
      <c r="Q461" s="4">
        <v>1313</v>
      </c>
      <c r="R461" s="4">
        <v>0</v>
      </c>
      <c r="S461" s="4">
        <v>0</v>
      </c>
      <c r="T461" s="4">
        <v>15150</v>
      </c>
      <c r="U461" s="4">
        <v>-30301</v>
      </c>
      <c r="V461" s="4">
        <v>0</v>
      </c>
      <c r="W461" s="4">
        <v>0</v>
      </c>
      <c r="X461" s="4">
        <v>0</v>
      </c>
      <c r="Y461" s="4">
        <v>0</v>
      </c>
      <c r="Z461" s="4">
        <v>1217</v>
      </c>
      <c r="AA461" s="4">
        <v>0</v>
      </c>
      <c r="AB461" s="4">
        <v>694782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</row>
    <row r="462" spans="1:36" x14ac:dyDescent="0.25">
      <c r="A462" s="4">
        <v>4188</v>
      </c>
      <c r="B462" s="4">
        <v>7</v>
      </c>
      <c r="C462" s="4" t="s">
        <v>463</v>
      </c>
      <c r="D462" s="4">
        <v>0</v>
      </c>
      <c r="E462" s="4">
        <v>0</v>
      </c>
      <c r="F462" s="4">
        <v>683</v>
      </c>
      <c r="G462" s="4">
        <v>708.4</v>
      </c>
      <c r="H462" s="4">
        <v>4560679</v>
      </c>
      <c r="I462" s="4">
        <v>0</v>
      </c>
      <c r="J462" s="4">
        <v>13550</v>
      </c>
      <c r="K462" s="4">
        <v>15353</v>
      </c>
      <c r="L462" s="4">
        <v>0</v>
      </c>
      <c r="M462" s="4">
        <v>21280</v>
      </c>
      <c r="N462" s="4">
        <v>99962</v>
      </c>
      <c r="O462" s="4">
        <v>160494</v>
      </c>
      <c r="P462" s="4">
        <v>84956</v>
      </c>
      <c r="Q462" s="4">
        <v>9209</v>
      </c>
      <c r="R462" s="4">
        <v>0</v>
      </c>
      <c r="S462" s="4">
        <v>0</v>
      </c>
      <c r="T462" s="4">
        <v>74382</v>
      </c>
      <c r="U462" s="4">
        <v>0</v>
      </c>
      <c r="V462" s="4">
        <v>0</v>
      </c>
      <c r="W462" s="4">
        <v>0</v>
      </c>
      <c r="X462" s="4">
        <v>161801</v>
      </c>
      <c r="Y462" s="4">
        <v>0</v>
      </c>
      <c r="Z462" s="4">
        <v>14830</v>
      </c>
      <c r="AA462" s="4">
        <v>0</v>
      </c>
      <c r="AB462" s="4">
        <v>5054695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</row>
    <row r="463" spans="1:36" x14ac:dyDescent="0.25">
      <c r="A463" s="4">
        <v>4189</v>
      </c>
      <c r="B463" s="4">
        <v>7</v>
      </c>
      <c r="C463" s="4" t="s">
        <v>464</v>
      </c>
      <c r="D463" s="4">
        <v>0</v>
      </c>
      <c r="E463" s="4">
        <v>0</v>
      </c>
      <c r="F463" s="4">
        <v>180</v>
      </c>
      <c r="G463" s="4">
        <v>180</v>
      </c>
      <c r="H463" s="4">
        <v>1158840</v>
      </c>
      <c r="I463" s="4">
        <v>0</v>
      </c>
      <c r="J463" s="4">
        <v>159683</v>
      </c>
      <c r="K463" s="4">
        <v>18911</v>
      </c>
      <c r="L463" s="4">
        <v>0</v>
      </c>
      <c r="M463" s="4">
        <v>5407</v>
      </c>
      <c r="N463" s="4">
        <v>0</v>
      </c>
      <c r="O463" s="4">
        <v>40781</v>
      </c>
      <c r="P463" s="4">
        <v>21587</v>
      </c>
      <c r="Q463" s="4">
        <v>2340</v>
      </c>
      <c r="R463" s="4">
        <v>0</v>
      </c>
      <c r="S463" s="4">
        <v>0</v>
      </c>
      <c r="T463" s="4">
        <v>7200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3584</v>
      </c>
      <c r="AA463" s="4">
        <v>0</v>
      </c>
      <c r="AB463" s="4">
        <v>1418333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</row>
    <row r="464" spans="1:36" x14ac:dyDescent="0.25">
      <c r="A464" s="4">
        <v>4190</v>
      </c>
      <c r="B464" s="4">
        <v>7</v>
      </c>
      <c r="C464" s="4" t="s">
        <v>465</v>
      </c>
      <c r="D464" s="4">
        <v>0</v>
      </c>
      <c r="E464" s="4">
        <v>0</v>
      </c>
      <c r="F464" s="4">
        <v>68</v>
      </c>
      <c r="G464" s="4">
        <v>81.599999999999994</v>
      </c>
      <c r="H464" s="4">
        <v>525341</v>
      </c>
      <c r="I464" s="4">
        <v>0</v>
      </c>
      <c r="J464" s="4">
        <v>81241</v>
      </c>
      <c r="K464" s="4">
        <v>19080</v>
      </c>
      <c r="L464" s="4">
        <v>0</v>
      </c>
      <c r="M464" s="4">
        <v>2451</v>
      </c>
      <c r="N464" s="4">
        <v>0</v>
      </c>
      <c r="O464" s="4">
        <v>18487</v>
      </c>
      <c r="P464" s="4">
        <v>9786</v>
      </c>
      <c r="Q464" s="4">
        <v>1061</v>
      </c>
      <c r="R464" s="4">
        <v>0</v>
      </c>
      <c r="S464" s="4">
        <v>0</v>
      </c>
      <c r="T464" s="4">
        <v>15095.999999999998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1632</v>
      </c>
      <c r="AA464" s="4">
        <v>0</v>
      </c>
      <c r="AB464" s="4">
        <v>674175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</row>
    <row r="465" spans="1:36" x14ac:dyDescent="0.25">
      <c r="A465" s="4">
        <v>4191</v>
      </c>
      <c r="B465" s="4">
        <v>7</v>
      </c>
      <c r="C465" s="4" t="s">
        <v>466</v>
      </c>
      <c r="D465" s="4">
        <v>0</v>
      </c>
      <c r="E465" s="4">
        <v>0</v>
      </c>
      <c r="F465" s="4">
        <v>498</v>
      </c>
      <c r="G465" s="4">
        <v>521.79999999999995</v>
      </c>
      <c r="H465" s="4">
        <v>3359348</v>
      </c>
      <c r="I465" s="4">
        <v>0</v>
      </c>
      <c r="J465" s="4">
        <v>638286</v>
      </c>
      <c r="K465" s="4">
        <v>0</v>
      </c>
      <c r="L465" s="4">
        <v>0</v>
      </c>
      <c r="M465" s="4">
        <v>15675</v>
      </c>
      <c r="N465" s="4">
        <v>0</v>
      </c>
      <c r="O465" s="4">
        <v>118218</v>
      </c>
      <c r="P465" s="4">
        <v>62578</v>
      </c>
      <c r="Q465" s="4">
        <v>6783</v>
      </c>
      <c r="R465" s="4">
        <v>0</v>
      </c>
      <c r="S465" s="4">
        <v>0</v>
      </c>
      <c r="T465" s="4">
        <v>20350.199999999997</v>
      </c>
      <c r="U465" s="4">
        <v>0</v>
      </c>
      <c r="V465" s="4">
        <v>0</v>
      </c>
      <c r="W465" s="4">
        <v>0</v>
      </c>
      <c r="X465" s="4">
        <v>51241</v>
      </c>
      <c r="Y465" s="4">
        <v>0</v>
      </c>
      <c r="Z465" s="4">
        <v>13838</v>
      </c>
      <c r="AA465" s="4">
        <v>0</v>
      </c>
      <c r="AB465" s="4">
        <v>4235076.2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</row>
    <row r="466" spans="1:36" x14ac:dyDescent="0.25">
      <c r="A466" s="4">
        <v>4192</v>
      </c>
      <c r="B466" s="4">
        <v>7</v>
      </c>
      <c r="C466" s="4" t="s">
        <v>467</v>
      </c>
      <c r="D466" s="4">
        <v>0</v>
      </c>
      <c r="E466" s="4">
        <v>0</v>
      </c>
      <c r="F466" s="4">
        <v>870</v>
      </c>
      <c r="G466" s="4">
        <v>902.8</v>
      </c>
      <c r="H466" s="4">
        <v>5812226</v>
      </c>
      <c r="I466" s="4">
        <v>0</v>
      </c>
      <c r="J466" s="4">
        <v>2212165</v>
      </c>
      <c r="K466" s="4">
        <v>257580</v>
      </c>
      <c r="L466" s="4">
        <v>0</v>
      </c>
      <c r="M466" s="4">
        <v>27120</v>
      </c>
      <c r="N466" s="4">
        <v>0</v>
      </c>
      <c r="O466" s="4">
        <v>204537</v>
      </c>
      <c r="P466" s="4">
        <v>108270</v>
      </c>
      <c r="Q466" s="4">
        <v>11736</v>
      </c>
      <c r="R466" s="4">
        <v>0</v>
      </c>
      <c r="S466" s="4">
        <v>0</v>
      </c>
      <c r="T466" s="4">
        <v>32500.799999999999</v>
      </c>
      <c r="U466" s="4">
        <v>0</v>
      </c>
      <c r="V466" s="4">
        <v>0</v>
      </c>
      <c r="W466" s="4">
        <v>0</v>
      </c>
      <c r="X466" s="4">
        <v>190830</v>
      </c>
      <c r="Y466" s="4">
        <v>0</v>
      </c>
      <c r="Z466" s="4">
        <v>9188</v>
      </c>
      <c r="AA466" s="4">
        <v>0</v>
      </c>
      <c r="AB466" s="4">
        <v>8675322.8000000007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</row>
    <row r="467" spans="1:36" x14ac:dyDescent="0.25">
      <c r="A467" s="4">
        <v>4193</v>
      </c>
      <c r="B467" s="4">
        <v>7</v>
      </c>
      <c r="C467" s="4" t="s">
        <v>468</v>
      </c>
      <c r="D467" s="4">
        <v>0</v>
      </c>
      <c r="E467" s="4">
        <v>0</v>
      </c>
      <c r="F467" s="4">
        <v>325</v>
      </c>
      <c r="G467" s="4">
        <v>325</v>
      </c>
      <c r="H467" s="4">
        <v>2092350</v>
      </c>
      <c r="I467" s="4">
        <v>0</v>
      </c>
      <c r="J467" s="4">
        <v>974226</v>
      </c>
      <c r="K467" s="4">
        <v>196524</v>
      </c>
      <c r="L467" s="4">
        <v>0</v>
      </c>
      <c r="M467" s="4">
        <v>9763</v>
      </c>
      <c r="N467" s="4">
        <v>0</v>
      </c>
      <c r="O467" s="4">
        <v>73632</v>
      </c>
      <c r="P467" s="4">
        <v>38976</v>
      </c>
      <c r="Q467" s="4">
        <v>4225</v>
      </c>
      <c r="R467" s="4">
        <v>0</v>
      </c>
      <c r="S467" s="4">
        <v>0</v>
      </c>
      <c r="T467" s="4">
        <v>59475</v>
      </c>
      <c r="U467" s="4">
        <v>0</v>
      </c>
      <c r="V467" s="4">
        <v>0</v>
      </c>
      <c r="W467" s="4">
        <v>0</v>
      </c>
      <c r="X467" s="4">
        <v>0</v>
      </c>
      <c r="Y467" s="4">
        <v>12621</v>
      </c>
      <c r="Z467" s="4">
        <v>7385</v>
      </c>
      <c r="AA467" s="4">
        <v>0</v>
      </c>
      <c r="AB467" s="4">
        <v>3469177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</row>
    <row r="468" spans="1:36" x14ac:dyDescent="0.25">
      <c r="A468" s="4">
        <v>4194</v>
      </c>
      <c r="B468" s="4">
        <v>7</v>
      </c>
      <c r="C468" s="4" t="s">
        <v>469</v>
      </c>
      <c r="D468" s="4">
        <v>0</v>
      </c>
      <c r="E468" s="4">
        <v>0</v>
      </c>
      <c r="F468" s="4">
        <v>351</v>
      </c>
      <c r="G468" s="4">
        <v>364</v>
      </c>
      <c r="H468" s="4">
        <v>2343432</v>
      </c>
      <c r="I468" s="4">
        <v>5732</v>
      </c>
      <c r="J468" s="4">
        <v>154588</v>
      </c>
      <c r="K468" s="4">
        <v>16557</v>
      </c>
      <c r="L468" s="4">
        <v>0</v>
      </c>
      <c r="M468" s="4">
        <v>10935</v>
      </c>
      <c r="N468" s="4">
        <v>36203</v>
      </c>
      <c r="O468" s="4">
        <v>82467</v>
      </c>
      <c r="P468" s="4">
        <v>43653</v>
      </c>
      <c r="Q468" s="4">
        <v>4732</v>
      </c>
      <c r="R468" s="4">
        <v>0</v>
      </c>
      <c r="S468" s="4">
        <v>0</v>
      </c>
      <c r="T468" s="4">
        <v>84084</v>
      </c>
      <c r="U468" s="4">
        <v>-145407</v>
      </c>
      <c r="V468" s="4">
        <v>0</v>
      </c>
      <c r="W468" s="4">
        <v>0</v>
      </c>
      <c r="X468" s="4">
        <v>0</v>
      </c>
      <c r="Y468" s="4">
        <v>0</v>
      </c>
      <c r="Z468" s="4">
        <v>7061</v>
      </c>
      <c r="AA468" s="4">
        <v>0</v>
      </c>
      <c r="AB468" s="4">
        <v>2644037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</row>
    <row r="469" spans="1:36" x14ac:dyDescent="0.25">
      <c r="A469" s="4">
        <v>4195</v>
      </c>
      <c r="B469" s="4">
        <v>7</v>
      </c>
      <c r="C469" s="4" t="s">
        <v>470</v>
      </c>
      <c r="D469" s="4">
        <v>0</v>
      </c>
      <c r="E469" s="4">
        <v>0</v>
      </c>
      <c r="F469" s="4">
        <v>25</v>
      </c>
      <c r="G469" s="4">
        <v>25</v>
      </c>
      <c r="H469" s="4">
        <v>160950</v>
      </c>
      <c r="I469" s="4">
        <v>0</v>
      </c>
      <c r="J469" s="4">
        <v>53750</v>
      </c>
      <c r="K469" s="4">
        <v>0</v>
      </c>
      <c r="L469" s="4">
        <v>0</v>
      </c>
      <c r="M469" s="4">
        <v>751</v>
      </c>
      <c r="N469" s="4">
        <v>16172</v>
      </c>
      <c r="O469" s="4">
        <v>5664</v>
      </c>
      <c r="P469" s="4">
        <v>2998</v>
      </c>
      <c r="Q469" s="4">
        <v>325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965</v>
      </c>
      <c r="AA469" s="4">
        <v>0</v>
      </c>
      <c r="AB469" s="4">
        <v>241575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</row>
    <row r="470" spans="1:36" x14ac:dyDescent="0.25">
      <c r="A470" s="4">
        <v>4198</v>
      </c>
      <c r="B470" s="4">
        <v>7</v>
      </c>
      <c r="C470" s="4" t="s">
        <v>471</v>
      </c>
      <c r="D470" s="4">
        <v>0</v>
      </c>
      <c r="E470" s="4">
        <v>0</v>
      </c>
      <c r="F470" s="4">
        <v>125</v>
      </c>
      <c r="G470" s="4">
        <v>125</v>
      </c>
      <c r="H470" s="4">
        <v>804750</v>
      </c>
      <c r="I470" s="4">
        <v>0</v>
      </c>
      <c r="J470" s="4">
        <v>148038</v>
      </c>
      <c r="K470" s="4">
        <v>0</v>
      </c>
      <c r="L470" s="4">
        <v>0</v>
      </c>
      <c r="M470" s="4">
        <v>3755</v>
      </c>
      <c r="N470" s="4">
        <v>15559</v>
      </c>
      <c r="O470" s="4">
        <v>28320</v>
      </c>
      <c r="P470" s="4">
        <v>14991</v>
      </c>
      <c r="Q470" s="4">
        <v>1625</v>
      </c>
      <c r="R470" s="4">
        <v>0</v>
      </c>
      <c r="S470" s="4">
        <v>0</v>
      </c>
      <c r="T470" s="4">
        <v>13625</v>
      </c>
      <c r="U470" s="4">
        <v>-53060</v>
      </c>
      <c r="V470" s="4">
        <v>0</v>
      </c>
      <c r="W470" s="4">
        <v>0</v>
      </c>
      <c r="X470" s="4">
        <v>0</v>
      </c>
      <c r="Y470" s="4">
        <v>0</v>
      </c>
      <c r="Z470" s="4">
        <v>2293</v>
      </c>
      <c r="AA470" s="4">
        <v>0</v>
      </c>
      <c r="AB470" s="4">
        <v>979896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</row>
    <row r="471" spans="1:36" x14ac:dyDescent="0.25">
      <c r="A471" s="4">
        <v>4199</v>
      </c>
      <c r="B471" s="4">
        <v>7</v>
      </c>
      <c r="C471" s="4" t="s">
        <v>472</v>
      </c>
      <c r="D471" s="4">
        <v>0</v>
      </c>
      <c r="E471" s="4">
        <v>0</v>
      </c>
      <c r="F471" s="4">
        <v>1197</v>
      </c>
      <c r="G471" s="4">
        <v>1269.7999999999995</v>
      </c>
      <c r="H471" s="4">
        <v>8174972</v>
      </c>
      <c r="I471" s="4">
        <v>0</v>
      </c>
      <c r="J471" s="4">
        <v>284149</v>
      </c>
      <c r="K471" s="4">
        <v>78071</v>
      </c>
      <c r="L471" s="4">
        <v>0</v>
      </c>
      <c r="M471" s="4">
        <v>38145</v>
      </c>
      <c r="N471" s="4">
        <v>0</v>
      </c>
      <c r="O471" s="4">
        <v>287684</v>
      </c>
      <c r="P471" s="4">
        <v>152283</v>
      </c>
      <c r="Q471" s="4">
        <v>16507</v>
      </c>
      <c r="R471" s="4">
        <v>0</v>
      </c>
      <c r="S471" s="4">
        <v>0</v>
      </c>
      <c r="T471" s="4">
        <v>152375.99999999994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19102</v>
      </c>
      <c r="AA471" s="4">
        <v>0</v>
      </c>
      <c r="AB471" s="4">
        <v>9203289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</row>
    <row r="472" spans="1:36" x14ac:dyDescent="0.25">
      <c r="A472" s="4">
        <v>4200</v>
      </c>
      <c r="B472" s="4">
        <v>7</v>
      </c>
      <c r="C472" s="4" t="s">
        <v>473</v>
      </c>
      <c r="D472" s="4">
        <v>0</v>
      </c>
      <c r="E472" s="4">
        <v>0</v>
      </c>
      <c r="F472" s="4">
        <v>440</v>
      </c>
      <c r="G472" s="4">
        <v>496</v>
      </c>
      <c r="H472" s="4">
        <v>3193248</v>
      </c>
      <c r="I472" s="4">
        <v>0</v>
      </c>
      <c r="J472" s="4">
        <v>1570520</v>
      </c>
      <c r="K472" s="4">
        <v>69642</v>
      </c>
      <c r="L472" s="4">
        <v>0</v>
      </c>
      <c r="M472" s="4">
        <v>14900</v>
      </c>
      <c r="N472" s="4">
        <v>0</v>
      </c>
      <c r="O472" s="4">
        <v>112373</v>
      </c>
      <c r="P472" s="4">
        <v>59484</v>
      </c>
      <c r="Q472" s="4">
        <v>6448</v>
      </c>
      <c r="R472" s="4">
        <v>0</v>
      </c>
      <c r="S472" s="4">
        <v>0</v>
      </c>
      <c r="T472" s="4">
        <v>61504</v>
      </c>
      <c r="U472" s="4">
        <v>0</v>
      </c>
      <c r="V472" s="4">
        <v>0</v>
      </c>
      <c r="W472" s="4">
        <v>0</v>
      </c>
      <c r="X472" s="4">
        <v>0</v>
      </c>
      <c r="Y472" s="4">
        <v>46517</v>
      </c>
      <c r="Z472" s="4">
        <v>10750</v>
      </c>
      <c r="AA472" s="4">
        <v>0</v>
      </c>
      <c r="AB472" s="4">
        <v>5145386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</row>
    <row r="473" spans="1:36" x14ac:dyDescent="0.25">
      <c r="A473" s="4">
        <v>4201</v>
      </c>
      <c r="B473" s="4">
        <v>7</v>
      </c>
      <c r="C473" s="4" t="s">
        <v>474</v>
      </c>
      <c r="D473" s="4">
        <v>0</v>
      </c>
      <c r="E473" s="4">
        <v>0</v>
      </c>
      <c r="F473" s="4">
        <v>140</v>
      </c>
      <c r="G473" s="4">
        <v>140</v>
      </c>
      <c r="H473" s="4">
        <v>901320</v>
      </c>
      <c r="I473" s="4">
        <v>0</v>
      </c>
      <c r="J473" s="4">
        <v>59405</v>
      </c>
      <c r="K473" s="4">
        <v>19080</v>
      </c>
      <c r="L473" s="4">
        <v>0</v>
      </c>
      <c r="M473" s="4">
        <v>4206</v>
      </c>
      <c r="N473" s="4">
        <v>0</v>
      </c>
      <c r="O473" s="4">
        <v>31718</v>
      </c>
      <c r="P473" s="4">
        <v>16790</v>
      </c>
      <c r="Q473" s="4">
        <v>1820</v>
      </c>
      <c r="R473" s="4">
        <v>0</v>
      </c>
      <c r="S473" s="4">
        <v>0</v>
      </c>
      <c r="T473" s="4">
        <v>22820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2249</v>
      </c>
      <c r="AA473" s="4">
        <v>0</v>
      </c>
      <c r="AB473" s="4">
        <v>1059408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</row>
    <row r="474" spans="1:36" x14ac:dyDescent="0.25">
      <c r="A474" s="4">
        <v>4203</v>
      </c>
      <c r="B474" s="4">
        <v>7</v>
      </c>
      <c r="C474" s="4" t="s">
        <v>475</v>
      </c>
      <c r="D474" s="4">
        <v>0</v>
      </c>
      <c r="E474" s="4">
        <v>0</v>
      </c>
      <c r="F474" s="4">
        <v>0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</row>
    <row r="475" spans="1:36" x14ac:dyDescent="0.25">
      <c r="A475" s="4">
        <v>4204</v>
      </c>
      <c r="B475" s="4">
        <v>7</v>
      </c>
      <c r="C475" s="4" t="s">
        <v>476</v>
      </c>
      <c r="D475" s="4">
        <v>0</v>
      </c>
      <c r="E475" s="4">
        <v>0</v>
      </c>
      <c r="F475" s="4">
        <v>115</v>
      </c>
      <c r="G475" s="4">
        <v>138</v>
      </c>
      <c r="H475" s="4">
        <v>888444</v>
      </c>
      <c r="I475" s="4">
        <v>2173</v>
      </c>
      <c r="J475" s="4">
        <v>473675</v>
      </c>
      <c r="K475" s="4">
        <v>38160</v>
      </c>
      <c r="L475" s="4">
        <v>0</v>
      </c>
      <c r="M475" s="4">
        <v>4146</v>
      </c>
      <c r="N475" s="4">
        <v>4215</v>
      </c>
      <c r="O475" s="4">
        <v>31265</v>
      </c>
      <c r="P475" s="4">
        <v>16550</v>
      </c>
      <c r="Q475" s="4">
        <v>1794</v>
      </c>
      <c r="R475" s="4">
        <v>0</v>
      </c>
      <c r="S475" s="4">
        <v>0</v>
      </c>
      <c r="T475" s="4">
        <v>12282</v>
      </c>
      <c r="U475" s="4">
        <v>0</v>
      </c>
      <c r="V475" s="4">
        <v>0</v>
      </c>
      <c r="W475" s="4">
        <v>0</v>
      </c>
      <c r="X475" s="4">
        <v>0</v>
      </c>
      <c r="Y475" s="4">
        <v>43272</v>
      </c>
      <c r="Z475" s="4">
        <v>2015</v>
      </c>
      <c r="AA475" s="4">
        <v>0</v>
      </c>
      <c r="AB475" s="4">
        <v>1517991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</row>
    <row r="476" spans="1:36" x14ac:dyDescent="0.25">
      <c r="A476" s="4">
        <v>4205</v>
      </c>
      <c r="B476" s="4">
        <v>7</v>
      </c>
      <c r="C476" s="4" t="s">
        <v>477</v>
      </c>
      <c r="D476" s="4">
        <v>0</v>
      </c>
      <c r="E476" s="4">
        <v>0</v>
      </c>
      <c r="F476" s="4">
        <v>480</v>
      </c>
      <c r="G476" s="4">
        <v>492.4</v>
      </c>
      <c r="H476" s="4">
        <v>3170071</v>
      </c>
      <c r="I476" s="4">
        <v>7753</v>
      </c>
      <c r="J476" s="4">
        <v>1202665</v>
      </c>
      <c r="K476" s="4">
        <v>315774</v>
      </c>
      <c r="L476" s="4">
        <v>0</v>
      </c>
      <c r="M476" s="4">
        <v>14792</v>
      </c>
      <c r="N476" s="4">
        <v>0</v>
      </c>
      <c r="O476" s="4">
        <v>111558</v>
      </c>
      <c r="P476" s="4">
        <v>59052</v>
      </c>
      <c r="Q476" s="4">
        <v>6401</v>
      </c>
      <c r="R476" s="4">
        <v>0</v>
      </c>
      <c r="S476" s="4">
        <v>0</v>
      </c>
      <c r="T476" s="4">
        <v>16741.599999999999</v>
      </c>
      <c r="U476" s="4">
        <v>0</v>
      </c>
      <c r="V476" s="4">
        <v>0</v>
      </c>
      <c r="W476" s="4">
        <v>0</v>
      </c>
      <c r="X476" s="4">
        <v>94405</v>
      </c>
      <c r="Y476" s="4">
        <v>0</v>
      </c>
      <c r="Z476" s="4">
        <v>10898</v>
      </c>
      <c r="AA476" s="4">
        <v>0</v>
      </c>
      <c r="AB476" s="4">
        <v>4915705.5999999996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</row>
    <row r="477" spans="1:36" x14ac:dyDescent="0.25">
      <c r="A477" s="4">
        <v>4207</v>
      </c>
      <c r="B477" s="4">
        <v>7</v>
      </c>
      <c r="C477" s="4" t="s">
        <v>478</v>
      </c>
      <c r="D477" s="4">
        <v>0</v>
      </c>
      <c r="E477" s="4">
        <v>0</v>
      </c>
      <c r="F477" s="4">
        <v>45</v>
      </c>
      <c r="G477" s="4">
        <v>54</v>
      </c>
      <c r="H477" s="4">
        <v>347652</v>
      </c>
      <c r="I477" s="4">
        <v>0</v>
      </c>
      <c r="J477" s="4">
        <v>91376</v>
      </c>
      <c r="K477" s="4">
        <v>0</v>
      </c>
      <c r="L477" s="4">
        <v>0</v>
      </c>
      <c r="M477" s="4">
        <v>1622</v>
      </c>
      <c r="N477" s="4">
        <v>32001</v>
      </c>
      <c r="O477" s="4">
        <v>12234</v>
      </c>
      <c r="P477" s="4">
        <v>6476</v>
      </c>
      <c r="Q477" s="4">
        <v>702</v>
      </c>
      <c r="R477" s="4">
        <v>0</v>
      </c>
      <c r="S477" s="4">
        <v>0</v>
      </c>
      <c r="T477" s="4">
        <v>4752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898</v>
      </c>
      <c r="AA477" s="4">
        <v>0</v>
      </c>
      <c r="AB477" s="4">
        <v>497713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</row>
    <row r="478" spans="1:36" x14ac:dyDescent="0.25">
      <c r="A478" s="4">
        <v>4208</v>
      </c>
      <c r="B478" s="4">
        <v>7</v>
      </c>
      <c r="C478" s="4" t="s">
        <v>479</v>
      </c>
      <c r="D478" s="4">
        <v>0</v>
      </c>
      <c r="E478" s="4">
        <v>0</v>
      </c>
      <c r="F478" s="4">
        <v>130</v>
      </c>
      <c r="G478" s="4">
        <v>135.20000000000002</v>
      </c>
      <c r="H478" s="4">
        <v>870418</v>
      </c>
      <c r="I478" s="4">
        <v>0</v>
      </c>
      <c r="J478" s="4">
        <v>168362</v>
      </c>
      <c r="K478" s="4">
        <v>59148</v>
      </c>
      <c r="L478" s="4">
        <v>0</v>
      </c>
      <c r="M478" s="4">
        <v>4061</v>
      </c>
      <c r="N478" s="4">
        <v>0</v>
      </c>
      <c r="O478" s="4">
        <v>30631</v>
      </c>
      <c r="P478" s="4">
        <v>16214</v>
      </c>
      <c r="Q478" s="4">
        <v>1758</v>
      </c>
      <c r="R478" s="4">
        <v>0</v>
      </c>
      <c r="S478" s="4">
        <v>0</v>
      </c>
      <c r="T478" s="4">
        <v>15683.200000000003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Z478" s="4">
        <v>2869</v>
      </c>
      <c r="AA478" s="4">
        <v>0</v>
      </c>
      <c r="AB478" s="4">
        <v>1169144.2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</row>
    <row r="479" spans="1:36" x14ac:dyDescent="0.25">
      <c r="A479" s="4">
        <v>4209</v>
      </c>
      <c r="B479" s="4">
        <v>7</v>
      </c>
      <c r="C479" s="4" t="s">
        <v>480</v>
      </c>
      <c r="D479" s="4">
        <v>0</v>
      </c>
      <c r="E479" s="4">
        <v>0</v>
      </c>
      <c r="F479" s="4">
        <v>250</v>
      </c>
      <c r="G479" s="4">
        <v>250</v>
      </c>
      <c r="H479" s="4">
        <v>1609500</v>
      </c>
      <c r="I479" s="4">
        <v>0</v>
      </c>
      <c r="J479" s="4">
        <v>697076</v>
      </c>
      <c r="K479" s="4">
        <v>17558</v>
      </c>
      <c r="L479" s="4">
        <v>0</v>
      </c>
      <c r="M479" s="4">
        <v>7510</v>
      </c>
      <c r="N479" s="4">
        <v>0</v>
      </c>
      <c r="O479" s="4">
        <v>56640</v>
      </c>
      <c r="P479" s="4">
        <v>29982</v>
      </c>
      <c r="Q479" s="4">
        <v>3250</v>
      </c>
      <c r="R479" s="4">
        <v>0</v>
      </c>
      <c r="S479" s="4">
        <v>0</v>
      </c>
      <c r="T479" s="4">
        <v>11250</v>
      </c>
      <c r="U479" s="4">
        <v>0</v>
      </c>
      <c r="V479" s="4">
        <v>0</v>
      </c>
      <c r="W479" s="4">
        <v>0</v>
      </c>
      <c r="X479" s="4">
        <v>58057</v>
      </c>
      <c r="Y479" s="4">
        <v>0</v>
      </c>
      <c r="Z479" s="4">
        <v>6108</v>
      </c>
      <c r="AA479" s="4">
        <v>0</v>
      </c>
      <c r="AB479" s="4">
        <v>2438874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</row>
    <row r="480" spans="1:36" x14ac:dyDescent="0.25">
      <c r="A480" s="4">
        <v>4210</v>
      </c>
      <c r="B480" s="4">
        <v>7</v>
      </c>
      <c r="C480" s="4" t="s">
        <v>481</v>
      </c>
      <c r="D480" s="4">
        <v>0</v>
      </c>
      <c r="E480" s="4">
        <v>0</v>
      </c>
      <c r="F480" s="4">
        <v>320</v>
      </c>
      <c r="G480" s="4">
        <v>374</v>
      </c>
      <c r="H480" s="4">
        <v>2407812</v>
      </c>
      <c r="I480" s="4">
        <v>0</v>
      </c>
      <c r="J480" s="4">
        <v>25587</v>
      </c>
      <c r="K480" s="4">
        <v>0</v>
      </c>
      <c r="L480" s="4">
        <v>0</v>
      </c>
      <c r="M480" s="4">
        <v>11235</v>
      </c>
      <c r="N480" s="4">
        <v>0</v>
      </c>
      <c r="O480" s="4">
        <v>84733</v>
      </c>
      <c r="P480" s="4">
        <v>44853</v>
      </c>
      <c r="Q480" s="4">
        <v>4862</v>
      </c>
      <c r="R480" s="4">
        <v>0</v>
      </c>
      <c r="S480" s="4">
        <v>0</v>
      </c>
      <c r="T480" s="4">
        <v>45628</v>
      </c>
      <c r="U480" s="4">
        <v>0</v>
      </c>
      <c r="V480" s="4">
        <v>0</v>
      </c>
      <c r="W480" s="4">
        <v>0</v>
      </c>
      <c r="X480" s="4">
        <v>72192</v>
      </c>
      <c r="Y480" s="4">
        <v>0</v>
      </c>
      <c r="Z480" s="4">
        <v>6586</v>
      </c>
      <c r="AA480" s="4">
        <v>0</v>
      </c>
      <c r="AB480" s="4">
        <v>2631296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</row>
    <row r="481" spans="1:36" x14ac:dyDescent="0.25">
      <c r="A481" s="4">
        <v>4212</v>
      </c>
      <c r="B481" s="4">
        <v>7</v>
      </c>
      <c r="C481" s="4" t="s">
        <v>482</v>
      </c>
      <c r="D481" s="4">
        <v>0</v>
      </c>
      <c r="E481" s="4">
        <v>0</v>
      </c>
      <c r="F481" s="4">
        <v>186</v>
      </c>
      <c r="G481" s="4">
        <v>198</v>
      </c>
      <c r="H481" s="4">
        <v>1274724</v>
      </c>
      <c r="I481" s="4">
        <v>0</v>
      </c>
      <c r="J481" s="4">
        <v>434818</v>
      </c>
      <c r="K481" s="4">
        <v>38160</v>
      </c>
      <c r="L481" s="4">
        <v>0</v>
      </c>
      <c r="M481" s="4">
        <v>5948</v>
      </c>
      <c r="N481" s="4">
        <v>0</v>
      </c>
      <c r="O481" s="4">
        <v>44859</v>
      </c>
      <c r="P481" s="4">
        <v>23745</v>
      </c>
      <c r="Q481" s="4">
        <v>2574</v>
      </c>
      <c r="R481" s="4">
        <v>0</v>
      </c>
      <c r="S481" s="4">
        <v>0</v>
      </c>
      <c r="T481" s="4">
        <v>37224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3988</v>
      </c>
      <c r="AA481" s="4">
        <v>0</v>
      </c>
      <c r="AB481" s="4">
        <v>1866040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</row>
    <row r="482" spans="1:36" x14ac:dyDescent="0.25">
      <c r="A482" s="4">
        <v>4213</v>
      </c>
      <c r="B482" s="4">
        <v>7</v>
      </c>
      <c r="C482" s="4" t="s">
        <v>483</v>
      </c>
      <c r="D482" s="4">
        <v>0</v>
      </c>
      <c r="E482" s="4">
        <v>0</v>
      </c>
      <c r="F482" s="4">
        <v>815</v>
      </c>
      <c r="G482" s="4">
        <v>815</v>
      </c>
      <c r="H482" s="4">
        <v>5246970</v>
      </c>
      <c r="I482" s="4">
        <v>0</v>
      </c>
      <c r="J482" s="4">
        <v>919244</v>
      </c>
      <c r="K482" s="4">
        <v>84966</v>
      </c>
      <c r="L482" s="4">
        <v>0</v>
      </c>
      <c r="M482" s="4">
        <v>24483</v>
      </c>
      <c r="N482" s="4">
        <v>0</v>
      </c>
      <c r="O482" s="4">
        <v>184645</v>
      </c>
      <c r="P482" s="4">
        <v>97740</v>
      </c>
      <c r="Q482" s="4">
        <v>10595</v>
      </c>
      <c r="R482" s="4">
        <v>0</v>
      </c>
      <c r="S482" s="4">
        <v>0</v>
      </c>
      <c r="T482" s="4">
        <v>47270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25307</v>
      </c>
      <c r="AA482" s="4">
        <v>0</v>
      </c>
      <c r="AB482" s="4">
        <v>6641220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</row>
    <row r="483" spans="1:36" x14ac:dyDescent="0.25">
      <c r="A483" s="4">
        <v>4214</v>
      </c>
      <c r="B483" s="4">
        <v>7</v>
      </c>
      <c r="C483" s="4" t="s">
        <v>484</v>
      </c>
      <c r="D483" s="4">
        <v>0</v>
      </c>
      <c r="E483" s="4">
        <v>0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</row>
    <row r="484" spans="1:36" x14ac:dyDescent="0.25">
      <c r="A484" s="4">
        <v>4215</v>
      </c>
      <c r="B484" s="4">
        <v>7</v>
      </c>
      <c r="C484" s="4" t="s">
        <v>485</v>
      </c>
      <c r="D484" s="4">
        <v>0</v>
      </c>
      <c r="E484" s="4">
        <v>0</v>
      </c>
      <c r="F484" s="4">
        <v>172</v>
      </c>
      <c r="G484" s="4">
        <v>177</v>
      </c>
      <c r="H484" s="4">
        <v>1139526</v>
      </c>
      <c r="I484" s="4">
        <v>2787</v>
      </c>
      <c r="J484" s="4">
        <v>592934</v>
      </c>
      <c r="K484" s="4">
        <v>116388</v>
      </c>
      <c r="L484" s="4">
        <v>0</v>
      </c>
      <c r="M484" s="4">
        <v>5317</v>
      </c>
      <c r="N484" s="4">
        <v>0</v>
      </c>
      <c r="O484" s="4">
        <v>40101</v>
      </c>
      <c r="P484" s="4">
        <v>21227</v>
      </c>
      <c r="Q484" s="4">
        <v>2301</v>
      </c>
      <c r="R484" s="4">
        <v>0</v>
      </c>
      <c r="S484" s="4">
        <v>0</v>
      </c>
      <c r="T484" s="4">
        <v>32391</v>
      </c>
      <c r="U484" s="4">
        <v>0</v>
      </c>
      <c r="V484" s="4">
        <v>0</v>
      </c>
      <c r="W484" s="4">
        <v>0</v>
      </c>
      <c r="X484" s="4">
        <v>47203</v>
      </c>
      <c r="Y484" s="4">
        <v>0</v>
      </c>
      <c r="Z484" s="4">
        <v>4032</v>
      </c>
      <c r="AA484" s="4">
        <v>0</v>
      </c>
      <c r="AB484" s="4">
        <v>1957004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</row>
    <row r="485" spans="1:36" x14ac:dyDescent="0.25">
      <c r="A485" s="4">
        <v>4216</v>
      </c>
      <c r="B485" s="4">
        <v>7</v>
      </c>
      <c r="C485" s="4" t="s">
        <v>486</v>
      </c>
      <c r="D485" s="4">
        <v>0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</row>
    <row r="486" spans="1:36" x14ac:dyDescent="0.25">
      <c r="A486" s="4">
        <v>4217</v>
      </c>
      <c r="B486" s="4">
        <v>7</v>
      </c>
      <c r="C486" s="4" t="s">
        <v>487</v>
      </c>
      <c r="D486" s="4">
        <v>0</v>
      </c>
      <c r="E486" s="4">
        <v>0</v>
      </c>
      <c r="F486" s="4">
        <v>188</v>
      </c>
      <c r="G486" s="4">
        <v>225.6</v>
      </c>
      <c r="H486" s="4">
        <v>1452413</v>
      </c>
      <c r="I486" s="4">
        <v>0</v>
      </c>
      <c r="J486" s="4">
        <v>50559</v>
      </c>
      <c r="K486" s="4">
        <v>0</v>
      </c>
      <c r="L486" s="4">
        <v>0</v>
      </c>
      <c r="M486" s="4">
        <v>6777</v>
      </c>
      <c r="N486" s="4">
        <v>21008</v>
      </c>
      <c r="O486" s="4">
        <v>51112</v>
      </c>
      <c r="P486" s="4">
        <v>27055</v>
      </c>
      <c r="Q486" s="4">
        <v>2933</v>
      </c>
      <c r="R486" s="4">
        <v>0</v>
      </c>
      <c r="S486" s="4">
        <v>0</v>
      </c>
      <c r="T486" s="4">
        <v>45571.199999999997</v>
      </c>
      <c r="U486" s="4">
        <v>-88690</v>
      </c>
      <c r="V486" s="4">
        <v>0</v>
      </c>
      <c r="W486" s="4">
        <v>0</v>
      </c>
      <c r="X486" s="4">
        <v>0</v>
      </c>
      <c r="Y486" s="4">
        <v>0</v>
      </c>
      <c r="Z486" s="4">
        <v>2413</v>
      </c>
      <c r="AA486" s="4">
        <v>0</v>
      </c>
      <c r="AB486" s="4">
        <v>1571151.2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</row>
    <row r="487" spans="1:36" x14ac:dyDescent="0.25">
      <c r="A487" s="4">
        <v>4218</v>
      </c>
      <c r="B487" s="4">
        <v>7</v>
      </c>
      <c r="C487" s="4" t="s">
        <v>488</v>
      </c>
      <c r="D487" s="4">
        <v>0</v>
      </c>
      <c r="E487" s="4">
        <v>0</v>
      </c>
      <c r="F487" s="4">
        <v>354</v>
      </c>
      <c r="G487" s="4">
        <v>418.79999999999995</v>
      </c>
      <c r="H487" s="4">
        <v>2696234</v>
      </c>
      <c r="I487" s="4">
        <v>0</v>
      </c>
      <c r="J487" s="4">
        <v>1031336</v>
      </c>
      <c r="K487" s="4">
        <v>16536</v>
      </c>
      <c r="L487" s="4">
        <v>0</v>
      </c>
      <c r="M487" s="4">
        <v>12581</v>
      </c>
      <c r="N487" s="4">
        <v>0</v>
      </c>
      <c r="O487" s="4">
        <v>94883</v>
      </c>
      <c r="P487" s="4">
        <v>50225</v>
      </c>
      <c r="Q487" s="4">
        <v>5444</v>
      </c>
      <c r="R487" s="4">
        <v>0</v>
      </c>
      <c r="S487" s="4">
        <v>0</v>
      </c>
      <c r="T487" s="4">
        <v>14657.999999999998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9488</v>
      </c>
      <c r="AA487" s="4">
        <v>0</v>
      </c>
      <c r="AB487" s="4">
        <v>3931385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</row>
    <row r="488" spans="1:36" x14ac:dyDescent="0.25">
      <c r="A488" s="4">
        <v>4219</v>
      </c>
      <c r="B488" s="4">
        <v>7</v>
      </c>
      <c r="C488" s="4" t="s">
        <v>489</v>
      </c>
      <c r="D488" s="4">
        <v>0</v>
      </c>
      <c r="E488" s="4">
        <v>0</v>
      </c>
      <c r="F488" s="4">
        <v>360</v>
      </c>
      <c r="G488" s="4">
        <v>372.4</v>
      </c>
      <c r="H488" s="4">
        <v>2397511</v>
      </c>
      <c r="I488" s="4">
        <v>0</v>
      </c>
      <c r="J488" s="4">
        <v>912077</v>
      </c>
      <c r="K488" s="4">
        <v>211788</v>
      </c>
      <c r="L488" s="4">
        <v>0</v>
      </c>
      <c r="M488" s="4">
        <v>11187</v>
      </c>
      <c r="N488" s="4">
        <v>0</v>
      </c>
      <c r="O488" s="4">
        <v>84370</v>
      </c>
      <c r="P488" s="4">
        <v>44661</v>
      </c>
      <c r="Q488" s="4">
        <v>4841</v>
      </c>
      <c r="R488" s="4">
        <v>0</v>
      </c>
      <c r="S488" s="4">
        <v>0</v>
      </c>
      <c r="T488" s="4">
        <v>30164.399999999998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7132</v>
      </c>
      <c r="AA488" s="4">
        <v>0</v>
      </c>
      <c r="AB488" s="4">
        <v>3703731.4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</row>
    <row r="489" spans="1:36" x14ac:dyDescent="0.25">
      <c r="A489" s="4">
        <v>4220</v>
      </c>
      <c r="B489" s="4">
        <v>7</v>
      </c>
      <c r="C489" s="4" t="s">
        <v>490</v>
      </c>
      <c r="D489" s="4">
        <v>0</v>
      </c>
      <c r="E489" s="4">
        <v>0</v>
      </c>
      <c r="F489" s="4">
        <v>335</v>
      </c>
      <c r="G489" s="4">
        <v>341.8</v>
      </c>
      <c r="H489" s="4">
        <v>2200508</v>
      </c>
      <c r="I489" s="4">
        <v>5382</v>
      </c>
      <c r="J489" s="4">
        <v>59013</v>
      </c>
      <c r="K489" s="4">
        <v>32589</v>
      </c>
      <c r="L489" s="4">
        <v>0</v>
      </c>
      <c r="M489" s="4">
        <v>10268</v>
      </c>
      <c r="N489" s="4">
        <v>0</v>
      </c>
      <c r="O489" s="4">
        <v>77438</v>
      </c>
      <c r="P489" s="4">
        <v>40991</v>
      </c>
      <c r="Q489" s="4">
        <v>4443</v>
      </c>
      <c r="R489" s="4">
        <v>0</v>
      </c>
      <c r="S489" s="4">
        <v>0</v>
      </c>
      <c r="T489" s="4">
        <v>12988.4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5297</v>
      </c>
      <c r="AA489" s="4">
        <v>0</v>
      </c>
      <c r="AB489" s="4">
        <v>2448917.4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</row>
    <row r="490" spans="1:36" x14ac:dyDescent="0.25">
      <c r="A490" s="4">
        <v>4221</v>
      </c>
      <c r="B490" s="4">
        <v>7</v>
      </c>
      <c r="C490" s="4" t="s">
        <v>491</v>
      </c>
      <c r="D490" s="4">
        <v>0</v>
      </c>
      <c r="E490" s="4">
        <v>0</v>
      </c>
      <c r="F490" s="4">
        <v>245</v>
      </c>
      <c r="G490" s="4">
        <v>253</v>
      </c>
      <c r="H490" s="4">
        <v>1628814</v>
      </c>
      <c r="I490" s="4">
        <v>0</v>
      </c>
      <c r="J490" s="4">
        <v>172225</v>
      </c>
      <c r="K490" s="4">
        <v>72504</v>
      </c>
      <c r="L490" s="4">
        <v>0</v>
      </c>
      <c r="M490" s="4">
        <v>7600</v>
      </c>
      <c r="N490" s="4">
        <v>0</v>
      </c>
      <c r="O490" s="4">
        <v>57319</v>
      </c>
      <c r="P490" s="4">
        <v>30341</v>
      </c>
      <c r="Q490" s="4">
        <v>3289</v>
      </c>
      <c r="R490" s="4">
        <v>0</v>
      </c>
      <c r="S490" s="4">
        <v>0</v>
      </c>
      <c r="T490" s="4">
        <v>30866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2996</v>
      </c>
      <c r="AA490" s="4">
        <v>0</v>
      </c>
      <c r="AB490" s="4">
        <v>2005954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</row>
    <row r="491" spans="1:36" x14ac:dyDescent="0.25">
      <c r="A491" s="4">
        <v>4223</v>
      </c>
      <c r="B491" s="4">
        <v>7</v>
      </c>
      <c r="C491" s="4" t="s">
        <v>492</v>
      </c>
      <c r="D491" s="4">
        <v>0</v>
      </c>
      <c r="E491" s="4">
        <v>0</v>
      </c>
      <c r="F491" s="4">
        <v>215</v>
      </c>
      <c r="G491" s="4">
        <v>215</v>
      </c>
      <c r="H491" s="4">
        <v>1384170</v>
      </c>
      <c r="I491" s="4">
        <v>0</v>
      </c>
      <c r="J491" s="4">
        <v>498871</v>
      </c>
      <c r="K491" s="4">
        <v>174582</v>
      </c>
      <c r="L491" s="4">
        <v>0</v>
      </c>
      <c r="M491" s="4">
        <v>6459</v>
      </c>
      <c r="N491" s="4">
        <v>14792</v>
      </c>
      <c r="O491" s="4">
        <v>48710</v>
      </c>
      <c r="P491" s="4">
        <v>25784</v>
      </c>
      <c r="Q491" s="4">
        <v>2795</v>
      </c>
      <c r="R491" s="4">
        <v>0</v>
      </c>
      <c r="S491" s="4">
        <v>0</v>
      </c>
      <c r="T491" s="4">
        <v>24940</v>
      </c>
      <c r="U491" s="4">
        <v>-79294</v>
      </c>
      <c r="V491" s="4">
        <v>0</v>
      </c>
      <c r="W491" s="4">
        <v>0</v>
      </c>
      <c r="X491" s="4">
        <v>0</v>
      </c>
      <c r="Y491" s="4">
        <v>0</v>
      </c>
      <c r="Z491" s="4">
        <v>4940</v>
      </c>
      <c r="AA491" s="4">
        <v>0</v>
      </c>
      <c r="AB491" s="4">
        <v>2106749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</row>
    <row r="492" spans="1:36" x14ac:dyDescent="0.25">
      <c r="A492" s="4">
        <v>4224</v>
      </c>
      <c r="B492" s="4">
        <v>7</v>
      </c>
      <c r="C492" s="4" t="s">
        <v>493</v>
      </c>
      <c r="D492" s="4">
        <v>0</v>
      </c>
      <c r="E492" s="4">
        <v>0</v>
      </c>
      <c r="F492" s="4">
        <v>137</v>
      </c>
      <c r="G492" s="4">
        <v>140.80000000000001</v>
      </c>
      <c r="H492" s="4">
        <v>906470</v>
      </c>
      <c r="I492" s="4">
        <v>0</v>
      </c>
      <c r="J492" s="4">
        <v>55206</v>
      </c>
      <c r="K492" s="4">
        <v>38160</v>
      </c>
      <c r="L492" s="4">
        <v>0</v>
      </c>
      <c r="M492" s="4">
        <v>4230</v>
      </c>
      <c r="N492" s="4">
        <v>11295</v>
      </c>
      <c r="O492" s="4">
        <v>31899</v>
      </c>
      <c r="P492" s="4">
        <v>16886</v>
      </c>
      <c r="Q492" s="4">
        <v>1830</v>
      </c>
      <c r="R492" s="4">
        <v>0</v>
      </c>
      <c r="S492" s="4">
        <v>0</v>
      </c>
      <c r="T492" s="4">
        <v>24358.400000000001</v>
      </c>
      <c r="U492" s="4">
        <v>0</v>
      </c>
      <c r="V492" s="4">
        <v>0</v>
      </c>
      <c r="W492" s="4">
        <v>0</v>
      </c>
      <c r="X492" s="4">
        <v>0</v>
      </c>
      <c r="Y492" s="4">
        <v>27045</v>
      </c>
      <c r="Z492" s="4">
        <v>2684</v>
      </c>
      <c r="AA492" s="4">
        <v>0</v>
      </c>
      <c r="AB492" s="4">
        <v>1120063.3999999999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</row>
    <row r="493" spans="1:36" x14ac:dyDescent="0.25">
      <c r="A493" s="4">
        <v>4225</v>
      </c>
      <c r="B493" s="4">
        <v>7</v>
      </c>
      <c r="C493" s="4" t="s">
        <v>494</v>
      </c>
      <c r="D493" s="4">
        <v>0</v>
      </c>
      <c r="E493" s="4">
        <v>0</v>
      </c>
      <c r="F493" s="4">
        <v>390</v>
      </c>
      <c r="G493" s="4">
        <v>400</v>
      </c>
      <c r="H493" s="4">
        <v>2575200</v>
      </c>
      <c r="I493" s="4">
        <v>0</v>
      </c>
      <c r="J493" s="4">
        <v>1162352</v>
      </c>
      <c r="K493" s="4">
        <v>286200</v>
      </c>
      <c r="L493" s="4">
        <v>0</v>
      </c>
      <c r="M493" s="4">
        <v>12016</v>
      </c>
      <c r="N493" s="4">
        <v>0</v>
      </c>
      <c r="O493" s="4">
        <v>90623</v>
      </c>
      <c r="P493" s="4">
        <v>47971</v>
      </c>
      <c r="Q493" s="4">
        <v>5200</v>
      </c>
      <c r="R493" s="4">
        <v>0</v>
      </c>
      <c r="S493" s="4">
        <v>0</v>
      </c>
      <c r="T493" s="4">
        <v>24000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4933</v>
      </c>
      <c r="AA493" s="4">
        <v>0</v>
      </c>
      <c r="AB493" s="4">
        <v>4208495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</row>
    <row r="494" spans="1:36" x14ac:dyDescent="0.25">
      <c r="A494" s="4">
        <v>4226</v>
      </c>
      <c r="B494" s="4">
        <v>7</v>
      </c>
      <c r="C494" s="4" t="s">
        <v>495</v>
      </c>
      <c r="D494" s="4">
        <v>0</v>
      </c>
      <c r="E494" s="4">
        <v>0</v>
      </c>
      <c r="F494" s="4">
        <v>115</v>
      </c>
      <c r="G494" s="4">
        <v>115</v>
      </c>
      <c r="H494" s="4">
        <v>740370</v>
      </c>
      <c r="I494" s="4">
        <v>1811</v>
      </c>
      <c r="J494" s="4">
        <v>295627</v>
      </c>
      <c r="K494" s="4">
        <v>0</v>
      </c>
      <c r="L494" s="4">
        <v>0</v>
      </c>
      <c r="M494" s="4">
        <v>3455</v>
      </c>
      <c r="N494" s="4">
        <v>0</v>
      </c>
      <c r="O494" s="4">
        <v>26054</v>
      </c>
      <c r="P494" s="4">
        <v>13792</v>
      </c>
      <c r="Q494" s="4">
        <v>1495</v>
      </c>
      <c r="R494" s="4">
        <v>0</v>
      </c>
      <c r="S494" s="4">
        <v>0</v>
      </c>
      <c r="T494" s="4">
        <v>4715</v>
      </c>
      <c r="U494" s="4">
        <v>0</v>
      </c>
      <c r="V494" s="4">
        <v>0</v>
      </c>
      <c r="W494" s="4">
        <v>0</v>
      </c>
      <c r="X494" s="4">
        <v>25494</v>
      </c>
      <c r="Y494" s="4">
        <v>0</v>
      </c>
      <c r="Z494" s="4">
        <v>2931</v>
      </c>
      <c r="AA494" s="4">
        <v>0</v>
      </c>
      <c r="AB494" s="4">
        <v>1090250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</row>
    <row r="495" spans="1:36" x14ac:dyDescent="0.25">
      <c r="A495" s="4">
        <v>4227</v>
      </c>
      <c r="B495" s="4">
        <v>7</v>
      </c>
      <c r="C495" s="4" t="s">
        <v>496</v>
      </c>
      <c r="D495" s="4">
        <v>0</v>
      </c>
      <c r="E495" s="4">
        <v>0</v>
      </c>
      <c r="F495" s="4">
        <v>476</v>
      </c>
      <c r="G495" s="4">
        <v>493.6</v>
      </c>
      <c r="H495" s="4">
        <v>3177797</v>
      </c>
      <c r="I495" s="4">
        <v>7772</v>
      </c>
      <c r="J495" s="4">
        <v>182247</v>
      </c>
      <c r="K495" s="4">
        <v>0</v>
      </c>
      <c r="L495" s="4">
        <v>0</v>
      </c>
      <c r="M495" s="4">
        <v>14828</v>
      </c>
      <c r="N495" s="4">
        <v>49390</v>
      </c>
      <c r="O495" s="4">
        <v>111829</v>
      </c>
      <c r="P495" s="4">
        <v>59196</v>
      </c>
      <c r="Q495" s="4">
        <v>6417</v>
      </c>
      <c r="R495" s="4">
        <v>0</v>
      </c>
      <c r="S495" s="4">
        <v>0</v>
      </c>
      <c r="T495" s="4">
        <v>75027.199999999997</v>
      </c>
      <c r="U495" s="4">
        <v>-197475</v>
      </c>
      <c r="V495" s="4">
        <v>0</v>
      </c>
      <c r="W495" s="4">
        <v>0</v>
      </c>
      <c r="X495" s="4">
        <v>0</v>
      </c>
      <c r="Y495" s="4">
        <v>0</v>
      </c>
      <c r="Z495" s="4">
        <v>10552</v>
      </c>
      <c r="AA495" s="4">
        <v>0</v>
      </c>
      <c r="AB495" s="4">
        <v>3497580.2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</row>
    <row r="496" spans="1:36" x14ac:dyDescent="0.25">
      <c r="A496" s="4">
        <v>4228</v>
      </c>
      <c r="B496" s="4">
        <v>7</v>
      </c>
      <c r="C496" s="4" t="s">
        <v>497</v>
      </c>
      <c r="D496" s="4">
        <v>0</v>
      </c>
      <c r="E496" s="4">
        <v>0</v>
      </c>
      <c r="F496" s="4">
        <v>443</v>
      </c>
      <c r="G496" s="4">
        <v>449</v>
      </c>
      <c r="H496" s="4">
        <v>2890662</v>
      </c>
      <c r="I496" s="4">
        <v>0</v>
      </c>
      <c r="J496" s="4">
        <v>10302</v>
      </c>
      <c r="K496" s="4">
        <v>16043</v>
      </c>
      <c r="L496" s="4">
        <v>0</v>
      </c>
      <c r="M496" s="4">
        <v>13488</v>
      </c>
      <c r="N496" s="4">
        <v>0</v>
      </c>
      <c r="O496" s="4">
        <v>101725</v>
      </c>
      <c r="P496" s="4">
        <v>53847</v>
      </c>
      <c r="Q496" s="4">
        <v>5837</v>
      </c>
      <c r="R496" s="4">
        <v>0</v>
      </c>
      <c r="S496" s="4">
        <v>0</v>
      </c>
      <c r="T496" s="4">
        <v>69595</v>
      </c>
      <c r="U496" s="4">
        <v>-134705</v>
      </c>
      <c r="V496" s="4">
        <v>0</v>
      </c>
      <c r="W496" s="4">
        <v>0</v>
      </c>
      <c r="X496" s="4">
        <v>0</v>
      </c>
      <c r="Y496" s="4">
        <v>0</v>
      </c>
      <c r="Z496" s="4">
        <v>3469</v>
      </c>
      <c r="AA496" s="4">
        <v>0</v>
      </c>
      <c r="AB496" s="4">
        <v>3030263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</row>
    <row r="497" spans="1:36" x14ac:dyDescent="0.25">
      <c r="A497" s="4">
        <v>4229</v>
      </c>
      <c r="B497" s="4">
        <v>7</v>
      </c>
      <c r="C497" s="4" t="s">
        <v>498</v>
      </c>
      <c r="D497" s="4">
        <v>0</v>
      </c>
      <c r="E497" s="4">
        <v>0</v>
      </c>
      <c r="F497" s="4">
        <v>120</v>
      </c>
      <c r="G497" s="4">
        <v>141</v>
      </c>
      <c r="H497" s="4">
        <v>907758</v>
      </c>
      <c r="I497" s="4">
        <v>0</v>
      </c>
      <c r="J497" s="4">
        <v>12598</v>
      </c>
      <c r="K497" s="4">
        <v>0</v>
      </c>
      <c r="L497" s="4">
        <v>0</v>
      </c>
      <c r="M497" s="4">
        <v>4236</v>
      </c>
      <c r="N497" s="4">
        <v>18575</v>
      </c>
      <c r="O497" s="4">
        <v>31945</v>
      </c>
      <c r="P497" s="4">
        <v>16910</v>
      </c>
      <c r="Q497" s="4">
        <v>1833</v>
      </c>
      <c r="R497" s="4">
        <v>0</v>
      </c>
      <c r="S497" s="4">
        <v>0</v>
      </c>
      <c r="T497" s="4">
        <v>19176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1866</v>
      </c>
      <c r="AA497" s="4">
        <v>0</v>
      </c>
      <c r="AB497" s="4">
        <v>1014897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</row>
    <row r="498" spans="1:36" x14ac:dyDescent="0.25">
      <c r="A498" s="4">
        <v>4230</v>
      </c>
      <c r="B498" s="4">
        <v>7</v>
      </c>
      <c r="C498" s="4" t="s">
        <v>499</v>
      </c>
      <c r="D498" s="4">
        <v>0</v>
      </c>
      <c r="E498" s="4">
        <v>0</v>
      </c>
      <c r="F498" s="4">
        <v>198</v>
      </c>
      <c r="G498" s="4">
        <v>198</v>
      </c>
      <c r="H498" s="4">
        <v>1274724</v>
      </c>
      <c r="I498" s="4">
        <v>3118</v>
      </c>
      <c r="J498" s="4">
        <v>594614</v>
      </c>
      <c r="K498" s="4">
        <v>28620</v>
      </c>
      <c r="L498" s="4">
        <v>0</v>
      </c>
      <c r="M498" s="4">
        <v>5948</v>
      </c>
      <c r="N498" s="4">
        <v>0</v>
      </c>
      <c r="O498" s="4">
        <v>44859</v>
      </c>
      <c r="P498" s="4">
        <v>23745</v>
      </c>
      <c r="Q498" s="4">
        <v>2574</v>
      </c>
      <c r="R498" s="4">
        <v>0</v>
      </c>
      <c r="S498" s="4">
        <v>0</v>
      </c>
      <c r="T498" s="4">
        <v>23760</v>
      </c>
      <c r="U498" s="4">
        <v>0</v>
      </c>
      <c r="V498" s="4">
        <v>0</v>
      </c>
      <c r="W498" s="4">
        <v>0</v>
      </c>
      <c r="X498" s="4">
        <v>48465</v>
      </c>
      <c r="Y498" s="4">
        <v>0</v>
      </c>
      <c r="Z498" s="4">
        <v>4025</v>
      </c>
      <c r="AA498" s="4">
        <v>0</v>
      </c>
      <c r="AB498" s="4">
        <v>2005987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</row>
    <row r="499" spans="1:36" x14ac:dyDescent="0.25">
      <c r="A499" s="4">
        <v>4231</v>
      </c>
      <c r="B499" s="4">
        <v>7</v>
      </c>
      <c r="C499" s="4" t="s">
        <v>500</v>
      </c>
      <c r="D499" s="4">
        <v>0</v>
      </c>
      <c r="E499" s="4">
        <v>0</v>
      </c>
      <c r="F499" s="4">
        <v>485</v>
      </c>
      <c r="G499" s="4">
        <v>523</v>
      </c>
      <c r="H499" s="4">
        <v>3367074</v>
      </c>
      <c r="I499" s="4">
        <v>0</v>
      </c>
      <c r="J499" s="4">
        <v>1357198</v>
      </c>
      <c r="K499" s="4">
        <v>143100</v>
      </c>
      <c r="L499" s="4">
        <v>0</v>
      </c>
      <c r="M499" s="4">
        <v>15711</v>
      </c>
      <c r="N499" s="4">
        <v>0</v>
      </c>
      <c r="O499" s="4">
        <v>118490</v>
      </c>
      <c r="P499" s="4">
        <v>62722</v>
      </c>
      <c r="Q499" s="4">
        <v>6799</v>
      </c>
      <c r="R499" s="4">
        <v>0</v>
      </c>
      <c r="S499" s="4">
        <v>0</v>
      </c>
      <c r="T499" s="4">
        <v>101985</v>
      </c>
      <c r="U499" s="4">
        <v>0</v>
      </c>
      <c r="V499" s="4">
        <v>0</v>
      </c>
      <c r="W499" s="4">
        <v>0</v>
      </c>
      <c r="X499" s="4">
        <v>0</v>
      </c>
      <c r="Y499" s="4">
        <v>66711</v>
      </c>
      <c r="Z499" s="4">
        <v>8888</v>
      </c>
      <c r="AA499" s="4">
        <v>0</v>
      </c>
      <c r="AB499" s="4">
        <v>5248678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</row>
    <row r="500" spans="1:36" x14ac:dyDescent="0.25">
      <c r="A500" s="4">
        <v>4232</v>
      </c>
      <c r="B500" s="4">
        <v>7</v>
      </c>
      <c r="C500" s="4" t="s">
        <v>501</v>
      </c>
      <c r="D500" s="4">
        <v>0</v>
      </c>
      <c r="E500" s="4">
        <v>0</v>
      </c>
      <c r="F500" s="4">
        <v>85</v>
      </c>
      <c r="G500" s="4">
        <v>85</v>
      </c>
      <c r="H500" s="4">
        <v>547230</v>
      </c>
      <c r="I500" s="4">
        <v>0</v>
      </c>
      <c r="J500" s="4">
        <v>180456</v>
      </c>
      <c r="K500" s="4">
        <v>53424</v>
      </c>
      <c r="L500" s="4">
        <v>0</v>
      </c>
      <c r="M500" s="4">
        <v>2553</v>
      </c>
      <c r="N500" s="4">
        <v>0</v>
      </c>
      <c r="O500" s="4">
        <v>19257</v>
      </c>
      <c r="P500" s="4">
        <v>10194</v>
      </c>
      <c r="Q500" s="4">
        <v>1105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Z500" s="4">
        <v>2145</v>
      </c>
      <c r="AA500" s="4">
        <v>0</v>
      </c>
      <c r="AB500" s="4">
        <v>816364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</row>
    <row r="501" spans="1:36" x14ac:dyDescent="0.25">
      <c r="A501" s="4">
        <v>4233</v>
      </c>
      <c r="B501" s="4">
        <v>7</v>
      </c>
      <c r="C501" s="4" t="s">
        <v>502</v>
      </c>
      <c r="D501" s="4">
        <v>0</v>
      </c>
      <c r="E501" s="4">
        <v>0</v>
      </c>
      <c r="F501" s="4">
        <v>125</v>
      </c>
      <c r="G501" s="4">
        <v>128</v>
      </c>
      <c r="H501" s="4">
        <v>824064</v>
      </c>
      <c r="I501" s="4">
        <v>2016</v>
      </c>
      <c r="J501" s="4">
        <v>89080</v>
      </c>
      <c r="K501" s="4">
        <v>0</v>
      </c>
      <c r="L501" s="4">
        <v>0</v>
      </c>
      <c r="M501" s="4">
        <v>3845</v>
      </c>
      <c r="N501" s="4">
        <v>55</v>
      </c>
      <c r="O501" s="4">
        <v>29000</v>
      </c>
      <c r="P501" s="4">
        <v>15351</v>
      </c>
      <c r="Q501" s="4">
        <v>1664</v>
      </c>
      <c r="R501" s="4">
        <v>0</v>
      </c>
      <c r="S501" s="4">
        <v>0</v>
      </c>
      <c r="T501" s="4">
        <v>9600</v>
      </c>
      <c r="U501" s="4">
        <v>-38456</v>
      </c>
      <c r="V501" s="4">
        <v>0</v>
      </c>
      <c r="W501" s="4">
        <v>0</v>
      </c>
      <c r="X501" s="4">
        <v>0</v>
      </c>
      <c r="Y501" s="4">
        <v>3606</v>
      </c>
      <c r="Z501" s="4">
        <v>3101</v>
      </c>
      <c r="AA501" s="4">
        <v>0</v>
      </c>
      <c r="AB501" s="4">
        <v>942926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</row>
    <row r="502" spans="1:36" x14ac:dyDescent="0.25">
      <c r="A502" s="4">
        <v>4234</v>
      </c>
      <c r="B502" s="4">
        <v>7</v>
      </c>
      <c r="C502" s="4" t="s">
        <v>503</v>
      </c>
      <c r="D502" s="4">
        <v>0</v>
      </c>
      <c r="E502" s="4">
        <v>0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</row>
    <row r="503" spans="1:36" x14ac:dyDescent="0.25">
      <c r="A503" s="4">
        <v>4235</v>
      </c>
      <c r="B503" s="4">
        <v>7</v>
      </c>
      <c r="C503" s="4" t="s">
        <v>504</v>
      </c>
      <c r="D503" s="4">
        <v>0</v>
      </c>
      <c r="E503" s="4">
        <v>0</v>
      </c>
      <c r="F503" s="4">
        <v>0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</row>
    <row r="504" spans="1:36" x14ac:dyDescent="0.25">
      <c r="A504" s="4">
        <v>4237</v>
      </c>
      <c r="B504" s="4">
        <v>7</v>
      </c>
      <c r="C504" s="4" t="s">
        <v>505</v>
      </c>
      <c r="D504" s="4">
        <v>0</v>
      </c>
      <c r="E504" s="4">
        <v>0</v>
      </c>
      <c r="F504" s="4">
        <v>175</v>
      </c>
      <c r="G504" s="4">
        <v>205</v>
      </c>
      <c r="H504" s="4">
        <v>1319790</v>
      </c>
      <c r="I504" s="4">
        <v>0</v>
      </c>
      <c r="J504" s="4">
        <v>256714</v>
      </c>
      <c r="K504" s="4">
        <v>71550</v>
      </c>
      <c r="L504" s="4">
        <v>0</v>
      </c>
      <c r="M504" s="4">
        <v>6158</v>
      </c>
      <c r="N504" s="4">
        <v>0</v>
      </c>
      <c r="O504" s="4">
        <v>46445</v>
      </c>
      <c r="P504" s="4">
        <v>24585</v>
      </c>
      <c r="Q504" s="4">
        <v>2665</v>
      </c>
      <c r="R504" s="4">
        <v>0</v>
      </c>
      <c r="S504" s="4">
        <v>0</v>
      </c>
      <c r="T504" s="4">
        <v>12505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2407</v>
      </c>
      <c r="AA504" s="4">
        <v>0</v>
      </c>
      <c r="AB504" s="4">
        <v>1742819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</row>
    <row r="505" spans="1:36" x14ac:dyDescent="0.25">
      <c r="A505" s="4">
        <v>4238</v>
      </c>
      <c r="B505" s="4">
        <v>7</v>
      </c>
      <c r="C505" s="4" t="s">
        <v>506</v>
      </c>
      <c r="D505" s="4">
        <v>0</v>
      </c>
      <c r="E505" s="4">
        <v>0</v>
      </c>
      <c r="F505" s="4">
        <v>180</v>
      </c>
      <c r="G505" s="4">
        <v>212</v>
      </c>
      <c r="H505" s="4">
        <v>1364856</v>
      </c>
      <c r="I505" s="4">
        <v>0</v>
      </c>
      <c r="J505" s="4">
        <v>24692</v>
      </c>
      <c r="K505" s="4">
        <v>0</v>
      </c>
      <c r="L505" s="4">
        <v>0</v>
      </c>
      <c r="M505" s="4">
        <v>6368</v>
      </c>
      <c r="N505" s="4">
        <v>6475</v>
      </c>
      <c r="O505" s="4">
        <v>48030</v>
      </c>
      <c r="P505" s="4">
        <v>25424</v>
      </c>
      <c r="Q505" s="4">
        <v>2756</v>
      </c>
      <c r="R505" s="4">
        <v>0</v>
      </c>
      <c r="S505" s="4">
        <v>0</v>
      </c>
      <c r="T505" s="4">
        <v>21412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8403</v>
      </c>
      <c r="AA505" s="4">
        <v>0</v>
      </c>
      <c r="AB505" s="4">
        <v>1508416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</row>
    <row r="506" spans="1:36" x14ac:dyDescent="0.25">
      <c r="A506" s="4">
        <v>4239</v>
      </c>
      <c r="B506" s="4">
        <v>7</v>
      </c>
      <c r="C506" s="4" t="s">
        <v>507</v>
      </c>
      <c r="D506" s="4">
        <v>0</v>
      </c>
      <c r="E506" s="4">
        <v>0</v>
      </c>
      <c r="F506" s="4">
        <v>235</v>
      </c>
      <c r="G506" s="4">
        <v>235</v>
      </c>
      <c r="H506" s="4">
        <v>1512930</v>
      </c>
      <c r="I506" s="4">
        <v>0</v>
      </c>
      <c r="J506" s="4">
        <v>524066</v>
      </c>
      <c r="K506" s="4">
        <v>157410</v>
      </c>
      <c r="L506" s="4">
        <v>0</v>
      </c>
      <c r="M506" s="4">
        <v>7059</v>
      </c>
      <c r="N506" s="4">
        <v>0</v>
      </c>
      <c r="O506" s="4">
        <v>53241</v>
      </c>
      <c r="P506" s="4">
        <v>28183</v>
      </c>
      <c r="Q506" s="4">
        <v>3055</v>
      </c>
      <c r="R506" s="4">
        <v>0</v>
      </c>
      <c r="S506" s="4">
        <v>0</v>
      </c>
      <c r="T506" s="4">
        <v>24440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4578</v>
      </c>
      <c r="AA506" s="4">
        <v>0</v>
      </c>
      <c r="AB506" s="4">
        <v>2314962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</row>
    <row r="507" spans="1:36" x14ac:dyDescent="0.25">
      <c r="A507" s="4">
        <v>4240</v>
      </c>
      <c r="B507" s="4">
        <v>7</v>
      </c>
      <c r="C507" s="4" t="s">
        <v>508</v>
      </c>
      <c r="D507" s="4">
        <v>0</v>
      </c>
      <c r="E507" s="4">
        <v>0</v>
      </c>
      <c r="F507" s="4">
        <v>310</v>
      </c>
      <c r="G507" s="4">
        <v>318</v>
      </c>
      <c r="H507" s="4">
        <v>2047284</v>
      </c>
      <c r="I507" s="4">
        <v>5007</v>
      </c>
      <c r="J507" s="4">
        <v>984304</v>
      </c>
      <c r="K507" s="4">
        <v>279522</v>
      </c>
      <c r="L507" s="4">
        <v>0</v>
      </c>
      <c r="M507" s="4">
        <v>9553</v>
      </c>
      <c r="N507" s="4">
        <v>0</v>
      </c>
      <c r="O507" s="4">
        <v>72046</v>
      </c>
      <c r="P507" s="4">
        <v>38137</v>
      </c>
      <c r="Q507" s="4">
        <v>4134</v>
      </c>
      <c r="R507" s="4">
        <v>0</v>
      </c>
      <c r="S507" s="4">
        <v>0</v>
      </c>
      <c r="T507" s="4">
        <v>52152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Z507" s="4">
        <v>5344</v>
      </c>
      <c r="AA507" s="4">
        <v>0</v>
      </c>
      <c r="AB507" s="4">
        <v>3497483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</row>
    <row r="508" spans="1:36" x14ac:dyDescent="0.25">
      <c r="A508" s="4">
        <v>4243</v>
      </c>
      <c r="B508" s="4">
        <v>7</v>
      </c>
      <c r="C508" s="4" t="s">
        <v>509</v>
      </c>
      <c r="D508" s="4">
        <v>0</v>
      </c>
      <c r="E508" s="4">
        <v>0</v>
      </c>
      <c r="F508" s="4">
        <v>260</v>
      </c>
      <c r="G508" s="4">
        <v>260</v>
      </c>
      <c r="H508" s="4">
        <v>1673880</v>
      </c>
      <c r="I508" s="4">
        <v>0</v>
      </c>
      <c r="J508" s="4">
        <v>530001</v>
      </c>
      <c r="K508" s="4">
        <v>57240</v>
      </c>
      <c r="L508" s="4">
        <v>0</v>
      </c>
      <c r="M508" s="4">
        <v>7810</v>
      </c>
      <c r="N508" s="4">
        <v>0</v>
      </c>
      <c r="O508" s="4">
        <v>58905</v>
      </c>
      <c r="P508" s="4">
        <v>31181</v>
      </c>
      <c r="Q508" s="4">
        <v>3380</v>
      </c>
      <c r="R508" s="4">
        <v>0</v>
      </c>
      <c r="S508" s="4">
        <v>0</v>
      </c>
      <c r="T508" s="4">
        <v>28600</v>
      </c>
      <c r="U508" s="4">
        <v>-78003</v>
      </c>
      <c r="V508" s="4">
        <v>0</v>
      </c>
      <c r="W508" s="4">
        <v>0</v>
      </c>
      <c r="X508" s="4">
        <v>0</v>
      </c>
      <c r="Y508" s="4">
        <v>0</v>
      </c>
      <c r="Z508" s="4">
        <v>4666</v>
      </c>
      <c r="AA508" s="4">
        <v>0</v>
      </c>
      <c r="AB508" s="4">
        <v>2317660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</row>
    <row r="509" spans="1:36" x14ac:dyDescent="0.25">
      <c r="A509" s="4">
        <v>4244</v>
      </c>
      <c r="B509" s="4">
        <v>7</v>
      </c>
      <c r="C509" s="4" t="s">
        <v>557</v>
      </c>
      <c r="D509" s="4">
        <v>0</v>
      </c>
      <c r="E509" s="4">
        <v>0</v>
      </c>
      <c r="F509" s="4">
        <v>328</v>
      </c>
      <c r="G509" s="4">
        <v>347.6</v>
      </c>
      <c r="H509" s="4">
        <v>2237849</v>
      </c>
      <c r="I509" s="4">
        <v>0</v>
      </c>
      <c r="J509" s="4">
        <v>125698</v>
      </c>
      <c r="K509" s="4">
        <v>16731</v>
      </c>
      <c r="L509" s="4">
        <v>0</v>
      </c>
      <c r="M509" s="4">
        <v>10442</v>
      </c>
      <c r="N509" s="4">
        <v>0</v>
      </c>
      <c r="O509" s="4">
        <v>78752</v>
      </c>
      <c r="P509" s="4">
        <v>41686</v>
      </c>
      <c r="Q509" s="4">
        <v>4519</v>
      </c>
      <c r="R509" s="4">
        <v>0</v>
      </c>
      <c r="S509" s="4">
        <v>0</v>
      </c>
      <c r="T509" s="4">
        <v>37888.400000000001</v>
      </c>
      <c r="U509" s="4">
        <v>-104284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2449281.4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</row>
    <row r="510" spans="1:36" x14ac:dyDescent="0.25">
      <c r="A510" s="4">
        <v>4246</v>
      </c>
      <c r="B510" s="4">
        <v>7</v>
      </c>
      <c r="C510" s="4" t="s">
        <v>558</v>
      </c>
      <c r="D510" s="4">
        <v>0</v>
      </c>
      <c r="E510" s="4">
        <v>0</v>
      </c>
      <c r="F510" s="4">
        <v>0</v>
      </c>
      <c r="G510" s="4">
        <v>0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</row>
    <row r="511" spans="1:36" x14ac:dyDescent="0.25">
      <c r="A511" s="4">
        <v>4248</v>
      </c>
      <c r="B511" s="4">
        <v>7</v>
      </c>
      <c r="C511" s="4" t="s">
        <v>512</v>
      </c>
      <c r="D511" s="4">
        <v>0</v>
      </c>
      <c r="E511" s="4">
        <v>0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</row>
    <row r="512" spans="1:36" x14ac:dyDescent="0.25">
      <c r="A512" s="4">
        <v>4249</v>
      </c>
      <c r="B512" s="4">
        <v>7</v>
      </c>
      <c r="C512" s="4" t="s">
        <v>513</v>
      </c>
      <c r="D512" s="4">
        <v>0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</row>
    <row r="513" spans="1:36" x14ac:dyDescent="0.25">
      <c r="A513" s="4">
        <v>4250</v>
      </c>
      <c r="B513" s="4">
        <v>7</v>
      </c>
      <c r="C513" s="4" t="s">
        <v>514</v>
      </c>
      <c r="D513" s="4">
        <v>0</v>
      </c>
      <c r="E513" s="4">
        <v>0</v>
      </c>
      <c r="F513" s="4">
        <v>700</v>
      </c>
      <c r="G513" s="4">
        <v>714</v>
      </c>
      <c r="H513" s="4">
        <v>4596732</v>
      </c>
      <c r="I513" s="4">
        <v>0</v>
      </c>
      <c r="J513" s="4">
        <v>1140348</v>
      </c>
      <c r="K513" s="4">
        <v>114480</v>
      </c>
      <c r="L513" s="4">
        <v>0</v>
      </c>
      <c r="M513" s="4">
        <v>21449</v>
      </c>
      <c r="N513" s="4">
        <v>49124</v>
      </c>
      <c r="O513" s="4">
        <v>161763</v>
      </c>
      <c r="P513" s="4">
        <v>85628</v>
      </c>
      <c r="Q513" s="4">
        <v>9282</v>
      </c>
      <c r="R513" s="4">
        <v>0</v>
      </c>
      <c r="S513" s="4">
        <v>0</v>
      </c>
      <c r="T513" s="4">
        <v>83538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14924</v>
      </c>
      <c r="AA513" s="4">
        <v>0</v>
      </c>
      <c r="AB513" s="4">
        <v>6277268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</row>
    <row r="514" spans="1:36" x14ac:dyDescent="0.25">
      <c r="A514" s="4">
        <v>4253</v>
      </c>
      <c r="B514" s="4">
        <v>7</v>
      </c>
      <c r="C514" s="4" t="s">
        <v>515</v>
      </c>
      <c r="D514" s="4">
        <v>0</v>
      </c>
      <c r="E514" s="4">
        <v>0</v>
      </c>
      <c r="F514" s="4">
        <v>120</v>
      </c>
      <c r="G514" s="4">
        <v>120</v>
      </c>
      <c r="H514" s="4">
        <v>772560</v>
      </c>
      <c r="I514" s="4">
        <v>0</v>
      </c>
      <c r="J514" s="4">
        <v>21332</v>
      </c>
      <c r="K514" s="4">
        <v>0</v>
      </c>
      <c r="L514" s="4">
        <v>0</v>
      </c>
      <c r="M514" s="4">
        <v>3605</v>
      </c>
      <c r="N514" s="4">
        <v>0</v>
      </c>
      <c r="O514" s="4">
        <v>27187</v>
      </c>
      <c r="P514" s="4">
        <v>14391</v>
      </c>
      <c r="Q514" s="4">
        <v>1560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840635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</row>
    <row r="515" spans="1:36" x14ac:dyDescent="0.25">
      <c r="A515" s="4">
        <v>4254</v>
      </c>
      <c r="B515" s="4">
        <v>7</v>
      </c>
      <c r="C515" s="4" t="s">
        <v>516</v>
      </c>
      <c r="D515" s="4">
        <v>0</v>
      </c>
      <c r="E515" s="4">
        <v>0</v>
      </c>
      <c r="F515" s="4">
        <v>190</v>
      </c>
      <c r="G515" s="4">
        <v>190</v>
      </c>
      <c r="H515" s="4">
        <v>1223220</v>
      </c>
      <c r="I515" s="4">
        <v>0</v>
      </c>
      <c r="J515" s="4">
        <v>0</v>
      </c>
      <c r="K515" s="4">
        <v>0</v>
      </c>
      <c r="L515" s="4">
        <v>0</v>
      </c>
      <c r="M515" s="4">
        <v>5708</v>
      </c>
      <c r="N515" s="4">
        <v>9695</v>
      </c>
      <c r="O515" s="4">
        <v>43046</v>
      </c>
      <c r="P515" s="4">
        <v>22786</v>
      </c>
      <c r="Q515" s="4">
        <v>2470</v>
      </c>
      <c r="R515" s="4">
        <v>0</v>
      </c>
      <c r="S515" s="4">
        <v>0</v>
      </c>
      <c r="T515" s="4">
        <v>4370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1311295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</row>
    <row r="516" spans="1:36" x14ac:dyDescent="0.25">
      <c r="A516" s="4">
        <v>4255</v>
      </c>
      <c r="B516" s="4">
        <v>7</v>
      </c>
      <c r="C516" s="4" t="s">
        <v>517</v>
      </c>
      <c r="D516" s="4">
        <v>0</v>
      </c>
      <c r="E516" s="4">
        <v>0</v>
      </c>
      <c r="F516" s="4">
        <v>270</v>
      </c>
      <c r="G516" s="4">
        <v>270</v>
      </c>
      <c r="H516" s="4">
        <v>1738260</v>
      </c>
      <c r="I516" s="4">
        <v>0</v>
      </c>
      <c r="J516" s="4">
        <v>628208</v>
      </c>
      <c r="K516" s="4">
        <v>62010</v>
      </c>
      <c r="L516" s="4">
        <v>0</v>
      </c>
      <c r="M516" s="4">
        <v>8111</v>
      </c>
      <c r="N516" s="4">
        <v>0</v>
      </c>
      <c r="O516" s="4">
        <v>61171</v>
      </c>
      <c r="P516" s="4">
        <v>32380</v>
      </c>
      <c r="Q516" s="4">
        <v>3510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2533650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</row>
    <row r="517" spans="1:36" x14ac:dyDescent="0.25">
      <c r="A517" s="4">
        <v>4261</v>
      </c>
      <c r="B517" s="4">
        <v>7</v>
      </c>
      <c r="C517" s="4" t="s">
        <v>518</v>
      </c>
      <c r="D517" s="4">
        <v>0</v>
      </c>
      <c r="E517" s="4">
        <v>0</v>
      </c>
      <c r="F517" s="4">
        <v>176</v>
      </c>
      <c r="G517" s="4">
        <v>176</v>
      </c>
      <c r="H517" s="4">
        <v>1133088</v>
      </c>
      <c r="I517" s="4">
        <v>0</v>
      </c>
      <c r="J517" s="4">
        <v>493832</v>
      </c>
      <c r="K517" s="4">
        <v>0</v>
      </c>
      <c r="L517" s="4">
        <v>0</v>
      </c>
      <c r="M517" s="4">
        <v>5287</v>
      </c>
      <c r="N517" s="4">
        <v>0</v>
      </c>
      <c r="O517" s="4">
        <v>39874</v>
      </c>
      <c r="P517" s="4">
        <v>21107</v>
      </c>
      <c r="Q517" s="4">
        <v>2288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Z517" s="4">
        <v>0</v>
      </c>
      <c r="AA517" s="4">
        <v>0</v>
      </c>
      <c r="AB517" s="4">
        <v>1695476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</row>
    <row r="518" spans="1:36" x14ac:dyDescent="0.25">
      <c r="A518" s="4">
        <v>4264</v>
      </c>
      <c r="B518" s="4">
        <v>7</v>
      </c>
      <c r="C518" s="4" t="s">
        <v>519</v>
      </c>
      <c r="D518" s="4">
        <v>0</v>
      </c>
      <c r="E518" s="4">
        <v>0</v>
      </c>
      <c r="F518" s="4">
        <v>140</v>
      </c>
      <c r="G518" s="4">
        <v>140</v>
      </c>
      <c r="H518" s="4">
        <v>901320</v>
      </c>
      <c r="I518" s="4">
        <v>0</v>
      </c>
      <c r="J518" s="4">
        <v>408167</v>
      </c>
      <c r="K518" s="4">
        <v>0</v>
      </c>
      <c r="L518" s="4">
        <v>0</v>
      </c>
      <c r="M518" s="4">
        <v>4206</v>
      </c>
      <c r="N518" s="4">
        <v>0</v>
      </c>
      <c r="O518" s="4">
        <v>31718</v>
      </c>
      <c r="P518" s="4">
        <v>16790</v>
      </c>
      <c r="Q518" s="4">
        <v>1820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12621</v>
      </c>
      <c r="Z518" s="4">
        <v>0</v>
      </c>
      <c r="AA518" s="4">
        <v>0</v>
      </c>
      <c r="AB518" s="4">
        <v>1376642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</row>
    <row r="519" spans="1:36" x14ac:dyDescent="0.25">
      <c r="A519" s="4">
        <v>4265</v>
      </c>
      <c r="B519" s="4">
        <v>7</v>
      </c>
      <c r="C519" s="4" t="s">
        <v>520</v>
      </c>
      <c r="D519" s="4">
        <v>0</v>
      </c>
      <c r="E519" s="4">
        <v>0</v>
      </c>
      <c r="F519" s="4">
        <v>10</v>
      </c>
      <c r="G519" s="4">
        <v>10</v>
      </c>
      <c r="H519" s="4">
        <v>64380</v>
      </c>
      <c r="I519" s="4">
        <v>0</v>
      </c>
      <c r="J519" s="4">
        <v>10526</v>
      </c>
      <c r="K519" s="4">
        <v>0</v>
      </c>
      <c r="L519" s="4">
        <v>0</v>
      </c>
      <c r="M519" s="4">
        <v>300</v>
      </c>
      <c r="N519" s="4">
        <v>0</v>
      </c>
      <c r="O519" s="4">
        <v>2266</v>
      </c>
      <c r="P519" s="4">
        <v>1199</v>
      </c>
      <c r="Q519" s="4">
        <v>130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1803</v>
      </c>
      <c r="Z519" s="4">
        <v>0</v>
      </c>
      <c r="AA519" s="4">
        <v>0</v>
      </c>
      <c r="AB519" s="4">
        <v>80604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</row>
    <row r="520" spans="1:36" x14ac:dyDescent="0.25">
      <c r="A520" s="4">
        <v>4998</v>
      </c>
      <c r="B520" s="4">
        <v>8</v>
      </c>
      <c r="C520" s="4" t="s">
        <v>521</v>
      </c>
      <c r="D520" s="4">
        <v>0</v>
      </c>
      <c r="E520" s="4">
        <v>0</v>
      </c>
      <c r="F520" s="4">
        <v>0</v>
      </c>
      <c r="G520" s="4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</row>
    <row r="521" spans="1:36" x14ac:dyDescent="0.25">
      <c r="A521" s="4">
        <v>4999</v>
      </c>
      <c r="B521" s="4">
        <v>7</v>
      </c>
      <c r="C521" s="4" t="s">
        <v>522</v>
      </c>
      <c r="D521" s="4">
        <v>0</v>
      </c>
      <c r="E521" s="4">
        <v>0</v>
      </c>
      <c r="F521" s="4">
        <v>-147.94679165373236</v>
      </c>
      <c r="G521" s="4">
        <v>-242.16880097717512</v>
      </c>
      <c r="H521" s="4">
        <v>-1559083</v>
      </c>
      <c r="I521" s="4">
        <v>0</v>
      </c>
      <c r="J521" s="4">
        <v>1301274</v>
      </c>
      <c r="K521" s="4">
        <v>984911</v>
      </c>
      <c r="L521" s="4">
        <v>0</v>
      </c>
      <c r="M521" s="4">
        <v>-7275</v>
      </c>
      <c r="N521" s="4">
        <v>0</v>
      </c>
      <c r="O521" s="4">
        <v>-54865</v>
      </c>
      <c r="P521" s="4">
        <v>-29042</v>
      </c>
      <c r="Q521" s="4">
        <v>-3148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-3586</v>
      </c>
      <c r="AA521" s="4">
        <v>0</v>
      </c>
      <c r="AB521" s="4">
        <v>629186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</row>
    <row r="522" spans="1:36" x14ac:dyDescent="0.25">
      <c r="A522" s="4">
        <v>6000</v>
      </c>
      <c r="B522" s="4">
        <v>62</v>
      </c>
      <c r="C522" s="4" t="s">
        <v>523</v>
      </c>
      <c r="D522" s="4">
        <v>0</v>
      </c>
      <c r="E522" s="4">
        <v>0</v>
      </c>
      <c r="F522" s="4">
        <v>0</v>
      </c>
      <c r="G522" s="4">
        <v>0</v>
      </c>
      <c r="H522" s="4">
        <v>0</v>
      </c>
      <c r="I522" s="4">
        <v>0</v>
      </c>
      <c r="J522" s="4">
        <v>6372334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955728</v>
      </c>
      <c r="Y522" s="4">
        <v>0</v>
      </c>
      <c r="Z522" s="4">
        <v>639067</v>
      </c>
      <c r="AA522" s="4">
        <v>0</v>
      </c>
      <c r="AB522" s="4">
        <v>7011401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2"/>
  <sheetViews>
    <sheetView topLeftCell="A28" workbookViewId="0">
      <selection activeCell="A51" sqref="A51"/>
    </sheetView>
  </sheetViews>
  <sheetFormatPr defaultRowHeight="15" x14ac:dyDescent="0.25"/>
  <sheetData>
    <row r="1" spans="1:36" x14ac:dyDescent="0.25">
      <c r="A1" t="s">
        <v>0</v>
      </c>
      <c r="B1" t="s">
        <v>1</v>
      </c>
      <c r="C1" t="s">
        <v>2</v>
      </c>
      <c r="D1" t="s">
        <v>559</v>
      </c>
      <c r="E1" t="s">
        <v>560</v>
      </c>
      <c r="F1" t="s">
        <v>561</v>
      </c>
      <c r="G1" t="s">
        <v>562</v>
      </c>
      <c r="H1" t="s">
        <v>563</v>
      </c>
      <c r="I1" t="s">
        <v>564</v>
      </c>
      <c r="J1" t="s">
        <v>565</v>
      </c>
      <c r="K1" t="s">
        <v>566</v>
      </c>
      <c r="L1" t="s">
        <v>567</v>
      </c>
      <c r="M1" t="s">
        <v>568</v>
      </c>
      <c r="N1" t="s">
        <v>569</v>
      </c>
      <c r="O1" t="s">
        <v>570</v>
      </c>
      <c r="P1" t="s">
        <v>571</v>
      </c>
      <c r="Q1" t="s">
        <v>572</v>
      </c>
      <c r="R1" t="s">
        <v>573</v>
      </c>
      <c r="S1" t="s">
        <v>539</v>
      </c>
      <c r="T1" t="s">
        <v>574</v>
      </c>
      <c r="U1" t="s">
        <v>575</v>
      </c>
      <c r="V1" t="s">
        <v>576</v>
      </c>
      <c r="W1" t="s">
        <v>577</v>
      </c>
      <c r="X1" t="s">
        <v>578</v>
      </c>
      <c r="Y1" t="s">
        <v>579</v>
      </c>
      <c r="Z1" t="s">
        <v>580</v>
      </c>
      <c r="AA1" t="s">
        <v>581</v>
      </c>
      <c r="AB1" t="s">
        <v>582</v>
      </c>
      <c r="AC1" t="s">
        <v>583</v>
      </c>
      <c r="AD1" t="s">
        <v>584</v>
      </c>
      <c r="AE1" t="s">
        <v>585</v>
      </c>
      <c r="AF1" t="s">
        <v>586</v>
      </c>
      <c r="AG1" t="s">
        <v>587</v>
      </c>
      <c r="AH1" t="s">
        <v>588</v>
      </c>
      <c r="AI1" t="s">
        <v>589</v>
      </c>
      <c r="AJ1" t="s">
        <v>590</v>
      </c>
    </row>
    <row r="2" spans="1:36" x14ac:dyDescent="0.25">
      <c r="A2" s="2">
        <v>1</v>
      </c>
      <c r="B2" s="2">
        <v>1</v>
      </c>
      <c r="C2" t="s">
        <v>3</v>
      </c>
      <c r="D2" s="2">
        <v>1097</v>
      </c>
      <c r="E2" s="2">
        <v>1201.0000000000002</v>
      </c>
      <c r="F2" s="2">
        <v>1135</v>
      </c>
      <c r="G2" s="2">
        <v>1246.5999999999999</v>
      </c>
      <c r="H2" s="2">
        <v>8186422</v>
      </c>
      <c r="I2" s="2">
        <v>18421</v>
      </c>
      <c r="J2" s="2">
        <v>710002</v>
      </c>
      <c r="K2" s="2">
        <v>0</v>
      </c>
      <c r="L2" s="2">
        <v>0</v>
      </c>
      <c r="M2" s="2">
        <v>92989</v>
      </c>
      <c r="N2" s="2">
        <v>466978</v>
      </c>
      <c r="O2" s="2">
        <v>293876</v>
      </c>
      <c r="P2" s="2">
        <v>205995</v>
      </c>
      <c r="Q2" s="2">
        <v>16206</v>
      </c>
      <c r="R2" s="2">
        <v>54289</v>
      </c>
      <c r="S2" s="2">
        <v>0</v>
      </c>
      <c r="T2" s="2">
        <v>0</v>
      </c>
      <c r="U2" s="2">
        <v>0</v>
      </c>
      <c r="V2" s="2">
        <v>-6567</v>
      </c>
      <c r="W2" s="2">
        <v>373905</v>
      </c>
      <c r="X2" s="2">
        <v>0</v>
      </c>
      <c r="Y2" s="2">
        <v>0</v>
      </c>
      <c r="Z2" s="2">
        <v>37897</v>
      </c>
      <c r="AA2" s="2">
        <v>528558</v>
      </c>
      <c r="AB2" s="2">
        <v>10978971</v>
      </c>
      <c r="AC2" s="2">
        <v>0</v>
      </c>
      <c r="AD2" s="2">
        <v>186593</v>
      </c>
      <c r="AE2" s="2">
        <v>205995</v>
      </c>
      <c r="AF2" s="2">
        <v>54289</v>
      </c>
      <c r="AG2" s="2">
        <v>281586</v>
      </c>
      <c r="AH2" s="2">
        <v>0</v>
      </c>
      <c r="AI2" s="2">
        <v>528558</v>
      </c>
      <c r="AJ2" s="2">
        <v>1257021</v>
      </c>
    </row>
    <row r="3" spans="1:36" x14ac:dyDescent="0.25">
      <c r="A3" s="2">
        <v>1.2</v>
      </c>
      <c r="B3" s="2">
        <v>3</v>
      </c>
      <c r="C3" t="s">
        <v>4</v>
      </c>
      <c r="D3" s="2">
        <v>50545</v>
      </c>
      <c r="E3" s="2">
        <v>54939.199999999997</v>
      </c>
      <c r="F3" s="2">
        <v>32520</v>
      </c>
      <c r="G3" s="2">
        <v>35445</v>
      </c>
      <c r="H3" s="2">
        <v>232767315</v>
      </c>
      <c r="I3" s="2">
        <v>9251536</v>
      </c>
      <c r="J3" s="2">
        <v>50001752</v>
      </c>
      <c r="K3" s="2">
        <v>5056200</v>
      </c>
      <c r="L3" s="2">
        <v>0</v>
      </c>
      <c r="M3" s="2">
        <v>0</v>
      </c>
      <c r="N3" s="2">
        <v>0</v>
      </c>
      <c r="O3" s="2">
        <v>8250825</v>
      </c>
      <c r="P3" s="2">
        <v>1772250</v>
      </c>
      <c r="Q3" s="2">
        <v>460785</v>
      </c>
      <c r="R3" s="2">
        <v>6632468</v>
      </c>
      <c r="S3" s="2">
        <v>0</v>
      </c>
      <c r="T3" s="2">
        <v>0</v>
      </c>
      <c r="U3" s="2">
        <v>205916</v>
      </c>
      <c r="V3" s="2">
        <v>-14447</v>
      </c>
      <c r="W3" s="2">
        <v>78375942</v>
      </c>
      <c r="X3" s="2">
        <v>9009260</v>
      </c>
      <c r="Y3" s="2">
        <v>1406835</v>
      </c>
      <c r="Z3" s="2">
        <v>4269668</v>
      </c>
      <c r="AA3" s="2">
        <v>15028680</v>
      </c>
      <c r="AB3" s="2">
        <v>413465725</v>
      </c>
      <c r="AC3" s="2">
        <v>0</v>
      </c>
      <c r="AD3" s="2">
        <v>6698386</v>
      </c>
      <c r="AE3" s="2">
        <v>1772250</v>
      </c>
      <c r="AF3" s="2">
        <v>6632468</v>
      </c>
      <c r="AG3" s="2">
        <v>78364054.209999993</v>
      </c>
      <c r="AH3" s="2">
        <v>3284413</v>
      </c>
      <c r="AI3" s="2">
        <v>15028680</v>
      </c>
      <c r="AJ3" s="2">
        <v>108495838.20999999</v>
      </c>
    </row>
    <row r="4" spans="1:36" x14ac:dyDescent="0.25">
      <c r="A4" s="2">
        <v>2</v>
      </c>
      <c r="B4" s="2">
        <v>1</v>
      </c>
      <c r="C4" t="s">
        <v>5</v>
      </c>
      <c r="D4" s="2">
        <v>259</v>
      </c>
      <c r="E4" s="2">
        <v>284.8</v>
      </c>
      <c r="F4" s="2">
        <v>253</v>
      </c>
      <c r="G4" s="2">
        <v>278</v>
      </c>
      <c r="H4" s="2">
        <v>1825626</v>
      </c>
      <c r="I4" s="2">
        <v>0</v>
      </c>
      <c r="J4" s="2">
        <v>337500</v>
      </c>
      <c r="K4" s="2">
        <v>0</v>
      </c>
      <c r="L4" s="2">
        <v>107438</v>
      </c>
      <c r="M4" s="2">
        <v>374948</v>
      </c>
      <c r="N4" s="2">
        <v>118707</v>
      </c>
      <c r="O4" s="2">
        <v>61324</v>
      </c>
      <c r="P4" s="2">
        <v>45826.25</v>
      </c>
      <c r="Q4" s="2">
        <v>3614</v>
      </c>
      <c r="R4" s="2">
        <v>14261</v>
      </c>
      <c r="S4" s="2">
        <v>0</v>
      </c>
      <c r="T4" s="2">
        <v>0</v>
      </c>
      <c r="U4" s="2">
        <v>0</v>
      </c>
      <c r="V4" s="2">
        <v>0</v>
      </c>
      <c r="W4" s="2">
        <v>83400</v>
      </c>
      <c r="X4" s="2">
        <v>0</v>
      </c>
      <c r="Y4" s="2">
        <v>2942</v>
      </c>
      <c r="Z4" s="2">
        <v>12263</v>
      </c>
      <c r="AA4" s="2">
        <v>117872</v>
      </c>
      <c r="AB4" s="2">
        <v>3105721.25</v>
      </c>
      <c r="AC4" s="2">
        <v>0</v>
      </c>
      <c r="AD4" s="2">
        <v>13835</v>
      </c>
      <c r="AE4" s="2">
        <v>23754</v>
      </c>
      <c r="AF4" s="2">
        <v>7392</v>
      </c>
      <c r="AG4" s="2">
        <v>25054</v>
      </c>
      <c r="AH4" s="2">
        <v>0</v>
      </c>
      <c r="AI4" s="2">
        <v>61099</v>
      </c>
      <c r="AJ4" s="2">
        <v>131134</v>
      </c>
    </row>
    <row r="5" spans="1:36" x14ac:dyDescent="0.25">
      <c r="A5" s="2">
        <v>4</v>
      </c>
      <c r="B5" s="2">
        <v>1</v>
      </c>
      <c r="C5" t="s">
        <v>6</v>
      </c>
      <c r="D5" s="2">
        <v>433</v>
      </c>
      <c r="E5" s="2">
        <v>489.00000000000006</v>
      </c>
      <c r="F5" s="2">
        <v>433</v>
      </c>
      <c r="G5" s="2">
        <v>489.00000000000006</v>
      </c>
      <c r="H5" s="2">
        <v>3211263</v>
      </c>
      <c r="I5" s="2">
        <v>0</v>
      </c>
      <c r="J5" s="2">
        <v>322615</v>
      </c>
      <c r="K5" s="2">
        <v>0</v>
      </c>
      <c r="L5" s="2">
        <v>130514</v>
      </c>
      <c r="M5" s="2">
        <v>582376</v>
      </c>
      <c r="N5" s="2">
        <v>268686</v>
      </c>
      <c r="O5" s="2">
        <v>110907</v>
      </c>
      <c r="P5" s="2">
        <v>81907.5</v>
      </c>
      <c r="Q5" s="2">
        <v>6357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146700</v>
      </c>
      <c r="X5" s="2">
        <v>0</v>
      </c>
      <c r="Y5" s="2">
        <v>18390</v>
      </c>
      <c r="Z5" s="2">
        <v>16434</v>
      </c>
      <c r="AA5" s="2">
        <v>0</v>
      </c>
      <c r="AB5" s="2">
        <v>4896149.5</v>
      </c>
      <c r="AC5" s="2">
        <v>0</v>
      </c>
      <c r="AD5" s="2">
        <v>94083</v>
      </c>
      <c r="AE5" s="2">
        <v>81907.5</v>
      </c>
      <c r="AF5" s="2">
        <v>0</v>
      </c>
      <c r="AG5" s="2">
        <v>102591</v>
      </c>
      <c r="AH5" s="2">
        <v>0</v>
      </c>
      <c r="AI5" s="2">
        <v>0</v>
      </c>
      <c r="AJ5" s="2">
        <v>278581.5</v>
      </c>
    </row>
    <row r="6" spans="1:36" x14ac:dyDescent="0.25">
      <c r="A6" s="2">
        <v>6</v>
      </c>
      <c r="B6" s="2">
        <v>3</v>
      </c>
      <c r="C6" t="s">
        <v>7</v>
      </c>
      <c r="D6" s="2">
        <v>3088</v>
      </c>
      <c r="E6" s="2">
        <v>3448.4000000000005</v>
      </c>
      <c r="F6" s="2">
        <v>3285</v>
      </c>
      <c r="G6" s="2">
        <v>3666.3999999999996</v>
      </c>
      <c r="H6" s="2">
        <v>24077249</v>
      </c>
      <c r="I6" s="2">
        <v>589478</v>
      </c>
      <c r="J6" s="2">
        <v>2938381</v>
      </c>
      <c r="K6" s="2">
        <v>139375</v>
      </c>
      <c r="L6" s="2">
        <v>0</v>
      </c>
      <c r="M6" s="2">
        <v>0</v>
      </c>
      <c r="N6" s="2">
        <v>0</v>
      </c>
      <c r="O6" s="2">
        <v>846132</v>
      </c>
      <c r="P6" s="2">
        <v>477346.25</v>
      </c>
      <c r="Q6" s="2">
        <v>47663</v>
      </c>
      <c r="R6" s="2">
        <v>107022</v>
      </c>
      <c r="S6" s="2">
        <v>0</v>
      </c>
      <c r="T6" s="2">
        <v>0</v>
      </c>
      <c r="U6" s="2">
        <v>0</v>
      </c>
      <c r="V6" s="2">
        <v>0</v>
      </c>
      <c r="W6" s="2">
        <v>3527663</v>
      </c>
      <c r="X6" s="2">
        <v>894140</v>
      </c>
      <c r="Y6" s="2">
        <v>104823</v>
      </c>
      <c r="Z6" s="2">
        <v>128965</v>
      </c>
      <c r="AA6" s="2">
        <v>1554554</v>
      </c>
      <c r="AB6" s="2">
        <v>34538651.25</v>
      </c>
      <c r="AC6" s="2">
        <v>0</v>
      </c>
      <c r="AD6" s="2">
        <v>213518</v>
      </c>
      <c r="AE6" s="2">
        <v>439762</v>
      </c>
      <c r="AF6" s="2">
        <v>98596</v>
      </c>
      <c r="AG6" s="2">
        <v>2882217</v>
      </c>
      <c r="AH6" s="2">
        <v>308960</v>
      </c>
      <c r="AI6" s="2">
        <v>1432156</v>
      </c>
      <c r="AJ6" s="2">
        <v>5066249</v>
      </c>
    </row>
    <row r="7" spans="1:36" x14ac:dyDescent="0.25">
      <c r="A7" s="2">
        <v>11</v>
      </c>
      <c r="B7" s="2">
        <v>1</v>
      </c>
      <c r="C7" t="s">
        <v>8</v>
      </c>
      <c r="D7" s="2">
        <v>41603</v>
      </c>
      <c r="E7" s="2">
        <v>45668.2</v>
      </c>
      <c r="F7" s="2">
        <v>38774</v>
      </c>
      <c r="G7" s="2">
        <v>42644</v>
      </c>
      <c r="H7" s="2">
        <v>280043148</v>
      </c>
      <c r="I7" s="2">
        <v>3067130</v>
      </c>
      <c r="J7" s="2">
        <v>20187689</v>
      </c>
      <c r="K7" s="2">
        <v>1363073</v>
      </c>
      <c r="L7" s="2">
        <v>0</v>
      </c>
      <c r="M7" s="2">
        <v>0</v>
      </c>
      <c r="N7" s="2">
        <v>0</v>
      </c>
      <c r="O7" s="2">
        <v>9845291</v>
      </c>
      <c r="P7" s="2">
        <v>4664162.5</v>
      </c>
      <c r="Q7" s="2">
        <v>554372</v>
      </c>
      <c r="R7" s="2">
        <v>1323670</v>
      </c>
      <c r="S7" s="2">
        <v>0</v>
      </c>
      <c r="T7" s="2">
        <v>0</v>
      </c>
      <c r="U7" s="2">
        <v>0</v>
      </c>
      <c r="V7" s="2">
        <v>-39139</v>
      </c>
      <c r="W7" s="2">
        <v>57302875</v>
      </c>
      <c r="X7" s="2">
        <v>10090080</v>
      </c>
      <c r="Y7" s="2">
        <v>0</v>
      </c>
      <c r="Z7" s="2">
        <v>1582706</v>
      </c>
      <c r="AA7" s="2">
        <v>18081056</v>
      </c>
      <c r="AB7" s="2">
        <v>397976033.5</v>
      </c>
      <c r="AC7" s="2">
        <v>0</v>
      </c>
      <c r="AD7" s="2">
        <v>2802229</v>
      </c>
      <c r="AE7" s="2">
        <v>4530042</v>
      </c>
      <c r="AF7" s="2">
        <v>1285607</v>
      </c>
      <c r="AG7" s="2">
        <v>51146638</v>
      </c>
      <c r="AH7" s="2">
        <v>3678436</v>
      </c>
      <c r="AI7" s="2">
        <v>17561124</v>
      </c>
      <c r="AJ7" s="2">
        <v>77325640</v>
      </c>
    </row>
    <row r="8" spans="1:36" x14ac:dyDescent="0.25">
      <c r="A8" s="2">
        <v>12</v>
      </c>
      <c r="B8" s="2">
        <v>1</v>
      </c>
      <c r="C8" t="s">
        <v>9</v>
      </c>
      <c r="D8" s="2">
        <v>5688</v>
      </c>
      <c r="E8" s="2">
        <v>6236</v>
      </c>
      <c r="F8" s="2">
        <v>6539</v>
      </c>
      <c r="G8" s="2">
        <v>7169</v>
      </c>
      <c r="H8" s="2">
        <v>47078823</v>
      </c>
      <c r="I8" s="2">
        <v>171931</v>
      </c>
      <c r="J8" s="2">
        <v>713326</v>
      </c>
      <c r="K8" s="2">
        <v>97133</v>
      </c>
      <c r="L8" s="2">
        <v>0</v>
      </c>
      <c r="M8" s="2">
        <v>0</v>
      </c>
      <c r="N8" s="2">
        <v>18726.434161197521</v>
      </c>
      <c r="O8" s="2">
        <v>1625828</v>
      </c>
      <c r="P8" s="2">
        <v>880185</v>
      </c>
      <c r="Q8" s="2">
        <v>93197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8086417</v>
      </c>
      <c r="X8" s="2">
        <v>1757080</v>
      </c>
      <c r="Y8" s="2">
        <v>19493</v>
      </c>
      <c r="Z8" s="2">
        <v>228965</v>
      </c>
      <c r="AA8" s="2">
        <v>3039656</v>
      </c>
      <c r="AB8" s="2">
        <v>62053680.434161201</v>
      </c>
      <c r="AC8" s="2">
        <v>0</v>
      </c>
      <c r="AD8" s="2">
        <v>407843</v>
      </c>
      <c r="AE8" s="2">
        <v>880185</v>
      </c>
      <c r="AF8" s="2">
        <v>0</v>
      </c>
      <c r="AG8" s="2">
        <v>7254764</v>
      </c>
      <c r="AH8" s="2">
        <v>603548</v>
      </c>
      <c r="AI8" s="2">
        <v>3039656</v>
      </c>
      <c r="AJ8" s="2">
        <v>11582448</v>
      </c>
    </row>
    <row r="9" spans="1:36" x14ac:dyDescent="0.25">
      <c r="A9" s="2">
        <v>13</v>
      </c>
      <c r="B9" s="2">
        <v>1</v>
      </c>
      <c r="C9" t="s">
        <v>10</v>
      </c>
      <c r="D9" s="2">
        <v>3163</v>
      </c>
      <c r="E9" s="2">
        <v>3560.5999999999995</v>
      </c>
      <c r="F9" s="2">
        <v>3141</v>
      </c>
      <c r="G9" s="2">
        <v>3534.2</v>
      </c>
      <c r="H9" s="2">
        <v>23209091</v>
      </c>
      <c r="I9" s="2">
        <v>899569</v>
      </c>
      <c r="J9" s="2">
        <v>6415870</v>
      </c>
      <c r="K9" s="2">
        <v>707868</v>
      </c>
      <c r="L9" s="2">
        <v>0</v>
      </c>
      <c r="M9" s="2">
        <v>0</v>
      </c>
      <c r="N9" s="2">
        <v>0</v>
      </c>
      <c r="O9" s="2">
        <v>840748</v>
      </c>
      <c r="P9" s="2">
        <v>533522.5</v>
      </c>
      <c r="Q9" s="2">
        <v>45945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2152080</v>
      </c>
      <c r="X9" s="2">
        <v>0</v>
      </c>
      <c r="Y9" s="2">
        <v>275850</v>
      </c>
      <c r="Z9" s="2">
        <v>123665</v>
      </c>
      <c r="AA9" s="2">
        <v>1498501</v>
      </c>
      <c r="AB9" s="2">
        <v>36702709.5</v>
      </c>
      <c r="AC9" s="2">
        <v>0</v>
      </c>
      <c r="AD9" s="2">
        <v>281276</v>
      </c>
      <c r="AE9" s="2">
        <v>533522.5</v>
      </c>
      <c r="AF9" s="2">
        <v>0</v>
      </c>
      <c r="AG9" s="2">
        <v>1816443</v>
      </c>
      <c r="AH9" s="2">
        <v>0</v>
      </c>
      <c r="AI9" s="2">
        <v>1498501</v>
      </c>
      <c r="AJ9" s="2">
        <v>4129742.5</v>
      </c>
    </row>
    <row r="10" spans="1:36" x14ac:dyDescent="0.25">
      <c r="A10" s="2">
        <v>14</v>
      </c>
      <c r="B10" s="2">
        <v>1</v>
      </c>
      <c r="C10" t="s">
        <v>11</v>
      </c>
      <c r="D10" s="2">
        <v>2447</v>
      </c>
      <c r="E10" s="2">
        <v>2695.6</v>
      </c>
      <c r="F10" s="2">
        <v>2906</v>
      </c>
      <c r="G10" s="2">
        <v>3229.8</v>
      </c>
      <c r="H10" s="2">
        <v>21210097</v>
      </c>
      <c r="I10" s="2">
        <v>212867</v>
      </c>
      <c r="J10" s="2">
        <v>4285701</v>
      </c>
      <c r="K10" s="2">
        <v>309341</v>
      </c>
      <c r="L10" s="2">
        <v>0</v>
      </c>
      <c r="M10" s="2">
        <v>0</v>
      </c>
      <c r="N10" s="2">
        <v>0</v>
      </c>
      <c r="O10" s="2">
        <v>771348</v>
      </c>
      <c r="P10" s="2">
        <v>508878.75</v>
      </c>
      <c r="Q10" s="2">
        <v>41987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1574301</v>
      </c>
      <c r="X10" s="2">
        <v>764660</v>
      </c>
      <c r="Y10" s="2">
        <v>0</v>
      </c>
      <c r="Z10" s="2">
        <v>124786</v>
      </c>
      <c r="AA10" s="2">
        <v>1369435</v>
      </c>
      <c r="AB10" s="2">
        <v>30408741.75</v>
      </c>
      <c r="AC10" s="2">
        <v>0</v>
      </c>
      <c r="AD10" s="2">
        <v>189769</v>
      </c>
      <c r="AE10" s="2">
        <v>508878.75</v>
      </c>
      <c r="AF10" s="2">
        <v>0</v>
      </c>
      <c r="AG10" s="2">
        <v>1174495</v>
      </c>
      <c r="AH10" s="2">
        <v>257599</v>
      </c>
      <c r="AI10" s="2">
        <v>1369435</v>
      </c>
      <c r="AJ10" s="2">
        <v>3242577.75</v>
      </c>
    </row>
    <row r="11" spans="1:36" x14ac:dyDescent="0.25">
      <c r="A11" s="2">
        <v>15</v>
      </c>
      <c r="B11" s="2">
        <v>1</v>
      </c>
      <c r="C11" t="s">
        <v>12</v>
      </c>
      <c r="D11" s="2">
        <v>4187</v>
      </c>
      <c r="E11" s="2">
        <v>4596.3999999999996</v>
      </c>
      <c r="F11" s="2">
        <v>4182</v>
      </c>
      <c r="G11" s="2">
        <v>4591.3999999999996</v>
      </c>
      <c r="H11" s="2">
        <v>30151724</v>
      </c>
      <c r="I11" s="2">
        <v>0</v>
      </c>
      <c r="J11" s="2">
        <v>1013383</v>
      </c>
      <c r="K11" s="2">
        <v>44143</v>
      </c>
      <c r="L11" s="2">
        <v>0</v>
      </c>
      <c r="M11" s="2">
        <v>0</v>
      </c>
      <c r="N11" s="2">
        <v>407320</v>
      </c>
      <c r="O11" s="2">
        <v>1046968</v>
      </c>
      <c r="P11" s="2">
        <v>767403.75</v>
      </c>
      <c r="Q11" s="2">
        <v>59688</v>
      </c>
      <c r="R11" s="2">
        <v>50322</v>
      </c>
      <c r="S11" s="2">
        <v>0</v>
      </c>
      <c r="T11" s="2">
        <v>0</v>
      </c>
      <c r="U11" s="2">
        <v>0</v>
      </c>
      <c r="V11" s="2">
        <v>0</v>
      </c>
      <c r="W11" s="2">
        <v>1377420</v>
      </c>
      <c r="X11" s="2">
        <v>1154400</v>
      </c>
      <c r="Y11" s="2">
        <v>134247</v>
      </c>
      <c r="Z11" s="2">
        <v>160913</v>
      </c>
      <c r="AA11" s="2">
        <v>1946754</v>
      </c>
      <c r="AB11" s="2">
        <v>37160285.75</v>
      </c>
      <c r="AC11" s="2">
        <v>0</v>
      </c>
      <c r="AD11" s="2">
        <v>370109</v>
      </c>
      <c r="AE11" s="2">
        <v>767403.75</v>
      </c>
      <c r="AF11" s="2">
        <v>50322</v>
      </c>
      <c r="AG11" s="2">
        <v>1025580</v>
      </c>
      <c r="AH11" s="2">
        <v>420848</v>
      </c>
      <c r="AI11" s="2">
        <v>1946754</v>
      </c>
      <c r="AJ11" s="2">
        <v>4160168.75</v>
      </c>
    </row>
    <row r="12" spans="1:36" x14ac:dyDescent="0.25">
      <c r="A12" s="2">
        <v>16</v>
      </c>
      <c r="B12" s="2">
        <v>1</v>
      </c>
      <c r="C12" t="s">
        <v>13</v>
      </c>
      <c r="D12" s="2">
        <v>5719</v>
      </c>
      <c r="E12" s="2">
        <v>6234.6</v>
      </c>
      <c r="F12" s="2">
        <v>5902</v>
      </c>
      <c r="G12" s="2">
        <v>6454</v>
      </c>
      <c r="H12" s="2">
        <v>42383418</v>
      </c>
      <c r="I12" s="2">
        <v>0</v>
      </c>
      <c r="J12" s="2">
        <v>2573856</v>
      </c>
      <c r="K12" s="2">
        <v>292363</v>
      </c>
      <c r="L12" s="2">
        <v>0</v>
      </c>
      <c r="M12" s="2">
        <v>0</v>
      </c>
      <c r="N12" s="2">
        <v>65672.897070000909</v>
      </c>
      <c r="O12" s="2">
        <v>1458235</v>
      </c>
      <c r="P12" s="2">
        <v>997908.75</v>
      </c>
      <c r="Q12" s="2">
        <v>83902</v>
      </c>
      <c r="R12" s="2">
        <v>307017</v>
      </c>
      <c r="S12" s="2">
        <v>0</v>
      </c>
      <c r="T12" s="2">
        <v>0</v>
      </c>
      <c r="U12" s="2">
        <v>0</v>
      </c>
      <c r="V12" s="2">
        <v>0</v>
      </c>
      <c r="W12" s="2">
        <v>3188147</v>
      </c>
      <c r="X12" s="2">
        <v>1591980</v>
      </c>
      <c r="Y12" s="2">
        <v>0</v>
      </c>
      <c r="Z12" s="2">
        <v>216234</v>
      </c>
      <c r="AA12" s="2">
        <v>2736496</v>
      </c>
      <c r="AB12" s="2">
        <v>54303249.647069998</v>
      </c>
      <c r="AC12" s="2">
        <v>0</v>
      </c>
      <c r="AD12" s="2">
        <v>486885</v>
      </c>
      <c r="AE12" s="2">
        <v>997908.75</v>
      </c>
      <c r="AF12" s="2">
        <v>307017</v>
      </c>
      <c r="AG12" s="2">
        <v>2570150</v>
      </c>
      <c r="AH12" s="2">
        <v>580372</v>
      </c>
      <c r="AI12" s="2">
        <v>2736496</v>
      </c>
      <c r="AJ12" s="2">
        <v>7098456.75</v>
      </c>
    </row>
    <row r="13" spans="1:36" x14ac:dyDescent="0.25">
      <c r="A13" s="2">
        <v>22</v>
      </c>
      <c r="B13" s="2">
        <v>1</v>
      </c>
      <c r="C13" t="s">
        <v>14</v>
      </c>
      <c r="D13" s="2">
        <v>2848</v>
      </c>
      <c r="E13" s="2">
        <v>3117.8</v>
      </c>
      <c r="F13" s="2">
        <v>3009</v>
      </c>
      <c r="G13" s="2">
        <v>3293.6</v>
      </c>
      <c r="H13" s="2">
        <v>21629071</v>
      </c>
      <c r="I13" s="2">
        <v>500443</v>
      </c>
      <c r="J13" s="2">
        <v>1472065</v>
      </c>
      <c r="K13" s="2">
        <v>14382</v>
      </c>
      <c r="L13" s="2">
        <v>0</v>
      </c>
      <c r="M13" s="2">
        <v>0</v>
      </c>
      <c r="N13" s="2">
        <v>533135.25298365986</v>
      </c>
      <c r="O13" s="2">
        <v>760240</v>
      </c>
      <c r="P13" s="2">
        <v>550165</v>
      </c>
      <c r="Q13" s="2">
        <v>42817</v>
      </c>
      <c r="R13" s="2">
        <v>29181</v>
      </c>
      <c r="S13" s="2">
        <v>0</v>
      </c>
      <c r="T13" s="2">
        <v>0</v>
      </c>
      <c r="U13" s="2">
        <v>0</v>
      </c>
      <c r="V13" s="2">
        <v>0</v>
      </c>
      <c r="W13" s="2">
        <v>988080</v>
      </c>
      <c r="X13" s="2">
        <v>505226</v>
      </c>
      <c r="Y13" s="2">
        <v>0</v>
      </c>
      <c r="Z13" s="2">
        <v>114423</v>
      </c>
      <c r="AA13" s="2">
        <v>1396486</v>
      </c>
      <c r="AB13" s="2">
        <v>28030488.25298366</v>
      </c>
      <c r="AC13" s="2">
        <v>0</v>
      </c>
      <c r="AD13" s="2">
        <v>294542</v>
      </c>
      <c r="AE13" s="2">
        <v>550165</v>
      </c>
      <c r="AF13" s="2">
        <v>29181</v>
      </c>
      <c r="AG13" s="2">
        <v>624827</v>
      </c>
      <c r="AH13" s="2">
        <v>0</v>
      </c>
      <c r="AI13" s="2">
        <v>1396486</v>
      </c>
      <c r="AJ13" s="2">
        <v>2895201</v>
      </c>
    </row>
    <row r="14" spans="1:36" x14ac:dyDescent="0.25">
      <c r="A14" s="2">
        <v>23</v>
      </c>
      <c r="B14" s="2">
        <v>1</v>
      </c>
      <c r="C14" t="s">
        <v>15</v>
      </c>
      <c r="D14" s="2">
        <v>1084</v>
      </c>
      <c r="E14" s="2">
        <v>1191.2</v>
      </c>
      <c r="F14" s="2">
        <v>888</v>
      </c>
      <c r="G14" s="2">
        <v>975.2</v>
      </c>
      <c r="H14" s="2">
        <v>6404138</v>
      </c>
      <c r="I14" s="2">
        <v>0</v>
      </c>
      <c r="J14" s="2">
        <v>581280</v>
      </c>
      <c r="K14" s="2">
        <v>15081</v>
      </c>
      <c r="L14" s="2">
        <v>0</v>
      </c>
      <c r="M14" s="2">
        <v>0</v>
      </c>
      <c r="N14" s="2">
        <v>263822.96256367152</v>
      </c>
      <c r="O14" s="2">
        <v>219829</v>
      </c>
      <c r="P14" s="2">
        <v>161628.75</v>
      </c>
      <c r="Q14" s="2">
        <v>12678</v>
      </c>
      <c r="R14" s="2">
        <v>33118</v>
      </c>
      <c r="S14" s="2">
        <v>0</v>
      </c>
      <c r="T14" s="2">
        <v>0</v>
      </c>
      <c r="U14" s="2">
        <v>0</v>
      </c>
      <c r="V14" s="2">
        <v>0</v>
      </c>
      <c r="W14" s="2">
        <v>292560</v>
      </c>
      <c r="X14" s="2">
        <v>0</v>
      </c>
      <c r="Y14" s="2">
        <v>23539</v>
      </c>
      <c r="Z14" s="2">
        <v>33265</v>
      </c>
      <c r="AA14" s="2">
        <v>413485</v>
      </c>
      <c r="AB14" s="2">
        <v>8454424.7125636712</v>
      </c>
      <c r="AC14" s="2">
        <v>0</v>
      </c>
      <c r="AD14" s="2">
        <v>90379</v>
      </c>
      <c r="AE14" s="2">
        <v>132239</v>
      </c>
      <c r="AF14" s="2">
        <v>27096</v>
      </c>
      <c r="AG14" s="2">
        <v>138722</v>
      </c>
      <c r="AH14" s="2">
        <v>0</v>
      </c>
      <c r="AI14" s="2">
        <v>338299</v>
      </c>
      <c r="AJ14" s="2">
        <v>726735</v>
      </c>
    </row>
    <row r="15" spans="1:36" x14ac:dyDescent="0.25">
      <c r="A15" s="2">
        <v>25</v>
      </c>
      <c r="B15" s="2">
        <v>1</v>
      </c>
      <c r="C15" t="s">
        <v>16</v>
      </c>
      <c r="D15" s="2">
        <v>62</v>
      </c>
      <c r="E15" s="2">
        <v>63</v>
      </c>
      <c r="F15" s="2">
        <v>62</v>
      </c>
      <c r="G15" s="2">
        <v>63</v>
      </c>
      <c r="H15" s="2">
        <v>413721</v>
      </c>
      <c r="I15" s="2">
        <v>0</v>
      </c>
      <c r="J15" s="2">
        <v>198635</v>
      </c>
      <c r="K15" s="2">
        <v>0</v>
      </c>
      <c r="L15" s="2">
        <v>32023</v>
      </c>
      <c r="M15" s="2">
        <v>148068</v>
      </c>
      <c r="N15" s="2">
        <v>9057.7194268875173</v>
      </c>
      <c r="O15" s="2">
        <v>13011</v>
      </c>
      <c r="P15" s="2">
        <v>9928.75</v>
      </c>
      <c r="Q15" s="2">
        <v>819</v>
      </c>
      <c r="R15" s="2">
        <v>12030</v>
      </c>
      <c r="S15" s="2">
        <v>0</v>
      </c>
      <c r="T15" s="2">
        <v>0</v>
      </c>
      <c r="U15" s="2">
        <v>0</v>
      </c>
      <c r="V15" s="2">
        <v>0</v>
      </c>
      <c r="W15" s="2">
        <v>18900</v>
      </c>
      <c r="X15" s="2">
        <v>0</v>
      </c>
      <c r="Y15" s="2">
        <v>0</v>
      </c>
      <c r="Z15" s="2">
        <v>4934</v>
      </c>
      <c r="AA15" s="2">
        <v>26712</v>
      </c>
      <c r="AB15" s="2">
        <v>887839.46942688758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</row>
    <row r="16" spans="1:36" x14ac:dyDescent="0.25">
      <c r="A16" s="2">
        <v>31</v>
      </c>
      <c r="B16" s="2">
        <v>1</v>
      </c>
      <c r="C16" t="s">
        <v>17</v>
      </c>
      <c r="D16" s="2">
        <v>5501</v>
      </c>
      <c r="E16" s="2">
        <v>6002</v>
      </c>
      <c r="F16" s="2">
        <v>5016</v>
      </c>
      <c r="G16" s="2">
        <v>5461.6</v>
      </c>
      <c r="H16" s="2">
        <v>35866327</v>
      </c>
      <c r="I16" s="2">
        <v>561847</v>
      </c>
      <c r="J16" s="2">
        <v>4138402</v>
      </c>
      <c r="K16" s="2">
        <v>14257</v>
      </c>
      <c r="L16" s="2">
        <v>0</v>
      </c>
      <c r="M16" s="2">
        <v>0</v>
      </c>
      <c r="N16" s="2">
        <v>1096920.0493100809</v>
      </c>
      <c r="O16" s="2">
        <v>1205575</v>
      </c>
      <c r="P16" s="2">
        <v>863676.25</v>
      </c>
      <c r="Q16" s="2">
        <v>71001</v>
      </c>
      <c r="R16" s="2">
        <v>3550</v>
      </c>
      <c r="S16" s="2">
        <v>0</v>
      </c>
      <c r="T16" s="2">
        <v>0</v>
      </c>
      <c r="U16" s="2">
        <v>357166</v>
      </c>
      <c r="V16" s="2">
        <v>-7880</v>
      </c>
      <c r="W16" s="2">
        <v>2621568</v>
      </c>
      <c r="X16" s="2">
        <v>856472</v>
      </c>
      <c r="Y16" s="2">
        <v>59951</v>
      </c>
      <c r="Z16" s="2">
        <v>182793</v>
      </c>
      <c r="AA16" s="2">
        <v>2315718</v>
      </c>
      <c r="AB16" s="2">
        <v>49350871.299310081</v>
      </c>
      <c r="AC16" s="2">
        <v>0</v>
      </c>
      <c r="AD16" s="2">
        <v>380509</v>
      </c>
      <c r="AE16" s="2">
        <v>766688</v>
      </c>
      <c r="AF16" s="2">
        <v>3151</v>
      </c>
      <c r="AG16" s="2">
        <v>1715629</v>
      </c>
      <c r="AH16" s="2">
        <v>0</v>
      </c>
      <c r="AI16" s="2">
        <v>2055669</v>
      </c>
      <c r="AJ16" s="2">
        <v>4921646</v>
      </c>
    </row>
    <row r="17" spans="1:36" x14ac:dyDescent="0.25">
      <c r="A17" s="2">
        <v>32</v>
      </c>
      <c r="B17" s="2">
        <v>1</v>
      </c>
      <c r="C17" t="s">
        <v>18</v>
      </c>
      <c r="D17" s="2">
        <v>565</v>
      </c>
      <c r="E17" s="2">
        <v>632.6</v>
      </c>
      <c r="F17" s="2">
        <v>579</v>
      </c>
      <c r="G17" s="2">
        <v>649.4</v>
      </c>
      <c r="H17" s="2">
        <v>4264610</v>
      </c>
      <c r="I17" s="2">
        <v>0</v>
      </c>
      <c r="J17" s="2">
        <v>738347</v>
      </c>
      <c r="K17" s="2">
        <v>15613</v>
      </c>
      <c r="L17" s="2">
        <v>114299</v>
      </c>
      <c r="M17" s="2">
        <v>366290</v>
      </c>
      <c r="N17" s="2">
        <v>241320</v>
      </c>
      <c r="O17" s="2">
        <v>148193</v>
      </c>
      <c r="P17" s="2">
        <v>107282.5</v>
      </c>
      <c r="Q17" s="2">
        <v>8442</v>
      </c>
      <c r="R17" s="2">
        <v>28781</v>
      </c>
      <c r="S17" s="2">
        <v>0</v>
      </c>
      <c r="T17" s="2">
        <v>0</v>
      </c>
      <c r="U17" s="2">
        <v>0</v>
      </c>
      <c r="V17" s="2">
        <v>0</v>
      </c>
      <c r="W17" s="2">
        <v>194820</v>
      </c>
      <c r="X17" s="2">
        <v>0</v>
      </c>
      <c r="Y17" s="2">
        <v>25746</v>
      </c>
      <c r="Z17" s="2">
        <v>19496</v>
      </c>
      <c r="AA17" s="2">
        <v>275346</v>
      </c>
      <c r="AB17" s="2">
        <v>6548585.5</v>
      </c>
      <c r="AC17" s="2">
        <v>0</v>
      </c>
      <c r="AD17" s="2">
        <v>36014</v>
      </c>
      <c r="AE17" s="2">
        <v>66812</v>
      </c>
      <c r="AF17" s="2">
        <v>17924</v>
      </c>
      <c r="AG17" s="2">
        <v>70315</v>
      </c>
      <c r="AH17" s="2">
        <v>0</v>
      </c>
      <c r="AI17" s="2">
        <v>171477</v>
      </c>
      <c r="AJ17" s="2">
        <v>362542</v>
      </c>
    </row>
    <row r="18" spans="1:36" x14ac:dyDescent="0.25">
      <c r="A18" s="2">
        <v>36</v>
      </c>
      <c r="B18" s="2">
        <v>1</v>
      </c>
      <c r="C18" t="s">
        <v>19</v>
      </c>
      <c r="D18" s="2">
        <v>140</v>
      </c>
      <c r="E18" s="2">
        <v>162.80000000000001</v>
      </c>
      <c r="F18" s="2">
        <v>281</v>
      </c>
      <c r="G18" s="2">
        <v>316</v>
      </c>
      <c r="H18" s="2">
        <v>2075172</v>
      </c>
      <c r="I18" s="2">
        <v>0</v>
      </c>
      <c r="J18" s="2">
        <v>519472</v>
      </c>
      <c r="K18" s="2">
        <v>0</v>
      </c>
      <c r="L18" s="2">
        <v>115319</v>
      </c>
      <c r="M18" s="2">
        <v>599713</v>
      </c>
      <c r="N18" s="2">
        <v>241991.60779436491</v>
      </c>
      <c r="O18" s="2">
        <v>68474</v>
      </c>
      <c r="P18" s="2">
        <v>50351.25</v>
      </c>
      <c r="Q18" s="2">
        <v>4108</v>
      </c>
      <c r="R18" s="2">
        <v>49754</v>
      </c>
      <c r="S18" s="2">
        <v>0</v>
      </c>
      <c r="T18" s="2">
        <v>0</v>
      </c>
      <c r="U18" s="2">
        <v>0</v>
      </c>
      <c r="V18" s="2">
        <v>0</v>
      </c>
      <c r="W18" s="2">
        <v>94800</v>
      </c>
      <c r="X18" s="2">
        <v>48077</v>
      </c>
      <c r="Y18" s="2">
        <v>736</v>
      </c>
      <c r="Z18" s="2">
        <v>13482</v>
      </c>
      <c r="AA18" s="2">
        <v>0</v>
      </c>
      <c r="AB18" s="2">
        <v>3833372.8577943649</v>
      </c>
      <c r="AC18" s="2">
        <v>0</v>
      </c>
      <c r="AD18" s="2">
        <v>11858</v>
      </c>
      <c r="AE18" s="2">
        <v>28079</v>
      </c>
      <c r="AF18" s="2">
        <v>27746</v>
      </c>
      <c r="AG18" s="2">
        <v>30639</v>
      </c>
      <c r="AH18" s="2">
        <v>0</v>
      </c>
      <c r="AI18" s="2">
        <v>0</v>
      </c>
      <c r="AJ18" s="2">
        <v>98322</v>
      </c>
    </row>
    <row r="19" spans="1:36" x14ac:dyDescent="0.25">
      <c r="A19" s="2">
        <v>38</v>
      </c>
      <c r="B19" s="2">
        <v>1</v>
      </c>
      <c r="C19" t="s">
        <v>20</v>
      </c>
      <c r="D19" s="2">
        <v>1714</v>
      </c>
      <c r="E19" s="2">
        <v>1853.8</v>
      </c>
      <c r="F19" s="2">
        <v>1548</v>
      </c>
      <c r="G19" s="2">
        <v>1652.8</v>
      </c>
      <c r="H19" s="2">
        <v>10853938</v>
      </c>
      <c r="I19" s="2">
        <v>171931</v>
      </c>
      <c r="J19" s="2">
        <v>3797309</v>
      </c>
      <c r="K19" s="2">
        <v>0</v>
      </c>
      <c r="L19" s="2">
        <v>0</v>
      </c>
      <c r="M19" s="2">
        <v>113894</v>
      </c>
      <c r="N19" s="2">
        <v>576991.12742028746</v>
      </c>
      <c r="O19" s="2">
        <v>357911</v>
      </c>
      <c r="P19" s="2">
        <v>182757.5</v>
      </c>
      <c r="Q19" s="2">
        <v>21486</v>
      </c>
      <c r="R19" s="2">
        <v>339882</v>
      </c>
      <c r="S19" s="2">
        <v>0</v>
      </c>
      <c r="T19" s="2">
        <v>0</v>
      </c>
      <c r="U19" s="2">
        <v>0</v>
      </c>
      <c r="V19" s="2">
        <v>-7880</v>
      </c>
      <c r="W19" s="2">
        <v>1971096</v>
      </c>
      <c r="X19" s="2">
        <v>0</v>
      </c>
      <c r="Y19" s="2">
        <v>0</v>
      </c>
      <c r="Z19" s="2">
        <v>86421</v>
      </c>
      <c r="AA19" s="2">
        <v>700787</v>
      </c>
      <c r="AB19" s="2">
        <v>19166523.627420288</v>
      </c>
      <c r="AC19" s="2">
        <v>0</v>
      </c>
      <c r="AD19" s="2">
        <v>143</v>
      </c>
      <c r="AE19" s="2">
        <v>167</v>
      </c>
      <c r="AF19" s="2">
        <v>311</v>
      </c>
      <c r="AG19" s="2">
        <v>2110</v>
      </c>
      <c r="AH19" s="2">
        <v>0</v>
      </c>
      <c r="AI19" s="2">
        <v>642</v>
      </c>
      <c r="AJ19" s="2">
        <v>3373</v>
      </c>
    </row>
    <row r="20" spans="1:36" x14ac:dyDescent="0.25">
      <c r="A20" s="2">
        <v>47</v>
      </c>
      <c r="B20" s="2">
        <v>1</v>
      </c>
      <c r="C20" t="s">
        <v>21</v>
      </c>
      <c r="D20" s="2">
        <v>4103</v>
      </c>
      <c r="E20" s="2">
        <v>4477.3999999999996</v>
      </c>
      <c r="F20" s="2">
        <v>4378</v>
      </c>
      <c r="G20" s="2">
        <v>4770</v>
      </c>
      <c r="H20" s="2">
        <v>31324590</v>
      </c>
      <c r="I20" s="2">
        <v>0</v>
      </c>
      <c r="J20" s="2">
        <v>1526108</v>
      </c>
      <c r="K20" s="2">
        <v>28974</v>
      </c>
      <c r="L20" s="2">
        <v>0</v>
      </c>
      <c r="M20" s="2">
        <v>0</v>
      </c>
      <c r="N20" s="2">
        <v>388186</v>
      </c>
      <c r="O20" s="2">
        <v>1052531</v>
      </c>
      <c r="P20" s="2">
        <v>797215</v>
      </c>
      <c r="Q20" s="2">
        <v>62010</v>
      </c>
      <c r="R20" s="2">
        <v>33962</v>
      </c>
      <c r="S20" s="2">
        <v>0</v>
      </c>
      <c r="T20" s="2">
        <v>0</v>
      </c>
      <c r="U20" s="2">
        <v>0</v>
      </c>
      <c r="V20" s="2">
        <v>0</v>
      </c>
      <c r="W20" s="2">
        <v>1431000</v>
      </c>
      <c r="X20" s="2">
        <v>0</v>
      </c>
      <c r="Y20" s="2">
        <v>47814</v>
      </c>
      <c r="Z20" s="2">
        <v>210830</v>
      </c>
      <c r="AA20" s="2">
        <v>2022480</v>
      </c>
      <c r="AB20" s="2">
        <v>38925700</v>
      </c>
      <c r="AC20" s="2">
        <v>0</v>
      </c>
      <c r="AD20" s="2">
        <v>215149</v>
      </c>
      <c r="AE20" s="2">
        <v>590104</v>
      </c>
      <c r="AF20" s="2">
        <v>25139</v>
      </c>
      <c r="AG20" s="2">
        <v>613875</v>
      </c>
      <c r="AH20" s="2">
        <v>0</v>
      </c>
      <c r="AI20" s="2">
        <v>1497053</v>
      </c>
      <c r="AJ20" s="2">
        <v>2941320</v>
      </c>
    </row>
    <row r="21" spans="1:36" x14ac:dyDescent="0.25">
      <c r="A21" s="2">
        <v>51</v>
      </c>
      <c r="B21" s="2">
        <v>1</v>
      </c>
      <c r="C21" t="s">
        <v>22</v>
      </c>
      <c r="D21" s="2">
        <v>1660</v>
      </c>
      <c r="E21" s="2">
        <v>1826</v>
      </c>
      <c r="F21" s="2">
        <v>1920</v>
      </c>
      <c r="G21" s="2">
        <v>2104.8000000000002</v>
      </c>
      <c r="H21" s="2">
        <v>13822222</v>
      </c>
      <c r="I21" s="2">
        <v>0</v>
      </c>
      <c r="J21" s="2">
        <v>504853</v>
      </c>
      <c r="K21" s="2">
        <v>0</v>
      </c>
      <c r="L21" s="2">
        <v>0</v>
      </c>
      <c r="M21" s="2">
        <v>0</v>
      </c>
      <c r="N21" s="2">
        <v>354157</v>
      </c>
      <c r="O21" s="2">
        <v>453907</v>
      </c>
      <c r="P21" s="2">
        <v>351526.25</v>
      </c>
      <c r="Q21" s="2">
        <v>27362</v>
      </c>
      <c r="R21" s="2">
        <v>19827</v>
      </c>
      <c r="S21" s="2">
        <v>0</v>
      </c>
      <c r="T21" s="2">
        <v>0</v>
      </c>
      <c r="U21" s="2">
        <v>0</v>
      </c>
      <c r="V21" s="2">
        <v>0</v>
      </c>
      <c r="W21" s="2">
        <v>631440</v>
      </c>
      <c r="X21" s="2">
        <v>0</v>
      </c>
      <c r="Y21" s="2">
        <v>0</v>
      </c>
      <c r="Z21" s="2">
        <v>61302</v>
      </c>
      <c r="AA21" s="2">
        <v>892435</v>
      </c>
      <c r="AB21" s="2">
        <v>17119031.25</v>
      </c>
      <c r="AC21" s="2">
        <v>0</v>
      </c>
      <c r="AD21" s="2">
        <v>82037</v>
      </c>
      <c r="AE21" s="2">
        <v>218775</v>
      </c>
      <c r="AF21" s="2">
        <v>12339</v>
      </c>
      <c r="AG21" s="2">
        <v>227750</v>
      </c>
      <c r="AH21" s="2">
        <v>0</v>
      </c>
      <c r="AI21" s="2">
        <v>555413</v>
      </c>
      <c r="AJ21" s="2">
        <v>1096314</v>
      </c>
    </row>
    <row r="22" spans="1:36" x14ac:dyDescent="0.25">
      <c r="A22" s="2">
        <v>75</v>
      </c>
      <c r="B22" s="2">
        <v>1</v>
      </c>
      <c r="C22" t="s">
        <v>23</v>
      </c>
      <c r="D22" s="2">
        <v>365</v>
      </c>
      <c r="E22" s="2">
        <v>405</v>
      </c>
      <c r="F22" s="2">
        <v>666</v>
      </c>
      <c r="G22" s="2">
        <v>733.99999999999989</v>
      </c>
      <c r="H22" s="2">
        <v>4820178</v>
      </c>
      <c r="I22" s="2">
        <v>0</v>
      </c>
      <c r="J22" s="2">
        <v>54684</v>
      </c>
      <c r="K22" s="2">
        <v>0</v>
      </c>
      <c r="L22" s="2">
        <v>94001</v>
      </c>
      <c r="M22" s="2">
        <v>0</v>
      </c>
      <c r="N22" s="2">
        <v>134619</v>
      </c>
      <c r="O22" s="2">
        <v>162898</v>
      </c>
      <c r="P22" s="2">
        <v>122732.5</v>
      </c>
      <c r="Q22" s="2">
        <v>9542</v>
      </c>
      <c r="R22" s="2">
        <v>4088</v>
      </c>
      <c r="S22" s="2">
        <v>0</v>
      </c>
      <c r="T22" s="2">
        <v>0</v>
      </c>
      <c r="U22" s="2">
        <v>0</v>
      </c>
      <c r="V22" s="2">
        <v>0</v>
      </c>
      <c r="W22" s="2">
        <v>220200</v>
      </c>
      <c r="X22" s="2">
        <v>0</v>
      </c>
      <c r="Y22" s="2">
        <v>0</v>
      </c>
      <c r="Z22" s="2">
        <v>22245</v>
      </c>
      <c r="AA22" s="2">
        <v>311216</v>
      </c>
      <c r="AB22" s="2">
        <v>5956403.5</v>
      </c>
      <c r="AC22" s="2">
        <v>0</v>
      </c>
      <c r="AD22" s="2">
        <v>48501</v>
      </c>
      <c r="AE22" s="2">
        <v>122732.5</v>
      </c>
      <c r="AF22" s="2">
        <v>4088</v>
      </c>
      <c r="AG22" s="2">
        <v>142093</v>
      </c>
      <c r="AH22" s="2">
        <v>0</v>
      </c>
      <c r="AI22" s="2">
        <v>311216</v>
      </c>
      <c r="AJ22" s="2">
        <v>628630.5</v>
      </c>
    </row>
    <row r="23" spans="1:36" x14ac:dyDescent="0.25">
      <c r="A23" s="2">
        <v>77</v>
      </c>
      <c r="B23" s="2">
        <v>1</v>
      </c>
      <c r="C23" t="s">
        <v>24</v>
      </c>
      <c r="D23" s="2">
        <v>8670</v>
      </c>
      <c r="E23" s="2">
        <v>9428.4</v>
      </c>
      <c r="F23" s="2">
        <v>8903</v>
      </c>
      <c r="G23" s="2">
        <v>9720.6</v>
      </c>
      <c r="H23" s="2">
        <v>63835180</v>
      </c>
      <c r="I23" s="2">
        <v>767550</v>
      </c>
      <c r="J23" s="2">
        <v>3976351</v>
      </c>
      <c r="K23" s="2">
        <v>344650</v>
      </c>
      <c r="L23" s="2">
        <v>0</v>
      </c>
      <c r="M23" s="2">
        <v>0</v>
      </c>
      <c r="N23" s="2">
        <v>440940</v>
      </c>
      <c r="O23" s="2">
        <v>2234588</v>
      </c>
      <c r="P23" s="2">
        <v>1383977.5</v>
      </c>
      <c r="Q23" s="2">
        <v>126368</v>
      </c>
      <c r="R23" s="2">
        <v>270135</v>
      </c>
      <c r="S23" s="2">
        <v>0</v>
      </c>
      <c r="T23" s="2">
        <v>0</v>
      </c>
      <c r="U23" s="2">
        <v>31396</v>
      </c>
      <c r="V23" s="2">
        <v>-21014</v>
      </c>
      <c r="W23" s="2">
        <v>7357619</v>
      </c>
      <c r="X23" s="2">
        <v>0</v>
      </c>
      <c r="Y23" s="2">
        <v>0</v>
      </c>
      <c r="Z23" s="2">
        <v>325677</v>
      </c>
      <c r="AA23" s="2">
        <v>4121534</v>
      </c>
      <c r="AB23" s="2">
        <v>85194951.5</v>
      </c>
      <c r="AC23" s="2">
        <v>0</v>
      </c>
      <c r="AD23" s="2">
        <v>787575</v>
      </c>
      <c r="AE23" s="2">
        <v>1383977.5</v>
      </c>
      <c r="AF23" s="2">
        <v>270135</v>
      </c>
      <c r="AG23" s="2">
        <v>6495910</v>
      </c>
      <c r="AH23" s="2">
        <v>0</v>
      </c>
      <c r="AI23" s="2">
        <v>4121534</v>
      </c>
      <c r="AJ23" s="2">
        <v>13059131.5</v>
      </c>
    </row>
    <row r="24" spans="1:36" x14ac:dyDescent="0.25">
      <c r="A24" s="2">
        <v>81</v>
      </c>
      <c r="B24" s="2">
        <v>1</v>
      </c>
      <c r="C24" t="s">
        <v>25</v>
      </c>
      <c r="D24" s="2">
        <v>158</v>
      </c>
      <c r="E24" s="2">
        <v>175.4</v>
      </c>
      <c r="F24" s="2">
        <v>128</v>
      </c>
      <c r="G24" s="2">
        <v>142.6</v>
      </c>
      <c r="H24" s="2">
        <v>936454</v>
      </c>
      <c r="I24" s="2">
        <v>0</v>
      </c>
      <c r="J24" s="2">
        <v>80852</v>
      </c>
      <c r="K24" s="2">
        <v>19080</v>
      </c>
      <c r="L24" s="2">
        <v>66051</v>
      </c>
      <c r="M24" s="2">
        <v>0</v>
      </c>
      <c r="N24" s="2">
        <v>54049</v>
      </c>
      <c r="O24" s="2">
        <v>33001</v>
      </c>
      <c r="P24" s="2">
        <v>14676.25</v>
      </c>
      <c r="Q24" s="2">
        <v>1854</v>
      </c>
      <c r="R24" s="2">
        <v>14267</v>
      </c>
      <c r="S24" s="2">
        <v>0</v>
      </c>
      <c r="T24" s="2">
        <v>0</v>
      </c>
      <c r="U24" s="2">
        <v>0</v>
      </c>
      <c r="V24" s="2">
        <v>0</v>
      </c>
      <c r="W24" s="2">
        <v>206168</v>
      </c>
      <c r="X24" s="2">
        <v>0</v>
      </c>
      <c r="Y24" s="2">
        <v>14712</v>
      </c>
      <c r="Z24" s="2">
        <v>6523</v>
      </c>
      <c r="AA24" s="2">
        <v>60462</v>
      </c>
      <c r="AB24" s="2">
        <v>1508149.25</v>
      </c>
      <c r="AC24" s="2">
        <v>0</v>
      </c>
      <c r="AD24" s="2">
        <v>33001</v>
      </c>
      <c r="AE24" s="2">
        <v>7507</v>
      </c>
      <c r="AF24" s="2">
        <v>7298</v>
      </c>
      <c r="AG24" s="2">
        <v>106173.52</v>
      </c>
      <c r="AH24" s="2">
        <v>0</v>
      </c>
      <c r="AI24" s="2">
        <v>30927</v>
      </c>
      <c r="AJ24" s="2">
        <v>184906.52000000002</v>
      </c>
    </row>
    <row r="25" spans="1:36" x14ac:dyDescent="0.25">
      <c r="A25" s="2">
        <v>84</v>
      </c>
      <c r="B25" s="2">
        <v>1</v>
      </c>
      <c r="C25" t="s">
        <v>26</v>
      </c>
      <c r="D25" s="2">
        <v>578</v>
      </c>
      <c r="E25" s="2">
        <v>628</v>
      </c>
      <c r="F25" s="2">
        <v>578</v>
      </c>
      <c r="G25" s="2">
        <v>628</v>
      </c>
      <c r="H25" s="2">
        <v>4124076</v>
      </c>
      <c r="I25" s="2">
        <v>27632</v>
      </c>
      <c r="J25" s="2">
        <v>454034</v>
      </c>
      <c r="K25" s="2">
        <v>34631</v>
      </c>
      <c r="L25" s="2">
        <v>118148</v>
      </c>
      <c r="M25" s="2">
        <v>70906</v>
      </c>
      <c r="N25" s="2">
        <v>161185</v>
      </c>
      <c r="O25" s="2">
        <v>146677</v>
      </c>
      <c r="P25" s="2">
        <v>104832.5</v>
      </c>
      <c r="Q25" s="2">
        <v>8164</v>
      </c>
      <c r="R25" s="2">
        <v>6902</v>
      </c>
      <c r="S25" s="2">
        <v>0</v>
      </c>
      <c r="T25" s="2">
        <v>0</v>
      </c>
      <c r="U25" s="2">
        <v>0</v>
      </c>
      <c r="V25" s="2">
        <v>0</v>
      </c>
      <c r="W25" s="2">
        <v>188400</v>
      </c>
      <c r="X25" s="2">
        <v>0</v>
      </c>
      <c r="Y25" s="2">
        <v>1839</v>
      </c>
      <c r="Z25" s="2">
        <v>20307</v>
      </c>
      <c r="AA25" s="2">
        <v>266272</v>
      </c>
      <c r="AB25" s="2">
        <v>5734005.5</v>
      </c>
      <c r="AC25" s="2">
        <v>0</v>
      </c>
      <c r="AD25" s="2">
        <v>95173</v>
      </c>
      <c r="AE25" s="2">
        <v>97632</v>
      </c>
      <c r="AF25" s="2">
        <v>6428</v>
      </c>
      <c r="AG25" s="2">
        <v>101687</v>
      </c>
      <c r="AH25" s="2">
        <v>0</v>
      </c>
      <c r="AI25" s="2">
        <v>247983</v>
      </c>
      <c r="AJ25" s="2">
        <v>548903</v>
      </c>
    </row>
    <row r="26" spans="1:36" x14ac:dyDescent="0.25">
      <c r="A26" s="2">
        <v>85</v>
      </c>
      <c r="B26" s="2">
        <v>1</v>
      </c>
      <c r="C26" t="s">
        <v>27</v>
      </c>
      <c r="D26" s="2">
        <v>426</v>
      </c>
      <c r="E26" s="2">
        <v>465.79999999999995</v>
      </c>
      <c r="F26" s="2">
        <v>545</v>
      </c>
      <c r="G26" s="2">
        <v>598.79999999999995</v>
      </c>
      <c r="H26" s="2">
        <v>3932320</v>
      </c>
      <c r="I26" s="2">
        <v>0</v>
      </c>
      <c r="J26" s="2">
        <v>337311</v>
      </c>
      <c r="K26" s="2">
        <v>15704</v>
      </c>
      <c r="L26" s="2">
        <v>122562</v>
      </c>
      <c r="M26" s="2">
        <v>0</v>
      </c>
      <c r="N26" s="2">
        <v>150527.6328529868</v>
      </c>
      <c r="O26" s="2">
        <v>134844</v>
      </c>
      <c r="P26" s="2">
        <v>99900</v>
      </c>
      <c r="Q26" s="2">
        <v>7784</v>
      </c>
      <c r="R26" s="2">
        <v>7707</v>
      </c>
      <c r="S26" s="2">
        <v>0</v>
      </c>
      <c r="T26" s="2">
        <v>0</v>
      </c>
      <c r="U26" s="2">
        <v>0</v>
      </c>
      <c r="V26" s="2">
        <v>0</v>
      </c>
      <c r="W26" s="2">
        <v>179640</v>
      </c>
      <c r="X26" s="2">
        <v>0</v>
      </c>
      <c r="Y26" s="2">
        <v>6620</v>
      </c>
      <c r="Z26" s="2">
        <v>19846</v>
      </c>
      <c r="AA26" s="2">
        <v>244370</v>
      </c>
      <c r="AB26" s="2">
        <v>5259135.6328529865</v>
      </c>
      <c r="AC26" s="2">
        <v>0</v>
      </c>
      <c r="AD26" s="2">
        <v>61884</v>
      </c>
      <c r="AE26" s="2">
        <v>66325</v>
      </c>
      <c r="AF26" s="2">
        <v>5117</v>
      </c>
      <c r="AG26" s="2">
        <v>69119</v>
      </c>
      <c r="AH26" s="2">
        <v>0</v>
      </c>
      <c r="AI26" s="2">
        <v>162240</v>
      </c>
      <c r="AJ26" s="2">
        <v>364685</v>
      </c>
    </row>
    <row r="27" spans="1:36" x14ac:dyDescent="0.25">
      <c r="A27" s="2">
        <v>88</v>
      </c>
      <c r="B27" s="2">
        <v>1</v>
      </c>
      <c r="C27" t="s">
        <v>28</v>
      </c>
      <c r="D27" s="2">
        <v>2216</v>
      </c>
      <c r="E27" s="2">
        <v>2425.8000000000002</v>
      </c>
      <c r="F27" s="2">
        <v>2120</v>
      </c>
      <c r="G27" s="2">
        <v>2323.6000000000004</v>
      </c>
      <c r="H27" s="2">
        <v>15259081</v>
      </c>
      <c r="I27" s="2">
        <v>81872</v>
      </c>
      <c r="J27" s="2">
        <v>530755</v>
      </c>
      <c r="K27" s="2">
        <v>14503</v>
      </c>
      <c r="L27" s="2">
        <v>0</v>
      </c>
      <c r="M27" s="2">
        <v>0</v>
      </c>
      <c r="N27" s="2">
        <v>385692.53827732959</v>
      </c>
      <c r="O27" s="2">
        <v>521379</v>
      </c>
      <c r="P27" s="2">
        <v>296295</v>
      </c>
      <c r="Q27" s="2">
        <v>30207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2489482</v>
      </c>
      <c r="X27" s="2">
        <v>0</v>
      </c>
      <c r="Y27" s="2">
        <v>0</v>
      </c>
      <c r="Z27" s="2">
        <v>68833</v>
      </c>
      <c r="AA27" s="2">
        <v>985206</v>
      </c>
      <c r="AB27" s="2">
        <v>20663305.538277328</v>
      </c>
      <c r="AC27" s="2">
        <v>0</v>
      </c>
      <c r="AD27" s="2">
        <v>242291</v>
      </c>
      <c r="AE27" s="2">
        <v>296295</v>
      </c>
      <c r="AF27" s="2">
        <v>0</v>
      </c>
      <c r="AG27" s="2">
        <v>2236458</v>
      </c>
      <c r="AH27" s="2">
        <v>0</v>
      </c>
      <c r="AI27" s="2">
        <v>985206</v>
      </c>
      <c r="AJ27" s="2">
        <v>3760250</v>
      </c>
    </row>
    <row r="28" spans="1:36" x14ac:dyDescent="0.25">
      <c r="A28" s="2">
        <v>91</v>
      </c>
      <c r="B28" s="2">
        <v>1</v>
      </c>
      <c r="C28" t="s">
        <v>29</v>
      </c>
      <c r="D28" s="2">
        <v>694</v>
      </c>
      <c r="E28" s="2">
        <v>763</v>
      </c>
      <c r="F28" s="2">
        <v>692</v>
      </c>
      <c r="G28" s="2">
        <v>761.19999999999993</v>
      </c>
      <c r="H28" s="2">
        <v>4998800</v>
      </c>
      <c r="I28" s="2">
        <v>0</v>
      </c>
      <c r="J28" s="2">
        <v>230092</v>
      </c>
      <c r="K28" s="2">
        <v>0</v>
      </c>
      <c r="L28" s="2">
        <v>85752</v>
      </c>
      <c r="M28" s="2">
        <v>0</v>
      </c>
      <c r="N28" s="2">
        <v>180863.21134036378</v>
      </c>
      <c r="O28" s="2">
        <v>172452</v>
      </c>
      <c r="P28" s="2">
        <v>126845</v>
      </c>
      <c r="Q28" s="2">
        <v>9896</v>
      </c>
      <c r="R28" s="2">
        <v>12651</v>
      </c>
      <c r="S28" s="2">
        <v>0</v>
      </c>
      <c r="T28" s="2">
        <v>0</v>
      </c>
      <c r="U28" s="2">
        <v>0</v>
      </c>
      <c r="V28" s="2">
        <v>0</v>
      </c>
      <c r="W28" s="2">
        <v>228360</v>
      </c>
      <c r="X28" s="2">
        <v>0</v>
      </c>
      <c r="Y28" s="2">
        <v>2575</v>
      </c>
      <c r="Z28" s="2">
        <v>26237</v>
      </c>
      <c r="AA28" s="2">
        <v>322749</v>
      </c>
      <c r="AB28" s="2">
        <v>6397272.2113403641</v>
      </c>
      <c r="AC28" s="2">
        <v>0</v>
      </c>
      <c r="AD28" s="2">
        <v>34792</v>
      </c>
      <c r="AE28" s="2">
        <v>74461</v>
      </c>
      <c r="AF28" s="2">
        <v>7426</v>
      </c>
      <c r="AG28" s="2">
        <v>77689</v>
      </c>
      <c r="AH28" s="2">
        <v>0</v>
      </c>
      <c r="AI28" s="2">
        <v>189460</v>
      </c>
      <c r="AJ28" s="2">
        <v>383828</v>
      </c>
    </row>
    <row r="29" spans="1:36" x14ac:dyDescent="0.25">
      <c r="A29" s="2">
        <v>93</v>
      </c>
      <c r="B29" s="2">
        <v>1</v>
      </c>
      <c r="C29" t="s">
        <v>30</v>
      </c>
      <c r="D29" s="2">
        <v>599</v>
      </c>
      <c r="E29" s="2">
        <v>656.59999999999991</v>
      </c>
      <c r="F29" s="2">
        <v>387</v>
      </c>
      <c r="G29" s="2">
        <v>425.2</v>
      </c>
      <c r="H29" s="2">
        <v>2792288</v>
      </c>
      <c r="I29" s="2">
        <v>0</v>
      </c>
      <c r="J29" s="2">
        <v>190491</v>
      </c>
      <c r="K29" s="2">
        <v>0</v>
      </c>
      <c r="L29" s="2">
        <v>128858</v>
      </c>
      <c r="M29" s="2">
        <v>0</v>
      </c>
      <c r="N29" s="2">
        <v>87937.090358420231</v>
      </c>
      <c r="O29" s="2">
        <v>103111</v>
      </c>
      <c r="P29" s="2">
        <v>53260</v>
      </c>
      <c r="Q29" s="2">
        <v>5528</v>
      </c>
      <c r="R29" s="2">
        <v>863</v>
      </c>
      <c r="S29" s="2">
        <v>0</v>
      </c>
      <c r="T29" s="2">
        <v>0</v>
      </c>
      <c r="U29" s="2">
        <v>0</v>
      </c>
      <c r="V29" s="2">
        <v>0</v>
      </c>
      <c r="W29" s="2">
        <v>473214</v>
      </c>
      <c r="X29" s="2">
        <v>0</v>
      </c>
      <c r="Y29" s="2">
        <v>69514</v>
      </c>
      <c r="Z29" s="2">
        <v>13715</v>
      </c>
      <c r="AA29" s="2">
        <v>180285</v>
      </c>
      <c r="AB29" s="2">
        <v>4099064.0903584203</v>
      </c>
      <c r="AC29" s="2">
        <v>0</v>
      </c>
      <c r="AD29" s="2">
        <v>56995</v>
      </c>
      <c r="AE29" s="2">
        <v>53260</v>
      </c>
      <c r="AF29" s="2">
        <v>863</v>
      </c>
      <c r="AG29" s="2">
        <v>429297</v>
      </c>
      <c r="AH29" s="2">
        <v>0</v>
      </c>
      <c r="AI29" s="2">
        <v>180285</v>
      </c>
      <c r="AJ29" s="2">
        <v>720700</v>
      </c>
    </row>
    <row r="30" spans="1:36" x14ac:dyDescent="0.25">
      <c r="A30" s="2">
        <v>94</v>
      </c>
      <c r="B30" s="2">
        <v>1</v>
      </c>
      <c r="C30" t="s">
        <v>31</v>
      </c>
      <c r="D30" s="2">
        <v>2571</v>
      </c>
      <c r="E30" s="2">
        <v>2788.1</v>
      </c>
      <c r="F30" s="2">
        <v>2827</v>
      </c>
      <c r="G30" s="2">
        <v>3060.1</v>
      </c>
      <c r="H30" s="2">
        <v>20095677</v>
      </c>
      <c r="I30" s="2">
        <v>52193</v>
      </c>
      <c r="J30" s="2">
        <v>2346559</v>
      </c>
      <c r="K30" s="2">
        <v>14397</v>
      </c>
      <c r="L30" s="2">
        <v>0</v>
      </c>
      <c r="M30" s="2">
        <v>0</v>
      </c>
      <c r="N30" s="2">
        <v>268214</v>
      </c>
      <c r="O30" s="2">
        <v>679309</v>
      </c>
      <c r="P30" s="2">
        <v>512316.25</v>
      </c>
      <c r="Q30" s="2">
        <v>39781</v>
      </c>
      <c r="R30" s="2">
        <v>4835</v>
      </c>
      <c r="S30" s="2">
        <v>0</v>
      </c>
      <c r="T30" s="2">
        <v>0</v>
      </c>
      <c r="U30" s="2">
        <v>0</v>
      </c>
      <c r="V30" s="2">
        <v>0</v>
      </c>
      <c r="W30" s="2">
        <v>918030</v>
      </c>
      <c r="X30" s="2">
        <v>0</v>
      </c>
      <c r="Y30" s="2">
        <v>0</v>
      </c>
      <c r="Z30" s="2">
        <v>99310</v>
      </c>
      <c r="AA30" s="2">
        <v>1297482</v>
      </c>
      <c r="AB30" s="2">
        <v>26328103.25</v>
      </c>
      <c r="AC30" s="2">
        <v>0</v>
      </c>
      <c r="AD30" s="2">
        <v>114290</v>
      </c>
      <c r="AE30" s="2">
        <v>349390</v>
      </c>
      <c r="AF30" s="2">
        <v>3297</v>
      </c>
      <c r="AG30" s="2">
        <v>362841</v>
      </c>
      <c r="AH30" s="2">
        <v>0</v>
      </c>
      <c r="AI30" s="2">
        <v>884858</v>
      </c>
      <c r="AJ30" s="2">
        <v>1714676</v>
      </c>
    </row>
    <row r="31" spans="1:36" x14ac:dyDescent="0.25">
      <c r="A31" s="2">
        <v>95</v>
      </c>
      <c r="B31" s="2">
        <v>1</v>
      </c>
      <c r="C31" t="s">
        <v>32</v>
      </c>
      <c r="D31" s="2">
        <v>238</v>
      </c>
      <c r="E31" s="2">
        <v>264.59999999999997</v>
      </c>
      <c r="F31" s="2">
        <v>299</v>
      </c>
      <c r="G31" s="2">
        <v>331.79999999999995</v>
      </c>
      <c r="H31" s="2">
        <v>2178931</v>
      </c>
      <c r="I31" s="2">
        <v>0</v>
      </c>
      <c r="J31" s="2">
        <v>131829</v>
      </c>
      <c r="K31" s="2">
        <v>0</v>
      </c>
      <c r="L31" s="2">
        <v>118114</v>
      </c>
      <c r="M31" s="2">
        <v>439155</v>
      </c>
      <c r="N31" s="2">
        <v>133503</v>
      </c>
      <c r="O31" s="2">
        <v>73467</v>
      </c>
      <c r="P31" s="2">
        <v>54980</v>
      </c>
      <c r="Q31" s="2">
        <v>4313</v>
      </c>
      <c r="R31" s="2">
        <v>11510</v>
      </c>
      <c r="S31" s="2">
        <v>0</v>
      </c>
      <c r="T31" s="2">
        <v>0</v>
      </c>
      <c r="U31" s="2">
        <v>0</v>
      </c>
      <c r="V31" s="2">
        <v>0</v>
      </c>
      <c r="W31" s="2">
        <v>99540</v>
      </c>
      <c r="X31" s="2">
        <v>0</v>
      </c>
      <c r="Y31" s="2">
        <v>0</v>
      </c>
      <c r="Z31" s="2">
        <v>9642</v>
      </c>
      <c r="AA31" s="2">
        <v>140683</v>
      </c>
      <c r="AB31" s="2">
        <v>3395667</v>
      </c>
      <c r="AC31" s="2">
        <v>0</v>
      </c>
      <c r="AD31" s="2">
        <v>21644</v>
      </c>
      <c r="AE31" s="2">
        <v>46693</v>
      </c>
      <c r="AF31" s="2">
        <v>9775</v>
      </c>
      <c r="AG31" s="2">
        <v>48993</v>
      </c>
      <c r="AH31" s="2">
        <v>0</v>
      </c>
      <c r="AI31" s="2">
        <v>119479</v>
      </c>
      <c r="AJ31" s="2">
        <v>246584</v>
      </c>
    </row>
    <row r="32" spans="1:36" x14ac:dyDescent="0.25">
      <c r="A32" s="2">
        <v>97</v>
      </c>
      <c r="B32" s="2">
        <v>1</v>
      </c>
      <c r="C32" t="s">
        <v>33</v>
      </c>
      <c r="D32" s="2">
        <v>539</v>
      </c>
      <c r="E32" s="2">
        <v>596</v>
      </c>
      <c r="F32" s="2">
        <v>632</v>
      </c>
      <c r="G32" s="2">
        <v>694.6</v>
      </c>
      <c r="H32" s="2">
        <v>4561438</v>
      </c>
      <c r="I32" s="2">
        <v>0</v>
      </c>
      <c r="J32" s="2">
        <v>205286</v>
      </c>
      <c r="K32" s="2">
        <v>15481</v>
      </c>
      <c r="L32" s="2">
        <v>104463</v>
      </c>
      <c r="M32" s="2">
        <v>0</v>
      </c>
      <c r="N32" s="2">
        <v>157160</v>
      </c>
      <c r="O32" s="2">
        <v>132099</v>
      </c>
      <c r="P32" s="2">
        <v>110411.25</v>
      </c>
      <c r="Q32" s="2">
        <v>9030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322864</v>
      </c>
      <c r="X32" s="2">
        <v>0</v>
      </c>
      <c r="Y32" s="2">
        <v>0</v>
      </c>
      <c r="Z32" s="2">
        <v>22038</v>
      </c>
      <c r="AA32" s="2">
        <v>0</v>
      </c>
      <c r="AB32" s="2">
        <v>5640270.25</v>
      </c>
      <c r="AC32" s="2">
        <v>0</v>
      </c>
      <c r="AD32" s="2">
        <v>41799</v>
      </c>
      <c r="AE32" s="2">
        <v>110168</v>
      </c>
      <c r="AF32" s="2">
        <v>0</v>
      </c>
      <c r="AG32" s="2">
        <v>234732</v>
      </c>
      <c r="AH32" s="2">
        <v>0</v>
      </c>
      <c r="AI32" s="2">
        <v>0</v>
      </c>
      <c r="AJ32" s="2">
        <v>386699</v>
      </c>
    </row>
    <row r="33" spans="1:36" x14ac:dyDescent="0.25">
      <c r="A33" s="2">
        <v>99</v>
      </c>
      <c r="B33" s="2">
        <v>1</v>
      </c>
      <c r="C33" t="s">
        <v>34</v>
      </c>
      <c r="D33" s="2">
        <v>1020</v>
      </c>
      <c r="E33" s="2">
        <v>1116</v>
      </c>
      <c r="F33" s="2">
        <v>1247</v>
      </c>
      <c r="G33" s="2">
        <v>1366.6000000000001</v>
      </c>
      <c r="H33" s="2">
        <v>8974462</v>
      </c>
      <c r="I33" s="2">
        <v>0</v>
      </c>
      <c r="J33" s="2">
        <v>43200</v>
      </c>
      <c r="K33" s="2">
        <v>14787</v>
      </c>
      <c r="L33" s="2">
        <v>0</v>
      </c>
      <c r="M33" s="2">
        <v>0</v>
      </c>
      <c r="N33" s="2">
        <v>126130</v>
      </c>
      <c r="O33" s="2">
        <v>310978</v>
      </c>
      <c r="P33" s="2">
        <v>228685</v>
      </c>
      <c r="Q33" s="2">
        <v>17766</v>
      </c>
      <c r="R33" s="2">
        <v>4250</v>
      </c>
      <c r="S33" s="2">
        <v>0</v>
      </c>
      <c r="T33" s="2">
        <v>0</v>
      </c>
      <c r="U33" s="2">
        <v>0</v>
      </c>
      <c r="V33" s="2">
        <v>0</v>
      </c>
      <c r="W33" s="2">
        <v>409980</v>
      </c>
      <c r="X33" s="2">
        <v>0</v>
      </c>
      <c r="Y33" s="2">
        <v>0</v>
      </c>
      <c r="Z33" s="2">
        <v>39700</v>
      </c>
      <c r="AA33" s="2">
        <v>579438</v>
      </c>
      <c r="AB33" s="2">
        <v>10749376</v>
      </c>
      <c r="AC33" s="2">
        <v>0</v>
      </c>
      <c r="AD33" s="2">
        <v>64334</v>
      </c>
      <c r="AE33" s="2">
        <v>213725</v>
      </c>
      <c r="AF33" s="2">
        <v>3972</v>
      </c>
      <c r="AG33" s="2">
        <v>222059</v>
      </c>
      <c r="AH33" s="2">
        <v>0</v>
      </c>
      <c r="AI33" s="2">
        <v>541534</v>
      </c>
      <c r="AJ33" s="2">
        <v>1045624</v>
      </c>
    </row>
    <row r="34" spans="1:36" x14ac:dyDescent="0.25">
      <c r="A34" s="2">
        <v>100</v>
      </c>
      <c r="B34" s="2">
        <v>1</v>
      </c>
      <c r="C34" t="s">
        <v>35</v>
      </c>
      <c r="D34" s="2">
        <v>221</v>
      </c>
      <c r="E34" s="2">
        <v>243.4</v>
      </c>
      <c r="F34" s="2">
        <v>360</v>
      </c>
      <c r="G34" s="2">
        <v>396</v>
      </c>
      <c r="H34" s="2">
        <v>2600532</v>
      </c>
      <c r="I34" s="2">
        <v>0</v>
      </c>
      <c r="J34" s="2">
        <v>245283</v>
      </c>
      <c r="K34" s="2">
        <v>16515</v>
      </c>
      <c r="L34" s="2">
        <v>126562</v>
      </c>
      <c r="M34" s="2">
        <v>0</v>
      </c>
      <c r="N34" s="2">
        <v>129367</v>
      </c>
      <c r="O34" s="2">
        <v>89784</v>
      </c>
      <c r="P34" s="2">
        <v>66030</v>
      </c>
      <c r="Q34" s="2">
        <v>5148</v>
      </c>
      <c r="R34" s="2">
        <v>5782</v>
      </c>
      <c r="S34" s="2">
        <v>0</v>
      </c>
      <c r="T34" s="2">
        <v>0</v>
      </c>
      <c r="U34" s="2">
        <v>0</v>
      </c>
      <c r="V34" s="2">
        <v>0</v>
      </c>
      <c r="W34" s="2">
        <v>118800</v>
      </c>
      <c r="X34" s="2">
        <v>95940</v>
      </c>
      <c r="Y34" s="2">
        <v>15815</v>
      </c>
      <c r="Z34" s="2">
        <v>14776</v>
      </c>
      <c r="AA34" s="2">
        <v>167904</v>
      </c>
      <c r="AB34" s="2">
        <v>3602298</v>
      </c>
      <c r="AC34" s="2">
        <v>0</v>
      </c>
      <c r="AD34" s="2">
        <v>37186</v>
      </c>
      <c r="AE34" s="2">
        <v>66030</v>
      </c>
      <c r="AF34" s="2">
        <v>5782</v>
      </c>
      <c r="AG34" s="2">
        <v>117594</v>
      </c>
      <c r="AH34" s="2">
        <v>34976</v>
      </c>
      <c r="AI34" s="2">
        <v>167904</v>
      </c>
      <c r="AJ34" s="2">
        <v>394496</v>
      </c>
    </row>
    <row r="35" spans="1:36" x14ac:dyDescent="0.25">
      <c r="A35" s="2">
        <v>108</v>
      </c>
      <c r="B35" s="2">
        <v>1</v>
      </c>
      <c r="C35" t="s">
        <v>36</v>
      </c>
      <c r="D35" s="2">
        <v>1155</v>
      </c>
      <c r="E35" s="2">
        <v>1264</v>
      </c>
      <c r="F35" s="2">
        <v>1004</v>
      </c>
      <c r="G35" s="2">
        <v>1106</v>
      </c>
      <c r="H35" s="2">
        <v>7263102</v>
      </c>
      <c r="I35" s="2">
        <v>0</v>
      </c>
      <c r="J35" s="2">
        <v>152708</v>
      </c>
      <c r="K35" s="2">
        <v>23963</v>
      </c>
      <c r="L35" s="2">
        <v>0</v>
      </c>
      <c r="M35" s="2">
        <v>0</v>
      </c>
      <c r="N35" s="2">
        <v>153136</v>
      </c>
      <c r="O35" s="2">
        <v>253618</v>
      </c>
      <c r="P35" s="2">
        <v>185515</v>
      </c>
      <c r="Q35" s="2">
        <v>14378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331800</v>
      </c>
      <c r="X35" s="2">
        <v>256360</v>
      </c>
      <c r="Y35" s="2">
        <v>39722</v>
      </c>
      <c r="Z35" s="2">
        <v>33751</v>
      </c>
      <c r="AA35" s="2">
        <v>468944</v>
      </c>
      <c r="AB35" s="2">
        <v>8920637</v>
      </c>
      <c r="AC35" s="2">
        <v>0</v>
      </c>
      <c r="AD35" s="2">
        <v>113094</v>
      </c>
      <c r="AE35" s="2">
        <v>185515</v>
      </c>
      <c r="AF35" s="2">
        <v>0</v>
      </c>
      <c r="AG35" s="2">
        <v>232230</v>
      </c>
      <c r="AH35" s="2">
        <v>93459</v>
      </c>
      <c r="AI35" s="2">
        <v>468944</v>
      </c>
      <c r="AJ35" s="2">
        <v>999783</v>
      </c>
    </row>
    <row r="36" spans="1:36" x14ac:dyDescent="0.25">
      <c r="A36" s="2">
        <v>110</v>
      </c>
      <c r="B36" s="2">
        <v>1</v>
      </c>
      <c r="C36" t="s">
        <v>37</v>
      </c>
      <c r="D36" s="2">
        <v>4325</v>
      </c>
      <c r="E36" s="2">
        <v>4731</v>
      </c>
      <c r="F36" s="2">
        <v>4090</v>
      </c>
      <c r="G36" s="2">
        <v>4475</v>
      </c>
      <c r="H36" s="2">
        <v>29387325</v>
      </c>
      <c r="I36" s="2">
        <v>28655</v>
      </c>
      <c r="J36" s="2">
        <v>168254</v>
      </c>
      <c r="K36" s="2">
        <v>21606</v>
      </c>
      <c r="L36" s="2">
        <v>0</v>
      </c>
      <c r="M36" s="2">
        <v>0</v>
      </c>
      <c r="N36" s="2">
        <v>280917</v>
      </c>
      <c r="O36" s="2">
        <v>953940</v>
      </c>
      <c r="P36" s="2">
        <v>620338.75</v>
      </c>
      <c r="Q36" s="2">
        <v>58175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3741682</v>
      </c>
      <c r="X36" s="2">
        <v>0</v>
      </c>
      <c r="Y36" s="2">
        <v>121374</v>
      </c>
      <c r="Z36" s="2">
        <v>242036</v>
      </c>
      <c r="AA36" s="2">
        <v>1897400</v>
      </c>
      <c r="AB36" s="2">
        <v>37521702.75</v>
      </c>
      <c r="AC36" s="2">
        <v>0</v>
      </c>
      <c r="AD36" s="2">
        <v>298043</v>
      </c>
      <c r="AE36" s="2">
        <v>620338.75</v>
      </c>
      <c r="AF36" s="2">
        <v>0</v>
      </c>
      <c r="AG36" s="2">
        <v>3213893</v>
      </c>
      <c r="AH36" s="2">
        <v>0</v>
      </c>
      <c r="AI36" s="2">
        <v>1897400</v>
      </c>
      <c r="AJ36" s="2">
        <v>6029674.75</v>
      </c>
    </row>
    <row r="37" spans="1:36" x14ac:dyDescent="0.25">
      <c r="A37" s="2">
        <v>111</v>
      </c>
      <c r="B37" s="2">
        <v>1</v>
      </c>
      <c r="C37" t="s">
        <v>38</v>
      </c>
      <c r="D37" s="2">
        <v>1763</v>
      </c>
      <c r="E37" s="2">
        <v>1919.0000000000005</v>
      </c>
      <c r="F37" s="2">
        <v>1603</v>
      </c>
      <c r="G37" s="2">
        <v>1751.4</v>
      </c>
      <c r="H37" s="2">
        <v>11501444</v>
      </c>
      <c r="I37" s="2">
        <v>18421</v>
      </c>
      <c r="J37" s="2">
        <v>161780</v>
      </c>
      <c r="K37" s="2">
        <v>14641</v>
      </c>
      <c r="L37" s="2">
        <v>0</v>
      </c>
      <c r="M37" s="2">
        <v>0</v>
      </c>
      <c r="N37" s="2">
        <v>190049</v>
      </c>
      <c r="O37" s="2">
        <v>388768</v>
      </c>
      <c r="P37" s="2">
        <v>287370</v>
      </c>
      <c r="Q37" s="2">
        <v>22768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643289</v>
      </c>
      <c r="X37" s="2">
        <v>0</v>
      </c>
      <c r="Y37" s="2">
        <v>0</v>
      </c>
      <c r="Z37" s="2">
        <v>54723</v>
      </c>
      <c r="AA37" s="2">
        <v>742594</v>
      </c>
      <c r="AB37" s="2">
        <v>14025847</v>
      </c>
      <c r="AC37" s="2">
        <v>0</v>
      </c>
      <c r="AD37" s="2">
        <v>140777</v>
      </c>
      <c r="AE37" s="2">
        <v>287370</v>
      </c>
      <c r="AF37" s="2">
        <v>0</v>
      </c>
      <c r="AG37" s="2">
        <v>448864</v>
      </c>
      <c r="AH37" s="2">
        <v>0</v>
      </c>
      <c r="AI37" s="2">
        <v>742594</v>
      </c>
      <c r="AJ37" s="2">
        <v>1619605</v>
      </c>
    </row>
    <row r="38" spans="1:36" x14ac:dyDescent="0.25">
      <c r="A38" s="2">
        <v>112</v>
      </c>
      <c r="B38" s="2">
        <v>1</v>
      </c>
      <c r="C38" t="s">
        <v>39</v>
      </c>
      <c r="D38" s="2">
        <v>11024</v>
      </c>
      <c r="E38" s="2">
        <v>12059</v>
      </c>
      <c r="F38" s="2">
        <v>9923</v>
      </c>
      <c r="G38" s="2">
        <v>10854.6</v>
      </c>
      <c r="H38" s="2">
        <v>71282158</v>
      </c>
      <c r="I38" s="2">
        <v>452343</v>
      </c>
      <c r="J38" s="2">
        <v>1313314</v>
      </c>
      <c r="K38" s="2">
        <v>317070</v>
      </c>
      <c r="L38" s="2">
        <v>0</v>
      </c>
      <c r="M38" s="2">
        <v>0</v>
      </c>
      <c r="N38" s="2">
        <v>531795.65326387808</v>
      </c>
      <c r="O38" s="2">
        <v>2348769</v>
      </c>
      <c r="P38" s="2">
        <v>1195986.25</v>
      </c>
      <c r="Q38" s="2">
        <v>141110</v>
      </c>
      <c r="R38" s="2">
        <v>45155</v>
      </c>
      <c r="S38" s="2">
        <v>0</v>
      </c>
      <c r="T38" s="2">
        <v>0</v>
      </c>
      <c r="U38" s="2">
        <v>90664</v>
      </c>
      <c r="V38" s="2">
        <v>0</v>
      </c>
      <c r="W38" s="2">
        <v>14716124</v>
      </c>
      <c r="X38" s="2">
        <v>2578940</v>
      </c>
      <c r="Y38" s="2">
        <v>0</v>
      </c>
      <c r="Z38" s="2">
        <v>590108</v>
      </c>
      <c r="AA38" s="2">
        <v>4602350</v>
      </c>
      <c r="AB38" s="2">
        <v>97626946.903263882</v>
      </c>
      <c r="AC38" s="2">
        <v>0</v>
      </c>
      <c r="AD38" s="2">
        <v>898116</v>
      </c>
      <c r="AE38" s="2">
        <v>1195986.25</v>
      </c>
      <c r="AF38" s="2">
        <v>45155</v>
      </c>
      <c r="AG38" s="2">
        <v>13883626</v>
      </c>
      <c r="AH38" s="2">
        <v>940177</v>
      </c>
      <c r="AI38" s="2">
        <v>4602350</v>
      </c>
      <c r="AJ38" s="2">
        <v>20625233.25</v>
      </c>
    </row>
    <row r="39" spans="1:36" x14ac:dyDescent="0.25">
      <c r="A39" s="2">
        <v>113</v>
      </c>
      <c r="B39" s="2">
        <v>1</v>
      </c>
      <c r="C39" t="s">
        <v>40</v>
      </c>
      <c r="D39" s="2">
        <v>927</v>
      </c>
      <c r="E39" s="2">
        <v>1017.8</v>
      </c>
      <c r="F39" s="2">
        <v>747</v>
      </c>
      <c r="G39" s="2">
        <v>818.2</v>
      </c>
      <c r="H39" s="2">
        <v>5373119</v>
      </c>
      <c r="I39" s="2">
        <v>6140</v>
      </c>
      <c r="J39" s="2">
        <v>741994</v>
      </c>
      <c r="K39" s="2">
        <v>15267</v>
      </c>
      <c r="L39" s="2">
        <v>65745</v>
      </c>
      <c r="M39" s="2">
        <v>105431</v>
      </c>
      <c r="N39" s="2">
        <v>253798.42159601449</v>
      </c>
      <c r="O39" s="2">
        <v>188452</v>
      </c>
      <c r="P39" s="2">
        <v>135625</v>
      </c>
      <c r="Q39" s="2">
        <v>10637</v>
      </c>
      <c r="R39" s="2">
        <v>27467</v>
      </c>
      <c r="S39" s="2">
        <v>0</v>
      </c>
      <c r="T39" s="2">
        <v>0</v>
      </c>
      <c r="U39" s="2">
        <v>0</v>
      </c>
      <c r="V39" s="2">
        <v>0</v>
      </c>
      <c r="W39" s="2">
        <v>245460</v>
      </c>
      <c r="X39" s="2">
        <v>0</v>
      </c>
      <c r="Y39" s="2">
        <v>0</v>
      </c>
      <c r="Z39" s="2">
        <v>31037</v>
      </c>
      <c r="AA39" s="2">
        <v>346917</v>
      </c>
      <c r="AB39" s="2">
        <v>7547089.4215960149</v>
      </c>
      <c r="AC39" s="2">
        <v>0</v>
      </c>
      <c r="AD39" s="2">
        <v>188452</v>
      </c>
      <c r="AE39" s="2">
        <v>135625</v>
      </c>
      <c r="AF39" s="2">
        <v>27467</v>
      </c>
      <c r="AG39" s="2">
        <v>220651</v>
      </c>
      <c r="AH39" s="2">
        <v>0</v>
      </c>
      <c r="AI39" s="2">
        <v>346917</v>
      </c>
      <c r="AJ39" s="2">
        <v>919112</v>
      </c>
    </row>
    <row r="40" spans="1:36" x14ac:dyDescent="0.25">
      <c r="A40" s="2">
        <v>115</v>
      </c>
      <c r="B40" s="2">
        <v>1</v>
      </c>
      <c r="C40" t="s">
        <v>41</v>
      </c>
      <c r="D40" s="2">
        <v>1230</v>
      </c>
      <c r="E40" s="2">
        <v>1330</v>
      </c>
      <c r="F40" s="2">
        <v>1235</v>
      </c>
      <c r="G40" s="2">
        <v>1336</v>
      </c>
      <c r="H40" s="2">
        <v>8773512</v>
      </c>
      <c r="I40" s="2">
        <v>245616</v>
      </c>
      <c r="J40" s="2">
        <v>3217651</v>
      </c>
      <c r="K40" s="2">
        <v>0</v>
      </c>
      <c r="L40" s="2">
        <v>0</v>
      </c>
      <c r="M40" s="2">
        <v>91480</v>
      </c>
      <c r="N40" s="2">
        <v>336833</v>
      </c>
      <c r="O40" s="2">
        <v>295195</v>
      </c>
      <c r="P40" s="2">
        <v>199382.5</v>
      </c>
      <c r="Q40" s="2">
        <v>17368</v>
      </c>
      <c r="R40" s="2">
        <v>470686</v>
      </c>
      <c r="S40" s="2">
        <v>0</v>
      </c>
      <c r="T40" s="2">
        <v>0</v>
      </c>
      <c r="U40" s="2">
        <v>0</v>
      </c>
      <c r="V40" s="2">
        <v>0</v>
      </c>
      <c r="W40" s="2">
        <v>400800</v>
      </c>
      <c r="X40" s="2">
        <v>0</v>
      </c>
      <c r="Y40" s="2">
        <v>0</v>
      </c>
      <c r="Z40" s="2">
        <v>55134</v>
      </c>
      <c r="AA40" s="2">
        <v>566464</v>
      </c>
      <c r="AB40" s="2">
        <v>14670121.5</v>
      </c>
      <c r="AC40" s="2">
        <v>0</v>
      </c>
      <c r="AD40" s="2">
        <v>86309</v>
      </c>
      <c r="AE40" s="2">
        <v>123884</v>
      </c>
      <c r="AF40" s="2">
        <v>292456</v>
      </c>
      <c r="AG40" s="2">
        <v>144326</v>
      </c>
      <c r="AH40" s="2">
        <v>0</v>
      </c>
      <c r="AI40" s="2">
        <v>351966</v>
      </c>
      <c r="AJ40" s="2">
        <v>998941</v>
      </c>
    </row>
    <row r="41" spans="1:36" x14ac:dyDescent="0.25">
      <c r="A41" s="2">
        <v>116</v>
      </c>
      <c r="B41" s="2">
        <v>1</v>
      </c>
      <c r="C41" t="s">
        <v>42</v>
      </c>
      <c r="D41" s="2">
        <v>851</v>
      </c>
      <c r="E41" s="2">
        <v>932.00000000000011</v>
      </c>
      <c r="F41" s="2">
        <v>1228</v>
      </c>
      <c r="G41" s="2">
        <v>1338.2</v>
      </c>
      <c r="H41" s="2">
        <v>8787959</v>
      </c>
      <c r="I41" s="2">
        <v>0</v>
      </c>
      <c r="J41" s="2">
        <v>623745</v>
      </c>
      <c r="K41" s="2">
        <v>0</v>
      </c>
      <c r="L41" s="2">
        <v>0</v>
      </c>
      <c r="M41" s="2">
        <v>0</v>
      </c>
      <c r="N41" s="2">
        <v>245412</v>
      </c>
      <c r="O41" s="2">
        <v>286968</v>
      </c>
      <c r="P41" s="2">
        <v>220641.25</v>
      </c>
      <c r="Q41" s="2">
        <v>17397</v>
      </c>
      <c r="R41" s="2">
        <v>67659</v>
      </c>
      <c r="S41" s="2">
        <v>0</v>
      </c>
      <c r="T41" s="2">
        <v>0</v>
      </c>
      <c r="U41" s="2">
        <v>0</v>
      </c>
      <c r="V41" s="2">
        <v>-7880</v>
      </c>
      <c r="W41" s="2">
        <v>401460</v>
      </c>
      <c r="X41" s="2">
        <v>0</v>
      </c>
      <c r="Y41" s="2">
        <v>0</v>
      </c>
      <c r="Z41" s="2">
        <v>47970</v>
      </c>
      <c r="AA41" s="2">
        <v>567397</v>
      </c>
      <c r="AB41" s="2">
        <v>11258728.25</v>
      </c>
      <c r="AC41" s="2">
        <v>0</v>
      </c>
      <c r="AD41" s="2">
        <v>112453</v>
      </c>
      <c r="AE41" s="2">
        <v>220641.25</v>
      </c>
      <c r="AF41" s="2">
        <v>67659</v>
      </c>
      <c r="AG41" s="2">
        <v>263236</v>
      </c>
      <c r="AH41" s="2">
        <v>0</v>
      </c>
      <c r="AI41" s="2">
        <v>567397</v>
      </c>
      <c r="AJ41" s="2">
        <v>1231386.25</v>
      </c>
    </row>
    <row r="42" spans="1:36" x14ac:dyDescent="0.25">
      <c r="A42" s="2">
        <v>118</v>
      </c>
      <c r="B42" s="2">
        <v>1</v>
      </c>
      <c r="C42" t="s">
        <v>43</v>
      </c>
      <c r="D42" s="2">
        <v>371</v>
      </c>
      <c r="E42" s="2">
        <v>417.99999999999994</v>
      </c>
      <c r="F42" s="2">
        <v>335</v>
      </c>
      <c r="G42" s="2">
        <v>375.80000000000007</v>
      </c>
      <c r="H42" s="2">
        <v>2467879</v>
      </c>
      <c r="I42" s="2">
        <v>0</v>
      </c>
      <c r="J42" s="2">
        <v>583375</v>
      </c>
      <c r="K42" s="2">
        <v>0</v>
      </c>
      <c r="L42" s="2">
        <v>124407</v>
      </c>
      <c r="M42" s="2">
        <v>620922</v>
      </c>
      <c r="N42" s="2">
        <v>250442.22663353081</v>
      </c>
      <c r="O42" s="2">
        <v>80387</v>
      </c>
      <c r="P42" s="2">
        <v>62946.25</v>
      </c>
      <c r="Q42" s="2">
        <v>4885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112740</v>
      </c>
      <c r="X42" s="2">
        <v>0</v>
      </c>
      <c r="Y42" s="2">
        <v>0</v>
      </c>
      <c r="Z42" s="2">
        <v>16259</v>
      </c>
      <c r="AA42" s="2">
        <v>159339</v>
      </c>
      <c r="AB42" s="2">
        <v>4483581.476633531</v>
      </c>
      <c r="AC42" s="2">
        <v>0</v>
      </c>
      <c r="AD42" s="2">
        <v>80387</v>
      </c>
      <c r="AE42" s="2">
        <v>62946.25</v>
      </c>
      <c r="AF42" s="2">
        <v>0</v>
      </c>
      <c r="AG42" s="2">
        <v>112740</v>
      </c>
      <c r="AH42" s="2">
        <v>0</v>
      </c>
      <c r="AI42" s="2">
        <v>159339</v>
      </c>
      <c r="AJ42" s="2">
        <v>415412.25</v>
      </c>
    </row>
    <row r="43" spans="1:36" x14ac:dyDescent="0.25">
      <c r="A43" s="2">
        <v>129</v>
      </c>
      <c r="B43" s="2">
        <v>1</v>
      </c>
      <c r="C43" t="s">
        <v>44</v>
      </c>
      <c r="D43" s="2">
        <v>1324</v>
      </c>
      <c r="E43" s="2">
        <v>1456.8</v>
      </c>
      <c r="F43" s="2">
        <v>1642</v>
      </c>
      <c r="G43" s="2">
        <v>1809.8</v>
      </c>
      <c r="H43" s="2">
        <v>11884957</v>
      </c>
      <c r="I43" s="2">
        <v>190352</v>
      </c>
      <c r="J43" s="2">
        <v>906883</v>
      </c>
      <c r="K43" s="2">
        <v>102985</v>
      </c>
      <c r="L43" s="2">
        <v>0</v>
      </c>
      <c r="M43" s="2">
        <v>0</v>
      </c>
      <c r="N43" s="2">
        <v>290162</v>
      </c>
      <c r="O43" s="2">
        <v>419031</v>
      </c>
      <c r="P43" s="2">
        <v>287731.25</v>
      </c>
      <c r="Q43" s="2">
        <v>23527</v>
      </c>
      <c r="R43" s="2">
        <v>13592</v>
      </c>
      <c r="S43" s="2">
        <v>0</v>
      </c>
      <c r="T43" s="2">
        <v>0</v>
      </c>
      <c r="U43" s="2">
        <v>0</v>
      </c>
      <c r="V43" s="2">
        <v>0</v>
      </c>
      <c r="W43" s="2">
        <v>826644</v>
      </c>
      <c r="X43" s="2">
        <v>0</v>
      </c>
      <c r="Y43" s="2">
        <v>0</v>
      </c>
      <c r="Z43" s="2">
        <v>58481</v>
      </c>
      <c r="AA43" s="2">
        <v>767355</v>
      </c>
      <c r="AB43" s="2">
        <v>15771700.25</v>
      </c>
      <c r="AC43" s="2">
        <v>0</v>
      </c>
      <c r="AD43" s="2">
        <v>87782</v>
      </c>
      <c r="AE43" s="2">
        <v>145220</v>
      </c>
      <c r="AF43" s="2">
        <v>6860</v>
      </c>
      <c r="AG43" s="2">
        <v>301998</v>
      </c>
      <c r="AH43" s="2">
        <v>0</v>
      </c>
      <c r="AI43" s="2">
        <v>387290</v>
      </c>
      <c r="AJ43" s="2">
        <v>929150</v>
      </c>
    </row>
    <row r="44" spans="1:36" x14ac:dyDescent="0.25">
      <c r="A44" s="2">
        <v>138</v>
      </c>
      <c r="B44" s="2">
        <v>1</v>
      </c>
      <c r="C44" t="s">
        <v>45</v>
      </c>
      <c r="D44" s="2">
        <v>3288</v>
      </c>
      <c r="E44" s="2">
        <v>3595.9999999999995</v>
      </c>
      <c r="F44" s="2">
        <v>2705</v>
      </c>
      <c r="G44" s="2">
        <v>2965.8000000000006</v>
      </c>
      <c r="H44" s="2">
        <v>19476409</v>
      </c>
      <c r="I44" s="2">
        <v>196493</v>
      </c>
      <c r="J44" s="2">
        <v>703342</v>
      </c>
      <c r="K44" s="2">
        <v>17367</v>
      </c>
      <c r="L44" s="2">
        <v>0</v>
      </c>
      <c r="M44" s="2">
        <v>0</v>
      </c>
      <c r="N44" s="2">
        <v>441141.82634462777</v>
      </c>
      <c r="O44" s="2">
        <v>652204</v>
      </c>
      <c r="P44" s="2">
        <v>493916.25</v>
      </c>
      <c r="Q44" s="2">
        <v>38555</v>
      </c>
      <c r="R44" s="2">
        <v>55075</v>
      </c>
      <c r="S44" s="2">
        <v>0</v>
      </c>
      <c r="T44" s="2">
        <v>0</v>
      </c>
      <c r="U44" s="2">
        <v>0</v>
      </c>
      <c r="V44" s="2">
        <v>0</v>
      </c>
      <c r="W44" s="2">
        <v>889740</v>
      </c>
      <c r="X44" s="2">
        <v>702260</v>
      </c>
      <c r="Y44" s="2">
        <v>42297</v>
      </c>
      <c r="Z44" s="2">
        <v>88627</v>
      </c>
      <c r="AA44" s="2">
        <v>1257499</v>
      </c>
      <c r="AB44" s="2">
        <v>24352666.076344628</v>
      </c>
      <c r="AC44" s="2">
        <v>0</v>
      </c>
      <c r="AD44" s="2">
        <v>200648</v>
      </c>
      <c r="AE44" s="2">
        <v>478465</v>
      </c>
      <c r="AF44" s="2">
        <v>53352</v>
      </c>
      <c r="AG44" s="2">
        <v>499514</v>
      </c>
      <c r="AH44" s="2">
        <v>256016</v>
      </c>
      <c r="AI44" s="2">
        <v>1218161</v>
      </c>
      <c r="AJ44" s="2">
        <v>2450140</v>
      </c>
    </row>
    <row r="45" spans="1:36" x14ac:dyDescent="0.25">
      <c r="A45" s="2">
        <v>139</v>
      </c>
      <c r="B45" s="2">
        <v>1</v>
      </c>
      <c r="C45" t="s">
        <v>46</v>
      </c>
      <c r="D45" s="2">
        <v>870</v>
      </c>
      <c r="E45" s="2">
        <v>954.4</v>
      </c>
      <c r="F45" s="2">
        <v>832</v>
      </c>
      <c r="G45" s="2">
        <v>912.6</v>
      </c>
      <c r="H45" s="2">
        <v>5993044</v>
      </c>
      <c r="I45" s="2">
        <v>0</v>
      </c>
      <c r="J45" s="2">
        <v>249801</v>
      </c>
      <c r="K45" s="2">
        <v>15144</v>
      </c>
      <c r="L45" s="2">
        <v>24512</v>
      </c>
      <c r="M45" s="2">
        <v>0</v>
      </c>
      <c r="N45" s="2">
        <v>138923</v>
      </c>
      <c r="O45" s="2">
        <v>200396</v>
      </c>
      <c r="P45" s="2">
        <v>110286.25</v>
      </c>
      <c r="Q45" s="2">
        <v>11864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1095120</v>
      </c>
      <c r="X45" s="2">
        <v>216840</v>
      </c>
      <c r="Y45" s="2">
        <v>7724</v>
      </c>
      <c r="Z45" s="2">
        <v>24338</v>
      </c>
      <c r="AA45" s="2">
        <v>386942</v>
      </c>
      <c r="AB45" s="2">
        <v>8258094.25</v>
      </c>
      <c r="AC45" s="2">
        <v>0</v>
      </c>
      <c r="AD45" s="2">
        <v>56630</v>
      </c>
      <c r="AE45" s="2">
        <v>102911</v>
      </c>
      <c r="AF45" s="2">
        <v>0</v>
      </c>
      <c r="AG45" s="2">
        <v>941324</v>
      </c>
      <c r="AH45" s="2">
        <v>79051</v>
      </c>
      <c r="AI45" s="2">
        <v>361066</v>
      </c>
      <c r="AJ45" s="2">
        <v>1461931</v>
      </c>
    </row>
    <row r="46" spans="1:36" x14ac:dyDescent="0.25">
      <c r="A46" s="2">
        <v>146</v>
      </c>
      <c r="B46" s="2">
        <v>1</v>
      </c>
      <c r="C46" t="s">
        <v>47</v>
      </c>
      <c r="D46" s="2">
        <v>824</v>
      </c>
      <c r="E46" s="2">
        <v>906.2</v>
      </c>
      <c r="F46" s="2">
        <v>903</v>
      </c>
      <c r="G46" s="2">
        <v>985.8</v>
      </c>
      <c r="H46" s="2">
        <v>6473749</v>
      </c>
      <c r="I46" s="2">
        <v>0</v>
      </c>
      <c r="J46" s="2">
        <v>78193</v>
      </c>
      <c r="K46" s="2">
        <v>0</v>
      </c>
      <c r="L46" s="2">
        <v>0</v>
      </c>
      <c r="M46" s="2">
        <v>0</v>
      </c>
      <c r="N46" s="2">
        <v>273521</v>
      </c>
      <c r="O46" s="2">
        <v>231352</v>
      </c>
      <c r="P46" s="2">
        <v>151660</v>
      </c>
      <c r="Q46" s="2">
        <v>12815</v>
      </c>
      <c r="R46" s="2">
        <v>11100</v>
      </c>
      <c r="S46" s="2">
        <v>0</v>
      </c>
      <c r="T46" s="2">
        <v>0</v>
      </c>
      <c r="U46" s="2">
        <v>0</v>
      </c>
      <c r="V46" s="2">
        <v>0</v>
      </c>
      <c r="W46" s="2">
        <v>544329</v>
      </c>
      <c r="X46" s="2">
        <v>0</v>
      </c>
      <c r="Y46" s="2">
        <v>0</v>
      </c>
      <c r="Z46" s="2">
        <v>27510</v>
      </c>
      <c r="AA46" s="2">
        <v>417979</v>
      </c>
      <c r="AB46" s="2">
        <v>8222208</v>
      </c>
      <c r="AC46" s="2">
        <v>0</v>
      </c>
      <c r="AD46" s="2">
        <v>91347</v>
      </c>
      <c r="AE46" s="2">
        <v>120501</v>
      </c>
      <c r="AF46" s="2">
        <v>8820</v>
      </c>
      <c r="AG46" s="2">
        <v>333698</v>
      </c>
      <c r="AH46" s="2">
        <v>0</v>
      </c>
      <c r="AI46" s="2">
        <v>332105</v>
      </c>
      <c r="AJ46" s="2">
        <v>886471</v>
      </c>
    </row>
    <row r="47" spans="1:36" x14ac:dyDescent="0.25">
      <c r="A47" s="2">
        <v>150</v>
      </c>
      <c r="B47" s="2">
        <v>1</v>
      </c>
      <c r="C47" t="s">
        <v>48</v>
      </c>
      <c r="D47" s="2">
        <v>899</v>
      </c>
      <c r="E47" s="2">
        <v>981.00000000000011</v>
      </c>
      <c r="F47" s="2">
        <v>1010</v>
      </c>
      <c r="G47" s="2">
        <v>1103.2</v>
      </c>
      <c r="H47" s="2">
        <v>7244714</v>
      </c>
      <c r="I47" s="2">
        <v>0</v>
      </c>
      <c r="J47" s="2">
        <v>55958</v>
      </c>
      <c r="K47" s="2">
        <v>14951</v>
      </c>
      <c r="L47" s="2">
        <v>0</v>
      </c>
      <c r="M47" s="2">
        <v>0</v>
      </c>
      <c r="N47" s="2">
        <v>187799</v>
      </c>
      <c r="O47" s="2">
        <v>242851</v>
      </c>
      <c r="P47" s="2">
        <v>184786.25</v>
      </c>
      <c r="Q47" s="2">
        <v>14342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330960</v>
      </c>
      <c r="X47" s="2">
        <v>161580</v>
      </c>
      <c r="Y47" s="2">
        <v>0</v>
      </c>
      <c r="Z47" s="2">
        <v>34874</v>
      </c>
      <c r="AA47" s="2">
        <v>467757</v>
      </c>
      <c r="AB47" s="2">
        <v>8778992.25</v>
      </c>
      <c r="AC47" s="2">
        <v>0</v>
      </c>
      <c r="AD47" s="2">
        <v>56814</v>
      </c>
      <c r="AE47" s="2">
        <v>140011</v>
      </c>
      <c r="AF47" s="2">
        <v>0</v>
      </c>
      <c r="AG47" s="2">
        <v>145330</v>
      </c>
      <c r="AH47" s="2">
        <v>0</v>
      </c>
      <c r="AI47" s="2">
        <v>354416</v>
      </c>
      <c r="AJ47" s="2">
        <v>696571</v>
      </c>
    </row>
    <row r="48" spans="1:36" x14ac:dyDescent="0.25">
      <c r="A48" s="2">
        <v>152</v>
      </c>
      <c r="B48" s="2">
        <v>1</v>
      </c>
      <c r="C48" t="s">
        <v>49</v>
      </c>
      <c r="D48" s="2">
        <v>7228</v>
      </c>
      <c r="E48" s="2">
        <v>7878.9999999999991</v>
      </c>
      <c r="F48" s="2">
        <v>7214</v>
      </c>
      <c r="G48" s="2">
        <v>7851.4000000000005</v>
      </c>
      <c r="H48" s="2">
        <v>51560144</v>
      </c>
      <c r="I48" s="2">
        <v>434945</v>
      </c>
      <c r="J48" s="2">
        <v>4618660</v>
      </c>
      <c r="K48" s="2">
        <v>221404</v>
      </c>
      <c r="L48" s="2">
        <v>0</v>
      </c>
      <c r="M48" s="2">
        <v>0</v>
      </c>
      <c r="N48" s="2">
        <v>620772.46942728932</v>
      </c>
      <c r="O48" s="2">
        <v>1688809</v>
      </c>
      <c r="P48" s="2">
        <v>1202776.25</v>
      </c>
      <c r="Q48" s="2">
        <v>102068</v>
      </c>
      <c r="R48" s="2">
        <v>411099</v>
      </c>
      <c r="S48" s="2">
        <v>0</v>
      </c>
      <c r="T48" s="2">
        <v>0</v>
      </c>
      <c r="U48" s="2">
        <v>0</v>
      </c>
      <c r="V48" s="2">
        <v>0</v>
      </c>
      <c r="W48" s="2">
        <v>4111464</v>
      </c>
      <c r="X48" s="2">
        <v>0</v>
      </c>
      <c r="Y48" s="2">
        <v>0</v>
      </c>
      <c r="Z48" s="2">
        <v>239998</v>
      </c>
      <c r="AA48" s="2">
        <v>3328994</v>
      </c>
      <c r="AB48" s="2">
        <v>68541133.719427288</v>
      </c>
      <c r="AC48" s="2">
        <v>0</v>
      </c>
      <c r="AD48" s="2">
        <v>423425</v>
      </c>
      <c r="AE48" s="2">
        <v>1052019</v>
      </c>
      <c r="AF48" s="2">
        <v>359571</v>
      </c>
      <c r="AG48" s="2">
        <v>2729912</v>
      </c>
      <c r="AH48" s="2">
        <v>0</v>
      </c>
      <c r="AI48" s="2">
        <v>2911734</v>
      </c>
      <c r="AJ48" s="2">
        <v>7476661</v>
      </c>
    </row>
    <row r="49" spans="1:36" x14ac:dyDescent="0.25">
      <c r="A49" s="2">
        <v>160.1</v>
      </c>
      <c r="B49" s="2">
        <v>70</v>
      </c>
      <c r="C49" t="s">
        <v>50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236853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236853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</row>
    <row r="50" spans="1:36" x14ac:dyDescent="0.25">
      <c r="A50" s="2">
        <v>160.19999999999999</v>
      </c>
      <c r="B50" s="2">
        <v>90</v>
      </c>
      <c r="C50" t="s">
        <v>51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636073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636073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</row>
    <row r="51" spans="1:36" x14ac:dyDescent="0.25">
      <c r="A51" s="2">
        <v>162</v>
      </c>
      <c r="B51" s="2">
        <v>1</v>
      </c>
      <c r="C51" t="s">
        <v>52</v>
      </c>
      <c r="D51" s="2">
        <v>1033</v>
      </c>
      <c r="E51" s="2">
        <v>1148.4000000000001</v>
      </c>
      <c r="F51" s="2">
        <v>1028</v>
      </c>
      <c r="G51" s="2">
        <v>1143.4000000000001</v>
      </c>
      <c r="H51" s="2">
        <v>7508708</v>
      </c>
      <c r="I51" s="2">
        <v>18421</v>
      </c>
      <c r="J51" s="2">
        <v>779918</v>
      </c>
      <c r="K51" s="2">
        <v>0</v>
      </c>
      <c r="L51" s="2">
        <v>0</v>
      </c>
      <c r="M51" s="2">
        <v>0</v>
      </c>
      <c r="N51" s="2">
        <v>370509.01452079311</v>
      </c>
      <c r="O51" s="2">
        <v>255153</v>
      </c>
      <c r="P51" s="2">
        <v>188776.25</v>
      </c>
      <c r="Q51" s="2">
        <v>14864</v>
      </c>
      <c r="R51" s="2">
        <v>52917</v>
      </c>
      <c r="S51" s="2">
        <v>0</v>
      </c>
      <c r="T51" s="2">
        <v>0</v>
      </c>
      <c r="U51" s="2">
        <v>0</v>
      </c>
      <c r="V51" s="2">
        <v>0</v>
      </c>
      <c r="W51" s="2">
        <v>343020</v>
      </c>
      <c r="X51" s="2">
        <v>0</v>
      </c>
      <c r="Y51" s="2">
        <v>0</v>
      </c>
      <c r="Z51" s="2">
        <v>30678</v>
      </c>
      <c r="AA51" s="2">
        <v>484802</v>
      </c>
      <c r="AB51" s="2">
        <v>10047766.264520792</v>
      </c>
      <c r="AC51" s="2">
        <v>0</v>
      </c>
      <c r="AD51" s="2">
        <v>56757</v>
      </c>
      <c r="AE51" s="2">
        <v>104435</v>
      </c>
      <c r="AF51" s="2">
        <v>29275</v>
      </c>
      <c r="AG51" s="2">
        <v>109978</v>
      </c>
      <c r="AH51" s="2">
        <v>0</v>
      </c>
      <c r="AI51" s="2">
        <v>268203</v>
      </c>
      <c r="AJ51" s="2">
        <v>568648</v>
      </c>
    </row>
    <row r="52" spans="1:36" x14ac:dyDescent="0.25">
      <c r="A52" s="2">
        <v>166</v>
      </c>
      <c r="B52" s="2">
        <v>1</v>
      </c>
      <c r="C52" t="s">
        <v>53</v>
      </c>
      <c r="D52" s="2">
        <v>573</v>
      </c>
      <c r="E52" s="2">
        <v>640</v>
      </c>
      <c r="F52" s="2">
        <v>460</v>
      </c>
      <c r="G52" s="2">
        <v>524.79999999999995</v>
      </c>
      <c r="H52" s="2">
        <v>3446362</v>
      </c>
      <c r="I52" s="2">
        <v>12281</v>
      </c>
      <c r="J52" s="2">
        <v>222106</v>
      </c>
      <c r="K52" s="2">
        <v>0</v>
      </c>
      <c r="L52" s="2">
        <v>129423</v>
      </c>
      <c r="M52" s="2">
        <v>555143</v>
      </c>
      <c r="N52" s="2">
        <v>340904</v>
      </c>
      <c r="O52" s="2">
        <v>118478</v>
      </c>
      <c r="P52" s="2">
        <v>66141.25</v>
      </c>
      <c r="Q52" s="2">
        <v>6822</v>
      </c>
      <c r="R52" s="2">
        <v>0</v>
      </c>
      <c r="S52" s="2">
        <v>0</v>
      </c>
      <c r="T52" s="2">
        <v>0</v>
      </c>
      <c r="U52" s="2">
        <v>122352</v>
      </c>
      <c r="V52" s="2">
        <v>0</v>
      </c>
      <c r="W52" s="2">
        <v>577280</v>
      </c>
      <c r="X52" s="2">
        <v>127140</v>
      </c>
      <c r="Y52" s="2">
        <v>0</v>
      </c>
      <c r="Z52" s="2">
        <v>16649</v>
      </c>
      <c r="AA52" s="2">
        <v>222515</v>
      </c>
      <c r="AB52" s="2">
        <v>5836456.25</v>
      </c>
      <c r="AC52" s="2">
        <v>0</v>
      </c>
      <c r="AD52" s="2">
        <v>118478</v>
      </c>
      <c r="AE52" s="2">
        <v>66141.25</v>
      </c>
      <c r="AF52" s="2">
        <v>0</v>
      </c>
      <c r="AG52" s="2">
        <v>577280</v>
      </c>
      <c r="AH52" s="2">
        <v>46350</v>
      </c>
      <c r="AI52" s="2">
        <v>222515</v>
      </c>
      <c r="AJ52" s="2">
        <v>984414.25</v>
      </c>
    </row>
    <row r="53" spans="1:36" x14ac:dyDescent="0.25">
      <c r="A53" s="2">
        <v>173</v>
      </c>
      <c r="B53" s="2">
        <v>1</v>
      </c>
      <c r="C53" t="s">
        <v>54</v>
      </c>
      <c r="D53" s="2">
        <v>468</v>
      </c>
      <c r="E53" s="2">
        <v>511.40000000000003</v>
      </c>
      <c r="F53" s="2">
        <v>496</v>
      </c>
      <c r="G53" s="2">
        <v>542.59999999999991</v>
      </c>
      <c r="H53" s="2">
        <v>3563254</v>
      </c>
      <c r="I53" s="2">
        <v>0</v>
      </c>
      <c r="J53" s="2">
        <v>457255</v>
      </c>
      <c r="K53" s="2">
        <v>21337</v>
      </c>
      <c r="L53" s="2">
        <v>128339</v>
      </c>
      <c r="M53" s="2">
        <v>0</v>
      </c>
      <c r="N53" s="2">
        <v>124556</v>
      </c>
      <c r="O53" s="2">
        <v>131421</v>
      </c>
      <c r="P53" s="2">
        <v>58852.5</v>
      </c>
      <c r="Q53" s="2">
        <v>7054</v>
      </c>
      <c r="R53" s="2">
        <v>0</v>
      </c>
      <c r="S53" s="2">
        <v>0</v>
      </c>
      <c r="T53" s="2">
        <v>0</v>
      </c>
      <c r="U53" s="2">
        <v>0</v>
      </c>
      <c r="V53" s="2">
        <v>-7880</v>
      </c>
      <c r="W53" s="2">
        <v>780753</v>
      </c>
      <c r="X53" s="2">
        <v>0</v>
      </c>
      <c r="Y53" s="2">
        <v>1839</v>
      </c>
      <c r="Z53" s="2">
        <v>17548</v>
      </c>
      <c r="AA53" s="2">
        <v>230062</v>
      </c>
      <c r="AB53" s="2">
        <v>5514390.5</v>
      </c>
      <c r="AC53" s="2">
        <v>0</v>
      </c>
      <c r="AD53" s="2">
        <v>76823</v>
      </c>
      <c r="AE53" s="2">
        <v>30381</v>
      </c>
      <c r="AF53" s="2">
        <v>0</v>
      </c>
      <c r="AG53" s="2">
        <v>511979</v>
      </c>
      <c r="AH53" s="2">
        <v>0</v>
      </c>
      <c r="AI53" s="2">
        <v>118764</v>
      </c>
      <c r="AJ53" s="2">
        <v>737947</v>
      </c>
    </row>
    <row r="54" spans="1:36" x14ac:dyDescent="0.25">
      <c r="A54" s="2">
        <v>177</v>
      </c>
      <c r="B54" s="2">
        <v>1</v>
      </c>
      <c r="C54" t="s">
        <v>55</v>
      </c>
      <c r="D54" s="2">
        <v>1007</v>
      </c>
      <c r="E54" s="2">
        <v>1102.8</v>
      </c>
      <c r="F54" s="2">
        <v>1076</v>
      </c>
      <c r="G54" s="2">
        <v>1176.8</v>
      </c>
      <c r="H54" s="2">
        <v>7728046</v>
      </c>
      <c r="I54" s="2">
        <v>0</v>
      </c>
      <c r="J54" s="2">
        <v>628482</v>
      </c>
      <c r="K54" s="2">
        <v>83228</v>
      </c>
      <c r="L54" s="2">
        <v>0</v>
      </c>
      <c r="M54" s="2">
        <v>0</v>
      </c>
      <c r="N54" s="2">
        <v>215414</v>
      </c>
      <c r="O54" s="2">
        <v>271713</v>
      </c>
      <c r="P54" s="2">
        <v>159721.25</v>
      </c>
      <c r="Q54" s="2">
        <v>15298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1074418</v>
      </c>
      <c r="X54" s="2">
        <v>275340</v>
      </c>
      <c r="Y54" s="2">
        <v>736</v>
      </c>
      <c r="Z54" s="2">
        <v>37601</v>
      </c>
      <c r="AA54" s="2">
        <v>498963</v>
      </c>
      <c r="AB54" s="2">
        <v>10713620.25</v>
      </c>
      <c r="AC54" s="2">
        <v>0</v>
      </c>
      <c r="AD54" s="2">
        <v>112984</v>
      </c>
      <c r="AE54" s="2">
        <v>115905</v>
      </c>
      <c r="AF54" s="2">
        <v>0</v>
      </c>
      <c r="AG54" s="2">
        <v>721348</v>
      </c>
      <c r="AH54" s="2">
        <v>100378</v>
      </c>
      <c r="AI54" s="2">
        <v>362081</v>
      </c>
      <c r="AJ54" s="2">
        <v>1312318</v>
      </c>
    </row>
    <row r="55" spans="1:36" x14ac:dyDescent="0.25">
      <c r="A55" s="2">
        <v>181</v>
      </c>
      <c r="B55" s="2">
        <v>1</v>
      </c>
      <c r="C55" t="s">
        <v>56</v>
      </c>
      <c r="D55" s="2">
        <v>6801</v>
      </c>
      <c r="E55" s="2">
        <v>7431.6</v>
      </c>
      <c r="F55" s="2">
        <v>6496</v>
      </c>
      <c r="G55" s="2">
        <v>7094.5999999999995</v>
      </c>
      <c r="H55" s="2">
        <v>46590238</v>
      </c>
      <c r="I55" s="2">
        <v>350003</v>
      </c>
      <c r="J55" s="2">
        <v>3899333</v>
      </c>
      <c r="K55" s="2">
        <v>14218</v>
      </c>
      <c r="L55" s="2">
        <v>0</v>
      </c>
      <c r="M55" s="2">
        <v>0</v>
      </c>
      <c r="N55" s="2">
        <v>889121.5508953915</v>
      </c>
      <c r="O55" s="2">
        <v>1622770</v>
      </c>
      <c r="P55" s="2">
        <v>1184697.5</v>
      </c>
      <c r="Q55" s="2">
        <v>92230</v>
      </c>
      <c r="R55" s="2">
        <v>70378</v>
      </c>
      <c r="S55" s="2">
        <v>0</v>
      </c>
      <c r="T55" s="2">
        <v>0</v>
      </c>
      <c r="U55" s="2">
        <v>59101</v>
      </c>
      <c r="V55" s="2">
        <v>0</v>
      </c>
      <c r="W55" s="2">
        <v>2128380</v>
      </c>
      <c r="X55" s="2">
        <v>1769820</v>
      </c>
      <c r="Y55" s="2">
        <v>90479</v>
      </c>
      <c r="Z55" s="2">
        <v>239975</v>
      </c>
      <c r="AA55" s="2">
        <v>3008110</v>
      </c>
      <c r="AB55" s="2">
        <v>60239034.050895393</v>
      </c>
      <c r="AC55" s="2">
        <v>0</v>
      </c>
      <c r="AD55" s="2">
        <v>613357</v>
      </c>
      <c r="AE55" s="2">
        <v>1184697.5</v>
      </c>
      <c r="AF55" s="2">
        <v>70378</v>
      </c>
      <c r="AG55" s="2">
        <v>1285142</v>
      </c>
      <c r="AH55" s="2">
        <v>645205</v>
      </c>
      <c r="AI55" s="2">
        <v>3008110</v>
      </c>
      <c r="AJ55" s="2">
        <v>6161684.5</v>
      </c>
    </row>
    <row r="56" spans="1:36" x14ac:dyDescent="0.25">
      <c r="A56" s="2">
        <v>182</v>
      </c>
      <c r="B56" s="2">
        <v>1</v>
      </c>
      <c r="C56" t="s">
        <v>57</v>
      </c>
      <c r="D56" s="2">
        <v>1216</v>
      </c>
      <c r="E56" s="2">
        <v>1332</v>
      </c>
      <c r="F56" s="2">
        <v>1030</v>
      </c>
      <c r="G56" s="2">
        <v>1126</v>
      </c>
      <c r="H56" s="2">
        <v>7394442</v>
      </c>
      <c r="I56" s="2">
        <v>0</v>
      </c>
      <c r="J56" s="2">
        <v>624268</v>
      </c>
      <c r="K56" s="2">
        <v>0</v>
      </c>
      <c r="L56" s="2">
        <v>0</v>
      </c>
      <c r="M56" s="2">
        <v>0</v>
      </c>
      <c r="N56" s="2">
        <v>252384.34880747029</v>
      </c>
      <c r="O56" s="2">
        <v>251086</v>
      </c>
      <c r="P56" s="2">
        <v>188605</v>
      </c>
      <c r="Q56" s="2">
        <v>14638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337800</v>
      </c>
      <c r="X56" s="2">
        <v>0</v>
      </c>
      <c r="Y56" s="2">
        <v>0</v>
      </c>
      <c r="Z56" s="2">
        <v>32538</v>
      </c>
      <c r="AA56" s="2">
        <v>477424</v>
      </c>
      <c r="AB56" s="2">
        <v>9573185.348807469</v>
      </c>
      <c r="AC56" s="2">
        <v>0</v>
      </c>
      <c r="AD56" s="2">
        <v>214266</v>
      </c>
      <c r="AE56" s="2">
        <v>188605</v>
      </c>
      <c r="AF56" s="2">
        <v>0</v>
      </c>
      <c r="AG56" s="2">
        <v>280834</v>
      </c>
      <c r="AH56" s="2">
        <v>0</v>
      </c>
      <c r="AI56" s="2">
        <v>477424</v>
      </c>
      <c r="AJ56" s="2">
        <v>1161129</v>
      </c>
    </row>
    <row r="57" spans="1:36" x14ac:dyDescent="0.25">
      <c r="A57" s="2">
        <v>186</v>
      </c>
      <c r="B57" s="2">
        <v>1</v>
      </c>
      <c r="C57" t="s">
        <v>58</v>
      </c>
      <c r="D57" s="2">
        <v>1465</v>
      </c>
      <c r="E57" s="2">
        <v>1615.0000000000002</v>
      </c>
      <c r="F57" s="2">
        <v>1793</v>
      </c>
      <c r="G57" s="2">
        <v>1982.3999999999999</v>
      </c>
      <c r="H57" s="2">
        <v>13018421</v>
      </c>
      <c r="I57" s="2">
        <v>0</v>
      </c>
      <c r="J57" s="2">
        <v>342312</v>
      </c>
      <c r="K57" s="2">
        <v>14573</v>
      </c>
      <c r="L57" s="2">
        <v>0</v>
      </c>
      <c r="M57" s="2">
        <v>0</v>
      </c>
      <c r="N57" s="2">
        <v>283236</v>
      </c>
      <c r="O57" s="2">
        <v>433756</v>
      </c>
      <c r="P57" s="2">
        <v>332052.5</v>
      </c>
      <c r="Q57" s="2">
        <v>25771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594720</v>
      </c>
      <c r="X57" s="2">
        <v>0</v>
      </c>
      <c r="Y57" s="2">
        <v>0</v>
      </c>
      <c r="Z57" s="2">
        <v>82498</v>
      </c>
      <c r="AA57" s="2">
        <v>840538</v>
      </c>
      <c r="AB57" s="2">
        <v>15967877.5</v>
      </c>
      <c r="AC57" s="2">
        <v>0</v>
      </c>
      <c r="AD57" s="2">
        <v>348691</v>
      </c>
      <c r="AE57" s="2">
        <v>332052.5</v>
      </c>
      <c r="AF57" s="2">
        <v>0</v>
      </c>
      <c r="AG57" s="2">
        <v>559997</v>
      </c>
      <c r="AH57" s="2">
        <v>0</v>
      </c>
      <c r="AI57" s="2">
        <v>840538</v>
      </c>
      <c r="AJ57" s="2">
        <v>2081278.5</v>
      </c>
    </row>
    <row r="58" spans="1:36" x14ac:dyDescent="0.25">
      <c r="A58" s="2">
        <v>191</v>
      </c>
      <c r="B58" s="2">
        <v>1</v>
      </c>
      <c r="C58" t="s">
        <v>59</v>
      </c>
      <c r="D58" s="2">
        <v>10850</v>
      </c>
      <c r="E58" s="2">
        <v>11958.4</v>
      </c>
      <c r="F58" s="2">
        <v>8424</v>
      </c>
      <c r="G58" s="2">
        <v>9308.6</v>
      </c>
      <c r="H58" s="2">
        <v>61129576</v>
      </c>
      <c r="I58" s="2">
        <v>1014189</v>
      </c>
      <c r="J58" s="2">
        <v>8217055</v>
      </c>
      <c r="K58" s="2">
        <v>1286946</v>
      </c>
      <c r="L58" s="2">
        <v>0</v>
      </c>
      <c r="M58" s="2">
        <v>0</v>
      </c>
      <c r="N58" s="2">
        <v>19547.568200962742</v>
      </c>
      <c r="O58" s="2">
        <v>2171482</v>
      </c>
      <c r="P58" s="2">
        <v>778065</v>
      </c>
      <c r="Q58" s="2">
        <v>121012</v>
      </c>
      <c r="R58" s="2">
        <v>313886</v>
      </c>
      <c r="S58" s="2">
        <v>0</v>
      </c>
      <c r="T58" s="2">
        <v>0</v>
      </c>
      <c r="U58" s="2">
        <v>0</v>
      </c>
      <c r="V58" s="2">
        <v>-7880</v>
      </c>
      <c r="W58" s="2">
        <v>16904511</v>
      </c>
      <c r="X58" s="2">
        <v>2237040</v>
      </c>
      <c r="Y58" s="2">
        <v>314837</v>
      </c>
      <c r="Z58" s="2">
        <v>381644</v>
      </c>
      <c r="AA58" s="2">
        <v>3946846</v>
      </c>
      <c r="AB58" s="2">
        <v>96591716.568200961</v>
      </c>
      <c r="AC58" s="2">
        <v>0</v>
      </c>
      <c r="AD58" s="2">
        <v>956006</v>
      </c>
      <c r="AE58" s="2">
        <v>778065</v>
      </c>
      <c r="AF58" s="2">
        <v>313886</v>
      </c>
      <c r="AG58" s="2">
        <v>16154696</v>
      </c>
      <c r="AH58" s="2">
        <v>815535</v>
      </c>
      <c r="AI58" s="2">
        <v>3946846</v>
      </c>
      <c r="AJ58" s="2">
        <v>22149499</v>
      </c>
    </row>
    <row r="59" spans="1:36" x14ac:dyDescent="0.25">
      <c r="A59" s="2">
        <v>192</v>
      </c>
      <c r="B59" s="2">
        <v>1</v>
      </c>
      <c r="C59" t="s">
        <v>60</v>
      </c>
      <c r="D59" s="2">
        <v>7609</v>
      </c>
      <c r="E59" s="2">
        <v>8325</v>
      </c>
      <c r="F59" s="2">
        <v>7211</v>
      </c>
      <c r="G59" s="2">
        <v>7889.8</v>
      </c>
      <c r="H59" s="2">
        <v>51812317</v>
      </c>
      <c r="I59" s="2">
        <v>220031</v>
      </c>
      <c r="J59" s="2">
        <v>529389</v>
      </c>
      <c r="K59" s="2">
        <v>161382</v>
      </c>
      <c r="L59" s="2">
        <v>0</v>
      </c>
      <c r="M59" s="2">
        <v>0</v>
      </c>
      <c r="N59" s="2">
        <v>201064</v>
      </c>
      <c r="O59" s="2">
        <v>1684606</v>
      </c>
      <c r="P59" s="2">
        <v>1094005</v>
      </c>
      <c r="Q59" s="2">
        <v>102567</v>
      </c>
      <c r="R59" s="2">
        <v>44735</v>
      </c>
      <c r="S59" s="2">
        <v>0</v>
      </c>
      <c r="T59" s="2">
        <v>0</v>
      </c>
      <c r="U59" s="2">
        <v>0</v>
      </c>
      <c r="V59" s="2">
        <v>-15761</v>
      </c>
      <c r="W59" s="2">
        <v>6546719</v>
      </c>
      <c r="X59" s="2">
        <v>1902420</v>
      </c>
      <c r="Y59" s="2">
        <v>0</v>
      </c>
      <c r="Z59" s="2">
        <v>427207</v>
      </c>
      <c r="AA59" s="2">
        <v>3345275</v>
      </c>
      <c r="AB59" s="2">
        <v>66153536</v>
      </c>
      <c r="AC59" s="2">
        <v>0</v>
      </c>
      <c r="AD59" s="2">
        <v>384221</v>
      </c>
      <c r="AE59" s="2">
        <v>838429</v>
      </c>
      <c r="AF59" s="2">
        <v>34284</v>
      </c>
      <c r="AG59" s="2">
        <v>4383205</v>
      </c>
      <c r="AH59" s="2">
        <v>594143</v>
      </c>
      <c r="AI59" s="2">
        <v>2563767</v>
      </c>
      <c r="AJ59" s="2">
        <v>8203906</v>
      </c>
    </row>
    <row r="60" spans="1:36" x14ac:dyDescent="0.25">
      <c r="A60" s="2">
        <v>194</v>
      </c>
      <c r="B60" s="2">
        <v>1</v>
      </c>
      <c r="C60" t="s">
        <v>61</v>
      </c>
      <c r="D60" s="2">
        <v>11369</v>
      </c>
      <c r="E60" s="2">
        <v>12464.6</v>
      </c>
      <c r="F60" s="2">
        <v>11496</v>
      </c>
      <c r="G60" s="2">
        <v>12606</v>
      </c>
      <c r="H60" s="2">
        <v>82783602</v>
      </c>
      <c r="I60" s="2">
        <v>550589</v>
      </c>
      <c r="J60" s="2">
        <v>741043</v>
      </c>
      <c r="K60" s="2">
        <v>237546</v>
      </c>
      <c r="L60" s="2">
        <v>0</v>
      </c>
      <c r="M60" s="2">
        <v>0</v>
      </c>
      <c r="N60" s="2">
        <v>162178</v>
      </c>
      <c r="O60" s="2">
        <v>2760203</v>
      </c>
      <c r="P60" s="2">
        <v>1417037.5</v>
      </c>
      <c r="Q60" s="2">
        <v>163878</v>
      </c>
      <c r="R60" s="2">
        <v>14245</v>
      </c>
      <c r="S60" s="2">
        <v>0</v>
      </c>
      <c r="T60" s="2">
        <v>0</v>
      </c>
      <c r="U60" s="2">
        <v>0</v>
      </c>
      <c r="V60" s="2">
        <v>-28895</v>
      </c>
      <c r="W60" s="2">
        <v>16611683</v>
      </c>
      <c r="X60" s="2">
        <v>2959580</v>
      </c>
      <c r="Y60" s="2">
        <v>0</v>
      </c>
      <c r="Z60" s="2">
        <v>618099</v>
      </c>
      <c r="AA60" s="2">
        <v>5344944</v>
      </c>
      <c r="AB60" s="2">
        <v>111376152.5</v>
      </c>
      <c r="AC60" s="2">
        <v>0</v>
      </c>
      <c r="AD60" s="2">
        <v>910774</v>
      </c>
      <c r="AE60" s="2">
        <v>1417037.5</v>
      </c>
      <c r="AF60" s="2">
        <v>14245</v>
      </c>
      <c r="AG60" s="2">
        <v>15430097</v>
      </c>
      <c r="AH60" s="2">
        <v>1078943</v>
      </c>
      <c r="AI60" s="2">
        <v>5344944</v>
      </c>
      <c r="AJ60" s="2">
        <v>23117097.5</v>
      </c>
    </row>
    <row r="61" spans="1:36" x14ac:dyDescent="0.25">
      <c r="A61" s="2">
        <v>195</v>
      </c>
      <c r="B61" s="2">
        <v>1</v>
      </c>
      <c r="C61" t="s">
        <v>62</v>
      </c>
      <c r="D61" s="2">
        <v>389</v>
      </c>
      <c r="E61" s="2">
        <v>425.2</v>
      </c>
      <c r="F61" s="2">
        <v>691</v>
      </c>
      <c r="G61" s="2">
        <v>754.8</v>
      </c>
      <c r="H61" s="2">
        <v>4956772</v>
      </c>
      <c r="I61" s="2">
        <v>0</v>
      </c>
      <c r="J61" s="2">
        <v>69872</v>
      </c>
      <c r="K61" s="2">
        <v>0</v>
      </c>
      <c r="L61" s="2">
        <v>87768</v>
      </c>
      <c r="M61" s="2">
        <v>0</v>
      </c>
      <c r="N61" s="2">
        <v>131358</v>
      </c>
      <c r="O61" s="2">
        <v>167168</v>
      </c>
      <c r="P61" s="2">
        <v>126606.25</v>
      </c>
      <c r="Q61" s="2">
        <v>9812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226440</v>
      </c>
      <c r="X61" s="2">
        <v>0</v>
      </c>
      <c r="Y61" s="2">
        <v>0</v>
      </c>
      <c r="Z61" s="2">
        <v>20143</v>
      </c>
      <c r="AA61" s="2">
        <v>226440</v>
      </c>
      <c r="AB61" s="2">
        <v>6022379.25</v>
      </c>
      <c r="AC61" s="2">
        <v>0</v>
      </c>
      <c r="AD61" s="2">
        <v>55825</v>
      </c>
      <c r="AE61" s="2">
        <v>126606.25</v>
      </c>
      <c r="AF61" s="2">
        <v>0</v>
      </c>
      <c r="AG61" s="2">
        <v>162993</v>
      </c>
      <c r="AH61" s="2">
        <v>0</v>
      </c>
      <c r="AI61" s="2">
        <v>226440</v>
      </c>
      <c r="AJ61" s="2">
        <v>571864.25</v>
      </c>
    </row>
    <row r="62" spans="1:36" x14ac:dyDescent="0.25">
      <c r="A62" s="2">
        <v>196</v>
      </c>
      <c r="B62" s="2">
        <v>1</v>
      </c>
      <c r="C62" t="s">
        <v>63</v>
      </c>
      <c r="D62" s="2">
        <v>28127</v>
      </c>
      <c r="E62" s="2">
        <v>30768.400000000001</v>
      </c>
      <c r="F62" s="2">
        <v>29414</v>
      </c>
      <c r="G62" s="2">
        <v>32189.800000000003</v>
      </c>
      <c r="H62" s="2">
        <v>211390417</v>
      </c>
      <c r="I62" s="2">
        <v>1708055</v>
      </c>
      <c r="J62" s="2">
        <v>5939765</v>
      </c>
      <c r="K62" s="2">
        <v>1529688</v>
      </c>
      <c r="L62" s="2">
        <v>0</v>
      </c>
      <c r="M62" s="2">
        <v>0</v>
      </c>
      <c r="N62" s="2">
        <v>0</v>
      </c>
      <c r="O62" s="2">
        <v>7233460</v>
      </c>
      <c r="P62" s="2">
        <v>3734785</v>
      </c>
      <c r="Q62" s="2">
        <v>418467</v>
      </c>
      <c r="R62" s="2">
        <v>404626</v>
      </c>
      <c r="S62" s="2">
        <v>0</v>
      </c>
      <c r="T62" s="2">
        <v>0</v>
      </c>
      <c r="U62" s="2">
        <v>97179</v>
      </c>
      <c r="V62" s="2">
        <v>-43342</v>
      </c>
      <c r="W62" s="2">
        <v>39907626</v>
      </c>
      <c r="X62" s="2">
        <v>7630220</v>
      </c>
      <c r="Y62" s="2">
        <v>0</v>
      </c>
      <c r="Z62" s="2">
        <v>1283798</v>
      </c>
      <c r="AA62" s="2">
        <v>13648475</v>
      </c>
      <c r="AB62" s="2">
        <v>287252999</v>
      </c>
      <c r="AC62" s="2">
        <v>0</v>
      </c>
      <c r="AD62" s="2">
        <v>2134915</v>
      </c>
      <c r="AE62" s="2">
        <v>3734785</v>
      </c>
      <c r="AF62" s="2">
        <v>404626</v>
      </c>
      <c r="AG62" s="2">
        <v>36702860</v>
      </c>
      <c r="AH62" s="2">
        <v>2781670</v>
      </c>
      <c r="AI62" s="2">
        <v>13648475</v>
      </c>
      <c r="AJ62" s="2">
        <v>56625661</v>
      </c>
    </row>
    <row r="63" spans="1:36" x14ac:dyDescent="0.25">
      <c r="A63" s="2">
        <v>197</v>
      </c>
      <c r="B63" s="2">
        <v>1</v>
      </c>
      <c r="C63" t="s">
        <v>64</v>
      </c>
      <c r="D63" s="2">
        <v>5138</v>
      </c>
      <c r="E63" s="2">
        <v>5581</v>
      </c>
      <c r="F63" s="2">
        <v>5092</v>
      </c>
      <c r="G63" s="2">
        <v>5531</v>
      </c>
      <c r="H63" s="2">
        <v>36322077</v>
      </c>
      <c r="I63" s="2">
        <v>444156</v>
      </c>
      <c r="J63" s="2">
        <v>3480576</v>
      </c>
      <c r="K63" s="2">
        <v>416711</v>
      </c>
      <c r="L63" s="2">
        <v>0</v>
      </c>
      <c r="M63" s="2">
        <v>0</v>
      </c>
      <c r="N63" s="2">
        <v>0</v>
      </c>
      <c r="O63" s="2">
        <v>1284537</v>
      </c>
      <c r="P63" s="2">
        <v>559473.75</v>
      </c>
      <c r="Q63" s="2">
        <v>71903</v>
      </c>
      <c r="R63" s="2">
        <v>0</v>
      </c>
      <c r="S63" s="2">
        <v>0</v>
      </c>
      <c r="T63" s="2">
        <v>0</v>
      </c>
      <c r="U63" s="2">
        <v>0</v>
      </c>
      <c r="V63" s="2">
        <v>-7880</v>
      </c>
      <c r="W63" s="2">
        <v>8441468</v>
      </c>
      <c r="X63" s="2">
        <v>1355380</v>
      </c>
      <c r="Y63" s="2">
        <v>0</v>
      </c>
      <c r="Z63" s="2">
        <v>219728</v>
      </c>
      <c r="AA63" s="2">
        <v>2345144</v>
      </c>
      <c r="AB63" s="2">
        <v>53577893.75</v>
      </c>
      <c r="AC63" s="2">
        <v>0</v>
      </c>
      <c r="AD63" s="2">
        <v>814120</v>
      </c>
      <c r="AE63" s="2">
        <v>559473.75</v>
      </c>
      <c r="AF63" s="2">
        <v>0</v>
      </c>
      <c r="AG63" s="2">
        <v>8440416.4000000004</v>
      </c>
      <c r="AH63" s="2">
        <v>494117</v>
      </c>
      <c r="AI63" s="2">
        <v>2345144</v>
      </c>
      <c r="AJ63" s="2">
        <v>12159154.15</v>
      </c>
    </row>
    <row r="64" spans="1:36" x14ac:dyDescent="0.25">
      <c r="A64" s="2">
        <v>199</v>
      </c>
      <c r="B64" s="2">
        <v>1</v>
      </c>
      <c r="C64" t="s">
        <v>65</v>
      </c>
      <c r="D64" s="2">
        <v>4115</v>
      </c>
      <c r="E64" s="2">
        <v>4520</v>
      </c>
      <c r="F64" s="2">
        <v>3494</v>
      </c>
      <c r="G64" s="2">
        <v>3827.9999999999995</v>
      </c>
      <c r="H64" s="2">
        <v>25138476</v>
      </c>
      <c r="I64" s="2">
        <v>422664</v>
      </c>
      <c r="J64" s="2">
        <v>2021233</v>
      </c>
      <c r="K64" s="2">
        <v>325372</v>
      </c>
      <c r="L64" s="2">
        <v>0</v>
      </c>
      <c r="M64" s="2">
        <v>0</v>
      </c>
      <c r="N64" s="2">
        <v>0</v>
      </c>
      <c r="O64" s="2">
        <v>869082</v>
      </c>
      <c r="P64" s="2">
        <v>526618.75</v>
      </c>
      <c r="Q64" s="2">
        <v>49764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3274931</v>
      </c>
      <c r="X64" s="2">
        <v>0</v>
      </c>
      <c r="Y64" s="2">
        <v>39355</v>
      </c>
      <c r="Z64" s="2">
        <v>130165</v>
      </c>
      <c r="AA64" s="2">
        <v>1623072</v>
      </c>
      <c r="AB64" s="2">
        <v>34420732.75</v>
      </c>
      <c r="AC64" s="2">
        <v>0</v>
      </c>
      <c r="AD64" s="2">
        <v>350691</v>
      </c>
      <c r="AE64" s="2">
        <v>526618.75</v>
      </c>
      <c r="AF64" s="2">
        <v>0</v>
      </c>
      <c r="AG64" s="2">
        <v>3034816</v>
      </c>
      <c r="AH64" s="2">
        <v>0</v>
      </c>
      <c r="AI64" s="2">
        <v>1623072</v>
      </c>
      <c r="AJ64" s="2">
        <v>5535197.75</v>
      </c>
    </row>
    <row r="65" spans="1:36" x14ac:dyDescent="0.25">
      <c r="A65" s="2">
        <v>200</v>
      </c>
      <c r="B65" s="2">
        <v>1</v>
      </c>
      <c r="C65" t="s">
        <v>66</v>
      </c>
      <c r="D65" s="2">
        <v>4578</v>
      </c>
      <c r="E65" s="2">
        <v>5030.8</v>
      </c>
      <c r="F65" s="2">
        <v>4322</v>
      </c>
      <c r="G65" s="2">
        <v>4753</v>
      </c>
      <c r="H65" s="2">
        <v>31212951</v>
      </c>
      <c r="I65" s="2">
        <v>296786</v>
      </c>
      <c r="J65" s="2">
        <v>691827</v>
      </c>
      <c r="K65" s="2">
        <v>30469</v>
      </c>
      <c r="L65" s="2">
        <v>0</v>
      </c>
      <c r="M65" s="2">
        <v>0</v>
      </c>
      <c r="N65" s="2">
        <v>421574</v>
      </c>
      <c r="O65" s="2">
        <v>1073861</v>
      </c>
      <c r="P65" s="2">
        <v>445633.75</v>
      </c>
      <c r="Q65" s="2">
        <v>61789</v>
      </c>
      <c r="R65" s="2">
        <v>22149</v>
      </c>
      <c r="S65" s="2">
        <v>0</v>
      </c>
      <c r="T65" s="2">
        <v>0</v>
      </c>
      <c r="U65" s="2">
        <v>0</v>
      </c>
      <c r="V65" s="2">
        <v>-8406</v>
      </c>
      <c r="W65" s="2">
        <v>7879143</v>
      </c>
      <c r="X65" s="2">
        <v>0</v>
      </c>
      <c r="Y65" s="2">
        <v>34205</v>
      </c>
      <c r="Z65" s="2">
        <v>148425</v>
      </c>
      <c r="AA65" s="2">
        <v>2015272</v>
      </c>
      <c r="AB65" s="2">
        <v>44325678.75</v>
      </c>
      <c r="AC65" s="2">
        <v>0</v>
      </c>
      <c r="AD65" s="2">
        <v>423804</v>
      </c>
      <c r="AE65" s="2">
        <v>445633.75</v>
      </c>
      <c r="AF65" s="2">
        <v>22149</v>
      </c>
      <c r="AG65" s="2">
        <v>7494653</v>
      </c>
      <c r="AH65" s="2">
        <v>0</v>
      </c>
      <c r="AI65" s="2">
        <v>2015272</v>
      </c>
      <c r="AJ65" s="2">
        <v>10401511.75</v>
      </c>
    </row>
    <row r="66" spans="1:36" x14ac:dyDescent="0.25">
      <c r="A66" s="2">
        <v>203</v>
      </c>
      <c r="B66" s="2">
        <v>1</v>
      </c>
      <c r="C66" t="s">
        <v>67</v>
      </c>
      <c r="D66" s="2">
        <v>745</v>
      </c>
      <c r="E66" s="2">
        <v>815.2</v>
      </c>
      <c r="F66" s="2">
        <v>663</v>
      </c>
      <c r="G66" s="2">
        <v>729.2</v>
      </c>
      <c r="H66" s="2">
        <v>4788656</v>
      </c>
      <c r="I66" s="2">
        <v>0</v>
      </c>
      <c r="J66" s="2">
        <v>218766</v>
      </c>
      <c r="K66" s="2">
        <v>15426</v>
      </c>
      <c r="L66" s="2">
        <v>95370</v>
      </c>
      <c r="M66" s="2">
        <v>0</v>
      </c>
      <c r="N66" s="2">
        <v>156495</v>
      </c>
      <c r="O66" s="2">
        <v>166888</v>
      </c>
      <c r="P66" s="2">
        <v>101285</v>
      </c>
      <c r="Q66" s="2">
        <v>9480</v>
      </c>
      <c r="R66" s="2">
        <v>0</v>
      </c>
      <c r="S66" s="2">
        <v>0</v>
      </c>
      <c r="T66" s="2">
        <v>0</v>
      </c>
      <c r="U66" s="2">
        <v>0</v>
      </c>
      <c r="V66" s="2">
        <v>-6567</v>
      </c>
      <c r="W66" s="2">
        <v>621118</v>
      </c>
      <c r="X66" s="2">
        <v>0</v>
      </c>
      <c r="Y66" s="2">
        <v>13609</v>
      </c>
      <c r="Z66" s="2">
        <v>23096</v>
      </c>
      <c r="AA66" s="2">
        <v>309181</v>
      </c>
      <c r="AB66" s="2">
        <v>6512803</v>
      </c>
      <c r="AC66" s="2">
        <v>0</v>
      </c>
      <c r="AD66" s="2">
        <v>94216</v>
      </c>
      <c r="AE66" s="2">
        <v>77658</v>
      </c>
      <c r="AF66" s="2">
        <v>0</v>
      </c>
      <c r="AG66" s="2">
        <v>421316</v>
      </c>
      <c r="AH66" s="2">
        <v>0</v>
      </c>
      <c r="AI66" s="2">
        <v>237056</v>
      </c>
      <c r="AJ66" s="2">
        <v>830246</v>
      </c>
    </row>
    <row r="67" spans="1:36" x14ac:dyDescent="0.25">
      <c r="A67" s="2">
        <v>204</v>
      </c>
      <c r="B67" s="2">
        <v>1</v>
      </c>
      <c r="C67" t="s">
        <v>68</v>
      </c>
      <c r="D67" s="2">
        <v>2216</v>
      </c>
      <c r="E67" s="2">
        <v>2414.4000000000005</v>
      </c>
      <c r="F67" s="2">
        <v>2216</v>
      </c>
      <c r="G67" s="2">
        <v>2414.4000000000005</v>
      </c>
      <c r="H67" s="2">
        <v>15855365</v>
      </c>
      <c r="I67" s="2">
        <v>93129</v>
      </c>
      <c r="J67" s="2">
        <v>215271</v>
      </c>
      <c r="K67" s="2">
        <v>16723</v>
      </c>
      <c r="L67" s="2">
        <v>0</v>
      </c>
      <c r="M67" s="2">
        <v>0</v>
      </c>
      <c r="N67" s="2">
        <v>227697</v>
      </c>
      <c r="O67" s="2">
        <v>503883</v>
      </c>
      <c r="P67" s="2">
        <v>404412.5</v>
      </c>
      <c r="Q67" s="2">
        <v>31387</v>
      </c>
      <c r="R67" s="2">
        <v>0</v>
      </c>
      <c r="S67" s="2">
        <v>0</v>
      </c>
      <c r="T67" s="2">
        <v>0</v>
      </c>
      <c r="U67" s="2">
        <v>0</v>
      </c>
      <c r="V67" s="2">
        <v>-7880</v>
      </c>
      <c r="W67" s="2">
        <v>724320</v>
      </c>
      <c r="X67" s="2">
        <v>0</v>
      </c>
      <c r="Y67" s="2">
        <v>0</v>
      </c>
      <c r="Z67" s="2">
        <v>82864</v>
      </c>
      <c r="AA67" s="2">
        <v>1023706</v>
      </c>
      <c r="AB67" s="2">
        <v>19170877.5</v>
      </c>
      <c r="AC67" s="2">
        <v>0</v>
      </c>
      <c r="AD67" s="2">
        <v>95096</v>
      </c>
      <c r="AE67" s="2">
        <v>258209</v>
      </c>
      <c r="AF67" s="2">
        <v>0</v>
      </c>
      <c r="AG67" s="2">
        <v>268018</v>
      </c>
      <c r="AH67" s="2">
        <v>0</v>
      </c>
      <c r="AI67" s="2">
        <v>653614</v>
      </c>
      <c r="AJ67" s="2">
        <v>1274937</v>
      </c>
    </row>
    <row r="68" spans="1:36" x14ac:dyDescent="0.25">
      <c r="A68" s="2">
        <v>206</v>
      </c>
      <c r="B68" s="2">
        <v>1</v>
      </c>
      <c r="C68" t="s">
        <v>69</v>
      </c>
      <c r="D68" s="2">
        <v>4341</v>
      </c>
      <c r="E68" s="2">
        <v>4752.2000000000007</v>
      </c>
      <c r="F68" s="2">
        <v>4244</v>
      </c>
      <c r="G68" s="2">
        <v>4652.8</v>
      </c>
      <c r="H68" s="2">
        <v>30554938</v>
      </c>
      <c r="I68" s="2">
        <v>449273</v>
      </c>
      <c r="J68" s="2">
        <v>1064975</v>
      </c>
      <c r="K68" s="2">
        <v>14292</v>
      </c>
      <c r="L68" s="2">
        <v>0</v>
      </c>
      <c r="M68" s="2">
        <v>0</v>
      </c>
      <c r="N68" s="2">
        <v>591393</v>
      </c>
      <c r="O68" s="2">
        <v>975295</v>
      </c>
      <c r="P68" s="2">
        <v>775697.5</v>
      </c>
      <c r="Q68" s="2">
        <v>60486</v>
      </c>
      <c r="R68" s="2">
        <v>70350</v>
      </c>
      <c r="S68" s="2">
        <v>0</v>
      </c>
      <c r="T68" s="2">
        <v>0</v>
      </c>
      <c r="U68" s="2">
        <v>0</v>
      </c>
      <c r="V68" s="2">
        <v>0</v>
      </c>
      <c r="W68" s="2">
        <v>1395840</v>
      </c>
      <c r="X68" s="2">
        <v>1095120</v>
      </c>
      <c r="Y68" s="2">
        <v>0</v>
      </c>
      <c r="Z68" s="2">
        <v>153369</v>
      </c>
      <c r="AA68" s="2">
        <v>1972787</v>
      </c>
      <c r="AB68" s="2">
        <v>38078695.5</v>
      </c>
      <c r="AC68" s="2">
        <v>0</v>
      </c>
      <c r="AD68" s="2">
        <v>461990</v>
      </c>
      <c r="AE68" s="2">
        <v>775697.5</v>
      </c>
      <c r="AF68" s="2">
        <v>70350</v>
      </c>
      <c r="AG68" s="2">
        <v>1098113</v>
      </c>
      <c r="AH68" s="2">
        <v>399237</v>
      </c>
      <c r="AI68" s="2">
        <v>1972787</v>
      </c>
      <c r="AJ68" s="2">
        <v>4378937.5</v>
      </c>
    </row>
    <row r="69" spans="1:36" x14ac:dyDescent="0.25">
      <c r="A69" s="2">
        <v>213</v>
      </c>
      <c r="B69" s="2">
        <v>1</v>
      </c>
      <c r="C69" t="s">
        <v>70</v>
      </c>
      <c r="D69" s="2">
        <v>610</v>
      </c>
      <c r="E69" s="2">
        <v>673.59999999999991</v>
      </c>
      <c r="F69" s="2">
        <v>823</v>
      </c>
      <c r="G69" s="2">
        <v>909.4</v>
      </c>
      <c r="H69" s="2">
        <v>5972030</v>
      </c>
      <c r="I69" s="2">
        <v>0</v>
      </c>
      <c r="J69" s="2">
        <v>227848</v>
      </c>
      <c r="K69" s="2">
        <v>15160</v>
      </c>
      <c r="L69" s="2">
        <v>26076</v>
      </c>
      <c r="M69" s="2">
        <v>0</v>
      </c>
      <c r="N69" s="2">
        <v>187838</v>
      </c>
      <c r="O69" s="2">
        <v>201389</v>
      </c>
      <c r="P69" s="2">
        <v>152325</v>
      </c>
      <c r="Q69" s="2">
        <v>11822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272820</v>
      </c>
      <c r="X69" s="2">
        <v>0</v>
      </c>
      <c r="Y69" s="2">
        <v>15080</v>
      </c>
      <c r="Z69" s="2">
        <v>37000</v>
      </c>
      <c r="AA69" s="2">
        <v>227350</v>
      </c>
      <c r="AB69" s="2">
        <v>7346738</v>
      </c>
      <c r="AC69" s="2">
        <v>0</v>
      </c>
      <c r="AD69" s="2">
        <v>51532</v>
      </c>
      <c r="AE69" s="2">
        <v>119035</v>
      </c>
      <c r="AF69" s="2">
        <v>0</v>
      </c>
      <c r="AG69" s="2">
        <v>123557</v>
      </c>
      <c r="AH69" s="2">
        <v>0</v>
      </c>
      <c r="AI69" s="2">
        <v>177663</v>
      </c>
      <c r="AJ69" s="2">
        <v>471787</v>
      </c>
    </row>
    <row r="70" spans="1:36" x14ac:dyDescent="0.25">
      <c r="A70" s="2">
        <v>227</v>
      </c>
      <c r="B70" s="2">
        <v>1</v>
      </c>
      <c r="C70" t="s">
        <v>71</v>
      </c>
      <c r="D70" s="2">
        <v>867</v>
      </c>
      <c r="E70" s="2">
        <v>952.59999999999991</v>
      </c>
      <c r="F70" s="2">
        <v>876</v>
      </c>
      <c r="G70" s="2">
        <v>964.8</v>
      </c>
      <c r="H70" s="2">
        <v>6335842</v>
      </c>
      <c r="I70" s="2">
        <v>0</v>
      </c>
      <c r="J70" s="2">
        <v>73891</v>
      </c>
      <c r="K70" s="2">
        <v>0</v>
      </c>
      <c r="L70" s="2">
        <v>0</v>
      </c>
      <c r="M70" s="2">
        <v>0</v>
      </c>
      <c r="N70" s="2">
        <v>172132</v>
      </c>
      <c r="O70" s="2">
        <v>211543</v>
      </c>
      <c r="P70" s="2">
        <v>137798.75</v>
      </c>
      <c r="Q70" s="2">
        <v>12542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748685</v>
      </c>
      <c r="X70" s="2">
        <v>0</v>
      </c>
      <c r="Y70" s="2">
        <v>60319</v>
      </c>
      <c r="Z70" s="2">
        <v>27641</v>
      </c>
      <c r="AA70" s="2">
        <v>409075</v>
      </c>
      <c r="AB70" s="2">
        <v>8189468.75</v>
      </c>
      <c r="AC70" s="2">
        <v>0</v>
      </c>
      <c r="AD70" s="2">
        <v>75606</v>
      </c>
      <c r="AE70" s="2">
        <v>111874</v>
      </c>
      <c r="AF70" s="2">
        <v>0</v>
      </c>
      <c r="AG70" s="2">
        <v>511935</v>
      </c>
      <c r="AH70" s="2">
        <v>0</v>
      </c>
      <c r="AI70" s="2">
        <v>332114</v>
      </c>
      <c r="AJ70" s="2">
        <v>1031529</v>
      </c>
    </row>
    <row r="71" spans="1:36" x14ac:dyDescent="0.25">
      <c r="A71" s="2">
        <v>229</v>
      </c>
      <c r="B71" s="2">
        <v>1</v>
      </c>
      <c r="C71" t="s">
        <v>72</v>
      </c>
      <c r="D71" s="2">
        <v>219</v>
      </c>
      <c r="E71" s="2">
        <v>241.79999999999998</v>
      </c>
      <c r="F71" s="2">
        <v>358</v>
      </c>
      <c r="G71" s="2">
        <v>393.4</v>
      </c>
      <c r="H71" s="2">
        <v>2583458</v>
      </c>
      <c r="I71" s="2">
        <v>15351</v>
      </c>
      <c r="J71" s="2">
        <v>115791</v>
      </c>
      <c r="K71" s="2">
        <v>0</v>
      </c>
      <c r="L71" s="2">
        <v>126310</v>
      </c>
      <c r="M71" s="2">
        <v>0</v>
      </c>
      <c r="N71" s="2">
        <v>127954.9058462611</v>
      </c>
      <c r="O71" s="2">
        <v>90310</v>
      </c>
      <c r="P71" s="2">
        <v>56128.75</v>
      </c>
      <c r="Q71" s="2">
        <v>5114</v>
      </c>
      <c r="R71" s="2">
        <v>15055</v>
      </c>
      <c r="S71" s="2">
        <v>0</v>
      </c>
      <c r="T71" s="2">
        <v>0</v>
      </c>
      <c r="U71" s="2">
        <v>0</v>
      </c>
      <c r="V71" s="2">
        <v>0</v>
      </c>
      <c r="W71" s="2">
        <v>291368</v>
      </c>
      <c r="X71" s="2">
        <v>0</v>
      </c>
      <c r="Y71" s="2">
        <v>0</v>
      </c>
      <c r="Z71" s="2">
        <v>12518</v>
      </c>
      <c r="AA71" s="2">
        <v>0</v>
      </c>
      <c r="AB71" s="2">
        <v>3439358.655846261</v>
      </c>
      <c r="AC71" s="2">
        <v>0</v>
      </c>
      <c r="AD71" s="2">
        <v>36517</v>
      </c>
      <c r="AE71" s="2">
        <v>56128.75</v>
      </c>
      <c r="AF71" s="2">
        <v>15055</v>
      </c>
      <c r="AG71" s="2">
        <v>243965</v>
      </c>
      <c r="AH71" s="2">
        <v>0</v>
      </c>
      <c r="AI71" s="2">
        <v>0</v>
      </c>
      <c r="AJ71" s="2">
        <v>351665.75</v>
      </c>
    </row>
    <row r="72" spans="1:36" x14ac:dyDescent="0.25">
      <c r="A72" s="2">
        <v>238</v>
      </c>
      <c r="B72" s="2">
        <v>1</v>
      </c>
      <c r="C72" t="s">
        <v>73</v>
      </c>
      <c r="D72" s="2">
        <v>291</v>
      </c>
      <c r="E72" s="2">
        <v>320.40000000000003</v>
      </c>
      <c r="F72" s="2">
        <v>253</v>
      </c>
      <c r="G72" s="2">
        <v>276</v>
      </c>
      <c r="H72" s="2">
        <v>1812492</v>
      </c>
      <c r="I72" s="2">
        <v>0</v>
      </c>
      <c r="J72" s="2">
        <v>82303</v>
      </c>
      <c r="K72" s="2">
        <v>0</v>
      </c>
      <c r="L72" s="2">
        <v>106978</v>
      </c>
      <c r="M72" s="2">
        <v>0</v>
      </c>
      <c r="N72" s="2">
        <v>84164.074207240046</v>
      </c>
      <c r="O72" s="2">
        <v>64186</v>
      </c>
      <c r="P72" s="2">
        <v>28711.25</v>
      </c>
      <c r="Q72" s="2">
        <v>3588</v>
      </c>
      <c r="R72" s="2">
        <v>3271</v>
      </c>
      <c r="S72" s="2">
        <v>0</v>
      </c>
      <c r="T72" s="2">
        <v>0</v>
      </c>
      <c r="U72" s="2">
        <v>0</v>
      </c>
      <c r="V72" s="2">
        <v>0</v>
      </c>
      <c r="W72" s="2">
        <v>417505</v>
      </c>
      <c r="X72" s="2">
        <v>43451</v>
      </c>
      <c r="Y72" s="2">
        <v>0</v>
      </c>
      <c r="Z72" s="2">
        <v>9332</v>
      </c>
      <c r="AA72" s="2">
        <v>117024</v>
      </c>
      <c r="AB72" s="2">
        <v>2729554.3242072398</v>
      </c>
      <c r="AC72" s="2">
        <v>0</v>
      </c>
      <c r="AD72" s="2">
        <v>38110</v>
      </c>
      <c r="AE72" s="2">
        <v>19879</v>
      </c>
      <c r="AF72" s="2">
        <v>2265</v>
      </c>
      <c r="AG72" s="2">
        <v>328872</v>
      </c>
      <c r="AH72" s="2">
        <v>0</v>
      </c>
      <c r="AI72" s="2">
        <v>81024</v>
      </c>
      <c r="AJ72" s="2">
        <v>470150</v>
      </c>
    </row>
    <row r="73" spans="1:36" x14ac:dyDescent="0.25">
      <c r="A73" s="2">
        <v>239</v>
      </c>
      <c r="B73" s="2">
        <v>1</v>
      </c>
      <c r="C73" t="s">
        <v>74</v>
      </c>
      <c r="D73" s="2">
        <v>678</v>
      </c>
      <c r="E73" s="2">
        <v>743</v>
      </c>
      <c r="F73" s="2">
        <v>679</v>
      </c>
      <c r="G73" s="2">
        <v>745.79999999999984</v>
      </c>
      <c r="H73" s="2">
        <v>4897669</v>
      </c>
      <c r="I73" s="2">
        <v>0</v>
      </c>
      <c r="J73" s="2">
        <v>156263</v>
      </c>
      <c r="K73" s="2">
        <v>15383</v>
      </c>
      <c r="L73" s="2">
        <v>90525</v>
      </c>
      <c r="M73" s="2">
        <v>0</v>
      </c>
      <c r="N73" s="2">
        <v>159736.12905110847</v>
      </c>
      <c r="O73" s="2">
        <v>140210</v>
      </c>
      <c r="P73" s="2">
        <v>106103.75</v>
      </c>
      <c r="Q73" s="2">
        <v>9695</v>
      </c>
      <c r="R73" s="2">
        <v>16937</v>
      </c>
      <c r="S73" s="2">
        <v>0</v>
      </c>
      <c r="T73" s="2">
        <v>0</v>
      </c>
      <c r="U73" s="2">
        <v>0</v>
      </c>
      <c r="V73" s="2">
        <v>0</v>
      </c>
      <c r="W73" s="2">
        <v>569828</v>
      </c>
      <c r="X73" s="2">
        <v>180180</v>
      </c>
      <c r="Y73" s="2">
        <v>3310</v>
      </c>
      <c r="Z73" s="2">
        <v>25888</v>
      </c>
      <c r="AA73" s="2">
        <v>316219</v>
      </c>
      <c r="AB73" s="2">
        <v>6507766.8790511088</v>
      </c>
      <c r="AC73" s="2">
        <v>0</v>
      </c>
      <c r="AD73" s="2">
        <v>49420</v>
      </c>
      <c r="AE73" s="2">
        <v>73168</v>
      </c>
      <c r="AF73" s="2">
        <v>11680</v>
      </c>
      <c r="AG73" s="2">
        <v>329013</v>
      </c>
      <c r="AH73" s="2">
        <v>65686</v>
      </c>
      <c r="AI73" s="2">
        <v>218061</v>
      </c>
      <c r="AJ73" s="2">
        <v>681342</v>
      </c>
    </row>
    <row r="74" spans="1:36" x14ac:dyDescent="0.25">
      <c r="A74" s="2">
        <v>241</v>
      </c>
      <c r="B74" s="2">
        <v>1</v>
      </c>
      <c r="C74" t="s">
        <v>75</v>
      </c>
      <c r="D74" s="2">
        <v>3676</v>
      </c>
      <c r="E74" s="2">
        <v>4081.3999999999996</v>
      </c>
      <c r="F74" s="2">
        <v>3455</v>
      </c>
      <c r="G74" s="2">
        <v>3840.2000000000003</v>
      </c>
      <c r="H74" s="2">
        <v>25218593</v>
      </c>
      <c r="I74" s="2">
        <v>418571</v>
      </c>
      <c r="J74" s="2">
        <v>3907808</v>
      </c>
      <c r="K74" s="2">
        <v>203511</v>
      </c>
      <c r="L74" s="2">
        <v>0</v>
      </c>
      <c r="M74" s="2">
        <v>0</v>
      </c>
      <c r="N74" s="2">
        <v>433303</v>
      </c>
      <c r="O74" s="2">
        <v>886326</v>
      </c>
      <c r="P74" s="2">
        <v>519915</v>
      </c>
      <c r="Q74" s="2">
        <v>49923</v>
      </c>
      <c r="R74" s="2">
        <v>180374</v>
      </c>
      <c r="S74" s="2">
        <v>0</v>
      </c>
      <c r="T74" s="2">
        <v>0</v>
      </c>
      <c r="U74" s="2">
        <v>0</v>
      </c>
      <c r="V74" s="2">
        <v>0</v>
      </c>
      <c r="W74" s="2">
        <v>3350767</v>
      </c>
      <c r="X74" s="2">
        <v>936260</v>
      </c>
      <c r="Y74" s="2">
        <v>0</v>
      </c>
      <c r="Z74" s="2">
        <v>146026</v>
      </c>
      <c r="AA74" s="2">
        <v>1628245</v>
      </c>
      <c r="AB74" s="2">
        <v>36943362</v>
      </c>
      <c r="AC74" s="2">
        <v>0</v>
      </c>
      <c r="AD74" s="2">
        <v>220478</v>
      </c>
      <c r="AE74" s="2">
        <v>337776</v>
      </c>
      <c r="AF74" s="2">
        <v>117184</v>
      </c>
      <c r="AG74" s="2">
        <v>2013629</v>
      </c>
      <c r="AH74" s="2">
        <v>318912</v>
      </c>
      <c r="AI74" s="2">
        <v>1057830</v>
      </c>
      <c r="AJ74" s="2">
        <v>3746897</v>
      </c>
    </row>
    <row r="75" spans="1:36" x14ac:dyDescent="0.25">
      <c r="A75" s="2">
        <v>242</v>
      </c>
      <c r="B75" s="2">
        <v>1</v>
      </c>
      <c r="C75" t="s">
        <v>76</v>
      </c>
      <c r="D75" s="2">
        <v>210</v>
      </c>
      <c r="E75" s="2">
        <v>231.2</v>
      </c>
      <c r="F75" s="2">
        <v>483</v>
      </c>
      <c r="G75" s="2">
        <v>531.79999999999995</v>
      </c>
      <c r="H75" s="2">
        <v>3492331</v>
      </c>
      <c r="I75" s="2">
        <v>0</v>
      </c>
      <c r="J75" s="2">
        <v>140686</v>
      </c>
      <c r="K75" s="2">
        <v>0</v>
      </c>
      <c r="L75" s="2">
        <v>129039</v>
      </c>
      <c r="M75" s="2">
        <v>0</v>
      </c>
      <c r="N75" s="2">
        <v>146220</v>
      </c>
      <c r="O75" s="2">
        <v>117444</v>
      </c>
      <c r="P75" s="2">
        <v>83210</v>
      </c>
      <c r="Q75" s="2">
        <v>6913</v>
      </c>
      <c r="R75" s="2">
        <v>3627</v>
      </c>
      <c r="S75" s="2">
        <v>0</v>
      </c>
      <c r="T75" s="2">
        <v>0</v>
      </c>
      <c r="U75" s="2">
        <v>0</v>
      </c>
      <c r="V75" s="2">
        <v>0</v>
      </c>
      <c r="W75" s="2">
        <v>269091</v>
      </c>
      <c r="X75" s="2">
        <v>0</v>
      </c>
      <c r="Y75" s="2">
        <v>32734</v>
      </c>
      <c r="Z75" s="2">
        <v>21255</v>
      </c>
      <c r="AA75" s="2">
        <v>225483</v>
      </c>
      <c r="AB75" s="2">
        <v>4668033</v>
      </c>
      <c r="AC75" s="2">
        <v>0</v>
      </c>
      <c r="AD75" s="2">
        <v>31715</v>
      </c>
      <c r="AE75" s="2">
        <v>63218</v>
      </c>
      <c r="AF75" s="2">
        <v>2756</v>
      </c>
      <c r="AG75" s="2">
        <v>153476</v>
      </c>
      <c r="AH75" s="2">
        <v>0</v>
      </c>
      <c r="AI75" s="2">
        <v>171308</v>
      </c>
      <c r="AJ75" s="2">
        <v>422473</v>
      </c>
    </row>
    <row r="76" spans="1:36" x14ac:dyDescent="0.25">
      <c r="A76" s="2">
        <v>252</v>
      </c>
      <c r="B76" s="2">
        <v>1</v>
      </c>
      <c r="C76" t="s">
        <v>77</v>
      </c>
      <c r="D76" s="2">
        <v>1074</v>
      </c>
      <c r="E76" s="2">
        <v>1184.5999999999999</v>
      </c>
      <c r="F76" s="2">
        <v>1074</v>
      </c>
      <c r="G76" s="2">
        <v>1184.5999999999999</v>
      </c>
      <c r="H76" s="2">
        <v>7779268</v>
      </c>
      <c r="I76" s="2">
        <v>0</v>
      </c>
      <c r="J76" s="2">
        <v>173678</v>
      </c>
      <c r="K76" s="2">
        <v>14904</v>
      </c>
      <c r="L76" s="2">
        <v>0</v>
      </c>
      <c r="M76" s="2">
        <v>0</v>
      </c>
      <c r="N76" s="2">
        <v>180561</v>
      </c>
      <c r="O76" s="2">
        <v>267097</v>
      </c>
      <c r="P76" s="2">
        <v>167718.75</v>
      </c>
      <c r="Q76" s="2">
        <v>15400</v>
      </c>
      <c r="R76" s="2">
        <v>0</v>
      </c>
      <c r="S76" s="2">
        <v>0</v>
      </c>
      <c r="T76" s="2">
        <v>0</v>
      </c>
      <c r="U76" s="2">
        <v>0</v>
      </c>
      <c r="V76" s="2">
        <v>-9719</v>
      </c>
      <c r="W76" s="2">
        <v>947680</v>
      </c>
      <c r="X76" s="2">
        <v>0</v>
      </c>
      <c r="Y76" s="2">
        <v>39355</v>
      </c>
      <c r="Z76" s="2">
        <v>35962</v>
      </c>
      <c r="AA76" s="2">
        <v>502270</v>
      </c>
      <c r="AB76" s="2">
        <v>10114174.75</v>
      </c>
      <c r="AC76" s="2">
        <v>0</v>
      </c>
      <c r="AD76" s="2">
        <v>117627</v>
      </c>
      <c r="AE76" s="2">
        <v>167718.75</v>
      </c>
      <c r="AF76" s="2">
        <v>0</v>
      </c>
      <c r="AG76" s="2">
        <v>867908</v>
      </c>
      <c r="AH76" s="2">
        <v>0</v>
      </c>
      <c r="AI76" s="2">
        <v>502270</v>
      </c>
      <c r="AJ76" s="2">
        <v>1655523.75</v>
      </c>
    </row>
    <row r="77" spans="1:36" x14ac:dyDescent="0.25">
      <c r="A77" s="2">
        <v>253</v>
      </c>
      <c r="B77" s="2">
        <v>1</v>
      </c>
      <c r="C77" t="s">
        <v>78</v>
      </c>
      <c r="D77" s="2">
        <v>633</v>
      </c>
      <c r="E77" s="2">
        <v>691</v>
      </c>
      <c r="F77" s="2">
        <v>680</v>
      </c>
      <c r="G77" s="2">
        <v>743.2</v>
      </c>
      <c r="H77" s="2">
        <v>4880594</v>
      </c>
      <c r="I77" s="2">
        <v>12281</v>
      </c>
      <c r="J77" s="2">
        <v>58835</v>
      </c>
      <c r="K77" s="2">
        <v>24061</v>
      </c>
      <c r="L77" s="2">
        <v>91305</v>
      </c>
      <c r="M77" s="2">
        <v>0</v>
      </c>
      <c r="N77" s="2">
        <v>148689.18294882783</v>
      </c>
      <c r="O77" s="2">
        <v>172684</v>
      </c>
      <c r="P77" s="2">
        <v>124400</v>
      </c>
      <c r="Q77" s="2">
        <v>9662</v>
      </c>
      <c r="R77" s="2">
        <v>1657</v>
      </c>
      <c r="S77" s="2">
        <v>0</v>
      </c>
      <c r="T77" s="2">
        <v>0</v>
      </c>
      <c r="U77" s="2">
        <v>0</v>
      </c>
      <c r="V77" s="2">
        <v>0</v>
      </c>
      <c r="W77" s="2">
        <v>222960</v>
      </c>
      <c r="X77" s="2">
        <v>109702</v>
      </c>
      <c r="Y77" s="2">
        <v>0</v>
      </c>
      <c r="Z77" s="2">
        <v>21087</v>
      </c>
      <c r="AA77" s="2">
        <v>315117</v>
      </c>
      <c r="AB77" s="2">
        <v>6083332.1829488277</v>
      </c>
      <c r="AC77" s="2">
        <v>0</v>
      </c>
      <c r="AD77" s="2">
        <v>58494</v>
      </c>
      <c r="AE77" s="2">
        <v>80736</v>
      </c>
      <c r="AF77" s="2">
        <v>1075</v>
      </c>
      <c r="AG77" s="2">
        <v>83861</v>
      </c>
      <c r="AH77" s="2">
        <v>0</v>
      </c>
      <c r="AI77" s="2">
        <v>204512</v>
      </c>
      <c r="AJ77" s="2">
        <v>428678</v>
      </c>
    </row>
    <row r="78" spans="1:36" x14ac:dyDescent="0.25">
      <c r="A78" s="2">
        <v>255</v>
      </c>
      <c r="B78" s="2">
        <v>1</v>
      </c>
      <c r="C78" t="s">
        <v>79</v>
      </c>
      <c r="D78" s="2">
        <v>1206</v>
      </c>
      <c r="E78" s="2">
        <v>1318.2</v>
      </c>
      <c r="F78" s="2">
        <v>1379</v>
      </c>
      <c r="G78" s="2">
        <v>1504.4</v>
      </c>
      <c r="H78" s="2">
        <v>9879395</v>
      </c>
      <c r="I78" s="2">
        <v>24562</v>
      </c>
      <c r="J78" s="2">
        <v>94368</v>
      </c>
      <c r="K78" s="2">
        <v>0</v>
      </c>
      <c r="L78" s="2">
        <v>0</v>
      </c>
      <c r="M78" s="2">
        <v>0</v>
      </c>
      <c r="N78" s="2">
        <v>185155</v>
      </c>
      <c r="O78" s="2">
        <v>327725</v>
      </c>
      <c r="P78" s="2">
        <v>251987.5</v>
      </c>
      <c r="Q78" s="2">
        <v>19557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451320</v>
      </c>
      <c r="X78" s="2">
        <v>226344</v>
      </c>
      <c r="Y78" s="2">
        <v>0</v>
      </c>
      <c r="Z78" s="2">
        <v>44276</v>
      </c>
      <c r="AA78" s="2">
        <v>637866</v>
      </c>
      <c r="AB78" s="2">
        <v>11916211.5</v>
      </c>
      <c r="AC78" s="2">
        <v>0</v>
      </c>
      <c r="AD78" s="2">
        <v>85045</v>
      </c>
      <c r="AE78" s="2">
        <v>238712</v>
      </c>
      <c r="AF78" s="2">
        <v>0</v>
      </c>
      <c r="AG78" s="2">
        <v>247781</v>
      </c>
      <c r="AH78" s="2">
        <v>0</v>
      </c>
      <c r="AI78" s="2">
        <v>604262</v>
      </c>
      <c r="AJ78" s="2">
        <v>1175800</v>
      </c>
    </row>
    <row r="79" spans="1:36" x14ac:dyDescent="0.25">
      <c r="A79" s="2">
        <v>256</v>
      </c>
      <c r="B79" s="2">
        <v>1</v>
      </c>
      <c r="C79" t="s">
        <v>80</v>
      </c>
      <c r="D79" s="2">
        <v>2861</v>
      </c>
      <c r="E79" s="2">
        <v>3127.0000000000005</v>
      </c>
      <c r="F79" s="2">
        <v>2664</v>
      </c>
      <c r="G79" s="2">
        <v>2914.2</v>
      </c>
      <c r="H79" s="2">
        <v>19137551</v>
      </c>
      <c r="I79" s="2">
        <v>52193</v>
      </c>
      <c r="J79" s="2">
        <v>1008700</v>
      </c>
      <c r="K79" s="2">
        <v>29512</v>
      </c>
      <c r="L79" s="2">
        <v>0</v>
      </c>
      <c r="M79" s="2">
        <v>0</v>
      </c>
      <c r="N79" s="2">
        <v>329972</v>
      </c>
      <c r="O79" s="2">
        <v>656029</v>
      </c>
      <c r="P79" s="2">
        <v>238885</v>
      </c>
      <c r="Q79" s="2">
        <v>37885</v>
      </c>
      <c r="R79" s="2">
        <v>0</v>
      </c>
      <c r="S79" s="2">
        <v>0</v>
      </c>
      <c r="T79" s="2">
        <v>0</v>
      </c>
      <c r="U79" s="2">
        <v>0</v>
      </c>
      <c r="V79" s="2">
        <v>-38089</v>
      </c>
      <c r="W79" s="2">
        <v>5682690</v>
      </c>
      <c r="X79" s="2">
        <v>0</v>
      </c>
      <c r="Y79" s="2">
        <v>9195</v>
      </c>
      <c r="Z79" s="2">
        <v>85753</v>
      </c>
      <c r="AA79" s="2">
        <v>1235621</v>
      </c>
      <c r="AB79" s="2">
        <v>28465897</v>
      </c>
      <c r="AC79" s="2">
        <v>0</v>
      </c>
      <c r="AD79" s="2">
        <v>391276</v>
      </c>
      <c r="AE79" s="2">
        <v>238885</v>
      </c>
      <c r="AF79" s="2">
        <v>0</v>
      </c>
      <c r="AG79" s="2">
        <v>5640102</v>
      </c>
      <c r="AH79" s="2">
        <v>0</v>
      </c>
      <c r="AI79" s="2">
        <v>1235621</v>
      </c>
      <c r="AJ79" s="2">
        <v>7505884</v>
      </c>
    </row>
    <row r="80" spans="1:36" x14ac:dyDescent="0.25">
      <c r="A80" s="2">
        <v>261</v>
      </c>
      <c r="B80" s="2">
        <v>1</v>
      </c>
      <c r="C80" t="s">
        <v>81</v>
      </c>
      <c r="D80" s="2">
        <v>213</v>
      </c>
      <c r="E80" s="2">
        <v>234.39999999999998</v>
      </c>
      <c r="F80" s="2">
        <v>289</v>
      </c>
      <c r="G80" s="2">
        <v>314.79999999999995</v>
      </c>
      <c r="H80" s="2">
        <v>2067292</v>
      </c>
      <c r="I80" s="2">
        <v>0</v>
      </c>
      <c r="J80" s="2">
        <v>129058</v>
      </c>
      <c r="K80" s="2">
        <v>0</v>
      </c>
      <c r="L80" s="2">
        <v>115095</v>
      </c>
      <c r="M80" s="2">
        <v>7944</v>
      </c>
      <c r="N80" s="2">
        <v>94053.148636610073</v>
      </c>
      <c r="O80" s="2">
        <v>68694</v>
      </c>
      <c r="P80" s="2">
        <v>42756.25</v>
      </c>
      <c r="Q80" s="2">
        <v>4092</v>
      </c>
      <c r="R80" s="2">
        <v>2531</v>
      </c>
      <c r="S80" s="2">
        <v>0</v>
      </c>
      <c r="T80" s="2">
        <v>0</v>
      </c>
      <c r="U80" s="2">
        <v>0</v>
      </c>
      <c r="V80" s="2">
        <v>0</v>
      </c>
      <c r="W80" s="2">
        <v>284299</v>
      </c>
      <c r="X80" s="2">
        <v>0</v>
      </c>
      <c r="Y80" s="2">
        <v>0</v>
      </c>
      <c r="Z80" s="2">
        <v>8593</v>
      </c>
      <c r="AA80" s="2">
        <v>133475</v>
      </c>
      <c r="AB80" s="2">
        <v>2957882.3986366102</v>
      </c>
      <c r="AC80" s="2">
        <v>0</v>
      </c>
      <c r="AD80" s="2">
        <v>25405</v>
      </c>
      <c r="AE80" s="2">
        <v>39469</v>
      </c>
      <c r="AF80" s="2">
        <v>2336</v>
      </c>
      <c r="AG80" s="2">
        <v>229249</v>
      </c>
      <c r="AH80" s="2">
        <v>0</v>
      </c>
      <c r="AI80" s="2">
        <v>123213</v>
      </c>
      <c r="AJ80" s="2">
        <v>419672</v>
      </c>
    </row>
    <row r="81" spans="1:36" x14ac:dyDescent="0.25">
      <c r="A81" s="2">
        <v>264</v>
      </c>
      <c r="B81" s="2">
        <v>1</v>
      </c>
      <c r="C81" t="s">
        <v>82</v>
      </c>
      <c r="D81" s="2">
        <v>117</v>
      </c>
      <c r="E81" s="2">
        <v>129.6</v>
      </c>
      <c r="F81" s="2">
        <v>96</v>
      </c>
      <c r="G81" s="2">
        <v>104.59999999999998</v>
      </c>
      <c r="H81" s="2">
        <v>686908</v>
      </c>
      <c r="I81" s="2">
        <v>0</v>
      </c>
      <c r="J81" s="2">
        <v>41534</v>
      </c>
      <c r="K81" s="2">
        <v>0</v>
      </c>
      <c r="L81" s="2">
        <v>50702</v>
      </c>
      <c r="M81" s="2">
        <v>267479</v>
      </c>
      <c r="N81" s="2">
        <v>56451</v>
      </c>
      <c r="O81" s="2">
        <v>25283</v>
      </c>
      <c r="P81" s="2">
        <v>5230</v>
      </c>
      <c r="Q81" s="2">
        <v>1360</v>
      </c>
      <c r="R81" s="2">
        <v>4300</v>
      </c>
      <c r="S81" s="2">
        <v>0</v>
      </c>
      <c r="T81" s="2">
        <v>0</v>
      </c>
      <c r="U81" s="2">
        <v>0</v>
      </c>
      <c r="V81" s="2">
        <v>0</v>
      </c>
      <c r="W81" s="2">
        <v>338607</v>
      </c>
      <c r="X81" s="2">
        <v>0</v>
      </c>
      <c r="Y81" s="2">
        <v>12137</v>
      </c>
      <c r="Z81" s="2">
        <v>5060</v>
      </c>
      <c r="AA81" s="2">
        <v>44350</v>
      </c>
      <c r="AB81" s="2">
        <v>1539401</v>
      </c>
      <c r="AC81" s="2">
        <v>0</v>
      </c>
      <c r="AD81" s="2">
        <v>25283</v>
      </c>
      <c r="AE81" s="2">
        <v>4601</v>
      </c>
      <c r="AF81" s="2">
        <v>3783</v>
      </c>
      <c r="AG81" s="2">
        <v>91274.5</v>
      </c>
      <c r="AH81" s="2">
        <v>0</v>
      </c>
      <c r="AI81" s="2">
        <v>39015</v>
      </c>
      <c r="AJ81" s="2">
        <v>163956.5</v>
      </c>
    </row>
    <row r="82" spans="1:36" x14ac:dyDescent="0.25">
      <c r="A82" s="2">
        <v>270</v>
      </c>
      <c r="B82" s="2">
        <v>1</v>
      </c>
      <c r="C82" t="s">
        <v>83</v>
      </c>
      <c r="D82" s="2">
        <v>7228</v>
      </c>
      <c r="E82" s="2">
        <v>7839.4</v>
      </c>
      <c r="F82" s="2">
        <v>6421</v>
      </c>
      <c r="G82" s="2">
        <v>7049.8</v>
      </c>
      <c r="H82" s="2">
        <v>46296037</v>
      </c>
      <c r="I82" s="2">
        <v>552636</v>
      </c>
      <c r="J82" s="2">
        <v>3456723</v>
      </c>
      <c r="K82" s="2">
        <v>399093</v>
      </c>
      <c r="L82" s="2">
        <v>0</v>
      </c>
      <c r="M82" s="2">
        <v>0</v>
      </c>
      <c r="N82" s="2">
        <v>0</v>
      </c>
      <c r="O82" s="2">
        <v>1648102</v>
      </c>
      <c r="P82" s="2">
        <v>352490</v>
      </c>
      <c r="Q82" s="2">
        <v>91647</v>
      </c>
      <c r="R82" s="2">
        <v>2044</v>
      </c>
      <c r="S82" s="2">
        <v>0</v>
      </c>
      <c r="T82" s="2">
        <v>0</v>
      </c>
      <c r="U82" s="2">
        <v>0</v>
      </c>
      <c r="V82" s="2">
        <v>-7880</v>
      </c>
      <c r="W82" s="2">
        <v>15132612</v>
      </c>
      <c r="X82" s="2">
        <v>1737580</v>
      </c>
      <c r="Y82" s="2">
        <v>25378</v>
      </c>
      <c r="Z82" s="2">
        <v>297890</v>
      </c>
      <c r="AA82" s="2">
        <v>2989115</v>
      </c>
      <c r="AB82" s="2">
        <v>71235887</v>
      </c>
      <c r="AC82" s="2">
        <v>0</v>
      </c>
      <c r="AD82" s="2">
        <v>1360055</v>
      </c>
      <c r="AE82" s="2">
        <v>352490</v>
      </c>
      <c r="AF82" s="2">
        <v>2044</v>
      </c>
      <c r="AG82" s="2">
        <v>15120362.060000001</v>
      </c>
      <c r="AH82" s="2">
        <v>633452</v>
      </c>
      <c r="AI82" s="2">
        <v>2989115</v>
      </c>
      <c r="AJ82" s="2">
        <v>19824066.060000002</v>
      </c>
    </row>
    <row r="83" spans="1:36" x14ac:dyDescent="0.25">
      <c r="A83" s="2">
        <v>271</v>
      </c>
      <c r="B83" s="2">
        <v>1</v>
      </c>
      <c r="C83" t="s">
        <v>84</v>
      </c>
      <c r="D83" s="2">
        <v>10664</v>
      </c>
      <c r="E83" s="2">
        <v>11729.2</v>
      </c>
      <c r="F83" s="2">
        <v>10119</v>
      </c>
      <c r="G83" s="2">
        <v>11165.6</v>
      </c>
      <c r="H83" s="2">
        <v>73324495</v>
      </c>
      <c r="I83" s="2">
        <v>429828</v>
      </c>
      <c r="J83" s="2">
        <v>7353004</v>
      </c>
      <c r="K83" s="2">
        <v>1445310</v>
      </c>
      <c r="L83" s="2">
        <v>0</v>
      </c>
      <c r="M83" s="2">
        <v>0</v>
      </c>
      <c r="N83" s="2">
        <v>0</v>
      </c>
      <c r="O83" s="2">
        <v>2648753</v>
      </c>
      <c r="P83" s="2">
        <v>802368.75</v>
      </c>
      <c r="Q83" s="2">
        <v>145153</v>
      </c>
      <c r="R83" s="2">
        <v>0</v>
      </c>
      <c r="S83" s="2">
        <v>0</v>
      </c>
      <c r="T83" s="2">
        <v>0</v>
      </c>
      <c r="U83" s="2">
        <v>0</v>
      </c>
      <c r="V83" s="2">
        <v>-9391</v>
      </c>
      <c r="W83" s="2">
        <v>23064356</v>
      </c>
      <c r="X83" s="2">
        <v>2775240</v>
      </c>
      <c r="Y83" s="2">
        <v>297182</v>
      </c>
      <c r="Z83" s="2">
        <v>483235</v>
      </c>
      <c r="AA83" s="2">
        <v>4734214</v>
      </c>
      <c r="AB83" s="2">
        <v>114718507.75</v>
      </c>
      <c r="AC83" s="2">
        <v>0</v>
      </c>
      <c r="AD83" s="2">
        <v>1577008</v>
      </c>
      <c r="AE83" s="2">
        <v>802368.75</v>
      </c>
      <c r="AF83" s="2">
        <v>0</v>
      </c>
      <c r="AG83" s="2">
        <v>23063987.140000001</v>
      </c>
      <c r="AH83" s="2">
        <v>1011741</v>
      </c>
      <c r="AI83" s="2">
        <v>4734214</v>
      </c>
      <c r="AJ83" s="2">
        <v>30177577.890000001</v>
      </c>
    </row>
    <row r="84" spans="1:36" x14ac:dyDescent="0.25">
      <c r="A84" s="2">
        <v>272</v>
      </c>
      <c r="B84" s="2">
        <v>1</v>
      </c>
      <c r="C84" t="s">
        <v>85</v>
      </c>
      <c r="D84" s="2">
        <v>9252</v>
      </c>
      <c r="E84" s="2">
        <v>10117.799999999999</v>
      </c>
      <c r="F84" s="2">
        <v>8665</v>
      </c>
      <c r="G84" s="2">
        <v>9513.8000000000011</v>
      </c>
      <c r="H84" s="2">
        <v>62477125</v>
      </c>
      <c r="I84" s="2">
        <v>483045</v>
      </c>
      <c r="J84" s="2">
        <v>1659540</v>
      </c>
      <c r="K84" s="2">
        <v>340695</v>
      </c>
      <c r="L84" s="2">
        <v>0</v>
      </c>
      <c r="M84" s="2">
        <v>0</v>
      </c>
      <c r="N84" s="2">
        <v>29084.371260179498</v>
      </c>
      <c r="O84" s="2">
        <v>2121058</v>
      </c>
      <c r="P84" s="2">
        <v>765936.25</v>
      </c>
      <c r="Q84" s="2">
        <v>123679</v>
      </c>
      <c r="R84" s="2">
        <v>53087</v>
      </c>
      <c r="S84" s="2">
        <v>0</v>
      </c>
      <c r="T84" s="2">
        <v>0</v>
      </c>
      <c r="U84" s="2">
        <v>0</v>
      </c>
      <c r="V84" s="2">
        <v>0</v>
      </c>
      <c r="W84" s="2">
        <v>18084116</v>
      </c>
      <c r="X84" s="2">
        <v>2291120</v>
      </c>
      <c r="Y84" s="2">
        <v>97835</v>
      </c>
      <c r="Z84" s="2">
        <v>363081</v>
      </c>
      <c r="AA84" s="2">
        <v>4033851</v>
      </c>
      <c r="AB84" s="2">
        <v>90632132.621260181</v>
      </c>
      <c r="AC84" s="2">
        <v>0</v>
      </c>
      <c r="AD84" s="2">
        <v>1166800</v>
      </c>
      <c r="AE84" s="2">
        <v>765936.25</v>
      </c>
      <c r="AF84" s="2">
        <v>53087</v>
      </c>
      <c r="AG84" s="2">
        <v>18080990.82</v>
      </c>
      <c r="AH84" s="2">
        <v>835250</v>
      </c>
      <c r="AI84" s="2">
        <v>4033851</v>
      </c>
      <c r="AJ84" s="2">
        <v>24100665.07</v>
      </c>
    </row>
    <row r="85" spans="1:36" x14ac:dyDescent="0.25">
      <c r="A85" s="2">
        <v>273</v>
      </c>
      <c r="B85" s="2">
        <v>1</v>
      </c>
      <c r="C85" t="s">
        <v>86</v>
      </c>
      <c r="D85" s="2">
        <v>7324</v>
      </c>
      <c r="E85" s="2">
        <v>8013.4</v>
      </c>
      <c r="F85" s="2">
        <v>8362</v>
      </c>
      <c r="G85" s="2">
        <v>9162.7999999999993</v>
      </c>
      <c r="H85" s="2">
        <v>60172108</v>
      </c>
      <c r="I85" s="2">
        <v>207750</v>
      </c>
      <c r="J85" s="2">
        <v>261515</v>
      </c>
      <c r="K85" s="2">
        <v>234924</v>
      </c>
      <c r="L85" s="2">
        <v>0</v>
      </c>
      <c r="M85" s="2">
        <v>0</v>
      </c>
      <c r="N85" s="2">
        <v>51437.5836577972</v>
      </c>
      <c r="O85" s="2">
        <v>2110020</v>
      </c>
      <c r="P85" s="2">
        <v>658446.25</v>
      </c>
      <c r="Q85" s="2">
        <v>119116</v>
      </c>
      <c r="R85" s="2">
        <v>0</v>
      </c>
      <c r="S85" s="2">
        <v>0</v>
      </c>
      <c r="T85" s="2">
        <v>0</v>
      </c>
      <c r="U85" s="2">
        <v>0</v>
      </c>
      <c r="V85" s="2">
        <v>-7880</v>
      </c>
      <c r="W85" s="2">
        <v>18927248</v>
      </c>
      <c r="X85" s="2">
        <v>2216760</v>
      </c>
      <c r="Y85" s="2">
        <v>354191</v>
      </c>
      <c r="Z85" s="2">
        <v>388944</v>
      </c>
      <c r="AA85" s="2">
        <v>3885027</v>
      </c>
      <c r="AB85" s="2">
        <v>87362846.833657801</v>
      </c>
      <c r="AC85" s="2">
        <v>0</v>
      </c>
      <c r="AD85" s="2">
        <v>1177018</v>
      </c>
      <c r="AE85" s="2">
        <v>658446.25</v>
      </c>
      <c r="AF85" s="2">
        <v>0</v>
      </c>
      <c r="AG85" s="2">
        <v>18922776.030000001</v>
      </c>
      <c r="AH85" s="2">
        <v>808141</v>
      </c>
      <c r="AI85" s="2">
        <v>3885027</v>
      </c>
      <c r="AJ85" s="2">
        <v>24643267.280000001</v>
      </c>
    </row>
    <row r="86" spans="1:36" x14ac:dyDescent="0.25">
      <c r="A86" s="2">
        <v>276</v>
      </c>
      <c r="B86" s="2">
        <v>1</v>
      </c>
      <c r="C86" t="s">
        <v>87</v>
      </c>
      <c r="D86" s="2">
        <v>7406</v>
      </c>
      <c r="E86" s="2">
        <v>8134.4000000000005</v>
      </c>
      <c r="F86" s="2">
        <v>10931</v>
      </c>
      <c r="G86" s="2">
        <v>11930.6</v>
      </c>
      <c r="H86" s="2">
        <v>78348250</v>
      </c>
      <c r="I86" s="2">
        <v>29679</v>
      </c>
      <c r="J86" s="2">
        <v>132660</v>
      </c>
      <c r="K86" s="2">
        <v>113941</v>
      </c>
      <c r="L86" s="2">
        <v>0</v>
      </c>
      <c r="M86" s="2">
        <v>0</v>
      </c>
      <c r="N86" s="2">
        <v>0</v>
      </c>
      <c r="O86" s="2">
        <v>2726715</v>
      </c>
      <c r="P86" s="2">
        <v>856337.5</v>
      </c>
      <c r="Q86" s="2">
        <v>155098</v>
      </c>
      <c r="R86" s="2">
        <v>18492</v>
      </c>
      <c r="S86" s="2">
        <v>0</v>
      </c>
      <c r="T86" s="2">
        <v>0</v>
      </c>
      <c r="U86" s="2">
        <v>0</v>
      </c>
      <c r="V86" s="2">
        <v>0</v>
      </c>
      <c r="W86" s="2">
        <v>24644587</v>
      </c>
      <c r="X86" s="2">
        <v>2851940</v>
      </c>
      <c r="Y86" s="2">
        <v>0</v>
      </c>
      <c r="Z86" s="2">
        <v>450174</v>
      </c>
      <c r="AA86" s="2">
        <v>5058574</v>
      </c>
      <c r="AB86" s="2">
        <v>112534507.5</v>
      </c>
      <c r="AC86" s="2">
        <v>0</v>
      </c>
      <c r="AD86" s="2">
        <v>1062903</v>
      </c>
      <c r="AE86" s="2">
        <v>856337.5</v>
      </c>
      <c r="AF86" s="2">
        <v>18492</v>
      </c>
      <c r="AG86" s="2">
        <v>24470026.20151826</v>
      </c>
      <c r="AH86" s="2">
        <v>1039702</v>
      </c>
      <c r="AI86" s="2">
        <v>5058574</v>
      </c>
      <c r="AJ86" s="2">
        <v>31466332.70151826</v>
      </c>
    </row>
    <row r="87" spans="1:36" x14ac:dyDescent="0.25">
      <c r="A87" s="2">
        <v>277</v>
      </c>
      <c r="B87" s="2">
        <v>1</v>
      </c>
      <c r="C87" t="s">
        <v>88</v>
      </c>
      <c r="D87" s="2">
        <v>2745</v>
      </c>
      <c r="E87" s="2">
        <v>3021.6000000000004</v>
      </c>
      <c r="F87" s="2">
        <v>2537</v>
      </c>
      <c r="G87" s="2">
        <v>2795.8</v>
      </c>
      <c r="H87" s="2">
        <v>18360019</v>
      </c>
      <c r="I87" s="2">
        <v>67544</v>
      </c>
      <c r="J87" s="2">
        <v>196056</v>
      </c>
      <c r="K87" s="2">
        <v>14431</v>
      </c>
      <c r="L87" s="2">
        <v>0</v>
      </c>
      <c r="M87" s="2">
        <v>0</v>
      </c>
      <c r="N87" s="2">
        <v>71165</v>
      </c>
      <c r="O87" s="2">
        <v>645557</v>
      </c>
      <c r="P87" s="2">
        <v>301752.5</v>
      </c>
      <c r="Q87" s="2">
        <v>36345</v>
      </c>
      <c r="R87" s="2">
        <v>12162</v>
      </c>
      <c r="S87" s="2">
        <v>0</v>
      </c>
      <c r="T87" s="2">
        <v>0</v>
      </c>
      <c r="U87" s="2">
        <v>0</v>
      </c>
      <c r="V87" s="2">
        <v>0</v>
      </c>
      <c r="W87" s="2">
        <v>3905816</v>
      </c>
      <c r="X87" s="2">
        <v>0</v>
      </c>
      <c r="Y87" s="2">
        <v>0</v>
      </c>
      <c r="Z87" s="2">
        <v>95907</v>
      </c>
      <c r="AA87" s="2">
        <v>1185419</v>
      </c>
      <c r="AB87" s="2">
        <v>24892173.5</v>
      </c>
      <c r="AC87" s="2">
        <v>0</v>
      </c>
      <c r="AD87" s="2">
        <v>471008</v>
      </c>
      <c r="AE87" s="2">
        <v>301752.5</v>
      </c>
      <c r="AF87" s="2">
        <v>12162</v>
      </c>
      <c r="AG87" s="2">
        <v>3868818.86</v>
      </c>
      <c r="AH87" s="2">
        <v>0</v>
      </c>
      <c r="AI87" s="2">
        <v>1185419</v>
      </c>
      <c r="AJ87" s="2">
        <v>5839160.3599999994</v>
      </c>
    </row>
    <row r="88" spans="1:36" x14ac:dyDescent="0.25">
      <c r="A88" s="2">
        <v>278</v>
      </c>
      <c r="B88" s="2">
        <v>1</v>
      </c>
      <c r="C88" t="s">
        <v>89</v>
      </c>
      <c r="D88" s="2">
        <v>2046</v>
      </c>
      <c r="E88" s="2">
        <v>2243.6000000000004</v>
      </c>
      <c r="F88" s="2">
        <v>2987</v>
      </c>
      <c r="G88" s="2">
        <v>3276.4</v>
      </c>
      <c r="H88" s="2">
        <v>21516119</v>
      </c>
      <c r="I88" s="2">
        <v>30702</v>
      </c>
      <c r="J88" s="2">
        <v>41388</v>
      </c>
      <c r="K88" s="2">
        <v>14374</v>
      </c>
      <c r="L88" s="2">
        <v>0</v>
      </c>
      <c r="M88" s="2">
        <v>0</v>
      </c>
      <c r="N88" s="2">
        <v>219129.91119571004</v>
      </c>
      <c r="O88" s="2">
        <v>740422</v>
      </c>
      <c r="P88" s="2">
        <v>235290</v>
      </c>
      <c r="Q88" s="2">
        <v>42593</v>
      </c>
      <c r="R88" s="2">
        <v>2850</v>
      </c>
      <c r="S88" s="2">
        <v>0</v>
      </c>
      <c r="T88" s="2">
        <v>0</v>
      </c>
      <c r="U88" s="2">
        <v>0</v>
      </c>
      <c r="V88" s="2">
        <v>0</v>
      </c>
      <c r="W88" s="2">
        <v>6767935</v>
      </c>
      <c r="X88" s="2">
        <v>765440</v>
      </c>
      <c r="Y88" s="2">
        <v>0</v>
      </c>
      <c r="Z88" s="2">
        <v>115056</v>
      </c>
      <c r="AA88" s="2">
        <v>1389194</v>
      </c>
      <c r="AB88" s="2">
        <v>31115052.91119571</v>
      </c>
      <c r="AC88" s="2">
        <v>0</v>
      </c>
      <c r="AD88" s="2">
        <v>425344</v>
      </c>
      <c r="AE88" s="2">
        <v>235290</v>
      </c>
      <c r="AF88" s="2">
        <v>2850</v>
      </c>
      <c r="AG88" s="2">
        <v>6695118.082813954</v>
      </c>
      <c r="AH88" s="2">
        <v>279049</v>
      </c>
      <c r="AI88" s="2">
        <v>1389194</v>
      </c>
      <c r="AJ88" s="2">
        <v>8747796.082813954</v>
      </c>
    </row>
    <row r="89" spans="1:36" x14ac:dyDescent="0.25">
      <c r="A89" s="2">
        <v>279</v>
      </c>
      <c r="B89" s="2">
        <v>1</v>
      </c>
      <c r="C89" t="s">
        <v>90</v>
      </c>
      <c r="D89" s="2">
        <v>26225</v>
      </c>
      <c r="E89" s="2">
        <v>28728.400000000001</v>
      </c>
      <c r="F89" s="2">
        <v>21419</v>
      </c>
      <c r="G89" s="2">
        <v>23596.399999999998</v>
      </c>
      <c r="H89" s="2">
        <v>154957559</v>
      </c>
      <c r="I89" s="2">
        <v>994745</v>
      </c>
      <c r="J89" s="2">
        <v>16998684</v>
      </c>
      <c r="K89" s="2">
        <v>1722889</v>
      </c>
      <c r="L89" s="2">
        <v>0</v>
      </c>
      <c r="M89" s="2">
        <v>0</v>
      </c>
      <c r="N89" s="2">
        <v>0</v>
      </c>
      <c r="O89" s="2">
        <v>5352009</v>
      </c>
      <c r="P89" s="2">
        <v>1989782.5</v>
      </c>
      <c r="Q89" s="2">
        <v>306753</v>
      </c>
      <c r="R89" s="2">
        <v>773254</v>
      </c>
      <c r="S89" s="2">
        <v>0</v>
      </c>
      <c r="T89" s="2">
        <v>0</v>
      </c>
      <c r="U89" s="2">
        <v>0</v>
      </c>
      <c r="V89" s="2">
        <v>0</v>
      </c>
      <c r="W89" s="2">
        <v>42552096</v>
      </c>
      <c r="X89" s="2">
        <v>5621980</v>
      </c>
      <c r="Y89" s="2">
        <v>0</v>
      </c>
      <c r="Z89" s="2">
        <v>898667</v>
      </c>
      <c r="AA89" s="2">
        <v>10004874</v>
      </c>
      <c r="AB89" s="2">
        <v>236551312.5</v>
      </c>
      <c r="AC89" s="2">
        <v>0</v>
      </c>
      <c r="AD89" s="2">
        <v>2060747</v>
      </c>
      <c r="AE89" s="2">
        <v>1989782.5</v>
      </c>
      <c r="AF89" s="2">
        <v>773254</v>
      </c>
      <c r="AG89" s="2">
        <v>40200444</v>
      </c>
      <c r="AH89" s="2">
        <v>2049547</v>
      </c>
      <c r="AI89" s="2">
        <v>10004874</v>
      </c>
      <c r="AJ89" s="2">
        <v>55029101.5</v>
      </c>
    </row>
    <row r="90" spans="1:36" x14ac:dyDescent="0.25">
      <c r="A90" s="2">
        <v>280</v>
      </c>
      <c r="B90" s="2">
        <v>1</v>
      </c>
      <c r="C90" t="s">
        <v>91</v>
      </c>
      <c r="D90" s="2">
        <v>4683</v>
      </c>
      <c r="E90" s="2">
        <v>5152</v>
      </c>
      <c r="F90" s="2">
        <v>4241</v>
      </c>
      <c r="G90" s="2">
        <v>4697.2</v>
      </c>
      <c r="H90" s="2">
        <v>30846512</v>
      </c>
      <c r="I90" s="2">
        <v>662140</v>
      </c>
      <c r="J90" s="2">
        <v>5614593</v>
      </c>
      <c r="K90" s="2">
        <v>906300</v>
      </c>
      <c r="L90" s="2">
        <v>0</v>
      </c>
      <c r="M90" s="2">
        <v>0</v>
      </c>
      <c r="N90" s="2">
        <v>0</v>
      </c>
      <c r="O90" s="2">
        <v>1130265</v>
      </c>
      <c r="P90" s="2">
        <v>503600</v>
      </c>
      <c r="Q90" s="2">
        <v>61064</v>
      </c>
      <c r="R90" s="2">
        <v>0</v>
      </c>
      <c r="S90" s="2">
        <v>0</v>
      </c>
      <c r="T90" s="2">
        <v>0</v>
      </c>
      <c r="U90" s="2">
        <v>106411</v>
      </c>
      <c r="V90" s="2">
        <v>-7880</v>
      </c>
      <c r="W90" s="2">
        <v>6644659</v>
      </c>
      <c r="X90" s="2">
        <v>1095900</v>
      </c>
      <c r="Y90" s="2">
        <v>0</v>
      </c>
      <c r="Z90" s="2">
        <v>176453</v>
      </c>
      <c r="AA90" s="2">
        <v>1991613</v>
      </c>
      <c r="AB90" s="2">
        <v>48635730</v>
      </c>
      <c r="AC90" s="2">
        <v>0</v>
      </c>
      <c r="AD90" s="2">
        <v>648266</v>
      </c>
      <c r="AE90" s="2">
        <v>503600</v>
      </c>
      <c r="AF90" s="2">
        <v>0</v>
      </c>
      <c r="AG90" s="2">
        <v>6644436.3600000003</v>
      </c>
      <c r="AH90" s="2">
        <v>399521</v>
      </c>
      <c r="AI90" s="2">
        <v>1991613</v>
      </c>
      <c r="AJ90" s="2">
        <v>9787915.3599999994</v>
      </c>
    </row>
    <row r="91" spans="1:36" x14ac:dyDescent="0.25">
      <c r="A91" s="2">
        <v>281</v>
      </c>
      <c r="B91" s="2">
        <v>1</v>
      </c>
      <c r="C91" t="s">
        <v>92</v>
      </c>
      <c r="D91" s="2">
        <v>12198</v>
      </c>
      <c r="E91" s="2">
        <v>13369.75</v>
      </c>
      <c r="F91" s="2">
        <v>11599</v>
      </c>
      <c r="G91" s="2">
        <v>12699.350000000002</v>
      </c>
      <c r="H91" s="2">
        <v>83396631</v>
      </c>
      <c r="I91" s="2">
        <v>778807</v>
      </c>
      <c r="J91" s="2">
        <v>12569617</v>
      </c>
      <c r="K91" s="2">
        <v>956094</v>
      </c>
      <c r="L91" s="2">
        <v>0</v>
      </c>
      <c r="M91" s="2">
        <v>0</v>
      </c>
      <c r="N91" s="2">
        <v>0</v>
      </c>
      <c r="O91" s="2">
        <v>2998861</v>
      </c>
      <c r="P91" s="2">
        <v>899284.25</v>
      </c>
      <c r="Q91" s="2">
        <v>165092</v>
      </c>
      <c r="R91" s="2">
        <v>244970</v>
      </c>
      <c r="S91" s="2">
        <v>0</v>
      </c>
      <c r="T91" s="2">
        <v>0</v>
      </c>
      <c r="U91" s="2">
        <v>0</v>
      </c>
      <c r="V91" s="2">
        <v>-3612</v>
      </c>
      <c r="W91" s="2">
        <v>26232565</v>
      </c>
      <c r="X91" s="2">
        <v>3130920</v>
      </c>
      <c r="Y91" s="2">
        <v>568987</v>
      </c>
      <c r="Z91" s="2">
        <v>530817</v>
      </c>
      <c r="AA91" s="2">
        <v>5384524</v>
      </c>
      <c r="AB91" s="2">
        <v>134722637.25</v>
      </c>
      <c r="AC91" s="2">
        <v>0</v>
      </c>
      <c r="AD91" s="2">
        <v>1254261</v>
      </c>
      <c r="AE91" s="2">
        <v>899284.25</v>
      </c>
      <c r="AF91" s="2">
        <v>244970</v>
      </c>
      <c r="AG91" s="2">
        <v>25615777</v>
      </c>
      <c r="AH91" s="2">
        <v>1141407</v>
      </c>
      <c r="AI91" s="2">
        <v>5384524</v>
      </c>
      <c r="AJ91" s="2">
        <v>33398816.25</v>
      </c>
    </row>
    <row r="92" spans="1:36" x14ac:dyDescent="0.25">
      <c r="A92" s="2">
        <v>282</v>
      </c>
      <c r="B92" s="2">
        <v>1</v>
      </c>
      <c r="C92" t="s">
        <v>93</v>
      </c>
      <c r="D92" s="2">
        <v>1464</v>
      </c>
      <c r="E92" s="2">
        <v>1587.8000000000002</v>
      </c>
      <c r="F92" s="2">
        <v>1810</v>
      </c>
      <c r="G92" s="2">
        <v>2002.3999999999999</v>
      </c>
      <c r="H92" s="2">
        <v>13149761</v>
      </c>
      <c r="I92" s="2">
        <v>0</v>
      </c>
      <c r="J92" s="2">
        <v>368081</v>
      </c>
      <c r="K92" s="2">
        <v>95134</v>
      </c>
      <c r="L92" s="2">
        <v>0</v>
      </c>
      <c r="M92" s="2">
        <v>0</v>
      </c>
      <c r="N92" s="2">
        <v>0</v>
      </c>
      <c r="O92" s="2">
        <v>471570</v>
      </c>
      <c r="P92" s="2">
        <v>243228.75</v>
      </c>
      <c r="Q92" s="2">
        <v>26031</v>
      </c>
      <c r="R92" s="2">
        <v>5907</v>
      </c>
      <c r="S92" s="2">
        <v>0</v>
      </c>
      <c r="T92" s="2">
        <v>0</v>
      </c>
      <c r="U92" s="2">
        <v>0</v>
      </c>
      <c r="V92" s="2">
        <v>0</v>
      </c>
      <c r="W92" s="2">
        <v>2300978</v>
      </c>
      <c r="X92" s="2">
        <v>477620</v>
      </c>
      <c r="Y92" s="2">
        <v>1839</v>
      </c>
      <c r="Z92" s="2">
        <v>64838</v>
      </c>
      <c r="AA92" s="2">
        <v>849018</v>
      </c>
      <c r="AB92" s="2">
        <v>17576385.75</v>
      </c>
      <c r="AC92" s="2">
        <v>0</v>
      </c>
      <c r="AD92" s="2">
        <v>130374</v>
      </c>
      <c r="AE92" s="2">
        <v>243228.75</v>
      </c>
      <c r="AF92" s="2">
        <v>5907</v>
      </c>
      <c r="AG92" s="2">
        <v>2196317</v>
      </c>
      <c r="AH92" s="2">
        <v>174121</v>
      </c>
      <c r="AI92" s="2">
        <v>849018</v>
      </c>
      <c r="AJ92" s="2">
        <v>3424844.75</v>
      </c>
    </row>
    <row r="93" spans="1:36" x14ac:dyDescent="0.25">
      <c r="A93" s="2">
        <v>283</v>
      </c>
      <c r="B93" s="2">
        <v>1</v>
      </c>
      <c r="C93" t="s">
        <v>94</v>
      </c>
      <c r="D93" s="2">
        <v>4417</v>
      </c>
      <c r="E93" s="2">
        <v>4804.5999999999995</v>
      </c>
      <c r="F93" s="2">
        <v>4653</v>
      </c>
      <c r="G93" s="2">
        <v>5083.8</v>
      </c>
      <c r="H93" s="2">
        <v>33385315</v>
      </c>
      <c r="I93" s="2">
        <v>448249</v>
      </c>
      <c r="J93" s="2">
        <v>2314887</v>
      </c>
      <c r="K93" s="2">
        <v>326168</v>
      </c>
      <c r="L93" s="2">
        <v>0</v>
      </c>
      <c r="M93" s="2">
        <v>0</v>
      </c>
      <c r="N93" s="2">
        <v>0</v>
      </c>
      <c r="O93" s="2">
        <v>1218691</v>
      </c>
      <c r="P93" s="2">
        <v>254190</v>
      </c>
      <c r="Q93" s="2">
        <v>66089</v>
      </c>
      <c r="R93" s="2">
        <v>111234</v>
      </c>
      <c r="S93" s="2">
        <v>0</v>
      </c>
      <c r="T93" s="2">
        <v>0</v>
      </c>
      <c r="U93" s="2">
        <v>0</v>
      </c>
      <c r="V93" s="2">
        <v>0</v>
      </c>
      <c r="W93" s="2">
        <v>10798449</v>
      </c>
      <c r="X93" s="2">
        <v>1223820</v>
      </c>
      <c r="Y93" s="2">
        <v>42665</v>
      </c>
      <c r="Z93" s="2">
        <v>204212</v>
      </c>
      <c r="AA93" s="2">
        <v>2155531</v>
      </c>
      <c r="AB93" s="2">
        <v>51325680</v>
      </c>
      <c r="AC93" s="2">
        <v>0</v>
      </c>
      <c r="AD93" s="2">
        <v>785667</v>
      </c>
      <c r="AE93" s="2">
        <v>254190</v>
      </c>
      <c r="AF93" s="2">
        <v>111234</v>
      </c>
      <c r="AG93" s="2">
        <v>10797512.25</v>
      </c>
      <c r="AH93" s="2">
        <v>446155</v>
      </c>
      <c r="AI93" s="2">
        <v>2155531</v>
      </c>
      <c r="AJ93" s="2">
        <v>14104134.25</v>
      </c>
    </row>
    <row r="94" spans="1:36" x14ac:dyDescent="0.25">
      <c r="A94" s="2">
        <v>284</v>
      </c>
      <c r="B94" s="2">
        <v>1</v>
      </c>
      <c r="C94" t="s">
        <v>95</v>
      </c>
      <c r="D94" s="2">
        <v>12865</v>
      </c>
      <c r="E94" s="2">
        <v>14001.599999999999</v>
      </c>
      <c r="F94" s="2">
        <v>12736</v>
      </c>
      <c r="G94" s="2">
        <v>13861.199999999999</v>
      </c>
      <c r="H94" s="2">
        <v>91026500</v>
      </c>
      <c r="I94" s="2">
        <v>307020</v>
      </c>
      <c r="J94" s="2">
        <v>705520</v>
      </c>
      <c r="K94" s="2">
        <v>210636</v>
      </c>
      <c r="L94" s="2">
        <v>0</v>
      </c>
      <c r="M94" s="2">
        <v>0</v>
      </c>
      <c r="N94" s="2">
        <v>178994.12006024524</v>
      </c>
      <c r="O94" s="2">
        <v>3087777</v>
      </c>
      <c r="P94" s="2">
        <v>995188.75</v>
      </c>
      <c r="Q94" s="2">
        <v>180196</v>
      </c>
      <c r="R94" s="2">
        <v>16356</v>
      </c>
      <c r="S94" s="2">
        <v>0</v>
      </c>
      <c r="T94" s="2">
        <v>0</v>
      </c>
      <c r="U94" s="2">
        <v>0</v>
      </c>
      <c r="V94" s="2">
        <v>0</v>
      </c>
      <c r="W94" s="2">
        <v>28632554</v>
      </c>
      <c r="X94" s="2">
        <v>3200080</v>
      </c>
      <c r="Y94" s="2">
        <v>0</v>
      </c>
      <c r="Z94" s="2">
        <v>587513</v>
      </c>
      <c r="AA94" s="2">
        <v>5877149</v>
      </c>
      <c r="AB94" s="2">
        <v>131805403.87006025</v>
      </c>
      <c r="AC94" s="2">
        <v>0</v>
      </c>
      <c r="AD94" s="2">
        <v>1568694</v>
      </c>
      <c r="AE94" s="2">
        <v>995188.75</v>
      </c>
      <c r="AF94" s="2">
        <v>16356</v>
      </c>
      <c r="AG94" s="2">
        <v>28602818.359999999</v>
      </c>
      <c r="AH94" s="2">
        <v>1166620</v>
      </c>
      <c r="AI94" s="2">
        <v>5877149</v>
      </c>
      <c r="AJ94" s="2">
        <v>37060206.109999999</v>
      </c>
    </row>
    <row r="95" spans="1:36" x14ac:dyDescent="0.25">
      <c r="A95" s="2">
        <v>286</v>
      </c>
      <c r="B95" s="2">
        <v>1</v>
      </c>
      <c r="C95" t="s">
        <v>96</v>
      </c>
      <c r="D95" s="2">
        <v>1979</v>
      </c>
      <c r="E95" s="2">
        <v>2199.6000000000004</v>
      </c>
      <c r="F95" s="2">
        <v>2349</v>
      </c>
      <c r="G95" s="2">
        <v>2633.4</v>
      </c>
      <c r="H95" s="2">
        <v>17293538</v>
      </c>
      <c r="I95" s="2">
        <v>486115</v>
      </c>
      <c r="J95" s="2">
        <v>5273977</v>
      </c>
      <c r="K95" s="2">
        <v>310050</v>
      </c>
      <c r="L95" s="2">
        <v>0</v>
      </c>
      <c r="M95" s="2">
        <v>0</v>
      </c>
      <c r="N95" s="2">
        <v>1956.5244212832581</v>
      </c>
      <c r="O95" s="2">
        <v>586179</v>
      </c>
      <c r="P95" s="2">
        <v>408253.75</v>
      </c>
      <c r="Q95" s="2">
        <v>34234</v>
      </c>
      <c r="R95" s="2">
        <v>38527</v>
      </c>
      <c r="S95" s="2">
        <v>0</v>
      </c>
      <c r="T95" s="2">
        <v>0</v>
      </c>
      <c r="U95" s="2">
        <v>0</v>
      </c>
      <c r="V95" s="2">
        <v>0</v>
      </c>
      <c r="W95" s="2">
        <v>1367683</v>
      </c>
      <c r="X95" s="2">
        <v>646620</v>
      </c>
      <c r="Y95" s="2">
        <v>294240</v>
      </c>
      <c r="Z95" s="2">
        <v>122991</v>
      </c>
      <c r="AA95" s="2">
        <v>1116562</v>
      </c>
      <c r="AB95" s="2">
        <v>27334306.274421282</v>
      </c>
      <c r="AC95" s="2">
        <v>0</v>
      </c>
      <c r="AD95" s="2">
        <v>90000</v>
      </c>
      <c r="AE95" s="2">
        <v>259799</v>
      </c>
      <c r="AF95" s="2">
        <v>24517</v>
      </c>
      <c r="AG95" s="2">
        <v>658968</v>
      </c>
      <c r="AH95" s="2">
        <v>135945</v>
      </c>
      <c r="AI95" s="2">
        <v>710543</v>
      </c>
      <c r="AJ95" s="2">
        <v>1743827</v>
      </c>
    </row>
    <row r="96" spans="1:36" x14ac:dyDescent="0.25">
      <c r="A96" s="2">
        <v>294</v>
      </c>
      <c r="B96" s="2">
        <v>1</v>
      </c>
      <c r="C96" t="s">
        <v>97</v>
      </c>
      <c r="D96" s="2">
        <v>425</v>
      </c>
      <c r="E96" s="2">
        <v>469</v>
      </c>
      <c r="F96" s="2">
        <v>1951</v>
      </c>
      <c r="G96" s="2">
        <v>2192.5500000000002</v>
      </c>
      <c r="H96" s="2">
        <v>14398476</v>
      </c>
      <c r="I96" s="2">
        <v>0</v>
      </c>
      <c r="J96" s="2">
        <v>636010</v>
      </c>
      <c r="K96" s="2">
        <v>14530</v>
      </c>
      <c r="L96" s="2">
        <v>0</v>
      </c>
      <c r="M96" s="2">
        <v>0</v>
      </c>
      <c r="N96" s="2">
        <v>559048</v>
      </c>
      <c r="O96" s="2">
        <v>531693</v>
      </c>
      <c r="P96" s="2">
        <v>365025.5</v>
      </c>
      <c r="Q96" s="2">
        <v>28503</v>
      </c>
      <c r="R96" s="2">
        <v>42974</v>
      </c>
      <c r="S96" s="2">
        <v>0</v>
      </c>
      <c r="T96" s="2">
        <v>0</v>
      </c>
      <c r="U96" s="2">
        <v>0</v>
      </c>
      <c r="V96" s="2">
        <v>0</v>
      </c>
      <c r="W96" s="2">
        <v>657765</v>
      </c>
      <c r="X96" s="2">
        <v>326959</v>
      </c>
      <c r="Y96" s="2">
        <v>0</v>
      </c>
      <c r="Z96" s="2">
        <v>110178</v>
      </c>
      <c r="AA96" s="2">
        <v>390274</v>
      </c>
      <c r="AB96" s="2">
        <v>17734476.5</v>
      </c>
      <c r="AC96" s="2">
        <v>0</v>
      </c>
      <c r="AD96" s="2">
        <v>37169</v>
      </c>
      <c r="AE96" s="2">
        <v>255354</v>
      </c>
      <c r="AF96" s="2">
        <v>30062</v>
      </c>
      <c r="AG96" s="2">
        <v>266672</v>
      </c>
      <c r="AH96" s="2">
        <v>0</v>
      </c>
      <c r="AI96" s="2">
        <v>273016</v>
      </c>
      <c r="AJ96" s="2">
        <v>862273</v>
      </c>
    </row>
    <row r="97" spans="1:36" x14ac:dyDescent="0.25">
      <c r="A97" s="2">
        <v>297</v>
      </c>
      <c r="B97" s="2">
        <v>1</v>
      </c>
      <c r="C97" t="s">
        <v>98</v>
      </c>
      <c r="D97" s="2">
        <v>327</v>
      </c>
      <c r="E97" s="2">
        <v>361</v>
      </c>
      <c r="F97" s="2">
        <v>349</v>
      </c>
      <c r="G97" s="2">
        <v>385.40000000000003</v>
      </c>
      <c r="H97" s="2">
        <v>2530922</v>
      </c>
      <c r="I97" s="2">
        <v>0</v>
      </c>
      <c r="J97" s="2">
        <v>90584</v>
      </c>
      <c r="K97" s="2">
        <v>0</v>
      </c>
      <c r="L97" s="2">
        <v>125489</v>
      </c>
      <c r="M97" s="2">
        <v>0</v>
      </c>
      <c r="N97" s="2">
        <v>83626</v>
      </c>
      <c r="O97" s="2">
        <v>91872</v>
      </c>
      <c r="P97" s="2">
        <v>46225</v>
      </c>
      <c r="Q97" s="2">
        <v>5010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469225</v>
      </c>
      <c r="X97" s="2">
        <v>93860</v>
      </c>
      <c r="Y97" s="2">
        <v>12137</v>
      </c>
      <c r="Z97" s="2">
        <v>12116</v>
      </c>
      <c r="AA97" s="2">
        <v>163410</v>
      </c>
      <c r="AB97" s="2">
        <v>3630616</v>
      </c>
      <c r="AC97" s="2">
        <v>0</v>
      </c>
      <c r="AD97" s="2">
        <v>25497</v>
      </c>
      <c r="AE97" s="2">
        <v>28351</v>
      </c>
      <c r="AF97" s="2">
        <v>0</v>
      </c>
      <c r="AG97" s="2">
        <v>326151</v>
      </c>
      <c r="AH97" s="2">
        <v>34218</v>
      </c>
      <c r="AI97" s="2">
        <v>100224</v>
      </c>
      <c r="AJ97" s="2">
        <v>480223</v>
      </c>
    </row>
    <row r="98" spans="1:36" x14ac:dyDescent="0.25">
      <c r="A98" s="2">
        <v>299</v>
      </c>
      <c r="B98" s="2">
        <v>1</v>
      </c>
      <c r="C98" t="s">
        <v>99</v>
      </c>
      <c r="D98" s="2">
        <v>733</v>
      </c>
      <c r="E98" s="2">
        <v>813.39999999999986</v>
      </c>
      <c r="F98" s="2">
        <v>683</v>
      </c>
      <c r="G98" s="2">
        <v>759.4</v>
      </c>
      <c r="H98" s="2">
        <v>4986980</v>
      </c>
      <c r="I98" s="2">
        <v>0</v>
      </c>
      <c r="J98" s="2">
        <v>177085</v>
      </c>
      <c r="K98" s="2">
        <v>0</v>
      </c>
      <c r="L98" s="2">
        <v>86324</v>
      </c>
      <c r="M98" s="2">
        <v>0</v>
      </c>
      <c r="N98" s="2">
        <v>196863.9936540685</v>
      </c>
      <c r="O98" s="2">
        <v>166085</v>
      </c>
      <c r="P98" s="2">
        <v>109092.5</v>
      </c>
      <c r="Q98" s="2">
        <v>9872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577144</v>
      </c>
      <c r="X98" s="2">
        <v>183560</v>
      </c>
      <c r="Y98" s="2">
        <v>27217</v>
      </c>
      <c r="Z98" s="2">
        <v>25630</v>
      </c>
      <c r="AA98" s="2">
        <v>321986</v>
      </c>
      <c r="AB98" s="2">
        <v>6684279.4936540686</v>
      </c>
      <c r="AC98" s="2">
        <v>0</v>
      </c>
      <c r="AD98" s="2">
        <v>59619</v>
      </c>
      <c r="AE98" s="2">
        <v>94866</v>
      </c>
      <c r="AF98" s="2">
        <v>0</v>
      </c>
      <c r="AG98" s="2">
        <v>418582</v>
      </c>
      <c r="AH98" s="2">
        <v>66919</v>
      </c>
      <c r="AI98" s="2">
        <v>279995</v>
      </c>
      <c r="AJ98" s="2">
        <v>853062</v>
      </c>
    </row>
    <row r="99" spans="1:36" x14ac:dyDescent="0.25">
      <c r="A99" s="2">
        <v>300</v>
      </c>
      <c r="B99" s="2">
        <v>1</v>
      </c>
      <c r="C99" t="s">
        <v>100</v>
      </c>
      <c r="D99" s="2">
        <v>961</v>
      </c>
      <c r="E99" s="2">
        <v>1073.1999999999998</v>
      </c>
      <c r="F99" s="2">
        <v>1024</v>
      </c>
      <c r="G99" s="2">
        <v>1132.1999999999998</v>
      </c>
      <c r="H99" s="2">
        <v>7435157</v>
      </c>
      <c r="I99" s="2">
        <v>0</v>
      </c>
      <c r="J99" s="2">
        <v>155413</v>
      </c>
      <c r="K99" s="2">
        <v>0</v>
      </c>
      <c r="L99" s="2">
        <v>0</v>
      </c>
      <c r="M99" s="2">
        <v>0</v>
      </c>
      <c r="N99" s="2">
        <v>158236</v>
      </c>
      <c r="O99" s="2">
        <v>260218</v>
      </c>
      <c r="P99" s="2">
        <v>137535</v>
      </c>
      <c r="Q99" s="2">
        <v>14719</v>
      </c>
      <c r="R99" s="2">
        <v>0</v>
      </c>
      <c r="S99" s="2">
        <v>0</v>
      </c>
      <c r="T99" s="2">
        <v>0</v>
      </c>
      <c r="U99" s="2">
        <v>46502</v>
      </c>
      <c r="V99" s="2">
        <v>0</v>
      </c>
      <c r="W99" s="2">
        <v>1344940</v>
      </c>
      <c r="X99" s="2">
        <v>283140</v>
      </c>
      <c r="Y99" s="2">
        <v>121006</v>
      </c>
      <c r="Z99" s="2">
        <v>34856</v>
      </c>
      <c r="AA99" s="2">
        <v>480053</v>
      </c>
      <c r="AB99" s="2">
        <v>10188635</v>
      </c>
      <c r="AC99" s="2">
        <v>0</v>
      </c>
      <c r="AD99" s="2">
        <v>84880</v>
      </c>
      <c r="AE99" s="2">
        <v>137535</v>
      </c>
      <c r="AF99" s="2">
        <v>0</v>
      </c>
      <c r="AG99" s="2">
        <v>1253710</v>
      </c>
      <c r="AH99" s="2">
        <v>103221</v>
      </c>
      <c r="AI99" s="2">
        <v>480053</v>
      </c>
      <c r="AJ99" s="2">
        <v>1956178</v>
      </c>
    </row>
    <row r="100" spans="1:36" x14ac:dyDescent="0.25">
      <c r="A100" s="2">
        <v>306</v>
      </c>
      <c r="B100" s="2">
        <v>1</v>
      </c>
      <c r="C100" t="s">
        <v>101</v>
      </c>
      <c r="D100" s="2">
        <v>166</v>
      </c>
      <c r="E100" s="2">
        <v>193.8</v>
      </c>
      <c r="F100" s="2">
        <v>297</v>
      </c>
      <c r="G100" s="2">
        <v>337.2</v>
      </c>
      <c r="H100" s="2">
        <v>2214392</v>
      </c>
      <c r="I100" s="2">
        <v>0</v>
      </c>
      <c r="J100" s="2">
        <v>392191</v>
      </c>
      <c r="K100" s="2">
        <v>0</v>
      </c>
      <c r="L100" s="2">
        <v>119005</v>
      </c>
      <c r="M100" s="2">
        <v>32661</v>
      </c>
      <c r="N100" s="2">
        <v>147056.65997728414</v>
      </c>
      <c r="O100" s="2">
        <v>73810</v>
      </c>
      <c r="P100" s="2">
        <v>55607.5</v>
      </c>
      <c r="Q100" s="2">
        <v>4384</v>
      </c>
      <c r="R100" s="2">
        <v>16863</v>
      </c>
      <c r="S100" s="2">
        <v>0</v>
      </c>
      <c r="T100" s="2">
        <v>0</v>
      </c>
      <c r="U100" s="2">
        <v>0</v>
      </c>
      <c r="V100" s="2">
        <v>0</v>
      </c>
      <c r="W100" s="2">
        <v>101160</v>
      </c>
      <c r="X100" s="2">
        <v>0</v>
      </c>
      <c r="Y100" s="2">
        <v>8827</v>
      </c>
      <c r="Z100" s="2">
        <v>11057</v>
      </c>
      <c r="AA100" s="2">
        <v>101160</v>
      </c>
      <c r="AB100" s="2">
        <v>3278174.1599772843</v>
      </c>
      <c r="AC100" s="2">
        <v>0</v>
      </c>
      <c r="AD100" s="2">
        <v>29042</v>
      </c>
      <c r="AE100" s="2">
        <v>55607.5</v>
      </c>
      <c r="AF100" s="2">
        <v>16863</v>
      </c>
      <c r="AG100" s="2">
        <v>73040</v>
      </c>
      <c r="AH100" s="2">
        <v>0</v>
      </c>
      <c r="AI100" s="2">
        <v>101160</v>
      </c>
      <c r="AJ100" s="2">
        <v>275712.5</v>
      </c>
    </row>
    <row r="101" spans="1:36" x14ac:dyDescent="0.25">
      <c r="A101" s="2">
        <v>308</v>
      </c>
      <c r="B101" s="2">
        <v>1</v>
      </c>
      <c r="C101" t="s">
        <v>102</v>
      </c>
      <c r="D101" s="2">
        <v>306</v>
      </c>
      <c r="E101" s="2">
        <v>356.59999999999997</v>
      </c>
      <c r="F101" s="2">
        <v>586</v>
      </c>
      <c r="G101" s="2">
        <v>664.6</v>
      </c>
      <c r="H101" s="2">
        <v>4364428</v>
      </c>
      <c r="I101" s="2">
        <v>18421</v>
      </c>
      <c r="J101" s="2">
        <v>451715</v>
      </c>
      <c r="K101" s="2">
        <v>0</v>
      </c>
      <c r="L101" s="2">
        <v>111250</v>
      </c>
      <c r="M101" s="2">
        <v>0</v>
      </c>
      <c r="N101" s="2">
        <v>177391</v>
      </c>
      <c r="O101" s="2">
        <v>145279</v>
      </c>
      <c r="P101" s="2">
        <v>109402.5</v>
      </c>
      <c r="Q101" s="2">
        <v>8640</v>
      </c>
      <c r="R101" s="2">
        <v>37012</v>
      </c>
      <c r="S101" s="2">
        <v>0</v>
      </c>
      <c r="T101" s="2">
        <v>0</v>
      </c>
      <c r="U101" s="2">
        <v>0</v>
      </c>
      <c r="V101" s="2">
        <v>0</v>
      </c>
      <c r="W101" s="2">
        <v>199380</v>
      </c>
      <c r="X101" s="2">
        <v>0</v>
      </c>
      <c r="Y101" s="2">
        <v>11402</v>
      </c>
      <c r="Z101" s="2">
        <v>27978</v>
      </c>
      <c r="AA101" s="2">
        <v>281790</v>
      </c>
      <c r="AB101" s="2">
        <v>5944088.5</v>
      </c>
      <c r="AC101" s="2">
        <v>0</v>
      </c>
      <c r="AD101" s="2">
        <v>63099</v>
      </c>
      <c r="AE101" s="2">
        <v>109402.5</v>
      </c>
      <c r="AF101" s="2">
        <v>37012</v>
      </c>
      <c r="AG101" s="2">
        <v>77101.055109485023</v>
      </c>
      <c r="AH101" s="2">
        <v>0</v>
      </c>
      <c r="AI101" s="2">
        <v>281790</v>
      </c>
      <c r="AJ101" s="2">
        <v>568404.55510948505</v>
      </c>
    </row>
    <row r="102" spans="1:36" x14ac:dyDescent="0.25">
      <c r="A102" s="2">
        <v>309</v>
      </c>
      <c r="B102" s="2">
        <v>1</v>
      </c>
      <c r="C102" t="s">
        <v>103</v>
      </c>
      <c r="D102" s="2">
        <v>1794</v>
      </c>
      <c r="E102" s="2">
        <v>1971.8</v>
      </c>
      <c r="F102" s="2">
        <v>1609</v>
      </c>
      <c r="G102" s="2">
        <v>1767.1999999999998</v>
      </c>
      <c r="H102" s="2">
        <v>11605202</v>
      </c>
      <c r="I102" s="2">
        <v>75732</v>
      </c>
      <c r="J102" s="2">
        <v>1554387</v>
      </c>
      <c r="K102" s="2">
        <v>14640</v>
      </c>
      <c r="L102" s="2">
        <v>0</v>
      </c>
      <c r="M102" s="2">
        <v>0</v>
      </c>
      <c r="N102" s="2">
        <v>432164.82937880373</v>
      </c>
      <c r="O102" s="2">
        <v>396021</v>
      </c>
      <c r="P102" s="2">
        <v>296006.25</v>
      </c>
      <c r="Q102" s="2">
        <v>22974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530160</v>
      </c>
      <c r="X102" s="2">
        <v>0</v>
      </c>
      <c r="Y102" s="2">
        <v>0</v>
      </c>
      <c r="Z102" s="2">
        <v>50943</v>
      </c>
      <c r="AA102" s="2">
        <v>749293</v>
      </c>
      <c r="AB102" s="2">
        <v>15727523.079378804</v>
      </c>
      <c r="AC102" s="2">
        <v>0</v>
      </c>
      <c r="AD102" s="2">
        <v>230071</v>
      </c>
      <c r="AE102" s="2">
        <v>296006.25</v>
      </c>
      <c r="AF102" s="2">
        <v>0</v>
      </c>
      <c r="AG102" s="2">
        <v>344529</v>
      </c>
      <c r="AH102" s="2">
        <v>0</v>
      </c>
      <c r="AI102" s="2">
        <v>749293</v>
      </c>
      <c r="AJ102" s="2">
        <v>1619899.25</v>
      </c>
    </row>
    <row r="103" spans="1:36" x14ac:dyDescent="0.25">
      <c r="A103" s="2">
        <v>314</v>
      </c>
      <c r="B103" s="2">
        <v>1</v>
      </c>
      <c r="C103" t="s">
        <v>104</v>
      </c>
      <c r="D103" s="2">
        <v>863</v>
      </c>
      <c r="E103" s="2">
        <v>941.99999999999989</v>
      </c>
      <c r="F103" s="2">
        <v>741</v>
      </c>
      <c r="G103" s="2">
        <v>812.4</v>
      </c>
      <c r="H103" s="2">
        <v>5335031</v>
      </c>
      <c r="I103" s="2">
        <v>0</v>
      </c>
      <c r="J103" s="2">
        <v>399427</v>
      </c>
      <c r="K103" s="2">
        <v>15286</v>
      </c>
      <c r="L103" s="2">
        <v>67949</v>
      </c>
      <c r="M103" s="2">
        <v>0</v>
      </c>
      <c r="N103" s="2">
        <v>160786.64207198133</v>
      </c>
      <c r="O103" s="2">
        <v>185008</v>
      </c>
      <c r="P103" s="2">
        <v>116706.25</v>
      </c>
      <c r="Q103" s="2">
        <v>10561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617424</v>
      </c>
      <c r="X103" s="2">
        <v>0</v>
      </c>
      <c r="Y103" s="2">
        <v>0</v>
      </c>
      <c r="Z103" s="2">
        <v>22114</v>
      </c>
      <c r="AA103" s="2">
        <v>344458</v>
      </c>
      <c r="AB103" s="2">
        <v>7274750.892071981</v>
      </c>
      <c r="AC103" s="2">
        <v>0</v>
      </c>
      <c r="AD103" s="2">
        <v>47167</v>
      </c>
      <c r="AE103" s="2">
        <v>92272</v>
      </c>
      <c r="AF103" s="2">
        <v>0</v>
      </c>
      <c r="AG103" s="2">
        <v>407139</v>
      </c>
      <c r="AH103" s="2">
        <v>0</v>
      </c>
      <c r="AI103" s="2">
        <v>272341</v>
      </c>
      <c r="AJ103" s="2">
        <v>818919</v>
      </c>
    </row>
    <row r="104" spans="1:36" x14ac:dyDescent="0.25">
      <c r="A104" s="2">
        <v>316</v>
      </c>
      <c r="B104" s="2">
        <v>1</v>
      </c>
      <c r="C104" t="s">
        <v>105</v>
      </c>
      <c r="D104" s="2">
        <v>1353</v>
      </c>
      <c r="E104" s="2">
        <v>1495.6</v>
      </c>
      <c r="F104" s="2">
        <v>984</v>
      </c>
      <c r="G104" s="2">
        <v>1097.4000000000001</v>
      </c>
      <c r="H104" s="2">
        <v>7206626</v>
      </c>
      <c r="I104" s="2">
        <v>0</v>
      </c>
      <c r="J104" s="2">
        <v>950390</v>
      </c>
      <c r="K104" s="2">
        <v>0</v>
      </c>
      <c r="L104" s="2">
        <v>0</v>
      </c>
      <c r="M104" s="2">
        <v>0</v>
      </c>
      <c r="N104" s="2">
        <v>193027.59766485824</v>
      </c>
      <c r="O104" s="2">
        <v>261813</v>
      </c>
      <c r="P104" s="2">
        <v>182320</v>
      </c>
      <c r="Q104" s="2">
        <v>14266</v>
      </c>
      <c r="R104" s="2">
        <v>28840</v>
      </c>
      <c r="S104" s="2">
        <v>0</v>
      </c>
      <c r="T104" s="2">
        <v>0</v>
      </c>
      <c r="U104" s="2">
        <v>0</v>
      </c>
      <c r="V104" s="2">
        <v>0</v>
      </c>
      <c r="W104" s="2">
        <v>329220</v>
      </c>
      <c r="X104" s="2">
        <v>170501</v>
      </c>
      <c r="Y104" s="2">
        <v>0</v>
      </c>
      <c r="Z104" s="2">
        <v>33335</v>
      </c>
      <c r="AA104" s="2">
        <v>465298</v>
      </c>
      <c r="AB104" s="2">
        <v>9665135.5976648591</v>
      </c>
      <c r="AC104" s="2">
        <v>0</v>
      </c>
      <c r="AD104" s="2">
        <v>76202</v>
      </c>
      <c r="AE104" s="2">
        <v>135236</v>
      </c>
      <c r="AF104" s="2">
        <v>21392</v>
      </c>
      <c r="AG104" s="2">
        <v>141525</v>
      </c>
      <c r="AH104" s="2">
        <v>0</v>
      </c>
      <c r="AI104" s="2">
        <v>345135</v>
      </c>
      <c r="AJ104" s="2">
        <v>719490</v>
      </c>
    </row>
    <row r="105" spans="1:36" x14ac:dyDescent="0.25">
      <c r="A105" s="2">
        <v>317</v>
      </c>
      <c r="B105" s="2">
        <v>1</v>
      </c>
      <c r="C105" t="s">
        <v>106</v>
      </c>
      <c r="D105" s="2">
        <v>944</v>
      </c>
      <c r="E105" s="2">
        <v>1067.2</v>
      </c>
      <c r="F105" s="2">
        <v>870</v>
      </c>
      <c r="G105" s="2">
        <v>978.2</v>
      </c>
      <c r="H105" s="2">
        <v>6423839</v>
      </c>
      <c r="I105" s="2">
        <v>0</v>
      </c>
      <c r="J105" s="2">
        <v>1604484</v>
      </c>
      <c r="K105" s="2">
        <v>0</v>
      </c>
      <c r="L105" s="2">
        <v>0</v>
      </c>
      <c r="M105" s="2">
        <v>157621.69</v>
      </c>
      <c r="N105" s="2">
        <v>316534</v>
      </c>
      <c r="O105" s="2">
        <v>218874</v>
      </c>
      <c r="P105" s="2">
        <v>161565</v>
      </c>
      <c r="Q105" s="2">
        <v>12717</v>
      </c>
      <c r="R105" s="2">
        <v>44058</v>
      </c>
      <c r="S105" s="2">
        <v>0</v>
      </c>
      <c r="T105" s="2">
        <v>0</v>
      </c>
      <c r="U105" s="2">
        <v>0</v>
      </c>
      <c r="V105" s="2">
        <v>0</v>
      </c>
      <c r="W105" s="2">
        <v>293460</v>
      </c>
      <c r="X105" s="2">
        <v>0</v>
      </c>
      <c r="Y105" s="2">
        <v>0</v>
      </c>
      <c r="Z105" s="2">
        <v>37690</v>
      </c>
      <c r="AA105" s="2">
        <v>414757</v>
      </c>
      <c r="AB105" s="2">
        <v>9685599.6900000013</v>
      </c>
      <c r="AC105" s="2">
        <v>0</v>
      </c>
      <c r="AD105" s="2">
        <v>80017</v>
      </c>
      <c r="AE105" s="2">
        <v>125553</v>
      </c>
      <c r="AF105" s="2">
        <v>34238</v>
      </c>
      <c r="AG105" s="2">
        <v>132165</v>
      </c>
      <c r="AH105" s="2">
        <v>0</v>
      </c>
      <c r="AI105" s="2">
        <v>322310</v>
      </c>
      <c r="AJ105" s="2">
        <v>694283</v>
      </c>
    </row>
    <row r="106" spans="1:36" x14ac:dyDescent="0.25">
      <c r="A106" s="2">
        <v>318</v>
      </c>
      <c r="B106" s="2">
        <v>1</v>
      </c>
      <c r="C106" t="s">
        <v>107</v>
      </c>
      <c r="D106" s="2">
        <v>3874</v>
      </c>
      <c r="E106" s="2">
        <v>4268</v>
      </c>
      <c r="F106" s="2">
        <v>4007</v>
      </c>
      <c r="G106" s="2">
        <v>4406.8</v>
      </c>
      <c r="H106" s="2">
        <v>28939456</v>
      </c>
      <c r="I106" s="2">
        <v>323394</v>
      </c>
      <c r="J106" s="2">
        <v>2245692</v>
      </c>
      <c r="K106" s="2">
        <v>14301</v>
      </c>
      <c r="L106" s="2">
        <v>68899</v>
      </c>
      <c r="M106" s="2">
        <v>619446</v>
      </c>
      <c r="N106" s="2">
        <v>1353936</v>
      </c>
      <c r="O106" s="2">
        <v>989074</v>
      </c>
      <c r="P106" s="2">
        <v>731250</v>
      </c>
      <c r="Q106" s="2">
        <v>57288</v>
      </c>
      <c r="R106" s="2">
        <v>132909</v>
      </c>
      <c r="S106" s="2">
        <v>0</v>
      </c>
      <c r="T106" s="2">
        <v>0</v>
      </c>
      <c r="U106" s="2">
        <v>0</v>
      </c>
      <c r="V106" s="2">
        <v>-1313</v>
      </c>
      <c r="W106" s="2">
        <v>1322040</v>
      </c>
      <c r="X106" s="2">
        <v>0</v>
      </c>
      <c r="Y106" s="2">
        <v>0</v>
      </c>
      <c r="Z106" s="2">
        <v>151965</v>
      </c>
      <c r="AA106" s="2">
        <v>1868483</v>
      </c>
      <c r="AB106" s="2">
        <v>38816820</v>
      </c>
      <c r="AC106" s="2">
        <v>0</v>
      </c>
      <c r="AD106" s="2">
        <v>441996</v>
      </c>
      <c r="AE106" s="2">
        <v>731250</v>
      </c>
      <c r="AF106" s="2">
        <v>132909</v>
      </c>
      <c r="AG106" s="2">
        <v>1013755</v>
      </c>
      <c r="AH106" s="2">
        <v>0</v>
      </c>
      <c r="AI106" s="2">
        <v>1868483</v>
      </c>
      <c r="AJ106" s="2">
        <v>4188393</v>
      </c>
    </row>
    <row r="107" spans="1:36" x14ac:dyDescent="0.25">
      <c r="A107" s="2">
        <v>319</v>
      </c>
      <c r="B107" s="2">
        <v>1</v>
      </c>
      <c r="C107" t="s">
        <v>108</v>
      </c>
      <c r="D107" s="2">
        <v>529</v>
      </c>
      <c r="E107" s="2">
        <v>581.6</v>
      </c>
      <c r="F107" s="2">
        <v>555</v>
      </c>
      <c r="G107" s="2">
        <v>610.6</v>
      </c>
      <c r="H107" s="2">
        <v>4009810</v>
      </c>
      <c r="I107" s="2">
        <v>0</v>
      </c>
      <c r="J107" s="2">
        <v>556230</v>
      </c>
      <c r="K107" s="2">
        <v>0</v>
      </c>
      <c r="L107" s="2">
        <v>120895</v>
      </c>
      <c r="M107" s="2">
        <v>128367</v>
      </c>
      <c r="N107" s="2">
        <v>215103.84697787819</v>
      </c>
      <c r="O107" s="2">
        <v>146506</v>
      </c>
      <c r="P107" s="2">
        <v>100927.5</v>
      </c>
      <c r="Q107" s="2">
        <v>7938</v>
      </c>
      <c r="R107" s="2">
        <v>25999</v>
      </c>
      <c r="S107" s="2">
        <v>0</v>
      </c>
      <c r="T107" s="2">
        <v>0</v>
      </c>
      <c r="U107" s="2">
        <v>0</v>
      </c>
      <c r="V107" s="2">
        <v>0</v>
      </c>
      <c r="W107" s="2">
        <v>183180</v>
      </c>
      <c r="X107" s="2">
        <v>0</v>
      </c>
      <c r="Y107" s="2">
        <v>12505</v>
      </c>
      <c r="Z107" s="2">
        <v>20209</v>
      </c>
      <c r="AA107" s="2">
        <v>258894</v>
      </c>
      <c r="AB107" s="2">
        <v>5786564.3469778784</v>
      </c>
      <c r="AC107" s="2">
        <v>0</v>
      </c>
      <c r="AD107" s="2">
        <v>38990</v>
      </c>
      <c r="AE107" s="2">
        <v>72437</v>
      </c>
      <c r="AF107" s="2">
        <v>18660</v>
      </c>
      <c r="AG107" s="2">
        <v>76194</v>
      </c>
      <c r="AH107" s="2">
        <v>0</v>
      </c>
      <c r="AI107" s="2">
        <v>185813</v>
      </c>
      <c r="AJ107" s="2">
        <v>392094</v>
      </c>
    </row>
    <row r="108" spans="1:36" x14ac:dyDescent="0.25">
      <c r="A108" s="2">
        <v>323</v>
      </c>
      <c r="B108" s="2">
        <v>2</v>
      </c>
      <c r="C108" t="s">
        <v>109</v>
      </c>
      <c r="D108" s="2">
        <v>29</v>
      </c>
      <c r="E108" s="2">
        <v>32.199999999999996</v>
      </c>
      <c r="F108" s="2">
        <v>18</v>
      </c>
      <c r="G108" s="2">
        <v>19.399999999999995</v>
      </c>
      <c r="H108" s="2">
        <v>127400</v>
      </c>
      <c r="I108" s="2">
        <v>0</v>
      </c>
      <c r="J108" s="2">
        <v>0</v>
      </c>
      <c r="K108" s="2">
        <v>0</v>
      </c>
      <c r="L108" s="2">
        <v>10340</v>
      </c>
      <c r="M108" s="2">
        <v>0</v>
      </c>
      <c r="N108" s="2">
        <v>3495.581020682549</v>
      </c>
      <c r="O108" s="2">
        <v>3647</v>
      </c>
      <c r="P108" s="2">
        <v>1485</v>
      </c>
      <c r="Q108" s="2">
        <v>252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39864</v>
      </c>
      <c r="X108" s="2">
        <v>0</v>
      </c>
      <c r="Y108" s="2">
        <v>17654</v>
      </c>
      <c r="Z108" s="2">
        <v>705</v>
      </c>
      <c r="AA108" s="2">
        <v>8226</v>
      </c>
      <c r="AB108" s="2">
        <v>213068.58102068256</v>
      </c>
      <c r="AC108" s="2">
        <v>0</v>
      </c>
      <c r="AD108" s="2">
        <v>2753</v>
      </c>
      <c r="AE108" s="2">
        <v>1485</v>
      </c>
      <c r="AF108" s="2">
        <v>0</v>
      </c>
      <c r="AG108" s="2">
        <v>37986.870000000003</v>
      </c>
      <c r="AH108" s="2">
        <v>0</v>
      </c>
      <c r="AI108" s="2">
        <v>8226</v>
      </c>
      <c r="AJ108" s="2">
        <v>50450.87</v>
      </c>
    </row>
    <row r="109" spans="1:36" x14ac:dyDescent="0.25">
      <c r="A109" s="2">
        <v>330</v>
      </c>
      <c r="B109" s="2">
        <v>1</v>
      </c>
      <c r="C109" t="s">
        <v>110</v>
      </c>
      <c r="D109" s="2">
        <v>221</v>
      </c>
      <c r="E109" s="2">
        <v>253.2</v>
      </c>
      <c r="F109" s="2">
        <v>251</v>
      </c>
      <c r="G109" s="2">
        <v>286.59999999999997</v>
      </c>
      <c r="H109" s="2">
        <v>1882102</v>
      </c>
      <c r="I109" s="2">
        <v>0</v>
      </c>
      <c r="J109" s="2">
        <v>151963</v>
      </c>
      <c r="K109" s="2">
        <v>28549</v>
      </c>
      <c r="L109" s="2">
        <v>109365</v>
      </c>
      <c r="M109" s="2">
        <v>184565</v>
      </c>
      <c r="N109" s="2">
        <v>101556</v>
      </c>
      <c r="O109" s="2">
        <v>66298</v>
      </c>
      <c r="P109" s="2">
        <v>14330</v>
      </c>
      <c r="Q109" s="2">
        <v>3726</v>
      </c>
      <c r="R109" s="2">
        <v>1717</v>
      </c>
      <c r="S109" s="2">
        <v>0</v>
      </c>
      <c r="T109" s="2">
        <v>0</v>
      </c>
      <c r="U109" s="2">
        <v>0</v>
      </c>
      <c r="V109" s="2">
        <v>0</v>
      </c>
      <c r="W109" s="2">
        <v>918840</v>
      </c>
      <c r="X109" s="2">
        <v>0</v>
      </c>
      <c r="Y109" s="2">
        <v>0</v>
      </c>
      <c r="Z109" s="2">
        <v>9956</v>
      </c>
      <c r="AA109" s="2">
        <v>121518</v>
      </c>
      <c r="AB109" s="2">
        <v>3594485</v>
      </c>
      <c r="AC109" s="2">
        <v>0</v>
      </c>
      <c r="AD109" s="2">
        <v>63122</v>
      </c>
      <c r="AE109" s="2">
        <v>12494</v>
      </c>
      <c r="AF109" s="2">
        <v>1497</v>
      </c>
      <c r="AG109" s="2">
        <v>853726.27</v>
      </c>
      <c r="AH109" s="2">
        <v>0</v>
      </c>
      <c r="AI109" s="2">
        <v>105950</v>
      </c>
      <c r="AJ109" s="2">
        <v>1036789.27</v>
      </c>
    </row>
    <row r="110" spans="1:36" x14ac:dyDescent="0.25">
      <c r="A110" s="2">
        <v>332</v>
      </c>
      <c r="B110" s="2">
        <v>1</v>
      </c>
      <c r="C110" t="s">
        <v>111</v>
      </c>
      <c r="D110" s="2">
        <v>1570</v>
      </c>
      <c r="E110" s="2">
        <v>1723.9999999999998</v>
      </c>
      <c r="F110" s="2">
        <v>1580</v>
      </c>
      <c r="G110" s="2">
        <v>1733.4</v>
      </c>
      <c r="H110" s="2">
        <v>11383238</v>
      </c>
      <c r="I110" s="2">
        <v>72661</v>
      </c>
      <c r="J110" s="2">
        <v>901941</v>
      </c>
      <c r="K110" s="2">
        <v>14649</v>
      </c>
      <c r="L110" s="2">
        <v>0</v>
      </c>
      <c r="M110" s="2">
        <v>0</v>
      </c>
      <c r="N110" s="2">
        <v>295842</v>
      </c>
      <c r="O110" s="2">
        <v>378881</v>
      </c>
      <c r="P110" s="2">
        <v>290345</v>
      </c>
      <c r="Q110" s="2">
        <v>22534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520020</v>
      </c>
      <c r="X110" s="2">
        <v>421980</v>
      </c>
      <c r="Y110" s="2">
        <v>40826</v>
      </c>
      <c r="Z110" s="2">
        <v>55722</v>
      </c>
      <c r="AA110" s="2">
        <v>734962</v>
      </c>
      <c r="AB110" s="2">
        <v>14711621</v>
      </c>
      <c r="AC110" s="2">
        <v>0</v>
      </c>
      <c r="AD110" s="2">
        <v>82130</v>
      </c>
      <c r="AE110" s="2">
        <v>209142</v>
      </c>
      <c r="AF110" s="2">
        <v>0</v>
      </c>
      <c r="AG110" s="2">
        <v>217088</v>
      </c>
      <c r="AH110" s="2">
        <v>125254</v>
      </c>
      <c r="AI110" s="2">
        <v>529410</v>
      </c>
      <c r="AJ110" s="2">
        <v>1037770</v>
      </c>
    </row>
    <row r="111" spans="1:36" x14ac:dyDescent="0.25">
      <c r="A111" s="2">
        <v>333</v>
      </c>
      <c r="B111" s="2">
        <v>1</v>
      </c>
      <c r="C111" t="s">
        <v>112</v>
      </c>
      <c r="D111" s="2">
        <v>509</v>
      </c>
      <c r="E111" s="2">
        <v>563.19999999999993</v>
      </c>
      <c r="F111" s="2">
        <v>485</v>
      </c>
      <c r="G111" s="2">
        <v>532.20000000000005</v>
      </c>
      <c r="H111" s="2">
        <v>3494957</v>
      </c>
      <c r="I111" s="2">
        <v>12281</v>
      </c>
      <c r="J111" s="2">
        <v>277076</v>
      </c>
      <c r="K111" s="2">
        <v>0</v>
      </c>
      <c r="L111" s="2">
        <v>129016</v>
      </c>
      <c r="M111" s="2">
        <v>0</v>
      </c>
      <c r="N111" s="2">
        <v>122894</v>
      </c>
      <c r="O111" s="2">
        <v>115995</v>
      </c>
      <c r="P111" s="2">
        <v>88040</v>
      </c>
      <c r="Q111" s="2">
        <v>6919</v>
      </c>
      <c r="R111" s="2">
        <v>21288</v>
      </c>
      <c r="S111" s="2">
        <v>0</v>
      </c>
      <c r="T111" s="2">
        <v>0</v>
      </c>
      <c r="U111" s="2">
        <v>0</v>
      </c>
      <c r="V111" s="2">
        <v>0</v>
      </c>
      <c r="W111" s="2">
        <v>159660</v>
      </c>
      <c r="X111" s="2">
        <v>130260</v>
      </c>
      <c r="Y111" s="2">
        <v>22068</v>
      </c>
      <c r="Z111" s="2">
        <v>17590</v>
      </c>
      <c r="AA111" s="2">
        <v>225653</v>
      </c>
      <c r="AB111" s="2">
        <v>4693437</v>
      </c>
      <c r="AC111" s="2">
        <v>0</v>
      </c>
      <c r="AD111" s="2">
        <v>27743</v>
      </c>
      <c r="AE111" s="2">
        <v>56661</v>
      </c>
      <c r="AF111" s="2">
        <v>13701</v>
      </c>
      <c r="AG111" s="2">
        <v>59551</v>
      </c>
      <c r="AH111" s="2">
        <v>42662</v>
      </c>
      <c r="AI111" s="2">
        <v>145227</v>
      </c>
      <c r="AJ111" s="2">
        <v>302883</v>
      </c>
    </row>
    <row r="112" spans="1:36" x14ac:dyDescent="0.25">
      <c r="A112" s="2">
        <v>345</v>
      </c>
      <c r="B112" s="2">
        <v>1</v>
      </c>
      <c r="C112" t="s">
        <v>113</v>
      </c>
      <c r="D112" s="2">
        <v>1249</v>
      </c>
      <c r="E112" s="2">
        <v>1379.6</v>
      </c>
      <c r="F112" s="2">
        <v>1550</v>
      </c>
      <c r="G112" s="2">
        <v>1700.1999999999998</v>
      </c>
      <c r="H112" s="2">
        <v>11165213</v>
      </c>
      <c r="I112" s="2">
        <v>24562</v>
      </c>
      <c r="J112" s="2">
        <v>328329</v>
      </c>
      <c r="K112" s="2">
        <v>18488</v>
      </c>
      <c r="L112" s="2">
        <v>0</v>
      </c>
      <c r="M112" s="2">
        <v>0</v>
      </c>
      <c r="N112" s="2">
        <v>266944</v>
      </c>
      <c r="O112" s="2">
        <v>372510</v>
      </c>
      <c r="P112" s="2">
        <v>284783.75</v>
      </c>
      <c r="Q112" s="2">
        <v>22103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510060</v>
      </c>
      <c r="X112" s="2">
        <v>404560</v>
      </c>
      <c r="Y112" s="2">
        <v>0</v>
      </c>
      <c r="Z112" s="2">
        <v>55238</v>
      </c>
      <c r="AA112" s="2">
        <v>720885</v>
      </c>
      <c r="AB112" s="2">
        <v>13769115.75</v>
      </c>
      <c r="AC112" s="2">
        <v>0</v>
      </c>
      <c r="AD112" s="2">
        <v>153730</v>
      </c>
      <c r="AE112" s="2">
        <v>284783.75</v>
      </c>
      <c r="AF112" s="2">
        <v>0</v>
      </c>
      <c r="AG112" s="2">
        <v>400780</v>
      </c>
      <c r="AH112" s="2">
        <v>147486</v>
      </c>
      <c r="AI112" s="2">
        <v>720885</v>
      </c>
      <c r="AJ112" s="2">
        <v>1560178.75</v>
      </c>
    </row>
    <row r="113" spans="1:36" x14ac:dyDescent="0.25">
      <c r="A113" s="2">
        <v>347</v>
      </c>
      <c r="B113" s="2">
        <v>1</v>
      </c>
      <c r="C113" t="s">
        <v>114</v>
      </c>
      <c r="D113" s="2">
        <v>4688</v>
      </c>
      <c r="E113" s="2">
        <v>5151.2</v>
      </c>
      <c r="F113" s="2">
        <v>4181</v>
      </c>
      <c r="G113" s="2">
        <v>4609.3999999999996</v>
      </c>
      <c r="H113" s="2">
        <v>30269930</v>
      </c>
      <c r="I113" s="2">
        <v>689772</v>
      </c>
      <c r="J113" s="2">
        <v>6630709</v>
      </c>
      <c r="K113" s="2">
        <v>1088514</v>
      </c>
      <c r="L113" s="2">
        <v>0</v>
      </c>
      <c r="M113" s="2">
        <v>0</v>
      </c>
      <c r="N113" s="2">
        <v>453019</v>
      </c>
      <c r="O113" s="2">
        <v>1034401</v>
      </c>
      <c r="P113" s="2">
        <v>753593.75</v>
      </c>
      <c r="Q113" s="2">
        <v>59922</v>
      </c>
      <c r="R113" s="2">
        <v>148653</v>
      </c>
      <c r="S113" s="2">
        <v>0</v>
      </c>
      <c r="T113" s="2">
        <v>0</v>
      </c>
      <c r="U113" s="2">
        <v>0</v>
      </c>
      <c r="V113" s="2">
        <v>-7880</v>
      </c>
      <c r="W113" s="2">
        <v>1590704</v>
      </c>
      <c r="X113" s="2">
        <v>0</v>
      </c>
      <c r="Y113" s="2">
        <v>0</v>
      </c>
      <c r="Z113" s="2">
        <v>152308</v>
      </c>
      <c r="AA113" s="2">
        <v>1954386</v>
      </c>
      <c r="AB113" s="2">
        <v>44818031.75</v>
      </c>
      <c r="AC113" s="2">
        <v>0</v>
      </c>
      <c r="AD113" s="2">
        <v>250620</v>
      </c>
      <c r="AE113" s="2">
        <v>474701</v>
      </c>
      <c r="AF113" s="2">
        <v>93639</v>
      </c>
      <c r="AG113" s="2">
        <v>635768</v>
      </c>
      <c r="AH113" s="2">
        <v>0</v>
      </c>
      <c r="AI113" s="2">
        <v>1231099</v>
      </c>
      <c r="AJ113" s="2">
        <v>2685827</v>
      </c>
    </row>
    <row r="114" spans="1:36" x14ac:dyDescent="0.25">
      <c r="A114" s="2">
        <v>356</v>
      </c>
      <c r="B114" s="2">
        <v>1</v>
      </c>
      <c r="C114" t="s">
        <v>115</v>
      </c>
      <c r="D114" s="2">
        <v>139</v>
      </c>
      <c r="E114" s="2">
        <v>150.79999999999998</v>
      </c>
      <c r="F114" s="2">
        <v>174</v>
      </c>
      <c r="G114" s="2">
        <v>188</v>
      </c>
      <c r="H114" s="2">
        <v>1234596</v>
      </c>
      <c r="I114" s="2">
        <v>0</v>
      </c>
      <c r="J114" s="2">
        <v>84384</v>
      </c>
      <c r="K114" s="2">
        <v>0</v>
      </c>
      <c r="L114" s="2">
        <v>82244</v>
      </c>
      <c r="M114" s="2">
        <v>187829.59</v>
      </c>
      <c r="N114" s="2">
        <v>114666</v>
      </c>
      <c r="O114" s="2">
        <v>43537</v>
      </c>
      <c r="P114" s="2">
        <v>9400</v>
      </c>
      <c r="Q114" s="2">
        <v>2444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737703</v>
      </c>
      <c r="X114" s="2">
        <v>0</v>
      </c>
      <c r="Y114" s="2">
        <v>0</v>
      </c>
      <c r="Z114" s="2">
        <v>7453</v>
      </c>
      <c r="AA114" s="2">
        <v>79712</v>
      </c>
      <c r="AB114" s="2">
        <v>2583968.59</v>
      </c>
      <c r="AC114" s="2">
        <v>0</v>
      </c>
      <c r="AD114" s="2">
        <v>17968</v>
      </c>
      <c r="AE114" s="2">
        <v>3832</v>
      </c>
      <c r="AF114" s="2">
        <v>0</v>
      </c>
      <c r="AG114" s="2">
        <v>475020</v>
      </c>
      <c r="AH114" s="2">
        <v>0</v>
      </c>
      <c r="AI114" s="2">
        <v>32495</v>
      </c>
      <c r="AJ114" s="2">
        <v>529315</v>
      </c>
    </row>
    <row r="115" spans="1:36" x14ac:dyDescent="0.25">
      <c r="A115" s="2">
        <v>361</v>
      </c>
      <c r="B115" s="2">
        <v>1</v>
      </c>
      <c r="C115" t="s">
        <v>116</v>
      </c>
      <c r="D115" s="2">
        <v>1139</v>
      </c>
      <c r="E115" s="2">
        <v>1250.4000000000001</v>
      </c>
      <c r="F115" s="2">
        <v>950</v>
      </c>
      <c r="G115" s="2">
        <v>1041.8</v>
      </c>
      <c r="H115" s="2">
        <v>6841501</v>
      </c>
      <c r="I115" s="2">
        <v>0</v>
      </c>
      <c r="J115" s="2">
        <v>501287</v>
      </c>
      <c r="K115" s="2">
        <v>15031</v>
      </c>
      <c r="L115" s="2">
        <v>0</v>
      </c>
      <c r="M115" s="2">
        <v>0</v>
      </c>
      <c r="N115" s="2">
        <v>288496</v>
      </c>
      <c r="O115" s="2">
        <v>252228</v>
      </c>
      <c r="P115" s="2">
        <v>143527.5</v>
      </c>
      <c r="Q115" s="2">
        <v>13543</v>
      </c>
      <c r="R115" s="2">
        <v>2490</v>
      </c>
      <c r="S115" s="2">
        <v>0</v>
      </c>
      <c r="T115" s="2">
        <v>0</v>
      </c>
      <c r="U115" s="2">
        <v>0</v>
      </c>
      <c r="V115" s="2">
        <v>0</v>
      </c>
      <c r="W115" s="2">
        <v>907606</v>
      </c>
      <c r="X115" s="2">
        <v>256360</v>
      </c>
      <c r="Y115" s="2">
        <v>56273</v>
      </c>
      <c r="Z115" s="2">
        <v>29887</v>
      </c>
      <c r="AA115" s="2">
        <v>441723</v>
      </c>
      <c r="AB115" s="2">
        <v>9493592.5</v>
      </c>
      <c r="AC115" s="2">
        <v>0</v>
      </c>
      <c r="AD115" s="2">
        <v>89197</v>
      </c>
      <c r="AE115" s="2">
        <v>124574</v>
      </c>
      <c r="AF115" s="2">
        <v>2161</v>
      </c>
      <c r="AG115" s="2">
        <v>688995</v>
      </c>
      <c r="AH115" s="2">
        <v>93459</v>
      </c>
      <c r="AI115" s="2">
        <v>383392</v>
      </c>
      <c r="AJ115" s="2">
        <v>1288319</v>
      </c>
    </row>
    <row r="116" spans="1:36" x14ac:dyDescent="0.25">
      <c r="A116" s="2">
        <v>362</v>
      </c>
      <c r="B116" s="2">
        <v>1</v>
      </c>
      <c r="C116" t="s">
        <v>117</v>
      </c>
      <c r="D116" s="2">
        <v>176</v>
      </c>
      <c r="E116" s="2">
        <v>193.00000000000003</v>
      </c>
      <c r="F116" s="2">
        <v>320</v>
      </c>
      <c r="G116" s="2">
        <v>352.8</v>
      </c>
      <c r="H116" s="2">
        <v>2316838</v>
      </c>
      <c r="I116" s="2">
        <v>0</v>
      </c>
      <c r="J116" s="2">
        <v>142612</v>
      </c>
      <c r="K116" s="2">
        <v>0</v>
      </c>
      <c r="L116" s="2">
        <v>121391</v>
      </c>
      <c r="M116" s="2">
        <v>621464</v>
      </c>
      <c r="N116" s="2">
        <v>284717</v>
      </c>
      <c r="O116" s="2">
        <v>74787</v>
      </c>
      <c r="P116" s="2">
        <v>61193.75</v>
      </c>
      <c r="Q116" s="2">
        <v>4586</v>
      </c>
      <c r="R116" s="2">
        <v>1708</v>
      </c>
      <c r="S116" s="2">
        <v>0</v>
      </c>
      <c r="T116" s="2">
        <v>0</v>
      </c>
      <c r="U116" s="2">
        <v>0</v>
      </c>
      <c r="V116" s="2">
        <v>0</v>
      </c>
      <c r="W116" s="2">
        <v>63624</v>
      </c>
      <c r="X116" s="2">
        <v>0</v>
      </c>
      <c r="Y116" s="2">
        <v>29424</v>
      </c>
      <c r="Z116" s="2">
        <v>9668</v>
      </c>
      <c r="AA116" s="2">
        <v>0</v>
      </c>
      <c r="AB116" s="2">
        <v>3732012.75</v>
      </c>
      <c r="AC116" s="2">
        <v>0</v>
      </c>
      <c r="AD116" s="2">
        <v>15442</v>
      </c>
      <c r="AE116" s="2">
        <v>40930</v>
      </c>
      <c r="AF116" s="2">
        <v>1142</v>
      </c>
      <c r="AG116" s="2">
        <v>23272.696396395353</v>
      </c>
      <c r="AH116" s="2">
        <v>0</v>
      </c>
      <c r="AI116" s="2">
        <v>0</v>
      </c>
      <c r="AJ116" s="2">
        <v>80786.69639639536</v>
      </c>
    </row>
    <row r="117" spans="1:36" x14ac:dyDescent="0.25">
      <c r="A117" s="2">
        <v>363</v>
      </c>
      <c r="B117" s="2">
        <v>1</v>
      </c>
      <c r="C117" t="s">
        <v>118</v>
      </c>
      <c r="D117" s="2">
        <v>129</v>
      </c>
      <c r="E117" s="2">
        <v>140.6</v>
      </c>
      <c r="F117" s="2">
        <v>229</v>
      </c>
      <c r="G117" s="2">
        <v>253</v>
      </c>
      <c r="H117" s="2">
        <v>1661451</v>
      </c>
      <c r="I117" s="2">
        <v>0</v>
      </c>
      <c r="J117" s="2">
        <v>247457</v>
      </c>
      <c r="K117" s="2">
        <v>0</v>
      </c>
      <c r="L117" s="2">
        <v>112991</v>
      </c>
      <c r="M117" s="2">
        <v>1109697</v>
      </c>
      <c r="N117" s="2">
        <v>279544.94446451159</v>
      </c>
      <c r="O117" s="2">
        <v>58286</v>
      </c>
      <c r="P117" s="2">
        <v>53012.883838182606</v>
      </c>
      <c r="Q117" s="2">
        <v>3289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12137</v>
      </c>
      <c r="Z117" s="2">
        <v>13295</v>
      </c>
      <c r="AA117" s="2">
        <v>107272</v>
      </c>
      <c r="AB117" s="2">
        <v>3658432.8283026945</v>
      </c>
      <c r="AC117" s="2">
        <v>0</v>
      </c>
      <c r="AD117" s="2">
        <v>18594</v>
      </c>
      <c r="AE117" s="2">
        <v>37710</v>
      </c>
      <c r="AF117" s="2">
        <v>0</v>
      </c>
      <c r="AG117" s="2">
        <v>-50369.298328690944</v>
      </c>
      <c r="AH117" s="2">
        <v>0</v>
      </c>
      <c r="AI117" s="2">
        <v>76305</v>
      </c>
      <c r="AJ117" s="2">
        <v>82239.701671309056</v>
      </c>
    </row>
    <row r="118" spans="1:36" x14ac:dyDescent="0.25">
      <c r="A118" s="2">
        <v>378</v>
      </c>
      <c r="B118" s="2">
        <v>1</v>
      </c>
      <c r="C118" t="s">
        <v>119</v>
      </c>
      <c r="D118" s="2">
        <v>477</v>
      </c>
      <c r="E118" s="2">
        <v>523.20000000000005</v>
      </c>
      <c r="F118" s="2">
        <v>549</v>
      </c>
      <c r="G118" s="2">
        <v>603.20000000000005</v>
      </c>
      <c r="H118" s="2">
        <v>3961214</v>
      </c>
      <c r="I118" s="2">
        <v>0</v>
      </c>
      <c r="J118" s="2">
        <v>227169</v>
      </c>
      <c r="K118" s="2">
        <v>15720</v>
      </c>
      <c r="L118" s="2">
        <v>121959</v>
      </c>
      <c r="M118" s="2">
        <v>0</v>
      </c>
      <c r="N118" s="2">
        <v>188281</v>
      </c>
      <c r="O118" s="2">
        <v>139708</v>
      </c>
      <c r="P118" s="2">
        <v>91535</v>
      </c>
      <c r="Q118" s="2">
        <v>7842</v>
      </c>
      <c r="R118" s="2">
        <v>20702</v>
      </c>
      <c r="S118" s="2">
        <v>0</v>
      </c>
      <c r="T118" s="2">
        <v>0</v>
      </c>
      <c r="U118" s="2">
        <v>0</v>
      </c>
      <c r="V118" s="2">
        <v>0</v>
      </c>
      <c r="W118" s="2">
        <v>343547</v>
      </c>
      <c r="X118" s="2">
        <v>0</v>
      </c>
      <c r="Y118" s="2">
        <v>33102</v>
      </c>
      <c r="Z118" s="2">
        <v>21294</v>
      </c>
      <c r="AA118" s="2">
        <v>255757</v>
      </c>
      <c r="AB118" s="2">
        <v>5427830</v>
      </c>
      <c r="AC118" s="2">
        <v>0</v>
      </c>
      <c r="AD118" s="2">
        <v>82297</v>
      </c>
      <c r="AE118" s="2">
        <v>47807</v>
      </c>
      <c r="AF118" s="2">
        <v>10812</v>
      </c>
      <c r="AG118" s="2">
        <v>139691</v>
      </c>
      <c r="AH118" s="2">
        <v>0</v>
      </c>
      <c r="AI118" s="2">
        <v>133578</v>
      </c>
      <c r="AJ118" s="2">
        <v>414185</v>
      </c>
    </row>
    <row r="119" spans="1:36" x14ac:dyDescent="0.25">
      <c r="A119" s="2">
        <v>381</v>
      </c>
      <c r="B119" s="2">
        <v>1</v>
      </c>
      <c r="C119" t="s">
        <v>120</v>
      </c>
      <c r="D119" s="2">
        <v>1675</v>
      </c>
      <c r="E119" s="2">
        <v>1842.4</v>
      </c>
      <c r="F119" s="2">
        <v>1382</v>
      </c>
      <c r="G119" s="2">
        <v>1523.6</v>
      </c>
      <c r="H119" s="2">
        <v>10005481</v>
      </c>
      <c r="I119" s="2">
        <v>0</v>
      </c>
      <c r="J119" s="2">
        <v>301655</v>
      </c>
      <c r="K119" s="2">
        <v>0</v>
      </c>
      <c r="L119" s="2">
        <v>193427</v>
      </c>
      <c r="M119" s="2">
        <v>638805</v>
      </c>
      <c r="N119" s="2">
        <v>784375</v>
      </c>
      <c r="O119" s="2">
        <v>339457</v>
      </c>
      <c r="P119" s="2">
        <v>254130</v>
      </c>
      <c r="Q119" s="2">
        <v>19807</v>
      </c>
      <c r="R119" s="2">
        <v>20706</v>
      </c>
      <c r="S119" s="2">
        <v>0</v>
      </c>
      <c r="T119" s="2">
        <v>0</v>
      </c>
      <c r="U119" s="2">
        <v>0</v>
      </c>
      <c r="V119" s="2">
        <v>0</v>
      </c>
      <c r="W119" s="2">
        <v>457080</v>
      </c>
      <c r="X119" s="2">
        <v>231466</v>
      </c>
      <c r="Y119" s="2">
        <v>0</v>
      </c>
      <c r="Z119" s="2">
        <v>54686</v>
      </c>
      <c r="AA119" s="2">
        <v>646006</v>
      </c>
      <c r="AB119" s="2">
        <v>13715615</v>
      </c>
      <c r="AC119" s="2">
        <v>0</v>
      </c>
      <c r="AD119" s="2">
        <v>231674</v>
      </c>
      <c r="AE119" s="2">
        <v>254130</v>
      </c>
      <c r="AF119" s="2">
        <v>20706</v>
      </c>
      <c r="AG119" s="2">
        <v>358282</v>
      </c>
      <c r="AH119" s="2">
        <v>0</v>
      </c>
      <c r="AI119" s="2">
        <v>646006</v>
      </c>
      <c r="AJ119" s="2">
        <v>1510798</v>
      </c>
    </row>
    <row r="120" spans="1:36" x14ac:dyDescent="0.25">
      <c r="A120" s="2">
        <v>390</v>
      </c>
      <c r="B120" s="2">
        <v>1</v>
      </c>
      <c r="C120" t="s">
        <v>121</v>
      </c>
      <c r="D120" s="2">
        <v>458</v>
      </c>
      <c r="E120" s="2">
        <v>505.59999999999997</v>
      </c>
      <c r="F120" s="2">
        <v>443</v>
      </c>
      <c r="G120" s="2">
        <v>487.99999999999994</v>
      </c>
      <c r="H120" s="2">
        <v>3204696</v>
      </c>
      <c r="I120" s="2">
        <v>0</v>
      </c>
      <c r="J120" s="2">
        <v>259141</v>
      </c>
      <c r="K120" s="2">
        <v>0</v>
      </c>
      <c r="L120" s="2">
        <v>130524</v>
      </c>
      <c r="M120" s="2">
        <v>573405</v>
      </c>
      <c r="N120" s="2">
        <v>327822.36281098879</v>
      </c>
      <c r="O120" s="2">
        <v>105558</v>
      </c>
      <c r="P120" s="2">
        <v>80710</v>
      </c>
      <c r="Q120" s="2">
        <v>6344</v>
      </c>
      <c r="R120" s="2">
        <v>8037</v>
      </c>
      <c r="S120" s="2">
        <v>0</v>
      </c>
      <c r="T120" s="2">
        <v>0</v>
      </c>
      <c r="U120" s="2">
        <v>0</v>
      </c>
      <c r="V120" s="2">
        <v>0</v>
      </c>
      <c r="W120" s="2">
        <v>158229</v>
      </c>
      <c r="X120" s="2">
        <v>0</v>
      </c>
      <c r="Y120" s="2">
        <v>54434</v>
      </c>
      <c r="Z120" s="2">
        <v>17047</v>
      </c>
      <c r="AA120" s="2">
        <v>206912</v>
      </c>
      <c r="AB120" s="2">
        <v>5132859.3628109889</v>
      </c>
      <c r="AC120" s="2">
        <v>0</v>
      </c>
      <c r="AD120" s="2">
        <v>50876</v>
      </c>
      <c r="AE120" s="2">
        <v>76390</v>
      </c>
      <c r="AF120" s="2">
        <v>7607</v>
      </c>
      <c r="AG120" s="2">
        <v>91500</v>
      </c>
      <c r="AH120" s="2">
        <v>0</v>
      </c>
      <c r="AI120" s="2">
        <v>195838</v>
      </c>
      <c r="AJ120" s="2">
        <v>422211</v>
      </c>
    </row>
    <row r="121" spans="1:36" x14ac:dyDescent="0.25">
      <c r="A121" s="2">
        <v>391</v>
      </c>
      <c r="B121" s="2">
        <v>1</v>
      </c>
      <c r="C121" t="s">
        <v>122</v>
      </c>
      <c r="D121" s="2">
        <v>352</v>
      </c>
      <c r="E121" s="2">
        <v>390.59999999999997</v>
      </c>
      <c r="F121" s="2">
        <v>536</v>
      </c>
      <c r="G121" s="2">
        <v>591.80000000000007</v>
      </c>
      <c r="H121" s="2">
        <v>3886351</v>
      </c>
      <c r="I121" s="2">
        <v>0</v>
      </c>
      <c r="J121" s="2">
        <v>111313</v>
      </c>
      <c r="K121" s="2">
        <v>0</v>
      </c>
      <c r="L121" s="2">
        <v>123477</v>
      </c>
      <c r="M121" s="2">
        <v>0</v>
      </c>
      <c r="N121" s="2">
        <v>140487.84630477882</v>
      </c>
      <c r="O121" s="2">
        <v>139351</v>
      </c>
      <c r="P121" s="2">
        <v>80945</v>
      </c>
      <c r="Q121" s="2">
        <v>7693</v>
      </c>
      <c r="R121" s="2">
        <v>6883</v>
      </c>
      <c r="S121" s="2">
        <v>0</v>
      </c>
      <c r="T121" s="2">
        <v>0</v>
      </c>
      <c r="U121" s="2">
        <v>0</v>
      </c>
      <c r="V121" s="2">
        <v>0</v>
      </c>
      <c r="W121" s="2">
        <v>521405</v>
      </c>
      <c r="X121" s="2">
        <v>0</v>
      </c>
      <c r="Y121" s="2">
        <v>0</v>
      </c>
      <c r="Z121" s="2">
        <v>15823</v>
      </c>
      <c r="AA121" s="2">
        <v>250923</v>
      </c>
      <c r="AB121" s="2">
        <v>5284651.8463047789</v>
      </c>
      <c r="AC121" s="2">
        <v>0</v>
      </c>
      <c r="AD121" s="2">
        <v>58045</v>
      </c>
      <c r="AE121" s="2">
        <v>80945</v>
      </c>
      <c r="AF121" s="2">
        <v>6883</v>
      </c>
      <c r="AG121" s="2">
        <v>490545</v>
      </c>
      <c r="AH121" s="2">
        <v>0</v>
      </c>
      <c r="AI121" s="2">
        <v>250923</v>
      </c>
      <c r="AJ121" s="2">
        <v>887341</v>
      </c>
    </row>
    <row r="122" spans="1:36" x14ac:dyDescent="0.25">
      <c r="A122" s="2">
        <v>402</v>
      </c>
      <c r="B122" s="2">
        <v>1</v>
      </c>
      <c r="C122" t="s">
        <v>123</v>
      </c>
      <c r="D122" s="2">
        <v>159</v>
      </c>
      <c r="E122" s="2">
        <v>176.8</v>
      </c>
      <c r="F122" s="2">
        <v>132</v>
      </c>
      <c r="G122" s="2">
        <v>145.60000000000002</v>
      </c>
      <c r="H122" s="2">
        <v>956155</v>
      </c>
      <c r="I122" s="2">
        <v>48100</v>
      </c>
      <c r="J122" s="2">
        <v>50880</v>
      </c>
      <c r="K122" s="2">
        <v>0</v>
      </c>
      <c r="L122" s="2">
        <v>67193</v>
      </c>
      <c r="M122" s="2">
        <v>90376</v>
      </c>
      <c r="N122" s="2">
        <v>46830</v>
      </c>
      <c r="O122" s="2">
        <v>35078</v>
      </c>
      <c r="P122" s="2">
        <v>7280</v>
      </c>
      <c r="Q122" s="2">
        <v>1893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430851</v>
      </c>
      <c r="X122" s="2">
        <v>35620</v>
      </c>
      <c r="Y122" s="2">
        <v>0</v>
      </c>
      <c r="Z122" s="2">
        <v>7838</v>
      </c>
      <c r="AA122" s="2">
        <v>61734</v>
      </c>
      <c r="AB122" s="2">
        <v>1804208</v>
      </c>
      <c r="AC122" s="2">
        <v>0</v>
      </c>
      <c r="AD122" s="2">
        <v>25921</v>
      </c>
      <c r="AE122" s="2">
        <v>5394</v>
      </c>
      <c r="AF122" s="2">
        <v>0</v>
      </c>
      <c r="AG122" s="2">
        <v>388576</v>
      </c>
      <c r="AH122" s="2">
        <v>12986</v>
      </c>
      <c r="AI122" s="2">
        <v>45741</v>
      </c>
      <c r="AJ122" s="2">
        <v>465632</v>
      </c>
    </row>
    <row r="123" spans="1:36" x14ac:dyDescent="0.25">
      <c r="A123" s="2">
        <v>403</v>
      </c>
      <c r="B123" s="2">
        <v>1</v>
      </c>
      <c r="C123" t="s">
        <v>124</v>
      </c>
      <c r="D123" s="2">
        <v>195</v>
      </c>
      <c r="E123" s="2">
        <v>212.4</v>
      </c>
      <c r="F123" s="2">
        <v>146</v>
      </c>
      <c r="G123" s="2">
        <v>159.99999999999997</v>
      </c>
      <c r="H123" s="2">
        <v>1050720</v>
      </c>
      <c r="I123" s="2">
        <v>0</v>
      </c>
      <c r="J123" s="2">
        <v>33815</v>
      </c>
      <c r="K123" s="2">
        <v>0</v>
      </c>
      <c r="L123" s="2">
        <v>72533</v>
      </c>
      <c r="M123" s="2">
        <v>0</v>
      </c>
      <c r="N123" s="2">
        <v>60498</v>
      </c>
      <c r="O123" s="2">
        <v>38488</v>
      </c>
      <c r="P123" s="2">
        <v>17502.5</v>
      </c>
      <c r="Q123" s="2">
        <v>2080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227360</v>
      </c>
      <c r="X123" s="2">
        <v>24180</v>
      </c>
      <c r="Y123" s="2">
        <v>21332</v>
      </c>
      <c r="Z123" s="2">
        <v>2973</v>
      </c>
      <c r="AA123" s="2">
        <v>67840</v>
      </c>
      <c r="AB123" s="2">
        <v>1595141.5</v>
      </c>
      <c r="AC123" s="2">
        <v>0</v>
      </c>
      <c r="AD123" s="2">
        <v>36150</v>
      </c>
      <c r="AE123" s="2">
        <v>10937</v>
      </c>
      <c r="AF123" s="2">
        <v>0</v>
      </c>
      <c r="AG123" s="2">
        <v>169133</v>
      </c>
      <c r="AH123" s="2">
        <v>8815</v>
      </c>
      <c r="AI123" s="2">
        <v>42391</v>
      </c>
      <c r="AJ123" s="2">
        <v>258611</v>
      </c>
    </row>
    <row r="124" spans="1:36" x14ac:dyDescent="0.25">
      <c r="A124" s="2">
        <v>404</v>
      </c>
      <c r="B124" s="2">
        <v>1</v>
      </c>
      <c r="C124" t="s">
        <v>125</v>
      </c>
      <c r="D124" s="2">
        <v>228</v>
      </c>
      <c r="E124" s="2">
        <v>251.6</v>
      </c>
      <c r="F124" s="2">
        <v>210</v>
      </c>
      <c r="G124" s="2">
        <v>225.4</v>
      </c>
      <c r="H124" s="2">
        <v>1480202</v>
      </c>
      <c r="I124" s="2">
        <v>0</v>
      </c>
      <c r="J124" s="2">
        <v>43598</v>
      </c>
      <c r="K124" s="2">
        <v>0</v>
      </c>
      <c r="L124" s="2">
        <v>93828</v>
      </c>
      <c r="M124" s="2">
        <v>0</v>
      </c>
      <c r="N124" s="2">
        <v>82559.681112586622</v>
      </c>
      <c r="O124" s="2">
        <v>53421</v>
      </c>
      <c r="P124" s="2">
        <v>11270</v>
      </c>
      <c r="Q124" s="2">
        <v>2930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503420</v>
      </c>
      <c r="X124" s="2">
        <v>0</v>
      </c>
      <c r="Y124" s="2">
        <v>0</v>
      </c>
      <c r="Z124" s="2">
        <v>4372</v>
      </c>
      <c r="AA124" s="2">
        <v>95570</v>
      </c>
      <c r="AB124" s="2">
        <v>2371170.6811125865</v>
      </c>
      <c r="AC124" s="2">
        <v>0</v>
      </c>
      <c r="AD124" s="2">
        <v>50231</v>
      </c>
      <c r="AE124" s="2">
        <v>8957</v>
      </c>
      <c r="AF124" s="2">
        <v>0</v>
      </c>
      <c r="AG124" s="2">
        <v>431612.21</v>
      </c>
      <c r="AH124" s="2">
        <v>0</v>
      </c>
      <c r="AI124" s="2">
        <v>75954</v>
      </c>
      <c r="AJ124" s="2">
        <v>566754.21</v>
      </c>
    </row>
    <row r="125" spans="1:36" x14ac:dyDescent="0.25">
      <c r="A125" s="2">
        <v>413</v>
      </c>
      <c r="B125" s="2">
        <v>1</v>
      </c>
      <c r="C125" t="s">
        <v>126</v>
      </c>
      <c r="D125" s="2">
        <v>2533</v>
      </c>
      <c r="E125" s="2">
        <v>2775.6</v>
      </c>
      <c r="F125" s="2">
        <v>2505</v>
      </c>
      <c r="G125" s="2">
        <v>2749.2</v>
      </c>
      <c r="H125" s="2">
        <v>18053996</v>
      </c>
      <c r="I125" s="2">
        <v>226171</v>
      </c>
      <c r="J125" s="2">
        <v>2031113</v>
      </c>
      <c r="K125" s="2">
        <v>372060</v>
      </c>
      <c r="L125" s="2">
        <v>0</v>
      </c>
      <c r="M125" s="2">
        <v>0</v>
      </c>
      <c r="N125" s="2">
        <v>317797</v>
      </c>
      <c r="O125" s="2">
        <v>619193</v>
      </c>
      <c r="P125" s="2">
        <v>459520</v>
      </c>
      <c r="Q125" s="2">
        <v>35740</v>
      </c>
      <c r="R125" s="2">
        <v>18722</v>
      </c>
      <c r="S125" s="2">
        <v>0</v>
      </c>
      <c r="T125" s="2">
        <v>0</v>
      </c>
      <c r="U125" s="2">
        <v>0</v>
      </c>
      <c r="V125" s="2">
        <v>0</v>
      </c>
      <c r="W125" s="2">
        <v>824760</v>
      </c>
      <c r="X125" s="2">
        <v>674180</v>
      </c>
      <c r="Y125" s="2">
        <v>0</v>
      </c>
      <c r="Z125" s="2">
        <v>97935</v>
      </c>
      <c r="AA125" s="2">
        <v>1165661</v>
      </c>
      <c r="AB125" s="2">
        <v>24222668</v>
      </c>
      <c r="AC125" s="2">
        <v>0</v>
      </c>
      <c r="AD125" s="2">
        <v>180407</v>
      </c>
      <c r="AE125" s="2">
        <v>366151</v>
      </c>
      <c r="AF125" s="2">
        <v>14918</v>
      </c>
      <c r="AG125" s="2">
        <v>380865</v>
      </c>
      <c r="AH125" s="2">
        <v>245779</v>
      </c>
      <c r="AI125" s="2">
        <v>928813</v>
      </c>
      <c r="AJ125" s="2">
        <v>1871154</v>
      </c>
    </row>
    <row r="126" spans="1:36" x14ac:dyDescent="0.25">
      <c r="A126" s="2">
        <v>414</v>
      </c>
      <c r="B126" s="2">
        <v>1</v>
      </c>
      <c r="C126" t="s">
        <v>127</v>
      </c>
      <c r="D126" s="2">
        <v>350</v>
      </c>
      <c r="E126" s="2">
        <v>382.20000000000005</v>
      </c>
      <c r="F126" s="2">
        <v>426</v>
      </c>
      <c r="G126" s="2">
        <v>465.4</v>
      </c>
      <c r="H126" s="2">
        <v>3056282</v>
      </c>
      <c r="I126" s="2">
        <v>0</v>
      </c>
      <c r="J126" s="2">
        <v>123281</v>
      </c>
      <c r="K126" s="2">
        <v>15924</v>
      </c>
      <c r="L126" s="2">
        <v>130439</v>
      </c>
      <c r="M126" s="2">
        <v>68412</v>
      </c>
      <c r="N126" s="2">
        <v>143165</v>
      </c>
      <c r="O126" s="2">
        <v>109572</v>
      </c>
      <c r="P126" s="2">
        <v>77955</v>
      </c>
      <c r="Q126" s="2">
        <v>6050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139620</v>
      </c>
      <c r="X126" s="2">
        <v>131300</v>
      </c>
      <c r="Y126" s="2">
        <v>54802</v>
      </c>
      <c r="Z126" s="2">
        <v>17536</v>
      </c>
      <c r="AA126" s="2">
        <v>197330</v>
      </c>
      <c r="AB126" s="2">
        <v>4140368</v>
      </c>
      <c r="AC126" s="2">
        <v>0</v>
      </c>
      <c r="AD126" s="2">
        <v>60274</v>
      </c>
      <c r="AE126" s="2">
        <v>54742</v>
      </c>
      <c r="AF126" s="2">
        <v>0</v>
      </c>
      <c r="AG126" s="2">
        <v>56821</v>
      </c>
      <c r="AH126" s="2">
        <v>47867</v>
      </c>
      <c r="AI126" s="2">
        <v>138570</v>
      </c>
      <c r="AJ126" s="2">
        <v>310407</v>
      </c>
    </row>
    <row r="127" spans="1:36" x14ac:dyDescent="0.25">
      <c r="A127" s="2">
        <v>415</v>
      </c>
      <c r="B127" s="2">
        <v>1</v>
      </c>
      <c r="C127" t="s">
        <v>128</v>
      </c>
      <c r="D127" s="2">
        <v>144</v>
      </c>
      <c r="E127" s="2">
        <v>162.79999999999998</v>
      </c>
      <c r="F127" s="2">
        <v>188</v>
      </c>
      <c r="G127" s="2">
        <v>203.20000000000002</v>
      </c>
      <c r="H127" s="2">
        <v>1334414</v>
      </c>
      <c r="I127" s="2">
        <v>0</v>
      </c>
      <c r="J127" s="2">
        <v>199209</v>
      </c>
      <c r="K127" s="2">
        <v>38160</v>
      </c>
      <c r="L127" s="2">
        <v>87143</v>
      </c>
      <c r="M127" s="2">
        <v>0</v>
      </c>
      <c r="N127" s="2">
        <v>64094.323224339496</v>
      </c>
      <c r="O127" s="2">
        <v>48724</v>
      </c>
      <c r="P127" s="2">
        <v>25136.25</v>
      </c>
      <c r="Q127" s="2">
        <v>2642</v>
      </c>
      <c r="R127" s="2">
        <v>19696</v>
      </c>
      <c r="S127" s="2">
        <v>0</v>
      </c>
      <c r="T127" s="2">
        <v>0</v>
      </c>
      <c r="U127" s="2">
        <v>0</v>
      </c>
      <c r="V127" s="2">
        <v>0</v>
      </c>
      <c r="W127" s="2">
        <v>212962</v>
      </c>
      <c r="X127" s="2">
        <v>44460</v>
      </c>
      <c r="Y127" s="2">
        <v>0</v>
      </c>
      <c r="Z127" s="2">
        <v>10618</v>
      </c>
      <c r="AA127" s="2">
        <v>86157</v>
      </c>
      <c r="AB127" s="2">
        <v>2128955.5732243396</v>
      </c>
      <c r="AC127" s="2">
        <v>0</v>
      </c>
      <c r="AD127" s="2">
        <v>28529</v>
      </c>
      <c r="AE127" s="2">
        <v>21835</v>
      </c>
      <c r="AF127" s="2">
        <v>17110</v>
      </c>
      <c r="AG127" s="2">
        <v>170417</v>
      </c>
      <c r="AH127" s="2">
        <v>16208</v>
      </c>
      <c r="AI127" s="2">
        <v>74843</v>
      </c>
      <c r="AJ127" s="2">
        <v>312734</v>
      </c>
    </row>
    <row r="128" spans="1:36" x14ac:dyDescent="0.25">
      <c r="A128" s="2">
        <v>423</v>
      </c>
      <c r="B128" s="2">
        <v>1</v>
      </c>
      <c r="C128" t="s">
        <v>129</v>
      </c>
      <c r="D128" s="2">
        <v>2567</v>
      </c>
      <c r="E128" s="2">
        <v>2828</v>
      </c>
      <c r="F128" s="2">
        <v>2664</v>
      </c>
      <c r="G128" s="2">
        <v>2921.6</v>
      </c>
      <c r="H128" s="2">
        <v>19186147</v>
      </c>
      <c r="I128" s="2">
        <v>72661</v>
      </c>
      <c r="J128" s="2">
        <v>832709</v>
      </c>
      <c r="K128" s="2">
        <v>18118</v>
      </c>
      <c r="L128" s="2">
        <v>0</v>
      </c>
      <c r="M128" s="2">
        <v>0</v>
      </c>
      <c r="N128" s="2">
        <v>339599</v>
      </c>
      <c r="O128" s="2">
        <v>645696</v>
      </c>
      <c r="P128" s="2">
        <v>442288.75</v>
      </c>
      <c r="Q128" s="2">
        <v>37981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1784747</v>
      </c>
      <c r="X128" s="2">
        <v>481270</v>
      </c>
      <c r="Y128" s="2">
        <v>134983</v>
      </c>
      <c r="Z128" s="2">
        <v>96466</v>
      </c>
      <c r="AA128" s="2">
        <v>1238758</v>
      </c>
      <c r="AB128" s="2">
        <v>24830153.75</v>
      </c>
      <c r="AC128" s="2">
        <v>0</v>
      </c>
      <c r="AD128" s="2">
        <v>178009</v>
      </c>
      <c r="AE128" s="2">
        <v>421467</v>
      </c>
      <c r="AF128" s="2">
        <v>0</v>
      </c>
      <c r="AG128" s="2">
        <v>1349554</v>
      </c>
      <c r="AH128" s="2">
        <v>0</v>
      </c>
      <c r="AI128" s="2">
        <v>1180440</v>
      </c>
      <c r="AJ128" s="2">
        <v>3129470</v>
      </c>
    </row>
    <row r="129" spans="1:36" x14ac:dyDescent="0.25">
      <c r="A129" s="2">
        <v>424</v>
      </c>
      <c r="B129" s="2">
        <v>1</v>
      </c>
      <c r="C129" t="s">
        <v>130</v>
      </c>
      <c r="D129" s="2">
        <v>463</v>
      </c>
      <c r="E129" s="2">
        <v>511</v>
      </c>
      <c r="F129" s="2">
        <v>463</v>
      </c>
      <c r="G129" s="2">
        <v>511</v>
      </c>
      <c r="H129" s="2">
        <v>3355737</v>
      </c>
      <c r="I129" s="2">
        <v>0</v>
      </c>
      <c r="J129" s="2">
        <v>102957</v>
      </c>
      <c r="K129" s="2">
        <v>41395</v>
      </c>
      <c r="L129" s="2">
        <v>130015</v>
      </c>
      <c r="M129" s="2">
        <v>0</v>
      </c>
      <c r="N129" s="2">
        <v>74185.427478747995</v>
      </c>
      <c r="O129" s="2">
        <v>119083</v>
      </c>
      <c r="P129" s="2">
        <v>67213.75</v>
      </c>
      <c r="Q129" s="2">
        <v>6643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507868</v>
      </c>
      <c r="X129" s="2">
        <v>0</v>
      </c>
      <c r="Y129" s="2">
        <v>2942</v>
      </c>
      <c r="Z129" s="2">
        <v>14087</v>
      </c>
      <c r="AA129" s="2">
        <v>216664</v>
      </c>
      <c r="AB129" s="2">
        <v>4638790.1774787474</v>
      </c>
      <c r="AC129" s="2">
        <v>0</v>
      </c>
      <c r="AD129" s="2">
        <v>32106</v>
      </c>
      <c r="AE129" s="2">
        <v>59824</v>
      </c>
      <c r="AF129" s="2">
        <v>0</v>
      </c>
      <c r="AG129" s="2">
        <v>407800</v>
      </c>
      <c r="AH129" s="2">
        <v>0</v>
      </c>
      <c r="AI129" s="2">
        <v>192842</v>
      </c>
      <c r="AJ129" s="2">
        <v>692572</v>
      </c>
    </row>
    <row r="130" spans="1:36" x14ac:dyDescent="0.25">
      <c r="A130" s="2">
        <v>432</v>
      </c>
      <c r="B130" s="2">
        <v>1</v>
      </c>
      <c r="C130" t="s">
        <v>131</v>
      </c>
      <c r="D130" s="2">
        <v>716</v>
      </c>
      <c r="E130" s="2">
        <v>792</v>
      </c>
      <c r="F130" s="2">
        <v>595</v>
      </c>
      <c r="G130" s="2">
        <v>659.40000000000009</v>
      </c>
      <c r="H130" s="2">
        <v>4330280</v>
      </c>
      <c r="I130" s="2">
        <v>0</v>
      </c>
      <c r="J130" s="2">
        <v>1537533</v>
      </c>
      <c r="K130" s="2">
        <v>0</v>
      </c>
      <c r="L130" s="2">
        <v>112322</v>
      </c>
      <c r="M130" s="2">
        <v>353180</v>
      </c>
      <c r="N130" s="2">
        <v>197204</v>
      </c>
      <c r="O130" s="2">
        <v>152639</v>
      </c>
      <c r="P130" s="2">
        <v>106936.25</v>
      </c>
      <c r="Q130" s="2">
        <v>8572</v>
      </c>
      <c r="R130" s="2">
        <v>67780</v>
      </c>
      <c r="S130" s="2">
        <v>0</v>
      </c>
      <c r="T130" s="2">
        <v>0</v>
      </c>
      <c r="U130" s="2">
        <v>0</v>
      </c>
      <c r="V130" s="2">
        <v>0</v>
      </c>
      <c r="W130" s="2">
        <v>197820</v>
      </c>
      <c r="X130" s="2">
        <v>0</v>
      </c>
      <c r="Y130" s="2">
        <v>0</v>
      </c>
      <c r="Z130" s="2">
        <v>24318</v>
      </c>
      <c r="AA130" s="2">
        <v>279586</v>
      </c>
      <c r="AB130" s="2">
        <v>7368170.25</v>
      </c>
      <c r="AC130" s="2">
        <v>0</v>
      </c>
      <c r="AD130" s="2">
        <v>40119</v>
      </c>
      <c r="AE130" s="2">
        <v>29811</v>
      </c>
      <c r="AF130" s="2">
        <v>18895</v>
      </c>
      <c r="AG130" s="2">
        <v>31960</v>
      </c>
      <c r="AH130" s="2">
        <v>0</v>
      </c>
      <c r="AI130" s="2">
        <v>77942</v>
      </c>
      <c r="AJ130" s="2">
        <v>198727</v>
      </c>
    </row>
    <row r="131" spans="1:36" x14ac:dyDescent="0.25">
      <c r="A131" s="2">
        <v>435</v>
      </c>
      <c r="B131" s="2">
        <v>1</v>
      </c>
      <c r="C131" t="s">
        <v>132</v>
      </c>
      <c r="D131" s="2">
        <v>680</v>
      </c>
      <c r="E131" s="2">
        <v>759</v>
      </c>
      <c r="F131" s="2">
        <v>680</v>
      </c>
      <c r="G131" s="2">
        <v>759</v>
      </c>
      <c r="H131" s="2">
        <v>4984353</v>
      </c>
      <c r="I131" s="2">
        <v>0</v>
      </c>
      <c r="J131" s="2">
        <v>1208264</v>
      </c>
      <c r="K131" s="2">
        <v>0</v>
      </c>
      <c r="L131" s="2">
        <v>86450</v>
      </c>
      <c r="M131" s="2">
        <v>408873</v>
      </c>
      <c r="N131" s="2">
        <v>300045.23118159256</v>
      </c>
      <c r="O131" s="2">
        <v>166944</v>
      </c>
      <c r="P131" s="2">
        <v>123555</v>
      </c>
      <c r="Q131" s="2">
        <v>9867</v>
      </c>
      <c r="R131" s="2">
        <v>69023</v>
      </c>
      <c r="S131" s="2">
        <v>0</v>
      </c>
      <c r="T131" s="2">
        <v>0</v>
      </c>
      <c r="U131" s="2">
        <v>0</v>
      </c>
      <c r="V131" s="2">
        <v>0</v>
      </c>
      <c r="W131" s="2">
        <v>227700</v>
      </c>
      <c r="X131" s="2">
        <v>0</v>
      </c>
      <c r="Y131" s="2">
        <v>0</v>
      </c>
      <c r="Z131" s="2">
        <v>25526</v>
      </c>
      <c r="AA131" s="2">
        <v>321816</v>
      </c>
      <c r="AB131" s="2">
        <v>7932416.2311815927</v>
      </c>
      <c r="AC131" s="2">
        <v>0</v>
      </c>
      <c r="AD131" s="2">
        <v>55253</v>
      </c>
      <c r="AE131" s="2">
        <v>49264</v>
      </c>
      <c r="AF131" s="2">
        <v>27521</v>
      </c>
      <c r="AG131" s="2">
        <v>52616</v>
      </c>
      <c r="AH131" s="2">
        <v>0</v>
      </c>
      <c r="AI131" s="2">
        <v>128314</v>
      </c>
      <c r="AJ131" s="2">
        <v>312968</v>
      </c>
    </row>
    <row r="132" spans="1:36" x14ac:dyDescent="0.25">
      <c r="A132" s="2">
        <v>441</v>
      </c>
      <c r="B132" s="2">
        <v>1</v>
      </c>
      <c r="C132" t="s">
        <v>133</v>
      </c>
      <c r="D132" s="2">
        <v>294</v>
      </c>
      <c r="E132" s="2">
        <v>322.2</v>
      </c>
      <c r="F132" s="2">
        <v>443</v>
      </c>
      <c r="G132" s="2">
        <v>485.2</v>
      </c>
      <c r="H132" s="2">
        <v>3186308</v>
      </c>
      <c r="I132" s="2">
        <v>0</v>
      </c>
      <c r="J132" s="2">
        <v>126127</v>
      </c>
      <c r="K132" s="2">
        <v>0</v>
      </c>
      <c r="L132" s="2">
        <v>130545</v>
      </c>
      <c r="M132" s="2">
        <v>571337</v>
      </c>
      <c r="N132" s="2">
        <v>220496.28776775906</v>
      </c>
      <c r="O132" s="2">
        <v>109511</v>
      </c>
      <c r="P132" s="2">
        <v>63496.25</v>
      </c>
      <c r="Q132" s="2">
        <v>6308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488461</v>
      </c>
      <c r="X132" s="2">
        <v>0</v>
      </c>
      <c r="Y132" s="2">
        <v>0</v>
      </c>
      <c r="Z132" s="2">
        <v>16472</v>
      </c>
      <c r="AA132" s="2">
        <v>205725</v>
      </c>
      <c r="AB132" s="2">
        <v>5124786.5377677586</v>
      </c>
      <c r="AC132" s="2">
        <v>0</v>
      </c>
      <c r="AD132" s="2">
        <v>48809</v>
      </c>
      <c r="AE132" s="2">
        <v>63496.25</v>
      </c>
      <c r="AF132" s="2">
        <v>0</v>
      </c>
      <c r="AG132" s="2">
        <v>444658</v>
      </c>
      <c r="AH132" s="2">
        <v>0</v>
      </c>
      <c r="AI132" s="2">
        <v>205725</v>
      </c>
      <c r="AJ132" s="2">
        <v>762688.25</v>
      </c>
    </row>
    <row r="133" spans="1:36" x14ac:dyDescent="0.25">
      <c r="A133" s="2">
        <v>447</v>
      </c>
      <c r="B133" s="2">
        <v>1</v>
      </c>
      <c r="C133" t="s">
        <v>134</v>
      </c>
      <c r="D133" s="2">
        <v>116</v>
      </c>
      <c r="E133" s="2">
        <v>127</v>
      </c>
      <c r="F133" s="2">
        <v>145</v>
      </c>
      <c r="G133" s="2">
        <v>158.80000000000001</v>
      </c>
      <c r="H133" s="2">
        <v>1042840</v>
      </c>
      <c r="I133" s="2">
        <v>0</v>
      </c>
      <c r="J133" s="2">
        <v>75428</v>
      </c>
      <c r="K133" s="2">
        <v>0</v>
      </c>
      <c r="L133" s="2">
        <v>72097</v>
      </c>
      <c r="M133" s="2">
        <v>581870</v>
      </c>
      <c r="N133" s="2">
        <v>144474</v>
      </c>
      <c r="O133" s="2">
        <v>37187</v>
      </c>
      <c r="P133" s="2">
        <v>24782.5</v>
      </c>
      <c r="Q133" s="2">
        <v>2064</v>
      </c>
      <c r="R133" s="2">
        <v>1401</v>
      </c>
      <c r="S133" s="2">
        <v>0</v>
      </c>
      <c r="T133" s="2">
        <v>0</v>
      </c>
      <c r="U133" s="2">
        <v>0</v>
      </c>
      <c r="V133" s="2">
        <v>0</v>
      </c>
      <c r="W133" s="2">
        <v>81294</v>
      </c>
      <c r="X133" s="2">
        <v>0</v>
      </c>
      <c r="Y133" s="2">
        <v>1471</v>
      </c>
      <c r="Z133" s="2">
        <v>7432</v>
      </c>
      <c r="AA133" s="2">
        <v>67331</v>
      </c>
      <c r="AB133" s="2">
        <v>2139671.5</v>
      </c>
      <c r="AC133" s="2">
        <v>0</v>
      </c>
      <c r="AD133" s="2">
        <v>18613</v>
      </c>
      <c r="AE133" s="2">
        <v>13972</v>
      </c>
      <c r="AF133" s="2">
        <v>790</v>
      </c>
      <c r="AG133" s="2">
        <v>34538</v>
      </c>
      <c r="AH133" s="2">
        <v>0</v>
      </c>
      <c r="AI133" s="2">
        <v>37959</v>
      </c>
      <c r="AJ133" s="2">
        <v>105872</v>
      </c>
    </row>
    <row r="134" spans="1:36" x14ac:dyDescent="0.25">
      <c r="A134" s="2">
        <v>458</v>
      </c>
      <c r="B134" s="2">
        <v>1</v>
      </c>
      <c r="C134" t="s">
        <v>135</v>
      </c>
      <c r="D134" s="2">
        <v>260</v>
      </c>
      <c r="E134" s="2">
        <v>294.8</v>
      </c>
      <c r="F134" s="2">
        <v>225</v>
      </c>
      <c r="G134" s="2">
        <v>252.8</v>
      </c>
      <c r="H134" s="2">
        <v>1660138</v>
      </c>
      <c r="I134" s="2">
        <v>0</v>
      </c>
      <c r="J134" s="2">
        <v>237799</v>
      </c>
      <c r="K134" s="2">
        <v>0</v>
      </c>
      <c r="L134" s="2">
        <v>101309</v>
      </c>
      <c r="M134" s="2">
        <v>0</v>
      </c>
      <c r="N134" s="2">
        <v>83782.687063997771</v>
      </c>
      <c r="O134" s="2">
        <v>61304</v>
      </c>
      <c r="P134" s="2">
        <v>12640</v>
      </c>
      <c r="Q134" s="2">
        <v>3286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634331</v>
      </c>
      <c r="X134" s="2">
        <v>0</v>
      </c>
      <c r="Y134" s="2">
        <v>0</v>
      </c>
      <c r="Z134" s="2">
        <v>8870</v>
      </c>
      <c r="AA134" s="2">
        <v>107187</v>
      </c>
      <c r="AB134" s="2">
        <v>2910646.6870639976</v>
      </c>
      <c r="AC134" s="2">
        <v>0</v>
      </c>
      <c r="AD134" s="2">
        <v>61304</v>
      </c>
      <c r="AE134" s="2">
        <v>9440</v>
      </c>
      <c r="AF134" s="2">
        <v>0</v>
      </c>
      <c r="AG134" s="2">
        <v>429679.91000000003</v>
      </c>
      <c r="AH134" s="2">
        <v>0</v>
      </c>
      <c r="AI134" s="2">
        <v>80050</v>
      </c>
      <c r="AJ134" s="2">
        <v>580473.91</v>
      </c>
    </row>
    <row r="135" spans="1:36" x14ac:dyDescent="0.25">
      <c r="A135" s="2">
        <v>463</v>
      </c>
      <c r="B135" s="2">
        <v>1</v>
      </c>
      <c r="C135" t="s">
        <v>136</v>
      </c>
      <c r="D135" s="2">
        <v>804</v>
      </c>
      <c r="E135" s="2">
        <v>880.2</v>
      </c>
      <c r="F135" s="2">
        <v>951</v>
      </c>
      <c r="G135" s="2">
        <v>1043</v>
      </c>
      <c r="H135" s="2">
        <v>6849381</v>
      </c>
      <c r="I135" s="2">
        <v>20468</v>
      </c>
      <c r="J135" s="2">
        <v>267498</v>
      </c>
      <c r="K135" s="2">
        <v>15011</v>
      </c>
      <c r="L135" s="2">
        <v>0</v>
      </c>
      <c r="M135" s="2">
        <v>0</v>
      </c>
      <c r="N135" s="2">
        <v>176931.97724027402</v>
      </c>
      <c r="O135" s="2">
        <v>236397</v>
      </c>
      <c r="P135" s="2">
        <v>173151.25</v>
      </c>
      <c r="Q135" s="2">
        <v>13559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342824</v>
      </c>
      <c r="X135" s="2">
        <v>0</v>
      </c>
      <c r="Y135" s="2">
        <v>0</v>
      </c>
      <c r="Z135" s="2">
        <v>29810</v>
      </c>
      <c r="AA135" s="2">
        <v>442232</v>
      </c>
      <c r="AB135" s="2">
        <v>8567263.2272402737</v>
      </c>
      <c r="AC135" s="2">
        <v>0</v>
      </c>
      <c r="AD135" s="2">
        <v>60835</v>
      </c>
      <c r="AE135" s="2">
        <v>130446</v>
      </c>
      <c r="AF135" s="2">
        <v>0</v>
      </c>
      <c r="AG135" s="2">
        <v>159159</v>
      </c>
      <c r="AH135" s="2">
        <v>0</v>
      </c>
      <c r="AI135" s="2">
        <v>333163</v>
      </c>
      <c r="AJ135" s="2">
        <v>683603</v>
      </c>
    </row>
    <row r="136" spans="1:36" x14ac:dyDescent="0.25">
      <c r="A136" s="2">
        <v>465</v>
      </c>
      <c r="B136" s="2">
        <v>1</v>
      </c>
      <c r="C136" t="s">
        <v>137</v>
      </c>
      <c r="D136" s="2">
        <v>1716</v>
      </c>
      <c r="E136" s="2">
        <v>1881.3999999999999</v>
      </c>
      <c r="F136" s="2">
        <v>1514</v>
      </c>
      <c r="G136" s="2">
        <v>1654.7999999999997</v>
      </c>
      <c r="H136" s="2">
        <v>10867072</v>
      </c>
      <c r="I136" s="2">
        <v>24562</v>
      </c>
      <c r="J136" s="2">
        <v>586903</v>
      </c>
      <c r="K136" s="2">
        <v>16976</v>
      </c>
      <c r="L136" s="2">
        <v>0</v>
      </c>
      <c r="M136" s="2">
        <v>0</v>
      </c>
      <c r="N136" s="2">
        <v>265572</v>
      </c>
      <c r="O136" s="2">
        <v>386661</v>
      </c>
      <c r="P136" s="2">
        <v>276211.25</v>
      </c>
      <c r="Q136" s="2">
        <v>21512</v>
      </c>
      <c r="R136" s="2">
        <v>18666</v>
      </c>
      <c r="S136" s="2">
        <v>0</v>
      </c>
      <c r="T136" s="2">
        <v>0</v>
      </c>
      <c r="U136" s="2">
        <v>0</v>
      </c>
      <c r="V136" s="2">
        <v>-7880</v>
      </c>
      <c r="W136" s="2">
        <v>496440</v>
      </c>
      <c r="X136" s="2">
        <v>0</v>
      </c>
      <c r="Y136" s="2">
        <v>52228</v>
      </c>
      <c r="Z136" s="2">
        <v>51016</v>
      </c>
      <c r="AA136" s="2">
        <v>701635</v>
      </c>
      <c r="AB136" s="2">
        <v>13757574.25</v>
      </c>
      <c r="AC136" s="2">
        <v>0</v>
      </c>
      <c r="AD136" s="2">
        <v>135964</v>
      </c>
      <c r="AE136" s="2">
        <v>228288</v>
      </c>
      <c r="AF136" s="2">
        <v>15427</v>
      </c>
      <c r="AG136" s="2">
        <v>237791</v>
      </c>
      <c r="AH136" s="2">
        <v>0</v>
      </c>
      <c r="AI136" s="2">
        <v>579900</v>
      </c>
      <c r="AJ136" s="2">
        <v>1197370</v>
      </c>
    </row>
    <row r="137" spans="1:36" x14ac:dyDescent="0.25">
      <c r="A137" s="2">
        <v>466</v>
      </c>
      <c r="B137" s="2">
        <v>1</v>
      </c>
      <c r="C137" t="s">
        <v>138</v>
      </c>
      <c r="D137" s="2">
        <v>2039</v>
      </c>
      <c r="E137" s="2">
        <v>2242.1999999999998</v>
      </c>
      <c r="F137" s="2">
        <v>2164</v>
      </c>
      <c r="G137" s="2">
        <v>2378.8000000000002</v>
      </c>
      <c r="H137" s="2">
        <v>15621580</v>
      </c>
      <c r="I137" s="2">
        <v>138159</v>
      </c>
      <c r="J137" s="2">
        <v>374541</v>
      </c>
      <c r="K137" s="2">
        <v>14489</v>
      </c>
      <c r="L137" s="2">
        <v>0</v>
      </c>
      <c r="M137" s="2">
        <v>0</v>
      </c>
      <c r="N137" s="2">
        <v>319935.96065364341</v>
      </c>
      <c r="O137" s="2">
        <v>544521</v>
      </c>
      <c r="P137" s="2">
        <v>314118.75</v>
      </c>
      <c r="Q137" s="2">
        <v>30924</v>
      </c>
      <c r="R137" s="2">
        <v>47909</v>
      </c>
      <c r="S137" s="2">
        <v>0</v>
      </c>
      <c r="T137" s="2">
        <v>0</v>
      </c>
      <c r="U137" s="2">
        <v>0</v>
      </c>
      <c r="V137" s="2">
        <v>0</v>
      </c>
      <c r="W137" s="2">
        <v>2292640</v>
      </c>
      <c r="X137" s="2">
        <v>0</v>
      </c>
      <c r="Y137" s="2">
        <v>64365</v>
      </c>
      <c r="Z137" s="2">
        <v>69401</v>
      </c>
      <c r="AA137" s="2">
        <v>1008611</v>
      </c>
      <c r="AB137" s="2">
        <v>20841194.710653644</v>
      </c>
      <c r="AC137" s="2">
        <v>0</v>
      </c>
      <c r="AD137" s="2">
        <v>121653</v>
      </c>
      <c r="AE137" s="2">
        <v>208819</v>
      </c>
      <c r="AF137" s="2">
        <v>31849</v>
      </c>
      <c r="AG137" s="2">
        <v>1487125</v>
      </c>
      <c r="AH137" s="2">
        <v>0</v>
      </c>
      <c r="AI137" s="2">
        <v>670500</v>
      </c>
      <c r="AJ137" s="2">
        <v>2519946</v>
      </c>
    </row>
    <row r="138" spans="1:36" x14ac:dyDescent="0.25">
      <c r="A138" s="2">
        <v>473</v>
      </c>
      <c r="B138" s="2">
        <v>1</v>
      </c>
      <c r="C138" t="s">
        <v>139</v>
      </c>
      <c r="D138" s="2">
        <v>327</v>
      </c>
      <c r="E138" s="2">
        <v>375.8</v>
      </c>
      <c r="F138" s="2">
        <v>373</v>
      </c>
      <c r="G138" s="2">
        <v>422.79999999999995</v>
      </c>
      <c r="H138" s="2">
        <v>2776528</v>
      </c>
      <c r="I138" s="2">
        <v>55264</v>
      </c>
      <c r="J138" s="2">
        <v>404048</v>
      </c>
      <c r="K138" s="2">
        <v>0</v>
      </c>
      <c r="L138" s="2">
        <v>128706</v>
      </c>
      <c r="M138" s="2">
        <v>45173</v>
      </c>
      <c r="N138" s="2">
        <v>148292</v>
      </c>
      <c r="O138" s="2">
        <v>94621</v>
      </c>
      <c r="P138" s="2">
        <v>58607.5</v>
      </c>
      <c r="Q138" s="2">
        <v>5496</v>
      </c>
      <c r="R138" s="2">
        <v>15293</v>
      </c>
      <c r="S138" s="2">
        <v>0</v>
      </c>
      <c r="T138" s="2">
        <v>0</v>
      </c>
      <c r="U138" s="2">
        <v>0</v>
      </c>
      <c r="V138" s="2">
        <v>0</v>
      </c>
      <c r="W138" s="2">
        <v>347131</v>
      </c>
      <c r="X138" s="2">
        <v>0</v>
      </c>
      <c r="Y138" s="2">
        <v>5149</v>
      </c>
      <c r="Z138" s="2">
        <v>13028</v>
      </c>
      <c r="AA138" s="2">
        <v>179267</v>
      </c>
      <c r="AB138" s="2">
        <v>4276603.5</v>
      </c>
      <c r="AC138" s="2">
        <v>0</v>
      </c>
      <c r="AD138" s="2">
        <v>60142</v>
      </c>
      <c r="AE138" s="2">
        <v>58607.5</v>
      </c>
      <c r="AF138" s="2">
        <v>15293</v>
      </c>
      <c r="AG138" s="2">
        <v>328512</v>
      </c>
      <c r="AH138" s="2">
        <v>0</v>
      </c>
      <c r="AI138" s="2">
        <v>179267</v>
      </c>
      <c r="AJ138" s="2">
        <v>641821.5</v>
      </c>
    </row>
    <row r="139" spans="1:36" x14ac:dyDescent="0.25">
      <c r="A139" s="2">
        <v>477</v>
      </c>
      <c r="B139" s="2">
        <v>1</v>
      </c>
      <c r="C139" t="s">
        <v>140</v>
      </c>
      <c r="D139" s="2">
        <v>3475</v>
      </c>
      <c r="E139" s="2">
        <v>3804.8</v>
      </c>
      <c r="F139" s="2">
        <v>3276</v>
      </c>
      <c r="G139" s="2">
        <v>3587.9999999999995</v>
      </c>
      <c r="H139" s="2">
        <v>23562396</v>
      </c>
      <c r="I139" s="2">
        <v>0</v>
      </c>
      <c r="J139" s="2">
        <v>956809</v>
      </c>
      <c r="K139" s="2">
        <v>14351</v>
      </c>
      <c r="L139" s="2">
        <v>0</v>
      </c>
      <c r="M139" s="2">
        <v>0</v>
      </c>
      <c r="N139" s="2">
        <v>424635</v>
      </c>
      <c r="O139" s="2">
        <v>784639</v>
      </c>
      <c r="P139" s="2">
        <v>599862.5</v>
      </c>
      <c r="Q139" s="2">
        <v>46644</v>
      </c>
      <c r="R139" s="2">
        <v>21743</v>
      </c>
      <c r="S139" s="2">
        <v>0</v>
      </c>
      <c r="T139" s="2">
        <v>0</v>
      </c>
      <c r="U139" s="2">
        <v>0</v>
      </c>
      <c r="V139" s="2">
        <v>0</v>
      </c>
      <c r="W139" s="2">
        <v>1076400</v>
      </c>
      <c r="X139" s="2">
        <v>880620</v>
      </c>
      <c r="Y139" s="2">
        <v>72457</v>
      </c>
      <c r="Z139" s="2">
        <v>118289</v>
      </c>
      <c r="AA139" s="2">
        <v>1521312</v>
      </c>
      <c r="AB139" s="2">
        <v>29199537.5</v>
      </c>
      <c r="AC139" s="2">
        <v>0</v>
      </c>
      <c r="AD139" s="2">
        <v>180535</v>
      </c>
      <c r="AE139" s="2">
        <v>488533</v>
      </c>
      <c r="AF139" s="2">
        <v>17708</v>
      </c>
      <c r="AG139" s="2">
        <v>508046</v>
      </c>
      <c r="AH139" s="2">
        <v>277448</v>
      </c>
      <c r="AI139" s="2">
        <v>1238968</v>
      </c>
      <c r="AJ139" s="2">
        <v>2433790</v>
      </c>
    </row>
    <row r="140" spans="1:36" x14ac:dyDescent="0.25">
      <c r="A140" s="2">
        <v>480</v>
      </c>
      <c r="B140" s="2">
        <v>1</v>
      </c>
      <c r="C140" t="s">
        <v>141</v>
      </c>
      <c r="D140" s="2">
        <v>708</v>
      </c>
      <c r="E140" s="2">
        <v>798</v>
      </c>
      <c r="F140" s="2">
        <v>614</v>
      </c>
      <c r="G140" s="2">
        <v>691.6</v>
      </c>
      <c r="H140" s="2">
        <v>4541737</v>
      </c>
      <c r="I140" s="2">
        <v>76755</v>
      </c>
      <c r="J140" s="2">
        <v>1166276</v>
      </c>
      <c r="K140" s="2">
        <v>0</v>
      </c>
      <c r="L140" s="2">
        <v>105188</v>
      </c>
      <c r="M140" s="2">
        <v>229574</v>
      </c>
      <c r="N140" s="2">
        <v>215270</v>
      </c>
      <c r="O140" s="2">
        <v>157135</v>
      </c>
      <c r="P140" s="2">
        <v>114151.25</v>
      </c>
      <c r="Q140" s="2">
        <v>8991</v>
      </c>
      <c r="R140" s="2">
        <v>32637</v>
      </c>
      <c r="S140" s="2">
        <v>0</v>
      </c>
      <c r="T140" s="2">
        <v>0</v>
      </c>
      <c r="U140" s="2">
        <v>0</v>
      </c>
      <c r="V140" s="2">
        <v>0</v>
      </c>
      <c r="W140" s="2">
        <v>207480</v>
      </c>
      <c r="X140" s="2">
        <v>0</v>
      </c>
      <c r="Y140" s="2">
        <v>0</v>
      </c>
      <c r="Z140" s="2">
        <v>27304</v>
      </c>
      <c r="AA140" s="2">
        <v>293238</v>
      </c>
      <c r="AB140" s="2">
        <v>7175736.25</v>
      </c>
      <c r="AC140" s="2">
        <v>0</v>
      </c>
      <c r="AD140" s="2">
        <v>75503</v>
      </c>
      <c r="AE140" s="2">
        <v>92528</v>
      </c>
      <c r="AF140" s="2">
        <v>26455</v>
      </c>
      <c r="AG140" s="2">
        <v>97466</v>
      </c>
      <c r="AH140" s="2">
        <v>0</v>
      </c>
      <c r="AI140" s="2">
        <v>237690</v>
      </c>
      <c r="AJ140" s="2">
        <v>529642</v>
      </c>
    </row>
    <row r="141" spans="1:36" x14ac:dyDescent="0.25">
      <c r="A141" s="2">
        <v>482</v>
      </c>
      <c r="B141" s="2">
        <v>1</v>
      </c>
      <c r="C141" t="s">
        <v>142</v>
      </c>
      <c r="D141" s="2">
        <v>2483</v>
      </c>
      <c r="E141" s="2">
        <v>2717.6</v>
      </c>
      <c r="F141" s="2">
        <v>2403.9999999999995</v>
      </c>
      <c r="G141" s="2">
        <v>2637.5766351295761</v>
      </c>
      <c r="H141" s="2">
        <v>17320966</v>
      </c>
      <c r="I141" s="2">
        <v>0</v>
      </c>
      <c r="J141" s="2">
        <v>1703716</v>
      </c>
      <c r="K141" s="2">
        <v>14453</v>
      </c>
      <c r="L141" s="2">
        <v>0</v>
      </c>
      <c r="M141" s="2">
        <v>0</v>
      </c>
      <c r="N141" s="2">
        <v>438084</v>
      </c>
      <c r="O141" s="2">
        <v>625615</v>
      </c>
      <c r="P141" s="2">
        <v>406547.75</v>
      </c>
      <c r="Q141" s="2">
        <v>34288</v>
      </c>
      <c r="R141" s="2">
        <v>88860</v>
      </c>
      <c r="S141" s="2">
        <v>0</v>
      </c>
      <c r="T141" s="2">
        <v>0</v>
      </c>
      <c r="U141" s="2">
        <v>0</v>
      </c>
      <c r="V141" s="2">
        <v>0</v>
      </c>
      <c r="W141" s="2">
        <v>1382380</v>
      </c>
      <c r="X141" s="2">
        <v>0</v>
      </c>
      <c r="Y141" s="2">
        <v>54477</v>
      </c>
      <c r="Z141" s="2">
        <v>87438</v>
      </c>
      <c r="AA141" s="2">
        <v>1118332</v>
      </c>
      <c r="AB141" s="2">
        <v>23275156.75</v>
      </c>
      <c r="AC141" s="2">
        <v>0</v>
      </c>
      <c r="AD141" s="2">
        <v>157046</v>
      </c>
      <c r="AE141" s="2">
        <v>316235</v>
      </c>
      <c r="AF141" s="2">
        <v>69120</v>
      </c>
      <c r="AG141" s="2">
        <v>816504</v>
      </c>
      <c r="AH141" s="2">
        <v>0</v>
      </c>
      <c r="AI141" s="2">
        <v>869900</v>
      </c>
      <c r="AJ141" s="2">
        <v>2228805</v>
      </c>
    </row>
    <row r="142" spans="1:36" x14ac:dyDescent="0.25">
      <c r="A142" s="2">
        <v>484</v>
      </c>
      <c r="B142" s="2">
        <v>1</v>
      </c>
      <c r="C142" t="s">
        <v>143</v>
      </c>
      <c r="D142" s="2">
        <v>904</v>
      </c>
      <c r="E142" s="2">
        <v>992.4</v>
      </c>
      <c r="F142" s="2">
        <v>1173</v>
      </c>
      <c r="G142" s="2">
        <v>1293.1999999999998</v>
      </c>
      <c r="H142" s="2">
        <v>8492444</v>
      </c>
      <c r="I142" s="2">
        <v>17398</v>
      </c>
      <c r="J142" s="2">
        <v>449538</v>
      </c>
      <c r="K142" s="2">
        <v>14833</v>
      </c>
      <c r="L142" s="2">
        <v>0</v>
      </c>
      <c r="M142" s="2">
        <v>0</v>
      </c>
      <c r="N142" s="2">
        <v>273661</v>
      </c>
      <c r="O142" s="2">
        <v>290752</v>
      </c>
      <c r="P142" s="2">
        <v>216611.25</v>
      </c>
      <c r="Q142" s="2">
        <v>16812</v>
      </c>
      <c r="R142" s="2">
        <v>0</v>
      </c>
      <c r="S142" s="2">
        <v>0</v>
      </c>
      <c r="T142" s="2">
        <v>0</v>
      </c>
      <c r="U142" s="2">
        <v>0</v>
      </c>
      <c r="V142" s="2">
        <v>-6567</v>
      </c>
      <c r="W142" s="2">
        <v>387960</v>
      </c>
      <c r="X142" s="2">
        <v>251172</v>
      </c>
      <c r="Y142" s="2">
        <v>0</v>
      </c>
      <c r="Z142" s="2">
        <v>35674</v>
      </c>
      <c r="AA142" s="2">
        <v>548317</v>
      </c>
      <c r="AB142" s="2">
        <v>10737433.25</v>
      </c>
      <c r="AC142" s="2">
        <v>0</v>
      </c>
      <c r="AD142" s="2">
        <v>54101</v>
      </c>
      <c r="AE142" s="2">
        <v>136221</v>
      </c>
      <c r="AF142" s="2">
        <v>0</v>
      </c>
      <c r="AG142" s="2">
        <v>141396</v>
      </c>
      <c r="AH142" s="2">
        <v>37213</v>
      </c>
      <c r="AI142" s="2">
        <v>344821</v>
      </c>
      <c r="AJ142" s="2">
        <v>676539</v>
      </c>
    </row>
    <row r="143" spans="1:36" x14ac:dyDescent="0.25">
      <c r="A143" s="2">
        <v>485</v>
      </c>
      <c r="B143" s="2">
        <v>1</v>
      </c>
      <c r="C143" t="s">
        <v>144</v>
      </c>
      <c r="D143" s="2">
        <v>729</v>
      </c>
      <c r="E143" s="2">
        <v>805.80000000000007</v>
      </c>
      <c r="F143" s="2">
        <v>928</v>
      </c>
      <c r="G143" s="2">
        <v>1024.1999999999998</v>
      </c>
      <c r="H143" s="2">
        <v>6725921</v>
      </c>
      <c r="I143" s="2">
        <v>0</v>
      </c>
      <c r="J143" s="2">
        <v>201184</v>
      </c>
      <c r="K143" s="2">
        <v>0</v>
      </c>
      <c r="L143" s="2">
        <v>0</v>
      </c>
      <c r="M143" s="2">
        <v>0</v>
      </c>
      <c r="N143" s="2">
        <v>169981</v>
      </c>
      <c r="O143" s="2">
        <v>220470</v>
      </c>
      <c r="P143" s="2">
        <v>170515</v>
      </c>
      <c r="Q143" s="2">
        <v>13315</v>
      </c>
      <c r="R143" s="2">
        <v>20033</v>
      </c>
      <c r="S143" s="2">
        <v>0</v>
      </c>
      <c r="T143" s="2">
        <v>0</v>
      </c>
      <c r="U143" s="2">
        <v>0</v>
      </c>
      <c r="V143" s="2">
        <v>0</v>
      </c>
      <c r="W143" s="2">
        <v>307260</v>
      </c>
      <c r="X143" s="2">
        <v>0</v>
      </c>
      <c r="Y143" s="2">
        <v>0</v>
      </c>
      <c r="Z143" s="2">
        <v>25940</v>
      </c>
      <c r="AA143" s="2">
        <v>434261</v>
      </c>
      <c r="AB143" s="2">
        <v>8288880</v>
      </c>
      <c r="AC143" s="2">
        <v>0</v>
      </c>
      <c r="AD143" s="2">
        <v>39948</v>
      </c>
      <c r="AE143" s="2">
        <v>115321</v>
      </c>
      <c r="AF143" s="2">
        <v>13549</v>
      </c>
      <c r="AG143" s="2">
        <v>120432</v>
      </c>
      <c r="AH143" s="2">
        <v>0</v>
      </c>
      <c r="AI143" s="2">
        <v>293696</v>
      </c>
      <c r="AJ143" s="2">
        <v>582946</v>
      </c>
    </row>
    <row r="144" spans="1:36" x14ac:dyDescent="0.25">
      <c r="A144" s="2">
        <v>486</v>
      </c>
      <c r="B144" s="2">
        <v>1</v>
      </c>
      <c r="C144" t="s">
        <v>145</v>
      </c>
      <c r="D144" s="2">
        <v>275</v>
      </c>
      <c r="E144" s="2">
        <v>301</v>
      </c>
      <c r="F144" s="2">
        <v>313</v>
      </c>
      <c r="G144" s="2">
        <v>341.8</v>
      </c>
      <c r="H144" s="2">
        <v>2244601</v>
      </c>
      <c r="I144" s="2">
        <v>0</v>
      </c>
      <c r="J144" s="2">
        <v>138010</v>
      </c>
      <c r="K144" s="2">
        <v>16923</v>
      </c>
      <c r="L144" s="2">
        <v>119737</v>
      </c>
      <c r="M144" s="2">
        <v>0</v>
      </c>
      <c r="N144" s="2">
        <v>84000</v>
      </c>
      <c r="O144" s="2">
        <v>77197</v>
      </c>
      <c r="P144" s="2">
        <v>49935</v>
      </c>
      <c r="Q144" s="2">
        <v>4443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243693</v>
      </c>
      <c r="X144" s="2">
        <v>0</v>
      </c>
      <c r="Y144" s="2">
        <v>0</v>
      </c>
      <c r="Z144" s="2">
        <v>9921</v>
      </c>
      <c r="AA144" s="2">
        <v>144923</v>
      </c>
      <c r="AB144" s="2">
        <v>3133383</v>
      </c>
      <c r="AC144" s="2">
        <v>0</v>
      </c>
      <c r="AD144" s="2">
        <v>26238</v>
      </c>
      <c r="AE144" s="2">
        <v>39631</v>
      </c>
      <c r="AF144" s="2">
        <v>0</v>
      </c>
      <c r="AG144" s="2">
        <v>159190</v>
      </c>
      <c r="AH144" s="2">
        <v>0</v>
      </c>
      <c r="AI144" s="2">
        <v>115019</v>
      </c>
      <c r="AJ144" s="2">
        <v>340078</v>
      </c>
    </row>
    <row r="145" spans="1:36" x14ac:dyDescent="0.25">
      <c r="A145" s="2">
        <v>487</v>
      </c>
      <c r="B145" s="2">
        <v>1</v>
      </c>
      <c r="C145" t="s">
        <v>146</v>
      </c>
      <c r="D145" s="2">
        <v>267</v>
      </c>
      <c r="E145" s="2">
        <v>291</v>
      </c>
      <c r="F145" s="2">
        <v>361</v>
      </c>
      <c r="G145" s="2">
        <v>395.2</v>
      </c>
      <c r="H145" s="2">
        <v>2595278</v>
      </c>
      <c r="I145" s="2">
        <v>0</v>
      </c>
      <c r="J145" s="2">
        <v>104949</v>
      </c>
      <c r="K145" s="2">
        <v>0</v>
      </c>
      <c r="L145" s="2">
        <v>126485</v>
      </c>
      <c r="M145" s="2">
        <v>0</v>
      </c>
      <c r="N145" s="2">
        <v>83053</v>
      </c>
      <c r="O145" s="2">
        <v>87061</v>
      </c>
      <c r="P145" s="2">
        <v>61651.25</v>
      </c>
      <c r="Q145" s="2">
        <v>5138</v>
      </c>
      <c r="R145" s="2">
        <v>6043</v>
      </c>
      <c r="S145" s="2">
        <v>0</v>
      </c>
      <c r="T145" s="2">
        <v>0</v>
      </c>
      <c r="U145" s="2">
        <v>0</v>
      </c>
      <c r="V145" s="2">
        <v>0</v>
      </c>
      <c r="W145" s="2">
        <v>200185</v>
      </c>
      <c r="X145" s="2">
        <v>0</v>
      </c>
      <c r="Y145" s="2">
        <v>3310</v>
      </c>
      <c r="Z145" s="2">
        <v>11297</v>
      </c>
      <c r="AA145" s="2">
        <v>167565</v>
      </c>
      <c r="AB145" s="2">
        <v>3452015.25</v>
      </c>
      <c r="AC145" s="2">
        <v>0</v>
      </c>
      <c r="AD145" s="2">
        <v>19585</v>
      </c>
      <c r="AE145" s="2">
        <v>49675</v>
      </c>
      <c r="AF145" s="2">
        <v>4869</v>
      </c>
      <c r="AG145" s="2">
        <v>121133</v>
      </c>
      <c r="AH145" s="2">
        <v>0</v>
      </c>
      <c r="AI145" s="2">
        <v>135015</v>
      </c>
      <c r="AJ145" s="2">
        <v>330277</v>
      </c>
    </row>
    <row r="146" spans="1:36" x14ac:dyDescent="0.25">
      <c r="A146" s="2">
        <v>492</v>
      </c>
      <c r="B146" s="2">
        <v>1</v>
      </c>
      <c r="C146" t="s">
        <v>147</v>
      </c>
      <c r="D146" s="2">
        <v>5297</v>
      </c>
      <c r="E146" s="2">
        <v>5811.8</v>
      </c>
      <c r="F146" s="2">
        <v>5087</v>
      </c>
      <c r="G146" s="2">
        <v>5582.5999999999995</v>
      </c>
      <c r="H146" s="2">
        <v>36660934</v>
      </c>
      <c r="I146" s="2">
        <v>492255</v>
      </c>
      <c r="J146" s="2">
        <v>5842540</v>
      </c>
      <c r="K146" s="2">
        <v>857646</v>
      </c>
      <c r="L146" s="2">
        <v>0</v>
      </c>
      <c r="M146" s="2">
        <v>0</v>
      </c>
      <c r="N146" s="2">
        <v>392806</v>
      </c>
      <c r="O146" s="2">
        <v>1306258</v>
      </c>
      <c r="P146" s="2">
        <v>910647.5</v>
      </c>
      <c r="Q146" s="2">
        <v>72574</v>
      </c>
      <c r="R146" s="2">
        <v>233074</v>
      </c>
      <c r="S146" s="2">
        <v>0</v>
      </c>
      <c r="T146" s="2">
        <v>0</v>
      </c>
      <c r="U146" s="2">
        <v>0</v>
      </c>
      <c r="V146" s="2">
        <v>-14447</v>
      </c>
      <c r="W146" s="2">
        <v>1913157</v>
      </c>
      <c r="X146" s="2">
        <v>0</v>
      </c>
      <c r="Y146" s="2">
        <v>0</v>
      </c>
      <c r="Z146" s="2">
        <v>198469</v>
      </c>
      <c r="AA146" s="2">
        <v>2367022</v>
      </c>
      <c r="AB146" s="2">
        <v>51232935.5</v>
      </c>
      <c r="AC146" s="2">
        <v>0</v>
      </c>
      <c r="AD146" s="2">
        <v>197652</v>
      </c>
      <c r="AE146" s="2">
        <v>449856</v>
      </c>
      <c r="AF146" s="2">
        <v>115138</v>
      </c>
      <c r="AG146" s="2">
        <v>597235</v>
      </c>
      <c r="AH146" s="2">
        <v>0</v>
      </c>
      <c r="AI146" s="2">
        <v>1169299</v>
      </c>
      <c r="AJ146" s="2">
        <v>2529180</v>
      </c>
    </row>
    <row r="147" spans="1:36" x14ac:dyDescent="0.25">
      <c r="A147" s="2">
        <v>495</v>
      </c>
      <c r="B147" s="2">
        <v>1</v>
      </c>
      <c r="C147" t="s">
        <v>148</v>
      </c>
      <c r="D147" s="2">
        <v>344</v>
      </c>
      <c r="E147" s="2">
        <v>377.2</v>
      </c>
      <c r="F147" s="2">
        <v>437</v>
      </c>
      <c r="G147" s="2">
        <v>479.59999999999997</v>
      </c>
      <c r="H147" s="2">
        <v>3149533</v>
      </c>
      <c r="I147" s="2">
        <v>0</v>
      </c>
      <c r="J147" s="2">
        <v>99222</v>
      </c>
      <c r="K147" s="2">
        <v>0</v>
      </c>
      <c r="L147" s="2">
        <v>130560</v>
      </c>
      <c r="M147" s="2">
        <v>0</v>
      </c>
      <c r="N147" s="2">
        <v>105852</v>
      </c>
      <c r="O147" s="2">
        <v>96610</v>
      </c>
      <c r="P147" s="2">
        <v>64962.5</v>
      </c>
      <c r="Q147" s="2">
        <v>6235</v>
      </c>
      <c r="R147" s="2">
        <v>0</v>
      </c>
      <c r="S147" s="2">
        <v>0</v>
      </c>
      <c r="T147" s="2">
        <v>0</v>
      </c>
      <c r="U147" s="2">
        <v>0</v>
      </c>
      <c r="V147" s="2">
        <v>-6567</v>
      </c>
      <c r="W147" s="2">
        <v>440417</v>
      </c>
      <c r="X147" s="2">
        <v>112580</v>
      </c>
      <c r="Y147" s="2">
        <v>0</v>
      </c>
      <c r="Z147" s="2">
        <v>16318</v>
      </c>
      <c r="AA147" s="2">
        <v>203350</v>
      </c>
      <c r="AB147" s="2">
        <v>4306492.5</v>
      </c>
      <c r="AC147" s="2">
        <v>0</v>
      </c>
      <c r="AD147" s="2">
        <v>40536</v>
      </c>
      <c r="AE147" s="2">
        <v>40768</v>
      </c>
      <c r="AF147" s="2">
        <v>0</v>
      </c>
      <c r="AG147" s="2">
        <v>266699</v>
      </c>
      <c r="AH147" s="2">
        <v>41042</v>
      </c>
      <c r="AI147" s="2">
        <v>127613</v>
      </c>
      <c r="AJ147" s="2">
        <v>475616</v>
      </c>
    </row>
    <row r="148" spans="1:36" x14ac:dyDescent="0.25">
      <c r="A148" s="2">
        <v>497</v>
      </c>
      <c r="B148" s="2">
        <v>1</v>
      </c>
      <c r="C148" t="s">
        <v>149</v>
      </c>
      <c r="D148" s="2">
        <v>202</v>
      </c>
      <c r="E148" s="2">
        <v>231.2</v>
      </c>
      <c r="F148" s="2">
        <v>225</v>
      </c>
      <c r="G148" s="2">
        <v>257.59999999999997</v>
      </c>
      <c r="H148" s="2">
        <v>1691659</v>
      </c>
      <c r="I148" s="2">
        <v>0</v>
      </c>
      <c r="J148" s="2">
        <v>208166</v>
      </c>
      <c r="K148" s="2">
        <v>0</v>
      </c>
      <c r="L148" s="2">
        <v>102532</v>
      </c>
      <c r="M148" s="2">
        <v>0</v>
      </c>
      <c r="N148" s="2">
        <v>61681.913876966741</v>
      </c>
      <c r="O148" s="2">
        <v>55496</v>
      </c>
      <c r="P148" s="2">
        <v>42706.25</v>
      </c>
      <c r="Q148" s="2">
        <v>3349</v>
      </c>
      <c r="R148" s="2">
        <v>8529</v>
      </c>
      <c r="S148" s="2">
        <v>0</v>
      </c>
      <c r="T148" s="2">
        <v>0</v>
      </c>
      <c r="U148" s="2">
        <v>0</v>
      </c>
      <c r="V148" s="2">
        <v>0</v>
      </c>
      <c r="W148" s="2">
        <v>77280</v>
      </c>
      <c r="X148" s="2">
        <v>0</v>
      </c>
      <c r="Y148" s="2">
        <v>0</v>
      </c>
      <c r="Z148" s="2">
        <v>8455</v>
      </c>
      <c r="AA148" s="2">
        <v>109222</v>
      </c>
      <c r="AB148" s="2">
        <v>2369076.1638769666</v>
      </c>
      <c r="AC148" s="2">
        <v>0</v>
      </c>
      <c r="AD148" s="2">
        <v>22741</v>
      </c>
      <c r="AE148" s="2">
        <v>21643</v>
      </c>
      <c r="AF148" s="2">
        <v>4322</v>
      </c>
      <c r="AG148" s="2">
        <v>3459</v>
      </c>
      <c r="AH148" s="2">
        <v>0</v>
      </c>
      <c r="AI148" s="2">
        <v>55352</v>
      </c>
      <c r="AJ148" s="2">
        <v>107517</v>
      </c>
    </row>
    <row r="149" spans="1:36" x14ac:dyDescent="0.25">
      <c r="A149" s="2">
        <v>499</v>
      </c>
      <c r="B149" s="2">
        <v>1</v>
      </c>
      <c r="C149" t="s">
        <v>150</v>
      </c>
      <c r="D149" s="2">
        <v>312</v>
      </c>
      <c r="E149" s="2">
        <v>339.8</v>
      </c>
      <c r="F149" s="2">
        <v>282</v>
      </c>
      <c r="G149" s="2">
        <v>305.8</v>
      </c>
      <c r="H149" s="2">
        <v>2008189</v>
      </c>
      <c r="I149" s="2">
        <v>0</v>
      </c>
      <c r="J149" s="2">
        <v>97640</v>
      </c>
      <c r="K149" s="2">
        <v>17221</v>
      </c>
      <c r="L149" s="2">
        <v>113364</v>
      </c>
      <c r="M149" s="2">
        <v>53255</v>
      </c>
      <c r="N149" s="2">
        <v>81622</v>
      </c>
      <c r="O149" s="2">
        <v>70937</v>
      </c>
      <c r="P149" s="2">
        <v>15290</v>
      </c>
      <c r="Q149" s="2">
        <v>3975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681692</v>
      </c>
      <c r="X149" s="2">
        <v>0</v>
      </c>
      <c r="Y149" s="2">
        <v>0</v>
      </c>
      <c r="Z149" s="2">
        <v>9763</v>
      </c>
      <c r="AA149" s="2">
        <v>129659</v>
      </c>
      <c r="AB149" s="2">
        <v>3282607</v>
      </c>
      <c r="AC149" s="2">
        <v>0</v>
      </c>
      <c r="AD149" s="2">
        <v>52023</v>
      </c>
      <c r="AE149" s="2">
        <v>9816</v>
      </c>
      <c r="AF149" s="2">
        <v>0</v>
      </c>
      <c r="AG149" s="2">
        <v>521875.58999999997</v>
      </c>
      <c r="AH149" s="2">
        <v>0</v>
      </c>
      <c r="AI149" s="2">
        <v>83240</v>
      </c>
      <c r="AJ149" s="2">
        <v>666954.59</v>
      </c>
    </row>
    <row r="150" spans="1:36" x14ac:dyDescent="0.25">
      <c r="A150" s="2">
        <v>500</v>
      </c>
      <c r="B150" s="2">
        <v>1</v>
      </c>
      <c r="C150" t="s">
        <v>151</v>
      </c>
      <c r="D150" s="2">
        <v>422</v>
      </c>
      <c r="E150" s="2">
        <v>465.8</v>
      </c>
      <c r="F150" s="2">
        <v>383</v>
      </c>
      <c r="G150" s="2">
        <v>421.4</v>
      </c>
      <c r="H150" s="2">
        <v>2767334</v>
      </c>
      <c r="I150" s="2">
        <v>0</v>
      </c>
      <c r="J150" s="2">
        <v>85298</v>
      </c>
      <c r="K150" s="2">
        <v>16247</v>
      </c>
      <c r="L150" s="2">
        <v>128614</v>
      </c>
      <c r="M150" s="2">
        <v>0</v>
      </c>
      <c r="N150" s="2">
        <v>142033.80328453361</v>
      </c>
      <c r="O150" s="2">
        <v>98317</v>
      </c>
      <c r="P150" s="2">
        <v>40006.25</v>
      </c>
      <c r="Q150" s="2">
        <v>5478</v>
      </c>
      <c r="R150" s="2">
        <v>3135</v>
      </c>
      <c r="S150" s="2">
        <v>0</v>
      </c>
      <c r="T150" s="2">
        <v>0</v>
      </c>
      <c r="U150" s="2">
        <v>0</v>
      </c>
      <c r="V150" s="2">
        <v>0</v>
      </c>
      <c r="W150" s="2">
        <v>713194</v>
      </c>
      <c r="X150" s="2">
        <v>0</v>
      </c>
      <c r="Y150" s="2">
        <v>0</v>
      </c>
      <c r="Z150" s="2">
        <v>15836</v>
      </c>
      <c r="AA150" s="2">
        <v>178674</v>
      </c>
      <c r="AB150" s="2">
        <v>4194167.0532845338</v>
      </c>
      <c r="AC150" s="2">
        <v>0</v>
      </c>
      <c r="AD150" s="2">
        <v>92776</v>
      </c>
      <c r="AE150" s="2">
        <v>35341</v>
      </c>
      <c r="AF150" s="2">
        <v>2769</v>
      </c>
      <c r="AG150" s="2">
        <v>628893</v>
      </c>
      <c r="AH150" s="2">
        <v>0</v>
      </c>
      <c r="AI150" s="2">
        <v>157839</v>
      </c>
      <c r="AJ150" s="2">
        <v>917618</v>
      </c>
    </row>
    <row r="151" spans="1:36" x14ac:dyDescent="0.25">
      <c r="A151" s="2">
        <v>505</v>
      </c>
      <c r="B151" s="2">
        <v>1</v>
      </c>
      <c r="C151" t="s">
        <v>152</v>
      </c>
      <c r="D151" s="2">
        <v>368</v>
      </c>
      <c r="E151" s="2">
        <v>400.20000000000005</v>
      </c>
      <c r="F151" s="2">
        <v>342</v>
      </c>
      <c r="G151" s="2">
        <v>372.40000000000009</v>
      </c>
      <c r="H151" s="2">
        <v>2445551</v>
      </c>
      <c r="I151" s="2">
        <v>0</v>
      </c>
      <c r="J151" s="2">
        <v>168962</v>
      </c>
      <c r="K151" s="2">
        <v>0</v>
      </c>
      <c r="L151" s="2">
        <v>123999</v>
      </c>
      <c r="M151" s="2">
        <v>78638</v>
      </c>
      <c r="N151" s="2">
        <v>146673.96143501642</v>
      </c>
      <c r="O151" s="2">
        <v>89934</v>
      </c>
      <c r="P151" s="2">
        <v>18620</v>
      </c>
      <c r="Q151" s="2">
        <v>4841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968240</v>
      </c>
      <c r="X151" s="2">
        <v>0</v>
      </c>
      <c r="Y151" s="2">
        <v>5885</v>
      </c>
      <c r="Z151" s="2">
        <v>14118</v>
      </c>
      <c r="AA151" s="2">
        <v>157898</v>
      </c>
      <c r="AB151" s="2">
        <v>4223359.9614350162</v>
      </c>
      <c r="AC151" s="2">
        <v>0</v>
      </c>
      <c r="AD151" s="2">
        <v>89934</v>
      </c>
      <c r="AE151" s="2">
        <v>9871</v>
      </c>
      <c r="AF151" s="2">
        <v>0</v>
      </c>
      <c r="AG151" s="2">
        <v>763976</v>
      </c>
      <c r="AH151" s="2">
        <v>0</v>
      </c>
      <c r="AI151" s="2">
        <v>83708</v>
      </c>
      <c r="AJ151" s="2">
        <v>947489</v>
      </c>
    </row>
    <row r="152" spans="1:36" x14ac:dyDescent="0.25">
      <c r="A152" s="2">
        <v>507</v>
      </c>
      <c r="B152" s="2">
        <v>1</v>
      </c>
      <c r="C152" t="s">
        <v>153</v>
      </c>
      <c r="D152" s="2">
        <v>342</v>
      </c>
      <c r="E152" s="2">
        <v>376.4</v>
      </c>
      <c r="F152" s="2">
        <v>362</v>
      </c>
      <c r="G152" s="2">
        <v>398.4</v>
      </c>
      <c r="H152" s="2">
        <v>2616293</v>
      </c>
      <c r="I152" s="2">
        <v>0</v>
      </c>
      <c r="J152" s="2">
        <v>38081</v>
      </c>
      <c r="K152" s="2">
        <v>0</v>
      </c>
      <c r="L152" s="2">
        <v>126787</v>
      </c>
      <c r="M152" s="2">
        <v>0</v>
      </c>
      <c r="N152" s="2">
        <v>109123</v>
      </c>
      <c r="O152" s="2">
        <v>86099</v>
      </c>
      <c r="P152" s="2">
        <v>49646.25</v>
      </c>
      <c r="Q152" s="2">
        <v>5179</v>
      </c>
      <c r="R152" s="2">
        <v>3693</v>
      </c>
      <c r="S152" s="2">
        <v>0</v>
      </c>
      <c r="T152" s="2">
        <v>0</v>
      </c>
      <c r="U152" s="2">
        <v>0</v>
      </c>
      <c r="V152" s="2">
        <v>0</v>
      </c>
      <c r="W152" s="2">
        <v>445455</v>
      </c>
      <c r="X152" s="2">
        <v>0</v>
      </c>
      <c r="Y152" s="2">
        <v>2575</v>
      </c>
      <c r="Z152" s="2">
        <v>11759</v>
      </c>
      <c r="AA152" s="2">
        <v>168922</v>
      </c>
      <c r="AB152" s="2">
        <v>3663612.25</v>
      </c>
      <c r="AC152" s="2">
        <v>0</v>
      </c>
      <c r="AD152" s="2">
        <v>56256</v>
      </c>
      <c r="AE152" s="2">
        <v>49646.25</v>
      </c>
      <c r="AF152" s="2">
        <v>3693</v>
      </c>
      <c r="AG152" s="2">
        <v>313963.44</v>
      </c>
      <c r="AH152" s="2">
        <v>0</v>
      </c>
      <c r="AI152" s="2">
        <v>168922</v>
      </c>
      <c r="AJ152" s="2">
        <v>592480.68999999994</v>
      </c>
    </row>
    <row r="153" spans="1:36" x14ac:dyDescent="0.25">
      <c r="A153" s="2">
        <v>508</v>
      </c>
      <c r="B153" s="2">
        <v>1</v>
      </c>
      <c r="C153" t="s">
        <v>154</v>
      </c>
      <c r="D153" s="2">
        <v>2219</v>
      </c>
      <c r="E153" s="2">
        <v>2435</v>
      </c>
      <c r="F153" s="2">
        <v>2194</v>
      </c>
      <c r="G153" s="2">
        <v>2406.4</v>
      </c>
      <c r="H153" s="2">
        <v>15802829</v>
      </c>
      <c r="I153" s="2">
        <v>155557</v>
      </c>
      <c r="J153" s="2">
        <v>1070310</v>
      </c>
      <c r="K153" s="2">
        <v>145226</v>
      </c>
      <c r="L153" s="2">
        <v>0</v>
      </c>
      <c r="M153" s="2">
        <v>0</v>
      </c>
      <c r="N153" s="2">
        <v>253189</v>
      </c>
      <c r="O153" s="2">
        <v>530693</v>
      </c>
      <c r="P153" s="2">
        <v>377213.75</v>
      </c>
      <c r="Q153" s="2">
        <v>31283</v>
      </c>
      <c r="R153" s="2">
        <v>60665</v>
      </c>
      <c r="S153" s="2">
        <v>0</v>
      </c>
      <c r="T153" s="2">
        <v>0</v>
      </c>
      <c r="U153" s="2">
        <v>0</v>
      </c>
      <c r="V153" s="2">
        <v>-6567</v>
      </c>
      <c r="W153" s="2">
        <v>1160125</v>
      </c>
      <c r="X153" s="2">
        <v>370907</v>
      </c>
      <c r="Y153" s="2">
        <v>54067</v>
      </c>
      <c r="Z153" s="2">
        <v>74766</v>
      </c>
      <c r="AA153" s="2">
        <v>1020314</v>
      </c>
      <c r="AB153" s="2">
        <v>20729670.75</v>
      </c>
      <c r="AC153" s="2">
        <v>0</v>
      </c>
      <c r="AD153" s="2">
        <v>133055</v>
      </c>
      <c r="AE153" s="2">
        <v>292998</v>
      </c>
      <c r="AF153" s="2">
        <v>47121</v>
      </c>
      <c r="AG153" s="2">
        <v>665349</v>
      </c>
      <c r="AH153" s="2">
        <v>0</v>
      </c>
      <c r="AI153" s="2">
        <v>792520</v>
      </c>
      <c r="AJ153" s="2">
        <v>1931043</v>
      </c>
    </row>
    <row r="154" spans="1:36" x14ac:dyDescent="0.25">
      <c r="A154" s="2">
        <v>511</v>
      </c>
      <c r="B154" s="2">
        <v>1</v>
      </c>
      <c r="C154" t="s">
        <v>155</v>
      </c>
      <c r="D154" s="2">
        <v>390</v>
      </c>
      <c r="E154" s="2">
        <v>426.59999999999997</v>
      </c>
      <c r="F154" s="2">
        <v>560</v>
      </c>
      <c r="G154" s="2">
        <v>615.4</v>
      </c>
      <c r="H154" s="2">
        <v>4041332</v>
      </c>
      <c r="I154" s="2">
        <v>0</v>
      </c>
      <c r="J154" s="2">
        <v>272424</v>
      </c>
      <c r="K154" s="2">
        <v>15662</v>
      </c>
      <c r="L154" s="2">
        <v>120171</v>
      </c>
      <c r="M154" s="2">
        <v>0</v>
      </c>
      <c r="N154" s="2">
        <v>190086.76294848419</v>
      </c>
      <c r="O154" s="2">
        <v>139347</v>
      </c>
      <c r="P154" s="2">
        <v>90981.25</v>
      </c>
      <c r="Q154" s="2">
        <v>8000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418017</v>
      </c>
      <c r="X154" s="2">
        <v>0</v>
      </c>
      <c r="Y154" s="2">
        <v>8092</v>
      </c>
      <c r="Z154" s="2">
        <v>16217</v>
      </c>
      <c r="AA154" s="2">
        <v>260930</v>
      </c>
      <c r="AB154" s="2">
        <v>5581260.0129484842</v>
      </c>
      <c r="AC154" s="2">
        <v>0</v>
      </c>
      <c r="AD154" s="2">
        <v>82247</v>
      </c>
      <c r="AE154" s="2">
        <v>58581</v>
      </c>
      <c r="AF154" s="2">
        <v>0</v>
      </c>
      <c r="AG154" s="2">
        <v>219174</v>
      </c>
      <c r="AH154" s="2">
        <v>0</v>
      </c>
      <c r="AI154" s="2">
        <v>168009</v>
      </c>
      <c r="AJ154" s="2">
        <v>528011</v>
      </c>
    </row>
    <row r="155" spans="1:36" x14ac:dyDescent="0.25">
      <c r="A155" s="2">
        <v>514</v>
      </c>
      <c r="B155" s="2">
        <v>1</v>
      </c>
      <c r="C155" t="s">
        <v>156</v>
      </c>
      <c r="D155" s="2">
        <v>127</v>
      </c>
      <c r="E155" s="2">
        <v>139</v>
      </c>
      <c r="F155" s="2">
        <v>122</v>
      </c>
      <c r="G155" s="2">
        <v>135.19999999999999</v>
      </c>
      <c r="H155" s="2">
        <v>887858</v>
      </c>
      <c r="I155" s="2">
        <v>0</v>
      </c>
      <c r="J155" s="2">
        <v>94283</v>
      </c>
      <c r="K155" s="2">
        <v>0</v>
      </c>
      <c r="L155" s="2">
        <v>63191</v>
      </c>
      <c r="M155" s="2">
        <v>0</v>
      </c>
      <c r="N155" s="2">
        <v>57258.363016992473</v>
      </c>
      <c r="O155" s="2">
        <v>32634</v>
      </c>
      <c r="P155" s="2">
        <v>14790</v>
      </c>
      <c r="Q155" s="2">
        <v>1758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192119</v>
      </c>
      <c r="X155" s="2">
        <v>0</v>
      </c>
      <c r="Y155" s="2">
        <v>22436</v>
      </c>
      <c r="Z155" s="2">
        <v>5440</v>
      </c>
      <c r="AA155" s="2">
        <v>57325</v>
      </c>
      <c r="AB155" s="2">
        <v>1429092.3630169923</v>
      </c>
      <c r="AC155" s="2">
        <v>0</v>
      </c>
      <c r="AD155" s="2">
        <v>32634</v>
      </c>
      <c r="AE155" s="2">
        <v>7464</v>
      </c>
      <c r="AF155" s="2">
        <v>0</v>
      </c>
      <c r="AG155" s="2">
        <v>100174.12</v>
      </c>
      <c r="AH155" s="2">
        <v>0</v>
      </c>
      <c r="AI155" s="2">
        <v>28930</v>
      </c>
      <c r="AJ155" s="2">
        <v>169202.12</v>
      </c>
    </row>
    <row r="156" spans="1:36" x14ac:dyDescent="0.25">
      <c r="A156" s="2">
        <v>518</v>
      </c>
      <c r="B156" s="2">
        <v>1</v>
      </c>
      <c r="C156" t="s">
        <v>157</v>
      </c>
      <c r="D156" s="2">
        <v>3613</v>
      </c>
      <c r="E156" s="2">
        <v>3939.2000000000003</v>
      </c>
      <c r="F156" s="2">
        <v>4189</v>
      </c>
      <c r="G156" s="2">
        <v>4540.5999999999995</v>
      </c>
      <c r="H156" s="2">
        <v>29818120</v>
      </c>
      <c r="I156" s="2">
        <v>575151</v>
      </c>
      <c r="J156" s="2">
        <v>6069575</v>
      </c>
      <c r="K156" s="2">
        <v>1062756</v>
      </c>
      <c r="L156" s="2">
        <v>0</v>
      </c>
      <c r="M156" s="2">
        <v>0</v>
      </c>
      <c r="N156" s="2">
        <v>556901</v>
      </c>
      <c r="O156" s="2">
        <v>1018850</v>
      </c>
      <c r="P156" s="2">
        <v>642870</v>
      </c>
      <c r="Q156" s="2">
        <v>59028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3632480</v>
      </c>
      <c r="X156" s="2">
        <v>0</v>
      </c>
      <c r="Y156" s="2">
        <v>0</v>
      </c>
      <c r="Z156" s="2">
        <v>136933</v>
      </c>
      <c r="AA156" s="2">
        <v>1925214</v>
      </c>
      <c r="AB156" s="2">
        <v>45497878</v>
      </c>
      <c r="AC156" s="2">
        <v>0</v>
      </c>
      <c r="AD156" s="2">
        <v>206721</v>
      </c>
      <c r="AE156" s="2">
        <v>301541</v>
      </c>
      <c r="AF156" s="2">
        <v>0</v>
      </c>
      <c r="AG156" s="2">
        <v>1499816</v>
      </c>
      <c r="AH156" s="2">
        <v>0</v>
      </c>
      <c r="AI156" s="2">
        <v>903031</v>
      </c>
      <c r="AJ156" s="2">
        <v>2911109</v>
      </c>
    </row>
    <row r="157" spans="1:36" x14ac:dyDescent="0.25">
      <c r="A157" s="2">
        <v>531</v>
      </c>
      <c r="B157" s="2">
        <v>1</v>
      </c>
      <c r="C157" t="s">
        <v>158</v>
      </c>
      <c r="D157" s="2">
        <v>1883</v>
      </c>
      <c r="E157" s="2">
        <v>2065</v>
      </c>
      <c r="F157" s="2">
        <v>2247</v>
      </c>
      <c r="G157" s="2">
        <v>2462.4</v>
      </c>
      <c r="H157" s="2">
        <v>16170581</v>
      </c>
      <c r="I157" s="2">
        <v>42983</v>
      </c>
      <c r="J157" s="2">
        <v>79673</v>
      </c>
      <c r="K157" s="2">
        <v>14476</v>
      </c>
      <c r="L157" s="2">
        <v>0</v>
      </c>
      <c r="M157" s="2">
        <v>0</v>
      </c>
      <c r="N157" s="2">
        <v>214853</v>
      </c>
      <c r="O157" s="2">
        <v>526677</v>
      </c>
      <c r="P157" s="2">
        <v>412286.25</v>
      </c>
      <c r="Q157" s="2">
        <v>32011</v>
      </c>
      <c r="R157" s="2">
        <v>3201</v>
      </c>
      <c r="S157" s="2">
        <v>0</v>
      </c>
      <c r="T157" s="2">
        <v>0</v>
      </c>
      <c r="U157" s="2">
        <v>0</v>
      </c>
      <c r="V157" s="2">
        <v>-7880</v>
      </c>
      <c r="W157" s="2">
        <v>738720</v>
      </c>
      <c r="X157" s="2">
        <v>0</v>
      </c>
      <c r="Y157" s="2">
        <v>0</v>
      </c>
      <c r="Z157" s="2">
        <v>76064</v>
      </c>
      <c r="AA157" s="2">
        <v>1044058</v>
      </c>
      <c r="AB157" s="2">
        <v>19347703.25</v>
      </c>
      <c r="AC157" s="2">
        <v>0</v>
      </c>
      <c r="AD157" s="2">
        <v>101784</v>
      </c>
      <c r="AE157" s="2">
        <v>325836</v>
      </c>
      <c r="AF157" s="2">
        <v>2530</v>
      </c>
      <c r="AG157" s="2">
        <v>338351</v>
      </c>
      <c r="AH157" s="2">
        <v>0</v>
      </c>
      <c r="AI157" s="2">
        <v>825135</v>
      </c>
      <c r="AJ157" s="2">
        <v>1593636</v>
      </c>
    </row>
    <row r="158" spans="1:36" x14ac:dyDescent="0.25">
      <c r="A158" s="2">
        <v>533</v>
      </c>
      <c r="B158" s="2">
        <v>1</v>
      </c>
      <c r="C158" t="s">
        <v>159</v>
      </c>
      <c r="D158" s="2">
        <v>805</v>
      </c>
      <c r="E158" s="2">
        <v>882.6</v>
      </c>
      <c r="F158" s="2">
        <v>1129</v>
      </c>
      <c r="G158" s="2">
        <v>1235.5999999999999</v>
      </c>
      <c r="H158" s="2">
        <v>8114185</v>
      </c>
      <c r="I158" s="2">
        <v>394009</v>
      </c>
      <c r="J158" s="2">
        <v>118979</v>
      </c>
      <c r="K158" s="2">
        <v>14865</v>
      </c>
      <c r="L158" s="2">
        <v>0</v>
      </c>
      <c r="M158" s="2">
        <v>0</v>
      </c>
      <c r="N158" s="2">
        <v>188903</v>
      </c>
      <c r="O158" s="2">
        <v>271997</v>
      </c>
      <c r="P158" s="2">
        <v>206175</v>
      </c>
      <c r="Q158" s="2">
        <v>16063</v>
      </c>
      <c r="R158" s="2">
        <v>15198</v>
      </c>
      <c r="S158" s="2">
        <v>0</v>
      </c>
      <c r="T158" s="2">
        <v>0</v>
      </c>
      <c r="U158" s="2">
        <v>0</v>
      </c>
      <c r="V158" s="2">
        <v>0</v>
      </c>
      <c r="W158" s="2">
        <v>370680</v>
      </c>
      <c r="X158" s="2">
        <v>0</v>
      </c>
      <c r="Y158" s="2">
        <v>0</v>
      </c>
      <c r="Z158" s="2">
        <v>42770</v>
      </c>
      <c r="AA158" s="2">
        <v>523894</v>
      </c>
      <c r="AB158" s="2">
        <v>10277718</v>
      </c>
      <c r="AC158" s="2">
        <v>0</v>
      </c>
      <c r="AD158" s="2">
        <v>57040</v>
      </c>
      <c r="AE158" s="2">
        <v>149653</v>
      </c>
      <c r="AF158" s="2">
        <v>11032</v>
      </c>
      <c r="AG158" s="2">
        <v>155933</v>
      </c>
      <c r="AH158" s="2">
        <v>0</v>
      </c>
      <c r="AI158" s="2">
        <v>380272</v>
      </c>
      <c r="AJ158" s="2">
        <v>753930</v>
      </c>
    </row>
    <row r="159" spans="1:36" x14ac:dyDescent="0.25">
      <c r="A159" s="2">
        <v>534</v>
      </c>
      <c r="B159" s="2">
        <v>1</v>
      </c>
      <c r="C159" t="s">
        <v>160</v>
      </c>
      <c r="D159" s="2">
        <v>1744</v>
      </c>
      <c r="E159" s="2">
        <v>1907.8</v>
      </c>
      <c r="F159" s="2">
        <v>2098</v>
      </c>
      <c r="G159" s="2">
        <v>2291</v>
      </c>
      <c r="H159" s="2">
        <v>15044997</v>
      </c>
      <c r="I159" s="2">
        <v>0</v>
      </c>
      <c r="J159" s="2">
        <v>302879</v>
      </c>
      <c r="K159" s="2">
        <v>14503</v>
      </c>
      <c r="L159" s="2">
        <v>0</v>
      </c>
      <c r="M159" s="2">
        <v>0</v>
      </c>
      <c r="N159" s="2">
        <v>289040</v>
      </c>
      <c r="O159" s="2">
        <v>512041</v>
      </c>
      <c r="P159" s="2">
        <v>381245</v>
      </c>
      <c r="Q159" s="2">
        <v>29783</v>
      </c>
      <c r="R159" s="2">
        <v>7125</v>
      </c>
      <c r="S159" s="2">
        <v>0</v>
      </c>
      <c r="T159" s="2">
        <v>0</v>
      </c>
      <c r="U159" s="2">
        <v>0</v>
      </c>
      <c r="V159" s="2">
        <v>0</v>
      </c>
      <c r="W159" s="2">
        <v>728355</v>
      </c>
      <c r="X159" s="2">
        <v>0</v>
      </c>
      <c r="Y159" s="2">
        <v>0</v>
      </c>
      <c r="Z159" s="2">
        <v>62188</v>
      </c>
      <c r="AA159" s="2">
        <v>971384</v>
      </c>
      <c r="AB159" s="2">
        <v>18343540</v>
      </c>
      <c r="AC159" s="2">
        <v>0</v>
      </c>
      <c r="AD159" s="2">
        <v>117868</v>
      </c>
      <c r="AE159" s="2">
        <v>290434</v>
      </c>
      <c r="AF159" s="2">
        <v>5428</v>
      </c>
      <c r="AG159" s="2">
        <v>334719</v>
      </c>
      <c r="AH159" s="2">
        <v>0</v>
      </c>
      <c r="AI159" s="2">
        <v>740005</v>
      </c>
      <c r="AJ159" s="2">
        <v>1488454</v>
      </c>
    </row>
    <row r="160" spans="1:36" x14ac:dyDescent="0.25">
      <c r="A160" s="2">
        <v>535</v>
      </c>
      <c r="B160" s="2">
        <v>1</v>
      </c>
      <c r="C160" t="s">
        <v>161</v>
      </c>
      <c r="D160" s="2">
        <v>19483</v>
      </c>
      <c r="E160" s="2">
        <v>21291.999999999996</v>
      </c>
      <c r="F160" s="2">
        <v>17949</v>
      </c>
      <c r="G160" s="2">
        <v>19617</v>
      </c>
      <c r="H160" s="2">
        <v>128824839</v>
      </c>
      <c r="I160" s="2">
        <v>923107</v>
      </c>
      <c r="J160" s="2">
        <v>10772017</v>
      </c>
      <c r="K160" s="2">
        <v>1159723</v>
      </c>
      <c r="L160" s="2">
        <v>0</v>
      </c>
      <c r="M160" s="2">
        <v>0</v>
      </c>
      <c r="N160" s="2">
        <v>584792</v>
      </c>
      <c r="O160" s="2">
        <v>4526882</v>
      </c>
      <c r="P160" s="2">
        <v>2465968.75</v>
      </c>
      <c r="Q160" s="2">
        <v>255021</v>
      </c>
      <c r="R160" s="2">
        <v>508669</v>
      </c>
      <c r="S160" s="2">
        <v>0</v>
      </c>
      <c r="T160" s="2">
        <v>0</v>
      </c>
      <c r="U160" s="2">
        <v>0</v>
      </c>
      <c r="V160" s="2">
        <v>-15761</v>
      </c>
      <c r="W160" s="2">
        <v>21193618</v>
      </c>
      <c r="X160" s="2">
        <v>0</v>
      </c>
      <c r="Y160" s="2">
        <v>0</v>
      </c>
      <c r="Z160" s="2">
        <v>692810</v>
      </c>
      <c r="AA160" s="2">
        <v>8317608</v>
      </c>
      <c r="AB160" s="2">
        <v>180209293.75</v>
      </c>
      <c r="AC160" s="2">
        <v>0</v>
      </c>
      <c r="AD160" s="2">
        <v>1856935</v>
      </c>
      <c r="AE160" s="2">
        <v>2465968.75</v>
      </c>
      <c r="AF160" s="2">
        <v>508669</v>
      </c>
      <c r="AG160" s="2">
        <v>19640728</v>
      </c>
      <c r="AH160" s="2">
        <v>0</v>
      </c>
      <c r="AI160" s="2">
        <v>8317608</v>
      </c>
      <c r="AJ160" s="2">
        <v>32789908.75</v>
      </c>
    </row>
    <row r="161" spans="1:36" x14ac:dyDescent="0.25">
      <c r="A161" s="2">
        <v>542</v>
      </c>
      <c r="B161" s="2">
        <v>1</v>
      </c>
      <c r="C161" t="s">
        <v>162</v>
      </c>
      <c r="D161" s="2">
        <v>415</v>
      </c>
      <c r="E161" s="2">
        <v>456</v>
      </c>
      <c r="F161" s="2">
        <v>396</v>
      </c>
      <c r="G161" s="2">
        <v>434</v>
      </c>
      <c r="H161" s="2">
        <v>2850078</v>
      </c>
      <c r="I161" s="2">
        <v>0</v>
      </c>
      <c r="J161" s="2">
        <v>112378</v>
      </c>
      <c r="K161" s="2">
        <v>16291</v>
      </c>
      <c r="L161" s="2">
        <v>129361</v>
      </c>
      <c r="M161" s="2">
        <v>0</v>
      </c>
      <c r="N161" s="2">
        <v>138567.1549553198</v>
      </c>
      <c r="O161" s="2">
        <v>96489</v>
      </c>
      <c r="P161" s="2">
        <v>63113.75</v>
      </c>
      <c r="Q161" s="2">
        <v>5642</v>
      </c>
      <c r="R161" s="2">
        <v>11236</v>
      </c>
      <c r="S161" s="2">
        <v>0</v>
      </c>
      <c r="T161" s="2">
        <v>0</v>
      </c>
      <c r="U161" s="2">
        <v>0</v>
      </c>
      <c r="V161" s="2">
        <v>0</v>
      </c>
      <c r="W161" s="2">
        <v>303800</v>
      </c>
      <c r="X161" s="2">
        <v>0</v>
      </c>
      <c r="Y161" s="2">
        <v>13976</v>
      </c>
      <c r="Z161" s="2">
        <v>14271</v>
      </c>
      <c r="AA161" s="2">
        <v>184016</v>
      </c>
      <c r="AB161" s="2">
        <v>3939218.9049553196</v>
      </c>
      <c r="AC161" s="2">
        <v>0</v>
      </c>
      <c r="AD161" s="2">
        <v>96489</v>
      </c>
      <c r="AE161" s="2">
        <v>63113.75</v>
      </c>
      <c r="AF161" s="2">
        <v>11236</v>
      </c>
      <c r="AG161" s="2">
        <v>303800</v>
      </c>
      <c r="AH161" s="2">
        <v>0</v>
      </c>
      <c r="AI161" s="2">
        <v>184016</v>
      </c>
      <c r="AJ161" s="2">
        <v>658654.75</v>
      </c>
    </row>
    <row r="162" spans="1:36" x14ac:dyDescent="0.25">
      <c r="A162" s="2">
        <v>544</v>
      </c>
      <c r="B162" s="2">
        <v>1</v>
      </c>
      <c r="C162" t="s">
        <v>163</v>
      </c>
      <c r="D162" s="2">
        <v>2650</v>
      </c>
      <c r="E162" s="2">
        <v>2885.5</v>
      </c>
      <c r="F162" s="2">
        <v>3090</v>
      </c>
      <c r="G162" s="2">
        <v>3390</v>
      </c>
      <c r="H162" s="2">
        <v>22262130</v>
      </c>
      <c r="I162" s="2">
        <v>204680</v>
      </c>
      <c r="J162" s="2">
        <v>1204023</v>
      </c>
      <c r="K162" s="2">
        <v>25510</v>
      </c>
      <c r="L162" s="2">
        <v>0</v>
      </c>
      <c r="M162" s="2">
        <v>0</v>
      </c>
      <c r="N162" s="2">
        <v>528252</v>
      </c>
      <c r="O162" s="2">
        <v>781669</v>
      </c>
      <c r="P162" s="2">
        <v>558508.75</v>
      </c>
      <c r="Q162" s="2">
        <v>44070</v>
      </c>
      <c r="R162" s="2">
        <v>57766</v>
      </c>
      <c r="S162" s="2">
        <v>0</v>
      </c>
      <c r="T162" s="2">
        <v>0</v>
      </c>
      <c r="U162" s="2">
        <v>0</v>
      </c>
      <c r="V162" s="2">
        <v>0</v>
      </c>
      <c r="W162" s="2">
        <v>1138972</v>
      </c>
      <c r="X162" s="2">
        <v>0</v>
      </c>
      <c r="Y162" s="2">
        <v>0</v>
      </c>
      <c r="Z162" s="2">
        <v>80049</v>
      </c>
      <c r="AA162" s="2">
        <v>1307218</v>
      </c>
      <c r="AB162" s="2">
        <v>28192847.75</v>
      </c>
      <c r="AC162" s="2">
        <v>0</v>
      </c>
      <c r="AD162" s="2">
        <v>233080</v>
      </c>
      <c r="AE162" s="2">
        <v>555508</v>
      </c>
      <c r="AF162" s="2">
        <v>57456</v>
      </c>
      <c r="AG162" s="2">
        <v>707549</v>
      </c>
      <c r="AH162" s="2">
        <v>0</v>
      </c>
      <c r="AI162" s="2">
        <v>1300196</v>
      </c>
      <c r="AJ162" s="2">
        <v>2853789</v>
      </c>
    </row>
    <row r="163" spans="1:36" x14ac:dyDescent="0.25">
      <c r="A163" s="2">
        <v>545</v>
      </c>
      <c r="B163" s="2">
        <v>1</v>
      </c>
      <c r="C163" t="s">
        <v>164</v>
      </c>
      <c r="D163" s="2">
        <v>418</v>
      </c>
      <c r="E163" s="2">
        <v>456.59999999999991</v>
      </c>
      <c r="F163" s="2">
        <v>376</v>
      </c>
      <c r="G163" s="2">
        <v>409.00000000000006</v>
      </c>
      <c r="H163" s="2">
        <v>2685903</v>
      </c>
      <c r="I163" s="2">
        <v>57310</v>
      </c>
      <c r="J163" s="2">
        <v>179555</v>
      </c>
      <c r="K163" s="2">
        <v>16422</v>
      </c>
      <c r="L163" s="2">
        <v>127703</v>
      </c>
      <c r="M163" s="2">
        <v>153231</v>
      </c>
      <c r="N163" s="2">
        <v>112985</v>
      </c>
      <c r="O163" s="2">
        <v>92255</v>
      </c>
      <c r="P163" s="2">
        <v>57172.5</v>
      </c>
      <c r="Q163" s="2">
        <v>5317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341372</v>
      </c>
      <c r="X163" s="2">
        <v>0</v>
      </c>
      <c r="Y163" s="2">
        <v>0</v>
      </c>
      <c r="Z163" s="2">
        <v>11196</v>
      </c>
      <c r="AA163" s="2">
        <v>173416</v>
      </c>
      <c r="AB163" s="2">
        <v>4013837.5</v>
      </c>
      <c r="AC163" s="2">
        <v>0</v>
      </c>
      <c r="AD163" s="2">
        <v>49660</v>
      </c>
      <c r="AE163" s="2">
        <v>54648</v>
      </c>
      <c r="AF163" s="2">
        <v>0</v>
      </c>
      <c r="AG163" s="2">
        <v>278335</v>
      </c>
      <c r="AH163" s="2">
        <v>0</v>
      </c>
      <c r="AI163" s="2">
        <v>165759</v>
      </c>
      <c r="AJ163" s="2">
        <v>548402</v>
      </c>
    </row>
    <row r="164" spans="1:36" x14ac:dyDescent="0.25">
      <c r="A164" s="2">
        <v>547</v>
      </c>
      <c r="B164" s="2">
        <v>1</v>
      </c>
      <c r="C164" t="s">
        <v>165</v>
      </c>
      <c r="D164" s="2">
        <v>378</v>
      </c>
      <c r="E164" s="2">
        <v>418.40000000000003</v>
      </c>
      <c r="F164" s="2">
        <v>540</v>
      </c>
      <c r="G164" s="2">
        <v>600.20000000000005</v>
      </c>
      <c r="H164" s="2">
        <v>3941513</v>
      </c>
      <c r="I164" s="2">
        <v>0</v>
      </c>
      <c r="J164" s="2">
        <v>99820</v>
      </c>
      <c r="K164" s="2">
        <v>0</v>
      </c>
      <c r="L164" s="2">
        <v>122373</v>
      </c>
      <c r="M164" s="2">
        <v>157415</v>
      </c>
      <c r="N164" s="2">
        <v>188608</v>
      </c>
      <c r="O164" s="2">
        <v>140459</v>
      </c>
      <c r="P164" s="2">
        <v>89310</v>
      </c>
      <c r="Q164" s="2">
        <v>7803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396582</v>
      </c>
      <c r="X164" s="2">
        <v>0</v>
      </c>
      <c r="Y164" s="2">
        <v>27217</v>
      </c>
      <c r="Z164" s="2">
        <v>17087</v>
      </c>
      <c r="AA164" s="2">
        <v>254485</v>
      </c>
      <c r="AB164" s="2">
        <v>5442672</v>
      </c>
      <c r="AC164" s="2">
        <v>0</v>
      </c>
      <c r="AD164" s="2">
        <v>46078</v>
      </c>
      <c r="AE164" s="2">
        <v>84214</v>
      </c>
      <c r="AF164" s="2">
        <v>0</v>
      </c>
      <c r="AG164" s="2">
        <v>302565</v>
      </c>
      <c r="AH164" s="2">
        <v>0</v>
      </c>
      <c r="AI164" s="2">
        <v>239964</v>
      </c>
      <c r="AJ164" s="2">
        <v>672821</v>
      </c>
    </row>
    <row r="165" spans="1:36" x14ac:dyDescent="0.25">
      <c r="A165" s="2">
        <v>548</v>
      </c>
      <c r="B165" s="2">
        <v>1</v>
      </c>
      <c r="C165" t="s">
        <v>166</v>
      </c>
      <c r="D165" s="2">
        <v>969</v>
      </c>
      <c r="E165" s="2">
        <v>1088.4000000000001</v>
      </c>
      <c r="F165" s="2">
        <v>855</v>
      </c>
      <c r="G165" s="2">
        <v>958.00000000000011</v>
      </c>
      <c r="H165" s="2">
        <v>6291186</v>
      </c>
      <c r="I165" s="2">
        <v>61404</v>
      </c>
      <c r="J165" s="2">
        <v>820181</v>
      </c>
      <c r="K165" s="2">
        <v>171720</v>
      </c>
      <c r="L165" s="2">
        <v>1086</v>
      </c>
      <c r="M165" s="2">
        <v>0</v>
      </c>
      <c r="N165" s="2">
        <v>236130</v>
      </c>
      <c r="O165" s="2">
        <v>219195</v>
      </c>
      <c r="P165" s="2">
        <v>159061.25</v>
      </c>
      <c r="Q165" s="2">
        <v>12454</v>
      </c>
      <c r="R165" s="2">
        <v>27092</v>
      </c>
      <c r="S165" s="2">
        <v>0</v>
      </c>
      <c r="T165" s="2">
        <v>0</v>
      </c>
      <c r="U165" s="2">
        <v>0</v>
      </c>
      <c r="V165" s="2">
        <v>0</v>
      </c>
      <c r="W165" s="2">
        <v>287400</v>
      </c>
      <c r="X165" s="2">
        <v>0</v>
      </c>
      <c r="Y165" s="2">
        <v>7724</v>
      </c>
      <c r="Z165" s="2">
        <v>33506</v>
      </c>
      <c r="AA165" s="2">
        <v>406192</v>
      </c>
      <c r="AB165" s="2">
        <v>8734331.25</v>
      </c>
      <c r="AC165" s="2">
        <v>0</v>
      </c>
      <c r="AD165" s="2">
        <v>199862</v>
      </c>
      <c r="AE165" s="2">
        <v>159061.25</v>
      </c>
      <c r="AF165" s="2">
        <v>27092</v>
      </c>
      <c r="AG165" s="2">
        <v>195054</v>
      </c>
      <c r="AH165" s="2">
        <v>0</v>
      </c>
      <c r="AI165" s="2">
        <v>406192</v>
      </c>
      <c r="AJ165" s="2">
        <v>987261.25</v>
      </c>
    </row>
    <row r="166" spans="1:36" x14ac:dyDescent="0.25">
      <c r="A166" s="2">
        <v>549</v>
      </c>
      <c r="B166" s="2">
        <v>1</v>
      </c>
      <c r="C166" t="s">
        <v>167</v>
      </c>
      <c r="D166" s="2">
        <v>1371</v>
      </c>
      <c r="E166" s="2">
        <v>1505.6</v>
      </c>
      <c r="F166" s="2">
        <v>1353</v>
      </c>
      <c r="G166" s="2">
        <v>1478.2</v>
      </c>
      <c r="H166" s="2">
        <v>9707339</v>
      </c>
      <c r="I166" s="2">
        <v>214914</v>
      </c>
      <c r="J166" s="2">
        <v>609839</v>
      </c>
      <c r="K166" s="2">
        <v>15507</v>
      </c>
      <c r="L166" s="2">
        <v>0</v>
      </c>
      <c r="M166" s="2">
        <v>0</v>
      </c>
      <c r="N166" s="2">
        <v>356779.19251869095</v>
      </c>
      <c r="O166" s="2">
        <v>312483</v>
      </c>
      <c r="P166" s="2">
        <v>244585</v>
      </c>
      <c r="Q166" s="2">
        <v>19217</v>
      </c>
      <c r="R166" s="2">
        <v>58138</v>
      </c>
      <c r="S166" s="2">
        <v>0</v>
      </c>
      <c r="T166" s="2">
        <v>0</v>
      </c>
      <c r="U166" s="2">
        <v>0</v>
      </c>
      <c r="V166" s="2">
        <v>0</v>
      </c>
      <c r="W166" s="2">
        <v>443460</v>
      </c>
      <c r="X166" s="2">
        <v>0</v>
      </c>
      <c r="Y166" s="2">
        <v>59584</v>
      </c>
      <c r="Z166" s="2">
        <v>48737</v>
      </c>
      <c r="AA166" s="2">
        <v>626757</v>
      </c>
      <c r="AB166" s="2">
        <v>12717339.192518691</v>
      </c>
      <c r="AC166" s="2">
        <v>0</v>
      </c>
      <c r="AD166" s="2">
        <v>215303</v>
      </c>
      <c r="AE166" s="2">
        <v>244585</v>
      </c>
      <c r="AF166" s="2">
        <v>58138</v>
      </c>
      <c r="AG166" s="2">
        <v>390754</v>
      </c>
      <c r="AH166" s="2">
        <v>0</v>
      </c>
      <c r="AI166" s="2">
        <v>626757</v>
      </c>
      <c r="AJ166" s="2">
        <v>1535537</v>
      </c>
    </row>
    <row r="167" spans="1:36" x14ac:dyDescent="0.25">
      <c r="A167" s="2">
        <v>550</v>
      </c>
      <c r="B167" s="2">
        <v>1</v>
      </c>
      <c r="C167" t="s">
        <v>168</v>
      </c>
      <c r="D167" s="2">
        <v>242</v>
      </c>
      <c r="E167" s="2">
        <v>265.79999999999995</v>
      </c>
      <c r="F167" s="2">
        <v>550</v>
      </c>
      <c r="G167" s="2">
        <v>601.79999999999995</v>
      </c>
      <c r="H167" s="2">
        <v>3952021</v>
      </c>
      <c r="I167" s="2">
        <v>0</v>
      </c>
      <c r="J167" s="2">
        <v>213211</v>
      </c>
      <c r="K167" s="2">
        <v>0</v>
      </c>
      <c r="L167" s="2">
        <v>122153</v>
      </c>
      <c r="M167" s="2">
        <v>0</v>
      </c>
      <c r="N167" s="2">
        <v>185498</v>
      </c>
      <c r="O167" s="2">
        <v>132555</v>
      </c>
      <c r="P167" s="2">
        <v>102037.5</v>
      </c>
      <c r="Q167" s="2">
        <v>7823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156703</v>
      </c>
      <c r="X167" s="2">
        <v>0</v>
      </c>
      <c r="Y167" s="2">
        <v>23907</v>
      </c>
      <c r="Z167" s="2">
        <v>24325</v>
      </c>
      <c r="AA167" s="2">
        <v>0</v>
      </c>
      <c r="AB167" s="2">
        <v>4920233.5</v>
      </c>
      <c r="AC167" s="2">
        <v>0</v>
      </c>
      <c r="AD167" s="2">
        <v>36416</v>
      </c>
      <c r="AE167" s="2">
        <v>102037.5</v>
      </c>
      <c r="AF167" s="2">
        <v>0</v>
      </c>
      <c r="AG167" s="2">
        <v>26001.176334830001</v>
      </c>
      <c r="AH167" s="2">
        <v>0</v>
      </c>
      <c r="AI167" s="2">
        <v>0</v>
      </c>
      <c r="AJ167" s="2">
        <v>164454.67633483</v>
      </c>
    </row>
    <row r="168" spans="1:36" x14ac:dyDescent="0.25">
      <c r="A168" s="2">
        <v>553</v>
      </c>
      <c r="B168" s="2">
        <v>1</v>
      </c>
      <c r="C168" t="s">
        <v>169</v>
      </c>
      <c r="D168" s="2">
        <v>568</v>
      </c>
      <c r="E168" s="2">
        <v>614.79999999999995</v>
      </c>
      <c r="F168" s="2">
        <v>759</v>
      </c>
      <c r="G168" s="2">
        <v>828.79999999999984</v>
      </c>
      <c r="H168" s="2">
        <v>5442730</v>
      </c>
      <c r="I168" s="2">
        <v>0</v>
      </c>
      <c r="J168" s="2">
        <v>282135</v>
      </c>
      <c r="K168" s="2">
        <v>15248</v>
      </c>
      <c r="L168" s="2">
        <v>61619</v>
      </c>
      <c r="M168" s="2">
        <v>0</v>
      </c>
      <c r="N168" s="2">
        <v>201023</v>
      </c>
      <c r="O168" s="2">
        <v>183847</v>
      </c>
      <c r="P168" s="2">
        <v>138823.75</v>
      </c>
      <c r="Q168" s="2">
        <v>10774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248640</v>
      </c>
      <c r="X168" s="2">
        <v>0</v>
      </c>
      <c r="Y168" s="2">
        <v>0</v>
      </c>
      <c r="Z168" s="2">
        <v>22403</v>
      </c>
      <c r="AA168" s="2">
        <v>351411</v>
      </c>
      <c r="AB168" s="2">
        <v>6958653.75</v>
      </c>
      <c r="AC168" s="2">
        <v>0</v>
      </c>
      <c r="AD168" s="2">
        <v>38055</v>
      </c>
      <c r="AE168" s="2">
        <v>90680</v>
      </c>
      <c r="AF168" s="2">
        <v>0</v>
      </c>
      <c r="AG168" s="2">
        <v>94125</v>
      </c>
      <c r="AH168" s="2">
        <v>0</v>
      </c>
      <c r="AI168" s="2">
        <v>229542</v>
      </c>
      <c r="AJ168" s="2">
        <v>452402</v>
      </c>
    </row>
    <row r="169" spans="1:36" x14ac:dyDescent="0.25">
      <c r="A169" s="2">
        <v>561</v>
      </c>
      <c r="B169" s="2">
        <v>1</v>
      </c>
      <c r="C169" t="s">
        <v>170</v>
      </c>
      <c r="D169" s="2">
        <v>123</v>
      </c>
      <c r="E169" s="2">
        <v>134.19999999999999</v>
      </c>
      <c r="F169" s="2">
        <v>232</v>
      </c>
      <c r="G169" s="2">
        <v>251.2</v>
      </c>
      <c r="H169" s="2">
        <v>1649630</v>
      </c>
      <c r="I169" s="2">
        <v>0</v>
      </c>
      <c r="J169" s="2">
        <v>149742</v>
      </c>
      <c r="K169" s="2">
        <v>0</v>
      </c>
      <c r="L169" s="2">
        <v>100895</v>
      </c>
      <c r="M169" s="2">
        <v>397993</v>
      </c>
      <c r="N169" s="2">
        <v>152347</v>
      </c>
      <c r="O169" s="2">
        <v>59969</v>
      </c>
      <c r="P169" s="2">
        <v>20885</v>
      </c>
      <c r="Q169" s="2">
        <v>3266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484170</v>
      </c>
      <c r="X169" s="2">
        <v>0</v>
      </c>
      <c r="Y169" s="2">
        <v>0</v>
      </c>
      <c r="Z169" s="2">
        <v>8721</v>
      </c>
      <c r="AA169" s="2">
        <v>106509</v>
      </c>
      <c r="AB169" s="2">
        <v>3134127</v>
      </c>
      <c r="AC169" s="2">
        <v>0</v>
      </c>
      <c r="AD169" s="2">
        <v>25979</v>
      </c>
      <c r="AE169" s="2">
        <v>10434</v>
      </c>
      <c r="AF169" s="2">
        <v>0</v>
      </c>
      <c r="AG169" s="2">
        <v>300472.62519741687</v>
      </c>
      <c r="AH169" s="2">
        <v>0</v>
      </c>
      <c r="AI169" s="2">
        <v>53209</v>
      </c>
      <c r="AJ169" s="2">
        <v>390094.62519741687</v>
      </c>
    </row>
    <row r="170" spans="1:36" x14ac:dyDescent="0.25">
      <c r="A170" s="2">
        <v>564</v>
      </c>
      <c r="B170" s="2">
        <v>1</v>
      </c>
      <c r="C170" t="s">
        <v>171</v>
      </c>
      <c r="D170" s="2">
        <v>2023</v>
      </c>
      <c r="E170" s="2">
        <v>2216</v>
      </c>
      <c r="F170" s="2">
        <v>1930</v>
      </c>
      <c r="G170" s="2">
        <v>2115.2000000000003</v>
      </c>
      <c r="H170" s="2">
        <v>13890518</v>
      </c>
      <c r="I170" s="2">
        <v>60381</v>
      </c>
      <c r="J170" s="2">
        <v>780401</v>
      </c>
      <c r="K170" s="2">
        <v>14538</v>
      </c>
      <c r="L170" s="2">
        <v>0</v>
      </c>
      <c r="M170" s="2">
        <v>0</v>
      </c>
      <c r="N170" s="2">
        <v>415874</v>
      </c>
      <c r="O170" s="2">
        <v>485983</v>
      </c>
      <c r="P170" s="2">
        <v>340840</v>
      </c>
      <c r="Q170" s="2">
        <v>27498</v>
      </c>
      <c r="R170" s="2">
        <v>69146</v>
      </c>
      <c r="S170" s="2">
        <v>0</v>
      </c>
      <c r="T170" s="2">
        <v>0</v>
      </c>
      <c r="U170" s="2">
        <v>0</v>
      </c>
      <c r="V170" s="2">
        <v>0</v>
      </c>
      <c r="W170" s="2">
        <v>825013</v>
      </c>
      <c r="X170" s="2">
        <v>0</v>
      </c>
      <c r="Y170" s="2">
        <v>7724</v>
      </c>
      <c r="Z170" s="2">
        <v>64427</v>
      </c>
      <c r="AA170" s="2">
        <v>896845</v>
      </c>
      <c r="AB170" s="2">
        <v>17879188</v>
      </c>
      <c r="AC170" s="2">
        <v>0</v>
      </c>
      <c r="AD170" s="2">
        <v>145869</v>
      </c>
      <c r="AE170" s="2">
        <v>273549</v>
      </c>
      <c r="AF170" s="2">
        <v>55495</v>
      </c>
      <c r="AG170" s="2">
        <v>448005</v>
      </c>
      <c r="AH170" s="2">
        <v>0</v>
      </c>
      <c r="AI170" s="2">
        <v>719784</v>
      </c>
      <c r="AJ170" s="2">
        <v>1642702</v>
      </c>
    </row>
    <row r="171" spans="1:36" x14ac:dyDescent="0.25">
      <c r="A171" s="2">
        <v>577</v>
      </c>
      <c r="B171" s="2">
        <v>1</v>
      </c>
      <c r="C171" t="s">
        <v>172</v>
      </c>
      <c r="D171" s="2">
        <v>501</v>
      </c>
      <c r="E171" s="2">
        <v>549.19999999999993</v>
      </c>
      <c r="F171" s="2">
        <v>414</v>
      </c>
      <c r="G171" s="2">
        <v>453.8</v>
      </c>
      <c r="H171" s="2">
        <v>2980105</v>
      </c>
      <c r="I171" s="2">
        <v>0</v>
      </c>
      <c r="J171" s="2">
        <v>217950</v>
      </c>
      <c r="K171" s="2">
        <v>16217</v>
      </c>
      <c r="L171" s="2">
        <v>130171</v>
      </c>
      <c r="M171" s="2">
        <v>189945</v>
      </c>
      <c r="N171" s="2">
        <v>131030</v>
      </c>
      <c r="O171" s="2">
        <v>100688</v>
      </c>
      <c r="P171" s="2">
        <v>74802.5</v>
      </c>
      <c r="Q171" s="2">
        <v>5899</v>
      </c>
      <c r="R171" s="2">
        <v>23321</v>
      </c>
      <c r="S171" s="2">
        <v>0</v>
      </c>
      <c r="T171" s="2">
        <v>0</v>
      </c>
      <c r="U171" s="2">
        <v>0</v>
      </c>
      <c r="V171" s="2">
        <v>0</v>
      </c>
      <c r="W171" s="2">
        <v>136140</v>
      </c>
      <c r="X171" s="2">
        <v>0</v>
      </c>
      <c r="Y171" s="2">
        <v>0</v>
      </c>
      <c r="Z171" s="2">
        <v>14717</v>
      </c>
      <c r="AA171" s="2">
        <v>192411</v>
      </c>
      <c r="AB171" s="2">
        <v>4213396.5</v>
      </c>
      <c r="AC171" s="2">
        <v>0</v>
      </c>
      <c r="AD171" s="2">
        <v>38410</v>
      </c>
      <c r="AE171" s="2">
        <v>54600</v>
      </c>
      <c r="AF171" s="2">
        <v>17022</v>
      </c>
      <c r="AG171" s="2">
        <v>57590</v>
      </c>
      <c r="AH171" s="2">
        <v>0</v>
      </c>
      <c r="AI171" s="2">
        <v>140445</v>
      </c>
      <c r="AJ171" s="2">
        <v>308067</v>
      </c>
    </row>
    <row r="172" spans="1:36" x14ac:dyDescent="0.25">
      <c r="A172" s="2">
        <v>578</v>
      </c>
      <c r="B172" s="2">
        <v>1</v>
      </c>
      <c r="C172" t="s">
        <v>173</v>
      </c>
      <c r="D172" s="2">
        <v>1584</v>
      </c>
      <c r="E172" s="2">
        <v>1751.4</v>
      </c>
      <c r="F172" s="2">
        <v>1584</v>
      </c>
      <c r="G172" s="2">
        <v>1751.4</v>
      </c>
      <c r="H172" s="2">
        <v>11501444</v>
      </c>
      <c r="I172" s="2">
        <v>73685</v>
      </c>
      <c r="J172" s="2">
        <v>641000</v>
      </c>
      <c r="K172" s="2">
        <v>14631</v>
      </c>
      <c r="L172" s="2">
        <v>0</v>
      </c>
      <c r="M172" s="2">
        <v>0</v>
      </c>
      <c r="N172" s="2">
        <v>285553.61548452877</v>
      </c>
      <c r="O172" s="2">
        <v>395603</v>
      </c>
      <c r="P172" s="2">
        <v>279337.5</v>
      </c>
      <c r="Q172" s="2">
        <v>22768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795924</v>
      </c>
      <c r="X172" s="2">
        <v>0</v>
      </c>
      <c r="Y172" s="2">
        <v>12505</v>
      </c>
      <c r="Z172" s="2">
        <v>55082</v>
      </c>
      <c r="AA172" s="2">
        <v>742594</v>
      </c>
      <c r="AB172" s="2">
        <v>14820127.115484528</v>
      </c>
      <c r="AC172" s="2">
        <v>0</v>
      </c>
      <c r="AD172" s="2">
        <v>100774</v>
      </c>
      <c r="AE172" s="2">
        <v>217884</v>
      </c>
      <c r="AF172" s="2">
        <v>0</v>
      </c>
      <c r="AG172" s="2">
        <v>448509</v>
      </c>
      <c r="AH172" s="2">
        <v>0</v>
      </c>
      <c r="AI172" s="2">
        <v>579226</v>
      </c>
      <c r="AJ172" s="2">
        <v>1346393</v>
      </c>
    </row>
    <row r="173" spans="1:36" x14ac:dyDescent="0.25">
      <c r="A173" s="2">
        <v>581</v>
      </c>
      <c r="B173" s="2">
        <v>1</v>
      </c>
      <c r="C173" t="s">
        <v>174</v>
      </c>
      <c r="D173" s="2">
        <v>239</v>
      </c>
      <c r="E173" s="2">
        <v>261.60000000000002</v>
      </c>
      <c r="F173" s="2">
        <v>413</v>
      </c>
      <c r="G173" s="2">
        <v>452.00000000000006</v>
      </c>
      <c r="H173" s="2">
        <v>2968284</v>
      </c>
      <c r="I173" s="2">
        <v>0</v>
      </c>
      <c r="J173" s="2">
        <v>233053</v>
      </c>
      <c r="K173" s="2">
        <v>30107</v>
      </c>
      <c r="L173" s="2">
        <v>130116</v>
      </c>
      <c r="M173" s="2">
        <v>129904</v>
      </c>
      <c r="N173" s="2">
        <v>151207</v>
      </c>
      <c r="O173" s="2">
        <v>106097</v>
      </c>
      <c r="P173" s="2">
        <v>51757.5</v>
      </c>
      <c r="Q173" s="2">
        <v>5876</v>
      </c>
      <c r="R173" s="2">
        <v>7919</v>
      </c>
      <c r="S173" s="2">
        <v>0</v>
      </c>
      <c r="T173" s="2">
        <v>0</v>
      </c>
      <c r="U173" s="2">
        <v>0</v>
      </c>
      <c r="V173" s="2">
        <v>0</v>
      </c>
      <c r="W173" s="2">
        <v>589765</v>
      </c>
      <c r="X173" s="2">
        <v>0</v>
      </c>
      <c r="Y173" s="2">
        <v>0</v>
      </c>
      <c r="Z173" s="2">
        <v>19224</v>
      </c>
      <c r="AA173" s="2">
        <v>191648</v>
      </c>
      <c r="AB173" s="2">
        <v>4614957.5</v>
      </c>
      <c r="AC173" s="2">
        <v>0</v>
      </c>
      <c r="AD173" s="2">
        <v>51077</v>
      </c>
      <c r="AE173" s="2">
        <v>47290</v>
      </c>
      <c r="AF173" s="2">
        <v>7235</v>
      </c>
      <c r="AG173" s="2">
        <v>508021</v>
      </c>
      <c r="AH173" s="2">
        <v>0</v>
      </c>
      <c r="AI173" s="2">
        <v>175106</v>
      </c>
      <c r="AJ173" s="2">
        <v>788729</v>
      </c>
    </row>
    <row r="174" spans="1:36" x14ac:dyDescent="0.25">
      <c r="A174" s="2">
        <v>592</v>
      </c>
      <c r="B174" s="2">
        <v>1</v>
      </c>
      <c r="C174" t="s">
        <v>175</v>
      </c>
      <c r="D174" s="2">
        <v>143</v>
      </c>
      <c r="E174" s="2">
        <v>162.80000000000001</v>
      </c>
      <c r="F174" s="2">
        <v>170</v>
      </c>
      <c r="G174" s="2">
        <v>192.79999999999998</v>
      </c>
      <c r="H174" s="2">
        <v>1266118</v>
      </c>
      <c r="I174" s="2">
        <v>0</v>
      </c>
      <c r="J174" s="2">
        <v>323386</v>
      </c>
      <c r="K174" s="2">
        <v>0</v>
      </c>
      <c r="L174" s="2">
        <v>83819</v>
      </c>
      <c r="M174" s="2">
        <v>55857</v>
      </c>
      <c r="N174" s="2">
        <v>75187</v>
      </c>
      <c r="O174" s="2">
        <v>46540</v>
      </c>
      <c r="P174" s="2">
        <v>22496.25</v>
      </c>
      <c r="Q174" s="2">
        <v>2506</v>
      </c>
      <c r="R174" s="2">
        <v>15946</v>
      </c>
      <c r="S174" s="2">
        <v>0</v>
      </c>
      <c r="T174" s="2">
        <v>0</v>
      </c>
      <c r="U174" s="2">
        <v>0</v>
      </c>
      <c r="V174" s="2">
        <v>0</v>
      </c>
      <c r="W174" s="2">
        <v>230918</v>
      </c>
      <c r="X174" s="2">
        <v>0</v>
      </c>
      <c r="Y174" s="2">
        <v>0</v>
      </c>
      <c r="Z174" s="2">
        <v>6488</v>
      </c>
      <c r="AA174" s="2">
        <v>81747</v>
      </c>
      <c r="AB174" s="2">
        <v>2211008.25</v>
      </c>
      <c r="AC174" s="2">
        <v>0</v>
      </c>
      <c r="AD174" s="2">
        <v>33153</v>
      </c>
      <c r="AE174" s="2">
        <v>8413</v>
      </c>
      <c r="AF174" s="2">
        <v>5963</v>
      </c>
      <c r="AG174" s="2">
        <v>101204</v>
      </c>
      <c r="AH174" s="2">
        <v>0</v>
      </c>
      <c r="AI174" s="2">
        <v>30571</v>
      </c>
      <c r="AJ174" s="2">
        <v>179304</v>
      </c>
    </row>
    <row r="175" spans="1:36" x14ac:dyDescent="0.25">
      <c r="A175" s="2">
        <v>593</v>
      </c>
      <c r="B175" s="2">
        <v>1</v>
      </c>
      <c r="C175" t="s">
        <v>176</v>
      </c>
      <c r="D175" s="2">
        <v>1194</v>
      </c>
      <c r="E175" s="2">
        <v>1316.6</v>
      </c>
      <c r="F175" s="2">
        <v>1125</v>
      </c>
      <c r="G175" s="2">
        <v>1240.8</v>
      </c>
      <c r="H175" s="2">
        <v>8148334</v>
      </c>
      <c r="I175" s="2">
        <v>24562</v>
      </c>
      <c r="J175" s="2">
        <v>1113623</v>
      </c>
      <c r="K175" s="2">
        <v>16450</v>
      </c>
      <c r="L175" s="2">
        <v>0</v>
      </c>
      <c r="M175" s="2">
        <v>0</v>
      </c>
      <c r="N175" s="2">
        <v>309937</v>
      </c>
      <c r="O175" s="2">
        <v>279831</v>
      </c>
      <c r="P175" s="2">
        <v>165037.5</v>
      </c>
      <c r="Q175" s="2">
        <v>16130</v>
      </c>
      <c r="R175" s="2">
        <v>75565</v>
      </c>
      <c r="S175" s="2">
        <v>0</v>
      </c>
      <c r="T175" s="2">
        <v>0</v>
      </c>
      <c r="U175" s="2">
        <v>0</v>
      </c>
      <c r="V175" s="2">
        <v>0</v>
      </c>
      <c r="W175" s="2">
        <v>1122316</v>
      </c>
      <c r="X175" s="2">
        <v>0</v>
      </c>
      <c r="Y175" s="2">
        <v>57009</v>
      </c>
      <c r="Z175" s="2">
        <v>39056</v>
      </c>
      <c r="AA175" s="2">
        <v>526099</v>
      </c>
      <c r="AB175" s="2">
        <v>11893949.5</v>
      </c>
      <c r="AC175" s="2">
        <v>0</v>
      </c>
      <c r="AD175" s="2">
        <v>116383</v>
      </c>
      <c r="AE175" s="2">
        <v>125715</v>
      </c>
      <c r="AF175" s="2">
        <v>57560</v>
      </c>
      <c r="AG175" s="2">
        <v>778410</v>
      </c>
      <c r="AH175" s="2">
        <v>0</v>
      </c>
      <c r="AI175" s="2">
        <v>400747</v>
      </c>
      <c r="AJ175" s="2">
        <v>1478815</v>
      </c>
    </row>
    <row r="176" spans="1:36" x14ac:dyDescent="0.25">
      <c r="A176" s="2">
        <v>595</v>
      </c>
      <c r="B176" s="2">
        <v>1</v>
      </c>
      <c r="C176" t="s">
        <v>177</v>
      </c>
      <c r="D176" s="2">
        <v>1804</v>
      </c>
      <c r="E176" s="2">
        <v>1956.6000000000001</v>
      </c>
      <c r="F176" s="2">
        <v>1971</v>
      </c>
      <c r="G176" s="2">
        <v>2140.1999999999998</v>
      </c>
      <c r="H176" s="2">
        <v>14054693</v>
      </c>
      <c r="I176" s="2">
        <v>0</v>
      </c>
      <c r="J176" s="2">
        <v>848364</v>
      </c>
      <c r="K176" s="2">
        <v>105586</v>
      </c>
      <c r="L176" s="2">
        <v>0</v>
      </c>
      <c r="M176" s="2">
        <v>0</v>
      </c>
      <c r="N176" s="2">
        <v>297411</v>
      </c>
      <c r="O176" s="2">
        <v>462334</v>
      </c>
      <c r="P176" s="2">
        <v>358483.75</v>
      </c>
      <c r="Q176" s="2">
        <v>27823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642060</v>
      </c>
      <c r="X176" s="2">
        <v>0</v>
      </c>
      <c r="Y176" s="2">
        <v>0</v>
      </c>
      <c r="Z176" s="2">
        <v>61194</v>
      </c>
      <c r="AA176" s="2">
        <v>907445</v>
      </c>
      <c r="AB176" s="2">
        <v>17765393.75</v>
      </c>
      <c r="AC176" s="2">
        <v>0</v>
      </c>
      <c r="AD176" s="2">
        <v>129226</v>
      </c>
      <c r="AE176" s="2">
        <v>296236</v>
      </c>
      <c r="AF176" s="2">
        <v>0</v>
      </c>
      <c r="AG176" s="2">
        <v>307491</v>
      </c>
      <c r="AH176" s="2">
        <v>0</v>
      </c>
      <c r="AI176" s="2">
        <v>749876</v>
      </c>
      <c r="AJ176" s="2">
        <v>1482829</v>
      </c>
    </row>
    <row r="177" spans="1:36" x14ac:dyDescent="0.25">
      <c r="A177" s="2">
        <v>599</v>
      </c>
      <c r="B177" s="2">
        <v>1</v>
      </c>
      <c r="C177" t="s">
        <v>178</v>
      </c>
      <c r="D177" s="2">
        <v>401</v>
      </c>
      <c r="E177" s="2">
        <v>441.20000000000005</v>
      </c>
      <c r="F177" s="2">
        <v>437</v>
      </c>
      <c r="G177" s="2">
        <v>481.59999999999991</v>
      </c>
      <c r="H177" s="2">
        <v>3162667</v>
      </c>
      <c r="I177" s="2">
        <v>0</v>
      </c>
      <c r="J177" s="2">
        <v>100605</v>
      </c>
      <c r="K177" s="2">
        <v>0</v>
      </c>
      <c r="L177" s="2">
        <v>130559</v>
      </c>
      <c r="M177" s="2">
        <v>403873</v>
      </c>
      <c r="N177" s="2">
        <v>195109</v>
      </c>
      <c r="O177" s="2">
        <v>112930</v>
      </c>
      <c r="P177" s="2">
        <v>67623.75</v>
      </c>
      <c r="Q177" s="2">
        <v>6261</v>
      </c>
      <c r="R177" s="2">
        <v>14819</v>
      </c>
      <c r="S177" s="2">
        <v>0</v>
      </c>
      <c r="T177" s="2">
        <v>0</v>
      </c>
      <c r="U177" s="2">
        <v>0</v>
      </c>
      <c r="V177" s="2">
        <v>0</v>
      </c>
      <c r="W177" s="2">
        <v>381302</v>
      </c>
      <c r="X177" s="2">
        <v>77155</v>
      </c>
      <c r="Y177" s="2">
        <v>63997</v>
      </c>
      <c r="Z177" s="2">
        <v>17158</v>
      </c>
      <c r="AA177" s="2">
        <v>204198</v>
      </c>
      <c r="AB177" s="2">
        <v>4861101.75</v>
      </c>
      <c r="AC177" s="2">
        <v>0</v>
      </c>
      <c r="AD177" s="2">
        <v>62007</v>
      </c>
      <c r="AE177" s="2">
        <v>54011</v>
      </c>
      <c r="AF177" s="2">
        <v>11836</v>
      </c>
      <c r="AG177" s="2">
        <v>259103</v>
      </c>
      <c r="AH177" s="2">
        <v>0</v>
      </c>
      <c r="AI177" s="2">
        <v>163093</v>
      </c>
      <c r="AJ177" s="2">
        <v>550050</v>
      </c>
    </row>
    <row r="178" spans="1:36" x14ac:dyDescent="0.25">
      <c r="A178" s="2">
        <v>600</v>
      </c>
      <c r="B178" s="2">
        <v>1</v>
      </c>
      <c r="C178" t="s">
        <v>179</v>
      </c>
      <c r="D178" s="2">
        <v>116</v>
      </c>
      <c r="E178" s="2">
        <v>126.40000000000002</v>
      </c>
      <c r="F178" s="2">
        <v>274</v>
      </c>
      <c r="G178" s="2">
        <v>299.8</v>
      </c>
      <c r="H178" s="2">
        <v>1968787</v>
      </c>
      <c r="I178" s="2">
        <v>0</v>
      </c>
      <c r="J178" s="2">
        <v>175775</v>
      </c>
      <c r="K178" s="2">
        <v>0</v>
      </c>
      <c r="L178" s="2">
        <v>112159</v>
      </c>
      <c r="M178" s="2">
        <v>0</v>
      </c>
      <c r="N178" s="2">
        <v>142582</v>
      </c>
      <c r="O178" s="2">
        <v>65927</v>
      </c>
      <c r="P178" s="2">
        <v>47440</v>
      </c>
      <c r="Q178" s="2">
        <v>3897</v>
      </c>
      <c r="R178" s="2">
        <v>5288</v>
      </c>
      <c r="S178" s="2">
        <v>0</v>
      </c>
      <c r="T178" s="2">
        <v>0</v>
      </c>
      <c r="U178" s="2">
        <v>0</v>
      </c>
      <c r="V178" s="2">
        <v>0</v>
      </c>
      <c r="W178" s="2">
        <v>138208</v>
      </c>
      <c r="X178" s="2">
        <v>0</v>
      </c>
      <c r="Y178" s="2">
        <v>6620</v>
      </c>
      <c r="Z178" s="2">
        <v>9169</v>
      </c>
      <c r="AA178" s="2">
        <v>127115</v>
      </c>
      <c r="AB178" s="2">
        <v>2802967</v>
      </c>
      <c r="AC178" s="2">
        <v>0</v>
      </c>
      <c r="AD178" s="2">
        <v>35826</v>
      </c>
      <c r="AE178" s="2">
        <v>46051</v>
      </c>
      <c r="AF178" s="2">
        <v>5133</v>
      </c>
      <c r="AG178" s="2">
        <v>18960</v>
      </c>
      <c r="AH178" s="2">
        <v>0</v>
      </c>
      <c r="AI178" s="2">
        <v>123393</v>
      </c>
      <c r="AJ178" s="2">
        <v>229363</v>
      </c>
    </row>
    <row r="179" spans="1:36" x14ac:dyDescent="0.25">
      <c r="A179" s="2">
        <v>601</v>
      </c>
      <c r="B179" s="2">
        <v>1</v>
      </c>
      <c r="C179" t="s">
        <v>180</v>
      </c>
      <c r="D179" s="2">
        <v>519</v>
      </c>
      <c r="E179" s="2">
        <v>568.79999999999995</v>
      </c>
      <c r="F179" s="2">
        <v>597</v>
      </c>
      <c r="G179" s="2">
        <v>656.40000000000009</v>
      </c>
      <c r="H179" s="2">
        <v>4310579</v>
      </c>
      <c r="I179" s="2">
        <v>0</v>
      </c>
      <c r="J179" s="2">
        <v>306210</v>
      </c>
      <c r="K179" s="2">
        <v>15561</v>
      </c>
      <c r="L179" s="2">
        <v>112927</v>
      </c>
      <c r="M179" s="2">
        <v>310095</v>
      </c>
      <c r="N179" s="2">
        <v>218072</v>
      </c>
      <c r="O179" s="2">
        <v>149582</v>
      </c>
      <c r="P179" s="2">
        <v>95112.5</v>
      </c>
      <c r="Q179" s="2">
        <v>8533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483110</v>
      </c>
      <c r="X179" s="2">
        <v>0</v>
      </c>
      <c r="Y179" s="2">
        <v>6620</v>
      </c>
      <c r="Z179" s="2">
        <v>21942</v>
      </c>
      <c r="AA179" s="2">
        <v>278314</v>
      </c>
      <c r="AB179" s="2">
        <v>6316657.5</v>
      </c>
      <c r="AC179" s="2">
        <v>0</v>
      </c>
      <c r="AD179" s="2">
        <v>46180</v>
      </c>
      <c r="AE179" s="2">
        <v>64415</v>
      </c>
      <c r="AF179" s="2">
        <v>0</v>
      </c>
      <c r="AG179" s="2">
        <v>271113</v>
      </c>
      <c r="AH179" s="2">
        <v>0</v>
      </c>
      <c r="AI179" s="2">
        <v>188488</v>
      </c>
      <c r="AJ179" s="2">
        <v>570196</v>
      </c>
    </row>
    <row r="180" spans="1:36" x14ac:dyDescent="0.25">
      <c r="A180" s="2">
        <v>621</v>
      </c>
      <c r="B180" s="2">
        <v>1</v>
      </c>
      <c r="C180" t="s">
        <v>181</v>
      </c>
      <c r="D180" s="2">
        <v>11671</v>
      </c>
      <c r="E180" s="2">
        <v>12750.599999999999</v>
      </c>
      <c r="F180" s="2">
        <v>12180</v>
      </c>
      <c r="G180" s="2">
        <v>13302.2</v>
      </c>
      <c r="H180" s="2">
        <v>87355547</v>
      </c>
      <c r="I180" s="2">
        <v>932317</v>
      </c>
      <c r="J180" s="2">
        <v>4457184</v>
      </c>
      <c r="K180" s="2">
        <v>375268</v>
      </c>
      <c r="L180" s="2">
        <v>0</v>
      </c>
      <c r="M180" s="2">
        <v>0</v>
      </c>
      <c r="N180" s="2">
        <v>0</v>
      </c>
      <c r="O180" s="2">
        <v>3102231</v>
      </c>
      <c r="P180" s="2">
        <v>1623352.5</v>
      </c>
      <c r="Q180" s="2">
        <v>172929</v>
      </c>
      <c r="R180" s="2">
        <v>82341</v>
      </c>
      <c r="S180" s="2">
        <v>0</v>
      </c>
      <c r="T180" s="2">
        <v>0</v>
      </c>
      <c r="U180" s="2">
        <v>0</v>
      </c>
      <c r="V180" s="2">
        <v>0</v>
      </c>
      <c r="W180" s="2">
        <v>15103451</v>
      </c>
      <c r="X180" s="2">
        <v>3113240</v>
      </c>
      <c r="Y180" s="2">
        <v>0</v>
      </c>
      <c r="Z180" s="2">
        <v>458264</v>
      </c>
      <c r="AA180" s="2">
        <v>5640133</v>
      </c>
      <c r="AB180" s="2">
        <v>119303017.5</v>
      </c>
      <c r="AC180" s="2">
        <v>0</v>
      </c>
      <c r="AD180" s="2">
        <v>1183563</v>
      </c>
      <c r="AE180" s="2">
        <v>1623352.5</v>
      </c>
      <c r="AF180" s="2">
        <v>82341</v>
      </c>
      <c r="AG180" s="2">
        <v>14663341</v>
      </c>
      <c r="AH180" s="2">
        <v>1134962</v>
      </c>
      <c r="AI180" s="2">
        <v>5640133</v>
      </c>
      <c r="AJ180" s="2">
        <v>23192730.5</v>
      </c>
    </row>
    <row r="181" spans="1:36" x14ac:dyDescent="0.25">
      <c r="A181" s="2">
        <v>622</v>
      </c>
      <c r="B181" s="2">
        <v>1</v>
      </c>
      <c r="C181" t="s">
        <v>182</v>
      </c>
      <c r="D181" s="2">
        <v>12825</v>
      </c>
      <c r="E181" s="2">
        <v>14054.6</v>
      </c>
      <c r="F181" s="2">
        <v>10439</v>
      </c>
      <c r="G181" s="2">
        <v>11533.199999999999</v>
      </c>
      <c r="H181" s="2">
        <v>75738524</v>
      </c>
      <c r="I181" s="2">
        <v>1729546</v>
      </c>
      <c r="J181" s="2">
        <v>11954296</v>
      </c>
      <c r="K181" s="2">
        <v>806642</v>
      </c>
      <c r="L181" s="2">
        <v>0</v>
      </c>
      <c r="M181" s="2">
        <v>0</v>
      </c>
      <c r="N181" s="2">
        <v>0</v>
      </c>
      <c r="O181" s="2">
        <v>2665962</v>
      </c>
      <c r="P181" s="2">
        <v>1109736.25</v>
      </c>
      <c r="Q181" s="2">
        <v>149932</v>
      </c>
      <c r="R181" s="2">
        <v>154891</v>
      </c>
      <c r="S181" s="2">
        <v>0</v>
      </c>
      <c r="T181" s="2">
        <v>0</v>
      </c>
      <c r="U181" s="2">
        <v>219023</v>
      </c>
      <c r="V181" s="2">
        <v>-7880</v>
      </c>
      <c r="W181" s="2">
        <v>18494640</v>
      </c>
      <c r="X181" s="2">
        <v>2771080</v>
      </c>
      <c r="Y181" s="2">
        <v>40826</v>
      </c>
      <c r="Z181" s="2">
        <v>402815</v>
      </c>
      <c r="AA181" s="2">
        <v>0</v>
      </c>
      <c r="AB181" s="2">
        <v>113458953.25</v>
      </c>
      <c r="AC181" s="2">
        <v>0</v>
      </c>
      <c r="AD181" s="2">
        <v>1041438</v>
      </c>
      <c r="AE181" s="2">
        <v>1109736.25</v>
      </c>
      <c r="AF181" s="2">
        <v>154891</v>
      </c>
      <c r="AG181" s="2">
        <v>17426053</v>
      </c>
      <c r="AH181" s="2">
        <v>1010224</v>
      </c>
      <c r="AI181" s="2">
        <v>0</v>
      </c>
      <c r="AJ181" s="2">
        <v>19732118.25</v>
      </c>
    </row>
    <row r="182" spans="1:36" x14ac:dyDescent="0.25">
      <c r="A182" s="2">
        <v>623</v>
      </c>
      <c r="B182" s="2">
        <v>1</v>
      </c>
      <c r="C182" t="s">
        <v>183</v>
      </c>
      <c r="D182" s="2">
        <v>6291</v>
      </c>
      <c r="E182" s="2">
        <v>6871.1999999999989</v>
      </c>
      <c r="F182" s="2">
        <v>7842</v>
      </c>
      <c r="G182" s="2">
        <v>8563.8000000000011</v>
      </c>
      <c r="H182" s="2">
        <v>56238475</v>
      </c>
      <c r="I182" s="2">
        <v>792112</v>
      </c>
      <c r="J182" s="2">
        <v>5974832</v>
      </c>
      <c r="K182" s="2">
        <v>1044630</v>
      </c>
      <c r="L182" s="2">
        <v>0</v>
      </c>
      <c r="M182" s="2">
        <v>0</v>
      </c>
      <c r="N182" s="2">
        <v>0</v>
      </c>
      <c r="O182" s="2">
        <v>2023681</v>
      </c>
      <c r="P182" s="2">
        <v>978338.75</v>
      </c>
      <c r="Q182" s="2">
        <v>111329</v>
      </c>
      <c r="R182" s="2">
        <v>206131</v>
      </c>
      <c r="S182" s="2">
        <v>0</v>
      </c>
      <c r="T182" s="2">
        <v>0</v>
      </c>
      <c r="U182" s="2">
        <v>0</v>
      </c>
      <c r="V182" s="2">
        <v>-12609</v>
      </c>
      <c r="W182" s="2">
        <v>10799723</v>
      </c>
      <c r="X182" s="2">
        <v>2010060</v>
      </c>
      <c r="Y182" s="2">
        <v>0</v>
      </c>
      <c r="Z182" s="2">
        <v>318353</v>
      </c>
      <c r="AA182" s="2">
        <v>3631051</v>
      </c>
      <c r="AB182" s="2">
        <v>82106046.75</v>
      </c>
      <c r="AC182" s="2">
        <v>0</v>
      </c>
      <c r="AD182" s="2">
        <v>806049</v>
      </c>
      <c r="AE182" s="2">
        <v>978338.75</v>
      </c>
      <c r="AF182" s="2">
        <v>206131</v>
      </c>
      <c r="AG182" s="2">
        <v>10795530.77</v>
      </c>
      <c r="AH182" s="2">
        <v>732787</v>
      </c>
      <c r="AI182" s="2">
        <v>3631051</v>
      </c>
      <c r="AJ182" s="2">
        <v>16417100.52</v>
      </c>
    </row>
    <row r="183" spans="1:36" x14ac:dyDescent="0.25">
      <c r="A183" s="2">
        <v>624</v>
      </c>
      <c r="B183" s="2">
        <v>1</v>
      </c>
      <c r="C183" t="s">
        <v>184</v>
      </c>
      <c r="D183" s="2">
        <v>9140</v>
      </c>
      <c r="E183" s="2">
        <v>9970</v>
      </c>
      <c r="F183" s="2">
        <v>8820</v>
      </c>
      <c r="G183" s="2">
        <v>9623.6</v>
      </c>
      <c r="H183" s="2">
        <v>63198181</v>
      </c>
      <c r="I183" s="2">
        <v>590502</v>
      </c>
      <c r="J183" s="2">
        <v>2299418</v>
      </c>
      <c r="K183" s="2">
        <v>222020</v>
      </c>
      <c r="L183" s="2">
        <v>0</v>
      </c>
      <c r="M183" s="2">
        <v>0</v>
      </c>
      <c r="N183" s="2">
        <v>18284.30320372383</v>
      </c>
      <c r="O183" s="2">
        <v>2252845</v>
      </c>
      <c r="P183" s="2">
        <v>943278.75</v>
      </c>
      <c r="Q183" s="2">
        <v>125107</v>
      </c>
      <c r="R183" s="2">
        <v>124722</v>
      </c>
      <c r="S183" s="2">
        <v>0</v>
      </c>
      <c r="T183" s="2">
        <v>0</v>
      </c>
      <c r="U183" s="2">
        <v>46090</v>
      </c>
      <c r="V183" s="2">
        <v>-7880</v>
      </c>
      <c r="W183" s="2">
        <v>15118579</v>
      </c>
      <c r="X183" s="2">
        <v>0</v>
      </c>
      <c r="Y183" s="2">
        <v>0</v>
      </c>
      <c r="Z183" s="2">
        <v>370303</v>
      </c>
      <c r="AA183" s="2">
        <v>4080406</v>
      </c>
      <c r="AB183" s="2">
        <v>89381856.053203732</v>
      </c>
      <c r="AC183" s="2">
        <v>0</v>
      </c>
      <c r="AD183" s="2">
        <v>959420</v>
      </c>
      <c r="AE183" s="2">
        <v>943278.75</v>
      </c>
      <c r="AF183" s="2">
        <v>124722</v>
      </c>
      <c r="AG183" s="2">
        <v>14864598</v>
      </c>
      <c r="AH183" s="2">
        <v>0</v>
      </c>
      <c r="AI183" s="2">
        <v>4080406</v>
      </c>
      <c r="AJ183" s="2">
        <v>20972424.75</v>
      </c>
    </row>
    <row r="184" spans="1:36" x14ac:dyDescent="0.25">
      <c r="A184" s="2">
        <v>625</v>
      </c>
      <c r="B184" s="2">
        <v>1</v>
      </c>
      <c r="C184" t="s">
        <v>185</v>
      </c>
      <c r="D184" s="2">
        <v>48973</v>
      </c>
      <c r="E184" s="2">
        <v>53299.199999999997</v>
      </c>
      <c r="F184" s="2">
        <v>35779</v>
      </c>
      <c r="G184" s="2">
        <v>38906.200000000004</v>
      </c>
      <c r="H184" s="2">
        <v>255497015</v>
      </c>
      <c r="I184" s="2">
        <v>9041739</v>
      </c>
      <c r="J184" s="2">
        <v>63129041</v>
      </c>
      <c r="K184" s="2">
        <v>8586000</v>
      </c>
      <c r="L184" s="2">
        <v>0</v>
      </c>
      <c r="M184" s="2">
        <v>0</v>
      </c>
      <c r="N184" s="2">
        <v>0</v>
      </c>
      <c r="O184" s="2">
        <v>9120931</v>
      </c>
      <c r="P184" s="2">
        <v>1945310</v>
      </c>
      <c r="Q184" s="2">
        <v>505781</v>
      </c>
      <c r="R184" s="2">
        <v>9228551</v>
      </c>
      <c r="S184" s="2">
        <v>0</v>
      </c>
      <c r="T184" s="2">
        <v>0</v>
      </c>
      <c r="U184" s="2">
        <v>0</v>
      </c>
      <c r="V184" s="2">
        <v>-7880</v>
      </c>
      <c r="W184" s="2">
        <v>47164041</v>
      </c>
      <c r="X184" s="2">
        <v>0</v>
      </c>
      <c r="Y184" s="2">
        <v>221783</v>
      </c>
      <c r="Z184" s="2">
        <v>6753544</v>
      </c>
      <c r="AA184" s="2">
        <v>16496229</v>
      </c>
      <c r="AB184" s="2">
        <v>427682085</v>
      </c>
      <c r="AC184" s="2">
        <v>0</v>
      </c>
      <c r="AD184" s="2">
        <v>3420898</v>
      </c>
      <c r="AE184" s="2">
        <v>1831678</v>
      </c>
      <c r="AF184" s="2">
        <v>8689479</v>
      </c>
      <c r="AG184" s="2">
        <v>40816006</v>
      </c>
      <c r="AH184" s="2">
        <v>0</v>
      </c>
      <c r="AI184" s="2">
        <v>15532626</v>
      </c>
      <c r="AJ184" s="2">
        <v>70290687</v>
      </c>
    </row>
    <row r="185" spans="1:36" x14ac:dyDescent="0.25">
      <c r="A185" s="2">
        <v>630</v>
      </c>
      <c r="B185" s="2">
        <v>1</v>
      </c>
      <c r="C185" t="s">
        <v>186</v>
      </c>
      <c r="D185" s="2">
        <v>387</v>
      </c>
      <c r="E185" s="2">
        <v>422.6</v>
      </c>
      <c r="F185" s="2">
        <v>377</v>
      </c>
      <c r="G185" s="2">
        <v>410.4</v>
      </c>
      <c r="H185" s="2">
        <v>2695097</v>
      </c>
      <c r="I185" s="2">
        <v>0</v>
      </c>
      <c r="J185" s="2">
        <v>110750</v>
      </c>
      <c r="K185" s="2">
        <v>16432</v>
      </c>
      <c r="L185" s="2">
        <v>127815</v>
      </c>
      <c r="M185" s="2">
        <v>240292</v>
      </c>
      <c r="N185" s="2">
        <v>124831</v>
      </c>
      <c r="O185" s="2">
        <v>94311</v>
      </c>
      <c r="P185" s="2">
        <v>32577.5</v>
      </c>
      <c r="Q185" s="2">
        <v>5335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820800</v>
      </c>
      <c r="X185" s="2">
        <v>0</v>
      </c>
      <c r="Y185" s="2">
        <v>0</v>
      </c>
      <c r="Z185" s="2">
        <v>14997</v>
      </c>
      <c r="AA185" s="2">
        <v>174010</v>
      </c>
      <c r="AB185" s="2">
        <v>4457247.5</v>
      </c>
      <c r="AC185" s="2">
        <v>0</v>
      </c>
      <c r="AD185" s="2">
        <v>21689</v>
      </c>
      <c r="AE185" s="2">
        <v>14091</v>
      </c>
      <c r="AF185" s="2">
        <v>0</v>
      </c>
      <c r="AG185" s="2">
        <v>499635</v>
      </c>
      <c r="AH185" s="2">
        <v>0</v>
      </c>
      <c r="AI185" s="2">
        <v>75268</v>
      </c>
      <c r="AJ185" s="2">
        <v>610683</v>
      </c>
    </row>
    <row r="186" spans="1:36" x14ac:dyDescent="0.25">
      <c r="A186" s="2">
        <v>635</v>
      </c>
      <c r="B186" s="2">
        <v>1</v>
      </c>
      <c r="C186" t="s">
        <v>187</v>
      </c>
      <c r="D186" s="2">
        <v>104</v>
      </c>
      <c r="E186" s="2">
        <v>115.39999999999999</v>
      </c>
      <c r="F186" s="2">
        <v>90</v>
      </c>
      <c r="G186" s="2">
        <v>99.399999999999991</v>
      </c>
      <c r="H186" s="2">
        <v>652760</v>
      </c>
      <c r="I186" s="2">
        <v>0</v>
      </c>
      <c r="J186" s="2">
        <v>34703</v>
      </c>
      <c r="K186" s="2">
        <v>0</v>
      </c>
      <c r="L186" s="2">
        <v>48475</v>
      </c>
      <c r="M186" s="2">
        <v>0</v>
      </c>
      <c r="N186" s="2">
        <v>49298.315036129832</v>
      </c>
      <c r="O186" s="2">
        <v>23981</v>
      </c>
      <c r="P186" s="2">
        <v>4970</v>
      </c>
      <c r="Q186" s="2">
        <v>1292</v>
      </c>
      <c r="R186" s="2">
        <v>1345</v>
      </c>
      <c r="S186" s="2">
        <v>0</v>
      </c>
      <c r="T186" s="2">
        <v>0</v>
      </c>
      <c r="U186" s="2">
        <v>0</v>
      </c>
      <c r="V186" s="2">
        <v>0</v>
      </c>
      <c r="W186" s="2">
        <v>368000</v>
      </c>
      <c r="X186" s="2">
        <v>10660</v>
      </c>
      <c r="Y186" s="2">
        <v>0</v>
      </c>
      <c r="Z186" s="2">
        <v>2502</v>
      </c>
      <c r="AA186" s="2">
        <v>42146</v>
      </c>
      <c r="AB186" s="2">
        <v>1229472.3150361297</v>
      </c>
      <c r="AC186" s="2">
        <v>0</v>
      </c>
      <c r="AD186" s="2">
        <v>23981</v>
      </c>
      <c r="AE186" s="2">
        <v>3706</v>
      </c>
      <c r="AF186" s="2">
        <v>1003</v>
      </c>
      <c r="AG186" s="2">
        <v>332196.89</v>
      </c>
      <c r="AH186" s="2">
        <v>3886</v>
      </c>
      <c r="AI186" s="2">
        <v>31426</v>
      </c>
      <c r="AJ186" s="2">
        <v>392312.89</v>
      </c>
    </row>
    <row r="187" spans="1:36" x14ac:dyDescent="0.25">
      <c r="A187" s="2">
        <v>640</v>
      </c>
      <c r="B187" s="2">
        <v>1</v>
      </c>
      <c r="C187" t="s">
        <v>188</v>
      </c>
      <c r="D187" s="2">
        <v>329</v>
      </c>
      <c r="E187" s="2">
        <v>368.6</v>
      </c>
      <c r="F187" s="2">
        <v>401</v>
      </c>
      <c r="G187" s="2">
        <v>451</v>
      </c>
      <c r="H187" s="2">
        <v>2961717</v>
      </c>
      <c r="I187" s="2">
        <v>0</v>
      </c>
      <c r="J187" s="2">
        <v>85477</v>
      </c>
      <c r="K187" s="2">
        <v>0</v>
      </c>
      <c r="L187" s="2">
        <v>130083</v>
      </c>
      <c r="M187" s="2">
        <v>49207</v>
      </c>
      <c r="N187" s="2">
        <v>155614</v>
      </c>
      <c r="O187" s="2">
        <v>97923</v>
      </c>
      <c r="P187" s="2">
        <v>67467.5</v>
      </c>
      <c r="Q187" s="2">
        <v>5863</v>
      </c>
      <c r="R187" s="2">
        <v>7356</v>
      </c>
      <c r="S187" s="2">
        <v>0</v>
      </c>
      <c r="T187" s="2">
        <v>0</v>
      </c>
      <c r="U187" s="2">
        <v>0</v>
      </c>
      <c r="V187" s="2">
        <v>0</v>
      </c>
      <c r="W187" s="2">
        <v>283729</v>
      </c>
      <c r="X187" s="2">
        <v>0</v>
      </c>
      <c r="Y187" s="2">
        <v>11034</v>
      </c>
      <c r="Z187" s="2">
        <v>14314</v>
      </c>
      <c r="AA187" s="2">
        <v>191224</v>
      </c>
      <c r="AB187" s="2">
        <v>4061008.5</v>
      </c>
      <c r="AC187" s="2">
        <v>0</v>
      </c>
      <c r="AD187" s="2">
        <v>76061</v>
      </c>
      <c r="AE187" s="2">
        <v>51419</v>
      </c>
      <c r="AF187" s="2">
        <v>5606</v>
      </c>
      <c r="AG187" s="2">
        <v>172882</v>
      </c>
      <c r="AH187" s="2">
        <v>0</v>
      </c>
      <c r="AI187" s="2">
        <v>145737</v>
      </c>
      <c r="AJ187" s="2">
        <v>451705</v>
      </c>
    </row>
    <row r="188" spans="1:36" x14ac:dyDescent="0.25">
      <c r="A188" s="2">
        <v>656</v>
      </c>
      <c r="B188" s="2">
        <v>1</v>
      </c>
      <c r="C188" t="s">
        <v>189</v>
      </c>
      <c r="D188" s="2">
        <v>4545</v>
      </c>
      <c r="E188" s="2">
        <v>4979.3999999999996</v>
      </c>
      <c r="F188" s="2">
        <v>3423</v>
      </c>
      <c r="G188" s="2">
        <v>3781.3999999999996</v>
      </c>
      <c r="H188" s="2">
        <v>24832454</v>
      </c>
      <c r="I188" s="2">
        <v>463600</v>
      </c>
      <c r="J188" s="2">
        <v>5444402</v>
      </c>
      <c r="K188" s="2">
        <v>696420</v>
      </c>
      <c r="L188" s="2">
        <v>0</v>
      </c>
      <c r="M188" s="2">
        <v>0</v>
      </c>
      <c r="N188" s="2">
        <v>379487</v>
      </c>
      <c r="O188" s="2">
        <v>862548</v>
      </c>
      <c r="P188" s="2">
        <v>522937.5</v>
      </c>
      <c r="Q188" s="2">
        <v>49158</v>
      </c>
      <c r="R188" s="2">
        <v>47268</v>
      </c>
      <c r="S188" s="2">
        <v>0</v>
      </c>
      <c r="T188" s="2">
        <v>0</v>
      </c>
      <c r="U188" s="2">
        <v>270822</v>
      </c>
      <c r="V188" s="2">
        <v>0</v>
      </c>
      <c r="W188" s="2">
        <v>3217896</v>
      </c>
      <c r="X188" s="2">
        <v>0</v>
      </c>
      <c r="Y188" s="2">
        <v>127994</v>
      </c>
      <c r="Z188" s="2">
        <v>138765</v>
      </c>
      <c r="AA188" s="2">
        <v>1603314</v>
      </c>
      <c r="AB188" s="2">
        <v>38657065.5</v>
      </c>
      <c r="AC188" s="2">
        <v>0</v>
      </c>
      <c r="AD188" s="2">
        <v>334465</v>
      </c>
      <c r="AE188" s="2">
        <v>456622</v>
      </c>
      <c r="AF188" s="2">
        <v>41274</v>
      </c>
      <c r="AG188" s="2">
        <v>2436968</v>
      </c>
      <c r="AH188" s="2">
        <v>0</v>
      </c>
      <c r="AI188" s="2">
        <v>1399994</v>
      </c>
      <c r="AJ188" s="2">
        <v>4669323</v>
      </c>
    </row>
    <row r="189" spans="1:36" x14ac:dyDescent="0.25">
      <c r="A189" s="2">
        <v>659</v>
      </c>
      <c r="B189" s="2">
        <v>1</v>
      </c>
      <c r="C189" t="s">
        <v>190</v>
      </c>
      <c r="D189" s="2">
        <v>3992</v>
      </c>
      <c r="E189" s="2">
        <v>4379.5999999999995</v>
      </c>
      <c r="F189" s="2">
        <v>3873</v>
      </c>
      <c r="G189" s="2">
        <v>4261.7999999999993</v>
      </c>
      <c r="H189" s="2">
        <v>27987241</v>
      </c>
      <c r="I189" s="2">
        <v>197516</v>
      </c>
      <c r="J189" s="2">
        <v>974376</v>
      </c>
      <c r="K189" s="2">
        <v>149824</v>
      </c>
      <c r="L189" s="2">
        <v>0</v>
      </c>
      <c r="M189" s="2">
        <v>0</v>
      </c>
      <c r="N189" s="2">
        <v>408970</v>
      </c>
      <c r="O189" s="2">
        <v>955574</v>
      </c>
      <c r="P189" s="2">
        <v>326150</v>
      </c>
      <c r="Q189" s="2">
        <v>55403</v>
      </c>
      <c r="R189" s="2">
        <v>0</v>
      </c>
      <c r="S189" s="2">
        <v>0</v>
      </c>
      <c r="T189" s="2">
        <v>0</v>
      </c>
      <c r="U189" s="2">
        <v>147185</v>
      </c>
      <c r="V189" s="2">
        <v>-28895</v>
      </c>
      <c r="W189" s="2">
        <v>8758127</v>
      </c>
      <c r="X189" s="2">
        <v>0</v>
      </c>
      <c r="Y189" s="2">
        <v>221783</v>
      </c>
      <c r="Z189" s="2">
        <v>163106</v>
      </c>
      <c r="AA189" s="2">
        <v>1807003</v>
      </c>
      <c r="AB189" s="2">
        <v>42123363</v>
      </c>
      <c r="AC189" s="2">
        <v>0</v>
      </c>
      <c r="AD189" s="2">
        <v>319018</v>
      </c>
      <c r="AE189" s="2">
        <v>326150</v>
      </c>
      <c r="AF189" s="2">
        <v>0</v>
      </c>
      <c r="AG189" s="2">
        <v>8284916</v>
      </c>
      <c r="AH189" s="2">
        <v>0</v>
      </c>
      <c r="AI189" s="2">
        <v>1807003</v>
      </c>
      <c r="AJ189" s="2">
        <v>10737087</v>
      </c>
    </row>
    <row r="190" spans="1:36" x14ac:dyDescent="0.25">
      <c r="A190" s="2">
        <v>671</v>
      </c>
      <c r="B190" s="2">
        <v>1</v>
      </c>
      <c r="C190" t="s">
        <v>191</v>
      </c>
      <c r="D190" s="2">
        <v>365</v>
      </c>
      <c r="E190" s="2">
        <v>403.8</v>
      </c>
      <c r="F190" s="2">
        <v>365</v>
      </c>
      <c r="G190" s="2">
        <v>403.8</v>
      </c>
      <c r="H190" s="2">
        <v>2651755</v>
      </c>
      <c r="I190" s="2">
        <v>11257</v>
      </c>
      <c r="J190" s="2">
        <v>35264</v>
      </c>
      <c r="K190" s="2">
        <v>0</v>
      </c>
      <c r="L190" s="2">
        <v>127270</v>
      </c>
      <c r="M190" s="2">
        <v>89530</v>
      </c>
      <c r="N190" s="2">
        <v>96044</v>
      </c>
      <c r="O190" s="2">
        <v>87156</v>
      </c>
      <c r="P190" s="2">
        <v>48858.75</v>
      </c>
      <c r="Q190" s="2">
        <v>5249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483409</v>
      </c>
      <c r="X190" s="2">
        <v>0</v>
      </c>
      <c r="Y190" s="2">
        <v>0</v>
      </c>
      <c r="Z190" s="2">
        <v>11256</v>
      </c>
      <c r="AA190" s="2">
        <v>171211</v>
      </c>
      <c r="AB190" s="2">
        <v>3818259.75</v>
      </c>
      <c r="AC190" s="2">
        <v>0</v>
      </c>
      <c r="AD190" s="2">
        <v>69091</v>
      </c>
      <c r="AE190" s="2">
        <v>27112</v>
      </c>
      <c r="AF190" s="2">
        <v>0</v>
      </c>
      <c r="AG190" s="2">
        <v>314289</v>
      </c>
      <c r="AH190" s="2">
        <v>0</v>
      </c>
      <c r="AI190" s="2">
        <v>95005</v>
      </c>
      <c r="AJ190" s="2">
        <v>505497</v>
      </c>
    </row>
    <row r="191" spans="1:36" x14ac:dyDescent="0.25">
      <c r="A191" s="2">
        <v>676</v>
      </c>
      <c r="B191" s="2">
        <v>1</v>
      </c>
      <c r="C191" t="s">
        <v>192</v>
      </c>
      <c r="D191" s="2">
        <v>174</v>
      </c>
      <c r="E191" s="2">
        <v>190.59999999999997</v>
      </c>
      <c r="F191" s="2">
        <v>180</v>
      </c>
      <c r="G191" s="2">
        <v>197.79999999999998</v>
      </c>
      <c r="H191" s="2">
        <v>1298953</v>
      </c>
      <c r="I191" s="2">
        <v>0</v>
      </c>
      <c r="J191" s="2">
        <v>97344</v>
      </c>
      <c r="K191" s="2">
        <v>0</v>
      </c>
      <c r="L191" s="2">
        <v>85432</v>
      </c>
      <c r="M191" s="2">
        <v>51257</v>
      </c>
      <c r="N191" s="2">
        <v>86533</v>
      </c>
      <c r="O191" s="2">
        <v>45183</v>
      </c>
      <c r="P191" s="2">
        <v>20792.5</v>
      </c>
      <c r="Q191" s="2">
        <v>2571</v>
      </c>
      <c r="R191" s="2">
        <v>6551</v>
      </c>
      <c r="S191" s="2">
        <v>0</v>
      </c>
      <c r="T191" s="2">
        <v>0</v>
      </c>
      <c r="U191" s="2">
        <v>0</v>
      </c>
      <c r="V191" s="2">
        <v>0</v>
      </c>
      <c r="W191" s="2">
        <v>290823</v>
      </c>
      <c r="X191" s="2">
        <v>0</v>
      </c>
      <c r="Y191" s="2">
        <v>2207</v>
      </c>
      <c r="Z191" s="2">
        <v>8496</v>
      </c>
      <c r="AA191" s="2">
        <v>83867</v>
      </c>
      <c r="AB191" s="2">
        <v>2080009.5</v>
      </c>
      <c r="AC191" s="2">
        <v>0</v>
      </c>
      <c r="AD191" s="2">
        <v>10908</v>
      </c>
      <c r="AE191" s="2">
        <v>8832</v>
      </c>
      <c r="AF191" s="2">
        <v>2783</v>
      </c>
      <c r="AG191" s="2">
        <v>158211</v>
      </c>
      <c r="AH191" s="2">
        <v>0</v>
      </c>
      <c r="AI191" s="2">
        <v>35625</v>
      </c>
      <c r="AJ191" s="2">
        <v>216359</v>
      </c>
    </row>
    <row r="192" spans="1:36" x14ac:dyDescent="0.25">
      <c r="A192" s="2">
        <v>682</v>
      </c>
      <c r="B192" s="2">
        <v>1</v>
      </c>
      <c r="C192" t="s">
        <v>193</v>
      </c>
      <c r="D192" s="2">
        <v>1185</v>
      </c>
      <c r="E192" s="2">
        <v>1293.5999999999999</v>
      </c>
      <c r="F192" s="2">
        <v>1185</v>
      </c>
      <c r="G192" s="2">
        <v>1293.5999999999999</v>
      </c>
      <c r="H192" s="2">
        <v>8495071</v>
      </c>
      <c r="I192" s="2">
        <v>42983</v>
      </c>
      <c r="J192" s="2">
        <v>261796</v>
      </c>
      <c r="K192" s="2">
        <v>14817</v>
      </c>
      <c r="L192" s="2">
        <v>0</v>
      </c>
      <c r="M192" s="2">
        <v>0</v>
      </c>
      <c r="N192" s="2">
        <v>436622</v>
      </c>
      <c r="O192" s="2">
        <v>288487</v>
      </c>
      <c r="P192" s="2">
        <v>201467.5</v>
      </c>
      <c r="Q192" s="2">
        <v>16817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681520</v>
      </c>
      <c r="X192" s="2">
        <v>0</v>
      </c>
      <c r="Y192" s="2">
        <v>0</v>
      </c>
      <c r="Z192" s="2">
        <v>38676</v>
      </c>
      <c r="AA192" s="2">
        <v>548486</v>
      </c>
      <c r="AB192" s="2">
        <v>11026742.5</v>
      </c>
      <c r="AC192" s="2">
        <v>0</v>
      </c>
      <c r="AD192" s="2">
        <v>60549</v>
      </c>
      <c r="AE192" s="2">
        <v>115885</v>
      </c>
      <c r="AF192" s="2">
        <v>0</v>
      </c>
      <c r="AG192" s="2">
        <v>298157</v>
      </c>
      <c r="AH192" s="2">
        <v>0</v>
      </c>
      <c r="AI192" s="2">
        <v>315492</v>
      </c>
      <c r="AJ192" s="2">
        <v>790083</v>
      </c>
    </row>
    <row r="193" spans="1:36" x14ac:dyDescent="0.25">
      <c r="A193" s="2">
        <v>690</v>
      </c>
      <c r="B193" s="2">
        <v>1</v>
      </c>
      <c r="C193" t="s">
        <v>194</v>
      </c>
      <c r="D193" s="2">
        <v>1044</v>
      </c>
      <c r="E193" s="2">
        <v>1136.6000000000001</v>
      </c>
      <c r="F193" s="2">
        <v>973</v>
      </c>
      <c r="G193" s="2">
        <v>1061.6000000000001</v>
      </c>
      <c r="H193" s="2">
        <v>6971527</v>
      </c>
      <c r="I193" s="2">
        <v>0</v>
      </c>
      <c r="J193" s="2">
        <v>499931</v>
      </c>
      <c r="K193" s="2">
        <v>27498</v>
      </c>
      <c r="L193" s="2">
        <v>0</v>
      </c>
      <c r="M193" s="2">
        <v>56968</v>
      </c>
      <c r="N193" s="2">
        <v>435553</v>
      </c>
      <c r="O193" s="2">
        <v>229886</v>
      </c>
      <c r="P193" s="2">
        <v>177777.5</v>
      </c>
      <c r="Q193" s="2">
        <v>13801</v>
      </c>
      <c r="R193" s="2">
        <v>786</v>
      </c>
      <c r="S193" s="2">
        <v>0</v>
      </c>
      <c r="T193" s="2">
        <v>0</v>
      </c>
      <c r="U193" s="2">
        <v>0</v>
      </c>
      <c r="V193" s="2">
        <v>0</v>
      </c>
      <c r="W193" s="2">
        <v>318480</v>
      </c>
      <c r="X193" s="2">
        <v>0</v>
      </c>
      <c r="Y193" s="2">
        <v>38987</v>
      </c>
      <c r="Z193" s="2">
        <v>32639</v>
      </c>
      <c r="AA193" s="2">
        <v>450118</v>
      </c>
      <c r="AB193" s="2">
        <v>9253951.5</v>
      </c>
      <c r="AC193" s="2">
        <v>0</v>
      </c>
      <c r="AD193" s="2">
        <v>53901</v>
      </c>
      <c r="AE193" s="2">
        <v>105885</v>
      </c>
      <c r="AF193" s="2">
        <v>468</v>
      </c>
      <c r="AG193" s="2">
        <v>109933</v>
      </c>
      <c r="AH193" s="2">
        <v>0</v>
      </c>
      <c r="AI193" s="2">
        <v>268092</v>
      </c>
      <c r="AJ193" s="2">
        <v>538279</v>
      </c>
    </row>
    <row r="194" spans="1:36" x14ac:dyDescent="0.25">
      <c r="A194" s="2">
        <v>695</v>
      </c>
      <c r="B194" s="2">
        <v>1</v>
      </c>
      <c r="C194" t="s">
        <v>195</v>
      </c>
      <c r="D194" s="2">
        <v>839</v>
      </c>
      <c r="E194" s="2">
        <v>921.8</v>
      </c>
      <c r="F194" s="2">
        <v>717</v>
      </c>
      <c r="G194" s="2">
        <v>785.59999999999991</v>
      </c>
      <c r="H194" s="2">
        <v>5159035</v>
      </c>
      <c r="I194" s="2">
        <v>12281</v>
      </c>
      <c r="J194" s="2">
        <v>426589</v>
      </c>
      <c r="K194" s="2">
        <v>0</v>
      </c>
      <c r="L194" s="2">
        <v>77638</v>
      </c>
      <c r="M194" s="2">
        <v>0</v>
      </c>
      <c r="N194" s="2">
        <v>100615</v>
      </c>
      <c r="O194" s="2">
        <v>190508</v>
      </c>
      <c r="P194" s="2">
        <v>121351.25</v>
      </c>
      <c r="Q194" s="2">
        <v>10213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433164</v>
      </c>
      <c r="X194" s="2">
        <v>0</v>
      </c>
      <c r="Y194" s="2">
        <v>0</v>
      </c>
      <c r="Z194" s="2">
        <v>23222</v>
      </c>
      <c r="AA194" s="2">
        <v>333094</v>
      </c>
      <c r="AB194" s="2">
        <v>6887710.25</v>
      </c>
      <c r="AC194" s="2">
        <v>0</v>
      </c>
      <c r="AD194" s="2">
        <v>31548</v>
      </c>
      <c r="AE194" s="2">
        <v>52023</v>
      </c>
      <c r="AF194" s="2">
        <v>0</v>
      </c>
      <c r="AG194" s="2">
        <v>143214</v>
      </c>
      <c r="AH194" s="2">
        <v>0</v>
      </c>
      <c r="AI194" s="2">
        <v>142795</v>
      </c>
      <c r="AJ194" s="2">
        <v>369580</v>
      </c>
    </row>
    <row r="195" spans="1:36" x14ac:dyDescent="0.25">
      <c r="A195" s="2">
        <v>696</v>
      </c>
      <c r="B195" s="2">
        <v>1</v>
      </c>
      <c r="C195" t="s">
        <v>196</v>
      </c>
      <c r="D195" s="2">
        <v>439</v>
      </c>
      <c r="E195" s="2">
        <v>481.40000000000003</v>
      </c>
      <c r="F195" s="2">
        <v>513</v>
      </c>
      <c r="G195" s="2">
        <v>562.80000000000007</v>
      </c>
      <c r="H195" s="2">
        <v>3695908</v>
      </c>
      <c r="I195" s="2">
        <v>0</v>
      </c>
      <c r="J195" s="2">
        <v>152714</v>
      </c>
      <c r="K195" s="2">
        <v>0</v>
      </c>
      <c r="L195" s="2">
        <v>126675</v>
      </c>
      <c r="M195" s="2">
        <v>251235</v>
      </c>
      <c r="N195" s="2">
        <v>184071</v>
      </c>
      <c r="O195" s="2">
        <v>136197</v>
      </c>
      <c r="P195" s="2">
        <v>86342.5</v>
      </c>
      <c r="Q195" s="2">
        <v>7316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321747</v>
      </c>
      <c r="X195" s="2">
        <v>149500</v>
      </c>
      <c r="Y195" s="2">
        <v>29792</v>
      </c>
      <c r="Z195" s="2">
        <v>16258</v>
      </c>
      <c r="AA195" s="2">
        <v>238627</v>
      </c>
      <c r="AB195" s="2">
        <v>5246882.5</v>
      </c>
      <c r="AC195" s="2">
        <v>0</v>
      </c>
      <c r="AD195" s="2">
        <v>77306</v>
      </c>
      <c r="AE195" s="2">
        <v>86342.5</v>
      </c>
      <c r="AF195" s="2">
        <v>0</v>
      </c>
      <c r="AG195" s="2">
        <v>312582</v>
      </c>
      <c r="AH195" s="2">
        <v>54502</v>
      </c>
      <c r="AI195" s="2">
        <v>238627</v>
      </c>
      <c r="AJ195" s="2">
        <v>714857.5</v>
      </c>
    </row>
    <row r="196" spans="1:36" x14ac:dyDescent="0.25">
      <c r="A196" s="2">
        <v>698</v>
      </c>
      <c r="B196" s="2">
        <v>1</v>
      </c>
      <c r="C196" t="s">
        <v>197</v>
      </c>
      <c r="D196" s="2">
        <v>161</v>
      </c>
      <c r="E196" s="2">
        <v>184.8</v>
      </c>
      <c r="F196" s="2">
        <v>197</v>
      </c>
      <c r="G196" s="2">
        <v>226</v>
      </c>
      <c r="H196" s="2">
        <v>1484142</v>
      </c>
      <c r="I196" s="2">
        <v>6140</v>
      </c>
      <c r="J196" s="2">
        <v>154615</v>
      </c>
      <c r="K196" s="2">
        <v>0</v>
      </c>
      <c r="L196" s="2">
        <v>94001</v>
      </c>
      <c r="M196" s="2">
        <v>440130</v>
      </c>
      <c r="N196" s="2">
        <v>126140</v>
      </c>
      <c r="O196" s="2">
        <v>49780</v>
      </c>
      <c r="P196" s="2">
        <v>37701.25</v>
      </c>
      <c r="Q196" s="2">
        <v>2938</v>
      </c>
      <c r="R196" s="2">
        <v>2956</v>
      </c>
      <c r="S196" s="2">
        <v>0</v>
      </c>
      <c r="T196" s="2">
        <v>0</v>
      </c>
      <c r="U196" s="2">
        <v>0</v>
      </c>
      <c r="V196" s="2">
        <v>0</v>
      </c>
      <c r="W196" s="2">
        <v>67800</v>
      </c>
      <c r="X196" s="2">
        <v>0</v>
      </c>
      <c r="Y196" s="2">
        <v>7724</v>
      </c>
      <c r="Z196" s="2">
        <v>8952</v>
      </c>
      <c r="AA196" s="2">
        <v>95824</v>
      </c>
      <c r="AB196" s="2">
        <v>2578843.25</v>
      </c>
      <c r="AC196" s="2">
        <v>0</v>
      </c>
      <c r="AD196" s="2">
        <v>49780</v>
      </c>
      <c r="AE196" s="2">
        <v>37701.25</v>
      </c>
      <c r="AF196" s="2">
        <v>2956</v>
      </c>
      <c r="AG196" s="2">
        <v>65863.087978269919</v>
      </c>
      <c r="AH196" s="2">
        <v>0</v>
      </c>
      <c r="AI196" s="2">
        <v>95824</v>
      </c>
      <c r="AJ196" s="2">
        <v>252124.3379782699</v>
      </c>
    </row>
    <row r="197" spans="1:36" x14ac:dyDescent="0.25">
      <c r="A197" s="2">
        <v>700</v>
      </c>
      <c r="B197" s="2">
        <v>1</v>
      </c>
      <c r="C197" t="s">
        <v>198</v>
      </c>
      <c r="D197" s="2">
        <v>1815</v>
      </c>
      <c r="E197" s="2">
        <v>1984.6</v>
      </c>
      <c r="F197" s="2">
        <v>2056</v>
      </c>
      <c r="G197" s="2">
        <v>2257.4</v>
      </c>
      <c r="H197" s="2">
        <v>14824346</v>
      </c>
      <c r="I197" s="2">
        <v>0</v>
      </c>
      <c r="J197" s="2">
        <v>120499</v>
      </c>
      <c r="K197" s="2">
        <v>14512</v>
      </c>
      <c r="L197" s="2">
        <v>0</v>
      </c>
      <c r="M197" s="2">
        <v>0</v>
      </c>
      <c r="N197" s="2">
        <v>232477</v>
      </c>
      <c r="O197" s="2">
        <v>474218</v>
      </c>
      <c r="P197" s="2">
        <v>378115</v>
      </c>
      <c r="Q197" s="2">
        <v>29346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677220</v>
      </c>
      <c r="X197" s="2">
        <v>0</v>
      </c>
      <c r="Y197" s="2">
        <v>32734</v>
      </c>
      <c r="Z197" s="2">
        <v>66812</v>
      </c>
      <c r="AA197" s="2">
        <v>957138</v>
      </c>
      <c r="AB197" s="2">
        <v>17807417</v>
      </c>
      <c r="AC197" s="2">
        <v>0</v>
      </c>
      <c r="AD197" s="2">
        <v>178768</v>
      </c>
      <c r="AE197" s="2">
        <v>378115</v>
      </c>
      <c r="AF197" s="2">
        <v>0</v>
      </c>
      <c r="AG197" s="2">
        <v>524864</v>
      </c>
      <c r="AH197" s="2">
        <v>0</v>
      </c>
      <c r="AI197" s="2">
        <v>957138</v>
      </c>
      <c r="AJ197" s="2">
        <v>2038885</v>
      </c>
    </row>
    <row r="198" spans="1:36" x14ac:dyDescent="0.25">
      <c r="A198" s="2">
        <v>701</v>
      </c>
      <c r="B198" s="2">
        <v>1</v>
      </c>
      <c r="C198" t="s">
        <v>199</v>
      </c>
      <c r="D198" s="2">
        <v>2067</v>
      </c>
      <c r="E198" s="2">
        <v>2252.4</v>
      </c>
      <c r="F198" s="2">
        <v>2367</v>
      </c>
      <c r="G198" s="2">
        <v>2581.4</v>
      </c>
      <c r="H198" s="2">
        <v>16952054</v>
      </c>
      <c r="I198" s="2">
        <v>18421</v>
      </c>
      <c r="J198" s="2">
        <v>1416821</v>
      </c>
      <c r="K198" s="2">
        <v>14454</v>
      </c>
      <c r="L198" s="2">
        <v>0</v>
      </c>
      <c r="M198" s="2">
        <v>0</v>
      </c>
      <c r="N198" s="2">
        <v>440929</v>
      </c>
      <c r="O198" s="2">
        <v>617729</v>
      </c>
      <c r="P198" s="2">
        <v>432245</v>
      </c>
      <c r="Q198" s="2">
        <v>33558</v>
      </c>
      <c r="R198" s="2">
        <v>2685</v>
      </c>
      <c r="S198" s="2">
        <v>0</v>
      </c>
      <c r="T198" s="2">
        <v>0</v>
      </c>
      <c r="U198" s="2">
        <v>0</v>
      </c>
      <c r="V198" s="2">
        <v>0</v>
      </c>
      <c r="W198" s="2">
        <v>774420</v>
      </c>
      <c r="X198" s="2">
        <v>0</v>
      </c>
      <c r="Y198" s="2">
        <v>0</v>
      </c>
      <c r="Z198" s="2">
        <v>76250</v>
      </c>
      <c r="AA198" s="2">
        <v>1094514</v>
      </c>
      <c r="AB198" s="2">
        <v>21874080</v>
      </c>
      <c r="AC198" s="2">
        <v>0</v>
      </c>
      <c r="AD198" s="2">
        <v>122959</v>
      </c>
      <c r="AE198" s="2">
        <v>332028</v>
      </c>
      <c r="AF198" s="2">
        <v>2062</v>
      </c>
      <c r="AG198" s="2">
        <v>344753</v>
      </c>
      <c r="AH198" s="2">
        <v>0</v>
      </c>
      <c r="AI198" s="2">
        <v>840748</v>
      </c>
      <c r="AJ198" s="2">
        <v>1642550</v>
      </c>
    </row>
    <row r="199" spans="1:36" x14ac:dyDescent="0.25">
      <c r="A199" s="2">
        <v>704</v>
      </c>
      <c r="B199" s="2">
        <v>1</v>
      </c>
      <c r="C199" t="s">
        <v>200</v>
      </c>
      <c r="D199" s="2">
        <v>1819</v>
      </c>
      <c r="E199" s="2">
        <v>1997.6000000000001</v>
      </c>
      <c r="F199" s="2">
        <v>1844</v>
      </c>
      <c r="G199" s="2">
        <v>2016.8</v>
      </c>
      <c r="H199" s="2">
        <v>13244326</v>
      </c>
      <c r="I199" s="2">
        <v>0</v>
      </c>
      <c r="J199" s="2">
        <v>487832</v>
      </c>
      <c r="K199" s="2">
        <v>14560</v>
      </c>
      <c r="L199" s="2">
        <v>0</v>
      </c>
      <c r="M199" s="2">
        <v>0</v>
      </c>
      <c r="N199" s="2">
        <v>310472.34585967241</v>
      </c>
      <c r="O199" s="2">
        <v>448075</v>
      </c>
      <c r="P199" s="2">
        <v>336191.25</v>
      </c>
      <c r="Q199" s="2">
        <v>26218</v>
      </c>
      <c r="R199" s="2">
        <v>31301</v>
      </c>
      <c r="S199" s="2">
        <v>0</v>
      </c>
      <c r="T199" s="2">
        <v>0</v>
      </c>
      <c r="U199" s="2">
        <v>0</v>
      </c>
      <c r="V199" s="2">
        <v>0</v>
      </c>
      <c r="W199" s="2">
        <v>605040</v>
      </c>
      <c r="X199" s="2">
        <v>475800</v>
      </c>
      <c r="Y199" s="2">
        <v>0</v>
      </c>
      <c r="Z199" s="2">
        <v>63674</v>
      </c>
      <c r="AA199" s="2">
        <v>855123</v>
      </c>
      <c r="AB199" s="2">
        <v>16422812.595859673</v>
      </c>
      <c r="AC199" s="2">
        <v>0</v>
      </c>
      <c r="AD199" s="2">
        <v>130245</v>
      </c>
      <c r="AE199" s="2">
        <v>336191.25</v>
      </c>
      <c r="AF199" s="2">
        <v>31301</v>
      </c>
      <c r="AG199" s="2">
        <v>374224</v>
      </c>
      <c r="AH199" s="2">
        <v>173457</v>
      </c>
      <c r="AI199" s="2">
        <v>855123</v>
      </c>
      <c r="AJ199" s="2">
        <v>1727084.25</v>
      </c>
    </row>
    <row r="200" spans="1:36" x14ac:dyDescent="0.25">
      <c r="A200" s="2">
        <v>706</v>
      </c>
      <c r="B200" s="2">
        <v>1</v>
      </c>
      <c r="C200" t="s">
        <v>201</v>
      </c>
      <c r="D200" s="2">
        <v>1376</v>
      </c>
      <c r="E200" s="2">
        <v>1507.4</v>
      </c>
      <c r="F200" s="2">
        <v>1711</v>
      </c>
      <c r="G200" s="2">
        <v>1884</v>
      </c>
      <c r="H200" s="2">
        <v>12372228</v>
      </c>
      <c r="I200" s="2">
        <v>0</v>
      </c>
      <c r="J200" s="2">
        <v>772401</v>
      </c>
      <c r="K200" s="2">
        <v>14602</v>
      </c>
      <c r="L200" s="2">
        <v>0</v>
      </c>
      <c r="M200" s="2">
        <v>0</v>
      </c>
      <c r="N200" s="2">
        <v>278850</v>
      </c>
      <c r="O200" s="2">
        <v>437546</v>
      </c>
      <c r="P200" s="2">
        <v>313622.5</v>
      </c>
      <c r="Q200" s="2">
        <v>24492</v>
      </c>
      <c r="R200" s="2">
        <v>4955</v>
      </c>
      <c r="S200" s="2">
        <v>0</v>
      </c>
      <c r="T200" s="2">
        <v>0</v>
      </c>
      <c r="U200" s="2">
        <v>0</v>
      </c>
      <c r="V200" s="2">
        <v>-6567</v>
      </c>
      <c r="W200" s="2">
        <v>597812</v>
      </c>
      <c r="X200" s="2">
        <v>0</v>
      </c>
      <c r="Y200" s="2">
        <v>11770</v>
      </c>
      <c r="Z200" s="2">
        <v>57611</v>
      </c>
      <c r="AA200" s="2">
        <v>798816</v>
      </c>
      <c r="AB200" s="2">
        <v>15678138.5</v>
      </c>
      <c r="AC200" s="2">
        <v>0</v>
      </c>
      <c r="AD200" s="2">
        <v>70255</v>
      </c>
      <c r="AE200" s="2">
        <v>208293</v>
      </c>
      <c r="AF200" s="2">
        <v>3291</v>
      </c>
      <c r="AG200" s="2">
        <v>239208</v>
      </c>
      <c r="AH200" s="2">
        <v>0</v>
      </c>
      <c r="AI200" s="2">
        <v>530534</v>
      </c>
      <c r="AJ200" s="2">
        <v>1051581</v>
      </c>
    </row>
    <row r="201" spans="1:36" x14ac:dyDescent="0.25">
      <c r="A201" s="2">
        <v>707</v>
      </c>
      <c r="B201" s="2">
        <v>1</v>
      </c>
      <c r="C201" t="s">
        <v>202</v>
      </c>
      <c r="D201" s="2">
        <v>84</v>
      </c>
      <c r="E201" s="2">
        <v>92.6</v>
      </c>
      <c r="F201" s="2">
        <v>93</v>
      </c>
      <c r="G201" s="2">
        <v>101.60000000000001</v>
      </c>
      <c r="H201" s="2">
        <v>667207</v>
      </c>
      <c r="I201" s="2">
        <v>0</v>
      </c>
      <c r="J201" s="2">
        <v>80372</v>
      </c>
      <c r="K201" s="2">
        <v>0</v>
      </c>
      <c r="L201" s="2">
        <v>49421</v>
      </c>
      <c r="M201" s="2">
        <v>150929</v>
      </c>
      <c r="N201" s="2">
        <v>48359</v>
      </c>
      <c r="O201" s="2">
        <v>22094</v>
      </c>
      <c r="P201" s="2">
        <v>9038.75</v>
      </c>
      <c r="Q201" s="2">
        <v>1321</v>
      </c>
      <c r="R201" s="2">
        <v>7686</v>
      </c>
      <c r="S201" s="2">
        <v>0</v>
      </c>
      <c r="T201" s="2">
        <v>0</v>
      </c>
      <c r="U201" s="2">
        <v>0</v>
      </c>
      <c r="V201" s="2">
        <v>0</v>
      </c>
      <c r="W201" s="2">
        <v>176732</v>
      </c>
      <c r="X201" s="2">
        <v>0</v>
      </c>
      <c r="Y201" s="2">
        <v>1471</v>
      </c>
      <c r="Z201" s="2">
        <v>2906</v>
      </c>
      <c r="AA201" s="2">
        <v>43078</v>
      </c>
      <c r="AB201" s="2">
        <v>1260614.75</v>
      </c>
      <c r="AC201" s="2">
        <v>0</v>
      </c>
      <c r="AD201" s="2">
        <v>1128</v>
      </c>
      <c r="AE201" s="2">
        <v>29</v>
      </c>
      <c r="AF201" s="2">
        <v>25</v>
      </c>
      <c r="AG201" s="2">
        <v>775</v>
      </c>
      <c r="AH201" s="2">
        <v>0</v>
      </c>
      <c r="AI201" s="2">
        <v>139</v>
      </c>
      <c r="AJ201" s="2">
        <v>2096</v>
      </c>
    </row>
    <row r="202" spans="1:36" x14ac:dyDescent="0.25">
      <c r="A202" s="2">
        <v>709</v>
      </c>
      <c r="B202" s="2">
        <v>1</v>
      </c>
      <c r="C202" t="s">
        <v>203</v>
      </c>
      <c r="D202" s="2">
        <v>10400</v>
      </c>
      <c r="E202" s="2">
        <v>11357</v>
      </c>
      <c r="F202" s="2">
        <v>7987</v>
      </c>
      <c r="G202" s="2">
        <v>8768.4000000000015</v>
      </c>
      <c r="H202" s="2">
        <v>57582083</v>
      </c>
      <c r="I202" s="2">
        <v>272224</v>
      </c>
      <c r="J202" s="2">
        <v>6835723</v>
      </c>
      <c r="K202" s="2">
        <v>18489</v>
      </c>
      <c r="L202" s="2">
        <v>0</v>
      </c>
      <c r="M202" s="2">
        <v>0</v>
      </c>
      <c r="N202" s="2">
        <v>722866</v>
      </c>
      <c r="O202" s="2">
        <v>1928593</v>
      </c>
      <c r="P202" s="2">
        <v>438420</v>
      </c>
      <c r="Q202" s="2">
        <v>113989</v>
      </c>
      <c r="R202" s="2">
        <v>425969</v>
      </c>
      <c r="S202" s="2">
        <v>0</v>
      </c>
      <c r="T202" s="2">
        <v>0</v>
      </c>
      <c r="U202" s="2">
        <v>0</v>
      </c>
      <c r="V202" s="2">
        <v>-7880</v>
      </c>
      <c r="W202" s="2">
        <v>8301746</v>
      </c>
      <c r="X202" s="2">
        <v>0</v>
      </c>
      <c r="Y202" s="2">
        <v>151901</v>
      </c>
      <c r="Z202" s="2">
        <v>631677</v>
      </c>
      <c r="AA202" s="2">
        <v>3717802</v>
      </c>
      <c r="AB202" s="2">
        <v>81133602</v>
      </c>
      <c r="AC202" s="2">
        <v>0</v>
      </c>
      <c r="AD202" s="2">
        <v>904458</v>
      </c>
      <c r="AE202" s="2">
        <v>438420</v>
      </c>
      <c r="AF202" s="2">
        <v>425969</v>
      </c>
      <c r="AG202" s="2">
        <v>7627004</v>
      </c>
      <c r="AH202" s="2">
        <v>0</v>
      </c>
      <c r="AI202" s="2">
        <v>3717802</v>
      </c>
      <c r="AJ202" s="2">
        <v>13113653</v>
      </c>
    </row>
    <row r="203" spans="1:36" x14ac:dyDescent="0.25">
      <c r="A203" s="2">
        <v>712</v>
      </c>
      <c r="B203" s="2">
        <v>1</v>
      </c>
      <c r="C203" t="s">
        <v>204</v>
      </c>
      <c r="D203" s="2">
        <v>560</v>
      </c>
      <c r="E203" s="2">
        <v>613.4</v>
      </c>
      <c r="F203" s="2">
        <v>490</v>
      </c>
      <c r="G203" s="2">
        <v>534.6</v>
      </c>
      <c r="H203" s="2">
        <v>3510718</v>
      </c>
      <c r="I203" s="2">
        <v>0</v>
      </c>
      <c r="J203" s="2">
        <v>493238</v>
      </c>
      <c r="K203" s="2">
        <v>0</v>
      </c>
      <c r="L203" s="2">
        <v>128871</v>
      </c>
      <c r="M203" s="2">
        <v>0</v>
      </c>
      <c r="N203" s="2">
        <v>111672.21913869756</v>
      </c>
      <c r="O203" s="2">
        <v>117112</v>
      </c>
      <c r="P203" s="2">
        <v>88768.75</v>
      </c>
      <c r="Q203" s="2">
        <v>6950</v>
      </c>
      <c r="R203" s="2">
        <v>14990</v>
      </c>
      <c r="S203" s="2">
        <v>0</v>
      </c>
      <c r="T203" s="2">
        <v>0</v>
      </c>
      <c r="U203" s="2">
        <v>0</v>
      </c>
      <c r="V203" s="2">
        <v>0</v>
      </c>
      <c r="W203" s="2">
        <v>160380</v>
      </c>
      <c r="X203" s="2">
        <v>0</v>
      </c>
      <c r="Y203" s="2">
        <v>0</v>
      </c>
      <c r="Z203" s="2">
        <v>16856</v>
      </c>
      <c r="AA203" s="2">
        <v>226670</v>
      </c>
      <c r="AB203" s="2">
        <v>4876225.9691386977</v>
      </c>
      <c r="AC203" s="2">
        <v>0</v>
      </c>
      <c r="AD203" s="2">
        <v>39846</v>
      </c>
      <c r="AE203" s="2">
        <v>88768.75</v>
      </c>
      <c r="AF203" s="2">
        <v>14990</v>
      </c>
      <c r="AG203" s="2">
        <v>93166</v>
      </c>
      <c r="AH203" s="2">
        <v>0</v>
      </c>
      <c r="AI203" s="2">
        <v>226670</v>
      </c>
      <c r="AJ203" s="2">
        <v>463440.75</v>
      </c>
    </row>
    <row r="204" spans="1:36" x14ac:dyDescent="0.25">
      <c r="A204" s="2">
        <v>716</v>
      </c>
      <c r="B204" s="2">
        <v>1</v>
      </c>
      <c r="C204" t="s">
        <v>205</v>
      </c>
      <c r="D204" s="2">
        <v>1802</v>
      </c>
      <c r="E204" s="2">
        <v>1962.8000000000002</v>
      </c>
      <c r="F204" s="2">
        <v>1608</v>
      </c>
      <c r="G204" s="2">
        <v>1752.9999999999998</v>
      </c>
      <c r="H204" s="2">
        <v>11511951</v>
      </c>
      <c r="I204" s="2">
        <v>0</v>
      </c>
      <c r="J204" s="2">
        <v>195242</v>
      </c>
      <c r="K204" s="2">
        <v>14631</v>
      </c>
      <c r="L204" s="2">
        <v>0</v>
      </c>
      <c r="M204" s="2">
        <v>0</v>
      </c>
      <c r="N204" s="2">
        <v>195485</v>
      </c>
      <c r="O204" s="2">
        <v>388683</v>
      </c>
      <c r="P204" s="2">
        <v>293627.5</v>
      </c>
      <c r="Q204" s="2">
        <v>22789</v>
      </c>
      <c r="R204" s="2">
        <v>7573</v>
      </c>
      <c r="S204" s="2">
        <v>0</v>
      </c>
      <c r="T204" s="2">
        <v>0</v>
      </c>
      <c r="U204" s="2">
        <v>0</v>
      </c>
      <c r="V204" s="2">
        <v>0</v>
      </c>
      <c r="W204" s="2">
        <v>525900</v>
      </c>
      <c r="X204" s="2">
        <v>0</v>
      </c>
      <c r="Y204" s="2">
        <v>12505</v>
      </c>
      <c r="Z204" s="2">
        <v>54589</v>
      </c>
      <c r="AA204" s="2">
        <v>743272</v>
      </c>
      <c r="AB204" s="2">
        <v>13966247.5</v>
      </c>
      <c r="AC204" s="2">
        <v>0</v>
      </c>
      <c r="AD204" s="2">
        <v>125804</v>
      </c>
      <c r="AE204" s="2">
        <v>254779</v>
      </c>
      <c r="AF204" s="2">
        <v>6571</v>
      </c>
      <c r="AG204" s="2">
        <v>264458</v>
      </c>
      <c r="AH204" s="2">
        <v>0</v>
      </c>
      <c r="AI204" s="2">
        <v>644932</v>
      </c>
      <c r="AJ204" s="2">
        <v>1296544</v>
      </c>
    </row>
    <row r="205" spans="1:36" x14ac:dyDescent="0.25">
      <c r="A205" s="2">
        <v>717</v>
      </c>
      <c r="B205" s="2">
        <v>1</v>
      </c>
      <c r="C205" t="s">
        <v>206</v>
      </c>
      <c r="D205" s="2">
        <v>1927</v>
      </c>
      <c r="E205" s="2">
        <v>2125.6000000000004</v>
      </c>
      <c r="F205" s="2">
        <v>1914</v>
      </c>
      <c r="G205" s="2">
        <v>2114.4</v>
      </c>
      <c r="H205" s="2">
        <v>13885265</v>
      </c>
      <c r="I205" s="2">
        <v>119738</v>
      </c>
      <c r="J205" s="2">
        <v>253228</v>
      </c>
      <c r="K205" s="2">
        <v>46418</v>
      </c>
      <c r="L205" s="2">
        <v>0</v>
      </c>
      <c r="M205" s="2">
        <v>0</v>
      </c>
      <c r="N205" s="2">
        <v>183930</v>
      </c>
      <c r="O205" s="2">
        <v>463721</v>
      </c>
      <c r="P205" s="2">
        <v>352888.75</v>
      </c>
      <c r="Q205" s="2">
        <v>27487</v>
      </c>
      <c r="R205" s="2">
        <v>32583</v>
      </c>
      <c r="S205" s="2">
        <v>0</v>
      </c>
      <c r="T205" s="2">
        <v>0</v>
      </c>
      <c r="U205" s="2">
        <v>0</v>
      </c>
      <c r="V205" s="2">
        <v>0</v>
      </c>
      <c r="W205" s="2">
        <v>634320</v>
      </c>
      <c r="X205" s="2">
        <v>0</v>
      </c>
      <c r="Y205" s="2">
        <v>0</v>
      </c>
      <c r="Z205" s="2">
        <v>100652</v>
      </c>
      <c r="AA205" s="2">
        <v>896506</v>
      </c>
      <c r="AB205" s="2">
        <v>16996736.75</v>
      </c>
      <c r="AC205" s="2">
        <v>0</v>
      </c>
      <c r="AD205" s="2">
        <v>140799</v>
      </c>
      <c r="AE205" s="2">
        <v>352888.75</v>
      </c>
      <c r="AF205" s="2">
        <v>32583</v>
      </c>
      <c r="AG205" s="2">
        <v>368956</v>
      </c>
      <c r="AH205" s="2">
        <v>0</v>
      </c>
      <c r="AI205" s="2">
        <v>896506</v>
      </c>
      <c r="AJ205" s="2">
        <v>1791732.75</v>
      </c>
    </row>
    <row r="206" spans="1:36" x14ac:dyDescent="0.25">
      <c r="A206" s="2">
        <v>719</v>
      </c>
      <c r="B206" s="2">
        <v>1</v>
      </c>
      <c r="C206" t="s">
        <v>207</v>
      </c>
      <c r="D206" s="2">
        <v>9093</v>
      </c>
      <c r="E206" s="2">
        <v>9979.5999999999985</v>
      </c>
      <c r="F206" s="2">
        <v>9443</v>
      </c>
      <c r="G206" s="2">
        <v>10354.400000000001</v>
      </c>
      <c r="H206" s="2">
        <v>67997345</v>
      </c>
      <c r="I206" s="2">
        <v>0</v>
      </c>
      <c r="J206" s="2">
        <v>459652</v>
      </c>
      <c r="K206" s="2">
        <v>188948</v>
      </c>
      <c r="L206" s="2">
        <v>0</v>
      </c>
      <c r="M206" s="2">
        <v>0</v>
      </c>
      <c r="N206" s="2">
        <v>0</v>
      </c>
      <c r="O206" s="2">
        <v>2247248</v>
      </c>
      <c r="P206" s="2">
        <v>1384398.75</v>
      </c>
      <c r="Q206" s="2">
        <v>134607</v>
      </c>
      <c r="R206" s="2">
        <v>28992</v>
      </c>
      <c r="S206" s="2">
        <v>0</v>
      </c>
      <c r="T206" s="2">
        <v>0</v>
      </c>
      <c r="U206" s="2">
        <v>0</v>
      </c>
      <c r="V206" s="2">
        <v>-15761</v>
      </c>
      <c r="W206" s="2">
        <v>9567155</v>
      </c>
      <c r="X206" s="2">
        <v>2388100</v>
      </c>
      <c r="Y206" s="2">
        <v>0</v>
      </c>
      <c r="Z206" s="2">
        <v>508448</v>
      </c>
      <c r="AA206" s="2">
        <v>4390266</v>
      </c>
      <c r="AB206" s="2">
        <v>86891298.75</v>
      </c>
      <c r="AC206" s="2">
        <v>0</v>
      </c>
      <c r="AD206" s="2">
        <v>650379</v>
      </c>
      <c r="AE206" s="2">
        <v>1384398.75</v>
      </c>
      <c r="AF206" s="2">
        <v>28992</v>
      </c>
      <c r="AG206" s="2">
        <v>8494222</v>
      </c>
      <c r="AH206" s="2">
        <v>870605</v>
      </c>
      <c r="AI206" s="2">
        <v>4390266</v>
      </c>
      <c r="AJ206" s="2">
        <v>14948257.75</v>
      </c>
    </row>
    <row r="207" spans="1:36" x14ac:dyDescent="0.25">
      <c r="A207" s="2">
        <v>720</v>
      </c>
      <c r="B207" s="2">
        <v>1</v>
      </c>
      <c r="C207" t="s">
        <v>208</v>
      </c>
      <c r="D207" s="2">
        <v>9199</v>
      </c>
      <c r="E207" s="2">
        <v>10109.600000000002</v>
      </c>
      <c r="F207" s="2">
        <v>8376</v>
      </c>
      <c r="G207" s="2">
        <v>9215</v>
      </c>
      <c r="H207" s="2">
        <v>60514905</v>
      </c>
      <c r="I207" s="2">
        <v>422664</v>
      </c>
      <c r="J207" s="2">
        <v>3143687</v>
      </c>
      <c r="K207" s="2">
        <v>719017</v>
      </c>
      <c r="L207" s="2">
        <v>0</v>
      </c>
      <c r="M207" s="2">
        <v>0</v>
      </c>
      <c r="N207" s="2">
        <v>68426.550783496685</v>
      </c>
      <c r="O207" s="2">
        <v>1982322</v>
      </c>
      <c r="P207" s="2">
        <v>1536242.5</v>
      </c>
      <c r="Q207" s="2">
        <v>119795</v>
      </c>
      <c r="R207" s="2">
        <v>173703</v>
      </c>
      <c r="S207" s="2">
        <v>0</v>
      </c>
      <c r="T207" s="2">
        <v>0</v>
      </c>
      <c r="U207" s="2">
        <v>0</v>
      </c>
      <c r="V207" s="2">
        <v>-15761</v>
      </c>
      <c r="W207" s="2">
        <v>2764500</v>
      </c>
      <c r="X207" s="2">
        <v>0</v>
      </c>
      <c r="Y207" s="2">
        <v>0</v>
      </c>
      <c r="Z207" s="2">
        <v>502728</v>
      </c>
      <c r="AA207" s="2">
        <v>3907160</v>
      </c>
      <c r="AB207" s="2">
        <v>75839389.0507835</v>
      </c>
      <c r="AC207" s="2">
        <v>0</v>
      </c>
      <c r="AD207" s="2">
        <v>621328</v>
      </c>
      <c r="AE207" s="2">
        <v>1536242.5</v>
      </c>
      <c r="AF207" s="2">
        <v>173703</v>
      </c>
      <c r="AG207" s="2">
        <v>1616978</v>
      </c>
      <c r="AH207" s="2">
        <v>0</v>
      </c>
      <c r="AI207" s="2">
        <v>3907160</v>
      </c>
      <c r="AJ207" s="2">
        <v>7855411.5</v>
      </c>
    </row>
    <row r="208" spans="1:36" x14ac:dyDescent="0.25">
      <c r="A208" s="2">
        <v>721</v>
      </c>
      <c r="B208" s="2">
        <v>1</v>
      </c>
      <c r="C208" t="s">
        <v>209</v>
      </c>
      <c r="D208" s="2">
        <v>4017</v>
      </c>
      <c r="E208" s="2">
        <v>4400.6000000000004</v>
      </c>
      <c r="F208" s="2">
        <v>4342</v>
      </c>
      <c r="G208" s="2">
        <v>4756.8</v>
      </c>
      <c r="H208" s="2">
        <v>31237906</v>
      </c>
      <c r="I208" s="2">
        <v>112574</v>
      </c>
      <c r="J208" s="2">
        <v>229006</v>
      </c>
      <c r="K208" s="2">
        <v>14284</v>
      </c>
      <c r="L208" s="2">
        <v>0</v>
      </c>
      <c r="M208" s="2">
        <v>0</v>
      </c>
      <c r="N208" s="2">
        <v>422527</v>
      </c>
      <c r="O208" s="2">
        <v>1032081</v>
      </c>
      <c r="P208" s="2">
        <v>733787.5</v>
      </c>
      <c r="Q208" s="2">
        <v>61838</v>
      </c>
      <c r="R208" s="2">
        <v>6850</v>
      </c>
      <c r="S208" s="2">
        <v>0</v>
      </c>
      <c r="T208" s="2">
        <v>0</v>
      </c>
      <c r="U208" s="2">
        <v>0</v>
      </c>
      <c r="V208" s="2">
        <v>-15761</v>
      </c>
      <c r="W208" s="2">
        <v>2600543</v>
      </c>
      <c r="X208" s="2">
        <v>0</v>
      </c>
      <c r="Y208" s="2">
        <v>0</v>
      </c>
      <c r="Z208" s="2">
        <v>229637</v>
      </c>
      <c r="AA208" s="2">
        <v>2016883</v>
      </c>
      <c r="AB208" s="2">
        <v>38682155.5</v>
      </c>
      <c r="AC208" s="2">
        <v>0</v>
      </c>
      <c r="AD208" s="2">
        <v>264944</v>
      </c>
      <c r="AE208" s="2">
        <v>702091</v>
      </c>
      <c r="AF208" s="2">
        <v>6554</v>
      </c>
      <c r="AG208" s="2">
        <v>1914122</v>
      </c>
      <c r="AH208" s="2">
        <v>0</v>
      </c>
      <c r="AI208" s="2">
        <v>1929761</v>
      </c>
      <c r="AJ208" s="2">
        <v>4817472</v>
      </c>
    </row>
    <row r="209" spans="1:36" x14ac:dyDescent="0.25">
      <c r="A209" s="2">
        <v>726</v>
      </c>
      <c r="B209" s="2">
        <v>1</v>
      </c>
      <c r="C209" t="s">
        <v>210</v>
      </c>
      <c r="D209" s="2">
        <v>2485</v>
      </c>
      <c r="E209" s="2">
        <v>2716.7999999999997</v>
      </c>
      <c r="F209" s="2">
        <v>2923</v>
      </c>
      <c r="G209" s="2">
        <v>3194.6</v>
      </c>
      <c r="H209" s="2">
        <v>20978938</v>
      </c>
      <c r="I209" s="2">
        <v>92106</v>
      </c>
      <c r="J209" s="2">
        <v>319386</v>
      </c>
      <c r="K209" s="2">
        <v>14384</v>
      </c>
      <c r="L209" s="2">
        <v>0</v>
      </c>
      <c r="M209" s="2">
        <v>0</v>
      </c>
      <c r="N209" s="2">
        <v>308815</v>
      </c>
      <c r="O209" s="2">
        <v>697318</v>
      </c>
      <c r="P209" s="2">
        <v>416952.5</v>
      </c>
      <c r="Q209" s="2">
        <v>41530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3237599</v>
      </c>
      <c r="X209" s="2">
        <v>0</v>
      </c>
      <c r="Y209" s="2">
        <v>0</v>
      </c>
      <c r="Z209" s="2">
        <v>144611</v>
      </c>
      <c r="AA209" s="2">
        <v>1354510</v>
      </c>
      <c r="AB209" s="2">
        <v>27606149.5</v>
      </c>
      <c r="AC209" s="2">
        <v>0</v>
      </c>
      <c r="AD209" s="2">
        <v>260323</v>
      </c>
      <c r="AE209" s="2">
        <v>416952.5</v>
      </c>
      <c r="AF209" s="2">
        <v>0</v>
      </c>
      <c r="AG209" s="2">
        <v>2984466</v>
      </c>
      <c r="AH209" s="2">
        <v>0</v>
      </c>
      <c r="AI209" s="2">
        <v>1354510</v>
      </c>
      <c r="AJ209" s="2">
        <v>5016251.5</v>
      </c>
    </row>
    <row r="210" spans="1:36" x14ac:dyDescent="0.25">
      <c r="A210" s="2">
        <v>727</v>
      </c>
      <c r="B210" s="2">
        <v>1</v>
      </c>
      <c r="C210" t="s">
        <v>211</v>
      </c>
      <c r="D210" s="2">
        <v>3801</v>
      </c>
      <c r="E210" s="2">
        <v>4167.2</v>
      </c>
      <c r="F210" s="2">
        <v>2984</v>
      </c>
      <c r="G210" s="2">
        <v>3271</v>
      </c>
      <c r="H210" s="2">
        <v>21480657</v>
      </c>
      <c r="I210" s="2">
        <v>152487</v>
      </c>
      <c r="J210" s="2">
        <v>485332</v>
      </c>
      <c r="K210" s="2">
        <v>30121</v>
      </c>
      <c r="L210" s="2">
        <v>0</v>
      </c>
      <c r="M210" s="2">
        <v>0</v>
      </c>
      <c r="N210" s="2">
        <v>155003</v>
      </c>
      <c r="O210" s="2">
        <v>712747</v>
      </c>
      <c r="P210" s="2">
        <v>452433.75</v>
      </c>
      <c r="Q210" s="2">
        <v>42523</v>
      </c>
      <c r="R210" s="2">
        <v>27869</v>
      </c>
      <c r="S210" s="2">
        <v>0</v>
      </c>
      <c r="T210" s="2">
        <v>0</v>
      </c>
      <c r="U210" s="2">
        <v>0</v>
      </c>
      <c r="V210" s="2">
        <v>0</v>
      </c>
      <c r="W210" s="2">
        <v>2795037</v>
      </c>
      <c r="X210" s="2">
        <v>791700</v>
      </c>
      <c r="Y210" s="2">
        <v>33102</v>
      </c>
      <c r="Z210" s="2">
        <v>164918</v>
      </c>
      <c r="AA210" s="2">
        <v>1386904</v>
      </c>
      <c r="AB210" s="2">
        <v>27919133.75</v>
      </c>
      <c r="AC210" s="2">
        <v>0</v>
      </c>
      <c r="AD210" s="2">
        <v>171147</v>
      </c>
      <c r="AE210" s="2">
        <v>332435</v>
      </c>
      <c r="AF210" s="2">
        <v>20477</v>
      </c>
      <c r="AG210" s="2">
        <v>1832528</v>
      </c>
      <c r="AH210" s="2">
        <v>260313</v>
      </c>
      <c r="AI210" s="2">
        <v>1019057</v>
      </c>
      <c r="AJ210" s="2">
        <v>3375644</v>
      </c>
    </row>
    <row r="211" spans="1:36" x14ac:dyDescent="0.25">
      <c r="A211" s="2">
        <v>728</v>
      </c>
      <c r="B211" s="2">
        <v>1</v>
      </c>
      <c r="C211" t="s">
        <v>212</v>
      </c>
      <c r="D211" s="2">
        <v>14927</v>
      </c>
      <c r="E211" s="2">
        <v>16321.000000000002</v>
      </c>
      <c r="F211" s="2">
        <v>13537</v>
      </c>
      <c r="G211" s="2">
        <v>14759.8</v>
      </c>
      <c r="H211" s="2">
        <v>96927607</v>
      </c>
      <c r="I211" s="2">
        <v>397079</v>
      </c>
      <c r="J211" s="2">
        <v>1245554</v>
      </c>
      <c r="K211" s="2">
        <v>180773</v>
      </c>
      <c r="L211" s="2">
        <v>0</v>
      </c>
      <c r="M211" s="2">
        <v>0</v>
      </c>
      <c r="N211" s="2">
        <v>457771</v>
      </c>
      <c r="O211" s="2">
        <v>3207898</v>
      </c>
      <c r="P211" s="2">
        <v>2198371.25</v>
      </c>
      <c r="Q211" s="2">
        <v>191877</v>
      </c>
      <c r="R211" s="2">
        <v>82802</v>
      </c>
      <c r="S211" s="2">
        <v>0</v>
      </c>
      <c r="T211" s="2">
        <v>0</v>
      </c>
      <c r="U211" s="2">
        <v>236719</v>
      </c>
      <c r="V211" s="2">
        <v>0</v>
      </c>
      <c r="W211" s="2">
        <v>9629146</v>
      </c>
      <c r="X211" s="2">
        <v>0</v>
      </c>
      <c r="Y211" s="2">
        <v>0</v>
      </c>
      <c r="Z211" s="2">
        <v>688403</v>
      </c>
      <c r="AA211" s="2">
        <v>6258155</v>
      </c>
      <c r="AB211" s="2">
        <v>121702155.25</v>
      </c>
      <c r="AC211" s="2">
        <v>0</v>
      </c>
      <c r="AD211" s="2">
        <v>859745</v>
      </c>
      <c r="AE211" s="2">
        <v>2055122</v>
      </c>
      <c r="AF211" s="2">
        <v>77406</v>
      </c>
      <c r="AG211" s="2">
        <v>7261261</v>
      </c>
      <c r="AH211" s="2">
        <v>0</v>
      </c>
      <c r="AI211" s="2">
        <v>5850363</v>
      </c>
      <c r="AJ211" s="2">
        <v>16103897</v>
      </c>
    </row>
    <row r="212" spans="1:36" x14ac:dyDescent="0.25">
      <c r="A212" s="2">
        <v>738</v>
      </c>
      <c r="B212" s="2">
        <v>1</v>
      </c>
      <c r="C212" t="s">
        <v>213</v>
      </c>
      <c r="D212" s="2">
        <v>691</v>
      </c>
      <c r="E212" s="2">
        <v>756.40000000000009</v>
      </c>
      <c r="F212" s="2">
        <v>1041</v>
      </c>
      <c r="G212" s="2">
        <v>1143.9999999999998</v>
      </c>
      <c r="H212" s="2">
        <v>7512648</v>
      </c>
      <c r="I212" s="2">
        <v>0</v>
      </c>
      <c r="J212" s="2">
        <v>159022</v>
      </c>
      <c r="K212" s="2">
        <v>0</v>
      </c>
      <c r="L212" s="2">
        <v>0</v>
      </c>
      <c r="M212" s="2">
        <v>0</v>
      </c>
      <c r="N212" s="2">
        <v>199973</v>
      </c>
      <c r="O212" s="2">
        <v>258716</v>
      </c>
      <c r="P212" s="2">
        <v>179760</v>
      </c>
      <c r="Q212" s="2">
        <v>14872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572000</v>
      </c>
      <c r="X212" s="2">
        <v>0</v>
      </c>
      <c r="Y212" s="2">
        <v>9931</v>
      </c>
      <c r="Z212" s="2">
        <v>28439</v>
      </c>
      <c r="AA212" s="2">
        <v>485056</v>
      </c>
      <c r="AB212" s="2">
        <v>9420417</v>
      </c>
      <c r="AC212" s="2">
        <v>0</v>
      </c>
      <c r="AD212" s="2">
        <v>51724</v>
      </c>
      <c r="AE212" s="2">
        <v>168500</v>
      </c>
      <c r="AF212" s="2">
        <v>0</v>
      </c>
      <c r="AG212" s="2">
        <v>400909</v>
      </c>
      <c r="AH212" s="2">
        <v>0</v>
      </c>
      <c r="AI212" s="2">
        <v>454672</v>
      </c>
      <c r="AJ212" s="2">
        <v>1075805</v>
      </c>
    </row>
    <row r="213" spans="1:36" x14ac:dyDescent="0.25">
      <c r="A213" s="2">
        <v>739</v>
      </c>
      <c r="B213" s="2">
        <v>1</v>
      </c>
      <c r="C213" t="s">
        <v>214</v>
      </c>
      <c r="D213" s="2">
        <v>754</v>
      </c>
      <c r="E213" s="2">
        <v>828.8</v>
      </c>
      <c r="F213" s="2">
        <v>728</v>
      </c>
      <c r="G213" s="2">
        <v>802.39999999999986</v>
      </c>
      <c r="H213" s="2">
        <v>5269361</v>
      </c>
      <c r="I213" s="2">
        <v>0</v>
      </c>
      <c r="J213" s="2">
        <v>99755</v>
      </c>
      <c r="K213" s="2">
        <v>0</v>
      </c>
      <c r="L213" s="2">
        <v>71660</v>
      </c>
      <c r="M213" s="2">
        <v>0</v>
      </c>
      <c r="N213" s="2">
        <v>159270.41849773435</v>
      </c>
      <c r="O213" s="2">
        <v>181961</v>
      </c>
      <c r="P213" s="2">
        <v>111912.5</v>
      </c>
      <c r="Q213" s="2">
        <v>10431</v>
      </c>
      <c r="R213" s="2">
        <v>8706</v>
      </c>
      <c r="S213" s="2">
        <v>0</v>
      </c>
      <c r="T213" s="2">
        <v>0</v>
      </c>
      <c r="U213" s="2">
        <v>0</v>
      </c>
      <c r="V213" s="2">
        <v>0</v>
      </c>
      <c r="W213" s="2">
        <v>665872</v>
      </c>
      <c r="X213" s="2">
        <v>123250</v>
      </c>
      <c r="Y213" s="2">
        <v>10298</v>
      </c>
      <c r="Z213" s="2">
        <v>23163</v>
      </c>
      <c r="AA213" s="2">
        <v>340218</v>
      </c>
      <c r="AB213" s="2">
        <v>6952607.9184977347</v>
      </c>
      <c r="AC213" s="2">
        <v>0</v>
      </c>
      <c r="AD213" s="2">
        <v>63254</v>
      </c>
      <c r="AE213" s="2">
        <v>99755</v>
      </c>
      <c r="AF213" s="2">
        <v>7760</v>
      </c>
      <c r="AG213" s="2">
        <v>509407</v>
      </c>
      <c r="AH213" s="2">
        <v>0</v>
      </c>
      <c r="AI213" s="2">
        <v>303258</v>
      </c>
      <c r="AJ213" s="2">
        <v>983434</v>
      </c>
    </row>
    <row r="214" spans="1:36" x14ac:dyDescent="0.25">
      <c r="A214" s="2">
        <v>740</v>
      </c>
      <c r="B214" s="2">
        <v>1</v>
      </c>
      <c r="C214" t="s">
        <v>215</v>
      </c>
      <c r="D214" s="2">
        <v>1343</v>
      </c>
      <c r="E214" s="2">
        <v>1494.2</v>
      </c>
      <c r="F214" s="2">
        <v>1286</v>
      </c>
      <c r="G214" s="2">
        <v>1435</v>
      </c>
      <c r="H214" s="2">
        <v>9423645</v>
      </c>
      <c r="I214" s="2">
        <v>24562</v>
      </c>
      <c r="J214" s="2">
        <v>708200</v>
      </c>
      <c r="K214" s="2">
        <v>205110</v>
      </c>
      <c r="L214" s="2">
        <v>0</v>
      </c>
      <c r="M214" s="2">
        <v>0</v>
      </c>
      <c r="N214" s="2">
        <v>318593.91479221504</v>
      </c>
      <c r="O214" s="2">
        <v>324713</v>
      </c>
      <c r="P214" s="2">
        <v>225486.25</v>
      </c>
      <c r="Q214" s="2">
        <v>18655</v>
      </c>
      <c r="R214" s="2">
        <v>0</v>
      </c>
      <c r="S214" s="2">
        <v>0</v>
      </c>
      <c r="T214" s="2">
        <v>0</v>
      </c>
      <c r="U214" s="2">
        <v>0</v>
      </c>
      <c r="V214" s="2">
        <v>-7880</v>
      </c>
      <c r="W214" s="2">
        <v>717500</v>
      </c>
      <c r="X214" s="2">
        <v>0</v>
      </c>
      <c r="Y214" s="2">
        <v>50389</v>
      </c>
      <c r="Z214" s="2">
        <v>41411</v>
      </c>
      <c r="AA214" s="2">
        <v>608440</v>
      </c>
      <c r="AB214" s="2">
        <v>12658825.164792215</v>
      </c>
      <c r="AC214" s="2">
        <v>0</v>
      </c>
      <c r="AD214" s="2">
        <v>101248</v>
      </c>
      <c r="AE214" s="2">
        <v>180108</v>
      </c>
      <c r="AF214" s="2">
        <v>0</v>
      </c>
      <c r="AG214" s="2">
        <v>428526</v>
      </c>
      <c r="AH214" s="2">
        <v>0</v>
      </c>
      <c r="AI214" s="2">
        <v>485993</v>
      </c>
      <c r="AJ214" s="2">
        <v>1195875</v>
      </c>
    </row>
    <row r="215" spans="1:36" x14ac:dyDescent="0.25">
      <c r="A215" s="2">
        <v>741</v>
      </c>
      <c r="B215" s="2">
        <v>1</v>
      </c>
      <c r="C215" t="s">
        <v>216</v>
      </c>
      <c r="D215" s="2">
        <v>890</v>
      </c>
      <c r="E215" s="2">
        <v>978.6</v>
      </c>
      <c r="F215" s="2">
        <v>895</v>
      </c>
      <c r="G215" s="2">
        <v>984</v>
      </c>
      <c r="H215" s="2">
        <v>6461928</v>
      </c>
      <c r="I215" s="2">
        <v>16374</v>
      </c>
      <c r="J215" s="2">
        <v>279571</v>
      </c>
      <c r="K215" s="2">
        <v>15077</v>
      </c>
      <c r="L215" s="2">
        <v>0</v>
      </c>
      <c r="M215" s="2">
        <v>0</v>
      </c>
      <c r="N215" s="2">
        <v>178008.93805611468</v>
      </c>
      <c r="O215" s="2">
        <v>226264</v>
      </c>
      <c r="P215" s="2">
        <v>162817.5</v>
      </c>
      <c r="Q215" s="2">
        <v>12792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333822</v>
      </c>
      <c r="X215" s="2">
        <v>152658</v>
      </c>
      <c r="Y215" s="2">
        <v>50021</v>
      </c>
      <c r="Z215" s="2">
        <v>33953</v>
      </c>
      <c r="AA215" s="2">
        <v>417216</v>
      </c>
      <c r="AB215" s="2">
        <v>8187844.4380561151</v>
      </c>
      <c r="AC215" s="2">
        <v>0</v>
      </c>
      <c r="AD215" s="2">
        <v>91889</v>
      </c>
      <c r="AE215" s="2">
        <v>158501</v>
      </c>
      <c r="AF215" s="2">
        <v>0</v>
      </c>
      <c r="AG215" s="2">
        <v>204144</v>
      </c>
      <c r="AH215" s="2">
        <v>0</v>
      </c>
      <c r="AI215" s="2">
        <v>406155</v>
      </c>
      <c r="AJ215" s="2">
        <v>860689</v>
      </c>
    </row>
    <row r="216" spans="1:36" x14ac:dyDescent="0.25">
      <c r="A216" s="2">
        <v>742</v>
      </c>
      <c r="B216" s="2">
        <v>1</v>
      </c>
      <c r="C216" t="s">
        <v>217</v>
      </c>
      <c r="D216" s="2">
        <v>12613</v>
      </c>
      <c r="E216" s="2">
        <v>13824.999999999998</v>
      </c>
      <c r="F216" s="2">
        <v>10014</v>
      </c>
      <c r="G216" s="2">
        <v>11099.199999999999</v>
      </c>
      <c r="H216" s="2">
        <v>72888446</v>
      </c>
      <c r="I216" s="2">
        <v>1372379</v>
      </c>
      <c r="J216" s="2">
        <v>15738343</v>
      </c>
      <c r="K216" s="2">
        <v>2136006</v>
      </c>
      <c r="L216" s="2">
        <v>0</v>
      </c>
      <c r="M216" s="2">
        <v>0</v>
      </c>
      <c r="N216" s="2">
        <v>800040.77490566275</v>
      </c>
      <c r="O216" s="2">
        <v>2570387</v>
      </c>
      <c r="P216" s="2">
        <v>1859116.25</v>
      </c>
      <c r="Q216" s="2">
        <v>144290</v>
      </c>
      <c r="R216" s="2">
        <v>0</v>
      </c>
      <c r="S216" s="2">
        <v>0</v>
      </c>
      <c r="T216" s="2">
        <v>0</v>
      </c>
      <c r="U216" s="2">
        <v>232911</v>
      </c>
      <c r="V216" s="2">
        <v>0</v>
      </c>
      <c r="W216" s="2">
        <v>3329760</v>
      </c>
      <c r="X216" s="2">
        <v>0</v>
      </c>
      <c r="Y216" s="2">
        <v>0</v>
      </c>
      <c r="Z216" s="2">
        <v>425819</v>
      </c>
      <c r="AA216" s="2">
        <v>4706061</v>
      </c>
      <c r="AB216" s="2">
        <v>106203559.02490567</v>
      </c>
      <c r="AC216" s="2">
        <v>0</v>
      </c>
      <c r="AD216" s="2">
        <v>935094</v>
      </c>
      <c r="AE216" s="2">
        <v>1817292</v>
      </c>
      <c r="AF216" s="2">
        <v>0</v>
      </c>
      <c r="AG216" s="2">
        <v>1886334</v>
      </c>
      <c r="AH216" s="2">
        <v>0</v>
      </c>
      <c r="AI216" s="2">
        <v>4600188</v>
      </c>
      <c r="AJ216" s="2">
        <v>9238908</v>
      </c>
    </row>
    <row r="217" spans="1:36" x14ac:dyDescent="0.25">
      <c r="A217" s="2">
        <v>743</v>
      </c>
      <c r="B217" s="2">
        <v>1</v>
      </c>
      <c r="C217" t="s">
        <v>218</v>
      </c>
      <c r="D217" s="2">
        <v>1041</v>
      </c>
      <c r="E217" s="2">
        <v>1137</v>
      </c>
      <c r="F217" s="2">
        <v>1042</v>
      </c>
      <c r="G217" s="2">
        <v>1137.5999999999999</v>
      </c>
      <c r="H217" s="2">
        <v>7470619</v>
      </c>
      <c r="I217" s="2">
        <v>0</v>
      </c>
      <c r="J217" s="2">
        <v>495620</v>
      </c>
      <c r="K217" s="2">
        <v>14937</v>
      </c>
      <c r="L217" s="2">
        <v>0</v>
      </c>
      <c r="M217" s="2">
        <v>0</v>
      </c>
      <c r="N217" s="2">
        <v>203759</v>
      </c>
      <c r="O217" s="2">
        <v>260133</v>
      </c>
      <c r="P217" s="2">
        <v>147275</v>
      </c>
      <c r="Q217" s="2">
        <v>14789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1176096</v>
      </c>
      <c r="X217" s="2">
        <v>284700</v>
      </c>
      <c r="Y217" s="2">
        <v>46343</v>
      </c>
      <c r="Z217" s="2">
        <v>36389</v>
      </c>
      <c r="AA217" s="2">
        <v>482342</v>
      </c>
      <c r="AB217" s="2">
        <v>10348302</v>
      </c>
      <c r="AC217" s="2">
        <v>0</v>
      </c>
      <c r="AD217" s="2">
        <v>109182</v>
      </c>
      <c r="AE217" s="2">
        <v>147275</v>
      </c>
      <c r="AF217" s="2">
        <v>0</v>
      </c>
      <c r="AG217" s="2">
        <v>1048098</v>
      </c>
      <c r="AH217" s="2">
        <v>103790</v>
      </c>
      <c r="AI217" s="2">
        <v>482342</v>
      </c>
      <c r="AJ217" s="2">
        <v>1786897</v>
      </c>
    </row>
    <row r="218" spans="1:36" x14ac:dyDescent="0.25">
      <c r="A218" s="2">
        <v>745</v>
      </c>
      <c r="B218" s="2">
        <v>1</v>
      </c>
      <c r="C218" t="s">
        <v>219</v>
      </c>
      <c r="D218" s="2">
        <v>1705</v>
      </c>
      <c r="E218" s="2">
        <v>1864.5999999999997</v>
      </c>
      <c r="F218" s="2">
        <v>1775</v>
      </c>
      <c r="G218" s="2">
        <v>1940</v>
      </c>
      <c r="H218" s="2">
        <v>12739980</v>
      </c>
      <c r="I218" s="2">
        <v>52193</v>
      </c>
      <c r="J218" s="2">
        <v>191525</v>
      </c>
      <c r="K218" s="2">
        <v>14580</v>
      </c>
      <c r="L218" s="2">
        <v>0</v>
      </c>
      <c r="M218" s="2">
        <v>0</v>
      </c>
      <c r="N218" s="2">
        <v>259352</v>
      </c>
      <c r="O218" s="2">
        <v>414455</v>
      </c>
      <c r="P218" s="2">
        <v>324495</v>
      </c>
      <c r="Q218" s="2">
        <v>25220</v>
      </c>
      <c r="R218" s="2">
        <v>8788</v>
      </c>
      <c r="S218" s="2">
        <v>0</v>
      </c>
      <c r="T218" s="2">
        <v>0</v>
      </c>
      <c r="U218" s="2">
        <v>0</v>
      </c>
      <c r="V218" s="2">
        <v>0</v>
      </c>
      <c r="W218" s="2">
        <v>582000</v>
      </c>
      <c r="X218" s="2">
        <v>462800</v>
      </c>
      <c r="Y218" s="2">
        <v>0</v>
      </c>
      <c r="Z218" s="2">
        <v>66956</v>
      </c>
      <c r="AA218" s="2">
        <v>822560</v>
      </c>
      <c r="AB218" s="2">
        <v>15502104</v>
      </c>
      <c r="AC218" s="2">
        <v>0</v>
      </c>
      <c r="AD218" s="2">
        <v>105206</v>
      </c>
      <c r="AE218" s="2">
        <v>267952</v>
      </c>
      <c r="AF218" s="2">
        <v>7257</v>
      </c>
      <c r="AG218" s="2">
        <v>278522</v>
      </c>
      <c r="AH218" s="2">
        <v>160864</v>
      </c>
      <c r="AI218" s="2">
        <v>679229</v>
      </c>
      <c r="AJ218" s="2">
        <v>1338166</v>
      </c>
    </row>
    <row r="219" spans="1:36" x14ac:dyDescent="0.25">
      <c r="A219" s="2">
        <v>748</v>
      </c>
      <c r="B219" s="2">
        <v>1</v>
      </c>
      <c r="C219" t="s">
        <v>220</v>
      </c>
      <c r="D219" s="2">
        <v>4024</v>
      </c>
      <c r="E219" s="2">
        <v>4421.6000000000004</v>
      </c>
      <c r="F219" s="2">
        <v>3990</v>
      </c>
      <c r="G219" s="2">
        <v>4384.3999999999996</v>
      </c>
      <c r="H219" s="2">
        <v>28792355</v>
      </c>
      <c r="I219" s="2">
        <v>0</v>
      </c>
      <c r="J219" s="2">
        <v>201110</v>
      </c>
      <c r="K219" s="2">
        <v>26063</v>
      </c>
      <c r="L219" s="2">
        <v>0</v>
      </c>
      <c r="M219" s="2">
        <v>0</v>
      </c>
      <c r="N219" s="2">
        <v>140061</v>
      </c>
      <c r="O219" s="2">
        <v>964722</v>
      </c>
      <c r="P219" s="2">
        <v>728743.75</v>
      </c>
      <c r="Q219" s="2">
        <v>56997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1424185</v>
      </c>
      <c r="X219" s="2">
        <v>0</v>
      </c>
      <c r="Y219" s="2">
        <v>0</v>
      </c>
      <c r="Z219" s="2">
        <v>196223</v>
      </c>
      <c r="AA219" s="2">
        <v>1858986</v>
      </c>
      <c r="AB219" s="2">
        <v>34389445.75</v>
      </c>
      <c r="AC219" s="2">
        <v>0</v>
      </c>
      <c r="AD219" s="2">
        <v>181750</v>
      </c>
      <c r="AE219" s="2">
        <v>516178</v>
      </c>
      <c r="AF219" s="2">
        <v>0</v>
      </c>
      <c r="AG219" s="2">
        <v>617048</v>
      </c>
      <c r="AH219" s="2">
        <v>0</v>
      </c>
      <c r="AI219" s="2">
        <v>1316743</v>
      </c>
      <c r="AJ219" s="2">
        <v>2631719</v>
      </c>
    </row>
    <row r="220" spans="1:36" x14ac:dyDescent="0.25">
      <c r="A220" s="2">
        <v>750</v>
      </c>
      <c r="B220" s="2">
        <v>1</v>
      </c>
      <c r="C220" t="s">
        <v>221</v>
      </c>
      <c r="D220" s="2">
        <v>1798</v>
      </c>
      <c r="E220" s="2">
        <v>2000</v>
      </c>
      <c r="F220" s="2">
        <v>2088</v>
      </c>
      <c r="G220" s="2">
        <v>2336</v>
      </c>
      <c r="H220" s="2">
        <v>15340512</v>
      </c>
      <c r="I220" s="2">
        <v>0</v>
      </c>
      <c r="J220" s="2">
        <v>407702</v>
      </c>
      <c r="K220" s="2">
        <v>62996</v>
      </c>
      <c r="L220" s="2">
        <v>0</v>
      </c>
      <c r="M220" s="2">
        <v>0</v>
      </c>
      <c r="N220" s="2">
        <v>352290.98264305363</v>
      </c>
      <c r="O220" s="2">
        <v>528039</v>
      </c>
      <c r="P220" s="2">
        <v>389933.75</v>
      </c>
      <c r="Q220" s="2">
        <v>30368</v>
      </c>
      <c r="R220" s="2">
        <v>13455</v>
      </c>
      <c r="S220" s="2">
        <v>0</v>
      </c>
      <c r="T220" s="2">
        <v>0</v>
      </c>
      <c r="U220" s="2">
        <v>0</v>
      </c>
      <c r="V220" s="2">
        <v>0</v>
      </c>
      <c r="W220" s="2">
        <v>713321</v>
      </c>
      <c r="X220" s="2">
        <v>551720</v>
      </c>
      <c r="Y220" s="2">
        <v>0</v>
      </c>
      <c r="Z220" s="2">
        <v>70551</v>
      </c>
      <c r="AA220" s="2">
        <v>990464</v>
      </c>
      <c r="AB220" s="2">
        <v>18899632.732643053</v>
      </c>
      <c r="AC220" s="2">
        <v>0</v>
      </c>
      <c r="AD220" s="2">
        <v>167930</v>
      </c>
      <c r="AE220" s="2">
        <v>389933.75</v>
      </c>
      <c r="AF220" s="2">
        <v>13455</v>
      </c>
      <c r="AG220" s="2">
        <v>493624</v>
      </c>
      <c r="AH220" s="2">
        <v>201135</v>
      </c>
      <c r="AI220" s="2">
        <v>990464</v>
      </c>
      <c r="AJ220" s="2">
        <v>2055406.75</v>
      </c>
    </row>
    <row r="221" spans="1:36" x14ac:dyDescent="0.25">
      <c r="A221" s="2">
        <v>756</v>
      </c>
      <c r="B221" s="2">
        <v>1</v>
      </c>
      <c r="C221" t="s">
        <v>222</v>
      </c>
      <c r="D221" s="2">
        <v>751</v>
      </c>
      <c r="E221" s="2">
        <v>818.80000000000007</v>
      </c>
      <c r="F221" s="2">
        <v>763</v>
      </c>
      <c r="G221" s="2">
        <v>830.19999999999993</v>
      </c>
      <c r="H221" s="2">
        <v>5451923</v>
      </c>
      <c r="I221" s="2">
        <v>0</v>
      </c>
      <c r="J221" s="2">
        <v>171317</v>
      </c>
      <c r="K221" s="2">
        <v>15239</v>
      </c>
      <c r="L221" s="2">
        <v>61064</v>
      </c>
      <c r="M221" s="2">
        <v>0</v>
      </c>
      <c r="N221" s="2">
        <v>164974</v>
      </c>
      <c r="O221" s="2">
        <v>192980</v>
      </c>
      <c r="P221" s="2">
        <v>125776.25</v>
      </c>
      <c r="Q221" s="2">
        <v>10793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505293</v>
      </c>
      <c r="X221" s="2">
        <v>0</v>
      </c>
      <c r="Y221" s="2">
        <v>0</v>
      </c>
      <c r="Z221" s="2">
        <v>27230</v>
      </c>
      <c r="AA221" s="2">
        <v>352005</v>
      </c>
      <c r="AB221" s="2">
        <v>7078594.25</v>
      </c>
      <c r="AC221" s="2">
        <v>0</v>
      </c>
      <c r="AD221" s="2">
        <v>76904</v>
      </c>
      <c r="AE221" s="2">
        <v>78097</v>
      </c>
      <c r="AF221" s="2">
        <v>0</v>
      </c>
      <c r="AG221" s="2">
        <v>248723</v>
      </c>
      <c r="AH221" s="2">
        <v>0</v>
      </c>
      <c r="AI221" s="2">
        <v>218566</v>
      </c>
      <c r="AJ221" s="2">
        <v>622290</v>
      </c>
    </row>
    <row r="222" spans="1:36" x14ac:dyDescent="0.25">
      <c r="A222" s="2">
        <v>761</v>
      </c>
      <c r="B222" s="2">
        <v>1</v>
      </c>
      <c r="C222" t="s">
        <v>223</v>
      </c>
      <c r="D222" s="2">
        <v>5052</v>
      </c>
      <c r="E222" s="2">
        <v>5547.2</v>
      </c>
      <c r="F222" s="2">
        <v>4878</v>
      </c>
      <c r="G222" s="2">
        <v>5351.5999999999995</v>
      </c>
      <c r="H222" s="2">
        <v>35143957</v>
      </c>
      <c r="I222" s="2">
        <v>157604</v>
      </c>
      <c r="J222" s="2">
        <v>3370582</v>
      </c>
      <c r="K222" s="2">
        <v>279313</v>
      </c>
      <c r="L222" s="2">
        <v>0</v>
      </c>
      <c r="M222" s="2">
        <v>0</v>
      </c>
      <c r="N222" s="2">
        <v>520760</v>
      </c>
      <c r="O222" s="2">
        <v>1229939</v>
      </c>
      <c r="P222" s="2">
        <v>751077.5</v>
      </c>
      <c r="Q222" s="2">
        <v>69571</v>
      </c>
      <c r="R222" s="2">
        <v>190517</v>
      </c>
      <c r="S222" s="2">
        <v>0</v>
      </c>
      <c r="T222" s="2">
        <v>0</v>
      </c>
      <c r="U222" s="2">
        <v>22748</v>
      </c>
      <c r="V222" s="2">
        <v>-88523</v>
      </c>
      <c r="W222" s="2">
        <v>4218399</v>
      </c>
      <c r="X222" s="2">
        <v>0</v>
      </c>
      <c r="Y222" s="2">
        <v>0</v>
      </c>
      <c r="Z222" s="2">
        <v>178656</v>
      </c>
      <c r="AA222" s="2">
        <v>2269078</v>
      </c>
      <c r="AB222" s="2">
        <v>48313678.5</v>
      </c>
      <c r="AC222" s="2">
        <v>0</v>
      </c>
      <c r="AD222" s="2">
        <v>326405</v>
      </c>
      <c r="AE222" s="2">
        <v>601648</v>
      </c>
      <c r="AF222" s="2">
        <v>152613</v>
      </c>
      <c r="AG222" s="2">
        <v>2868481</v>
      </c>
      <c r="AH222" s="2">
        <v>0</v>
      </c>
      <c r="AI222" s="2">
        <v>1817637</v>
      </c>
      <c r="AJ222" s="2">
        <v>5766784</v>
      </c>
    </row>
    <row r="223" spans="1:36" x14ac:dyDescent="0.25">
      <c r="A223" s="2">
        <v>763</v>
      </c>
      <c r="B223" s="2">
        <v>1</v>
      </c>
      <c r="C223" t="s">
        <v>224</v>
      </c>
      <c r="D223" s="2">
        <v>562</v>
      </c>
      <c r="E223" s="2">
        <v>617.4</v>
      </c>
      <c r="F223" s="2">
        <v>883</v>
      </c>
      <c r="G223" s="2">
        <v>967.4</v>
      </c>
      <c r="H223" s="2">
        <v>6352916</v>
      </c>
      <c r="I223" s="2">
        <v>0</v>
      </c>
      <c r="J223" s="2">
        <v>362754</v>
      </c>
      <c r="K223" s="2">
        <v>23372</v>
      </c>
      <c r="L223" s="2">
        <v>0</v>
      </c>
      <c r="M223" s="2">
        <v>0</v>
      </c>
      <c r="N223" s="2">
        <v>152009</v>
      </c>
      <c r="O223" s="2">
        <v>198743</v>
      </c>
      <c r="P223" s="2">
        <v>161186.25</v>
      </c>
      <c r="Q223" s="2">
        <v>12576</v>
      </c>
      <c r="R223" s="2">
        <v>16465</v>
      </c>
      <c r="S223" s="2">
        <v>0</v>
      </c>
      <c r="T223" s="2">
        <v>0</v>
      </c>
      <c r="U223" s="2">
        <v>0</v>
      </c>
      <c r="V223" s="2">
        <v>0</v>
      </c>
      <c r="W223" s="2">
        <v>290220</v>
      </c>
      <c r="X223" s="2">
        <v>0</v>
      </c>
      <c r="Y223" s="2">
        <v>45239</v>
      </c>
      <c r="Z223" s="2">
        <v>40727</v>
      </c>
      <c r="AA223" s="2">
        <v>410178</v>
      </c>
      <c r="AB223" s="2">
        <v>8066385.25</v>
      </c>
      <c r="AC223" s="2">
        <v>0</v>
      </c>
      <c r="AD223" s="2">
        <v>41088</v>
      </c>
      <c r="AE223" s="2">
        <v>127354</v>
      </c>
      <c r="AF223" s="2">
        <v>13009</v>
      </c>
      <c r="AG223" s="2">
        <v>132892</v>
      </c>
      <c r="AH223" s="2">
        <v>0</v>
      </c>
      <c r="AI223" s="2">
        <v>324084</v>
      </c>
      <c r="AJ223" s="2">
        <v>638427</v>
      </c>
    </row>
    <row r="224" spans="1:36" x14ac:dyDescent="0.25">
      <c r="A224" s="2">
        <v>768</v>
      </c>
      <c r="B224" s="2">
        <v>1</v>
      </c>
      <c r="C224" t="s">
        <v>225</v>
      </c>
      <c r="D224" s="2">
        <v>282</v>
      </c>
      <c r="E224" s="2">
        <v>305.60000000000008</v>
      </c>
      <c r="F224" s="2">
        <v>377</v>
      </c>
      <c r="G224" s="2">
        <v>412.80000000000007</v>
      </c>
      <c r="H224" s="2">
        <v>2710858</v>
      </c>
      <c r="I224" s="2">
        <v>0</v>
      </c>
      <c r="J224" s="2">
        <v>96799</v>
      </c>
      <c r="K224" s="2">
        <v>16424</v>
      </c>
      <c r="L224" s="2">
        <v>128001</v>
      </c>
      <c r="M224" s="2">
        <v>0</v>
      </c>
      <c r="N224" s="2">
        <v>98807</v>
      </c>
      <c r="O224" s="2">
        <v>93512</v>
      </c>
      <c r="P224" s="2">
        <v>59792.5</v>
      </c>
      <c r="Q224" s="2">
        <v>5366</v>
      </c>
      <c r="R224" s="2">
        <v>4239</v>
      </c>
      <c r="S224" s="2">
        <v>0</v>
      </c>
      <c r="T224" s="2">
        <v>0</v>
      </c>
      <c r="U224" s="2">
        <v>0</v>
      </c>
      <c r="V224" s="2">
        <v>0</v>
      </c>
      <c r="W224" s="2">
        <v>300011</v>
      </c>
      <c r="X224" s="2">
        <v>0</v>
      </c>
      <c r="Y224" s="2">
        <v>0</v>
      </c>
      <c r="Z224" s="2">
        <v>11135</v>
      </c>
      <c r="AA224" s="2">
        <v>175027</v>
      </c>
      <c r="AB224" s="2">
        <v>3699971.5</v>
      </c>
      <c r="AC224" s="2">
        <v>0</v>
      </c>
      <c r="AD224" s="2">
        <v>32462</v>
      </c>
      <c r="AE224" s="2">
        <v>24505</v>
      </c>
      <c r="AF224" s="2">
        <v>1737</v>
      </c>
      <c r="AG224" s="2">
        <v>101614</v>
      </c>
      <c r="AH224" s="2">
        <v>0</v>
      </c>
      <c r="AI224" s="2">
        <v>71731</v>
      </c>
      <c r="AJ224" s="2">
        <v>232049</v>
      </c>
    </row>
    <row r="225" spans="1:36" x14ac:dyDescent="0.25">
      <c r="A225" s="2">
        <v>771</v>
      </c>
      <c r="B225" s="2">
        <v>1</v>
      </c>
      <c r="C225" t="s">
        <v>226</v>
      </c>
      <c r="D225" s="2">
        <v>182</v>
      </c>
      <c r="E225" s="2">
        <v>203</v>
      </c>
      <c r="F225" s="2">
        <v>151</v>
      </c>
      <c r="G225" s="2">
        <v>168.2</v>
      </c>
      <c r="H225" s="2">
        <v>1104569</v>
      </c>
      <c r="I225" s="2">
        <v>0</v>
      </c>
      <c r="J225" s="2">
        <v>61077</v>
      </c>
      <c r="K225" s="2">
        <v>0</v>
      </c>
      <c r="L225" s="2">
        <v>75469</v>
      </c>
      <c r="M225" s="2">
        <v>6623</v>
      </c>
      <c r="N225" s="2">
        <v>82531.806574020346</v>
      </c>
      <c r="O225" s="2">
        <v>40576</v>
      </c>
      <c r="P225" s="2">
        <v>8410</v>
      </c>
      <c r="Q225" s="2">
        <v>2187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503539</v>
      </c>
      <c r="X225" s="2">
        <v>0</v>
      </c>
      <c r="Y225" s="2">
        <v>13609</v>
      </c>
      <c r="Z225" s="2">
        <v>6819</v>
      </c>
      <c r="AA225" s="2">
        <v>71317</v>
      </c>
      <c r="AB225" s="2">
        <v>1976726.8065740203</v>
      </c>
      <c r="AC225" s="2">
        <v>0</v>
      </c>
      <c r="AD225" s="2">
        <v>40576</v>
      </c>
      <c r="AE225" s="2">
        <v>5346</v>
      </c>
      <c r="AF225" s="2">
        <v>0</v>
      </c>
      <c r="AG225" s="2">
        <v>363708.17000000004</v>
      </c>
      <c r="AH225" s="2">
        <v>0</v>
      </c>
      <c r="AI225" s="2">
        <v>45334</v>
      </c>
      <c r="AJ225" s="2">
        <v>454964.17000000004</v>
      </c>
    </row>
    <row r="226" spans="1:36" x14ac:dyDescent="0.25">
      <c r="A226" s="2">
        <v>775</v>
      </c>
      <c r="B226" s="2">
        <v>1</v>
      </c>
      <c r="C226" t="s">
        <v>227</v>
      </c>
      <c r="D226" s="2">
        <v>489</v>
      </c>
      <c r="E226" s="2">
        <v>535.4</v>
      </c>
      <c r="F226" s="2">
        <v>743</v>
      </c>
      <c r="G226" s="2">
        <v>812.2</v>
      </c>
      <c r="H226" s="2">
        <v>5333717</v>
      </c>
      <c r="I226" s="2">
        <v>51170</v>
      </c>
      <c r="J226" s="2">
        <v>294015</v>
      </c>
      <c r="K226" s="2">
        <v>15259</v>
      </c>
      <c r="L226" s="2">
        <v>68024</v>
      </c>
      <c r="M226" s="2">
        <v>94039</v>
      </c>
      <c r="N226" s="2">
        <v>251480</v>
      </c>
      <c r="O226" s="2">
        <v>176641</v>
      </c>
      <c r="P226" s="2">
        <v>136043.75</v>
      </c>
      <c r="Q226" s="2">
        <v>10559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243660</v>
      </c>
      <c r="X226" s="2">
        <v>0</v>
      </c>
      <c r="Y226" s="2">
        <v>0</v>
      </c>
      <c r="Z226" s="2">
        <v>22404</v>
      </c>
      <c r="AA226" s="2">
        <v>344373</v>
      </c>
      <c r="AB226" s="2">
        <v>7041384.75</v>
      </c>
      <c r="AC226" s="2">
        <v>0</v>
      </c>
      <c r="AD226" s="2">
        <v>84409</v>
      </c>
      <c r="AE226" s="2">
        <v>69820</v>
      </c>
      <c r="AF226" s="2">
        <v>0</v>
      </c>
      <c r="AG226" s="2">
        <v>72472</v>
      </c>
      <c r="AH226" s="2">
        <v>0</v>
      </c>
      <c r="AI226" s="2">
        <v>176738</v>
      </c>
      <c r="AJ226" s="2">
        <v>403439</v>
      </c>
    </row>
    <row r="227" spans="1:36" x14ac:dyDescent="0.25">
      <c r="A227" s="2">
        <v>777</v>
      </c>
      <c r="B227" s="2">
        <v>1</v>
      </c>
      <c r="C227" t="s">
        <v>228</v>
      </c>
      <c r="D227" s="2">
        <v>834</v>
      </c>
      <c r="E227" s="2">
        <v>934.00000000000011</v>
      </c>
      <c r="F227" s="2">
        <v>769</v>
      </c>
      <c r="G227" s="2">
        <v>863.40000000000009</v>
      </c>
      <c r="H227" s="2">
        <v>5669948</v>
      </c>
      <c r="I227" s="2">
        <v>44006</v>
      </c>
      <c r="J227" s="2">
        <v>511231</v>
      </c>
      <c r="K227" s="2">
        <v>15201</v>
      </c>
      <c r="L227" s="2">
        <v>47263</v>
      </c>
      <c r="M227" s="2">
        <v>117824</v>
      </c>
      <c r="N227" s="2">
        <v>256745</v>
      </c>
      <c r="O227" s="2">
        <v>207189</v>
      </c>
      <c r="P227" s="2">
        <v>119825</v>
      </c>
      <c r="Q227" s="2">
        <v>11224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737352</v>
      </c>
      <c r="X227" s="2">
        <v>0</v>
      </c>
      <c r="Y227" s="2">
        <v>23539</v>
      </c>
      <c r="Z227" s="2">
        <v>29303</v>
      </c>
      <c r="AA227" s="2">
        <v>366082</v>
      </c>
      <c r="AB227" s="2">
        <v>8156732</v>
      </c>
      <c r="AC227" s="2">
        <v>0</v>
      </c>
      <c r="AD227" s="2">
        <v>141326</v>
      </c>
      <c r="AE227" s="2">
        <v>79650</v>
      </c>
      <c r="AF227" s="2">
        <v>0</v>
      </c>
      <c r="AG227" s="2">
        <v>444953</v>
      </c>
      <c r="AH227" s="2">
        <v>0</v>
      </c>
      <c r="AI227" s="2">
        <v>243341</v>
      </c>
      <c r="AJ227" s="2">
        <v>909270</v>
      </c>
    </row>
    <row r="228" spans="1:36" x14ac:dyDescent="0.25">
      <c r="A228" s="2">
        <v>786</v>
      </c>
      <c r="B228" s="2">
        <v>1</v>
      </c>
      <c r="C228" t="s">
        <v>229</v>
      </c>
      <c r="D228" s="2">
        <v>559</v>
      </c>
      <c r="E228" s="2">
        <v>615.4</v>
      </c>
      <c r="F228" s="2">
        <v>438</v>
      </c>
      <c r="G228" s="2">
        <v>481.4</v>
      </c>
      <c r="H228" s="2">
        <v>3161354</v>
      </c>
      <c r="I228" s="2">
        <v>0</v>
      </c>
      <c r="J228" s="2">
        <v>355504</v>
      </c>
      <c r="K228" s="2">
        <v>0</v>
      </c>
      <c r="L228" s="2">
        <v>130559</v>
      </c>
      <c r="M228" s="2">
        <v>43176</v>
      </c>
      <c r="N228" s="2">
        <v>125416</v>
      </c>
      <c r="O228" s="2">
        <v>111162</v>
      </c>
      <c r="P228" s="2">
        <v>69156.25</v>
      </c>
      <c r="Q228" s="2">
        <v>6258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365864</v>
      </c>
      <c r="X228" s="2">
        <v>0</v>
      </c>
      <c r="Y228" s="2">
        <v>36044</v>
      </c>
      <c r="Z228" s="2">
        <v>16086</v>
      </c>
      <c r="AA228" s="2">
        <v>204114</v>
      </c>
      <c r="AB228" s="2">
        <v>4624693.25</v>
      </c>
      <c r="AC228" s="2">
        <v>0</v>
      </c>
      <c r="AD228" s="2">
        <v>26349</v>
      </c>
      <c r="AE228" s="2">
        <v>28429</v>
      </c>
      <c r="AF228" s="2">
        <v>0</v>
      </c>
      <c r="AG228" s="2">
        <v>125438</v>
      </c>
      <c r="AH228" s="2">
        <v>0</v>
      </c>
      <c r="AI228" s="2">
        <v>83907</v>
      </c>
      <c r="AJ228" s="2">
        <v>264123</v>
      </c>
    </row>
    <row r="229" spans="1:36" x14ac:dyDescent="0.25">
      <c r="A229" s="2">
        <v>787</v>
      </c>
      <c r="B229" s="2">
        <v>1</v>
      </c>
      <c r="C229" t="s">
        <v>230</v>
      </c>
      <c r="D229" s="2">
        <v>372</v>
      </c>
      <c r="E229" s="2">
        <v>407.8</v>
      </c>
      <c r="F229" s="2">
        <v>540</v>
      </c>
      <c r="G229" s="2">
        <v>593.99999999999989</v>
      </c>
      <c r="H229" s="2">
        <v>3900798</v>
      </c>
      <c r="I229" s="2">
        <v>10234</v>
      </c>
      <c r="J229" s="2">
        <v>448216</v>
      </c>
      <c r="K229" s="2">
        <v>15699</v>
      </c>
      <c r="L229" s="2">
        <v>123196</v>
      </c>
      <c r="M229" s="2">
        <v>0</v>
      </c>
      <c r="N229" s="2">
        <v>190214.49414688669</v>
      </c>
      <c r="O229" s="2">
        <v>137590</v>
      </c>
      <c r="P229" s="2">
        <v>99495</v>
      </c>
      <c r="Q229" s="2">
        <v>7722</v>
      </c>
      <c r="R229" s="2">
        <v>0</v>
      </c>
      <c r="S229" s="2">
        <v>0</v>
      </c>
      <c r="T229" s="2">
        <v>0</v>
      </c>
      <c r="U229" s="2">
        <v>0</v>
      </c>
      <c r="V229" s="2">
        <v>-7880</v>
      </c>
      <c r="W229" s="2">
        <v>178200</v>
      </c>
      <c r="X229" s="2">
        <v>0</v>
      </c>
      <c r="Y229" s="2">
        <v>27585</v>
      </c>
      <c r="Z229" s="2">
        <v>27845</v>
      </c>
      <c r="AA229" s="2">
        <v>251856</v>
      </c>
      <c r="AB229" s="2">
        <v>5410770.4941468863</v>
      </c>
      <c r="AC229" s="2">
        <v>0</v>
      </c>
      <c r="AD229" s="2">
        <v>32899</v>
      </c>
      <c r="AE229" s="2">
        <v>79215</v>
      </c>
      <c r="AF229" s="2">
        <v>0</v>
      </c>
      <c r="AG229" s="2">
        <v>82224</v>
      </c>
      <c r="AH229" s="2">
        <v>0</v>
      </c>
      <c r="AI229" s="2">
        <v>200519</v>
      </c>
      <c r="AJ229" s="2">
        <v>394857</v>
      </c>
    </row>
    <row r="230" spans="1:36" x14ac:dyDescent="0.25">
      <c r="A230" s="2">
        <v>801</v>
      </c>
      <c r="B230" s="2">
        <v>1</v>
      </c>
      <c r="C230" t="s">
        <v>231</v>
      </c>
      <c r="D230" s="2">
        <v>106</v>
      </c>
      <c r="E230" s="2">
        <v>121</v>
      </c>
      <c r="F230" s="2">
        <v>176</v>
      </c>
      <c r="G230" s="2">
        <v>189</v>
      </c>
      <c r="H230" s="2">
        <v>1241163</v>
      </c>
      <c r="I230" s="2">
        <v>0</v>
      </c>
      <c r="J230" s="2">
        <v>318097</v>
      </c>
      <c r="K230" s="2">
        <v>0</v>
      </c>
      <c r="L230" s="2">
        <v>82574</v>
      </c>
      <c r="M230" s="2">
        <v>61231</v>
      </c>
      <c r="N230" s="2">
        <v>56985</v>
      </c>
      <c r="O230" s="2">
        <v>45833</v>
      </c>
      <c r="P230" s="2">
        <v>24452.5</v>
      </c>
      <c r="Q230" s="2">
        <v>2457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195698</v>
      </c>
      <c r="X230" s="2">
        <v>0</v>
      </c>
      <c r="Y230" s="2">
        <v>0</v>
      </c>
      <c r="Z230" s="2">
        <v>5882</v>
      </c>
      <c r="AA230" s="2">
        <v>80136</v>
      </c>
      <c r="AB230" s="2">
        <v>2114508.5</v>
      </c>
      <c r="AC230" s="2">
        <v>0</v>
      </c>
      <c r="AD230" s="2">
        <v>15475</v>
      </c>
      <c r="AE230" s="2">
        <v>8313</v>
      </c>
      <c r="AF230" s="2">
        <v>0</v>
      </c>
      <c r="AG230" s="2">
        <v>71848</v>
      </c>
      <c r="AH230" s="2">
        <v>0</v>
      </c>
      <c r="AI230" s="2">
        <v>27242</v>
      </c>
      <c r="AJ230" s="2">
        <v>122878</v>
      </c>
    </row>
    <row r="231" spans="1:36" x14ac:dyDescent="0.25">
      <c r="A231" s="2">
        <v>803</v>
      </c>
      <c r="B231" s="2">
        <v>1</v>
      </c>
      <c r="C231" t="s">
        <v>232</v>
      </c>
      <c r="D231" s="2">
        <v>339</v>
      </c>
      <c r="E231" s="2">
        <v>382.40000000000003</v>
      </c>
      <c r="F231" s="2">
        <v>363</v>
      </c>
      <c r="G231" s="2">
        <v>409.00000000000006</v>
      </c>
      <c r="H231" s="2">
        <v>2685903</v>
      </c>
      <c r="I231" s="2">
        <v>0</v>
      </c>
      <c r="J231" s="2">
        <v>142648</v>
      </c>
      <c r="K231" s="2">
        <v>16525</v>
      </c>
      <c r="L231" s="2">
        <v>127703</v>
      </c>
      <c r="M231" s="2">
        <v>339157</v>
      </c>
      <c r="N231" s="2">
        <v>160718</v>
      </c>
      <c r="O231" s="2">
        <v>97832</v>
      </c>
      <c r="P231" s="2">
        <v>52890</v>
      </c>
      <c r="Q231" s="2">
        <v>5317</v>
      </c>
      <c r="R231" s="2">
        <v>1918</v>
      </c>
      <c r="S231" s="2">
        <v>0</v>
      </c>
      <c r="T231" s="2">
        <v>0</v>
      </c>
      <c r="U231" s="2">
        <v>0</v>
      </c>
      <c r="V231" s="2">
        <v>0</v>
      </c>
      <c r="W231" s="2">
        <v>422084</v>
      </c>
      <c r="X231" s="2">
        <v>0</v>
      </c>
      <c r="Y231" s="2">
        <v>3678</v>
      </c>
      <c r="Z231" s="2">
        <v>14349</v>
      </c>
      <c r="AA231" s="2">
        <v>173416</v>
      </c>
      <c r="AB231" s="2">
        <v>4244138</v>
      </c>
      <c r="AC231" s="2">
        <v>0</v>
      </c>
      <c r="AD231" s="2">
        <v>97832</v>
      </c>
      <c r="AE231" s="2">
        <v>27134</v>
      </c>
      <c r="AF231" s="2">
        <v>984</v>
      </c>
      <c r="AG231" s="2">
        <v>233366</v>
      </c>
      <c r="AH231" s="2">
        <v>0</v>
      </c>
      <c r="AI231" s="2">
        <v>88966</v>
      </c>
      <c r="AJ231" s="2">
        <v>448282</v>
      </c>
    </row>
    <row r="232" spans="1:36" x14ac:dyDescent="0.25">
      <c r="A232" s="2">
        <v>811</v>
      </c>
      <c r="B232" s="2">
        <v>1</v>
      </c>
      <c r="C232" t="s">
        <v>233</v>
      </c>
      <c r="D232" s="2">
        <v>554</v>
      </c>
      <c r="E232" s="2">
        <v>613</v>
      </c>
      <c r="F232" s="2">
        <v>510</v>
      </c>
      <c r="G232" s="2">
        <v>564.20000000000005</v>
      </c>
      <c r="H232" s="2">
        <v>3705101</v>
      </c>
      <c r="I232" s="2">
        <v>0</v>
      </c>
      <c r="J232" s="2">
        <v>185845</v>
      </c>
      <c r="K232" s="2">
        <v>15848</v>
      </c>
      <c r="L232" s="2">
        <v>126543</v>
      </c>
      <c r="M232" s="2">
        <v>97861</v>
      </c>
      <c r="N232" s="2">
        <v>114661</v>
      </c>
      <c r="O232" s="2">
        <v>128879</v>
      </c>
      <c r="P232" s="2">
        <v>70015</v>
      </c>
      <c r="Q232" s="2">
        <v>7335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641704</v>
      </c>
      <c r="X232" s="2">
        <v>0</v>
      </c>
      <c r="Y232" s="2">
        <v>15815</v>
      </c>
      <c r="Z232" s="2">
        <v>19139</v>
      </c>
      <c r="AA232" s="2">
        <v>239221</v>
      </c>
      <c r="AB232" s="2">
        <v>5367967</v>
      </c>
      <c r="AC232" s="2">
        <v>0</v>
      </c>
      <c r="AD232" s="2">
        <v>71057</v>
      </c>
      <c r="AE232" s="2">
        <v>70015</v>
      </c>
      <c r="AF232" s="2">
        <v>0</v>
      </c>
      <c r="AG232" s="2">
        <v>619034</v>
      </c>
      <c r="AH232" s="2">
        <v>0</v>
      </c>
      <c r="AI232" s="2">
        <v>239221</v>
      </c>
      <c r="AJ232" s="2">
        <v>999327</v>
      </c>
    </row>
    <row r="233" spans="1:36" x14ac:dyDescent="0.25">
      <c r="A233" s="2">
        <v>813</v>
      </c>
      <c r="B233" s="2">
        <v>1</v>
      </c>
      <c r="C233" t="s">
        <v>234</v>
      </c>
      <c r="D233" s="2">
        <v>1200</v>
      </c>
      <c r="E233" s="2">
        <v>1318.2</v>
      </c>
      <c r="F233" s="2">
        <v>1229</v>
      </c>
      <c r="G233" s="2">
        <v>1349.2</v>
      </c>
      <c r="H233" s="2">
        <v>8860196</v>
      </c>
      <c r="I233" s="2">
        <v>0</v>
      </c>
      <c r="J233" s="2">
        <v>211420</v>
      </c>
      <c r="K233" s="2">
        <v>20314</v>
      </c>
      <c r="L233" s="2">
        <v>0</v>
      </c>
      <c r="M233" s="2">
        <v>0</v>
      </c>
      <c r="N233" s="2">
        <v>232928.81223015551</v>
      </c>
      <c r="O233" s="2">
        <v>319004</v>
      </c>
      <c r="P233" s="2">
        <v>171470</v>
      </c>
      <c r="Q233" s="2">
        <v>17540</v>
      </c>
      <c r="R233" s="2">
        <v>2536</v>
      </c>
      <c r="S233" s="2">
        <v>0</v>
      </c>
      <c r="T233" s="2">
        <v>0</v>
      </c>
      <c r="U233" s="2">
        <v>0</v>
      </c>
      <c r="V233" s="2">
        <v>0</v>
      </c>
      <c r="W233" s="2">
        <v>1454060</v>
      </c>
      <c r="X233" s="2">
        <v>0</v>
      </c>
      <c r="Y233" s="2">
        <v>736</v>
      </c>
      <c r="Z233" s="2">
        <v>39782</v>
      </c>
      <c r="AA233" s="2">
        <v>0</v>
      </c>
      <c r="AB233" s="2">
        <v>11329986.812230155</v>
      </c>
      <c r="AC233" s="2">
        <v>0</v>
      </c>
      <c r="AD233" s="2">
        <v>138176</v>
      </c>
      <c r="AE233" s="2">
        <v>171470</v>
      </c>
      <c r="AF233" s="2">
        <v>2536</v>
      </c>
      <c r="AG233" s="2">
        <v>1326428</v>
      </c>
      <c r="AH233" s="2">
        <v>0</v>
      </c>
      <c r="AI233" s="2">
        <v>0</v>
      </c>
      <c r="AJ233" s="2">
        <v>1638610</v>
      </c>
    </row>
    <row r="234" spans="1:36" x14ac:dyDescent="0.25">
      <c r="A234" s="2">
        <v>815</v>
      </c>
      <c r="B234" s="2">
        <v>2</v>
      </c>
      <c r="C234" t="s">
        <v>235</v>
      </c>
      <c r="D234" s="2">
        <v>27</v>
      </c>
      <c r="E234" s="2">
        <v>28.499999999999993</v>
      </c>
      <c r="F234" s="2">
        <v>1</v>
      </c>
      <c r="G234" s="2">
        <v>1</v>
      </c>
      <c r="H234" s="2">
        <v>6567</v>
      </c>
      <c r="I234" s="2">
        <v>0</v>
      </c>
      <c r="J234" s="2">
        <v>0</v>
      </c>
      <c r="K234" s="2">
        <v>0</v>
      </c>
      <c r="L234" s="2">
        <v>543</v>
      </c>
      <c r="M234" s="2">
        <v>0</v>
      </c>
      <c r="N234" s="2">
        <v>4855.7127290227772</v>
      </c>
      <c r="O234" s="2">
        <v>188</v>
      </c>
      <c r="P234" s="2">
        <v>209.53709026949645</v>
      </c>
      <c r="Q234" s="2">
        <v>13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613</v>
      </c>
      <c r="AA234" s="2">
        <v>424</v>
      </c>
      <c r="AB234" s="2">
        <v>13413.249819292272</v>
      </c>
      <c r="AC234" s="2">
        <v>0</v>
      </c>
      <c r="AD234" s="2">
        <v>188</v>
      </c>
      <c r="AE234" s="2">
        <v>209.53709026949645</v>
      </c>
      <c r="AF234" s="2">
        <v>0</v>
      </c>
      <c r="AG234" s="2">
        <v>0</v>
      </c>
      <c r="AH234" s="2">
        <v>0</v>
      </c>
      <c r="AI234" s="2">
        <v>424</v>
      </c>
      <c r="AJ234" s="2">
        <v>821.5370902694965</v>
      </c>
    </row>
    <row r="235" spans="1:36" x14ac:dyDescent="0.25">
      <c r="A235" s="2">
        <v>818</v>
      </c>
      <c r="B235" s="2">
        <v>1</v>
      </c>
      <c r="C235" t="s">
        <v>236</v>
      </c>
      <c r="D235" s="2">
        <v>285</v>
      </c>
      <c r="E235" s="2">
        <v>312.2</v>
      </c>
      <c r="F235" s="2">
        <v>567</v>
      </c>
      <c r="G235" s="2">
        <v>626.20000000000005</v>
      </c>
      <c r="H235" s="2">
        <v>4112255</v>
      </c>
      <c r="I235" s="2">
        <v>0</v>
      </c>
      <c r="J235" s="2">
        <v>521177</v>
      </c>
      <c r="K235" s="2">
        <v>15669</v>
      </c>
      <c r="L235" s="2">
        <v>118448</v>
      </c>
      <c r="M235" s="2">
        <v>0</v>
      </c>
      <c r="N235" s="2">
        <v>162982</v>
      </c>
      <c r="O235" s="2">
        <v>140373</v>
      </c>
      <c r="P235" s="2">
        <v>103770</v>
      </c>
      <c r="Q235" s="2">
        <v>8141</v>
      </c>
      <c r="R235" s="2">
        <v>21573</v>
      </c>
      <c r="S235" s="2">
        <v>0</v>
      </c>
      <c r="T235" s="2">
        <v>0</v>
      </c>
      <c r="U235" s="2">
        <v>0</v>
      </c>
      <c r="V235" s="2">
        <v>0</v>
      </c>
      <c r="W235" s="2">
        <v>187860</v>
      </c>
      <c r="X235" s="2">
        <v>0</v>
      </c>
      <c r="Y235" s="2">
        <v>19861</v>
      </c>
      <c r="Z235" s="2">
        <v>18047</v>
      </c>
      <c r="AA235" s="2">
        <v>0</v>
      </c>
      <c r="AB235" s="2">
        <v>5430156</v>
      </c>
      <c r="AC235" s="2">
        <v>0</v>
      </c>
      <c r="AD235" s="2">
        <v>17241</v>
      </c>
      <c r="AE235" s="2">
        <v>59412</v>
      </c>
      <c r="AF235" s="2">
        <v>12351</v>
      </c>
      <c r="AG235" s="2">
        <v>62333</v>
      </c>
      <c r="AH235" s="2">
        <v>0</v>
      </c>
      <c r="AI235" s="2">
        <v>0</v>
      </c>
      <c r="AJ235" s="2">
        <v>151337</v>
      </c>
    </row>
    <row r="236" spans="1:36" x14ac:dyDescent="0.25">
      <c r="A236" s="2">
        <v>820</v>
      </c>
      <c r="B236" s="2">
        <v>1</v>
      </c>
      <c r="C236" t="s">
        <v>237</v>
      </c>
      <c r="D236" s="2">
        <v>467</v>
      </c>
      <c r="E236" s="2">
        <v>510.20000000000005</v>
      </c>
      <c r="F236" s="2">
        <v>482</v>
      </c>
      <c r="G236" s="2">
        <v>526.19999999999993</v>
      </c>
      <c r="H236" s="2">
        <v>3455555</v>
      </c>
      <c r="I236" s="2">
        <v>49123</v>
      </c>
      <c r="J236" s="2">
        <v>329457</v>
      </c>
      <c r="K236" s="2">
        <v>0</v>
      </c>
      <c r="L236" s="2">
        <v>129350</v>
      </c>
      <c r="M236" s="2">
        <v>0</v>
      </c>
      <c r="N236" s="2">
        <v>182634.76531623997</v>
      </c>
      <c r="O236" s="2">
        <v>124713</v>
      </c>
      <c r="P236" s="2">
        <v>84116.25</v>
      </c>
      <c r="Q236" s="2">
        <v>6841</v>
      </c>
      <c r="R236" s="2">
        <v>7798</v>
      </c>
      <c r="S236" s="2">
        <v>0</v>
      </c>
      <c r="T236" s="2">
        <v>0</v>
      </c>
      <c r="U236" s="2">
        <v>0</v>
      </c>
      <c r="V236" s="2">
        <v>0</v>
      </c>
      <c r="W236" s="2">
        <v>227671</v>
      </c>
      <c r="X236" s="2">
        <v>131040</v>
      </c>
      <c r="Y236" s="2">
        <v>68779</v>
      </c>
      <c r="Z236" s="2">
        <v>18234</v>
      </c>
      <c r="AA236" s="2">
        <v>223109</v>
      </c>
      <c r="AB236" s="2">
        <v>4907381.0153162405</v>
      </c>
      <c r="AC236" s="2">
        <v>0</v>
      </c>
      <c r="AD236" s="2">
        <v>34092</v>
      </c>
      <c r="AE236" s="2">
        <v>49115</v>
      </c>
      <c r="AF236" s="2">
        <v>4553</v>
      </c>
      <c r="AG236" s="2">
        <v>94181</v>
      </c>
      <c r="AH236" s="2">
        <v>47772</v>
      </c>
      <c r="AI236" s="2">
        <v>130272</v>
      </c>
      <c r="AJ236" s="2">
        <v>312213</v>
      </c>
    </row>
    <row r="237" spans="1:36" x14ac:dyDescent="0.25">
      <c r="A237" s="2">
        <v>821</v>
      </c>
      <c r="B237" s="2">
        <v>1</v>
      </c>
      <c r="C237" t="s">
        <v>238</v>
      </c>
      <c r="D237" s="2">
        <v>944</v>
      </c>
      <c r="E237" s="2">
        <v>1019.8</v>
      </c>
      <c r="F237" s="2">
        <v>1072</v>
      </c>
      <c r="G237" s="2">
        <v>1165.3</v>
      </c>
      <c r="H237" s="2">
        <v>7652525</v>
      </c>
      <c r="I237" s="2">
        <v>92106</v>
      </c>
      <c r="J237" s="2">
        <v>701806</v>
      </c>
      <c r="K237" s="2">
        <v>14899</v>
      </c>
      <c r="L237" s="2">
        <v>0</v>
      </c>
      <c r="M237" s="2">
        <v>0</v>
      </c>
      <c r="N237" s="2">
        <v>253412.71644952323</v>
      </c>
      <c r="O237" s="2">
        <v>258503</v>
      </c>
      <c r="P237" s="2">
        <v>191880</v>
      </c>
      <c r="Q237" s="2">
        <v>15149</v>
      </c>
      <c r="R237" s="2">
        <v>63823</v>
      </c>
      <c r="S237" s="2">
        <v>0</v>
      </c>
      <c r="T237" s="2">
        <v>0</v>
      </c>
      <c r="U237" s="2">
        <v>0</v>
      </c>
      <c r="V237" s="2">
        <v>0</v>
      </c>
      <c r="W237" s="2">
        <v>349590</v>
      </c>
      <c r="X237" s="2">
        <v>0</v>
      </c>
      <c r="Y237" s="2">
        <v>0</v>
      </c>
      <c r="Z237" s="2">
        <v>42474</v>
      </c>
      <c r="AA237" s="2">
        <v>494087</v>
      </c>
      <c r="AB237" s="2">
        <v>10130254.716449523</v>
      </c>
      <c r="AC237" s="2">
        <v>0</v>
      </c>
      <c r="AD237" s="2">
        <v>38736</v>
      </c>
      <c r="AE237" s="2">
        <v>80036</v>
      </c>
      <c r="AF237" s="2">
        <v>26622</v>
      </c>
      <c r="AG237" s="2">
        <v>84509</v>
      </c>
      <c r="AH237" s="2">
        <v>0</v>
      </c>
      <c r="AI237" s="2">
        <v>206091</v>
      </c>
      <c r="AJ237" s="2">
        <v>435994</v>
      </c>
    </row>
    <row r="238" spans="1:36" x14ac:dyDescent="0.25">
      <c r="A238" s="2">
        <v>829</v>
      </c>
      <c r="B238" s="2">
        <v>1</v>
      </c>
      <c r="C238" t="s">
        <v>239</v>
      </c>
      <c r="D238" s="2">
        <v>1919</v>
      </c>
      <c r="E238" s="2">
        <v>2111</v>
      </c>
      <c r="F238" s="2">
        <v>1857</v>
      </c>
      <c r="G238" s="2">
        <v>2064.7999999999997</v>
      </c>
      <c r="H238" s="2">
        <v>13559542</v>
      </c>
      <c r="I238" s="2">
        <v>145323</v>
      </c>
      <c r="J238" s="2">
        <v>793398</v>
      </c>
      <c r="K238" s="2">
        <v>18353</v>
      </c>
      <c r="L238" s="2">
        <v>0</v>
      </c>
      <c r="M238" s="2">
        <v>0</v>
      </c>
      <c r="N238" s="2">
        <v>262131</v>
      </c>
      <c r="O238" s="2">
        <v>479317</v>
      </c>
      <c r="P238" s="2">
        <v>345228.75</v>
      </c>
      <c r="Q238" s="2">
        <v>26842</v>
      </c>
      <c r="R238" s="2">
        <v>12058</v>
      </c>
      <c r="S238" s="2">
        <v>0</v>
      </c>
      <c r="T238" s="2">
        <v>0</v>
      </c>
      <c r="U238" s="2">
        <v>62316</v>
      </c>
      <c r="V238" s="2">
        <v>0</v>
      </c>
      <c r="W238" s="2">
        <v>619440</v>
      </c>
      <c r="X238" s="2">
        <v>0</v>
      </c>
      <c r="Y238" s="2">
        <v>39355</v>
      </c>
      <c r="Z238" s="2">
        <v>65374</v>
      </c>
      <c r="AA238" s="2">
        <v>875475</v>
      </c>
      <c r="AB238" s="2">
        <v>17304152.75</v>
      </c>
      <c r="AC238" s="2">
        <v>0</v>
      </c>
      <c r="AD238" s="2">
        <v>123262</v>
      </c>
      <c r="AE238" s="2">
        <v>235137</v>
      </c>
      <c r="AF238" s="2">
        <v>8213</v>
      </c>
      <c r="AG238" s="2">
        <v>244512</v>
      </c>
      <c r="AH238" s="2">
        <v>0</v>
      </c>
      <c r="AI238" s="2">
        <v>596290</v>
      </c>
      <c r="AJ238" s="2">
        <v>1207414</v>
      </c>
    </row>
    <row r="239" spans="1:36" x14ac:dyDescent="0.25">
      <c r="A239" s="2">
        <v>831</v>
      </c>
      <c r="B239" s="2">
        <v>1</v>
      </c>
      <c r="C239" t="s">
        <v>240</v>
      </c>
      <c r="D239" s="2">
        <v>7045</v>
      </c>
      <c r="E239" s="2">
        <v>7721</v>
      </c>
      <c r="F239" s="2">
        <v>5921</v>
      </c>
      <c r="G239" s="2">
        <v>6513</v>
      </c>
      <c r="H239" s="2">
        <v>42770871</v>
      </c>
      <c r="I239" s="2">
        <v>624274</v>
      </c>
      <c r="J239" s="2">
        <v>957593</v>
      </c>
      <c r="K239" s="2">
        <v>36136</v>
      </c>
      <c r="L239" s="2">
        <v>0</v>
      </c>
      <c r="M239" s="2">
        <v>0</v>
      </c>
      <c r="N239" s="2">
        <v>496543</v>
      </c>
      <c r="O239" s="2">
        <v>1454539</v>
      </c>
      <c r="P239" s="2">
        <v>736361.25</v>
      </c>
      <c r="Q239" s="2">
        <v>84669</v>
      </c>
      <c r="R239" s="2">
        <v>131823</v>
      </c>
      <c r="S239" s="2">
        <v>0</v>
      </c>
      <c r="T239" s="2">
        <v>0</v>
      </c>
      <c r="U239" s="2">
        <v>723759</v>
      </c>
      <c r="V239" s="2">
        <v>0</v>
      </c>
      <c r="W239" s="2">
        <v>8380082</v>
      </c>
      <c r="X239" s="2">
        <v>1562860</v>
      </c>
      <c r="Y239" s="2">
        <v>331020</v>
      </c>
      <c r="Z239" s="2">
        <v>201684</v>
      </c>
      <c r="AA239" s="2">
        <v>2761512</v>
      </c>
      <c r="AB239" s="2">
        <v>59690866.25</v>
      </c>
      <c r="AC239" s="2">
        <v>0</v>
      </c>
      <c r="AD239" s="2">
        <v>637304</v>
      </c>
      <c r="AE239" s="2">
        <v>736361.25</v>
      </c>
      <c r="AF239" s="2">
        <v>131823</v>
      </c>
      <c r="AG239" s="2">
        <v>7984315</v>
      </c>
      <c r="AH239" s="2">
        <v>569756</v>
      </c>
      <c r="AI239" s="2">
        <v>2761512</v>
      </c>
      <c r="AJ239" s="2">
        <v>12251315.25</v>
      </c>
    </row>
    <row r="240" spans="1:36" x14ac:dyDescent="0.25">
      <c r="A240" s="2">
        <v>832</v>
      </c>
      <c r="B240" s="2">
        <v>1</v>
      </c>
      <c r="C240" t="s">
        <v>241</v>
      </c>
      <c r="D240" s="2">
        <v>2374</v>
      </c>
      <c r="E240" s="2">
        <v>2613.7999999999997</v>
      </c>
      <c r="F240" s="2">
        <v>3140</v>
      </c>
      <c r="G240" s="2">
        <v>3489.6000000000004</v>
      </c>
      <c r="H240" s="2">
        <v>22916203</v>
      </c>
      <c r="I240" s="2">
        <v>0</v>
      </c>
      <c r="J240" s="2">
        <v>86493</v>
      </c>
      <c r="K240" s="2">
        <v>27763</v>
      </c>
      <c r="L240" s="2">
        <v>0</v>
      </c>
      <c r="M240" s="2">
        <v>0</v>
      </c>
      <c r="N240" s="2">
        <v>111763</v>
      </c>
      <c r="O240" s="2">
        <v>767720</v>
      </c>
      <c r="P240" s="2">
        <v>390951.25</v>
      </c>
      <c r="Q240" s="2">
        <v>45365</v>
      </c>
      <c r="R240" s="2">
        <v>20309</v>
      </c>
      <c r="S240" s="2">
        <v>0</v>
      </c>
      <c r="T240" s="2">
        <v>0</v>
      </c>
      <c r="U240" s="2">
        <v>0</v>
      </c>
      <c r="V240" s="2">
        <v>-5254</v>
      </c>
      <c r="W240" s="2">
        <v>4606272</v>
      </c>
      <c r="X240" s="2">
        <v>868920</v>
      </c>
      <c r="Y240" s="2">
        <v>242748</v>
      </c>
      <c r="Z240" s="2">
        <v>134589</v>
      </c>
      <c r="AA240" s="2">
        <v>1479590</v>
      </c>
      <c r="AB240" s="2">
        <v>30824512.25</v>
      </c>
      <c r="AC240" s="2">
        <v>0</v>
      </c>
      <c r="AD240" s="2">
        <v>250299</v>
      </c>
      <c r="AE240" s="2">
        <v>390951.25</v>
      </c>
      <c r="AF240" s="2">
        <v>20309</v>
      </c>
      <c r="AG240" s="2">
        <v>4589123.07</v>
      </c>
      <c r="AH240" s="2">
        <v>316773</v>
      </c>
      <c r="AI240" s="2">
        <v>1479590</v>
      </c>
      <c r="AJ240" s="2">
        <v>6730272.3200000003</v>
      </c>
    </row>
    <row r="241" spans="1:36" x14ac:dyDescent="0.25">
      <c r="A241" s="2">
        <v>833</v>
      </c>
      <c r="B241" s="2">
        <v>1</v>
      </c>
      <c r="C241" t="s">
        <v>242</v>
      </c>
      <c r="D241" s="2">
        <v>19945</v>
      </c>
      <c r="E241" s="2">
        <v>21815.8</v>
      </c>
      <c r="F241" s="2">
        <v>19028</v>
      </c>
      <c r="G241" s="2">
        <v>20803.400000000001</v>
      </c>
      <c r="H241" s="2">
        <v>136615928</v>
      </c>
      <c r="I241" s="2">
        <v>307020</v>
      </c>
      <c r="J241" s="2">
        <v>2948359</v>
      </c>
      <c r="K241" s="2">
        <v>381289</v>
      </c>
      <c r="L241" s="2">
        <v>0</v>
      </c>
      <c r="M241" s="2">
        <v>0</v>
      </c>
      <c r="N241" s="2">
        <v>0</v>
      </c>
      <c r="O241" s="2">
        <v>4571129</v>
      </c>
      <c r="P241" s="2">
        <v>1743597.5</v>
      </c>
      <c r="Q241" s="2">
        <v>270444</v>
      </c>
      <c r="R241" s="2">
        <v>185982</v>
      </c>
      <c r="S241" s="2">
        <v>0</v>
      </c>
      <c r="T241" s="2">
        <v>0</v>
      </c>
      <c r="U241" s="2">
        <v>228748</v>
      </c>
      <c r="V241" s="2">
        <v>-23641</v>
      </c>
      <c r="W241" s="2">
        <v>38207524</v>
      </c>
      <c r="X241" s="2">
        <v>5004740</v>
      </c>
      <c r="Y241" s="2">
        <v>86801</v>
      </c>
      <c r="Z241" s="2">
        <v>995656</v>
      </c>
      <c r="AA241" s="2">
        <v>8820642</v>
      </c>
      <c r="AB241" s="2">
        <v>195339478.5</v>
      </c>
      <c r="AC241" s="2">
        <v>0</v>
      </c>
      <c r="AD241" s="2">
        <v>1288871</v>
      </c>
      <c r="AE241" s="2">
        <v>1743597.5</v>
      </c>
      <c r="AF241" s="2">
        <v>185982</v>
      </c>
      <c r="AG241" s="2">
        <v>35597754</v>
      </c>
      <c r="AH241" s="2">
        <v>1824526</v>
      </c>
      <c r="AI241" s="2">
        <v>8820642</v>
      </c>
      <c r="AJ241" s="2">
        <v>47636846.5</v>
      </c>
    </row>
    <row r="242" spans="1:36" x14ac:dyDescent="0.25">
      <c r="A242" s="2">
        <v>834</v>
      </c>
      <c r="B242" s="2">
        <v>1</v>
      </c>
      <c r="C242" t="s">
        <v>243</v>
      </c>
      <c r="D242" s="2">
        <v>9474</v>
      </c>
      <c r="E242" s="2">
        <v>10385.6</v>
      </c>
      <c r="F242" s="2">
        <v>8414</v>
      </c>
      <c r="G242" s="2">
        <v>9240.2000000000007</v>
      </c>
      <c r="H242" s="2">
        <v>60680393</v>
      </c>
      <c r="I242" s="2">
        <v>182165</v>
      </c>
      <c r="J242" s="2">
        <v>769315</v>
      </c>
      <c r="K242" s="2">
        <v>144115</v>
      </c>
      <c r="L242" s="2">
        <v>0</v>
      </c>
      <c r="M242" s="2">
        <v>0</v>
      </c>
      <c r="N242" s="2">
        <v>550060.90842689597</v>
      </c>
      <c r="O242" s="2">
        <v>2067055</v>
      </c>
      <c r="P242" s="2">
        <v>897961.25</v>
      </c>
      <c r="Q242" s="2">
        <v>120123</v>
      </c>
      <c r="R242" s="2">
        <v>28367</v>
      </c>
      <c r="S242" s="2">
        <v>0</v>
      </c>
      <c r="T242" s="2">
        <v>0</v>
      </c>
      <c r="U242" s="2">
        <v>581763</v>
      </c>
      <c r="V242" s="2">
        <v>-7880</v>
      </c>
      <c r="W242" s="2">
        <v>14750131</v>
      </c>
      <c r="X242" s="2">
        <v>1414401</v>
      </c>
      <c r="Y242" s="2">
        <v>15448</v>
      </c>
      <c r="Z242" s="2">
        <v>290408</v>
      </c>
      <c r="AA242" s="2">
        <v>3917845</v>
      </c>
      <c r="AB242" s="2">
        <v>84987270.158426896</v>
      </c>
      <c r="AC242" s="2">
        <v>0</v>
      </c>
      <c r="AD242" s="2">
        <v>1102078</v>
      </c>
      <c r="AE242" s="2">
        <v>897961.25</v>
      </c>
      <c r="AF242" s="2">
        <v>28367</v>
      </c>
      <c r="AG242" s="2">
        <v>14696142.01</v>
      </c>
      <c r="AH242" s="2">
        <v>0</v>
      </c>
      <c r="AI242" s="2">
        <v>3917845</v>
      </c>
      <c r="AJ242" s="2">
        <v>20642393.259999998</v>
      </c>
    </row>
    <row r="243" spans="1:36" x14ac:dyDescent="0.25">
      <c r="A243" s="2">
        <v>836</v>
      </c>
      <c r="B243" s="2">
        <v>1</v>
      </c>
      <c r="C243" t="s">
        <v>244</v>
      </c>
      <c r="D243" s="2">
        <v>219</v>
      </c>
      <c r="E243" s="2">
        <v>241</v>
      </c>
      <c r="F243" s="2">
        <v>193</v>
      </c>
      <c r="G243" s="2">
        <v>217.6</v>
      </c>
      <c r="H243" s="2">
        <v>1428979</v>
      </c>
      <c r="I243" s="2">
        <v>0</v>
      </c>
      <c r="J243" s="2">
        <v>279642</v>
      </c>
      <c r="K243" s="2">
        <v>24804</v>
      </c>
      <c r="L243" s="2">
        <v>91543</v>
      </c>
      <c r="M243" s="2">
        <v>0</v>
      </c>
      <c r="N243" s="2">
        <v>61442</v>
      </c>
      <c r="O243" s="2">
        <v>52768</v>
      </c>
      <c r="P243" s="2">
        <v>23478.75</v>
      </c>
      <c r="Q243" s="2">
        <v>2829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315472</v>
      </c>
      <c r="X243" s="2">
        <v>0</v>
      </c>
      <c r="Y243" s="2">
        <v>0</v>
      </c>
      <c r="Z243" s="2">
        <v>8013</v>
      </c>
      <c r="AA243" s="2">
        <v>92262</v>
      </c>
      <c r="AB243" s="2">
        <v>2381232.75</v>
      </c>
      <c r="AC243" s="2">
        <v>0</v>
      </c>
      <c r="AD243" s="2">
        <v>36388</v>
      </c>
      <c r="AE243" s="2">
        <v>8491</v>
      </c>
      <c r="AF243" s="2">
        <v>0</v>
      </c>
      <c r="AG243" s="2">
        <v>145349</v>
      </c>
      <c r="AH243" s="2">
        <v>0</v>
      </c>
      <c r="AI243" s="2">
        <v>33368</v>
      </c>
      <c r="AJ243" s="2">
        <v>223596</v>
      </c>
    </row>
    <row r="244" spans="1:36" x14ac:dyDescent="0.25">
      <c r="A244" s="2">
        <v>837</v>
      </c>
      <c r="B244" s="2">
        <v>1</v>
      </c>
      <c r="C244" t="s">
        <v>245</v>
      </c>
      <c r="D244" s="2">
        <v>528</v>
      </c>
      <c r="E244" s="2">
        <v>574.79999999999995</v>
      </c>
      <c r="F244" s="2">
        <v>570</v>
      </c>
      <c r="G244" s="2">
        <v>620.6</v>
      </c>
      <c r="H244" s="2">
        <v>4075480</v>
      </c>
      <c r="I244" s="2">
        <v>0</v>
      </c>
      <c r="J244" s="2">
        <v>491119</v>
      </c>
      <c r="K244" s="2">
        <v>90630</v>
      </c>
      <c r="L244" s="2">
        <v>119358</v>
      </c>
      <c r="M244" s="2">
        <v>0</v>
      </c>
      <c r="N244" s="2">
        <v>136518</v>
      </c>
      <c r="O244" s="2">
        <v>144218</v>
      </c>
      <c r="P244" s="2">
        <v>78186.25</v>
      </c>
      <c r="Q244" s="2">
        <v>8068</v>
      </c>
      <c r="R244" s="2">
        <v>26022</v>
      </c>
      <c r="S244" s="2">
        <v>0</v>
      </c>
      <c r="T244" s="2">
        <v>0</v>
      </c>
      <c r="U244" s="2">
        <v>0</v>
      </c>
      <c r="V244" s="2">
        <v>0</v>
      </c>
      <c r="W244" s="2">
        <v>657215</v>
      </c>
      <c r="X244" s="2">
        <v>0</v>
      </c>
      <c r="Y244" s="2">
        <v>11402</v>
      </c>
      <c r="Z244" s="2">
        <v>20684</v>
      </c>
      <c r="AA244" s="2">
        <v>263134</v>
      </c>
      <c r="AB244" s="2">
        <v>6122034.25</v>
      </c>
      <c r="AC244" s="2">
        <v>0</v>
      </c>
      <c r="AD244" s="2">
        <v>69025</v>
      </c>
      <c r="AE244" s="2">
        <v>46969</v>
      </c>
      <c r="AF244" s="2">
        <v>15632</v>
      </c>
      <c r="AG244" s="2">
        <v>421872</v>
      </c>
      <c r="AH244" s="2">
        <v>0</v>
      </c>
      <c r="AI244" s="2">
        <v>158072</v>
      </c>
      <c r="AJ244" s="2">
        <v>711570</v>
      </c>
    </row>
    <row r="245" spans="1:36" x14ac:dyDescent="0.25">
      <c r="A245" s="2">
        <v>840</v>
      </c>
      <c r="B245" s="2">
        <v>1</v>
      </c>
      <c r="C245" t="s">
        <v>246</v>
      </c>
      <c r="D245" s="2">
        <v>1093</v>
      </c>
      <c r="E245" s="2">
        <v>1224.2</v>
      </c>
      <c r="F245" s="2">
        <v>997</v>
      </c>
      <c r="G245" s="2">
        <v>1116</v>
      </c>
      <c r="H245" s="2">
        <v>7328772</v>
      </c>
      <c r="I245" s="2">
        <v>0</v>
      </c>
      <c r="J245" s="2">
        <v>986725</v>
      </c>
      <c r="K245" s="2">
        <v>114480</v>
      </c>
      <c r="L245" s="2">
        <v>0</v>
      </c>
      <c r="M245" s="2">
        <v>0</v>
      </c>
      <c r="N245" s="2">
        <v>203486</v>
      </c>
      <c r="O245" s="2">
        <v>253734</v>
      </c>
      <c r="P245" s="2">
        <v>157748.75</v>
      </c>
      <c r="Q245" s="2">
        <v>14508</v>
      </c>
      <c r="R245" s="2">
        <v>1049</v>
      </c>
      <c r="S245" s="2">
        <v>0</v>
      </c>
      <c r="T245" s="2">
        <v>0</v>
      </c>
      <c r="U245" s="2">
        <v>0</v>
      </c>
      <c r="V245" s="2">
        <v>0</v>
      </c>
      <c r="W245" s="2">
        <v>896717</v>
      </c>
      <c r="X245" s="2">
        <v>0</v>
      </c>
      <c r="Y245" s="2">
        <v>6988</v>
      </c>
      <c r="Z245" s="2">
        <v>39036</v>
      </c>
      <c r="AA245" s="2">
        <v>473184</v>
      </c>
      <c r="AB245" s="2">
        <v>10476427.75</v>
      </c>
      <c r="AC245" s="2">
        <v>0</v>
      </c>
      <c r="AD245" s="2">
        <v>90161</v>
      </c>
      <c r="AE245" s="2">
        <v>71152</v>
      </c>
      <c r="AF245" s="2">
        <v>473</v>
      </c>
      <c r="AG245" s="2">
        <v>357584</v>
      </c>
      <c r="AH245" s="2">
        <v>0</v>
      </c>
      <c r="AI245" s="2">
        <v>213428</v>
      </c>
      <c r="AJ245" s="2">
        <v>732798</v>
      </c>
    </row>
    <row r="246" spans="1:36" x14ac:dyDescent="0.25">
      <c r="A246" s="2">
        <v>846</v>
      </c>
      <c r="B246" s="2">
        <v>1</v>
      </c>
      <c r="C246" t="s">
        <v>247</v>
      </c>
      <c r="D246" s="2">
        <v>671</v>
      </c>
      <c r="E246" s="2">
        <v>734.6</v>
      </c>
      <c r="F246" s="2">
        <v>635</v>
      </c>
      <c r="G246" s="2">
        <v>698</v>
      </c>
      <c r="H246" s="2">
        <v>4583766</v>
      </c>
      <c r="I246" s="2">
        <v>0</v>
      </c>
      <c r="J246" s="2">
        <v>356892</v>
      </c>
      <c r="K246" s="2">
        <v>15449</v>
      </c>
      <c r="L246" s="2">
        <v>103630</v>
      </c>
      <c r="M246" s="2">
        <v>159809</v>
      </c>
      <c r="N246" s="2">
        <v>216727</v>
      </c>
      <c r="O246" s="2">
        <v>165978</v>
      </c>
      <c r="P246" s="2">
        <v>98115</v>
      </c>
      <c r="Q246" s="2">
        <v>9074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572095</v>
      </c>
      <c r="X246" s="2">
        <v>0</v>
      </c>
      <c r="Y246" s="2">
        <v>0</v>
      </c>
      <c r="Z246" s="2">
        <v>22289</v>
      </c>
      <c r="AA246" s="2">
        <v>295952</v>
      </c>
      <c r="AB246" s="2">
        <v>6599776</v>
      </c>
      <c r="AC246" s="2">
        <v>0</v>
      </c>
      <c r="AD246" s="2">
        <v>104921</v>
      </c>
      <c r="AE246" s="2">
        <v>74587</v>
      </c>
      <c r="AF246" s="2">
        <v>0</v>
      </c>
      <c r="AG246" s="2">
        <v>377955</v>
      </c>
      <c r="AH246" s="2">
        <v>0</v>
      </c>
      <c r="AI246" s="2">
        <v>224982</v>
      </c>
      <c r="AJ246" s="2">
        <v>782445</v>
      </c>
    </row>
    <row r="247" spans="1:36" x14ac:dyDescent="0.25">
      <c r="A247" s="2">
        <v>850</v>
      </c>
      <c r="B247" s="2">
        <v>1</v>
      </c>
      <c r="C247" t="s">
        <v>248</v>
      </c>
      <c r="D247" s="2">
        <v>185</v>
      </c>
      <c r="E247" s="2">
        <v>203.39999999999998</v>
      </c>
      <c r="F247" s="2">
        <v>290</v>
      </c>
      <c r="G247" s="2">
        <v>319.8</v>
      </c>
      <c r="H247" s="2">
        <v>2100127</v>
      </c>
      <c r="I247" s="2">
        <v>0</v>
      </c>
      <c r="J247" s="2">
        <v>147698</v>
      </c>
      <c r="K247" s="2">
        <v>0</v>
      </c>
      <c r="L247" s="2">
        <v>116017</v>
      </c>
      <c r="M247" s="2">
        <v>32895</v>
      </c>
      <c r="N247" s="2">
        <v>132979</v>
      </c>
      <c r="O247" s="2">
        <v>61517</v>
      </c>
      <c r="P247" s="2">
        <v>49255</v>
      </c>
      <c r="Q247" s="2">
        <v>4157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179123</v>
      </c>
      <c r="X247" s="2">
        <v>0</v>
      </c>
      <c r="Y247" s="2">
        <v>0</v>
      </c>
      <c r="Z247" s="2">
        <v>8579</v>
      </c>
      <c r="AA247" s="2">
        <v>0</v>
      </c>
      <c r="AB247" s="2">
        <v>2832347</v>
      </c>
      <c r="AC247" s="2">
        <v>0</v>
      </c>
      <c r="AD247" s="2">
        <v>29394</v>
      </c>
      <c r="AE247" s="2">
        <v>36275</v>
      </c>
      <c r="AF247" s="2">
        <v>0</v>
      </c>
      <c r="AG247" s="2">
        <v>58995.850000000006</v>
      </c>
      <c r="AH247" s="2">
        <v>0</v>
      </c>
      <c r="AI247" s="2">
        <v>0</v>
      </c>
      <c r="AJ247" s="2">
        <v>124664.85</v>
      </c>
    </row>
    <row r="248" spans="1:36" x14ac:dyDescent="0.25">
      <c r="A248" s="2">
        <v>852</v>
      </c>
      <c r="B248" s="2">
        <v>1</v>
      </c>
      <c r="C248" t="s">
        <v>249</v>
      </c>
      <c r="D248" s="2">
        <v>103</v>
      </c>
      <c r="E248" s="2">
        <v>116.6</v>
      </c>
      <c r="F248" s="2">
        <v>135</v>
      </c>
      <c r="G248" s="2">
        <v>150.80000000000001</v>
      </c>
      <c r="H248" s="2">
        <v>990304</v>
      </c>
      <c r="I248" s="2">
        <v>0</v>
      </c>
      <c r="J248" s="2">
        <v>134858</v>
      </c>
      <c r="K248" s="2">
        <v>0</v>
      </c>
      <c r="L248" s="2">
        <v>69149</v>
      </c>
      <c r="M248" s="2">
        <v>142690</v>
      </c>
      <c r="N248" s="2">
        <v>94156.63448460713</v>
      </c>
      <c r="O248" s="2">
        <v>35903</v>
      </c>
      <c r="P248" s="2">
        <v>7540</v>
      </c>
      <c r="Q248" s="2">
        <v>1960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396462</v>
      </c>
      <c r="X248" s="2">
        <v>0</v>
      </c>
      <c r="Y248" s="2">
        <v>4414</v>
      </c>
      <c r="Z248" s="2">
        <v>6019</v>
      </c>
      <c r="AA248" s="2">
        <v>63939</v>
      </c>
      <c r="AB248" s="2">
        <v>1947394.634484607</v>
      </c>
      <c r="AC248" s="2">
        <v>0</v>
      </c>
      <c r="AD248" s="2">
        <v>35903</v>
      </c>
      <c r="AE248" s="2">
        <v>5971</v>
      </c>
      <c r="AF248" s="2">
        <v>0</v>
      </c>
      <c r="AG248" s="2">
        <v>198779.37</v>
      </c>
      <c r="AH248" s="2">
        <v>0</v>
      </c>
      <c r="AI248" s="2">
        <v>50636</v>
      </c>
      <c r="AJ248" s="2">
        <v>291289.37</v>
      </c>
    </row>
    <row r="249" spans="1:36" x14ac:dyDescent="0.25">
      <c r="A249" s="2">
        <v>857</v>
      </c>
      <c r="B249" s="2">
        <v>1</v>
      </c>
      <c r="C249" t="s">
        <v>250</v>
      </c>
      <c r="D249" s="2">
        <v>604</v>
      </c>
      <c r="E249" s="2">
        <v>675.8</v>
      </c>
      <c r="F249" s="2">
        <v>696</v>
      </c>
      <c r="G249" s="2">
        <v>774.4</v>
      </c>
      <c r="H249" s="2">
        <v>5085485</v>
      </c>
      <c r="I249" s="2">
        <v>0</v>
      </c>
      <c r="J249" s="2">
        <v>231965</v>
      </c>
      <c r="K249" s="2">
        <v>15370</v>
      </c>
      <c r="L249" s="2">
        <v>81446</v>
      </c>
      <c r="M249" s="2">
        <v>0</v>
      </c>
      <c r="N249" s="2">
        <v>162235</v>
      </c>
      <c r="O249" s="2">
        <v>181605</v>
      </c>
      <c r="P249" s="2">
        <v>127273.75</v>
      </c>
      <c r="Q249" s="2">
        <v>10067</v>
      </c>
      <c r="R249" s="2">
        <v>6822</v>
      </c>
      <c r="S249" s="2">
        <v>0</v>
      </c>
      <c r="T249" s="2">
        <v>0</v>
      </c>
      <c r="U249" s="2">
        <v>0</v>
      </c>
      <c r="V249" s="2">
        <v>0</v>
      </c>
      <c r="W249" s="2">
        <v>272527</v>
      </c>
      <c r="X249" s="2">
        <v>0</v>
      </c>
      <c r="Y249" s="2">
        <v>34205</v>
      </c>
      <c r="Z249" s="2">
        <v>25653</v>
      </c>
      <c r="AA249" s="2">
        <v>328346</v>
      </c>
      <c r="AB249" s="2">
        <v>6562999.75</v>
      </c>
      <c r="AC249" s="2">
        <v>0</v>
      </c>
      <c r="AD249" s="2">
        <v>68273</v>
      </c>
      <c r="AE249" s="2">
        <v>99507</v>
      </c>
      <c r="AF249" s="2">
        <v>5334</v>
      </c>
      <c r="AG249" s="2">
        <v>136701</v>
      </c>
      <c r="AH249" s="2">
        <v>0</v>
      </c>
      <c r="AI249" s="2">
        <v>256713</v>
      </c>
      <c r="AJ249" s="2">
        <v>566528</v>
      </c>
    </row>
    <row r="250" spans="1:36" x14ac:dyDescent="0.25">
      <c r="A250" s="2">
        <v>858</v>
      </c>
      <c r="B250" s="2">
        <v>1</v>
      </c>
      <c r="C250" t="s">
        <v>251</v>
      </c>
      <c r="D250" s="2">
        <v>997</v>
      </c>
      <c r="E250" s="2">
        <v>1089.5999999999999</v>
      </c>
      <c r="F250" s="2">
        <v>944</v>
      </c>
      <c r="G250" s="2">
        <v>1036.1999999999998</v>
      </c>
      <c r="H250" s="2">
        <v>6804725</v>
      </c>
      <c r="I250" s="2">
        <v>0</v>
      </c>
      <c r="J250" s="2">
        <v>256529</v>
      </c>
      <c r="K250" s="2">
        <v>31903</v>
      </c>
      <c r="L250" s="2">
        <v>0</v>
      </c>
      <c r="M250" s="2">
        <v>0</v>
      </c>
      <c r="N250" s="2">
        <v>162831</v>
      </c>
      <c r="O250" s="2">
        <v>241960</v>
      </c>
      <c r="P250" s="2">
        <v>173016.25</v>
      </c>
      <c r="Q250" s="2">
        <v>13471</v>
      </c>
      <c r="R250" s="2">
        <v>10549</v>
      </c>
      <c r="S250" s="2">
        <v>0</v>
      </c>
      <c r="T250" s="2">
        <v>0</v>
      </c>
      <c r="U250" s="2">
        <v>0</v>
      </c>
      <c r="V250" s="2">
        <v>-131</v>
      </c>
      <c r="W250" s="2">
        <v>310860</v>
      </c>
      <c r="X250" s="2">
        <v>0</v>
      </c>
      <c r="Y250" s="2">
        <v>0</v>
      </c>
      <c r="Z250" s="2">
        <v>36830</v>
      </c>
      <c r="AA250" s="2">
        <v>439349</v>
      </c>
      <c r="AB250" s="2">
        <v>8481892.25</v>
      </c>
      <c r="AC250" s="2">
        <v>0</v>
      </c>
      <c r="AD250" s="2">
        <v>73177</v>
      </c>
      <c r="AE250" s="2">
        <v>130560</v>
      </c>
      <c r="AF250" s="2">
        <v>7960</v>
      </c>
      <c r="AG250" s="2">
        <v>135949</v>
      </c>
      <c r="AH250" s="2">
        <v>0</v>
      </c>
      <c r="AI250" s="2">
        <v>331538</v>
      </c>
      <c r="AJ250" s="2">
        <v>679184</v>
      </c>
    </row>
    <row r="251" spans="1:36" x14ac:dyDescent="0.25">
      <c r="A251" s="2">
        <v>861</v>
      </c>
      <c r="B251" s="2">
        <v>1</v>
      </c>
      <c r="C251" t="s">
        <v>252</v>
      </c>
      <c r="D251" s="2">
        <v>3355</v>
      </c>
      <c r="E251" s="2">
        <v>3693.9999999999995</v>
      </c>
      <c r="F251" s="2">
        <v>2787</v>
      </c>
      <c r="G251" s="2">
        <v>3068.6000000000004</v>
      </c>
      <c r="H251" s="2">
        <v>20151496</v>
      </c>
      <c r="I251" s="2">
        <v>73685</v>
      </c>
      <c r="J251" s="2">
        <v>1674356</v>
      </c>
      <c r="K251" s="2">
        <v>45169</v>
      </c>
      <c r="L251" s="2">
        <v>0</v>
      </c>
      <c r="M251" s="2">
        <v>0</v>
      </c>
      <c r="N251" s="2">
        <v>476293.39062869595</v>
      </c>
      <c r="O251" s="2">
        <v>708982</v>
      </c>
      <c r="P251" s="2">
        <v>315403.75</v>
      </c>
      <c r="Q251" s="2">
        <v>39892</v>
      </c>
      <c r="R251" s="2">
        <v>63919</v>
      </c>
      <c r="S251" s="2">
        <v>0</v>
      </c>
      <c r="T251" s="2">
        <v>0</v>
      </c>
      <c r="U251" s="2">
        <v>170049</v>
      </c>
      <c r="V251" s="2">
        <v>-15761</v>
      </c>
      <c r="W251" s="2">
        <v>4687808</v>
      </c>
      <c r="X251" s="2">
        <v>0</v>
      </c>
      <c r="Y251" s="2">
        <v>0</v>
      </c>
      <c r="Z251" s="2">
        <v>114412</v>
      </c>
      <c r="AA251" s="2">
        <v>1301086</v>
      </c>
      <c r="AB251" s="2">
        <v>29806790.140628695</v>
      </c>
      <c r="AC251" s="2">
        <v>0</v>
      </c>
      <c r="AD251" s="2">
        <v>352227</v>
      </c>
      <c r="AE251" s="2">
        <v>315403.75</v>
      </c>
      <c r="AF251" s="2">
        <v>63919</v>
      </c>
      <c r="AG251" s="2">
        <v>4535202</v>
      </c>
      <c r="AH251" s="2">
        <v>0</v>
      </c>
      <c r="AI251" s="2">
        <v>1301086</v>
      </c>
      <c r="AJ251" s="2">
        <v>6567837.75</v>
      </c>
    </row>
    <row r="252" spans="1:36" x14ac:dyDescent="0.25">
      <c r="A252" s="2">
        <v>876</v>
      </c>
      <c r="B252" s="2">
        <v>1</v>
      </c>
      <c r="C252" t="s">
        <v>253</v>
      </c>
      <c r="D252" s="2">
        <v>1486</v>
      </c>
      <c r="E252" s="2">
        <v>1629.6</v>
      </c>
      <c r="F252" s="2">
        <v>1820</v>
      </c>
      <c r="G252" s="2">
        <v>1994</v>
      </c>
      <c r="H252" s="2">
        <v>13094598</v>
      </c>
      <c r="I252" s="2">
        <v>42983</v>
      </c>
      <c r="J252" s="2">
        <v>346395</v>
      </c>
      <c r="K252" s="2">
        <v>14566</v>
      </c>
      <c r="L252" s="2">
        <v>0</v>
      </c>
      <c r="M252" s="2">
        <v>0</v>
      </c>
      <c r="N252" s="2">
        <v>268928</v>
      </c>
      <c r="O252" s="2">
        <v>427405</v>
      </c>
      <c r="P252" s="2">
        <v>324747.5</v>
      </c>
      <c r="Q252" s="2">
        <v>25922</v>
      </c>
      <c r="R252" s="2">
        <v>20758</v>
      </c>
      <c r="S252" s="2">
        <v>0</v>
      </c>
      <c r="T252" s="2">
        <v>0</v>
      </c>
      <c r="U252" s="2">
        <v>0</v>
      </c>
      <c r="V252" s="2">
        <v>0</v>
      </c>
      <c r="W252" s="2">
        <v>755846</v>
      </c>
      <c r="X252" s="2">
        <v>516360</v>
      </c>
      <c r="Y252" s="2">
        <v>2207</v>
      </c>
      <c r="Z252" s="2">
        <v>59646</v>
      </c>
      <c r="AA252" s="2">
        <v>845456</v>
      </c>
      <c r="AB252" s="2">
        <v>16229457.5</v>
      </c>
      <c r="AC252" s="2">
        <v>0</v>
      </c>
      <c r="AD252" s="2">
        <v>174954</v>
      </c>
      <c r="AE252" s="2">
        <v>324747.5</v>
      </c>
      <c r="AF252" s="2">
        <v>20758</v>
      </c>
      <c r="AG252" s="2">
        <v>612321</v>
      </c>
      <c r="AH252" s="2">
        <v>188244</v>
      </c>
      <c r="AI252" s="2">
        <v>845456</v>
      </c>
      <c r="AJ252" s="2">
        <v>1978236.5</v>
      </c>
    </row>
    <row r="253" spans="1:36" x14ac:dyDescent="0.25">
      <c r="A253" s="2">
        <v>877</v>
      </c>
      <c r="B253" s="2">
        <v>1</v>
      </c>
      <c r="C253" t="s">
        <v>254</v>
      </c>
      <c r="D253" s="2">
        <v>6264</v>
      </c>
      <c r="E253" s="2">
        <v>6871.0999999999995</v>
      </c>
      <c r="F253" s="2">
        <v>5548</v>
      </c>
      <c r="G253" s="2">
        <v>6104.0999999999995</v>
      </c>
      <c r="H253" s="2">
        <v>40085625</v>
      </c>
      <c r="I253" s="2">
        <v>464624</v>
      </c>
      <c r="J253" s="2">
        <v>960088</v>
      </c>
      <c r="K253" s="2">
        <v>55053</v>
      </c>
      <c r="L253" s="2">
        <v>0</v>
      </c>
      <c r="M253" s="2">
        <v>0</v>
      </c>
      <c r="N253" s="2">
        <v>392423</v>
      </c>
      <c r="O253" s="2">
        <v>1350568</v>
      </c>
      <c r="P253" s="2">
        <v>1018838.75</v>
      </c>
      <c r="Q253" s="2">
        <v>79353</v>
      </c>
      <c r="R253" s="2">
        <v>69404</v>
      </c>
      <c r="S253" s="2">
        <v>0</v>
      </c>
      <c r="T253" s="2">
        <v>0</v>
      </c>
      <c r="U253" s="2">
        <v>0</v>
      </c>
      <c r="V253" s="2">
        <v>0</v>
      </c>
      <c r="W253" s="2">
        <v>1831230</v>
      </c>
      <c r="X253" s="2">
        <v>1512680</v>
      </c>
      <c r="Y253" s="2">
        <v>352352</v>
      </c>
      <c r="Z253" s="2">
        <v>251446</v>
      </c>
      <c r="AA253" s="2">
        <v>2588138</v>
      </c>
      <c r="AB253" s="2">
        <v>49499142.75</v>
      </c>
      <c r="AC253" s="2">
        <v>0</v>
      </c>
      <c r="AD253" s="2">
        <v>375514</v>
      </c>
      <c r="AE253" s="2">
        <v>921000</v>
      </c>
      <c r="AF253" s="2">
        <v>62739</v>
      </c>
      <c r="AG253" s="2">
        <v>959366</v>
      </c>
      <c r="AH253" s="2">
        <v>551462</v>
      </c>
      <c r="AI253" s="2">
        <v>2339599</v>
      </c>
      <c r="AJ253" s="2">
        <v>4658218</v>
      </c>
    </row>
    <row r="254" spans="1:36" x14ac:dyDescent="0.25">
      <c r="A254" s="2">
        <v>879</v>
      </c>
      <c r="B254" s="2">
        <v>1</v>
      </c>
      <c r="C254" t="s">
        <v>255</v>
      </c>
      <c r="D254" s="2">
        <v>2257</v>
      </c>
      <c r="E254" s="2">
        <v>2493.4</v>
      </c>
      <c r="F254" s="2">
        <v>2484</v>
      </c>
      <c r="G254" s="2">
        <v>2736.2</v>
      </c>
      <c r="H254" s="2">
        <v>17968625</v>
      </c>
      <c r="I254" s="2">
        <v>53217</v>
      </c>
      <c r="J254" s="2">
        <v>60023</v>
      </c>
      <c r="K254" s="2">
        <v>14435</v>
      </c>
      <c r="L254" s="2">
        <v>0</v>
      </c>
      <c r="M254" s="2">
        <v>0</v>
      </c>
      <c r="N254" s="2">
        <v>215654.75003576375</v>
      </c>
      <c r="O254" s="2">
        <v>600807</v>
      </c>
      <c r="P254" s="2">
        <v>406657.5</v>
      </c>
      <c r="Q254" s="2">
        <v>35571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1817411</v>
      </c>
      <c r="X254" s="2">
        <v>648960</v>
      </c>
      <c r="Y254" s="2">
        <v>0</v>
      </c>
      <c r="Z254" s="2">
        <v>96558</v>
      </c>
      <c r="AA254" s="2">
        <v>1160149</v>
      </c>
      <c r="AB254" s="2">
        <v>22429108.250035763</v>
      </c>
      <c r="AC254" s="2">
        <v>0</v>
      </c>
      <c r="AD254" s="2">
        <v>165287</v>
      </c>
      <c r="AE254" s="2">
        <v>406657.5</v>
      </c>
      <c r="AF254" s="2">
        <v>0</v>
      </c>
      <c r="AG254" s="2">
        <v>1537822</v>
      </c>
      <c r="AH254" s="2">
        <v>236585</v>
      </c>
      <c r="AI254" s="2">
        <v>1160149</v>
      </c>
      <c r="AJ254" s="2">
        <v>3269915.5</v>
      </c>
    </row>
    <row r="255" spans="1:36" x14ac:dyDescent="0.25">
      <c r="A255" s="2">
        <v>881</v>
      </c>
      <c r="B255" s="2">
        <v>1</v>
      </c>
      <c r="C255" t="s">
        <v>256</v>
      </c>
      <c r="D255" s="2">
        <v>765</v>
      </c>
      <c r="E255" s="2">
        <v>846.8</v>
      </c>
      <c r="F255" s="2">
        <v>812</v>
      </c>
      <c r="G255" s="2">
        <v>898.6</v>
      </c>
      <c r="H255" s="2">
        <v>5901106</v>
      </c>
      <c r="I255" s="2">
        <v>22515</v>
      </c>
      <c r="J255" s="2">
        <v>96415</v>
      </c>
      <c r="K255" s="2">
        <v>15169</v>
      </c>
      <c r="L255" s="2">
        <v>31265</v>
      </c>
      <c r="M255" s="2">
        <v>0</v>
      </c>
      <c r="N255" s="2">
        <v>111303</v>
      </c>
      <c r="O255" s="2">
        <v>200368</v>
      </c>
      <c r="P255" s="2">
        <v>121322.5</v>
      </c>
      <c r="Q255" s="2">
        <v>11682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832778</v>
      </c>
      <c r="X255" s="2">
        <v>217360</v>
      </c>
      <c r="Y255" s="2">
        <v>9195</v>
      </c>
      <c r="Z255" s="2">
        <v>24772</v>
      </c>
      <c r="AA255" s="2">
        <v>381006</v>
      </c>
      <c r="AB255" s="2">
        <v>7758896.5</v>
      </c>
      <c r="AC255" s="2">
        <v>0</v>
      </c>
      <c r="AD255" s="2">
        <v>64803</v>
      </c>
      <c r="AE255" s="2">
        <v>121322.5</v>
      </c>
      <c r="AF255" s="2">
        <v>0</v>
      </c>
      <c r="AG255" s="2">
        <v>736529</v>
      </c>
      <c r="AH255" s="2">
        <v>79241</v>
      </c>
      <c r="AI255" s="2">
        <v>381006</v>
      </c>
      <c r="AJ255" s="2">
        <v>1303660.5</v>
      </c>
    </row>
    <row r="256" spans="1:36" x14ac:dyDescent="0.25">
      <c r="A256" s="2">
        <v>882</v>
      </c>
      <c r="B256" s="2">
        <v>1</v>
      </c>
      <c r="C256" t="s">
        <v>257</v>
      </c>
      <c r="D256" s="2">
        <v>4267</v>
      </c>
      <c r="E256" s="2">
        <v>4640</v>
      </c>
      <c r="F256" s="2">
        <v>4178</v>
      </c>
      <c r="G256" s="2">
        <v>4587</v>
      </c>
      <c r="H256" s="2">
        <v>30122829</v>
      </c>
      <c r="I256" s="2">
        <v>160674</v>
      </c>
      <c r="J256" s="2">
        <v>676110</v>
      </c>
      <c r="K256" s="2">
        <v>59716</v>
      </c>
      <c r="L256" s="2">
        <v>0</v>
      </c>
      <c r="M256" s="2">
        <v>0</v>
      </c>
      <c r="N256" s="2">
        <v>265834</v>
      </c>
      <c r="O256" s="2">
        <v>1022151</v>
      </c>
      <c r="P256" s="2">
        <v>641317.5</v>
      </c>
      <c r="Q256" s="2">
        <v>59631</v>
      </c>
      <c r="R256" s="2">
        <v>30091</v>
      </c>
      <c r="S256" s="2">
        <v>0</v>
      </c>
      <c r="T256" s="2">
        <v>0</v>
      </c>
      <c r="U256" s="2">
        <v>66634</v>
      </c>
      <c r="V256" s="2">
        <v>0</v>
      </c>
      <c r="W256" s="2">
        <v>3796201</v>
      </c>
      <c r="X256" s="2">
        <v>0</v>
      </c>
      <c r="Y256" s="2">
        <v>217738</v>
      </c>
      <c r="Z256" s="2">
        <v>181895</v>
      </c>
      <c r="AA256" s="2">
        <v>1944888</v>
      </c>
      <c r="AB256" s="2">
        <v>39245709.5</v>
      </c>
      <c r="AC256" s="2">
        <v>0</v>
      </c>
      <c r="AD256" s="2">
        <v>405667</v>
      </c>
      <c r="AE256" s="2">
        <v>641317.5</v>
      </c>
      <c r="AF256" s="2">
        <v>30091</v>
      </c>
      <c r="AG256" s="2">
        <v>3387759</v>
      </c>
      <c r="AH256" s="2">
        <v>0</v>
      </c>
      <c r="AI256" s="2">
        <v>1944888</v>
      </c>
      <c r="AJ256" s="2">
        <v>6409722.5</v>
      </c>
    </row>
    <row r="257" spans="1:36" x14ac:dyDescent="0.25">
      <c r="A257" s="2">
        <v>883</v>
      </c>
      <c r="B257" s="2">
        <v>1</v>
      </c>
      <c r="C257" t="s">
        <v>258</v>
      </c>
      <c r="D257" s="2">
        <v>1477</v>
      </c>
      <c r="E257" s="2">
        <v>1613.6</v>
      </c>
      <c r="F257" s="2">
        <v>1621</v>
      </c>
      <c r="G257" s="2">
        <v>1768.8</v>
      </c>
      <c r="H257" s="2">
        <v>11615710</v>
      </c>
      <c r="I257" s="2">
        <v>30702</v>
      </c>
      <c r="J257" s="2">
        <v>319056</v>
      </c>
      <c r="K257" s="2">
        <v>51596</v>
      </c>
      <c r="L257" s="2">
        <v>0</v>
      </c>
      <c r="M257" s="2">
        <v>0</v>
      </c>
      <c r="N257" s="2">
        <v>173460.23323556883</v>
      </c>
      <c r="O257" s="2">
        <v>388215</v>
      </c>
      <c r="P257" s="2">
        <v>223501.25</v>
      </c>
      <c r="Q257" s="2">
        <v>22994</v>
      </c>
      <c r="R257" s="2">
        <v>49226</v>
      </c>
      <c r="S257" s="2">
        <v>0</v>
      </c>
      <c r="T257" s="2">
        <v>0</v>
      </c>
      <c r="U257" s="2">
        <v>0</v>
      </c>
      <c r="V257" s="2">
        <v>0</v>
      </c>
      <c r="W257" s="2">
        <v>1885364</v>
      </c>
      <c r="X257" s="2">
        <v>419640</v>
      </c>
      <c r="Y257" s="2">
        <v>40826</v>
      </c>
      <c r="Z257" s="2">
        <v>49744</v>
      </c>
      <c r="AA257" s="2">
        <v>749971</v>
      </c>
      <c r="AB257" s="2">
        <v>15600365.48323557</v>
      </c>
      <c r="AC257" s="2">
        <v>0</v>
      </c>
      <c r="AD257" s="2">
        <v>123130</v>
      </c>
      <c r="AE257" s="2">
        <v>223501.25</v>
      </c>
      <c r="AF257" s="2">
        <v>49226</v>
      </c>
      <c r="AG257" s="2">
        <v>1751382</v>
      </c>
      <c r="AH257" s="2">
        <v>152984</v>
      </c>
      <c r="AI257" s="2">
        <v>749971</v>
      </c>
      <c r="AJ257" s="2">
        <v>2897210.25</v>
      </c>
    </row>
    <row r="258" spans="1:36" x14ac:dyDescent="0.25">
      <c r="A258" s="2">
        <v>885</v>
      </c>
      <c r="B258" s="2">
        <v>1</v>
      </c>
      <c r="C258" t="s">
        <v>259</v>
      </c>
      <c r="D258" s="2">
        <v>5549</v>
      </c>
      <c r="E258" s="2">
        <v>6107.9999999999991</v>
      </c>
      <c r="F258" s="2">
        <v>6532</v>
      </c>
      <c r="G258" s="2">
        <v>7189.8</v>
      </c>
      <c r="H258" s="2">
        <v>47215417</v>
      </c>
      <c r="I258" s="2">
        <v>73685</v>
      </c>
      <c r="J258" s="2">
        <v>265439</v>
      </c>
      <c r="K258" s="2">
        <v>58499</v>
      </c>
      <c r="L258" s="2">
        <v>0</v>
      </c>
      <c r="M258" s="2">
        <v>0</v>
      </c>
      <c r="N258" s="2">
        <v>80227</v>
      </c>
      <c r="O258" s="2">
        <v>1505520</v>
      </c>
      <c r="P258" s="2">
        <v>1204045</v>
      </c>
      <c r="Q258" s="2">
        <v>93467</v>
      </c>
      <c r="R258" s="2">
        <v>4745</v>
      </c>
      <c r="S258" s="2">
        <v>0</v>
      </c>
      <c r="T258" s="2">
        <v>0</v>
      </c>
      <c r="U258" s="2">
        <v>0</v>
      </c>
      <c r="V258" s="2">
        <v>0</v>
      </c>
      <c r="W258" s="2">
        <v>2156940</v>
      </c>
      <c r="X258" s="2">
        <v>1695460</v>
      </c>
      <c r="Y258" s="2">
        <v>22804</v>
      </c>
      <c r="Z258" s="2">
        <v>418345</v>
      </c>
      <c r="AA258" s="2">
        <v>3048475</v>
      </c>
      <c r="AB258" s="2">
        <v>56147608</v>
      </c>
      <c r="AC258" s="2">
        <v>0</v>
      </c>
      <c r="AD258" s="2">
        <v>225077</v>
      </c>
      <c r="AE258" s="2">
        <v>849179</v>
      </c>
      <c r="AF258" s="2">
        <v>3347</v>
      </c>
      <c r="AG258" s="2">
        <v>881622</v>
      </c>
      <c r="AH258" s="2">
        <v>347084</v>
      </c>
      <c r="AI258" s="2">
        <v>2150004</v>
      </c>
      <c r="AJ258" s="2">
        <v>4109229</v>
      </c>
    </row>
    <row r="259" spans="1:36" x14ac:dyDescent="0.25">
      <c r="A259" s="2">
        <v>891</v>
      </c>
      <c r="B259" s="2">
        <v>1</v>
      </c>
      <c r="C259" t="s">
        <v>260</v>
      </c>
      <c r="D259" s="2">
        <v>517</v>
      </c>
      <c r="E259" s="2">
        <v>569.80000000000007</v>
      </c>
      <c r="F259" s="2">
        <v>585</v>
      </c>
      <c r="G259" s="2">
        <v>646.6</v>
      </c>
      <c r="H259" s="2">
        <v>4246222</v>
      </c>
      <c r="I259" s="2">
        <v>0</v>
      </c>
      <c r="J259" s="2">
        <v>164696</v>
      </c>
      <c r="K259" s="2">
        <v>15592</v>
      </c>
      <c r="L259" s="2">
        <v>114832</v>
      </c>
      <c r="M259" s="2">
        <v>216046</v>
      </c>
      <c r="N259" s="2">
        <v>227571</v>
      </c>
      <c r="O259" s="2">
        <v>153382</v>
      </c>
      <c r="P259" s="2">
        <v>85648.75</v>
      </c>
      <c r="Q259" s="2">
        <v>8406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631082</v>
      </c>
      <c r="X259" s="2">
        <v>0</v>
      </c>
      <c r="Y259" s="2">
        <v>0</v>
      </c>
      <c r="Z259" s="2">
        <v>17969</v>
      </c>
      <c r="AA259" s="2">
        <v>274158</v>
      </c>
      <c r="AB259" s="2">
        <v>6155604.75</v>
      </c>
      <c r="AC259" s="2">
        <v>0</v>
      </c>
      <c r="AD259" s="2">
        <v>83384</v>
      </c>
      <c r="AE259" s="2">
        <v>48518</v>
      </c>
      <c r="AF259" s="2">
        <v>0</v>
      </c>
      <c r="AG259" s="2">
        <v>371309</v>
      </c>
      <c r="AH259" s="2">
        <v>0</v>
      </c>
      <c r="AI259" s="2">
        <v>155303</v>
      </c>
      <c r="AJ259" s="2">
        <v>658514</v>
      </c>
    </row>
    <row r="260" spans="1:36" x14ac:dyDescent="0.25">
      <c r="A260" s="2">
        <v>911</v>
      </c>
      <c r="B260" s="2">
        <v>1</v>
      </c>
      <c r="C260" t="s">
        <v>261</v>
      </c>
      <c r="D260" s="2">
        <v>5187</v>
      </c>
      <c r="E260" s="2">
        <v>5630.9999999999991</v>
      </c>
      <c r="F260" s="2">
        <v>4894</v>
      </c>
      <c r="G260" s="2">
        <v>5343</v>
      </c>
      <c r="H260" s="2">
        <v>35087481</v>
      </c>
      <c r="I260" s="2">
        <v>268131</v>
      </c>
      <c r="J260" s="2">
        <v>1397322</v>
      </c>
      <c r="K260" s="2">
        <v>23728</v>
      </c>
      <c r="L260" s="2">
        <v>0</v>
      </c>
      <c r="M260" s="2">
        <v>0</v>
      </c>
      <c r="N260" s="2">
        <v>531685</v>
      </c>
      <c r="O260" s="2">
        <v>1210324</v>
      </c>
      <c r="P260" s="2">
        <v>892772.5</v>
      </c>
      <c r="Q260" s="2">
        <v>69459</v>
      </c>
      <c r="R260" s="2">
        <v>42049</v>
      </c>
      <c r="S260" s="2">
        <v>0</v>
      </c>
      <c r="T260" s="2">
        <v>0</v>
      </c>
      <c r="U260" s="2">
        <v>190881</v>
      </c>
      <c r="V260" s="2">
        <v>-15761</v>
      </c>
      <c r="W260" s="2">
        <v>1602900</v>
      </c>
      <c r="X260" s="2">
        <v>0</v>
      </c>
      <c r="Y260" s="2">
        <v>82387</v>
      </c>
      <c r="Z260" s="2">
        <v>187912</v>
      </c>
      <c r="AA260" s="2">
        <v>2265432</v>
      </c>
      <c r="AB260" s="2">
        <v>43836702.5</v>
      </c>
      <c r="AC260" s="2">
        <v>0</v>
      </c>
      <c r="AD260" s="2">
        <v>267210</v>
      </c>
      <c r="AE260" s="2">
        <v>700745</v>
      </c>
      <c r="AF260" s="2">
        <v>33005</v>
      </c>
      <c r="AG260" s="2">
        <v>729144</v>
      </c>
      <c r="AH260" s="2">
        <v>0</v>
      </c>
      <c r="AI260" s="2">
        <v>1778158</v>
      </c>
      <c r="AJ260" s="2">
        <v>3508262</v>
      </c>
    </row>
    <row r="261" spans="1:36" x14ac:dyDescent="0.25">
      <c r="A261" s="2">
        <v>912</v>
      </c>
      <c r="B261" s="2">
        <v>1</v>
      </c>
      <c r="C261" t="s">
        <v>262</v>
      </c>
      <c r="D261" s="2">
        <v>1913</v>
      </c>
      <c r="E261" s="2">
        <v>2093.6</v>
      </c>
      <c r="F261" s="2">
        <v>1771</v>
      </c>
      <c r="G261" s="2">
        <v>1941.8</v>
      </c>
      <c r="H261" s="2">
        <v>12751801</v>
      </c>
      <c r="I261" s="2">
        <v>109504</v>
      </c>
      <c r="J261" s="2">
        <v>973941</v>
      </c>
      <c r="K261" s="2">
        <v>14590</v>
      </c>
      <c r="L261" s="2">
        <v>0</v>
      </c>
      <c r="M261" s="2">
        <v>0</v>
      </c>
      <c r="N261" s="2">
        <v>318956</v>
      </c>
      <c r="O261" s="2">
        <v>441086</v>
      </c>
      <c r="P261" s="2">
        <v>325251.25</v>
      </c>
      <c r="Q261" s="2">
        <v>25243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582540</v>
      </c>
      <c r="X261" s="2">
        <v>0</v>
      </c>
      <c r="Y261" s="2">
        <v>10298</v>
      </c>
      <c r="Z261" s="2">
        <v>70726</v>
      </c>
      <c r="AA261" s="2">
        <v>823323</v>
      </c>
      <c r="AB261" s="2">
        <v>16447259.25</v>
      </c>
      <c r="AC261" s="2">
        <v>0</v>
      </c>
      <c r="AD261" s="2">
        <v>85477</v>
      </c>
      <c r="AE261" s="2">
        <v>210489</v>
      </c>
      <c r="AF261" s="2">
        <v>0</v>
      </c>
      <c r="AG261" s="2">
        <v>218486</v>
      </c>
      <c r="AH261" s="2">
        <v>0</v>
      </c>
      <c r="AI261" s="2">
        <v>532819</v>
      </c>
      <c r="AJ261" s="2">
        <v>1047271</v>
      </c>
    </row>
    <row r="262" spans="1:36" x14ac:dyDescent="0.25">
      <c r="A262" s="2">
        <v>914</v>
      </c>
      <c r="B262" s="2">
        <v>1</v>
      </c>
      <c r="C262" t="s">
        <v>263</v>
      </c>
      <c r="D262" s="2">
        <v>248</v>
      </c>
      <c r="E262" s="2">
        <v>275</v>
      </c>
      <c r="F262" s="2">
        <v>250</v>
      </c>
      <c r="G262" s="2">
        <v>278.79999999999995</v>
      </c>
      <c r="H262" s="2">
        <v>1830880</v>
      </c>
      <c r="I262" s="2">
        <v>0</v>
      </c>
      <c r="J262" s="2">
        <v>91048</v>
      </c>
      <c r="K262" s="2">
        <v>0</v>
      </c>
      <c r="L262" s="2">
        <v>107621</v>
      </c>
      <c r="M262" s="2">
        <v>32683</v>
      </c>
      <c r="N262" s="2">
        <v>110443</v>
      </c>
      <c r="O262" s="2">
        <v>59863</v>
      </c>
      <c r="P262" s="2">
        <v>25560</v>
      </c>
      <c r="Q262" s="2">
        <v>3624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491460</v>
      </c>
      <c r="X262" s="2">
        <v>0</v>
      </c>
      <c r="Y262" s="2">
        <v>23907</v>
      </c>
      <c r="Z262" s="2">
        <v>9568</v>
      </c>
      <c r="AA262" s="2">
        <v>118211</v>
      </c>
      <c r="AB262" s="2">
        <v>2904868</v>
      </c>
      <c r="AC262" s="2">
        <v>0</v>
      </c>
      <c r="AD262" s="2">
        <v>38901</v>
      </c>
      <c r="AE262" s="2">
        <v>20889</v>
      </c>
      <c r="AF262" s="2">
        <v>0</v>
      </c>
      <c r="AG262" s="2">
        <v>348693.6</v>
      </c>
      <c r="AH262" s="2">
        <v>0</v>
      </c>
      <c r="AI262" s="2">
        <v>96610</v>
      </c>
      <c r="AJ262" s="2">
        <v>505093.6</v>
      </c>
    </row>
    <row r="263" spans="1:36" x14ac:dyDescent="0.25">
      <c r="A263" s="2">
        <v>2071</v>
      </c>
      <c r="B263" s="2">
        <v>1</v>
      </c>
      <c r="C263" t="s">
        <v>264</v>
      </c>
      <c r="D263" s="2">
        <v>1083</v>
      </c>
      <c r="E263" s="2">
        <v>1187.5999999999999</v>
      </c>
      <c r="F263" s="2">
        <v>923</v>
      </c>
      <c r="G263" s="2">
        <v>1004.8</v>
      </c>
      <c r="H263" s="2">
        <v>6598522</v>
      </c>
      <c r="I263" s="2">
        <v>0</v>
      </c>
      <c r="J263" s="2">
        <v>169262</v>
      </c>
      <c r="K263" s="2">
        <v>0</v>
      </c>
      <c r="L263" s="2">
        <v>0</v>
      </c>
      <c r="M263" s="2">
        <v>0</v>
      </c>
      <c r="N263" s="2">
        <v>195100.90753088705</v>
      </c>
      <c r="O263" s="2">
        <v>208978</v>
      </c>
      <c r="P263" s="2">
        <v>165918.75</v>
      </c>
      <c r="Q263" s="2">
        <v>13062</v>
      </c>
      <c r="R263" s="2">
        <v>0</v>
      </c>
      <c r="S263" s="2">
        <v>0</v>
      </c>
      <c r="T263" s="2">
        <v>0</v>
      </c>
      <c r="U263" s="2">
        <v>0</v>
      </c>
      <c r="V263" s="2">
        <v>-263</v>
      </c>
      <c r="W263" s="2">
        <v>347450</v>
      </c>
      <c r="X263" s="2">
        <v>0</v>
      </c>
      <c r="Y263" s="2">
        <v>16919</v>
      </c>
      <c r="Z263" s="2">
        <v>28745</v>
      </c>
      <c r="AA263" s="2">
        <v>426035</v>
      </c>
      <c r="AB263" s="2">
        <v>8169729.6575308871</v>
      </c>
      <c r="AC263" s="2">
        <v>0</v>
      </c>
      <c r="AD263" s="2">
        <v>113762</v>
      </c>
      <c r="AE263" s="2">
        <v>137950</v>
      </c>
      <c r="AF263" s="2">
        <v>0</v>
      </c>
      <c r="AG263" s="2">
        <v>179640</v>
      </c>
      <c r="AH263" s="2">
        <v>0</v>
      </c>
      <c r="AI263" s="2">
        <v>354218</v>
      </c>
      <c r="AJ263" s="2">
        <v>785570</v>
      </c>
    </row>
    <row r="264" spans="1:36" x14ac:dyDescent="0.25">
      <c r="A264" s="2">
        <v>2125</v>
      </c>
      <c r="B264" s="2">
        <v>1</v>
      </c>
      <c r="C264" t="s">
        <v>265</v>
      </c>
      <c r="D264" s="2">
        <v>1242</v>
      </c>
      <c r="E264" s="2">
        <v>1358.2</v>
      </c>
      <c r="F264" s="2">
        <v>1090</v>
      </c>
      <c r="G264" s="2">
        <v>1200.8</v>
      </c>
      <c r="H264" s="2">
        <v>7885654</v>
      </c>
      <c r="I264" s="2">
        <v>18421</v>
      </c>
      <c r="J264" s="2">
        <v>431719</v>
      </c>
      <c r="K264" s="2">
        <v>31461</v>
      </c>
      <c r="L264" s="2">
        <v>0</v>
      </c>
      <c r="M264" s="2">
        <v>0</v>
      </c>
      <c r="N264" s="2">
        <v>208176</v>
      </c>
      <c r="O264" s="2">
        <v>256260</v>
      </c>
      <c r="P264" s="2">
        <v>201133.75</v>
      </c>
      <c r="Q264" s="2">
        <v>15610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360240</v>
      </c>
      <c r="X264" s="2">
        <v>0</v>
      </c>
      <c r="Y264" s="2">
        <v>4781</v>
      </c>
      <c r="Z264" s="2">
        <v>33664</v>
      </c>
      <c r="AA264" s="2">
        <v>509139</v>
      </c>
      <c r="AB264" s="2">
        <v>9956258.75</v>
      </c>
      <c r="AC264" s="2">
        <v>0</v>
      </c>
      <c r="AD264" s="2">
        <v>115679</v>
      </c>
      <c r="AE264" s="2">
        <v>130849</v>
      </c>
      <c r="AF264" s="2">
        <v>0</v>
      </c>
      <c r="AG264" s="2">
        <v>135820</v>
      </c>
      <c r="AH264" s="2">
        <v>0</v>
      </c>
      <c r="AI264" s="2">
        <v>331223</v>
      </c>
      <c r="AJ264" s="2">
        <v>713571</v>
      </c>
    </row>
    <row r="265" spans="1:36" x14ac:dyDescent="0.25">
      <c r="A265" s="2">
        <v>2134</v>
      </c>
      <c r="B265" s="2">
        <v>1</v>
      </c>
      <c r="C265" t="s">
        <v>266</v>
      </c>
      <c r="D265" s="2">
        <v>871</v>
      </c>
      <c r="E265" s="2">
        <v>979</v>
      </c>
      <c r="F265" s="2">
        <v>665</v>
      </c>
      <c r="G265" s="2">
        <v>749.6</v>
      </c>
      <c r="H265" s="2">
        <v>4922623</v>
      </c>
      <c r="I265" s="2">
        <v>0</v>
      </c>
      <c r="J265" s="2">
        <v>543532</v>
      </c>
      <c r="K265" s="2">
        <v>15427</v>
      </c>
      <c r="L265" s="2">
        <v>89372</v>
      </c>
      <c r="M265" s="2">
        <v>42795</v>
      </c>
      <c r="N265" s="2">
        <v>199304</v>
      </c>
      <c r="O265" s="2">
        <v>145010</v>
      </c>
      <c r="P265" s="2">
        <v>79360</v>
      </c>
      <c r="Q265" s="2">
        <v>9745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1116132</v>
      </c>
      <c r="X265" s="2">
        <v>0</v>
      </c>
      <c r="Y265" s="2">
        <v>19861</v>
      </c>
      <c r="Z265" s="2">
        <v>25515</v>
      </c>
      <c r="AA265" s="2">
        <v>317830</v>
      </c>
      <c r="AB265" s="2">
        <v>7526506</v>
      </c>
      <c r="AC265" s="2">
        <v>0</v>
      </c>
      <c r="AD265" s="2">
        <v>116823</v>
      </c>
      <c r="AE265" s="2">
        <v>44717</v>
      </c>
      <c r="AF265" s="2">
        <v>0</v>
      </c>
      <c r="AG265" s="2">
        <v>809208</v>
      </c>
      <c r="AH265" s="2">
        <v>0</v>
      </c>
      <c r="AI265" s="2">
        <v>179087</v>
      </c>
      <c r="AJ265" s="2">
        <v>1149835</v>
      </c>
    </row>
    <row r="266" spans="1:36" x14ac:dyDescent="0.25">
      <c r="A266" s="2">
        <v>2135</v>
      </c>
      <c r="B266" s="2">
        <v>1</v>
      </c>
      <c r="C266" t="s">
        <v>267</v>
      </c>
      <c r="D266" s="2">
        <v>822</v>
      </c>
      <c r="E266" s="2">
        <v>900.4</v>
      </c>
      <c r="F266" s="2">
        <v>868</v>
      </c>
      <c r="G266" s="2">
        <v>952.40000000000009</v>
      </c>
      <c r="H266" s="2">
        <v>6254411</v>
      </c>
      <c r="I266" s="2">
        <v>0</v>
      </c>
      <c r="J266" s="2">
        <v>266079</v>
      </c>
      <c r="K266" s="2">
        <v>0</v>
      </c>
      <c r="L266" s="2">
        <v>4102</v>
      </c>
      <c r="M266" s="2">
        <v>0</v>
      </c>
      <c r="N266" s="2">
        <v>247376</v>
      </c>
      <c r="O266" s="2">
        <v>223887</v>
      </c>
      <c r="P266" s="2">
        <v>146305</v>
      </c>
      <c r="Q266" s="2">
        <v>12381</v>
      </c>
      <c r="R266" s="2">
        <v>0</v>
      </c>
      <c r="S266" s="2">
        <v>0</v>
      </c>
      <c r="T266" s="2">
        <v>0</v>
      </c>
      <c r="U266" s="2">
        <v>0</v>
      </c>
      <c r="V266" s="2">
        <v>-2495</v>
      </c>
      <c r="W266" s="2">
        <v>540792</v>
      </c>
      <c r="X266" s="2">
        <v>0</v>
      </c>
      <c r="Y266" s="2">
        <v>48550</v>
      </c>
      <c r="Z266" s="2">
        <v>29479</v>
      </c>
      <c r="AA266" s="2">
        <v>403818</v>
      </c>
      <c r="AB266" s="2">
        <v>8174685</v>
      </c>
      <c r="AC266" s="2">
        <v>0</v>
      </c>
      <c r="AD266" s="2">
        <v>134217</v>
      </c>
      <c r="AE266" s="2">
        <v>111574</v>
      </c>
      <c r="AF266" s="2">
        <v>0</v>
      </c>
      <c r="AG266" s="2">
        <v>320802</v>
      </c>
      <c r="AH266" s="2">
        <v>0</v>
      </c>
      <c r="AI266" s="2">
        <v>307957</v>
      </c>
      <c r="AJ266" s="2">
        <v>874550</v>
      </c>
    </row>
    <row r="267" spans="1:36" x14ac:dyDescent="0.25">
      <c r="A267" s="2">
        <v>2137</v>
      </c>
      <c r="B267" s="2">
        <v>1</v>
      </c>
      <c r="C267" t="s">
        <v>268</v>
      </c>
      <c r="D267" s="2">
        <v>728</v>
      </c>
      <c r="E267" s="2">
        <v>796</v>
      </c>
      <c r="F267" s="2">
        <v>558</v>
      </c>
      <c r="G267" s="2">
        <v>614.6</v>
      </c>
      <c r="H267" s="2">
        <v>4036078</v>
      </c>
      <c r="I267" s="2">
        <v>12281</v>
      </c>
      <c r="J267" s="2">
        <v>127716</v>
      </c>
      <c r="K267" s="2">
        <v>0</v>
      </c>
      <c r="L267" s="2">
        <v>120294</v>
      </c>
      <c r="M267" s="2">
        <v>0</v>
      </c>
      <c r="N267" s="2">
        <v>126929</v>
      </c>
      <c r="O267" s="2">
        <v>141872</v>
      </c>
      <c r="P267" s="2">
        <v>98537.5</v>
      </c>
      <c r="Q267" s="2">
        <v>7990</v>
      </c>
      <c r="R267" s="2">
        <v>6472</v>
      </c>
      <c r="S267" s="2">
        <v>0</v>
      </c>
      <c r="T267" s="2">
        <v>0</v>
      </c>
      <c r="U267" s="2">
        <v>0</v>
      </c>
      <c r="V267" s="2">
        <v>0</v>
      </c>
      <c r="W267" s="2">
        <v>262938</v>
      </c>
      <c r="X267" s="2">
        <v>0</v>
      </c>
      <c r="Y267" s="2">
        <v>3310</v>
      </c>
      <c r="Z267" s="2">
        <v>18656</v>
      </c>
      <c r="AA267" s="2">
        <v>260590</v>
      </c>
      <c r="AB267" s="2">
        <v>5223663.5</v>
      </c>
      <c r="AC267" s="2">
        <v>0</v>
      </c>
      <c r="AD267" s="2">
        <v>83944</v>
      </c>
      <c r="AE267" s="2">
        <v>77807</v>
      </c>
      <c r="AF267" s="2">
        <v>5110</v>
      </c>
      <c r="AG267" s="2">
        <v>146407</v>
      </c>
      <c r="AH267" s="2">
        <v>0</v>
      </c>
      <c r="AI267" s="2">
        <v>205766</v>
      </c>
      <c r="AJ267" s="2">
        <v>519034</v>
      </c>
    </row>
    <row r="268" spans="1:36" x14ac:dyDescent="0.25">
      <c r="A268" s="2">
        <v>2142</v>
      </c>
      <c r="B268" s="2">
        <v>1</v>
      </c>
      <c r="C268" t="s">
        <v>269</v>
      </c>
      <c r="D268" s="2">
        <v>2261</v>
      </c>
      <c r="E268" s="2">
        <v>2471.3999999999996</v>
      </c>
      <c r="F268" s="2">
        <v>1866</v>
      </c>
      <c r="G268" s="2">
        <v>2055.4</v>
      </c>
      <c r="H268" s="2">
        <v>13497812</v>
      </c>
      <c r="I268" s="2">
        <v>0</v>
      </c>
      <c r="J268" s="2">
        <v>1473414</v>
      </c>
      <c r="K268" s="2">
        <v>0</v>
      </c>
      <c r="L268" s="2">
        <v>408770</v>
      </c>
      <c r="M268" s="2">
        <v>3226678.76</v>
      </c>
      <c r="N268" s="2">
        <v>1264780.9461063384</v>
      </c>
      <c r="O268" s="2">
        <v>450759</v>
      </c>
      <c r="P268" s="2">
        <v>344280</v>
      </c>
      <c r="Q268" s="2">
        <v>26720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616620</v>
      </c>
      <c r="X268" s="2">
        <v>517660</v>
      </c>
      <c r="Y268" s="2">
        <v>0</v>
      </c>
      <c r="Z268" s="2">
        <v>76283</v>
      </c>
      <c r="AA268" s="2">
        <v>871490</v>
      </c>
      <c r="AB268" s="2">
        <v>22257607.706106335</v>
      </c>
      <c r="AC268" s="2">
        <v>0</v>
      </c>
      <c r="AD268" s="2">
        <v>347960</v>
      </c>
      <c r="AE268" s="2">
        <v>344280</v>
      </c>
      <c r="AF268" s="2">
        <v>0</v>
      </c>
      <c r="AG268" s="2">
        <v>439926</v>
      </c>
      <c r="AH268" s="2">
        <v>188718</v>
      </c>
      <c r="AI268" s="2">
        <v>871490</v>
      </c>
      <c r="AJ268" s="2">
        <v>2003656</v>
      </c>
    </row>
    <row r="269" spans="1:36" x14ac:dyDescent="0.25">
      <c r="A269" s="2">
        <v>2143</v>
      </c>
      <c r="B269" s="2">
        <v>1</v>
      </c>
      <c r="C269" t="s">
        <v>270</v>
      </c>
      <c r="D269" s="2">
        <v>882</v>
      </c>
      <c r="E269" s="2">
        <v>968.59999999999991</v>
      </c>
      <c r="F269" s="2">
        <v>778</v>
      </c>
      <c r="G269" s="2">
        <v>855.80000000000007</v>
      </c>
      <c r="H269" s="2">
        <v>5620039</v>
      </c>
      <c r="I269" s="2">
        <v>0</v>
      </c>
      <c r="J269" s="2">
        <v>277786</v>
      </c>
      <c r="K269" s="2">
        <v>15228</v>
      </c>
      <c r="L269" s="2">
        <v>50532</v>
      </c>
      <c r="M269" s="2">
        <v>0</v>
      </c>
      <c r="N269" s="2">
        <v>160891.67370784152</v>
      </c>
      <c r="O269" s="2">
        <v>205862</v>
      </c>
      <c r="P269" s="2">
        <v>93090</v>
      </c>
      <c r="Q269" s="2">
        <v>11125</v>
      </c>
      <c r="R269" s="2">
        <v>5289</v>
      </c>
      <c r="S269" s="2">
        <v>0</v>
      </c>
      <c r="T269" s="2">
        <v>0</v>
      </c>
      <c r="U269" s="2">
        <v>0</v>
      </c>
      <c r="V269" s="2">
        <v>-22853</v>
      </c>
      <c r="W269" s="2">
        <v>1220996</v>
      </c>
      <c r="X269" s="2">
        <v>0</v>
      </c>
      <c r="Y269" s="2">
        <v>7356</v>
      </c>
      <c r="Z269" s="2">
        <v>27641</v>
      </c>
      <c r="AA269" s="2">
        <v>362859</v>
      </c>
      <c r="AB269" s="2">
        <v>8035841.6737078419</v>
      </c>
      <c r="AC269" s="2">
        <v>0</v>
      </c>
      <c r="AD269" s="2">
        <v>101058</v>
      </c>
      <c r="AE269" s="2">
        <v>93090</v>
      </c>
      <c r="AF269" s="2">
        <v>5289</v>
      </c>
      <c r="AG269" s="2">
        <v>1127190</v>
      </c>
      <c r="AH269" s="2">
        <v>0</v>
      </c>
      <c r="AI269" s="2">
        <v>362859</v>
      </c>
      <c r="AJ269" s="2">
        <v>1689486</v>
      </c>
    </row>
    <row r="270" spans="1:36" x14ac:dyDescent="0.25">
      <c r="A270" s="2">
        <v>2144</v>
      </c>
      <c r="B270" s="2">
        <v>1</v>
      </c>
      <c r="C270" t="s">
        <v>271</v>
      </c>
      <c r="D270" s="2">
        <v>3300</v>
      </c>
      <c r="E270" s="2">
        <v>3621</v>
      </c>
      <c r="F270" s="2">
        <v>3205</v>
      </c>
      <c r="G270" s="2">
        <v>3520</v>
      </c>
      <c r="H270" s="2">
        <v>23115840</v>
      </c>
      <c r="I270" s="2">
        <v>0</v>
      </c>
      <c r="J270" s="2">
        <v>408073</v>
      </c>
      <c r="K270" s="2">
        <v>14359</v>
      </c>
      <c r="L270" s="2">
        <v>0</v>
      </c>
      <c r="M270" s="2">
        <v>0</v>
      </c>
      <c r="N270" s="2">
        <v>358589</v>
      </c>
      <c r="O270" s="2">
        <v>800422</v>
      </c>
      <c r="P270" s="2">
        <v>546686.25</v>
      </c>
      <c r="Q270" s="2">
        <v>45760</v>
      </c>
      <c r="R270" s="2">
        <v>35904</v>
      </c>
      <c r="S270" s="2">
        <v>0</v>
      </c>
      <c r="T270" s="2">
        <v>0</v>
      </c>
      <c r="U270" s="2">
        <v>98626</v>
      </c>
      <c r="V270" s="2">
        <v>0</v>
      </c>
      <c r="W270" s="2">
        <v>1848000</v>
      </c>
      <c r="X270" s="2">
        <v>888680</v>
      </c>
      <c r="Y270" s="2">
        <v>139764</v>
      </c>
      <c r="Z270" s="2">
        <v>113266</v>
      </c>
      <c r="AA270" s="2">
        <v>1492480</v>
      </c>
      <c r="AB270" s="2">
        <v>29017769.25</v>
      </c>
      <c r="AC270" s="2">
        <v>0</v>
      </c>
      <c r="AD270" s="2">
        <v>254406</v>
      </c>
      <c r="AE270" s="2">
        <v>546686.25</v>
      </c>
      <c r="AF270" s="2">
        <v>35904</v>
      </c>
      <c r="AG270" s="2">
        <v>1521215</v>
      </c>
      <c r="AH270" s="2">
        <v>323977</v>
      </c>
      <c r="AI270" s="2">
        <v>1492480</v>
      </c>
      <c r="AJ270" s="2">
        <v>3850691.25</v>
      </c>
    </row>
    <row r="271" spans="1:36" x14ac:dyDescent="0.25">
      <c r="A271" s="2">
        <v>2149</v>
      </c>
      <c r="B271" s="2">
        <v>1</v>
      </c>
      <c r="C271" t="s">
        <v>272</v>
      </c>
      <c r="D271" s="2">
        <v>1214</v>
      </c>
      <c r="E271" s="2">
        <v>1327.8</v>
      </c>
      <c r="F271" s="2">
        <v>1280</v>
      </c>
      <c r="G271" s="2">
        <v>1400.6</v>
      </c>
      <c r="H271" s="2">
        <v>9197740</v>
      </c>
      <c r="I271" s="2">
        <v>0</v>
      </c>
      <c r="J271" s="2">
        <v>366281</v>
      </c>
      <c r="K271" s="2">
        <v>14757</v>
      </c>
      <c r="L271" s="2">
        <v>0</v>
      </c>
      <c r="M271" s="2">
        <v>0</v>
      </c>
      <c r="N271" s="2">
        <v>387687.72903261054</v>
      </c>
      <c r="O271" s="2">
        <v>315341</v>
      </c>
      <c r="P271" s="2">
        <v>216427.5</v>
      </c>
      <c r="Q271" s="2">
        <v>18208</v>
      </c>
      <c r="R271" s="2">
        <v>32018</v>
      </c>
      <c r="S271" s="2">
        <v>0</v>
      </c>
      <c r="T271" s="2">
        <v>0</v>
      </c>
      <c r="U271" s="2">
        <v>61738</v>
      </c>
      <c r="V271" s="2">
        <v>0</v>
      </c>
      <c r="W271" s="2">
        <v>738760</v>
      </c>
      <c r="X271" s="2">
        <v>0</v>
      </c>
      <c r="Y271" s="2">
        <v>0</v>
      </c>
      <c r="Z271" s="2">
        <v>49309</v>
      </c>
      <c r="AA271" s="2">
        <v>593854</v>
      </c>
      <c r="AB271" s="2">
        <v>11992121.22903261</v>
      </c>
      <c r="AC271" s="2">
        <v>0</v>
      </c>
      <c r="AD271" s="2">
        <v>166041</v>
      </c>
      <c r="AE271" s="2">
        <v>216427.5</v>
      </c>
      <c r="AF271" s="2">
        <v>32018</v>
      </c>
      <c r="AG271" s="2">
        <v>606873</v>
      </c>
      <c r="AH271" s="2">
        <v>0</v>
      </c>
      <c r="AI271" s="2">
        <v>593854</v>
      </c>
      <c r="AJ271" s="2">
        <v>1615213.5</v>
      </c>
    </row>
    <row r="272" spans="1:36" x14ac:dyDescent="0.25">
      <c r="A272" s="2">
        <v>2154</v>
      </c>
      <c r="B272" s="2">
        <v>1</v>
      </c>
      <c r="C272" t="s">
        <v>273</v>
      </c>
      <c r="D272" s="2">
        <v>1013</v>
      </c>
      <c r="E272" s="2">
        <v>1119.4000000000001</v>
      </c>
      <c r="F272" s="2">
        <v>917</v>
      </c>
      <c r="G272" s="2">
        <v>1013.5999999999999</v>
      </c>
      <c r="H272" s="2">
        <v>6656311</v>
      </c>
      <c r="I272" s="2">
        <v>18421</v>
      </c>
      <c r="J272" s="2">
        <v>310445</v>
      </c>
      <c r="K272" s="2">
        <v>0</v>
      </c>
      <c r="L272" s="2">
        <v>0</v>
      </c>
      <c r="M272" s="2">
        <v>0</v>
      </c>
      <c r="N272" s="2">
        <v>208974.04005935212</v>
      </c>
      <c r="O272" s="2">
        <v>241909</v>
      </c>
      <c r="P272" s="2">
        <v>166497.5</v>
      </c>
      <c r="Q272" s="2">
        <v>13177</v>
      </c>
      <c r="R272" s="2">
        <v>1531</v>
      </c>
      <c r="S272" s="2">
        <v>0</v>
      </c>
      <c r="T272" s="2">
        <v>0</v>
      </c>
      <c r="U272" s="2">
        <v>0</v>
      </c>
      <c r="V272" s="2">
        <v>0</v>
      </c>
      <c r="W272" s="2">
        <v>365829</v>
      </c>
      <c r="X272" s="2">
        <v>0</v>
      </c>
      <c r="Y272" s="2">
        <v>39722</v>
      </c>
      <c r="Z272" s="2">
        <v>29627</v>
      </c>
      <c r="AA272" s="2">
        <v>429766</v>
      </c>
      <c r="AB272" s="2">
        <v>8482209.5400593523</v>
      </c>
      <c r="AC272" s="2">
        <v>0</v>
      </c>
      <c r="AD272" s="2">
        <v>63327</v>
      </c>
      <c r="AE272" s="2">
        <v>132835</v>
      </c>
      <c r="AF272" s="2">
        <v>1221</v>
      </c>
      <c r="AG272" s="2">
        <v>189864</v>
      </c>
      <c r="AH272" s="2">
        <v>0</v>
      </c>
      <c r="AI272" s="2">
        <v>342877</v>
      </c>
      <c r="AJ272" s="2">
        <v>730124</v>
      </c>
    </row>
    <row r="273" spans="1:36" x14ac:dyDescent="0.25">
      <c r="A273" s="2">
        <v>2155</v>
      </c>
      <c r="B273" s="2">
        <v>1</v>
      </c>
      <c r="C273" t="s">
        <v>274</v>
      </c>
      <c r="D273" s="2">
        <v>1269</v>
      </c>
      <c r="E273" s="2">
        <v>1390.4</v>
      </c>
      <c r="F273" s="2">
        <v>1053</v>
      </c>
      <c r="G273" s="2">
        <v>1147.2</v>
      </c>
      <c r="H273" s="2">
        <v>7533662</v>
      </c>
      <c r="I273" s="2">
        <v>84942</v>
      </c>
      <c r="J273" s="2">
        <v>842417</v>
      </c>
      <c r="K273" s="2">
        <v>0</v>
      </c>
      <c r="L273" s="2">
        <v>0</v>
      </c>
      <c r="M273" s="2">
        <v>0</v>
      </c>
      <c r="N273" s="2">
        <v>209471.6620569223</v>
      </c>
      <c r="O273" s="2">
        <v>248173</v>
      </c>
      <c r="P273" s="2">
        <v>157341.25</v>
      </c>
      <c r="Q273" s="2">
        <v>14914</v>
      </c>
      <c r="R273" s="2">
        <v>25433</v>
      </c>
      <c r="S273" s="2">
        <v>0</v>
      </c>
      <c r="T273" s="2">
        <v>0</v>
      </c>
      <c r="U273" s="2">
        <v>0</v>
      </c>
      <c r="V273" s="2">
        <v>0</v>
      </c>
      <c r="W273" s="2">
        <v>990366</v>
      </c>
      <c r="X273" s="2">
        <v>0</v>
      </c>
      <c r="Y273" s="2">
        <v>0</v>
      </c>
      <c r="Z273" s="2">
        <v>33956</v>
      </c>
      <c r="AA273" s="2">
        <v>486413</v>
      </c>
      <c r="AB273" s="2">
        <v>10627088.912056923</v>
      </c>
      <c r="AC273" s="2">
        <v>0</v>
      </c>
      <c r="AD273" s="2">
        <v>49687</v>
      </c>
      <c r="AE273" s="2">
        <v>83368</v>
      </c>
      <c r="AF273" s="2">
        <v>13476</v>
      </c>
      <c r="AG273" s="2">
        <v>495709</v>
      </c>
      <c r="AH273" s="2">
        <v>0</v>
      </c>
      <c r="AI273" s="2">
        <v>257729</v>
      </c>
      <c r="AJ273" s="2">
        <v>899969</v>
      </c>
    </row>
    <row r="274" spans="1:36" x14ac:dyDescent="0.25">
      <c r="A274" s="2">
        <v>2159</v>
      </c>
      <c r="B274" s="2">
        <v>1</v>
      </c>
      <c r="C274" t="s">
        <v>275</v>
      </c>
      <c r="D274" s="2">
        <v>596</v>
      </c>
      <c r="E274" s="2">
        <v>656.80000000000007</v>
      </c>
      <c r="F274" s="2">
        <v>525</v>
      </c>
      <c r="G274" s="2">
        <v>577.6</v>
      </c>
      <c r="H274" s="2">
        <v>3793099</v>
      </c>
      <c r="I274" s="2">
        <v>0</v>
      </c>
      <c r="J274" s="2">
        <v>236634</v>
      </c>
      <c r="K274" s="2">
        <v>28815</v>
      </c>
      <c r="L274" s="2">
        <v>125162</v>
      </c>
      <c r="M274" s="2">
        <v>136732</v>
      </c>
      <c r="N274" s="2">
        <v>175782</v>
      </c>
      <c r="O274" s="2">
        <v>139527</v>
      </c>
      <c r="P274" s="2">
        <v>74215</v>
      </c>
      <c r="Q274" s="2">
        <v>7509</v>
      </c>
      <c r="R274" s="2">
        <v>29700</v>
      </c>
      <c r="S274" s="2">
        <v>0</v>
      </c>
      <c r="T274" s="2">
        <v>0</v>
      </c>
      <c r="U274" s="2">
        <v>0</v>
      </c>
      <c r="V274" s="2">
        <v>0</v>
      </c>
      <c r="W274" s="2">
        <v>578282</v>
      </c>
      <c r="X274" s="2">
        <v>0</v>
      </c>
      <c r="Y274" s="2">
        <v>12505</v>
      </c>
      <c r="Z274" s="2">
        <v>16491</v>
      </c>
      <c r="AA274" s="2">
        <v>244902</v>
      </c>
      <c r="AB274" s="2">
        <v>5599355</v>
      </c>
      <c r="AC274" s="2">
        <v>0</v>
      </c>
      <c r="AD274" s="2">
        <v>125638</v>
      </c>
      <c r="AE274" s="2">
        <v>50705</v>
      </c>
      <c r="AF274" s="2">
        <v>20292</v>
      </c>
      <c r="AG274" s="2">
        <v>389448</v>
      </c>
      <c r="AH274" s="2">
        <v>0</v>
      </c>
      <c r="AI274" s="2">
        <v>167323</v>
      </c>
      <c r="AJ274" s="2">
        <v>753406</v>
      </c>
    </row>
    <row r="275" spans="1:36" x14ac:dyDescent="0.25">
      <c r="A275" s="2">
        <v>2164</v>
      </c>
      <c r="B275" s="2">
        <v>1</v>
      </c>
      <c r="C275" t="s">
        <v>276</v>
      </c>
      <c r="D275" s="2">
        <v>1232</v>
      </c>
      <c r="E275" s="2">
        <v>1343.6000000000001</v>
      </c>
      <c r="F275" s="2">
        <v>1696</v>
      </c>
      <c r="G275" s="2">
        <v>1847.6000000000001</v>
      </c>
      <c r="H275" s="2">
        <v>12133189</v>
      </c>
      <c r="I275" s="2">
        <v>0</v>
      </c>
      <c r="J275" s="2">
        <v>453574</v>
      </c>
      <c r="K275" s="2">
        <v>22320</v>
      </c>
      <c r="L275" s="2">
        <v>0</v>
      </c>
      <c r="M275" s="2">
        <v>0</v>
      </c>
      <c r="N275" s="2">
        <v>353254</v>
      </c>
      <c r="O275" s="2">
        <v>418177</v>
      </c>
      <c r="P275" s="2">
        <v>307315</v>
      </c>
      <c r="Q275" s="2">
        <v>24019</v>
      </c>
      <c r="R275" s="2">
        <v>41626</v>
      </c>
      <c r="S275" s="2">
        <v>0</v>
      </c>
      <c r="T275" s="2">
        <v>0</v>
      </c>
      <c r="U275" s="2">
        <v>0</v>
      </c>
      <c r="V275" s="2">
        <v>0</v>
      </c>
      <c r="W275" s="2">
        <v>554280</v>
      </c>
      <c r="X275" s="2">
        <v>0</v>
      </c>
      <c r="Y275" s="2">
        <v>0</v>
      </c>
      <c r="Z275" s="2">
        <v>56937</v>
      </c>
      <c r="AA275" s="2">
        <v>783382</v>
      </c>
      <c r="AB275" s="2">
        <v>15148073</v>
      </c>
      <c r="AC275" s="2">
        <v>0</v>
      </c>
      <c r="AD275" s="2">
        <v>98923</v>
      </c>
      <c r="AE275" s="2">
        <v>221857</v>
      </c>
      <c r="AF275" s="2">
        <v>30051</v>
      </c>
      <c r="AG275" s="2">
        <v>231902</v>
      </c>
      <c r="AH275" s="2">
        <v>0</v>
      </c>
      <c r="AI275" s="2">
        <v>565539</v>
      </c>
      <c r="AJ275" s="2">
        <v>1148272</v>
      </c>
    </row>
    <row r="276" spans="1:36" x14ac:dyDescent="0.25">
      <c r="A276" s="2">
        <v>2165</v>
      </c>
      <c r="B276" s="2">
        <v>1</v>
      </c>
      <c r="C276" t="s">
        <v>277</v>
      </c>
      <c r="D276" s="2">
        <v>887</v>
      </c>
      <c r="E276" s="2">
        <v>983</v>
      </c>
      <c r="F276" s="2">
        <v>941</v>
      </c>
      <c r="G276" s="2">
        <v>1030.8</v>
      </c>
      <c r="H276" s="2">
        <v>6769264</v>
      </c>
      <c r="I276" s="2">
        <v>0</v>
      </c>
      <c r="J276" s="2">
        <v>1031175</v>
      </c>
      <c r="K276" s="2">
        <v>0</v>
      </c>
      <c r="L276" s="2">
        <v>0</v>
      </c>
      <c r="M276" s="2">
        <v>0</v>
      </c>
      <c r="N276" s="2">
        <v>304404</v>
      </c>
      <c r="O276" s="2">
        <v>236576</v>
      </c>
      <c r="P276" s="2">
        <v>172658.75</v>
      </c>
      <c r="Q276" s="2">
        <v>13400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309240</v>
      </c>
      <c r="X276" s="2">
        <v>0</v>
      </c>
      <c r="Y276" s="2">
        <v>0</v>
      </c>
      <c r="Z276" s="2">
        <v>35554</v>
      </c>
      <c r="AA276" s="2">
        <v>437059</v>
      </c>
      <c r="AB276" s="2">
        <v>9309330.75</v>
      </c>
      <c r="AC276" s="2">
        <v>0</v>
      </c>
      <c r="AD276" s="2">
        <v>82446</v>
      </c>
      <c r="AE276" s="2">
        <v>153572</v>
      </c>
      <c r="AF276" s="2">
        <v>0</v>
      </c>
      <c r="AG276" s="2">
        <v>159407</v>
      </c>
      <c r="AH276" s="2">
        <v>0</v>
      </c>
      <c r="AI276" s="2">
        <v>388744</v>
      </c>
      <c r="AJ276" s="2">
        <v>784169</v>
      </c>
    </row>
    <row r="277" spans="1:36" x14ac:dyDescent="0.25">
      <c r="A277" s="2">
        <v>2167</v>
      </c>
      <c r="B277" s="2">
        <v>1</v>
      </c>
      <c r="C277" t="s">
        <v>278</v>
      </c>
      <c r="D277" s="2">
        <v>443</v>
      </c>
      <c r="E277" s="2">
        <v>481.40000000000003</v>
      </c>
      <c r="F277" s="2">
        <v>636</v>
      </c>
      <c r="G277" s="2">
        <v>695.8</v>
      </c>
      <c r="H277" s="2">
        <v>4569319</v>
      </c>
      <c r="I277" s="2">
        <v>0</v>
      </c>
      <c r="J277" s="2">
        <v>191704</v>
      </c>
      <c r="K277" s="2">
        <v>15482</v>
      </c>
      <c r="L277" s="2">
        <v>104171</v>
      </c>
      <c r="M277" s="2">
        <v>34442</v>
      </c>
      <c r="N277" s="2">
        <v>191398</v>
      </c>
      <c r="O277" s="2">
        <v>141906</v>
      </c>
      <c r="P277" s="2">
        <v>116546.25</v>
      </c>
      <c r="Q277" s="2">
        <v>9045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208740</v>
      </c>
      <c r="X277" s="2">
        <v>169260</v>
      </c>
      <c r="Y277" s="2">
        <v>14712</v>
      </c>
      <c r="Z277" s="2">
        <v>22069</v>
      </c>
      <c r="AA277" s="2">
        <v>295019</v>
      </c>
      <c r="AB277" s="2">
        <v>5914553.25</v>
      </c>
      <c r="AC277" s="2">
        <v>0</v>
      </c>
      <c r="AD277" s="2">
        <v>65980</v>
      </c>
      <c r="AE277" s="2">
        <v>85916</v>
      </c>
      <c r="AF277" s="2">
        <v>0</v>
      </c>
      <c r="AG277" s="2">
        <v>89180</v>
      </c>
      <c r="AH277" s="2">
        <v>61705</v>
      </c>
      <c r="AI277" s="2">
        <v>217482</v>
      </c>
      <c r="AJ277" s="2">
        <v>458558</v>
      </c>
    </row>
    <row r="278" spans="1:36" x14ac:dyDescent="0.25">
      <c r="A278" s="2">
        <v>2168</v>
      </c>
      <c r="B278" s="2">
        <v>1</v>
      </c>
      <c r="C278" t="s">
        <v>279</v>
      </c>
      <c r="D278" s="2">
        <v>802</v>
      </c>
      <c r="E278" s="2">
        <v>883.80000000000007</v>
      </c>
      <c r="F278" s="2">
        <v>863</v>
      </c>
      <c r="G278" s="2">
        <v>951</v>
      </c>
      <c r="H278" s="2">
        <v>6245217</v>
      </c>
      <c r="I278" s="2">
        <v>0</v>
      </c>
      <c r="J278" s="2">
        <v>282660</v>
      </c>
      <c r="K278" s="2">
        <v>15124</v>
      </c>
      <c r="L278" s="2">
        <v>4850</v>
      </c>
      <c r="M278" s="2">
        <v>0</v>
      </c>
      <c r="N278" s="2">
        <v>215547</v>
      </c>
      <c r="O278" s="2">
        <v>220055</v>
      </c>
      <c r="P278" s="2">
        <v>158803.75</v>
      </c>
      <c r="Q278" s="2">
        <v>12363</v>
      </c>
      <c r="R278" s="2">
        <v>9424</v>
      </c>
      <c r="S278" s="2">
        <v>0</v>
      </c>
      <c r="T278" s="2">
        <v>0</v>
      </c>
      <c r="U278" s="2">
        <v>0</v>
      </c>
      <c r="V278" s="2">
        <v>-6567</v>
      </c>
      <c r="W278" s="2">
        <v>285300</v>
      </c>
      <c r="X278" s="2">
        <v>0</v>
      </c>
      <c r="Y278" s="2">
        <v>0</v>
      </c>
      <c r="Z278" s="2">
        <v>28488</v>
      </c>
      <c r="AA278" s="2">
        <v>403224</v>
      </c>
      <c r="AB278" s="2">
        <v>7874488.75</v>
      </c>
      <c r="AC278" s="2">
        <v>0</v>
      </c>
      <c r="AD278" s="2">
        <v>114585</v>
      </c>
      <c r="AE278" s="2">
        <v>127901</v>
      </c>
      <c r="AF278" s="2">
        <v>7590</v>
      </c>
      <c r="AG278" s="2">
        <v>133169</v>
      </c>
      <c r="AH278" s="2">
        <v>0</v>
      </c>
      <c r="AI278" s="2">
        <v>324759</v>
      </c>
      <c r="AJ278" s="2">
        <v>708004</v>
      </c>
    </row>
    <row r="279" spans="1:36" x14ac:dyDescent="0.25">
      <c r="A279" s="2">
        <v>2169</v>
      </c>
      <c r="B279" s="2">
        <v>1</v>
      </c>
      <c r="C279" t="s">
        <v>280</v>
      </c>
      <c r="D279" s="2">
        <v>717</v>
      </c>
      <c r="E279" s="2">
        <v>785.8</v>
      </c>
      <c r="F279" s="2">
        <v>726</v>
      </c>
      <c r="G279" s="2">
        <v>795</v>
      </c>
      <c r="H279" s="2">
        <v>5220765</v>
      </c>
      <c r="I279" s="2">
        <v>0</v>
      </c>
      <c r="J279" s="2">
        <v>204856</v>
      </c>
      <c r="K279" s="2">
        <v>15305</v>
      </c>
      <c r="L279" s="2">
        <v>74333</v>
      </c>
      <c r="M279" s="2">
        <v>66573</v>
      </c>
      <c r="N279" s="2">
        <v>227924.27875005855</v>
      </c>
      <c r="O279" s="2">
        <v>192658</v>
      </c>
      <c r="P279" s="2">
        <v>107221.25</v>
      </c>
      <c r="Q279" s="2">
        <v>10335</v>
      </c>
      <c r="R279" s="2">
        <v>3037</v>
      </c>
      <c r="S279" s="2">
        <v>0</v>
      </c>
      <c r="T279" s="2">
        <v>0</v>
      </c>
      <c r="U279" s="2">
        <v>0</v>
      </c>
      <c r="V279" s="2">
        <v>0</v>
      </c>
      <c r="W279" s="2">
        <v>735924</v>
      </c>
      <c r="X279" s="2">
        <v>124241</v>
      </c>
      <c r="Y279" s="2">
        <v>8827</v>
      </c>
      <c r="Z279" s="2">
        <v>24407</v>
      </c>
      <c r="AA279" s="2">
        <v>337080</v>
      </c>
      <c r="AB279" s="2">
        <v>7229245.5287500583</v>
      </c>
      <c r="AC279" s="2">
        <v>0</v>
      </c>
      <c r="AD279" s="2">
        <v>133918</v>
      </c>
      <c r="AE279" s="2">
        <v>70640</v>
      </c>
      <c r="AF279" s="2">
        <v>2001</v>
      </c>
      <c r="AG279" s="2">
        <v>463718</v>
      </c>
      <c r="AH279" s="2">
        <v>0</v>
      </c>
      <c r="AI279" s="2">
        <v>222076</v>
      </c>
      <c r="AJ279" s="2">
        <v>892353</v>
      </c>
    </row>
    <row r="280" spans="1:36" x14ac:dyDescent="0.25">
      <c r="A280" s="2">
        <v>2170</v>
      </c>
      <c r="B280" s="2">
        <v>1</v>
      </c>
      <c r="C280" t="s">
        <v>281</v>
      </c>
      <c r="D280" s="2">
        <v>1385</v>
      </c>
      <c r="E280" s="2">
        <v>1523.1999999999998</v>
      </c>
      <c r="F280" s="2">
        <v>1091</v>
      </c>
      <c r="G280" s="2">
        <v>1198.9999999999998</v>
      </c>
      <c r="H280" s="2">
        <v>7873833</v>
      </c>
      <c r="I280" s="2">
        <v>158627</v>
      </c>
      <c r="J280" s="2">
        <v>925147</v>
      </c>
      <c r="K280" s="2">
        <v>14892</v>
      </c>
      <c r="L280" s="2">
        <v>0</v>
      </c>
      <c r="M280" s="2">
        <v>0</v>
      </c>
      <c r="N280" s="2">
        <v>343150.47900262836</v>
      </c>
      <c r="O280" s="2">
        <v>282328</v>
      </c>
      <c r="P280" s="2">
        <v>190533.75</v>
      </c>
      <c r="Q280" s="2">
        <v>15587</v>
      </c>
      <c r="R280" s="2">
        <v>75789</v>
      </c>
      <c r="S280" s="2">
        <v>0</v>
      </c>
      <c r="T280" s="2">
        <v>0</v>
      </c>
      <c r="U280" s="2">
        <v>0</v>
      </c>
      <c r="V280" s="2">
        <v>0</v>
      </c>
      <c r="W280" s="2">
        <v>482598</v>
      </c>
      <c r="X280" s="2">
        <v>290940</v>
      </c>
      <c r="Y280" s="2">
        <v>61423</v>
      </c>
      <c r="Z280" s="2">
        <v>32121</v>
      </c>
      <c r="AA280" s="2">
        <v>508376</v>
      </c>
      <c r="AB280" s="2">
        <v>10964405.229002628</v>
      </c>
      <c r="AC280" s="2">
        <v>0</v>
      </c>
      <c r="AD280" s="2">
        <v>118264</v>
      </c>
      <c r="AE280" s="2">
        <v>147225</v>
      </c>
      <c r="AF280" s="2">
        <v>58562</v>
      </c>
      <c r="AG280" s="2">
        <v>256041</v>
      </c>
      <c r="AH280" s="2">
        <v>106065</v>
      </c>
      <c r="AI280" s="2">
        <v>392821</v>
      </c>
      <c r="AJ280" s="2">
        <v>972913</v>
      </c>
    </row>
    <row r="281" spans="1:36" x14ac:dyDescent="0.25">
      <c r="A281" s="2">
        <v>2171</v>
      </c>
      <c r="B281" s="2">
        <v>1</v>
      </c>
      <c r="C281" t="s">
        <v>282</v>
      </c>
      <c r="D281" s="2">
        <v>252</v>
      </c>
      <c r="E281" s="2">
        <v>272</v>
      </c>
      <c r="F281" s="2">
        <v>232</v>
      </c>
      <c r="G281" s="2">
        <v>251.8</v>
      </c>
      <c r="H281" s="2">
        <v>1653571</v>
      </c>
      <c r="I281" s="2">
        <v>0</v>
      </c>
      <c r="J281" s="2">
        <v>64557</v>
      </c>
      <c r="K281" s="2">
        <v>17922</v>
      </c>
      <c r="L281" s="2">
        <v>101051</v>
      </c>
      <c r="M281" s="2">
        <v>257506</v>
      </c>
      <c r="N281" s="2">
        <v>140994</v>
      </c>
      <c r="O281" s="2">
        <v>55215</v>
      </c>
      <c r="P281" s="2">
        <v>12590</v>
      </c>
      <c r="Q281" s="2">
        <v>3273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968423</v>
      </c>
      <c r="X281" s="2">
        <v>0</v>
      </c>
      <c r="Y281" s="2">
        <v>11770</v>
      </c>
      <c r="Z281" s="2">
        <v>9344</v>
      </c>
      <c r="AA281" s="2">
        <v>106763</v>
      </c>
      <c r="AB281" s="2">
        <v>3402979</v>
      </c>
      <c r="AC281" s="2">
        <v>0</v>
      </c>
      <c r="AD281" s="2">
        <v>55215</v>
      </c>
      <c r="AE281" s="2">
        <v>12590</v>
      </c>
      <c r="AF281" s="2">
        <v>0</v>
      </c>
      <c r="AG281" s="2">
        <v>531607.4</v>
      </c>
      <c r="AH281" s="2">
        <v>0</v>
      </c>
      <c r="AI281" s="2">
        <v>106763</v>
      </c>
      <c r="AJ281" s="2">
        <v>706175.4</v>
      </c>
    </row>
    <row r="282" spans="1:36" x14ac:dyDescent="0.25">
      <c r="A282" s="2">
        <v>2172</v>
      </c>
      <c r="B282" s="2">
        <v>1</v>
      </c>
      <c r="C282" t="s">
        <v>283</v>
      </c>
      <c r="D282" s="2">
        <v>799</v>
      </c>
      <c r="E282" s="2">
        <v>881</v>
      </c>
      <c r="F282" s="2">
        <v>738</v>
      </c>
      <c r="G282" s="2">
        <v>814.4</v>
      </c>
      <c r="H282" s="2">
        <v>5348165</v>
      </c>
      <c r="I282" s="2">
        <v>0</v>
      </c>
      <c r="J282" s="2">
        <v>214057</v>
      </c>
      <c r="K282" s="2">
        <v>15273</v>
      </c>
      <c r="L282" s="2">
        <v>67193</v>
      </c>
      <c r="M282" s="2">
        <v>28754</v>
      </c>
      <c r="N282" s="2">
        <v>194749.09948863895</v>
      </c>
      <c r="O282" s="2">
        <v>183102</v>
      </c>
      <c r="P282" s="2">
        <v>123930</v>
      </c>
      <c r="Q282" s="2">
        <v>10587</v>
      </c>
      <c r="R282" s="2">
        <v>0</v>
      </c>
      <c r="S282" s="2">
        <v>0</v>
      </c>
      <c r="T282" s="2">
        <v>0</v>
      </c>
      <c r="U282" s="2">
        <v>0</v>
      </c>
      <c r="V282" s="2">
        <v>-1839</v>
      </c>
      <c r="W282" s="2">
        <v>485122</v>
      </c>
      <c r="X282" s="2">
        <v>195520</v>
      </c>
      <c r="Y282" s="2">
        <v>31999</v>
      </c>
      <c r="Z282" s="2">
        <v>22833</v>
      </c>
      <c r="AA282" s="2">
        <v>345306</v>
      </c>
      <c r="AB282" s="2">
        <v>7069231.0994886393</v>
      </c>
      <c r="AC282" s="2">
        <v>0</v>
      </c>
      <c r="AD282" s="2">
        <v>104718</v>
      </c>
      <c r="AE282" s="2">
        <v>117072</v>
      </c>
      <c r="AF282" s="2">
        <v>0</v>
      </c>
      <c r="AG282" s="2">
        <v>361235</v>
      </c>
      <c r="AH282" s="2">
        <v>71279</v>
      </c>
      <c r="AI282" s="2">
        <v>326197</v>
      </c>
      <c r="AJ282" s="2">
        <v>909222</v>
      </c>
    </row>
    <row r="283" spans="1:36" x14ac:dyDescent="0.25">
      <c r="A283" s="2">
        <v>2174</v>
      </c>
      <c r="B283" s="2">
        <v>1</v>
      </c>
      <c r="C283" t="s">
        <v>284</v>
      </c>
      <c r="D283" s="2">
        <v>1059</v>
      </c>
      <c r="E283" s="2">
        <v>1175.8</v>
      </c>
      <c r="F283" s="2">
        <v>923</v>
      </c>
      <c r="G283" s="2">
        <v>1031</v>
      </c>
      <c r="H283" s="2">
        <v>6770577</v>
      </c>
      <c r="I283" s="2">
        <v>61404</v>
      </c>
      <c r="J283" s="2">
        <v>680083</v>
      </c>
      <c r="K283" s="2">
        <v>15062</v>
      </c>
      <c r="L283" s="2">
        <v>0</v>
      </c>
      <c r="M283" s="2">
        <v>0</v>
      </c>
      <c r="N283" s="2">
        <v>327542.32019565563</v>
      </c>
      <c r="O283" s="2">
        <v>236638</v>
      </c>
      <c r="P283" s="2">
        <v>172692.5</v>
      </c>
      <c r="Q283" s="2">
        <v>13403</v>
      </c>
      <c r="R283" s="2">
        <v>0</v>
      </c>
      <c r="S283" s="2">
        <v>0</v>
      </c>
      <c r="T283" s="2">
        <v>0</v>
      </c>
      <c r="U283" s="2">
        <v>0</v>
      </c>
      <c r="V283" s="2">
        <v>-1904</v>
      </c>
      <c r="W283" s="2">
        <v>309300</v>
      </c>
      <c r="X283" s="2">
        <v>0</v>
      </c>
      <c r="Y283" s="2">
        <v>1471</v>
      </c>
      <c r="Z283" s="2">
        <v>33622</v>
      </c>
      <c r="AA283" s="2">
        <v>407245</v>
      </c>
      <c r="AB283" s="2">
        <v>9027135.8201956563</v>
      </c>
      <c r="AC283" s="2">
        <v>0</v>
      </c>
      <c r="AD283" s="2">
        <v>162359</v>
      </c>
      <c r="AE283" s="2">
        <v>172692.5</v>
      </c>
      <c r="AF283" s="2">
        <v>0</v>
      </c>
      <c r="AG283" s="2">
        <v>180858</v>
      </c>
      <c r="AH283" s="2">
        <v>0</v>
      </c>
      <c r="AI283" s="2">
        <v>407245</v>
      </c>
      <c r="AJ283" s="2">
        <v>923154.5</v>
      </c>
    </row>
    <row r="284" spans="1:36" x14ac:dyDescent="0.25">
      <c r="A284" s="2">
        <v>2176</v>
      </c>
      <c r="B284" s="2">
        <v>1</v>
      </c>
      <c r="C284" t="s">
        <v>285</v>
      </c>
      <c r="D284" s="2">
        <v>479</v>
      </c>
      <c r="E284" s="2">
        <v>540.6</v>
      </c>
      <c r="F284" s="2">
        <v>479</v>
      </c>
      <c r="G284" s="2">
        <v>540.6</v>
      </c>
      <c r="H284" s="2">
        <v>3550120</v>
      </c>
      <c r="I284" s="2">
        <v>0</v>
      </c>
      <c r="J284" s="2">
        <v>318159</v>
      </c>
      <c r="K284" s="2">
        <v>0</v>
      </c>
      <c r="L284" s="2">
        <v>128479</v>
      </c>
      <c r="M284" s="2">
        <v>532134</v>
      </c>
      <c r="N284" s="2">
        <v>233581</v>
      </c>
      <c r="O284" s="2">
        <v>130489</v>
      </c>
      <c r="P284" s="2">
        <v>37308.75</v>
      </c>
      <c r="Q284" s="2">
        <v>7028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1189320</v>
      </c>
      <c r="X284" s="2">
        <v>0</v>
      </c>
      <c r="Y284" s="2">
        <v>0</v>
      </c>
      <c r="Z284" s="2">
        <v>18022</v>
      </c>
      <c r="AA284" s="2">
        <v>229214</v>
      </c>
      <c r="AB284" s="2">
        <v>6373854.75</v>
      </c>
      <c r="AC284" s="2">
        <v>0</v>
      </c>
      <c r="AD284" s="2">
        <v>97775</v>
      </c>
      <c r="AE284" s="2">
        <v>27523</v>
      </c>
      <c r="AF284" s="2">
        <v>0</v>
      </c>
      <c r="AG284" s="2">
        <v>824216.2</v>
      </c>
      <c r="AH284" s="2">
        <v>0</v>
      </c>
      <c r="AI284" s="2">
        <v>169096</v>
      </c>
      <c r="AJ284" s="2">
        <v>1118610.2</v>
      </c>
    </row>
    <row r="285" spans="1:36" x14ac:dyDescent="0.25">
      <c r="A285" s="2">
        <v>2180</v>
      </c>
      <c r="B285" s="2">
        <v>1</v>
      </c>
      <c r="C285" t="s">
        <v>286</v>
      </c>
      <c r="D285" s="2">
        <v>690</v>
      </c>
      <c r="E285" s="2">
        <v>756.2</v>
      </c>
      <c r="F285" s="2">
        <v>740</v>
      </c>
      <c r="G285" s="2">
        <v>807.4</v>
      </c>
      <c r="H285" s="2">
        <v>5302196</v>
      </c>
      <c r="I285" s="2">
        <v>0</v>
      </c>
      <c r="J285" s="2">
        <v>414850</v>
      </c>
      <c r="K285" s="2">
        <v>0</v>
      </c>
      <c r="L285" s="2">
        <v>69819</v>
      </c>
      <c r="M285" s="2">
        <v>157951</v>
      </c>
      <c r="N285" s="2">
        <v>236997</v>
      </c>
      <c r="O285" s="2">
        <v>192063</v>
      </c>
      <c r="P285" s="2">
        <v>86660</v>
      </c>
      <c r="Q285" s="2">
        <v>10496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1179410</v>
      </c>
      <c r="X285" s="2">
        <v>0</v>
      </c>
      <c r="Y285" s="2">
        <v>17654</v>
      </c>
      <c r="Z285" s="2">
        <v>24531</v>
      </c>
      <c r="AA285" s="2">
        <v>342338</v>
      </c>
      <c r="AB285" s="2">
        <v>8034965</v>
      </c>
      <c r="AC285" s="2">
        <v>0</v>
      </c>
      <c r="AD285" s="2">
        <v>137249</v>
      </c>
      <c r="AE285" s="2">
        <v>55599</v>
      </c>
      <c r="AF285" s="2">
        <v>0</v>
      </c>
      <c r="AG285" s="2">
        <v>894132</v>
      </c>
      <c r="AH285" s="2">
        <v>0</v>
      </c>
      <c r="AI285" s="2">
        <v>219635</v>
      </c>
      <c r="AJ285" s="2">
        <v>1306615</v>
      </c>
    </row>
    <row r="286" spans="1:36" x14ac:dyDescent="0.25">
      <c r="A286" s="2">
        <v>2184</v>
      </c>
      <c r="B286" s="2">
        <v>1</v>
      </c>
      <c r="C286" t="s">
        <v>287</v>
      </c>
      <c r="D286" s="2">
        <v>1235</v>
      </c>
      <c r="E286" s="2">
        <v>1357.3999999999999</v>
      </c>
      <c r="F286" s="2">
        <v>1213</v>
      </c>
      <c r="G286" s="2">
        <v>1331.8</v>
      </c>
      <c r="H286" s="2">
        <v>8745931</v>
      </c>
      <c r="I286" s="2">
        <v>12281</v>
      </c>
      <c r="J286" s="2">
        <v>370325</v>
      </c>
      <c r="K286" s="2">
        <v>14814</v>
      </c>
      <c r="L286" s="2">
        <v>0</v>
      </c>
      <c r="M286" s="2">
        <v>0</v>
      </c>
      <c r="N286" s="2">
        <v>248490</v>
      </c>
      <c r="O286" s="2">
        <v>308213</v>
      </c>
      <c r="P286" s="2">
        <v>191090</v>
      </c>
      <c r="Q286" s="2">
        <v>17313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1016616</v>
      </c>
      <c r="X286" s="2">
        <v>0</v>
      </c>
      <c r="Y286" s="2">
        <v>27217</v>
      </c>
      <c r="Z286" s="2">
        <v>43979</v>
      </c>
      <c r="AA286" s="2">
        <v>564683</v>
      </c>
      <c r="AB286" s="2">
        <v>11560952</v>
      </c>
      <c r="AC286" s="2">
        <v>0</v>
      </c>
      <c r="AD286" s="2">
        <v>166937</v>
      </c>
      <c r="AE286" s="2">
        <v>123246</v>
      </c>
      <c r="AF286" s="2">
        <v>0</v>
      </c>
      <c r="AG286" s="2">
        <v>548915</v>
      </c>
      <c r="AH286" s="2">
        <v>0</v>
      </c>
      <c r="AI286" s="2">
        <v>364201</v>
      </c>
      <c r="AJ286" s="2">
        <v>1203299</v>
      </c>
    </row>
    <row r="287" spans="1:36" x14ac:dyDescent="0.25">
      <c r="A287" s="2">
        <v>2190</v>
      </c>
      <c r="B287" s="2">
        <v>1</v>
      </c>
      <c r="C287" t="s">
        <v>288</v>
      </c>
      <c r="D287" s="2">
        <v>1038</v>
      </c>
      <c r="E287" s="2">
        <v>1138.2</v>
      </c>
      <c r="F287" s="2">
        <v>695</v>
      </c>
      <c r="G287" s="2">
        <v>766.6</v>
      </c>
      <c r="H287" s="2">
        <v>5034262</v>
      </c>
      <c r="I287" s="2">
        <v>0</v>
      </c>
      <c r="J287" s="2">
        <v>340750</v>
      </c>
      <c r="K287" s="2">
        <v>15387</v>
      </c>
      <c r="L287" s="2">
        <v>84014</v>
      </c>
      <c r="M287" s="2">
        <v>111572</v>
      </c>
      <c r="N287" s="2">
        <v>209992</v>
      </c>
      <c r="O287" s="2">
        <v>184580</v>
      </c>
      <c r="P287" s="2">
        <v>85617.5</v>
      </c>
      <c r="Q287" s="2">
        <v>9966</v>
      </c>
      <c r="R287" s="2">
        <v>0</v>
      </c>
      <c r="S287" s="2">
        <v>0</v>
      </c>
      <c r="T287" s="2">
        <v>0</v>
      </c>
      <c r="U287" s="2">
        <v>33388</v>
      </c>
      <c r="V287" s="2">
        <v>0</v>
      </c>
      <c r="W287" s="2">
        <v>1055440</v>
      </c>
      <c r="X287" s="2">
        <v>113172</v>
      </c>
      <c r="Y287" s="2">
        <v>0</v>
      </c>
      <c r="Z287" s="2">
        <v>23125</v>
      </c>
      <c r="AA287" s="2">
        <v>325038</v>
      </c>
      <c r="AB287" s="2">
        <v>7513131.5</v>
      </c>
      <c r="AC287" s="2">
        <v>0</v>
      </c>
      <c r="AD287" s="2">
        <v>168734</v>
      </c>
      <c r="AE287" s="2">
        <v>57450</v>
      </c>
      <c r="AF287" s="2">
        <v>0</v>
      </c>
      <c r="AG287" s="2">
        <v>798878</v>
      </c>
      <c r="AH287" s="2">
        <v>0</v>
      </c>
      <c r="AI287" s="2">
        <v>218102</v>
      </c>
      <c r="AJ287" s="2">
        <v>1243164</v>
      </c>
    </row>
    <row r="288" spans="1:36" x14ac:dyDescent="0.25">
      <c r="A288" s="2">
        <v>2198</v>
      </c>
      <c r="B288" s="2">
        <v>1</v>
      </c>
      <c r="C288" t="s">
        <v>289</v>
      </c>
      <c r="D288" s="2">
        <v>692</v>
      </c>
      <c r="E288" s="2">
        <v>760.6</v>
      </c>
      <c r="F288" s="2">
        <v>610</v>
      </c>
      <c r="G288" s="2">
        <v>668</v>
      </c>
      <c r="H288" s="2">
        <v>4386756</v>
      </c>
      <c r="I288" s="2">
        <v>0</v>
      </c>
      <c r="J288" s="2">
        <v>152875</v>
      </c>
      <c r="K288" s="2">
        <v>0</v>
      </c>
      <c r="L288" s="2">
        <v>110532</v>
      </c>
      <c r="M288" s="2">
        <v>95276</v>
      </c>
      <c r="N288" s="2">
        <v>164015.0774645558</v>
      </c>
      <c r="O288" s="2">
        <v>157527</v>
      </c>
      <c r="P288" s="2">
        <v>95813.75</v>
      </c>
      <c r="Q288" s="2">
        <v>8684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510546</v>
      </c>
      <c r="X288" s="2">
        <v>0</v>
      </c>
      <c r="Y288" s="2">
        <v>19126</v>
      </c>
      <c r="Z288" s="2">
        <v>18798</v>
      </c>
      <c r="AA288" s="2">
        <v>283232</v>
      </c>
      <c r="AB288" s="2">
        <v>6003180.8274645554</v>
      </c>
      <c r="AC288" s="2">
        <v>0</v>
      </c>
      <c r="AD288" s="2">
        <v>88864</v>
      </c>
      <c r="AE288" s="2">
        <v>74375</v>
      </c>
      <c r="AF288" s="2">
        <v>0</v>
      </c>
      <c r="AG288" s="2">
        <v>331542</v>
      </c>
      <c r="AH288" s="2">
        <v>0</v>
      </c>
      <c r="AI288" s="2">
        <v>219856</v>
      </c>
      <c r="AJ288" s="2">
        <v>714637</v>
      </c>
    </row>
    <row r="289" spans="1:36" x14ac:dyDescent="0.25">
      <c r="A289" s="2">
        <v>2215</v>
      </c>
      <c r="B289" s="2">
        <v>1</v>
      </c>
      <c r="C289" t="s">
        <v>290</v>
      </c>
      <c r="D289" s="2">
        <v>332</v>
      </c>
      <c r="E289" s="2">
        <v>372.79999999999995</v>
      </c>
      <c r="F289" s="2">
        <v>258</v>
      </c>
      <c r="G289" s="2">
        <v>290.59999999999997</v>
      </c>
      <c r="H289" s="2">
        <v>1908370</v>
      </c>
      <c r="I289" s="2">
        <v>0</v>
      </c>
      <c r="J289" s="2">
        <v>176923</v>
      </c>
      <c r="K289" s="2">
        <v>0</v>
      </c>
      <c r="L289" s="2">
        <v>110232</v>
      </c>
      <c r="M289" s="2">
        <v>214594</v>
      </c>
      <c r="N289" s="2">
        <v>114458</v>
      </c>
      <c r="O289" s="2">
        <v>67224</v>
      </c>
      <c r="P289" s="2">
        <v>25117.5</v>
      </c>
      <c r="Q289" s="2">
        <v>3778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541661</v>
      </c>
      <c r="X289" s="2">
        <v>0</v>
      </c>
      <c r="Y289" s="2">
        <v>21332</v>
      </c>
      <c r="Z289" s="2">
        <v>10606</v>
      </c>
      <c r="AA289" s="2">
        <v>123214</v>
      </c>
      <c r="AB289" s="2">
        <v>3317509.5</v>
      </c>
      <c r="AC289" s="2">
        <v>0</v>
      </c>
      <c r="AD289" s="2">
        <v>43661</v>
      </c>
      <c r="AE289" s="2">
        <v>10992</v>
      </c>
      <c r="AF289" s="2">
        <v>0</v>
      </c>
      <c r="AG289" s="2">
        <v>327498</v>
      </c>
      <c r="AH289" s="2">
        <v>0</v>
      </c>
      <c r="AI289" s="2">
        <v>53920</v>
      </c>
      <c r="AJ289" s="2">
        <v>436071</v>
      </c>
    </row>
    <row r="290" spans="1:36" x14ac:dyDescent="0.25">
      <c r="A290" s="2">
        <v>2310</v>
      </c>
      <c r="B290" s="2">
        <v>1</v>
      </c>
      <c r="C290" t="s">
        <v>291</v>
      </c>
      <c r="D290" s="2">
        <v>1222</v>
      </c>
      <c r="E290" s="2">
        <v>1341</v>
      </c>
      <c r="F290" s="2">
        <v>1119</v>
      </c>
      <c r="G290" s="2">
        <v>1236.8</v>
      </c>
      <c r="H290" s="2">
        <v>8122066</v>
      </c>
      <c r="I290" s="2">
        <v>89036</v>
      </c>
      <c r="J290" s="2">
        <v>664581</v>
      </c>
      <c r="K290" s="2">
        <v>97972</v>
      </c>
      <c r="L290" s="2">
        <v>0</v>
      </c>
      <c r="M290" s="2">
        <v>3155</v>
      </c>
      <c r="N290" s="2">
        <v>226999</v>
      </c>
      <c r="O290" s="2">
        <v>254142</v>
      </c>
      <c r="P290" s="2">
        <v>206830</v>
      </c>
      <c r="Q290" s="2">
        <v>16078</v>
      </c>
      <c r="R290" s="2">
        <v>6444</v>
      </c>
      <c r="S290" s="2">
        <v>0</v>
      </c>
      <c r="T290" s="2">
        <v>0</v>
      </c>
      <c r="U290" s="2">
        <v>0</v>
      </c>
      <c r="V290" s="2">
        <v>-7880</v>
      </c>
      <c r="W290" s="2">
        <v>371040</v>
      </c>
      <c r="X290" s="2">
        <v>0</v>
      </c>
      <c r="Y290" s="2">
        <v>19126</v>
      </c>
      <c r="Z290" s="2">
        <v>38189</v>
      </c>
      <c r="AA290" s="2">
        <v>524403</v>
      </c>
      <c r="AB290" s="2">
        <v>10632181</v>
      </c>
      <c r="AC290" s="2">
        <v>0</v>
      </c>
      <c r="AD290" s="2">
        <v>110838</v>
      </c>
      <c r="AE290" s="2">
        <v>143132</v>
      </c>
      <c r="AF290" s="2">
        <v>4459</v>
      </c>
      <c r="AG290" s="2">
        <v>148809</v>
      </c>
      <c r="AH290" s="2">
        <v>0</v>
      </c>
      <c r="AI290" s="2">
        <v>362900</v>
      </c>
      <c r="AJ290" s="2">
        <v>770138</v>
      </c>
    </row>
    <row r="291" spans="1:36" x14ac:dyDescent="0.25">
      <c r="A291" s="2">
        <v>2311</v>
      </c>
      <c r="B291" s="2">
        <v>1</v>
      </c>
      <c r="C291" t="s">
        <v>292</v>
      </c>
      <c r="D291" s="2">
        <v>316</v>
      </c>
      <c r="E291" s="2">
        <v>345.19999999999993</v>
      </c>
      <c r="F291" s="2">
        <v>383</v>
      </c>
      <c r="G291" s="2">
        <v>421.40000000000003</v>
      </c>
      <c r="H291" s="2">
        <v>2767334</v>
      </c>
      <c r="I291" s="2">
        <v>0</v>
      </c>
      <c r="J291" s="2">
        <v>392076</v>
      </c>
      <c r="K291" s="2">
        <v>0</v>
      </c>
      <c r="L291" s="2">
        <v>128614</v>
      </c>
      <c r="M291" s="2">
        <v>142721</v>
      </c>
      <c r="N291" s="2">
        <v>184502</v>
      </c>
      <c r="O291" s="2">
        <v>86572</v>
      </c>
      <c r="P291" s="2">
        <v>62631.25</v>
      </c>
      <c r="Q291" s="2">
        <v>5478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279848</v>
      </c>
      <c r="X291" s="2">
        <v>77981</v>
      </c>
      <c r="Y291" s="2">
        <v>105559</v>
      </c>
      <c r="Z291" s="2">
        <v>14576</v>
      </c>
      <c r="AA291" s="2">
        <v>178674</v>
      </c>
      <c r="AB291" s="2">
        <v>4348585.25</v>
      </c>
      <c r="AC291" s="2">
        <v>0</v>
      </c>
      <c r="AD291" s="2">
        <v>86572</v>
      </c>
      <c r="AE291" s="2">
        <v>62631.25</v>
      </c>
      <c r="AF291" s="2">
        <v>0</v>
      </c>
      <c r="AG291" s="2">
        <v>270644.7</v>
      </c>
      <c r="AH291" s="2">
        <v>0</v>
      </c>
      <c r="AI291" s="2">
        <v>178674</v>
      </c>
      <c r="AJ291" s="2">
        <v>598521.94999999995</v>
      </c>
    </row>
    <row r="292" spans="1:36" x14ac:dyDescent="0.25">
      <c r="A292" s="2">
        <v>2342</v>
      </c>
      <c r="B292" s="2">
        <v>1</v>
      </c>
      <c r="C292" t="s">
        <v>293</v>
      </c>
      <c r="D292" s="2">
        <v>835</v>
      </c>
      <c r="E292" s="2">
        <v>916.6</v>
      </c>
      <c r="F292" s="2">
        <v>778</v>
      </c>
      <c r="G292" s="2">
        <v>852.59999999999991</v>
      </c>
      <c r="H292" s="2">
        <v>5599024</v>
      </c>
      <c r="I292" s="2">
        <v>0</v>
      </c>
      <c r="J292" s="2">
        <v>342762</v>
      </c>
      <c r="K292" s="2">
        <v>15224</v>
      </c>
      <c r="L292" s="2">
        <v>51889</v>
      </c>
      <c r="M292" s="2">
        <v>87335</v>
      </c>
      <c r="N292" s="2">
        <v>302691.82159251184</v>
      </c>
      <c r="O292" s="2">
        <v>193680</v>
      </c>
      <c r="P292" s="2">
        <v>73571.25</v>
      </c>
      <c r="Q292" s="2">
        <v>11084</v>
      </c>
      <c r="R292" s="2">
        <v>13377</v>
      </c>
      <c r="S292" s="2">
        <v>0</v>
      </c>
      <c r="T292" s="2">
        <v>0</v>
      </c>
      <c r="U292" s="2">
        <v>0</v>
      </c>
      <c r="V292" s="2">
        <v>0</v>
      </c>
      <c r="W292" s="2">
        <v>1578163</v>
      </c>
      <c r="X292" s="2">
        <v>0</v>
      </c>
      <c r="Y292" s="2">
        <v>0</v>
      </c>
      <c r="Z292" s="2">
        <v>28115</v>
      </c>
      <c r="AA292" s="2">
        <v>361502</v>
      </c>
      <c r="AB292" s="2">
        <v>8658418.0715925116</v>
      </c>
      <c r="AC292" s="2">
        <v>0</v>
      </c>
      <c r="AD292" s="2">
        <v>134015</v>
      </c>
      <c r="AE292" s="2">
        <v>46302</v>
      </c>
      <c r="AF292" s="2">
        <v>8419</v>
      </c>
      <c r="AG292" s="2">
        <v>1270306</v>
      </c>
      <c r="AH292" s="2">
        <v>0</v>
      </c>
      <c r="AI292" s="2">
        <v>227510</v>
      </c>
      <c r="AJ292" s="2">
        <v>1686552</v>
      </c>
    </row>
    <row r="293" spans="1:36" x14ac:dyDescent="0.25">
      <c r="A293" s="2">
        <v>2358</v>
      </c>
      <c r="B293" s="2">
        <v>1</v>
      </c>
      <c r="C293" t="s">
        <v>294</v>
      </c>
      <c r="D293" s="2">
        <v>235</v>
      </c>
      <c r="E293" s="2">
        <v>262</v>
      </c>
      <c r="F293" s="2">
        <v>191</v>
      </c>
      <c r="G293" s="2">
        <v>211.6</v>
      </c>
      <c r="H293" s="2">
        <v>1389577</v>
      </c>
      <c r="I293" s="2">
        <v>0</v>
      </c>
      <c r="J293" s="2">
        <v>156254</v>
      </c>
      <c r="K293" s="2">
        <v>0</v>
      </c>
      <c r="L293" s="2">
        <v>89738</v>
      </c>
      <c r="M293" s="2">
        <v>460991</v>
      </c>
      <c r="N293" s="2">
        <v>118275</v>
      </c>
      <c r="O293" s="2">
        <v>49952</v>
      </c>
      <c r="P293" s="2">
        <v>10580</v>
      </c>
      <c r="Q293" s="2">
        <v>2751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587402</v>
      </c>
      <c r="X293" s="2">
        <v>0</v>
      </c>
      <c r="Y293" s="2">
        <v>0</v>
      </c>
      <c r="Z293" s="2">
        <v>8770</v>
      </c>
      <c r="AA293" s="2">
        <v>89718</v>
      </c>
      <c r="AB293" s="2">
        <v>2964008</v>
      </c>
      <c r="AC293" s="2">
        <v>0</v>
      </c>
      <c r="AD293" s="2">
        <v>30155</v>
      </c>
      <c r="AE293" s="2">
        <v>6878</v>
      </c>
      <c r="AF293" s="2">
        <v>0</v>
      </c>
      <c r="AG293" s="2">
        <v>513780</v>
      </c>
      <c r="AH293" s="2">
        <v>0</v>
      </c>
      <c r="AI293" s="2">
        <v>58325</v>
      </c>
      <c r="AJ293" s="2">
        <v>609138</v>
      </c>
    </row>
    <row r="294" spans="1:36" x14ac:dyDescent="0.25">
      <c r="A294" s="2">
        <v>2364</v>
      </c>
      <c r="B294" s="2">
        <v>1</v>
      </c>
      <c r="C294" t="s">
        <v>295</v>
      </c>
      <c r="D294" s="2">
        <v>635</v>
      </c>
      <c r="E294" s="2">
        <v>700.2</v>
      </c>
      <c r="F294" s="2">
        <v>613</v>
      </c>
      <c r="G294" s="2">
        <v>674.8</v>
      </c>
      <c r="H294" s="2">
        <v>4431412</v>
      </c>
      <c r="I294" s="2">
        <v>30702</v>
      </c>
      <c r="J294" s="2">
        <v>243067</v>
      </c>
      <c r="K294" s="2">
        <v>15541</v>
      </c>
      <c r="L294" s="2">
        <v>109057</v>
      </c>
      <c r="M294" s="2">
        <v>144031</v>
      </c>
      <c r="N294" s="2">
        <v>215126</v>
      </c>
      <c r="O294" s="2">
        <v>154879</v>
      </c>
      <c r="P294" s="2">
        <v>103771.25</v>
      </c>
      <c r="Q294" s="2">
        <v>8772</v>
      </c>
      <c r="R294" s="2">
        <v>34982</v>
      </c>
      <c r="S294" s="2">
        <v>0</v>
      </c>
      <c r="T294" s="2">
        <v>0</v>
      </c>
      <c r="U294" s="2">
        <v>0</v>
      </c>
      <c r="V294" s="2">
        <v>0</v>
      </c>
      <c r="W294" s="2">
        <v>346064</v>
      </c>
      <c r="X294" s="2">
        <v>0</v>
      </c>
      <c r="Y294" s="2">
        <v>17654</v>
      </c>
      <c r="Z294" s="2">
        <v>22399</v>
      </c>
      <c r="AA294" s="2">
        <v>286115</v>
      </c>
      <c r="AB294" s="2">
        <v>6163572.25</v>
      </c>
      <c r="AC294" s="2">
        <v>0</v>
      </c>
      <c r="AD294" s="2">
        <v>75756</v>
      </c>
      <c r="AE294" s="2">
        <v>75169</v>
      </c>
      <c r="AF294" s="2">
        <v>25340</v>
      </c>
      <c r="AG294" s="2">
        <v>189024</v>
      </c>
      <c r="AH294" s="2">
        <v>0</v>
      </c>
      <c r="AI294" s="2">
        <v>207255</v>
      </c>
      <c r="AJ294" s="2">
        <v>572544</v>
      </c>
    </row>
    <row r="295" spans="1:36" x14ac:dyDescent="0.25">
      <c r="A295" s="2">
        <v>2365</v>
      </c>
      <c r="B295" s="2">
        <v>1</v>
      </c>
      <c r="C295" t="s">
        <v>296</v>
      </c>
      <c r="D295" s="2">
        <v>888</v>
      </c>
      <c r="E295" s="2">
        <v>970.2</v>
      </c>
      <c r="F295" s="2">
        <v>694</v>
      </c>
      <c r="G295" s="2">
        <v>757.59999999999991</v>
      </c>
      <c r="H295" s="2">
        <v>4975159</v>
      </c>
      <c r="I295" s="2">
        <v>48100</v>
      </c>
      <c r="J295" s="2">
        <v>492533</v>
      </c>
      <c r="K295" s="2">
        <v>28649</v>
      </c>
      <c r="L295" s="2">
        <v>86892</v>
      </c>
      <c r="M295" s="2">
        <v>191629</v>
      </c>
      <c r="N295" s="2">
        <v>236027.26161981071</v>
      </c>
      <c r="O295" s="2">
        <v>179061</v>
      </c>
      <c r="P295" s="2">
        <v>113518.75</v>
      </c>
      <c r="Q295" s="2">
        <v>9849</v>
      </c>
      <c r="R295" s="2">
        <v>29092</v>
      </c>
      <c r="S295" s="2">
        <v>0</v>
      </c>
      <c r="T295" s="2">
        <v>0</v>
      </c>
      <c r="U295" s="2">
        <v>0</v>
      </c>
      <c r="V295" s="2">
        <v>0</v>
      </c>
      <c r="W295" s="2">
        <v>456302</v>
      </c>
      <c r="X295" s="2">
        <v>197340</v>
      </c>
      <c r="Y295" s="2">
        <v>17287</v>
      </c>
      <c r="Z295" s="2">
        <v>24270</v>
      </c>
      <c r="AA295" s="2">
        <v>321222</v>
      </c>
      <c r="AB295" s="2">
        <v>7209591.0116198109</v>
      </c>
      <c r="AC295" s="2">
        <v>0</v>
      </c>
      <c r="AD295" s="2">
        <v>174443</v>
      </c>
      <c r="AE295" s="2">
        <v>82215</v>
      </c>
      <c r="AF295" s="2">
        <v>21070</v>
      </c>
      <c r="AG295" s="2">
        <v>261265</v>
      </c>
      <c r="AH295" s="2">
        <v>71942</v>
      </c>
      <c r="AI295" s="2">
        <v>232643</v>
      </c>
      <c r="AJ295" s="2">
        <v>771636</v>
      </c>
    </row>
    <row r="296" spans="1:36" x14ac:dyDescent="0.25">
      <c r="A296" s="2">
        <v>2396</v>
      </c>
      <c r="B296" s="2">
        <v>1</v>
      </c>
      <c r="C296" t="s">
        <v>297</v>
      </c>
      <c r="D296" s="2">
        <v>809</v>
      </c>
      <c r="E296" s="2">
        <v>890.19999999999993</v>
      </c>
      <c r="F296" s="2">
        <v>804</v>
      </c>
      <c r="G296" s="2">
        <v>879.4</v>
      </c>
      <c r="H296" s="2">
        <v>5775020</v>
      </c>
      <c r="I296" s="2">
        <v>0</v>
      </c>
      <c r="J296" s="2">
        <v>502125</v>
      </c>
      <c r="K296" s="2">
        <v>15191</v>
      </c>
      <c r="L296" s="2">
        <v>40165</v>
      </c>
      <c r="M296" s="2">
        <v>112927.12</v>
      </c>
      <c r="N296" s="2">
        <v>249269</v>
      </c>
      <c r="O296" s="2">
        <v>196049</v>
      </c>
      <c r="P296" s="2">
        <v>124296.25</v>
      </c>
      <c r="Q296" s="2">
        <v>11432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707609</v>
      </c>
      <c r="X296" s="2">
        <v>0</v>
      </c>
      <c r="Y296" s="2">
        <v>12873</v>
      </c>
      <c r="Z296" s="2">
        <v>31476</v>
      </c>
      <c r="AA296" s="2">
        <v>372866</v>
      </c>
      <c r="AB296" s="2">
        <v>8151298.3700000001</v>
      </c>
      <c r="AC296" s="2">
        <v>0</v>
      </c>
      <c r="AD296" s="2">
        <v>135753</v>
      </c>
      <c r="AE296" s="2">
        <v>103737</v>
      </c>
      <c r="AF296" s="2">
        <v>0</v>
      </c>
      <c r="AG296" s="2">
        <v>504482</v>
      </c>
      <c r="AH296" s="2">
        <v>0</v>
      </c>
      <c r="AI296" s="2">
        <v>311191</v>
      </c>
      <c r="AJ296" s="2">
        <v>1055163</v>
      </c>
    </row>
    <row r="297" spans="1:36" x14ac:dyDescent="0.25">
      <c r="A297" s="2">
        <v>2397</v>
      </c>
      <c r="B297" s="2">
        <v>1</v>
      </c>
      <c r="C297" t="s">
        <v>298</v>
      </c>
      <c r="D297" s="2">
        <v>964</v>
      </c>
      <c r="E297" s="2">
        <v>1071.4000000000001</v>
      </c>
      <c r="F297" s="2">
        <v>927</v>
      </c>
      <c r="G297" s="2">
        <v>1020.4</v>
      </c>
      <c r="H297" s="2">
        <v>6700967</v>
      </c>
      <c r="I297" s="2">
        <v>73685</v>
      </c>
      <c r="J297" s="2">
        <v>343743</v>
      </c>
      <c r="K297" s="2">
        <v>46076</v>
      </c>
      <c r="L297" s="2">
        <v>0</v>
      </c>
      <c r="M297" s="2">
        <v>0</v>
      </c>
      <c r="N297" s="2">
        <v>176882</v>
      </c>
      <c r="O297" s="2">
        <v>237799</v>
      </c>
      <c r="P297" s="2">
        <v>154830</v>
      </c>
      <c r="Q297" s="2">
        <v>13265</v>
      </c>
      <c r="R297" s="2">
        <v>14347</v>
      </c>
      <c r="S297" s="2">
        <v>0</v>
      </c>
      <c r="T297" s="2">
        <v>0</v>
      </c>
      <c r="U297" s="2">
        <v>0</v>
      </c>
      <c r="V297" s="2">
        <v>0</v>
      </c>
      <c r="W297" s="2">
        <v>602128</v>
      </c>
      <c r="X297" s="2">
        <v>0</v>
      </c>
      <c r="Y297" s="2">
        <v>120271</v>
      </c>
      <c r="Z297" s="2">
        <v>30609</v>
      </c>
      <c r="AA297" s="2">
        <v>432650</v>
      </c>
      <c r="AB297" s="2">
        <v>8947252</v>
      </c>
      <c r="AC297" s="2">
        <v>0</v>
      </c>
      <c r="AD297" s="2">
        <v>106665</v>
      </c>
      <c r="AE297" s="2">
        <v>154830</v>
      </c>
      <c r="AF297" s="2">
        <v>14347</v>
      </c>
      <c r="AG297" s="2">
        <v>483272</v>
      </c>
      <c r="AH297" s="2">
        <v>0</v>
      </c>
      <c r="AI297" s="2">
        <v>432650</v>
      </c>
      <c r="AJ297" s="2">
        <v>1191764</v>
      </c>
    </row>
    <row r="298" spans="1:36" x14ac:dyDescent="0.25">
      <c r="A298" s="2">
        <v>2448</v>
      </c>
      <c r="B298" s="2">
        <v>1</v>
      </c>
      <c r="C298" t="s">
        <v>299</v>
      </c>
      <c r="D298" s="2">
        <v>657</v>
      </c>
      <c r="E298" s="2">
        <v>722.00000000000011</v>
      </c>
      <c r="F298" s="2">
        <v>710</v>
      </c>
      <c r="G298" s="2">
        <v>780.4</v>
      </c>
      <c r="H298" s="2">
        <v>5124887</v>
      </c>
      <c r="I298" s="2">
        <v>0</v>
      </c>
      <c r="J298" s="2">
        <v>403454</v>
      </c>
      <c r="K298" s="2">
        <v>15314</v>
      </c>
      <c r="L298" s="2">
        <v>79424</v>
      </c>
      <c r="M298" s="2">
        <v>105134</v>
      </c>
      <c r="N298" s="2">
        <v>219478</v>
      </c>
      <c r="O298" s="2">
        <v>187665</v>
      </c>
      <c r="P298" s="2">
        <v>103010</v>
      </c>
      <c r="Q298" s="2">
        <v>10145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768639</v>
      </c>
      <c r="X298" s="2">
        <v>0</v>
      </c>
      <c r="Y298" s="2">
        <v>22436</v>
      </c>
      <c r="Z298" s="2">
        <v>24456</v>
      </c>
      <c r="AA298" s="2">
        <v>330890</v>
      </c>
      <c r="AB298" s="2">
        <v>7394932</v>
      </c>
      <c r="AC298" s="2">
        <v>0</v>
      </c>
      <c r="AD298" s="2">
        <v>146395</v>
      </c>
      <c r="AE298" s="2">
        <v>93773</v>
      </c>
      <c r="AF298" s="2">
        <v>0</v>
      </c>
      <c r="AG298" s="2">
        <v>542646.92000000004</v>
      </c>
      <c r="AH298" s="2">
        <v>0</v>
      </c>
      <c r="AI298" s="2">
        <v>301218</v>
      </c>
      <c r="AJ298" s="2">
        <v>1084032.92</v>
      </c>
    </row>
    <row r="299" spans="1:36" x14ac:dyDescent="0.25">
      <c r="A299" s="2">
        <v>2527</v>
      </c>
      <c r="B299" s="2">
        <v>1</v>
      </c>
      <c r="C299" t="s">
        <v>300</v>
      </c>
      <c r="D299" s="2">
        <v>217</v>
      </c>
      <c r="E299" s="2">
        <v>239.39999999999998</v>
      </c>
      <c r="F299" s="2">
        <v>207</v>
      </c>
      <c r="G299" s="2">
        <v>229.4</v>
      </c>
      <c r="H299" s="2">
        <v>1506470</v>
      </c>
      <c r="I299" s="2">
        <v>0</v>
      </c>
      <c r="J299" s="2">
        <v>69312</v>
      </c>
      <c r="K299" s="2">
        <v>0</v>
      </c>
      <c r="L299" s="2">
        <v>94973</v>
      </c>
      <c r="M299" s="2">
        <v>209167</v>
      </c>
      <c r="N299" s="2">
        <v>112732.74690609938</v>
      </c>
      <c r="O299" s="2">
        <v>54559</v>
      </c>
      <c r="P299" s="2">
        <v>26555</v>
      </c>
      <c r="Q299" s="2">
        <v>2982</v>
      </c>
      <c r="R299" s="2">
        <v>8219</v>
      </c>
      <c r="S299" s="2">
        <v>0</v>
      </c>
      <c r="T299" s="2">
        <v>0</v>
      </c>
      <c r="U299" s="2">
        <v>0</v>
      </c>
      <c r="V299" s="2">
        <v>0</v>
      </c>
      <c r="W299" s="2">
        <v>289595</v>
      </c>
      <c r="X299" s="2">
        <v>0</v>
      </c>
      <c r="Y299" s="2">
        <v>0</v>
      </c>
      <c r="Z299" s="2">
        <v>7346</v>
      </c>
      <c r="AA299" s="2">
        <v>97266</v>
      </c>
      <c r="AB299" s="2">
        <v>2479176.7469060994</v>
      </c>
      <c r="AC299" s="2">
        <v>0</v>
      </c>
      <c r="AD299" s="2">
        <v>41204</v>
      </c>
      <c r="AE299" s="2">
        <v>12162</v>
      </c>
      <c r="AF299" s="2">
        <v>3764</v>
      </c>
      <c r="AG299" s="2">
        <v>159421</v>
      </c>
      <c r="AH299" s="2">
        <v>0</v>
      </c>
      <c r="AI299" s="2">
        <v>44547</v>
      </c>
      <c r="AJ299" s="2">
        <v>261098</v>
      </c>
    </row>
    <row r="300" spans="1:36" x14ac:dyDescent="0.25">
      <c r="A300" s="2">
        <v>2534</v>
      </c>
      <c r="B300" s="2">
        <v>1</v>
      </c>
      <c r="C300" t="s">
        <v>301</v>
      </c>
      <c r="D300" s="2">
        <v>625</v>
      </c>
      <c r="E300" s="2">
        <v>689.6</v>
      </c>
      <c r="F300" s="2">
        <v>639</v>
      </c>
      <c r="G300" s="2">
        <v>703.19999999999993</v>
      </c>
      <c r="H300" s="2">
        <v>4617914</v>
      </c>
      <c r="I300" s="2">
        <v>0</v>
      </c>
      <c r="J300" s="2">
        <v>439982</v>
      </c>
      <c r="K300" s="2">
        <v>15469</v>
      </c>
      <c r="L300" s="2">
        <v>102330</v>
      </c>
      <c r="M300" s="2">
        <v>12139</v>
      </c>
      <c r="N300" s="2">
        <v>209698.37582264579</v>
      </c>
      <c r="O300" s="2">
        <v>168053</v>
      </c>
      <c r="P300" s="2">
        <v>117786.25</v>
      </c>
      <c r="Q300" s="2">
        <v>9142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210960</v>
      </c>
      <c r="X300" s="2">
        <v>0</v>
      </c>
      <c r="Y300" s="2">
        <v>63629</v>
      </c>
      <c r="Z300" s="2">
        <v>21378</v>
      </c>
      <c r="AA300" s="2">
        <v>298157</v>
      </c>
      <c r="AB300" s="2">
        <v>6286637.6258226456</v>
      </c>
      <c r="AC300" s="2">
        <v>0</v>
      </c>
      <c r="AD300" s="2">
        <v>117262</v>
      </c>
      <c r="AE300" s="2">
        <v>95566</v>
      </c>
      <c r="AF300" s="2">
        <v>0</v>
      </c>
      <c r="AG300" s="2">
        <v>99197</v>
      </c>
      <c r="AH300" s="2">
        <v>0</v>
      </c>
      <c r="AI300" s="2">
        <v>241910</v>
      </c>
      <c r="AJ300" s="2">
        <v>553935</v>
      </c>
    </row>
    <row r="301" spans="1:36" x14ac:dyDescent="0.25">
      <c r="A301" s="2">
        <v>2536</v>
      </c>
      <c r="B301" s="2">
        <v>1</v>
      </c>
      <c r="C301" t="s">
        <v>302</v>
      </c>
      <c r="D301" s="2">
        <v>266</v>
      </c>
      <c r="E301" s="2">
        <v>292</v>
      </c>
      <c r="F301" s="2">
        <v>302</v>
      </c>
      <c r="G301" s="2">
        <v>330.2</v>
      </c>
      <c r="H301" s="2">
        <v>2168423</v>
      </c>
      <c r="I301" s="2">
        <v>0</v>
      </c>
      <c r="J301" s="2">
        <v>262834</v>
      </c>
      <c r="K301" s="2">
        <v>0</v>
      </c>
      <c r="L301" s="2">
        <v>117844</v>
      </c>
      <c r="M301" s="2">
        <v>20455</v>
      </c>
      <c r="N301" s="2">
        <v>146742.25650463963</v>
      </c>
      <c r="O301" s="2">
        <v>77025</v>
      </c>
      <c r="P301" s="2">
        <v>16510</v>
      </c>
      <c r="Q301" s="2">
        <v>4293</v>
      </c>
      <c r="R301" s="2">
        <v>8460</v>
      </c>
      <c r="S301" s="2">
        <v>0</v>
      </c>
      <c r="T301" s="2">
        <v>0</v>
      </c>
      <c r="U301" s="2">
        <v>0</v>
      </c>
      <c r="V301" s="2">
        <v>0</v>
      </c>
      <c r="W301" s="2">
        <v>1059546</v>
      </c>
      <c r="X301" s="2">
        <v>0</v>
      </c>
      <c r="Y301" s="2">
        <v>4781</v>
      </c>
      <c r="Z301" s="2">
        <v>9083</v>
      </c>
      <c r="AA301" s="2">
        <v>140005</v>
      </c>
      <c r="AB301" s="2">
        <v>4036001.2565046395</v>
      </c>
      <c r="AC301" s="2">
        <v>0</v>
      </c>
      <c r="AD301" s="2">
        <v>77025</v>
      </c>
      <c r="AE301" s="2">
        <v>10543</v>
      </c>
      <c r="AF301" s="2">
        <v>5402</v>
      </c>
      <c r="AG301" s="2">
        <v>883111.58</v>
      </c>
      <c r="AH301" s="2">
        <v>0</v>
      </c>
      <c r="AI301" s="2">
        <v>89404</v>
      </c>
      <c r="AJ301" s="2">
        <v>1065485.58</v>
      </c>
    </row>
    <row r="302" spans="1:36" x14ac:dyDescent="0.25">
      <c r="A302" s="2">
        <v>2580</v>
      </c>
      <c r="B302" s="2">
        <v>1</v>
      </c>
      <c r="C302" t="s">
        <v>303</v>
      </c>
      <c r="D302" s="2">
        <v>880</v>
      </c>
      <c r="E302" s="2">
        <v>963.99999999999989</v>
      </c>
      <c r="F302" s="2">
        <v>687</v>
      </c>
      <c r="G302" s="2">
        <v>751.2</v>
      </c>
      <c r="H302" s="2">
        <v>4933130</v>
      </c>
      <c r="I302" s="2">
        <v>86989</v>
      </c>
      <c r="J302" s="2">
        <v>785609</v>
      </c>
      <c r="K302" s="2">
        <v>0</v>
      </c>
      <c r="L302" s="2">
        <v>88882</v>
      </c>
      <c r="M302" s="2">
        <v>214353</v>
      </c>
      <c r="N302" s="2">
        <v>274682</v>
      </c>
      <c r="O302" s="2">
        <v>154234</v>
      </c>
      <c r="P302" s="2">
        <v>123575</v>
      </c>
      <c r="Q302" s="2">
        <v>9766</v>
      </c>
      <c r="R302" s="2">
        <v>43419</v>
      </c>
      <c r="S302" s="2">
        <v>0</v>
      </c>
      <c r="T302" s="2">
        <v>0</v>
      </c>
      <c r="U302" s="2">
        <v>0</v>
      </c>
      <c r="V302" s="2">
        <v>0</v>
      </c>
      <c r="W302" s="2">
        <v>225360</v>
      </c>
      <c r="X302" s="2">
        <v>0</v>
      </c>
      <c r="Y302" s="2">
        <v>14344</v>
      </c>
      <c r="Z302" s="2">
        <v>25822</v>
      </c>
      <c r="AA302" s="2">
        <v>318509</v>
      </c>
      <c r="AB302" s="2">
        <v>7298674</v>
      </c>
      <c r="AC302" s="2">
        <v>0</v>
      </c>
      <c r="AD302" s="2">
        <v>55100</v>
      </c>
      <c r="AE302" s="2">
        <v>74930</v>
      </c>
      <c r="AF302" s="2">
        <v>26327</v>
      </c>
      <c r="AG302" s="2">
        <v>79193</v>
      </c>
      <c r="AH302" s="2">
        <v>0</v>
      </c>
      <c r="AI302" s="2">
        <v>193128</v>
      </c>
      <c r="AJ302" s="2">
        <v>428678</v>
      </c>
    </row>
    <row r="303" spans="1:36" x14ac:dyDescent="0.25">
      <c r="A303" s="2">
        <v>2609</v>
      </c>
      <c r="B303" s="2">
        <v>1</v>
      </c>
      <c r="C303" t="s">
        <v>304</v>
      </c>
      <c r="D303" s="2">
        <v>515</v>
      </c>
      <c r="E303" s="2">
        <v>559.80000000000007</v>
      </c>
      <c r="F303" s="2">
        <v>472</v>
      </c>
      <c r="G303" s="2">
        <v>511.00000000000006</v>
      </c>
      <c r="H303" s="2">
        <v>3355737</v>
      </c>
      <c r="I303" s="2">
        <v>0</v>
      </c>
      <c r="J303" s="2">
        <v>319461</v>
      </c>
      <c r="K303" s="2">
        <v>0</v>
      </c>
      <c r="L303" s="2">
        <v>130015</v>
      </c>
      <c r="M303" s="2">
        <v>121947</v>
      </c>
      <c r="N303" s="2">
        <v>168951</v>
      </c>
      <c r="O303" s="2">
        <v>105760</v>
      </c>
      <c r="P303" s="2">
        <v>72005</v>
      </c>
      <c r="Q303" s="2">
        <v>6643</v>
      </c>
      <c r="R303" s="2">
        <v>715</v>
      </c>
      <c r="S303" s="2">
        <v>0</v>
      </c>
      <c r="T303" s="2">
        <v>0</v>
      </c>
      <c r="U303" s="2">
        <v>0</v>
      </c>
      <c r="V303" s="2">
        <v>0</v>
      </c>
      <c r="W303" s="2">
        <v>414722</v>
      </c>
      <c r="X303" s="2">
        <v>0</v>
      </c>
      <c r="Y303" s="2">
        <v>736</v>
      </c>
      <c r="Z303" s="2">
        <v>14858</v>
      </c>
      <c r="AA303" s="2">
        <v>216664</v>
      </c>
      <c r="AB303" s="2">
        <v>4928214</v>
      </c>
      <c r="AC303" s="2">
        <v>0</v>
      </c>
      <c r="AD303" s="2">
        <v>53269</v>
      </c>
      <c r="AE303" s="2">
        <v>49693</v>
      </c>
      <c r="AF303" s="2">
        <v>493</v>
      </c>
      <c r="AG303" s="2">
        <v>249898</v>
      </c>
      <c r="AH303" s="2">
        <v>0</v>
      </c>
      <c r="AI303" s="2">
        <v>149526</v>
      </c>
      <c r="AJ303" s="2">
        <v>502879</v>
      </c>
    </row>
    <row r="304" spans="1:36" x14ac:dyDescent="0.25">
      <c r="A304" s="2">
        <v>2683</v>
      </c>
      <c r="B304" s="2">
        <v>1</v>
      </c>
      <c r="C304" t="s">
        <v>305</v>
      </c>
      <c r="D304" s="2">
        <v>364</v>
      </c>
      <c r="E304" s="2">
        <v>396.8</v>
      </c>
      <c r="F304" s="2">
        <v>364</v>
      </c>
      <c r="G304" s="2">
        <v>396.8</v>
      </c>
      <c r="H304" s="2">
        <v>2605786</v>
      </c>
      <c r="I304" s="2">
        <v>0</v>
      </c>
      <c r="J304" s="2">
        <v>65964</v>
      </c>
      <c r="K304" s="2">
        <v>0</v>
      </c>
      <c r="L304" s="2">
        <v>126637</v>
      </c>
      <c r="M304" s="2">
        <v>831681</v>
      </c>
      <c r="N304" s="2">
        <v>227708</v>
      </c>
      <c r="O304" s="2">
        <v>95649</v>
      </c>
      <c r="P304" s="2">
        <v>56055</v>
      </c>
      <c r="Q304" s="2">
        <v>5158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319841</v>
      </c>
      <c r="X304" s="2">
        <v>0</v>
      </c>
      <c r="Y304" s="2">
        <v>10666</v>
      </c>
      <c r="Z304" s="2">
        <v>10167</v>
      </c>
      <c r="AA304" s="2">
        <v>168243</v>
      </c>
      <c r="AB304" s="2">
        <v>4523555</v>
      </c>
      <c r="AC304" s="2">
        <v>0</v>
      </c>
      <c r="AD304" s="2">
        <v>36464</v>
      </c>
      <c r="AE304" s="2">
        <v>30716</v>
      </c>
      <c r="AF304" s="2">
        <v>0</v>
      </c>
      <c r="AG304" s="2">
        <v>155429</v>
      </c>
      <c r="AH304" s="2">
        <v>0</v>
      </c>
      <c r="AI304" s="2">
        <v>92189</v>
      </c>
      <c r="AJ304" s="2">
        <v>314798</v>
      </c>
    </row>
    <row r="305" spans="1:36" x14ac:dyDescent="0.25">
      <c r="A305" s="2">
        <v>2687</v>
      </c>
      <c r="B305" s="2">
        <v>1</v>
      </c>
      <c r="C305" t="s">
        <v>306</v>
      </c>
      <c r="D305" s="2">
        <v>1340</v>
      </c>
      <c r="E305" s="2">
        <v>1465.8000000000002</v>
      </c>
      <c r="F305" s="2">
        <v>1249</v>
      </c>
      <c r="G305" s="2">
        <v>1364</v>
      </c>
      <c r="H305" s="2">
        <v>8957388</v>
      </c>
      <c r="I305" s="2">
        <v>0</v>
      </c>
      <c r="J305" s="2">
        <v>260269</v>
      </c>
      <c r="K305" s="2">
        <v>14793</v>
      </c>
      <c r="L305" s="2">
        <v>0</v>
      </c>
      <c r="M305" s="2">
        <v>0</v>
      </c>
      <c r="N305" s="2">
        <v>177372</v>
      </c>
      <c r="O305" s="2">
        <v>282123</v>
      </c>
      <c r="P305" s="2">
        <v>222941.25</v>
      </c>
      <c r="Q305" s="2">
        <v>17732</v>
      </c>
      <c r="R305" s="2">
        <v>10394</v>
      </c>
      <c r="S305" s="2">
        <v>0</v>
      </c>
      <c r="T305" s="2">
        <v>0</v>
      </c>
      <c r="U305" s="2">
        <v>0</v>
      </c>
      <c r="V305" s="2">
        <v>0</v>
      </c>
      <c r="W305" s="2">
        <v>505471</v>
      </c>
      <c r="X305" s="2">
        <v>209657</v>
      </c>
      <c r="Y305" s="2">
        <v>0</v>
      </c>
      <c r="Z305" s="2">
        <v>42100</v>
      </c>
      <c r="AA305" s="2">
        <v>578336</v>
      </c>
      <c r="AB305" s="2">
        <v>11068919.25</v>
      </c>
      <c r="AC305" s="2">
        <v>0</v>
      </c>
      <c r="AD305" s="2">
        <v>93077</v>
      </c>
      <c r="AE305" s="2">
        <v>222941.25</v>
      </c>
      <c r="AF305" s="2">
        <v>10394</v>
      </c>
      <c r="AG305" s="2">
        <v>338805</v>
      </c>
      <c r="AH305" s="2">
        <v>0</v>
      </c>
      <c r="AI305" s="2">
        <v>578336</v>
      </c>
      <c r="AJ305" s="2">
        <v>1243553.25</v>
      </c>
    </row>
    <row r="306" spans="1:36" x14ac:dyDescent="0.25">
      <c r="A306" s="2">
        <v>2689</v>
      </c>
      <c r="B306" s="2">
        <v>1</v>
      </c>
      <c r="C306" t="s">
        <v>307</v>
      </c>
      <c r="D306" s="2">
        <v>1252</v>
      </c>
      <c r="E306" s="2">
        <v>1370.4</v>
      </c>
      <c r="F306" s="2">
        <v>1095</v>
      </c>
      <c r="G306" s="2">
        <v>1196.2</v>
      </c>
      <c r="H306" s="2">
        <v>7855445</v>
      </c>
      <c r="I306" s="2">
        <v>28655</v>
      </c>
      <c r="J306" s="2">
        <v>887603</v>
      </c>
      <c r="K306" s="2">
        <v>37656</v>
      </c>
      <c r="L306" s="2">
        <v>0</v>
      </c>
      <c r="M306" s="2">
        <v>0</v>
      </c>
      <c r="N306" s="2">
        <v>301841.72099064908</v>
      </c>
      <c r="O306" s="2">
        <v>254953</v>
      </c>
      <c r="P306" s="2">
        <v>169387.5</v>
      </c>
      <c r="Q306" s="2">
        <v>15551</v>
      </c>
      <c r="R306" s="2">
        <v>30276</v>
      </c>
      <c r="S306" s="2">
        <v>0</v>
      </c>
      <c r="T306" s="2">
        <v>0</v>
      </c>
      <c r="U306" s="2">
        <v>0</v>
      </c>
      <c r="V306" s="2">
        <v>-1510</v>
      </c>
      <c r="W306" s="2">
        <v>926170</v>
      </c>
      <c r="X306" s="2">
        <v>0</v>
      </c>
      <c r="Y306" s="2">
        <v>47078</v>
      </c>
      <c r="Z306" s="2">
        <v>37779</v>
      </c>
      <c r="AA306" s="2">
        <v>507189</v>
      </c>
      <c r="AB306" s="2">
        <v>11098074.220990648</v>
      </c>
      <c r="AC306" s="2">
        <v>0</v>
      </c>
      <c r="AD306" s="2">
        <v>162780</v>
      </c>
      <c r="AE306" s="2">
        <v>99767</v>
      </c>
      <c r="AF306" s="2">
        <v>17832</v>
      </c>
      <c r="AG306" s="2">
        <v>463646</v>
      </c>
      <c r="AH306" s="2">
        <v>0</v>
      </c>
      <c r="AI306" s="2">
        <v>298729</v>
      </c>
      <c r="AJ306" s="2">
        <v>1042754</v>
      </c>
    </row>
    <row r="307" spans="1:36" x14ac:dyDescent="0.25">
      <c r="A307" s="2">
        <v>2711</v>
      </c>
      <c r="B307" s="2">
        <v>1</v>
      </c>
      <c r="C307" t="s">
        <v>308</v>
      </c>
      <c r="D307" s="2">
        <v>948</v>
      </c>
      <c r="E307" s="2">
        <v>1065.5999999999999</v>
      </c>
      <c r="F307" s="2">
        <v>886</v>
      </c>
      <c r="G307" s="2">
        <v>993.40000000000009</v>
      </c>
      <c r="H307" s="2">
        <v>6523658</v>
      </c>
      <c r="I307" s="2">
        <v>0</v>
      </c>
      <c r="J307" s="2">
        <v>491340</v>
      </c>
      <c r="K307" s="2">
        <v>0</v>
      </c>
      <c r="L307" s="2">
        <v>0</v>
      </c>
      <c r="M307" s="2">
        <v>0</v>
      </c>
      <c r="N307" s="2">
        <v>273757</v>
      </c>
      <c r="O307" s="2">
        <v>225210</v>
      </c>
      <c r="P307" s="2">
        <v>166327.5</v>
      </c>
      <c r="Q307" s="2">
        <v>12914</v>
      </c>
      <c r="R307" s="2">
        <v>1281</v>
      </c>
      <c r="S307" s="2">
        <v>0</v>
      </c>
      <c r="T307" s="2">
        <v>0</v>
      </c>
      <c r="U307" s="2">
        <v>0</v>
      </c>
      <c r="V307" s="2">
        <v>0</v>
      </c>
      <c r="W307" s="2">
        <v>298020</v>
      </c>
      <c r="X307" s="2">
        <v>253760</v>
      </c>
      <c r="Y307" s="2">
        <v>49285</v>
      </c>
      <c r="Z307" s="2">
        <v>31232</v>
      </c>
      <c r="AA307" s="2">
        <v>421202</v>
      </c>
      <c r="AB307" s="2">
        <v>8494226.5</v>
      </c>
      <c r="AC307" s="2">
        <v>0</v>
      </c>
      <c r="AD307" s="2">
        <v>70774</v>
      </c>
      <c r="AE307" s="2">
        <v>133289</v>
      </c>
      <c r="AF307" s="2">
        <v>1027</v>
      </c>
      <c r="AG307" s="2">
        <v>138409</v>
      </c>
      <c r="AH307" s="2">
        <v>92511</v>
      </c>
      <c r="AI307" s="2">
        <v>337537</v>
      </c>
      <c r="AJ307" s="2">
        <v>681036</v>
      </c>
    </row>
    <row r="308" spans="1:36" x14ac:dyDescent="0.25">
      <c r="A308" s="2">
        <v>2752</v>
      </c>
      <c r="B308" s="2">
        <v>1</v>
      </c>
      <c r="C308" t="s">
        <v>309</v>
      </c>
      <c r="D308" s="2">
        <v>1593</v>
      </c>
      <c r="E308" s="2">
        <v>1763.3999999999999</v>
      </c>
      <c r="F308" s="2">
        <v>1559</v>
      </c>
      <c r="G308" s="2">
        <v>1725.0000000000002</v>
      </c>
      <c r="H308" s="2">
        <v>11328075</v>
      </c>
      <c r="I308" s="2">
        <v>91083</v>
      </c>
      <c r="J308" s="2">
        <v>1178773</v>
      </c>
      <c r="K308" s="2">
        <v>36240</v>
      </c>
      <c r="L308" s="2">
        <v>0</v>
      </c>
      <c r="M308" s="2">
        <v>0</v>
      </c>
      <c r="N308" s="2">
        <v>250251</v>
      </c>
      <c r="O308" s="2">
        <v>402800</v>
      </c>
      <c r="P308" s="2">
        <v>259283.75</v>
      </c>
      <c r="Q308" s="2">
        <v>22425</v>
      </c>
      <c r="R308" s="2">
        <v>52768</v>
      </c>
      <c r="S308" s="2">
        <v>0</v>
      </c>
      <c r="T308" s="2">
        <v>0</v>
      </c>
      <c r="U308" s="2">
        <v>0</v>
      </c>
      <c r="V308" s="2">
        <v>0</v>
      </c>
      <c r="W308" s="2">
        <v>1036811</v>
      </c>
      <c r="X308" s="2">
        <v>416780</v>
      </c>
      <c r="Y308" s="2">
        <v>80548</v>
      </c>
      <c r="Z308" s="2">
        <v>52864</v>
      </c>
      <c r="AA308" s="2">
        <v>731400</v>
      </c>
      <c r="AB308" s="2">
        <v>15523321.75</v>
      </c>
      <c r="AC308" s="2">
        <v>0</v>
      </c>
      <c r="AD308" s="2">
        <v>174675</v>
      </c>
      <c r="AE308" s="2">
        <v>250636</v>
      </c>
      <c r="AF308" s="2">
        <v>51008</v>
      </c>
      <c r="AG308" s="2">
        <v>791903</v>
      </c>
      <c r="AH308" s="2">
        <v>151941</v>
      </c>
      <c r="AI308" s="2">
        <v>707007</v>
      </c>
      <c r="AJ308" s="2">
        <v>1975229</v>
      </c>
    </row>
    <row r="309" spans="1:36" x14ac:dyDescent="0.25">
      <c r="A309" s="2">
        <v>2753</v>
      </c>
      <c r="B309" s="2">
        <v>1</v>
      </c>
      <c r="C309" t="s">
        <v>310</v>
      </c>
      <c r="D309" s="2">
        <v>1087</v>
      </c>
      <c r="E309" s="2">
        <v>1190.5999999999999</v>
      </c>
      <c r="F309" s="2">
        <v>942</v>
      </c>
      <c r="G309" s="2">
        <v>1032.8</v>
      </c>
      <c r="H309" s="2">
        <v>6782398</v>
      </c>
      <c r="I309" s="2">
        <v>245616</v>
      </c>
      <c r="J309" s="2">
        <v>1139087</v>
      </c>
      <c r="K309" s="2">
        <v>190800</v>
      </c>
      <c r="L309" s="2">
        <v>0</v>
      </c>
      <c r="M309" s="2">
        <v>0</v>
      </c>
      <c r="N309" s="2">
        <v>199230.47541391337</v>
      </c>
      <c r="O309" s="2">
        <v>229661</v>
      </c>
      <c r="P309" s="2">
        <v>148448.75</v>
      </c>
      <c r="Q309" s="2">
        <v>13426</v>
      </c>
      <c r="R309" s="2">
        <v>0</v>
      </c>
      <c r="S309" s="2">
        <v>0</v>
      </c>
      <c r="T309" s="2">
        <v>0</v>
      </c>
      <c r="U309" s="2">
        <v>0</v>
      </c>
      <c r="V309" s="2">
        <v>-7880</v>
      </c>
      <c r="W309" s="2">
        <v>783358</v>
      </c>
      <c r="X309" s="2">
        <v>0</v>
      </c>
      <c r="Y309" s="2">
        <v>0</v>
      </c>
      <c r="Z309" s="2">
        <v>32666</v>
      </c>
      <c r="AA309" s="2">
        <v>437907</v>
      </c>
      <c r="AB309" s="2">
        <v>10194718.225413913</v>
      </c>
      <c r="AC309" s="2">
        <v>0</v>
      </c>
      <c r="AD309" s="2">
        <v>71747</v>
      </c>
      <c r="AE309" s="2">
        <v>108363</v>
      </c>
      <c r="AF309" s="2">
        <v>0</v>
      </c>
      <c r="AG309" s="2">
        <v>476732</v>
      </c>
      <c r="AH309" s="2">
        <v>0</v>
      </c>
      <c r="AI309" s="2">
        <v>319659</v>
      </c>
      <c r="AJ309" s="2">
        <v>976501</v>
      </c>
    </row>
    <row r="310" spans="1:36" x14ac:dyDescent="0.25">
      <c r="A310" s="2">
        <v>2754</v>
      </c>
      <c r="B310" s="2">
        <v>1</v>
      </c>
      <c r="C310" t="s">
        <v>311</v>
      </c>
      <c r="D310" s="2">
        <v>366</v>
      </c>
      <c r="E310" s="2">
        <v>407</v>
      </c>
      <c r="F310" s="2">
        <v>447</v>
      </c>
      <c r="G310" s="2">
        <v>500.2</v>
      </c>
      <c r="H310" s="2">
        <v>3284813</v>
      </c>
      <c r="I310" s="2">
        <v>0</v>
      </c>
      <c r="J310" s="2">
        <v>338893</v>
      </c>
      <c r="K310" s="2">
        <v>16084</v>
      </c>
      <c r="L310" s="2">
        <v>130329</v>
      </c>
      <c r="M310" s="2">
        <v>3265</v>
      </c>
      <c r="N310" s="2">
        <v>156240</v>
      </c>
      <c r="O310" s="2">
        <v>115219</v>
      </c>
      <c r="P310" s="2">
        <v>62866.25</v>
      </c>
      <c r="Q310" s="2">
        <v>6503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553596</v>
      </c>
      <c r="X310" s="2">
        <v>0</v>
      </c>
      <c r="Y310" s="2">
        <v>20965</v>
      </c>
      <c r="Z310" s="2">
        <v>14842</v>
      </c>
      <c r="AA310" s="2">
        <v>212085</v>
      </c>
      <c r="AB310" s="2">
        <v>4915700.25</v>
      </c>
      <c r="AC310" s="2">
        <v>0</v>
      </c>
      <c r="AD310" s="2">
        <v>77480</v>
      </c>
      <c r="AE310" s="2">
        <v>42541</v>
      </c>
      <c r="AF310" s="2">
        <v>0</v>
      </c>
      <c r="AG310" s="2">
        <v>387996</v>
      </c>
      <c r="AH310" s="2">
        <v>0</v>
      </c>
      <c r="AI310" s="2">
        <v>143517</v>
      </c>
      <c r="AJ310" s="2">
        <v>651534</v>
      </c>
    </row>
    <row r="311" spans="1:36" x14ac:dyDescent="0.25">
      <c r="A311" s="2">
        <v>2759</v>
      </c>
      <c r="B311" s="2">
        <v>1</v>
      </c>
      <c r="C311" t="s">
        <v>312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</row>
    <row r="312" spans="1:36" x14ac:dyDescent="0.25">
      <c r="A312" s="2">
        <v>2769</v>
      </c>
      <c r="B312" s="2">
        <v>1</v>
      </c>
      <c r="C312" t="s">
        <v>313</v>
      </c>
      <c r="D312" s="2">
        <v>996</v>
      </c>
      <c r="E312" s="2">
        <v>1097.1999999999998</v>
      </c>
      <c r="F312" s="2">
        <v>1057</v>
      </c>
      <c r="G312" s="2">
        <v>1163.8000000000002</v>
      </c>
      <c r="H312" s="2">
        <v>7642675</v>
      </c>
      <c r="I312" s="2">
        <v>0</v>
      </c>
      <c r="J312" s="2">
        <v>193637</v>
      </c>
      <c r="K312" s="2">
        <v>49767</v>
      </c>
      <c r="L312" s="2">
        <v>0</v>
      </c>
      <c r="M312" s="2">
        <v>0</v>
      </c>
      <c r="N312" s="2">
        <v>270055</v>
      </c>
      <c r="O312" s="2">
        <v>258018</v>
      </c>
      <c r="P312" s="2">
        <v>179532.5</v>
      </c>
      <c r="Q312" s="2">
        <v>15129</v>
      </c>
      <c r="R312" s="2">
        <v>570</v>
      </c>
      <c r="S312" s="2">
        <v>0</v>
      </c>
      <c r="T312" s="2">
        <v>0</v>
      </c>
      <c r="U312" s="2">
        <v>0</v>
      </c>
      <c r="V312" s="2">
        <v>0</v>
      </c>
      <c r="W312" s="2">
        <v>645734</v>
      </c>
      <c r="X312" s="2">
        <v>0</v>
      </c>
      <c r="Y312" s="2">
        <v>0</v>
      </c>
      <c r="Z312" s="2">
        <v>35312</v>
      </c>
      <c r="AA312" s="2">
        <v>493451</v>
      </c>
      <c r="AB312" s="2">
        <v>9783880.5</v>
      </c>
      <c r="AC312" s="2">
        <v>0</v>
      </c>
      <c r="AD312" s="2">
        <v>109886</v>
      </c>
      <c r="AE312" s="2">
        <v>134922</v>
      </c>
      <c r="AF312" s="2">
        <v>428</v>
      </c>
      <c r="AG312" s="2">
        <v>374962</v>
      </c>
      <c r="AH312" s="2">
        <v>0</v>
      </c>
      <c r="AI312" s="2">
        <v>370839</v>
      </c>
      <c r="AJ312" s="2">
        <v>991037</v>
      </c>
    </row>
    <row r="313" spans="1:36" x14ac:dyDescent="0.25">
      <c r="A313" s="2">
        <v>2805</v>
      </c>
      <c r="B313" s="2">
        <v>1</v>
      </c>
      <c r="C313" t="s">
        <v>314</v>
      </c>
      <c r="D313" s="2">
        <v>1268</v>
      </c>
      <c r="E313" s="2">
        <v>1385.3999999999999</v>
      </c>
      <c r="F313" s="2">
        <v>1204</v>
      </c>
      <c r="G313" s="2">
        <v>1319</v>
      </c>
      <c r="H313" s="2">
        <v>8661873</v>
      </c>
      <c r="I313" s="2">
        <v>6140</v>
      </c>
      <c r="J313" s="2">
        <v>170637</v>
      </c>
      <c r="K313" s="2">
        <v>14814</v>
      </c>
      <c r="L313" s="2">
        <v>0</v>
      </c>
      <c r="M313" s="2">
        <v>0</v>
      </c>
      <c r="N313" s="2">
        <v>191964</v>
      </c>
      <c r="O313" s="2">
        <v>309506</v>
      </c>
      <c r="P313" s="2">
        <v>151760</v>
      </c>
      <c r="Q313" s="2">
        <v>17147</v>
      </c>
      <c r="R313" s="2">
        <v>7914</v>
      </c>
      <c r="S313" s="2">
        <v>0</v>
      </c>
      <c r="T313" s="2">
        <v>0</v>
      </c>
      <c r="U313" s="2">
        <v>0</v>
      </c>
      <c r="V313" s="2">
        <v>0</v>
      </c>
      <c r="W313" s="2">
        <v>1722271</v>
      </c>
      <c r="X313" s="2">
        <v>312000</v>
      </c>
      <c r="Y313" s="2">
        <v>0</v>
      </c>
      <c r="Z313" s="2">
        <v>37835</v>
      </c>
      <c r="AA313" s="2">
        <v>559256</v>
      </c>
      <c r="AB313" s="2">
        <v>11851117</v>
      </c>
      <c r="AC313" s="2">
        <v>0</v>
      </c>
      <c r="AD313" s="2">
        <v>103655</v>
      </c>
      <c r="AE313" s="2">
        <v>133965</v>
      </c>
      <c r="AF313" s="2">
        <v>6986</v>
      </c>
      <c r="AG313" s="2">
        <v>1457864</v>
      </c>
      <c r="AH313" s="2">
        <v>113743</v>
      </c>
      <c r="AI313" s="2">
        <v>493680</v>
      </c>
      <c r="AJ313" s="2">
        <v>2196150</v>
      </c>
    </row>
    <row r="314" spans="1:36" x14ac:dyDescent="0.25">
      <c r="A314" s="2">
        <v>2835</v>
      </c>
      <c r="B314" s="2">
        <v>1</v>
      </c>
      <c r="C314" t="s">
        <v>315</v>
      </c>
      <c r="D314" s="2">
        <v>783</v>
      </c>
      <c r="E314" s="2">
        <v>855.19999999999993</v>
      </c>
      <c r="F314" s="2">
        <v>679</v>
      </c>
      <c r="G314" s="2">
        <v>750.4</v>
      </c>
      <c r="H314" s="2">
        <v>4927877</v>
      </c>
      <c r="I314" s="2">
        <v>0</v>
      </c>
      <c r="J314" s="2">
        <v>215840</v>
      </c>
      <c r="K314" s="2">
        <v>0</v>
      </c>
      <c r="L314" s="2">
        <v>89128</v>
      </c>
      <c r="M314" s="2">
        <v>0</v>
      </c>
      <c r="N314" s="2">
        <v>157738</v>
      </c>
      <c r="O314" s="2">
        <v>169948</v>
      </c>
      <c r="P314" s="2">
        <v>37520</v>
      </c>
      <c r="Q314" s="2">
        <v>9755</v>
      </c>
      <c r="R314" s="2">
        <v>0</v>
      </c>
      <c r="S314" s="2">
        <v>0</v>
      </c>
      <c r="T314" s="2">
        <v>0</v>
      </c>
      <c r="U314" s="2">
        <v>0</v>
      </c>
      <c r="V314" s="2">
        <v>-6567</v>
      </c>
      <c r="W314" s="2">
        <v>1704139</v>
      </c>
      <c r="X314" s="2">
        <v>182520</v>
      </c>
      <c r="Y314" s="2">
        <v>0</v>
      </c>
      <c r="Z314" s="2">
        <v>23402</v>
      </c>
      <c r="AA314" s="2">
        <v>318170</v>
      </c>
      <c r="AB314" s="2">
        <v>7646950</v>
      </c>
      <c r="AC314" s="2">
        <v>0</v>
      </c>
      <c r="AD314" s="2">
        <v>99732</v>
      </c>
      <c r="AE314" s="2">
        <v>29775</v>
      </c>
      <c r="AF314" s="2">
        <v>0</v>
      </c>
      <c r="AG314" s="2">
        <v>1511301</v>
      </c>
      <c r="AH314" s="2">
        <v>66539</v>
      </c>
      <c r="AI314" s="2">
        <v>252492</v>
      </c>
      <c r="AJ314" s="2">
        <v>1893300</v>
      </c>
    </row>
    <row r="315" spans="1:36" x14ac:dyDescent="0.25">
      <c r="A315" s="2">
        <v>2853</v>
      </c>
      <c r="B315" s="2">
        <v>1</v>
      </c>
      <c r="C315" t="s">
        <v>316</v>
      </c>
      <c r="D315" s="2">
        <v>923</v>
      </c>
      <c r="E315" s="2">
        <v>1011.4</v>
      </c>
      <c r="F315" s="2">
        <v>767</v>
      </c>
      <c r="G315" s="2">
        <v>837.2</v>
      </c>
      <c r="H315" s="2">
        <v>5497892</v>
      </c>
      <c r="I315" s="2">
        <v>0</v>
      </c>
      <c r="J315" s="2">
        <v>555457</v>
      </c>
      <c r="K315" s="2">
        <v>41431</v>
      </c>
      <c r="L315" s="2">
        <v>58258</v>
      </c>
      <c r="M315" s="2">
        <v>122361</v>
      </c>
      <c r="N315" s="2">
        <v>327858</v>
      </c>
      <c r="O315" s="2">
        <v>192362</v>
      </c>
      <c r="P315" s="2">
        <v>115226.25</v>
      </c>
      <c r="Q315" s="2">
        <v>10884</v>
      </c>
      <c r="R315" s="2">
        <v>8531</v>
      </c>
      <c r="S315" s="2">
        <v>0</v>
      </c>
      <c r="T315" s="2">
        <v>0</v>
      </c>
      <c r="U315" s="2">
        <v>0</v>
      </c>
      <c r="V315" s="2">
        <v>0</v>
      </c>
      <c r="W315" s="2">
        <v>725015</v>
      </c>
      <c r="X315" s="2">
        <v>202280</v>
      </c>
      <c r="Y315" s="2">
        <v>6988</v>
      </c>
      <c r="Z315" s="2">
        <v>33370</v>
      </c>
      <c r="AA315" s="2">
        <v>354973</v>
      </c>
      <c r="AB315" s="2">
        <v>8050606.25</v>
      </c>
      <c r="AC315" s="2">
        <v>0</v>
      </c>
      <c r="AD315" s="2">
        <v>183356</v>
      </c>
      <c r="AE315" s="2">
        <v>62566</v>
      </c>
      <c r="AF315" s="2">
        <v>4632</v>
      </c>
      <c r="AG315" s="2">
        <v>372886</v>
      </c>
      <c r="AH315" s="2">
        <v>73743</v>
      </c>
      <c r="AI315" s="2">
        <v>192744</v>
      </c>
      <c r="AJ315" s="2">
        <v>816184</v>
      </c>
    </row>
    <row r="316" spans="1:36" x14ac:dyDescent="0.25">
      <c r="A316" s="2">
        <v>2854</v>
      </c>
      <c r="B316" s="2">
        <v>1</v>
      </c>
      <c r="C316" t="s">
        <v>317</v>
      </c>
      <c r="D316" s="2">
        <v>453</v>
      </c>
      <c r="E316" s="2">
        <v>517</v>
      </c>
      <c r="F316" s="2">
        <v>489</v>
      </c>
      <c r="G316" s="2">
        <v>554.20000000000005</v>
      </c>
      <c r="H316" s="2">
        <v>3639431</v>
      </c>
      <c r="I316" s="2">
        <v>0</v>
      </c>
      <c r="J316" s="2">
        <v>537307</v>
      </c>
      <c r="K316" s="2">
        <v>15933</v>
      </c>
      <c r="L316" s="2">
        <v>127440</v>
      </c>
      <c r="M316" s="2">
        <v>243666</v>
      </c>
      <c r="N316" s="2">
        <v>205141</v>
      </c>
      <c r="O316" s="2">
        <v>119575</v>
      </c>
      <c r="P316" s="2">
        <v>92400</v>
      </c>
      <c r="Q316" s="2">
        <v>7205</v>
      </c>
      <c r="R316" s="2">
        <v>8269</v>
      </c>
      <c r="S316" s="2">
        <v>0</v>
      </c>
      <c r="T316" s="2">
        <v>0</v>
      </c>
      <c r="U316" s="2">
        <v>0</v>
      </c>
      <c r="V316" s="2">
        <v>0</v>
      </c>
      <c r="W316" s="2">
        <v>166260</v>
      </c>
      <c r="X316" s="2">
        <v>0</v>
      </c>
      <c r="Y316" s="2">
        <v>33102</v>
      </c>
      <c r="Z316" s="2">
        <v>16718</v>
      </c>
      <c r="AA316" s="2">
        <v>234981</v>
      </c>
      <c r="AB316" s="2">
        <v>5447428</v>
      </c>
      <c r="AC316" s="2">
        <v>0</v>
      </c>
      <c r="AD316" s="2">
        <v>67626</v>
      </c>
      <c r="AE316" s="2">
        <v>42462</v>
      </c>
      <c r="AF316" s="2">
        <v>3800</v>
      </c>
      <c r="AG316" s="2">
        <v>44279</v>
      </c>
      <c r="AH316" s="2">
        <v>0</v>
      </c>
      <c r="AI316" s="2">
        <v>107984</v>
      </c>
      <c r="AJ316" s="2">
        <v>266151</v>
      </c>
    </row>
    <row r="317" spans="1:36" x14ac:dyDescent="0.25">
      <c r="A317" s="2">
        <v>2856</v>
      </c>
      <c r="B317" s="2">
        <v>1</v>
      </c>
      <c r="C317" t="s">
        <v>318</v>
      </c>
      <c r="D317" s="2">
        <v>301</v>
      </c>
      <c r="E317" s="2">
        <v>328.19999999999993</v>
      </c>
      <c r="F317" s="2">
        <v>300</v>
      </c>
      <c r="G317" s="2">
        <v>327.19999999999993</v>
      </c>
      <c r="H317" s="2">
        <v>2148722</v>
      </c>
      <c r="I317" s="2">
        <v>0</v>
      </c>
      <c r="J317" s="2">
        <v>106749</v>
      </c>
      <c r="K317" s="2">
        <v>17016</v>
      </c>
      <c r="L317" s="2">
        <v>117330</v>
      </c>
      <c r="M317" s="2">
        <v>468947</v>
      </c>
      <c r="N317" s="2">
        <v>159337</v>
      </c>
      <c r="O317" s="2">
        <v>78964</v>
      </c>
      <c r="P317" s="2">
        <v>36641.25</v>
      </c>
      <c r="Q317" s="2">
        <v>4254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448591</v>
      </c>
      <c r="X317" s="2">
        <v>78520</v>
      </c>
      <c r="Y317" s="2">
        <v>0</v>
      </c>
      <c r="Z317" s="2">
        <v>11170</v>
      </c>
      <c r="AA317" s="2">
        <v>138733</v>
      </c>
      <c r="AB317" s="2">
        <v>3736454.25</v>
      </c>
      <c r="AC317" s="2">
        <v>0</v>
      </c>
      <c r="AD317" s="2">
        <v>78964</v>
      </c>
      <c r="AE317" s="2">
        <v>36641.25</v>
      </c>
      <c r="AF317" s="2">
        <v>0</v>
      </c>
      <c r="AG317" s="2">
        <v>300460.53000000003</v>
      </c>
      <c r="AH317" s="2">
        <v>28625</v>
      </c>
      <c r="AI317" s="2">
        <v>138733</v>
      </c>
      <c r="AJ317" s="2">
        <v>554798.78</v>
      </c>
    </row>
    <row r="318" spans="1:36" x14ac:dyDescent="0.25">
      <c r="A318" s="2">
        <v>2859</v>
      </c>
      <c r="B318" s="2">
        <v>1</v>
      </c>
      <c r="C318" t="s">
        <v>319</v>
      </c>
      <c r="D318" s="2">
        <v>1876</v>
      </c>
      <c r="E318" s="2">
        <v>2061.6</v>
      </c>
      <c r="F318" s="2">
        <v>1577</v>
      </c>
      <c r="G318" s="2">
        <v>1734.7999999999997</v>
      </c>
      <c r="H318" s="2">
        <v>11392432</v>
      </c>
      <c r="I318" s="2">
        <v>0</v>
      </c>
      <c r="J318" s="2">
        <v>552099</v>
      </c>
      <c r="K318" s="2">
        <v>51697</v>
      </c>
      <c r="L318" s="2">
        <v>0</v>
      </c>
      <c r="M318" s="2">
        <v>0</v>
      </c>
      <c r="N318" s="2">
        <v>285481.70480170671</v>
      </c>
      <c r="O318" s="2">
        <v>390964</v>
      </c>
      <c r="P318" s="2">
        <v>271626.25</v>
      </c>
      <c r="Q318" s="2">
        <v>22552</v>
      </c>
      <c r="R318" s="2">
        <v>58775</v>
      </c>
      <c r="S318" s="2">
        <v>0</v>
      </c>
      <c r="T318" s="2">
        <v>0</v>
      </c>
      <c r="U318" s="2">
        <v>0</v>
      </c>
      <c r="V318" s="2">
        <v>0</v>
      </c>
      <c r="W318" s="2">
        <v>827291</v>
      </c>
      <c r="X318" s="2">
        <v>0</v>
      </c>
      <c r="Y318" s="2">
        <v>0</v>
      </c>
      <c r="Z318" s="2">
        <v>51011</v>
      </c>
      <c r="AA318" s="2">
        <v>735555</v>
      </c>
      <c r="AB318" s="2">
        <v>14639483.954801707</v>
      </c>
      <c r="AC318" s="2">
        <v>0</v>
      </c>
      <c r="AD318" s="2">
        <v>151499</v>
      </c>
      <c r="AE318" s="2">
        <v>235764</v>
      </c>
      <c r="AF318" s="2">
        <v>51015</v>
      </c>
      <c r="AG318" s="2">
        <v>528135</v>
      </c>
      <c r="AH318" s="2">
        <v>0</v>
      </c>
      <c r="AI318" s="2">
        <v>638441</v>
      </c>
      <c r="AJ318" s="2">
        <v>1604854</v>
      </c>
    </row>
    <row r="319" spans="1:36" x14ac:dyDescent="0.25">
      <c r="A319" s="2">
        <v>2860</v>
      </c>
      <c r="B319" s="2">
        <v>1</v>
      </c>
      <c r="C319" t="s">
        <v>320</v>
      </c>
      <c r="D319" s="2">
        <v>1146</v>
      </c>
      <c r="E319" s="2">
        <v>1260.6000000000001</v>
      </c>
      <c r="F319" s="2">
        <v>995</v>
      </c>
      <c r="G319" s="2">
        <v>1092.5999999999999</v>
      </c>
      <c r="H319" s="2">
        <v>7175104</v>
      </c>
      <c r="I319" s="2">
        <v>0</v>
      </c>
      <c r="J319" s="2">
        <v>607914</v>
      </c>
      <c r="K319" s="2">
        <v>21483</v>
      </c>
      <c r="L319" s="2">
        <v>0</v>
      </c>
      <c r="M319" s="2">
        <v>0</v>
      </c>
      <c r="N319" s="2">
        <v>270860</v>
      </c>
      <c r="O319" s="2">
        <v>254761</v>
      </c>
      <c r="P319" s="2">
        <v>183010</v>
      </c>
      <c r="Q319" s="2">
        <v>14204</v>
      </c>
      <c r="R319" s="2">
        <v>0</v>
      </c>
      <c r="S319" s="2">
        <v>0</v>
      </c>
      <c r="T319" s="2">
        <v>0</v>
      </c>
      <c r="U319" s="2">
        <v>0</v>
      </c>
      <c r="V319" s="2">
        <v>-5582</v>
      </c>
      <c r="W319" s="2">
        <v>327780</v>
      </c>
      <c r="X319" s="2">
        <v>258180</v>
      </c>
      <c r="Y319" s="2">
        <v>25010</v>
      </c>
      <c r="Z319" s="2">
        <v>39258</v>
      </c>
      <c r="AA319" s="2">
        <v>463262</v>
      </c>
      <c r="AB319" s="2">
        <v>9377064</v>
      </c>
      <c r="AC319" s="2">
        <v>0</v>
      </c>
      <c r="AD319" s="2">
        <v>181643</v>
      </c>
      <c r="AE319" s="2">
        <v>118894</v>
      </c>
      <c r="AF319" s="2">
        <v>0</v>
      </c>
      <c r="AG319" s="2">
        <v>123411</v>
      </c>
      <c r="AH319" s="2">
        <v>94122</v>
      </c>
      <c r="AI319" s="2">
        <v>300962</v>
      </c>
      <c r="AJ319" s="2">
        <v>724910</v>
      </c>
    </row>
    <row r="320" spans="1:36" x14ac:dyDescent="0.25">
      <c r="A320" s="2">
        <v>2884</v>
      </c>
      <c r="B320" s="2">
        <v>1</v>
      </c>
      <c r="C320" t="s">
        <v>321</v>
      </c>
      <c r="D320" s="2">
        <v>505</v>
      </c>
      <c r="E320" s="2">
        <v>561.77999999999986</v>
      </c>
      <c r="F320" s="2">
        <v>406</v>
      </c>
      <c r="G320" s="2">
        <v>454.38000000000005</v>
      </c>
      <c r="H320" s="2">
        <v>2983913</v>
      </c>
      <c r="I320" s="2">
        <v>0</v>
      </c>
      <c r="J320" s="2">
        <v>227535</v>
      </c>
      <c r="K320" s="2">
        <v>0</v>
      </c>
      <c r="L320" s="2">
        <v>130188</v>
      </c>
      <c r="M320" s="2">
        <v>184379</v>
      </c>
      <c r="N320" s="2">
        <v>161489</v>
      </c>
      <c r="O320" s="2">
        <v>108142</v>
      </c>
      <c r="P320" s="2">
        <v>49799</v>
      </c>
      <c r="Q320" s="2">
        <v>5907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643893</v>
      </c>
      <c r="X320" s="2">
        <v>110500</v>
      </c>
      <c r="Y320" s="2">
        <v>0</v>
      </c>
      <c r="Z320" s="2">
        <v>13974</v>
      </c>
      <c r="AA320" s="2">
        <v>192657</v>
      </c>
      <c r="AB320" s="2">
        <v>4701876</v>
      </c>
      <c r="AC320" s="2">
        <v>0</v>
      </c>
      <c r="AD320" s="2">
        <v>108142</v>
      </c>
      <c r="AE320" s="2">
        <v>30445</v>
      </c>
      <c r="AF320" s="2">
        <v>0</v>
      </c>
      <c r="AG320" s="2">
        <v>474644</v>
      </c>
      <c r="AH320" s="2">
        <v>40284</v>
      </c>
      <c r="AI320" s="2">
        <v>117782</v>
      </c>
      <c r="AJ320" s="2">
        <v>731013</v>
      </c>
    </row>
    <row r="321" spans="1:36" x14ac:dyDescent="0.25">
      <c r="A321" s="2">
        <v>2886</v>
      </c>
      <c r="B321" s="2">
        <v>1</v>
      </c>
      <c r="C321" t="s">
        <v>322</v>
      </c>
      <c r="D321" s="2">
        <v>364</v>
      </c>
      <c r="E321" s="2">
        <v>399.59999999999997</v>
      </c>
      <c r="F321" s="2">
        <v>313</v>
      </c>
      <c r="G321" s="2">
        <v>344.4</v>
      </c>
      <c r="H321" s="2">
        <v>2261675</v>
      </c>
      <c r="I321" s="2">
        <v>0</v>
      </c>
      <c r="J321" s="2">
        <v>94264</v>
      </c>
      <c r="K321" s="2">
        <v>17582</v>
      </c>
      <c r="L321" s="2">
        <v>120140</v>
      </c>
      <c r="M321" s="2">
        <v>0</v>
      </c>
      <c r="N321" s="2">
        <v>94942</v>
      </c>
      <c r="O321" s="2">
        <v>83356</v>
      </c>
      <c r="P321" s="2">
        <v>32980</v>
      </c>
      <c r="Q321" s="2">
        <v>4477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579959</v>
      </c>
      <c r="X321" s="2">
        <v>0</v>
      </c>
      <c r="Y321" s="2">
        <v>0</v>
      </c>
      <c r="Z321" s="2">
        <v>8200</v>
      </c>
      <c r="AA321" s="2">
        <v>146026</v>
      </c>
      <c r="AB321" s="2">
        <v>3443601</v>
      </c>
      <c r="AC321" s="2">
        <v>0</v>
      </c>
      <c r="AD321" s="2">
        <v>61075</v>
      </c>
      <c r="AE321" s="2">
        <v>29141</v>
      </c>
      <c r="AF321" s="2">
        <v>0</v>
      </c>
      <c r="AG321" s="2">
        <v>422797.69</v>
      </c>
      <c r="AH321" s="2">
        <v>0</v>
      </c>
      <c r="AI321" s="2">
        <v>129027</v>
      </c>
      <c r="AJ321" s="2">
        <v>642040.68999999994</v>
      </c>
    </row>
    <row r="322" spans="1:36" x14ac:dyDescent="0.25">
      <c r="A322" s="2">
        <v>2888</v>
      </c>
      <c r="B322" s="2">
        <v>1</v>
      </c>
      <c r="C322" t="s">
        <v>323</v>
      </c>
      <c r="D322" s="2">
        <v>338</v>
      </c>
      <c r="E322" s="2">
        <v>379.4</v>
      </c>
      <c r="F322" s="2">
        <v>306</v>
      </c>
      <c r="G322" s="2">
        <v>344.20000000000005</v>
      </c>
      <c r="H322" s="2">
        <v>2260361</v>
      </c>
      <c r="I322" s="2">
        <v>0</v>
      </c>
      <c r="J322" s="2">
        <v>208638</v>
      </c>
      <c r="K322" s="2">
        <v>0</v>
      </c>
      <c r="L322" s="2">
        <v>120110</v>
      </c>
      <c r="M322" s="2">
        <v>374962</v>
      </c>
      <c r="N322" s="2">
        <v>213514.18264834885</v>
      </c>
      <c r="O322" s="2">
        <v>80977</v>
      </c>
      <c r="P322" s="2">
        <v>42076.25</v>
      </c>
      <c r="Q322" s="2">
        <v>4475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403784</v>
      </c>
      <c r="X322" s="2">
        <v>0</v>
      </c>
      <c r="Y322" s="2">
        <v>0</v>
      </c>
      <c r="Z322" s="2">
        <v>10065</v>
      </c>
      <c r="AA322" s="2">
        <v>145941</v>
      </c>
      <c r="AB322" s="2">
        <v>3864903.4326483486</v>
      </c>
      <c r="AC322" s="2">
        <v>0</v>
      </c>
      <c r="AD322" s="2">
        <v>80977</v>
      </c>
      <c r="AE322" s="2">
        <v>24948</v>
      </c>
      <c r="AF322" s="2">
        <v>0</v>
      </c>
      <c r="AG322" s="2">
        <v>271554</v>
      </c>
      <c r="AH322" s="2">
        <v>0</v>
      </c>
      <c r="AI322" s="2">
        <v>86532</v>
      </c>
      <c r="AJ322" s="2">
        <v>464011</v>
      </c>
    </row>
    <row r="323" spans="1:36" x14ac:dyDescent="0.25">
      <c r="A323" s="2">
        <v>2889</v>
      </c>
      <c r="B323" s="2">
        <v>1</v>
      </c>
      <c r="C323" t="s">
        <v>324</v>
      </c>
      <c r="D323" s="2">
        <v>951</v>
      </c>
      <c r="E323" s="2">
        <v>1041</v>
      </c>
      <c r="F323" s="2">
        <v>739</v>
      </c>
      <c r="G323" s="2">
        <v>811.4</v>
      </c>
      <c r="H323" s="2">
        <v>5328464</v>
      </c>
      <c r="I323" s="2">
        <v>0</v>
      </c>
      <c r="J323" s="2">
        <v>235158</v>
      </c>
      <c r="K323" s="2">
        <v>15270</v>
      </c>
      <c r="L323" s="2">
        <v>68325</v>
      </c>
      <c r="M323" s="2">
        <v>0</v>
      </c>
      <c r="N323" s="2">
        <v>171349.26409522298</v>
      </c>
      <c r="O323" s="2">
        <v>171718</v>
      </c>
      <c r="P323" s="2">
        <v>127726.25</v>
      </c>
      <c r="Q323" s="2">
        <v>10548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401302</v>
      </c>
      <c r="X323" s="2">
        <v>0</v>
      </c>
      <c r="Y323" s="2">
        <v>8092</v>
      </c>
      <c r="Z323" s="2">
        <v>23206</v>
      </c>
      <c r="AA323" s="2">
        <v>344034</v>
      </c>
      <c r="AB323" s="2">
        <v>6905192.5140952226</v>
      </c>
      <c r="AC323" s="2">
        <v>0</v>
      </c>
      <c r="AD323" s="2">
        <v>144286</v>
      </c>
      <c r="AE323" s="2">
        <v>127726.25</v>
      </c>
      <c r="AF323" s="2">
        <v>0</v>
      </c>
      <c r="AG323" s="2">
        <v>307715</v>
      </c>
      <c r="AH323" s="2">
        <v>0</v>
      </c>
      <c r="AI323" s="2">
        <v>344034</v>
      </c>
      <c r="AJ323" s="2">
        <v>923761.25</v>
      </c>
    </row>
    <row r="324" spans="1:36" x14ac:dyDescent="0.25">
      <c r="A324" s="2">
        <v>2890</v>
      </c>
      <c r="B324" s="2">
        <v>1</v>
      </c>
      <c r="C324" t="s">
        <v>325</v>
      </c>
      <c r="D324" s="2">
        <v>646</v>
      </c>
      <c r="E324" s="2">
        <v>723.19999999999993</v>
      </c>
      <c r="F324" s="2">
        <v>555</v>
      </c>
      <c r="G324" s="2">
        <v>624.80000000000007</v>
      </c>
      <c r="H324" s="2">
        <v>4103062</v>
      </c>
      <c r="I324" s="2">
        <v>0</v>
      </c>
      <c r="J324" s="2">
        <v>404307</v>
      </c>
      <c r="K324" s="2">
        <v>85860</v>
      </c>
      <c r="L324" s="2">
        <v>118679</v>
      </c>
      <c r="M324" s="2">
        <v>109095</v>
      </c>
      <c r="N324" s="2">
        <v>186027</v>
      </c>
      <c r="O324" s="2">
        <v>144254</v>
      </c>
      <c r="P324" s="2">
        <v>54198.75</v>
      </c>
      <c r="Q324" s="2">
        <v>8122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1160828</v>
      </c>
      <c r="X324" s="2">
        <v>0</v>
      </c>
      <c r="Y324" s="2">
        <v>0</v>
      </c>
      <c r="Z324" s="2">
        <v>23560</v>
      </c>
      <c r="AA324" s="2">
        <v>264915</v>
      </c>
      <c r="AB324" s="2">
        <v>6662907.75</v>
      </c>
      <c r="AC324" s="2">
        <v>0</v>
      </c>
      <c r="AD324" s="2">
        <v>119222</v>
      </c>
      <c r="AE324" s="2">
        <v>32481</v>
      </c>
      <c r="AF324" s="2">
        <v>0</v>
      </c>
      <c r="AG324" s="2">
        <v>914671.99</v>
      </c>
      <c r="AH324" s="2">
        <v>0</v>
      </c>
      <c r="AI324" s="2">
        <v>158760</v>
      </c>
      <c r="AJ324" s="2">
        <v>1225134.99</v>
      </c>
    </row>
    <row r="325" spans="1:36" x14ac:dyDescent="0.25">
      <c r="A325" s="2">
        <v>2895</v>
      </c>
      <c r="B325" s="2">
        <v>1</v>
      </c>
      <c r="C325" t="s">
        <v>326</v>
      </c>
      <c r="D325" s="2">
        <v>1159</v>
      </c>
      <c r="E325" s="2">
        <v>1270.2</v>
      </c>
      <c r="F325" s="2">
        <v>1138</v>
      </c>
      <c r="G325" s="2">
        <v>1243.5999999999999</v>
      </c>
      <c r="H325" s="2">
        <v>8166721</v>
      </c>
      <c r="I325" s="2">
        <v>6140</v>
      </c>
      <c r="J325" s="2">
        <v>500069</v>
      </c>
      <c r="K325" s="2">
        <v>14881</v>
      </c>
      <c r="L325" s="2">
        <v>0</v>
      </c>
      <c r="M325" s="2">
        <v>0</v>
      </c>
      <c r="N325" s="2">
        <v>328982</v>
      </c>
      <c r="O325" s="2">
        <v>285388</v>
      </c>
      <c r="P325" s="2">
        <v>178651.25</v>
      </c>
      <c r="Q325" s="2">
        <v>16167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945136</v>
      </c>
      <c r="X325" s="2">
        <v>0</v>
      </c>
      <c r="Y325" s="2">
        <v>23907</v>
      </c>
      <c r="Z325" s="2">
        <v>43291</v>
      </c>
      <c r="AA325" s="2">
        <v>527286</v>
      </c>
      <c r="AB325" s="2">
        <v>11036619.25</v>
      </c>
      <c r="AC325" s="2">
        <v>0</v>
      </c>
      <c r="AD325" s="2">
        <v>210019</v>
      </c>
      <c r="AE325" s="2">
        <v>159081</v>
      </c>
      <c r="AF325" s="2">
        <v>0</v>
      </c>
      <c r="AG325" s="2">
        <v>701921</v>
      </c>
      <c r="AH325" s="2">
        <v>0</v>
      </c>
      <c r="AI325" s="2">
        <v>469525</v>
      </c>
      <c r="AJ325" s="2">
        <v>1540546</v>
      </c>
    </row>
    <row r="326" spans="1:36" x14ac:dyDescent="0.25">
      <c r="A326" s="2">
        <v>2897</v>
      </c>
      <c r="B326" s="2">
        <v>1</v>
      </c>
      <c r="C326" t="s">
        <v>327</v>
      </c>
      <c r="D326" s="2">
        <v>1286</v>
      </c>
      <c r="E326" s="2">
        <v>1409.4000000000003</v>
      </c>
      <c r="F326" s="2">
        <v>1115</v>
      </c>
      <c r="G326" s="2">
        <v>1214.3999999999999</v>
      </c>
      <c r="H326" s="2">
        <v>7974965</v>
      </c>
      <c r="I326" s="2">
        <v>24562</v>
      </c>
      <c r="J326" s="2">
        <v>784902</v>
      </c>
      <c r="K326" s="2">
        <v>0</v>
      </c>
      <c r="L326" s="2">
        <v>0</v>
      </c>
      <c r="M326" s="2">
        <v>0</v>
      </c>
      <c r="N326" s="2">
        <v>261955.17110886326</v>
      </c>
      <c r="O326" s="2">
        <v>270917</v>
      </c>
      <c r="P326" s="2">
        <v>181291.25</v>
      </c>
      <c r="Q326" s="2">
        <v>15787</v>
      </c>
      <c r="R326" s="2">
        <v>36723</v>
      </c>
      <c r="S326" s="2">
        <v>0</v>
      </c>
      <c r="T326" s="2">
        <v>0</v>
      </c>
      <c r="U326" s="2">
        <v>0</v>
      </c>
      <c r="V326" s="2">
        <v>-7224</v>
      </c>
      <c r="W326" s="2">
        <v>754361</v>
      </c>
      <c r="X326" s="2">
        <v>294840</v>
      </c>
      <c r="Y326" s="2">
        <v>0</v>
      </c>
      <c r="Z326" s="2">
        <v>39133</v>
      </c>
      <c r="AA326" s="2">
        <v>514906</v>
      </c>
      <c r="AB326" s="2">
        <v>10852278.421108862</v>
      </c>
      <c r="AC326" s="2">
        <v>0</v>
      </c>
      <c r="AD326" s="2">
        <v>124764</v>
      </c>
      <c r="AE326" s="2">
        <v>114128</v>
      </c>
      <c r="AF326" s="2">
        <v>23118</v>
      </c>
      <c r="AG326" s="2">
        <v>378461</v>
      </c>
      <c r="AH326" s="2">
        <v>107487</v>
      </c>
      <c r="AI326" s="2">
        <v>324148</v>
      </c>
      <c r="AJ326" s="2">
        <v>964619</v>
      </c>
    </row>
    <row r="327" spans="1:36" x14ac:dyDescent="0.25">
      <c r="A327" s="2">
        <v>2898</v>
      </c>
      <c r="B327" s="2">
        <v>1</v>
      </c>
      <c r="C327" t="s">
        <v>328</v>
      </c>
      <c r="D327" s="2">
        <v>440</v>
      </c>
      <c r="E327" s="2">
        <v>480.80000000000007</v>
      </c>
      <c r="F327" s="2">
        <v>366</v>
      </c>
      <c r="G327" s="2">
        <v>397.2</v>
      </c>
      <c r="H327" s="2">
        <v>2608412</v>
      </c>
      <c r="I327" s="2">
        <v>0</v>
      </c>
      <c r="J327" s="2">
        <v>315826</v>
      </c>
      <c r="K327" s="2">
        <v>42930</v>
      </c>
      <c r="L327" s="2">
        <v>126675</v>
      </c>
      <c r="M327" s="2">
        <v>416022</v>
      </c>
      <c r="N327" s="2">
        <v>132918</v>
      </c>
      <c r="O327" s="2">
        <v>95754</v>
      </c>
      <c r="P327" s="2">
        <v>34365</v>
      </c>
      <c r="Q327" s="2">
        <v>5164</v>
      </c>
      <c r="R327" s="2">
        <v>44602</v>
      </c>
      <c r="S327" s="2">
        <v>0</v>
      </c>
      <c r="T327" s="2">
        <v>0</v>
      </c>
      <c r="U327" s="2">
        <v>0</v>
      </c>
      <c r="V327" s="2">
        <v>0</v>
      </c>
      <c r="W327" s="2">
        <v>695100</v>
      </c>
      <c r="X327" s="2">
        <v>0</v>
      </c>
      <c r="Y327" s="2">
        <v>0</v>
      </c>
      <c r="Z327" s="2">
        <v>13856</v>
      </c>
      <c r="AA327" s="2">
        <v>168413</v>
      </c>
      <c r="AB327" s="2">
        <v>4700037</v>
      </c>
      <c r="AC327" s="2">
        <v>0</v>
      </c>
      <c r="AD327" s="2">
        <v>95754</v>
      </c>
      <c r="AE327" s="2">
        <v>17036</v>
      </c>
      <c r="AF327" s="2">
        <v>22111</v>
      </c>
      <c r="AG327" s="2">
        <v>467629</v>
      </c>
      <c r="AH327" s="2">
        <v>0</v>
      </c>
      <c r="AI327" s="2">
        <v>83488</v>
      </c>
      <c r="AJ327" s="2">
        <v>686018</v>
      </c>
    </row>
    <row r="328" spans="1:36" x14ac:dyDescent="0.25">
      <c r="A328" s="2">
        <v>2899</v>
      </c>
      <c r="B328" s="2">
        <v>1</v>
      </c>
      <c r="C328" t="s">
        <v>329</v>
      </c>
      <c r="D328" s="2">
        <v>1401</v>
      </c>
      <c r="E328" s="2">
        <v>1537.1999999999998</v>
      </c>
      <c r="F328" s="2">
        <v>1451</v>
      </c>
      <c r="G328" s="2">
        <v>1590.8000000000002</v>
      </c>
      <c r="H328" s="2">
        <v>10446784</v>
      </c>
      <c r="I328" s="2">
        <v>0</v>
      </c>
      <c r="J328" s="2">
        <v>306745</v>
      </c>
      <c r="K328" s="2">
        <v>26499</v>
      </c>
      <c r="L328" s="2">
        <v>0</v>
      </c>
      <c r="M328" s="2">
        <v>0</v>
      </c>
      <c r="N328" s="2">
        <v>277181</v>
      </c>
      <c r="O328" s="2">
        <v>373579</v>
      </c>
      <c r="P328" s="2">
        <v>265741.25</v>
      </c>
      <c r="Q328" s="2">
        <v>20680</v>
      </c>
      <c r="R328" s="2">
        <v>13840</v>
      </c>
      <c r="S328" s="2">
        <v>0</v>
      </c>
      <c r="T328" s="2">
        <v>0</v>
      </c>
      <c r="U328" s="2">
        <v>0</v>
      </c>
      <c r="V328" s="2">
        <v>0</v>
      </c>
      <c r="W328" s="2">
        <v>477240</v>
      </c>
      <c r="X328" s="2">
        <v>0</v>
      </c>
      <c r="Y328" s="2">
        <v>0</v>
      </c>
      <c r="Z328" s="2">
        <v>46326</v>
      </c>
      <c r="AA328" s="2">
        <v>674499</v>
      </c>
      <c r="AB328" s="2">
        <v>12929114.25</v>
      </c>
      <c r="AC328" s="2">
        <v>0</v>
      </c>
      <c r="AD328" s="2">
        <v>119344</v>
      </c>
      <c r="AE328" s="2">
        <v>204900</v>
      </c>
      <c r="AF328" s="2">
        <v>10671</v>
      </c>
      <c r="AG328" s="2">
        <v>213259</v>
      </c>
      <c r="AH328" s="2">
        <v>0</v>
      </c>
      <c r="AI328" s="2">
        <v>520073</v>
      </c>
      <c r="AJ328" s="2">
        <v>1068247</v>
      </c>
    </row>
    <row r="329" spans="1:36" x14ac:dyDescent="0.25">
      <c r="A329" s="2">
        <v>2902</v>
      </c>
      <c r="B329" s="2">
        <v>1</v>
      </c>
      <c r="C329" t="s">
        <v>330</v>
      </c>
      <c r="D329" s="2">
        <v>588</v>
      </c>
      <c r="E329" s="2">
        <v>646.40000000000009</v>
      </c>
      <c r="F329" s="2">
        <v>558</v>
      </c>
      <c r="G329" s="2">
        <v>615.6</v>
      </c>
      <c r="H329" s="2">
        <v>4042645</v>
      </c>
      <c r="I329" s="2">
        <v>30702</v>
      </c>
      <c r="J329" s="2">
        <v>140830</v>
      </c>
      <c r="K329" s="2">
        <v>15663</v>
      </c>
      <c r="L329" s="2">
        <v>120140</v>
      </c>
      <c r="M329" s="2">
        <v>552397</v>
      </c>
      <c r="N329" s="2">
        <v>221664.50174554932</v>
      </c>
      <c r="O329" s="2">
        <v>148471</v>
      </c>
      <c r="P329" s="2">
        <v>102838.75</v>
      </c>
      <c r="Q329" s="2">
        <v>8003</v>
      </c>
      <c r="R329" s="2">
        <v>5282</v>
      </c>
      <c r="S329" s="2">
        <v>0</v>
      </c>
      <c r="T329" s="2">
        <v>0</v>
      </c>
      <c r="U329" s="2">
        <v>0</v>
      </c>
      <c r="V329" s="2">
        <v>0</v>
      </c>
      <c r="W329" s="2">
        <v>184680</v>
      </c>
      <c r="X329" s="2">
        <v>0</v>
      </c>
      <c r="Y329" s="2">
        <v>28321</v>
      </c>
      <c r="Z329" s="2">
        <v>16536</v>
      </c>
      <c r="AA329" s="2">
        <v>261014</v>
      </c>
      <c r="AB329" s="2">
        <v>5879187.251745549</v>
      </c>
      <c r="AC329" s="2">
        <v>0</v>
      </c>
      <c r="AD329" s="2">
        <v>87736</v>
      </c>
      <c r="AE329" s="2">
        <v>60838</v>
      </c>
      <c r="AF329" s="2">
        <v>3125</v>
      </c>
      <c r="AG329" s="2">
        <v>63318</v>
      </c>
      <c r="AH329" s="2">
        <v>0</v>
      </c>
      <c r="AI329" s="2">
        <v>154412</v>
      </c>
      <c r="AJ329" s="2">
        <v>369429</v>
      </c>
    </row>
    <row r="330" spans="1:36" x14ac:dyDescent="0.25">
      <c r="A330" s="2">
        <v>2903</v>
      </c>
      <c r="B330" s="2">
        <v>1</v>
      </c>
      <c r="C330" t="s">
        <v>331</v>
      </c>
      <c r="D330" s="2">
        <v>500</v>
      </c>
      <c r="E330" s="2">
        <v>547</v>
      </c>
      <c r="F330" s="2">
        <v>476</v>
      </c>
      <c r="G330" s="2">
        <v>518.59999999999991</v>
      </c>
      <c r="H330" s="2">
        <v>3405646</v>
      </c>
      <c r="I330" s="2">
        <v>0</v>
      </c>
      <c r="J330" s="2">
        <v>241338</v>
      </c>
      <c r="K330" s="2">
        <v>16099</v>
      </c>
      <c r="L330" s="2">
        <v>129716</v>
      </c>
      <c r="M330" s="2">
        <v>388605</v>
      </c>
      <c r="N330" s="2">
        <v>173545</v>
      </c>
      <c r="O330" s="2">
        <v>119401</v>
      </c>
      <c r="P330" s="2">
        <v>73948.75</v>
      </c>
      <c r="Q330" s="2">
        <v>6742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404772</v>
      </c>
      <c r="X330" s="2">
        <v>0</v>
      </c>
      <c r="Y330" s="2">
        <v>37516</v>
      </c>
      <c r="Z330" s="2">
        <v>19335</v>
      </c>
      <c r="AA330" s="2">
        <v>219886</v>
      </c>
      <c r="AB330" s="2">
        <v>5236549.75</v>
      </c>
      <c r="AC330" s="2">
        <v>0</v>
      </c>
      <c r="AD330" s="2">
        <v>70540</v>
      </c>
      <c r="AE330" s="2">
        <v>46357</v>
      </c>
      <c r="AF330" s="2">
        <v>0</v>
      </c>
      <c r="AG330" s="2">
        <v>216704</v>
      </c>
      <c r="AH330" s="2">
        <v>0</v>
      </c>
      <c r="AI330" s="2">
        <v>137841</v>
      </c>
      <c r="AJ330" s="2">
        <v>471442</v>
      </c>
    </row>
    <row r="331" spans="1:36" x14ac:dyDescent="0.25">
      <c r="A331" s="2">
        <v>2904</v>
      </c>
      <c r="B331" s="2">
        <v>1</v>
      </c>
      <c r="C331" t="s">
        <v>332</v>
      </c>
      <c r="D331" s="2">
        <v>706</v>
      </c>
      <c r="E331" s="2">
        <v>775.99999999999989</v>
      </c>
      <c r="F331" s="2">
        <v>663</v>
      </c>
      <c r="G331" s="2">
        <v>728.80000000000007</v>
      </c>
      <c r="H331" s="2">
        <v>4786030</v>
      </c>
      <c r="I331" s="2">
        <v>0</v>
      </c>
      <c r="J331" s="2">
        <v>508594</v>
      </c>
      <c r="K331" s="2">
        <v>19663</v>
      </c>
      <c r="L331" s="2">
        <v>95483</v>
      </c>
      <c r="M331" s="2">
        <v>234771</v>
      </c>
      <c r="N331" s="2">
        <v>226340.75888784358</v>
      </c>
      <c r="O331" s="2">
        <v>172150</v>
      </c>
      <c r="P331" s="2">
        <v>100967.5</v>
      </c>
      <c r="Q331" s="2">
        <v>9474</v>
      </c>
      <c r="R331" s="2">
        <v>47241</v>
      </c>
      <c r="S331" s="2">
        <v>0</v>
      </c>
      <c r="T331" s="2">
        <v>0</v>
      </c>
      <c r="U331" s="2">
        <v>0</v>
      </c>
      <c r="V331" s="2">
        <v>0</v>
      </c>
      <c r="W331" s="2">
        <v>578580</v>
      </c>
      <c r="X331" s="2">
        <v>0</v>
      </c>
      <c r="Y331" s="2">
        <v>40090</v>
      </c>
      <c r="Z331" s="2">
        <v>22870</v>
      </c>
      <c r="AA331" s="2">
        <v>309011</v>
      </c>
      <c r="AB331" s="2">
        <v>7151265.2588878432</v>
      </c>
      <c r="AC331" s="2">
        <v>0</v>
      </c>
      <c r="AD331" s="2">
        <v>143084</v>
      </c>
      <c r="AE331" s="2">
        <v>76224</v>
      </c>
      <c r="AF331" s="2">
        <v>35664</v>
      </c>
      <c r="AG331" s="2">
        <v>373444</v>
      </c>
      <c r="AH331" s="2">
        <v>0</v>
      </c>
      <c r="AI331" s="2">
        <v>233285</v>
      </c>
      <c r="AJ331" s="2">
        <v>861701</v>
      </c>
    </row>
    <row r="332" spans="1:36" x14ac:dyDescent="0.25">
      <c r="A332" s="2">
        <v>2905</v>
      </c>
      <c r="B332" s="2">
        <v>1</v>
      </c>
      <c r="C332" t="s">
        <v>333</v>
      </c>
      <c r="D332" s="2">
        <v>2330</v>
      </c>
      <c r="E332" s="2">
        <v>2543</v>
      </c>
      <c r="F332" s="2">
        <v>1862</v>
      </c>
      <c r="G332" s="2">
        <v>2031.8000000000002</v>
      </c>
      <c r="H332" s="2">
        <v>13342831</v>
      </c>
      <c r="I332" s="2">
        <v>0</v>
      </c>
      <c r="J332" s="2">
        <v>781288</v>
      </c>
      <c r="K332" s="2">
        <v>86283</v>
      </c>
      <c r="L332" s="2">
        <v>0</v>
      </c>
      <c r="M332" s="2">
        <v>0</v>
      </c>
      <c r="N332" s="2">
        <v>280069</v>
      </c>
      <c r="O332" s="2">
        <v>454265</v>
      </c>
      <c r="P332" s="2">
        <v>338890</v>
      </c>
      <c r="Q332" s="2">
        <v>26413</v>
      </c>
      <c r="R332" s="2">
        <v>6807</v>
      </c>
      <c r="S332" s="2">
        <v>0</v>
      </c>
      <c r="T332" s="2">
        <v>0</v>
      </c>
      <c r="U332" s="2">
        <v>0</v>
      </c>
      <c r="V332" s="2">
        <v>-14447</v>
      </c>
      <c r="W332" s="2">
        <v>630447</v>
      </c>
      <c r="X332" s="2">
        <v>495040</v>
      </c>
      <c r="Y332" s="2">
        <v>0</v>
      </c>
      <c r="Z332" s="2">
        <v>60643</v>
      </c>
      <c r="AA332" s="2">
        <v>861483</v>
      </c>
      <c r="AB332" s="2">
        <v>16854972</v>
      </c>
      <c r="AC332" s="2">
        <v>0</v>
      </c>
      <c r="AD332" s="2">
        <v>162771</v>
      </c>
      <c r="AE332" s="2">
        <v>262343</v>
      </c>
      <c r="AF332" s="2">
        <v>5269</v>
      </c>
      <c r="AG332" s="2">
        <v>289649</v>
      </c>
      <c r="AH332" s="2">
        <v>180472</v>
      </c>
      <c r="AI332" s="2">
        <v>666895</v>
      </c>
      <c r="AJ332" s="2">
        <v>1386927</v>
      </c>
    </row>
    <row r="333" spans="1:36" x14ac:dyDescent="0.25">
      <c r="A333" s="2">
        <v>2906</v>
      </c>
      <c r="B333" s="2">
        <v>1</v>
      </c>
      <c r="C333" t="s">
        <v>334</v>
      </c>
      <c r="D333" s="2">
        <v>363</v>
      </c>
      <c r="E333" s="2">
        <v>414.39999999999992</v>
      </c>
      <c r="F333" s="2">
        <v>372</v>
      </c>
      <c r="G333" s="2">
        <v>425.2</v>
      </c>
      <c r="H333" s="2">
        <v>2792288</v>
      </c>
      <c r="I333" s="2">
        <v>0</v>
      </c>
      <c r="J333" s="2">
        <v>224932</v>
      </c>
      <c r="K333" s="2">
        <v>16443</v>
      </c>
      <c r="L333" s="2">
        <v>128858</v>
      </c>
      <c r="M333" s="2">
        <v>479311</v>
      </c>
      <c r="N333" s="2">
        <v>173561.44763237098</v>
      </c>
      <c r="O333" s="2">
        <v>102240</v>
      </c>
      <c r="P333" s="2">
        <v>53660</v>
      </c>
      <c r="Q333" s="2">
        <v>5528</v>
      </c>
      <c r="R333" s="2">
        <v>5204</v>
      </c>
      <c r="S333" s="2">
        <v>0</v>
      </c>
      <c r="T333" s="2">
        <v>0</v>
      </c>
      <c r="U333" s="2">
        <v>0</v>
      </c>
      <c r="V333" s="2">
        <v>0</v>
      </c>
      <c r="W333" s="2">
        <v>461151</v>
      </c>
      <c r="X333" s="2">
        <v>0</v>
      </c>
      <c r="Y333" s="2">
        <v>0</v>
      </c>
      <c r="Z333" s="2">
        <v>14564</v>
      </c>
      <c r="AA333" s="2">
        <v>180285</v>
      </c>
      <c r="AB333" s="2">
        <v>4638025.4476323705</v>
      </c>
      <c r="AC333" s="2">
        <v>0</v>
      </c>
      <c r="AD333" s="2">
        <v>64556</v>
      </c>
      <c r="AE333" s="2">
        <v>53660</v>
      </c>
      <c r="AF333" s="2">
        <v>5204</v>
      </c>
      <c r="AG333" s="2">
        <v>375287.68</v>
      </c>
      <c r="AH333" s="2">
        <v>0</v>
      </c>
      <c r="AI333" s="2">
        <v>180285</v>
      </c>
      <c r="AJ333" s="2">
        <v>678992.67999999993</v>
      </c>
    </row>
    <row r="334" spans="1:36" x14ac:dyDescent="0.25">
      <c r="A334" s="2">
        <v>2907</v>
      </c>
      <c r="B334" s="2">
        <v>1</v>
      </c>
      <c r="C334" t="s">
        <v>335</v>
      </c>
      <c r="D334" s="2">
        <v>180</v>
      </c>
      <c r="E334" s="2">
        <v>219.8</v>
      </c>
      <c r="F334" s="2">
        <v>404</v>
      </c>
      <c r="G334" s="2">
        <v>445.79999999999995</v>
      </c>
      <c r="H334" s="2">
        <v>2927569</v>
      </c>
      <c r="I334" s="2">
        <v>0</v>
      </c>
      <c r="J334" s="2">
        <v>568145</v>
      </c>
      <c r="K334" s="2">
        <v>95400</v>
      </c>
      <c r="L334" s="2">
        <v>129897</v>
      </c>
      <c r="M334" s="2">
        <v>0</v>
      </c>
      <c r="N334" s="2">
        <v>161542</v>
      </c>
      <c r="O334" s="2">
        <v>108107</v>
      </c>
      <c r="P334" s="2">
        <v>56888.75</v>
      </c>
      <c r="Q334" s="2">
        <v>5795</v>
      </c>
      <c r="R334" s="2">
        <v>2135</v>
      </c>
      <c r="S334" s="2">
        <v>0</v>
      </c>
      <c r="T334" s="2">
        <v>0</v>
      </c>
      <c r="U334" s="2">
        <v>0</v>
      </c>
      <c r="V334" s="2">
        <v>0</v>
      </c>
      <c r="W334" s="2">
        <v>474670</v>
      </c>
      <c r="X334" s="2">
        <v>0</v>
      </c>
      <c r="Y334" s="2">
        <v>0</v>
      </c>
      <c r="Z334" s="2">
        <v>10821</v>
      </c>
      <c r="AA334" s="2">
        <v>189019</v>
      </c>
      <c r="AB334" s="2">
        <v>4729988.75</v>
      </c>
      <c r="AC334" s="2">
        <v>0</v>
      </c>
      <c r="AD334" s="2">
        <v>68834</v>
      </c>
      <c r="AE334" s="2">
        <v>56888.75</v>
      </c>
      <c r="AF334" s="2">
        <v>2135</v>
      </c>
      <c r="AG334" s="2">
        <v>384972.73</v>
      </c>
      <c r="AH334" s="2">
        <v>0</v>
      </c>
      <c r="AI334" s="2">
        <v>189019</v>
      </c>
      <c r="AJ334" s="2">
        <v>701849.48</v>
      </c>
    </row>
    <row r="335" spans="1:36" x14ac:dyDescent="0.25">
      <c r="A335" s="2">
        <v>2908</v>
      </c>
      <c r="B335" s="2">
        <v>1</v>
      </c>
      <c r="C335" t="s">
        <v>336</v>
      </c>
      <c r="D335" s="2">
        <v>555</v>
      </c>
      <c r="E335" s="2">
        <v>605.19999999999993</v>
      </c>
      <c r="F335" s="2">
        <v>497</v>
      </c>
      <c r="G335" s="2">
        <v>540.6</v>
      </c>
      <c r="H335" s="2">
        <v>3550120</v>
      </c>
      <c r="I335" s="2">
        <v>0</v>
      </c>
      <c r="J335" s="2">
        <v>162074</v>
      </c>
      <c r="K335" s="2">
        <v>0</v>
      </c>
      <c r="L335" s="2">
        <v>128479</v>
      </c>
      <c r="M335" s="2">
        <v>154990</v>
      </c>
      <c r="N335" s="2">
        <v>157133.6726767791</v>
      </c>
      <c r="O335" s="2">
        <v>128962</v>
      </c>
      <c r="P335" s="2">
        <v>80405</v>
      </c>
      <c r="Q335" s="2">
        <v>7028</v>
      </c>
      <c r="R335" s="2">
        <v>4930</v>
      </c>
      <c r="S335" s="2">
        <v>0</v>
      </c>
      <c r="T335" s="2">
        <v>0</v>
      </c>
      <c r="U335" s="2">
        <v>0</v>
      </c>
      <c r="V335" s="2">
        <v>0</v>
      </c>
      <c r="W335" s="2">
        <v>352969</v>
      </c>
      <c r="X335" s="2">
        <v>130000</v>
      </c>
      <c r="Y335" s="2">
        <v>0</v>
      </c>
      <c r="Z335" s="2">
        <v>14837</v>
      </c>
      <c r="AA335" s="2">
        <v>229214</v>
      </c>
      <c r="AB335" s="2">
        <v>4971141.6726767793</v>
      </c>
      <c r="AC335" s="2">
        <v>0</v>
      </c>
      <c r="AD335" s="2">
        <v>66013</v>
      </c>
      <c r="AE335" s="2">
        <v>72265</v>
      </c>
      <c r="AF335" s="2">
        <v>4431</v>
      </c>
      <c r="AG335" s="2">
        <v>255948</v>
      </c>
      <c r="AH335" s="2">
        <v>47393</v>
      </c>
      <c r="AI335" s="2">
        <v>206008</v>
      </c>
      <c r="AJ335" s="2">
        <v>604665</v>
      </c>
    </row>
    <row r="336" spans="1:36" x14ac:dyDescent="0.25">
      <c r="A336" s="2">
        <v>3000</v>
      </c>
      <c r="B336" s="2">
        <v>1</v>
      </c>
      <c r="C336" t="s">
        <v>337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54344000</v>
      </c>
      <c r="X336" s="2">
        <v>0</v>
      </c>
      <c r="Y336" s="2">
        <v>0</v>
      </c>
      <c r="Z336" s="2">
        <v>0</v>
      </c>
      <c r="AA336" s="2">
        <v>0</v>
      </c>
      <c r="AB336" s="2">
        <v>54344000</v>
      </c>
      <c r="AC336" s="2">
        <v>0</v>
      </c>
      <c r="AD336" s="2">
        <v>0</v>
      </c>
      <c r="AE336" s="2">
        <v>0</v>
      </c>
      <c r="AF336" s="2">
        <v>0</v>
      </c>
      <c r="AG336" s="2">
        <v>48048000</v>
      </c>
      <c r="AH336" s="2">
        <v>0</v>
      </c>
      <c r="AI336" s="2">
        <v>0</v>
      </c>
      <c r="AJ336" s="2">
        <v>48048000</v>
      </c>
    </row>
    <row r="337" spans="1:36" x14ac:dyDescent="0.25">
      <c r="A337" s="2">
        <v>3999</v>
      </c>
      <c r="B337" s="2">
        <v>1</v>
      </c>
      <c r="C337" t="s">
        <v>338</v>
      </c>
      <c r="D337" s="2">
        <v>29562.479999999865</v>
      </c>
      <c r="E337" s="2">
        <v>30337.027638675761</v>
      </c>
      <c r="F337" s="2">
        <v>9004.7622109798249</v>
      </c>
      <c r="G337" s="2">
        <v>7944.6429671625374</v>
      </c>
      <c r="H337" s="2">
        <v>52172470</v>
      </c>
      <c r="I337" s="2">
        <v>285754</v>
      </c>
      <c r="J337" s="2">
        <v>-15054624</v>
      </c>
      <c r="K337" s="2">
        <v>1725965</v>
      </c>
      <c r="L337" s="2">
        <v>147990</v>
      </c>
      <c r="M337" s="2">
        <v>0</v>
      </c>
      <c r="N337" s="2">
        <v>0</v>
      </c>
      <c r="O337" s="2">
        <v>1799813</v>
      </c>
      <c r="P337" s="2">
        <v>958727</v>
      </c>
      <c r="Q337" s="2">
        <v>103280</v>
      </c>
      <c r="R337" s="2">
        <v>248686</v>
      </c>
      <c r="S337" s="2">
        <v>0</v>
      </c>
      <c r="T337" s="2">
        <v>0</v>
      </c>
      <c r="U337" s="2">
        <v>0</v>
      </c>
      <c r="V337" s="2">
        <v>0</v>
      </c>
      <c r="W337" s="2">
        <v>8539699</v>
      </c>
      <c r="X337" s="2">
        <v>0</v>
      </c>
      <c r="Y337" s="2">
        <v>0</v>
      </c>
      <c r="Z337" s="2">
        <v>374620</v>
      </c>
      <c r="AA337" s="2">
        <v>3296066</v>
      </c>
      <c r="AB337" s="2">
        <v>54598446</v>
      </c>
      <c r="AC337" s="2">
        <v>0</v>
      </c>
      <c r="AD337" s="2">
        <v>12235</v>
      </c>
      <c r="AE337" s="2">
        <v>-563118</v>
      </c>
      <c r="AF337" s="2">
        <v>-196187</v>
      </c>
      <c r="AG337" s="2">
        <v>488686</v>
      </c>
      <c r="AH337" s="2">
        <v>0</v>
      </c>
      <c r="AI337" s="2">
        <v>-1463115</v>
      </c>
      <c r="AJ337" s="2">
        <v>-1721499</v>
      </c>
    </row>
    <row r="338" spans="1:36" x14ac:dyDescent="0.25">
      <c r="A338" s="2">
        <v>4000</v>
      </c>
      <c r="B338" s="2">
        <v>7</v>
      </c>
      <c r="C338" t="s">
        <v>339</v>
      </c>
      <c r="D338" s="2">
        <v>0</v>
      </c>
      <c r="E338" s="2">
        <v>0</v>
      </c>
      <c r="F338" s="2">
        <v>110</v>
      </c>
      <c r="G338" s="2">
        <v>132</v>
      </c>
      <c r="H338" s="2">
        <v>866844</v>
      </c>
      <c r="I338" s="2">
        <v>0</v>
      </c>
      <c r="J338" s="2">
        <v>341962</v>
      </c>
      <c r="K338" s="2">
        <v>0</v>
      </c>
      <c r="L338" s="2">
        <v>0</v>
      </c>
      <c r="M338" s="2">
        <v>4017</v>
      </c>
      <c r="N338" s="2">
        <v>0</v>
      </c>
      <c r="O338" s="2">
        <v>29904</v>
      </c>
      <c r="P338" s="2">
        <v>15929</v>
      </c>
      <c r="Q338" s="2">
        <v>1716</v>
      </c>
      <c r="R338" s="2">
        <v>0</v>
      </c>
      <c r="S338" s="2">
        <v>0</v>
      </c>
      <c r="T338" s="2">
        <v>23232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3403</v>
      </c>
      <c r="AA338" s="2">
        <v>0</v>
      </c>
      <c r="AB338" s="2">
        <v>1287007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</row>
    <row r="339" spans="1:36" x14ac:dyDescent="0.25">
      <c r="A339" s="2">
        <v>4001</v>
      </c>
      <c r="B339" s="2">
        <v>7</v>
      </c>
      <c r="C339" t="s">
        <v>340</v>
      </c>
      <c r="D339" s="2">
        <v>0</v>
      </c>
      <c r="E339" s="2">
        <v>0</v>
      </c>
      <c r="F339" s="2">
        <v>214</v>
      </c>
      <c r="G339" s="2">
        <v>223</v>
      </c>
      <c r="H339" s="2">
        <v>1464441</v>
      </c>
      <c r="I339" s="2">
        <v>0</v>
      </c>
      <c r="J339" s="2">
        <v>37810</v>
      </c>
      <c r="K339" s="2">
        <v>18143</v>
      </c>
      <c r="L339" s="2">
        <v>0</v>
      </c>
      <c r="M339" s="2">
        <v>6787</v>
      </c>
      <c r="N339" s="2">
        <v>32787</v>
      </c>
      <c r="O339" s="2">
        <v>50519</v>
      </c>
      <c r="P339" s="2">
        <v>26911</v>
      </c>
      <c r="Q339" s="2">
        <v>2899</v>
      </c>
      <c r="R339" s="2">
        <v>607</v>
      </c>
      <c r="S339" s="2">
        <v>0</v>
      </c>
      <c r="T339" s="2">
        <v>12934</v>
      </c>
      <c r="U339" s="2">
        <v>-101030</v>
      </c>
      <c r="V339" s="2">
        <v>0</v>
      </c>
      <c r="W339" s="2">
        <v>0</v>
      </c>
      <c r="X339" s="2">
        <v>0</v>
      </c>
      <c r="Y339" s="2">
        <v>0</v>
      </c>
      <c r="Z339" s="2">
        <v>5904</v>
      </c>
      <c r="AA339" s="2">
        <v>0</v>
      </c>
      <c r="AB339" s="2">
        <v>1558712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</row>
    <row r="340" spans="1:36" x14ac:dyDescent="0.25">
      <c r="A340" s="2">
        <v>4003</v>
      </c>
      <c r="B340" s="2">
        <v>7</v>
      </c>
      <c r="C340" t="s">
        <v>341</v>
      </c>
      <c r="D340" s="2">
        <v>0</v>
      </c>
      <c r="E340" s="2">
        <v>0</v>
      </c>
      <c r="F340" s="2">
        <v>120</v>
      </c>
      <c r="G340" s="2">
        <v>133.6</v>
      </c>
      <c r="H340" s="2">
        <v>877351</v>
      </c>
      <c r="I340" s="2">
        <v>0</v>
      </c>
      <c r="J340" s="2">
        <v>107947</v>
      </c>
      <c r="K340" s="2">
        <v>0</v>
      </c>
      <c r="L340" s="2">
        <v>0</v>
      </c>
      <c r="M340" s="2">
        <v>4066</v>
      </c>
      <c r="N340" s="2">
        <v>6960</v>
      </c>
      <c r="O340" s="2">
        <v>30266</v>
      </c>
      <c r="P340" s="2">
        <v>16122</v>
      </c>
      <c r="Q340" s="2">
        <v>1737</v>
      </c>
      <c r="R340" s="2">
        <v>0</v>
      </c>
      <c r="S340" s="2">
        <v>0</v>
      </c>
      <c r="T340" s="2">
        <v>3874.3999999999996</v>
      </c>
      <c r="U340" s="2">
        <v>-47845</v>
      </c>
      <c r="V340" s="2">
        <v>0</v>
      </c>
      <c r="W340" s="2">
        <v>0</v>
      </c>
      <c r="X340" s="2">
        <v>26565</v>
      </c>
      <c r="Y340" s="2">
        <v>0</v>
      </c>
      <c r="Z340" s="2">
        <v>3840</v>
      </c>
      <c r="AA340" s="2">
        <v>0</v>
      </c>
      <c r="AB340" s="2">
        <v>1004318.4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</row>
    <row r="341" spans="1:36" x14ac:dyDescent="0.25">
      <c r="A341" s="2">
        <v>4004</v>
      </c>
      <c r="B341" s="2">
        <v>7</v>
      </c>
      <c r="C341" t="s">
        <v>342</v>
      </c>
      <c r="D341" s="2">
        <v>0</v>
      </c>
      <c r="E341" s="2">
        <v>0</v>
      </c>
      <c r="F341" s="2">
        <v>166</v>
      </c>
      <c r="G341" s="2">
        <v>183</v>
      </c>
      <c r="H341" s="2">
        <v>1201761</v>
      </c>
      <c r="I341" s="2">
        <v>2877</v>
      </c>
      <c r="J341" s="2">
        <v>469123</v>
      </c>
      <c r="K341" s="2">
        <v>85860</v>
      </c>
      <c r="L341" s="2">
        <v>0</v>
      </c>
      <c r="M341" s="2">
        <v>5570</v>
      </c>
      <c r="N341" s="2">
        <v>0</v>
      </c>
      <c r="O341" s="2">
        <v>41458</v>
      </c>
      <c r="P341" s="2">
        <v>22084</v>
      </c>
      <c r="Q341" s="2">
        <v>2379</v>
      </c>
      <c r="R341" s="2">
        <v>59451</v>
      </c>
      <c r="S341" s="2">
        <v>0</v>
      </c>
      <c r="T341" s="2">
        <v>4392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6359</v>
      </c>
      <c r="AA341" s="2">
        <v>0</v>
      </c>
      <c r="AB341" s="2">
        <v>1901314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</row>
    <row r="342" spans="1:36" x14ac:dyDescent="0.25">
      <c r="A342" s="2">
        <v>4005</v>
      </c>
      <c r="B342" s="2">
        <v>7</v>
      </c>
      <c r="C342" t="s">
        <v>343</v>
      </c>
      <c r="D342" s="2">
        <v>0</v>
      </c>
      <c r="E342" s="2">
        <v>0</v>
      </c>
      <c r="F342" s="2">
        <v>34</v>
      </c>
      <c r="G342" s="2">
        <v>38</v>
      </c>
      <c r="H342" s="2">
        <v>249546</v>
      </c>
      <c r="I342" s="2">
        <v>0</v>
      </c>
      <c r="J342" s="2">
        <v>123051</v>
      </c>
      <c r="K342" s="2">
        <v>0</v>
      </c>
      <c r="L342" s="2">
        <v>0</v>
      </c>
      <c r="M342" s="2">
        <v>1157</v>
      </c>
      <c r="N342" s="2">
        <v>0</v>
      </c>
      <c r="O342" s="2">
        <v>8609</v>
      </c>
      <c r="P342" s="2">
        <v>4586</v>
      </c>
      <c r="Q342" s="2">
        <v>494</v>
      </c>
      <c r="R342" s="2">
        <v>1905</v>
      </c>
      <c r="S342" s="2">
        <v>0</v>
      </c>
      <c r="T342" s="2">
        <v>4712</v>
      </c>
      <c r="U342" s="2">
        <v>0</v>
      </c>
      <c r="V342" s="2">
        <v>0</v>
      </c>
      <c r="W342" s="2">
        <v>0</v>
      </c>
      <c r="X342" s="2">
        <v>0</v>
      </c>
      <c r="Y342" s="2">
        <v>6620</v>
      </c>
      <c r="Z342" s="2">
        <v>17712</v>
      </c>
      <c r="AA342" s="2">
        <v>0</v>
      </c>
      <c r="AB342" s="2">
        <v>418392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</row>
    <row r="343" spans="1:36" x14ac:dyDescent="0.25">
      <c r="A343" s="2">
        <v>4007</v>
      </c>
      <c r="B343" s="2">
        <v>7</v>
      </c>
      <c r="C343" t="s">
        <v>344</v>
      </c>
      <c r="D343" s="2">
        <v>0</v>
      </c>
      <c r="E343" s="2">
        <v>0</v>
      </c>
      <c r="F343" s="2">
        <v>216</v>
      </c>
      <c r="G343" s="2">
        <v>241.20000000000002</v>
      </c>
      <c r="H343" s="2">
        <v>1583960</v>
      </c>
      <c r="I343" s="2">
        <v>0</v>
      </c>
      <c r="J343" s="2">
        <v>38378</v>
      </c>
      <c r="K343" s="2">
        <v>0</v>
      </c>
      <c r="L343" s="2">
        <v>0</v>
      </c>
      <c r="M343" s="2">
        <v>7341</v>
      </c>
      <c r="N343" s="2">
        <v>39877</v>
      </c>
      <c r="O343" s="2">
        <v>54642</v>
      </c>
      <c r="P343" s="2">
        <v>29107</v>
      </c>
      <c r="Q343" s="2">
        <v>3136</v>
      </c>
      <c r="R343" s="2">
        <v>0</v>
      </c>
      <c r="S343" s="2">
        <v>0</v>
      </c>
      <c r="T343" s="2">
        <v>34250.400000000001</v>
      </c>
      <c r="U343" s="2">
        <v>0</v>
      </c>
      <c r="V343" s="2">
        <v>0</v>
      </c>
      <c r="W343" s="2">
        <v>0</v>
      </c>
      <c r="X343" s="2">
        <v>54142</v>
      </c>
      <c r="Y343" s="2">
        <v>0</v>
      </c>
      <c r="Z343" s="2">
        <v>6668</v>
      </c>
      <c r="AA343" s="2">
        <v>0</v>
      </c>
      <c r="AB343" s="2">
        <v>1797359.4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</row>
    <row r="344" spans="1:36" x14ac:dyDescent="0.25">
      <c r="A344" s="2">
        <v>4008</v>
      </c>
      <c r="B344" s="2">
        <v>7</v>
      </c>
      <c r="C344" t="s">
        <v>345</v>
      </c>
      <c r="D344" s="2">
        <v>0</v>
      </c>
      <c r="E344" s="2">
        <v>0</v>
      </c>
      <c r="F344" s="2">
        <v>644</v>
      </c>
      <c r="G344" s="2">
        <v>689.99999999999989</v>
      </c>
      <c r="H344" s="2">
        <v>4531230</v>
      </c>
      <c r="I344" s="2">
        <v>0</v>
      </c>
      <c r="J344" s="2">
        <v>34529</v>
      </c>
      <c r="K344" s="2">
        <v>15430</v>
      </c>
      <c r="L344" s="2">
        <v>0</v>
      </c>
      <c r="M344" s="2">
        <v>21000</v>
      </c>
      <c r="N344" s="2">
        <v>0</v>
      </c>
      <c r="O344" s="2">
        <v>156316</v>
      </c>
      <c r="P344" s="2">
        <v>83266</v>
      </c>
      <c r="Q344" s="2">
        <v>8970</v>
      </c>
      <c r="R344" s="2">
        <v>863</v>
      </c>
      <c r="S344" s="2">
        <v>0</v>
      </c>
      <c r="T344" s="2">
        <v>114539.99999999999</v>
      </c>
      <c r="U344" s="2">
        <v>0</v>
      </c>
      <c r="V344" s="2">
        <v>0</v>
      </c>
      <c r="W344" s="2">
        <v>0</v>
      </c>
      <c r="X344" s="2">
        <v>0</v>
      </c>
      <c r="Y344" s="2">
        <v>184</v>
      </c>
      <c r="Z344" s="2">
        <v>15204</v>
      </c>
      <c r="AA344" s="2">
        <v>0</v>
      </c>
      <c r="AB344" s="2">
        <v>4981532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</row>
    <row r="345" spans="1:36" x14ac:dyDescent="0.25">
      <c r="A345" s="2">
        <v>4011</v>
      </c>
      <c r="B345" s="2">
        <v>7</v>
      </c>
      <c r="C345" t="s">
        <v>346</v>
      </c>
      <c r="D345" s="2">
        <v>0</v>
      </c>
      <c r="E345" s="2">
        <v>0</v>
      </c>
      <c r="F345" s="2">
        <v>1015</v>
      </c>
      <c r="G345" s="2">
        <v>1050</v>
      </c>
      <c r="H345" s="2">
        <v>6895350</v>
      </c>
      <c r="I345" s="2">
        <v>16509</v>
      </c>
      <c r="J345" s="2">
        <v>1438142</v>
      </c>
      <c r="K345" s="2">
        <v>70027</v>
      </c>
      <c r="L345" s="2">
        <v>0</v>
      </c>
      <c r="M345" s="2">
        <v>31956</v>
      </c>
      <c r="N345" s="2">
        <v>0</v>
      </c>
      <c r="O345" s="2">
        <v>237871</v>
      </c>
      <c r="P345" s="2">
        <v>126710</v>
      </c>
      <c r="Q345" s="2">
        <v>13650</v>
      </c>
      <c r="R345" s="2">
        <v>264821</v>
      </c>
      <c r="S345" s="2">
        <v>0</v>
      </c>
      <c r="T345" s="2">
        <v>112350</v>
      </c>
      <c r="U345" s="2">
        <v>0</v>
      </c>
      <c r="V345" s="2">
        <v>0</v>
      </c>
      <c r="W345" s="2">
        <v>0</v>
      </c>
      <c r="X345" s="2">
        <v>236808</v>
      </c>
      <c r="Y345" s="2">
        <v>0</v>
      </c>
      <c r="Z345" s="2">
        <v>23380</v>
      </c>
      <c r="AA345" s="2">
        <v>0</v>
      </c>
      <c r="AB345" s="2">
        <v>9230766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</row>
    <row r="346" spans="1:36" x14ac:dyDescent="0.25">
      <c r="A346" s="2">
        <v>4015</v>
      </c>
      <c r="B346" s="2">
        <v>7</v>
      </c>
      <c r="C346" t="s">
        <v>347</v>
      </c>
      <c r="D346" s="2">
        <v>0</v>
      </c>
      <c r="E346" s="2">
        <v>0</v>
      </c>
      <c r="F346" s="2">
        <v>902</v>
      </c>
      <c r="G346" s="2">
        <v>1006.8000000000001</v>
      </c>
      <c r="H346" s="2">
        <v>6611656</v>
      </c>
      <c r="I346" s="2">
        <v>15830</v>
      </c>
      <c r="J346" s="2">
        <v>2025879</v>
      </c>
      <c r="K346" s="2">
        <v>152640</v>
      </c>
      <c r="L346" s="2">
        <v>0</v>
      </c>
      <c r="M346" s="2">
        <v>30642</v>
      </c>
      <c r="N346" s="2">
        <v>0</v>
      </c>
      <c r="O346" s="2">
        <v>228085</v>
      </c>
      <c r="P346" s="2">
        <v>121496</v>
      </c>
      <c r="Q346" s="2">
        <v>13088</v>
      </c>
      <c r="R346" s="2">
        <v>37725</v>
      </c>
      <c r="S346" s="2">
        <v>0</v>
      </c>
      <c r="T346" s="2">
        <v>171156</v>
      </c>
      <c r="U346" s="2">
        <v>0</v>
      </c>
      <c r="V346" s="2">
        <v>0</v>
      </c>
      <c r="W346" s="2">
        <v>0</v>
      </c>
      <c r="X346" s="2">
        <v>202147</v>
      </c>
      <c r="Y346" s="2">
        <v>0</v>
      </c>
      <c r="Z346" s="2">
        <v>27100</v>
      </c>
      <c r="AA346" s="2">
        <v>0</v>
      </c>
      <c r="AB346" s="2">
        <v>9435297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</row>
    <row r="347" spans="1:36" x14ac:dyDescent="0.25">
      <c r="A347" s="2">
        <v>4016</v>
      </c>
      <c r="B347" s="2">
        <v>7</v>
      </c>
      <c r="C347" t="s">
        <v>348</v>
      </c>
      <c r="D347" s="2">
        <v>0</v>
      </c>
      <c r="E347" s="2">
        <v>0</v>
      </c>
      <c r="F347" s="2">
        <v>227</v>
      </c>
      <c r="G347" s="2">
        <v>239.4</v>
      </c>
      <c r="H347" s="2">
        <v>1572140</v>
      </c>
      <c r="I347" s="2">
        <v>0</v>
      </c>
      <c r="J347" s="2">
        <v>5457</v>
      </c>
      <c r="K347" s="2">
        <v>17911</v>
      </c>
      <c r="L347" s="2">
        <v>0</v>
      </c>
      <c r="M347" s="2">
        <v>7286</v>
      </c>
      <c r="N347" s="2">
        <v>10422</v>
      </c>
      <c r="O347" s="2">
        <v>54235</v>
      </c>
      <c r="P347" s="2">
        <v>28890</v>
      </c>
      <c r="Q347" s="2">
        <v>3112</v>
      </c>
      <c r="R347" s="2">
        <v>0</v>
      </c>
      <c r="S347" s="2">
        <v>0</v>
      </c>
      <c r="T347" s="2">
        <v>16518.600000000002</v>
      </c>
      <c r="U347" s="2">
        <v>-83684</v>
      </c>
      <c r="V347" s="2">
        <v>0</v>
      </c>
      <c r="W347" s="2">
        <v>0</v>
      </c>
      <c r="X347" s="2">
        <v>0</v>
      </c>
      <c r="Y347" s="2">
        <v>0</v>
      </c>
      <c r="Z347" s="2">
        <v>6073</v>
      </c>
      <c r="AA347" s="2">
        <v>0</v>
      </c>
      <c r="AB347" s="2">
        <v>1638360.6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</row>
    <row r="348" spans="1:36" x14ac:dyDescent="0.25">
      <c r="A348" s="2">
        <v>4017</v>
      </c>
      <c r="B348" s="2">
        <v>7</v>
      </c>
      <c r="C348" t="s">
        <v>349</v>
      </c>
      <c r="D348" s="2">
        <v>0</v>
      </c>
      <c r="E348" s="2">
        <v>0</v>
      </c>
      <c r="F348" s="2">
        <v>3823</v>
      </c>
      <c r="G348" s="2">
        <v>4365.2</v>
      </c>
      <c r="H348" s="2">
        <v>28666268</v>
      </c>
      <c r="I348" s="2">
        <v>68634</v>
      </c>
      <c r="J348" s="2">
        <v>4263434</v>
      </c>
      <c r="K348" s="2">
        <v>318265</v>
      </c>
      <c r="L348" s="2">
        <v>0</v>
      </c>
      <c r="M348" s="2">
        <v>132853</v>
      </c>
      <c r="N348" s="2">
        <v>0</v>
      </c>
      <c r="O348" s="2">
        <v>988911</v>
      </c>
      <c r="P348" s="2">
        <v>526774</v>
      </c>
      <c r="Q348" s="2">
        <v>56748</v>
      </c>
      <c r="R348" s="2">
        <v>419932</v>
      </c>
      <c r="S348" s="2">
        <v>0</v>
      </c>
      <c r="T348" s="2">
        <v>445250.39999999997</v>
      </c>
      <c r="U348" s="2">
        <v>0</v>
      </c>
      <c r="V348" s="2">
        <v>0</v>
      </c>
      <c r="W348" s="2">
        <v>0</v>
      </c>
      <c r="X348" s="2">
        <v>882970</v>
      </c>
      <c r="Y348" s="2">
        <v>0</v>
      </c>
      <c r="Z348" s="2">
        <v>82772</v>
      </c>
      <c r="AA348" s="2">
        <v>0</v>
      </c>
      <c r="AB348" s="2">
        <v>35969841.399999999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</row>
    <row r="349" spans="1:36" x14ac:dyDescent="0.25">
      <c r="A349" s="2">
        <v>4018</v>
      </c>
      <c r="B349" s="2">
        <v>7</v>
      </c>
      <c r="C349" t="s">
        <v>350</v>
      </c>
      <c r="D349" s="2">
        <v>0</v>
      </c>
      <c r="E349" s="2">
        <v>0</v>
      </c>
      <c r="F349" s="2">
        <v>432</v>
      </c>
      <c r="G349" s="2">
        <v>475.20000000000005</v>
      </c>
      <c r="H349" s="2">
        <v>3120638</v>
      </c>
      <c r="I349" s="2">
        <v>0</v>
      </c>
      <c r="J349" s="2">
        <v>943559</v>
      </c>
      <c r="K349" s="2">
        <v>133560</v>
      </c>
      <c r="L349" s="2">
        <v>0</v>
      </c>
      <c r="M349" s="2">
        <v>14463</v>
      </c>
      <c r="N349" s="2">
        <v>0</v>
      </c>
      <c r="O349" s="2">
        <v>107654</v>
      </c>
      <c r="P349" s="2">
        <v>57345</v>
      </c>
      <c r="Q349" s="2">
        <v>6178</v>
      </c>
      <c r="R349" s="2">
        <v>118833</v>
      </c>
      <c r="S349" s="2">
        <v>0</v>
      </c>
      <c r="T349" s="2">
        <v>84110.400000000009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14338</v>
      </c>
      <c r="AA349" s="2">
        <v>0</v>
      </c>
      <c r="AB349" s="2">
        <v>4600678.4000000004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</row>
    <row r="350" spans="1:36" x14ac:dyDescent="0.25">
      <c r="A350" s="2">
        <v>4020</v>
      </c>
      <c r="B350" s="2">
        <v>7</v>
      </c>
      <c r="C350" t="s">
        <v>351</v>
      </c>
      <c r="D350" s="2">
        <v>0</v>
      </c>
      <c r="E350" s="2">
        <v>0</v>
      </c>
      <c r="F350" s="2">
        <v>1348</v>
      </c>
      <c r="G350" s="2">
        <v>1408</v>
      </c>
      <c r="H350" s="2">
        <v>9246336</v>
      </c>
      <c r="I350" s="2">
        <v>0</v>
      </c>
      <c r="J350" s="2">
        <v>854145</v>
      </c>
      <c r="K350" s="2">
        <v>14725</v>
      </c>
      <c r="L350" s="2">
        <v>0</v>
      </c>
      <c r="M350" s="2">
        <v>42852</v>
      </c>
      <c r="N350" s="2">
        <v>118625</v>
      </c>
      <c r="O350" s="2">
        <v>318974</v>
      </c>
      <c r="P350" s="2">
        <v>169912</v>
      </c>
      <c r="Q350" s="2">
        <v>18304</v>
      </c>
      <c r="R350" s="2">
        <v>27188</v>
      </c>
      <c r="S350" s="2">
        <v>0</v>
      </c>
      <c r="T350" s="2">
        <v>104192</v>
      </c>
      <c r="U350" s="2">
        <v>0</v>
      </c>
      <c r="V350" s="2">
        <v>0</v>
      </c>
      <c r="W350" s="2">
        <v>0</v>
      </c>
      <c r="X350" s="2">
        <v>347875</v>
      </c>
      <c r="Y350" s="2">
        <v>14712</v>
      </c>
      <c r="Z350" s="2">
        <v>51303</v>
      </c>
      <c r="AA350" s="2">
        <v>0</v>
      </c>
      <c r="AB350" s="2">
        <v>10981268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</row>
    <row r="351" spans="1:36" x14ac:dyDescent="0.25">
      <c r="A351" s="2">
        <v>4025</v>
      </c>
      <c r="B351" s="2">
        <v>7</v>
      </c>
      <c r="C351" t="s">
        <v>352</v>
      </c>
      <c r="D351" s="2">
        <v>0</v>
      </c>
      <c r="E351" s="2">
        <v>0</v>
      </c>
      <c r="F351" s="2">
        <v>225</v>
      </c>
      <c r="G351" s="2">
        <v>256.79999999999995</v>
      </c>
      <c r="H351" s="2">
        <v>1686406</v>
      </c>
      <c r="I351" s="2">
        <v>0</v>
      </c>
      <c r="J351" s="2">
        <v>71256</v>
      </c>
      <c r="K351" s="2">
        <v>17945</v>
      </c>
      <c r="L351" s="2">
        <v>0</v>
      </c>
      <c r="M351" s="2">
        <v>7816</v>
      </c>
      <c r="N351" s="2">
        <v>0</v>
      </c>
      <c r="O351" s="2">
        <v>58177</v>
      </c>
      <c r="P351" s="2">
        <v>30990</v>
      </c>
      <c r="Q351" s="2">
        <v>3338</v>
      </c>
      <c r="R351" s="2">
        <v>2416</v>
      </c>
      <c r="S351" s="2">
        <v>0</v>
      </c>
      <c r="T351" s="2">
        <v>29018.399999999994</v>
      </c>
      <c r="U351" s="2">
        <v>0</v>
      </c>
      <c r="V351" s="2">
        <v>0</v>
      </c>
      <c r="W351" s="2">
        <v>0</v>
      </c>
      <c r="X351" s="2">
        <v>57684</v>
      </c>
      <c r="Y351" s="2">
        <v>0</v>
      </c>
      <c r="Z351" s="2">
        <v>8731</v>
      </c>
      <c r="AA351" s="2">
        <v>0</v>
      </c>
      <c r="AB351" s="2">
        <v>1916093.4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</row>
    <row r="352" spans="1:36" x14ac:dyDescent="0.25">
      <c r="A352" s="2">
        <v>4026</v>
      </c>
      <c r="B352" s="2">
        <v>7</v>
      </c>
      <c r="C352" t="s">
        <v>353</v>
      </c>
      <c r="D352" s="2">
        <v>0</v>
      </c>
      <c r="E352" s="2">
        <v>0</v>
      </c>
      <c r="F352" s="2">
        <v>61</v>
      </c>
      <c r="G352" s="2">
        <v>69.599999999999994</v>
      </c>
      <c r="H352" s="2">
        <v>457063</v>
      </c>
      <c r="I352" s="2">
        <v>0</v>
      </c>
      <c r="J352" s="2">
        <v>80432</v>
      </c>
      <c r="K352" s="2">
        <v>0</v>
      </c>
      <c r="L352" s="2">
        <v>0</v>
      </c>
      <c r="M352" s="2">
        <v>2118</v>
      </c>
      <c r="N352" s="2">
        <v>19597</v>
      </c>
      <c r="O352" s="2">
        <v>15767</v>
      </c>
      <c r="P352" s="2">
        <v>8399</v>
      </c>
      <c r="Q352" s="2">
        <v>905</v>
      </c>
      <c r="R352" s="2">
        <v>0</v>
      </c>
      <c r="S352" s="2">
        <v>0</v>
      </c>
      <c r="T352" s="2">
        <v>15868.8</v>
      </c>
      <c r="U352" s="2">
        <v>0</v>
      </c>
      <c r="V352" s="2">
        <v>0</v>
      </c>
      <c r="W352" s="2">
        <v>0</v>
      </c>
      <c r="X352" s="2">
        <v>16445</v>
      </c>
      <c r="Y352" s="2">
        <v>6988</v>
      </c>
      <c r="Z352" s="2">
        <v>2481</v>
      </c>
      <c r="AA352" s="2">
        <v>0</v>
      </c>
      <c r="AB352" s="2">
        <v>609618.80000000005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</row>
    <row r="353" spans="1:36" x14ac:dyDescent="0.25">
      <c r="A353" s="2">
        <v>4027</v>
      </c>
      <c r="B353" s="2">
        <v>7</v>
      </c>
      <c r="C353" t="s">
        <v>354</v>
      </c>
      <c r="D353" s="2">
        <v>0</v>
      </c>
      <c r="E353" s="2">
        <v>0</v>
      </c>
      <c r="F353" s="2">
        <v>1045</v>
      </c>
      <c r="G353" s="2">
        <v>1130</v>
      </c>
      <c r="H353" s="2">
        <v>7420710</v>
      </c>
      <c r="I353" s="2">
        <v>17767</v>
      </c>
      <c r="J353" s="2">
        <v>2960354</v>
      </c>
      <c r="K353" s="2">
        <v>69894</v>
      </c>
      <c r="L353" s="2">
        <v>0</v>
      </c>
      <c r="M353" s="2">
        <v>34391</v>
      </c>
      <c r="N353" s="2">
        <v>0</v>
      </c>
      <c r="O353" s="2">
        <v>255995</v>
      </c>
      <c r="P353" s="2">
        <v>136364</v>
      </c>
      <c r="Q353" s="2">
        <v>14690</v>
      </c>
      <c r="R353" s="2">
        <v>291393</v>
      </c>
      <c r="S353" s="2">
        <v>0</v>
      </c>
      <c r="T353" s="2">
        <v>135600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17707</v>
      </c>
      <c r="AA353" s="2">
        <v>0</v>
      </c>
      <c r="AB353" s="2">
        <v>11354865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</row>
    <row r="354" spans="1:36" x14ac:dyDescent="0.25">
      <c r="A354" s="2">
        <v>4029</v>
      </c>
      <c r="B354" s="2">
        <v>7</v>
      </c>
      <c r="C354" t="s">
        <v>355</v>
      </c>
      <c r="D354" s="2">
        <v>0</v>
      </c>
      <c r="E354" s="2">
        <v>0</v>
      </c>
      <c r="F354" s="2">
        <v>484</v>
      </c>
      <c r="G354" s="2">
        <v>524.4</v>
      </c>
      <c r="H354" s="2">
        <v>3443735</v>
      </c>
      <c r="I354" s="2">
        <v>0</v>
      </c>
      <c r="J354" s="2">
        <v>1485347</v>
      </c>
      <c r="K354" s="2">
        <v>200340</v>
      </c>
      <c r="L354" s="2">
        <v>0</v>
      </c>
      <c r="M354" s="2">
        <v>15960</v>
      </c>
      <c r="N354" s="2">
        <v>0</v>
      </c>
      <c r="O354" s="2">
        <v>118800</v>
      </c>
      <c r="P354" s="2">
        <v>63282</v>
      </c>
      <c r="Q354" s="2">
        <v>6817</v>
      </c>
      <c r="R354" s="2">
        <v>0</v>
      </c>
      <c r="S354" s="2">
        <v>0</v>
      </c>
      <c r="T354" s="2">
        <v>90196.800000000003</v>
      </c>
      <c r="U354" s="2">
        <v>0</v>
      </c>
      <c r="V354" s="2">
        <v>0</v>
      </c>
      <c r="W354" s="2">
        <v>0</v>
      </c>
      <c r="X354" s="2">
        <v>129283</v>
      </c>
      <c r="Y354" s="2">
        <v>0</v>
      </c>
      <c r="Z354" s="2">
        <v>14819</v>
      </c>
      <c r="AA354" s="2">
        <v>0</v>
      </c>
      <c r="AB354" s="2">
        <v>5439296.7999999998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</row>
    <row r="355" spans="1:36" x14ac:dyDescent="0.25">
      <c r="A355" s="2">
        <v>4030</v>
      </c>
      <c r="B355" s="2">
        <v>7</v>
      </c>
      <c r="C355" t="s">
        <v>356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</row>
    <row r="356" spans="1:36" x14ac:dyDescent="0.25">
      <c r="A356" s="2">
        <v>4031</v>
      </c>
      <c r="B356" s="2">
        <v>7</v>
      </c>
      <c r="C356" t="s">
        <v>357</v>
      </c>
      <c r="D356" s="2">
        <v>0</v>
      </c>
      <c r="E356" s="2">
        <v>0</v>
      </c>
      <c r="F356" s="2">
        <v>85</v>
      </c>
      <c r="G356" s="2">
        <v>102</v>
      </c>
      <c r="H356" s="2">
        <v>669834</v>
      </c>
      <c r="I356" s="2">
        <v>0</v>
      </c>
      <c r="J356" s="2">
        <v>273226</v>
      </c>
      <c r="K356" s="2">
        <v>0</v>
      </c>
      <c r="L356" s="2">
        <v>0</v>
      </c>
      <c r="M356" s="2">
        <v>3104</v>
      </c>
      <c r="N356" s="2">
        <v>0</v>
      </c>
      <c r="O356" s="2">
        <v>23108</v>
      </c>
      <c r="P356" s="2">
        <v>12309</v>
      </c>
      <c r="Q356" s="2">
        <v>1326</v>
      </c>
      <c r="R356" s="2">
        <v>0</v>
      </c>
      <c r="S356" s="2">
        <v>0</v>
      </c>
      <c r="T356" s="2">
        <v>15810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2560</v>
      </c>
      <c r="AA356" s="2">
        <v>0</v>
      </c>
      <c r="AB356" s="2">
        <v>1001277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</row>
    <row r="357" spans="1:36" x14ac:dyDescent="0.25">
      <c r="A357" s="2">
        <v>4032</v>
      </c>
      <c r="B357" s="2">
        <v>7</v>
      </c>
      <c r="C357" t="s">
        <v>358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</row>
    <row r="358" spans="1:36" x14ac:dyDescent="0.25">
      <c r="A358" s="2">
        <v>4035</v>
      </c>
      <c r="B358" s="2">
        <v>7</v>
      </c>
      <c r="C358" t="s">
        <v>359</v>
      </c>
      <c r="D358" s="2">
        <v>0</v>
      </c>
      <c r="E358" s="2">
        <v>0</v>
      </c>
      <c r="F358" s="2">
        <v>300</v>
      </c>
      <c r="G358" s="2">
        <v>300</v>
      </c>
      <c r="H358" s="2">
        <v>1970100</v>
      </c>
      <c r="I358" s="2">
        <v>0</v>
      </c>
      <c r="J358" s="2">
        <v>670659</v>
      </c>
      <c r="K358" s="2">
        <v>38160</v>
      </c>
      <c r="L358" s="2">
        <v>0</v>
      </c>
      <c r="M358" s="2">
        <v>9130</v>
      </c>
      <c r="N358" s="2">
        <v>0</v>
      </c>
      <c r="O358" s="2">
        <v>67963</v>
      </c>
      <c r="P358" s="2">
        <v>36203</v>
      </c>
      <c r="Q358" s="2">
        <v>3900</v>
      </c>
      <c r="R358" s="2">
        <v>99432</v>
      </c>
      <c r="S358" s="2">
        <v>0</v>
      </c>
      <c r="T358" s="2">
        <v>54000</v>
      </c>
      <c r="U358" s="2">
        <v>0</v>
      </c>
      <c r="V358" s="2">
        <v>0</v>
      </c>
      <c r="W358" s="2">
        <v>0</v>
      </c>
      <c r="X358" s="2">
        <v>71346</v>
      </c>
      <c r="Y358" s="2">
        <v>0</v>
      </c>
      <c r="Z358" s="2">
        <v>10362</v>
      </c>
      <c r="AA358" s="2">
        <v>0</v>
      </c>
      <c r="AB358" s="2">
        <v>2959909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</row>
    <row r="359" spans="1:36" x14ac:dyDescent="0.25">
      <c r="A359" s="2">
        <v>4036</v>
      </c>
      <c r="B359" s="2">
        <v>7</v>
      </c>
      <c r="C359" t="s">
        <v>360</v>
      </c>
      <c r="D359" s="2">
        <v>0</v>
      </c>
      <c r="E359" s="2">
        <v>0</v>
      </c>
      <c r="F359" s="2">
        <v>85</v>
      </c>
      <c r="G359" s="2">
        <v>102</v>
      </c>
      <c r="H359" s="2">
        <v>669834</v>
      </c>
      <c r="I359" s="2">
        <v>0</v>
      </c>
      <c r="J359" s="2">
        <v>230349</v>
      </c>
      <c r="K359" s="2">
        <v>0</v>
      </c>
      <c r="L359" s="2">
        <v>0</v>
      </c>
      <c r="M359" s="2">
        <v>3104</v>
      </c>
      <c r="N359" s="2">
        <v>0</v>
      </c>
      <c r="O359" s="2">
        <v>23108</v>
      </c>
      <c r="P359" s="2">
        <v>12309</v>
      </c>
      <c r="Q359" s="2">
        <v>1326</v>
      </c>
      <c r="R359" s="2">
        <v>0</v>
      </c>
      <c r="S359" s="2">
        <v>0</v>
      </c>
      <c r="T359" s="2">
        <v>17646</v>
      </c>
      <c r="U359" s="2">
        <v>0</v>
      </c>
      <c r="V359" s="2">
        <v>0</v>
      </c>
      <c r="W359" s="2">
        <v>0</v>
      </c>
      <c r="X359" s="2">
        <v>22011</v>
      </c>
      <c r="Y359" s="2">
        <v>0</v>
      </c>
      <c r="Z359" s="2">
        <v>4712</v>
      </c>
      <c r="AA359" s="2">
        <v>0</v>
      </c>
      <c r="AB359" s="2">
        <v>962388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</row>
    <row r="360" spans="1:36" x14ac:dyDescent="0.25">
      <c r="A360" s="2">
        <v>4038</v>
      </c>
      <c r="B360" s="2">
        <v>7</v>
      </c>
      <c r="C360" t="s">
        <v>361</v>
      </c>
      <c r="D360" s="2">
        <v>0</v>
      </c>
      <c r="E360" s="2">
        <v>0</v>
      </c>
      <c r="F360" s="2">
        <v>375</v>
      </c>
      <c r="G360" s="2">
        <v>392.59999999999997</v>
      </c>
      <c r="H360" s="2">
        <v>2578204</v>
      </c>
      <c r="I360" s="2">
        <v>6173</v>
      </c>
      <c r="J360" s="2">
        <v>1237364</v>
      </c>
      <c r="K360" s="2">
        <v>47700</v>
      </c>
      <c r="L360" s="2">
        <v>0</v>
      </c>
      <c r="M360" s="2">
        <v>11949</v>
      </c>
      <c r="N360" s="2">
        <v>0</v>
      </c>
      <c r="O360" s="2">
        <v>88941</v>
      </c>
      <c r="P360" s="2">
        <v>47377</v>
      </c>
      <c r="Q360" s="2">
        <v>5104</v>
      </c>
      <c r="R360" s="2">
        <v>30686</v>
      </c>
      <c r="S360" s="2">
        <v>0</v>
      </c>
      <c r="T360" s="2">
        <v>12955.8</v>
      </c>
      <c r="U360" s="2">
        <v>0</v>
      </c>
      <c r="V360" s="2">
        <v>0</v>
      </c>
      <c r="W360" s="2">
        <v>0</v>
      </c>
      <c r="X360" s="2">
        <v>94875</v>
      </c>
      <c r="Y360" s="2">
        <v>16919</v>
      </c>
      <c r="Z360" s="2">
        <v>15260</v>
      </c>
      <c r="AA360" s="2">
        <v>0</v>
      </c>
      <c r="AB360" s="2">
        <v>4098632.8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</row>
    <row r="361" spans="1:36" x14ac:dyDescent="0.25">
      <c r="A361" s="2">
        <v>4039</v>
      </c>
      <c r="B361" s="2">
        <v>7</v>
      </c>
      <c r="C361" t="s">
        <v>362</v>
      </c>
      <c r="D361" s="2">
        <v>0</v>
      </c>
      <c r="E361" s="2">
        <v>0</v>
      </c>
      <c r="F361" s="2">
        <v>326</v>
      </c>
      <c r="G361" s="2">
        <v>391.2</v>
      </c>
      <c r="H361" s="2">
        <v>2569010</v>
      </c>
      <c r="I361" s="2">
        <v>0</v>
      </c>
      <c r="J361" s="2">
        <v>889845</v>
      </c>
      <c r="K361" s="2">
        <v>0</v>
      </c>
      <c r="L361" s="2">
        <v>0</v>
      </c>
      <c r="M361" s="2">
        <v>11906</v>
      </c>
      <c r="N361" s="2">
        <v>0</v>
      </c>
      <c r="O361" s="2">
        <v>88624</v>
      </c>
      <c r="P361" s="2">
        <v>47208</v>
      </c>
      <c r="Q361" s="2">
        <v>5086</v>
      </c>
      <c r="R361" s="2">
        <v>34555</v>
      </c>
      <c r="S361" s="2">
        <v>0</v>
      </c>
      <c r="T361" s="2">
        <v>50464.799999999996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5864</v>
      </c>
      <c r="AA361" s="2">
        <v>0</v>
      </c>
      <c r="AB361" s="2">
        <v>3702562.8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</row>
    <row r="362" spans="1:36" x14ac:dyDescent="0.25">
      <c r="A362" s="2">
        <v>4042</v>
      </c>
      <c r="B362" s="2">
        <v>7</v>
      </c>
      <c r="C362" t="s">
        <v>363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</row>
    <row r="363" spans="1:36" x14ac:dyDescent="0.25">
      <c r="A363" s="2">
        <v>4043</v>
      </c>
      <c r="B363" s="2">
        <v>7</v>
      </c>
      <c r="C363" t="s">
        <v>364</v>
      </c>
      <c r="D363" s="2">
        <v>0</v>
      </c>
      <c r="E363" s="2">
        <v>0</v>
      </c>
      <c r="F363" s="2">
        <v>505</v>
      </c>
      <c r="G363" s="2">
        <v>586</v>
      </c>
      <c r="H363" s="2">
        <v>3848262</v>
      </c>
      <c r="I363" s="2">
        <v>9214</v>
      </c>
      <c r="J363" s="2">
        <v>4956</v>
      </c>
      <c r="K363" s="2">
        <v>15802</v>
      </c>
      <c r="L363" s="2">
        <v>0</v>
      </c>
      <c r="M363" s="2">
        <v>17835</v>
      </c>
      <c r="N363" s="2">
        <v>0</v>
      </c>
      <c r="O363" s="2">
        <v>132755</v>
      </c>
      <c r="P363" s="2">
        <v>70716</v>
      </c>
      <c r="Q363" s="2">
        <v>7618</v>
      </c>
      <c r="R363" s="2">
        <v>393</v>
      </c>
      <c r="S363" s="2">
        <v>0</v>
      </c>
      <c r="T363" s="2">
        <v>75008</v>
      </c>
      <c r="U363" s="2">
        <v>-179329</v>
      </c>
      <c r="V363" s="2">
        <v>0</v>
      </c>
      <c r="W363" s="2">
        <v>0</v>
      </c>
      <c r="X363" s="2">
        <v>0</v>
      </c>
      <c r="Y363" s="2">
        <v>0</v>
      </c>
      <c r="Z363" s="2">
        <v>12541</v>
      </c>
      <c r="AA363" s="2">
        <v>0</v>
      </c>
      <c r="AB363" s="2">
        <v>4015771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</row>
    <row r="364" spans="1:36" x14ac:dyDescent="0.25">
      <c r="A364" s="2">
        <v>4049</v>
      </c>
      <c r="B364" s="2">
        <v>7</v>
      </c>
      <c r="C364" t="s">
        <v>365</v>
      </c>
      <c r="D364" s="2">
        <v>0</v>
      </c>
      <c r="E364" s="2">
        <v>0</v>
      </c>
      <c r="F364" s="2">
        <v>175</v>
      </c>
      <c r="G364" s="2">
        <v>210</v>
      </c>
      <c r="H364" s="2">
        <v>1379070</v>
      </c>
      <c r="I364" s="2">
        <v>0</v>
      </c>
      <c r="J364" s="2">
        <v>75050</v>
      </c>
      <c r="K364" s="2">
        <v>19049</v>
      </c>
      <c r="L364" s="2">
        <v>0</v>
      </c>
      <c r="M364" s="2">
        <v>6391</v>
      </c>
      <c r="N364" s="2">
        <v>0</v>
      </c>
      <c r="O364" s="2">
        <v>47574</v>
      </c>
      <c r="P364" s="2">
        <v>25342</v>
      </c>
      <c r="Q364" s="2">
        <v>2730</v>
      </c>
      <c r="R364" s="2">
        <v>0</v>
      </c>
      <c r="S364" s="2">
        <v>0</v>
      </c>
      <c r="T364" s="2">
        <v>31920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4975</v>
      </c>
      <c r="AA364" s="2">
        <v>0</v>
      </c>
      <c r="AB364" s="2">
        <v>1592101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</row>
    <row r="365" spans="1:36" x14ac:dyDescent="0.25">
      <c r="A365" s="2">
        <v>4050</v>
      </c>
      <c r="B365" s="2">
        <v>7</v>
      </c>
      <c r="C365" t="s">
        <v>366</v>
      </c>
      <c r="D365" s="2">
        <v>0</v>
      </c>
      <c r="E365" s="2">
        <v>0</v>
      </c>
      <c r="F365" s="2">
        <v>100</v>
      </c>
      <c r="G365" s="2">
        <v>103.8</v>
      </c>
      <c r="H365" s="2">
        <v>681655</v>
      </c>
      <c r="I365" s="2">
        <v>0</v>
      </c>
      <c r="J365" s="2">
        <v>97158</v>
      </c>
      <c r="K365" s="2">
        <v>0</v>
      </c>
      <c r="L365" s="2">
        <v>0</v>
      </c>
      <c r="M365" s="2">
        <v>3159</v>
      </c>
      <c r="N365" s="2">
        <v>23839</v>
      </c>
      <c r="O365" s="2">
        <v>23515</v>
      </c>
      <c r="P365" s="2">
        <v>12526</v>
      </c>
      <c r="Q365" s="2">
        <v>1349</v>
      </c>
      <c r="R365" s="2">
        <v>0</v>
      </c>
      <c r="S365" s="2">
        <v>0</v>
      </c>
      <c r="T365" s="2">
        <v>11521.8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2174</v>
      </c>
      <c r="AA365" s="2">
        <v>0</v>
      </c>
      <c r="AB365" s="2">
        <v>856896.8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</row>
    <row r="366" spans="1:36" x14ac:dyDescent="0.25">
      <c r="A366" s="2">
        <v>4053</v>
      </c>
      <c r="B366" s="2">
        <v>7</v>
      </c>
      <c r="C366" t="s">
        <v>367</v>
      </c>
      <c r="D366" s="2">
        <v>0</v>
      </c>
      <c r="E366" s="2">
        <v>0</v>
      </c>
      <c r="F366" s="2">
        <v>428</v>
      </c>
      <c r="G366" s="2">
        <v>497.6</v>
      </c>
      <c r="H366" s="2">
        <v>3267739</v>
      </c>
      <c r="I366" s="2">
        <v>0</v>
      </c>
      <c r="J366" s="2">
        <v>42515</v>
      </c>
      <c r="K366" s="2">
        <v>16112</v>
      </c>
      <c r="L366" s="2">
        <v>0</v>
      </c>
      <c r="M366" s="2">
        <v>15144</v>
      </c>
      <c r="N366" s="2">
        <v>37992</v>
      </c>
      <c r="O366" s="2">
        <v>112728</v>
      </c>
      <c r="P366" s="2">
        <v>60048</v>
      </c>
      <c r="Q366" s="2">
        <v>6469</v>
      </c>
      <c r="R366" s="2">
        <v>2005</v>
      </c>
      <c r="S366" s="2">
        <v>0</v>
      </c>
      <c r="T366" s="2">
        <v>43291.200000000004</v>
      </c>
      <c r="U366" s="2">
        <v>-190269</v>
      </c>
      <c r="V366" s="2">
        <v>0</v>
      </c>
      <c r="W366" s="2">
        <v>0</v>
      </c>
      <c r="X366" s="2">
        <v>0</v>
      </c>
      <c r="Y366" s="2">
        <v>28321</v>
      </c>
      <c r="Z366" s="2">
        <v>13377</v>
      </c>
      <c r="AA366" s="2">
        <v>0</v>
      </c>
      <c r="AB366" s="2">
        <v>3455472.2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</row>
    <row r="367" spans="1:36" x14ac:dyDescent="0.25">
      <c r="A367" s="2">
        <v>4054</v>
      </c>
      <c r="B367" s="2">
        <v>7</v>
      </c>
      <c r="C367" t="s">
        <v>368</v>
      </c>
      <c r="D367" s="2">
        <v>0</v>
      </c>
      <c r="E367" s="2">
        <v>0</v>
      </c>
      <c r="F367" s="2">
        <v>102</v>
      </c>
      <c r="G367" s="2">
        <v>109.39999999999999</v>
      </c>
      <c r="H367" s="2">
        <v>718430</v>
      </c>
      <c r="I367" s="2">
        <v>0</v>
      </c>
      <c r="J367" s="2">
        <v>27798</v>
      </c>
      <c r="K367" s="2">
        <v>0</v>
      </c>
      <c r="L367" s="2">
        <v>0</v>
      </c>
      <c r="M367" s="2">
        <v>3330</v>
      </c>
      <c r="N367" s="2">
        <v>15327</v>
      </c>
      <c r="O367" s="2">
        <v>24784</v>
      </c>
      <c r="P367" s="2">
        <v>13202</v>
      </c>
      <c r="Q367" s="2">
        <v>1422</v>
      </c>
      <c r="R367" s="2">
        <v>513</v>
      </c>
      <c r="S367" s="2">
        <v>0</v>
      </c>
      <c r="T367" s="2">
        <v>10611.8</v>
      </c>
      <c r="U367" s="2">
        <v>-48806</v>
      </c>
      <c r="V367" s="2">
        <v>0</v>
      </c>
      <c r="W367" s="2">
        <v>0</v>
      </c>
      <c r="X367" s="2">
        <v>0</v>
      </c>
      <c r="Y367" s="2">
        <v>0</v>
      </c>
      <c r="Z367" s="2">
        <v>3952</v>
      </c>
      <c r="AA367" s="2">
        <v>0</v>
      </c>
      <c r="AB367" s="2">
        <v>770563.8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</row>
    <row r="368" spans="1:36" x14ac:dyDescent="0.25">
      <c r="A368" s="2">
        <v>4055</v>
      </c>
      <c r="B368" s="2">
        <v>7</v>
      </c>
      <c r="C368" t="s">
        <v>369</v>
      </c>
      <c r="D368" s="2">
        <v>0</v>
      </c>
      <c r="E368" s="2">
        <v>0</v>
      </c>
      <c r="F368" s="2">
        <v>150</v>
      </c>
      <c r="G368" s="2">
        <v>150</v>
      </c>
      <c r="H368" s="2">
        <v>985050</v>
      </c>
      <c r="I368" s="2">
        <v>2358</v>
      </c>
      <c r="J368" s="2">
        <v>58368</v>
      </c>
      <c r="K368" s="2">
        <v>0</v>
      </c>
      <c r="L368" s="2">
        <v>0</v>
      </c>
      <c r="M368" s="2">
        <v>4565</v>
      </c>
      <c r="N368" s="2">
        <v>15231</v>
      </c>
      <c r="O368" s="2">
        <v>33982</v>
      </c>
      <c r="P368" s="2">
        <v>18101</v>
      </c>
      <c r="Q368" s="2">
        <v>1950</v>
      </c>
      <c r="R368" s="2">
        <v>800</v>
      </c>
      <c r="S368" s="2">
        <v>0</v>
      </c>
      <c r="T368" s="2">
        <v>30000</v>
      </c>
      <c r="U368" s="2">
        <v>-61134</v>
      </c>
      <c r="V368" s="2">
        <v>0</v>
      </c>
      <c r="W368" s="2">
        <v>0</v>
      </c>
      <c r="X368" s="2">
        <v>0</v>
      </c>
      <c r="Y368" s="2">
        <v>0</v>
      </c>
      <c r="Z368" s="2">
        <v>3765</v>
      </c>
      <c r="AA368" s="2">
        <v>0</v>
      </c>
      <c r="AB368" s="2">
        <v>1093036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</row>
    <row r="369" spans="1:36" x14ac:dyDescent="0.25">
      <c r="A369" s="2">
        <v>4056</v>
      </c>
      <c r="B369" s="2">
        <v>7</v>
      </c>
      <c r="C369" t="s">
        <v>370</v>
      </c>
      <c r="D369" s="2">
        <v>0</v>
      </c>
      <c r="E369" s="2">
        <v>0</v>
      </c>
      <c r="F369" s="2">
        <v>60</v>
      </c>
      <c r="G369" s="2">
        <v>72</v>
      </c>
      <c r="H369" s="2">
        <v>472824</v>
      </c>
      <c r="I369" s="2">
        <v>0</v>
      </c>
      <c r="J369" s="2">
        <v>48688</v>
      </c>
      <c r="K369" s="2">
        <v>0</v>
      </c>
      <c r="L369" s="2">
        <v>0</v>
      </c>
      <c r="M369" s="2">
        <v>2191</v>
      </c>
      <c r="N369" s="2">
        <v>2245</v>
      </c>
      <c r="O369" s="2">
        <v>16311</v>
      </c>
      <c r="P369" s="2">
        <v>8689</v>
      </c>
      <c r="Q369" s="2">
        <v>936</v>
      </c>
      <c r="R369" s="2">
        <v>0</v>
      </c>
      <c r="S369" s="2">
        <v>0</v>
      </c>
      <c r="T369" s="2">
        <v>7272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1745</v>
      </c>
      <c r="AA369" s="2">
        <v>0</v>
      </c>
      <c r="AB369" s="2">
        <v>560901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</row>
    <row r="370" spans="1:36" x14ac:dyDescent="0.25">
      <c r="A370" s="2">
        <v>4057</v>
      </c>
      <c r="B370" s="2">
        <v>7</v>
      </c>
      <c r="C370" t="s">
        <v>371</v>
      </c>
      <c r="D370" s="2">
        <v>0</v>
      </c>
      <c r="E370" s="2">
        <v>0</v>
      </c>
      <c r="F370" s="2">
        <v>130</v>
      </c>
      <c r="G370" s="2">
        <v>156</v>
      </c>
      <c r="H370" s="2">
        <v>1024452</v>
      </c>
      <c r="I370" s="2">
        <v>0</v>
      </c>
      <c r="J370" s="2">
        <v>278283</v>
      </c>
      <c r="K370" s="2">
        <v>24804</v>
      </c>
      <c r="L370" s="2">
        <v>0</v>
      </c>
      <c r="M370" s="2">
        <v>4748</v>
      </c>
      <c r="N370" s="2">
        <v>0</v>
      </c>
      <c r="O370" s="2">
        <v>35341</v>
      </c>
      <c r="P370" s="2">
        <v>18825</v>
      </c>
      <c r="Q370" s="2">
        <v>2028</v>
      </c>
      <c r="R370" s="2">
        <v>0</v>
      </c>
      <c r="S370" s="2">
        <v>0</v>
      </c>
      <c r="T370" s="2">
        <v>4212</v>
      </c>
      <c r="U370" s="2">
        <v>0</v>
      </c>
      <c r="V370" s="2">
        <v>0</v>
      </c>
      <c r="W370" s="2">
        <v>0</v>
      </c>
      <c r="X370" s="2">
        <v>29854</v>
      </c>
      <c r="Y370" s="2">
        <v>0</v>
      </c>
      <c r="Z370" s="2">
        <v>4951</v>
      </c>
      <c r="AA370" s="2">
        <v>0</v>
      </c>
      <c r="AB370" s="2">
        <v>1397644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</row>
    <row r="371" spans="1:36" x14ac:dyDescent="0.25">
      <c r="A371" s="2">
        <v>4058</v>
      </c>
      <c r="B371" s="2">
        <v>7</v>
      </c>
      <c r="C371" t="s">
        <v>372</v>
      </c>
      <c r="D371" s="2">
        <v>0</v>
      </c>
      <c r="E371" s="2">
        <v>0</v>
      </c>
      <c r="F371" s="2">
        <v>180</v>
      </c>
      <c r="G371" s="2">
        <v>188</v>
      </c>
      <c r="H371" s="2">
        <v>1234596</v>
      </c>
      <c r="I371" s="2">
        <v>0</v>
      </c>
      <c r="J371" s="2">
        <v>81490</v>
      </c>
      <c r="K371" s="2">
        <v>0</v>
      </c>
      <c r="L371" s="2">
        <v>0</v>
      </c>
      <c r="M371" s="2">
        <v>5722</v>
      </c>
      <c r="N371" s="2">
        <v>36005</v>
      </c>
      <c r="O371" s="2">
        <v>42590</v>
      </c>
      <c r="P371" s="2">
        <v>22687</v>
      </c>
      <c r="Q371" s="2">
        <v>2444</v>
      </c>
      <c r="R371" s="2">
        <v>2765</v>
      </c>
      <c r="S371" s="2">
        <v>0</v>
      </c>
      <c r="T371" s="2">
        <v>28200</v>
      </c>
      <c r="U371" s="2">
        <v>-93537</v>
      </c>
      <c r="V371" s="2">
        <v>0</v>
      </c>
      <c r="W371" s="2">
        <v>0</v>
      </c>
      <c r="X371" s="2">
        <v>0</v>
      </c>
      <c r="Y371" s="2">
        <v>30895</v>
      </c>
      <c r="Z371" s="2">
        <v>5923</v>
      </c>
      <c r="AA371" s="2">
        <v>0</v>
      </c>
      <c r="AB371" s="2">
        <v>1399780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</row>
    <row r="372" spans="1:36" x14ac:dyDescent="0.25">
      <c r="A372" s="2">
        <v>4059</v>
      </c>
      <c r="B372" s="2">
        <v>7</v>
      </c>
      <c r="C372" t="s">
        <v>373</v>
      </c>
      <c r="D372" s="2">
        <v>0</v>
      </c>
      <c r="E372" s="2">
        <v>0</v>
      </c>
      <c r="F372" s="2">
        <v>290</v>
      </c>
      <c r="G372" s="2">
        <v>322</v>
      </c>
      <c r="H372" s="2">
        <v>2114574</v>
      </c>
      <c r="I372" s="2">
        <v>5063</v>
      </c>
      <c r="J372" s="2">
        <v>93315</v>
      </c>
      <c r="K372" s="2">
        <v>0</v>
      </c>
      <c r="L372" s="2">
        <v>0</v>
      </c>
      <c r="M372" s="2">
        <v>9800</v>
      </c>
      <c r="N372" s="2">
        <v>45907</v>
      </c>
      <c r="O372" s="2">
        <v>72947</v>
      </c>
      <c r="P372" s="2">
        <v>38858</v>
      </c>
      <c r="Q372" s="2">
        <v>4186</v>
      </c>
      <c r="R372" s="2">
        <v>8823</v>
      </c>
      <c r="S372" s="2">
        <v>0</v>
      </c>
      <c r="T372" s="2">
        <v>20930</v>
      </c>
      <c r="U372" s="2">
        <v>0</v>
      </c>
      <c r="V372" s="2">
        <v>0</v>
      </c>
      <c r="W372" s="2">
        <v>0</v>
      </c>
      <c r="X372" s="2">
        <v>65780</v>
      </c>
      <c r="Y372" s="2">
        <v>0</v>
      </c>
      <c r="Z372" s="2">
        <v>10527</v>
      </c>
      <c r="AA372" s="2">
        <v>0</v>
      </c>
      <c r="AB372" s="2">
        <v>2424930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</row>
    <row r="373" spans="1:36" x14ac:dyDescent="0.25">
      <c r="A373" s="2">
        <v>4064</v>
      </c>
      <c r="B373" s="2">
        <v>7</v>
      </c>
      <c r="C373" t="s">
        <v>374</v>
      </c>
      <c r="D373" s="2">
        <v>0</v>
      </c>
      <c r="E373" s="2">
        <v>0</v>
      </c>
      <c r="F373" s="2">
        <v>109</v>
      </c>
      <c r="G373" s="2">
        <v>118.19999999999999</v>
      </c>
      <c r="H373" s="2">
        <v>776219</v>
      </c>
      <c r="I373" s="2">
        <v>0</v>
      </c>
      <c r="J373" s="2">
        <v>210293</v>
      </c>
      <c r="K373" s="2">
        <v>0</v>
      </c>
      <c r="L373" s="2">
        <v>0</v>
      </c>
      <c r="M373" s="2">
        <v>3597</v>
      </c>
      <c r="N373" s="2">
        <v>17379</v>
      </c>
      <c r="O373" s="2">
        <v>26778</v>
      </c>
      <c r="P373" s="2">
        <v>14264</v>
      </c>
      <c r="Q373" s="2">
        <v>1537</v>
      </c>
      <c r="R373" s="2">
        <v>0</v>
      </c>
      <c r="S373" s="2">
        <v>0</v>
      </c>
      <c r="T373" s="2">
        <v>7328.4</v>
      </c>
      <c r="U373" s="2">
        <v>0</v>
      </c>
      <c r="V373" s="2">
        <v>0</v>
      </c>
      <c r="W373" s="2">
        <v>0</v>
      </c>
      <c r="X373" s="2">
        <v>0</v>
      </c>
      <c r="Y373" s="2">
        <v>736</v>
      </c>
      <c r="Z373" s="2">
        <v>3942</v>
      </c>
      <c r="AA373" s="2">
        <v>0</v>
      </c>
      <c r="AB373" s="2">
        <v>1062073.3999999999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</row>
    <row r="374" spans="1:36" x14ac:dyDescent="0.25">
      <c r="A374" s="2">
        <v>4066</v>
      </c>
      <c r="B374" s="2">
        <v>7</v>
      </c>
      <c r="C374" t="s">
        <v>375</v>
      </c>
      <c r="D374" s="2">
        <v>0</v>
      </c>
      <c r="E374" s="2">
        <v>0</v>
      </c>
      <c r="F374" s="2">
        <v>76</v>
      </c>
      <c r="G374" s="2">
        <v>89.8</v>
      </c>
      <c r="H374" s="2">
        <v>589717</v>
      </c>
      <c r="I374" s="2">
        <v>0</v>
      </c>
      <c r="J374" s="2">
        <v>64969</v>
      </c>
      <c r="K374" s="2">
        <v>0</v>
      </c>
      <c r="L374" s="2">
        <v>0</v>
      </c>
      <c r="M374" s="2">
        <v>2733</v>
      </c>
      <c r="N374" s="2">
        <v>4162</v>
      </c>
      <c r="O374" s="2">
        <v>20344</v>
      </c>
      <c r="P374" s="2">
        <v>10837</v>
      </c>
      <c r="Q374" s="2">
        <v>1167</v>
      </c>
      <c r="R374" s="2">
        <v>849</v>
      </c>
      <c r="S374" s="2">
        <v>0</v>
      </c>
      <c r="T374" s="2">
        <v>7633</v>
      </c>
      <c r="U374" s="2">
        <v>-31643</v>
      </c>
      <c r="V374" s="2">
        <v>0</v>
      </c>
      <c r="W374" s="2">
        <v>0</v>
      </c>
      <c r="X374" s="2">
        <v>0</v>
      </c>
      <c r="Y374" s="2">
        <v>0</v>
      </c>
      <c r="Z374" s="2">
        <v>2012</v>
      </c>
      <c r="AA374" s="2">
        <v>0</v>
      </c>
      <c r="AB374" s="2">
        <v>672780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</row>
    <row r="375" spans="1:36" x14ac:dyDescent="0.25">
      <c r="A375" s="2">
        <v>4067</v>
      </c>
      <c r="B375" s="2">
        <v>7</v>
      </c>
      <c r="C375" t="s">
        <v>376</v>
      </c>
      <c r="D375" s="2">
        <v>0</v>
      </c>
      <c r="E375" s="2">
        <v>0</v>
      </c>
      <c r="F375" s="2">
        <v>440</v>
      </c>
      <c r="G375" s="2">
        <v>472</v>
      </c>
      <c r="H375" s="2">
        <v>3099624</v>
      </c>
      <c r="I375" s="2">
        <v>0</v>
      </c>
      <c r="J375" s="2">
        <v>1137041</v>
      </c>
      <c r="K375" s="2">
        <v>343440</v>
      </c>
      <c r="L375" s="2">
        <v>0</v>
      </c>
      <c r="M375" s="2">
        <v>14365</v>
      </c>
      <c r="N375" s="2">
        <v>0</v>
      </c>
      <c r="O375" s="2">
        <v>106929</v>
      </c>
      <c r="P375" s="2">
        <v>56959</v>
      </c>
      <c r="Q375" s="2">
        <v>6136</v>
      </c>
      <c r="R375" s="2">
        <v>32223</v>
      </c>
      <c r="S375" s="2">
        <v>0</v>
      </c>
      <c r="T375" s="2">
        <v>14632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13597</v>
      </c>
      <c r="AA375" s="2">
        <v>0</v>
      </c>
      <c r="AB375" s="2">
        <v>4824946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</row>
    <row r="376" spans="1:36" x14ac:dyDescent="0.25">
      <c r="A376" s="2">
        <v>4068</v>
      </c>
      <c r="B376" s="2">
        <v>7</v>
      </c>
      <c r="C376" t="s">
        <v>377</v>
      </c>
      <c r="D376" s="2">
        <v>0</v>
      </c>
      <c r="E376" s="2">
        <v>0</v>
      </c>
      <c r="F376" s="2">
        <v>456</v>
      </c>
      <c r="G376" s="2">
        <v>485.6</v>
      </c>
      <c r="H376" s="2">
        <v>3188935</v>
      </c>
      <c r="I376" s="2">
        <v>7635</v>
      </c>
      <c r="J376" s="2">
        <v>1292537</v>
      </c>
      <c r="K376" s="2">
        <v>114480</v>
      </c>
      <c r="L376" s="2">
        <v>0</v>
      </c>
      <c r="M376" s="2">
        <v>14779</v>
      </c>
      <c r="N376" s="2">
        <v>0</v>
      </c>
      <c r="O376" s="2">
        <v>110010</v>
      </c>
      <c r="P376" s="2">
        <v>58600</v>
      </c>
      <c r="Q376" s="2">
        <v>6313</v>
      </c>
      <c r="R376" s="2">
        <v>43063</v>
      </c>
      <c r="S376" s="2">
        <v>0</v>
      </c>
      <c r="T376" s="2">
        <v>48560</v>
      </c>
      <c r="U376" s="2">
        <v>0</v>
      </c>
      <c r="V376" s="2">
        <v>0</v>
      </c>
      <c r="W376" s="2">
        <v>0</v>
      </c>
      <c r="X376" s="2">
        <v>113344</v>
      </c>
      <c r="Y376" s="2">
        <v>0</v>
      </c>
      <c r="Z376" s="2">
        <v>13035</v>
      </c>
      <c r="AA376" s="2">
        <v>0</v>
      </c>
      <c r="AB376" s="2">
        <v>4897947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</row>
    <row r="377" spans="1:36" x14ac:dyDescent="0.25">
      <c r="A377" s="2">
        <v>4070</v>
      </c>
      <c r="B377" s="2">
        <v>7</v>
      </c>
      <c r="C377" t="s">
        <v>378</v>
      </c>
      <c r="D377" s="2">
        <v>0</v>
      </c>
      <c r="E377" s="2">
        <v>0</v>
      </c>
      <c r="F377" s="2">
        <v>520</v>
      </c>
      <c r="G377" s="2">
        <v>542.6</v>
      </c>
      <c r="H377" s="2">
        <v>3563254</v>
      </c>
      <c r="I377" s="2">
        <v>0</v>
      </c>
      <c r="J377" s="2">
        <v>1257306</v>
      </c>
      <c r="K377" s="2">
        <v>274752</v>
      </c>
      <c r="L377" s="2">
        <v>0</v>
      </c>
      <c r="M377" s="2">
        <v>16514</v>
      </c>
      <c r="N377" s="2">
        <v>0</v>
      </c>
      <c r="O377" s="2">
        <v>122923</v>
      </c>
      <c r="P377" s="2">
        <v>65479</v>
      </c>
      <c r="Q377" s="2">
        <v>7054</v>
      </c>
      <c r="R377" s="2">
        <v>156535</v>
      </c>
      <c r="S377" s="2">
        <v>0</v>
      </c>
      <c r="T377" s="2">
        <v>90614.2</v>
      </c>
      <c r="U377" s="2">
        <v>0</v>
      </c>
      <c r="V377" s="2">
        <v>0</v>
      </c>
      <c r="W377" s="2">
        <v>0</v>
      </c>
      <c r="X377" s="2">
        <v>129536</v>
      </c>
      <c r="Y377" s="2">
        <v>0</v>
      </c>
      <c r="Z377" s="2">
        <v>16093</v>
      </c>
      <c r="AA377" s="2">
        <v>0</v>
      </c>
      <c r="AB377" s="2">
        <v>5570524.2000000002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</row>
    <row r="378" spans="1:36" x14ac:dyDescent="0.25">
      <c r="A378" s="2">
        <v>4073</v>
      </c>
      <c r="B378" s="2">
        <v>7</v>
      </c>
      <c r="C378" t="s">
        <v>379</v>
      </c>
      <c r="D378" s="2">
        <v>0</v>
      </c>
      <c r="E378" s="2">
        <v>0</v>
      </c>
      <c r="F378" s="2">
        <v>530</v>
      </c>
      <c r="G378" s="2">
        <v>576</v>
      </c>
      <c r="H378" s="2">
        <v>3782592</v>
      </c>
      <c r="I378" s="2">
        <v>9056</v>
      </c>
      <c r="J378" s="2">
        <v>1588370</v>
      </c>
      <c r="K378" s="2">
        <v>287154</v>
      </c>
      <c r="L378" s="2">
        <v>0</v>
      </c>
      <c r="M378" s="2">
        <v>17530</v>
      </c>
      <c r="N378" s="2">
        <v>0</v>
      </c>
      <c r="O378" s="2">
        <v>130489</v>
      </c>
      <c r="P378" s="2">
        <v>69509</v>
      </c>
      <c r="Q378" s="2">
        <v>7488</v>
      </c>
      <c r="R378" s="2">
        <v>0</v>
      </c>
      <c r="S378" s="2">
        <v>0</v>
      </c>
      <c r="T378" s="2">
        <v>94464</v>
      </c>
      <c r="U378" s="2">
        <v>0</v>
      </c>
      <c r="V378" s="2">
        <v>0</v>
      </c>
      <c r="W378" s="2">
        <v>0</v>
      </c>
      <c r="X378" s="2">
        <v>151294</v>
      </c>
      <c r="Y378" s="2">
        <v>0</v>
      </c>
      <c r="Z378" s="2">
        <v>18826</v>
      </c>
      <c r="AA378" s="2">
        <v>0</v>
      </c>
      <c r="AB378" s="2">
        <v>6005478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</row>
    <row r="379" spans="1:36" x14ac:dyDescent="0.25">
      <c r="A379" s="2">
        <v>4074</v>
      </c>
      <c r="B379" s="2">
        <v>7</v>
      </c>
      <c r="C379" t="s">
        <v>380</v>
      </c>
      <c r="D379" s="2">
        <v>0</v>
      </c>
      <c r="E379" s="2">
        <v>0</v>
      </c>
      <c r="F379" s="2">
        <v>475</v>
      </c>
      <c r="G379" s="2">
        <v>546</v>
      </c>
      <c r="H379" s="2">
        <v>3585582</v>
      </c>
      <c r="I379" s="2">
        <v>0</v>
      </c>
      <c r="J379" s="2">
        <v>122159</v>
      </c>
      <c r="K379" s="2">
        <v>0</v>
      </c>
      <c r="L379" s="2">
        <v>0</v>
      </c>
      <c r="M379" s="2">
        <v>16617</v>
      </c>
      <c r="N379" s="2">
        <v>0</v>
      </c>
      <c r="O379" s="2">
        <v>123693</v>
      </c>
      <c r="P379" s="2">
        <v>65889</v>
      </c>
      <c r="Q379" s="2">
        <v>7098</v>
      </c>
      <c r="R379" s="2">
        <v>0</v>
      </c>
      <c r="S379" s="2">
        <v>0</v>
      </c>
      <c r="T379" s="2">
        <v>53508</v>
      </c>
      <c r="U379" s="2">
        <v>0</v>
      </c>
      <c r="V379" s="2">
        <v>0</v>
      </c>
      <c r="W379" s="2">
        <v>0</v>
      </c>
      <c r="X379" s="2">
        <v>97405</v>
      </c>
      <c r="Y379" s="2">
        <v>0</v>
      </c>
      <c r="Z379" s="2">
        <v>11978</v>
      </c>
      <c r="AA379" s="2">
        <v>0</v>
      </c>
      <c r="AB379" s="2">
        <v>3986524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</row>
    <row r="380" spans="1:36" x14ac:dyDescent="0.25">
      <c r="A380" s="2">
        <v>4075</v>
      </c>
      <c r="B380" s="2">
        <v>7</v>
      </c>
      <c r="C380" t="s">
        <v>381</v>
      </c>
      <c r="D380" s="2">
        <v>0</v>
      </c>
      <c r="E380" s="2">
        <v>0</v>
      </c>
      <c r="F380" s="2">
        <v>259</v>
      </c>
      <c r="G380" s="2">
        <v>306.39999999999998</v>
      </c>
      <c r="H380" s="2">
        <v>2012129</v>
      </c>
      <c r="I380" s="2">
        <v>0</v>
      </c>
      <c r="J380" s="2">
        <v>59978</v>
      </c>
      <c r="K380" s="2">
        <v>17437</v>
      </c>
      <c r="L380" s="2">
        <v>0</v>
      </c>
      <c r="M380" s="2">
        <v>9325</v>
      </c>
      <c r="N380" s="2">
        <v>0</v>
      </c>
      <c r="O380" s="2">
        <v>69413</v>
      </c>
      <c r="P380" s="2">
        <v>36975</v>
      </c>
      <c r="Q380" s="2">
        <v>3983</v>
      </c>
      <c r="R380" s="2">
        <v>0</v>
      </c>
      <c r="S380" s="2">
        <v>0</v>
      </c>
      <c r="T380" s="2">
        <v>30333.599999999999</v>
      </c>
      <c r="U380" s="2">
        <v>0</v>
      </c>
      <c r="V380" s="2">
        <v>0</v>
      </c>
      <c r="W380" s="2">
        <v>0</v>
      </c>
      <c r="X380" s="2">
        <v>62491</v>
      </c>
      <c r="Y380" s="2">
        <v>0</v>
      </c>
      <c r="Z380" s="2">
        <v>11825</v>
      </c>
      <c r="AA380" s="2">
        <v>0</v>
      </c>
      <c r="AB380" s="2">
        <v>2251398.6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</row>
    <row r="381" spans="1:36" x14ac:dyDescent="0.25">
      <c r="A381" s="2">
        <v>4077</v>
      </c>
      <c r="B381" s="2">
        <v>7</v>
      </c>
      <c r="C381" t="s">
        <v>382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</row>
    <row r="382" spans="1:36" x14ac:dyDescent="0.25">
      <c r="A382" s="2">
        <v>4078</v>
      </c>
      <c r="B382" s="2">
        <v>7</v>
      </c>
      <c r="C382" t="s">
        <v>383</v>
      </c>
      <c r="D382" s="2">
        <v>0</v>
      </c>
      <c r="E382" s="2">
        <v>0</v>
      </c>
      <c r="F382" s="2">
        <v>1130</v>
      </c>
      <c r="G382" s="2">
        <v>1182</v>
      </c>
      <c r="H382" s="2">
        <v>7762194</v>
      </c>
      <c r="I382" s="2">
        <v>0</v>
      </c>
      <c r="J382" s="2">
        <v>3459863</v>
      </c>
      <c r="K382" s="2">
        <v>690696</v>
      </c>
      <c r="L382" s="2">
        <v>0</v>
      </c>
      <c r="M382" s="2">
        <v>35974</v>
      </c>
      <c r="N382" s="2">
        <v>0</v>
      </c>
      <c r="O382" s="2">
        <v>267775</v>
      </c>
      <c r="P382" s="2">
        <v>142639</v>
      </c>
      <c r="Q382" s="2">
        <v>15366</v>
      </c>
      <c r="R382" s="2">
        <v>527113</v>
      </c>
      <c r="S382" s="2">
        <v>0</v>
      </c>
      <c r="T382" s="2">
        <v>49644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70232</v>
      </c>
      <c r="AA382" s="2">
        <v>0</v>
      </c>
      <c r="AB382" s="2">
        <v>13021496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</row>
    <row r="383" spans="1:36" x14ac:dyDescent="0.25">
      <c r="A383" s="2">
        <v>4079</v>
      </c>
      <c r="B383" s="2">
        <v>7</v>
      </c>
      <c r="C383" t="s">
        <v>384</v>
      </c>
      <c r="D383" s="2">
        <v>0</v>
      </c>
      <c r="E383" s="2">
        <v>0</v>
      </c>
      <c r="F383" s="2">
        <v>155</v>
      </c>
      <c r="G383" s="2">
        <v>155</v>
      </c>
      <c r="H383" s="2">
        <v>1017885</v>
      </c>
      <c r="I383" s="2">
        <v>0</v>
      </c>
      <c r="J383" s="2">
        <v>347117</v>
      </c>
      <c r="K383" s="2">
        <v>0</v>
      </c>
      <c r="L383" s="2">
        <v>0</v>
      </c>
      <c r="M383" s="2">
        <v>4717</v>
      </c>
      <c r="N383" s="2">
        <v>0</v>
      </c>
      <c r="O383" s="2">
        <v>35114</v>
      </c>
      <c r="P383" s="2">
        <v>18705</v>
      </c>
      <c r="Q383" s="2">
        <v>2015</v>
      </c>
      <c r="R383" s="2">
        <v>0</v>
      </c>
      <c r="S383" s="2">
        <v>0</v>
      </c>
      <c r="T383" s="2">
        <v>3720</v>
      </c>
      <c r="U383" s="2">
        <v>-47433</v>
      </c>
      <c r="V383" s="2">
        <v>0</v>
      </c>
      <c r="W383" s="2">
        <v>0</v>
      </c>
      <c r="X383" s="2">
        <v>42504</v>
      </c>
      <c r="Y383" s="2">
        <v>0</v>
      </c>
      <c r="Z383" s="2">
        <v>4117</v>
      </c>
      <c r="AA383" s="2">
        <v>0</v>
      </c>
      <c r="AB383" s="2">
        <v>1385957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</row>
    <row r="384" spans="1:36" x14ac:dyDescent="0.25">
      <c r="A384" s="2">
        <v>4080</v>
      </c>
      <c r="B384" s="2">
        <v>7</v>
      </c>
      <c r="C384" t="s">
        <v>385</v>
      </c>
      <c r="D384" s="2">
        <v>0</v>
      </c>
      <c r="E384" s="2">
        <v>0</v>
      </c>
      <c r="F384" s="2">
        <v>40</v>
      </c>
      <c r="G384" s="2">
        <v>48</v>
      </c>
      <c r="H384" s="2">
        <v>315216</v>
      </c>
      <c r="I384" s="2">
        <v>755</v>
      </c>
      <c r="J384" s="2">
        <v>77901</v>
      </c>
      <c r="K384" s="2">
        <v>0</v>
      </c>
      <c r="L384" s="2">
        <v>0</v>
      </c>
      <c r="M384" s="2">
        <v>1461</v>
      </c>
      <c r="N384" s="2">
        <v>8933</v>
      </c>
      <c r="O384" s="2">
        <v>10874</v>
      </c>
      <c r="P384" s="2">
        <v>5792</v>
      </c>
      <c r="Q384" s="2">
        <v>624</v>
      </c>
      <c r="R384" s="2">
        <v>6175</v>
      </c>
      <c r="S384" s="2">
        <v>0</v>
      </c>
      <c r="T384" s="2">
        <v>5136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1007</v>
      </c>
      <c r="AA384" s="2">
        <v>0</v>
      </c>
      <c r="AB384" s="2">
        <v>433874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</row>
    <row r="385" spans="1:36" x14ac:dyDescent="0.25">
      <c r="A385" s="2">
        <v>4081</v>
      </c>
      <c r="B385" s="2">
        <v>7</v>
      </c>
      <c r="C385" t="s">
        <v>386</v>
      </c>
      <c r="D385" s="2">
        <v>0</v>
      </c>
      <c r="E385" s="2">
        <v>0</v>
      </c>
      <c r="F385" s="2">
        <v>55</v>
      </c>
      <c r="G385" s="2">
        <v>65.599999999999994</v>
      </c>
      <c r="H385" s="2">
        <v>430795</v>
      </c>
      <c r="I385" s="2">
        <v>1031</v>
      </c>
      <c r="J385" s="2">
        <v>61232</v>
      </c>
      <c r="K385" s="2">
        <v>19080</v>
      </c>
      <c r="L385" s="2">
        <v>0</v>
      </c>
      <c r="M385" s="2">
        <v>1997</v>
      </c>
      <c r="N385" s="2">
        <v>6661</v>
      </c>
      <c r="O385" s="2">
        <v>14861</v>
      </c>
      <c r="P385" s="2">
        <v>7916</v>
      </c>
      <c r="Q385" s="2">
        <v>853</v>
      </c>
      <c r="R385" s="2">
        <v>0</v>
      </c>
      <c r="S385" s="2">
        <v>0</v>
      </c>
      <c r="T385" s="2">
        <v>13579.199999999999</v>
      </c>
      <c r="U385" s="2">
        <v>-26736</v>
      </c>
      <c r="V385" s="2">
        <v>0</v>
      </c>
      <c r="W385" s="2">
        <v>0</v>
      </c>
      <c r="X385" s="2">
        <v>0</v>
      </c>
      <c r="Y385" s="2">
        <v>0</v>
      </c>
      <c r="Z385" s="2">
        <v>2213</v>
      </c>
      <c r="AA385" s="2">
        <v>0</v>
      </c>
      <c r="AB385" s="2">
        <v>533482.19999999995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</row>
    <row r="386" spans="1:36" x14ac:dyDescent="0.25">
      <c r="A386" s="2">
        <v>4082</v>
      </c>
      <c r="B386" s="2">
        <v>7</v>
      </c>
      <c r="C386" t="s">
        <v>387</v>
      </c>
      <c r="D386" s="2">
        <v>0</v>
      </c>
      <c r="E386" s="2">
        <v>0</v>
      </c>
      <c r="F386" s="2">
        <v>440</v>
      </c>
      <c r="G386" s="2">
        <v>528</v>
      </c>
      <c r="H386" s="2">
        <v>3467376</v>
      </c>
      <c r="I386" s="2">
        <v>8302</v>
      </c>
      <c r="J386" s="2">
        <v>137357</v>
      </c>
      <c r="K386" s="2">
        <v>16056</v>
      </c>
      <c r="L386" s="2">
        <v>0</v>
      </c>
      <c r="M386" s="2">
        <v>16069</v>
      </c>
      <c r="N386" s="2">
        <v>0</v>
      </c>
      <c r="O386" s="2">
        <v>119615</v>
      </c>
      <c r="P386" s="2">
        <v>63717</v>
      </c>
      <c r="Q386" s="2">
        <v>6864</v>
      </c>
      <c r="R386" s="2">
        <v>808</v>
      </c>
      <c r="S386" s="2">
        <v>0</v>
      </c>
      <c r="T386" s="2">
        <v>61248</v>
      </c>
      <c r="U386" s="2">
        <v>0</v>
      </c>
      <c r="V386" s="2">
        <v>0</v>
      </c>
      <c r="W386" s="2">
        <v>0</v>
      </c>
      <c r="X386" s="2">
        <v>121693</v>
      </c>
      <c r="Y386" s="2">
        <v>99306</v>
      </c>
      <c r="Z386" s="2">
        <v>20630</v>
      </c>
      <c r="AA386" s="2">
        <v>0</v>
      </c>
      <c r="AB386" s="2">
        <v>4017348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</row>
    <row r="387" spans="1:36" x14ac:dyDescent="0.25">
      <c r="A387" s="2">
        <v>4083</v>
      </c>
      <c r="B387" s="2">
        <v>7</v>
      </c>
      <c r="C387" t="s">
        <v>388</v>
      </c>
      <c r="D387" s="2">
        <v>0</v>
      </c>
      <c r="E387" s="2">
        <v>0</v>
      </c>
      <c r="F387" s="2">
        <v>100</v>
      </c>
      <c r="G387" s="2">
        <v>100</v>
      </c>
      <c r="H387" s="2">
        <v>656700</v>
      </c>
      <c r="I387" s="2">
        <v>0</v>
      </c>
      <c r="J387" s="2">
        <v>20809</v>
      </c>
      <c r="K387" s="2">
        <v>19080</v>
      </c>
      <c r="L387" s="2">
        <v>0</v>
      </c>
      <c r="M387" s="2">
        <v>3043</v>
      </c>
      <c r="N387" s="2">
        <v>14703</v>
      </c>
      <c r="O387" s="2">
        <v>22654</v>
      </c>
      <c r="P387" s="2">
        <v>12068</v>
      </c>
      <c r="Q387" s="2">
        <v>1300</v>
      </c>
      <c r="R387" s="2">
        <v>1865</v>
      </c>
      <c r="S387" s="2">
        <v>0</v>
      </c>
      <c r="T387" s="2">
        <v>6100</v>
      </c>
      <c r="U387" s="2">
        <v>-45305</v>
      </c>
      <c r="V387" s="2">
        <v>0</v>
      </c>
      <c r="W387" s="2">
        <v>0</v>
      </c>
      <c r="X387" s="2">
        <v>24794</v>
      </c>
      <c r="Y387" s="2">
        <v>0</v>
      </c>
      <c r="Z387" s="2">
        <v>2745</v>
      </c>
      <c r="AA387" s="2">
        <v>0</v>
      </c>
      <c r="AB387" s="2">
        <v>715762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</row>
    <row r="388" spans="1:36" x14ac:dyDescent="0.25">
      <c r="A388" s="2">
        <v>4084</v>
      </c>
      <c r="B388" s="2">
        <v>7</v>
      </c>
      <c r="C388" t="s">
        <v>389</v>
      </c>
      <c r="D388" s="2">
        <v>0</v>
      </c>
      <c r="E388" s="2">
        <v>0</v>
      </c>
      <c r="F388" s="2">
        <v>350</v>
      </c>
      <c r="G388" s="2">
        <v>350</v>
      </c>
      <c r="H388" s="2">
        <v>2298450</v>
      </c>
      <c r="I388" s="2">
        <v>0</v>
      </c>
      <c r="J388" s="2">
        <v>65627</v>
      </c>
      <c r="K388" s="2">
        <v>0</v>
      </c>
      <c r="L388" s="2">
        <v>0</v>
      </c>
      <c r="M388" s="2">
        <v>10652</v>
      </c>
      <c r="N388" s="2">
        <v>182124</v>
      </c>
      <c r="O388" s="2">
        <v>79290</v>
      </c>
      <c r="P388" s="2">
        <v>42237</v>
      </c>
      <c r="Q388" s="2">
        <v>4550</v>
      </c>
      <c r="R388" s="2">
        <v>6493</v>
      </c>
      <c r="S388" s="2">
        <v>0</v>
      </c>
      <c r="T388" s="2">
        <v>23100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9353</v>
      </c>
      <c r="AA388" s="2">
        <v>0</v>
      </c>
      <c r="AB388" s="2">
        <v>2721876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</row>
    <row r="389" spans="1:36" x14ac:dyDescent="0.25">
      <c r="A389" s="2">
        <v>4085</v>
      </c>
      <c r="B389" s="2">
        <v>7</v>
      </c>
      <c r="C389" t="s">
        <v>390</v>
      </c>
      <c r="D389" s="2">
        <v>0</v>
      </c>
      <c r="E389" s="2">
        <v>0</v>
      </c>
      <c r="F389" s="2">
        <v>215</v>
      </c>
      <c r="G389" s="2">
        <v>258</v>
      </c>
      <c r="H389" s="2">
        <v>1694286</v>
      </c>
      <c r="I389" s="2">
        <v>4057</v>
      </c>
      <c r="J389" s="2">
        <v>98456</v>
      </c>
      <c r="K389" s="2">
        <v>0</v>
      </c>
      <c r="L389" s="2">
        <v>0</v>
      </c>
      <c r="M389" s="2">
        <v>7852</v>
      </c>
      <c r="N389" s="2">
        <v>21737</v>
      </c>
      <c r="O389" s="2">
        <v>58448</v>
      </c>
      <c r="P389" s="2">
        <v>31134</v>
      </c>
      <c r="Q389" s="2">
        <v>3354</v>
      </c>
      <c r="R389" s="2">
        <v>3333</v>
      </c>
      <c r="S389" s="2">
        <v>0</v>
      </c>
      <c r="T389" s="2">
        <v>19350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7463</v>
      </c>
      <c r="AA389" s="2">
        <v>0</v>
      </c>
      <c r="AB389" s="2">
        <v>1949470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</row>
    <row r="390" spans="1:36" x14ac:dyDescent="0.25">
      <c r="A390" s="2">
        <v>4086</v>
      </c>
      <c r="B390" s="2">
        <v>7</v>
      </c>
      <c r="C390" t="s">
        <v>391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</row>
    <row r="391" spans="1:36" x14ac:dyDescent="0.25">
      <c r="A391" s="2">
        <v>4087</v>
      </c>
      <c r="B391" s="2">
        <v>7</v>
      </c>
      <c r="C391" t="s">
        <v>392</v>
      </c>
      <c r="D391" s="2">
        <v>0</v>
      </c>
      <c r="E391" s="2">
        <v>0</v>
      </c>
      <c r="F391" s="2">
        <v>75</v>
      </c>
      <c r="G391" s="2">
        <v>89.999999999999986</v>
      </c>
      <c r="H391" s="2">
        <v>591030</v>
      </c>
      <c r="I391" s="2">
        <v>0</v>
      </c>
      <c r="J391" s="2">
        <v>78212</v>
      </c>
      <c r="K391" s="2">
        <v>19080</v>
      </c>
      <c r="L391" s="2">
        <v>0</v>
      </c>
      <c r="M391" s="2">
        <v>2739</v>
      </c>
      <c r="N391" s="2">
        <v>0</v>
      </c>
      <c r="O391" s="2">
        <v>20389</v>
      </c>
      <c r="P391" s="2">
        <v>10861</v>
      </c>
      <c r="Q391" s="2">
        <v>1170</v>
      </c>
      <c r="R391" s="2">
        <v>874</v>
      </c>
      <c r="S391" s="2">
        <v>0</v>
      </c>
      <c r="T391" s="2">
        <v>8819.9999999999982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2030</v>
      </c>
      <c r="AA391" s="2">
        <v>0</v>
      </c>
      <c r="AB391" s="2">
        <v>735205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</row>
    <row r="392" spans="1:36" x14ac:dyDescent="0.25">
      <c r="A392" s="2">
        <v>4088</v>
      </c>
      <c r="B392" s="2">
        <v>7</v>
      </c>
      <c r="C392" t="s">
        <v>393</v>
      </c>
      <c r="D392" s="2">
        <v>0</v>
      </c>
      <c r="E392" s="2">
        <v>0</v>
      </c>
      <c r="F392" s="2">
        <v>316</v>
      </c>
      <c r="G392" s="2">
        <v>316</v>
      </c>
      <c r="H392" s="2">
        <v>2075172</v>
      </c>
      <c r="I392" s="2">
        <v>0</v>
      </c>
      <c r="J392" s="2">
        <v>1092417</v>
      </c>
      <c r="K392" s="2">
        <v>27312</v>
      </c>
      <c r="L392" s="2">
        <v>0</v>
      </c>
      <c r="M392" s="2">
        <v>9617</v>
      </c>
      <c r="N392" s="2">
        <v>0</v>
      </c>
      <c r="O392" s="2">
        <v>71588</v>
      </c>
      <c r="P392" s="2">
        <v>38134</v>
      </c>
      <c r="Q392" s="2">
        <v>4108</v>
      </c>
      <c r="R392" s="2">
        <v>0</v>
      </c>
      <c r="S392" s="2">
        <v>0</v>
      </c>
      <c r="T392" s="2">
        <v>55616</v>
      </c>
      <c r="U392" s="2">
        <v>0</v>
      </c>
      <c r="V392" s="2">
        <v>0</v>
      </c>
      <c r="W392" s="2">
        <v>0</v>
      </c>
      <c r="X392" s="2">
        <v>80454</v>
      </c>
      <c r="Y392" s="2">
        <v>0</v>
      </c>
      <c r="Z392" s="2">
        <v>10484</v>
      </c>
      <c r="AA392" s="2">
        <v>0</v>
      </c>
      <c r="AB392" s="2">
        <v>3384448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</row>
    <row r="393" spans="1:36" x14ac:dyDescent="0.25">
      <c r="A393" s="2">
        <v>4089</v>
      </c>
      <c r="B393" s="2">
        <v>7</v>
      </c>
      <c r="C393" t="s">
        <v>394</v>
      </c>
      <c r="D393" s="2">
        <v>0</v>
      </c>
      <c r="E393" s="2">
        <v>0</v>
      </c>
      <c r="F393" s="2">
        <v>346</v>
      </c>
      <c r="G393" s="2">
        <v>362.2</v>
      </c>
      <c r="H393" s="2">
        <v>2378567</v>
      </c>
      <c r="I393" s="2">
        <v>0</v>
      </c>
      <c r="J393" s="2">
        <v>149631</v>
      </c>
      <c r="K393" s="2">
        <v>16593</v>
      </c>
      <c r="L393" s="2">
        <v>0</v>
      </c>
      <c r="M393" s="2">
        <v>11023</v>
      </c>
      <c r="N393" s="2">
        <v>0</v>
      </c>
      <c r="O393" s="2">
        <v>82054</v>
      </c>
      <c r="P393" s="2">
        <v>43709</v>
      </c>
      <c r="Q393" s="2">
        <v>4709</v>
      </c>
      <c r="R393" s="2">
        <v>0</v>
      </c>
      <c r="S393" s="2">
        <v>0</v>
      </c>
      <c r="T393" s="2">
        <v>10141.6</v>
      </c>
      <c r="U393" s="2">
        <v>-110841</v>
      </c>
      <c r="V393" s="2">
        <v>0</v>
      </c>
      <c r="W393" s="2">
        <v>0</v>
      </c>
      <c r="X393" s="2">
        <v>0</v>
      </c>
      <c r="Y393" s="2">
        <v>0</v>
      </c>
      <c r="Z393" s="2">
        <v>9417</v>
      </c>
      <c r="AA393" s="2">
        <v>0</v>
      </c>
      <c r="AB393" s="2">
        <v>2595003.6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</row>
    <row r="394" spans="1:36" x14ac:dyDescent="0.25">
      <c r="A394" s="2">
        <v>4090</v>
      </c>
      <c r="B394" s="2">
        <v>7</v>
      </c>
      <c r="C394" t="s">
        <v>395</v>
      </c>
      <c r="D394" s="2">
        <v>0</v>
      </c>
      <c r="E394" s="2">
        <v>0</v>
      </c>
      <c r="F394" s="2">
        <v>180</v>
      </c>
      <c r="G394" s="2">
        <v>180</v>
      </c>
      <c r="H394" s="2">
        <v>1182060</v>
      </c>
      <c r="I394" s="2">
        <v>0</v>
      </c>
      <c r="J394" s="2">
        <v>10138</v>
      </c>
      <c r="K394" s="2">
        <v>0</v>
      </c>
      <c r="L394" s="2">
        <v>0</v>
      </c>
      <c r="M394" s="2">
        <v>5478</v>
      </c>
      <c r="N394" s="2">
        <v>17471</v>
      </c>
      <c r="O394" s="2">
        <v>40778</v>
      </c>
      <c r="P394" s="2">
        <v>21722</v>
      </c>
      <c r="Q394" s="2">
        <v>2340</v>
      </c>
      <c r="R394" s="2">
        <v>1566</v>
      </c>
      <c r="S394" s="2">
        <v>0</v>
      </c>
      <c r="T394" s="2">
        <v>21780</v>
      </c>
      <c r="U394" s="2">
        <v>-72555</v>
      </c>
      <c r="V394" s="2">
        <v>0</v>
      </c>
      <c r="W394" s="2">
        <v>0</v>
      </c>
      <c r="X394" s="2">
        <v>45540</v>
      </c>
      <c r="Y394" s="2">
        <v>0</v>
      </c>
      <c r="Z394" s="2">
        <v>5957</v>
      </c>
      <c r="AA394" s="2">
        <v>0</v>
      </c>
      <c r="AB394" s="2">
        <v>1236735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</row>
    <row r="395" spans="1:36" x14ac:dyDescent="0.25">
      <c r="A395" s="2">
        <v>4091</v>
      </c>
      <c r="B395" s="2">
        <v>7</v>
      </c>
      <c r="C395" t="s">
        <v>396</v>
      </c>
      <c r="D395" s="2">
        <v>0</v>
      </c>
      <c r="E395" s="2">
        <v>0</v>
      </c>
      <c r="F395" s="2">
        <v>122</v>
      </c>
      <c r="G395" s="2">
        <v>142.80000000000001</v>
      </c>
      <c r="H395" s="2">
        <v>937768</v>
      </c>
      <c r="I395" s="2">
        <v>0</v>
      </c>
      <c r="J395" s="2">
        <v>3817</v>
      </c>
      <c r="K395" s="2">
        <v>0</v>
      </c>
      <c r="L395" s="2">
        <v>0</v>
      </c>
      <c r="M395" s="2">
        <v>4346</v>
      </c>
      <c r="N395" s="2">
        <v>13860</v>
      </c>
      <c r="O395" s="2">
        <v>32351</v>
      </c>
      <c r="P395" s="2">
        <v>17233</v>
      </c>
      <c r="Q395" s="2">
        <v>1856</v>
      </c>
      <c r="R395" s="2">
        <v>0</v>
      </c>
      <c r="S395" s="2">
        <v>0</v>
      </c>
      <c r="T395" s="2">
        <v>17564.400000000001</v>
      </c>
      <c r="U395" s="2">
        <v>-57560</v>
      </c>
      <c r="V395" s="2">
        <v>0</v>
      </c>
      <c r="W395" s="2">
        <v>0</v>
      </c>
      <c r="X395" s="2">
        <v>30107</v>
      </c>
      <c r="Y395" s="2">
        <v>0</v>
      </c>
      <c r="Z395" s="2">
        <v>4429</v>
      </c>
      <c r="AA395" s="2">
        <v>0</v>
      </c>
      <c r="AB395" s="2">
        <v>975664.4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</row>
    <row r="396" spans="1:36" x14ac:dyDescent="0.25">
      <c r="A396" s="2">
        <v>4092</v>
      </c>
      <c r="B396" s="2">
        <v>7</v>
      </c>
      <c r="C396" t="s">
        <v>397</v>
      </c>
      <c r="D396" s="2">
        <v>0</v>
      </c>
      <c r="E396" s="2">
        <v>0</v>
      </c>
      <c r="F396" s="2">
        <v>64</v>
      </c>
      <c r="G396" s="2">
        <v>76.8</v>
      </c>
      <c r="H396" s="2">
        <v>504346</v>
      </c>
      <c r="I396" s="2">
        <v>0</v>
      </c>
      <c r="J396" s="2">
        <v>87982</v>
      </c>
      <c r="K396" s="2">
        <v>0</v>
      </c>
      <c r="L396" s="2">
        <v>0</v>
      </c>
      <c r="M396" s="2">
        <v>2337</v>
      </c>
      <c r="N396" s="2">
        <v>0</v>
      </c>
      <c r="O396" s="2">
        <v>17399</v>
      </c>
      <c r="P396" s="2">
        <v>9268</v>
      </c>
      <c r="Q396" s="2">
        <v>998</v>
      </c>
      <c r="R396" s="2">
        <v>118</v>
      </c>
      <c r="S396" s="2">
        <v>0</v>
      </c>
      <c r="T396" s="2">
        <v>2380.7999999999997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2260</v>
      </c>
      <c r="AA396" s="2">
        <v>0</v>
      </c>
      <c r="AB396" s="2">
        <v>627088.80000000005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</row>
    <row r="397" spans="1:36" x14ac:dyDescent="0.25">
      <c r="A397" s="2">
        <v>4093</v>
      </c>
      <c r="B397" s="2">
        <v>7</v>
      </c>
      <c r="C397" t="s">
        <v>398</v>
      </c>
      <c r="D397" s="2">
        <v>0</v>
      </c>
      <c r="E397" s="2">
        <v>0</v>
      </c>
      <c r="F397" s="2">
        <v>120</v>
      </c>
      <c r="G397" s="2">
        <v>144</v>
      </c>
      <c r="H397" s="2">
        <v>945648</v>
      </c>
      <c r="I397" s="2">
        <v>0</v>
      </c>
      <c r="J397" s="2">
        <v>227573</v>
      </c>
      <c r="K397" s="2">
        <v>0</v>
      </c>
      <c r="L397" s="2">
        <v>0</v>
      </c>
      <c r="M397" s="2">
        <v>4383</v>
      </c>
      <c r="N397" s="2">
        <v>16833</v>
      </c>
      <c r="O397" s="2">
        <v>32622</v>
      </c>
      <c r="P397" s="2">
        <v>17377</v>
      </c>
      <c r="Q397" s="2">
        <v>1872</v>
      </c>
      <c r="R397" s="2">
        <v>539</v>
      </c>
      <c r="S397" s="2">
        <v>0</v>
      </c>
      <c r="T397" s="2">
        <v>23184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3946</v>
      </c>
      <c r="AA397" s="2">
        <v>0</v>
      </c>
      <c r="AB397" s="2">
        <v>1273977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</row>
    <row r="398" spans="1:36" x14ac:dyDescent="0.25">
      <c r="A398" s="2">
        <v>4095</v>
      </c>
      <c r="B398" s="2">
        <v>7</v>
      </c>
      <c r="C398" t="s">
        <v>399</v>
      </c>
      <c r="D398" s="2">
        <v>0</v>
      </c>
      <c r="E398" s="2">
        <v>0</v>
      </c>
      <c r="F398" s="2">
        <v>175</v>
      </c>
      <c r="G398" s="2">
        <v>210</v>
      </c>
      <c r="H398" s="2">
        <v>1379070</v>
      </c>
      <c r="I398" s="2">
        <v>0</v>
      </c>
      <c r="J398" s="2">
        <v>11800</v>
      </c>
      <c r="K398" s="2">
        <v>0</v>
      </c>
      <c r="L398" s="2">
        <v>0</v>
      </c>
      <c r="M398" s="2">
        <v>6391</v>
      </c>
      <c r="N398" s="2">
        <v>21375</v>
      </c>
      <c r="O398" s="2">
        <v>47574</v>
      </c>
      <c r="P398" s="2">
        <v>25342</v>
      </c>
      <c r="Q398" s="2">
        <v>2730</v>
      </c>
      <c r="R398" s="2">
        <v>2386</v>
      </c>
      <c r="S398" s="2">
        <v>0</v>
      </c>
      <c r="T398" s="2">
        <v>20370</v>
      </c>
      <c r="U398" s="2">
        <v>-85640</v>
      </c>
      <c r="V398" s="2">
        <v>0</v>
      </c>
      <c r="W398" s="2">
        <v>0</v>
      </c>
      <c r="X398" s="2">
        <v>46552</v>
      </c>
      <c r="Y398" s="2">
        <v>0</v>
      </c>
      <c r="Z398" s="2">
        <v>5639</v>
      </c>
      <c r="AA398" s="2">
        <v>0</v>
      </c>
      <c r="AB398" s="2">
        <v>1437037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</row>
    <row r="399" spans="1:36" x14ac:dyDescent="0.25">
      <c r="A399" s="2">
        <v>4097</v>
      </c>
      <c r="B399" s="2">
        <v>7</v>
      </c>
      <c r="C399" t="s">
        <v>400</v>
      </c>
      <c r="D399" s="2">
        <v>0</v>
      </c>
      <c r="E399" s="2">
        <v>0</v>
      </c>
      <c r="F399" s="2">
        <v>391</v>
      </c>
      <c r="G399" s="2">
        <v>413.6</v>
      </c>
      <c r="H399" s="2">
        <v>2716111</v>
      </c>
      <c r="I399" s="2">
        <v>6503</v>
      </c>
      <c r="J399" s="2">
        <v>842488</v>
      </c>
      <c r="K399" s="2">
        <v>252810</v>
      </c>
      <c r="L399" s="2">
        <v>0</v>
      </c>
      <c r="M399" s="2">
        <v>12588</v>
      </c>
      <c r="N399" s="2">
        <v>0</v>
      </c>
      <c r="O399" s="2">
        <v>93699</v>
      </c>
      <c r="P399" s="2">
        <v>49912</v>
      </c>
      <c r="Q399" s="2">
        <v>5377</v>
      </c>
      <c r="R399" s="2">
        <v>105183</v>
      </c>
      <c r="S399" s="2">
        <v>0</v>
      </c>
      <c r="T399" s="2">
        <v>5790.4000000000005</v>
      </c>
      <c r="U399" s="2">
        <v>-126571</v>
      </c>
      <c r="V399" s="2">
        <v>0</v>
      </c>
      <c r="W399" s="2">
        <v>0</v>
      </c>
      <c r="X399" s="2">
        <v>91333</v>
      </c>
      <c r="Y399" s="2">
        <v>0</v>
      </c>
      <c r="Z399" s="2">
        <v>14404</v>
      </c>
      <c r="AA399" s="2">
        <v>0</v>
      </c>
      <c r="AB399" s="2">
        <v>3978294.4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</row>
    <row r="400" spans="1:36" x14ac:dyDescent="0.25">
      <c r="A400" s="2">
        <v>4098</v>
      </c>
      <c r="B400" s="2">
        <v>7</v>
      </c>
      <c r="C400" t="s">
        <v>401</v>
      </c>
      <c r="D400" s="2">
        <v>0</v>
      </c>
      <c r="E400" s="2">
        <v>0</v>
      </c>
      <c r="F400" s="2">
        <v>977</v>
      </c>
      <c r="G400" s="2">
        <v>1062.8000000000002</v>
      </c>
      <c r="H400" s="2">
        <v>6979408</v>
      </c>
      <c r="I400" s="2">
        <v>0</v>
      </c>
      <c r="J400" s="2">
        <v>42021</v>
      </c>
      <c r="K400" s="2">
        <v>23123</v>
      </c>
      <c r="L400" s="2">
        <v>0</v>
      </c>
      <c r="M400" s="2">
        <v>32346</v>
      </c>
      <c r="N400" s="2">
        <v>0</v>
      </c>
      <c r="O400" s="2">
        <v>240771</v>
      </c>
      <c r="P400" s="2">
        <v>128254</v>
      </c>
      <c r="Q400" s="2">
        <v>13816</v>
      </c>
      <c r="R400" s="2">
        <v>0</v>
      </c>
      <c r="S400" s="2">
        <v>0</v>
      </c>
      <c r="T400" s="2">
        <v>140289.60000000003</v>
      </c>
      <c r="U400" s="2">
        <v>0</v>
      </c>
      <c r="V400" s="2">
        <v>0</v>
      </c>
      <c r="W400" s="2">
        <v>0</v>
      </c>
      <c r="X400" s="2">
        <v>259325</v>
      </c>
      <c r="Y400" s="2">
        <v>63997</v>
      </c>
      <c r="Z400" s="2">
        <v>26476</v>
      </c>
      <c r="AA400" s="2">
        <v>0</v>
      </c>
      <c r="AB400" s="2">
        <v>7690501.5999999996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</row>
    <row r="401" spans="1:36" x14ac:dyDescent="0.25">
      <c r="A401" s="2">
        <v>4100</v>
      </c>
      <c r="B401" s="2">
        <v>7</v>
      </c>
      <c r="C401" t="s">
        <v>402</v>
      </c>
      <c r="D401" s="2">
        <v>0</v>
      </c>
      <c r="E401" s="2">
        <v>0</v>
      </c>
      <c r="F401" s="2">
        <v>128</v>
      </c>
      <c r="G401" s="2">
        <v>132.6</v>
      </c>
      <c r="H401" s="2">
        <v>870784</v>
      </c>
      <c r="I401" s="2">
        <v>0</v>
      </c>
      <c r="J401" s="2">
        <v>41130</v>
      </c>
      <c r="K401" s="2">
        <v>0</v>
      </c>
      <c r="L401" s="2">
        <v>0</v>
      </c>
      <c r="M401" s="2">
        <v>4036</v>
      </c>
      <c r="N401" s="2">
        <v>87572</v>
      </c>
      <c r="O401" s="2">
        <v>30040</v>
      </c>
      <c r="P401" s="2">
        <v>16002</v>
      </c>
      <c r="Q401" s="2">
        <v>1724</v>
      </c>
      <c r="R401" s="2">
        <v>0</v>
      </c>
      <c r="S401" s="2">
        <v>0</v>
      </c>
      <c r="T401" s="2">
        <v>0</v>
      </c>
      <c r="U401" s="2">
        <v>-128151</v>
      </c>
      <c r="V401" s="2">
        <v>0</v>
      </c>
      <c r="W401" s="2">
        <v>0</v>
      </c>
      <c r="X401" s="2">
        <v>0</v>
      </c>
      <c r="Y401" s="2">
        <v>0</v>
      </c>
      <c r="Z401" s="2">
        <v>3544</v>
      </c>
      <c r="AA401" s="2">
        <v>0</v>
      </c>
      <c r="AB401" s="2">
        <v>926681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</row>
    <row r="402" spans="1:36" x14ac:dyDescent="0.25">
      <c r="A402" s="2">
        <v>4102</v>
      </c>
      <c r="B402" s="2">
        <v>7</v>
      </c>
      <c r="C402" t="s">
        <v>403</v>
      </c>
      <c r="D402" s="2">
        <v>0</v>
      </c>
      <c r="E402" s="2">
        <v>0</v>
      </c>
      <c r="F402" s="2">
        <v>425</v>
      </c>
      <c r="G402" s="2">
        <v>510</v>
      </c>
      <c r="H402" s="2">
        <v>3349170</v>
      </c>
      <c r="I402" s="2">
        <v>8019</v>
      </c>
      <c r="J402" s="2">
        <v>1037914</v>
      </c>
      <c r="K402" s="2">
        <v>16126</v>
      </c>
      <c r="L402" s="2">
        <v>0</v>
      </c>
      <c r="M402" s="2">
        <v>15522</v>
      </c>
      <c r="N402" s="2">
        <v>0</v>
      </c>
      <c r="O402" s="2">
        <v>115538</v>
      </c>
      <c r="P402" s="2">
        <v>61545</v>
      </c>
      <c r="Q402" s="2">
        <v>6630</v>
      </c>
      <c r="R402" s="2">
        <v>0</v>
      </c>
      <c r="S402" s="2">
        <v>0</v>
      </c>
      <c r="T402" s="2">
        <v>37230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9528</v>
      </c>
      <c r="AA402" s="2">
        <v>0</v>
      </c>
      <c r="AB402" s="2">
        <v>4657222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</row>
    <row r="403" spans="1:36" x14ac:dyDescent="0.25">
      <c r="A403" s="2">
        <v>4103</v>
      </c>
      <c r="B403" s="2">
        <v>7</v>
      </c>
      <c r="C403" t="s">
        <v>404</v>
      </c>
      <c r="D403" s="2">
        <v>0</v>
      </c>
      <c r="E403" s="2">
        <v>0</v>
      </c>
      <c r="F403" s="2">
        <v>2200</v>
      </c>
      <c r="G403" s="2">
        <v>2370</v>
      </c>
      <c r="H403" s="2">
        <v>15563790</v>
      </c>
      <c r="I403" s="2">
        <v>0</v>
      </c>
      <c r="J403" s="2">
        <v>5099062</v>
      </c>
      <c r="K403" s="2">
        <v>467460</v>
      </c>
      <c r="L403" s="2">
        <v>0</v>
      </c>
      <c r="M403" s="2">
        <v>72130</v>
      </c>
      <c r="N403" s="2">
        <v>0</v>
      </c>
      <c r="O403" s="2">
        <v>536910</v>
      </c>
      <c r="P403" s="2">
        <v>286002</v>
      </c>
      <c r="Q403" s="2">
        <v>30810</v>
      </c>
      <c r="R403" s="2">
        <v>0</v>
      </c>
      <c r="S403" s="2">
        <v>0</v>
      </c>
      <c r="T403" s="2">
        <v>350760</v>
      </c>
      <c r="U403" s="2">
        <v>0</v>
      </c>
      <c r="V403" s="2">
        <v>0</v>
      </c>
      <c r="W403" s="2">
        <v>0</v>
      </c>
      <c r="X403" s="2">
        <v>560648</v>
      </c>
      <c r="Y403" s="2">
        <v>0</v>
      </c>
      <c r="Z403" s="2">
        <v>73548</v>
      </c>
      <c r="AA403" s="2">
        <v>0</v>
      </c>
      <c r="AB403" s="2">
        <v>22480472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</row>
    <row r="404" spans="1:36" x14ac:dyDescent="0.25">
      <c r="A404" s="2">
        <v>4104</v>
      </c>
      <c r="B404" s="2">
        <v>7</v>
      </c>
      <c r="C404" t="s">
        <v>405</v>
      </c>
      <c r="D404" s="2">
        <v>0</v>
      </c>
      <c r="E404" s="2">
        <v>0</v>
      </c>
      <c r="F404" s="2">
        <v>205</v>
      </c>
      <c r="G404" s="2">
        <v>246</v>
      </c>
      <c r="H404" s="2">
        <v>1615482</v>
      </c>
      <c r="I404" s="2">
        <v>3868</v>
      </c>
      <c r="J404" s="2">
        <v>499310</v>
      </c>
      <c r="K404" s="2">
        <v>18322</v>
      </c>
      <c r="L404" s="2">
        <v>0</v>
      </c>
      <c r="M404" s="2">
        <v>7487</v>
      </c>
      <c r="N404" s="2">
        <v>0</v>
      </c>
      <c r="O404" s="2">
        <v>55730</v>
      </c>
      <c r="P404" s="2">
        <v>29686</v>
      </c>
      <c r="Q404" s="2">
        <v>3198</v>
      </c>
      <c r="R404" s="2">
        <v>0</v>
      </c>
      <c r="S404" s="2">
        <v>0</v>
      </c>
      <c r="T404" s="2">
        <v>27060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4744</v>
      </c>
      <c r="AA404" s="2">
        <v>0</v>
      </c>
      <c r="AB404" s="2">
        <v>2264887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</row>
    <row r="405" spans="1:36" x14ac:dyDescent="0.25">
      <c r="A405" s="2">
        <v>4105</v>
      </c>
      <c r="B405" s="2">
        <v>7</v>
      </c>
      <c r="C405" t="s">
        <v>406</v>
      </c>
      <c r="D405" s="2">
        <v>0</v>
      </c>
      <c r="E405" s="2">
        <v>0</v>
      </c>
      <c r="F405" s="2">
        <v>695</v>
      </c>
      <c r="G405" s="2">
        <v>765.6</v>
      </c>
      <c r="H405" s="2">
        <v>5027695</v>
      </c>
      <c r="I405" s="2">
        <v>0</v>
      </c>
      <c r="J405" s="2">
        <v>29386</v>
      </c>
      <c r="K405" s="2">
        <v>0</v>
      </c>
      <c r="L405" s="2">
        <v>0</v>
      </c>
      <c r="M405" s="2">
        <v>23301</v>
      </c>
      <c r="N405" s="2">
        <v>0</v>
      </c>
      <c r="O405" s="2">
        <v>173442</v>
      </c>
      <c r="P405" s="2">
        <v>92389</v>
      </c>
      <c r="Q405" s="2">
        <v>9953</v>
      </c>
      <c r="R405" s="2">
        <v>0</v>
      </c>
      <c r="S405" s="2">
        <v>0</v>
      </c>
      <c r="T405" s="2">
        <v>97231.2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25286</v>
      </c>
      <c r="AA405" s="2">
        <v>0</v>
      </c>
      <c r="AB405" s="2">
        <v>5478683.2000000002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</row>
    <row r="406" spans="1:36" x14ac:dyDescent="0.25">
      <c r="A406" s="2">
        <v>4106</v>
      </c>
      <c r="B406" s="2">
        <v>7</v>
      </c>
      <c r="C406" t="s">
        <v>407</v>
      </c>
      <c r="D406" s="2">
        <v>0</v>
      </c>
      <c r="E406" s="2">
        <v>0</v>
      </c>
      <c r="F406" s="2">
        <v>240</v>
      </c>
      <c r="G406" s="2">
        <v>282</v>
      </c>
      <c r="H406" s="2">
        <v>1851894</v>
      </c>
      <c r="I406" s="2">
        <v>0</v>
      </c>
      <c r="J406" s="2">
        <v>305714</v>
      </c>
      <c r="K406" s="2">
        <v>0</v>
      </c>
      <c r="L406" s="2">
        <v>0</v>
      </c>
      <c r="M406" s="2">
        <v>8583</v>
      </c>
      <c r="N406" s="2">
        <v>54008</v>
      </c>
      <c r="O406" s="2">
        <v>63885</v>
      </c>
      <c r="P406" s="2">
        <v>34031</v>
      </c>
      <c r="Q406" s="2">
        <v>3666</v>
      </c>
      <c r="R406" s="2">
        <v>0</v>
      </c>
      <c r="S406" s="2">
        <v>0</v>
      </c>
      <c r="T406" s="2">
        <v>66834</v>
      </c>
      <c r="U406" s="2">
        <v>-140306</v>
      </c>
      <c r="V406" s="2">
        <v>0</v>
      </c>
      <c r="W406" s="2">
        <v>0</v>
      </c>
      <c r="X406" s="2">
        <v>65021</v>
      </c>
      <c r="Y406" s="2">
        <v>0</v>
      </c>
      <c r="Z406" s="2">
        <v>8421</v>
      </c>
      <c r="AA406" s="2">
        <v>0</v>
      </c>
      <c r="AB406" s="2">
        <v>2256730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</row>
    <row r="407" spans="1:36" x14ac:dyDescent="0.25">
      <c r="A407" s="2">
        <v>4107</v>
      </c>
      <c r="B407" s="2">
        <v>7</v>
      </c>
      <c r="C407" t="s">
        <v>408</v>
      </c>
      <c r="D407" s="2">
        <v>0</v>
      </c>
      <c r="E407" s="2">
        <v>0</v>
      </c>
      <c r="F407" s="2">
        <v>112</v>
      </c>
      <c r="G407" s="2">
        <v>131.20000000000002</v>
      </c>
      <c r="H407" s="2">
        <v>861590</v>
      </c>
      <c r="I407" s="2">
        <v>0</v>
      </c>
      <c r="J407" s="2">
        <v>226421</v>
      </c>
      <c r="K407" s="2">
        <v>0</v>
      </c>
      <c r="L407" s="2">
        <v>0</v>
      </c>
      <c r="M407" s="2">
        <v>3993</v>
      </c>
      <c r="N407" s="2">
        <v>25127</v>
      </c>
      <c r="O407" s="2">
        <v>29723</v>
      </c>
      <c r="P407" s="2">
        <v>15833</v>
      </c>
      <c r="Q407" s="2">
        <v>1706</v>
      </c>
      <c r="R407" s="2">
        <v>0</v>
      </c>
      <c r="S407" s="2">
        <v>0</v>
      </c>
      <c r="T407" s="2">
        <v>47756.800000000003</v>
      </c>
      <c r="U407" s="2">
        <v>-65277</v>
      </c>
      <c r="V407" s="2">
        <v>0</v>
      </c>
      <c r="W407" s="2">
        <v>0</v>
      </c>
      <c r="X407" s="2">
        <v>0</v>
      </c>
      <c r="Y407" s="2">
        <v>0</v>
      </c>
      <c r="Z407" s="2">
        <v>4680</v>
      </c>
      <c r="AA407" s="2">
        <v>0</v>
      </c>
      <c r="AB407" s="2">
        <v>1151552.8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</row>
    <row r="408" spans="1:36" x14ac:dyDescent="0.25">
      <c r="A408" s="2">
        <v>4110</v>
      </c>
      <c r="B408" s="2">
        <v>7</v>
      </c>
      <c r="C408" t="s">
        <v>409</v>
      </c>
      <c r="D408" s="2">
        <v>0</v>
      </c>
      <c r="E408" s="2">
        <v>0</v>
      </c>
      <c r="F408" s="2">
        <v>345</v>
      </c>
      <c r="G408" s="2">
        <v>414</v>
      </c>
      <c r="H408" s="2">
        <v>2718738</v>
      </c>
      <c r="I408" s="2">
        <v>6509</v>
      </c>
      <c r="J408" s="2">
        <v>31524</v>
      </c>
      <c r="K408" s="2">
        <v>16600</v>
      </c>
      <c r="L408" s="2">
        <v>0</v>
      </c>
      <c r="M408" s="2">
        <v>12600</v>
      </c>
      <c r="N408" s="2">
        <v>0</v>
      </c>
      <c r="O408" s="2">
        <v>93789</v>
      </c>
      <c r="P408" s="2">
        <v>49960</v>
      </c>
      <c r="Q408" s="2">
        <v>5382</v>
      </c>
      <c r="R408" s="2">
        <v>0</v>
      </c>
      <c r="S408" s="2">
        <v>0</v>
      </c>
      <c r="T408" s="2">
        <v>17802</v>
      </c>
      <c r="U408" s="2">
        <v>0</v>
      </c>
      <c r="V408" s="2">
        <v>0</v>
      </c>
      <c r="W408" s="2">
        <v>0</v>
      </c>
      <c r="X408" s="2">
        <v>82731</v>
      </c>
      <c r="Y408" s="2">
        <v>0</v>
      </c>
      <c r="Z408" s="2">
        <v>13350</v>
      </c>
      <c r="AA408" s="2">
        <v>0</v>
      </c>
      <c r="AB408" s="2">
        <v>2966254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</row>
    <row r="409" spans="1:36" x14ac:dyDescent="0.25">
      <c r="A409" s="2">
        <v>4111</v>
      </c>
      <c r="B409" s="2">
        <v>7</v>
      </c>
      <c r="C409" t="s">
        <v>410</v>
      </c>
      <c r="D409" s="2">
        <v>0</v>
      </c>
      <c r="E409" s="2">
        <v>0</v>
      </c>
      <c r="F409" s="2">
        <v>111</v>
      </c>
      <c r="G409" s="2">
        <v>133.20000000000002</v>
      </c>
      <c r="H409" s="2">
        <v>874724</v>
      </c>
      <c r="I409" s="2">
        <v>0</v>
      </c>
      <c r="J409" s="2">
        <v>280896</v>
      </c>
      <c r="K409" s="2">
        <v>0</v>
      </c>
      <c r="L409" s="2">
        <v>0</v>
      </c>
      <c r="M409" s="2">
        <v>4054</v>
      </c>
      <c r="N409" s="2">
        <v>0</v>
      </c>
      <c r="O409" s="2">
        <v>30176</v>
      </c>
      <c r="P409" s="2">
        <v>16074</v>
      </c>
      <c r="Q409" s="2">
        <v>1732</v>
      </c>
      <c r="R409" s="2">
        <v>0</v>
      </c>
      <c r="S409" s="2">
        <v>0</v>
      </c>
      <c r="T409" s="2">
        <v>4662.0000000000009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3733</v>
      </c>
      <c r="AA409" s="2">
        <v>0</v>
      </c>
      <c r="AB409" s="2">
        <v>1216051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</row>
    <row r="410" spans="1:36" x14ac:dyDescent="0.25">
      <c r="A410" s="2">
        <v>4112</v>
      </c>
      <c r="B410" s="2">
        <v>7</v>
      </c>
      <c r="C410" t="s">
        <v>411</v>
      </c>
      <c r="D410" s="2">
        <v>0</v>
      </c>
      <c r="E410" s="2">
        <v>0</v>
      </c>
      <c r="F410" s="2">
        <v>430</v>
      </c>
      <c r="G410" s="2">
        <v>516</v>
      </c>
      <c r="H410" s="2">
        <v>3388572</v>
      </c>
      <c r="I410" s="2">
        <v>0</v>
      </c>
      <c r="J410" s="2">
        <v>28255</v>
      </c>
      <c r="K410" s="2">
        <v>0</v>
      </c>
      <c r="L410" s="2">
        <v>0</v>
      </c>
      <c r="M410" s="2">
        <v>15704</v>
      </c>
      <c r="N410" s="2">
        <v>0</v>
      </c>
      <c r="O410" s="2">
        <v>116897</v>
      </c>
      <c r="P410" s="2">
        <v>62269</v>
      </c>
      <c r="Q410" s="2">
        <v>6708</v>
      </c>
      <c r="R410" s="2">
        <v>0</v>
      </c>
      <c r="S410" s="2">
        <v>0</v>
      </c>
      <c r="T410" s="2">
        <v>57276</v>
      </c>
      <c r="U410" s="2">
        <v>0</v>
      </c>
      <c r="V410" s="2">
        <v>0</v>
      </c>
      <c r="W410" s="2">
        <v>0</v>
      </c>
      <c r="X410" s="2">
        <v>107019</v>
      </c>
      <c r="Y410" s="2">
        <v>0</v>
      </c>
      <c r="Z410" s="2">
        <v>11878</v>
      </c>
      <c r="AA410" s="2">
        <v>0</v>
      </c>
      <c r="AB410" s="2">
        <v>3687559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</row>
    <row r="411" spans="1:36" x14ac:dyDescent="0.25">
      <c r="A411" s="2">
        <v>4113</v>
      </c>
      <c r="B411" s="2">
        <v>7</v>
      </c>
      <c r="C411" t="s">
        <v>412</v>
      </c>
      <c r="D411" s="2">
        <v>0</v>
      </c>
      <c r="E411" s="2">
        <v>0</v>
      </c>
      <c r="F411" s="2">
        <v>148</v>
      </c>
      <c r="G411" s="2">
        <v>148</v>
      </c>
      <c r="H411" s="2">
        <v>971916</v>
      </c>
      <c r="I411" s="2">
        <v>0</v>
      </c>
      <c r="J411" s="2">
        <v>71660</v>
      </c>
      <c r="K411" s="2">
        <v>19080</v>
      </c>
      <c r="L411" s="2">
        <v>0</v>
      </c>
      <c r="M411" s="2">
        <v>4504</v>
      </c>
      <c r="N411" s="2">
        <v>0</v>
      </c>
      <c r="O411" s="2">
        <v>33529</v>
      </c>
      <c r="P411" s="2">
        <v>17860</v>
      </c>
      <c r="Q411" s="2">
        <v>1924</v>
      </c>
      <c r="R411" s="2">
        <v>0</v>
      </c>
      <c r="S411" s="2">
        <v>0</v>
      </c>
      <c r="T411" s="2">
        <v>11988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15201</v>
      </c>
      <c r="AA411" s="2">
        <v>0</v>
      </c>
      <c r="AB411" s="2">
        <v>1147662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</row>
    <row r="412" spans="1:36" x14ac:dyDescent="0.25">
      <c r="A412" s="2">
        <v>4115</v>
      </c>
      <c r="B412" s="2">
        <v>7</v>
      </c>
      <c r="C412" t="s">
        <v>413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</row>
    <row r="413" spans="1:36" x14ac:dyDescent="0.25">
      <c r="A413" s="2">
        <v>4116</v>
      </c>
      <c r="B413" s="2">
        <v>7</v>
      </c>
      <c r="C413" t="s">
        <v>414</v>
      </c>
      <c r="D413" s="2">
        <v>0</v>
      </c>
      <c r="E413" s="2">
        <v>0</v>
      </c>
      <c r="F413" s="2">
        <v>1463</v>
      </c>
      <c r="G413" s="2">
        <v>1568.6000000000001</v>
      </c>
      <c r="H413" s="2">
        <v>10300996</v>
      </c>
      <c r="I413" s="2">
        <v>0</v>
      </c>
      <c r="J413" s="2">
        <v>53572</v>
      </c>
      <c r="K413" s="2">
        <v>14674</v>
      </c>
      <c r="L413" s="2">
        <v>0</v>
      </c>
      <c r="M413" s="2">
        <v>47740</v>
      </c>
      <c r="N413" s="2">
        <v>119762</v>
      </c>
      <c r="O413" s="2">
        <v>355357</v>
      </c>
      <c r="P413" s="2">
        <v>189292</v>
      </c>
      <c r="Q413" s="2">
        <v>20392</v>
      </c>
      <c r="R413" s="2">
        <v>0</v>
      </c>
      <c r="S413" s="2">
        <v>0</v>
      </c>
      <c r="T413" s="2">
        <v>128625.20000000001</v>
      </c>
      <c r="U413" s="2">
        <v>-599788</v>
      </c>
      <c r="V413" s="2">
        <v>0</v>
      </c>
      <c r="W413" s="2">
        <v>0</v>
      </c>
      <c r="X413" s="2">
        <v>341297</v>
      </c>
      <c r="Y413" s="2">
        <v>0</v>
      </c>
      <c r="Z413" s="2">
        <v>33155</v>
      </c>
      <c r="AA413" s="2">
        <v>0</v>
      </c>
      <c r="AB413" s="2">
        <v>10663777.199999999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</row>
    <row r="414" spans="1:36" x14ac:dyDescent="0.25">
      <c r="A414" s="2">
        <v>4118</v>
      </c>
      <c r="B414" s="2">
        <v>7</v>
      </c>
      <c r="C414" t="s">
        <v>415</v>
      </c>
      <c r="D414" s="2">
        <v>0</v>
      </c>
      <c r="E414" s="2">
        <v>0</v>
      </c>
      <c r="F414" s="2">
        <v>732</v>
      </c>
      <c r="G414" s="2">
        <v>789.59999999999991</v>
      </c>
      <c r="H414" s="2">
        <v>5185303</v>
      </c>
      <c r="I414" s="2">
        <v>12415</v>
      </c>
      <c r="J414" s="2">
        <v>116665</v>
      </c>
      <c r="K414" s="2">
        <v>15268</v>
      </c>
      <c r="L414" s="2">
        <v>0</v>
      </c>
      <c r="M414" s="2">
        <v>24031</v>
      </c>
      <c r="N414" s="2">
        <v>25954</v>
      </c>
      <c r="O414" s="2">
        <v>178879</v>
      </c>
      <c r="P414" s="2">
        <v>95286</v>
      </c>
      <c r="Q414" s="2">
        <v>10265</v>
      </c>
      <c r="R414" s="2">
        <v>0</v>
      </c>
      <c r="S414" s="2">
        <v>0</v>
      </c>
      <c r="T414" s="2">
        <v>131863.19999999998</v>
      </c>
      <c r="U414" s="2">
        <v>-267589</v>
      </c>
      <c r="V414" s="2">
        <v>0</v>
      </c>
      <c r="W414" s="2">
        <v>0</v>
      </c>
      <c r="X414" s="2">
        <v>185955</v>
      </c>
      <c r="Y414" s="2">
        <v>0</v>
      </c>
      <c r="Z414" s="2">
        <v>20739</v>
      </c>
      <c r="AA414" s="2">
        <v>0</v>
      </c>
      <c r="AB414" s="2">
        <v>5549079.2000000002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</row>
    <row r="415" spans="1:36" x14ac:dyDescent="0.25">
      <c r="A415" s="2">
        <v>4119</v>
      </c>
      <c r="B415" s="2">
        <v>7</v>
      </c>
      <c r="C415" t="s">
        <v>416</v>
      </c>
      <c r="D415" s="2">
        <v>0</v>
      </c>
      <c r="E415" s="2">
        <v>0</v>
      </c>
      <c r="F415" s="2">
        <v>90</v>
      </c>
      <c r="G415" s="2">
        <v>108</v>
      </c>
      <c r="H415" s="2">
        <v>709236</v>
      </c>
      <c r="I415" s="2">
        <v>0</v>
      </c>
      <c r="J415" s="2">
        <v>48860</v>
      </c>
      <c r="K415" s="2">
        <v>0</v>
      </c>
      <c r="L415" s="2">
        <v>0</v>
      </c>
      <c r="M415" s="2">
        <v>3287</v>
      </c>
      <c r="N415" s="2">
        <v>0</v>
      </c>
      <c r="O415" s="2">
        <v>24467</v>
      </c>
      <c r="P415" s="2">
        <v>13033</v>
      </c>
      <c r="Q415" s="2">
        <v>1404</v>
      </c>
      <c r="R415" s="2">
        <v>0</v>
      </c>
      <c r="S415" s="2">
        <v>0</v>
      </c>
      <c r="T415" s="2">
        <v>9828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3621</v>
      </c>
      <c r="AA415" s="2">
        <v>0</v>
      </c>
      <c r="AB415" s="2">
        <v>813736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</row>
    <row r="416" spans="1:36" x14ac:dyDescent="0.25">
      <c r="A416" s="2">
        <v>4120</v>
      </c>
      <c r="B416" s="2">
        <v>7</v>
      </c>
      <c r="C416" t="s">
        <v>417</v>
      </c>
      <c r="D416" s="2">
        <v>0</v>
      </c>
      <c r="E416" s="2">
        <v>0</v>
      </c>
      <c r="F416" s="2">
        <v>1180</v>
      </c>
      <c r="G416" s="2">
        <v>1290</v>
      </c>
      <c r="H416" s="2">
        <v>8471430</v>
      </c>
      <c r="I416" s="2">
        <v>0</v>
      </c>
      <c r="J416" s="2">
        <v>11304</v>
      </c>
      <c r="K416" s="2">
        <v>14817</v>
      </c>
      <c r="L416" s="2">
        <v>0</v>
      </c>
      <c r="M416" s="2">
        <v>39261</v>
      </c>
      <c r="N416" s="2">
        <v>67200</v>
      </c>
      <c r="O416" s="2">
        <v>292242</v>
      </c>
      <c r="P416" s="2">
        <v>155672</v>
      </c>
      <c r="Q416" s="2">
        <v>16770</v>
      </c>
      <c r="R416" s="2">
        <v>0</v>
      </c>
      <c r="S416" s="2">
        <v>0</v>
      </c>
      <c r="T416" s="2">
        <v>49020</v>
      </c>
      <c r="U416" s="2">
        <v>-461969</v>
      </c>
      <c r="V416" s="2">
        <v>0</v>
      </c>
      <c r="W416" s="2">
        <v>0</v>
      </c>
      <c r="X416" s="2">
        <v>303094</v>
      </c>
      <c r="Y416" s="2">
        <v>0</v>
      </c>
      <c r="Z416" s="2">
        <v>29249</v>
      </c>
      <c r="AA416" s="2">
        <v>0</v>
      </c>
      <c r="AB416" s="2">
        <v>8684996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</row>
    <row r="417" spans="1:36" x14ac:dyDescent="0.25">
      <c r="A417" s="2">
        <v>4121</v>
      </c>
      <c r="B417" s="2">
        <v>7</v>
      </c>
      <c r="C417" t="s">
        <v>418</v>
      </c>
      <c r="D417" s="2">
        <v>0</v>
      </c>
      <c r="E417" s="2">
        <v>0</v>
      </c>
      <c r="F417" s="2">
        <v>320</v>
      </c>
      <c r="G417" s="2">
        <v>384</v>
      </c>
      <c r="H417" s="2">
        <v>2521728</v>
      </c>
      <c r="I417" s="2">
        <v>0</v>
      </c>
      <c r="J417" s="2">
        <v>1013856</v>
      </c>
      <c r="K417" s="2">
        <v>27234</v>
      </c>
      <c r="L417" s="2">
        <v>0</v>
      </c>
      <c r="M417" s="2">
        <v>11687</v>
      </c>
      <c r="N417" s="2">
        <v>0</v>
      </c>
      <c r="O417" s="2">
        <v>86993</v>
      </c>
      <c r="P417" s="2">
        <v>46340</v>
      </c>
      <c r="Q417" s="2">
        <v>4992</v>
      </c>
      <c r="R417" s="2">
        <v>0</v>
      </c>
      <c r="S417" s="2">
        <v>0</v>
      </c>
      <c r="T417" s="2">
        <v>17280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8965</v>
      </c>
      <c r="AA417" s="2">
        <v>0</v>
      </c>
      <c r="AB417" s="2">
        <v>3739075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</row>
    <row r="418" spans="1:36" x14ac:dyDescent="0.25">
      <c r="A418" s="2">
        <v>4122</v>
      </c>
      <c r="B418" s="2">
        <v>7</v>
      </c>
      <c r="C418" t="s">
        <v>419</v>
      </c>
      <c r="D418" s="2">
        <v>0</v>
      </c>
      <c r="E418" s="2">
        <v>0</v>
      </c>
      <c r="F418" s="2">
        <v>1424</v>
      </c>
      <c r="G418" s="2">
        <v>1517.6</v>
      </c>
      <c r="H418" s="2">
        <v>9966079</v>
      </c>
      <c r="I418" s="2">
        <v>0</v>
      </c>
      <c r="J418" s="2">
        <v>187546</v>
      </c>
      <c r="K418" s="2">
        <v>107535</v>
      </c>
      <c r="L418" s="2">
        <v>0</v>
      </c>
      <c r="M418" s="2">
        <v>46188</v>
      </c>
      <c r="N418" s="2">
        <v>0</v>
      </c>
      <c r="O418" s="2">
        <v>343804</v>
      </c>
      <c r="P418" s="2">
        <v>183138</v>
      </c>
      <c r="Q418" s="2">
        <v>19729</v>
      </c>
      <c r="R418" s="2">
        <v>0</v>
      </c>
      <c r="S418" s="2">
        <v>0</v>
      </c>
      <c r="T418" s="2">
        <v>45528</v>
      </c>
      <c r="U418" s="2">
        <v>0</v>
      </c>
      <c r="V418" s="2">
        <v>0</v>
      </c>
      <c r="W418" s="2">
        <v>0</v>
      </c>
      <c r="X418" s="2">
        <v>354706</v>
      </c>
      <c r="Y418" s="2">
        <v>0</v>
      </c>
      <c r="Z418" s="2">
        <v>38429</v>
      </c>
      <c r="AA418" s="2">
        <v>0</v>
      </c>
      <c r="AB418" s="2">
        <v>10937976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</row>
    <row r="419" spans="1:36" x14ac:dyDescent="0.25">
      <c r="A419" s="2">
        <v>4123</v>
      </c>
      <c r="B419" s="2">
        <v>7</v>
      </c>
      <c r="C419" t="s">
        <v>420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</row>
    <row r="420" spans="1:36" x14ac:dyDescent="0.25">
      <c r="A420" s="2">
        <v>4124</v>
      </c>
      <c r="B420" s="2">
        <v>7</v>
      </c>
      <c r="C420" t="s">
        <v>421</v>
      </c>
      <c r="D420" s="2">
        <v>0</v>
      </c>
      <c r="E420" s="2">
        <v>0</v>
      </c>
      <c r="F420" s="2">
        <v>654</v>
      </c>
      <c r="G420" s="2">
        <v>675.2</v>
      </c>
      <c r="H420" s="2">
        <v>4434038</v>
      </c>
      <c r="I420" s="2">
        <v>0</v>
      </c>
      <c r="J420" s="2">
        <v>279535</v>
      </c>
      <c r="K420" s="2">
        <v>19678</v>
      </c>
      <c r="L420" s="2">
        <v>0</v>
      </c>
      <c r="M420" s="2">
        <v>20549</v>
      </c>
      <c r="N420" s="2">
        <v>0</v>
      </c>
      <c r="O420" s="2">
        <v>152963</v>
      </c>
      <c r="P420" s="2">
        <v>81480</v>
      </c>
      <c r="Q420" s="2">
        <v>8778</v>
      </c>
      <c r="R420" s="2">
        <v>0</v>
      </c>
      <c r="S420" s="2">
        <v>0</v>
      </c>
      <c r="T420" s="2">
        <v>60768.000000000007</v>
      </c>
      <c r="U420" s="2">
        <v>0</v>
      </c>
      <c r="V420" s="2">
        <v>0</v>
      </c>
      <c r="W420" s="2">
        <v>0</v>
      </c>
      <c r="X420" s="2">
        <v>155848</v>
      </c>
      <c r="Y420" s="2">
        <v>0</v>
      </c>
      <c r="Z420" s="2">
        <v>22829</v>
      </c>
      <c r="AA420" s="2">
        <v>0</v>
      </c>
      <c r="AB420" s="2">
        <v>5080618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</row>
    <row r="421" spans="1:36" x14ac:dyDescent="0.25">
      <c r="A421" s="2">
        <v>4126</v>
      </c>
      <c r="B421" s="2">
        <v>7</v>
      </c>
      <c r="C421" t="s">
        <v>422</v>
      </c>
      <c r="D421" s="2">
        <v>0</v>
      </c>
      <c r="E421" s="2">
        <v>0</v>
      </c>
      <c r="F421" s="2">
        <v>776</v>
      </c>
      <c r="G421" s="2">
        <v>851.19999999999993</v>
      </c>
      <c r="H421" s="2">
        <v>5589830</v>
      </c>
      <c r="I421" s="2">
        <v>0</v>
      </c>
      <c r="J421" s="2">
        <v>1069942</v>
      </c>
      <c r="K421" s="2">
        <v>201294</v>
      </c>
      <c r="L421" s="2">
        <v>0</v>
      </c>
      <c r="M421" s="2">
        <v>25906</v>
      </c>
      <c r="N421" s="2">
        <v>0</v>
      </c>
      <c r="O421" s="2">
        <v>192834</v>
      </c>
      <c r="P421" s="2">
        <v>102719</v>
      </c>
      <c r="Q421" s="2">
        <v>11066</v>
      </c>
      <c r="R421" s="2">
        <v>0</v>
      </c>
      <c r="S421" s="2">
        <v>0</v>
      </c>
      <c r="T421" s="2">
        <v>65542.399999999994</v>
      </c>
      <c r="U421" s="2">
        <v>0</v>
      </c>
      <c r="V421" s="2">
        <v>0</v>
      </c>
      <c r="W421" s="2">
        <v>0</v>
      </c>
      <c r="X421" s="2">
        <v>182160</v>
      </c>
      <c r="Y421" s="2">
        <v>0</v>
      </c>
      <c r="Z421" s="2">
        <v>20912</v>
      </c>
      <c r="AA421" s="2">
        <v>0</v>
      </c>
      <c r="AB421" s="2">
        <v>7280045.4000000004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</row>
    <row r="422" spans="1:36" x14ac:dyDescent="0.25">
      <c r="A422" s="2">
        <v>4127</v>
      </c>
      <c r="B422" s="2">
        <v>7</v>
      </c>
      <c r="C422" t="s">
        <v>423</v>
      </c>
      <c r="D422" s="2">
        <v>0</v>
      </c>
      <c r="E422" s="2">
        <v>0</v>
      </c>
      <c r="F422" s="2">
        <v>118</v>
      </c>
      <c r="G422" s="2">
        <v>118</v>
      </c>
      <c r="H422" s="2">
        <v>774906</v>
      </c>
      <c r="I422" s="2">
        <v>0</v>
      </c>
      <c r="J422" s="2">
        <v>117951</v>
      </c>
      <c r="K422" s="2">
        <v>19080</v>
      </c>
      <c r="L422" s="2">
        <v>0</v>
      </c>
      <c r="M422" s="2">
        <v>3591</v>
      </c>
      <c r="N422" s="2">
        <v>15169</v>
      </c>
      <c r="O422" s="2">
        <v>26732</v>
      </c>
      <c r="P422" s="2">
        <v>14240</v>
      </c>
      <c r="Q422" s="2">
        <v>1534</v>
      </c>
      <c r="R422" s="2">
        <v>0</v>
      </c>
      <c r="S422" s="2">
        <v>0</v>
      </c>
      <c r="T422" s="2">
        <v>16638</v>
      </c>
      <c r="U422" s="2">
        <v>-51280</v>
      </c>
      <c r="V422" s="2">
        <v>0</v>
      </c>
      <c r="W422" s="2">
        <v>0</v>
      </c>
      <c r="X422" s="2">
        <v>31119</v>
      </c>
      <c r="Y422" s="2">
        <v>3678</v>
      </c>
      <c r="Z422" s="2">
        <v>5363</v>
      </c>
      <c r="AA422" s="2">
        <v>0</v>
      </c>
      <c r="AB422" s="2">
        <v>947602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</row>
    <row r="423" spans="1:36" x14ac:dyDescent="0.25">
      <c r="A423" s="2">
        <v>4131</v>
      </c>
      <c r="B423" s="2">
        <v>7</v>
      </c>
      <c r="C423" t="s">
        <v>424</v>
      </c>
      <c r="D423" s="2">
        <v>0</v>
      </c>
      <c r="E423" s="2">
        <v>0</v>
      </c>
      <c r="F423" s="2">
        <v>352</v>
      </c>
      <c r="G423" s="2">
        <v>408</v>
      </c>
      <c r="H423" s="2">
        <v>2679336</v>
      </c>
      <c r="I423" s="2">
        <v>0</v>
      </c>
      <c r="J423" s="2">
        <v>164470</v>
      </c>
      <c r="K423" s="2">
        <v>143100</v>
      </c>
      <c r="L423" s="2">
        <v>0</v>
      </c>
      <c r="M423" s="2">
        <v>12417</v>
      </c>
      <c r="N423" s="2">
        <v>0</v>
      </c>
      <c r="O423" s="2">
        <v>92430</v>
      </c>
      <c r="P423" s="2">
        <v>49236</v>
      </c>
      <c r="Q423" s="2">
        <v>5304</v>
      </c>
      <c r="R423" s="2">
        <v>0</v>
      </c>
      <c r="S423" s="2">
        <v>0</v>
      </c>
      <c r="T423" s="2">
        <v>10608</v>
      </c>
      <c r="U423" s="2">
        <v>0</v>
      </c>
      <c r="V423" s="2">
        <v>0</v>
      </c>
      <c r="W423" s="2">
        <v>0</v>
      </c>
      <c r="X423" s="2">
        <v>0</v>
      </c>
      <c r="Y423" s="2">
        <v>28321</v>
      </c>
      <c r="Z423" s="2">
        <v>12095</v>
      </c>
      <c r="AA423" s="2">
        <v>0</v>
      </c>
      <c r="AB423" s="2">
        <v>3197317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</row>
    <row r="424" spans="1:36" x14ac:dyDescent="0.25">
      <c r="A424" s="2">
        <v>4132</v>
      </c>
      <c r="B424" s="2">
        <v>7</v>
      </c>
      <c r="C424" t="s">
        <v>425</v>
      </c>
      <c r="D424" s="2">
        <v>0</v>
      </c>
      <c r="E424" s="2">
        <v>0</v>
      </c>
      <c r="F424" s="2">
        <v>640</v>
      </c>
      <c r="G424" s="2">
        <v>747</v>
      </c>
      <c r="H424" s="2">
        <v>4905549</v>
      </c>
      <c r="I424" s="2">
        <v>11745</v>
      </c>
      <c r="J424" s="2">
        <v>577271</v>
      </c>
      <c r="K424" s="2">
        <v>15439</v>
      </c>
      <c r="L424" s="2">
        <v>0</v>
      </c>
      <c r="M424" s="2">
        <v>22735</v>
      </c>
      <c r="N424" s="2">
        <v>0</v>
      </c>
      <c r="O424" s="2">
        <v>169229</v>
      </c>
      <c r="P424" s="2">
        <v>90145</v>
      </c>
      <c r="Q424" s="2">
        <v>9711</v>
      </c>
      <c r="R424" s="2">
        <v>0</v>
      </c>
      <c r="S424" s="2">
        <v>0</v>
      </c>
      <c r="T424" s="2">
        <v>128484</v>
      </c>
      <c r="U424" s="2">
        <v>0</v>
      </c>
      <c r="V424" s="2">
        <v>0</v>
      </c>
      <c r="W424" s="2">
        <v>0</v>
      </c>
      <c r="X424" s="2">
        <v>160655</v>
      </c>
      <c r="Y424" s="2">
        <v>0</v>
      </c>
      <c r="Z424" s="2">
        <v>17729</v>
      </c>
      <c r="AA424" s="2">
        <v>0</v>
      </c>
      <c r="AB424" s="2">
        <v>5948037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</row>
    <row r="425" spans="1:36" x14ac:dyDescent="0.25">
      <c r="A425" s="2">
        <v>4135</v>
      </c>
      <c r="B425" s="2">
        <v>7</v>
      </c>
      <c r="C425" t="s">
        <v>426</v>
      </c>
      <c r="D425" s="2">
        <v>0</v>
      </c>
      <c r="E425" s="2">
        <v>0</v>
      </c>
      <c r="F425" s="2">
        <v>332</v>
      </c>
      <c r="G425" s="2">
        <v>348.79999999999995</v>
      </c>
      <c r="H425" s="2">
        <v>2290570</v>
      </c>
      <c r="I425" s="2">
        <v>0</v>
      </c>
      <c r="J425" s="2">
        <v>94437</v>
      </c>
      <c r="K425" s="2">
        <v>110664</v>
      </c>
      <c r="L425" s="2">
        <v>0</v>
      </c>
      <c r="M425" s="2">
        <v>10616</v>
      </c>
      <c r="N425" s="2">
        <v>10876</v>
      </c>
      <c r="O425" s="2">
        <v>79019</v>
      </c>
      <c r="P425" s="2">
        <v>42092</v>
      </c>
      <c r="Q425" s="2">
        <v>4534</v>
      </c>
      <c r="R425" s="2">
        <v>0</v>
      </c>
      <c r="S425" s="2">
        <v>0</v>
      </c>
      <c r="T425" s="2">
        <v>27555.199999999997</v>
      </c>
      <c r="U425" s="2">
        <v>0</v>
      </c>
      <c r="V425" s="2">
        <v>0</v>
      </c>
      <c r="W425" s="2">
        <v>0</v>
      </c>
      <c r="X425" s="2">
        <v>80960</v>
      </c>
      <c r="Y425" s="2">
        <v>37148</v>
      </c>
      <c r="Z425" s="2">
        <v>11266</v>
      </c>
      <c r="AA425" s="2">
        <v>0</v>
      </c>
      <c r="AB425" s="2">
        <v>2718777.2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</row>
    <row r="426" spans="1:36" x14ac:dyDescent="0.25">
      <c r="A426" s="2">
        <v>4137</v>
      </c>
      <c r="B426" s="2">
        <v>7</v>
      </c>
      <c r="C426" t="s">
        <v>427</v>
      </c>
      <c r="D426" s="2">
        <v>0</v>
      </c>
      <c r="E426" s="2">
        <v>0</v>
      </c>
      <c r="F426" s="2">
        <v>155</v>
      </c>
      <c r="G426" s="2">
        <v>155</v>
      </c>
      <c r="H426" s="2">
        <v>1017885</v>
      </c>
      <c r="I426" s="2">
        <v>0</v>
      </c>
      <c r="J426" s="2">
        <v>4132</v>
      </c>
      <c r="K426" s="2">
        <v>0</v>
      </c>
      <c r="L426" s="2">
        <v>0</v>
      </c>
      <c r="M426" s="2">
        <v>4717</v>
      </c>
      <c r="N426" s="2">
        <v>9212</v>
      </c>
      <c r="O426" s="2">
        <v>35114</v>
      </c>
      <c r="P426" s="2">
        <v>18705</v>
      </c>
      <c r="Q426" s="2">
        <v>2015</v>
      </c>
      <c r="R426" s="2">
        <v>0</v>
      </c>
      <c r="S426" s="2">
        <v>0</v>
      </c>
      <c r="T426" s="2">
        <v>21390</v>
      </c>
      <c r="U426" s="2">
        <v>-56645</v>
      </c>
      <c r="V426" s="2">
        <v>0</v>
      </c>
      <c r="W426" s="2">
        <v>0</v>
      </c>
      <c r="X426" s="2">
        <v>0</v>
      </c>
      <c r="Y426" s="2">
        <v>0</v>
      </c>
      <c r="Z426" s="2">
        <v>4520</v>
      </c>
      <c r="AA426" s="2">
        <v>0</v>
      </c>
      <c r="AB426" s="2">
        <v>1061045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</row>
    <row r="427" spans="1:36" x14ac:dyDescent="0.25">
      <c r="A427" s="2">
        <v>4138</v>
      </c>
      <c r="B427" s="2">
        <v>7</v>
      </c>
      <c r="C427" t="s">
        <v>428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</row>
    <row r="428" spans="1:36" x14ac:dyDescent="0.25">
      <c r="A428" s="2">
        <v>4139</v>
      </c>
      <c r="B428" s="2">
        <v>7</v>
      </c>
      <c r="C428" t="s">
        <v>429</v>
      </c>
      <c r="D428" s="2">
        <v>0</v>
      </c>
      <c r="E428" s="2">
        <v>0</v>
      </c>
      <c r="F428" s="2">
        <v>218</v>
      </c>
      <c r="G428" s="2">
        <v>228.6</v>
      </c>
      <c r="H428" s="2">
        <v>1501216</v>
      </c>
      <c r="I428" s="2">
        <v>0</v>
      </c>
      <c r="J428" s="2">
        <v>577382</v>
      </c>
      <c r="K428" s="2">
        <v>0</v>
      </c>
      <c r="L428" s="2">
        <v>0</v>
      </c>
      <c r="M428" s="2">
        <v>6957</v>
      </c>
      <c r="N428" s="2">
        <v>0</v>
      </c>
      <c r="O428" s="2">
        <v>51788</v>
      </c>
      <c r="P428" s="2">
        <v>27587</v>
      </c>
      <c r="Q428" s="2">
        <v>2972</v>
      </c>
      <c r="R428" s="2">
        <v>0</v>
      </c>
      <c r="S428" s="2">
        <v>0</v>
      </c>
      <c r="T428" s="2">
        <v>14401.8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3694</v>
      </c>
      <c r="AA428" s="2">
        <v>0</v>
      </c>
      <c r="AB428" s="2">
        <v>2185997.7999999998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</row>
    <row r="429" spans="1:36" x14ac:dyDescent="0.25">
      <c r="A429" s="2">
        <v>4140</v>
      </c>
      <c r="B429" s="2">
        <v>7</v>
      </c>
      <c r="C429" t="s">
        <v>430</v>
      </c>
      <c r="D429" s="2">
        <v>0</v>
      </c>
      <c r="E429" s="2">
        <v>0</v>
      </c>
      <c r="F429" s="2">
        <v>829</v>
      </c>
      <c r="G429" s="2">
        <v>863.4</v>
      </c>
      <c r="H429" s="2">
        <v>5669948</v>
      </c>
      <c r="I429" s="2">
        <v>0</v>
      </c>
      <c r="J429" s="2">
        <v>26193</v>
      </c>
      <c r="K429" s="2">
        <v>15129</v>
      </c>
      <c r="L429" s="2">
        <v>0</v>
      </c>
      <c r="M429" s="2">
        <v>26277</v>
      </c>
      <c r="N429" s="2">
        <v>0</v>
      </c>
      <c r="O429" s="2">
        <v>195598</v>
      </c>
      <c r="P429" s="2">
        <v>104192</v>
      </c>
      <c r="Q429" s="2">
        <v>11224</v>
      </c>
      <c r="R429" s="2">
        <v>0</v>
      </c>
      <c r="S429" s="2">
        <v>0</v>
      </c>
      <c r="T429" s="2">
        <v>51804</v>
      </c>
      <c r="U429" s="2">
        <v>0</v>
      </c>
      <c r="V429" s="2">
        <v>0</v>
      </c>
      <c r="W429" s="2">
        <v>0</v>
      </c>
      <c r="X429" s="2">
        <v>209484</v>
      </c>
      <c r="Y429" s="2">
        <v>8092</v>
      </c>
      <c r="Z429" s="2">
        <v>21796</v>
      </c>
      <c r="AA429" s="2">
        <v>0</v>
      </c>
      <c r="AB429" s="2">
        <v>6130253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</row>
    <row r="430" spans="1:36" x14ac:dyDescent="0.25">
      <c r="A430" s="2">
        <v>4141</v>
      </c>
      <c r="B430" s="2">
        <v>7</v>
      </c>
      <c r="C430" t="s">
        <v>431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</row>
    <row r="431" spans="1:36" x14ac:dyDescent="0.25">
      <c r="A431" s="2">
        <v>4142</v>
      </c>
      <c r="B431" s="2">
        <v>7</v>
      </c>
      <c r="C431" t="s">
        <v>432</v>
      </c>
      <c r="D431" s="2">
        <v>0</v>
      </c>
      <c r="E431" s="2">
        <v>0</v>
      </c>
      <c r="F431" s="2">
        <v>437</v>
      </c>
      <c r="G431" s="2">
        <v>437</v>
      </c>
      <c r="H431" s="2">
        <v>2869779</v>
      </c>
      <c r="I431" s="2">
        <v>0</v>
      </c>
      <c r="J431" s="2">
        <v>502781</v>
      </c>
      <c r="K431" s="2">
        <v>152640</v>
      </c>
      <c r="L431" s="2">
        <v>0</v>
      </c>
      <c r="M431" s="2">
        <v>13300</v>
      </c>
      <c r="N431" s="2">
        <v>30696</v>
      </c>
      <c r="O431" s="2">
        <v>99000</v>
      </c>
      <c r="P431" s="2">
        <v>52735</v>
      </c>
      <c r="Q431" s="2">
        <v>5681</v>
      </c>
      <c r="R431" s="2">
        <v>0</v>
      </c>
      <c r="S431" s="2">
        <v>0</v>
      </c>
      <c r="T431" s="2">
        <v>45885</v>
      </c>
      <c r="U431" s="2">
        <v>-164428</v>
      </c>
      <c r="V431" s="2">
        <v>0</v>
      </c>
      <c r="W431" s="2">
        <v>0</v>
      </c>
      <c r="X431" s="2">
        <v>122452</v>
      </c>
      <c r="Y431" s="2">
        <v>71721</v>
      </c>
      <c r="Z431" s="2">
        <v>6510</v>
      </c>
      <c r="AA431" s="2">
        <v>0</v>
      </c>
      <c r="AB431" s="2">
        <v>3686300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</row>
    <row r="432" spans="1:36" x14ac:dyDescent="0.25">
      <c r="A432" s="2">
        <v>4143</v>
      </c>
      <c r="B432" s="2">
        <v>7</v>
      </c>
      <c r="C432" t="s">
        <v>433</v>
      </c>
      <c r="D432" s="2">
        <v>0</v>
      </c>
      <c r="E432" s="2">
        <v>0</v>
      </c>
      <c r="F432" s="2">
        <v>780</v>
      </c>
      <c r="G432" s="2">
        <v>812</v>
      </c>
      <c r="H432" s="2">
        <v>5332404</v>
      </c>
      <c r="I432" s="2">
        <v>12767</v>
      </c>
      <c r="J432" s="2">
        <v>1481435</v>
      </c>
      <c r="K432" s="2">
        <v>405450</v>
      </c>
      <c r="L432" s="2">
        <v>0</v>
      </c>
      <c r="M432" s="2">
        <v>24713</v>
      </c>
      <c r="N432" s="2">
        <v>0</v>
      </c>
      <c r="O432" s="2">
        <v>183954</v>
      </c>
      <c r="P432" s="2">
        <v>97989</v>
      </c>
      <c r="Q432" s="2">
        <v>10556</v>
      </c>
      <c r="R432" s="2">
        <v>0</v>
      </c>
      <c r="S432" s="2">
        <v>0</v>
      </c>
      <c r="T432" s="2">
        <v>45472</v>
      </c>
      <c r="U432" s="2">
        <v>0</v>
      </c>
      <c r="V432" s="2">
        <v>0</v>
      </c>
      <c r="W432" s="2">
        <v>0</v>
      </c>
      <c r="X432" s="2">
        <v>181401</v>
      </c>
      <c r="Y432" s="2">
        <v>0</v>
      </c>
      <c r="Z432" s="2">
        <v>20298</v>
      </c>
      <c r="AA432" s="2">
        <v>0</v>
      </c>
      <c r="AB432" s="2">
        <v>7615038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</row>
    <row r="433" spans="1:36" x14ac:dyDescent="0.25">
      <c r="A433" s="2">
        <v>4144</v>
      </c>
      <c r="B433" s="2">
        <v>7</v>
      </c>
      <c r="C433" t="s">
        <v>434</v>
      </c>
      <c r="D433" s="2">
        <v>0</v>
      </c>
      <c r="E433" s="2">
        <v>0</v>
      </c>
      <c r="F433" s="2">
        <v>60</v>
      </c>
      <c r="G433" s="2">
        <v>60</v>
      </c>
      <c r="H433" s="2">
        <v>394020</v>
      </c>
      <c r="I433" s="2">
        <v>0</v>
      </c>
      <c r="J433" s="2">
        <v>13638</v>
      </c>
      <c r="K433" s="2">
        <v>19080</v>
      </c>
      <c r="L433" s="2">
        <v>0</v>
      </c>
      <c r="M433" s="2">
        <v>1826</v>
      </c>
      <c r="N433" s="2">
        <v>11203</v>
      </c>
      <c r="O433" s="2">
        <v>13593</v>
      </c>
      <c r="P433" s="2">
        <v>7241</v>
      </c>
      <c r="Q433" s="2">
        <v>780</v>
      </c>
      <c r="R433" s="2">
        <v>0</v>
      </c>
      <c r="S433" s="2">
        <v>0</v>
      </c>
      <c r="T433" s="2">
        <v>8160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1339</v>
      </c>
      <c r="AA433" s="2">
        <v>0</v>
      </c>
      <c r="AB433" s="2">
        <v>470880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</row>
    <row r="434" spans="1:36" x14ac:dyDescent="0.25">
      <c r="A434" s="2">
        <v>4145</v>
      </c>
      <c r="B434" s="2">
        <v>7</v>
      </c>
      <c r="C434" t="s">
        <v>435</v>
      </c>
      <c r="D434" s="2">
        <v>0</v>
      </c>
      <c r="E434" s="2">
        <v>0</v>
      </c>
      <c r="F434" s="2">
        <v>31</v>
      </c>
      <c r="G434" s="2">
        <v>31</v>
      </c>
      <c r="H434" s="2">
        <v>203577</v>
      </c>
      <c r="I434" s="2">
        <v>0</v>
      </c>
      <c r="J434" s="2">
        <v>42794</v>
      </c>
      <c r="K434" s="2">
        <v>0</v>
      </c>
      <c r="L434" s="2">
        <v>0</v>
      </c>
      <c r="M434" s="2">
        <v>943</v>
      </c>
      <c r="N434" s="2">
        <v>20473</v>
      </c>
      <c r="O434" s="2">
        <v>7023</v>
      </c>
      <c r="P434" s="2">
        <v>3741</v>
      </c>
      <c r="Q434" s="2">
        <v>403</v>
      </c>
      <c r="R434" s="2">
        <v>0</v>
      </c>
      <c r="S434" s="2">
        <v>0</v>
      </c>
      <c r="T434" s="2">
        <v>1116</v>
      </c>
      <c r="U434" s="2">
        <v>0</v>
      </c>
      <c r="V434" s="2">
        <v>0</v>
      </c>
      <c r="W434" s="2">
        <v>0</v>
      </c>
      <c r="X434" s="2">
        <v>7843</v>
      </c>
      <c r="Y434" s="2">
        <v>0</v>
      </c>
      <c r="Z434" s="2">
        <v>1283</v>
      </c>
      <c r="AA434" s="2">
        <v>0</v>
      </c>
      <c r="AB434" s="2">
        <v>281353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</row>
    <row r="435" spans="1:36" x14ac:dyDescent="0.25">
      <c r="A435" s="2">
        <v>4146</v>
      </c>
      <c r="B435" s="2">
        <v>7</v>
      </c>
      <c r="C435" t="s">
        <v>436</v>
      </c>
      <c r="D435" s="2">
        <v>0</v>
      </c>
      <c r="E435" s="2">
        <v>0</v>
      </c>
      <c r="F435" s="2">
        <v>95</v>
      </c>
      <c r="G435" s="2">
        <v>113</v>
      </c>
      <c r="H435" s="2">
        <v>742071</v>
      </c>
      <c r="I435" s="2">
        <v>0</v>
      </c>
      <c r="J435" s="2">
        <v>188499</v>
      </c>
      <c r="K435" s="2">
        <v>0</v>
      </c>
      <c r="L435" s="2">
        <v>0</v>
      </c>
      <c r="M435" s="2">
        <v>3439</v>
      </c>
      <c r="N435" s="2">
        <v>35435</v>
      </c>
      <c r="O435" s="2">
        <v>25599</v>
      </c>
      <c r="P435" s="2">
        <v>13636</v>
      </c>
      <c r="Q435" s="2">
        <v>1469</v>
      </c>
      <c r="R435" s="2">
        <v>0</v>
      </c>
      <c r="S435" s="2">
        <v>0</v>
      </c>
      <c r="T435" s="2">
        <v>10735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4098</v>
      </c>
      <c r="AA435" s="2">
        <v>0</v>
      </c>
      <c r="AB435" s="2">
        <v>1024981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</row>
    <row r="436" spans="1:36" x14ac:dyDescent="0.25">
      <c r="A436" s="2">
        <v>4150</v>
      </c>
      <c r="B436" s="2">
        <v>7</v>
      </c>
      <c r="C436" t="s">
        <v>437</v>
      </c>
      <c r="D436" s="2">
        <v>0</v>
      </c>
      <c r="E436" s="2">
        <v>0</v>
      </c>
      <c r="F436" s="2">
        <v>168</v>
      </c>
      <c r="G436" s="2">
        <v>201.6</v>
      </c>
      <c r="H436" s="2">
        <v>1323907</v>
      </c>
      <c r="I436" s="2">
        <v>0</v>
      </c>
      <c r="J436" s="2">
        <v>8707</v>
      </c>
      <c r="K436" s="2">
        <v>0</v>
      </c>
      <c r="L436" s="2">
        <v>0</v>
      </c>
      <c r="M436" s="2">
        <v>6136</v>
      </c>
      <c r="N436" s="2">
        <v>0</v>
      </c>
      <c r="O436" s="2">
        <v>45671</v>
      </c>
      <c r="P436" s="2">
        <v>24328</v>
      </c>
      <c r="Q436" s="2">
        <v>2621</v>
      </c>
      <c r="R436" s="2">
        <v>0</v>
      </c>
      <c r="S436" s="2">
        <v>0</v>
      </c>
      <c r="T436" s="2">
        <v>22176</v>
      </c>
      <c r="U436" s="2">
        <v>0</v>
      </c>
      <c r="V436" s="2">
        <v>0</v>
      </c>
      <c r="W436" s="2">
        <v>0</v>
      </c>
      <c r="X436" s="2">
        <v>52624</v>
      </c>
      <c r="Y436" s="2">
        <v>0</v>
      </c>
      <c r="Z436" s="2">
        <v>7936</v>
      </c>
      <c r="AA436" s="2">
        <v>0</v>
      </c>
      <c r="AB436" s="2">
        <v>1441482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</row>
    <row r="437" spans="1:36" x14ac:dyDescent="0.25">
      <c r="A437" s="2">
        <v>4151</v>
      </c>
      <c r="B437" s="2">
        <v>7</v>
      </c>
      <c r="C437" t="s">
        <v>438</v>
      </c>
      <c r="D437" s="2">
        <v>0</v>
      </c>
      <c r="E437" s="2">
        <v>0</v>
      </c>
      <c r="F437" s="2">
        <v>106</v>
      </c>
      <c r="G437" s="2">
        <v>127.19999999999999</v>
      </c>
      <c r="H437" s="2">
        <v>835322</v>
      </c>
      <c r="I437" s="2">
        <v>0</v>
      </c>
      <c r="J437" s="2">
        <v>6473</v>
      </c>
      <c r="K437" s="2">
        <v>0</v>
      </c>
      <c r="L437" s="2">
        <v>0</v>
      </c>
      <c r="M437" s="2">
        <v>3871</v>
      </c>
      <c r="N437" s="2">
        <v>21030</v>
      </c>
      <c r="O437" s="2">
        <v>28816</v>
      </c>
      <c r="P437" s="2">
        <v>15350</v>
      </c>
      <c r="Q437" s="2">
        <v>1654</v>
      </c>
      <c r="R437" s="2">
        <v>0</v>
      </c>
      <c r="S437" s="2">
        <v>0</v>
      </c>
      <c r="T437" s="2">
        <v>12974.4</v>
      </c>
      <c r="U437" s="2">
        <v>0</v>
      </c>
      <c r="V437" s="2">
        <v>0</v>
      </c>
      <c r="W437" s="2">
        <v>0</v>
      </c>
      <c r="X437" s="2">
        <v>28336</v>
      </c>
      <c r="Y437" s="2">
        <v>0</v>
      </c>
      <c r="Z437" s="2">
        <v>3763</v>
      </c>
      <c r="AA437" s="2">
        <v>0</v>
      </c>
      <c r="AB437" s="2">
        <v>929253.4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</row>
    <row r="438" spans="1:36" x14ac:dyDescent="0.25">
      <c r="A438" s="2">
        <v>4152</v>
      </c>
      <c r="B438" s="2">
        <v>7</v>
      </c>
      <c r="C438" t="s">
        <v>439</v>
      </c>
      <c r="D438" s="2">
        <v>0</v>
      </c>
      <c r="E438" s="2">
        <v>0</v>
      </c>
      <c r="F438" s="2">
        <v>617</v>
      </c>
      <c r="G438" s="2">
        <v>640.20000000000005</v>
      </c>
      <c r="H438" s="2">
        <v>4204193</v>
      </c>
      <c r="I438" s="2">
        <v>0</v>
      </c>
      <c r="J438" s="2">
        <v>9856</v>
      </c>
      <c r="K438" s="2">
        <v>15489</v>
      </c>
      <c r="L438" s="2">
        <v>0</v>
      </c>
      <c r="M438" s="2">
        <v>19484</v>
      </c>
      <c r="N438" s="2">
        <v>0</v>
      </c>
      <c r="O438" s="2">
        <v>145034</v>
      </c>
      <c r="P438" s="2">
        <v>77257</v>
      </c>
      <c r="Q438" s="2">
        <v>8323</v>
      </c>
      <c r="R438" s="2">
        <v>0</v>
      </c>
      <c r="S438" s="2">
        <v>0</v>
      </c>
      <c r="T438" s="2">
        <v>65940.600000000006</v>
      </c>
      <c r="U438" s="2">
        <v>0</v>
      </c>
      <c r="V438" s="2">
        <v>0</v>
      </c>
      <c r="W438" s="2">
        <v>0</v>
      </c>
      <c r="X438" s="2">
        <v>153571</v>
      </c>
      <c r="Y438" s="2">
        <v>0</v>
      </c>
      <c r="Z438" s="2">
        <v>17202</v>
      </c>
      <c r="AA438" s="2">
        <v>0</v>
      </c>
      <c r="AB438" s="2">
        <v>4562778.5999999996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</row>
    <row r="439" spans="1:36" x14ac:dyDescent="0.25">
      <c r="A439" s="2">
        <v>4153</v>
      </c>
      <c r="B439" s="2">
        <v>7</v>
      </c>
      <c r="C439" t="s">
        <v>440</v>
      </c>
      <c r="D439" s="2">
        <v>0</v>
      </c>
      <c r="E439" s="2">
        <v>0</v>
      </c>
      <c r="F439" s="2">
        <v>415</v>
      </c>
      <c r="G439" s="2">
        <v>431.59999999999997</v>
      </c>
      <c r="H439" s="2">
        <v>2834317</v>
      </c>
      <c r="I439" s="2">
        <v>0</v>
      </c>
      <c r="J439" s="2">
        <v>1348961</v>
      </c>
      <c r="K439" s="2">
        <v>168858</v>
      </c>
      <c r="L439" s="2">
        <v>0</v>
      </c>
      <c r="M439" s="2">
        <v>13136</v>
      </c>
      <c r="N439" s="2">
        <v>0</v>
      </c>
      <c r="O439" s="2">
        <v>97776</v>
      </c>
      <c r="P439" s="2">
        <v>52084</v>
      </c>
      <c r="Q439" s="2">
        <v>5611</v>
      </c>
      <c r="R439" s="2">
        <v>0</v>
      </c>
      <c r="S439" s="2">
        <v>0</v>
      </c>
      <c r="T439" s="2">
        <v>39275.599999999999</v>
      </c>
      <c r="U439" s="2">
        <v>0</v>
      </c>
      <c r="V439" s="2">
        <v>0</v>
      </c>
      <c r="W439" s="2">
        <v>0</v>
      </c>
      <c r="X439" s="2">
        <v>99935</v>
      </c>
      <c r="Y439" s="2">
        <v>0</v>
      </c>
      <c r="Z439" s="2">
        <v>12647</v>
      </c>
      <c r="AA439" s="2">
        <v>0</v>
      </c>
      <c r="AB439" s="2">
        <v>4572665.5999999996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</row>
    <row r="440" spans="1:36" x14ac:dyDescent="0.25">
      <c r="A440" s="2">
        <v>4155</v>
      </c>
      <c r="B440" s="2">
        <v>7</v>
      </c>
      <c r="C440" t="s">
        <v>441</v>
      </c>
      <c r="D440" s="2">
        <v>0</v>
      </c>
      <c r="E440" s="2">
        <v>0</v>
      </c>
      <c r="F440" s="2">
        <v>105</v>
      </c>
      <c r="G440" s="2">
        <v>105</v>
      </c>
      <c r="H440" s="2">
        <v>689535</v>
      </c>
      <c r="I440" s="2">
        <v>0</v>
      </c>
      <c r="J440" s="2">
        <v>293962</v>
      </c>
      <c r="K440" s="2">
        <v>0</v>
      </c>
      <c r="L440" s="2">
        <v>0</v>
      </c>
      <c r="M440" s="2">
        <v>3196</v>
      </c>
      <c r="N440" s="2">
        <v>32261</v>
      </c>
      <c r="O440" s="2">
        <v>23787</v>
      </c>
      <c r="P440" s="2">
        <v>12671</v>
      </c>
      <c r="Q440" s="2">
        <v>1365</v>
      </c>
      <c r="R440" s="2">
        <v>0</v>
      </c>
      <c r="S440" s="2">
        <v>0</v>
      </c>
      <c r="T440" s="2">
        <v>20160</v>
      </c>
      <c r="U440" s="2">
        <v>0</v>
      </c>
      <c r="V440" s="2">
        <v>0</v>
      </c>
      <c r="W440" s="2">
        <v>0</v>
      </c>
      <c r="X440" s="2">
        <v>0</v>
      </c>
      <c r="Y440" s="2">
        <v>1839</v>
      </c>
      <c r="Z440" s="2">
        <v>6643</v>
      </c>
      <c r="AA440" s="2">
        <v>0</v>
      </c>
      <c r="AB440" s="2">
        <v>1085419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</row>
    <row r="441" spans="1:36" x14ac:dyDescent="0.25">
      <c r="A441" s="2">
        <v>4159</v>
      </c>
      <c r="B441" s="2">
        <v>7</v>
      </c>
      <c r="C441" t="s">
        <v>442</v>
      </c>
      <c r="D441" s="2">
        <v>0</v>
      </c>
      <c r="E441" s="2">
        <v>0</v>
      </c>
      <c r="F441" s="2">
        <v>1100</v>
      </c>
      <c r="G441" s="2">
        <v>1132</v>
      </c>
      <c r="H441" s="2">
        <v>7433844</v>
      </c>
      <c r="I441" s="2">
        <v>0</v>
      </c>
      <c r="J441" s="2">
        <v>172728</v>
      </c>
      <c r="K441" s="2">
        <v>58964</v>
      </c>
      <c r="L441" s="2">
        <v>0</v>
      </c>
      <c r="M441" s="2">
        <v>34452</v>
      </c>
      <c r="N441" s="2">
        <v>0</v>
      </c>
      <c r="O441" s="2">
        <v>256448</v>
      </c>
      <c r="P441" s="2">
        <v>136605</v>
      </c>
      <c r="Q441" s="2">
        <v>14716</v>
      </c>
      <c r="R441" s="2">
        <v>0</v>
      </c>
      <c r="S441" s="2">
        <v>0</v>
      </c>
      <c r="T441" s="2">
        <v>22640</v>
      </c>
      <c r="U441" s="2">
        <v>0</v>
      </c>
      <c r="V441" s="2">
        <v>0</v>
      </c>
      <c r="W441" s="2">
        <v>0</v>
      </c>
      <c r="X441" s="2">
        <v>266409</v>
      </c>
      <c r="Y441" s="2">
        <v>0</v>
      </c>
      <c r="Z441" s="2">
        <v>32695</v>
      </c>
      <c r="AA441" s="2">
        <v>0</v>
      </c>
      <c r="AB441" s="2">
        <v>8163092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</row>
    <row r="442" spans="1:36" x14ac:dyDescent="0.25">
      <c r="A442" s="2">
        <v>4160</v>
      </c>
      <c r="B442" s="2">
        <v>7</v>
      </c>
      <c r="C442" t="s">
        <v>443</v>
      </c>
      <c r="D442" s="2">
        <v>0</v>
      </c>
      <c r="E442" s="2">
        <v>0</v>
      </c>
      <c r="F442" s="2">
        <v>800</v>
      </c>
      <c r="G442" s="2">
        <v>936</v>
      </c>
      <c r="H442" s="2">
        <v>6146712</v>
      </c>
      <c r="I442" s="2">
        <v>14717</v>
      </c>
      <c r="J442" s="2">
        <v>37829</v>
      </c>
      <c r="K442" s="2">
        <v>15167</v>
      </c>
      <c r="L442" s="2">
        <v>0</v>
      </c>
      <c r="M442" s="2">
        <v>28487</v>
      </c>
      <c r="N442" s="2">
        <v>30766</v>
      </c>
      <c r="O442" s="2">
        <v>212045</v>
      </c>
      <c r="P442" s="2">
        <v>112953</v>
      </c>
      <c r="Q442" s="2">
        <v>12168</v>
      </c>
      <c r="R442" s="2">
        <v>0</v>
      </c>
      <c r="S442" s="2">
        <v>0</v>
      </c>
      <c r="T442" s="2">
        <v>164736</v>
      </c>
      <c r="U442" s="2">
        <v>0</v>
      </c>
      <c r="V442" s="2">
        <v>0</v>
      </c>
      <c r="W442" s="2">
        <v>0</v>
      </c>
      <c r="X442" s="2">
        <v>196328</v>
      </c>
      <c r="Y442" s="2">
        <v>0</v>
      </c>
      <c r="Z442" s="2">
        <v>20304</v>
      </c>
      <c r="AA442" s="2">
        <v>0</v>
      </c>
      <c r="AB442" s="2">
        <v>6795884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</row>
    <row r="443" spans="1:36" x14ac:dyDescent="0.25">
      <c r="A443" s="2">
        <v>4161</v>
      </c>
      <c r="B443" s="2">
        <v>7</v>
      </c>
      <c r="C443" t="s">
        <v>444</v>
      </c>
      <c r="D443" s="2">
        <v>0</v>
      </c>
      <c r="E443" s="2">
        <v>0</v>
      </c>
      <c r="F443" s="2">
        <v>233</v>
      </c>
      <c r="G443" s="2">
        <v>246</v>
      </c>
      <c r="H443" s="2">
        <v>1615482</v>
      </c>
      <c r="I443" s="2">
        <v>3868</v>
      </c>
      <c r="J443" s="2">
        <v>254952</v>
      </c>
      <c r="K443" s="2">
        <v>0</v>
      </c>
      <c r="L443" s="2">
        <v>0</v>
      </c>
      <c r="M443" s="2">
        <v>7487</v>
      </c>
      <c r="N443" s="2">
        <v>28757</v>
      </c>
      <c r="O443" s="2">
        <v>55730</v>
      </c>
      <c r="P443" s="2">
        <v>29686</v>
      </c>
      <c r="Q443" s="2">
        <v>3198</v>
      </c>
      <c r="R443" s="2">
        <v>0</v>
      </c>
      <c r="S443" s="2">
        <v>0</v>
      </c>
      <c r="T443" s="2">
        <v>38376</v>
      </c>
      <c r="U443" s="2">
        <v>0</v>
      </c>
      <c r="V443" s="2">
        <v>0</v>
      </c>
      <c r="W443" s="2">
        <v>0</v>
      </c>
      <c r="X443" s="2">
        <v>57178</v>
      </c>
      <c r="Y443" s="2">
        <v>0</v>
      </c>
      <c r="Z443" s="2">
        <v>8703</v>
      </c>
      <c r="AA443" s="2">
        <v>0</v>
      </c>
      <c r="AB443" s="2">
        <v>2046239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</row>
    <row r="444" spans="1:36" x14ac:dyDescent="0.25">
      <c r="A444" s="2">
        <v>4162</v>
      </c>
      <c r="B444" s="2">
        <v>7</v>
      </c>
      <c r="C444" t="s">
        <v>445</v>
      </c>
      <c r="D444" s="2">
        <v>0</v>
      </c>
      <c r="E444" s="2">
        <v>0</v>
      </c>
      <c r="F444" s="2">
        <v>119</v>
      </c>
      <c r="G444" s="2">
        <v>124.39999999999999</v>
      </c>
      <c r="H444" s="2">
        <v>816935</v>
      </c>
      <c r="I444" s="2">
        <v>0</v>
      </c>
      <c r="J444" s="2">
        <v>77042</v>
      </c>
      <c r="K444" s="2">
        <v>19080</v>
      </c>
      <c r="L444" s="2">
        <v>0</v>
      </c>
      <c r="M444" s="2">
        <v>3786</v>
      </c>
      <c r="N444" s="2">
        <v>0</v>
      </c>
      <c r="O444" s="2">
        <v>28182</v>
      </c>
      <c r="P444" s="2">
        <v>15012</v>
      </c>
      <c r="Q444" s="2">
        <v>1617</v>
      </c>
      <c r="R444" s="2">
        <v>0</v>
      </c>
      <c r="S444" s="2">
        <v>0</v>
      </c>
      <c r="T444" s="2">
        <v>3110</v>
      </c>
      <c r="U444" s="2">
        <v>-38069</v>
      </c>
      <c r="V444" s="2">
        <v>0</v>
      </c>
      <c r="W444" s="2">
        <v>0</v>
      </c>
      <c r="X444" s="2">
        <v>28842</v>
      </c>
      <c r="Y444" s="2">
        <v>0</v>
      </c>
      <c r="Z444" s="2">
        <v>3868</v>
      </c>
      <c r="AA444" s="2">
        <v>0</v>
      </c>
      <c r="AB444" s="2">
        <v>930563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</row>
    <row r="445" spans="1:36" x14ac:dyDescent="0.25">
      <c r="A445" s="2">
        <v>4163</v>
      </c>
      <c r="B445" s="2">
        <v>7</v>
      </c>
      <c r="C445" t="s">
        <v>446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</row>
    <row r="446" spans="1:36" x14ac:dyDescent="0.25">
      <c r="A446" s="2">
        <v>4164</v>
      </c>
      <c r="B446" s="2">
        <v>7</v>
      </c>
      <c r="C446" t="s">
        <v>447</v>
      </c>
      <c r="D446" s="2">
        <v>0</v>
      </c>
      <c r="E446" s="2">
        <v>0</v>
      </c>
      <c r="F446" s="2">
        <v>99</v>
      </c>
      <c r="G446" s="2">
        <v>110</v>
      </c>
      <c r="H446" s="2">
        <v>722370</v>
      </c>
      <c r="I446" s="2">
        <v>0</v>
      </c>
      <c r="J446" s="2">
        <v>77447</v>
      </c>
      <c r="K446" s="2">
        <v>0</v>
      </c>
      <c r="L446" s="2">
        <v>0</v>
      </c>
      <c r="M446" s="2">
        <v>3348</v>
      </c>
      <c r="N446" s="2">
        <v>0</v>
      </c>
      <c r="O446" s="2">
        <v>24920</v>
      </c>
      <c r="P446" s="2">
        <v>13274</v>
      </c>
      <c r="Q446" s="2">
        <v>1430</v>
      </c>
      <c r="R446" s="2">
        <v>0</v>
      </c>
      <c r="S446" s="2">
        <v>0</v>
      </c>
      <c r="T446" s="2">
        <v>17820</v>
      </c>
      <c r="U446" s="2">
        <v>0</v>
      </c>
      <c r="V446" s="2">
        <v>0</v>
      </c>
      <c r="W446" s="2">
        <v>0</v>
      </c>
      <c r="X446" s="2">
        <v>21758</v>
      </c>
      <c r="Y446" s="2">
        <v>24275</v>
      </c>
      <c r="Z446" s="2">
        <v>5688</v>
      </c>
      <c r="AA446" s="2">
        <v>0</v>
      </c>
      <c r="AB446" s="2">
        <v>890572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</row>
    <row r="447" spans="1:36" x14ac:dyDescent="0.25">
      <c r="A447" s="2">
        <v>4166</v>
      </c>
      <c r="B447" s="2">
        <v>7</v>
      </c>
      <c r="C447" t="s">
        <v>448</v>
      </c>
      <c r="D447" s="2">
        <v>0</v>
      </c>
      <c r="E447" s="2">
        <v>0</v>
      </c>
      <c r="F447" s="2">
        <v>145</v>
      </c>
      <c r="G447" s="2">
        <v>174</v>
      </c>
      <c r="H447" s="2">
        <v>1142658</v>
      </c>
      <c r="I447" s="2">
        <v>0</v>
      </c>
      <c r="J447" s="2">
        <v>491122</v>
      </c>
      <c r="K447" s="2">
        <v>0</v>
      </c>
      <c r="L447" s="2">
        <v>0</v>
      </c>
      <c r="M447" s="2">
        <v>5296</v>
      </c>
      <c r="N447" s="2">
        <v>29877</v>
      </c>
      <c r="O447" s="2">
        <v>39419</v>
      </c>
      <c r="P447" s="2">
        <v>20998</v>
      </c>
      <c r="Q447" s="2">
        <v>2262</v>
      </c>
      <c r="R447" s="2">
        <v>0</v>
      </c>
      <c r="S447" s="2">
        <v>0</v>
      </c>
      <c r="T447" s="2">
        <v>24882</v>
      </c>
      <c r="U447" s="2">
        <v>0</v>
      </c>
      <c r="V447" s="2">
        <v>0</v>
      </c>
      <c r="W447" s="2">
        <v>0</v>
      </c>
      <c r="X447" s="2">
        <v>45540</v>
      </c>
      <c r="Y447" s="2">
        <v>0</v>
      </c>
      <c r="Z447" s="2">
        <v>5412</v>
      </c>
      <c r="AA447" s="2">
        <v>0</v>
      </c>
      <c r="AB447" s="2">
        <v>1761926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</row>
    <row r="448" spans="1:36" x14ac:dyDescent="0.25">
      <c r="A448" s="2">
        <v>4167</v>
      </c>
      <c r="B448" s="2">
        <v>7</v>
      </c>
      <c r="C448" t="s">
        <v>449</v>
      </c>
      <c r="D448" s="2">
        <v>0</v>
      </c>
      <c r="E448" s="2">
        <v>0</v>
      </c>
      <c r="F448" s="2">
        <v>347</v>
      </c>
      <c r="G448" s="2">
        <v>347</v>
      </c>
      <c r="H448" s="2">
        <v>2278749</v>
      </c>
      <c r="I448" s="2">
        <v>0</v>
      </c>
      <c r="J448" s="2">
        <v>4925</v>
      </c>
      <c r="K448" s="2">
        <v>16586</v>
      </c>
      <c r="L448" s="2">
        <v>0</v>
      </c>
      <c r="M448" s="2">
        <v>10561</v>
      </c>
      <c r="N448" s="2">
        <v>0</v>
      </c>
      <c r="O448" s="2">
        <v>78611</v>
      </c>
      <c r="P448" s="2">
        <v>41875</v>
      </c>
      <c r="Q448" s="2">
        <v>4511</v>
      </c>
      <c r="R448" s="2">
        <v>0</v>
      </c>
      <c r="S448" s="2">
        <v>0</v>
      </c>
      <c r="T448" s="2">
        <v>6593</v>
      </c>
      <c r="U448" s="2">
        <v>0</v>
      </c>
      <c r="V448" s="2">
        <v>0</v>
      </c>
      <c r="W448" s="2">
        <v>0</v>
      </c>
      <c r="X448" s="2">
        <v>80707</v>
      </c>
      <c r="Y448" s="2">
        <v>0</v>
      </c>
      <c r="Z448" s="2">
        <v>7411</v>
      </c>
      <c r="AA448" s="2">
        <v>0</v>
      </c>
      <c r="AB448" s="2">
        <v>2449822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</row>
    <row r="449" spans="1:36" x14ac:dyDescent="0.25">
      <c r="A449" s="2">
        <v>4168</v>
      </c>
      <c r="B449" s="2">
        <v>7</v>
      </c>
      <c r="C449" t="s">
        <v>450</v>
      </c>
      <c r="D449" s="2">
        <v>0</v>
      </c>
      <c r="E449" s="2">
        <v>0</v>
      </c>
      <c r="F449" s="2">
        <v>90</v>
      </c>
      <c r="G449" s="2">
        <v>90</v>
      </c>
      <c r="H449" s="2">
        <v>591030</v>
      </c>
      <c r="I449" s="2">
        <v>0</v>
      </c>
      <c r="J449" s="2">
        <v>88071</v>
      </c>
      <c r="K449" s="2">
        <v>0</v>
      </c>
      <c r="L449" s="2">
        <v>0</v>
      </c>
      <c r="M449" s="2">
        <v>2739</v>
      </c>
      <c r="N449" s="2">
        <v>23347</v>
      </c>
      <c r="O449" s="2">
        <v>20389</v>
      </c>
      <c r="P449" s="2">
        <v>10861</v>
      </c>
      <c r="Q449" s="2">
        <v>1170</v>
      </c>
      <c r="R449" s="2">
        <v>0</v>
      </c>
      <c r="S449" s="2">
        <v>0</v>
      </c>
      <c r="T449" s="2">
        <v>11250</v>
      </c>
      <c r="U449" s="2">
        <v>-50889</v>
      </c>
      <c r="V449" s="2">
        <v>0</v>
      </c>
      <c r="W449" s="2">
        <v>0</v>
      </c>
      <c r="X449" s="2">
        <v>0</v>
      </c>
      <c r="Y449" s="2">
        <v>9195</v>
      </c>
      <c r="Z449" s="2">
        <v>3619</v>
      </c>
      <c r="AA449" s="2">
        <v>0</v>
      </c>
      <c r="AB449" s="2">
        <v>710782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</row>
    <row r="450" spans="1:36" x14ac:dyDescent="0.25">
      <c r="A450" s="2">
        <v>4169</v>
      </c>
      <c r="B450" s="2">
        <v>7</v>
      </c>
      <c r="C450" t="s">
        <v>451</v>
      </c>
      <c r="D450" s="2">
        <v>0</v>
      </c>
      <c r="E450" s="2">
        <v>0</v>
      </c>
      <c r="F450" s="2">
        <v>246</v>
      </c>
      <c r="G450" s="2">
        <v>246</v>
      </c>
      <c r="H450" s="2">
        <v>1615482</v>
      </c>
      <c r="I450" s="2">
        <v>3868</v>
      </c>
      <c r="J450" s="2">
        <v>694767</v>
      </c>
      <c r="K450" s="2">
        <v>47700</v>
      </c>
      <c r="L450" s="2">
        <v>0</v>
      </c>
      <c r="M450" s="2">
        <v>7487</v>
      </c>
      <c r="N450" s="2">
        <v>0</v>
      </c>
      <c r="O450" s="2">
        <v>55730</v>
      </c>
      <c r="P450" s="2">
        <v>29686</v>
      </c>
      <c r="Q450" s="2">
        <v>3198</v>
      </c>
      <c r="R450" s="2">
        <v>0</v>
      </c>
      <c r="S450" s="2">
        <v>0</v>
      </c>
      <c r="T450" s="2">
        <v>5904</v>
      </c>
      <c r="U450" s="2">
        <v>0</v>
      </c>
      <c r="V450" s="2">
        <v>0</v>
      </c>
      <c r="W450" s="2">
        <v>0</v>
      </c>
      <c r="X450" s="2">
        <v>62491</v>
      </c>
      <c r="Y450" s="2">
        <v>7356</v>
      </c>
      <c r="Z450" s="2">
        <v>11545</v>
      </c>
      <c r="AA450" s="2">
        <v>0</v>
      </c>
      <c r="AB450" s="2">
        <v>2482723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</row>
    <row r="451" spans="1:36" x14ac:dyDescent="0.25">
      <c r="A451" s="2">
        <v>4170</v>
      </c>
      <c r="B451" s="2">
        <v>7</v>
      </c>
      <c r="C451" t="s">
        <v>452</v>
      </c>
      <c r="D451" s="2">
        <v>0</v>
      </c>
      <c r="E451" s="2">
        <v>0</v>
      </c>
      <c r="F451" s="2">
        <v>2003</v>
      </c>
      <c r="G451" s="2">
        <v>2175.6</v>
      </c>
      <c r="H451" s="2">
        <v>14287165</v>
      </c>
      <c r="I451" s="2">
        <v>0</v>
      </c>
      <c r="J451" s="2">
        <v>4570464</v>
      </c>
      <c r="K451" s="2">
        <v>711684</v>
      </c>
      <c r="L451" s="2">
        <v>0</v>
      </c>
      <c r="M451" s="2">
        <v>66213</v>
      </c>
      <c r="N451" s="2">
        <v>0</v>
      </c>
      <c r="O451" s="2">
        <v>492870</v>
      </c>
      <c r="P451" s="2">
        <v>262542</v>
      </c>
      <c r="Q451" s="2">
        <v>28283</v>
      </c>
      <c r="R451" s="2">
        <v>0</v>
      </c>
      <c r="S451" s="2">
        <v>0</v>
      </c>
      <c r="T451" s="2">
        <v>52214.399999999994</v>
      </c>
      <c r="U451" s="2">
        <v>0</v>
      </c>
      <c r="V451" s="2">
        <v>0</v>
      </c>
      <c r="W451" s="2">
        <v>0</v>
      </c>
      <c r="X451" s="2">
        <v>468303</v>
      </c>
      <c r="Y451" s="2">
        <v>0</v>
      </c>
      <c r="Z451" s="2">
        <v>67959</v>
      </c>
      <c r="AA451" s="2">
        <v>0</v>
      </c>
      <c r="AB451" s="2">
        <v>20539394.399999999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</row>
    <row r="452" spans="1:36" x14ac:dyDescent="0.25">
      <c r="A452" s="2">
        <v>4171</v>
      </c>
      <c r="B452" s="2">
        <v>7</v>
      </c>
      <c r="C452" t="s">
        <v>453</v>
      </c>
      <c r="D452" s="2">
        <v>0</v>
      </c>
      <c r="E452" s="2">
        <v>0</v>
      </c>
      <c r="F452" s="2">
        <v>1280</v>
      </c>
      <c r="G452" s="2">
        <v>1316</v>
      </c>
      <c r="H452" s="2">
        <v>8642172</v>
      </c>
      <c r="I452" s="2">
        <v>0</v>
      </c>
      <c r="J452" s="2">
        <v>1021632</v>
      </c>
      <c r="K452" s="2">
        <v>381600</v>
      </c>
      <c r="L452" s="2">
        <v>0</v>
      </c>
      <c r="M452" s="2">
        <v>40052</v>
      </c>
      <c r="N452" s="2">
        <v>0</v>
      </c>
      <c r="O452" s="2">
        <v>298132</v>
      </c>
      <c r="P452" s="2">
        <v>158809</v>
      </c>
      <c r="Q452" s="2">
        <v>17108</v>
      </c>
      <c r="R452" s="2">
        <v>0</v>
      </c>
      <c r="S452" s="2">
        <v>0</v>
      </c>
      <c r="T452" s="2">
        <v>125020</v>
      </c>
      <c r="U452" s="2">
        <v>0</v>
      </c>
      <c r="V452" s="2">
        <v>0</v>
      </c>
      <c r="W452" s="2">
        <v>0</v>
      </c>
      <c r="X452" s="2">
        <v>296516</v>
      </c>
      <c r="Y452" s="2">
        <v>0</v>
      </c>
      <c r="Z452" s="2">
        <v>24509</v>
      </c>
      <c r="AA452" s="2">
        <v>0</v>
      </c>
      <c r="AB452" s="2">
        <v>10709034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</row>
    <row r="453" spans="1:36" x14ac:dyDescent="0.25">
      <c r="A453" s="2">
        <v>4172</v>
      </c>
      <c r="B453" s="2">
        <v>7</v>
      </c>
      <c r="C453" t="s">
        <v>454</v>
      </c>
      <c r="D453" s="2">
        <v>0</v>
      </c>
      <c r="E453" s="2">
        <v>0</v>
      </c>
      <c r="F453" s="2">
        <v>43</v>
      </c>
      <c r="G453" s="2">
        <v>43</v>
      </c>
      <c r="H453" s="2">
        <v>282381</v>
      </c>
      <c r="I453" s="2">
        <v>0</v>
      </c>
      <c r="J453" s="2">
        <v>39968</v>
      </c>
      <c r="K453" s="2">
        <v>0</v>
      </c>
      <c r="L453" s="2">
        <v>0</v>
      </c>
      <c r="M453" s="2">
        <v>1309</v>
      </c>
      <c r="N453" s="2">
        <v>12107</v>
      </c>
      <c r="O453" s="2">
        <v>9741</v>
      </c>
      <c r="P453" s="2">
        <v>5189</v>
      </c>
      <c r="Q453" s="2">
        <v>559</v>
      </c>
      <c r="R453" s="2">
        <v>0</v>
      </c>
      <c r="S453" s="2">
        <v>0</v>
      </c>
      <c r="T453" s="2">
        <v>10707</v>
      </c>
      <c r="U453" s="2">
        <v>-25266</v>
      </c>
      <c r="V453" s="2">
        <v>0</v>
      </c>
      <c r="W453" s="2">
        <v>0</v>
      </c>
      <c r="X453" s="2">
        <v>12650</v>
      </c>
      <c r="Y453" s="2">
        <v>11034</v>
      </c>
      <c r="Z453" s="2">
        <v>1690</v>
      </c>
      <c r="AA453" s="2">
        <v>0</v>
      </c>
      <c r="AB453" s="2">
        <v>349419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</row>
    <row r="454" spans="1:36" x14ac:dyDescent="0.25">
      <c r="A454" s="2">
        <v>4177</v>
      </c>
      <c r="B454" s="2">
        <v>7</v>
      </c>
      <c r="C454" t="s">
        <v>455</v>
      </c>
      <c r="D454" s="2">
        <v>0</v>
      </c>
      <c r="E454" s="2">
        <v>0</v>
      </c>
      <c r="F454" s="2">
        <v>33</v>
      </c>
      <c r="G454" s="2">
        <v>36.599999999999994</v>
      </c>
      <c r="H454" s="2">
        <v>240352</v>
      </c>
      <c r="I454" s="2">
        <v>0</v>
      </c>
      <c r="J454" s="2">
        <v>24236</v>
      </c>
      <c r="K454" s="2">
        <v>0</v>
      </c>
      <c r="L454" s="2">
        <v>0</v>
      </c>
      <c r="M454" s="2">
        <v>1114</v>
      </c>
      <c r="N454" s="2">
        <v>20230</v>
      </c>
      <c r="O454" s="2">
        <v>8292</v>
      </c>
      <c r="P454" s="2">
        <v>4417</v>
      </c>
      <c r="Q454" s="2">
        <v>476</v>
      </c>
      <c r="R454" s="2">
        <v>0</v>
      </c>
      <c r="S454" s="2">
        <v>0</v>
      </c>
      <c r="T454" s="2">
        <v>2818.1999999999994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1551</v>
      </c>
      <c r="AA454" s="2">
        <v>0</v>
      </c>
      <c r="AB454" s="2">
        <v>303486.2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</row>
    <row r="455" spans="1:36" x14ac:dyDescent="0.25">
      <c r="A455" s="2">
        <v>4178</v>
      </c>
      <c r="B455" s="2">
        <v>7</v>
      </c>
      <c r="C455" t="s">
        <v>456</v>
      </c>
      <c r="D455" s="2">
        <v>0</v>
      </c>
      <c r="E455" s="2">
        <v>0</v>
      </c>
      <c r="F455" s="2">
        <v>150</v>
      </c>
      <c r="G455" s="2">
        <v>180</v>
      </c>
      <c r="H455" s="2">
        <v>1182060</v>
      </c>
      <c r="I455" s="2">
        <v>2830</v>
      </c>
      <c r="J455" s="2">
        <v>527549</v>
      </c>
      <c r="K455" s="2">
        <v>114480</v>
      </c>
      <c r="L455" s="2">
        <v>0</v>
      </c>
      <c r="M455" s="2">
        <v>5478</v>
      </c>
      <c r="N455" s="2">
        <v>0</v>
      </c>
      <c r="O455" s="2">
        <v>40778</v>
      </c>
      <c r="P455" s="2">
        <v>21722</v>
      </c>
      <c r="Q455" s="2">
        <v>2340</v>
      </c>
      <c r="R455" s="2">
        <v>0</v>
      </c>
      <c r="S455" s="2">
        <v>0</v>
      </c>
      <c r="T455" s="2">
        <v>8100</v>
      </c>
      <c r="U455" s="2">
        <v>0</v>
      </c>
      <c r="V455" s="2">
        <v>0</v>
      </c>
      <c r="W455" s="2">
        <v>0</v>
      </c>
      <c r="X455" s="2">
        <v>39721</v>
      </c>
      <c r="Y455" s="2">
        <v>0</v>
      </c>
      <c r="Z455" s="2">
        <v>5377</v>
      </c>
      <c r="AA455" s="2">
        <v>0</v>
      </c>
      <c r="AB455" s="2">
        <v>1910714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</row>
    <row r="456" spans="1:36" x14ac:dyDescent="0.25">
      <c r="A456" s="2">
        <v>4181</v>
      </c>
      <c r="B456" s="2">
        <v>7</v>
      </c>
      <c r="C456" t="s">
        <v>457</v>
      </c>
      <c r="D456" s="2">
        <v>0</v>
      </c>
      <c r="E456" s="2">
        <v>0</v>
      </c>
      <c r="F456" s="2">
        <v>1395</v>
      </c>
      <c r="G456" s="2">
        <v>1471</v>
      </c>
      <c r="H456" s="2">
        <v>9660057</v>
      </c>
      <c r="I456" s="2">
        <v>0</v>
      </c>
      <c r="J456" s="2">
        <v>3564430</v>
      </c>
      <c r="K456" s="2">
        <v>761292</v>
      </c>
      <c r="L456" s="2">
        <v>0</v>
      </c>
      <c r="M456" s="2">
        <v>44769</v>
      </c>
      <c r="N456" s="2">
        <v>0</v>
      </c>
      <c r="O456" s="2">
        <v>333247</v>
      </c>
      <c r="P456" s="2">
        <v>177514</v>
      </c>
      <c r="Q456" s="2">
        <v>19123</v>
      </c>
      <c r="R456" s="2">
        <v>0</v>
      </c>
      <c r="S456" s="2">
        <v>0</v>
      </c>
      <c r="T456" s="2">
        <v>253012</v>
      </c>
      <c r="U456" s="2">
        <v>0</v>
      </c>
      <c r="V456" s="2">
        <v>0</v>
      </c>
      <c r="W456" s="2">
        <v>0</v>
      </c>
      <c r="X456" s="2">
        <v>353188</v>
      </c>
      <c r="Y456" s="2">
        <v>0</v>
      </c>
      <c r="Z456" s="2">
        <v>36226</v>
      </c>
      <c r="AA456" s="2">
        <v>0</v>
      </c>
      <c r="AB456" s="2">
        <v>14849670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</row>
    <row r="457" spans="1:36" x14ac:dyDescent="0.25">
      <c r="A457" s="2">
        <v>4183</v>
      </c>
      <c r="B457" s="2">
        <v>7</v>
      </c>
      <c r="C457" t="s">
        <v>458</v>
      </c>
      <c r="D457" s="2">
        <v>0</v>
      </c>
      <c r="E457" s="2">
        <v>0</v>
      </c>
      <c r="F457" s="2">
        <v>328</v>
      </c>
      <c r="G457" s="2">
        <v>393.6</v>
      </c>
      <c r="H457" s="2">
        <v>2584771</v>
      </c>
      <c r="I457" s="2">
        <v>0</v>
      </c>
      <c r="J457" s="2">
        <v>27427</v>
      </c>
      <c r="K457" s="2">
        <v>0</v>
      </c>
      <c r="L457" s="2">
        <v>0</v>
      </c>
      <c r="M457" s="2">
        <v>11979</v>
      </c>
      <c r="N457" s="2">
        <v>0</v>
      </c>
      <c r="O457" s="2">
        <v>89168</v>
      </c>
      <c r="P457" s="2">
        <v>47498</v>
      </c>
      <c r="Q457" s="2">
        <v>5117</v>
      </c>
      <c r="R457" s="2">
        <v>0</v>
      </c>
      <c r="S457" s="2">
        <v>0</v>
      </c>
      <c r="T457" s="2">
        <v>26764.800000000003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35186</v>
      </c>
      <c r="AA457" s="2">
        <v>0</v>
      </c>
      <c r="AB457" s="2">
        <v>2827910.8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</row>
    <row r="458" spans="1:36" x14ac:dyDescent="0.25">
      <c r="A458" s="2">
        <v>4184</v>
      </c>
      <c r="B458" s="2">
        <v>7</v>
      </c>
      <c r="C458" t="s">
        <v>459</v>
      </c>
      <c r="D458" s="2">
        <v>0</v>
      </c>
      <c r="E458" s="2">
        <v>0</v>
      </c>
      <c r="F458" s="2">
        <v>626</v>
      </c>
      <c r="G458" s="2">
        <v>640</v>
      </c>
      <c r="H458" s="2">
        <v>4202880</v>
      </c>
      <c r="I458" s="2">
        <v>0</v>
      </c>
      <c r="J458" s="2">
        <v>87968</v>
      </c>
      <c r="K458" s="2">
        <v>43882</v>
      </c>
      <c r="L458" s="2">
        <v>0</v>
      </c>
      <c r="M458" s="2">
        <v>19478</v>
      </c>
      <c r="N458" s="2">
        <v>1006</v>
      </c>
      <c r="O458" s="2">
        <v>144988</v>
      </c>
      <c r="P458" s="2">
        <v>77233</v>
      </c>
      <c r="Q458" s="2">
        <v>8320</v>
      </c>
      <c r="R458" s="2">
        <v>0</v>
      </c>
      <c r="S458" s="2">
        <v>0</v>
      </c>
      <c r="T458" s="2">
        <v>57600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16111</v>
      </c>
      <c r="AA458" s="2">
        <v>0</v>
      </c>
      <c r="AB458" s="2">
        <v>4659466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</row>
    <row r="459" spans="1:36" x14ac:dyDescent="0.25">
      <c r="A459" s="2">
        <v>4185</v>
      </c>
      <c r="B459" s="2">
        <v>7</v>
      </c>
      <c r="C459" t="s">
        <v>460</v>
      </c>
      <c r="D459" s="2">
        <v>0</v>
      </c>
      <c r="E459" s="2">
        <v>0</v>
      </c>
      <c r="F459" s="2">
        <v>930</v>
      </c>
      <c r="G459" s="2">
        <v>965.4</v>
      </c>
      <c r="H459" s="2">
        <v>6339782</v>
      </c>
      <c r="I459" s="2">
        <v>0</v>
      </c>
      <c r="J459" s="2">
        <v>125867</v>
      </c>
      <c r="K459" s="2">
        <v>15015</v>
      </c>
      <c r="L459" s="2">
        <v>0</v>
      </c>
      <c r="M459" s="2">
        <v>29382</v>
      </c>
      <c r="N459" s="2">
        <v>0</v>
      </c>
      <c r="O459" s="2">
        <v>218706</v>
      </c>
      <c r="P459" s="2">
        <v>116501</v>
      </c>
      <c r="Q459" s="2">
        <v>12550</v>
      </c>
      <c r="R459" s="2">
        <v>0</v>
      </c>
      <c r="S459" s="2">
        <v>0</v>
      </c>
      <c r="T459" s="2">
        <v>145775.4</v>
      </c>
      <c r="U459" s="2">
        <v>0</v>
      </c>
      <c r="V459" s="2">
        <v>0</v>
      </c>
      <c r="W459" s="2">
        <v>0</v>
      </c>
      <c r="X459" s="2">
        <v>270710</v>
      </c>
      <c r="Y459" s="2">
        <v>0</v>
      </c>
      <c r="Z459" s="2">
        <v>26523</v>
      </c>
      <c r="AA459" s="2">
        <v>0</v>
      </c>
      <c r="AB459" s="2">
        <v>7030101.4000000004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</row>
    <row r="460" spans="1:36" x14ac:dyDescent="0.25">
      <c r="A460" s="2">
        <v>4186</v>
      </c>
      <c r="B460" s="2">
        <v>7</v>
      </c>
      <c r="C460" t="s">
        <v>461</v>
      </c>
      <c r="D460" s="2">
        <v>0</v>
      </c>
      <c r="E460" s="2">
        <v>0</v>
      </c>
      <c r="F460" s="2">
        <v>430</v>
      </c>
      <c r="G460" s="2">
        <v>448.8</v>
      </c>
      <c r="H460" s="2">
        <v>2947270</v>
      </c>
      <c r="I460" s="2">
        <v>0</v>
      </c>
      <c r="J460" s="2">
        <v>1195652</v>
      </c>
      <c r="K460" s="2">
        <v>152640</v>
      </c>
      <c r="L460" s="2">
        <v>0</v>
      </c>
      <c r="M460" s="2">
        <v>13659</v>
      </c>
      <c r="N460" s="2">
        <v>0</v>
      </c>
      <c r="O460" s="2">
        <v>101673</v>
      </c>
      <c r="P460" s="2">
        <v>54159</v>
      </c>
      <c r="Q460" s="2">
        <v>5834</v>
      </c>
      <c r="R460" s="2">
        <v>0</v>
      </c>
      <c r="S460" s="2">
        <v>0</v>
      </c>
      <c r="T460" s="2">
        <v>46675.200000000004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15239</v>
      </c>
      <c r="AA460" s="2">
        <v>0</v>
      </c>
      <c r="AB460" s="2">
        <v>4532801.2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</row>
    <row r="461" spans="1:36" x14ac:dyDescent="0.25">
      <c r="A461" s="2">
        <v>4187</v>
      </c>
      <c r="B461" s="2">
        <v>7</v>
      </c>
      <c r="C461" t="s">
        <v>462</v>
      </c>
      <c r="D461" s="2">
        <v>0</v>
      </c>
      <c r="E461" s="2">
        <v>0</v>
      </c>
      <c r="F461" s="2">
        <v>114</v>
      </c>
      <c r="G461" s="2">
        <v>114</v>
      </c>
      <c r="H461" s="2">
        <v>748638</v>
      </c>
      <c r="I461" s="2">
        <v>0</v>
      </c>
      <c r="J461" s="2">
        <v>72</v>
      </c>
      <c r="K461" s="2">
        <v>19080</v>
      </c>
      <c r="L461" s="2">
        <v>0</v>
      </c>
      <c r="M461" s="2">
        <v>3470</v>
      </c>
      <c r="N461" s="2">
        <v>0</v>
      </c>
      <c r="O461" s="2">
        <v>25826</v>
      </c>
      <c r="P461" s="2">
        <v>13757</v>
      </c>
      <c r="Q461" s="2">
        <v>1482</v>
      </c>
      <c r="R461" s="2">
        <v>0</v>
      </c>
      <c r="S461" s="2">
        <v>0</v>
      </c>
      <c r="T461" s="2">
        <v>15048</v>
      </c>
      <c r="U461" s="2">
        <v>-34887</v>
      </c>
      <c r="V461" s="2">
        <v>0</v>
      </c>
      <c r="W461" s="2">
        <v>0</v>
      </c>
      <c r="X461" s="2">
        <v>0</v>
      </c>
      <c r="Y461" s="2">
        <v>0</v>
      </c>
      <c r="Z461" s="2">
        <v>1931</v>
      </c>
      <c r="AA461" s="2">
        <v>0</v>
      </c>
      <c r="AB461" s="2">
        <v>794417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</row>
    <row r="462" spans="1:36" x14ac:dyDescent="0.25">
      <c r="A462" s="2">
        <v>4188</v>
      </c>
      <c r="B462" s="2">
        <v>7</v>
      </c>
      <c r="C462" t="s">
        <v>463</v>
      </c>
      <c r="D462" s="2">
        <v>0</v>
      </c>
      <c r="E462" s="2">
        <v>0</v>
      </c>
      <c r="F462" s="2">
        <v>705</v>
      </c>
      <c r="G462" s="2">
        <v>735.2</v>
      </c>
      <c r="H462" s="2">
        <v>4828058</v>
      </c>
      <c r="I462" s="2">
        <v>0</v>
      </c>
      <c r="J462" s="2">
        <v>14499</v>
      </c>
      <c r="K462" s="2">
        <v>15313</v>
      </c>
      <c r="L462" s="2">
        <v>0</v>
      </c>
      <c r="M462" s="2">
        <v>22376</v>
      </c>
      <c r="N462" s="2">
        <v>105916</v>
      </c>
      <c r="O462" s="2">
        <v>166555</v>
      </c>
      <c r="P462" s="2">
        <v>88721</v>
      </c>
      <c r="Q462" s="2">
        <v>9558</v>
      </c>
      <c r="R462" s="2">
        <v>0</v>
      </c>
      <c r="S462" s="2">
        <v>0</v>
      </c>
      <c r="T462" s="2">
        <v>67638.400000000009</v>
      </c>
      <c r="U462" s="2">
        <v>0</v>
      </c>
      <c r="V462" s="2">
        <v>0</v>
      </c>
      <c r="W462" s="2">
        <v>0</v>
      </c>
      <c r="X462" s="2">
        <v>169510</v>
      </c>
      <c r="Y462" s="2">
        <v>0</v>
      </c>
      <c r="Z462" s="2">
        <v>23581</v>
      </c>
      <c r="AA462" s="2">
        <v>0</v>
      </c>
      <c r="AB462" s="2">
        <v>5342215.4000000004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</row>
    <row r="463" spans="1:36" x14ac:dyDescent="0.25">
      <c r="A463" s="2">
        <v>4189</v>
      </c>
      <c r="B463" s="2">
        <v>7</v>
      </c>
      <c r="C463" t="s">
        <v>464</v>
      </c>
      <c r="D463" s="2">
        <v>0</v>
      </c>
      <c r="E463" s="2">
        <v>0</v>
      </c>
      <c r="F463" s="2">
        <v>182</v>
      </c>
      <c r="G463" s="2">
        <v>182</v>
      </c>
      <c r="H463" s="2">
        <v>1195194</v>
      </c>
      <c r="I463" s="2">
        <v>0</v>
      </c>
      <c r="J463" s="2">
        <v>179300</v>
      </c>
      <c r="K463" s="2">
        <v>18858</v>
      </c>
      <c r="L463" s="2">
        <v>0</v>
      </c>
      <c r="M463" s="2">
        <v>5539</v>
      </c>
      <c r="N463" s="2">
        <v>0</v>
      </c>
      <c r="O463" s="2">
        <v>41231</v>
      </c>
      <c r="P463" s="2">
        <v>21963</v>
      </c>
      <c r="Q463" s="2">
        <v>2366</v>
      </c>
      <c r="R463" s="2">
        <v>0</v>
      </c>
      <c r="S463" s="2">
        <v>0</v>
      </c>
      <c r="T463" s="2">
        <v>6370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4833</v>
      </c>
      <c r="AA463" s="2">
        <v>0</v>
      </c>
      <c r="AB463" s="2">
        <v>1475654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</row>
    <row r="464" spans="1:36" x14ac:dyDescent="0.25">
      <c r="A464" s="2">
        <v>4190</v>
      </c>
      <c r="B464" s="2">
        <v>7</v>
      </c>
      <c r="C464" t="s">
        <v>465</v>
      </c>
      <c r="D464" s="2">
        <v>0</v>
      </c>
      <c r="E464" s="2">
        <v>0</v>
      </c>
      <c r="F464" s="2">
        <v>71</v>
      </c>
      <c r="G464" s="2">
        <v>85.199999999999989</v>
      </c>
      <c r="H464" s="2">
        <v>559508</v>
      </c>
      <c r="I464" s="2">
        <v>0</v>
      </c>
      <c r="J464" s="2">
        <v>94195</v>
      </c>
      <c r="K464" s="2">
        <v>19080</v>
      </c>
      <c r="L464" s="2">
        <v>0</v>
      </c>
      <c r="M464" s="2">
        <v>2593</v>
      </c>
      <c r="N464" s="2">
        <v>0</v>
      </c>
      <c r="O464" s="2">
        <v>19302</v>
      </c>
      <c r="P464" s="2">
        <v>10282</v>
      </c>
      <c r="Q464" s="2">
        <v>1108</v>
      </c>
      <c r="R464" s="2">
        <v>0</v>
      </c>
      <c r="S464" s="2">
        <v>0</v>
      </c>
      <c r="T464" s="2">
        <v>13972.799999999997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2471</v>
      </c>
      <c r="AA464" s="2">
        <v>0</v>
      </c>
      <c r="AB464" s="2">
        <v>722511.8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</row>
    <row r="465" spans="1:36" x14ac:dyDescent="0.25">
      <c r="A465" s="2">
        <v>4191</v>
      </c>
      <c r="B465" s="2">
        <v>7</v>
      </c>
      <c r="C465" t="s">
        <v>466</v>
      </c>
      <c r="D465" s="2">
        <v>0</v>
      </c>
      <c r="E465" s="2">
        <v>0</v>
      </c>
      <c r="F465" s="2">
        <v>610</v>
      </c>
      <c r="G465" s="2">
        <v>630</v>
      </c>
      <c r="H465" s="2">
        <v>4137210</v>
      </c>
      <c r="I465" s="2">
        <v>0</v>
      </c>
      <c r="J465" s="2">
        <v>835964</v>
      </c>
      <c r="K465" s="2">
        <v>0</v>
      </c>
      <c r="L465" s="2">
        <v>0</v>
      </c>
      <c r="M465" s="2">
        <v>19174</v>
      </c>
      <c r="N465" s="2">
        <v>0</v>
      </c>
      <c r="O465" s="2">
        <v>142723</v>
      </c>
      <c r="P465" s="2">
        <v>76026</v>
      </c>
      <c r="Q465" s="2">
        <v>8190</v>
      </c>
      <c r="R465" s="2">
        <v>0</v>
      </c>
      <c r="S465" s="2">
        <v>0</v>
      </c>
      <c r="T465" s="2">
        <v>22050</v>
      </c>
      <c r="U465" s="2">
        <v>0</v>
      </c>
      <c r="V465" s="2">
        <v>0</v>
      </c>
      <c r="W465" s="2">
        <v>0</v>
      </c>
      <c r="X465" s="2">
        <v>65780</v>
      </c>
      <c r="Y465" s="2">
        <v>0</v>
      </c>
      <c r="Z465" s="2">
        <v>25819</v>
      </c>
      <c r="AA465" s="2">
        <v>0</v>
      </c>
      <c r="AB465" s="2">
        <v>5267156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</row>
    <row r="466" spans="1:36" x14ac:dyDescent="0.25">
      <c r="A466" s="2">
        <v>4192</v>
      </c>
      <c r="B466" s="2">
        <v>7</v>
      </c>
      <c r="C466" t="s">
        <v>467</v>
      </c>
      <c r="D466" s="2">
        <v>0</v>
      </c>
      <c r="E466" s="2">
        <v>0</v>
      </c>
      <c r="F466" s="2">
        <v>900</v>
      </c>
      <c r="G466" s="2">
        <v>935</v>
      </c>
      <c r="H466" s="2">
        <v>6140145</v>
      </c>
      <c r="I466" s="2">
        <v>0</v>
      </c>
      <c r="J466" s="2">
        <v>2590691</v>
      </c>
      <c r="K466" s="2">
        <v>262350</v>
      </c>
      <c r="L466" s="2">
        <v>0</v>
      </c>
      <c r="M466" s="2">
        <v>28456</v>
      </c>
      <c r="N466" s="2">
        <v>0</v>
      </c>
      <c r="O466" s="2">
        <v>211819</v>
      </c>
      <c r="P466" s="2">
        <v>112832</v>
      </c>
      <c r="Q466" s="2">
        <v>12155</v>
      </c>
      <c r="R466" s="2">
        <v>0</v>
      </c>
      <c r="S466" s="2">
        <v>0</v>
      </c>
      <c r="T466" s="2">
        <v>29920</v>
      </c>
      <c r="U466" s="2">
        <v>0</v>
      </c>
      <c r="V466" s="2">
        <v>0</v>
      </c>
      <c r="W466" s="2">
        <v>0</v>
      </c>
      <c r="X466" s="2">
        <v>218845</v>
      </c>
      <c r="Y466" s="2">
        <v>0</v>
      </c>
      <c r="Z466" s="2">
        <v>19738</v>
      </c>
      <c r="AA466" s="2">
        <v>0</v>
      </c>
      <c r="AB466" s="2">
        <v>9408106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</row>
    <row r="467" spans="1:36" x14ac:dyDescent="0.25">
      <c r="A467" s="2">
        <v>4193</v>
      </c>
      <c r="B467" s="2">
        <v>7</v>
      </c>
      <c r="C467" t="s">
        <v>468</v>
      </c>
      <c r="D467" s="2">
        <v>0</v>
      </c>
      <c r="E467" s="2">
        <v>0</v>
      </c>
      <c r="F467" s="2">
        <v>329</v>
      </c>
      <c r="G467" s="2">
        <v>329</v>
      </c>
      <c r="H467" s="2">
        <v>2160543</v>
      </c>
      <c r="I467" s="2">
        <v>0</v>
      </c>
      <c r="J467" s="2">
        <v>975658</v>
      </c>
      <c r="K467" s="2">
        <v>199386</v>
      </c>
      <c r="L467" s="2">
        <v>0</v>
      </c>
      <c r="M467" s="2">
        <v>10013</v>
      </c>
      <c r="N467" s="2">
        <v>0</v>
      </c>
      <c r="O467" s="2">
        <v>74533</v>
      </c>
      <c r="P467" s="2">
        <v>39702</v>
      </c>
      <c r="Q467" s="2">
        <v>4277</v>
      </c>
      <c r="R467" s="2">
        <v>0</v>
      </c>
      <c r="S467" s="2">
        <v>0</v>
      </c>
      <c r="T467" s="2">
        <v>53298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10898</v>
      </c>
      <c r="AA467" s="2">
        <v>0</v>
      </c>
      <c r="AB467" s="2">
        <v>3528308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</row>
    <row r="468" spans="1:36" x14ac:dyDescent="0.25">
      <c r="A468" s="2">
        <v>4194</v>
      </c>
      <c r="B468" s="2">
        <v>7</v>
      </c>
      <c r="C468" t="s">
        <v>469</v>
      </c>
      <c r="D468" s="2">
        <v>0</v>
      </c>
      <c r="E468" s="2">
        <v>0</v>
      </c>
      <c r="F468" s="2">
        <v>356</v>
      </c>
      <c r="G468" s="2">
        <v>369</v>
      </c>
      <c r="H468" s="2">
        <v>2423223</v>
      </c>
      <c r="I468" s="2">
        <v>5802</v>
      </c>
      <c r="J468" s="2">
        <v>158602</v>
      </c>
      <c r="K468" s="2">
        <v>16523</v>
      </c>
      <c r="L468" s="2">
        <v>0</v>
      </c>
      <c r="M468" s="2">
        <v>11230</v>
      </c>
      <c r="N468" s="2">
        <v>37469</v>
      </c>
      <c r="O468" s="2">
        <v>83595</v>
      </c>
      <c r="P468" s="2">
        <v>44529</v>
      </c>
      <c r="Q468" s="2">
        <v>4797</v>
      </c>
      <c r="R468" s="2">
        <v>0</v>
      </c>
      <c r="S468" s="2">
        <v>0</v>
      </c>
      <c r="T468" s="2">
        <v>75276</v>
      </c>
      <c r="U468" s="2">
        <v>-150391</v>
      </c>
      <c r="V468" s="2">
        <v>0</v>
      </c>
      <c r="W468" s="2">
        <v>0</v>
      </c>
      <c r="X468" s="2">
        <v>0</v>
      </c>
      <c r="Y468" s="2">
        <v>0</v>
      </c>
      <c r="Z468" s="2">
        <v>10791</v>
      </c>
      <c r="AA468" s="2">
        <v>0</v>
      </c>
      <c r="AB468" s="2">
        <v>2721446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</row>
    <row r="469" spans="1:36" x14ac:dyDescent="0.25">
      <c r="A469" s="2">
        <v>4195</v>
      </c>
      <c r="B469" s="2">
        <v>7</v>
      </c>
      <c r="C469" t="s">
        <v>470</v>
      </c>
      <c r="D469" s="2">
        <v>0</v>
      </c>
      <c r="E469" s="2">
        <v>0</v>
      </c>
      <c r="F469" s="2">
        <v>25</v>
      </c>
      <c r="G469" s="2">
        <v>25</v>
      </c>
      <c r="H469" s="2">
        <v>164175</v>
      </c>
      <c r="I469" s="2">
        <v>0</v>
      </c>
      <c r="J469" s="2">
        <v>68736</v>
      </c>
      <c r="K469" s="2">
        <v>22896</v>
      </c>
      <c r="L469" s="2">
        <v>0</v>
      </c>
      <c r="M469" s="2">
        <v>761</v>
      </c>
      <c r="N469" s="2">
        <v>16511</v>
      </c>
      <c r="O469" s="2">
        <v>5664</v>
      </c>
      <c r="P469" s="2">
        <v>3017</v>
      </c>
      <c r="Q469" s="2">
        <v>325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1456</v>
      </c>
      <c r="AA469" s="2">
        <v>0</v>
      </c>
      <c r="AB469" s="2">
        <v>283541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</row>
    <row r="470" spans="1:36" x14ac:dyDescent="0.25">
      <c r="A470" s="2">
        <v>4198</v>
      </c>
      <c r="B470" s="2">
        <v>7</v>
      </c>
      <c r="C470" t="s">
        <v>471</v>
      </c>
      <c r="D470" s="2">
        <v>0</v>
      </c>
      <c r="E470" s="2">
        <v>0</v>
      </c>
      <c r="F470" s="2">
        <v>125</v>
      </c>
      <c r="G470" s="2">
        <v>125</v>
      </c>
      <c r="H470" s="2">
        <v>820875</v>
      </c>
      <c r="I470" s="2">
        <v>0</v>
      </c>
      <c r="J470" s="2">
        <v>159084</v>
      </c>
      <c r="K470" s="2">
        <v>0</v>
      </c>
      <c r="L470" s="2">
        <v>0</v>
      </c>
      <c r="M470" s="2">
        <v>3804</v>
      </c>
      <c r="N470" s="2">
        <v>15885</v>
      </c>
      <c r="O470" s="2">
        <v>28318</v>
      </c>
      <c r="P470" s="2">
        <v>15084</v>
      </c>
      <c r="Q470" s="2">
        <v>1625</v>
      </c>
      <c r="R470" s="2">
        <v>0</v>
      </c>
      <c r="S470" s="2">
        <v>0</v>
      </c>
      <c r="T470" s="2">
        <v>12000</v>
      </c>
      <c r="U470" s="2">
        <v>-54138</v>
      </c>
      <c r="V470" s="2">
        <v>0</v>
      </c>
      <c r="W470" s="2">
        <v>0</v>
      </c>
      <c r="X470" s="2">
        <v>0</v>
      </c>
      <c r="Y470" s="2">
        <v>0</v>
      </c>
      <c r="Z470" s="2">
        <v>4035</v>
      </c>
      <c r="AA470" s="2">
        <v>0</v>
      </c>
      <c r="AB470" s="2">
        <v>1006572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</row>
    <row r="471" spans="1:36" x14ac:dyDescent="0.25">
      <c r="A471" s="2">
        <v>4199</v>
      </c>
      <c r="B471" s="2">
        <v>7</v>
      </c>
      <c r="C471" t="s">
        <v>472</v>
      </c>
      <c r="D471" s="2">
        <v>0</v>
      </c>
      <c r="E471" s="2">
        <v>0</v>
      </c>
      <c r="F471" s="2">
        <v>1255</v>
      </c>
      <c r="G471" s="2">
        <v>1339.2000000000003</v>
      </c>
      <c r="H471" s="2">
        <v>8794526</v>
      </c>
      <c r="I471" s="2">
        <v>0</v>
      </c>
      <c r="J471" s="2">
        <v>298425</v>
      </c>
      <c r="K471" s="2">
        <v>82513</v>
      </c>
      <c r="L471" s="2">
        <v>0</v>
      </c>
      <c r="M471" s="2">
        <v>40758</v>
      </c>
      <c r="N471" s="2">
        <v>0</v>
      </c>
      <c r="O471" s="2">
        <v>303388</v>
      </c>
      <c r="P471" s="2">
        <v>161609</v>
      </c>
      <c r="Q471" s="2">
        <v>17410</v>
      </c>
      <c r="R471" s="2">
        <v>0</v>
      </c>
      <c r="S471" s="2">
        <v>0</v>
      </c>
      <c r="T471" s="2">
        <v>141955.20000000004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31824</v>
      </c>
      <c r="AA471" s="2">
        <v>0</v>
      </c>
      <c r="AB471" s="2">
        <v>9872408.1999999993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</row>
    <row r="472" spans="1:36" x14ac:dyDescent="0.25">
      <c r="A472" s="2">
        <v>4200</v>
      </c>
      <c r="B472" s="2">
        <v>7</v>
      </c>
      <c r="C472" t="s">
        <v>473</v>
      </c>
      <c r="D472" s="2">
        <v>0</v>
      </c>
      <c r="E472" s="2">
        <v>0</v>
      </c>
      <c r="F472" s="2">
        <v>420</v>
      </c>
      <c r="G472" s="2">
        <v>473</v>
      </c>
      <c r="H472" s="2">
        <v>3106191</v>
      </c>
      <c r="I472" s="2">
        <v>0</v>
      </c>
      <c r="J472" s="2">
        <v>1507356</v>
      </c>
      <c r="K472" s="2">
        <v>69642</v>
      </c>
      <c r="L472" s="2">
        <v>0</v>
      </c>
      <c r="M472" s="2">
        <v>14396</v>
      </c>
      <c r="N472" s="2">
        <v>0</v>
      </c>
      <c r="O472" s="2">
        <v>107155</v>
      </c>
      <c r="P472" s="2">
        <v>57080</v>
      </c>
      <c r="Q472" s="2">
        <v>6149</v>
      </c>
      <c r="R472" s="2">
        <v>0</v>
      </c>
      <c r="S472" s="2">
        <v>0</v>
      </c>
      <c r="T472" s="2">
        <v>52030</v>
      </c>
      <c r="U472" s="2">
        <v>0</v>
      </c>
      <c r="V472" s="2">
        <v>0</v>
      </c>
      <c r="W472" s="2">
        <v>0</v>
      </c>
      <c r="X472" s="2">
        <v>0</v>
      </c>
      <c r="Y472" s="2">
        <v>42297</v>
      </c>
      <c r="Z472" s="2">
        <v>20607</v>
      </c>
      <c r="AA472" s="2">
        <v>0</v>
      </c>
      <c r="AB472" s="2">
        <v>4982903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</row>
    <row r="473" spans="1:36" x14ac:dyDescent="0.25">
      <c r="A473" s="2">
        <v>4201</v>
      </c>
      <c r="B473" s="2">
        <v>7</v>
      </c>
      <c r="C473" t="s">
        <v>474</v>
      </c>
      <c r="D473" s="2">
        <v>0</v>
      </c>
      <c r="E473" s="2">
        <v>0</v>
      </c>
      <c r="F473" s="2">
        <v>140</v>
      </c>
      <c r="G473" s="2">
        <v>140</v>
      </c>
      <c r="H473" s="2">
        <v>919380</v>
      </c>
      <c r="I473" s="2">
        <v>0</v>
      </c>
      <c r="J473" s="2">
        <v>60774</v>
      </c>
      <c r="K473" s="2">
        <v>19080</v>
      </c>
      <c r="L473" s="2">
        <v>0</v>
      </c>
      <c r="M473" s="2">
        <v>4261</v>
      </c>
      <c r="N473" s="2">
        <v>0</v>
      </c>
      <c r="O473" s="2">
        <v>31716</v>
      </c>
      <c r="P473" s="2">
        <v>16895</v>
      </c>
      <c r="Q473" s="2">
        <v>1820</v>
      </c>
      <c r="R473" s="2">
        <v>0</v>
      </c>
      <c r="S473" s="2">
        <v>0</v>
      </c>
      <c r="T473" s="2">
        <v>20160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3397</v>
      </c>
      <c r="AA473" s="2">
        <v>0</v>
      </c>
      <c r="AB473" s="2">
        <v>1077483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</row>
    <row r="474" spans="1:36" x14ac:dyDescent="0.25">
      <c r="A474" s="2">
        <v>4203</v>
      </c>
      <c r="B474" s="2">
        <v>7</v>
      </c>
      <c r="C474" t="s">
        <v>475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</row>
    <row r="475" spans="1:36" x14ac:dyDescent="0.25">
      <c r="A475" s="2">
        <v>4204</v>
      </c>
      <c r="B475" s="2">
        <v>7</v>
      </c>
      <c r="C475" t="s">
        <v>476</v>
      </c>
      <c r="D475" s="2">
        <v>0</v>
      </c>
      <c r="E475" s="2">
        <v>0</v>
      </c>
      <c r="F475" s="2">
        <v>114</v>
      </c>
      <c r="G475" s="2">
        <v>136.80000000000001</v>
      </c>
      <c r="H475" s="2">
        <v>898366</v>
      </c>
      <c r="I475" s="2">
        <v>2151</v>
      </c>
      <c r="J475" s="2">
        <v>412798</v>
      </c>
      <c r="K475" s="2">
        <v>38160</v>
      </c>
      <c r="L475" s="2">
        <v>0</v>
      </c>
      <c r="M475" s="2">
        <v>4163</v>
      </c>
      <c r="N475" s="2">
        <v>4266</v>
      </c>
      <c r="O475" s="2">
        <v>30991</v>
      </c>
      <c r="P475" s="2">
        <v>16508</v>
      </c>
      <c r="Q475" s="2">
        <v>1778</v>
      </c>
      <c r="R475" s="2">
        <v>0</v>
      </c>
      <c r="S475" s="2">
        <v>0</v>
      </c>
      <c r="T475" s="2">
        <v>10807.2</v>
      </c>
      <c r="U475" s="2">
        <v>0</v>
      </c>
      <c r="V475" s="2">
        <v>0</v>
      </c>
      <c r="W475" s="2">
        <v>0</v>
      </c>
      <c r="X475" s="2">
        <v>0</v>
      </c>
      <c r="Y475" s="2">
        <v>2207</v>
      </c>
      <c r="Z475" s="2">
        <v>4203</v>
      </c>
      <c r="AA475" s="2">
        <v>0</v>
      </c>
      <c r="AB475" s="2">
        <v>1426398.2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</row>
    <row r="476" spans="1:36" x14ac:dyDescent="0.25">
      <c r="A476" s="2">
        <v>4205</v>
      </c>
      <c r="B476" s="2">
        <v>7</v>
      </c>
      <c r="C476" t="s">
        <v>477</v>
      </c>
      <c r="D476" s="2">
        <v>0</v>
      </c>
      <c r="E476" s="2">
        <v>0</v>
      </c>
      <c r="F476" s="2">
        <v>519</v>
      </c>
      <c r="G476" s="2">
        <v>534.4</v>
      </c>
      <c r="H476" s="2">
        <v>3509405</v>
      </c>
      <c r="I476" s="2">
        <v>8402</v>
      </c>
      <c r="J476" s="2">
        <v>1554157</v>
      </c>
      <c r="K476" s="2">
        <v>320544</v>
      </c>
      <c r="L476" s="2">
        <v>0</v>
      </c>
      <c r="M476" s="2">
        <v>16264</v>
      </c>
      <c r="N476" s="2">
        <v>0</v>
      </c>
      <c r="O476" s="2">
        <v>121065</v>
      </c>
      <c r="P476" s="2">
        <v>64489</v>
      </c>
      <c r="Q476" s="2">
        <v>6947</v>
      </c>
      <c r="R476" s="2">
        <v>0</v>
      </c>
      <c r="S476" s="2">
        <v>0</v>
      </c>
      <c r="T476" s="2">
        <v>16032</v>
      </c>
      <c r="U476" s="2">
        <v>0</v>
      </c>
      <c r="V476" s="2">
        <v>0</v>
      </c>
      <c r="W476" s="2">
        <v>0</v>
      </c>
      <c r="X476" s="2">
        <v>119416</v>
      </c>
      <c r="Y476" s="2">
        <v>0</v>
      </c>
      <c r="Z476" s="2">
        <v>16154</v>
      </c>
      <c r="AA476" s="2">
        <v>0</v>
      </c>
      <c r="AB476" s="2">
        <v>5633459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</row>
    <row r="477" spans="1:36" x14ac:dyDescent="0.25">
      <c r="A477" s="2">
        <v>4207</v>
      </c>
      <c r="B477" s="2">
        <v>7</v>
      </c>
      <c r="C477" t="s">
        <v>478</v>
      </c>
      <c r="D477" s="2">
        <v>0</v>
      </c>
      <c r="E477" s="2">
        <v>0</v>
      </c>
      <c r="F477" s="2">
        <v>40</v>
      </c>
      <c r="G477" s="2">
        <v>48</v>
      </c>
      <c r="H477" s="2">
        <v>315216</v>
      </c>
      <c r="I477" s="2">
        <v>0</v>
      </c>
      <c r="J477" s="2">
        <v>105166</v>
      </c>
      <c r="K477" s="2">
        <v>0</v>
      </c>
      <c r="L477" s="2">
        <v>0</v>
      </c>
      <c r="M477" s="2">
        <v>1461</v>
      </c>
      <c r="N477" s="2">
        <v>29041</v>
      </c>
      <c r="O477" s="2">
        <v>10874</v>
      </c>
      <c r="P477" s="2">
        <v>5792</v>
      </c>
      <c r="Q477" s="2">
        <v>624</v>
      </c>
      <c r="R477" s="2">
        <v>0</v>
      </c>
      <c r="S477" s="2">
        <v>0</v>
      </c>
      <c r="T477" s="2">
        <v>3744</v>
      </c>
      <c r="U477" s="2">
        <v>0</v>
      </c>
      <c r="V477" s="2">
        <v>0</v>
      </c>
      <c r="W477" s="2">
        <v>0</v>
      </c>
      <c r="X477" s="2">
        <v>0</v>
      </c>
      <c r="Y477" s="2">
        <v>11034</v>
      </c>
      <c r="Z477" s="2">
        <v>1421</v>
      </c>
      <c r="AA477" s="2">
        <v>0</v>
      </c>
      <c r="AB477" s="2">
        <v>484373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</row>
    <row r="478" spans="1:36" x14ac:dyDescent="0.25">
      <c r="A478" s="2">
        <v>4208</v>
      </c>
      <c r="B478" s="2">
        <v>7</v>
      </c>
      <c r="C478" t="s">
        <v>479</v>
      </c>
      <c r="D478" s="2">
        <v>0</v>
      </c>
      <c r="E478" s="2">
        <v>0</v>
      </c>
      <c r="F478" s="2">
        <v>135</v>
      </c>
      <c r="G478" s="2">
        <v>141</v>
      </c>
      <c r="H478" s="2">
        <v>925947</v>
      </c>
      <c r="I478" s="2">
        <v>0</v>
      </c>
      <c r="J478" s="2">
        <v>179131</v>
      </c>
      <c r="K478" s="2">
        <v>78228</v>
      </c>
      <c r="L478" s="2">
        <v>0</v>
      </c>
      <c r="M478" s="2">
        <v>4291</v>
      </c>
      <c r="N478" s="2">
        <v>0</v>
      </c>
      <c r="O478" s="2">
        <v>31943</v>
      </c>
      <c r="P478" s="2">
        <v>17015</v>
      </c>
      <c r="Q478" s="2">
        <v>1833</v>
      </c>
      <c r="R478" s="2">
        <v>0</v>
      </c>
      <c r="S478" s="2">
        <v>0</v>
      </c>
      <c r="T478" s="2">
        <v>14382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4466</v>
      </c>
      <c r="AA478" s="2">
        <v>0</v>
      </c>
      <c r="AB478" s="2">
        <v>1257236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</row>
    <row r="479" spans="1:36" x14ac:dyDescent="0.25">
      <c r="A479" s="2">
        <v>4209</v>
      </c>
      <c r="B479" s="2">
        <v>7</v>
      </c>
      <c r="C479" t="s">
        <v>480</v>
      </c>
      <c r="D479" s="2">
        <v>0</v>
      </c>
      <c r="E479" s="2">
        <v>0</v>
      </c>
      <c r="F479" s="2">
        <v>250</v>
      </c>
      <c r="G479" s="2">
        <v>250</v>
      </c>
      <c r="H479" s="2">
        <v>1641750</v>
      </c>
      <c r="I479" s="2">
        <v>0</v>
      </c>
      <c r="J479" s="2">
        <v>713136</v>
      </c>
      <c r="K479" s="2">
        <v>17558</v>
      </c>
      <c r="L479" s="2">
        <v>0</v>
      </c>
      <c r="M479" s="2">
        <v>7609</v>
      </c>
      <c r="N479" s="2">
        <v>0</v>
      </c>
      <c r="O479" s="2">
        <v>56636</v>
      </c>
      <c r="P479" s="2">
        <v>30169</v>
      </c>
      <c r="Q479" s="2">
        <v>3250</v>
      </c>
      <c r="R479" s="2">
        <v>0</v>
      </c>
      <c r="S479" s="2">
        <v>0</v>
      </c>
      <c r="T479" s="2">
        <v>9750</v>
      </c>
      <c r="U479" s="2">
        <v>0</v>
      </c>
      <c r="V479" s="2">
        <v>0</v>
      </c>
      <c r="W479" s="2">
        <v>0</v>
      </c>
      <c r="X479" s="2">
        <v>58190</v>
      </c>
      <c r="Y479" s="2">
        <v>0</v>
      </c>
      <c r="Z479" s="2">
        <v>11745</v>
      </c>
      <c r="AA479" s="2">
        <v>0</v>
      </c>
      <c r="AB479" s="2">
        <v>2491603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</row>
    <row r="480" spans="1:36" x14ac:dyDescent="0.25">
      <c r="A480" s="2">
        <v>4210</v>
      </c>
      <c r="B480" s="2">
        <v>7</v>
      </c>
      <c r="C480" t="s">
        <v>481</v>
      </c>
      <c r="D480" s="2">
        <v>0</v>
      </c>
      <c r="E480" s="2">
        <v>0</v>
      </c>
      <c r="F480" s="2">
        <v>350</v>
      </c>
      <c r="G480" s="2">
        <v>408</v>
      </c>
      <c r="H480" s="2">
        <v>2679336</v>
      </c>
      <c r="I480" s="2">
        <v>0</v>
      </c>
      <c r="J480" s="2">
        <v>30024</v>
      </c>
      <c r="K480" s="2">
        <v>0</v>
      </c>
      <c r="L480" s="2">
        <v>0</v>
      </c>
      <c r="M480" s="2">
        <v>12417</v>
      </c>
      <c r="N480" s="2">
        <v>0</v>
      </c>
      <c r="O480" s="2">
        <v>92430</v>
      </c>
      <c r="P480" s="2">
        <v>49236</v>
      </c>
      <c r="Q480" s="2">
        <v>5304</v>
      </c>
      <c r="R480" s="2">
        <v>0</v>
      </c>
      <c r="S480" s="2">
        <v>0</v>
      </c>
      <c r="T480" s="2">
        <v>43656</v>
      </c>
      <c r="U480" s="2">
        <v>0</v>
      </c>
      <c r="V480" s="2">
        <v>0</v>
      </c>
      <c r="W480" s="2">
        <v>0</v>
      </c>
      <c r="X480" s="2">
        <v>82984</v>
      </c>
      <c r="Y480" s="2">
        <v>0</v>
      </c>
      <c r="Z480" s="2">
        <v>10336</v>
      </c>
      <c r="AA480" s="2">
        <v>0</v>
      </c>
      <c r="AB480" s="2">
        <v>2922739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</row>
    <row r="481" spans="1:36" x14ac:dyDescent="0.25">
      <c r="A481" s="2">
        <v>4212</v>
      </c>
      <c r="B481" s="2">
        <v>7</v>
      </c>
      <c r="C481" t="s">
        <v>482</v>
      </c>
      <c r="D481" s="2">
        <v>0</v>
      </c>
      <c r="E481" s="2">
        <v>0</v>
      </c>
      <c r="F481" s="2">
        <v>187</v>
      </c>
      <c r="G481" s="2">
        <v>199</v>
      </c>
      <c r="H481" s="2">
        <v>1306833</v>
      </c>
      <c r="I481" s="2">
        <v>0</v>
      </c>
      <c r="J481" s="2">
        <v>464829</v>
      </c>
      <c r="K481" s="2">
        <v>38160</v>
      </c>
      <c r="L481" s="2">
        <v>0</v>
      </c>
      <c r="M481" s="2">
        <v>6056</v>
      </c>
      <c r="N481" s="2">
        <v>0</v>
      </c>
      <c r="O481" s="2">
        <v>45082</v>
      </c>
      <c r="P481" s="2">
        <v>24015</v>
      </c>
      <c r="Q481" s="2">
        <v>2587</v>
      </c>
      <c r="R481" s="2">
        <v>0</v>
      </c>
      <c r="S481" s="2">
        <v>0</v>
      </c>
      <c r="T481" s="2">
        <v>33034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5953</v>
      </c>
      <c r="AA481" s="2">
        <v>0</v>
      </c>
      <c r="AB481" s="2">
        <v>1926549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</row>
    <row r="482" spans="1:36" x14ac:dyDescent="0.25">
      <c r="A482" s="2">
        <v>4213</v>
      </c>
      <c r="B482" s="2">
        <v>7</v>
      </c>
      <c r="C482" t="s">
        <v>483</v>
      </c>
      <c r="D482" s="2">
        <v>0</v>
      </c>
      <c r="E482" s="2">
        <v>0</v>
      </c>
      <c r="F482" s="2">
        <v>864</v>
      </c>
      <c r="G482" s="2">
        <v>870</v>
      </c>
      <c r="H482" s="2">
        <v>5713290</v>
      </c>
      <c r="I482" s="2">
        <v>0</v>
      </c>
      <c r="J482" s="2">
        <v>1222400</v>
      </c>
      <c r="K482" s="2">
        <v>95400</v>
      </c>
      <c r="L482" s="2">
        <v>0</v>
      </c>
      <c r="M482" s="2">
        <v>26478</v>
      </c>
      <c r="N482" s="2">
        <v>0</v>
      </c>
      <c r="O482" s="2">
        <v>197093</v>
      </c>
      <c r="P482" s="2">
        <v>104988</v>
      </c>
      <c r="Q482" s="2">
        <v>11310</v>
      </c>
      <c r="R482" s="2">
        <v>0</v>
      </c>
      <c r="S482" s="2">
        <v>0</v>
      </c>
      <c r="T482" s="2">
        <v>44370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40605</v>
      </c>
      <c r="AA482" s="2">
        <v>0</v>
      </c>
      <c r="AB482" s="2">
        <v>7455934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</row>
    <row r="483" spans="1:36" x14ac:dyDescent="0.25">
      <c r="A483" s="2">
        <v>4214</v>
      </c>
      <c r="B483" s="2">
        <v>7</v>
      </c>
      <c r="C483" t="s">
        <v>484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</row>
    <row r="484" spans="1:36" x14ac:dyDescent="0.25">
      <c r="A484" s="2">
        <v>4215</v>
      </c>
      <c r="B484" s="2">
        <v>7</v>
      </c>
      <c r="C484" t="s">
        <v>485</v>
      </c>
      <c r="D484" s="2">
        <v>0</v>
      </c>
      <c r="E484" s="2">
        <v>0</v>
      </c>
      <c r="F484" s="2">
        <v>162</v>
      </c>
      <c r="G484" s="2">
        <v>168</v>
      </c>
      <c r="H484" s="2">
        <v>1103256</v>
      </c>
      <c r="I484" s="2">
        <v>2641</v>
      </c>
      <c r="J484" s="2">
        <v>673125</v>
      </c>
      <c r="K484" s="2">
        <v>116388</v>
      </c>
      <c r="L484" s="2">
        <v>0</v>
      </c>
      <c r="M484" s="2">
        <v>5113</v>
      </c>
      <c r="N484" s="2">
        <v>0</v>
      </c>
      <c r="O484" s="2">
        <v>38059</v>
      </c>
      <c r="P484" s="2">
        <v>20274</v>
      </c>
      <c r="Q484" s="2">
        <v>2184</v>
      </c>
      <c r="R484" s="2">
        <v>0</v>
      </c>
      <c r="S484" s="2">
        <v>0</v>
      </c>
      <c r="T484" s="2">
        <v>27048</v>
      </c>
      <c r="U484" s="2">
        <v>0</v>
      </c>
      <c r="V484" s="2">
        <v>0</v>
      </c>
      <c r="W484" s="2">
        <v>0</v>
      </c>
      <c r="X484" s="2">
        <v>52624</v>
      </c>
      <c r="Y484" s="2">
        <v>16551</v>
      </c>
      <c r="Z484" s="2">
        <v>6563</v>
      </c>
      <c r="AA484" s="2">
        <v>0</v>
      </c>
      <c r="AB484" s="2">
        <v>2011202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</row>
    <row r="485" spans="1:36" x14ac:dyDescent="0.25">
      <c r="A485" s="2">
        <v>4216</v>
      </c>
      <c r="B485" s="2">
        <v>7</v>
      </c>
      <c r="C485" t="s">
        <v>486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</row>
    <row r="486" spans="1:36" x14ac:dyDescent="0.25">
      <c r="A486" s="2">
        <v>4217</v>
      </c>
      <c r="B486" s="2">
        <v>7</v>
      </c>
      <c r="C486" t="s">
        <v>487</v>
      </c>
      <c r="D486" s="2">
        <v>0</v>
      </c>
      <c r="E486" s="2">
        <v>0</v>
      </c>
      <c r="F486" s="2">
        <v>206</v>
      </c>
      <c r="G486" s="2">
        <v>247.2</v>
      </c>
      <c r="H486" s="2">
        <v>1623362</v>
      </c>
      <c r="I486" s="2">
        <v>0</v>
      </c>
      <c r="J486" s="2">
        <v>87604</v>
      </c>
      <c r="K486" s="2">
        <v>0</v>
      </c>
      <c r="L486" s="2">
        <v>0</v>
      </c>
      <c r="M486" s="2">
        <v>7523</v>
      </c>
      <c r="N486" s="2">
        <v>23502</v>
      </c>
      <c r="O486" s="2">
        <v>56002</v>
      </c>
      <c r="P486" s="2">
        <v>29831</v>
      </c>
      <c r="Q486" s="2">
        <v>3214</v>
      </c>
      <c r="R486" s="2">
        <v>0</v>
      </c>
      <c r="S486" s="2">
        <v>0</v>
      </c>
      <c r="T486" s="2">
        <v>44248.799999999996</v>
      </c>
      <c r="U486" s="2">
        <v>-99151</v>
      </c>
      <c r="V486" s="2">
        <v>0</v>
      </c>
      <c r="W486" s="2">
        <v>0</v>
      </c>
      <c r="X486" s="2">
        <v>0</v>
      </c>
      <c r="Y486" s="2">
        <v>0</v>
      </c>
      <c r="Z486" s="2">
        <v>3295</v>
      </c>
      <c r="AA486" s="2">
        <v>0</v>
      </c>
      <c r="AB486" s="2">
        <v>1779430.8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</row>
    <row r="487" spans="1:36" x14ac:dyDescent="0.25">
      <c r="A487" s="2">
        <v>4218</v>
      </c>
      <c r="B487" s="2">
        <v>7</v>
      </c>
      <c r="C487" t="s">
        <v>488</v>
      </c>
      <c r="D487" s="2">
        <v>0</v>
      </c>
      <c r="E487" s="2">
        <v>0</v>
      </c>
      <c r="F487" s="2">
        <v>350</v>
      </c>
      <c r="G487" s="2">
        <v>414</v>
      </c>
      <c r="H487" s="2">
        <v>2718738</v>
      </c>
      <c r="I487" s="2">
        <v>0</v>
      </c>
      <c r="J487" s="2">
        <v>1159952</v>
      </c>
      <c r="K487" s="2">
        <v>16564</v>
      </c>
      <c r="L487" s="2">
        <v>0</v>
      </c>
      <c r="M487" s="2">
        <v>12600</v>
      </c>
      <c r="N487" s="2">
        <v>0</v>
      </c>
      <c r="O487" s="2">
        <v>93789</v>
      </c>
      <c r="P487" s="2">
        <v>49960</v>
      </c>
      <c r="Q487" s="2">
        <v>5382</v>
      </c>
      <c r="R487" s="2">
        <v>0</v>
      </c>
      <c r="S487" s="2">
        <v>0</v>
      </c>
      <c r="T487" s="2">
        <v>12834</v>
      </c>
      <c r="U487" s="2">
        <v>0</v>
      </c>
      <c r="V487" s="2">
        <v>0</v>
      </c>
      <c r="W487" s="2">
        <v>0</v>
      </c>
      <c r="X487" s="2">
        <v>0</v>
      </c>
      <c r="Y487" s="2">
        <v>8827</v>
      </c>
      <c r="Z487" s="2">
        <v>16068</v>
      </c>
      <c r="AA487" s="2">
        <v>0</v>
      </c>
      <c r="AB487" s="2">
        <v>4094714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</row>
    <row r="488" spans="1:36" x14ac:dyDescent="0.25">
      <c r="A488" s="2">
        <v>4219</v>
      </c>
      <c r="B488" s="2">
        <v>7</v>
      </c>
      <c r="C488" t="s">
        <v>489</v>
      </c>
      <c r="D488" s="2">
        <v>0</v>
      </c>
      <c r="E488" s="2">
        <v>0</v>
      </c>
      <c r="F488" s="2">
        <v>390</v>
      </c>
      <c r="G488" s="2">
        <v>404.8</v>
      </c>
      <c r="H488" s="2">
        <v>2658322</v>
      </c>
      <c r="I488" s="2">
        <v>0</v>
      </c>
      <c r="J488" s="2">
        <v>1033578</v>
      </c>
      <c r="K488" s="2">
        <v>228960</v>
      </c>
      <c r="L488" s="2">
        <v>0</v>
      </c>
      <c r="M488" s="2">
        <v>12320</v>
      </c>
      <c r="N488" s="2">
        <v>0</v>
      </c>
      <c r="O488" s="2">
        <v>91705</v>
      </c>
      <c r="P488" s="2">
        <v>48850</v>
      </c>
      <c r="Q488" s="2">
        <v>5262</v>
      </c>
      <c r="R488" s="2">
        <v>0</v>
      </c>
      <c r="S488" s="2">
        <v>0</v>
      </c>
      <c r="T488" s="2">
        <v>29145.600000000002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12881</v>
      </c>
      <c r="AA488" s="2">
        <v>0</v>
      </c>
      <c r="AB488" s="2">
        <v>4121023.6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</row>
    <row r="489" spans="1:36" x14ac:dyDescent="0.25">
      <c r="A489" s="2">
        <v>4220</v>
      </c>
      <c r="B489" s="2">
        <v>7</v>
      </c>
      <c r="C489" t="s">
        <v>490</v>
      </c>
      <c r="D489" s="2">
        <v>0</v>
      </c>
      <c r="E489" s="2">
        <v>0</v>
      </c>
      <c r="F489" s="2">
        <v>360</v>
      </c>
      <c r="G489" s="2">
        <v>367.4</v>
      </c>
      <c r="H489" s="2">
        <v>2412716</v>
      </c>
      <c r="I489" s="2">
        <v>5777</v>
      </c>
      <c r="J489" s="2">
        <v>65453</v>
      </c>
      <c r="K489" s="2">
        <v>32037</v>
      </c>
      <c r="L489" s="2">
        <v>0</v>
      </c>
      <c r="M489" s="2">
        <v>11182</v>
      </c>
      <c r="N489" s="2">
        <v>0</v>
      </c>
      <c r="O489" s="2">
        <v>83232</v>
      </c>
      <c r="P489" s="2">
        <v>44336</v>
      </c>
      <c r="Q489" s="2">
        <v>4776</v>
      </c>
      <c r="R489" s="2">
        <v>0</v>
      </c>
      <c r="S489" s="2">
        <v>0</v>
      </c>
      <c r="T489" s="2">
        <v>12124.199999999999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9850</v>
      </c>
      <c r="AA489" s="2">
        <v>0</v>
      </c>
      <c r="AB489" s="2">
        <v>2681483.2000000002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</row>
    <row r="490" spans="1:36" x14ac:dyDescent="0.25">
      <c r="A490" s="2">
        <v>4221</v>
      </c>
      <c r="B490" s="2">
        <v>7</v>
      </c>
      <c r="C490" t="s">
        <v>491</v>
      </c>
      <c r="D490" s="2">
        <v>0</v>
      </c>
      <c r="E490" s="2">
        <v>0</v>
      </c>
      <c r="F490" s="2">
        <v>260</v>
      </c>
      <c r="G490" s="2">
        <v>268</v>
      </c>
      <c r="H490" s="2">
        <v>1759956</v>
      </c>
      <c r="I490" s="2">
        <v>0</v>
      </c>
      <c r="J490" s="2">
        <v>180617</v>
      </c>
      <c r="K490" s="2">
        <v>72504</v>
      </c>
      <c r="L490" s="2">
        <v>0</v>
      </c>
      <c r="M490" s="2">
        <v>8156</v>
      </c>
      <c r="N490" s="2">
        <v>0</v>
      </c>
      <c r="O490" s="2">
        <v>60714</v>
      </c>
      <c r="P490" s="2">
        <v>32341</v>
      </c>
      <c r="Q490" s="2">
        <v>3484</v>
      </c>
      <c r="R490" s="2">
        <v>0</v>
      </c>
      <c r="S490" s="2">
        <v>0</v>
      </c>
      <c r="T490" s="2">
        <v>28944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6345</v>
      </c>
      <c r="AA490" s="2">
        <v>0</v>
      </c>
      <c r="AB490" s="2">
        <v>2153061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</row>
    <row r="491" spans="1:36" x14ac:dyDescent="0.25">
      <c r="A491" s="2">
        <v>4223</v>
      </c>
      <c r="B491" s="2">
        <v>7</v>
      </c>
      <c r="C491" t="s">
        <v>492</v>
      </c>
      <c r="D491" s="2">
        <v>0</v>
      </c>
      <c r="E491" s="2">
        <v>0</v>
      </c>
      <c r="F491" s="2">
        <v>249</v>
      </c>
      <c r="G491" s="2">
        <v>249</v>
      </c>
      <c r="H491" s="2">
        <v>1635183</v>
      </c>
      <c r="I491" s="2">
        <v>0</v>
      </c>
      <c r="J491" s="2">
        <v>627020</v>
      </c>
      <c r="K491" s="2">
        <v>195570</v>
      </c>
      <c r="L491" s="2">
        <v>0</v>
      </c>
      <c r="M491" s="2">
        <v>7578</v>
      </c>
      <c r="N491" s="2">
        <v>17490</v>
      </c>
      <c r="O491" s="2">
        <v>56410</v>
      </c>
      <c r="P491" s="2">
        <v>30048</v>
      </c>
      <c r="Q491" s="2">
        <v>3237</v>
      </c>
      <c r="R491" s="2">
        <v>0</v>
      </c>
      <c r="S491" s="2">
        <v>0</v>
      </c>
      <c r="T491" s="2">
        <v>25398</v>
      </c>
      <c r="U491" s="2">
        <v>-93690</v>
      </c>
      <c r="V491" s="2">
        <v>0</v>
      </c>
      <c r="W491" s="2">
        <v>0</v>
      </c>
      <c r="X491" s="2">
        <v>0</v>
      </c>
      <c r="Y491" s="2">
        <v>0</v>
      </c>
      <c r="Z491" s="2">
        <v>6720</v>
      </c>
      <c r="AA491" s="2">
        <v>0</v>
      </c>
      <c r="AB491" s="2">
        <v>2510964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</row>
    <row r="492" spans="1:36" x14ac:dyDescent="0.25">
      <c r="A492" s="2">
        <v>4224</v>
      </c>
      <c r="B492" s="2">
        <v>7</v>
      </c>
      <c r="C492" t="s">
        <v>493</v>
      </c>
      <c r="D492" s="2">
        <v>0</v>
      </c>
      <c r="E492" s="2">
        <v>0</v>
      </c>
      <c r="F492" s="2">
        <v>137</v>
      </c>
      <c r="G492" s="2">
        <v>140.80000000000001</v>
      </c>
      <c r="H492" s="2">
        <v>924634</v>
      </c>
      <c r="I492" s="2">
        <v>0</v>
      </c>
      <c r="J492" s="2">
        <v>51242</v>
      </c>
      <c r="K492" s="2">
        <v>0</v>
      </c>
      <c r="L492" s="2">
        <v>0</v>
      </c>
      <c r="M492" s="2">
        <v>4285</v>
      </c>
      <c r="N492" s="2">
        <v>11532</v>
      </c>
      <c r="O492" s="2">
        <v>31897</v>
      </c>
      <c r="P492" s="2">
        <v>16991</v>
      </c>
      <c r="Q492" s="2">
        <v>1830</v>
      </c>
      <c r="R492" s="2">
        <v>0</v>
      </c>
      <c r="S492" s="2">
        <v>0</v>
      </c>
      <c r="T492" s="2">
        <v>21542.400000000001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4346</v>
      </c>
      <c r="AA492" s="2">
        <v>0</v>
      </c>
      <c r="AB492" s="2">
        <v>1068299.3999999999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</row>
    <row r="493" spans="1:36" x14ac:dyDescent="0.25">
      <c r="A493" s="2">
        <v>4225</v>
      </c>
      <c r="B493" s="2">
        <v>7</v>
      </c>
      <c r="C493" t="s">
        <v>494</v>
      </c>
      <c r="D493" s="2">
        <v>0</v>
      </c>
      <c r="E493" s="2">
        <v>0</v>
      </c>
      <c r="F493" s="2">
        <v>430</v>
      </c>
      <c r="G493" s="2">
        <v>446</v>
      </c>
      <c r="H493" s="2">
        <v>2928882</v>
      </c>
      <c r="I493" s="2">
        <v>0</v>
      </c>
      <c r="J493" s="2">
        <v>1364005</v>
      </c>
      <c r="K493" s="2">
        <v>333900</v>
      </c>
      <c r="L493" s="2">
        <v>0</v>
      </c>
      <c r="M493" s="2">
        <v>13574</v>
      </c>
      <c r="N493" s="2">
        <v>0</v>
      </c>
      <c r="O493" s="2">
        <v>101039</v>
      </c>
      <c r="P493" s="2">
        <v>53821</v>
      </c>
      <c r="Q493" s="2">
        <v>5798</v>
      </c>
      <c r="R493" s="2">
        <v>0</v>
      </c>
      <c r="S493" s="2">
        <v>0</v>
      </c>
      <c r="T493" s="2">
        <v>23638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7560</v>
      </c>
      <c r="AA493" s="2">
        <v>0</v>
      </c>
      <c r="AB493" s="2">
        <v>4832217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</row>
    <row r="494" spans="1:36" x14ac:dyDescent="0.25">
      <c r="A494" s="2">
        <v>4226</v>
      </c>
      <c r="B494" s="2">
        <v>7</v>
      </c>
      <c r="C494" t="s">
        <v>495</v>
      </c>
      <c r="D494" s="2">
        <v>0</v>
      </c>
      <c r="E494" s="2">
        <v>0</v>
      </c>
      <c r="F494" s="2">
        <v>120</v>
      </c>
      <c r="G494" s="2">
        <v>120</v>
      </c>
      <c r="H494" s="2">
        <v>788040</v>
      </c>
      <c r="I494" s="2">
        <v>1887</v>
      </c>
      <c r="J494" s="2">
        <v>347804</v>
      </c>
      <c r="K494" s="2">
        <v>0</v>
      </c>
      <c r="L494" s="2">
        <v>0</v>
      </c>
      <c r="M494" s="2">
        <v>3652</v>
      </c>
      <c r="N494" s="2">
        <v>0</v>
      </c>
      <c r="O494" s="2">
        <v>27185</v>
      </c>
      <c r="P494" s="2">
        <v>14481</v>
      </c>
      <c r="Q494" s="2">
        <v>1560</v>
      </c>
      <c r="R494" s="2">
        <v>0</v>
      </c>
      <c r="S494" s="2">
        <v>0</v>
      </c>
      <c r="T494" s="2">
        <v>4320</v>
      </c>
      <c r="U494" s="2">
        <v>0</v>
      </c>
      <c r="V494" s="2">
        <v>0</v>
      </c>
      <c r="W494" s="2">
        <v>0</v>
      </c>
      <c r="X494" s="2">
        <v>29348</v>
      </c>
      <c r="Y494" s="2">
        <v>0</v>
      </c>
      <c r="Z494" s="2">
        <v>5588</v>
      </c>
      <c r="AA494" s="2">
        <v>0</v>
      </c>
      <c r="AB494" s="2">
        <v>1194517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</row>
    <row r="495" spans="1:36" x14ac:dyDescent="0.25">
      <c r="A495" s="2">
        <v>4227</v>
      </c>
      <c r="B495" s="2">
        <v>7</v>
      </c>
      <c r="C495" t="s">
        <v>496</v>
      </c>
      <c r="D495" s="2">
        <v>0</v>
      </c>
      <c r="E495" s="2">
        <v>0</v>
      </c>
      <c r="F495" s="2">
        <v>421</v>
      </c>
      <c r="G495" s="2">
        <v>439.2</v>
      </c>
      <c r="H495" s="2">
        <v>2884226</v>
      </c>
      <c r="I495" s="2">
        <v>6906</v>
      </c>
      <c r="J495" s="2">
        <v>226399</v>
      </c>
      <c r="K495" s="2">
        <v>0</v>
      </c>
      <c r="L495" s="2">
        <v>0</v>
      </c>
      <c r="M495" s="2">
        <v>13367</v>
      </c>
      <c r="N495" s="2">
        <v>44867</v>
      </c>
      <c r="O495" s="2">
        <v>99498</v>
      </c>
      <c r="P495" s="2">
        <v>53001</v>
      </c>
      <c r="Q495" s="2">
        <v>5710</v>
      </c>
      <c r="R495" s="2">
        <v>0</v>
      </c>
      <c r="S495" s="2">
        <v>0</v>
      </c>
      <c r="T495" s="2">
        <v>58852.799999999996</v>
      </c>
      <c r="U495" s="2">
        <v>-179272</v>
      </c>
      <c r="V495" s="2">
        <v>0</v>
      </c>
      <c r="W495" s="2">
        <v>0</v>
      </c>
      <c r="X495" s="2">
        <v>0</v>
      </c>
      <c r="Y495" s="2">
        <v>100042</v>
      </c>
      <c r="Z495" s="2">
        <v>18102</v>
      </c>
      <c r="AA495" s="2">
        <v>0</v>
      </c>
      <c r="AB495" s="2">
        <v>3331698.8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</row>
    <row r="496" spans="1:36" x14ac:dyDescent="0.25">
      <c r="A496" s="2">
        <v>4228</v>
      </c>
      <c r="B496" s="2">
        <v>7</v>
      </c>
      <c r="C496" t="s">
        <v>497</v>
      </c>
      <c r="D496" s="2">
        <v>0</v>
      </c>
      <c r="E496" s="2">
        <v>0</v>
      </c>
      <c r="F496" s="2">
        <v>491</v>
      </c>
      <c r="G496" s="2">
        <v>500.4</v>
      </c>
      <c r="H496" s="2">
        <v>3286127</v>
      </c>
      <c r="I496" s="2">
        <v>0</v>
      </c>
      <c r="J496" s="2">
        <v>11761</v>
      </c>
      <c r="K496" s="2">
        <v>15851</v>
      </c>
      <c r="L496" s="2">
        <v>0</v>
      </c>
      <c r="M496" s="2">
        <v>15229</v>
      </c>
      <c r="N496" s="2">
        <v>0</v>
      </c>
      <c r="O496" s="2">
        <v>113363</v>
      </c>
      <c r="P496" s="2">
        <v>60386</v>
      </c>
      <c r="Q496" s="2">
        <v>6505</v>
      </c>
      <c r="R496" s="2">
        <v>0</v>
      </c>
      <c r="S496" s="2">
        <v>0</v>
      </c>
      <c r="T496" s="2">
        <v>68054.399999999994</v>
      </c>
      <c r="U496" s="2">
        <v>-153134</v>
      </c>
      <c r="V496" s="2">
        <v>0</v>
      </c>
      <c r="W496" s="2">
        <v>0</v>
      </c>
      <c r="X496" s="2">
        <v>0</v>
      </c>
      <c r="Y496" s="2">
        <v>0</v>
      </c>
      <c r="Z496" s="2">
        <v>8238</v>
      </c>
      <c r="AA496" s="2">
        <v>0</v>
      </c>
      <c r="AB496" s="2">
        <v>3432380.4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</row>
    <row r="497" spans="1:36" x14ac:dyDescent="0.25">
      <c r="A497" s="2">
        <v>4229</v>
      </c>
      <c r="B497" s="2">
        <v>7</v>
      </c>
      <c r="C497" t="s">
        <v>498</v>
      </c>
      <c r="D497" s="2">
        <v>0</v>
      </c>
      <c r="E497" s="2">
        <v>0</v>
      </c>
      <c r="F497" s="2">
        <v>115</v>
      </c>
      <c r="G497" s="2">
        <v>135</v>
      </c>
      <c r="H497" s="2">
        <v>886545</v>
      </c>
      <c r="I497" s="2">
        <v>0</v>
      </c>
      <c r="J497" s="2">
        <v>14060</v>
      </c>
      <c r="K497" s="2">
        <v>0</v>
      </c>
      <c r="L497" s="2">
        <v>0</v>
      </c>
      <c r="M497" s="2">
        <v>4109</v>
      </c>
      <c r="N497" s="2">
        <v>18157</v>
      </c>
      <c r="O497" s="2">
        <v>30583</v>
      </c>
      <c r="P497" s="2">
        <v>16291</v>
      </c>
      <c r="Q497" s="2">
        <v>1755</v>
      </c>
      <c r="R497" s="2">
        <v>0</v>
      </c>
      <c r="S497" s="2">
        <v>0</v>
      </c>
      <c r="T497" s="2">
        <v>16200</v>
      </c>
      <c r="U497" s="2">
        <v>0</v>
      </c>
      <c r="V497" s="2">
        <v>0</v>
      </c>
      <c r="W497" s="2">
        <v>0</v>
      </c>
      <c r="X497" s="2">
        <v>0</v>
      </c>
      <c r="Y497" s="2">
        <v>11034</v>
      </c>
      <c r="Z497" s="2">
        <v>3504</v>
      </c>
      <c r="AA497" s="2">
        <v>0</v>
      </c>
      <c r="AB497" s="2">
        <v>1002238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</row>
    <row r="498" spans="1:36" x14ac:dyDescent="0.25">
      <c r="A498" s="2">
        <v>4230</v>
      </c>
      <c r="B498" s="2">
        <v>7</v>
      </c>
      <c r="C498" t="s">
        <v>499</v>
      </c>
      <c r="D498" s="2">
        <v>0</v>
      </c>
      <c r="E498" s="2">
        <v>0</v>
      </c>
      <c r="F498" s="2">
        <v>218</v>
      </c>
      <c r="G498" s="2">
        <v>218</v>
      </c>
      <c r="H498" s="2">
        <v>1431606</v>
      </c>
      <c r="I498" s="2">
        <v>3428</v>
      </c>
      <c r="J498" s="2">
        <v>661792</v>
      </c>
      <c r="K498" s="2">
        <v>28620</v>
      </c>
      <c r="L498" s="2">
        <v>0</v>
      </c>
      <c r="M498" s="2">
        <v>6635</v>
      </c>
      <c r="N498" s="2">
        <v>0</v>
      </c>
      <c r="O498" s="2">
        <v>49387</v>
      </c>
      <c r="P498" s="2">
        <v>26307</v>
      </c>
      <c r="Q498" s="2">
        <v>2834</v>
      </c>
      <c r="R498" s="2">
        <v>0</v>
      </c>
      <c r="S498" s="2">
        <v>0</v>
      </c>
      <c r="T498" s="2">
        <v>23108</v>
      </c>
      <c r="U498" s="2">
        <v>0</v>
      </c>
      <c r="V498" s="2">
        <v>0</v>
      </c>
      <c r="W498" s="2">
        <v>0</v>
      </c>
      <c r="X498" s="2">
        <v>52877</v>
      </c>
      <c r="Y498" s="2">
        <v>0</v>
      </c>
      <c r="Z498" s="2">
        <v>5470</v>
      </c>
      <c r="AA498" s="2">
        <v>0</v>
      </c>
      <c r="AB498" s="2">
        <v>2239187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</row>
    <row r="499" spans="1:36" x14ac:dyDescent="0.25">
      <c r="A499" s="2">
        <v>4231</v>
      </c>
      <c r="B499" s="2">
        <v>7</v>
      </c>
      <c r="C499" t="s">
        <v>500</v>
      </c>
      <c r="D499" s="2">
        <v>0</v>
      </c>
      <c r="E499" s="2">
        <v>0</v>
      </c>
      <c r="F499" s="2">
        <v>525</v>
      </c>
      <c r="G499" s="2">
        <v>573</v>
      </c>
      <c r="H499" s="2">
        <v>3762891</v>
      </c>
      <c r="I499" s="2">
        <v>0</v>
      </c>
      <c r="J499" s="2">
        <v>1270578</v>
      </c>
      <c r="K499" s="2">
        <v>162180</v>
      </c>
      <c r="L499" s="2">
        <v>0</v>
      </c>
      <c r="M499" s="2">
        <v>17439</v>
      </c>
      <c r="N499" s="2">
        <v>0</v>
      </c>
      <c r="O499" s="2">
        <v>129810</v>
      </c>
      <c r="P499" s="2">
        <v>69147</v>
      </c>
      <c r="Q499" s="2">
        <v>7449</v>
      </c>
      <c r="R499" s="2">
        <v>0</v>
      </c>
      <c r="S499" s="2">
        <v>0</v>
      </c>
      <c r="T499" s="2">
        <v>98556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15793</v>
      </c>
      <c r="AA499" s="2">
        <v>0</v>
      </c>
      <c r="AB499" s="2">
        <v>5533843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</row>
    <row r="500" spans="1:36" x14ac:dyDescent="0.25">
      <c r="A500" s="2">
        <v>4232</v>
      </c>
      <c r="B500" s="2">
        <v>7</v>
      </c>
      <c r="C500" t="s">
        <v>501</v>
      </c>
      <c r="D500" s="2">
        <v>0</v>
      </c>
      <c r="E500" s="2">
        <v>0</v>
      </c>
      <c r="F500" s="2">
        <v>80</v>
      </c>
      <c r="G500" s="2">
        <v>80</v>
      </c>
      <c r="H500" s="2">
        <v>525360</v>
      </c>
      <c r="I500" s="2">
        <v>0</v>
      </c>
      <c r="J500" s="2">
        <v>191368</v>
      </c>
      <c r="K500" s="2">
        <v>53424</v>
      </c>
      <c r="L500" s="2">
        <v>0</v>
      </c>
      <c r="M500" s="2">
        <v>2435</v>
      </c>
      <c r="N500" s="2">
        <v>0</v>
      </c>
      <c r="O500" s="2">
        <v>18124</v>
      </c>
      <c r="P500" s="2">
        <v>9654</v>
      </c>
      <c r="Q500" s="2">
        <v>1040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9195</v>
      </c>
      <c r="Z500" s="2">
        <v>3284</v>
      </c>
      <c r="AA500" s="2">
        <v>0</v>
      </c>
      <c r="AB500" s="2">
        <v>813884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</row>
    <row r="501" spans="1:36" x14ac:dyDescent="0.25">
      <c r="A501" s="2">
        <v>4233</v>
      </c>
      <c r="B501" s="2">
        <v>7</v>
      </c>
      <c r="C501" t="s">
        <v>502</v>
      </c>
      <c r="D501" s="2">
        <v>0</v>
      </c>
      <c r="E501" s="2">
        <v>0</v>
      </c>
      <c r="F501" s="2">
        <v>130</v>
      </c>
      <c r="G501" s="2">
        <v>133</v>
      </c>
      <c r="H501" s="2">
        <v>873411</v>
      </c>
      <c r="I501" s="2">
        <v>2091</v>
      </c>
      <c r="J501" s="2">
        <v>89697</v>
      </c>
      <c r="K501" s="2">
        <v>0</v>
      </c>
      <c r="L501" s="2">
        <v>0</v>
      </c>
      <c r="M501" s="2">
        <v>4048</v>
      </c>
      <c r="N501" s="2">
        <v>58</v>
      </c>
      <c r="O501" s="2">
        <v>30130</v>
      </c>
      <c r="P501" s="2">
        <v>16050</v>
      </c>
      <c r="Q501" s="2">
        <v>1729</v>
      </c>
      <c r="R501" s="2">
        <v>0</v>
      </c>
      <c r="S501" s="2">
        <v>0</v>
      </c>
      <c r="T501" s="2">
        <v>8778</v>
      </c>
      <c r="U501" s="2">
        <v>-40759</v>
      </c>
      <c r="V501" s="2">
        <v>0</v>
      </c>
      <c r="W501" s="2">
        <v>0</v>
      </c>
      <c r="X501" s="2">
        <v>0</v>
      </c>
      <c r="Y501" s="2">
        <v>0</v>
      </c>
      <c r="Z501" s="2">
        <v>5779</v>
      </c>
      <c r="AA501" s="2">
        <v>0</v>
      </c>
      <c r="AB501" s="2">
        <v>991012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</row>
    <row r="502" spans="1:36" x14ac:dyDescent="0.25">
      <c r="A502" s="2">
        <v>4234</v>
      </c>
      <c r="B502" s="2">
        <v>7</v>
      </c>
      <c r="C502" t="s">
        <v>503</v>
      </c>
      <c r="D502" s="2">
        <v>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</row>
    <row r="503" spans="1:36" x14ac:dyDescent="0.25">
      <c r="A503" s="2">
        <v>4235</v>
      </c>
      <c r="B503" s="2">
        <v>7</v>
      </c>
      <c r="C503" t="s">
        <v>504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</row>
    <row r="504" spans="1:36" x14ac:dyDescent="0.25">
      <c r="A504" s="2">
        <v>4237</v>
      </c>
      <c r="B504" s="2">
        <v>7</v>
      </c>
      <c r="C504" t="s">
        <v>505</v>
      </c>
      <c r="D504" s="2">
        <v>0</v>
      </c>
      <c r="E504" s="2">
        <v>0</v>
      </c>
      <c r="F504" s="2">
        <v>175</v>
      </c>
      <c r="G504" s="2">
        <v>205</v>
      </c>
      <c r="H504" s="2">
        <v>1346235</v>
      </c>
      <c r="I504" s="2">
        <v>0</v>
      </c>
      <c r="J504" s="2">
        <v>373659</v>
      </c>
      <c r="K504" s="2">
        <v>71550</v>
      </c>
      <c r="L504" s="2">
        <v>0</v>
      </c>
      <c r="M504" s="2">
        <v>6239</v>
      </c>
      <c r="N504" s="2">
        <v>0</v>
      </c>
      <c r="O504" s="2">
        <v>46442</v>
      </c>
      <c r="P504" s="2">
        <v>24739</v>
      </c>
      <c r="Q504" s="2">
        <v>2665</v>
      </c>
      <c r="R504" s="2">
        <v>0</v>
      </c>
      <c r="S504" s="2">
        <v>0</v>
      </c>
      <c r="T504" s="2">
        <v>11070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4716</v>
      </c>
      <c r="AA504" s="2">
        <v>0</v>
      </c>
      <c r="AB504" s="2">
        <v>1887315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</row>
    <row r="505" spans="1:36" x14ac:dyDescent="0.25">
      <c r="A505" s="2">
        <v>4238</v>
      </c>
      <c r="B505" s="2">
        <v>7</v>
      </c>
      <c r="C505" t="s">
        <v>506</v>
      </c>
      <c r="D505" s="2">
        <v>0</v>
      </c>
      <c r="E505" s="2">
        <v>0</v>
      </c>
      <c r="F505" s="2">
        <v>170</v>
      </c>
      <c r="G505" s="2">
        <v>200</v>
      </c>
      <c r="H505" s="2">
        <v>1313400</v>
      </c>
      <c r="I505" s="2">
        <v>0</v>
      </c>
      <c r="J505" s="2">
        <v>32247</v>
      </c>
      <c r="K505" s="2">
        <v>0</v>
      </c>
      <c r="L505" s="2">
        <v>0</v>
      </c>
      <c r="M505" s="2">
        <v>6087</v>
      </c>
      <c r="N505" s="2">
        <v>6236</v>
      </c>
      <c r="O505" s="2">
        <v>45309</v>
      </c>
      <c r="P505" s="2">
        <v>24135</v>
      </c>
      <c r="Q505" s="2">
        <v>2600</v>
      </c>
      <c r="R505" s="2">
        <v>0</v>
      </c>
      <c r="S505" s="2">
        <v>0</v>
      </c>
      <c r="T505" s="2">
        <v>18000</v>
      </c>
      <c r="U505" s="2">
        <v>0</v>
      </c>
      <c r="V505" s="2">
        <v>0</v>
      </c>
      <c r="W505" s="2">
        <v>0</v>
      </c>
      <c r="X505" s="2">
        <v>0</v>
      </c>
      <c r="Y505" s="2">
        <v>22068</v>
      </c>
      <c r="Z505" s="2">
        <v>15510</v>
      </c>
      <c r="AA505" s="2">
        <v>0</v>
      </c>
      <c r="AB505" s="2">
        <v>1485592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</row>
    <row r="506" spans="1:36" x14ac:dyDescent="0.25">
      <c r="A506" s="2">
        <v>4239</v>
      </c>
      <c r="B506" s="2">
        <v>7</v>
      </c>
      <c r="C506" t="s">
        <v>507</v>
      </c>
      <c r="D506" s="2">
        <v>0</v>
      </c>
      <c r="E506" s="2">
        <v>0</v>
      </c>
      <c r="F506" s="2">
        <v>260</v>
      </c>
      <c r="G506" s="2">
        <v>260</v>
      </c>
      <c r="H506" s="2">
        <v>1707420</v>
      </c>
      <c r="I506" s="2">
        <v>0</v>
      </c>
      <c r="J506" s="2">
        <v>763594</v>
      </c>
      <c r="K506" s="2">
        <v>157410</v>
      </c>
      <c r="L506" s="2">
        <v>0</v>
      </c>
      <c r="M506" s="2">
        <v>7913</v>
      </c>
      <c r="N506" s="2">
        <v>0</v>
      </c>
      <c r="O506" s="2">
        <v>58902</v>
      </c>
      <c r="P506" s="2">
        <v>31376</v>
      </c>
      <c r="Q506" s="2">
        <v>3380</v>
      </c>
      <c r="R506" s="2">
        <v>0</v>
      </c>
      <c r="S506" s="2">
        <v>0</v>
      </c>
      <c r="T506" s="2">
        <v>23920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7009</v>
      </c>
      <c r="AA506" s="2">
        <v>0</v>
      </c>
      <c r="AB506" s="2">
        <v>2760924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</row>
    <row r="507" spans="1:36" x14ac:dyDescent="0.25">
      <c r="A507" s="2">
        <v>4240</v>
      </c>
      <c r="B507" s="2">
        <v>7</v>
      </c>
      <c r="C507" t="s">
        <v>508</v>
      </c>
      <c r="D507" s="2">
        <v>0</v>
      </c>
      <c r="E507" s="2">
        <v>0</v>
      </c>
      <c r="F507" s="2">
        <v>330</v>
      </c>
      <c r="G507" s="2">
        <v>340</v>
      </c>
      <c r="H507" s="2">
        <v>2232780</v>
      </c>
      <c r="I507" s="2">
        <v>5346</v>
      </c>
      <c r="J507" s="2">
        <v>1054610</v>
      </c>
      <c r="K507" s="2">
        <v>297648</v>
      </c>
      <c r="L507" s="2">
        <v>0</v>
      </c>
      <c r="M507" s="2">
        <v>10348</v>
      </c>
      <c r="N507" s="2">
        <v>0</v>
      </c>
      <c r="O507" s="2">
        <v>77025</v>
      </c>
      <c r="P507" s="2">
        <v>41030</v>
      </c>
      <c r="Q507" s="2">
        <v>4420</v>
      </c>
      <c r="R507" s="2">
        <v>0</v>
      </c>
      <c r="S507" s="2">
        <v>0</v>
      </c>
      <c r="T507" s="2">
        <v>49300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12456</v>
      </c>
      <c r="AA507" s="2">
        <v>0</v>
      </c>
      <c r="AB507" s="2">
        <v>3784963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</row>
    <row r="508" spans="1:36" x14ac:dyDescent="0.25">
      <c r="A508" s="2">
        <v>4243</v>
      </c>
      <c r="B508" s="2">
        <v>7</v>
      </c>
      <c r="C508" t="s">
        <v>509</v>
      </c>
      <c r="D508" s="2">
        <v>0</v>
      </c>
      <c r="E508" s="2">
        <v>0</v>
      </c>
      <c r="F508" s="2">
        <v>280</v>
      </c>
      <c r="G508" s="2">
        <v>280</v>
      </c>
      <c r="H508" s="2">
        <v>1838760</v>
      </c>
      <c r="I508" s="2">
        <v>0</v>
      </c>
      <c r="J508" s="2">
        <v>640797</v>
      </c>
      <c r="K508" s="2">
        <v>57240</v>
      </c>
      <c r="L508" s="2">
        <v>0</v>
      </c>
      <c r="M508" s="2">
        <v>8522</v>
      </c>
      <c r="N508" s="2">
        <v>0</v>
      </c>
      <c r="O508" s="2">
        <v>63432</v>
      </c>
      <c r="P508" s="2">
        <v>33789</v>
      </c>
      <c r="Q508" s="2">
        <v>3640</v>
      </c>
      <c r="R508" s="2">
        <v>0</v>
      </c>
      <c r="S508" s="2">
        <v>0</v>
      </c>
      <c r="T508" s="2">
        <v>27160</v>
      </c>
      <c r="U508" s="2">
        <v>-85686</v>
      </c>
      <c r="V508" s="2">
        <v>0</v>
      </c>
      <c r="W508" s="2">
        <v>0</v>
      </c>
      <c r="X508" s="2">
        <v>0</v>
      </c>
      <c r="Y508" s="2">
        <v>0</v>
      </c>
      <c r="Z508" s="2">
        <v>8019</v>
      </c>
      <c r="AA508" s="2">
        <v>0</v>
      </c>
      <c r="AB508" s="2">
        <v>2595673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</row>
    <row r="509" spans="1:36" x14ac:dyDescent="0.25">
      <c r="A509" s="2">
        <v>4244</v>
      </c>
      <c r="B509" s="2">
        <v>7</v>
      </c>
      <c r="C509" t="s">
        <v>557</v>
      </c>
      <c r="D509" s="2">
        <v>0</v>
      </c>
      <c r="E509" s="2">
        <v>0</v>
      </c>
      <c r="F509" s="2">
        <v>394</v>
      </c>
      <c r="G509" s="2">
        <v>419.20000000000005</v>
      </c>
      <c r="H509" s="2">
        <v>2752886</v>
      </c>
      <c r="I509" s="2">
        <v>0</v>
      </c>
      <c r="J509" s="2">
        <v>160987</v>
      </c>
      <c r="K509" s="2">
        <v>21048</v>
      </c>
      <c r="L509" s="2">
        <v>0</v>
      </c>
      <c r="M509" s="2">
        <v>12758</v>
      </c>
      <c r="N509" s="2">
        <v>0</v>
      </c>
      <c r="O509" s="2">
        <v>94967</v>
      </c>
      <c r="P509" s="2">
        <v>50587</v>
      </c>
      <c r="Q509" s="2">
        <v>5450</v>
      </c>
      <c r="R509" s="2">
        <v>0</v>
      </c>
      <c r="S509" s="2">
        <v>0</v>
      </c>
      <c r="T509" s="2">
        <v>40243.200000000004</v>
      </c>
      <c r="U509" s="2">
        <v>-128285</v>
      </c>
      <c r="V509" s="2">
        <v>0</v>
      </c>
      <c r="W509" s="2">
        <v>0</v>
      </c>
      <c r="X509" s="2">
        <v>0</v>
      </c>
      <c r="Y509" s="2">
        <v>0</v>
      </c>
      <c r="Z509" s="2">
        <v>55</v>
      </c>
      <c r="AA509" s="2">
        <v>0</v>
      </c>
      <c r="AB509" s="2">
        <v>3010696.2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</row>
    <row r="510" spans="1:36" x14ac:dyDescent="0.25">
      <c r="A510" s="2">
        <v>4246</v>
      </c>
      <c r="B510" s="2">
        <v>7</v>
      </c>
      <c r="C510" t="s">
        <v>558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</row>
    <row r="511" spans="1:36" x14ac:dyDescent="0.25">
      <c r="A511" s="2">
        <v>4248</v>
      </c>
      <c r="B511" s="2">
        <v>7</v>
      </c>
      <c r="C511" t="s">
        <v>512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</row>
    <row r="512" spans="1:36" x14ac:dyDescent="0.25">
      <c r="A512" s="2">
        <v>4249</v>
      </c>
      <c r="B512" s="2">
        <v>7</v>
      </c>
      <c r="C512" t="s">
        <v>513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</row>
    <row r="513" spans="1:36" x14ac:dyDescent="0.25">
      <c r="A513" s="2">
        <v>4250</v>
      </c>
      <c r="B513" s="2">
        <v>7</v>
      </c>
      <c r="C513" t="s">
        <v>514</v>
      </c>
      <c r="D513" s="2">
        <v>0</v>
      </c>
      <c r="E513" s="2">
        <v>0</v>
      </c>
      <c r="F513" s="2">
        <v>710</v>
      </c>
      <c r="G513" s="2">
        <v>724</v>
      </c>
      <c r="H513" s="2">
        <v>4754508</v>
      </c>
      <c r="I513" s="2">
        <v>0</v>
      </c>
      <c r="J513" s="2">
        <v>1345363</v>
      </c>
      <c r="K513" s="2">
        <v>114480</v>
      </c>
      <c r="L513" s="2">
        <v>0</v>
      </c>
      <c r="M513" s="2">
        <v>22035</v>
      </c>
      <c r="N513" s="2">
        <v>50856</v>
      </c>
      <c r="O513" s="2">
        <v>164018</v>
      </c>
      <c r="P513" s="2">
        <v>87369</v>
      </c>
      <c r="Q513" s="2">
        <v>9412</v>
      </c>
      <c r="R513" s="2">
        <v>0</v>
      </c>
      <c r="S513" s="2">
        <v>0</v>
      </c>
      <c r="T513" s="2">
        <v>74572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21625</v>
      </c>
      <c r="AA513" s="2">
        <v>0</v>
      </c>
      <c r="AB513" s="2">
        <v>6644238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</row>
    <row r="514" spans="1:36" x14ac:dyDescent="0.25">
      <c r="A514" s="2">
        <v>4253</v>
      </c>
      <c r="B514" s="2">
        <v>7</v>
      </c>
      <c r="C514" t="s">
        <v>515</v>
      </c>
      <c r="D514" s="2">
        <v>0</v>
      </c>
      <c r="E514" s="2">
        <v>0</v>
      </c>
      <c r="F514" s="2">
        <v>120</v>
      </c>
      <c r="G514" s="2">
        <v>120</v>
      </c>
      <c r="H514" s="2">
        <v>788040</v>
      </c>
      <c r="I514" s="2">
        <v>0</v>
      </c>
      <c r="J514" s="2">
        <v>22773</v>
      </c>
      <c r="K514" s="2">
        <v>0</v>
      </c>
      <c r="L514" s="2">
        <v>0</v>
      </c>
      <c r="M514" s="2">
        <v>3652</v>
      </c>
      <c r="N514" s="2">
        <v>0</v>
      </c>
      <c r="O514" s="2">
        <v>27185</v>
      </c>
      <c r="P514" s="2">
        <v>14481</v>
      </c>
      <c r="Q514" s="2">
        <v>1560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857691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</row>
    <row r="515" spans="1:36" x14ac:dyDescent="0.25">
      <c r="A515" s="2">
        <v>4254</v>
      </c>
      <c r="B515" s="2">
        <v>7</v>
      </c>
      <c r="C515" t="s">
        <v>516</v>
      </c>
      <c r="D515" s="2">
        <v>0</v>
      </c>
      <c r="E515" s="2">
        <v>0</v>
      </c>
      <c r="F515" s="2">
        <v>200</v>
      </c>
      <c r="G515" s="2">
        <v>200</v>
      </c>
      <c r="H515" s="2">
        <v>1313400</v>
      </c>
      <c r="I515" s="2">
        <v>0</v>
      </c>
      <c r="J515" s="2">
        <v>0</v>
      </c>
      <c r="K515" s="2">
        <v>0</v>
      </c>
      <c r="L515" s="2">
        <v>0</v>
      </c>
      <c r="M515" s="2">
        <v>6087</v>
      </c>
      <c r="N515" s="2">
        <v>10419</v>
      </c>
      <c r="O515" s="2">
        <v>45309</v>
      </c>
      <c r="P515" s="2">
        <v>24135</v>
      </c>
      <c r="Q515" s="2">
        <v>2600</v>
      </c>
      <c r="R515" s="2">
        <v>0</v>
      </c>
      <c r="S515" s="2">
        <v>0</v>
      </c>
      <c r="T515" s="2">
        <v>4000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42</v>
      </c>
      <c r="AA515" s="2">
        <v>0</v>
      </c>
      <c r="AB515" s="2">
        <v>1405992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</row>
    <row r="516" spans="1:36" x14ac:dyDescent="0.25">
      <c r="A516" s="2">
        <v>4255</v>
      </c>
      <c r="B516" s="2">
        <v>7</v>
      </c>
      <c r="C516" t="s">
        <v>517</v>
      </c>
      <c r="D516" s="2">
        <v>0</v>
      </c>
      <c r="E516" s="2">
        <v>0</v>
      </c>
      <c r="F516" s="2">
        <v>270</v>
      </c>
      <c r="G516" s="2">
        <v>270</v>
      </c>
      <c r="H516" s="2">
        <v>1773090</v>
      </c>
      <c r="I516" s="2">
        <v>0</v>
      </c>
      <c r="J516" s="2">
        <v>751186</v>
      </c>
      <c r="K516" s="2">
        <v>0</v>
      </c>
      <c r="L516" s="2">
        <v>0</v>
      </c>
      <c r="M516" s="2">
        <v>8217</v>
      </c>
      <c r="N516" s="2">
        <v>0</v>
      </c>
      <c r="O516" s="2">
        <v>61167</v>
      </c>
      <c r="P516" s="2">
        <v>32582</v>
      </c>
      <c r="Q516" s="2">
        <v>3510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2629752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</row>
    <row r="517" spans="1:36" x14ac:dyDescent="0.25">
      <c r="A517" s="2">
        <v>4261</v>
      </c>
      <c r="B517" s="2">
        <v>7</v>
      </c>
      <c r="C517" t="s">
        <v>518</v>
      </c>
      <c r="D517" s="2">
        <v>0</v>
      </c>
      <c r="E517" s="2">
        <v>0</v>
      </c>
      <c r="F517" s="2">
        <v>176</v>
      </c>
      <c r="G517" s="2">
        <v>176</v>
      </c>
      <c r="H517" s="2">
        <v>1155792</v>
      </c>
      <c r="I517" s="2">
        <v>0</v>
      </c>
      <c r="J517" s="2">
        <v>552279</v>
      </c>
      <c r="K517" s="2">
        <v>0</v>
      </c>
      <c r="L517" s="2">
        <v>0</v>
      </c>
      <c r="M517" s="2">
        <v>5356</v>
      </c>
      <c r="N517" s="2">
        <v>0</v>
      </c>
      <c r="O517" s="2">
        <v>39872</v>
      </c>
      <c r="P517" s="2">
        <v>21239</v>
      </c>
      <c r="Q517" s="2">
        <v>2288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1776826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</row>
    <row r="518" spans="1:36" x14ac:dyDescent="0.25">
      <c r="A518" s="2">
        <v>4264</v>
      </c>
      <c r="B518" s="2">
        <v>7</v>
      </c>
      <c r="C518" t="s">
        <v>519</v>
      </c>
      <c r="D518" s="2">
        <v>0</v>
      </c>
      <c r="E518" s="2">
        <v>0</v>
      </c>
      <c r="F518" s="2">
        <v>140</v>
      </c>
      <c r="G518" s="2">
        <v>140</v>
      </c>
      <c r="H518" s="2">
        <v>919380</v>
      </c>
      <c r="I518" s="2">
        <v>0</v>
      </c>
      <c r="J518" s="2">
        <v>397687</v>
      </c>
      <c r="K518" s="2">
        <v>0</v>
      </c>
      <c r="L518" s="2">
        <v>0</v>
      </c>
      <c r="M518" s="2">
        <v>4261</v>
      </c>
      <c r="N518" s="2">
        <v>0</v>
      </c>
      <c r="O518" s="2">
        <v>31716</v>
      </c>
      <c r="P518" s="2">
        <v>16895</v>
      </c>
      <c r="Q518" s="2">
        <v>1820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1371759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</row>
    <row r="519" spans="1:36" x14ac:dyDescent="0.25">
      <c r="A519" s="2">
        <v>4265</v>
      </c>
      <c r="B519" s="2">
        <v>7</v>
      </c>
      <c r="C519" t="s">
        <v>520</v>
      </c>
      <c r="D519" s="2">
        <v>0</v>
      </c>
      <c r="E519" s="2">
        <v>0</v>
      </c>
      <c r="F519" s="2">
        <v>10</v>
      </c>
      <c r="G519" s="2">
        <v>10</v>
      </c>
      <c r="H519" s="2">
        <v>65670</v>
      </c>
      <c r="I519" s="2">
        <v>0</v>
      </c>
      <c r="J519" s="2">
        <v>9790</v>
      </c>
      <c r="K519" s="2">
        <v>0</v>
      </c>
      <c r="L519" s="2">
        <v>0</v>
      </c>
      <c r="M519" s="2">
        <v>304</v>
      </c>
      <c r="N519" s="2">
        <v>0</v>
      </c>
      <c r="O519" s="2">
        <v>2265</v>
      </c>
      <c r="P519" s="2">
        <v>1207</v>
      </c>
      <c r="Q519" s="2">
        <v>130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79366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</row>
    <row r="520" spans="1:36" x14ac:dyDescent="0.25">
      <c r="A520" s="2">
        <v>4998</v>
      </c>
      <c r="B520" s="2">
        <v>8</v>
      </c>
      <c r="C520" t="s">
        <v>521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</row>
    <row r="521" spans="1:36" x14ac:dyDescent="0.25">
      <c r="A521" s="2">
        <v>4999</v>
      </c>
      <c r="B521" s="2">
        <v>7</v>
      </c>
      <c r="C521" t="s">
        <v>522</v>
      </c>
      <c r="D521" s="2">
        <v>0</v>
      </c>
      <c r="E521" s="2">
        <v>0</v>
      </c>
      <c r="F521" s="2">
        <v>1799.7177890200983</v>
      </c>
      <c r="G521" s="2">
        <v>1678.5580363828049</v>
      </c>
      <c r="H521" s="2">
        <v>11023091</v>
      </c>
      <c r="I521" s="2">
        <v>0</v>
      </c>
      <c r="J521" s="2">
        <v>1164836</v>
      </c>
      <c r="K521" s="2">
        <v>1727151</v>
      </c>
      <c r="L521" s="2">
        <v>0</v>
      </c>
      <c r="M521" s="2">
        <v>51086</v>
      </c>
      <c r="N521" s="2">
        <v>0</v>
      </c>
      <c r="O521" s="2">
        <v>380268</v>
      </c>
      <c r="P521" s="2">
        <v>202561</v>
      </c>
      <c r="Q521" s="2">
        <v>21821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67629</v>
      </c>
      <c r="AA521" s="2">
        <v>0</v>
      </c>
      <c r="AB521" s="2">
        <v>14638443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</row>
    <row r="522" spans="1:36" x14ac:dyDescent="0.25">
      <c r="A522" s="2">
        <v>6000</v>
      </c>
      <c r="B522" s="2">
        <v>62</v>
      </c>
      <c r="C522" t="s">
        <v>523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6519151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956093</v>
      </c>
      <c r="Y522" s="2">
        <v>0</v>
      </c>
      <c r="Z522" s="2">
        <v>1005401</v>
      </c>
      <c r="AA522" s="2">
        <v>0</v>
      </c>
      <c r="AB522" s="2">
        <v>7524552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2"/>
  <sheetViews>
    <sheetView topLeftCell="A25" workbookViewId="0">
      <selection activeCell="A51" sqref="A51"/>
    </sheetView>
  </sheetViews>
  <sheetFormatPr defaultRowHeight="15" x14ac:dyDescent="0.25"/>
  <sheetData>
    <row r="1" spans="1:36" x14ac:dyDescent="0.25">
      <c r="A1" t="s">
        <v>0</v>
      </c>
      <c r="B1" t="s">
        <v>1</v>
      </c>
      <c r="C1" t="s">
        <v>2</v>
      </c>
      <c r="D1" t="s">
        <v>524</v>
      </c>
      <c r="E1" t="s">
        <v>525</v>
      </c>
      <c r="F1" t="s">
        <v>526</v>
      </c>
      <c r="G1" t="s">
        <v>527</v>
      </c>
      <c r="H1" t="s">
        <v>528</v>
      </c>
      <c r="I1" t="s">
        <v>529</v>
      </c>
      <c r="J1" t="s">
        <v>530</v>
      </c>
      <c r="K1" t="s">
        <v>531</v>
      </c>
      <c r="L1" t="s">
        <v>532</v>
      </c>
      <c r="M1" t="s">
        <v>533</v>
      </c>
      <c r="N1" t="s">
        <v>534</v>
      </c>
      <c r="O1" t="s">
        <v>535</v>
      </c>
      <c r="P1" t="s">
        <v>536</v>
      </c>
      <c r="Q1" t="s">
        <v>537</v>
      </c>
      <c r="R1" t="s">
        <v>538</v>
      </c>
      <c r="S1" t="s">
        <v>539</v>
      </c>
      <c r="T1" t="s">
        <v>540</v>
      </c>
      <c r="U1" t="s">
        <v>541</v>
      </c>
      <c r="V1" t="s">
        <v>542</v>
      </c>
      <c r="W1" t="s">
        <v>543</v>
      </c>
      <c r="X1" t="s">
        <v>544</v>
      </c>
      <c r="Y1" t="s">
        <v>545</v>
      </c>
      <c r="Z1" t="s">
        <v>546</v>
      </c>
      <c r="AA1" t="s">
        <v>547</v>
      </c>
      <c r="AB1" t="s">
        <v>548</v>
      </c>
      <c r="AC1" t="s">
        <v>549</v>
      </c>
      <c r="AD1" t="s">
        <v>550</v>
      </c>
      <c r="AE1" t="s">
        <v>551</v>
      </c>
      <c r="AF1" t="s">
        <v>552</v>
      </c>
      <c r="AG1" t="s">
        <v>553</v>
      </c>
      <c r="AH1" t="s">
        <v>554</v>
      </c>
      <c r="AI1" t="s">
        <v>555</v>
      </c>
      <c r="AJ1" t="s">
        <v>556</v>
      </c>
    </row>
    <row r="2" spans="1:36" x14ac:dyDescent="0.25">
      <c r="A2" s="2">
        <v>1</v>
      </c>
      <c r="B2" s="2">
        <v>1</v>
      </c>
      <c r="C2" t="s">
        <v>3</v>
      </c>
      <c r="D2" s="2">
        <v>1087</v>
      </c>
      <c r="E2" s="2">
        <v>1189</v>
      </c>
      <c r="F2" s="2">
        <v>1129</v>
      </c>
      <c r="G2" s="2">
        <v>1239.3999999999999</v>
      </c>
      <c r="H2" s="2">
        <v>7979257</v>
      </c>
      <c r="I2" s="2">
        <v>18421</v>
      </c>
      <c r="J2" s="2">
        <v>702619</v>
      </c>
      <c r="K2" s="2">
        <v>0</v>
      </c>
      <c r="L2" s="2">
        <v>0</v>
      </c>
      <c r="M2" s="2">
        <v>92989</v>
      </c>
      <c r="N2" s="2">
        <v>457323</v>
      </c>
      <c r="O2" s="2">
        <v>292179</v>
      </c>
      <c r="P2" s="2">
        <v>204462.5</v>
      </c>
      <c r="Q2" s="2">
        <v>16112</v>
      </c>
      <c r="R2" s="2">
        <v>53976</v>
      </c>
      <c r="S2" s="2">
        <v>0</v>
      </c>
      <c r="T2" s="2">
        <v>0</v>
      </c>
      <c r="U2" s="2">
        <v>0</v>
      </c>
      <c r="V2" s="2">
        <v>-6438</v>
      </c>
      <c r="W2" s="2">
        <v>371746</v>
      </c>
      <c r="X2" s="2">
        <v>0</v>
      </c>
      <c r="Y2" s="2">
        <v>25963</v>
      </c>
      <c r="Z2" s="2">
        <v>25104</v>
      </c>
      <c r="AA2" s="2">
        <v>525506</v>
      </c>
      <c r="AB2" s="2">
        <v>10759219.5</v>
      </c>
      <c r="AC2" s="2">
        <v>0</v>
      </c>
      <c r="AD2" s="2">
        <v>175954</v>
      </c>
      <c r="AE2" s="2">
        <v>204462.5</v>
      </c>
      <c r="AF2" s="2">
        <v>53976</v>
      </c>
      <c r="AG2" s="2">
        <v>271098</v>
      </c>
      <c r="AH2" s="2">
        <v>0</v>
      </c>
      <c r="AI2" s="2">
        <v>525506</v>
      </c>
      <c r="AJ2" s="2">
        <v>1230996.5</v>
      </c>
    </row>
    <row r="3" spans="1:36" x14ac:dyDescent="0.25">
      <c r="A3" s="2">
        <v>1.2</v>
      </c>
      <c r="B3" s="2">
        <v>3</v>
      </c>
      <c r="C3" t="s">
        <v>4</v>
      </c>
      <c r="D3" s="2">
        <v>51532.4</v>
      </c>
      <c r="E3" s="2">
        <v>55806.400000000001</v>
      </c>
      <c r="F3" s="2">
        <v>33425.399999999994</v>
      </c>
      <c r="G3" s="2">
        <v>36310.199999999997</v>
      </c>
      <c r="H3" s="2">
        <v>233765068</v>
      </c>
      <c r="I3" s="2">
        <v>9220834</v>
      </c>
      <c r="J3" s="2">
        <v>50159257</v>
      </c>
      <c r="K3" s="2">
        <v>5240322</v>
      </c>
      <c r="L3" s="2">
        <v>0</v>
      </c>
      <c r="M3" s="2">
        <v>0</v>
      </c>
      <c r="N3" s="2">
        <v>0</v>
      </c>
      <c r="O3" s="2">
        <v>8452226</v>
      </c>
      <c r="P3" s="2">
        <v>1815510</v>
      </c>
      <c r="Q3" s="2">
        <v>472033</v>
      </c>
      <c r="R3" s="2">
        <v>6794365</v>
      </c>
      <c r="S3" s="2">
        <v>0</v>
      </c>
      <c r="T3" s="2">
        <v>0</v>
      </c>
      <c r="U3" s="2">
        <v>194928</v>
      </c>
      <c r="V3" s="2">
        <v>-14164</v>
      </c>
      <c r="W3" s="2">
        <v>78625346</v>
      </c>
      <c r="X3" s="2">
        <v>9245860</v>
      </c>
      <c r="Y3" s="2">
        <v>1462233</v>
      </c>
      <c r="Z3" s="2">
        <v>3721304</v>
      </c>
      <c r="AA3" s="2">
        <v>15395525</v>
      </c>
      <c r="AB3" s="2">
        <v>415304787</v>
      </c>
      <c r="AC3" s="2">
        <v>0</v>
      </c>
      <c r="AD3" s="2">
        <v>5840067</v>
      </c>
      <c r="AE3" s="2">
        <v>1815510</v>
      </c>
      <c r="AF3" s="2">
        <v>6794365</v>
      </c>
      <c r="AG3" s="2">
        <v>78287369</v>
      </c>
      <c r="AH3" s="2">
        <v>3336661</v>
      </c>
      <c r="AI3" s="2">
        <v>15395525</v>
      </c>
      <c r="AJ3" s="2">
        <v>108132836</v>
      </c>
    </row>
    <row r="4" spans="1:36" x14ac:dyDescent="0.25">
      <c r="A4" s="2">
        <v>2</v>
      </c>
      <c r="B4" s="2">
        <v>1</v>
      </c>
      <c r="C4" t="s">
        <v>5</v>
      </c>
      <c r="D4" s="2">
        <v>281</v>
      </c>
      <c r="E4" s="2">
        <v>307.2</v>
      </c>
      <c r="F4" s="2">
        <v>258</v>
      </c>
      <c r="G4" s="2">
        <v>282.59999999999997</v>
      </c>
      <c r="H4" s="2">
        <v>1819379</v>
      </c>
      <c r="I4" s="2">
        <v>0</v>
      </c>
      <c r="J4" s="2">
        <v>328605</v>
      </c>
      <c r="K4" s="2">
        <v>0</v>
      </c>
      <c r="L4" s="2">
        <v>108479</v>
      </c>
      <c r="M4" s="2">
        <v>366936</v>
      </c>
      <c r="N4" s="2">
        <v>115572.73632500001</v>
      </c>
      <c r="O4" s="2">
        <v>62339</v>
      </c>
      <c r="P4" s="2">
        <v>46491.25</v>
      </c>
      <c r="Q4" s="2">
        <v>3674</v>
      </c>
      <c r="R4" s="2">
        <v>14497</v>
      </c>
      <c r="S4" s="2">
        <v>0</v>
      </c>
      <c r="T4" s="2">
        <v>0</v>
      </c>
      <c r="U4" s="2">
        <v>0</v>
      </c>
      <c r="V4" s="2">
        <v>0</v>
      </c>
      <c r="W4" s="2">
        <v>84780</v>
      </c>
      <c r="X4" s="2">
        <v>0</v>
      </c>
      <c r="Y4" s="2">
        <v>0</v>
      </c>
      <c r="Z4" s="2">
        <v>8599</v>
      </c>
      <c r="AA4" s="2">
        <v>119822</v>
      </c>
      <c r="AB4" s="2">
        <v>3079173.9863249999</v>
      </c>
      <c r="AC4" s="2">
        <v>0</v>
      </c>
      <c r="AD4" s="2">
        <v>13235</v>
      </c>
      <c r="AE4" s="2">
        <v>21366</v>
      </c>
      <c r="AF4" s="2">
        <v>6662</v>
      </c>
      <c r="AG4" s="2">
        <v>22580</v>
      </c>
      <c r="AH4" s="2">
        <v>0</v>
      </c>
      <c r="AI4" s="2">
        <v>55066</v>
      </c>
      <c r="AJ4" s="2">
        <v>118909</v>
      </c>
    </row>
    <row r="5" spans="1:36" x14ac:dyDescent="0.25">
      <c r="A5" s="2">
        <v>4</v>
      </c>
      <c r="B5" s="2">
        <v>1</v>
      </c>
      <c r="C5" t="s">
        <v>6</v>
      </c>
      <c r="D5" s="2">
        <v>456</v>
      </c>
      <c r="E5" s="2">
        <v>499.00000000000006</v>
      </c>
      <c r="F5" s="2">
        <v>456</v>
      </c>
      <c r="G5" s="2">
        <v>499.00000000000006</v>
      </c>
      <c r="H5" s="2">
        <v>3212562</v>
      </c>
      <c r="I5" s="2">
        <v>0</v>
      </c>
      <c r="J5" s="2">
        <v>323510</v>
      </c>
      <c r="K5" s="2">
        <v>0</v>
      </c>
      <c r="L5" s="2">
        <v>130355</v>
      </c>
      <c r="M5" s="2">
        <v>576729</v>
      </c>
      <c r="N5" s="2">
        <v>266598</v>
      </c>
      <c r="O5" s="2">
        <v>113175</v>
      </c>
      <c r="P5" s="2">
        <v>83582.5</v>
      </c>
      <c r="Q5" s="2">
        <v>6487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149700</v>
      </c>
      <c r="X5" s="2">
        <v>0</v>
      </c>
      <c r="Y5" s="2">
        <v>14424</v>
      </c>
      <c r="Z5" s="2">
        <v>10267</v>
      </c>
      <c r="AA5" s="2">
        <v>0</v>
      </c>
      <c r="AB5" s="2">
        <v>4887389.5</v>
      </c>
      <c r="AC5" s="2">
        <v>0</v>
      </c>
      <c r="AD5" s="2">
        <v>89851</v>
      </c>
      <c r="AE5" s="2">
        <v>83582.5</v>
      </c>
      <c r="AF5" s="2">
        <v>0</v>
      </c>
      <c r="AG5" s="2">
        <v>103154</v>
      </c>
      <c r="AH5" s="2">
        <v>0</v>
      </c>
      <c r="AI5" s="2">
        <v>0</v>
      </c>
      <c r="AJ5" s="2">
        <v>276587.5</v>
      </c>
    </row>
    <row r="6" spans="1:36" x14ac:dyDescent="0.25">
      <c r="A6" s="2">
        <v>6</v>
      </c>
      <c r="B6" s="2">
        <v>3</v>
      </c>
      <c r="C6" t="s">
        <v>7</v>
      </c>
      <c r="D6" s="2">
        <v>3247.1999999999994</v>
      </c>
      <c r="E6" s="2">
        <v>3546.3999999999996</v>
      </c>
      <c r="F6" s="2">
        <v>3451.2</v>
      </c>
      <c r="G6" s="2">
        <v>3771.4</v>
      </c>
      <c r="H6" s="2">
        <v>24280273</v>
      </c>
      <c r="I6" s="2">
        <v>549566</v>
      </c>
      <c r="J6" s="2">
        <v>2948433</v>
      </c>
      <c r="K6" s="2">
        <v>138399</v>
      </c>
      <c r="L6" s="2">
        <v>0</v>
      </c>
      <c r="M6" s="2">
        <v>0</v>
      </c>
      <c r="N6" s="2">
        <v>0</v>
      </c>
      <c r="O6" s="2">
        <v>870363</v>
      </c>
      <c r="P6" s="2">
        <v>491755</v>
      </c>
      <c r="Q6" s="2">
        <v>49028</v>
      </c>
      <c r="R6" s="2">
        <v>110087</v>
      </c>
      <c r="S6" s="2">
        <v>0</v>
      </c>
      <c r="T6" s="2">
        <v>0</v>
      </c>
      <c r="U6" s="2">
        <v>0</v>
      </c>
      <c r="V6" s="2">
        <v>0</v>
      </c>
      <c r="W6" s="2">
        <v>3553375</v>
      </c>
      <c r="X6" s="2">
        <v>917800</v>
      </c>
      <c r="Y6" s="2">
        <v>65124</v>
      </c>
      <c r="Z6" s="2">
        <v>82832</v>
      </c>
      <c r="AA6" s="2">
        <v>1599074</v>
      </c>
      <c r="AB6" s="2">
        <v>34738309</v>
      </c>
      <c r="AC6" s="2">
        <v>0</v>
      </c>
      <c r="AD6" s="2">
        <v>188750</v>
      </c>
      <c r="AE6" s="2">
        <v>415160</v>
      </c>
      <c r="AF6" s="2">
        <v>92940</v>
      </c>
      <c r="AG6" s="2">
        <v>2705314</v>
      </c>
      <c r="AH6" s="2">
        <v>269794</v>
      </c>
      <c r="AI6" s="2">
        <v>1350004</v>
      </c>
      <c r="AJ6" s="2">
        <v>4752168</v>
      </c>
    </row>
    <row r="7" spans="1:36" x14ac:dyDescent="0.25">
      <c r="A7" s="2">
        <v>11</v>
      </c>
      <c r="B7" s="2">
        <v>1</v>
      </c>
      <c r="C7" t="s">
        <v>8</v>
      </c>
      <c r="D7" s="2">
        <v>40986.799999999996</v>
      </c>
      <c r="E7" s="2">
        <v>44867.4</v>
      </c>
      <c r="F7" s="2">
        <v>38159.799999999996</v>
      </c>
      <c r="G7" s="2">
        <v>41845.599999999999</v>
      </c>
      <c r="H7" s="2">
        <v>269401973</v>
      </c>
      <c r="I7" s="2">
        <v>3073270</v>
      </c>
      <c r="J7" s="2">
        <v>19836382</v>
      </c>
      <c r="K7" s="2">
        <v>1365820</v>
      </c>
      <c r="L7" s="2">
        <v>0</v>
      </c>
      <c r="M7" s="2">
        <v>0</v>
      </c>
      <c r="N7" s="2">
        <v>0</v>
      </c>
      <c r="O7" s="2">
        <v>9660963</v>
      </c>
      <c r="P7" s="2">
        <v>4593475</v>
      </c>
      <c r="Q7" s="2">
        <v>543993</v>
      </c>
      <c r="R7" s="2">
        <v>1298887</v>
      </c>
      <c r="S7" s="2">
        <v>0</v>
      </c>
      <c r="T7" s="2">
        <v>0</v>
      </c>
      <c r="U7" s="2">
        <v>0</v>
      </c>
      <c r="V7" s="2">
        <v>-38370</v>
      </c>
      <c r="W7" s="2">
        <v>54858326</v>
      </c>
      <c r="X7" s="2">
        <v>10088000</v>
      </c>
      <c r="Y7" s="2">
        <v>0</v>
      </c>
      <c r="Z7" s="2">
        <v>1018997</v>
      </c>
      <c r="AA7" s="2">
        <v>17742534</v>
      </c>
      <c r="AB7" s="2">
        <v>383356250</v>
      </c>
      <c r="AC7" s="2">
        <v>0</v>
      </c>
      <c r="AD7" s="2">
        <v>2636388</v>
      </c>
      <c r="AE7" s="2">
        <v>4215219</v>
      </c>
      <c r="AF7" s="2">
        <v>1191928</v>
      </c>
      <c r="AG7" s="2">
        <v>47395884</v>
      </c>
      <c r="AH7" s="2">
        <v>3640574</v>
      </c>
      <c r="AI7" s="2">
        <v>16281499</v>
      </c>
      <c r="AJ7" s="2">
        <v>71720918</v>
      </c>
    </row>
    <row r="8" spans="1:36" x14ac:dyDescent="0.25">
      <c r="A8" s="2">
        <v>12</v>
      </c>
      <c r="B8" s="2">
        <v>1</v>
      </c>
      <c r="C8" t="s">
        <v>9</v>
      </c>
      <c r="D8" s="2">
        <v>5699</v>
      </c>
      <c r="E8" s="2">
        <v>6246</v>
      </c>
      <c r="F8" s="2">
        <v>6551</v>
      </c>
      <c r="G8" s="2">
        <v>7179.6</v>
      </c>
      <c r="H8" s="2">
        <v>46222265</v>
      </c>
      <c r="I8" s="2">
        <v>171931</v>
      </c>
      <c r="J8" s="2">
        <v>695452</v>
      </c>
      <c r="K8" s="2">
        <v>97123</v>
      </c>
      <c r="L8" s="2">
        <v>0</v>
      </c>
      <c r="M8" s="2">
        <v>0</v>
      </c>
      <c r="N8" s="2">
        <v>18819.293129000063</v>
      </c>
      <c r="O8" s="2">
        <v>1628232</v>
      </c>
      <c r="P8" s="2">
        <v>879112.5</v>
      </c>
      <c r="Q8" s="2">
        <v>93335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7999439</v>
      </c>
      <c r="X8" s="2">
        <v>1752400</v>
      </c>
      <c r="Y8" s="2">
        <v>0</v>
      </c>
      <c r="Z8" s="2">
        <v>147947</v>
      </c>
      <c r="AA8" s="2">
        <v>3044150</v>
      </c>
      <c r="AB8" s="2">
        <v>60997805.793128997</v>
      </c>
      <c r="AC8" s="2">
        <v>0</v>
      </c>
      <c r="AD8" s="2">
        <v>379023</v>
      </c>
      <c r="AE8" s="2">
        <v>865573</v>
      </c>
      <c r="AF8" s="2">
        <v>0</v>
      </c>
      <c r="AG8" s="2">
        <v>7023738</v>
      </c>
      <c r="AH8" s="2">
        <v>552943</v>
      </c>
      <c r="AI8" s="2">
        <v>2997264</v>
      </c>
      <c r="AJ8" s="2">
        <v>11265598</v>
      </c>
    </row>
    <row r="9" spans="1:36" x14ac:dyDescent="0.25">
      <c r="A9" s="2">
        <v>13</v>
      </c>
      <c r="B9" s="2">
        <v>1</v>
      </c>
      <c r="C9" t="s">
        <v>10</v>
      </c>
      <c r="D9" s="2">
        <v>4187.3999999999996</v>
      </c>
      <c r="E9" s="2">
        <v>4556.6000000000004</v>
      </c>
      <c r="F9" s="2">
        <v>3349.4</v>
      </c>
      <c r="G9" s="2">
        <v>3684.2000000000007</v>
      </c>
      <c r="H9" s="2">
        <v>23718880</v>
      </c>
      <c r="I9" s="2">
        <v>841235</v>
      </c>
      <c r="J9" s="2">
        <v>6313320</v>
      </c>
      <c r="K9" s="2">
        <v>856692</v>
      </c>
      <c r="L9" s="2">
        <v>0</v>
      </c>
      <c r="M9" s="2">
        <v>0</v>
      </c>
      <c r="N9" s="2">
        <v>0</v>
      </c>
      <c r="O9" s="2">
        <v>876432</v>
      </c>
      <c r="P9" s="2">
        <v>554671.25</v>
      </c>
      <c r="Q9" s="2">
        <v>47895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2243420</v>
      </c>
      <c r="X9" s="2">
        <v>0</v>
      </c>
      <c r="Y9" s="2">
        <v>19112</v>
      </c>
      <c r="Z9" s="2">
        <v>80882</v>
      </c>
      <c r="AA9" s="2">
        <v>1562101</v>
      </c>
      <c r="AB9" s="2">
        <v>37114640.25</v>
      </c>
      <c r="AC9" s="2">
        <v>0</v>
      </c>
      <c r="AD9" s="2">
        <v>277391</v>
      </c>
      <c r="AE9" s="2">
        <v>459436</v>
      </c>
      <c r="AF9" s="2">
        <v>0</v>
      </c>
      <c r="AG9" s="2">
        <v>1473309</v>
      </c>
      <c r="AH9" s="2">
        <v>0</v>
      </c>
      <c r="AI9" s="2">
        <v>1293893</v>
      </c>
      <c r="AJ9" s="2">
        <v>3504029</v>
      </c>
    </row>
    <row r="10" spans="1:36" x14ac:dyDescent="0.25">
      <c r="A10" s="2">
        <v>14</v>
      </c>
      <c r="B10" s="2">
        <v>1</v>
      </c>
      <c r="C10" t="s">
        <v>11</v>
      </c>
      <c r="D10" s="2">
        <v>2611.4000000000005</v>
      </c>
      <c r="E10" s="2">
        <v>2828.6000000000004</v>
      </c>
      <c r="F10" s="2">
        <v>2974.4</v>
      </c>
      <c r="G10" s="2">
        <v>3257.4</v>
      </c>
      <c r="H10" s="2">
        <v>20971141</v>
      </c>
      <c r="I10" s="2">
        <v>212867</v>
      </c>
      <c r="J10" s="2">
        <v>4312294</v>
      </c>
      <c r="K10" s="2">
        <v>307454</v>
      </c>
      <c r="L10" s="2">
        <v>0</v>
      </c>
      <c r="M10" s="2">
        <v>0</v>
      </c>
      <c r="N10" s="2">
        <v>0</v>
      </c>
      <c r="O10" s="2">
        <v>777940</v>
      </c>
      <c r="P10" s="2">
        <v>512432.5</v>
      </c>
      <c r="Q10" s="2">
        <v>42346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1587754</v>
      </c>
      <c r="X10" s="2">
        <v>787020</v>
      </c>
      <c r="Y10" s="2">
        <v>125128</v>
      </c>
      <c r="Z10" s="2">
        <v>80861</v>
      </c>
      <c r="AA10" s="2">
        <v>1381138</v>
      </c>
      <c r="AB10" s="2">
        <v>30311355.5</v>
      </c>
      <c r="AC10" s="2">
        <v>0</v>
      </c>
      <c r="AD10" s="2">
        <v>163921</v>
      </c>
      <c r="AE10" s="2">
        <v>444637</v>
      </c>
      <c r="AF10" s="2">
        <v>0</v>
      </c>
      <c r="AG10" s="2">
        <v>1021175</v>
      </c>
      <c r="AH10" s="2">
        <v>224788</v>
      </c>
      <c r="AI10" s="2">
        <v>1198412</v>
      </c>
      <c r="AJ10" s="2">
        <v>2828145</v>
      </c>
    </row>
    <row r="11" spans="1:36" x14ac:dyDescent="0.25">
      <c r="A11" s="2">
        <v>15</v>
      </c>
      <c r="B11" s="2">
        <v>1</v>
      </c>
      <c r="C11" t="s">
        <v>12</v>
      </c>
      <c r="D11" s="2">
        <v>4260</v>
      </c>
      <c r="E11" s="2">
        <v>4669.4000000000005</v>
      </c>
      <c r="F11" s="2">
        <v>4255</v>
      </c>
      <c r="G11" s="2">
        <v>4664.4000000000005</v>
      </c>
      <c r="H11" s="2">
        <v>30029407</v>
      </c>
      <c r="I11" s="2">
        <v>0</v>
      </c>
      <c r="J11" s="2">
        <v>1014539</v>
      </c>
      <c r="K11" s="2">
        <v>44110</v>
      </c>
      <c r="L11" s="2">
        <v>0</v>
      </c>
      <c r="M11" s="2">
        <v>0</v>
      </c>
      <c r="N11" s="2">
        <v>402542.86532202503</v>
      </c>
      <c r="O11" s="2">
        <v>1063613</v>
      </c>
      <c r="P11" s="2">
        <v>779563.75</v>
      </c>
      <c r="Q11" s="2">
        <v>60637</v>
      </c>
      <c r="R11" s="2">
        <v>51122</v>
      </c>
      <c r="S11" s="2">
        <v>0</v>
      </c>
      <c r="T11" s="2">
        <v>0</v>
      </c>
      <c r="U11" s="2">
        <v>0</v>
      </c>
      <c r="V11" s="2">
        <v>0</v>
      </c>
      <c r="W11" s="2">
        <v>1399320</v>
      </c>
      <c r="X11" s="2">
        <v>1182220</v>
      </c>
      <c r="Y11" s="2">
        <v>197609</v>
      </c>
      <c r="Z11" s="2">
        <v>104868</v>
      </c>
      <c r="AA11" s="2">
        <v>1977706</v>
      </c>
      <c r="AB11" s="2">
        <v>37125037.615322024</v>
      </c>
      <c r="AC11" s="2">
        <v>0</v>
      </c>
      <c r="AD11" s="2">
        <v>347038</v>
      </c>
      <c r="AE11" s="2">
        <v>779563.75</v>
      </c>
      <c r="AF11" s="2">
        <v>51122</v>
      </c>
      <c r="AG11" s="2">
        <v>952101</v>
      </c>
      <c r="AH11" s="2">
        <v>426641</v>
      </c>
      <c r="AI11" s="2">
        <v>1977706</v>
      </c>
      <c r="AJ11" s="2">
        <v>4107530.75</v>
      </c>
    </row>
    <row r="12" spans="1:36" x14ac:dyDescent="0.25">
      <c r="A12" s="2">
        <v>16</v>
      </c>
      <c r="B12" s="2">
        <v>1</v>
      </c>
      <c r="C12" t="s">
        <v>13</v>
      </c>
      <c r="D12" s="2">
        <v>5743</v>
      </c>
      <c r="E12" s="2">
        <v>6258.6</v>
      </c>
      <c r="F12" s="2">
        <v>5876</v>
      </c>
      <c r="G12" s="2">
        <v>6410.8</v>
      </c>
      <c r="H12" s="2">
        <v>41272730</v>
      </c>
      <c r="I12" s="2">
        <v>0</v>
      </c>
      <c r="J12" s="2">
        <v>2504713</v>
      </c>
      <c r="K12" s="2">
        <v>292570</v>
      </c>
      <c r="L12" s="2">
        <v>0</v>
      </c>
      <c r="M12" s="2">
        <v>0</v>
      </c>
      <c r="N12" s="2">
        <v>61132.186388000009</v>
      </c>
      <c r="O12" s="2">
        <v>1448475</v>
      </c>
      <c r="P12" s="2">
        <v>989202.5</v>
      </c>
      <c r="Q12" s="2">
        <v>83340</v>
      </c>
      <c r="R12" s="2">
        <v>304962</v>
      </c>
      <c r="S12" s="2">
        <v>0</v>
      </c>
      <c r="T12" s="2">
        <v>0</v>
      </c>
      <c r="U12" s="2">
        <v>0</v>
      </c>
      <c r="V12" s="2">
        <v>0</v>
      </c>
      <c r="W12" s="2">
        <v>3166807</v>
      </c>
      <c r="X12" s="2">
        <v>1584960</v>
      </c>
      <c r="Y12" s="2">
        <v>0</v>
      </c>
      <c r="Z12" s="2">
        <v>148131</v>
      </c>
      <c r="AA12" s="2">
        <v>2718179</v>
      </c>
      <c r="AB12" s="2">
        <v>52990241.686388001</v>
      </c>
      <c r="AC12" s="2">
        <v>0</v>
      </c>
      <c r="AD12" s="2">
        <v>431036</v>
      </c>
      <c r="AE12" s="2">
        <v>989202.5</v>
      </c>
      <c r="AF12" s="2">
        <v>304962</v>
      </c>
      <c r="AG12" s="2">
        <v>2459967</v>
      </c>
      <c r="AH12" s="2">
        <v>571983</v>
      </c>
      <c r="AI12" s="2">
        <v>2718179</v>
      </c>
      <c r="AJ12" s="2">
        <v>6903346.5</v>
      </c>
    </row>
    <row r="13" spans="1:36" x14ac:dyDescent="0.25">
      <c r="A13" s="2">
        <v>22</v>
      </c>
      <c r="B13" s="2">
        <v>1</v>
      </c>
      <c r="C13" t="s">
        <v>14</v>
      </c>
      <c r="D13" s="2">
        <v>2873</v>
      </c>
      <c r="E13" s="2">
        <v>3145.3999999999996</v>
      </c>
      <c r="F13" s="2">
        <v>2993</v>
      </c>
      <c r="G13" s="2">
        <v>3276.4000000000005</v>
      </c>
      <c r="H13" s="2">
        <v>21093463</v>
      </c>
      <c r="I13" s="2">
        <v>486115</v>
      </c>
      <c r="J13" s="2">
        <v>1433624</v>
      </c>
      <c r="K13" s="2">
        <v>14384</v>
      </c>
      <c r="L13" s="2">
        <v>0</v>
      </c>
      <c r="M13" s="2">
        <v>0</v>
      </c>
      <c r="N13" s="2">
        <v>521499.10304862505</v>
      </c>
      <c r="O13" s="2">
        <v>756270</v>
      </c>
      <c r="P13" s="2">
        <v>547107.5</v>
      </c>
      <c r="Q13" s="2">
        <v>42593</v>
      </c>
      <c r="R13" s="2">
        <v>29029</v>
      </c>
      <c r="S13" s="2">
        <v>0</v>
      </c>
      <c r="T13" s="2">
        <v>0</v>
      </c>
      <c r="U13" s="2">
        <v>0</v>
      </c>
      <c r="V13" s="2">
        <v>0</v>
      </c>
      <c r="W13" s="2">
        <v>982920</v>
      </c>
      <c r="X13" s="2">
        <v>506322</v>
      </c>
      <c r="Y13" s="2">
        <v>0</v>
      </c>
      <c r="Z13" s="2">
        <v>74126</v>
      </c>
      <c r="AA13" s="2">
        <v>1389194</v>
      </c>
      <c r="AB13" s="2">
        <v>27370324.603048626</v>
      </c>
      <c r="AC13" s="2">
        <v>0</v>
      </c>
      <c r="AD13" s="2">
        <v>286156</v>
      </c>
      <c r="AE13" s="2">
        <v>547107.5</v>
      </c>
      <c r="AF13" s="2">
        <v>29029</v>
      </c>
      <c r="AG13" s="2">
        <v>587877</v>
      </c>
      <c r="AH13" s="2">
        <v>0</v>
      </c>
      <c r="AI13" s="2">
        <v>1389194</v>
      </c>
      <c r="AJ13" s="2">
        <v>2839363.5</v>
      </c>
    </row>
    <row r="14" spans="1:36" x14ac:dyDescent="0.25">
      <c r="A14" s="2">
        <v>23</v>
      </c>
      <c r="B14" s="2">
        <v>1</v>
      </c>
      <c r="C14" t="s">
        <v>15</v>
      </c>
      <c r="D14" s="2">
        <v>1093</v>
      </c>
      <c r="E14" s="2">
        <v>1198.6000000000001</v>
      </c>
      <c r="F14" s="2">
        <v>901</v>
      </c>
      <c r="G14" s="2">
        <v>988.00000000000011</v>
      </c>
      <c r="H14" s="2">
        <v>6360744</v>
      </c>
      <c r="I14" s="2">
        <v>0</v>
      </c>
      <c r="J14" s="2">
        <v>565667</v>
      </c>
      <c r="K14" s="2">
        <v>15066</v>
      </c>
      <c r="L14" s="2">
        <v>0</v>
      </c>
      <c r="M14" s="2">
        <v>0</v>
      </c>
      <c r="N14" s="2">
        <v>262881.83819700003</v>
      </c>
      <c r="O14" s="2">
        <v>222715</v>
      </c>
      <c r="P14" s="2">
        <v>163537.5</v>
      </c>
      <c r="Q14" s="2">
        <v>12844</v>
      </c>
      <c r="R14" s="2">
        <v>33552</v>
      </c>
      <c r="S14" s="2">
        <v>0</v>
      </c>
      <c r="T14" s="2">
        <v>0</v>
      </c>
      <c r="U14" s="2">
        <v>0</v>
      </c>
      <c r="V14" s="2">
        <v>0</v>
      </c>
      <c r="W14" s="2">
        <v>296400</v>
      </c>
      <c r="X14" s="2">
        <v>0</v>
      </c>
      <c r="Y14" s="2">
        <v>0</v>
      </c>
      <c r="Z14" s="2">
        <v>21854</v>
      </c>
      <c r="AA14" s="2">
        <v>418912</v>
      </c>
      <c r="AB14" s="2">
        <v>8374173.3381970003</v>
      </c>
      <c r="AC14" s="2">
        <v>0</v>
      </c>
      <c r="AD14" s="2">
        <v>88088</v>
      </c>
      <c r="AE14" s="2">
        <v>128710</v>
      </c>
      <c r="AF14" s="2">
        <v>26407</v>
      </c>
      <c r="AG14" s="2">
        <v>135195</v>
      </c>
      <c r="AH14" s="2">
        <v>0</v>
      </c>
      <c r="AI14" s="2">
        <v>329698</v>
      </c>
      <c r="AJ14" s="2">
        <v>708098</v>
      </c>
    </row>
    <row r="15" spans="1:36" x14ac:dyDescent="0.25">
      <c r="A15" s="2">
        <v>25</v>
      </c>
      <c r="B15" s="2">
        <v>1</v>
      </c>
      <c r="C15" t="s">
        <v>16</v>
      </c>
      <c r="D15" s="2">
        <v>62</v>
      </c>
      <c r="E15" s="2">
        <v>63</v>
      </c>
      <c r="F15" s="2">
        <v>62</v>
      </c>
      <c r="G15" s="2">
        <v>63</v>
      </c>
      <c r="H15" s="2">
        <v>405594</v>
      </c>
      <c r="I15" s="2">
        <v>0</v>
      </c>
      <c r="J15" s="2">
        <v>184767</v>
      </c>
      <c r="K15" s="2">
        <v>0</v>
      </c>
      <c r="L15" s="2">
        <v>32023</v>
      </c>
      <c r="M15" s="2">
        <v>144904</v>
      </c>
      <c r="N15" s="2">
        <v>9147.1761740000002</v>
      </c>
      <c r="O15" s="2">
        <v>13011</v>
      </c>
      <c r="P15" s="2">
        <v>9852.5</v>
      </c>
      <c r="Q15" s="2">
        <v>819</v>
      </c>
      <c r="R15" s="2">
        <v>12030</v>
      </c>
      <c r="S15" s="2">
        <v>0</v>
      </c>
      <c r="T15" s="2">
        <v>0</v>
      </c>
      <c r="U15" s="2">
        <v>0</v>
      </c>
      <c r="V15" s="2">
        <v>0</v>
      </c>
      <c r="W15" s="2">
        <v>18900</v>
      </c>
      <c r="X15" s="2">
        <v>0</v>
      </c>
      <c r="Y15" s="2">
        <v>0</v>
      </c>
      <c r="Z15" s="2">
        <v>3456</v>
      </c>
      <c r="AA15" s="2">
        <v>26712</v>
      </c>
      <c r="AB15" s="2">
        <v>861215.67617400002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</row>
    <row r="16" spans="1:36" x14ac:dyDescent="0.25">
      <c r="A16" s="2">
        <v>31</v>
      </c>
      <c r="B16" s="2">
        <v>1</v>
      </c>
      <c r="C16" t="s">
        <v>17</v>
      </c>
      <c r="D16" s="2">
        <v>5544.4</v>
      </c>
      <c r="E16" s="2">
        <v>6027.7999999999993</v>
      </c>
      <c r="F16" s="2">
        <v>5072.3999999999996</v>
      </c>
      <c r="G16" s="2">
        <v>5514.6</v>
      </c>
      <c r="H16" s="2">
        <v>35502995</v>
      </c>
      <c r="I16" s="2">
        <v>559800</v>
      </c>
      <c r="J16" s="2">
        <v>4079151</v>
      </c>
      <c r="K16" s="2">
        <v>14255</v>
      </c>
      <c r="L16" s="2">
        <v>0</v>
      </c>
      <c r="M16" s="2">
        <v>0</v>
      </c>
      <c r="N16" s="2">
        <v>1077462.8398956</v>
      </c>
      <c r="O16" s="2">
        <v>1217274</v>
      </c>
      <c r="P16" s="2">
        <v>865722.5</v>
      </c>
      <c r="Q16" s="2">
        <v>71690</v>
      </c>
      <c r="R16" s="2">
        <v>3584</v>
      </c>
      <c r="S16" s="2">
        <v>0</v>
      </c>
      <c r="T16" s="2">
        <v>0</v>
      </c>
      <c r="U16" s="2">
        <v>337077</v>
      </c>
      <c r="V16" s="2">
        <v>-7726</v>
      </c>
      <c r="W16" s="2">
        <v>2647008</v>
      </c>
      <c r="X16" s="2">
        <v>868741</v>
      </c>
      <c r="Y16" s="2">
        <v>22357</v>
      </c>
      <c r="Z16" s="2">
        <v>116941</v>
      </c>
      <c r="AA16" s="2">
        <v>2338190</v>
      </c>
      <c r="AB16" s="2">
        <v>48845781.339895599</v>
      </c>
      <c r="AC16" s="2">
        <v>0</v>
      </c>
      <c r="AD16" s="2">
        <v>373737</v>
      </c>
      <c r="AE16" s="2">
        <v>744540</v>
      </c>
      <c r="AF16" s="2">
        <v>3082</v>
      </c>
      <c r="AG16" s="2">
        <v>1678261</v>
      </c>
      <c r="AH16" s="2">
        <v>0</v>
      </c>
      <c r="AI16" s="2">
        <v>2010894</v>
      </c>
      <c r="AJ16" s="2">
        <v>4810514</v>
      </c>
    </row>
    <row r="17" spans="1:36" x14ac:dyDescent="0.25">
      <c r="A17" s="2">
        <v>32</v>
      </c>
      <c r="B17" s="2">
        <v>1</v>
      </c>
      <c r="C17" t="s">
        <v>18</v>
      </c>
      <c r="D17" s="2">
        <v>573.79999999999995</v>
      </c>
      <c r="E17" s="2">
        <v>628.19999999999993</v>
      </c>
      <c r="F17" s="2">
        <v>604.79999999999995</v>
      </c>
      <c r="G17" s="2">
        <v>663.4</v>
      </c>
      <c r="H17" s="2">
        <v>4270969</v>
      </c>
      <c r="I17" s="2">
        <v>0</v>
      </c>
      <c r="J17" s="2">
        <v>709785</v>
      </c>
      <c r="K17" s="2">
        <v>15546</v>
      </c>
      <c r="L17" s="2">
        <v>111500</v>
      </c>
      <c r="M17" s="2">
        <v>335316</v>
      </c>
      <c r="N17" s="2">
        <v>242481</v>
      </c>
      <c r="O17" s="2">
        <v>151387</v>
      </c>
      <c r="P17" s="2">
        <v>109408.75</v>
      </c>
      <c r="Q17" s="2">
        <v>8624</v>
      </c>
      <c r="R17" s="2">
        <v>29402</v>
      </c>
      <c r="S17" s="2">
        <v>0</v>
      </c>
      <c r="T17" s="2">
        <v>0</v>
      </c>
      <c r="U17" s="2">
        <v>0</v>
      </c>
      <c r="V17" s="2">
        <v>0</v>
      </c>
      <c r="W17" s="2">
        <v>199020</v>
      </c>
      <c r="X17" s="2">
        <v>0</v>
      </c>
      <c r="Y17" s="2">
        <v>0</v>
      </c>
      <c r="Z17" s="2">
        <v>12750</v>
      </c>
      <c r="AA17" s="2">
        <v>281282</v>
      </c>
      <c r="AB17" s="2">
        <v>6477470.75</v>
      </c>
      <c r="AC17" s="2">
        <v>0</v>
      </c>
      <c r="AD17" s="2">
        <v>35162</v>
      </c>
      <c r="AE17" s="2">
        <v>65829</v>
      </c>
      <c r="AF17" s="2">
        <v>17690</v>
      </c>
      <c r="AG17" s="2">
        <v>69398</v>
      </c>
      <c r="AH17" s="2">
        <v>0</v>
      </c>
      <c r="AI17" s="2">
        <v>169241</v>
      </c>
      <c r="AJ17" s="2">
        <v>357320</v>
      </c>
    </row>
    <row r="18" spans="1:36" x14ac:dyDescent="0.25">
      <c r="A18" s="2">
        <v>36</v>
      </c>
      <c r="B18" s="2">
        <v>1</v>
      </c>
      <c r="C18" t="s">
        <v>19</v>
      </c>
      <c r="D18" s="2">
        <v>154</v>
      </c>
      <c r="E18" s="2">
        <v>167.8</v>
      </c>
      <c r="F18" s="2">
        <v>291</v>
      </c>
      <c r="G18" s="2">
        <v>316.39999999999998</v>
      </c>
      <c r="H18" s="2">
        <v>2036983</v>
      </c>
      <c r="I18" s="2">
        <v>0</v>
      </c>
      <c r="J18" s="2">
        <v>497303</v>
      </c>
      <c r="K18" s="2">
        <v>0</v>
      </c>
      <c r="L18" s="2">
        <v>115393</v>
      </c>
      <c r="M18" s="2">
        <v>583025</v>
      </c>
      <c r="N18" s="2">
        <v>233449.19260460002</v>
      </c>
      <c r="O18" s="2">
        <v>68560</v>
      </c>
      <c r="P18" s="2">
        <v>50097.5</v>
      </c>
      <c r="Q18" s="2">
        <v>4113</v>
      </c>
      <c r="R18" s="2">
        <v>49817</v>
      </c>
      <c r="S18" s="2">
        <v>0</v>
      </c>
      <c r="T18" s="2">
        <v>0</v>
      </c>
      <c r="U18" s="2">
        <v>0</v>
      </c>
      <c r="V18" s="2">
        <v>0</v>
      </c>
      <c r="W18" s="2">
        <v>94920</v>
      </c>
      <c r="X18" s="2">
        <v>47359</v>
      </c>
      <c r="Y18" s="2">
        <v>0</v>
      </c>
      <c r="Z18" s="2">
        <v>8229</v>
      </c>
      <c r="AA18" s="2">
        <v>0</v>
      </c>
      <c r="AB18" s="2">
        <v>3741889.6926046</v>
      </c>
      <c r="AC18" s="2">
        <v>0</v>
      </c>
      <c r="AD18" s="2">
        <v>11784</v>
      </c>
      <c r="AE18" s="2">
        <v>25608</v>
      </c>
      <c r="AF18" s="2">
        <v>25465</v>
      </c>
      <c r="AG18" s="2">
        <v>28120</v>
      </c>
      <c r="AH18" s="2">
        <v>0</v>
      </c>
      <c r="AI18" s="2">
        <v>0</v>
      </c>
      <c r="AJ18" s="2">
        <v>90977</v>
      </c>
    </row>
    <row r="19" spans="1:36" x14ac:dyDescent="0.25">
      <c r="A19" s="2">
        <v>38</v>
      </c>
      <c r="B19" s="2">
        <v>1</v>
      </c>
      <c r="C19" t="s">
        <v>20</v>
      </c>
      <c r="D19" s="2">
        <v>1675</v>
      </c>
      <c r="E19" s="2">
        <v>1800</v>
      </c>
      <c r="F19" s="2">
        <v>1557</v>
      </c>
      <c r="G19" s="2">
        <v>1660.5999999999997</v>
      </c>
      <c r="H19" s="2">
        <v>10690943</v>
      </c>
      <c r="I19" s="2">
        <v>171931</v>
      </c>
      <c r="J19" s="2">
        <v>3760120</v>
      </c>
      <c r="K19" s="2">
        <v>0</v>
      </c>
      <c r="L19" s="2">
        <v>0</v>
      </c>
      <c r="M19" s="2">
        <v>136006</v>
      </c>
      <c r="N19" s="2">
        <v>566439.89640027378</v>
      </c>
      <c r="O19" s="2">
        <v>359600</v>
      </c>
      <c r="P19" s="2">
        <v>175266.25</v>
      </c>
      <c r="Q19" s="2">
        <v>21588</v>
      </c>
      <c r="R19" s="2">
        <v>341486</v>
      </c>
      <c r="S19" s="2">
        <v>0</v>
      </c>
      <c r="T19" s="2">
        <v>0</v>
      </c>
      <c r="U19" s="2">
        <v>0</v>
      </c>
      <c r="V19" s="2">
        <v>-7726</v>
      </c>
      <c r="W19" s="2">
        <v>1924669</v>
      </c>
      <c r="X19" s="2">
        <v>0</v>
      </c>
      <c r="Y19" s="2">
        <v>1082</v>
      </c>
      <c r="Z19" s="2">
        <v>55654</v>
      </c>
      <c r="AA19" s="2">
        <v>704094</v>
      </c>
      <c r="AB19" s="2">
        <v>18901153.146400273</v>
      </c>
      <c r="AC19" s="2">
        <v>0</v>
      </c>
      <c r="AD19" s="2">
        <v>142</v>
      </c>
      <c r="AE19" s="2">
        <v>164</v>
      </c>
      <c r="AF19" s="2">
        <v>319</v>
      </c>
      <c r="AG19" s="2">
        <v>2069</v>
      </c>
      <c r="AH19" s="2">
        <v>0</v>
      </c>
      <c r="AI19" s="2">
        <v>657</v>
      </c>
      <c r="AJ19" s="2">
        <v>3351</v>
      </c>
    </row>
    <row r="20" spans="1:36" x14ac:dyDescent="0.25">
      <c r="A20" s="2">
        <v>47</v>
      </c>
      <c r="B20" s="2">
        <v>1</v>
      </c>
      <c r="C20" t="s">
        <v>21</v>
      </c>
      <c r="D20" s="2">
        <v>4067</v>
      </c>
      <c r="E20" s="2">
        <v>4433.2</v>
      </c>
      <c r="F20" s="2">
        <v>4408</v>
      </c>
      <c r="G20" s="2">
        <v>4796</v>
      </c>
      <c r="H20" s="2">
        <v>30876648</v>
      </c>
      <c r="I20" s="2">
        <v>0</v>
      </c>
      <c r="J20" s="2">
        <v>1499860</v>
      </c>
      <c r="K20" s="2">
        <v>28968</v>
      </c>
      <c r="L20" s="2">
        <v>0</v>
      </c>
      <c r="M20" s="2">
        <v>0</v>
      </c>
      <c r="N20" s="2">
        <v>384986</v>
      </c>
      <c r="O20" s="2">
        <v>1058268</v>
      </c>
      <c r="P20" s="2">
        <v>801342.5</v>
      </c>
      <c r="Q20" s="2">
        <v>62348</v>
      </c>
      <c r="R20" s="2">
        <v>34148</v>
      </c>
      <c r="S20" s="2">
        <v>0</v>
      </c>
      <c r="T20" s="2">
        <v>0</v>
      </c>
      <c r="U20" s="2">
        <v>0</v>
      </c>
      <c r="V20" s="2">
        <v>0</v>
      </c>
      <c r="W20" s="2">
        <v>1438800</v>
      </c>
      <c r="X20" s="2">
        <v>0</v>
      </c>
      <c r="Y20" s="2">
        <v>37863</v>
      </c>
      <c r="Z20" s="2">
        <v>161209</v>
      </c>
      <c r="AA20" s="2">
        <v>2033504</v>
      </c>
      <c r="AB20" s="2">
        <v>38417944.5</v>
      </c>
      <c r="AC20" s="2">
        <v>0</v>
      </c>
      <c r="AD20" s="2">
        <v>188715</v>
      </c>
      <c r="AE20" s="2">
        <v>559041</v>
      </c>
      <c r="AF20" s="2">
        <v>23823</v>
      </c>
      <c r="AG20" s="2">
        <v>581719</v>
      </c>
      <c r="AH20" s="2">
        <v>0</v>
      </c>
      <c r="AI20" s="2">
        <v>1418635</v>
      </c>
      <c r="AJ20" s="2">
        <v>2771933</v>
      </c>
    </row>
    <row r="21" spans="1:36" x14ac:dyDescent="0.25">
      <c r="A21" s="2">
        <v>51</v>
      </c>
      <c r="B21" s="2">
        <v>1</v>
      </c>
      <c r="C21" t="s">
        <v>22</v>
      </c>
      <c r="D21" s="2">
        <v>1658</v>
      </c>
      <c r="E21" s="2">
        <v>1825.2</v>
      </c>
      <c r="F21" s="2">
        <v>1910</v>
      </c>
      <c r="G21" s="2">
        <v>2093.6000000000004</v>
      </c>
      <c r="H21" s="2">
        <v>13478597</v>
      </c>
      <c r="I21" s="2">
        <v>0</v>
      </c>
      <c r="J21" s="2">
        <v>497359</v>
      </c>
      <c r="K21" s="2">
        <v>0</v>
      </c>
      <c r="L21" s="2">
        <v>0</v>
      </c>
      <c r="M21" s="2">
        <v>0</v>
      </c>
      <c r="N21" s="2">
        <v>345408</v>
      </c>
      <c r="O21" s="2">
        <v>451492</v>
      </c>
      <c r="P21" s="2">
        <v>349530</v>
      </c>
      <c r="Q21" s="2">
        <v>27217</v>
      </c>
      <c r="R21" s="2">
        <v>19722</v>
      </c>
      <c r="S21" s="2">
        <v>0</v>
      </c>
      <c r="T21" s="2">
        <v>0</v>
      </c>
      <c r="U21" s="2">
        <v>0</v>
      </c>
      <c r="V21" s="2">
        <v>0</v>
      </c>
      <c r="W21" s="2">
        <v>628080</v>
      </c>
      <c r="X21" s="2">
        <v>0</v>
      </c>
      <c r="Y21" s="2">
        <v>27766</v>
      </c>
      <c r="Z21" s="2">
        <v>39421</v>
      </c>
      <c r="AA21" s="2">
        <v>887686</v>
      </c>
      <c r="AB21" s="2">
        <v>16752278</v>
      </c>
      <c r="AC21" s="2">
        <v>0</v>
      </c>
      <c r="AD21" s="2">
        <v>72369</v>
      </c>
      <c r="AE21" s="2">
        <v>200969</v>
      </c>
      <c r="AF21" s="2">
        <v>11340</v>
      </c>
      <c r="AG21" s="2">
        <v>209289</v>
      </c>
      <c r="AH21" s="2">
        <v>0</v>
      </c>
      <c r="AI21" s="2">
        <v>510392</v>
      </c>
      <c r="AJ21" s="2">
        <v>1004359</v>
      </c>
    </row>
    <row r="22" spans="1:36" x14ac:dyDescent="0.25">
      <c r="A22" s="2">
        <v>75</v>
      </c>
      <c r="B22" s="2">
        <v>1</v>
      </c>
      <c r="C22" t="s">
        <v>23</v>
      </c>
      <c r="D22" s="2">
        <v>370</v>
      </c>
      <c r="E22" s="2">
        <v>407.40000000000003</v>
      </c>
      <c r="F22" s="2">
        <v>664</v>
      </c>
      <c r="G22" s="2">
        <v>728.19999999999993</v>
      </c>
      <c r="H22" s="2">
        <v>4688152</v>
      </c>
      <c r="I22" s="2">
        <v>0</v>
      </c>
      <c r="J22" s="2">
        <v>53694</v>
      </c>
      <c r="K22" s="2">
        <v>0</v>
      </c>
      <c r="L22" s="2">
        <v>95651</v>
      </c>
      <c r="M22" s="2">
        <v>0</v>
      </c>
      <c r="N22" s="2">
        <v>130664</v>
      </c>
      <c r="O22" s="2">
        <v>161611</v>
      </c>
      <c r="P22" s="2">
        <v>121737.5</v>
      </c>
      <c r="Q22" s="2">
        <v>9467</v>
      </c>
      <c r="R22" s="2">
        <v>4056</v>
      </c>
      <c r="S22" s="2">
        <v>0</v>
      </c>
      <c r="T22" s="2">
        <v>0</v>
      </c>
      <c r="U22" s="2">
        <v>0</v>
      </c>
      <c r="V22" s="2">
        <v>0</v>
      </c>
      <c r="W22" s="2">
        <v>218460</v>
      </c>
      <c r="X22" s="2">
        <v>0</v>
      </c>
      <c r="Y22" s="2">
        <v>2885</v>
      </c>
      <c r="Z22" s="2">
        <v>14554</v>
      </c>
      <c r="AA22" s="2">
        <v>308757</v>
      </c>
      <c r="AB22" s="2">
        <v>5809688.5</v>
      </c>
      <c r="AC22" s="2">
        <v>0</v>
      </c>
      <c r="AD22" s="2">
        <v>45436</v>
      </c>
      <c r="AE22" s="2">
        <v>121737.5</v>
      </c>
      <c r="AF22" s="2">
        <v>4056</v>
      </c>
      <c r="AG22" s="2">
        <v>135737</v>
      </c>
      <c r="AH22" s="2">
        <v>0</v>
      </c>
      <c r="AI22" s="2">
        <v>308757</v>
      </c>
      <c r="AJ22" s="2">
        <v>615723.5</v>
      </c>
    </row>
    <row r="23" spans="1:36" x14ac:dyDescent="0.25">
      <c r="A23" s="2">
        <v>77</v>
      </c>
      <c r="B23" s="2">
        <v>1</v>
      </c>
      <c r="C23" t="s">
        <v>24</v>
      </c>
      <c r="D23" s="2">
        <v>8689.8000000000011</v>
      </c>
      <c r="E23" s="2">
        <v>9429</v>
      </c>
      <c r="F23" s="2">
        <v>8778.8000000000011</v>
      </c>
      <c r="G23" s="2">
        <v>9546</v>
      </c>
      <c r="H23" s="2">
        <v>61457148</v>
      </c>
      <c r="I23" s="2">
        <v>767550</v>
      </c>
      <c r="J23" s="2">
        <v>3838674</v>
      </c>
      <c r="K23" s="2">
        <v>345292</v>
      </c>
      <c r="L23" s="2">
        <v>0</v>
      </c>
      <c r="M23" s="2">
        <v>0</v>
      </c>
      <c r="N23" s="2">
        <v>424486</v>
      </c>
      <c r="O23" s="2">
        <v>2194451</v>
      </c>
      <c r="P23" s="2">
        <v>1338425</v>
      </c>
      <c r="Q23" s="2">
        <v>124098</v>
      </c>
      <c r="R23" s="2">
        <v>265283</v>
      </c>
      <c r="S23" s="2">
        <v>0</v>
      </c>
      <c r="T23" s="2">
        <v>0</v>
      </c>
      <c r="U23" s="2">
        <v>29720</v>
      </c>
      <c r="V23" s="2">
        <v>-20602</v>
      </c>
      <c r="W23" s="2">
        <v>7075495</v>
      </c>
      <c r="X23" s="2">
        <v>0</v>
      </c>
      <c r="Y23" s="2">
        <v>0</v>
      </c>
      <c r="Z23" s="2">
        <v>207220</v>
      </c>
      <c r="AA23" s="2">
        <v>4047504</v>
      </c>
      <c r="AB23" s="2">
        <v>82094744</v>
      </c>
      <c r="AC23" s="2">
        <v>0</v>
      </c>
      <c r="AD23" s="2">
        <v>755196</v>
      </c>
      <c r="AE23" s="2">
        <v>1338425</v>
      </c>
      <c r="AF23" s="2">
        <v>265283</v>
      </c>
      <c r="AG23" s="2">
        <v>6120544</v>
      </c>
      <c r="AH23" s="2">
        <v>0</v>
      </c>
      <c r="AI23" s="2">
        <v>4047504</v>
      </c>
      <c r="AJ23" s="2">
        <v>12526952</v>
      </c>
    </row>
    <row r="24" spans="1:36" x14ac:dyDescent="0.25">
      <c r="A24" s="2">
        <v>81</v>
      </c>
      <c r="B24" s="2">
        <v>1</v>
      </c>
      <c r="C24" t="s">
        <v>25</v>
      </c>
      <c r="D24" s="2">
        <v>160</v>
      </c>
      <c r="E24" s="2">
        <v>177</v>
      </c>
      <c r="F24" s="2">
        <v>135</v>
      </c>
      <c r="G24" s="2">
        <v>150.6</v>
      </c>
      <c r="H24" s="2">
        <v>969563</v>
      </c>
      <c r="I24" s="2">
        <v>0</v>
      </c>
      <c r="J24" s="2">
        <v>86057</v>
      </c>
      <c r="K24" s="2">
        <v>19080</v>
      </c>
      <c r="L24" s="2">
        <v>69074</v>
      </c>
      <c r="M24" s="2">
        <v>0</v>
      </c>
      <c r="N24" s="2">
        <v>55722</v>
      </c>
      <c r="O24" s="2">
        <v>34853</v>
      </c>
      <c r="P24" s="2">
        <v>14570</v>
      </c>
      <c r="Q24" s="2">
        <v>1958</v>
      </c>
      <c r="R24" s="2">
        <v>15068</v>
      </c>
      <c r="S24" s="2">
        <v>0</v>
      </c>
      <c r="T24" s="2">
        <v>0</v>
      </c>
      <c r="U24" s="2">
        <v>0</v>
      </c>
      <c r="V24" s="2">
        <v>0</v>
      </c>
      <c r="W24" s="2">
        <v>213215</v>
      </c>
      <c r="X24" s="2">
        <v>0</v>
      </c>
      <c r="Y24" s="2">
        <v>24160</v>
      </c>
      <c r="Z24" s="2">
        <v>4167</v>
      </c>
      <c r="AA24" s="2">
        <v>63854</v>
      </c>
      <c r="AB24" s="2">
        <v>1571341</v>
      </c>
      <c r="AC24" s="2">
        <v>0</v>
      </c>
      <c r="AD24" s="2">
        <v>34853</v>
      </c>
      <c r="AE24" s="2">
        <v>7178</v>
      </c>
      <c r="AF24" s="2">
        <v>7423</v>
      </c>
      <c r="AG24" s="2">
        <v>113220.52</v>
      </c>
      <c r="AH24" s="2">
        <v>0</v>
      </c>
      <c r="AI24" s="2">
        <v>31458</v>
      </c>
      <c r="AJ24" s="2">
        <v>194132.52000000002</v>
      </c>
    </row>
    <row r="25" spans="1:36" x14ac:dyDescent="0.25">
      <c r="A25" s="2">
        <v>84</v>
      </c>
      <c r="B25" s="2">
        <v>1</v>
      </c>
      <c r="C25" t="s">
        <v>26</v>
      </c>
      <c r="D25" s="2">
        <v>603.6</v>
      </c>
      <c r="E25" s="2">
        <v>653.6</v>
      </c>
      <c r="F25" s="2">
        <v>600.6</v>
      </c>
      <c r="G25" s="2">
        <v>650.6</v>
      </c>
      <c r="H25" s="2">
        <v>4188563</v>
      </c>
      <c r="I25" s="2">
        <v>27632</v>
      </c>
      <c r="J25" s="2">
        <v>451167</v>
      </c>
      <c r="K25" s="2">
        <v>34326</v>
      </c>
      <c r="L25" s="2">
        <v>114068</v>
      </c>
      <c r="M25" s="2">
        <v>69391</v>
      </c>
      <c r="N25" s="2">
        <v>159996</v>
      </c>
      <c r="O25" s="2">
        <v>151955</v>
      </c>
      <c r="P25" s="2">
        <v>108560</v>
      </c>
      <c r="Q25" s="2">
        <v>8458</v>
      </c>
      <c r="R25" s="2">
        <v>7150</v>
      </c>
      <c r="S25" s="2">
        <v>0</v>
      </c>
      <c r="T25" s="2">
        <v>0</v>
      </c>
      <c r="U25" s="2">
        <v>0</v>
      </c>
      <c r="V25" s="2">
        <v>0</v>
      </c>
      <c r="W25" s="2">
        <v>195180</v>
      </c>
      <c r="X25" s="2">
        <v>0</v>
      </c>
      <c r="Y25" s="2">
        <v>0</v>
      </c>
      <c r="Z25" s="2">
        <v>13032</v>
      </c>
      <c r="AA25" s="2">
        <v>275854</v>
      </c>
      <c r="AB25" s="2">
        <v>5805332</v>
      </c>
      <c r="AC25" s="2">
        <v>0</v>
      </c>
      <c r="AD25" s="2">
        <v>99262</v>
      </c>
      <c r="AE25" s="2">
        <v>92425</v>
      </c>
      <c r="AF25" s="2">
        <v>6087</v>
      </c>
      <c r="AG25" s="2">
        <v>96304</v>
      </c>
      <c r="AH25" s="2">
        <v>0</v>
      </c>
      <c r="AI25" s="2">
        <v>234855</v>
      </c>
      <c r="AJ25" s="2">
        <v>528933</v>
      </c>
    </row>
    <row r="26" spans="1:36" x14ac:dyDescent="0.25">
      <c r="A26" s="2">
        <v>85</v>
      </c>
      <c r="B26" s="2">
        <v>1</v>
      </c>
      <c r="C26" t="s">
        <v>27</v>
      </c>
      <c r="D26" s="2">
        <v>434</v>
      </c>
      <c r="E26" s="2">
        <v>474.2</v>
      </c>
      <c r="F26" s="2">
        <v>550</v>
      </c>
      <c r="G26" s="2">
        <v>602.4</v>
      </c>
      <c r="H26" s="2">
        <v>3878251</v>
      </c>
      <c r="I26" s="2">
        <v>0</v>
      </c>
      <c r="J26" s="2">
        <v>337508</v>
      </c>
      <c r="K26" s="2">
        <v>15692</v>
      </c>
      <c r="L26" s="2">
        <v>122070</v>
      </c>
      <c r="M26" s="2">
        <v>0</v>
      </c>
      <c r="N26" s="2">
        <v>146864</v>
      </c>
      <c r="O26" s="2">
        <v>135655</v>
      </c>
      <c r="P26" s="2">
        <v>100451.25</v>
      </c>
      <c r="Q26" s="2">
        <v>7831</v>
      </c>
      <c r="R26" s="2">
        <v>7753</v>
      </c>
      <c r="S26" s="2">
        <v>0</v>
      </c>
      <c r="T26" s="2">
        <v>0</v>
      </c>
      <c r="U26" s="2">
        <v>0</v>
      </c>
      <c r="V26" s="2">
        <v>0</v>
      </c>
      <c r="W26" s="2">
        <v>180720</v>
      </c>
      <c r="X26" s="2">
        <v>0</v>
      </c>
      <c r="Y26" s="2">
        <v>18391</v>
      </c>
      <c r="Z26" s="2">
        <v>12756</v>
      </c>
      <c r="AA26" s="2">
        <v>245839</v>
      </c>
      <c r="AB26" s="2">
        <v>5209781.25</v>
      </c>
      <c r="AC26" s="2">
        <v>0</v>
      </c>
      <c r="AD26" s="2">
        <v>67673</v>
      </c>
      <c r="AE26" s="2">
        <v>63853</v>
      </c>
      <c r="AF26" s="2">
        <v>4928</v>
      </c>
      <c r="AG26" s="2">
        <v>66577</v>
      </c>
      <c r="AH26" s="2">
        <v>0</v>
      </c>
      <c r="AI26" s="2">
        <v>156271</v>
      </c>
      <c r="AJ26" s="2">
        <v>359302</v>
      </c>
    </row>
    <row r="27" spans="1:36" x14ac:dyDescent="0.25">
      <c r="A27" s="2">
        <v>88</v>
      </c>
      <c r="B27" s="2">
        <v>1</v>
      </c>
      <c r="C27" t="s">
        <v>28</v>
      </c>
      <c r="D27" s="2">
        <v>2210</v>
      </c>
      <c r="E27" s="2">
        <v>2416</v>
      </c>
      <c r="F27" s="2">
        <v>2122</v>
      </c>
      <c r="G27" s="2">
        <v>2319.6000000000004</v>
      </c>
      <c r="H27" s="2">
        <v>14933585</v>
      </c>
      <c r="I27" s="2">
        <v>88012</v>
      </c>
      <c r="J27" s="2">
        <v>521491</v>
      </c>
      <c r="K27" s="2">
        <v>14502</v>
      </c>
      <c r="L27" s="2">
        <v>0</v>
      </c>
      <c r="M27" s="2">
        <v>0</v>
      </c>
      <c r="N27" s="2">
        <v>376756.52891360002</v>
      </c>
      <c r="O27" s="2">
        <v>520482</v>
      </c>
      <c r="P27" s="2">
        <v>286371.25</v>
      </c>
      <c r="Q27" s="2">
        <v>30155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2451446</v>
      </c>
      <c r="X27" s="2">
        <v>0</v>
      </c>
      <c r="Y27" s="2">
        <v>11539</v>
      </c>
      <c r="Z27" s="2">
        <v>44426</v>
      </c>
      <c r="AA27" s="2">
        <v>983510</v>
      </c>
      <c r="AB27" s="2">
        <v>20262275.778913602</v>
      </c>
      <c r="AC27" s="2">
        <v>0</v>
      </c>
      <c r="AD27" s="2">
        <v>218852</v>
      </c>
      <c r="AE27" s="2">
        <v>286371.25</v>
      </c>
      <c r="AF27" s="2">
        <v>0</v>
      </c>
      <c r="AG27" s="2">
        <v>2171616</v>
      </c>
      <c r="AH27" s="2">
        <v>0</v>
      </c>
      <c r="AI27" s="2">
        <v>983510</v>
      </c>
      <c r="AJ27" s="2">
        <v>3660349.25</v>
      </c>
    </row>
    <row r="28" spans="1:36" x14ac:dyDescent="0.25">
      <c r="A28" s="2">
        <v>91</v>
      </c>
      <c r="B28" s="2">
        <v>1</v>
      </c>
      <c r="C28" t="s">
        <v>29</v>
      </c>
      <c r="D28" s="2">
        <v>684</v>
      </c>
      <c r="E28" s="2">
        <v>754.39999999999986</v>
      </c>
      <c r="F28" s="2">
        <v>694</v>
      </c>
      <c r="G28" s="2">
        <v>762.59999999999991</v>
      </c>
      <c r="H28" s="2">
        <v>4909619</v>
      </c>
      <c r="I28" s="2">
        <v>0</v>
      </c>
      <c r="J28" s="2">
        <v>229447</v>
      </c>
      <c r="K28" s="2">
        <v>0</v>
      </c>
      <c r="L28" s="2">
        <v>85304</v>
      </c>
      <c r="M28" s="2">
        <v>0</v>
      </c>
      <c r="N28" s="2">
        <v>183581.081454375</v>
      </c>
      <c r="O28" s="2">
        <v>172770</v>
      </c>
      <c r="P28" s="2">
        <v>126997.5</v>
      </c>
      <c r="Q28" s="2">
        <v>9914</v>
      </c>
      <c r="R28" s="2">
        <v>12674</v>
      </c>
      <c r="S28" s="2">
        <v>0</v>
      </c>
      <c r="T28" s="2">
        <v>0</v>
      </c>
      <c r="U28" s="2">
        <v>0</v>
      </c>
      <c r="V28" s="2">
        <v>0</v>
      </c>
      <c r="W28" s="2">
        <v>228780</v>
      </c>
      <c r="X28" s="2">
        <v>0</v>
      </c>
      <c r="Y28" s="2">
        <v>26684</v>
      </c>
      <c r="Z28" s="2">
        <v>17547</v>
      </c>
      <c r="AA28" s="2">
        <v>323342</v>
      </c>
      <c r="AB28" s="2">
        <v>6326659.5814543748</v>
      </c>
      <c r="AC28" s="2">
        <v>0</v>
      </c>
      <c r="AD28" s="2">
        <v>32461</v>
      </c>
      <c r="AE28" s="2">
        <v>73049</v>
      </c>
      <c r="AF28" s="2">
        <v>7290</v>
      </c>
      <c r="AG28" s="2">
        <v>76265</v>
      </c>
      <c r="AH28" s="2">
        <v>0</v>
      </c>
      <c r="AI28" s="2">
        <v>185986</v>
      </c>
      <c r="AJ28" s="2">
        <v>375051</v>
      </c>
    </row>
    <row r="29" spans="1:36" x14ac:dyDescent="0.25">
      <c r="A29" s="2">
        <v>93</v>
      </c>
      <c r="B29" s="2">
        <v>1</v>
      </c>
      <c r="C29" t="s">
        <v>30</v>
      </c>
      <c r="D29" s="2">
        <v>624</v>
      </c>
      <c r="E29" s="2">
        <v>685.6</v>
      </c>
      <c r="F29" s="2">
        <v>421</v>
      </c>
      <c r="G29" s="2">
        <v>463</v>
      </c>
      <c r="H29" s="2">
        <v>2980794</v>
      </c>
      <c r="I29" s="2">
        <v>0</v>
      </c>
      <c r="J29" s="2">
        <v>188854</v>
      </c>
      <c r="K29" s="2">
        <v>0</v>
      </c>
      <c r="L29" s="2">
        <v>130396</v>
      </c>
      <c r="M29" s="2">
        <v>0</v>
      </c>
      <c r="N29" s="2">
        <v>93630.868652624995</v>
      </c>
      <c r="O29" s="2">
        <v>112278</v>
      </c>
      <c r="P29" s="2">
        <v>55595</v>
      </c>
      <c r="Q29" s="2">
        <v>6019</v>
      </c>
      <c r="R29" s="2">
        <v>940</v>
      </c>
      <c r="S29" s="2">
        <v>0</v>
      </c>
      <c r="T29" s="2">
        <v>0</v>
      </c>
      <c r="U29" s="2">
        <v>0</v>
      </c>
      <c r="V29" s="2">
        <v>0</v>
      </c>
      <c r="W29" s="2">
        <v>515282</v>
      </c>
      <c r="X29" s="2">
        <v>0</v>
      </c>
      <c r="Y29" s="2">
        <v>6491</v>
      </c>
      <c r="Z29" s="2">
        <v>9599</v>
      </c>
      <c r="AA29" s="2">
        <v>196312</v>
      </c>
      <c r="AB29" s="2">
        <v>4296190.868652625</v>
      </c>
      <c r="AC29" s="2">
        <v>0</v>
      </c>
      <c r="AD29" s="2">
        <v>53609</v>
      </c>
      <c r="AE29" s="2">
        <v>55595</v>
      </c>
      <c r="AF29" s="2">
        <v>940</v>
      </c>
      <c r="AG29" s="2">
        <v>459584</v>
      </c>
      <c r="AH29" s="2">
        <v>0</v>
      </c>
      <c r="AI29" s="2">
        <v>196312</v>
      </c>
      <c r="AJ29" s="2">
        <v>766040</v>
      </c>
    </row>
    <row r="30" spans="1:36" x14ac:dyDescent="0.25">
      <c r="A30" s="2">
        <v>94</v>
      </c>
      <c r="B30" s="2">
        <v>1</v>
      </c>
      <c r="C30" t="s">
        <v>31</v>
      </c>
      <c r="D30" s="2">
        <v>2555</v>
      </c>
      <c r="E30" s="2">
        <v>2770.9</v>
      </c>
      <c r="F30" s="2">
        <v>2803</v>
      </c>
      <c r="G30" s="2">
        <v>3035.5</v>
      </c>
      <c r="H30" s="2">
        <v>19542549</v>
      </c>
      <c r="I30" s="2">
        <v>52193</v>
      </c>
      <c r="J30" s="2">
        <v>2258525</v>
      </c>
      <c r="K30" s="2">
        <v>14399</v>
      </c>
      <c r="L30" s="2">
        <v>0</v>
      </c>
      <c r="M30" s="2">
        <v>0</v>
      </c>
      <c r="N30" s="2">
        <v>261775</v>
      </c>
      <c r="O30" s="2">
        <v>673848</v>
      </c>
      <c r="P30" s="2">
        <v>508167.5</v>
      </c>
      <c r="Q30" s="2">
        <v>39462</v>
      </c>
      <c r="R30" s="2">
        <v>4796</v>
      </c>
      <c r="S30" s="2">
        <v>0</v>
      </c>
      <c r="T30" s="2">
        <v>0</v>
      </c>
      <c r="U30" s="2">
        <v>0</v>
      </c>
      <c r="V30" s="2">
        <v>0</v>
      </c>
      <c r="W30" s="2">
        <v>910650</v>
      </c>
      <c r="X30" s="2">
        <v>0</v>
      </c>
      <c r="Y30" s="2">
        <v>0</v>
      </c>
      <c r="Z30" s="2">
        <v>63729</v>
      </c>
      <c r="AA30" s="2">
        <v>1287052</v>
      </c>
      <c r="AB30" s="2">
        <v>25617145.5</v>
      </c>
      <c r="AC30" s="2">
        <v>0</v>
      </c>
      <c r="AD30" s="2">
        <v>108809</v>
      </c>
      <c r="AE30" s="2">
        <v>333565</v>
      </c>
      <c r="AF30" s="2">
        <v>3148</v>
      </c>
      <c r="AG30" s="2">
        <v>346428</v>
      </c>
      <c r="AH30" s="2">
        <v>0</v>
      </c>
      <c r="AI30" s="2">
        <v>844830</v>
      </c>
      <c r="AJ30" s="2">
        <v>1636780</v>
      </c>
    </row>
    <row r="31" spans="1:36" x14ac:dyDescent="0.25">
      <c r="A31" s="2">
        <v>95</v>
      </c>
      <c r="B31" s="2">
        <v>1</v>
      </c>
      <c r="C31" t="s">
        <v>32</v>
      </c>
      <c r="D31" s="2">
        <v>238</v>
      </c>
      <c r="E31" s="2">
        <v>262.2</v>
      </c>
      <c r="F31" s="2">
        <v>293</v>
      </c>
      <c r="G31" s="2">
        <v>323.8</v>
      </c>
      <c r="H31" s="2">
        <v>2084624</v>
      </c>
      <c r="I31" s="2">
        <v>0</v>
      </c>
      <c r="J31" s="2">
        <v>139415</v>
      </c>
      <c r="K31" s="2">
        <v>0</v>
      </c>
      <c r="L31" s="2">
        <v>116734</v>
      </c>
      <c r="M31" s="2">
        <v>428360</v>
      </c>
      <c r="N31" s="2">
        <v>128258</v>
      </c>
      <c r="O31" s="2">
        <v>71696</v>
      </c>
      <c r="P31" s="2">
        <v>53582.5</v>
      </c>
      <c r="Q31" s="2">
        <v>4209</v>
      </c>
      <c r="R31" s="2">
        <v>11233</v>
      </c>
      <c r="S31" s="2">
        <v>0</v>
      </c>
      <c r="T31" s="2">
        <v>0</v>
      </c>
      <c r="U31" s="2">
        <v>0</v>
      </c>
      <c r="V31" s="2">
        <v>0</v>
      </c>
      <c r="W31" s="2">
        <v>97140</v>
      </c>
      <c r="X31" s="2">
        <v>0</v>
      </c>
      <c r="Y31" s="2">
        <v>47239</v>
      </c>
      <c r="Z31" s="2">
        <v>6342</v>
      </c>
      <c r="AA31" s="2">
        <v>137291</v>
      </c>
      <c r="AB31" s="2">
        <v>3326123.5</v>
      </c>
      <c r="AC31" s="2">
        <v>0</v>
      </c>
      <c r="AD31" s="2">
        <v>19427</v>
      </c>
      <c r="AE31" s="2">
        <v>44466</v>
      </c>
      <c r="AF31" s="2">
        <v>9322</v>
      </c>
      <c r="AG31" s="2">
        <v>46719</v>
      </c>
      <c r="AH31" s="2">
        <v>0</v>
      </c>
      <c r="AI31" s="2">
        <v>113932</v>
      </c>
      <c r="AJ31" s="2">
        <v>233866</v>
      </c>
    </row>
    <row r="32" spans="1:36" x14ac:dyDescent="0.25">
      <c r="A32" s="2">
        <v>97</v>
      </c>
      <c r="B32" s="2">
        <v>1</v>
      </c>
      <c r="C32" t="s">
        <v>33</v>
      </c>
      <c r="D32" s="2">
        <v>553</v>
      </c>
      <c r="E32" s="2">
        <v>608.59999999999991</v>
      </c>
      <c r="F32" s="2">
        <v>634</v>
      </c>
      <c r="G32" s="2">
        <v>694.6</v>
      </c>
      <c r="H32" s="2">
        <v>4471835</v>
      </c>
      <c r="I32" s="2">
        <v>0</v>
      </c>
      <c r="J32" s="2">
        <v>206043</v>
      </c>
      <c r="K32" s="2">
        <v>15476</v>
      </c>
      <c r="L32" s="2">
        <v>104463</v>
      </c>
      <c r="M32" s="2">
        <v>0</v>
      </c>
      <c r="N32" s="2">
        <v>152107</v>
      </c>
      <c r="O32" s="2">
        <v>132099</v>
      </c>
      <c r="P32" s="2">
        <v>109683.75</v>
      </c>
      <c r="Q32" s="2">
        <v>9030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322864</v>
      </c>
      <c r="X32" s="2">
        <v>0</v>
      </c>
      <c r="Y32" s="2">
        <v>32454</v>
      </c>
      <c r="Z32" s="2">
        <v>14297</v>
      </c>
      <c r="AA32" s="2">
        <v>0</v>
      </c>
      <c r="AB32" s="2">
        <v>5570351.75</v>
      </c>
      <c r="AC32" s="2">
        <v>0</v>
      </c>
      <c r="AD32" s="2">
        <v>40258</v>
      </c>
      <c r="AE32" s="2">
        <v>100646</v>
      </c>
      <c r="AF32" s="2">
        <v>0</v>
      </c>
      <c r="AG32" s="2">
        <v>215865</v>
      </c>
      <c r="AH32" s="2">
        <v>0</v>
      </c>
      <c r="AI32" s="2">
        <v>0</v>
      </c>
      <c r="AJ32" s="2">
        <v>356769</v>
      </c>
    </row>
    <row r="33" spans="1:36" x14ac:dyDescent="0.25">
      <c r="A33" s="2">
        <v>99</v>
      </c>
      <c r="B33" s="2">
        <v>1</v>
      </c>
      <c r="C33" t="s">
        <v>34</v>
      </c>
      <c r="D33" s="2">
        <v>1029</v>
      </c>
      <c r="E33" s="2">
        <v>1123.3999999999999</v>
      </c>
      <c r="F33" s="2">
        <v>1246</v>
      </c>
      <c r="G33" s="2">
        <v>1362.4</v>
      </c>
      <c r="H33" s="2">
        <v>8771131</v>
      </c>
      <c r="I33" s="2">
        <v>0</v>
      </c>
      <c r="J33" s="2">
        <v>42328</v>
      </c>
      <c r="K33" s="2">
        <v>14787</v>
      </c>
      <c r="L33" s="2">
        <v>0</v>
      </c>
      <c r="M33" s="2">
        <v>0</v>
      </c>
      <c r="N33" s="2">
        <v>122815</v>
      </c>
      <c r="O33" s="2">
        <v>310022</v>
      </c>
      <c r="P33" s="2">
        <v>227955</v>
      </c>
      <c r="Q33" s="2">
        <v>17711</v>
      </c>
      <c r="R33" s="2">
        <v>4237</v>
      </c>
      <c r="S33" s="2">
        <v>0</v>
      </c>
      <c r="T33" s="2">
        <v>0</v>
      </c>
      <c r="U33" s="2">
        <v>0</v>
      </c>
      <c r="V33" s="2">
        <v>0</v>
      </c>
      <c r="W33" s="2">
        <v>408720</v>
      </c>
      <c r="X33" s="2">
        <v>0</v>
      </c>
      <c r="Y33" s="2">
        <v>0</v>
      </c>
      <c r="Z33" s="2">
        <v>25566</v>
      </c>
      <c r="AA33" s="2">
        <v>577658</v>
      </c>
      <c r="AB33" s="2">
        <v>10522930</v>
      </c>
      <c r="AC33" s="2">
        <v>0</v>
      </c>
      <c r="AD33" s="2">
        <v>57860</v>
      </c>
      <c r="AE33" s="2">
        <v>192667</v>
      </c>
      <c r="AF33" s="2">
        <v>3581</v>
      </c>
      <c r="AG33" s="2">
        <v>200203</v>
      </c>
      <c r="AH33" s="2">
        <v>0</v>
      </c>
      <c r="AI33" s="2">
        <v>488235</v>
      </c>
      <c r="AJ33" s="2">
        <v>942546</v>
      </c>
    </row>
    <row r="34" spans="1:36" x14ac:dyDescent="0.25">
      <c r="A34" s="2">
        <v>100</v>
      </c>
      <c r="B34" s="2">
        <v>1</v>
      </c>
      <c r="C34" t="s">
        <v>35</v>
      </c>
      <c r="D34" s="2">
        <v>254</v>
      </c>
      <c r="E34" s="2">
        <v>278.40000000000003</v>
      </c>
      <c r="F34" s="2">
        <v>368</v>
      </c>
      <c r="G34" s="2">
        <v>404.6</v>
      </c>
      <c r="H34" s="2">
        <v>2604815</v>
      </c>
      <c r="I34" s="2">
        <v>0</v>
      </c>
      <c r="J34" s="2">
        <v>243668</v>
      </c>
      <c r="K34" s="2">
        <v>16462</v>
      </c>
      <c r="L34" s="2">
        <v>127338</v>
      </c>
      <c r="M34" s="2">
        <v>0</v>
      </c>
      <c r="N34" s="2">
        <v>120965</v>
      </c>
      <c r="O34" s="2">
        <v>91734</v>
      </c>
      <c r="P34" s="2">
        <v>67426.25</v>
      </c>
      <c r="Q34" s="2">
        <v>5260</v>
      </c>
      <c r="R34" s="2">
        <v>5907</v>
      </c>
      <c r="S34" s="2">
        <v>0</v>
      </c>
      <c r="T34" s="2">
        <v>0</v>
      </c>
      <c r="U34" s="2">
        <v>0</v>
      </c>
      <c r="V34" s="2">
        <v>0</v>
      </c>
      <c r="W34" s="2">
        <v>121380</v>
      </c>
      <c r="X34" s="2">
        <v>97500</v>
      </c>
      <c r="Y34" s="2">
        <v>9015</v>
      </c>
      <c r="Z34" s="2">
        <v>9818</v>
      </c>
      <c r="AA34" s="2">
        <v>171550</v>
      </c>
      <c r="AB34" s="2">
        <v>3595338.25</v>
      </c>
      <c r="AC34" s="2">
        <v>0</v>
      </c>
      <c r="AD34" s="2">
        <v>34878</v>
      </c>
      <c r="AE34" s="2">
        <v>67426.25</v>
      </c>
      <c r="AF34" s="2">
        <v>5907</v>
      </c>
      <c r="AG34" s="2">
        <v>99654</v>
      </c>
      <c r="AH34" s="2">
        <v>35186</v>
      </c>
      <c r="AI34" s="2">
        <v>171550</v>
      </c>
      <c r="AJ34" s="2">
        <v>379415.25</v>
      </c>
    </row>
    <row r="35" spans="1:36" x14ac:dyDescent="0.25">
      <c r="A35" s="2">
        <v>108</v>
      </c>
      <c r="B35" s="2">
        <v>1</v>
      </c>
      <c r="C35" t="s">
        <v>36</v>
      </c>
      <c r="D35" s="2">
        <v>1184</v>
      </c>
      <c r="E35" s="2">
        <v>1298.8</v>
      </c>
      <c r="F35" s="2">
        <v>1024</v>
      </c>
      <c r="G35" s="2">
        <v>1127.5999999999999</v>
      </c>
      <c r="H35" s="2">
        <v>7259489</v>
      </c>
      <c r="I35" s="2">
        <v>0</v>
      </c>
      <c r="J35" s="2">
        <v>149269</v>
      </c>
      <c r="K35" s="2">
        <v>23920</v>
      </c>
      <c r="L35" s="2">
        <v>0</v>
      </c>
      <c r="M35" s="2">
        <v>0</v>
      </c>
      <c r="N35" s="2">
        <v>151328</v>
      </c>
      <c r="O35" s="2">
        <v>258571</v>
      </c>
      <c r="P35" s="2">
        <v>189143.75</v>
      </c>
      <c r="Q35" s="2">
        <v>14659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338280</v>
      </c>
      <c r="X35" s="2">
        <v>256360</v>
      </c>
      <c r="Y35" s="2">
        <v>0</v>
      </c>
      <c r="Z35" s="2">
        <v>21468</v>
      </c>
      <c r="AA35" s="2">
        <v>478102</v>
      </c>
      <c r="AB35" s="2">
        <v>8884229.75</v>
      </c>
      <c r="AC35" s="2">
        <v>0</v>
      </c>
      <c r="AD35" s="2">
        <v>106633</v>
      </c>
      <c r="AE35" s="2">
        <v>189143.75</v>
      </c>
      <c r="AF35" s="2">
        <v>0</v>
      </c>
      <c r="AG35" s="2">
        <v>211891</v>
      </c>
      <c r="AH35" s="2">
        <v>92516</v>
      </c>
      <c r="AI35" s="2">
        <v>478102</v>
      </c>
      <c r="AJ35" s="2">
        <v>985769.75</v>
      </c>
    </row>
    <row r="36" spans="1:36" x14ac:dyDescent="0.25">
      <c r="A36" s="2">
        <v>110</v>
      </c>
      <c r="B36" s="2">
        <v>1</v>
      </c>
      <c r="C36" t="s">
        <v>37</v>
      </c>
      <c r="D36" s="2">
        <v>4365</v>
      </c>
      <c r="E36" s="2">
        <v>4779</v>
      </c>
      <c r="F36" s="2">
        <v>4150</v>
      </c>
      <c r="G36" s="2">
        <v>4541</v>
      </c>
      <c r="H36" s="2">
        <v>29234958</v>
      </c>
      <c r="I36" s="2">
        <v>28655</v>
      </c>
      <c r="J36" s="2">
        <v>162483</v>
      </c>
      <c r="K36" s="2">
        <v>21599</v>
      </c>
      <c r="L36" s="2">
        <v>0</v>
      </c>
      <c r="M36" s="2">
        <v>0</v>
      </c>
      <c r="N36" s="2">
        <v>277307</v>
      </c>
      <c r="O36" s="2">
        <v>968009</v>
      </c>
      <c r="P36" s="2">
        <v>629082.5</v>
      </c>
      <c r="Q36" s="2">
        <v>59033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3746325</v>
      </c>
      <c r="X36" s="2">
        <v>0</v>
      </c>
      <c r="Y36" s="2">
        <v>0</v>
      </c>
      <c r="Z36" s="2">
        <v>189517</v>
      </c>
      <c r="AA36" s="2">
        <v>1925384</v>
      </c>
      <c r="AB36" s="2">
        <v>37242352.5</v>
      </c>
      <c r="AC36" s="2">
        <v>0</v>
      </c>
      <c r="AD36" s="2">
        <v>276398</v>
      </c>
      <c r="AE36" s="2">
        <v>614977</v>
      </c>
      <c r="AF36" s="2">
        <v>0</v>
      </c>
      <c r="AG36" s="2">
        <v>3109002</v>
      </c>
      <c r="AH36" s="2">
        <v>0</v>
      </c>
      <c r="AI36" s="2">
        <v>1882214</v>
      </c>
      <c r="AJ36" s="2">
        <v>5882591</v>
      </c>
    </row>
    <row r="37" spans="1:36" x14ac:dyDescent="0.25">
      <c r="A37" s="2">
        <v>111</v>
      </c>
      <c r="B37" s="2">
        <v>1</v>
      </c>
      <c r="C37" t="s">
        <v>38</v>
      </c>
      <c r="D37" s="2">
        <v>1740</v>
      </c>
      <c r="E37" s="2">
        <v>1895.8000000000002</v>
      </c>
      <c r="F37" s="2">
        <v>1597</v>
      </c>
      <c r="G37" s="2">
        <v>1747.0000000000002</v>
      </c>
      <c r="H37" s="2">
        <v>11247186</v>
      </c>
      <c r="I37" s="2">
        <v>0</v>
      </c>
      <c r="J37" s="2">
        <v>157444</v>
      </c>
      <c r="K37" s="2">
        <v>14643</v>
      </c>
      <c r="L37" s="2">
        <v>0</v>
      </c>
      <c r="M37" s="2">
        <v>0</v>
      </c>
      <c r="N37" s="2">
        <v>186971</v>
      </c>
      <c r="O37" s="2">
        <v>387791</v>
      </c>
      <c r="P37" s="2">
        <v>287771.25</v>
      </c>
      <c r="Q37" s="2">
        <v>22711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618840</v>
      </c>
      <c r="X37" s="2">
        <v>0</v>
      </c>
      <c r="Y37" s="2">
        <v>0</v>
      </c>
      <c r="Z37" s="2">
        <v>37020</v>
      </c>
      <c r="AA37" s="2">
        <v>740728</v>
      </c>
      <c r="AB37" s="2">
        <v>13701105.25</v>
      </c>
      <c r="AC37" s="2">
        <v>0</v>
      </c>
      <c r="AD37" s="2">
        <v>130090</v>
      </c>
      <c r="AE37" s="2">
        <v>287576</v>
      </c>
      <c r="AF37" s="2">
        <v>0</v>
      </c>
      <c r="AG37" s="2">
        <v>398210</v>
      </c>
      <c r="AH37" s="2">
        <v>0</v>
      </c>
      <c r="AI37" s="2">
        <v>740225</v>
      </c>
      <c r="AJ37" s="2">
        <v>1556101</v>
      </c>
    </row>
    <row r="38" spans="1:36" x14ac:dyDescent="0.25">
      <c r="A38" s="2">
        <v>112</v>
      </c>
      <c r="B38" s="2">
        <v>1</v>
      </c>
      <c r="C38" t="s">
        <v>39</v>
      </c>
      <c r="D38" s="2">
        <v>10971</v>
      </c>
      <c r="E38" s="2">
        <v>12013.800000000001</v>
      </c>
      <c r="F38" s="2">
        <v>9875</v>
      </c>
      <c r="G38" s="2">
        <v>10813.599999999999</v>
      </c>
      <c r="H38" s="2">
        <v>69617957</v>
      </c>
      <c r="I38" s="2">
        <v>424711</v>
      </c>
      <c r="J38" s="2">
        <v>1272037</v>
      </c>
      <c r="K38" s="2">
        <v>317226</v>
      </c>
      <c r="L38" s="2">
        <v>0</v>
      </c>
      <c r="M38" s="2">
        <v>0</v>
      </c>
      <c r="N38" s="2">
        <v>503377.86558697495</v>
      </c>
      <c r="O38" s="2">
        <v>2339897</v>
      </c>
      <c r="P38" s="2">
        <v>1187571.25</v>
      </c>
      <c r="Q38" s="2">
        <v>140577</v>
      </c>
      <c r="R38" s="2">
        <v>44985</v>
      </c>
      <c r="S38" s="2">
        <v>0</v>
      </c>
      <c r="T38" s="2">
        <v>0</v>
      </c>
      <c r="U38" s="2">
        <v>85461</v>
      </c>
      <c r="V38" s="2">
        <v>0</v>
      </c>
      <c r="W38" s="2">
        <v>14457243</v>
      </c>
      <c r="X38" s="2">
        <v>2555540</v>
      </c>
      <c r="Y38" s="2">
        <v>0</v>
      </c>
      <c r="Z38" s="2">
        <v>441883</v>
      </c>
      <c r="AA38" s="2">
        <v>4584966</v>
      </c>
      <c r="AB38" s="2">
        <v>95417892.115586981</v>
      </c>
      <c r="AC38" s="2">
        <v>0</v>
      </c>
      <c r="AD38" s="2">
        <v>815965</v>
      </c>
      <c r="AE38" s="2">
        <v>1187571.25</v>
      </c>
      <c r="AF38" s="2">
        <v>44985</v>
      </c>
      <c r="AG38" s="2">
        <v>13458966</v>
      </c>
      <c r="AH38" s="2">
        <v>922247</v>
      </c>
      <c r="AI38" s="2">
        <v>4584966</v>
      </c>
      <c r="AJ38" s="2">
        <v>20092453.25</v>
      </c>
    </row>
    <row r="39" spans="1:36" x14ac:dyDescent="0.25">
      <c r="A39" s="2">
        <v>113</v>
      </c>
      <c r="B39" s="2">
        <v>1</v>
      </c>
      <c r="C39" t="s">
        <v>40</v>
      </c>
      <c r="D39" s="2">
        <v>956</v>
      </c>
      <c r="E39" s="2">
        <v>1048.5999999999999</v>
      </c>
      <c r="F39" s="2">
        <v>755</v>
      </c>
      <c r="G39" s="2">
        <v>825</v>
      </c>
      <c r="H39" s="2">
        <v>5311350</v>
      </c>
      <c r="I39" s="2">
        <v>6140</v>
      </c>
      <c r="J39" s="2">
        <v>741812</v>
      </c>
      <c r="K39" s="2">
        <v>15250</v>
      </c>
      <c r="L39" s="2">
        <v>63113</v>
      </c>
      <c r="M39" s="2">
        <v>115063</v>
      </c>
      <c r="N39" s="2">
        <v>248091.8798612</v>
      </c>
      <c r="O39" s="2">
        <v>190018</v>
      </c>
      <c r="P39" s="2">
        <v>136576.25</v>
      </c>
      <c r="Q39" s="2">
        <v>10725</v>
      </c>
      <c r="R39" s="2">
        <v>27695</v>
      </c>
      <c r="S39" s="2">
        <v>0</v>
      </c>
      <c r="T39" s="2">
        <v>0</v>
      </c>
      <c r="U39" s="2">
        <v>0</v>
      </c>
      <c r="V39" s="2">
        <v>0</v>
      </c>
      <c r="W39" s="2">
        <v>247500</v>
      </c>
      <c r="X39" s="2">
        <v>0</v>
      </c>
      <c r="Y39" s="2">
        <v>8654</v>
      </c>
      <c r="Z39" s="2">
        <v>20082</v>
      </c>
      <c r="AA39" s="2">
        <v>349800</v>
      </c>
      <c r="AB39" s="2">
        <v>7491870.1298612002</v>
      </c>
      <c r="AC39" s="2">
        <v>0</v>
      </c>
      <c r="AD39" s="2">
        <v>190018</v>
      </c>
      <c r="AE39" s="2">
        <v>136576.25</v>
      </c>
      <c r="AF39" s="2">
        <v>27695</v>
      </c>
      <c r="AG39" s="2">
        <v>209723</v>
      </c>
      <c r="AH39" s="2">
        <v>0</v>
      </c>
      <c r="AI39" s="2">
        <v>349800</v>
      </c>
      <c r="AJ39" s="2">
        <v>913812.25</v>
      </c>
    </row>
    <row r="40" spans="1:36" x14ac:dyDescent="0.25">
      <c r="A40" s="2">
        <v>115</v>
      </c>
      <c r="B40" s="2">
        <v>1</v>
      </c>
      <c r="C40" t="s">
        <v>41</v>
      </c>
      <c r="D40" s="2">
        <v>1195</v>
      </c>
      <c r="E40" s="2">
        <v>1288</v>
      </c>
      <c r="F40" s="2">
        <v>1195</v>
      </c>
      <c r="G40" s="2">
        <v>1288</v>
      </c>
      <c r="H40" s="2">
        <v>8292144</v>
      </c>
      <c r="I40" s="2">
        <v>221054</v>
      </c>
      <c r="J40" s="2">
        <v>3118867</v>
      </c>
      <c r="K40" s="2">
        <v>0</v>
      </c>
      <c r="L40" s="2">
        <v>0</v>
      </c>
      <c r="M40" s="2">
        <v>89525</v>
      </c>
      <c r="N40" s="2">
        <v>324257</v>
      </c>
      <c r="O40" s="2">
        <v>284590</v>
      </c>
      <c r="P40" s="2">
        <v>189333.75</v>
      </c>
      <c r="Q40" s="2">
        <v>16744</v>
      </c>
      <c r="R40" s="2">
        <v>453775</v>
      </c>
      <c r="S40" s="2">
        <v>0</v>
      </c>
      <c r="T40" s="2">
        <v>0</v>
      </c>
      <c r="U40" s="2">
        <v>0</v>
      </c>
      <c r="V40" s="2">
        <v>0</v>
      </c>
      <c r="W40" s="2">
        <v>386400</v>
      </c>
      <c r="X40" s="2">
        <v>0</v>
      </c>
      <c r="Y40" s="2">
        <v>0</v>
      </c>
      <c r="Z40" s="2">
        <v>35054</v>
      </c>
      <c r="AA40" s="2">
        <v>546112</v>
      </c>
      <c r="AB40" s="2">
        <v>13957855.75</v>
      </c>
      <c r="AC40" s="2">
        <v>0</v>
      </c>
      <c r="AD40" s="2">
        <v>82502</v>
      </c>
      <c r="AE40" s="2">
        <v>122776</v>
      </c>
      <c r="AF40" s="2">
        <v>294257</v>
      </c>
      <c r="AG40" s="2">
        <v>145215</v>
      </c>
      <c r="AH40" s="2">
        <v>0</v>
      </c>
      <c r="AI40" s="2">
        <v>354134</v>
      </c>
      <c r="AJ40" s="2">
        <v>998884</v>
      </c>
    </row>
    <row r="41" spans="1:36" x14ac:dyDescent="0.25">
      <c r="A41" s="2">
        <v>116</v>
      </c>
      <c r="B41" s="2">
        <v>1</v>
      </c>
      <c r="C41" t="s">
        <v>42</v>
      </c>
      <c r="D41" s="2">
        <v>867</v>
      </c>
      <c r="E41" s="2">
        <v>950.2</v>
      </c>
      <c r="F41" s="2">
        <v>1197</v>
      </c>
      <c r="G41" s="2">
        <v>1301.8</v>
      </c>
      <c r="H41" s="2">
        <v>8380988</v>
      </c>
      <c r="I41" s="2">
        <v>0</v>
      </c>
      <c r="J41" s="2">
        <v>591870</v>
      </c>
      <c r="K41" s="2">
        <v>0</v>
      </c>
      <c r="L41" s="2">
        <v>0</v>
      </c>
      <c r="M41" s="2">
        <v>0</v>
      </c>
      <c r="N41" s="2">
        <v>232479</v>
      </c>
      <c r="O41" s="2">
        <v>279162</v>
      </c>
      <c r="P41" s="2">
        <v>214221.25</v>
      </c>
      <c r="Q41" s="2">
        <v>16923</v>
      </c>
      <c r="R41" s="2">
        <v>65819</v>
      </c>
      <c r="S41" s="2">
        <v>0</v>
      </c>
      <c r="T41" s="2">
        <v>0</v>
      </c>
      <c r="U41" s="2">
        <v>0</v>
      </c>
      <c r="V41" s="2">
        <v>-7726</v>
      </c>
      <c r="W41" s="2">
        <v>390540</v>
      </c>
      <c r="X41" s="2">
        <v>0</v>
      </c>
      <c r="Y41" s="2">
        <v>0</v>
      </c>
      <c r="Z41" s="2">
        <v>33799</v>
      </c>
      <c r="AA41" s="2">
        <v>551963</v>
      </c>
      <c r="AB41" s="2">
        <v>10750038.25</v>
      </c>
      <c r="AC41" s="2">
        <v>0</v>
      </c>
      <c r="AD41" s="2">
        <v>104860</v>
      </c>
      <c r="AE41" s="2">
        <v>214221.25</v>
      </c>
      <c r="AF41" s="2">
        <v>65819</v>
      </c>
      <c r="AG41" s="2">
        <v>239312</v>
      </c>
      <c r="AH41" s="2">
        <v>0</v>
      </c>
      <c r="AI41" s="2">
        <v>551963</v>
      </c>
      <c r="AJ41" s="2">
        <v>1176175.25</v>
      </c>
    </row>
    <row r="42" spans="1:36" x14ac:dyDescent="0.25">
      <c r="A42" s="2">
        <v>118</v>
      </c>
      <c r="B42" s="2">
        <v>1</v>
      </c>
      <c r="C42" t="s">
        <v>43</v>
      </c>
      <c r="D42" s="2">
        <v>391</v>
      </c>
      <c r="E42" s="2">
        <v>429.59999999999991</v>
      </c>
      <c r="F42" s="2">
        <v>336</v>
      </c>
      <c r="G42" s="2">
        <v>365.6</v>
      </c>
      <c r="H42" s="2">
        <v>2353733</v>
      </c>
      <c r="I42" s="2">
        <v>0</v>
      </c>
      <c r="J42" s="2">
        <v>566843</v>
      </c>
      <c r="K42" s="2">
        <v>0</v>
      </c>
      <c r="L42" s="2">
        <v>123144</v>
      </c>
      <c r="M42" s="2">
        <v>603621</v>
      </c>
      <c r="N42" s="2">
        <v>235151.85117479123</v>
      </c>
      <c r="O42" s="2">
        <v>78205</v>
      </c>
      <c r="P42" s="2">
        <v>61237.5</v>
      </c>
      <c r="Q42" s="2">
        <v>4753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109680</v>
      </c>
      <c r="X42" s="2">
        <v>0</v>
      </c>
      <c r="Y42" s="2">
        <v>0</v>
      </c>
      <c r="Z42" s="2">
        <v>10114</v>
      </c>
      <c r="AA42" s="2">
        <v>155014</v>
      </c>
      <c r="AB42" s="2">
        <v>4301496.3511747913</v>
      </c>
      <c r="AC42" s="2">
        <v>0</v>
      </c>
      <c r="AD42" s="2">
        <v>78205</v>
      </c>
      <c r="AE42" s="2">
        <v>61237.5</v>
      </c>
      <c r="AF42" s="2">
        <v>0</v>
      </c>
      <c r="AG42" s="2">
        <v>109680</v>
      </c>
      <c r="AH42" s="2">
        <v>0</v>
      </c>
      <c r="AI42" s="2">
        <v>155014</v>
      </c>
      <c r="AJ42" s="2">
        <v>404136.5</v>
      </c>
    </row>
    <row r="43" spans="1:36" x14ac:dyDescent="0.25">
      <c r="A43" s="2">
        <v>129</v>
      </c>
      <c r="B43" s="2">
        <v>1</v>
      </c>
      <c r="C43" t="s">
        <v>44</v>
      </c>
      <c r="D43" s="2">
        <v>1320</v>
      </c>
      <c r="E43" s="2">
        <v>1449.6</v>
      </c>
      <c r="F43" s="2">
        <v>1554</v>
      </c>
      <c r="G43" s="2">
        <v>1705.8</v>
      </c>
      <c r="H43" s="2">
        <v>10981940</v>
      </c>
      <c r="I43" s="2">
        <v>241522</v>
      </c>
      <c r="J43" s="2">
        <v>879043</v>
      </c>
      <c r="K43" s="2">
        <v>104101</v>
      </c>
      <c r="L43" s="2">
        <v>0</v>
      </c>
      <c r="M43" s="2">
        <v>0</v>
      </c>
      <c r="N43" s="2">
        <v>268618</v>
      </c>
      <c r="O43" s="2">
        <v>394952</v>
      </c>
      <c r="P43" s="2">
        <v>269415</v>
      </c>
      <c r="Q43" s="2">
        <v>22175</v>
      </c>
      <c r="R43" s="2">
        <v>12811</v>
      </c>
      <c r="S43" s="2">
        <v>0</v>
      </c>
      <c r="T43" s="2">
        <v>0</v>
      </c>
      <c r="U43" s="2">
        <v>0</v>
      </c>
      <c r="V43" s="2">
        <v>0</v>
      </c>
      <c r="W43" s="2">
        <v>779141</v>
      </c>
      <c r="X43" s="2">
        <v>0</v>
      </c>
      <c r="Y43" s="2">
        <v>0</v>
      </c>
      <c r="Z43" s="2">
        <v>37061</v>
      </c>
      <c r="AA43" s="2">
        <v>723259</v>
      </c>
      <c r="AB43" s="2">
        <v>14714038</v>
      </c>
      <c r="AC43" s="2">
        <v>0</v>
      </c>
      <c r="AD43" s="2">
        <v>93086</v>
      </c>
      <c r="AE43" s="2">
        <v>133568</v>
      </c>
      <c r="AF43" s="2">
        <v>6351</v>
      </c>
      <c r="AG43" s="2">
        <v>279604</v>
      </c>
      <c r="AH43" s="2">
        <v>0</v>
      </c>
      <c r="AI43" s="2">
        <v>358571</v>
      </c>
      <c r="AJ43" s="2">
        <v>871180</v>
      </c>
    </row>
    <row r="44" spans="1:36" x14ac:dyDescent="0.25">
      <c r="A44" s="2">
        <v>138</v>
      </c>
      <c r="B44" s="2">
        <v>1</v>
      </c>
      <c r="C44" t="s">
        <v>45</v>
      </c>
      <c r="D44" s="2">
        <v>3339</v>
      </c>
      <c r="E44" s="2">
        <v>3650</v>
      </c>
      <c r="F44" s="2">
        <v>2729</v>
      </c>
      <c r="G44" s="2">
        <v>2988.8</v>
      </c>
      <c r="H44" s="2">
        <v>19241894</v>
      </c>
      <c r="I44" s="2">
        <v>214914</v>
      </c>
      <c r="J44" s="2">
        <v>695060</v>
      </c>
      <c r="K44" s="2">
        <v>17363</v>
      </c>
      <c r="L44" s="2">
        <v>0</v>
      </c>
      <c r="M44" s="2">
        <v>0</v>
      </c>
      <c r="N44" s="2">
        <v>433936.91760824999</v>
      </c>
      <c r="O44" s="2">
        <v>657262</v>
      </c>
      <c r="P44" s="2">
        <v>497393.75</v>
      </c>
      <c r="Q44" s="2">
        <v>38854</v>
      </c>
      <c r="R44" s="2">
        <v>55502</v>
      </c>
      <c r="S44" s="2">
        <v>0</v>
      </c>
      <c r="T44" s="2">
        <v>0</v>
      </c>
      <c r="U44" s="2">
        <v>0</v>
      </c>
      <c r="V44" s="2">
        <v>0</v>
      </c>
      <c r="W44" s="2">
        <v>896640</v>
      </c>
      <c r="X44" s="2">
        <v>710060</v>
      </c>
      <c r="Y44" s="2">
        <v>88347</v>
      </c>
      <c r="Z44" s="2">
        <v>60593</v>
      </c>
      <c r="AA44" s="2">
        <v>1267251</v>
      </c>
      <c r="AB44" s="2">
        <v>24165010.66760825</v>
      </c>
      <c r="AC44" s="2">
        <v>0</v>
      </c>
      <c r="AD44" s="2">
        <v>185146</v>
      </c>
      <c r="AE44" s="2">
        <v>431860</v>
      </c>
      <c r="AF44" s="2">
        <v>48189</v>
      </c>
      <c r="AG44" s="2">
        <v>451178</v>
      </c>
      <c r="AH44" s="2">
        <v>256248</v>
      </c>
      <c r="AI44" s="2">
        <v>1100284</v>
      </c>
      <c r="AJ44" s="2">
        <v>2216657</v>
      </c>
    </row>
    <row r="45" spans="1:36" x14ac:dyDescent="0.25">
      <c r="A45" s="2">
        <v>139</v>
      </c>
      <c r="B45" s="2">
        <v>1</v>
      </c>
      <c r="C45" t="s">
        <v>46</v>
      </c>
      <c r="D45" s="2">
        <v>882</v>
      </c>
      <c r="E45" s="2">
        <v>967.4</v>
      </c>
      <c r="F45" s="2">
        <v>837</v>
      </c>
      <c r="G45" s="2">
        <v>916.80000000000007</v>
      </c>
      <c r="H45" s="2">
        <v>5902358</v>
      </c>
      <c r="I45" s="2">
        <v>0</v>
      </c>
      <c r="J45" s="2">
        <v>248260</v>
      </c>
      <c r="K45" s="2">
        <v>15138</v>
      </c>
      <c r="L45" s="2">
        <v>22443</v>
      </c>
      <c r="M45" s="2">
        <v>0</v>
      </c>
      <c r="N45" s="2">
        <v>136097</v>
      </c>
      <c r="O45" s="2">
        <v>201318</v>
      </c>
      <c r="P45" s="2">
        <v>105547.5</v>
      </c>
      <c r="Q45" s="2">
        <v>11918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1100160</v>
      </c>
      <c r="X45" s="2">
        <v>220480</v>
      </c>
      <c r="Y45" s="2">
        <v>27045</v>
      </c>
      <c r="Z45" s="2">
        <v>16024</v>
      </c>
      <c r="AA45" s="2">
        <v>388723</v>
      </c>
      <c r="AB45" s="2">
        <v>8175031.5</v>
      </c>
      <c r="AC45" s="2">
        <v>0</v>
      </c>
      <c r="AD45" s="2">
        <v>52178</v>
      </c>
      <c r="AE45" s="2">
        <v>88459</v>
      </c>
      <c r="AF45" s="2">
        <v>0</v>
      </c>
      <c r="AG45" s="2">
        <v>890430</v>
      </c>
      <c r="AH45" s="2">
        <v>77458</v>
      </c>
      <c r="AI45" s="2">
        <v>325786</v>
      </c>
      <c r="AJ45" s="2">
        <v>1356853</v>
      </c>
    </row>
    <row r="46" spans="1:36" x14ac:dyDescent="0.25">
      <c r="A46" s="2">
        <v>146</v>
      </c>
      <c r="B46" s="2">
        <v>1</v>
      </c>
      <c r="C46" t="s">
        <v>47</v>
      </c>
      <c r="D46" s="2">
        <v>824</v>
      </c>
      <c r="E46" s="2">
        <v>904.80000000000007</v>
      </c>
      <c r="F46" s="2">
        <v>878</v>
      </c>
      <c r="G46" s="2">
        <v>957.4</v>
      </c>
      <c r="H46" s="2">
        <v>6163741</v>
      </c>
      <c r="I46" s="2">
        <v>0</v>
      </c>
      <c r="J46" s="2">
        <v>76258</v>
      </c>
      <c r="K46" s="2">
        <v>0</v>
      </c>
      <c r="L46" s="2">
        <v>1411</v>
      </c>
      <c r="M46" s="2">
        <v>17370</v>
      </c>
      <c r="N46" s="2">
        <v>260643</v>
      </c>
      <c r="O46" s="2">
        <v>224687</v>
      </c>
      <c r="P46" s="2">
        <v>145687.5</v>
      </c>
      <c r="Q46" s="2">
        <v>12446</v>
      </c>
      <c r="R46" s="2">
        <v>10780</v>
      </c>
      <c r="S46" s="2">
        <v>0</v>
      </c>
      <c r="T46" s="2">
        <v>0</v>
      </c>
      <c r="U46" s="2">
        <v>0</v>
      </c>
      <c r="V46" s="2">
        <v>0</v>
      </c>
      <c r="W46" s="2">
        <v>528648</v>
      </c>
      <c r="X46" s="2">
        <v>0</v>
      </c>
      <c r="Y46" s="2">
        <v>0</v>
      </c>
      <c r="Z46" s="2">
        <v>17463</v>
      </c>
      <c r="AA46" s="2">
        <v>405938</v>
      </c>
      <c r="AB46" s="2">
        <v>7865072.5</v>
      </c>
      <c r="AC46" s="2">
        <v>0</v>
      </c>
      <c r="AD46" s="2">
        <v>93781</v>
      </c>
      <c r="AE46" s="2">
        <v>112420</v>
      </c>
      <c r="AF46" s="2">
        <v>8318</v>
      </c>
      <c r="AG46" s="2">
        <v>314745</v>
      </c>
      <c r="AH46" s="2">
        <v>0</v>
      </c>
      <c r="AI46" s="2">
        <v>313242</v>
      </c>
      <c r="AJ46" s="2">
        <v>842506</v>
      </c>
    </row>
    <row r="47" spans="1:36" x14ac:dyDescent="0.25">
      <c r="A47" s="2">
        <v>150</v>
      </c>
      <c r="B47" s="2">
        <v>1</v>
      </c>
      <c r="C47" t="s">
        <v>48</v>
      </c>
      <c r="D47" s="2">
        <v>893</v>
      </c>
      <c r="E47" s="2">
        <v>973.40000000000009</v>
      </c>
      <c r="F47" s="2">
        <v>1005</v>
      </c>
      <c r="G47" s="2">
        <v>1098.1999999999998</v>
      </c>
      <c r="H47" s="2">
        <v>7070212</v>
      </c>
      <c r="I47" s="2">
        <v>0</v>
      </c>
      <c r="J47" s="2">
        <v>54534</v>
      </c>
      <c r="K47" s="2">
        <v>14956</v>
      </c>
      <c r="L47" s="2">
        <v>0</v>
      </c>
      <c r="M47" s="2">
        <v>0</v>
      </c>
      <c r="N47" s="2">
        <v>183794</v>
      </c>
      <c r="O47" s="2">
        <v>241750</v>
      </c>
      <c r="P47" s="2">
        <v>183948.75</v>
      </c>
      <c r="Q47" s="2">
        <v>14277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329460</v>
      </c>
      <c r="X47" s="2">
        <v>162017</v>
      </c>
      <c r="Y47" s="2">
        <v>0</v>
      </c>
      <c r="Z47" s="2">
        <v>22956</v>
      </c>
      <c r="AA47" s="2">
        <v>465637</v>
      </c>
      <c r="AB47" s="2">
        <v>8581524.75</v>
      </c>
      <c r="AC47" s="2">
        <v>0</v>
      </c>
      <c r="AD47" s="2">
        <v>56463</v>
      </c>
      <c r="AE47" s="2">
        <v>136114</v>
      </c>
      <c r="AF47" s="2">
        <v>0</v>
      </c>
      <c r="AG47" s="2">
        <v>141285</v>
      </c>
      <c r="AH47" s="2">
        <v>0</v>
      </c>
      <c r="AI47" s="2">
        <v>344551</v>
      </c>
      <c r="AJ47" s="2">
        <v>678413</v>
      </c>
    </row>
    <row r="48" spans="1:36" x14ac:dyDescent="0.25">
      <c r="A48" s="2">
        <v>152</v>
      </c>
      <c r="B48" s="2">
        <v>1</v>
      </c>
      <c r="C48" t="s">
        <v>49</v>
      </c>
      <c r="D48" s="2">
        <v>7045</v>
      </c>
      <c r="E48" s="2">
        <v>7635.0000000000018</v>
      </c>
      <c r="F48" s="2">
        <v>6913</v>
      </c>
      <c r="G48" s="2">
        <v>7517.9999999999991</v>
      </c>
      <c r="H48" s="2">
        <v>48400884</v>
      </c>
      <c r="I48" s="2">
        <v>456436</v>
      </c>
      <c r="J48" s="2">
        <v>4359213</v>
      </c>
      <c r="K48" s="2">
        <v>222500</v>
      </c>
      <c r="L48" s="2">
        <v>0</v>
      </c>
      <c r="M48" s="2">
        <v>0</v>
      </c>
      <c r="N48" s="2">
        <v>599999.7777207999</v>
      </c>
      <c r="O48" s="2">
        <v>1617096</v>
      </c>
      <c r="P48" s="2">
        <v>1138507.5</v>
      </c>
      <c r="Q48" s="2">
        <v>97734</v>
      </c>
      <c r="R48" s="2">
        <v>393642</v>
      </c>
      <c r="S48" s="2">
        <v>0</v>
      </c>
      <c r="T48" s="2">
        <v>0</v>
      </c>
      <c r="U48" s="2">
        <v>0</v>
      </c>
      <c r="V48" s="2">
        <v>0</v>
      </c>
      <c r="W48" s="2">
        <v>3936876</v>
      </c>
      <c r="X48" s="2">
        <v>0</v>
      </c>
      <c r="Y48" s="2">
        <v>0</v>
      </c>
      <c r="Z48" s="2">
        <v>153120</v>
      </c>
      <c r="AA48" s="2">
        <v>3187632</v>
      </c>
      <c r="AB48" s="2">
        <v>64563640.277720802</v>
      </c>
      <c r="AC48" s="2">
        <v>0</v>
      </c>
      <c r="AD48" s="2">
        <v>401370</v>
      </c>
      <c r="AE48" s="2">
        <v>975682</v>
      </c>
      <c r="AF48" s="2">
        <v>337345</v>
      </c>
      <c r="AG48" s="2">
        <v>2561166</v>
      </c>
      <c r="AH48" s="2">
        <v>0</v>
      </c>
      <c r="AI48" s="2">
        <v>2731748</v>
      </c>
      <c r="AJ48" s="2">
        <v>7007311</v>
      </c>
    </row>
    <row r="49" spans="1:36" x14ac:dyDescent="0.25">
      <c r="A49" s="2">
        <v>160.1</v>
      </c>
      <c r="B49" s="2">
        <v>70</v>
      </c>
      <c r="C49" t="s">
        <v>50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231519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231519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</row>
    <row r="50" spans="1:36" x14ac:dyDescent="0.25">
      <c r="A50" s="2">
        <v>160.19999999999999</v>
      </c>
      <c r="B50" s="2">
        <v>90</v>
      </c>
      <c r="C50" t="s">
        <v>51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623579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623579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</row>
    <row r="51" spans="1:36" x14ac:dyDescent="0.25">
      <c r="A51" s="2">
        <v>162</v>
      </c>
      <c r="B51" s="2">
        <v>1</v>
      </c>
      <c r="C51" t="s">
        <v>52</v>
      </c>
      <c r="D51" s="2">
        <v>1041.2</v>
      </c>
      <c r="E51" s="2">
        <v>1135.2</v>
      </c>
      <c r="F51" s="2">
        <v>1037.2</v>
      </c>
      <c r="G51" s="2">
        <v>1131.2</v>
      </c>
      <c r="H51" s="2">
        <v>7282666</v>
      </c>
      <c r="I51" s="2">
        <v>18421</v>
      </c>
      <c r="J51" s="2">
        <v>760736</v>
      </c>
      <c r="K51" s="2">
        <v>0</v>
      </c>
      <c r="L51" s="2">
        <v>0</v>
      </c>
      <c r="M51" s="2">
        <v>0</v>
      </c>
      <c r="N51" s="2">
        <v>361668.63746562501</v>
      </c>
      <c r="O51" s="2">
        <v>252430</v>
      </c>
      <c r="P51" s="2">
        <v>186430</v>
      </c>
      <c r="Q51" s="2">
        <v>14706</v>
      </c>
      <c r="R51" s="2">
        <v>52352</v>
      </c>
      <c r="S51" s="2">
        <v>0</v>
      </c>
      <c r="T51" s="2">
        <v>0</v>
      </c>
      <c r="U51" s="2">
        <v>0</v>
      </c>
      <c r="V51" s="2">
        <v>0</v>
      </c>
      <c r="W51" s="2">
        <v>339360</v>
      </c>
      <c r="X51" s="2">
        <v>0</v>
      </c>
      <c r="Y51" s="2">
        <v>0</v>
      </c>
      <c r="Z51" s="2">
        <v>19419</v>
      </c>
      <c r="AA51" s="2">
        <v>479629</v>
      </c>
      <c r="AB51" s="2">
        <v>9767817.6374656241</v>
      </c>
      <c r="AC51" s="2">
        <v>0</v>
      </c>
      <c r="AD51" s="2">
        <v>53547</v>
      </c>
      <c r="AE51" s="2">
        <v>98136</v>
      </c>
      <c r="AF51" s="2">
        <v>27558</v>
      </c>
      <c r="AG51" s="2">
        <v>103529</v>
      </c>
      <c r="AH51" s="2">
        <v>0</v>
      </c>
      <c r="AI51" s="2">
        <v>252475</v>
      </c>
      <c r="AJ51" s="2">
        <v>535245</v>
      </c>
    </row>
    <row r="52" spans="1:36" x14ac:dyDescent="0.25">
      <c r="A52" s="2">
        <v>166</v>
      </c>
      <c r="B52" s="2">
        <v>1</v>
      </c>
      <c r="C52" t="s">
        <v>53</v>
      </c>
      <c r="D52" s="2">
        <v>587</v>
      </c>
      <c r="E52" s="2">
        <v>639.19999999999993</v>
      </c>
      <c r="F52" s="2">
        <v>459</v>
      </c>
      <c r="G52" s="2">
        <v>507</v>
      </c>
      <c r="H52" s="2">
        <v>3264066</v>
      </c>
      <c r="I52" s="2">
        <v>12281</v>
      </c>
      <c r="J52" s="2">
        <v>217577</v>
      </c>
      <c r="K52" s="2">
        <v>0</v>
      </c>
      <c r="L52" s="2">
        <v>130147</v>
      </c>
      <c r="M52" s="2">
        <v>543281</v>
      </c>
      <c r="N52" s="2">
        <v>323026</v>
      </c>
      <c r="O52" s="2">
        <v>114459</v>
      </c>
      <c r="P52" s="2">
        <v>61318.75</v>
      </c>
      <c r="Q52" s="2">
        <v>6591</v>
      </c>
      <c r="R52" s="2">
        <v>0</v>
      </c>
      <c r="S52" s="2">
        <v>0</v>
      </c>
      <c r="T52" s="2">
        <v>0</v>
      </c>
      <c r="U52" s="2">
        <v>115861</v>
      </c>
      <c r="V52" s="2">
        <v>0</v>
      </c>
      <c r="W52" s="2">
        <v>557700</v>
      </c>
      <c r="X52" s="2">
        <v>127400</v>
      </c>
      <c r="Y52" s="2">
        <v>1442</v>
      </c>
      <c r="Z52" s="2">
        <v>11119</v>
      </c>
      <c r="AA52" s="2">
        <v>214968</v>
      </c>
      <c r="AB52" s="2">
        <v>5573836.75</v>
      </c>
      <c r="AC52" s="2">
        <v>0</v>
      </c>
      <c r="AD52" s="2">
        <v>114459</v>
      </c>
      <c r="AE52" s="2">
        <v>61318.75</v>
      </c>
      <c r="AF52" s="2">
        <v>0</v>
      </c>
      <c r="AG52" s="2">
        <v>557700</v>
      </c>
      <c r="AH52" s="2">
        <v>45976</v>
      </c>
      <c r="AI52" s="2">
        <v>214968</v>
      </c>
      <c r="AJ52" s="2">
        <v>948445.75</v>
      </c>
    </row>
    <row r="53" spans="1:36" x14ac:dyDescent="0.25">
      <c r="A53" s="2">
        <v>173</v>
      </c>
      <c r="B53" s="2">
        <v>1</v>
      </c>
      <c r="C53" t="s">
        <v>54</v>
      </c>
      <c r="D53" s="2">
        <v>467</v>
      </c>
      <c r="E53" s="2">
        <v>510.8</v>
      </c>
      <c r="F53" s="2">
        <v>496</v>
      </c>
      <c r="G53" s="2">
        <v>543.59999999999991</v>
      </c>
      <c r="H53" s="2">
        <v>3499697</v>
      </c>
      <c r="I53" s="2">
        <v>0</v>
      </c>
      <c r="J53" s="2">
        <v>448760</v>
      </c>
      <c r="K53" s="2">
        <v>22272</v>
      </c>
      <c r="L53" s="2">
        <v>128268</v>
      </c>
      <c r="M53" s="2">
        <v>0</v>
      </c>
      <c r="N53" s="2">
        <v>122421</v>
      </c>
      <c r="O53" s="2">
        <v>131663</v>
      </c>
      <c r="P53" s="2">
        <v>55970</v>
      </c>
      <c r="Q53" s="2">
        <v>7067</v>
      </c>
      <c r="R53" s="2">
        <v>0</v>
      </c>
      <c r="S53" s="2">
        <v>0</v>
      </c>
      <c r="T53" s="2">
        <v>0</v>
      </c>
      <c r="U53" s="2">
        <v>0</v>
      </c>
      <c r="V53" s="2">
        <v>-7726</v>
      </c>
      <c r="W53" s="2">
        <v>765954</v>
      </c>
      <c r="X53" s="2">
        <v>0</v>
      </c>
      <c r="Y53" s="2">
        <v>3967</v>
      </c>
      <c r="Z53" s="2">
        <v>11605</v>
      </c>
      <c r="AA53" s="2">
        <v>230486</v>
      </c>
      <c r="AB53" s="2">
        <v>5420404</v>
      </c>
      <c r="AC53" s="2">
        <v>0</v>
      </c>
      <c r="AD53" s="2">
        <v>72921</v>
      </c>
      <c r="AE53" s="2">
        <v>28475</v>
      </c>
      <c r="AF53" s="2">
        <v>0</v>
      </c>
      <c r="AG53" s="2">
        <v>490967</v>
      </c>
      <c r="AH53" s="2">
        <v>0</v>
      </c>
      <c r="AI53" s="2">
        <v>117260</v>
      </c>
      <c r="AJ53" s="2">
        <v>709623</v>
      </c>
    </row>
    <row r="54" spans="1:36" x14ac:dyDescent="0.25">
      <c r="A54" s="2">
        <v>177</v>
      </c>
      <c r="B54" s="2">
        <v>1</v>
      </c>
      <c r="C54" t="s">
        <v>55</v>
      </c>
      <c r="D54" s="2">
        <v>1009</v>
      </c>
      <c r="E54" s="2">
        <v>1102.5999999999999</v>
      </c>
      <c r="F54" s="2">
        <v>1078</v>
      </c>
      <c r="G54" s="2">
        <v>1177.2</v>
      </c>
      <c r="H54" s="2">
        <v>7578814</v>
      </c>
      <c r="I54" s="2">
        <v>0</v>
      </c>
      <c r="J54" s="2">
        <v>617178</v>
      </c>
      <c r="K54" s="2">
        <v>83194</v>
      </c>
      <c r="L54" s="2">
        <v>0</v>
      </c>
      <c r="M54" s="2">
        <v>0</v>
      </c>
      <c r="N54" s="2">
        <v>211267</v>
      </c>
      <c r="O54" s="2">
        <v>271805</v>
      </c>
      <c r="P54" s="2">
        <v>155187.5</v>
      </c>
      <c r="Q54" s="2">
        <v>15304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1074784</v>
      </c>
      <c r="X54" s="2">
        <v>276640</v>
      </c>
      <c r="Y54" s="2">
        <v>6491</v>
      </c>
      <c r="Z54" s="2">
        <v>23878</v>
      </c>
      <c r="AA54" s="2">
        <v>499133</v>
      </c>
      <c r="AB54" s="2">
        <v>10537035.5</v>
      </c>
      <c r="AC54" s="2">
        <v>0</v>
      </c>
      <c r="AD54" s="2">
        <v>111018</v>
      </c>
      <c r="AE54" s="2">
        <v>109617</v>
      </c>
      <c r="AF54" s="2">
        <v>0</v>
      </c>
      <c r="AG54" s="2">
        <v>707183</v>
      </c>
      <c r="AH54" s="2">
        <v>99834</v>
      </c>
      <c r="AI54" s="2">
        <v>352565</v>
      </c>
      <c r="AJ54" s="2">
        <v>1280383</v>
      </c>
    </row>
    <row r="55" spans="1:36" x14ac:dyDescent="0.25">
      <c r="A55" s="2">
        <v>181</v>
      </c>
      <c r="B55" s="2">
        <v>1</v>
      </c>
      <c r="C55" t="s">
        <v>56</v>
      </c>
      <c r="D55" s="2">
        <v>6850</v>
      </c>
      <c r="E55" s="2">
        <v>7488.2</v>
      </c>
      <c r="F55" s="2">
        <v>6538</v>
      </c>
      <c r="G55" s="2">
        <v>7143.8</v>
      </c>
      <c r="H55" s="2">
        <v>45991784</v>
      </c>
      <c r="I55" s="2">
        <v>350003</v>
      </c>
      <c r="J55" s="2">
        <v>3814431</v>
      </c>
      <c r="K55" s="2">
        <v>14217</v>
      </c>
      <c r="L55" s="2">
        <v>0</v>
      </c>
      <c r="M55" s="2">
        <v>0</v>
      </c>
      <c r="N55" s="2">
        <v>871984.55747787503</v>
      </c>
      <c r="O55" s="2">
        <v>1634024</v>
      </c>
      <c r="P55" s="2">
        <v>1192462.5</v>
      </c>
      <c r="Q55" s="2">
        <v>92869</v>
      </c>
      <c r="R55" s="2">
        <v>70866</v>
      </c>
      <c r="S55" s="2">
        <v>0</v>
      </c>
      <c r="T55" s="2">
        <v>0</v>
      </c>
      <c r="U55" s="2">
        <v>55842</v>
      </c>
      <c r="V55" s="2">
        <v>0</v>
      </c>
      <c r="W55" s="2">
        <v>2143140</v>
      </c>
      <c r="X55" s="2">
        <v>1771120</v>
      </c>
      <c r="Y55" s="2">
        <v>7933</v>
      </c>
      <c r="Z55" s="2">
        <v>155010</v>
      </c>
      <c r="AA55" s="2">
        <v>3028971</v>
      </c>
      <c r="AB55" s="2">
        <v>59423537.057477877</v>
      </c>
      <c r="AC55" s="2">
        <v>0</v>
      </c>
      <c r="AD55" s="2">
        <v>586349</v>
      </c>
      <c r="AE55" s="2">
        <v>1192462.5</v>
      </c>
      <c r="AF55" s="2">
        <v>70866</v>
      </c>
      <c r="AG55" s="2">
        <v>1243182</v>
      </c>
      <c r="AH55" s="2">
        <v>639165</v>
      </c>
      <c r="AI55" s="2">
        <v>3028971</v>
      </c>
      <c r="AJ55" s="2">
        <v>6121830.5</v>
      </c>
    </row>
    <row r="56" spans="1:36" x14ac:dyDescent="0.25">
      <c r="A56" s="2">
        <v>182</v>
      </c>
      <c r="B56" s="2">
        <v>1</v>
      </c>
      <c r="C56" t="s">
        <v>57</v>
      </c>
      <c r="D56" s="2">
        <v>1233</v>
      </c>
      <c r="E56" s="2">
        <v>1350.4</v>
      </c>
      <c r="F56" s="2">
        <v>1021</v>
      </c>
      <c r="G56" s="2">
        <v>1117.6000000000001</v>
      </c>
      <c r="H56" s="2">
        <v>7195109</v>
      </c>
      <c r="I56" s="2">
        <v>0</v>
      </c>
      <c r="J56" s="2">
        <v>620369</v>
      </c>
      <c r="K56" s="2">
        <v>0</v>
      </c>
      <c r="L56" s="2">
        <v>0</v>
      </c>
      <c r="M56" s="2">
        <v>0</v>
      </c>
      <c r="N56" s="2">
        <v>242183.28277700001</v>
      </c>
      <c r="O56" s="2">
        <v>249213</v>
      </c>
      <c r="P56" s="2">
        <v>187197.5</v>
      </c>
      <c r="Q56" s="2">
        <v>14529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335280</v>
      </c>
      <c r="X56" s="2">
        <v>0</v>
      </c>
      <c r="Y56" s="2">
        <v>32815</v>
      </c>
      <c r="Z56" s="2">
        <v>21039</v>
      </c>
      <c r="AA56" s="2">
        <v>473862</v>
      </c>
      <c r="AB56" s="2">
        <v>9371596.7827770002</v>
      </c>
      <c r="AC56" s="2">
        <v>0</v>
      </c>
      <c r="AD56" s="2">
        <v>206641</v>
      </c>
      <c r="AE56" s="2">
        <v>187197.5</v>
      </c>
      <c r="AF56" s="2">
        <v>0</v>
      </c>
      <c r="AG56" s="2">
        <v>272757</v>
      </c>
      <c r="AH56" s="2">
        <v>0</v>
      </c>
      <c r="AI56" s="2">
        <v>473862</v>
      </c>
      <c r="AJ56" s="2">
        <v>1140457.5</v>
      </c>
    </row>
    <row r="57" spans="1:36" x14ac:dyDescent="0.25">
      <c r="A57" s="2">
        <v>186</v>
      </c>
      <c r="B57" s="2">
        <v>1</v>
      </c>
      <c r="C57" t="s">
        <v>58</v>
      </c>
      <c r="D57" s="2">
        <v>1503</v>
      </c>
      <c r="E57" s="2">
        <v>1654.4</v>
      </c>
      <c r="F57" s="2">
        <v>1773</v>
      </c>
      <c r="G57" s="2">
        <v>1959.3999999999999</v>
      </c>
      <c r="H57" s="2">
        <v>12614617</v>
      </c>
      <c r="I57" s="2">
        <v>0</v>
      </c>
      <c r="J57" s="2">
        <v>328941</v>
      </c>
      <c r="K57" s="2">
        <v>14579</v>
      </c>
      <c r="L57" s="2">
        <v>0</v>
      </c>
      <c r="M57" s="2">
        <v>0</v>
      </c>
      <c r="N57" s="2">
        <v>271753</v>
      </c>
      <c r="O57" s="2">
        <v>428723</v>
      </c>
      <c r="P57" s="2">
        <v>328200</v>
      </c>
      <c r="Q57" s="2">
        <v>25472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587820</v>
      </c>
      <c r="X57" s="2">
        <v>0</v>
      </c>
      <c r="Y57" s="2">
        <v>0</v>
      </c>
      <c r="Z57" s="2">
        <v>63141</v>
      </c>
      <c r="AA57" s="2">
        <v>830786</v>
      </c>
      <c r="AB57" s="2">
        <v>15494032</v>
      </c>
      <c r="AC57" s="2">
        <v>0</v>
      </c>
      <c r="AD57" s="2">
        <v>327876</v>
      </c>
      <c r="AE57" s="2">
        <v>328200</v>
      </c>
      <c r="AF57" s="2">
        <v>0</v>
      </c>
      <c r="AG57" s="2">
        <v>524890</v>
      </c>
      <c r="AH57" s="2">
        <v>0</v>
      </c>
      <c r="AI57" s="2">
        <v>830786</v>
      </c>
      <c r="AJ57" s="2">
        <v>2011752</v>
      </c>
    </row>
    <row r="58" spans="1:36" x14ac:dyDescent="0.25">
      <c r="A58" s="2">
        <v>191</v>
      </c>
      <c r="B58" s="2">
        <v>1</v>
      </c>
      <c r="C58" t="s">
        <v>59</v>
      </c>
      <c r="D58" s="2">
        <v>10977.800000000001</v>
      </c>
      <c r="E58" s="2">
        <v>12015.800000000001</v>
      </c>
      <c r="F58" s="2">
        <v>8759.8000000000011</v>
      </c>
      <c r="G58" s="2">
        <v>9589</v>
      </c>
      <c r="H58" s="2">
        <v>61733982</v>
      </c>
      <c r="I58" s="2">
        <v>901615</v>
      </c>
      <c r="J58" s="2">
        <v>8278457</v>
      </c>
      <c r="K58" s="2">
        <v>1286946</v>
      </c>
      <c r="L58" s="2">
        <v>0</v>
      </c>
      <c r="M58" s="2">
        <v>0</v>
      </c>
      <c r="N58" s="2">
        <v>0</v>
      </c>
      <c r="O58" s="2">
        <v>2236893</v>
      </c>
      <c r="P58" s="2">
        <v>795321.25</v>
      </c>
      <c r="Q58" s="2">
        <v>124657</v>
      </c>
      <c r="R58" s="2">
        <v>323341</v>
      </c>
      <c r="S58" s="2">
        <v>0</v>
      </c>
      <c r="T58" s="2">
        <v>0</v>
      </c>
      <c r="U58" s="2">
        <v>0</v>
      </c>
      <c r="V58" s="2">
        <v>-7726</v>
      </c>
      <c r="W58" s="2">
        <v>17169968</v>
      </c>
      <c r="X58" s="2">
        <v>2305680</v>
      </c>
      <c r="Y58" s="2">
        <v>282061</v>
      </c>
      <c r="Z58" s="2">
        <v>243547</v>
      </c>
      <c r="AA58" s="2">
        <v>4065736</v>
      </c>
      <c r="AB58" s="2">
        <v>97434798.25</v>
      </c>
      <c r="AC58" s="2">
        <v>0</v>
      </c>
      <c r="AD58" s="2">
        <v>880940</v>
      </c>
      <c r="AE58" s="2">
        <v>795321.25</v>
      </c>
      <c r="AF58" s="2">
        <v>323341</v>
      </c>
      <c r="AG58" s="2">
        <v>16238947</v>
      </c>
      <c r="AH58" s="2">
        <v>832078</v>
      </c>
      <c r="AI58" s="2">
        <v>4065736</v>
      </c>
      <c r="AJ58" s="2">
        <v>22304285.25</v>
      </c>
    </row>
    <row r="59" spans="1:36" x14ac:dyDescent="0.25">
      <c r="A59" s="2">
        <v>192</v>
      </c>
      <c r="B59" s="2">
        <v>1</v>
      </c>
      <c r="C59" t="s">
        <v>60</v>
      </c>
      <c r="D59" s="2">
        <v>7609</v>
      </c>
      <c r="E59" s="2">
        <v>8325</v>
      </c>
      <c r="F59" s="2">
        <v>7211</v>
      </c>
      <c r="G59" s="2">
        <v>7889.8</v>
      </c>
      <c r="H59" s="2">
        <v>50794532</v>
      </c>
      <c r="I59" s="2">
        <v>220031</v>
      </c>
      <c r="J59" s="2">
        <v>517180</v>
      </c>
      <c r="K59" s="2">
        <v>161382</v>
      </c>
      <c r="L59" s="2">
        <v>0</v>
      </c>
      <c r="M59" s="2">
        <v>0</v>
      </c>
      <c r="N59" s="2">
        <v>197115</v>
      </c>
      <c r="O59" s="2">
        <v>1684606</v>
      </c>
      <c r="P59" s="2">
        <v>1095985</v>
      </c>
      <c r="Q59" s="2">
        <v>102567</v>
      </c>
      <c r="R59" s="2">
        <v>44735</v>
      </c>
      <c r="S59" s="2">
        <v>0</v>
      </c>
      <c r="T59" s="2">
        <v>0</v>
      </c>
      <c r="U59" s="2">
        <v>0</v>
      </c>
      <c r="V59" s="2">
        <v>-15451</v>
      </c>
      <c r="W59" s="2">
        <v>6410778</v>
      </c>
      <c r="X59" s="2">
        <v>1901380</v>
      </c>
      <c r="Y59" s="2">
        <v>0</v>
      </c>
      <c r="Z59" s="2">
        <v>335963</v>
      </c>
      <c r="AA59" s="2">
        <v>3345275</v>
      </c>
      <c r="AB59" s="2">
        <v>64894698</v>
      </c>
      <c r="AC59" s="2">
        <v>0</v>
      </c>
      <c r="AD59" s="2">
        <v>348872</v>
      </c>
      <c r="AE59" s="2">
        <v>769810</v>
      </c>
      <c r="AF59" s="2">
        <v>31421</v>
      </c>
      <c r="AG59" s="2">
        <v>3927230</v>
      </c>
      <c r="AH59" s="2">
        <v>533745</v>
      </c>
      <c r="AI59" s="2">
        <v>2349692</v>
      </c>
      <c r="AJ59" s="2">
        <v>7427025</v>
      </c>
    </row>
    <row r="60" spans="1:36" x14ac:dyDescent="0.25">
      <c r="A60" s="2">
        <v>194</v>
      </c>
      <c r="B60" s="2">
        <v>1</v>
      </c>
      <c r="C60" t="s">
        <v>61</v>
      </c>
      <c r="D60" s="2">
        <v>11232</v>
      </c>
      <c r="E60" s="2">
        <v>12324.199999999999</v>
      </c>
      <c r="F60" s="2">
        <v>11356</v>
      </c>
      <c r="G60" s="2">
        <v>12462.8</v>
      </c>
      <c r="H60" s="2">
        <v>80235506</v>
      </c>
      <c r="I60" s="2">
        <v>535238</v>
      </c>
      <c r="J60" s="2">
        <v>712809</v>
      </c>
      <c r="K60" s="2">
        <v>232835</v>
      </c>
      <c r="L60" s="2">
        <v>0</v>
      </c>
      <c r="M60" s="2">
        <v>0</v>
      </c>
      <c r="N60" s="2">
        <v>162928</v>
      </c>
      <c r="O60" s="2">
        <v>2728847</v>
      </c>
      <c r="P60" s="2">
        <v>1409166.25</v>
      </c>
      <c r="Q60" s="2">
        <v>162016</v>
      </c>
      <c r="R60" s="2">
        <v>14083</v>
      </c>
      <c r="S60" s="2">
        <v>0</v>
      </c>
      <c r="T60" s="2">
        <v>0</v>
      </c>
      <c r="U60" s="2">
        <v>0</v>
      </c>
      <c r="V60" s="2">
        <v>-28327</v>
      </c>
      <c r="W60" s="2">
        <v>15972324</v>
      </c>
      <c r="X60" s="2">
        <v>2912520</v>
      </c>
      <c r="Y60" s="2">
        <v>0</v>
      </c>
      <c r="Z60" s="2">
        <v>463778</v>
      </c>
      <c r="AA60" s="2">
        <v>5284227</v>
      </c>
      <c r="AB60" s="2">
        <v>107885430.25</v>
      </c>
      <c r="AC60" s="2">
        <v>0</v>
      </c>
      <c r="AD60" s="2">
        <v>805585</v>
      </c>
      <c r="AE60" s="2">
        <v>1409166.25</v>
      </c>
      <c r="AF60" s="2">
        <v>14083</v>
      </c>
      <c r="AG60" s="2">
        <v>14625810</v>
      </c>
      <c r="AH60" s="2">
        <v>1051075</v>
      </c>
      <c r="AI60" s="2">
        <v>5284227</v>
      </c>
      <c r="AJ60" s="2">
        <v>22138871.25</v>
      </c>
    </row>
    <row r="61" spans="1:36" x14ac:dyDescent="0.25">
      <c r="A61" s="2">
        <v>195</v>
      </c>
      <c r="B61" s="2">
        <v>1</v>
      </c>
      <c r="C61" t="s">
        <v>62</v>
      </c>
      <c r="D61" s="2">
        <v>375</v>
      </c>
      <c r="E61" s="2">
        <v>407.59999999999997</v>
      </c>
      <c r="F61" s="2">
        <v>691</v>
      </c>
      <c r="G61" s="2">
        <v>752</v>
      </c>
      <c r="H61" s="2">
        <v>4841376</v>
      </c>
      <c r="I61" s="2">
        <v>0</v>
      </c>
      <c r="J61" s="2">
        <v>67804</v>
      </c>
      <c r="K61" s="2">
        <v>0</v>
      </c>
      <c r="L61" s="2">
        <v>88636</v>
      </c>
      <c r="M61" s="2">
        <v>0</v>
      </c>
      <c r="N61" s="2">
        <v>130250</v>
      </c>
      <c r="O61" s="2">
        <v>166548</v>
      </c>
      <c r="P61" s="2">
        <v>126141.25</v>
      </c>
      <c r="Q61" s="2">
        <v>9776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225600</v>
      </c>
      <c r="X61" s="2">
        <v>0</v>
      </c>
      <c r="Y61" s="2">
        <v>0</v>
      </c>
      <c r="Z61" s="2">
        <v>12360</v>
      </c>
      <c r="AA61" s="2">
        <v>225600</v>
      </c>
      <c r="AB61" s="2">
        <v>5894091.25</v>
      </c>
      <c r="AC61" s="2">
        <v>0</v>
      </c>
      <c r="AD61" s="2">
        <v>52756</v>
      </c>
      <c r="AE61" s="2">
        <v>126141.25</v>
      </c>
      <c r="AF61" s="2">
        <v>0</v>
      </c>
      <c r="AG61" s="2">
        <v>162153</v>
      </c>
      <c r="AH61" s="2">
        <v>0</v>
      </c>
      <c r="AI61" s="2">
        <v>225600</v>
      </c>
      <c r="AJ61" s="2">
        <v>566650.25</v>
      </c>
    </row>
    <row r="62" spans="1:36" x14ac:dyDescent="0.25">
      <c r="A62" s="2">
        <v>196</v>
      </c>
      <c r="B62" s="2">
        <v>1</v>
      </c>
      <c r="C62" t="s">
        <v>63</v>
      </c>
      <c r="D62" s="2">
        <v>27678.000000000004</v>
      </c>
      <c r="E62" s="2">
        <v>30251.000000000004</v>
      </c>
      <c r="F62" s="2">
        <v>28939</v>
      </c>
      <c r="G62" s="2">
        <v>31642.600000000002</v>
      </c>
      <c r="H62" s="2">
        <v>203715059</v>
      </c>
      <c r="I62" s="2">
        <v>1708055</v>
      </c>
      <c r="J62" s="2">
        <v>5730856</v>
      </c>
      <c r="K62" s="2">
        <v>1533855</v>
      </c>
      <c r="L62" s="2">
        <v>0</v>
      </c>
      <c r="M62" s="2">
        <v>0</v>
      </c>
      <c r="N62" s="2">
        <v>0</v>
      </c>
      <c r="O62" s="2">
        <v>7110497</v>
      </c>
      <c r="P62" s="2">
        <v>3692137.5</v>
      </c>
      <c r="Q62" s="2">
        <v>411354</v>
      </c>
      <c r="R62" s="2">
        <v>397747</v>
      </c>
      <c r="S62" s="2">
        <v>0</v>
      </c>
      <c r="T62" s="2">
        <v>0</v>
      </c>
      <c r="U62" s="2">
        <v>91994</v>
      </c>
      <c r="V62" s="2">
        <v>-42491</v>
      </c>
      <c r="W62" s="2">
        <v>38136294</v>
      </c>
      <c r="X62" s="2">
        <v>7531420</v>
      </c>
      <c r="Y62" s="2">
        <v>0</v>
      </c>
      <c r="Z62" s="2">
        <v>842534</v>
      </c>
      <c r="AA62" s="2">
        <v>13416462</v>
      </c>
      <c r="AB62" s="2">
        <v>276744353.5</v>
      </c>
      <c r="AC62" s="2">
        <v>0</v>
      </c>
      <c r="AD62" s="2">
        <v>2014208</v>
      </c>
      <c r="AE62" s="2">
        <v>3692137.5</v>
      </c>
      <c r="AF62" s="2">
        <v>397747</v>
      </c>
      <c r="AG62" s="2">
        <v>34600296</v>
      </c>
      <c r="AH62" s="2">
        <v>2717951</v>
      </c>
      <c r="AI62" s="2">
        <v>13416462</v>
      </c>
      <c r="AJ62" s="2">
        <v>54120850.5</v>
      </c>
    </row>
    <row r="63" spans="1:36" x14ac:dyDescent="0.25">
      <c r="A63" s="2">
        <v>197</v>
      </c>
      <c r="B63" s="2">
        <v>1</v>
      </c>
      <c r="C63" t="s">
        <v>64</v>
      </c>
      <c r="D63" s="2">
        <v>5148.8</v>
      </c>
      <c r="E63" s="2">
        <v>5591.8</v>
      </c>
      <c r="F63" s="2">
        <v>5102.8</v>
      </c>
      <c r="G63" s="2">
        <v>5541.8</v>
      </c>
      <c r="H63" s="2">
        <v>35678108</v>
      </c>
      <c r="I63" s="2">
        <v>444156</v>
      </c>
      <c r="J63" s="2">
        <v>3406600</v>
      </c>
      <c r="K63" s="2">
        <v>416509</v>
      </c>
      <c r="L63" s="2">
        <v>0</v>
      </c>
      <c r="M63" s="2">
        <v>0</v>
      </c>
      <c r="N63" s="2">
        <v>0</v>
      </c>
      <c r="O63" s="2">
        <v>1287045</v>
      </c>
      <c r="P63" s="2">
        <v>564026.25</v>
      </c>
      <c r="Q63" s="2">
        <v>72043</v>
      </c>
      <c r="R63" s="2">
        <v>0</v>
      </c>
      <c r="S63" s="2">
        <v>0</v>
      </c>
      <c r="T63" s="2">
        <v>0</v>
      </c>
      <c r="U63" s="2">
        <v>0</v>
      </c>
      <c r="V63" s="2">
        <v>-7726</v>
      </c>
      <c r="W63" s="2">
        <v>8233619</v>
      </c>
      <c r="X63" s="2">
        <v>1357200</v>
      </c>
      <c r="Y63" s="2">
        <v>0</v>
      </c>
      <c r="Z63" s="2">
        <v>141576</v>
      </c>
      <c r="AA63" s="2">
        <v>2349723</v>
      </c>
      <c r="AB63" s="2">
        <v>52585679.25</v>
      </c>
      <c r="AC63" s="2">
        <v>0</v>
      </c>
      <c r="AD63" s="2">
        <v>772587</v>
      </c>
      <c r="AE63" s="2">
        <v>564026.25</v>
      </c>
      <c r="AF63" s="2">
        <v>0</v>
      </c>
      <c r="AG63" s="2">
        <v>8232567.4000000004</v>
      </c>
      <c r="AH63" s="2">
        <v>489789</v>
      </c>
      <c r="AI63" s="2">
        <v>2349723</v>
      </c>
      <c r="AJ63" s="2">
        <v>11918903.65</v>
      </c>
    </row>
    <row r="64" spans="1:36" x14ac:dyDescent="0.25">
      <c r="A64" s="2">
        <v>199</v>
      </c>
      <c r="B64" s="2">
        <v>1</v>
      </c>
      <c r="C64" t="s">
        <v>65</v>
      </c>
      <c r="D64" s="2">
        <v>4226.2</v>
      </c>
      <c r="E64" s="2">
        <v>4627</v>
      </c>
      <c r="F64" s="2">
        <v>3566.2</v>
      </c>
      <c r="G64" s="2">
        <v>3898.5999999999995</v>
      </c>
      <c r="H64" s="2">
        <v>25099187</v>
      </c>
      <c r="I64" s="2">
        <v>409360</v>
      </c>
      <c r="J64" s="2">
        <v>2028182</v>
      </c>
      <c r="K64" s="2">
        <v>323717</v>
      </c>
      <c r="L64" s="2">
        <v>0</v>
      </c>
      <c r="M64" s="2">
        <v>0</v>
      </c>
      <c r="N64" s="2">
        <v>0</v>
      </c>
      <c r="O64" s="2">
        <v>885110</v>
      </c>
      <c r="P64" s="2">
        <v>537321.25</v>
      </c>
      <c r="Q64" s="2">
        <v>50682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3266091</v>
      </c>
      <c r="X64" s="2">
        <v>0</v>
      </c>
      <c r="Y64" s="2">
        <v>91232</v>
      </c>
      <c r="Z64" s="2">
        <v>84459</v>
      </c>
      <c r="AA64" s="2">
        <v>1653006</v>
      </c>
      <c r="AB64" s="2">
        <v>34428347.25</v>
      </c>
      <c r="AC64" s="2">
        <v>0</v>
      </c>
      <c r="AD64" s="2">
        <v>366827</v>
      </c>
      <c r="AE64" s="2">
        <v>537321.25</v>
      </c>
      <c r="AF64" s="2">
        <v>0</v>
      </c>
      <c r="AG64" s="2">
        <v>2942619</v>
      </c>
      <c r="AH64" s="2">
        <v>0</v>
      </c>
      <c r="AI64" s="2">
        <v>1653006</v>
      </c>
      <c r="AJ64" s="2">
        <v>5499773.25</v>
      </c>
    </row>
    <row r="65" spans="1:36" x14ac:dyDescent="0.25">
      <c r="A65" s="2">
        <v>200</v>
      </c>
      <c r="B65" s="2">
        <v>1</v>
      </c>
      <c r="C65" t="s">
        <v>66</v>
      </c>
      <c r="D65" s="2">
        <v>4600</v>
      </c>
      <c r="E65" s="2">
        <v>5049.8</v>
      </c>
      <c r="F65" s="2">
        <v>4343</v>
      </c>
      <c r="G65" s="2">
        <v>4771.5999999999995</v>
      </c>
      <c r="H65" s="2">
        <v>30719561</v>
      </c>
      <c r="I65" s="2">
        <v>290646</v>
      </c>
      <c r="J65" s="2">
        <v>682630</v>
      </c>
      <c r="K65" s="2">
        <v>30465</v>
      </c>
      <c r="L65" s="2">
        <v>0</v>
      </c>
      <c r="M65" s="2">
        <v>0</v>
      </c>
      <c r="N65" s="2">
        <v>414006</v>
      </c>
      <c r="O65" s="2">
        <v>1078064</v>
      </c>
      <c r="P65" s="2">
        <v>448565</v>
      </c>
      <c r="Q65" s="2">
        <v>62031</v>
      </c>
      <c r="R65" s="2">
        <v>22236</v>
      </c>
      <c r="S65" s="2">
        <v>0</v>
      </c>
      <c r="T65" s="2">
        <v>0</v>
      </c>
      <c r="U65" s="2">
        <v>0</v>
      </c>
      <c r="V65" s="2">
        <v>-8241</v>
      </c>
      <c r="W65" s="2">
        <v>7733475</v>
      </c>
      <c r="X65" s="2">
        <v>0</v>
      </c>
      <c r="Y65" s="2">
        <v>84741</v>
      </c>
      <c r="Z65" s="2">
        <v>95421</v>
      </c>
      <c r="AA65" s="2">
        <v>2023158</v>
      </c>
      <c r="AB65" s="2">
        <v>43676758</v>
      </c>
      <c r="AC65" s="2">
        <v>0</v>
      </c>
      <c r="AD65" s="2">
        <v>395620</v>
      </c>
      <c r="AE65" s="2">
        <v>448565</v>
      </c>
      <c r="AF65" s="2">
        <v>22236</v>
      </c>
      <c r="AG65" s="2">
        <v>7271181</v>
      </c>
      <c r="AH65" s="2">
        <v>0</v>
      </c>
      <c r="AI65" s="2">
        <v>2023158</v>
      </c>
      <c r="AJ65" s="2">
        <v>10160760</v>
      </c>
    </row>
    <row r="66" spans="1:36" x14ac:dyDescent="0.25">
      <c r="A66" s="2">
        <v>203</v>
      </c>
      <c r="B66" s="2">
        <v>1</v>
      </c>
      <c r="C66" t="s">
        <v>67</v>
      </c>
      <c r="D66" s="2">
        <v>761</v>
      </c>
      <c r="E66" s="2">
        <v>833.40000000000009</v>
      </c>
      <c r="F66" s="2">
        <v>672</v>
      </c>
      <c r="G66" s="2">
        <v>736.60000000000014</v>
      </c>
      <c r="H66" s="2">
        <v>4742231</v>
      </c>
      <c r="I66" s="2">
        <v>0</v>
      </c>
      <c r="J66" s="2">
        <v>222112</v>
      </c>
      <c r="K66" s="2">
        <v>15408</v>
      </c>
      <c r="L66" s="2">
        <v>93249</v>
      </c>
      <c r="M66" s="2">
        <v>0</v>
      </c>
      <c r="N66" s="2">
        <v>152826</v>
      </c>
      <c r="O66" s="2">
        <v>168581</v>
      </c>
      <c r="P66" s="2">
        <v>99728.75</v>
      </c>
      <c r="Q66" s="2">
        <v>9576</v>
      </c>
      <c r="R66" s="2">
        <v>0</v>
      </c>
      <c r="S66" s="2">
        <v>0</v>
      </c>
      <c r="T66" s="2">
        <v>0</v>
      </c>
      <c r="U66" s="2">
        <v>0</v>
      </c>
      <c r="V66" s="2">
        <v>-6438</v>
      </c>
      <c r="W66" s="2">
        <v>627421</v>
      </c>
      <c r="X66" s="2">
        <v>0</v>
      </c>
      <c r="Y66" s="2">
        <v>50845</v>
      </c>
      <c r="Z66" s="2">
        <v>14891</v>
      </c>
      <c r="AA66" s="2">
        <v>312318</v>
      </c>
      <c r="AB66" s="2">
        <v>6502748.75</v>
      </c>
      <c r="AC66" s="2">
        <v>0</v>
      </c>
      <c r="AD66" s="2">
        <v>92126</v>
      </c>
      <c r="AE66" s="2">
        <v>69074</v>
      </c>
      <c r="AF66" s="2">
        <v>0</v>
      </c>
      <c r="AG66" s="2">
        <v>390994</v>
      </c>
      <c r="AH66" s="2">
        <v>0</v>
      </c>
      <c r="AI66" s="2">
        <v>216319</v>
      </c>
      <c r="AJ66" s="2">
        <v>768513</v>
      </c>
    </row>
    <row r="67" spans="1:36" x14ac:dyDescent="0.25">
      <c r="A67" s="2">
        <v>204</v>
      </c>
      <c r="B67" s="2">
        <v>1</v>
      </c>
      <c r="C67" t="s">
        <v>68</v>
      </c>
      <c r="D67" s="2">
        <v>2205</v>
      </c>
      <c r="E67" s="2">
        <v>2401.8000000000002</v>
      </c>
      <c r="F67" s="2">
        <v>2205</v>
      </c>
      <c r="G67" s="2">
        <v>2401.8000000000002</v>
      </c>
      <c r="H67" s="2">
        <v>15462788</v>
      </c>
      <c r="I67" s="2">
        <v>88012</v>
      </c>
      <c r="J67" s="2">
        <v>209851</v>
      </c>
      <c r="K67" s="2">
        <v>16726</v>
      </c>
      <c r="L67" s="2">
        <v>0</v>
      </c>
      <c r="M67" s="2">
        <v>0</v>
      </c>
      <c r="N67" s="2">
        <v>222701</v>
      </c>
      <c r="O67" s="2">
        <v>501253</v>
      </c>
      <c r="P67" s="2">
        <v>402301.25</v>
      </c>
      <c r="Q67" s="2">
        <v>31223</v>
      </c>
      <c r="R67" s="2">
        <v>0</v>
      </c>
      <c r="S67" s="2">
        <v>0</v>
      </c>
      <c r="T67" s="2">
        <v>0</v>
      </c>
      <c r="U67" s="2">
        <v>0</v>
      </c>
      <c r="V67" s="2">
        <v>-7726</v>
      </c>
      <c r="W67" s="2">
        <v>720540</v>
      </c>
      <c r="X67" s="2">
        <v>0</v>
      </c>
      <c r="Y67" s="2">
        <v>0</v>
      </c>
      <c r="Z67" s="2">
        <v>58994</v>
      </c>
      <c r="AA67" s="2">
        <v>1018363</v>
      </c>
      <c r="AB67" s="2">
        <v>18725026.25</v>
      </c>
      <c r="AC67" s="2">
        <v>0</v>
      </c>
      <c r="AD67" s="2">
        <v>89123</v>
      </c>
      <c r="AE67" s="2">
        <v>237130</v>
      </c>
      <c r="AF67" s="2">
        <v>0</v>
      </c>
      <c r="AG67" s="2">
        <v>246139</v>
      </c>
      <c r="AH67" s="2">
        <v>0</v>
      </c>
      <c r="AI67" s="2">
        <v>600258</v>
      </c>
      <c r="AJ67" s="2">
        <v>1172650</v>
      </c>
    </row>
    <row r="68" spans="1:36" x14ac:dyDescent="0.25">
      <c r="A68" s="2">
        <v>206</v>
      </c>
      <c r="B68" s="2">
        <v>1</v>
      </c>
      <c r="C68" t="s">
        <v>69</v>
      </c>
      <c r="D68" s="2">
        <v>4329</v>
      </c>
      <c r="E68" s="2">
        <v>4739</v>
      </c>
      <c r="F68" s="2">
        <v>4224</v>
      </c>
      <c r="G68" s="2">
        <v>4628.2</v>
      </c>
      <c r="H68" s="2">
        <v>29796352</v>
      </c>
      <c r="I68" s="2">
        <v>464624</v>
      </c>
      <c r="J68" s="2">
        <v>1035815</v>
      </c>
      <c r="K68" s="2">
        <v>14293</v>
      </c>
      <c r="L68" s="2">
        <v>0</v>
      </c>
      <c r="M68" s="2">
        <v>0</v>
      </c>
      <c r="N68" s="2">
        <v>577421</v>
      </c>
      <c r="O68" s="2">
        <v>970139</v>
      </c>
      <c r="P68" s="2">
        <v>771151.25</v>
      </c>
      <c r="Q68" s="2">
        <v>60167</v>
      </c>
      <c r="R68" s="2">
        <v>69978</v>
      </c>
      <c r="S68" s="2">
        <v>0</v>
      </c>
      <c r="T68" s="2">
        <v>0</v>
      </c>
      <c r="U68" s="2">
        <v>0</v>
      </c>
      <c r="V68" s="2">
        <v>0</v>
      </c>
      <c r="W68" s="2">
        <v>1388460</v>
      </c>
      <c r="X68" s="2">
        <v>1089660</v>
      </c>
      <c r="Y68" s="2">
        <v>0</v>
      </c>
      <c r="Z68" s="2">
        <v>100578</v>
      </c>
      <c r="AA68" s="2">
        <v>1962357</v>
      </c>
      <c r="AB68" s="2">
        <v>37211335.25</v>
      </c>
      <c r="AC68" s="2">
        <v>0</v>
      </c>
      <c r="AD68" s="2">
        <v>444352</v>
      </c>
      <c r="AE68" s="2">
        <v>771151.25</v>
      </c>
      <c r="AF68" s="2">
        <v>69978</v>
      </c>
      <c r="AG68" s="2">
        <v>1046151</v>
      </c>
      <c r="AH68" s="2">
        <v>393238</v>
      </c>
      <c r="AI68" s="2">
        <v>1962357</v>
      </c>
      <c r="AJ68" s="2">
        <v>4293989.25</v>
      </c>
    </row>
    <row r="69" spans="1:36" x14ac:dyDescent="0.25">
      <c r="A69" s="2">
        <v>213</v>
      </c>
      <c r="B69" s="2">
        <v>1</v>
      </c>
      <c r="C69" t="s">
        <v>70</v>
      </c>
      <c r="D69" s="2">
        <v>624</v>
      </c>
      <c r="E69" s="2">
        <v>687.8</v>
      </c>
      <c r="F69" s="2">
        <v>833</v>
      </c>
      <c r="G69" s="2">
        <v>917.6</v>
      </c>
      <c r="H69" s="2">
        <v>5907509</v>
      </c>
      <c r="I69" s="2">
        <v>0</v>
      </c>
      <c r="J69" s="2">
        <v>224856</v>
      </c>
      <c r="K69" s="2">
        <v>15146</v>
      </c>
      <c r="L69" s="2">
        <v>22047</v>
      </c>
      <c r="M69" s="2">
        <v>0</v>
      </c>
      <c r="N69" s="2">
        <v>183314</v>
      </c>
      <c r="O69" s="2">
        <v>203204</v>
      </c>
      <c r="P69" s="2">
        <v>153697.5</v>
      </c>
      <c r="Q69" s="2">
        <v>11929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275280</v>
      </c>
      <c r="X69" s="2">
        <v>0</v>
      </c>
      <c r="Y69" s="2">
        <v>8294</v>
      </c>
      <c r="Z69" s="2">
        <v>26833</v>
      </c>
      <c r="AA69" s="2">
        <v>229400</v>
      </c>
      <c r="AB69" s="2">
        <v>7261509.5</v>
      </c>
      <c r="AC69" s="2">
        <v>0</v>
      </c>
      <c r="AD69" s="2">
        <v>48994</v>
      </c>
      <c r="AE69" s="2">
        <v>110809</v>
      </c>
      <c r="AF69" s="2">
        <v>0</v>
      </c>
      <c r="AG69" s="2">
        <v>115020</v>
      </c>
      <c r="AH69" s="2">
        <v>0</v>
      </c>
      <c r="AI69" s="2">
        <v>165388</v>
      </c>
      <c r="AJ69" s="2">
        <v>440211</v>
      </c>
    </row>
    <row r="70" spans="1:36" x14ac:dyDescent="0.25">
      <c r="A70" s="2">
        <v>227</v>
      </c>
      <c r="B70" s="2">
        <v>1</v>
      </c>
      <c r="C70" t="s">
        <v>71</v>
      </c>
      <c r="D70" s="2">
        <v>895</v>
      </c>
      <c r="E70" s="2">
        <v>985.6</v>
      </c>
      <c r="F70" s="2">
        <v>905</v>
      </c>
      <c r="G70" s="2">
        <v>997.60000000000014</v>
      </c>
      <c r="H70" s="2">
        <v>6422549</v>
      </c>
      <c r="I70" s="2">
        <v>0</v>
      </c>
      <c r="J70" s="2">
        <v>72227</v>
      </c>
      <c r="K70" s="2">
        <v>0</v>
      </c>
      <c r="L70" s="2">
        <v>0</v>
      </c>
      <c r="M70" s="2">
        <v>0</v>
      </c>
      <c r="N70" s="2">
        <v>172395</v>
      </c>
      <c r="O70" s="2">
        <v>218735</v>
      </c>
      <c r="P70" s="2">
        <v>139465</v>
      </c>
      <c r="Q70" s="2">
        <v>12969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774138</v>
      </c>
      <c r="X70" s="2">
        <v>0</v>
      </c>
      <c r="Y70" s="2">
        <v>0</v>
      </c>
      <c r="Z70" s="2">
        <v>17812</v>
      </c>
      <c r="AA70" s="2">
        <v>422982</v>
      </c>
      <c r="AB70" s="2">
        <v>8253272</v>
      </c>
      <c r="AC70" s="2">
        <v>0</v>
      </c>
      <c r="AD70" s="2">
        <v>65611</v>
      </c>
      <c r="AE70" s="2">
        <v>101313</v>
      </c>
      <c r="AF70" s="2">
        <v>0</v>
      </c>
      <c r="AG70" s="2">
        <v>475323</v>
      </c>
      <c r="AH70" s="2">
        <v>0</v>
      </c>
      <c r="AI70" s="2">
        <v>307272</v>
      </c>
      <c r="AJ70" s="2">
        <v>949519</v>
      </c>
    </row>
    <row r="71" spans="1:36" x14ac:dyDescent="0.25">
      <c r="A71" s="2">
        <v>229</v>
      </c>
      <c r="B71" s="2">
        <v>1</v>
      </c>
      <c r="C71" t="s">
        <v>72</v>
      </c>
      <c r="D71" s="2">
        <v>225</v>
      </c>
      <c r="E71" s="2">
        <v>247.59999999999997</v>
      </c>
      <c r="F71" s="2">
        <v>352</v>
      </c>
      <c r="G71" s="2">
        <v>387.20000000000005</v>
      </c>
      <c r="H71" s="2">
        <v>2492794</v>
      </c>
      <c r="I71" s="2">
        <v>15351</v>
      </c>
      <c r="J71" s="2">
        <v>112540</v>
      </c>
      <c r="K71" s="2">
        <v>0</v>
      </c>
      <c r="L71" s="2">
        <v>125680</v>
      </c>
      <c r="M71" s="2">
        <v>0</v>
      </c>
      <c r="N71" s="2">
        <v>122573.40163185001</v>
      </c>
      <c r="O71" s="2">
        <v>88886</v>
      </c>
      <c r="P71" s="2">
        <v>63993.75</v>
      </c>
      <c r="Q71" s="2">
        <v>5034</v>
      </c>
      <c r="R71" s="2">
        <v>14818</v>
      </c>
      <c r="S71" s="2">
        <v>0</v>
      </c>
      <c r="T71" s="2">
        <v>0</v>
      </c>
      <c r="U71" s="2">
        <v>0</v>
      </c>
      <c r="V71" s="2">
        <v>0</v>
      </c>
      <c r="W71" s="2">
        <v>116160</v>
      </c>
      <c r="X71" s="2">
        <v>0</v>
      </c>
      <c r="Y71" s="2">
        <v>0</v>
      </c>
      <c r="Z71" s="2">
        <v>8144</v>
      </c>
      <c r="AA71" s="2">
        <v>0</v>
      </c>
      <c r="AB71" s="2">
        <v>3165974.1516318498</v>
      </c>
      <c r="AC71" s="2">
        <v>0</v>
      </c>
      <c r="AD71" s="2">
        <v>31780</v>
      </c>
      <c r="AE71" s="2">
        <v>60764</v>
      </c>
      <c r="AF71" s="2">
        <v>14070</v>
      </c>
      <c r="AG71" s="2">
        <v>63923</v>
      </c>
      <c r="AH71" s="2">
        <v>0</v>
      </c>
      <c r="AI71" s="2">
        <v>0</v>
      </c>
      <c r="AJ71" s="2">
        <v>170537</v>
      </c>
    </row>
    <row r="72" spans="1:36" x14ac:dyDescent="0.25">
      <c r="A72" s="2">
        <v>238</v>
      </c>
      <c r="B72" s="2">
        <v>1</v>
      </c>
      <c r="C72" t="s">
        <v>73</v>
      </c>
      <c r="D72" s="2">
        <v>289</v>
      </c>
      <c r="E72" s="2">
        <v>317.60000000000008</v>
      </c>
      <c r="F72" s="2">
        <v>249</v>
      </c>
      <c r="G72" s="2">
        <v>271.8</v>
      </c>
      <c r="H72" s="2">
        <v>1749848</v>
      </c>
      <c r="I72" s="2">
        <v>0</v>
      </c>
      <c r="J72" s="2">
        <v>78834</v>
      </c>
      <c r="K72" s="2">
        <v>0</v>
      </c>
      <c r="L72" s="2">
        <v>105997</v>
      </c>
      <c r="M72" s="2">
        <v>0</v>
      </c>
      <c r="N72" s="2">
        <v>82133.454059000011</v>
      </c>
      <c r="O72" s="2">
        <v>63210</v>
      </c>
      <c r="P72" s="2">
        <v>26157.5</v>
      </c>
      <c r="Q72" s="2">
        <v>3533</v>
      </c>
      <c r="R72" s="2">
        <v>3221</v>
      </c>
      <c r="S72" s="2">
        <v>0</v>
      </c>
      <c r="T72" s="2">
        <v>0</v>
      </c>
      <c r="U72" s="2">
        <v>0</v>
      </c>
      <c r="V72" s="2">
        <v>0</v>
      </c>
      <c r="W72" s="2">
        <v>411152</v>
      </c>
      <c r="X72" s="2">
        <v>42872</v>
      </c>
      <c r="Y72" s="2">
        <v>0</v>
      </c>
      <c r="Z72" s="2">
        <v>6000</v>
      </c>
      <c r="AA72" s="2">
        <v>115243</v>
      </c>
      <c r="AB72" s="2">
        <v>2645328.9540590001</v>
      </c>
      <c r="AC72" s="2">
        <v>0</v>
      </c>
      <c r="AD72" s="2">
        <v>35052</v>
      </c>
      <c r="AE72" s="2">
        <v>16931</v>
      </c>
      <c r="AF72" s="2">
        <v>2085</v>
      </c>
      <c r="AG72" s="2">
        <v>316097</v>
      </c>
      <c r="AH72" s="2">
        <v>0</v>
      </c>
      <c r="AI72" s="2">
        <v>74593</v>
      </c>
      <c r="AJ72" s="2">
        <v>444758</v>
      </c>
    </row>
    <row r="73" spans="1:36" x14ac:dyDescent="0.25">
      <c r="A73" s="2">
        <v>239</v>
      </c>
      <c r="B73" s="2">
        <v>1</v>
      </c>
      <c r="C73" t="s">
        <v>74</v>
      </c>
      <c r="D73" s="2">
        <v>690</v>
      </c>
      <c r="E73" s="2">
        <v>752.4</v>
      </c>
      <c r="F73" s="2">
        <v>684</v>
      </c>
      <c r="G73" s="2">
        <v>747.59999999999991</v>
      </c>
      <c r="H73" s="2">
        <v>4813049</v>
      </c>
      <c r="I73" s="2">
        <v>0</v>
      </c>
      <c r="J73" s="2">
        <v>153637</v>
      </c>
      <c r="K73" s="2">
        <v>15374</v>
      </c>
      <c r="L73" s="2">
        <v>89981</v>
      </c>
      <c r="M73" s="2">
        <v>0</v>
      </c>
      <c r="N73" s="2">
        <v>154209</v>
      </c>
      <c r="O73" s="2">
        <v>140549</v>
      </c>
      <c r="P73" s="2">
        <v>105118.75</v>
      </c>
      <c r="Q73" s="2">
        <v>9719</v>
      </c>
      <c r="R73" s="2">
        <v>16978</v>
      </c>
      <c r="S73" s="2">
        <v>0</v>
      </c>
      <c r="T73" s="2">
        <v>0</v>
      </c>
      <c r="U73" s="2">
        <v>0</v>
      </c>
      <c r="V73" s="2">
        <v>0</v>
      </c>
      <c r="W73" s="2">
        <v>552768</v>
      </c>
      <c r="X73" s="2">
        <v>181220</v>
      </c>
      <c r="Y73" s="2">
        <v>3606</v>
      </c>
      <c r="Z73" s="2">
        <v>16038</v>
      </c>
      <c r="AA73" s="2">
        <v>316982</v>
      </c>
      <c r="AB73" s="2">
        <v>6388008.75</v>
      </c>
      <c r="AC73" s="2">
        <v>0</v>
      </c>
      <c r="AD73" s="2">
        <v>45897</v>
      </c>
      <c r="AE73" s="2">
        <v>67381</v>
      </c>
      <c r="AF73" s="2">
        <v>10883</v>
      </c>
      <c r="AG73" s="2">
        <v>293880</v>
      </c>
      <c r="AH73" s="2">
        <v>65399</v>
      </c>
      <c r="AI73" s="2">
        <v>203187</v>
      </c>
      <c r="AJ73" s="2">
        <v>621228</v>
      </c>
    </row>
    <row r="74" spans="1:36" x14ac:dyDescent="0.25">
      <c r="A74" s="2">
        <v>241</v>
      </c>
      <c r="B74" s="2">
        <v>1</v>
      </c>
      <c r="C74" t="s">
        <v>75</v>
      </c>
      <c r="D74" s="2">
        <v>3734</v>
      </c>
      <c r="E74" s="2">
        <v>4073.8</v>
      </c>
      <c r="F74" s="2">
        <v>3513</v>
      </c>
      <c r="G74" s="2">
        <v>3832.8</v>
      </c>
      <c r="H74" s="2">
        <v>24675566</v>
      </c>
      <c r="I74" s="2">
        <v>418571</v>
      </c>
      <c r="J74" s="2">
        <v>3823689</v>
      </c>
      <c r="K74" s="2">
        <v>202873</v>
      </c>
      <c r="L74" s="2">
        <v>0</v>
      </c>
      <c r="M74" s="2">
        <v>0</v>
      </c>
      <c r="N74" s="2">
        <v>424354</v>
      </c>
      <c r="O74" s="2">
        <v>884618</v>
      </c>
      <c r="P74" s="2">
        <v>509818.75</v>
      </c>
      <c r="Q74" s="2">
        <v>49826</v>
      </c>
      <c r="R74" s="2">
        <v>180027</v>
      </c>
      <c r="S74" s="2">
        <v>0</v>
      </c>
      <c r="T74" s="2">
        <v>0</v>
      </c>
      <c r="U74" s="2">
        <v>0</v>
      </c>
      <c r="V74" s="2">
        <v>0</v>
      </c>
      <c r="W74" s="2">
        <v>3241131</v>
      </c>
      <c r="X74" s="2">
        <v>934440</v>
      </c>
      <c r="Y74" s="2">
        <v>0</v>
      </c>
      <c r="Z74" s="2">
        <v>92719</v>
      </c>
      <c r="AA74" s="2">
        <v>1625107</v>
      </c>
      <c r="AB74" s="2">
        <v>36128299.75</v>
      </c>
      <c r="AC74" s="2">
        <v>0</v>
      </c>
      <c r="AD74" s="2">
        <v>210054</v>
      </c>
      <c r="AE74" s="2">
        <v>310931</v>
      </c>
      <c r="AF74" s="2">
        <v>109796</v>
      </c>
      <c r="AG74" s="2">
        <v>1809902</v>
      </c>
      <c r="AH74" s="2">
        <v>300763</v>
      </c>
      <c r="AI74" s="2">
        <v>991129</v>
      </c>
      <c r="AJ74" s="2">
        <v>3431812</v>
      </c>
    </row>
    <row r="75" spans="1:36" x14ac:dyDescent="0.25">
      <c r="A75" s="2">
        <v>242</v>
      </c>
      <c r="B75" s="2">
        <v>1</v>
      </c>
      <c r="C75" t="s">
        <v>76</v>
      </c>
      <c r="D75" s="2">
        <v>211</v>
      </c>
      <c r="E75" s="2">
        <v>231.4</v>
      </c>
      <c r="F75" s="2">
        <v>502</v>
      </c>
      <c r="G75" s="2">
        <v>549.59999999999991</v>
      </c>
      <c r="H75" s="2">
        <v>3538325</v>
      </c>
      <c r="I75" s="2">
        <v>0</v>
      </c>
      <c r="J75" s="2">
        <v>137791</v>
      </c>
      <c r="K75" s="2">
        <v>0</v>
      </c>
      <c r="L75" s="2">
        <v>127815</v>
      </c>
      <c r="M75" s="2">
        <v>0</v>
      </c>
      <c r="N75" s="2">
        <v>148075</v>
      </c>
      <c r="O75" s="2">
        <v>121375</v>
      </c>
      <c r="P75" s="2">
        <v>85251.25</v>
      </c>
      <c r="Q75" s="2">
        <v>7145</v>
      </c>
      <c r="R75" s="2">
        <v>3748</v>
      </c>
      <c r="S75" s="2">
        <v>0</v>
      </c>
      <c r="T75" s="2">
        <v>0</v>
      </c>
      <c r="U75" s="2">
        <v>0</v>
      </c>
      <c r="V75" s="2">
        <v>0</v>
      </c>
      <c r="W75" s="2">
        <v>278098</v>
      </c>
      <c r="X75" s="2">
        <v>0</v>
      </c>
      <c r="Y75" s="2">
        <v>0</v>
      </c>
      <c r="Z75" s="2">
        <v>14972</v>
      </c>
      <c r="AA75" s="2">
        <v>233030</v>
      </c>
      <c r="AB75" s="2">
        <v>4695625.25</v>
      </c>
      <c r="AC75" s="2">
        <v>0</v>
      </c>
      <c r="AD75" s="2">
        <v>29801</v>
      </c>
      <c r="AE75" s="2">
        <v>57410</v>
      </c>
      <c r="AF75" s="2">
        <v>2524</v>
      </c>
      <c r="AG75" s="2">
        <v>140593</v>
      </c>
      <c r="AH75" s="2">
        <v>0</v>
      </c>
      <c r="AI75" s="2">
        <v>156928</v>
      </c>
      <c r="AJ75" s="2">
        <v>387256</v>
      </c>
    </row>
    <row r="76" spans="1:36" x14ac:dyDescent="0.25">
      <c r="A76" s="2">
        <v>252</v>
      </c>
      <c r="B76" s="2">
        <v>1</v>
      </c>
      <c r="C76" t="s">
        <v>77</v>
      </c>
      <c r="D76" s="2">
        <v>1095</v>
      </c>
      <c r="E76" s="2">
        <v>1206</v>
      </c>
      <c r="F76" s="2">
        <v>1095</v>
      </c>
      <c r="G76" s="2">
        <v>1206</v>
      </c>
      <c r="H76" s="2">
        <v>7764228</v>
      </c>
      <c r="I76" s="2">
        <v>0</v>
      </c>
      <c r="J76" s="2">
        <v>179224</v>
      </c>
      <c r="K76" s="2">
        <v>14888</v>
      </c>
      <c r="L76" s="2">
        <v>0</v>
      </c>
      <c r="M76" s="2">
        <v>0</v>
      </c>
      <c r="N76" s="2">
        <v>178952</v>
      </c>
      <c r="O76" s="2">
        <v>271922</v>
      </c>
      <c r="P76" s="2">
        <v>166915</v>
      </c>
      <c r="Q76" s="2">
        <v>15678</v>
      </c>
      <c r="R76" s="2">
        <v>0</v>
      </c>
      <c r="S76" s="2">
        <v>0</v>
      </c>
      <c r="T76" s="2">
        <v>0</v>
      </c>
      <c r="U76" s="2">
        <v>0</v>
      </c>
      <c r="V76" s="2">
        <v>-9528</v>
      </c>
      <c r="W76" s="2">
        <v>964800</v>
      </c>
      <c r="X76" s="2">
        <v>0</v>
      </c>
      <c r="Y76" s="2">
        <v>112868</v>
      </c>
      <c r="Z76" s="2">
        <v>22946</v>
      </c>
      <c r="AA76" s="2">
        <v>511344</v>
      </c>
      <c r="AB76" s="2">
        <v>10194237</v>
      </c>
      <c r="AC76" s="2">
        <v>0</v>
      </c>
      <c r="AD76" s="2">
        <v>113652</v>
      </c>
      <c r="AE76" s="2">
        <v>166915</v>
      </c>
      <c r="AF76" s="2">
        <v>0</v>
      </c>
      <c r="AG76" s="2">
        <v>865339</v>
      </c>
      <c r="AH76" s="2">
        <v>0</v>
      </c>
      <c r="AI76" s="2">
        <v>511344</v>
      </c>
      <c r="AJ76" s="2">
        <v>1657250</v>
      </c>
    </row>
    <row r="77" spans="1:36" x14ac:dyDescent="0.25">
      <c r="A77" s="2">
        <v>253</v>
      </c>
      <c r="B77" s="2">
        <v>1</v>
      </c>
      <c r="C77" t="s">
        <v>78</v>
      </c>
      <c r="D77" s="2">
        <v>607</v>
      </c>
      <c r="E77" s="2">
        <v>659.80000000000007</v>
      </c>
      <c r="F77" s="2">
        <v>667</v>
      </c>
      <c r="G77" s="2">
        <v>728.6</v>
      </c>
      <c r="H77" s="2">
        <v>4690727</v>
      </c>
      <c r="I77" s="2">
        <v>12281</v>
      </c>
      <c r="J77" s="2">
        <v>58286</v>
      </c>
      <c r="K77" s="2">
        <v>24129</v>
      </c>
      <c r="L77" s="2">
        <v>95539</v>
      </c>
      <c r="M77" s="2">
        <v>0</v>
      </c>
      <c r="N77" s="2">
        <v>142671.78786160002</v>
      </c>
      <c r="O77" s="2">
        <v>169292</v>
      </c>
      <c r="P77" s="2">
        <v>121946.25</v>
      </c>
      <c r="Q77" s="2">
        <v>9472</v>
      </c>
      <c r="R77" s="2">
        <v>1625</v>
      </c>
      <c r="S77" s="2">
        <v>0</v>
      </c>
      <c r="T77" s="2">
        <v>0</v>
      </c>
      <c r="U77" s="2">
        <v>0</v>
      </c>
      <c r="V77" s="2">
        <v>0</v>
      </c>
      <c r="W77" s="2">
        <v>218580</v>
      </c>
      <c r="X77" s="2">
        <v>111833</v>
      </c>
      <c r="Y77" s="2">
        <v>16588</v>
      </c>
      <c r="Z77" s="2">
        <v>13960</v>
      </c>
      <c r="AA77" s="2">
        <v>308926</v>
      </c>
      <c r="AB77" s="2">
        <v>5884023.0378615996</v>
      </c>
      <c r="AC77" s="2">
        <v>0</v>
      </c>
      <c r="AD77" s="2">
        <v>57420</v>
      </c>
      <c r="AE77" s="2">
        <v>78655</v>
      </c>
      <c r="AF77" s="2">
        <v>1048</v>
      </c>
      <c r="AG77" s="2">
        <v>81706</v>
      </c>
      <c r="AH77" s="2">
        <v>0</v>
      </c>
      <c r="AI77" s="2">
        <v>199255</v>
      </c>
      <c r="AJ77" s="2">
        <v>418084</v>
      </c>
    </row>
    <row r="78" spans="1:36" x14ac:dyDescent="0.25">
      <c r="A78" s="2">
        <v>255</v>
      </c>
      <c r="B78" s="2">
        <v>1</v>
      </c>
      <c r="C78" t="s">
        <v>79</v>
      </c>
      <c r="D78" s="2">
        <v>1207</v>
      </c>
      <c r="E78" s="2">
        <v>1321.4</v>
      </c>
      <c r="F78" s="2">
        <v>1365</v>
      </c>
      <c r="G78" s="2">
        <v>1483.8000000000002</v>
      </c>
      <c r="H78" s="2">
        <v>9552704</v>
      </c>
      <c r="I78" s="2">
        <v>24562</v>
      </c>
      <c r="J78" s="2">
        <v>91432</v>
      </c>
      <c r="K78" s="2">
        <v>0</v>
      </c>
      <c r="L78" s="2">
        <v>0</v>
      </c>
      <c r="M78" s="2">
        <v>0</v>
      </c>
      <c r="N78" s="2">
        <v>178836</v>
      </c>
      <c r="O78" s="2">
        <v>323237</v>
      </c>
      <c r="P78" s="2">
        <v>248536.25</v>
      </c>
      <c r="Q78" s="2">
        <v>19289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445140</v>
      </c>
      <c r="X78" s="2">
        <v>225660</v>
      </c>
      <c r="Y78" s="2">
        <v>0</v>
      </c>
      <c r="Z78" s="2">
        <v>27916</v>
      </c>
      <c r="AA78" s="2">
        <v>629131</v>
      </c>
      <c r="AB78" s="2">
        <v>11540783.25</v>
      </c>
      <c r="AC78" s="2">
        <v>0</v>
      </c>
      <c r="AD78" s="2">
        <v>80000</v>
      </c>
      <c r="AE78" s="2">
        <v>215972</v>
      </c>
      <c r="AF78" s="2">
        <v>0</v>
      </c>
      <c r="AG78" s="2">
        <v>224178</v>
      </c>
      <c r="AH78" s="2">
        <v>0</v>
      </c>
      <c r="AI78" s="2">
        <v>546700</v>
      </c>
      <c r="AJ78" s="2">
        <v>1066850</v>
      </c>
    </row>
    <row r="79" spans="1:36" x14ac:dyDescent="0.25">
      <c r="A79" s="2">
        <v>256</v>
      </c>
      <c r="B79" s="2">
        <v>1</v>
      </c>
      <c r="C79" t="s">
        <v>80</v>
      </c>
      <c r="D79" s="2">
        <v>2858</v>
      </c>
      <c r="E79" s="2">
        <v>3123.8</v>
      </c>
      <c r="F79" s="2">
        <v>2670</v>
      </c>
      <c r="G79" s="2">
        <v>2919.2</v>
      </c>
      <c r="H79" s="2">
        <v>18793810</v>
      </c>
      <c r="I79" s="2">
        <v>52193</v>
      </c>
      <c r="J79" s="2">
        <v>984136</v>
      </c>
      <c r="K79" s="2">
        <v>29508</v>
      </c>
      <c r="L79" s="2">
        <v>0</v>
      </c>
      <c r="M79" s="2">
        <v>0</v>
      </c>
      <c r="N79" s="2">
        <v>324205</v>
      </c>
      <c r="O79" s="2">
        <v>657154</v>
      </c>
      <c r="P79" s="2">
        <v>208667.5</v>
      </c>
      <c r="Q79" s="2">
        <v>37950</v>
      </c>
      <c r="R79" s="2">
        <v>0</v>
      </c>
      <c r="S79" s="2">
        <v>0</v>
      </c>
      <c r="T79" s="2">
        <v>0</v>
      </c>
      <c r="U79" s="2">
        <v>0</v>
      </c>
      <c r="V79" s="2">
        <v>-37340</v>
      </c>
      <c r="W79" s="2">
        <v>5692440</v>
      </c>
      <c r="X79" s="2">
        <v>0</v>
      </c>
      <c r="Y79" s="2">
        <v>0</v>
      </c>
      <c r="Z79" s="2">
        <v>56735</v>
      </c>
      <c r="AA79" s="2">
        <v>1237741</v>
      </c>
      <c r="AB79" s="2">
        <v>28037199.5</v>
      </c>
      <c r="AC79" s="2">
        <v>0</v>
      </c>
      <c r="AD79" s="2">
        <v>385076</v>
      </c>
      <c r="AE79" s="2">
        <v>208667.5</v>
      </c>
      <c r="AF79" s="2">
        <v>0</v>
      </c>
      <c r="AG79" s="2">
        <v>5620408</v>
      </c>
      <c r="AH79" s="2">
        <v>0</v>
      </c>
      <c r="AI79" s="2">
        <v>1237741</v>
      </c>
      <c r="AJ79" s="2">
        <v>7451892.5</v>
      </c>
    </row>
    <row r="80" spans="1:36" x14ac:dyDescent="0.25">
      <c r="A80" s="2">
        <v>261</v>
      </c>
      <c r="B80" s="2">
        <v>1</v>
      </c>
      <c r="C80" t="s">
        <v>81</v>
      </c>
      <c r="D80" s="2">
        <v>221.20000000000002</v>
      </c>
      <c r="E80" s="2">
        <v>242.59999999999997</v>
      </c>
      <c r="F80" s="2">
        <v>287.2</v>
      </c>
      <c r="G80" s="2">
        <v>312.2</v>
      </c>
      <c r="H80" s="2">
        <v>2009944</v>
      </c>
      <c r="I80" s="2">
        <v>0</v>
      </c>
      <c r="J80" s="2">
        <v>128945</v>
      </c>
      <c r="K80" s="2">
        <v>0</v>
      </c>
      <c r="L80" s="2">
        <v>114604</v>
      </c>
      <c r="M80" s="2">
        <v>7774</v>
      </c>
      <c r="N80" s="2">
        <v>88619.278225342918</v>
      </c>
      <c r="O80" s="2">
        <v>68127</v>
      </c>
      <c r="P80" s="2">
        <v>41190</v>
      </c>
      <c r="Q80" s="2">
        <v>4059</v>
      </c>
      <c r="R80" s="2">
        <v>2510</v>
      </c>
      <c r="S80" s="2">
        <v>0</v>
      </c>
      <c r="T80" s="2">
        <v>0</v>
      </c>
      <c r="U80" s="2">
        <v>0</v>
      </c>
      <c r="V80" s="2">
        <v>0</v>
      </c>
      <c r="W80" s="2">
        <v>281951</v>
      </c>
      <c r="X80" s="2">
        <v>0</v>
      </c>
      <c r="Y80" s="2">
        <v>0</v>
      </c>
      <c r="Z80" s="2">
        <v>5119</v>
      </c>
      <c r="AA80" s="2">
        <v>132373</v>
      </c>
      <c r="AB80" s="2">
        <v>2885215.2782253427</v>
      </c>
      <c r="AC80" s="2">
        <v>0</v>
      </c>
      <c r="AD80" s="2">
        <v>25374</v>
      </c>
      <c r="AE80" s="2">
        <v>34461</v>
      </c>
      <c r="AF80" s="2">
        <v>2100</v>
      </c>
      <c r="AG80" s="2">
        <v>210241</v>
      </c>
      <c r="AH80" s="2">
        <v>0</v>
      </c>
      <c r="AI80" s="2">
        <v>110747</v>
      </c>
      <c r="AJ80" s="2">
        <v>382923</v>
      </c>
    </row>
    <row r="81" spans="1:36" x14ac:dyDescent="0.25">
      <c r="A81" s="2">
        <v>264</v>
      </c>
      <c r="B81" s="2">
        <v>1</v>
      </c>
      <c r="C81" t="s">
        <v>82</v>
      </c>
      <c r="D81" s="2">
        <v>126</v>
      </c>
      <c r="E81" s="2">
        <v>139.19999999999999</v>
      </c>
      <c r="F81" s="2">
        <v>102</v>
      </c>
      <c r="G81" s="2">
        <v>111.19999999999999</v>
      </c>
      <c r="H81" s="2">
        <v>715906</v>
      </c>
      <c r="I81" s="2">
        <v>0</v>
      </c>
      <c r="J81" s="2">
        <v>40201</v>
      </c>
      <c r="K81" s="2">
        <v>0</v>
      </c>
      <c r="L81" s="2">
        <v>53486</v>
      </c>
      <c r="M81" s="2">
        <v>267914</v>
      </c>
      <c r="N81" s="2">
        <v>57136</v>
      </c>
      <c r="O81" s="2">
        <v>26879</v>
      </c>
      <c r="P81" s="2">
        <v>5560</v>
      </c>
      <c r="Q81" s="2">
        <v>1446</v>
      </c>
      <c r="R81" s="2">
        <v>4571</v>
      </c>
      <c r="S81" s="2">
        <v>0</v>
      </c>
      <c r="T81" s="2">
        <v>0</v>
      </c>
      <c r="U81" s="2">
        <v>0</v>
      </c>
      <c r="V81" s="2">
        <v>0</v>
      </c>
      <c r="W81" s="2">
        <v>359972</v>
      </c>
      <c r="X81" s="2">
        <v>0</v>
      </c>
      <c r="Y81" s="2">
        <v>0</v>
      </c>
      <c r="Z81" s="2">
        <v>3602</v>
      </c>
      <c r="AA81" s="2">
        <v>47149</v>
      </c>
      <c r="AB81" s="2">
        <v>1583822</v>
      </c>
      <c r="AC81" s="2">
        <v>0</v>
      </c>
      <c r="AD81" s="2">
        <v>26879</v>
      </c>
      <c r="AE81" s="2">
        <v>4349</v>
      </c>
      <c r="AF81" s="2">
        <v>3576</v>
      </c>
      <c r="AG81" s="2">
        <v>112639.5</v>
      </c>
      <c r="AH81" s="2">
        <v>0</v>
      </c>
      <c r="AI81" s="2">
        <v>36883</v>
      </c>
      <c r="AJ81" s="2">
        <v>184326.5</v>
      </c>
    </row>
    <row r="82" spans="1:36" x14ac:dyDescent="0.25">
      <c r="A82" s="2">
        <v>270</v>
      </c>
      <c r="B82" s="2">
        <v>1</v>
      </c>
      <c r="C82" t="s">
        <v>83</v>
      </c>
      <c r="D82" s="2">
        <v>7195.4</v>
      </c>
      <c r="E82" s="2">
        <v>7808.7999999999993</v>
      </c>
      <c r="F82" s="2">
        <v>6506.4</v>
      </c>
      <c r="G82" s="2">
        <v>7125.9999999999991</v>
      </c>
      <c r="H82" s="2">
        <v>45877188</v>
      </c>
      <c r="I82" s="2">
        <v>518864</v>
      </c>
      <c r="J82" s="2">
        <v>3467405</v>
      </c>
      <c r="K82" s="2">
        <v>398103</v>
      </c>
      <c r="L82" s="2">
        <v>0</v>
      </c>
      <c r="M82" s="2">
        <v>0</v>
      </c>
      <c r="N82" s="2">
        <v>0</v>
      </c>
      <c r="O82" s="2">
        <v>1665916</v>
      </c>
      <c r="P82" s="2">
        <v>356300</v>
      </c>
      <c r="Q82" s="2">
        <v>92638</v>
      </c>
      <c r="R82" s="2">
        <v>2067</v>
      </c>
      <c r="S82" s="2">
        <v>0</v>
      </c>
      <c r="T82" s="2">
        <v>0</v>
      </c>
      <c r="U82" s="2">
        <v>0</v>
      </c>
      <c r="V82" s="2">
        <v>-7726</v>
      </c>
      <c r="W82" s="2">
        <v>14979215</v>
      </c>
      <c r="X82" s="2">
        <v>1783080</v>
      </c>
      <c r="Y82" s="2">
        <v>216432</v>
      </c>
      <c r="Z82" s="2">
        <v>196589</v>
      </c>
      <c r="AA82" s="2">
        <v>3021424</v>
      </c>
      <c r="AB82" s="2">
        <v>70784415</v>
      </c>
      <c r="AC82" s="2">
        <v>0</v>
      </c>
      <c r="AD82" s="2">
        <v>1287419</v>
      </c>
      <c r="AE82" s="2">
        <v>356300</v>
      </c>
      <c r="AF82" s="2">
        <v>2067</v>
      </c>
      <c r="AG82" s="2">
        <v>14966965.060000001</v>
      </c>
      <c r="AH82" s="2">
        <v>643481</v>
      </c>
      <c r="AI82" s="2">
        <v>3021424</v>
      </c>
      <c r="AJ82" s="2">
        <v>19634175.060000002</v>
      </c>
    </row>
    <row r="83" spans="1:36" x14ac:dyDescent="0.25">
      <c r="A83" s="2">
        <v>271</v>
      </c>
      <c r="B83" s="2">
        <v>1</v>
      </c>
      <c r="C83" t="s">
        <v>84</v>
      </c>
      <c r="D83" s="2">
        <v>10911.199999999999</v>
      </c>
      <c r="E83" s="2">
        <v>11917.4</v>
      </c>
      <c r="F83" s="2">
        <v>10388.199999999999</v>
      </c>
      <c r="G83" s="2">
        <v>11377.6</v>
      </c>
      <c r="H83" s="2">
        <v>73248989</v>
      </c>
      <c r="I83" s="2">
        <v>401173</v>
      </c>
      <c r="J83" s="2">
        <v>7147179</v>
      </c>
      <c r="K83" s="2">
        <v>1472976</v>
      </c>
      <c r="L83" s="2">
        <v>0</v>
      </c>
      <c r="M83" s="2">
        <v>0</v>
      </c>
      <c r="N83" s="2">
        <v>0</v>
      </c>
      <c r="O83" s="2">
        <v>2699044</v>
      </c>
      <c r="P83" s="2">
        <v>817997.5</v>
      </c>
      <c r="Q83" s="2">
        <v>147909</v>
      </c>
      <c r="R83" s="2">
        <v>0</v>
      </c>
      <c r="S83" s="2">
        <v>0</v>
      </c>
      <c r="T83" s="2">
        <v>0</v>
      </c>
      <c r="U83" s="2">
        <v>0</v>
      </c>
      <c r="V83" s="2">
        <v>-9206</v>
      </c>
      <c r="W83" s="2">
        <v>23015269</v>
      </c>
      <c r="X83" s="2">
        <v>2759640</v>
      </c>
      <c r="Y83" s="2">
        <v>0</v>
      </c>
      <c r="Z83" s="2">
        <v>315879</v>
      </c>
      <c r="AA83" s="2">
        <v>4824102</v>
      </c>
      <c r="AB83" s="2">
        <v>114081311.5</v>
      </c>
      <c r="AC83" s="2">
        <v>0</v>
      </c>
      <c r="AD83" s="2">
        <v>1603620</v>
      </c>
      <c r="AE83" s="2">
        <v>817997.5</v>
      </c>
      <c r="AF83" s="2">
        <v>0</v>
      </c>
      <c r="AG83" s="2">
        <v>23014900.140000001</v>
      </c>
      <c r="AH83" s="2">
        <v>995903</v>
      </c>
      <c r="AI83" s="2">
        <v>4824102</v>
      </c>
      <c r="AJ83" s="2">
        <v>30260619.640000001</v>
      </c>
    </row>
    <row r="84" spans="1:36" x14ac:dyDescent="0.25">
      <c r="A84" s="2">
        <v>272</v>
      </c>
      <c r="B84" s="2">
        <v>1</v>
      </c>
      <c r="C84" t="s">
        <v>85</v>
      </c>
      <c r="D84" s="2">
        <v>9255</v>
      </c>
      <c r="E84" s="2">
        <v>10148.199999999999</v>
      </c>
      <c r="F84" s="2">
        <v>8715</v>
      </c>
      <c r="G84" s="2">
        <v>9567.0000000000018</v>
      </c>
      <c r="H84" s="2">
        <v>61592346</v>
      </c>
      <c r="I84" s="2">
        <v>532168</v>
      </c>
      <c r="J84" s="2">
        <v>1637987</v>
      </c>
      <c r="K84" s="2">
        <v>340438</v>
      </c>
      <c r="L84" s="2">
        <v>0</v>
      </c>
      <c r="M84" s="2">
        <v>0</v>
      </c>
      <c r="N84" s="2">
        <v>33253.735107774977</v>
      </c>
      <c r="O84" s="2">
        <v>2132919</v>
      </c>
      <c r="P84" s="2">
        <v>767487.5</v>
      </c>
      <c r="Q84" s="2">
        <v>124371</v>
      </c>
      <c r="R84" s="2">
        <v>53384</v>
      </c>
      <c r="S84" s="2">
        <v>0</v>
      </c>
      <c r="T84" s="2">
        <v>0</v>
      </c>
      <c r="U84" s="2">
        <v>0</v>
      </c>
      <c r="V84" s="2">
        <v>0</v>
      </c>
      <c r="W84" s="2">
        <v>17867329</v>
      </c>
      <c r="X84" s="2">
        <v>2313480</v>
      </c>
      <c r="Y84" s="2">
        <v>164794</v>
      </c>
      <c r="Z84" s="2">
        <v>234765</v>
      </c>
      <c r="AA84" s="2">
        <v>4056408</v>
      </c>
      <c r="AB84" s="2">
        <v>89537650.23510778</v>
      </c>
      <c r="AC84" s="2">
        <v>0</v>
      </c>
      <c r="AD84" s="2">
        <v>1091789</v>
      </c>
      <c r="AE84" s="2">
        <v>767487.5</v>
      </c>
      <c r="AF84" s="2">
        <v>53384</v>
      </c>
      <c r="AG84" s="2">
        <v>17864203.82</v>
      </c>
      <c r="AH84" s="2">
        <v>834892</v>
      </c>
      <c r="AI84" s="2">
        <v>4056408</v>
      </c>
      <c r="AJ84" s="2">
        <v>23833272.32</v>
      </c>
    </row>
    <row r="85" spans="1:36" x14ac:dyDescent="0.25">
      <c r="A85" s="2">
        <v>273</v>
      </c>
      <c r="B85" s="2">
        <v>1</v>
      </c>
      <c r="C85" t="s">
        <v>86</v>
      </c>
      <c r="D85" s="2">
        <v>7498</v>
      </c>
      <c r="E85" s="2">
        <v>8200</v>
      </c>
      <c r="F85" s="2">
        <v>8541</v>
      </c>
      <c r="G85" s="2">
        <v>9355.4</v>
      </c>
      <c r="H85" s="2">
        <v>60230065</v>
      </c>
      <c r="I85" s="2">
        <v>200586</v>
      </c>
      <c r="J85" s="2">
        <v>255146</v>
      </c>
      <c r="K85" s="2">
        <v>234418</v>
      </c>
      <c r="L85" s="2">
        <v>0</v>
      </c>
      <c r="M85" s="2">
        <v>0</v>
      </c>
      <c r="N85" s="2">
        <v>35529.324785500059</v>
      </c>
      <c r="O85" s="2">
        <v>2154372</v>
      </c>
      <c r="P85" s="2">
        <v>736553.75</v>
      </c>
      <c r="Q85" s="2">
        <v>121620</v>
      </c>
      <c r="R85" s="2">
        <v>0</v>
      </c>
      <c r="S85" s="2">
        <v>0</v>
      </c>
      <c r="T85" s="2">
        <v>0</v>
      </c>
      <c r="U85" s="2">
        <v>0</v>
      </c>
      <c r="V85" s="2">
        <v>-7726</v>
      </c>
      <c r="W85" s="2">
        <v>17775260</v>
      </c>
      <c r="X85" s="2">
        <v>2212600</v>
      </c>
      <c r="Y85" s="2">
        <v>0</v>
      </c>
      <c r="Z85" s="2">
        <v>258524</v>
      </c>
      <c r="AA85" s="2">
        <v>3966690</v>
      </c>
      <c r="AB85" s="2">
        <v>85961038.074785501</v>
      </c>
      <c r="AC85" s="2">
        <v>0</v>
      </c>
      <c r="AD85" s="2">
        <v>1139996</v>
      </c>
      <c r="AE85" s="2">
        <v>736553.75</v>
      </c>
      <c r="AF85" s="2">
        <v>0</v>
      </c>
      <c r="AG85" s="2">
        <v>17770788.030000001</v>
      </c>
      <c r="AH85" s="2">
        <v>798487</v>
      </c>
      <c r="AI85" s="2">
        <v>3966690</v>
      </c>
      <c r="AJ85" s="2">
        <v>23614027.780000001</v>
      </c>
    </row>
    <row r="86" spans="1:36" x14ac:dyDescent="0.25">
      <c r="A86" s="2">
        <v>276</v>
      </c>
      <c r="B86" s="2">
        <v>1</v>
      </c>
      <c r="C86" t="s">
        <v>87</v>
      </c>
      <c r="D86" s="2">
        <v>7406</v>
      </c>
      <c r="E86" s="2">
        <v>8134.4000000000005</v>
      </c>
      <c r="F86" s="2">
        <v>10879</v>
      </c>
      <c r="G86" s="2">
        <v>11873.799999999997</v>
      </c>
      <c r="H86" s="2">
        <v>76443524</v>
      </c>
      <c r="I86" s="2">
        <v>29679</v>
      </c>
      <c r="J86" s="2">
        <v>129673</v>
      </c>
      <c r="K86" s="2">
        <v>113964</v>
      </c>
      <c r="L86" s="2">
        <v>0</v>
      </c>
      <c r="M86" s="2">
        <v>0</v>
      </c>
      <c r="N86" s="2">
        <v>0</v>
      </c>
      <c r="O86" s="2">
        <v>2713733</v>
      </c>
      <c r="P86" s="2">
        <v>852647.5</v>
      </c>
      <c r="Q86" s="2">
        <v>154359</v>
      </c>
      <c r="R86" s="2">
        <v>18404</v>
      </c>
      <c r="S86" s="2">
        <v>0</v>
      </c>
      <c r="T86" s="2">
        <v>0</v>
      </c>
      <c r="U86" s="2">
        <v>0</v>
      </c>
      <c r="V86" s="2">
        <v>0</v>
      </c>
      <c r="W86" s="2">
        <v>24019011</v>
      </c>
      <c r="X86" s="2">
        <v>2851940</v>
      </c>
      <c r="Y86" s="2">
        <v>0</v>
      </c>
      <c r="Z86" s="2">
        <v>288712</v>
      </c>
      <c r="AA86" s="2">
        <v>5034491</v>
      </c>
      <c r="AB86" s="2">
        <v>109798197.5</v>
      </c>
      <c r="AC86" s="2">
        <v>0</v>
      </c>
      <c r="AD86" s="2">
        <v>1000764</v>
      </c>
      <c r="AE86" s="2">
        <v>852647.5</v>
      </c>
      <c r="AF86" s="2">
        <v>18404</v>
      </c>
      <c r="AG86" s="2">
        <v>23835087.06983722</v>
      </c>
      <c r="AH86" s="2">
        <v>1029213</v>
      </c>
      <c r="AI86" s="2">
        <v>5034491</v>
      </c>
      <c r="AJ86" s="2">
        <v>30741393.56983722</v>
      </c>
    </row>
    <row r="87" spans="1:36" x14ac:dyDescent="0.25">
      <c r="A87" s="2">
        <v>277</v>
      </c>
      <c r="B87" s="2">
        <v>1</v>
      </c>
      <c r="C87" t="s">
        <v>88</v>
      </c>
      <c r="D87" s="2">
        <v>2711</v>
      </c>
      <c r="E87" s="2">
        <v>2980.6</v>
      </c>
      <c r="F87" s="2">
        <v>2500</v>
      </c>
      <c r="G87" s="2">
        <v>2750.8</v>
      </c>
      <c r="H87" s="2">
        <v>17709650</v>
      </c>
      <c r="I87" s="2">
        <v>67544</v>
      </c>
      <c r="J87" s="2">
        <v>188574</v>
      </c>
      <c r="K87" s="2">
        <v>14437</v>
      </c>
      <c r="L87" s="2">
        <v>0</v>
      </c>
      <c r="M87" s="2">
        <v>0</v>
      </c>
      <c r="N87" s="2">
        <v>70233</v>
      </c>
      <c r="O87" s="2">
        <v>635166</v>
      </c>
      <c r="P87" s="2">
        <v>294381.25</v>
      </c>
      <c r="Q87" s="2">
        <v>35760</v>
      </c>
      <c r="R87" s="2">
        <v>11966</v>
      </c>
      <c r="S87" s="2">
        <v>0</v>
      </c>
      <c r="T87" s="2">
        <v>0</v>
      </c>
      <c r="U87" s="2">
        <v>0</v>
      </c>
      <c r="V87" s="2">
        <v>0</v>
      </c>
      <c r="W87" s="2">
        <v>3815882</v>
      </c>
      <c r="X87" s="2">
        <v>0</v>
      </c>
      <c r="Y87" s="2">
        <v>0</v>
      </c>
      <c r="Z87" s="2">
        <v>59275</v>
      </c>
      <c r="AA87" s="2">
        <v>1166339</v>
      </c>
      <c r="AB87" s="2">
        <v>24069207.25</v>
      </c>
      <c r="AC87" s="2">
        <v>0</v>
      </c>
      <c r="AD87" s="2">
        <v>447991</v>
      </c>
      <c r="AE87" s="2">
        <v>294381.25</v>
      </c>
      <c r="AF87" s="2">
        <v>11966</v>
      </c>
      <c r="AG87" s="2">
        <v>3778884.86</v>
      </c>
      <c r="AH87" s="2">
        <v>0</v>
      </c>
      <c r="AI87" s="2">
        <v>1166339</v>
      </c>
      <c r="AJ87" s="2">
        <v>5699562.1099999994</v>
      </c>
    </row>
    <row r="88" spans="1:36" x14ac:dyDescent="0.25">
      <c r="A88" s="2">
        <v>278</v>
      </c>
      <c r="B88" s="2">
        <v>1</v>
      </c>
      <c r="C88" t="s">
        <v>89</v>
      </c>
      <c r="D88" s="2">
        <v>2045</v>
      </c>
      <c r="E88" s="2">
        <v>2242.8000000000002</v>
      </c>
      <c r="F88" s="2">
        <v>2930</v>
      </c>
      <c r="G88" s="2">
        <v>3215</v>
      </c>
      <c r="H88" s="2">
        <v>20698170</v>
      </c>
      <c r="I88" s="2">
        <v>30702</v>
      </c>
      <c r="J88" s="2">
        <v>39641</v>
      </c>
      <c r="K88" s="2">
        <v>14380</v>
      </c>
      <c r="L88" s="2">
        <v>0</v>
      </c>
      <c r="M88" s="2">
        <v>0</v>
      </c>
      <c r="N88" s="2">
        <v>211383.17965800004</v>
      </c>
      <c r="O88" s="2">
        <v>726547</v>
      </c>
      <c r="P88" s="2">
        <v>230988.75</v>
      </c>
      <c r="Q88" s="2">
        <v>41795</v>
      </c>
      <c r="R88" s="2">
        <v>2797</v>
      </c>
      <c r="S88" s="2">
        <v>0</v>
      </c>
      <c r="T88" s="2">
        <v>0</v>
      </c>
      <c r="U88" s="2">
        <v>0</v>
      </c>
      <c r="V88" s="2">
        <v>0</v>
      </c>
      <c r="W88" s="2">
        <v>6503488</v>
      </c>
      <c r="X88" s="2">
        <v>750100</v>
      </c>
      <c r="Y88" s="2">
        <v>0</v>
      </c>
      <c r="Z88" s="2">
        <v>73271</v>
      </c>
      <c r="AA88" s="2">
        <v>1363160</v>
      </c>
      <c r="AB88" s="2">
        <v>29936322.929657999</v>
      </c>
      <c r="AC88" s="2">
        <v>0</v>
      </c>
      <c r="AD88" s="2">
        <v>426233</v>
      </c>
      <c r="AE88" s="2">
        <v>230988.75</v>
      </c>
      <c r="AF88" s="2">
        <v>2797</v>
      </c>
      <c r="AG88" s="2">
        <v>6427930.9708609004</v>
      </c>
      <c r="AH88" s="2">
        <v>270697</v>
      </c>
      <c r="AI88" s="2">
        <v>1363160</v>
      </c>
      <c r="AJ88" s="2">
        <v>8451109.7208609004</v>
      </c>
    </row>
    <row r="89" spans="1:36" x14ac:dyDescent="0.25">
      <c r="A89" s="2">
        <v>279</v>
      </c>
      <c r="B89" s="2">
        <v>1</v>
      </c>
      <c r="C89" t="s">
        <v>90</v>
      </c>
      <c r="D89" s="2">
        <v>26193</v>
      </c>
      <c r="E89" s="2">
        <v>28515</v>
      </c>
      <c r="F89" s="2">
        <v>21387</v>
      </c>
      <c r="G89" s="2">
        <v>23374.199999999997</v>
      </c>
      <c r="H89" s="2">
        <v>150483100</v>
      </c>
      <c r="I89" s="2">
        <v>994745</v>
      </c>
      <c r="J89" s="2">
        <v>16487589</v>
      </c>
      <c r="K89" s="2">
        <v>1723467</v>
      </c>
      <c r="L89" s="2">
        <v>0</v>
      </c>
      <c r="M89" s="2">
        <v>0</v>
      </c>
      <c r="N89" s="2">
        <v>0</v>
      </c>
      <c r="O89" s="2">
        <v>5301610</v>
      </c>
      <c r="P89" s="2">
        <v>1983476.25</v>
      </c>
      <c r="Q89" s="2">
        <v>303865</v>
      </c>
      <c r="R89" s="2">
        <v>765973</v>
      </c>
      <c r="S89" s="2">
        <v>0</v>
      </c>
      <c r="T89" s="2">
        <v>0</v>
      </c>
      <c r="U89" s="2">
        <v>0</v>
      </c>
      <c r="V89" s="2">
        <v>0</v>
      </c>
      <c r="W89" s="2">
        <v>41070573</v>
      </c>
      <c r="X89" s="2">
        <v>5571540</v>
      </c>
      <c r="Y89" s="2">
        <v>0</v>
      </c>
      <c r="Z89" s="2">
        <v>572965</v>
      </c>
      <c r="AA89" s="2">
        <v>9910661</v>
      </c>
      <c r="AB89" s="2">
        <v>229598024.25</v>
      </c>
      <c r="AC89" s="2">
        <v>0</v>
      </c>
      <c r="AD89" s="2">
        <v>1900003</v>
      </c>
      <c r="AE89" s="2">
        <v>1983476.25</v>
      </c>
      <c r="AF89" s="2">
        <v>765973</v>
      </c>
      <c r="AG89" s="2">
        <v>38437036</v>
      </c>
      <c r="AH89" s="2">
        <v>2010667</v>
      </c>
      <c r="AI89" s="2">
        <v>9910661</v>
      </c>
      <c r="AJ89" s="2">
        <v>52997149.25</v>
      </c>
    </row>
    <row r="90" spans="1:36" x14ac:dyDescent="0.25">
      <c r="A90" s="2">
        <v>280</v>
      </c>
      <c r="B90" s="2">
        <v>1</v>
      </c>
      <c r="C90" t="s">
        <v>91</v>
      </c>
      <c r="D90" s="2">
        <v>4804.2000000000007</v>
      </c>
      <c r="E90" s="2">
        <v>5197.6000000000004</v>
      </c>
      <c r="F90" s="2">
        <v>4218.2000000000007</v>
      </c>
      <c r="G90" s="2">
        <v>4597.2000000000007</v>
      </c>
      <c r="H90" s="2">
        <v>29596774</v>
      </c>
      <c r="I90" s="2">
        <v>662140</v>
      </c>
      <c r="J90" s="2">
        <v>5622964</v>
      </c>
      <c r="K90" s="2">
        <v>906300</v>
      </c>
      <c r="L90" s="2">
        <v>0</v>
      </c>
      <c r="M90" s="2">
        <v>0</v>
      </c>
      <c r="N90" s="2">
        <v>0</v>
      </c>
      <c r="O90" s="2">
        <v>1106202</v>
      </c>
      <c r="P90" s="2">
        <v>486078.75</v>
      </c>
      <c r="Q90" s="2">
        <v>59764</v>
      </c>
      <c r="R90" s="2">
        <v>0</v>
      </c>
      <c r="S90" s="2">
        <v>0</v>
      </c>
      <c r="T90" s="2">
        <v>0</v>
      </c>
      <c r="U90" s="2">
        <v>100733</v>
      </c>
      <c r="V90" s="2">
        <v>-7726</v>
      </c>
      <c r="W90" s="2">
        <v>6503199</v>
      </c>
      <c r="X90" s="2">
        <v>1122940</v>
      </c>
      <c r="Y90" s="2">
        <v>93576</v>
      </c>
      <c r="Z90" s="2">
        <v>115814</v>
      </c>
      <c r="AA90" s="2">
        <v>1949213</v>
      </c>
      <c r="AB90" s="2">
        <v>47195031.75</v>
      </c>
      <c r="AC90" s="2">
        <v>0</v>
      </c>
      <c r="AD90" s="2">
        <v>578780</v>
      </c>
      <c r="AE90" s="2">
        <v>486078.75</v>
      </c>
      <c r="AF90" s="2">
        <v>0</v>
      </c>
      <c r="AG90" s="2">
        <v>6500632</v>
      </c>
      <c r="AH90" s="2">
        <v>405248</v>
      </c>
      <c r="AI90" s="2">
        <v>1949213</v>
      </c>
      <c r="AJ90" s="2">
        <v>9514703.75</v>
      </c>
    </row>
    <row r="91" spans="1:36" x14ac:dyDescent="0.25">
      <c r="A91" s="2">
        <v>281</v>
      </c>
      <c r="B91" s="2">
        <v>1</v>
      </c>
      <c r="C91" t="s">
        <v>92</v>
      </c>
      <c r="D91" s="2">
        <v>13708</v>
      </c>
      <c r="E91" s="2">
        <v>14907.75</v>
      </c>
      <c r="F91" s="2">
        <v>12092</v>
      </c>
      <c r="G91" s="2">
        <v>13224.75</v>
      </c>
      <c r="H91" s="2">
        <v>85140941</v>
      </c>
      <c r="I91" s="2">
        <v>842258</v>
      </c>
      <c r="J91" s="2">
        <v>12786558</v>
      </c>
      <c r="K91" s="2">
        <v>947204</v>
      </c>
      <c r="L91" s="2">
        <v>0</v>
      </c>
      <c r="M91" s="2">
        <v>0</v>
      </c>
      <c r="N91" s="2">
        <v>0</v>
      </c>
      <c r="O91" s="2">
        <v>3122930</v>
      </c>
      <c r="P91" s="2">
        <v>936608</v>
      </c>
      <c r="Q91" s="2">
        <v>171922</v>
      </c>
      <c r="R91" s="2">
        <v>255105</v>
      </c>
      <c r="S91" s="2">
        <v>0</v>
      </c>
      <c r="T91" s="2">
        <v>0</v>
      </c>
      <c r="U91" s="2">
        <v>0</v>
      </c>
      <c r="V91" s="2">
        <v>-3541</v>
      </c>
      <c r="W91" s="2">
        <v>26751791</v>
      </c>
      <c r="X91" s="2">
        <v>3260660</v>
      </c>
      <c r="Y91" s="2">
        <v>543064</v>
      </c>
      <c r="Z91" s="2">
        <v>339984</v>
      </c>
      <c r="AA91" s="2">
        <v>5607294</v>
      </c>
      <c r="AB91" s="2">
        <v>137442118</v>
      </c>
      <c r="AC91" s="2">
        <v>0</v>
      </c>
      <c r="AD91" s="2">
        <v>1182926</v>
      </c>
      <c r="AE91" s="2">
        <v>936608</v>
      </c>
      <c r="AF91" s="2">
        <v>255105</v>
      </c>
      <c r="AG91" s="2">
        <v>25554611</v>
      </c>
      <c r="AH91" s="2">
        <v>1176712</v>
      </c>
      <c r="AI91" s="2">
        <v>5607294</v>
      </c>
      <c r="AJ91" s="2">
        <v>33536544</v>
      </c>
    </row>
    <row r="92" spans="1:36" x14ac:dyDescent="0.25">
      <c r="A92" s="2">
        <v>282</v>
      </c>
      <c r="B92" s="2">
        <v>1</v>
      </c>
      <c r="C92" t="s">
        <v>93</v>
      </c>
      <c r="D92" s="2">
        <v>1450</v>
      </c>
      <c r="E92" s="2">
        <v>1574.6000000000001</v>
      </c>
      <c r="F92" s="2">
        <v>1810</v>
      </c>
      <c r="G92" s="2">
        <v>2003.3999999999999</v>
      </c>
      <c r="H92" s="2">
        <v>12897889</v>
      </c>
      <c r="I92" s="2">
        <v>0</v>
      </c>
      <c r="J92" s="2">
        <v>359792</v>
      </c>
      <c r="K92" s="2">
        <v>95126</v>
      </c>
      <c r="L92" s="2">
        <v>0</v>
      </c>
      <c r="M92" s="2">
        <v>0</v>
      </c>
      <c r="N92" s="2">
        <v>0</v>
      </c>
      <c r="O92" s="2">
        <v>471805</v>
      </c>
      <c r="P92" s="2">
        <v>241087.5</v>
      </c>
      <c r="Q92" s="2">
        <v>26044</v>
      </c>
      <c r="R92" s="2">
        <v>5910</v>
      </c>
      <c r="S92" s="2">
        <v>0</v>
      </c>
      <c r="T92" s="2">
        <v>0</v>
      </c>
      <c r="U92" s="2">
        <v>0</v>
      </c>
      <c r="V92" s="2">
        <v>0</v>
      </c>
      <c r="W92" s="2">
        <v>2302127</v>
      </c>
      <c r="X92" s="2">
        <v>477620</v>
      </c>
      <c r="Y92" s="2">
        <v>0</v>
      </c>
      <c r="Z92" s="2">
        <v>43123</v>
      </c>
      <c r="AA92" s="2">
        <v>849442</v>
      </c>
      <c r="AB92" s="2">
        <v>17292345.5</v>
      </c>
      <c r="AC92" s="2">
        <v>0</v>
      </c>
      <c r="AD92" s="2">
        <v>122830</v>
      </c>
      <c r="AE92" s="2">
        <v>241087.5</v>
      </c>
      <c r="AF92" s="2">
        <v>5910</v>
      </c>
      <c r="AG92" s="2">
        <v>2167696</v>
      </c>
      <c r="AH92" s="2">
        <v>168547</v>
      </c>
      <c r="AI92" s="2">
        <v>849442</v>
      </c>
      <c r="AJ92" s="2">
        <v>3386965.5</v>
      </c>
    </row>
    <row r="93" spans="1:36" x14ac:dyDescent="0.25">
      <c r="A93" s="2">
        <v>283</v>
      </c>
      <c r="B93" s="2">
        <v>1</v>
      </c>
      <c r="C93" t="s">
        <v>94</v>
      </c>
      <c r="D93" s="2">
        <v>4423</v>
      </c>
      <c r="E93" s="2">
        <v>4801.7999999999993</v>
      </c>
      <c r="F93" s="2">
        <v>4678</v>
      </c>
      <c r="G93" s="2">
        <v>5107</v>
      </c>
      <c r="H93" s="2">
        <v>32878866</v>
      </c>
      <c r="I93" s="2">
        <v>422664</v>
      </c>
      <c r="J93" s="2">
        <v>2266139</v>
      </c>
      <c r="K93" s="2">
        <v>325807</v>
      </c>
      <c r="L93" s="2">
        <v>0</v>
      </c>
      <c r="M93" s="2">
        <v>0</v>
      </c>
      <c r="N93" s="2">
        <v>0</v>
      </c>
      <c r="O93" s="2">
        <v>1224253</v>
      </c>
      <c r="P93" s="2">
        <v>255350</v>
      </c>
      <c r="Q93" s="2">
        <v>66391</v>
      </c>
      <c r="R93" s="2">
        <v>111741</v>
      </c>
      <c r="S93" s="2">
        <v>0</v>
      </c>
      <c r="T93" s="2">
        <v>0</v>
      </c>
      <c r="U93" s="2">
        <v>0</v>
      </c>
      <c r="V93" s="2">
        <v>0</v>
      </c>
      <c r="W93" s="2">
        <v>10622509</v>
      </c>
      <c r="X93" s="2">
        <v>1225640</v>
      </c>
      <c r="Y93" s="2">
        <v>9736</v>
      </c>
      <c r="Z93" s="2">
        <v>130777</v>
      </c>
      <c r="AA93" s="2">
        <v>2165368</v>
      </c>
      <c r="AB93" s="2">
        <v>50479601</v>
      </c>
      <c r="AC93" s="2">
        <v>0</v>
      </c>
      <c r="AD93" s="2">
        <v>733593</v>
      </c>
      <c r="AE93" s="2">
        <v>255350</v>
      </c>
      <c r="AF93" s="2">
        <v>111741</v>
      </c>
      <c r="AG93" s="2">
        <v>10621572.25</v>
      </c>
      <c r="AH93" s="2">
        <v>442311</v>
      </c>
      <c r="AI93" s="2">
        <v>2165368</v>
      </c>
      <c r="AJ93" s="2">
        <v>13887624.25</v>
      </c>
    </row>
    <row r="94" spans="1:36" x14ac:dyDescent="0.25">
      <c r="A94" s="2">
        <v>284</v>
      </c>
      <c r="B94" s="2">
        <v>1</v>
      </c>
      <c r="C94" t="s">
        <v>95</v>
      </c>
      <c r="D94" s="2">
        <v>12510</v>
      </c>
      <c r="E94" s="2">
        <v>13631.599999999999</v>
      </c>
      <c r="F94" s="2">
        <v>12384</v>
      </c>
      <c r="G94" s="2">
        <v>13494.2</v>
      </c>
      <c r="H94" s="2">
        <v>86875660</v>
      </c>
      <c r="I94" s="2">
        <v>307020</v>
      </c>
      <c r="J94" s="2">
        <v>669472</v>
      </c>
      <c r="K94" s="2">
        <v>211024</v>
      </c>
      <c r="L94" s="2">
        <v>0</v>
      </c>
      <c r="M94" s="2">
        <v>0</v>
      </c>
      <c r="N94" s="2">
        <v>164983.87003276061</v>
      </c>
      <c r="O94" s="2">
        <v>3006022</v>
      </c>
      <c r="P94" s="2">
        <v>969285</v>
      </c>
      <c r="Q94" s="2">
        <v>175425</v>
      </c>
      <c r="R94" s="2">
        <v>15923</v>
      </c>
      <c r="S94" s="2">
        <v>0</v>
      </c>
      <c r="T94" s="2">
        <v>0</v>
      </c>
      <c r="U94" s="2">
        <v>0</v>
      </c>
      <c r="V94" s="2">
        <v>0</v>
      </c>
      <c r="W94" s="2">
        <v>27296850</v>
      </c>
      <c r="X94" s="2">
        <v>3106480</v>
      </c>
      <c r="Y94" s="2">
        <v>0</v>
      </c>
      <c r="Z94" s="2">
        <v>403645</v>
      </c>
      <c r="AA94" s="2">
        <v>5721541</v>
      </c>
      <c r="AB94" s="2">
        <v>125816850.87003276</v>
      </c>
      <c r="AC94" s="2">
        <v>0</v>
      </c>
      <c r="AD94" s="2">
        <v>1526436</v>
      </c>
      <c r="AE94" s="2">
        <v>969285</v>
      </c>
      <c r="AF94" s="2">
        <v>15923</v>
      </c>
      <c r="AG94" s="2">
        <v>27267114.359999999</v>
      </c>
      <c r="AH94" s="2">
        <v>1121072</v>
      </c>
      <c r="AI94" s="2">
        <v>5721541</v>
      </c>
      <c r="AJ94" s="2">
        <v>35500299.359999999</v>
      </c>
    </row>
    <row r="95" spans="1:36" x14ac:dyDescent="0.25">
      <c r="A95" s="2">
        <v>286</v>
      </c>
      <c r="B95" s="2">
        <v>1</v>
      </c>
      <c r="C95" t="s">
        <v>96</v>
      </c>
      <c r="D95" s="2">
        <v>2022</v>
      </c>
      <c r="E95" s="2">
        <v>2195.4</v>
      </c>
      <c r="F95" s="2">
        <v>2535</v>
      </c>
      <c r="G95" s="2">
        <v>2793.4</v>
      </c>
      <c r="H95" s="2">
        <v>17983909</v>
      </c>
      <c r="I95" s="2">
        <v>543425</v>
      </c>
      <c r="J95" s="2">
        <v>5158666</v>
      </c>
      <c r="K95" s="2">
        <v>310050</v>
      </c>
      <c r="L95" s="2">
        <v>0</v>
      </c>
      <c r="M95" s="2">
        <v>0</v>
      </c>
      <c r="N95" s="2">
        <v>5611.5223141250126</v>
      </c>
      <c r="O95" s="2">
        <v>621794</v>
      </c>
      <c r="P95" s="2">
        <v>432911.25</v>
      </c>
      <c r="Q95" s="2">
        <v>36314</v>
      </c>
      <c r="R95" s="2">
        <v>40867</v>
      </c>
      <c r="S95" s="2">
        <v>0</v>
      </c>
      <c r="T95" s="2">
        <v>0</v>
      </c>
      <c r="U95" s="2">
        <v>0</v>
      </c>
      <c r="V95" s="2">
        <v>0</v>
      </c>
      <c r="W95" s="2">
        <v>1438070</v>
      </c>
      <c r="X95" s="2">
        <v>646360</v>
      </c>
      <c r="Y95" s="2">
        <v>0</v>
      </c>
      <c r="Z95" s="2">
        <v>92834</v>
      </c>
      <c r="AA95" s="2">
        <v>1184402</v>
      </c>
      <c r="AB95" s="2">
        <v>27848853.772314124</v>
      </c>
      <c r="AC95" s="2">
        <v>0</v>
      </c>
      <c r="AD95" s="2">
        <v>85521</v>
      </c>
      <c r="AE95" s="2">
        <v>256916</v>
      </c>
      <c r="AF95" s="2">
        <v>24253</v>
      </c>
      <c r="AG95" s="2">
        <v>644334</v>
      </c>
      <c r="AH95" s="2">
        <v>120503</v>
      </c>
      <c r="AI95" s="2">
        <v>702897</v>
      </c>
      <c r="AJ95" s="2">
        <v>1713921</v>
      </c>
    </row>
    <row r="96" spans="1:36" x14ac:dyDescent="0.25">
      <c r="A96" s="2">
        <v>294</v>
      </c>
      <c r="B96" s="2">
        <v>1</v>
      </c>
      <c r="C96" t="s">
        <v>97</v>
      </c>
      <c r="D96" s="2">
        <v>433</v>
      </c>
      <c r="E96" s="2">
        <v>476.4</v>
      </c>
      <c r="F96" s="2">
        <v>1957</v>
      </c>
      <c r="G96" s="2">
        <v>2197.15</v>
      </c>
      <c r="H96" s="2">
        <v>14145252</v>
      </c>
      <c r="I96" s="2">
        <v>0</v>
      </c>
      <c r="J96" s="2">
        <v>620761</v>
      </c>
      <c r="K96" s="2">
        <v>14528</v>
      </c>
      <c r="L96" s="2">
        <v>0</v>
      </c>
      <c r="M96" s="2">
        <v>0</v>
      </c>
      <c r="N96" s="2">
        <v>544307</v>
      </c>
      <c r="O96" s="2">
        <v>532809</v>
      </c>
      <c r="P96" s="2">
        <v>365516.75</v>
      </c>
      <c r="Q96" s="2">
        <v>28563</v>
      </c>
      <c r="R96" s="2">
        <v>43064</v>
      </c>
      <c r="S96" s="2">
        <v>0</v>
      </c>
      <c r="T96" s="2">
        <v>0</v>
      </c>
      <c r="U96" s="2">
        <v>0</v>
      </c>
      <c r="V96" s="2">
        <v>0</v>
      </c>
      <c r="W96" s="2">
        <v>659145</v>
      </c>
      <c r="X96" s="2">
        <v>328353</v>
      </c>
      <c r="Y96" s="2">
        <v>0</v>
      </c>
      <c r="Z96" s="2">
        <v>92459</v>
      </c>
      <c r="AA96" s="2">
        <v>391093</v>
      </c>
      <c r="AB96" s="2">
        <v>17437497.75</v>
      </c>
      <c r="AC96" s="2">
        <v>0</v>
      </c>
      <c r="AD96" s="2">
        <v>35865</v>
      </c>
      <c r="AE96" s="2">
        <v>251485</v>
      </c>
      <c r="AF96" s="2">
        <v>29629</v>
      </c>
      <c r="AG96" s="2">
        <v>262829</v>
      </c>
      <c r="AH96" s="2">
        <v>0</v>
      </c>
      <c r="AI96" s="2">
        <v>269082</v>
      </c>
      <c r="AJ96" s="2">
        <v>848890</v>
      </c>
    </row>
    <row r="97" spans="1:36" x14ac:dyDescent="0.25">
      <c r="A97" s="2">
        <v>297</v>
      </c>
      <c r="B97" s="2">
        <v>1</v>
      </c>
      <c r="C97" t="s">
        <v>98</v>
      </c>
      <c r="D97" s="2">
        <v>338</v>
      </c>
      <c r="E97" s="2">
        <v>371.20000000000005</v>
      </c>
      <c r="F97" s="2">
        <v>357</v>
      </c>
      <c r="G97" s="2">
        <v>392</v>
      </c>
      <c r="H97" s="2">
        <v>2523696</v>
      </c>
      <c r="I97" s="2">
        <v>0</v>
      </c>
      <c r="J97" s="2">
        <v>88296</v>
      </c>
      <c r="K97" s="2">
        <v>0</v>
      </c>
      <c r="L97" s="2">
        <v>126172</v>
      </c>
      <c r="M97" s="2">
        <v>0</v>
      </c>
      <c r="N97" s="2">
        <v>81936</v>
      </c>
      <c r="O97" s="2">
        <v>93445</v>
      </c>
      <c r="P97" s="2">
        <v>44730</v>
      </c>
      <c r="Q97" s="2">
        <v>5096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477260</v>
      </c>
      <c r="X97" s="2">
        <v>93600</v>
      </c>
      <c r="Y97" s="2">
        <v>0</v>
      </c>
      <c r="Z97" s="2">
        <v>7657</v>
      </c>
      <c r="AA97" s="2">
        <v>166208</v>
      </c>
      <c r="AB97" s="2">
        <v>3614496</v>
      </c>
      <c r="AC97" s="2">
        <v>0</v>
      </c>
      <c r="AD97" s="2">
        <v>25919</v>
      </c>
      <c r="AE97" s="2">
        <v>25850</v>
      </c>
      <c r="AF97" s="2">
        <v>0</v>
      </c>
      <c r="AG97" s="2">
        <v>322938</v>
      </c>
      <c r="AH97" s="2">
        <v>33779</v>
      </c>
      <c r="AI97" s="2">
        <v>96055</v>
      </c>
      <c r="AJ97" s="2">
        <v>470762</v>
      </c>
    </row>
    <row r="98" spans="1:36" x14ac:dyDescent="0.25">
      <c r="A98" s="2">
        <v>299</v>
      </c>
      <c r="B98" s="2">
        <v>1</v>
      </c>
      <c r="C98" t="s">
        <v>99</v>
      </c>
      <c r="D98" s="2">
        <v>748</v>
      </c>
      <c r="E98" s="2">
        <v>828.2</v>
      </c>
      <c r="F98" s="2">
        <v>698</v>
      </c>
      <c r="G98" s="2">
        <v>774.19999999999993</v>
      </c>
      <c r="H98" s="2">
        <v>4984300</v>
      </c>
      <c r="I98" s="2">
        <v>0</v>
      </c>
      <c r="J98" s="2">
        <v>175081</v>
      </c>
      <c r="K98" s="2">
        <v>0</v>
      </c>
      <c r="L98" s="2">
        <v>81513</v>
      </c>
      <c r="M98" s="2">
        <v>0</v>
      </c>
      <c r="N98" s="2">
        <v>191779.18309911285</v>
      </c>
      <c r="O98" s="2">
        <v>169322</v>
      </c>
      <c r="P98" s="2">
        <v>108953.75</v>
      </c>
      <c r="Q98" s="2">
        <v>10065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588392</v>
      </c>
      <c r="X98" s="2">
        <v>185640</v>
      </c>
      <c r="Y98" s="2">
        <v>6130</v>
      </c>
      <c r="Z98" s="2">
        <v>16118</v>
      </c>
      <c r="AA98" s="2">
        <v>328261</v>
      </c>
      <c r="AB98" s="2">
        <v>6659914.9330991125</v>
      </c>
      <c r="AC98" s="2">
        <v>0</v>
      </c>
      <c r="AD98" s="2">
        <v>64268</v>
      </c>
      <c r="AE98" s="2">
        <v>89976</v>
      </c>
      <c r="AF98" s="2">
        <v>0</v>
      </c>
      <c r="AG98" s="2">
        <v>405262</v>
      </c>
      <c r="AH98" s="2">
        <v>66994</v>
      </c>
      <c r="AI98" s="2">
        <v>271085</v>
      </c>
      <c r="AJ98" s="2">
        <v>830591</v>
      </c>
    </row>
    <row r="99" spans="1:36" x14ac:dyDescent="0.25">
      <c r="A99" s="2">
        <v>300</v>
      </c>
      <c r="B99" s="2">
        <v>1</v>
      </c>
      <c r="C99" t="s">
        <v>100</v>
      </c>
      <c r="D99" s="2">
        <v>987</v>
      </c>
      <c r="E99" s="2">
        <v>1090.6000000000001</v>
      </c>
      <c r="F99" s="2">
        <v>1079</v>
      </c>
      <c r="G99" s="2">
        <v>1198</v>
      </c>
      <c r="H99" s="2">
        <v>7712724</v>
      </c>
      <c r="I99" s="2">
        <v>0</v>
      </c>
      <c r="J99" s="2">
        <v>154588</v>
      </c>
      <c r="K99" s="2">
        <v>0</v>
      </c>
      <c r="L99" s="2">
        <v>0</v>
      </c>
      <c r="M99" s="2">
        <v>0</v>
      </c>
      <c r="N99" s="2">
        <v>163050</v>
      </c>
      <c r="O99" s="2">
        <v>275341</v>
      </c>
      <c r="P99" s="2">
        <v>140048.75</v>
      </c>
      <c r="Q99" s="2">
        <v>15574</v>
      </c>
      <c r="R99" s="2">
        <v>0</v>
      </c>
      <c r="S99" s="2">
        <v>0</v>
      </c>
      <c r="T99" s="2">
        <v>0</v>
      </c>
      <c r="U99" s="2">
        <v>43929</v>
      </c>
      <c r="V99" s="2">
        <v>0</v>
      </c>
      <c r="W99" s="2">
        <v>1401025</v>
      </c>
      <c r="X99" s="2">
        <v>288080</v>
      </c>
      <c r="Y99" s="2">
        <v>30651</v>
      </c>
      <c r="Z99" s="2">
        <v>23173</v>
      </c>
      <c r="AA99" s="2">
        <v>507952</v>
      </c>
      <c r="AB99" s="2">
        <v>10468055.75</v>
      </c>
      <c r="AC99" s="2">
        <v>0</v>
      </c>
      <c r="AD99" s="2">
        <v>79943</v>
      </c>
      <c r="AE99" s="2">
        <v>140048.75</v>
      </c>
      <c r="AF99" s="2">
        <v>0</v>
      </c>
      <c r="AG99" s="2">
        <v>1288190</v>
      </c>
      <c r="AH99" s="2">
        <v>103963</v>
      </c>
      <c r="AI99" s="2">
        <v>507952</v>
      </c>
      <c r="AJ99" s="2">
        <v>2016133.75</v>
      </c>
    </row>
    <row r="100" spans="1:36" x14ac:dyDescent="0.25">
      <c r="A100" s="2">
        <v>306</v>
      </c>
      <c r="B100" s="2">
        <v>1</v>
      </c>
      <c r="C100" t="s">
        <v>101</v>
      </c>
      <c r="D100" s="2">
        <v>179.4</v>
      </c>
      <c r="E100" s="2">
        <v>195.8</v>
      </c>
      <c r="F100" s="2">
        <v>313.39999999999998</v>
      </c>
      <c r="G100" s="2">
        <v>342.00000000000006</v>
      </c>
      <c r="H100" s="2">
        <v>2201796</v>
      </c>
      <c r="I100" s="2">
        <v>0</v>
      </c>
      <c r="J100" s="2">
        <v>372166</v>
      </c>
      <c r="K100" s="2">
        <v>0</v>
      </c>
      <c r="L100" s="2">
        <v>119768</v>
      </c>
      <c r="M100" s="2">
        <v>31921</v>
      </c>
      <c r="N100" s="2">
        <v>147838.734761125</v>
      </c>
      <c r="O100" s="2">
        <v>74861</v>
      </c>
      <c r="P100" s="2">
        <v>56290</v>
      </c>
      <c r="Q100" s="2">
        <v>4446</v>
      </c>
      <c r="R100" s="2">
        <v>17103</v>
      </c>
      <c r="S100" s="2">
        <v>0</v>
      </c>
      <c r="T100" s="2">
        <v>0</v>
      </c>
      <c r="U100" s="2">
        <v>0</v>
      </c>
      <c r="V100" s="2">
        <v>0</v>
      </c>
      <c r="W100" s="2">
        <v>102600</v>
      </c>
      <c r="X100" s="2">
        <v>0</v>
      </c>
      <c r="Y100" s="2">
        <v>0</v>
      </c>
      <c r="Z100" s="2">
        <v>7451</v>
      </c>
      <c r="AA100" s="2">
        <v>102600</v>
      </c>
      <c r="AB100" s="2">
        <v>3238840.7347611249</v>
      </c>
      <c r="AC100" s="2">
        <v>0</v>
      </c>
      <c r="AD100" s="2">
        <v>24678</v>
      </c>
      <c r="AE100" s="2">
        <v>56290</v>
      </c>
      <c r="AF100" s="2">
        <v>17103</v>
      </c>
      <c r="AG100" s="2">
        <v>68682</v>
      </c>
      <c r="AH100" s="2">
        <v>0</v>
      </c>
      <c r="AI100" s="2">
        <v>102600</v>
      </c>
      <c r="AJ100" s="2">
        <v>269353</v>
      </c>
    </row>
    <row r="101" spans="1:36" x14ac:dyDescent="0.25">
      <c r="A101" s="2">
        <v>308</v>
      </c>
      <c r="B101" s="2">
        <v>1</v>
      </c>
      <c r="C101" t="s">
        <v>102</v>
      </c>
      <c r="D101" s="2">
        <v>329.2</v>
      </c>
      <c r="E101" s="2">
        <v>358.20000000000005</v>
      </c>
      <c r="F101" s="2">
        <v>615.20000000000005</v>
      </c>
      <c r="G101" s="2">
        <v>670.80000000000007</v>
      </c>
      <c r="H101" s="2">
        <v>4318610</v>
      </c>
      <c r="I101" s="2">
        <v>29679</v>
      </c>
      <c r="J101" s="2">
        <v>437954</v>
      </c>
      <c r="K101" s="2">
        <v>0</v>
      </c>
      <c r="L101" s="2">
        <v>109931</v>
      </c>
      <c r="M101" s="2">
        <v>0</v>
      </c>
      <c r="N101" s="2">
        <v>175090</v>
      </c>
      <c r="O101" s="2">
        <v>146634</v>
      </c>
      <c r="P101" s="2">
        <v>110185</v>
      </c>
      <c r="Q101" s="2">
        <v>8720</v>
      </c>
      <c r="R101" s="2">
        <v>37357</v>
      </c>
      <c r="S101" s="2">
        <v>0</v>
      </c>
      <c r="T101" s="2">
        <v>0</v>
      </c>
      <c r="U101" s="2">
        <v>0</v>
      </c>
      <c r="V101" s="2">
        <v>0</v>
      </c>
      <c r="W101" s="2">
        <v>201240</v>
      </c>
      <c r="X101" s="2">
        <v>0</v>
      </c>
      <c r="Y101" s="2">
        <v>0</v>
      </c>
      <c r="Z101" s="2">
        <v>20709</v>
      </c>
      <c r="AA101" s="2">
        <v>284419</v>
      </c>
      <c r="AB101" s="2">
        <v>5880528</v>
      </c>
      <c r="AC101" s="2">
        <v>0</v>
      </c>
      <c r="AD101" s="2">
        <v>59326</v>
      </c>
      <c r="AE101" s="2">
        <v>110185</v>
      </c>
      <c r="AF101" s="2">
        <v>37357</v>
      </c>
      <c r="AG101" s="2">
        <v>75387.159024905603</v>
      </c>
      <c r="AH101" s="2">
        <v>0</v>
      </c>
      <c r="AI101" s="2">
        <v>284419</v>
      </c>
      <c r="AJ101" s="2">
        <v>566674.15902490565</v>
      </c>
    </row>
    <row r="102" spans="1:36" x14ac:dyDescent="0.25">
      <c r="A102" s="2">
        <v>309</v>
      </c>
      <c r="B102" s="2">
        <v>1</v>
      </c>
      <c r="C102" t="s">
        <v>103</v>
      </c>
      <c r="D102" s="2">
        <v>1813.4</v>
      </c>
      <c r="E102" s="2">
        <v>1975.2</v>
      </c>
      <c r="F102" s="2">
        <v>1637.3999999999999</v>
      </c>
      <c r="G102" s="2">
        <v>1779.3999999999996</v>
      </c>
      <c r="H102" s="2">
        <v>11455777</v>
      </c>
      <c r="I102" s="2">
        <v>75732</v>
      </c>
      <c r="J102" s="2">
        <v>1530879</v>
      </c>
      <c r="K102" s="2">
        <v>14630</v>
      </c>
      <c r="L102" s="2">
        <v>0</v>
      </c>
      <c r="M102" s="2">
        <v>0</v>
      </c>
      <c r="N102" s="2">
        <v>421824</v>
      </c>
      <c r="O102" s="2">
        <v>398754</v>
      </c>
      <c r="P102" s="2">
        <v>298050</v>
      </c>
      <c r="Q102" s="2">
        <v>23132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533820</v>
      </c>
      <c r="X102" s="2">
        <v>0</v>
      </c>
      <c r="Y102" s="2">
        <v>0</v>
      </c>
      <c r="Z102" s="2">
        <v>32924</v>
      </c>
      <c r="AA102" s="2">
        <v>754466</v>
      </c>
      <c r="AB102" s="2">
        <v>15539988</v>
      </c>
      <c r="AC102" s="2">
        <v>0</v>
      </c>
      <c r="AD102" s="2">
        <v>218630</v>
      </c>
      <c r="AE102" s="2">
        <v>298050</v>
      </c>
      <c r="AF102" s="2">
        <v>0</v>
      </c>
      <c r="AG102" s="2">
        <v>330311</v>
      </c>
      <c r="AH102" s="2">
        <v>0</v>
      </c>
      <c r="AI102" s="2">
        <v>754466</v>
      </c>
      <c r="AJ102" s="2">
        <v>1601457</v>
      </c>
    </row>
    <row r="103" spans="1:36" x14ac:dyDescent="0.25">
      <c r="A103" s="2">
        <v>314</v>
      </c>
      <c r="B103" s="2">
        <v>1</v>
      </c>
      <c r="C103" t="s">
        <v>104</v>
      </c>
      <c r="D103" s="2">
        <v>878</v>
      </c>
      <c r="E103" s="2">
        <v>959.59999999999991</v>
      </c>
      <c r="F103" s="2">
        <v>740</v>
      </c>
      <c r="G103" s="2">
        <v>808.19999999999993</v>
      </c>
      <c r="H103" s="2">
        <v>5203192</v>
      </c>
      <c r="I103" s="2">
        <v>0</v>
      </c>
      <c r="J103" s="2">
        <v>385155</v>
      </c>
      <c r="K103" s="2">
        <v>15288</v>
      </c>
      <c r="L103" s="2">
        <v>69521</v>
      </c>
      <c r="M103" s="2">
        <v>0</v>
      </c>
      <c r="N103" s="2">
        <v>157749.369653</v>
      </c>
      <c r="O103" s="2">
        <v>184052</v>
      </c>
      <c r="P103" s="2">
        <v>113738.75</v>
      </c>
      <c r="Q103" s="2">
        <v>10507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614232</v>
      </c>
      <c r="X103" s="2">
        <v>0</v>
      </c>
      <c r="Y103" s="2">
        <v>0</v>
      </c>
      <c r="Z103" s="2">
        <v>14401</v>
      </c>
      <c r="AA103" s="2">
        <v>342677</v>
      </c>
      <c r="AB103" s="2">
        <v>7110513.1196529996</v>
      </c>
      <c r="AC103" s="2">
        <v>0</v>
      </c>
      <c r="AD103" s="2">
        <v>44717</v>
      </c>
      <c r="AE103" s="2">
        <v>82689</v>
      </c>
      <c r="AF103" s="2">
        <v>0</v>
      </c>
      <c r="AG103" s="2">
        <v>372439</v>
      </c>
      <c r="AH103" s="2">
        <v>0</v>
      </c>
      <c r="AI103" s="2">
        <v>249130</v>
      </c>
      <c r="AJ103" s="2">
        <v>748975</v>
      </c>
    </row>
    <row r="104" spans="1:36" x14ac:dyDescent="0.25">
      <c r="A104" s="2">
        <v>316</v>
      </c>
      <c r="B104" s="2">
        <v>1</v>
      </c>
      <c r="C104" t="s">
        <v>105</v>
      </c>
      <c r="D104" s="2">
        <v>1375</v>
      </c>
      <c r="E104" s="2">
        <v>1496.6</v>
      </c>
      <c r="F104" s="2">
        <v>1009</v>
      </c>
      <c r="G104" s="2">
        <v>1097.2</v>
      </c>
      <c r="H104" s="2">
        <v>7063774</v>
      </c>
      <c r="I104" s="2">
        <v>0</v>
      </c>
      <c r="J104" s="2">
        <v>953846</v>
      </c>
      <c r="K104" s="2">
        <v>0</v>
      </c>
      <c r="L104" s="2">
        <v>0</v>
      </c>
      <c r="M104" s="2">
        <v>0</v>
      </c>
      <c r="N104" s="2">
        <v>186790.61440200001</v>
      </c>
      <c r="O104" s="2">
        <v>261766</v>
      </c>
      <c r="P104" s="2">
        <v>182102.5</v>
      </c>
      <c r="Q104" s="2">
        <v>14264</v>
      </c>
      <c r="R104" s="2">
        <v>28834</v>
      </c>
      <c r="S104" s="2">
        <v>0</v>
      </c>
      <c r="T104" s="2">
        <v>0</v>
      </c>
      <c r="U104" s="2">
        <v>0</v>
      </c>
      <c r="V104" s="2">
        <v>0</v>
      </c>
      <c r="W104" s="2">
        <v>329160</v>
      </c>
      <c r="X104" s="2">
        <v>176141</v>
      </c>
      <c r="Y104" s="2">
        <v>54451</v>
      </c>
      <c r="Z104" s="2">
        <v>21615</v>
      </c>
      <c r="AA104" s="2">
        <v>465213</v>
      </c>
      <c r="AB104" s="2">
        <v>9561816.1144019999</v>
      </c>
      <c r="AC104" s="2">
        <v>0</v>
      </c>
      <c r="AD104" s="2">
        <v>78046</v>
      </c>
      <c r="AE104" s="2">
        <v>132813</v>
      </c>
      <c r="AF104" s="2">
        <v>21030</v>
      </c>
      <c r="AG104" s="2">
        <v>139130</v>
      </c>
      <c r="AH104" s="2">
        <v>0</v>
      </c>
      <c r="AI104" s="2">
        <v>339295</v>
      </c>
      <c r="AJ104" s="2">
        <v>710314</v>
      </c>
    </row>
    <row r="105" spans="1:36" x14ac:dyDescent="0.25">
      <c r="A105" s="2">
        <v>317</v>
      </c>
      <c r="B105" s="2">
        <v>1</v>
      </c>
      <c r="C105" t="s">
        <v>106</v>
      </c>
      <c r="D105" s="2">
        <v>965.6</v>
      </c>
      <c r="E105" s="2">
        <v>1053.4000000000001</v>
      </c>
      <c r="F105" s="2">
        <v>892.6</v>
      </c>
      <c r="G105" s="2">
        <v>969.2</v>
      </c>
      <c r="H105" s="2">
        <v>6239710</v>
      </c>
      <c r="I105" s="2">
        <v>0</v>
      </c>
      <c r="J105" s="2">
        <v>1571863</v>
      </c>
      <c r="K105" s="2">
        <v>0</v>
      </c>
      <c r="L105" s="2">
        <v>0</v>
      </c>
      <c r="M105" s="2">
        <v>157621.69</v>
      </c>
      <c r="N105" s="2">
        <v>309489</v>
      </c>
      <c r="O105" s="2">
        <v>216860</v>
      </c>
      <c r="P105" s="2">
        <v>159801.25</v>
      </c>
      <c r="Q105" s="2">
        <v>12600</v>
      </c>
      <c r="R105" s="2">
        <v>43653</v>
      </c>
      <c r="S105" s="2">
        <v>0</v>
      </c>
      <c r="T105" s="2">
        <v>0</v>
      </c>
      <c r="U105" s="2">
        <v>0</v>
      </c>
      <c r="V105" s="2">
        <v>0</v>
      </c>
      <c r="W105" s="2">
        <v>290760</v>
      </c>
      <c r="X105" s="2">
        <v>0</v>
      </c>
      <c r="Y105" s="2">
        <v>0</v>
      </c>
      <c r="Z105" s="2">
        <v>24884</v>
      </c>
      <c r="AA105" s="2">
        <v>410941</v>
      </c>
      <c r="AB105" s="2">
        <v>9438182.9400000013</v>
      </c>
      <c r="AC105" s="2">
        <v>0</v>
      </c>
      <c r="AD105" s="2">
        <v>82831</v>
      </c>
      <c r="AE105" s="2">
        <v>128496</v>
      </c>
      <c r="AF105" s="2">
        <v>35101</v>
      </c>
      <c r="AG105" s="2">
        <v>135498</v>
      </c>
      <c r="AH105" s="2">
        <v>0</v>
      </c>
      <c r="AI105" s="2">
        <v>330437</v>
      </c>
      <c r="AJ105" s="2">
        <v>712363</v>
      </c>
    </row>
    <row r="106" spans="1:36" x14ac:dyDescent="0.25">
      <c r="A106" s="2">
        <v>318</v>
      </c>
      <c r="B106" s="2">
        <v>1</v>
      </c>
      <c r="C106" t="s">
        <v>107</v>
      </c>
      <c r="D106" s="2">
        <v>3836</v>
      </c>
      <c r="E106" s="2">
        <v>4212.8</v>
      </c>
      <c r="F106" s="2">
        <v>3975</v>
      </c>
      <c r="G106" s="2">
        <v>4358</v>
      </c>
      <c r="H106" s="2">
        <v>28056804</v>
      </c>
      <c r="I106" s="2">
        <v>327488</v>
      </c>
      <c r="J106" s="2">
        <v>2213341</v>
      </c>
      <c r="K106" s="2">
        <v>14302</v>
      </c>
      <c r="L106" s="2">
        <v>68899</v>
      </c>
      <c r="M106" s="2">
        <v>606209</v>
      </c>
      <c r="N106" s="2">
        <v>1321524</v>
      </c>
      <c r="O106" s="2">
        <v>978121</v>
      </c>
      <c r="P106" s="2">
        <v>722316.25</v>
      </c>
      <c r="Q106" s="2">
        <v>56654</v>
      </c>
      <c r="R106" s="2">
        <v>131437</v>
      </c>
      <c r="S106" s="2">
        <v>0</v>
      </c>
      <c r="T106" s="2">
        <v>0</v>
      </c>
      <c r="U106" s="2">
        <v>0</v>
      </c>
      <c r="V106" s="2">
        <v>-1288</v>
      </c>
      <c r="W106" s="2">
        <v>1307400</v>
      </c>
      <c r="X106" s="2">
        <v>0</v>
      </c>
      <c r="Y106" s="2">
        <v>47960</v>
      </c>
      <c r="Z106" s="2">
        <v>96944</v>
      </c>
      <c r="AA106" s="2">
        <v>1847792</v>
      </c>
      <c r="AB106" s="2">
        <v>37795903.25</v>
      </c>
      <c r="AC106" s="2">
        <v>0</v>
      </c>
      <c r="AD106" s="2">
        <v>437524</v>
      </c>
      <c r="AE106" s="2">
        <v>722316.25</v>
      </c>
      <c r="AF106" s="2">
        <v>131437</v>
      </c>
      <c r="AG106" s="2">
        <v>992188</v>
      </c>
      <c r="AH106" s="2">
        <v>0</v>
      </c>
      <c r="AI106" s="2">
        <v>1847792</v>
      </c>
      <c r="AJ106" s="2">
        <v>4131257.25</v>
      </c>
    </row>
    <row r="107" spans="1:36" x14ac:dyDescent="0.25">
      <c r="A107" s="2">
        <v>319</v>
      </c>
      <c r="B107" s="2">
        <v>1</v>
      </c>
      <c r="C107" t="s">
        <v>108</v>
      </c>
      <c r="D107" s="2">
        <v>548.79999999999995</v>
      </c>
      <c r="E107" s="2">
        <v>601.99999999999989</v>
      </c>
      <c r="F107" s="2">
        <v>575.79999999999995</v>
      </c>
      <c r="G107" s="2">
        <v>631.19999999999993</v>
      </c>
      <c r="H107" s="2">
        <v>4063666</v>
      </c>
      <c r="I107" s="2">
        <v>0</v>
      </c>
      <c r="J107" s="2">
        <v>559956</v>
      </c>
      <c r="K107" s="2">
        <v>0</v>
      </c>
      <c r="L107" s="2">
        <v>117605</v>
      </c>
      <c r="M107" s="2">
        <v>126286</v>
      </c>
      <c r="N107" s="2">
        <v>214068.37453100001</v>
      </c>
      <c r="O107" s="2">
        <v>151449</v>
      </c>
      <c r="P107" s="2">
        <v>104162.5</v>
      </c>
      <c r="Q107" s="2">
        <v>8206</v>
      </c>
      <c r="R107" s="2">
        <v>26876</v>
      </c>
      <c r="S107" s="2">
        <v>0</v>
      </c>
      <c r="T107" s="2">
        <v>0</v>
      </c>
      <c r="U107" s="2">
        <v>0</v>
      </c>
      <c r="V107" s="2">
        <v>0</v>
      </c>
      <c r="W107" s="2">
        <v>189360</v>
      </c>
      <c r="X107" s="2">
        <v>0</v>
      </c>
      <c r="Y107" s="2">
        <v>2524</v>
      </c>
      <c r="Z107" s="2">
        <v>13275</v>
      </c>
      <c r="AA107" s="2">
        <v>267629</v>
      </c>
      <c r="AB107" s="2">
        <v>5845062.8745309999</v>
      </c>
      <c r="AC107" s="2">
        <v>0</v>
      </c>
      <c r="AD107" s="2">
        <v>40203</v>
      </c>
      <c r="AE107" s="2">
        <v>72255</v>
      </c>
      <c r="AF107" s="2">
        <v>18643</v>
      </c>
      <c r="AG107" s="2">
        <v>76126</v>
      </c>
      <c r="AH107" s="2">
        <v>0</v>
      </c>
      <c r="AI107" s="2">
        <v>185648</v>
      </c>
      <c r="AJ107" s="2">
        <v>392875</v>
      </c>
    </row>
    <row r="108" spans="1:36" x14ac:dyDescent="0.25">
      <c r="A108" s="2">
        <v>323</v>
      </c>
      <c r="B108" s="2">
        <v>2</v>
      </c>
      <c r="C108" t="s">
        <v>109</v>
      </c>
      <c r="D108" s="2">
        <v>24</v>
      </c>
      <c r="E108" s="2">
        <v>26.4</v>
      </c>
      <c r="F108" s="2">
        <v>26</v>
      </c>
      <c r="G108" s="2">
        <v>28.999999999999996</v>
      </c>
      <c r="H108" s="2">
        <v>186702</v>
      </c>
      <c r="I108" s="2">
        <v>0</v>
      </c>
      <c r="J108" s="2">
        <v>0</v>
      </c>
      <c r="K108" s="2">
        <v>0</v>
      </c>
      <c r="L108" s="2">
        <v>15299</v>
      </c>
      <c r="M108" s="2">
        <v>0</v>
      </c>
      <c r="N108" s="2">
        <v>5138.8766660000001</v>
      </c>
      <c r="O108" s="2">
        <v>5452</v>
      </c>
      <c r="P108" s="2">
        <v>1450</v>
      </c>
      <c r="Q108" s="2">
        <v>377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58534</v>
      </c>
      <c r="X108" s="2">
        <v>0</v>
      </c>
      <c r="Y108" s="2">
        <v>3245</v>
      </c>
      <c r="Z108" s="2">
        <v>1024</v>
      </c>
      <c r="AA108" s="2">
        <v>12296</v>
      </c>
      <c r="AB108" s="2">
        <v>289517.876666</v>
      </c>
      <c r="AC108" s="2">
        <v>0</v>
      </c>
      <c r="AD108" s="2">
        <v>2612</v>
      </c>
      <c r="AE108" s="2">
        <v>1450</v>
      </c>
      <c r="AF108" s="2">
        <v>0</v>
      </c>
      <c r="AG108" s="2">
        <v>56656.87</v>
      </c>
      <c r="AH108" s="2">
        <v>0</v>
      </c>
      <c r="AI108" s="2">
        <v>12296</v>
      </c>
      <c r="AJ108" s="2">
        <v>73014.87</v>
      </c>
    </row>
    <row r="109" spans="1:36" x14ac:dyDescent="0.25">
      <c r="A109" s="2">
        <v>330</v>
      </c>
      <c r="B109" s="2">
        <v>1</v>
      </c>
      <c r="C109" t="s">
        <v>110</v>
      </c>
      <c r="D109" s="2">
        <v>235.4</v>
      </c>
      <c r="E109" s="2">
        <v>260.59999999999997</v>
      </c>
      <c r="F109" s="2">
        <v>244.4</v>
      </c>
      <c r="G109" s="2">
        <v>265.2</v>
      </c>
      <c r="H109" s="2">
        <v>1707358</v>
      </c>
      <c r="I109" s="2">
        <v>0</v>
      </c>
      <c r="J109" s="2">
        <v>160355</v>
      </c>
      <c r="K109" s="2">
        <v>28620</v>
      </c>
      <c r="L109" s="2">
        <v>104415</v>
      </c>
      <c r="M109" s="2">
        <v>168786</v>
      </c>
      <c r="N109" s="2">
        <v>90846</v>
      </c>
      <c r="O109" s="2">
        <v>61348</v>
      </c>
      <c r="P109" s="2">
        <v>24220</v>
      </c>
      <c r="Q109" s="2">
        <v>3448</v>
      </c>
      <c r="R109" s="2">
        <v>1589</v>
      </c>
      <c r="S109" s="2">
        <v>0</v>
      </c>
      <c r="T109" s="2">
        <v>0</v>
      </c>
      <c r="U109" s="2">
        <v>0</v>
      </c>
      <c r="V109" s="2">
        <v>0</v>
      </c>
      <c r="W109" s="2">
        <v>425116</v>
      </c>
      <c r="X109" s="2">
        <v>0</v>
      </c>
      <c r="Y109" s="2">
        <v>44065</v>
      </c>
      <c r="Z109" s="2">
        <v>6946</v>
      </c>
      <c r="AA109" s="2">
        <v>112445</v>
      </c>
      <c r="AB109" s="2">
        <v>2939557</v>
      </c>
      <c r="AC109" s="2">
        <v>0</v>
      </c>
      <c r="AD109" s="2">
        <v>61348</v>
      </c>
      <c r="AE109" s="2">
        <v>19983</v>
      </c>
      <c r="AF109" s="2">
        <v>1311</v>
      </c>
      <c r="AG109" s="2">
        <v>360002.27</v>
      </c>
      <c r="AH109" s="2">
        <v>0</v>
      </c>
      <c r="AI109" s="2">
        <v>92773</v>
      </c>
      <c r="AJ109" s="2">
        <v>535417.27</v>
      </c>
    </row>
    <row r="110" spans="1:36" x14ac:dyDescent="0.25">
      <c r="A110" s="2">
        <v>332</v>
      </c>
      <c r="B110" s="2">
        <v>1</v>
      </c>
      <c r="C110" t="s">
        <v>111</v>
      </c>
      <c r="D110" s="2">
        <v>1598</v>
      </c>
      <c r="E110" s="2">
        <v>1753.6</v>
      </c>
      <c r="F110" s="2">
        <v>1600</v>
      </c>
      <c r="G110" s="2">
        <v>1755.6</v>
      </c>
      <c r="H110" s="2">
        <v>11302553</v>
      </c>
      <c r="I110" s="2">
        <v>72661</v>
      </c>
      <c r="J110" s="2">
        <v>892649</v>
      </c>
      <c r="K110" s="2">
        <v>14642</v>
      </c>
      <c r="L110" s="2">
        <v>0</v>
      </c>
      <c r="M110" s="2">
        <v>0</v>
      </c>
      <c r="N110" s="2">
        <v>291931</v>
      </c>
      <c r="O110" s="2">
        <v>383733</v>
      </c>
      <c r="P110" s="2">
        <v>294062.5</v>
      </c>
      <c r="Q110" s="2">
        <v>22823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526680</v>
      </c>
      <c r="X110" s="2">
        <v>427180</v>
      </c>
      <c r="Y110" s="2">
        <v>31372</v>
      </c>
      <c r="Z110" s="2">
        <v>36068</v>
      </c>
      <c r="AA110" s="2">
        <v>744374</v>
      </c>
      <c r="AB110" s="2">
        <v>14613548.5</v>
      </c>
      <c r="AC110" s="2">
        <v>0</v>
      </c>
      <c r="AD110" s="2">
        <v>76616</v>
      </c>
      <c r="AE110" s="2">
        <v>195790</v>
      </c>
      <c r="AF110" s="2">
        <v>0</v>
      </c>
      <c r="AG110" s="2">
        <v>203228</v>
      </c>
      <c r="AH110" s="2">
        <v>115611</v>
      </c>
      <c r="AI110" s="2">
        <v>495612</v>
      </c>
      <c r="AJ110" s="2">
        <v>971246</v>
      </c>
    </row>
    <row r="111" spans="1:36" x14ac:dyDescent="0.25">
      <c r="A111" s="2">
        <v>333</v>
      </c>
      <c r="B111" s="2">
        <v>1</v>
      </c>
      <c r="C111" t="s">
        <v>112</v>
      </c>
      <c r="D111" s="2">
        <v>537</v>
      </c>
      <c r="E111" s="2">
        <v>593.19999999999993</v>
      </c>
      <c r="F111" s="2">
        <v>496</v>
      </c>
      <c r="G111" s="2">
        <v>544.20000000000005</v>
      </c>
      <c r="H111" s="2">
        <v>3503560</v>
      </c>
      <c r="I111" s="2">
        <v>12281</v>
      </c>
      <c r="J111" s="2">
        <v>275751</v>
      </c>
      <c r="K111" s="2">
        <v>0</v>
      </c>
      <c r="L111" s="2">
        <v>128224</v>
      </c>
      <c r="M111" s="2">
        <v>0</v>
      </c>
      <c r="N111" s="2">
        <v>119357</v>
      </c>
      <c r="O111" s="2">
        <v>118610</v>
      </c>
      <c r="P111" s="2">
        <v>89886.25</v>
      </c>
      <c r="Q111" s="2">
        <v>7075</v>
      </c>
      <c r="R111" s="2">
        <v>21768</v>
      </c>
      <c r="S111" s="2">
        <v>0</v>
      </c>
      <c r="T111" s="2">
        <v>0</v>
      </c>
      <c r="U111" s="2">
        <v>0</v>
      </c>
      <c r="V111" s="2">
        <v>0</v>
      </c>
      <c r="W111" s="2">
        <v>163260</v>
      </c>
      <c r="X111" s="2">
        <v>132600</v>
      </c>
      <c r="Y111" s="2">
        <v>15145</v>
      </c>
      <c r="Z111" s="2">
        <v>11113</v>
      </c>
      <c r="AA111" s="2">
        <v>230741</v>
      </c>
      <c r="AB111" s="2">
        <v>4696771.25</v>
      </c>
      <c r="AC111" s="2">
        <v>0</v>
      </c>
      <c r="AD111" s="2">
        <v>25242</v>
      </c>
      <c r="AE111" s="2">
        <v>49814</v>
      </c>
      <c r="AF111" s="2">
        <v>12064</v>
      </c>
      <c r="AG111" s="2">
        <v>52436</v>
      </c>
      <c r="AH111" s="2">
        <v>38251</v>
      </c>
      <c r="AI111" s="2">
        <v>127875</v>
      </c>
      <c r="AJ111" s="2">
        <v>267431</v>
      </c>
    </row>
    <row r="112" spans="1:36" x14ac:dyDescent="0.25">
      <c r="A112" s="2">
        <v>345</v>
      </c>
      <c r="B112" s="2">
        <v>1</v>
      </c>
      <c r="C112" t="s">
        <v>113</v>
      </c>
      <c r="D112" s="2">
        <v>1280</v>
      </c>
      <c r="E112" s="2">
        <v>1408.8</v>
      </c>
      <c r="F112" s="2">
        <v>1549</v>
      </c>
      <c r="G112" s="2">
        <v>1693.9999999999998</v>
      </c>
      <c r="H112" s="2">
        <v>10905972</v>
      </c>
      <c r="I112" s="2">
        <v>24562</v>
      </c>
      <c r="J112" s="2">
        <v>320935</v>
      </c>
      <c r="K112" s="2">
        <v>18489</v>
      </c>
      <c r="L112" s="2">
        <v>0</v>
      </c>
      <c r="M112" s="2">
        <v>0</v>
      </c>
      <c r="N112" s="2">
        <v>258655</v>
      </c>
      <c r="O112" s="2">
        <v>371152</v>
      </c>
      <c r="P112" s="2">
        <v>283745</v>
      </c>
      <c r="Q112" s="2">
        <v>22022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508200</v>
      </c>
      <c r="X112" s="2">
        <v>404560</v>
      </c>
      <c r="Y112" s="2">
        <v>0</v>
      </c>
      <c r="Z112" s="2">
        <v>34790</v>
      </c>
      <c r="AA112" s="2">
        <v>718256</v>
      </c>
      <c r="AB112" s="2">
        <v>13466778</v>
      </c>
      <c r="AC112" s="2">
        <v>0</v>
      </c>
      <c r="AD112" s="2">
        <v>145898</v>
      </c>
      <c r="AE112" s="2">
        <v>283745</v>
      </c>
      <c r="AF112" s="2">
        <v>0</v>
      </c>
      <c r="AG112" s="2">
        <v>377727</v>
      </c>
      <c r="AH112" s="2">
        <v>145998</v>
      </c>
      <c r="AI112" s="2">
        <v>718256</v>
      </c>
      <c r="AJ112" s="2">
        <v>1525626</v>
      </c>
    </row>
    <row r="113" spans="1:36" x14ac:dyDescent="0.25">
      <c r="A113" s="2">
        <v>347</v>
      </c>
      <c r="B113" s="2">
        <v>1</v>
      </c>
      <c r="C113" t="s">
        <v>114</v>
      </c>
      <c r="D113" s="2">
        <v>4749</v>
      </c>
      <c r="E113" s="2">
        <v>5198.2000000000007</v>
      </c>
      <c r="F113" s="2">
        <v>4229</v>
      </c>
      <c r="G113" s="2">
        <v>4637.5999999999995</v>
      </c>
      <c r="H113" s="2">
        <v>29856869</v>
      </c>
      <c r="I113" s="2">
        <v>689772</v>
      </c>
      <c r="J113" s="2">
        <v>6505702</v>
      </c>
      <c r="K113" s="2">
        <v>1044630</v>
      </c>
      <c r="L113" s="2">
        <v>0</v>
      </c>
      <c r="M113" s="2">
        <v>0</v>
      </c>
      <c r="N113" s="2">
        <v>444668</v>
      </c>
      <c r="O113" s="2">
        <v>1040730</v>
      </c>
      <c r="P113" s="2">
        <v>755922.5</v>
      </c>
      <c r="Q113" s="2">
        <v>60289</v>
      </c>
      <c r="R113" s="2">
        <v>149563</v>
      </c>
      <c r="S113" s="2">
        <v>0</v>
      </c>
      <c r="T113" s="2">
        <v>0</v>
      </c>
      <c r="U113" s="2">
        <v>0</v>
      </c>
      <c r="V113" s="2">
        <v>-7726</v>
      </c>
      <c r="W113" s="2">
        <v>1600436</v>
      </c>
      <c r="X113" s="2">
        <v>0</v>
      </c>
      <c r="Y113" s="2">
        <v>0</v>
      </c>
      <c r="Z113" s="2">
        <v>97419</v>
      </c>
      <c r="AA113" s="2">
        <v>1966342</v>
      </c>
      <c r="AB113" s="2">
        <v>44204616.5</v>
      </c>
      <c r="AC113" s="2">
        <v>0</v>
      </c>
      <c r="AD113" s="2">
        <v>241606</v>
      </c>
      <c r="AE113" s="2">
        <v>459670</v>
      </c>
      <c r="AF113" s="2">
        <v>90948</v>
      </c>
      <c r="AG113" s="2">
        <v>617496</v>
      </c>
      <c r="AH113" s="2">
        <v>0</v>
      </c>
      <c r="AI113" s="2">
        <v>1195716</v>
      </c>
      <c r="AJ113" s="2">
        <v>2605436</v>
      </c>
    </row>
    <row r="114" spans="1:36" x14ac:dyDescent="0.25">
      <c r="A114" s="2">
        <v>356</v>
      </c>
      <c r="B114" s="2">
        <v>1</v>
      </c>
      <c r="C114" t="s">
        <v>115</v>
      </c>
      <c r="D114" s="2">
        <v>129</v>
      </c>
      <c r="E114" s="2">
        <v>139.4</v>
      </c>
      <c r="F114" s="2">
        <v>163</v>
      </c>
      <c r="G114" s="2">
        <v>175.6</v>
      </c>
      <c r="H114" s="2">
        <v>1130513</v>
      </c>
      <c r="I114" s="2">
        <v>0</v>
      </c>
      <c r="J114" s="2">
        <v>79954</v>
      </c>
      <c r="K114" s="2">
        <v>0</v>
      </c>
      <c r="L114" s="2">
        <v>78053</v>
      </c>
      <c r="M114" s="2">
        <v>187829.59</v>
      </c>
      <c r="N114" s="2">
        <v>108255</v>
      </c>
      <c r="O114" s="2">
        <v>40665</v>
      </c>
      <c r="P114" s="2">
        <v>8780</v>
      </c>
      <c r="Q114" s="2">
        <v>2283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673196</v>
      </c>
      <c r="X114" s="2">
        <v>0</v>
      </c>
      <c r="Y114" s="2">
        <v>0</v>
      </c>
      <c r="Z114" s="2">
        <v>5320</v>
      </c>
      <c r="AA114" s="2">
        <v>74454</v>
      </c>
      <c r="AB114" s="2">
        <v>2389302.59</v>
      </c>
      <c r="AC114" s="2">
        <v>0</v>
      </c>
      <c r="AD114" s="2">
        <v>16923</v>
      </c>
      <c r="AE114" s="2">
        <v>3751</v>
      </c>
      <c r="AF114" s="2">
        <v>0</v>
      </c>
      <c r="AG114" s="2">
        <v>453069</v>
      </c>
      <c r="AH114" s="2">
        <v>0</v>
      </c>
      <c r="AI114" s="2">
        <v>31808</v>
      </c>
      <c r="AJ114" s="2">
        <v>505551</v>
      </c>
    </row>
    <row r="115" spans="1:36" x14ac:dyDescent="0.25">
      <c r="A115" s="2">
        <v>361</v>
      </c>
      <c r="B115" s="2">
        <v>1</v>
      </c>
      <c r="C115" t="s">
        <v>116</v>
      </c>
      <c r="D115" s="2">
        <v>1178</v>
      </c>
      <c r="E115" s="2">
        <v>1292.4000000000001</v>
      </c>
      <c r="F115" s="2">
        <v>979</v>
      </c>
      <c r="G115" s="2">
        <v>1072.4000000000001</v>
      </c>
      <c r="H115" s="2">
        <v>6904111</v>
      </c>
      <c r="I115" s="2">
        <v>0</v>
      </c>
      <c r="J115" s="2">
        <v>502510</v>
      </c>
      <c r="K115" s="2">
        <v>15002</v>
      </c>
      <c r="L115" s="2">
        <v>0</v>
      </c>
      <c r="M115" s="2">
        <v>0</v>
      </c>
      <c r="N115" s="2">
        <v>285894</v>
      </c>
      <c r="O115" s="2">
        <v>259636</v>
      </c>
      <c r="P115" s="2">
        <v>144961.25</v>
      </c>
      <c r="Q115" s="2">
        <v>13941</v>
      </c>
      <c r="R115" s="2">
        <v>2563</v>
      </c>
      <c r="S115" s="2">
        <v>0</v>
      </c>
      <c r="T115" s="2">
        <v>0</v>
      </c>
      <c r="U115" s="2">
        <v>0</v>
      </c>
      <c r="V115" s="2">
        <v>0</v>
      </c>
      <c r="W115" s="2">
        <v>914864</v>
      </c>
      <c r="X115" s="2">
        <v>262860</v>
      </c>
      <c r="Y115" s="2">
        <v>51566</v>
      </c>
      <c r="Z115" s="2">
        <v>20495</v>
      </c>
      <c r="AA115" s="2">
        <v>454698</v>
      </c>
      <c r="AB115" s="2">
        <v>9570241.25</v>
      </c>
      <c r="AC115" s="2">
        <v>0</v>
      </c>
      <c r="AD115" s="2">
        <v>84727</v>
      </c>
      <c r="AE115" s="2">
        <v>119115</v>
      </c>
      <c r="AF115" s="2">
        <v>2106</v>
      </c>
      <c r="AG115" s="2">
        <v>658399</v>
      </c>
      <c r="AH115" s="2">
        <v>94861</v>
      </c>
      <c r="AI115" s="2">
        <v>373628</v>
      </c>
      <c r="AJ115" s="2">
        <v>1237975</v>
      </c>
    </row>
    <row r="116" spans="1:36" x14ac:dyDescent="0.25">
      <c r="A116" s="2">
        <v>362</v>
      </c>
      <c r="B116" s="2">
        <v>1</v>
      </c>
      <c r="C116" t="s">
        <v>117</v>
      </c>
      <c r="D116" s="2">
        <v>181</v>
      </c>
      <c r="E116" s="2">
        <v>198.00000000000003</v>
      </c>
      <c r="F116" s="2">
        <v>335</v>
      </c>
      <c r="G116" s="2">
        <v>368.8</v>
      </c>
      <c r="H116" s="2">
        <v>2374334</v>
      </c>
      <c r="I116" s="2">
        <v>0</v>
      </c>
      <c r="J116" s="2">
        <v>137735</v>
      </c>
      <c r="K116" s="2">
        <v>0</v>
      </c>
      <c r="L116" s="2">
        <v>123553</v>
      </c>
      <c r="M116" s="2">
        <v>607902</v>
      </c>
      <c r="N116" s="2">
        <v>289116</v>
      </c>
      <c r="O116" s="2">
        <v>78178</v>
      </c>
      <c r="P116" s="2">
        <v>61670</v>
      </c>
      <c r="Q116" s="2">
        <v>4794</v>
      </c>
      <c r="R116" s="2">
        <v>1785</v>
      </c>
      <c r="S116" s="2">
        <v>0</v>
      </c>
      <c r="T116" s="2">
        <v>0</v>
      </c>
      <c r="U116" s="2">
        <v>0</v>
      </c>
      <c r="V116" s="2">
        <v>0</v>
      </c>
      <c r="W116" s="2">
        <v>110640</v>
      </c>
      <c r="X116" s="2">
        <v>0</v>
      </c>
      <c r="Y116" s="2">
        <v>0</v>
      </c>
      <c r="Z116" s="2">
        <v>6295</v>
      </c>
      <c r="AA116" s="2">
        <v>0</v>
      </c>
      <c r="AB116" s="2">
        <v>3796002</v>
      </c>
      <c r="AC116" s="2">
        <v>0</v>
      </c>
      <c r="AD116" s="2">
        <v>14939</v>
      </c>
      <c r="AE116" s="2">
        <v>38300</v>
      </c>
      <c r="AF116" s="2">
        <v>1109</v>
      </c>
      <c r="AG116" s="2">
        <v>39822</v>
      </c>
      <c r="AH116" s="2">
        <v>0</v>
      </c>
      <c r="AI116" s="2">
        <v>0</v>
      </c>
      <c r="AJ116" s="2">
        <v>94170</v>
      </c>
    </row>
    <row r="117" spans="1:36" x14ac:dyDescent="0.25">
      <c r="A117" s="2">
        <v>363</v>
      </c>
      <c r="B117" s="2">
        <v>1</v>
      </c>
      <c r="C117" t="s">
        <v>118</v>
      </c>
      <c r="D117" s="2">
        <v>131.4</v>
      </c>
      <c r="E117" s="2">
        <v>142.20000000000002</v>
      </c>
      <c r="F117" s="2">
        <v>240.4</v>
      </c>
      <c r="G117" s="2">
        <v>265</v>
      </c>
      <c r="H117" s="2">
        <v>1706070</v>
      </c>
      <c r="I117" s="2">
        <v>0</v>
      </c>
      <c r="J117" s="2">
        <v>259794</v>
      </c>
      <c r="K117" s="2">
        <v>0</v>
      </c>
      <c r="L117" s="2">
        <v>112991</v>
      </c>
      <c r="M117" s="2">
        <v>1085985</v>
      </c>
      <c r="N117" s="2">
        <v>287729.18477275001</v>
      </c>
      <c r="O117" s="2">
        <v>61050</v>
      </c>
      <c r="P117" s="2">
        <v>52878.214919738377</v>
      </c>
      <c r="Q117" s="2">
        <v>3445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23439</v>
      </c>
      <c r="Z117" s="2">
        <v>9470</v>
      </c>
      <c r="AA117" s="2">
        <v>112360</v>
      </c>
      <c r="AB117" s="2">
        <v>3715211.3996924884</v>
      </c>
      <c r="AC117" s="2">
        <v>0</v>
      </c>
      <c r="AD117" s="2">
        <v>18828</v>
      </c>
      <c r="AE117" s="2">
        <v>36507</v>
      </c>
      <c r="AF117" s="2">
        <v>0</v>
      </c>
      <c r="AG117" s="2">
        <v>-52002.277077055332</v>
      </c>
      <c r="AH117" s="2">
        <v>0</v>
      </c>
      <c r="AI117" s="2">
        <v>77573</v>
      </c>
      <c r="AJ117" s="2">
        <v>80905.722922944668</v>
      </c>
    </row>
    <row r="118" spans="1:36" x14ac:dyDescent="0.25">
      <c r="A118" s="2">
        <v>378</v>
      </c>
      <c r="B118" s="2">
        <v>1</v>
      </c>
      <c r="C118" t="s">
        <v>119</v>
      </c>
      <c r="D118" s="2">
        <v>486</v>
      </c>
      <c r="E118" s="2">
        <v>533.40000000000009</v>
      </c>
      <c r="F118" s="2">
        <v>565</v>
      </c>
      <c r="G118" s="2">
        <v>621.20000000000005</v>
      </c>
      <c r="H118" s="2">
        <v>3999286</v>
      </c>
      <c r="I118" s="2">
        <v>0</v>
      </c>
      <c r="J118" s="2">
        <v>223232</v>
      </c>
      <c r="K118" s="2">
        <v>15672</v>
      </c>
      <c r="L118" s="2">
        <v>119262</v>
      </c>
      <c r="M118" s="2">
        <v>0</v>
      </c>
      <c r="N118" s="2">
        <v>188205</v>
      </c>
      <c r="O118" s="2">
        <v>143877</v>
      </c>
      <c r="P118" s="2">
        <v>93066.25</v>
      </c>
      <c r="Q118" s="2">
        <v>8076</v>
      </c>
      <c r="R118" s="2">
        <v>21320</v>
      </c>
      <c r="S118" s="2">
        <v>0</v>
      </c>
      <c r="T118" s="2">
        <v>0</v>
      </c>
      <c r="U118" s="2">
        <v>0</v>
      </c>
      <c r="V118" s="2">
        <v>0</v>
      </c>
      <c r="W118" s="2">
        <v>353798</v>
      </c>
      <c r="X118" s="2">
        <v>0</v>
      </c>
      <c r="Y118" s="2">
        <v>0</v>
      </c>
      <c r="Z118" s="2">
        <v>13626</v>
      </c>
      <c r="AA118" s="2">
        <v>263389</v>
      </c>
      <c r="AB118" s="2">
        <v>5442809.25</v>
      </c>
      <c r="AC118" s="2">
        <v>0</v>
      </c>
      <c r="AD118" s="2">
        <v>72633</v>
      </c>
      <c r="AE118" s="2">
        <v>45163</v>
      </c>
      <c r="AF118" s="2">
        <v>10346</v>
      </c>
      <c r="AG118" s="2">
        <v>133665</v>
      </c>
      <c r="AH118" s="2">
        <v>0</v>
      </c>
      <c r="AI118" s="2">
        <v>127816</v>
      </c>
      <c r="AJ118" s="2">
        <v>389623</v>
      </c>
    </row>
    <row r="119" spans="1:36" x14ac:dyDescent="0.25">
      <c r="A119" s="2">
        <v>381</v>
      </c>
      <c r="B119" s="2">
        <v>1</v>
      </c>
      <c r="C119" t="s">
        <v>120</v>
      </c>
      <c r="D119" s="2">
        <v>1715</v>
      </c>
      <c r="E119" s="2">
        <v>1881.2</v>
      </c>
      <c r="F119" s="2">
        <v>1374</v>
      </c>
      <c r="G119" s="2">
        <v>1513.8</v>
      </c>
      <c r="H119" s="2">
        <v>9745844</v>
      </c>
      <c r="I119" s="2">
        <v>0</v>
      </c>
      <c r="J119" s="2">
        <v>292716</v>
      </c>
      <c r="K119" s="2">
        <v>0</v>
      </c>
      <c r="L119" s="2">
        <v>193427</v>
      </c>
      <c r="M119" s="2">
        <v>625154</v>
      </c>
      <c r="N119" s="2">
        <v>757438</v>
      </c>
      <c r="O119" s="2">
        <v>337272</v>
      </c>
      <c r="P119" s="2">
        <v>252363.75</v>
      </c>
      <c r="Q119" s="2">
        <v>19679</v>
      </c>
      <c r="R119" s="2">
        <v>20573</v>
      </c>
      <c r="S119" s="2">
        <v>0</v>
      </c>
      <c r="T119" s="2">
        <v>0</v>
      </c>
      <c r="U119" s="2">
        <v>0</v>
      </c>
      <c r="V119" s="2">
        <v>0</v>
      </c>
      <c r="W119" s="2">
        <v>454140</v>
      </c>
      <c r="X119" s="2">
        <v>231144</v>
      </c>
      <c r="Y119" s="2">
        <v>0</v>
      </c>
      <c r="Z119" s="2">
        <v>35172</v>
      </c>
      <c r="AA119" s="2">
        <v>641851</v>
      </c>
      <c r="AB119" s="2">
        <v>13375629.75</v>
      </c>
      <c r="AC119" s="2">
        <v>0</v>
      </c>
      <c r="AD119" s="2">
        <v>226584</v>
      </c>
      <c r="AE119" s="2">
        <v>252363.75</v>
      </c>
      <c r="AF119" s="2">
        <v>20573</v>
      </c>
      <c r="AG119" s="2">
        <v>336642</v>
      </c>
      <c r="AH119" s="2">
        <v>0</v>
      </c>
      <c r="AI119" s="2">
        <v>641851</v>
      </c>
      <c r="AJ119" s="2">
        <v>1478013.75</v>
      </c>
    </row>
    <row r="120" spans="1:36" x14ac:dyDescent="0.25">
      <c r="A120" s="2">
        <v>390</v>
      </c>
      <c r="B120" s="2">
        <v>1</v>
      </c>
      <c r="C120" t="s">
        <v>121</v>
      </c>
      <c r="D120" s="2">
        <v>467.80000000000007</v>
      </c>
      <c r="E120" s="2">
        <v>514</v>
      </c>
      <c r="F120" s="2">
        <v>484.8</v>
      </c>
      <c r="G120" s="2">
        <v>531.39999999999986</v>
      </c>
      <c r="H120" s="2">
        <v>3421153</v>
      </c>
      <c r="I120" s="2">
        <v>0</v>
      </c>
      <c r="J120" s="2">
        <v>254810</v>
      </c>
      <c r="K120" s="2">
        <v>0</v>
      </c>
      <c r="L120" s="2">
        <v>129063</v>
      </c>
      <c r="M120" s="2">
        <v>547930</v>
      </c>
      <c r="N120" s="2">
        <v>344196.89172475121</v>
      </c>
      <c r="O120" s="2">
        <v>114946</v>
      </c>
      <c r="P120" s="2">
        <v>87750</v>
      </c>
      <c r="Q120" s="2">
        <v>6908</v>
      </c>
      <c r="R120" s="2">
        <v>8752</v>
      </c>
      <c r="S120" s="2">
        <v>0</v>
      </c>
      <c r="T120" s="2">
        <v>0</v>
      </c>
      <c r="U120" s="2">
        <v>0</v>
      </c>
      <c r="V120" s="2">
        <v>0</v>
      </c>
      <c r="W120" s="2">
        <v>172301</v>
      </c>
      <c r="X120" s="2">
        <v>0</v>
      </c>
      <c r="Y120" s="2">
        <v>0</v>
      </c>
      <c r="Z120" s="2">
        <v>10495</v>
      </c>
      <c r="AA120" s="2">
        <v>225314</v>
      </c>
      <c r="AB120" s="2">
        <v>5323618.8917247513</v>
      </c>
      <c r="AC120" s="2">
        <v>0</v>
      </c>
      <c r="AD120" s="2">
        <v>48804</v>
      </c>
      <c r="AE120" s="2">
        <v>79655</v>
      </c>
      <c r="AF120" s="2">
        <v>7945</v>
      </c>
      <c r="AG120" s="2">
        <v>95561</v>
      </c>
      <c r="AH120" s="2">
        <v>0</v>
      </c>
      <c r="AI120" s="2">
        <v>204529</v>
      </c>
      <c r="AJ120" s="2">
        <v>436494</v>
      </c>
    </row>
    <row r="121" spans="1:36" x14ac:dyDescent="0.25">
      <c r="A121" s="2">
        <v>391</v>
      </c>
      <c r="B121" s="2">
        <v>1</v>
      </c>
      <c r="C121" t="s">
        <v>122</v>
      </c>
      <c r="D121" s="2">
        <v>356</v>
      </c>
      <c r="E121" s="2">
        <v>394.4</v>
      </c>
      <c r="F121" s="2">
        <v>532</v>
      </c>
      <c r="G121" s="2">
        <v>588</v>
      </c>
      <c r="H121" s="2">
        <v>3785544</v>
      </c>
      <c r="I121" s="2">
        <v>0</v>
      </c>
      <c r="J121" s="2">
        <v>108397</v>
      </c>
      <c r="K121" s="2">
        <v>0</v>
      </c>
      <c r="L121" s="2">
        <v>123950</v>
      </c>
      <c r="M121" s="2">
        <v>0</v>
      </c>
      <c r="N121" s="2">
        <v>136093.42527562499</v>
      </c>
      <c r="O121" s="2">
        <v>138456</v>
      </c>
      <c r="P121" s="2">
        <v>78210</v>
      </c>
      <c r="Q121" s="2">
        <v>7644</v>
      </c>
      <c r="R121" s="2">
        <v>6838</v>
      </c>
      <c r="S121" s="2">
        <v>0</v>
      </c>
      <c r="T121" s="2">
        <v>0</v>
      </c>
      <c r="U121" s="2">
        <v>0</v>
      </c>
      <c r="V121" s="2">
        <v>0</v>
      </c>
      <c r="W121" s="2">
        <v>518057</v>
      </c>
      <c r="X121" s="2">
        <v>0</v>
      </c>
      <c r="Y121" s="2">
        <v>0</v>
      </c>
      <c r="Z121" s="2">
        <v>9962</v>
      </c>
      <c r="AA121" s="2">
        <v>249312</v>
      </c>
      <c r="AB121" s="2">
        <v>5162463.4252756257</v>
      </c>
      <c r="AC121" s="2">
        <v>0</v>
      </c>
      <c r="AD121" s="2">
        <v>52261</v>
      </c>
      <c r="AE121" s="2">
        <v>78210</v>
      </c>
      <c r="AF121" s="2">
        <v>6838</v>
      </c>
      <c r="AG121" s="2">
        <v>474066</v>
      </c>
      <c r="AH121" s="2">
        <v>0</v>
      </c>
      <c r="AI121" s="2">
        <v>249312</v>
      </c>
      <c r="AJ121" s="2">
        <v>860687</v>
      </c>
    </row>
    <row r="122" spans="1:36" x14ac:dyDescent="0.25">
      <c r="A122" s="2">
        <v>402</v>
      </c>
      <c r="B122" s="2">
        <v>1</v>
      </c>
      <c r="C122" t="s">
        <v>123</v>
      </c>
      <c r="D122" s="2">
        <v>163.80000000000001</v>
      </c>
      <c r="E122" s="2">
        <v>177.4</v>
      </c>
      <c r="F122" s="2">
        <v>131.80000000000001</v>
      </c>
      <c r="G122" s="2">
        <v>140.4</v>
      </c>
      <c r="H122" s="2">
        <v>903895</v>
      </c>
      <c r="I122" s="2">
        <v>48100</v>
      </c>
      <c r="J122" s="2">
        <v>50111</v>
      </c>
      <c r="K122" s="2">
        <v>0</v>
      </c>
      <c r="L122" s="2">
        <v>65207</v>
      </c>
      <c r="M122" s="2">
        <v>85386</v>
      </c>
      <c r="N122" s="2">
        <v>44194</v>
      </c>
      <c r="O122" s="2">
        <v>33825</v>
      </c>
      <c r="P122" s="2">
        <v>7020</v>
      </c>
      <c r="Q122" s="2">
        <v>1825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405603</v>
      </c>
      <c r="X122" s="2">
        <v>35880</v>
      </c>
      <c r="Y122" s="2">
        <v>721</v>
      </c>
      <c r="Z122" s="2">
        <v>4879</v>
      </c>
      <c r="AA122" s="2">
        <v>59530</v>
      </c>
      <c r="AB122" s="2">
        <v>1710296</v>
      </c>
      <c r="AC122" s="2">
        <v>0</v>
      </c>
      <c r="AD122" s="2">
        <v>22529</v>
      </c>
      <c r="AE122" s="2">
        <v>4990</v>
      </c>
      <c r="AF122" s="2">
        <v>0</v>
      </c>
      <c r="AG122" s="2">
        <v>362156</v>
      </c>
      <c r="AH122" s="2">
        <v>12948</v>
      </c>
      <c r="AI122" s="2">
        <v>42314</v>
      </c>
      <c r="AJ122" s="2">
        <v>431989</v>
      </c>
    </row>
    <row r="123" spans="1:36" x14ac:dyDescent="0.25">
      <c r="A123" s="2">
        <v>403</v>
      </c>
      <c r="B123" s="2">
        <v>1</v>
      </c>
      <c r="C123" t="s">
        <v>124</v>
      </c>
      <c r="D123" s="2">
        <v>189</v>
      </c>
      <c r="E123" s="2">
        <v>205.19999999999996</v>
      </c>
      <c r="F123" s="2">
        <v>156</v>
      </c>
      <c r="G123" s="2">
        <v>171.6</v>
      </c>
      <c r="H123" s="2">
        <v>1104761</v>
      </c>
      <c r="I123" s="2">
        <v>0</v>
      </c>
      <c r="J123" s="2">
        <v>32418</v>
      </c>
      <c r="K123" s="2">
        <v>0</v>
      </c>
      <c r="L123" s="2">
        <v>76664</v>
      </c>
      <c r="M123" s="2">
        <v>0</v>
      </c>
      <c r="N123" s="2">
        <v>64646</v>
      </c>
      <c r="O123" s="2">
        <v>41278</v>
      </c>
      <c r="P123" s="2">
        <v>17548.75</v>
      </c>
      <c r="Q123" s="2">
        <v>2231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243844</v>
      </c>
      <c r="X123" s="2">
        <v>23660</v>
      </c>
      <c r="Y123" s="2">
        <v>0</v>
      </c>
      <c r="Z123" s="2">
        <v>1846</v>
      </c>
      <c r="AA123" s="2">
        <v>72758</v>
      </c>
      <c r="AB123" s="2">
        <v>1657994.75</v>
      </c>
      <c r="AC123" s="2">
        <v>0</v>
      </c>
      <c r="AD123" s="2">
        <v>30378</v>
      </c>
      <c r="AE123" s="2">
        <v>10774</v>
      </c>
      <c r="AF123" s="2">
        <v>0</v>
      </c>
      <c r="AG123" s="2">
        <v>180207</v>
      </c>
      <c r="AH123" s="2">
        <v>8538</v>
      </c>
      <c r="AI123" s="2">
        <v>44669</v>
      </c>
      <c r="AJ123" s="2">
        <v>266028</v>
      </c>
    </row>
    <row r="124" spans="1:36" x14ac:dyDescent="0.25">
      <c r="A124" s="2">
        <v>404</v>
      </c>
      <c r="B124" s="2">
        <v>1</v>
      </c>
      <c r="C124" t="s">
        <v>125</v>
      </c>
      <c r="D124" s="2">
        <v>234</v>
      </c>
      <c r="E124" s="2">
        <v>256.59999999999997</v>
      </c>
      <c r="F124" s="2">
        <v>209</v>
      </c>
      <c r="G124" s="2">
        <v>223.19999999999996</v>
      </c>
      <c r="H124" s="2">
        <v>1436962</v>
      </c>
      <c r="I124" s="2">
        <v>0</v>
      </c>
      <c r="J124" s="2">
        <v>40985</v>
      </c>
      <c r="K124" s="2">
        <v>0</v>
      </c>
      <c r="L124" s="2">
        <v>93190</v>
      </c>
      <c r="M124" s="2">
        <v>0</v>
      </c>
      <c r="N124" s="2">
        <v>81449.887201999998</v>
      </c>
      <c r="O124" s="2">
        <v>52900</v>
      </c>
      <c r="P124" s="2">
        <v>11160</v>
      </c>
      <c r="Q124" s="2">
        <v>2902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488156</v>
      </c>
      <c r="X124" s="2">
        <v>0</v>
      </c>
      <c r="Y124" s="2">
        <v>0</v>
      </c>
      <c r="Z124" s="2">
        <v>2955</v>
      </c>
      <c r="AA124" s="2">
        <v>94637</v>
      </c>
      <c r="AB124" s="2">
        <v>2305296.8872020002</v>
      </c>
      <c r="AC124" s="2">
        <v>0</v>
      </c>
      <c r="AD124" s="2">
        <v>42212</v>
      </c>
      <c r="AE124" s="2">
        <v>8033</v>
      </c>
      <c r="AF124" s="2">
        <v>0</v>
      </c>
      <c r="AG124" s="2">
        <v>416348.21</v>
      </c>
      <c r="AH124" s="2">
        <v>0</v>
      </c>
      <c r="AI124" s="2">
        <v>68123</v>
      </c>
      <c r="AJ124" s="2">
        <v>534716.21</v>
      </c>
    </row>
    <row r="125" spans="1:36" x14ac:dyDescent="0.25">
      <c r="A125" s="2">
        <v>413</v>
      </c>
      <c r="B125" s="2">
        <v>1</v>
      </c>
      <c r="C125" t="s">
        <v>126</v>
      </c>
      <c r="D125" s="2">
        <v>2561.2000000000003</v>
      </c>
      <c r="E125" s="2">
        <v>2800.8</v>
      </c>
      <c r="F125" s="2">
        <v>2539.1999999999998</v>
      </c>
      <c r="G125" s="2">
        <v>2782.3999999999996</v>
      </c>
      <c r="H125" s="2">
        <v>17913091</v>
      </c>
      <c r="I125" s="2">
        <v>224125</v>
      </c>
      <c r="J125" s="2">
        <v>2007801</v>
      </c>
      <c r="K125" s="2">
        <v>372060</v>
      </c>
      <c r="L125" s="2">
        <v>0</v>
      </c>
      <c r="M125" s="2">
        <v>0</v>
      </c>
      <c r="N125" s="2">
        <v>313966</v>
      </c>
      <c r="O125" s="2">
        <v>626670</v>
      </c>
      <c r="P125" s="2">
        <v>464948.75</v>
      </c>
      <c r="Q125" s="2">
        <v>36171</v>
      </c>
      <c r="R125" s="2">
        <v>18948</v>
      </c>
      <c r="S125" s="2">
        <v>0</v>
      </c>
      <c r="T125" s="2">
        <v>0</v>
      </c>
      <c r="U125" s="2">
        <v>0</v>
      </c>
      <c r="V125" s="2">
        <v>0</v>
      </c>
      <c r="W125" s="2">
        <v>834720</v>
      </c>
      <c r="X125" s="2">
        <v>681720</v>
      </c>
      <c r="Y125" s="2">
        <v>0</v>
      </c>
      <c r="Z125" s="2">
        <v>62026</v>
      </c>
      <c r="AA125" s="2">
        <v>1179738</v>
      </c>
      <c r="AB125" s="2">
        <v>24054264.75</v>
      </c>
      <c r="AC125" s="2">
        <v>0</v>
      </c>
      <c r="AD125" s="2">
        <v>183688</v>
      </c>
      <c r="AE125" s="2">
        <v>362762</v>
      </c>
      <c r="AF125" s="2">
        <v>14784</v>
      </c>
      <c r="AG125" s="2">
        <v>377437</v>
      </c>
      <c r="AH125" s="2">
        <v>246020</v>
      </c>
      <c r="AI125" s="2">
        <v>920454</v>
      </c>
      <c r="AJ125" s="2">
        <v>1859125</v>
      </c>
    </row>
    <row r="126" spans="1:36" x14ac:dyDescent="0.25">
      <c r="A126" s="2">
        <v>414</v>
      </c>
      <c r="B126" s="2">
        <v>1</v>
      </c>
      <c r="C126" t="s">
        <v>127</v>
      </c>
      <c r="D126" s="2">
        <v>378</v>
      </c>
      <c r="E126" s="2">
        <v>414.80000000000007</v>
      </c>
      <c r="F126" s="2">
        <v>452</v>
      </c>
      <c r="G126" s="2">
        <v>495.2</v>
      </c>
      <c r="H126" s="2">
        <v>3188098</v>
      </c>
      <c r="I126" s="2">
        <v>0</v>
      </c>
      <c r="J126" s="2">
        <v>126369</v>
      </c>
      <c r="K126" s="2">
        <v>15828</v>
      </c>
      <c r="L126" s="2">
        <v>130429</v>
      </c>
      <c r="M126" s="2">
        <v>60814</v>
      </c>
      <c r="N126" s="2">
        <v>143067</v>
      </c>
      <c r="O126" s="2">
        <v>116588</v>
      </c>
      <c r="P126" s="2">
        <v>82946.25</v>
      </c>
      <c r="Q126" s="2">
        <v>6438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148560</v>
      </c>
      <c r="X126" s="2">
        <v>137800</v>
      </c>
      <c r="Y126" s="2">
        <v>46157</v>
      </c>
      <c r="Z126" s="2">
        <v>11203</v>
      </c>
      <c r="AA126" s="2">
        <v>209965</v>
      </c>
      <c r="AB126" s="2">
        <v>4286462.25</v>
      </c>
      <c r="AC126" s="2">
        <v>0</v>
      </c>
      <c r="AD126" s="2">
        <v>56650</v>
      </c>
      <c r="AE126" s="2">
        <v>53038</v>
      </c>
      <c r="AF126" s="2">
        <v>0</v>
      </c>
      <c r="AG126" s="2">
        <v>55053</v>
      </c>
      <c r="AH126" s="2">
        <v>49729</v>
      </c>
      <c r="AI126" s="2">
        <v>134258</v>
      </c>
      <c r="AJ126" s="2">
        <v>298999</v>
      </c>
    </row>
    <row r="127" spans="1:36" x14ac:dyDescent="0.25">
      <c r="A127" s="2">
        <v>415</v>
      </c>
      <c r="B127" s="2">
        <v>1</v>
      </c>
      <c r="C127" t="s">
        <v>128</v>
      </c>
      <c r="D127" s="2">
        <v>154.19999999999999</v>
      </c>
      <c r="E127" s="2">
        <v>168.39999999999998</v>
      </c>
      <c r="F127" s="2">
        <v>193.2</v>
      </c>
      <c r="G127" s="2">
        <v>201.8</v>
      </c>
      <c r="H127" s="2">
        <v>1299188</v>
      </c>
      <c r="I127" s="2">
        <v>0</v>
      </c>
      <c r="J127" s="2">
        <v>199996</v>
      </c>
      <c r="K127" s="2">
        <v>35298</v>
      </c>
      <c r="L127" s="2">
        <v>86703</v>
      </c>
      <c r="M127" s="2">
        <v>0</v>
      </c>
      <c r="N127" s="2">
        <v>61635.486188499999</v>
      </c>
      <c r="O127" s="2">
        <v>48389</v>
      </c>
      <c r="P127" s="2">
        <v>23878.75</v>
      </c>
      <c r="Q127" s="2">
        <v>2623</v>
      </c>
      <c r="R127" s="2">
        <v>19560</v>
      </c>
      <c r="S127" s="2">
        <v>0</v>
      </c>
      <c r="T127" s="2">
        <v>0</v>
      </c>
      <c r="U127" s="2">
        <v>0</v>
      </c>
      <c r="V127" s="2">
        <v>0</v>
      </c>
      <c r="W127" s="2">
        <v>211494</v>
      </c>
      <c r="X127" s="2">
        <v>45760</v>
      </c>
      <c r="Y127" s="2">
        <v>9015</v>
      </c>
      <c r="Z127" s="2">
        <v>8246</v>
      </c>
      <c r="AA127" s="2">
        <v>85563</v>
      </c>
      <c r="AB127" s="2">
        <v>2091589.2361885</v>
      </c>
      <c r="AC127" s="2">
        <v>0</v>
      </c>
      <c r="AD127" s="2">
        <v>28616</v>
      </c>
      <c r="AE127" s="2">
        <v>19480</v>
      </c>
      <c r="AF127" s="2">
        <v>15957</v>
      </c>
      <c r="AG127" s="2">
        <v>162476</v>
      </c>
      <c r="AH127" s="2">
        <v>16514</v>
      </c>
      <c r="AI127" s="2">
        <v>69801</v>
      </c>
      <c r="AJ127" s="2">
        <v>296330</v>
      </c>
    </row>
    <row r="128" spans="1:36" x14ac:dyDescent="0.25">
      <c r="A128" s="2">
        <v>423</v>
      </c>
      <c r="B128" s="2">
        <v>1</v>
      </c>
      <c r="C128" t="s">
        <v>129</v>
      </c>
      <c r="D128" s="2">
        <v>2619</v>
      </c>
      <c r="E128" s="2">
        <v>2881.6000000000004</v>
      </c>
      <c r="F128" s="2">
        <v>2729</v>
      </c>
      <c r="G128" s="2">
        <v>2994.9999999999995</v>
      </c>
      <c r="H128" s="2">
        <v>19281810</v>
      </c>
      <c r="I128" s="2">
        <v>72661</v>
      </c>
      <c r="J128" s="2">
        <v>822605</v>
      </c>
      <c r="K128" s="2">
        <v>18106</v>
      </c>
      <c r="L128" s="2">
        <v>0</v>
      </c>
      <c r="M128" s="2">
        <v>0</v>
      </c>
      <c r="N128" s="2">
        <v>338269</v>
      </c>
      <c r="O128" s="2">
        <v>661918</v>
      </c>
      <c r="P128" s="2">
        <v>447480</v>
      </c>
      <c r="Q128" s="2">
        <v>38935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1829586</v>
      </c>
      <c r="X128" s="2">
        <v>489207</v>
      </c>
      <c r="Y128" s="2">
        <v>51205</v>
      </c>
      <c r="Z128" s="2">
        <v>63592</v>
      </c>
      <c r="AA128" s="2">
        <v>1269880</v>
      </c>
      <c r="AB128" s="2">
        <v>24896047</v>
      </c>
      <c r="AC128" s="2">
        <v>0</v>
      </c>
      <c r="AD128" s="2">
        <v>167323</v>
      </c>
      <c r="AE128" s="2">
        <v>388140</v>
      </c>
      <c r="AF128" s="2">
        <v>0</v>
      </c>
      <c r="AG128" s="2">
        <v>1259284</v>
      </c>
      <c r="AH128" s="2">
        <v>0</v>
      </c>
      <c r="AI128" s="2">
        <v>1101482</v>
      </c>
      <c r="AJ128" s="2">
        <v>2916229</v>
      </c>
    </row>
    <row r="129" spans="1:36" x14ac:dyDescent="0.25">
      <c r="A129" s="2">
        <v>424</v>
      </c>
      <c r="B129" s="2">
        <v>1</v>
      </c>
      <c r="C129" t="s">
        <v>130</v>
      </c>
      <c r="D129" s="2">
        <v>466</v>
      </c>
      <c r="E129" s="2">
        <v>512.6</v>
      </c>
      <c r="F129" s="2">
        <v>466</v>
      </c>
      <c r="G129" s="2">
        <v>512.6</v>
      </c>
      <c r="H129" s="2">
        <v>3300119</v>
      </c>
      <c r="I129" s="2">
        <v>0</v>
      </c>
      <c r="J129" s="2">
        <v>101286</v>
      </c>
      <c r="K129" s="2">
        <v>44773</v>
      </c>
      <c r="L129" s="2">
        <v>129958</v>
      </c>
      <c r="M129" s="2">
        <v>0</v>
      </c>
      <c r="N129" s="2">
        <v>71504.266170236195</v>
      </c>
      <c r="O129" s="2">
        <v>119456</v>
      </c>
      <c r="P129" s="2">
        <v>65162.5</v>
      </c>
      <c r="Q129" s="2">
        <v>6664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509458</v>
      </c>
      <c r="X129" s="2">
        <v>0</v>
      </c>
      <c r="Y129" s="2">
        <v>1442</v>
      </c>
      <c r="Z129" s="2">
        <v>8643</v>
      </c>
      <c r="AA129" s="2">
        <v>217342</v>
      </c>
      <c r="AB129" s="2">
        <v>4575807.7661702363</v>
      </c>
      <c r="AC129" s="2">
        <v>0</v>
      </c>
      <c r="AD129" s="2">
        <v>29142</v>
      </c>
      <c r="AE129" s="2">
        <v>51375</v>
      </c>
      <c r="AF129" s="2">
        <v>0</v>
      </c>
      <c r="AG129" s="2">
        <v>376054</v>
      </c>
      <c r="AH129" s="2">
        <v>0</v>
      </c>
      <c r="AI129" s="2">
        <v>171357</v>
      </c>
      <c r="AJ129" s="2">
        <v>627928</v>
      </c>
    </row>
    <row r="130" spans="1:36" x14ac:dyDescent="0.25">
      <c r="A130" s="2">
        <v>432</v>
      </c>
      <c r="B130" s="2">
        <v>1</v>
      </c>
      <c r="C130" t="s">
        <v>131</v>
      </c>
      <c r="D130" s="2">
        <v>727</v>
      </c>
      <c r="E130" s="2">
        <v>787.4</v>
      </c>
      <c r="F130" s="2">
        <v>594</v>
      </c>
      <c r="G130" s="2">
        <v>643.6</v>
      </c>
      <c r="H130" s="2">
        <v>4143497</v>
      </c>
      <c r="I130" s="2">
        <v>0</v>
      </c>
      <c r="J130" s="2">
        <v>1550979</v>
      </c>
      <c r="K130" s="2">
        <v>0</v>
      </c>
      <c r="L130" s="2">
        <v>115393</v>
      </c>
      <c r="M130" s="2">
        <v>359087</v>
      </c>
      <c r="N130" s="2">
        <v>189277</v>
      </c>
      <c r="O130" s="2">
        <v>148981</v>
      </c>
      <c r="P130" s="2">
        <v>103953.75</v>
      </c>
      <c r="Q130" s="2">
        <v>8367</v>
      </c>
      <c r="R130" s="2">
        <v>66156</v>
      </c>
      <c r="S130" s="2">
        <v>0</v>
      </c>
      <c r="T130" s="2">
        <v>0</v>
      </c>
      <c r="U130" s="2">
        <v>0</v>
      </c>
      <c r="V130" s="2">
        <v>0</v>
      </c>
      <c r="W130" s="2">
        <v>193080</v>
      </c>
      <c r="X130" s="2">
        <v>0</v>
      </c>
      <c r="Y130" s="2">
        <v>40027</v>
      </c>
      <c r="Z130" s="2">
        <v>15549</v>
      </c>
      <c r="AA130" s="2">
        <v>272886</v>
      </c>
      <c r="AB130" s="2">
        <v>7207232.75</v>
      </c>
      <c r="AC130" s="2">
        <v>0</v>
      </c>
      <c r="AD130" s="2">
        <v>37436</v>
      </c>
      <c r="AE130" s="2">
        <v>26637</v>
      </c>
      <c r="AF130" s="2">
        <v>16952</v>
      </c>
      <c r="AG130" s="2">
        <v>28673</v>
      </c>
      <c r="AH130" s="2">
        <v>0</v>
      </c>
      <c r="AI130" s="2">
        <v>69925</v>
      </c>
      <c r="AJ130" s="2">
        <v>179623</v>
      </c>
    </row>
    <row r="131" spans="1:36" x14ac:dyDescent="0.25">
      <c r="A131" s="2">
        <v>435</v>
      </c>
      <c r="B131" s="2">
        <v>1</v>
      </c>
      <c r="C131" t="s">
        <v>132</v>
      </c>
      <c r="D131" s="2">
        <v>686</v>
      </c>
      <c r="E131" s="2">
        <v>738.19999999999993</v>
      </c>
      <c r="F131" s="2">
        <v>686</v>
      </c>
      <c r="G131" s="2">
        <v>738.19999999999993</v>
      </c>
      <c r="H131" s="2">
        <v>4752532</v>
      </c>
      <c r="I131" s="2">
        <v>0</v>
      </c>
      <c r="J131" s="2">
        <v>1153506</v>
      </c>
      <c r="K131" s="2">
        <v>0</v>
      </c>
      <c r="L131" s="2">
        <v>92782</v>
      </c>
      <c r="M131" s="2">
        <v>423117</v>
      </c>
      <c r="N131" s="2">
        <v>289948.88996662502</v>
      </c>
      <c r="O131" s="2">
        <v>162369</v>
      </c>
      <c r="P131" s="2">
        <v>119741.25</v>
      </c>
      <c r="Q131" s="2">
        <v>9597</v>
      </c>
      <c r="R131" s="2">
        <v>67132</v>
      </c>
      <c r="S131" s="2">
        <v>0</v>
      </c>
      <c r="T131" s="2">
        <v>0</v>
      </c>
      <c r="U131" s="2">
        <v>0</v>
      </c>
      <c r="V131" s="2">
        <v>0</v>
      </c>
      <c r="W131" s="2">
        <v>221460</v>
      </c>
      <c r="X131" s="2">
        <v>0</v>
      </c>
      <c r="Y131" s="2">
        <v>0</v>
      </c>
      <c r="Z131" s="2">
        <v>16250</v>
      </c>
      <c r="AA131" s="2">
        <v>312997</v>
      </c>
      <c r="AB131" s="2">
        <v>7621432.1399666248</v>
      </c>
      <c r="AC131" s="2">
        <v>0</v>
      </c>
      <c r="AD131" s="2">
        <v>52536</v>
      </c>
      <c r="AE131" s="2">
        <v>50054</v>
      </c>
      <c r="AF131" s="2">
        <v>28062</v>
      </c>
      <c r="AG131" s="2">
        <v>53651</v>
      </c>
      <c r="AH131" s="2">
        <v>0</v>
      </c>
      <c r="AI131" s="2">
        <v>130839</v>
      </c>
      <c r="AJ131" s="2">
        <v>315142</v>
      </c>
    </row>
    <row r="132" spans="1:36" x14ac:dyDescent="0.25">
      <c r="A132" s="2">
        <v>441</v>
      </c>
      <c r="B132" s="2">
        <v>1</v>
      </c>
      <c r="C132" t="s">
        <v>133</v>
      </c>
      <c r="D132" s="2">
        <v>293</v>
      </c>
      <c r="E132" s="2">
        <v>319.39999999999998</v>
      </c>
      <c r="F132" s="2">
        <v>441</v>
      </c>
      <c r="G132" s="2">
        <v>480.59999999999997</v>
      </c>
      <c r="H132" s="2">
        <v>3094103</v>
      </c>
      <c r="I132" s="2">
        <v>0</v>
      </c>
      <c r="J132" s="2">
        <v>120770</v>
      </c>
      <c r="K132" s="2">
        <v>0</v>
      </c>
      <c r="L132" s="2">
        <v>130560</v>
      </c>
      <c r="M132" s="2">
        <v>572959</v>
      </c>
      <c r="N132" s="2">
        <v>213814.29873119909</v>
      </c>
      <c r="O132" s="2">
        <v>108473</v>
      </c>
      <c r="P132" s="2">
        <v>60735</v>
      </c>
      <c r="Q132" s="2">
        <v>6248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483830</v>
      </c>
      <c r="X132" s="2">
        <v>0</v>
      </c>
      <c r="Y132" s="2">
        <v>0</v>
      </c>
      <c r="Z132" s="2">
        <v>9767</v>
      </c>
      <c r="AA132" s="2">
        <v>203774</v>
      </c>
      <c r="AB132" s="2">
        <v>5005033.2987311985</v>
      </c>
      <c r="AC132" s="2">
        <v>0</v>
      </c>
      <c r="AD132" s="2">
        <v>45726</v>
      </c>
      <c r="AE132" s="2">
        <v>60735</v>
      </c>
      <c r="AF132" s="2">
        <v>0</v>
      </c>
      <c r="AG132" s="2">
        <v>440239</v>
      </c>
      <c r="AH132" s="2">
        <v>0</v>
      </c>
      <c r="AI132" s="2">
        <v>203774</v>
      </c>
      <c r="AJ132" s="2">
        <v>750474</v>
      </c>
    </row>
    <row r="133" spans="1:36" x14ac:dyDescent="0.25">
      <c r="A133" s="2">
        <v>447</v>
      </c>
      <c r="B133" s="2">
        <v>1</v>
      </c>
      <c r="C133" t="s">
        <v>134</v>
      </c>
      <c r="D133" s="2">
        <v>117</v>
      </c>
      <c r="E133" s="2">
        <v>128.80000000000001</v>
      </c>
      <c r="F133" s="2">
        <v>145</v>
      </c>
      <c r="G133" s="2">
        <v>159.60000000000002</v>
      </c>
      <c r="H133" s="2">
        <v>1027505</v>
      </c>
      <c r="I133" s="2">
        <v>0</v>
      </c>
      <c r="J133" s="2">
        <v>74747</v>
      </c>
      <c r="K133" s="2">
        <v>0</v>
      </c>
      <c r="L133" s="2">
        <v>72388</v>
      </c>
      <c r="M133" s="2">
        <v>585123</v>
      </c>
      <c r="N133" s="2">
        <v>141655</v>
      </c>
      <c r="O133" s="2">
        <v>37374</v>
      </c>
      <c r="P133" s="2">
        <v>24682.5</v>
      </c>
      <c r="Q133" s="2">
        <v>2075</v>
      </c>
      <c r="R133" s="2">
        <v>1408</v>
      </c>
      <c r="S133" s="2">
        <v>0</v>
      </c>
      <c r="T133" s="2">
        <v>0</v>
      </c>
      <c r="U133" s="2">
        <v>0</v>
      </c>
      <c r="V133" s="2">
        <v>0</v>
      </c>
      <c r="W133" s="2">
        <v>81704</v>
      </c>
      <c r="X133" s="2">
        <v>0</v>
      </c>
      <c r="Y133" s="2">
        <v>3967</v>
      </c>
      <c r="Z133" s="2">
        <v>4937</v>
      </c>
      <c r="AA133" s="2">
        <v>67670</v>
      </c>
      <c r="AB133" s="2">
        <v>2125235.5</v>
      </c>
      <c r="AC133" s="2">
        <v>0</v>
      </c>
      <c r="AD133" s="2">
        <v>18147</v>
      </c>
      <c r="AE133" s="2">
        <v>13345</v>
      </c>
      <c r="AF133" s="2">
        <v>761</v>
      </c>
      <c r="AG133" s="2">
        <v>33291</v>
      </c>
      <c r="AH133" s="2">
        <v>0</v>
      </c>
      <c r="AI133" s="2">
        <v>36587</v>
      </c>
      <c r="AJ133" s="2">
        <v>102131</v>
      </c>
    </row>
    <row r="134" spans="1:36" x14ac:dyDescent="0.25">
      <c r="A134" s="2">
        <v>458</v>
      </c>
      <c r="B134" s="2">
        <v>1</v>
      </c>
      <c r="C134" t="s">
        <v>135</v>
      </c>
      <c r="D134" s="2">
        <v>275.39999999999998</v>
      </c>
      <c r="E134" s="2">
        <v>299</v>
      </c>
      <c r="F134" s="2">
        <v>225.4</v>
      </c>
      <c r="G134" s="2">
        <v>240.59999999999997</v>
      </c>
      <c r="H134" s="2">
        <v>1548983</v>
      </c>
      <c r="I134" s="2">
        <v>0</v>
      </c>
      <c r="J134" s="2">
        <v>226256</v>
      </c>
      <c r="K134" s="2">
        <v>0</v>
      </c>
      <c r="L134" s="2">
        <v>98083</v>
      </c>
      <c r="M134" s="2">
        <v>0</v>
      </c>
      <c r="N134" s="2">
        <v>77524.98379140145</v>
      </c>
      <c r="O134" s="2">
        <v>58346</v>
      </c>
      <c r="P134" s="2">
        <v>12030</v>
      </c>
      <c r="Q134" s="2">
        <v>3128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603718</v>
      </c>
      <c r="X134" s="2">
        <v>0</v>
      </c>
      <c r="Y134" s="2">
        <v>0</v>
      </c>
      <c r="Z134" s="2">
        <v>5516</v>
      </c>
      <c r="AA134" s="2">
        <v>102014</v>
      </c>
      <c r="AB134" s="2">
        <v>2735598.9837914016</v>
      </c>
      <c r="AC134" s="2">
        <v>0</v>
      </c>
      <c r="AD134" s="2">
        <v>58346</v>
      </c>
      <c r="AE134" s="2">
        <v>8208</v>
      </c>
      <c r="AF134" s="2">
        <v>0</v>
      </c>
      <c r="AG134" s="2">
        <v>399066.91000000003</v>
      </c>
      <c r="AH134" s="2">
        <v>0</v>
      </c>
      <c r="AI134" s="2">
        <v>69604</v>
      </c>
      <c r="AJ134" s="2">
        <v>535224.91</v>
      </c>
    </row>
    <row r="135" spans="1:36" x14ac:dyDescent="0.25">
      <c r="A135" s="2">
        <v>463</v>
      </c>
      <c r="B135" s="2">
        <v>1</v>
      </c>
      <c r="C135" t="s">
        <v>136</v>
      </c>
      <c r="D135" s="2">
        <v>804</v>
      </c>
      <c r="E135" s="2">
        <v>880.2</v>
      </c>
      <c r="F135" s="2">
        <v>951</v>
      </c>
      <c r="G135" s="2">
        <v>1043</v>
      </c>
      <c r="H135" s="2">
        <v>6714834</v>
      </c>
      <c r="I135" s="2">
        <v>20468</v>
      </c>
      <c r="J135" s="2">
        <v>261473</v>
      </c>
      <c r="K135" s="2">
        <v>15011</v>
      </c>
      <c r="L135" s="2">
        <v>0</v>
      </c>
      <c r="M135" s="2">
        <v>0</v>
      </c>
      <c r="N135" s="2">
        <v>173184.33740000002</v>
      </c>
      <c r="O135" s="2">
        <v>236397</v>
      </c>
      <c r="P135" s="2">
        <v>173375</v>
      </c>
      <c r="Q135" s="2">
        <v>13559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335710</v>
      </c>
      <c r="X135" s="2">
        <v>0</v>
      </c>
      <c r="Y135" s="2">
        <v>0</v>
      </c>
      <c r="Z135" s="2">
        <v>19553</v>
      </c>
      <c r="AA135" s="2">
        <v>442232</v>
      </c>
      <c r="AB135" s="2">
        <v>8405796.3374000005</v>
      </c>
      <c r="AC135" s="2">
        <v>0</v>
      </c>
      <c r="AD135" s="2">
        <v>59393</v>
      </c>
      <c r="AE135" s="2">
        <v>121685</v>
      </c>
      <c r="AF135" s="2">
        <v>0</v>
      </c>
      <c r="AG135" s="2">
        <v>143284</v>
      </c>
      <c r="AH135" s="2">
        <v>0</v>
      </c>
      <c r="AI135" s="2">
        <v>310385</v>
      </c>
      <c r="AJ135" s="2">
        <v>634747</v>
      </c>
    </row>
    <row r="136" spans="1:36" x14ac:dyDescent="0.25">
      <c r="A136" s="2">
        <v>465</v>
      </c>
      <c r="B136" s="2">
        <v>1</v>
      </c>
      <c r="C136" t="s">
        <v>137</v>
      </c>
      <c r="D136" s="2">
        <v>1741</v>
      </c>
      <c r="E136" s="2">
        <v>1905</v>
      </c>
      <c r="F136" s="2">
        <v>1539</v>
      </c>
      <c r="G136" s="2">
        <v>1683.2</v>
      </c>
      <c r="H136" s="2">
        <v>10836442</v>
      </c>
      <c r="I136" s="2">
        <v>24562</v>
      </c>
      <c r="J136" s="2">
        <v>582632</v>
      </c>
      <c r="K136" s="2">
        <v>15426</v>
      </c>
      <c r="L136" s="2">
        <v>0</v>
      </c>
      <c r="M136" s="2">
        <v>0</v>
      </c>
      <c r="N136" s="2">
        <v>263577</v>
      </c>
      <c r="O136" s="2">
        <v>393297</v>
      </c>
      <c r="P136" s="2">
        <v>280831.25</v>
      </c>
      <c r="Q136" s="2">
        <v>21882</v>
      </c>
      <c r="R136" s="2">
        <v>18986</v>
      </c>
      <c r="S136" s="2">
        <v>0</v>
      </c>
      <c r="T136" s="2">
        <v>0</v>
      </c>
      <c r="U136" s="2">
        <v>0</v>
      </c>
      <c r="V136" s="2">
        <v>-7726</v>
      </c>
      <c r="W136" s="2">
        <v>504960</v>
      </c>
      <c r="X136" s="2">
        <v>0</v>
      </c>
      <c r="Y136" s="2">
        <v>53008</v>
      </c>
      <c r="Z136" s="2">
        <v>32304</v>
      </c>
      <c r="AA136" s="2">
        <v>713677</v>
      </c>
      <c r="AB136" s="2">
        <v>13733858.25</v>
      </c>
      <c r="AC136" s="2">
        <v>0</v>
      </c>
      <c r="AD136" s="2">
        <v>131601</v>
      </c>
      <c r="AE136" s="2">
        <v>223771</v>
      </c>
      <c r="AF136" s="2">
        <v>15128</v>
      </c>
      <c r="AG136" s="2">
        <v>233186</v>
      </c>
      <c r="AH136" s="2">
        <v>0</v>
      </c>
      <c r="AI136" s="2">
        <v>568669</v>
      </c>
      <c r="AJ136" s="2">
        <v>1172355</v>
      </c>
    </row>
    <row r="137" spans="1:36" x14ac:dyDescent="0.25">
      <c r="A137" s="2">
        <v>466</v>
      </c>
      <c r="B137" s="2">
        <v>1</v>
      </c>
      <c r="C137" t="s">
        <v>138</v>
      </c>
      <c r="D137" s="2">
        <v>2062</v>
      </c>
      <c r="E137" s="2">
        <v>2265.1999999999998</v>
      </c>
      <c r="F137" s="2">
        <v>2200</v>
      </c>
      <c r="G137" s="2">
        <v>2413.7999999999997</v>
      </c>
      <c r="H137" s="2">
        <v>15540044</v>
      </c>
      <c r="I137" s="2">
        <v>133042</v>
      </c>
      <c r="J137" s="2">
        <v>370766</v>
      </c>
      <c r="K137" s="2">
        <v>14483</v>
      </c>
      <c r="L137" s="2">
        <v>0</v>
      </c>
      <c r="M137" s="2">
        <v>0</v>
      </c>
      <c r="N137" s="2">
        <v>315278.50044082501</v>
      </c>
      <c r="O137" s="2">
        <v>552533</v>
      </c>
      <c r="P137" s="2">
        <v>310178.75</v>
      </c>
      <c r="Q137" s="2">
        <v>31379</v>
      </c>
      <c r="R137" s="2">
        <v>48614</v>
      </c>
      <c r="S137" s="2">
        <v>0</v>
      </c>
      <c r="T137" s="2">
        <v>0</v>
      </c>
      <c r="U137" s="2">
        <v>0</v>
      </c>
      <c r="V137" s="2">
        <v>0</v>
      </c>
      <c r="W137" s="2">
        <v>2293110</v>
      </c>
      <c r="X137" s="2">
        <v>0</v>
      </c>
      <c r="Y137" s="2">
        <v>33175</v>
      </c>
      <c r="Z137" s="2">
        <v>44977</v>
      </c>
      <c r="AA137" s="2">
        <v>1023451</v>
      </c>
      <c r="AB137" s="2">
        <v>20711031.250440825</v>
      </c>
      <c r="AC137" s="2">
        <v>0</v>
      </c>
      <c r="AD137" s="2">
        <v>106124</v>
      </c>
      <c r="AE137" s="2">
        <v>189828</v>
      </c>
      <c r="AF137" s="2">
        <v>29752</v>
      </c>
      <c r="AG137" s="2">
        <v>1394987</v>
      </c>
      <c r="AH137" s="2">
        <v>0</v>
      </c>
      <c r="AI137" s="2">
        <v>626347</v>
      </c>
      <c r="AJ137" s="2">
        <v>2347038</v>
      </c>
    </row>
    <row r="138" spans="1:36" x14ac:dyDescent="0.25">
      <c r="A138" s="2">
        <v>473</v>
      </c>
      <c r="B138" s="2">
        <v>1</v>
      </c>
      <c r="C138" t="s">
        <v>139</v>
      </c>
      <c r="D138" s="2">
        <v>352.6</v>
      </c>
      <c r="E138" s="2">
        <v>391.40000000000003</v>
      </c>
      <c r="F138" s="2">
        <v>387.6</v>
      </c>
      <c r="G138" s="2">
        <v>425.6</v>
      </c>
      <c r="H138" s="2">
        <v>2740013</v>
      </c>
      <c r="I138" s="2">
        <v>50147</v>
      </c>
      <c r="J138" s="2">
        <v>416062</v>
      </c>
      <c r="K138" s="2">
        <v>0</v>
      </c>
      <c r="L138" s="2">
        <v>128883</v>
      </c>
      <c r="M138" s="2">
        <v>44532</v>
      </c>
      <c r="N138" s="2">
        <v>143459</v>
      </c>
      <c r="O138" s="2">
        <v>95249</v>
      </c>
      <c r="P138" s="2">
        <v>57487.5</v>
      </c>
      <c r="Q138" s="2">
        <v>5533</v>
      </c>
      <c r="R138" s="2">
        <v>15394</v>
      </c>
      <c r="S138" s="2">
        <v>0</v>
      </c>
      <c r="T138" s="2">
        <v>0</v>
      </c>
      <c r="U138" s="2">
        <v>0</v>
      </c>
      <c r="V138" s="2">
        <v>0</v>
      </c>
      <c r="W138" s="2">
        <v>349430</v>
      </c>
      <c r="X138" s="2">
        <v>0</v>
      </c>
      <c r="Y138" s="2">
        <v>37719</v>
      </c>
      <c r="Z138" s="2">
        <v>9057</v>
      </c>
      <c r="AA138" s="2">
        <v>180454</v>
      </c>
      <c r="AB138" s="2">
        <v>4273419.5</v>
      </c>
      <c r="AC138" s="2">
        <v>0</v>
      </c>
      <c r="AD138" s="2">
        <v>50540</v>
      </c>
      <c r="AE138" s="2">
        <v>57487.5</v>
      </c>
      <c r="AF138" s="2">
        <v>15394</v>
      </c>
      <c r="AG138" s="2">
        <v>315750</v>
      </c>
      <c r="AH138" s="2">
        <v>0</v>
      </c>
      <c r="AI138" s="2">
        <v>180454</v>
      </c>
      <c r="AJ138" s="2">
        <v>619625.5</v>
      </c>
    </row>
    <row r="139" spans="1:36" x14ac:dyDescent="0.25">
      <c r="A139" s="2">
        <v>477</v>
      </c>
      <c r="B139" s="2">
        <v>1</v>
      </c>
      <c r="C139" t="s">
        <v>140</v>
      </c>
      <c r="D139" s="2">
        <v>3516</v>
      </c>
      <c r="E139" s="2">
        <v>3851.2</v>
      </c>
      <c r="F139" s="2">
        <v>3311</v>
      </c>
      <c r="G139" s="2">
        <v>3627.3999999999996</v>
      </c>
      <c r="H139" s="2">
        <v>23353201</v>
      </c>
      <c r="I139" s="2">
        <v>0</v>
      </c>
      <c r="J139" s="2">
        <v>953622</v>
      </c>
      <c r="K139" s="2">
        <v>14348</v>
      </c>
      <c r="L139" s="2">
        <v>0</v>
      </c>
      <c r="M139" s="2">
        <v>0</v>
      </c>
      <c r="N139" s="2">
        <v>418489</v>
      </c>
      <c r="O139" s="2">
        <v>793254</v>
      </c>
      <c r="P139" s="2">
        <v>606310</v>
      </c>
      <c r="Q139" s="2">
        <v>47156</v>
      </c>
      <c r="R139" s="2">
        <v>21982</v>
      </c>
      <c r="S139" s="2">
        <v>0</v>
      </c>
      <c r="T139" s="2">
        <v>0</v>
      </c>
      <c r="U139" s="2">
        <v>0</v>
      </c>
      <c r="V139" s="2">
        <v>0</v>
      </c>
      <c r="W139" s="2">
        <v>1088220</v>
      </c>
      <c r="X139" s="2">
        <v>897780</v>
      </c>
      <c r="Y139" s="2">
        <v>125128</v>
      </c>
      <c r="Z139" s="2">
        <v>77976</v>
      </c>
      <c r="AA139" s="2">
        <v>1538018</v>
      </c>
      <c r="AB139" s="2">
        <v>29037704</v>
      </c>
      <c r="AC139" s="2">
        <v>0</v>
      </c>
      <c r="AD139" s="2">
        <v>171349</v>
      </c>
      <c r="AE139" s="2">
        <v>451852</v>
      </c>
      <c r="AF139" s="2">
        <v>16382</v>
      </c>
      <c r="AG139" s="2">
        <v>470008</v>
      </c>
      <c r="AH139" s="2">
        <v>262868</v>
      </c>
      <c r="AI139" s="2">
        <v>1146206</v>
      </c>
      <c r="AJ139" s="2">
        <v>2255797</v>
      </c>
    </row>
    <row r="140" spans="1:36" x14ac:dyDescent="0.25">
      <c r="A140" s="2">
        <v>480</v>
      </c>
      <c r="B140" s="2">
        <v>1</v>
      </c>
      <c r="C140" t="s">
        <v>141</v>
      </c>
      <c r="D140" s="2">
        <v>734.4</v>
      </c>
      <c r="E140" s="2">
        <v>801.4</v>
      </c>
      <c r="F140" s="2">
        <v>636.4</v>
      </c>
      <c r="G140" s="2">
        <v>690.8</v>
      </c>
      <c r="H140" s="2">
        <v>4447370</v>
      </c>
      <c r="I140" s="2">
        <v>82895</v>
      </c>
      <c r="J140" s="2">
        <v>1131054</v>
      </c>
      <c r="K140" s="2">
        <v>0</v>
      </c>
      <c r="L140" s="2">
        <v>105379</v>
      </c>
      <c r="M140" s="2">
        <v>223920</v>
      </c>
      <c r="N140" s="2">
        <v>210335</v>
      </c>
      <c r="O140" s="2">
        <v>156953</v>
      </c>
      <c r="P140" s="2">
        <v>113812.5</v>
      </c>
      <c r="Q140" s="2">
        <v>8980</v>
      </c>
      <c r="R140" s="2">
        <v>32599</v>
      </c>
      <c r="S140" s="2">
        <v>0</v>
      </c>
      <c r="T140" s="2">
        <v>0</v>
      </c>
      <c r="U140" s="2">
        <v>0</v>
      </c>
      <c r="V140" s="2">
        <v>0</v>
      </c>
      <c r="W140" s="2">
        <v>207240</v>
      </c>
      <c r="X140" s="2">
        <v>0</v>
      </c>
      <c r="Y140" s="2">
        <v>0</v>
      </c>
      <c r="Z140" s="2">
        <v>16530</v>
      </c>
      <c r="AA140" s="2">
        <v>292899</v>
      </c>
      <c r="AB140" s="2">
        <v>7029966.5</v>
      </c>
      <c r="AC140" s="2">
        <v>0</v>
      </c>
      <c r="AD140" s="2">
        <v>66269</v>
      </c>
      <c r="AE140" s="2">
        <v>84832</v>
      </c>
      <c r="AF140" s="2">
        <v>24298</v>
      </c>
      <c r="AG140" s="2">
        <v>89523</v>
      </c>
      <c r="AH140" s="2">
        <v>0</v>
      </c>
      <c r="AI140" s="2">
        <v>218318</v>
      </c>
      <c r="AJ140" s="2">
        <v>483240</v>
      </c>
    </row>
    <row r="141" spans="1:36" x14ac:dyDescent="0.25">
      <c r="A141" s="2">
        <v>482</v>
      </c>
      <c r="B141" s="2">
        <v>1</v>
      </c>
      <c r="C141" t="s">
        <v>142</v>
      </c>
      <c r="D141" s="2">
        <v>2497</v>
      </c>
      <c r="E141" s="2">
        <v>2730.7999999999997</v>
      </c>
      <c r="F141" s="2">
        <v>2431</v>
      </c>
      <c r="G141" s="2">
        <v>2667.2</v>
      </c>
      <c r="H141" s="2">
        <v>17171434</v>
      </c>
      <c r="I141" s="2">
        <v>36842</v>
      </c>
      <c r="J141" s="2">
        <v>1660551</v>
      </c>
      <c r="K141" s="2">
        <v>29637</v>
      </c>
      <c r="L141" s="2">
        <v>0</v>
      </c>
      <c r="M141" s="2">
        <v>0</v>
      </c>
      <c r="N141" s="2">
        <v>435908.98722607503</v>
      </c>
      <c r="O141" s="2">
        <v>632641</v>
      </c>
      <c r="P141" s="2">
        <v>406742.5</v>
      </c>
      <c r="Q141" s="2">
        <v>34674</v>
      </c>
      <c r="R141" s="2">
        <v>89858</v>
      </c>
      <c r="S141" s="2">
        <v>0</v>
      </c>
      <c r="T141" s="2">
        <v>0</v>
      </c>
      <c r="U141" s="2">
        <v>0</v>
      </c>
      <c r="V141" s="2">
        <v>0</v>
      </c>
      <c r="W141" s="2">
        <v>1397906</v>
      </c>
      <c r="X141" s="2">
        <v>0</v>
      </c>
      <c r="Y141" s="2">
        <v>0</v>
      </c>
      <c r="Z141" s="2">
        <v>57086</v>
      </c>
      <c r="AA141" s="2">
        <v>1130893</v>
      </c>
      <c r="AB141" s="2">
        <v>23084173.487226076</v>
      </c>
      <c r="AC141" s="2">
        <v>0</v>
      </c>
      <c r="AD141" s="2">
        <v>143227</v>
      </c>
      <c r="AE141" s="2">
        <v>292891</v>
      </c>
      <c r="AF141" s="2">
        <v>64706</v>
      </c>
      <c r="AG141" s="2">
        <v>764358</v>
      </c>
      <c r="AH141" s="2">
        <v>0</v>
      </c>
      <c r="AI141" s="2">
        <v>814344</v>
      </c>
      <c r="AJ141" s="2">
        <v>2079526</v>
      </c>
    </row>
    <row r="142" spans="1:36" x14ac:dyDescent="0.25">
      <c r="A142" s="2">
        <v>484</v>
      </c>
      <c r="B142" s="2">
        <v>1</v>
      </c>
      <c r="C142" t="s">
        <v>143</v>
      </c>
      <c r="D142" s="2">
        <v>904</v>
      </c>
      <c r="E142" s="2">
        <v>992.4</v>
      </c>
      <c r="F142" s="2">
        <v>1173</v>
      </c>
      <c r="G142" s="2">
        <v>1289.5999999999999</v>
      </c>
      <c r="H142" s="2">
        <v>8302445</v>
      </c>
      <c r="I142" s="2">
        <v>17398</v>
      </c>
      <c r="J142" s="2">
        <v>438290</v>
      </c>
      <c r="K142" s="2">
        <v>14833</v>
      </c>
      <c r="L142" s="2">
        <v>0</v>
      </c>
      <c r="M142" s="2">
        <v>0</v>
      </c>
      <c r="N142" s="2">
        <v>267538</v>
      </c>
      <c r="O142" s="2">
        <v>289942</v>
      </c>
      <c r="P142" s="2">
        <v>216007.5</v>
      </c>
      <c r="Q142" s="2">
        <v>16765</v>
      </c>
      <c r="R142" s="2">
        <v>0</v>
      </c>
      <c r="S142" s="2">
        <v>0</v>
      </c>
      <c r="T142" s="2">
        <v>0</v>
      </c>
      <c r="U142" s="2">
        <v>0</v>
      </c>
      <c r="V142" s="2">
        <v>-6438</v>
      </c>
      <c r="W142" s="2">
        <v>386880</v>
      </c>
      <c r="X142" s="2">
        <v>251150</v>
      </c>
      <c r="Y142" s="2">
        <v>0</v>
      </c>
      <c r="Z142" s="2">
        <v>23115</v>
      </c>
      <c r="AA142" s="2">
        <v>546790</v>
      </c>
      <c r="AB142" s="2">
        <v>10513565.5</v>
      </c>
      <c r="AC142" s="2">
        <v>0</v>
      </c>
      <c r="AD142" s="2">
        <v>50534</v>
      </c>
      <c r="AE142" s="2">
        <v>123007</v>
      </c>
      <c r="AF142" s="2">
        <v>0</v>
      </c>
      <c r="AG142" s="2">
        <v>127680</v>
      </c>
      <c r="AH142" s="2">
        <v>34419</v>
      </c>
      <c r="AI142" s="2">
        <v>311373</v>
      </c>
      <c r="AJ142" s="2">
        <v>612594</v>
      </c>
    </row>
    <row r="143" spans="1:36" x14ac:dyDescent="0.25">
      <c r="A143" s="2">
        <v>485</v>
      </c>
      <c r="B143" s="2">
        <v>1</v>
      </c>
      <c r="C143" t="s">
        <v>144</v>
      </c>
      <c r="D143" s="2">
        <v>729</v>
      </c>
      <c r="E143" s="2">
        <v>796.8</v>
      </c>
      <c r="F143" s="2">
        <v>928</v>
      </c>
      <c r="G143" s="2">
        <v>1024</v>
      </c>
      <c r="H143" s="2">
        <v>6592512</v>
      </c>
      <c r="I143" s="2">
        <v>0</v>
      </c>
      <c r="J143" s="2">
        <v>197925</v>
      </c>
      <c r="K143" s="2">
        <v>0</v>
      </c>
      <c r="L143" s="2">
        <v>0</v>
      </c>
      <c r="M143" s="2">
        <v>0</v>
      </c>
      <c r="N143" s="2">
        <v>167301</v>
      </c>
      <c r="O143" s="2">
        <v>220427</v>
      </c>
      <c r="P143" s="2">
        <v>170355</v>
      </c>
      <c r="Q143" s="2">
        <v>13312</v>
      </c>
      <c r="R143" s="2">
        <v>20029</v>
      </c>
      <c r="S143" s="2">
        <v>0</v>
      </c>
      <c r="T143" s="2">
        <v>0</v>
      </c>
      <c r="U143" s="2">
        <v>0</v>
      </c>
      <c r="V143" s="2">
        <v>0</v>
      </c>
      <c r="W143" s="2">
        <v>307200</v>
      </c>
      <c r="X143" s="2">
        <v>0</v>
      </c>
      <c r="Y143" s="2">
        <v>721</v>
      </c>
      <c r="Z143" s="2">
        <v>16750</v>
      </c>
      <c r="AA143" s="2">
        <v>434176</v>
      </c>
      <c r="AB143" s="2">
        <v>8140708</v>
      </c>
      <c r="AC143" s="2">
        <v>0</v>
      </c>
      <c r="AD143" s="2">
        <v>38090</v>
      </c>
      <c r="AE143" s="2">
        <v>105462</v>
      </c>
      <c r="AF143" s="2">
        <v>12399</v>
      </c>
      <c r="AG143" s="2">
        <v>110217</v>
      </c>
      <c r="AH143" s="2">
        <v>0</v>
      </c>
      <c r="AI143" s="2">
        <v>268786</v>
      </c>
      <c r="AJ143" s="2">
        <v>534954</v>
      </c>
    </row>
    <row r="144" spans="1:36" x14ac:dyDescent="0.25">
      <c r="A144" s="2">
        <v>486</v>
      </c>
      <c r="B144" s="2">
        <v>1</v>
      </c>
      <c r="C144" t="s">
        <v>145</v>
      </c>
      <c r="D144" s="2">
        <v>290.39999999999998</v>
      </c>
      <c r="E144" s="2">
        <v>316.2</v>
      </c>
      <c r="F144" s="2">
        <v>320.39999999999998</v>
      </c>
      <c r="G144" s="2">
        <v>348</v>
      </c>
      <c r="H144" s="2">
        <v>2240424</v>
      </c>
      <c r="I144" s="2">
        <v>0</v>
      </c>
      <c r="J144" s="2">
        <v>139751</v>
      </c>
      <c r="K144" s="2">
        <v>16847</v>
      </c>
      <c r="L144" s="2">
        <v>120686</v>
      </c>
      <c r="M144" s="2">
        <v>0</v>
      </c>
      <c r="N144" s="2">
        <v>81448</v>
      </c>
      <c r="O144" s="2">
        <v>78598</v>
      </c>
      <c r="P144" s="2">
        <v>49926.25</v>
      </c>
      <c r="Q144" s="2">
        <v>4524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248114</v>
      </c>
      <c r="X144" s="2">
        <v>0</v>
      </c>
      <c r="Y144" s="2">
        <v>0</v>
      </c>
      <c r="Z144" s="2">
        <v>6276</v>
      </c>
      <c r="AA144" s="2">
        <v>147552</v>
      </c>
      <c r="AB144" s="2">
        <v>3134146.25</v>
      </c>
      <c r="AC144" s="2">
        <v>0</v>
      </c>
      <c r="AD144" s="2">
        <v>24127</v>
      </c>
      <c r="AE144" s="2">
        <v>34867</v>
      </c>
      <c r="AF144" s="2">
        <v>0</v>
      </c>
      <c r="AG144" s="2">
        <v>142622</v>
      </c>
      <c r="AH144" s="2">
        <v>0</v>
      </c>
      <c r="AI144" s="2">
        <v>103047</v>
      </c>
      <c r="AJ144" s="2">
        <v>304663</v>
      </c>
    </row>
    <row r="145" spans="1:36" x14ac:dyDescent="0.25">
      <c r="A145" s="2">
        <v>487</v>
      </c>
      <c r="B145" s="2">
        <v>1</v>
      </c>
      <c r="C145" t="s">
        <v>146</v>
      </c>
      <c r="D145" s="2">
        <v>267</v>
      </c>
      <c r="E145" s="2">
        <v>291</v>
      </c>
      <c r="F145" s="2">
        <v>362</v>
      </c>
      <c r="G145" s="2">
        <v>397</v>
      </c>
      <c r="H145" s="2">
        <v>2555886</v>
      </c>
      <c r="I145" s="2">
        <v>0</v>
      </c>
      <c r="J145" s="2">
        <v>106269</v>
      </c>
      <c r="K145" s="2">
        <v>0</v>
      </c>
      <c r="L145" s="2">
        <v>126656</v>
      </c>
      <c r="M145" s="2">
        <v>0</v>
      </c>
      <c r="N145" s="2">
        <v>81793</v>
      </c>
      <c r="O145" s="2">
        <v>87458</v>
      </c>
      <c r="P145" s="2">
        <v>61372.5</v>
      </c>
      <c r="Q145" s="2">
        <v>5161</v>
      </c>
      <c r="R145" s="2">
        <v>6070</v>
      </c>
      <c r="S145" s="2">
        <v>0</v>
      </c>
      <c r="T145" s="2">
        <v>0</v>
      </c>
      <c r="U145" s="2">
        <v>0</v>
      </c>
      <c r="V145" s="2">
        <v>0</v>
      </c>
      <c r="W145" s="2">
        <v>201096</v>
      </c>
      <c r="X145" s="2">
        <v>0</v>
      </c>
      <c r="Y145" s="2">
        <v>27045</v>
      </c>
      <c r="Z145" s="2">
        <v>7271</v>
      </c>
      <c r="AA145" s="2">
        <v>168328</v>
      </c>
      <c r="AB145" s="2">
        <v>3434405.5</v>
      </c>
      <c r="AC145" s="2">
        <v>0</v>
      </c>
      <c r="AD145" s="2">
        <v>18464</v>
      </c>
      <c r="AE145" s="2">
        <v>45746</v>
      </c>
      <c r="AF145" s="2">
        <v>4524</v>
      </c>
      <c r="AG145" s="2">
        <v>112567</v>
      </c>
      <c r="AH145" s="2">
        <v>0</v>
      </c>
      <c r="AI145" s="2">
        <v>125469</v>
      </c>
      <c r="AJ145" s="2">
        <v>306770</v>
      </c>
    </row>
    <row r="146" spans="1:36" x14ac:dyDescent="0.25">
      <c r="A146" s="2">
        <v>492</v>
      </c>
      <c r="B146" s="2">
        <v>1</v>
      </c>
      <c r="C146" t="s">
        <v>147</v>
      </c>
      <c r="D146" s="2">
        <v>5322.4</v>
      </c>
      <c r="E146" s="2">
        <v>5789.8</v>
      </c>
      <c r="F146" s="2">
        <v>5145.3999999999996</v>
      </c>
      <c r="G146" s="2">
        <v>5597.4</v>
      </c>
      <c r="H146" s="2">
        <v>36036061</v>
      </c>
      <c r="I146" s="2">
        <v>494302</v>
      </c>
      <c r="J146" s="2">
        <v>5703365</v>
      </c>
      <c r="K146" s="2">
        <v>854784</v>
      </c>
      <c r="L146" s="2">
        <v>0</v>
      </c>
      <c r="M146" s="2">
        <v>0</v>
      </c>
      <c r="N146" s="2">
        <v>387129</v>
      </c>
      <c r="O146" s="2">
        <v>1309721</v>
      </c>
      <c r="P146" s="2">
        <v>910056.25</v>
      </c>
      <c r="Q146" s="2">
        <v>72766</v>
      </c>
      <c r="R146" s="2">
        <v>233691</v>
      </c>
      <c r="S146" s="2">
        <v>0</v>
      </c>
      <c r="T146" s="2">
        <v>0</v>
      </c>
      <c r="U146" s="2">
        <v>0</v>
      </c>
      <c r="V146" s="2">
        <v>-14164</v>
      </c>
      <c r="W146" s="2">
        <v>1918229</v>
      </c>
      <c r="X146" s="2">
        <v>0</v>
      </c>
      <c r="Y146" s="2">
        <v>0</v>
      </c>
      <c r="Z146" s="2">
        <v>127323</v>
      </c>
      <c r="AA146" s="2">
        <v>2373298</v>
      </c>
      <c r="AB146" s="2">
        <v>50406561.25</v>
      </c>
      <c r="AC146" s="2">
        <v>0</v>
      </c>
      <c r="AD146" s="2">
        <v>186434</v>
      </c>
      <c r="AE146" s="2">
        <v>428444</v>
      </c>
      <c r="AF146" s="2">
        <v>110019</v>
      </c>
      <c r="AG146" s="2">
        <v>570687</v>
      </c>
      <c r="AH146" s="2">
        <v>0</v>
      </c>
      <c r="AI146" s="2">
        <v>1117322</v>
      </c>
      <c r="AJ146" s="2">
        <v>2412906</v>
      </c>
    </row>
    <row r="147" spans="1:36" x14ac:dyDescent="0.25">
      <c r="A147" s="2">
        <v>495</v>
      </c>
      <c r="B147" s="2">
        <v>1</v>
      </c>
      <c r="C147" t="s">
        <v>148</v>
      </c>
      <c r="D147" s="2">
        <v>355</v>
      </c>
      <c r="E147" s="2">
        <v>389</v>
      </c>
      <c r="F147" s="2">
        <v>438</v>
      </c>
      <c r="G147" s="2">
        <v>478.40000000000003</v>
      </c>
      <c r="H147" s="2">
        <v>3079939</v>
      </c>
      <c r="I147" s="2">
        <v>0</v>
      </c>
      <c r="J147" s="2">
        <v>98094</v>
      </c>
      <c r="K147" s="2">
        <v>0</v>
      </c>
      <c r="L147" s="2">
        <v>130559</v>
      </c>
      <c r="M147" s="2">
        <v>0</v>
      </c>
      <c r="N147" s="2">
        <v>101543</v>
      </c>
      <c r="O147" s="2">
        <v>96369</v>
      </c>
      <c r="P147" s="2">
        <v>63448.75</v>
      </c>
      <c r="Q147" s="2">
        <v>6219</v>
      </c>
      <c r="R147" s="2">
        <v>0</v>
      </c>
      <c r="S147" s="2">
        <v>0</v>
      </c>
      <c r="T147" s="2">
        <v>0</v>
      </c>
      <c r="U147" s="2">
        <v>0</v>
      </c>
      <c r="V147" s="2">
        <v>-6438</v>
      </c>
      <c r="W147" s="2">
        <v>430196</v>
      </c>
      <c r="X147" s="2">
        <v>113880</v>
      </c>
      <c r="Y147" s="2">
        <v>13342</v>
      </c>
      <c r="Z147" s="2">
        <v>10514</v>
      </c>
      <c r="AA147" s="2">
        <v>202842</v>
      </c>
      <c r="AB147" s="2">
        <v>4226627.75</v>
      </c>
      <c r="AC147" s="2">
        <v>0</v>
      </c>
      <c r="AD147" s="2">
        <v>34064</v>
      </c>
      <c r="AE147" s="2">
        <v>34932</v>
      </c>
      <c r="AF147" s="2">
        <v>0</v>
      </c>
      <c r="AG147" s="2">
        <v>231445</v>
      </c>
      <c r="AH147" s="2">
        <v>41097</v>
      </c>
      <c r="AI147" s="2">
        <v>111675</v>
      </c>
      <c r="AJ147" s="2">
        <v>412116</v>
      </c>
    </row>
    <row r="148" spans="1:36" x14ac:dyDescent="0.25">
      <c r="A148" s="2">
        <v>497</v>
      </c>
      <c r="B148" s="2">
        <v>1</v>
      </c>
      <c r="C148" t="s">
        <v>149</v>
      </c>
      <c r="D148" s="2">
        <v>210.2</v>
      </c>
      <c r="E148" s="2">
        <v>226.2</v>
      </c>
      <c r="F148" s="2">
        <v>236.2</v>
      </c>
      <c r="G148" s="2">
        <v>255.19999999999996</v>
      </c>
      <c r="H148" s="2">
        <v>1642978</v>
      </c>
      <c r="I148" s="2">
        <v>0</v>
      </c>
      <c r="J148" s="2">
        <v>234318</v>
      </c>
      <c r="K148" s="2">
        <v>18066</v>
      </c>
      <c r="L148" s="2">
        <v>101923</v>
      </c>
      <c r="M148" s="2">
        <v>0</v>
      </c>
      <c r="N148" s="2">
        <v>59218.489856050001</v>
      </c>
      <c r="O148" s="2">
        <v>54979</v>
      </c>
      <c r="P148" s="2">
        <v>42253.75</v>
      </c>
      <c r="Q148" s="2">
        <v>3318</v>
      </c>
      <c r="R148" s="2">
        <v>8450</v>
      </c>
      <c r="S148" s="2">
        <v>0</v>
      </c>
      <c r="T148" s="2">
        <v>0</v>
      </c>
      <c r="U148" s="2">
        <v>0</v>
      </c>
      <c r="V148" s="2">
        <v>0</v>
      </c>
      <c r="W148" s="2">
        <v>76560</v>
      </c>
      <c r="X148" s="2">
        <v>0</v>
      </c>
      <c r="Y148" s="2">
        <v>75365</v>
      </c>
      <c r="Z148" s="2">
        <v>5552</v>
      </c>
      <c r="AA148" s="2">
        <v>108205</v>
      </c>
      <c r="AB148" s="2">
        <v>2431186.2398560499</v>
      </c>
      <c r="AC148" s="2">
        <v>0</v>
      </c>
      <c r="AD148" s="2">
        <v>19323</v>
      </c>
      <c r="AE148" s="2">
        <v>20573</v>
      </c>
      <c r="AF148" s="2">
        <v>4114</v>
      </c>
      <c r="AG148" s="2">
        <v>2739</v>
      </c>
      <c r="AH148" s="2">
        <v>0</v>
      </c>
      <c r="AI148" s="2">
        <v>52685</v>
      </c>
      <c r="AJ148" s="2">
        <v>99434</v>
      </c>
    </row>
    <row r="149" spans="1:36" x14ac:dyDescent="0.25">
      <c r="A149" s="2">
        <v>499</v>
      </c>
      <c r="B149" s="2">
        <v>1</v>
      </c>
      <c r="C149" t="s">
        <v>150</v>
      </c>
      <c r="D149" s="2">
        <v>305</v>
      </c>
      <c r="E149" s="2">
        <v>332.00000000000006</v>
      </c>
      <c r="F149" s="2">
        <v>271</v>
      </c>
      <c r="G149" s="2">
        <v>294.2</v>
      </c>
      <c r="H149" s="2">
        <v>1894060</v>
      </c>
      <c r="I149" s="2">
        <v>0</v>
      </c>
      <c r="J149" s="2">
        <v>92272</v>
      </c>
      <c r="K149" s="2">
        <v>17352</v>
      </c>
      <c r="L149" s="2">
        <v>110998</v>
      </c>
      <c r="M149" s="2">
        <v>52117</v>
      </c>
      <c r="N149" s="2">
        <v>77984</v>
      </c>
      <c r="O149" s="2">
        <v>68246</v>
      </c>
      <c r="P149" s="2">
        <v>14710</v>
      </c>
      <c r="Q149" s="2">
        <v>3825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642218</v>
      </c>
      <c r="X149" s="2">
        <v>0</v>
      </c>
      <c r="Y149" s="2">
        <v>0</v>
      </c>
      <c r="Z149" s="2">
        <v>6463</v>
      </c>
      <c r="AA149" s="2">
        <v>124741</v>
      </c>
      <c r="AB149" s="2">
        <v>3104986</v>
      </c>
      <c r="AC149" s="2">
        <v>0</v>
      </c>
      <c r="AD149" s="2">
        <v>51825</v>
      </c>
      <c r="AE149" s="2">
        <v>9080</v>
      </c>
      <c r="AF149" s="2">
        <v>0</v>
      </c>
      <c r="AG149" s="2">
        <v>482401.58999999997</v>
      </c>
      <c r="AH149" s="2">
        <v>0</v>
      </c>
      <c r="AI149" s="2">
        <v>76998</v>
      </c>
      <c r="AJ149" s="2">
        <v>620304.59</v>
      </c>
    </row>
    <row r="150" spans="1:36" x14ac:dyDescent="0.25">
      <c r="A150" s="2">
        <v>500</v>
      </c>
      <c r="B150" s="2">
        <v>1</v>
      </c>
      <c r="C150" t="s">
        <v>151</v>
      </c>
      <c r="D150" s="2">
        <v>413</v>
      </c>
      <c r="E150" s="2">
        <v>456.40000000000003</v>
      </c>
      <c r="F150" s="2">
        <v>378</v>
      </c>
      <c r="G150" s="2">
        <v>415.4</v>
      </c>
      <c r="H150" s="2">
        <v>2674345</v>
      </c>
      <c r="I150" s="2">
        <v>0</v>
      </c>
      <c r="J150" s="2">
        <v>87568</v>
      </c>
      <c r="K150" s="2">
        <v>16275</v>
      </c>
      <c r="L150" s="2">
        <v>128195</v>
      </c>
      <c r="M150" s="2">
        <v>0</v>
      </c>
      <c r="N150" s="2">
        <v>143040.4553615</v>
      </c>
      <c r="O150" s="2">
        <v>96918</v>
      </c>
      <c r="P150" s="2">
        <v>36588.75</v>
      </c>
      <c r="Q150" s="2">
        <v>5400</v>
      </c>
      <c r="R150" s="2">
        <v>3091</v>
      </c>
      <c r="S150" s="2">
        <v>0</v>
      </c>
      <c r="T150" s="2">
        <v>0</v>
      </c>
      <c r="U150" s="2">
        <v>0</v>
      </c>
      <c r="V150" s="2">
        <v>0</v>
      </c>
      <c r="W150" s="2">
        <v>688447</v>
      </c>
      <c r="X150" s="2">
        <v>0</v>
      </c>
      <c r="Y150" s="2">
        <v>40027</v>
      </c>
      <c r="Z150" s="2">
        <v>11129</v>
      </c>
      <c r="AA150" s="2">
        <v>176130</v>
      </c>
      <c r="AB150" s="2">
        <v>4107154.2053614999</v>
      </c>
      <c r="AC150" s="2">
        <v>0</v>
      </c>
      <c r="AD150" s="2">
        <v>84562</v>
      </c>
      <c r="AE150" s="2">
        <v>31298</v>
      </c>
      <c r="AF150" s="2">
        <v>2644</v>
      </c>
      <c r="AG150" s="2">
        <v>597974</v>
      </c>
      <c r="AH150" s="2">
        <v>0</v>
      </c>
      <c r="AI150" s="2">
        <v>150660</v>
      </c>
      <c r="AJ150" s="2">
        <v>867138</v>
      </c>
    </row>
    <row r="151" spans="1:36" x14ac:dyDescent="0.25">
      <c r="A151" s="2">
        <v>505</v>
      </c>
      <c r="B151" s="2">
        <v>1</v>
      </c>
      <c r="C151" t="s">
        <v>152</v>
      </c>
      <c r="D151" s="2">
        <v>376</v>
      </c>
      <c r="E151" s="2">
        <v>408.80000000000007</v>
      </c>
      <c r="F151" s="2">
        <v>345</v>
      </c>
      <c r="G151" s="2">
        <v>375.60000000000008</v>
      </c>
      <c r="H151" s="2">
        <v>2418113</v>
      </c>
      <c r="I151" s="2">
        <v>0</v>
      </c>
      <c r="J151" s="2">
        <v>162763</v>
      </c>
      <c r="K151" s="2">
        <v>0</v>
      </c>
      <c r="L151" s="2">
        <v>124384</v>
      </c>
      <c r="M151" s="2">
        <v>76981</v>
      </c>
      <c r="N151" s="2">
        <v>142582.29917620611</v>
      </c>
      <c r="O151" s="2">
        <v>90706</v>
      </c>
      <c r="P151" s="2">
        <v>18780</v>
      </c>
      <c r="Q151" s="2">
        <v>4883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976560</v>
      </c>
      <c r="X151" s="2">
        <v>0</v>
      </c>
      <c r="Y151" s="2">
        <v>0</v>
      </c>
      <c r="Z151" s="2">
        <v>8637</v>
      </c>
      <c r="AA151" s="2">
        <v>159254</v>
      </c>
      <c r="AB151" s="2">
        <v>4183643.2991762059</v>
      </c>
      <c r="AC151" s="2">
        <v>0</v>
      </c>
      <c r="AD151" s="2">
        <v>89580</v>
      </c>
      <c r="AE151" s="2">
        <v>9246</v>
      </c>
      <c r="AF151" s="2">
        <v>0</v>
      </c>
      <c r="AG151" s="2">
        <v>715566</v>
      </c>
      <c r="AH151" s="2">
        <v>0</v>
      </c>
      <c r="AI151" s="2">
        <v>78403</v>
      </c>
      <c r="AJ151" s="2">
        <v>892795</v>
      </c>
    </row>
    <row r="152" spans="1:36" x14ac:dyDescent="0.25">
      <c r="A152" s="2">
        <v>507</v>
      </c>
      <c r="B152" s="2">
        <v>1</v>
      </c>
      <c r="C152" t="s">
        <v>153</v>
      </c>
      <c r="D152" s="2">
        <v>350</v>
      </c>
      <c r="E152" s="2">
        <v>383.79999999999995</v>
      </c>
      <c r="F152" s="2">
        <v>364</v>
      </c>
      <c r="G152" s="2">
        <v>399.8</v>
      </c>
      <c r="H152" s="2">
        <v>2573912</v>
      </c>
      <c r="I152" s="2">
        <v>0</v>
      </c>
      <c r="J152" s="2">
        <v>37121</v>
      </c>
      <c r="K152" s="2">
        <v>0</v>
      </c>
      <c r="L152" s="2">
        <v>126915</v>
      </c>
      <c r="M152" s="2">
        <v>0</v>
      </c>
      <c r="N152" s="2">
        <v>106208</v>
      </c>
      <c r="O152" s="2">
        <v>86401</v>
      </c>
      <c r="P152" s="2">
        <v>47717.5</v>
      </c>
      <c r="Q152" s="2">
        <v>5197</v>
      </c>
      <c r="R152" s="2">
        <v>3706</v>
      </c>
      <c r="S152" s="2">
        <v>0</v>
      </c>
      <c r="T152" s="2">
        <v>0</v>
      </c>
      <c r="U152" s="2">
        <v>0</v>
      </c>
      <c r="V152" s="2">
        <v>0</v>
      </c>
      <c r="W152" s="2">
        <v>447020</v>
      </c>
      <c r="X152" s="2">
        <v>0</v>
      </c>
      <c r="Y152" s="2">
        <v>361</v>
      </c>
      <c r="Z152" s="2">
        <v>7927</v>
      </c>
      <c r="AA152" s="2">
        <v>169515</v>
      </c>
      <c r="AB152" s="2">
        <v>3612000.5</v>
      </c>
      <c r="AC152" s="2">
        <v>0</v>
      </c>
      <c r="AD152" s="2">
        <v>51869</v>
      </c>
      <c r="AE152" s="2">
        <v>45572</v>
      </c>
      <c r="AF152" s="2">
        <v>3539</v>
      </c>
      <c r="AG152" s="2">
        <v>315528.44</v>
      </c>
      <c r="AH152" s="2">
        <v>0</v>
      </c>
      <c r="AI152" s="2">
        <v>161895</v>
      </c>
      <c r="AJ152" s="2">
        <v>578403.43999999994</v>
      </c>
    </row>
    <row r="153" spans="1:36" x14ac:dyDescent="0.25">
      <c r="A153" s="2">
        <v>508</v>
      </c>
      <c r="B153" s="2">
        <v>1</v>
      </c>
      <c r="C153" t="s">
        <v>154</v>
      </c>
      <c r="D153" s="2">
        <v>2262</v>
      </c>
      <c r="E153" s="2">
        <v>2483.6</v>
      </c>
      <c r="F153" s="2">
        <v>2221</v>
      </c>
      <c r="G153" s="2">
        <v>2435.8000000000002</v>
      </c>
      <c r="H153" s="2">
        <v>15681680</v>
      </c>
      <c r="I153" s="2">
        <v>155557</v>
      </c>
      <c r="J153" s="2">
        <v>1046677</v>
      </c>
      <c r="K153" s="2">
        <v>144868</v>
      </c>
      <c r="L153" s="2">
        <v>0</v>
      </c>
      <c r="M153" s="2">
        <v>0</v>
      </c>
      <c r="N153" s="2">
        <v>248729</v>
      </c>
      <c r="O153" s="2">
        <v>537177</v>
      </c>
      <c r="P153" s="2">
        <v>378611.25</v>
      </c>
      <c r="Q153" s="2">
        <v>31665</v>
      </c>
      <c r="R153" s="2">
        <v>61407</v>
      </c>
      <c r="S153" s="2">
        <v>0</v>
      </c>
      <c r="T153" s="2">
        <v>0</v>
      </c>
      <c r="U153" s="2">
        <v>0</v>
      </c>
      <c r="V153" s="2">
        <v>-6438</v>
      </c>
      <c r="W153" s="2">
        <v>1174299</v>
      </c>
      <c r="X153" s="2">
        <v>373220</v>
      </c>
      <c r="Y153" s="2">
        <v>0</v>
      </c>
      <c r="Z153" s="2">
        <v>48105</v>
      </c>
      <c r="AA153" s="2">
        <v>1032779</v>
      </c>
      <c r="AB153" s="2">
        <v>20535116.25</v>
      </c>
      <c r="AC153" s="2">
        <v>0</v>
      </c>
      <c r="AD153" s="2">
        <v>125826</v>
      </c>
      <c r="AE153" s="2">
        <v>269742</v>
      </c>
      <c r="AF153" s="2">
        <v>43750</v>
      </c>
      <c r="AG153" s="2">
        <v>617735</v>
      </c>
      <c r="AH153" s="2">
        <v>0</v>
      </c>
      <c r="AI153" s="2">
        <v>735805</v>
      </c>
      <c r="AJ153" s="2">
        <v>1792858</v>
      </c>
    </row>
    <row r="154" spans="1:36" x14ac:dyDescent="0.25">
      <c r="A154" s="2">
        <v>511</v>
      </c>
      <c r="B154" s="2">
        <v>1</v>
      </c>
      <c r="C154" t="s">
        <v>155</v>
      </c>
      <c r="D154" s="2">
        <v>393</v>
      </c>
      <c r="E154" s="2">
        <v>433.4</v>
      </c>
      <c r="F154" s="2">
        <v>563</v>
      </c>
      <c r="G154" s="2">
        <v>619.79999999999995</v>
      </c>
      <c r="H154" s="2">
        <v>3990272</v>
      </c>
      <c r="I154" s="2">
        <v>0</v>
      </c>
      <c r="J154" s="2">
        <v>266288</v>
      </c>
      <c r="K154" s="2">
        <v>15653</v>
      </c>
      <c r="L154" s="2">
        <v>119485</v>
      </c>
      <c r="M154" s="2">
        <v>0</v>
      </c>
      <c r="N154" s="2">
        <v>186945.247994</v>
      </c>
      <c r="O154" s="2">
        <v>140343</v>
      </c>
      <c r="P154" s="2">
        <v>90137.5</v>
      </c>
      <c r="Q154" s="2">
        <v>8057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421005</v>
      </c>
      <c r="X154" s="2">
        <v>0</v>
      </c>
      <c r="Y154" s="2">
        <v>0</v>
      </c>
      <c r="Z154" s="2">
        <v>10528</v>
      </c>
      <c r="AA154" s="2">
        <v>262795</v>
      </c>
      <c r="AB154" s="2">
        <v>5511508.7479940001</v>
      </c>
      <c r="AC154" s="2">
        <v>0</v>
      </c>
      <c r="AD154" s="2">
        <v>79953</v>
      </c>
      <c r="AE154" s="2">
        <v>51639</v>
      </c>
      <c r="AF154" s="2">
        <v>0</v>
      </c>
      <c r="AG154" s="2">
        <v>196401</v>
      </c>
      <c r="AH154" s="2">
        <v>0</v>
      </c>
      <c r="AI154" s="2">
        <v>150552</v>
      </c>
      <c r="AJ154" s="2">
        <v>478545</v>
      </c>
    </row>
    <row r="155" spans="1:36" x14ac:dyDescent="0.25">
      <c r="A155" s="2">
        <v>514</v>
      </c>
      <c r="B155" s="2">
        <v>1</v>
      </c>
      <c r="C155" t="s">
        <v>156</v>
      </c>
      <c r="D155" s="2">
        <v>137</v>
      </c>
      <c r="E155" s="2">
        <v>151.19999999999999</v>
      </c>
      <c r="F155" s="2">
        <v>132</v>
      </c>
      <c r="G155" s="2">
        <v>147.39999999999998</v>
      </c>
      <c r="H155" s="2">
        <v>948961</v>
      </c>
      <c r="I155" s="2">
        <v>0</v>
      </c>
      <c r="J155" s="2">
        <v>92160</v>
      </c>
      <c r="K155" s="2">
        <v>0</v>
      </c>
      <c r="L155" s="2">
        <v>67874</v>
      </c>
      <c r="M155" s="2">
        <v>0</v>
      </c>
      <c r="N155" s="2">
        <v>60942.524756374994</v>
      </c>
      <c r="O155" s="2">
        <v>35579</v>
      </c>
      <c r="P155" s="2">
        <v>15073.75</v>
      </c>
      <c r="Q155" s="2">
        <v>1916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209455</v>
      </c>
      <c r="X155" s="2">
        <v>0</v>
      </c>
      <c r="Y155" s="2">
        <v>0</v>
      </c>
      <c r="Z155" s="2">
        <v>3844</v>
      </c>
      <c r="AA155" s="2">
        <v>62498</v>
      </c>
      <c r="AB155" s="2">
        <v>1498303.274756375</v>
      </c>
      <c r="AC155" s="2">
        <v>0</v>
      </c>
      <c r="AD155" s="2">
        <v>35579</v>
      </c>
      <c r="AE155" s="2">
        <v>6589</v>
      </c>
      <c r="AF155" s="2">
        <v>0</v>
      </c>
      <c r="AG155" s="2">
        <v>115739</v>
      </c>
      <c r="AH155" s="2">
        <v>0</v>
      </c>
      <c r="AI155" s="2">
        <v>27319</v>
      </c>
      <c r="AJ155" s="2">
        <v>185226</v>
      </c>
    </row>
    <row r="156" spans="1:36" x14ac:dyDescent="0.25">
      <c r="A156" s="2">
        <v>518</v>
      </c>
      <c r="B156" s="2">
        <v>1</v>
      </c>
      <c r="C156" t="s">
        <v>157</v>
      </c>
      <c r="D156" s="2">
        <v>3617.2</v>
      </c>
      <c r="E156" s="2">
        <v>3940.2</v>
      </c>
      <c r="F156" s="2">
        <v>3978.2</v>
      </c>
      <c r="G156" s="2">
        <v>4311</v>
      </c>
      <c r="H156" s="2">
        <v>27754218</v>
      </c>
      <c r="I156" s="2">
        <v>567987</v>
      </c>
      <c r="J156" s="2">
        <v>5768818</v>
      </c>
      <c r="K156" s="2">
        <v>1035090</v>
      </c>
      <c r="L156" s="2">
        <v>0</v>
      </c>
      <c r="M156" s="2">
        <v>0</v>
      </c>
      <c r="N156" s="2">
        <v>518294</v>
      </c>
      <c r="O156" s="2">
        <v>967330</v>
      </c>
      <c r="P156" s="2">
        <v>596656.25</v>
      </c>
      <c r="Q156" s="2">
        <v>56043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3448800</v>
      </c>
      <c r="X156" s="2">
        <v>0</v>
      </c>
      <c r="Y156" s="2">
        <v>0</v>
      </c>
      <c r="Z156" s="2">
        <v>79764</v>
      </c>
      <c r="AA156" s="2">
        <v>1827864</v>
      </c>
      <c r="AB156" s="2">
        <v>42620864.25</v>
      </c>
      <c r="AC156" s="2">
        <v>0</v>
      </c>
      <c r="AD156" s="2">
        <v>197026</v>
      </c>
      <c r="AE156" s="2">
        <v>261211</v>
      </c>
      <c r="AF156" s="2">
        <v>0</v>
      </c>
      <c r="AG156" s="2">
        <v>1329065</v>
      </c>
      <c r="AH156" s="2">
        <v>0</v>
      </c>
      <c r="AI156" s="2">
        <v>800222</v>
      </c>
      <c r="AJ156" s="2">
        <v>2587524</v>
      </c>
    </row>
    <row r="157" spans="1:36" x14ac:dyDescent="0.25">
      <c r="A157" s="2">
        <v>531</v>
      </c>
      <c r="B157" s="2">
        <v>1</v>
      </c>
      <c r="C157" t="s">
        <v>158</v>
      </c>
      <c r="D157" s="2">
        <v>1848</v>
      </c>
      <c r="E157" s="2">
        <v>2020.1999999999998</v>
      </c>
      <c r="F157" s="2">
        <v>2203</v>
      </c>
      <c r="G157" s="2">
        <v>2406.6000000000004</v>
      </c>
      <c r="H157" s="2">
        <v>15493691</v>
      </c>
      <c r="I157" s="2">
        <v>48100</v>
      </c>
      <c r="J157" s="2">
        <v>76146</v>
      </c>
      <c r="K157" s="2">
        <v>14485</v>
      </c>
      <c r="L157" s="2">
        <v>0</v>
      </c>
      <c r="M157" s="2">
        <v>0</v>
      </c>
      <c r="N157" s="2">
        <v>208509</v>
      </c>
      <c r="O157" s="2">
        <v>514742</v>
      </c>
      <c r="P157" s="2">
        <v>402923.75</v>
      </c>
      <c r="Q157" s="2">
        <v>31286</v>
      </c>
      <c r="R157" s="2">
        <v>3129</v>
      </c>
      <c r="S157" s="2">
        <v>0</v>
      </c>
      <c r="T157" s="2">
        <v>0</v>
      </c>
      <c r="U157" s="2">
        <v>0</v>
      </c>
      <c r="V157" s="2">
        <v>-7726</v>
      </c>
      <c r="W157" s="2">
        <v>721980</v>
      </c>
      <c r="X157" s="2">
        <v>0</v>
      </c>
      <c r="Y157" s="2">
        <v>0</v>
      </c>
      <c r="Z157" s="2">
        <v>51521</v>
      </c>
      <c r="AA157" s="2">
        <v>1020398</v>
      </c>
      <c r="AB157" s="2">
        <v>18579184.75</v>
      </c>
      <c r="AC157" s="2">
        <v>0</v>
      </c>
      <c r="AD157" s="2">
        <v>92188</v>
      </c>
      <c r="AE157" s="2">
        <v>300546</v>
      </c>
      <c r="AF157" s="2">
        <v>2334</v>
      </c>
      <c r="AG157" s="2">
        <v>312105</v>
      </c>
      <c r="AH157" s="2">
        <v>0</v>
      </c>
      <c r="AI157" s="2">
        <v>761128</v>
      </c>
      <c r="AJ157" s="2">
        <v>1468301</v>
      </c>
    </row>
    <row r="158" spans="1:36" x14ac:dyDescent="0.25">
      <c r="A158" s="2">
        <v>533</v>
      </c>
      <c r="B158" s="2">
        <v>1</v>
      </c>
      <c r="C158" t="s">
        <v>159</v>
      </c>
      <c r="D158" s="2">
        <v>797</v>
      </c>
      <c r="E158" s="2">
        <v>872.2</v>
      </c>
      <c r="F158" s="2">
        <v>1120</v>
      </c>
      <c r="G158" s="2">
        <v>1223.3999999999999</v>
      </c>
      <c r="H158" s="2">
        <v>7876249</v>
      </c>
      <c r="I158" s="2">
        <v>371494</v>
      </c>
      <c r="J158" s="2">
        <v>116403</v>
      </c>
      <c r="K158" s="2">
        <v>14871</v>
      </c>
      <c r="L158" s="2">
        <v>0</v>
      </c>
      <c r="M158" s="2">
        <v>0</v>
      </c>
      <c r="N158" s="2">
        <v>184213</v>
      </c>
      <c r="O158" s="2">
        <v>269311</v>
      </c>
      <c r="P158" s="2">
        <v>204043.75</v>
      </c>
      <c r="Q158" s="2">
        <v>15904</v>
      </c>
      <c r="R158" s="2">
        <v>15048</v>
      </c>
      <c r="S158" s="2">
        <v>0</v>
      </c>
      <c r="T158" s="2">
        <v>0</v>
      </c>
      <c r="U158" s="2">
        <v>0</v>
      </c>
      <c r="V158" s="2">
        <v>0</v>
      </c>
      <c r="W158" s="2">
        <v>367020</v>
      </c>
      <c r="X158" s="2">
        <v>0</v>
      </c>
      <c r="Y158" s="2">
        <v>1442</v>
      </c>
      <c r="Z158" s="2">
        <v>30589</v>
      </c>
      <c r="AA158" s="2">
        <v>518722</v>
      </c>
      <c r="AB158" s="2">
        <v>9985309.75</v>
      </c>
      <c r="AC158" s="2">
        <v>0</v>
      </c>
      <c r="AD158" s="2">
        <v>56295</v>
      </c>
      <c r="AE158" s="2">
        <v>141417</v>
      </c>
      <c r="AF158" s="2">
        <v>10429</v>
      </c>
      <c r="AG158" s="2">
        <v>147420</v>
      </c>
      <c r="AH158" s="2">
        <v>0</v>
      </c>
      <c r="AI158" s="2">
        <v>359512</v>
      </c>
      <c r="AJ158" s="2">
        <v>715073</v>
      </c>
    </row>
    <row r="159" spans="1:36" x14ac:dyDescent="0.25">
      <c r="A159" s="2">
        <v>534</v>
      </c>
      <c r="B159" s="2">
        <v>1</v>
      </c>
      <c r="C159" t="s">
        <v>160</v>
      </c>
      <c r="D159" s="2">
        <v>1735</v>
      </c>
      <c r="E159" s="2">
        <v>1894</v>
      </c>
      <c r="F159" s="2">
        <v>2092</v>
      </c>
      <c r="G159" s="2">
        <v>2280.4</v>
      </c>
      <c r="H159" s="2">
        <v>14681215</v>
      </c>
      <c r="I159" s="2">
        <v>0</v>
      </c>
      <c r="J159" s="2">
        <v>295067</v>
      </c>
      <c r="K159" s="2">
        <v>14504</v>
      </c>
      <c r="L159" s="2">
        <v>0</v>
      </c>
      <c r="M159" s="2">
        <v>0</v>
      </c>
      <c r="N159" s="2">
        <v>282963</v>
      </c>
      <c r="O159" s="2">
        <v>509672</v>
      </c>
      <c r="P159" s="2">
        <v>379176.25</v>
      </c>
      <c r="Q159" s="2">
        <v>29645</v>
      </c>
      <c r="R159" s="2">
        <v>7092</v>
      </c>
      <c r="S159" s="2">
        <v>0</v>
      </c>
      <c r="T159" s="2">
        <v>0</v>
      </c>
      <c r="U159" s="2">
        <v>0</v>
      </c>
      <c r="V159" s="2">
        <v>0</v>
      </c>
      <c r="W159" s="2">
        <v>724985</v>
      </c>
      <c r="X159" s="2">
        <v>0</v>
      </c>
      <c r="Y159" s="2">
        <v>0</v>
      </c>
      <c r="Z159" s="2">
        <v>40404</v>
      </c>
      <c r="AA159" s="2">
        <v>966890</v>
      </c>
      <c r="AB159" s="2">
        <v>17931613.25</v>
      </c>
      <c r="AC159" s="2">
        <v>0</v>
      </c>
      <c r="AD159" s="2">
        <v>112691</v>
      </c>
      <c r="AE159" s="2">
        <v>271364</v>
      </c>
      <c r="AF159" s="2">
        <v>5076</v>
      </c>
      <c r="AG159" s="2">
        <v>312993</v>
      </c>
      <c r="AH159" s="2">
        <v>0</v>
      </c>
      <c r="AI159" s="2">
        <v>691973</v>
      </c>
      <c r="AJ159" s="2">
        <v>1394097</v>
      </c>
    </row>
    <row r="160" spans="1:36" x14ac:dyDescent="0.25">
      <c r="A160" s="2">
        <v>535</v>
      </c>
      <c r="B160" s="2">
        <v>1</v>
      </c>
      <c r="C160" t="s">
        <v>161</v>
      </c>
      <c r="D160" s="2">
        <v>19389.8</v>
      </c>
      <c r="E160" s="2">
        <v>21157.599999999999</v>
      </c>
      <c r="F160" s="2">
        <v>17854.8</v>
      </c>
      <c r="G160" s="2">
        <v>19481.999999999996</v>
      </c>
      <c r="H160" s="2">
        <v>125425116</v>
      </c>
      <c r="I160" s="2">
        <v>923107</v>
      </c>
      <c r="J160" s="2">
        <v>10437845</v>
      </c>
      <c r="K160" s="2">
        <v>1192768</v>
      </c>
      <c r="L160" s="2">
        <v>0</v>
      </c>
      <c r="M160" s="2">
        <v>0</v>
      </c>
      <c r="N160" s="2">
        <v>574641</v>
      </c>
      <c r="O160" s="2">
        <v>4495729</v>
      </c>
      <c r="P160" s="2">
        <v>2370621.25</v>
      </c>
      <c r="Q160" s="2">
        <v>253266</v>
      </c>
      <c r="R160" s="2">
        <v>505168</v>
      </c>
      <c r="S160" s="2">
        <v>0</v>
      </c>
      <c r="T160" s="2">
        <v>0</v>
      </c>
      <c r="U160" s="2">
        <v>0</v>
      </c>
      <c r="V160" s="2">
        <v>-15451</v>
      </c>
      <c r="W160" s="2">
        <v>20678195</v>
      </c>
      <c r="X160" s="2">
        <v>0</v>
      </c>
      <c r="Y160" s="2">
        <v>0</v>
      </c>
      <c r="Z160" s="2">
        <v>441743</v>
      </c>
      <c r="AA160" s="2">
        <v>8260368</v>
      </c>
      <c r="AB160" s="2">
        <v>175543116.25</v>
      </c>
      <c r="AC160" s="2">
        <v>0</v>
      </c>
      <c r="AD160" s="2">
        <v>1716291</v>
      </c>
      <c r="AE160" s="2">
        <v>2370621.25</v>
      </c>
      <c r="AF160" s="2">
        <v>505168</v>
      </c>
      <c r="AG160" s="2">
        <v>18838358</v>
      </c>
      <c r="AH160" s="2">
        <v>0</v>
      </c>
      <c r="AI160" s="2">
        <v>8260368</v>
      </c>
      <c r="AJ160" s="2">
        <v>31690806.25</v>
      </c>
    </row>
    <row r="161" spans="1:36" x14ac:dyDescent="0.25">
      <c r="A161" s="2">
        <v>542</v>
      </c>
      <c r="B161" s="2">
        <v>1</v>
      </c>
      <c r="C161" t="s">
        <v>162</v>
      </c>
      <c r="D161" s="2">
        <v>428</v>
      </c>
      <c r="E161" s="2">
        <v>471</v>
      </c>
      <c r="F161" s="2">
        <v>403</v>
      </c>
      <c r="G161" s="2">
        <v>441.6</v>
      </c>
      <c r="H161" s="2">
        <v>2843021</v>
      </c>
      <c r="I161" s="2">
        <v>0</v>
      </c>
      <c r="J161" s="2">
        <v>115843</v>
      </c>
      <c r="K161" s="2">
        <v>16252</v>
      </c>
      <c r="L161" s="2">
        <v>129724</v>
      </c>
      <c r="M161" s="2">
        <v>0</v>
      </c>
      <c r="N161" s="2">
        <v>133919.01234074999</v>
      </c>
      <c r="O161" s="2">
        <v>98178</v>
      </c>
      <c r="P161" s="2">
        <v>63023.75</v>
      </c>
      <c r="Q161" s="2">
        <v>5741</v>
      </c>
      <c r="R161" s="2">
        <v>11433</v>
      </c>
      <c r="S161" s="2">
        <v>0</v>
      </c>
      <c r="T161" s="2">
        <v>0</v>
      </c>
      <c r="U161" s="2">
        <v>0</v>
      </c>
      <c r="V161" s="2">
        <v>0</v>
      </c>
      <c r="W161" s="2">
        <v>309120</v>
      </c>
      <c r="X161" s="2">
        <v>0</v>
      </c>
      <c r="Y161" s="2">
        <v>47239</v>
      </c>
      <c r="Z161" s="2">
        <v>9553</v>
      </c>
      <c r="AA161" s="2">
        <v>187238</v>
      </c>
      <c r="AB161" s="2">
        <v>3970284.7623407501</v>
      </c>
      <c r="AC161" s="2">
        <v>0</v>
      </c>
      <c r="AD161" s="2">
        <v>98178</v>
      </c>
      <c r="AE161" s="2">
        <v>63023.75</v>
      </c>
      <c r="AF161" s="2">
        <v>11433</v>
      </c>
      <c r="AG161" s="2">
        <v>309120</v>
      </c>
      <c r="AH161" s="2">
        <v>0</v>
      </c>
      <c r="AI161" s="2">
        <v>187238</v>
      </c>
      <c r="AJ161" s="2">
        <v>668992.75</v>
      </c>
    </row>
    <row r="162" spans="1:36" x14ac:dyDescent="0.25">
      <c r="A162" s="2">
        <v>544</v>
      </c>
      <c r="B162" s="2">
        <v>1</v>
      </c>
      <c r="C162" t="s">
        <v>163</v>
      </c>
      <c r="D162" s="2">
        <v>2650</v>
      </c>
      <c r="E162" s="2">
        <v>2879</v>
      </c>
      <c r="F162" s="2">
        <v>3013</v>
      </c>
      <c r="G162" s="2">
        <v>3313.4000000000005</v>
      </c>
      <c r="H162" s="2">
        <v>21331669</v>
      </c>
      <c r="I162" s="2">
        <v>214914</v>
      </c>
      <c r="J162" s="2">
        <v>1126519</v>
      </c>
      <c r="K162" s="2">
        <v>24776</v>
      </c>
      <c r="L162" s="2">
        <v>0</v>
      </c>
      <c r="M162" s="2">
        <v>0</v>
      </c>
      <c r="N162" s="2">
        <v>506613</v>
      </c>
      <c r="O162" s="2">
        <v>764007</v>
      </c>
      <c r="P162" s="2">
        <v>544771.25</v>
      </c>
      <c r="Q162" s="2">
        <v>43074</v>
      </c>
      <c r="R162" s="2">
        <v>56460</v>
      </c>
      <c r="S162" s="2">
        <v>0</v>
      </c>
      <c r="T162" s="2">
        <v>0</v>
      </c>
      <c r="U162" s="2">
        <v>0</v>
      </c>
      <c r="V162" s="2">
        <v>0</v>
      </c>
      <c r="W162" s="2">
        <v>1113236</v>
      </c>
      <c r="X162" s="2">
        <v>0</v>
      </c>
      <c r="Y162" s="2">
        <v>0</v>
      </c>
      <c r="Z162" s="2">
        <v>51687</v>
      </c>
      <c r="AA162" s="2">
        <v>1277680</v>
      </c>
      <c r="AB162" s="2">
        <v>27055406.25</v>
      </c>
      <c r="AC162" s="2">
        <v>0</v>
      </c>
      <c r="AD162" s="2">
        <v>223292</v>
      </c>
      <c r="AE162" s="2">
        <v>514894</v>
      </c>
      <c r="AF162" s="2">
        <v>53364</v>
      </c>
      <c r="AG162" s="2">
        <v>657164</v>
      </c>
      <c r="AH162" s="2">
        <v>0</v>
      </c>
      <c r="AI162" s="2">
        <v>1207608</v>
      </c>
      <c r="AJ162" s="2">
        <v>2656322</v>
      </c>
    </row>
    <row r="163" spans="1:36" x14ac:dyDescent="0.25">
      <c r="A163" s="2">
        <v>545</v>
      </c>
      <c r="B163" s="2">
        <v>1</v>
      </c>
      <c r="C163" t="s">
        <v>164</v>
      </c>
      <c r="D163" s="2">
        <v>426</v>
      </c>
      <c r="E163" s="2">
        <v>464.00000000000006</v>
      </c>
      <c r="F163" s="2">
        <v>357</v>
      </c>
      <c r="G163" s="2">
        <v>389.40000000000003</v>
      </c>
      <c r="H163" s="2">
        <v>2506957</v>
      </c>
      <c r="I163" s="2">
        <v>58334</v>
      </c>
      <c r="J163" s="2">
        <v>172561</v>
      </c>
      <c r="K163" s="2">
        <v>16549</v>
      </c>
      <c r="L163" s="2">
        <v>125909</v>
      </c>
      <c r="M163" s="2">
        <v>149825</v>
      </c>
      <c r="N163" s="2">
        <v>104530</v>
      </c>
      <c r="O163" s="2">
        <v>87834</v>
      </c>
      <c r="P163" s="2">
        <v>53108.75</v>
      </c>
      <c r="Q163" s="2">
        <v>5062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325013</v>
      </c>
      <c r="X163" s="2">
        <v>0</v>
      </c>
      <c r="Y163" s="2">
        <v>0</v>
      </c>
      <c r="Z163" s="2">
        <v>8034</v>
      </c>
      <c r="AA163" s="2">
        <v>165106</v>
      </c>
      <c r="AB163" s="2">
        <v>3778822.75</v>
      </c>
      <c r="AC163" s="2">
        <v>0</v>
      </c>
      <c r="AD163" s="2">
        <v>48552</v>
      </c>
      <c r="AE163" s="2">
        <v>46732</v>
      </c>
      <c r="AF163" s="2">
        <v>0</v>
      </c>
      <c r="AG163" s="2">
        <v>246261</v>
      </c>
      <c r="AH163" s="2">
        <v>0</v>
      </c>
      <c r="AI163" s="2">
        <v>145283</v>
      </c>
      <c r="AJ163" s="2">
        <v>486828</v>
      </c>
    </row>
    <row r="164" spans="1:36" x14ac:dyDescent="0.25">
      <c r="A164" s="2">
        <v>547</v>
      </c>
      <c r="B164" s="2">
        <v>1</v>
      </c>
      <c r="C164" t="s">
        <v>165</v>
      </c>
      <c r="D164" s="2">
        <v>383</v>
      </c>
      <c r="E164" s="2">
        <v>421.40000000000003</v>
      </c>
      <c r="F164" s="2">
        <v>556</v>
      </c>
      <c r="G164" s="2">
        <v>615</v>
      </c>
      <c r="H164" s="2">
        <v>3959370</v>
      </c>
      <c r="I164" s="2">
        <v>0</v>
      </c>
      <c r="J164" s="2">
        <v>96695</v>
      </c>
      <c r="K164" s="2">
        <v>0</v>
      </c>
      <c r="L164" s="2">
        <v>120233</v>
      </c>
      <c r="M164" s="2">
        <v>161444</v>
      </c>
      <c r="N164" s="2">
        <v>188769</v>
      </c>
      <c r="O164" s="2">
        <v>143922</v>
      </c>
      <c r="P164" s="2">
        <v>90101.25</v>
      </c>
      <c r="Q164" s="2">
        <v>7995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406361</v>
      </c>
      <c r="X164" s="2">
        <v>0</v>
      </c>
      <c r="Y164" s="2">
        <v>0</v>
      </c>
      <c r="Z164" s="2">
        <v>11004</v>
      </c>
      <c r="AA164" s="2">
        <v>260760</v>
      </c>
      <c r="AB164" s="2">
        <v>5446654.25</v>
      </c>
      <c r="AC164" s="2">
        <v>0</v>
      </c>
      <c r="AD164" s="2">
        <v>43509</v>
      </c>
      <c r="AE164" s="2">
        <v>79150</v>
      </c>
      <c r="AF164" s="2">
        <v>0</v>
      </c>
      <c r="AG164" s="2">
        <v>288825</v>
      </c>
      <c r="AH164" s="2">
        <v>0</v>
      </c>
      <c r="AI164" s="2">
        <v>229067</v>
      </c>
      <c r="AJ164" s="2">
        <v>640551</v>
      </c>
    </row>
    <row r="165" spans="1:36" x14ac:dyDescent="0.25">
      <c r="A165" s="2">
        <v>548</v>
      </c>
      <c r="B165" s="2">
        <v>1</v>
      </c>
      <c r="C165" t="s">
        <v>166</v>
      </c>
      <c r="D165" s="2">
        <v>1017.8</v>
      </c>
      <c r="E165" s="2">
        <v>1119.4000000000001</v>
      </c>
      <c r="F165" s="2">
        <v>879.8</v>
      </c>
      <c r="G165" s="2">
        <v>962.2</v>
      </c>
      <c r="H165" s="2">
        <v>6194644</v>
      </c>
      <c r="I165" s="2">
        <v>61404</v>
      </c>
      <c r="J165" s="2">
        <v>809000</v>
      </c>
      <c r="K165" s="2">
        <v>171720</v>
      </c>
      <c r="L165" s="2">
        <v>0</v>
      </c>
      <c r="M165" s="2">
        <v>0</v>
      </c>
      <c r="N165" s="2">
        <v>228715</v>
      </c>
      <c r="O165" s="2">
        <v>220157</v>
      </c>
      <c r="P165" s="2">
        <v>159585</v>
      </c>
      <c r="Q165" s="2">
        <v>12509</v>
      </c>
      <c r="R165" s="2">
        <v>27211</v>
      </c>
      <c r="S165" s="2">
        <v>0</v>
      </c>
      <c r="T165" s="2">
        <v>0</v>
      </c>
      <c r="U165" s="2">
        <v>0</v>
      </c>
      <c r="V165" s="2">
        <v>0</v>
      </c>
      <c r="W165" s="2">
        <v>288660</v>
      </c>
      <c r="X165" s="2">
        <v>0</v>
      </c>
      <c r="Y165" s="2">
        <v>11539</v>
      </c>
      <c r="Z165" s="2">
        <v>21059</v>
      </c>
      <c r="AA165" s="2">
        <v>407973</v>
      </c>
      <c r="AB165" s="2">
        <v>8614176</v>
      </c>
      <c r="AC165" s="2">
        <v>0</v>
      </c>
      <c r="AD165" s="2">
        <v>185188</v>
      </c>
      <c r="AE165" s="2">
        <v>159585</v>
      </c>
      <c r="AF165" s="2">
        <v>27211</v>
      </c>
      <c r="AG165" s="2">
        <v>180033</v>
      </c>
      <c r="AH165" s="2">
        <v>0</v>
      </c>
      <c r="AI165" s="2">
        <v>407973</v>
      </c>
      <c r="AJ165" s="2">
        <v>959990</v>
      </c>
    </row>
    <row r="166" spans="1:36" x14ac:dyDescent="0.25">
      <c r="A166" s="2">
        <v>549</v>
      </c>
      <c r="B166" s="2">
        <v>1</v>
      </c>
      <c r="C166" t="s">
        <v>167</v>
      </c>
      <c r="D166" s="2">
        <v>1403</v>
      </c>
      <c r="E166" s="2">
        <v>1543.6000000000001</v>
      </c>
      <c r="F166" s="2">
        <v>1380</v>
      </c>
      <c r="G166" s="2">
        <v>1510.6000000000001</v>
      </c>
      <c r="H166" s="2">
        <v>9725243</v>
      </c>
      <c r="I166" s="2">
        <v>227195</v>
      </c>
      <c r="J166" s="2">
        <v>653123</v>
      </c>
      <c r="K166" s="2">
        <v>15493</v>
      </c>
      <c r="L166" s="2">
        <v>0</v>
      </c>
      <c r="M166" s="2">
        <v>0</v>
      </c>
      <c r="N166" s="2">
        <v>328107.86068446754</v>
      </c>
      <c r="O166" s="2">
        <v>319333</v>
      </c>
      <c r="P166" s="2">
        <v>249567.5</v>
      </c>
      <c r="Q166" s="2">
        <v>19638</v>
      </c>
      <c r="R166" s="2">
        <v>59412</v>
      </c>
      <c r="S166" s="2">
        <v>0</v>
      </c>
      <c r="T166" s="2">
        <v>0</v>
      </c>
      <c r="U166" s="2">
        <v>0</v>
      </c>
      <c r="V166" s="2">
        <v>0</v>
      </c>
      <c r="W166" s="2">
        <v>453180</v>
      </c>
      <c r="X166" s="2">
        <v>0</v>
      </c>
      <c r="Y166" s="2">
        <v>269729</v>
      </c>
      <c r="Z166" s="2">
        <v>30425</v>
      </c>
      <c r="AA166" s="2">
        <v>640494</v>
      </c>
      <c r="AB166" s="2">
        <v>12990940.360684467</v>
      </c>
      <c r="AC166" s="2">
        <v>0</v>
      </c>
      <c r="AD166" s="2">
        <v>204430</v>
      </c>
      <c r="AE166" s="2">
        <v>249567.5</v>
      </c>
      <c r="AF166" s="2">
        <v>59412</v>
      </c>
      <c r="AG166" s="2">
        <v>364967</v>
      </c>
      <c r="AH166" s="2">
        <v>0</v>
      </c>
      <c r="AI166" s="2">
        <v>640494</v>
      </c>
      <c r="AJ166" s="2">
        <v>1518870.5</v>
      </c>
    </row>
    <row r="167" spans="1:36" x14ac:dyDescent="0.25">
      <c r="A167" s="2">
        <v>550</v>
      </c>
      <c r="B167" s="2">
        <v>1</v>
      </c>
      <c r="C167" t="s">
        <v>168</v>
      </c>
      <c r="D167" s="2">
        <v>250</v>
      </c>
      <c r="E167" s="2">
        <v>275.39999999999998</v>
      </c>
      <c r="F167" s="2">
        <v>561</v>
      </c>
      <c r="G167" s="2">
        <v>614.79999999999995</v>
      </c>
      <c r="H167" s="2">
        <v>3958082</v>
      </c>
      <c r="I167" s="2">
        <v>0</v>
      </c>
      <c r="J167" s="2">
        <v>203580</v>
      </c>
      <c r="K167" s="2">
        <v>0</v>
      </c>
      <c r="L167" s="2">
        <v>120263</v>
      </c>
      <c r="M167" s="2">
        <v>0</v>
      </c>
      <c r="N167" s="2">
        <v>182383</v>
      </c>
      <c r="O167" s="2">
        <v>135418</v>
      </c>
      <c r="P167" s="2">
        <v>104396.25</v>
      </c>
      <c r="Q167" s="2">
        <v>7992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160088</v>
      </c>
      <c r="X167" s="2">
        <v>0</v>
      </c>
      <c r="Y167" s="2">
        <v>0</v>
      </c>
      <c r="Z167" s="2">
        <v>18858</v>
      </c>
      <c r="AA167" s="2">
        <v>0</v>
      </c>
      <c r="AB167" s="2">
        <v>4891060.25</v>
      </c>
      <c r="AC167" s="2">
        <v>0</v>
      </c>
      <c r="AD167" s="2">
        <v>33253</v>
      </c>
      <c r="AE167" s="2">
        <v>104396.25</v>
      </c>
      <c r="AF167" s="2">
        <v>0</v>
      </c>
      <c r="AG167" s="2">
        <v>19273.990674334695</v>
      </c>
      <c r="AH167" s="2">
        <v>0</v>
      </c>
      <c r="AI167" s="2">
        <v>0</v>
      </c>
      <c r="AJ167" s="2">
        <v>156923.24067433469</v>
      </c>
    </row>
    <row r="168" spans="1:36" x14ac:dyDescent="0.25">
      <c r="A168" s="2">
        <v>553</v>
      </c>
      <c r="B168" s="2">
        <v>1</v>
      </c>
      <c r="C168" t="s">
        <v>169</v>
      </c>
      <c r="D168" s="2">
        <v>550</v>
      </c>
      <c r="E168" s="2">
        <v>595.40000000000009</v>
      </c>
      <c r="F168" s="2">
        <v>757</v>
      </c>
      <c r="G168" s="2">
        <v>825.39999999999986</v>
      </c>
      <c r="H168" s="2">
        <v>5313925</v>
      </c>
      <c r="I168" s="2">
        <v>0</v>
      </c>
      <c r="J168" s="2">
        <v>273231</v>
      </c>
      <c r="K168" s="2">
        <v>15251</v>
      </c>
      <c r="L168" s="2">
        <v>62956</v>
      </c>
      <c r="M168" s="2">
        <v>0</v>
      </c>
      <c r="N168" s="2">
        <v>199982</v>
      </c>
      <c r="O168" s="2">
        <v>183092</v>
      </c>
      <c r="P168" s="2">
        <v>138255</v>
      </c>
      <c r="Q168" s="2">
        <v>10730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247620</v>
      </c>
      <c r="X168" s="2">
        <v>0</v>
      </c>
      <c r="Y168" s="2">
        <v>0</v>
      </c>
      <c r="Z168" s="2">
        <v>14970</v>
      </c>
      <c r="AA168" s="2">
        <v>349970</v>
      </c>
      <c r="AB168" s="2">
        <v>6809982</v>
      </c>
      <c r="AC168" s="2">
        <v>0</v>
      </c>
      <c r="AD168" s="2">
        <v>34896</v>
      </c>
      <c r="AE168" s="2">
        <v>87744</v>
      </c>
      <c r="AF168" s="2">
        <v>0</v>
      </c>
      <c r="AG168" s="2">
        <v>91077</v>
      </c>
      <c r="AH168" s="2">
        <v>0</v>
      </c>
      <c r="AI168" s="2">
        <v>222110</v>
      </c>
      <c r="AJ168" s="2">
        <v>435827</v>
      </c>
    </row>
    <row r="169" spans="1:36" x14ac:dyDescent="0.25">
      <c r="A169" s="2">
        <v>561</v>
      </c>
      <c r="B169" s="2">
        <v>1</v>
      </c>
      <c r="C169" t="s">
        <v>170</v>
      </c>
      <c r="D169" s="2">
        <v>140.6</v>
      </c>
      <c r="E169" s="2">
        <v>152.6</v>
      </c>
      <c r="F169" s="2">
        <v>236.6</v>
      </c>
      <c r="G169" s="2">
        <v>254.79999999999998</v>
      </c>
      <c r="H169" s="2">
        <v>1640402</v>
      </c>
      <c r="I169" s="2">
        <v>0</v>
      </c>
      <c r="J169" s="2">
        <v>150109</v>
      </c>
      <c r="K169" s="2">
        <v>0</v>
      </c>
      <c r="L169" s="2">
        <v>101821</v>
      </c>
      <c r="M169" s="2">
        <v>380306</v>
      </c>
      <c r="N169" s="2">
        <v>144006</v>
      </c>
      <c r="O169" s="2">
        <v>60828</v>
      </c>
      <c r="P169" s="2">
        <v>18547.5</v>
      </c>
      <c r="Q169" s="2">
        <v>3312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491109</v>
      </c>
      <c r="X169" s="2">
        <v>0</v>
      </c>
      <c r="Y169" s="2">
        <v>0</v>
      </c>
      <c r="Z169" s="2">
        <v>5237</v>
      </c>
      <c r="AA169" s="2">
        <v>108035</v>
      </c>
      <c r="AB169" s="2">
        <v>3103712.5</v>
      </c>
      <c r="AC169" s="2">
        <v>0</v>
      </c>
      <c r="AD169" s="2">
        <v>25574</v>
      </c>
      <c r="AE169" s="2">
        <v>7995</v>
      </c>
      <c r="AF169" s="2">
        <v>0</v>
      </c>
      <c r="AG169" s="2">
        <v>295096</v>
      </c>
      <c r="AH169" s="2">
        <v>0</v>
      </c>
      <c r="AI169" s="2">
        <v>46566</v>
      </c>
      <c r="AJ169" s="2">
        <v>375231</v>
      </c>
    </row>
    <row r="170" spans="1:36" x14ac:dyDescent="0.25">
      <c r="A170" s="2">
        <v>564</v>
      </c>
      <c r="B170" s="2">
        <v>1</v>
      </c>
      <c r="C170" t="s">
        <v>171</v>
      </c>
      <c r="D170" s="2">
        <v>2011</v>
      </c>
      <c r="E170" s="2">
        <v>2198.1999999999998</v>
      </c>
      <c r="F170" s="2">
        <v>1937</v>
      </c>
      <c r="G170" s="2">
        <v>2119.4000000000005</v>
      </c>
      <c r="H170" s="2">
        <v>13644697</v>
      </c>
      <c r="I170" s="2">
        <v>65498</v>
      </c>
      <c r="J170" s="2">
        <v>782516</v>
      </c>
      <c r="K170" s="2">
        <v>14537</v>
      </c>
      <c r="L170" s="2">
        <v>0</v>
      </c>
      <c r="M170" s="2">
        <v>0</v>
      </c>
      <c r="N170" s="2">
        <v>410707</v>
      </c>
      <c r="O170" s="2">
        <v>486948</v>
      </c>
      <c r="P170" s="2">
        <v>339862.5</v>
      </c>
      <c r="Q170" s="2">
        <v>27552</v>
      </c>
      <c r="R170" s="2">
        <v>69283</v>
      </c>
      <c r="S170" s="2">
        <v>0</v>
      </c>
      <c r="T170" s="2">
        <v>0</v>
      </c>
      <c r="U170" s="2">
        <v>0</v>
      </c>
      <c r="V170" s="2">
        <v>0</v>
      </c>
      <c r="W170" s="2">
        <v>826651</v>
      </c>
      <c r="X170" s="2">
        <v>0</v>
      </c>
      <c r="Y170" s="2">
        <v>88347</v>
      </c>
      <c r="Z170" s="2">
        <v>41776</v>
      </c>
      <c r="AA170" s="2">
        <v>898626</v>
      </c>
      <c r="AB170" s="2">
        <v>17697000.5</v>
      </c>
      <c r="AC170" s="2">
        <v>0</v>
      </c>
      <c r="AD170" s="2">
        <v>149667</v>
      </c>
      <c r="AE170" s="2">
        <v>272539</v>
      </c>
      <c r="AF170" s="2">
        <v>55559</v>
      </c>
      <c r="AG170" s="2">
        <v>448522</v>
      </c>
      <c r="AH170" s="2">
        <v>0</v>
      </c>
      <c r="AI170" s="2">
        <v>720617</v>
      </c>
      <c r="AJ170" s="2">
        <v>1646904</v>
      </c>
    </row>
    <row r="171" spans="1:36" x14ac:dyDescent="0.25">
      <c r="A171" s="2">
        <v>577</v>
      </c>
      <c r="B171" s="2">
        <v>1</v>
      </c>
      <c r="C171" t="s">
        <v>172</v>
      </c>
      <c r="D171" s="2">
        <v>492</v>
      </c>
      <c r="E171" s="2">
        <v>538.80000000000007</v>
      </c>
      <c r="F171" s="2">
        <v>410</v>
      </c>
      <c r="G171" s="2">
        <v>448</v>
      </c>
      <c r="H171" s="2">
        <v>2884224</v>
      </c>
      <c r="I171" s="2">
        <v>0</v>
      </c>
      <c r="J171" s="2">
        <v>213042</v>
      </c>
      <c r="K171" s="2">
        <v>16239</v>
      </c>
      <c r="L171" s="2">
        <v>129980</v>
      </c>
      <c r="M171" s="2">
        <v>188128</v>
      </c>
      <c r="N171" s="2">
        <v>128116</v>
      </c>
      <c r="O171" s="2">
        <v>99401</v>
      </c>
      <c r="P171" s="2">
        <v>73700</v>
      </c>
      <c r="Q171" s="2">
        <v>5824</v>
      </c>
      <c r="R171" s="2">
        <v>23023</v>
      </c>
      <c r="S171" s="2">
        <v>0</v>
      </c>
      <c r="T171" s="2">
        <v>0</v>
      </c>
      <c r="U171" s="2">
        <v>0</v>
      </c>
      <c r="V171" s="2">
        <v>0</v>
      </c>
      <c r="W171" s="2">
        <v>134400</v>
      </c>
      <c r="X171" s="2">
        <v>0</v>
      </c>
      <c r="Y171" s="2">
        <v>1442</v>
      </c>
      <c r="Z171" s="2">
        <v>9772</v>
      </c>
      <c r="AA171" s="2">
        <v>189952</v>
      </c>
      <c r="AB171" s="2">
        <v>4097243</v>
      </c>
      <c r="AC171" s="2">
        <v>0</v>
      </c>
      <c r="AD171" s="2">
        <v>36792</v>
      </c>
      <c r="AE171" s="2">
        <v>52763</v>
      </c>
      <c r="AF171" s="2">
        <v>16483</v>
      </c>
      <c r="AG171" s="2">
        <v>55763</v>
      </c>
      <c r="AH171" s="2">
        <v>0</v>
      </c>
      <c r="AI171" s="2">
        <v>135990</v>
      </c>
      <c r="AJ171" s="2">
        <v>297791</v>
      </c>
    </row>
    <row r="172" spans="1:36" x14ac:dyDescent="0.25">
      <c r="A172" s="2">
        <v>578</v>
      </c>
      <c r="B172" s="2">
        <v>1</v>
      </c>
      <c r="C172" t="s">
        <v>173</v>
      </c>
      <c r="D172" s="2">
        <v>1592</v>
      </c>
      <c r="E172" s="2">
        <v>1758</v>
      </c>
      <c r="F172" s="2">
        <v>1592</v>
      </c>
      <c r="G172" s="2">
        <v>1758.2</v>
      </c>
      <c r="H172" s="2">
        <v>11319292</v>
      </c>
      <c r="I172" s="2">
        <v>85966</v>
      </c>
      <c r="J172" s="2">
        <v>631287</v>
      </c>
      <c r="K172" s="2">
        <v>14629</v>
      </c>
      <c r="L172" s="2">
        <v>0</v>
      </c>
      <c r="M172" s="2">
        <v>0</v>
      </c>
      <c r="N172" s="2">
        <v>280450.685336</v>
      </c>
      <c r="O172" s="2">
        <v>397139</v>
      </c>
      <c r="P172" s="2">
        <v>278696.25</v>
      </c>
      <c r="Q172" s="2">
        <v>22857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799014</v>
      </c>
      <c r="X172" s="2">
        <v>0</v>
      </c>
      <c r="Y172" s="2">
        <v>18751</v>
      </c>
      <c r="Z172" s="2">
        <v>35823</v>
      </c>
      <c r="AA172" s="2">
        <v>745477</v>
      </c>
      <c r="AB172" s="2">
        <v>14629381.935335999</v>
      </c>
      <c r="AC172" s="2">
        <v>0</v>
      </c>
      <c r="AD172" s="2">
        <v>90080</v>
      </c>
      <c r="AE172" s="2">
        <v>207707</v>
      </c>
      <c r="AF172" s="2">
        <v>0</v>
      </c>
      <c r="AG172" s="2">
        <v>430207</v>
      </c>
      <c r="AH172" s="2">
        <v>0</v>
      </c>
      <c r="AI172" s="2">
        <v>555589</v>
      </c>
      <c r="AJ172" s="2">
        <v>1283583</v>
      </c>
    </row>
    <row r="173" spans="1:36" x14ac:dyDescent="0.25">
      <c r="A173" s="2">
        <v>581</v>
      </c>
      <c r="B173" s="2">
        <v>1</v>
      </c>
      <c r="C173" t="s">
        <v>174</v>
      </c>
      <c r="D173" s="2">
        <v>253</v>
      </c>
      <c r="E173" s="2">
        <v>274.60000000000002</v>
      </c>
      <c r="F173" s="2">
        <v>417</v>
      </c>
      <c r="G173" s="2">
        <v>451.79999999999995</v>
      </c>
      <c r="H173" s="2">
        <v>2908688</v>
      </c>
      <c r="I173" s="2">
        <v>0</v>
      </c>
      <c r="J173" s="2">
        <v>234038</v>
      </c>
      <c r="K173" s="2">
        <v>36618</v>
      </c>
      <c r="L173" s="2">
        <v>130109</v>
      </c>
      <c r="M173" s="2">
        <v>129552</v>
      </c>
      <c r="N173" s="2">
        <v>144616</v>
      </c>
      <c r="O173" s="2">
        <v>106050</v>
      </c>
      <c r="P173" s="2">
        <v>66262.5</v>
      </c>
      <c r="Q173" s="2">
        <v>5873</v>
      </c>
      <c r="R173" s="2">
        <v>7916</v>
      </c>
      <c r="S173" s="2">
        <v>0</v>
      </c>
      <c r="T173" s="2">
        <v>0</v>
      </c>
      <c r="U173" s="2">
        <v>0</v>
      </c>
      <c r="V173" s="2">
        <v>0</v>
      </c>
      <c r="W173" s="2">
        <v>289396</v>
      </c>
      <c r="X173" s="2">
        <v>0</v>
      </c>
      <c r="Y173" s="2">
        <v>0</v>
      </c>
      <c r="Z173" s="2">
        <v>13765</v>
      </c>
      <c r="AA173" s="2">
        <v>191563</v>
      </c>
      <c r="AB173" s="2">
        <v>4264446.5</v>
      </c>
      <c r="AC173" s="2">
        <v>0</v>
      </c>
      <c r="AD173" s="2">
        <v>46088</v>
      </c>
      <c r="AE173" s="2">
        <v>54657</v>
      </c>
      <c r="AF173" s="2">
        <v>6530</v>
      </c>
      <c r="AG173" s="2">
        <v>191704</v>
      </c>
      <c r="AH173" s="2">
        <v>0</v>
      </c>
      <c r="AI173" s="2">
        <v>158012</v>
      </c>
      <c r="AJ173" s="2">
        <v>456991</v>
      </c>
    </row>
    <row r="174" spans="1:36" x14ac:dyDescent="0.25">
      <c r="A174" s="2">
        <v>592</v>
      </c>
      <c r="B174" s="2">
        <v>1</v>
      </c>
      <c r="C174" t="s">
        <v>175</v>
      </c>
      <c r="D174" s="2">
        <v>150.4</v>
      </c>
      <c r="E174" s="2">
        <v>161.6</v>
      </c>
      <c r="F174" s="2">
        <v>177.4</v>
      </c>
      <c r="G174" s="2">
        <v>190.99999999999997</v>
      </c>
      <c r="H174" s="2">
        <v>1229658</v>
      </c>
      <c r="I174" s="2">
        <v>0</v>
      </c>
      <c r="J174" s="2">
        <v>323230</v>
      </c>
      <c r="K174" s="2">
        <v>0</v>
      </c>
      <c r="L174" s="2">
        <v>83231</v>
      </c>
      <c r="M174" s="2">
        <v>52565</v>
      </c>
      <c r="N174" s="2">
        <v>73272</v>
      </c>
      <c r="O174" s="2">
        <v>46105</v>
      </c>
      <c r="P174" s="2">
        <v>21095</v>
      </c>
      <c r="Q174" s="2">
        <v>2483</v>
      </c>
      <c r="R174" s="2">
        <v>15798</v>
      </c>
      <c r="S174" s="2">
        <v>0</v>
      </c>
      <c r="T174" s="2">
        <v>0</v>
      </c>
      <c r="U174" s="2">
        <v>0</v>
      </c>
      <c r="V174" s="2">
        <v>0</v>
      </c>
      <c r="W174" s="2">
        <v>228763</v>
      </c>
      <c r="X174" s="2">
        <v>0</v>
      </c>
      <c r="Y174" s="2">
        <v>9015</v>
      </c>
      <c r="Z174" s="2">
        <v>4982</v>
      </c>
      <c r="AA174" s="2">
        <v>80984</v>
      </c>
      <c r="AB174" s="2">
        <v>2171181</v>
      </c>
      <c r="AC174" s="2">
        <v>0</v>
      </c>
      <c r="AD174" s="2">
        <v>34997</v>
      </c>
      <c r="AE174" s="2">
        <v>7818</v>
      </c>
      <c r="AF174" s="2">
        <v>5855</v>
      </c>
      <c r="AG174" s="2">
        <v>99363</v>
      </c>
      <c r="AH174" s="2">
        <v>0</v>
      </c>
      <c r="AI174" s="2">
        <v>30015</v>
      </c>
      <c r="AJ174" s="2">
        <v>178048</v>
      </c>
    </row>
    <row r="175" spans="1:36" x14ac:dyDescent="0.25">
      <c r="A175" s="2">
        <v>593</v>
      </c>
      <c r="B175" s="2">
        <v>1</v>
      </c>
      <c r="C175" t="s">
        <v>176</v>
      </c>
      <c r="D175" s="2">
        <v>1258</v>
      </c>
      <c r="E175" s="2">
        <v>1380.3999999999999</v>
      </c>
      <c r="F175" s="2">
        <v>1181</v>
      </c>
      <c r="G175" s="2">
        <v>1295.8</v>
      </c>
      <c r="H175" s="2">
        <v>8342360</v>
      </c>
      <c r="I175" s="2">
        <v>24562</v>
      </c>
      <c r="J175" s="2">
        <v>1059443</v>
      </c>
      <c r="K175" s="2">
        <v>18782</v>
      </c>
      <c r="L175" s="2">
        <v>0</v>
      </c>
      <c r="M175" s="2">
        <v>0</v>
      </c>
      <c r="N175" s="2">
        <v>308683</v>
      </c>
      <c r="O175" s="2">
        <v>292235</v>
      </c>
      <c r="P175" s="2">
        <v>166870</v>
      </c>
      <c r="Q175" s="2">
        <v>16845</v>
      </c>
      <c r="R175" s="2">
        <v>78914</v>
      </c>
      <c r="S175" s="2">
        <v>0</v>
      </c>
      <c r="T175" s="2">
        <v>0</v>
      </c>
      <c r="U175" s="2">
        <v>0</v>
      </c>
      <c r="V175" s="2">
        <v>0</v>
      </c>
      <c r="W175" s="2">
        <v>1172064</v>
      </c>
      <c r="X175" s="2">
        <v>0</v>
      </c>
      <c r="Y175" s="2">
        <v>0</v>
      </c>
      <c r="Z175" s="2">
        <v>25630</v>
      </c>
      <c r="AA175" s="2">
        <v>549419</v>
      </c>
      <c r="AB175" s="2">
        <v>12055807</v>
      </c>
      <c r="AC175" s="2">
        <v>0</v>
      </c>
      <c r="AD175" s="2">
        <v>125208</v>
      </c>
      <c r="AE175" s="2">
        <v>120702</v>
      </c>
      <c r="AF175" s="2">
        <v>57081</v>
      </c>
      <c r="AG175" s="2">
        <v>781370</v>
      </c>
      <c r="AH175" s="2">
        <v>0</v>
      </c>
      <c r="AI175" s="2">
        <v>397411</v>
      </c>
      <c r="AJ175" s="2">
        <v>1481772</v>
      </c>
    </row>
    <row r="176" spans="1:36" x14ac:dyDescent="0.25">
      <c r="A176" s="2">
        <v>595</v>
      </c>
      <c r="B176" s="2">
        <v>1</v>
      </c>
      <c r="C176" t="s">
        <v>177</v>
      </c>
      <c r="D176" s="2">
        <v>1778</v>
      </c>
      <c r="E176" s="2">
        <v>1924.6000000000001</v>
      </c>
      <c r="F176" s="2">
        <v>1951</v>
      </c>
      <c r="G176" s="2">
        <v>2115.8000000000002</v>
      </c>
      <c r="H176" s="2">
        <v>13621520</v>
      </c>
      <c r="I176" s="2">
        <v>0</v>
      </c>
      <c r="J176" s="2">
        <v>820757</v>
      </c>
      <c r="K176" s="2">
        <v>105770</v>
      </c>
      <c r="L176" s="2">
        <v>0</v>
      </c>
      <c r="M176" s="2">
        <v>0</v>
      </c>
      <c r="N176" s="2">
        <v>290226</v>
      </c>
      <c r="O176" s="2">
        <v>457063</v>
      </c>
      <c r="P176" s="2">
        <v>354396.25</v>
      </c>
      <c r="Q176" s="2">
        <v>27505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634740</v>
      </c>
      <c r="X176" s="2">
        <v>0</v>
      </c>
      <c r="Y176" s="2">
        <v>0</v>
      </c>
      <c r="Z176" s="2">
        <v>38628</v>
      </c>
      <c r="AA176" s="2">
        <v>897099</v>
      </c>
      <c r="AB176" s="2">
        <v>17247704.25</v>
      </c>
      <c r="AC176" s="2">
        <v>0</v>
      </c>
      <c r="AD176" s="2">
        <v>130083</v>
      </c>
      <c r="AE176" s="2">
        <v>280814</v>
      </c>
      <c r="AF176" s="2">
        <v>0</v>
      </c>
      <c r="AG176" s="2">
        <v>291482</v>
      </c>
      <c r="AH176" s="2">
        <v>0</v>
      </c>
      <c r="AI176" s="2">
        <v>710836</v>
      </c>
      <c r="AJ176" s="2">
        <v>1413215</v>
      </c>
    </row>
    <row r="177" spans="1:36" x14ac:dyDescent="0.25">
      <c r="A177" s="2">
        <v>599</v>
      </c>
      <c r="B177" s="2">
        <v>1</v>
      </c>
      <c r="C177" t="s">
        <v>178</v>
      </c>
      <c r="D177" s="2">
        <v>410</v>
      </c>
      <c r="E177" s="2">
        <v>449.99999999999994</v>
      </c>
      <c r="F177" s="2">
        <v>470</v>
      </c>
      <c r="G177" s="2">
        <v>516.4</v>
      </c>
      <c r="H177" s="2">
        <v>3324583</v>
      </c>
      <c r="I177" s="2">
        <v>0</v>
      </c>
      <c r="J177" s="2">
        <v>100222</v>
      </c>
      <c r="K177" s="2">
        <v>0</v>
      </c>
      <c r="L177" s="2">
        <v>129809</v>
      </c>
      <c r="M177" s="2">
        <v>385089</v>
      </c>
      <c r="N177" s="2">
        <v>203254</v>
      </c>
      <c r="O177" s="2">
        <v>121090</v>
      </c>
      <c r="P177" s="2">
        <v>70795</v>
      </c>
      <c r="Q177" s="2">
        <v>6713</v>
      </c>
      <c r="R177" s="2">
        <v>15890</v>
      </c>
      <c r="S177" s="2">
        <v>0</v>
      </c>
      <c r="T177" s="2">
        <v>0</v>
      </c>
      <c r="U177" s="2">
        <v>0</v>
      </c>
      <c r="V177" s="2">
        <v>0</v>
      </c>
      <c r="W177" s="2">
        <v>408855</v>
      </c>
      <c r="X177" s="2">
        <v>79097</v>
      </c>
      <c r="Y177" s="2">
        <v>12982</v>
      </c>
      <c r="Z177" s="2">
        <v>10676</v>
      </c>
      <c r="AA177" s="2">
        <v>218954</v>
      </c>
      <c r="AB177" s="2">
        <v>5008912</v>
      </c>
      <c r="AC177" s="2">
        <v>0</v>
      </c>
      <c r="AD177" s="2">
        <v>60805</v>
      </c>
      <c r="AE177" s="2">
        <v>54956</v>
      </c>
      <c r="AF177" s="2">
        <v>12335</v>
      </c>
      <c r="AG177" s="2">
        <v>270485</v>
      </c>
      <c r="AH177" s="2">
        <v>0</v>
      </c>
      <c r="AI177" s="2">
        <v>169967</v>
      </c>
      <c r="AJ177" s="2">
        <v>568548</v>
      </c>
    </row>
    <row r="178" spans="1:36" x14ac:dyDescent="0.25">
      <c r="A178" s="2">
        <v>600</v>
      </c>
      <c r="B178" s="2">
        <v>1</v>
      </c>
      <c r="C178" t="s">
        <v>179</v>
      </c>
      <c r="D178" s="2">
        <v>120</v>
      </c>
      <c r="E178" s="2">
        <v>130</v>
      </c>
      <c r="F178" s="2">
        <v>277</v>
      </c>
      <c r="G178" s="2">
        <v>303.40000000000003</v>
      </c>
      <c r="H178" s="2">
        <v>1953289</v>
      </c>
      <c r="I178" s="2">
        <v>0</v>
      </c>
      <c r="J178" s="2">
        <v>166234</v>
      </c>
      <c r="K178" s="2">
        <v>0</v>
      </c>
      <c r="L178" s="2">
        <v>112887</v>
      </c>
      <c r="M178" s="2">
        <v>0</v>
      </c>
      <c r="N178" s="2">
        <v>139768</v>
      </c>
      <c r="O178" s="2">
        <v>66719</v>
      </c>
      <c r="P178" s="2">
        <v>47665</v>
      </c>
      <c r="Q178" s="2">
        <v>3944</v>
      </c>
      <c r="R178" s="2">
        <v>5352</v>
      </c>
      <c r="S178" s="2">
        <v>0</v>
      </c>
      <c r="T178" s="2">
        <v>0</v>
      </c>
      <c r="U178" s="2">
        <v>0</v>
      </c>
      <c r="V178" s="2">
        <v>0</v>
      </c>
      <c r="W178" s="2">
        <v>139867</v>
      </c>
      <c r="X178" s="2">
        <v>0</v>
      </c>
      <c r="Y178" s="2">
        <v>0</v>
      </c>
      <c r="Z178" s="2">
        <v>5807</v>
      </c>
      <c r="AA178" s="2">
        <v>128642</v>
      </c>
      <c r="AB178" s="2">
        <v>2770174</v>
      </c>
      <c r="AC178" s="2">
        <v>0</v>
      </c>
      <c r="AD178" s="2">
        <v>39012</v>
      </c>
      <c r="AE178" s="2">
        <v>45731</v>
      </c>
      <c r="AF178" s="2">
        <v>5135</v>
      </c>
      <c r="AG178" s="2">
        <v>20619</v>
      </c>
      <c r="AH178" s="2">
        <v>0</v>
      </c>
      <c r="AI178" s="2">
        <v>123422</v>
      </c>
      <c r="AJ178" s="2">
        <v>233919</v>
      </c>
    </row>
    <row r="179" spans="1:36" x14ac:dyDescent="0.25">
      <c r="A179" s="2">
        <v>601</v>
      </c>
      <c r="B179" s="2">
        <v>1</v>
      </c>
      <c r="C179" t="s">
        <v>180</v>
      </c>
      <c r="D179" s="2">
        <v>518</v>
      </c>
      <c r="E179" s="2">
        <v>568.20000000000005</v>
      </c>
      <c r="F179" s="2">
        <v>601</v>
      </c>
      <c r="G179" s="2">
        <v>660</v>
      </c>
      <c r="H179" s="2">
        <v>4249080</v>
      </c>
      <c r="I179" s="2">
        <v>0</v>
      </c>
      <c r="J179" s="2">
        <v>303298</v>
      </c>
      <c r="K179" s="2">
        <v>15551</v>
      </c>
      <c r="L179" s="2">
        <v>112200</v>
      </c>
      <c r="M179" s="2">
        <v>308091</v>
      </c>
      <c r="N179" s="2">
        <v>215074</v>
      </c>
      <c r="O179" s="2">
        <v>150403</v>
      </c>
      <c r="P179" s="2">
        <v>93803.75</v>
      </c>
      <c r="Q179" s="2">
        <v>8580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485760</v>
      </c>
      <c r="X179" s="2">
        <v>0</v>
      </c>
      <c r="Y179" s="2">
        <v>15506</v>
      </c>
      <c r="Z179" s="2">
        <v>14842</v>
      </c>
      <c r="AA179" s="2">
        <v>279840</v>
      </c>
      <c r="AB179" s="2">
        <v>6252028.75</v>
      </c>
      <c r="AC179" s="2">
        <v>0</v>
      </c>
      <c r="AD179" s="2">
        <v>44277</v>
      </c>
      <c r="AE179" s="2">
        <v>61056</v>
      </c>
      <c r="AF179" s="2">
        <v>0</v>
      </c>
      <c r="AG179" s="2">
        <v>261990</v>
      </c>
      <c r="AH179" s="2">
        <v>0</v>
      </c>
      <c r="AI179" s="2">
        <v>182145</v>
      </c>
      <c r="AJ179" s="2">
        <v>549468</v>
      </c>
    </row>
    <row r="180" spans="1:36" x14ac:dyDescent="0.25">
      <c r="A180" s="2">
        <v>621</v>
      </c>
      <c r="B180" s="2">
        <v>1</v>
      </c>
      <c r="C180" t="s">
        <v>181</v>
      </c>
      <c r="D180" s="2">
        <v>11475</v>
      </c>
      <c r="E180" s="2">
        <v>12524.400000000001</v>
      </c>
      <c r="F180" s="2">
        <v>11853</v>
      </c>
      <c r="G180" s="2">
        <v>12935.599999999999</v>
      </c>
      <c r="H180" s="2">
        <v>83279393</v>
      </c>
      <c r="I180" s="2">
        <v>932317</v>
      </c>
      <c r="J180" s="2">
        <v>4347568</v>
      </c>
      <c r="K180" s="2">
        <v>376413</v>
      </c>
      <c r="L180" s="2">
        <v>0</v>
      </c>
      <c r="M180" s="2">
        <v>0</v>
      </c>
      <c r="N180" s="2">
        <v>0</v>
      </c>
      <c r="O180" s="2">
        <v>3016735</v>
      </c>
      <c r="P180" s="2">
        <v>1564186.25</v>
      </c>
      <c r="Q180" s="2">
        <v>168163</v>
      </c>
      <c r="R180" s="2">
        <v>80071</v>
      </c>
      <c r="S180" s="2">
        <v>0</v>
      </c>
      <c r="T180" s="2">
        <v>0</v>
      </c>
      <c r="U180" s="2">
        <v>0</v>
      </c>
      <c r="V180" s="2">
        <v>0</v>
      </c>
      <c r="W180" s="2">
        <v>14687210</v>
      </c>
      <c r="X180" s="2">
        <v>3106740</v>
      </c>
      <c r="Y180" s="2">
        <v>0</v>
      </c>
      <c r="Z180" s="2">
        <v>285439</v>
      </c>
      <c r="AA180" s="2">
        <v>5484694</v>
      </c>
      <c r="AB180" s="2">
        <v>114222189.25</v>
      </c>
      <c r="AC180" s="2">
        <v>0</v>
      </c>
      <c r="AD180" s="2">
        <v>1137167</v>
      </c>
      <c r="AE180" s="2">
        <v>1564186.25</v>
      </c>
      <c r="AF180" s="2">
        <v>80071</v>
      </c>
      <c r="AG180" s="2">
        <v>14096468</v>
      </c>
      <c r="AH180" s="2">
        <v>1121165</v>
      </c>
      <c r="AI180" s="2">
        <v>5484694</v>
      </c>
      <c r="AJ180" s="2">
        <v>22362586.25</v>
      </c>
    </row>
    <row r="181" spans="1:36" x14ac:dyDescent="0.25">
      <c r="A181" s="2">
        <v>622</v>
      </c>
      <c r="B181" s="2">
        <v>1</v>
      </c>
      <c r="C181" t="s">
        <v>182</v>
      </c>
      <c r="D181" s="2">
        <v>12578.6</v>
      </c>
      <c r="E181" s="2">
        <v>13730</v>
      </c>
      <c r="F181" s="2">
        <v>10622.6</v>
      </c>
      <c r="G181" s="2">
        <v>11669.4</v>
      </c>
      <c r="H181" s="2">
        <v>75127597</v>
      </c>
      <c r="I181" s="2">
        <v>1729546</v>
      </c>
      <c r="J181" s="2">
        <v>11788974</v>
      </c>
      <c r="K181" s="2">
        <v>803576</v>
      </c>
      <c r="L181" s="2">
        <v>0</v>
      </c>
      <c r="M181" s="2">
        <v>0</v>
      </c>
      <c r="N181" s="2">
        <v>0</v>
      </c>
      <c r="O181" s="2">
        <v>2697445</v>
      </c>
      <c r="P181" s="2">
        <v>1111503.75</v>
      </c>
      <c r="Q181" s="2">
        <v>151702</v>
      </c>
      <c r="R181" s="2">
        <v>156720</v>
      </c>
      <c r="S181" s="2">
        <v>0</v>
      </c>
      <c r="T181" s="2">
        <v>0</v>
      </c>
      <c r="U181" s="2">
        <v>207336</v>
      </c>
      <c r="V181" s="2">
        <v>-7726</v>
      </c>
      <c r="W181" s="2">
        <v>18550028</v>
      </c>
      <c r="X181" s="2">
        <v>2795780</v>
      </c>
      <c r="Y181" s="2">
        <v>0</v>
      </c>
      <c r="Z181" s="2">
        <v>259992</v>
      </c>
      <c r="AA181" s="2">
        <v>0</v>
      </c>
      <c r="AB181" s="2">
        <v>112576693.75</v>
      </c>
      <c r="AC181" s="2">
        <v>0</v>
      </c>
      <c r="AD181" s="2">
        <v>970555</v>
      </c>
      <c r="AE181" s="2">
        <v>1111503.75</v>
      </c>
      <c r="AF181" s="2">
        <v>156720</v>
      </c>
      <c r="AG181" s="2">
        <v>17359340</v>
      </c>
      <c r="AH181" s="2">
        <v>1008946</v>
      </c>
      <c r="AI181" s="2">
        <v>0</v>
      </c>
      <c r="AJ181" s="2">
        <v>19598118.75</v>
      </c>
    </row>
    <row r="182" spans="1:36" x14ac:dyDescent="0.25">
      <c r="A182" s="2">
        <v>623</v>
      </c>
      <c r="B182" s="2">
        <v>1</v>
      </c>
      <c r="C182" t="s">
        <v>183</v>
      </c>
      <c r="D182" s="2">
        <v>6361.8</v>
      </c>
      <c r="E182" s="2">
        <v>6942.4000000000005</v>
      </c>
      <c r="F182" s="2">
        <v>7775.8</v>
      </c>
      <c r="G182" s="2">
        <v>8484.6</v>
      </c>
      <c r="H182" s="2">
        <v>54623855</v>
      </c>
      <c r="I182" s="2">
        <v>875007</v>
      </c>
      <c r="J182" s="2">
        <v>5773353</v>
      </c>
      <c r="K182" s="2">
        <v>1078020</v>
      </c>
      <c r="L182" s="2">
        <v>0</v>
      </c>
      <c r="M182" s="2">
        <v>0</v>
      </c>
      <c r="N182" s="2">
        <v>0</v>
      </c>
      <c r="O182" s="2">
        <v>2004966</v>
      </c>
      <c r="P182" s="2">
        <v>974716.25</v>
      </c>
      <c r="Q182" s="2">
        <v>110300</v>
      </c>
      <c r="R182" s="2">
        <v>204224</v>
      </c>
      <c r="S182" s="2">
        <v>0</v>
      </c>
      <c r="T182" s="2">
        <v>0</v>
      </c>
      <c r="U182" s="2">
        <v>0</v>
      </c>
      <c r="V182" s="2">
        <v>-12361</v>
      </c>
      <c r="W182" s="2">
        <v>10403053</v>
      </c>
      <c r="X182" s="2">
        <v>1986920</v>
      </c>
      <c r="Y182" s="2">
        <v>0</v>
      </c>
      <c r="Z182" s="2">
        <v>205212</v>
      </c>
      <c r="AA182" s="2">
        <v>3597470</v>
      </c>
      <c r="AB182" s="2">
        <v>79837815.25</v>
      </c>
      <c r="AC182" s="2">
        <v>0</v>
      </c>
      <c r="AD182" s="2">
        <v>794852</v>
      </c>
      <c r="AE182" s="2">
        <v>974716.25</v>
      </c>
      <c r="AF182" s="2">
        <v>204224</v>
      </c>
      <c r="AG182" s="2">
        <v>10371470</v>
      </c>
      <c r="AH182" s="2">
        <v>717043</v>
      </c>
      <c r="AI182" s="2">
        <v>3597470</v>
      </c>
      <c r="AJ182" s="2">
        <v>15942732.25</v>
      </c>
    </row>
    <row r="183" spans="1:36" x14ac:dyDescent="0.25">
      <c r="A183" s="2">
        <v>624</v>
      </c>
      <c r="B183" s="2">
        <v>1</v>
      </c>
      <c r="C183" t="s">
        <v>184</v>
      </c>
      <c r="D183" s="2">
        <v>9250.4</v>
      </c>
      <c r="E183" s="2">
        <v>10083.200000000001</v>
      </c>
      <c r="F183" s="2">
        <v>8814.4</v>
      </c>
      <c r="G183" s="2">
        <v>9589.5999999999985</v>
      </c>
      <c r="H183" s="2">
        <v>61737845</v>
      </c>
      <c r="I183" s="2">
        <v>578221</v>
      </c>
      <c r="J183" s="2">
        <v>2247551</v>
      </c>
      <c r="K183" s="2">
        <v>222034</v>
      </c>
      <c r="L183" s="2">
        <v>0</v>
      </c>
      <c r="M183" s="2">
        <v>0</v>
      </c>
      <c r="N183" s="2">
        <v>9482.9835555000373</v>
      </c>
      <c r="O183" s="2">
        <v>2244886</v>
      </c>
      <c r="P183" s="2">
        <v>940996.25</v>
      </c>
      <c r="Q183" s="2">
        <v>124665</v>
      </c>
      <c r="R183" s="2">
        <v>124281</v>
      </c>
      <c r="S183" s="2">
        <v>0</v>
      </c>
      <c r="T183" s="2">
        <v>0</v>
      </c>
      <c r="U183" s="2">
        <v>43505</v>
      </c>
      <c r="V183" s="2">
        <v>-7726</v>
      </c>
      <c r="W183" s="2">
        <v>14752449</v>
      </c>
      <c r="X183" s="2">
        <v>0</v>
      </c>
      <c r="Y183" s="2">
        <v>0</v>
      </c>
      <c r="Z183" s="2">
        <v>234606</v>
      </c>
      <c r="AA183" s="2">
        <v>4065990</v>
      </c>
      <c r="AB183" s="2">
        <v>87318786.233555496</v>
      </c>
      <c r="AC183" s="2">
        <v>0</v>
      </c>
      <c r="AD183" s="2">
        <v>911038</v>
      </c>
      <c r="AE183" s="2">
        <v>940996.25</v>
      </c>
      <c r="AF183" s="2">
        <v>124281</v>
      </c>
      <c r="AG183" s="2">
        <v>14302325</v>
      </c>
      <c r="AH183" s="2">
        <v>0</v>
      </c>
      <c r="AI183" s="2">
        <v>4065990</v>
      </c>
      <c r="AJ183" s="2">
        <v>20344630.25</v>
      </c>
    </row>
    <row r="184" spans="1:36" x14ac:dyDescent="0.25">
      <c r="A184" s="2">
        <v>625</v>
      </c>
      <c r="B184" s="2">
        <v>1</v>
      </c>
      <c r="C184" t="s">
        <v>185</v>
      </c>
      <c r="D184" s="2">
        <v>48984.4</v>
      </c>
      <c r="E184" s="2">
        <v>53189.8</v>
      </c>
      <c r="F184" s="2">
        <v>36144.400000000001</v>
      </c>
      <c r="G184" s="2">
        <v>39186.400000000001</v>
      </c>
      <c r="H184" s="2">
        <v>252282043</v>
      </c>
      <c r="I184" s="2">
        <v>9041739</v>
      </c>
      <c r="J184" s="2">
        <v>61892858</v>
      </c>
      <c r="K184" s="2">
        <v>8605080</v>
      </c>
      <c r="L184" s="2">
        <v>0</v>
      </c>
      <c r="M184" s="2">
        <v>0</v>
      </c>
      <c r="N184" s="2">
        <v>0</v>
      </c>
      <c r="O184" s="2">
        <v>9186620</v>
      </c>
      <c r="P184" s="2">
        <v>1959320</v>
      </c>
      <c r="Q184" s="2">
        <v>509423</v>
      </c>
      <c r="R184" s="2">
        <v>9295014</v>
      </c>
      <c r="S184" s="2">
        <v>0</v>
      </c>
      <c r="T184" s="2">
        <v>0</v>
      </c>
      <c r="U184" s="2">
        <v>0</v>
      </c>
      <c r="V184" s="2">
        <v>-7726</v>
      </c>
      <c r="W184" s="2">
        <v>46221143</v>
      </c>
      <c r="X184" s="2">
        <v>0</v>
      </c>
      <c r="Y184" s="2">
        <v>0</v>
      </c>
      <c r="Z184" s="2">
        <v>6057065</v>
      </c>
      <c r="AA184" s="2">
        <v>16615034</v>
      </c>
      <c r="AB184" s="2">
        <v>421657613</v>
      </c>
      <c r="AC184" s="2">
        <v>0</v>
      </c>
      <c r="AD184" s="2">
        <v>3155185</v>
      </c>
      <c r="AE184" s="2">
        <v>1718165</v>
      </c>
      <c r="AF184" s="2">
        <v>8150977</v>
      </c>
      <c r="AG184" s="2">
        <v>38221131</v>
      </c>
      <c r="AH184" s="2">
        <v>0</v>
      </c>
      <c r="AI184" s="2">
        <v>14570043</v>
      </c>
      <c r="AJ184" s="2">
        <v>65815501</v>
      </c>
    </row>
    <row r="185" spans="1:36" x14ac:dyDescent="0.25">
      <c r="A185" s="2">
        <v>630</v>
      </c>
      <c r="B185" s="2">
        <v>1</v>
      </c>
      <c r="C185" t="s">
        <v>186</v>
      </c>
      <c r="D185" s="2">
        <v>382</v>
      </c>
      <c r="E185" s="2">
        <v>416</v>
      </c>
      <c r="F185" s="2">
        <v>371</v>
      </c>
      <c r="G185" s="2">
        <v>403</v>
      </c>
      <c r="H185" s="2">
        <v>2594514</v>
      </c>
      <c r="I185" s="2">
        <v>0</v>
      </c>
      <c r="J185" s="2">
        <v>106213</v>
      </c>
      <c r="K185" s="2">
        <v>16470</v>
      </c>
      <c r="L185" s="2">
        <v>127200</v>
      </c>
      <c r="M185" s="2">
        <v>234970</v>
      </c>
      <c r="N185" s="2">
        <v>121161</v>
      </c>
      <c r="O185" s="2">
        <v>92610</v>
      </c>
      <c r="P185" s="2">
        <v>27633.75</v>
      </c>
      <c r="Q185" s="2">
        <v>5239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806000</v>
      </c>
      <c r="X185" s="2">
        <v>0</v>
      </c>
      <c r="Y185" s="2">
        <v>0</v>
      </c>
      <c r="Z185" s="2">
        <v>9526</v>
      </c>
      <c r="AA185" s="2">
        <v>170872</v>
      </c>
      <c r="AB185" s="2">
        <v>4312408.75</v>
      </c>
      <c r="AC185" s="2">
        <v>0</v>
      </c>
      <c r="AD185" s="2">
        <v>26650</v>
      </c>
      <c r="AE185" s="2">
        <v>12015</v>
      </c>
      <c r="AF185" s="2">
        <v>0</v>
      </c>
      <c r="AG185" s="2">
        <v>493161</v>
      </c>
      <c r="AH185" s="2">
        <v>0</v>
      </c>
      <c r="AI185" s="2">
        <v>74293</v>
      </c>
      <c r="AJ185" s="2">
        <v>606119</v>
      </c>
    </row>
    <row r="186" spans="1:36" x14ac:dyDescent="0.25">
      <c r="A186" s="2">
        <v>635</v>
      </c>
      <c r="B186" s="2">
        <v>1</v>
      </c>
      <c r="C186" t="s">
        <v>187</v>
      </c>
      <c r="D186" s="2">
        <v>101</v>
      </c>
      <c r="E186" s="2">
        <v>110.8</v>
      </c>
      <c r="F186" s="2">
        <v>90</v>
      </c>
      <c r="G186" s="2">
        <v>99.199999999999989</v>
      </c>
      <c r="H186" s="2">
        <v>638650</v>
      </c>
      <c r="I186" s="2">
        <v>0</v>
      </c>
      <c r="J186" s="2">
        <v>30906</v>
      </c>
      <c r="K186" s="2">
        <v>0</v>
      </c>
      <c r="L186" s="2">
        <v>48388</v>
      </c>
      <c r="M186" s="2">
        <v>0</v>
      </c>
      <c r="N186" s="2">
        <v>47936.318341986764</v>
      </c>
      <c r="O186" s="2">
        <v>23933</v>
      </c>
      <c r="P186" s="2">
        <v>4960</v>
      </c>
      <c r="Q186" s="2">
        <v>1290</v>
      </c>
      <c r="R186" s="2">
        <v>1342</v>
      </c>
      <c r="S186" s="2">
        <v>0</v>
      </c>
      <c r="T186" s="2">
        <v>0</v>
      </c>
      <c r="U186" s="2">
        <v>0</v>
      </c>
      <c r="V186" s="2">
        <v>0</v>
      </c>
      <c r="W186" s="2">
        <v>359635</v>
      </c>
      <c r="X186" s="2">
        <v>9620</v>
      </c>
      <c r="Y186" s="2">
        <v>0</v>
      </c>
      <c r="Z186" s="2">
        <v>1024</v>
      </c>
      <c r="AA186" s="2">
        <v>42061</v>
      </c>
      <c r="AB186" s="2">
        <v>1200125.3183419867</v>
      </c>
      <c r="AC186" s="2">
        <v>0</v>
      </c>
      <c r="AD186" s="2">
        <v>23933</v>
      </c>
      <c r="AE186" s="2">
        <v>3645</v>
      </c>
      <c r="AF186" s="2">
        <v>986</v>
      </c>
      <c r="AG186" s="2">
        <v>323831.89</v>
      </c>
      <c r="AH186" s="2">
        <v>3472</v>
      </c>
      <c r="AI186" s="2">
        <v>30907</v>
      </c>
      <c r="AJ186" s="2">
        <v>383302.89</v>
      </c>
    </row>
    <row r="187" spans="1:36" x14ac:dyDescent="0.25">
      <c r="A187" s="2">
        <v>640</v>
      </c>
      <c r="B187" s="2">
        <v>1</v>
      </c>
      <c r="C187" t="s">
        <v>188</v>
      </c>
      <c r="D187" s="2">
        <v>345</v>
      </c>
      <c r="E187" s="2">
        <v>384.2</v>
      </c>
      <c r="F187" s="2">
        <v>408</v>
      </c>
      <c r="G187" s="2">
        <v>457</v>
      </c>
      <c r="H187" s="2">
        <v>2942166</v>
      </c>
      <c r="I187" s="2">
        <v>0</v>
      </c>
      <c r="J187" s="2">
        <v>81913</v>
      </c>
      <c r="K187" s="2">
        <v>0</v>
      </c>
      <c r="L187" s="2">
        <v>130260</v>
      </c>
      <c r="M187" s="2">
        <v>49113</v>
      </c>
      <c r="N187" s="2">
        <v>151460</v>
      </c>
      <c r="O187" s="2">
        <v>99226</v>
      </c>
      <c r="P187" s="2">
        <v>67361.25</v>
      </c>
      <c r="Q187" s="2">
        <v>5941</v>
      </c>
      <c r="R187" s="2">
        <v>7454</v>
      </c>
      <c r="S187" s="2">
        <v>0</v>
      </c>
      <c r="T187" s="2">
        <v>0</v>
      </c>
      <c r="U187" s="2">
        <v>0</v>
      </c>
      <c r="V187" s="2">
        <v>0</v>
      </c>
      <c r="W187" s="2">
        <v>287503</v>
      </c>
      <c r="X187" s="2">
        <v>0</v>
      </c>
      <c r="Y187" s="2">
        <v>0</v>
      </c>
      <c r="Z187" s="2">
        <v>9036</v>
      </c>
      <c r="AA187" s="2">
        <v>193768</v>
      </c>
      <c r="AB187" s="2">
        <v>4025201.25</v>
      </c>
      <c r="AC187" s="2">
        <v>0</v>
      </c>
      <c r="AD187" s="2">
        <v>70920</v>
      </c>
      <c r="AE187" s="2">
        <v>46559</v>
      </c>
      <c r="AF187" s="2">
        <v>5152</v>
      </c>
      <c r="AG187" s="2">
        <v>158876</v>
      </c>
      <c r="AH187" s="2">
        <v>0</v>
      </c>
      <c r="AI187" s="2">
        <v>133931</v>
      </c>
      <c r="AJ187" s="2">
        <v>415438</v>
      </c>
    </row>
    <row r="188" spans="1:36" x14ac:dyDescent="0.25">
      <c r="A188" s="2">
        <v>656</v>
      </c>
      <c r="B188" s="2">
        <v>1</v>
      </c>
      <c r="C188" t="s">
        <v>189</v>
      </c>
      <c r="D188" s="2">
        <v>4647</v>
      </c>
      <c r="E188" s="2">
        <v>5075.5999999999995</v>
      </c>
      <c r="F188" s="2">
        <v>3522</v>
      </c>
      <c r="G188" s="2">
        <v>3878.0000000000005</v>
      </c>
      <c r="H188" s="2">
        <v>24966564</v>
      </c>
      <c r="I188" s="2">
        <v>442109</v>
      </c>
      <c r="J188" s="2">
        <v>5476494</v>
      </c>
      <c r="K188" s="2">
        <v>696420</v>
      </c>
      <c r="L188" s="2">
        <v>0</v>
      </c>
      <c r="M188" s="2">
        <v>0</v>
      </c>
      <c r="N188" s="2">
        <v>377698</v>
      </c>
      <c r="O188" s="2">
        <v>884582</v>
      </c>
      <c r="P188" s="2">
        <v>528180</v>
      </c>
      <c r="Q188" s="2">
        <v>50414</v>
      </c>
      <c r="R188" s="2">
        <v>48475</v>
      </c>
      <c r="S188" s="2">
        <v>0</v>
      </c>
      <c r="T188" s="2">
        <v>0</v>
      </c>
      <c r="U188" s="2">
        <v>255735</v>
      </c>
      <c r="V188" s="2">
        <v>0</v>
      </c>
      <c r="W188" s="2">
        <v>3200824</v>
      </c>
      <c r="X188" s="2">
        <v>0</v>
      </c>
      <c r="Y188" s="2">
        <v>141716</v>
      </c>
      <c r="Z188" s="2">
        <v>91226</v>
      </c>
      <c r="AA188" s="2">
        <v>1644272</v>
      </c>
      <c r="AB188" s="2">
        <v>38804709</v>
      </c>
      <c r="AC188" s="2">
        <v>0</v>
      </c>
      <c r="AD188" s="2">
        <v>291111</v>
      </c>
      <c r="AE188" s="2">
        <v>416494</v>
      </c>
      <c r="AF188" s="2">
        <v>38225</v>
      </c>
      <c r="AG188" s="2">
        <v>2191885</v>
      </c>
      <c r="AH188" s="2">
        <v>0</v>
      </c>
      <c r="AI188" s="2">
        <v>1296583</v>
      </c>
      <c r="AJ188" s="2">
        <v>4234298</v>
      </c>
    </row>
    <row r="189" spans="1:36" x14ac:dyDescent="0.25">
      <c r="A189" s="2">
        <v>659</v>
      </c>
      <c r="B189" s="2">
        <v>1</v>
      </c>
      <c r="C189" t="s">
        <v>190</v>
      </c>
      <c r="D189" s="2">
        <v>4069</v>
      </c>
      <c r="E189" s="2">
        <v>4458.3999999999996</v>
      </c>
      <c r="F189" s="2">
        <v>3988</v>
      </c>
      <c r="G189" s="2">
        <v>4382.3999999999996</v>
      </c>
      <c r="H189" s="2">
        <v>28213891</v>
      </c>
      <c r="I189" s="2">
        <v>194446</v>
      </c>
      <c r="J189" s="2">
        <v>971538</v>
      </c>
      <c r="K189" s="2">
        <v>149249</v>
      </c>
      <c r="L189" s="2">
        <v>0</v>
      </c>
      <c r="M189" s="2">
        <v>0</v>
      </c>
      <c r="N189" s="2">
        <v>408283</v>
      </c>
      <c r="O189" s="2">
        <v>982615</v>
      </c>
      <c r="P189" s="2">
        <v>297352.5</v>
      </c>
      <c r="Q189" s="2">
        <v>56971</v>
      </c>
      <c r="R189" s="2">
        <v>0</v>
      </c>
      <c r="S189" s="2">
        <v>0</v>
      </c>
      <c r="T189" s="2">
        <v>0</v>
      </c>
      <c r="U189" s="2">
        <v>139008</v>
      </c>
      <c r="V189" s="2">
        <v>-28327</v>
      </c>
      <c r="W189" s="2">
        <v>8819010</v>
      </c>
      <c r="X189" s="2">
        <v>0</v>
      </c>
      <c r="Y189" s="2">
        <v>169482</v>
      </c>
      <c r="Z189" s="2">
        <v>104353</v>
      </c>
      <c r="AA189" s="2">
        <v>1858138</v>
      </c>
      <c r="AB189" s="2">
        <v>42336009.5</v>
      </c>
      <c r="AC189" s="2">
        <v>0</v>
      </c>
      <c r="AD189" s="2">
        <v>298747</v>
      </c>
      <c r="AE189" s="2">
        <v>295946</v>
      </c>
      <c r="AF189" s="2">
        <v>0</v>
      </c>
      <c r="AG189" s="2">
        <v>8253094</v>
      </c>
      <c r="AH189" s="2">
        <v>0</v>
      </c>
      <c r="AI189" s="2">
        <v>1849351</v>
      </c>
      <c r="AJ189" s="2">
        <v>10697138</v>
      </c>
    </row>
    <row r="190" spans="1:36" x14ac:dyDescent="0.25">
      <c r="A190" s="2">
        <v>671</v>
      </c>
      <c r="B190" s="2">
        <v>1</v>
      </c>
      <c r="C190" t="s">
        <v>191</v>
      </c>
      <c r="D190" s="2">
        <v>367</v>
      </c>
      <c r="E190" s="2">
        <v>402.79999999999995</v>
      </c>
      <c r="F190" s="2">
        <v>367</v>
      </c>
      <c r="G190" s="2">
        <v>402.79999999999995</v>
      </c>
      <c r="H190" s="2">
        <v>2593226</v>
      </c>
      <c r="I190" s="2">
        <v>11257</v>
      </c>
      <c r="J190" s="2">
        <v>34658</v>
      </c>
      <c r="K190" s="2">
        <v>0</v>
      </c>
      <c r="L190" s="2">
        <v>127183</v>
      </c>
      <c r="M190" s="2">
        <v>88884</v>
      </c>
      <c r="N190" s="2">
        <v>94063</v>
      </c>
      <c r="O190" s="2">
        <v>86940</v>
      </c>
      <c r="P190" s="2">
        <v>46440</v>
      </c>
      <c r="Q190" s="2">
        <v>5236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482212</v>
      </c>
      <c r="X190" s="2">
        <v>0</v>
      </c>
      <c r="Y190" s="2">
        <v>1442</v>
      </c>
      <c r="Z190" s="2">
        <v>7299</v>
      </c>
      <c r="AA190" s="2">
        <v>170787</v>
      </c>
      <c r="AB190" s="2">
        <v>3749627</v>
      </c>
      <c r="AC190" s="2">
        <v>0</v>
      </c>
      <c r="AD190" s="2">
        <v>61444</v>
      </c>
      <c r="AE190" s="2">
        <v>23556</v>
      </c>
      <c r="AF190" s="2">
        <v>0</v>
      </c>
      <c r="AG190" s="2">
        <v>286579</v>
      </c>
      <c r="AH190" s="2">
        <v>0</v>
      </c>
      <c r="AI190" s="2">
        <v>86629</v>
      </c>
      <c r="AJ190" s="2">
        <v>458208</v>
      </c>
    </row>
    <row r="191" spans="1:36" x14ac:dyDescent="0.25">
      <c r="A191" s="2">
        <v>676</v>
      </c>
      <c r="B191" s="2">
        <v>1</v>
      </c>
      <c r="C191" t="s">
        <v>192</v>
      </c>
      <c r="D191" s="2">
        <v>172</v>
      </c>
      <c r="E191" s="2">
        <v>188.19999999999996</v>
      </c>
      <c r="F191" s="2">
        <v>181</v>
      </c>
      <c r="G191" s="2">
        <v>199</v>
      </c>
      <c r="H191" s="2">
        <v>1281162</v>
      </c>
      <c r="I191" s="2">
        <v>0</v>
      </c>
      <c r="J191" s="2">
        <v>116179</v>
      </c>
      <c r="K191" s="2">
        <v>0</v>
      </c>
      <c r="L191" s="2">
        <v>85815</v>
      </c>
      <c r="M191" s="2">
        <v>50459</v>
      </c>
      <c r="N191" s="2">
        <v>85826</v>
      </c>
      <c r="O191" s="2">
        <v>45457</v>
      </c>
      <c r="P191" s="2">
        <v>19396.25</v>
      </c>
      <c r="Q191" s="2">
        <v>2587</v>
      </c>
      <c r="R191" s="2">
        <v>6591</v>
      </c>
      <c r="S191" s="2">
        <v>0</v>
      </c>
      <c r="T191" s="2">
        <v>0</v>
      </c>
      <c r="U191" s="2">
        <v>0</v>
      </c>
      <c r="V191" s="2">
        <v>0</v>
      </c>
      <c r="W191" s="2">
        <v>292588</v>
      </c>
      <c r="X191" s="2">
        <v>0</v>
      </c>
      <c r="Y191" s="2">
        <v>80414</v>
      </c>
      <c r="Z191" s="2">
        <v>5702</v>
      </c>
      <c r="AA191" s="2">
        <v>84376</v>
      </c>
      <c r="AB191" s="2">
        <v>2156552.25</v>
      </c>
      <c r="AC191" s="2">
        <v>0</v>
      </c>
      <c r="AD191" s="2">
        <v>10037</v>
      </c>
      <c r="AE191" s="2">
        <v>7760</v>
      </c>
      <c r="AF191" s="2">
        <v>2637</v>
      </c>
      <c r="AG191" s="2">
        <v>149912</v>
      </c>
      <c r="AH191" s="2">
        <v>0</v>
      </c>
      <c r="AI191" s="2">
        <v>33756</v>
      </c>
      <c r="AJ191" s="2">
        <v>204102</v>
      </c>
    </row>
    <row r="192" spans="1:36" x14ac:dyDescent="0.25">
      <c r="A192" s="2">
        <v>682</v>
      </c>
      <c r="B192" s="2">
        <v>1</v>
      </c>
      <c r="C192" t="s">
        <v>193</v>
      </c>
      <c r="D192" s="2">
        <v>1183</v>
      </c>
      <c r="E192" s="2">
        <v>1290</v>
      </c>
      <c r="F192" s="2">
        <v>1183</v>
      </c>
      <c r="G192" s="2">
        <v>1290</v>
      </c>
      <c r="H192" s="2">
        <v>8305020</v>
      </c>
      <c r="I192" s="2">
        <v>42983</v>
      </c>
      <c r="J192" s="2">
        <v>255034</v>
      </c>
      <c r="K192" s="2">
        <v>14819</v>
      </c>
      <c r="L192" s="2">
        <v>0</v>
      </c>
      <c r="M192" s="2">
        <v>0</v>
      </c>
      <c r="N192" s="2">
        <v>427444</v>
      </c>
      <c r="O192" s="2">
        <v>287684</v>
      </c>
      <c r="P192" s="2">
        <v>199046.25</v>
      </c>
      <c r="Q192" s="2">
        <v>16770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679624</v>
      </c>
      <c r="X192" s="2">
        <v>0</v>
      </c>
      <c r="Y192" s="2">
        <v>0</v>
      </c>
      <c r="Z192" s="2">
        <v>24568</v>
      </c>
      <c r="AA192" s="2">
        <v>546960</v>
      </c>
      <c r="AB192" s="2">
        <v>10799952.25</v>
      </c>
      <c r="AC192" s="2">
        <v>0</v>
      </c>
      <c r="AD192" s="2">
        <v>58526</v>
      </c>
      <c r="AE192" s="2">
        <v>110253</v>
      </c>
      <c r="AF192" s="2">
        <v>0</v>
      </c>
      <c r="AG192" s="2">
        <v>286318</v>
      </c>
      <c r="AH192" s="2">
        <v>0</v>
      </c>
      <c r="AI192" s="2">
        <v>302965</v>
      </c>
      <c r="AJ192" s="2">
        <v>758062</v>
      </c>
    </row>
    <row r="193" spans="1:36" x14ac:dyDescent="0.25">
      <c r="A193" s="2">
        <v>690</v>
      </c>
      <c r="B193" s="2">
        <v>1</v>
      </c>
      <c r="C193" t="s">
        <v>194</v>
      </c>
      <c r="D193" s="2">
        <v>1057</v>
      </c>
      <c r="E193" s="2">
        <v>1150.5999999999999</v>
      </c>
      <c r="F193" s="2">
        <v>993</v>
      </c>
      <c r="G193" s="2">
        <v>1082.8</v>
      </c>
      <c r="H193" s="2">
        <v>6971066</v>
      </c>
      <c r="I193" s="2">
        <v>0</v>
      </c>
      <c r="J193" s="2">
        <v>499991</v>
      </c>
      <c r="K193" s="2">
        <v>27438</v>
      </c>
      <c r="L193" s="2">
        <v>0</v>
      </c>
      <c r="M193" s="2">
        <v>55751</v>
      </c>
      <c r="N193" s="2">
        <v>433108</v>
      </c>
      <c r="O193" s="2">
        <v>234477</v>
      </c>
      <c r="P193" s="2">
        <v>181322.5</v>
      </c>
      <c r="Q193" s="2">
        <v>14076</v>
      </c>
      <c r="R193" s="2">
        <v>801</v>
      </c>
      <c r="S193" s="2">
        <v>0</v>
      </c>
      <c r="T193" s="2">
        <v>0</v>
      </c>
      <c r="U193" s="2">
        <v>0</v>
      </c>
      <c r="V193" s="2">
        <v>0</v>
      </c>
      <c r="W193" s="2">
        <v>324840</v>
      </c>
      <c r="X193" s="2">
        <v>0</v>
      </c>
      <c r="Y193" s="2">
        <v>49402</v>
      </c>
      <c r="Z193" s="2">
        <v>20113</v>
      </c>
      <c r="AA193" s="2">
        <v>459107</v>
      </c>
      <c r="AB193" s="2">
        <v>9271492.5</v>
      </c>
      <c r="AC193" s="2">
        <v>0</v>
      </c>
      <c r="AD193" s="2">
        <v>49556</v>
      </c>
      <c r="AE193" s="2">
        <v>99915</v>
      </c>
      <c r="AF193" s="2">
        <v>441</v>
      </c>
      <c r="AG193" s="2">
        <v>103737</v>
      </c>
      <c r="AH193" s="2">
        <v>0</v>
      </c>
      <c r="AI193" s="2">
        <v>252984</v>
      </c>
      <c r="AJ193" s="2">
        <v>506633</v>
      </c>
    </row>
    <row r="194" spans="1:36" x14ac:dyDescent="0.25">
      <c r="A194" s="2">
        <v>695</v>
      </c>
      <c r="B194" s="2">
        <v>1</v>
      </c>
      <c r="C194" t="s">
        <v>195</v>
      </c>
      <c r="D194" s="2">
        <v>846.80000000000007</v>
      </c>
      <c r="E194" s="2">
        <v>924.8</v>
      </c>
      <c r="F194" s="2">
        <v>725.8</v>
      </c>
      <c r="G194" s="2">
        <v>791.99999999999989</v>
      </c>
      <c r="H194" s="2">
        <v>5098896</v>
      </c>
      <c r="I194" s="2">
        <v>12281</v>
      </c>
      <c r="J194" s="2">
        <v>433195</v>
      </c>
      <c r="K194" s="2">
        <v>0</v>
      </c>
      <c r="L194" s="2">
        <v>75398</v>
      </c>
      <c r="M194" s="2">
        <v>0</v>
      </c>
      <c r="N194" s="2">
        <v>99300</v>
      </c>
      <c r="O194" s="2">
        <v>192060</v>
      </c>
      <c r="P194" s="2">
        <v>121073.75</v>
      </c>
      <c r="Q194" s="2">
        <v>10296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436693</v>
      </c>
      <c r="X194" s="2">
        <v>0</v>
      </c>
      <c r="Y194" s="2">
        <v>33175</v>
      </c>
      <c r="Z194" s="2">
        <v>14710</v>
      </c>
      <c r="AA194" s="2">
        <v>335808</v>
      </c>
      <c r="AB194" s="2">
        <v>6862885.75</v>
      </c>
      <c r="AC194" s="2">
        <v>0</v>
      </c>
      <c r="AD194" s="2">
        <v>30958</v>
      </c>
      <c r="AE194" s="2">
        <v>51841</v>
      </c>
      <c r="AF194" s="2">
        <v>0</v>
      </c>
      <c r="AG194" s="2">
        <v>144207</v>
      </c>
      <c r="AH194" s="2">
        <v>0</v>
      </c>
      <c r="AI194" s="2">
        <v>143785</v>
      </c>
      <c r="AJ194" s="2">
        <v>370791</v>
      </c>
    </row>
    <row r="195" spans="1:36" x14ac:dyDescent="0.25">
      <c r="A195" s="2">
        <v>696</v>
      </c>
      <c r="B195" s="2">
        <v>1</v>
      </c>
      <c r="C195" t="s">
        <v>196</v>
      </c>
      <c r="D195" s="2">
        <v>451</v>
      </c>
      <c r="E195" s="2">
        <v>494.40000000000003</v>
      </c>
      <c r="F195" s="2">
        <v>528</v>
      </c>
      <c r="G195" s="2">
        <v>579</v>
      </c>
      <c r="H195" s="2">
        <v>3727602</v>
      </c>
      <c r="I195" s="2">
        <v>0</v>
      </c>
      <c r="J195" s="2">
        <v>148709</v>
      </c>
      <c r="K195" s="2">
        <v>0</v>
      </c>
      <c r="L195" s="2">
        <v>125006</v>
      </c>
      <c r="M195" s="2">
        <v>245867</v>
      </c>
      <c r="N195" s="2">
        <v>183168</v>
      </c>
      <c r="O195" s="2">
        <v>140117</v>
      </c>
      <c r="P195" s="2">
        <v>88018.75</v>
      </c>
      <c r="Q195" s="2">
        <v>7527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327743</v>
      </c>
      <c r="X195" s="2">
        <v>148980</v>
      </c>
      <c r="Y195" s="2">
        <v>0</v>
      </c>
      <c r="Z195" s="2">
        <v>11644</v>
      </c>
      <c r="AA195" s="2">
        <v>245496</v>
      </c>
      <c r="AB195" s="2">
        <v>5250897.75</v>
      </c>
      <c r="AC195" s="2">
        <v>0</v>
      </c>
      <c r="AD195" s="2">
        <v>77193</v>
      </c>
      <c r="AE195" s="2">
        <v>88018.75</v>
      </c>
      <c r="AF195" s="2">
        <v>0</v>
      </c>
      <c r="AG195" s="2">
        <v>308421</v>
      </c>
      <c r="AH195" s="2">
        <v>53764</v>
      </c>
      <c r="AI195" s="2">
        <v>245496</v>
      </c>
      <c r="AJ195" s="2">
        <v>719128.75</v>
      </c>
    </row>
    <row r="196" spans="1:36" x14ac:dyDescent="0.25">
      <c r="A196" s="2">
        <v>698</v>
      </c>
      <c r="B196" s="2">
        <v>1</v>
      </c>
      <c r="C196" t="s">
        <v>197</v>
      </c>
      <c r="D196" s="2">
        <v>179</v>
      </c>
      <c r="E196" s="2">
        <v>194.60000000000002</v>
      </c>
      <c r="F196" s="2">
        <v>210</v>
      </c>
      <c r="G196" s="2">
        <v>230.2</v>
      </c>
      <c r="H196" s="2">
        <v>1482028</v>
      </c>
      <c r="I196" s="2">
        <v>6140</v>
      </c>
      <c r="J196" s="2">
        <v>152573</v>
      </c>
      <c r="K196" s="2">
        <v>0</v>
      </c>
      <c r="L196" s="2">
        <v>95200</v>
      </c>
      <c r="M196" s="2">
        <v>432215</v>
      </c>
      <c r="N196" s="2">
        <v>123358</v>
      </c>
      <c r="O196" s="2">
        <v>50705</v>
      </c>
      <c r="P196" s="2">
        <v>38383.75</v>
      </c>
      <c r="Q196" s="2">
        <v>2993</v>
      </c>
      <c r="R196" s="2">
        <v>3011</v>
      </c>
      <c r="S196" s="2">
        <v>0</v>
      </c>
      <c r="T196" s="2">
        <v>0</v>
      </c>
      <c r="U196" s="2">
        <v>0</v>
      </c>
      <c r="V196" s="2">
        <v>0</v>
      </c>
      <c r="W196" s="2">
        <v>69060</v>
      </c>
      <c r="X196" s="2">
        <v>0</v>
      </c>
      <c r="Y196" s="2">
        <v>7573</v>
      </c>
      <c r="Z196" s="2">
        <v>6049</v>
      </c>
      <c r="AA196" s="2">
        <v>97605</v>
      </c>
      <c r="AB196" s="2">
        <v>2566893.75</v>
      </c>
      <c r="AC196" s="2">
        <v>0</v>
      </c>
      <c r="AD196" s="2">
        <v>50705</v>
      </c>
      <c r="AE196" s="2">
        <v>38383.75</v>
      </c>
      <c r="AF196" s="2">
        <v>3011</v>
      </c>
      <c r="AG196" s="2">
        <v>67154.41371592239</v>
      </c>
      <c r="AH196" s="2">
        <v>0</v>
      </c>
      <c r="AI196" s="2">
        <v>97605</v>
      </c>
      <c r="AJ196" s="2">
        <v>256859.16371592239</v>
      </c>
    </row>
    <row r="197" spans="1:36" x14ac:dyDescent="0.25">
      <c r="A197" s="2">
        <v>700</v>
      </c>
      <c r="B197" s="2">
        <v>1</v>
      </c>
      <c r="C197" t="s">
        <v>198</v>
      </c>
      <c r="D197" s="2">
        <v>1817</v>
      </c>
      <c r="E197" s="2">
        <v>1990.1999999999998</v>
      </c>
      <c r="F197" s="2">
        <v>2070</v>
      </c>
      <c r="G197" s="2">
        <v>2275.2000000000003</v>
      </c>
      <c r="H197" s="2">
        <v>14647738</v>
      </c>
      <c r="I197" s="2">
        <v>0</v>
      </c>
      <c r="J197" s="2">
        <v>118867</v>
      </c>
      <c r="K197" s="2">
        <v>14509</v>
      </c>
      <c r="L197" s="2">
        <v>0</v>
      </c>
      <c r="M197" s="2">
        <v>0</v>
      </c>
      <c r="N197" s="2">
        <v>229374</v>
      </c>
      <c r="O197" s="2">
        <v>477957</v>
      </c>
      <c r="P197" s="2">
        <v>381096.25</v>
      </c>
      <c r="Q197" s="2">
        <v>29578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682560</v>
      </c>
      <c r="X197" s="2">
        <v>0</v>
      </c>
      <c r="Y197" s="2">
        <v>31012</v>
      </c>
      <c r="Z197" s="2">
        <v>44950</v>
      </c>
      <c r="AA197" s="2">
        <v>964685</v>
      </c>
      <c r="AB197" s="2">
        <v>17622326.25</v>
      </c>
      <c r="AC197" s="2">
        <v>0</v>
      </c>
      <c r="AD197" s="2">
        <v>169190</v>
      </c>
      <c r="AE197" s="2">
        <v>381096.25</v>
      </c>
      <c r="AF197" s="2">
        <v>0</v>
      </c>
      <c r="AG197" s="2">
        <v>491870</v>
      </c>
      <c r="AH197" s="2">
        <v>0</v>
      </c>
      <c r="AI197" s="2">
        <v>964685</v>
      </c>
      <c r="AJ197" s="2">
        <v>2006841.25</v>
      </c>
    </row>
    <row r="198" spans="1:36" x14ac:dyDescent="0.25">
      <c r="A198" s="2">
        <v>701</v>
      </c>
      <c r="B198" s="2">
        <v>1</v>
      </c>
      <c r="C198" t="s">
        <v>199</v>
      </c>
      <c r="D198" s="2">
        <v>2067</v>
      </c>
      <c r="E198" s="2">
        <v>2252.4</v>
      </c>
      <c r="F198" s="2">
        <v>2367</v>
      </c>
      <c r="G198" s="2">
        <v>2581.4</v>
      </c>
      <c r="H198" s="2">
        <v>16619053</v>
      </c>
      <c r="I198" s="2">
        <v>18421</v>
      </c>
      <c r="J198" s="2">
        <v>1384913</v>
      </c>
      <c r="K198" s="2">
        <v>14454</v>
      </c>
      <c r="L198" s="2">
        <v>0</v>
      </c>
      <c r="M198" s="2">
        <v>0</v>
      </c>
      <c r="N198" s="2">
        <v>432268</v>
      </c>
      <c r="O198" s="2">
        <v>617729</v>
      </c>
      <c r="P198" s="2">
        <v>432228.75</v>
      </c>
      <c r="Q198" s="2">
        <v>33558</v>
      </c>
      <c r="R198" s="2">
        <v>2685</v>
      </c>
      <c r="S198" s="2">
        <v>0</v>
      </c>
      <c r="T198" s="2">
        <v>0</v>
      </c>
      <c r="U198" s="2">
        <v>0</v>
      </c>
      <c r="V198" s="2">
        <v>0</v>
      </c>
      <c r="W198" s="2">
        <v>774420</v>
      </c>
      <c r="X198" s="2">
        <v>0</v>
      </c>
      <c r="Y198" s="2">
        <v>0</v>
      </c>
      <c r="Z198" s="2">
        <v>49987</v>
      </c>
      <c r="AA198" s="2">
        <v>1094514</v>
      </c>
      <c r="AB198" s="2">
        <v>21474230.75</v>
      </c>
      <c r="AC198" s="2">
        <v>0</v>
      </c>
      <c r="AD198" s="2">
        <v>119385</v>
      </c>
      <c r="AE198" s="2">
        <v>325535</v>
      </c>
      <c r="AF198" s="2">
        <v>2022</v>
      </c>
      <c r="AG198" s="2">
        <v>338024</v>
      </c>
      <c r="AH198" s="2">
        <v>0</v>
      </c>
      <c r="AI198" s="2">
        <v>824338</v>
      </c>
      <c r="AJ198" s="2">
        <v>1609304</v>
      </c>
    </row>
    <row r="199" spans="1:36" x14ac:dyDescent="0.25">
      <c r="A199" s="2">
        <v>704</v>
      </c>
      <c r="B199" s="2">
        <v>1</v>
      </c>
      <c r="C199" t="s">
        <v>200</v>
      </c>
      <c r="D199" s="2">
        <v>1812</v>
      </c>
      <c r="E199" s="2">
        <v>1985.8</v>
      </c>
      <c r="F199" s="2">
        <v>1816</v>
      </c>
      <c r="G199" s="2">
        <v>1983.9999999999998</v>
      </c>
      <c r="H199" s="2">
        <v>12772992</v>
      </c>
      <c r="I199" s="2">
        <v>0</v>
      </c>
      <c r="J199" s="2">
        <v>469756</v>
      </c>
      <c r="K199" s="2">
        <v>14568</v>
      </c>
      <c r="L199" s="2">
        <v>0</v>
      </c>
      <c r="M199" s="2">
        <v>0</v>
      </c>
      <c r="N199" s="2">
        <v>299401.21967292501</v>
      </c>
      <c r="O199" s="2">
        <v>440788</v>
      </c>
      <c r="P199" s="2">
        <v>330528.75</v>
      </c>
      <c r="Q199" s="2">
        <v>25792</v>
      </c>
      <c r="R199" s="2">
        <v>30792</v>
      </c>
      <c r="S199" s="2">
        <v>0</v>
      </c>
      <c r="T199" s="2">
        <v>0</v>
      </c>
      <c r="U199" s="2">
        <v>0</v>
      </c>
      <c r="V199" s="2">
        <v>0</v>
      </c>
      <c r="W199" s="2">
        <v>595200</v>
      </c>
      <c r="X199" s="2">
        <v>468780</v>
      </c>
      <c r="Y199" s="2">
        <v>0</v>
      </c>
      <c r="Z199" s="2">
        <v>41110</v>
      </c>
      <c r="AA199" s="2">
        <v>841216</v>
      </c>
      <c r="AB199" s="2">
        <v>15862143.969672926</v>
      </c>
      <c r="AC199" s="2">
        <v>0</v>
      </c>
      <c r="AD199" s="2">
        <v>126043</v>
      </c>
      <c r="AE199" s="2">
        <v>330528.75</v>
      </c>
      <c r="AF199" s="2">
        <v>30792</v>
      </c>
      <c r="AG199" s="2">
        <v>355280</v>
      </c>
      <c r="AH199" s="2">
        <v>169174</v>
      </c>
      <c r="AI199" s="2">
        <v>841216</v>
      </c>
      <c r="AJ199" s="2">
        <v>1683859.75</v>
      </c>
    </row>
    <row r="200" spans="1:36" x14ac:dyDescent="0.25">
      <c r="A200" s="2">
        <v>706</v>
      </c>
      <c r="B200" s="2">
        <v>1</v>
      </c>
      <c r="C200" t="s">
        <v>201</v>
      </c>
      <c r="D200" s="2">
        <v>1421.8</v>
      </c>
      <c r="E200" s="2">
        <v>1548</v>
      </c>
      <c r="F200" s="2">
        <v>1771.8</v>
      </c>
      <c r="G200" s="2">
        <v>1937.1999999999998</v>
      </c>
      <c r="H200" s="2">
        <v>12471694</v>
      </c>
      <c r="I200" s="2">
        <v>0</v>
      </c>
      <c r="J200" s="2">
        <v>787499</v>
      </c>
      <c r="K200" s="2">
        <v>14583</v>
      </c>
      <c r="L200" s="2">
        <v>0</v>
      </c>
      <c r="M200" s="2">
        <v>0</v>
      </c>
      <c r="N200" s="2">
        <v>278118</v>
      </c>
      <c r="O200" s="2">
        <v>449901</v>
      </c>
      <c r="P200" s="2">
        <v>322232.5</v>
      </c>
      <c r="Q200" s="2">
        <v>25184</v>
      </c>
      <c r="R200" s="2">
        <v>5095</v>
      </c>
      <c r="S200" s="2">
        <v>0</v>
      </c>
      <c r="T200" s="2">
        <v>0</v>
      </c>
      <c r="U200" s="2">
        <v>0</v>
      </c>
      <c r="V200" s="2">
        <v>-6438</v>
      </c>
      <c r="W200" s="2">
        <v>614693</v>
      </c>
      <c r="X200" s="2">
        <v>0</v>
      </c>
      <c r="Y200" s="2">
        <v>47671</v>
      </c>
      <c r="Z200" s="2">
        <v>35811</v>
      </c>
      <c r="AA200" s="2">
        <v>821373</v>
      </c>
      <c r="AB200" s="2">
        <v>15867416.5</v>
      </c>
      <c r="AC200" s="2">
        <v>0</v>
      </c>
      <c r="AD200" s="2">
        <v>65624</v>
      </c>
      <c r="AE200" s="2">
        <v>206446</v>
      </c>
      <c r="AF200" s="2">
        <v>3264</v>
      </c>
      <c r="AG200" s="2">
        <v>237269</v>
      </c>
      <c r="AH200" s="2">
        <v>0</v>
      </c>
      <c r="AI200" s="2">
        <v>526233</v>
      </c>
      <c r="AJ200" s="2">
        <v>1038836</v>
      </c>
    </row>
    <row r="201" spans="1:36" x14ac:dyDescent="0.25">
      <c r="A201" s="2">
        <v>707</v>
      </c>
      <c r="B201" s="2">
        <v>1</v>
      </c>
      <c r="C201" t="s">
        <v>202</v>
      </c>
      <c r="D201" s="2">
        <v>82</v>
      </c>
      <c r="E201" s="2">
        <v>90.4</v>
      </c>
      <c r="F201" s="2">
        <v>94</v>
      </c>
      <c r="G201" s="2">
        <v>102.4</v>
      </c>
      <c r="H201" s="2">
        <v>659251</v>
      </c>
      <c r="I201" s="2">
        <v>0</v>
      </c>
      <c r="J201" s="2">
        <v>80234</v>
      </c>
      <c r="K201" s="2">
        <v>0</v>
      </c>
      <c r="L201" s="2">
        <v>49764</v>
      </c>
      <c r="M201" s="2">
        <v>147703</v>
      </c>
      <c r="N201" s="2">
        <v>48275</v>
      </c>
      <c r="O201" s="2">
        <v>22268</v>
      </c>
      <c r="P201" s="2">
        <v>8323.75</v>
      </c>
      <c r="Q201" s="2">
        <v>1331</v>
      </c>
      <c r="R201" s="2">
        <v>7747</v>
      </c>
      <c r="S201" s="2">
        <v>0</v>
      </c>
      <c r="T201" s="2">
        <v>0</v>
      </c>
      <c r="U201" s="2">
        <v>0</v>
      </c>
      <c r="V201" s="2">
        <v>0</v>
      </c>
      <c r="W201" s="2">
        <v>174688</v>
      </c>
      <c r="X201" s="2">
        <v>0</v>
      </c>
      <c r="Y201" s="2">
        <v>3967</v>
      </c>
      <c r="Z201" s="2">
        <v>1967</v>
      </c>
      <c r="AA201" s="2">
        <v>43418</v>
      </c>
      <c r="AB201" s="2">
        <v>1248936.75</v>
      </c>
      <c r="AC201" s="2">
        <v>0</v>
      </c>
      <c r="AD201" s="2">
        <v>1070</v>
      </c>
      <c r="AE201" s="2">
        <v>25</v>
      </c>
      <c r="AF201" s="2">
        <v>23</v>
      </c>
      <c r="AG201" s="2">
        <v>702</v>
      </c>
      <c r="AH201" s="2">
        <v>0</v>
      </c>
      <c r="AI201" s="2">
        <v>130</v>
      </c>
      <c r="AJ201" s="2">
        <v>1950</v>
      </c>
    </row>
    <row r="202" spans="1:36" x14ac:dyDescent="0.25">
      <c r="A202" s="2">
        <v>709</v>
      </c>
      <c r="B202" s="2">
        <v>1</v>
      </c>
      <c r="C202" t="s">
        <v>203</v>
      </c>
      <c r="D202" s="2">
        <v>10420.6</v>
      </c>
      <c r="E202" s="2">
        <v>11321</v>
      </c>
      <c r="F202" s="2">
        <v>8108.6</v>
      </c>
      <c r="G202" s="2">
        <v>8863.0000000000018</v>
      </c>
      <c r="H202" s="2">
        <v>57059994</v>
      </c>
      <c r="I202" s="2">
        <v>266084</v>
      </c>
      <c r="J202" s="2">
        <v>6749035</v>
      </c>
      <c r="K202" s="2">
        <v>18486</v>
      </c>
      <c r="L202" s="2">
        <v>0</v>
      </c>
      <c r="M202" s="2">
        <v>0</v>
      </c>
      <c r="N202" s="2">
        <v>717705</v>
      </c>
      <c r="O202" s="2">
        <v>1949400</v>
      </c>
      <c r="P202" s="2">
        <v>443150</v>
      </c>
      <c r="Q202" s="2">
        <v>115219</v>
      </c>
      <c r="R202" s="2">
        <v>430565</v>
      </c>
      <c r="S202" s="2">
        <v>0</v>
      </c>
      <c r="T202" s="2">
        <v>0</v>
      </c>
      <c r="U202" s="2">
        <v>0</v>
      </c>
      <c r="V202" s="2">
        <v>-7726</v>
      </c>
      <c r="W202" s="2">
        <v>8391311</v>
      </c>
      <c r="X202" s="2">
        <v>0</v>
      </c>
      <c r="Y202" s="2">
        <v>124587</v>
      </c>
      <c r="Z202" s="2">
        <v>524078</v>
      </c>
      <c r="AA202" s="2">
        <v>3757912</v>
      </c>
      <c r="AB202" s="2">
        <v>80539800</v>
      </c>
      <c r="AC202" s="2">
        <v>0</v>
      </c>
      <c r="AD202" s="2">
        <v>852964</v>
      </c>
      <c r="AE202" s="2">
        <v>443150</v>
      </c>
      <c r="AF202" s="2">
        <v>430565</v>
      </c>
      <c r="AG202" s="2">
        <v>7623632</v>
      </c>
      <c r="AH202" s="2">
        <v>0</v>
      </c>
      <c r="AI202" s="2">
        <v>3757912</v>
      </c>
      <c r="AJ202" s="2">
        <v>13108223</v>
      </c>
    </row>
    <row r="203" spans="1:36" x14ac:dyDescent="0.25">
      <c r="A203" s="2">
        <v>712</v>
      </c>
      <c r="B203" s="2">
        <v>1</v>
      </c>
      <c r="C203" t="s">
        <v>204</v>
      </c>
      <c r="D203" s="2">
        <v>572</v>
      </c>
      <c r="E203" s="2">
        <v>627.19999999999993</v>
      </c>
      <c r="F203" s="2">
        <v>480</v>
      </c>
      <c r="G203" s="2">
        <v>520.20000000000005</v>
      </c>
      <c r="H203" s="2">
        <v>3349048</v>
      </c>
      <c r="I203" s="2">
        <v>0</v>
      </c>
      <c r="J203" s="2">
        <v>482130</v>
      </c>
      <c r="K203" s="2">
        <v>0</v>
      </c>
      <c r="L203" s="2">
        <v>129644</v>
      </c>
      <c r="M203" s="2">
        <v>0</v>
      </c>
      <c r="N203" s="2">
        <v>106436.22064850001</v>
      </c>
      <c r="O203" s="2">
        <v>113958</v>
      </c>
      <c r="P203" s="2">
        <v>86285</v>
      </c>
      <c r="Q203" s="2">
        <v>6763</v>
      </c>
      <c r="R203" s="2">
        <v>14586</v>
      </c>
      <c r="S203" s="2">
        <v>0</v>
      </c>
      <c r="T203" s="2">
        <v>0</v>
      </c>
      <c r="U203" s="2">
        <v>0</v>
      </c>
      <c r="V203" s="2">
        <v>0</v>
      </c>
      <c r="W203" s="2">
        <v>156060</v>
      </c>
      <c r="X203" s="2">
        <v>0</v>
      </c>
      <c r="Y203" s="2">
        <v>0</v>
      </c>
      <c r="Z203" s="2">
        <v>11136</v>
      </c>
      <c r="AA203" s="2">
        <v>220565</v>
      </c>
      <c r="AB203" s="2">
        <v>4676611.2206485001</v>
      </c>
      <c r="AC203" s="2">
        <v>0</v>
      </c>
      <c r="AD203" s="2">
        <v>46154</v>
      </c>
      <c r="AE203" s="2">
        <v>82485</v>
      </c>
      <c r="AF203" s="2">
        <v>13944</v>
      </c>
      <c r="AG203" s="2">
        <v>86461</v>
      </c>
      <c r="AH203" s="2">
        <v>0</v>
      </c>
      <c r="AI203" s="2">
        <v>210852</v>
      </c>
      <c r="AJ203" s="2">
        <v>439896</v>
      </c>
    </row>
    <row r="204" spans="1:36" x14ac:dyDescent="0.25">
      <c r="A204" s="2">
        <v>716</v>
      </c>
      <c r="B204" s="2">
        <v>1</v>
      </c>
      <c r="C204" t="s">
        <v>205</v>
      </c>
      <c r="D204" s="2">
        <v>1797</v>
      </c>
      <c r="E204" s="2">
        <v>1953.8000000000002</v>
      </c>
      <c r="F204" s="2">
        <v>1614</v>
      </c>
      <c r="G204" s="2">
        <v>1759.7999999999997</v>
      </c>
      <c r="H204" s="2">
        <v>11329592</v>
      </c>
      <c r="I204" s="2">
        <v>0</v>
      </c>
      <c r="J204" s="2">
        <v>191318</v>
      </c>
      <c r="K204" s="2">
        <v>14629</v>
      </c>
      <c r="L204" s="2">
        <v>0</v>
      </c>
      <c r="M204" s="2">
        <v>0</v>
      </c>
      <c r="N204" s="2">
        <v>192819</v>
      </c>
      <c r="O204" s="2">
        <v>390191</v>
      </c>
      <c r="P204" s="2">
        <v>294766.25</v>
      </c>
      <c r="Q204" s="2">
        <v>22877</v>
      </c>
      <c r="R204" s="2">
        <v>7602</v>
      </c>
      <c r="S204" s="2">
        <v>0</v>
      </c>
      <c r="T204" s="2">
        <v>0</v>
      </c>
      <c r="U204" s="2">
        <v>0</v>
      </c>
      <c r="V204" s="2">
        <v>0</v>
      </c>
      <c r="W204" s="2">
        <v>527940</v>
      </c>
      <c r="X204" s="2">
        <v>0</v>
      </c>
      <c r="Y204" s="2">
        <v>5409</v>
      </c>
      <c r="Z204" s="2">
        <v>39499</v>
      </c>
      <c r="AA204" s="2">
        <v>746155</v>
      </c>
      <c r="AB204" s="2">
        <v>13762797.25</v>
      </c>
      <c r="AC204" s="2">
        <v>0</v>
      </c>
      <c r="AD204" s="2">
        <v>119457</v>
      </c>
      <c r="AE204" s="2">
        <v>232077</v>
      </c>
      <c r="AF204" s="2">
        <v>5985</v>
      </c>
      <c r="AG204" s="2">
        <v>240894</v>
      </c>
      <c r="AH204" s="2">
        <v>0</v>
      </c>
      <c r="AI204" s="2">
        <v>587467</v>
      </c>
      <c r="AJ204" s="2">
        <v>1185880</v>
      </c>
    </row>
    <row r="205" spans="1:36" x14ac:dyDescent="0.25">
      <c r="A205" s="2">
        <v>717</v>
      </c>
      <c r="B205" s="2">
        <v>1</v>
      </c>
      <c r="C205" t="s">
        <v>206</v>
      </c>
      <c r="D205" s="2">
        <v>1926</v>
      </c>
      <c r="E205" s="2">
        <v>2117.8000000000002</v>
      </c>
      <c r="F205" s="2">
        <v>1910</v>
      </c>
      <c r="G205" s="2">
        <v>2102.9999999999995</v>
      </c>
      <c r="H205" s="2">
        <v>13539114</v>
      </c>
      <c r="I205" s="2">
        <v>103363</v>
      </c>
      <c r="J205" s="2">
        <v>246748</v>
      </c>
      <c r="K205" s="2">
        <v>46422</v>
      </c>
      <c r="L205" s="2">
        <v>0</v>
      </c>
      <c r="M205" s="2">
        <v>0</v>
      </c>
      <c r="N205" s="2">
        <v>179732</v>
      </c>
      <c r="O205" s="2">
        <v>461221</v>
      </c>
      <c r="P205" s="2">
        <v>350955</v>
      </c>
      <c r="Q205" s="2">
        <v>27339</v>
      </c>
      <c r="R205" s="2">
        <v>32407</v>
      </c>
      <c r="S205" s="2">
        <v>0</v>
      </c>
      <c r="T205" s="2">
        <v>0</v>
      </c>
      <c r="U205" s="2">
        <v>0</v>
      </c>
      <c r="V205" s="2">
        <v>0</v>
      </c>
      <c r="W205" s="2">
        <v>630900</v>
      </c>
      <c r="X205" s="2">
        <v>0</v>
      </c>
      <c r="Y205" s="2">
        <v>0</v>
      </c>
      <c r="Z205" s="2">
        <v>74322</v>
      </c>
      <c r="AA205" s="2">
        <v>891672</v>
      </c>
      <c r="AB205" s="2">
        <v>16584195</v>
      </c>
      <c r="AC205" s="2">
        <v>0</v>
      </c>
      <c r="AD205" s="2">
        <v>134130</v>
      </c>
      <c r="AE205" s="2">
        <v>323073</v>
      </c>
      <c r="AF205" s="2">
        <v>29832</v>
      </c>
      <c r="AG205" s="2">
        <v>336587</v>
      </c>
      <c r="AH205" s="2">
        <v>0</v>
      </c>
      <c r="AI205" s="2">
        <v>820833</v>
      </c>
      <c r="AJ205" s="2">
        <v>1644455</v>
      </c>
    </row>
    <row r="206" spans="1:36" x14ac:dyDescent="0.25">
      <c r="A206" s="2">
        <v>719</v>
      </c>
      <c r="B206" s="2">
        <v>1</v>
      </c>
      <c r="C206" t="s">
        <v>207</v>
      </c>
      <c r="D206" s="2">
        <v>8749</v>
      </c>
      <c r="E206" s="2">
        <v>9592.4</v>
      </c>
      <c r="F206" s="2">
        <v>9087</v>
      </c>
      <c r="G206" s="2">
        <v>9953.5999999999985</v>
      </c>
      <c r="H206" s="2">
        <v>64081277</v>
      </c>
      <c r="I206" s="2">
        <v>0</v>
      </c>
      <c r="J206" s="2">
        <v>436890</v>
      </c>
      <c r="K206" s="2">
        <v>189519</v>
      </c>
      <c r="L206" s="2">
        <v>0</v>
      </c>
      <c r="M206" s="2">
        <v>0</v>
      </c>
      <c r="N206" s="2">
        <v>6664</v>
      </c>
      <c r="O206" s="2">
        <v>2160261</v>
      </c>
      <c r="P206" s="2">
        <v>1322557.5</v>
      </c>
      <c r="Q206" s="2">
        <v>129397</v>
      </c>
      <c r="R206" s="2">
        <v>27870</v>
      </c>
      <c r="S206" s="2">
        <v>0</v>
      </c>
      <c r="T206" s="2">
        <v>0</v>
      </c>
      <c r="U206" s="2">
        <v>0</v>
      </c>
      <c r="V206" s="2">
        <v>-15451</v>
      </c>
      <c r="W206" s="2">
        <v>9196828</v>
      </c>
      <c r="X206" s="2">
        <v>2322060</v>
      </c>
      <c r="Y206" s="2">
        <v>0</v>
      </c>
      <c r="Z206" s="2">
        <v>385556</v>
      </c>
      <c r="AA206" s="2">
        <v>4220326</v>
      </c>
      <c r="AB206" s="2">
        <v>82141694.5</v>
      </c>
      <c r="AC206" s="2">
        <v>0</v>
      </c>
      <c r="AD206" s="2">
        <v>610505</v>
      </c>
      <c r="AE206" s="2">
        <v>1322557.5</v>
      </c>
      <c r="AF206" s="2">
        <v>27870</v>
      </c>
      <c r="AG206" s="2">
        <v>8101524</v>
      </c>
      <c r="AH206" s="2">
        <v>837989</v>
      </c>
      <c r="AI206" s="2">
        <v>4220326</v>
      </c>
      <c r="AJ206" s="2">
        <v>14282782.5</v>
      </c>
    </row>
    <row r="207" spans="1:36" x14ac:dyDescent="0.25">
      <c r="A207" s="2">
        <v>720</v>
      </c>
      <c r="B207" s="2">
        <v>1</v>
      </c>
      <c r="C207" t="s">
        <v>208</v>
      </c>
      <c r="D207" s="2">
        <v>9270</v>
      </c>
      <c r="E207" s="2">
        <v>10165.000000000002</v>
      </c>
      <c r="F207" s="2">
        <v>8332</v>
      </c>
      <c r="G207" s="2">
        <v>9151.6</v>
      </c>
      <c r="H207" s="2">
        <v>58918001</v>
      </c>
      <c r="I207" s="2">
        <v>422664</v>
      </c>
      <c r="J207" s="2">
        <v>3067356</v>
      </c>
      <c r="K207" s="2">
        <v>719921</v>
      </c>
      <c r="L207" s="2">
        <v>0</v>
      </c>
      <c r="M207" s="2">
        <v>0</v>
      </c>
      <c r="N207" s="2">
        <v>59075.79189</v>
      </c>
      <c r="O207" s="2">
        <v>1968683</v>
      </c>
      <c r="P207" s="2">
        <v>1525495</v>
      </c>
      <c r="Q207" s="2">
        <v>118971</v>
      </c>
      <c r="R207" s="2">
        <v>172508</v>
      </c>
      <c r="S207" s="2">
        <v>0</v>
      </c>
      <c r="T207" s="2">
        <v>0</v>
      </c>
      <c r="U207" s="2">
        <v>0</v>
      </c>
      <c r="V207" s="2">
        <v>-15451</v>
      </c>
      <c r="W207" s="2">
        <v>2745480</v>
      </c>
      <c r="X207" s="2">
        <v>0</v>
      </c>
      <c r="Y207" s="2">
        <v>0</v>
      </c>
      <c r="Z207" s="2">
        <v>389671</v>
      </c>
      <c r="AA207" s="2">
        <v>3880278</v>
      </c>
      <c r="AB207" s="2">
        <v>73972652.791889995</v>
      </c>
      <c r="AC207" s="2">
        <v>0</v>
      </c>
      <c r="AD207" s="2">
        <v>598037</v>
      </c>
      <c r="AE207" s="2">
        <v>1438683</v>
      </c>
      <c r="AF207" s="2">
        <v>162691</v>
      </c>
      <c r="AG207" s="2">
        <v>1500584</v>
      </c>
      <c r="AH207" s="2">
        <v>0</v>
      </c>
      <c r="AI207" s="2">
        <v>3659462</v>
      </c>
      <c r="AJ207" s="2">
        <v>7359457</v>
      </c>
    </row>
    <row r="208" spans="1:36" x14ac:dyDescent="0.25">
      <c r="A208" s="2">
        <v>721</v>
      </c>
      <c r="B208" s="2">
        <v>1</v>
      </c>
      <c r="C208" t="s">
        <v>209</v>
      </c>
      <c r="D208" s="2">
        <v>3976</v>
      </c>
      <c r="E208" s="2">
        <v>4351.7999999999993</v>
      </c>
      <c r="F208" s="2">
        <v>4297</v>
      </c>
      <c r="G208" s="2">
        <v>4703.2000000000007</v>
      </c>
      <c r="H208" s="2">
        <v>30279202</v>
      </c>
      <c r="I208" s="2">
        <v>112574</v>
      </c>
      <c r="J208" s="2">
        <v>221608</v>
      </c>
      <c r="K208" s="2">
        <v>14286</v>
      </c>
      <c r="L208" s="2">
        <v>0</v>
      </c>
      <c r="M208" s="2">
        <v>0</v>
      </c>
      <c r="N208" s="2">
        <v>412201</v>
      </c>
      <c r="O208" s="2">
        <v>1020451</v>
      </c>
      <c r="P208" s="2">
        <v>723991.25</v>
      </c>
      <c r="Q208" s="2">
        <v>61142</v>
      </c>
      <c r="R208" s="2">
        <v>6773</v>
      </c>
      <c r="S208" s="2">
        <v>0</v>
      </c>
      <c r="T208" s="2">
        <v>0</v>
      </c>
      <c r="U208" s="2">
        <v>0</v>
      </c>
      <c r="V208" s="2">
        <v>-15451</v>
      </c>
      <c r="W208" s="2">
        <v>2571239</v>
      </c>
      <c r="X208" s="2">
        <v>0</v>
      </c>
      <c r="Y208" s="2">
        <v>0</v>
      </c>
      <c r="Z208" s="2">
        <v>176178</v>
      </c>
      <c r="AA208" s="2">
        <v>1994157</v>
      </c>
      <c r="AB208" s="2">
        <v>37578351.25</v>
      </c>
      <c r="AC208" s="2">
        <v>0</v>
      </c>
      <c r="AD208" s="2">
        <v>246066</v>
      </c>
      <c r="AE208" s="2">
        <v>640446</v>
      </c>
      <c r="AF208" s="2">
        <v>5991</v>
      </c>
      <c r="AG208" s="2">
        <v>1749743</v>
      </c>
      <c r="AH208" s="2">
        <v>0</v>
      </c>
      <c r="AI208" s="2">
        <v>1764041</v>
      </c>
      <c r="AJ208" s="2">
        <v>4406287</v>
      </c>
    </row>
    <row r="209" spans="1:36" x14ac:dyDescent="0.25">
      <c r="A209" s="2">
        <v>726</v>
      </c>
      <c r="B209" s="2">
        <v>1</v>
      </c>
      <c r="C209" t="s">
        <v>210</v>
      </c>
      <c r="D209" s="2">
        <v>2476</v>
      </c>
      <c r="E209" s="2">
        <v>2707.8</v>
      </c>
      <c r="F209" s="2">
        <v>2915</v>
      </c>
      <c r="G209" s="2">
        <v>3188.0000000000005</v>
      </c>
      <c r="H209" s="2">
        <v>20524344</v>
      </c>
      <c r="I209" s="2">
        <v>94153</v>
      </c>
      <c r="J209" s="2">
        <v>310800</v>
      </c>
      <c r="K209" s="2">
        <v>14385</v>
      </c>
      <c r="L209" s="2">
        <v>0</v>
      </c>
      <c r="M209" s="2">
        <v>0</v>
      </c>
      <c r="N209" s="2">
        <v>302666</v>
      </c>
      <c r="O209" s="2">
        <v>695877</v>
      </c>
      <c r="P209" s="2">
        <v>407165</v>
      </c>
      <c r="Q209" s="2">
        <v>41444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3135781</v>
      </c>
      <c r="X209" s="2">
        <v>0</v>
      </c>
      <c r="Y209" s="2">
        <v>0</v>
      </c>
      <c r="Z209" s="2">
        <v>108725</v>
      </c>
      <c r="AA209" s="2">
        <v>1351712</v>
      </c>
      <c r="AB209" s="2">
        <v>26987052</v>
      </c>
      <c r="AC209" s="2">
        <v>0</v>
      </c>
      <c r="AD209" s="2">
        <v>243818</v>
      </c>
      <c r="AE209" s="2">
        <v>407165</v>
      </c>
      <c r="AF209" s="2">
        <v>0</v>
      </c>
      <c r="AG209" s="2">
        <v>2843701</v>
      </c>
      <c r="AH209" s="2">
        <v>0</v>
      </c>
      <c r="AI209" s="2">
        <v>1351712</v>
      </c>
      <c r="AJ209" s="2">
        <v>4846396</v>
      </c>
    </row>
    <row r="210" spans="1:36" x14ac:dyDescent="0.25">
      <c r="A210" s="2">
        <v>727</v>
      </c>
      <c r="B210" s="2">
        <v>1</v>
      </c>
      <c r="C210" t="s">
        <v>211</v>
      </c>
      <c r="D210" s="2">
        <v>3786</v>
      </c>
      <c r="E210" s="2">
        <v>4146.2</v>
      </c>
      <c r="F210" s="2">
        <v>3004</v>
      </c>
      <c r="G210" s="2">
        <v>3289</v>
      </c>
      <c r="H210" s="2">
        <v>21174582</v>
      </c>
      <c r="I210" s="2">
        <v>158627</v>
      </c>
      <c r="J210" s="2">
        <v>476139</v>
      </c>
      <c r="K210" s="2">
        <v>29347</v>
      </c>
      <c r="L210" s="2">
        <v>0</v>
      </c>
      <c r="M210" s="2">
        <v>0</v>
      </c>
      <c r="N210" s="2">
        <v>153543</v>
      </c>
      <c r="O210" s="2">
        <v>716669</v>
      </c>
      <c r="P210" s="2">
        <v>445985</v>
      </c>
      <c r="Q210" s="2">
        <v>42757</v>
      </c>
      <c r="R210" s="2">
        <v>28022</v>
      </c>
      <c r="S210" s="2">
        <v>0</v>
      </c>
      <c r="T210" s="2">
        <v>0</v>
      </c>
      <c r="U210" s="2">
        <v>0</v>
      </c>
      <c r="V210" s="2">
        <v>0</v>
      </c>
      <c r="W210" s="2">
        <v>2761675</v>
      </c>
      <c r="X210" s="2">
        <v>794560</v>
      </c>
      <c r="Y210" s="2">
        <v>3606</v>
      </c>
      <c r="Z210" s="2">
        <v>133173</v>
      </c>
      <c r="AA210" s="2">
        <v>1394536</v>
      </c>
      <c r="AB210" s="2">
        <v>27518661</v>
      </c>
      <c r="AC210" s="2">
        <v>0</v>
      </c>
      <c r="AD210" s="2">
        <v>153132</v>
      </c>
      <c r="AE210" s="2">
        <v>300135</v>
      </c>
      <c r="AF210" s="2">
        <v>18858</v>
      </c>
      <c r="AG210" s="2">
        <v>1665028</v>
      </c>
      <c r="AH210" s="2">
        <v>230129</v>
      </c>
      <c r="AI210" s="2">
        <v>938481</v>
      </c>
      <c r="AJ210" s="2">
        <v>3075634</v>
      </c>
    </row>
    <row r="211" spans="1:36" x14ac:dyDescent="0.25">
      <c r="A211" s="2">
        <v>728</v>
      </c>
      <c r="B211" s="2">
        <v>1</v>
      </c>
      <c r="C211" t="s">
        <v>212</v>
      </c>
      <c r="D211" s="2">
        <v>14775</v>
      </c>
      <c r="E211" s="2">
        <v>16143.2</v>
      </c>
      <c r="F211" s="2">
        <v>13417</v>
      </c>
      <c r="G211" s="2">
        <v>14626.4</v>
      </c>
      <c r="H211" s="2">
        <v>94164763</v>
      </c>
      <c r="I211" s="2">
        <v>418571</v>
      </c>
      <c r="J211" s="2">
        <v>1206976</v>
      </c>
      <c r="K211" s="2">
        <v>180862</v>
      </c>
      <c r="L211" s="2">
        <v>0</v>
      </c>
      <c r="M211" s="2">
        <v>0</v>
      </c>
      <c r="N211" s="2">
        <v>451610</v>
      </c>
      <c r="O211" s="2">
        <v>3178905</v>
      </c>
      <c r="P211" s="2">
        <v>2047553.75</v>
      </c>
      <c r="Q211" s="2">
        <v>190143</v>
      </c>
      <c r="R211" s="2">
        <v>82054</v>
      </c>
      <c r="S211" s="2">
        <v>0</v>
      </c>
      <c r="T211" s="2">
        <v>0</v>
      </c>
      <c r="U211" s="2">
        <v>224407</v>
      </c>
      <c r="V211" s="2">
        <v>0</v>
      </c>
      <c r="W211" s="2">
        <v>11220204</v>
      </c>
      <c r="X211" s="2">
        <v>0</v>
      </c>
      <c r="Y211" s="2">
        <v>0</v>
      </c>
      <c r="Z211" s="2">
        <v>519097</v>
      </c>
      <c r="AA211" s="2">
        <v>6201594</v>
      </c>
      <c r="AB211" s="2">
        <v>120086739.75</v>
      </c>
      <c r="AC211" s="2">
        <v>0</v>
      </c>
      <c r="AD211" s="2">
        <v>817323</v>
      </c>
      <c r="AE211" s="2">
        <v>1776254</v>
      </c>
      <c r="AF211" s="2">
        <v>71182</v>
      </c>
      <c r="AG211" s="2">
        <v>8146861</v>
      </c>
      <c r="AH211" s="2">
        <v>0</v>
      </c>
      <c r="AI211" s="2">
        <v>5379885</v>
      </c>
      <c r="AJ211" s="2">
        <v>16191505</v>
      </c>
    </row>
    <row r="212" spans="1:36" x14ac:dyDescent="0.25">
      <c r="A212" s="2">
        <v>738</v>
      </c>
      <c r="B212" s="2">
        <v>1</v>
      </c>
      <c r="C212" t="s">
        <v>213</v>
      </c>
      <c r="D212" s="2">
        <v>695</v>
      </c>
      <c r="E212" s="2">
        <v>758.60000000000014</v>
      </c>
      <c r="F212" s="2">
        <v>1050</v>
      </c>
      <c r="G212" s="2">
        <v>1149.3999999999999</v>
      </c>
      <c r="H212" s="2">
        <v>7399837</v>
      </c>
      <c r="I212" s="2">
        <v>0</v>
      </c>
      <c r="J212" s="2">
        <v>154700</v>
      </c>
      <c r="K212" s="2">
        <v>0</v>
      </c>
      <c r="L212" s="2">
        <v>0</v>
      </c>
      <c r="M212" s="2">
        <v>0</v>
      </c>
      <c r="N212" s="2">
        <v>196766</v>
      </c>
      <c r="O212" s="2">
        <v>259937</v>
      </c>
      <c r="P212" s="2">
        <v>179147.5</v>
      </c>
      <c r="Q212" s="2">
        <v>14942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574700</v>
      </c>
      <c r="X212" s="2">
        <v>0</v>
      </c>
      <c r="Y212" s="2">
        <v>0</v>
      </c>
      <c r="Z212" s="2">
        <v>19045</v>
      </c>
      <c r="AA212" s="2">
        <v>487346</v>
      </c>
      <c r="AB212" s="2">
        <v>9286420.5</v>
      </c>
      <c r="AC212" s="2">
        <v>0</v>
      </c>
      <c r="AD212" s="2">
        <v>47680</v>
      </c>
      <c r="AE212" s="2">
        <v>152436</v>
      </c>
      <c r="AF212" s="2">
        <v>0</v>
      </c>
      <c r="AG212" s="2">
        <v>365646</v>
      </c>
      <c r="AH212" s="2">
        <v>0</v>
      </c>
      <c r="AI212" s="2">
        <v>414680</v>
      </c>
      <c r="AJ212" s="2">
        <v>980442</v>
      </c>
    </row>
    <row r="213" spans="1:36" x14ac:dyDescent="0.25">
      <c r="A213" s="2">
        <v>739</v>
      </c>
      <c r="B213" s="2">
        <v>1</v>
      </c>
      <c r="C213" t="s">
        <v>214</v>
      </c>
      <c r="D213" s="2">
        <v>746</v>
      </c>
      <c r="E213" s="2">
        <v>820.39999999999986</v>
      </c>
      <c r="F213" s="2">
        <v>734</v>
      </c>
      <c r="G213" s="2">
        <v>807.99999999999989</v>
      </c>
      <c r="H213" s="2">
        <v>5201904</v>
      </c>
      <c r="I213" s="2">
        <v>0</v>
      </c>
      <c r="J213" s="2">
        <v>99102</v>
      </c>
      <c r="K213" s="2">
        <v>0</v>
      </c>
      <c r="L213" s="2">
        <v>69596</v>
      </c>
      <c r="M213" s="2">
        <v>0</v>
      </c>
      <c r="N213" s="2">
        <v>157137.533291</v>
      </c>
      <c r="O213" s="2">
        <v>183231</v>
      </c>
      <c r="P213" s="2">
        <v>110726.25</v>
      </c>
      <c r="Q213" s="2">
        <v>10504</v>
      </c>
      <c r="R213" s="2">
        <v>8767</v>
      </c>
      <c r="S213" s="2">
        <v>0</v>
      </c>
      <c r="T213" s="2">
        <v>0</v>
      </c>
      <c r="U213" s="2">
        <v>0</v>
      </c>
      <c r="V213" s="2">
        <v>0</v>
      </c>
      <c r="W213" s="2">
        <v>656597</v>
      </c>
      <c r="X213" s="2">
        <v>125957</v>
      </c>
      <c r="Y213" s="2">
        <v>20554</v>
      </c>
      <c r="Z213" s="2">
        <v>14892</v>
      </c>
      <c r="AA213" s="2">
        <v>342592</v>
      </c>
      <c r="AB213" s="2">
        <v>6875602.7832909999</v>
      </c>
      <c r="AC213" s="2">
        <v>0</v>
      </c>
      <c r="AD213" s="2">
        <v>59511</v>
      </c>
      <c r="AE213" s="2">
        <v>91769</v>
      </c>
      <c r="AF213" s="2">
        <v>7266</v>
      </c>
      <c r="AG213" s="2">
        <v>466995</v>
      </c>
      <c r="AH213" s="2">
        <v>0</v>
      </c>
      <c r="AI213" s="2">
        <v>283939</v>
      </c>
      <c r="AJ213" s="2">
        <v>909480</v>
      </c>
    </row>
    <row r="214" spans="1:36" x14ac:dyDescent="0.25">
      <c r="A214" s="2">
        <v>740</v>
      </c>
      <c r="B214" s="2">
        <v>1</v>
      </c>
      <c r="C214" t="s">
        <v>215</v>
      </c>
      <c r="D214" s="2">
        <v>1450</v>
      </c>
      <c r="E214" s="2">
        <v>1619.2</v>
      </c>
      <c r="F214" s="2">
        <v>1312</v>
      </c>
      <c r="G214" s="2">
        <v>1462.4</v>
      </c>
      <c r="H214" s="2">
        <v>9414931</v>
      </c>
      <c r="I214" s="2">
        <v>24562</v>
      </c>
      <c r="J214" s="2">
        <v>704914</v>
      </c>
      <c r="K214" s="2">
        <v>200340</v>
      </c>
      <c r="L214" s="2">
        <v>0</v>
      </c>
      <c r="M214" s="2">
        <v>0</v>
      </c>
      <c r="N214" s="2">
        <v>305301.58287719998</v>
      </c>
      <c r="O214" s="2">
        <v>330913</v>
      </c>
      <c r="P214" s="2">
        <v>227931.25</v>
      </c>
      <c r="Q214" s="2">
        <v>19011</v>
      </c>
      <c r="R214" s="2">
        <v>0</v>
      </c>
      <c r="S214" s="2">
        <v>0</v>
      </c>
      <c r="T214" s="2">
        <v>0</v>
      </c>
      <c r="U214" s="2">
        <v>0</v>
      </c>
      <c r="V214" s="2">
        <v>-7726</v>
      </c>
      <c r="W214" s="2">
        <v>731200</v>
      </c>
      <c r="X214" s="2">
        <v>0</v>
      </c>
      <c r="Y214" s="2">
        <v>42551</v>
      </c>
      <c r="Z214" s="2">
        <v>26489</v>
      </c>
      <c r="AA214" s="2">
        <v>620058</v>
      </c>
      <c r="AB214" s="2">
        <v>12640475.8328772</v>
      </c>
      <c r="AC214" s="2">
        <v>0</v>
      </c>
      <c r="AD214" s="2">
        <v>98742</v>
      </c>
      <c r="AE214" s="2">
        <v>157182</v>
      </c>
      <c r="AF214" s="2">
        <v>0</v>
      </c>
      <c r="AG214" s="2">
        <v>377032</v>
      </c>
      <c r="AH214" s="2">
        <v>0</v>
      </c>
      <c r="AI214" s="2">
        <v>427593</v>
      </c>
      <c r="AJ214" s="2">
        <v>1060549</v>
      </c>
    </row>
    <row r="215" spans="1:36" x14ac:dyDescent="0.25">
      <c r="A215" s="2">
        <v>741</v>
      </c>
      <c r="B215" s="2">
        <v>1</v>
      </c>
      <c r="C215" t="s">
        <v>216</v>
      </c>
      <c r="D215" s="2">
        <v>916</v>
      </c>
      <c r="E215" s="2">
        <v>1006.8000000000001</v>
      </c>
      <c r="F215" s="2">
        <v>920</v>
      </c>
      <c r="G215" s="2">
        <v>1011.2</v>
      </c>
      <c r="H215" s="2">
        <v>6510106</v>
      </c>
      <c r="I215" s="2">
        <v>16374</v>
      </c>
      <c r="J215" s="2">
        <v>274463</v>
      </c>
      <c r="K215" s="2">
        <v>15049</v>
      </c>
      <c r="L215" s="2">
        <v>0</v>
      </c>
      <c r="M215" s="2">
        <v>0</v>
      </c>
      <c r="N215" s="2">
        <v>177459.96455900001</v>
      </c>
      <c r="O215" s="2">
        <v>232519</v>
      </c>
      <c r="P215" s="2">
        <v>167066.25</v>
      </c>
      <c r="Q215" s="2">
        <v>13146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343050</v>
      </c>
      <c r="X215" s="2">
        <v>154206</v>
      </c>
      <c r="Y215" s="2">
        <v>6491</v>
      </c>
      <c r="Z215" s="2">
        <v>22043</v>
      </c>
      <c r="AA215" s="2">
        <v>428749</v>
      </c>
      <c r="AB215" s="2">
        <v>8206516.214559</v>
      </c>
      <c r="AC215" s="2">
        <v>0</v>
      </c>
      <c r="AD215" s="2">
        <v>88872</v>
      </c>
      <c r="AE215" s="2">
        <v>146450</v>
      </c>
      <c r="AF215" s="2">
        <v>0</v>
      </c>
      <c r="AG215" s="2">
        <v>188908</v>
      </c>
      <c r="AH215" s="2">
        <v>0</v>
      </c>
      <c r="AI215" s="2">
        <v>375841</v>
      </c>
      <c r="AJ215" s="2">
        <v>800071</v>
      </c>
    </row>
    <row r="216" spans="1:36" x14ac:dyDescent="0.25">
      <c r="A216" s="2">
        <v>742</v>
      </c>
      <c r="B216" s="2">
        <v>1</v>
      </c>
      <c r="C216" t="s">
        <v>217</v>
      </c>
      <c r="D216" s="2">
        <v>12938.4</v>
      </c>
      <c r="E216" s="2">
        <v>14110.4</v>
      </c>
      <c r="F216" s="2">
        <v>10145.4</v>
      </c>
      <c r="G216" s="2">
        <v>11138.399999999998</v>
      </c>
      <c r="H216" s="2">
        <v>71709019</v>
      </c>
      <c r="I216" s="2">
        <v>1534077</v>
      </c>
      <c r="J216" s="2">
        <v>15246749</v>
      </c>
      <c r="K216" s="2">
        <v>2136006</v>
      </c>
      <c r="L216" s="2">
        <v>0</v>
      </c>
      <c r="M216" s="2">
        <v>0</v>
      </c>
      <c r="N216" s="2">
        <v>762339.43536419992</v>
      </c>
      <c r="O216" s="2">
        <v>2579465</v>
      </c>
      <c r="P216" s="2">
        <v>1865682.5</v>
      </c>
      <c r="Q216" s="2">
        <v>144799</v>
      </c>
      <c r="R216" s="2">
        <v>0</v>
      </c>
      <c r="S216" s="2">
        <v>0</v>
      </c>
      <c r="T216" s="2">
        <v>0</v>
      </c>
      <c r="U216" s="2">
        <v>219160</v>
      </c>
      <c r="V216" s="2">
        <v>0</v>
      </c>
      <c r="W216" s="2">
        <v>3341520</v>
      </c>
      <c r="X216" s="2">
        <v>0</v>
      </c>
      <c r="Y216" s="2">
        <v>0</v>
      </c>
      <c r="Z216" s="2">
        <v>271404</v>
      </c>
      <c r="AA216" s="2">
        <v>4722682</v>
      </c>
      <c r="AB216" s="2">
        <v>104532902.9353642</v>
      </c>
      <c r="AC216" s="2">
        <v>0</v>
      </c>
      <c r="AD216" s="2">
        <v>877107</v>
      </c>
      <c r="AE216" s="2">
        <v>1684333</v>
      </c>
      <c r="AF216" s="2">
        <v>0</v>
      </c>
      <c r="AG216" s="2">
        <v>1748323</v>
      </c>
      <c r="AH216" s="2">
        <v>0</v>
      </c>
      <c r="AI216" s="2">
        <v>4263624</v>
      </c>
      <c r="AJ216" s="2">
        <v>8573387</v>
      </c>
    </row>
    <row r="217" spans="1:36" x14ac:dyDescent="0.25">
      <c r="A217" s="2">
        <v>743</v>
      </c>
      <c r="B217" s="2">
        <v>1</v>
      </c>
      <c r="C217" t="s">
        <v>218</v>
      </c>
      <c r="D217" s="2">
        <v>1059</v>
      </c>
      <c r="E217" s="2">
        <v>1158</v>
      </c>
      <c r="F217" s="2">
        <v>1063</v>
      </c>
      <c r="G217" s="2">
        <v>1162.8</v>
      </c>
      <c r="H217" s="2">
        <v>7486106</v>
      </c>
      <c r="I217" s="2">
        <v>0</v>
      </c>
      <c r="J217" s="2">
        <v>485825</v>
      </c>
      <c r="K217" s="2">
        <v>14920</v>
      </c>
      <c r="L217" s="2">
        <v>0</v>
      </c>
      <c r="M217" s="2">
        <v>0</v>
      </c>
      <c r="N217" s="2">
        <v>202867</v>
      </c>
      <c r="O217" s="2">
        <v>265895</v>
      </c>
      <c r="P217" s="2">
        <v>147160</v>
      </c>
      <c r="Q217" s="2">
        <v>15116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1166963</v>
      </c>
      <c r="X217" s="2">
        <v>285480</v>
      </c>
      <c r="Y217" s="2">
        <v>10818</v>
      </c>
      <c r="Z217" s="2">
        <v>23542</v>
      </c>
      <c r="AA217" s="2">
        <v>493027</v>
      </c>
      <c r="AB217" s="2">
        <v>10312239</v>
      </c>
      <c r="AC217" s="2">
        <v>0</v>
      </c>
      <c r="AD217" s="2">
        <v>108000</v>
      </c>
      <c r="AE217" s="2">
        <v>145086</v>
      </c>
      <c r="AF217" s="2">
        <v>0</v>
      </c>
      <c r="AG217" s="2">
        <v>1009906</v>
      </c>
      <c r="AH217" s="2">
        <v>103024</v>
      </c>
      <c r="AI217" s="2">
        <v>486080</v>
      </c>
      <c r="AJ217" s="2">
        <v>1749072</v>
      </c>
    </row>
    <row r="218" spans="1:36" x14ac:dyDescent="0.25">
      <c r="A218" s="2">
        <v>745</v>
      </c>
      <c r="B218" s="2">
        <v>1</v>
      </c>
      <c r="C218" t="s">
        <v>219</v>
      </c>
      <c r="D218" s="2">
        <v>1699</v>
      </c>
      <c r="E218" s="2">
        <v>1854.1999999999998</v>
      </c>
      <c r="F218" s="2">
        <v>1770</v>
      </c>
      <c r="G218" s="2">
        <v>1931.2</v>
      </c>
      <c r="H218" s="2">
        <v>12433066</v>
      </c>
      <c r="I218" s="2">
        <v>52193</v>
      </c>
      <c r="J218" s="2">
        <v>185943</v>
      </c>
      <c r="K218" s="2">
        <v>14582</v>
      </c>
      <c r="L218" s="2">
        <v>0</v>
      </c>
      <c r="M218" s="2">
        <v>0</v>
      </c>
      <c r="N218" s="2">
        <v>253709</v>
      </c>
      <c r="O218" s="2">
        <v>412575</v>
      </c>
      <c r="P218" s="2">
        <v>322967.5</v>
      </c>
      <c r="Q218" s="2">
        <v>25106</v>
      </c>
      <c r="R218" s="2">
        <v>8748</v>
      </c>
      <c r="S218" s="2">
        <v>0</v>
      </c>
      <c r="T218" s="2">
        <v>0</v>
      </c>
      <c r="U218" s="2">
        <v>0</v>
      </c>
      <c r="V218" s="2">
        <v>0</v>
      </c>
      <c r="W218" s="2">
        <v>579360</v>
      </c>
      <c r="X218" s="2">
        <v>459680</v>
      </c>
      <c r="Y218" s="2">
        <v>0</v>
      </c>
      <c r="Z218" s="2">
        <v>43570</v>
      </c>
      <c r="AA218" s="2">
        <v>818829</v>
      </c>
      <c r="AB218" s="2">
        <v>15150648.5</v>
      </c>
      <c r="AC218" s="2">
        <v>0</v>
      </c>
      <c r="AD218" s="2">
        <v>92907</v>
      </c>
      <c r="AE218" s="2">
        <v>246781</v>
      </c>
      <c r="AF218" s="2">
        <v>6684</v>
      </c>
      <c r="AG218" s="2">
        <v>256560</v>
      </c>
      <c r="AH218" s="2">
        <v>140313</v>
      </c>
      <c r="AI218" s="2">
        <v>625670</v>
      </c>
      <c r="AJ218" s="2">
        <v>1228602</v>
      </c>
    </row>
    <row r="219" spans="1:36" x14ac:dyDescent="0.25">
      <c r="A219" s="2">
        <v>748</v>
      </c>
      <c r="B219" s="2">
        <v>1</v>
      </c>
      <c r="C219" t="s">
        <v>220</v>
      </c>
      <c r="D219" s="2">
        <v>3990</v>
      </c>
      <c r="E219" s="2">
        <v>4388.3999999999996</v>
      </c>
      <c r="F219" s="2">
        <v>3944</v>
      </c>
      <c r="G219" s="2">
        <v>4333.6000000000004</v>
      </c>
      <c r="H219" s="2">
        <v>27899717</v>
      </c>
      <c r="I219" s="2">
        <v>0</v>
      </c>
      <c r="J219" s="2">
        <v>196581</v>
      </c>
      <c r="K219" s="2">
        <v>26816</v>
      </c>
      <c r="L219" s="2">
        <v>0</v>
      </c>
      <c r="M219" s="2">
        <v>0</v>
      </c>
      <c r="N219" s="2">
        <v>137126</v>
      </c>
      <c r="O219" s="2">
        <v>953544</v>
      </c>
      <c r="P219" s="2">
        <v>719616.25</v>
      </c>
      <c r="Q219" s="2">
        <v>56337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1407683</v>
      </c>
      <c r="X219" s="2">
        <v>0</v>
      </c>
      <c r="Y219" s="2">
        <v>0</v>
      </c>
      <c r="Z219" s="2">
        <v>147783</v>
      </c>
      <c r="AA219" s="2">
        <v>1837446</v>
      </c>
      <c r="AB219" s="2">
        <v>33382649.25</v>
      </c>
      <c r="AC219" s="2">
        <v>0</v>
      </c>
      <c r="AD219" s="2">
        <v>168887</v>
      </c>
      <c r="AE219" s="2">
        <v>483164</v>
      </c>
      <c r="AF219" s="2">
        <v>0</v>
      </c>
      <c r="AG219" s="2">
        <v>578131</v>
      </c>
      <c r="AH219" s="2">
        <v>0</v>
      </c>
      <c r="AI219" s="2">
        <v>1233696</v>
      </c>
      <c r="AJ219" s="2">
        <v>2463878</v>
      </c>
    </row>
    <row r="220" spans="1:36" x14ac:dyDescent="0.25">
      <c r="A220" s="2">
        <v>750</v>
      </c>
      <c r="B220" s="2">
        <v>1</v>
      </c>
      <c r="C220" t="s">
        <v>221</v>
      </c>
      <c r="D220" s="2">
        <v>1818</v>
      </c>
      <c r="E220" s="2">
        <v>2020.1999999999998</v>
      </c>
      <c r="F220" s="2">
        <v>2089</v>
      </c>
      <c r="G220" s="2">
        <v>2330.0000000000005</v>
      </c>
      <c r="H220" s="2">
        <v>15000540</v>
      </c>
      <c r="I220" s="2">
        <v>0</v>
      </c>
      <c r="J220" s="2">
        <v>401000</v>
      </c>
      <c r="K220" s="2">
        <v>62993</v>
      </c>
      <c r="L220" s="2">
        <v>0</v>
      </c>
      <c r="M220" s="2">
        <v>0</v>
      </c>
      <c r="N220" s="2">
        <v>339294.49611300003</v>
      </c>
      <c r="O220" s="2">
        <v>526683</v>
      </c>
      <c r="P220" s="2">
        <v>389493.75</v>
      </c>
      <c r="Q220" s="2">
        <v>30290</v>
      </c>
      <c r="R220" s="2">
        <v>13421</v>
      </c>
      <c r="S220" s="2">
        <v>0</v>
      </c>
      <c r="T220" s="2">
        <v>0</v>
      </c>
      <c r="U220" s="2">
        <v>0</v>
      </c>
      <c r="V220" s="2">
        <v>0</v>
      </c>
      <c r="W220" s="2">
        <v>699000</v>
      </c>
      <c r="X220" s="2">
        <v>555100</v>
      </c>
      <c r="Y220" s="2">
        <v>21636</v>
      </c>
      <c r="Z220" s="2">
        <v>45022</v>
      </c>
      <c r="AA220" s="2">
        <v>987920</v>
      </c>
      <c r="AB220" s="2">
        <v>18517293.246113002</v>
      </c>
      <c r="AC220" s="2">
        <v>0</v>
      </c>
      <c r="AD220" s="2">
        <v>153206</v>
      </c>
      <c r="AE220" s="2">
        <v>389493.75</v>
      </c>
      <c r="AF220" s="2">
        <v>13421</v>
      </c>
      <c r="AG220" s="2">
        <v>440346</v>
      </c>
      <c r="AH220" s="2">
        <v>200325</v>
      </c>
      <c r="AI220" s="2">
        <v>987920</v>
      </c>
      <c r="AJ220" s="2">
        <v>1984386.75</v>
      </c>
    </row>
    <row r="221" spans="1:36" x14ac:dyDescent="0.25">
      <c r="A221" s="2">
        <v>756</v>
      </c>
      <c r="B221" s="2">
        <v>1</v>
      </c>
      <c r="C221" t="s">
        <v>222</v>
      </c>
      <c r="D221" s="2">
        <v>749</v>
      </c>
      <c r="E221" s="2">
        <v>817.2</v>
      </c>
      <c r="F221" s="2">
        <v>756</v>
      </c>
      <c r="G221" s="2">
        <v>823.2</v>
      </c>
      <c r="H221" s="2">
        <v>5299762</v>
      </c>
      <c r="I221" s="2">
        <v>0</v>
      </c>
      <c r="J221" s="2">
        <v>166794</v>
      </c>
      <c r="K221" s="2">
        <v>15250</v>
      </c>
      <c r="L221" s="2">
        <v>63814</v>
      </c>
      <c r="M221" s="2">
        <v>0</v>
      </c>
      <c r="N221" s="2">
        <v>160577</v>
      </c>
      <c r="O221" s="2">
        <v>191353</v>
      </c>
      <c r="P221" s="2">
        <v>123706.25</v>
      </c>
      <c r="Q221" s="2">
        <v>10702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490627</v>
      </c>
      <c r="X221" s="2">
        <v>0</v>
      </c>
      <c r="Y221" s="2">
        <v>0</v>
      </c>
      <c r="Z221" s="2">
        <v>17115</v>
      </c>
      <c r="AA221" s="2">
        <v>349037</v>
      </c>
      <c r="AB221" s="2">
        <v>6888737.25</v>
      </c>
      <c r="AC221" s="2">
        <v>0</v>
      </c>
      <c r="AD221" s="2">
        <v>69300</v>
      </c>
      <c r="AE221" s="2">
        <v>71001</v>
      </c>
      <c r="AF221" s="2">
        <v>0</v>
      </c>
      <c r="AG221" s="2">
        <v>221999</v>
      </c>
      <c r="AH221" s="2">
        <v>0</v>
      </c>
      <c r="AI221" s="2">
        <v>200330</v>
      </c>
      <c r="AJ221" s="2">
        <v>562630</v>
      </c>
    </row>
    <row r="222" spans="1:36" x14ac:dyDescent="0.25">
      <c r="A222" s="2">
        <v>761</v>
      </c>
      <c r="B222" s="2">
        <v>1</v>
      </c>
      <c r="C222" t="s">
        <v>223</v>
      </c>
      <c r="D222" s="2">
        <v>5065.5999999999995</v>
      </c>
      <c r="E222" s="2">
        <v>5544.7999999999993</v>
      </c>
      <c r="F222" s="2">
        <v>4891.6000000000004</v>
      </c>
      <c r="G222" s="2">
        <v>5348.5999999999995</v>
      </c>
      <c r="H222" s="2">
        <v>34434287</v>
      </c>
      <c r="I222" s="2">
        <v>157604</v>
      </c>
      <c r="J222" s="2">
        <v>3331909</v>
      </c>
      <c r="K222" s="2">
        <v>278179</v>
      </c>
      <c r="L222" s="2">
        <v>0</v>
      </c>
      <c r="M222" s="2">
        <v>0</v>
      </c>
      <c r="N222" s="2">
        <v>510363</v>
      </c>
      <c r="O222" s="2">
        <v>1229250</v>
      </c>
      <c r="P222" s="2">
        <v>740675</v>
      </c>
      <c r="Q222" s="2">
        <v>69532</v>
      </c>
      <c r="R222" s="2">
        <v>190410</v>
      </c>
      <c r="S222" s="2">
        <v>0</v>
      </c>
      <c r="T222" s="2">
        <v>0</v>
      </c>
      <c r="U222" s="2">
        <v>22303</v>
      </c>
      <c r="V222" s="2">
        <v>-86784</v>
      </c>
      <c r="W222" s="2">
        <v>4081410</v>
      </c>
      <c r="X222" s="2">
        <v>0</v>
      </c>
      <c r="Y222" s="2">
        <v>180</v>
      </c>
      <c r="Z222" s="2">
        <v>114736</v>
      </c>
      <c r="AA222" s="2">
        <v>2267806</v>
      </c>
      <c r="AB222" s="2">
        <v>47341860</v>
      </c>
      <c r="AC222" s="2">
        <v>0</v>
      </c>
      <c r="AD222" s="2">
        <v>312543</v>
      </c>
      <c r="AE222" s="2">
        <v>561234</v>
      </c>
      <c r="AF222" s="2">
        <v>144280</v>
      </c>
      <c r="AG222" s="2">
        <v>2585403</v>
      </c>
      <c r="AH222" s="2">
        <v>0</v>
      </c>
      <c r="AI222" s="2">
        <v>1718392</v>
      </c>
      <c r="AJ222" s="2">
        <v>5321852</v>
      </c>
    </row>
    <row r="223" spans="1:36" x14ac:dyDescent="0.25">
      <c r="A223" s="2">
        <v>763</v>
      </c>
      <c r="B223" s="2">
        <v>1</v>
      </c>
      <c r="C223" t="s">
        <v>224</v>
      </c>
      <c r="D223" s="2">
        <v>572</v>
      </c>
      <c r="E223" s="2">
        <v>629</v>
      </c>
      <c r="F223" s="2">
        <v>906</v>
      </c>
      <c r="G223" s="2">
        <v>992</v>
      </c>
      <c r="H223" s="2">
        <v>6386496</v>
      </c>
      <c r="I223" s="2">
        <v>0</v>
      </c>
      <c r="J223" s="2">
        <v>354193</v>
      </c>
      <c r="K223" s="2">
        <v>23314</v>
      </c>
      <c r="L223" s="2">
        <v>0</v>
      </c>
      <c r="M223" s="2">
        <v>0</v>
      </c>
      <c r="N223" s="2">
        <v>151724</v>
      </c>
      <c r="O223" s="2">
        <v>203796</v>
      </c>
      <c r="P223" s="2">
        <v>165177.5</v>
      </c>
      <c r="Q223" s="2">
        <v>12896</v>
      </c>
      <c r="R223" s="2">
        <v>16884</v>
      </c>
      <c r="S223" s="2">
        <v>0</v>
      </c>
      <c r="T223" s="2">
        <v>0</v>
      </c>
      <c r="U223" s="2">
        <v>0</v>
      </c>
      <c r="V223" s="2">
        <v>0</v>
      </c>
      <c r="W223" s="2">
        <v>297600</v>
      </c>
      <c r="X223" s="2">
        <v>0</v>
      </c>
      <c r="Y223" s="2">
        <v>0</v>
      </c>
      <c r="Z223" s="2">
        <v>31793</v>
      </c>
      <c r="AA223" s="2">
        <v>420608</v>
      </c>
      <c r="AB223" s="2">
        <v>8064481.5</v>
      </c>
      <c r="AC223" s="2">
        <v>0</v>
      </c>
      <c r="AD223" s="2">
        <v>40842</v>
      </c>
      <c r="AE223" s="2">
        <v>118580</v>
      </c>
      <c r="AF223" s="2">
        <v>12121</v>
      </c>
      <c r="AG223" s="2">
        <v>123817</v>
      </c>
      <c r="AH223" s="2">
        <v>0</v>
      </c>
      <c r="AI223" s="2">
        <v>301951</v>
      </c>
      <c r="AJ223" s="2">
        <v>597311</v>
      </c>
    </row>
    <row r="224" spans="1:36" x14ac:dyDescent="0.25">
      <c r="A224" s="2">
        <v>768</v>
      </c>
      <c r="B224" s="2">
        <v>1</v>
      </c>
      <c r="C224" t="s">
        <v>225</v>
      </c>
      <c r="D224" s="2">
        <v>278</v>
      </c>
      <c r="E224" s="2">
        <v>302.40000000000003</v>
      </c>
      <c r="F224" s="2">
        <v>376</v>
      </c>
      <c r="G224" s="2">
        <v>409.2000000000001</v>
      </c>
      <c r="H224" s="2">
        <v>2634430</v>
      </c>
      <c r="I224" s="2">
        <v>0</v>
      </c>
      <c r="J224" s="2">
        <v>91600</v>
      </c>
      <c r="K224" s="2">
        <v>16430</v>
      </c>
      <c r="L224" s="2">
        <v>127720</v>
      </c>
      <c r="M224" s="2">
        <v>0</v>
      </c>
      <c r="N224" s="2">
        <v>96621</v>
      </c>
      <c r="O224" s="2">
        <v>92697</v>
      </c>
      <c r="P224" s="2">
        <v>58555</v>
      </c>
      <c r="Q224" s="2">
        <v>5320</v>
      </c>
      <c r="R224" s="2">
        <v>4202</v>
      </c>
      <c r="S224" s="2">
        <v>0</v>
      </c>
      <c r="T224" s="2">
        <v>0</v>
      </c>
      <c r="U224" s="2">
        <v>0</v>
      </c>
      <c r="V224" s="2">
        <v>0</v>
      </c>
      <c r="W224" s="2">
        <v>290168</v>
      </c>
      <c r="X224" s="2">
        <v>0</v>
      </c>
      <c r="Y224" s="2">
        <v>0</v>
      </c>
      <c r="Z224" s="2">
        <v>6971</v>
      </c>
      <c r="AA224" s="2">
        <v>173501</v>
      </c>
      <c r="AB224" s="2">
        <v>3598215</v>
      </c>
      <c r="AC224" s="2">
        <v>0</v>
      </c>
      <c r="AD224" s="2">
        <v>31413</v>
      </c>
      <c r="AE224" s="2">
        <v>22697</v>
      </c>
      <c r="AF224" s="2">
        <v>1629</v>
      </c>
      <c r="AG224" s="2">
        <v>92467</v>
      </c>
      <c r="AH224" s="2">
        <v>0</v>
      </c>
      <c r="AI224" s="2">
        <v>67252</v>
      </c>
      <c r="AJ224" s="2">
        <v>215458</v>
      </c>
    </row>
    <row r="225" spans="1:36" x14ac:dyDescent="0.25">
      <c r="A225" s="2">
        <v>771</v>
      </c>
      <c r="B225" s="2">
        <v>1</v>
      </c>
      <c r="C225" t="s">
        <v>226</v>
      </c>
      <c r="D225" s="2">
        <v>188</v>
      </c>
      <c r="E225" s="2">
        <v>206.79999999999995</v>
      </c>
      <c r="F225" s="2">
        <v>159</v>
      </c>
      <c r="G225" s="2">
        <v>175.6</v>
      </c>
      <c r="H225" s="2">
        <v>1130513</v>
      </c>
      <c r="I225" s="2">
        <v>0</v>
      </c>
      <c r="J225" s="2">
        <v>60077</v>
      </c>
      <c r="K225" s="2">
        <v>0</v>
      </c>
      <c r="L225" s="2">
        <v>78053</v>
      </c>
      <c r="M225" s="2">
        <v>6348</v>
      </c>
      <c r="N225" s="2">
        <v>83581.976934000006</v>
      </c>
      <c r="O225" s="2">
        <v>42361</v>
      </c>
      <c r="P225" s="2">
        <v>8780</v>
      </c>
      <c r="Q225" s="2">
        <v>2283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525692</v>
      </c>
      <c r="X225" s="2">
        <v>0</v>
      </c>
      <c r="Y225" s="2">
        <v>2885</v>
      </c>
      <c r="Z225" s="2">
        <v>4395</v>
      </c>
      <c r="AA225" s="2">
        <v>74454</v>
      </c>
      <c r="AB225" s="2">
        <v>2019422.9769339999</v>
      </c>
      <c r="AC225" s="2">
        <v>0</v>
      </c>
      <c r="AD225" s="2">
        <v>42361</v>
      </c>
      <c r="AE225" s="2">
        <v>5271</v>
      </c>
      <c r="AF225" s="2">
        <v>0</v>
      </c>
      <c r="AG225" s="2">
        <v>385861.17000000004</v>
      </c>
      <c r="AH225" s="2">
        <v>0</v>
      </c>
      <c r="AI225" s="2">
        <v>44697</v>
      </c>
      <c r="AJ225" s="2">
        <v>478190.17000000004</v>
      </c>
    </row>
    <row r="226" spans="1:36" x14ac:dyDescent="0.25">
      <c r="A226" s="2">
        <v>775</v>
      </c>
      <c r="B226" s="2">
        <v>1</v>
      </c>
      <c r="C226" t="s">
        <v>227</v>
      </c>
      <c r="D226" s="2">
        <v>482</v>
      </c>
      <c r="E226" s="2">
        <v>527.59999999999991</v>
      </c>
      <c r="F226" s="2">
        <v>734</v>
      </c>
      <c r="G226" s="2">
        <v>799.6</v>
      </c>
      <c r="H226" s="2">
        <v>5147825</v>
      </c>
      <c r="I226" s="2">
        <v>66521</v>
      </c>
      <c r="J226" s="2">
        <v>284653</v>
      </c>
      <c r="K226" s="2">
        <v>15274</v>
      </c>
      <c r="L226" s="2">
        <v>72678</v>
      </c>
      <c r="M226" s="2">
        <v>117479</v>
      </c>
      <c r="N226" s="2">
        <v>244561</v>
      </c>
      <c r="O226" s="2">
        <v>173901</v>
      </c>
      <c r="P226" s="2">
        <v>133932.5</v>
      </c>
      <c r="Q226" s="2">
        <v>10395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239880</v>
      </c>
      <c r="X226" s="2">
        <v>0</v>
      </c>
      <c r="Y226" s="2">
        <v>0</v>
      </c>
      <c r="Z226" s="2">
        <v>14223</v>
      </c>
      <c r="AA226" s="2">
        <v>339030</v>
      </c>
      <c r="AB226" s="2">
        <v>6860352.5</v>
      </c>
      <c r="AC226" s="2">
        <v>0</v>
      </c>
      <c r="AD226" s="2">
        <v>85685</v>
      </c>
      <c r="AE226" s="2">
        <v>72845</v>
      </c>
      <c r="AF226" s="2">
        <v>0</v>
      </c>
      <c r="AG226" s="2">
        <v>75613</v>
      </c>
      <c r="AH226" s="2">
        <v>0</v>
      </c>
      <c r="AI226" s="2">
        <v>184397</v>
      </c>
      <c r="AJ226" s="2">
        <v>418540</v>
      </c>
    </row>
    <row r="227" spans="1:36" x14ac:dyDescent="0.25">
      <c r="A227" s="2">
        <v>777</v>
      </c>
      <c r="B227" s="2">
        <v>1</v>
      </c>
      <c r="C227" t="s">
        <v>228</v>
      </c>
      <c r="D227" s="2">
        <v>873.6</v>
      </c>
      <c r="E227" s="2">
        <v>952.8</v>
      </c>
      <c r="F227" s="2">
        <v>808.6</v>
      </c>
      <c r="G227" s="2">
        <v>882.2</v>
      </c>
      <c r="H227" s="2">
        <v>5679604</v>
      </c>
      <c r="I227" s="2">
        <v>44006</v>
      </c>
      <c r="J227" s="2">
        <v>491424</v>
      </c>
      <c r="K227" s="2">
        <v>15147</v>
      </c>
      <c r="L227" s="2">
        <v>38893</v>
      </c>
      <c r="M227" s="2">
        <v>136749</v>
      </c>
      <c r="N227" s="2">
        <v>254485</v>
      </c>
      <c r="O227" s="2">
        <v>211700</v>
      </c>
      <c r="P227" s="2">
        <v>119917.5</v>
      </c>
      <c r="Q227" s="2">
        <v>11469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743262</v>
      </c>
      <c r="X227" s="2">
        <v>0</v>
      </c>
      <c r="Y227" s="2">
        <v>0</v>
      </c>
      <c r="Z227" s="2">
        <v>19551</v>
      </c>
      <c r="AA227" s="2">
        <v>374053</v>
      </c>
      <c r="AB227" s="2">
        <v>8140260.5</v>
      </c>
      <c r="AC227" s="2">
        <v>0</v>
      </c>
      <c r="AD227" s="2">
        <v>144315</v>
      </c>
      <c r="AE227" s="2">
        <v>85589</v>
      </c>
      <c r="AF227" s="2">
        <v>0</v>
      </c>
      <c r="AG227" s="2">
        <v>471905</v>
      </c>
      <c r="AH227" s="2">
        <v>0</v>
      </c>
      <c r="AI227" s="2">
        <v>266974</v>
      </c>
      <c r="AJ227" s="2">
        <v>968783</v>
      </c>
    </row>
    <row r="228" spans="1:36" x14ac:dyDescent="0.25">
      <c r="A228" s="2">
        <v>786</v>
      </c>
      <c r="B228" s="2">
        <v>1</v>
      </c>
      <c r="C228" t="s">
        <v>229</v>
      </c>
      <c r="D228" s="2">
        <v>579.79999999999995</v>
      </c>
      <c r="E228" s="2">
        <v>637</v>
      </c>
      <c r="F228" s="2">
        <v>467.8</v>
      </c>
      <c r="G228" s="2">
        <v>511.80000000000007</v>
      </c>
      <c r="H228" s="2">
        <v>3294968</v>
      </c>
      <c r="I228" s="2">
        <v>0</v>
      </c>
      <c r="J228" s="2">
        <v>359512</v>
      </c>
      <c r="K228" s="2">
        <v>0</v>
      </c>
      <c r="L228" s="2">
        <v>129987</v>
      </c>
      <c r="M228" s="2">
        <v>41957</v>
      </c>
      <c r="N228" s="2">
        <v>128179</v>
      </c>
      <c r="O228" s="2">
        <v>118181</v>
      </c>
      <c r="P228" s="2">
        <v>72026.25</v>
      </c>
      <c r="Q228" s="2">
        <v>6653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388968</v>
      </c>
      <c r="X228" s="2">
        <v>0</v>
      </c>
      <c r="Y228" s="2">
        <v>5409</v>
      </c>
      <c r="Z228" s="2">
        <v>10436</v>
      </c>
      <c r="AA228" s="2">
        <v>217003</v>
      </c>
      <c r="AB228" s="2">
        <v>4773279.25</v>
      </c>
      <c r="AC228" s="2">
        <v>0</v>
      </c>
      <c r="AD228" s="2">
        <v>24152</v>
      </c>
      <c r="AE228" s="2">
        <v>26062</v>
      </c>
      <c r="AF228" s="2">
        <v>0</v>
      </c>
      <c r="AG228" s="2">
        <v>117387</v>
      </c>
      <c r="AH228" s="2">
        <v>0</v>
      </c>
      <c r="AI228" s="2">
        <v>78522</v>
      </c>
      <c r="AJ228" s="2">
        <v>246123</v>
      </c>
    </row>
    <row r="229" spans="1:36" x14ac:dyDescent="0.25">
      <c r="A229" s="2">
        <v>787</v>
      </c>
      <c r="B229" s="2">
        <v>1</v>
      </c>
      <c r="C229" t="s">
        <v>230</v>
      </c>
      <c r="D229" s="2">
        <v>373</v>
      </c>
      <c r="E229" s="2">
        <v>409.2</v>
      </c>
      <c r="F229" s="2">
        <v>553</v>
      </c>
      <c r="G229" s="2">
        <v>608.99999999999989</v>
      </c>
      <c r="H229" s="2">
        <v>3920742</v>
      </c>
      <c r="I229" s="2">
        <v>10234</v>
      </c>
      <c r="J229" s="2">
        <v>438122</v>
      </c>
      <c r="K229" s="2">
        <v>15666</v>
      </c>
      <c r="L229" s="2">
        <v>121130</v>
      </c>
      <c r="M229" s="2">
        <v>0</v>
      </c>
      <c r="N229" s="2">
        <v>188565.76032</v>
      </c>
      <c r="O229" s="2">
        <v>141064</v>
      </c>
      <c r="P229" s="2">
        <v>102007.5</v>
      </c>
      <c r="Q229" s="2">
        <v>7917</v>
      </c>
      <c r="R229" s="2">
        <v>0</v>
      </c>
      <c r="S229" s="2">
        <v>0</v>
      </c>
      <c r="T229" s="2">
        <v>0</v>
      </c>
      <c r="U229" s="2">
        <v>0</v>
      </c>
      <c r="V229" s="2">
        <v>-7726</v>
      </c>
      <c r="W229" s="2">
        <v>182700</v>
      </c>
      <c r="X229" s="2">
        <v>0</v>
      </c>
      <c r="Y229" s="2">
        <v>0</v>
      </c>
      <c r="Z229" s="2">
        <v>17840</v>
      </c>
      <c r="AA229" s="2">
        <v>258216</v>
      </c>
      <c r="AB229" s="2">
        <v>5396478.2603200004</v>
      </c>
      <c r="AC229" s="2">
        <v>0</v>
      </c>
      <c r="AD229" s="2">
        <v>29842</v>
      </c>
      <c r="AE229" s="2">
        <v>71952</v>
      </c>
      <c r="AF229" s="2">
        <v>0</v>
      </c>
      <c r="AG229" s="2">
        <v>74686</v>
      </c>
      <c r="AH229" s="2">
        <v>0</v>
      </c>
      <c r="AI229" s="2">
        <v>182136</v>
      </c>
      <c r="AJ229" s="2">
        <v>358616</v>
      </c>
    </row>
    <row r="230" spans="1:36" x14ac:dyDescent="0.25">
      <c r="A230" s="2">
        <v>801</v>
      </c>
      <c r="B230" s="2">
        <v>1</v>
      </c>
      <c r="C230" t="s">
        <v>231</v>
      </c>
      <c r="D230" s="2">
        <v>101.6</v>
      </c>
      <c r="E230" s="2">
        <v>109.99999999999999</v>
      </c>
      <c r="F230" s="2">
        <v>175.6</v>
      </c>
      <c r="G230" s="2">
        <v>182.4</v>
      </c>
      <c r="H230" s="2">
        <v>1174291</v>
      </c>
      <c r="I230" s="2">
        <v>0</v>
      </c>
      <c r="J230" s="2">
        <v>297027</v>
      </c>
      <c r="K230" s="2">
        <v>0</v>
      </c>
      <c r="L230" s="2">
        <v>80373</v>
      </c>
      <c r="M230" s="2">
        <v>59923</v>
      </c>
      <c r="N230" s="2">
        <v>56640</v>
      </c>
      <c r="O230" s="2">
        <v>44232</v>
      </c>
      <c r="P230" s="2">
        <v>22746.25</v>
      </c>
      <c r="Q230" s="2">
        <v>2371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188864</v>
      </c>
      <c r="X230" s="2">
        <v>0</v>
      </c>
      <c r="Y230" s="2">
        <v>0</v>
      </c>
      <c r="Z230" s="2">
        <v>3414</v>
      </c>
      <c r="AA230" s="2">
        <v>77338</v>
      </c>
      <c r="AB230" s="2">
        <v>2007219.25</v>
      </c>
      <c r="AC230" s="2">
        <v>0</v>
      </c>
      <c r="AD230" s="2">
        <v>16800</v>
      </c>
      <c r="AE230" s="2">
        <v>8440</v>
      </c>
      <c r="AF230" s="2">
        <v>0</v>
      </c>
      <c r="AG230" s="2">
        <v>75687</v>
      </c>
      <c r="AH230" s="2">
        <v>0</v>
      </c>
      <c r="AI230" s="2">
        <v>28698</v>
      </c>
      <c r="AJ230" s="2">
        <v>129625</v>
      </c>
    </row>
    <row r="231" spans="1:36" x14ac:dyDescent="0.25">
      <c r="A231" s="2">
        <v>803</v>
      </c>
      <c r="B231" s="2">
        <v>1</v>
      </c>
      <c r="C231" t="s">
        <v>232</v>
      </c>
      <c r="D231" s="2">
        <v>349.8</v>
      </c>
      <c r="E231" s="2">
        <v>381.8</v>
      </c>
      <c r="F231" s="2">
        <v>375.8</v>
      </c>
      <c r="G231" s="2">
        <v>411.00000000000006</v>
      </c>
      <c r="H231" s="2">
        <v>2646018</v>
      </c>
      <c r="I231" s="2">
        <v>0</v>
      </c>
      <c r="J231" s="2">
        <v>142775</v>
      </c>
      <c r="K231" s="2">
        <v>16440</v>
      </c>
      <c r="L231" s="2">
        <v>127862</v>
      </c>
      <c r="M231" s="2">
        <v>331910</v>
      </c>
      <c r="N231" s="2">
        <v>158446</v>
      </c>
      <c r="O231" s="2">
        <v>98310</v>
      </c>
      <c r="P231" s="2">
        <v>51222.5</v>
      </c>
      <c r="Q231" s="2">
        <v>5343</v>
      </c>
      <c r="R231" s="2">
        <v>1928</v>
      </c>
      <c r="S231" s="2">
        <v>0</v>
      </c>
      <c r="T231" s="2">
        <v>0</v>
      </c>
      <c r="U231" s="2">
        <v>0</v>
      </c>
      <c r="V231" s="2">
        <v>0</v>
      </c>
      <c r="W231" s="2">
        <v>424148</v>
      </c>
      <c r="X231" s="2">
        <v>0</v>
      </c>
      <c r="Y231" s="2">
        <v>19472</v>
      </c>
      <c r="Z231" s="2">
        <v>9270</v>
      </c>
      <c r="AA231" s="2">
        <v>174264</v>
      </c>
      <c r="AB231" s="2">
        <v>4207408.5</v>
      </c>
      <c r="AC231" s="2">
        <v>0</v>
      </c>
      <c r="AD231" s="2">
        <v>95147</v>
      </c>
      <c r="AE231" s="2">
        <v>25860</v>
      </c>
      <c r="AF231" s="2">
        <v>973</v>
      </c>
      <c r="AG231" s="2">
        <v>230773</v>
      </c>
      <c r="AH231" s="2">
        <v>0</v>
      </c>
      <c r="AI231" s="2">
        <v>87978</v>
      </c>
      <c r="AJ231" s="2">
        <v>440731</v>
      </c>
    </row>
    <row r="232" spans="1:36" x14ac:dyDescent="0.25">
      <c r="A232" s="2">
        <v>811</v>
      </c>
      <c r="B232" s="2">
        <v>1</v>
      </c>
      <c r="C232" t="s">
        <v>233</v>
      </c>
      <c r="D232" s="2">
        <v>566</v>
      </c>
      <c r="E232" s="2">
        <v>624.4</v>
      </c>
      <c r="F232" s="2">
        <v>519</v>
      </c>
      <c r="G232" s="2">
        <v>572.80000000000007</v>
      </c>
      <c r="H232" s="2">
        <v>3687686</v>
      </c>
      <c r="I232" s="2">
        <v>0</v>
      </c>
      <c r="J232" s="2">
        <v>182359</v>
      </c>
      <c r="K232" s="2">
        <v>15816</v>
      </c>
      <c r="L232" s="2">
        <v>125680</v>
      </c>
      <c r="M232" s="2">
        <v>96735</v>
      </c>
      <c r="N232" s="2">
        <v>114386.51352000001</v>
      </c>
      <c r="O232" s="2">
        <v>130844</v>
      </c>
      <c r="P232" s="2">
        <v>68031.25</v>
      </c>
      <c r="Q232" s="2">
        <v>7446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651486</v>
      </c>
      <c r="X232" s="2">
        <v>0</v>
      </c>
      <c r="Y232" s="2">
        <v>1082</v>
      </c>
      <c r="Z232" s="2">
        <v>12756</v>
      </c>
      <c r="AA232" s="2">
        <v>242867</v>
      </c>
      <c r="AB232" s="2">
        <v>5337174.7635200005</v>
      </c>
      <c r="AC232" s="2">
        <v>0</v>
      </c>
      <c r="AD232" s="2">
        <v>71121</v>
      </c>
      <c r="AE232" s="2">
        <v>68031.25</v>
      </c>
      <c r="AF232" s="2">
        <v>0</v>
      </c>
      <c r="AG232" s="2">
        <v>623955</v>
      </c>
      <c r="AH232" s="2">
        <v>0</v>
      </c>
      <c r="AI232" s="2">
        <v>242867</v>
      </c>
      <c r="AJ232" s="2">
        <v>1005974.25</v>
      </c>
    </row>
    <row r="233" spans="1:36" x14ac:dyDescent="0.25">
      <c r="A233" s="2">
        <v>813</v>
      </c>
      <c r="B233" s="2">
        <v>1</v>
      </c>
      <c r="C233" t="s">
        <v>234</v>
      </c>
      <c r="D233" s="2">
        <v>1200</v>
      </c>
      <c r="E233" s="2">
        <v>1316.8</v>
      </c>
      <c r="F233" s="2">
        <v>1231</v>
      </c>
      <c r="G233" s="2">
        <v>1349.6</v>
      </c>
      <c r="H233" s="2">
        <v>8688725</v>
      </c>
      <c r="I233" s="2">
        <v>0</v>
      </c>
      <c r="J233" s="2">
        <v>206659</v>
      </c>
      <c r="K233" s="2">
        <v>20312</v>
      </c>
      <c r="L233" s="2">
        <v>0</v>
      </c>
      <c r="M233" s="2">
        <v>0</v>
      </c>
      <c r="N233" s="2">
        <v>227920.61580460001</v>
      </c>
      <c r="O233" s="2">
        <v>319099</v>
      </c>
      <c r="P233" s="2">
        <v>166587.5</v>
      </c>
      <c r="Q233" s="2">
        <v>17545</v>
      </c>
      <c r="R233" s="2">
        <v>2537</v>
      </c>
      <c r="S233" s="2">
        <v>0</v>
      </c>
      <c r="T233" s="2">
        <v>0</v>
      </c>
      <c r="U233" s="2">
        <v>0</v>
      </c>
      <c r="V233" s="2">
        <v>0</v>
      </c>
      <c r="W233" s="2">
        <v>1424300</v>
      </c>
      <c r="X233" s="2">
        <v>0</v>
      </c>
      <c r="Y233" s="2">
        <v>0</v>
      </c>
      <c r="Z233" s="2">
        <v>25601</v>
      </c>
      <c r="AA233" s="2">
        <v>0</v>
      </c>
      <c r="AB233" s="2">
        <v>11099286.1158046</v>
      </c>
      <c r="AC233" s="2">
        <v>0</v>
      </c>
      <c r="AD233" s="2">
        <v>131490</v>
      </c>
      <c r="AE233" s="2">
        <v>166587.5</v>
      </c>
      <c r="AF233" s="2">
        <v>2537</v>
      </c>
      <c r="AG233" s="2">
        <v>1285156</v>
      </c>
      <c r="AH233" s="2">
        <v>0</v>
      </c>
      <c r="AI233" s="2">
        <v>0</v>
      </c>
      <c r="AJ233" s="2">
        <v>1585770.5</v>
      </c>
    </row>
    <row r="234" spans="1:36" x14ac:dyDescent="0.25">
      <c r="A234" s="2">
        <v>815</v>
      </c>
      <c r="B234" s="2">
        <v>2</v>
      </c>
      <c r="C234" t="s">
        <v>235</v>
      </c>
      <c r="D234" s="2">
        <v>27</v>
      </c>
      <c r="E234" s="2">
        <v>28.499999999999993</v>
      </c>
      <c r="F234" s="2">
        <v>1</v>
      </c>
      <c r="G234" s="2">
        <v>1</v>
      </c>
      <c r="H234" s="2">
        <v>6438</v>
      </c>
      <c r="I234" s="2">
        <v>0</v>
      </c>
      <c r="J234" s="2">
        <v>0</v>
      </c>
      <c r="K234" s="2">
        <v>0</v>
      </c>
      <c r="L234" s="2">
        <v>543</v>
      </c>
      <c r="M234" s="2">
        <v>0</v>
      </c>
      <c r="N234" s="2">
        <v>4751.6761779999997</v>
      </c>
      <c r="O234" s="2">
        <v>188</v>
      </c>
      <c r="P234" s="2">
        <v>199.54043365939009</v>
      </c>
      <c r="Q234" s="2">
        <v>13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414</v>
      </c>
      <c r="AA234" s="2">
        <v>424</v>
      </c>
      <c r="AB234" s="2">
        <v>12971.216611659389</v>
      </c>
      <c r="AC234" s="2">
        <v>0</v>
      </c>
      <c r="AD234" s="2">
        <v>188</v>
      </c>
      <c r="AE234" s="2">
        <v>199.54043365939009</v>
      </c>
      <c r="AF234" s="2">
        <v>0</v>
      </c>
      <c r="AG234" s="2">
        <v>0</v>
      </c>
      <c r="AH234" s="2">
        <v>0</v>
      </c>
      <c r="AI234" s="2">
        <v>424</v>
      </c>
      <c r="AJ234" s="2">
        <v>811.54043365939015</v>
      </c>
    </row>
    <row r="235" spans="1:36" x14ac:dyDescent="0.25">
      <c r="A235" s="2">
        <v>818</v>
      </c>
      <c r="B235" s="2">
        <v>1</v>
      </c>
      <c r="C235" t="s">
        <v>236</v>
      </c>
      <c r="D235" s="2">
        <v>297</v>
      </c>
      <c r="E235" s="2">
        <v>325.2</v>
      </c>
      <c r="F235" s="2">
        <v>577</v>
      </c>
      <c r="G235" s="2">
        <v>637</v>
      </c>
      <c r="H235" s="2">
        <v>4101006</v>
      </c>
      <c r="I235" s="2">
        <v>0</v>
      </c>
      <c r="J235" s="2">
        <v>508557</v>
      </c>
      <c r="K235" s="2">
        <v>15640</v>
      </c>
      <c r="L235" s="2">
        <v>116592</v>
      </c>
      <c r="M235" s="2">
        <v>0</v>
      </c>
      <c r="N235" s="2">
        <v>158805</v>
      </c>
      <c r="O235" s="2">
        <v>142794</v>
      </c>
      <c r="P235" s="2">
        <v>105420</v>
      </c>
      <c r="Q235" s="2">
        <v>8281</v>
      </c>
      <c r="R235" s="2">
        <v>21945</v>
      </c>
      <c r="S235" s="2">
        <v>0</v>
      </c>
      <c r="T235" s="2">
        <v>0</v>
      </c>
      <c r="U235" s="2">
        <v>0</v>
      </c>
      <c r="V235" s="2">
        <v>0</v>
      </c>
      <c r="W235" s="2">
        <v>191100</v>
      </c>
      <c r="X235" s="2">
        <v>0</v>
      </c>
      <c r="Y235" s="2">
        <v>0</v>
      </c>
      <c r="Z235" s="2">
        <v>11524</v>
      </c>
      <c r="AA235" s="2">
        <v>0</v>
      </c>
      <c r="AB235" s="2">
        <v>5381664</v>
      </c>
      <c r="AC235" s="2">
        <v>0</v>
      </c>
      <c r="AD235" s="2">
        <v>16261</v>
      </c>
      <c r="AE235" s="2">
        <v>51860</v>
      </c>
      <c r="AF235" s="2">
        <v>10796</v>
      </c>
      <c r="AG235" s="2">
        <v>54483</v>
      </c>
      <c r="AH235" s="2">
        <v>0</v>
      </c>
      <c r="AI235" s="2">
        <v>0</v>
      </c>
      <c r="AJ235" s="2">
        <v>133400</v>
      </c>
    </row>
    <row r="236" spans="1:36" x14ac:dyDescent="0.25">
      <c r="A236" s="2">
        <v>820</v>
      </c>
      <c r="B236" s="2">
        <v>1</v>
      </c>
      <c r="C236" t="s">
        <v>237</v>
      </c>
      <c r="D236" s="2">
        <v>532</v>
      </c>
      <c r="E236" s="2">
        <v>586.19999999999993</v>
      </c>
      <c r="F236" s="2">
        <v>513</v>
      </c>
      <c r="G236" s="2">
        <v>563.6</v>
      </c>
      <c r="H236" s="2">
        <v>3628457</v>
      </c>
      <c r="I236" s="2">
        <v>49123</v>
      </c>
      <c r="J236" s="2">
        <v>317015</v>
      </c>
      <c r="K236" s="2">
        <v>0</v>
      </c>
      <c r="L236" s="2">
        <v>126600</v>
      </c>
      <c r="M236" s="2">
        <v>0</v>
      </c>
      <c r="N236" s="2">
        <v>178823.91559792499</v>
      </c>
      <c r="O236" s="2">
        <v>133577</v>
      </c>
      <c r="P236" s="2">
        <v>89566.25</v>
      </c>
      <c r="Q236" s="2">
        <v>7327</v>
      </c>
      <c r="R236" s="2">
        <v>8353</v>
      </c>
      <c r="S236" s="2">
        <v>0</v>
      </c>
      <c r="T236" s="2">
        <v>0</v>
      </c>
      <c r="U236" s="2">
        <v>0</v>
      </c>
      <c r="V236" s="2">
        <v>0</v>
      </c>
      <c r="W236" s="2">
        <v>243853</v>
      </c>
      <c r="X236" s="2">
        <v>128960</v>
      </c>
      <c r="Y236" s="2">
        <v>0</v>
      </c>
      <c r="Z236" s="2">
        <v>12028</v>
      </c>
      <c r="AA236" s="2">
        <v>238966</v>
      </c>
      <c r="AB236" s="2">
        <v>5033689.165597925</v>
      </c>
      <c r="AC236" s="2">
        <v>0</v>
      </c>
      <c r="AD236" s="2">
        <v>30479</v>
      </c>
      <c r="AE236" s="2">
        <v>39550</v>
      </c>
      <c r="AF236" s="2">
        <v>3688</v>
      </c>
      <c r="AG236" s="2">
        <v>76287</v>
      </c>
      <c r="AH236" s="2">
        <v>39885</v>
      </c>
      <c r="AI236" s="2">
        <v>105521</v>
      </c>
      <c r="AJ236" s="2">
        <v>255525</v>
      </c>
    </row>
    <row r="237" spans="1:36" x14ac:dyDescent="0.25">
      <c r="A237" s="2">
        <v>821</v>
      </c>
      <c r="B237" s="2">
        <v>1</v>
      </c>
      <c r="C237" t="s">
        <v>238</v>
      </c>
      <c r="D237" s="2">
        <v>935</v>
      </c>
      <c r="E237" s="2">
        <v>1008</v>
      </c>
      <c r="F237" s="2">
        <v>1063</v>
      </c>
      <c r="G237" s="2">
        <v>1150.9000000000001</v>
      </c>
      <c r="H237" s="2">
        <v>7409494</v>
      </c>
      <c r="I237" s="2">
        <v>85966</v>
      </c>
      <c r="J237" s="2">
        <v>668577</v>
      </c>
      <c r="K237" s="2">
        <v>14906</v>
      </c>
      <c r="L237" s="2">
        <v>0</v>
      </c>
      <c r="M237" s="2">
        <v>0</v>
      </c>
      <c r="N237" s="2">
        <v>246181.20271383165</v>
      </c>
      <c r="O237" s="2">
        <v>255308</v>
      </c>
      <c r="P237" s="2">
        <v>189107.5</v>
      </c>
      <c r="Q237" s="2">
        <v>14962</v>
      </c>
      <c r="R237" s="2">
        <v>63035</v>
      </c>
      <c r="S237" s="2">
        <v>0</v>
      </c>
      <c r="T237" s="2">
        <v>0</v>
      </c>
      <c r="U237" s="2">
        <v>0</v>
      </c>
      <c r="V237" s="2">
        <v>0</v>
      </c>
      <c r="W237" s="2">
        <v>345270</v>
      </c>
      <c r="X237" s="2">
        <v>0</v>
      </c>
      <c r="Y237" s="2">
        <v>0</v>
      </c>
      <c r="Z237" s="2">
        <v>31324</v>
      </c>
      <c r="AA237" s="2">
        <v>487982</v>
      </c>
      <c r="AB237" s="2">
        <v>9812112.7027138323</v>
      </c>
      <c r="AC237" s="2">
        <v>0</v>
      </c>
      <c r="AD237" s="2">
        <v>35449</v>
      </c>
      <c r="AE237" s="2">
        <v>71102</v>
      </c>
      <c r="AF237" s="2">
        <v>23700</v>
      </c>
      <c r="AG237" s="2">
        <v>75235</v>
      </c>
      <c r="AH237" s="2">
        <v>0</v>
      </c>
      <c r="AI237" s="2">
        <v>183475</v>
      </c>
      <c r="AJ237" s="2">
        <v>388961</v>
      </c>
    </row>
    <row r="238" spans="1:36" x14ac:dyDescent="0.25">
      <c r="A238" s="2">
        <v>829</v>
      </c>
      <c r="B238" s="2">
        <v>1</v>
      </c>
      <c r="C238" t="s">
        <v>239</v>
      </c>
      <c r="D238" s="2">
        <v>1936</v>
      </c>
      <c r="E238" s="2">
        <v>2125.1999999999998</v>
      </c>
      <c r="F238" s="2">
        <v>1880</v>
      </c>
      <c r="G238" s="2">
        <v>2086.2000000000003</v>
      </c>
      <c r="H238" s="2">
        <v>13430956</v>
      </c>
      <c r="I238" s="2">
        <v>145323</v>
      </c>
      <c r="J238" s="2">
        <v>780893</v>
      </c>
      <c r="K238" s="2">
        <v>18344</v>
      </c>
      <c r="L238" s="2">
        <v>0</v>
      </c>
      <c r="M238" s="2">
        <v>0</v>
      </c>
      <c r="N238" s="2">
        <v>258874</v>
      </c>
      <c r="O238" s="2">
        <v>484285</v>
      </c>
      <c r="P238" s="2">
        <v>348730</v>
      </c>
      <c r="Q238" s="2">
        <v>27121</v>
      </c>
      <c r="R238" s="2">
        <v>12183</v>
      </c>
      <c r="S238" s="2">
        <v>0</v>
      </c>
      <c r="T238" s="2">
        <v>0</v>
      </c>
      <c r="U238" s="2">
        <v>58939</v>
      </c>
      <c r="V238" s="2">
        <v>0</v>
      </c>
      <c r="W238" s="2">
        <v>625860</v>
      </c>
      <c r="X238" s="2">
        <v>0</v>
      </c>
      <c r="Y238" s="2">
        <v>15506</v>
      </c>
      <c r="Z238" s="2">
        <v>42173</v>
      </c>
      <c r="AA238" s="2">
        <v>884549</v>
      </c>
      <c r="AB238" s="2">
        <v>17133736</v>
      </c>
      <c r="AC238" s="2">
        <v>0</v>
      </c>
      <c r="AD238" s="2">
        <v>124540</v>
      </c>
      <c r="AE238" s="2">
        <v>232171</v>
      </c>
      <c r="AF238" s="2">
        <v>8111</v>
      </c>
      <c r="AG238" s="2">
        <v>241481</v>
      </c>
      <c r="AH238" s="2">
        <v>0</v>
      </c>
      <c r="AI238" s="2">
        <v>588899</v>
      </c>
      <c r="AJ238" s="2">
        <v>1195202</v>
      </c>
    </row>
    <row r="239" spans="1:36" x14ac:dyDescent="0.25">
      <c r="A239" s="2">
        <v>831</v>
      </c>
      <c r="B239" s="2">
        <v>1</v>
      </c>
      <c r="C239" t="s">
        <v>240</v>
      </c>
      <c r="D239" s="2">
        <v>7135</v>
      </c>
      <c r="E239" s="2">
        <v>7823</v>
      </c>
      <c r="F239" s="2">
        <v>6085</v>
      </c>
      <c r="G239" s="2">
        <v>6693</v>
      </c>
      <c r="H239" s="2">
        <v>43089534</v>
      </c>
      <c r="I239" s="2">
        <v>624274</v>
      </c>
      <c r="J239" s="2">
        <v>957317</v>
      </c>
      <c r="K239" s="2">
        <v>36111</v>
      </c>
      <c r="L239" s="2">
        <v>0</v>
      </c>
      <c r="M239" s="2">
        <v>0</v>
      </c>
      <c r="N239" s="2">
        <v>495967</v>
      </c>
      <c r="O239" s="2">
        <v>1494738</v>
      </c>
      <c r="P239" s="2">
        <v>747772.5</v>
      </c>
      <c r="Q239" s="2">
        <v>87009</v>
      </c>
      <c r="R239" s="2">
        <v>135466</v>
      </c>
      <c r="S239" s="2">
        <v>0</v>
      </c>
      <c r="T239" s="2">
        <v>0</v>
      </c>
      <c r="U239" s="2">
        <v>683970</v>
      </c>
      <c r="V239" s="2">
        <v>0</v>
      </c>
      <c r="W239" s="2">
        <v>8611682</v>
      </c>
      <c r="X239" s="2">
        <v>1598480</v>
      </c>
      <c r="Y239" s="2">
        <v>274777</v>
      </c>
      <c r="Z239" s="2">
        <v>127729</v>
      </c>
      <c r="AA239" s="2">
        <v>2837832</v>
      </c>
      <c r="AB239" s="2">
        <v>60204178.5</v>
      </c>
      <c r="AC239" s="2">
        <v>0</v>
      </c>
      <c r="AD239" s="2">
        <v>593061</v>
      </c>
      <c r="AE239" s="2">
        <v>747772.5</v>
      </c>
      <c r="AF239" s="2">
        <v>135466</v>
      </c>
      <c r="AG239" s="2">
        <v>8059925</v>
      </c>
      <c r="AH239" s="2">
        <v>576862</v>
      </c>
      <c r="AI239" s="2">
        <v>2837832</v>
      </c>
      <c r="AJ239" s="2">
        <v>12374056.5</v>
      </c>
    </row>
    <row r="240" spans="1:36" x14ac:dyDescent="0.25">
      <c r="A240" s="2">
        <v>832</v>
      </c>
      <c r="B240" s="2">
        <v>1</v>
      </c>
      <c r="C240" t="s">
        <v>241</v>
      </c>
      <c r="D240" s="2">
        <v>2421</v>
      </c>
      <c r="E240" s="2">
        <v>2663.7999999999997</v>
      </c>
      <c r="F240" s="2">
        <v>3267</v>
      </c>
      <c r="G240" s="2">
        <v>3621.6000000000004</v>
      </c>
      <c r="H240" s="2">
        <v>23315861</v>
      </c>
      <c r="I240" s="2">
        <v>0</v>
      </c>
      <c r="J240" s="2">
        <v>84545</v>
      </c>
      <c r="K240" s="2">
        <v>27723</v>
      </c>
      <c r="L240" s="2">
        <v>0</v>
      </c>
      <c r="M240" s="2">
        <v>0</v>
      </c>
      <c r="N240" s="2">
        <v>110759</v>
      </c>
      <c r="O240" s="2">
        <v>796761</v>
      </c>
      <c r="P240" s="2">
        <v>400812.5</v>
      </c>
      <c r="Q240" s="2">
        <v>47081</v>
      </c>
      <c r="R240" s="2">
        <v>21078</v>
      </c>
      <c r="S240" s="2">
        <v>0</v>
      </c>
      <c r="T240" s="2">
        <v>0</v>
      </c>
      <c r="U240" s="2">
        <v>0</v>
      </c>
      <c r="V240" s="2">
        <v>-5150</v>
      </c>
      <c r="W240" s="2">
        <v>4780512</v>
      </c>
      <c r="X240" s="2">
        <v>868920</v>
      </c>
      <c r="Y240" s="2">
        <v>0</v>
      </c>
      <c r="Z240" s="2">
        <v>90061</v>
      </c>
      <c r="AA240" s="2">
        <v>1535558</v>
      </c>
      <c r="AB240" s="2">
        <v>31205601.5</v>
      </c>
      <c r="AC240" s="2">
        <v>0</v>
      </c>
      <c r="AD240" s="2">
        <v>247679</v>
      </c>
      <c r="AE240" s="2">
        <v>400812.5</v>
      </c>
      <c r="AF240" s="2">
        <v>21078</v>
      </c>
      <c r="AG240" s="2">
        <v>4712129</v>
      </c>
      <c r="AH240" s="2">
        <v>313577</v>
      </c>
      <c r="AI240" s="2">
        <v>1535558</v>
      </c>
      <c r="AJ240" s="2">
        <v>6917256.5</v>
      </c>
    </row>
    <row r="241" spans="1:36" x14ac:dyDescent="0.25">
      <c r="A241" s="2">
        <v>833</v>
      </c>
      <c r="B241" s="2">
        <v>1</v>
      </c>
      <c r="C241" t="s">
        <v>242</v>
      </c>
      <c r="D241" s="2">
        <v>20024.200000000004</v>
      </c>
      <c r="E241" s="2">
        <v>21859.8</v>
      </c>
      <c r="F241" s="2">
        <v>19129.2</v>
      </c>
      <c r="G241" s="2">
        <v>20879.399999999998</v>
      </c>
      <c r="H241" s="2">
        <v>134421577</v>
      </c>
      <c r="I241" s="2">
        <v>307020</v>
      </c>
      <c r="J241" s="2">
        <v>2844481</v>
      </c>
      <c r="K241" s="2">
        <v>381130</v>
      </c>
      <c r="L241" s="2">
        <v>0</v>
      </c>
      <c r="M241" s="2">
        <v>0</v>
      </c>
      <c r="N241" s="2">
        <v>0</v>
      </c>
      <c r="O241" s="2">
        <v>4587828</v>
      </c>
      <c r="P241" s="2">
        <v>1707098.75</v>
      </c>
      <c r="Q241" s="2">
        <v>271432</v>
      </c>
      <c r="R241" s="2">
        <v>186662</v>
      </c>
      <c r="S241" s="2">
        <v>0</v>
      </c>
      <c r="T241" s="2">
        <v>0</v>
      </c>
      <c r="U241" s="2">
        <v>216542</v>
      </c>
      <c r="V241" s="2">
        <v>-23177</v>
      </c>
      <c r="W241" s="2">
        <v>38347106</v>
      </c>
      <c r="X241" s="2">
        <v>4645508</v>
      </c>
      <c r="Y241" s="2">
        <v>0</v>
      </c>
      <c r="Z241" s="2">
        <v>720583</v>
      </c>
      <c r="AA241" s="2">
        <v>8852866</v>
      </c>
      <c r="AB241" s="2">
        <v>192821148.75</v>
      </c>
      <c r="AC241" s="2">
        <v>0</v>
      </c>
      <c r="AD241" s="2">
        <v>1202430</v>
      </c>
      <c r="AE241" s="2">
        <v>1588121</v>
      </c>
      <c r="AF241" s="2">
        <v>173652</v>
      </c>
      <c r="AG241" s="2">
        <v>34791049</v>
      </c>
      <c r="AH241" s="2">
        <v>1473764</v>
      </c>
      <c r="AI241" s="2">
        <v>8235856</v>
      </c>
      <c r="AJ241" s="2">
        <v>45991108</v>
      </c>
    </row>
    <row r="242" spans="1:36" x14ac:dyDescent="0.25">
      <c r="A242" s="2">
        <v>834</v>
      </c>
      <c r="B242" s="2">
        <v>1</v>
      </c>
      <c r="C242" t="s">
        <v>243</v>
      </c>
      <c r="D242" s="2">
        <v>9489</v>
      </c>
      <c r="E242" s="2">
        <v>10410.6</v>
      </c>
      <c r="F242" s="2">
        <v>8414</v>
      </c>
      <c r="G242" s="2">
        <v>9248.5999999999985</v>
      </c>
      <c r="H242" s="2">
        <v>59542487</v>
      </c>
      <c r="I242" s="2">
        <v>171931</v>
      </c>
      <c r="J242" s="2">
        <v>751274</v>
      </c>
      <c r="K242" s="2">
        <v>144115</v>
      </c>
      <c r="L242" s="2">
        <v>0</v>
      </c>
      <c r="M242" s="2">
        <v>0</v>
      </c>
      <c r="N242" s="2">
        <v>537382.00257600006</v>
      </c>
      <c r="O242" s="2">
        <v>2068934</v>
      </c>
      <c r="P242" s="2">
        <v>901196.25</v>
      </c>
      <c r="Q242" s="2">
        <v>120232</v>
      </c>
      <c r="R242" s="2">
        <v>28393</v>
      </c>
      <c r="S242" s="2">
        <v>0</v>
      </c>
      <c r="T242" s="2">
        <v>0</v>
      </c>
      <c r="U242" s="2">
        <v>550326</v>
      </c>
      <c r="V242" s="2">
        <v>-7726</v>
      </c>
      <c r="W242" s="2">
        <v>14433273</v>
      </c>
      <c r="X242" s="2">
        <v>1421259</v>
      </c>
      <c r="Y242" s="2">
        <v>361</v>
      </c>
      <c r="Z242" s="2">
        <v>185484</v>
      </c>
      <c r="AA242" s="2">
        <v>3921406</v>
      </c>
      <c r="AB242" s="2">
        <v>83349068.252575994</v>
      </c>
      <c r="AC242" s="2">
        <v>0</v>
      </c>
      <c r="AD242" s="2">
        <v>1051550</v>
      </c>
      <c r="AE242" s="2">
        <v>901196.25</v>
      </c>
      <c r="AF242" s="2">
        <v>28393</v>
      </c>
      <c r="AG242" s="2">
        <v>14379284.01</v>
      </c>
      <c r="AH242" s="2">
        <v>0</v>
      </c>
      <c r="AI242" s="2">
        <v>3921406</v>
      </c>
      <c r="AJ242" s="2">
        <v>20281829.259999998</v>
      </c>
    </row>
    <row r="243" spans="1:36" x14ac:dyDescent="0.25">
      <c r="A243" s="2">
        <v>836</v>
      </c>
      <c r="B243" s="2">
        <v>1</v>
      </c>
      <c r="C243" t="s">
        <v>244</v>
      </c>
      <c r="D243" s="2">
        <v>213.6</v>
      </c>
      <c r="E243" s="2">
        <v>229.6</v>
      </c>
      <c r="F243" s="2">
        <v>200.6</v>
      </c>
      <c r="G243" s="2">
        <v>218.8</v>
      </c>
      <c r="H243" s="2">
        <v>1408634</v>
      </c>
      <c r="I243" s="2">
        <v>0</v>
      </c>
      <c r="J243" s="2">
        <v>271104</v>
      </c>
      <c r="K243" s="2">
        <v>24804</v>
      </c>
      <c r="L243" s="2">
        <v>91899</v>
      </c>
      <c r="M243" s="2">
        <v>0</v>
      </c>
      <c r="N243" s="2">
        <v>62167</v>
      </c>
      <c r="O243" s="2">
        <v>53059</v>
      </c>
      <c r="P243" s="2">
        <v>22008.75</v>
      </c>
      <c r="Q243" s="2">
        <v>2844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317212</v>
      </c>
      <c r="X243" s="2">
        <v>0</v>
      </c>
      <c r="Y243" s="2">
        <v>0</v>
      </c>
      <c r="Z243" s="2">
        <v>5446</v>
      </c>
      <c r="AA243" s="2">
        <v>92771</v>
      </c>
      <c r="AB243" s="2">
        <v>2351948.75</v>
      </c>
      <c r="AC243" s="2">
        <v>0</v>
      </c>
      <c r="AD243" s="2">
        <v>33745</v>
      </c>
      <c r="AE243" s="2">
        <v>8470</v>
      </c>
      <c r="AF243" s="2">
        <v>0</v>
      </c>
      <c r="AG243" s="2">
        <v>155522</v>
      </c>
      <c r="AH243" s="2">
        <v>0</v>
      </c>
      <c r="AI243" s="2">
        <v>35703</v>
      </c>
      <c r="AJ243" s="2">
        <v>233440</v>
      </c>
    </row>
    <row r="244" spans="1:36" x14ac:dyDescent="0.25">
      <c r="A244" s="2">
        <v>837</v>
      </c>
      <c r="B244" s="2">
        <v>1</v>
      </c>
      <c r="C244" t="s">
        <v>245</v>
      </c>
      <c r="D244" s="2">
        <v>558.6</v>
      </c>
      <c r="E244" s="2">
        <v>606</v>
      </c>
      <c r="F244" s="2">
        <v>599.6</v>
      </c>
      <c r="G244" s="2">
        <v>651.40000000000009</v>
      </c>
      <c r="H244" s="2">
        <v>4193713</v>
      </c>
      <c r="I244" s="2">
        <v>0</v>
      </c>
      <c r="J244" s="2">
        <v>498927</v>
      </c>
      <c r="K244" s="2">
        <v>90630</v>
      </c>
      <c r="L244" s="2">
        <v>113912</v>
      </c>
      <c r="M244" s="2">
        <v>0</v>
      </c>
      <c r="N244" s="2">
        <v>135893</v>
      </c>
      <c r="O244" s="2">
        <v>151375</v>
      </c>
      <c r="P244" s="2">
        <v>79212.5</v>
      </c>
      <c r="Q244" s="2">
        <v>8468</v>
      </c>
      <c r="R244" s="2">
        <v>27313</v>
      </c>
      <c r="S244" s="2">
        <v>0</v>
      </c>
      <c r="T244" s="2">
        <v>0</v>
      </c>
      <c r="U244" s="2">
        <v>0</v>
      </c>
      <c r="V244" s="2">
        <v>0</v>
      </c>
      <c r="W244" s="2">
        <v>681853</v>
      </c>
      <c r="X244" s="2">
        <v>0</v>
      </c>
      <c r="Y244" s="2">
        <v>0</v>
      </c>
      <c r="Z244" s="2">
        <v>13097</v>
      </c>
      <c r="AA244" s="2">
        <v>276194</v>
      </c>
      <c r="AB244" s="2">
        <v>6270587.5</v>
      </c>
      <c r="AC244" s="2">
        <v>0</v>
      </c>
      <c r="AD244" s="2">
        <v>59943</v>
      </c>
      <c r="AE244" s="2">
        <v>46485</v>
      </c>
      <c r="AF244" s="2">
        <v>16028</v>
      </c>
      <c r="AG244" s="2">
        <v>429092</v>
      </c>
      <c r="AH244" s="2">
        <v>0</v>
      </c>
      <c r="AI244" s="2">
        <v>162080</v>
      </c>
      <c r="AJ244" s="2">
        <v>713628</v>
      </c>
    </row>
    <row r="245" spans="1:36" x14ac:dyDescent="0.25">
      <c r="A245" s="2">
        <v>840</v>
      </c>
      <c r="B245" s="2">
        <v>1</v>
      </c>
      <c r="C245" t="s">
        <v>246</v>
      </c>
      <c r="D245" s="2">
        <v>1131.8</v>
      </c>
      <c r="E245" s="2">
        <v>1232.6000000000001</v>
      </c>
      <c r="F245" s="2">
        <v>1031.8</v>
      </c>
      <c r="G245" s="2">
        <v>1119.8</v>
      </c>
      <c r="H245" s="2">
        <v>7209272</v>
      </c>
      <c r="I245" s="2">
        <v>0</v>
      </c>
      <c r="J245" s="2">
        <v>974786</v>
      </c>
      <c r="K245" s="2">
        <v>114480</v>
      </c>
      <c r="L245" s="2">
        <v>0</v>
      </c>
      <c r="M245" s="2">
        <v>0</v>
      </c>
      <c r="N245" s="2">
        <v>199692</v>
      </c>
      <c r="O245" s="2">
        <v>254598</v>
      </c>
      <c r="P245" s="2">
        <v>154693.75</v>
      </c>
      <c r="Q245" s="2">
        <v>14557</v>
      </c>
      <c r="R245" s="2">
        <v>1053</v>
      </c>
      <c r="S245" s="2">
        <v>0</v>
      </c>
      <c r="T245" s="2">
        <v>0</v>
      </c>
      <c r="U245" s="2">
        <v>0</v>
      </c>
      <c r="V245" s="2">
        <v>0</v>
      </c>
      <c r="W245" s="2">
        <v>899770</v>
      </c>
      <c r="X245" s="2">
        <v>0</v>
      </c>
      <c r="Y245" s="2">
        <v>29209</v>
      </c>
      <c r="Z245" s="2">
        <v>24995</v>
      </c>
      <c r="AA245" s="2">
        <v>474795</v>
      </c>
      <c r="AB245" s="2">
        <v>10351900.75</v>
      </c>
      <c r="AC245" s="2">
        <v>0</v>
      </c>
      <c r="AD245" s="2">
        <v>92795</v>
      </c>
      <c r="AE245" s="2">
        <v>66459</v>
      </c>
      <c r="AF245" s="2">
        <v>452</v>
      </c>
      <c r="AG245" s="2">
        <v>341754</v>
      </c>
      <c r="AH245" s="2">
        <v>0</v>
      </c>
      <c r="AI245" s="2">
        <v>203981</v>
      </c>
      <c r="AJ245" s="2">
        <v>705441</v>
      </c>
    </row>
    <row r="246" spans="1:36" x14ac:dyDescent="0.25">
      <c r="A246" s="2">
        <v>846</v>
      </c>
      <c r="B246" s="2">
        <v>1</v>
      </c>
      <c r="C246" t="s">
        <v>247</v>
      </c>
      <c r="D246" s="2">
        <v>662</v>
      </c>
      <c r="E246" s="2">
        <v>725</v>
      </c>
      <c r="F246" s="2">
        <v>630</v>
      </c>
      <c r="G246" s="2">
        <v>693.6</v>
      </c>
      <c r="H246" s="2">
        <v>4465397</v>
      </c>
      <c r="I246" s="2">
        <v>0</v>
      </c>
      <c r="J246" s="2">
        <v>357160</v>
      </c>
      <c r="K246" s="2">
        <v>15460</v>
      </c>
      <c r="L246" s="2">
        <v>104706</v>
      </c>
      <c r="M246" s="2">
        <v>156394</v>
      </c>
      <c r="N246" s="2">
        <v>212567</v>
      </c>
      <c r="O246" s="2">
        <v>164932</v>
      </c>
      <c r="P246" s="2">
        <v>95205</v>
      </c>
      <c r="Q246" s="2">
        <v>9017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568488</v>
      </c>
      <c r="X246" s="2">
        <v>0</v>
      </c>
      <c r="Y246" s="2">
        <v>29930</v>
      </c>
      <c r="Z246" s="2">
        <v>14096</v>
      </c>
      <c r="AA246" s="2">
        <v>294086</v>
      </c>
      <c r="AB246" s="2">
        <v>6487438</v>
      </c>
      <c r="AC246" s="2">
        <v>0</v>
      </c>
      <c r="AD246" s="2">
        <v>105893</v>
      </c>
      <c r="AE246" s="2">
        <v>69632</v>
      </c>
      <c r="AF246" s="2">
        <v>0</v>
      </c>
      <c r="AG246" s="2">
        <v>362907</v>
      </c>
      <c r="AH246" s="2">
        <v>0</v>
      </c>
      <c r="AI246" s="2">
        <v>215092</v>
      </c>
      <c r="AJ246" s="2">
        <v>753524</v>
      </c>
    </row>
    <row r="247" spans="1:36" x14ac:dyDescent="0.25">
      <c r="A247" s="2">
        <v>850</v>
      </c>
      <c r="B247" s="2">
        <v>1</v>
      </c>
      <c r="C247" t="s">
        <v>248</v>
      </c>
      <c r="D247" s="2">
        <v>183</v>
      </c>
      <c r="E247" s="2">
        <v>197.2</v>
      </c>
      <c r="F247" s="2">
        <v>297</v>
      </c>
      <c r="G247" s="2">
        <v>322.2</v>
      </c>
      <c r="H247" s="2">
        <v>2074324</v>
      </c>
      <c r="I247" s="2">
        <v>0</v>
      </c>
      <c r="J247" s="2">
        <v>149437</v>
      </c>
      <c r="K247" s="2">
        <v>0</v>
      </c>
      <c r="L247" s="2">
        <v>116450</v>
      </c>
      <c r="M247" s="2">
        <v>31008</v>
      </c>
      <c r="N247" s="2">
        <v>133188</v>
      </c>
      <c r="O247" s="2">
        <v>61978</v>
      </c>
      <c r="P247" s="2">
        <v>49091.25</v>
      </c>
      <c r="Q247" s="2">
        <v>4189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180467</v>
      </c>
      <c r="X247" s="2">
        <v>0</v>
      </c>
      <c r="Y247" s="2">
        <v>0</v>
      </c>
      <c r="Z247" s="2">
        <v>5670</v>
      </c>
      <c r="AA247" s="2">
        <v>0</v>
      </c>
      <c r="AB247" s="2">
        <v>2805802.25</v>
      </c>
      <c r="AC247" s="2">
        <v>0</v>
      </c>
      <c r="AD247" s="2">
        <v>32734</v>
      </c>
      <c r="AE247" s="2">
        <v>35190</v>
      </c>
      <c r="AF247" s="2">
        <v>0</v>
      </c>
      <c r="AG247" s="2">
        <v>60339.850000000006</v>
      </c>
      <c r="AH247" s="2">
        <v>0</v>
      </c>
      <c r="AI247" s="2">
        <v>0</v>
      </c>
      <c r="AJ247" s="2">
        <v>128263.85</v>
      </c>
    </row>
    <row r="248" spans="1:36" x14ac:dyDescent="0.25">
      <c r="A248" s="2">
        <v>852</v>
      </c>
      <c r="B248" s="2">
        <v>1</v>
      </c>
      <c r="C248" t="s">
        <v>249</v>
      </c>
      <c r="D248" s="2">
        <v>112</v>
      </c>
      <c r="E248" s="2">
        <v>123.6</v>
      </c>
      <c r="F248" s="2">
        <v>140</v>
      </c>
      <c r="G248" s="2">
        <v>153.20000000000002</v>
      </c>
      <c r="H248" s="2">
        <v>986302</v>
      </c>
      <c r="I248" s="2">
        <v>0</v>
      </c>
      <c r="J248" s="2">
        <v>133704</v>
      </c>
      <c r="K248" s="2">
        <v>0</v>
      </c>
      <c r="L248" s="2">
        <v>70041</v>
      </c>
      <c r="M248" s="2">
        <v>142533</v>
      </c>
      <c r="N248" s="2">
        <v>91621</v>
      </c>
      <c r="O248" s="2">
        <v>36475</v>
      </c>
      <c r="P248" s="2">
        <v>7660</v>
      </c>
      <c r="Q248" s="2">
        <v>1992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402772</v>
      </c>
      <c r="X248" s="2">
        <v>0</v>
      </c>
      <c r="Y248" s="2">
        <v>5048</v>
      </c>
      <c r="Z248" s="2">
        <v>3652</v>
      </c>
      <c r="AA248" s="2">
        <v>64957</v>
      </c>
      <c r="AB248" s="2">
        <v>1946757</v>
      </c>
      <c r="AC248" s="2">
        <v>0</v>
      </c>
      <c r="AD248" s="2">
        <v>36475</v>
      </c>
      <c r="AE248" s="2">
        <v>5401</v>
      </c>
      <c r="AF248" s="2">
        <v>0</v>
      </c>
      <c r="AG248" s="2">
        <v>205089.37</v>
      </c>
      <c r="AH248" s="2">
        <v>0</v>
      </c>
      <c r="AI248" s="2">
        <v>45803</v>
      </c>
      <c r="AJ248" s="2">
        <v>292768.37</v>
      </c>
    </row>
    <row r="249" spans="1:36" x14ac:dyDescent="0.25">
      <c r="A249" s="2">
        <v>857</v>
      </c>
      <c r="B249" s="2">
        <v>1</v>
      </c>
      <c r="C249" t="s">
        <v>250</v>
      </c>
      <c r="D249" s="2">
        <v>623</v>
      </c>
      <c r="E249" s="2">
        <v>692.8</v>
      </c>
      <c r="F249" s="2">
        <v>716</v>
      </c>
      <c r="G249" s="2">
        <v>793</v>
      </c>
      <c r="H249" s="2">
        <v>5105334</v>
      </c>
      <c r="I249" s="2">
        <v>0</v>
      </c>
      <c r="J249" s="2">
        <v>236558</v>
      </c>
      <c r="K249" s="2">
        <v>15332</v>
      </c>
      <c r="L249" s="2">
        <v>75044</v>
      </c>
      <c r="M249" s="2">
        <v>0</v>
      </c>
      <c r="N249" s="2">
        <v>160288</v>
      </c>
      <c r="O249" s="2">
        <v>185967</v>
      </c>
      <c r="P249" s="2">
        <v>130025</v>
      </c>
      <c r="Q249" s="2">
        <v>10309</v>
      </c>
      <c r="R249" s="2">
        <v>6986</v>
      </c>
      <c r="S249" s="2">
        <v>0</v>
      </c>
      <c r="T249" s="2">
        <v>0</v>
      </c>
      <c r="U249" s="2">
        <v>0</v>
      </c>
      <c r="V249" s="2">
        <v>0</v>
      </c>
      <c r="W249" s="2">
        <v>279073</v>
      </c>
      <c r="X249" s="2">
        <v>0</v>
      </c>
      <c r="Y249" s="2">
        <v>60220</v>
      </c>
      <c r="Z249" s="2">
        <v>16190</v>
      </c>
      <c r="AA249" s="2">
        <v>336232</v>
      </c>
      <c r="AB249" s="2">
        <v>6617558</v>
      </c>
      <c r="AC249" s="2">
        <v>0</v>
      </c>
      <c r="AD249" s="2">
        <v>64637</v>
      </c>
      <c r="AE249" s="2">
        <v>95058</v>
      </c>
      <c r="AF249" s="2">
        <v>5107</v>
      </c>
      <c r="AG249" s="2">
        <v>130896</v>
      </c>
      <c r="AH249" s="2">
        <v>0</v>
      </c>
      <c r="AI249" s="2">
        <v>245810</v>
      </c>
      <c r="AJ249" s="2">
        <v>541508</v>
      </c>
    </row>
    <row r="250" spans="1:36" x14ac:dyDescent="0.25">
      <c r="A250" s="2">
        <v>858</v>
      </c>
      <c r="B250" s="2">
        <v>1</v>
      </c>
      <c r="C250" t="s">
        <v>251</v>
      </c>
      <c r="D250" s="2">
        <v>1006</v>
      </c>
      <c r="E250" s="2">
        <v>1099</v>
      </c>
      <c r="F250" s="2">
        <v>940</v>
      </c>
      <c r="G250" s="2">
        <v>1028.1999999999998</v>
      </c>
      <c r="H250" s="2">
        <v>6619552</v>
      </c>
      <c r="I250" s="2">
        <v>0</v>
      </c>
      <c r="J250" s="2">
        <v>278494</v>
      </c>
      <c r="K250" s="2">
        <v>31919</v>
      </c>
      <c r="L250" s="2">
        <v>0</v>
      </c>
      <c r="M250" s="2">
        <v>0</v>
      </c>
      <c r="N250" s="2">
        <v>157879</v>
      </c>
      <c r="O250" s="2">
        <v>240092</v>
      </c>
      <c r="P250" s="2">
        <v>171615</v>
      </c>
      <c r="Q250" s="2">
        <v>13367</v>
      </c>
      <c r="R250" s="2">
        <v>10467</v>
      </c>
      <c r="S250" s="2">
        <v>0</v>
      </c>
      <c r="T250" s="2">
        <v>0</v>
      </c>
      <c r="U250" s="2">
        <v>0</v>
      </c>
      <c r="V250" s="2">
        <v>-129</v>
      </c>
      <c r="W250" s="2">
        <v>308460</v>
      </c>
      <c r="X250" s="2">
        <v>0</v>
      </c>
      <c r="Y250" s="2">
        <v>190036</v>
      </c>
      <c r="Z250" s="2">
        <v>21634</v>
      </c>
      <c r="AA250" s="2">
        <v>435957</v>
      </c>
      <c r="AB250" s="2">
        <v>8479343</v>
      </c>
      <c r="AC250" s="2">
        <v>0</v>
      </c>
      <c r="AD250" s="2">
        <v>70215</v>
      </c>
      <c r="AE250" s="2">
        <v>123323</v>
      </c>
      <c r="AF250" s="2">
        <v>7522</v>
      </c>
      <c r="AG250" s="2">
        <v>128462</v>
      </c>
      <c r="AH250" s="2">
        <v>0</v>
      </c>
      <c r="AI250" s="2">
        <v>313279</v>
      </c>
      <c r="AJ250" s="2">
        <v>642801</v>
      </c>
    </row>
    <row r="251" spans="1:36" x14ac:dyDescent="0.25">
      <c r="A251" s="2">
        <v>861</v>
      </c>
      <c r="B251" s="2">
        <v>1</v>
      </c>
      <c r="C251" t="s">
        <v>252</v>
      </c>
      <c r="D251" s="2">
        <v>3367</v>
      </c>
      <c r="E251" s="2">
        <v>3703.2000000000003</v>
      </c>
      <c r="F251" s="2">
        <v>2796</v>
      </c>
      <c r="G251" s="2">
        <v>3075.2000000000003</v>
      </c>
      <c r="H251" s="2">
        <v>19798138</v>
      </c>
      <c r="I251" s="2">
        <v>73685</v>
      </c>
      <c r="J251" s="2">
        <v>1690674</v>
      </c>
      <c r="K251" s="2">
        <v>45159</v>
      </c>
      <c r="L251" s="2">
        <v>0</v>
      </c>
      <c r="M251" s="2">
        <v>0</v>
      </c>
      <c r="N251" s="2">
        <v>473348.52369100001</v>
      </c>
      <c r="O251" s="2">
        <v>710507</v>
      </c>
      <c r="P251" s="2">
        <v>291668.75</v>
      </c>
      <c r="Q251" s="2">
        <v>39978</v>
      </c>
      <c r="R251" s="2">
        <v>64056</v>
      </c>
      <c r="S251" s="2">
        <v>0</v>
      </c>
      <c r="T251" s="2">
        <v>0</v>
      </c>
      <c r="U251" s="2">
        <v>161600</v>
      </c>
      <c r="V251" s="2">
        <v>-15451</v>
      </c>
      <c r="W251" s="2">
        <v>4697891</v>
      </c>
      <c r="X251" s="2">
        <v>0</v>
      </c>
      <c r="Y251" s="2">
        <v>174170</v>
      </c>
      <c r="Z251" s="2">
        <v>76326</v>
      </c>
      <c r="AA251" s="2">
        <v>1303885</v>
      </c>
      <c r="AB251" s="2">
        <v>29585635.273690999</v>
      </c>
      <c r="AC251" s="2">
        <v>0</v>
      </c>
      <c r="AD251" s="2">
        <v>363688</v>
      </c>
      <c r="AE251" s="2">
        <v>291668.75</v>
      </c>
      <c r="AF251" s="2">
        <v>64056</v>
      </c>
      <c r="AG251" s="2">
        <v>4529288</v>
      </c>
      <c r="AH251" s="2">
        <v>0</v>
      </c>
      <c r="AI251" s="2">
        <v>1303885</v>
      </c>
      <c r="AJ251" s="2">
        <v>6552585.75</v>
      </c>
    </row>
    <row r="252" spans="1:36" x14ac:dyDescent="0.25">
      <c r="A252" s="2">
        <v>876</v>
      </c>
      <c r="B252" s="2">
        <v>1</v>
      </c>
      <c r="C252" t="s">
        <v>253</v>
      </c>
      <c r="D252" s="2">
        <v>1501</v>
      </c>
      <c r="E252" s="2">
        <v>1640.8</v>
      </c>
      <c r="F252" s="2">
        <v>1828</v>
      </c>
      <c r="G252" s="2">
        <v>1995.2</v>
      </c>
      <c r="H252" s="2">
        <v>12845098</v>
      </c>
      <c r="I252" s="2">
        <v>42983</v>
      </c>
      <c r="J252" s="2">
        <v>336556</v>
      </c>
      <c r="K252" s="2">
        <v>14563</v>
      </c>
      <c r="L252" s="2">
        <v>0</v>
      </c>
      <c r="M252" s="2">
        <v>0</v>
      </c>
      <c r="N252" s="2">
        <v>263037</v>
      </c>
      <c r="O252" s="2">
        <v>427662</v>
      </c>
      <c r="P252" s="2">
        <v>325697.5</v>
      </c>
      <c r="Q252" s="2">
        <v>25938</v>
      </c>
      <c r="R252" s="2">
        <v>20770</v>
      </c>
      <c r="S252" s="2">
        <v>0</v>
      </c>
      <c r="T252" s="2">
        <v>0</v>
      </c>
      <c r="U252" s="2">
        <v>0</v>
      </c>
      <c r="V252" s="2">
        <v>0</v>
      </c>
      <c r="W252" s="2">
        <v>723839</v>
      </c>
      <c r="X252" s="2">
        <v>513240</v>
      </c>
      <c r="Y252" s="2">
        <v>0</v>
      </c>
      <c r="Z252" s="2">
        <v>39666</v>
      </c>
      <c r="AA252" s="2">
        <v>845965</v>
      </c>
      <c r="AB252" s="2">
        <v>15911774.5</v>
      </c>
      <c r="AC252" s="2">
        <v>0</v>
      </c>
      <c r="AD252" s="2">
        <v>163548</v>
      </c>
      <c r="AE252" s="2">
        <v>325697.5</v>
      </c>
      <c r="AF252" s="2">
        <v>20770</v>
      </c>
      <c r="AG252" s="2">
        <v>547373</v>
      </c>
      <c r="AH252" s="2">
        <v>185219</v>
      </c>
      <c r="AI252" s="2">
        <v>845965</v>
      </c>
      <c r="AJ252" s="2">
        <v>1903353.5</v>
      </c>
    </row>
    <row r="253" spans="1:36" x14ac:dyDescent="0.25">
      <c r="A253" s="2">
        <v>877</v>
      </c>
      <c r="B253" s="2">
        <v>1</v>
      </c>
      <c r="C253" t="s">
        <v>254</v>
      </c>
      <c r="D253" s="2">
        <v>6344</v>
      </c>
      <c r="E253" s="2">
        <v>6946.2999999999993</v>
      </c>
      <c r="F253" s="2">
        <v>5742</v>
      </c>
      <c r="G253" s="2">
        <v>6295.6999999999989</v>
      </c>
      <c r="H253" s="2">
        <v>40531717</v>
      </c>
      <c r="I253" s="2">
        <v>421641</v>
      </c>
      <c r="J253" s="2">
        <v>945167</v>
      </c>
      <c r="K253" s="2">
        <v>54976</v>
      </c>
      <c r="L253" s="2">
        <v>0</v>
      </c>
      <c r="M253" s="2">
        <v>0</v>
      </c>
      <c r="N253" s="2">
        <v>393558</v>
      </c>
      <c r="O253" s="2">
        <v>1392961</v>
      </c>
      <c r="P253" s="2">
        <v>1050363.75</v>
      </c>
      <c r="Q253" s="2">
        <v>81844</v>
      </c>
      <c r="R253" s="2">
        <v>71582</v>
      </c>
      <c r="S253" s="2">
        <v>0</v>
      </c>
      <c r="T253" s="2">
        <v>0</v>
      </c>
      <c r="U253" s="2">
        <v>0</v>
      </c>
      <c r="V253" s="2">
        <v>0</v>
      </c>
      <c r="W253" s="2">
        <v>1888710</v>
      </c>
      <c r="X253" s="2">
        <v>1523600</v>
      </c>
      <c r="Y253" s="2">
        <v>81496</v>
      </c>
      <c r="Z253" s="2">
        <v>182670</v>
      </c>
      <c r="AA253" s="2">
        <v>2669377</v>
      </c>
      <c r="AB253" s="2">
        <v>49766062.75</v>
      </c>
      <c r="AC253" s="2">
        <v>0</v>
      </c>
      <c r="AD253" s="2">
        <v>358034</v>
      </c>
      <c r="AE253" s="2">
        <v>876658</v>
      </c>
      <c r="AF253" s="2">
        <v>59744</v>
      </c>
      <c r="AG253" s="2">
        <v>913573</v>
      </c>
      <c r="AH253" s="2">
        <v>530828</v>
      </c>
      <c r="AI253" s="2">
        <v>2227923</v>
      </c>
      <c r="AJ253" s="2">
        <v>4435932</v>
      </c>
    </row>
    <row r="254" spans="1:36" x14ac:dyDescent="0.25">
      <c r="A254" s="2">
        <v>879</v>
      </c>
      <c r="B254" s="2">
        <v>1</v>
      </c>
      <c r="C254" t="s">
        <v>255</v>
      </c>
      <c r="D254" s="2">
        <v>2283</v>
      </c>
      <c r="E254" s="2">
        <v>2520</v>
      </c>
      <c r="F254" s="2">
        <v>2481</v>
      </c>
      <c r="G254" s="2">
        <v>2724.7999999999997</v>
      </c>
      <c r="H254" s="2">
        <v>17542262</v>
      </c>
      <c r="I254" s="2">
        <v>48100</v>
      </c>
      <c r="J254" s="2">
        <v>58790</v>
      </c>
      <c r="K254" s="2">
        <v>14436</v>
      </c>
      <c r="L254" s="2">
        <v>0</v>
      </c>
      <c r="M254" s="2">
        <v>0</v>
      </c>
      <c r="N254" s="2">
        <v>208752.55846999999</v>
      </c>
      <c r="O254" s="2">
        <v>598304</v>
      </c>
      <c r="P254" s="2">
        <v>399845</v>
      </c>
      <c r="Q254" s="2">
        <v>35422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1789349</v>
      </c>
      <c r="X254" s="2">
        <v>650260</v>
      </c>
      <c r="Y254" s="2">
        <v>0</v>
      </c>
      <c r="Z254" s="2">
        <v>69485</v>
      </c>
      <c r="AA254" s="2">
        <v>1155315</v>
      </c>
      <c r="AB254" s="2">
        <v>21920060.55847</v>
      </c>
      <c r="AC254" s="2">
        <v>0</v>
      </c>
      <c r="AD254" s="2">
        <v>159901</v>
      </c>
      <c r="AE254" s="2">
        <v>399845</v>
      </c>
      <c r="AF254" s="2">
        <v>0</v>
      </c>
      <c r="AG254" s="2">
        <v>1470100</v>
      </c>
      <c r="AH254" s="2">
        <v>234667</v>
      </c>
      <c r="AI254" s="2">
        <v>1155315</v>
      </c>
      <c r="AJ254" s="2">
        <v>3185161</v>
      </c>
    </row>
    <row r="255" spans="1:36" x14ac:dyDescent="0.25">
      <c r="A255" s="2">
        <v>881</v>
      </c>
      <c r="B255" s="2">
        <v>1</v>
      </c>
      <c r="C255" t="s">
        <v>256</v>
      </c>
      <c r="D255" s="2">
        <v>790</v>
      </c>
      <c r="E255" s="2">
        <v>873.59999999999991</v>
      </c>
      <c r="F255" s="2">
        <v>819</v>
      </c>
      <c r="G255" s="2">
        <v>903.6</v>
      </c>
      <c r="H255" s="2">
        <v>5817377</v>
      </c>
      <c r="I255" s="2">
        <v>22515</v>
      </c>
      <c r="J255" s="2">
        <v>95855</v>
      </c>
      <c r="K255" s="2">
        <v>15160</v>
      </c>
      <c r="L255" s="2">
        <v>28879</v>
      </c>
      <c r="M255" s="2">
        <v>0</v>
      </c>
      <c r="N255" s="2">
        <v>108184</v>
      </c>
      <c r="O255" s="2">
        <v>201483</v>
      </c>
      <c r="P255" s="2">
        <v>119080</v>
      </c>
      <c r="Q255" s="2">
        <v>11747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825655</v>
      </c>
      <c r="X255" s="2">
        <v>221000</v>
      </c>
      <c r="Y255" s="2">
        <v>31372</v>
      </c>
      <c r="Z255" s="2">
        <v>16244</v>
      </c>
      <c r="AA255" s="2">
        <v>383126</v>
      </c>
      <c r="AB255" s="2">
        <v>7676677</v>
      </c>
      <c r="AC255" s="2">
        <v>0</v>
      </c>
      <c r="AD255" s="2">
        <v>61544</v>
      </c>
      <c r="AE255" s="2">
        <v>119080</v>
      </c>
      <c r="AF255" s="2">
        <v>0</v>
      </c>
      <c r="AG255" s="2">
        <v>713039</v>
      </c>
      <c r="AH255" s="2">
        <v>79755</v>
      </c>
      <c r="AI255" s="2">
        <v>383126</v>
      </c>
      <c r="AJ255" s="2">
        <v>1276789</v>
      </c>
    </row>
    <row r="256" spans="1:36" x14ac:dyDescent="0.25">
      <c r="A256" s="2">
        <v>882</v>
      </c>
      <c r="B256" s="2">
        <v>1</v>
      </c>
      <c r="C256" t="s">
        <v>257</v>
      </c>
      <c r="D256" s="2">
        <v>4244</v>
      </c>
      <c r="E256" s="2">
        <v>4615.8</v>
      </c>
      <c r="F256" s="2">
        <v>4296</v>
      </c>
      <c r="G256" s="2">
        <v>4705.3999999999996</v>
      </c>
      <c r="H256" s="2">
        <v>30293365</v>
      </c>
      <c r="I256" s="2">
        <v>156580</v>
      </c>
      <c r="J256" s="2">
        <v>650884</v>
      </c>
      <c r="K256" s="2">
        <v>59624</v>
      </c>
      <c r="L256" s="2">
        <v>0</v>
      </c>
      <c r="M256" s="2">
        <v>0</v>
      </c>
      <c r="N256" s="2">
        <v>268481</v>
      </c>
      <c r="O256" s="2">
        <v>1048534</v>
      </c>
      <c r="P256" s="2">
        <v>646593.75</v>
      </c>
      <c r="Q256" s="2">
        <v>61170</v>
      </c>
      <c r="R256" s="2">
        <v>30867</v>
      </c>
      <c r="S256" s="2">
        <v>0</v>
      </c>
      <c r="T256" s="2">
        <v>0</v>
      </c>
      <c r="U256" s="2">
        <v>63121</v>
      </c>
      <c r="V256" s="2">
        <v>0</v>
      </c>
      <c r="W256" s="2">
        <v>3813350</v>
      </c>
      <c r="X256" s="2">
        <v>0</v>
      </c>
      <c r="Y256" s="2">
        <v>0</v>
      </c>
      <c r="Z256" s="2">
        <v>115090</v>
      </c>
      <c r="AA256" s="2">
        <v>1995090</v>
      </c>
      <c r="AB256" s="2">
        <v>39202749.75</v>
      </c>
      <c r="AC256" s="2">
        <v>0</v>
      </c>
      <c r="AD256" s="2">
        <v>392541</v>
      </c>
      <c r="AE256" s="2">
        <v>646593.75</v>
      </c>
      <c r="AF256" s="2">
        <v>30867</v>
      </c>
      <c r="AG256" s="2">
        <v>3351907</v>
      </c>
      <c r="AH256" s="2">
        <v>0</v>
      </c>
      <c r="AI256" s="2">
        <v>1995090</v>
      </c>
      <c r="AJ256" s="2">
        <v>6416998.75</v>
      </c>
    </row>
    <row r="257" spans="1:36" x14ac:dyDescent="0.25">
      <c r="A257" s="2">
        <v>883</v>
      </c>
      <c r="B257" s="2">
        <v>1</v>
      </c>
      <c r="C257" t="s">
        <v>258</v>
      </c>
      <c r="D257" s="2">
        <v>1497</v>
      </c>
      <c r="E257" s="2">
        <v>1635.8000000000002</v>
      </c>
      <c r="F257" s="2">
        <v>1641</v>
      </c>
      <c r="G257" s="2">
        <v>1791.0000000000002</v>
      </c>
      <c r="H257" s="2">
        <v>11530458</v>
      </c>
      <c r="I257" s="2">
        <v>30702</v>
      </c>
      <c r="J257" s="2">
        <v>315672</v>
      </c>
      <c r="K257" s="2">
        <v>51526</v>
      </c>
      <c r="L257" s="2">
        <v>0</v>
      </c>
      <c r="M257" s="2">
        <v>0</v>
      </c>
      <c r="N257" s="2">
        <v>168279.33880999999</v>
      </c>
      <c r="O257" s="2">
        <v>393087</v>
      </c>
      <c r="P257" s="2">
        <v>218923.75</v>
      </c>
      <c r="Q257" s="2">
        <v>23283</v>
      </c>
      <c r="R257" s="2">
        <v>49844</v>
      </c>
      <c r="S257" s="2">
        <v>0</v>
      </c>
      <c r="T257" s="2">
        <v>0</v>
      </c>
      <c r="U257" s="2">
        <v>0</v>
      </c>
      <c r="V257" s="2">
        <v>0</v>
      </c>
      <c r="W257" s="2">
        <v>1880550</v>
      </c>
      <c r="X257" s="2">
        <v>424840</v>
      </c>
      <c r="Y257" s="2">
        <v>40027</v>
      </c>
      <c r="Z257" s="2">
        <v>32533</v>
      </c>
      <c r="AA257" s="2">
        <v>759384</v>
      </c>
      <c r="AB257" s="2">
        <v>15494269.088810001</v>
      </c>
      <c r="AC257" s="2">
        <v>0</v>
      </c>
      <c r="AD257" s="2">
        <v>116681</v>
      </c>
      <c r="AE257" s="2">
        <v>218923.75</v>
      </c>
      <c r="AF257" s="2">
        <v>49844</v>
      </c>
      <c r="AG257" s="2">
        <v>1715204</v>
      </c>
      <c r="AH257" s="2">
        <v>153317</v>
      </c>
      <c r="AI257" s="2">
        <v>759384</v>
      </c>
      <c r="AJ257" s="2">
        <v>2860036.75</v>
      </c>
    </row>
    <row r="258" spans="1:36" x14ac:dyDescent="0.25">
      <c r="A258" s="2">
        <v>885</v>
      </c>
      <c r="B258" s="2">
        <v>1</v>
      </c>
      <c r="C258" t="s">
        <v>259</v>
      </c>
      <c r="D258" s="2">
        <v>5559</v>
      </c>
      <c r="E258" s="2">
        <v>6115.5999999999995</v>
      </c>
      <c r="F258" s="2">
        <v>6547</v>
      </c>
      <c r="G258" s="2">
        <v>7202.2</v>
      </c>
      <c r="H258" s="2">
        <v>46367764</v>
      </c>
      <c r="I258" s="2">
        <v>73685</v>
      </c>
      <c r="J258" s="2">
        <v>257162</v>
      </c>
      <c r="K258" s="2">
        <v>58493</v>
      </c>
      <c r="L258" s="2">
        <v>0</v>
      </c>
      <c r="M258" s="2">
        <v>0</v>
      </c>
      <c r="N258" s="2">
        <v>78424</v>
      </c>
      <c r="O258" s="2">
        <v>1508117</v>
      </c>
      <c r="P258" s="2">
        <v>1206092.5</v>
      </c>
      <c r="Q258" s="2">
        <v>93629</v>
      </c>
      <c r="R258" s="2">
        <v>4753</v>
      </c>
      <c r="S258" s="2">
        <v>0</v>
      </c>
      <c r="T258" s="2">
        <v>0</v>
      </c>
      <c r="U258" s="2">
        <v>0</v>
      </c>
      <c r="V258" s="2">
        <v>0</v>
      </c>
      <c r="W258" s="2">
        <v>2160660</v>
      </c>
      <c r="X258" s="2">
        <v>1680380</v>
      </c>
      <c r="Y258" s="2">
        <v>0</v>
      </c>
      <c r="Z258" s="2">
        <v>339147</v>
      </c>
      <c r="AA258" s="2">
        <v>3053733</v>
      </c>
      <c r="AB258" s="2">
        <v>55201659.5</v>
      </c>
      <c r="AC258" s="2">
        <v>0</v>
      </c>
      <c r="AD258" s="2">
        <v>215982</v>
      </c>
      <c r="AE258" s="2">
        <v>787318</v>
      </c>
      <c r="AF258" s="2">
        <v>3103</v>
      </c>
      <c r="AG258" s="2">
        <v>817417</v>
      </c>
      <c r="AH258" s="2">
        <v>326203</v>
      </c>
      <c r="AI258" s="2">
        <v>1993429</v>
      </c>
      <c r="AJ258" s="2">
        <v>3817249</v>
      </c>
    </row>
    <row r="259" spans="1:36" x14ac:dyDescent="0.25">
      <c r="A259" s="2">
        <v>891</v>
      </c>
      <c r="B259" s="2">
        <v>1</v>
      </c>
      <c r="C259" t="s">
        <v>260</v>
      </c>
      <c r="D259" s="2">
        <v>504</v>
      </c>
      <c r="E259" s="2">
        <v>551.20000000000005</v>
      </c>
      <c r="F259" s="2">
        <v>567</v>
      </c>
      <c r="G259" s="2">
        <v>622.6</v>
      </c>
      <c r="H259" s="2">
        <v>4008299</v>
      </c>
      <c r="I259" s="2">
        <v>0</v>
      </c>
      <c r="J259" s="2">
        <v>159851</v>
      </c>
      <c r="K259" s="2">
        <v>15638</v>
      </c>
      <c r="L259" s="2">
        <v>119037</v>
      </c>
      <c r="M259" s="2">
        <v>262885</v>
      </c>
      <c r="N259" s="2">
        <v>218300</v>
      </c>
      <c r="O259" s="2">
        <v>147689</v>
      </c>
      <c r="P259" s="2">
        <v>79793.75</v>
      </c>
      <c r="Q259" s="2">
        <v>8094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607658</v>
      </c>
      <c r="X259" s="2">
        <v>0</v>
      </c>
      <c r="Y259" s="2">
        <v>0</v>
      </c>
      <c r="Z259" s="2">
        <v>11578</v>
      </c>
      <c r="AA259" s="2">
        <v>263982</v>
      </c>
      <c r="AB259" s="2">
        <v>5902804.75</v>
      </c>
      <c r="AC259" s="2">
        <v>0</v>
      </c>
      <c r="AD259" s="2">
        <v>77862</v>
      </c>
      <c r="AE259" s="2">
        <v>45941</v>
      </c>
      <c r="AF259" s="2">
        <v>0</v>
      </c>
      <c r="AG259" s="2">
        <v>361696</v>
      </c>
      <c r="AH259" s="2">
        <v>0</v>
      </c>
      <c r="AI259" s="2">
        <v>151986</v>
      </c>
      <c r="AJ259" s="2">
        <v>637485</v>
      </c>
    </row>
    <row r="260" spans="1:36" x14ac:dyDescent="0.25">
      <c r="A260" s="2">
        <v>911</v>
      </c>
      <c r="B260" s="2">
        <v>1</v>
      </c>
      <c r="C260" t="s">
        <v>261</v>
      </c>
      <c r="D260" s="2">
        <v>5158</v>
      </c>
      <c r="E260" s="2">
        <v>5602.5999999999995</v>
      </c>
      <c r="F260" s="2">
        <v>4929</v>
      </c>
      <c r="G260" s="2">
        <v>5387.8</v>
      </c>
      <c r="H260" s="2">
        <v>34686656</v>
      </c>
      <c r="I260" s="2">
        <v>273248</v>
      </c>
      <c r="J260" s="2">
        <v>1379986</v>
      </c>
      <c r="K260" s="2">
        <v>23724</v>
      </c>
      <c r="L260" s="2">
        <v>0</v>
      </c>
      <c r="M260" s="2">
        <v>0</v>
      </c>
      <c r="N260" s="2">
        <v>527019</v>
      </c>
      <c r="O260" s="2">
        <v>1220472</v>
      </c>
      <c r="P260" s="2">
        <v>899988.75</v>
      </c>
      <c r="Q260" s="2">
        <v>70041</v>
      </c>
      <c r="R260" s="2">
        <v>42402</v>
      </c>
      <c r="S260" s="2">
        <v>0</v>
      </c>
      <c r="T260" s="2">
        <v>0</v>
      </c>
      <c r="U260" s="2">
        <v>180814</v>
      </c>
      <c r="V260" s="2">
        <v>-15451</v>
      </c>
      <c r="W260" s="2">
        <v>1616340</v>
      </c>
      <c r="X260" s="2">
        <v>0</v>
      </c>
      <c r="Y260" s="2">
        <v>112507</v>
      </c>
      <c r="Z260" s="2">
        <v>121209</v>
      </c>
      <c r="AA260" s="2">
        <v>2284427</v>
      </c>
      <c r="AB260" s="2">
        <v>43423382.75</v>
      </c>
      <c r="AC260" s="2">
        <v>0</v>
      </c>
      <c r="AD260" s="2">
        <v>247777</v>
      </c>
      <c r="AE260" s="2">
        <v>665422</v>
      </c>
      <c r="AF260" s="2">
        <v>31351</v>
      </c>
      <c r="AG260" s="2">
        <v>692597</v>
      </c>
      <c r="AH260" s="2">
        <v>0</v>
      </c>
      <c r="AI260" s="2">
        <v>1689031</v>
      </c>
      <c r="AJ260" s="2">
        <v>3326178</v>
      </c>
    </row>
    <row r="261" spans="1:36" x14ac:dyDescent="0.25">
      <c r="A261" s="2">
        <v>912</v>
      </c>
      <c r="B261" s="2">
        <v>1</v>
      </c>
      <c r="C261" t="s">
        <v>262</v>
      </c>
      <c r="D261" s="2">
        <v>1921</v>
      </c>
      <c r="E261" s="2">
        <v>2100.6</v>
      </c>
      <c r="F261" s="2">
        <v>1777</v>
      </c>
      <c r="G261" s="2">
        <v>1947.4</v>
      </c>
      <c r="H261" s="2">
        <v>12537361</v>
      </c>
      <c r="I261" s="2">
        <v>110527</v>
      </c>
      <c r="J261" s="2">
        <v>954685</v>
      </c>
      <c r="K261" s="2">
        <v>14588</v>
      </c>
      <c r="L261" s="2">
        <v>0</v>
      </c>
      <c r="M261" s="2">
        <v>0</v>
      </c>
      <c r="N261" s="2">
        <v>313203</v>
      </c>
      <c r="O261" s="2">
        <v>442358</v>
      </c>
      <c r="P261" s="2">
        <v>326190</v>
      </c>
      <c r="Q261" s="2">
        <v>25316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584220</v>
      </c>
      <c r="X261" s="2">
        <v>0</v>
      </c>
      <c r="Y261" s="2">
        <v>5048</v>
      </c>
      <c r="Z261" s="2">
        <v>47763</v>
      </c>
      <c r="AA261" s="2">
        <v>825698</v>
      </c>
      <c r="AB261" s="2">
        <v>16186957</v>
      </c>
      <c r="AC261" s="2">
        <v>0</v>
      </c>
      <c r="AD261" s="2">
        <v>82413</v>
      </c>
      <c r="AE261" s="2">
        <v>195404</v>
      </c>
      <c r="AF261" s="2">
        <v>0</v>
      </c>
      <c r="AG261" s="2">
        <v>202827</v>
      </c>
      <c r="AH261" s="2">
        <v>0</v>
      </c>
      <c r="AI261" s="2">
        <v>494633</v>
      </c>
      <c r="AJ261" s="2">
        <v>975277</v>
      </c>
    </row>
    <row r="262" spans="1:36" x14ac:dyDescent="0.25">
      <c r="A262" s="2">
        <v>914</v>
      </c>
      <c r="B262" s="2">
        <v>1</v>
      </c>
      <c r="C262" t="s">
        <v>263</v>
      </c>
      <c r="D262" s="2">
        <v>258</v>
      </c>
      <c r="E262" s="2">
        <v>286.39999999999998</v>
      </c>
      <c r="F262" s="2">
        <v>262</v>
      </c>
      <c r="G262" s="2">
        <v>291.79999999999995</v>
      </c>
      <c r="H262" s="2">
        <v>1878608</v>
      </c>
      <c r="I262" s="2">
        <v>0</v>
      </c>
      <c r="J262" s="2">
        <v>91376</v>
      </c>
      <c r="K262" s="2">
        <v>0</v>
      </c>
      <c r="L262" s="2">
        <v>110489</v>
      </c>
      <c r="M262" s="2">
        <v>32164</v>
      </c>
      <c r="N262" s="2">
        <v>111212</v>
      </c>
      <c r="O262" s="2">
        <v>62654</v>
      </c>
      <c r="P262" s="2">
        <v>24037.5</v>
      </c>
      <c r="Q262" s="2">
        <v>3793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514376</v>
      </c>
      <c r="X262" s="2">
        <v>0</v>
      </c>
      <c r="Y262" s="2">
        <v>12982</v>
      </c>
      <c r="Z262" s="2">
        <v>7047</v>
      </c>
      <c r="AA262" s="2">
        <v>123723</v>
      </c>
      <c r="AB262" s="2">
        <v>2972461.5</v>
      </c>
      <c r="AC262" s="2">
        <v>0</v>
      </c>
      <c r="AD262" s="2">
        <v>38577</v>
      </c>
      <c r="AE262" s="2">
        <v>17748</v>
      </c>
      <c r="AF262" s="2">
        <v>0</v>
      </c>
      <c r="AG262" s="2">
        <v>371609.59999999998</v>
      </c>
      <c r="AH262" s="2">
        <v>0</v>
      </c>
      <c r="AI262" s="2">
        <v>91348</v>
      </c>
      <c r="AJ262" s="2">
        <v>519282.6</v>
      </c>
    </row>
    <row r="263" spans="1:36" x14ac:dyDescent="0.25">
      <c r="A263" s="2">
        <v>2071</v>
      </c>
      <c r="B263" s="2">
        <v>1</v>
      </c>
      <c r="C263" t="s">
        <v>264</v>
      </c>
      <c r="D263" s="2">
        <v>1101</v>
      </c>
      <c r="E263" s="2">
        <v>1204.9999999999998</v>
      </c>
      <c r="F263" s="2">
        <v>934</v>
      </c>
      <c r="G263" s="2">
        <v>1014</v>
      </c>
      <c r="H263" s="2">
        <v>6528132</v>
      </c>
      <c r="I263" s="2">
        <v>0</v>
      </c>
      <c r="J263" s="2">
        <v>165450</v>
      </c>
      <c r="K263" s="2">
        <v>0</v>
      </c>
      <c r="L263" s="2">
        <v>0</v>
      </c>
      <c r="M263" s="2">
        <v>0</v>
      </c>
      <c r="N263" s="2">
        <v>189269.54993417815</v>
      </c>
      <c r="O263" s="2">
        <v>210891</v>
      </c>
      <c r="P263" s="2">
        <v>167142.5</v>
      </c>
      <c r="Q263" s="2">
        <v>13182</v>
      </c>
      <c r="R263" s="2">
        <v>0</v>
      </c>
      <c r="S263" s="2">
        <v>0</v>
      </c>
      <c r="T263" s="2">
        <v>0</v>
      </c>
      <c r="U263" s="2">
        <v>0</v>
      </c>
      <c r="V263" s="2">
        <v>-258</v>
      </c>
      <c r="W263" s="2">
        <v>350631</v>
      </c>
      <c r="X263" s="2">
        <v>0</v>
      </c>
      <c r="Y263" s="2">
        <v>0</v>
      </c>
      <c r="Z263" s="2">
        <v>18055</v>
      </c>
      <c r="AA263" s="2">
        <v>429936</v>
      </c>
      <c r="AB263" s="2">
        <v>8072431.0499341786</v>
      </c>
      <c r="AC263" s="2">
        <v>0</v>
      </c>
      <c r="AD263" s="2">
        <v>112473</v>
      </c>
      <c r="AE263" s="2">
        <v>131067</v>
      </c>
      <c r="AF263" s="2">
        <v>0</v>
      </c>
      <c r="AG263" s="2">
        <v>174657</v>
      </c>
      <c r="AH263" s="2">
        <v>0</v>
      </c>
      <c r="AI263" s="2">
        <v>337141</v>
      </c>
      <c r="AJ263" s="2">
        <v>755338</v>
      </c>
    </row>
    <row r="264" spans="1:36" x14ac:dyDescent="0.25">
      <c r="A264" s="2">
        <v>2125</v>
      </c>
      <c r="B264" s="2">
        <v>1</v>
      </c>
      <c r="C264" t="s">
        <v>265</v>
      </c>
      <c r="D264" s="2">
        <v>1257</v>
      </c>
      <c r="E264" s="2">
        <v>1373.2</v>
      </c>
      <c r="F264" s="2">
        <v>1095</v>
      </c>
      <c r="G264" s="2">
        <v>1203.3999999999999</v>
      </c>
      <c r="H264" s="2">
        <v>7747489</v>
      </c>
      <c r="I264" s="2">
        <v>18421</v>
      </c>
      <c r="J264" s="2">
        <v>421997</v>
      </c>
      <c r="K264" s="2">
        <v>31449</v>
      </c>
      <c r="L264" s="2">
        <v>0</v>
      </c>
      <c r="M264" s="2">
        <v>0</v>
      </c>
      <c r="N264" s="2">
        <v>203721</v>
      </c>
      <c r="O264" s="2">
        <v>256815</v>
      </c>
      <c r="P264" s="2">
        <v>201570</v>
      </c>
      <c r="Q264" s="2">
        <v>15644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361020</v>
      </c>
      <c r="X264" s="2">
        <v>0</v>
      </c>
      <c r="Y264" s="2">
        <v>0</v>
      </c>
      <c r="Z264" s="2">
        <v>22369</v>
      </c>
      <c r="AA264" s="2">
        <v>510242</v>
      </c>
      <c r="AB264" s="2">
        <v>9790737</v>
      </c>
      <c r="AC264" s="2">
        <v>0</v>
      </c>
      <c r="AD264" s="2">
        <v>107692</v>
      </c>
      <c r="AE264" s="2">
        <v>120010</v>
      </c>
      <c r="AF264" s="2">
        <v>0</v>
      </c>
      <c r="AG264" s="2">
        <v>124569</v>
      </c>
      <c r="AH264" s="2">
        <v>0</v>
      </c>
      <c r="AI264" s="2">
        <v>303787</v>
      </c>
      <c r="AJ264" s="2">
        <v>656058</v>
      </c>
    </row>
    <row r="265" spans="1:36" x14ac:dyDescent="0.25">
      <c r="A265" s="2">
        <v>2134</v>
      </c>
      <c r="B265" s="2">
        <v>1</v>
      </c>
      <c r="C265" t="s">
        <v>266</v>
      </c>
      <c r="D265" s="2">
        <v>907</v>
      </c>
      <c r="E265" s="2">
        <v>995.8</v>
      </c>
      <c r="F265" s="2">
        <v>695</v>
      </c>
      <c r="G265" s="2">
        <v>760.4</v>
      </c>
      <c r="H265" s="2">
        <v>4895455</v>
      </c>
      <c r="I265" s="2">
        <v>0</v>
      </c>
      <c r="J265" s="2">
        <v>533585</v>
      </c>
      <c r="K265" s="2">
        <v>15367</v>
      </c>
      <c r="L265" s="2">
        <v>86006</v>
      </c>
      <c r="M265" s="2">
        <v>38615</v>
      </c>
      <c r="N265" s="2">
        <v>196323</v>
      </c>
      <c r="O265" s="2">
        <v>147099</v>
      </c>
      <c r="P265" s="2">
        <v>76512.5</v>
      </c>
      <c r="Q265" s="2">
        <v>9885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1102017</v>
      </c>
      <c r="X265" s="2">
        <v>0</v>
      </c>
      <c r="Y265" s="2">
        <v>2164</v>
      </c>
      <c r="Z265" s="2">
        <v>16239</v>
      </c>
      <c r="AA265" s="2">
        <v>322410</v>
      </c>
      <c r="AB265" s="2">
        <v>7441677.5</v>
      </c>
      <c r="AC265" s="2">
        <v>0</v>
      </c>
      <c r="AD265" s="2">
        <v>108496</v>
      </c>
      <c r="AE265" s="2">
        <v>40364</v>
      </c>
      <c r="AF265" s="2">
        <v>0</v>
      </c>
      <c r="AG265" s="2">
        <v>740514</v>
      </c>
      <c r="AH265" s="2">
        <v>0</v>
      </c>
      <c r="AI265" s="2">
        <v>170085</v>
      </c>
      <c r="AJ265" s="2">
        <v>1059459</v>
      </c>
    </row>
    <row r="266" spans="1:36" x14ac:dyDescent="0.25">
      <c r="A266" s="2">
        <v>2135</v>
      </c>
      <c r="B266" s="2">
        <v>1</v>
      </c>
      <c r="C266" t="s">
        <v>267</v>
      </c>
      <c r="D266" s="2">
        <v>852</v>
      </c>
      <c r="E266" s="2">
        <v>930.4</v>
      </c>
      <c r="F266" s="2">
        <v>894</v>
      </c>
      <c r="G266" s="2">
        <v>978.80000000000007</v>
      </c>
      <c r="H266" s="2">
        <v>6301514</v>
      </c>
      <c r="I266" s="2">
        <v>0</v>
      </c>
      <c r="J266" s="2">
        <v>262705</v>
      </c>
      <c r="K266" s="2">
        <v>0</v>
      </c>
      <c r="L266" s="2">
        <v>0</v>
      </c>
      <c r="M266" s="2">
        <v>0</v>
      </c>
      <c r="N266" s="2">
        <v>244633</v>
      </c>
      <c r="O266" s="2">
        <v>230093</v>
      </c>
      <c r="P266" s="2">
        <v>148693.75</v>
      </c>
      <c r="Q266" s="2">
        <v>12724</v>
      </c>
      <c r="R266" s="2">
        <v>0</v>
      </c>
      <c r="S266" s="2">
        <v>0</v>
      </c>
      <c r="T266" s="2">
        <v>0</v>
      </c>
      <c r="U266" s="2">
        <v>0</v>
      </c>
      <c r="V266" s="2">
        <v>-2446</v>
      </c>
      <c r="W266" s="2">
        <v>555782</v>
      </c>
      <c r="X266" s="2">
        <v>0</v>
      </c>
      <c r="Y266" s="2">
        <v>18030</v>
      </c>
      <c r="Z266" s="2">
        <v>19640</v>
      </c>
      <c r="AA266" s="2">
        <v>415011</v>
      </c>
      <c r="AB266" s="2">
        <v>8206379.75</v>
      </c>
      <c r="AC266" s="2">
        <v>0</v>
      </c>
      <c r="AD266" s="2">
        <v>128302</v>
      </c>
      <c r="AE266" s="2">
        <v>103090</v>
      </c>
      <c r="AF266" s="2">
        <v>0</v>
      </c>
      <c r="AG266" s="2">
        <v>299729</v>
      </c>
      <c r="AH266" s="2">
        <v>0</v>
      </c>
      <c r="AI266" s="2">
        <v>287728</v>
      </c>
      <c r="AJ266" s="2">
        <v>818849</v>
      </c>
    </row>
    <row r="267" spans="1:36" x14ac:dyDescent="0.25">
      <c r="A267" s="2">
        <v>2137</v>
      </c>
      <c r="B267" s="2">
        <v>1</v>
      </c>
      <c r="C267" t="s">
        <v>268</v>
      </c>
      <c r="D267" s="2">
        <v>727</v>
      </c>
      <c r="E267" s="2">
        <v>794.4</v>
      </c>
      <c r="F267" s="2">
        <v>562</v>
      </c>
      <c r="G267" s="2">
        <v>616.40000000000009</v>
      </c>
      <c r="H267" s="2">
        <v>3968383</v>
      </c>
      <c r="I267" s="2">
        <v>12281</v>
      </c>
      <c r="J267" s="2">
        <v>129505</v>
      </c>
      <c r="K267" s="2">
        <v>0</v>
      </c>
      <c r="L267" s="2">
        <v>120017</v>
      </c>
      <c r="M267" s="2">
        <v>0</v>
      </c>
      <c r="N267" s="2">
        <v>124962</v>
      </c>
      <c r="O267" s="2">
        <v>142288</v>
      </c>
      <c r="P267" s="2">
        <v>98283.75</v>
      </c>
      <c r="Q267" s="2">
        <v>8013</v>
      </c>
      <c r="R267" s="2">
        <v>6491</v>
      </c>
      <c r="S267" s="2">
        <v>0</v>
      </c>
      <c r="T267" s="2">
        <v>0</v>
      </c>
      <c r="U267" s="2">
        <v>0</v>
      </c>
      <c r="V267" s="2">
        <v>0</v>
      </c>
      <c r="W267" s="2">
        <v>263708</v>
      </c>
      <c r="X267" s="2">
        <v>0</v>
      </c>
      <c r="Y267" s="2">
        <v>38584</v>
      </c>
      <c r="Z267" s="2">
        <v>11993</v>
      </c>
      <c r="AA267" s="2">
        <v>261354</v>
      </c>
      <c r="AB267" s="2">
        <v>5185862.75</v>
      </c>
      <c r="AC267" s="2">
        <v>0</v>
      </c>
      <c r="AD267" s="2">
        <v>75027</v>
      </c>
      <c r="AE267" s="2">
        <v>71108</v>
      </c>
      <c r="AF267" s="2">
        <v>4696</v>
      </c>
      <c r="AG267" s="2">
        <v>134540</v>
      </c>
      <c r="AH267" s="2">
        <v>0</v>
      </c>
      <c r="AI267" s="2">
        <v>189088</v>
      </c>
      <c r="AJ267" s="2">
        <v>474459</v>
      </c>
    </row>
    <row r="268" spans="1:36" x14ac:dyDescent="0.25">
      <c r="A268" s="2">
        <v>2142</v>
      </c>
      <c r="B268" s="2">
        <v>1</v>
      </c>
      <c r="C268" t="s">
        <v>269</v>
      </c>
      <c r="D268" s="2">
        <v>2326</v>
      </c>
      <c r="E268" s="2">
        <v>2533.7999999999997</v>
      </c>
      <c r="F268" s="2">
        <v>1917</v>
      </c>
      <c r="G268" s="2">
        <v>2094.8000000000002</v>
      </c>
      <c r="H268" s="2">
        <v>13486322</v>
      </c>
      <c r="I268" s="2">
        <v>0</v>
      </c>
      <c r="J268" s="2">
        <v>1488270</v>
      </c>
      <c r="K268" s="2">
        <v>0</v>
      </c>
      <c r="L268" s="2">
        <v>408770</v>
      </c>
      <c r="M268" s="2">
        <v>3226678.76</v>
      </c>
      <c r="N268" s="2">
        <v>1238852.3687223999</v>
      </c>
      <c r="O268" s="2">
        <v>459400</v>
      </c>
      <c r="P268" s="2">
        <v>350878.75</v>
      </c>
      <c r="Q268" s="2">
        <v>27232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628440</v>
      </c>
      <c r="X268" s="2">
        <v>534820</v>
      </c>
      <c r="Y268" s="2">
        <v>12982</v>
      </c>
      <c r="Z268" s="2">
        <v>48953</v>
      </c>
      <c r="AA268" s="2">
        <v>888195</v>
      </c>
      <c r="AB268" s="2">
        <v>22264973.878722399</v>
      </c>
      <c r="AC268" s="2">
        <v>0</v>
      </c>
      <c r="AD268" s="2">
        <v>327433</v>
      </c>
      <c r="AE268" s="2">
        <v>350878.75</v>
      </c>
      <c r="AF268" s="2">
        <v>0</v>
      </c>
      <c r="AG268" s="2">
        <v>424725</v>
      </c>
      <c r="AH268" s="2">
        <v>193007</v>
      </c>
      <c r="AI268" s="2">
        <v>888195</v>
      </c>
      <c r="AJ268" s="2">
        <v>1991231.75</v>
      </c>
    </row>
    <row r="269" spans="1:36" x14ac:dyDescent="0.25">
      <c r="A269" s="2">
        <v>2143</v>
      </c>
      <c r="B269" s="2">
        <v>1</v>
      </c>
      <c r="C269" t="s">
        <v>270</v>
      </c>
      <c r="D269" s="2">
        <v>889</v>
      </c>
      <c r="E269" s="2">
        <v>969.19999999999993</v>
      </c>
      <c r="F269" s="2">
        <v>788</v>
      </c>
      <c r="G269" s="2">
        <v>859.80000000000007</v>
      </c>
      <c r="H269" s="2">
        <v>5535392</v>
      </c>
      <c r="I269" s="2">
        <v>0</v>
      </c>
      <c r="J269" s="2">
        <v>274631</v>
      </c>
      <c r="K269" s="2">
        <v>15213</v>
      </c>
      <c r="L269" s="2">
        <v>48819</v>
      </c>
      <c r="M269" s="2">
        <v>0</v>
      </c>
      <c r="N269" s="2">
        <v>155386.10838842049</v>
      </c>
      <c r="O269" s="2">
        <v>206824</v>
      </c>
      <c r="P269" s="2">
        <v>87331.25</v>
      </c>
      <c r="Q269" s="2">
        <v>11177</v>
      </c>
      <c r="R269" s="2">
        <v>5314</v>
      </c>
      <c r="S269" s="2">
        <v>0</v>
      </c>
      <c r="T269" s="2">
        <v>0</v>
      </c>
      <c r="U269" s="2">
        <v>0</v>
      </c>
      <c r="V269" s="2">
        <v>-22404</v>
      </c>
      <c r="W269" s="2">
        <v>1226702</v>
      </c>
      <c r="X269" s="2">
        <v>0</v>
      </c>
      <c r="Y269" s="2">
        <v>14785</v>
      </c>
      <c r="Z269" s="2">
        <v>17112</v>
      </c>
      <c r="AA269" s="2">
        <v>364555</v>
      </c>
      <c r="AB269" s="2">
        <v>7940837.3583884202</v>
      </c>
      <c r="AC269" s="2">
        <v>0</v>
      </c>
      <c r="AD269" s="2">
        <v>94680</v>
      </c>
      <c r="AE269" s="2">
        <v>87331.25</v>
      </c>
      <c r="AF269" s="2">
        <v>5314</v>
      </c>
      <c r="AG269" s="2">
        <v>1121761</v>
      </c>
      <c r="AH269" s="2">
        <v>0</v>
      </c>
      <c r="AI269" s="2">
        <v>364555</v>
      </c>
      <c r="AJ269" s="2">
        <v>1673641.25</v>
      </c>
    </row>
    <row r="270" spans="1:36" x14ac:dyDescent="0.25">
      <c r="A270" s="2">
        <v>2144</v>
      </c>
      <c r="B270" s="2">
        <v>1</v>
      </c>
      <c r="C270" t="s">
        <v>271</v>
      </c>
      <c r="D270" s="2">
        <v>3370</v>
      </c>
      <c r="E270" s="2">
        <v>3703</v>
      </c>
      <c r="F270" s="2">
        <v>3270</v>
      </c>
      <c r="G270" s="2">
        <v>3596</v>
      </c>
      <c r="H270" s="2">
        <v>23151048</v>
      </c>
      <c r="I270" s="2">
        <v>0</v>
      </c>
      <c r="J270" s="2">
        <v>405592</v>
      </c>
      <c r="K270" s="2">
        <v>14353</v>
      </c>
      <c r="L270" s="2">
        <v>0</v>
      </c>
      <c r="M270" s="2">
        <v>0</v>
      </c>
      <c r="N270" s="2">
        <v>354956</v>
      </c>
      <c r="O270" s="2">
        <v>817704</v>
      </c>
      <c r="P270" s="2">
        <v>553111.25</v>
      </c>
      <c r="Q270" s="2">
        <v>46748</v>
      </c>
      <c r="R270" s="2">
        <v>36679</v>
      </c>
      <c r="S270" s="2">
        <v>0</v>
      </c>
      <c r="T270" s="2">
        <v>0</v>
      </c>
      <c r="U270" s="2">
        <v>93092</v>
      </c>
      <c r="V270" s="2">
        <v>0</v>
      </c>
      <c r="W270" s="2">
        <v>1887900</v>
      </c>
      <c r="X270" s="2">
        <v>903500</v>
      </c>
      <c r="Y270" s="2">
        <v>100968</v>
      </c>
      <c r="Z270" s="2">
        <v>74754</v>
      </c>
      <c r="AA270" s="2">
        <v>1524704</v>
      </c>
      <c r="AB270" s="2">
        <v>29061609.25</v>
      </c>
      <c r="AC270" s="2">
        <v>0</v>
      </c>
      <c r="AD270" s="2">
        <v>232987</v>
      </c>
      <c r="AE270" s="2">
        <v>553111.25</v>
      </c>
      <c r="AF270" s="2">
        <v>36679</v>
      </c>
      <c r="AG270" s="2">
        <v>1482704</v>
      </c>
      <c r="AH270" s="2">
        <v>326057</v>
      </c>
      <c r="AI270" s="2">
        <v>1524704</v>
      </c>
      <c r="AJ270" s="2">
        <v>3830185.25</v>
      </c>
    </row>
    <row r="271" spans="1:36" x14ac:dyDescent="0.25">
      <c r="A271" s="2">
        <v>2149</v>
      </c>
      <c r="B271" s="2">
        <v>1</v>
      </c>
      <c r="C271" t="s">
        <v>272</v>
      </c>
      <c r="D271" s="2">
        <v>1213</v>
      </c>
      <c r="E271" s="2">
        <v>1324.2</v>
      </c>
      <c r="F271" s="2">
        <v>1269</v>
      </c>
      <c r="G271" s="2">
        <v>1384.6000000000001</v>
      </c>
      <c r="H271" s="2">
        <v>8914055</v>
      </c>
      <c r="I271" s="2">
        <v>0</v>
      </c>
      <c r="J271" s="2">
        <v>361136</v>
      </c>
      <c r="K271" s="2">
        <v>14763</v>
      </c>
      <c r="L271" s="2">
        <v>0</v>
      </c>
      <c r="M271" s="2">
        <v>0</v>
      </c>
      <c r="N271" s="2">
        <v>377710.53298343864</v>
      </c>
      <c r="O271" s="2">
        <v>311739</v>
      </c>
      <c r="P271" s="2">
        <v>212131.25</v>
      </c>
      <c r="Q271" s="2">
        <v>18000</v>
      </c>
      <c r="R271" s="2">
        <v>31652</v>
      </c>
      <c r="S271" s="2">
        <v>0</v>
      </c>
      <c r="T271" s="2">
        <v>0</v>
      </c>
      <c r="U271" s="2">
        <v>58590</v>
      </c>
      <c r="V271" s="2">
        <v>0</v>
      </c>
      <c r="W271" s="2">
        <v>723786</v>
      </c>
      <c r="X271" s="2">
        <v>0</v>
      </c>
      <c r="Y271" s="2">
        <v>5048</v>
      </c>
      <c r="Z271" s="2">
        <v>29522</v>
      </c>
      <c r="AA271" s="2">
        <v>587070</v>
      </c>
      <c r="AB271" s="2">
        <v>11645202.782983439</v>
      </c>
      <c r="AC271" s="2">
        <v>0</v>
      </c>
      <c r="AD271" s="2">
        <v>159952</v>
      </c>
      <c r="AE271" s="2">
        <v>212131.25</v>
      </c>
      <c r="AF271" s="2">
        <v>31652</v>
      </c>
      <c r="AG271" s="2">
        <v>578361</v>
      </c>
      <c r="AH271" s="2">
        <v>0</v>
      </c>
      <c r="AI271" s="2">
        <v>587070</v>
      </c>
      <c r="AJ271" s="2">
        <v>1569166.25</v>
      </c>
    </row>
    <row r="272" spans="1:36" x14ac:dyDescent="0.25">
      <c r="A272" s="2">
        <v>2154</v>
      </c>
      <c r="B272" s="2">
        <v>1</v>
      </c>
      <c r="C272" t="s">
        <v>273</v>
      </c>
      <c r="D272" s="2">
        <v>1036</v>
      </c>
      <c r="E272" s="2">
        <v>1141.5999999999999</v>
      </c>
      <c r="F272" s="2">
        <v>938</v>
      </c>
      <c r="G272" s="2">
        <v>1035.1999999999998</v>
      </c>
      <c r="H272" s="2">
        <v>6664618</v>
      </c>
      <c r="I272" s="2">
        <v>18421</v>
      </c>
      <c r="J272" s="2">
        <v>308953</v>
      </c>
      <c r="K272" s="2">
        <v>0</v>
      </c>
      <c r="L272" s="2">
        <v>0</v>
      </c>
      <c r="M272" s="2">
        <v>0</v>
      </c>
      <c r="N272" s="2">
        <v>202048.37662795439</v>
      </c>
      <c r="O272" s="2">
        <v>247064</v>
      </c>
      <c r="P272" s="2">
        <v>169635</v>
      </c>
      <c r="Q272" s="2">
        <v>13458</v>
      </c>
      <c r="R272" s="2">
        <v>1563</v>
      </c>
      <c r="S272" s="2">
        <v>0</v>
      </c>
      <c r="T272" s="2">
        <v>0</v>
      </c>
      <c r="U272" s="2">
        <v>0</v>
      </c>
      <c r="V272" s="2">
        <v>0</v>
      </c>
      <c r="W272" s="2">
        <v>373624</v>
      </c>
      <c r="X272" s="2">
        <v>0</v>
      </c>
      <c r="Y272" s="2">
        <v>34618</v>
      </c>
      <c r="Z272" s="2">
        <v>18268</v>
      </c>
      <c r="AA272" s="2">
        <v>438925</v>
      </c>
      <c r="AB272" s="2">
        <v>8491195.3766279556</v>
      </c>
      <c r="AC272" s="2">
        <v>0</v>
      </c>
      <c r="AD272" s="2">
        <v>57588</v>
      </c>
      <c r="AE272" s="2">
        <v>127044</v>
      </c>
      <c r="AF272" s="2">
        <v>1171</v>
      </c>
      <c r="AG272" s="2">
        <v>182025</v>
      </c>
      <c r="AH272" s="2">
        <v>0</v>
      </c>
      <c r="AI272" s="2">
        <v>328723</v>
      </c>
      <c r="AJ272" s="2">
        <v>696551</v>
      </c>
    </row>
    <row r="273" spans="1:36" x14ac:dyDescent="0.25">
      <c r="A273" s="2">
        <v>2155</v>
      </c>
      <c r="B273" s="2">
        <v>1</v>
      </c>
      <c r="C273" t="s">
        <v>274</v>
      </c>
      <c r="D273" s="2">
        <v>1269</v>
      </c>
      <c r="E273" s="2">
        <v>1386.8</v>
      </c>
      <c r="F273" s="2">
        <v>1043</v>
      </c>
      <c r="G273" s="2">
        <v>1134.4000000000001</v>
      </c>
      <c r="H273" s="2">
        <v>7303267</v>
      </c>
      <c r="I273" s="2">
        <v>83919</v>
      </c>
      <c r="J273" s="2">
        <v>823445</v>
      </c>
      <c r="K273" s="2">
        <v>0</v>
      </c>
      <c r="L273" s="2">
        <v>0</v>
      </c>
      <c r="M273" s="2">
        <v>0</v>
      </c>
      <c r="N273" s="2">
        <v>205044.8101529</v>
      </c>
      <c r="O273" s="2">
        <v>245404</v>
      </c>
      <c r="P273" s="2">
        <v>151363.75</v>
      </c>
      <c r="Q273" s="2">
        <v>14747</v>
      </c>
      <c r="R273" s="2">
        <v>25150</v>
      </c>
      <c r="S273" s="2">
        <v>0</v>
      </c>
      <c r="T273" s="2">
        <v>0</v>
      </c>
      <c r="U273" s="2">
        <v>0</v>
      </c>
      <c r="V273" s="2">
        <v>0</v>
      </c>
      <c r="W273" s="2">
        <v>979316</v>
      </c>
      <c r="X273" s="2">
        <v>0</v>
      </c>
      <c r="Y273" s="2">
        <v>0</v>
      </c>
      <c r="Z273" s="2">
        <v>22003</v>
      </c>
      <c r="AA273" s="2">
        <v>480986</v>
      </c>
      <c r="AB273" s="2">
        <v>10334645.560152899</v>
      </c>
      <c r="AC273" s="2">
        <v>0</v>
      </c>
      <c r="AD273" s="2">
        <v>47193</v>
      </c>
      <c r="AE273" s="2">
        <v>74540</v>
      </c>
      <c r="AF273" s="2">
        <v>12385</v>
      </c>
      <c r="AG273" s="2">
        <v>455580</v>
      </c>
      <c r="AH273" s="2">
        <v>0</v>
      </c>
      <c r="AI273" s="2">
        <v>236865</v>
      </c>
      <c r="AJ273" s="2">
        <v>826563</v>
      </c>
    </row>
    <row r="274" spans="1:36" x14ac:dyDescent="0.25">
      <c r="A274" s="2">
        <v>2159</v>
      </c>
      <c r="B274" s="2">
        <v>1</v>
      </c>
      <c r="C274" t="s">
        <v>275</v>
      </c>
      <c r="D274" s="2">
        <v>617</v>
      </c>
      <c r="E274" s="2">
        <v>678.59999999999991</v>
      </c>
      <c r="F274" s="2">
        <v>532</v>
      </c>
      <c r="G274" s="2">
        <v>584.40000000000009</v>
      </c>
      <c r="H274" s="2">
        <v>3762367</v>
      </c>
      <c r="I274" s="2">
        <v>0</v>
      </c>
      <c r="J274" s="2">
        <v>226088</v>
      </c>
      <c r="K274" s="2">
        <v>28759</v>
      </c>
      <c r="L274" s="2">
        <v>124384</v>
      </c>
      <c r="M274" s="2">
        <v>134405</v>
      </c>
      <c r="N274" s="2">
        <v>171402</v>
      </c>
      <c r="O274" s="2">
        <v>141169</v>
      </c>
      <c r="P274" s="2">
        <v>72292.5</v>
      </c>
      <c r="Q274" s="2">
        <v>7597</v>
      </c>
      <c r="R274" s="2">
        <v>30050</v>
      </c>
      <c r="S274" s="2">
        <v>0</v>
      </c>
      <c r="T274" s="2">
        <v>0</v>
      </c>
      <c r="U274" s="2">
        <v>0</v>
      </c>
      <c r="V274" s="2">
        <v>0</v>
      </c>
      <c r="W274" s="2">
        <v>585090</v>
      </c>
      <c r="X274" s="2">
        <v>0</v>
      </c>
      <c r="Y274" s="2">
        <v>0</v>
      </c>
      <c r="Z274" s="2">
        <v>10554</v>
      </c>
      <c r="AA274" s="2">
        <v>247786</v>
      </c>
      <c r="AB274" s="2">
        <v>5541943.5</v>
      </c>
      <c r="AC274" s="2">
        <v>0</v>
      </c>
      <c r="AD274" s="2">
        <v>132051</v>
      </c>
      <c r="AE274" s="2">
        <v>47310</v>
      </c>
      <c r="AF274" s="2">
        <v>19666</v>
      </c>
      <c r="AG274" s="2">
        <v>383366</v>
      </c>
      <c r="AH274" s="2">
        <v>0</v>
      </c>
      <c r="AI274" s="2">
        <v>162158</v>
      </c>
      <c r="AJ274" s="2">
        <v>744551</v>
      </c>
    </row>
    <row r="275" spans="1:36" x14ac:dyDescent="0.25">
      <c r="A275" s="2">
        <v>2164</v>
      </c>
      <c r="B275" s="2">
        <v>1</v>
      </c>
      <c r="C275" t="s">
        <v>276</v>
      </c>
      <c r="D275" s="2">
        <v>1219</v>
      </c>
      <c r="E275" s="2">
        <v>1325.0000000000002</v>
      </c>
      <c r="F275" s="2">
        <v>1680</v>
      </c>
      <c r="G275" s="2">
        <v>1824.0000000000002</v>
      </c>
      <c r="H275" s="2">
        <v>11742912</v>
      </c>
      <c r="I275" s="2">
        <v>0</v>
      </c>
      <c r="J275" s="2">
        <v>434650</v>
      </c>
      <c r="K275" s="2">
        <v>18442</v>
      </c>
      <c r="L275" s="2">
        <v>0</v>
      </c>
      <c r="M275" s="2">
        <v>0</v>
      </c>
      <c r="N275" s="2">
        <v>345119</v>
      </c>
      <c r="O275" s="2">
        <v>412836</v>
      </c>
      <c r="P275" s="2">
        <v>303128.75</v>
      </c>
      <c r="Q275" s="2">
        <v>23712</v>
      </c>
      <c r="R275" s="2">
        <v>41095</v>
      </c>
      <c r="S275" s="2">
        <v>0</v>
      </c>
      <c r="T275" s="2">
        <v>0</v>
      </c>
      <c r="U275" s="2">
        <v>0</v>
      </c>
      <c r="V275" s="2">
        <v>0</v>
      </c>
      <c r="W275" s="2">
        <v>547200</v>
      </c>
      <c r="X275" s="2">
        <v>0</v>
      </c>
      <c r="Y275" s="2">
        <v>0</v>
      </c>
      <c r="Z275" s="2">
        <v>36540</v>
      </c>
      <c r="AA275" s="2">
        <v>773376</v>
      </c>
      <c r="AB275" s="2">
        <v>14679010.75</v>
      </c>
      <c r="AC275" s="2">
        <v>0</v>
      </c>
      <c r="AD275" s="2">
        <v>95206</v>
      </c>
      <c r="AE275" s="2">
        <v>219328</v>
      </c>
      <c r="AF275" s="2">
        <v>29734</v>
      </c>
      <c r="AG275" s="2">
        <v>229456</v>
      </c>
      <c r="AH275" s="2">
        <v>0</v>
      </c>
      <c r="AI275" s="2">
        <v>559573</v>
      </c>
      <c r="AJ275" s="2">
        <v>1133297</v>
      </c>
    </row>
    <row r="276" spans="1:36" x14ac:dyDescent="0.25">
      <c r="A276" s="2">
        <v>2165</v>
      </c>
      <c r="B276" s="2">
        <v>1</v>
      </c>
      <c r="C276" t="s">
        <v>277</v>
      </c>
      <c r="D276" s="2">
        <v>940.80000000000007</v>
      </c>
      <c r="E276" s="2">
        <v>1032.2</v>
      </c>
      <c r="F276" s="2">
        <v>979.8</v>
      </c>
      <c r="G276" s="2">
        <v>1065.2</v>
      </c>
      <c r="H276" s="2">
        <v>6857758</v>
      </c>
      <c r="I276" s="2">
        <v>0</v>
      </c>
      <c r="J276" s="2">
        <v>1060003</v>
      </c>
      <c r="K276" s="2">
        <v>0</v>
      </c>
      <c r="L276" s="2">
        <v>0</v>
      </c>
      <c r="M276" s="2">
        <v>10869</v>
      </c>
      <c r="N276" s="2">
        <v>300460</v>
      </c>
      <c r="O276" s="2">
        <v>244471</v>
      </c>
      <c r="P276" s="2">
        <v>178421.25</v>
      </c>
      <c r="Q276" s="2">
        <v>13848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319560</v>
      </c>
      <c r="X276" s="2">
        <v>0</v>
      </c>
      <c r="Y276" s="2">
        <v>21275</v>
      </c>
      <c r="Z276" s="2">
        <v>22015</v>
      </c>
      <c r="AA276" s="2">
        <v>451645</v>
      </c>
      <c r="AB276" s="2">
        <v>9480325.25</v>
      </c>
      <c r="AC276" s="2">
        <v>0</v>
      </c>
      <c r="AD276" s="2">
        <v>77529</v>
      </c>
      <c r="AE276" s="2">
        <v>142124</v>
      </c>
      <c r="AF276" s="2">
        <v>0</v>
      </c>
      <c r="AG276" s="2">
        <v>147524</v>
      </c>
      <c r="AH276" s="2">
        <v>0</v>
      </c>
      <c r="AI276" s="2">
        <v>359765</v>
      </c>
      <c r="AJ276" s="2">
        <v>726942</v>
      </c>
    </row>
    <row r="277" spans="1:36" x14ac:dyDescent="0.25">
      <c r="A277" s="2">
        <v>2167</v>
      </c>
      <c r="B277" s="2">
        <v>1</v>
      </c>
      <c r="C277" t="s">
        <v>278</v>
      </c>
      <c r="D277" s="2">
        <v>447</v>
      </c>
      <c r="E277" s="2">
        <v>486.6</v>
      </c>
      <c r="F277" s="2">
        <v>644</v>
      </c>
      <c r="G277" s="2">
        <v>703.8</v>
      </c>
      <c r="H277" s="2">
        <v>4531064</v>
      </c>
      <c r="I277" s="2">
        <v>0</v>
      </c>
      <c r="J277" s="2">
        <v>186223</v>
      </c>
      <c r="K277" s="2">
        <v>15460</v>
      </c>
      <c r="L277" s="2">
        <v>102178</v>
      </c>
      <c r="M277" s="2">
        <v>33706</v>
      </c>
      <c r="N277" s="2">
        <v>188677</v>
      </c>
      <c r="O277" s="2">
        <v>143538</v>
      </c>
      <c r="P277" s="2">
        <v>117886.25</v>
      </c>
      <c r="Q277" s="2">
        <v>9149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211140</v>
      </c>
      <c r="X277" s="2">
        <v>168220</v>
      </c>
      <c r="Y277" s="2">
        <v>0</v>
      </c>
      <c r="Z277" s="2">
        <v>14856</v>
      </c>
      <c r="AA277" s="2">
        <v>298411</v>
      </c>
      <c r="AB277" s="2">
        <v>5852288.25</v>
      </c>
      <c r="AC277" s="2">
        <v>0</v>
      </c>
      <c r="AD277" s="2">
        <v>65108</v>
      </c>
      <c r="AE277" s="2">
        <v>82912</v>
      </c>
      <c r="AF277" s="2">
        <v>0</v>
      </c>
      <c r="AG277" s="2">
        <v>86062</v>
      </c>
      <c r="AH277" s="2">
        <v>60708</v>
      </c>
      <c r="AI277" s="2">
        <v>209878</v>
      </c>
      <c r="AJ277" s="2">
        <v>443960</v>
      </c>
    </row>
    <row r="278" spans="1:36" x14ac:dyDescent="0.25">
      <c r="A278" s="2">
        <v>2168</v>
      </c>
      <c r="B278" s="2">
        <v>1</v>
      </c>
      <c r="C278" t="s">
        <v>279</v>
      </c>
      <c r="D278" s="2">
        <v>802</v>
      </c>
      <c r="E278" s="2">
        <v>882.40000000000009</v>
      </c>
      <c r="F278" s="2">
        <v>860</v>
      </c>
      <c r="G278" s="2">
        <v>946</v>
      </c>
      <c r="H278" s="2">
        <v>6090348</v>
      </c>
      <c r="I278" s="2">
        <v>0</v>
      </c>
      <c r="J278" s="2">
        <v>282078</v>
      </c>
      <c r="K278" s="2">
        <v>15127</v>
      </c>
      <c r="L278" s="2">
        <v>7505</v>
      </c>
      <c r="M278" s="2">
        <v>0</v>
      </c>
      <c r="N278" s="2">
        <v>210405</v>
      </c>
      <c r="O278" s="2">
        <v>218898</v>
      </c>
      <c r="P278" s="2">
        <v>157910</v>
      </c>
      <c r="Q278" s="2">
        <v>12298</v>
      </c>
      <c r="R278" s="2">
        <v>9375</v>
      </c>
      <c r="S278" s="2">
        <v>0</v>
      </c>
      <c r="T278" s="2">
        <v>0</v>
      </c>
      <c r="U278" s="2">
        <v>0</v>
      </c>
      <c r="V278" s="2">
        <v>-6438</v>
      </c>
      <c r="W278" s="2">
        <v>283800</v>
      </c>
      <c r="X278" s="2">
        <v>0</v>
      </c>
      <c r="Y278" s="2">
        <v>30290</v>
      </c>
      <c r="Z278" s="2">
        <v>18488</v>
      </c>
      <c r="AA278" s="2">
        <v>401104</v>
      </c>
      <c r="AB278" s="2">
        <v>7731188</v>
      </c>
      <c r="AC278" s="2">
        <v>0</v>
      </c>
      <c r="AD278" s="2">
        <v>115294</v>
      </c>
      <c r="AE278" s="2">
        <v>119055</v>
      </c>
      <c r="AF278" s="2">
        <v>7068</v>
      </c>
      <c r="AG278" s="2">
        <v>124005</v>
      </c>
      <c r="AH278" s="2">
        <v>0</v>
      </c>
      <c r="AI278" s="2">
        <v>302410</v>
      </c>
      <c r="AJ278" s="2">
        <v>667832</v>
      </c>
    </row>
    <row r="279" spans="1:36" x14ac:dyDescent="0.25">
      <c r="A279" s="2">
        <v>2169</v>
      </c>
      <c r="B279" s="2">
        <v>1</v>
      </c>
      <c r="C279" t="s">
        <v>280</v>
      </c>
      <c r="D279" s="2">
        <v>713</v>
      </c>
      <c r="E279" s="2">
        <v>778.4</v>
      </c>
      <c r="F279" s="2">
        <v>733</v>
      </c>
      <c r="G279" s="2">
        <v>799.80000000000007</v>
      </c>
      <c r="H279" s="2">
        <v>5149112</v>
      </c>
      <c r="I279" s="2">
        <v>0</v>
      </c>
      <c r="J279" s="2">
        <v>198876</v>
      </c>
      <c r="K279" s="2">
        <v>15293</v>
      </c>
      <c r="L279" s="2">
        <v>72606</v>
      </c>
      <c r="M279" s="2">
        <v>76059</v>
      </c>
      <c r="N279" s="2">
        <v>227532.51145600001</v>
      </c>
      <c r="O279" s="2">
        <v>193821</v>
      </c>
      <c r="P279" s="2">
        <v>104667.5</v>
      </c>
      <c r="Q279" s="2">
        <v>10397</v>
      </c>
      <c r="R279" s="2">
        <v>3055</v>
      </c>
      <c r="S279" s="2">
        <v>0</v>
      </c>
      <c r="T279" s="2">
        <v>0</v>
      </c>
      <c r="U279" s="2">
        <v>0</v>
      </c>
      <c r="V279" s="2">
        <v>0</v>
      </c>
      <c r="W279" s="2">
        <v>740367</v>
      </c>
      <c r="X279" s="2">
        <v>124130</v>
      </c>
      <c r="Y279" s="2">
        <v>0</v>
      </c>
      <c r="Z279" s="2">
        <v>15930</v>
      </c>
      <c r="AA279" s="2">
        <v>339115</v>
      </c>
      <c r="AB279" s="2">
        <v>7146831.0114559997</v>
      </c>
      <c r="AC279" s="2">
        <v>0</v>
      </c>
      <c r="AD279" s="2">
        <v>132583</v>
      </c>
      <c r="AE279" s="2">
        <v>67289</v>
      </c>
      <c r="AF279" s="2">
        <v>1964</v>
      </c>
      <c r="AG279" s="2">
        <v>458438</v>
      </c>
      <c r="AH279" s="2">
        <v>0</v>
      </c>
      <c r="AI279" s="2">
        <v>218012</v>
      </c>
      <c r="AJ279" s="2">
        <v>878286</v>
      </c>
    </row>
    <row r="280" spans="1:36" x14ac:dyDescent="0.25">
      <c r="A280" s="2">
        <v>2170</v>
      </c>
      <c r="B280" s="2">
        <v>1</v>
      </c>
      <c r="C280" t="s">
        <v>281</v>
      </c>
      <c r="D280" s="2">
        <v>1435</v>
      </c>
      <c r="E280" s="2">
        <v>1577.6</v>
      </c>
      <c r="F280" s="2">
        <v>1120</v>
      </c>
      <c r="G280" s="2">
        <v>1232.3999999999999</v>
      </c>
      <c r="H280" s="2">
        <v>7934191</v>
      </c>
      <c r="I280" s="2">
        <v>156580</v>
      </c>
      <c r="J280" s="2">
        <v>892201</v>
      </c>
      <c r="K280" s="2">
        <v>14871</v>
      </c>
      <c r="L280" s="2">
        <v>0</v>
      </c>
      <c r="M280" s="2">
        <v>0</v>
      </c>
      <c r="N280" s="2">
        <v>342967.16951074998</v>
      </c>
      <c r="O280" s="2">
        <v>290193</v>
      </c>
      <c r="P280" s="2">
        <v>195326.25</v>
      </c>
      <c r="Q280" s="2">
        <v>16021</v>
      </c>
      <c r="R280" s="2">
        <v>77900</v>
      </c>
      <c r="S280" s="2">
        <v>0</v>
      </c>
      <c r="T280" s="2">
        <v>0</v>
      </c>
      <c r="U280" s="2">
        <v>0</v>
      </c>
      <c r="V280" s="2">
        <v>0</v>
      </c>
      <c r="W280" s="2">
        <v>482571</v>
      </c>
      <c r="X280" s="2">
        <v>287040</v>
      </c>
      <c r="Y280" s="2">
        <v>0</v>
      </c>
      <c r="Z280" s="2">
        <v>21137</v>
      </c>
      <c r="AA280" s="2">
        <v>522538</v>
      </c>
      <c r="AB280" s="2">
        <v>10946496.41951075</v>
      </c>
      <c r="AC280" s="2">
        <v>0</v>
      </c>
      <c r="AD280" s="2">
        <v>106016</v>
      </c>
      <c r="AE280" s="2">
        <v>128127</v>
      </c>
      <c r="AF280" s="2">
        <v>51100</v>
      </c>
      <c r="AG280" s="2">
        <v>214579</v>
      </c>
      <c r="AH280" s="2">
        <v>103587</v>
      </c>
      <c r="AI280" s="2">
        <v>342767</v>
      </c>
      <c r="AJ280" s="2">
        <v>842589</v>
      </c>
    </row>
    <row r="281" spans="1:36" x14ac:dyDescent="0.25">
      <c r="A281" s="2">
        <v>2171</v>
      </c>
      <c r="B281" s="2">
        <v>1</v>
      </c>
      <c r="C281" t="s">
        <v>282</v>
      </c>
      <c r="D281" s="2">
        <v>240</v>
      </c>
      <c r="E281" s="2">
        <v>260.39999999999998</v>
      </c>
      <c r="F281" s="2">
        <v>237</v>
      </c>
      <c r="G281" s="2">
        <v>258.2</v>
      </c>
      <c r="H281" s="2">
        <v>1662292</v>
      </c>
      <c r="I281" s="2">
        <v>0</v>
      </c>
      <c r="J281" s="2">
        <v>60973</v>
      </c>
      <c r="K281" s="2">
        <v>17839</v>
      </c>
      <c r="L281" s="2">
        <v>102683</v>
      </c>
      <c r="M281" s="2">
        <v>259363</v>
      </c>
      <c r="N281" s="2">
        <v>144236</v>
      </c>
      <c r="O281" s="2">
        <v>56619</v>
      </c>
      <c r="P281" s="2">
        <v>12910</v>
      </c>
      <c r="Q281" s="2">
        <v>3357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993037</v>
      </c>
      <c r="X281" s="2">
        <v>0</v>
      </c>
      <c r="Y281" s="2">
        <v>0</v>
      </c>
      <c r="Z281" s="2">
        <v>6403</v>
      </c>
      <c r="AA281" s="2">
        <v>109477</v>
      </c>
      <c r="AB281" s="2">
        <v>3429189</v>
      </c>
      <c r="AC281" s="2">
        <v>0</v>
      </c>
      <c r="AD281" s="2">
        <v>56619</v>
      </c>
      <c r="AE281" s="2">
        <v>12910</v>
      </c>
      <c r="AF281" s="2">
        <v>0</v>
      </c>
      <c r="AG281" s="2">
        <v>556221.4</v>
      </c>
      <c r="AH281" s="2">
        <v>0</v>
      </c>
      <c r="AI281" s="2">
        <v>109477</v>
      </c>
      <c r="AJ281" s="2">
        <v>735227.4</v>
      </c>
    </row>
    <row r="282" spans="1:36" x14ac:dyDescent="0.25">
      <c r="A282" s="2">
        <v>2172</v>
      </c>
      <c r="B282" s="2">
        <v>1</v>
      </c>
      <c r="C282" t="s">
        <v>283</v>
      </c>
      <c r="D282" s="2">
        <v>818</v>
      </c>
      <c r="E282" s="2">
        <v>900</v>
      </c>
      <c r="F282" s="2">
        <v>756</v>
      </c>
      <c r="G282" s="2">
        <v>831.8</v>
      </c>
      <c r="H282" s="2">
        <v>5355128</v>
      </c>
      <c r="I282" s="2">
        <v>0</v>
      </c>
      <c r="J282" s="2">
        <v>214218</v>
      </c>
      <c r="K282" s="2">
        <v>15244</v>
      </c>
      <c r="L282" s="2">
        <v>60427</v>
      </c>
      <c r="M282" s="2">
        <v>28139</v>
      </c>
      <c r="N282" s="2">
        <v>192449.53467399999</v>
      </c>
      <c r="O282" s="2">
        <v>187015</v>
      </c>
      <c r="P282" s="2">
        <v>125013.75</v>
      </c>
      <c r="Q282" s="2">
        <v>10813</v>
      </c>
      <c r="R282" s="2">
        <v>0</v>
      </c>
      <c r="S282" s="2">
        <v>0</v>
      </c>
      <c r="T282" s="2">
        <v>0</v>
      </c>
      <c r="U282" s="2">
        <v>0</v>
      </c>
      <c r="V282" s="2">
        <v>-1803</v>
      </c>
      <c r="W282" s="2">
        <v>495487</v>
      </c>
      <c r="X282" s="2">
        <v>200200</v>
      </c>
      <c r="Y282" s="2">
        <v>32815</v>
      </c>
      <c r="Z282" s="2">
        <v>15025</v>
      </c>
      <c r="AA282" s="2">
        <v>352683</v>
      </c>
      <c r="AB282" s="2">
        <v>7082654.284674</v>
      </c>
      <c r="AC282" s="2">
        <v>0</v>
      </c>
      <c r="AD282" s="2">
        <v>106625</v>
      </c>
      <c r="AE282" s="2">
        <v>109355</v>
      </c>
      <c r="AF282" s="2">
        <v>0</v>
      </c>
      <c r="AG282" s="2">
        <v>341646</v>
      </c>
      <c r="AH282" s="2">
        <v>72249</v>
      </c>
      <c r="AI282" s="2">
        <v>308507</v>
      </c>
      <c r="AJ282" s="2">
        <v>866133</v>
      </c>
    </row>
    <row r="283" spans="1:36" x14ac:dyDescent="0.25">
      <c r="A283" s="2">
        <v>2174</v>
      </c>
      <c r="B283" s="2">
        <v>1</v>
      </c>
      <c r="C283" t="s">
        <v>284</v>
      </c>
      <c r="D283" s="2">
        <v>1081</v>
      </c>
      <c r="E283" s="2">
        <v>1180.3999999999999</v>
      </c>
      <c r="F283" s="2">
        <v>943</v>
      </c>
      <c r="G283" s="2">
        <v>1031.8</v>
      </c>
      <c r="H283" s="2">
        <v>6642728</v>
      </c>
      <c r="I283" s="2">
        <v>51170</v>
      </c>
      <c r="J283" s="2">
        <v>678655</v>
      </c>
      <c r="K283" s="2">
        <v>15041</v>
      </c>
      <c r="L283" s="2">
        <v>0</v>
      </c>
      <c r="M283" s="2">
        <v>0</v>
      </c>
      <c r="N283" s="2">
        <v>313619.26847205299</v>
      </c>
      <c r="O283" s="2">
        <v>236822</v>
      </c>
      <c r="P283" s="2">
        <v>172826.25</v>
      </c>
      <c r="Q283" s="2">
        <v>13413</v>
      </c>
      <c r="R283" s="2">
        <v>0</v>
      </c>
      <c r="S283" s="2">
        <v>0</v>
      </c>
      <c r="T283" s="2">
        <v>0</v>
      </c>
      <c r="U283" s="2">
        <v>0</v>
      </c>
      <c r="V283" s="2">
        <v>-1867</v>
      </c>
      <c r="W283" s="2">
        <v>309540</v>
      </c>
      <c r="X283" s="2">
        <v>0</v>
      </c>
      <c r="Y283" s="2">
        <v>33356</v>
      </c>
      <c r="Z283" s="2">
        <v>20599</v>
      </c>
      <c r="AA283" s="2">
        <v>407561</v>
      </c>
      <c r="AB283" s="2">
        <v>8893463.5184720531</v>
      </c>
      <c r="AC283" s="2">
        <v>0</v>
      </c>
      <c r="AD283" s="2">
        <v>148919</v>
      </c>
      <c r="AE283" s="2">
        <v>166881</v>
      </c>
      <c r="AF283" s="2">
        <v>0</v>
      </c>
      <c r="AG283" s="2">
        <v>173222</v>
      </c>
      <c r="AH283" s="2">
        <v>0</v>
      </c>
      <c r="AI283" s="2">
        <v>393541</v>
      </c>
      <c r="AJ283" s="2">
        <v>882563</v>
      </c>
    </row>
    <row r="284" spans="1:36" x14ac:dyDescent="0.25">
      <c r="A284" s="2">
        <v>2176</v>
      </c>
      <c r="B284" s="2">
        <v>1</v>
      </c>
      <c r="C284" t="s">
        <v>285</v>
      </c>
      <c r="D284" s="2">
        <v>489.00000000000006</v>
      </c>
      <c r="E284" s="2">
        <v>528.00000000000011</v>
      </c>
      <c r="F284" s="2">
        <v>489</v>
      </c>
      <c r="G284" s="2">
        <v>528.00000000000011</v>
      </c>
      <c r="H284" s="2">
        <v>3399264</v>
      </c>
      <c r="I284" s="2">
        <v>0</v>
      </c>
      <c r="J284" s="2">
        <v>307273</v>
      </c>
      <c r="K284" s="2">
        <v>0</v>
      </c>
      <c r="L284" s="2">
        <v>129254</v>
      </c>
      <c r="M284" s="2">
        <v>533157</v>
      </c>
      <c r="N284" s="2">
        <v>226005</v>
      </c>
      <c r="O284" s="2">
        <v>127447</v>
      </c>
      <c r="P284" s="2">
        <v>26400</v>
      </c>
      <c r="Q284" s="2">
        <v>6864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1161600</v>
      </c>
      <c r="X284" s="2">
        <v>0</v>
      </c>
      <c r="Y284" s="2">
        <v>0</v>
      </c>
      <c r="Z284" s="2">
        <v>11111</v>
      </c>
      <c r="AA284" s="2">
        <v>223872</v>
      </c>
      <c r="AB284" s="2">
        <v>6152247</v>
      </c>
      <c r="AC284" s="2">
        <v>0</v>
      </c>
      <c r="AD284" s="2">
        <v>95208</v>
      </c>
      <c r="AE284" s="2">
        <v>19163</v>
      </c>
      <c r="AF284" s="2">
        <v>0</v>
      </c>
      <c r="AG284" s="2">
        <v>796496.2</v>
      </c>
      <c r="AH284" s="2">
        <v>0</v>
      </c>
      <c r="AI284" s="2">
        <v>162499</v>
      </c>
      <c r="AJ284" s="2">
        <v>1073366.2</v>
      </c>
    </row>
    <row r="285" spans="1:36" x14ac:dyDescent="0.25">
      <c r="A285" s="2">
        <v>2180</v>
      </c>
      <c r="B285" s="2">
        <v>1</v>
      </c>
      <c r="C285" t="s">
        <v>286</v>
      </c>
      <c r="D285" s="2">
        <v>680</v>
      </c>
      <c r="E285" s="2">
        <v>745.6</v>
      </c>
      <c r="F285" s="2">
        <v>750</v>
      </c>
      <c r="G285" s="2">
        <v>817</v>
      </c>
      <c r="H285" s="2">
        <v>5259846</v>
      </c>
      <c r="I285" s="2">
        <v>0</v>
      </c>
      <c r="J285" s="2">
        <v>377933</v>
      </c>
      <c r="K285" s="2">
        <v>0</v>
      </c>
      <c r="L285" s="2">
        <v>66204</v>
      </c>
      <c r="M285" s="2">
        <v>158420</v>
      </c>
      <c r="N285" s="2">
        <v>236869</v>
      </c>
      <c r="O285" s="2">
        <v>194347</v>
      </c>
      <c r="P285" s="2">
        <v>82013.75</v>
      </c>
      <c r="Q285" s="2">
        <v>10621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1187371</v>
      </c>
      <c r="X285" s="2">
        <v>0</v>
      </c>
      <c r="Y285" s="2">
        <v>0</v>
      </c>
      <c r="Z285" s="2">
        <v>16304</v>
      </c>
      <c r="AA285" s="2">
        <v>346408</v>
      </c>
      <c r="AB285" s="2">
        <v>7936336.75</v>
      </c>
      <c r="AC285" s="2">
        <v>0</v>
      </c>
      <c r="AD285" s="2">
        <v>146806</v>
      </c>
      <c r="AE285" s="2">
        <v>51923</v>
      </c>
      <c r="AF285" s="2">
        <v>0</v>
      </c>
      <c r="AG285" s="2">
        <v>894313</v>
      </c>
      <c r="AH285" s="2">
        <v>0</v>
      </c>
      <c r="AI285" s="2">
        <v>219311</v>
      </c>
      <c r="AJ285" s="2">
        <v>1312353</v>
      </c>
    </row>
    <row r="286" spans="1:36" x14ac:dyDescent="0.25">
      <c r="A286" s="2">
        <v>2184</v>
      </c>
      <c r="B286" s="2">
        <v>1</v>
      </c>
      <c r="C286" t="s">
        <v>287</v>
      </c>
      <c r="D286" s="2">
        <v>1255</v>
      </c>
      <c r="E286" s="2">
        <v>1377.2</v>
      </c>
      <c r="F286" s="2">
        <v>1229</v>
      </c>
      <c r="G286" s="2">
        <v>1346.6000000000001</v>
      </c>
      <c r="H286" s="2">
        <v>8669411</v>
      </c>
      <c r="I286" s="2">
        <v>12281</v>
      </c>
      <c r="J286" s="2">
        <v>364047</v>
      </c>
      <c r="K286" s="2">
        <v>14804</v>
      </c>
      <c r="L286" s="2">
        <v>0</v>
      </c>
      <c r="M286" s="2">
        <v>0</v>
      </c>
      <c r="N286" s="2">
        <v>245093</v>
      </c>
      <c r="O286" s="2">
        <v>311638</v>
      </c>
      <c r="P286" s="2">
        <v>189246.25</v>
      </c>
      <c r="Q286" s="2">
        <v>17506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1027914</v>
      </c>
      <c r="X286" s="2">
        <v>0</v>
      </c>
      <c r="Y286" s="2">
        <v>11900</v>
      </c>
      <c r="Z286" s="2">
        <v>28421</v>
      </c>
      <c r="AA286" s="2">
        <v>570958</v>
      </c>
      <c r="AB286" s="2">
        <v>11463219.25</v>
      </c>
      <c r="AC286" s="2">
        <v>0</v>
      </c>
      <c r="AD286" s="2">
        <v>162514</v>
      </c>
      <c r="AE286" s="2">
        <v>110190</v>
      </c>
      <c r="AF286" s="2">
        <v>0</v>
      </c>
      <c r="AG286" s="2">
        <v>501490</v>
      </c>
      <c r="AH286" s="2">
        <v>0</v>
      </c>
      <c r="AI286" s="2">
        <v>332444</v>
      </c>
      <c r="AJ286" s="2">
        <v>1106638</v>
      </c>
    </row>
    <row r="287" spans="1:36" x14ac:dyDescent="0.25">
      <c r="A287" s="2">
        <v>2190</v>
      </c>
      <c r="B287" s="2">
        <v>1</v>
      </c>
      <c r="C287" t="s">
        <v>288</v>
      </c>
      <c r="D287" s="2">
        <v>1034</v>
      </c>
      <c r="E287" s="2">
        <v>1130.5999999999999</v>
      </c>
      <c r="F287" s="2">
        <v>695</v>
      </c>
      <c r="G287" s="2">
        <v>762.4</v>
      </c>
      <c r="H287" s="2">
        <v>4908331</v>
      </c>
      <c r="I287" s="2">
        <v>0</v>
      </c>
      <c r="J287" s="2">
        <v>338348</v>
      </c>
      <c r="K287" s="2">
        <v>15387</v>
      </c>
      <c r="L287" s="2">
        <v>85368</v>
      </c>
      <c r="M287" s="2">
        <v>109188</v>
      </c>
      <c r="N287" s="2">
        <v>205495</v>
      </c>
      <c r="O287" s="2">
        <v>183569</v>
      </c>
      <c r="P287" s="2">
        <v>81103.75</v>
      </c>
      <c r="Q287" s="2">
        <v>9911</v>
      </c>
      <c r="R287" s="2">
        <v>0</v>
      </c>
      <c r="S287" s="2">
        <v>0</v>
      </c>
      <c r="T287" s="2">
        <v>0</v>
      </c>
      <c r="U287" s="2">
        <v>31662</v>
      </c>
      <c r="V287" s="2">
        <v>0</v>
      </c>
      <c r="W287" s="2">
        <v>1029461</v>
      </c>
      <c r="X287" s="2">
        <v>115655</v>
      </c>
      <c r="Y287" s="2">
        <v>18030</v>
      </c>
      <c r="Z287" s="2">
        <v>15209</v>
      </c>
      <c r="AA287" s="2">
        <v>323258</v>
      </c>
      <c r="AB287" s="2">
        <v>7354320.75</v>
      </c>
      <c r="AC287" s="2">
        <v>0</v>
      </c>
      <c r="AD287" s="2">
        <v>157989</v>
      </c>
      <c r="AE287" s="2">
        <v>53417</v>
      </c>
      <c r="AF287" s="2">
        <v>0</v>
      </c>
      <c r="AG287" s="2">
        <v>768322</v>
      </c>
      <c r="AH287" s="2">
        <v>0</v>
      </c>
      <c r="AI287" s="2">
        <v>212906</v>
      </c>
      <c r="AJ287" s="2">
        <v>1192634</v>
      </c>
    </row>
    <row r="288" spans="1:36" x14ac:dyDescent="0.25">
      <c r="A288" s="2">
        <v>2198</v>
      </c>
      <c r="B288" s="2">
        <v>1</v>
      </c>
      <c r="C288" t="s">
        <v>289</v>
      </c>
      <c r="D288" s="2">
        <v>708</v>
      </c>
      <c r="E288" s="2">
        <v>776.80000000000007</v>
      </c>
      <c r="F288" s="2">
        <v>620</v>
      </c>
      <c r="G288" s="2">
        <v>678.4</v>
      </c>
      <c r="H288" s="2">
        <v>4367539</v>
      </c>
      <c r="I288" s="2">
        <v>0</v>
      </c>
      <c r="J288" s="2">
        <v>148709</v>
      </c>
      <c r="K288" s="2">
        <v>0</v>
      </c>
      <c r="L288" s="2">
        <v>108255</v>
      </c>
      <c r="M288" s="2">
        <v>93240</v>
      </c>
      <c r="N288" s="2">
        <v>163323.91436520001</v>
      </c>
      <c r="O288" s="2">
        <v>159979</v>
      </c>
      <c r="P288" s="2">
        <v>95302.5</v>
      </c>
      <c r="Q288" s="2">
        <v>8819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518494</v>
      </c>
      <c r="X288" s="2">
        <v>0</v>
      </c>
      <c r="Y288" s="2">
        <v>0</v>
      </c>
      <c r="Z288" s="2">
        <v>12441</v>
      </c>
      <c r="AA288" s="2">
        <v>287642</v>
      </c>
      <c r="AB288" s="2">
        <v>5963744.4143652003</v>
      </c>
      <c r="AC288" s="2">
        <v>0</v>
      </c>
      <c r="AD288" s="2">
        <v>83844</v>
      </c>
      <c r="AE288" s="2">
        <v>69485</v>
      </c>
      <c r="AF288" s="2">
        <v>0</v>
      </c>
      <c r="AG288" s="2">
        <v>316433</v>
      </c>
      <c r="AH288" s="2">
        <v>0</v>
      </c>
      <c r="AI288" s="2">
        <v>209720</v>
      </c>
      <c r="AJ288" s="2">
        <v>679482</v>
      </c>
    </row>
    <row r="289" spans="1:36" x14ac:dyDescent="0.25">
      <c r="A289" s="2">
        <v>2215</v>
      </c>
      <c r="B289" s="2">
        <v>1</v>
      </c>
      <c r="C289" t="s">
        <v>290</v>
      </c>
      <c r="D289" s="2">
        <v>362.4</v>
      </c>
      <c r="E289" s="2">
        <v>395.99999999999994</v>
      </c>
      <c r="F289" s="2">
        <v>277.39999999999998</v>
      </c>
      <c r="G289" s="2">
        <v>302.2</v>
      </c>
      <c r="H289" s="2">
        <v>1945564</v>
      </c>
      <c r="I289" s="2">
        <v>0</v>
      </c>
      <c r="J289" s="2">
        <v>174185</v>
      </c>
      <c r="K289" s="2">
        <v>0</v>
      </c>
      <c r="L289" s="2">
        <v>112646</v>
      </c>
      <c r="M289" s="2">
        <v>211727</v>
      </c>
      <c r="N289" s="2">
        <v>113460</v>
      </c>
      <c r="O289" s="2">
        <v>69907</v>
      </c>
      <c r="P289" s="2">
        <v>23115</v>
      </c>
      <c r="Q289" s="2">
        <v>3929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563283</v>
      </c>
      <c r="X289" s="2">
        <v>0</v>
      </c>
      <c r="Y289" s="2">
        <v>4688</v>
      </c>
      <c r="Z289" s="2">
        <v>6723</v>
      </c>
      <c r="AA289" s="2">
        <v>128133</v>
      </c>
      <c r="AB289" s="2">
        <v>3357360</v>
      </c>
      <c r="AC289" s="2">
        <v>0</v>
      </c>
      <c r="AD289" s="2">
        <v>37048</v>
      </c>
      <c r="AE289" s="2">
        <v>9218</v>
      </c>
      <c r="AF289" s="2">
        <v>0</v>
      </c>
      <c r="AG289" s="2">
        <v>310354</v>
      </c>
      <c r="AH289" s="2">
        <v>0</v>
      </c>
      <c r="AI289" s="2">
        <v>51097</v>
      </c>
      <c r="AJ289" s="2">
        <v>407717</v>
      </c>
    </row>
    <row r="290" spans="1:36" x14ac:dyDescent="0.25">
      <c r="A290" s="2">
        <v>2310</v>
      </c>
      <c r="B290" s="2">
        <v>1</v>
      </c>
      <c r="C290" t="s">
        <v>291</v>
      </c>
      <c r="D290" s="2">
        <v>1229</v>
      </c>
      <c r="E290" s="2">
        <v>1348.1999999999998</v>
      </c>
      <c r="F290" s="2">
        <v>1131</v>
      </c>
      <c r="G290" s="2">
        <v>1247.1999999999998</v>
      </c>
      <c r="H290" s="2">
        <v>8029474</v>
      </c>
      <c r="I290" s="2">
        <v>90059</v>
      </c>
      <c r="J290" s="2">
        <v>662250</v>
      </c>
      <c r="K290" s="2">
        <v>97728</v>
      </c>
      <c r="L290" s="2">
        <v>0</v>
      </c>
      <c r="M290" s="2">
        <v>3088</v>
      </c>
      <c r="N290" s="2">
        <v>223995</v>
      </c>
      <c r="O290" s="2">
        <v>256279</v>
      </c>
      <c r="P290" s="2">
        <v>208527.5</v>
      </c>
      <c r="Q290" s="2">
        <v>16214</v>
      </c>
      <c r="R290" s="2">
        <v>6498</v>
      </c>
      <c r="S290" s="2">
        <v>0</v>
      </c>
      <c r="T290" s="2">
        <v>0</v>
      </c>
      <c r="U290" s="2">
        <v>0</v>
      </c>
      <c r="V290" s="2">
        <v>-7726</v>
      </c>
      <c r="W290" s="2">
        <v>374160</v>
      </c>
      <c r="X290" s="2">
        <v>0</v>
      </c>
      <c r="Y290" s="2">
        <v>41108</v>
      </c>
      <c r="Z290" s="2">
        <v>25175</v>
      </c>
      <c r="AA290" s="2">
        <v>528813</v>
      </c>
      <c r="AB290" s="2">
        <v>10555642.5</v>
      </c>
      <c r="AC290" s="2">
        <v>0</v>
      </c>
      <c r="AD290" s="2">
        <v>107611</v>
      </c>
      <c r="AE290" s="2">
        <v>139224</v>
      </c>
      <c r="AF290" s="2">
        <v>4338</v>
      </c>
      <c r="AG290" s="2">
        <v>144776</v>
      </c>
      <c r="AH290" s="2">
        <v>0</v>
      </c>
      <c r="AI290" s="2">
        <v>353064</v>
      </c>
      <c r="AJ290" s="2">
        <v>749013</v>
      </c>
    </row>
    <row r="291" spans="1:36" x14ac:dyDescent="0.25">
      <c r="A291" s="2">
        <v>2311</v>
      </c>
      <c r="B291" s="2">
        <v>1</v>
      </c>
      <c r="C291" t="s">
        <v>292</v>
      </c>
      <c r="D291" s="2">
        <v>337</v>
      </c>
      <c r="E291" s="2">
        <v>367.2</v>
      </c>
      <c r="F291" s="2">
        <v>436</v>
      </c>
      <c r="G291" s="2">
        <v>478.7999999999999</v>
      </c>
      <c r="H291" s="2">
        <v>3082514</v>
      </c>
      <c r="I291" s="2">
        <v>0</v>
      </c>
      <c r="J291" s="2">
        <v>377093</v>
      </c>
      <c r="K291" s="2">
        <v>0</v>
      </c>
      <c r="L291" s="2">
        <v>130559</v>
      </c>
      <c r="M291" s="2">
        <v>134363</v>
      </c>
      <c r="N291" s="2">
        <v>199952</v>
      </c>
      <c r="O291" s="2">
        <v>98365</v>
      </c>
      <c r="P291" s="2">
        <v>70053.75</v>
      </c>
      <c r="Q291" s="2">
        <v>6224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317966</v>
      </c>
      <c r="X291" s="2">
        <v>77103</v>
      </c>
      <c r="Y291" s="2">
        <v>0</v>
      </c>
      <c r="Z291" s="2">
        <v>9486</v>
      </c>
      <c r="AA291" s="2">
        <v>203011</v>
      </c>
      <c r="AB291" s="2">
        <v>4629586.75</v>
      </c>
      <c r="AC291" s="2">
        <v>0</v>
      </c>
      <c r="AD291" s="2">
        <v>86837</v>
      </c>
      <c r="AE291" s="2">
        <v>70053.75</v>
      </c>
      <c r="AF291" s="2">
        <v>0</v>
      </c>
      <c r="AG291" s="2">
        <v>308762.7</v>
      </c>
      <c r="AH291" s="2">
        <v>0</v>
      </c>
      <c r="AI291" s="2">
        <v>203011</v>
      </c>
      <c r="AJ291" s="2">
        <v>668664.44999999995</v>
      </c>
    </row>
    <row r="292" spans="1:36" x14ac:dyDescent="0.25">
      <c r="A292" s="2">
        <v>2342</v>
      </c>
      <c r="B292" s="2">
        <v>1</v>
      </c>
      <c r="C292" t="s">
        <v>293</v>
      </c>
      <c r="D292" s="2">
        <v>836</v>
      </c>
      <c r="E292" s="2">
        <v>914.00000000000011</v>
      </c>
      <c r="F292" s="2">
        <v>776</v>
      </c>
      <c r="G292" s="2">
        <v>846.6</v>
      </c>
      <c r="H292" s="2">
        <v>5450411</v>
      </c>
      <c r="I292" s="2">
        <v>0</v>
      </c>
      <c r="J292" s="2">
        <v>332021</v>
      </c>
      <c r="K292" s="2">
        <v>15227</v>
      </c>
      <c r="L292" s="2">
        <v>54403</v>
      </c>
      <c r="M292" s="2">
        <v>135230</v>
      </c>
      <c r="N292" s="2">
        <v>298182.12869099999</v>
      </c>
      <c r="O292" s="2">
        <v>192317</v>
      </c>
      <c r="P292" s="2">
        <v>168930.43113603967</v>
      </c>
      <c r="Q292" s="2">
        <v>11006</v>
      </c>
      <c r="R292" s="2">
        <v>13283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18559</v>
      </c>
      <c r="AA292" s="2">
        <v>358958</v>
      </c>
      <c r="AB292" s="2">
        <v>7048527.5598270399</v>
      </c>
      <c r="AC292" s="2">
        <v>0</v>
      </c>
      <c r="AD292" s="2">
        <v>137682</v>
      </c>
      <c r="AE292" s="2">
        <v>101364</v>
      </c>
      <c r="AF292" s="2">
        <v>7970</v>
      </c>
      <c r="AG292" s="2">
        <v>0</v>
      </c>
      <c r="AH292" s="2">
        <v>0</v>
      </c>
      <c r="AI292" s="2">
        <v>215386</v>
      </c>
      <c r="AJ292" s="2">
        <v>462402</v>
      </c>
    </row>
    <row r="293" spans="1:36" x14ac:dyDescent="0.25">
      <c r="A293" s="2">
        <v>2358</v>
      </c>
      <c r="B293" s="2">
        <v>1</v>
      </c>
      <c r="C293" t="s">
        <v>294</v>
      </c>
      <c r="D293" s="2">
        <v>245.4</v>
      </c>
      <c r="E293" s="2">
        <v>267.39999999999998</v>
      </c>
      <c r="F293" s="2">
        <v>196.4</v>
      </c>
      <c r="G293" s="2">
        <v>211.2</v>
      </c>
      <c r="H293" s="2">
        <v>1359706</v>
      </c>
      <c r="I293" s="2">
        <v>0</v>
      </c>
      <c r="J293" s="2">
        <v>151957</v>
      </c>
      <c r="K293" s="2">
        <v>0</v>
      </c>
      <c r="L293" s="2">
        <v>89616</v>
      </c>
      <c r="M293" s="2">
        <v>443516</v>
      </c>
      <c r="N293" s="2">
        <v>114785</v>
      </c>
      <c r="O293" s="2">
        <v>49858</v>
      </c>
      <c r="P293" s="2">
        <v>10560</v>
      </c>
      <c r="Q293" s="2">
        <v>2746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586291</v>
      </c>
      <c r="X293" s="2">
        <v>0</v>
      </c>
      <c r="Y293" s="2">
        <v>0</v>
      </c>
      <c r="Z293" s="2">
        <v>5504</v>
      </c>
      <c r="AA293" s="2">
        <v>89549</v>
      </c>
      <c r="AB293" s="2">
        <v>2904088</v>
      </c>
      <c r="AC293" s="2">
        <v>0</v>
      </c>
      <c r="AD293" s="2">
        <v>34552</v>
      </c>
      <c r="AE293" s="2">
        <v>6522</v>
      </c>
      <c r="AF293" s="2">
        <v>0</v>
      </c>
      <c r="AG293" s="2">
        <v>508454</v>
      </c>
      <c r="AH293" s="2">
        <v>0</v>
      </c>
      <c r="AI293" s="2">
        <v>55303</v>
      </c>
      <c r="AJ293" s="2">
        <v>604831</v>
      </c>
    </row>
    <row r="294" spans="1:36" x14ac:dyDescent="0.25">
      <c r="A294" s="2">
        <v>2364</v>
      </c>
      <c r="B294" s="2">
        <v>1</v>
      </c>
      <c r="C294" t="s">
        <v>295</v>
      </c>
      <c r="D294" s="2">
        <v>651</v>
      </c>
      <c r="E294" s="2">
        <v>717.40000000000009</v>
      </c>
      <c r="F294" s="2">
        <v>622</v>
      </c>
      <c r="G294" s="2">
        <v>684.4</v>
      </c>
      <c r="H294" s="2">
        <v>4406167</v>
      </c>
      <c r="I294" s="2">
        <v>30702</v>
      </c>
      <c r="J294" s="2">
        <v>242941</v>
      </c>
      <c r="K294" s="2">
        <v>15519</v>
      </c>
      <c r="L294" s="2">
        <v>106885</v>
      </c>
      <c r="M294" s="2">
        <v>137165</v>
      </c>
      <c r="N294" s="2">
        <v>211263</v>
      </c>
      <c r="O294" s="2">
        <v>157082</v>
      </c>
      <c r="P294" s="2">
        <v>104095</v>
      </c>
      <c r="Q294" s="2">
        <v>8897</v>
      </c>
      <c r="R294" s="2">
        <v>35479</v>
      </c>
      <c r="S294" s="2">
        <v>0</v>
      </c>
      <c r="T294" s="2">
        <v>0</v>
      </c>
      <c r="U294" s="2">
        <v>0</v>
      </c>
      <c r="V294" s="2">
        <v>0</v>
      </c>
      <c r="W294" s="2">
        <v>350988</v>
      </c>
      <c r="X294" s="2">
        <v>0</v>
      </c>
      <c r="Y294" s="2">
        <v>19833</v>
      </c>
      <c r="Z294" s="2">
        <v>14155</v>
      </c>
      <c r="AA294" s="2">
        <v>290186</v>
      </c>
      <c r="AB294" s="2">
        <v>6131357</v>
      </c>
      <c r="AC294" s="2">
        <v>0</v>
      </c>
      <c r="AD294" s="2">
        <v>74973</v>
      </c>
      <c r="AE294" s="2">
        <v>69917</v>
      </c>
      <c r="AF294" s="2">
        <v>23830</v>
      </c>
      <c r="AG294" s="2">
        <v>177763</v>
      </c>
      <c r="AH294" s="2">
        <v>0</v>
      </c>
      <c r="AI294" s="2">
        <v>194907</v>
      </c>
      <c r="AJ294" s="2">
        <v>541390</v>
      </c>
    </row>
    <row r="295" spans="1:36" x14ac:dyDescent="0.25">
      <c r="A295" s="2">
        <v>2365</v>
      </c>
      <c r="B295" s="2">
        <v>1</v>
      </c>
      <c r="C295" t="s">
        <v>296</v>
      </c>
      <c r="D295" s="2">
        <v>894</v>
      </c>
      <c r="E295" s="2">
        <v>976.8</v>
      </c>
      <c r="F295" s="2">
        <v>702</v>
      </c>
      <c r="G295" s="2">
        <v>766.99999999999989</v>
      </c>
      <c r="H295" s="2">
        <v>4937946</v>
      </c>
      <c r="I295" s="2">
        <v>48100</v>
      </c>
      <c r="J295" s="2">
        <v>446464</v>
      </c>
      <c r="K295" s="2">
        <v>28601</v>
      </c>
      <c r="L295" s="2">
        <v>83884</v>
      </c>
      <c r="M295" s="2">
        <v>176010</v>
      </c>
      <c r="N295" s="2">
        <v>243871.06458229999</v>
      </c>
      <c r="O295" s="2">
        <v>181282</v>
      </c>
      <c r="P295" s="2">
        <v>113265</v>
      </c>
      <c r="Q295" s="2">
        <v>9971</v>
      </c>
      <c r="R295" s="2">
        <v>29453</v>
      </c>
      <c r="S295" s="2">
        <v>0</v>
      </c>
      <c r="T295" s="2">
        <v>0</v>
      </c>
      <c r="U295" s="2">
        <v>0</v>
      </c>
      <c r="V295" s="2">
        <v>0</v>
      </c>
      <c r="W295" s="2">
        <v>461964</v>
      </c>
      <c r="X295" s="2">
        <v>183040</v>
      </c>
      <c r="Y295" s="2">
        <v>0</v>
      </c>
      <c r="Z295" s="2">
        <v>17398</v>
      </c>
      <c r="AA295" s="2">
        <v>325208</v>
      </c>
      <c r="AB295" s="2">
        <v>7103417.0645823004</v>
      </c>
      <c r="AC295" s="2">
        <v>0</v>
      </c>
      <c r="AD295" s="2">
        <v>168858</v>
      </c>
      <c r="AE295" s="2">
        <v>77756</v>
      </c>
      <c r="AF295" s="2">
        <v>20219</v>
      </c>
      <c r="AG295" s="2">
        <v>250721</v>
      </c>
      <c r="AH295" s="2">
        <v>66056</v>
      </c>
      <c r="AI295" s="2">
        <v>223255</v>
      </c>
      <c r="AJ295" s="2">
        <v>740809</v>
      </c>
    </row>
    <row r="296" spans="1:36" x14ac:dyDescent="0.25">
      <c r="A296" s="2">
        <v>2396</v>
      </c>
      <c r="B296" s="2">
        <v>1</v>
      </c>
      <c r="C296" t="s">
        <v>297</v>
      </c>
      <c r="D296" s="2">
        <v>824</v>
      </c>
      <c r="E296" s="2">
        <v>905.19999999999993</v>
      </c>
      <c r="F296" s="2">
        <v>809</v>
      </c>
      <c r="G296" s="2">
        <v>886.4</v>
      </c>
      <c r="H296" s="2">
        <v>5706643</v>
      </c>
      <c r="I296" s="2">
        <v>0</v>
      </c>
      <c r="J296" s="2">
        <v>495064</v>
      </c>
      <c r="K296" s="2">
        <v>15184</v>
      </c>
      <c r="L296" s="2">
        <v>36969</v>
      </c>
      <c r="M296" s="2">
        <v>112927.12</v>
      </c>
      <c r="N296" s="2">
        <v>244097</v>
      </c>
      <c r="O296" s="2">
        <v>197609</v>
      </c>
      <c r="P296" s="2">
        <v>122441.25</v>
      </c>
      <c r="Q296" s="2">
        <v>11523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713242</v>
      </c>
      <c r="X296" s="2">
        <v>0</v>
      </c>
      <c r="Y296" s="2">
        <v>8654</v>
      </c>
      <c r="Z296" s="2">
        <v>20854</v>
      </c>
      <c r="AA296" s="2">
        <v>375834</v>
      </c>
      <c r="AB296" s="2">
        <v>8061041.3700000001</v>
      </c>
      <c r="AC296" s="2">
        <v>0</v>
      </c>
      <c r="AD296" s="2">
        <v>129430</v>
      </c>
      <c r="AE296" s="2">
        <v>96394</v>
      </c>
      <c r="AF296" s="2">
        <v>0</v>
      </c>
      <c r="AG296" s="2">
        <v>481909</v>
      </c>
      <c r="AH296" s="2">
        <v>0</v>
      </c>
      <c r="AI296" s="2">
        <v>295882</v>
      </c>
      <c r="AJ296" s="2">
        <v>1003615</v>
      </c>
    </row>
    <row r="297" spans="1:36" x14ac:dyDescent="0.25">
      <c r="A297" s="2">
        <v>2397</v>
      </c>
      <c r="B297" s="2">
        <v>1</v>
      </c>
      <c r="C297" t="s">
        <v>298</v>
      </c>
      <c r="D297" s="2">
        <v>1142</v>
      </c>
      <c r="E297" s="2">
        <v>1258.9999999999998</v>
      </c>
      <c r="F297" s="2">
        <v>986</v>
      </c>
      <c r="G297" s="2">
        <v>1085.8</v>
      </c>
      <c r="H297" s="2">
        <v>6990380</v>
      </c>
      <c r="I297" s="2">
        <v>79825</v>
      </c>
      <c r="J297" s="2">
        <v>343499</v>
      </c>
      <c r="K297" s="2">
        <v>45592</v>
      </c>
      <c r="L297" s="2">
        <v>0</v>
      </c>
      <c r="M297" s="2">
        <v>0</v>
      </c>
      <c r="N297" s="2">
        <v>173930</v>
      </c>
      <c r="O297" s="2">
        <v>253041</v>
      </c>
      <c r="P297" s="2">
        <v>162653.75</v>
      </c>
      <c r="Q297" s="2">
        <v>14115</v>
      </c>
      <c r="R297" s="2">
        <v>15266</v>
      </c>
      <c r="S297" s="2">
        <v>0</v>
      </c>
      <c r="T297" s="2">
        <v>0</v>
      </c>
      <c r="U297" s="2">
        <v>0</v>
      </c>
      <c r="V297" s="2">
        <v>0</v>
      </c>
      <c r="W297" s="2">
        <v>640720</v>
      </c>
      <c r="X297" s="2">
        <v>0</v>
      </c>
      <c r="Y297" s="2">
        <v>43272</v>
      </c>
      <c r="Z297" s="2">
        <v>19853</v>
      </c>
      <c r="AA297" s="2">
        <v>460379</v>
      </c>
      <c r="AB297" s="2">
        <v>9242525.75</v>
      </c>
      <c r="AC297" s="2">
        <v>0</v>
      </c>
      <c r="AD297" s="2">
        <v>106255</v>
      </c>
      <c r="AE297" s="2">
        <v>138470</v>
      </c>
      <c r="AF297" s="2">
        <v>12996</v>
      </c>
      <c r="AG297" s="2">
        <v>428859</v>
      </c>
      <c r="AH297" s="2">
        <v>0</v>
      </c>
      <c r="AI297" s="2">
        <v>391928</v>
      </c>
      <c r="AJ297" s="2">
        <v>1078508</v>
      </c>
    </row>
    <row r="298" spans="1:36" x14ac:dyDescent="0.25">
      <c r="A298" s="2">
        <v>2448</v>
      </c>
      <c r="B298" s="2">
        <v>1</v>
      </c>
      <c r="C298" t="s">
        <v>299</v>
      </c>
      <c r="D298" s="2">
        <v>659</v>
      </c>
      <c r="E298" s="2">
        <v>722.40000000000009</v>
      </c>
      <c r="F298" s="2">
        <v>721</v>
      </c>
      <c r="G298" s="2">
        <v>792.6</v>
      </c>
      <c r="H298" s="2">
        <v>5102759</v>
      </c>
      <c r="I298" s="2">
        <v>0</v>
      </c>
      <c r="J298" s="2">
        <v>400384</v>
      </c>
      <c r="K298" s="2">
        <v>15295</v>
      </c>
      <c r="L298" s="2">
        <v>75186</v>
      </c>
      <c r="M298" s="2">
        <v>102888</v>
      </c>
      <c r="N298" s="2">
        <v>218464</v>
      </c>
      <c r="O298" s="2">
        <v>190599</v>
      </c>
      <c r="P298" s="2">
        <v>101168.75</v>
      </c>
      <c r="Q298" s="2">
        <v>10304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780656</v>
      </c>
      <c r="X298" s="2">
        <v>0</v>
      </c>
      <c r="Y298" s="2">
        <v>17669</v>
      </c>
      <c r="Z298" s="2">
        <v>15684</v>
      </c>
      <c r="AA298" s="2">
        <v>336062</v>
      </c>
      <c r="AB298" s="2">
        <v>7367118.75</v>
      </c>
      <c r="AC298" s="2">
        <v>0</v>
      </c>
      <c r="AD298" s="2">
        <v>147841</v>
      </c>
      <c r="AE298" s="2">
        <v>91407</v>
      </c>
      <c r="AF298" s="2">
        <v>0</v>
      </c>
      <c r="AG298" s="2">
        <v>554663.92000000004</v>
      </c>
      <c r="AH298" s="2">
        <v>0</v>
      </c>
      <c r="AI298" s="2">
        <v>303634</v>
      </c>
      <c r="AJ298" s="2">
        <v>1097545.92</v>
      </c>
    </row>
    <row r="299" spans="1:36" x14ac:dyDescent="0.25">
      <c r="A299" s="2">
        <v>2527</v>
      </c>
      <c r="B299" s="2">
        <v>1</v>
      </c>
      <c r="C299" t="s">
        <v>300</v>
      </c>
      <c r="D299" s="2">
        <v>213.8</v>
      </c>
      <c r="E299" s="2">
        <v>234</v>
      </c>
      <c r="F299" s="2">
        <v>199.8</v>
      </c>
      <c r="G299" s="2">
        <v>219.80000000000004</v>
      </c>
      <c r="H299" s="2">
        <v>1415072</v>
      </c>
      <c r="I299" s="2">
        <v>0</v>
      </c>
      <c r="J299" s="2">
        <v>69092</v>
      </c>
      <c r="K299" s="2">
        <v>0</v>
      </c>
      <c r="L299" s="2">
        <v>92194</v>
      </c>
      <c r="M299" s="2">
        <v>194946</v>
      </c>
      <c r="N299" s="2">
        <v>106190.17552961846</v>
      </c>
      <c r="O299" s="2">
        <v>52276</v>
      </c>
      <c r="P299" s="2">
        <v>24048.75</v>
      </c>
      <c r="Q299" s="2">
        <v>2857</v>
      </c>
      <c r="R299" s="2">
        <v>7875</v>
      </c>
      <c r="S299" s="2">
        <v>0</v>
      </c>
      <c r="T299" s="2">
        <v>0</v>
      </c>
      <c r="U299" s="2">
        <v>0</v>
      </c>
      <c r="V299" s="2">
        <v>0</v>
      </c>
      <c r="W299" s="2">
        <v>277476</v>
      </c>
      <c r="X299" s="2">
        <v>0</v>
      </c>
      <c r="Y299" s="2">
        <v>0</v>
      </c>
      <c r="Z299" s="2">
        <v>4599</v>
      </c>
      <c r="AA299" s="2">
        <v>93195</v>
      </c>
      <c r="AB299" s="2">
        <v>2339820.9255296187</v>
      </c>
      <c r="AC299" s="2">
        <v>0</v>
      </c>
      <c r="AD299" s="2">
        <v>40486</v>
      </c>
      <c r="AE299" s="2">
        <v>10636</v>
      </c>
      <c r="AF299" s="2">
        <v>3483</v>
      </c>
      <c r="AG299" s="2">
        <v>147511</v>
      </c>
      <c r="AH299" s="2">
        <v>0</v>
      </c>
      <c r="AI299" s="2">
        <v>41218</v>
      </c>
      <c r="AJ299" s="2">
        <v>243334</v>
      </c>
    </row>
    <row r="300" spans="1:36" x14ac:dyDescent="0.25">
      <c r="A300" s="2">
        <v>2534</v>
      </c>
      <c r="B300" s="2">
        <v>1</v>
      </c>
      <c r="C300" t="s">
        <v>301</v>
      </c>
      <c r="D300" s="2">
        <v>654</v>
      </c>
      <c r="E300" s="2">
        <v>722.00000000000011</v>
      </c>
      <c r="F300" s="2">
        <v>670</v>
      </c>
      <c r="G300" s="2">
        <v>737.8</v>
      </c>
      <c r="H300" s="2">
        <v>4749956</v>
      </c>
      <c r="I300" s="2">
        <v>0</v>
      </c>
      <c r="J300" s="2">
        <v>425580</v>
      </c>
      <c r="K300" s="2">
        <v>15404</v>
      </c>
      <c r="L300" s="2">
        <v>92899</v>
      </c>
      <c r="M300" s="2">
        <v>9877</v>
      </c>
      <c r="N300" s="2">
        <v>217551.99080599999</v>
      </c>
      <c r="O300" s="2">
        <v>176322</v>
      </c>
      <c r="P300" s="2">
        <v>123581.25</v>
      </c>
      <c r="Q300" s="2">
        <v>9591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221340</v>
      </c>
      <c r="X300" s="2">
        <v>0</v>
      </c>
      <c r="Y300" s="2">
        <v>0</v>
      </c>
      <c r="Z300" s="2">
        <v>14811</v>
      </c>
      <c r="AA300" s="2">
        <v>312827</v>
      </c>
      <c r="AB300" s="2">
        <v>6369740.2408060003</v>
      </c>
      <c r="AC300" s="2">
        <v>0</v>
      </c>
      <c r="AD300" s="2">
        <v>124380</v>
      </c>
      <c r="AE300" s="2">
        <v>93314</v>
      </c>
      <c r="AF300" s="2">
        <v>0</v>
      </c>
      <c r="AG300" s="2">
        <v>96859</v>
      </c>
      <c r="AH300" s="2">
        <v>0</v>
      </c>
      <c r="AI300" s="2">
        <v>236210</v>
      </c>
      <c r="AJ300" s="2">
        <v>550763</v>
      </c>
    </row>
    <row r="301" spans="1:36" x14ac:dyDescent="0.25">
      <c r="A301" s="2">
        <v>2536</v>
      </c>
      <c r="B301" s="2">
        <v>1</v>
      </c>
      <c r="C301" t="s">
        <v>302</v>
      </c>
      <c r="D301" s="2">
        <v>269</v>
      </c>
      <c r="E301" s="2">
        <v>294.2</v>
      </c>
      <c r="F301" s="2">
        <v>305</v>
      </c>
      <c r="G301" s="2">
        <v>332.80000000000007</v>
      </c>
      <c r="H301" s="2">
        <v>2142566</v>
      </c>
      <c r="I301" s="2">
        <v>0</v>
      </c>
      <c r="J301" s="2">
        <v>245964</v>
      </c>
      <c r="K301" s="2">
        <v>0</v>
      </c>
      <c r="L301" s="2">
        <v>118282</v>
      </c>
      <c r="M301" s="2">
        <v>20018</v>
      </c>
      <c r="N301" s="2">
        <v>143137.62289555086</v>
      </c>
      <c r="O301" s="2">
        <v>77631</v>
      </c>
      <c r="P301" s="2">
        <v>16640</v>
      </c>
      <c r="Q301" s="2">
        <v>4326</v>
      </c>
      <c r="R301" s="2">
        <v>8526</v>
      </c>
      <c r="S301" s="2">
        <v>0</v>
      </c>
      <c r="T301" s="2">
        <v>0</v>
      </c>
      <c r="U301" s="2">
        <v>0</v>
      </c>
      <c r="V301" s="2">
        <v>0</v>
      </c>
      <c r="W301" s="2">
        <v>1067889</v>
      </c>
      <c r="X301" s="2">
        <v>0</v>
      </c>
      <c r="Y301" s="2">
        <v>0</v>
      </c>
      <c r="Z301" s="2">
        <v>5570</v>
      </c>
      <c r="AA301" s="2">
        <v>141107</v>
      </c>
      <c r="AB301" s="2">
        <v>3991656.6228955509</v>
      </c>
      <c r="AC301" s="2">
        <v>0</v>
      </c>
      <c r="AD301" s="2">
        <v>77631</v>
      </c>
      <c r="AE301" s="2">
        <v>10344</v>
      </c>
      <c r="AF301" s="2">
        <v>5300</v>
      </c>
      <c r="AG301" s="2">
        <v>891454.58</v>
      </c>
      <c r="AH301" s="2">
        <v>0</v>
      </c>
      <c r="AI301" s="2">
        <v>87719</v>
      </c>
      <c r="AJ301" s="2">
        <v>1072448.58</v>
      </c>
    </row>
    <row r="302" spans="1:36" x14ac:dyDescent="0.25">
      <c r="A302" s="2">
        <v>2580</v>
      </c>
      <c r="B302" s="2">
        <v>1</v>
      </c>
      <c r="C302" t="s">
        <v>303</v>
      </c>
      <c r="D302" s="2">
        <v>917</v>
      </c>
      <c r="E302" s="2">
        <v>1000.3999999999999</v>
      </c>
      <c r="F302" s="2">
        <v>725</v>
      </c>
      <c r="G302" s="2">
        <v>789.00000000000011</v>
      </c>
      <c r="H302" s="2">
        <v>5079582</v>
      </c>
      <c r="I302" s="2">
        <v>81872</v>
      </c>
      <c r="J302" s="2">
        <v>802169</v>
      </c>
      <c r="K302" s="2">
        <v>0</v>
      </c>
      <c r="L302" s="2">
        <v>76454</v>
      </c>
      <c r="M302" s="2">
        <v>210927</v>
      </c>
      <c r="N302" s="2">
        <v>277854</v>
      </c>
      <c r="O302" s="2">
        <v>161994</v>
      </c>
      <c r="P302" s="2">
        <v>129503.75</v>
      </c>
      <c r="Q302" s="2">
        <v>10257</v>
      </c>
      <c r="R302" s="2">
        <v>45604</v>
      </c>
      <c r="S302" s="2">
        <v>0</v>
      </c>
      <c r="T302" s="2">
        <v>0</v>
      </c>
      <c r="U302" s="2">
        <v>0</v>
      </c>
      <c r="V302" s="2">
        <v>0</v>
      </c>
      <c r="W302" s="2">
        <v>236700</v>
      </c>
      <c r="X302" s="2">
        <v>0</v>
      </c>
      <c r="Y302" s="2">
        <v>361</v>
      </c>
      <c r="Z302" s="2">
        <v>17141</v>
      </c>
      <c r="AA302" s="2">
        <v>334536</v>
      </c>
      <c r="AB302" s="2">
        <v>7464954.75</v>
      </c>
      <c r="AC302" s="2">
        <v>0</v>
      </c>
      <c r="AD302" s="2">
        <v>51655</v>
      </c>
      <c r="AE302" s="2">
        <v>71376</v>
      </c>
      <c r="AF302" s="2">
        <v>25135</v>
      </c>
      <c r="AG302" s="2">
        <v>75606</v>
      </c>
      <c r="AH302" s="2">
        <v>0</v>
      </c>
      <c r="AI302" s="2">
        <v>184381</v>
      </c>
      <c r="AJ302" s="2">
        <v>408153</v>
      </c>
    </row>
    <row r="303" spans="1:36" x14ac:dyDescent="0.25">
      <c r="A303" s="2">
        <v>2609</v>
      </c>
      <c r="B303" s="2">
        <v>1</v>
      </c>
      <c r="C303" t="s">
        <v>304</v>
      </c>
      <c r="D303" s="2">
        <v>538</v>
      </c>
      <c r="E303" s="2">
        <v>583</v>
      </c>
      <c r="F303" s="2">
        <v>490</v>
      </c>
      <c r="G303" s="2">
        <v>529.40000000000009</v>
      </c>
      <c r="H303" s="2">
        <v>3408277</v>
      </c>
      <c r="I303" s="2">
        <v>0</v>
      </c>
      <c r="J303" s="2">
        <v>312928</v>
      </c>
      <c r="K303" s="2">
        <v>0</v>
      </c>
      <c r="L303" s="2">
        <v>129177</v>
      </c>
      <c r="M303" s="2">
        <v>119006</v>
      </c>
      <c r="N303" s="2">
        <v>168126</v>
      </c>
      <c r="O303" s="2">
        <v>109568</v>
      </c>
      <c r="P303" s="2">
        <v>73390</v>
      </c>
      <c r="Q303" s="2">
        <v>6882</v>
      </c>
      <c r="R303" s="2">
        <v>741</v>
      </c>
      <c r="S303" s="2">
        <v>0</v>
      </c>
      <c r="T303" s="2">
        <v>0</v>
      </c>
      <c r="U303" s="2">
        <v>0</v>
      </c>
      <c r="V303" s="2">
        <v>0</v>
      </c>
      <c r="W303" s="2">
        <v>420735</v>
      </c>
      <c r="X303" s="2">
        <v>0</v>
      </c>
      <c r="Y303" s="2">
        <v>0</v>
      </c>
      <c r="Z303" s="2">
        <v>9189</v>
      </c>
      <c r="AA303" s="2">
        <v>224466</v>
      </c>
      <c r="AB303" s="2">
        <v>4982485</v>
      </c>
      <c r="AC303" s="2">
        <v>0</v>
      </c>
      <c r="AD303" s="2">
        <v>50358</v>
      </c>
      <c r="AE303" s="2">
        <v>47726</v>
      </c>
      <c r="AF303" s="2">
        <v>482</v>
      </c>
      <c r="AG303" s="2">
        <v>236614</v>
      </c>
      <c r="AH303" s="2">
        <v>0</v>
      </c>
      <c r="AI303" s="2">
        <v>145972</v>
      </c>
      <c r="AJ303" s="2">
        <v>481152</v>
      </c>
    </row>
    <row r="304" spans="1:36" x14ac:dyDescent="0.25">
      <c r="A304" s="2">
        <v>2683</v>
      </c>
      <c r="B304" s="2">
        <v>1</v>
      </c>
      <c r="C304" t="s">
        <v>305</v>
      </c>
      <c r="D304" s="2">
        <v>369</v>
      </c>
      <c r="E304" s="2">
        <v>402.6</v>
      </c>
      <c r="F304" s="2">
        <v>369</v>
      </c>
      <c r="G304" s="2">
        <v>402.6</v>
      </c>
      <c r="H304" s="2">
        <v>2591939</v>
      </c>
      <c r="I304" s="2">
        <v>0</v>
      </c>
      <c r="J304" s="2">
        <v>47703</v>
      </c>
      <c r="K304" s="2">
        <v>0</v>
      </c>
      <c r="L304" s="2">
        <v>127165</v>
      </c>
      <c r="M304" s="2">
        <v>813909</v>
      </c>
      <c r="N304" s="2">
        <v>230302.37258349999</v>
      </c>
      <c r="O304" s="2">
        <v>97047</v>
      </c>
      <c r="P304" s="2">
        <v>55580</v>
      </c>
      <c r="Q304" s="2">
        <v>5234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324516</v>
      </c>
      <c r="X304" s="2">
        <v>0</v>
      </c>
      <c r="Y304" s="2">
        <v>0</v>
      </c>
      <c r="Z304" s="2">
        <v>7790</v>
      </c>
      <c r="AA304" s="2">
        <v>170702</v>
      </c>
      <c r="AB304" s="2">
        <v>4471887.3725835001</v>
      </c>
      <c r="AC304" s="2">
        <v>0</v>
      </c>
      <c r="AD304" s="2">
        <v>36042</v>
      </c>
      <c r="AE304" s="2">
        <v>28157</v>
      </c>
      <c r="AF304" s="2">
        <v>0</v>
      </c>
      <c r="AG304" s="2">
        <v>145800</v>
      </c>
      <c r="AH304" s="2">
        <v>0</v>
      </c>
      <c r="AI304" s="2">
        <v>86478</v>
      </c>
      <c r="AJ304" s="2">
        <v>296477</v>
      </c>
    </row>
    <row r="305" spans="1:36" x14ac:dyDescent="0.25">
      <c r="A305" s="2">
        <v>2687</v>
      </c>
      <c r="B305" s="2">
        <v>1</v>
      </c>
      <c r="C305" t="s">
        <v>306</v>
      </c>
      <c r="D305" s="2">
        <v>1342</v>
      </c>
      <c r="E305" s="2">
        <v>1467.0000000000002</v>
      </c>
      <c r="F305" s="2">
        <v>1250</v>
      </c>
      <c r="G305" s="2">
        <v>1362.6</v>
      </c>
      <c r="H305" s="2">
        <v>8772419</v>
      </c>
      <c r="I305" s="2">
        <v>0</v>
      </c>
      <c r="J305" s="2">
        <v>250947</v>
      </c>
      <c r="K305" s="2">
        <v>14792</v>
      </c>
      <c r="L305" s="2">
        <v>0</v>
      </c>
      <c r="M305" s="2">
        <v>0</v>
      </c>
      <c r="N305" s="2">
        <v>173647</v>
      </c>
      <c r="O305" s="2">
        <v>281834</v>
      </c>
      <c r="P305" s="2">
        <v>223186.25</v>
      </c>
      <c r="Q305" s="2">
        <v>17714</v>
      </c>
      <c r="R305" s="2">
        <v>10383</v>
      </c>
      <c r="S305" s="2">
        <v>0</v>
      </c>
      <c r="T305" s="2">
        <v>0</v>
      </c>
      <c r="U305" s="2">
        <v>0</v>
      </c>
      <c r="V305" s="2">
        <v>0</v>
      </c>
      <c r="W305" s="2">
        <v>485167</v>
      </c>
      <c r="X305" s="2">
        <v>208046</v>
      </c>
      <c r="Y305" s="2">
        <v>0</v>
      </c>
      <c r="Z305" s="2">
        <v>26974</v>
      </c>
      <c r="AA305" s="2">
        <v>577742</v>
      </c>
      <c r="AB305" s="2">
        <v>10834805.25</v>
      </c>
      <c r="AC305" s="2">
        <v>0</v>
      </c>
      <c r="AD305" s="2">
        <v>85178</v>
      </c>
      <c r="AE305" s="2">
        <v>204063</v>
      </c>
      <c r="AF305" s="2">
        <v>9493</v>
      </c>
      <c r="AG305" s="2">
        <v>286450</v>
      </c>
      <c r="AH305" s="2">
        <v>0</v>
      </c>
      <c r="AI305" s="2">
        <v>528239</v>
      </c>
      <c r="AJ305" s="2">
        <v>1113423</v>
      </c>
    </row>
    <row r="306" spans="1:36" x14ac:dyDescent="0.25">
      <c r="A306" s="2">
        <v>2689</v>
      </c>
      <c r="B306" s="2">
        <v>1</v>
      </c>
      <c r="C306" t="s">
        <v>307</v>
      </c>
      <c r="D306" s="2">
        <v>1280</v>
      </c>
      <c r="E306" s="2">
        <v>1399.7999999999997</v>
      </c>
      <c r="F306" s="2">
        <v>1118</v>
      </c>
      <c r="G306" s="2">
        <v>1221.8</v>
      </c>
      <c r="H306" s="2">
        <v>7865948</v>
      </c>
      <c r="I306" s="2">
        <v>33772</v>
      </c>
      <c r="J306" s="2">
        <v>900207</v>
      </c>
      <c r="K306" s="2">
        <v>37558</v>
      </c>
      <c r="L306" s="2">
        <v>0</v>
      </c>
      <c r="M306" s="2">
        <v>0</v>
      </c>
      <c r="N306" s="2">
        <v>293389.28769100003</v>
      </c>
      <c r="O306" s="2">
        <v>260409</v>
      </c>
      <c r="P306" s="2">
        <v>169131.25</v>
      </c>
      <c r="Q306" s="2">
        <v>15883</v>
      </c>
      <c r="R306" s="2">
        <v>30924</v>
      </c>
      <c r="S306" s="2">
        <v>0</v>
      </c>
      <c r="T306" s="2">
        <v>0</v>
      </c>
      <c r="U306" s="2">
        <v>0</v>
      </c>
      <c r="V306" s="2">
        <v>-1481</v>
      </c>
      <c r="W306" s="2">
        <v>945991</v>
      </c>
      <c r="X306" s="2">
        <v>0</v>
      </c>
      <c r="Y306" s="2">
        <v>85462</v>
      </c>
      <c r="Z306" s="2">
        <v>24063</v>
      </c>
      <c r="AA306" s="2">
        <v>518043</v>
      </c>
      <c r="AB306" s="2">
        <v>11179299.537691001</v>
      </c>
      <c r="AC306" s="2">
        <v>0</v>
      </c>
      <c r="AD306" s="2">
        <v>162433</v>
      </c>
      <c r="AE306" s="2">
        <v>91530</v>
      </c>
      <c r="AF306" s="2">
        <v>16735</v>
      </c>
      <c r="AG306" s="2">
        <v>435699</v>
      </c>
      <c r="AH306" s="2">
        <v>0</v>
      </c>
      <c r="AI306" s="2">
        <v>280353</v>
      </c>
      <c r="AJ306" s="2">
        <v>986750</v>
      </c>
    </row>
    <row r="307" spans="1:36" x14ac:dyDescent="0.25">
      <c r="A307" s="2">
        <v>2711</v>
      </c>
      <c r="B307" s="2">
        <v>1</v>
      </c>
      <c r="C307" t="s">
        <v>308</v>
      </c>
      <c r="D307" s="2">
        <v>1001</v>
      </c>
      <c r="E307" s="2">
        <v>1102.2</v>
      </c>
      <c r="F307" s="2">
        <v>936</v>
      </c>
      <c r="G307" s="2">
        <v>1026.2</v>
      </c>
      <c r="H307" s="2">
        <v>6606676</v>
      </c>
      <c r="I307" s="2">
        <v>0</v>
      </c>
      <c r="J307" s="2">
        <v>492152</v>
      </c>
      <c r="K307" s="2">
        <v>0</v>
      </c>
      <c r="L307" s="2">
        <v>0</v>
      </c>
      <c r="M307" s="2">
        <v>0</v>
      </c>
      <c r="N307" s="2">
        <v>272126</v>
      </c>
      <c r="O307" s="2">
        <v>232646</v>
      </c>
      <c r="P307" s="2">
        <v>171811.25</v>
      </c>
      <c r="Q307" s="2">
        <v>13341</v>
      </c>
      <c r="R307" s="2">
        <v>1324</v>
      </c>
      <c r="S307" s="2">
        <v>0</v>
      </c>
      <c r="T307" s="2">
        <v>0</v>
      </c>
      <c r="U307" s="2">
        <v>0</v>
      </c>
      <c r="V307" s="2">
        <v>0</v>
      </c>
      <c r="W307" s="2">
        <v>307860</v>
      </c>
      <c r="X307" s="2">
        <v>260000</v>
      </c>
      <c r="Y307" s="2">
        <v>24160</v>
      </c>
      <c r="Z307" s="2">
        <v>20237</v>
      </c>
      <c r="AA307" s="2">
        <v>435109</v>
      </c>
      <c r="AB307" s="2">
        <v>8577442.25</v>
      </c>
      <c r="AC307" s="2">
        <v>0</v>
      </c>
      <c r="AD307" s="2">
        <v>68145</v>
      </c>
      <c r="AE307" s="2">
        <v>133120</v>
      </c>
      <c r="AF307" s="2">
        <v>1026</v>
      </c>
      <c r="AG307" s="2">
        <v>138240</v>
      </c>
      <c r="AH307" s="2">
        <v>93829</v>
      </c>
      <c r="AI307" s="2">
        <v>337124</v>
      </c>
      <c r="AJ307" s="2">
        <v>677655</v>
      </c>
    </row>
    <row r="308" spans="1:36" x14ac:dyDescent="0.25">
      <c r="A308" s="2">
        <v>2752</v>
      </c>
      <c r="B308" s="2">
        <v>1</v>
      </c>
      <c r="C308" t="s">
        <v>309</v>
      </c>
      <c r="D308" s="2">
        <v>1685.8</v>
      </c>
      <c r="E308" s="2">
        <v>1857.8</v>
      </c>
      <c r="F308" s="2">
        <v>1644.8</v>
      </c>
      <c r="G308" s="2">
        <v>1809.6</v>
      </c>
      <c r="H308" s="2">
        <v>11650205</v>
      </c>
      <c r="I308" s="2">
        <v>84942</v>
      </c>
      <c r="J308" s="2">
        <v>1237939</v>
      </c>
      <c r="K308" s="2">
        <v>14617</v>
      </c>
      <c r="L308" s="2">
        <v>0</v>
      </c>
      <c r="M308" s="2">
        <v>0</v>
      </c>
      <c r="N308" s="2">
        <v>251960</v>
      </c>
      <c r="O308" s="2">
        <v>422555</v>
      </c>
      <c r="P308" s="2">
        <v>268183.75</v>
      </c>
      <c r="Q308" s="2">
        <v>23525</v>
      </c>
      <c r="R308" s="2">
        <v>55356</v>
      </c>
      <c r="S308" s="2">
        <v>0</v>
      </c>
      <c r="T308" s="2">
        <v>0</v>
      </c>
      <c r="U308" s="2">
        <v>0</v>
      </c>
      <c r="V308" s="2">
        <v>0</v>
      </c>
      <c r="W308" s="2">
        <v>1087660</v>
      </c>
      <c r="X308" s="2">
        <v>447720</v>
      </c>
      <c r="Y308" s="2">
        <v>147341</v>
      </c>
      <c r="Z308" s="2">
        <v>34531</v>
      </c>
      <c r="AA308" s="2">
        <v>767270</v>
      </c>
      <c r="AB308" s="2">
        <v>16046084.75</v>
      </c>
      <c r="AC308" s="2">
        <v>0</v>
      </c>
      <c r="AD308" s="2">
        <v>162357</v>
      </c>
      <c r="AE308" s="2">
        <v>234821</v>
      </c>
      <c r="AF308" s="2">
        <v>48470</v>
      </c>
      <c r="AG308" s="2">
        <v>752492</v>
      </c>
      <c r="AH308" s="2">
        <v>161574</v>
      </c>
      <c r="AI308" s="2">
        <v>671820</v>
      </c>
      <c r="AJ308" s="2">
        <v>1869960</v>
      </c>
    </row>
    <row r="309" spans="1:36" x14ac:dyDescent="0.25">
      <c r="A309" s="2">
        <v>2753</v>
      </c>
      <c r="B309" s="2">
        <v>1</v>
      </c>
      <c r="C309" t="s">
        <v>310</v>
      </c>
      <c r="D309" s="2">
        <v>1106</v>
      </c>
      <c r="E309" s="2">
        <v>1211.3999999999999</v>
      </c>
      <c r="F309" s="2">
        <v>934</v>
      </c>
      <c r="G309" s="2">
        <v>1022.9999999999999</v>
      </c>
      <c r="H309" s="2">
        <v>6586074</v>
      </c>
      <c r="I309" s="2">
        <v>227195</v>
      </c>
      <c r="J309" s="2">
        <v>1112241</v>
      </c>
      <c r="K309" s="2">
        <v>190800</v>
      </c>
      <c r="L309" s="2">
        <v>0</v>
      </c>
      <c r="M309" s="2">
        <v>0</v>
      </c>
      <c r="N309" s="2">
        <v>190809.166214</v>
      </c>
      <c r="O309" s="2">
        <v>227482</v>
      </c>
      <c r="P309" s="2">
        <v>144058.75</v>
      </c>
      <c r="Q309" s="2">
        <v>13299</v>
      </c>
      <c r="R309" s="2">
        <v>0</v>
      </c>
      <c r="S309" s="2">
        <v>0</v>
      </c>
      <c r="T309" s="2">
        <v>0</v>
      </c>
      <c r="U309" s="2">
        <v>0</v>
      </c>
      <c r="V309" s="2">
        <v>-7726</v>
      </c>
      <c r="W309" s="2">
        <v>775925</v>
      </c>
      <c r="X309" s="2">
        <v>0</v>
      </c>
      <c r="Y309" s="2">
        <v>0</v>
      </c>
      <c r="Z309" s="2">
        <v>20948</v>
      </c>
      <c r="AA309" s="2">
        <v>433752</v>
      </c>
      <c r="AB309" s="2">
        <v>9914857.9162140004</v>
      </c>
      <c r="AC309" s="2">
        <v>0</v>
      </c>
      <c r="AD309" s="2">
        <v>67197</v>
      </c>
      <c r="AE309" s="2">
        <v>97582</v>
      </c>
      <c r="AF309" s="2">
        <v>0</v>
      </c>
      <c r="AG309" s="2">
        <v>438186</v>
      </c>
      <c r="AH309" s="2">
        <v>0</v>
      </c>
      <c r="AI309" s="2">
        <v>293813</v>
      </c>
      <c r="AJ309" s="2">
        <v>896778</v>
      </c>
    </row>
    <row r="310" spans="1:36" x14ac:dyDescent="0.25">
      <c r="A310" s="2">
        <v>2754</v>
      </c>
      <c r="B310" s="2">
        <v>1</v>
      </c>
      <c r="C310" t="s">
        <v>311</v>
      </c>
      <c r="D310" s="2">
        <v>381</v>
      </c>
      <c r="E310" s="2">
        <v>423.6</v>
      </c>
      <c r="F310" s="2">
        <v>459</v>
      </c>
      <c r="G310" s="2">
        <v>511.59999999999991</v>
      </c>
      <c r="H310" s="2">
        <v>3293681</v>
      </c>
      <c r="I310" s="2">
        <v>0</v>
      </c>
      <c r="J310" s="2">
        <v>340643</v>
      </c>
      <c r="K310" s="2">
        <v>16030</v>
      </c>
      <c r="L310" s="2">
        <v>129994</v>
      </c>
      <c r="M310" s="2">
        <v>3243</v>
      </c>
      <c r="N310" s="2">
        <v>153455</v>
      </c>
      <c r="O310" s="2">
        <v>117845</v>
      </c>
      <c r="P310" s="2">
        <v>62173.75</v>
      </c>
      <c r="Q310" s="2">
        <v>6651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557644</v>
      </c>
      <c r="X310" s="2">
        <v>0</v>
      </c>
      <c r="Y310" s="2">
        <v>18391</v>
      </c>
      <c r="Z310" s="2">
        <v>9599</v>
      </c>
      <c r="AA310" s="2">
        <v>216918</v>
      </c>
      <c r="AB310" s="2">
        <v>4926267.75</v>
      </c>
      <c r="AC310" s="2">
        <v>0</v>
      </c>
      <c r="AD310" s="2">
        <v>87571</v>
      </c>
      <c r="AE310" s="2">
        <v>37611</v>
      </c>
      <c r="AF310" s="2">
        <v>0</v>
      </c>
      <c r="AG310" s="2">
        <v>364999</v>
      </c>
      <c r="AH310" s="2">
        <v>0</v>
      </c>
      <c r="AI310" s="2">
        <v>131221</v>
      </c>
      <c r="AJ310" s="2">
        <v>621402</v>
      </c>
    </row>
    <row r="311" spans="1:36" x14ac:dyDescent="0.25">
      <c r="A311" s="2">
        <v>2759</v>
      </c>
      <c r="B311" s="2">
        <v>1</v>
      </c>
      <c r="C311" t="s">
        <v>312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</row>
    <row r="312" spans="1:36" x14ac:dyDescent="0.25">
      <c r="A312" s="2">
        <v>2769</v>
      </c>
      <c r="B312" s="2">
        <v>1</v>
      </c>
      <c r="C312" t="s">
        <v>313</v>
      </c>
      <c r="D312" s="2">
        <v>987</v>
      </c>
      <c r="E312" s="2">
        <v>1082.3999999999999</v>
      </c>
      <c r="F312" s="2">
        <v>1045</v>
      </c>
      <c r="G312" s="2">
        <v>1146.5999999999999</v>
      </c>
      <c r="H312" s="2">
        <v>7381811</v>
      </c>
      <c r="I312" s="2">
        <v>0</v>
      </c>
      <c r="J312" s="2">
        <v>189638</v>
      </c>
      <c r="K312" s="2">
        <v>49855</v>
      </c>
      <c r="L312" s="2">
        <v>0</v>
      </c>
      <c r="M312" s="2">
        <v>0</v>
      </c>
      <c r="N312" s="2">
        <v>262977</v>
      </c>
      <c r="O312" s="2">
        <v>254204</v>
      </c>
      <c r="P312" s="2">
        <v>175752.5</v>
      </c>
      <c r="Q312" s="2">
        <v>14906</v>
      </c>
      <c r="R312" s="2">
        <v>562</v>
      </c>
      <c r="S312" s="2">
        <v>0</v>
      </c>
      <c r="T312" s="2">
        <v>0</v>
      </c>
      <c r="U312" s="2">
        <v>0</v>
      </c>
      <c r="V312" s="2">
        <v>0</v>
      </c>
      <c r="W312" s="2">
        <v>623567</v>
      </c>
      <c r="X312" s="2">
        <v>0</v>
      </c>
      <c r="Y312" s="2">
        <v>0</v>
      </c>
      <c r="Z312" s="2">
        <v>22468</v>
      </c>
      <c r="AA312" s="2">
        <v>486158</v>
      </c>
      <c r="AB312" s="2">
        <v>9461898.5</v>
      </c>
      <c r="AC312" s="2">
        <v>0</v>
      </c>
      <c r="AD312" s="2">
        <v>102388</v>
      </c>
      <c r="AE312" s="2">
        <v>127483</v>
      </c>
      <c r="AF312" s="2">
        <v>408</v>
      </c>
      <c r="AG312" s="2">
        <v>347401</v>
      </c>
      <c r="AH312" s="2">
        <v>0</v>
      </c>
      <c r="AI312" s="2">
        <v>352637</v>
      </c>
      <c r="AJ312" s="2">
        <v>930317</v>
      </c>
    </row>
    <row r="313" spans="1:36" x14ac:dyDescent="0.25">
      <c r="A313" s="2">
        <v>2805</v>
      </c>
      <c r="B313" s="2">
        <v>1</v>
      </c>
      <c r="C313" t="s">
        <v>314</v>
      </c>
      <c r="D313" s="2">
        <v>1191</v>
      </c>
      <c r="E313" s="2">
        <v>1300.8</v>
      </c>
      <c r="F313" s="2">
        <v>1192</v>
      </c>
      <c r="G313" s="2">
        <v>1302</v>
      </c>
      <c r="H313" s="2">
        <v>8382276</v>
      </c>
      <c r="I313" s="2">
        <v>6140</v>
      </c>
      <c r="J313" s="2">
        <v>167354</v>
      </c>
      <c r="K313" s="2">
        <v>14821</v>
      </c>
      <c r="L313" s="2">
        <v>0</v>
      </c>
      <c r="M313" s="2">
        <v>0</v>
      </c>
      <c r="N313" s="2">
        <v>190508</v>
      </c>
      <c r="O313" s="2">
        <v>305517</v>
      </c>
      <c r="P313" s="2">
        <v>143481.25</v>
      </c>
      <c r="Q313" s="2">
        <v>16926</v>
      </c>
      <c r="R313" s="2">
        <v>7812</v>
      </c>
      <c r="S313" s="2">
        <v>0</v>
      </c>
      <c r="T313" s="2">
        <v>0</v>
      </c>
      <c r="U313" s="2">
        <v>0</v>
      </c>
      <c r="V313" s="2">
        <v>0</v>
      </c>
      <c r="W313" s="2">
        <v>1664776</v>
      </c>
      <c r="X313" s="2">
        <v>313040</v>
      </c>
      <c r="Y313" s="2">
        <v>4688</v>
      </c>
      <c r="Z313" s="2">
        <v>24729</v>
      </c>
      <c r="AA313" s="2">
        <v>552048</v>
      </c>
      <c r="AB313" s="2">
        <v>11481076.25</v>
      </c>
      <c r="AC313" s="2">
        <v>0</v>
      </c>
      <c r="AD313" s="2">
        <v>98833</v>
      </c>
      <c r="AE313" s="2">
        <v>123326</v>
      </c>
      <c r="AF313" s="2">
        <v>6715</v>
      </c>
      <c r="AG313" s="2">
        <v>1384616</v>
      </c>
      <c r="AH313" s="2">
        <v>112970</v>
      </c>
      <c r="AI313" s="2">
        <v>474500</v>
      </c>
      <c r="AJ313" s="2">
        <v>2087990</v>
      </c>
    </row>
    <row r="314" spans="1:36" x14ac:dyDescent="0.25">
      <c r="A314" s="2">
        <v>2835</v>
      </c>
      <c r="B314" s="2">
        <v>1</v>
      </c>
      <c r="C314" t="s">
        <v>315</v>
      </c>
      <c r="D314" s="2">
        <v>796</v>
      </c>
      <c r="E314" s="2">
        <v>869.4</v>
      </c>
      <c r="F314" s="2">
        <v>671</v>
      </c>
      <c r="G314" s="2">
        <v>738.8</v>
      </c>
      <c r="H314" s="2">
        <v>4756394</v>
      </c>
      <c r="I314" s="2">
        <v>0</v>
      </c>
      <c r="J314" s="2">
        <v>211922</v>
      </c>
      <c r="K314" s="2">
        <v>0</v>
      </c>
      <c r="L314" s="2">
        <v>92606</v>
      </c>
      <c r="M314" s="2">
        <v>0</v>
      </c>
      <c r="N314" s="2">
        <v>150651</v>
      </c>
      <c r="O314" s="2">
        <v>167321</v>
      </c>
      <c r="P314" s="2">
        <v>67392.5</v>
      </c>
      <c r="Q314" s="2">
        <v>9604</v>
      </c>
      <c r="R314" s="2">
        <v>0</v>
      </c>
      <c r="S314" s="2">
        <v>0</v>
      </c>
      <c r="T314" s="2">
        <v>0</v>
      </c>
      <c r="U314" s="2">
        <v>0</v>
      </c>
      <c r="V314" s="2">
        <v>-6438</v>
      </c>
      <c r="W314" s="2">
        <v>1190074</v>
      </c>
      <c r="X314" s="2">
        <v>183300</v>
      </c>
      <c r="Y314" s="2">
        <v>1803</v>
      </c>
      <c r="Z314" s="2">
        <v>14511</v>
      </c>
      <c r="AA314" s="2">
        <v>313251</v>
      </c>
      <c r="AB314" s="2">
        <v>6969091.5</v>
      </c>
      <c r="AC314" s="2">
        <v>0</v>
      </c>
      <c r="AD314" s="2">
        <v>94284</v>
      </c>
      <c r="AE314" s="2">
        <v>50262</v>
      </c>
      <c r="AF314" s="2">
        <v>0</v>
      </c>
      <c r="AG314" s="2">
        <v>977846</v>
      </c>
      <c r="AH314" s="2">
        <v>66150</v>
      </c>
      <c r="AI314" s="2">
        <v>233625</v>
      </c>
      <c r="AJ314" s="2">
        <v>1356017</v>
      </c>
    </row>
    <row r="315" spans="1:36" x14ac:dyDescent="0.25">
      <c r="A315" s="2">
        <v>2853</v>
      </c>
      <c r="B315" s="2">
        <v>1</v>
      </c>
      <c r="C315" t="s">
        <v>316</v>
      </c>
      <c r="D315" s="2">
        <v>955.00000000000011</v>
      </c>
      <c r="E315" s="2">
        <v>1041.4000000000001</v>
      </c>
      <c r="F315" s="2">
        <v>796</v>
      </c>
      <c r="G315" s="2">
        <v>865</v>
      </c>
      <c r="H315" s="2">
        <v>5568870</v>
      </c>
      <c r="I315" s="2">
        <v>0</v>
      </c>
      <c r="J315" s="2">
        <v>557716</v>
      </c>
      <c r="K315" s="2">
        <v>41174</v>
      </c>
      <c r="L315" s="2">
        <v>46566</v>
      </c>
      <c r="M315" s="2">
        <v>132543</v>
      </c>
      <c r="N315" s="2">
        <v>327612</v>
      </c>
      <c r="O315" s="2">
        <v>198750</v>
      </c>
      <c r="P315" s="2">
        <v>115883.75</v>
      </c>
      <c r="Q315" s="2">
        <v>11245</v>
      </c>
      <c r="R315" s="2">
        <v>8814</v>
      </c>
      <c r="S315" s="2">
        <v>0</v>
      </c>
      <c r="T315" s="2">
        <v>0</v>
      </c>
      <c r="U315" s="2">
        <v>0</v>
      </c>
      <c r="V315" s="2">
        <v>0</v>
      </c>
      <c r="W315" s="2">
        <v>749090</v>
      </c>
      <c r="X315" s="2">
        <v>207740</v>
      </c>
      <c r="Y315" s="2">
        <v>0</v>
      </c>
      <c r="Z315" s="2">
        <v>21395</v>
      </c>
      <c r="AA315" s="2">
        <v>366760</v>
      </c>
      <c r="AB315" s="2">
        <v>8146418.75</v>
      </c>
      <c r="AC315" s="2">
        <v>0</v>
      </c>
      <c r="AD315" s="2">
        <v>179834</v>
      </c>
      <c r="AE315" s="2">
        <v>59757</v>
      </c>
      <c r="AF315" s="2">
        <v>4545</v>
      </c>
      <c r="AG315" s="2">
        <v>365881</v>
      </c>
      <c r="AH315" s="2">
        <v>74970</v>
      </c>
      <c r="AI315" s="2">
        <v>189124</v>
      </c>
      <c r="AJ315" s="2">
        <v>799141</v>
      </c>
    </row>
    <row r="316" spans="1:36" x14ac:dyDescent="0.25">
      <c r="A316" s="2">
        <v>2854</v>
      </c>
      <c r="B316" s="2">
        <v>1</v>
      </c>
      <c r="C316" t="s">
        <v>317</v>
      </c>
      <c r="D316" s="2">
        <v>494</v>
      </c>
      <c r="E316" s="2">
        <v>539</v>
      </c>
      <c r="F316" s="2">
        <v>526</v>
      </c>
      <c r="G316" s="2">
        <v>572.19999999999993</v>
      </c>
      <c r="H316" s="2">
        <v>3683824</v>
      </c>
      <c r="I316" s="2">
        <v>0</v>
      </c>
      <c r="J316" s="2">
        <v>515052</v>
      </c>
      <c r="K316" s="2">
        <v>15797</v>
      </c>
      <c r="L316" s="2">
        <v>125743</v>
      </c>
      <c r="M316" s="2">
        <v>231847</v>
      </c>
      <c r="N316" s="2">
        <v>203556</v>
      </c>
      <c r="O316" s="2">
        <v>123459</v>
      </c>
      <c r="P316" s="2">
        <v>95346.25</v>
      </c>
      <c r="Q316" s="2">
        <v>7439</v>
      </c>
      <c r="R316" s="2">
        <v>8537</v>
      </c>
      <c r="S316" s="2">
        <v>0</v>
      </c>
      <c r="T316" s="2">
        <v>0</v>
      </c>
      <c r="U316" s="2">
        <v>0</v>
      </c>
      <c r="V316" s="2">
        <v>0</v>
      </c>
      <c r="W316" s="2">
        <v>171660</v>
      </c>
      <c r="X316" s="2">
        <v>0</v>
      </c>
      <c r="Y316" s="2">
        <v>0</v>
      </c>
      <c r="Z316" s="2">
        <v>11990</v>
      </c>
      <c r="AA316" s="2">
        <v>242613</v>
      </c>
      <c r="AB316" s="2">
        <v>5436863.25</v>
      </c>
      <c r="AC316" s="2">
        <v>0</v>
      </c>
      <c r="AD316" s="2">
        <v>67202</v>
      </c>
      <c r="AE316" s="2">
        <v>38861</v>
      </c>
      <c r="AF316" s="2">
        <v>3479</v>
      </c>
      <c r="AG316" s="2">
        <v>40547</v>
      </c>
      <c r="AH316" s="2">
        <v>0</v>
      </c>
      <c r="AI316" s="2">
        <v>98883</v>
      </c>
      <c r="AJ316" s="2">
        <v>248972</v>
      </c>
    </row>
    <row r="317" spans="1:36" x14ac:dyDescent="0.25">
      <c r="A317" s="2">
        <v>2856</v>
      </c>
      <c r="B317" s="2">
        <v>1</v>
      </c>
      <c r="C317" t="s">
        <v>318</v>
      </c>
      <c r="D317" s="2">
        <v>296</v>
      </c>
      <c r="E317" s="2">
        <v>322.39999999999998</v>
      </c>
      <c r="F317" s="2">
        <v>295</v>
      </c>
      <c r="G317" s="2">
        <v>321.39999999999998</v>
      </c>
      <c r="H317" s="2">
        <v>2069173</v>
      </c>
      <c r="I317" s="2">
        <v>0</v>
      </c>
      <c r="J317" s="2">
        <v>103637</v>
      </c>
      <c r="K317" s="2">
        <v>17066</v>
      </c>
      <c r="L317" s="2">
        <v>116306</v>
      </c>
      <c r="M317" s="2">
        <v>455556</v>
      </c>
      <c r="N317" s="2">
        <v>154599</v>
      </c>
      <c r="O317" s="2">
        <v>77565</v>
      </c>
      <c r="P317" s="2">
        <v>33803.75</v>
      </c>
      <c r="Q317" s="2">
        <v>4178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440639</v>
      </c>
      <c r="X317" s="2">
        <v>78000</v>
      </c>
      <c r="Y317" s="2">
        <v>0</v>
      </c>
      <c r="Z317" s="2">
        <v>7260</v>
      </c>
      <c r="AA317" s="2">
        <v>136274</v>
      </c>
      <c r="AB317" s="2">
        <v>3616056.75</v>
      </c>
      <c r="AC317" s="2">
        <v>0</v>
      </c>
      <c r="AD317" s="2">
        <v>77565</v>
      </c>
      <c r="AE317" s="2">
        <v>33803.75</v>
      </c>
      <c r="AF317" s="2">
        <v>0</v>
      </c>
      <c r="AG317" s="2">
        <v>292508.53000000003</v>
      </c>
      <c r="AH317" s="2">
        <v>28149</v>
      </c>
      <c r="AI317" s="2">
        <v>136274</v>
      </c>
      <c r="AJ317" s="2">
        <v>540151.28</v>
      </c>
    </row>
    <row r="318" spans="1:36" x14ac:dyDescent="0.25">
      <c r="A318" s="2">
        <v>2859</v>
      </c>
      <c r="B318" s="2">
        <v>1</v>
      </c>
      <c r="C318" t="s">
        <v>319</v>
      </c>
      <c r="D318" s="2">
        <v>1901</v>
      </c>
      <c r="E318" s="2">
        <v>2091</v>
      </c>
      <c r="F318" s="2">
        <v>1573</v>
      </c>
      <c r="G318" s="2">
        <v>1730.3999999999999</v>
      </c>
      <c r="H318" s="2">
        <v>11140315</v>
      </c>
      <c r="I318" s="2">
        <v>0</v>
      </c>
      <c r="J318" s="2">
        <v>543439</v>
      </c>
      <c r="K318" s="2">
        <v>51713</v>
      </c>
      <c r="L318" s="2">
        <v>0</v>
      </c>
      <c r="M318" s="2">
        <v>0</v>
      </c>
      <c r="N318" s="2">
        <v>276947.74414979998</v>
      </c>
      <c r="O318" s="2">
        <v>389972</v>
      </c>
      <c r="P318" s="2">
        <v>268618.75</v>
      </c>
      <c r="Q318" s="2">
        <v>22495</v>
      </c>
      <c r="R318" s="2">
        <v>58626</v>
      </c>
      <c r="S318" s="2">
        <v>0</v>
      </c>
      <c r="T318" s="2">
        <v>0</v>
      </c>
      <c r="U318" s="2">
        <v>0</v>
      </c>
      <c r="V318" s="2">
        <v>0</v>
      </c>
      <c r="W318" s="2">
        <v>825193</v>
      </c>
      <c r="X318" s="2">
        <v>0</v>
      </c>
      <c r="Y318" s="2">
        <v>18030</v>
      </c>
      <c r="Z318" s="2">
        <v>32973</v>
      </c>
      <c r="AA318" s="2">
        <v>733690</v>
      </c>
      <c r="AB318" s="2">
        <v>14362012.4941498</v>
      </c>
      <c r="AC318" s="2">
        <v>0</v>
      </c>
      <c r="AD318" s="2">
        <v>142304</v>
      </c>
      <c r="AE318" s="2">
        <v>214081</v>
      </c>
      <c r="AF318" s="2">
        <v>46723</v>
      </c>
      <c r="AG318" s="2">
        <v>483702</v>
      </c>
      <c r="AH318" s="2">
        <v>0</v>
      </c>
      <c r="AI318" s="2">
        <v>584729</v>
      </c>
      <c r="AJ318" s="2">
        <v>1471539</v>
      </c>
    </row>
    <row r="319" spans="1:36" x14ac:dyDescent="0.25">
      <c r="A319" s="2">
        <v>2860</v>
      </c>
      <c r="B319" s="2">
        <v>1</v>
      </c>
      <c r="C319" t="s">
        <v>320</v>
      </c>
      <c r="D319" s="2">
        <v>1180</v>
      </c>
      <c r="E319" s="2">
        <v>1294.5999999999999</v>
      </c>
      <c r="F319" s="2">
        <v>1027</v>
      </c>
      <c r="G319" s="2">
        <v>1124.2</v>
      </c>
      <c r="H319" s="2">
        <v>7237600</v>
      </c>
      <c r="I319" s="2">
        <v>0</v>
      </c>
      <c r="J319" s="2">
        <v>619193</v>
      </c>
      <c r="K319" s="2">
        <v>21426</v>
      </c>
      <c r="L319" s="2">
        <v>0</v>
      </c>
      <c r="M319" s="2">
        <v>0</v>
      </c>
      <c r="N319" s="2">
        <v>269010</v>
      </c>
      <c r="O319" s="2">
        <v>262129</v>
      </c>
      <c r="P319" s="2">
        <v>188303.75</v>
      </c>
      <c r="Q319" s="2">
        <v>14615</v>
      </c>
      <c r="R319" s="2">
        <v>0</v>
      </c>
      <c r="S319" s="2">
        <v>0</v>
      </c>
      <c r="T319" s="2">
        <v>0</v>
      </c>
      <c r="U319" s="2">
        <v>0</v>
      </c>
      <c r="V319" s="2">
        <v>-5472</v>
      </c>
      <c r="W319" s="2">
        <v>337260</v>
      </c>
      <c r="X319" s="2">
        <v>269100</v>
      </c>
      <c r="Y319" s="2">
        <v>42190</v>
      </c>
      <c r="Z319" s="2">
        <v>26619</v>
      </c>
      <c r="AA319" s="2">
        <v>476661</v>
      </c>
      <c r="AB319" s="2">
        <v>9489534.75</v>
      </c>
      <c r="AC319" s="2">
        <v>0</v>
      </c>
      <c r="AD319" s="2">
        <v>167685</v>
      </c>
      <c r="AE319" s="2">
        <v>114774</v>
      </c>
      <c r="AF319" s="2">
        <v>0</v>
      </c>
      <c r="AG319" s="2">
        <v>119135</v>
      </c>
      <c r="AH319" s="2">
        <v>97113</v>
      </c>
      <c r="AI319" s="2">
        <v>290533</v>
      </c>
      <c r="AJ319" s="2">
        <v>692127</v>
      </c>
    </row>
    <row r="320" spans="1:36" x14ac:dyDescent="0.25">
      <c r="A320" s="2">
        <v>2884</v>
      </c>
      <c r="B320" s="2">
        <v>1</v>
      </c>
      <c r="C320" t="s">
        <v>321</v>
      </c>
      <c r="D320" s="2">
        <v>520.38000000000011</v>
      </c>
      <c r="E320" s="2">
        <v>568.98</v>
      </c>
      <c r="F320" s="2">
        <v>416.38</v>
      </c>
      <c r="G320" s="2">
        <v>455.5800000000001</v>
      </c>
      <c r="H320" s="2">
        <v>2933024</v>
      </c>
      <c r="I320" s="2">
        <v>0</v>
      </c>
      <c r="J320" s="2">
        <v>223064</v>
      </c>
      <c r="K320" s="2">
        <v>0</v>
      </c>
      <c r="L320" s="2">
        <v>130222</v>
      </c>
      <c r="M320" s="2">
        <v>180439</v>
      </c>
      <c r="N320" s="2">
        <v>157758</v>
      </c>
      <c r="O320" s="2">
        <v>108427</v>
      </c>
      <c r="P320" s="2">
        <v>46694</v>
      </c>
      <c r="Q320" s="2">
        <v>5923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645593</v>
      </c>
      <c r="X320" s="2">
        <v>110760</v>
      </c>
      <c r="Y320" s="2">
        <v>3642</v>
      </c>
      <c r="Z320" s="2">
        <v>8901</v>
      </c>
      <c r="AA320" s="2">
        <v>193166</v>
      </c>
      <c r="AB320" s="2">
        <v>4636853</v>
      </c>
      <c r="AC320" s="2">
        <v>0</v>
      </c>
      <c r="AD320" s="2">
        <v>108427</v>
      </c>
      <c r="AE320" s="2">
        <v>27311</v>
      </c>
      <c r="AF320" s="2">
        <v>0</v>
      </c>
      <c r="AG320" s="2">
        <v>468257</v>
      </c>
      <c r="AH320" s="2">
        <v>39971</v>
      </c>
      <c r="AI320" s="2">
        <v>112983</v>
      </c>
      <c r="AJ320" s="2">
        <v>716978</v>
      </c>
    </row>
    <row r="321" spans="1:36" x14ac:dyDescent="0.25">
      <c r="A321" s="2">
        <v>2886</v>
      </c>
      <c r="B321" s="2">
        <v>1</v>
      </c>
      <c r="C321" t="s">
        <v>322</v>
      </c>
      <c r="D321" s="2">
        <v>342</v>
      </c>
      <c r="E321" s="2">
        <v>377.8</v>
      </c>
      <c r="F321" s="2">
        <v>309</v>
      </c>
      <c r="G321" s="2">
        <v>338.2</v>
      </c>
      <c r="H321" s="2">
        <v>2177332</v>
      </c>
      <c r="I321" s="2">
        <v>0</v>
      </c>
      <c r="J321" s="2">
        <v>92439</v>
      </c>
      <c r="K321" s="2">
        <v>0</v>
      </c>
      <c r="L321" s="2">
        <v>119166</v>
      </c>
      <c r="M321" s="2">
        <v>0</v>
      </c>
      <c r="N321" s="2">
        <v>94235</v>
      </c>
      <c r="O321" s="2">
        <v>81855</v>
      </c>
      <c r="P321" s="2">
        <v>30052.5</v>
      </c>
      <c r="Q321" s="2">
        <v>4397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558487</v>
      </c>
      <c r="X321" s="2">
        <v>0</v>
      </c>
      <c r="Y321" s="2">
        <v>0</v>
      </c>
      <c r="Z321" s="2">
        <v>5278</v>
      </c>
      <c r="AA321" s="2">
        <v>143397</v>
      </c>
      <c r="AB321" s="2">
        <v>3306638.5</v>
      </c>
      <c r="AC321" s="2">
        <v>0</v>
      </c>
      <c r="AD321" s="2">
        <v>61796</v>
      </c>
      <c r="AE321" s="2">
        <v>25031</v>
      </c>
      <c r="AF321" s="2">
        <v>0</v>
      </c>
      <c r="AG321" s="2">
        <v>401325.69</v>
      </c>
      <c r="AH321" s="2">
        <v>0</v>
      </c>
      <c r="AI321" s="2">
        <v>119439</v>
      </c>
      <c r="AJ321" s="2">
        <v>607591.68999999994</v>
      </c>
    </row>
    <row r="322" spans="1:36" x14ac:dyDescent="0.25">
      <c r="A322" s="2">
        <v>2888</v>
      </c>
      <c r="B322" s="2">
        <v>1</v>
      </c>
      <c r="C322" t="s">
        <v>323</v>
      </c>
      <c r="D322" s="2">
        <v>345.6</v>
      </c>
      <c r="E322" s="2">
        <v>377.4</v>
      </c>
      <c r="F322" s="2">
        <v>314.60000000000002</v>
      </c>
      <c r="G322" s="2">
        <v>343.8</v>
      </c>
      <c r="H322" s="2">
        <v>2213384</v>
      </c>
      <c r="I322" s="2">
        <v>0</v>
      </c>
      <c r="J322" s="2">
        <v>204587</v>
      </c>
      <c r="K322" s="2">
        <v>0</v>
      </c>
      <c r="L322" s="2">
        <v>120048</v>
      </c>
      <c r="M322" s="2">
        <v>366950</v>
      </c>
      <c r="N322" s="2">
        <v>216504.57120112501</v>
      </c>
      <c r="O322" s="2">
        <v>80883</v>
      </c>
      <c r="P322" s="2">
        <v>40118.75</v>
      </c>
      <c r="Q322" s="2">
        <v>4469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403315</v>
      </c>
      <c r="X322" s="2">
        <v>0</v>
      </c>
      <c r="Y322" s="2">
        <v>721</v>
      </c>
      <c r="Z322" s="2">
        <v>6827</v>
      </c>
      <c r="AA322" s="2">
        <v>145771</v>
      </c>
      <c r="AB322" s="2">
        <v>3803578.3212011252</v>
      </c>
      <c r="AC322" s="2">
        <v>0</v>
      </c>
      <c r="AD322" s="2">
        <v>80883</v>
      </c>
      <c r="AE322" s="2">
        <v>22898</v>
      </c>
      <c r="AF322" s="2">
        <v>0</v>
      </c>
      <c r="AG322" s="2">
        <v>266406</v>
      </c>
      <c r="AH322" s="2">
        <v>0</v>
      </c>
      <c r="AI322" s="2">
        <v>83199</v>
      </c>
      <c r="AJ322" s="2">
        <v>453386</v>
      </c>
    </row>
    <row r="323" spans="1:36" x14ac:dyDescent="0.25">
      <c r="A323" s="2">
        <v>2889</v>
      </c>
      <c r="B323" s="2">
        <v>1</v>
      </c>
      <c r="C323" t="s">
        <v>324</v>
      </c>
      <c r="D323" s="2">
        <v>951</v>
      </c>
      <c r="E323" s="2">
        <v>1041</v>
      </c>
      <c r="F323" s="2">
        <v>745</v>
      </c>
      <c r="G323" s="2">
        <v>815.80000000000007</v>
      </c>
      <c r="H323" s="2">
        <v>5252120</v>
      </c>
      <c r="I323" s="2">
        <v>0</v>
      </c>
      <c r="J323" s="2">
        <v>232638</v>
      </c>
      <c r="K323" s="2">
        <v>15260</v>
      </c>
      <c r="L323" s="2">
        <v>66662</v>
      </c>
      <c r="M323" s="2">
        <v>0</v>
      </c>
      <c r="N323" s="2">
        <v>165829.74790021236</v>
      </c>
      <c r="O323" s="2">
        <v>172649</v>
      </c>
      <c r="P323" s="2">
        <v>127408.75</v>
      </c>
      <c r="Q323" s="2">
        <v>10605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403478</v>
      </c>
      <c r="X323" s="2">
        <v>0</v>
      </c>
      <c r="Y323" s="2">
        <v>11539</v>
      </c>
      <c r="Z323" s="2">
        <v>13991</v>
      </c>
      <c r="AA323" s="2">
        <v>345899</v>
      </c>
      <c r="AB323" s="2">
        <v>6818079.4979002122</v>
      </c>
      <c r="AC323" s="2">
        <v>0</v>
      </c>
      <c r="AD323" s="2">
        <v>128436</v>
      </c>
      <c r="AE323" s="2">
        <v>127064</v>
      </c>
      <c r="AF323" s="2">
        <v>0</v>
      </c>
      <c r="AG323" s="2">
        <v>299762</v>
      </c>
      <c r="AH323" s="2">
        <v>0</v>
      </c>
      <c r="AI323" s="2">
        <v>344962</v>
      </c>
      <c r="AJ323" s="2">
        <v>900224</v>
      </c>
    </row>
    <row r="324" spans="1:36" x14ac:dyDescent="0.25">
      <c r="A324" s="2">
        <v>2890</v>
      </c>
      <c r="B324" s="2">
        <v>1</v>
      </c>
      <c r="C324" t="s">
        <v>325</v>
      </c>
      <c r="D324" s="2">
        <v>663.6</v>
      </c>
      <c r="E324" s="2">
        <v>720.6</v>
      </c>
      <c r="F324" s="2">
        <v>565.6</v>
      </c>
      <c r="G324" s="2">
        <v>615</v>
      </c>
      <c r="H324" s="2">
        <v>3959370</v>
      </c>
      <c r="I324" s="2">
        <v>0</v>
      </c>
      <c r="J324" s="2">
        <v>393106</v>
      </c>
      <c r="K324" s="2">
        <v>85860</v>
      </c>
      <c r="L324" s="2">
        <v>120233</v>
      </c>
      <c r="M324" s="2">
        <v>110489</v>
      </c>
      <c r="N324" s="2">
        <v>179854</v>
      </c>
      <c r="O324" s="2">
        <v>141992</v>
      </c>
      <c r="P324" s="2">
        <v>47256.25</v>
      </c>
      <c r="Q324" s="2">
        <v>7995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1142621</v>
      </c>
      <c r="X324" s="2">
        <v>0</v>
      </c>
      <c r="Y324" s="2">
        <v>0</v>
      </c>
      <c r="Z324" s="2">
        <v>14640</v>
      </c>
      <c r="AA324" s="2">
        <v>260760</v>
      </c>
      <c r="AB324" s="2">
        <v>6464176.25</v>
      </c>
      <c r="AC324" s="2">
        <v>0</v>
      </c>
      <c r="AD324" s="2">
        <v>130275</v>
      </c>
      <c r="AE324" s="2">
        <v>28451</v>
      </c>
      <c r="AF324" s="2">
        <v>0</v>
      </c>
      <c r="AG324" s="2">
        <v>896464.99</v>
      </c>
      <c r="AH324" s="2">
        <v>0</v>
      </c>
      <c r="AI324" s="2">
        <v>156995</v>
      </c>
      <c r="AJ324" s="2">
        <v>1212185.99</v>
      </c>
    </row>
    <row r="325" spans="1:36" x14ac:dyDescent="0.25">
      <c r="A325" s="2">
        <v>2895</v>
      </c>
      <c r="B325" s="2">
        <v>1</v>
      </c>
      <c r="C325" t="s">
        <v>326</v>
      </c>
      <c r="D325" s="2">
        <v>1202</v>
      </c>
      <c r="E325" s="2">
        <v>1316.2</v>
      </c>
      <c r="F325" s="2">
        <v>1172</v>
      </c>
      <c r="G325" s="2">
        <v>1280.5999999999999</v>
      </c>
      <c r="H325" s="2">
        <v>8244503</v>
      </c>
      <c r="I325" s="2">
        <v>6140</v>
      </c>
      <c r="J325" s="2">
        <v>502006</v>
      </c>
      <c r="K325" s="2">
        <v>14857</v>
      </c>
      <c r="L325" s="2">
        <v>0</v>
      </c>
      <c r="M325" s="2">
        <v>0</v>
      </c>
      <c r="N325" s="2">
        <v>325521</v>
      </c>
      <c r="O325" s="2">
        <v>293879</v>
      </c>
      <c r="P325" s="2">
        <v>180220</v>
      </c>
      <c r="Q325" s="2">
        <v>16648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973256</v>
      </c>
      <c r="X325" s="2">
        <v>0</v>
      </c>
      <c r="Y325" s="2">
        <v>6491</v>
      </c>
      <c r="Z325" s="2">
        <v>27188</v>
      </c>
      <c r="AA325" s="2">
        <v>542974</v>
      </c>
      <c r="AB325" s="2">
        <v>11133683</v>
      </c>
      <c r="AC325" s="2">
        <v>0</v>
      </c>
      <c r="AD325" s="2">
        <v>212020</v>
      </c>
      <c r="AE325" s="2">
        <v>149186</v>
      </c>
      <c r="AF325" s="2">
        <v>0</v>
      </c>
      <c r="AG325" s="2">
        <v>671947</v>
      </c>
      <c r="AH325" s="2">
        <v>0</v>
      </c>
      <c r="AI325" s="2">
        <v>449474</v>
      </c>
      <c r="AJ325" s="2">
        <v>1482627</v>
      </c>
    </row>
    <row r="326" spans="1:36" x14ac:dyDescent="0.25">
      <c r="A326" s="2">
        <v>2897</v>
      </c>
      <c r="B326" s="2">
        <v>1</v>
      </c>
      <c r="C326" t="s">
        <v>327</v>
      </c>
      <c r="D326" s="2">
        <v>1296</v>
      </c>
      <c r="E326" s="2">
        <v>1419.6000000000001</v>
      </c>
      <c r="F326" s="2">
        <v>1108</v>
      </c>
      <c r="G326" s="2">
        <v>1206.3999999999999</v>
      </c>
      <c r="H326" s="2">
        <v>7766803</v>
      </c>
      <c r="I326" s="2">
        <v>24562</v>
      </c>
      <c r="J326" s="2">
        <v>769303</v>
      </c>
      <c r="K326" s="2">
        <v>0</v>
      </c>
      <c r="L326" s="2">
        <v>0</v>
      </c>
      <c r="M326" s="2">
        <v>0</v>
      </c>
      <c r="N326" s="2">
        <v>255309.62811200001</v>
      </c>
      <c r="O326" s="2">
        <v>269132</v>
      </c>
      <c r="P326" s="2">
        <v>177401.25</v>
      </c>
      <c r="Q326" s="2">
        <v>15683</v>
      </c>
      <c r="R326" s="2">
        <v>36482</v>
      </c>
      <c r="S326" s="2">
        <v>0</v>
      </c>
      <c r="T326" s="2">
        <v>0</v>
      </c>
      <c r="U326" s="2">
        <v>0</v>
      </c>
      <c r="V326" s="2">
        <v>-7082</v>
      </c>
      <c r="W326" s="2">
        <v>749392</v>
      </c>
      <c r="X326" s="2">
        <v>295620</v>
      </c>
      <c r="Y326" s="2">
        <v>4688</v>
      </c>
      <c r="Z326" s="2">
        <v>25460</v>
      </c>
      <c r="AA326" s="2">
        <v>511514</v>
      </c>
      <c r="AB326" s="2">
        <v>10598647.878111999</v>
      </c>
      <c r="AC326" s="2">
        <v>0</v>
      </c>
      <c r="AD326" s="2">
        <v>123426</v>
      </c>
      <c r="AE326" s="2">
        <v>106035</v>
      </c>
      <c r="AF326" s="2">
        <v>21806</v>
      </c>
      <c r="AG326" s="2">
        <v>356967</v>
      </c>
      <c r="AH326" s="2">
        <v>106684</v>
      </c>
      <c r="AI326" s="2">
        <v>305738</v>
      </c>
      <c r="AJ326" s="2">
        <v>913972</v>
      </c>
    </row>
    <row r="327" spans="1:36" x14ac:dyDescent="0.25">
      <c r="A327" s="2">
        <v>2898</v>
      </c>
      <c r="B327" s="2">
        <v>1</v>
      </c>
      <c r="C327" t="s">
        <v>328</v>
      </c>
      <c r="D327" s="2">
        <v>440.4</v>
      </c>
      <c r="E327" s="2">
        <v>476.00000000000006</v>
      </c>
      <c r="F327" s="2">
        <v>365.4</v>
      </c>
      <c r="G327" s="2">
        <v>392.39999999999992</v>
      </c>
      <c r="H327" s="2">
        <v>2526271</v>
      </c>
      <c r="I327" s="2">
        <v>0</v>
      </c>
      <c r="J327" s="2">
        <v>301954</v>
      </c>
      <c r="K327" s="2">
        <v>42930</v>
      </c>
      <c r="L327" s="2">
        <v>126212</v>
      </c>
      <c r="M327" s="2">
        <v>401208</v>
      </c>
      <c r="N327" s="2">
        <v>129376</v>
      </c>
      <c r="O327" s="2">
        <v>94597</v>
      </c>
      <c r="P327" s="2">
        <v>30052.5</v>
      </c>
      <c r="Q327" s="2">
        <v>5101</v>
      </c>
      <c r="R327" s="2">
        <v>44063</v>
      </c>
      <c r="S327" s="2">
        <v>0</v>
      </c>
      <c r="T327" s="2">
        <v>0</v>
      </c>
      <c r="U327" s="2">
        <v>0</v>
      </c>
      <c r="V327" s="2">
        <v>0</v>
      </c>
      <c r="W327" s="2">
        <v>686700</v>
      </c>
      <c r="X327" s="2">
        <v>0</v>
      </c>
      <c r="Y327" s="2">
        <v>0</v>
      </c>
      <c r="Z327" s="2">
        <v>9279</v>
      </c>
      <c r="AA327" s="2">
        <v>166378</v>
      </c>
      <c r="AB327" s="2">
        <v>4564121.5</v>
      </c>
      <c r="AC327" s="2">
        <v>0</v>
      </c>
      <c r="AD327" s="2">
        <v>94597</v>
      </c>
      <c r="AE327" s="2">
        <v>13823</v>
      </c>
      <c r="AF327" s="2">
        <v>20268</v>
      </c>
      <c r="AG327" s="2">
        <v>428652</v>
      </c>
      <c r="AH327" s="2">
        <v>0</v>
      </c>
      <c r="AI327" s="2">
        <v>76529</v>
      </c>
      <c r="AJ327" s="2">
        <v>633869</v>
      </c>
    </row>
    <row r="328" spans="1:36" x14ac:dyDescent="0.25">
      <c r="A328" s="2">
        <v>2899</v>
      </c>
      <c r="B328" s="2">
        <v>1</v>
      </c>
      <c r="C328" t="s">
        <v>329</v>
      </c>
      <c r="D328" s="2">
        <v>1404</v>
      </c>
      <c r="E328" s="2">
        <v>1536.6</v>
      </c>
      <c r="F328" s="2">
        <v>1446</v>
      </c>
      <c r="G328" s="2">
        <v>1579.2000000000003</v>
      </c>
      <c r="H328" s="2">
        <v>10166890</v>
      </c>
      <c r="I328" s="2">
        <v>0</v>
      </c>
      <c r="J328" s="2">
        <v>300666</v>
      </c>
      <c r="K328" s="2">
        <v>26506</v>
      </c>
      <c r="L328" s="2">
        <v>0</v>
      </c>
      <c r="M328" s="2">
        <v>0</v>
      </c>
      <c r="N328" s="2">
        <v>269793</v>
      </c>
      <c r="O328" s="2">
        <v>370855</v>
      </c>
      <c r="P328" s="2">
        <v>263716.25</v>
      </c>
      <c r="Q328" s="2">
        <v>20530</v>
      </c>
      <c r="R328" s="2">
        <v>13739</v>
      </c>
      <c r="S328" s="2">
        <v>0</v>
      </c>
      <c r="T328" s="2">
        <v>0</v>
      </c>
      <c r="U328" s="2">
        <v>0</v>
      </c>
      <c r="V328" s="2">
        <v>0</v>
      </c>
      <c r="W328" s="2">
        <v>473760</v>
      </c>
      <c r="X328" s="2">
        <v>0</v>
      </c>
      <c r="Y328" s="2">
        <v>6851</v>
      </c>
      <c r="Z328" s="2">
        <v>29787</v>
      </c>
      <c r="AA328" s="2">
        <v>669581</v>
      </c>
      <c r="AB328" s="2">
        <v>12612674.25</v>
      </c>
      <c r="AC328" s="2">
        <v>0</v>
      </c>
      <c r="AD328" s="2">
        <v>115027</v>
      </c>
      <c r="AE328" s="2">
        <v>192925</v>
      </c>
      <c r="AF328" s="2">
        <v>10051</v>
      </c>
      <c r="AG328" s="2">
        <v>200861</v>
      </c>
      <c r="AH328" s="2">
        <v>0</v>
      </c>
      <c r="AI328" s="2">
        <v>489839</v>
      </c>
      <c r="AJ328" s="2">
        <v>1008703</v>
      </c>
    </row>
    <row r="329" spans="1:36" x14ac:dyDescent="0.25">
      <c r="A329" s="2">
        <v>2902</v>
      </c>
      <c r="B329" s="2">
        <v>1</v>
      </c>
      <c r="C329" t="s">
        <v>330</v>
      </c>
      <c r="D329" s="2">
        <v>600</v>
      </c>
      <c r="E329" s="2">
        <v>656.40000000000009</v>
      </c>
      <c r="F329" s="2">
        <v>575</v>
      </c>
      <c r="G329" s="2">
        <v>631</v>
      </c>
      <c r="H329" s="2">
        <v>4062378</v>
      </c>
      <c r="I329" s="2">
        <v>36842</v>
      </c>
      <c r="J329" s="2">
        <v>138855</v>
      </c>
      <c r="K329" s="2">
        <v>15616</v>
      </c>
      <c r="L329" s="2">
        <v>117639</v>
      </c>
      <c r="M329" s="2">
        <v>540593</v>
      </c>
      <c r="N329" s="2">
        <v>216984.89651957079</v>
      </c>
      <c r="O329" s="2">
        <v>152185</v>
      </c>
      <c r="P329" s="2">
        <v>105377.5</v>
      </c>
      <c r="Q329" s="2">
        <v>8203</v>
      </c>
      <c r="R329" s="2">
        <v>5414</v>
      </c>
      <c r="S329" s="2">
        <v>0</v>
      </c>
      <c r="T329" s="2">
        <v>0</v>
      </c>
      <c r="U329" s="2">
        <v>0</v>
      </c>
      <c r="V329" s="2">
        <v>0</v>
      </c>
      <c r="W329" s="2">
        <v>189300</v>
      </c>
      <c r="X329" s="2">
        <v>0</v>
      </c>
      <c r="Y329" s="2">
        <v>6851</v>
      </c>
      <c r="Z329" s="2">
        <v>10564</v>
      </c>
      <c r="AA329" s="2">
        <v>267544</v>
      </c>
      <c r="AB329" s="2">
        <v>5874346.3965195706</v>
      </c>
      <c r="AC329" s="2">
        <v>0</v>
      </c>
      <c r="AD329" s="2">
        <v>84499</v>
      </c>
      <c r="AE329" s="2">
        <v>57646</v>
      </c>
      <c r="AF329" s="2">
        <v>2962</v>
      </c>
      <c r="AG329" s="2">
        <v>60015</v>
      </c>
      <c r="AH329" s="2">
        <v>0</v>
      </c>
      <c r="AI329" s="2">
        <v>146358</v>
      </c>
      <c r="AJ329" s="2">
        <v>351480</v>
      </c>
    </row>
    <row r="330" spans="1:36" x14ac:dyDescent="0.25">
      <c r="A330" s="2">
        <v>2903</v>
      </c>
      <c r="B330" s="2">
        <v>1</v>
      </c>
      <c r="C330" t="s">
        <v>331</v>
      </c>
      <c r="D330" s="2">
        <v>513</v>
      </c>
      <c r="E330" s="2">
        <v>560.20000000000005</v>
      </c>
      <c r="F330" s="2">
        <v>495</v>
      </c>
      <c r="G330" s="2">
        <v>539</v>
      </c>
      <c r="H330" s="2">
        <v>3470082</v>
      </c>
      <c r="I330" s="2">
        <v>0</v>
      </c>
      <c r="J330" s="2">
        <v>244004</v>
      </c>
      <c r="K330" s="2">
        <v>16013</v>
      </c>
      <c r="L330" s="2">
        <v>128587</v>
      </c>
      <c r="M330" s="2">
        <v>374457</v>
      </c>
      <c r="N330" s="2">
        <v>174737</v>
      </c>
      <c r="O330" s="2">
        <v>124098</v>
      </c>
      <c r="P330" s="2">
        <v>75523.75</v>
      </c>
      <c r="Q330" s="2">
        <v>7007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415316</v>
      </c>
      <c r="X330" s="2">
        <v>0</v>
      </c>
      <c r="Y330" s="2">
        <v>29930</v>
      </c>
      <c r="Z330" s="2">
        <v>11844</v>
      </c>
      <c r="AA330" s="2">
        <v>228536</v>
      </c>
      <c r="AB330" s="2">
        <v>5300134.75</v>
      </c>
      <c r="AC330" s="2">
        <v>0</v>
      </c>
      <c r="AD330" s="2">
        <v>60399</v>
      </c>
      <c r="AE330" s="2">
        <v>44789</v>
      </c>
      <c r="AF330" s="2">
        <v>0</v>
      </c>
      <c r="AG330" s="2">
        <v>208293</v>
      </c>
      <c r="AH330" s="2">
        <v>0</v>
      </c>
      <c r="AI330" s="2">
        <v>135533</v>
      </c>
      <c r="AJ330" s="2">
        <v>449014</v>
      </c>
    </row>
    <row r="331" spans="1:36" x14ac:dyDescent="0.25">
      <c r="A331" s="2">
        <v>2904</v>
      </c>
      <c r="B331" s="2">
        <v>1</v>
      </c>
      <c r="C331" t="s">
        <v>332</v>
      </c>
      <c r="D331" s="2">
        <v>733</v>
      </c>
      <c r="E331" s="2">
        <v>807.4</v>
      </c>
      <c r="F331" s="2">
        <v>685</v>
      </c>
      <c r="G331" s="2">
        <v>756.6</v>
      </c>
      <c r="H331" s="2">
        <v>4870991</v>
      </c>
      <c r="I331" s="2">
        <v>0</v>
      </c>
      <c r="J331" s="2">
        <v>510685</v>
      </c>
      <c r="K331" s="2">
        <v>19596</v>
      </c>
      <c r="L331" s="2">
        <v>87206</v>
      </c>
      <c r="M331" s="2">
        <v>135118</v>
      </c>
      <c r="N331" s="2">
        <v>224976.404198</v>
      </c>
      <c r="O331" s="2">
        <v>178717</v>
      </c>
      <c r="P331" s="2">
        <v>102857.5</v>
      </c>
      <c r="Q331" s="2">
        <v>9836</v>
      </c>
      <c r="R331" s="2">
        <v>49043</v>
      </c>
      <c r="S331" s="2">
        <v>0</v>
      </c>
      <c r="T331" s="2">
        <v>0</v>
      </c>
      <c r="U331" s="2">
        <v>0</v>
      </c>
      <c r="V331" s="2">
        <v>0</v>
      </c>
      <c r="W331" s="2">
        <v>588181</v>
      </c>
      <c r="X331" s="2">
        <v>0</v>
      </c>
      <c r="Y331" s="2">
        <v>22538</v>
      </c>
      <c r="Z331" s="2">
        <v>14948</v>
      </c>
      <c r="AA331" s="2">
        <v>320798</v>
      </c>
      <c r="AB331" s="2">
        <v>7135490.9041980002</v>
      </c>
      <c r="AC331" s="2">
        <v>0</v>
      </c>
      <c r="AD331" s="2">
        <v>133767</v>
      </c>
      <c r="AE331" s="2">
        <v>71341</v>
      </c>
      <c r="AF331" s="2">
        <v>34016</v>
      </c>
      <c r="AG331" s="2">
        <v>345796</v>
      </c>
      <c r="AH331" s="2">
        <v>0</v>
      </c>
      <c r="AI331" s="2">
        <v>222501</v>
      </c>
      <c r="AJ331" s="2">
        <v>807421</v>
      </c>
    </row>
    <row r="332" spans="1:36" x14ac:dyDescent="0.25">
      <c r="A332" s="2">
        <v>2905</v>
      </c>
      <c r="B332" s="2">
        <v>1</v>
      </c>
      <c r="C332" t="s">
        <v>333</v>
      </c>
      <c r="D332" s="2">
        <v>2344</v>
      </c>
      <c r="E332" s="2">
        <v>2558.4</v>
      </c>
      <c r="F332" s="2">
        <v>1853</v>
      </c>
      <c r="G332" s="2">
        <v>2024.6000000000001</v>
      </c>
      <c r="H332" s="2">
        <v>13034375</v>
      </c>
      <c r="I332" s="2">
        <v>0</v>
      </c>
      <c r="J332" s="2">
        <v>761632</v>
      </c>
      <c r="K332" s="2">
        <v>87299</v>
      </c>
      <c r="L332" s="2">
        <v>0</v>
      </c>
      <c r="M332" s="2">
        <v>0</v>
      </c>
      <c r="N332" s="2">
        <v>272903</v>
      </c>
      <c r="O332" s="2">
        <v>452655</v>
      </c>
      <c r="P332" s="2">
        <v>337763.75</v>
      </c>
      <c r="Q332" s="2">
        <v>26320</v>
      </c>
      <c r="R332" s="2">
        <v>6782</v>
      </c>
      <c r="S332" s="2">
        <v>0</v>
      </c>
      <c r="T332" s="2">
        <v>0</v>
      </c>
      <c r="U332" s="2">
        <v>0</v>
      </c>
      <c r="V332" s="2">
        <v>-14164</v>
      </c>
      <c r="W332" s="2">
        <v>623921</v>
      </c>
      <c r="X332" s="2">
        <v>493740</v>
      </c>
      <c r="Y332" s="2">
        <v>0</v>
      </c>
      <c r="Z332" s="2">
        <v>39761</v>
      </c>
      <c r="AA332" s="2">
        <v>858430</v>
      </c>
      <c r="AB332" s="2">
        <v>16487677.75</v>
      </c>
      <c r="AC332" s="2">
        <v>0</v>
      </c>
      <c r="AD332" s="2">
        <v>146105</v>
      </c>
      <c r="AE332" s="2">
        <v>235740</v>
      </c>
      <c r="AF332" s="2">
        <v>4733</v>
      </c>
      <c r="AG332" s="2">
        <v>257224</v>
      </c>
      <c r="AH332" s="2">
        <v>178182</v>
      </c>
      <c r="AI332" s="2">
        <v>599135</v>
      </c>
      <c r="AJ332" s="2">
        <v>1242937</v>
      </c>
    </row>
    <row r="333" spans="1:36" x14ac:dyDescent="0.25">
      <c r="A333" s="2">
        <v>2906</v>
      </c>
      <c r="B333" s="2">
        <v>1</v>
      </c>
      <c r="C333" t="s">
        <v>334</v>
      </c>
      <c r="D333" s="2">
        <v>379</v>
      </c>
      <c r="E333" s="2">
        <v>411.4</v>
      </c>
      <c r="F333" s="2">
        <v>387</v>
      </c>
      <c r="G333" s="2">
        <v>420.39999999999992</v>
      </c>
      <c r="H333" s="2">
        <v>2706535</v>
      </c>
      <c r="I333" s="2">
        <v>0</v>
      </c>
      <c r="J333" s="2">
        <v>216457</v>
      </c>
      <c r="K333" s="2">
        <v>16351</v>
      </c>
      <c r="L333" s="2">
        <v>128547</v>
      </c>
      <c r="M333" s="2">
        <v>470314</v>
      </c>
      <c r="N333" s="2">
        <v>168113.190328125</v>
      </c>
      <c r="O333" s="2">
        <v>101086</v>
      </c>
      <c r="P333" s="2">
        <v>50923.75</v>
      </c>
      <c r="Q333" s="2">
        <v>5465</v>
      </c>
      <c r="R333" s="2">
        <v>5146</v>
      </c>
      <c r="S333" s="2">
        <v>0</v>
      </c>
      <c r="T333" s="2">
        <v>0</v>
      </c>
      <c r="U333" s="2">
        <v>0</v>
      </c>
      <c r="V333" s="2">
        <v>0</v>
      </c>
      <c r="W333" s="2">
        <v>455945</v>
      </c>
      <c r="X333" s="2">
        <v>0</v>
      </c>
      <c r="Y333" s="2">
        <v>0</v>
      </c>
      <c r="Z333" s="2">
        <v>9242</v>
      </c>
      <c r="AA333" s="2">
        <v>178250</v>
      </c>
      <c r="AB333" s="2">
        <v>4512374.9403281249</v>
      </c>
      <c r="AC333" s="2">
        <v>0</v>
      </c>
      <c r="AD333" s="2">
        <v>63730</v>
      </c>
      <c r="AE333" s="2">
        <v>50923.75</v>
      </c>
      <c r="AF333" s="2">
        <v>5146</v>
      </c>
      <c r="AG333" s="2">
        <v>370081.68</v>
      </c>
      <c r="AH333" s="2">
        <v>0</v>
      </c>
      <c r="AI333" s="2">
        <v>178250</v>
      </c>
      <c r="AJ333" s="2">
        <v>668131.42999999993</v>
      </c>
    </row>
    <row r="334" spans="1:36" x14ac:dyDescent="0.25">
      <c r="A334" s="2">
        <v>2907</v>
      </c>
      <c r="B334" s="2">
        <v>1</v>
      </c>
      <c r="C334" t="s">
        <v>335</v>
      </c>
      <c r="D334" s="2">
        <v>213</v>
      </c>
      <c r="E334" s="2">
        <v>234.60000000000002</v>
      </c>
      <c r="F334" s="2">
        <v>399</v>
      </c>
      <c r="G334" s="2">
        <v>423</v>
      </c>
      <c r="H334" s="2">
        <v>2723274</v>
      </c>
      <c r="I334" s="2">
        <v>0</v>
      </c>
      <c r="J334" s="2">
        <v>542823</v>
      </c>
      <c r="K334" s="2">
        <v>95400</v>
      </c>
      <c r="L334" s="2">
        <v>128719</v>
      </c>
      <c r="M334" s="2">
        <v>0</v>
      </c>
      <c r="N334" s="2">
        <v>145613</v>
      </c>
      <c r="O334" s="2">
        <v>102578</v>
      </c>
      <c r="P334" s="2">
        <v>51910</v>
      </c>
      <c r="Q334" s="2">
        <v>5499</v>
      </c>
      <c r="R334" s="2">
        <v>2026</v>
      </c>
      <c r="S334" s="2">
        <v>0</v>
      </c>
      <c r="T334" s="2">
        <v>0</v>
      </c>
      <c r="U334" s="2">
        <v>0</v>
      </c>
      <c r="V334" s="2">
        <v>0</v>
      </c>
      <c r="W334" s="2">
        <v>450393</v>
      </c>
      <c r="X334" s="2">
        <v>0</v>
      </c>
      <c r="Y334" s="2">
        <v>0</v>
      </c>
      <c r="Z334" s="2">
        <v>5788</v>
      </c>
      <c r="AA334" s="2">
        <v>179352</v>
      </c>
      <c r="AB334" s="2">
        <v>4433375</v>
      </c>
      <c r="AC334" s="2">
        <v>0</v>
      </c>
      <c r="AD334" s="2">
        <v>62417</v>
      </c>
      <c r="AE334" s="2">
        <v>47449</v>
      </c>
      <c r="AF334" s="2">
        <v>1852</v>
      </c>
      <c r="AG334" s="2">
        <v>360695.73</v>
      </c>
      <c r="AH334" s="2">
        <v>0</v>
      </c>
      <c r="AI334" s="2">
        <v>163939</v>
      </c>
      <c r="AJ334" s="2">
        <v>636352.73</v>
      </c>
    </row>
    <row r="335" spans="1:36" x14ac:dyDescent="0.25">
      <c r="A335" s="2">
        <v>2908</v>
      </c>
      <c r="B335" s="2">
        <v>1</v>
      </c>
      <c r="C335" t="s">
        <v>336</v>
      </c>
      <c r="D335" s="2">
        <v>558</v>
      </c>
      <c r="E335" s="2">
        <v>607.4</v>
      </c>
      <c r="F335" s="2">
        <v>485</v>
      </c>
      <c r="G335" s="2">
        <v>526.4</v>
      </c>
      <c r="H335" s="2">
        <v>3388963</v>
      </c>
      <c r="I335" s="2">
        <v>0</v>
      </c>
      <c r="J335" s="2">
        <v>153525</v>
      </c>
      <c r="K335" s="2">
        <v>0</v>
      </c>
      <c r="L335" s="2">
        <v>129340</v>
      </c>
      <c r="M335" s="2">
        <v>151678</v>
      </c>
      <c r="N335" s="2">
        <v>150720.34583612502</v>
      </c>
      <c r="O335" s="2">
        <v>125575</v>
      </c>
      <c r="P335" s="2">
        <v>77496.25</v>
      </c>
      <c r="Q335" s="2">
        <v>6843</v>
      </c>
      <c r="R335" s="2">
        <v>4801</v>
      </c>
      <c r="S335" s="2">
        <v>0</v>
      </c>
      <c r="T335" s="2">
        <v>0</v>
      </c>
      <c r="U335" s="2">
        <v>0</v>
      </c>
      <c r="V335" s="2">
        <v>0</v>
      </c>
      <c r="W335" s="2">
        <v>336564</v>
      </c>
      <c r="X335" s="2">
        <v>126100</v>
      </c>
      <c r="Y335" s="2">
        <v>0</v>
      </c>
      <c r="Z335" s="2">
        <v>9538</v>
      </c>
      <c r="AA335" s="2">
        <v>223194</v>
      </c>
      <c r="AB335" s="2">
        <v>4758237.5958361253</v>
      </c>
      <c r="AC335" s="2">
        <v>0</v>
      </c>
      <c r="AD335" s="2">
        <v>66902</v>
      </c>
      <c r="AE335" s="2">
        <v>65811</v>
      </c>
      <c r="AF335" s="2">
        <v>4077</v>
      </c>
      <c r="AG335" s="2">
        <v>229427</v>
      </c>
      <c r="AH335" s="2">
        <v>45507</v>
      </c>
      <c r="AI335" s="2">
        <v>189539</v>
      </c>
      <c r="AJ335" s="2">
        <v>555756</v>
      </c>
    </row>
    <row r="336" spans="1:36" x14ac:dyDescent="0.25">
      <c r="A336" s="2">
        <v>3000</v>
      </c>
      <c r="B336" s="2">
        <v>1</v>
      </c>
      <c r="C336" t="s">
        <v>337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-72447</v>
      </c>
      <c r="Z336" s="2">
        <v>0</v>
      </c>
      <c r="AA336" s="2">
        <v>0</v>
      </c>
      <c r="AB336" s="2">
        <v>-72447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</row>
    <row r="337" spans="1:36" x14ac:dyDescent="0.25">
      <c r="A337" s="2">
        <v>3999</v>
      </c>
      <c r="B337" s="2">
        <v>1</v>
      </c>
      <c r="C337" t="s">
        <v>338</v>
      </c>
      <c r="D337" s="2">
        <v>18349.339999999502</v>
      </c>
      <c r="E337" s="2">
        <v>20050.899038720294</v>
      </c>
      <c r="F337" s="2">
        <v>3850.6867916535098</v>
      </c>
      <c r="G337" s="2">
        <v>4100.4178396979096</v>
      </c>
      <c r="H337" s="2">
        <v>26398490</v>
      </c>
      <c r="I337" s="2">
        <v>297809</v>
      </c>
      <c r="J337" s="2">
        <v>0</v>
      </c>
      <c r="K337" s="2">
        <v>1573416</v>
      </c>
      <c r="L337" s="2">
        <v>75754</v>
      </c>
      <c r="M337" s="2">
        <v>0</v>
      </c>
      <c r="N337" s="2">
        <v>0</v>
      </c>
      <c r="O337" s="2">
        <v>929028</v>
      </c>
      <c r="P337" s="2">
        <v>491669</v>
      </c>
      <c r="Q337" s="2">
        <v>53305</v>
      </c>
      <c r="R337" s="2">
        <v>129062</v>
      </c>
      <c r="S337" s="2">
        <v>0</v>
      </c>
      <c r="T337" s="2">
        <v>0</v>
      </c>
      <c r="U337" s="2">
        <v>0</v>
      </c>
      <c r="V337" s="2">
        <v>0</v>
      </c>
      <c r="W337" s="2">
        <v>4331368</v>
      </c>
      <c r="X337" s="2">
        <v>0</v>
      </c>
      <c r="Y337" s="2">
        <v>0</v>
      </c>
      <c r="Z337" s="2">
        <v>141255</v>
      </c>
      <c r="AA337" s="2">
        <v>1700879</v>
      </c>
      <c r="AB337" s="2">
        <v>36122035</v>
      </c>
      <c r="AC337" s="2">
        <v>0</v>
      </c>
      <c r="AD337" s="2">
        <v>-13219</v>
      </c>
      <c r="AE337" s="2">
        <v>-567154.5</v>
      </c>
      <c r="AF337" s="2">
        <v>-154512</v>
      </c>
      <c r="AG337" s="2">
        <v>-1254498</v>
      </c>
      <c r="AH337" s="2">
        <v>0</v>
      </c>
      <c r="AI337" s="2">
        <v>-1627567</v>
      </c>
      <c r="AJ337" s="2">
        <v>-3616950.5</v>
      </c>
    </row>
    <row r="338" spans="1:36" x14ac:dyDescent="0.25">
      <c r="A338" s="2">
        <v>4000</v>
      </c>
      <c r="B338" s="2">
        <v>7</v>
      </c>
      <c r="C338" t="s">
        <v>339</v>
      </c>
      <c r="D338" s="2">
        <v>0</v>
      </c>
      <c r="E338" s="2">
        <v>0</v>
      </c>
      <c r="F338" s="2">
        <v>110</v>
      </c>
      <c r="G338" s="2">
        <v>132</v>
      </c>
      <c r="H338" s="2">
        <v>849816</v>
      </c>
      <c r="I338" s="2">
        <v>0</v>
      </c>
      <c r="J338" s="2">
        <v>334260</v>
      </c>
      <c r="K338" s="2">
        <v>0</v>
      </c>
      <c r="L338" s="2">
        <v>0</v>
      </c>
      <c r="M338" s="2">
        <v>3955</v>
      </c>
      <c r="N338" s="2">
        <v>0</v>
      </c>
      <c r="O338" s="2">
        <v>29907</v>
      </c>
      <c r="P338" s="2">
        <v>15828</v>
      </c>
      <c r="Q338" s="2">
        <v>1716</v>
      </c>
      <c r="R338" s="2">
        <v>0</v>
      </c>
      <c r="S338" s="2">
        <v>0</v>
      </c>
      <c r="T338" s="2">
        <v>26532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2729</v>
      </c>
      <c r="AA338" s="2">
        <v>0</v>
      </c>
      <c r="AB338" s="2">
        <v>1264743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</row>
    <row r="339" spans="1:36" x14ac:dyDescent="0.25">
      <c r="A339" s="2">
        <v>4001</v>
      </c>
      <c r="B339" s="2">
        <v>7</v>
      </c>
      <c r="C339" t="s">
        <v>340</v>
      </c>
      <c r="D339" s="2">
        <v>0</v>
      </c>
      <c r="E339" s="2">
        <v>0</v>
      </c>
      <c r="F339" s="2">
        <v>213</v>
      </c>
      <c r="G339" s="2">
        <v>222</v>
      </c>
      <c r="H339" s="2">
        <v>1429236</v>
      </c>
      <c r="I339" s="2">
        <v>0</v>
      </c>
      <c r="J339" s="2">
        <v>36785</v>
      </c>
      <c r="K339" s="2">
        <v>18162</v>
      </c>
      <c r="L339" s="2">
        <v>0</v>
      </c>
      <c r="M339" s="2">
        <v>6652</v>
      </c>
      <c r="N339" s="2">
        <v>31935</v>
      </c>
      <c r="O339" s="2">
        <v>50298</v>
      </c>
      <c r="P339" s="2">
        <v>26619</v>
      </c>
      <c r="Q339" s="2">
        <v>2886</v>
      </c>
      <c r="R339" s="2">
        <v>604</v>
      </c>
      <c r="S339" s="2">
        <v>0</v>
      </c>
      <c r="T339" s="2">
        <v>14652</v>
      </c>
      <c r="U339" s="2">
        <v>-98537</v>
      </c>
      <c r="V339" s="2">
        <v>0</v>
      </c>
      <c r="W339" s="2">
        <v>0</v>
      </c>
      <c r="X339" s="2">
        <v>0</v>
      </c>
      <c r="Y339" s="2">
        <v>0</v>
      </c>
      <c r="Z339" s="2">
        <v>3854</v>
      </c>
      <c r="AA339" s="2">
        <v>0</v>
      </c>
      <c r="AB339" s="2">
        <v>1523146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</row>
    <row r="340" spans="1:36" x14ac:dyDescent="0.25">
      <c r="A340" s="2">
        <v>4003</v>
      </c>
      <c r="B340" s="2">
        <v>7</v>
      </c>
      <c r="C340" t="s">
        <v>341</v>
      </c>
      <c r="D340" s="2">
        <v>0</v>
      </c>
      <c r="E340" s="2">
        <v>0</v>
      </c>
      <c r="F340" s="2">
        <v>115</v>
      </c>
      <c r="G340" s="2">
        <v>128.4</v>
      </c>
      <c r="H340" s="2">
        <v>826639</v>
      </c>
      <c r="I340" s="2">
        <v>0</v>
      </c>
      <c r="J340" s="2">
        <v>101846</v>
      </c>
      <c r="K340" s="2">
        <v>0</v>
      </c>
      <c r="L340" s="2">
        <v>0</v>
      </c>
      <c r="M340" s="2">
        <v>3848</v>
      </c>
      <c r="N340" s="2">
        <v>6544</v>
      </c>
      <c r="O340" s="2">
        <v>29091</v>
      </c>
      <c r="P340" s="2">
        <v>15396</v>
      </c>
      <c r="Q340" s="2">
        <v>1669</v>
      </c>
      <c r="R340" s="2">
        <v>0</v>
      </c>
      <c r="S340" s="2">
        <v>0</v>
      </c>
      <c r="T340" s="2">
        <v>4237.2</v>
      </c>
      <c r="U340" s="2">
        <v>-45065</v>
      </c>
      <c r="V340" s="2">
        <v>0</v>
      </c>
      <c r="W340" s="2">
        <v>0</v>
      </c>
      <c r="X340" s="2">
        <v>25494</v>
      </c>
      <c r="Y340" s="2">
        <v>0</v>
      </c>
      <c r="Z340" s="2">
        <v>2829</v>
      </c>
      <c r="AA340" s="2">
        <v>0</v>
      </c>
      <c r="AB340" s="2">
        <v>947034.2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</row>
    <row r="341" spans="1:36" x14ac:dyDescent="0.25">
      <c r="A341" s="2">
        <v>4004</v>
      </c>
      <c r="B341" s="2">
        <v>7</v>
      </c>
      <c r="C341" t="s">
        <v>342</v>
      </c>
      <c r="D341" s="2">
        <v>0</v>
      </c>
      <c r="E341" s="2">
        <v>0</v>
      </c>
      <c r="F341" s="2">
        <v>152</v>
      </c>
      <c r="G341" s="2">
        <v>156.80000000000001</v>
      </c>
      <c r="H341" s="2">
        <v>1009478</v>
      </c>
      <c r="I341" s="2">
        <v>2463</v>
      </c>
      <c r="J341" s="2">
        <v>458558</v>
      </c>
      <c r="K341" s="2">
        <v>85860</v>
      </c>
      <c r="L341" s="2">
        <v>0</v>
      </c>
      <c r="M341" s="2">
        <v>4699</v>
      </c>
      <c r="N341" s="2">
        <v>0</v>
      </c>
      <c r="O341" s="2">
        <v>35526</v>
      </c>
      <c r="P341" s="2">
        <v>18801</v>
      </c>
      <c r="Q341" s="2">
        <v>2038</v>
      </c>
      <c r="R341" s="2">
        <v>50940</v>
      </c>
      <c r="S341" s="2">
        <v>0</v>
      </c>
      <c r="T341" s="2">
        <v>4390.4000000000005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4347</v>
      </c>
      <c r="AA341" s="2">
        <v>0</v>
      </c>
      <c r="AB341" s="2">
        <v>1677100.4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</row>
    <row r="342" spans="1:36" x14ac:dyDescent="0.25">
      <c r="A342" s="2">
        <v>4005</v>
      </c>
      <c r="B342" s="2">
        <v>7</v>
      </c>
      <c r="C342" t="s">
        <v>343</v>
      </c>
      <c r="D342" s="2">
        <v>0</v>
      </c>
      <c r="E342" s="2">
        <v>0</v>
      </c>
      <c r="F342" s="2">
        <v>37</v>
      </c>
      <c r="G342" s="2">
        <v>41.6</v>
      </c>
      <c r="H342" s="2">
        <v>267821</v>
      </c>
      <c r="I342" s="2">
        <v>0</v>
      </c>
      <c r="J342" s="2">
        <v>107277</v>
      </c>
      <c r="K342" s="2">
        <v>0</v>
      </c>
      <c r="L342" s="2">
        <v>0</v>
      </c>
      <c r="M342" s="2">
        <v>1247</v>
      </c>
      <c r="N342" s="2">
        <v>0</v>
      </c>
      <c r="O342" s="2">
        <v>9425</v>
      </c>
      <c r="P342" s="2">
        <v>4988</v>
      </c>
      <c r="Q342" s="2">
        <v>541</v>
      </c>
      <c r="R342" s="2">
        <v>2086</v>
      </c>
      <c r="S342" s="2">
        <v>0</v>
      </c>
      <c r="T342" s="2">
        <v>5865.6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12290</v>
      </c>
      <c r="AA342" s="2">
        <v>0</v>
      </c>
      <c r="AB342" s="2">
        <v>411540.6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</row>
    <row r="343" spans="1:36" x14ac:dyDescent="0.25">
      <c r="A343" s="2">
        <v>4007</v>
      </c>
      <c r="B343" s="2">
        <v>7</v>
      </c>
      <c r="C343" t="s">
        <v>344</v>
      </c>
      <c r="D343" s="2">
        <v>0</v>
      </c>
      <c r="E343" s="2">
        <v>0</v>
      </c>
      <c r="F343" s="2">
        <v>216</v>
      </c>
      <c r="G343" s="2">
        <v>241.20000000000002</v>
      </c>
      <c r="H343" s="2">
        <v>1552846</v>
      </c>
      <c r="I343" s="2">
        <v>0</v>
      </c>
      <c r="J343" s="2">
        <v>37513</v>
      </c>
      <c r="K343" s="2">
        <v>0</v>
      </c>
      <c r="L343" s="2">
        <v>0</v>
      </c>
      <c r="M343" s="2">
        <v>7228</v>
      </c>
      <c r="N343" s="2">
        <v>39015</v>
      </c>
      <c r="O343" s="2">
        <v>54648</v>
      </c>
      <c r="P343" s="2">
        <v>28922</v>
      </c>
      <c r="Q343" s="2">
        <v>3136</v>
      </c>
      <c r="R343" s="2">
        <v>0</v>
      </c>
      <c r="S343" s="2">
        <v>0</v>
      </c>
      <c r="T343" s="2">
        <v>39074.400000000001</v>
      </c>
      <c r="U343" s="2">
        <v>0</v>
      </c>
      <c r="V343" s="2">
        <v>0</v>
      </c>
      <c r="W343" s="2">
        <v>0</v>
      </c>
      <c r="X343" s="2">
        <v>54018</v>
      </c>
      <c r="Y343" s="2">
        <v>0</v>
      </c>
      <c r="Z343" s="2">
        <v>4294</v>
      </c>
      <c r="AA343" s="2">
        <v>0</v>
      </c>
      <c r="AB343" s="2">
        <v>1766676.4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</row>
    <row r="344" spans="1:36" x14ac:dyDescent="0.25">
      <c r="A344" s="2">
        <v>4008</v>
      </c>
      <c r="B344" s="2">
        <v>7</v>
      </c>
      <c r="C344" t="s">
        <v>345</v>
      </c>
      <c r="D344" s="2">
        <v>0</v>
      </c>
      <c r="E344" s="2">
        <v>0</v>
      </c>
      <c r="F344" s="2">
        <v>640</v>
      </c>
      <c r="G344" s="2">
        <v>690.1</v>
      </c>
      <c r="H344" s="2">
        <v>4442864</v>
      </c>
      <c r="I344" s="2">
        <v>0</v>
      </c>
      <c r="J344" s="2">
        <v>34490</v>
      </c>
      <c r="K344" s="2">
        <v>22375</v>
      </c>
      <c r="L344" s="2">
        <v>0</v>
      </c>
      <c r="M344" s="2">
        <v>20679</v>
      </c>
      <c r="N344" s="2">
        <v>0</v>
      </c>
      <c r="O344" s="2">
        <v>156355</v>
      </c>
      <c r="P344" s="2">
        <v>82748</v>
      </c>
      <c r="Q344" s="2">
        <v>8971</v>
      </c>
      <c r="R344" s="2">
        <v>863</v>
      </c>
      <c r="S344" s="2">
        <v>0</v>
      </c>
      <c r="T344" s="2">
        <v>130428.90000000001</v>
      </c>
      <c r="U344" s="2">
        <v>0</v>
      </c>
      <c r="V344" s="2">
        <v>0</v>
      </c>
      <c r="W344" s="2">
        <v>0</v>
      </c>
      <c r="X344" s="2">
        <v>0</v>
      </c>
      <c r="Y344" s="2">
        <v>33536</v>
      </c>
      <c r="Z344" s="2">
        <v>9575</v>
      </c>
      <c r="AA344" s="2">
        <v>0</v>
      </c>
      <c r="AB344" s="2">
        <v>4942884.9000000004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</row>
    <row r="345" spans="1:36" x14ac:dyDescent="0.25">
      <c r="A345" s="2">
        <v>4011</v>
      </c>
      <c r="B345" s="2">
        <v>7</v>
      </c>
      <c r="C345" t="s">
        <v>346</v>
      </c>
      <c r="D345" s="2">
        <v>0</v>
      </c>
      <c r="E345" s="2">
        <v>0</v>
      </c>
      <c r="F345" s="2">
        <v>951</v>
      </c>
      <c r="G345" s="2">
        <v>984.2</v>
      </c>
      <c r="H345" s="2">
        <v>6336280</v>
      </c>
      <c r="I345" s="2">
        <v>15459</v>
      </c>
      <c r="J345" s="2">
        <v>1349583</v>
      </c>
      <c r="K345" s="2">
        <v>70950</v>
      </c>
      <c r="L345" s="2">
        <v>0</v>
      </c>
      <c r="M345" s="2">
        <v>29492</v>
      </c>
      <c r="N345" s="2">
        <v>0</v>
      </c>
      <c r="O345" s="2">
        <v>222989</v>
      </c>
      <c r="P345" s="2">
        <v>118012</v>
      </c>
      <c r="Q345" s="2">
        <v>12795</v>
      </c>
      <c r="R345" s="2">
        <v>248225</v>
      </c>
      <c r="S345" s="2">
        <v>0</v>
      </c>
      <c r="T345" s="2">
        <v>120072.40000000001</v>
      </c>
      <c r="U345" s="2">
        <v>0</v>
      </c>
      <c r="V345" s="2">
        <v>0</v>
      </c>
      <c r="W345" s="2">
        <v>0</v>
      </c>
      <c r="X345" s="2">
        <v>226926</v>
      </c>
      <c r="Y345" s="2">
        <v>0</v>
      </c>
      <c r="Z345" s="2">
        <v>14699</v>
      </c>
      <c r="AA345" s="2">
        <v>0</v>
      </c>
      <c r="AB345" s="2">
        <v>8538556.4000000004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</row>
    <row r="346" spans="1:36" x14ac:dyDescent="0.25">
      <c r="A346" s="2">
        <v>4015</v>
      </c>
      <c r="B346" s="2">
        <v>7</v>
      </c>
      <c r="C346" t="s">
        <v>347</v>
      </c>
      <c r="D346" s="2">
        <v>0</v>
      </c>
      <c r="E346" s="2">
        <v>0</v>
      </c>
      <c r="F346" s="2">
        <v>762.8</v>
      </c>
      <c r="G346" s="2">
        <v>839.6</v>
      </c>
      <c r="H346" s="2">
        <v>5405345</v>
      </c>
      <c r="I346" s="2">
        <v>13188</v>
      </c>
      <c r="J346" s="2">
        <v>1980254</v>
      </c>
      <c r="K346" s="2">
        <v>152640</v>
      </c>
      <c r="L346" s="2">
        <v>0</v>
      </c>
      <c r="M346" s="2">
        <v>25159</v>
      </c>
      <c r="N346" s="2">
        <v>0</v>
      </c>
      <c r="O346" s="2">
        <v>190227</v>
      </c>
      <c r="P346" s="2">
        <v>100674</v>
      </c>
      <c r="Q346" s="2">
        <v>10915</v>
      </c>
      <c r="R346" s="2">
        <v>31460</v>
      </c>
      <c r="S346" s="2">
        <v>0</v>
      </c>
      <c r="T346" s="2">
        <v>162882.4</v>
      </c>
      <c r="U346" s="2">
        <v>0</v>
      </c>
      <c r="V346" s="2">
        <v>0</v>
      </c>
      <c r="W346" s="2">
        <v>0</v>
      </c>
      <c r="X346" s="2">
        <v>201684</v>
      </c>
      <c r="Y346" s="2">
        <v>0</v>
      </c>
      <c r="Z346" s="2">
        <v>17712</v>
      </c>
      <c r="AA346" s="2">
        <v>0</v>
      </c>
      <c r="AB346" s="2">
        <v>8090456.4000000004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</row>
    <row r="347" spans="1:36" x14ac:dyDescent="0.25">
      <c r="A347" s="2">
        <v>4016</v>
      </c>
      <c r="B347" s="2">
        <v>7</v>
      </c>
      <c r="C347" t="s">
        <v>348</v>
      </c>
      <c r="D347" s="2">
        <v>0</v>
      </c>
      <c r="E347" s="2">
        <v>0</v>
      </c>
      <c r="F347" s="2">
        <v>223</v>
      </c>
      <c r="G347" s="2">
        <v>233.60000000000002</v>
      </c>
      <c r="H347" s="2">
        <v>1503917</v>
      </c>
      <c r="I347" s="2">
        <v>0</v>
      </c>
      <c r="J347" s="2">
        <v>5095</v>
      </c>
      <c r="K347" s="2">
        <v>17979</v>
      </c>
      <c r="L347" s="2">
        <v>0</v>
      </c>
      <c r="M347" s="2">
        <v>7000</v>
      </c>
      <c r="N347" s="2">
        <v>9949</v>
      </c>
      <c r="O347" s="2">
        <v>52927</v>
      </c>
      <c r="P347" s="2">
        <v>28010</v>
      </c>
      <c r="Q347" s="2">
        <v>3037</v>
      </c>
      <c r="R347" s="2">
        <v>0</v>
      </c>
      <c r="S347" s="2">
        <v>0</v>
      </c>
      <c r="T347" s="2">
        <v>18454.400000000001</v>
      </c>
      <c r="U347" s="2">
        <v>-80032</v>
      </c>
      <c r="V347" s="2">
        <v>0</v>
      </c>
      <c r="W347" s="2">
        <v>0</v>
      </c>
      <c r="X347" s="2">
        <v>0</v>
      </c>
      <c r="Y347" s="2">
        <v>0</v>
      </c>
      <c r="Z347" s="2">
        <v>3978</v>
      </c>
      <c r="AA347" s="2">
        <v>0</v>
      </c>
      <c r="AB347" s="2">
        <v>1570314.4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</row>
    <row r="348" spans="1:36" x14ac:dyDescent="0.25">
      <c r="A348" s="2">
        <v>4017</v>
      </c>
      <c r="B348" s="2">
        <v>7</v>
      </c>
      <c r="C348" t="s">
        <v>349</v>
      </c>
      <c r="D348" s="2">
        <v>0</v>
      </c>
      <c r="E348" s="2">
        <v>0</v>
      </c>
      <c r="F348" s="2">
        <v>3749</v>
      </c>
      <c r="G348" s="2">
        <v>4280.3999999999996</v>
      </c>
      <c r="H348" s="2">
        <v>27557215</v>
      </c>
      <c r="I348" s="2">
        <v>67232</v>
      </c>
      <c r="J348" s="2">
        <v>4087382</v>
      </c>
      <c r="K348" s="2">
        <v>316324</v>
      </c>
      <c r="L348" s="2">
        <v>0</v>
      </c>
      <c r="M348" s="2">
        <v>128262</v>
      </c>
      <c r="N348" s="2">
        <v>0</v>
      </c>
      <c r="O348" s="2">
        <v>969806</v>
      </c>
      <c r="P348" s="2">
        <v>513250</v>
      </c>
      <c r="Q348" s="2">
        <v>55645</v>
      </c>
      <c r="R348" s="2">
        <v>411774</v>
      </c>
      <c r="S348" s="2">
        <v>0</v>
      </c>
      <c r="T348" s="2">
        <v>496526.39999999997</v>
      </c>
      <c r="U348" s="2">
        <v>0</v>
      </c>
      <c r="V348" s="2">
        <v>0</v>
      </c>
      <c r="W348" s="2">
        <v>0</v>
      </c>
      <c r="X348" s="2">
        <v>864034</v>
      </c>
      <c r="Y348" s="2">
        <v>0</v>
      </c>
      <c r="Z348" s="2">
        <v>50332</v>
      </c>
      <c r="AA348" s="2">
        <v>0</v>
      </c>
      <c r="AB348" s="2">
        <v>34653748.399999999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</row>
    <row r="349" spans="1:36" x14ac:dyDescent="0.25">
      <c r="A349" s="2">
        <v>4018</v>
      </c>
      <c r="B349" s="2">
        <v>7</v>
      </c>
      <c r="C349" t="s">
        <v>350</v>
      </c>
      <c r="D349" s="2">
        <v>0</v>
      </c>
      <c r="E349" s="2">
        <v>0</v>
      </c>
      <c r="F349" s="2">
        <v>456</v>
      </c>
      <c r="G349" s="2">
        <v>475.20000000000005</v>
      </c>
      <c r="H349" s="2">
        <v>3059338</v>
      </c>
      <c r="I349" s="2">
        <v>0</v>
      </c>
      <c r="J349" s="2">
        <v>910173</v>
      </c>
      <c r="K349" s="2">
        <v>133560</v>
      </c>
      <c r="L349" s="2">
        <v>0</v>
      </c>
      <c r="M349" s="2">
        <v>14239</v>
      </c>
      <c r="N349" s="2">
        <v>0</v>
      </c>
      <c r="O349" s="2">
        <v>107666</v>
      </c>
      <c r="P349" s="2">
        <v>56980</v>
      </c>
      <c r="Q349" s="2">
        <v>6178</v>
      </c>
      <c r="R349" s="2">
        <v>118833</v>
      </c>
      <c r="S349" s="2">
        <v>0</v>
      </c>
      <c r="T349" s="2">
        <v>95990.400000000009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9193</v>
      </c>
      <c r="AA349" s="2">
        <v>0</v>
      </c>
      <c r="AB349" s="2">
        <v>4512150.4000000004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</row>
    <row r="350" spans="1:36" x14ac:dyDescent="0.25">
      <c r="A350" s="2">
        <v>4020</v>
      </c>
      <c r="B350" s="2">
        <v>7</v>
      </c>
      <c r="C350" t="s">
        <v>351</v>
      </c>
      <c r="D350" s="2">
        <v>0</v>
      </c>
      <c r="E350" s="2">
        <v>0</v>
      </c>
      <c r="F350" s="2">
        <v>1358</v>
      </c>
      <c r="G350" s="2">
        <v>1416</v>
      </c>
      <c r="H350" s="2">
        <v>9116208</v>
      </c>
      <c r="I350" s="2">
        <v>0</v>
      </c>
      <c r="J350" s="2">
        <v>826916</v>
      </c>
      <c r="K350" s="2">
        <v>14720</v>
      </c>
      <c r="L350" s="2">
        <v>0</v>
      </c>
      <c r="M350" s="2">
        <v>42430</v>
      </c>
      <c r="N350" s="2">
        <v>116722</v>
      </c>
      <c r="O350" s="2">
        <v>320822</v>
      </c>
      <c r="P350" s="2">
        <v>169788</v>
      </c>
      <c r="Q350" s="2">
        <v>18408</v>
      </c>
      <c r="R350" s="2">
        <v>27343</v>
      </c>
      <c r="S350" s="2">
        <v>0</v>
      </c>
      <c r="T350" s="2">
        <v>118944</v>
      </c>
      <c r="U350" s="2">
        <v>0</v>
      </c>
      <c r="V350" s="2">
        <v>0</v>
      </c>
      <c r="W350" s="2">
        <v>0</v>
      </c>
      <c r="X350" s="2">
        <v>343796</v>
      </c>
      <c r="Y350" s="2">
        <v>0</v>
      </c>
      <c r="Z350" s="2">
        <v>34465</v>
      </c>
      <c r="AA350" s="2">
        <v>0</v>
      </c>
      <c r="AB350" s="2">
        <v>10806766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</row>
    <row r="351" spans="1:36" x14ac:dyDescent="0.25">
      <c r="A351" s="2">
        <v>4025</v>
      </c>
      <c r="B351" s="2">
        <v>7</v>
      </c>
      <c r="C351" t="s">
        <v>352</v>
      </c>
      <c r="D351" s="2">
        <v>0</v>
      </c>
      <c r="E351" s="2">
        <v>0</v>
      </c>
      <c r="F351" s="2">
        <v>225</v>
      </c>
      <c r="G351" s="2">
        <v>256.79999999999995</v>
      </c>
      <c r="H351" s="2">
        <v>1653278</v>
      </c>
      <c r="I351" s="2">
        <v>0</v>
      </c>
      <c r="J351" s="2">
        <v>69652</v>
      </c>
      <c r="K351" s="2">
        <v>17945</v>
      </c>
      <c r="L351" s="2">
        <v>0</v>
      </c>
      <c r="M351" s="2">
        <v>7695</v>
      </c>
      <c r="N351" s="2">
        <v>0</v>
      </c>
      <c r="O351" s="2">
        <v>58183</v>
      </c>
      <c r="P351" s="2">
        <v>30792</v>
      </c>
      <c r="Q351" s="2">
        <v>3338</v>
      </c>
      <c r="R351" s="2">
        <v>2416</v>
      </c>
      <c r="S351" s="2">
        <v>0</v>
      </c>
      <c r="T351" s="2">
        <v>33127.199999999997</v>
      </c>
      <c r="U351" s="2">
        <v>0</v>
      </c>
      <c r="V351" s="2">
        <v>0</v>
      </c>
      <c r="W351" s="2">
        <v>0</v>
      </c>
      <c r="X351" s="2">
        <v>57552</v>
      </c>
      <c r="Y351" s="2">
        <v>0</v>
      </c>
      <c r="Z351" s="2">
        <v>5987</v>
      </c>
      <c r="AA351" s="2">
        <v>0</v>
      </c>
      <c r="AB351" s="2">
        <v>1882413.2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</row>
    <row r="352" spans="1:36" x14ac:dyDescent="0.25">
      <c r="A352" s="2">
        <v>4026</v>
      </c>
      <c r="B352" s="2">
        <v>7</v>
      </c>
      <c r="C352" t="s">
        <v>353</v>
      </c>
      <c r="D352" s="2">
        <v>0</v>
      </c>
      <c r="E352" s="2">
        <v>0</v>
      </c>
      <c r="F352" s="2">
        <v>65</v>
      </c>
      <c r="G352" s="2">
        <v>73.400000000000006</v>
      </c>
      <c r="H352" s="2">
        <v>472549</v>
      </c>
      <c r="I352" s="2">
        <v>0</v>
      </c>
      <c r="J352" s="2">
        <v>82249</v>
      </c>
      <c r="K352" s="2">
        <v>0</v>
      </c>
      <c r="L352" s="2">
        <v>0</v>
      </c>
      <c r="M352" s="2">
        <v>2199</v>
      </c>
      <c r="N352" s="2">
        <v>20220</v>
      </c>
      <c r="O352" s="2">
        <v>16630</v>
      </c>
      <c r="P352" s="2">
        <v>8801</v>
      </c>
      <c r="Q352" s="2">
        <v>954</v>
      </c>
      <c r="R352" s="2">
        <v>0</v>
      </c>
      <c r="S352" s="2">
        <v>0</v>
      </c>
      <c r="T352" s="2">
        <v>19010.600000000002</v>
      </c>
      <c r="U352" s="2">
        <v>0</v>
      </c>
      <c r="V352" s="2">
        <v>0</v>
      </c>
      <c r="W352" s="2">
        <v>0</v>
      </c>
      <c r="X352" s="2">
        <v>17165</v>
      </c>
      <c r="Y352" s="2">
        <v>5048</v>
      </c>
      <c r="Z352" s="2">
        <v>2498</v>
      </c>
      <c r="AA352" s="2">
        <v>0</v>
      </c>
      <c r="AB352" s="2">
        <v>630158.6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</row>
    <row r="353" spans="1:36" x14ac:dyDescent="0.25">
      <c r="A353" s="2">
        <v>4027</v>
      </c>
      <c r="B353" s="2">
        <v>7</v>
      </c>
      <c r="C353" t="s">
        <v>354</v>
      </c>
      <c r="D353" s="2">
        <v>0</v>
      </c>
      <c r="E353" s="2">
        <v>0</v>
      </c>
      <c r="F353" s="2">
        <v>925</v>
      </c>
      <c r="G353" s="2">
        <v>1000</v>
      </c>
      <c r="H353" s="2">
        <v>6438000</v>
      </c>
      <c r="I353" s="2">
        <v>15707</v>
      </c>
      <c r="J353" s="2">
        <v>2455721</v>
      </c>
      <c r="K353" s="2">
        <v>71361</v>
      </c>
      <c r="L353" s="2">
        <v>0</v>
      </c>
      <c r="M353" s="2">
        <v>29965</v>
      </c>
      <c r="N353" s="2">
        <v>0</v>
      </c>
      <c r="O353" s="2">
        <v>226569</v>
      </c>
      <c r="P353" s="2">
        <v>119907</v>
      </c>
      <c r="Q353" s="2">
        <v>13000</v>
      </c>
      <c r="R353" s="2">
        <v>257870</v>
      </c>
      <c r="S353" s="2">
        <v>0</v>
      </c>
      <c r="T353" s="2">
        <v>137000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11337</v>
      </c>
      <c r="AA353" s="2">
        <v>0</v>
      </c>
      <c r="AB353" s="2">
        <v>9776437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</row>
    <row r="354" spans="1:36" x14ac:dyDescent="0.25">
      <c r="A354" s="2">
        <v>4029</v>
      </c>
      <c r="B354" s="2">
        <v>7</v>
      </c>
      <c r="C354" t="s">
        <v>355</v>
      </c>
      <c r="D354" s="2">
        <v>0</v>
      </c>
      <c r="E354" s="2">
        <v>0</v>
      </c>
      <c r="F354" s="2">
        <v>504.4</v>
      </c>
      <c r="G354" s="2">
        <v>524.4</v>
      </c>
      <c r="H354" s="2">
        <v>3376087</v>
      </c>
      <c r="I354" s="2">
        <v>0</v>
      </c>
      <c r="J354" s="2">
        <v>1347119</v>
      </c>
      <c r="K354" s="2">
        <v>200340</v>
      </c>
      <c r="L354" s="2">
        <v>0</v>
      </c>
      <c r="M354" s="2">
        <v>15714</v>
      </c>
      <c r="N354" s="2">
        <v>0</v>
      </c>
      <c r="O354" s="2">
        <v>118813</v>
      </c>
      <c r="P354" s="2">
        <v>62879</v>
      </c>
      <c r="Q354" s="2">
        <v>6817</v>
      </c>
      <c r="R354" s="2">
        <v>0</v>
      </c>
      <c r="S354" s="2">
        <v>0</v>
      </c>
      <c r="T354" s="2">
        <v>102782.39999999999</v>
      </c>
      <c r="U354" s="2">
        <v>0</v>
      </c>
      <c r="V354" s="2">
        <v>0</v>
      </c>
      <c r="W354" s="2">
        <v>0</v>
      </c>
      <c r="X354" s="2">
        <v>119647</v>
      </c>
      <c r="Y354" s="2">
        <v>0</v>
      </c>
      <c r="Z354" s="2">
        <v>9482</v>
      </c>
      <c r="AA354" s="2">
        <v>0</v>
      </c>
      <c r="AB354" s="2">
        <v>5240033.4000000004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</row>
    <row r="355" spans="1:36" x14ac:dyDescent="0.25">
      <c r="A355" s="2">
        <v>4030</v>
      </c>
      <c r="B355" s="2">
        <v>7</v>
      </c>
      <c r="C355" t="s">
        <v>356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</row>
    <row r="356" spans="1:36" x14ac:dyDescent="0.25">
      <c r="A356" s="2">
        <v>4031</v>
      </c>
      <c r="B356" s="2">
        <v>7</v>
      </c>
      <c r="C356" t="s">
        <v>357</v>
      </c>
      <c r="D356" s="2">
        <v>0</v>
      </c>
      <c r="E356" s="2">
        <v>0</v>
      </c>
      <c r="F356" s="2">
        <v>85</v>
      </c>
      <c r="G356" s="2">
        <v>102</v>
      </c>
      <c r="H356" s="2">
        <v>656676</v>
      </c>
      <c r="I356" s="2">
        <v>0</v>
      </c>
      <c r="J356" s="2">
        <v>267072</v>
      </c>
      <c r="K356" s="2">
        <v>0</v>
      </c>
      <c r="L356" s="2">
        <v>0</v>
      </c>
      <c r="M356" s="2">
        <v>3056</v>
      </c>
      <c r="N356" s="2">
        <v>0</v>
      </c>
      <c r="O356" s="2">
        <v>23110</v>
      </c>
      <c r="P356" s="2">
        <v>12231</v>
      </c>
      <c r="Q356" s="2">
        <v>1326</v>
      </c>
      <c r="R356" s="2">
        <v>0</v>
      </c>
      <c r="S356" s="2">
        <v>0</v>
      </c>
      <c r="T356" s="2">
        <v>17952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1569</v>
      </c>
      <c r="AA356" s="2">
        <v>0</v>
      </c>
      <c r="AB356" s="2">
        <v>982992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</row>
    <row r="357" spans="1:36" x14ac:dyDescent="0.25">
      <c r="A357" s="2">
        <v>4032</v>
      </c>
      <c r="B357" s="2">
        <v>7</v>
      </c>
      <c r="C357" t="s">
        <v>358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4751</v>
      </c>
      <c r="AA357" s="2">
        <v>0</v>
      </c>
      <c r="AB357" s="2">
        <v>4751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</row>
    <row r="358" spans="1:36" x14ac:dyDescent="0.25">
      <c r="A358" s="2">
        <v>4035</v>
      </c>
      <c r="B358" s="2">
        <v>7</v>
      </c>
      <c r="C358" t="s">
        <v>359</v>
      </c>
      <c r="D358" s="2">
        <v>0</v>
      </c>
      <c r="E358" s="2">
        <v>0</v>
      </c>
      <c r="F358" s="2">
        <v>297</v>
      </c>
      <c r="G358" s="2">
        <v>297</v>
      </c>
      <c r="H358" s="2">
        <v>1912086</v>
      </c>
      <c r="I358" s="2">
        <v>0</v>
      </c>
      <c r="J358" s="2">
        <v>671656</v>
      </c>
      <c r="K358" s="2">
        <v>38160</v>
      </c>
      <c r="L358" s="2">
        <v>0</v>
      </c>
      <c r="M358" s="2">
        <v>8900</v>
      </c>
      <c r="N358" s="2">
        <v>0</v>
      </c>
      <c r="O358" s="2">
        <v>67291</v>
      </c>
      <c r="P358" s="2">
        <v>35612</v>
      </c>
      <c r="Q358" s="2">
        <v>3861</v>
      </c>
      <c r="R358" s="2">
        <v>98438</v>
      </c>
      <c r="S358" s="2">
        <v>0</v>
      </c>
      <c r="T358" s="2">
        <v>60885</v>
      </c>
      <c r="U358" s="2">
        <v>0</v>
      </c>
      <c r="V358" s="2">
        <v>0</v>
      </c>
      <c r="W358" s="2">
        <v>0</v>
      </c>
      <c r="X358" s="2">
        <v>72949</v>
      </c>
      <c r="Y358" s="2">
        <v>0</v>
      </c>
      <c r="Z358" s="2">
        <v>6615</v>
      </c>
      <c r="AA358" s="2">
        <v>0</v>
      </c>
      <c r="AB358" s="2">
        <v>2903504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</row>
    <row r="359" spans="1:36" x14ac:dyDescent="0.25">
      <c r="A359" s="2">
        <v>4036</v>
      </c>
      <c r="B359" s="2">
        <v>7</v>
      </c>
      <c r="C359" t="s">
        <v>360</v>
      </c>
      <c r="D359" s="2">
        <v>0</v>
      </c>
      <c r="E359" s="2">
        <v>0</v>
      </c>
      <c r="F359" s="2">
        <v>83</v>
      </c>
      <c r="G359" s="2">
        <v>99.6</v>
      </c>
      <c r="H359" s="2">
        <v>641225</v>
      </c>
      <c r="I359" s="2">
        <v>0</v>
      </c>
      <c r="J359" s="2">
        <v>222448</v>
      </c>
      <c r="K359" s="2">
        <v>0</v>
      </c>
      <c r="L359" s="2">
        <v>0</v>
      </c>
      <c r="M359" s="2">
        <v>2985</v>
      </c>
      <c r="N359" s="2">
        <v>0</v>
      </c>
      <c r="O359" s="2">
        <v>22566</v>
      </c>
      <c r="P359" s="2">
        <v>11943</v>
      </c>
      <c r="Q359" s="2">
        <v>1295</v>
      </c>
      <c r="R359" s="2">
        <v>0</v>
      </c>
      <c r="S359" s="2">
        <v>0</v>
      </c>
      <c r="T359" s="2">
        <v>19621.199999999997</v>
      </c>
      <c r="U359" s="2">
        <v>0</v>
      </c>
      <c r="V359" s="2">
        <v>0</v>
      </c>
      <c r="W359" s="2">
        <v>0</v>
      </c>
      <c r="X359" s="2">
        <v>21708</v>
      </c>
      <c r="Y359" s="2">
        <v>0</v>
      </c>
      <c r="Z359" s="2">
        <v>2986</v>
      </c>
      <c r="AA359" s="2">
        <v>0</v>
      </c>
      <c r="AB359" s="2">
        <v>925069.2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</row>
    <row r="360" spans="1:36" x14ac:dyDescent="0.25">
      <c r="A360" s="2">
        <v>4038</v>
      </c>
      <c r="B360" s="2">
        <v>7</v>
      </c>
      <c r="C360" t="s">
        <v>361</v>
      </c>
      <c r="D360" s="2">
        <v>0</v>
      </c>
      <c r="E360" s="2">
        <v>0</v>
      </c>
      <c r="F360" s="2">
        <v>399.4</v>
      </c>
      <c r="G360" s="2">
        <v>416.19999999999993</v>
      </c>
      <c r="H360" s="2">
        <v>2679496</v>
      </c>
      <c r="I360" s="2">
        <v>6537</v>
      </c>
      <c r="J360" s="2">
        <v>1254736</v>
      </c>
      <c r="K360" s="2">
        <v>47700</v>
      </c>
      <c r="L360" s="2">
        <v>0</v>
      </c>
      <c r="M360" s="2">
        <v>12471</v>
      </c>
      <c r="N360" s="2">
        <v>0</v>
      </c>
      <c r="O360" s="2">
        <v>94298</v>
      </c>
      <c r="P360" s="2">
        <v>49905</v>
      </c>
      <c r="Q360" s="2">
        <v>5411</v>
      </c>
      <c r="R360" s="2">
        <v>32530</v>
      </c>
      <c r="S360" s="2">
        <v>0</v>
      </c>
      <c r="T360" s="2">
        <v>15815.599999999997</v>
      </c>
      <c r="U360" s="2">
        <v>0</v>
      </c>
      <c r="V360" s="2">
        <v>0</v>
      </c>
      <c r="W360" s="2">
        <v>0</v>
      </c>
      <c r="X360" s="2">
        <v>98191</v>
      </c>
      <c r="Y360" s="2">
        <v>0</v>
      </c>
      <c r="Z360" s="2">
        <v>9369</v>
      </c>
      <c r="AA360" s="2">
        <v>0</v>
      </c>
      <c r="AB360" s="2">
        <v>4208268.5999999996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</row>
    <row r="361" spans="1:36" x14ac:dyDescent="0.25">
      <c r="A361" s="2">
        <v>4039</v>
      </c>
      <c r="B361" s="2">
        <v>7</v>
      </c>
      <c r="C361" t="s">
        <v>362</v>
      </c>
      <c r="D361" s="2">
        <v>0</v>
      </c>
      <c r="E361" s="2">
        <v>0</v>
      </c>
      <c r="F361" s="2">
        <v>325</v>
      </c>
      <c r="G361" s="2">
        <v>390</v>
      </c>
      <c r="H361" s="2">
        <v>2510820</v>
      </c>
      <c r="I361" s="2">
        <v>0</v>
      </c>
      <c r="J361" s="2">
        <v>802897</v>
      </c>
      <c r="K361" s="2">
        <v>0</v>
      </c>
      <c r="L361" s="2">
        <v>0</v>
      </c>
      <c r="M361" s="2">
        <v>11686</v>
      </c>
      <c r="N361" s="2">
        <v>0</v>
      </c>
      <c r="O361" s="2">
        <v>88362</v>
      </c>
      <c r="P361" s="2">
        <v>46764</v>
      </c>
      <c r="Q361" s="2">
        <v>5070</v>
      </c>
      <c r="R361" s="2">
        <v>34449</v>
      </c>
      <c r="S361" s="2">
        <v>0</v>
      </c>
      <c r="T361" s="2">
        <v>57330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4134</v>
      </c>
      <c r="AA361" s="2">
        <v>0</v>
      </c>
      <c r="AB361" s="2">
        <v>3561512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</row>
    <row r="362" spans="1:36" x14ac:dyDescent="0.25">
      <c r="A362" s="2">
        <v>4042</v>
      </c>
      <c r="B362" s="2">
        <v>7</v>
      </c>
      <c r="C362" t="s">
        <v>363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</row>
    <row r="363" spans="1:36" x14ac:dyDescent="0.25">
      <c r="A363" s="2">
        <v>4043</v>
      </c>
      <c r="B363" s="2">
        <v>7</v>
      </c>
      <c r="C363" t="s">
        <v>364</v>
      </c>
      <c r="D363" s="2">
        <v>0</v>
      </c>
      <c r="E363" s="2">
        <v>0</v>
      </c>
      <c r="F363" s="2">
        <v>492</v>
      </c>
      <c r="G363" s="2">
        <v>570.80000000000007</v>
      </c>
      <c r="H363" s="2">
        <v>3674810</v>
      </c>
      <c r="I363" s="2">
        <v>8966</v>
      </c>
      <c r="J363" s="2">
        <v>4815</v>
      </c>
      <c r="K363" s="2">
        <v>15847</v>
      </c>
      <c r="L363" s="2">
        <v>0</v>
      </c>
      <c r="M363" s="2">
        <v>17104</v>
      </c>
      <c r="N363" s="2">
        <v>0</v>
      </c>
      <c r="O363" s="2">
        <v>129326</v>
      </c>
      <c r="P363" s="2">
        <v>68443</v>
      </c>
      <c r="Q363" s="2">
        <v>7420</v>
      </c>
      <c r="R363" s="2">
        <v>382</v>
      </c>
      <c r="S363" s="2">
        <v>0</v>
      </c>
      <c r="T363" s="2">
        <v>83336.800000000003</v>
      </c>
      <c r="U363" s="2">
        <v>-171246</v>
      </c>
      <c r="V363" s="2">
        <v>0</v>
      </c>
      <c r="W363" s="2">
        <v>0</v>
      </c>
      <c r="X363" s="2">
        <v>0</v>
      </c>
      <c r="Y363" s="2">
        <v>0</v>
      </c>
      <c r="Z363" s="2">
        <v>7779</v>
      </c>
      <c r="AA363" s="2">
        <v>0</v>
      </c>
      <c r="AB363" s="2">
        <v>3846982.8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</row>
    <row r="364" spans="1:36" x14ac:dyDescent="0.25">
      <c r="A364" s="2">
        <v>4049</v>
      </c>
      <c r="B364" s="2">
        <v>7</v>
      </c>
      <c r="C364" t="s">
        <v>365</v>
      </c>
      <c r="D364" s="2">
        <v>0</v>
      </c>
      <c r="E364" s="2">
        <v>0</v>
      </c>
      <c r="F364" s="2">
        <v>175</v>
      </c>
      <c r="G364" s="2">
        <v>210</v>
      </c>
      <c r="H364" s="2">
        <v>1351980</v>
      </c>
      <c r="I364" s="2">
        <v>0</v>
      </c>
      <c r="J364" s="2">
        <v>64556</v>
      </c>
      <c r="K364" s="2">
        <v>19049</v>
      </c>
      <c r="L364" s="2">
        <v>0</v>
      </c>
      <c r="M364" s="2">
        <v>6293</v>
      </c>
      <c r="N364" s="2">
        <v>0</v>
      </c>
      <c r="O364" s="2">
        <v>47580</v>
      </c>
      <c r="P364" s="2">
        <v>25180</v>
      </c>
      <c r="Q364" s="2">
        <v>2730</v>
      </c>
      <c r="R364" s="2">
        <v>0</v>
      </c>
      <c r="S364" s="2">
        <v>0</v>
      </c>
      <c r="T364" s="2">
        <v>36540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3230</v>
      </c>
      <c r="AA364" s="2">
        <v>0</v>
      </c>
      <c r="AB364" s="2">
        <v>1557138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</row>
    <row r="365" spans="1:36" x14ac:dyDescent="0.25">
      <c r="A365" s="2">
        <v>4050</v>
      </c>
      <c r="B365" s="2">
        <v>7</v>
      </c>
      <c r="C365" t="s">
        <v>366</v>
      </c>
      <c r="D365" s="2">
        <v>0</v>
      </c>
      <c r="E365" s="2">
        <v>0</v>
      </c>
      <c r="F365" s="2">
        <v>84</v>
      </c>
      <c r="G365" s="2">
        <v>86.4</v>
      </c>
      <c r="H365" s="2">
        <v>556243</v>
      </c>
      <c r="I365" s="2">
        <v>0</v>
      </c>
      <c r="J365" s="2">
        <v>93839</v>
      </c>
      <c r="K365" s="2">
        <v>0</v>
      </c>
      <c r="L365" s="2">
        <v>0</v>
      </c>
      <c r="M365" s="2">
        <v>2589</v>
      </c>
      <c r="N365" s="2">
        <v>19414</v>
      </c>
      <c r="O365" s="2">
        <v>19576</v>
      </c>
      <c r="P365" s="2">
        <v>10360</v>
      </c>
      <c r="Q365" s="2">
        <v>1123</v>
      </c>
      <c r="R365" s="2">
        <v>0</v>
      </c>
      <c r="S365" s="2">
        <v>0</v>
      </c>
      <c r="T365" s="2">
        <v>10886.400000000001</v>
      </c>
      <c r="U365" s="2">
        <v>0</v>
      </c>
      <c r="V365" s="2">
        <v>0</v>
      </c>
      <c r="W365" s="2">
        <v>0</v>
      </c>
      <c r="X365" s="2">
        <v>0</v>
      </c>
      <c r="Y365" s="2">
        <v>361</v>
      </c>
      <c r="Z365" s="2">
        <v>1605</v>
      </c>
      <c r="AA365" s="2">
        <v>0</v>
      </c>
      <c r="AB365" s="2">
        <v>715996.4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</row>
    <row r="366" spans="1:36" x14ac:dyDescent="0.25">
      <c r="A366" s="2">
        <v>4053</v>
      </c>
      <c r="B366" s="2">
        <v>7</v>
      </c>
      <c r="C366" t="s">
        <v>367</v>
      </c>
      <c r="D366" s="2">
        <v>0</v>
      </c>
      <c r="E366" s="2">
        <v>0</v>
      </c>
      <c r="F366" s="2">
        <v>440</v>
      </c>
      <c r="G366" s="2">
        <v>513</v>
      </c>
      <c r="H366" s="2">
        <v>3302694</v>
      </c>
      <c r="I366" s="2">
        <v>0</v>
      </c>
      <c r="J366" s="2">
        <v>38913</v>
      </c>
      <c r="K366" s="2">
        <v>16056</v>
      </c>
      <c r="L366" s="2">
        <v>0</v>
      </c>
      <c r="M366" s="2">
        <v>15372</v>
      </c>
      <c r="N366" s="2">
        <v>38321</v>
      </c>
      <c r="O366" s="2">
        <v>116230</v>
      </c>
      <c r="P366" s="2">
        <v>61512</v>
      </c>
      <c r="Q366" s="2">
        <v>6669</v>
      </c>
      <c r="R366" s="2">
        <v>2067</v>
      </c>
      <c r="S366" s="2">
        <v>0</v>
      </c>
      <c r="T366" s="2">
        <v>51300</v>
      </c>
      <c r="U366" s="2">
        <v>-192227</v>
      </c>
      <c r="V366" s="2">
        <v>0</v>
      </c>
      <c r="W366" s="2">
        <v>0</v>
      </c>
      <c r="X366" s="2">
        <v>0</v>
      </c>
      <c r="Y366" s="2">
        <v>0</v>
      </c>
      <c r="Z366" s="2">
        <v>8286</v>
      </c>
      <c r="AA366" s="2">
        <v>0</v>
      </c>
      <c r="AB366" s="2">
        <v>3465193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</row>
    <row r="367" spans="1:36" x14ac:dyDescent="0.25">
      <c r="A367" s="2">
        <v>4054</v>
      </c>
      <c r="B367" s="2">
        <v>7</v>
      </c>
      <c r="C367" t="s">
        <v>368</v>
      </c>
      <c r="D367" s="2">
        <v>0</v>
      </c>
      <c r="E367" s="2">
        <v>0</v>
      </c>
      <c r="F367" s="2">
        <v>94</v>
      </c>
      <c r="G367" s="2">
        <v>100.2</v>
      </c>
      <c r="H367" s="2">
        <v>645088</v>
      </c>
      <c r="I367" s="2">
        <v>0</v>
      </c>
      <c r="J367" s="2">
        <v>24860</v>
      </c>
      <c r="K367" s="2">
        <v>0</v>
      </c>
      <c r="L367" s="2">
        <v>0</v>
      </c>
      <c r="M367" s="2">
        <v>3002</v>
      </c>
      <c r="N367" s="2">
        <v>13735</v>
      </c>
      <c r="O367" s="2">
        <v>22702</v>
      </c>
      <c r="P367" s="2">
        <v>12015</v>
      </c>
      <c r="Q367" s="2">
        <v>1303</v>
      </c>
      <c r="R367" s="2">
        <v>470</v>
      </c>
      <c r="S367" s="2">
        <v>0</v>
      </c>
      <c r="T367" s="2">
        <v>11122.2</v>
      </c>
      <c r="U367" s="2">
        <v>-43796</v>
      </c>
      <c r="V367" s="2">
        <v>0</v>
      </c>
      <c r="W367" s="2">
        <v>0</v>
      </c>
      <c r="X367" s="2">
        <v>0</v>
      </c>
      <c r="Y367" s="2">
        <v>0</v>
      </c>
      <c r="Z367" s="2">
        <v>1753</v>
      </c>
      <c r="AA367" s="2">
        <v>0</v>
      </c>
      <c r="AB367" s="2">
        <v>692254.2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</row>
    <row r="368" spans="1:36" x14ac:dyDescent="0.25">
      <c r="A368" s="2">
        <v>4055</v>
      </c>
      <c r="B368" s="2">
        <v>7</v>
      </c>
      <c r="C368" t="s">
        <v>369</v>
      </c>
      <c r="D368" s="2">
        <v>0</v>
      </c>
      <c r="E368" s="2">
        <v>0</v>
      </c>
      <c r="F368" s="2">
        <v>150</v>
      </c>
      <c r="G368" s="2">
        <v>150</v>
      </c>
      <c r="H368" s="2">
        <v>965700</v>
      </c>
      <c r="I368" s="2">
        <v>2356</v>
      </c>
      <c r="J368" s="2">
        <v>57054</v>
      </c>
      <c r="K368" s="2">
        <v>0</v>
      </c>
      <c r="L368" s="2">
        <v>0</v>
      </c>
      <c r="M368" s="2">
        <v>4495</v>
      </c>
      <c r="N368" s="2">
        <v>14902</v>
      </c>
      <c r="O368" s="2">
        <v>33985</v>
      </c>
      <c r="P368" s="2">
        <v>17986</v>
      </c>
      <c r="Q368" s="2">
        <v>1950</v>
      </c>
      <c r="R368" s="2">
        <v>800</v>
      </c>
      <c r="S368" s="2">
        <v>0</v>
      </c>
      <c r="T368" s="2">
        <v>34200</v>
      </c>
      <c r="U368" s="2">
        <v>-59904</v>
      </c>
      <c r="V368" s="2">
        <v>0</v>
      </c>
      <c r="W368" s="2">
        <v>0</v>
      </c>
      <c r="X368" s="2">
        <v>0</v>
      </c>
      <c r="Y368" s="2">
        <v>0</v>
      </c>
      <c r="Z368" s="2">
        <v>2492</v>
      </c>
      <c r="AA368" s="2">
        <v>0</v>
      </c>
      <c r="AB368" s="2">
        <v>1076016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</row>
    <row r="369" spans="1:36" x14ac:dyDescent="0.25">
      <c r="A369" s="2">
        <v>4056</v>
      </c>
      <c r="B369" s="2">
        <v>7</v>
      </c>
      <c r="C369" t="s">
        <v>370</v>
      </c>
      <c r="D369" s="2">
        <v>0</v>
      </c>
      <c r="E369" s="2">
        <v>0</v>
      </c>
      <c r="F369" s="2">
        <v>60</v>
      </c>
      <c r="G369" s="2">
        <v>72</v>
      </c>
      <c r="H369" s="2">
        <v>463536</v>
      </c>
      <c r="I369" s="2">
        <v>0</v>
      </c>
      <c r="J369" s="2">
        <v>47592</v>
      </c>
      <c r="K369" s="2">
        <v>0</v>
      </c>
      <c r="L369" s="2">
        <v>0</v>
      </c>
      <c r="M369" s="2">
        <v>2157</v>
      </c>
      <c r="N369" s="2">
        <v>2197</v>
      </c>
      <c r="O369" s="2">
        <v>16313</v>
      </c>
      <c r="P369" s="2">
        <v>8633</v>
      </c>
      <c r="Q369" s="2">
        <v>936</v>
      </c>
      <c r="R369" s="2">
        <v>0</v>
      </c>
      <c r="S369" s="2">
        <v>0</v>
      </c>
      <c r="T369" s="2">
        <v>8280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1198</v>
      </c>
      <c r="AA369" s="2">
        <v>0</v>
      </c>
      <c r="AB369" s="2">
        <v>550842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</row>
    <row r="370" spans="1:36" x14ac:dyDescent="0.25">
      <c r="A370" s="2">
        <v>4057</v>
      </c>
      <c r="B370" s="2">
        <v>7</v>
      </c>
      <c r="C370" t="s">
        <v>371</v>
      </c>
      <c r="D370" s="2">
        <v>0</v>
      </c>
      <c r="E370" s="2">
        <v>0</v>
      </c>
      <c r="F370" s="2">
        <v>130</v>
      </c>
      <c r="G370" s="2">
        <v>156</v>
      </c>
      <c r="H370" s="2">
        <v>1004328</v>
      </c>
      <c r="I370" s="2">
        <v>0</v>
      </c>
      <c r="J370" s="2">
        <v>219705</v>
      </c>
      <c r="K370" s="2">
        <v>47700</v>
      </c>
      <c r="L370" s="2">
        <v>0</v>
      </c>
      <c r="M370" s="2">
        <v>4675</v>
      </c>
      <c r="N370" s="2">
        <v>0</v>
      </c>
      <c r="O370" s="2">
        <v>35345</v>
      </c>
      <c r="P370" s="2">
        <v>18705</v>
      </c>
      <c r="Q370" s="2">
        <v>2028</v>
      </c>
      <c r="R370" s="2">
        <v>0</v>
      </c>
      <c r="S370" s="2">
        <v>0</v>
      </c>
      <c r="T370" s="2">
        <v>4836</v>
      </c>
      <c r="U370" s="2">
        <v>0</v>
      </c>
      <c r="V370" s="2">
        <v>0</v>
      </c>
      <c r="W370" s="2">
        <v>0</v>
      </c>
      <c r="X370" s="2">
        <v>23980</v>
      </c>
      <c r="Y370" s="2">
        <v>0</v>
      </c>
      <c r="Z370" s="2">
        <v>2775</v>
      </c>
      <c r="AA370" s="2">
        <v>0</v>
      </c>
      <c r="AB370" s="2">
        <v>1340097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</row>
    <row r="371" spans="1:36" x14ac:dyDescent="0.25">
      <c r="A371" s="2">
        <v>4058</v>
      </c>
      <c r="B371" s="2">
        <v>7</v>
      </c>
      <c r="C371" t="s">
        <v>372</v>
      </c>
      <c r="D371" s="2">
        <v>0</v>
      </c>
      <c r="E371" s="2">
        <v>0</v>
      </c>
      <c r="F371" s="2">
        <v>194</v>
      </c>
      <c r="G371" s="2">
        <v>204.8</v>
      </c>
      <c r="H371" s="2">
        <v>1318502</v>
      </c>
      <c r="I371" s="2">
        <v>0</v>
      </c>
      <c r="J371" s="2">
        <v>82529</v>
      </c>
      <c r="K371" s="2">
        <v>0</v>
      </c>
      <c r="L371" s="2">
        <v>0</v>
      </c>
      <c r="M371" s="2">
        <v>6137</v>
      </c>
      <c r="N371" s="2">
        <v>38375</v>
      </c>
      <c r="O371" s="2">
        <v>46401</v>
      </c>
      <c r="P371" s="2">
        <v>24557</v>
      </c>
      <c r="Q371" s="2">
        <v>2662</v>
      </c>
      <c r="R371" s="2">
        <v>3013</v>
      </c>
      <c r="S371" s="2">
        <v>0</v>
      </c>
      <c r="T371" s="2">
        <v>35020.800000000003</v>
      </c>
      <c r="U371" s="2">
        <v>-99817</v>
      </c>
      <c r="V371" s="2">
        <v>0</v>
      </c>
      <c r="W371" s="2">
        <v>0</v>
      </c>
      <c r="X371" s="2">
        <v>0</v>
      </c>
      <c r="Y371" s="2">
        <v>6491</v>
      </c>
      <c r="Z371" s="2">
        <v>3666</v>
      </c>
      <c r="AA371" s="2">
        <v>0</v>
      </c>
      <c r="AB371" s="2">
        <v>1467536.8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</row>
    <row r="372" spans="1:36" x14ac:dyDescent="0.25">
      <c r="A372" s="2">
        <v>4059</v>
      </c>
      <c r="B372" s="2">
        <v>7</v>
      </c>
      <c r="C372" t="s">
        <v>373</v>
      </c>
      <c r="D372" s="2">
        <v>0</v>
      </c>
      <c r="E372" s="2">
        <v>0</v>
      </c>
      <c r="F372" s="2">
        <v>268</v>
      </c>
      <c r="G372" s="2">
        <v>295.60000000000002</v>
      </c>
      <c r="H372" s="2">
        <v>1903073</v>
      </c>
      <c r="I372" s="2">
        <v>4643</v>
      </c>
      <c r="J372" s="2">
        <v>86449</v>
      </c>
      <c r="K372" s="2">
        <v>0</v>
      </c>
      <c r="L372" s="2">
        <v>0</v>
      </c>
      <c r="M372" s="2">
        <v>8858</v>
      </c>
      <c r="N372" s="2">
        <v>41232</v>
      </c>
      <c r="O372" s="2">
        <v>66974</v>
      </c>
      <c r="P372" s="2">
        <v>35444</v>
      </c>
      <c r="Q372" s="2">
        <v>3843</v>
      </c>
      <c r="R372" s="2">
        <v>8099</v>
      </c>
      <c r="S372" s="2">
        <v>0</v>
      </c>
      <c r="T372" s="2">
        <v>21874.400000000001</v>
      </c>
      <c r="U372" s="2">
        <v>0</v>
      </c>
      <c r="V372" s="2">
        <v>0</v>
      </c>
      <c r="W372" s="2">
        <v>0</v>
      </c>
      <c r="X372" s="2">
        <v>62095</v>
      </c>
      <c r="Y372" s="2">
        <v>0</v>
      </c>
      <c r="Z372" s="2">
        <v>5663</v>
      </c>
      <c r="AA372" s="2">
        <v>0</v>
      </c>
      <c r="AB372" s="2">
        <v>2186152.4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</row>
    <row r="373" spans="1:36" x14ac:dyDescent="0.25">
      <c r="A373" s="2">
        <v>4064</v>
      </c>
      <c r="B373" s="2">
        <v>7</v>
      </c>
      <c r="C373" t="s">
        <v>374</v>
      </c>
      <c r="D373" s="2">
        <v>0</v>
      </c>
      <c r="E373" s="2">
        <v>0</v>
      </c>
      <c r="F373" s="2">
        <v>114.4</v>
      </c>
      <c r="G373" s="2">
        <v>123.99999999999999</v>
      </c>
      <c r="H373" s="2">
        <v>798312</v>
      </c>
      <c r="I373" s="2">
        <v>0</v>
      </c>
      <c r="J373" s="2">
        <v>207443</v>
      </c>
      <c r="K373" s="2">
        <v>0</v>
      </c>
      <c r="L373" s="2">
        <v>0</v>
      </c>
      <c r="M373" s="2">
        <v>3716</v>
      </c>
      <c r="N373" s="2">
        <v>17837</v>
      </c>
      <c r="O373" s="2">
        <v>28095</v>
      </c>
      <c r="P373" s="2">
        <v>14868</v>
      </c>
      <c r="Q373" s="2">
        <v>1612</v>
      </c>
      <c r="R373" s="2">
        <v>0</v>
      </c>
      <c r="S373" s="2">
        <v>0</v>
      </c>
      <c r="T373" s="2">
        <v>8679.9999999999982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2481</v>
      </c>
      <c r="AA373" s="2">
        <v>0</v>
      </c>
      <c r="AB373" s="2">
        <v>1083044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</row>
    <row r="374" spans="1:36" x14ac:dyDescent="0.25">
      <c r="A374" s="2">
        <v>4066</v>
      </c>
      <c r="B374" s="2">
        <v>7</v>
      </c>
      <c r="C374" t="s">
        <v>375</v>
      </c>
      <c r="D374" s="2">
        <v>0</v>
      </c>
      <c r="E374" s="2">
        <v>0</v>
      </c>
      <c r="F374" s="2">
        <v>75</v>
      </c>
      <c r="G374" s="2">
        <v>89.199999999999989</v>
      </c>
      <c r="H374" s="2">
        <v>574270</v>
      </c>
      <c r="I374" s="2">
        <v>0</v>
      </c>
      <c r="J374" s="2">
        <v>55038</v>
      </c>
      <c r="K374" s="2">
        <v>0</v>
      </c>
      <c r="L374" s="2">
        <v>0</v>
      </c>
      <c r="M374" s="2">
        <v>2673</v>
      </c>
      <c r="N374" s="2">
        <v>4045</v>
      </c>
      <c r="O374" s="2">
        <v>20210</v>
      </c>
      <c r="P374" s="2">
        <v>10696</v>
      </c>
      <c r="Q374" s="2">
        <v>1160</v>
      </c>
      <c r="R374" s="2">
        <v>843</v>
      </c>
      <c r="S374" s="2">
        <v>0</v>
      </c>
      <c r="T374" s="2">
        <v>8563.1999999999989</v>
      </c>
      <c r="U374" s="2">
        <v>-30806</v>
      </c>
      <c r="V374" s="2">
        <v>0</v>
      </c>
      <c r="W374" s="2">
        <v>0</v>
      </c>
      <c r="X374" s="2">
        <v>0</v>
      </c>
      <c r="Y374" s="2">
        <v>0</v>
      </c>
      <c r="Z374" s="2">
        <v>1368</v>
      </c>
      <c r="AA374" s="2">
        <v>0</v>
      </c>
      <c r="AB374" s="2">
        <v>648060.19999999995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</row>
    <row r="375" spans="1:36" x14ac:dyDescent="0.25">
      <c r="A375" s="2">
        <v>4067</v>
      </c>
      <c r="B375" s="2">
        <v>7</v>
      </c>
      <c r="C375" t="s">
        <v>376</v>
      </c>
      <c r="D375" s="2">
        <v>0</v>
      </c>
      <c r="E375" s="2">
        <v>0</v>
      </c>
      <c r="F375" s="2">
        <v>442</v>
      </c>
      <c r="G375" s="2">
        <v>462</v>
      </c>
      <c r="H375" s="2">
        <v>2974356</v>
      </c>
      <c r="I375" s="2">
        <v>0</v>
      </c>
      <c r="J375" s="2">
        <v>1071201</v>
      </c>
      <c r="K375" s="2">
        <v>333900</v>
      </c>
      <c r="L375" s="2">
        <v>0</v>
      </c>
      <c r="M375" s="2">
        <v>13844</v>
      </c>
      <c r="N375" s="2">
        <v>0</v>
      </c>
      <c r="O375" s="2">
        <v>104675</v>
      </c>
      <c r="P375" s="2">
        <v>55397</v>
      </c>
      <c r="Q375" s="2">
        <v>6006</v>
      </c>
      <c r="R375" s="2">
        <v>31541</v>
      </c>
      <c r="S375" s="2">
        <v>0</v>
      </c>
      <c r="T375" s="2">
        <v>16170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8599</v>
      </c>
      <c r="AA375" s="2">
        <v>0</v>
      </c>
      <c r="AB375" s="2">
        <v>4615689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</row>
    <row r="376" spans="1:36" x14ac:dyDescent="0.25">
      <c r="A376" s="2">
        <v>4068</v>
      </c>
      <c r="B376" s="2">
        <v>7</v>
      </c>
      <c r="C376" t="s">
        <v>377</v>
      </c>
      <c r="D376" s="2">
        <v>0</v>
      </c>
      <c r="E376" s="2">
        <v>0</v>
      </c>
      <c r="F376" s="2">
        <v>454.6</v>
      </c>
      <c r="G376" s="2">
        <v>465.20000000000005</v>
      </c>
      <c r="H376" s="2">
        <v>2994958</v>
      </c>
      <c r="I376" s="2">
        <v>7307</v>
      </c>
      <c r="J376" s="2">
        <v>1200986</v>
      </c>
      <c r="K376" s="2">
        <v>114480</v>
      </c>
      <c r="L376" s="2">
        <v>0</v>
      </c>
      <c r="M376" s="2">
        <v>13940</v>
      </c>
      <c r="N376" s="2">
        <v>0</v>
      </c>
      <c r="O376" s="2">
        <v>105400</v>
      </c>
      <c r="P376" s="2">
        <v>55781</v>
      </c>
      <c r="Q376" s="2">
        <v>6048</v>
      </c>
      <c r="R376" s="2">
        <v>41254</v>
      </c>
      <c r="S376" s="2">
        <v>0</v>
      </c>
      <c r="T376" s="2">
        <v>53032.800000000003</v>
      </c>
      <c r="U376" s="2">
        <v>0</v>
      </c>
      <c r="V376" s="2">
        <v>0</v>
      </c>
      <c r="W376" s="2">
        <v>0</v>
      </c>
      <c r="X376" s="2">
        <v>107531</v>
      </c>
      <c r="Y376" s="2">
        <v>0</v>
      </c>
      <c r="Z376" s="2">
        <v>8312</v>
      </c>
      <c r="AA376" s="2">
        <v>0</v>
      </c>
      <c r="AB376" s="2">
        <v>4601498.8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</row>
    <row r="377" spans="1:36" x14ac:dyDescent="0.25">
      <c r="A377" s="2">
        <v>4070</v>
      </c>
      <c r="B377" s="2">
        <v>7</v>
      </c>
      <c r="C377" t="s">
        <v>378</v>
      </c>
      <c r="D377" s="2">
        <v>0</v>
      </c>
      <c r="E377" s="2">
        <v>0</v>
      </c>
      <c r="F377" s="2">
        <v>513</v>
      </c>
      <c r="G377" s="2">
        <v>535.4</v>
      </c>
      <c r="H377" s="2">
        <v>3446905</v>
      </c>
      <c r="I377" s="2">
        <v>0</v>
      </c>
      <c r="J377" s="2">
        <v>1185868</v>
      </c>
      <c r="K377" s="2">
        <v>273798</v>
      </c>
      <c r="L377" s="2">
        <v>0</v>
      </c>
      <c r="M377" s="2">
        <v>16043</v>
      </c>
      <c r="N377" s="2">
        <v>0</v>
      </c>
      <c r="O377" s="2">
        <v>121305</v>
      </c>
      <c r="P377" s="2">
        <v>64198</v>
      </c>
      <c r="Q377" s="2">
        <v>6960</v>
      </c>
      <c r="R377" s="2">
        <v>154458</v>
      </c>
      <c r="S377" s="2">
        <v>0</v>
      </c>
      <c r="T377" s="2">
        <v>101726</v>
      </c>
      <c r="U377" s="2">
        <v>0</v>
      </c>
      <c r="V377" s="2">
        <v>0</v>
      </c>
      <c r="W377" s="2">
        <v>0</v>
      </c>
      <c r="X377" s="2">
        <v>124695</v>
      </c>
      <c r="Y377" s="2">
        <v>0</v>
      </c>
      <c r="Z377" s="2">
        <v>11242</v>
      </c>
      <c r="AA377" s="2">
        <v>0</v>
      </c>
      <c r="AB377" s="2">
        <v>5382503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</row>
    <row r="378" spans="1:36" x14ac:dyDescent="0.25">
      <c r="A378" s="2">
        <v>4073</v>
      </c>
      <c r="B378" s="2">
        <v>7</v>
      </c>
      <c r="C378" t="s">
        <v>379</v>
      </c>
      <c r="D378" s="2">
        <v>0</v>
      </c>
      <c r="E378" s="2">
        <v>0</v>
      </c>
      <c r="F378" s="2">
        <v>554</v>
      </c>
      <c r="G378" s="2">
        <v>576</v>
      </c>
      <c r="H378" s="2">
        <v>3708288</v>
      </c>
      <c r="I378" s="2">
        <v>9047</v>
      </c>
      <c r="J378" s="2">
        <v>1401262</v>
      </c>
      <c r="K378" s="2">
        <v>287154</v>
      </c>
      <c r="L378" s="2">
        <v>0</v>
      </c>
      <c r="M378" s="2">
        <v>17260</v>
      </c>
      <c r="N378" s="2">
        <v>0</v>
      </c>
      <c r="O378" s="2">
        <v>130504</v>
      </c>
      <c r="P378" s="2">
        <v>69066</v>
      </c>
      <c r="Q378" s="2">
        <v>7488</v>
      </c>
      <c r="R378" s="2">
        <v>0</v>
      </c>
      <c r="S378" s="2">
        <v>0</v>
      </c>
      <c r="T378" s="2">
        <v>107136</v>
      </c>
      <c r="U378" s="2">
        <v>0</v>
      </c>
      <c r="V378" s="2">
        <v>0</v>
      </c>
      <c r="W378" s="2">
        <v>0</v>
      </c>
      <c r="X378" s="2">
        <v>136307</v>
      </c>
      <c r="Y378" s="2">
        <v>0</v>
      </c>
      <c r="Z378" s="2">
        <v>12205</v>
      </c>
      <c r="AA378" s="2">
        <v>0</v>
      </c>
      <c r="AB378" s="2">
        <v>5749410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</row>
    <row r="379" spans="1:36" x14ac:dyDescent="0.25">
      <c r="A379" s="2">
        <v>4074</v>
      </c>
      <c r="B379" s="2">
        <v>7</v>
      </c>
      <c r="C379" t="s">
        <v>380</v>
      </c>
      <c r="D379" s="2">
        <v>0</v>
      </c>
      <c r="E379" s="2">
        <v>0</v>
      </c>
      <c r="F379" s="2">
        <v>420</v>
      </c>
      <c r="G379" s="2">
        <v>492</v>
      </c>
      <c r="H379" s="2">
        <v>3167496</v>
      </c>
      <c r="I379" s="2">
        <v>0</v>
      </c>
      <c r="J379" s="2">
        <v>102350</v>
      </c>
      <c r="K379" s="2">
        <v>0</v>
      </c>
      <c r="L379" s="2">
        <v>0</v>
      </c>
      <c r="M379" s="2">
        <v>14743</v>
      </c>
      <c r="N379" s="2">
        <v>0</v>
      </c>
      <c r="O379" s="2">
        <v>111472</v>
      </c>
      <c r="P379" s="2">
        <v>58994</v>
      </c>
      <c r="Q379" s="2">
        <v>6396</v>
      </c>
      <c r="R379" s="2">
        <v>0</v>
      </c>
      <c r="S379" s="2">
        <v>0</v>
      </c>
      <c r="T379" s="2">
        <v>55104</v>
      </c>
      <c r="U379" s="2">
        <v>0</v>
      </c>
      <c r="V379" s="2">
        <v>0</v>
      </c>
      <c r="W379" s="2">
        <v>0</v>
      </c>
      <c r="X379" s="2">
        <v>83299</v>
      </c>
      <c r="Y379" s="2">
        <v>0</v>
      </c>
      <c r="Z379" s="2">
        <v>7291</v>
      </c>
      <c r="AA379" s="2">
        <v>0</v>
      </c>
      <c r="AB379" s="2">
        <v>3523846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</row>
    <row r="380" spans="1:36" x14ac:dyDescent="0.25">
      <c r="A380" s="2">
        <v>4075</v>
      </c>
      <c r="B380" s="2">
        <v>7</v>
      </c>
      <c r="C380" t="s">
        <v>381</v>
      </c>
      <c r="D380" s="2">
        <v>0</v>
      </c>
      <c r="E380" s="2">
        <v>0</v>
      </c>
      <c r="F380" s="2">
        <v>254</v>
      </c>
      <c r="G380" s="2">
        <v>300.39999999999998</v>
      </c>
      <c r="H380" s="2">
        <v>1933975</v>
      </c>
      <c r="I380" s="2">
        <v>0</v>
      </c>
      <c r="J380" s="2">
        <v>56550</v>
      </c>
      <c r="K380" s="2">
        <v>17503</v>
      </c>
      <c r="L380" s="2">
        <v>0</v>
      </c>
      <c r="M380" s="2">
        <v>9001</v>
      </c>
      <c r="N380" s="2">
        <v>0</v>
      </c>
      <c r="O380" s="2">
        <v>68061</v>
      </c>
      <c r="P380" s="2">
        <v>36020</v>
      </c>
      <c r="Q380" s="2">
        <v>3905</v>
      </c>
      <c r="R380" s="2">
        <v>0</v>
      </c>
      <c r="S380" s="2">
        <v>0</v>
      </c>
      <c r="T380" s="2">
        <v>33945.199999999997</v>
      </c>
      <c r="U380" s="2">
        <v>0</v>
      </c>
      <c r="V380" s="2">
        <v>0</v>
      </c>
      <c r="W380" s="2">
        <v>0</v>
      </c>
      <c r="X380" s="2">
        <v>60076</v>
      </c>
      <c r="Y380" s="2">
        <v>0</v>
      </c>
      <c r="Z380" s="2">
        <v>7078</v>
      </c>
      <c r="AA380" s="2">
        <v>0</v>
      </c>
      <c r="AB380" s="2">
        <v>2166038.2000000002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</row>
    <row r="381" spans="1:36" x14ac:dyDescent="0.25">
      <c r="A381" s="2">
        <v>4077</v>
      </c>
      <c r="B381" s="2">
        <v>7</v>
      </c>
      <c r="C381" t="s">
        <v>382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</row>
    <row r="382" spans="1:36" x14ac:dyDescent="0.25">
      <c r="A382" s="2">
        <v>4078</v>
      </c>
      <c r="B382" s="2">
        <v>7</v>
      </c>
      <c r="C382" t="s">
        <v>383</v>
      </c>
      <c r="D382" s="2">
        <v>0</v>
      </c>
      <c r="E382" s="2">
        <v>0</v>
      </c>
      <c r="F382" s="2">
        <v>1080</v>
      </c>
      <c r="G382" s="2">
        <v>1129</v>
      </c>
      <c r="H382" s="2">
        <v>7268502</v>
      </c>
      <c r="I382" s="2">
        <v>0</v>
      </c>
      <c r="J382" s="2">
        <v>3322447</v>
      </c>
      <c r="K382" s="2">
        <v>649674</v>
      </c>
      <c r="L382" s="2">
        <v>0</v>
      </c>
      <c r="M382" s="2">
        <v>33831</v>
      </c>
      <c r="N382" s="2">
        <v>0</v>
      </c>
      <c r="O382" s="2">
        <v>255797</v>
      </c>
      <c r="P382" s="2">
        <v>135375</v>
      </c>
      <c r="Q382" s="2">
        <v>14677</v>
      </c>
      <c r="R382" s="2">
        <v>503478</v>
      </c>
      <c r="S382" s="2">
        <v>0</v>
      </c>
      <c r="T382" s="2">
        <v>54192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18322</v>
      </c>
      <c r="AA382" s="2">
        <v>0</v>
      </c>
      <c r="AB382" s="2">
        <v>12256295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</row>
    <row r="383" spans="1:36" x14ac:dyDescent="0.25">
      <c r="A383" s="2">
        <v>4079</v>
      </c>
      <c r="B383" s="2">
        <v>7</v>
      </c>
      <c r="C383" t="s">
        <v>384</v>
      </c>
      <c r="D383" s="2">
        <v>0</v>
      </c>
      <c r="E383" s="2">
        <v>0</v>
      </c>
      <c r="F383" s="2">
        <v>155</v>
      </c>
      <c r="G383" s="2">
        <v>155</v>
      </c>
      <c r="H383" s="2">
        <v>997890</v>
      </c>
      <c r="I383" s="2">
        <v>0</v>
      </c>
      <c r="J383" s="2">
        <v>339299</v>
      </c>
      <c r="K383" s="2">
        <v>0</v>
      </c>
      <c r="L383" s="2">
        <v>0</v>
      </c>
      <c r="M383" s="2">
        <v>4645</v>
      </c>
      <c r="N383" s="2">
        <v>0</v>
      </c>
      <c r="O383" s="2">
        <v>35118</v>
      </c>
      <c r="P383" s="2">
        <v>18586</v>
      </c>
      <c r="Q383" s="2">
        <v>2015</v>
      </c>
      <c r="R383" s="2">
        <v>0</v>
      </c>
      <c r="S383" s="2">
        <v>0</v>
      </c>
      <c r="T383" s="2">
        <v>4340</v>
      </c>
      <c r="U383" s="2">
        <v>-46502</v>
      </c>
      <c r="V383" s="2">
        <v>0</v>
      </c>
      <c r="W383" s="2">
        <v>0</v>
      </c>
      <c r="X383" s="2">
        <v>42407</v>
      </c>
      <c r="Y383" s="2">
        <v>0</v>
      </c>
      <c r="Z383" s="2">
        <v>2764</v>
      </c>
      <c r="AA383" s="2">
        <v>0</v>
      </c>
      <c r="AB383" s="2">
        <v>1358155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</row>
    <row r="384" spans="1:36" x14ac:dyDescent="0.25">
      <c r="A384" s="2">
        <v>4080</v>
      </c>
      <c r="B384" s="2">
        <v>7</v>
      </c>
      <c r="C384" t="s">
        <v>385</v>
      </c>
      <c r="D384" s="2">
        <v>0</v>
      </c>
      <c r="E384" s="2">
        <v>0</v>
      </c>
      <c r="F384" s="2">
        <v>40</v>
      </c>
      <c r="G384" s="2">
        <v>48</v>
      </c>
      <c r="H384" s="2">
        <v>309024</v>
      </c>
      <c r="I384" s="2">
        <v>754</v>
      </c>
      <c r="J384" s="2">
        <v>76146</v>
      </c>
      <c r="K384" s="2">
        <v>0</v>
      </c>
      <c r="L384" s="2">
        <v>0</v>
      </c>
      <c r="M384" s="2">
        <v>1438</v>
      </c>
      <c r="N384" s="2">
        <v>8740</v>
      </c>
      <c r="O384" s="2">
        <v>10875</v>
      </c>
      <c r="P384" s="2">
        <v>5756</v>
      </c>
      <c r="Q384" s="2">
        <v>624</v>
      </c>
      <c r="R384" s="2">
        <v>6175</v>
      </c>
      <c r="S384" s="2">
        <v>0</v>
      </c>
      <c r="T384" s="2">
        <v>5856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561</v>
      </c>
      <c r="AA384" s="2">
        <v>0</v>
      </c>
      <c r="AB384" s="2">
        <v>425949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</row>
    <row r="385" spans="1:36" x14ac:dyDescent="0.25">
      <c r="A385" s="2">
        <v>4081</v>
      </c>
      <c r="B385" s="2">
        <v>7</v>
      </c>
      <c r="C385" t="s">
        <v>386</v>
      </c>
      <c r="D385" s="2">
        <v>0</v>
      </c>
      <c r="E385" s="2">
        <v>0</v>
      </c>
      <c r="F385" s="2">
        <v>55</v>
      </c>
      <c r="G385" s="2">
        <v>65.599999999999994</v>
      </c>
      <c r="H385" s="2">
        <v>422333</v>
      </c>
      <c r="I385" s="2">
        <v>1030</v>
      </c>
      <c r="J385" s="2">
        <v>59853</v>
      </c>
      <c r="K385" s="2">
        <v>19080</v>
      </c>
      <c r="L385" s="2">
        <v>0</v>
      </c>
      <c r="M385" s="2">
        <v>1966</v>
      </c>
      <c r="N385" s="2">
        <v>6517</v>
      </c>
      <c r="O385" s="2">
        <v>14863</v>
      </c>
      <c r="P385" s="2">
        <v>7866</v>
      </c>
      <c r="Q385" s="2">
        <v>853</v>
      </c>
      <c r="R385" s="2">
        <v>0</v>
      </c>
      <c r="S385" s="2">
        <v>0</v>
      </c>
      <c r="T385" s="2">
        <v>15481.599999999999</v>
      </c>
      <c r="U385" s="2">
        <v>-26198</v>
      </c>
      <c r="V385" s="2">
        <v>0</v>
      </c>
      <c r="W385" s="2">
        <v>0</v>
      </c>
      <c r="X385" s="2">
        <v>0</v>
      </c>
      <c r="Y385" s="2">
        <v>0</v>
      </c>
      <c r="Z385" s="2">
        <v>1562</v>
      </c>
      <c r="AA385" s="2">
        <v>0</v>
      </c>
      <c r="AB385" s="2">
        <v>525206.6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</row>
    <row r="386" spans="1:36" x14ac:dyDescent="0.25">
      <c r="A386" s="2">
        <v>4082</v>
      </c>
      <c r="B386" s="2">
        <v>7</v>
      </c>
      <c r="C386" t="s">
        <v>387</v>
      </c>
      <c r="D386" s="2">
        <v>0</v>
      </c>
      <c r="E386" s="2">
        <v>0</v>
      </c>
      <c r="F386" s="2">
        <v>485</v>
      </c>
      <c r="G386" s="2">
        <v>582</v>
      </c>
      <c r="H386" s="2">
        <v>3746916</v>
      </c>
      <c r="I386" s="2">
        <v>9141</v>
      </c>
      <c r="J386" s="2">
        <v>134264</v>
      </c>
      <c r="K386" s="2">
        <v>15873</v>
      </c>
      <c r="L386" s="2">
        <v>0</v>
      </c>
      <c r="M386" s="2">
        <v>17440</v>
      </c>
      <c r="N386" s="2">
        <v>0</v>
      </c>
      <c r="O386" s="2">
        <v>131863</v>
      </c>
      <c r="P386" s="2">
        <v>69786</v>
      </c>
      <c r="Q386" s="2">
        <v>7566</v>
      </c>
      <c r="R386" s="2">
        <v>890</v>
      </c>
      <c r="S386" s="2">
        <v>0</v>
      </c>
      <c r="T386" s="2">
        <v>76824</v>
      </c>
      <c r="U386" s="2">
        <v>0</v>
      </c>
      <c r="V386" s="2">
        <v>0</v>
      </c>
      <c r="W386" s="2">
        <v>0</v>
      </c>
      <c r="X386" s="2">
        <v>121414</v>
      </c>
      <c r="Y386" s="2">
        <v>0</v>
      </c>
      <c r="Z386" s="2">
        <v>13055</v>
      </c>
      <c r="AA386" s="2">
        <v>0</v>
      </c>
      <c r="AB386" s="2">
        <v>4223618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</row>
    <row r="387" spans="1:36" x14ac:dyDescent="0.25">
      <c r="A387" s="2">
        <v>4083</v>
      </c>
      <c r="B387" s="2">
        <v>7</v>
      </c>
      <c r="C387" t="s">
        <v>388</v>
      </c>
      <c r="D387" s="2">
        <v>0</v>
      </c>
      <c r="E387" s="2">
        <v>0</v>
      </c>
      <c r="F387" s="2">
        <v>98</v>
      </c>
      <c r="G387" s="2">
        <v>98</v>
      </c>
      <c r="H387" s="2">
        <v>630924</v>
      </c>
      <c r="I387" s="2">
        <v>0</v>
      </c>
      <c r="J387" s="2">
        <v>20548</v>
      </c>
      <c r="K387" s="2">
        <v>19080</v>
      </c>
      <c r="L387" s="2">
        <v>0</v>
      </c>
      <c r="M387" s="2">
        <v>2937</v>
      </c>
      <c r="N387" s="2">
        <v>14097</v>
      </c>
      <c r="O387" s="2">
        <v>22204</v>
      </c>
      <c r="P387" s="2">
        <v>11751</v>
      </c>
      <c r="Q387" s="2">
        <v>1274</v>
      </c>
      <c r="R387" s="2">
        <v>1828</v>
      </c>
      <c r="S387" s="2">
        <v>0</v>
      </c>
      <c r="T387" s="2">
        <v>6762</v>
      </c>
      <c r="U387" s="2">
        <v>-43498</v>
      </c>
      <c r="V387" s="2">
        <v>0</v>
      </c>
      <c r="W387" s="2">
        <v>0</v>
      </c>
      <c r="X387" s="2">
        <v>24990</v>
      </c>
      <c r="Y387" s="2">
        <v>1803</v>
      </c>
      <c r="Z387" s="2">
        <v>1757</v>
      </c>
      <c r="AA387" s="2">
        <v>0</v>
      </c>
      <c r="AB387" s="2">
        <v>691467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</row>
    <row r="388" spans="1:36" x14ac:dyDescent="0.25">
      <c r="A388" s="2">
        <v>4084</v>
      </c>
      <c r="B388" s="2">
        <v>7</v>
      </c>
      <c r="C388" t="s">
        <v>389</v>
      </c>
      <c r="D388" s="2">
        <v>0</v>
      </c>
      <c r="E388" s="2">
        <v>0</v>
      </c>
      <c r="F388" s="2">
        <v>350</v>
      </c>
      <c r="G388" s="2">
        <v>350</v>
      </c>
      <c r="H388" s="2">
        <v>2253300</v>
      </c>
      <c r="I388" s="2">
        <v>0</v>
      </c>
      <c r="J388" s="2">
        <v>64333</v>
      </c>
      <c r="K388" s="2">
        <v>0</v>
      </c>
      <c r="L388" s="2">
        <v>0</v>
      </c>
      <c r="M388" s="2">
        <v>10488</v>
      </c>
      <c r="N388" s="2">
        <v>178188</v>
      </c>
      <c r="O388" s="2">
        <v>79299</v>
      </c>
      <c r="P388" s="2">
        <v>41967</v>
      </c>
      <c r="Q388" s="2">
        <v>4550</v>
      </c>
      <c r="R388" s="2">
        <v>6493</v>
      </c>
      <c r="S388" s="2">
        <v>0</v>
      </c>
      <c r="T388" s="2">
        <v>26250</v>
      </c>
      <c r="U388" s="2">
        <v>0</v>
      </c>
      <c r="V388" s="2">
        <v>0</v>
      </c>
      <c r="W388" s="2">
        <v>0</v>
      </c>
      <c r="X388" s="2">
        <v>0</v>
      </c>
      <c r="Y388" s="2">
        <v>1803</v>
      </c>
      <c r="Z388" s="2">
        <v>6400</v>
      </c>
      <c r="AA388" s="2">
        <v>0</v>
      </c>
      <c r="AB388" s="2">
        <v>2673071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</row>
    <row r="389" spans="1:36" x14ac:dyDescent="0.25">
      <c r="A389" s="2">
        <v>4085</v>
      </c>
      <c r="B389" s="2">
        <v>7</v>
      </c>
      <c r="C389" t="s">
        <v>390</v>
      </c>
      <c r="D389" s="2">
        <v>0</v>
      </c>
      <c r="E389" s="2">
        <v>0</v>
      </c>
      <c r="F389" s="2">
        <v>210</v>
      </c>
      <c r="G389" s="2">
        <v>252</v>
      </c>
      <c r="H389" s="2">
        <v>1622376</v>
      </c>
      <c r="I389" s="2">
        <v>3958</v>
      </c>
      <c r="J389" s="2">
        <v>91656</v>
      </c>
      <c r="K389" s="2">
        <v>0</v>
      </c>
      <c r="L389" s="2">
        <v>0</v>
      </c>
      <c r="M389" s="2">
        <v>7551</v>
      </c>
      <c r="N389" s="2">
        <v>20772</v>
      </c>
      <c r="O389" s="2">
        <v>57095</v>
      </c>
      <c r="P389" s="2">
        <v>30217</v>
      </c>
      <c r="Q389" s="2">
        <v>3276</v>
      </c>
      <c r="R389" s="2">
        <v>3256</v>
      </c>
      <c r="S389" s="2">
        <v>0</v>
      </c>
      <c r="T389" s="2">
        <v>21420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4934</v>
      </c>
      <c r="AA389" s="2">
        <v>0</v>
      </c>
      <c r="AB389" s="2">
        <v>1866511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</row>
    <row r="390" spans="1:36" x14ac:dyDescent="0.25">
      <c r="A390" s="2">
        <v>4086</v>
      </c>
      <c r="B390" s="2">
        <v>7</v>
      </c>
      <c r="C390" t="s">
        <v>391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</row>
    <row r="391" spans="1:36" x14ac:dyDescent="0.25">
      <c r="A391" s="2">
        <v>4087</v>
      </c>
      <c r="B391" s="2">
        <v>7</v>
      </c>
      <c r="C391" t="s">
        <v>392</v>
      </c>
      <c r="D391" s="2">
        <v>0</v>
      </c>
      <c r="E391" s="2">
        <v>0</v>
      </c>
      <c r="F391" s="2">
        <v>75</v>
      </c>
      <c r="G391" s="2">
        <v>90</v>
      </c>
      <c r="H391" s="2">
        <v>579420</v>
      </c>
      <c r="I391" s="2">
        <v>0</v>
      </c>
      <c r="J391" s="2">
        <v>69316</v>
      </c>
      <c r="K391" s="2">
        <v>19080</v>
      </c>
      <c r="L391" s="2">
        <v>0</v>
      </c>
      <c r="M391" s="2">
        <v>2697</v>
      </c>
      <c r="N391" s="2">
        <v>0</v>
      </c>
      <c r="O391" s="2">
        <v>20391</v>
      </c>
      <c r="P391" s="2">
        <v>10792</v>
      </c>
      <c r="Q391" s="2">
        <v>1170</v>
      </c>
      <c r="R391" s="2">
        <v>874</v>
      </c>
      <c r="S391" s="2">
        <v>0</v>
      </c>
      <c r="T391" s="2">
        <v>9990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1355</v>
      </c>
      <c r="AA391" s="2">
        <v>0</v>
      </c>
      <c r="AB391" s="2">
        <v>715085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</row>
    <row r="392" spans="1:36" x14ac:dyDescent="0.25">
      <c r="A392" s="2">
        <v>4088</v>
      </c>
      <c r="B392" s="2">
        <v>7</v>
      </c>
      <c r="C392" t="s">
        <v>393</v>
      </c>
      <c r="D392" s="2">
        <v>0</v>
      </c>
      <c r="E392" s="2">
        <v>0</v>
      </c>
      <c r="F392" s="2">
        <v>328</v>
      </c>
      <c r="G392" s="2">
        <v>328</v>
      </c>
      <c r="H392" s="2">
        <v>2111664</v>
      </c>
      <c r="I392" s="2">
        <v>0</v>
      </c>
      <c r="J392" s="2">
        <v>1148915</v>
      </c>
      <c r="K392" s="2">
        <v>27085</v>
      </c>
      <c r="L392" s="2">
        <v>0</v>
      </c>
      <c r="M392" s="2">
        <v>9829</v>
      </c>
      <c r="N392" s="2">
        <v>0</v>
      </c>
      <c r="O392" s="2">
        <v>74315</v>
      </c>
      <c r="P392" s="2">
        <v>39329</v>
      </c>
      <c r="Q392" s="2">
        <v>4264</v>
      </c>
      <c r="R392" s="2">
        <v>0</v>
      </c>
      <c r="S392" s="2">
        <v>0</v>
      </c>
      <c r="T392" s="2">
        <v>65600</v>
      </c>
      <c r="U392" s="2">
        <v>0</v>
      </c>
      <c r="V392" s="2">
        <v>0</v>
      </c>
      <c r="W392" s="2">
        <v>0</v>
      </c>
      <c r="X392" s="2">
        <v>86328</v>
      </c>
      <c r="Y392" s="2">
        <v>21636</v>
      </c>
      <c r="Z392" s="2">
        <v>6437</v>
      </c>
      <c r="AA392" s="2">
        <v>0</v>
      </c>
      <c r="AB392" s="2">
        <v>3509074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</row>
    <row r="393" spans="1:36" x14ac:dyDescent="0.25">
      <c r="A393" s="2">
        <v>4089</v>
      </c>
      <c r="B393" s="2">
        <v>7</v>
      </c>
      <c r="C393" t="s">
        <v>394</v>
      </c>
      <c r="D393" s="2">
        <v>0</v>
      </c>
      <c r="E393" s="2">
        <v>0</v>
      </c>
      <c r="F393" s="2">
        <v>323</v>
      </c>
      <c r="G393" s="2">
        <v>333.6</v>
      </c>
      <c r="H393" s="2">
        <v>2147717</v>
      </c>
      <c r="I393" s="2">
        <v>0</v>
      </c>
      <c r="J393" s="2">
        <v>134488</v>
      </c>
      <c r="K393" s="2">
        <v>16772</v>
      </c>
      <c r="L393" s="2">
        <v>0</v>
      </c>
      <c r="M393" s="2">
        <v>9996</v>
      </c>
      <c r="N393" s="2">
        <v>0</v>
      </c>
      <c r="O393" s="2">
        <v>75583</v>
      </c>
      <c r="P393" s="2">
        <v>40001</v>
      </c>
      <c r="Q393" s="2">
        <v>4337</v>
      </c>
      <c r="R393" s="2">
        <v>0</v>
      </c>
      <c r="S393" s="2">
        <v>0</v>
      </c>
      <c r="T393" s="2">
        <v>10675.2</v>
      </c>
      <c r="U393" s="2">
        <v>-100084</v>
      </c>
      <c r="V393" s="2">
        <v>0</v>
      </c>
      <c r="W393" s="2">
        <v>0</v>
      </c>
      <c r="X393" s="2">
        <v>0</v>
      </c>
      <c r="Y393" s="2">
        <v>0</v>
      </c>
      <c r="Z393" s="2">
        <v>5684</v>
      </c>
      <c r="AA393" s="2">
        <v>0</v>
      </c>
      <c r="AB393" s="2">
        <v>2345169.2000000002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</row>
    <row r="394" spans="1:36" x14ac:dyDescent="0.25">
      <c r="A394" s="2">
        <v>4090</v>
      </c>
      <c r="B394" s="2">
        <v>7</v>
      </c>
      <c r="C394" t="s">
        <v>395</v>
      </c>
      <c r="D394" s="2">
        <v>0</v>
      </c>
      <c r="E394" s="2">
        <v>0</v>
      </c>
      <c r="F394" s="2">
        <v>180</v>
      </c>
      <c r="G394" s="2">
        <v>180</v>
      </c>
      <c r="H394" s="2">
        <v>1158840</v>
      </c>
      <c r="I394" s="2">
        <v>0</v>
      </c>
      <c r="J394" s="2">
        <v>9854</v>
      </c>
      <c r="K394" s="2">
        <v>0</v>
      </c>
      <c r="L394" s="2">
        <v>0</v>
      </c>
      <c r="M394" s="2">
        <v>5394</v>
      </c>
      <c r="N394" s="2">
        <v>17093</v>
      </c>
      <c r="O394" s="2">
        <v>40782</v>
      </c>
      <c r="P394" s="2">
        <v>21583</v>
      </c>
      <c r="Q394" s="2">
        <v>2340</v>
      </c>
      <c r="R394" s="2">
        <v>1566</v>
      </c>
      <c r="S394" s="2">
        <v>0</v>
      </c>
      <c r="T394" s="2">
        <v>24840</v>
      </c>
      <c r="U394" s="2">
        <v>-71095</v>
      </c>
      <c r="V394" s="2">
        <v>0</v>
      </c>
      <c r="W394" s="2">
        <v>0</v>
      </c>
      <c r="X394" s="2">
        <v>45183</v>
      </c>
      <c r="Y394" s="2">
        <v>0</v>
      </c>
      <c r="Z394" s="2">
        <v>3850</v>
      </c>
      <c r="AA394" s="2">
        <v>0</v>
      </c>
      <c r="AB394" s="2">
        <v>1215047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</row>
    <row r="395" spans="1:36" x14ac:dyDescent="0.25">
      <c r="A395" s="2">
        <v>4091</v>
      </c>
      <c r="B395" s="2">
        <v>7</v>
      </c>
      <c r="C395" t="s">
        <v>396</v>
      </c>
      <c r="D395" s="2">
        <v>0</v>
      </c>
      <c r="E395" s="2">
        <v>0</v>
      </c>
      <c r="F395" s="2">
        <v>122</v>
      </c>
      <c r="G395" s="2">
        <v>142.80000000000001</v>
      </c>
      <c r="H395" s="2">
        <v>919346</v>
      </c>
      <c r="I395" s="2">
        <v>0</v>
      </c>
      <c r="J395" s="2">
        <v>3639</v>
      </c>
      <c r="K395" s="2">
        <v>0</v>
      </c>
      <c r="L395" s="2">
        <v>0</v>
      </c>
      <c r="M395" s="2">
        <v>4279</v>
      </c>
      <c r="N395" s="2">
        <v>13561</v>
      </c>
      <c r="O395" s="2">
        <v>32354</v>
      </c>
      <c r="P395" s="2">
        <v>17123</v>
      </c>
      <c r="Q395" s="2">
        <v>1856</v>
      </c>
      <c r="R395" s="2">
        <v>0</v>
      </c>
      <c r="S395" s="2">
        <v>0</v>
      </c>
      <c r="T395" s="2">
        <v>19992</v>
      </c>
      <c r="U395" s="2">
        <v>-56403</v>
      </c>
      <c r="V395" s="2">
        <v>0</v>
      </c>
      <c r="W395" s="2">
        <v>0</v>
      </c>
      <c r="X395" s="2">
        <v>29281</v>
      </c>
      <c r="Y395" s="2">
        <v>0</v>
      </c>
      <c r="Z395" s="2">
        <v>2822</v>
      </c>
      <c r="AA395" s="2">
        <v>0</v>
      </c>
      <c r="AB395" s="2">
        <v>958569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</row>
    <row r="396" spans="1:36" x14ac:dyDescent="0.25">
      <c r="A396" s="2">
        <v>4092</v>
      </c>
      <c r="B396" s="2">
        <v>7</v>
      </c>
      <c r="C396" t="s">
        <v>397</v>
      </c>
      <c r="D396" s="2">
        <v>0</v>
      </c>
      <c r="E396" s="2">
        <v>0</v>
      </c>
      <c r="F396" s="2">
        <v>64</v>
      </c>
      <c r="G396" s="2">
        <v>76.8</v>
      </c>
      <c r="H396" s="2">
        <v>494438</v>
      </c>
      <c r="I396" s="2">
        <v>0</v>
      </c>
      <c r="J396" s="2">
        <v>67188</v>
      </c>
      <c r="K396" s="2">
        <v>0</v>
      </c>
      <c r="L396" s="2">
        <v>0</v>
      </c>
      <c r="M396" s="2">
        <v>2301</v>
      </c>
      <c r="N396" s="2">
        <v>0</v>
      </c>
      <c r="O396" s="2">
        <v>17401</v>
      </c>
      <c r="P396" s="2">
        <v>9209</v>
      </c>
      <c r="Q396" s="2">
        <v>998</v>
      </c>
      <c r="R396" s="2">
        <v>118</v>
      </c>
      <c r="S396" s="2">
        <v>0</v>
      </c>
      <c r="T396" s="2">
        <v>2688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1536</v>
      </c>
      <c r="AA396" s="2">
        <v>0</v>
      </c>
      <c r="AB396" s="2">
        <v>595877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</row>
    <row r="397" spans="1:36" x14ac:dyDescent="0.25">
      <c r="A397" s="2">
        <v>4093</v>
      </c>
      <c r="B397" s="2">
        <v>7</v>
      </c>
      <c r="C397" t="s">
        <v>398</v>
      </c>
      <c r="D397" s="2">
        <v>0</v>
      </c>
      <c r="E397" s="2">
        <v>0</v>
      </c>
      <c r="F397" s="2">
        <v>120</v>
      </c>
      <c r="G397" s="2">
        <v>144</v>
      </c>
      <c r="H397" s="2">
        <v>927072</v>
      </c>
      <c r="I397" s="2">
        <v>0</v>
      </c>
      <c r="J397" s="2">
        <v>222448</v>
      </c>
      <c r="K397" s="2">
        <v>0</v>
      </c>
      <c r="L397" s="2">
        <v>0</v>
      </c>
      <c r="M397" s="2">
        <v>4315</v>
      </c>
      <c r="N397" s="2">
        <v>16470</v>
      </c>
      <c r="O397" s="2">
        <v>32626</v>
      </c>
      <c r="P397" s="2">
        <v>17267</v>
      </c>
      <c r="Q397" s="2">
        <v>1872</v>
      </c>
      <c r="R397" s="2">
        <v>539</v>
      </c>
      <c r="S397" s="2">
        <v>0</v>
      </c>
      <c r="T397" s="2">
        <v>26352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2962</v>
      </c>
      <c r="AA397" s="2">
        <v>0</v>
      </c>
      <c r="AB397" s="2">
        <v>1251923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</row>
    <row r="398" spans="1:36" x14ac:dyDescent="0.25">
      <c r="A398" s="2">
        <v>4095</v>
      </c>
      <c r="B398" s="2">
        <v>7</v>
      </c>
      <c r="C398" t="s">
        <v>399</v>
      </c>
      <c r="D398" s="2">
        <v>0</v>
      </c>
      <c r="E398" s="2">
        <v>0</v>
      </c>
      <c r="F398" s="2">
        <v>175</v>
      </c>
      <c r="G398" s="2">
        <v>210</v>
      </c>
      <c r="H398" s="2">
        <v>1351980</v>
      </c>
      <c r="I398" s="2">
        <v>0</v>
      </c>
      <c r="J398" s="2">
        <v>11534</v>
      </c>
      <c r="K398" s="2">
        <v>0</v>
      </c>
      <c r="L398" s="2">
        <v>0</v>
      </c>
      <c r="M398" s="2">
        <v>6293</v>
      </c>
      <c r="N398" s="2">
        <v>20913</v>
      </c>
      <c r="O398" s="2">
        <v>47580</v>
      </c>
      <c r="P398" s="2">
        <v>25180</v>
      </c>
      <c r="Q398" s="2">
        <v>2730</v>
      </c>
      <c r="R398" s="2">
        <v>2386</v>
      </c>
      <c r="S398" s="2">
        <v>0</v>
      </c>
      <c r="T398" s="2">
        <v>23100</v>
      </c>
      <c r="U398" s="2">
        <v>-83915</v>
      </c>
      <c r="V398" s="2">
        <v>0</v>
      </c>
      <c r="W398" s="2">
        <v>0</v>
      </c>
      <c r="X398" s="2">
        <v>46445</v>
      </c>
      <c r="Y398" s="2">
        <v>0</v>
      </c>
      <c r="Z398" s="2">
        <v>3883</v>
      </c>
      <c r="AA398" s="2">
        <v>0</v>
      </c>
      <c r="AB398" s="2">
        <v>1411664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</row>
    <row r="399" spans="1:36" x14ac:dyDescent="0.25">
      <c r="A399" s="2">
        <v>4097</v>
      </c>
      <c r="B399" s="2">
        <v>7</v>
      </c>
      <c r="C399" t="s">
        <v>400</v>
      </c>
      <c r="D399" s="2">
        <v>0</v>
      </c>
      <c r="E399" s="2">
        <v>0</v>
      </c>
      <c r="F399" s="2">
        <v>355</v>
      </c>
      <c r="G399" s="2">
        <v>363</v>
      </c>
      <c r="H399" s="2">
        <v>2336994</v>
      </c>
      <c r="I399" s="2">
        <v>5702</v>
      </c>
      <c r="J399" s="2">
        <v>706538</v>
      </c>
      <c r="K399" s="2">
        <v>243270</v>
      </c>
      <c r="L399" s="2">
        <v>0</v>
      </c>
      <c r="M399" s="2">
        <v>10877</v>
      </c>
      <c r="N399" s="2">
        <v>0</v>
      </c>
      <c r="O399" s="2">
        <v>82245</v>
      </c>
      <c r="P399" s="2">
        <v>43526</v>
      </c>
      <c r="Q399" s="2">
        <v>4719</v>
      </c>
      <c r="R399" s="2">
        <v>92315</v>
      </c>
      <c r="S399" s="2">
        <v>0</v>
      </c>
      <c r="T399" s="2">
        <v>5808</v>
      </c>
      <c r="U399" s="2">
        <v>-108904</v>
      </c>
      <c r="V399" s="2">
        <v>0</v>
      </c>
      <c r="W399" s="2">
        <v>0</v>
      </c>
      <c r="X399" s="2">
        <v>78250</v>
      </c>
      <c r="Y399" s="2">
        <v>0</v>
      </c>
      <c r="Z399" s="2">
        <v>8194</v>
      </c>
      <c r="AA399" s="2">
        <v>0</v>
      </c>
      <c r="AB399" s="2">
        <v>3431284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</row>
    <row r="400" spans="1:36" x14ac:dyDescent="0.25">
      <c r="A400" s="2">
        <v>4098</v>
      </c>
      <c r="B400" s="2">
        <v>7</v>
      </c>
      <c r="C400" t="s">
        <v>401</v>
      </c>
      <c r="D400" s="2">
        <v>0</v>
      </c>
      <c r="E400" s="2">
        <v>0</v>
      </c>
      <c r="F400" s="2">
        <v>1006</v>
      </c>
      <c r="G400" s="2">
        <v>1097.6000000000001</v>
      </c>
      <c r="H400" s="2">
        <v>7066349</v>
      </c>
      <c r="I400" s="2">
        <v>0</v>
      </c>
      <c r="J400" s="2">
        <v>39809</v>
      </c>
      <c r="K400" s="2">
        <v>16534</v>
      </c>
      <c r="L400" s="2">
        <v>0</v>
      </c>
      <c r="M400" s="2">
        <v>32890</v>
      </c>
      <c r="N400" s="2">
        <v>0</v>
      </c>
      <c r="O400" s="2">
        <v>248682</v>
      </c>
      <c r="P400" s="2">
        <v>131610</v>
      </c>
      <c r="Q400" s="2">
        <v>14269</v>
      </c>
      <c r="R400" s="2">
        <v>0</v>
      </c>
      <c r="S400" s="2">
        <v>0</v>
      </c>
      <c r="T400" s="2">
        <v>164640.00000000003</v>
      </c>
      <c r="U400" s="2">
        <v>0</v>
      </c>
      <c r="V400" s="2">
        <v>0</v>
      </c>
      <c r="W400" s="2">
        <v>0</v>
      </c>
      <c r="X400" s="2">
        <v>250653</v>
      </c>
      <c r="Y400" s="2">
        <v>0</v>
      </c>
      <c r="Z400" s="2">
        <v>16723</v>
      </c>
      <c r="AA400" s="2">
        <v>0</v>
      </c>
      <c r="AB400" s="2">
        <v>7731506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</row>
    <row r="401" spans="1:36" x14ac:dyDescent="0.25">
      <c r="A401" s="2">
        <v>4100</v>
      </c>
      <c r="B401" s="2">
        <v>7</v>
      </c>
      <c r="C401" t="s">
        <v>402</v>
      </c>
      <c r="D401" s="2">
        <v>0</v>
      </c>
      <c r="E401" s="2">
        <v>0</v>
      </c>
      <c r="F401" s="2">
        <v>112</v>
      </c>
      <c r="G401" s="2">
        <v>116.2</v>
      </c>
      <c r="H401" s="2">
        <v>748096</v>
      </c>
      <c r="I401" s="2">
        <v>0</v>
      </c>
      <c r="J401" s="2">
        <v>38409</v>
      </c>
      <c r="K401" s="2">
        <v>0</v>
      </c>
      <c r="L401" s="2">
        <v>0</v>
      </c>
      <c r="M401" s="2">
        <v>3482</v>
      </c>
      <c r="N401" s="2">
        <v>75083</v>
      </c>
      <c r="O401" s="2">
        <v>26327</v>
      </c>
      <c r="P401" s="2">
        <v>13933</v>
      </c>
      <c r="Q401" s="2">
        <v>1511</v>
      </c>
      <c r="R401" s="2">
        <v>0</v>
      </c>
      <c r="S401" s="2">
        <v>0</v>
      </c>
      <c r="T401" s="2">
        <v>0</v>
      </c>
      <c r="U401" s="2">
        <v>-109944</v>
      </c>
      <c r="V401" s="2">
        <v>0</v>
      </c>
      <c r="W401" s="2">
        <v>0</v>
      </c>
      <c r="X401" s="2">
        <v>0</v>
      </c>
      <c r="Y401" s="2">
        <v>0</v>
      </c>
      <c r="Z401" s="2">
        <v>2218</v>
      </c>
      <c r="AA401" s="2">
        <v>0</v>
      </c>
      <c r="AB401" s="2">
        <v>799115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</row>
    <row r="402" spans="1:36" x14ac:dyDescent="0.25">
      <c r="A402" s="2">
        <v>4102</v>
      </c>
      <c r="B402" s="2">
        <v>7</v>
      </c>
      <c r="C402" t="s">
        <v>403</v>
      </c>
      <c r="D402" s="2">
        <v>0</v>
      </c>
      <c r="E402" s="2">
        <v>0</v>
      </c>
      <c r="F402" s="2">
        <v>425</v>
      </c>
      <c r="G402" s="2">
        <v>510</v>
      </c>
      <c r="H402" s="2">
        <v>3283380</v>
      </c>
      <c r="I402" s="2">
        <v>8011</v>
      </c>
      <c r="J402" s="2">
        <v>1014539</v>
      </c>
      <c r="K402" s="2">
        <v>16126</v>
      </c>
      <c r="L402" s="2">
        <v>0</v>
      </c>
      <c r="M402" s="2">
        <v>15282</v>
      </c>
      <c r="N402" s="2">
        <v>0</v>
      </c>
      <c r="O402" s="2">
        <v>115550</v>
      </c>
      <c r="P402" s="2">
        <v>61153</v>
      </c>
      <c r="Q402" s="2">
        <v>6630</v>
      </c>
      <c r="R402" s="2">
        <v>0</v>
      </c>
      <c r="S402" s="2">
        <v>0</v>
      </c>
      <c r="T402" s="2">
        <v>42330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7517</v>
      </c>
      <c r="AA402" s="2">
        <v>0</v>
      </c>
      <c r="AB402" s="2">
        <v>4570518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</row>
    <row r="403" spans="1:36" x14ac:dyDescent="0.25">
      <c r="A403" s="2">
        <v>4103</v>
      </c>
      <c r="B403" s="2">
        <v>7</v>
      </c>
      <c r="C403" t="s">
        <v>404</v>
      </c>
      <c r="D403" s="2">
        <v>0</v>
      </c>
      <c r="E403" s="2">
        <v>0</v>
      </c>
      <c r="F403" s="2">
        <v>2175</v>
      </c>
      <c r="G403" s="2">
        <v>2345</v>
      </c>
      <c r="H403" s="2">
        <v>15097110</v>
      </c>
      <c r="I403" s="2">
        <v>0</v>
      </c>
      <c r="J403" s="2">
        <v>4949852</v>
      </c>
      <c r="K403" s="2">
        <v>461736</v>
      </c>
      <c r="L403" s="2">
        <v>0</v>
      </c>
      <c r="M403" s="2">
        <v>70268</v>
      </c>
      <c r="N403" s="2">
        <v>0</v>
      </c>
      <c r="O403" s="2">
        <v>531305</v>
      </c>
      <c r="P403" s="2">
        <v>281182</v>
      </c>
      <c r="Q403" s="2">
        <v>30485</v>
      </c>
      <c r="R403" s="2">
        <v>0</v>
      </c>
      <c r="S403" s="2">
        <v>0</v>
      </c>
      <c r="T403" s="2">
        <v>393960</v>
      </c>
      <c r="U403" s="2">
        <v>0</v>
      </c>
      <c r="V403" s="2">
        <v>0</v>
      </c>
      <c r="W403" s="2">
        <v>0</v>
      </c>
      <c r="X403" s="2">
        <v>555576</v>
      </c>
      <c r="Y403" s="2">
        <v>7212</v>
      </c>
      <c r="Z403" s="2">
        <v>40580</v>
      </c>
      <c r="AA403" s="2">
        <v>0</v>
      </c>
      <c r="AB403" s="2">
        <v>21863690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</row>
    <row r="404" spans="1:36" x14ac:dyDescent="0.25">
      <c r="A404" s="2">
        <v>4104</v>
      </c>
      <c r="B404" s="2">
        <v>7</v>
      </c>
      <c r="C404" t="s">
        <v>405</v>
      </c>
      <c r="D404" s="2">
        <v>0</v>
      </c>
      <c r="E404" s="2">
        <v>0</v>
      </c>
      <c r="F404" s="2">
        <v>205</v>
      </c>
      <c r="G404" s="2">
        <v>246</v>
      </c>
      <c r="H404" s="2">
        <v>1583748</v>
      </c>
      <c r="I404" s="2">
        <v>3864</v>
      </c>
      <c r="J404" s="2">
        <v>488065</v>
      </c>
      <c r="K404" s="2">
        <v>18322</v>
      </c>
      <c r="L404" s="2">
        <v>0</v>
      </c>
      <c r="M404" s="2">
        <v>7371</v>
      </c>
      <c r="N404" s="2">
        <v>0</v>
      </c>
      <c r="O404" s="2">
        <v>55736</v>
      </c>
      <c r="P404" s="2">
        <v>29497</v>
      </c>
      <c r="Q404" s="2">
        <v>3198</v>
      </c>
      <c r="R404" s="2">
        <v>0</v>
      </c>
      <c r="S404" s="2">
        <v>0</v>
      </c>
      <c r="T404" s="2">
        <v>30996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2912</v>
      </c>
      <c r="AA404" s="2">
        <v>0</v>
      </c>
      <c r="AB404" s="2">
        <v>2223709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</row>
    <row r="405" spans="1:36" x14ac:dyDescent="0.25">
      <c r="A405" s="2">
        <v>4105</v>
      </c>
      <c r="B405" s="2">
        <v>7</v>
      </c>
      <c r="C405" t="s">
        <v>406</v>
      </c>
      <c r="D405" s="2">
        <v>0</v>
      </c>
      <c r="E405" s="2">
        <v>0</v>
      </c>
      <c r="F405" s="2">
        <v>689</v>
      </c>
      <c r="G405" s="2">
        <v>757.80000000000007</v>
      </c>
      <c r="H405" s="2">
        <v>4878716</v>
      </c>
      <c r="I405" s="2">
        <v>0</v>
      </c>
      <c r="J405" s="2">
        <v>26931</v>
      </c>
      <c r="K405" s="2">
        <v>0</v>
      </c>
      <c r="L405" s="2">
        <v>0</v>
      </c>
      <c r="M405" s="2">
        <v>22708</v>
      </c>
      <c r="N405" s="2">
        <v>0</v>
      </c>
      <c r="O405" s="2">
        <v>171694</v>
      </c>
      <c r="P405" s="2">
        <v>90865</v>
      </c>
      <c r="Q405" s="2">
        <v>9851</v>
      </c>
      <c r="R405" s="2">
        <v>0</v>
      </c>
      <c r="S405" s="2">
        <v>0</v>
      </c>
      <c r="T405" s="2">
        <v>109123.20000000001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12918</v>
      </c>
      <c r="AA405" s="2">
        <v>0</v>
      </c>
      <c r="AB405" s="2">
        <v>5322806.2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</row>
    <row r="406" spans="1:36" x14ac:dyDescent="0.25">
      <c r="A406" s="2">
        <v>4106</v>
      </c>
      <c r="B406" s="2">
        <v>7</v>
      </c>
      <c r="C406" t="s">
        <v>407</v>
      </c>
      <c r="D406" s="2">
        <v>0</v>
      </c>
      <c r="E406" s="2">
        <v>0</v>
      </c>
      <c r="F406" s="2">
        <v>240</v>
      </c>
      <c r="G406" s="2">
        <v>282</v>
      </c>
      <c r="H406" s="2">
        <v>1815516</v>
      </c>
      <c r="I406" s="2">
        <v>0</v>
      </c>
      <c r="J406" s="2">
        <v>292604</v>
      </c>
      <c r="K406" s="2">
        <v>0</v>
      </c>
      <c r="L406" s="2">
        <v>0</v>
      </c>
      <c r="M406" s="2">
        <v>8450</v>
      </c>
      <c r="N406" s="2">
        <v>52841</v>
      </c>
      <c r="O406" s="2">
        <v>63892</v>
      </c>
      <c r="P406" s="2">
        <v>33814</v>
      </c>
      <c r="Q406" s="2">
        <v>3666</v>
      </c>
      <c r="R406" s="2">
        <v>0</v>
      </c>
      <c r="S406" s="2">
        <v>0</v>
      </c>
      <c r="T406" s="2">
        <v>76140</v>
      </c>
      <c r="U406" s="2">
        <v>-137444</v>
      </c>
      <c r="V406" s="2">
        <v>0</v>
      </c>
      <c r="W406" s="2">
        <v>0</v>
      </c>
      <c r="X406" s="2">
        <v>63610</v>
      </c>
      <c r="Y406" s="2">
        <v>0</v>
      </c>
      <c r="Z406" s="2">
        <v>5662</v>
      </c>
      <c r="AA406" s="2">
        <v>0</v>
      </c>
      <c r="AB406" s="2">
        <v>2215141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</row>
    <row r="407" spans="1:36" x14ac:dyDescent="0.25">
      <c r="A407" s="2">
        <v>4107</v>
      </c>
      <c r="B407" s="2">
        <v>7</v>
      </c>
      <c r="C407" t="s">
        <v>408</v>
      </c>
      <c r="D407" s="2">
        <v>0</v>
      </c>
      <c r="E407" s="2">
        <v>0</v>
      </c>
      <c r="F407" s="2">
        <v>112</v>
      </c>
      <c r="G407" s="2">
        <v>131.20000000000002</v>
      </c>
      <c r="H407" s="2">
        <v>844666</v>
      </c>
      <c r="I407" s="2">
        <v>0</v>
      </c>
      <c r="J407" s="2">
        <v>215394</v>
      </c>
      <c r="K407" s="2">
        <v>0</v>
      </c>
      <c r="L407" s="2">
        <v>0</v>
      </c>
      <c r="M407" s="2">
        <v>3931</v>
      </c>
      <c r="N407" s="2">
        <v>24584</v>
      </c>
      <c r="O407" s="2">
        <v>29726</v>
      </c>
      <c r="P407" s="2">
        <v>15732</v>
      </c>
      <c r="Q407" s="2">
        <v>1706</v>
      </c>
      <c r="R407" s="2">
        <v>0</v>
      </c>
      <c r="S407" s="2">
        <v>0</v>
      </c>
      <c r="T407" s="2">
        <v>54316.80000000001</v>
      </c>
      <c r="U407" s="2">
        <v>-63945</v>
      </c>
      <c r="V407" s="2">
        <v>0</v>
      </c>
      <c r="W407" s="2">
        <v>0</v>
      </c>
      <c r="X407" s="2">
        <v>0</v>
      </c>
      <c r="Y407" s="2">
        <v>0</v>
      </c>
      <c r="Z407" s="2">
        <v>2859</v>
      </c>
      <c r="AA407" s="2">
        <v>0</v>
      </c>
      <c r="AB407" s="2">
        <v>1128969.8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</row>
    <row r="408" spans="1:36" x14ac:dyDescent="0.25">
      <c r="A408" s="2">
        <v>4110</v>
      </c>
      <c r="B408" s="2">
        <v>7</v>
      </c>
      <c r="C408" t="s">
        <v>409</v>
      </c>
      <c r="D408" s="2">
        <v>0</v>
      </c>
      <c r="E408" s="2">
        <v>0</v>
      </c>
      <c r="F408" s="2">
        <v>330</v>
      </c>
      <c r="G408" s="2">
        <v>396</v>
      </c>
      <c r="H408" s="2">
        <v>2549448</v>
      </c>
      <c r="I408" s="2">
        <v>6220</v>
      </c>
      <c r="J408" s="2">
        <v>28947</v>
      </c>
      <c r="K408" s="2">
        <v>16715</v>
      </c>
      <c r="L408" s="2">
        <v>0</v>
      </c>
      <c r="M408" s="2">
        <v>11866</v>
      </c>
      <c r="N408" s="2">
        <v>0</v>
      </c>
      <c r="O408" s="2">
        <v>89721</v>
      </c>
      <c r="P408" s="2">
        <v>47483</v>
      </c>
      <c r="Q408" s="2">
        <v>5148</v>
      </c>
      <c r="R408" s="2">
        <v>0</v>
      </c>
      <c r="S408" s="2">
        <v>0</v>
      </c>
      <c r="T408" s="2">
        <v>19404</v>
      </c>
      <c r="U408" s="2">
        <v>0</v>
      </c>
      <c r="V408" s="2">
        <v>0</v>
      </c>
      <c r="W408" s="2">
        <v>0</v>
      </c>
      <c r="X408" s="2">
        <v>77493</v>
      </c>
      <c r="Y408" s="2">
        <v>0</v>
      </c>
      <c r="Z408" s="2">
        <v>7656</v>
      </c>
      <c r="AA408" s="2">
        <v>0</v>
      </c>
      <c r="AB408" s="2">
        <v>2782608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</row>
    <row r="409" spans="1:36" x14ac:dyDescent="0.25">
      <c r="A409" s="2">
        <v>4111</v>
      </c>
      <c r="B409" s="2">
        <v>7</v>
      </c>
      <c r="C409" t="s">
        <v>410</v>
      </c>
      <c r="D409" s="2">
        <v>0</v>
      </c>
      <c r="E409" s="2">
        <v>0</v>
      </c>
      <c r="F409" s="2">
        <v>110</v>
      </c>
      <c r="G409" s="2">
        <v>132</v>
      </c>
      <c r="H409" s="2">
        <v>849816</v>
      </c>
      <c r="I409" s="2">
        <v>0</v>
      </c>
      <c r="J409" s="2">
        <v>262089</v>
      </c>
      <c r="K409" s="2">
        <v>0</v>
      </c>
      <c r="L409" s="2">
        <v>0</v>
      </c>
      <c r="M409" s="2">
        <v>3955</v>
      </c>
      <c r="N409" s="2">
        <v>0</v>
      </c>
      <c r="O409" s="2">
        <v>29907</v>
      </c>
      <c r="P409" s="2">
        <v>15828</v>
      </c>
      <c r="Q409" s="2">
        <v>1716</v>
      </c>
      <c r="R409" s="2">
        <v>0</v>
      </c>
      <c r="S409" s="2">
        <v>0</v>
      </c>
      <c r="T409" s="2">
        <v>5280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2200</v>
      </c>
      <c r="AA409" s="2">
        <v>0</v>
      </c>
      <c r="AB409" s="2">
        <v>1170791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</row>
    <row r="410" spans="1:36" x14ac:dyDescent="0.25">
      <c r="A410" s="2">
        <v>4112</v>
      </c>
      <c r="B410" s="2">
        <v>7</v>
      </c>
      <c r="C410" t="s">
        <v>411</v>
      </c>
      <c r="D410" s="2">
        <v>0</v>
      </c>
      <c r="E410" s="2">
        <v>0</v>
      </c>
      <c r="F410" s="2">
        <v>420</v>
      </c>
      <c r="G410" s="2">
        <v>504</v>
      </c>
      <c r="H410" s="2">
        <v>3244752</v>
      </c>
      <c r="I410" s="2">
        <v>0</v>
      </c>
      <c r="J410" s="2">
        <v>30906</v>
      </c>
      <c r="K410" s="2">
        <v>0</v>
      </c>
      <c r="L410" s="2">
        <v>0</v>
      </c>
      <c r="M410" s="2">
        <v>15102</v>
      </c>
      <c r="N410" s="2">
        <v>0</v>
      </c>
      <c r="O410" s="2">
        <v>114191</v>
      </c>
      <c r="P410" s="2">
        <v>60433</v>
      </c>
      <c r="Q410" s="2">
        <v>6552</v>
      </c>
      <c r="R410" s="2">
        <v>0</v>
      </c>
      <c r="S410" s="2">
        <v>0</v>
      </c>
      <c r="T410" s="2">
        <v>64008</v>
      </c>
      <c r="U410" s="2">
        <v>0</v>
      </c>
      <c r="V410" s="2">
        <v>0</v>
      </c>
      <c r="W410" s="2">
        <v>0</v>
      </c>
      <c r="X410" s="2">
        <v>119395</v>
      </c>
      <c r="Y410" s="2">
        <v>108180</v>
      </c>
      <c r="Z410" s="2">
        <v>7749</v>
      </c>
      <c r="AA410" s="2">
        <v>0</v>
      </c>
      <c r="AB410" s="2">
        <v>3651873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</row>
    <row r="411" spans="1:36" x14ac:dyDescent="0.25">
      <c r="A411" s="2">
        <v>4113</v>
      </c>
      <c r="B411" s="2">
        <v>7</v>
      </c>
      <c r="C411" t="s">
        <v>412</v>
      </c>
      <c r="D411" s="2">
        <v>0</v>
      </c>
      <c r="E411" s="2">
        <v>0</v>
      </c>
      <c r="F411" s="2">
        <v>140</v>
      </c>
      <c r="G411" s="2">
        <v>140</v>
      </c>
      <c r="H411" s="2">
        <v>901320</v>
      </c>
      <c r="I411" s="2">
        <v>0</v>
      </c>
      <c r="J411" s="2">
        <v>62541</v>
      </c>
      <c r="K411" s="2">
        <v>19080</v>
      </c>
      <c r="L411" s="2">
        <v>0</v>
      </c>
      <c r="M411" s="2">
        <v>4195</v>
      </c>
      <c r="N411" s="2">
        <v>0</v>
      </c>
      <c r="O411" s="2">
        <v>31720</v>
      </c>
      <c r="P411" s="2">
        <v>16787</v>
      </c>
      <c r="Q411" s="2">
        <v>1820</v>
      </c>
      <c r="R411" s="2">
        <v>0</v>
      </c>
      <c r="S411" s="2">
        <v>0</v>
      </c>
      <c r="T411" s="2">
        <v>12880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8548</v>
      </c>
      <c r="AA411" s="2">
        <v>0</v>
      </c>
      <c r="AB411" s="2">
        <v>1058891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</row>
    <row r="412" spans="1:36" x14ac:dyDescent="0.25">
      <c r="A412" s="2">
        <v>4115</v>
      </c>
      <c r="B412" s="2">
        <v>7</v>
      </c>
      <c r="C412" t="s">
        <v>413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</row>
    <row r="413" spans="1:36" x14ac:dyDescent="0.25">
      <c r="A413" s="2">
        <v>4116</v>
      </c>
      <c r="B413" s="2">
        <v>7</v>
      </c>
      <c r="C413" t="s">
        <v>414</v>
      </c>
      <c r="D413" s="2">
        <v>0</v>
      </c>
      <c r="E413" s="2">
        <v>0</v>
      </c>
      <c r="F413" s="2">
        <v>1343</v>
      </c>
      <c r="G413" s="2">
        <v>1428.0000000000002</v>
      </c>
      <c r="H413" s="2">
        <v>9193464</v>
      </c>
      <c r="I413" s="2">
        <v>0</v>
      </c>
      <c r="J413" s="2">
        <v>43280</v>
      </c>
      <c r="K413" s="2">
        <v>14727</v>
      </c>
      <c r="L413" s="2">
        <v>0</v>
      </c>
      <c r="M413" s="2">
        <v>42790</v>
      </c>
      <c r="N413" s="2">
        <v>106671</v>
      </c>
      <c r="O413" s="2">
        <v>323541</v>
      </c>
      <c r="P413" s="2">
        <v>171227</v>
      </c>
      <c r="Q413" s="2">
        <v>18564</v>
      </c>
      <c r="R413" s="2">
        <v>0</v>
      </c>
      <c r="S413" s="2">
        <v>0</v>
      </c>
      <c r="T413" s="2">
        <v>132804.00000000003</v>
      </c>
      <c r="U413" s="2">
        <v>-535086</v>
      </c>
      <c r="V413" s="2">
        <v>0</v>
      </c>
      <c r="W413" s="2">
        <v>0</v>
      </c>
      <c r="X413" s="2">
        <v>281448</v>
      </c>
      <c r="Y413" s="2">
        <v>0</v>
      </c>
      <c r="Z413" s="2">
        <v>21304</v>
      </c>
      <c r="AA413" s="2">
        <v>0</v>
      </c>
      <c r="AB413" s="2">
        <v>9533286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</row>
    <row r="414" spans="1:36" x14ac:dyDescent="0.25">
      <c r="A414" s="2">
        <v>4118</v>
      </c>
      <c r="B414" s="2">
        <v>7</v>
      </c>
      <c r="C414" t="s">
        <v>415</v>
      </c>
      <c r="D414" s="2">
        <v>0</v>
      </c>
      <c r="E414" s="2">
        <v>0</v>
      </c>
      <c r="F414" s="2">
        <v>732</v>
      </c>
      <c r="G414" s="2">
        <v>789.59999999999991</v>
      </c>
      <c r="H414" s="2">
        <v>5083445</v>
      </c>
      <c r="I414" s="2">
        <v>12402</v>
      </c>
      <c r="J414" s="2">
        <v>88800</v>
      </c>
      <c r="K414" s="2">
        <v>15268</v>
      </c>
      <c r="L414" s="2">
        <v>0</v>
      </c>
      <c r="M414" s="2">
        <v>23660</v>
      </c>
      <c r="N414" s="2">
        <v>25393</v>
      </c>
      <c r="O414" s="2">
        <v>178899</v>
      </c>
      <c r="P414" s="2">
        <v>94679</v>
      </c>
      <c r="Q414" s="2">
        <v>10265</v>
      </c>
      <c r="R414" s="2">
        <v>0</v>
      </c>
      <c r="S414" s="2">
        <v>0</v>
      </c>
      <c r="T414" s="2">
        <v>150813.59999999998</v>
      </c>
      <c r="U414" s="2">
        <v>-262282</v>
      </c>
      <c r="V414" s="2">
        <v>0</v>
      </c>
      <c r="W414" s="2">
        <v>0</v>
      </c>
      <c r="X414" s="2">
        <v>144384</v>
      </c>
      <c r="Y414" s="2">
        <v>0</v>
      </c>
      <c r="Z414" s="2">
        <v>13110</v>
      </c>
      <c r="AA414" s="2">
        <v>0</v>
      </c>
      <c r="AB414" s="2">
        <v>5434452.5999999996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</row>
    <row r="415" spans="1:36" x14ac:dyDescent="0.25">
      <c r="A415" s="2">
        <v>4119</v>
      </c>
      <c r="B415" s="2">
        <v>7</v>
      </c>
      <c r="C415" t="s">
        <v>416</v>
      </c>
      <c r="D415" s="2">
        <v>0</v>
      </c>
      <c r="E415" s="2">
        <v>0</v>
      </c>
      <c r="F415" s="2">
        <v>90</v>
      </c>
      <c r="G415" s="2">
        <v>108</v>
      </c>
      <c r="H415" s="2">
        <v>695304</v>
      </c>
      <c r="I415" s="2">
        <v>0</v>
      </c>
      <c r="J415" s="2">
        <v>47759</v>
      </c>
      <c r="K415" s="2">
        <v>0</v>
      </c>
      <c r="L415" s="2">
        <v>0</v>
      </c>
      <c r="M415" s="2">
        <v>3236</v>
      </c>
      <c r="N415" s="2">
        <v>0</v>
      </c>
      <c r="O415" s="2">
        <v>24469</v>
      </c>
      <c r="P415" s="2">
        <v>12950</v>
      </c>
      <c r="Q415" s="2">
        <v>1404</v>
      </c>
      <c r="R415" s="2">
        <v>0</v>
      </c>
      <c r="S415" s="2">
        <v>0</v>
      </c>
      <c r="T415" s="2">
        <v>11232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2525</v>
      </c>
      <c r="AA415" s="2">
        <v>0</v>
      </c>
      <c r="AB415" s="2">
        <v>798879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</row>
    <row r="416" spans="1:36" x14ac:dyDescent="0.25">
      <c r="A416" s="2">
        <v>4120</v>
      </c>
      <c r="B416" s="2">
        <v>7</v>
      </c>
      <c r="C416" t="s">
        <v>417</v>
      </c>
      <c r="D416" s="2">
        <v>0</v>
      </c>
      <c r="E416" s="2">
        <v>0</v>
      </c>
      <c r="F416" s="2">
        <v>1180</v>
      </c>
      <c r="G416" s="2">
        <v>1290</v>
      </c>
      <c r="H416" s="2">
        <v>8305020</v>
      </c>
      <c r="I416" s="2">
        <v>0</v>
      </c>
      <c r="J416" s="2">
        <v>10806</v>
      </c>
      <c r="K416" s="2">
        <v>14817</v>
      </c>
      <c r="L416" s="2">
        <v>0</v>
      </c>
      <c r="M416" s="2">
        <v>38655</v>
      </c>
      <c r="N416" s="2">
        <v>65747</v>
      </c>
      <c r="O416" s="2">
        <v>292274</v>
      </c>
      <c r="P416" s="2">
        <v>154680</v>
      </c>
      <c r="Q416" s="2">
        <v>16770</v>
      </c>
      <c r="R416" s="2">
        <v>0</v>
      </c>
      <c r="S416" s="2">
        <v>0</v>
      </c>
      <c r="T416" s="2">
        <v>55470</v>
      </c>
      <c r="U416" s="2">
        <v>-452761</v>
      </c>
      <c r="V416" s="2">
        <v>0</v>
      </c>
      <c r="W416" s="2">
        <v>0</v>
      </c>
      <c r="X416" s="2">
        <v>295836</v>
      </c>
      <c r="Y416" s="2">
        <v>0</v>
      </c>
      <c r="Z416" s="2">
        <v>18623</v>
      </c>
      <c r="AA416" s="2">
        <v>0</v>
      </c>
      <c r="AB416" s="2">
        <v>8520101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</row>
    <row r="417" spans="1:36" x14ac:dyDescent="0.25">
      <c r="A417" s="2">
        <v>4121</v>
      </c>
      <c r="B417" s="2">
        <v>7</v>
      </c>
      <c r="C417" t="s">
        <v>418</v>
      </c>
      <c r="D417" s="2">
        <v>0</v>
      </c>
      <c r="E417" s="2">
        <v>0</v>
      </c>
      <c r="F417" s="2">
        <v>320</v>
      </c>
      <c r="G417" s="2">
        <v>384</v>
      </c>
      <c r="H417" s="2">
        <v>2472192</v>
      </c>
      <c r="I417" s="2">
        <v>0</v>
      </c>
      <c r="J417" s="2">
        <v>991023</v>
      </c>
      <c r="K417" s="2">
        <v>27234</v>
      </c>
      <c r="L417" s="2">
        <v>0</v>
      </c>
      <c r="M417" s="2">
        <v>11507</v>
      </c>
      <c r="N417" s="2">
        <v>0</v>
      </c>
      <c r="O417" s="2">
        <v>87003</v>
      </c>
      <c r="P417" s="2">
        <v>46044</v>
      </c>
      <c r="Q417" s="2">
        <v>4992</v>
      </c>
      <c r="R417" s="2">
        <v>0</v>
      </c>
      <c r="S417" s="2">
        <v>0</v>
      </c>
      <c r="T417" s="2">
        <v>19584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5520</v>
      </c>
      <c r="AA417" s="2">
        <v>0</v>
      </c>
      <c r="AB417" s="2">
        <v>3665099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</row>
    <row r="418" spans="1:36" x14ac:dyDescent="0.25">
      <c r="A418" s="2">
        <v>4122</v>
      </c>
      <c r="B418" s="2">
        <v>7</v>
      </c>
      <c r="C418" t="s">
        <v>419</v>
      </c>
      <c r="D418" s="2">
        <v>0</v>
      </c>
      <c r="E418" s="2">
        <v>0</v>
      </c>
      <c r="F418" s="2">
        <v>1388</v>
      </c>
      <c r="G418" s="2">
        <v>1474.4</v>
      </c>
      <c r="H418" s="2">
        <v>9492187</v>
      </c>
      <c r="I418" s="2">
        <v>0</v>
      </c>
      <c r="J418" s="2">
        <v>178832</v>
      </c>
      <c r="K418" s="2">
        <v>104880</v>
      </c>
      <c r="L418" s="2">
        <v>0</v>
      </c>
      <c r="M418" s="2">
        <v>44180</v>
      </c>
      <c r="N418" s="2">
        <v>0</v>
      </c>
      <c r="O418" s="2">
        <v>334053</v>
      </c>
      <c r="P418" s="2">
        <v>176791</v>
      </c>
      <c r="Q418" s="2">
        <v>19167</v>
      </c>
      <c r="R418" s="2">
        <v>0</v>
      </c>
      <c r="S418" s="2">
        <v>0</v>
      </c>
      <c r="T418" s="2">
        <v>51604</v>
      </c>
      <c r="U418" s="2">
        <v>0</v>
      </c>
      <c r="V418" s="2">
        <v>0</v>
      </c>
      <c r="W418" s="2">
        <v>0</v>
      </c>
      <c r="X418" s="2">
        <v>345311</v>
      </c>
      <c r="Y418" s="2">
        <v>0</v>
      </c>
      <c r="Z418" s="2">
        <v>24890</v>
      </c>
      <c r="AA418" s="2">
        <v>0</v>
      </c>
      <c r="AB418" s="2">
        <v>10426584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</row>
    <row r="419" spans="1:36" x14ac:dyDescent="0.25">
      <c r="A419" s="2">
        <v>4123</v>
      </c>
      <c r="B419" s="2">
        <v>7</v>
      </c>
      <c r="C419" t="s">
        <v>420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</row>
    <row r="420" spans="1:36" x14ac:dyDescent="0.25">
      <c r="A420" s="2">
        <v>4124</v>
      </c>
      <c r="B420" s="2">
        <v>7</v>
      </c>
      <c r="C420" t="s">
        <v>421</v>
      </c>
      <c r="D420" s="2">
        <v>0</v>
      </c>
      <c r="E420" s="2">
        <v>0</v>
      </c>
      <c r="F420" s="2">
        <v>627</v>
      </c>
      <c r="G420" s="2">
        <v>648.20000000000005</v>
      </c>
      <c r="H420" s="2">
        <v>4173112</v>
      </c>
      <c r="I420" s="2">
        <v>0</v>
      </c>
      <c r="J420" s="2">
        <v>261473</v>
      </c>
      <c r="K420" s="2">
        <v>15467</v>
      </c>
      <c r="L420" s="2">
        <v>0</v>
      </c>
      <c r="M420" s="2">
        <v>19423</v>
      </c>
      <c r="N420" s="2">
        <v>0</v>
      </c>
      <c r="O420" s="2">
        <v>146862</v>
      </c>
      <c r="P420" s="2">
        <v>77724</v>
      </c>
      <c r="Q420" s="2">
        <v>8427</v>
      </c>
      <c r="R420" s="2">
        <v>0</v>
      </c>
      <c r="S420" s="2">
        <v>0</v>
      </c>
      <c r="T420" s="2">
        <v>66764.600000000006</v>
      </c>
      <c r="U420" s="2">
        <v>0</v>
      </c>
      <c r="V420" s="2">
        <v>0</v>
      </c>
      <c r="W420" s="2">
        <v>0</v>
      </c>
      <c r="X420" s="2">
        <v>148675</v>
      </c>
      <c r="Y420" s="2">
        <v>0</v>
      </c>
      <c r="Z420" s="2">
        <v>13372</v>
      </c>
      <c r="AA420" s="2">
        <v>0</v>
      </c>
      <c r="AB420" s="2">
        <v>4782624.5999999996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</row>
    <row r="421" spans="1:36" x14ac:dyDescent="0.25">
      <c r="A421" s="2">
        <v>4126</v>
      </c>
      <c r="B421" s="2">
        <v>7</v>
      </c>
      <c r="C421" t="s">
        <v>422</v>
      </c>
      <c r="D421" s="2">
        <v>0</v>
      </c>
      <c r="E421" s="2">
        <v>0</v>
      </c>
      <c r="F421" s="2">
        <v>769</v>
      </c>
      <c r="G421" s="2">
        <v>841.6</v>
      </c>
      <c r="H421" s="2">
        <v>5418221</v>
      </c>
      <c r="I421" s="2">
        <v>0</v>
      </c>
      <c r="J421" s="2">
        <v>1040406</v>
      </c>
      <c r="K421" s="2">
        <v>200340</v>
      </c>
      <c r="L421" s="2">
        <v>0</v>
      </c>
      <c r="M421" s="2">
        <v>25219</v>
      </c>
      <c r="N421" s="2">
        <v>0</v>
      </c>
      <c r="O421" s="2">
        <v>190681</v>
      </c>
      <c r="P421" s="2">
        <v>100914</v>
      </c>
      <c r="Q421" s="2">
        <v>10941</v>
      </c>
      <c r="R421" s="2">
        <v>0</v>
      </c>
      <c r="S421" s="2">
        <v>0</v>
      </c>
      <c r="T421" s="2">
        <v>74060.800000000003</v>
      </c>
      <c r="U421" s="2">
        <v>0</v>
      </c>
      <c r="V421" s="2">
        <v>0</v>
      </c>
      <c r="W421" s="2">
        <v>0</v>
      </c>
      <c r="X421" s="2">
        <v>180733</v>
      </c>
      <c r="Y421" s="2">
        <v>0</v>
      </c>
      <c r="Z421" s="2">
        <v>13452</v>
      </c>
      <c r="AA421" s="2">
        <v>0</v>
      </c>
      <c r="AB421" s="2">
        <v>7074234.7999999998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</row>
    <row r="422" spans="1:36" x14ac:dyDescent="0.25">
      <c r="A422" s="2">
        <v>4127</v>
      </c>
      <c r="B422" s="2">
        <v>7</v>
      </c>
      <c r="C422" t="s">
        <v>423</v>
      </c>
      <c r="D422" s="2">
        <v>0</v>
      </c>
      <c r="E422" s="2">
        <v>0</v>
      </c>
      <c r="F422" s="2">
        <v>120</v>
      </c>
      <c r="G422" s="2">
        <v>120</v>
      </c>
      <c r="H422" s="2">
        <v>772560</v>
      </c>
      <c r="I422" s="2">
        <v>0</v>
      </c>
      <c r="J422" s="2">
        <v>120099</v>
      </c>
      <c r="K422" s="2">
        <v>19080</v>
      </c>
      <c r="L422" s="2">
        <v>0</v>
      </c>
      <c r="M422" s="2">
        <v>3596</v>
      </c>
      <c r="N422" s="2">
        <v>15092</v>
      </c>
      <c r="O422" s="2">
        <v>27188</v>
      </c>
      <c r="P422" s="2">
        <v>14389</v>
      </c>
      <c r="Q422" s="2">
        <v>1560</v>
      </c>
      <c r="R422" s="2">
        <v>0</v>
      </c>
      <c r="S422" s="2">
        <v>0</v>
      </c>
      <c r="T422" s="2">
        <v>19200</v>
      </c>
      <c r="U422" s="2">
        <v>-51093</v>
      </c>
      <c r="V422" s="2">
        <v>0</v>
      </c>
      <c r="W422" s="2">
        <v>0</v>
      </c>
      <c r="X422" s="2">
        <v>32310</v>
      </c>
      <c r="Y422" s="2">
        <v>9015</v>
      </c>
      <c r="Z422" s="2">
        <v>3375</v>
      </c>
      <c r="AA422" s="2">
        <v>0</v>
      </c>
      <c r="AB422" s="2">
        <v>954061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</row>
    <row r="423" spans="1:36" x14ac:dyDescent="0.25">
      <c r="A423" s="2">
        <v>4131</v>
      </c>
      <c r="B423" s="2">
        <v>7</v>
      </c>
      <c r="C423" t="s">
        <v>424</v>
      </c>
      <c r="D423" s="2">
        <v>0</v>
      </c>
      <c r="E423" s="2">
        <v>0</v>
      </c>
      <c r="F423" s="2">
        <v>365</v>
      </c>
      <c r="G423" s="2">
        <v>423.40000000000003</v>
      </c>
      <c r="H423" s="2">
        <v>2725849</v>
      </c>
      <c r="I423" s="2">
        <v>0</v>
      </c>
      <c r="J423" s="2">
        <v>165171</v>
      </c>
      <c r="K423" s="2">
        <v>143100</v>
      </c>
      <c r="L423" s="2">
        <v>0</v>
      </c>
      <c r="M423" s="2">
        <v>12687</v>
      </c>
      <c r="N423" s="2">
        <v>0</v>
      </c>
      <c r="O423" s="2">
        <v>95929</v>
      </c>
      <c r="P423" s="2">
        <v>50769</v>
      </c>
      <c r="Q423" s="2">
        <v>5504</v>
      </c>
      <c r="R423" s="2">
        <v>0</v>
      </c>
      <c r="S423" s="2">
        <v>0</v>
      </c>
      <c r="T423" s="2">
        <v>12702.000000000002</v>
      </c>
      <c r="U423" s="2">
        <v>0</v>
      </c>
      <c r="V423" s="2">
        <v>0</v>
      </c>
      <c r="W423" s="2">
        <v>0</v>
      </c>
      <c r="X423" s="2">
        <v>0</v>
      </c>
      <c r="Y423" s="2">
        <v>36421</v>
      </c>
      <c r="Z423" s="2">
        <v>7798</v>
      </c>
      <c r="AA423" s="2">
        <v>0</v>
      </c>
      <c r="AB423" s="2">
        <v>3255930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</row>
    <row r="424" spans="1:36" x14ac:dyDescent="0.25">
      <c r="A424" s="2">
        <v>4132</v>
      </c>
      <c r="B424" s="2">
        <v>7</v>
      </c>
      <c r="C424" t="s">
        <v>425</v>
      </c>
      <c r="D424" s="2">
        <v>0</v>
      </c>
      <c r="E424" s="2">
        <v>0</v>
      </c>
      <c r="F424" s="2">
        <v>620</v>
      </c>
      <c r="G424" s="2">
        <v>723</v>
      </c>
      <c r="H424" s="2">
        <v>4654674</v>
      </c>
      <c r="I424" s="2">
        <v>11356</v>
      </c>
      <c r="J424" s="2">
        <v>553349</v>
      </c>
      <c r="K424" s="2">
        <v>15483</v>
      </c>
      <c r="L424" s="2">
        <v>0</v>
      </c>
      <c r="M424" s="2">
        <v>21665</v>
      </c>
      <c r="N424" s="2">
        <v>0</v>
      </c>
      <c r="O424" s="2">
        <v>163809</v>
      </c>
      <c r="P424" s="2">
        <v>86693</v>
      </c>
      <c r="Q424" s="2">
        <v>9399</v>
      </c>
      <c r="R424" s="2">
        <v>0</v>
      </c>
      <c r="S424" s="2">
        <v>0</v>
      </c>
      <c r="T424" s="2">
        <v>141708</v>
      </c>
      <c r="U424" s="2">
        <v>0</v>
      </c>
      <c r="V424" s="2">
        <v>0</v>
      </c>
      <c r="W424" s="2">
        <v>0</v>
      </c>
      <c r="X424" s="2">
        <v>157258</v>
      </c>
      <c r="Y424" s="2">
        <v>0</v>
      </c>
      <c r="Z424" s="2">
        <v>11560</v>
      </c>
      <c r="AA424" s="2">
        <v>0</v>
      </c>
      <c r="AB424" s="2">
        <v>5669696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</row>
    <row r="425" spans="1:36" x14ac:dyDescent="0.25">
      <c r="A425" s="2">
        <v>4135</v>
      </c>
      <c r="B425" s="2">
        <v>7</v>
      </c>
      <c r="C425" t="s">
        <v>426</v>
      </c>
      <c r="D425" s="2">
        <v>0</v>
      </c>
      <c r="E425" s="2">
        <v>0</v>
      </c>
      <c r="F425" s="2">
        <v>350</v>
      </c>
      <c r="G425" s="2">
        <v>369</v>
      </c>
      <c r="H425" s="2">
        <v>2375622</v>
      </c>
      <c r="I425" s="2">
        <v>0</v>
      </c>
      <c r="J425" s="2">
        <v>100222</v>
      </c>
      <c r="K425" s="2">
        <v>110664</v>
      </c>
      <c r="L425" s="2">
        <v>0</v>
      </c>
      <c r="M425" s="2">
        <v>11057</v>
      </c>
      <c r="N425" s="2">
        <v>11257</v>
      </c>
      <c r="O425" s="2">
        <v>83604</v>
      </c>
      <c r="P425" s="2">
        <v>44246</v>
      </c>
      <c r="Q425" s="2">
        <v>4797</v>
      </c>
      <c r="R425" s="2">
        <v>0</v>
      </c>
      <c r="S425" s="2">
        <v>0</v>
      </c>
      <c r="T425" s="2">
        <v>33210</v>
      </c>
      <c r="U425" s="2">
        <v>0</v>
      </c>
      <c r="V425" s="2">
        <v>0</v>
      </c>
      <c r="W425" s="2">
        <v>0</v>
      </c>
      <c r="X425" s="2">
        <v>87590</v>
      </c>
      <c r="Y425" s="2">
        <v>50123</v>
      </c>
      <c r="Z425" s="2">
        <v>6398</v>
      </c>
      <c r="AA425" s="2">
        <v>0</v>
      </c>
      <c r="AB425" s="2">
        <v>2831200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</row>
    <row r="426" spans="1:36" x14ac:dyDescent="0.25">
      <c r="A426" s="2">
        <v>4137</v>
      </c>
      <c r="B426" s="2">
        <v>7</v>
      </c>
      <c r="C426" t="s">
        <v>427</v>
      </c>
      <c r="D426" s="2">
        <v>0</v>
      </c>
      <c r="E426" s="2">
        <v>0</v>
      </c>
      <c r="F426" s="2">
        <v>155</v>
      </c>
      <c r="G426" s="2">
        <v>155</v>
      </c>
      <c r="H426" s="2">
        <v>997890</v>
      </c>
      <c r="I426" s="2">
        <v>0</v>
      </c>
      <c r="J426" s="2">
        <v>4143</v>
      </c>
      <c r="K426" s="2">
        <v>0</v>
      </c>
      <c r="L426" s="2">
        <v>0</v>
      </c>
      <c r="M426" s="2">
        <v>4645</v>
      </c>
      <c r="N426" s="2">
        <v>9013</v>
      </c>
      <c r="O426" s="2">
        <v>35118</v>
      </c>
      <c r="P426" s="2">
        <v>18586</v>
      </c>
      <c r="Q426" s="2">
        <v>2015</v>
      </c>
      <c r="R426" s="2">
        <v>0</v>
      </c>
      <c r="S426" s="2">
        <v>0</v>
      </c>
      <c r="T426" s="2">
        <v>24490</v>
      </c>
      <c r="U426" s="2">
        <v>-55515</v>
      </c>
      <c r="V426" s="2">
        <v>0</v>
      </c>
      <c r="W426" s="2">
        <v>0</v>
      </c>
      <c r="X426" s="2">
        <v>0</v>
      </c>
      <c r="Y426" s="2">
        <v>7212</v>
      </c>
      <c r="Z426" s="2">
        <v>2811</v>
      </c>
      <c r="AA426" s="2">
        <v>0</v>
      </c>
      <c r="AB426" s="2">
        <v>1050408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</row>
    <row r="427" spans="1:36" x14ac:dyDescent="0.25">
      <c r="A427" s="2">
        <v>4138</v>
      </c>
      <c r="B427" s="2">
        <v>7</v>
      </c>
      <c r="C427" t="s">
        <v>428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</row>
    <row r="428" spans="1:36" x14ac:dyDescent="0.25">
      <c r="A428" s="2">
        <v>4139</v>
      </c>
      <c r="B428" s="2">
        <v>7</v>
      </c>
      <c r="C428" t="s">
        <v>429</v>
      </c>
      <c r="D428" s="2">
        <v>0</v>
      </c>
      <c r="E428" s="2">
        <v>0</v>
      </c>
      <c r="F428" s="2">
        <v>210</v>
      </c>
      <c r="G428" s="2">
        <v>219</v>
      </c>
      <c r="H428" s="2">
        <v>1409922</v>
      </c>
      <c r="I428" s="2">
        <v>0</v>
      </c>
      <c r="J428" s="2">
        <v>524066</v>
      </c>
      <c r="K428" s="2">
        <v>0</v>
      </c>
      <c r="L428" s="2">
        <v>0</v>
      </c>
      <c r="M428" s="2">
        <v>6562</v>
      </c>
      <c r="N428" s="2">
        <v>0</v>
      </c>
      <c r="O428" s="2">
        <v>49619</v>
      </c>
      <c r="P428" s="2">
        <v>26260</v>
      </c>
      <c r="Q428" s="2">
        <v>2847</v>
      </c>
      <c r="R428" s="2">
        <v>0</v>
      </c>
      <c r="S428" s="2">
        <v>0</v>
      </c>
      <c r="T428" s="2">
        <v>15768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2163</v>
      </c>
      <c r="AA428" s="2">
        <v>0</v>
      </c>
      <c r="AB428" s="2">
        <v>2037207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</row>
    <row r="429" spans="1:36" x14ac:dyDescent="0.25">
      <c r="A429" s="2">
        <v>4140</v>
      </c>
      <c r="B429" s="2">
        <v>7</v>
      </c>
      <c r="C429" t="s">
        <v>430</v>
      </c>
      <c r="D429" s="2">
        <v>0</v>
      </c>
      <c r="E429" s="2">
        <v>0</v>
      </c>
      <c r="F429" s="2">
        <v>837</v>
      </c>
      <c r="G429" s="2">
        <v>867.8</v>
      </c>
      <c r="H429" s="2">
        <v>5586896</v>
      </c>
      <c r="I429" s="2">
        <v>0</v>
      </c>
      <c r="J429" s="2">
        <v>25419</v>
      </c>
      <c r="K429" s="2">
        <v>15119</v>
      </c>
      <c r="L429" s="2">
        <v>0</v>
      </c>
      <c r="M429" s="2">
        <v>26004</v>
      </c>
      <c r="N429" s="2">
        <v>0</v>
      </c>
      <c r="O429" s="2">
        <v>196617</v>
      </c>
      <c r="P429" s="2">
        <v>104055</v>
      </c>
      <c r="Q429" s="2">
        <v>11281</v>
      </c>
      <c r="R429" s="2">
        <v>0</v>
      </c>
      <c r="S429" s="2">
        <v>0</v>
      </c>
      <c r="T429" s="2">
        <v>59878.2</v>
      </c>
      <c r="U429" s="2">
        <v>0</v>
      </c>
      <c r="V429" s="2">
        <v>0</v>
      </c>
      <c r="W429" s="2">
        <v>0</v>
      </c>
      <c r="X429" s="2">
        <v>207489</v>
      </c>
      <c r="Y429" s="2">
        <v>0</v>
      </c>
      <c r="Z429" s="2">
        <v>14444</v>
      </c>
      <c r="AA429" s="2">
        <v>0</v>
      </c>
      <c r="AB429" s="2">
        <v>6039713.2000000002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</row>
    <row r="430" spans="1:36" x14ac:dyDescent="0.25">
      <c r="A430" s="2">
        <v>4141</v>
      </c>
      <c r="B430" s="2">
        <v>7</v>
      </c>
      <c r="C430" t="s">
        <v>431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</row>
    <row r="431" spans="1:36" x14ac:dyDescent="0.25">
      <c r="A431" s="2">
        <v>4142</v>
      </c>
      <c r="B431" s="2">
        <v>7</v>
      </c>
      <c r="C431" t="s">
        <v>432</v>
      </c>
      <c r="D431" s="2">
        <v>0</v>
      </c>
      <c r="E431" s="2">
        <v>0</v>
      </c>
      <c r="F431" s="2">
        <v>468</v>
      </c>
      <c r="G431" s="2">
        <v>476</v>
      </c>
      <c r="H431" s="2">
        <v>3064488</v>
      </c>
      <c r="I431" s="2">
        <v>0</v>
      </c>
      <c r="J431" s="2">
        <v>378044</v>
      </c>
      <c r="K431" s="2">
        <v>133560</v>
      </c>
      <c r="L431" s="2">
        <v>0</v>
      </c>
      <c r="M431" s="2">
        <v>14263</v>
      </c>
      <c r="N431" s="2">
        <v>32713</v>
      </c>
      <c r="O431" s="2">
        <v>107847</v>
      </c>
      <c r="P431" s="2">
        <v>57076</v>
      </c>
      <c r="Q431" s="2">
        <v>6188</v>
      </c>
      <c r="R431" s="2">
        <v>0</v>
      </c>
      <c r="S431" s="2">
        <v>0</v>
      </c>
      <c r="T431" s="2">
        <v>56644</v>
      </c>
      <c r="U431" s="2">
        <v>-175518</v>
      </c>
      <c r="V431" s="2">
        <v>0</v>
      </c>
      <c r="W431" s="2">
        <v>0</v>
      </c>
      <c r="X431" s="2">
        <v>93900</v>
      </c>
      <c r="Y431" s="2">
        <v>0</v>
      </c>
      <c r="Z431" s="2">
        <v>3923</v>
      </c>
      <c r="AA431" s="2">
        <v>0</v>
      </c>
      <c r="AB431" s="2">
        <v>3679228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</row>
    <row r="432" spans="1:36" x14ac:dyDescent="0.25">
      <c r="A432" s="2">
        <v>4143</v>
      </c>
      <c r="B432" s="2">
        <v>7</v>
      </c>
      <c r="C432" t="s">
        <v>433</v>
      </c>
      <c r="D432" s="2">
        <v>0</v>
      </c>
      <c r="E432" s="2">
        <v>0</v>
      </c>
      <c r="F432" s="2">
        <v>780</v>
      </c>
      <c r="G432" s="2">
        <v>812</v>
      </c>
      <c r="H432" s="2">
        <v>5227656</v>
      </c>
      <c r="I432" s="2">
        <v>12754</v>
      </c>
      <c r="J432" s="2">
        <v>1388664</v>
      </c>
      <c r="K432" s="2">
        <v>405450</v>
      </c>
      <c r="L432" s="2">
        <v>0</v>
      </c>
      <c r="M432" s="2">
        <v>24332</v>
      </c>
      <c r="N432" s="2">
        <v>0</v>
      </c>
      <c r="O432" s="2">
        <v>183974</v>
      </c>
      <c r="P432" s="2">
        <v>97364</v>
      </c>
      <c r="Q432" s="2">
        <v>10556</v>
      </c>
      <c r="R432" s="2">
        <v>0</v>
      </c>
      <c r="S432" s="2">
        <v>0</v>
      </c>
      <c r="T432" s="2">
        <v>51968</v>
      </c>
      <c r="U432" s="2">
        <v>0</v>
      </c>
      <c r="V432" s="2">
        <v>0</v>
      </c>
      <c r="W432" s="2">
        <v>0</v>
      </c>
      <c r="X432" s="2">
        <v>173665</v>
      </c>
      <c r="Y432" s="2">
        <v>0</v>
      </c>
      <c r="Z432" s="2">
        <v>12912</v>
      </c>
      <c r="AA432" s="2">
        <v>0</v>
      </c>
      <c r="AB432" s="2">
        <v>7415630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</row>
    <row r="433" spans="1:36" x14ac:dyDescent="0.25">
      <c r="A433" s="2">
        <v>4144</v>
      </c>
      <c r="B433" s="2">
        <v>7</v>
      </c>
      <c r="C433" t="s">
        <v>434</v>
      </c>
      <c r="D433" s="2">
        <v>0</v>
      </c>
      <c r="E433" s="2">
        <v>0</v>
      </c>
      <c r="F433" s="2">
        <v>60</v>
      </c>
      <c r="G433" s="2">
        <v>60</v>
      </c>
      <c r="H433" s="2">
        <v>386280</v>
      </c>
      <c r="I433" s="2">
        <v>0</v>
      </c>
      <c r="J433" s="2">
        <v>13998</v>
      </c>
      <c r="K433" s="2">
        <v>19080</v>
      </c>
      <c r="L433" s="2">
        <v>0</v>
      </c>
      <c r="M433" s="2">
        <v>1798</v>
      </c>
      <c r="N433" s="2">
        <v>10961</v>
      </c>
      <c r="O433" s="2">
        <v>13594</v>
      </c>
      <c r="P433" s="2">
        <v>7194</v>
      </c>
      <c r="Q433" s="2">
        <v>780</v>
      </c>
      <c r="R433" s="2">
        <v>0</v>
      </c>
      <c r="S433" s="2">
        <v>0</v>
      </c>
      <c r="T433" s="2">
        <v>9300</v>
      </c>
      <c r="U433" s="2">
        <v>0</v>
      </c>
      <c r="V433" s="2">
        <v>0</v>
      </c>
      <c r="W433" s="2">
        <v>0</v>
      </c>
      <c r="X433" s="2">
        <v>0</v>
      </c>
      <c r="Y433" s="2">
        <v>5409</v>
      </c>
      <c r="Z433" s="2">
        <v>828</v>
      </c>
      <c r="AA433" s="2">
        <v>0</v>
      </c>
      <c r="AB433" s="2">
        <v>469222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</row>
    <row r="434" spans="1:36" x14ac:dyDescent="0.25">
      <c r="A434" s="2">
        <v>4145</v>
      </c>
      <c r="B434" s="2">
        <v>7</v>
      </c>
      <c r="C434" t="s">
        <v>435</v>
      </c>
      <c r="D434" s="2">
        <v>0</v>
      </c>
      <c r="E434" s="2">
        <v>0</v>
      </c>
      <c r="F434" s="2">
        <v>31</v>
      </c>
      <c r="G434" s="2">
        <v>31</v>
      </c>
      <c r="H434" s="2">
        <v>199578</v>
      </c>
      <c r="I434" s="2">
        <v>0</v>
      </c>
      <c r="J434" s="2">
        <v>40481</v>
      </c>
      <c r="K434" s="2">
        <v>0</v>
      </c>
      <c r="L434" s="2">
        <v>0</v>
      </c>
      <c r="M434" s="2">
        <v>929</v>
      </c>
      <c r="N434" s="2">
        <v>20031</v>
      </c>
      <c r="O434" s="2">
        <v>7024</v>
      </c>
      <c r="P434" s="2">
        <v>3717</v>
      </c>
      <c r="Q434" s="2">
        <v>403</v>
      </c>
      <c r="R434" s="2">
        <v>0</v>
      </c>
      <c r="S434" s="2">
        <v>0</v>
      </c>
      <c r="T434" s="2">
        <v>1271</v>
      </c>
      <c r="U434" s="2">
        <v>0</v>
      </c>
      <c r="V434" s="2">
        <v>0</v>
      </c>
      <c r="W434" s="2">
        <v>0</v>
      </c>
      <c r="X434" s="2">
        <v>7573</v>
      </c>
      <c r="Y434" s="2">
        <v>0</v>
      </c>
      <c r="Z434" s="2">
        <v>758</v>
      </c>
      <c r="AA434" s="2">
        <v>0</v>
      </c>
      <c r="AB434" s="2">
        <v>274192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</row>
    <row r="435" spans="1:36" x14ac:dyDescent="0.25">
      <c r="A435" s="2">
        <v>4146</v>
      </c>
      <c r="B435" s="2">
        <v>7</v>
      </c>
      <c r="C435" t="s">
        <v>436</v>
      </c>
      <c r="D435" s="2">
        <v>0</v>
      </c>
      <c r="E435" s="2">
        <v>0</v>
      </c>
      <c r="F435" s="2">
        <v>95</v>
      </c>
      <c r="G435" s="2">
        <v>113</v>
      </c>
      <c r="H435" s="2">
        <v>727494</v>
      </c>
      <c r="I435" s="2">
        <v>0</v>
      </c>
      <c r="J435" s="2">
        <v>172617</v>
      </c>
      <c r="K435" s="2">
        <v>0</v>
      </c>
      <c r="L435" s="2">
        <v>0</v>
      </c>
      <c r="M435" s="2">
        <v>3386</v>
      </c>
      <c r="N435" s="2">
        <v>34670</v>
      </c>
      <c r="O435" s="2">
        <v>25602</v>
      </c>
      <c r="P435" s="2">
        <v>13549</v>
      </c>
      <c r="Q435" s="2">
        <v>1469</v>
      </c>
      <c r="R435" s="2">
        <v>0</v>
      </c>
      <c r="S435" s="2">
        <v>0</v>
      </c>
      <c r="T435" s="2">
        <v>12204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2972</v>
      </c>
      <c r="AA435" s="2">
        <v>0</v>
      </c>
      <c r="AB435" s="2">
        <v>993963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</row>
    <row r="436" spans="1:36" x14ac:dyDescent="0.25">
      <c r="A436" s="2">
        <v>4150</v>
      </c>
      <c r="B436" s="2">
        <v>7</v>
      </c>
      <c r="C436" t="s">
        <v>437</v>
      </c>
      <c r="D436" s="2">
        <v>0</v>
      </c>
      <c r="E436" s="2">
        <v>0</v>
      </c>
      <c r="F436" s="2">
        <v>168</v>
      </c>
      <c r="G436" s="2">
        <v>201.6</v>
      </c>
      <c r="H436" s="2">
        <v>1297901</v>
      </c>
      <c r="I436" s="2">
        <v>0</v>
      </c>
      <c r="J436" s="2">
        <v>8510</v>
      </c>
      <c r="K436" s="2">
        <v>0</v>
      </c>
      <c r="L436" s="2">
        <v>0</v>
      </c>
      <c r="M436" s="2">
        <v>6041</v>
      </c>
      <c r="N436" s="2">
        <v>0</v>
      </c>
      <c r="O436" s="2">
        <v>45676</v>
      </c>
      <c r="P436" s="2">
        <v>24173</v>
      </c>
      <c r="Q436" s="2">
        <v>2621</v>
      </c>
      <c r="R436" s="2">
        <v>0</v>
      </c>
      <c r="S436" s="2">
        <v>0</v>
      </c>
      <c r="T436" s="2">
        <v>25401.599999999999</v>
      </c>
      <c r="U436" s="2">
        <v>0</v>
      </c>
      <c r="V436" s="2">
        <v>0</v>
      </c>
      <c r="W436" s="2">
        <v>0</v>
      </c>
      <c r="X436" s="2">
        <v>52503</v>
      </c>
      <c r="Y436" s="2">
        <v>0</v>
      </c>
      <c r="Z436" s="2">
        <v>4624</v>
      </c>
      <c r="AA436" s="2">
        <v>0</v>
      </c>
      <c r="AB436" s="2">
        <v>1414947.6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</row>
    <row r="437" spans="1:36" x14ac:dyDescent="0.25">
      <c r="A437" s="2">
        <v>4151</v>
      </c>
      <c r="B437" s="2">
        <v>7</v>
      </c>
      <c r="C437" t="s">
        <v>438</v>
      </c>
      <c r="D437" s="2">
        <v>0</v>
      </c>
      <c r="E437" s="2">
        <v>0</v>
      </c>
      <c r="F437" s="2">
        <v>105</v>
      </c>
      <c r="G437" s="2">
        <v>126</v>
      </c>
      <c r="H437" s="2">
        <v>811188</v>
      </c>
      <c r="I437" s="2">
        <v>0</v>
      </c>
      <c r="J437" s="2">
        <v>6327</v>
      </c>
      <c r="K437" s="2">
        <v>0</v>
      </c>
      <c r="L437" s="2">
        <v>0</v>
      </c>
      <c r="M437" s="2">
        <v>3776</v>
      </c>
      <c r="N437" s="2">
        <v>20381</v>
      </c>
      <c r="O437" s="2">
        <v>28548</v>
      </c>
      <c r="P437" s="2">
        <v>15108</v>
      </c>
      <c r="Q437" s="2">
        <v>1638</v>
      </c>
      <c r="R437" s="2">
        <v>0</v>
      </c>
      <c r="S437" s="2">
        <v>0</v>
      </c>
      <c r="T437" s="2">
        <v>14616</v>
      </c>
      <c r="U437" s="2">
        <v>0</v>
      </c>
      <c r="V437" s="2">
        <v>0</v>
      </c>
      <c r="W437" s="2">
        <v>0</v>
      </c>
      <c r="X437" s="2">
        <v>28271</v>
      </c>
      <c r="Y437" s="2">
        <v>0</v>
      </c>
      <c r="Z437" s="2">
        <v>2402</v>
      </c>
      <c r="AA437" s="2">
        <v>0</v>
      </c>
      <c r="AB437" s="2">
        <v>903984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</row>
    <row r="438" spans="1:36" x14ac:dyDescent="0.25">
      <c r="A438" s="2">
        <v>4152</v>
      </c>
      <c r="B438" s="2">
        <v>7</v>
      </c>
      <c r="C438" t="s">
        <v>439</v>
      </c>
      <c r="D438" s="2">
        <v>0</v>
      </c>
      <c r="E438" s="2">
        <v>0</v>
      </c>
      <c r="F438" s="2">
        <v>596</v>
      </c>
      <c r="G438" s="2">
        <v>616.20000000000005</v>
      </c>
      <c r="H438" s="2">
        <v>3967096</v>
      </c>
      <c r="I438" s="2">
        <v>0</v>
      </c>
      <c r="J438" s="2">
        <v>9294</v>
      </c>
      <c r="K438" s="2">
        <v>15539</v>
      </c>
      <c r="L438" s="2">
        <v>0</v>
      </c>
      <c r="M438" s="2">
        <v>18464</v>
      </c>
      <c r="N438" s="2">
        <v>0</v>
      </c>
      <c r="O438" s="2">
        <v>139612</v>
      </c>
      <c r="P438" s="2">
        <v>73887</v>
      </c>
      <c r="Q438" s="2">
        <v>8011</v>
      </c>
      <c r="R438" s="2">
        <v>0</v>
      </c>
      <c r="S438" s="2">
        <v>0</v>
      </c>
      <c r="T438" s="2">
        <v>72095.400000000009</v>
      </c>
      <c r="U438" s="2">
        <v>0</v>
      </c>
      <c r="V438" s="2">
        <v>0</v>
      </c>
      <c r="W438" s="2">
        <v>0</v>
      </c>
      <c r="X438" s="2">
        <v>147918</v>
      </c>
      <c r="Y438" s="2">
        <v>0</v>
      </c>
      <c r="Z438" s="2">
        <v>10687</v>
      </c>
      <c r="AA438" s="2">
        <v>0</v>
      </c>
      <c r="AB438" s="2">
        <v>4314685.4000000004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</row>
    <row r="439" spans="1:36" x14ac:dyDescent="0.25">
      <c r="A439" s="2">
        <v>4153</v>
      </c>
      <c r="B439" s="2">
        <v>7</v>
      </c>
      <c r="C439" t="s">
        <v>440</v>
      </c>
      <c r="D439" s="2">
        <v>0</v>
      </c>
      <c r="E439" s="2">
        <v>0</v>
      </c>
      <c r="F439" s="2">
        <v>411</v>
      </c>
      <c r="G439" s="2">
        <v>428.2</v>
      </c>
      <c r="H439" s="2">
        <v>2756752</v>
      </c>
      <c r="I439" s="2">
        <v>0</v>
      </c>
      <c r="J439" s="2">
        <v>962468</v>
      </c>
      <c r="K439" s="2">
        <v>168858</v>
      </c>
      <c r="L439" s="2">
        <v>0</v>
      </c>
      <c r="M439" s="2">
        <v>12831</v>
      </c>
      <c r="N439" s="2">
        <v>0</v>
      </c>
      <c r="O439" s="2">
        <v>97017</v>
      </c>
      <c r="P439" s="2">
        <v>51344</v>
      </c>
      <c r="Q439" s="2">
        <v>5567</v>
      </c>
      <c r="R439" s="2">
        <v>0</v>
      </c>
      <c r="S439" s="2">
        <v>0</v>
      </c>
      <c r="T439" s="2">
        <v>44532.799999999996</v>
      </c>
      <c r="U439" s="2">
        <v>0</v>
      </c>
      <c r="V439" s="2">
        <v>0</v>
      </c>
      <c r="W439" s="2">
        <v>0</v>
      </c>
      <c r="X439" s="2">
        <v>72697</v>
      </c>
      <c r="Y439" s="2">
        <v>0</v>
      </c>
      <c r="Z439" s="2">
        <v>7299</v>
      </c>
      <c r="AA439" s="2">
        <v>0</v>
      </c>
      <c r="AB439" s="2">
        <v>4106668.8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</row>
    <row r="440" spans="1:36" x14ac:dyDescent="0.25">
      <c r="A440" s="2">
        <v>4155</v>
      </c>
      <c r="B440" s="2">
        <v>7</v>
      </c>
      <c r="C440" t="s">
        <v>441</v>
      </c>
      <c r="D440" s="2">
        <v>0</v>
      </c>
      <c r="E440" s="2">
        <v>0</v>
      </c>
      <c r="F440" s="2">
        <v>106</v>
      </c>
      <c r="G440" s="2">
        <v>106</v>
      </c>
      <c r="H440" s="2">
        <v>682428</v>
      </c>
      <c r="I440" s="2">
        <v>0</v>
      </c>
      <c r="J440" s="2">
        <v>319871</v>
      </c>
      <c r="K440" s="2">
        <v>0</v>
      </c>
      <c r="L440" s="2">
        <v>0</v>
      </c>
      <c r="M440" s="2">
        <v>3176</v>
      </c>
      <c r="N440" s="2">
        <v>31864</v>
      </c>
      <c r="O440" s="2">
        <v>24016</v>
      </c>
      <c r="P440" s="2">
        <v>12710</v>
      </c>
      <c r="Q440" s="2">
        <v>1378</v>
      </c>
      <c r="R440" s="2">
        <v>0</v>
      </c>
      <c r="S440" s="2">
        <v>0</v>
      </c>
      <c r="T440" s="2">
        <v>23214</v>
      </c>
      <c r="U440" s="2">
        <v>0</v>
      </c>
      <c r="V440" s="2">
        <v>0</v>
      </c>
      <c r="W440" s="2">
        <v>0</v>
      </c>
      <c r="X440" s="2">
        <v>0</v>
      </c>
      <c r="Y440" s="2">
        <v>21636</v>
      </c>
      <c r="Z440" s="2">
        <v>4017</v>
      </c>
      <c r="AA440" s="2">
        <v>0</v>
      </c>
      <c r="AB440" s="2">
        <v>1124310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</row>
    <row r="441" spans="1:36" x14ac:dyDescent="0.25">
      <c r="A441" s="2">
        <v>4159</v>
      </c>
      <c r="B441" s="2">
        <v>7</v>
      </c>
      <c r="C441" t="s">
        <v>442</v>
      </c>
      <c r="D441" s="2">
        <v>0</v>
      </c>
      <c r="E441" s="2">
        <v>0</v>
      </c>
      <c r="F441" s="2">
        <v>1055</v>
      </c>
      <c r="G441" s="2">
        <v>1086</v>
      </c>
      <c r="H441" s="2">
        <v>6991668</v>
      </c>
      <c r="I441" s="2">
        <v>0</v>
      </c>
      <c r="J441" s="2">
        <v>158116</v>
      </c>
      <c r="K441" s="2">
        <v>59377</v>
      </c>
      <c r="L441" s="2">
        <v>0</v>
      </c>
      <c r="M441" s="2">
        <v>32542</v>
      </c>
      <c r="N441" s="2">
        <v>0</v>
      </c>
      <c r="O441" s="2">
        <v>246054</v>
      </c>
      <c r="P441" s="2">
        <v>130219</v>
      </c>
      <c r="Q441" s="2">
        <v>14118</v>
      </c>
      <c r="R441" s="2">
        <v>0</v>
      </c>
      <c r="S441" s="2">
        <v>0</v>
      </c>
      <c r="T441" s="2">
        <v>24978</v>
      </c>
      <c r="U441" s="2">
        <v>0</v>
      </c>
      <c r="V441" s="2">
        <v>0</v>
      </c>
      <c r="W441" s="2">
        <v>0</v>
      </c>
      <c r="X441" s="2">
        <v>248886</v>
      </c>
      <c r="Y441" s="2">
        <v>0</v>
      </c>
      <c r="Z441" s="2">
        <v>19230</v>
      </c>
      <c r="AA441" s="2">
        <v>0</v>
      </c>
      <c r="AB441" s="2">
        <v>7676302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</row>
    <row r="442" spans="1:36" x14ac:dyDescent="0.25">
      <c r="A442" s="2">
        <v>4160</v>
      </c>
      <c r="B442" s="2">
        <v>7</v>
      </c>
      <c r="C442" t="s">
        <v>443</v>
      </c>
      <c r="D442" s="2">
        <v>0</v>
      </c>
      <c r="E442" s="2">
        <v>0</v>
      </c>
      <c r="F442" s="2">
        <v>775</v>
      </c>
      <c r="G442" s="2">
        <v>906</v>
      </c>
      <c r="H442" s="2">
        <v>5832828</v>
      </c>
      <c r="I442" s="2">
        <v>14231</v>
      </c>
      <c r="J442" s="2">
        <v>35498</v>
      </c>
      <c r="K442" s="2">
        <v>15202</v>
      </c>
      <c r="L442" s="2">
        <v>0</v>
      </c>
      <c r="M442" s="2">
        <v>27148</v>
      </c>
      <c r="N442" s="2">
        <v>29137</v>
      </c>
      <c r="O442" s="2">
        <v>205272</v>
      </c>
      <c r="P442" s="2">
        <v>108636</v>
      </c>
      <c r="Q442" s="2">
        <v>11778</v>
      </c>
      <c r="R442" s="2">
        <v>0</v>
      </c>
      <c r="S442" s="2">
        <v>0</v>
      </c>
      <c r="T442" s="2">
        <v>181200</v>
      </c>
      <c r="U442" s="2">
        <v>0</v>
      </c>
      <c r="V442" s="2">
        <v>0</v>
      </c>
      <c r="W442" s="2">
        <v>0</v>
      </c>
      <c r="X442" s="2">
        <v>188053</v>
      </c>
      <c r="Y442" s="2">
        <v>0</v>
      </c>
      <c r="Z442" s="2">
        <v>11835</v>
      </c>
      <c r="AA442" s="2">
        <v>0</v>
      </c>
      <c r="AB442" s="2">
        <v>6472765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</row>
    <row r="443" spans="1:36" x14ac:dyDescent="0.25">
      <c r="A443" s="2">
        <v>4161</v>
      </c>
      <c r="B443" s="2">
        <v>7</v>
      </c>
      <c r="C443" t="s">
        <v>444</v>
      </c>
      <c r="D443" s="2">
        <v>0</v>
      </c>
      <c r="E443" s="2">
        <v>0</v>
      </c>
      <c r="F443" s="2">
        <v>235.6</v>
      </c>
      <c r="G443" s="2">
        <v>244.6</v>
      </c>
      <c r="H443" s="2">
        <v>1574735</v>
      </c>
      <c r="I443" s="2">
        <v>3842</v>
      </c>
      <c r="J443" s="2">
        <v>219593</v>
      </c>
      <c r="K443" s="2">
        <v>0</v>
      </c>
      <c r="L443" s="2">
        <v>0</v>
      </c>
      <c r="M443" s="2">
        <v>7329</v>
      </c>
      <c r="N443" s="2">
        <v>27975</v>
      </c>
      <c r="O443" s="2">
        <v>55419</v>
      </c>
      <c r="P443" s="2">
        <v>29329</v>
      </c>
      <c r="Q443" s="2">
        <v>3180</v>
      </c>
      <c r="R443" s="2">
        <v>0</v>
      </c>
      <c r="S443" s="2">
        <v>0</v>
      </c>
      <c r="T443" s="2">
        <v>43294.2</v>
      </c>
      <c r="U443" s="2">
        <v>0</v>
      </c>
      <c r="V443" s="2">
        <v>0</v>
      </c>
      <c r="W443" s="2">
        <v>0</v>
      </c>
      <c r="X443" s="2">
        <v>50232</v>
      </c>
      <c r="Y443" s="2">
        <v>0</v>
      </c>
      <c r="Z443" s="2">
        <v>4837</v>
      </c>
      <c r="AA443" s="2">
        <v>0</v>
      </c>
      <c r="AB443" s="2">
        <v>1969533.2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</row>
    <row r="444" spans="1:36" x14ac:dyDescent="0.25">
      <c r="A444" s="2">
        <v>4162</v>
      </c>
      <c r="B444" s="2">
        <v>7</v>
      </c>
      <c r="C444" t="s">
        <v>445</v>
      </c>
      <c r="D444" s="2">
        <v>0</v>
      </c>
      <c r="E444" s="2">
        <v>0</v>
      </c>
      <c r="F444" s="2">
        <v>117</v>
      </c>
      <c r="G444" s="2">
        <v>121.8</v>
      </c>
      <c r="H444" s="2">
        <v>784148</v>
      </c>
      <c r="I444" s="2">
        <v>0</v>
      </c>
      <c r="J444" s="2">
        <v>76594</v>
      </c>
      <c r="K444" s="2">
        <v>19080</v>
      </c>
      <c r="L444" s="2">
        <v>0</v>
      </c>
      <c r="M444" s="2">
        <v>3650</v>
      </c>
      <c r="N444" s="2">
        <v>0</v>
      </c>
      <c r="O444" s="2">
        <v>27596</v>
      </c>
      <c r="P444" s="2">
        <v>14605</v>
      </c>
      <c r="Q444" s="2">
        <v>1583</v>
      </c>
      <c r="R444" s="2">
        <v>0</v>
      </c>
      <c r="S444" s="2">
        <v>0</v>
      </c>
      <c r="T444" s="2">
        <v>3532.2</v>
      </c>
      <c r="U444" s="2">
        <v>-36541</v>
      </c>
      <c r="V444" s="2">
        <v>0</v>
      </c>
      <c r="W444" s="2">
        <v>0</v>
      </c>
      <c r="X444" s="2">
        <v>29281</v>
      </c>
      <c r="Y444" s="2">
        <v>3245</v>
      </c>
      <c r="Z444" s="2">
        <v>2473</v>
      </c>
      <c r="AA444" s="2">
        <v>0</v>
      </c>
      <c r="AB444" s="2">
        <v>899965.2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</row>
    <row r="445" spans="1:36" x14ac:dyDescent="0.25">
      <c r="A445" s="2">
        <v>4163</v>
      </c>
      <c r="B445" s="2">
        <v>7</v>
      </c>
      <c r="C445" t="s">
        <v>446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4695</v>
      </c>
      <c r="AA445" s="2">
        <v>0</v>
      </c>
      <c r="AB445" s="2">
        <v>4695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</row>
    <row r="446" spans="1:36" x14ac:dyDescent="0.25">
      <c r="A446" s="2">
        <v>4164</v>
      </c>
      <c r="B446" s="2">
        <v>7</v>
      </c>
      <c r="C446" t="s">
        <v>447</v>
      </c>
      <c r="D446" s="2">
        <v>0</v>
      </c>
      <c r="E446" s="2">
        <v>0</v>
      </c>
      <c r="F446" s="2">
        <v>110</v>
      </c>
      <c r="G446" s="2">
        <v>123.19999999999999</v>
      </c>
      <c r="H446" s="2">
        <v>793162</v>
      </c>
      <c r="I446" s="2">
        <v>0</v>
      </c>
      <c r="J446" s="2">
        <v>82585</v>
      </c>
      <c r="K446" s="2">
        <v>0</v>
      </c>
      <c r="L446" s="2">
        <v>0</v>
      </c>
      <c r="M446" s="2">
        <v>3692</v>
      </c>
      <c r="N446" s="2">
        <v>0</v>
      </c>
      <c r="O446" s="2">
        <v>27913</v>
      </c>
      <c r="P446" s="2">
        <v>14773</v>
      </c>
      <c r="Q446" s="2">
        <v>1602</v>
      </c>
      <c r="R446" s="2">
        <v>0</v>
      </c>
      <c r="S446" s="2">
        <v>0</v>
      </c>
      <c r="T446" s="2">
        <v>22791.999999999996</v>
      </c>
      <c r="U446" s="2">
        <v>0</v>
      </c>
      <c r="V446" s="2">
        <v>0</v>
      </c>
      <c r="W446" s="2">
        <v>0</v>
      </c>
      <c r="X446" s="2">
        <v>23727</v>
      </c>
      <c r="Y446" s="2">
        <v>21636</v>
      </c>
      <c r="Z446" s="2">
        <v>2914</v>
      </c>
      <c r="AA446" s="2">
        <v>0</v>
      </c>
      <c r="AB446" s="2">
        <v>971069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</row>
    <row r="447" spans="1:36" x14ac:dyDescent="0.25">
      <c r="A447" s="2">
        <v>4166</v>
      </c>
      <c r="B447" s="2">
        <v>7</v>
      </c>
      <c r="C447" t="s">
        <v>448</v>
      </c>
      <c r="D447" s="2">
        <v>0</v>
      </c>
      <c r="E447" s="2">
        <v>0</v>
      </c>
      <c r="F447" s="2">
        <v>145</v>
      </c>
      <c r="G447" s="2">
        <v>174</v>
      </c>
      <c r="H447" s="2">
        <v>1120212</v>
      </c>
      <c r="I447" s="2">
        <v>0</v>
      </c>
      <c r="J447" s="2">
        <v>453575</v>
      </c>
      <c r="K447" s="2">
        <v>0</v>
      </c>
      <c r="L447" s="2">
        <v>0</v>
      </c>
      <c r="M447" s="2">
        <v>5214</v>
      </c>
      <c r="N447" s="2">
        <v>29232</v>
      </c>
      <c r="O447" s="2">
        <v>39423</v>
      </c>
      <c r="P447" s="2">
        <v>20864</v>
      </c>
      <c r="Q447" s="2">
        <v>2262</v>
      </c>
      <c r="R447" s="2">
        <v>0</v>
      </c>
      <c r="S447" s="2">
        <v>0</v>
      </c>
      <c r="T447" s="2">
        <v>28362</v>
      </c>
      <c r="U447" s="2">
        <v>0</v>
      </c>
      <c r="V447" s="2">
        <v>0</v>
      </c>
      <c r="W447" s="2">
        <v>0</v>
      </c>
      <c r="X447" s="2">
        <v>42911</v>
      </c>
      <c r="Y447" s="2">
        <v>0</v>
      </c>
      <c r="Z447" s="2">
        <v>3394</v>
      </c>
      <c r="AA447" s="2">
        <v>0</v>
      </c>
      <c r="AB447" s="2">
        <v>1702538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</row>
    <row r="448" spans="1:36" x14ac:dyDescent="0.25">
      <c r="A448" s="2">
        <v>4167</v>
      </c>
      <c r="B448" s="2">
        <v>7</v>
      </c>
      <c r="C448" t="s">
        <v>449</v>
      </c>
      <c r="D448" s="2">
        <v>0</v>
      </c>
      <c r="E448" s="2">
        <v>0</v>
      </c>
      <c r="F448" s="2">
        <v>340</v>
      </c>
      <c r="G448" s="2">
        <v>340</v>
      </c>
      <c r="H448" s="2">
        <v>2188920</v>
      </c>
      <c r="I448" s="2">
        <v>0</v>
      </c>
      <c r="J448" s="2">
        <v>4927</v>
      </c>
      <c r="K448" s="2">
        <v>16638</v>
      </c>
      <c r="L448" s="2">
        <v>0</v>
      </c>
      <c r="M448" s="2">
        <v>10188</v>
      </c>
      <c r="N448" s="2">
        <v>0</v>
      </c>
      <c r="O448" s="2">
        <v>77033</v>
      </c>
      <c r="P448" s="2">
        <v>40768</v>
      </c>
      <c r="Q448" s="2">
        <v>4420</v>
      </c>
      <c r="R448" s="2">
        <v>0</v>
      </c>
      <c r="S448" s="2">
        <v>0</v>
      </c>
      <c r="T448" s="2">
        <v>7480</v>
      </c>
      <c r="U448" s="2">
        <v>0</v>
      </c>
      <c r="V448" s="2">
        <v>0</v>
      </c>
      <c r="W448" s="2">
        <v>0</v>
      </c>
      <c r="X448" s="2">
        <v>82289</v>
      </c>
      <c r="Y448" s="2">
        <v>14424</v>
      </c>
      <c r="Z448" s="2">
        <v>4436</v>
      </c>
      <c r="AA448" s="2">
        <v>0</v>
      </c>
      <c r="AB448" s="2">
        <v>2369234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</row>
    <row r="449" spans="1:36" x14ac:dyDescent="0.25">
      <c r="A449" s="2">
        <v>4168</v>
      </c>
      <c r="B449" s="2">
        <v>7</v>
      </c>
      <c r="C449" t="s">
        <v>450</v>
      </c>
      <c r="D449" s="2">
        <v>0</v>
      </c>
      <c r="E449" s="2">
        <v>0</v>
      </c>
      <c r="F449" s="2">
        <v>95</v>
      </c>
      <c r="G449" s="2">
        <v>95</v>
      </c>
      <c r="H449" s="2">
        <v>611610</v>
      </c>
      <c r="I449" s="2">
        <v>0</v>
      </c>
      <c r="J449" s="2">
        <v>83369</v>
      </c>
      <c r="K449" s="2">
        <v>19080</v>
      </c>
      <c r="L449" s="2">
        <v>0</v>
      </c>
      <c r="M449" s="2">
        <v>2847</v>
      </c>
      <c r="N449" s="2">
        <v>24112</v>
      </c>
      <c r="O449" s="2">
        <v>21524</v>
      </c>
      <c r="P449" s="2">
        <v>11391</v>
      </c>
      <c r="Q449" s="2">
        <v>1235</v>
      </c>
      <c r="R449" s="2">
        <v>0</v>
      </c>
      <c r="S449" s="2">
        <v>0</v>
      </c>
      <c r="T449" s="2">
        <v>13585</v>
      </c>
      <c r="U449" s="2">
        <v>-52613</v>
      </c>
      <c r="V449" s="2">
        <v>0</v>
      </c>
      <c r="W449" s="2">
        <v>0</v>
      </c>
      <c r="X449" s="2">
        <v>0</v>
      </c>
      <c r="Y449" s="2">
        <v>0</v>
      </c>
      <c r="Z449" s="2">
        <v>2580</v>
      </c>
      <c r="AA449" s="2">
        <v>0</v>
      </c>
      <c r="AB449" s="2">
        <v>738720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</row>
    <row r="450" spans="1:36" x14ac:dyDescent="0.25">
      <c r="A450" s="2">
        <v>4169</v>
      </c>
      <c r="B450" s="2">
        <v>7</v>
      </c>
      <c r="C450" t="s">
        <v>451</v>
      </c>
      <c r="D450" s="2">
        <v>0</v>
      </c>
      <c r="E450" s="2">
        <v>0</v>
      </c>
      <c r="F450" s="2">
        <v>250</v>
      </c>
      <c r="G450" s="2">
        <v>250</v>
      </c>
      <c r="H450" s="2">
        <v>1609500</v>
      </c>
      <c r="I450" s="2">
        <v>3927</v>
      </c>
      <c r="J450" s="2">
        <v>787779</v>
      </c>
      <c r="K450" s="2">
        <v>47700</v>
      </c>
      <c r="L450" s="2">
        <v>0</v>
      </c>
      <c r="M450" s="2">
        <v>7491</v>
      </c>
      <c r="N450" s="2">
        <v>0</v>
      </c>
      <c r="O450" s="2">
        <v>56642</v>
      </c>
      <c r="P450" s="2">
        <v>29977</v>
      </c>
      <c r="Q450" s="2">
        <v>3250</v>
      </c>
      <c r="R450" s="2">
        <v>0</v>
      </c>
      <c r="S450" s="2">
        <v>0</v>
      </c>
      <c r="T450" s="2">
        <v>7000</v>
      </c>
      <c r="U450" s="2">
        <v>0</v>
      </c>
      <c r="V450" s="2">
        <v>0</v>
      </c>
      <c r="W450" s="2">
        <v>0</v>
      </c>
      <c r="X450" s="2">
        <v>72445</v>
      </c>
      <c r="Y450" s="2">
        <v>81135</v>
      </c>
      <c r="Z450" s="2">
        <v>6214</v>
      </c>
      <c r="AA450" s="2">
        <v>0</v>
      </c>
      <c r="AB450" s="2">
        <v>2640615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</row>
    <row r="451" spans="1:36" x14ac:dyDescent="0.25">
      <c r="A451" s="2">
        <v>4170</v>
      </c>
      <c r="B451" s="2">
        <v>7</v>
      </c>
      <c r="C451" t="s">
        <v>452</v>
      </c>
      <c r="D451" s="2">
        <v>0</v>
      </c>
      <c r="E451" s="2">
        <v>0</v>
      </c>
      <c r="F451" s="2">
        <v>1830</v>
      </c>
      <c r="G451" s="2">
        <v>1985.9999999999998</v>
      </c>
      <c r="H451" s="2">
        <v>12785868</v>
      </c>
      <c r="I451" s="2">
        <v>0</v>
      </c>
      <c r="J451" s="2">
        <v>3698531</v>
      </c>
      <c r="K451" s="2">
        <v>917748</v>
      </c>
      <c r="L451" s="2">
        <v>0</v>
      </c>
      <c r="M451" s="2">
        <v>59511</v>
      </c>
      <c r="N451" s="2">
        <v>0</v>
      </c>
      <c r="O451" s="2">
        <v>449966</v>
      </c>
      <c r="P451" s="2">
        <v>238135</v>
      </c>
      <c r="Q451" s="2">
        <v>25818</v>
      </c>
      <c r="R451" s="2">
        <v>0</v>
      </c>
      <c r="S451" s="2">
        <v>0</v>
      </c>
      <c r="T451" s="2">
        <v>55607.999999999993</v>
      </c>
      <c r="U451" s="2">
        <v>0</v>
      </c>
      <c r="V451" s="2">
        <v>0</v>
      </c>
      <c r="W451" s="2">
        <v>0</v>
      </c>
      <c r="X451" s="2">
        <v>386707</v>
      </c>
      <c r="Y451" s="2">
        <v>0</v>
      </c>
      <c r="Z451" s="2">
        <v>40934</v>
      </c>
      <c r="AA451" s="2">
        <v>0</v>
      </c>
      <c r="AB451" s="2">
        <v>18272119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</row>
    <row r="452" spans="1:36" x14ac:dyDescent="0.25">
      <c r="A452" s="2">
        <v>4171</v>
      </c>
      <c r="B452" s="2">
        <v>7</v>
      </c>
      <c r="C452" t="s">
        <v>453</v>
      </c>
      <c r="D452" s="2">
        <v>0</v>
      </c>
      <c r="E452" s="2">
        <v>0</v>
      </c>
      <c r="F452" s="2">
        <v>1187</v>
      </c>
      <c r="G452" s="2">
        <v>1220.4000000000001</v>
      </c>
      <c r="H452" s="2">
        <v>7856935</v>
      </c>
      <c r="I452" s="2">
        <v>0</v>
      </c>
      <c r="J452" s="2">
        <v>876635</v>
      </c>
      <c r="K452" s="2">
        <v>438840</v>
      </c>
      <c r="L452" s="2">
        <v>0</v>
      </c>
      <c r="M452" s="2">
        <v>36569</v>
      </c>
      <c r="N452" s="2">
        <v>0</v>
      </c>
      <c r="O452" s="2">
        <v>276505</v>
      </c>
      <c r="P452" s="2">
        <v>146334</v>
      </c>
      <c r="Q452" s="2">
        <v>15865</v>
      </c>
      <c r="R452" s="2">
        <v>0</v>
      </c>
      <c r="S452" s="2">
        <v>0</v>
      </c>
      <c r="T452" s="2">
        <v>131803.20000000001</v>
      </c>
      <c r="U452" s="2">
        <v>0</v>
      </c>
      <c r="V452" s="2">
        <v>0</v>
      </c>
      <c r="W452" s="2">
        <v>0</v>
      </c>
      <c r="X452" s="2">
        <v>259740</v>
      </c>
      <c r="Y452" s="2">
        <v>0</v>
      </c>
      <c r="Z452" s="2">
        <v>14638</v>
      </c>
      <c r="AA452" s="2">
        <v>0</v>
      </c>
      <c r="AB452" s="2">
        <v>9794124.1999999993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</row>
    <row r="453" spans="1:36" x14ac:dyDescent="0.25">
      <c r="A453" s="2">
        <v>4172</v>
      </c>
      <c r="B453" s="2">
        <v>7</v>
      </c>
      <c r="C453" t="s">
        <v>454</v>
      </c>
      <c r="D453" s="2">
        <v>0</v>
      </c>
      <c r="E453" s="2">
        <v>0</v>
      </c>
      <c r="F453" s="2">
        <v>49</v>
      </c>
      <c r="G453" s="2">
        <v>49</v>
      </c>
      <c r="H453" s="2">
        <v>315462</v>
      </c>
      <c r="I453" s="2">
        <v>0</v>
      </c>
      <c r="J453" s="2">
        <v>39865</v>
      </c>
      <c r="K453" s="2">
        <v>0</v>
      </c>
      <c r="L453" s="2">
        <v>0</v>
      </c>
      <c r="M453" s="2">
        <v>1468</v>
      </c>
      <c r="N453" s="2">
        <v>13499</v>
      </c>
      <c r="O453" s="2">
        <v>11102</v>
      </c>
      <c r="P453" s="2">
        <v>5875</v>
      </c>
      <c r="Q453" s="2">
        <v>637</v>
      </c>
      <c r="R453" s="2">
        <v>0</v>
      </c>
      <c r="S453" s="2">
        <v>0</v>
      </c>
      <c r="T453" s="2">
        <v>13916</v>
      </c>
      <c r="U453" s="2">
        <v>-28200</v>
      </c>
      <c r="V453" s="2">
        <v>0</v>
      </c>
      <c r="W453" s="2">
        <v>0</v>
      </c>
      <c r="X453" s="2">
        <v>12873</v>
      </c>
      <c r="Y453" s="2">
        <v>1803</v>
      </c>
      <c r="Z453" s="2">
        <v>1206</v>
      </c>
      <c r="AA453" s="2">
        <v>0</v>
      </c>
      <c r="AB453" s="2">
        <v>376633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</row>
    <row r="454" spans="1:36" x14ac:dyDescent="0.25">
      <c r="A454" s="2">
        <v>4177</v>
      </c>
      <c r="B454" s="2">
        <v>7</v>
      </c>
      <c r="C454" t="s">
        <v>455</v>
      </c>
      <c r="D454" s="2">
        <v>0</v>
      </c>
      <c r="E454" s="2">
        <v>0</v>
      </c>
      <c r="F454" s="2">
        <v>32</v>
      </c>
      <c r="G454" s="2">
        <v>35.6</v>
      </c>
      <c r="H454" s="2">
        <v>229193</v>
      </c>
      <c r="I454" s="2">
        <v>0</v>
      </c>
      <c r="J454" s="2">
        <v>19988</v>
      </c>
      <c r="K454" s="2">
        <v>0</v>
      </c>
      <c r="L454" s="2">
        <v>0</v>
      </c>
      <c r="M454" s="2">
        <v>1067</v>
      </c>
      <c r="N454" s="2">
        <v>19252</v>
      </c>
      <c r="O454" s="2">
        <v>8066</v>
      </c>
      <c r="P454" s="2">
        <v>4269</v>
      </c>
      <c r="Q454" s="2">
        <v>463</v>
      </c>
      <c r="R454" s="2">
        <v>0</v>
      </c>
      <c r="S454" s="2">
        <v>0</v>
      </c>
      <c r="T454" s="2">
        <v>3132.8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859</v>
      </c>
      <c r="AA454" s="2">
        <v>0</v>
      </c>
      <c r="AB454" s="2">
        <v>286289.8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</row>
    <row r="455" spans="1:36" x14ac:dyDescent="0.25">
      <c r="A455" s="2">
        <v>4178</v>
      </c>
      <c r="B455" s="2">
        <v>7</v>
      </c>
      <c r="C455" t="s">
        <v>456</v>
      </c>
      <c r="D455" s="2">
        <v>0</v>
      </c>
      <c r="E455" s="2">
        <v>0</v>
      </c>
      <c r="F455" s="2">
        <v>150</v>
      </c>
      <c r="G455" s="2">
        <v>180</v>
      </c>
      <c r="H455" s="2">
        <v>1158840</v>
      </c>
      <c r="I455" s="2">
        <v>2827</v>
      </c>
      <c r="J455" s="2">
        <v>515668</v>
      </c>
      <c r="K455" s="2">
        <v>114480</v>
      </c>
      <c r="L455" s="2">
        <v>0</v>
      </c>
      <c r="M455" s="2">
        <v>5394</v>
      </c>
      <c r="N455" s="2">
        <v>0</v>
      </c>
      <c r="O455" s="2">
        <v>40782</v>
      </c>
      <c r="P455" s="2">
        <v>21583</v>
      </c>
      <c r="Q455" s="2">
        <v>2340</v>
      </c>
      <c r="R455" s="2">
        <v>0</v>
      </c>
      <c r="S455" s="2">
        <v>0</v>
      </c>
      <c r="T455" s="2">
        <v>9360</v>
      </c>
      <c r="U455" s="2">
        <v>0</v>
      </c>
      <c r="V455" s="2">
        <v>0</v>
      </c>
      <c r="W455" s="2">
        <v>0</v>
      </c>
      <c r="X455" s="2">
        <v>39630</v>
      </c>
      <c r="Y455" s="2">
        <v>0</v>
      </c>
      <c r="Z455" s="2">
        <v>3290</v>
      </c>
      <c r="AA455" s="2">
        <v>0</v>
      </c>
      <c r="AB455" s="2">
        <v>1874564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</row>
    <row r="456" spans="1:36" x14ac:dyDescent="0.25">
      <c r="A456" s="2">
        <v>4181</v>
      </c>
      <c r="B456" s="2">
        <v>7</v>
      </c>
      <c r="C456" t="s">
        <v>457</v>
      </c>
      <c r="D456" s="2">
        <v>0</v>
      </c>
      <c r="E456" s="2">
        <v>0</v>
      </c>
      <c r="F456" s="2">
        <v>1365</v>
      </c>
      <c r="G456" s="2">
        <v>1430</v>
      </c>
      <c r="H456" s="2">
        <v>9206340</v>
      </c>
      <c r="I456" s="2">
        <v>0</v>
      </c>
      <c r="J456" s="2">
        <v>3316400</v>
      </c>
      <c r="K456" s="2">
        <v>736488</v>
      </c>
      <c r="L456" s="2">
        <v>0</v>
      </c>
      <c r="M456" s="2">
        <v>42850</v>
      </c>
      <c r="N456" s="2">
        <v>0</v>
      </c>
      <c r="O456" s="2">
        <v>323994</v>
      </c>
      <c r="P456" s="2">
        <v>171467</v>
      </c>
      <c r="Q456" s="2">
        <v>18590</v>
      </c>
      <c r="R456" s="2">
        <v>0</v>
      </c>
      <c r="S456" s="2">
        <v>0</v>
      </c>
      <c r="T456" s="2">
        <v>280280</v>
      </c>
      <c r="U456" s="2">
        <v>0</v>
      </c>
      <c r="V456" s="2">
        <v>0</v>
      </c>
      <c r="W456" s="2">
        <v>0</v>
      </c>
      <c r="X456" s="2">
        <v>335466</v>
      </c>
      <c r="Y456" s="2">
        <v>0</v>
      </c>
      <c r="Z456" s="2">
        <v>20993</v>
      </c>
      <c r="AA456" s="2">
        <v>0</v>
      </c>
      <c r="AB456" s="2">
        <v>14117402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</row>
    <row r="457" spans="1:36" x14ac:dyDescent="0.25">
      <c r="A457" s="2">
        <v>4183</v>
      </c>
      <c r="B457" s="2">
        <v>7</v>
      </c>
      <c r="C457" t="s">
        <v>458</v>
      </c>
      <c r="D457" s="2">
        <v>0</v>
      </c>
      <c r="E457" s="2">
        <v>0</v>
      </c>
      <c r="F457" s="2">
        <v>314</v>
      </c>
      <c r="G457" s="2">
        <v>376.79999999999995</v>
      </c>
      <c r="H457" s="2">
        <v>2425838</v>
      </c>
      <c r="I457" s="2">
        <v>0</v>
      </c>
      <c r="J457" s="2">
        <v>22284</v>
      </c>
      <c r="K457" s="2">
        <v>0</v>
      </c>
      <c r="L457" s="2">
        <v>0</v>
      </c>
      <c r="M457" s="2">
        <v>11291</v>
      </c>
      <c r="N457" s="2">
        <v>0</v>
      </c>
      <c r="O457" s="2">
        <v>85371</v>
      </c>
      <c r="P457" s="2">
        <v>45181</v>
      </c>
      <c r="Q457" s="2">
        <v>4898</v>
      </c>
      <c r="R457" s="2">
        <v>0</v>
      </c>
      <c r="S457" s="2">
        <v>0</v>
      </c>
      <c r="T457" s="2">
        <v>29013.599999999995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16168</v>
      </c>
      <c r="AA457" s="2">
        <v>0</v>
      </c>
      <c r="AB457" s="2">
        <v>2640044.6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</row>
    <row r="458" spans="1:36" x14ac:dyDescent="0.25">
      <c r="A458" s="2">
        <v>4184</v>
      </c>
      <c r="B458" s="2">
        <v>7</v>
      </c>
      <c r="C458" t="s">
        <v>459</v>
      </c>
      <c r="D458" s="2">
        <v>0</v>
      </c>
      <c r="E458" s="2">
        <v>0</v>
      </c>
      <c r="F458" s="2">
        <v>594</v>
      </c>
      <c r="G458" s="2">
        <v>606</v>
      </c>
      <c r="H458" s="2">
        <v>3901428</v>
      </c>
      <c r="I458" s="2">
        <v>0</v>
      </c>
      <c r="J458" s="2">
        <v>79618</v>
      </c>
      <c r="K458" s="2">
        <v>44349</v>
      </c>
      <c r="L458" s="2">
        <v>0</v>
      </c>
      <c r="M458" s="2">
        <v>18159</v>
      </c>
      <c r="N458" s="2">
        <v>932</v>
      </c>
      <c r="O458" s="2">
        <v>137301</v>
      </c>
      <c r="P458" s="2">
        <v>72664</v>
      </c>
      <c r="Q458" s="2">
        <v>7878</v>
      </c>
      <c r="R458" s="2">
        <v>0</v>
      </c>
      <c r="S458" s="2">
        <v>0</v>
      </c>
      <c r="T458" s="2">
        <v>62418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9741</v>
      </c>
      <c r="AA458" s="2">
        <v>0</v>
      </c>
      <c r="AB458" s="2">
        <v>4334488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</row>
    <row r="459" spans="1:36" x14ac:dyDescent="0.25">
      <c r="A459" s="2">
        <v>4185</v>
      </c>
      <c r="B459" s="2">
        <v>7</v>
      </c>
      <c r="C459" t="s">
        <v>460</v>
      </c>
      <c r="D459" s="2">
        <v>0</v>
      </c>
      <c r="E459" s="2">
        <v>0</v>
      </c>
      <c r="F459" s="2">
        <v>901</v>
      </c>
      <c r="G459" s="2">
        <v>933.8</v>
      </c>
      <c r="H459" s="2">
        <v>6011804</v>
      </c>
      <c r="I459" s="2">
        <v>0</v>
      </c>
      <c r="J459" s="2">
        <v>94903</v>
      </c>
      <c r="K459" s="2">
        <v>15045</v>
      </c>
      <c r="L459" s="2">
        <v>0</v>
      </c>
      <c r="M459" s="2">
        <v>27981</v>
      </c>
      <c r="N459" s="2">
        <v>0</v>
      </c>
      <c r="O459" s="2">
        <v>211570</v>
      </c>
      <c r="P459" s="2">
        <v>111969</v>
      </c>
      <c r="Q459" s="2">
        <v>12139</v>
      </c>
      <c r="R459" s="2">
        <v>0</v>
      </c>
      <c r="S459" s="2">
        <v>0</v>
      </c>
      <c r="T459" s="2">
        <v>160613.6</v>
      </c>
      <c r="U459" s="2">
        <v>0</v>
      </c>
      <c r="V459" s="2">
        <v>0</v>
      </c>
      <c r="W459" s="2">
        <v>0</v>
      </c>
      <c r="X459" s="2">
        <v>208247</v>
      </c>
      <c r="Y459" s="2">
        <v>0</v>
      </c>
      <c r="Z459" s="2">
        <v>17561</v>
      </c>
      <c r="AA459" s="2">
        <v>0</v>
      </c>
      <c r="AB459" s="2">
        <v>6663585.5999999996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</row>
    <row r="460" spans="1:36" x14ac:dyDescent="0.25">
      <c r="A460" s="2">
        <v>4186</v>
      </c>
      <c r="B460" s="2">
        <v>7</v>
      </c>
      <c r="C460" t="s">
        <v>461</v>
      </c>
      <c r="D460" s="2">
        <v>0</v>
      </c>
      <c r="E460" s="2">
        <v>0</v>
      </c>
      <c r="F460" s="2">
        <v>430</v>
      </c>
      <c r="G460" s="2">
        <v>448.8</v>
      </c>
      <c r="H460" s="2">
        <v>2889374</v>
      </c>
      <c r="I460" s="2">
        <v>0</v>
      </c>
      <c r="J460" s="2">
        <v>1149699</v>
      </c>
      <c r="K460" s="2">
        <v>152640</v>
      </c>
      <c r="L460" s="2">
        <v>0</v>
      </c>
      <c r="M460" s="2">
        <v>13448</v>
      </c>
      <c r="N460" s="2">
        <v>0</v>
      </c>
      <c r="O460" s="2">
        <v>101684</v>
      </c>
      <c r="P460" s="2">
        <v>53814</v>
      </c>
      <c r="Q460" s="2">
        <v>5834</v>
      </c>
      <c r="R460" s="2">
        <v>0</v>
      </c>
      <c r="S460" s="2">
        <v>0</v>
      </c>
      <c r="T460" s="2">
        <v>53407.200000000004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9988</v>
      </c>
      <c r="AA460" s="2">
        <v>0</v>
      </c>
      <c r="AB460" s="2">
        <v>4429888.2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</row>
    <row r="461" spans="1:36" x14ac:dyDescent="0.25">
      <c r="A461" s="2">
        <v>4187</v>
      </c>
      <c r="B461" s="2">
        <v>7</v>
      </c>
      <c r="C461" t="s">
        <v>462</v>
      </c>
      <c r="D461" s="2">
        <v>0</v>
      </c>
      <c r="E461" s="2">
        <v>0</v>
      </c>
      <c r="F461" s="2">
        <v>101</v>
      </c>
      <c r="G461" s="2">
        <v>101</v>
      </c>
      <c r="H461" s="2">
        <v>650238</v>
      </c>
      <c r="I461" s="2">
        <v>0</v>
      </c>
      <c r="J461" s="2">
        <v>56</v>
      </c>
      <c r="K461" s="2">
        <v>19080</v>
      </c>
      <c r="L461" s="2">
        <v>0</v>
      </c>
      <c r="M461" s="2">
        <v>3026</v>
      </c>
      <c r="N461" s="2">
        <v>0</v>
      </c>
      <c r="O461" s="2">
        <v>22883</v>
      </c>
      <c r="P461" s="2">
        <v>12111</v>
      </c>
      <c r="Q461" s="2">
        <v>1313</v>
      </c>
      <c r="R461" s="2">
        <v>0</v>
      </c>
      <c r="S461" s="2">
        <v>0</v>
      </c>
      <c r="T461" s="2">
        <v>15251</v>
      </c>
      <c r="U461" s="2">
        <v>-30301</v>
      </c>
      <c r="V461" s="2">
        <v>0</v>
      </c>
      <c r="W461" s="2">
        <v>0</v>
      </c>
      <c r="X461" s="2">
        <v>0</v>
      </c>
      <c r="Y461" s="2">
        <v>0</v>
      </c>
      <c r="Z461" s="2">
        <v>1217</v>
      </c>
      <c r="AA461" s="2">
        <v>0</v>
      </c>
      <c r="AB461" s="2">
        <v>694874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</row>
    <row r="462" spans="1:36" x14ac:dyDescent="0.25">
      <c r="A462" s="2">
        <v>4188</v>
      </c>
      <c r="B462" s="2">
        <v>7</v>
      </c>
      <c r="C462" t="s">
        <v>463</v>
      </c>
      <c r="D462" s="2">
        <v>0</v>
      </c>
      <c r="E462" s="2">
        <v>0</v>
      </c>
      <c r="F462" s="2">
        <v>683</v>
      </c>
      <c r="G462" s="2">
        <v>708.4</v>
      </c>
      <c r="H462" s="2">
        <v>4560679</v>
      </c>
      <c r="I462" s="2">
        <v>0</v>
      </c>
      <c r="J462" s="2">
        <v>13550</v>
      </c>
      <c r="K462" s="2">
        <v>15353</v>
      </c>
      <c r="L462" s="2">
        <v>0</v>
      </c>
      <c r="M462" s="2">
        <v>21227</v>
      </c>
      <c r="N462" s="2">
        <v>99850</v>
      </c>
      <c r="O462" s="2">
        <v>160502</v>
      </c>
      <c r="P462" s="2">
        <v>84942</v>
      </c>
      <c r="Q462" s="2">
        <v>9209</v>
      </c>
      <c r="R462" s="2">
        <v>0</v>
      </c>
      <c r="S462" s="2">
        <v>0</v>
      </c>
      <c r="T462" s="2">
        <v>74382</v>
      </c>
      <c r="U462" s="2">
        <v>0</v>
      </c>
      <c r="V462" s="2">
        <v>0</v>
      </c>
      <c r="W462" s="2">
        <v>0</v>
      </c>
      <c r="X462" s="2">
        <v>161801</v>
      </c>
      <c r="Y462" s="2">
        <v>0</v>
      </c>
      <c r="Z462" s="2">
        <v>14830</v>
      </c>
      <c r="AA462" s="2">
        <v>0</v>
      </c>
      <c r="AB462" s="2">
        <v>5054524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</row>
    <row r="463" spans="1:36" x14ac:dyDescent="0.25">
      <c r="A463" s="2">
        <v>4189</v>
      </c>
      <c r="B463" s="2">
        <v>7</v>
      </c>
      <c r="C463" t="s">
        <v>464</v>
      </c>
      <c r="D463" s="2">
        <v>0</v>
      </c>
      <c r="E463" s="2">
        <v>0</v>
      </c>
      <c r="F463" s="2">
        <v>180</v>
      </c>
      <c r="G463" s="2">
        <v>180</v>
      </c>
      <c r="H463" s="2">
        <v>1158840</v>
      </c>
      <c r="I463" s="2">
        <v>0</v>
      </c>
      <c r="J463" s="2">
        <v>159683</v>
      </c>
      <c r="K463" s="2">
        <v>18911</v>
      </c>
      <c r="L463" s="2">
        <v>0</v>
      </c>
      <c r="M463" s="2">
        <v>5394</v>
      </c>
      <c r="N463" s="2">
        <v>0</v>
      </c>
      <c r="O463" s="2">
        <v>40782</v>
      </c>
      <c r="P463" s="2">
        <v>21583</v>
      </c>
      <c r="Q463" s="2">
        <v>2340</v>
      </c>
      <c r="R463" s="2">
        <v>0</v>
      </c>
      <c r="S463" s="2">
        <v>0</v>
      </c>
      <c r="T463" s="2">
        <v>7200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3584</v>
      </c>
      <c r="AA463" s="2">
        <v>0</v>
      </c>
      <c r="AB463" s="2">
        <v>1418317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</row>
    <row r="464" spans="1:36" x14ac:dyDescent="0.25">
      <c r="A464" s="2">
        <v>4190</v>
      </c>
      <c r="B464" s="2">
        <v>7</v>
      </c>
      <c r="C464" t="s">
        <v>465</v>
      </c>
      <c r="D464" s="2">
        <v>0</v>
      </c>
      <c r="E464" s="2">
        <v>0</v>
      </c>
      <c r="F464" s="2">
        <v>68</v>
      </c>
      <c r="G464" s="2">
        <v>81.599999999999994</v>
      </c>
      <c r="H464" s="2">
        <v>525341</v>
      </c>
      <c r="I464" s="2">
        <v>0</v>
      </c>
      <c r="J464" s="2">
        <v>81241</v>
      </c>
      <c r="K464" s="2">
        <v>19080</v>
      </c>
      <c r="L464" s="2">
        <v>0</v>
      </c>
      <c r="M464" s="2">
        <v>2445</v>
      </c>
      <c r="N464" s="2">
        <v>0</v>
      </c>
      <c r="O464" s="2">
        <v>18488</v>
      </c>
      <c r="P464" s="2">
        <v>9784</v>
      </c>
      <c r="Q464" s="2">
        <v>1061</v>
      </c>
      <c r="R464" s="2">
        <v>0</v>
      </c>
      <c r="S464" s="2">
        <v>0</v>
      </c>
      <c r="T464" s="2">
        <v>15177.599999999999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1632</v>
      </c>
      <c r="AA464" s="2">
        <v>0</v>
      </c>
      <c r="AB464" s="2">
        <v>674249.6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</row>
    <row r="465" spans="1:36" x14ac:dyDescent="0.25">
      <c r="A465" s="2">
        <v>4191</v>
      </c>
      <c r="B465" s="2">
        <v>7</v>
      </c>
      <c r="C465" t="s">
        <v>466</v>
      </c>
      <c r="D465" s="2">
        <v>0</v>
      </c>
      <c r="E465" s="2">
        <v>0</v>
      </c>
      <c r="F465" s="2">
        <v>498</v>
      </c>
      <c r="G465" s="2">
        <v>521.79999999999995</v>
      </c>
      <c r="H465" s="2">
        <v>3359348</v>
      </c>
      <c r="I465" s="2">
        <v>0</v>
      </c>
      <c r="J465" s="2">
        <v>638286</v>
      </c>
      <c r="K465" s="2">
        <v>0</v>
      </c>
      <c r="L465" s="2">
        <v>0</v>
      </c>
      <c r="M465" s="2">
        <v>15636</v>
      </c>
      <c r="N465" s="2">
        <v>0</v>
      </c>
      <c r="O465" s="2">
        <v>118224</v>
      </c>
      <c r="P465" s="2">
        <v>62567</v>
      </c>
      <c r="Q465" s="2">
        <v>6783</v>
      </c>
      <c r="R465" s="2">
        <v>0</v>
      </c>
      <c r="S465" s="2">
        <v>0</v>
      </c>
      <c r="T465" s="2">
        <v>20872</v>
      </c>
      <c r="U465" s="2">
        <v>0</v>
      </c>
      <c r="V465" s="2">
        <v>0</v>
      </c>
      <c r="W465" s="2">
        <v>0</v>
      </c>
      <c r="X465" s="2">
        <v>51241</v>
      </c>
      <c r="Y465" s="2">
        <v>0</v>
      </c>
      <c r="Z465" s="2">
        <v>13838</v>
      </c>
      <c r="AA465" s="2">
        <v>0</v>
      </c>
      <c r="AB465" s="2">
        <v>4235554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</row>
    <row r="466" spans="1:36" x14ac:dyDescent="0.25">
      <c r="A466" s="2">
        <v>4192</v>
      </c>
      <c r="B466" s="2">
        <v>7</v>
      </c>
      <c r="C466" t="s">
        <v>467</v>
      </c>
      <c r="D466" s="2">
        <v>0</v>
      </c>
      <c r="E466" s="2">
        <v>0</v>
      </c>
      <c r="F466" s="2">
        <v>870</v>
      </c>
      <c r="G466" s="2">
        <v>902.8</v>
      </c>
      <c r="H466" s="2">
        <v>5812226</v>
      </c>
      <c r="I466" s="2">
        <v>0</v>
      </c>
      <c r="J466" s="2">
        <v>2212165</v>
      </c>
      <c r="K466" s="2">
        <v>257580</v>
      </c>
      <c r="L466" s="2">
        <v>0</v>
      </c>
      <c r="M466" s="2">
        <v>27052</v>
      </c>
      <c r="N466" s="2">
        <v>0</v>
      </c>
      <c r="O466" s="2">
        <v>204547</v>
      </c>
      <c r="P466" s="2">
        <v>108252</v>
      </c>
      <c r="Q466" s="2">
        <v>11736</v>
      </c>
      <c r="R466" s="2">
        <v>0</v>
      </c>
      <c r="S466" s="2">
        <v>0</v>
      </c>
      <c r="T466" s="2">
        <v>32500.799999999999</v>
      </c>
      <c r="U466" s="2">
        <v>0</v>
      </c>
      <c r="V466" s="2">
        <v>0</v>
      </c>
      <c r="W466" s="2">
        <v>0</v>
      </c>
      <c r="X466" s="2">
        <v>190830</v>
      </c>
      <c r="Y466" s="2">
        <v>0</v>
      </c>
      <c r="Z466" s="2">
        <v>9188</v>
      </c>
      <c r="AA466" s="2">
        <v>0</v>
      </c>
      <c r="AB466" s="2">
        <v>8675246.8000000007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</row>
    <row r="467" spans="1:36" x14ac:dyDescent="0.25">
      <c r="A467" s="2">
        <v>4193</v>
      </c>
      <c r="B467" s="2">
        <v>7</v>
      </c>
      <c r="C467" t="s">
        <v>468</v>
      </c>
      <c r="D467" s="2">
        <v>0</v>
      </c>
      <c r="E467" s="2">
        <v>0</v>
      </c>
      <c r="F467" s="2">
        <v>325</v>
      </c>
      <c r="G467" s="2">
        <v>325</v>
      </c>
      <c r="H467" s="2">
        <v>2092350</v>
      </c>
      <c r="I467" s="2">
        <v>0</v>
      </c>
      <c r="J467" s="2">
        <v>974226</v>
      </c>
      <c r="K467" s="2">
        <v>196524</v>
      </c>
      <c r="L467" s="2">
        <v>0</v>
      </c>
      <c r="M467" s="2">
        <v>9739</v>
      </c>
      <c r="N467" s="2">
        <v>0</v>
      </c>
      <c r="O467" s="2">
        <v>73635</v>
      </c>
      <c r="P467" s="2">
        <v>38970</v>
      </c>
      <c r="Q467" s="2">
        <v>4225</v>
      </c>
      <c r="R467" s="2">
        <v>0</v>
      </c>
      <c r="S467" s="2">
        <v>0</v>
      </c>
      <c r="T467" s="2">
        <v>59800</v>
      </c>
      <c r="U467" s="2">
        <v>0</v>
      </c>
      <c r="V467" s="2">
        <v>0</v>
      </c>
      <c r="W467" s="2">
        <v>0</v>
      </c>
      <c r="X467" s="2">
        <v>0</v>
      </c>
      <c r="Y467" s="2">
        <v>12621</v>
      </c>
      <c r="Z467" s="2">
        <v>7385</v>
      </c>
      <c r="AA467" s="2">
        <v>0</v>
      </c>
      <c r="AB467" s="2">
        <v>3469475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</row>
    <row r="468" spans="1:36" x14ac:dyDescent="0.25">
      <c r="A468" s="2">
        <v>4194</v>
      </c>
      <c r="B468" s="2">
        <v>7</v>
      </c>
      <c r="C468" t="s">
        <v>469</v>
      </c>
      <c r="D468" s="2">
        <v>0</v>
      </c>
      <c r="E468" s="2">
        <v>0</v>
      </c>
      <c r="F468" s="2">
        <v>351</v>
      </c>
      <c r="G468" s="2">
        <v>364</v>
      </c>
      <c r="H468" s="2">
        <v>2343432</v>
      </c>
      <c r="I468" s="2">
        <v>5717</v>
      </c>
      <c r="J468" s="2">
        <v>154588</v>
      </c>
      <c r="K468" s="2">
        <v>16557</v>
      </c>
      <c r="L468" s="2">
        <v>0</v>
      </c>
      <c r="M468" s="2">
        <v>10907</v>
      </c>
      <c r="N468" s="2">
        <v>36162</v>
      </c>
      <c r="O468" s="2">
        <v>82471</v>
      </c>
      <c r="P468" s="2">
        <v>43646</v>
      </c>
      <c r="Q468" s="2">
        <v>4732</v>
      </c>
      <c r="R468" s="2">
        <v>0</v>
      </c>
      <c r="S468" s="2">
        <v>0</v>
      </c>
      <c r="T468" s="2">
        <v>84448</v>
      </c>
      <c r="U468" s="2">
        <v>-145366</v>
      </c>
      <c r="V468" s="2">
        <v>0</v>
      </c>
      <c r="W468" s="2">
        <v>0</v>
      </c>
      <c r="X468" s="2">
        <v>0</v>
      </c>
      <c r="Y468" s="2">
        <v>0</v>
      </c>
      <c r="Z468" s="2">
        <v>7061</v>
      </c>
      <c r="AA468" s="2">
        <v>0</v>
      </c>
      <c r="AB468" s="2">
        <v>2644355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</row>
    <row r="469" spans="1:36" x14ac:dyDescent="0.25">
      <c r="A469" s="2">
        <v>4195</v>
      </c>
      <c r="B469" s="2">
        <v>7</v>
      </c>
      <c r="C469" t="s">
        <v>470</v>
      </c>
      <c r="D469" s="2">
        <v>0</v>
      </c>
      <c r="E469" s="2">
        <v>0</v>
      </c>
      <c r="F469" s="2">
        <v>25</v>
      </c>
      <c r="G469" s="2">
        <v>25</v>
      </c>
      <c r="H469" s="2">
        <v>160950</v>
      </c>
      <c r="I469" s="2">
        <v>0</v>
      </c>
      <c r="J469" s="2">
        <v>53750</v>
      </c>
      <c r="K469" s="2">
        <v>0</v>
      </c>
      <c r="L469" s="2">
        <v>0</v>
      </c>
      <c r="M469" s="2">
        <v>749</v>
      </c>
      <c r="N469" s="2">
        <v>16154</v>
      </c>
      <c r="O469" s="2">
        <v>5664</v>
      </c>
      <c r="P469" s="2">
        <v>2998</v>
      </c>
      <c r="Q469" s="2">
        <v>325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965</v>
      </c>
      <c r="AA469" s="2">
        <v>0</v>
      </c>
      <c r="AB469" s="2">
        <v>241555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</row>
    <row r="470" spans="1:36" x14ac:dyDescent="0.25">
      <c r="A470" s="2">
        <v>4198</v>
      </c>
      <c r="B470" s="2">
        <v>7</v>
      </c>
      <c r="C470" t="s">
        <v>471</v>
      </c>
      <c r="D470" s="2">
        <v>0</v>
      </c>
      <c r="E470" s="2">
        <v>0</v>
      </c>
      <c r="F470" s="2">
        <v>125</v>
      </c>
      <c r="G470" s="2">
        <v>125</v>
      </c>
      <c r="H470" s="2">
        <v>804750</v>
      </c>
      <c r="I470" s="2">
        <v>0</v>
      </c>
      <c r="J470" s="2">
        <v>148038</v>
      </c>
      <c r="K470" s="2">
        <v>0</v>
      </c>
      <c r="L470" s="2">
        <v>0</v>
      </c>
      <c r="M470" s="2">
        <v>3746</v>
      </c>
      <c r="N470" s="2">
        <v>15542</v>
      </c>
      <c r="O470" s="2">
        <v>28321</v>
      </c>
      <c r="P470" s="2">
        <v>14988</v>
      </c>
      <c r="Q470" s="2">
        <v>1625</v>
      </c>
      <c r="R470" s="2">
        <v>0</v>
      </c>
      <c r="S470" s="2">
        <v>0</v>
      </c>
      <c r="T470" s="2">
        <v>13750</v>
      </c>
      <c r="U470" s="2">
        <v>-53043</v>
      </c>
      <c r="V470" s="2">
        <v>0</v>
      </c>
      <c r="W470" s="2">
        <v>0</v>
      </c>
      <c r="X470" s="2">
        <v>0</v>
      </c>
      <c r="Y470" s="2">
        <v>0</v>
      </c>
      <c r="Z470" s="2">
        <v>2293</v>
      </c>
      <c r="AA470" s="2">
        <v>0</v>
      </c>
      <c r="AB470" s="2">
        <v>980010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</row>
    <row r="471" spans="1:36" x14ac:dyDescent="0.25">
      <c r="A471" s="2">
        <v>4199</v>
      </c>
      <c r="B471" s="2">
        <v>7</v>
      </c>
      <c r="C471" t="s">
        <v>472</v>
      </c>
      <c r="D471" s="2">
        <v>0</v>
      </c>
      <c r="E471" s="2">
        <v>0</v>
      </c>
      <c r="F471" s="2">
        <v>1197</v>
      </c>
      <c r="G471" s="2">
        <v>1269.7999999999995</v>
      </c>
      <c r="H471" s="2">
        <v>8174972</v>
      </c>
      <c r="I471" s="2">
        <v>0</v>
      </c>
      <c r="J471" s="2">
        <v>284149</v>
      </c>
      <c r="K471" s="2">
        <v>78071</v>
      </c>
      <c r="L471" s="2">
        <v>0</v>
      </c>
      <c r="M471" s="2">
        <v>38050</v>
      </c>
      <c r="N471" s="2">
        <v>0</v>
      </c>
      <c r="O471" s="2">
        <v>287697</v>
      </c>
      <c r="P471" s="2">
        <v>152258</v>
      </c>
      <c r="Q471" s="2">
        <v>16507</v>
      </c>
      <c r="R471" s="2">
        <v>0</v>
      </c>
      <c r="S471" s="2">
        <v>0</v>
      </c>
      <c r="T471" s="2">
        <v>152375.99999999994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19102</v>
      </c>
      <c r="AA471" s="2">
        <v>0</v>
      </c>
      <c r="AB471" s="2">
        <v>9203182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</row>
    <row r="472" spans="1:36" x14ac:dyDescent="0.25">
      <c r="A472" s="2">
        <v>4200</v>
      </c>
      <c r="B472" s="2">
        <v>7</v>
      </c>
      <c r="C472" t="s">
        <v>473</v>
      </c>
      <c r="D472" s="2">
        <v>0</v>
      </c>
      <c r="E472" s="2">
        <v>0</v>
      </c>
      <c r="F472" s="2">
        <v>452</v>
      </c>
      <c r="G472" s="2">
        <v>508</v>
      </c>
      <c r="H472" s="2">
        <v>3270504</v>
      </c>
      <c r="I472" s="2">
        <v>0</v>
      </c>
      <c r="J472" s="2">
        <v>1570520</v>
      </c>
      <c r="K472" s="2">
        <v>69642</v>
      </c>
      <c r="L472" s="2">
        <v>0</v>
      </c>
      <c r="M472" s="2">
        <v>15222</v>
      </c>
      <c r="N472" s="2">
        <v>0</v>
      </c>
      <c r="O472" s="2">
        <v>115097</v>
      </c>
      <c r="P472" s="2">
        <v>60913</v>
      </c>
      <c r="Q472" s="2">
        <v>6604</v>
      </c>
      <c r="R472" s="2">
        <v>0</v>
      </c>
      <c r="S472" s="2">
        <v>0</v>
      </c>
      <c r="T472" s="2">
        <v>63500</v>
      </c>
      <c r="U472" s="2">
        <v>0</v>
      </c>
      <c r="V472" s="2">
        <v>0</v>
      </c>
      <c r="W472" s="2">
        <v>0</v>
      </c>
      <c r="X472" s="2">
        <v>0</v>
      </c>
      <c r="Y472" s="2">
        <v>24881</v>
      </c>
      <c r="Z472" s="2">
        <v>10750</v>
      </c>
      <c r="AA472" s="2">
        <v>0</v>
      </c>
      <c r="AB472" s="2">
        <v>5207633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</row>
    <row r="473" spans="1:36" x14ac:dyDescent="0.25">
      <c r="A473" s="2">
        <v>4201</v>
      </c>
      <c r="B473" s="2">
        <v>7</v>
      </c>
      <c r="C473" t="s">
        <v>474</v>
      </c>
      <c r="D473" s="2">
        <v>0</v>
      </c>
      <c r="E473" s="2">
        <v>0</v>
      </c>
      <c r="F473" s="2">
        <v>140</v>
      </c>
      <c r="G473" s="2">
        <v>140</v>
      </c>
      <c r="H473" s="2">
        <v>901320</v>
      </c>
      <c r="I473" s="2">
        <v>0</v>
      </c>
      <c r="J473" s="2">
        <v>59405</v>
      </c>
      <c r="K473" s="2">
        <v>19080</v>
      </c>
      <c r="L473" s="2">
        <v>0</v>
      </c>
      <c r="M473" s="2">
        <v>4195</v>
      </c>
      <c r="N473" s="2">
        <v>0</v>
      </c>
      <c r="O473" s="2">
        <v>31720</v>
      </c>
      <c r="P473" s="2">
        <v>16787</v>
      </c>
      <c r="Q473" s="2">
        <v>1820</v>
      </c>
      <c r="R473" s="2">
        <v>0</v>
      </c>
      <c r="S473" s="2">
        <v>0</v>
      </c>
      <c r="T473" s="2">
        <v>22960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2249</v>
      </c>
      <c r="AA473" s="2">
        <v>0</v>
      </c>
      <c r="AB473" s="2">
        <v>1059536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</row>
    <row r="474" spans="1:36" x14ac:dyDescent="0.25">
      <c r="A474" s="2">
        <v>4203</v>
      </c>
      <c r="B474" s="2">
        <v>7</v>
      </c>
      <c r="C474" t="s">
        <v>475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</row>
    <row r="475" spans="1:36" x14ac:dyDescent="0.25">
      <c r="A475" s="2">
        <v>4204</v>
      </c>
      <c r="B475" s="2">
        <v>7</v>
      </c>
      <c r="C475" t="s">
        <v>476</v>
      </c>
      <c r="D475" s="2">
        <v>0</v>
      </c>
      <c r="E475" s="2">
        <v>0</v>
      </c>
      <c r="F475" s="2">
        <v>115</v>
      </c>
      <c r="G475" s="2">
        <v>138</v>
      </c>
      <c r="H475" s="2">
        <v>888444</v>
      </c>
      <c r="I475" s="2">
        <v>2168</v>
      </c>
      <c r="J475" s="2">
        <v>473675</v>
      </c>
      <c r="K475" s="2">
        <v>38160</v>
      </c>
      <c r="L475" s="2">
        <v>0</v>
      </c>
      <c r="M475" s="2">
        <v>4135</v>
      </c>
      <c r="N475" s="2">
        <v>4210</v>
      </c>
      <c r="O475" s="2">
        <v>31267</v>
      </c>
      <c r="P475" s="2">
        <v>16547</v>
      </c>
      <c r="Q475" s="2">
        <v>1794</v>
      </c>
      <c r="R475" s="2">
        <v>0</v>
      </c>
      <c r="S475" s="2">
        <v>0</v>
      </c>
      <c r="T475" s="2">
        <v>12420</v>
      </c>
      <c r="U475" s="2">
        <v>0</v>
      </c>
      <c r="V475" s="2">
        <v>0</v>
      </c>
      <c r="W475" s="2">
        <v>0</v>
      </c>
      <c r="X475" s="2">
        <v>0</v>
      </c>
      <c r="Y475" s="2">
        <v>43272</v>
      </c>
      <c r="Z475" s="2">
        <v>2015</v>
      </c>
      <c r="AA475" s="2">
        <v>0</v>
      </c>
      <c r="AB475" s="2">
        <v>1518107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</row>
    <row r="476" spans="1:36" x14ac:dyDescent="0.25">
      <c r="A476" s="2">
        <v>4205</v>
      </c>
      <c r="B476" s="2">
        <v>7</v>
      </c>
      <c r="C476" t="s">
        <v>477</v>
      </c>
      <c r="D476" s="2">
        <v>0</v>
      </c>
      <c r="E476" s="2">
        <v>0</v>
      </c>
      <c r="F476" s="2">
        <v>480</v>
      </c>
      <c r="G476" s="2">
        <v>492.4</v>
      </c>
      <c r="H476" s="2">
        <v>3170071</v>
      </c>
      <c r="I476" s="2">
        <v>7734</v>
      </c>
      <c r="J476" s="2">
        <v>1202665</v>
      </c>
      <c r="K476" s="2">
        <v>315774</v>
      </c>
      <c r="L476" s="2">
        <v>0</v>
      </c>
      <c r="M476" s="2">
        <v>14755</v>
      </c>
      <c r="N476" s="2">
        <v>0</v>
      </c>
      <c r="O476" s="2">
        <v>111563</v>
      </c>
      <c r="P476" s="2">
        <v>59042</v>
      </c>
      <c r="Q476" s="2">
        <v>6401</v>
      </c>
      <c r="R476" s="2">
        <v>0</v>
      </c>
      <c r="S476" s="2">
        <v>0</v>
      </c>
      <c r="T476" s="2">
        <v>17234</v>
      </c>
      <c r="U476" s="2">
        <v>0</v>
      </c>
      <c r="V476" s="2">
        <v>0</v>
      </c>
      <c r="W476" s="2">
        <v>0</v>
      </c>
      <c r="X476" s="2">
        <v>94405</v>
      </c>
      <c r="Y476" s="2">
        <v>0</v>
      </c>
      <c r="Z476" s="2">
        <v>10898</v>
      </c>
      <c r="AA476" s="2">
        <v>0</v>
      </c>
      <c r="AB476" s="2">
        <v>4916137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</row>
    <row r="477" spans="1:36" x14ac:dyDescent="0.25">
      <c r="A477" s="2">
        <v>4207</v>
      </c>
      <c r="B477" s="2">
        <v>7</v>
      </c>
      <c r="C477" t="s">
        <v>478</v>
      </c>
      <c r="D477" s="2">
        <v>0</v>
      </c>
      <c r="E477" s="2">
        <v>0</v>
      </c>
      <c r="F477" s="2">
        <v>45</v>
      </c>
      <c r="G477" s="2">
        <v>54</v>
      </c>
      <c r="H477" s="2">
        <v>347652</v>
      </c>
      <c r="I477" s="2">
        <v>0</v>
      </c>
      <c r="J477" s="2">
        <v>91376</v>
      </c>
      <c r="K477" s="2">
        <v>0</v>
      </c>
      <c r="L477" s="2">
        <v>0</v>
      </c>
      <c r="M477" s="2">
        <v>1618</v>
      </c>
      <c r="N477" s="2">
        <v>31965</v>
      </c>
      <c r="O477" s="2">
        <v>12235</v>
      </c>
      <c r="P477" s="2">
        <v>6475</v>
      </c>
      <c r="Q477" s="2">
        <v>702</v>
      </c>
      <c r="R477" s="2">
        <v>0</v>
      </c>
      <c r="S477" s="2">
        <v>0</v>
      </c>
      <c r="T477" s="2">
        <v>4752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898</v>
      </c>
      <c r="AA477" s="2">
        <v>0</v>
      </c>
      <c r="AB477" s="2">
        <v>497673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</row>
    <row r="478" spans="1:36" x14ac:dyDescent="0.25">
      <c r="A478" s="2">
        <v>4208</v>
      </c>
      <c r="B478" s="2">
        <v>7</v>
      </c>
      <c r="C478" t="s">
        <v>479</v>
      </c>
      <c r="D478" s="2">
        <v>0</v>
      </c>
      <c r="E478" s="2">
        <v>0</v>
      </c>
      <c r="F478" s="2">
        <v>130</v>
      </c>
      <c r="G478" s="2">
        <v>135.20000000000002</v>
      </c>
      <c r="H478" s="2">
        <v>870418</v>
      </c>
      <c r="I478" s="2">
        <v>0</v>
      </c>
      <c r="J478" s="2">
        <v>168362</v>
      </c>
      <c r="K478" s="2">
        <v>59148</v>
      </c>
      <c r="L478" s="2">
        <v>0</v>
      </c>
      <c r="M478" s="2">
        <v>4051</v>
      </c>
      <c r="N478" s="2">
        <v>0</v>
      </c>
      <c r="O478" s="2">
        <v>30632</v>
      </c>
      <c r="P478" s="2">
        <v>16211</v>
      </c>
      <c r="Q478" s="2">
        <v>1758</v>
      </c>
      <c r="R478" s="2">
        <v>0</v>
      </c>
      <c r="S478" s="2">
        <v>0</v>
      </c>
      <c r="T478" s="2">
        <v>15683.200000000003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2869</v>
      </c>
      <c r="AA478" s="2">
        <v>0</v>
      </c>
      <c r="AB478" s="2">
        <v>1169132.2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</row>
    <row r="479" spans="1:36" x14ac:dyDescent="0.25">
      <c r="A479" s="2">
        <v>4209</v>
      </c>
      <c r="B479" s="2">
        <v>7</v>
      </c>
      <c r="C479" t="s">
        <v>480</v>
      </c>
      <c r="D479" s="2">
        <v>0</v>
      </c>
      <c r="E479" s="2">
        <v>0</v>
      </c>
      <c r="F479" s="2">
        <v>250</v>
      </c>
      <c r="G479" s="2">
        <v>250</v>
      </c>
      <c r="H479" s="2">
        <v>1609500</v>
      </c>
      <c r="I479" s="2">
        <v>0</v>
      </c>
      <c r="J479" s="2">
        <v>697076</v>
      </c>
      <c r="K479" s="2">
        <v>17558</v>
      </c>
      <c r="L479" s="2">
        <v>0</v>
      </c>
      <c r="M479" s="2">
        <v>7491</v>
      </c>
      <c r="N479" s="2">
        <v>0</v>
      </c>
      <c r="O479" s="2">
        <v>56642</v>
      </c>
      <c r="P479" s="2">
        <v>29977</v>
      </c>
      <c r="Q479" s="2">
        <v>3250</v>
      </c>
      <c r="R479" s="2">
        <v>0</v>
      </c>
      <c r="S479" s="2">
        <v>0</v>
      </c>
      <c r="T479" s="2">
        <v>11250</v>
      </c>
      <c r="U479" s="2">
        <v>0</v>
      </c>
      <c r="V479" s="2">
        <v>0</v>
      </c>
      <c r="W479" s="2">
        <v>0</v>
      </c>
      <c r="X479" s="2">
        <v>58057</v>
      </c>
      <c r="Y479" s="2">
        <v>0</v>
      </c>
      <c r="Z479" s="2">
        <v>6108</v>
      </c>
      <c r="AA479" s="2">
        <v>0</v>
      </c>
      <c r="AB479" s="2">
        <v>2438852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</row>
    <row r="480" spans="1:36" x14ac:dyDescent="0.25">
      <c r="A480" s="2">
        <v>4210</v>
      </c>
      <c r="B480" s="2">
        <v>7</v>
      </c>
      <c r="C480" t="s">
        <v>481</v>
      </c>
      <c r="D480" s="2">
        <v>0</v>
      </c>
      <c r="E480" s="2">
        <v>0</v>
      </c>
      <c r="F480" s="2">
        <v>320</v>
      </c>
      <c r="G480" s="2">
        <v>374</v>
      </c>
      <c r="H480" s="2">
        <v>2407812</v>
      </c>
      <c r="I480" s="2">
        <v>0</v>
      </c>
      <c r="J480" s="2">
        <v>25587</v>
      </c>
      <c r="K480" s="2">
        <v>0</v>
      </c>
      <c r="L480" s="2">
        <v>0</v>
      </c>
      <c r="M480" s="2">
        <v>11207</v>
      </c>
      <c r="N480" s="2">
        <v>0</v>
      </c>
      <c r="O480" s="2">
        <v>84737</v>
      </c>
      <c r="P480" s="2">
        <v>44845</v>
      </c>
      <c r="Q480" s="2">
        <v>4862</v>
      </c>
      <c r="R480" s="2">
        <v>0</v>
      </c>
      <c r="S480" s="2">
        <v>0</v>
      </c>
      <c r="T480" s="2">
        <v>45628</v>
      </c>
      <c r="U480" s="2">
        <v>0</v>
      </c>
      <c r="V480" s="2">
        <v>0</v>
      </c>
      <c r="W480" s="2">
        <v>0</v>
      </c>
      <c r="X480" s="2">
        <v>72192</v>
      </c>
      <c r="Y480" s="2">
        <v>0</v>
      </c>
      <c r="Z480" s="2">
        <v>6586</v>
      </c>
      <c r="AA480" s="2">
        <v>0</v>
      </c>
      <c r="AB480" s="2">
        <v>2631264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</row>
    <row r="481" spans="1:36" x14ac:dyDescent="0.25">
      <c r="A481" s="2">
        <v>4212</v>
      </c>
      <c r="B481" s="2">
        <v>7</v>
      </c>
      <c r="C481" t="s">
        <v>482</v>
      </c>
      <c r="D481" s="2">
        <v>0</v>
      </c>
      <c r="E481" s="2">
        <v>0</v>
      </c>
      <c r="F481" s="2">
        <v>186</v>
      </c>
      <c r="G481" s="2">
        <v>198</v>
      </c>
      <c r="H481" s="2">
        <v>1274724</v>
      </c>
      <c r="I481" s="2">
        <v>0</v>
      </c>
      <c r="J481" s="2">
        <v>434818</v>
      </c>
      <c r="K481" s="2">
        <v>38160</v>
      </c>
      <c r="L481" s="2">
        <v>0</v>
      </c>
      <c r="M481" s="2">
        <v>5933</v>
      </c>
      <c r="N481" s="2">
        <v>0</v>
      </c>
      <c r="O481" s="2">
        <v>44861</v>
      </c>
      <c r="P481" s="2">
        <v>23742</v>
      </c>
      <c r="Q481" s="2">
        <v>2574</v>
      </c>
      <c r="R481" s="2">
        <v>0</v>
      </c>
      <c r="S481" s="2">
        <v>0</v>
      </c>
      <c r="T481" s="2">
        <v>37422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3988</v>
      </c>
      <c r="AA481" s="2">
        <v>0</v>
      </c>
      <c r="AB481" s="2">
        <v>1866222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</row>
    <row r="482" spans="1:36" x14ac:dyDescent="0.25">
      <c r="A482" s="2">
        <v>4213</v>
      </c>
      <c r="B482" s="2">
        <v>7</v>
      </c>
      <c r="C482" t="s">
        <v>483</v>
      </c>
      <c r="D482" s="2">
        <v>0</v>
      </c>
      <c r="E482" s="2">
        <v>0</v>
      </c>
      <c r="F482" s="2">
        <v>859.4</v>
      </c>
      <c r="G482" s="2">
        <v>859.4</v>
      </c>
      <c r="H482" s="2">
        <v>5532817</v>
      </c>
      <c r="I482" s="2">
        <v>0</v>
      </c>
      <c r="J482" s="2">
        <v>919244</v>
      </c>
      <c r="K482" s="2">
        <v>83850</v>
      </c>
      <c r="L482" s="2">
        <v>0</v>
      </c>
      <c r="M482" s="2">
        <v>25752</v>
      </c>
      <c r="N482" s="2">
        <v>0</v>
      </c>
      <c r="O482" s="2">
        <v>194713</v>
      </c>
      <c r="P482" s="2">
        <v>103048</v>
      </c>
      <c r="Q482" s="2">
        <v>11172</v>
      </c>
      <c r="R482" s="2">
        <v>0</v>
      </c>
      <c r="S482" s="2">
        <v>0</v>
      </c>
      <c r="T482" s="2">
        <v>49845.2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25964</v>
      </c>
      <c r="AA482" s="2">
        <v>0</v>
      </c>
      <c r="AB482" s="2">
        <v>6946405.2000000002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</row>
    <row r="483" spans="1:36" x14ac:dyDescent="0.25">
      <c r="A483" s="2">
        <v>4214</v>
      </c>
      <c r="B483" s="2">
        <v>7</v>
      </c>
      <c r="C483" t="s">
        <v>484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</row>
    <row r="484" spans="1:36" x14ac:dyDescent="0.25">
      <c r="A484" s="2">
        <v>4215</v>
      </c>
      <c r="B484" s="2">
        <v>7</v>
      </c>
      <c r="C484" t="s">
        <v>485</v>
      </c>
      <c r="D484" s="2">
        <v>0</v>
      </c>
      <c r="E484" s="2">
        <v>0</v>
      </c>
      <c r="F484" s="2">
        <v>178</v>
      </c>
      <c r="G484" s="2">
        <v>183</v>
      </c>
      <c r="H484" s="2">
        <v>1178154</v>
      </c>
      <c r="I484" s="2">
        <v>2874</v>
      </c>
      <c r="J484" s="2">
        <v>592934</v>
      </c>
      <c r="K484" s="2">
        <v>116388</v>
      </c>
      <c r="L484" s="2">
        <v>0</v>
      </c>
      <c r="M484" s="2">
        <v>5484</v>
      </c>
      <c r="N484" s="2">
        <v>0</v>
      </c>
      <c r="O484" s="2">
        <v>41462</v>
      </c>
      <c r="P484" s="2">
        <v>21943</v>
      </c>
      <c r="Q484" s="2">
        <v>2379</v>
      </c>
      <c r="R484" s="2">
        <v>0</v>
      </c>
      <c r="S484" s="2">
        <v>0</v>
      </c>
      <c r="T484" s="2">
        <v>33672</v>
      </c>
      <c r="U484" s="2">
        <v>0</v>
      </c>
      <c r="V484" s="2">
        <v>0</v>
      </c>
      <c r="W484" s="2">
        <v>0</v>
      </c>
      <c r="X484" s="2">
        <v>47203</v>
      </c>
      <c r="Y484" s="2">
        <v>0</v>
      </c>
      <c r="Z484" s="2">
        <v>4032</v>
      </c>
      <c r="AA484" s="2">
        <v>0</v>
      </c>
      <c r="AB484" s="2">
        <v>1999322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</row>
    <row r="485" spans="1:36" x14ac:dyDescent="0.25">
      <c r="A485" s="2">
        <v>4216</v>
      </c>
      <c r="B485" s="2">
        <v>7</v>
      </c>
      <c r="C485" t="s">
        <v>486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</row>
    <row r="486" spans="1:36" x14ac:dyDescent="0.25">
      <c r="A486" s="2">
        <v>4217</v>
      </c>
      <c r="B486" s="2">
        <v>7</v>
      </c>
      <c r="C486" t="s">
        <v>487</v>
      </c>
      <c r="D486" s="2">
        <v>0</v>
      </c>
      <c r="E486" s="2">
        <v>0</v>
      </c>
      <c r="F486" s="2">
        <v>188</v>
      </c>
      <c r="G486" s="2">
        <v>225.6</v>
      </c>
      <c r="H486" s="2">
        <v>1452413</v>
      </c>
      <c r="I486" s="2">
        <v>0</v>
      </c>
      <c r="J486" s="2">
        <v>50559</v>
      </c>
      <c r="K486" s="2">
        <v>0</v>
      </c>
      <c r="L486" s="2">
        <v>0</v>
      </c>
      <c r="M486" s="2">
        <v>6760</v>
      </c>
      <c r="N486" s="2">
        <v>20985</v>
      </c>
      <c r="O486" s="2">
        <v>51114</v>
      </c>
      <c r="P486" s="2">
        <v>27051</v>
      </c>
      <c r="Q486" s="2">
        <v>2933</v>
      </c>
      <c r="R486" s="2">
        <v>0</v>
      </c>
      <c r="S486" s="2">
        <v>0</v>
      </c>
      <c r="T486" s="2">
        <v>45796.799999999996</v>
      </c>
      <c r="U486" s="2">
        <v>-88667</v>
      </c>
      <c r="V486" s="2">
        <v>0</v>
      </c>
      <c r="W486" s="2">
        <v>0</v>
      </c>
      <c r="X486" s="2">
        <v>0</v>
      </c>
      <c r="Y486" s="2">
        <v>0</v>
      </c>
      <c r="Z486" s="2">
        <v>2413</v>
      </c>
      <c r="AA486" s="2">
        <v>0</v>
      </c>
      <c r="AB486" s="2">
        <v>1571357.8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</row>
    <row r="487" spans="1:36" x14ac:dyDescent="0.25">
      <c r="A487" s="2">
        <v>4218</v>
      </c>
      <c r="B487" s="2">
        <v>7</v>
      </c>
      <c r="C487" t="s">
        <v>488</v>
      </c>
      <c r="D487" s="2">
        <v>0</v>
      </c>
      <c r="E487" s="2">
        <v>0</v>
      </c>
      <c r="F487" s="2">
        <v>354</v>
      </c>
      <c r="G487" s="2">
        <v>418.79999999999995</v>
      </c>
      <c r="H487" s="2">
        <v>2696234</v>
      </c>
      <c r="I487" s="2">
        <v>0</v>
      </c>
      <c r="J487" s="2">
        <v>1031336</v>
      </c>
      <c r="K487" s="2">
        <v>16536</v>
      </c>
      <c r="L487" s="2">
        <v>0</v>
      </c>
      <c r="M487" s="2">
        <v>12549</v>
      </c>
      <c r="N487" s="2">
        <v>0</v>
      </c>
      <c r="O487" s="2">
        <v>94887</v>
      </c>
      <c r="P487" s="2">
        <v>50217</v>
      </c>
      <c r="Q487" s="2">
        <v>5444</v>
      </c>
      <c r="R487" s="2">
        <v>0</v>
      </c>
      <c r="S487" s="2">
        <v>0</v>
      </c>
      <c r="T487" s="2">
        <v>14657.999999999998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9488</v>
      </c>
      <c r="AA487" s="2">
        <v>0</v>
      </c>
      <c r="AB487" s="2">
        <v>3931349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</row>
    <row r="488" spans="1:36" x14ac:dyDescent="0.25">
      <c r="A488" s="2">
        <v>4219</v>
      </c>
      <c r="B488" s="2">
        <v>7</v>
      </c>
      <c r="C488" t="s">
        <v>489</v>
      </c>
      <c r="D488" s="2">
        <v>0</v>
      </c>
      <c r="E488" s="2">
        <v>0</v>
      </c>
      <c r="F488" s="2">
        <v>360</v>
      </c>
      <c r="G488" s="2">
        <v>372.4</v>
      </c>
      <c r="H488" s="2">
        <v>2397511</v>
      </c>
      <c r="I488" s="2">
        <v>0</v>
      </c>
      <c r="J488" s="2">
        <v>912077</v>
      </c>
      <c r="K488" s="2">
        <v>211788</v>
      </c>
      <c r="L488" s="2">
        <v>0</v>
      </c>
      <c r="M488" s="2">
        <v>11159</v>
      </c>
      <c r="N488" s="2">
        <v>0</v>
      </c>
      <c r="O488" s="2">
        <v>84374</v>
      </c>
      <c r="P488" s="2">
        <v>44653</v>
      </c>
      <c r="Q488" s="2">
        <v>4841</v>
      </c>
      <c r="R488" s="2">
        <v>0</v>
      </c>
      <c r="S488" s="2">
        <v>0</v>
      </c>
      <c r="T488" s="2">
        <v>30536.799999999999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7132</v>
      </c>
      <c r="AA488" s="2">
        <v>0</v>
      </c>
      <c r="AB488" s="2">
        <v>3704071.8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</row>
    <row r="489" spans="1:36" x14ac:dyDescent="0.25">
      <c r="A489" s="2">
        <v>4220</v>
      </c>
      <c r="B489" s="2">
        <v>7</v>
      </c>
      <c r="C489" t="s">
        <v>490</v>
      </c>
      <c r="D489" s="2">
        <v>0</v>
      </c>
      <c r="E489" s="2">
        <v>0</v>
      </c>
      <c r="F489" s="2">
        <v>335</v>
      </c>
      <c r="G489" s="2">
        <v>341.8</v>
      </c>
      <c r="H489" s="2">
        <v>2200508</v>
      </c>
      <c r="I489" s="2">
        <v>5369</v>
      </c>
      <c r="J489" s="2">
        <v>59013</v>
      </c>
      <c r="K489" s="2">
        <v>32589</v>
      </c>
      <c r="L489" s="2">
        <v>0</v>
      </c>
      <c r="M489" s="2">
        <v>10242</v>
      </c>
      <c r="N489" s="2">
        <v>0</v>
      </c>
      <c r="O489" s="2">
        <v>77441</v>
      </c>
      <c r="P489" s="2">
        <v>40984</v>
      </c>
      <c r="Q489" s="2">
        <v>4443</v>
      </c>
      <c r="R489" s="2">
        <v>0</v>
      </c>
      <c r="S489" s="2">
        <v>0</v>
      </c>
      <c r="T489" s="2">
        <v>12988.4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5297</v>
      </c>
      <c r="AA489" s="2">
        <v>0</v>
      </c>
      <c r="AB489" s="2">
        <v>2448874.4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</row>
    <row r="490" spans="1:36" x14ac:dyDescent="0.25">
      <c r="A490" s="2">
        <v>4221</v>
      </c>
      <c r="B490" s="2">
        <v>7</v>
      </c>
      <c r="C490" t="s">
        <v>491</v>
      </c>
      <c r="D490" s="2">
        <v>0</v>
      </c>
      <c r="E490" s="2">
        <v>0</v>
      </c>
      <c r="F490" s="2">
        <v>245</v>
      </c>
      <c r="G490" s="2">
        <v>253</v>
      </c>
      <c r="H490" s="2">
        <v>1628814</v>
      </c>
      <c r="I490" s="2">
        <v>0</v>
      </c>
      <c r="J490" s="2">
        <v>172225</v>
      </c>
      <c r="K490" s="2">
        <v>72504</v>
      </c>
      <c r="L490" s="2">
        <v>0</v>
      </c>
      <c r="M490" s="2">
        <v>7581</v>
      </c>
      <c r="N490" s="2">
        <v>0</v>
      </c>
      <c r="O490" s="2">
        <v>57322</v>
      </c>
      <c r="P490" s="2">
        <v>30336</v>
      </c>
      <c r="Q490" s="2">
        <v>3289</v>
      </c>
      <c r="R490" s="2">
        <v>0</v>
      </c>
      <c r="S490" s="2">
        <v>0</v>
      </c>
      <c r="T490" s="2">
        <v>31119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2996</v>
      </c>
      <c r="AA490" s="2">
        <v>0</v>
      </c>
      <c r="AB490" s="2">
        <v>2006186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</row>
    <row r="491" spans="1:36" x14ac:dyDescent="0.25">
      <c r="A491" s="2">
        <v>4223</v>
      </c>
      <c r="B491" s="2">
        <v>7</v>
      </c>
      <c r="C491" t="s">
        <v>492</v>
      </c>
      <c r="D491" s="2">
        <v>0</v>
      </c>
      <c r="E491" s="2">
        <v>0</v>
      </c>
      <c r="F491" s="2">
        <v>215</v>
      </c>
      <c r="G491" s="2">
        <v>215</v>
      </c>
      <c r="H491" s="2">
        <v>1384170</v>
      </c>
      <c r="I491" s="2">
        <v>0</v>
      </c>
      <c r="J491" s="2">
        <v>498871</v>
      </c>
      <c r="K491" s="2">
        <v>174582</v>
      </c>
      <c r="L491" s="2">
        <v>0</v>
      </c>
      <c r="M491" s="2">
        <v>6442</v>
      </c>
      <c r="N491" s="2">
        <v>14776</v>
      </c>
      <c r="O491" s="2">
        <v>48712</v>
      </c>
      <c r="P491" s="2">
        <v>25780</v>
      </c>
      <c r="Q491" s="2">
        <v>2795</v>
      </c>
      <c r="R491" s="2">
        <v>0</v>
      </c>
      <c r="S491" s="2">
        <v>0</v>
      </c>
      <c r="T491" s="2">
        <v>25155</v>
      </c>
      <c r="U491" s="2">
        <v>-79278</v>
      </c>
      <c r="V491" s="2">
        <v>0</v>
      </c>
      <c r="W491" s="2">
        <v>0</v>
      </c>
      <c r="X491" s="2">
        <v>0</v>
      </c>
      <c r="Y491" s="2">
        <v>0</v>
      </c>
      <c r="Z491" s="2">
        <v>4940</v>
      </c>
      <c r="AA491" s="2">
        <v>0</v>
      </c>
      <c r="AB491" s="2">
        <v>2106945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</row>
    <row r="492" spans="1:36" x14ac:dyDescent="0.25">
      <c r="A492" s="2">
        <v>4224</v>
      </c>
      <c r="B492" s="2">
        <v>7</v>
      </c>
      <c r="C492" t="s">
        <v>493</v>
      </c>
      <c r="D492" s="2">
        <v>0</v>
      </c>
      <c r="E492" s="2">
        <v>0</v>
      </c>
      <c r="F492" s="2">
        <v>137</v>
      </c>
      <c r="G492" s="2">
        <v>140.80000000000001</v>
      </c>
      <c r="H492" s="2">
        <v>906470</v>
      </c>
      <c r="I492" s="2">
        <v>0</v>
      </c>
      <c r="J492" s="2">
        <v>55206</v>
      </c>
      <c r="K492" s="2">
        <v>38160</v>
      </c>
      <c r="L492" s="2">
        <v>0</v>
      </c>
      <c r="M492" s="2">
        <v>4219</v>
      </c>
      <c r="N492" s="2">
        <v>11283</v>
      </c>
      <c r="O492" s="2">
        <v>31901</v>
      </c>
      <c r="P492" s="2">
        <v>16883</v>
      </c>
      <c r="Q492" s="2">
        <v>1830</v>
      </c>
      <c r="R492" s="2">
        <v>0</v>
      </c>
      <c r="S492" s="2">
        <v>0</v>
      </c>
      <c r="T492" s="2">
        <v>24499.200000000001</v>
      </c>
      <c r="U492" s="2">
        <v>0</v>
      </c>
      <c r="V492" s="2">
        <v>0</v>
      </c>
      <c r="W492" s="2">
        <v>0</v>
      </c>
      <c r="X492" s="2">
        <v>0</v>
      </c>
      <c r="Y492" s="2">
        <v>27045</v>
      </c>
      <c r="Z492" s="2">
        <v>2684</v>
      </c>
      <c r="AA492" s="2">
        <v>0</v>
      </c>
      <c r="AB492" s="2">
        <v>1120180.2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</row>
    <row r="493" spans="1:36" x14ac:dyDescent="0.25">
      <c r="A493" s="2">
        <v>4225</v>
      </c>
      <c r="B493" s="2">
        <v>7</v>
      </c>
      <c r="C493" t="s">
        <v>494</v>
      </c>
      <c r="D493" s="2">
        <v>0</v>
      </c>
      <c r="E493" s="2">
        <v>0</v>
      </c>
      <c r="F493" s="2">
        <v>420</v>
      </c>
      <c r="G493" s="2">
        <v>430</v>
      </c>
      <c r="H493" s="2">
        <v>2768340</v>
      </c>
      <c r="I493" s="2">
        <v>0</v>
      </c>
      <c r="J493" s="2">
        <v>1162352</v>
      </c>
      <c r="K493" s="2">
        <v>286200</v>
      </c>
      <c r="L493" s="2">
        <v>0</v>
      </c>
      <c r="M493" s="2">
        <v>12885</v>
      </c>
      <c r="N493" s="2">
        <v>0</v>
      </c>
      <c r="O493" s="2">
        <v>97425</v>
      </c>
      <c r="P493" s="2">
        <v>51560</v>
      </c>
      <c r="Q493" s="2">
        <v>5590</v>
      </c>
      <c r="R493" s="2">
        <v>0</v>
      </c>
      <c r="S493" s="2">
        <v>0</v>
      </c>
      <c r="T493" s="2">
        <v>25800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4933</v>
      </c>
      <c r="AA493" s="2">
        <v>0</v>
      </c>
      <c r="AB493" s="2">
        <v>4415085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</row>
    <row r="494" spans="1:36" x14ac:dyDescent="0.25">
      <c r="A494" s="2">
        <v>4226</v>
      </c>
      <c r="B494" s="2">
        <v>7</v>
      </c>
      <c r="C494" t="s">
        <v>495</v>
      </c>
      <c r="D494" s="2">
        <v>0</v>
      </c>
      <c r="E494" s="2">
        <v>0</v>
      </c>
      <c r="F494" s="2">
        <v>115</v>
      </c>
      <c r="G494" s="2">
        <v>115</v>
      </c>
      <c r="H494" s="2">
        <v>740370</v>
      </c>
      <c r="I494" s="2">
        <v>1806</v>
      </c>
      <c r="J494" s="2">
        <v>295627</v>
      </c>
      <c r="K494" s="2">
        <v>0</v>
      </c>
      <c r="L494" s="2">
        <v>0</v>
      </c>
      <c r="M494" s="2">
        <v>3446</v>
      </c>
      <c r="N494" s="2">
        <v>0</v>
      </c>
      <c r="O494" s="2">
        <v>26055</v>
      </c>
      <c r="P494" s="2">
        <v>13789</v>
      </c>
      <c r="Q494" s="2">
        <v>1495</v>
      </c>
      <c r="R494" s="2">
        <v>0</v>
      </c>
      <c r="S494" s="2">
        <v>0</v>
      </c>
      <c r="T494" s="2">
        <v>4715</v>
      </c>
      <c r="U494" s="2">
        <v>0</v>
      </c>
      <c r="V494" s="2">
        <v>0</v>
      </c>
      <c r="W494" s="2">
        <v>0</v>
      </c>
      <c r="X494" s="2">
        <v>25494</v>
      </c>
      <c r="Y494" s="2">
        <v>0</v>
      </c>
      <c r="Z494" s="2">
        <v>2931</v>
      </c>
      <c r="AA494" s="2">
        <v>0</v>
      </c>
      <c r="AB494" s="2">
        <v>1090234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</row>
    <row r="495" spans="1:36" x14ac:dyDescent="0.25">
      <c r="A495" s="2">
        <v>4227</v>
      </c>
      <c r="B495" s="2">
        <v>7</v>
      </c>
      <c r="C495" t="s">
        <v>496</v>
      </c>
      <c r="D495" s="2">
        <v>0</v>
      </c>
      <c r="E495" s="2">
        <v>0</v>
      </c>
      <c r="F495" s="2">
        <v>476</v>
      </c>
      <c r="G495" s="2">
        <v>493.6</v>
      </c>
      <c r="H495" s="2">
        <v>3177797</v>
      </c>
      <c r="I495" s="2">
        <v>7753</v>
      </c>
      <c r="J495" s="2">
        <v>182247</v>
      </c>
      <c r="K495" s="2">
        <v>0</v>
      </c>
      <c r="L495" s="2">
        <v>0</v>
      </c>
      <c r="M495" s="2">
        <v>14791</v>
      </c>
      <c r="N495" s="2">
        <v>49335</v>
      </c>
      <c r="O495" s="2">
        <v>111835</v>
      </c>
      <c r="P495" s="2">
        <v>59186</v>
      </c>
      <c r="Q495" s="2">
        <v>6417</v>
      </c>
      <c r="R495" s="2">
        <v>0</v>
      </c>
      <c r="S495" s="2">
        <v>0</v>
      </c>
      <c r="T495" s="2">
        <v>75520.800000000003</v>
      </c>
      <c r="U495" s="2">
        <v>-197420</v>
      </c>
      <c r="V495" s="2">
        <v>0</v>
      </c>
      <c r="W495" s="2">
        <v>0</v>
      </c>
      <c r="X495" s="2">
        <v>0</v>
      </c>
      <c r="Y495" s="2">
        <v>0</v>
      </c>
      <c r="Z495" s="2">
        <v>10552</v>
      </c>
      <c r="AA495" s="2">
        <v>0</v>
      </c>
      <c r="AB495" s="2">
        <v>3498013.8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</row>
    <row r="496" spans="1:36" x14ac:dyDescent="0.25">
      <c r="A496" s="2">
        <v>4228</v>
      </c>
      <c r="B496" s="2">
        <v>7</v>
      </c>
      <c r="C496" t="s">
        <v>497</v>
      </c>
      <c r="D496" s="2">
        <v>0</v>
      </c>
      <c r="E496" s="2">
        <v>0</v>
      </c>
      <c r="F496" s="2">
        <v>443</v>
      </c>
      <c r="G496" s="2">
        <v>449</v>
      </c>
      <c r="H496" s="2">
        <v>2890662</v>
      </c>
      <c r="I496" s="2">
        <v>0</v>
      </c>
      <c r="J496" s="2">
        <v>10302</v>
      </c>
      <c r="K496" s="2">
        <v>16043</v>
      </c>
      <c r="L496" s="2">
        <v>0</v>
      </c>
      <c r="M496" s="2">
        <v>13454</v>
      </c>
      <c r="N496" s="2">
        <v>0</v>
      </c>
      <c r="O496" s="2">
        <v>101730</v>
      </c>
      <c r="P496" s="2">
        <v>53838</v>
      </c>
      <c r="Q496" s="2">
        <v>5837</v>
      </c>
      <c r="R496" s="2">
        <v>0</v>
      </c>
      <c r="S496" s="2">
        <v>0</v>
      </c>
      <c r="T496" s="2">
        <v>69595</v>
      </c>
      <c r="U496" s="2">
        <v>-134705</v>
      </c>
      <c r="V496" s="2">
        <v>0</v>
      </c>
      <c r="W496" s="2">
        <v>0</v>
      </c>
      <c r="X496" s="2">
        <v>0</v>
      </c>
      <c r="Y496" s="2">
        <v>0</v>
      </c>
      <c r="Z496" s="2">
        <v>3469</v>
      </c>
      <c r="AA496" s="2">
        <v>0</v>
      </c>
      <c r="AB496" s="2">
        <v>3030225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</row>
    <row r="497" spans="1:36" x14ac:dyDescent="0.25">
      <c r="A497" s="2">
        <v>4229</v>
      </c>
      <c r="B497" s="2">
        <v>7</v>
      </c>
      <c r="C497" t="s">
        <v>498</v>
      </c>
      <c r="D497" s="2">
        <v>0</v>
      </c>
      <c r="E497" s="2">
        <v>0</v>
      </c>
      <c r="F497" s="2">
        <v>120</v>
      </c>
      <c r="G497" s="2">
        <v>141</v>
      </c>
      <c r="H497" s="2">
        <v>907758</v>
      </c>
      <c r="I497" s="2">
        <v>0</v>
      </c>
      <c r="J497" s="2">
        <v>12598</v>
      </c>
      <c r="K497" s="2">
        <v>0</v>
      </c>
      <c r="L497" s="2">
        <v>0</v>
      </c>
      <c r="M497" s="2">
        <v>4225</v>
      </c>
      <c r="N497" s="2">
        <v>18554</v>
      </c>
      <c r="O497" s="2">
        <v>31946</v>
      </c>
      <c r="P497" s="2">
        <v>16907</v>
      </c>
      <c r="Q497" s="2">
        <v>1833</v>
      </c>
      <c r="R497" s="2">
        <v>0</v>
      </c>
      <c r="S497" s="2">
        <v>0</v>
      </c>
      <c r="T497" s="2">
        <v>19317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1866</v>
      </c>
      <c r="AA497" s="2">
        <v>0</v>
      </c>
      <c r="AB497" s="2">
        <v>1015004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</row>
    <row r="498" spans="1:36" x14ac:dyDescent="0.25">
      <c r="A498" s="2">
        <v>4230</v>
      </c>
      <c r="B498" s="2">
        <v>7</v>
      </c>
      <c r="C498" t="s">
        <v>499</v>
      </c>
      <c r="D498" s="2">
        <v>0</v>
      </c>
      <c r="E498" s="2">
        <v>0</v>
      </c>
      <c r="F498" s="2">
        <v>210</v>
      </c>
      <c r="G498" s="2">
        <v>210</v>
      </c>
      <c r="H498" s="2">
        <v>1351980</v>
      </c>
      <c r="I498" s="2">
        <v>3298</v>
      </c>
      <c r="J498" s="2">
        <v>594614</v>
      </c>
      <c r="K498" s="2">
        <v>28620</v>
      </c>
      <c r="L498" s="2">
        <v>0</v>
      </c>
      <c r="M498" s="2">
        <v>6293</v>
      </c>
      <c r="N498" s="2">
        <v>0</v>
      </c>
      <c r="O498" s="2">
        <v>47580</v>
      </c>
      <c r="P498" s="2">
        <v>25180</v>
      </c>
      <c r="Q498" s="2">
        <v>2730</v>
      </c>
      <c r="R498" s="2">
        <v>0</v>
      </c>
      <c r="S498" s="2">
        <v>0</v>
      </c>
      <c r="T498" s="2">
        <v>25200</v>
      </c>
      <c r="U498" s="2">
        <v>0</v>
      </c>
      <c r="V498" s="2">
        <v>0</v>
      </c>
      <c r="W498" s="2">
        <v>0</v>
      </c>
      <c r="X498" s="2">
        <v>48465</v>
      </c>
      <c r="Y498" s="2">
        <v>0</v>
      </c>
      <c r="Z498" s="2">
        <v>4025</v>
      </c>
      <c r="AA498" s="2">
        <v>0</v>
      </c>
      <c r="AB498" s="2">
        <v>2089520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</row>
    <row r="499" spans="1:36" x14ac:dyDescent="0.25">
      <c r="A499" s="2">
        <v>4231</v>
      </c>
      <c r="B499" s="2">
        <v>7</v>
      </c>
      <c r="C499" t="s">
        <v>500</v>
      </c>
      <c r="D499" s="2">
        <v>0</v>
      </c>
      <c r="E499" s="2">
        <v>0</v>
      </c>
      <c r="F499" s="2">
        <v>485</v>
      </c>
      <c r="G499" s="2">
        <v>523</v>
      </c>
      <c r="H499" s="2">
        <v>3367074</v>
      </c>
      <c r="I499" s="2">
        <v>0</v>
      </c>
      <c r="J499" s="2">
        <v>1357198</v>
      </c>
      <c r="K499" s="2">
        <v>143100</v>
      </c>
      <c r="L499" s="2">
        <v>0</v>
      </c>
      <c r="M499" s="2">
        <v>15672</v>
      </c>
      <c r="N499" s="2">
        <v>0</v>
      </c>
      <c r="O499" s="2">
        <v>118496</v>
      </c>
      <c r="P499" s="2">
        <v>62711</v>
      </c>
      <c r="Q499" s="2">
        <v>6799</v>
      </c>
      <c r="R499" s="2">
        <v>0</v>
      </c>
      <c r="S499" s="2">
        <v>0</v>
      </c>
      <c r="T499" s="2">
        <v>102508</v>
      </c>
      <c r="U499" s="2">
        <v>0</v>
      </c>
      <c r="V499" s="2">
        <v>0</v>
      </c>
      <c r="W499" s="2">
        <v>0</v>
      </c>
      <c r="X499" s="2">
        <v>0</v>
      </c>
      <c r="Y499" s="2">
        <v>66711</v>
      </c>
      <c r="Z499" s="2">
        <v>8888</v>
      </c>
      <c r="AA499" s="2">
        <v>0</v>
      </c>
      <c r="AB499" s="2">
        <v>5249157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</row>
    <row r="500" spans="1:36" x14ac:dyDescent="0.25">
      <c r="A500" s="2">
        <v>4232</v>
      </c>
      <c r="B500" s="2">
        <v>7</v>
      </c>
      <c r="C500" t="s">
        <v>501</v>
      </c>
      <c r="D500" s="2">
        <v>0</v>
      </c>
      <c r="E500" s="2">
        <v>0</v>
      </c>
      <c r="F500" s="2">
        <v>85</v>
      </c>
      <c r="G500" s="2">
        <v>85</v>
      </c>
      <c r="H500" s="2">
        <v>547230</v>
      </c>
      <c r="I500" s="2">
        <v>0</v>
      </c>
      <c r="J500" s="2">
        <v>180456</v>
      </c>
      <c r="K500" s="2">
        <v>53424</v>
      </c>
      <c r="L500" s="2">
        <v>0</v>
      </c>
      <c r="M500" s="2">
        <v>2547</v>
      </c>
      <c r="N500" s="2">
        <v>0</v>
      </c>
      <c r="O500" s="2">
        <v>19258</v>
      </c>
      <c r="P500" s="2">
        <v>10192</v>
      </c>
      <c r="Q500" s="2">
        <v>1105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2145</v>
      </c>
      <c r="AA500" s="2">
        <v>0</v>
      </c>
      <c r="AB500" s="2">
        <v>816357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</row>
    <row r="501" spans="1:36" x14ac:dyDescent="0.25">
      <c r="A501" s="2">
        <v>4233</v>
      </c>
      <c r="B501" s="2">
        <v>7</v>
      </c>
      <c r="C501" t="s">
        <v>502</v>
      </c>
      <c r="D501" s="2">
        <v>0</v>
      </c>
      <c r="E501" s="2">
        <v>0</v>
      </c>
      <c r="F501" s="2">
        <v>125</v>
      </c>
      <c r="G501" s="2">
        <v>128</v>
      </c>
      <c r="H501" s="2">
        <v>824064</v>
      </c>
      <c r="I501" s="2">
        <v>2010</v>
      </c>
      <c r="J501" s="2">
        <v>89080</v>
      </c>
      <c r="K501" s="2">
        <v>0</v>
      </c>
      <c r="L501" s="2">
        <v>0</v>
      </c>
      <c r="M501" s="2">
        <v>3836</v>
      </c>
      <c r="N501" s="2">
        <v>55</v>
      </c>
      <c r="O501" s="2">
        <v>29001</v>
      </c>
      <c r="P501" s="2">
        <v>15348</v>
      </c>
      <c r="Q501" s="2">
        <v>1664</v>
      </c>
      <c r="R501" s="2">
        <v>0</v>
      </c>
      <c r="S501" s="2">
        <v>0</v>
      </c>
      <c r="T501" s="2">
        <v>9600</v>
      </c>
      <c r="U501" s="2">
        <v>-38456</v>
      </c>
      <c r="V501" s="2">
        <v>0</v>
      </c>
      <c r="W501" s="2">
        <v>0</v>
      </c>
      <c r="X501" s="2">
        <v>0</v>
      </c>
      <c r="Y501" s="2">
        <v>3606</v>
      </c>
      <c r="Z501" s="2">
        <v>3101</v>
      </c>
      <c r="AA501" s="2">
        <v>0</v>
      </c>
      <c r="AB501" s="2">
        <v>942909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</row>
    <row r="502" spans="1:36" x14ac:dyDescent="0.25">
      <c r="A502" s="2">
        <v>4234</v>
      </c>
      <c r="B502" s="2">
        <v>7</v>
      </c>
      <c r="C502" t="s">
        <v>503</v>
      </c>
      <c r="D502" s="2">
        <v>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</row>
    <row r="503" spans="1:36" x14ac:dyDescent="0.25">
      <c r="A503" s="2">
        <v>4235</v>
      </c>
      <c r="B503" s="2">
        <v>7</v>
      </c>
      <c r="C503" t="s">
        <v>504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</row>
    <row r="504" spans="1:36" x14ac:dyDescent="0.25">
      <c r="A504" s="2">
        <v>4237</v>
      </c>
      <c r="B504" s="2">
        <v>7</v>
      </c>
      <c r="C504" t="s">
        <v>505</v>
      </c>
      <c r="D504" s="2">
        <v>0</v>
      </c>
      <c r="E504" s="2">
        <v>0</v>
      </c>
      <c r="F504" s="2">
        <v>175</v>
      </c>
      <c r="G504" s="2">
        <v>205</v>
      </c>
      <c r="H504" s="2">
        <v>1319790</v>
      </c>
      <c r="I504" s="2">
        <v>0</v>
      </c>
      <c r="J504" s="2">
        <v>256714</v>
      </c>
      <c r="K504" s="2">
        <v>71550</v>
      </c>
      <c r="L504" s="2">
        <v>0</v>
      </c>
      <c r="M504" s="2">
        <v>6143</v>
      </c>
      <c r="N504" s="2">
        <v>0</v>
      </c>
      <c r="O504" s="2">
        <v>46447</v>
      </c>
      <c r="P504" s="2">
        <v>24581</v>
      </c>
      <c r="Q504" s="2">
        <v>2665</v>
      </c>
      <c r="R504" s="2">
        <v>0</v>
      </c>
      <c r="S504" s="2">
        <v>0</v>
      </c>
      <c r="T504" s="2">
        <v>12505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2407</v>
      </c>
      <c r="AA504" s="2">
        <v>0</v>
      </c>
      <c r="AB504" s="2">
        <v>1742802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</row>
    <row r="505" spans="1:36" x14ac:dyDescent="0.25">
      <c r="A505" s="2">
        <v>4238</v>
      </c>
      <c r="B505" s="2">
        <v>7</v>
      </c>
      <c r="C505" t="s">
        <v>506</v>
      </c>
      <c r="D505" s="2">
        <v>0</v>
      </c>
      <c r="E505" s="2">
        <v>0</v>
      </c>
      <c r="F505" s="2">
        <v>180</v>
      </c>
      <c r="G505" s="2">
        <v>212</v>
      </c>
      <c r="H505" s="2">
        <v>1364856</v>
      </c>
      <c r="I505" s="2">
        <v>0</v>
      </c>
      <c r="J505" s="2">
        <v>24692</v>
      </c>
      <c r="K505" s="2">
        <v>0</v>
      </c>
      <c r="L505" s="2">
        <v>0</v>
      </c>
      <c r="M505" s="2">
        <v>6353</v>
      </c>
      <c r="N505" s="2">
        <v>6468</v>
      </c>
      <c r="O505" s="2">
        <v>48033</v>
      </c>
      <c r="P505" s="2">
        <v>25420</v>
      </c>
      <c r="Q505" s="2">
        <v>2756</v>
      </c>
      <c r="R505" s="2">
        <v>0</v>
      </c>
      <c r="S505" s="2">
        <v>0</v>
      </c>
      <c r="T505" s="2">
        <v>21624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8403</v>
      </c>
      <c r="AA505" s="2">
        <v>0</v>
      </c>
      <c r="AB505" s="2">
        <v>1508605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</row>
    <row r="506" spans="1:36" x14ac:dyDescent="0.25">
      <c r="A506" s="2">
        <v>4239</v>
      </c>
      <c r="B506" s="2">
        <v>7</v>
      </c>
      <c r="C506" t="s">
        <v>507</v>
      </c>
      <c r="D506" s="2">
        <v>0</v>
      </c>
      <c r="E506" s="2">
        <v>0</v>
      </c>
      <c r="F506" s="2">
        <v>235</v>
      </c>
      <c r="G506" s="2">
        <v>235</v>
      </c>
      <c r="H506" s="2">
        <v>1512930</v>
      </c>
      <c r="I506" s="2">
        <v>0</v>
      </c>
      <c r="J506" s="2">
        <v>524066</v>
      </c>
      <c r="K506" s="2">
        <v>157410</v>
      </c>
      <c r="L506" s="2">
        <v>0</v>
      </c>
      <c r="M506" s="2">
        <v>7042</v>
      </c>
      <c r="N506" s="2">
        <v>0</v>
      </c>
      <c r="O506" s="2">
        <v>53244</v>
      </c>
      <c r="P506" s="2">
        <v>28178</v>
      </c>
      <c r="Q506" s="2">
        <v>3055</v>
      </c>
      <c r="R506" s="2">
        <v>0</v>
      </c>
      <c r="S506" s="2">
        <v>0</v>
      </c>
      <c r="T506" s="2">
        <v>24440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4578</v>
      </c>
      <c r="AA506" s="2">
        <v>0</v>
      </c>
      <c r="AB506" s="2">
        <v>2314943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</row>
    <row r="507" spans="1:36" x14ac:dyDescent="0.25">
      <c r="A507" s="2">
        <v>4240</v>
      </c>
      <c r="B507" s="2">
        <v>7</v>
      </c>
      <c r="C507" t="s">
        <v>508</v>
      </c>
      <c r="D507" s="2">
        <v>0</v>
      </c>
      <c r="E507" s="2">
        <v>0</v>
      </c>
      <c r="F507" s="2">
        <v>310</v>
      </c>
      <c r="G507" s="2">
        <v>318</v>
      </c>
      <c r="H507" s="2">
        <v>2047284</v>
      </c>
      <c r="I507" s="2">
        <v>4995</v>
      </c>
      <c r="J507" s="2">
        <v>984304</v>
      </c>
      <c r="K507" s="2">
        <v>279522</v>
      </c>
      <c r="L507" s="2">
        <v>0</v>
      </c>
      <c r="M507" s="2">
        <v>9529</v>
      </c>
      <c r="N507" s="2">
        <v>0</v>
      </c>
      <c r="O507" s="2">
        <v>72049</v>
      </c>
      <c r="P507" s="2">
        <v>38130</v>
      </c>
      <c r="Q507" s="2">
        <v>4134</v>
      </c>
      <c r="R507" s="2">
        <v>0</v>
      </c>
      <c r="S507" s="2">
        <v>0</v>
      </c>
      <c r="T507" s="2">
        <v>52470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5344</v>
      </c>
      <c r="AA507" s="2">
        <v>0</v>
      </c>
      <c r="AB507" s="2">
        <v>3497761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</row>
    <row r="508" spans="1:36" x14ac:dyDescent="0.25">
      <c r="A508" s="2">
        <v>4243</v>
      </c>
      <c r="B508" s="2">
        <v>7</v>
      </c>
      <c r="C508" t="s">
        <v>509</v>
      </c>
      <c r="D508" s="2">
        <v>0</v>
      </c>
      <c r="E508" s="2">
        <v>0</v>
      </c>
      <c r="F508" s="2">
        <v>260</v>
      </c>
      <c r="G508" s="2">
        <v>260</v>
      </c>
      <c r="H508" s="2">
        <v>1673880</v>
      </c>
      <c r="I508" s="2">
        <v>0</v>
      </c>
      <c r="J508" s="2">
        <v>530001</v>
      </c>
      <c r="K508" s="2">
        <v>57240</v>
      </c>
      <c r="L508" s="2">
        <v>0</v>
      </c>
      <c r="M508" s="2">
        <v>7791</v>
      </c>
      <c r="N508" s="2">
        <v>0</v>
      </c>
      <c r="O508" s="2">
        <v>58908</v>
      </c>
      <c r="P508" s="2">
        <v>31176</v>
      </c>
      <c r="Q508" s="2">
        <v>3380</v>
      </c>
      <c r="R508" s="2">
        <v>0</v>
      </c>
      <c r="S508" s="2">
        <v>0</v>
      </c>
      <c r="T508" s="2">
        <v>28860</v>
      </c>
      <c r="U508" s="2">
        <v>-78003</v>
      </c>
      <c r="V508" s="2">
        <v>0</v>
      </c>
      <c r="W508" s="2">
        <v>0</v>
      </c>
      <c r="X508" s="2">
        <v>0</v>
      </c>
      <c r="Y508" s="2">
        <v>0</v>
      </c>
      <c r="Z508" s="2">
        <v>4666</v>
      </c>
      <c r="AA508" s="2">
        <v>0</v>
      </c>
      <c r="AB508" s="2">
        <v>2317899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</row>
    <row r="509" spans="1:36" x14ac:dyDescent="0.25">
      <c r="A509" s="2">
        <v>4244</v>
      </c>
      <c r="B509" s="2">
        <v>7</v>
      </c>
      <c r="C509" t="s">
        <v>557</v>
      </c>
      <c r="D509" s="2">
        <v>0</v>
      </c>
      <c r="E509" s="2">
        <v>0</v>
      </c>
      <c r="F509" s="2">
        <v>328</v>
      </c>
      <c r="G509" s="2">
        <v>347.6</v>
      </c>
      <c r="H509" s="2">
        <v>2237849</v>
      </c>
      <c r="I509" s="2">
        <v>0</v>
      </c>
      <c r="J509" s="2">
        <v>125698</v>
      </c>
      <c r="K509" s="2">
        <v>16731</v>
      </c>
      <c r="L509" s="2">
        <v>0</v>
      </c>
      <c r="M509" s="2">
        <v>10416</v>
      </c>
      <c r="N509" s="2">
        <v>0</v>
      </c>
      <c r="O509" s="2">
        <v>78755</v>
      </c>
      <c r="P509" s="2">
        <v>41680</v>
      </c>
      <c r="Q509" s="2">
        <v>4519</v>
      </c>
      <c r="R509" s="2">
        <v>0</v>
      </c>
      <c r="S509" s="2">
        <v>0</v>
      </c>
      <c r="T509" s="2">
        <v>38236</v>
      </c>
      <c r="U509" s="2">
        <v>-104284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2449600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</row>
    <row r="510" spans="1:36" x14ac:dyDescent="0.25">
      <c r="A510" s="2">
        <v>4246</v>
      </c>
      <c r="B510" s="2">
        <v>7</v>
      </c>
      <c r="C510" t="s">
        <v>558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</row>
    <row r="511" spans="1:36" x14ac:dyDescent="0.25">
      <c r="A511" s="2">
        <v>4248</v>
      </c>
      <c r="B511" s="2">
        <v>7</v>
      </c>
      <c r="C511" t="s">
        <v>512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</row>
    <row r="512" spans="1:36" x14ac:dyDescent="0.25">
      <c r="A512" s="2">
        <v>4249</v>
      </c>
      <c r="B512" s="2">
        <v>7</v>
      </c>
      <c r="C512" t="s">
        <v>513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</row>
    <row r="513" spans="1:36" x14ac:dyDescent="0.25">
      <c r="A513" s="2">
        <v>4250</v>
      </c>
      <c r="B513" s="2">
        <v>7</v>
      </c>
      <c r="C513" t="s">
        <v>514</v>
      </c>
      <c r="D513" s="2">
        <v>0</v>
      </c>
      <c r="E513" s="2">
        <v>0</v>
      </c>
      <c r="F513" s="2">
        <v>700</v>
      </c>
      <c r="G513" s="2">
        <v>714</v>
      </c>
      <c r="H513" s="2">
        <v>4596732</v>
      </c>
      <c r="I513" s="2">
        <v>0</v>
      </c>
      <c r="J513" s="2">
        <v>1140348</v>
      </c>
      <c r="K513" s="2">
        <v>114480</v>
      </c>
      <c r="L513" s="2">
        <v>0</v>
      </c>
      <c r="M513" s="2">
        <v>21395</v>
      </c>
      <c r="N513" s="2">
        <v>49070</v>
      </c>
      <c r="O513" s="2">
        <v>161770</v>
      </c>
      <c r="P513" s="2">
        <v>85614</v>
      </c>
      <c r="Q513" s="2">
        <v>9282</v>
      </c>
      <c r="R513" s="2">
        <v>0</v>
      </c>
      <c r="S513" s="2">
        <v>0</v>
      </c>
      <c r="T513" s="2">
        <v>83538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14924</v>
      </c>
      <c r="AA513" s="2">
        <v>0</v>
      </c>
      <c r="AB513" s="2">
        <v>6277153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</row>
    <row r="514" spans="1:36" x14ac:dyDescent="0.25">
      <c r="A514" s="2">
        <v>4253</v>
      </c>
      <c r="B514" s="2">
        <v>7</v>
      </c>
      <c r="C514" t="s">
        <v>515</v>
      </c>
      <c r="D514" s="2">
        <v>0</v>
      </c>
      <c r="E514" s="2">
        <v>0</v>
      </c>
      <c r="F514" s="2">
        <v>120</v>
      </c>
      <c r="G514" s="2">
        <v>120</v>
      </c>
      <c r="H514" s="2">
        <v>772560</v>
      </c>
      <c r="I514" s="2">
        <v>0</v>
      </c>
      <c r="J514" s="2">
        <v>21332</v>
      </c>
      <c r="K514" s="2">
        <v>0</v>
      </c>
      <c r="L514" s="2">
        <v>0</v>
      </c>
      <c r="M514" s="2">
        <v>3596</v>
      </c>
      <c r="N514" s="2">
        <v>0</v>
      </c>
      <c r="O514" s="2">
        <v>27188</v>
      </c>
      <c r="P514" s="2">
        <v>14389</v>
      </c>
      <c r="Q514" s="2">
        <v>1560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840625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</row>
    <row r="515" spans="1:36" x14ac:dyDescent="0.25">
      <c r="A515" s="2">
        <v>4254</v>
      </c>
      <c r="B515" s="2">
        <v>7</v>
      </c>
      <c r="C515" t="s">
        <v>516</v>
      </c>
      <c r="D515" s="2">
        <v>0</v>
      </c>
      <c r="E515" s="2">
        <v>0</v>
      </c>
      <c r="F515" s="2">
        <v>190</v>
      </c>
      <c r="G515" s="2">
        <v>190</v>
      </c>
      <c r="H515" s="2">
        <v>1223220</v>
      </c>
      <c r="I515" s="2">
        <v>0</v>
      </c>
      <c r="J515" s="2">
        <v>0</v>
      </c>
      <c r="K515" s="2">
        <v>0</v>
      </c>
      <c r="L515" s="2">
        <v>0</v>
      </c>
      <c r="M515" s="2">
        <v>5693</v>
      </c>
      <c r="N515" s="2">
        <v>9684</v>
      </c>
      <c r="O515" s="2">
        <v>43048</v>
      </c>
      <c r="P515" s="2">
        <v>22782</v>
      </c>
      <c r="Q515" s="2">
        <v>2470</v>
      </c>
      <c r="R515" s="2">
        <v>0</v>
      </c>
      <c r="S515" s="2">
        <v>0</v>
      </c>
      <c r="T515" s="2">
        <v>4370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1311267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</row>
    <row r="516" spans="1:36" x14ac:dyDescent="0.25">
      <c r="A516" s="2">
        <v>4255</v>
      </c>
      <c r="B516" s="2">
        <v>7</v>
      </c>
      <c r="C516" t="s">
        <v>517</v>
      </c>
      <c r="D516" s="2">
        <v>0</v>
      </c>
      <c r="E516" s="2">
        <v>0</v>
      </c>
      <c r="F516" s="2">
        <v>270</v>
      </c>
      <c r="G516" s="2">
        <v>270</v>
      </c>
      <c r="H516" s="2">
        <v>1738260</v>
      </c>
      <c r="I516" s="2">
        <v>0</v>
      </c>
      <c r="J516" s="2">
        <v>628208</v>
      </c>
      <c r="K516" s="2">
        <v>62010</v>
      </c>
      <c r="L516" s="2">
        <v>0</v>
      </c>
      <c r="M516" s="2">
        <v>8091</v>
      </c>
      <c r="N516" s="2">
        <v>0</v>
      </c>
      <c r="O516" s="2">
        <v>61174</v>
      </c>
      <c r="P516" s="2">
        <v>32375</v>
      </c>
      <c r="Q516" s="2">
        <v>3510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2533628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</row>
    <row r="517" spans="1:36" x14ac:dyDescent="0.25">
      <c r="A517" s="2">
        <v>4261</v>
      </c>
      <c r="B517" s="2">
        <v>7</v>
      </c>
      <c r="C517" t="s">
        <v>518</v>
      </c>
      <c r="D517" s="2">
        <v>0</v>
      </c>
      <c r="E517" s="2">
        <v>0</v>
      </c>
      <c r="F517" s="2">
        <v>176</v>
      </c>
      <c r="G517" s="2">
        <v>176</v>
      </c>
      <c r="H517" s="2">
        <v>1133088</v>
      </c>
      <c r="I517" s="2">
        <v>0</v>
      </c>
      <c r="J517" s="2">
        <v>493832</v>
      </c>
      <c r="K517" s="2">
        <v>0</v>
      </c>
      <c r="L517" s="2">
        <v>0</v>
      </c>
      <c r="M517" s="2">
        <v>5274</v>
      </c>
      <c r="N517" s="2">
        <v>0</v>
      </c>
      <c r="O517" s="2">
        <v>39876</v>
      </c>
      <c r="P517" s="2">
        <v>21104</v>
      </c>
      <c r="Q517" s="2">
        <v>2288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1695462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</row>
    <row r="518" spans="1:36" x14ac:dyDescent="0.25">
      <c r="A518" s="2">
        <v>4264</v>
      </c>
      <c r="B518" s="2">
        <v>7</v>
      </c>
      <c r="C518" t="s">
        <v>519</v>
      </c>
      <c r="D518" s="2">
        <v>0</v>
      </c>
      <c r="E518" s="2">
        <v>0</v>
      </c>
      <c r="F518" s="2">
        <v>140</v>
      </c>
      <c r="G518" s="2">
        <v>140</v>
      </c>
      <c r="H518" s="2">
        <v>901320</v>
      </c>
      <c r="I518" s="2">
        <v>0</v>
      </c>
      <c r="J518" s="2">
        <v>408167</v>
      </c>
      <c r="K518" s="2">
        <v>0</v>
      </c>
      <c r="L518" s="2">
        <v>0</v>
      </c>
      <c r="M518" s="2">
        <v>4195</v>
      </c>
      <c r="N518" s="2">
        <v>0</v>
      </c>
      <c r="O518" s="2">
        <v>31720</v>
      </c>
      <c r="P518" s="2">
        <v>16787</v>
      </c>
      <c r="Q518" s="2">
        <v>1820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12621</v>
      </c>
      <c r="Z518" s="2">
        <v>0</v>
      </c>
      <c r="AA518" s="2">
        <v>0</v>
      </c>
      <c r="AB518" s="2">
        <v>1376630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</row>
    <row r="519" spans="1:36" x14ac:dyDescent="0.25">
      <c r="A519" s="2">
        <v>4265</v>
      </c>
      <c r="B519" s="2">
        <v>7</v>
      </c>
      <c r="C519" t="s">
        <v>520</v>
      </c>
      <c r="D519" s="2">
        <v>0</v>
      </c>
      <c r="E519" s="2">
        <v>0</v>
      </c>
      <c r="F519" s="2">
        <v>10</v>
      </c>
      <c r="G519" s="2">
        <v>10</v>
      </c>
      <c r="H519" s="2">
        <v>64380</v>
      </c>
      <c r="I519" s="2">
        <v>0</v>
      </c>
      <c r="J519" s="2">
        <v>10526</v>
      </c>
      <c r="K519" s="2">
        <v>0</v>
      </c>
      <c r="L519" s="2">
        <v>0</v>
      </c>
      <c r="M519" s="2">
        <v>300</v>
      </c>
      <c r="N519" s="2">
        <v>0</v>
      </c>
      <c r="O519" s="2">
        <v>2266</v>
      </c>
      <c r="P519" s="2">
        <v>1199</v>
      </c>
      <c r="Q519" s="2">
        <v>130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1803</v>
      </c>
      <c r="Z519" s="2">
        <v>0</v>
      </c>
      <c r="AA519" s="2">
        <v>0</v>
      </c>
      <c r="AB519" s="2">
        <v>80604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</row>
    <row r="520" spans="1:36" x14ac:dyDescent="0.25">
      <c r="A520" s="2">
        <v>4998</v>
      </c>
      <c r="B520" s="2">
        <v>8</v>
      </c>
      <c r="C520" t="s">
        <v>521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</row>
    <row r="521" spans="1:36" x14ac:dyDescent="0.25">
      <c r="A521" s="2">
        <v>4999</v>
      </c>
      <c r="B521" s="2">
        <v>7</v>
      </c>
      <c r="C521" t="s">
        <v>522</v>
      </c>
      <c r="D521" s="2">
        <v>0</v>
      </c>
      <c r="E521" s="2">
        <v>0</v>
      </c>
      <c r="F521" s="2">
        <v>-147.94679165373213</v>
      </c>
      <c r="G521" s="2">
        <v>-242.1688009771749</v>
      </c>
      <c r="H521" s="2">
        <v>-1559083</v>
      </c>
      <c r="I521" s="2">
        <v>0</v>
      </c>
      <c r="J521" s="2">
        <v>1301274</v>
      </c>
      <c r="K521" s="2">
        <v>984638</v>
      </c>
      <c r="L521" s="2">
        <v>0</v>
      </c>
      <c r="M521" s="2">
        <v>-7257</v>
      </c>
      <c r="N521" s="2">
        <v>0</v>
      </c>
      <c r="O521" s="2">
        <v>-54868</v>
      </c>
      <c r="P521" s="2">
        <v>-29038</v>
      </c>
      <c r="Q521" s="2">
        <v>-3148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-3586</v>
      </c>
      <c r="AA521" s="2">
        <v>0</v>
      </c>
      <c r="AB521" s="2">
        <v>628932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</row>
    <row r="522" spans="1:36" x14ac:dyDescent="0.25">
      <c r="A522" s="2">
        <v>6000</v>
      </c>
      <c r="B522" s="2">
        <v>62</v>
      </c>
      <c r="C522" t="s">
        <v>523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6372334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955728</v>
      </c>
      <c r="Y522" s="2">
        <v>0</v>
      </c>
      <c r="Z522" s="2">
        <v>639067</v>
      </c>
      <c r="AA522" s="2">
        <v>0</v>
      </c>
      <c r="AB522" s="2">
        <v>7011401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2"/>
  <sheetViews>
    <sheetView topLeftCell="A25" workbookViewId="0">
      <selection activeCell="A51" sqref="A51"/>
    </sheetView>
  </sheetViews>
  <sheetFormatPr defaultRowHeight="15" x14ac:dyDescent="0.25"/>
  <cols>
    <col min="8" max="8" width="10" bestFit="1" customWidth="1"/>
    <col min="28" max="28" width="11.140625" bestFit="1" customWidth="1"/>
  </cols>
  <sheetData>
    <row r="1" spans="1:36" x14ac:dyDescent="0.25">
      <c r="A1" t="s">
        <v>0</v>
      </c>
      <c r="B1" t="s">
        <v>1</v>
      </c>
      <c r="C1" t="s">
        <v>2</v>
      </c>
      <c r="D1" t="s">
        <v>559</v>
      </c>
      <c r="E1" t="s">
        <v>560</v>
      </c>
      <c r="F1" t="s">
        <v>561</v>
      </c>
      <c r="G1" t="s">
        <v>562</v>
      </c>
      <c r="H1" t="s">
        <v>563</v>
      </c>
      <c r="I1" t="s">
        <v>564</v>
      </c>
      <c r="J1" t="s">
        <v>565</v>
      </c>
      <c r="K1" t="s">
        <v>566</v>
      </c>
      <c r="L1" t="s">
        <v>567</v>
      </c>
      <c r="M1" t="s">
        <v>568</v>
      </c>
      <c r="N1" t="s">
        <v>569</v>
      </c>
      <c r="O1" t="s">
        <v>570</v>
      </c>
      <c r="P1" t="s">
        <v>571</v>
      </c>
      <c r="Q1" t="s">
        <v>572</v>
      </c>
      <c r="R1" t="s">
        <v>573</v>
      </c>
      <c r="S1" t="s">
        <v>539</v>
      </c>
      <c r="T1" t="s">
        <v>574</v>
      </c>
      <c r="U1" t="s">
        <v>575</v>
      </c>
      <c r="V1" t="s">
        <v>576</v>
      </c>
      <c r="W1" t="s">
        <v>577</v>
      </c>
      <c r="X1" t="s">
        <v>578</v>
      </c>
      <c r="Y1" t="s">
        <v>579</v>
      </c>
      <c r="Z1" t="s">
        <v>580</v>
      </c>
      <c r="AA1" t="s">
        <v>581</v>
      </c>
      <c r="AB1" t="s">
        <v>582</v>
      </c>
      <c r="AC1" t="s">
        <v>583</v>
      </c>
      <c r="AD1" t="s">
        <v>584</v>
      </c>
      <c r="AE1" t="s">
        <v>585</v>
      </c>
      <c r="AF1" t="s">
        <v>586</v>
      </c>
      <c r="AG1" t="s">
        <v>587</v>
      </c>
      <c r="AH1" t="s">
        <v>588</v>
      </c>
      <c r="AI1" t="s">
        <v>589</v>
      </c>
      <c r="AJ1" t="s">
        <v>590</v>
      </c>
    </row>
    <row r="2" spans="1:36" x14ac:dyDescent="0.25">
      <c r="A2" s="2">
        <v>1</v>
      </c>
      <c r="B2" s="2">
        <v>1</v>
      </c>
      <c r="C2" t="s">
        <v>3</v>
      </c>
      <c r="D2" s="2">
        <v>1097</v>
      </c>
      <c r="E2" s="2">
        <v>1201.0000000000002</v>
      </c>
      <c r="F2" s="2">
        <v>1135</v>
      </c>
      <c r="G2" s="2">
        <v>1246.5999999999999</v>
      </c>
      <c r="H2" s="2">
        <v>8186422</v>
      </c>
      <c r="I2" s="2">
        <v>18421</v>
      </c>
      <c r="J2" s="2">
        <v>710002</v>
      </c>
      <c r="K2" s="2">
        <v>0</v>
      </c>
      <c r="L2" s="2">
        <v>0</v>
      </c>
      <c r="M2" s="2">
        <v>92989</v>
      </c>
      <c r="N2" s="2">
        <v>466978</v>
      </c>
      <c r="O2" s="2">
        <v>293876</v>
      </c>
      <c r="P2" s="2">
        <v>205995</v>
      </c>
      <c r="Q2" s="2">
        <v>16206</v>
      </c>
      <c r="R2" s="2">
        <v>54289</v>
      </c>
      <c r="S2" s="2">
        <v>0</v>
      </c>
      <c r="T2" s="2">
        <v>0</v>
      </c>
      <c r="U2" s="2">
        <v>0</v>
      </c>
      <c r="V2" s="2">
        <v>-6567</v>
      </c>
      <c r="W2" s="2">
        <v>373905</v>
      </c>
      <c r="X2" s="2">
        <v>0</v>
      </c>
      <c r="Y2" s="2">
        <v>0</v>
      </c>
      <c r="Z2" s="2">
        <v>37897</v>
      </c>
      <c r="AA2" s="2">
        <v>528558</v>
      </c>
      <c r="AB2" s="2">
        <v>10978971</v>
      </c>
      <c r="AC2" s="2">
        <v>0</v>
      </c>
      <c r="AD2" s="2">
        <v>186593</v>
      </c>
      <c r="AE2" s="2">
        <v>205995</v>
      </c>
      <c r="AF2" s="2">
        <v>54289</v>
      </c>
      <c r="AG2" s="2">
        <v>281586</v>
      </c>
      <c r="AH2" s="2">
        <v>0</v>
      </c>
      <c r="AI2" s="2">
        <v>528558</v>
      </c>
      <c r="AJ2" s="2">
        <v>1257021</v>
      </c>
    </row>
    <row r="3" spans="1:36" x14ac:dyDescent="0.25">
      <c r="A3" s="2">
        <v>1.2</v>
      </c>
      <c r="B3" s="2">
        <v>3</v>
      </c>
      <c r="C3" t="s">
        <v>4</v>
      </c>
      <c r="D3" s="2">
        <v>50645.200000000004</v>
      </c>
      <c r="E3" s="2">
        <v>55039.4</v>
      </c>
      <c r="F3" s="2">
        <v>32620.2</v>
      </c>
      <c r="G3" s="2">
        <v>35545.199999999997</v>
      </c>
      <c r="H3" s="2">
        <v>233425328</v>
      </c>
      <c r="I3" s="2">
        <v>9251536</v>
      </c>
      <c r="J3" s="2">
        <v>50491065</v>
      </c>
      <c r="K3" s="2">
        <v>5056200</v>
      </c>
      <c r="L3" s="2">
        <v>0</v>
      </c>
      <c r="M3" s="2">
        <v>0</v>
      </c>
      <c r="N3" s="2">
        <v>0</v>
      </c>
      <c r="O3" s="2">
        <v>8274149</v>
      </c>
      <c r="P3" s="2">
        <v>1777260</v>
      </c>
      <c r="Q3" s="2">
        <v>462088</v>
      </c>
      <c r="R3" s="2">
        <v>6651218</v>
      </c>
      <c r="S3" s="2">
        <v>0</v>
      </c>
      <c r="T3" s="2">
        <v>0</v>
      </c>
      <c r="U3" s="2">
        <v>205916</v>
      </c>
      <c r="V3" s="2">
        <v>-14447</v>
      </c>
      <c r="W3" s="2">
        <v>78597504</v>
      </c>
      <c r="X3" s="2">
        <v>9036300</v>
      </c>
      <c r="Y3" s="2">
        <v>1406835</v>
      </c>
      <c r="Z3" s="2">
        <v>4276689</v>
      </c>
      <c r="AA3" s="2">
        <v>15071165</v>
      </c>
      <c r="AB3" s="2">
        <v>414932506</v>
      </c>
      <c r="AC3" s="2">
        <v>0</v>
      </c>
      <c r="AD3" s="2">
        <v>6698386</v>
      </c>
      <c r="AE3" s="2">
        <v>1777260</v>
      </c>
      <c r="AF3" s="2">
        <v>6651218</v>
      </c>
      <c r="AG3" s="2">
        <v>78585616.209999993</v>
      </c>
      <c r="AH3" s="2">
        <v>3294270</v>
      </c>
      <c r="AI3" s="2">
        <v>15071165</v>
      </c>
      <c r="AJ3" s="2">
        <v>108783645.20999999</v>
      </c>
    </row>
    <row r="4" spans="1:36" x14ac:dyDescent="0.25">
      <c r="A4" s="2">
        <v>2</v>
      </c>
      <c r="B4" s="2">
        <v>1</v>
      </c>
      <c r="C4" t="s">
        <v>5</v>
      </c>
      <c r="D4" s="2">
        <v>262</v>
      </c>
      <c r="E4" s="2">
        <v>287.8</v>
      </c>
      <c r="F4" s="2">
        <v>256</v>
      </c>
      <c r="G4" s="2">
        <v>281</v>
      </c>
      <c r="H4" s="2">
        <v>1845327</v>
      </c>
      <c r="I4" s="2">
        <v>0</v>
      </c>
      <c r="J4" s="2">
        <v>337786</v>
      </c>
      <c r="K4" s="2">
        <v>0</v>
      </c>
      <c r="L4" s="2">
        <v>108119</v>
      </c>
      <c r="M4" s="2">
        <v>374948</v>
      </c>
      <c r="N4" s="2">
        <v>119428</v>
      </c>
      <c r="O4" s="2">
        <v>61986</v>
      </c>
      <c r="P4" s="2">
        <v>46320</v>
      </c>
      <c r="Q4" s="2">
        <v>3653</v>
      </c>
      <c r="R4" s="2">
        <v>14415</v>
      </c>
      <c r="S4" s="2">
        <v>0</v>
      </c>
      <c r="T4" s="2">
        <v>0</v>
      </c>
      <c r="U4" s="2">
        <v>0</v>
      </c>
      <c r="V4" s="2">
        <v>0</v>
      </c>
      <c r="W4" s="2">
        <v>84300</v>
      </c>
      <c r="X4" s="2">
        <v>0</v>
      </c>
      <c r="Y4" s="2">
        <v>2942</v>
      </c>
      <c r="Z4" s="2">
        <v>12263</v>
      </c>
      <c r="AA4" s="2">
        <v>119144</v>
      </c>
      <c r="AB4" s="2">
        <v>3130631</v>
      </c>
      <c r="AC4" s="2">
        <v>0</v>
      </c>
      <c r="AD4" s="2">
        <v>13835</v>
      </c>
      <c r="AE4" s="2">
        <v>23760</v>
      </c>
      <c r="AF4" s="2">
        <v>7394</v>
      </c>
      <c r="AG4" s="2">
        <v>25060</v>
      </c>
      <c r="AH4" s="2">
        <v>0</v>
      </c>
      <c r="AI4" s="2">
        <v>61114</v>
      </c>
      <c r="AJ4" s="2">
        <v>131163</v>
      </c>
    </row>
    <row r="5" spans="1:36" x14ac:dyDescent="0.25">
      <c r="A5" s="2">
        <v>4</v>
      </c>
      <c r="B5" s="2">
        <v>1</v>
      </c>
      <c r="C5" t="s">
        <v>6</v>
      </c>
      <c r="D5" s="2">
        <v>433</v>
      </c>
      <c r="E5" s="2">
        <v>489.00000000000006</v>
      </c>
      <c r="F5" s="2">
        <v>433</v>
      </c>
      <c r="G5" s="2">
        <v>489.00000000000006</v>
      </c>
      <c r="H5" s="2">
        <v>3211263</v>
      </c>
      <c r="I5" s="2">
        <v>0</v>
      </c>
      <c r="J5" s="2">
        <v>322615</v>
      </c>
      <c r="K5" s="2">
        <v>0</v>
      </c>
      <c r="L5" s="2">
        <v>130514</v>
      </c>
      <c r="M5" s="2">
        <v>582376</v>
      </c>
      <c r="N5" s="2">
        <v>268686</v>
      </c>
      <c r="O5" s="2">
        <v>110907</v>
      </c>
      <c r="P5" s="2">
        <v>81907.5</v>
      </c>
      <c r="Q5" s="2">
        <v>6357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146700</v>
      </c>
      <c r="X5" s="2">
        <v>0</v>
      </c>
      <c r="Y5" s="2">
        <v>18390</v>
      </c>
      <c r="Z5" s="2">
        <v>16434</v>
      </c>
      <c r="AA5" s="2">
        <v>0</v>
      </c>
      <c r="AB5" s="2">
        <v>4896149.5</v>
      </c>
      <c r="AC5" s="2">
        <v>0</v>
      </c>
      <c r="AD5" s="2">
        <v>94083</v>
      </c>
      <c r="AE5" s="2">
        <v>81907.5</v>
      </c>
      <c r="AF5" s="2">
        <v>0</v>
      </c>
      <c r="AG5" s="2">
        <v>102591</v>
      </c>
      <c r="AH5" s="2">
        <v>0</v>
      </c>
      <c r="AI5" s="2">
        <v>0</v>
      </c>
      <c r="AJ5" s="2">
        <v>278581.5</v>
      </c>
    </row>
    <row r="6" spans="1:36" x14ac:dyDescent="0.25">
      <c r="A6" s="2">
        <v>6</v>
      </c>
      <c r="B6" s="2">
        <v>3</v>
      </c>
      <c r="C6" t="s">
        <v>7</v>
      </c>
      <c r="D6" s="2">
        <v>3136</v>
      </c>
      <c r="E6" s="2">
        <v>3496.4000000000005</v>
      </c>
      <c r="F6" s="2">
        <v>3333</v>
      </c>
      <c r="G6" s="2">
        <v>3714.3999999999996</v>
      </c>
      <c r="H6" s="2">
        <v>24392465</v>
      </c>
      <c r="I6" s="2">
        <v>589478</v>
      </c>
      <c r="J6" s="2">
        <v>2990089</v>
      </c>
      <c r="K6" s="2">
        <v>139083</v>
      </c>
      <c r="L6" s="2">
        <v>0</v>
      </c>
      <c r="M6" s="2">
        <v>0</v>
      </c>
      <c r="N6" s="2">
        <v>0</v>
      </c>
      <c r="O6" s="2">
        <v>857209</v>
      </c>
      <c r="P6" s="2">
        <v>483596.25</v>
      </c>
      <c r="Q6" s="2">
        <v>48287</v>
      </c>
      <c r="R6" s="2">
        <v>108423</v>
      </c>
      <c r="S6" s="2">
        <v>0</v>
      </c>
      <c r="T6" s="2">
        <v>0</v>
      </c>
      <c r="U6" s="2">
        <v>0</v>
      </c>
      <c r="V6" s="2">
        <v>0</v>
      </c>
      <c r="W6" s="2">
        <v>3573847</v>
      </c>
      <c r="X6" s="2">
        <v>906620</v>
      </c>
      <c r="Y6" s="2">
        <v>104823</v>
      </c>
      <c r="Z6" s="2">
        <v>128965</v>
      </c>
      <c r="AA6" s="2">
        <v>1574906</v>
      </c>
      <c r="AB6" s="2">
        <v>34991171.25</v>
      </c>
      <c r="AC6" s="2">
        <v>0</v>
      </c>
      <c r="AD6" s="2">
        <v>213517</v>
      </c>
      <c r="AE6" s="2">
        <v>439404</v>
      </c>
      <c r="AF6" s="2">
        <v>98515</v>
      </c>
      <c r="AG6" s="2">
        <v>2890173</v>
      </c>
      <c r="AH6" s="2">
        <v>309224</v>
      </c>
      <c r="AI6" s="2">
        <v>1430987</v>
      </c>
      <c r="AJ6" s="2">
        <v>5072596</v>
      </c>
    </row>
    <row r="7" spans="1:36" x14ac:dyDescent="0.25">
      <c r="A7" s="2">
        <v>11</v>
      </c>
      <c r="B7" s="2">
        <v>1</v>
      </c>
      <c r="C7" t="s">
        <v>8</v>
      </c>
      <c r="D7" s="2">
        <v>41622.199999999997</v>
      </c>
      <c r="E7" s="2">
        <v>45687.399999999994</v>
      </c>
      <c r="F7" s="2">
        <v>38793.199999999997</v>
      </c>
      <c r="G7" s="2">
        <v>42663.199999999997</v>
      </c>
      <c r="H7" s="2">
        <v>280169234</v>
      </c>
      <c r="I7" s="2">
        <v>3067130</v>
      </c>
      <c r="J7" s="2">
        <v>20208321</v>
      </c>
      <c r="K7" s="2">
        <v>1362988</v>
      </c>
      <c r="L7" s="2">
        <v>0</v>
      </c>
      <c r="M7" s="2">
        <v>0</v>
      </c>
      <c r="N7" s="2">
        <v>0</v>
      </c>
      <c r="O7" s="2">
        <v>9849723</v>
      </c>
      <c r="P7" s="2">
        <v>4666262.5</v>
      </c>
      <c r="Q7" s="2">
        <v>554622</v>
      </c>
      <c r="R7" s="2">
        <v>1324266</v>
      </c>
      <c r="S7" s="2">
        <v>0</v>
      </c>
      <c r="T7" s="2">
        <v>0</v>
      </c>
      <c r="U7" s="2">
        <v>0</v>
      </c>
      <c r="V7" s="2">
        <v>-39139</v>
      </c>
      <c r="W7" s="2">
        <v>57328675</v>
      </c>
      <c r="X7" s="2">
        <v>10095280</v>
      </c>
      <c r="Y7" s="2">
        <v>0</v>
      </c>
      <c r="Z7" s="2">
        <v>1582706</v>
      </c>
      <c r="AA7" s="2">
        <v>18089197</v>
      </c>
      <c r="AB7" s="2">
        <v>398163985.5</v>
      </c>
      <c r="AC7" s="2">
        <v>0</v>
      </c>
      <c r="AD7" s="2">
        <v>2802229</v>
      </c>
      <c r="AE7" s="2">
        <v>4530177</v>
      </c>
      <c r="AF7" s="2">
        <v>1285645</v>
      </c>
      <c r="AG7" s="2">
        <v>51158629</v>
      </c>
      <c r="AH7" s="2">
        <v>3680332</v>
      </c>
      <c r="AI7" s="2">
        <v>17561648</v>
      </c>
      <c r="AJ7" s="2">
        <v>77338328</v>
      </c>
    </row>
    <row r="8" spans="1:36" x14ac:dyDescent="0.25">
      <c r="A8" s="2">
        <v>12</v>
      </c>
      <c r="B8" s="2">
        <v>1</v>
      </c>
      <c r="C8" t="s">
        <v>9</v>
      </c>
      <c r="D8" s="2">
        <v>5688</v>
      </c>
      <c r="E8" s="2">
        <v>6236</v>
      </c>
      <c r="F8" s="2">
        <v>6539</v>
      </c>
      <c r="G8" s="2">
        <v>7169</v>
      </c>
      <c r="H8" s="2">
        <v>47078823</v>
      </c>
      <c r="I8" s="2">
        <v>171931</v>
      </c>
      <c r="J8" s="2">
        <v>713326</v>
      </c>
      <c r="K8" s="2">
        <v>97133</v>
      </c>
      <c r="L8" s="2">
        <v>0</v>
      </c>
      <c r="M8" s="2">
        <v>0</v>
      </c>
      <c r="N8" s="2">
        <v>18726.434161197521</v>
      </c>
      <c r="O8" s="2">
        <v>1625828</v>
      </c>
      <c r="P8" s="2">
        <v>880185</v>
      </c>
      <c r="Q8" s="2">
        <v>93197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8086417</v>
      </c>
      <c r="X8" s="2">
        <v>1757080</v>
      </c>
      <c r="Y8" s="2">
        <v>19493</v>
      </c>
      <c r="Z8" s="2">
        <v>228965</v>
      </c>
      <c r="AA8" s="2">
        <v>3039656</v>
      </c>
      <c r="AB8" s="2">
        <v>62053680.434161201</v>
      </c>
      <c r="AC8" s="2">
        <v>0</v>
      </c>
      <c r="AD8" s="2">
        <v>407843</v>
      </c>
      <c r="AE8" s="2">
        <v>880185</v>
      </c>
      <c r="AF8" s="2">
        <v>0</v>
      </c>
      <c r="AG8" s="2">
        <v>7254764</v>
      </c>
      <c r="AH8" s="2">
        <v>603548</v>
      </c>
      <c r="AI8" s="2">
        <v>3039656</v>
      </c>
      <c r="AJ8" s="2">
        <v>11582448</v>
      </c>
    </row>
    <row r="9" spans="1:36" x14ac:dyDescent="0.25">
      <c r="A9" s="2">
        <v>13</v>
      </c>
      <c r="B9" s="2">
        <v>1</v>
      </c>
      <c r="C9" t="s">
        <v>10</v>
      </c>
      <c r="D9" s="2">
        <v>3163</v>
      </c>
      <c r="E9" s="2">
        <v>3560.5999999999995</v>
      </c>
      <c r="F9" s="2">
        <v>3141</v>
      </c>
      <c r="G9" s="2">
        <v>3534.2</v>
      </c>
      <c r="H9" s="2">
        <v>23209091</v>
      </c>
      <c r="I9" s="2">
        <v>899569</v>
      </c>
      <c r="J9" s="2">
        <v>6415870</v>
      </c>
      <c r="K9" s="2">
        <v>707868</v>
      </c>
      <c r="L9" s="2">
        <v>0</v>
      </c>
      <c r="M9" s="2">
        <v>0</v>
      </c>
      <c r="N9" s="2">
        <v>0</v>
      </c>
      <c r="O9" s="2">
        <v>840748</v>
      </c>
      <c r="P9" s="2">
        <v>533522.5</v>
      </c>
      <c r="Q9" s="2">
        <v>45945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2152080</v>
      </c>
      <c r="X9" s="2">
        <v>0</v>
      </c>
      <c r="Y9" s="2">
        <v>275850</v>
      </c>
      <c r="Z9" s="2">
        <v>123665</v>
      </c>
      <c r="AA9" s="2">
        <v>1498501</v>
      </c>
      <c r="AB9" s="2">
        <v>36702709.5</v>
      </c>
      <c r="AC9" s="2">
        <v>0</v>
      </c>
      <c r="AD9" s="2">
        <v>281276</v>
      </c>
      <c r="AE9" s="2">
        <v>533522.5</v>
      </c>
      <c r="AF9" s="2">
        <v>0</v>
      </c>
      <c r="AG9" s="2">
        <v>1816443</v>
      </c>
      <c r="AH9" s="2">
        <v>0</v>
      </c>
      <c r="AI9" s="2">
        <v>1498501</v>
      </c>
      <c r="AJ9" s="2">
        <v>4129742.5</v>
      </c>
    </row>
    <row r="10" spans="1:36" x14ac:dyDescent="0.25">
      <c r="A10" s="2">
        <v>14</v>
      </c>
      <c r="B10" s="2">
        <v>1</v>
      </c>
      <c r="C10" t="s">
        <v>11</v>
      </c>
      <c r="D10" s="2">
        <v>2474.6000000000004</v>
      </c>
      <c r="E10" s="2">
        <v>2723.2000000000003</v>
      </c>
      <c r="F10" s="2">
        <v>2933.6</v>
      </c>
      <c r="G10" s="2">
        <v>3257.4</v>
      </c>
      <c r="H10" s="2">
        <v>21391346</v>
      </c>
      <c r="I10" s="2">
        <v>212867</v>
      </c>
      <c r="J10" s="2">
        <v>4311888</v>
      </c>
      <c r="K10" s="2">
        <v>308569</v>
      </c>
      <c r="L10" s="2">
        <v>0</v>
      </c>
      <c r="M10" s="2">
        <v>0</v>
      </c>
      <c r="N10" s="2">
        <v>0</v>
      </c>
      <c r="O10" s="2">
        <v>777940</v>
      </c>
      <c r="P10" s="2">
        <v>513227.5</v>
      </c>
      <c r="Q10" s="2">
        <v>42346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1587754</v>
      </c>
      <c r="X10" s="2">
        <v>771680</v>
      </c>
      <c r="Y10" s="2">
        <v>0</v>
      </c>
      <c r="Z10" s="2">
        <v>124786</v>
      </c>
      <c r="AA10" s="2">
        <v>1381138</v>
      </c>
      <c r="AB10" s="2">
        <v>30651861.5</v>
      </c>
      <c r="AC10" s="2">
        <v>0</v>
      </c>
      <c r="AD10" s="2">
        <v>189769</v>
      </c>
      <c r="AE10" s="2">
        <v>513227.5</v>
      </c>
      <c r="AF10" s="2">
        <v>0</v>
      </c>
      <c r="AG10" s="2">
        <v>1178714</v>
      </c>
      <c r="AH10" s="2">
        <v>257761</v>
      </c>
      <c r="AI10" s="2">
        <v>1381138</v>
      </c>
      <c r="AJ10" s="2">
        <v>3262848.5</v>
      </c>
    </row>
    <row r="11" spans="1:36" x14ac:dyDescent="0.25">
      <c r="A11" s="2">
        <v>15</v>
      </c>
      <c r="B11" s="2">
        <v>1</v>
      </c>
      <c r="C11" t="s">
        <v>12</v>
      </c>
      <c r="D11" s="2">
        <v>4187</v>
      </c>
      <c r="E11" s="2">
        <v>4596.3999999999996</v>
      </c>
      <c r="F11" s="2">
        <v>4182</v>
      </c>
      <c r="G11" s="2">
        <v>4591.3999999999996</v>
      </c>
      <c r="H11" s="2">
        <v>30151724</v>
      </c>
      <c r="I11" s="2">
        <v>0</v>
      </c>
      <c r="J11" s="2">
        <v>1013383</v>
      </c>
      <c r="K11" s="2">
        <v>44143</v>
      </c>
      <c r="L11" s="2">
        <v>0</v>
      </c>
      <c r="M11" s="2">
        <v>0</v>
      </c>
      <c r="N11" s="2">
        <v>407320</v>
      </c>
      <c r="O11" s="2">
        <v>1046968</v>
      </c>
      <c r="P11" s="2">
        <v>767403.75</v>
      </c>
      <c r="Q11" s="2">
        <v>59688</v>
      </c>
      <c r="R11" s="2">
        <v>50322</v>
      </c>
      <c r="S11" s="2">
        <v>0</v>
      </c>
      <c r="T11" s="2">
        <v>0</v>
      </c>
      <c r="U11" s="2">
        <v>0</v>
      </c>
      <c r="V11" s="2">
        <v>0</v>
      </c>
      <c r="W11" s="2">
        <v>1377420</v>
      </c>
      <c r="X11" s="2">
        <v>1154400</v>
      </c>
      <c r="Y11" s="2">
        <v>134247</v>
      </c>
      <c r="Z11" s="2">
        <v>160913</v>
      </c>
      <c r="AA11" s="2">
        <v>1946754</v>
      </c>
      <c r="AB11" s="2">
        <v>37160285.75</v>
      </c>
      <c r="AC11" s="2">
        <v>0</v>
      </c>
      <c r="AD11" s="2">
        <v>370109</v>
      </c>
      <c r="AE11" s="2">
        <v>767403.75</v>
      </c>
      <c r="AF11" s="2">
        <v>50322</v>
      </c>
      <c r="AG11" s="2">
        <v>1025580</v>
      </c>
      <c r="AH11" s="2">
        <v>420848</v>
      </c>
      <c r="AI11" s="2">
        <v>1946754</v>
      </c>
      <c r="AJ11" s="2">
        <v>4160168.75</v>
      </c>
    </row>
    <row r="12" spans="1:36" x14ac:dyDescent="0.25">
      <c r="A12" s="2">
        <v>16</v>
      </c>
      <c r="B12" s="2">
        <v>1</v>
      </c>
      <c r="C12" t="s">
        <v>13</v>
      </c>
      <c r="D12" s="2">
        <v>5743</v>
      </c>
      <c r="E12" s="2">
        <v>6258.6</v>
      </c>
      <c r="F12" s="2">
        <v>5926</v>
      </c>
      <c r="G12" s="2">
        <v>6478</v>
      </c>
      <c r="H12" s="2">
        <v>42541026</v>
      </c>
      <c r="I12" s="2">
        <v>0</v>
      </c>
      <c r="J12" s="2">
        <v>2578357</v>
      </c>
      <c r="K12" s="2">
        <v>292174</v>
      </c>
      <c r="L12" s="2">
        <v>0</v>
      </c>
      <c r="M12" s="2">
        <v>0</v>
      </c>
      <c r="N12" s="2">
        <v>64362.497070000914</v>
      </c>
      <c r="O12" s="2">
        <v>1463658</v>
      </c>
      <c r="P12" s="2">
        <v>1001620</v>
      </c>
      <c r="Q12" s="2">
        <v>84214</v>
      </c>
      <c r="R12" s="2">
        <v>308158</v>
      </c>
      <c r="S12" s="2">
        <v>0</v>
      </c>
      <c r="T12" s="2">
        <v>0</v>
      </c>
      <c r="U12" s="2">
        <v>0</v>
      </c>
      <c r="V12" s="2">
        <v>0</v>
      </c>
      <c r="W12" s="2">
        <v>3200002</v>
      </c>
      <c r="X12" s="2">
        <v>1598480</v>
      </c>
      <c r="Y12" s="2">
        <v>0</v>
      </c>
      <c r="Z12" s="2">
        <v>216339</v>
      </c>
      <c r="AA12" s="2">
        <v>2746672</v>
      </c>
      <c r="AB12" s="2">
        <v>54496582.49707</v>
      </c>
      <c r="AC12" s="2">
        <v>0</v>
      </c>
      <c r="AD12" s="2">
        <v>486885</v>
      </c>
      <c r="AE12" s="2">
        <v>1001620</v>
      </c>
      <c r="AF12" s="2">
        <v>308158</v>
      </c>
      <c r="AG12" s="2">
        <v>2574634</v>
      </c>
      <c r="AH12" s="2">
        <v>582741</v>
      </c>
      <c r="AI12" s="2">
        <v>2746672</v>
      </c>
      <c r="AJ12" s="2">
        <v>7117969</v>
      </c>
    </row>
    <row r="13" spans="1:36" x14ac:dyDescent="0.25">
      <c r="A13" s="2">
        <v>22</v>
      </c>
      <c r="B13" s="2">
        <v>1</v>
      </c>
      <c r="C13" t="s">
        <v>14</v>
      </c>
      <c r="D13" s="2">
        <v>2848</v>
      </c>
      <c r="E13" s="2">
        <v>3117.8</v>
      </c>
      <c r="F13" s="2">
        <v>3009</v>
      </c>
      <c r="G13" s="2">
        <v>3293.6</v>
      </c>
      <c r="H13" s="2">
        <v>21629071</v>
      </c>
      <c r="I13" s="2">
        <v>500443</v>
      </c>
      <c r="J13" s="2">
        <v>1472065</v>
      </c>
      <c r="K13" s="2">
        <v>14382</v>
      </c>
      <c r="L13" s="2">
        <v>0</v>
      </c>
      <c r="M13" s="2">
        <v>0</v>
      </c>
      <c r="N13" s="2">
        <v>533135.25298365986</v>
      </c>
      <c r="O13" s="2">
        <v>760240</v>
      </c>
      <c r="P13" s="2">
        <v>550165</v>
      </c>
      <c r="Q13" s="2">
        <v>42817</v>
      </c>
      <c r="R13" s="2">
        <v>29181</v>
      </c>
      <c r="S13" s="2">
        <v>0</v>
      </c>
      <c r="T13" s="2">
        <v>0</v>
      </c>
      <c r="U13" s="2">
        <v>0</v>
      </c>
      <c r="V13" s="2">
        <v>0</v>
      </c>
      <c r="W13" s="2">
        <v>988080</v>
      </c>
      <c r="X13" s="2">
        <v>505226</v>
      </c>
      <c r="Y13" s="2">
        <v>0</v>
      </c>
      <c r="Z13" s="2">
        <v>114423</v>
      </c>
      <c r="AA13" s="2">
        <v>1396486</v>
      </c>
      <c r="AB13" s="2">
        <v>28030488.25298366</v>
      </c>
      <c r="AC13" s="2">
        <v>0</v>
      </c>
      <c r="AD13" s="2">
        <v>294542</v>
      </c>
      <c r="AE13" s="2">
        <v>550165</v>
      </c>
      <c r="AF13" s="2">
        <v>29181</v>
      </c>
      <c r="AG13" s="2">
        <v>624827</v>
      </c>
      <c r="AH13" s="2">
        <v>0</v>
      </c>
      <c r="AI13" s="2">
        <v>1396486</v>
      </c>
      <c r="AJ13" s="2">
        <v>2895201</v>
      </c>
    </row>
    <row r="14" spans="1:36" x14ac:dyDescent="0.25">
      <c r="A14" s="2">
        <v>23</v>
      </c>
      <c r="B14" s="2">
        <v>1</v>
      </c>
      <c r="C14" t="s">
        <v>15</v>
      </c>
      <c r="D14" s="2">
        <v>1084</v>
      </c>
      <c r="E14" s="2">
        <v>1191.2</v>
      </c>
      <c r="F14" s="2">
        <v>888</v>
      </c>
      <c r="G14" s="2">
        <v>975.2</v>
      </c>
      <c r="H14" s="2">
        <v>6404138</v>
      </c>
      <c r="I14" s="2">
        <v>0</v>
      </c>
      <c r="J14" s="2">
        <v>581280</v>
      </c>
      <c r="K14" s="2">
        <v>15081</v>
      </c>
      <c r="L14" s="2">
        <v>0</v>
      </c>
      <c r="M14" s="2">
        <v>0</v>
      </c>
      <c r="N14" s="2">
        <v>263822.96256367152</v>
      </c>
      <c r="O14" s="2">
        <v>219829</v>
      </c>
      <c r="P14" s="2">
        <v>161628.75</v>
      </c>
      <c r="Q14" s="2">
        <v>12678</v>
      </c>
      <c r="R14" s="2">
        <v>33118</v>
      </c>
      <c r="S14" s="2">
        <v>0</v>
      </c>
      <c r="T14" s="2">
        <v>0</v>
      </c>
      <c r="U14" s="2">
        <v>0</v>
      </c>
      <c r="V14" s="2">
        <v>0</v>
      </c>
      <c r="W14" s="2">
        <v>292560</v>
      </c>
      <c r="X14" s="2">
        <v>0</v>
      </c>
      <c r="Y14" s="2">
        <v>23539</v>
      </c>
      <c r="Z14" s="2">
        <v>33265</v>
      </c>
      <c r="AA14" s="2">
        <v>413485</v>
      </c>
      <c r="AB14" s="2">
        <v>8454424.7125636712</v>
      </c>
      <c r="AC14" s="2">
        <v>0</v>
      </c>
      <c r="AD14" s="2">
        <v>90379</v>
      </c>
      <c r="AE14" s="2">
        <v>132239</v>
      </c>
      <c r="AF14" s="2">
        <v>27096</v>
      </c>
      <c r="AG14" s="2">
        <v>138722</v>
      </c>
      <c r="AH14" s="2">
        <v>0</v>
      </c>
      <c r="AI14" s="2">
        <v>338299</v>
      </c>
      <c r="AJ14" s="2">
        <v>726735</v>
      </c>
    </row>
    <row r="15" spans="1:36" x14ac:dyDescent="0.25">
      <c r="A15" s="2">
        <v>25</v>
      </c>
      <c r="B15" s="2">
        <v>1</v>
      </c>
      <c r="C15" t="s">
        <v>16</v>
      </c>
      <c r="D15" s="2">
        <v>62</v>
      </c>
      <c r="E15" s="2">
        <v>63</v>
      </c>
      <c r="F15" s="2">
        <v>62</v>
      </c>
      <c r="G15" s="2">
        <v>63</v>
      </c>
      <c r="H15" s="2">
        <v>413721</v>
      </c>
      <c r="I15" s="2">
        <v>0</v>
      </c>
      <c r="J15" s="2">
        <v>198635</v>
      </c>
      <c r="K15" s="2">
        <v>0</v>
      </c>
      <c r="L15" s="2">
        <v>32023</v>
      </c>
      <c r="M15" s="2">
        <v>148068</v>
      </c>
      <c r="N15" s="2">
        <v>9057.7194268875173</v>
      </c>
      <c r="O15" s="2">
        <v>13011</v>
      </c>
      <c r="P15" s="2">
        <v>9928.75</v>
      </c>
      <c r="Q15" s="2">
        <v>819</v>
      </c>
      <c r="R15" s="2">
        <v>12030</v>
      </c>
      <c r="S15" s="2">
        <v>0</v>
      </c>
      <c r="T15" s="2">
        <v>0</v>
      </c>
      <c r="U15" s="2">
        <v>0</v>
      </c>
      <c r="V15" s="2">
        <v>0</v>
      </c>
      <c r="W15" s="2">
        <v>18900</v>
      </c>
      <c r="X15" s="2">
        <v>0</v>
      </c>
      <c r="Y15" s="2">
        <v>0</v>
      </c>
      <c r="Z15" s="2">
        <v>4934</v>
      </c>
      <c r="AA15" s="2">
        <v>26712</v>
      </c>
      <c r="AB15" s="2">
        <v>887839.46942688758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</row>
    <row r="16" spans="1:36" x14ac:dyDescent="0.25">
      <c r="A16" s="2">
        <v>31</v>
      </c>
      <c r="B16" s="2">
        <v>1</v>
      </c>
      <c r="C16" t="s">
        <v>17</v>
      </c>
      <c r="D16" s="2">
        <v>5521.4</v>
      </c>
      <c r="E16" s="2">
        <v>6022.4</v>
      </c>
      <c r="F16" s="2">
        <v>5036.3999999999996</v>
      </c>
      <c r="G16" s="2">
        <v>5482</v>
      </c>
      <c r="H16" s="2">
        <v>36000294</v>
      </c>
      <c r="I16" s="2">
        <v>561847</v>
      </c>
      <c r="J16" s="2">
        <v>4255455</v>
      </c>
      <c r="K16" s="2">
        <v>14256</v>
      </c>
      <c r="L16" s="2">
        <v>0</v>
      </c>
      <c r="M16" s="2">
        <v>0</v>
      </c>
      <c r="N16" s="2">
        <v>1097673.6733100808</v>
      </c>
      <c r="O16" s="2">
        <v>1210078</v>
      </c>
      <c r="P16" s="2">
        <v>866902.5</v>
      </c>
      <c r="Q16" s="2">
        <v>71266</v>
      </c>
      <c r="R16" s="2">
        <v>3563</v>
      </c>
      <c r="S16" s="2">
        <v>0</v>
      </c>
      <c r="T16" s="2">
        <v>0</v>
      </c>
      <c r="U16" s="2">
        <v>356736</v>
      </c>
      <c r="V16" s="2">
        <v>-7880</v>
      </c>
      <c r="W16" s="2">
        <v>2631360</v>
      </c>
      <c r="X16" s="2">
        <v>859941</v>
      </c>
      <c r="Y16" s="2">
        <v>59951</v>
      </c>
      <c r="Z16" s="2">
        <v>182793</v>
      </c>
      <c r="AA16" s="2">
        <v>2324368</v>
      </c>
      <c r="AB16" s="2">
        <v>49628663.173310079</v>
      </c>
      <c r="AC16" s="2">
        <v>0</v>
      </c>
      <c r="AD16" s="2">
        <v>380509</v>
      </c>
      <c r="AE16" s="2">
        <v>766945</v>
      </c>
      <c r="AF16" s="2">
        <v>3152</v>
      </c>
      <c r="AG16" s="2">
        <v>1716204</v>
      </c>
      <c r="AH16" s="2">
        <v>0</v>
      </c>
      <c r="AI16" s="2">
        <v>2056358</v>
      </c>
      <c r="AJ16" s="2">
        <v>4923168</v>
      </c>
    </row>
    <row r="17" spans="1:36" x14ac:dyDescent="0.25">
      <c r="A17" s="2">
        <v>32</v>
      </c>
      <c r="B17" s="2">
        <v>1</v>
      </c>
      <c r="C17" t="s">
        <v>18</v>
      </c>
      <c r="D17" s="2">
        <v>565</v>
      </c>
      <c r="E17" s="2">
        <v>632.6</v>
      </c>
      <c r="F17" s="2">
        <v>579</v>
      </c>
      <c r="G17" s="2">
        <v>649.4</v>
      </c>
      <c r="H17" s="2">
        <v>4264610</v>
      </c>
      <c r="I17" s="2">
        <v>0</v>
      </c>
      <c r="J17" s="2">
        <v>738347</v>
      </c>
      <c r="K17" s="2">
        <v>15613</v>
      </c>
      <c r="L17" s="2">
        <v>114299</v>
      </c>
      <c r="M17" s="2">
        <v>366290</v>
      </c>
      <c r="N17" s="2">
        <v>241320</v>
      </c>
      <c r="O17" s="2">
        <v>148193</v>
      </c>
      <c r="P17" s="2">
        <v>107282.5</v>
      </c>
      <c r="Q17" s="2">
        <v>8442</v>
      </c>
      <c r="R17" s="2">
        <v>28781</v>
      </c>
      <c r="S17" s="2">
        <v>0</v>
      </c>
      <c r="T17" s="2">
        <v>0</v>
      </c>
      <c r="U17" s="2">
        <v>0</v>
      </c>
      <c r="V17" s="2">
        <v>0</v>
      </c>
      <c r="W17" s="2">
        <v>194820</v>
      </c>
      <c r="X17" s="2">
        <v>0</v>
      </c>
      <c r="Y17" s="2">
        <v>25746</v>
      </c>
      <c r="Z17" s="2">
        <v>19496</v>
      </c>
      <c r="AA17" s="2">
        <v>275346</v>
      </c>
      <c r="AB17" s="2">
        <v>6548585.5</v>
      </c>
      <c r="AC17" s="2">
        <v>0</v>
      </c>
      <c r="AD17" s="2">
        <v>36014</v>
      </c>
      <c r="AE17" s="2">
        <v>66812</v>
      </c>
      <c r="AF17" s="2">
        <v>17924</v>
      </c>
      <c r="AG17" s="2">
        <v>70315</v>
      </c>
      <c r="AH17" s="2">
        <v>0</v>
      </c>
      <c r="AI17" s="2">
        <v>171477</v>
      </c>
      <c r="AJ17" s="2">
        <v>362542</v>
      </c>
    </row>
    <row r="18" spans="1:36" x14ac:dyDescent="0.25">
      <c r="A18" s="2">
        <v>36</v>
      </c>
      <c r="B18" s="2">
        <v>1</v>
      </c>
      <c r="C18" t="s">
        <v>19</v>
      </c>
      <c r="D18" s="2">
        <v>140</v>
      </c>
      <c r="E18" s="2">
        <v>162.80000000000001</v>
      </c>
      <c r="F18" s="2">
        <v>281</v>
      </c>
      <c r="G18" s="2">
        <v>316</v>
      </c>
      <c r="H18" s="2">
        <v>2075172</v>
      </c>
      <c r="I18" s="2">
        <v>0</v>
      </c>
      <c r="J18" s="2">
        <v>519472</v>
      </c>
      <c r="K18" s="2">
        <v>0</v>
      </c>
      <c r="L18" s="2">
        <v>115319</v>
      </c>
      <c r="M18" s="2">
        <v>599713</v>
      </c>
      <c r="N18" s="2">
        <v>241991.60779436491</v>
      </c>
      <c r="O18" s="2">
        <v>68474</v>
      </c>
      <c r="P18" s="2">
        <v>50351.25</v>
      </c>
      <c r="Q18" s="2">
        <v>4108</v>
      </c>
      <c r="R18" s="2">
        <v>49754</v>
      </c>
      <c r="S18" s="2">
        <v>0</v>
      </c>
      <c r="T18" s="2">
        <v>0</v>
      </c>
      <c r="U18" s="2">
        <v>0</v>
      </c>
      <c r="V18" s="2">
        <v>0</v>
      </c>
      <c r="W18" s="2">
        <v>94800</v>
      </c>
      <c r="X18" s="2">
        <v>48077</v>
      </c>
      <c r="Y18" s="2">
        <v>736</v>
      </c>
      <c r="Z18" s="2">
        <v>13482</v>
      </c>
      <c r="AA18" s="2">
        <v>0</v>
      </c>
      <c r="AB18" s="2">
        <v>3833372.8577943649</v>
      </c>
      <c r="AC18" s="2">
        <v>0</v>
      </c>
      <c r="AD18" s="2">
        <v>11858</v>
      </c>
      <c r="AE18" s="2">
        <v>28079</v>
      </c>
      <c r="AF18" s="2">
        <v>27746</v>
      </c>
      <c r="AG18" s="2">
        <v>30639</v>
      </c>
      <c r="AH18" s="2">
        <v>0</v>
      </c>
      <c r="AI18" s="2">
        <v>0</v>
      </c>
      <c r="AJ18" s="2">
        <v>98322</v>
      </c>
    </row>
    <row r="19" spans="1:36" x14ac:dyDescent="0.25">
      <c r="A19" s="2">
        <v>38</v>
      </c>
      <c r="B19" s="2">
        <v>1</v>
      </c>
      <c r="C19" t="s">
        <v>20</v>
      </c>
      <c r="D19" s="2">
        <v>1735</v>
      </c>
      <c r="E19" s="2">
        <v>1874.8</v>
      </c>
      <c r="F19" s="2">
        <v>1569</v>
      </c>
      <c r="G19" s="2">
        <v>1673.8</v>
      </c>
      <c r="H19" s="2">
        <v>10991845</v>
      </c>
      <c r="I19" s="2">
        <v>171931</v>
      </c>
      <c r="J19" s="2">
        <v>3797309</v>
      </c>
      <c r="K19" s="2">
        <v>0</v>
      </c>
      <c r="L19" s="2">
        <v>0</v>
      </c>
      <c r="M19" s="2">
        <v>113894</v>
      </c>
      <c r="N19" s="2">
        <v>579060.10142028751</v>
      </c>
      <c r="O19" s="2">
        <v>362459</v>
      </c>
      <c r="P19" s="2">
        <v>185078.75</v>
      </c>
      <c r="Q19" s="2">
        <v>21759</v>
      </c>
      <c r="R19" s="2">
        <v>344200</v>
      </c>
      <c r="S19" s="2">
        <v>0</v>
      </c>
      <c r="T19" s="2">
        <v>0</v>
      </c>
      <c r="U19" s="2">
        <v>0</v>
      </c>
      <c r="V19" s="2">
        <v>-7880</v>
      </c>
      <c r="W19" s="2">
        <v>1996140</v>
      </c>
      <c r="X19" s="2">
        <v>0</v>
      </c>
      <c r="Y19" s="2">
        <v>0</v>
      </c>
      <c r="Z19" s="2">
        <v>86469</v>
      </c>
      <c r="AA19" s="2">
        <v>709691</v>
      </c>
      <c r="AB19" s="2">
        <v>19351955.851420287</v>
      </c>
      <c r="AC19" s="2">
        <v>0</v>
      </c>
      <c r="AD19" s="2">
        <v>143</v>
      </c>
      <c r="AE19" s="2">
        <v>168</v>
      </c>
      <c r="AF19" s="2">
        <v>312</v>
      </c>
      <c r="AG19" s="2">
        <v>2113</v>
      </c>
      <c r="AH19" s="2">
        <v>0</v>
      </c>
      <c r="AI19" s="2">
        <v>642</v>
      </c>
      <c r="AJ19" s="2">
        <v>3378</v>
      </c>
    </row>
    <row r="20" spans="1:36" x14ac:dyDescent="0.25">
      <c r="A20" s="2">
        <v>47</v>
      </c>
      <c r="B20" s="2">
        <v>1</v>
      </c>
      <c r="C20" t="s">
        <v>21</v>
      </c>
      <c r="D20" s="2">
        <v>4103</v>
      </c>
      <c r="E20" s="2">
        <v>4477.3999999999996</v>
      </c>
      <c r="F20" s="2">
        <v>4378</v>
      </c>
      <c r="G20" s="2">
        <v>4770</v>
      </c>
      <c r="H20" s="2">
        <v>31324590</v>
      </c>
      <c r="I20" s="2">
        <v>0</v>
      </c>
      <c r="J20" s="2">
        <v>1526108</v>
      </c>
      <c r="K20" s="2">
        <v>28974</v>
      </c>
      <c r="L20" s="2">
        <v>0</v>
      </c>
      <c r="M20" s="2">
        <v>0</v>
      </c>
      <c r="N20" s="2">
        <v>388186</v>
      </c>
      <c r="O20" s="2">
        <v>1052531</v>
      </c>
      <c r="P20" s="2">
        <v>797215</v>
      </c>
      <c r="Q20" s="2">
        <v>62010</v>
      </c>
      <c r="R20" s="2">
        <v>33962</v>
      </c>
      <c r="S20" s="2">
        <v>0</v>
      </c>
      <c r="T20" s="2">
        <v>0</v>
      </c>
      <c r="U20" s="2">
        <v>0</v>
      </c>
      <c r="V20" s="2">
        <v>0</v>
      </c>
      <c r="W20" s="2">
        <v>1431000</v>
      </c>
      <c r="X20" s="2">
        <v>0</v>
      </c>
      <c r="Y20" s="2">
        <v>47814</v>
      </c>
      <c r="Z20" s="2">
        <v>210830</v>
      </c>
      <c r="AA20" s="2">
        <v>2022480</v>
      </c>
      <c r="AB20" s="2">
        <v>38925700</v>
      </c>
      <c r="AC20" s="2">
        <v>0</v>
      </c>
      <c r="AD20" s="2">
        <v>215149</v>
      </c>
      <c r="AE20" s="2">
        <v>590104</v>
      </c>
      <c r="AF20" s="2">
        <v>25139</v>
      </c>
      <c r="AG20" s="2">
        <v>613875</v>
      </c>
      <c r="AH20" s="2">
        <v>0</v>
      </c>
      <c r="AI20" s="2">
        <v>1497053</v>
      </c>
      <c r="AJ20" s="2">
        <v>2941320</v>
      </c>
    </row>
    <row r="21" spans="1:36" x14ac:dyDescent="0.25">
      <c r="A21" s="2">
        <v>51</v>
      </c>
      <c r="B21" s="2">
        <v>1</v>
      </c>
      <c r="C21" t="s">
        <v>22</v>
      </c>
      <c r="D21" s="2">
        <v>1660</v>
      </c>
      <c r="E21" s="2">
        <v>1826</v>
      </c>
      <c r="F21" s="2">
        <v>1920</v>
      </c>
      <c r="G21" s="2">
        <v>2104.8000000000002</v>
      </c>
      <c r="H21" s="2">
        <v>13822222</v>
      </c>
      <c r="I21" s="2">
        <v>0</v>
      </c>
      <c r="J21" s="2">
        <v>504853</v>
      </c>
      <c r="K21" s="2">
        <v>0</v>
      </c>
      <c r="L21" s="2">
        <v>0</v>
      </c>
      <c r="M21" s="2">
        <v>0</v>
      </c>
      <c r="N21" s="2">
        <v>354157</v>
      </c>
      <c r="O21" s="2">
        <v>453907</v>
      </c>
      <c r="P21" s="2">
        <v>351526.25</v>
      </c>
      <c r="Q21" s="2">
        <v>27362</v>
      </c>
      <c r="R21" s="2">
        <v>19827</v>
      </c>
      <c r="S21" s="2">
        <v>0</v>
      </c>
      <c r="T21" s="2">
        <v>0</v>
      </c>
      <c r="U21" s="2">
        <v>0</v>
      </c>
      <c r="V21" s="2">
        <v>0</v>
      </c>
      <c r="W21" s="2">
        <v>631440</v>
      </c>
      <c r="X21" s="2">
        <v>0</v>
      </c>
      <c r="Y21" s="2">
        <v>0</v>
      </c>
      <c r="Z21" s="2">
        <v>61302</v>
      </c>
      <c r="AA21" s="2">
        <v>892435</v>
      </c>
      <c r="AB21" s="2">
        <v>17119031.25</v>
      </c>
      <c r="AC21" s="2">
        <v>0</v>
      </c>
      <c r="AD21" s="2">
        <v>82037</v>
      </c>
      <c r="AE21" s="2">
        <v>218775</v>
      </c>
      <c r="AF21" s="2">
        <v>12339</v>
      </c>
      <c r="AG21" s="2">
        <v>227750</v>
      </c>
      <c r="AH21" s="2">
        <v>0</v>
      </c>
      <c r="AI21" s="2">
        <v>555413</v>
      </c>
      <c r="AJ21" s="2">
        <v>1096314</v>
      </c>
    </row>
    <row r="22" spans="1:36" x14ac:dyDescent="0.25">
      <c r="A22" s="2">
        <v>75</v>
      </c>
      <c r="B22" s="2">
        <v>1</v>
      </c>
      <c r="C22" t="s">
        <v>23</v>
      </c>
      <c r="D22" s="2">
        <v>365</v>
      </c>
      <c r="E22" s="2">
        <v>405</v>
      </c>
      <c r="F22" s="2">
        <v>666</v>
      </c>
      <c r="G22" s="2">
        <v>733.99999999999989</v>
      </c>
      <c r="H22" s="2">
        <v>4820178</v>
      </c>
      <c r="I22" s="2">
        <v>0</v>
      </c>
      <c r="J22" s="2">
        <v>54684</v>
      </c>
      <c r="K22" s="2">
        <v>0</v>
      </c>
      <c r="L22" s="2">
        <v>94001</v>
      </c>
      <c r="M22" s="2">
        <v>0</v>
      </c>
      <c r="N22" s="2">
        <v>134619</v>
      </c>
      <c r="O22" s="2">
        <v>162898</v>
      </c>
      <c r="P22" s="2">
        <v>122732.5</v>
      </c>
      <c r="Q22" s="2">
        <v>9542</v>
      </c>
      <c r="R22" s="2">
        <v>4088</v>
      </c>
      <c r="S22" s="2">
        <v>0</v>
      </c>
      <c r="T22" s="2">
        <v>0</v>
      </c>
      <c r="U22" s="2">
        <v>0</v>
      </c>
      <c r="V22" s="2">
        <v>0</v>
      </c>
      <c r="W22" s="2">
        <v>220200</v>
      </c>
      <c r="X22" s="2">
        <v>0</v>
      </c>
      <c r="Y22" s="2">
        <v>0</v>
      </c>
      <c r="Z22" s="2">
        <v>22245</v>
      </c>
      <c r="AA22" s="2">
        <v>311216</v>
      </c>
      <c r="AB22" s="2">
        <v>5956403.5</v>
      </c>
      <c r="AC22" s="2">
        <v>0</v>
      </c>
      <c r="AD22" s="2">
        <v>48501</v>
      </c>
      <c r="AE22" s="2">
        <v>122732.5</v>
      </c>
      <c r="AF22" s="2">
        <v>4088</v>
      </c>
      <c r="AG22" s="2">
        <v>142093</v>
      </c>
      <c r="AH22" s="2">
        <v>0</v>
      </c>
      <c r="AI22" s="2">
        <v>311216</v>
      </c>
      <c r="AJ22" s="2">
        <v>628630.5</v>
      </c>
    </row>
    <row r="23" spans="1:36" x14ac:dyDescent="0.25">
      <c r="A23" s="2">
        <v>77</v>
      </c>
      <c r="B23" s="2">
        <v>1</v>
      </c>
      <c r="C23" t="s">
        <v>24</v>
      </c>
      <c r="D23" s="2">
        <v>8670.6</v>
      </c>
      <c r="E23" s="2">
        <v>9429</v>
      </c>
      <c r="F23" s="2">
        <v>8903.6</v>
      </c>
      <c r="G23" s="2">
        <v>9721.2000000000007</v>
      </c>
      <c r="H23" s="2">
        <v>63839120</v>
      </c>
      <c r="I23" s="2">
        <v>767550</v>
      </c>
      <c r="J23" s="2">
        <v>3977052</v>
      </c>
      <c r="K23" s="2">
        <v>344647</v>
      </c>
      <c r="L23" s="2">
        <v>0</v>
      </c>
      <c r="M23" s="2">
        <v>0</v>
      </c>
      <c r="N23" s="2">
        <v>440939</v>
      </c>
      <c r="O23" s="2">
        <v>2234726</v>
      </c>
      <c r="P23" s="2">
        <v>1384062.5</v>
      </c>
      <c r="Q23" s="2">
        <v>126376</v>
      </c>
      <c r="R23" s="2">
        <v>270152</v>
      </c>
      <c r="S23" s="2">
        <v>0</v>
      </c>
      <c r="T23" s="2">
        <v>0</v>
      </c>
      <c r="U23" s="2">
        <v>31396</v>
      </c>
      <c r="V23" s="2">
        <v>-21014</v>
      </c>
      <c r="W23" s="2">
        <v>7358073</v>
      </c>
      <c r="X23" s="2">
        <v>0</v>
      </c>
      <c r="Y23" s="2">
        <v>0</v>
      </c>
      <c r="Z23" s="2">
        <v>325677</v>
      </c>
      <c r="AA23" s="2">
        <v>4121789</v>
      </c>
      <c r="AB23" s="2">
        <v>85200545.5</v>
      </c>
      <c r="AC23" s="2">
        <v>0</v>
      </c>
      <c r="AD23" s="2">
        <v>787575</v>
      </c>
      <c r="AE23" s="2">
        <v>1384062.5</v>
      </c>
      <c r="AF23" s="2">
        <v>270152</v>
      </c>
      <c r="AG23" s="2">
        <v>6496180</v>
      </c>
      <c r="AH23" s="2">
        <v>0</v>
      </c>
      <c r="AI23" s="2">
        <v>4121789</v>
      </c>
      <c r="AJ23" s="2">
        <v>13059758.5</v>
      </c>
    </row>
    <row r="24" spans="1:36" x14ac:dyDescent="0.25">
      <c r="A24" s="2">
        <v>81</v>
      </c>
      <c r="B24" s="2">
        <v>1</v>
      </c>
      <c r="C24" t="s">
        <v>25</v>
      </c>
      <c r="D24" s="2">
        <v>158</v>
      </c>
      <c r="E24" s="2">
        <v>175.4</v>
      </c>
      <c r="F24" s="2">
        <v>128</v>
      </c>
      <c r="G24" s="2">
        <v>142.6</v>
      </c>
      <c r="H24" s="2">
        <v>936454</v>
      </c>
      <c r="I24" s="2">
        <v>0</v>
      </c>
      <c r="J24" s="2">
        <v>80852</v>
      </c>
      <c r="K24" s="2">
        <v>19080</v>
      </c>
      <c r="L24" s="2">
        <v>66051</v>
      </c>
      <c r="M24" s="2">
        <v>0</v>
      </c>
      <c r="N24" s="2">
        <v>54049</v>
      </c>
      <c r="O24" s="2">
        <v>33001</v>
      </c>
      <c r="P24" s="2">
        <v>14676.25</v>
      </c>
      <c r="Q24" s="2">
        <v>1854</v>
      </c>
      <c r="R24" s="2">
        <v>14267</v>
      </c>
      <c r="S24" s="2">
        <v>0</v>
      </c>
      <c r="T24" s="2">
        <v>0</v>
      </c>
      <c r="U24" s="2">
        <v>0</v>
      </c>
      <c r="V24" s="2">
        <v>0</v>
      </c>
      <c r="W24" s="2">
        <v>206168</v>
      </c>
      <c r="X24" s="2">
        <v>0</v>
      </c>
      <c r="Y24" s="2">
        <v>14712</v>
      </c>
      <c r="Z24" s="2">
        <v>6523</v>
      </c>
      <c r="AA24" s="2">
        <v>60462</v>
      </c>
      <c r="AB24" s="2">
        <v>1508149.25</v>
      </c>
      <c r="AC24" s="2">
        <v>0</v>
      </c>
      <c r="AD24" s="2">
        <v>33001</v>
      </c>
      <c r="AE24" s="2">
        <v>7507</v>
      </c>
      <c r="AF24" s="2">
        <v>7298</v>
      </c>
      <c r="AG24" s="2">
        <v>106173.52</v>
      </c>
      <c r="AH24" s="2">
        <v>0</v>
      </c>
      <c r="AI24" s="2">
        <v>30927</v>
      </c>
      <c r="AJ24" s="2">
        <v>184906.52000000002</v>
      </c>
    </row>
    <row r="25" spans="1:36" x14ac:dyDescent="0.25">
      <c r="A25" s="2">
        <v>84</v>
      </c>
      <c r="B25" s="2">
        <v>1</v>
      </c>
      <c r="C25" t="s">
        <v>26</v>
      </c>
      <c r="D25" s="2">
        <v>599.59999999999991</v>
      </c>
      <c r="E25" s="2">
        <v>649.59999999999991</v>
      </c>
      <c r="F25" s="2">
        <v>599.6</v>
      </c>
      <c r="G25" s="2">
        <v>649.6</v>
      </c>
      <c r="H25" s="2">
        <v>4265923</v>
      </c>
      <c r="I25" s="2">
        <v>27632</v>
      </c>
      <c r="J25" s="2">
        <v>464345</v>
      </c>
      <c r="K25" s="2">
        <v>34381</v>
      </c>
      <c r="L25" s="2">
        <v>114260</v>
      </c>
      <c r="M25" s="2">
        <v>70906</v>
      </c>
      <c r="N25" s="2">
        <v>163529</v>
      </c>
      <c r="O25" s="2">
        <v>151722</v>
      </c>
      <c r="P25" s="2">
        <v>108437.5</v>
      </c>
      <c r="Q25" s="2">
        <v>8445</v>
      </c>
      <c r="R25" s="2">
        <v>7139</v>
      </c>
      <c r="S25" s="2">
        <v>0</v>
      </c>
      <c r="T25" s="2">
        <v>0</v>
      </c>
      <c r="U25" s="2">
        <v>0</v>
      </c>
      <c r="V25" s="2">
        <v>0</v>
      </c>
      <c r="W25" s="2">
        <v>194880</v>
      </c>
      <c r="X25" s="2">
        <v>0</v>
      </c>
      <c r="Y25" s="2">
        <v>1839</v>
      </c>
      <c r="Z25" s="2">
        <v>20307</v>
      </c>
      <c r="AA25" s="2">
        <v>275430</v>
      </c>
      <c r="AB25" s="2">
        <v>5909175.5</v>
      </c>
      <c r="AC25" s="2">
        <v>0</v>
      </c>
      <c r="AD25" s="2">
        <v>95173</v>
      </c>
      <c r="AE25" s="2">
        <v>97631</v>
      </c>
      <c r="AF25" s="2">
        <v>6428</v>
      </c>
      <c r="AG25" s="2">
        <v>101687</v>
      </c>
      <c r="AH25" s="2">
        <v>0</v>
      </c>
      <c r="AI25" s="2">
        <v>247982</v>
      </c>
      <c r="AJ25" s="2">
        <v>548901</v>
      </c>
    </row>
    <row r="26" spans="1:36" x14ac:dyDescent="0.25">
      <c r="A26" s="2">
        <v>85</v>
      </c>
      <c r="B26" s="2">
        <v>1</v>
      </c>
      <c r="C26" t="s">
        <v>27</v>
      </c>
      <c r="D26" s="2">
        <v>426</v>
      </c>
      <c r="E26" s="2">
        <v>465.79999999999995</v>
      </c>
      <c r="F26" s="2">
        <v>545</v>
      </c>
      <c r="G26" s="2">
        <v>598.79999999999995</v>
      </c>
      <c r="H26" s="2">
        <v>3932320</v>
      </c>
      <c r="I26" s="2">
        <v>0</v>
      </c>
      <c r="J26" s="2">
        <v>337311</v>
      </c>
      <c r="K26" s="2">
        <v>15704</v>
      </c>
      <c r="L26" s="2">
        <v>122562</v>
      </c>
      <c r="M26" s="2">
        <v>0</v>
      </c>
      <c r="N26" s="2">
        <v>150527.6328529868</v>
      </c>
      <c r="O26" s="2">
        <v>134844</v>
      </c>
      <c r="P26" s="2">
        <v>99900</v>
      </c>
      <c r="Q26" s="2">
        <v>7784</v>
      </c>
      <c r="R26" s="2">
        <v>7707</v>
      </c>
      <c r="S26" s="2">
        <v>0</v>
      </c>
      <c r="T26" s="2">
        <v>0</v>
      </c>
      <c r="U26" s="2">
        <v>0</v>
      </c>
      <c r="V26" s="2">
        <v>0</v>
      </c>
      <c r="W26" s="2">
        <v>179640</v>
      </c>
      <c r="X26" s="2">
        <v>0</v>
      </c>
      <c r="Y26" s="2">
        <v>6620</v>
      </c>
      <c r="Z26" s="2">
        <v>19846</v>
      </c>
      <c r="AA26" s="2">
        <v>244370</v>
      </c>
      <c r="AB26" s="2">
        <v>5259135.6328529865</v>
      </c>
      <c r="AC26" s="2">
        <v>0</v>
      </c>
      <c r="AD26" s="2">
        <v>61884</v>
      </c>
      <c r="AE26" s="2">
        <v>66325</v>
      </c>
      <c r="AF26" s="2">
        <v>5117</v>
      </c>
      <c r="AG26" s="2">
        <v>69119</v>
      </c>
      <c r="AH26" s="2">
        <v>0</v>
      </c>
      <c r="AI26" s="2">
        <v>162240</v>
      </c>
      <c r="AJ26" s="2">
        <v>364685</v>
      </c>
    </row>
    <row r="27" spans="1:36" x14ac:dyDescent="0.25">
      <c r="A27" s="2">
        <v>88</v>
      </c>
      <c r="B27" s="2">
        <v>1</v>
      </c>
      <c r="C27" t="s">
        <v>28</v>
      </c>
      <c r="D27" s="2">
        <v>2216</v>
      </c>
      <c r="E27" s="2">
        <v>2425.8000000000002</v>
      </c>
      <c r="F27" s="2">
        <v>2120</v>
      </c>
      <c r="G27" s="2">
        <v>2323.6000000000004</v>
      </c>
      <c r="H27" s="2">
        <v>15259081</v>
      </c>
      <c r="I27" s="2">
        <v>81872</v>
      </c>
      <c r="J27" s="2">
        <v>530755</v>
      </c>
      <c r="K27" s="2">
        <v>14503</v>
      </c>
      <c r="L27" s="2">
        <v>0</v>
      </c>
      <c r="M27" s="2">
        <v>0</v>
      </c>
      <c r="N27" s="2">
        <v>385692.53827732959</v>
      </c>
      <c r="O27" s="2">
        <v>521379</v>
      </c>
      <c r="P27" s="2">
        <v>296295</v>
      </c>
      <c r="Q27" s="2">
        <v>30207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2489482</v>
      </c>
      <c r="X27" s="2">
        <v>0</v>
      </c>
      <c r="Y27" s="2">
        <v>0</v>
      </c>
      <c r="Z27" s="2">
        <v>68833</v>
      </c>
      <c r="AA27" s="2">
        <v>985206</v>
      </c>
      <c r="AB27" s="2">
        <v>20663305.538277328</v>
      </c>
      <c r="AC27" s="2">
        <v>0</v>
      </c>
      <c r="AD27" s="2">
        <v>242291</v>
      </c>
      <c r="AE27" s="2">
        <v>296295</v>
      </c>
      <c r="AF27" s="2">
        <v>0</v>
      </c>
      <c r="AG27" s="2">
        <v>2236458</v>
      </c>
      <c r="AH27" s="2">
        <v>0</v>
      </c>
      <c r="AI27" s="2">
        <v>985206</v>
      </c>
      <c r="AJ27" s="2">
        <v>3760250</v>
      </c>
    </row>
    <row r="28" spans="1:36" x14ac:dyDescent="0.25">
      <c r="A28" s="2">
        <v>91</v>
      </c>
      <c r="B28" s="2">
        <v>1</v>
      </c>
      <c r="C28" t="s">
        <v>29</v>
      </c>
      <c r="D28" s="2">
        <v>694</v>
      </c>
      <c r="E28" s="2">
        <v>763</v>
      </c>
      <c r="F28" s="2">
        <v>692</v>
      </c>
      <c r="G28" s="2">
        <v>761.19999999999993</v>
      </c>
      <c r="H28" s="2">
        <v>4998800</v>
      </c>
      <c r="I28" s="2">
        <v>0</v>
      </c>
      <c r="J28" s="2">
        <v>230092</v>
      </c>
      <c r="K28" s="2">
        <v>0</v>
      </c>
      <c r="L28" s="2">
        <v>85752</v>
      </c>
      <c r="M28" s="2">
        <v>0</v>
      </c>
      <c r="N28" s="2">
        <v>180863.21134036378</v>
      </c>
      <c r="O28" s="2">
        <v>172452</v>
      </c>
      <c r="P28" s="2">
        <v>126845</v>
      </c>
      <c r="Q28" s="2">
        <v>9896</v>
      </c>
      <c r="R28" s="2">
        <v>12651</v>
      </c>
      <c r="S28" s="2">
        <v>0</v>
      </c>
      <c r="T28" s="2">
        <v>0</v>
      </c>
      <c r="U28" s="2">
        <v>0</v>
      </c>
      <c r="V28" s="2">
        <v>0</v>
      </c>
      <c r="W28" s="2">
        <v>228360</v>
      </c>
      <c r="X28" s="2">
        <v>0</v>
      </c>
      <c r="Y28" s="2">
        <v>2575</v>
      </c>
      <c r="Z28" s="2">
        <v>26237</v>
      </c>
      <c r="AA28" s="2">
        <v>322749</v>
      </c>
      <c r="AB28" s="2">
        <v>6397272.2113403641</v>
      </c>
      <c r="AC28" s="2">
        <v>0</v>
      </c>
      <c r="AD28" s="2">
        <v>34792</v>
      </c>
      <c r="AE28" s="2">
        <v>74461</v>
      </c>
      <c r="AF28" s="2">
        <v>7426</v>
      </c>
      <c r="AG28" s="2">
        <v>77689</v>
      </c>
      <c r="AH28" s="2">
        <v>0</v>
      </c>
      <c r="AI28" s="2">
        <v>189460</v>
      </c>
      <c r="AJ28" s="2">
        <v>383828</v>
      </c>
    </row>
    <row r="29" spans="1:36" x14ac:dyDescent="0.25">
      <c r="A29" s="2">
        <v>93</v>
      </c>
      <c r="B29" s="2">
        <v>1</v>
      </c>
      <c r="C29" t="s">
        <v>30</v>
      </c>
      <c r="D29" s="2">
        <v>599</v>
      </c>
      <c r="E29" s="2">
        <v>656.59999999999991</v>
      </c>
      <c r="F29" s="2">
        <v>387</v>
      </c>
      <c r="G29" s="2">
        <v>425.2</v>
      </c>
      <c r="H29" s="2">
        <v>2792288</v>
      </c>
      <c r="I29" s="2">
        <v>0</v>
      </c>
      <c r="J29" s="2">
        <v>190491</v>
      </c>
      <c r="K29" s="2">
        <v>0</v>
      </c>
      <c r="L29" s="2">
        <v>128858</v>
      </c>
      <c r="M29" s="2">
        <v>0</v>
      </c>
      <c r="N29" s="2">
        <v>87937.090358420231</v>
      </c>
      <c r="O29" s="2">
        <v>103111</v>
      </c>
      <c r="P29" s="2">
        <v>53260</v>
      </c>
      <c r="Q29" s="2">
        <v>5528</v>
      </c>
      <c r="R29" s="2">
        <v>863</v>
      </c>
      <c r="S29" s="2">
        <v>0</v>
      </c>
      <c r="T29" s="2">
        <v>0</v>
      </c>
      <c r="U29" s="2">
        <v>0</v>
      </c>
      <c r="V29" s="2">
        <v>0</v>
      </c>
      <c r="W29" s="2">
        <v>473214</v>
      </c>
      <c r="X29" s="2">
        <v>0</v>
      </c>
      <c r="Y29" s="2">
        <v>69514</v>
      </c>
      <c r="Z29" s="2">
        <v>13715</v>
      </c>
      <c r="AA29" s="2">
        <v>180285</v>
      </c>
      <c r="AB29" s="2">
        <v>4099064.0903584203</v>
      </c>
      <c r="AC29" s="2">
        <v>0</v>
      </c>
      <c r="AD29" s="2">
        <v>56995</v>
      </c>
      <c r="AE29" s="2">
        <v>53260</v>
      </c>
      <c r="AF29" s="2">
        <v>863</v>
      </c>
      <c r="AG29" s="2">
        <v>429297</v>
      </c>
      <c r="AH29" s="2">
        <v>0</v>
      </c>
      <c r="AI29" s="2">
        <v>180285</v>
      </c>
      <c r="AJ29" s="2">
        <v>720700</v>
      </c>
    </row>
    <row r="30" spans="1:36" x14ac:dyDescent="0.25">
      <c r="A30" s="2">
        <v>94</v>
      </c>
      <c r="B30" s="2">
        <v>1</v>
      </c>
      <c r="C30" t="s">
        <v>31</v>
      </c>
      <c r="D30" s="2">
        <v>2571</v>
      </c>
      <c r="E30" s="2">
        <v>2788.1</v>
      </c>
      <c r="F30" s="2">
        <v>2827</v>
      </c>
      <c r="G30" s="2">
        <v>3060.1</v>
      </c>
      <c r="H30" s="2">
        <v>20095677</v>
      </c>
      <c r="I30" s="2">
        <v>52193</v>
      </c>
      <c r="J30" s="2">
        <v>2346559</v>
      </c>
      <c r="K30" s="2">
        <v>14397</v>
      </c>
      <c r="L30" s="2">
        <v>0</v>
      </c>
      <c r="M30" s="2">
        <v>0</v>
      </c>
      <c r="N30" s="2">
        <v>268214</v>
      </c>
      <c r="O30" s="2">
        <v>679309</v>
      </c>
      <c r="P30" s="2">
        <v>512316.25</v>
      </c>
      <c r="Q30" s="2">
        <v>39781</v>
      </c>
      <c r="R30" s="2">
        <v>4835</v>
      </c>
      <c r="S30" s="2">
        <v>0</v>
      </c>
      <c r="T30" s="2">
        <v>0</v>
      </c>
      <c r="U30" s="2">
        <v>0</v>
      </c>
      <c r="V30" s="2">
        <v>0</v>
      </c>
      <c r="W30" s="2">
        <v>918030</v>
      </c>
      <c r="X30" s="2">
        <v>0</v>
      </c>
      <c r="Y30" s="2">
        <v>0</v>
      </c>
      <c r="Z30" s="2">
        <v>99310</v>
      </c>
      <c r="AA30" s="2">
        <v>1297482</v>
      </c>
      <c r="AB30" s="2">
        <v>26328103.25</v>
      </c>
      <c r="AC30" s="2">
        <v>0</v>
      </c>
      <c r="AD30" s="2">
        <v>114290</v>
      </c>
      <c r="AE30" s="2">
        <v>349390</v>
      </c>
      <c r="AF30" s="2">
        <v>3297</v>
      </c>
      <c r="AG30" s="2">
        <v>362841</v>
      </c>
      <c r="AH30" s="2">
        <v>0</v>
      </c>
      <c r="AI30" s="2">
        <v>884858</v>
      </c>
      <c r="AJ30" s="2">
        <v>1714676</v>
      </c>
    </row>
    <row r="31" spans="1:36" x14ac:dyDescent="0.25">
      <c r="A31" s="2">
        <v>95</v>
      </c>
      <c r="B31" s="2">
        <v>1</v>
      </c>
      <c r="C31" t="s">
        <v>32</v>
      </c>
      <c r="D31" s="2">
        <v>238</v>
      </c>
      <c r="E31" s="2">
        <v>264.59999999999997</v>
      </c>
      <c r="F31" s="2">
        <v>299</v>
      </c>
      <c r="G31" s="2">
        <v>331.79999999999995</v>
      </c>
      <c r="H31" s="2">
        <v>2178931</v>
      </c>
      <c r="I31" s="2">
        <v>0</v>
      </c>
      <c r="J31" s="2">
        <v>131829</v>
      </c>
      <c r="K31" s="2">
        <v>0</v>
      </c>
      <c r="L31" s="2">
        <v>118114</v>
      </c>
      <c r="M31" s="2">
        <v>439155</v>
      </c>
      <c r="N31" s="2">
        <v>133503</v>
      </c>
      <c r="O31" s="2">
        <v>73467</v>
      </c>
      <c r="P31" s="2">
        <v>54980</v>
      </c>
      <c r="Q31" s="2">
        <v>4313</v>
      </c>
      <c r="R31" s="2">
        <v>11510</v>
      </c>
      <c r="S31" s="2">
        <v>0</v>
      </c>
      <c r="T31" s="2">
        <v>0</v>
      </c>
      <c r="U31" s="2">
        <v>0</v>
      </c>
      <c r="V31" s="2">
        <v>0</v>
      </c>
      <c r="W31" s="2">
        <v>99540</v>
      </c>
      <c r="X31" s="2">
        <v>0</v>
      </c>
      <c r="Y31" s="2">
        <v>0</v>
      </c>
      <c r="Z31" s="2">
        <v>9642</v>
      </c>
      <c r="AA31" s="2">
        <v>140683</v>
      </c>
      <c r="AB31" s="2">
        <v>3395667</v>
      </c>
      <c r="AC31" s="2">
        <v>0</v>
      </c>
      <c r="AD31" s="2">
        <v>21644</v>
      </c>
      <c r="AE31" s="2">
        <v>46693</v>
      </c>
      <c r="AF31" s="2">
        <v>9775</v>
      </c>
      <c r="AG31" s="2">
        <v>48993</v>
      </c>
      <c r="AH31" s="2">
        <v>0</v>
      </c>
      <c r="AI31" s="2">
        <v>119479</v>
      </c>
      <c r="AJ31" s="2">
        <v>246584</v>
      </c>
    </row>
    <row r="32" spans="1:36" x14ac:dyDescent="0.25">
      <c r="A32" s="2">
        <v>97</v>
      </c>
      <c r="B32" s="2">
        <v>1</v>
      </c>
      <c r="C32" t="s">
        <v>33</v>
      </c>
      <c r="D32" s="2">
        <v>539</v>
      </c>
      <c r="E32" s="2">
        <v>596</v>
      </c>
      <c r="F32" s="2">
        <v>632</v>
      </c>
      <c r="G32" s="2">
        <v>694.6</v>
      </c>
      <c r="H32" s="2">
        <v>4561438</v>
      </c>
      <c r="I32" s="2">
        <v>0</v>
      </c>
      <c r="J32" s="2">
        <v>205286</v>
      </c>
      <c r="K32" s="2">
        <v>15481</v>
      </c>
      <c r="L32" s="2">
        <v>104463</v>
      </c>
      <c r="M32" s="2">
        <v>0</v>
      </c>
      <c r="N32" s="2">
        <v>157160</v>
      </c>
      <c r="O32" s="2">
        <v>132099</v>
      </c>
      <c r="P32" s="2">
        <v>110411.25</v>
      </c>
      <c r="Q32" s="2">
        <v>9030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322864</v>
      </c>
      <c r="X32" s="2">
        <v>0</v>
      </c>
      <c r="Y32" s="2">
        <v>0</v>
      </c>
      <c r="Z32" s="2">
        <v>22038</v>
      </c>
      <c r="AA32" s="2">
        <v>0</v>
      </c>
      <c r="AB32" s="2">
        <v>5640270.25</v>
      </c>
      <c r="AC32" s="2">
        <v>0</v>
      </c>
      <c r="AD32" s="2">
        <v>41799</v>
      </c>
      <c r="AE32" s="2">
        <v>110168</v>
      </c>
      <c r="AF32" s="2">
        <v>0</v>
      </c>
      <c r="AG32" s="2">
        <v>234732</v>
      </c>
      <c r="AH32" s="2">
        <v>0</v>
      </c>
      <c r="AI32" s="2">
        <v>0</v>
      </c>
      <c r="AJ32" s="2">
        <v>386699</v>
      </c>
    </row>
    <row r="33" spans="1:36" x14ac:dyDescent="0.25">
      <c r="A33" s="2">
        <v>99</v>
      </c>
      <c r="B33" s="2">
        <v>1</v>
      </c>
      <c r="C33" t="s">
        <v>34</v>
      </c>
      <c r="D33" s="2">
        <v>1020</v>
      </c>
      <c r="E33" s="2">
        <v>1116</v>
      </c>
      <c r="F33" s="2">
        <v>1247</v>
      </c>
      <c r="G33" s="2">
        <v>1366.6000000000001</v>
      </c>
      <c r="H33" s="2">
        <v>8974462</v>
      </c>
      <c r="I33" s="2">
        <v>0</v>
      </c>
      <c r="J33" s="2">
        <v>43200</v>
      </c>
      <c r="K33" s="2">
        <v>14787</v>
      </c>
      <c r="L33" s="2">
        <v>0</v>
      </c>
      <c r="M33" s="2">
        <v>0</v>
      </c>
      <c r="N33" s="2">
        <v>126130</v>
      </c>
      <c r="O33" s="2">
        <v>310978</v>
      </c>
      <c r="P33" s="2">
        <v>228685</v>
      </c>
      <c r="Q33" s="2">
        <v>17766</v>
      </c>
      <c r="R33" s="2">
        <v>4250</v>
      </c>
      <c r="S33" s="2">
        <v>0</v>
      </c>
      <c r="T33" s="2">
        <v>0</v>
      </c>
      <c r="U33" s="2">
        <v>0</v>
      </c>
      <c r="V33" s="2">
        <v>0</v>
      </c>
      <c r="W33" s="2">
        <v>409980</v>
      </c>
      <c r="X33" s="2">
        <v>0</v>
      </c>
      <c r="Y33" s="2">
        <v>0</v>
      </c>
      <c r="Z33" s="2">
        <v>39700</v>
      </c>
      <c r="AA33" s="2">
        <v>579438</v>
      </c>
      <c r="AB33" s="2">
        <v>10749376</v>
      </c>
      <c r="AC33" s="2">
        <v>0</v>
      </c>
      <c r="AD33" s="2">
        <v>64334</v>
      </c>
      <c r="AE33" s="2">
        <v>213725</v>
      </c>
      <c r="AF33" s="2">
        <v>3972</v>
      </c>
      <c r="AG33" s="2">
        <v>222059</v>
      </c>
      <c r="AH33" s="2">
        <v>0</v>
      </c>
      <c r="AI33" s="2">
        <v>541534</v>
      </c>
      <c r="AJ33" s="2">
        <v>1045624</v>
      </c>
    </row>
    <row r="34" spans="1:36" x14ac:dyDescent="0.25">
      <c r="A34" s="2">
        <v>100</v>
      </c>
      <c r="B34" s="2">
        <v>1</v>
      </c>
      <c r="C34" t="s">
        <v>35</v>
      </c>
      <c r="D34" s="2">
        <v>221</v>
      </c>
      <c r="E34" s="2">
        <v>243.4</v>
      </c>
      <c r="F34" s="2">
        <v>360</v>
      </c>
      <c r="G34" s="2">
        <v>396</v>
      </c>
      <c r="H34" s="2">
        <v>2600532</v>
      </c>
      <c r="I34" s="2">
        <v>0</v>
      </c>
      <c r="J34" s="2">
        <v>245283</v>
      </c>
      <c r="K34" s="2">
        <v>16515</v>
      </c>
      <c r="L34" s="2">
        <v>126562</v>
      </c>
      <c r="M34" s="2">
        <v>0</v>
      </c>
      <c r="N34" s="2">
        <v>129367</v>
      </c>
      <c r="O34" s="2">
        <v>89784</v>
      </c>
      <c r="P34" s="2">
        <v>66030</v>
      </c>
      <c r="Q34" s="2">
        <v>5148</v>
      </c>
      <c r="R34" s="2">
        <v>5782</v>
      </c>
      <c r="S34" s="2">
        <v>0</v>
      </c>
      <c r="T34" s="2">
        <v>0</v>
      </c>
      <c r="U34" s="2">
        <v>0</v>
      </c>
      <c r="V34" s="2">
        <v>0</v>
      </c>
      <c r="W34" s="2">
        <v>118800</v>
      </c>
      <c r="X34" s="2">
        <v>95940</v>
      </c>
      <c r="Y34" s="2">
        <v>15815</v>
      </c>
      <c r="Z34" s="2">
        <v>14776</v>
      </c>
      <c r="AA34" s="2">
        <v>167904</v>
      </c>
      <c r="AB34" s="2">
        <v>3602298</v>
      </c>
      <c r="AC34" s="2">
        <v>0</v>
      </c>
      <c r="AD34" s="2">
        <v>37186</v>
      </c>
      <c r="AE34" s="2">
        <v>66030</v>
      </c>
      <c r="AF34" s="2">
        <v>5782</v>
      </c>
      <c r="AG34" s="2">
        <v>117594</v>
      </c>
      <c r="AH34" s="2">
        <v>34976</v>
      </c>
      <c r="AI34" s="2">
        <v>167904</v>
      </c>
      <c r="AJ34" s="2">
        <v>394496</v>
      </c>
    </row>
    <row r="35" spans="1:36" x14ac:dyDescent="0.25">
      <c r="A35" s="2">
        <v>108</v>
      </c>
      <c r="B35" s="2">
        <v>1</v>
      </c>
      <c r="C35" t="s">
        <v>36</v>
      </c>
      <c r="D35" s="2">
        <v>1155</v>
      </c>
      <c r="E35" s="2">
        <v>1264</v>
      </c>
      <c r="F35" s="2">
        <v>1004</v>
      </c>
      <c r="G35" s="2">
        <v>1106</v>
      </c>
      <c r="H35" s="2">
        <v>7263102</v>
      </c>
      <c r="I35" s="2">
        <v>0</v>
      </c>
      <c r="J35" s="2">
        <v>152708</v>
      </c>
      <c r="K35" s="2">
        <v>23963</v>
      </c>
      <c r="L35" s="2">
        <v>0</v>
      </c>
      <c r="M35" s="2">
        <v>0</v>
      </c>
      <c r="N35" s="2">
        <v>153136</v>
      </c>
      <c r="O35" s="2">
        <v>253618</v>
      </c>
      <c r="P35" s="2">
        <v>185515</v>
      </c>
      <c r="Q35" s="2">
        <v>14378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331800</v>
      </c>
      <c r="X35" s="2">
        <v>256360</v>
      </c>
      <c r="Y35" s="2">
        <v>39722</v>
      </c>
      <c r="Z35" s="2">
        <v>33751</v>
      </c>
      <c r="AA35" s="2">
        <v>468944</v>
      </c>
      <c r="AB35" s="2">
        <v>8920637</v>
      </c>
      <c r="AC35" s="2">
        <v>0</v>
      </c>
      <c r="AD35" s="2">
        <v>113094</v>
      </c>
      <c r="AE35" s="2">
        <v>185515</v>
      </c>
      <c r="AF35" s="2">
        <v>0</v>
      </c>
      <c r="AG35" s="2">
        <v>232230</v>
      </c>
      <c r="AH35" s="2">
        <v>93459</v>
      </c>
      <c r="AI35" s="2">
        <v>468944</v>
      </c>
      <c r="AJ35" s="2">
        <v>999783</v>
      </c>
    </row>
    <row r="36" spans="1:36" x14ac:dyDescent="0.25">
      <c r="A36" s="2">
        <v>110</v>
      </c>
      <c r="B36" s="2">
        <v>1</v>
      </c>
      <c r="C36" t="s">
        <v>37</v>
      </c>
      <c r="D36" s="2">
        <v>4325</v>
      </c>
      <c r="E36" s="2">
        <v>4731</v>
      </c>
      <c r="F36" s="2">
        <v>4090</v>
      </c>
      <c r="G36" s="2">
        <v>4475</v>
      </c>
      <c r="H36" s="2">
        <v>29387325</v>
      </c>
      <c r="I36" s="2">
        <v>28655</v>
      </c>
      <c r="J36" s="2">
        <v>168254</v>
      </c>
      <c r="K36" s="2">
        <v>21606</v>
      </c>
      <c r="L36" s="2">
        <v>0</v>
      </c>
      <c r="M36" s="2">
        <v>0</v>
      </c>
      <c r="N36" s="2">
        <v>280917</v>
      </c>
      <c r="O36" s="2">
        <v>953940</v>
      </c>
      <c r="P36" s="2">
        <v>620338.75</v>
      </c>
      <c r="Q36" s="2">
        <v>58175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3741682</v>
      </c>
      <c r="X36" s="2">
        <v>0</v>
      </c>
      <c r="Y36" s="2">
        <v>121374</v>
      </c>
      <c r="Z36" s="2">
        <v>242036</v>
      </c>
      <c r="AA36" s="2">
        <v>1897400</v>
      </c>
      <c r="AB36" s="2">
        <v>37521702.75</v>
      </c>
      <c r="AC36" s="2">
        <v>0</v>
      </c>
      <c r="AD36" s="2">
        <v>298043</v>
      </c>
      <c r="AE36" s="2">
        <v>620338.75</v>
      </c>
      <c r="AF36" s="2">
        <v>0</v>
      </c>
      <c r="AG36" s="2">
        <v>3213893</v>
      </c>
      <c r="AH36" s="2">
        <v>0</v>
      </c>
      <c r="AI36" s="2">
        <v>1897400</v>
      </c>
      <c r="AJ36" s="2">
        <v>6029674.75</v>
      </c>
    </row>
    <row r="37" spans="1:36" x14ac:dyDescent="0.25">
      <c r="A37" s="2">
        <v>111</v>
      </c>
      <c r="B37" s="2">
        <v>1</v>
      </c>
      <c r="C37" t="s">
        <v>38</v>
      </c>
      <c r="D37" s="2">
        <v>1763</v>
      </c>
      <c r="E37" s="2">
        <v>1919.0000000000005</v>
      </c>
      <c r="F37" s="2">
        <v>1603</v>
      </c>
      <c r="G37" s="2">
        <v>1751.4</v>
      </c>
      <c r="H37" s="2">
        <v>11501444</v>
      </c>
      <c r="I37" s="2">
        <v>18421</v>
      </c>
      <c r="J37" s="2">
        <v>161780</v>
      </c>
      <c r="K37" s="2">
        <v>14641</v>
      </c>
      <c r="L37" s="2">
        <v>0</v>
      </c>
      <c r="M37" s="2">
        <v>0</v>
      </c>
      <c r="N37" s="2">
        <v>190049</v>
      </c>
      <c r="O37" s="2">
        <v>388768</v>
      </c>
      <c r="P37" s="2">
        <v>287370</v>
      </c>
      <c r="Q37" s="2">
        <v>22768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643289</v>
      </c>
      <c r="X37" s="2">
        <v>0</v>
      </c>
      <c r="Y37" s="2">
        <v>0</v>
      </c>
      <c r="Z37" s="2">
        <v>54723</v>
      </c>
      <c r="AA37" s="2">
        <v>742594</v>
      </c>
      <c r="AB37" s="2">
        <v>14025847</v>
      </c>
      <c r="AC37" s="2">
        <v>0</v>
      </c>
      <c r="AD37" s="2">
        <v>140777</v>
      </c>
      <c r="AE37" s="2">
        <v>287370</v>
      </c>
      <c r="AF37" s="2">
        <v>0</v>
      </c>
      <c r="AG37" s="2">
        <v>448864</v>
      </c>
      <c r="AH37" s="2">
        <v>0</v>
      </c>
      <c r="AI37" s="2">
        <v>742594</v>
      </c>
      <c r="AJ37" s="2">
        <v>1619605</v>
      </c>
    </row>
    <row r="38" spans="1:36" x14ac:dyDescent="0.25">
      <c r="A38" s="2">
        <v>112</v>
      </c>
      <c r="B38" s="2">
        <v>1</v>
      </c>
      <c r="C38" t="s">
        <v>39</v>
      </c>
      <c r="D38" s="2">
        <v>11024</v>
      </c>
      <c r="E38" s="2">
        <v>12059</v>
      </c>
      <c r="F38" s="2">
        <v>9923</v>
      </c>
      <c r="G38" s="2">
        <v>10854.6</v>
      </c>
      <c r="H38" s="2">
        <v>71282158</v>
      </c>
      <c r="I38" s="2">
        <v>452343</v>
      </c>
      <c r="J38" s="2">
        <v>1313314</v>
      </c>
      <c r="K38" s="2">
        <v>317070</v>
      </c>
      <c r="L38" s="2">
        <v>0</v>
      </c>
      <c r="M38" s="2">
        <v>0</v>
      </c>
      <c r="N38" s="2">
        <v>531795.65326387808</v>
      </c>
      <c r="O38" s="2">
        <v>2348769</v>
      </c>
      <c r="P38" s="2">
        <v>1195986.25</v>
      </c>
      <c r="Q38" s="2">
        <v>141110</v>
      </c>
      <c r="R38" s="2">
        <v>45155</v>
      </c>
      <c r="S38" s="2">
        <v>0</v>
      </c>
      <c r="T38" s="2">
        <v>0</v>
      </c>
      <c r="U38" s="2">
        <v>90664</v>
      </c>
      <c r="V38" s="2">
        <v>0</v>
      </c>
      <c r="W38" s="2">
        <v>14716124</v>
      </c>
      <c r="X38" s="2">
        <v>2578940</v>
      </c>
      <c r="Y38" s="2">
        <v>0</v>
      </c>
      <c r="Z38" s="2">
        <v>590108</v>
      </c>
      <c r="AA38" s="2">
        <v>4602350</v>
      </c>
      <c r="AB38" s="2">
        <v>97626946.903263882</v>
      </c>
      <c r="AC38" s="2">
        <v>0</v>
      </c>
      <c r="AD38" s="2">
        <v>898116</v>
      </c>
      <c r="AE38" s="2">
        <v>1195986.25</v>
      </c>
      <c r="AF38" s="2">
        <v>45155</v>
      </c>
      <c r="AG38" s="2">
        <v>13883626</v>
      </c>
      <c r="AH38" s="2">
        <v>940177</v>
      </c>
      <c r="AI38" s="2">
        <v>4602350</v>
      </c>
      <c r="AJ38" s="2">
        <v>20625233.25</v>
      </c>
    </row>
    <row r="39" spans="1:36" x14ac:dyDescent="0.25">
      <c r="A39" s="2">
        <v>113</v>
      </c>
      <c r="B39" s="2">
        <v>1</v>
      </c>
      <c r="C39" t="s">
        <v>40</v>
      </c>
      <c r="D39" s="2">
        <v>936</v>
      </c>
      <c r="E39" s="2">
        <v>1026.8</v>
      </c>
      <c r="F39" s="2">
        <v>756</v>
      </c>
      <c r="G39" s="2">
        <v>827.2</v>
      </c>
      <c r="H39" s="2">
        <v>5432222</v>
      </c>
      <c r="I39" s="2">
        <v>6140</v>
      </c>
      <c r="J39" s="2">
        <v>732113</v>
      </c>
      <c r="K39" s="2">
        <v>15253</v>
      </c>
      <c r="L39" s="2">
        <v>62250</v>
      </c>
      <c r="M39" s="2">
        <v>105431</v>
      </c>
      <c r="N39" s="2">
        <v>254603.73959601449</v>
      </c>
      <c r="O39" s="2">
        <v>190525</v>
      </c>
      <c r="P39" s="2">
        <v>137116.25</v>
      </c>
      <c r="Q39" s="2">
        <v>10754</v>
      </c>
      <c r="R39" s="2">
        <v>27769</v>
      </c>
      <c r="S39" s="2">
        <v>0</v>
      </c>
      <c r="T39" s="2">
        <v>0</v>
      </c>
      <c r="U39" s="2">
        <v>0</v>
      </c>
      <c r="V39" s="2">
        <v>0</v>
      </c>
      <c r="W39" s="2">
        <v>248160</v>
      </c>
      <c r="X39" s="2">
        <v>0</v>
      </c>
      <c r="Y39" s="2">
        <v>0</v>
      </c>
      <c r="Z39" s="2">
        <v>31037</v>
      </c>
      <c r="AA39" s="2">
        <v>350733</v>
      </c>
      <c r="AB39" s="2">
        <v>7604106.9895960148</v>
      </c>
      <c r="AC39" s="2">
        <v>0</v>
      </c>
      <c r="AD39" s="2">
        <v>190525</v>
      </c>
      <c r="AE39" s="2">
        <v>137116.25</v>
      </c>
      <c r="AF39" s="2">
        <v>27769</v>
      </c>
      <c r="AG39" s="2">
        <v>221123</v>
      </c>
      <c r="AH39" s="2">
        <v>0</v>
      </c>
      <c r="AI39" s="2">
        <v>350733</v>
      </c>
      <c r="AJ39" s="2">
        <v>927266.25</v>
      </c>
    </row>
    <row r="40" spans="1:36" x14ac:dyDescent="0.25">
      <c r="A40" s="2">
        <v>115</v>
      </c>
      <c r="B40" s="2">
        <v>1</v>
      </c>
      <c r="C40" t="s">
        <v>41</v>
      </c>
      <c r="D40" s="2">
        <v>1230</v>
      </c>
      <c r="E40" s="2">
        <v>1330</v>
      </c>
      <c r="F40" s="2">
        <v>1235</v>
      </c>
      <c r="G40" s="2">
        <v>1336</v>
      </c>
      <c r="H40" s="2">
        <v>8773512</v>
      </c>
      <c r="I40" s="2">
        <v>245616</v>
      </c>
      <c r="J40" s="2">
        <v>3217651</v>
      </c>
      <c r="K40" s="2">
        <v>0</v>
      </c>
      <c r="L40" s="2">
        <v>0</v>
      </c>
      <c r="M40" s="2">
        <v>91480</v>
      </c>
      <c r="N40" s="2">
        <v>336833</v>
      </c>
      <c r="O40" s="2">
        <v>295195</v>
      </c>
      <c r="P40" s="2">
        <v>199382.5</v>
      </c>
      <c r="Q40" s="2">
        <v>17368</v>
      </c>
      <c r="R40" s="2">
        <v>470686</v>
      </c>
      <c r="S40" s="2">
        <v>0</v>
      </c>
      <c r="T40" s="2">
        <v>0</v>
      </c>
      <c r="U40" s="2">
        <v>0</v>
      </c>
      <c r="V40" s="2">
        <v>0</v>
      </c>
      <c r="W40" s="2">
        <v>400800</v>
      </c>
      <c r="X40" s="2">
        <v>0</v>
      </c>
      <c r="Y40" s="2">
        <v>0</v>
      </c>
      <c r="Z40" s="2">
        <v>55134</v>
      </c>
      <c r="AA40" s="2">
        <v>566464</v>
      </c>
      <c r="AB40" s="2">
        <v>14670121.5</v>
      </c>
      <c r="AC40" s="2">
        <v>0</v>
      </c>
      <c r="AD40" s="2">
        <v>86309</v>
      </c>
      <c r="AE40" s="2">
        <v>123884</v>
      </c>
      <c r="AF40" s="2">
        <v>292456</v>
      </c>
      <c r="AG40" s="2">
        <v>144326</v>
      </c>
      <c r="AH40" s="2">
        <v>0</v>
      </c>
      <c r="AI40" s="2">
        <v>351966</v>
      </c>
      <c r="AJ40" s="2">
        <v>998941</v>
      </c>
    </row>
    <row r="41" spans="1:36" x14ac:dyDescent="0.25">
      <c r="A41" s="2">
        <v>116</v>
      </c>
      <c r="B41" s="2">
        <v>1</v>
      </c>
      <c r="C41" t="s">
        <v>42</v>
      </c>
      <c r="D41" s="2">
        <v>851</v>
      </c>
      <c r="E41" s="2">
        <v>932.00000000000011</v>
      </c>
      <c r="F41" s="2">
        <v>1228</v>
      </c>
      <c r="G41" s="2">
        <v>1338.2</v>
      </c>
      <c r="H41" s="2">
        <v>8787959</v>
      </c>
      <c r="I41" s="2">
        <v>0</v>
      </c>
      <c r="J41" s="2">
        <v>623745</v>
      </c>
      <c r="K41" s="2">
        <v>0</v>
      </c>
      <c r="L41" s="2">
        <v>0</v>
      </c>
      <c r="M41" s="2">
        <v>0</v>
      </c>
      <c r="N41" s="2">
        <v>245412</v>
      </c>
      <c r="O41" s="2">
        <v>286968</v>
      </c>
      <c r="P41" s="2">
        <v>220641.25</v>
      </c>
      <c r="Q41" s="2">
        <v>17397</v>
      </c>
      <c r="R41" s="2">
        <v>67659</v>
      </c>
      <c r="S41" s="2">
        <v>0</v>
      </c>
      <c r="T41" s="2">
        <v>0</v>
      </c>
      <c r="U41" s="2">
        <v>0</v>
      </c>
      <c r="V41" s="2">
        <v>-7880</v>
      </c>
      <c r="W41" s="2">
        <v>401460</v>
      </c>
      <c r="X41" s="2">
        <v>0</v>
      </c>
      <c r="Y41" s="2">
        <v>0</v>
      </c>
      <c r="Z41" s="2">
        <v>47970</v>
      </c>
      <c r="AA41" s="2">
        <v>567397</v>
      </c>
      <c r="AB41" s="2">
        <v>11258728.25</v>
      </c>
      <c r="AC41" s="2">
        <v>0</v>
      </c>
      <c r="AD41" s="2">
        <v>112453</v>
      </c>
      <c r="AE41" s="2">
        <v>220641.25</v>
      </c>
      <c r="AF41" s="2">
        <v>67659</v>
      </c>
      <c r="AG41" s="2">
        <v>263236</v>
      </c>
      <c r="AH41" s="2">
        <v>0</v>
      </c>
      <c r="AI41" s="2">
        <v>567397</v>
      </c>
      <c r="AJ41" s="2">
        <v>1231386.25</v>
      </c>
    </row>
    <row r="42" spans="1:36" x14ac:dyDescent="0.25">
      <c r="A42" s="2">
        <v>118</v>
      </c>
      <c r="B42" s="2">
        <v>1</v>
      </c>
      <c r="C42" t="s">
        <v>43</v>
      </c>
      <c r="D42" s="2">
        <v>371</v>
      </c>
      <c r="E42" s="2">
        <v>417.99999999999994</v>
      </c>
      <c r="F42" s="2">
        <v>335</v>
      </c>
      <c r="G42" s="2">
        <v>375.80000000000007</v>
      </c>
      <c r="H42" s="2">
        <v>2467879</v>
      </c>
      <c r="I42" s="2">
        <v>0</v>
      </c>
      <c r="J42" s="2">
        <v>583375</v>
      </c>
      <c r="K42" s="2">
        <v>0</v>
      </c>
      <c r="L42" s="2">
        <v>124407</v>
      </c>
      <c r="M42" s="2">
        <v>620922</v>
      </c>
      <c r="N42" s="2">
        <v>250442.22663353081</v>
      </c>
      <c r="O42" s="2">
        <v>80387</v>
      </c>
      <c r="P42" s="2">
        <v>62946.25</v>
      </c>
      <c r="Q42" s="2">
        <v>4885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112740</v>
      </c>
      <c r="X42" s="2">
        <v>0</v>
      </c>
      <c r="Y42" s="2">
        <v>0</v>
      </c>
      <c r="Z42" s="2">
        <v>16259</v>
      </c>
      <c r="AA42" s="2">
        <v>159339</v>
      </c>
      <c r="AB42" s="2">
        <v>4483581.476633531</v>
      </c>
      <c r="AC42" s="2">
        <v>0</v>
      </c>
      <c r="AD42" s="2">
        <v>80387</v>
      </c>
      <c r="AE42" s="2">
        <v>62946.25</v>
      </c>
      <c r="AF42" s="2">
        <v>0</v>
      </c>
      <c r="AG42" s="2">
        <v>112740</v>
      </c>
      <c r="AH42" s="2">
        <v>0</v>
      </c>
      <c r="AI42" s="2">
        <v>159339</v>
      </c>
      <c r="AJ42" s="2">
        <v>415412.25</v>
      </c>
    </row>
    <row r="43" spans="1:36" x14ac:dyDescent="0.25">
      <c r="A43" s="2">
        <v>129</v>
      </c>
      <c r="B43" s="2">
        <v>1</v>
      </c>
      <c r="C43" t="s">
        <v>44</v>
      </c>
      <c r="D43" s="2">
        <v>1324</v>
      </c>
      <c r="E43" s="2">
        <v>1456.8</v>
      </c>
      <c r="F43" s="2">
        <v>1642</v>
      </c>
      <c r="G43" s="2">
        <v>1809.8</v>
      </c>
      <c r="H43" s="2">
        <v>11884957</v>
      </c>
      <c r="I43" s="2">
        <v>190352</v>
      </c>
      <c r="J43" s="2">
        <v>906883</v>
      </c>
      <c r="K43" s="2">
        <v>102985</v>
      </c>
      <c r="L43" s="2">
        <v>0</v>
      </c>
      <c r="M43" s="2">
        <v>0</v>
      </c>
      <c r="N43" s="2">
        <v>290162</v>
      </c>
      <c r="O43" s="2">
        <v>419031</v>
      </c>
      <c r="P43" s="2">
        <v>287731.25</v>
      </c>
      <c r="Q43" s="2">
        <v>23527</v>
      </c>
      <c r="R43" s="2">
        <v>13592</v>
      </c>
      <c r="S43" s="2">
        <v>0</v>
      </c>
      <c r="T43" s="2">
        <v>0</v>
      </c>
      <c r="U43" s="2">
        <v>0</v>
      </c>
      <c r="V43" s="2">
        <v>0</v>
      </c>
      <c r="W43" s="2">
        <v>826644</v>
      </c>
      <c r="X43" s="2">
        <v>0</v>
      </c>
      <c r="Y43" s="2">
        <v>0</v>
      </c>
      <c r="Z43" s="2">
        <v>58481</v>
      </c>
      <c r="AA43" s="2">
        <v>767355</v>
      </c>
      <c r="AB43" s="2">
        <v>15771700.25</v>
      </c>
      <c r="AC43" s="2">
        <v>0</v>
      </c>
      <c r="AD43" s="2">
        <v>87782</v>
      </c>
      <c r="AE43" s="2">
        <v>145220</v>
      </c>
      <c r="AF43" s="2">
        <v>6860</v>
      </c>
      <c r="AG43" s="2">
        <v>301998</v>
      </c>
      <c r="AH43" s="2">
        <v>0</v>
      </c>
      <c r="AI43" s="2">
        <v>387290</v>
      </c>
      <c r="AJ43" s="2">
        <v>929150</v>
      </c>
    </row>
    <row r="44" spans="1:36" x14ac:dyDescent="0.25">
      <c r="A44" s="2">
        <v>138</v>
      </c>
      <c r="B44" s="2">
        <v>1</v>
      </c>
      <c r="C44" t="s">
        <v>45</v>
      </c>
      <c r="D44" s="2">
        <v>3288</v>
      </c>
      <c r="E44" s="2">
        <v>3595.9999999999995</v>
      </c>
      <c r="F44" s="2">
        <v>2705</v>
      </c>
      <c r="G44" s="2">
        <v>2965.8000000000006</v>
      </c>
      <c r="H44" s="2">
        <v>19476409</v>
      </c>
      <c r="I44" s="2">
        <v>196493</v>
      </c>
      <c r="J44" s="2">
        <v>703342</v>
      </c>
      <c r="K44" s="2">
        <v>17367</v>
      </c>
      <c r="L44" s="2">
        <v>0</v>
      </c>
      <c r="M44" s="2">
        <v>0</v>
      </c>
      <c r="N44" s="2">
        <v>441141.82634462777</v>
      </c>
      <c r="O44" s="2">
        <v>652204</v>
      </c>
      <c r="P44" s="2">
        <v>493916.25</v>
      </c>
      <c r="Q44" s="2">
        <v>38555</v>
      </c>
      <c r="R44" s="2">
        <v>55075</v>
      </c>
      <c r="S44" s="2">
        <v>0</v>
      </c>
      <c r="T44" s="2">
        <v>0</v>
      </c>
      <c r="U44" s="2">
        <v>0</v>
      </c>
      <c r="V44" s="2">
        <v>0</v>
      </c>
      <c r="W44" s="2">
        <v>889740</v>
      </c>
      <c r="X44" s="2">
        <v>702260</v>
      </c>
      <c r="Y44" s="2">
        <v>42297</v>
      </c>
      <c r="Z44" s="2">
        <v>88627</v>
      </c>
      <c r="AA44" s="2">
        <v>1257499</v>
      </c>
      <c r="AB44" s="2">
        <v>24352666.076344628</v>
      </c>
      <c r="AC44" s="2">
        <v>0</v>
      </c>
      <c r="AD44" s="2">
        <v>200648</v>
      </c>
      <c r="AE44" s="2">
        <v>478465</v>
      </c>
      <c r="AF44" s="2">
        <v>53352</v>
      </c>
      <c r="AG44" s="2">
        <v>499514</v>
      </c>
      <c r="AH44" s="2">
        <v>256016</v>
      </c>
      <c r="AI44" s="2">
        <v>1218161</v>
      </c>
      <c r="AJ44" s="2">
        <v>2450140</v>
      </c>
    </row>
    <row r="45" spans="1:36" x14ac:dyDescent="0.25">
      <c r="A45" s="2">
        <v>139</v>
      </c>
      <c r="B45" s="2">
        <v>1</v>
      </c>
      <c r="C45" t="s">
        <v>46</v>
      </c>
      <c r="D45" s="2">
        <v>870</v>
      </c>
      <c r="E45" s="2">
        <v>954.4</v>
      </c>
      <c r="F45" s="2">
        <v>832</v>
      </c>
      <c r="G45" s="2">
        <v>912.6</v>
      </c>
      <c r="H45" s="2">
        <v>5993044</v>
      </c>
      <c r="I45" s="2">
        <v>0</v>
      </c>
      <c r="J45" s="2">
        <v>249801</v>
      </c>
      <c r="K45" s="2">
        <v>15144</v>
      </c>
      <c r="L45" s="2">
        <v>24512</v>
      </c>
      <c r="M45" s="2">
        <v>0</v>
      </c>
      <c r="N45" s="2">
        <v>138923</v>
      </c>
      <c r="O45" s="2">
        <v>200396</v>
      </c>
      <c r="P45" s="2">
        <v>110286.25</v>
      </c>
      <c r="Q45" s="2">
        <v>11864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1095120</v>
      </c>
      <c r="X45" s="2">
        <v>216840</v>
      </c>
      <c r="Y45" s="2">
        <v>7724</v>
      </c>
      <c r="Z45" s="2">
        <v>24338</v>
      </c>
      <c r="AA45" s="2">
        <v>386942</v>
      </c>
      <c r="AB45" s="2">
        <v>8258094.25</v>
      </c>
      <c r="AC45" s="2">
        <v>0</v>
      </c>
      <c r="AD45" s="2">
        <v>56630</v>
      </c>
      <c r="AE45" s="2">
        <v>102911</v>
      </c>
      <c r="AF45" s="2">
        <v>0</v>
      </c>
      <c r="AG45" s="2">
        <v>941324</v>
      </c>
      <c r="AH45" s="2">
        <v>79051</v>
      </c>
      <c r="AI45" s="2">
        <v>361066</v>
      </c>
      <c r="AJ45" s="2">
        <v>1461931</v>
      </c>
    </row>
    <row r="46" spans="1:36" x14ac:dyDescent="0.25">
      <c r="A46" s="2">
        <v>146</v>
      </c>
      <c r="B46" s="2">
        <v>1</v>
      </c>
      <c r="C46" t="s">
        <v>47</v>
      </c>
      <c r="D46" s="2">
        <v>824</v>
      </c>
      <c r="E46" s="2">
        <v>906.2</v>
      </c>
      <c r="F46" s="2">
        <v>903</v>
      </c>
      <c r="G46" s="2">
        <v>985.8</v>
      </c>
      <c r="H46" s="2">
        <v>6473749</v>
      </c>
      <c r="I46" s="2">
        <v>0</v>
      </c>
      <c r="J46" s="2">
        <v>78193</v>
      </c>
      <c r="K46" s="2">
        <v>0</v>
      </c>
      <c r="L46" s="2">
        <v>0</v>
      </c>
      <c r="M46" s="2">
        <v>0</v>
      </c>
      <c r="N46" s="2">
        <v>273521</v>
      </c>
      <c r="O46" s="2">
        <v>231352</v>
      </c>
      <c r="P46" s="2">
        <v>151660</v>
      </c>
      <c r="Q46" s="2">
        <v>12815</v>
      </c>
      <c r="R46" s="2">
        <v>11100</v>
      </c>
      <c r="S46" s="2">
        <v>0</v>
      </c>
      <c r="T46" s="2">
        <v>0</v>
      </c>
      <c r="U46" s="2">
        <v>0</v>
      </c>
      <c r="V46" s="2">
        <v>0</v>
      </c>
      <c r="W46" s="2">
        <v>544329</v>
      </c>
      <c r="X46" s="2">
        <v>0</v>
      </c>
      <c r="Y46" s="2">
        <v>0</v>
      </c>
      <c r="Z46" s="2">
        <v>27510</v>
      </c>
      <c r="AA46" s="2">
        <v>417979</v>
      </c>
      <c r="AB46" s="2">
        <v>8222208</v>
      </c>
      <c r="AC46" s="2">
        <v>0</v>
      </c>
      <c r="AD46" s="2">
        <v>91347</v>
      </c>
      <c r="AE46" s="2">
        <v>120501</v>
      </c>
      <c r="AF46" s="2">
        <v>8820</v>
      </c>
      <c r="AG46" s="2">
        <v>333698</v>
      </c>
      <c r="AH46" s="2">
        <v>0</v>
      </c>
      <c r="AI46" s="2">
        <v>332105</v>
      </c>
      <c r="AJ46" s="2">
        <v>886471</v>
      </c>
    </row>
    <row r="47" spans="1:36" x14ac:dyDescent="0.25">
      <c r="A47" s="2">
        <v>150</v>
      </c>
      <c r="B47" s="2">
        <v>1</v>
      </c>
      <c r="C47" t="s">
        <v>48</v>
      </c>
      <c r="D47" s="2">
        <v>899</v>
      </c>
      <c r="E47" s="2">
        <v>981.00000000000011</v>
      </c>
      <c r="F47" s="2">
        <v>1010</v>
      </c>
      <c r="G47" s="2">
        <v>1103.2</v>
      </c>
      <c r="H47" s="2">
        <v>7244714</v>
      </c>
      <c r="I47" s="2">
        <v>0</v>
      </c>
      <c r="J47" s="2">
        <v>55958</v>
      </c>
      <c r="K47" s="2">
        <v>14951</v>
      </c>
      <c r="L47" s="2">
        <v>0</v>
      </c>
      <c r="M47" s="2">
        <v>0</v>
      </c>
      <c r="N47" s="2">
        <v>187799</v>
      </c>
      <c r="O47" s="2">
        <v>242851</v>
      </c>
      <c r="P47" s="2">
        <v>184786.25</v>
      </c>
      <c r="Q47" s="2">
        <v>14342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330960</v>
      </c>
      <c r="X47" s="2">
        <v>161580</v>
      </c>
      <c r="Y47" s="2">
        <v>0</v>
      </c>
      <c r="Z47" s="2">
        <v>34874</v>
      </c>
      <c r="AA47" s="2">
        <v>467757</v>
      </c>
      <c r="AB47" s="2">
        <v>8778992.25</v>
      </c>
      <c r="AC47" s="2">
        <v>0</v>
      </c>
      <c r="AD47" s="2">
        <v>56814</v>
      </c>
      <c r="AE47" s="2">
        <v>140011</v>
      </c>
      <c r="AF47" s="2">
        <v>0</v>
      </c>
      <c r="AG47" s="2">
        <v>145330</v>
      </c>
      <c r="AH47" s="2">
        <v>0</v>
      </c>
      <c r="AI47" s="2">
        <v>354416</v>
      </c>
      <c r="AJ47" s="2">
        <v>696571</v>
      </c>
    </row>
    <row r="48" spans="1:36" x14ac:dyDescent="0.25">
      <c r="A48" s="2">
        <v>152</v>
      </c>
      <c r="B48" s="2">
        <v>1</v>
      </c>
      <c r="C48" t="s">
        <v>49</v>
      </c>
      <c r="D48" s="2">
        <v>7228</v>
      </c>
      <c r="E48" s="2">
        <v>7878.9999999999991</v>
      </c>
      <c r="F48" s="2">
        <v>7214</v>
      </c>
      <c r="G48" s="2">
        <v>7851.4000000000005</v>
      </c>
      <c r="H48" s="2">
        <v>51560144</v>
      </c>
      <c r="I48" s="2">
        <v>434945</v>
      </c>
      <c r="J48" s="2">
        <v>4618660</v>
      </c>
      <c r="K48" s="2">
        <v>221404</v>
      </c>
      <c r="L48" s="2">
        <v>0</v>
      </c>
      <c r="M48" s="2">
        <v>0</v>
      </c>
      <c r="N48" s="2">
        <v>620772.46942728932</v>
      </c>
      <c r="O48" s="2">
        <v>1688809</v>
      </c>
      <c r="P48" s="2">
        <v>1202776.25</v>
      </c>
      <c r="Q48" s="2">
        <v>102068</v>
      </c>
      <c r="R48" s="2">
        <v>411099</v>
      </c>
      <c r="S48" s="2">
        <v>0</v>
      </c>
      <c r="T48" s="2">
        <v>0</v>
      </c>
      <c r="U48" s="2">
        <v>0</v>
      </c>
      <c r="V48" s="2">
        <v>0</v>
      </c>
      <c r="W48" s="2">
        <v>4111464</v>
      </c>
      <c r="X48" s="2">
        <v>0</v>
      </c>
      <c r="Y48" s="2">
        <v>0</v>
      </c>
      <c r="Z48" s="2">
        <v>239998</v>
      </c>
      <c r="AA48" s="2">
        <v>3328994</v>
      </c>
      <c r="AB48" s="2">
        <v>68541133.719427288</v>
      </c>
      <c r="AC48" s="2">
        <v>0</v>
      </c>
      <c r="AD48" s="2">
        <v>423425</v>
      </c>
      <c r="AE48" s="2">
        <v>1052019</v>
      </c>
      <c r="AF48" s="2">
        <v>359571</v>
      </c>
      <c r="AG48" s="2">
        <v>2729912</v>
      </c>
      <c r="AH48" s="2">
        <v>0</v>
      </c>
      <c r="AI48" s="2">
        <v>2911734</v>
      </c>
      <c r="AJ48" s="2">
        <v>7476661</v>
      </c>
    </row>
    <row r="49" spans="1:36" x14ac:dyDescent="0.25">
      <c r="A49" s="2">
        <v>160.1</v>
      </c>
      <c r="B49" s="2">
        <v>70</v>
      </c>
      <c r="C49" t="s">
        <v>50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236853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236853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</row>
    <row r="50" spans="1:36" x14ac:dyDescent="0.25">
      <c r="A50" s="2">
        <v>160.19999999999999</v>
      </c>
      <c r="B50" s="2">
        <v>90</v>
      </c>
      <c r="C50" t="s">
        <v>51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636073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636073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</row>
    <row r="51" spans="1:36" x14ac:dyDescent="0.25">
      <c r="A51" s="2">
        <v>162</v>
      </c>
      <c r="B51" s="2">
        <v>1</v>
      </c>
      <c r="C51" t="s">
        <v>52</v>
      </c>
      <c r="D51" s="2">
        <v>1033</v>
      </c>
      <c r="E51" s="2">
        <v>1148.4000000000001</v>
      </c>
      <c r="F51" s="2">
        <v>1028</v>
      </c>
      <c r="G51" s="2">
        <v>1143.4000000000001</v>
      </c>
      <c r="H51" s="2">
        <v>7508708</v>
      </c>
      <c r="I51" s="2">
        <v>18421</v>
      </c>
      <c r="J51" s="2">
        <v>779918</v>
      </c>
      <c r="K51" s="2">
        <v>0</v>
      </c>
      <c r="L51" s="2">
        <v>0</v>
      </c>
      <c r="M51" s="2">
        <v>0</v>
      </c>
      <c r="N51" s="2">
        <v>370509.01452079311</v>
      </c>
      <c r="O51" s="2">
        <v>255153</v>
      </c>
      <c r="P51" s="2">
        <v>188776.25</v>
      </c>
      <c r="Q51" s="2">
        <v>14864</v>
      </c>
      <c r="R51" s="2">
        <v>52917</v>
      </c>
      <c r="S51" s="2">
        <v>0</v>
      </c>
      <c r="T51" s="2">
        <v>0</v>
      </c>
      <c r="U51" s="2">
        <v>0</v>
      </c>
      <c r="V51" s="2">
        <v>0</v>
      </c>
      <c r="W51" s="2">
        <v>343020</v>
      </c>
      <c r="X51" s="2">
        <v>0</v>
      </c>
      <c r="Y51" s="2">
        <v>0</v>
      </c>
      <c r="Z51" s="2">
        <v>30678</v>
      </c>
      <c r="AA51" s="2">
        <v>484802</v>
      </c>
      <c r="AB51" s="2">
        <v>10047766.264520792</v>
      </c>
      <c r="AC51" s="2">
        <v>0</v>
      </c>
      <c r="AD51" s="2">
        <v>56757</v>
      </c>
      <c r="AE51" s="2">
        <v>104435</v>
      </c>
      <c r="AF51" s="2">
        <v>29275</v>
      </c>
      <c r="AG51" s="2">
        <v>109978</v>
      </c>
      <c r="AH51" s="2">
        <v>0</v>
      </c>
      <c r="AI51" s="2">
        <v>268203</v>
      </c>
      <c r="AJ51" s="2">
        <v>568648</v>
      </c>
    </row>
    <row r="52" spans="1:36" x14ac:dyDescent="0.25">
      <c r="A52" s="2">
        <v>166</v>
      </c>
      <c r="B52" s="2">
        <v>1</v>
      </c>
      <c r="C52" t="s">
        <v>53</v>
      </c>
      <c r="D52" s="2">
        <v>573</v>
      </c>
      <c r="E52" s="2">
        <v>640</v>
      </c>
      <c r="F52" s="2">
        <v>460</v>
      </c>
      <c r="G52" s="2">
        <v>524.79999999999995</v>
      </c>
      <c r="H52" s="2">
        <v>3446362</v>
      </c>
      <c r="I52" s="2">
        <v>12281</v>
      </c>
      <c r="J52" s="2">
        <v>222106</v>
      </c>
      <c r="K52" s="2">
        <v>0</v>
      </c>
      <c r="L52" s="2">
        <v>129423</v>
      </c>
      <c r="M52" s="2">
        <v>555143</v>
      </c>
      <c r="N52" s="2">
        <v>340904</v>
      </c>
      <c r="O52" s="2">
        <v>118478</v>
      </c>
      <c r="P52" s="2">
        <v>66141.25</v>
      </c>
      <c r="Q52" s="2">
        <v>6822</v>
      </c>
      <c r="R52" s="2">
        <v>0</v>
      </c>
      <c r="S52" s="2">
        <v>0</v>
      </c>
      <c r="T52" s="2">
        <v>0</v>
      </c>
      <c r="U52" s="2">
        <v>122352</v>
      </c>
      <c r="V52" s="2">
        <v>0</v>
      </c>
      <c r="W52" s="2">
        <v>577280</v>
      </c>
      <c r="X52" s="2">
        <v>127140</v>
      </c>
      <c r="Y52" s="2">
        <v>0</v>
      </c>
      <c r="Z52" s="2">
        <v>16649</v>
      </c>
      <c r="AA52" s="2">
        <v>222515</v>
      </c>
      <c r="AB52" s="2">
        <v>5836456.25</v>
      </c>
      <c r="AC52" s="2">
        <v>0</v>
      </c>
      <c r="AD52" s="2">
        <v>118478</v>
      </c>
      <c r="AE52" s="2">
        <v>66141.25</v>
      </c>
      <c r="AF52" s="2">
        <v>0</v>
      </c>
      <c r="AG52" s="2">
        <v>577280</v>
      </c>
      <c r="AH52" s="2">
        <v>46350</v>
      </c>
      <c r="AI52" s="2">
        <v>222515</v>
      </c>
      <c r="AJ52" s="2">
        <v>984414.25</v>
      </c>
    </row>
    <row r="53" spans="1:36" x14ac:dyDescent="0.25">
      <c r="A53" s="2">
        <v>173</v>
      </c>
      <c r="B53" s="2">
        <v>1</v>
      </c>
      <c r="C53" t="s">
        <v>54</v>
      </c>
      <c r="D53" s="2">
        <v>468</v>
      </c>
      <c r="E53" s="2">
        <v>511.40000000000003</v>
      </c>
      <c r="F53" s="2">
        <v>496</v>
      </c>
      <c r="G53" s="2">
        <v>542.59999999999991</v>
      </c>
      <c r="H53" s="2">
        <v>3563254</v>
      </c>
      <c r="I53" s="2">
        <v>0</v>
      </c>
      <c r="J53" s="2">
        <v>457255</v>
      </c>
      <c r="K53" s="2">
        <v>21337</v>
      </c>
      <c r="L53" s="2">
        <v>128339</v>
      </c>
      <c r="M53" s="2">
        <v>0</v>
      </c>
      <c r="N53" s="2">
        <v>124556</v>
      </c>
      <c r="O53" s="2">
        <v>131421</v>
      </c>
      <c r="P53" s="2">
        <v>58852.5</v>
      </c>
      <c r="Q53" s="2">
        <v>7054</v>
      </c>
      <c r="R53" s="2">
        <v>0</v>
      </c>
      <c r="S53" s="2">
        <v>0</v>
      </c>
      <c r="T53" s="2">
        <v>0</v>
      </c>
      <c r="U53" s="2">
        <v>0</v>
      </c>
      <c r="V53" s="2">
        <v>-7880</v>
      </c>
      <c r="W53" s="2">
        <v>780753</v>
      </c>
      <c r="X53" s="2">
        <v>0</v>
      </c>
      <c r="Y53" s="2">
        <v>1839</v>
      </c>
      <c r="Z53" s="2">
        <v>17548</v>
      </c>
      <c r="AA53" s="2">
        <v>230062</v>
      </c>
      <c r="AB53" s="2">
        <v>5514390.5</v>
      </c>
      <c r="AC53" s="2">
        <v>0</v>
      </c>
      <c r="AD53" s="2">
        <v>76823</v>
      </c>
      <c r="AE53" s="2">
        <v>30381</v>
      </c>
      <c r="AF53" s="2">
        <v>0</v>
      </c>
      <c r="AG53" s="2">
        <v>511979</v>
      </c>
      <c r="AH53" s="2">
        <v>0</v>
      </c>
      <c r="AI53" s="2">
        <v>118764</v>
      </c>
      <c r="AJ53" s="2">
        <v>737947</v>
      </c>
    </row>
    <row r="54" spans="1:36" x14ac:dyDescent="0.25">
      <c r="A54" s="2">
        <v>177</v>
      </c>
      <c r="B54" s="2">
        <v>1</v>
      </c>
      <c r="C54" t="s">
        <v>55</v>
      </c>
      <c r="D54" s="2">
        <v>1007</v>
      </c>
      <c r="E54" s="2">
        <v>1102.8</v>
      </c>
      <c r="F54" s="2">
        <v>1076</v>
      </c>
      <c r="G54" s="2">
        <v>1176.8</v>
      </c>
      <c r="H54" s="2">
        <v>7728046</v>
      </c>
      <c r="I54" s="2">
        <v>0</v>
      </c>
      <c r="J54" s="2">
        <v>628482</v>
      </c>
      <c r="K54" s="2">
        <v>83228</v>
      </c>
      <c r="L54" s="2">
        <v>0</v>
      </c>
      <c r="M54" s="2">
        <v>0</v>
      </c>
      <c r="N54" s="2">
        <v>215414</v>
      </c>
      <c r="O54" s="2">
        <v>271713</v>
      </c>
      <c r="P54" s="2">
        <v>159721.25</v>
      </c>
      <c r="Q54" s="2">
        <v>15298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1074418</v>
      </c>
      <c r="X54" s="2">
        <v>275340</v>
      </c>
      <c r="Y54" s="2">
        <v>736</v>
      </c>
      <c r="Z54" s="2">
        <v>37601</v>
      </c>
      <c r="AA54" s="2">
        <v>498963</v>
      </c>
      <c r="AB54" s="2">
        <v>10713620.25</v>
      </c>
      <c r="AC54" s="2">
        <v>0</v>
      </c>
      <c r="AD54" s="2">
        <v>112984</v>
      </c>
      <c r="AE54" s="2">
        <v>115905</v>
      </c>
      <c r="AF54" s="2">
        <v>0</v>
      </c>
      <c r="AG54" s="2">
        <v>721348</v>
      </c>
      <c r="AH54" s="2">
        <v>100378</v>
      </c>
      <c r="AI54" s="2">
        <v>362081</v>
      </c>
      <c r="AJ54" s="2">
        <v>1312318</v>
      </c>
    </row>
    <row r="55" spans="1:36" x14ac:dyDescent="0.25">
      <c r="A55" s="2">
        <v>181</v>
      </c>
      <c r="B55" s="2">
        <v>1</v>
      </c>
      <c r="C55" t="s">
        <v>56</v>
      </c>
      <c r="D55" s="2">
        <v>6801</v>
      </c>
      <c r="E55" s="2">
        <v>7431.6</v>
      </c>
      <c r="F55" s="2">
        <v>6496</v>
      </c>
      <c r="G55" s="2">
        <v>7094.5999999999995</v>
      </c>
      <c r="H55" s="2">
        <v>46590238</v>
      </c>
      <c r="I55" s="2">
        <v>350003</v>
      </c>
      <c r="J55" s="2">
        <v>3899333</v>
      </c>
      <c r="K55" s="2">
        <v>14218</v>
      </c>
      <c r="L55" s="2">
        <v>0</v>
      </c>
      <c r="M55" s="2">
        <v>0</v>
      </c>
      <c r="N55" s="2">
        <v>889121.5508953915</v>
      </c>
      <c r="O55" s="2">
        <v>1622770</v>
      </c>
      <c r="P55" s="2">
        <v>1184697.5</v>
      </c>
      <c r="Q55" s="2">
        <v>92230</v>
      </c>
      <c r="R55" s="2">
        <v>70378</v>
      </c>
      <c r="S55" s="2">
        <v>0</v>
      </c>
      <c r="T55" s="2">
        <v>0</v>
      </c>
      <c r="U55" s="2">
        <v>59101</v>
      </c>
      <c r="V55" s="2">
        <v>0</v>
      </c>
      <c r="W55" s="2">
        <v>2128380</v>
      </c>
      <c r="X55" s="2">
        <v>1769820</v>
      </c>
      <c r="Y55" s="2">
        <v>90479</v>
      </c>
      <c r="Z55" s="2">
        <v>239975</v>
      </c>
      <c r="AA55" s="2">
        <v>3008110</v>
      </c>
      <c r="AB55" s="2">
        <v>60239034.050895393</v>
      </c>
      <c r="AC55" s="2">
        <v>0</v>
      </c>
      <c r="AD55" s="2">
        <v>613357</v>
      </c>
      <c r="AE55" s="2">
        <v>1184697.5</v>
      </c>
      <c r="AF55" s="2">
        <v>70378</v>
      </c>
      <c r="AG55" s="2">
        <v>1285142</v>
      </c>
      <c r="AH55" s="2">
        <v>645205</v>
      </c>
      <c r="AI55" s="2">
        <v>3008110</v>
      </c>
      <c r="AJ55" s="2">
        <v>6161684.5</v>
      </c>
    </row>
    <row r="56" spans="1:36" x14ac:dyDescent="0.25">
      <c r="A56" s="2">
        <v>182</v>
      </c>
      <c r="B56" s="2">
        <v>1</v>
      </c>
      <c r="C56" t="s">
        <v>57</v>
      </c>
      <c r="D56" s="2">
        <v>1216</v>
      </c>
      <c r="E56" s="2">
        <v>1332</v>
      </c>
      <c r="F56" s="2">
        <v>1030</v>
      </c>
      <c r="G56" s="2">
        <v>1126</v>
      </c>
      <c r="H56" s="2">
        <v>7394442</v>
      </c>
      <c r="I56" s="2">
        <v>0</v>
      </c>
      <c r="J56" s="2">
        <v>624268</v>
      </c>
      <c r="K56" s="2">
        <v>0</v>
      </c>
      <c r="L56" s="2">
        <v>0</v>
      </c>
      <c r="M56" s="2">
        <v>0</v>
      </c>
      <c r="N56" s="2">
        <v>252384.34880747029</v>
      </c>
      <c r="O56" s="2">
        <v>251086</v>
      </c>
      <c r="P56" s="2">
        <v>188605</v>
      </c>
      <c r="Q56" s="2">
        <v>14638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337800</v>
      </c>
      <c r="X56" s="2">
        <v>0</v>
      </c>
      <c r="Y56" s="2">
        <v>0</v>
      </c>
      <c r="Z56" s="2">
        <v>32538</v>
      </c>
      <c r="AA56" s="2">
        <v>477424</v>
      </c>
      <c r="AB56" s="2">
        <v>9573185.348807469</v>
      </c>
      <c r="AC56" s="2">
        <v>0</v>
      </c>
      <c r="AD56" s="2">
        <v>214266</v>
      </c>
      <c r="AE56" s="2">
        <v>188605</v>
      </c>
      <c r="AF56" s="2">
        <v>0</v>
      </c>
      <c r="AG56" s="2">
        <v>280834</v>
      </c>
      <c r="AH56" s="2">
        <v>0</v>
      </c>
      <c r="AI56" s="2">
        <v>477424</v>
      </c>
      <c r="AJ56" s="2">
        <v>1161129</v>
      </c>
    </row>
    <row r="57" spans="1:36" x14ac:dyDescent="0.25">
      <c r="A57" s="2">
        <v>186</v>
      </c>
      <c r="B57" s="2">
        <v>1</v>
      </c>
      <c r="C57" t="s">
        <v>58</v>
      </c>
      <c r="D57" s="2">
        <v>1465</v>
      </c>
      <c r="E57" s="2">
        <v>1615.0000000000002</v>
      </c>
      <c r="F57" s="2">
        <v>1793</v>
      </c>
      <c r="G57" s="2">
        <v>1982.3999999999999</v>
      </c>
      <c r="H57" s="2">
        <v>13018421</v>
      </c>
      <c r="I57" s="2">
        <v>0</v>
      </c>
      <c r="J57" s="2">
        <v>342312</v>
      </c>
      <c r="K57" s="2">
        <v>14573</v>
      </c>
      <c r="L57" s="2">
        <v>0</v>
      </c>
      <c r="M57" s="2">
        <v>0</v>
      </c>
      <c r="N57" s="2">
        <v>283236</v>
      </c>
      <c r="O57" s="2">
        <v>433756</v>
      </c>
      <c r="P57" s="2">
        <v>332052.5</v>
      </c>
      <c r="Q57" s="2">
        <v>25771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594720</v>
      </c>
      <c r="X57" s="2">
        <v>0</v>
      </c>
      <c r="Y57" s="2">
        <v>0</v>
      </c>
      <c r="Z57" s="2">
        <v>82498</v>
      </c>
      <c r="AA57" s="2">
        <v>840538</v>
      </c>
      <c r="AB57" s="2">
        <v>15967877.5</v>
      </c>
      <c r="AC57" s="2">
        <v>0</v>
      </c>
      <c r="AD57" s="2">
        <v>348691</v>
      </c>
      <c r="AE57" s="2">
        <v>332052.5</v>
      </c>
      <c r="AF57" s="2">
        <v>0</v>
      </c>
      <c r="AG57" s="2">
        <v>559997</v>
      </c>
      <c r="AH57" s="2">
        <v>0</v>
      </c>
      <c r="AI57" s="2">
        <v>840538</v>
      </c>
      <c r="AJ57" s="2">
        <v>2081278.5</v>
      </c>
    </row>
    <row r="58" spans="1:36" x14ac:dyDescent="0.25">
      <c r="A58" s="2">
        <v>191</v>
      </c>
      <c r="B58" s="2">
        <v>1</v>
      </c>
      <c r="C58" t="s">
        <v>59</v>
      </c>
      <c r="D58" s="2">
        <v>10959.2</v>
      </c>
      <c r="E58" s="2">
        <v>12067.6</v>
      </c>
      <c r="F58" s="2">
        <v>8533.2000000000007</v>
      </c>
      <c r="G58" s="2">
        <v>9417.8000000000011</v>
      </c>
      <c r="H58" s="2">
        <v>61846693</v>
      </c>
      <c r="I58" s="2">
        <v>1014189</v>
      </c>
      <c r="J58" s="2">
        <v>8325586</v>
      </c>
      <c r="K58" s="2">
        <v>1286946</v>
      </c>
      <c r="L58" s="2">
        <v>0</v>
      </c>
      <c r="M58" s="2">
        <v>0</v>
      </c>
      <c r="N58" s="2">
        <v>13584.884200962741</v>
      </c>
      <c r="O58" s="2">
        <v>2196956</v>
      </c>
      <c r="P58" s="2">
        <v>787192.5</v>
      </c>
      <c r="Q58" s="2">
        <v>122431</v>
      </c>
      <c r="R58" s="2">
        <v>317568</v>
      </c>
      <c r="S58" s="2">
        <v>0</v>
      </c>
      <c r="T58" s="2">
        <v>0</v>
      </c>
      <c r="U58" s="2">
        <v>0</v>
      </c>
      <c r="V58" s="2">
        <v>-7880</v>
      </c>
      <c r="W58" s="2">
        <v>17102819</v>
      </c>
      <c r="X58" s="2">
        <v>2265380</v>
      </c>
      <c r="Y58" s="2">
        <v>314837</v>
      </c>
      <c r="Z58" s="2">
        <v>381644</v>
      </c>
      <c r="AA58" s="2">
        <v>3993147</v>
      </c>
      <c r="AB58" s="2">
        <v>97695713.38420096</v>
      </c>
      <c r="AC58" s="2">
        <v>0</v>
      </c>
      <c r="AD58" s="2">
        <v>956006</v>
      </c>
      <c r="AE58" s="2">
        <v>787192.5</v>
      </c>
      <c r="AF58" s="2">
        <v>317568</v>
      </c>
      <c r="AG58" s="2">
        <v>16325506</v>
      </c>
      <c r="AH58" s="2">
        <v>825866</v>
      </c>
      <c r="AI58" s="2">
        <v>3993147</v>
      </c>
      <c r="AJ58" s="2">
        <v>22379419.5</v>
      </c>
    </row>
    <row r="59" spans="1:36" x14ac:dyDescent="0.25">
      <c r="A59" s="2">
        <v>192</v>
      </c>
      <c r="B59" s="2">
        <v>1</v>
      </c>
      <c r="C59" t="s">
        <v>60</v>
      </c>
      <c r="D59" s="2">
        <v>7609</v>
      </c>
      <c r="E59" s="2">
        <v>8325</v>
      </c>
      <c r="F59" s="2">
        <v>7211</v>
      </c>
      <c r="G59" s="2">
        <v>7889.8</v>
      </c>
      <c r="H59" s="2">
        <v>51812317</v>
      </c>
      <c r="I59" s="2">
        <v>220031</v>
      </c>
      <c r="J59" s="2">
        <v>529389</v>
      </c>
      <c r="K59" s="2">
        <v>161382</v>
      </c>
      <c r="L59" s="2">
        <v>0</v>
      </c>
      <c r="M59" s="2">
        <v>0</v>
      </c>
      <c r="N59" s="2">
        <v>201064</v>
      </c>
      <c r="O59" s="2">
        <v>1684606</v>
      </c>
      <c r="P59" s="2">
        <v>1094005</v>
      </c>
      <c r="Q59" s="2">
        <v>102567</v>
      </c>
      <c r="R59" s="2">
        <v>44735</v>
      </c>
      <c r="S59" s="2">
        <v>0</v>
      </c>
      <c r="T59" s="2">
        <v>0</v>
      </c>
      <c r="U59" s="2">
        <v>0</v>
      </c>
      <c r="V59" s="2">
        <v>-15761</v>
      </c>
      <c r="W59" s="2">
        <v>6546719</v>
      </c>
      <c r="X59" s="2">
        <v>1902420</v>
      </c>
      <c r="Y59" s="2">
        <v>0</v>
      </c>
      <c r="Z59" s="2">
        <v>427207</v>
      </c>
      <c r="AA59" s="2">
        <v>3345275</v>
      </c>
      <c r="AB59" s="2">
        <v>66153536</v>
      </c>
      <c r="AC59" s="2">
        <v>0</v>
      </c>
      <c r="AD59" s="2">
        <v>384221</v>
      </c>
      <c r="AE59" s="2">
        <v>838429</v>
      </c>
      <c r="AF59" s="2">
        <v>34284</v>
      </c>
      <c r="AG59" s="2">
        <v>4383205</v>
      </c>
      <c r="AH59" s="2">
        <v>594143</v>
      </c>
      <c r="AI59" s="2">
        <v>2563767</v>
      </c>
      <c r="AJ59" s="2">
        <v>8203906</v>
      </c>
    </row>
    <row r="60" spans="1:36" x14ac:dyDescent="0.25">
      <c r="A60" s="2">
        <v>194</v>
      </c>
      <c r="B60" s="2">
        <v>1</v>
      </c>
      <c r="C60" t="s">
        <v>61</v>
      </c>
      <c r="D60" s="2">
        <v>11369</v>
      </c>
      <c r="E60" s="2">
        <v>12464.6</v>
      </c>
      <c r="F60" s="2">
        <v>11496</v>
      </c>
      <c r="G60" s="2">
        <v>12606</v>
      </c>
      <c r="H60" s="2">
        <v>82783602</v>
      </c>
      <c r="I60" s="2">
        <v>550589</v>
      </c>
      <c r="J60" s="2">
        <v>741043</v>
      </c>
      <c r="K60" s="2">
        <v>237546</v>
      </c>
      <c r="L60" s="2">
        <v>0</v>
      </c>
      <c r="M60" s="2">
        <v>0</v>
      </c>
      <c r="N60" s="2">
        <v>162178</v>
      </c>
      <c r="O60" s="2">
        <v>2760203</v>
      </c>
      <c r="P60" s="2">
        <v>1417037.5</v>
      </c>
      <c r="Q60" s="2">
        <v>163878</v>
      </c>
      <c r="R60" s="2">
        <v>14245</v>
      </c>
      <c r="S60" s="2">
        <v>0</v>
      </c>
      <c r="T60" s="2">
        <v>0</v>
      </c>
      <c r="U60" s="2">
        <v>0</v>
      </c>
      <c r="V60" s="2">
        <v>-28895</v>
      </c>
      <c r="W60" s="2">
        <v>16611683</v>
      </c>
      <c r="X60" s="2">
        <v>2959580</v>
      </c>
      <c r="Y60" s="2">
        <v>0</v>
      </c>
      <c r="Z60" s="2">
        <v>618099</v>
      </c>
      <c r="AA60" s="2">
        <v>5344944</v>
      </c>
      <c r="AB60" s="2">
        <v>111376152.5</v>
      </c>
      <c r="AC60" s="2">
        <v>0</v>
      </c>
      <c r="AD60" s="2">
        <v>910774</v>
      </c>
      <c r="AE60" s="2">
        <v>1417037.5</v>
      </c>
      <c r="AF60" s="2">
        <v>14245</v>
      </c>
      <c r="AG60" s="2">
        <v>15430097</v>
      </c>
      <c r="AH60" s="2">
        <v>1078943</v>
      </c>
      <c r="AI60" s="2">
        <v>5344944</v>
      </c>
      <c r="AJ60" s="2">
        <v>23117097.5</v>
      </c>
    </row>
    <row r="61" spans="1:36" x14ac:dyDescent="0.25">
      <c r="A61" s="2">
        <v>195</v>
      </c>
      <c r="B61" s="2">
        <v>1</v>
      </c>
      <c r="C61" t="s">
        <v>62</v>
      </c>
      <c r="D61" s="2">
        <v>389</v>
      </c>
      <c r="E61" s="2">
        <v>425.2</v>
      </c>
      <c r="F61" s="2">
        <v>691</v>
      </c>
      <c r="G61" s="2">
        <v>754.8</v>
      </c>
      <c r="H61" s="2">
        <v>4956772</v>
      </c>
      <c r="I61" s="2">
        <v>0</v>
      </c>
      <c r="J61" s="2">
        <v>69872</v>
      </c>
      <c r="K61" s="2">
        <v>0</v>
      </c>
      <c r="L61" s="2">
        <v>87768</v>
      </c>
      <c r="M61" s="2">
        <v>0</v>
      </c>
      <c r="N61" s="2">
        <v>131358</v>
      </c>
      <c r="O61" s="2">
        <v>167168</v>
      </c>
      <c r="P61" s="2">
        <v>126606.25</v>
      </c>
      <c r="Q61" s="2">
        <v>9812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226440</v>
      </c>
      <c r="X61" s="2">
        <v>0</v>
      </c>
      <c r="Y61" s="2">
        <v>0</v>
      </c>
      <c r="Z61" s="2">
        <v>20143</v>
      </c>
      <c r="AA61" s="2">
        <v>226440</v>
      </c>
      <c r="AB61" s="2">
        <v>6022379.25</v>
      </c>
      <c r="AC61" s="2">
        <v>0</v>
      </c>
      <c r="AD61" s="2">
        <v>55825</v>
      </c>
      <c r="AE61" s="2">
        <v>126606.25</v>
      </c>
      <c r="AF61" s="2">
        <v>0</v>
      </c>
      <c r="AG61" s="2">
        <v>162993</v>
      </c>
      <c r="AH61" s="2">
        <v>0</v>
      </c>
      <c r="AI61" s="2">
        <v>226440</v>
      </c>
      <c r="AJ61" s="2">
        <v>571864.25</v>
      </c>
    </row>
    <row r="62" spans="1:36" x14ac:dyDescent="0.25">
      <c r="A62" s="2">
        <v>196</v>
      </c>
      <c r="B62" s="2">
        <v>1</v>
      </c>
      <c r="C62" t="s">
        <v>63</v>
      </c>
      <c r="D62" s="2">
        <v>28154.6</v>
      </c>
      <c r="E62" s="2">
        <v>30796</v>
      </c>
      <c r="F62" s="2">
        <v>29441.599999999999</v>
      </c>
      <c r="G62" s="2">
        <v>32217.4</v>
      </c>
      <c r="H62" s="2">
        <v>211571666</v>
      </c>
      <c r="I62" s="2">
        <v>1708055</v>
      </c>
      <c r="J62" s="2">
        <v>5960500</v>
      </c>
      <c r="K62" s="2">
        <v>1529451</v>
      </c>
      <c r="L62" s="2">
        <v>0</v>
      </c>
      <c r="M62" s="2">
        <v>0</v>
      </c>
      <c r="N62" s="2">
        <v>0</v>
      </c>
      <c r="O62" s="2">
        <v>7239662</v>
      </c>
      <c r="P62" s="2">
        <v>3737987.5</v>
      </c>
      <c r="Q62" s="2">
        <v>418826</v>
      </c>
      <c r="R62" s="2">
        <v>404973</v>
      </c>
      <c r="S62" s="2">
        <v>0</v>
      </c>
      <c r="T62" s="2">
        <v>0</v>
      </c>
      <c r="U62" s="2">
        <v>97179</v>
      </c>
      <c r="V62" s="2">
        <v>-43342</v>
      </c>
      <c r="W62" s="2">
        <v>39941844</v>
      </c>
      <c r="X62" s="2">
        <v>7637500</v>
      </c>
      <c r="Y62" s="2">
        <v>0</v>
      </c>
      <c r="Z62" s="2">
        <v>1283855</v>
      </c>
      <c r="AA62" s="2">
        <v>13660178</v>
      </c>
      <c r="AB62" s="2">
        <v>287510834.5</v>
      </c>
      <c r="AC62" s="2">
        <v>0</v>
      </c>
      <c r="AD62" s="2">
        <v>2134915</v>
      </c>
      <c r="AE62" s="2">
        <v>3737987.5</v>
      </c>
      <c r="AF62" s="2">
        <v>404973</v>
      </c>
      <c r="AG62" s="2">
        <v>36728543</v>
      </c>
      <c r="AH62" s="2">
        <v>2784324</v>
      </c>
      <c r="AI62" s="2">
        <v>13660178</v>
      </c>
      <c r="AJ62" s="2">
        <v>56666596.5</v>
      </c>
    </row>
    <row r="63" spans="1:36" x14ac:dyDescent="0.25">
      <c r="A63" s="2">
        <v>197</v>
      </c>
      <c r="B63" s="2">
        <v>1</v>
      </c>
      <c r="C63" t="s">
        <v>64</v>
      </c>
      <c r="D63" s="2">
        <v>5148.8</v>
      </c>
      <c r="E63" s="2">
        <v>5591.8</v>
      </c>
      <c r="F63" s="2">
        <v>5102.8</v>
      </c>
      <c r="G63" s="2">
        <v>5541.8</v>
      </c>
      <c r="H63" s="2">
        <v>36393001</v>
      </c>
      <c r="I63" s="2">
        <v>444156</v>
      </c>
      <c r="J63" s="2">
        <v>3493850</v>
      </c>
      <c r="K63" s="2">
        <v>416509</v>
      </c>
      <c r="L63" s="2">
        <v>0</v>
      </c>
      <c r="M63" s="2">
        <v>0</v>
      </c>
      <c r="N63" s="2">
        <v>0</v>
      </c>
      <c r="O63" s="2">
        <v>1287045</v>
      </c>
      <c r="P63" s="2">
        <v>560566.25</v>
      </c>
      <c r="Q63" s="2">
        <v>72043</v>
      </c>
      <c r="R63" s="2">
        <v>0</v>
      </c>
      <c r="S63" s="2">
        <v>0</v>
      </c>
      <c r="T63" s="2">
        <v>0</v>
      </c>
      <c r="U63" s="2">
        <v>0</v>
      </c>
      <c r="V63" s="2">
        <v>-7880</v>
      </c>
      <c r="W63" s="2">
        <v>8457951</v>
      </c>
      <c r="X63" s="2">
        <v>1358240</v>
      </c>
      <c r="Y63" s="2">
        <v>0</v>
      </c>
      <c r="Z63" s="2">
        <v>219728</v>
      </c>
      <c r="AA63" s="2">
        <v>2349723</v>
      </c>
      <c r="AB63" s="2">
        <v>53686692.25</v>
      </c>
      <c r="AC63" s="2">
        <v>0</v>
      </c>
      <c r="AD63" s="2">
        <v>814120</v>
      </c>
      <c r="AE63" s="2">
        <v>560566.25</v>
      </c>
      <c r="AF63" s="2">
        <v>0</v>
      </c>
      <c r="AG63" s="2">
        <v>8456899.4000000004</v>
      </c>
      <c r="AH63" s="2">
        <v>495159</v>
      </c>
      <c r="AI63" s="2">
        <v>2349723</v>
      </c>
      <c r="AJ63" s="2">
        <v>12181308.65</v>
      </c>
    </row>
    <row r="64" spans="1:36" x14ac:dyDescent="0.25">
      <c r="A64" s="2">
        <v>199</v>
      </c>
      <c r="B64" s="2">
        <v>1</v>
      </c>
      <c r="C64" t="s">
        <v>65</v>
      </c>
      <c r="D64" s="2">
        <v>4164.1999999999989</v>
      </c>
      <c r="E64" s="2">
        <v>4569.1999999999989</v>
      </c>
      <c r="F64" s="2">
        <v>3543.2</v>
      </c>
      <c r="G64" s="2">
        <v>3877.1999999999994</v>
      </c>
      <c r="H64" s="2">
        <v>25461572</v>
      </c>
      <c r="I64" s="2">
        <v>422664</v>
      </c>
      <c r="J64" s="2">
        <v>2047827</v>
      </c>
      <c r="K64" s="2">
        <v>324237</v>
      </c>
      <c r="L64" s="2">
        <v>0</v>
      </c>
      <c r="M64" s="2">
        <v>0</v>
      </c>
      <c r="N64" s="2">
        <v>0</v>
      </c>
      <c r="O64" s="2">
        <v>880252</v>
      </c>
      <c r="P64" s="2">
        <v>533387.5</v>
      </c>
      <c r="Q64" s="2">
        <v>50404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3317022</v>
      </c>
      <c r="X64" s="2">
        <v>0</v>
      </c>
      <c r="Y64" s="2">
        <v>39355</v>
      </c>
      <c r="Z64" s="2">
        <v>130165</v>
      </c>
      <c r="AA64" s="2">
        <v>1643933</v>
      </c>
      <c r="AB64" s="2">
        <v>34850818.5</v>
      </c>
      <c r="AC64" s="2">
        <v>0</v>
      </c>
      <c r="AD64" s="2">
        <v>350691</v>
      </c>
      <c r="AE64" s="2">
        <v>533387.5</v>
      </c>
      <c r="AF64" s="2">
        <v>0</v>
      </c>
      <c r="AG64" s="2">
        <v>3063915</v>
      </c>
      <c r="AH64" s="2">
        <v>0</v>
      </c>
      <c r="AI64" s="2">
        <v>1643933</v>
      </c>
      <c r="AJ64" s="2">
        <v>5591926.5</v>
      </c>
    </row>
    <row r="65" spans="1:36" x14ac:dyDescent="0.25">
      <c r="A65" s="2">
        <v>200</v>
      </c>
      <c r="B65" s="2">
        <v>1</v>
      </c>
      <c r="C65" t="s">
        <v>66</v>
      </c>
      <c r="D65" s="2">
        <v>4578</v>
      </c>
      <c r="E65" s="2">
        <v>5030.8</v>
      </c>
      <c r="F65" s="2">
        <v>4322</v>
      </c>
      <c r="G65" s="2">
        <v>4753</v>
      </c>
      <c r="H65" s="2">
        <v>31212951</v>
      </c>
      <c r="I65" s="2">
        <v>296786</v>
      </c>
      <c r="J65" s="2">
        <v>691827</v>
      </c>
      <c r="K65" s="2">
        <v>30469</v>
      </c>
      <c r="L65" s="2">
        <v>0</v>
      </c>
      <c r="M65" s="2">
        <v>0</v>
      </c>
      <c r="N65" s="2">
        <v>421574</v>
      </c>
      <c r="O65" s="2">
        <v>1073861</v>
      </c>
      <c r="P65" s="2">
        <v>445633.75</v>
      </c>
      <c r="Q65" s="2">
        <v>61789</v>
      </c>
      <c r="R65" s="2">
        <v>22149</v>
      </c>
      <c r="S65" s="2">
        <v>0</v>
      </c>
      <c r="T65" s="2">
        <v>0</v>
      </c>
      <c r="U65" s="2">
        <v>0</v>
      </c>
      <c r="V65" s="2">
        <v>-8406</v>
      </c>
      <c r="W65" s="2">
        <v>7879143</v>
      </c>
      <c r="X65" s="2">
        <v>0</v>
      </c>
      <c r="Y65" s="2">
        <v>34205</v>
      </c>
      <c r="Z65" s="2">
        <v>148425</v>
      </c>
      <c r="AA65" s="2">
        <v>2015272</v>
      </c>
      <c r="AB65" s="2">
        <v>44325678.75</v>
      </c>
      <c r="AC65" s="2">
        <v>0</v>
      </c>
      <c r="AD65" s="2">
        <v>423804</v>
      </c>
      <c r="AE65" s="2">
        <v>445633.75</v>
      </c>
      <c r="AF65" s="2">
        <v>22149</v>
      </c>
      <c r="AG65" s="2">
        <v>7494653</v>
      </c>
      <c r="AH65" s="2">
        <v>0</v>
      </c>
      <c r="AI65" s="2">
        <v>2015272</v>
      </c>
      <c r="AJ65" s="2">
        <v>10401511.75</v>
      </c>
    </row>
    <row r="66" spans="1:36" x14ac:dyDescent="0.25">
      <c r="A66" s="2">
        <v>203</v>
      </c>
      <c r="B66" s="2">
        <v>1</v>
      </c>
      <c r="C66" t="s">
        <v>67</v>
      </c>
      <c r="D66" s="2">
        <v>745</v>
      </c>
      <c r="E66" s="2">
        <v>815.2</v>
      </c>
      <c r="F66" s="2">
        <v>663</v>
      </c>
      <c r="G66" s="2">
        <v>729.2</v>
      </c>
      <c r="H66" s="2">
        <v>4788656</v>
      </c>
      <c r="I66" s="2">
        <v>0</v>
      </c>
      <c r="J66" s="2">
        <v>218766</v>
      </c>
      <c r="K66" s="2">
        <v>15426</v>
      </c>
      <c r="L66" s="2">
        <v>95370</v>
      </c>
      <c r="M66" s="2">
        <v>0</v>
      </c>
      <c r="N66" s="2">
        <v>156495</v>
      </c>
      <c r="O66" s="2">
        <v>166888</v>
      </c>
      <c r="P66" s="2">
        <v>101285</v>
      </c>
      <c r="Q66" s="2">
        <v>9480</v>
      </c>
      <c r="R66" s="2">
        <v>0</v>
      </c>
      <c r="S66" s="2">
        <v>0</v>
      </c>
      <c r="T66" s="2">
        <v>0</v>
      </c>
      <c r="U66" s="2">
        <v>0</v>
      </c>
      <c r="V66" s="2">
        <v>-6567</v>
      </c>
      <c r="W66" s="2">
        <v>621118</v>
      </c>
      <c r="X66" s="2">
        <v>0</v>
      </c>
      <c r="Y66" s="2">
        <v>13609</v>
      </c>
      <c r="Z66" s="2">
        <v>23096</v>
      </c>
      <c r="AA66" s="2">
        <v>309181</v>
      </c>
      <c r="AB66" s="2">
        <v>6512803</v>
      </c>
      <c r="AC66" s="2">
        <v>0</v>
      </c>
      <c r="AD66" s="2">
        <v>94216</v>
      </c>
      <c r="AE66" s="2">
        <v>77658</v>
      </c>
      <c r="AF66" s="2">
        <v>0</v>
      </c>
      <c r="AG66" s="2">
        <v>421316</v>
      </c>
      <c r="AH66" s="2">
        <v>0</v>
      </c>
      <c r="AI66" s="2">
        <v>237056</v>
      </c>
      <c r="AJ66" s="2">
        <v>830246</v>
      </c>
    </row>
    <row r="67" spans="1:36" x14ac:dyDescent="0.25">
      <c r="A67" s="2">
        <v>204</v>
      </c>
      <c r="B67" s="2">
        <v>1</v>
      </c>
      <c r="C67" t="s">
        <v>68</v>
      </c>
      <c r="D67" s="2">
        <v>2216</v>
      </c>
      <c r="E67" s="2">
        <v>2414.4000000000005</v>
      </c>
      <c r="F67" s="2">
        <v>2216</v>
      </c>
      <c r="G67" s="2">
        <v>2414.4000000000005</v>
      </c>
      <c r="H67" s="2">
        <v>15855365</v>
      </c>
      <c r="I67" s="2">
        <v>93129</v>
      </c>
      <c r="J67" s="2">
        <v>215271</v>
      </c>
      <c r="K67" s="2">
        <v>16723</v>
      </c>
      <c r="L67" s="2">
        <v>0</v>
      </c>
      <c r="M67" s="2">
        <v>0</v>
      </c>
      <c r="N67" s="2">
        <v>227697</v>
      </c>
      <c r="O67" s="2">
        <v>503883</v>
      </c>
      <c r="P67" s="2">
        <v>404412.5</v>
      </c>
      <c r="Q67" s="2">
        <v>31387</v>
      </c>
      <c r="R67" s="2">
        <v>0</v>
      </c>
      <c r="S67" s="2">
        <v>0</v>
      </c>
      <c r="T67" s="2">
        <v>0</v>
      </c>
      <c r="U67" s="2">
        <v>0</v>
      </c>
      <c r="V67" s="2">
        <v>-7880</v>
      </c>
      <c r="W67" s="2">
        <v>724320</v>
      </c>
      <c r="X67" s="2">
        <v>0</v>
      </c>
      <c r="Y67" s="2">
        <v>0</v>
      </c>
      <c r="Z67" s="2">
        <v>82864</v>
      </c>
      <c r="AA67" s="2">
        <v>1023706</v>
      </c>
      <c r="AB67" s="2">
        <v>19170877.5</v>
      </c>
      <c r="AC67" s="2">
        <v>0</v>
      </c>
      <c r="AD67" s="2">
        <v>95096</v>
      </c>
      <c r="AE67" s="2">
        <v>258209</v>
      </c>
      <c r="AF67" s="2">
        <v>0</v>
      </c>
      <c r="AG67" s="2">
        <v>268018</v>
      </c>
      <c r="AH67" s="2">
        <v>0</v>
      </c>
      <c r="AI67" s="2">
        <v>653614</v>
      </c>
      <c r="AJ67" s="2">
        <v>1274937</v>
      </c>
    </row>
    <row r="68" spans="1:36" x14ac:dyDescent="0.25">
      <c r="A68" s="2">
        <v>206</v>
      </c>
      <c r="B68" s="2">
        <v>1</v>
      </c>
      <c r="C68" t="s">
        <v>69</v>
      </c>
      <c r="D68" s="2">
        <v>4341</v>
      </c>
      <c r="E68" s="2">
        <v>4752.2000000000007</v>
      </c>
      <c r="F68" s="2">
        <v>4244</v>
      </c>
      <c r="G68" s="2">
        <v>4652.8</v>
      </c>
      <c r="H68" s="2">
        <v>30554938</v>
      </c>
      <c r="I68" s="2">
        <v>449273</v>
      </c>
      <c r="J68" s="2">
        <v>1064975</v>
      </c>
      <c r="K68" s="2">
        <v>14292</v>
      </c>
      <c r="L68" s="2">
        <v>0</v>
      </c>
      <c r="M68" s="2">
        <v>0</v>
      </c>
      <c r="N68" s="2">
        <v>591393</v>
      </c>
      <c r="O68" s="2">
        <v>975295</v>
      </c>
      <c r="P68" s="2">
        <v>775697.5</v>
      </c>
      <c r="Q68" s="2">
        <v>60486</v>
      </c>
      <c r="R68" s="2">
        <v>70350</v>
      </c>
      <c r="S68" s="2">
        <v>0</v>
      </c>
      <c r="T68" s="2">
        <v>0</v>
      </c>
      <c r="U68" s="2">
        <v>0</v>
      </c>
      <c r="V68" s="2">
        <v>0</v>
      </c>
      <c r="W68" s="2">
        <v>1395840</v>
      </c>
      <c r="X68" s="2">
        <v>1095120</v>
      </c>
      <c r="Y68" s="2">
        <v>0</v>
      </c>
      <c r="Z68" s="2">
        <v>153369</v>
      </c>
      <c r="AA68" s="2">
        <v>1972787</v>
      </c>
      <c r="AB68" s="2">
        <v>38078695.5</v>
      </c>
      <c r="AC68" s="2">
        <v>0</v>
      </c>
      <c r="AD68" s="2">
        <v>461990</v>
      </c>
      <c r="AE68" s="2">
        <v>775697.5</v>
      </c>
      <c r="AF68" s="2">
        <v>70350</v>
      </c>
      <c r="AG68" s="2">
        <v>1098113</v>
      </c>
      <c r="AH68" s="2">
        <v>399237</v>
      </c>
      <c r="AI68" s="2">
        <v>1972787</v>
      </c>
      <c r="AJ68" s="2">
        <v>4378937.5</v>
      </c>
    </row>
    <row r="69" spans="1:36" x14ac:dyDescent="0.25">
      <c r="A69" s="2">
        <v>213</v>
      </c>
      <c r="B69" s="2">
        <v>1</v>
      </c>
      <c r="C69" t="s">
        <v>70</v>
      </c>
      <c r="D69" s="2">
        <v>610</v>
      </c>
      <c r="E69" s="2">
        <v>673.59999999999991</v>
      </c>
      <c r="F69" s="2">
        <v>823</v>
      </c>
      <c r="G69" s="2">
        <v>909.4</v>
      </c>
      <c r="H69" s="2">
        <v>5972030</v>
      </c>
      <c r="I69" s="2">
        <v>0</v>
      </c>
      <c r="J69" s="2">
        <v>227848</v>
      </c>
      <c r="K69" s="2">
        <v>15160</v>
      </c>
      <c r="L69" s="2">
        <v>26076</v>
      </c>
      <c r="M69" s="2">
        <v>0</v>
      </c>
      <c r="N69" s="2">
        <v>187838</v>
      </c>
      <c r="O69" s="2">
        <v>201389</v>
      </c>
      <c r="P69" s="2">
        <v>152325</v>
      </c>
      <c r="Q69" s="2">
        <v>11822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272820</v>
      </c>
      <c r="X69" s="2">
        <v>0</v>
      </c>
      <c r="Y69" s="2">
        <v>15080</v>
      </c>
      <c r="Z69" s="2">
        <v>37000</v>
      </c>
      <c r="AA69" s="2">
        <v>227350</v>
      </c>
      <c r="AB69" s="2">
        <v>7346738</v>
      </c>
      <c r="AC69" s="2">
        <v>0</v>
      </c>
      <c r="AD69" s="2">
        <v>51532</v>
      </c>
      <c r="AE69" s="2">
        <v>119035</v>
      </c>
      <c r="AF69" s="2">
        <v>0</v>
      </c>
      <c r="AG69" s="2">
        <v>123557</v>
      </c>
      <c r="AH69" s="2">
        <v>0</v>
      </c>
      <c r="AI69" s="2">
        <v>177663</v>
      </c>
      <c r="AJ69" s="2">
        <v>471787</v>
      </c>
    </row>
    <row r="70" spans="1:36" x14ac:dyDescent="0.25">
      <c r="A70" s="2">
        <v>227</v>
      </c>
      <c r="B70" s="2">
        <v>1</v>
      </c>
      <c r="C70" t="s">
        <v>71</v>
      </c>
      <c r="D70" s="2">
        <v>867</v>
      </c>
      <c r="E70" s="2">
        <v>952.59999999999991</v>
      </c>
      <c r="F70" s="2">
        <v>876</v>
      </c>
      <c r="G70" s="2">
        <v>964.8</v>
      </c>
      <c r="H70" s="2">
        <v>6335842</v>
      </c>
      <c r="I70" s="2">
        <v>0</v>
      </c>
      <c r="J70" s="2">
        <v>73891</v>
      </c>
      <c r="K70" s="2">
        <v>0</v>
      </c>
      <c r="L70" s="2">
        <v>0</v>
      </c>
      <c r="M70" s="2">
        <v>0</v>
      </c>
      <c r="N70" s="2">
        <v>172132</v>
      </c>
      <c r="O70" s="2">
        <v>211543</v>
      </c>
      <c r="P70" s="2">
        <v>137798.75</v>
      </c>
      <c r="Q70" s="2">
        <v>12542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748685</v>
      </c>
      <c r="X70" s="2">
        <v>0</v>
      </c>
      <c r="Y70" s="2">
        <v>60319</v>
      </c>
      <c r="Z70" s="2">
        <v>27641</v>
      </c>
      <c r="AA70" s="2">
        <v>409075</v>
      </c>
      <c r="AB70" s="2">
        <v>8189468.75</v>
      </c>
      <c r="AC70" s="2">
        <v>0</v>
      </c>
      <c r="AD70" s="2">
        <v>75606</v>
      </c>
      <c r="AE70" s="2">
        <v>111874</v>
      </c>
      <c r="AF70" s="2">
        <v>0</v>
      </c>
      <c r="AG70" s="2">
        <v>511935</v>
      </c>
      <c r="AH70" s="2">
        <v>0</v>
      </c>
      <c r="AI70" s="2">
        <v>332114</v>
      </c>
      <c r="AJ70" s="2">
        <v>1031529</v>
      </c>
    </row>
    <row r="71" spans="1:36" x14ac:dyDescent="0.25">
      <c r="A71" s="2">
        <v>229</v>
      </c>
      <c r="B71" s="2">
        <v>1</v>
      </c>
      <c r="C71" t="s">
        <v>72</v>
      </c>
      <c r="D71" s="2">
        <v>219</v>
      </c>
      <c r="E71" s="2">
        <v>241.79999999999998</v>
      </c>
      <c r="F71" s="2">
        <v>358</v>
      </c>
      <c r="G71" s="2">
        <v>393.4</v>
      </c>
      <c r="H71" s="2">
        <v>2583458</v>
      </c>
      <c r="I71" s="2">
        <v>15351</v>
      </c>
      <c r="J71" s="2">
        <v>115791</v>
      </c>
      <c r="K71" s="2">
        <v>0</v>
      </c>
      <c r="L71" s="2">
        <v>126310</v>
      </c>
      <c r="M71" s="2">
        <v>0</v>
      </c>
      <c r="N71" s="2">
        <v>127954.9058462611</v>
      </c>
      <c r="O71" s="2">
        <v>90310</v>
      </c>
      <c r="P71" s="2">
        <v>56128.75</v>
      </c>
      <c r="Q71" s="2">
        <v>5114</v>
      </c>
      <c r="R71" s="2">
        <v>15055</v>
      </c>
      <c r="S71" s="2">
        <v>0</v>
      </c>
      <c r="T71" s="2">
        <v>0</v>
      </c>
      <c r="U71" s="2">
        <v>0</v>
      </c>
      <c r="V71" s="2">
        <v>0</v>
      </c>
      <c r="W71" s="2">
        <v>291368</v>
      </c>
      <c r="X71" s="2">
        <v>0</v>
      </c>
      <c r="Y71" s="2">
        <v>0</v>
      </c>
      <c r="Z71" s="2">
        <v>12518</v>
      </c>
      <c r="AA71" s="2">
        <v>0</v>
      </c>
      <c r="AB71" s="2">
        <v>3439358.655846261</v>
      </c>
      <c r="AC71" s="2">
        <v>0</v>
      </c>
      <c r="AD71" s="2">
        <v>36517</v>
      </c>
      <c r="AE71" s="2">
        <v>56128.75</v>
      </c>
      <c r="AF71" s="2">
        <v>15055</v>
      </c>
      <c r="AG71" s="2">
        <v>243965</v>
      </c>
      <c r="AH71" s="2">
        <v>0</v>
      </c>
      <c r="AI71" s="2">
        <v>0</v>
      </c>
      <c r="AJ71" s="2">
        <v>351665.75</v>
      </c>
    </row>
    <row r="72" spans="1:36" x14ac:dyDescent="0.25">
      <c r="A72" s="2">
        <v>238</v>
      </c>
      <c r="B72" s="2">
        <v>1</v>
      </c>
      <c r="C72" t="s">
        <v>73</v>
      </c>
      <c r="D72" s="2">
        <v>291</v>
      </c>
      <c r="E72" s="2">
        <v>320.40000000000003</v>
      </c>
      <c r="F72" s="2">
        <v>253</v>
      </c>
      <c r="G72" s="2">
        <v>276</v>
      </c>
      <c r="H72" s="2">
        <v>1812492</v>
      </c>
      <c r="I72" s="2">
        <v>0</v>
      </c>
      <c r="J72" s="2">
        <v>82303</v>
      </c>
      <c r="K72" s="2">
        <v>0</v>
      </c>
      <c r="L72" s="2">
        <v>106978</v>
      </c>
      <c r="M72" s="2">
        <v>0</v>
      </c>
      <c r="N72" s="2">
        <v>84164.074207240046</v>
      </c>
      <c r="O72" s="2">
        <v>64186</v>
      </c>
      <c r="P72" s="2">
        <v>28711.25</v>
      </c>
      <c r="Q72" s="2">
        <v>3588</v>
      </c>
      <c r="R72" s="2">
        <v>3271</v>
      </c>
      <c r="S72" s="2">
        <v>0</v>
      </c>
      <c r="T72" s="2">
        <v>0</v>
      </c>
      <c r="U72" s="2">
        <v>0</v>
      </c>
      <c r="V72" s="2">
        <v>0</v>
      </c>
      <c r="W72" s="2">
        <v>417505</v>
      </c>
      <c r="X72" s="2">
        <v>43451</v>
      </c>
      <c r="Y72" s="2">
        <v>0</v>
      </c>
      <c r="Z72" s="2">
        <v>9332</v>
      </c>
      <c r="AA72" s="2">
        <v>117024</v>
      </c>
      <c r="AB72" s="2">
        <v>2729554.3242072398</v>
      </c>
      <c r="AC72" s="2">
        <v>0</v>
      </c>
      <c r="AD72" s="2">
        <v>38110</v>
      </c>
      <c r="AE72" s="2">
        <v>19879</v>
      </c>
      <c r="AF72" s="2">
        <v>2265</v>
      </c>
      <c r="AG72" s="2">
        <v>328872</v>
      </c>
      <c r="AH72" s="2">
        <v>0</v>
      </c>
      <c r="AI72" s="2">
        <v>81024</v>
      </c>
      <c r="AJ72" s="2">
        <v>470150</v>
      </c>
    </row>
    <row r="73" spans="1:36" x14ac:dyDescent="0.25">
      <c r="A73" s="2">
        <v>239</v>
      </c>
      <c r="B73" s="2">
        <v>1</v>
      </c>
      <c r="C73" t="s">
        <v>74</v>
      </c>
      <c r="D73" s="2">
        <v>678</v>
      </c>
      <c r="E73" s="2">
        <v>743</v>
      </c>
      <c r="F73" s="2">
        <v>679</v>
      </c>
      <c r="G73" s="2">
        <v>745.79999999999984</v>
      </c>
      <c r="H73" s="2">
        <v>4897669</v>
      </c>
      <c r="I73" s="2">
        <v>0</v>
      </c>
      <c r="J73" s="2">
        <v>156263</v>
      </c>
      <c r="K73" s="2">
        <v>15383</v>
      </c>
      <c r="L73" s="2">
        <v>90525</v>
      </c>
      <c r="M73" s="2">
        <v>0</v>
      </c>
      <c r="N73" s="2">
        <v>159736.12905110847</v>
      </c>
      <c r="O73" s="2">
        <v>140210</v>
      </c>
      <c r="P73" s="2">
        <v>106103.75</v>
      </c>
      <c r="Q73" s="2">
        <v>9695</v>
      </c>
      <c r="R73" s="2">
        <v>16937</v>
      </c>
      <c r="S73" s="2">
        <v>0</v>
      </c>
      <c r="T73" s="2">
        <v>0</v>
      </c>
      <c r="U73" s="2">
        <v>0</v>
      </c>
      <c r="V73" s="2">
        <v>0</v>
      </c>
      <c r="W73" s="2">
        <v>569828</v>
      </c>
      <c r="X73" s="2">
        <v>180180</v>
      </c>
      <c r="Y73" s="2">
        <v>3310</v>
      </c>
      <c r="Z73" s="2">
        <v>25888</v>
      </c>
      <c r="AA73" s="2">
        <v>316219</v>
      </c>
      <c r="AB73" s="2">
        <v>6507766.8790511088</v>
      </c>
      <c r="AC73" s="2">
        <v>0</v>
      </c>
      <c r="AD73" s="2">
        <v>49420</v>
      </c>
      <c r="AE73" s="2">
        <v>73168</v>
      </c>
      <c r="AF73" s="2">
        <v>11680</v>
      </c>
      <c r="AG73" s="2">
        <v>329013</v>
      </c>
      <c r="AH73" s="2">
        <v>65686</v>
      </c>
      <c r="AI73" s="2">
        <v>218061</v>
      </c>
      <c r="AJ73" s="2">
        <v>681342</v>
      </c>
    </row>
    <row r="74" spans="1:36" x14ac:dyDescent="0.25">
      <c r="A74" s="2">
        <v>241</v>
      </c>
      <c r="B74" s="2">
        <v>1</v>
      </c>
      <c r="C74" t="s">
        <v>75</v>
      </c>
      <c r="D74" s="2">
        <v>3676</v>
      </c>
      <c r="E74" s="2">
        <v>4081.3999999999996</v>
      </c>
      <c r="F74" s="2">
        <v>3455</v>
      </c>
      <c r="G74" s="2">
        <v>3840.2000000000003</v>
      </c>
      <c r="H74" s="2">
        <v>25218593</v>
      </c>
      <c r="I74" s="2">
        <v>418571</v>
      </c>
      <c r="J74" s="2">
        <v>3907808</v>
      </c>
      <c r="K74" s="2">
        <v>203511</v>
      </c>
      <c r="L74" s="2">
        <v>0</v>
      </c>
      <c r="M74" s="2">
        <v>0</v>
      </c>
      <c r="N74" s="2">
        <v>433303</v>
      </c>
      <c r="O74" s="2">
        <v>886326</v>
      </c>
      <c r="P74" s="2">
        <v>519915</v>
      </c>
      <c r="Q74" s="2">
        <v>49923</v>
      </c>
      <c r="R74" s="2">
        <v>180374</v>
      </c>
      <c r="S74" s="2">
        <v>0</v>
      </c>
      <c r="T74" s="2">
        <v>0</v>
      </c>
      <c r="U74" s="2">
        <v>0</v>
      </c>
      <c r="V74" s="2">
        <v>0</v>
      </c>
      <c r="W74" s="2">
        <v>3350767</v>
      </c>
      <c r="X74" s="2">
        <v>936260</v>
      </c>
      <c r="Y74" s="2">
        <v>0</v>
      </c>
      <c r="Z74" s="2">
        <v>146026</v>
      </c>
      <c r="AA74" s="2">
        <v>1628245</v>
      </c>
      <c r="AB74" s="2">
        <v>36943362</v>
      </c>
      <c r="AC74" s="2">
        <v>0</v>
      </c>
      <c r="AD74" s="2">
        <v>220478</v>
      </c>
      <c r="AE74" s="2">
        <v>337776</v>
      </c>
      <c r="AF74" s="2">
        <v>117184</v>
      </c>
      <c r="AG74" s="2">
        <v>2013629</v>
      </c>
      <c r="AH74" s="2">
        <v>318912</v>
      </c>
      <c r="AI74" s="2">
        <v>1057830</v>
      </c>
      <c r="AJ74" s="2">
        <v>3746897</v>
      </c>
    </row>
    <row r="75" spans="1:36" x14ac:dyDescent="0.25">
      <c r="A75" s="2">
        <v>242</v>
      </c>
      <c r="B75" s="2">
        <v>1</v>
      </c>
      <c r="C75" t="s">
        <v>76</v>
      </c>
      <c r="D75" s="2">
        <v>210</v>
      </c>
      <c r="E75" s="2">
        <v>231.2</v>
      </c>
      <c r="F75" s="2">
        <v>483</v>
      </c>
      <c r="G75" s="2">
        <v>531.79999999999995</v>
      </c>
      <c r="H75" s="2">
        <v>3492331</v>
      </c>
      <c r="I75" s="2">
        <v>0</v>
      </c>
      <c r="J75" s="2">
        <v>140686</v>
      </c>
      <c r="K75" s="2">
        <v>0</v>
      </c>
      <c r="L75" s="2">
        <v>129039</v>
      </c>
      <c r="M75" s="2">
        <v>0</v>
      </c>
      <c r="N75" s="2">
        <v>146220</v>
      </c>
      <c r="O75" s="2">
        <v>117444</v>
      </c>
      <c r="P75" s="2">
        <v>83210</v>
      </c>
      <c r="Q75" s="2">
        <v>6913</v>
      </c>
      <c r="R75" s="2">
        <v>3627</v>
      </c>
      <c r="S75" s="2">
        <v>0</v>
      </c>
      <c r="T75" s="2">
        <v>0</v>
      </c>
      <c r="U75" s="2">
        <v>0</v>
      </c>
      <c r="V75" s="2">
        <v>0</v>
      </c>
      <c r="W75" s="2">
        <v>269091</v>
      </c>
      <c r="X75" s="2">
        <v>0</v>
      </c>
      <c r="Y75" s="2">
        <v>32734</v>
      </c>
      <c r="Z75" s="2">
        <v>21255</v>
      </c>
      <c r="AA75" s="2">
        <v>225483</v>
      </c>
      <c r="AB75" s="2">
        <v>4668033</v>
      </c>
      <c r="AC75" s="2">
        <v>0</v>
      </c>
      <c r="AD75" s="2">
        <v>31715</v>
      </c>
      <c r="AE75" s="2">
        <v>63218</v>
      </c>
      <c r="AF75" s="2">
        <v>2756</v>
      </c>
      <c r="AG75" s="2">
        <v>153476</v>
      </c>
      <c r="AH75" s="2">
        <v>0</v>
      </c>
      <c r="AI75" s="2">
        <v>171308</v>
      </c>
      <c r="AJ75" s="2">
        <v>422473</v>
      </c>
    </row>
    <row r="76" spans="1:36" x14ac:dyDescent="0.25">
      <c r="A76" s="2">
        <v>252</v>
      </c>
      <c r="B76" s="2">
        <v>1</v>
      </c>
      <c r="C76" t="s">
        <v>77</v>
      </c>
      <c r="D76" s="2">
        <v>1074</v>
      </c>
      <c r="E76" s="2">
        <v>1184.5999999999999</v>
      </c>
      <c r="F76" s="2">
        <v>1074</v>
      </c>
      <c r="G76" s="2">
        <v>1184.5999999999999</v>
      </c>
      <c r="H76" s="2">
        <v>7779268</v>
      </c>
      <c r="I76" s="2">
        <v>0</v>
      </c>
      <c r="J76" s="2">
        <v>173678</v>
      </c>
      <c r="K76" s="2">
        <v>14904</v>
      </c>
      <c r="L76" s="2">
        <v>0</v>
      </c>
      <c r="M76" s="2">
        <v>0</v>
      </c>
      <c r="N76" s="2">
        <v>180561</v>
      </c>
      <c r="O76" s="2">
        <v>267097</v>
      </c>
      <c r="P76" s="2">
        <v>167718.75</v>
      </c>
      <c r="Q76" s="2">
        <v>15400</v>
      </c>
      <c r="R76" s="2">
        <v>0</v>
      </c>
      <c r="S76" s="2">
        <v>0</v>
      </c>
      <c r="T76" s="2">
        <v>0</v>
      </c>
      <c r="U76" s="2">
        <v>0</v>
      </c>
      <c r="V76" s="2">
        <v>-9719</v>
      </c>
      <c r="W76" s="2">
        <v>947680</v>
      </c>
      <c r="X76" s="2">
        <v>0</v>
      </c>
      <c r="Y76" s="2">
        <v>39355</v>
      </c>
      <c r="Z76" s="2">
        <v>35962</v>
      </c>
      <c r="AA76" s="2">
        <v>502270</v>
      </c>
      <c r="AB76" s="2">
        <v>10114174.75</v>
      </c>
      <c r="AC76" s="2">
        <v>0</v>
      </c>
      <c r="AD76" s="2">
        <v>117627</v>
      </c>
      <c r="AE76" s="2">
        <v>167718.75</v>
      </c>
      <c r="AF76" s="2">
        <v>0</v>
      </c>
      <c r="AG76" s="2">
        <v>867908</v>
      </c>
      <c r="AH76" s="2">
        <v>0</v>
      </c>
      <c r="AI76" s="2">
        <v>502270</v>
      </c>
      <c r="AJ76" s="2">
        <v>1655523.75</v>
      </c>
    </row>
    <row r="77" spans="1:36" x14ac:dyDescent="0.25">
      <c r="A77" s="2">
        <v>253</v>
      </c>
      <c r="B77" s="2">
        <v>1</v>
      </c>
      <c r="C77" t="s">
        <v>78</v>
      </c>
      <c r="D77" s="2">
        <v>633</v>
      </c>
      <c r="E77" s="2">
        <v>691</v>
      </c>
      <c r="F77" s="2">
        <v>680</v>
      </c>
      <c r="G77" s="2">
        <v>743.2</v>
      </c>
      <c r="H77" s="2">
        <v>4880594</v>
      </c>
      <c r="I77" s="2">
        <v>12281</v>
      </c>
      <c r="J77" s="2">
        <v>58835</v>
      </c>
      <c r="K77" s="2">
        <v>24061</v>
      </c>
      <c r="L77" s="2">
        <v>91305</v>
      </c>
      <c r="M77" s="2">
        <v>0</v>
      </c>
      <c r="N77" s="2">
        <v>148689.18294882783</v>
      </c>
      <c r="O77" s="2">
        <v>172684</v>
      </c>
      <c r="P77" s="2">
        <v>124400</v>
      </c>
      <c r="Q77" s="2">
        <v>9662</v>
      </c>
      <c r="R77" s="2">
        <v>1657</v>
      </c>
      <c r="S77" s="2">
        <v>0</v>
      </c>
      <c r="T77" s="2">
        <v>0</v>
      </c>
      <c r="U77" s="2">
        <v>0</v>
      </c>
      <c r="V77" s="2">
        <v>0</v>
      </c>
      <c r="W77" s="2">
        <v>222960</v>
      </c>
      <c r="X77" s="2">
        <v>109702</v>
      </c>
      <c r="Y77" s="2">
        <v>0</v>
      </c>
      <c r="Z77" s="2">
        <v>21087</v>
      </c>
      <c r="AA77" s="2">
        <v>315117</v>
      </c>
      <c r="AB77" s="2">
        <v>6083332.1829488277</v>
      </c>
      <c r="AC77" s="2">
        <v>0</v>
      </c>
      <c r="AD77" s="2">
        <v>58494</v>
      </c>
      <c r="AE77" s="2">
        <v>80736</v>
      </c>
      <c r="AF77" s="2">
        <v>1075</v>
      </c>
      <c r="AG77" s="2">
        <v>83861</v>
      </c>
      <c r="AH77" s="2">
        <v>0</v>
      </c>
      <c r="AI77" s="2">
        <v>204512</v>
      </c>
      <c r="AJ77" s="2">
        <v>428678</v>
      </c>
    </row>
    <row r="78" spans="1:36" x14ac:dyDescent="0.25">
      <c r="A78" s="2">
        <v>255</v>
      </c>
      <c r="B78" s="2">
        <v>1</v>
      </c>
      <c r="C78" t="s">
        <v>79</v>
      </c>
      <c r="D78" s="2">
        <v>1206</v>
      </c>
      <c r="E78" s="2">
        <v>1318.2</v>
      </c>
      <c r="F78" s="2">
        <v>1379</v>
      </c>
      <c r="G78" s="2">
        <v>1504.4</v>
      </c>
      <c r="H78" s="2">
        <v>9879395</v>
      </c>
      <c r="I78" s="2">
        <v>24562</v>
      </c>
      <c r="J78" s="2">
        <v>94368</v>
      </c>
      <c r="K78" s="2">
        <v>0</v>
      </c>
      <c r="L78" s="2">
        <v>0</v>
      </c>
      <c r="M78" s="2">
        <v>0</v>
      </c>
      <c r="N78" s="2">
        <v>185155</v>
      </c>
      <c r="O78" s="2">
        <v>327725</v>
      </c>
      <c r="P78" s="2">
        <v>251987.5</v>
      </c>
      <c r="Q78" s="2">
        <v>19557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451320</v>
      </c>
      <c r="X78" s="2">
        <v>226344</v>
      </c>
      <c r="Y78" s="2">
        <v>0</v>
      </c>
      <c r="Z78" s="2">
        <v>44276</v>
      </c>
      <c r="AA78" s="2">
        <v>637866</v>
      </c>
      <c r="AB78" s="2">
        <v>11916211.5</v>
      </c>
      <c r="AC78" s="2">
        <v>0</v>
      </c>
      <c r="AD78" s="2">
        <v>85045</v>
      </c>
      <c r="AE78" s="2">
        <v>238712</v>
      </c>
      <c r="AF78" s="2">
        <v>0</v>
      </c>
      <c r="AG78" s="2">
        <v>247781</v>
      </c>
      <c r="AH78" s="2">
        <v>0</v>
      </c>
      <c r="AI78" s="2">
        <v>604262</v>
      </c>
      <c r="AJ78" s="2">
        <v>1175800</v>
      </c>
    </row>
    <row r="79" spans="1:36" x14ac:dyDescent="0.25">
      <c r="A79" s="2">
        <v>256</v>
      </c>
      <c r="B79" s="2">
        <v>1</v>
      </c>
      <c r="C79" t="s">
        <v>80</v>
      </c>
      <c r="D79" s="2">
        <v>2861</v>
      </c>
      <c r="E79" s="2">
        <v>3127.0000000000005</v>
      </c>
      <c r="F79" s="2">
        <v>2664</v>
      </c>
      <c r="G79" s="2">
        <v>2914.2</v>
      </c>
      <c r="H79" s="2">
        <v>19137551</v>
      </c>
      <c r="I79" s="2">
        <v>52193</v>
      </c>
      <c r="J79" s="2">
        <v>1008700</v>
      </c>
      <c r="K79" s="2">
        <v>29512</v>
      </c>
      <c r="L79" s="2">
        <v>0</v>
      </c>
      <c r="M79" s="2">
        <v>0</v>
      </c>
      <c r="N79" s="2">
        <v>329972</v>
      </c>
      <c r="O79" s="2">
        <v>656029</v>
      </c>
      <c r="P79" s="2">
        <v>238885</v>
      </c>
      <c r="Q79" s="2">
        <v>37885</v>
      </c>
      <c r="R79" s="2">
        <v>0</v>
      </c>
      <c r="S79" s="2">
        <v>0</v>
      </c>
      <c r="T79" s="2">
        <v>0</v>
      </c>
      <c r="U79" s="2">
        <v>0</v>
      </c>
      <c r="V79" s="2">
        <v>-38089</v>
      </c>
      <c r="W79" s="2">
        <v>5682690</v>
      </c>
      <c r="X79" s="2">
        <v>0</v>
      </c>
      <c r="Y79" s="2">
        <v>9195</v>
      </c>
      <c r="Z79" s="2">
        <v>85753</v>
      </c>
      <c r="AA79" s="2">
        <v>1235621</v>
      </c>
      <c r="AB79" s="2">
        <v>28465897</v>
      </c>
      <c r="AC79" s="2">
        <v>0</v>
      </c>
      <c r="AD79" s="2">
        <v>391276</v>
      </c>
      <c r="AE79" s="2">
        <v>238885</v>
      </c>
      <c r="AF79" s="2">
        <v>0</v>
      </c>
      <c r="AG79" s="2">
        <v>5640102</v>
      </c>
      <c r="AH79" s="2">
        <v>0</v>
      </c>
      <c r="AI79" s="2">
        <v>1235621</v>
      </c>
      <c r="AJ79" s="2">
        <v>7505884</v>
      </c>
    </row>
    <row r="80" spans="1:36" x14ac:dyDescent="0.25">
      <c r="A80" s="2">
        <v>261</v>
      </c>
      <c r="B80" s="2">
        <v>1</v>
      </c>
      <c r="C80" t="s">
        <v>81</v>
      </c>
      <c r="D80" s="2">
        <v>220.2</v>
      </c>
      <c r="E80" s="2">
        <v>241.59999999999997</v>
      </c>
      <c r="F80" s="2">
        <v>296.2</v>
      </c>
      <c r="G80" s="2">
        <v>321.99999999999994</v>
      </c>
      <c r="H80" s="2">
        <v>2114574</v>
      </c>
      <c r="I80" s="2">
        <v>0</v>
      </c>
      <c r="J80" s="2">
        <v>121726</v>
      </c>
      <c r="K80" s="2">
        <v>0</v>
      </c>
      <c r="L80" s="2">
        <v>116414</v>
      </c>
      <c r="M80" s="2">
        <v>7944</v>
      </c>
      <c r="N80" s="2">
        <v>94140.186636610073</v>
      </c>
      <c r="O80" s="2">
        <v>70265</v>
      </c>
      <c r="P80" s="2">
        <v>43735</v>
      </c>
      <c r="Q80" s="2">
        <v>4186</v>
      </c>
      <c r="R80" s="2">
        <v>2589</v>
      </c>
      <c r="S80" s="2">
        <v>0</v>
      </c>
      <c r="T80" s="2">
        <v>0</v>
      </c>
      <c r="U80" s="2">
        <v>0</v>
      </c>
      <c r="V80" s="2">
        <v>0</v>
      </c>
      <c r="W80" s="2">
        <v>290801</v>
      </c>
      <c r="X80" s="2">
        <v>0</v>
      </c>
      <c r="Y80" s="2">
        <v>0</v>
      </c>
      <c r="Z80" s="2">
        <v>8593</v>
      </c>
      <c r="AA80" s="2">
        <v>136528</v>
      </c>
      <c r="AB80" s="2">
        <v>3011495.18663661</v>
      </c>
      <c r="AC80" s="2">
        <v>0</v>
      </c>
      <c r="AD80" s="2">
        <v>25404</v>
      </c>
      <c r="AE80" s="2">
        <v>39169</v>
      </c>
      <c r="AF80" s="2">
        <v>2319</v>
      </c>
      <c r="AG80" s="2">
        <v>228878</v>
      </c>
      <c r="AH80" s="2">
        <v>0</v>
      </c>
      <c r="AI80" s="2">
        <v>122275</v>
      </c>
      <c r="AJ80" s="2">
        <v>418045</v>
      </c>
    </row>
    <row r="81" spans="1:36" x14ac:dyDescent="0.25">
      <c r="A81" s="2">
        <v>264</v>
      </c>
      <c r="B81" s="2">
        <v>1</v>
      </c>
      <c r="C81" t="s">
        <v>82</v>
      </c>
      <c r="D81" s="2">
        <v>117</v>
      </c>
      <c r="E81" s="2">
        <v>129.6</v>
      </c>
      <c r="F81" s="2">
        <v>96</v>
      </c>
      <c r="G81" s="2">
        <v>104.59999999999998</v>
      </c>
      <c r="H81" s="2">
        <v>686908</v>
      </c>
      <c r="I81" s="2">
        <v>0</v>
      </c>
      <c r="J81" s="2">
        <v>41534</v>
      </c>
      <c r="K81" s="2">
        <v>0</v>
      </c>
      <c r="L81" s="2">
        <v>50702</v>
      </c>
      <c r="M81" s="2">
        <v>267479</v>
      </c>
      <c r="N81" s="2">
        <v>56451</v>
      </c>
      <c r="O81" s="2">
        <v>25283</v>
      </c>
      <c r="P81" s="2">
        <v>5230</v>
      </c>
      <c r="Q81" s="2">
        <v>1360</v>
      </c>
      <c r="R81" s="2">
        <v>4300</v>
      </c>
      <c r="S81" s="2">
        <v>0</v>
      </c>
      <c r="T81" s="2">
        <v>0</v>
      </c>
      <c r="U81" s="2">
        <v>0</v>
      </c>
      <c r="V81" s="2">
        <v>0</v>
      </c>
      <c r="W81" s="2">
        <v>338607</v>
      </c>
      <c r="X81" s="2">
        <v>0</v>
      </c>
      <c r="Y81" s="2">
        <v>12137</v>
      </c>
      <c r="Z81" s="2">
        <v>5060</v>
      </c>
      <c r="AA81" s="2">
        <v>44350</v>
      </c>
      <c r="AB81" s="2">
        <v>1539401</v>
      </c>
      <c r="AC81" s="2">
        <v>0</v>
      </c>
      <c r="AD81" s="2">
        <v>25283</v>
      </c>
      <c r="AE81" s="2">
        <v>4601</v>
      </c>
      <c r="AF81" s="2">
        <v>3783</v>
      </c>
      <c r="AG81" s="2">
        <v>91274.5</v>
      </c>
      <c r="AH81" s="2">
        <v>0</v>
      </c>
      <c r="AI81" s="2">
        <v>39015</v>
      </c>
      <c r="AJ81" s="2">
        <v>163956.5</v>
      </c>
    </row>
    <row r="82" spans="1:36" x14ac:dyDescent="0.25">
      <c r="A82" s="2">
        <v>270</v>
      </c>
      <c r="B82" s="2">
        <v>1</v>
      </c>
      <c r="C82" t="s">
        <v>83</v>
      </c>
      <c r="D82" s="2">
        <v>7290.4</v>
      </c>
      <c r="E82" s="2">
        <v>7901.7999999999993</v>
      </c>
      <c r="F82" s="2">
        <v>6483.4</v>
      </c>
      <c r="G82" s="2">
        <v>7112.2</v>
      </c>
      <c r="H82" s="2">
        <v>46705817</v>
      </c>
      <c r="I82" s="2">
        <v>552636</v>
      </c>
      <c r="J82" s="2">
        <v>3687643</v>
      </c>
      <c r="K82" s="2">
        <v>398367</v>
      </c>
      <c r="L82" s="2">
        <v>0</v>
      </c>
      <c r="M82" s="2">
        <v>0</v>
      </c>
      <c r="N82" s="2">
        <v>0</v>
      </c>
      <c r="O82" s="2">
        <v>1662690</v>
      </c>
      <c r="P82" s="2">
        <v>355610</v>
      </c>
      <c r="Q82" s="2">
        <v>92459</v>
      </c>
      <c r="R82" s="2">
        <v>2063</v>
      </c>
      <c r="S82" s="2">
        <v>0</v>
      </c>
      <c r="T82" s="2">
        <v>0</v>
      </c>
      <c r="U82" s="2">
        <v>0</v>
      </c>
      <c r="V82" s="2">
        <v>-7880</v>
      </c>
      <c r="W82" s="2">
        <v>15266556</v>
      </c>
      <c r="X82" s="2">
        <v>1754480</v>
      </c>
      <c r="Y82" s="2">
        <v>25378</v>
      </c>
      <c r="Z82" s="2">
        <v>297890</v>
      </c>
      <c r="AA82" s="2">
        <v>3015573</v>
      </c>
      <c r="AB82" s="2">
        <v>72054802</v>
      </c>
      <c r="AC82" s="2">
        <v>0</v>
      </c>
      <c r="AD82" s="2">
        <v>1360055</v>
      </c>
      <c r="AE82" s="2">
        <v>355610</v>
      </c>
      <c r="AF82" s="2">
        <v>2063</v>
      </c>
      <c r="AG82" s="2">
        <v>15254306.060000001</v>
      </c>
      <c r="AH82" s="2">
        <v>639613</v>
      </c>
      <c r="AI82" s="2">
        <v>3015573</v>
      </c>
      <c r="AJ82" s="2">
        <v>19987607.060000002</v>
      </c>
    </row>
    <row r="83" spans="1:36" x14ac:dyDescent="0.25">
      <c r="A83" s="2">
        <v>271</v>
      </c>
      <c r="B83" s="2">
        <v>1</v>
      </c>
      <c r="C83" t="s">
        <v>84</v>
      </c>
      <c r="D83" s="2">
        <v>10714.4</v>
      </c>
      <c r="E83" s="2">
        <v>11779.6</v>
      </c>
      <c r="F83" s="2">
        <v>10169.4</v>
      </c>
      <c r="G83" s="2">
        <v>11216</v>
      </c>
      <c r="H83" s="2">
        <v>73655472</v>
      </c>
      <c r="I83" s="2">
        <v>429828</v>
      </c>
      <c r="J83" s="2">
        <v>7515655</v>
      </c>
      <c r="K83" s="2">
        <v>1445310</v>
      </c>
      <c r="L83" s="2">
        <v>0</v>
      </c>
      <c r="M83" s="2">
        <v>0</v>
      </c>
      <c r="N83" s="2">
        <v>0</v>
      </c>
      <c r="O83" s="2">
        <v>2660709</v>
      </c>
      <c r="P83" s="2">
        <v>805990</v>
      </c>
      <c r="Q83" s="2">
        <v>145808</v>
      </c>
      <c r="R83" s="2">
        <v>0</v>
      </c>
      <c r="S83" s="2">
        <v>0</v>
      </c>
      <c r="T83" s="2">
        <v>0</v>
      </c>
      <c r="U83" s="2">
        <v>0</v>
      </c>
      <c r="V83" s="2">
        <v>-9391</v>
      </c>
      <c r="W83" s="2">
        <v>23168465</v>
      </c>
      <c r="X83" s="2">
        <v>2788760</v>
      </c>
      <c r="Y83" s="2">
        <v>297182</v>
      </c>
      <c r="Z83" s="2">
        <v>483235</v>
      </c>
      <c r="AA83" s="2">
        <v>4755584</v>
      </c>
      <c r="AB83" s="2">
        <v>115353847</v>
      </c>
      <c r="AC83" s="2">
        <v>0</v>
      </c>
      <c r="AD83" s="2">
        <v>1577008</v>
      </c>
      <c r="AE83" s="2">
        <v>805990</v>
      </c>
      <c r="AF83" s="2">
        <v>0</v>
      </c>
      <c r="AG83" s="2">
        <v>23168096.140000001</v>
      </c>
      <c r="AH83" s="2">
        <v>1016669</v>
      </c>
      <c r="AI83" s="2">
        <v>4755584</v>
      </c>
      <c r="AJ83" s="2">
        <v>30306678.140000001</v>
      </c>
    </row>
    <row r="84" spans="1:36" x14ac:dyDescent="0.25">
      <c r="A84" s="2">
        <v>272</v>
      </c>
      <c r="B84" s="2">
        <v>1</v>
      </c>
      <c r="C84" t="s">
        <v>85</v>
      </c>
      <c r="D84" s="2">
        <v>9252</v>
      </c>
      <c r="E84" s="2">
        <v>10117.799999999999</v>
      </c>
      <c r="F84" s="2">
        <v>8665</v>
      </c>
      <c r="G84" s="2">
        <v>9513.8000000000011</v>
      </c>
      <c r="H84" s="2">
        <v>62477125</v>
      </c>
      <c r="I84" s="2">
        <v>483045</v>
      </c>
      <c r="J84" s="2">
        <v>1659540</v>
      </c>
      <c r="K84" s="2">
        <v>340695</v>
      </c>
      <c r="L84" s="2">
        <v>0</v>
      </c>
      <c r="M84" s="2">
        <v>0</v>
      </c>
      <c r="N84" s="2">
        <v>29084.371260179498</v>
      </c>
      <c r="O84" s="2">
        <v>2121058</v>
      </c>
      <c r="P84" s="2">
        <v>765936.25</v>
      </c>
      <c r="Q84" s="2">
        <v>123679</v>
      </c>
      <c r="R84" s="2">
        <v>53087</v>
      </c>
      <c r="S84" s="2">
        <v>0</v>
      </c>
      <c r="T84" s="2">
        <v>0</v>
      </c>
      <c r="U84" s="2">
        <v>0</v>
      </c>
      <c r="V84" s="2">
        <v>0</v>
      </c>
      <c r="W84" s="2">
        <v>18084116</v>
      </c>
      <c r="X84" s="2">
        <v>2291120</v>
      </c>
      <c r="Y84" s="2">
        <v>97835</v>
      </c>
      <c r="Z84" s="2">
        <v>363081</v>
      </c>
      <c r="AA84" s="2">
        <v>4033851</v>
      </c>
      <c r="AB84" s="2">
        <v>90632132.621260181</v>
      </c>
      <c r="AC84" s="2">
        <v>0</v>
      </c>
      <c r="AD84" s="2">
        <v>1166800</v>
      </c>
      <c r="AE84" s="2">
        <v>765936.25</v>
      </c>
      <c r="AF84" s="2">
        <v>53087</v>
      </c>
      <c r="AG84" s="2">
        <v>18080990.82</v>
      </c>
      <c r="AH84" s="2">
        <v>835250</v>
      </c>
      <c r="AI84" s="2">
        <v>4033851</v>
      </c>
      <c r="AJ84" s="2">
        <v>24100665.07</v>
      </c>
    </row>
    <row r="85" spans="1:36" x14ac:dyDescent="0.25">
      <c r="A85" s="2">
        <v>273</v>
      </c>
      <c r="B85" s="2">
        <v>1</v>
      </c>
      <c r="C85" t="s">
        <v>86</v>
      </c>
      <c r="D85" s="2">
        <v>7324</v>
      </c>
      <c r="E85" s="2">
        <v>8013.4</v>
      </c>
      <c r="F85" s="2">
        <v>8362</v>
      </c>
      <c r="G85" s="2">
        <v>9162.7999999999993</v>
      </c>
      <c r="H85" s="2">
        <v>60172108</v>
      </c>
      <c r="I85" s="2">
        <v>207750</v>
      </c>
      <c r="J85" s="2">
        <v>261515</v>
      </c>
      <c r="K85" s="2">
        <v>234924</v>
      </c>
      <c r="L85" s="2">
        <v>0</v>
      </c>
      <c r="M85" s="2">
        <v>0</v>
      </c>
      <c r="N85" s="2">
        <v>51437.5836577972</v>
      </c>
      <c r="O85" s="2">
        <v>2110020</v>
      </c>
      <c r="P85" s="2">
        <v>658446.25</v>
      </c>
      <c r="Q85" s="2">
        <v>119116</v>
      </c>
      <c r="R85" s="2">
        <v>0</v>
      </c>
      <c r="S85" s="2">
        <v>0</v>
      </c>
      <c r="T85" s="2">
        <v>0</v>
      </c>
      <c r="U85" s="2">
        <v>0</v>
      </c>
      <c r="V85" s="2">
        <v>-7880</v>
      </c>
      <c r="W85" s="2">
        <v>18927248</v>
      </c>
      <c r="X85" s="2">
        <v>2216760</v>
      </c>
      <c r="Y85" s="2">
        <v>354191</v>
      </c>
      <c r="Z85" s="2">
        <v>388944</v>
      </c>
      <c r="AA85" s="2">
        <v>3885027</v>
      </c>
      <c r="AB85" s="2">
        <v>87362846.833657801</v>
      </c>
      <c r="AC85" s="2">
        <v>0</v>
      </c>
      <c r="AD85" s="2">
        <v>1177018</v>
      </c>
      <c r="AE85" s="2">
        <v>658446.25</v>
      </c>
      <c r="AF85" s="2">
        <v>0</v>
      </c>
      <c r="AG85" s="2">
        <v>18922776.030000001</v>
      </c>
      <c r="AH85" s="2">
        <v>808141</v>
      </c>
      <c r="AI85" s="2">
        <v>3885027</v>
      </c>
      <c r="AJ85" s="2">
        <v>24643267.280000001</v>
      </c>
    </row>
    <row r="86" spans="1:36" x14ac:dyDescent="0.25">
      <c r="A86" s="2">
        <v>276</v>
      </c>
      <c r="B86" s="2">
        <v>1</v>
      </c>
      <c r="C86" t="s">
        <v>87</v>
      </c>
      <c r="D86" s="2">
        <v>7406</v>
      </c>
      <c r="E86" s="2">
        <v>8134.4000000000005</v>
      </c>
      <c r="F86" s="2">
        <v>10931</v>
      </c>
      <c r="G86" s="2">
        <v>11930.6</v>
      </c>
      <c r="H86" s="2">
        <v>78348250</v>
      </c>
      <c r="I86" s="2">
        <v>29679</v>
      </c>
      <c r="J86" s="2">
        <v>132660</v>
      </c>
      <c r="K86" s="2">
        <v>113941</v>
      </c>
      <c r="L86" s="2">
        <v>0</v>
      </c>
      <c r="M86" s="2">
        <v>0</v>
      </c>
      <c r="N86" s="2">
        <v>0</v>
      </c>
      <c r="O86" s="2">
        <v>2726715</v>
      </c>
      <c r="P86" s="2">
        <v>856337.5</v>
      </c>
      <c r="Q86" s="2">
        <v>155098</v>
      </c>
      <c r="R86" s="2">
        <v>18492</v>
      </c>
      <c r="S86" s="2">
        <v>0</v>
      </c>
      <c r="T86" s="2">
        <v>0</v>
      </c>
      <c r="U86" s="2">
        <v>0</v>
      </c>
      <c r="V86" s="2">
        <v>0</v>
      </c>
      <c r="W86" s="2">
        <v>24644587</v>
      </c>
      <c r="X86" s="2">
        <v>2851940</v>
      </c>
      <c r="Y86" s="2">
        <v>0</v>
      </c>
      <c r="Z86" s="2">
        <v>450174</v>
      </c>
      <c r="AA86" s="2">
        <v>5058574</v>
      </c>
      <c r="AB86" s="2">
        <v>112534507.5</v>
      </c>
      <c r="AC86" s="2">
        <v>0</v>
      </c>
      <c r="AD86" s="2">
        <v>1062903</v>
      </c>
      <c r="AE86" s="2">
        <v>856337.5</v>
      </c>
      <c r="AF86" s="2">
        <v>18492</v>
      </c>
      <c r="AG86" s="2">
        <v>24470026.20151826</v>
      </c>
      <c r="AH86" s="2">
        <v>1039702</v>
      </c>
      <c r="AI86" s="2">
        <v>5058574</v>
      </c>
      <c r="AJ86" s="2">
        <v>31466332.70151826</v>
      </c>
    </row>
    <row r="87" spans="1:36" x14ac:dyDescent="0.25">
      <c r="A87" s="2">
        <v>277</v>
      </c>
      <c r="B87" s="2">
        <v>1</v>
      </c>
      <c r="C87" t="s">
        <v>88</v>
      </c>
      <c r="D87" s="2">
        <v>2745</v>
      </c>
      <c r="E87" s="2">
        <v>3021.6000000000004</v>
      </c>
      <c r="F87" s="2">
        <v>2537</v>
      </c>
      <c r="G87" s="2">
        <v>2795.8</v>
      </c>
      <c r="H87" s="2">
        <v>18360019</v>
      </c>
      <c r="I87" s="2">
        <v>67544</v>
      </c>
      <c r="J87" s="2">
        <v>196056</v>
      </c>
      <c r="K87" s="2">
        <v>14431</v>
      </c>
      <c r="L87" s="2">
        <v>0</v>
      </c>
      <c r="M87" s="2">
        <v>0</v>
      </c>
      <c r="N87" s="2">
        <v>71165</v>
      </c>
      <c r="O87" s="2">
        <v>645557</v>
      </c>
      <c r="P87" s="2">
        <v>301752.5</v>
      </c>
      <c r="Q87" s="2">
        <v>36345</v>
      </c>
      <c r="R87" s="2">
        <v>12162</v>
      </c>
      <c r="S87" s="2">
        <v>0</v>
      </c>
      <c r="T87" s="2">
        <v>0</v>
      </c>
      <c r="U87" s="2">
        <v>0</v>
      </c>
      <c r="V87" s="2">
        <v>0</v>
      </c>
      <c r="W87" s="2">
        <v>3905816</v>
      </c>
      <c r="X87" s="2">
        <v>0</v>
      </c>
      <c r="Y87" s="2">
        <v>0</v>
      </c>
      <c r="Z87" s="2">
        <v>95907</v>
      </c>
      <c r="AA87" s="2">
        <v>1185419</v>
      </c>
      <c r="AB87" s="2">
        <v>24892173.5</v>
      </c>
      <c r="AC87" s="2">
        <v>0</v>
      </c>
      <c r="AD87" s="2">
        <v>471008</v>
      </c>
      <c r="AE87" s="2">
        <v>301752.5</v>
      </c>
      <c r="AF87" s="2">
        <v>12162</v>
      </c>
      <c r="AG87" s="2">
        <v>3868818.86</v>
      </c>
      <c r="AH87" s="2">
        <v>0</v>
      </c>
      <c r="AI87" s="2">
        <v>1185419</v>
      </c>
      <c r="AJ87" s="2">
        <v>5839160.3599999994</v>
      </c>
    </row>
    <row r="88" spans="1:36" x14ac:dyDescent="0.25">
      <c r="A88" s="2">
        <v>278</v>
      </c>
      <c r="B88" s="2">
        <v>1</v>
      </c>
      <c r="C88" t="s">
        <v>89</v>
      </c>
      <c r="D88" s="2">
        <v>2046</v>
      </c>
      <c r="E88" s="2">
        <v>2243.6000000000004</v>
      </c>
      <c r="F88" s="2">
        <v>2987</v>
      </c>
      <c r="G88" s="2">
        <v>3276.4</v>
      </c>
      <c r="H88" s="2">
        <v>21516119</v>
      </c>
      <c r="I88" s="2">
        <v>30702</v>
      </c>
      <c r="J88" s="2">
        <v>41388</v>
      </c>
      <c r="K88" s="2">
        <v>14374</v>
      </c>
      <c r="L88" s="2">
        <v>0</v>
      </c>
      <c r="M88" s="2">
        <v>0</v>
      </c>
      <c r="N88" s="2">
        <v>219129.91119571004</v>
      </c>
      <c r="O88" s="2">
        <v>740422</v>
      </c>
      <c r="P88" s="2">
        <v>235290</v>
      </c>
      <c r="Q88" s="2">
        <v>42593</v>
      </c>
      <c r="R88" s="2">
        <v>2850</v>
      </c>
      <c r="S88" s="2">
        <v>0</v>
      </c>
      <c r="T88" s="2">
        <v>0</v>
      </c>
      <c r="U88" s="2">
        <v>0</v>
      </c>
      <c r="V88" s="2">
        <v>0</v>
      </c>
      <c r="W88" s="2">
        <v>6767935</v>
      </c>
      <c r="X88" s="2">
        <v>765440</v>
      </c>
      <c r="Y88" s="2">
        <v>0</v>
      </c>
      <c r="Z88" s="2">
        <v>115056</v>
      </c>
      <c r="AA88" s="2">
        <v>1389194</v>
      </c>
      <c r="AB88" s="2">
        <v>31115052.91119571</v>
      </c>
      <c r="AC88" s="2">
        <v>0</v>
      </c>
      <c r="AD88" s="2">
        <v>425344</v>
      </c>
      <c r="AE88" s="2">
        <v>235290</v>
      </c>
      <c r="AF88" s="2">
        <v>2850</v>
      </c>
      <c r="AG88" s="2">
        <v>6695118.082813954</v>
      </c>
      <c r="AH88" s="2">
        <v>279049</v>
      </c>
      <c r="AI88" s="2">
        <v>1389194</v>
      </c>
      <c r="AJ88" s="2">
        <v>8747796.082813954</v>
      </c>
    </row>
    <row r="89" spans="1:36" x14ac:dyDescent="0.25">
      <c r="A89" s="2">
        <v>279</v>
      </c>
      <c r="B89" s="2">
        <v>1</v>
      </c>
      <c r="C89" t="s">
        <v>90</v>
      </c>
      <c r="D89" s="2">
        <v>26255.599999999999</v>
      </c>
      <c r="E89" s="2">
        <v>28759</v>
      </c>
      <c r="F89" s="2">
        <v>21449.599999999999</v>
      </c>
      <c r="G89" s="2">
        <v>23626.999999999996</v>
      </c>
      <c r="H89" s="2">
        <v>155158509</v>
      </c>
      <c r="I89" s="2">
        <v>994745</v>
      </c>
      <c r="J89" s="2">
        <v>17027827</v>
      </c>
      <c r="K89" s="2">
        <v>1722337</v>
      </c>
      <c r="L89" s="2">
        <v>0</v>
      </c>
      <c r="M89" s="2">
        <v>0</v>
      </c>
      <c r="N89" s="2">
        <v>0</v>
      </c>
      <c r="O89" s="2">
        <v>5358949</v>
      </c>
      <c r="P89" s="2">
        <v>1992362.5</v>
      </c>
      <c r="Q89" s="2">
        <v>307151</v>
      </c>
      <c r="R89" s="2">
        <v>774257</v>
      </c>
      <c r="S89" s="2">
        <v>0</v>
      </c>
      <c r="T89" s="2">
        <v>0</v>
      </c>
      <c r="U89" s="2">
        <v>0</v>
      </c>
      <c r="V89" s="2">
        <v>0</v>
      </c>
      <c r="W89" s="2">
        <v>42607278</v>
      </c>
      <c r="X89" s="2">
        <v>5630040</v>
      </c>
      <c r="Y89" s="2">
        <v>0</v>
      </c>
      <c r="Z89" s="2">
        <v>898667</v>
      </c>
      <c r="AA89" s="2">
        <v>10017848</v>
      </c>
      <c r="AB89" s="2">
        <v>236859930.5</v>
      </c>
      <c r="AC89" s="2">
        <v>0</v>
      </c>
      <c r="AD89" s="2">
        <v>2060747</v>
      </c>
      <c r="AE89" s="2">
        <v>1992362.5</v>
      </c>
      <c r="AF89" s="2">
        <v>774257</v>
      </c>
      <c r="AG89" s="2">
        <v>40247540</v>
      </c>
      <c r="AH89" s="2">
        <v>2052485</v>
      </c>
      <c r="AI89" s="2">
        <v>10017848</v>
      </c>
      <c r="AJ89" s="2">
        <v>55092754.5</v>
      </c>
    </row>
    <row r="90" spans="1:36" x14ac:dyDescent="0.25">
      <c r="A90" s="2">
        <v>280</v>
      </c>
      <c r="B90" s="2">
        <v>1</v>
      </c>
      <c r="C90" t="s">
        <v>91</v>
      </c>
      <c r="D90" s="2">
        <v>4728.6000000000004</v>
      </c>
      <c r="E90" s="2">
        <v>5197.6000000000004</v>
      </c>
      <c r="F90" s="2">
        <v>4286.6000000000004</v>
      </c>
      <c r="G90" s="2">
        <v>4742.8</v>
      </c>
      <c r="H90" s="2">
        <v>31145968</v>
      </c>
      <c r="I90" s="2">
        <v>662140</v>
      </c>
      <c r="J90" s="2">
        <v>5684246</v>
      </c>
      <c r="K90" s="2">
        <v>906300</v>
      </c>
      <c r="L90" s="2">
        <v>0</v>
      </c>
      <c r="M90" s="2">
        <v>0</v>
      </c>
      <c r="N90" s="2">
        <v>0</v>
      </c>
      <c r="O90" s="2">
        <v>1141237</v>
      </c>
      <c r="P90" s="2">
        <v>508488.75</v>
      </c>
      <c r="Q90" s="2">
        <v>61656</v>
      </c>
      <c r="R90" s="2">
        <v>0</v>
      </c>
      <c r="S90" s="2">
        <v>0</v>
      </c>
      <c r="T90" s="2">
        <v>0</v>
      </c>
      <c r="U90" s="2">
        <v>106411</v>
      </c>
      <c r="V90" s="2">
        <v>-7880</v>
      </c>
      <c r="W90" s="2">
        <v>6709165</v>
      </c>
      <c r="X90" s="2">
        <v>1108120</v>
      </c>
      <c r="Y90" s="2">
        <v>0</v>
      </c>
      <c r="Z90" s="2">
        <v>176453</v>
      </c>
      <c r="AA90" s="2">
        <v>2010947</v>
      </c>
      <c r="AB90" s="2">
        <v>49105131.75</v>
      </c>
      <c r="AC90" s="2">
        <v>0</v>
      </c>
      <c r="AD90" s="2">
        <v>648266</v>
      </c>
      <c r="AE90" s="2">
        <v>508488.75</v>
      </c>
      <c r="AF90" s="2">
        <v>0</v>
      </c>
      <c r="AG90" s="2">
        <v>6708942.3600000003</v>
      </c>
      <c r="AH90" s="2">
        <v>403976</v>
      </c>
      <c r="AI90" s="2">
        <v>2010947</v>
      </c>
      <c r="AJ90" s="2">
        <v>9876644.1099999994</v>
      </c>
    </row>
    <row r="91" spans="1:36" x14ac:dyDescent="0.25">
      <c r="A91" s="2">
        <v>281</v>
      </c>
      <c r="B91" s="2">
        <v>1</v>
      </c>
      <c r="C91" t="s">
        <v>92</v>
      </c>
      <c r="D91" s="2">
        <v>12414</v>
      </c>
      <c r="E91" s="2">
        <v>13585.75</v>
      </c>
      <c r="F91" s="2">
        <v>11815</v>
      </c>
      <c r="G91" s="2">
        <v>12915.350000000002</v>
      </c>
      <c r="H91" s="2">
        <v>84815103</v>
      </c>
      <c r="I91" s="2">
        <v>778807</v>
      </c>
      <c r="J91" s="2">
        <v>12648218</v>
      </c>
      <c r="K91" s="2">
        <v>952106</v>
      </c>
      <c r="L91" s="2">
        <v>0</v>
      </c>
      <c r="M91" s="2">
        <v>0</v>
      </c>
      <c r="N91" s="2">
        <v>0</v>
      </c>
      <c r="O91" s="2">
        <v>3049867</v>
      </c>
      <c r="P91" s="2">
        <v>914579.25</v>
      </c>
      <c r="Q91" s="2">
        <v>167900</v>
      </c>
      <c r="R91" s="2">
        <v>249137</v>
      </c>
      <c r="S91" s="2">
        <v>0</v>
      </c>
      <c r="T91" s="2">
        <v>0</v>
      </c>
      <c r="U91" s="2">
        <v>0</v>
      </c>
      <c r="V91" s="2">
        <v>-3612</v>
      </c>
      <c r="W91" s="2">
        <v>26678748</v>
      </c>
      <c r="X91" s="2">
        <v>3187860</v>
      </c>
      <c r="Y91" s="2">
        <v>568987</v>
      </c>
      <c r="Z91" s="2">
        <v>530817</v>
      </c>
      <c r="AA91" s="2">
        <v>5476108</v>
      </c>
      <c r="AB91" s="2">
        <v>136826765.25</v>
      </c>
      <c r="AC91" s="2">
        <v>0</v>
      </c>
      <c r="AD91" s="2">
        <v>1254260</v>
      </c>
      <c r="AE91" s="2">
        <v>914579.25</v>
      </c>
      <c r="AF91" s="2">
        <v>249137</v>
      </c>
      <c r="AG91" s="2">
        <v>25999839</v>
      </c>
      <c r="AH91" s="2">
        <v>1162165</v>
      </c>
      <c r="AI91" s="2">
        <v>5476108</v>
      </c>
      <c r="AJ91" s="2">
        <v>33893923.25</v>
      </c>
    </row>
    <row r="92" spans="1:36" x14ac:dyDescent="0.25">
      <c r="A92" s="2">
        <v>282</v>
      </c>
      <c r="B92" s="2">
        <v>1</v>
      </c>
      <c r="C92" t="s">
        <v>93</v>
      </c>
      <c r="D92" s="2">
        <v>1464</v>
      </c>
      <c r="E92" s="2">
        <v>1587.8000000000002</v>
      </c>
      <c r="F92" s="2">
        <v>1810</v>
      </c>
      <c r="G92" s="2">
        <v>2002.3999999999999</v>
      </c>
      <c r="H92" s="2">
        <v>13149761</v>
      </c>
      <c r="I92" s="2">
        <v>0</v>
      </c>
      <c r="J92" s="2">
        <v>368081</v>
      </c>
      <c r="K92" s="2">
        <v>95134</v>
      </c>
      <c r="L92" s="2">
        <v>0</v>
      </c>
      <c r="M92" s="2">
        <v>0</v>
      </c>
      <c r="N92" s="2">
        <v>0</v>
      </c>
      <c r="O92" s="2">
        <v>471570</v>
      </c>
      <c r="P92" s="2">
        <v>243228.75</v>
      </c>
      <c r="Q92" s="2">
        <v>26031</v>
      </c>
      <c r="R92" s="2">
        <v>5907</v>
      </c>
      <c r="S92" s="2">
        <v>0</v>
      </c>
      <c r="T92" s="2">
        <v>0</v>
      </c>
      <c r="U92" s="2">
        <v>0</v>
      </c>
      <c r="V92" s="2">
        <v>0</v>
      </c>
      <c r="W92" s="2">
        <v>2300978</v>
      </c>
      <c r="X92" s="2">
        <v>477620</v>
      </c>
      <c r="Y92" s="2">
        <v>1839</v>
      </c>
      <c r="Z92" s="2">
        <v>64838</v>
      </c>
      <c r="AA92" s="2">
        <v>849018</v>
      </c>
      <c r="AB92" s="2">
        <v>17576385.75</v>
      </c>
      <c r="AC92" s="2">
        <v>0</v>
      </c>
      <c r="AD92" s="2">
        <v>130374</v>
      </c>
      <c r="AE92" s="2">
        <v>243228.75</v>
      </c>
      <c r="AF92" s="2">
        <v>5907</v>
      </c>
      <c r="AG92" s="2">
        <v>2196317</v>
      </c>
      <c r="AH92" s="2">
        <v>174121</v>
      </c>
      <c r="AI92" s="2">
        <v>849018</v>
      </c>
      <c r="AJ92" s="2">
        <v>3424844.75</v>
      </c>
    </row>
    <row r="93" spans="1:36" x14ac:dyDescent="0.25">
      <c r="A93" s="2">
        <v>283</v>
      </c>
      <c r="B93" s="2">
        <v>1</v>
      </c>
      <c r="C93" t="s">
        <v>94</v>
      </c>
      <c r="D93" s="2">
        <v>4417</v>
      </c>
      <c r="E93" s="2">
        <v>4804.5999999999995</v>
      </c>
      <c r="F93" s="2">
        <v>4653</v>
      </c>
      <c r="G93" s="2">
        <v>5083.8</v>
      </c>
      <c r="H93" s="2">
        <v>33385315</v>
      </c>
      <c r="I93" s="2">
        <v>448249</v>
      </c>
      <c r="J93" s="2">
        <v>2314887</v>
      </c>
      <c r="K93" s="2">
        <v>326168</v>
      </c>
      <c r="L93" s="2">
        <v>0</v>
      </c>
      <c r="M93" s="2">
        <v>0</v>
      </c>
      <c r="N93" s="2">
        <v>0</v>
      </c>
      <c r="O93" s="2">
        <v>1218691</v>
      </c>
      <c r="P93" s="2">
        <v>254190</v>
      </c>
      <c r="Q93" s="2">
        <v>66089</v>
      </c>
      <c r="R93" s="2">
        <v>111234</v>
      </c>
      <c r="S93" s="2">
        <v>0</v>
      </c>
      <c r="T93" s="2">
        <v>0</v>
      </c>
      <c r="U93" s="2">
        <v>0</v>
      </c>
      <c r="V93" s="2">
        <v>0</v>
      </c>
      <c r="W93" s="2">
        <v>10798449</v>
      </c>
      <c r="X93" s="2">
        <v>1223820</v>
      </c>
      <c r="Y93" s="2">
        <v>42665</v>
      </c>
      <c r="Z93" s="2">
        <v>204212</v>
      </c>
      <c r="AA93" s="2">
        <v>2155531</v>
      </c>
      <c r="AB93" s="2">
        <v>51325680</v>
      </c>
      <c r="AC93" s="2">
        <v>0</v>
      </c>
      <c r="AD93" s="2">
        <v>785667</v>
      </c>
      <c r="AE93" s="2">
        <v>254190</v>
      </c>
      <c r="AF93" s="2">
        <v>111234</v>
      </c>
      <c r="AG93" s="2">
        <v>10797512.25</v>
      </c>
      <c r="AH93" s="2">
        <v>446155</v>
      </c>
      <c r="AI93" s="2">
        <v>2155531</v>
      </c>
      <c r="AJ93" s="2">
        <v>14104134.25</v>
      </c>
    </row>
    <row r="94" spans="1:36" x14ac:dyDescent="0.25">
      <c r="A94" s="2">
        <v>284</v>
      </c>
      <c r="B94" s="2">
        <v>1</v>
      </c>
      <c r="C94" t="s">
        <v>95</v>
      </c>
      <c r="D94" s="2">
        <v>12865</v>
      </c>
      <c r="E94" s="2">
        <v>14001.599999999999</v>
      </c>
      <c r="F94" s="2">
        <v>12736</v>
      </c>
      <c r="G94" s="2">
        <v>13861.199999999999</v>
      </c>
      <c r="H94" s="2">
        <v>91026500</v>
      </c>
      <c r="I94" s="2">
        <v>307020</v>
      </c>
      <c r="J94" s="2">
        <v>705520</v>
      </c>
      <c r="K94" s="2">
        <v>210636</v>
      </c>
      <c r="L94" s="2">
        <v>0</v>
      </c>
      <c r="M94" s="2">
        <v>0</v>
      </c>
      <c r="N94" s="2">
        <v>178994.12006024524</v>
      </c>
      <c r="O94" s="2">
        <v>3087777</v>
      </c>
      <c r="P94" s="2">
        <v>995188.75</v>
      </c>
      <c r="Q94" s="2">
        <v>180196</v>
      </c>
      <c r="R94" s="2">
        <v>16356</v>
      </c>
      <c r="S94" s="2">
        <v>0</v>
      </c>
      <c r="T94" s="2">
        <v>0</v>
      </c>
      <c r="U94" s="2">
        <v>0</v>
      </c>
      <c r="V94" s="2">
        <v>0</v>
      </c>
      <c r="W94" s="2">
        <v>28632554</v>
      </c>
      <c r="X94" s="2">
        <v>3200080</v>
      </c>
      <c r="Y94" s="2">
        <v>0</v>
      </c>
      <c r="Z94" s="2">
        <v>587513</v>
      </c>
      <c r="AA94" s="2">
        <v>5877149</v>
      </c>
      <c r="AB94" s="2">
        <v>131805403.87006025</v>
      </c>
      <c r="AC94" s="2">
        <v>0</v>
      </c>
      <c r="AD94" s="2">
        <v>1568694</v>
      </c>
      <c r="AE94" s="2">
        <v>995188.75</v>
      </c>
      <c r="AF94" s="2">
        <v>16356</v>
      </c>
      <c r="AG94" s="2">
        <v>28602818.359999999</v>
      </c>
      <c r="AH94" s="2">
        <v>1166620</v>
      </c>
      <c r="AI94" s="2">
        <v>5877149</v>
      </c>
      <c r="AJ94" s="2">
        <v>37060206.109999999</v>
      </c>
    </row>
    <row r="95" spans="1:36" x14ac:dyDescent="0.25">
      <c r="A95" s="2">
        <v>286</v>
      </c>
      <c r="B95" s="2">
        <v>1</v>
      </c>
      <c r="C95" t="s">
        <v>96</v>
      </c>
      <c r="D95" s="2">
        <v>1979</v>
      </c>
      <c r="E95" s="2">
        <v>2199.6000000000004</v>
      </c>
      <c r="F95" s="2">
        <v>2349</v>
      </c>
      <c r="G95" s="2">
        <v>2633.4</v>
      </c>
      <c r="H95" s="2">
        <v>17293538</v>
      </c>
      <c r="I95" s="2">
        <v>486115</v>
      </c>
      <c r="J95" s="2">
        <v>5273977</v>
      </c>
      <c r="K95" s="2">
        <v>310050</v>
      </c>
      <c r="L95" s="2">
        <v>0</v>
      </c>
      <c r="M95" s="2">
        <v>0</v>
      </c>
      <c r="N95" s="2">
        <v>1956.5244212832581</v>
      </c>
      <c r="O95" s="2">
        <v>586179</v>
      </c>
      <c r="P95" s="2">
        <v>408253.75</v>
      </c>
      <c r="Q95" s="2">
        <v>34234</v>
      </c>
      <c r="R95" s="2">
        <v>38527</v>
      </c>
      <c r="S95" s="2">
        <v>0</v>
      </c>
      <c r="T95" s="2">
        <v>0</v>
      </c>
      <c r="U95" s="2">
        <v>0</v>
      </c>
      <c r="V95" s="2">
        <v>0</v>
      </c>
      <c r="W95" s="2">
        <v>1367683</v>
      </c>
      <c r="X95" s="2">
        <v>646620</v>
      </c>
      <c r="Y95" s="2">
        <v>294240</v>
      </c>
      <c r="Z95" s="2">
        <v>122991</v>
      </c>
      <c r="AA95" s="2">
        <v>1116562</v>
      </c>
      <c r="AB95" s="2">
        <v>27334306.274421282</v>
      </c>
      <c r="AC95" s="2">
        <v>0</v>
      </c>
      <c r="AD95" s="2">
        <v>90000</v>
      </c>
      <c r="AE95" s="2">
        <v>259799</v>
      </c>
      <c r="AF95" s="2">
        <v>24517</v>
      </c>
      <c r="AG95" s="2">
        <v>658968</v>
      </c>
      <c r="AH95" s="2">
        <v>135945</v>
      </c>
      <c r="AI95" s="2">
        <v>710543</v>
      </c>
      <c r="AJ95" s="2">
        <v>1743827</v>
      </c>
    </row>
    <row r="96" spans="1:36" x14ac:dyDescent="0.25">
      <c r="A96" s="2">
        <v>294</v>
      </c>
      <c r="B96" s="2">
        <v>1</v>
      </c>
      <c r="C96" t="s">
        <v>97</v>
      </c>
      <c r="D96" s="2">
        <v>434</v>
      </c>
      <c r="E96" s="2">
        <v>478</v>
      </c>
      <c r="F96" s="2">
        <v>1960</v>
      </c>
      <c r="G96" s="2">
        <v>2201.5500000000002</v>
      </c>
      <c r="H96" s="2">
        <v>14457579</v>
      </c>
      <c r="I96" s="2">
        <v>0</v>
      </c>
      <c r="J96" s="2">
        <v>636010</v>
      </c>
      <c r="K96" s="2">
        <v>14528</v>
      </c>
      <c r="L96" s="2">
        <v>0</v>
      </c>
      <c r="M96" s="2">
        <v>0</v>
      </c>
      <c r="N96" s="2">
        <v>555254</v>
      </c>
      <c r="O96" s="2">
        <v>533876</v>
      </c>
      <c r="P96" s="2">
        <v>366523</v>
      </c>
      <c r="Q96" s="2">
        <v>28620</v>
      </c>
      <c r="R96" s="2">
        <v>43150</v>
      </c>
      <c r="S96" s="2">
        <v>0</v>
      </c>
      <c r="T96" s="2">
        <v>0</v>
      </c>
      <c r="U96" s="2">
        <v>0</v>
      </c>
      <c r="V96" s="2">
        <v>0</v>
      </c>
      <c r="W96" s="2">
        <v>660465</v>
      </c>
      <c r="X96" s="2">
        <v>328446</v>
      </c>
      <c r="Y96" s="2">
        <v>0</v>
      </c>
      <c r="Z96" s="2">
        <v>110428</v>
      </c>
      <c r="AA96" s="2">
        <v>391876</v>
      </c>
      <c r="AB96" s="2">
        <v>17798309</v>
      </c>
      <c r="AC96" s="2">
        <v>0</v>
      </c>
      <c r="AD96" s="2">
        <v>37169</v>
      </c>
      <c r="AE96" s="2">
        <v>251574</v>
      </c>
      <c r="AF96" s="2">
        <v>29617</v>
      </c>
      <c r="AG96" s="2">
        <v>262725</v>
      </c>
      <c r="AH96" s="2">
        <v>0</v>
      </c>
      <c r="AI96" s="2">
        <v>268976</v>
      </c>
      <c r="AJ96" s="2">
        <v>850061</v>
      </c>
    </row>
    <row r="97" spans="1:36" x14ac:dyDescent="0.25">
      <c r="A97" s="2">
        <v>297</v>
      </c>
      <c r="B97" s="2">
        <v>1</v>
      </c>
      <c r="C97" t="s">
        <v>98</v>
      </c>
      <c r="D97" s="2">
        <v>327</v>
      </c>
      <c r="E97" s="2">
        <v>361</v>
      </c>
      <c r="F97" s="2">
        <v>349</v>
      </c>
      <c r="G97" s="2">
        <v>385.40000000000003</v>
      </c>
      <c r="H97" s="2">
        <v>2530922</v>
      </c>
      <c r="I97" s="2">
        <v>0</v>
      </c>
      <c r="J97" s="2">
        <v>90584</v>
      </c>
      <c r="K97" s="2">
        <v>0</v>
      </c>
      <c r="L97" s="2">
        <v>125489</v>
      </c>
      <c r="M97" s="2">
        <v>0</v>
      </c>
      <c r="N97" s="2">
        <v>83626</v>
      </c>
      <c r="O97" s="2">
        <v>91872</v>
      </c>
      <c r="P97" s="2">
        <v>46225</v>
      </c>
      <c r="Q97" s="2">
        <v>5010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469225</v>
      </c>
      <c r="X97" s="2">
        <v>93860</v>
      </c>
      <c r="Y97" s="2">
        <v>12137</v>
      </c>
      <c r="Z97" s="2">
        <v>12116</v>
      </c>
      <c r="AA97" s="2">
        <v>163410</v>
      </c>
      <c r="AB97" s="2">
        <v>3630616</v>
      </c>
      <c r="AC97" s="2">
        <v>0</v>
      </c>
      <c r="AD97" s="2">
        <v>25497</v>
      </c>
      <c r="AE97" s="2">
        <v>28351</v>
      </c>
      <c r="AF97" s="2">
        <v>0</v>
      </c>
      <c r="AG97" s="2">
        <v>326151</v>
      </c>
      <c r="AH97" s="2">
        <v>34218</v>
      </c>
      <c r="AI97" s="2">
        <v>100224</v>
      </c>
      <c r="AJ97" s="2">
        <v>480223</v>
      </c>
    </row>
    <row r="98" spans="1:36" x14ac:dyDescent="0.25">
      <c r="A98" s="2">
        <v>299</v>
      </c>
      <c r="B98" s="2">
        <v>1</v>
      </c>
      <c r="C98" t="s">
        <v>99</v>
      </c>
      <c r="D98" s="2">
        <v>733</v>
      </c>
      <c r="E98" s="2">
        <v>813.39999999999986</v>
      </c>
      <c r="F98" s="2">
        <v>683</v>
      </c>
      <c r="G98" s="2">
        <v>759.4</v>
      </c>
      <c r="H98" s="2">
        <v>4986980</v>
      </c>
      <c r="I98" s="2">
        <v>0</v>
      </c>
      <c r="J98" s="2">
        <v>177085</v>
      </c>
      <c r="K98" s="2">
        <v>0</v>
      </c>
      <c r="L98" s="2">
        <v>86324</v>
      </c>
      <c r="M98" s="2">
        <v>0</v>
      </c>
      <c r="N98" s="2">
        <v>196863.9936540685</v>
      </c>
      <c r="O98" s="2">
        <v>166085</v>
      </c>
      <c r="P98" s="2">
        <v>109092.5</v>
      </c>
      <c r="Q98" s="2">
        <v>9872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577144</v>
      </c>
      <c r="X98" s="2">
        <v>183560</v>
      </c>
      <c r="Y98" s="2">
        <v>27217</v>
      </c>
      <c r="Z98" s="2">
        <v>25630</v>
      </c>
      <c r="AA98" s="2">
        <v>321986</v>
      </c>
      <c r="AB98" s="2">
        <v>6684279.4936540686</v>
      </c>
      <c r="AC98" s="2">
        <v>0</v>
      </c>
      <c r="AD98" s="2">
        <v>59619</v>
      </c>
      <c r="AE98" s="2">
        <v>94866</v>
      </c>
      <c r="AF98" s="2">
        <v>0</v>
      </c>
      <c r="AG98" s="2">
        <v>418582</v>
      </c>
      <c r="AH98" s="2">
        <v>66919</v>
      </c>
      <c r="AI98" s="2">
        <v>279995</v>
      </c>
      <c r="AJ98" s="2">
        <v>853062</v>
      </c>
    </row>
    <row r="99" spans="1:36" x14ac:dyDescent="0.25">
      <c r="A99" s="2">
        <v>300</v>
      </c>
      <c r="B99" s="2">
        <v>1</v>
      </c>
      <c r="C99" t="s">
        <v>100</v>
      </c>
      <c r="D99" s="2">
        <v>961</v>
      </c>
      <c r="E99" s="2">
        <v>1073.1999999999998</v>
      </c>
      <c r="F99" s="2">
        <v>1024</v>
      </c>
      <c r="G99" s="2">
        <v>1132.1999999999998</v>
      </c>
      <c r="H99" s="2">
        <v>7435157</v>
      </c>
      <c r="I99" s="2">
        <v>0</v>
      </c>
      <c r="J99" s="2">
        <v>155413</v>
      </c>
      <c r="K99" s="2">
        <v>0</v>
      </c>
      <c r="L99" s="2">
        <v>0</v>
      </c>
      <c r="M99" s="2">
        <v>0</v>
      </c>
      <c r="N99" s="2">
        <v>158236</v>
      </c>
      <c r="O99" s="2">
        <v>260218</v>
      </c>
      <c r="P99" s="2">
        <v>137535</v>
      </c>
      <c r="Q99" s="2">
        <v>14719</v>
      </c>
      <c r="R99" s="2">
        <v>0</v>
      </c>
      <c r="S99" s="2">
        <v>0</v>
      </c>
      <c r="T99" s="2">
        <v>0</v>
      </c>
      <c r="U99" s="2">
        <v>46502</v>
      </c>
      <c r="V99" s="2">
        <v>0</v>
      </c>
      <c r="W99" s="2">
        <v>1344940</v>
      </c>
      <c r="X99" s="2">
        <v>283140</v>
      </c>
      <c r="Y99" s="2">
        <v>121006</v>
      </c>
      <c r="Z99" s="2">
        <v>34856</v>
      </c>
      <c r="AA99" s="2">
        <v>480053</v>
      </c>
      <c r="AB99" s="2">
        <v>10188635</v>
      </c>
      <c r="AC99" s="2">
        <v>0</v>
      </c>
      <c r="AD99" s="2">
        <v>84880</v>
      </c>
      <c r="AE99" s="2">
        <v>137535</v>
      </c>
      <c r="AF99" s="2">
        <v>0</v>
      </c>
      <c r="AG99" s="2">
        <v>1253710</v>
      </c>
      <c r="AH99" s="2">
        <v>103221</v>
      </c>
      <c r="AI99" s="2">
        <v>480053</v>
      </c>
      <c r="AJ99" s="2">
        <v>1956178</v>
      </c>
    </row>
    <row r="100" spans="1:36" x14ac:dyDescent="0.25">
      <c r="A100" s="2">
        <v>306</v>
      </c>
      <c r="B100" s="2">
        <v>1</v>
      </c>
      <c r="C100" t="s">
        <v>101</v>
      </c>
      <c r="D100" s="2">
        <v>166</v>
      </c>
      <c r="E100" s="2">
        <v>193.8</v>
      </c>
      <c r="F100" s="2">
        <v>297</v>
      </c>
      <c r="G100" s="2">
        <v>337.2</v>
      </c>
      <c r="H100" s="2">
        <v>2214392</v>
      </c>
      <c r="I100" s="2">
        <v>0</v>
      </c>
      <c r="J100" s="2">
        <v>392191</v>
      </c>
      <c r="K100" s="2">
        <v>0</v>
      </c>
      <c r="L100" s="2">
        <v>119005</v>
      </c>
      <c r="M100" s="2">
        <v>32661</v>
      </c>
      <c r="N100" s="2">
        <v>147056.65997728414</v>
      </c>
      <c r="O100" s="2">
        <v>73810</v>
      </c>
      <c r="P100" s="2">
        <v>55607.5</v>
      </c>
      <c r="Q100" s="2">
        <v>4384</v>
      </c>
      <c r="R100" s="2">
        <v>16863</v>
      </c>
      <c r="S100" s="2">
        <v>0</v>
      </c>
      <c r="T100" s="2">
        <v>0</v>
      </c>
      <c r="U100" s="2">
        <v>0</v>
      </c>
      <c r="V100" s="2">
        <v>0</v>
      </c>
      <c r="W100" s="2">
        <v>101160</v>
      </c>
      <c r="X100" s="2">
        <v>0</v>
      </c>
      <c r="Y100" s="2">
        <v>8827</v>
      </c>
      <c r="Z100" s="2">
        <v>11057</v>
      </c>
      <c r="AA100" s="2">
        <v>101160</v>
      </c>
      <c r="AB100" s="2">
        <v>3278174.1599772843</v>
      </c>
      <c r="AC100" s="2">
        <v>0</v>
      </c>
      <c r="AD100" s="2">
        <v>29042</v>
      </c>
      <c r="AE100" s="2">
        <v>55607.5</v>
      </c>
      <c r="AF100" s="2">
        <v>16863</v>
      </c>
      <c r="AG100" s="2">
        <v>73040</v>
      </c>
      <c r="AH100" s="2">
        <v>0</v>
      </c>
      <c r="AI100" s="2">
        <v>101160</v>
      </c>
      <c r="AJ100" s="2">
        <v>275712.5</v>
      </c>
    </row>
    <row r="101" spans="1:36" x14ac:dyDescent="0.25">
      <c r="A101" s="2">
        <v>308</v>
      </c>
      <c r="B101" s="2">
        <v>1</v>
      </c>
      <c r="C101" t="s">
        <v>102</v>
      </c>
      <c r="D101" s="2">
        <v>306</v>
      </c>
      <c r="E101" s="2">
        <v>356.59999999999997</v>
      </c>
      <c r="F101" s="2">
        <v>586</v>
      </c>
      <c r="G101" s="2">
        <v>664.6</v>
      </c>
      <c r="H101" s="2">
        <v>4364428</v>
      </c>
      <c r="I101" s="2">
        <v>18421</v>
      </c>
      <c r="J101" s="2">
        <v>451715</v>
      </c>
      <c r="K101" s="2">
        <v>0</v>
      </c>
      <c r="L101" s="2">
        <v>111250</v>
      </c>
      <c r="M101" s="2">
        <v>0</v>
      </c>
      <c r="N101" s="2">
        <v>177391</v>
      </c>
      <c r="O101" s="2">
        <v>145279</v>
      </c>
      <c r="P101" s="2">
        <v>109402.5</v>
      </c>
      <c r="Q101" s="2">
        <v>8640</v>
      </c>
      <c r="R101" s="2">
        <v>37012</v>
      </c>
      <c r="S101" s="2">
        <v>0</v>
      </c>
      <c r="T101" s="2">
        <v>0</v>
      </c>
      <c r="U101" s="2">
        <v>0</v>
      </c>
      <c r="V101" s="2">
        <v>0</v>
      </c>
      <c r="W101" s="2">
        <v>199380</v>
      </c>
      <c r="X101" s="2">
        <v>0</v>
      </c>
      <c r="Y101" s="2">
        <v>11402</v>
      </c>
      <c r="Z101" s="2">
        <v>27978</v>
      </c>
      <c r="AA101" s="2">
        <v>281790</v>
      </c>
      <c r="AB101" s="2">
        <v>5944088.5</v>
      </c>
      <c r="AC101" s="2">
        <v>0</v>
      </c>
      <c r="AD101" s="2">
        <v>63099</v>
      </c>
      <c r="AE101" s="2">
        <v>109402.5</v>
      </c>
      <c r="AF101" s="2">
        <v>37012</v>
      </c>
      <c r="AG101" s="2">
        <v>77101.055109485023</v>
      </c>
      <c r="AH101" s="2">
        <v>0</v>
      </c>
      <c r="AI101" s="2">
        <v>281790</v>
      </c>
      <c r="AJ101" s="2">
        <v>568404.55510948505</v>
      </c>
    </row>
    <row r="102" spans="1:36" x14ac:dyDescent="0.25">
      <c r="A102" s="2">
        <v>309</v>
      </c>
      <c r="B102" s="2">
        <v>1</v>
      </c>
      <c r="C102" t="s">
        <v>103</v>
      </c>
      <c r="D102" s="2">
        <v>1812.6000000000001</v>
      </c>
      <c r="E102" s="2">
        <v>1990.4</v>
      </c>
      <c r="F102" s="2">
        <v>1627.6</v>
      </c>
      <c r="G102" s="2">
        <v>1785.7999999999997</v>
      </c>
      <c r="H102" s="2">
        <v>11727349</v>
      </c>
      <c r="I102" s="2">
        <v>75732</v>
      </c>
      <c r="J102" s="2">
        <v>1571271</v>
      </c>
      <c r="K102" s="2">
        <v>14634</v>
      </c>
      <c r="L102" s="2">
        <v>0</v>
      </c>
      <c r="M102" s="2">
        <v>0</v>
      </c>
      <c r="N102" s="2">
        <v>432886.70937880373</v>
      </c>
      <c r="O102" s="2">
        <v>400188</v>
      </c>
      <c r="P102" s="2">
        <v>299121.25</v>
      </c>
      <c r="Q102" s="2">
        <v>23215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535740</v>
      </c>
      <c r="X102" s="2">
        <v>0</v>
      </c>
      <c r="Y102" s="2">
        <v>0</v>
      </c>
      <c r="Z102" s="2">
        <v>50943</v>
      </c>
      <c r="AA102" s="2">
        <v>757179</v>
      </c>
      <c r="AB102" s="2">
        <v>15888258.959378803</v>
      </c>
      <c r="AC102" s="2">
        <v>0</v>
      </c>
      <c r="AD102" s="2">
        <v>230071</v>
      </c>
      <c r="AE102" s="2">
        <v>299121.25</v>
      </c>
      <c r="AF102" s="2">
        <v>0</v>
      </c>
      <c r="AG102" s="2">
        <v>344902</v>
      </c>
      <c r="AH102" s="2">
        <v>0</v>
      </c>
      <c r="AI102" s="2">
        <v>757179</v>
      </c>
      <c r="AJ102" s="2">
        <v>1631273.25</v>
      </c>
    </row>
    <row r="103" spans="1:36" x14ac:dyDescent="0.25">
      <c r="A103" s="2">
        <v>314</v>
      </c>
      <c r="B103" s="2">
        <v>1</v>
      </c>
      <c r="C103" t="s">
        <v>104</v>
      </c>
      <c r="D103" s="2">
        <v>863</v>
      </c>
      <c r="E103" s="2">
        <v>941.99999999999989</v>
      </c>
      <c r="F103" s="2">
        <v>741</v>
      </c>
      <c r="G103" s="2">
        <v>812.4</v>
      </c>
      <c r="H103" s="2">
        <v>5335031</v>
      </c>
      <c r="I103" s="2">
        <v>0</v>
      </c>
      <c r="J103" s="2">
        <v>399427</v>
      </c>
      <c r="K103" s="2">
        <v>15286</v>
      </c>
      <c r="L103" s="2">
        <v>67949</v>
      </c>
      <c r="M103" s="2">
        <v>0</v>
      </c>
      <c r="N103" s="2">
        <v>160786.64207198133</v>
      </c>
      <c r="O103" s="2">
        <v>185008</v>
      </c>
      <c r="P103" s="2">
        <v>116706.25</v>
      </c>
      <c r="Q103" s="2">
        <v>10561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617424</v>
      </c>
      <c r="X103" s="2">
        <v>0</v>
      </c>
      <c r="Y103" s="2">
        <v>0</v>
      </c>
      <c r="Z103" s="2">
        <v>22114</v>
      </c>
      <c r="AA103" s="2">
        <v>344458</v>
      </c>
      <c r="AB103" s="2">
        <v>7274750.892071981</v>
      </c>
      <c r="AC103" s="2">
        <v>0</v>
      </c>
      <c r="AD103" s="2">
        <v>47167</v>
      </c>
      <c r="AE103" s="2">
        <v>92272</v>
      </c>
      <c r="AF103" s="2">
        <v>0</v>
      </c>
      <c r="AG103" s="2">
        <v>407139</v>
      </c>
      <c r="AH103" s="2">
        <v>0</v>
      </c>
      <c r="AI103" s="2">
        <v>272341</v>
      </c>
      <c r="AJ103" s="2">
        <v>818919</v>
      </c>
    </row>
    <row r="104" spans="1:36" x14ac:dyDescent="0.25">
      <c r="A104" s="2">
        <v>316</v>
      </c>
      <c r="B104" s="2">
        <v>1</v>
      </c>
      <c r="C104" t="s">
        <v>105</v>
      </c>
      <c r="D104" s="2">
        <v>1353</v>
      </c>
      <c r="E104" s="2">
        <v>1495.6</v>
      </c>
      <c r="F104" s="2">
        <v>984</v>
      </c>
      <c r="G104" s="2">
        <v>1097.4000000000001</v>
      </c>
      <c r="H104" s="2">
        <v>7206626</v>
      </c>
      <c r="I104" s="2">
        <v>0</v>
      </c>
      <c r="J104" s="2">
        <v>950390</v>
      </c>
      <c r="K104" s="2">
        <v>0</v>
      </c>
      <c r="L104" s="2">
        <v>0</v>
      </c>
      <c r="M104" s="2">
        <v>0</v>
      </c>
      <c r="N104" s="2">
        <v>193027.59766485824</v>
      </c>
      <c r="O104" s="2">
        <v>261813</v>
      </c>
      <c r="P104" s="2">
        <v>182320</v>
      </c>
      <c r="Q104" s="2">
        <v>14266</v>
      </c>
      <c r="R104" s="2">
        <v>28840</v>
      </c>
      <c r="S104" s="2">
        <v>0</v>
      </c>
      <c r="T104" s="2">
        <v>0</v>
      </c>
      <c r="U104" s="2">
        <v>0</v>
      </c>
      <c r="V104" s="2">
        <v>0</v>
      </c>
      <c r="W104" s="2">
        <v>329220</v>
      </c>
      <c r="X104" s="2">
        <v>170501</v>
      </c>
      <c r="Y104" s="2">
        <v>0</v>
      </c>
      <c r="Z104" s="2">
        <v>33335</v>
      </c>
      <c r="AA104" s="2">
        <v>465298</v>
      </c>
      <c r="AB104" s="2">
        <v>9665135.5976648591</v>
      </c>
      <c r="AC104" s="2">
        <v>0</v>
      </c>
      <c r="AD104" s="2">
        <v>76202</v>
      </c>
      <c r="AE104" s="2">
        <v>135236</v>
      </c>
      <c r="AF104" s="2">
        <v>21392</v>
      </c>
      <c r="AG104" s="2">
        <v>141525</v>
      </c>
      <c r="AH104" s="2">
        <v>0</v>
      </c>
      <c r="AI104" s="2">
        <v>345135</v>
      </c>
      <c r="AJ104" s="2">
        <v>719490</v>
      </c>
    </row>
    <row r="105" spans="1:36" x14ac:dyDescent="0.25">
      <c r="A105" s="2">
        <v>317</v>
      </c>
      <c r="B105" s="2">
        <v>1</v>
      </c>
      <c r="C105" t="s">
        <v>106</v>
      </c>
      <c r="D105" s="2">
        <v>944</v>
      </c>
      <c r="E105" s="2">
        <v>1067.2</v>
      </c>
      <c r="F105" s="2">
        <v>870</v>
      </c>
      <c r="G105" s="2">
        <v>978.2</v>
      </c>
      <c r="H105" s="2">
        <v>6423839</v>
      </c>
      <c r="I105" s="2">
        <v>0</v>
      </c>
      <c r="J105" s="2">
        <v>1604484</v>
      </c>
      <c r="K105" s="2">
        <v>0</v>
      </c>
      <c r="L105" s="2">
        <v>0</v>
      </c>
      <c r="M105" s="2">
        <v>157621.69</v>
      </c>
      <c r="N105" s="2">
        <v>316534</v>
      </c>
      <c r="O105" s="2">
        <v>218874</v>
      </c>
      <c r="P105" s="2">
        <v>161565</v>
      </c>
      <c r="Q105" s="2">
        <v>12717</v>
      </c>
      <c r="R105" s="2">
        <v>44058</v>
      </c>
      <c r="S105" s="2">
        <v>0</v>
      </c>
      <c r="T105" s="2">
        <v>0</v>
      </c>
      <c r="U105" s="2">
        <v>0</v>
      </c>
      <c r="V105" s="2">
        <v>0</v>
      </c>
      <c r="W105" s="2">
        <v>293460</v>
      </c>
      <c r="X105" s="2">
        <v>0</v>
      </c>
      <c r="Y105" s="2">
        <v>0</v>
      </c>
      <c r="Z105" s="2">
        <v>37690</v>
      </c>
      <c r="AA105" s="2">
        <v>414757</v>
      </c>
      <c r="AB105" s="2">
        <v>9685599.6900000013</v>
      </c>
      <c r="AC105" s="2">
        <v>0</v>
      </c>
      <c r="AD105" s="2">
        <v>80017</v>
      </c>
      <c r="AE105" s="2">
        <v>125553</v>
      </c>
      <c r="AF105" s="2">
        <v>34238</v>
      </c>
      <c r="AG105" s="2">
        <v>132165</v>
      </c>
      <c r="AH105" s="2">
        <v>0</v>
      </c>
      <c r="AI105" s="2">
        <v>322310</v>
      </c>
      <c r="AJ105" s="2">
        <v>694283</v>
      </c>
    </row>
    <row r="106" spans="1:36" x14ac:dyDescent="0.25">
      <c r="A106" s="2">
        <v>318</v>
      </c>
      <c r="B106" s="2">
        <v>1</v>
      </c>
      <c r="C106" t="s">
        <v>107</v>
      </c>
      <c r="D106" s="2">
        <v>3874</v>
      </c>
      <c r="E106" s="2">
        <v>4268</v>
      </c>
      <c r="F106" s="2">
        <v>4007</v>
      </c>
      <c r="G106" s="2">
        <v>4406.8</v>
      </c>
      <c r="H106" s="2">
        <v>28939456</v>
      </c>
      <c r="I106" s="2">
        <v>323394</v>
      </c>
      <c r="J106" s="2">
        <v>2245692</v>
      </c>
      <c r="K106" s="2">
        <v>14301</v>
      </c>
      <c r="L106" s="2">
        <v>68899</v>
      </c>
      <c r="M106" s="2">
        <v>619446</v>
      </c>
      <c r="N106" s="2">
        <v>1353936</v>
      </c>
      <c r="O106" s="2">
        <v>989074</v>
      </c>
      <c r="P106" s="2">
        <v>731250</v>
      </c>
      <c r="Q106" s="2">
        <v>57288</v>
      </c>
      <c r="R106" s="2">
        <v>132909</v>
      </c>
      <c r="S106" s="2">
        <v>0</v>
      </c>
      <c r="T106" s="2">
        <v>0</v>
      </c>
      <c r="U106" s="2">
        <v>0</v>
      </c>
      <c r="V106" s="2">
        <v>-1313</v>
      </c>
      <c r="W106" s="2">
        <v>1322040</v>
      </c>
      <c r="X106" s="2">
        <v>0</v>
      </c>
      <c r="Y106" s="2">
        <v>0</v>
      </c>
      <c r="Z106" s="2">
        <v>151965</v>
      </c>
      <c r="AA106" s="2">
        <v>1868483</v>
      </c>
      <c r="AB106" s="2">
        <v>38816820</v>
      </c>
      <c r="AC106" s="2">
        <v>0</v>
      </c>
      <c r="AD106" s="2">
        <v>441996</v>
      </c>
      <c r="AE106" s="2">
        <v>731250</v>
      </c>
      <c r="AF106" s="2">
        <v>132909</v>
      </c>
      <c r="AG106" s="2">
        <v>1013755</v>
      </c>
      <c r="AH106" s="2">
        <v>0</v>
      </c>
      <c r="AI106" s="2">
        <v>1868483</v>
      </c>
      <c r="AJ106" s="2">
        <v>4188393</v>
      </c>
    </row>
    <row r="107" spans="1:36" x14ac:dyDescent="0.25">
      <c r="A107" s="2">
        <v>319</v>
      </c>
      <c r="B107" s="2">
        <v>1</v>
      </c>
      <c r="C107" t="s">
        <v>108</v>
      </c>
      <c r="D107" s="2">
        <v>542.79999999999995</v>
      </c>
      <c r="E107" s="2">
        <v>595.4</v>
      </c>
      <c r="F107" s="2">
        <v>568.79999999999995</v>
      </c>
      <c r="G107" s="2">
        <v>624.4</v>
      </c>
      <c r="H107" s="2">
        <v>4100435</v>
      </c>
      <c r="I107" s="2">
        <v>0</v>
      </c>
      <c r="J107" s="2">
        <v>591572</v>
      </c>
      <c r="K107" s="2">
        <v>0</v>
      </c>
      <c r="L107" s="2">
        <v>118744</v>
      </c>
      <c r="M107" s="2">
        <v>128367</v>
      </c>
      <c r="N107" s="2">
        <v>215958.74897787819</v>
      </c>
      <c r="O107" s="2">
        <v>149818</v>
      </c>
      <c r="P107" s="2">
        <v>103208.75</v>
      </c>
      <c r="Q107" s="2">
        <v>8117</v>
      </c>
      <c r="R107" s="2">
        <v>26587</v>
      </c>
      <c r="S107" s="2">
        <v>0</v>
      </c>
      <c r="T107" s="2">
        <v>0</v>
      </c>
      <c r="U107" s="2">
        <v>0</v>
      </c>
      <c r="V107" s="2">
        <v>0</v>
      </c>
      <c r="W107" s="2">
        <v>187320</v>
      </c>
      <c r="X107" s="2">
        <v>0</v>
      </c>
      <c r="Y107" s="2">
        <v>12505</v>
      </c>
      <c r="Z107" s="2">
        <v>20209</v>
      </c>
      <c r="AA107" s="2">
        <v>264746</v>
      </c>
      <c r="AB107" s="2">
        <v>5927587.4989778781</v>
      </c>
      <c r="AC107" s="2">
        <v>0</v>
      </c>
      <c r="AD107" s="2">
        <v>38990</v>
      </c>
      <c r="AE107" s="2">
        <v>72358</v>
      </c>
      <c r="AF107" s="2">
        <v>18640</v>
      </c>
      <c r="AG107" s="2">
        <v>76110</v>
      </c>
      <c r="AH107" s="2">
        <v>0</v>
      </c>
      <c r="AI107" s="2">
        <v>185609</v>
      </c>
      <c r="AJ107" s="2">
        <v>391707</v>
      </c>
    </row>
    <row r="108" spans="1:36" x14ac:dyDescent="0.25">
      <c r="A108" s="2">
        <v>323</v>
      </c>
      <c r="B108" s="2">
        <v>2</v>
      </c>
      <c r="C108" t="s">
        <v>109</v>
      </c>
      <c r="D108" s="2">
        <v>29</v>
      </c>
      <c r="E108" s="2">
        <v>32.199999999999996</v>
      </c>
      <c r="F108" s="2">
        <v>18</v>
      </c>
      <c r="G108" s="2">
        <v>19.399999999999995</v>
      </c>
      <c r="H108" s="2">
        <v>127400</v>
      </c>
      <c r="I108" s="2">
        <v>0</v>
      </c>
      <c r="J108" s="2">
        <v>0</v>
      </c>
      <c r="K108" s="2">
        <v>0</v>
      </c>
      <c r="L108" s="2">
        <v>10340</v>
      </c>
      <c r="M108" s="2">
        <v>0</v>
      </c>
      <c r="N108" s="2">
        <v>3495.581020682549</v>
      </c>
      <c r="O108" s="2">
        <v>3647</v>
      </c>
      <c r="P108" s="2">
        <v>1485</v>
      </c>
      <c r="Q108" s="2">
        <v>252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39864</v>
      </c>
      <c r="X108" s="2">
        <v>0</v>
      </c>
      <c r="Y108" s="2">
        <v>17654</v>
      </c>
      <c r="Z108" s="2">
        <v>705</v>
      </c>
      <c r="AA108" s="2">
        <v>8226</v>
      </c>
      <c r="AB108" s="2">
        <v>213068.58102068256</v>
      </c>
      <c r="AC108" s="2">
        <v>0</v>
      </c>
      <c r="AD108" s="2">
        <v>2753</v>
      </c>
      <c r="AE108" s="2">
        <v>1485</v>
      </c>
      <c r="AF108" s="2">
        <v>0</v>
      </c>
      <c r="AG108" s="2">
        <v>37986.870000000003</v>
      </c>
      <c r="AH108" s="2">
        <v>0</v>
      </c>
      <c r="AI108" s="2">
        <v>8226</v>
      </c>
      <c r="AJ108" s="2">
        <v>50450.87</v>
      </c>
    </row>
    <row r="109" spans="1:36" x14ac:dyDescent="0.25">
      <c r="A109" s="2">
        <v>330</v>
      </c>
      <c r="B109" s="2">
        <v>1</v>
      </c>
      <c r="C109" t="s">
        <v>110</v>
      </c>
      <c r="D109" s="2">
        <v>221</v>
      </c>
      <c r="E109" s="2">
        <v>253.2</v>
      </c>
      <c r="F109" s="2">
        <v>251</v>
      </c>
      <c r="G109" s="2">
        <v>286.59999999999997</v>
      </c>
      <c r="H109" s="2">
        <v>1882102</v>
      </c>
      <c r="I109" s="2">
        <v>0</v>
      </c>
      <c r="J109" s="2">
        <v>151963</v>
      </c>
      <c r="K109" s="2">
        <v>28549</v>
      </c>
      <c r="L109" s="2">
        <v>109365</v>
      </c>
      <c r="M109" s="2">
        <v>184565</v>
      </c>
      <c r="N109" s="2">
        <v>101556</v>
      </c>
      <c r="O109" s="2">
        <v>66298</v>
      </c>
      <c r="P109" s="2">
        <v>14330</v>
      </c>
      <c r="Q109" s="2">
        <v>3726</v>
      </c>
      <c r="R109" s="2">
        <v>1717</v>
      </c>
      <c r="S109" s="2">
        <v>0</v>
      </c>
      <c r="T109" s="2">
        <v>0</v>
      </c>
      <c r="U109" s="2">
        <v>0</v>
      </c>
      <c r="V109" s="2">
        <v>0</v>
      </c>
      <c r="W109" s="2">
        <v>918840</v>
      </c>
      <c r="X109" s="2">
        <v>0</v>
      </c>
      <c r="Y109" s="2">
        <v>0</v>
      </c>
      <c r="Z109" s="2">
        <v>9956</v>
      </c>
      <c r="AA109" s="2">
        <v>121518</v>
      </c>
      <c r="AB109" s="2">
        <v>3594485</v>
      </c>
      <c r="AC109" s="2">
        <v>0</v>
      </c>
      <c r="AD109" s="2">
        <v>63122</v>
      </c>
      <c r="AE109" s="2">
        <v>12494</v>
      </c>
      <c r="AF109" s="2">
        <v>1497</v>
      </c>
      <c r="AG109" s="2">
        <v>853726.27</v>
      </c>
      <c r="AH109" s="2">
        <v>0</v>
      </c>
      <c r="AI109" s="2">
        <v>105950</v>
      </c>
      <c r="AJ109" s="2">
        <v>1036789.27</v>
      </c>
    </row>
    <row r="110" spans="1:36" x14ac:dyDescent="0.25">
      <c r="A110" s="2">
        <v>332</v>
      </c>
      <c r="B110" s="2">
        <v>1</v>
      </c>
      <c r="C110" t="s">
        <v>111</v>
      </c>
      <c r="D110" s="2">
        <v>1570</v>
      </c>
      <c r="E110" s="2">
        <v>1723.9999999999998</v>
      </c>
      <c r="F110" s="2">
        <v>1580</v>
      </c>
      <c r="G110" s="2">
        <v>1733.4</v>
      </c>
      <c r="H110" s="2">
        <v>11383238</v>
      </c>
      <c r="I110" s="2">
        <v>72661</v>
      </c>
      <c r="J110" s="2">
        <v>901941</v>
      </c>
      <c r="K110" s="2">
        <v>14649</v>
      </c>
      <c r="L110" s="2">
        <v>0</v>
      </c>
      <c r="M110" s="2">
        <v>0</v>
      </c>
      <c r="N110" s="2">
        <v>295842</v>
      </c>
      <c r="O110" s="2">
        <v>378881</v>
      </c>
      <c r="P110" s="2">
        <v>290345</v>
      </c>
      <c r="Q110" s="2">
        <v>22534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520020</v>
      </c>
      <c r="X110" s="2">
        <v>421980</v>
      </c>
      <c r="Y110" s="2">
        <v>40826</v>
      </c>
      <c r="Z110" s="2">
        <v>55722</v>
      </c>
      <c r="AA110" s="2">
        <v>734962</v>
      </c>
      <c r="AB110" s="2">
        <v>14711621</v>
      </c>
      <c r="AC110" s="2">
        <v>0</v>
      </c>
      <c r="AD110" s="2">
        <v>82130</v>
      </c>
      <c r="AE110" s="2">
        <v>209142</v>
      </c>
      <c r="AF110" s="2">
        <v>0</v>
      </c>
      <c r="AG110" s="2">
        <v>217088</v>
      </c>
      <c r="AH110" s="2">
        <v>125254</v>
      </c>
      <c r="AI110" s="2">
        <v>529410</v>
      </c>
      <c r="AJ110" s="2">
        <v>1037770</v>
      </c>
    </row>
    <row r="111" spans="1:36" x14ac:dyDescent="0.25">
      <c r="A111" s="2">
        <v>333</v>
      </c>
      <c r="B111" s="2">
        <v>1</v>
      </c>
      <c r="C111" t="s">
        <v>112</v>
      </c>
      <c r="D111" s="2">
        <v>509</v>
      </c>
      <c r="E111" s="2">
        <v>563.19999999999993</v>
      </c>
      <c r="F111" s="2">
        <v>485</v>
      </c>
      <c r="G111" s="2">
        <v>532.20000000000005</v>
      </c>
      <c r="H111" s="2">
        <v>3494957</v>
      </c>
      <c r="I111" s="2">
        <v>12281</v>
      </c>
      <c r="J111" s="2">
        <v>277076</v>
      </c>
      <c r="K111" s="2">
        <v>0</v>
      </c>
      <c r="L111" s="2">
        <v>129016</v>
      </c>
      <c r="M111" s="2">
        <v>0</v>
      </c>
      <c r="N111" s="2">
        <v>122894</v>
      </c>
      <c r="O111" s="2">
        <v>115995</v>
      </c>
      <c r="P111" s="2">
        <v>88040</v>
      </c>
      <c r="Q111" s="2">
        <v>6919</v>
      </c>
      <c r="R111" s="2">
        <v>21288</v>
      </c>
      <c r="S111" s="2">
        <v>0</v>
      </c>
      <c r="T111" s="2">
        <v>0</v>
      </c>
      <c r="U111" s="2">
        <v>0</v>
      </c>
      <c r="V111" s="2">
        <v>0</v>
      </c>
      <c r="W111" s="2">
        <v>159660</v>
      </c>
      <c r="X111" s="2">
        <v>130260</v>
      </c>
      <c r="Y111" s="2">
        <v>22068</v>
      </c>
      <c r="Z111" s="2">
        <v>17590</v>
      </c>
      <c r="AA111" s="2">
        <v>225653</v>
      </c>
      <c r="AB111" s="2">
        <v>4693437</v>
      </c>
      <c r="AC111" s="2">
        <v>0</v>
      </c>
      <c r="AD111" s="2">
        <v>27743</v>
      </c>
      <c r="AE111" s="2">
        <v>56661</v>
      </c>
      <c r="AF111" s="2">
        <v>13701</v>
      </c>
      <c r="AG111" s="2">
        <v>59551</v>
      </c>
      <c r="AH111" s="2">
        <v>42662</v>
      </c>
      <c r="AI111" s="2">
        <v>145227</v>
      </c>
      <c r="AJ111" s="2">
        <v>302883</v>
      </c>
    </row>
    <row r="112" spans="1:36" x14ac:dyDescent="0.25">
      <c r="A112" s="2">
        <v>345</v>
      </c>
      <c r="B112" s="2">
        <v>1</v>
      </c>
      <c r="C112" t="s">
        <v>113</v>
      </c>
      <c r="D112" s="2">
        <v>1249</v>
      </c>
      <c r="E112" s="2">
        <v>1379.6</v>
      </c>
      <c r="F112" s="2">
        <v>1550</v>
      </c>
      <c r="G112" s="2">
        <v>1700.1999999999998</v>
      </c>
      <c r="H112" s="2">
        <v>11165213</v>
      </c>
      <c r="I112" s="2">
        <v>24562</v>
      </c>
      <c r="J112" s="2">
        <v>328329</v>
      </c>
      <c r="K112" s="2">
        <v>18488</v>
      </c>
      <c r="L112" s="2">
        <v>0</v>
      </c>
      <c r="M112" s="2">
        <v>0</v>
      </c>
      <c r="N112" s="2">
        <v>266944</v>
      </c>
      <c r="O112" s="2">
        <v>372510</v>
      </c>
      <c r="P112" s="2">
        <v>284783.75</v>
      </c>
      <c r="Q112" s="2">
        <v>22103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510060</v>
      </c>
      <c r="X112" s="2">
        <v>404560</v>
      </c>
      <c r="Y112" s="2">
        <v>0</v>
      </c>
      <c r="Z112" s="2">
        <v>55238</v>
      </c>
      <c r="AA112" s="2">
        <v>720885</v>
      </c>
      <c r="AB112" s="2">
        <v>13769115.75</v>
      </c>
      <c r="AC112" s="2">
        <v>0</v>
      </c>
      <c r="AD112" s="2">
        <v>153730</v>
      </c>
      <c r="AE112" s="2">
        <v>284783.75</v>
      </c>
      <c r="AF112" s="2">
        <v>0</v>
      </c>
      <c r="AG112" s="2">
        <v>400780</v>
      </c>
      <c r="AH112" s="2">
        <v>147486</v>
      </c>
      <c r="AI112" s="2">
        <v>720885</v>
      </c>
      <c r="AJ112" s="2">
        <v>1560178.75</v>
      </c>
    </row>
    <row r="113" spans="1:36" x14ac:dyDescent="0.25">
      <c r="A113" s="2">
        <v>347</v>
      </c>
      <c r="B113" s="2">
        <v>1</v>
      </c>
      <c r="C113" t="s">
        <v>114</v>
      </c>
      <c r="D113" s="2">
        <v>4736</v>
      </c>
      <c r="E113" s="2">
        <v>5199.2</v>
      </c>
      <c r="F113" s="2">
        <v>4229</v>
      </c>
      <c r="G113" s="2">
        <v>4657.3999999999996</v>
      </c>
      <c r="H113" s="2">
        <v>30585146</v>
      </c>
      <c r="I113" s="2">
        <v>689772</v>
      </c>
      <c r="J113" s="2">
        <v>6768395</v>
      </c>
      <c r="K113" s="2">
        <v>1088514</v>
      </c>
      <c r="L113" s="2">
        <v>0</v>
      </c>
      <c r="M113" s="2">
        <v>0</v>
      </c>
      <c r="N113" s="2">
        <v>455467</v>
      </c>
      <c r="O113" s="2">
        <v>1045174</v>
      </c>
      <c r="P113" s="2">
        <v>761441.25</v>
      </c>
      <c r="Q113" s="2">
        <v>60546</v>
      </c>
      <c r="R113" s="2">
        <v>150201</v>
      </c>
      <c r="S113" s="2">
        <v>0</v>
      </c>
      <c r="T113" s="2">
        <v>0</v>
      </c>
      <c r="U113" s="2">
        <v>0</v>
      </c>
      <c r="V113" s="2">
        <v>-7880</v>
      </c>
      <c r="W113" s="2">
        <v>1607269</v>
      </c>
      <c r="X113" s="2">
        <v>0</v>
      </c>
      <c r="Y113" s="2">
        <v>0</v>
      </c>
      <c r="Z113" s="2">
        <v>152308</v>
      </c>
      <c r="AA113" s="2">
        <v>1974738</v>
      </c>
      <c r="AB113" s="2">
        <v>45331091.25</v>
      </c>
      <c r="AC113" s="2">
        <v>0</v>
      </c>
      <c r="AD113" s="2">
        <v>250620</v>
      </c>
      <c r="AE113" s="2">
        <v>475216</v>
      </c>
      <c r="AF113" s="2">
        <v>93741</v>
      </c>
      <c r="AG113" s="2">
        <v>636459</v>
      </c>
      <c r="AH113" s="2">
        <v>0</v>
      </c>
      <c r="AI113" s="2">
        <v>1232435</v>
      </c>
      <c r="AJ113" s="2">
        <v>2688471</v>
      </c>
    </row>
    <row r="114" spans="1:36" x14ac:dyDescent="0.25">
      <c r="A114" s="2">
        <v>356</v>
      </c>
      <c r="B114" s="2">
        <v>1</v>
      </c>
      <c r="C114" t="s">
        <v>115</v>
      </c>
      <c r="D114" s="2">
        <v>139</v>
      </c>
      <c r="E114" s="2">
        <v>150.79999999999998</v>
      </c>
      <c r="F114" s="2">
        <v>174</v>
      </c>
      <c r="G114" s="2">
        <v>188</v>
      </c>
      <c r="H114" s="2">
        <v>1234596</v>
      </c>
      <c r="I114" s="2">
        <v>0</v>
      </c>
      <c r="J114" s="2">
        <v>84384</v>
      </c>
      <c r="K114" s="2">
        <v>0</v>
      </c>
      <c r="L114" s="2">
        <v>82244</v>
      </c>
      <c r="M114" s="2">
        <v>187829.59</v>
      </c>
      <c r="N114" s="2">
        <v>114666</v>
      </c>
      <c r="O114" s="2">
        <v>43537</v>
      </c>
      <c r="P114" s="2">
        <v>9400</v>
      </c>
      <c r="Q114" s="2">
        <v>2444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737703</v>
      </c>
      <c r="X114" s="2">
        <v>0</v>
      </c>
      <c r="Y114" s="2">
        <v>0</v>
      </c>
      <c r="Z114" s="2">
        <v>7453</v>
      </c>
      <c r="AA114" s="2">
        <v>79712</v>
      </c>
      <c r="AB114" s="2">
        <v>2583968.59</v>
      </c>
      <c r="AC114" s="2">
        <v>0</v>
      </c>
      <c r="AD114" s="2">
        <v>17968</v>
      </c>
      <c r="AE114" s="2">
        <v>3832</v>
      </c>
      <c r="AF114" s="2">
        <v>0</v>
      </c>
      <c r="AG114" s="2">
        <v>475020</v>
      </c>
      <c r="AH114" s="2">
        <v>0</v>
      </c>
      <c r="AI114" s="2">
        <v>32495</v>
      </c>
      <c r="AJ114" s="2">
        <v>529315</v>
      </c>
    </row>
    <row r="115" spans="1:36" x14ac:dyDescent="0.25">
      <c r="A115" s="2">
        <v>361</v>
      </c>
      <c r="B115" s="2">
        <v>1</v>
      </c>
      <c r="C115" t="s">
        <v>116</v>
      </c>
      <c r="D115" s="2">
        <v>1139</v>
      </c>
      <c r="E115" s="2">
        <v>1250.4000000000001</v>
      </c>
      <c r="F115" s="2">
        <v>950</v>
      </c>
      <c r="G115" s="2">
        <v>1041.8</v>
      </c>
      <c r="H115" s="2">
        <v>6841501</v>
      </c>
      <c r="I115" s="2">
        <v>0</v>
      </c>
      <c r="J115" s="2">
        <v>501287</v>
      </c>
      <c r="K115" s="2">
        <v>15031</v>
      </c>
      <c r="L115" s="2">
        <v>0</v>
      </c>
      <c r="M115" s="2">
        <v>0</v>
      </c>
      <c r="N115" s="2">
        <v>288496</v>
      </c>
      <c r="O115" s="2">
        <v>252228</v>
      </c>
      <c r="P115" s="2">
        <v>143527.5</v>
      </c>
      <c r="Q115" s="2">
        <v>13543</v>
      </c>
      <c r="R115" s="2">
        <v>2490</v>
      </c>
      <c r="S115" s="2">
        <v>0</v>
      </c>
      <c r="T115" s="2">
        <v>0</v>
      </c>
      <c r="U115" s="2">
        <v>0</v>
      </c>
      <c r="V115" s="2">
        <v>0</v>
      </c>
      <c r="W115" s="2">
        <v>907606</v>
      </c>
      <c r="X115" s="2">
        <v>256360</v>
      </c>
      <c r="Y115" s="2">
        <v>56273</v>
      </c>
      <c r="Z115" s="2">
        <v>29887</v>
      </c>
      <c r="AA115" s="2">
        <v>441723</v>
      </c>
      <c r="AB115" s="2">
        <v>9493592.5</v>
      </c>
      <c r="AC115" s="2">
        <v>0</v>
      </c>
      <c r="AD115" s="2">
        <v>89197</v>
      </c>
      <c r="AE115" s="2">
        <v>124574</v>
      </c>
      <c r="AF115" s="2">
        <v>2161</v>
      </c>
      <c r="AG115" s="2">
        <v>688995</v>
      </c>
      <c r="AH115" s="2">
        <v>93459</v>
      </c>
      <c r="AI115" s="2">
        <v>383392</v>
      </c>
      <c r="AJ115" s="2">
        <v>1288319</v>
      </c>
    </row>
    <row r="116" spans="1:36" x14ac:dyDescent="0.25">
      <c r="A116" s="2">
        <v>362</v>
      </c>
      <c r="B116" s="2">
        <v>1</v>
      </c>
      <c r="C116" t="s">
        <v>117</v>
      </c>
      <c r="D116" s="2">
        <v>176</v>
      </c>
      <c r="E116" s="2">
        <v>193.00000000000003</v>
      </c>
      <c r="F116" s="2">
        <v>320</v>
      </c>
      <c r="G116" s="2">
        <v>352.8</v>
      </c>
      <c r="H116" s="2">
        <v>2316838</v>
      </c>
      <c r="I116" s="2">
        <v>0</v>
      </c>
      <c r="J116" s="2">
        <v>142612</v>
      </c>
      <c r="K116" s="2">
        <v>0</v>
      </c>
      <c r="L116" s="2">
        <v>121391</v>
      </c>
      <c r="M116" s="2">
        <v>621464</v>
      </c>
      <c r="N116" s="2">
        <v>284717</v>
      </c>
      <c r="O116" s="2">
        <v>74787</v>
      </c>
      <c r="P116" s="2">
        <v>61193.75</v>
      </c>
      <c r="Q116" s="2">
        <v>4586</v>
      </c>
      <c r="R116" s="2">
        <v>1708</v>
      </c>
      <c r="S116" s="2">
        <v>0</v>
      </c>
      <c r="T116" s="2">
        <v>0</v>
      </c>
      <c r="U116" s="2">
        <v>0</v>
      </c>
      <c r="V116" s="2">
        <v>0</v>
      </c>
      <c r="W116" s="2">
        <v>63624</v>
      </c>
      <c r="X116" s="2">
        <v>0</v>
      </c>
      <c r="Y116" s="2">
        <v>29424</v>
      </c>
      <c r="Z116" s="2">
        <v>9668</v>
      </c>
      <c r="AA116" s="2">
        <v>0</v>
      </c>
      <c r="AB116" s="2">
        <v>3732012.75</v>
      </c>
      <c r="AC116" s="2">
        <v>0</v>
      </c>
      <c r="AD116" s="2">
        <v>15442</v>
      </c>
      <c r="AE116" s="2">
        <v>40930</v>
      </c>
      <c r="AF116" s="2">
        <v>1142</v>
      </c>
      <c r="AG116" s="2">
        <v>23272.696396395353</v>
      </c>
      <c r="AH116" s="2">
        <v>0</v>
      </c>
      <c r="AI116" s="2">
        <v>0</v>
      </c>
      <c r="AJ116" s="2">
        <v>80786.69639639536</v>
      </c>
    </row>
    <row r="117" spans="1:36" x14ac:dyDescent="0.25">
      <c r="A117" s="2">
        <v>363</v>
      </c>
      <c r="B117" s="2">
        <v>1</v>
      </c>
      <c r="C117" t="s">
        <v>118</v>
      </c>
      <c r="D117" s="2">
        <v>134.4</v>
      </c>
      <c r="E117" s="2">
        <v>146</v>
      </c>
      <c r="F117" s="2">
        <v>234.4</v>
      </c>
      <c r="G117" s="2">
        <v>258.39999999999998</v>
      </c>
      <c r="H117" s="2">
        <v>1696913</v>
      </c>
      <c r="I117" s="2">
        <v>0</v>
      </c>
      <c r="J117" s="2">
        <v>268078</v>
      </c>
      <c r="K117" s="2">
        <v>0</v>
      </c>
      <c r="L117" s="2">
        <v>112991</v>
      </c>
      <c r="M117" s="2">
        <v>1109697</v>
      </c>
      <c r="N117" s="2">
        <v>281228.16446451162</v>
      </c>
      <c r="O117" s="2">
        <v>59530</v>
      </c>
      <c r="P117" s="2">
        <v>54148.634946796024</v>
      </c>
      <c r="Q117" s="2">
        <v>3359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12137</v>
      </c>
      <c r="Z117" s="2">
        <v>13295</v>
      </c>
      <c r="AA117" s="2">
        <v>109562</v>
      </c>
      <c r="AB117" s="2">
        <v>3720938.7994113076</v>
      </c>
      <c r="AC117" s="2">
        <v>0</v>
      </c>
      <c r="AD117" s="2">
        <v>18594</v>
      </c>
      <c r="AE117" s="2">
        <v>37093</v>
      </c>
      <c r="AF117" s="2">
        <v>0</v>
      </c>
      <c r="AG117" s="2">
        <v>-48562.633282571755</v>
      </c>
      <c r="AH117" s="2">
        <v>0</v>
      </c>
      <c r="AI117" s="2">
        <v>75052</v>
      </c>
      <c r="AJ117" s="2">
        <v>82176.366717428245</v>
      </c>
    </row>
    <row r="118" spans="1:36" x14ac:dyDescent="0.25">
      <c r="A118" s="2">
        <v>378</v>
      </c>
      <c r="B118" s="2">
        <v>1</v>
      </c>
      <c r="C118" t="s">
        <v>119</v>
      </c>
      <c r="D118" s="2">
        <v>477</v>
      </c>
      <c r="E118" s="2">
        <v>523.20000000000005</v>
      </c>
      <c r="F118" s="2">
        <v>549</v>
      </c>
      <c r="G118" s="2">
        <v>603.20000000000005</v>
      </c>
      <c r="H118" s="2">
        <v>3961214</v>
      </c>
      <c r="I118" s="2">
        <v>0</v>
      </c>
      <c r="J118" s="2">
        <v>227169</v>
      </c>
      <c r="K118" s="2">
        <v>15720</v>
      </c>
      <c r="L118" s="2">
        <v>121959</v>
      </c>
      <c r="M118" s="2">
        <v>0</v>
      </c>
      <c r="N118" s="2">
        <v>188281</v>
      </c>
      <c r="O118" s="2">
        <v>139708</v>
      </c>
      <c r="P118" s="2">
        <v>91535</v>
      </c>
      <c r="Q118" s="2">
        <v>7842</v>
      </c>
      <c r="R118" s="2">
        <v>20702</v>
      </c>
      <c r="S118" s="2">
        <v>0</v>
      </c>
      <c r="T118" s="2">
        <v>0</v>
      </c>
      <c r="U118" s="2">
        <v>0</v>
      </c>
      <c r="V118" s="2">
        <v>0</v>
      </c>
      <c r="W118" s="2">
        <v>343547</v>
      </c>
      <c r="X118" s="2">
        <v>0</v>
      </c>
      <c r="Y118" s="2">
        <v>33102</v>
      </c>
      <c r="Z118" s="2">
        <v>21294</v>
      </c>
      <c r="AA118" s="2">
        <v>255757</v>
      </c>
      <c r="AB118" s="2">
        <v>5427830</v>
      </c>
      <c r="AC118" s="2">
        <v>0</v>
      </c>
      <c r="AD118" s="2">
        <v>82297</v>
      </c>
      <c r="AE118" s="2">
        <v>47807</v>
      </c>
      <c r="AF118" s="2">
        <v>10812</v>
      </c>
      <c r="AG118" s="2">
        <v>139691</v>
      </c>
      <c r="AH118" s="2">
        <v>0</v>
      </c>
      <c r="AI118" s="2">
        <v>133578</v>
      </c>
      <c r="AJ118" s="2">
        <v>414185</v>
      </c>
    </row>
    <row r="119" spans="1:36" x14ac:dyDescent="0.25">
      <c r="A119" s="2">
        <v>381</v>
      </c>
      <c r="B119" s="2">
        <v>1</v>
      </c>
      <c r="C119" t="s">
        <v>120</v>
      </c>
      <c r="D119" s="2">
        <v>1675</v>
      </c>
      <c r="E119" s="2">
        <v>1842.4</v>
      </c>
      <c r="F119" s="2">
        <v>1382</v>
      </c>
      <c r="G119" s="2">
        <v>1523.6</v>
      </c>
      <c r="H119" s="2">
        <v>10005481</v>
      </c>
      <c r="I119" s="2">
        <v>0</v>
      </c>
      <c r="J119" s="2">
        <v>301655</v>
      </c>
      <c r="K119" s="2">
        <v>0</v>
      </c>
      <c r="L119" s="2">
        <v>193427</v>
      </c>
      <c r="M119" s="2">
        <v>638805</v>
      </c>
      <c r="N119" s="2">
        <v>784375</v>
      </c>
      <c r="O119" s="2">
        <v>339457</v>
      </c>
      <c r="P119" s="2">
        <v>254130</v>
      </c>
      <c r="Q119" s="2">
        <v>19807</v>
      </c>
      <c r="R119" s="2">
        <v>20706</v>
      </c>
      <c r="S119" s="2">
        <v>0</v>
      </c>
      <c r="T119" s="2">
        <v>0</v>
      </c>
      <c r="U119" s="2">
        <v>0</v>
      </c>
      <c r="V119" s="2">
        <v>0</v>
      </c>
      <c r="W119" s="2">
        <v>457080</v>
      </c>
      <c r="X119" s="2">
        <v>231466</v>
      </c>
      <c r="Y119" s="2">
        <v>0</v>
      </c>
      <c r="Z119" s="2">
        <v>54686</v>
      </c>
      <c r="AA119" s="2">
        <v>646006</v>
      </c>
      <c r="AB119" s="2">
        <v>13715615</v>
      </c>
      <c r="AC119" s="2">
        <v>0</v>
      </c>
      <c r="AD119" s="2">
        <v>231674</v>
      </c>
      <c r="AE119" s="2">
        <v>254130</v>
      </c>
      <c r="AF119" s="2">
        <v>20706</v>
      </c>
      <c r="AG119" s="2">
        <v>358282</v>
      </c>
      <c r="AH119" s="2">
        <v>0</v>
      </c>
      <c r="AI119" s="2">
        <v>646006</v>
      </c>
      <c r="AJ119" s="2">
        <v>1510798</v>
      </c>
    </row>
    <row r="120" spans="1:36" x14ac:dyDescent="0.25">
      <c r="A120" s="2">
        <v>390</v>
      </c>
      <c r="B120" s="2">
        <v>1</v>
      </c>
      <c r="C120" t="s">
        <v>121</v>
      </c>
      <c r="D120" s="2">
        <v>471.8</v>
      </c>
      <c r="E120" s="2">
        <v>519.4</v>
      </c>
      <c r="F120" s="2">
        <v>456.8</v>
      </c>
      <c r="G120" s="2">
        <v>501.79999999999995</v>
      </c>
      <c r="H120" s="2">
        <v>3295321</v>
      </c>
      <c r="I120" s="2">
        <v>0</v>
      </c>
      <c r="J120" s="2">
        <v>245747</v>
      </c>
      <c r="K120" s="2">
        <v>0</v>
      </c>
      <c r="L120" s="2">
        <v>130291</v>
      </c>
      <c r="M120" s="2">
        <v>573405</v>
      </c>
      <c r="N120" s="2">
        <v>331493.14881098882</v>
      </c>
      <c r="O120" s="2">
        <v>108543</v>
      </c>
      <c r="P120" s="2">
        <v>82992.5</v>
      </c>
      <c r="Q120" s="2">
        <v>6523</v>
      </c>
      <c r="R120" s="2">
        <v>8265</v>
      </c>
      <c r="S120" s="2">
        <v>0</v>
      </c>
      <c r="T120" s="2">
        <v>0</v>
      </c>
      <c r="U120" s="2">
        <v>0</v>
      </c>
      <c r="V120" s="2">
        <v>0</v>
      </c>
      <c r="W120" s="2">
        <v>162704</v>
      </c>
      <c r="X120" s="2">
        <v>0</v>
      </c>
      <c r="Y120" s="2">
        <v>54434</v>
      </c>
      <c r="Z120" s="2">
        <v>17047</v>
      </c>
      <c r="AA120" s="2">
        <v>212763</v>
      </c>
      <c r="AB120" s="2">
        <v>5229528.6488109892</v>
      </c>
      <c r="AC120" s="2">
        <v>0</v>
      </c>
      <c r="AD120" s="2">
        <v>50876</v>
      </c>
      <c r="AE120" s="2">
        <v>76464</v>
      </c>
      <c r="AF120" s="2">
        <v>7615</v>
      </c>
      <c r="AG120" s="2">
        <v>91588</v>
      </c>
      <c r="AH120" s="2">
        <v>0</v>
      </c>
      <c r="AI120" s="2">
        <v>196025</v>
      </c>
      <c r="AJ120" s="2">
        <v>422568</v>
      </c>
    </row>
    <row r="121" spans="1:36" x14ac:dyDescent="0.25">
      <c r="A121" s="2">
        <v>391</v>
      </c>
      <c r="B121" s="2">
        <v>1</v>
      </c>
      <c r="C121" t="s">
        <v>122</v>
      </c>
      <c r="D121" s="2">
        <v>352</v>
      </c>
      <c r="E121" s="2">
        <v>390.59999999999997</v>
      </c>
      <c r="F121" s="2">
        <v>536</v>
      </c>
      <c r="G121" s="2">
        <v>591.80000000000007</v>
      </c>
      <c r="H121" s="2">
        <v>3886351</v>
      </c>
      <c r="I121" s="2">
        <v>0</v>
      </c>
      <c r="J121" s="2">
        <v>111313</v>
      </c>
      <c r="K121" s="2">
        <v>0</v>
      </c>
      <c r="L121" s="2">
        <v>123477</v>
      </c>
      <c r="M121" s="2">
        <v>0</v>
      </c>
      <c r="N121" s="2">
        <v>140487.84630477882</v>
      </c>
      <c r="O121" s="2">
        <v>139351</v>
      </c>
      <c r="P121" s="2">
        <v>80945</v>
      </c>
      <c r="Q121" s="2">
        <v>7693</v>
      </c>
      <c r="R121" s="2">
        <v>6883</v>
      </c>
      <c r="S121" s="2">
        <v>0</v>
      </c>
      <c r="T121" s="2">
        <v>0</v>
      </c>
      <c r="U121" s="2">
        <v>0</v>
      </c>
      <c r="V121" s="2">
        <v>0</v>
      </c>
      <c r="W121" s="2">
        <v>521405</v>
      </c>
      <c r="X121" s="2">
        <v>0</v>
      </c>
      <c r="Y121" s="2">
        <v>0</v>
      </c>
      <c r="Z121" s="2">
        <v>15823</v>
      </c>
      <c r="AA121" s="2">
        <v>250923</v>
      </c>
      <c r="AB121" s="2">
        <v>5284651.8463047789</v>
      </c>
      <c r="AC121" s="2">
        <v>0</v>
      </c>
      <c r="AD121" s="2">
        <v>58045</v>
      </c>
      <c r="AE121" s="2">
        <v>80945</v>
      </c>
      <c r="AF121" s="2">
        <v>6883</v>
      </c>
      <c r="AG121" s="2">
        <v>490545</v>
      </c>
      <c r="AH121" s="2">
        <v>0</v>
      </c>
      <c r="AI121" s="2">
        <v>250923</v>
      </c>
      <c r="AJ121" s="2">
        <v>887341</v>
      </c>
    </row>
    <row r="122" spans="1:36" x14ac:dyDescent="0.25">
      <c r="A122" s="2">
        <v>402</v>
      </c>
      <c r="B122" s="2">
        <v>1</v>
      </c>
      <c r="C122" t="s">
        <v>123</v>
      </c>
      <c r="D122" s="2">
        <v>159</v>
      </c>
      <c r="E122" s="2">
        <v>176.8</v>
      </c>
      <c r="F122" s="2">
        <v>132</v>
      </c>
      <c r="G122" s="2">
        <v>145.60000000000002</v>
      </c>
      <c r="H122" s="2">
        <v>956155</v>
      </c>
      <c r="I122" s="2">
        <v>48100</v>
      </c>
      <c r="J122" s="2">
        <v>50880</v>
      </c>
      <c r="K122" s="2">
        <v>0</v>
      </c>
      <c r="L122" s="2">
        <v>67193</v>
      </c>
      <c r="M122" s="2">
        <v>90376</v>
      </c>
      <c r="N122" s="2">
        <v>46830</v>
      </c>
      <c r="O122" s="2">
        <v>35078</v>
      </c>
      <c r="P122" s="2">
        <v>7280</v>
      </c>
      <c r="Q122" s="2">
        <v>1893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430851</v>
      </c>
      <c r="X122" s="2">
        <v>35620</v>
      </c>
      <c r="Y122" s="2">
        <v>0</v>
      </c>
      <c r="Z122" s="2">
        <v>7838</v>
      </c>
      <c r="AA122" s="2">
        <v>61734</v>
      </c>
      <c r="AB122" s="2">
        <v>1804208</v>
      </c>
      <c r="AC122" s="2">
        <v>0</v>
      </c>
      <c r="AD122" s="2">
        <v>25921</v>
      </c>
      <c r="AE122" s="2">
        <v>5394</v>
      </c>
      <c r="AF122" s="2">
        <v>0</v>
      </c>
      <c r="AG122" s="2">
        <v>388576</v>
      </c>
      <c r="AH122" s="2">
        <v>12986</v>
      </c>
      <c r="AI122" s="2">
        <v>45741</v>
      </c>
      <c r="AJ122" s="2">
        <v>465632</v>
      </c>
    </row>
    <row r="123" spans="1:36" x14ac:dyDescent="0.25">
      <c r="A123" s="2">
        <v>403</v>
      </c>
      <c r="B123" s="2">
        <v>1</v>
      </c>
      <c r="C123" t="s">
        <v>124</v>
      </c>
      <c r="D123" s="2">
        <v>195</v>
      </c>
      <c r="E123" s="2">
        <v>212.4</v>
      </c>
      <c r="F123" s="2">
        <v>146</v>
      </c>
      <c r="G123" s="2">
        <v>159.99999999999997</v>
      </c>
      <c r="H123" s="2">
        <v>1050720</v>
      </c>
      <c r="I123" s="2">
        <v>0</v>
      </c>
      <c r="J123" s="2">
        <v>33815</v>
      </c>
      <c r="K123" s="2">
        <v>0</v>
      </c>
      <c r="L123" s="2">
        <v>72533</v>
      </c>
      <c r="M123" s="2">
        <v>0</v>
      </c>
      <c r="N123" s="2">
        <v>60498</v>
      </c>
      <c r="O123" s="2">
        <v>38488</v>
      </c>
      <c r="P123" s="2">
        <v>17502.5</v>
      </c>
      <c r="Q123" s="2">
        <v>2080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227360</v>
      </c>
      <c r="X123" s="2">
        <v>24180</v>
      </c>
      <c r="Y123" s="2">
        <v>21332</v>
      </c>
      <c r="Z123" s="2">
        <v>2973</v>
      </c>
      <c r="AA123" s="2">
        <v>67840</v>
      </c>
      <c r="AB123" s="2">
        <v>1595141.5</v>
      </c>
      <c r="AC123" s="2">
        <v>0</v>
      </c>
      <c r="AD123" s="2">
        <v>36150</v>
      </c>
      <c r="AE123" s="2">
        <v>10937</v>
      </c>
      <c r="AF123" s="2">
        <v>0</v>
      </c>
      <c r="AG123" s="2">
        <v>169133</v>
      </c>
      <c r="AH123" s="2">
        <v>8815</v>
      </c>
      <c r="AI123" s="2">
        <v>42391</v>
      </c>
      <c r="AJ123" s="2">
        <v>258611</v>
      </c>
    </row>
    <row r="124" spans="1:36" x14ac:dyDescent="0.25">
      <c r="A124" s="2">
        <v>404</v>
      </c>
      <c r="B124" s="2">
        <v>1</v>
      </c>
      <c r="C124" t="s">
        <v>125</v>
      </c>
      <c r="D124" s="2">
        <v>228</v>
      </c>
      <c r="E124" s="2">
        <v>251.6</v>
      </c>
      <c r="F124" s="2">
        <v>210</v>
      </c>
      <c r="G124" s="2">
        <v>225.4</v>
      </c>
      <c r="H124" s="2">
        <v>1480202</v>
      </c>
      <c r="I124" s="2">
        <v>0</v>
      </c>
      <c r="J124" s="2">
        <v>43598</v>
      </c>
      <c r="K124" s="2">
        <v>0</v>
      </c>
      <c r="L124" s="2">
        <v>93828</v>
      </c>
      <c r="M124" s="2">
        <v>0</v>
      </c>
      <c r="N124" s="2">
        <v>82559.681112586622</v>
      </c>
      <c r="O124" s="2">
        <v>53421</v>
      </c>
      <c r="P124" s="2">
        <v>11270</v>
      </c>
      <c r="Q124" s="2">
        <v>2930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503420</v>
      </c>
      <c r="X124" s="2">
        <v>0</v>
      </c>
      <c r="Y124" s="2">
        <v>0</v>
      </c>
      <c r="Z124" s="2">
        <v>4372</v>
      </c>
      <c r="AA124" s="2">
        <v>95570</v>
      </c>
      <c r="AB124" s="2">
        <v>2371170.6811125865</v>
      </c>
      <c r="AC124" s="2">
        <v>0</v>
      </c>
      <c r="AD124" s="2">
        <v>50231</v>
      </c>
      <c r="AE124" s="2">
        <v>8957</v>
      </c>
      <c r="AF124" s="2">
        <v>0</v>
      </c>
      <c r="AG124" s="2">
        <v>431612.21</v>
      </c>
      <c r="AH124" s="2">
        <v>0</v>
      </c>
      <c r="AI124" s="2">
        <v>75954</v>
      </c>
      <c r="AJ124" s="2">
        <v>566754.21</v>
      </c>
    </row>
    <row r="125" spans="1:36" x14ac:dyDescent="0.25">
      <c r="A125" s="2">
        <v>413</v>
      </c>
      <c r="B125" s="2">
        <v>1</v>
      </c>
      <c r="C125" t="s">
        <v>126</v>
      </c>
      <c r="D125" s="2">
        <v>2576.2000000000003</v>
      </c>
      <c r="E125" s="2">
        <v>2818.8</v>
      </c>
      <c r="F125" s="2">
        <v>2548.1999999999998</v>
      </c>
      <c r="G125" s="2">
        <v>2792.3999999999996</v>
      </c>
      <c r="H125" s="2">
        <v>18337691</v>
      </c>
      <c r="I125" s="2">
        <v>226171</v>
      </c>
      <c r="J125" s="2">
        <v>2063044</v>
      </c>
      <c r="K125" s="2">
        <v>372060</v>
      </c>
      <c r="L125" s="2">
        <v>0</v>
      </c>
      <c r="M125" s="2">
        <v>0</v>
      </c>
      <c r="N125" s="2">
        <v>320429</v>
      </c>
      <c r="O125" s="2">
        <v>628922</v>
      </c>
      <c r="P125" s="2">
        <v>466741.25</v>
      </c>
      <c r="Q125" s="2">
        <v>36301</v>
      </c>
      <c r="R125" s="2">
        <v>19016</v>
      </c>
      <c r="S125" s="2">
        <v>0</v>
      </c>
      <c r="T125" s="2">
        <v>0</v>
      </c>
      <c r="U125" s="2">
        <v>0</v>
      </c>
      <c r="V125" s="2">
        <v>0</v>
      </c>
      <c r="W125" s="2">
        <v>837720</v>
      </c>
      <c r="X125" s="2">
        <v>685880</v>
      </c>
      <c r="Y125" s="2">
        <v>0</v>
      </c>
      <c r="Z125" s="2">
        <v>97935</v>
      </c>
      <c r="AA125" s="2">
        <v>1183978</v>
      </c>
      <c r="AB125" s="2">
        <v>24590008.25</v>
      </c>
      <c r="AC125" s="2">
        <v>0</v>
      </c>
      <c r="AD125" s="2">
        <v>180406</v>
      </c>
      <c r="AE125" s="2">
        <v>366205</v>
      </c>
      <c r="AF125" s="2">
        <v>14920</v>
      </c>
      <c r="AG125" s="2">
        <v>380921</v>
      </c>
      <c r="AH125" s="2">
        <v>250044</v>
      </c>
      <c r="AI125" s="2">
        <v>928950</v>
      </c>
      <c r="AJ125" s="2">
        <v>1871402</v>
      </c>
    </row>
    <row r="126" spans="1:36" x14ac:dyDescent="0.25">
      <c r="A126" s="2">
        <v>414</v>
      </c>
      <c r="B126" s="2">
        <v>1</v>
      </c>
      <c r="C126" t="s">
        <v>127</v>
      </c>
      <c r="D126" s="2">
        <v>350</v>
      </c>
      <c r="E126" s="2">
        <v>382.20000000000005</v>
      </c>
      <c r="F126" s="2">
        <v>426</v>
      </c>
      <c r="G126" s="2">
        <v>465.4</v>
      </c>
      <c r="H126" s="2">
        <v>3056282</v>
      </c>
      <c r="I126" s="2">
        <v>0</v>
      </c>
      <c r="J126" s="2">
        <v>123281</v>
      </c>
      <c r="K126" s="2">
        <v>15924</v>
      </c>
      <c r="L126" s="2">
        <v>130439</v>
      </c>
      <c r="M126" s="2">
        <v>68412</v>
      </c>
      <c r="N126" s="2">
        <v>143165</v>
      </c>
      <c r="O126" s="2">
        <v>109572</v>
      </c>
      <c r="P126" s="2">
        <v>77955</v>
      </c>
      <c r="Q126" s="2">
        <v>6050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139620</v>
      </c>
      <c r="X126" s="2">
        <v>131300</v>
      </c>
      <c r="Y126" s="2">
        <v>54802</v>
      </c>
      <c r="Z126" s="2">
        <v>17536</v>
      </c>
      <c r="AA126" s="2">
        <v>197330</v>
      </c>
      <c r="AB126" s="2">
        <v>4140368</v>
      </c>
      <c r="AC126" s="2">
        <v>0</v>
      </c>
      <c r="AD126" s="2">
        <v>60274</v>
      </c>
      <c r="AE126" s="2">
        <v>54742</v>
      </c>
      <c r="AF126" s="2">
        <v>0</v>
      </c>
      <c r="AG126" s="2">
        <v>56821</v>
      </c>
      <c r="AH126" s="2">
        <v>47867</v>
      </c>
      <c r="AI126" s="2">
        <v>138570</v>
      </c>
      <c r="AJ126" s="2">
        <v>310407</v>
      </c>
    </row>
    <row r="127" spans="1:36" x14ac:dyDescent="0.25">
      <c r="A127" s="2">
        <v>415</v>
      </c>
      <c r="B127" s="2">
        <v>1</v>
      </c>
      <c r="C127" t="s">
        <v>128</v>
      </c>
      <c r="D127" s="2">
        <v>145.19999999999999</v>
      </c>
      <c r="E127" s="2">
        <v>163.99999999999997</v>
      </c>
      <c r="F127" s="2">
        <v>189.2</v>
      </c>
      <c r="G127" s="2">
        <v>204.4</v>
      </c>
      <c r="H127" s="2">
        <v>1342295</v>
      </c>
      <c r="I127" s="2">
        <v>0</v>
      </c>
      <c r="J127" s="2">
        <v>201729</v>
      </c>
      <c r="K127" s="2">
        <v>38160</v>
      </c>
      <c r="L127" s="2">
        <v>87519</v>
      </c>
      <c r="M127" s="2">
        <v>0</v>
      </c>
      <c r="N127" s="2">
        <v>64127.053224339492</v>
      </c>
      <c r="O127" s="2">
        <v>49012</v>
      </c>
      <c r="P127" s="2">
        <v>25285</v>
      </c>
      <c r="Q127" s="2">
        <v>2657</v>
      </c>
      <c r="R127" s="2">
        <v>19812</v>
      </c>
      <c r="S127" s="2">
        <v>0</v>
      </c>
      <c r="T127" s="2">
        <v>0</v>
      </c>
      <c r="U127" s="2">
        <v>0</v>
      </c>
      <c r="V127" s="2">
        <v>0</v>
      </c>
      <c r="W127" s="2">
        <v>214219</v>
      </c>
      <c r="X127" s="2">
        <v>44720</v>
      </c>
      <c r="Y127" s="2">
        <v>0</v>
      </c>
      <c r="Z127" s="2">
        <v>10642</v>
      </c>
      <c r="AA127" s="2">
        <v>86666</v>
      </c>
      <c r="AB127" s="2">
        <v>2142123.0532243391</v>
      </c>
      <c r="AC127" s="2">
        <v>0</v>
      </c>
      <c r="AD127" s="2">
        <v>28529</v>
      </c>
      <c r="AE127" s="2">
        <v>21804</v>
      </c>
      <c r="AF127" s="2">
        <v>17084</v>
      </c>
      <c r="AG127" s="2">
        <v>170599</v>
      </c>
      <c r="AH127" s="2">
        <v>16303</v>
      </c>
      <c r="AI127" s="2">
        <v>74734</v>
      </c>
      <c r="AJ127" s="2">
        <v>312750</v>
      </c>
    </row>
    <row r="128" spans="1:36" x14ac:dyDescent="0.25">
      <c r="A128" s="2">
        <v>423</v>
      </c>
      <c r="B128" s="2">
        <v>1</v>
      </c>
      <c r="C128" t="s">
        <v>129</v>
      </c>
      <c r="D128" s="2">
        <v>2567</v>
      </c>
      <c r="E128" s="2">
        <v>2828</v>
      </c>
      <c r="F128" s="2">
        <v>2664</v>
      </c>
      <c r="G128" s="2">
        <v>2921.6</v>
      </c>
      <c r="H128" s="2">
        <v>19186147</v>
      </c>
      <c r="I128" s="2">
        <v>72661</v>
      </c>
      <c r="J128" s="2">
        <v>832709</v>
      </c>
      <c r="K128" s="2">
        <v>18118</v>
      </c>
      <c r="L128" s="2">
        <v>0</v>
      </c>
      <c r="M128" s="2">
        <v>0</v>
      </c>
      <c r="N128" s="2">
        <v>339599</v>
      </c>
      <c r="O128" s="2">
        <v>645696</v>
      </c>
      <c r="P128" s="2">
        <v>442288.75</v>
      </c>
      <c r="Q128" s="2">
        <v>37981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1784747</v>
      </c>
      <c r="X128" s="2">
        <v>481270</v>
      </c>
      <c r="Y128" s="2">
        <v>134983</v>
      </c>
      <c r="Z128" s="2">
        <v>96466</v>
      </c>
      <c r="AA128" s="2">
        <v>1238758</v>
      </c>
      <c r="AB128" s="2">
        <v>24830153.75</v>
      </c>
      <c r="AC128" s="2">
        <v>0</v>
      </c>
      <c r="AD128" s="2">
        <v>178009</v>
      </c>
      <c r="AE128" s="2">
        <v>421467</v>
      </c>
      <c r="AF128" s="2">
        <v>0</v>
      </c>
      <c r="AG128" s="2">
        <v>1349554</v>
      </c>
      <c r="AH128" s="2">
        <v>0</v>
      </c>
      <c r="AI128" s="2">
        <v>1180440</v>
      </c>
      <c r="AJ128" s="2">
        <v>3129470</v>
      </c>
    </row>
    <row r="129" spans="1:36" x14ac:dyDescent="0.25">
      <c r="A129" s="2">
        <v>424</v>
      </c>
      <c r="B129" s="2">
        <v>1</v>
      </c>
      <c r="C129" t="s">
        <v>130</v>
      </c>
      <c r="D129" s="2">
        <v>463</v>
      </c>
      <c r="E129" s="2">
        <v>511</v>
      </c>
      <c r="F129" s="2">
        <v>463</v>
      </c>
      <c r="G129" s="2">
        <v>511</v>
      </c>
      <c r="H129" s="2">
        <v>3355737</v>
      </c>
      <c r="I129" s="2">
        <v>0</v>
      </c>
      <c r="J129" s="2">
        <v>102957</v>
      </c>
      <c r="K129" s="2">
        <v>41395</v>
      </c>
      <c r="L129" s="2">
        <v>130015</v>
      </c>
      <c r="M129" s="2">
        <v>0</v>
      </c>
      <c r="N129" s="2">
        <v>74185.427478747995</v>
      </c>
      <c r="O129" s="2">
        <v>119083</v>
      </c>
      <c r="P129" s="2">
        <v>67213.75</v>
      </c>
      <c r="Q129" s="2">
        <v>6643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507868</v>
      </c>
      <c r="X129" s="2">
        <v>0</v>
      </c>
      <c r="Y129" s="2">
        <v>2942</v>
      </c>
      <c r="Z129" s="2">
        <v>14087</v>
      </c>
      <c r="AA129" s="2">
        <v>216664</v>
      </c>
      <c r="AB129" s="2">
        <v>4638790.1774787474</v>
      </c>
      <c r="AC129" s="2">
        <v>0</v>
      </c>
      <c r="AD129" s="2">
        <v>32106</v>
      </c>
      <c r="AE129" s="2">
        <v>59824</v>
      </c>
      <c r="AF129" s="2">
        <v>0</v>
      </c>
      <c r="AG129" s="2">
        <v>407800</v>
      </c>
      <c r="AH129" s="2">
        <v>0</v>
      </c>
      <c r="AI129" s="2">
        <v>192842</v>
      </c>
      <c r="AJ129" s="2">
        <v>692572</v>
      </c>
    </row>
    <row r="130" spans="1:36" x14ac:dyDescent="0.25">
      <c r="A130" s="2">
        <v>432</v>
      </c>
      <c r="B130" s="2">
        <v>1</v>
      </c>
      <c r="C130" t="s">
        <v>131</v>
      </c>
      <c r="D130" s="2">
        <v>716</v>
      </c>
      <c r="E130" s="2">
        <v>792</v>
      </c>
      <c r="F130" s="2">
        <v>595</v>
      </c>
      <c r="G130" s="2">
        <v>659.40000000000009</v>
      </c>
      <c r="H130" s="2">
        <v>4330280</v>
      </c>
      <c r="I130" s="2">
        <v>0</v>
      </c>
      <c r="J130" s="2">
        <v>1537533</v>
      </c>
      <c r="K130" s="2">
        <v>0</v>
      </c>
      <c r="L130" s="2">
        <v>112322</v>
      </c>
      <c r="M130" s="2">
        <v>353180</v>
      </c>
      <c r="N130" s="2">
        <v>197204</v>
      </c>
      <c r="O130" s="2">
        <v>152639</v>
      </c>
      <c r="P130" s="2">
        <v>106936.25</v>
      </c>
      <c r="Q130" s="2">
        <v>8572</v>
      </c>
      <c r="R130" s="2">
        <v>67780</v>
      </c>
      <c r="S130" s="2">
        <v>0</v>
      </c>
      <c r="T130" s="2">
        <v>0</v>
      </c>
      <c r="U130" s="2">
        <v>0</v>
      </c>
      <c r="V130" s="2">
        <v>0</v>
      </c>
      <c r="W130" s="2">
        <v>197820</v>
      </c>
      <c r="X130" s="2">
        <v>0</v>
      </c>
      <c r="Y130" s="2">
        <v>0</v>
      </c>
      <c r="Z130" s="2">
        <v>24318</v>
      </c>
      <c r="AA130" s="2">
        <v>279586</v>
      </c>
      <c r="AB130" s="2">
        <v>7368170.25</v>
      </c>
      <c r="AC130" s="2">
        <v>0</v>
      </c>
      <c r="AD130" s="2">
        <v>40119</v>
      </c>
      <c r="AE130" s="2">
        <v>29811</v>
      </c>
      <c r="AF130" s="2">
        <v>18895</v>
      </c>
      <c r="AG130" s="2">
        <v>31960</v>
      </c>
      <c r="AH130" s="2">
        <v>0</v>
      </c>
      <c r="AI130" s="2">
        <v>77942</v>
      </c>
      <c r="AJ130" s="2">
        <v>198727</v>
      </c>
    </row>
    <row r="131" spans="1:36" x14ac:dyDescent="0.25">
      <c r="A131" s="2">
        <v>435</v>
      </c>
      <c r="B131" s="2">
        <v>1</v>
      </c>
      <c r="C131" t="s">
        <v>132</v>
      </c>
      <c r="D131" s="2">
        <v>680</v>
      </c>
      <c r="E131" s="2">
        <v>759</v>
      </c>
      <c r="F131" s="2">
        <v>680</v>
      </c>
      <c r="G131" s="2">
        <v>759</v>
      </c>
      <c r="H131" s="2">
        <v>4984353</v>
      </c>
      <c r="I131" s="2">
        <v>0</v>
      </c>
      <c r="J131" s="2">
        <v>1208264</v>
      </c>
      <c r="K131" s="2">
        <v>0</v>
      </c>
      <c r="L131" s="2">
        <v>86450</v>
      </c>
      <c r="M131" s="2">
        <v>408873</v>
      </c>
      <c r="N131" s="2">
        <v>300045.23118159256</v>
      </c>
      <c r="O131" s="2">
        <v>166944</v>
      </c>
      <c r="P131" s="2">
        <v>123555</v>
      </c>
      <c r="Q131" s="2">
        <v>9867</v>
      </c>
      <c r="R131" s="2">
        <v>69023</v>
      </c>
      <c r="S131" s="2">
        <v>0</v>
      </c>
      <c r="T131" s="2">
        <v>0</v>
      </c>
      <c r="U131" s="2">
        <v>0</v>
      </c>
      <c r="V131" s="2">
        <v>0</v>
      </c>
      <c r="W131" s="2">
        <v>227700</v>
      </c>
      <c r="X131" s="2">
        <v>0</v>
      </c>
      <c r="Y131" s="2">
        <v>0</v>
      </c>
      <c r="Z131" s="2">
        <v>25526</v>
      </c>
      <c r="AA131" s="2">
        <v>321816</v>
      </c>
      <c r="AB131" s="2">
        <v>7932416.2311815927</v>
      </c>
      <c r="AC131" s="2">
        <v>0</v>
      </c>
      <c r="AD131" s="2">
        <v>55253</v>
      </c>
      <c r="AE131" s="2">
        <v>49264</v>
      </c>
      <c r="AF131" s="2">
        <v>27521</v>
      </c>
      <c r="AG131" s="2">
        <v>52616</v>
      </c>
      <c r="AH131" s="2">
        <v>0</v>
      </c>
      <c r="AI131" s="2">
        <v>128314</v>
      </c>
      <c r="AJ131" s="2">
        <v>312968</v>
      </c>
    </row>
    <row r="132" spans="1:36" x14ac:dyDescent="0.25">
      <c r="A132" s="2">
        <v>441</v>
      </c>
      <c r="B132" s="2">
        <v>1</v>
      </c>
      <c r="C132" t="s">
        <v>133</v>
      </c>
      <c r="D132" s="2">
        <v>294</v>
      </c>
      <c r="E132" s="2">
        <v>322.2</v>
      </c>
      <c r="F132" s="2">
        <v>443</v>
      </c>
      <c r="G132" s="2">
        <v>485.2</v>
      </c>
      <c r="H132" s="2">
        <v>3186308</v>
      </c>
      <c r="I132" s="2">
        <v>0</v>
      </c>
      <c r="J132" s="2">
        <v>126127</v>
      </c>
      <c r="K132" s="2">
        <v>0</v>
      </c>
      <c r="L132" s="2">
        <v>130545</v>
      </c>
      <c r="M132" s="2">
        <v>571337</v>
      </c>
      <c r="N132" s="2">
        <v>220496.28776775906</v>
      </c>
      <c r="O132" s="2">
        <v>109511</v>
      </c>
      <c r="P132" s="2">
        <v>63496.25</v>
      </c>
      <c r="Q132" s="2">
        <v>6308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488461</v>
      </c>
      <c r="X132" s="2">
        <v>0</v>
      </c>
      <c r="Y132" s="2">
        <v>0</v>
      </c>
      <c r="Z132" s="2">
        <v>16472</v>
      </c>
      <c r="AA132" s="2">
        <v>205725</v>
      </c>
      <c r="AB132" s="2">
        <v>5124786.5377677586</v>
      </c>
      <c r="AC132" s="2">
        <v>0</v>
      </c>
      <c r="AD132" s="2">
        <v>48809</v>
      </c>
      <c r="AE132" s="2">
        <v>63496.25</v>
      </c>
      <c r="AF132" s="2">
        <v>0</v>
      </c>
      <c r="AG132" s="2">
        <v>444658</v>
      </c>
      <c r="AH132" s="2">
        <v>0</v>
      </c>
      <c r="AI132" s="2">
        <v>205725</v>
      </c>
      <c r="AJ132" s="2">
        <v>762688.25</v>
      </c>
    </row>
    <row r="133" spans="1:36" x14ac:dyDescent="0.25">
      <c r="A133" s="2">
        <v>447</v>
      </c>
      <c r="B133" s="2">
        <v>1</v>
      </c>
      <c r="C133" t="s">
        <v>134</v>
      </c>
      <c r="D133" s="2">
        <v>116</v>
      </c>
      <c r="E133" s="2">
        <v>127</v>
      </c>
      <c r="F133" s="2">
        <v>145</v>
      </c>
      <c r="G133" s="2">
        <v>158.80000000000001</v>
      </c>
      <c r="H133" s="2">
        <v>1042840</v>
      </c>
      <c r="I133" s="2">
        <v>0</v>
      </c>
      <c r="J133" s="2">
        <v>75428</v>
      </c>
      <c r="K133" s="2">
        <v>0</v>
      </c>
      <c r="L133" s="2">
        <v>72097</v>
      </c>
      <c r="M133" s="2">
        <v>581870</v>
      </c>
      <c r="N133" s="2">
        <v>144474</v>
      </c>
      <c r="O133" s="2">
        <v>37187</v>
      </c>
      <c r="P133" s="2">
        <v>24782.5</v>
      </c>
      <c r="Q133" s="2">
        <v>2064</v>
      </c>
      <c r="R133" s="2">
        <v>1401</v>
      </c>
      <c r="S133" s="2">
        <v>0</v>
      </c>
      <c r="T133" s="2">
        <v>0</v>
      </c>
      <c r="U133" s="2">
        <v>0</v>
      </c>
      <c r="V133" s="2">
        <v>0</v>
      </c>
      <c r="W133" s="2">
        <v>81294</v>
      </c>
      <c r="X133" s="2">
        <v>0</v>
      </c>
      <c r="Y133" s="2">
        <v>1471</v>
      </c>
      <c r="Z133" s="2">
        <v>7432</v>
      </c>
      <c r="AA133" s="2">
        <v>67331</v>
      </c>
      <c r="AB133" s="2">
        <v>2139671.5</v>
      </c>
      <c r="AC133" s="2">
        <v>0</v>
      </c>
      <c r="AD133" s="2">
        <v>18613</v>
      </c>
      <c r="AE133" s="2">
        <v>13972</v>
      </c>
      <c r="AF133" s="2">
        <v>790</v>
      </c>
      <c r="AG133" s="2">
        <v>34538</v>
      </c>
      <c r="AH133" s="2">
        <v>0</v>
      </c>
      <c r="AI133" s="2">
        <v>37959</v>
      </c>
      <c r="AJ133" s="2">
        <v>105872</v>
      </c>
    </row>
    <row r="134" spans="1:36" x14ac:dyDescent="0.25">
      <c r="A134" s="2">
        <v>458</v>
      </c>
      <c r="B134" s="2">
        <v>1</v>
      </c>
      <c r="C134" t="s">
        <v>135</v>
      </c>
      <c r="D134" s="2">
        <v>260</v>
      </c>
      <c r="E134" s="2">
        <v>294.8</v>
      </c>
      <c r="F134" s="2">
        <v>225</v>
      </c>
      <c r="G134" s="2">
        <v>252.8</v>
      </c>
      <c r="H134" s="2">
        <v>1660138</v>
      </c>
      <c r="I134" s="2">
        <v>0</v>
      </c>
      <c r="J134" s="2">
        <v>237799</v>
      </c>
      <c r="K134" s="2">
        <v>0</v>
      </c>
      <c r="L134" s="2">
        <v>101309</v>
      </c>
      <c r="M134" s="2">
        <v>0</v>
      </c>
      <c r="N134" s="2">
        <v>83782.687063997771</v>
      </c>
      <c r="O134" s="2">
        <v>61304</v>
      </c>
      <c r="P134" s="2">
        <v>12640</v>
      </c>
      <c r="Q134" s="2">
        <v>3286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634331</v>
      </c>
      <c r="X134" s="2">
        <v>0</v>
      </c>
      <c r="Y134" s="2">
        <v>0</v>
      </c>
      <c r="Z134" s="2">
        <v>8870</v>
      </c>
      <c r="AA134" s="2">
        <v>107187</v>
      </c>
      <c r="AB134" s="2">
        <v>2910646.6870639976</v>
      </c>
      <c r="AC134" s="2">
        <v>0</v>
      </c>
      <c r="AD134" s="2">
        <v>61304</v>
      </c>
      <c r="AE134" s="2">
        <v>9440</v>
      </c>
      <c r="AF134" s="2">
        <v>0</v>
      </c>
      <c r="AG134" s="2">
        <v>429679.91000000003</v>
      </c>
      <c r="AH134" s="2">
        <v>0</v>
      </c>
      <c r="AI134" s="2">
        <v>80050</v>
      </c>
      <c r="AJ134" s="2">
        <v>580473.91</v>
      </c>
    </row>
    <row r="135" spans="1:36" x14ac:dyDescent="0.25">
      <c r="A135" s="2">
        <v>463</v>
      </c>
      <c r="B135" s="2">
        <v>1</v>
      </c>
      <c r="C135" t="s">
        <v>136</v>
      </c>
      <c r="D135" s="2">
        <v>804</v>
      </c>
      <c r="E135" s="2">
        <v>880.2</v>
      </c>
      <c r="F135" s="2">
        <v>951</v>
      </c>
      <c r="G135" s="2">
        <v>1043</v>
      </c>
      <c r="H135" s="2">
        <v>6849381</v>
      </c>
      <c r="I135" s="2">
        <v>20468</v>
      </c>
      <c r="J135" s="2">
        <v>267498</v>
      </c>
      <c r="K135" s="2">
        <v>15011</v>
      </c>
      <c r="L135" s="2">
        <v>0</v>
      </c>
      <c r="M135" s="2">
        <v>0</v>
      </c>
      <c r="N135" s="2">
        <v>176931.97724027402</v>
      </c>
      <c r="O135" s="2">
        <v>236397</v>
      </c>
      <c r="P135" s="2">
        <v>173151.25</v>
      </c>
      <c r="Q135" s="2">
        <v>13559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342824</v>
      </c>
      <c r="X135" s="2">
        <v>0</v>
      </c>
      <c r="Y135" s="2">
        <v>0</v>
      </c>
      <c r="Z135" s="2">
        <v>29810</v>
      </c>
      <c r="AA135" s="2">
        <v>442232</v>
      </c>
      <c r="AB135" s="2">
        <v>8567263.2272402737</v>
      </c>
      <c r="AC135" s="2">
        <v>0</v>
      </c>
      <c r="AD135" s="2">
        <v>60835</v>
      </c>
      <c r="AE135" s="2">
        <v>130446</v>
      </c>
      <c r="AF135" s="2">
        <v>0</v>
      </c>
      <c r="AG135" s="2">
        <v>159159</v>
      </c>
      <c r="AH135" s="2">
        <v>0</v>
      </c>
      <c r="AI135" s="2">
        <v>333163</v>
      </c>
      <c r="AJ135" s="2">
        <v>683603</v>
      </c>
    </row>
    <row r="136" spans="1:36" x14ac:dyDescent="0.25">
      <c r="A136" s="2">
        <v>465</v>
      </c>
      <c r="B136" s="2">
        <v>1</v>
      </c>
      <c r="C136" t="s">
        <v>137</v>
      </c>
      <c r="D136" s="2">
        <v>1716</v>
      </c>
      <c r="E136" s="2">
        <v>1881.3999999999999</v>
      </c>
      <c r="F136" s="2">
        <v>1514</v>
      </c>
      <c r="G136" s="2">
        <v>1654.7999999999997</v>
      </c>
      <c r="H136" s="2">
        <v>10867072</v>
      </c>
      <c r="I136" s="2">
        <v>24562</v>
      </c>
      <c r="J136" s="2">
        <v>586903</v>
      </c>
      <c r="K136" s="2">
        <v>16976</v>
      </c>
      <c r="L136" s="2">
        <v>0</v>
      </c>
      <c r="M136" s="2">
        <v>0</v>
      </c>
      <c r="N136" s="2">
        <v>265572</v>
      </c>
      <c r="O136" s="2">
        <v>386661</v>
      </c>
      <c r="P136" s="2">
        <v>276211.25</v>
      </c>
      <c r="Q136" s="2">
        <v>21512</v>
      </c>
      <c r="R136" s="2">
        <v>18666</v>
      </c>
      <c r="S136" s="2">
        <v>0</v>
      </c>
      <c r="T136" s="2">
        <v>0</v>
      </c>
      <c r="U136" s="2">
        <v>0</v>
      </c>
      <c r="V136" s="2">
        <v>-7880</v>
      </c>
      <c r="W136" s="2">
        <v>496440</v>
      </c>
      <c r="X136" s="2">
        <v>0</v>
      </c>
      <c r="Y136" s="2">
        <v>52228</v>
      </c>
      <c r="Z136" s="2">
        <v>51016</v>
      </c>
      <c r="AA136" s="2">
        <v>701635</v>
      </c>
      <c r="AB136" s="2">
        <v>13757574.25</v>
      </c>
      <c r="AC136" s="2">
        <v>0</v>
      </c>
      <c r="AD136" s="2">
        <v>135964</v>
      </c>
      <c r="AE136" s="2">
        <v>228288</v>
      </c>
      <c r="AF136" s="2">
        <v>15427</v>
      </c>
      <c r="AG136" s="2">
        <v>237791</v>
      </c>
      <c r="AH136" s="2">
        <v>0</v>
      </c>
      <c r="AI136" s="2">
        <v>579900</v>
      </c>
      <c r="AJ136" s="2">
        <v>1197370</v>
      </c>
    </row>
    <row r="137" spans="1:36" x14ac:dyDescent="0.25">
      <c r="A137" s="2">
        <v>466</v>
      </c>
      <c r="B137" s="2">
        <v>1</v>
      </c>
      <c r="C137" t="s">
        <v>138</v>
      </c>
      <c r="D137" s="2">
        <v>2039</v>
      </c>
      <c r="E137" s="2">
        <v>2242.1999999999998</v>
      </c>
      <c r="F137" s="2">
        <v>2164</v>
      </c>
      <c r="G137" s="2">
        <v>2378.8000000000002</v>
      </c>
      <c r="H137" s="2">
        <v>15621580</v>
      </c>
      <c r="I137" s="2">
        <v>138159</v>
      </c>
      <c r="J137" s="2">
        <v>374541</v>
      </c>
      <c r="K137" s="2">
        <v>14489</v>
      </c>
      <c r="L137" s="2">
        <v>0</v>
      </c>
      <c r="M137" s="2">
        <v>0</v>
      </c>
      <c r="N137" s="2">
        <v>319935.96065364341</v>
      </c>
      <c r="O137" s="2">
        <v>544521</v>
      </c>
      <c r="P137" s="2">
        <v>314118.75</v>
      </c>
      <c r="Q137" s="2">
        <v>30924</v>
      </c>
      <c r="R137" s="2">
        <v>47909</v>
      </c>
      <c r="S137" s="2">
        <v>0</v>
      </c>
      <c r="T137" s="2">
        <v>0</v>
      </c>
      <c r="U137" s="2">
        <v>0</v>
      </c>
      <c r="V137" s="2">
        <v>0</v>
      </c>
      <c r="W137" s="2">
        <v>2292640</v>
      </c>
      <c r="X137" s="2">
        <v>0</v>
      </c>
      <c r="Y137" s="2">
        <v>64365</v>
      </c>
      <c r="Z137" s="2">
        <v>69401</v>
      </c>
      <c r="AA137" s="2">
        <v>1008611</v>
      </c>
      <c r="AB137" s="2">
        <v>20841194.710653644</v>
      </c>
      <c r="AC137" s="2">
        <v>0</v>
      </c>
      <c r="AD137" s="2">
        <v>121653</v>
      </c>
      <c r="AE137" s="2">
        <v>208819</v>
      </c>
      <c r="AF137" s="2">
        <v>31849</v>
      </c>
      <c r="AG137" s="2">
        <v>1487125</v>
      </c>
      <c r="AH137" s="2">
        <v>0</v>
      </c>
      <c r="AI137" s="2">
        <v>670500</v>
      </c>
      <c r="AJ137" s="2">
        <v>2519946</v>
      </c>
    </row>
    <row r="138" spans="1:36" x14ac:dyDescent="0.25">
      <c r="A138" s="2">
        <v>473</v>
      </c>
      <c r="B138" s="2">
        <v>1</v>
      </c>
      <c r="C138" t="s">
        <v>139</v>
      </c>
      <c r="D138" s="2">
        <v>327</v>
      </c>
      <c r="E138" s="2">
        <v>375.8</v>
      </c>
      <c r="F138" s="2">
        <v>373</v>
      </c>
      <c r="G138" s="2">
        <v>422.79999999999995</v>
      </c>
      <c r="H138" s="2">
        <v>2776528</v>
      </c>
      <c r="I138" s="2">
        <v>55264</v>
      </c>
      <c r="J138" s="2">
        <v>404048</v>
      </c>
      <c r="K138" s="2">
        <v>0</v>
      </c>
      <c r="L138" s="2">
        <v>128706</v>
      </c>
      <c r="M138" s="2">
        <v>45173</v>
      </c>
      <c r="N138" s="2">
        <v>148292</v>
      </c>
      <c r="O138" s="2">
        <v>94621</v>
      </c>
      <c r="P138" s="2">
        <v>58607.5</v>
      </c>
      <c r="Q138" s="2">
        <v>5496</v>
      </c>
      <c r="R138" s="2">
        <v>15293</v>
      </c>
      <c r="S138" s="2">
        <v>0</v>
      </c>
      <c r="T138" s="2">
        <v>0</v>
      </c>
      <c r="U138" s="2">
        <v>0</v>
      </c>
      <c r="V138" s="2">
        <v>0</v>
      </c>
      <c r="W138" s="2">
        <v>347131</v>
      </c>
      <c r="X138" s="2">
        <v>0</v>
      </c>
      <c r="Y138" s="2">
        <v>5149</v>
      </c>
      <c r="Z138" s="2">
        <v>13028</v>
      </c>
      <c r="AA138" s="2">
        <v>179267</v>
      </c>
      <c r="AB138" s="2">
        <v>4276603.5</v>
      </c>
      <c r="AC138" s="2">
        <v>0</v>
      </c>
      <c r="AD138" s="2">
        <v>60142</v>
      </c>
      <c r="AE138" s="2">
        <v>58607.5</v>
      </c>
      <c r="AF138" s="2">
        <v>15293</v>
      </c>
      <c r="AG138" s="2">
        <v>328512</v>
      </c>
      <c r="AH138" s="2">
        <v>0</v>
      </c>
      <c r="AI138" s="2">
        <v>179267</v>
      </c>
      <c r="AJ138" s="2">
        <v>641821.5</v>
      </c>
    </row>
    <row r="139" spans="1:36" x14ac:dyDescent="0.25">
      <c r="A139" s="2">
        <v>477</v>
      </c>
      <c r="B139" s="2">
        <v>1</v>
      </c>
      <c r="C139" t="s">
        <v>140</v>
      </c>
      <c r="D139" s="2">
        <v>3475</v>
      </c>
      <c r="E139" s="2">
        <v>3804.8</v>
      </c>
      <c r="F139" s="2">
        <v>3276</v>
      </c>
      <c r="G139" s="2">
        <v>3587.9999999999995</v>
      </c>
      <c r="H139" s="2">
        <v>23562396</v>
      </c>
      <c r="I139" s="2">
        <v>0</v>
      </c>
      <c r="J139" s="2">
        <v>956809</v>
      </c>
      <c r="K139" s="2">
        <v>14351</v>
      </c>
      <c r="L139" s="2">
        <v>0</v>
      </c>
      <c r="M139" s="2">
        <v>0</v>
      </c>
      <c r="N139" s="2">
        <v>424635</v>
      </c>
      <c r="O139" s="2">
        <v>784639</v>
      </c>
      <c r="P139" s="2">
        <v>599862.5</v>
      </c>
      <c r="Q139" s="2">
        <v>46644</v>
      </c>
      <c r="R139" s="2">
        <v>21743</v>
      </c>
      <c r="S139" s="2">
        <v>0</v>
      </c>
      <c r="T139" s="2">
        <v>0</v>
      </c>
      <c r="U139" s="2">
        <v>0</v>
      </c>
      <c r="V139" s="2">
        <v>0</v>
      </c>
      <c r="W139" s="2">
        <v>1076400</v>
      </c>
      <c r="X139" s="2">
        <v>880620</v>
      </c>
      <c r="Y139" s="2">
        <v>72457</v>
      </c>
      <c r="Z139" s="2">
        <v>118289</v>
      </c>
      <c r="AA139" s="2">
        <v>1521312</v>
      </c>
      <c r="AB139" s="2">
        <v>29199537.5</v>
      </c>
      <c r="AC139" s="2">
        <v>0</v>
      </c>
      <c r="AD139" s="2">
        <v>180535</v>
      </c>
      <c r="AE139" s="2">
        <v>488533</v>
      </c>
      <c r="AF139" s="2">
        <v>17708</v>
      </c>
      <c r="AG139" s="2">
        <v>508046</v>
      </c>
      <c r="AH139" s="2">
        <v>277448</v>
      </c>
      <c r="AI139" s="2">
        <v>1238968</v>
      </c>
      <c r="AJ139" s="2">
        <v>2433790</v>
      </c>
    </row>
    <row r="140" spans="1:36" x14ac:dyDescent="0.25">
      <c r="A140" s="2">
        <v>480</v>
      </c>
      <c r="B140" s="2">
        <v>1</v>
      </c>
      <c r="C140" t="s">
        <v>141</v>
      </c>
      <c r="D140" s="2">
        <v>708</v>
      </c>
      <c r="E140" s="2">
        <v>798</v>
      </c>
      <c r="F140" s="2">
        <v>614</v>
      </c>
      <c r="G140" s="2">
        <v>691.6</v>
      </c>
      <c r="H140" s="2">
        <v>4541737</v>
      </c>
      <c r="I140" s="2">
        <v>76755</v>
      </c>
      <c r="J140" s="2">
        <v>1166276</v>
      </c>
      <c r="K140" s="2">
        <v>0</v>
      </c>
      <c r="L140" s="2">
        <v>105188</v>
      </c>
      <c r="M140" s="2">
        <v>229574</v>
      </c>
      <c r="N140" s="2">
        <v>215270</v>
      </c>
      <c r="O140" s="2">
        <v>157135</v>
      </c>
      <c r="P140" s="2">
        <v>114151.25</v>
      </c>
      <c r="Q140" s="2">
        <v>8991</v>
      </c>
      <c r="R140" s="2">
        <v>32637</v>
      </c>
      <c r="S140" s="2">
        <v>0</v>
      </c>
      <c r="T140" s="2">
        <v>0</v>
      </c>
      <c r="U140" s="2">
        <v>0</v>
      </c>
      <c r="V140" s="2">
        <v>0</v>
      </c>
      <c r="W140" s="2">
        <v>207480</v>
      </c>
      <c r="X140" s="2">
        <v>0</v>
      </c>
      <c r="Y140" s="2">
        <v>0</v>
      </c>
      <c r="Z140" s="2">
        <v>27304</v>
      </c>
      <c r="AA140" s="2">
        <v>293238</v>
      </c>
      <c r="AB140" s="2">
        <v>7175736.25</v>
      </c>
      <c r="AC140" s="2">
        <v>0</v>
      </c>
      <c r="AD140" s="2">
        <v>75503</v>
      </c>
      <c r="AE140" s="2">
        <v>92528</v>
      </c>
      <c r="AF140" s="2">
        <v>26455</v>
      </c>
      <c r="AG140" s="2">
        <v>97466</v>
      </c>
      <c r="AH140" s="2">
        <v>0</v>
      </c>
      <c r="AI140" s="2">
        <v>237690</v>
      </c>
      <c r="AJ140" s="2">
        <v>529642</v>
      </c>
    </row>
    <row r="141" spans="1:36" x14ac:dyDescent="0.25">
      <c r="A141" s="2">
        <v>482</v>
      </c>
      <c r="B141" s="2">
        <v>1</v>
      </c>
      <c r="C141" t="s">
        <v>142</v>
      </c>
      <c r="D141" s="2">
        <v>2483</v>
      </c>
      <c r="E141" s="2">
        <v>2717.6</v>
      </c>
      <c r="F141" s="2">
        <v>2403.9999999999995</v>
      </c>
      <c r="G141" s="2">
        <v>2637.5766351295761</v>
      </c>
      <c r="H141" s="2">
        <v>17320966</v>
      </c>
      <c r="I141" s="2">
        <v>0</v>
      </c>
      <c r="J141" s="2">
        <v>1703716</v>
      </c>
      <c r="K141" s="2">
        <v>14453</v>
      </c>
      <c r="L141" s="2">
        <v>0</v>
      </c>
      <c r="M141" s="2">
        <v>0</v>
      </c>
      <c r="N141" s="2">
        <v>438084</v>
      </c>
      <c r="O141" s="2">
        <v>625615</v>
      </c>
      <c r="P141" s="2">
        <v>406547.75</v>
      </c>
      <c r="Q141" s="2">
        <v>34288</v>
      </c>
      <c r="R141" s="2">
        <v>88860</v>
      </c>
      <c r="S141" s="2">
        <v>0</v>
      </c>
      <c r="T141" s="2">
        <v>0</v>
      </c>
      <c r="U141" s="2">
        <v>0</v>
      </c>
      <c r="V141" s="2">
        <v>0</v>
      </c>
      <c r="W141" s="2">
        <v>1382380</v>
      </c>
      <c r="X141" s="2">
        <v>0</v>
      </c>
      <c r="Y141" s="2">
        <v>54477</v>
      </c>
      <c r="Z141" s="2">
        <v>87438</v>
      </c>
      <c r="AA141" s="2">
        <v>1118332</v>
      </c>
      <c r="AB141" s="2">
        <v>23275156.75</v>
      </c>
      <c r="AC141" s="2">
        <v>0</v>
      </c>
      <c r="AD141" s="2">
        <v>157046</v>
      </c>
      <c r="AE141" s="2">
        <v>316235</v>
      </c>
      <c r="AF141" s="2">
        <v>69120</v>
      </c>
      <c r="AG141" s="2">
        <v>816504</v>
      </c>
      <c r="AH141" s="2">
        <v>0</v>
      </c>
      <c r="AI141" s="2">
        <v>869900</v>
      </c>
      <c r="AJ141" s="2">
        <v>2228805</v>
      </c>
    </row>
    <row r="142" spans="1:36" x14ac:dyDescent="0.25">
      <c r="A142" s="2">
        <v>484</v>
      </c>
      <c r="B142" s="2">
        <v>1</v>
      </c>
      <c r="C142" t="s">
        <v>143</v>
      </c>
      <c r="D142" s="2">
        <v>904</v>
      </c>
      <c r="E142" s="2">
        <v>992.4</v>
      </c>
      <c r="F142" s="2">
        <v>1173</v>
      </c>
      <c r="G142" s="2">
        <v>1293.1999999999998</v>
      </c>
      <c r="H142" s="2">
        <v>8492444</v>
      </c>
      <c r="I142" s="2">
        <v>17398</v>
      </c>
      <c r="J142" s="2">
        <v>449538</v>
      </c>
      <c r="K142" s="2">
        <v>14833</v>
      </c>
      <c r="L142" s="2">
        <v>0</v>
      </c>
      <c r="M142" s="2">
        <v>0</v>
      </c>
      <c r="N142" s="2">
        <v>273661</v>
      </c>
      <c r="O142" s="2">
        <v>290752</v>
      </c>
      <c r="P142" s="2">
        <v>216611.25</v>
      </c>
      <c r="Q142" s="2">
        <v>16812</v>
      </c>
      <c r="R142" s="2">
        <v>0</v>
      </c>
      <c r="S142" s="2">
        <v>0</v>
      </c>
      <c r="T142" s="2">
        <v>0</v>
      </c>
      <c r="U142" s="2">
        <v>0</v>
      </c>
      <c r="V142" s="2">
        <v>-6567</v>
      </c>
      <c r="W142" s="2">
        <v>387960</v>
      </c>
      <c r="X142" s="2">
        <v>251172</v>
      </c>
      <c r="Y142" s="2">
        <v>0</v>
      </c>
      <c r="Z142" s="2">
        <v>35674</v>
      </c>
      <c r="AA142" s="2">
        <v>548317</v>
      </c>
      <c r="AB142" s="2">
        <v>10737433.25</v>
      </c>
      <c r="AC142" s="2">
        <v>0</v>
      </c>
      <c r="AD142" s="2">
        <v>54101</v>
      </c>
      <c r="AE142" s="2">
        <v>136221</v>
      </c>
      <c r="AF142" s="2">
        <v>0</v>
      </c>
      <c r="AG142" s="2">
        <v>141396</v>
      </c>
      <c r="AH142" s="2">
        <v>37213</v>
      </c>
      <c r="AI142" s="2">
        <v>344821</v>
      </c>
      <c r="AJ142" s="2">
        <v>676539</v>
      </c>
    </row>
    <row r="143" spans="1:36" x14ac:dyDescent="0.25">
      <c r="A143" s="2">
        <v>485</v>
      </c>
      <c r="B143" s="2">
        <v>1</v>
      </c>
      <c r="C143" t="s">
        <v>144</v>
      </c>
      <c r="D143" s="2">
        <v>729</v>
      </c>
      <c r="E143" s="2">
        <v>805.80000000000007</v>
      </c>
      <c r="F143" s="2">
        <v>928</v>
      </c>
      <c r="G143" s="2">
        <v>1024.1999999999998</v>
      </c>
      <c r="H143" s="2">
        <v>6725921</v>
      </c>
      <c r="I143" s="2">
        <v>0</v>
      </c>
      <c r="J143" s="2">
        <v>201184</v>
      </c>
      <c r="K143" s="2">
        <v>0</v>
      </c>
      <c r="L143" s="2">
        <v>0</v>
      </c>
      <c r="M143" s="2">
        <v>0</v>
      </c>
      <c r="N143" s="2">
        <v>169981</v>
      </c>
      <c r="O143" s="2">
        <v>220470</v>
      </c>
      <c r="P143" s="2">
        <v>170515</v>
      </c>
      <c r="Q143" s="2">
        <v>13315</v>
      </c>
      <c r="R143" s="2">
        <v>20033</v>
      </c>
      <c r="S143" s="2">
        <v>0</v>
      </c>
      <c r="T143" s="2">
        <v>0</v>
      </c>
      <c r="U143" s="2">
        <v>0</v>
      </c>
      <c r="V143" s="2">
        <v>0</v>
      </c>
      <c r="W143" s="2">
        <v>307260</v>
      </c>
      <c r="X143" s="2">
        <v>0</v>
      </c>
      <c r="Y143" s="2">
        <v>0</v>
      </c>
      <c r="Z143" s="2">
        <v>25940</v>
      </c>
      <c r="AA143" s="2">
        <v>434261</v>
      </c>
      <c r="AB143" s="2">
        <v>8288880</v>
      </c>
      <c r="AC143" s="2">
        <v>0</v>
      </c>
      <c r="AD143" s="2">
        <v>39948</v>
      </c>
      <c r="AE143" s="2">
        <v>115321</v>
      </c>
      <c r="AF143" s="2">
        <v>13549</v>
      </c>
      <c r="AG143" s="2">
        <v>120432</v>
      </c>
      <c r="AH143" s="2">
        <v>0</v>
      </c>
      <c r="AI143" s="2">
        <v>293696</v>
      </c>
      <c r="AJ143" s="2">
        <v>582946</v>
      </c>
    </row>
    <row r="144" spans="1:36" x14ac:dyDescent="0.25">
      <c r="A144" s="2">
        <v>486</v>
      </c>
      <c r="B144" s="2">
        <v>1</v>
      </c>
      <c r="C144" t="s">
        <v>145</v>
      </c>
      <c r="D144" s="2">
        <v>289.39999999999998</v>
      </c>
      <c r="E144" s="2">
        <v>315.39999999999998</v>
      </c>
      <c r="F144" s="2">
        <v>327.39999999999998</v>
      </c>
      <c r="G144" s="2">
        <v>356.2</v>
      </c>
      <c r="H144" s="2">
        <v>2339165</v>
      </c>
      <c r="I144" s="2">
        <v>0</v>
      </c>
      <c r="J144" s="2">
        <v>142879</v>
      </c>
      <c r="K144" s="2">
        <v>16795</v>
      </c>
      <c r="L144" s="2">
        <v>121875</v>
      </c>
      <c r="M144" s="2">
        <v>0</v>
      </c>
      <c r="N144" s="2">
        <v>85166</v>
      </c>
      <c r="O144" s="2">
        <v>80450</v>
      </c>
      <c r="P144" s="2">
        <v>52038.75</v>
      </c>
      <c r="Q144" s="2">
        <v>4631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253960</v>
      </c>
      <c r="X144" s="2">
        <v>0</v>
      </c>
      <c r="Y144" s="2">
        <v>0</v>
      </c>
      <c r="Z144" s="2">
        <v>9921</v>
      </c>
      <c r="AA144" s="2">
        <v>151029</v>
      </c>
      <c r="AB144" s="2">
        <v>3257909.75</v>
      </c>
      <c r="AC144" s="2">
        <v>0</v>
      </c>
      <c r="AD144" s="2">
        <v>26239</v>
      </c>
      <c r="AE144" s="2">
        <v>39415</v>
      </c>
      <c r="AF144" s="2">
        <v>0</v>
      </c>
      <c r="AG144" s="2">
        <v>158323</v>
      </c>
      <c r="AH144" s="2">
        <v>0</v>
      </c>
      <c r="AI144" s="2">
        <v>114392</v>
      </c>
      <c r="AJ144" s="2">
        <v>338369</v>
      </c>
    </row>
    <row r="145" spans="1:36" x14ac:dyDescent="0.25">
      <c r="A145" s="2">
        <v>487</v>
      </c>
      <c r="B145" s="2">
        <v>1</v>
      </c>
      <c r="C145" t="s">
        <v>146</v>
      </c>
      <c r="D145" s="2">
        <v>267</v>
      </c>
      <c r="E145" s="2">
        <v>291</v>
      </c>
      <c r="F145" s="2">
        <v>361</v>
      </c>
      <c r="G145" s="2">
        <v>395.2</v>
      </c>
      <c r="H145" s="2">
        <v>2595278</v>
      </c>
      <c r="I145" s="2">
        <v>0</v>
      </c>
      <c r="J145" s="2">
        <v>104949</v>
      </c>
      <c r="K145" s="2">
        <v>0</v>
      </c>
      <c r="L145" s="2">
        <v>126485</v>
      </c>
      <c r="M145" s="2">
        <v>0</v>
      </c>
      <c r="N145" s="2">
        <v>83053</v>
      </c>
      <c r="O145" s="2">
        <v>87061</v>
      </c>
      <c r="P145" s="2">
        <v>61651.25</v>
      </c>
      <c r="Q145" s="2">
        <v>5138</v>
      </c>
      <c r="R145" s="2">
        <v>6043</v>
      </c>
      <c r="S145" s="2">
        <v>0</v>
      </c>
      <c r="T145" s="2">
        <v>0</v>
      </c>
      <c r="U145" s="2">
        <v>0</v>
      </c>
      <c r="V145" s="2">
        <v>0</v>
      </c>
      <c r="W145" s="2">
        <v>200185</v>
      </c>
      <c r="X145" s="2">
        <v>0</v>
      </c>
      <c r="Y145" s="2">
        <v>3310</v>
      </c>
      <c r="Z145" s="2">
        <v>11297</v>
      </c>
      <c r="AA145" s="2">
        <v>167565</v>
      </c>
      <c r="AB145" s="2">
        <v>3452015.25</v>
      </c>
      <c r="AC145" s="2">
        <v>0</v>
      </c>
      <c r="AD145" s="2">
        <v>19585</v>
      </c>
      <c r="AE145" s="2">
        <v>49675</v>
      </c>
      <c r="AF145" s="2">
        <v>4869</v>
      </c>
      <c r="AG145" s="2">
        <v>121133</v>
      </c>
      <c r="AH145" s="2">
        <v>0</v>
      </c>
      <c r="AI145" s="2">
        <v>135015</v>
      </c>
      <c r="AJ145" s="2">
        <v>330277</v>
      </c>
    </row>
    <row r="146" spans="1:36" x14ac:dyDescent="0.25">
      <c r="A146" s="2">
        <v>492</v>
      </c>
      <c r="B146" s="2">
        <v>1</v>
      </c>
      <c r="C146" t="s">
        <v>147</v>
      </c>
      <c r="D146" s="2">
        <v>5329.4</v>
      </c>
      <c r="E146" s="2">
        <v>5844.2</v>
      </c>
      <c r="F146" s="2">
        <v>5119.3999999999996</v>
      </c>
      <c r="G146" s="2">
        <v>5614.9999999999991</v>
      </c>
      <c r="H146" s="2">
        <v>36873705</v>
      </c>
      <c r="I146" s="2">
        <v>492255</v>
      </c>
      <c r="J146" s="2">
        <v>5903303</v>
      </c>
      <c r="K146" s="2">
        <v>857646</v>
      </c>
      <c r="L146" s="2">
        <v>0</v>
      </c>
      <c r="M146" s="2">
        <v>0</v>
      </c>
      <c r="N146" s="2">
        <v>393558</v>
      </c>
      <c r="O146" s="2">
        <v>1313839</v>
      </c>
      <c r="P146" s="2">
        <v>915933.75</v>
      </c>
      <c r="Q146" s="2">
        <v>72995</v>
      </c>
      <c r="R146" s="2">
        <v>234426</v>
      </c>
      <c r="S146" s="2">
        <v>0</v>
      </c>
      <c r="T146" s="2">
        <v>0</v>
      </c>
      <c r="U146" s="2">
        <v>0</v>
      </c>
      <c r="V146" s="2">
        <v>-14447</v>
      </c>
      <c r="W146" s="2">
        <v>1924261</v>
      </c>
      <c r="X146" s="2">
        <v>0</v>
      </c>
      <c r="Y146" s="2">
        <v>0</v>
      </c>
      <c r="Z146" s="2">
        <v>198469</v>
      </c>
      <c r="AA146" s="2">
        <v>2380760</v>
      </c>
      <c r="AB146" s="2">
        <v>51546703.75</v>
      </c>
      <c r="AC146" s="2">
        <v>0</v>
      </c>
      <c r="AD146" s="2">
        <v>197652</v>
      </c>
      <c r="AE146" s="2">
        <v>449959</v>
      </c>
      <c r="AF146" s="2">
        <v>115163</v>
      </c>
      <c r="AG146" s="2">
        <v>597371</v>
      </c>
      <c r="AH146" s="2">
        <v>0</v>
      </c>
      <c r="AI146" s="2">
        <v>1169565</v>
      </c>
      <c r="AJ146" s="2">
        <v>2529710</v>
      </c>
    </row>
    <row r="147" spans="1:36" x14ac:dyDescent="0.25">
      <c r="A147" s="2">
        <v>495</v>
      </c>
      <c r="B147" s="2">
        <v>1</v>
      </c>
      <c r="C147" t="s">
        <v>148</v>
      </c>
      <c r="D147" s="2">
        <v>344</v>
      </c>
      <c r="E147" s="2">
        <v>377.2</v>
      </c>
      <c r="F147" s="2">
        <v>437</v>
      </c>
      <c r="G147" s="2">
        <v>479.59999999999997</v>
      </c>
      <c r="H147" s="2">
        <v>3149533</v>
      </c>
      <c r="I147" s="2">
        <v>0</v>
      </c>
      <c r="J147" s="2">
        <v>99222</v>
      </c>
      <c r="K147" s="2">
        <v>0</v>
      </c>
      <c r="L147" s="2">
        <v>130560</v>
      </c>
      <c r="M147" s="2">
        <v>0</v>
      </c>
      <c r="N147" s="2">
        <v>105852</v>
      </c>
      <c r="O147" s="2">
        <v>96610</v>
      </c>
      <c r="P147" s="2">
        <v>64962.5</v>
      </c>
      <c r="Q147" s="2">
        <v>6235</v>
      </c>
      <c r="R147" s="2">
        <v>0</v>
      </c>
      <c r="S147" s="2">
        <v>0</v>
      </c>
      <c r="T147" s="2">
        <v>0</v>
      </c>
      <c r="U147" s="2">
        <v>0</v>
      </c>
      <c r="V147" s="2">
        <v>-6567</v>
      </c>
      <c r="W147" s="2">
        <v>440417</v>
      </c>
      <c r="X147" s="2">
        <v>112580</v>
      </c>
      <c r="Y147" s="2">
        <v>0</v>
      </c>
      <c r="Z147" s="2">
        <v>16318</v>
      </c>
      <c r="AA147" s="2">
        <v>203350</v>
      </c>
      <c r="AB147" s="2">
        <v>4306492.5</v>
      </c>
      <c r="AC147" s="2">
        <v>0</v>
      </c>
      <c r="AD147" s="2">
        <v>40536</v>
      </c>
      <c r="AE147" s="2">
        <v>40768</v>
      </c>
      <c r="AF147" s="2">
        <v>0</v>
      </c>
      <c r="AG147" s="2">
        <v>266699</v>
      </c>
      <c r="AH147" s="2">
        <v>41042</v>
      </c>
      <c r="AI147" s="2">
        <v>127613</v>
      </c>
      <c r="AJ147" s="2">
        <v>475616</v>
      </c>
    </row>
    <row r="148" spans="1:36" x14ac:dyDescent="0.25">
      <c r="A148" s="2">
        <v>497</v>
      </c>
      <c r="B148" s="2">
        <v>1</v>
      </c>
      <c r="C148" t="s">
        <v>149</v>
      </c>
      <c r="D148" s="2">
        <v>202</v>
      </c>
      <c r="E148" s="2">
        <v>231.2</v>
      </c>
      <c r="F148" s="2">
        <v>225</v>
      </c>
      <c r="G148" s="2">
        <v>257.59999999999997</v>
      </c>
      <c r="H148" s="2">
        <v>1691659</v>
      </c>
      <c r="I148" s="2">
        <v>0</v>
      </c>
      <c r="J148" s="2">
        <v>208166</v>
      </c>
      <c r="K148" s="2">
        <v>0</v>
      </c>
      <c r="L148" s="2">
        <v>102532</v>
      </c>
      <c r="M148" s="2">
        <v>0</v>
      </c>
      <c r="N148" s="2">
        <v>61681.913876966741</v>
      </c>
      <c r="O148" s="2">
        <v>55496</v>
      </c>
      <c r="P148" s="2">
        <v>42706.25</v>
      </c>
      <c r="Q148" s="2">
        <v>3349</v>
      </c>
      <c r="R148" s="2">
        <v>8529</v>
      </c>
      <c r="S148" s="2">
        <v>0</v>
      </c>
      <c r="T148" s="2">
        <v>0</v>
      </c>
      <c r="U148" s="2">
        <v>0</v>
      </c>
      <c r="V148" s="2">
        <v>0</v>
      </c>
      <c r="W148" s="2">
        <v>77280</v>
      </c>
      <c r="X148" s="2">
        <v>0</v>
      </c>
      <c r="Y148" s="2">
        <v>0</v>
      </c>
      <c r="Z148" s="2">
        <v>8455</v>
      </c>
      <c r="AA148" s="2">
        <v>109222</v>
      </c>
      <c r="AB148" s="2">
        <v>2369076.1638769666</v>
      </c>
      <c r="AC148" s="2">
        <v>0</v>
      </c>
      <c r="AD148" s="2">
        <v>22741</v>
      </c>
      <c r="AE148" s="2">
        <v>21643</v>
      </c>
      <c r="AF148" s="2">
        <v>4322</v>
      </c>
      <c r="AG148" s="2">
        <v>3459</v>
      </c>
      <c r="AH148" s="2">
        <v>0</v>
      </c>
      <c r="AI148" s="2">
        <v>55352</v>
      </c>
      <c r="AJ148" s="2">
        <v>107517</v>
      </c>
    </row>
    <row r="149" spans="1:36" x14ac:dyDescent="0.25">
      <c r="A149" s="2">
        <v>499</v>
      </c>
      <c r="B149" s="2">
        <v>1</v>
      </c>
      <c r="C149" t="s">
        <v>150</v>
      </c>
      <c r="D149" s="2">
        <v>312</v>
      </c>
      <c r="E149" s="2">
        <v>339.8</v>
      </c>
      <c r="F149" s="2">
        <v>282</v>
      </c>
      <c r="G149" s="2">
        <v>305.8</v>
      </c>
      <c r="H149" s="2">
        <v>2008189</v>
      </c>
      <c r="I149" s="2">
        <v>0</v>
      </c>
      <c r="J149" s="2">
        <v>97640</v>
      </c>
      <c r="K149" s="2">
        <v>17221</v>
      </c>
      <c r="L149" s="2">
        <v>113364</v>
      </c>
      <c r="M149" s="2">
        <v>53255</v>
      </c>
      <c r="N149" s="2">
        <v>81622</v>
      </c>
      <c r="O149" s="2">
        <v>70937</v>
      </c>
      <c r="P149" s="2">
        <v>15290</v>
      </c>
      <c r="Q149" s="2">
        <v>3975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681692</v>
      </c>
      <c r="X149" s="2">
        <v>0</v>
      </c>
      <c r="Y149" s="2">
        <v>0</v>
      </c>
      <c r="Z149" s="2">
        <v>9763</v>
      </c>
      <c r="AA149" s="2">
        <v>129659</v>
      </c>
      <c r="AB149" s="2">
        <v>3282607</v>
      </c>
      <c r="AC149" s="2">
        <v>0</v>
      </c>
      <c r="AD149" s="2">
        <v>52023</v>
      </c>
      <c r="AE149" s="2">
        <v>9816</v>
      </c>
      <c r="AF149" s="2">
        <v>0</v>
      </c>
      <c r="AG149" s="2">
        <v>521875.58999999997</v>
      </c>
      <c r="AH149" s="2">
        <v>0</v>
      </c>
      <c r="AI149" s="2">
        <v>83240</v>
      </c>
      <c r="AJ149" s="2">
        <v>666954.59</v>
      </c>
    </row>
    <row r="150" spans="1:36" x14ac:dyDescent="0.25">
      <c r="A150" s="2">
        <v>500</v>
      </c>
      <c r="B150" s="2">
        <v>1</v>
      </c>
      <c r="C150" t="s">
        <v>151</v>
      </c>
      <c r="D150" s="2">
        <v>422</v>
      </c>
      <c r="E150" s="2">
        <v>465.8</v>
      </c>
      <c r="F150" s="2">
        <v>383</v>
      </c>
      <c r="G150" s="2">
        <v>421.4</v>
      </c>
      <c r="H150" s="2">
        <v>2767334</v>
      </c>
      <c r="I150" s="2">
        <v>0</v>
      </c>
      <c r="J150" s="2">
        <v>85298</v>
      </c>
      <c r="K150" s="2">
        <v>16247</v>
      </c>
      <c r="L150" s="2">
        <v>128614</v>
      </c>
      <c r="M150" s="2">
        <v>0</v>
      </c>
      <c r="N150" s="2">
        <v>142033.80328453361</v>
      </c>
      <c r="O150" s="2">
        <v>98317</v>
      </c>
      <c r="P150" s="2">
        <v>40006.25</v>
      </c>
      <c r="Q150" s="2">
        <v>5478</v>
      </c>
      <c r="R150" s="2">
        <v>3135</v>
      </c>
      <c r="S150" s="2">
        <v>0</v>
      </c>
      <c r="T150" s="2">
        <v>0</v>
      </c>
      <c r="U150" s="2">
        <v>0</v>
      </c>
      <c r="V150" s="2">
        <v>0</v>
      </c>
      <c r="W150" s="2">
        <v>713194</v>
      </c>
      <c r="X150" s="2">
        <v>0</v>
      </c>
      <c r="Y150" s="2">
        <v>0</v>
      </c>
      <c r="Z150" s="2">
        <v>15836</v>
      </c>
      <c r="AA150" s="2">
        <v>178674</v>
      </c>
      <c r="AB150" s="2">
        <v>4194167.0532845338</v>
      </c>
      <c r="AC150" s="2">
        <v>0</v>
      </c>
      <c r="AD150" s="2">
        <v>92776</v>
      </c>
      <c r="AE150" s="2">
        <v>35341</v>
      </c>
      <c r="AF150" s="2">
        <v>2769</v>
      </c>
      <c r="AG150" s="2">
        <v>628893</v>
      </c>
      <c r="AH150" s="2">
        <v>0</v>
      </c>
      <c r="AI150" s="2">
        <v>157839</v>
      </c>
      <c r="AJ150" s="2">
        <v>917618</v>
      </c>
    </row>
    <row r="151" spans="1:36" x14ac:dyDescent="0.25">
      <c r="A151" s="2">
        <v>505</v>
      </c>
      <c r="B151" s="2">
        <v>1</v>
      </c>
      <c r="C151" t="s">
        <v>152</v>
      </c>
      <c r="D151" s="2">
        <v>368</v>
      </c>
      <c r="E151" s="2">
        <v>400.20000000000005</v>
      </c>
      <c r="F151" s="2">
        <v>342</v>
      </c>
      <c r="G151" s="2">
        <v>372.40000000000009</v>
      </c>
      <c r="H151" s="2">
        <v>2445551</v>
      </c>
      <c r="I151" s="2">
        <v>0</v>
      </c>
      <c r="J151" s="2">
        <v>168962</v>
      </c>
      <c r="K151" s="2">
        <v>0</v>
      </c>
      <c r="L151" s="2">
        <v>123999</v>
      </c>
      <c r="M151" s="2">
        <v>78638</v>
      </c>
      <c r="N151" s="2">
        <v>146673.96143501642</v>
      </c>
      <c r="O151" s="2">
        <v>89934</v>
      </c>
      <c r="P151" s="2">
        <v>18620</v>
      </c>
      <c r="Q151" s="2">
        <v>4841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968240</v>
      </c>
      <c r="X151" s="2">
        <v>0</v>
      </c>
      <c r="Y151" s="2">
        <v>5885</v>
      </c>
      <c r="Z151" s="2">
        <v>14118</v>
      </c>
      <c r="AA151" s="2">
        <v>157898</v>
      </c>
      <c r="AB151" s="2">
        <v>4223359.9614350162</v>
      </c>
      <c r="AC151" s="2">
        <v>0</v>
      </c>
      <c r="AD151" s="2">
        <v>89934</v>
      </c>
      <c r="AE151" s="2">
        <v>9871</v>
      </c>
      <c r="AF151" s="2">
        <v>0</v>
      </c>
      <c r="AG151" s="2">
        <v>763976</v>
      </c>
      <c r="AH151" s="2">
        <v>0</v>
      </c>
      <c r="AI151" s="2">
        <v>83708</v>
      </c>
      <c r="AJ151" s="2">
        <v>947489</v>
      </c>
    </row>
    <row r="152" spans="1:36" x14ac:dyDescent="0.25">
      <c r="A152" s="2">
        <v>507</v>
      </c>
      <c r="B152" s="2">
        <v>1</v>
      </c>
      <c r="C152" t="s">
        <v>153</v>
      </c>
      <c r="D152" s="2">
        <v>342</v>
      </c>
      <c r="E152" s="2">
        <v>376.4</v>
      </c>
      <c r="F152" s="2">
        <v>362</v>
      </c>
      <c r="G152" s="2">
        <v>398.4</v>
      </c>
      <c r="H152" s="2">
        <v>2616293</v>
      </c>
      <c r="I152" s="2">
        <v>0</v>
      </c>
      <c r="J152" s="2">
        <v>38081</v>
      </c>
      <c r="K152" s="2">
        <v>0</v>
      </c>
      <c r="L152" s="2">
        <v>126787</v>
      </c>
      <c r="M152" s="2">
        <v>0</v>
      </c>
      <c r="N152" s="2">
        <v>109123</v>
      </c>
      <c r="O152" s="2">
        <v>86099</v>
      </c>
      <c r="P152" s="2">
        <v>49646.25</v>
      </c>
      <c r="Q152" s="2">
        <v>5179</v>
      </c>
      <c r="R152" s="2">
        <v>3693</v>
      </c>
      <c r="S152" s="2">
        <v>0</v>
      </c>
      <c r="T152" s="2">
        <v>0</v>
      </c>
      <c r="U152" s="2">
        <v>0</v>
      </c>
      <c r="V152" s="2">
        <v>0</v>
      </c>
      <c r="W152" s="2">
        <v>445455</v>
      </c>
      <c r="X152" s="2">
        <v>0</v>
      </c>
      <c r="Y152" s="2">
        <v>2575</v>
      </c>
      <c r="Z152" s="2">
        <v>11759</v>
      </c>
      <c r="AA152" s="2">
        <v>168922</v>
      </c>
      <c r="AB152" s="2">
        <v>3663612.25</v>
      </c>
      <c r="AC152" s="2">
        <v>0</v>
      </c>
      <c r="AD152" s="2">
        <v>56256</v>
      </c>
      <c r="AE152" s="2">
        <v>49646.25</v>
      </c>
      <c r="AF152" s="2">
        <v>3693</v>
      </c>
      <c r="AG152" s="2">
        <v>313963.44</v>
      </c>
      <c r="AH152" s="2">
        <v>0</v>
      </c>
      <c r="AI152" s="2">
        <v>168922</v>
      </c>
      <c r="AJ152" s="2">
        <v>592480.68999999994</v>
      </c>
    </row>
    <row r="153" spans="1:36" x14ac:dyDescent="0.25">
      <c r="A153" s="2">
        <v>508</v>
      </c>
      <c r="B153" s="2">
        <v>1</v>
      </c>
      <c r="C153" t="s">
        <v>154</v>
      </c>
      <c r="D153" s="2">
        <v>2219</v>
      </c>
      <c r="E153" s="2">
        <v>2435</v>
      </c>
      <c r="F153" s="2">
        <v>2194</v>
      </c>
      <c r="G153" s="2">
        <v>2406.4</v>
      </c>
      <c r="H153" s="2">
        <v>15802829</v>
      </c>
      <c r="I153" s="2">
        <v>155557</v>
      </c>
      <c r="J153" s="2">
        <v>1070310</v>
      </c>
      <c r="K153" s="2">
        <v>145226</v>
      </c>
      <c r="L153" s="2">
        <v>0</v>
      </c>
      <c r="M153" s="2">
        <v>0</v>
      </c>
      <c r="N153" s="2">
        <v>253189</v>
      </c>
      <c r="O153" s="2">
        <v>530693</v>
      </c>
      <c r="P153" s="2">
        <v>377213.75</v>
      </c>
      <c r="Q153" s="2">
        <v>31283</v>
      </c>
      <c r="R153" s="2">
        <v>60665</v>
      </c>
      <c r="S153" s="2">
        <v>0</v>
      </c>
      <c r="T153" s="2">
        <v>0</v>
      </c>
      <c r="U153" s="2">
        <v>0</v>
      </c>
      <c r="V153" s="2">
        <v>-6567</v>
      </c>
      <c r="W153" s="2">
        <v>1160125</v>
      </c>
      <c r="X153" s="2">
        <v>370907</v>
      </c>
      <c r="Y153" s="2">
        <v>54067</v>
      </c>
      <c r="Z153" s="2">
        <v>74766</v>
      </c>
      <c r="AA153" s="2">
        <v>1020314</v>
      </c>
      <c r="AB153" s="2">
        <v>20729670.75</v>
      </c>
      <c r="AC153" s="2">
        <v>0</v>
      </c>
      <c r="AD153" s="2">
        <v>133055</v>
      </c>
      <c r="AE153" s="2">
        <v>292998</v>
      </c>
      <c r="AF153" s="2">
        <v>47121</v>
      </c>
      <c r="AG153" s="2">
        <v>665349</v>
      </c>
      <c r="AH153" s="2">
        <v>0</v>
      </c>
      <c r="AI153" s="2">
        <v>792520</v>
      </c>
      <c r="AJ153" s="2">
        <v>1931043</v>
      </c>
    </row>
    <row r="154" spans="1:36" x14ac:dyDescent="0.25">
      <c r="A154" s="2">
        <v>511</v>
      </c>
      <c r="B154" s="2">
        <v>1</v>
      </c>
      <c r="C154" t="s">
        <v>155</v>
      </c>
      <c r="D154" s="2">
        <v>390</v>
      </c>
      <c r="E154" s="2">
        <v>426.59999999999997</v>
      </c>
      <c r="F154" s="2">
        <v>560</v>
      </c>
      <c r="G154" s="2">
        <v>615.4</v>
      </c>
      <c r="H154" s="2">
        <v>4041332</v>
      </c>
      <c r="I154" s="2">
        <v>0</v>
      </c>
      <c r="J154" s="2">
        <v>272424</v>
      </c>
      <c r="K154" s="2">
        <v>15662</v>
      </c>
      <c r="L154" s="2">
        <v>120171</v>
      </c>
      <c r="M154" s="2">
        <v>0</v>
      </c>
      <c r="N154" s="2">
        <v>190086.76294848419</v>
      </c>
      <c r="O154" s="2">
        <v>139347</v>
      </c>
      <c r="P154" s="2">
        <v>90981.25</v>
      </c>
      <c r="Q154" s="2">
        <v>8000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418017</v>
      </c>
      <c r="X154" s="2">
        <v>0</v>
      </c>
      <c r="Y154" s="2">
        <v>8092</v>
      </c>
      <c r="Z154" s="2">
        <v>16217</v>
      </c>
      <c r="AA154" s="2">
        <v>260930</v>
      </c>
      <c r="AB154" s="2">
        <v>5581260.0129484842</v>
      </c>
      <c r="AC154" s="2">
        <v>0</v>
      </c>
      <c r="AD154" s="2">
        <v>82247</v>
      </c>
      <c r="AE154" s="2">
        <v>58581</v>
      </c>
      <c r="AF154" s="2">
        <v>0</v>
      </c>
      <c r="AG154" s="2">
        <v>219174</v>
      </c>
      <c r="AH154" s="2">
        <v>0</v>
      </c>
      <c r="AI154" s="2">
        <v>168009</v>
      </c>
      <c r="AJ154" s="2">
        <v>528011</v>
      </c>
    </row>
    <row r="155" spans="1:36" x14ac:dyDescent="0.25">
      <c r="A155" s="2">
        <v>514</v>
      </c>
      <c r="B155" s="2">
        <v>1</v>
      </c>
      <c r="C155" t="s">
        <v>156</v>
      </c>
      <c r="D155" s="2">
        <v>127</v>
      </c>
      <c r="E155" s="2">
        <v>139</v>
      </c>
      <c r="F155" s="2">
        <v>122</v>
      </c>
      <c r="G155" s="2">
        <v>135.19999999999999</v>
      </c>
      <c r="H155" s="2">
        <v>887858</v>
      </c>
      <c r="I155" s="2">
        <v>0</v>
      </c>
      <c r="J155" s="2">
        <v>94283</v>
      </c>
      <c r="K155" s="2">
        <v>0</v>
      </c>
      <c r="L155" s="2">
        <v>63191</v>
      </c>
      <c r="M155" s="2">
        <v>0</v>
      </c>
      <c r="N155" s="2">
        <v>57258.363016992473</v>
      </c>
      <c r="O155" s="2">
        <v>32634</v>
      </c>
      <c r="P155" s="2">
        <v>14790</v>
      </c>
      <c r="Q155" s="2">
        <v>1758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192119</v>
      </c>
      <c r="X155" s="2">
        <v>0</v>
      </c>
      <c r="Y155" s="2">
        <v>22436</v>
      </c>
      <c r="Z155" s="2">
        <v>5440</v>
      </c>
      <c r="AA155" s="2">
        <v>57325</v>
      </c>
      <c r="AB155" s="2">
        <v>1429092.3630169923</v>
      </c>
      <c r="AC155" s="2">
        <v>0</v>
      </c>
      <c r="AD155" s="2">
        <v>32634</v>
      </c>
      <c r="AE155" s="2">
        <v>7464</v>
      </c>
      <c r="AF155" s="2">
        <v>0</v>
      </c>
      <c r="AG155" s="2">
        <v>100174.12</v>
      </c>
      <c r="AH155" s="2">
        <v>0</v>
      </c>
      <c r="AI155" s="2">
        <v>28930</v>
      </c>
      <c r="AJ155" s="2">
        <v>169202.12</v>
      </c>
    </row>
    <row r="156" spans="1:36" x14ac:dyDescent="0.25">
      <c r="A156" s="2">
        <v>518</v>
      </c>
      <c r="B156" s="2">
        <v>1</v>
      </c>
      <c r="C156" t="s">
        <v>157</v>
      </c>
      <c r="D156" s="2">
        <v>3632.2</v>
      </c>
      <c r="E156" s="2">
        <v>3958.4</v>
      </c>
      <c r="F156" s="2">
        <v>4208.2</v>
      </c>
      <c r="G156" s="2">
        <v>4559.7999999999993</v>
      </c>
      <c r="H156" s="2">
        <v>29944207</v>
      </c>
      <c r="I156" s="2">
        <v>575151</v>
      </c>
      <c r="J156" s="2">
        <v>6044699</v>
      </c>
      <c r="K156" s="2">
        <v>1062756</v>
      </c>
      <c r="L156" s="2">
        <v>0</v>
      </c>
      <c r="M156" s="2">
        <v>0</v>
      </c>
      <c r="N156" s="2">
        <v>558021</v>
      </c>
      <c r="O156" s="2">
        <v>1023158</v>
      </c>
      <c r="P156" s="2">
        <v>645588.75</v>
      </c>
      <c r="Q156" s="2">
        <v>59277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3647840</v>
      </c>
      <c r="X156" s="2">
        <v>0</v>
      </c>
      <c r="Y156" s="2">
        <v>0</v>
      </c>
      <c r="Z156" s="2">
        <v>136933</v>
      </c>
      <c r="AA156" s="2">
        <v>1933355</v>
      </c>
      <c r="AB156" s="2">
        <v>45630985.75</v>
      </c>
      <c r="AC156" s="2">
        <v>0</v>
      </c>
      <c r="AD156" s="2">
        <v>206721</v>
      </c>
      <c r="AE156" s="2">
        <v>301348</v>
      </c>
      <c r="AF156" s="2">
        <v>0</v>
      </c>
      <c r="AG156" s="2">
        <v>1498852</v>
      </c>
      <c r="AH156" s="2">
        <v>0</v>
      </c>
      <c r="AI156" s="2">
        <v>902450</v>
      </c>
      <c r="AJ156" s="2">
        <v>2909371</v>
      </c>
    </row>
    <row r="157" spans="1:36" x14ac:dyDescent="0.25">
      <c r="A157" s="2">
        <v>531</v>
      </c>
      <c r="B157" s="2">
        <v>1</v>
      </c>
      <c r="C157" t="s">
        <v>158</v>
      </c>
      <c r="D157" s="2">
        <v>1883</v>
      </c>
      <c r="E157" s="2">
        <v>2065</v>
      </c>
      <c r="F157" s="2">
        <v>2247</v>
      </c>
      <c r="G157" s="2">
        <v>2462.4</v>
      </c>
      <c r="H157" s="2">
        <v>16170581</v>
      </c>
      <c r="I157" s="2">
        <v>42983</v>
      </c>
      <c r="J157" s="2">
        <v>79673</v>
      </c>
      <c r="K157" s="2">
        <v>14476</v>
      </c>
      <c r="L157" s="2">
        <v>0</v>
      </c>
      <c r="M157" s="2">
        <v>0</v>
      </c>
      <c r="N157" s="2">
        <v>214853</v>
      </c>
      <c r="O157" s="2">
        <v>526677</v>
      </c>
      <c r="P157" s="2">
        <v>412286.25</v>
      </c>
      <c r="Q157" s="2">
        <v>32011</v>
      </c>
      <c r="R157" s="2">
        <v>3201</v>
      </c>
      <c r="S157" s="2">
        <v>0</v>
      </c>
      <c r="T157" s="2">
        <v>0</v>
      </c>
      <c r="U157" s="2">
        <v>0</v>
      </c>
      <c r="V157" s="2">
        <v>-7880</v>
      </c>
      <c r="W157" s="2">
        <v>738720</v>
      </c>
      <c r="X157" s="2">
        <v>0</v>
      </c>
      <c r="Y157" s="2">
        <v>0</v>
      </c>
      <c r="Z157" s="2">
        <v>76064</v>
      </c>
      <c r="AA157" s="2">
        <v>1044058</v>
      </c>
      <c r="AB157" s="2">
        <v>19347703.25</v>
      </c>
      <c r="AC157" s="2">
        <v>0</v>
      </c>
      <c r="AD157" s="2">
        <v>101784</v>
      </c>
      <c r="AE157" s="2">
        <v>325836</v>
      </c>
      <c r="AF157" s="2">
        <v>2530</v>
      </c>
      <c r="AG157" s="2">
        <v>338351</v>
      </c>
      <c r="AH157" s="2">
        <v>0</v>
      </c>
      <c r="AI157" s="2">
        <v>825135</v>
      </c>
      <c r="AJ157" s="2">
        <v>1593636</v>
      </c>
    </row>
    <row r="158" spans="1:36" x14ac:dyDescent="0.25">
      <c r="A158" s="2">
        <v>533</v>
      </c>
      <c r="B158" s="2">
        <v>1</v>
      </c>
      <c r="C158" t="s">
        <v>159</v>
      </c>
      <c r="D158" s="2">
        <v>805</v>
      </c>
      <c r="E158" s="2">
        <v>882.6</v>
      </c>
      <c r="F158" s="2">
        <v>1129</v>
      </c>
      <c r="G158" s="2">
        <v>1235.5999999999999</v>
      </c>
      <c r="H158" s="2">
        <v>8114185</v>
      </c>
      <c r="I158" s="2">
        <v>394009</v>
      </c>
      <c r="J158" s="2">
        <v>118979</v>
      </c>
      <c r="K158" s="2">
        <v>14865</v>
      </c>
      <c r="L158" s="2">
        <v>0</v>
      </c>
      <c r="M158" s="2">
        <v>0</v>
      </c>
      <c r="N158" s="2">
        <v>188903</v>
      </c>
      <c r="O158" s="2">
        <v>271997</v>
      </c>
      <c r="P158" s="2">
        <v>206175</v>
      </c>
      <c r="Q158" s="2">
        <v>16063</v>
      </c>
      <c r="R158" s="2">
        <v>15198</v>
      </c>
      <c r="S158" s="2">
        <v>0</v>
      </c>
      <c r="T158" s="2">
        <v>0</v>
      </c>
      <c r="U158" s="2">
        <v>0</v>
      </c>
      <c r="V158" s="2">
        <v>0</v>
      </c>
      <c r="W158" s="2">
        <v>370680</v>
      </c>
      <c r="X158" s="2">
        <v>0</v>
      </c>
      <c r="Y158" s="2">
        <v>0</v>
      </c>
      <c r="Z158" s="2">
        <v>42770</v>
      </c>
      <c r="AA158" s="2">
        <v>523894</v>
      </c>
      <c r="AB158" s="2">
        <v>10277718</v>
      </c>
      <c r="AC158" s="2">
        <v>0</v>
      </c>
      <c r="AD158" s="2">
        <v>57040</v>
      </c>
      <c r="AE158" s="2">
        <v>149653</v>
      </c>
      <c r="AF158" s="2">
        <v>11032</v>
      </c>
      <c r="AG158" s="2">
        <v>155933</v>
      </c>
      <c r="AH158" s="2">
        <v>0</v>
      </c>
      <c r="AI158" s="2">
        <v>380272</v>
      </c>
      <c r="AJ158" s="2">
        <v>753930</v>
      </c>
    </row>
    <row r="159" spans="1:36" x14ac:dyDescent="0.25">
      <c r="A159" s="2">
        <v>534</v>
      </c>
      <c r="B159" s="2">
        <v>1</v>
      </c>
      <c r="C159" t="s">
        <v>160</v>
      </c>
      <c r="D159" s="2">
        <v>1744</v>
      </c>
      <c r="E159" s="2">
        <v>1907.8</v>
      </c>
      <c r="F159" s="2">
        <v>2098</v>
      </c>
      <c r="G159" s="2">
        <v>2291</v>
      </c>
      <c r="H159" s="2">
        <v>15044997</v>
      </c>
      <c r="I159" s="2">
        <v>0</v>
      </c>
      <c r="J159" s="2">
        <v>302879</v>
      </c>
      <c r="K159" s="2">
        <v>14503</v>
      </c>
      <c r="L159" s="2">
        <v>0</v>
      </c>
      <c r="M159" s="2">
        <v>0</v>
      </c>
      <c r="N159" s="2">
        <v>289040</v>
      </c>
      <c r="O159" s="2">
        <v>512041</v>
      </c>
      <c r="P159" s="2">
        <v>381245</v>
      </c>
      <c r="Q159" s="2">
        <v>29783</v>
      </c>
      <c r="R159" s="2">
        <v>7125</v>
      </c>
      <c r="S159" s="2">
        <v>0</v>
      </c>
      <c r="T159" s="2">
        <v>0</v>
      </c>
      <c r="U159" s="2">
        <v>0</v>
      </c>
      <c r="V159" s="2">
        <v>0</v>
      </c>
      <c r="W159" s="2">
        <v>728355</v>
      </c>
      <c r="X159" s="2">
        <v>0</v>
      </c>
      <c r="Y159" s="2">
        <v>0</v>
      </c>
      <c r="Z159" s="2">
        <v>62188</v>
      </c>
      <c r="AA159" s="2">
        <v>971384</v>
      </c>
      <c r="AB159" s="2">
        <v>18343540</v>
      </c>
      <c r="AC159" s="2">
        <v>0</v>
      </c>
      <c r="AD159" s="2">
        <v>117868</v>
      </c>
      <c r="AE159" s="2">
        <v>290434</v>
      </c>
      <c r="AF159" s="2">
        <v>5428</v>
      </c>
      <c r="AG159" s="2">
        <v>334719</v>
      </c>
      <c r="AH159" s="2">
        <v>0</v>
      </c>
      <c r="AI159" s="2">
        <v>740005</v>
      </c>
      <c r="AJ159" s="2">
        <v>1488454</v>
      </c>
    </row>
    <row r="160" spans="1:36" x14ac:dyDescent="0.25">
      <c r="A160" s="2">
        <v>535</v>
      </c>
      <c r="B160" s="2">
        <v>1</v>
      </c>
      <c r="C160" t="s">
        <v>161</v>
      </c>
      <c r="D160" s="2">
        <v>19547.8</v>
      </c>
      <c r="E160" s="2">
        <v>21356.799999999996</v>
      </c>
      <c r="F160" s="2">
        <v>18013.8</v>
      </c>
      <c r="G160" s="2">
        <v>19681.8</v>
      </c>
      <c r="H160" s="2">
        <v>129250381</v>
      </c>
      <c r="I160" s="2">
        <v>923107</v>
      </c>
      <c r="J160" s="2">
        <v>10926324</v>
      </c>
      <c r="K160" s="2">
        <v>1158898</v>
      </c>
      <c r="L160" s="2">
        <v>0</v>
      </c>
      <c r="M160" s="2">
        <v>0</v>
      </c>
      <c r="N160" s="2">
        <v>584113</v>
      </c>
      <c r="O160" s="2">
        <v>4541835</v>
      </c>
      <c r="P160" s="2">
        <v>2474113.75</v>
      </c>
      <c r="Q160" s="2">
        <v>255863</v>
      </c>
      <c r="R160" s="2">
        <v>510349</v>
      </c>
      <c r="S160" s="2">
        <v>0</v>
      </c>
      <c r="T160" s="2">
        <v>0</v>
      </c>
      <c r="U160" s="2">
        <v>0</v>
      </c>
      <c r="V160" s="2">
        <v>-15761</v>
      </c>
      <c r="W160" s="2">
        <v>21263626</v>
      </c>
      <c r="X160" s="2">
        <v>0</v>
      </c>
      <c r="Y160" s="2">
        <v>0</v>
      </c>
      <c r="Z160" s="2">
        <v>692810</v>
      </c>
      <c r="AA160" s="2">
        <v>8345083</v>
      </c>
      <c r="AB160" s="2">
        <v>180910741.75</v>
      </c>
      <c r="AC160" s="2">
        <v>0</v>
      </c>
      <c r="AD160" s="2">
        <v>1856935</v>
      </c>
      <c r="AE160" s="2">
        <v>2474113.75</v>
      </c>
      <c r="AF160" s="2">
        <v>510349</v>
      </c>
      <c r="AG160" s="2">
        <v>19692418</v>
      </c>
      <c r="AH160" s="2">
        <v>0</v>
      </c>
      <c r="AI160" s="2">
        <v>8345083</v>
      </c>
      <c r="AJ160" s="2">
        <v>32878898.75</v>
      </c>
    </row>
    <row r="161" spans="1:36" x14ac:dyDescent="0.25">
      <c r="A161" s="2">
        <v>542</v>
      </c>
      <c r="B161" s="2">
        <v>1</v>
      </c>
      <c r="C161" t="s">
        <v>162</v>
      </c>
      <c r="D161" s="2">
        <v>415</v>
      </c>
      <c r="E161" s="2">
        <v>456</v>
      </c>
      <c r="F161" s="2">
        <v>396</v>
      </c>
      <c r="G161" s="2">
        <v>434</v>
      </c>
      <c r="H161" s="2">
        <v>2850078</v>
      </c>
      <c r="I161" s="2">
        <v>0</v>
      </c>
      <c r="J161" s="2">
        <v>112378</v>
      </c>
      <c r="K161" s="2">
        <v>16291</v>
      </c>
      <c r="L161" s="2">
        <v>129361</v>
      </c>
      <c r="M161" s="2">
        <v>0</v>
      </c>
      <c r="N161" s="2">
        <v>138567.1549553198</v>
      </c>
      <c r="O161" s="2">
        <v>96489</v>
      </c>
      <c r="P161" s="2">
        <v>63113.75</v>
      </c>
      <c r="Q161" s="2">
        <v>5642</v>
      </c>
      <c r="R161" s="2">
        <v>11236</v>
      </c>
      <c r="S161" s="2">
        <v>0</v>
      </c>
      <c r="T161" s="2">
        <v>0</v>
      </c>
      <c r="U161" s="2">
        <v>0</v>
      </c>
      <c r="V161" s="2">
        <v>0</v>
      </c>
      <c r="W161" s="2">
        <v>303800</v>
      </c>
      <c r="X161" s="2">
        <v>0</v>
      </c>
      <c r="Y161" s="2">
        <v>13976</v>
      </c>
      <c r="Z161" s="2">
        <v>14271</v>
      </c>
      <c r="AA161" s="2">
        <v>184016</v>
      </c>
      <c r="AB161" s="2">
        <v>3939218.9049553196</v>
      </c>
      <c r="AC161" s="2">
        <v>0</v>
      </c>
      <c r="AD161" s="2">
        <v>96489</v>
      </c>
      <c r="AE161" s="2">
        <v>63113.75</v>
      </c>
      <c r="AF161" s="2">
        <v>11236</v>
      </c>
      <c r="AG161" s="2">
        <v>303800</v>
      </c>
      <c r="AH161" s="2">
        <v>0</v>
      </c>
      <c r="AI161" s="2">
        <v>184016</v>
      </c>
      <c r="AJ161" s="2">
        <v>658654.75</v>
      </c>
    </row>
    <row r="162" spans="1:36" x14ac:dyDescent="0.25">
      <c r="A162" s="2">
        <v>544</v>
      </c>
      <c r="B162" s="2">
        <v>1</v>
      </c>
      <c r="C162" t="s">
        <v>163</v>
      </c>
      <c r="D162" s="2">
        <v>2650</v>
      </c>
      <c r="E162" s="2">
        <v>2885.5</v>
      </c>
      <c r="F162" s="2">
        <v>3090</v>
      </c>
      <c r="G162" s="2">
        <v>3390</v>
      </c>
      <c r="H162" s="2">
        <v>22262130</v>
      </c>
      <c r="I162" s="2">
        <v>204680</v>
      </c>
      <c r="J162" s="2">
        <v>1204023</v>
      </c>
      <c r="K162" s="2">
        <v>25510</v>
      </c>
      <c r="L162" s="2">
        <v>0</v>
      </c>
      <c r="M162" s="2">
        <v>0</v>
      </c>
      <c r="N162" s="2">
        <v>528252</v>
      </c>
      <c r="O162" s="2">
        <v>781669</v>
      </c>
      <c r="P162" s="2">
        <v>558508.75</v>
      </c>
      <c r="Q162" s="2">
        <v>44070</v>
      </c>
      <c r="R162" s="2">
        <v>57766</v>
      </c>
      <c r="S162" s="2">
        <v>0</v>
      </c>
      <c r="T162" s="2">
        <v>0</v>
      </c>
      <c r="U162" s="2">
        <v>0</v>
      </c>
      <c r="V162" s="2">
        <v>0</v>
      </c>
      <c r="W162" s="2">
        <v>1138972</v>
      </c>
      <c r="X162" s="2">
        <v>0</v>
      </c>
      <c r="Y162" s="2">
        <v>0</v>
      </c>
      <c r="Z162" s="2">
        <v>80049</v>
      </c>
      <c r="AA162" s="2">
        <v>1307218</v>
      </c>
      <c r="AB162" s="2">
        <v>28192847.75</v>
      </c>
      <c r="AC162" s="2">
        <v>0</v>
      </c>
      <c r="AD162" s="2">
        <v>233080</v>
      </c>
      <c r="AE162" s="2">
        <v>555508</v>
      </c>
      <c r="AF162" s="2">
        <v>57456</v>
      </c>
      <c r="AG162" s="2">
        <v>707549</v>
      </c>
      <c r="AH162" s="2">
        <v>0</v>
      </c>
      <c r="AI162" s="2">
        <v>1300196</v>
      </c>
      <c r="AJ162" s="2">
        <v>2853789</v>
      </c>
    </row>
    <row r="163" spans="1:36" x14ac:dyDescent="0.25">
      <c r="A163" s="2">
        <v>545</v>
      </c>
      <c r="B163" s="2">
        <v>1</v>
      </c>
      <c r="C163" t="s">
        <v>164</v>
      </c>
      <c r="D163" s="2">
        <v>418</v>
      </c>
      <c r="E163" s="2">
        <v>456.59999999999991</v>
      </c>
      <c r="F163" s="2">
        <v>376</v>
      </c>
      <c r="G163" s="2">
        <v>409.00000000000006</v>
      </c>
      <c r="H163" s="2">
        <v>2685903</v>
      </c>
      <c r="I163" s="2">
        <v>57310</v>
      </c>
      <c r="J163" s="2">
        <v>179555</v>
      </c>
      <c r="K163" s="2">
        <v>16422</v>
      </c>
      <c r="L163" s="2">
        <v>127703</v>
      </c>
      <c r="M163" s="2">
        <v>153231</v>
      </c>
      <c r="N163" s="2">
        <v>112985</v>
      </c>
      <c r="O163" s="2">
        <v>92255</v>
      </c>
      <c r="P163" s="2">
        <v>57172.5</v>
      </c>
      <c r="Q163" s="2">
        <v>5317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341372</v>
      </c>
      <c r="X163" s="2">
        <v>0</v>
      </c>
      <c r="Y163" s="2">
        <v>0</v>
      </c>
      <c r="Z163" s="2">
        <v>11196</v>
      </c>
      <c r="AA163" s="2">
        <v>173416</v>
      </c>
      <c r="AB163" s="2">
        <v>4013837.5</v>
      </c>
      <c r="AC163" s="2">
        <v>0</v>
      </c>
      <c r="AD163" s="2">
        <v>49660</v>
      </c>
      <c r="AE163" s="2">
        <v>54648</v>
      </c>
      <c r="AF163" s="2">
        <v>0</v>
      </c>
      <c r="AG163" s="2">
        <v>278335</v>
      </c>
      <c r="AH163" s="2">
        <v>0</v>
      </c>
      <c r="AI163" s="2">
        <v>165759</v>
      </c>
      <c r="AJ163" s="2">
        <v>548402</v>
      </c>
    </row>
    <row r="164" spans="1:36" x14ac:dyDescent="0.25">
      <c r="A164" s="2">
        <v>547</v>
      </c>
      <c r="B164" s="2">
        <v>1</v>
      </c>
      <c r="C164" t="s">
        <v>165</v>
      </c>
      <c r="D164" s="2">
        <v>378</v>
      </c>
      <c r="E164" s="2">
        <v>418.40000000000003</v>
      </c>
      <c r="F164" s="2">
        <v>540</v>
      </c>
      <c r="G164" s="2">
        <v>600.20000000000005</v>
      </c>
      <c r="H164" s="2">
        <v>3941513</v>
      </c>
      <c r="I164" s="2">
        <v>0</v>
      </c>
      <c r="J164" s="2">
        <v>99820</v>
      </c>
      <c r="K164" s="2">
        <v>0</v>
      </c>
      <c r="L164" s="2">
        <v>122373</v>
      </c>
      <c r="M164" s="2">
        <v>157415</v>
      </c>
      <c r="N164" s="2">
        <v>188608</v>
      </c>
      <c r="O164" s="2">
        <v>140459</v>
      </c>
      <c r="P164" s="2">
        <v>89310</v>
      </c>
      <c r="Q164" s="2">
        <v>7803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396582</v>
      </c>
      <c r="X164" s="2">
        <v>0</v>
      </c>
      <c r="Y164" s="2">
        <v>27217</v>
      </c>
      <c r="Z164" s="2">
        <v>17087</v>
      </c>
      <c r="AA164" s="2">
        <v>254485</v>
      </c>
      <c r="AB164" s="2">
        <v>5442672</v>
      </c>
      <c r="AC164" s="2">
        <v>0</v>
      </c>
      <c r="AD164" s="2">
        <v>46078</v>
      </c>
      <c r="AE164" s="2">
        <v>84214</v>
      </c>
      <c r="AF164" s="2">
        <v>0</v>
      </c>
      <c r="AG164" s="2">
        <v>302565</v>
      </c>
      <c r="AH164" s="2">
        <v>0</v>
      </c>
      <c r="AI164" s="2">
        <v>239964</v>
      </c>
      <c r="AJ164" s="2">
        <v>672821</v>
      </c>
    </row>
    <row r="165" spans="1:36" x14ac:dyDescent="0.25">
      <c r="A165" s="2">
        <v>548</v>
      </c>
      <c r="B165" s="2">
        <v>1</v>
      </c>
      <c r="C165" t="s">
        <v>166</v>
      </c>
      <c r="D165" s="2">
        <v>969</v>
      </c>
      <c r="E165" s="2">
        <v>1088.4000000000001</v>
      </c>
      <c r="F165" s="2">
        <v>855</v>
      </c>
      <c r="G165" s="2">
        <v>958.00000000000011</v>
      </c>
      <c r="H165" s="2">
        <v>6291186</v>
      </c>
      <c r="I165" s="2">
        <v>61404</v>
      </c>
      <c r="J165" s="2">
        <v>820181</v>
      </c>
      <c r="K165" s="2">
        <v>171720</v>
      </c>
      <c r="L165" s="2">
        <v>1086</v>
      </c>
      <c r="M165" s="2">
        <v>0</v>
      </c>
      <c r="N165" s="2">
        <v>236130</v>
      </c>
      <c r="O165" s="2">
        <v>219195</v>
      </c>
      <c r="P165" s="2">
        <v>159061.25</v>
      </c>
      <c r="Q165" s="2">
        <v>12454</v>
      </c>
      <c r="R165" s="2">
        <v>27092</v>
      </c>
      <c r="S165" s="2">
        <v>0</v>
      </c>
      <c r="T165" s="2">
        <v>0</v>
      </c>
      <c r="U165" s="2">
        <v>0</v>
      </c>
      <c r="V165" s="2">
        <v>0</v>
      </c>
      <c r="W165" s="2">
        <v>287400</v>
      </c>
      <c r="X165" s="2">
        <v>0</v>
      </c>
      <c r="Y165" s="2">
        <v>7724</v>
      </c>
      <c r="Z165" s="2">
        <v>33506</v>
      </c>
      <c r="AA165" s="2">
        <v>406192</v>
      </c>
      <c r="AB165" s="2">
        <v>8734331.25</v>
      </c>
      <c r="AC165" s="2">
        <v>0</v>
      </c>
      <c r="AD165" s="2">
        <v>199862</v>
      </c>
      <c r="AE165" s="2">
        <v>159061.25</v>
      </c>
      <c r="AF165" s="2">
        <v>27092</v>
      </c>
      <c r="AG165" s="2">
        <v>195054</v>
      </c>
      <c r="AH165" s="2">
        <v>0</v>
      </c>
      <c r="AI165" s="2">
        <v>406192</v>
      </c>
      <c r="AJ165" s="2">
        <v>987261.25</v>
      </c>
    </row>
    <row r="166" spans="1:36" x14ac:dyDescent="0.25">
      <c r="A166" s="2">
        <v>549</v>
      </c>
      <c r="B166" s="2">
        <v>1</v>
      </c>
      <c r="C166" t="s">
        <v>167</v>
      </c>
      <c r="D166" s="2">
        <v>1371</v>
      </c>
      <c r="E166" s="2">
        <v>1505.6</v>
      </c>
      <c r="F166" s="2">
        <v>1353</v>
      </c>
      <c r="G166" s="2">
        <v>1478.2</v>
      </c>
      <c r="H166" s="2">
        <v>9707339</v>
      </c>
      <c r="I166" s="2">
        <v>214914</v>
      </c>
      <c r="J166" s="2">
        <v>609839</v>
      </c>
      <c r="K166" s="2">
        <v>15507</v>
      </c>
      <c r="L166" s="2">
        <v>0</v>
      </c>
      <c r="M166" s="2">
        <v>0</v>
      </c>
      <c r="N166" s="2">
        <v>356779.19251869095</v>
      </c>
      <c r="O166" s="2">
        <v>312483</v>
      </c>
      <c r="P166" s="2">
        <v>244585</v>
      </c>
      <c r="Q166" s="2">
        <v>19217</v>
      </c>
      <c r="R166" s="2">
        <v>58138</v>
      </c>
      <c r="S166" s="2">
        <v>0</v>
      </c>
      <c r="T166" s="2">
        <v>0</v>
      </c>
      <c r="U166" s="2">
        <v>0</v>
      </c>
      <c r="V166" s="2">
        <v>0</v>
      </c>
      <c r="W166" s="2">
        <v>443460</v>
      </c>
      <c r="X166" s="2">
        <v>0</v>
      </c>
      <c r="Y166" s="2">
        <v>59584</v>
      </c>
      <c r="Z166" s="2">
        <v>48737</v>
      </c>
      <c r="AA166" s="2">
        <v>626757</v>
      </c>
      <c r="AB166" s="2">
        <v>12717339.192518691</v>
      </c>
      <c r="AC166" s="2">
        <v>0</v>
      </c>
      <c r="AD166" s="2">
        <v>215303</v>
      </c>
      <c r="AE166" s="2">
        <v>244585</v>
      </c>
      <c r="AF166" s="2">
        <v>58138</v>
      </c>
      <c r="AG166" s="2">
        <v>390754</v>
      </c>
      <c r="AH166" s="2">
        <v>0</v>
      </c>
      <c r="AI166" s="2">
        <v>626757</v>
      </c>
      <c r="AJ166" s="2">
        <v>1535537</v>
      </c>
    </row>
    <row r="167" spans="1:36" x14ac:dyDescent="0.25">
      <c r="A167" s="2">
        <v>550</v>
      </c>
      <c r="B167" s="2">
        <v>1</v>
      </c>
      <c r="C167" t="s">
        <v>168</v>
      </c>
      <c r="D167" s="2">
        <v>242</v>
      </c>
      <c r="E167" s="2">
        <v>265.79999999999995</v>
      </c>
      <c r="F167" s="2">
        <v>550</v>
      </c>
      <c r="G167" s="2">
        <v>601.79999999999995</v>
      </c>
      <c r="H167" s="2">
        <v>3952021</v>
      </c>
      <c r="I167" s="2">
        <v>0</v>
      </c>
      <c r="J167" s="2">
        <v>213211</v>
      </c>
      <c r="K167" s="2">
        <v>0</v>
      </c>
      <c r="L167" s="2">
        <v>122153</v>
      </c>
      <c r="M167" s="2">
        <v>0</v>
      </c>
      <c r="N167" s="2">
        <v>185498</v>
      </c>
      <c r="O167" s="2">
        <v>132555</v>
      </c>
      <c r="P167" s="2">
        <v>102037.5</v>
      </c>
      <c r="Q167" s="2">
        <v>7823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156703</v>
      </c>
      <c r="X167" s="2">
        <v>0</v>
      </c>
      <c r="Y167" s="2">
        <v>23907</v>
      </c>
      <c r="Z167" s="2">
        <v>24325</v>
      </c>
      <c r="AA167" s="2">
        <v>0</v>
      </c>
      <c r="AB167" s="2">
        <v>4920233.5</v>
      </c>
      <c r="AC167" s="2">
        <v>0</v>
      </c>
      <c r="AD167" s="2">
        <v>36416</v>
      </c>
      <c r="AE167" s="2">
        <v>102037.5</v>
      </c>
      <c r="AF167" s="2">
        <v>0</v>
      </c>
      <c r="AG167" s="2">
        <v>26001.176334830001</v>
      </c>
      <c r="AH167" s="2">
        <v>0</v>
      </c>
      <c r="AI167" s="2">
        <v>0</v>
      </c>
      <c r="AJ167" s="2">
        <v>164454.67633483</v>
      </c>
    </row>
    <row r="168" spans="1:36" x14ac:dyDescent="0.25">
      <c r="A168" s="2">
        <v>553</v>
      </c>
      <c r="B168" s="2">
        <v>1</v>
      </c>
      <c r="C168" t="s">
        <v>169</v>
      </c>
      <c r="D168" s="2">
        <v>568</v>
      </c>
      <c r="E168" s="2">
        <v>614.79999999999995</v>
      </c>
      <c r="F168" s="2">
        <v>759</v>
      </c>
      <c r="G168" s="2">
        <v>828.79999999999984</v>
      </c>
      <c r="H168" s="2">
        <v>5442730</v>
      </c>
      <c r="I168" s="2">
        <v>0</v>
      </c>
      <c r="J168" s="2">
        <v>282135</v>
      </c>
      <c r="K168" s="2">
        <v>15248</v>
      </c>
      <c r="L168" s="2">
        <v>61619</v>
      </c>
      <c r="M168" s="2">
        <v>0</v>
      </c>
      <c r="N168" s="2">
        <v>201023</v>
      </c>
      <c r="O168" s="2">
        <v>183847</v>
      </c>
      <c r="P168" s="2">
        <v>138823.75</v>
      </c>
      <c r="Q168" s="2">
        <v>10774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248640</v>
      </c>
      <c r="X168" s="2">
        <v>0</v>
      </c>
      <c r="Y168" s="2">
        <v>0</v>
      </c>
      <c r="Z168" s="2">
        <v>22403</v>
      </c>
      <c r="AA168" s="2">
        <v>351411</v>
      </c>
      <c r="AB168" s="2">
        <v>6958653.75</v>
      </c>
      <c r="AC168" s="2">
        <v>0</v>
      </c>
      <c r="AD168" s="2">
        <v>38055</v>
      </c>
      <c r="AE168" s="2">
        <v>90680</v>
      </c>
      <c r="AF168" s="2">
        <v>0</v>
      </c>
      <c r="AG168" s="2">
        <v>94125</v>
      </c>
      <c r="AH168" s="2">
        <v>0</v>
      </c>
      <c r="AI168" s="2">
        <v>229542</v>
      </c>
      <c r="AJ168" s="2">
        <v>452402</v>
      </c>
    </row>
    <row r="169" spans="1:36" x14ac:dyDescent="0.25">
      <c r="A169" s="2">
        <v>561</v>
      </c>
      <c r="B169" s="2">
        <v>1</v>
      </c>
      <c r="C169" t="s">
        <v>170</v>
      </c>
      <c r="D169" s="2">
        <v>132.6</v>
      </c>
      <c r="E169" s="2">
        <v>143.79999999999998</v>
      </c>
      <c r="F169" s="2">
        <v>241.6</v>
      </c>
      <c r="G169" s="2">
        <v>260.8</v>
      </c>
      <c r="H169" s="2">
        <v>1712674</v>
      </c>
      <c r="I169" s="2">
        <v>0</v>
      </c>
      <c r="J169" s="2">
        <v>164692</v>
      </c>
      <c r="K169" s="2">
        <v>0</v>
      </c>
      <c r="L169" s="2">
        <v>103332</v>
      </c>
      <c r="M169" s="2">
        <v>397993</v>
      </c>
      <c r="N169" s="2">
        <v>153932</v>
      </c>
      <c r="O169" s="2">
        <v>62260</v>
      </c>
      <c r="P169" s="2">
        <v>21683.75</v>
      </c>
      <c r="Q169" s="2">
        <v>3390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502674</v>
      </c>
      <c r="X169" s="2">
        <v>0</v>
      </c>
      <c r="Y169" s="2">
        <v>0</v>
      </c>
      <c r="Z169" s="2">
        <v>8721</v>
      </c>
      <c r="AA169" s="2">
        <v>110579</v>
      </c>
      <c r="AB169" s="2">
        <v>3241930.75</v>
      </c>
      <c r="AC169" s="2">
        <v>0</v>
      </c>
      <c r="AD169" s="2">
        <v>25979</v>
      </c>
      <c r="AE169" s="2">
        <v>10109</v>
      </c>
      <c r="AF169" s="2">
        <v>0</v>
      </c>
      <c r="AG169" s="2">
        <v>324701.62519741687</v>
      </c>
      <c r="AH169" s="2">
        <v>0</v>
      </c>
      <c r="AI169" s="2">
        <v>51554</v>
      </c>
      <c r="AJ169" s="2">
        <v>412343.62519741687</v>
      </c>
    </row>
    <row r="170" spans="1:36" x14ac:dyDescent="0.25">
      <c r="A170" s="2">
        <v>564</v>
      </c>
      <c r="B170" s="2">
        <v>1</v>
      </c>
      <c r="C170" t="s">
        <v>171</v>
      </c>
      <c r="D170" s="2">
        <v>2023</v>
      </c>
      <c r="E170" s="2">
        <v>2216</v>
      </c>
      <c r="F170" s="2">
        <v>1930</v>
      </c>
      <c r="G170" s="2">
        <v>2115.2000000000003</v>
      </c>
      <c r="H170" s="2">
        <v>13890518</v>
      </c>
      <c r="I170" s="2">
        <v>60381</v>
      </c>
      <c r="J170" s="2">
        <v>780401</v>
      </c>
      <c r="K170" s="2">
        <v>14538</v>
      </c>
      <c r="L170" s="2">
        <v>0</v>
      </c>
      <c r="M170" s="2">
        <v>0</v>
      </c>
      <c r="N170" s="2">
        <v>415874</v>
      </c>
      <c r="O170" s="2">
        <v>485983</v>
      </c>
      <c r="P170" s="2">
        <v>340840</v>
      </c>
      <c r="Q170" s="2">
        <v>27498</v>
      </c>
      <c r="R170" s="2">
        <v>69146</v>
      </c>
      <c r="S170" s="2">
        <v>0</v>
      </c>
      <c r="T170" s="2">
        <v>0</v>
      </c>
      <c r="U170" s="2">
        <v>0</v>
      </c>
      <c r="V170" s="2">
        <v>0</v>
      </c>
      <c r="W170" s="2">
        <v>825013</v>
      </c>
      <c r="X170" s="2">
        <v>0</v>
      </c>
      <c r="Y170" s="2">
        <v>7724</v>
      </c>
      <c r="Z170" s="2">
        <v>64427</v>
      </c>
      <c r="AA170" s="2">
        <v>896845</v>
      </c>
      <c r="AB170" s="2">
        <v>17879188</v>
      </c>
      <c r="AC170" s="2">
        <v>0</v>
      </c>
      <c r="AD170" s="2">
        <v>145869</v>
      </c>
      <c r="AE170" s="2">
        <v>273549</v>
      </c>
      <c r="AF170" s="2">
        <v>55495</v>
      </c>
      <c r="AG170" s="2">
        <v>448005</v>
      </c>
      <c r="AH170" s="2">
        <v>0</v>
      </c>
      <c r="AI170" s="2">
        <v>719784</v>
      </c>
      <c r="AJ170" s="2">
        <v>1642702</v>
      </c>
    </row>
    <row r="171" spans="1:36" x14ac:dyDescent="0.25">
      <c r="A171" s="2">
        <v>577</v>
      </c>
      <c r="B171" s="2">
        <v>1</v>
      </c>
      <c r="C171" t="s">
        <v>172</v>
      </c>
      <c r="D171" s="2">
        <v>501</v>
      </c>
      <c r="E171" s="2">
        <v>549.19999999999993</v>
      </c>
      <c r="F171" s="2">
        <v>414</v>
      </c>
      <c r="G171" s="2">
        <v>453.8</v>
      </c>
      <c r="H171" s="2">
        <v>2980105</v>
      </c>
      <c r="I171" s="2">
        <v>0</v>
      </c>
      <c r="J171" s="2">
        <v>217950</v>
      </c>
      <c r="K171" s="2">
        <v>16217</v>
      </c>
      <c r="L171" s="2">
        <v>130171</v>
      </c>
      <c r="M171" s="2">
        <v>189945</v>
      </c>
      <c r="N171" s="2">
        <v>131030</v>
      </c>
      <c r="O171" s="2">
        <v>100688</v>
      </c>
      <c r="P171" s="2">
        <v>74802.5</v>
      </c>
      <c r="Q171" s="2">
        <v>5899</v>
      </c>
      <c r="R171" s="2">
        <v>23321</v>
      </c>
      <c r="S171" s="2">
        <v>0</v>
      </c>
      <c r="T171" s="2">
        <v>0</v>
      </c>
      <c r="U171" s="2">
        <v>0</v>
      </c>
      <c r="V171" s="2">
        <v>0</v>
      </c>
      <c r="W171" s="2">
        <v>136140</v>
      </c>
      <c r="X171" s="2">
        <v>0</v>
      </c>
      <c r="Y171" s="2">
        <v>0</v>
      </c>
      <c r="Z171" s="2">
        <v>14717</v>
      </c>
      <c r="AA171" s="2">
        <v>192411</v>
      </c>
      <c r="AB171" s="2">
        <v>4213396.5</v>
      </c>
      <c r="AC171" s="2">
        <v>0</v>
      </c>
      <c r="AD171" s="2">
        <v>38410</v>
      </c>
      <c r="AE171" s="2">
        <v>54600</v>
      </c>
      <c r="AF171" s="2">
        <v>17022</v>
      </c>
      <c r="AG171" s="2">
        <v>57590</v>
      </c>
      <c r="AH171" s="2">
        <v>0</v>
      </c>
      <c r="AI171" s="2">
        <v>140445</v>
      </c>
      <c r="AJ171" s="2">
        <v>308067</v>
      </c>
    </row>
    <row r="172" spans="1:36" x14ac:dyDescent="0.25">
      <c r="A172" s="2">
        <v>578</v>
      </c>
      <c r="B172" s="2">
        <v>1</v>
      </c>
      <c r="C172" t="s">
        <v>173</v>
      </c>
      <c r="D172" s="2">
        <v>1584</v>
      </c>
      <c r="E172" s="2">
        <v>1751.4</v>
      </c>
      <c r="F172" s="2">
        <v>1584</v>
      </c>
      <c r="G172" s="2">
        <v>1751.4</v>
      </c>
      <c r="H172" s="2">
        <v>11501444</v>
      </c>
      <c r="I172" s="2">
        <v>73685</v>
      </c>
      <c r="J172" s="2">
        <v>641000</v>
      </c>
      <c r="K172" s="2">
        <v>14631</v>
      </c>
      <c r="L172" s="2">
        <v>0</v>
      </c>
      <c r="M172" s="2">
        <v>0</v>
      </c>
      <c r="N172" s="2">
        <v>285553.61548452877</v>
      </c>
      <c r="O172" s="2">
        <v>395603</v>
      </c>
      <c r="P172" s="2">
        <v>279337.5</v>
      </c>
      <c r="Q172" s="2">
        <v>22768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795924</v>
      </c>
      <c r="X172" s="2">
        <v>0</v>
      </c>
      <c r="Y172" s="2">
        <v>12505</v>
      </c>
      <c r="Z172" s="2">
        <v>55082</v>
      </c>
      <c r="AA172" s="2">
        <v>742594</v>
      </c>
      <c r="AB172" s="2">
        <v>14820127.115484528</v>
      </c>
      <c r="AC172" s="2">
        <v>0</v>
      </c>
      <c r="AD172" s="2">
        <v>100774</v>
      </c>
      <c r="AE172" s="2">
        <v>217884</v>
      </c>
      <c r="AF172" s="2">
        <v>0</v>
      </c>
      <c r="AG172" s="2">
        <v>448509</v>
      </c>
      <c r="AH172" s="2">
        <v>0</v>
      </c>
      <c r="AI172" s="2">
        <v>579226</v>
      </c>
      <c r="AJ172" s="2">
        <v>1346393</v>
      </c>
    </row>
    <row r="173" spans="1:36" x14ac:dyDescent="0.25">
      <c r="A173" s="2">
        <v>581</v>
      </c>
      <c r="B173" s="2">
        <v>1</v>
      </c>
      <c r="C173" t="s">
        <v>174</v>
      </c>
      <c r="D173" s="2">
        <v>254</v>
      </c>
      <c r="E173" s="2">
        <v>276.60000000000002</v>
      </c>
      <c r="F173" s="2">
        <v>428</v>
      </c>
      <c r="G173" s="2">
        <v>467.00000000000006</v>
      </c>
      <c r="H173" s="2">
        <v>3066789</v>
      </c>
      <c r="I173" s="2">
        <v>0</v>
      </c>
      <c r="J173" s="2">
        <v>225818</v>
      </c>
      <c r="K173" s="2">
        <v>29887</v>
      </c>
      <c r="L173" s="2">
        <v>130464</v>
      </c>
      <c r="M173" s="2">
        <v>129904</v>
      </c>
      <c r="N173" s="2">
        <v>151920</v>
      </c>
      <c r="O173" s="2">
        <v>109618</v>
      </c>
      <c r="P173" s="2">
        <v>53476.25</v>
      </c>
      <c r="Q173" s="2">
        <v>6071</v>
      </c>
      <c r="R173" s="2">
        <v>8182</v>
      </c>
      <c r="S173" s="2">
        <v>0</v>
      </c>
      <c r="T173" s="2">
        <v>0</v>
      </c>
      <c r="U173" s="2">
        <v>0</v>
      </c>
      <c r="V173" s="2">
        <v>0</v>
      </c>
      <c r="W173" s="2">
        <v>609337</v>
      </c>
      <c r="X173" s="2">
        <v>0</v>
      </c>
      <c r="Y173" s="2">
        <v>0</v>
      </c>
      <c r="Z173" s="2">
        <v>19349</v>
      </c>
      <c r="AA173" s="2">
        <v>198008</v>
      </c>
      <c r="AB173" s="2">
        <v>4738823.25</v>
      </c>
      <c r="AC173" s="2">
        <v>0</v>
      </c>
      <c r="AD173" s="2">
        <v>51077</v>
      </c>
      <c r="AE173" s="2">
        <v>46211</v>
      </c>
      <c r="AF173" s="2">
        <v>7070</v>
      </c>
      <c r="AG173" s="2">
        <v>510214</v>
      </c>
      <c r="AH173" s="2">
        <v>0</v>
      </c>
      <c r="AI173" s="2">
        <v>171106</v>
      </c>
      <c r="AJ173" s="2">
        <v>785678</v>
      </c>
    </row>
    <row r="174" spans="1:36" x14ac:dyDescent="0.25">
      <c r="A174" s="2">
        <v>592</v>
      </c>
      <c r="B174" s="2">
        <v>1</v>
      </c>
      <c r="C174" t="s">
        <v>175</v>
      </c>
      <c r="D174" s="2">
        <v>143</v>
      </c>
      <c r="E174" s="2">
        <v>162.80000000000001</v>
      </c>
      <c r="F174" s="2">
        <v>170</v>
      </c>
      <c r="G174" s="2">
        <v>192.79999999999998</v>
      </c>
      <c r="H174" s="2">
        <v>1266118</v>
      </c>
      <c r="I174" s="2">
        <v>0</v>
      </c>
      <c r="J174" s="2">
        <v>323386</v>
      </c>
      <c r="K174" s="2">
        <v>0</v>
      </c>
      <c r="L174" s="2">
        <v>83819</v>
      </c>
      <c r="M174" s="2">
        <v>55857</v>
      </c>
      <c r="N174" s="2">
        <v>75187</v>
      </c>
      <c r="O174" s="2">
        <v>46540</v>
      </c>
      <c r="P174" s="2">
        <v>22496.25</v>
      </c>
      <c r="Q174" s="2">
        <v>2506</v>
      </c>
      <c r="R174" s="2">
        <v>15946</v>
      </c>
      <c r="S174" s="2">
        <v>0</v>
      </c>
      <c r="T174" s="2">
        <v>0</v>
      </c>
      <c r="U174" s="2">
        <v>0</v>
      </c>
      <c r="V174" s="2">
        <v>0</v>
      </c>
      <c r="W174" s="2">
        <v>230918</v>
      </c>
      <c r="X174" s="2">
        <v>0</v>
      </c>
      <c r="Y174" s="2">
        <v>0</v>
      </c>
      <c r="Z174" s="2">
        <v>6488</v>
      </c>
      <c r="AA174" s="2">
        <v>81747</v>
      </c>
      <c r="AB174" s="2">
        <v>2211008.25</v>
      </c>
      <c r="AC174" s="2">
        <v>0</v>
      </c>
      <c r="AD174" s="2">
        <v>33153</v>
      </c>
      <c r="AE174" s="2">
        <v>8413</v>
      </c>
      <c r="AF174" s="2">
        <v>5963</v>
      </c>
      <c r="AG174" s="2">
        <v>101204</v>
      </c>
      <c r="AH174" s="2">
        <v>0</v>
      </c>
      <c r="AI174" s="2">
        <v>30571</v>
      </c>
      <c r="AJ174" s="2">
        <v>179304</v>
      </c>
    </row>
    <row r="175" spans="1:36" x14ac:dyDescent="0.25">
      <c r="A175" s="2">
        <v>593</v>
      </c>
      <c r="B175" s="2">
        <v>1</v>
      </c>
      <c r="C175" t="s">
        <v>176</v>
      </c>
      <c r="D175" s="2">
        <v>1218</v>
      </c>
      <c r="E175" s="2">
        <v>1340.6</v>
      </c>
      <c r="F175" s="2">
        <v>1149</v>
      </c>
      <c r="G175" s="2">
        <v>1264.8</v>
      </c>
      <c r="H175" s="2">
        <v>8305942</v>
      </c>
      <c r="I175" s="2">
        <v>24562</v>
      </c>
      <c r="J175" s="2">
        <v>1205762</v>
      </c>
      <c r="K175" s="2">
        <v>16429</v>
      </c>
      <c r="L175" s="2">
        <v>0</v>
      </c>
      <c r="M175" s="2">
        <v>0</v>
      </c>
      <c r="N175" s="2">
        <v>312638</v>
      </c>
      <c r="O175" s="2">
        <v>285244</v>
      </c>
      <c r="P175" s="2">
        <v>168230</v>
      </c>
      <c r="Q175" s="2">
        <v>16442</v>
      </c>
      <c r="R175" s="2">
        <v>77026</v>
      </c>
      <c r="S175" s="2">
        <v>0</v>
      </c>
      <c r="T175" s="2">
        <v>0</v>
      </c>
      <c r="U175" s="2">
        <v>0</v>
      </c>
      <c r="V175" s="2">
        <v>0</v>
      </c>
      <c r="W175" s="2">
        <v>1144024</v>
      </c>
      <c r="X175" s="2">
        <v>0</v>
      </c>
      <c r="Y175" s="2">
        <v>57009</v>
      </c>
      <c r="Z175" s="2">
        <v>39056</v>
      </c>
      <c r="AA175" s="2">
        <v>536275</v>
      </c>
      <c r="AB175" s="2">
        <v>12188639</v>
      </c>
      <c r="AC175" s="2">
        <v>0</v>
      </c>
      <c r="AD175" s="2">
        <v>116383</v>
      </c>
      <c r="AE175" s="2">
        <v>125852</v>
      </c>
      <c r="AF175" s="2">
        <v>57623</v>
      </c>
      <c r="AG175" s="2">
        <v>782532</v>
      </c>
      <c r="AH175" s="2">
        <v>0</v>
      </c>
      <c r="AI175" s="2">
        <v>401185</v>
      </c>
      <c r="AJ175" s="2">
        <v>1483575</v>
      </c>
    </row>
    <row r="176" spans="1:36" x14ac:dyDescent="0.25">
      <c r="A176" s="2">
        <v>595</v>
      </c>
      <c r="B176" s="2">
        <v>1</v>
      </c>
      <c r="C176" t="s">
        <v>177</v>
      </c>
      <c r="D176" s="2">
        <v>1804</v>
      </c>
      <c r="E176" s="2">
        <v>1956.6000000000001</v>
      </c>
      <c r="F176" s="2">
        <v>1971</v>
      </c>
      <c r="G176" s="2">
        <v>2140.1999999999998</v>
      </c>
      <c r="H176" s="2">
        <v>14054693</v>
      </c>
      <c r="I176" s="2">
        <v>0</v>
      </c>
      <c r="J176" s="2">
        <v>848364</v>
      </c>
      <c r="K176" s="2">
        <v>105586</v>
      </c>
      <c r="L176" s="2">
        <v>0</v>
      </c>
      <c r="M176" s="2">
        <v>0</v>
      </c>
      <c r="N176" s="2">
        <v>297411</v>
      </c>
      <c r="O176" s="2">
        <v>462334</v>
      </c>
      <c r="P176" s="2">
        <v>358483.75</v>
      </c>
      <c r="Q176" s="2">
        <v>27823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642060</v>
      </c>
      <c r="X176" s="2">
        <v>0</v>
      </c>
      <c r="Y176" s="2">
        <v>0</v>
      </c>
      <c r="Z176" s="2">
        <v>61194</v>
      </c>
      <c r="AA176" s="2">
        <v>907445</v>
      </c>
      <c r="AB176" s="2">
        <v>17765393.75</v>
      </c>
      <c r="AC176" s="2">
        <v>0</v>
      </c>
      <c r="AD176" s="2">
        <v>129226</v>
      </c>
      <c r="AE176" s="2">
        <v>296236</v>
      </c>
      <c r="AF176" s="2">
        <v>0</v>
      </c>
      <c r="AG176" s="2">
        <v>307491</v>
      </c>
      <c r="AH176" s="2">
        <v>0</v>
      </c>
      <c r="AI176" s="2">
        <v>749876</v>
      </c>
      <c r="AJ176" s="2">
        <v>1482829</v>
      </c>
    </row>
    <row r="177" spans="1:36" x14ac:dyDescent="0.25">
      <c r="A177" s="2">
        <v>599</v>
      </c>
      <c r="B177" s="2">
        <v>1</v>
      </c>
      <c r="C177" t="s">
        <v>178</v>
      </c>
      <c r="D177" s="2">
        <v>401</v>
      </c>
      <c r="E177" s="2">
        <v>441.20000000000005</v>
      </c>
      <c r="F177" s="2">
        <v>437</v>
      </c>
      <c r="G177" s="2">
        <v>481.59999999999991</v>
      </c>
      <c r="H177" s="2">
        <v>3162667</v>
      </c>
      <c r="I177" s="2">
        <v>0</v>
      </c>
      <c r="J177" s="2">
        <v>100605</v>
      </c>
      <c r="K177" s="2">
        <v>0</v>
      </c>
      <c r="L177" s="2">
        <v>130559</v>
      </c>
      <c r="M177" s="2">
        <v>403873</v>
      </c>
      <c r="N177" s="2">
        <v>195109</v>
      </c>
      <c r="O177" s="2">
        <v>112930</v>
      </c>
      <c r="P177" s="2">
        <v>67623.75</v>
      </c>
      <c r="Q177" s="2">
        <v>6261</v>
      </c>
      <c r="R177" s="2">
        <v>14819</v>
      </c>
      <c r="S177" s="2">
        <v>0</v>
      </c>
      <c r="T177" s="2">
        <v>0</v>
      </c>
      <c r="U177" s="2">
        <v>0</v>
      </c>
      <c r="V177" s="2">
        <v>0</v>
      </c>
      <c r="W177" s="2">
        <v>381302</v>
      </c>
      <c r="X177" s="2">
        <v>77155</v>
      </c>
      <c r="Y177" s="2">
        <v>63997</v>
      </c>
      <c r="Z177" s="2">
        <v>17158</v>
      </c>
      <c r="AA177" s="2">
        <v>204198</v>
      </c>
      <c r="AB177" s="2">
        <v>4861101.75</v>
      </c>
      <c r="AC177" s="2">
        <v>0</v>
      </c>
      <c r="AD177" s="2">
        <v>62007</v>
      </c>
      <c r="AE177" s="2">
        <v>54011</v>
      </c>
      <c r="AF177" s="2">
        <v>11836</v>
      </c>
      <c r="AG177" s="2">
        <v>259103</v>
      </c>
      <c r="AH177" s="2">
        <v>0</v>
      </c>
      <c r="AI177" s="2">
        <v>163093</v>
      </c>
      <c r="AJ177" s="2">
        <v>550050</v>
      </c>
    </row>
    <row r="178" spans="1:36" x14ac:dyDescent="0.25">
      <c r="A178" s="2">
        <v>600</v>
      </c>
      <c r="B178" s="2">
        <v>1</v>
      </c>
      <c r="C178" t="s">
        <v>179</v>
      </c>
      <c r="D178" s="2">
        <v>116</v>
      </c>
      <c r="E178" s="2">
        <v>126.40000000000002</v>
      </c>
      <c r="F178" s="2">
        <v>274</v>
      </c>
      <c r="G178" s="2">
        <v>299.8</v>
      </c>
      <c r="H178" s="2">
        <v>1968787</v>
      </c>
      <c r="I178" s="2">
        <v>0</v>
      </c>
      <c r="J178" s="2">
        <v>175775</v>
      </c>
      <c r="K178" s="2">
        <v>0</v>
      </c>
      <c r="L178" s="2">
        <v>112159</v>
      </c>
      <c r="M178" s="2">
        <v>0</v>
      </c>
      <c r="N178" s="2">
        <v>142582</v>
      </c>
      <c r="O178" s="2">
        <v>65927</v>
      </c>
      <c r="P178" s="2">
        <v>47440</v>
      </c>
      <c r="Q178" s="2">
        <v>3897</v>
      </c>
      <c r="R178" s="2">
        <v>5288</v>
      </c>
      <c r="S178" s="2">
        <v>0</v>
      </c>
      <c r="T178" s="2">
        <v>0</v>
      </c>
      <c r="U178" s="2">
        <v>0</v>
      </c>
      <c r="V178" s="2">
        <v>0</v>
      </c>
      <c r="W178" s="2">
        <v>138208</v>
      </c>
      <c r="X178" s="2">
        <v>0</v>
      </c>
      <c r="Y178" s="2">
        <v>6620</v>
      </c>
      <c r="Z178" s="2">
        <v>9169</v>
      </c>
      <c r="AA178" s="2">
        <v>127115</v>
      </c>
      <c r="AB178" s="2">
        <v>2802967</v>
      </c>
      <c r="AC178" s="2">
        <v>0</v>
      </c>
      <c r="AD178" s="2">
        <v>35826</v>
      </c>
      <c r="AE178" s="2">
        <v>46051</v>
      </c>
      <c r="AF178" s="2">
        <v>5133</v>
      </c>
      <c r="AG178" s="2">
        <v>18960</v>
      </c>
      <c r="AH178" s="2">
        <v>0</v>
      </c>
      <c r="AI178" s="2">
        <v>123393</v>
      </c>
      <c r="AJ178" s="2">
        <v>229363</v>
      </c>
    </row>
    <row r="179" spans="1:36" x14ac:dyDescent="0.25">
      <c r="A179" s="2">
        <v>601</v>
      </c>
      <c r="B179" s="2">
        <v>1</v>
      </c>
      <c r="C179" t="s">
        <v>180</v>
      </c>
      <c r="D179" s="2">
        <v>519</v>
      </c>
      <c r="E179" s="2">
        <v>568.79999999999995</v>
      </c>
      <c r="F179" s="2">
        <v>597</v>
      </c>
      <c r="G179" s="2">
        <v>656.40000000000009</v>
      </c>
      <c r="H179" s="2">
        <v>4310579</v>
      </c>
      <c r="I179" s="2">
        <v>0</v>
      </c>
      <c r="J179" s="2">
        <v>306210</v>
      </c>
      <c r="K179" s="2">
        <v>15561</v>
      </c>
      <c r="L179" s="2">
        <v>112927</v>
      </c>
      <c r="M179" s="2">
        <v>310095</v>
      </c>
      <c r="N179" s="2">
        <v>218072</v>
      </c>
      <c r="O179" s="2">
        <v>149582</v>
      </c>
      <c r="P179" s="2">
        <v>95112.5</v>
      </c>
      <c r="Q179" s="2">
        <v>8533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483110</v>
      </c>
      <c r="X179" s="2">
        <v>0</v>
      </c>
      <c r="Y179" s="2">
        <v>6620</v>
      </c>
      <c r="Z179" s="2">
        <v>21942</v>
      </c>
      <c r="AA179" s="2">
        <v>278314</v>
      </c>
      <c r="AB179" s="2">
        <v>6316657.5</v>
      </c>
      <c r="AC179" s="2">
        <v>0</v>
      </c>
      <c r="AD179" s="2">
        <v>46180</v>
      </c>
      <c r="AE179" s="2">
        <v>64415</v>
      </c>
      <c r="AF179" s="2">
        <v>0</v>
      </c>
      <c r="AG179" s="2">
        <v>271113</v>
      </c>
      <c r="AH179" s="2">
        <v>0</v>
      </c>
      <c r="AI179" s="2">
        <v>188488</v>
      </c>
      <c r="AJ179" s="2">
        <v>570196</v>
      </c>
    </row>
    <row r="180" spans="1:36" x14ac:dyDescent="0.25">
      <c r="A180" s="2">
        <v>621</v>
      </c>
      <c r="B180" s="2">
        <v>1</v>
      </c>
      <c r="C180" t="s">
        <v>181</v>
      </c>
      <c r="D180" s="2">
        <v>11731</v>
      </c>
      <c r="E180" s="2">
        <v>12810.599999999999</v>
      </c>
      <c r="F180" s="2">
        <v>12240</v>
      </c>
      <c r="G180" s="2">
        <v>13362.2</v>
      </c>
      <c r="H180" s="2">
        <v>87749567</v>
      </c>
      <c r="I180" s="2">
        <v>932317</v>
      </c>
      <c r="J180" s="2">
        <v>4614245</v>
      </c>
      <c r="K180" s="2">
        <v>375065</v>
      </c>
      <c r="L180" s="2">
        <v>0</v>
      </c>
      <c r="M180" s="2">
        <v>0</v>
      </c>
      <c r="N180" s="2">
        <v>0</v>
      </c>
      <c r="O180" s="2">
        <v>3116223</v>
      </c>
      <c r="P180" s="2">
        <v>1630675</v>
      </c>
      <c r="Q180" s="2">
        <v>173709</v>
      </c>
      <c r="R180" s="2">
        <v>82712</v>
      </c>
      <c r="S180" s="2">
        <v>0</v>
      </c>
      <c r="T180" s="2">
        <v>0</v>
      </c>
      <c r="U180" s="2">
        <v>0</v>
      </c>
      <c r="V180" s="2">
        <v>0</v>
      </c>
      <c r="W180" s="2">
        <v>15171576</v>
      </c>
      <c r="X180" s="2">
        <v>3129100</v>
      </c>
      <c r="Y180" s="2">
        <v>0</v>
      </c>
      <c r="Z180" s="2">
        <v>458264</v>
      </c>
      <c r="AA180" s="2">
        <v>5665573</v>
      </c>
      <c r="AB180" s="2">
        <v>119969926</v>
      </c>
      <c r="AC180" s="2">
        <v>0</v>
      </c>
      <c r="AD180" s="2">
        <v>1183562</v>
      </c>
      <c r="AE180" s="2">
        <v>1630675</v>
      </c>
      <c r="AF180" s="2">
        <v>82712</v>
      </c>
      <c r="AG180" s="2">
        <v>14712777</v>
      </c>
      <c r="AH180" s="2">
        <v>1140744</v>
      </c>
      <c r="AI180" s="2">
        <v>5665573</v>
      </c>
      <c r="AJ180" s="2">
        <v>23275299</v>
      </c>
    </row>
    <row r="181" spans="1:36" x14ac:dyDescent="0.25">
      <c r="A181" s="2">
        <v>622</v>
      </c>
      <c r="B181" s="2">
        <v>1</v>
      </c>
      <c r="C181" t="s">
        <v>182</v>
      </c>
      <c r="D181" s="2">
        <v>12939</v>
      </c>
      <c r="E181" s="2">
        <v>14168.6</v>
      </c>
      <c r="F181" s="2">
        <v>10553</v>
      </c>
      <c r="G181" s="2">
        <v>11647.199999999999</v>
      </c>
      <c r="H181" s="2">
        <v>76487162</v>
      </c>
      <c r="I181" s="2">
        <v>1729546</v>
      </c>
      <c r="J181" s="2">
        <v>11944319</v>
      </c>
      <c r="K181" s="2">
        <v>804725</v>
      </c>
      <c r="L181" s="2">
        <v>0</v>
      </c>
      <c r="M181" s="2">
        <v>0</v>
      </c>
      <c r="N181" s="2">
        <v>0</v>
      </c>
      <c r="O181" s="2">
        <v>2692314</v>
      </c>
      <c r="P181" s="2">
        <v>1120705</v>
      </c>
      <c r="Q181" s="2">
        <v>151414</v>
      </c>
      <c r="R181" s="2">
        <v>156422</v>
      </c>
      <c r="S181" s="2">
        <v>0</v>
      </c>
      <c r="T181" s="2">
        <v>0</v>
      </c>
      <c r="U181" s="2">
        <v>219023</v>
      </c>
      <c r="V181" s="2">
        <v>-7880</v>
      </c>
      <c r="W181" s="2">
        <v>18677450</v>
      </c>
      <c r="X181" s="2">
        <v>2801240</v>
      </c>
      <c r="Y181" s="2">
        <v>40826</v>
      </c>
      <c r="Z181" s="2">
        <v>402815</v>
      </c>
      <c r="AA181" s="2">
        <v>0</v>
      </c>
      <c r="AB181" s="2">
        <v>114418841</v>
      </c>
      <c r="AC181" s="2">
        <v>0</v>
      </c>
      <c r="AD181" s="2">
        <v>1041438</v>
      </c>
      <c r="AE181" s="2">
        <v>1120705</v>
      </c>
      <c r="AF181" s="2">
        <v>156422</v>
      </c>
      <c r="AG181" s="2">
        <v>17578870</v>
      </c>
      <c r="AH181" s="2">
        <v>1021219</v>
      </c>
      <c r="AI181" s="2">
        <v>0</v>
      </c>
      <c r="AJ181" s="2">
        <v>19897435</v>
      </c>
    </row>
    <row r="182" spans="1:36" x14ac:dyDescent="0.25">
      <c r="A182" s="2">
        <v>623</v>
      </c>
      <c r="B182" s="2">
        <v>1</v>
      </c>
      <c r="C182" t="s">
        <v>183</v>
      </c>
      <c r="D182" s="2">
        <v>6325.8</v>
      </c>
      <c r="E182" s="2">
        <v>6905.9999999999991</v>
      </c>
      <c r="F182" s="2">
        <v>7876.8</v>
      </c>
      <c r="G182" s="2">
        <v>8598.6</v>
      </c>
      <c r="H182" s="2">
        <v>56467006</v>
      </c>
      <c r="I182" s="2">
        <v>792112</v>
      </c>
      <c r="J182" s="2">
        <v>6073625</v>
      </c>
      <c r="K182" s="2">
        <v>1044630</v>
      </c>
      <c r="L182" s="2">
        <v>0</v>
      </c>
      <c r="M182" s="2">
        <v>0</v>
      </c>
      <c r="N182" s="2">
        <v>0</v>
      </c>
      <c r="O182" s="2">
        <v>2031905</v>
      </c>
      <c r="P182" s="2">
        <v>982315</v>
      </c>
      <c r="Q182" s="2">
        <v>111782</v>
      </c>
      <c r="R182" s="2">
        <v>206968</v>
      </c>
      <c r="S182" s="2">
        <v>0</v>
      </c>
      <c r="T182" s="2">
        <v>0</v>
      </c>
      <c r="U182" s="2">
        <v>0</v>
      </c>
      <c r="V182" s="2">
        <v>-12609</v>
      </c>
      <c r="W182" s="2">
        <v>10843608</v>
      </c>
      <c r="X182" s="2">
        <v>2018900</v>
      </c>
      <c r="Y182" s="2">
        <v>0</v>
      </c>
      <c r="Z182" s="2">
        <v>318353</v>
      </c>
      <c r="AA182" s="2">
        <v>3645806</v>
      </c>
      <c r="AB182" s="2">
        <v>82505501</v>
      </c>
      <c r="AC182" s="2">
        <v>0</v>
      </c>
      <c r="AD182" s="2">
        <v>806050</v>
      </c>
      <c r="AE182" s="2">
        <v>982315</v>
      </c>
      <c r="AF182" s="2">
        <v>206968</v>
      </c>
      <c r="AG182" s="2">
        <v>10839415.77</v>
      </c>
      <c r="AH182" s="2">
        <v>736009</v>
      </c>
      <c r="AI182" s="2">
        <v>3645806</v>
      </c>
      <c r="AJ182" s="2">
        <v>16480554.77</v>
      </c>
    </row>
    <row r="183" spans="1:36" x14ac:dyDescent="0.25">
      <c r="A183" s="2">
        <v>624</v>
      </c>
      <c r="B183" s="2">
        <v>1</v>
      </c>
      <c r="C183" t="s">
        <v>184</v>
      </c>
      <c r="D183" s="2">
        <v>9184.4</v>
      </c>
      <c r="E183" s="2">
        <v>10014.4</v>
      </c>
      <c r="F183" s="2">
        <v>8864.4</v>
      </c>
      <c r="G183" s="2">
        <v>9668</v>
      </c>
      <c r="H183" s="2">
        <v>63489756</v>
      </c>
      <c r="I183" s="2">
        <v>590502</v>
      </c>
      <c r="J183" s="2">
        <v>2420322</v>
      </c>
      <c r="K183" s="2">
        <v>221914</v>
      </c>
      <c r="L183" s="2">
        <v>0</v>
      </c>
      <c r="M183" s="2">
        <v>0</v>
      </c>
      <c r="N183" s="2">
        <v>15860.063203723832</v>
      </c>
      <c r="O183" s="2">
        <v>2263239</v>
      </c>
      <c r="P183" s="2">
        <v>947630</v>
      </c>
      <c r="Q183" s="2">
        <v>125684</v>
      </c>
      <c r="R183" s="2">
        <v>125297</v>
      </c>
      <c r="S183" s="2">
        <v>0</v>
      </c>
      <c r="T183" s="2">
        <v>0</v>
      </c>
      <c r="U183" s="2">
        <v>46052</v>
      </c>
      <c r="V183" s="2">
        <v>-7880</v>
      </c>
      <c r="W183" s="2">
        <v>15188331</v>
      </c>
      <c r="X183" s="2">
        <v>0</v>
      </c>
      <c r="Y183" s="2">
        <v>0</v>
      </c>
      <c r="Z183" s="2">
        <v>370303</v>
      </c>
      <c r="AA183" s="2">
        <v>4099232</v>
      </c>
      <c r="AB183" s="2">
        <v>89896242.063203722</v>
      </c>
      <c r="AC183" s="2">
        <v>0</v>
      </c>
      <c r="AD183" s="2">
        <v>959420</v>
      </c>
      <c r="AE183" s="2">
        <v>947630</v>
      </c>
      <c r="AF183" s="2">
        <v>125297</v>
      </c>
      <c r="AG183" s="2">
        <v>14921450</v>
      </c>
      <c r="AH183" s="2">
        <v>0</v>
      </c>
      <c r="AI183" s="2">
        <v>4099232</v>
      </c>
      <c r="AJ183" s="2">
        <v>21053029</v>
      </c>
    </row>
    <row r="184" spans="1:36" x14ac:dyDescent="0.25">
      <c r="A184" s="2">
        <v>625</v>
      </c>
      <c r="B184" s="2">
        <v>1</v>
      </c>
      <c r="C184" t="s">
        <v>185</v>
      </c>
      <c r="D184" s="2">
        <v>49132.600000000006</v>
      </c>
      <c r="E184" s="2">
        <v>53458.8</v>
      </c>
      <c r="F184" s="2">
        <v>35938.6</v>
      </c>
      <c r="G184" s="2">
        <v>39065.800000000003</v>
      </c>
      <c r="H184" s="2">
        <v>256545109</v>
      </c>
      <c r="I184" s="2">
        <v>9041739</v>
      </c>
      <c r="J184" s="2">
        <v>63746749</v>
      </c>
      <c r="K184" s="2">
        <v>8586000</v>
      </c>
      <c r="L184" s="2">
        <v>0</v>
      </c>
      <c r="M184" s="2">
        <v>0</v>
      </c>
      <c r="N184" s="2">
        <v>0</v>
      </c>
      <c r="O184" s="2">
        <v>9158347</v>
      </c>
      <c r="P184" s="2">
        <v>1953290</v>
      </c>
      <c r="Q184" s="2">
        <v>507855</v>
      </c>
      <c r="R184" s="2">
        <v>9266408</v>
      </c>
      <c r="S184" s="2">
        <v>0</v>
      </c>
      <c r="T184" s="2">
        <v>0</v>
      </c>
      <c r="U184" s="2">
        <v>0</v>
      </c>
      <c r="V184" s="2">
        <v>-7880</v>
      </c>
      <c r="W184" s="2">
        <v>47357516</v>
      </c>
      <c r="X184" s="2">
        <v>0</v>
      </c>
      <c r="Y184" s="2">
        <v>221783</v>
      </c>
      <c r="Z184" s="2">
        <v>6759781</v>
      </c>
      <c r="AA184" s="2">
        <v>16563899</v>
      </c>
      <c r="AB184" s="2">
        <v>429700596</v>
      </c>
      <c r="AC184" s="2">
        <v>0</v>
      </c>
      <c r="AD184" s="2">
        <v>3420898</v>
      </c>
      <c r="AE184" s="2">
        <v>1833701</v>
      </c>
      <c r="AF184" s="2">
        <v>8699076</v>
      </c>
      <c r="AG184" s="2">
        <v>40913831</v>
      </c>
      <c r="AH184" s="2">
        <v>0</v>
      </c>
      <c r="AI184" s="2">
        <v>15549781</v>
      </c>
      <c r="AJ184" s="2">
        <v>70417287</v>
      </c>
    </row>
    <row r="185" spans="1:36" x14ac:dyDescent="0.25">
      <c r="A185" s="2">
        <v>630</v>
      </c>
      <c r="B185" s="2">
        <v>1</v>
      </c>
      <c r="C185" t="s">
        <v>186</v>
      </c>
      <c r="D185" s="2">
        <v>387</v>
      </c>
      <c r="E185" s="2">
        <v>422.6</v>
      </c>
      <c r="F185" s="2">
        <v>377</v>
      </c>
      <c r="G185" s="2">
        <v>410.4</v>
      </c>
      <c r="H185" s="2">
        <v>2695097</v>
      </c>
      <c r="I185" s="2">
        <v>0</v>
      </c>
      <c r="J185" s="2">
        <v>110750</v>
      </c>
      <c r="K185" s="2">
        <v>16432</v>
      </c>
      <c r="L185" s="2">
        <v>127815</v>
      </c>
      <c r="M185" s="2">
        <v>240292</v>
      </c>
      <c r="N185" s="2">
        <v>124831</v>
      </c>
      <c r="O185" s="2">
        <v>94311</v>
      </c>
      <c r="P185" s="2">
        <v>32577.5</v>
      </c>
      <c r="Q185" s="2">
        <v>5335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820800</v>
      </c>
      <c r="X185" s="2">
        <v>0</v>
      </c>
      <c r="Y185" s="2">
        <v>0</v>
      </c>
      <c r="Z185" s="2">
        <v>14997</v>
      </c>
      <c r="AA185" s="2">
        <v>174010</v>
      </c>
      <c r="AB185" s="2">
        <v>4457247.5</v>
      </c>
      <c r="AC185" s="2">
        <v>0</v>
      </c>
      <c r="AD185" s="2">
        <v>21689</v>
      </c>
      <c r="AE185" s="2">
        <v>14091</v>
      </c>
      <c r="AF185" s="2">
        <v>0</v>
      </c>
      <c r="AG185" s="2">
        <v>499635</v>
      </c>
      <c r="AH185" s="2">
        <v>0</v>
      </c>
      <c r="AI185" s="2">
        <v>75268</v>
      </c>
      <c r="AJ185" s="2">
        <v>610683</v>
      </c>
    </row>
    <row r="186" spans="1:36" x14ac:dyDescent="0.25">
      <c r="A186" s="2">
        <v>635</v>
      </c>
      <c r="B186" s="2">
        <v>1</v>
      </c>
      <c r="C186" t="s">
        <v>187</v>
      </c>
      <c r="D186" s="2">
        <v>104</v>
      </c>
      <c r="E186" s="2">
        <v>115.39999999999999</v>
      </c>
      <c r="F186" s="2">
        <v>90</v>
      </c>
      <c r="G186" s="2">
        <v>99.399999999999991</v>
      </c>
      <c r="H186" s="2">
        <v>652760</v>
      </c>
      <c r="I186" s="2">
        <v>0</v>
      </c>
      <c r="J186" s="2">
        <v>34703</v>
      </c>
      <c r="K186" s="2">
        <v>0</v>
      </c>
      <c r="L186" s="2">
        <v>48475</v>
      </c>
      <c r="M186" s="2">
        <v>0</v>
      </c>
      <c r="N186" s="2">
        <v>49298.315036129832</v>
      </c>
      <c r="O186" s="2">
        <v>23981</v>
      </c>
      <c r="P186" s="2">
        <v>4970</v>
      </c>
      <c r="Q186" s="2">
        <v>1292</v>
      </c>
      <c r="R186" s="2">
        <v>1345</v>
      </c>
      <c r="S186" s="2">
        <v>0</v>
      </c>
      <c r="T186" s="2">
        <v>0</v>
      </c>
      <c r="U186" s="2">
        <v>0</v>
      </c>
      <c r="V186" s="2">
        <v>0</v>
      </c>
      <c r="W186" s="2">
        <v>368000</v>
      </c>
      <c r="X186" s="2">
        <v>10660</v>
      </c>
      <c r="Y186" s="2">
        <v>0</v>
      </c>
      <c r="Z186" s="2">
        <v>2502</v>
      </c>
      <c r="AA186" s="2">
        <v>42146</v>
      </c>
      <c r="AB186" s="2">
        <v>1229472.3150361297</v>
      </c>
      <c r="AC186" s="2">
        <v>0</v>
      </c>
      <c r="AD186" s="2">
        <v>23981</v>
      </c>
      <c r="AE186" s="2">
        <v>3706</v>
      </c>
      <c r="AF186" s="2">
        <v>1003</v>
      </c>
      <c r="AG186" s="2">
        <v>332196.89</v>
      </c>
      <c r="AH186" s="2">
        <v>3886</v>
      </c>
      <c r="AI186" s="2">
        <v>31426</v>
      </c>
      <c r="AJ186" s="2">
        <v>392312.89</v>
      </c>
    </row>
    <row r="187" spans="1:36" x14ac:dyDescent="0.25">
      <c r="A187" s="2">
        <v>640</v>
      </c>
      <c r="B187" s="2">
        <v>1</v>
      </c>
      <c r="C187" t="s">
        <v>188</v>
      </c>
      <c r="D187" s="2">
        <v>329</v>
      </c>
      <c r="E187" s="2">
        <v>368.6</v>
      </c>
      <c r="F187" s="2">
        <v>401</v>
      </c>
      <c r="G187" s="2">
        <v>451</v>
      </c>
      <c r="H187" s="2">
        <v>2961717</v>
      </c>
      <c r="I187" s="2">
        <v>0</v>
      </c>
      <c r="J187" s="2">
        <v>85477</v>
      </c>
      <c r="K187" s="2">
        <v>0</v>
      </c>
      <c r="L187" s="2">
        <v>130083</v>
      </c>
      <c r="M187" s="2">
        <v>49207</v>
      </c>
      <c r="N187" s="2">
        <v>155614</v>
      </c>
      <c r="O187" s="2">
        <v>97923</v>
      </c>
      <c r="P187" s="2">
        <v>67467.5</v>
      </c>
      <c r="Q187" s="2">
        <v>5863</v>
      </c>
      <c r="R187" s="2">
        <v>7356</v>
      </c>
      <c r="S187" s="2">
        <v>0</v>
      </c>
      <c r="T187" s="2">
        <v>0</v>
      </c>
      <c r="U187" s="2">
        <v>0</v>
      </c>
      <c r="V187" s="2">
        <v>0</v>
      </c>
      <c r="W187" s="2">
        <v>283729</v>
      </c>
      <c r="X187" s="2">
        <v>0</v>
      </c>
      <c r="Y187" s="2">
        <v>11034</v>
      </c>
      <c r="Z187" s="2">
        <v>14314</v>
      </c>
      <c r="AA187" s="2">
        <v>191224</v>
      </c>
      <c r="AB187" s="2">
        <v>4061008.5</v>
      </c>
      <c r="AC187" s="2">
        <v>0</v>
      </c>
      <c r="AD187" s="2">
        <v>76061</v>
      </c>
      <c r="AE187" s="2">
        <v>51419</v>
      </c>
      <c r="AF187" s="2">
        <v>5606</v>
      </c>
      <c r="AG187" s="2">
        <v>172882</v>
      </c>
      <c r="AH187" s="2">
        <v>0</v>
      </c>
      <c r="AI187" s="2">
        <v>145737</v>
      </c>
      <c r="AJ187" s="2">
        <v>451705</v>
      </c>
    </row>
    <row r="188" spans="1:36" x14ac:dyDescent="0.25">
      <c r="A188" s="2">
        <v>656</v>
      </c>
      <c r="B188" s="2">
        <v>1</v>
      </c>
      <c r="C188" t="s">
        <v>189</v>
      </c>
      <c r="D188" s="2">
        <v>4572</v>
      </c>
      <c r="E188" s="2">
        <v>5006.3999999999996</v>
      </c>
      <c r="F188" s="2">
        <v>3450</v>
      </c>
      <c r="G188" s="2">
        <v>3808.3999999999996</v>
      </c>
      <c r="H188" s="2">
        <v>25009763</v>
      </c>
      <c r="I188" s="2">
        <v>463600</v>
      </c>
      <c r="J188" s="2">
        <v>5517176</v>
      </c>
      <c r="K188" s="2">
        <v>696420</v>
      </c>
      <c r="L188" s="2">
        <v>0</v>
      </c>
      <c r="M188" s="2">
        <v>0</v>
      </c>
      <c r="N188" s="2">
        <v>381109</v>
      </c>
      <c r="O188" s="2">
        <v>868706</v>
      </c>
      <c r="P188" s="2">
        <v>526672.5</v>
      </c>
      <c r="Q188" s="2">
        <v>49509</v>
      </c>
      <c r="R188" s="2">
        <v>47605</v>
      </c>
      <c r="S188" s="2">
        <v>0</v>
      </c>
      <c r="T188" s="2">
        <v>0</v>
      </c>
      <c r="U188" s="2">
        <v>270632</v>
      </c>
      <c r="V188" s="2">
        <v>0</v>
      </c>
      <c r="W188" s="2">
        <v>3240872</v>
      </c>
      <c r="X188" s="2">
        <v>0</v>
      </c>
      <c r="Y188" s="2">
        <v>127994</v>
      </c>
      <c r="Z188" s="2">
        <v>138765</v>
      </c>
      <c r="AA188" s="2">
        <v>1614762</v>
      </c>
      <c r="AB188" s="2">
        <v>38953585.5</v>
      </c>
      <c r="AC188" s="2">
        <v>0</v>
      </c>
      <c r="AD188" s="2">
        <v>334464</v>
      </c>
      <c r="AE188" s="2">
        <v>457404</v>
      </c>
      <c r="AF188" s="2">
        <v>41344</v>
      </c>
      <c r="AG188" s="2">
        <v>2443000</v>
      </c>
      <c r="AH188" s="2">
        <v>0</v>
      </c>
      <c r="AI188" s="2">
        <v>1402386</v>
      </c>
      <c r="AJ188" s="2">
        <v>4678598</v>
      </c>
    </row>
    <row r="189" spans="1:36" x14ac:dyDescent="0.25">
      <c r="A189" s="2">
        <v>659</v>
      </c>
      <c r="B189" s="2">
        <v>1</v>
      </c>
      <c r="C189" t="s">
        <v>190</v>
      </c>
      <c r="D189" s="2">
        <v>3992</v>
      </c>
      <c r="E189" s="2">
        <v>4379.5999999999995</v>
      </c>
      <c r="F189" s="2">
        <v>3873</v>
      </c>
      <c r="G189" s="2">
        <v>4261.7999999999993</v>
      </c>
      <c r="H189" s="2">
        <v>27987241</v>
      </c>
      <c r="I189" s="2">
        <v>197516</v>
      </c>
      <c r="J189" s="2">
        <v>974376</v>
      </c>
      <c r="K189" s="2">
        <v>149824</v>
      </c>
      <c r="L189" s="2">
        <v>0</v>
      </c>
      <c r="M189" s="2">
        <v>0</v>
      </c>
      <c r="N189" s="2">
        <v>408970</v>
      </c>
      <c r="O189" s="2">
        <v>955574</v>
      </c>
      <c r="P189" s="2">
        <v>326150</v>
      </c>
      <c r="Q189" s="2">
        <v>55403</v>
      </c>
      <c r="R189" s="2">
        <v>0</v>
      </c>
      <c r="S189" s="2">
        <v>0</v>
      </c>
      <c r="T189" s="2">
        <v>0</v>
      </c>
      <c r="U189" s="2">
        <v>147185</v>
      </c>
      <c r="V189" s="2">
        <v>-28895</v>
      </c>
      <c r="W189" s="2">
        <v>8758127</v>
      </c>
      <c r="X189" s="2">
        <v>0</v>
      </c>
      <c r="Y189" s="2">
        <v>221783</v>
      </c>
      <c r="Z189" s="2">
        <v>163106</v>
      </c>
      <c r="AA189" s="2">
        <v>1807003</v>
      </c>
      <c r="AB189" s="2">
        <v>42123363</v>
      </c>
      <c r="AC189" s="2">
        <v>0</v>
      </c>
      <c r="AD189" s="2">
        <v>319018</v>
      </c>
      <c r="AE189" s="2">
        <v>326150</v>
      </c>
      <c r="AF189" s="2">
        <v>0</v>
      </c>
      <c r="AG189" s="2">
        <v>8284916</v>
      </c>
      <c r="AH189" s="2">
        <v>0</v>
      </c>
      <c r="AI189" s="2">
        <v>1807003</v>
      </c>
      <c r="AJ189" s="2">
        <v>10737087</v>
      </c>
    </row>
    <row r="190" spans="1:36" x14ac:dyDescent="0.25">
      <c r="A190" s="2">
        <v>671</v>
      </c>
      <c r="B190" s="2">
        <v>1</v>
      </c>
      <c r="C190" t="s">
        <v>191</v>
      </c>
      <c r="D190" s="2">
        <v>365</v>
      </c>
      <c r="E190" s="2">
        <v>403.8</v>
      </c>
      <c r="F190" s="2">
        <v>365</v>
      </c>
      <c r="G190" s="2">
        <v>403.8</v>
      </c>
      <c r="H190" s="2">
        <v>2651755</v>
      </c>
      <c r="I190" s="2">
        <v>11257</v>
      </c>
      <c r="J190" s="2">
        <v>35264</v>
      </c>
      <c r="K190" s="2">
        <v>0</v>
      </c>
      <c r="L190" s="2">
        <v>127270</v>
      </c>
      <c r="M190" s="2">
        <v>89530</v>
      </c>
      <c r="N190" s="2">
        <v>96044</v>
      </c>
      <c r="O190" s="2">
        <v>87156</v>
      </c>
      <c r="P190" s="2">
        <v>48858.75</v>
      </c>
      <c r="Q190" s="2">
        <v>5249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483409</v>
      </c>
      <c r="X190" s="2">
        <v>0</v>
      </c>
      <c r="Y190" s="2">
        <v>0</v>
      </c>
      <c r="Z190" s="2">
        <v>11256</v>
      </c>
      <c r="AA190" s="2">
        <v>171211</v>
      </c>
      <c r="AB190" s="2">
        <v>3818259.75</v>
      </c>
      <c r="AC190" s="2">
        <v>0</v>
      </c>
      <c r="AD190" s="2">
        <v>69091</v>
      </c>
      <c r="AE190" s="2">
        <v>27112</v>
      </c>
      <c r="AF190" s="2">
        <v>0</v>
      </c>
      <c r="AG190" s="2">
        <v>314289</v>
      </c>
      <c r="AH190" s="2">
        <v>0</v>
      </c>
      <c r="AI190" s="2">
        <v>95005</v>
      </c>
      <c r="AJ190" s="2">
        <v>505497</v>
      </c>
    </row>
    <row r="191" spans="1:36" x14ac:dyDescent="0.25">
      <c r="A191" s="2">
        <v>676</v>
      </c>
      <c r="B191" s="2">
        <v>1</v>
      </c>
      <c r="C191" t="s">
        <v>192</v>
      </c>
      <c r="D191" s="2">
        <v>174</v>
      </c>
      <c r="E191" s="2">
        <v>190.59999999999997</v>
      </c>
      <c r="F191" s="2">
        <v>180</v>
      </c>
      <c r="G191" s="2">
        <v>197.79999999999998</v>
      </c>
      <c r="H191" s="2">
        <v>1298953</v>
      </c>
      <c r="I191" s="2">
        <v>0</v>
      </c>
      <c r="J191" s="2">
        <v>97344</v>
      </c>
      <c r="K191" s="2">
        <v>0</v>
      </c>
      <c r="L191" s="2">
        <v>85432</v>
      </c>
      <c r="M191" s="2">
        <v>51257</v>
      </c>
      <c r="N191" s="2">
        <v>86533</v>
      </c>
      <c r="O191" s="2">
        <v>45183</v>
      </c>
      <c r="P191" s="2">
        <v>20792.5</v>
      </c>
      <c r="Q191" s="2">
        <v>2571</v>
      </c>
      <c r="R191" s="2">
        <v>6551</v>
      </c>
      <c r="S191" s="2">
        <v>0</v>
      </c>
      <c r="T191" s="2">
        <v>0</v>
      </c>
      <c r="U191" s="2">
        <v>0</v>
      </c>
      <c r="V191" s="2">
        <v>0</v>
      </c>
      <c r="W191" s="2">
        <v>290823</v>
      </c>
      <c r="X191" s="2">
        <v>0</v>
      </c>
      <c r="Y191" s="2">
        <v>2207</v>
      </c>
      <c r="Z191" s="2">
        <v>8496</v>
      </c>
      <c r="AA191" s="2">
        <v>83867</v>
      </c>
      <c r="AB191" s="2">
        <v>2080009.5</v>
      </c>
      <c r="AC191" s="2">
        <v>0</v>
      </c>
      <c r="AD191" s="2">
        <v>10908</v>
      </c>
      <c r="AE191" s="2">
        <v>8832</v>
      </c>
      <c r="AF191" s="2">
        <v>2783</v>
      </c>
      <c r="AG191" s="2">
        <v>158211</v>
      </c>
      <c r="AH191" s="2">
        <v>0</v>
      </c>
      <c r="AI191" s="2">
        <v>35625</v>
      </c>
      <c r="AJ191" s="2">
        <v>216359</v>
      </c>
    </row>
    <row r="192" spans="1:36" x14ac:dyDescent="0.25">
      <c r="A192" s="2">
        <v>682</v>
      </c>
      <c r="B192" s="2">
        <v>1</v>
      </c>
      <c r="C192" t="s">
        <v>193</v>
      </c>
      <c r="D192" s="2">
        <v>1185</v>
      </c>
      <c r="E192" s="2">
        <v>1293.5999999999999</v>
      </c>
      <c r="F192" s="2">
        <v>1185</v>
      </c>
      <c r="G192" s="2">
        <v>1293.5999999999999</v>
      </c>
      <c r="H192" s="2">
        <v>8495071</v>
      </c>
      <c r="I192" s="2">
        <v>42983</v>
      </c>
      <c r="J192" s="2">
        <v>261796</v>
      </c>
      <c r="K192" s="2">
        <v>14817</v>
      </c>
      <c r="L192" s="2">
        <v>0</v>
      </c>
      <c r="M192" s="2">
        <v>0</v>
      </c>
      <c r="N192" s="2">
        <v>436622</v>
      </c>
      <c r="O192" s="2">
        <v>288487</v>
      </c>
      <c r="P192" s="2">
        <v>201467.5</v>
      </c>
      <c r="Q192" s="2">
        <v>16817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681520</v>
      </c>
      <c r="X192" s="2">
        <v>0</v>
      </c>
      <c r="Y192" s="2">
        <v>0</v>
      </c>
      <c r="Z192" s="2">
        <v>38676</v>
      </c>
      <c r="AA192" s="2">
        <v>548486</v>
      </c>
      <c r="AB192" s="2">
        <v>11026742.5</v>
      </c>
      <c r="AC192" s="2">
        <v>0</v>
      </c>
      <c r="AD192" s="2">
        <v>60549</v>
      </c>
      <c r="AE192" s="2">
        <v>115885</v>
      </c>
      <c r="AF192" s="2">
        <v>0</v>
      </c>
      <c r="AG192" s="2">
        <v>298157</v>
      </c>
      <c r="AH192" s="2">
        <v>0</v>
      </c>
      <c r="AI192" s="2">
        <v>315492</v>
      </c>
      <c r="AJ192" s="2">
        <v>790083</v>
      </c>
    </row>
    <row r="193" spans="1:36" x14ac:dyDescent="0.25">
      <c r="A193" s="2">
        <v>690</v>
      </c>
      <c r="B193" s="2">
        <v>1</v>
      </c>
      <c r="C193" t="s">
        <v>194</v>
      </c>
      <c r="D193" s="2">
        <v>1044</v>
      </c>
      <c r="E193" s="2">
        <v>1136.6000000000001</v>
      </c>
      <c r="F193" s="2">
        <v>973</v>
      </c>
      <c r="G193" s="2">
        <v>1061.6000000000001</v>
      </c>
      <c r="H193" s="2">
        <v>6971527</v>
      </c>
      <c r="I193" s="2">
        <v>0</v>
      </c>
      <c r="J193" s="2">
        <v>499931</v>
      </c>
      <c r="K193" s="2">
        <v>27498</v>
      </c>
      <c r="L193" s="2">
        <v>0</v>
      </c>
      <c r="M193" s="2">
        <v>56968</v>
      </c>
      <c r="N193" s="2">
        <v>435553</v>
      </c>
      <c r="O193" s="2">
        <v>229886</v>
      </c>
      <c r="P193" s="2">
        <v>177777.5</v>
      </c>
      <c r="Q193" s="2">
        <v>13801</v>
      </c>
      <c r="R193" s="2">
        <v>786</v>
      </c>
      <c r="S193" s="2">
        <v>0</v>
      </c>
      <c r="T193" s="2">
        <v>0</v>
      </c>
      <c r="U193" s="2">
        <v>0</v>
      </c>
      <c r="V193" s="2">
        <v>0</v>
      </c>
      <c r="W193" s="2">
        <v>318480</v>
      </c>
      <c r="X193" s="2">
        <v>0</v>
      </c>
      <c r="Y193" s="2">
        <v>38987</v>
      </c>
      <c r="Z193" s="2">
        <v>32639</v>
      </c>
      <c r="AA193" s="2">
        <v>450118</v>
      </c>
      <c r="AB193" s="2">
        <v>9253951.5</v>
      </c>
      <c r="AC193" s="2">
        <v>0</v>
      </c>
      <c r="AD193" s="2">
        <v>53901</v>
      </c>
      <c r="AE193" s="2">
        <v>105885</v>
      </c>
      <c r="AF193" s="2">
        <v>468</v>
      </c>
      <c r="AG193" s="2">
        <v>109933</v>
      </c>
      <c r="AH193" s="2">
        <v>0</v>
      </c>
      <c r="AI193" s="2">
        <v>268092</v>
      </c>
      <c r="AJ193" s="2">
        <v>538279</v>
      </c>
    </row>
    <row r="194" spans="1:36" x14ac:dyDescent="0.25">
      <c r="A194" s="2">
        <v>695</v>
      </c>
      <c r="B194" s="2">
        <v>1</v>
      </c>
      <c r="C194" t="s">
        <v>195</v>
      </c>
      <c r="D194" s="2">
        <v>849.8</v>
      </c>
      <c r="E194" s="2">
        <v>932.59999999999991</v>
      </c>
      <c r="F194" s="2">
        <v>727.8</v>
      </c>
      <c r="G194" s="2">
        <v>796.39999999999986</v>
      </c>
      <c r="H194" s="2">
        <v>5229959</v>
      </c>
      <c r="I194" s="2">
        <v>12281</v>
      </c>
      <c r="J194" s="2">
        <v>428651</v>
      </c>
      <c r="K194" s="2">
        <v>0</v>
      </c>
      <c r="L194" s="2">
        <v>73832</v>
      </c>
      <c r="M194" s="2">
        <v>0</v>
      </c>
      <c r="N194" s="2">
        <v>101475</v>
      </c>
      <c r="O194" s="2">
        <v>193127</v>
      </c>
      <c r="P194" s="2">
        <v>123020</v>
      </c>
      <c r="Q194" s="2">
        <v>10353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439119</v>
      </c>
      <c r="X194" s="2">
        <v>0</v>
      </c>
      <c r="Y194" s="2">
        <v>0</v>
      </c>
      <c r="Z194" s="2">
        <v>23222</v>
      </c>
      <c r="AA194" s="2">
        <v>337674</v>
      </c>
      <c r="AB194" s="2">
        <v>6972713</v>
      </c>
      <c r="AC194" s="2">
        <v>0</v>
      </c>
      <c r="AD194" s="2">
        <v>31548</v>
      </c>
      <c r="AE194" s="2">
        <v>52127</v>
      </c>
      <c r="AF194" s="2">
        <v>0</v>
      </c>
      <c r="AG194" s="2">
        <v>143502</v>
      </c>
      <c r="AH194" s="2">
        <v>0</v>
      </c>
      <c r="AI194" s="2">
        <v>143082</v>
      </c>
      <c r="AJ194" s="2">
        <v>370259</v>
      </c>
    </row>
    <row r="195" spans="1:36" x14ac:dyDescent="0.25">
      <c r="A195" s="2">
        <v>696</v>
      </c>
      <c r="B195" s="2">
        <v>1</v>
      </c>
      <c r="C195" t="s">
        <v>196</v>
      </c>
      <c r="D195" s="2">
        <v>439</v>
      </c>
      <c r="E195" s="2">
        <v>481.40000000000003</v>
      </c>
      <c r="F195" s="2">
        <v>513</v>
      </c>
      <c r="G195" s="2">
        <v>562.80000000000007</v>
      </c>
      <c r="H195" s="2">
        <v>3695908</v>
      </c>
      <c r="I195" s="2">
        <v>0</v>
      </c>
      <c r="J195" s="2">
        <v>152714</v>
      </c>
      <c r="K195" s="2">
        <v>0</v>
      </c>
      <c r="L195" s="2">
        <v>126675</v>
      </c>
      <c r="M195" s="2">
        <v>251235</v>
      </c>
      <c r="N195" s="2">
        <v>184071</v>
      </c>
      <c r="O195" s="2">
        <v>136197</v>
      </c>
      <c r="P195" s="2">
        <v>86342.5</v>
      </c>
      <c r="Q195" s="2">
        <v>7316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321747</v>
      </c>
      <c r="X195" s="2">
        <v>149500</v>
      </c>
      <c r="Y195" s="2">
        <v>29792</v>
      </c>
      <c r="Z195" s="2">
        <v>16258</v>
      </c>
      <c r="AA195" s="2">
        <v>238627</v>
      </c>
      <c r="AB195" s="2">
        <v>5246882.5</v>
      </c>
      <c r="AC195" s="2">
        <v>0</v>
      </c>
      <c r="AD195" s="2">
        <v>77306</v>
      </c>
      <c r="AE195" s="2">
        <v>86342.5</v>
      </c>
      <c r="AF195" s="2">
        <v>0</v>
      </c>
      <c r="AG195" s="2">
        <v>312582</v>
      </c>
      <c r="AH195" s="2">
        <v>54502</v>
      </c>
      <c r="AI195" s="2">
        <v>238627</v>
      </c>
      <c r="AJ195" s="2">
        <v>714857.5</v>
      </c>
    </row>
    <row r="196" spans="1:36" x14ac:dyDescent="0.25">
      <c r="A196" s="2">
        <v>698</v>
      </c>
      <c r="B196" s="2">
        <v>1</v>
      </c>
      <c r="C196" t="s">
        <v>197</v>
      </c>
      <c r="D196" s="2">
        <v>161</v>
      </c>
      <c r="E196" s="2">
        <v>184.8</v>
      </c>
      <c r="F196" s="2">
        <v>197</v>
      </c>
      <c r="G196" s="2">
        <v>226</v>
      </c>
      <c r="H196" s="2">
        <v>1484142</v>
      </c>
      <c r="I196" s="2">
        <v>6140</v>
      </c>
      <c r="J196" s="2">
        <v>154615</v>
      </c>
      <c r="K196" s="2">
        <v>0</v>
      </c>
      <c r="L196" s="2">
        <v>94001</v>
      </c>
      <c r="M196" s="2">
        <v>440130</v>
      </c>
      <c r="N196" s="2">
        <v>126140</v>
      </c>
      <c r="O196" s="2">
        <v>49780</v>
      </c>
      <c r="P196" s="2">
        <v>37701.25</v>
      </c>
      <c r="Q196" s="2">
        <v>2938</v>
      </c>
      <c r="R196" s="2">
        <v>2956</v>
      </c>
      <c r="S196" s="2">
        <v>0</v>
      </c>
      <c r="T196" s="2">
        <v>0</v>
      </c>
      <c r="U196" s="2">
        <v>0</v>
      </c>
      <c r="V196" s="2">
        <v>0</v>
      </c>
      <c r="W196" s="2">
        <v>67800</v>
      </c>
      <c r="X196" s="2">
        <v>0</v>
      </c>
      <c r="Y196" s="2">
        <v>7724</v>
      </c>
      <c r="Z196" s="2">
        <v>8952</v>
      </c>
      <c r="AA196" s="2">
        <v>95824</v>
      </c>
      <c r="AB196" s="2">
        <v>2578843.25</v>
      </c>
      <c r="AC196" s="2">
        <v>0</v>
      </c>
      <c r="AD196" s="2">
        <v>49780</v>
      </c>
      <c r="AE196" s="2">
        <v>37701.25</v>
      </c>
      <c r="AF196" s="2">
        <v>2956</v>
      </c>
      <c r="AG196" s="2">
        <v>65863.087978269919</v>
      </c>
      <c r="AH196" s="2">
        <v>0</v>
      </c>
      <c r="AI196" s="2">
        <v>95824</v>
      </c>
      <c r="AJ196" s="2">
        <v>252124.3379782699</v>
      </c>
    </row>
    <row r="197" spans="1:36" x14ac:dyDescent="0.25">
      <c r="A197" s="2">
        <v>700</v>
      </c>
      <c r="B197" s="2">
        <v>1</v>
      </c>
      <c r="C197" t="s">
        <v>198</v>
      </c>
      <c r="D197" s="2">
        <v>1815</v>
      </c>
      <c r="E197" s="2">
        <v>1984.6</v>
      </c>
      <c r="F197" s="2">
        <v>2056</v>
      </c>
      <c r="G197" s="2">
        <v>2257.4</v>
      </c>
      <c r="H197" s="2">
        <v>14824346</v>
      </c>
      <c r="I197" s="2">
        <v>0</v>
      </c>
      <c r="J197" s="2">
        <v>120499</v>
      </c>
      <c r="K197" s="2">
        <v>14512</v>
      </c>
      <c r="L197" s="2">
        <v>0</v>
      </c>
      <c r="M197" s="2">
        <v>0</v>
      </c>
      <c r="N197" s="2">
        <v>232477</v>
      </c>
      <c r="O197" s="2">
        <v>474218</v>
      </c>
      <c r="P197" s="2">
        <v>378115</v>
      </c>
      <c r="Q197" s="2">
        <v>29346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677220</v>
      </c>
      <c r="X197" s="2">
        <v>0</v>
      </c>
      <c r="Y197" s="2">
        <v>32734</v>
      </c>
      <c r="Z197" s="2">
        <v>66812</v>
      </c>
      <c r="AA197" s="2">
        <v>957138</v>
      </c>
      <c r="AB197" s="2">
        <v>17807417</v>
      </c>
      <c r="AC197" s="2">
        <v>0</v>
      </c>
      <c r="AD197" s="2">
        <v>178768</v>
      </c>
      <c r="AE197" s="2">
        <v>378115</v>
      </c>
      <c r="AF197" s="2">
        <v>0</v>
      </c>
      <c r="AG197" s="2">
        <v>524864</v>
      </c>
      <c r="AH197" s="2">
        <v>0</v>
      </c>
      <c r="AI197" s="2">
        <v>957138</v>
      </c>
      <c r="AJ197" s="2">
        <v>2038885</v>
      </c>
    </row>
    <row r="198" spans="1:36" x14ac:dyDescent="0.25">
      <c r="A198" s="2">
        <v>701</v>
      </c>
      <c r="B198" s="2">
        <v>1</v>
      </c>
      <c r="C198" t="s">
        <v>199</v>
      </c>
      <c r="D198" s="2">
        <v>2067</v>
      </c>
      <c r="E198" s="2">
        <v>2252.4</v>
      </c>
      <c r="F198" s="2">
        <v>2367</v>
      </c>
      <c r="G198" s="2">
        <v>2581.4</v>
      </c>
      <c r="H198" s="2">
        <v>16952054</v>
      </c>
      <c r="I198" s="2">
        <v>18421</v>
      </c>
      <c r="J198" s="2">
        <v>1416821</v>
      </c>
      <c r="K198" s="2">
        <v>14454</v>
      </c>
      <c r="L198" s="2">
        <v>0</v>
      </c>
      <c r="M198" s="2">
        <v>0</v>
      </c>
      <c r="N198" s="2">
        <v>440929</v>
      </c>
      <c r="O198" s="2">
        <v>617729</v>
      </c>
      <c r="P198" s="2">
        <v>432245</v>
      </c>
      <c r="Q198" s="2">
        <v>33558</v>
      </c>
      <c r="R198" s="2">
        <v>2685</v>
      </c>
      <c r="S198" s="2">
        <v>0</v>
      </c>
      <c r="T198" s="2">
        <v>0</v>
      </c>
      <c r="U198" s="2">
        <v>0</v>
      </c>
      <c r="V198" s="2">
        <v>0</v>
      </c>
      <c r="W198" s="2">
        <v>774420</v>
      </c>
      <c r="X198" s="2">
        <v>0</v>
      </c>
      <c r="Y198" s="2">
        <v>0</v>
      </c>
      <c r="Z198" s="2">
        <v>76250</v>
      </c>
      <c r="AA198" s="2">
        <v>1094514</v>
      </c>
      <c r="AB198" s="2">
        <v>21874080</v>
      </c>
      <c r="AC198" s="2">
        <v>0</v>
      </c>
      <c r="AD198" s="2">
        <v>122959</v>
      </c>
      <c r="AE198" s="2">
        <v>332028</v>
      </c>
      <c r="AF198" s="2">
        <v>2062</v>
      </c>
      <c r="AG198" s="2">
        <v>344753</v>
      </c>
      <c r="AH198" s="2">
        <v>0</v>
      </c>
      <c r="AI198" s="2">
        <v>840748</v>
      </c>
      <c r="AJ198" s="2">
        <v>1642550</v>
      </c>
    </row>
    <row r="199" spans="1:36" x14ac:dyDescent="0.25">
      <c r="A199" s="2">
        <v>704</v>
      </c>
      <c r="B199" s="2">
        <v>1</v>
      </c>
      <c r="C199" t="s">
        <v>200</v>
      </c>
      <c r="D199" s="2">
        <v>1819</v>
      </c>
      <c r="E199" s="2">
        <v>1997.6000000000001</v>
      </c>
      <c r="F199" s="2">
        <v>1844</v>
      </c>
      <c r="G199" s="2">
        <v>2016.8</v>
      </c>
      <c r="H199" s="2">
        <v>13244326</v>
      </c>
      <c r="I199" s="2">
        <v>0</v>
      </c>
      <c r="J199" s="2">
        <v>487832</v>
      </c>
      <c r="K199" s="2">
        <v>14560</v>
      </c>
      <c r="L199" s="2">
        <v>0</v>
      </c>
      <c r="M199" s="2">
        <v>0</v>
      </c>
      <c r="N199" s="2">
        <v>310472.34585967241</v>
      </c>
      <c r="O199" s="2">
        <v>448075</v>
      </c>
      <c r="P199" s="2">
        <v>336191.25</v>
      </c>
      <c r="Q199" s="2">
        <v>26218</v>
      </c>
      <c r="R199" s="2">
        <v>31301</v>
      </c>
      <c r="S199" s="2">
        <v>0</v>
      </c>
      <c r="T199" s="2">
        <v>0</v>
      </c>
      <c r="U199" s="2">
        <v>0</v>
      </c>
      <c r="V199" s="2">
        <v>0</v>
      </c>
      <c r="W199" s="2">
        <v>605040</v>
      </c>
      <c r="X199" s="2">
        <v>475800</v>
      </c>
      <c r="Y199" s="2">
        <v>0</v>
      </c>
      <c r="Z199" s="2">
        <v>63674</v>
      </c>
      <c r="AA199" s="2">
        <v>855123</v>
      </c>
      <c r="AB199" s="2">
        <v>16422812.595859673</v>
      </c>
      <c r="AC199" s="2">
        <v>0</v>
      </c>
      <c r="AD199" s="2">
        <v>130245</v>
      </c>
      <c r="AE199" s="2">
        <v>336191.25</v>
      </c>
      <c r="AF199" s="2">
        <v>31301</v>
      </c>
      <c r="AG199" s="2">
        <v>374224</v>
      </c>
      <c r="AH199" s="2">
        <v>173457</v>
      </c>
      <c r="AI199" s="2">
        <v>855123</v>
      </c>
      <c r="AJ199" s="2">
        <v>1727084.25</v>
      </c>
    </row>
    <row r="200" spans="1:36" x14ac:dyDescent="0.25">
      <c r="A200" s="2">
        <v>706</v>
      </c>
      <c r="B200" s="2">
        <v>1</v>
      </c>
      <c r="C200" t="s">
        <v>201</v>
      </c>
      <c r="D200" s="2">
        <v>1422.7999999999997</v>
      </c>
      <c r="E200" s="2">
        <v>1554.1999999999998</v>
      </c>
      <c r="F200" s="2">
        <v>1757.8</v>
      </c>
      <c r="G200" s="2">
        <v>1930.8</v>
      </c>
      <c r="H200" s="2">
        <v>12679564</v>
      </c>
      <c r="I200" s="2">
        <v>0</v>
      </c>
      <c r="J200" s="2">
        <v>785427</v>
      </c>
      <c r="K200" s="2">
        <v>14588</v>
      </c>
      <c r="L200" s="2">
        <v>0</v>
      </c>
      <c r="M200" s="2">
        <v>0</v>
      </c>
      <c r="N200" s="2">
        <v>282300</v>
      </c>
      <c r="O200" s="2">
        <v>448415</v>
      </c>
      <c r="P200" s="2">
        <v>321413.75</v>
      </c>
      <c r="Q200" s="2">
        <v>25100</v>
      </c>
      <c r="R200" s="2">
        <v>5078</v>
      </c>
      <c r="S200" s="2">
        <v>0</v>
      </c>
      <c r="T200" s="2">
        <v>0</v>
      </c>
      <c r="U200" s="2">
        <v>0</v>
      </c>
      <c r="V200" s="2">
        <v>-6567</v>
      </c>
      <c r="W200" s="2">
        <v>612662</v>
      </c>
      <c r="X200" s="2">
        <v>0</v>
      </c>
      <c r="Y200" s="2">
        <v>11770</v>
      </c>
      <c r="Z200" s="2">
        <v>57611</v>
      </c>
      <c r="AA200" s="2">
        <v>818659</v>
      </c>
      <c r="AB200" s="2">
        <v>16056020.75</v>
      </c>
      <c r="AC200" s="2">
        <v>0</v>
      </c>
      <c r="AD200" s="2">
        <v>70255</v>
      </c>
      <c r="AE200" s="2">
        <v>207039</v>
      </c>
      <c r="AF200" s="2">
        <v>3271</v>
      </c>
      <c r="AG200" s="2">
        <v>237768</v>
      </c>
      <c r="AH200" s="2">
        <v>0</v>
      </c>
      <c r="AI200" s="2">
        <v>527341</v>
      </c>
      <c r="AJ200" s="2">
        <v>1045674</v>
      </c>
    </row>
    <row r="201" spans="1:36" x14ac:dyDescent="0.25">
      <c r="A201" s="2">
        <v>707</v>
      </c>
      <c r="B201" s="2">
        <v>1</v>
      </c>
      <c r="C201" t="s">
        <v>202</v>
      </c>
      <c r="D201" s="2">
        <v>84</v>
      </c>
      <c r="E201" s="2">
        <v>92.6</v>
      </c>
      <c r="F201" s="2">
        <v>93</v>
      </c>
      <c r="G201" s="2">
        <v>101.60000000000001</v>
      </c>
      <c r="H201" s="2">
        <v>667207</v>
      </c>
      <c r="I201" s="2">
        <v>0</v>
      </c>
      <c r="J201" s="2">
        <v>80372</v>
      </c>
      <c r="K201" s="2">
        <v>0</v>
      </c>
      <c r="L201" s="2">
        <v>49421</v>
      </c>
      <c r="M201" s="2">
        <v>150929</v>
      </c>
      <c r="N201" s="2">
        <v>48359</v>
      </c>
      <c r="O201" s="2">
        <v>22094</v>
      </c>
      <c r="P201" s="2">
        <v>9038.75</v>
      </c>
      <c r="Q201" s="2">
        <v>1321</v>
      </c>
      <c r="R201" s="2">
        <v>7686</v>
      </c>
      <c r="S201" s="2">
        <v>0</v>
      </c>
      <c r="T201" s="2">
        <v>0</v>
      </c>
      <c r="U201" s="2">
        <v>0</v>
      </c>
      <c r="V201" s="2">
        <v>0</v>
      </c>
      <c r="W201" s="2">
        <v>176732</v>
      </c>
      <c r="X201" s="2">
        <v>0</v>
      </c>
      <c r="Y201" s="2">
        <v>1471</v>
      </c>
      <c r="Z201" s="2">
        <v>2906</v>
      </c>
      <c r="AA201" s="2">
        <v>43078</v>
      </c>
      <c r="AB201" s="2">
        <v>1260614.75</v>
      </c>
      <c r="AC201" s="2">
        <v>0</v>
      </c>
      <c r="AD201" s="2">
        <v>1128</v>
      </c>
      <c r="AE201" s="2">
        <v>29</v>
      </c>
      <c r="AF201" s="2">
        <v>25</v>
      </c>
      <c r="AG201" s="2">
        <v>775</v>
      </c>
      <c r="AH201" s="2">
        <v>0</v>
      </c>
      <c r="AI201" s="2">
        <v>139</v>
      </c>
      <c r="AJ201" s="2">
        <v>2096</v>
      </c>
    </row>
    <row r="202" spans="1:36" x14ac:dyDescent="0.25">
      <c r="A202" s="2">
        <v>709</v>
      </c>
      <c r="B202" s="2">
        <v>1</v>
      </c>
      <c r="C202" t="s">
        <v>203</v>
      </c>
      <c r="D202" s="2">
        <v>10412</v>
      </c>
      <c r="E202" s="2">
        <v>11369</v>
      </c>
      <c r="F202" s="2">
        <v>7999</v>
      </c>
      <c r="G202" s="2">
        <v>8780.4000000000015</v>
      </c>
      <c r="H202" s="2">
        <v>57660887</v>
      </c>
      <c r="I202" s="2">
        <v>272224</v>
      </c>
      <c r="J202" s="2">
        <v>6833802</v>
      </c>
      <c r="K202" s="2">
        <v>18488</v>
      </c>
      <c r="L202" s="2">
        <v>0</v>
      </c>
      <c r="M202" s="2">
        <v>0</v>
      </c>
      <c r="N202" s="2">
        <v>723387</v>
      </c>
      <c r="O202" s="2">
        <v>1931233</v>
      </c>
      <c r="P202" s="2">
        <v>439020</v>
      </c>
      <c r="Q202" s="2">
        <v>114145</v>
      </c>
      <c r="R202" s="2">
        <v>426552</v>
      </c>
      <c r="S202" s="2">
        <v>0</v>
      </c>
      <c r="T202" s="2">
        <v>0</v>
      </c>
      <c r="U202" s="2">
        <v>0</v>
      </c>
      <c r="V202" s="2">
        <v>-7880</v>
      </c>
      <c r="W202" s="2">
        <v>8313107</v>
      </c>
      <c r="X202" s="2">
        <v>0</v>
      </c>
      <c r="Y202" s="2">
        <v>151901</v>
      </c>
      <c r="Z202" s="2">
        <v>632112</v>
      </c>
      <c r="AA202" s="2">
        <v>3722890</v>
      </c>
      <c r="AB202" s="2">
        <v>81231868</v>
      </c>
      <c r="AC202" s="2">
        <v>0</v>
      </c>
      <c r="AD202" s="2">
        <v>904458</v>
      </c>
      <c r="AE202" s="2">
        <v>439020</v>
      </c>
      <c r="AF202" s="2">
        <v>426552</v>
      </c>
      <c r="AG202" s="2">
        <v>7635375</v>
      </c>
      <c r="AH202" s="2">
        <v>0</v>
      </c>
      <c r="AI202" s="2">
        <v>3722890</v>
      </c>
      <c r="AJ202" s="2">
        <v>13128295</v>
      </c>
    </row>
    <row r="203" spans="1:36" x14ac:dyDescent="0.25">
      <c r="A203" s="2">
        <v>712</v>
      </c>
      <c r="B203" s="2">
        <v>1</v>
      </c>
      <c r="C203" t="s">
        <v>204</v>
      </c>
      <c r="D203" s="2">
        <v>560</v>
      </c>
      <c r="E203" s="2">
        <v>613.4</v>
      </c>
      <c r="F203" s="2">
        <v>490</v>
      </c>
      <c r="G203" s="2">
        <v>534.6</v>
      </c>
      <c r="H203" s="2">
        <v>3510718</v>
      </c>
      <c r="I203" s="2">
        <v>0</v>
      </c>
      <c r="J203" s="2">
        <v>493238</v>
      </c>
      <c r="K203" s="2">
        <v>0</v>
      </c>
      <c r="L203" s="2">
        <v>128871</v>
      </c>
      <c r="M203" s="2">
        <v>0</v>
      </c>
      <c r="N203" s="2">
        <v>111672.21913869756</v>
      </c>
      <c r="O203" s="2">
        <v>117112</v>
      </c>
      <c r="P203" s="2">
        <v>88768.75</v>
      </c>
      <c r="Q203" s="2">
        <v>6950</v>
      </c>
      <c r="R203" s="2">
        <v>14990</v>
      </c>
      <c r="S203" s="2">
        <v>0</v>
      </c>
      <c r="T203" s="2">
        <v>0</v>
      </c>
      <c r="U203" s="2">
        <v>0</v>
      </c>
      <c r="V203" s="2">
        <v>0</v>
      </c>
      <c r="W203" s="2">
        <v>160380</v>
      </c>
      <c r="X203" s="2">
        <v>0</v>
      </c>
      <c r="Y203" s="2">
        <v>0</v>
      </c>
      <c r="Z203" s="2">
        <v>16856</v>
      </c>
      <c r="AA203" s="2">
        <v>226670</v>
      </c>
      <c r="AB203" s="2">
        <v>4876225.9691386977</v>
      </c>
      <c r="AC203" s="2">
        <v>0</v>
      </c>
      <c r="AD203" s="2">
        <v>39846</v>
      </c>
      <c r="AE203" s="2">
        <v>88768.75</v>
      </c>
      <c r="AF203" s="2">
        <v>14990</v>
      </c>
      <c r="AG203" s="2">
        <v>93166</v>
      </c>
      <c r="AH203" s="2">
        <v>0</v>
      </c>
      <c r="AI203" s="2">
        <v>226670</v>
      </c>
      <c r="AJ203" s="2">
        <v>463440.75</v>
      </c>
    </row>
    <row r="204" spans="1:36" x14ac:dyDescent="0.25">
      <c r="A204" s="2">
        <v>716</v>
      </c>
      <c r="B204" s="2">
        <v>1</v>
      </c>
      <c r="C204" t="s">
        <v>205</v>
      </c>
      <c r="D204" s="2">
        <v>1802</v>
      </c>
      <c r="E204" s="2">
        <v>1962.8000000000002</v>
      </c>
      <c r="F204" s="2">
        <v>1608</v>
      </c>
      <c r="G204" s="2">
        <v>1752.9999999999998</v>
      </c>
      <c r="H204" s="2">
        <v>11511951</v>
      </c>
      <c r="I204" s="2">
        <v>0</v>
      </c>
      <c r="J204" s="2">
        <v>195242</v>
      </c>
      <c r="K204" s="2">
        <v>14631</v>
      </c>
      <c r="L204" s="2">
        <v>0</v>
      </c>
      <c r="M204" s="2">
        <v>0</v>
      </c>
      <c r="N204" s="2">
        <v>195485</v>
      </c>
      <c r="O204" s="2">
        <v>388683</v>
      </c>
      <c r="P204" s="2">
        <v>293627.5</v>
      </c>
      <c r="Q204" s="2">
        <v>22789</v>
      </c>
      <c r="R204" s="2">
        <v>7573</v>
      </c>
      <c r="S204" s="2">
        <v>0</v>
      </c>
      <c r="T204" s="2">
        <v>0</v>
      </c>
      <c r="U204" s="2">
        <v>0</v>
      </c>
      <c r="V204" s="2">
        <v>0</v>
      </c>
      <c r="W204" s="2">
        <v>525900</v>
      </c>
      <c r="X204" s="2">
        <v>0</v>
      </c>
      <c r="Y204" s="2">
        <v>12505</v>
      </c>
      <c r="Z204" s="2">
        <v>54589</v>
      </c>
      <c r="AA204" s="2">
        <v>743272</v>
      </c>
      <c r="AB204" s="2">
        <v>13966247.5</v>
      </c>
      <c r="AC204" s="2">
        <v>0</v>
      </c>
      <c r="AD204" s="2">
        <v>125804</v>
      </c>
      <c r="AE204" s="2">
        <v>254779</v>
      </c>
      <c r="AF204" s="2">
        <v>6571</v>
      </c>
      <c r="AG204" s="2">
        <v>264458</v>
      </c>
      <c r="AH204" s="2">
        <v>0</v>
      </c>
      <c r="AI204" s="2">
        <v>644932</v>
      </c>
      <c r="AJ204" s="2">
        <v>1296544</v>
      </c>
    </row>
    <row r="205" spans="1:36" x14ac:dyDescent="0.25">
      <c r="A205" s="2">
        <v>717</v>
      </c>
      <c r="B205" s="2">
        <v>1</v>
      </c>
      <c r="C205" t="s">
        <v>206</v>
      </c>
      <c r="D205" s="2">
        <v>1927</v>
      </c>
      <c r="E205" s="2">
        <v>2125.6000000000004</v>
      </c>
      <c r="F205" s="2">
        <v>1914</v>
      </c>
      <c r="G205" s="2">
        <v>2114.4</v>
      </c>
      <c r="H205" s="2">
        <v>13885265</v>
      </c>
      <c r="I205" s="2">
        <v>119738</v>
      </c>
      <c r="J205" s="2">
        <v>253228</v>
      </c>
      <c r="K205" s="2">
        <v>46418</v>
      </c>
      <c r="L205" s="2">
        <v>0</v>
      </c>
      <c r="M205" s="2">
        <v>0</v>
      </c>
      <c r="N205" s="2">
        <v>183930</v>
      </c>
      <c r="O205" s="2">
        <v>463721</v>
      </c>
      <c r="P205" s="2">
        <v>352888.75</v>
      </c>
      <c r="Q205" s="2">
        <v>27487</v>
      </c>
      <c r="R205" s="2">
        <v>32583</v>
      </c>
      <c r="S205" s="2">
        <v>0</v>
      </c>
      <c r="T205" s="2">
        <v>0</v>
      </c>
      <c r="U205" s="2">
        <v>0</v>
      </c>
      <c r="V205" s="2">
        <v>0</v>
      </c>
      <c r="W205" s="2">
        <v>634320</v>
      </c>
      <c r="X205" s="2">
        <v>0</v>
      </c>
      <c r="Y205" s="2">
        <v>0</v>
      </c>
      <c r="Z205" s="2">
        <v>100652</v>
      </c>
      <c r="AA205" s="2">
        <v>896506</v>
      </c>
      <c r="AB205" s="2">
        <v>16996736.75</v>
      </c>
      <c r="AC205" s="2">
        <v>0</v>
      </c>
      <c r="AD205" s="2">
        <v>140799</v>
      </c>
      <c r="AE205" s="2">
        <v>352888.75</v>
      </c>
      <c r="AF205" s="2">
        <v>32583</v>
      </c>
      <c r="AG205" s="2">
        <v>368956</v>
      </c>
      <c r="AH205" s="2">
        <v>0</v>
      </c>
      <c r="AI205" s="2">
        <v>896506</v>
      </c>
      <c r="AJ205" s="2">
        <v>1791732.75</v>
      </c>
    </row>
    <row r="206" spans="1:36" x14ac:dyDescent="0.25">
      <c r="A206" s="2">
        <v>719</v>
      </c>
      <c r="B206" s="2">
        <v>1</v>
      </c>
      <c r="C206" t="s">
        <v>207</v>
      </c>
      <c r="D206" s="2">
        <v>9093</v>
      </c>
      <c r="E206" s="2">
        <v>9979.5999999999985</v>
      </c>
      <c r="F206" s="2">
        <v>9443</v>
      </c>
      <c r="G206" s="2">
        <v>10354.400000000001</v>
      </c>
      <c r="H206" s="2">
        <v>67997345</v>
      </c>
      <c r="I206" s="2">
        <v>0</v>
      </c>
      <c r="J206" s="2">
        <v>459652</v>
      </c>
      <c r="K206" s="2">
        <v>188948</v>
      </c>
      <c r="L206" s="2">
        <v>0</v>
      </c>
      <c r="M206" s="2">
        <v>0</v>
      </c>
      <c r="N206" s="2">
        <v>0</v>
      </c>
      <c r="O206" s="2">
        <v>2247248</v>
      </c>
      <c r="P206" s="2">
        <v>1384398.75</v>
      </c>
      <c r="Q206" s="2">
        <v>134607</v>
      </c>
      <c r="R206" s="2">
        <v>28992</v>
      </c>
      <c r="S206" s="2">
        <v>0</v>
      </c>
      <c r="T206" s="2">
        <v>0</v>
      </c>
      <c r="U206" s="2">
        <v>0</v>
      </c>
      <c r="V206" s="2">
        <v>-15761</v>
      </c>
      <c r="W206" s="2">
        <v>9567155</v>
      </c>
      <c r="X206" s="2">
        <v>2388100</v>
      </c>
      <c r="Y206" s="2">
        <v>0</v>
      </c>
      <c r="Z206" s="2">
        <v>508448</v>
      </c>
      <c r="AA206" s="2">
        <v>4390266</v>
      </c>
      <c r="AB206" s="2">
        <v>86891298.75</v>
      </c>
      <c r="AC206" s="2">
        <v>0</v>
      </c>
      <c r="AD206" s="2">
        <v>650379</v>
      </c>
      <c r="AE206" s="2">
        <v>1384398.75</v>
      </c>
      <c r="AF206" s="2">
        <v>28992</v>
      </c>
      <c r="AG206" s="2">
        <v>8494222</v>
      </c>
      <c r="AH206" s="2">
        <v>870605</v>
      </c>
      <c r="AI206" s="2">
        <v>4390266</v>
      </c>
      <c r="AJ206" s="2">
        <v>14948257.75</v>
      </c>
    </row>
    <row r="207" spans="1:36" x14ac:dyDescent="0.25">
      <c r="A207" s="2">
        <v>720</v>
      </c>
      <c r="B207" s="2">
        <v>1</v>
      </c>
      <c r="C207" t="s">
        <v>208</v>
      </c>
      <c r="D207" s="2">
        <v>9199</v>
      </c>
      <c r="E207" s="2">
        <v>10109.600000000002</v>
      </c>
      <c r="F207" s="2">
        <v>8376</v>
      </c>
      <c r="G207" s="2">
        <v>9215</v>
      </c>
      <c r="H207" s="2">
        <v>60514905</v>
      </c>
      <c r="I207" s="2">
        <v>422664</v>
      </c>
      <c r="J207" s="2">
        <v>3143687</v>
      </c>
      <c r="K207" s="2">
        <v>719017</v>
      </c>
      <c r="L207" s="2">
        <v>0</v>
      </c>
      <c r="M207" s="2">
        <v>0</v>
      </c>
      <c r="N207" s="2">
        <v>68426.550783496685</v>
      </c>
      <c r="O207" s="2">
        <v>1982322</v>
      </c>
      <c r="P207" s="2">
        <v>1536242.5</v>
      </c>
      <c r="Q207" s="2">
        <v>119795</v>
      </c>
      <c r="R207" s="2">
        <v>173703</v>
      </c>
      <c r="S207" s="2">
        <v>0</v>
      </c>
      <c r="T207" s="2">
        <v>0</v>
      </c>
      <c r="U207" s="2">
        <v>0</v>
      </c>
      <c r="V207" s="2">
        <v>-15761</v>
      </c>
      <c r="W207" s="2">
        <v>2764500</v>
      </c>
      <c r="X207" s="2">
        <v>0</v>
      </c>
      <c r="Y207" s="2">
        <v>0</v>
      </c>
      <c r="Z207" s="2">
        <v>502728</v>
      </c>
      <c r="AA207" s="2">
        <v>3907160</v>
      </c>
      <c r="AB207" s="2">
        <v>75839389.0507835</v>
      </c>
      <c r="AC207" s="2">
        <v>0</v>
      </c>
      <c r="AD207" s="2">
        <v>621328</v>
      </c>
      <c r="AE207" s="2">
        <v>1536242.5</v>
      </c>
      <c r="AF207" s="2">
        <v>173703</v>
      </c>
      <c r="AG207" s="2">
        <v>1616978</v>
      </c>
      <c r="AH207" s="2">
        <v>0</v>
      </c>
      <c r="AI207" s="2">
        <v>3907160</v>
      </c>
      <c r="AJ207" s="2">
        <v>7855411.5</v>
      </c>
    </row>
    <row r="208" spans="1:36" x14ac:dyDescent="0.25">
      <c r="A208" s="2">
        <v>721</v>
      </c>
      <c r="B208" s="2">
        <v>1</v>
      </c>
      <c r="C208" t="s">
        <v>209</v>
      </c>
      <c r="D208" s="2">
        <v>4017</v>
      </c>
      <c r="E208" s="2">
        <v>4400.6000000000004</v>
      </c>
      <c r="F208" s="2">
        <v>4342</v>
      </c>
      <c r="G208" s="2">
        <v>4756.8</v>
      </c>
      <c r="H208" s="2">
        <v>31237906</v>
      </c>
      <c r="I208" s="2">
        <v>112574</v>
      </c>
      <c r="J208" s="2">
        <v>229006</v>
      </c>
      <c r="K208" s="2">
        <v>14284</v>
      </c>
      <c r="L208" s="2">
        <v>0</v>
      </c>
      <c r="M208" s="2">
        <v>0</v>
      </c>
      <c r="N208" s="2">
        <v>422527</v>
      </c>
      <c r="O208" s="2">
        <v>1032081</v>
      </c>
      <c r="P208" s="2">
        <v>733787.5</v>
      </c>
      <c r="Q208" s="2">
        <v>61838</v>
      </c>
      <c r="R208" s="2">
        <v>6850</v>
      </c>
      <c r="S208" s="2">
        <v>0</v>
      </c>
      <c r="T208" s="2">
        <v>0</v>
      </c>
      <c r="U208" s="2">
        <v>0</v>
      </c>
      <c r="V208" s="2">
        <v>-15761</v>
      </c>
      <c r="W208" s="2">
        <v>2600543</v>
      </c>
      <c r="X208" s="2">
        <v>0</v>
      </c>
      <c r="Y208" s="2">
        <v>0</v>
      </c>
      <c r="Z208" s="2">
        <v>229637</v>
      </c>
      <c r="AA208" s="2">
        <v>2016883</v>
      </c>
      <c r="AB208" s="2">
        <v>38682155.5</v>
      </c>
      <c r="AC208" s="2">
        <v>0</v>
      </c>
      <c r="AD208" s="2">
        <v>264944</v>
      </c>
      <c r="AE208" s="2">
        <v>702091</v>
      </c>
      <c r="AF208" s="2">
        <v>6554</v>
      </c>
      <c r="AG208" s="2">
        <v>1914122</v>
      </c>
      <c r="AH208" s="2">
        <v>0</v>
      </c>
      <c r="AI208" s="2">
        <v>1929761</v>
      </c>
      <c r="AJ208" s="2">
        <v>4817472</v>
      </c>
    </row>
    <row r="209" spans="1:36" x14ac:dyDescent="0.25">
      <c r="A209" s="2">
        <v>726</v>
      </c>
      <c r="B209" s="2">
        <v>1</v>
      </c>
      <c r="C209" t="s">
        <v>210</v>
      </c>
      <c r="D209" s="2">
        <v>2485</v>
      </c>
      <c r="E209" s="2">
        <v>2716.7999999999997</v>
      </c>
      <c r="F209" s="2">
        <v>2923</v>
      </c>
      <c r="G209" s="2">
        <v>3194.6</v>
      </c>
      <c r="H209" s="2">
        <v>20978938</v>
      </c>
      <c r="I209" s="2">
        <v>92106</v>
      </c>
      <c r="J209" s="2">
        <v>319386</v>
      </c>
      <c r="K209" s="2">
        <v>14384</v>
      </c>
      <c r="L209" s="2">
        <v>0</v>
      </c>
      <c r="M209" s="2">
        <v>0</v>
      </c>
      <c r="N209" s="2">
        <v>308815</v>
      </c>
      <c r="O209" s="2">
        <v>697318</v>
      </c>
      <c r="P209" s="2">
        <v>416952.5</v>
      </c>
      <c r="Q209" s="2">
        <v>41530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3237599</v>
      </c>
      <c r="X209" s="2">
        <v>0</v>
      </c>
      <c r="Y209" s="2">
        <v>0</v>
      </c>
      <c r="Z209" s="2">
        <v>144611</v>
      </c>
      <c r="AA209" s="2">
        <v>1354510</v>
      </c>
      <c r="AB209" s="2">
        <v>27606149.5</v>
      </c>
      <c r="AC209" s="2">
        <v>0</v>
      </c>
      <c r="AD209" s="2">
        <v>260323</v>
      </c>
      <c r="AE209" s="2">
        <v>416952.5</v>
      </c>
      <c r="AF209" s="2">
        <v>0</v>
      </c>
      <c r="AG209" s="2">
        <v>2984466</v>
      </c>
      <c r="AH209" s="2">
        <v>0</v>
      </c>
      <c r="AI209" s="2">
        <v>1354510</v>
      </c>
      <c r="AJ209" s="2">
        <v>5016251.5</v>
      </c>
    </row>
    <row r="210" spans="1:36" x14ac:dyDescent="0.25">
      <c r="A210" s="2">
        <v>727</v>
      </c>
      <c r="B210" s="2">
        <v>1</v>
      </c>
      <c r="C210" t="s">
        <v>211</v>
      </c>
      <c r="D210" s="2">
        <v>3801</v>
      </c>
      <c r="E210" s="2">
        <v>4167.2</v>
      </c>
      <c r="F210" s="2">
        <v>2984</v>
      </c>
      <c r="G210" s="2">
        <v>3271</v>
      </c>
      <c r="H210" s="2">
        <v>21480657</v>
      </c>
      <c r="I210" s="2">
        <v>152487</v>
      </c>
      <c r="J210" s="2">
        <v>485332</v>
      </c>
      <c r="K210" s="2">
        <v>30121</v>
      </c>
      <c r="L210" s="2">
        <v>0</v>
      </c>
      <c r="M210" s="2">
        <v>0</v>
      </c>
      <c r="N210" s="2">
        <v>155003</v>
      </c>
      <c r="O210" s="2">
        <v>712747</v>
      </c>
      <c r="P210" s="2">
        <v>452433.75</v>
      </c>
      <c r="Q210" s="2">
        <v>42523</v>
      </c>
      <c r="R210" s="2">
        <v>27869</v>
      </c>
      <c r="S210" s="2">
        <v>0</v>
      </c>
      <c r="T210" s="2">
        <v>0</v>
      </c>
      <c r="U210" s="2">
        <v>0</v>
      </c>
      <c r="V210" s="2">
        <v>0</v>
      </c>
      <c r="W210" s="2">
        <v>2795037</v>
      </c>
      <c r="X210" s="2">
        <v>791700</v>
      </c>
      <c r="Y210" s="2">
        <v>33102</v>
      </c>
      <c r="Z210" s="2">
        <v>164918</v>
      </c>
      <c r="AA210" s="2">
        <v>1386904</v>
      </c>
      <c r="AB210" s="2">
        <v>27919133.75</v>
      </c>
      <c r="AC210" s="2">
        <v>0</v>
      </c>
      <c r="AD210" s="2">
        <v>171147</v>
      </c>
      <c r="AE210" s="2">
        <v>332435</v>
      </c>
      <c r="AF210" s="2">
        <v>20477</v>
      </c>
      <c r="AG210" s="2">
        <v>1832528</v>
      </c>
      <c r="AH210" s="2">
        <v>260313</v>
      </c>
      <c r="AI210" s="2">
        <v>1019057</v>
      </c>
      <c r="AJ210" s="2">
        <v>3375644</v>
      </c>
    </row>
    <row r="211" spans="1:36" x14ac:dyDescent="0.25">
      <c r="A211" s="2">
        <v>728</v>
      </c>
      <c r="B211" s="2">
        <v>1</v>
      </c>
      <c r="C211" t="s">
        <v>212</v>
      </c>
      <c r="D211" s="2">
        <v>14927</v>
      </c>
      <c r="E211" s="2">
        <v>16321.000000000002</v>
      </c>
      <c r="F211" s="2">
        <v>13537</v>
      </c>
      <c r="G211" s="2">
        <v>14759.8</v>
      </c>
      <c r="H211" s="2">
        <v>96927607</v>
      </c>
      <c r="I211" s="2">
        <v>397079</v>
      </c>
      <c r="J211" s="2">
        <v>1245554</v>
      </c>
      <c r="K211" s="2">
        <v>180773</v>
      </c>
      <c r="L211" s="2">
        <v>0</v>
      </c>
      <c r="M211" s="2">
        <v>0</v>
      </c>
      <c r="N211" s="2">
        <v>457771</v>
      </c>
      <c r="O211" s="2">
        <v>3207898</v>
      </c>
      <c r="P211" s="2">
        <v>2198371.25</v>
      </c>
      <c r="Q211" s="2">
        <v>191877</v>
      </c>
      <c r="R211" s="2">
        <v>82802</v>
      </c>
      <c r="S211" s="2">
        <v>0</v>
      </c>
      <c r="T211" s="2">
        <v>0</v>
      </c>
      <c r="U211" s="2">
        <v>236719</v>
      </c>
      <c r="V211" s="2">
        <v>0</v>
      </c>
      <c r="W211" s="2">
        <v>9629146</v>
      </c>
      <c r="X211" s="2">
        <v>0</v>
      </c>
      <c r="Y211" s="2">
        <v>0</v>
      </c>
      <c r="Z211" s="2">
        <v>688403</v>
      </c>
      <c r="AA211" s="2">
        <v>6258155</v>
      </c>
      <c r="AB211" s="2">
        <v>121702155.25</v>
      </c>
      <c r="AC211" s="2">
        <v>0</v>
      </c>
      <c r="AD211" s="2">
        <v>859745</v>
      </c>
      <c r="AE211" s="2">
        <v>2055122</v>
      </c>
      <c r="AF211" s="2">
        <v>77406</v>
      </c>
      <c r="AG211" s="2">
        <v>7261261</v>
      </c>
      <c r="AH211" s="2">
        <v>0</v>
      </c>
      <c r="AI211" s="2">
        <v>5850363</v>
      </c>
      <c r="AJ211" s="2">
        <v>16103897</v>
      </c>
    </row>
    <row r="212" spans="1:36" x14ac:dyDescent="0.25">
      <c r="A212" s="2">
        <v>738</v>
      </c>
      <c r="B212" s="2">
        <v>1</v>
      </c>
      <c r="C212" t="s">
        <v>213</v>
      </c>
      <c r="D212" s="2">
        <v>691</v>
      </c>
      <c r="E212" s="2">
        <v>756.40000000000009</v>
      </c>
      <c r="F212" s="2">
        <v>1041</v>
      </c>
      <c r="G212" s="2">
        <v>1143.9999999999998</v>
      </c>
      <c r="H212" s="2">
        <v>7512648</v>
      </c>
      <c r="I212" s="2">
        <v>0</v>
      </c>
      <c r="J212" s="2">
        <v>159022</v>
      </c>
      <c r="K212" s="2">
        <v>0</v>
      </c>
      <c r="L212" s="2">
        <v>0</v>
      </c>
      <c r="M212" s="2">
        <v>0</v>
      </c>
      <c r="N212" s="2">
        <v>199973</v>
      </c>
      <c r="O212" s="2">
        <v>258716</v>
      </c>
      <c r="P212" s="2">
        <v>179760</v>
      </c>
      <c r="Q212" s="2">
        <v>14872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572000</v>
      </c>
      <c r="X212" s="2">
        <v>0</v>
      </c>
      <c r="Y212" s="2">
        <v>9931</v>
      </c>
      <c r="Z212" s="2">
        <v>28439</v>
      </c>
      <c r="AA212" s="2">
        <v>485056</v>
      </c>
      <c r="AB212" s="2">
        <v>9420417</v>
      </c>
      <c r="AC212" s="2">
        <v>0</v>
      </c>
      <c r="AD212" s="2">
        <v>51724</v>
      </c>
      <c r="AE212" s="2">
        <v>168500</v>
      </c>
      <c r="AF212" s="2">
        <v>0</v>
      </c>
      <c r="AG212" s="2">
        <v>400909</v>
      </c>
      <c r="AH212" s="2">
        <v>0</v>
      </c>
      <c r="AI212" s="2">
        <v>454672</v>
      </c>
      <c r="AJ212" s="2">
        <v>1075805</v>
      </c>
    </row>
    <row r="213" spans="1:36" x14ac:dyDescent="0.25">
      <c r="A213" s="2">
        <v>739</v>
      </c>
      <c r="B213" s="2">
        <v>1</v>
      </c>
      <c r="C213" t="s">
        <v>214</v>
      </c>
      <c r="D213" s="2">
        <v>754</v>
      </c>
      <c r="E213" s="2">
        <v>828.8</v>
      </c>
      <c r="F213" s="2">
        <v>728</v>
      </c>
      <c r="G213" s="2">
        <v>802.39999999999986</v>
      </c>
      <c r="H213" s="2">
        <v>5269361</v>
      </c>
      <c r="I213" s="2">
        <v>0</v>
      </c>
      <c r="J213" s="2">
        <v>99755</v>
      </c>
      <c r="K213" s="2">
        <v>0</v>
      </c>
      <c r="L213" s="2">
        <v>71660</v>
      </c>
      <c r="M213" s="2">
        <v>0</v>
      </c>
      <c r="N213" s="2">
        <v>159270.41849773435</v>
      </c>
      <c r="O213" s="2">
        <v>181961</v>
      </c>
      <c r="P213" s="2">
        <v>111912.5</v>
      </c>
      <c r="Q213" s="2">
        <v>10431</v>
      </c>
      <c r="R213" s="2">
        <v>8706</v>
      </c>
      <c r="S213" s="2">
        <v>0</v>
      </c>
      <c r="T213" s="2">
        <v>0</v>
      </c>
      <c r="U213" s="2">
        <v>0</v>
      </c>
      <c r="V213" s="2">
        <v>0</v>
      </c>
      <c r="W213" s="2">
        <v>665872</v>
      </c>
      <c r="X213" s="2">
        <v>123250</v>
      </c>
      <c r="Y213" s="2">
        <v>10298</v>
      </c>
      <c r="Z213" s="2">
        <v>23163</v>
      </c>
      <c r="AA213" s="2">
        <v>340218</v>
      </c>
      <c r="AB213" s="2">
        <v>6952607.9184977347</v>
      </c>
      <c r="AC213" s="2">
        <v>0</v>
      </c>
      <c r="AD213" s="2">
        <v>63254</v>
      </c>
      <c r="AE213" s="2">
        <v>99755</v>
      </c>
      <c r="AF213" s="2">
        <v>7760</v>
      </c>
      <c r="AG213" s="2">
        <v>509407</v>
      </c>
      <c r="AH213" s="2">
        <v>0</v>
      </c>
      <c r="AI213" s="2">
        <v>303258</v>
      </c>
      <c r="AJ213" s="2">
        <v>983434</v>
      </c>
    </row>
    <row r="214" spans="1:36" x14ac:dyDescent="0.25">
      <c r="A214" s="2">
        <v>740</v>
      </c>
      <c r="B214" s="2">
        <v>1</v>
      </c>
      <c r="C214" t="s">
        <v>215</v>
      </c>
      <c r="D214" s="2">
        <v>1343</v>
      </c>
      <c r="E214" s="2">
        <v>1494.2</v>
      </c>
      <c r="F214" s="2">
        <v>1286</v>
      </c>
      <c r="G214" s="2">
        <v>1435</v>
      </c>
      <c r="H214" s="2">
        <v>9423645</v>
      </c>
      <c r="I214" s="2">
        <v>24562</v>
      </c>
      <c r="J214" s="2">
        <v>708200</v>
      </c>
      <c r="K214" s="2">
        <v>205110</v>
      </c>
      <c r="L214" s="2">
        <v>0</v>
      </c>
      <c r="M214" s="2">
        <v>0</v>
      </c>
      <c r="N214" s="2">
        <v>318593.91479221504</v>
      </c>
      <c r="O214" s="2">
        <v>324713</v>
      </c>
      <c r="P214" s="2">
        <v>225486.25</v>
      </c>
      <c r="Q214" s="2">
        <v>18655</v>
      </c>
      <c r="R214" s="2">
        <v>0</v>
      </c>
      <c r="S214" s="2">
        <v>0</v>
      </c>
      <c r="T214" s="2">
        <v>0</v>
      </c>
      <c r="U214" s="2">
        <v>0</v>
      </c>
      <c r="V214" s="2">
        <v>-7880</v>
      </c>
      <c r="W214" s="2">
        <v>717500</v>
      </c>
      <c r="X214" s="2">
        <v>0</v>
      </c>
      <c r="Y214" s="2">
        <v>50389</v>
      </c>
      <c r="Z214" s="2">
        <v>41411</v>
      </c>
      <c r="AA214" s="2">
        <v>608440</v>
      </c>
      <c r="AB214" s="2">
        <v>12658825.164792215</v>
      </c>
      <c r="AC214" s="2">
        <v>0</v>
      </c>
      <c r="AD214" s="2">
        <v>101248</v>
      </c>
      <c r="AE214" s="2">
        <v>180108</v>
      </c>
      <c r="AF214" s="2">
        <v>0</v>
      </c>
      <c r="AG214" s="2">
        <v>428526</v>
      </c>
      <c r="AH214" s="2">
        <v>0</v>
      </c>
      <c r="AI214" s="2">
        <v>485993</v>
      </c>
      <c r="AJ214" s="2">
        <v>1195875</v>
      </c>
    </row>
    <row r="215" spans="1:36" x14ac:dyDescent="0.25">
      <c r="A215" s="2">
        <v>741</v>
      </c>
      <c r="B215" s="2">
        <v>1</v>
      </c>
      <c r="C215" t="s">
        <v>216</v>
      </c>
      <c r="D215" s="2">
        <v>890</v>
      </c>
      <c r="E215" s="2">
        <v>978.6</v>
      </c>
      <c r="F215" s="2">
        <v>895</v>
      </c>
      <c r="G215" s="2">
        <v>984</v>
      </c>
      <c r="H215" s="2">
        <v>6461928</v>
      </c>
      <c r="I215" s="2">
        <v>16374</v>
      </c>
      <c r="J215" s="2">
        <v>279571</v>
      </c>
      <c r="K215" s="2">
        <v>15077</v>
      </c>
      <c r="L215" s="2">
        <v>0</v>
      </c>
      <c r="M215" s="2">
        <v>0</v>
      </c>
      <c r="N215" s="2">
        <v>178008.93805611468</v>
      </c>
      <c r="O215" s="2">
        <v>226264</v>
      </c>
      <c r="P215" s="2">
        <v>162817.5</v>
      </c>
      <c r="Q215" s="2">
        <v>12792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333822</v>
      </c>
      <c r="X215" s="2">
        <v>152658</v>
      </c>
      <c r="Y215" s="2">
        <v>50021</v>
      </c>
      <c r="Z215" s="2">
        <v>33953</v>
      </c>
      <c r="AA215" s="2">
        <v>417216</v>
      </c>
      <c r="AB215" s="2">
        <v>8187844.4380561151</v>
      </c>
      <c r="AC215" s="2">
        <v>0</v>
      </c>
      <c r="AD215" s="2">
        <v>91889</v>
      </c>
      <c r="AE215" s="2">
        <v>158501</v>
      </c>
      <c r="AF215" s="2">
        <v>0</v>
      </c>
      <c r="AG215" s="2">
        <v>204144</v>
      </c>
      <c r="AH215" s="2">
        <v>0</v>
      </c>
      <c r="AI215" s="2">
        <v>406155</v>
      </c>
      <c r="AJ215" s="2">
        <v>860689</v>
      </c>
    </row>
    <row r="216" spans="1:36" x14ac:dyDescent="0.25">
      <c r="A216" s="2">
        <v>742</v>
      </c>
      <c r="B216" s="2">
        <v>1</v>
      </c>
      <c r="C216" t="s">
        <v>217</v>
      </c>
      <c r="D216" s="2">
        <v>12663.4</v>
      </c>
      <c r="E216" s="2">
        <v>13875.399999999998</v>
      </c>
      <c r="F216" s="2">
        <v>10064.4</v>
      </c>
      <c r="G216" s="2">
        <v>11149.599999999999</v>
      </c>
      <c r="H216" s="2">
        <v>73219423</v>
      </c>
      <c r="I216" s="2">
        <v>1372379</v>
      </c>
      <c r="J216" s="2">
        <v>15908735</v>
      </c>
      <c r="K216" s="2">
        <v>2136006</v>
      </c>
      <c r="L216" s="2">
        <v>0</v>
      </c>
      <c r="M216" s="2">
        <v>0</v>
      </c>
      <c r="N216" s="2">
        <v>798020.53490566276</v>
      </c>
      <c r="O216" s="2">
        <v>2582059</v>
      </c>
      <c r="P216" s="2">
        <v>1867557.5</v>
      </c>
      <c r="Q216" s="2">
        <v>144945</v>
      </c>
      <c r="R216" s="2">
        <v>0</v>
      </c>
      <c r="S216" s="2">
        <v>0</v>
      </c>
      <c r="T216" s="2">
        <v>0</v>
      </c>
      <c r="U216" s="2">
        <v>232598</v>
      </c>
      <c r="V216" s="2">
        <v>0</v>
      </c>
      <c r="W216" s="2">
        <v>3344880</v>
      </c>
      <c r="X216" s="2">
        <v>0</v>
      </c>
      <c r="Y216" s="2">
        <v>0</v>
      </c>
      <c r="Z216" s="2">
        <v>425819</v>
      </c>
      <c r="AA216" s="2">
        <v>4727430</v>
      </c>
      <c r="AB216" s="2">
        <v>106759852.03490566</v>
      </c>
      <c r="AC216" s="2">
        <v>0</v>
      </c>
      <c r="AD216" s="2">
        <v>935094</v>
      </c>
      <c r="AE216" s="2">
        <v>1818912</v>
      </c>
      <c r="AF216" s="2">
        <v>0</v>
      </c>
      <c r="AG216" s="2">
        <v>1888016</v>
      </c>
      <c r="AH216" s="2">
        <v>0</v>
      </c>
      <c r="AI216" s="2">
        <v>4604291</v>
      </c>
      <c r="AJ216" s="2">
        <v>9246313</v>
      </c>
    </row>
    <row r="217" spans="1:36" x14ac:dyDescent="0.25">
      <c r="A217" s="2">
        <v>743</v>
      </c>
      <c r="B217" s="2">
        <v>1</v>
      </c>
      <c r="C217" t="s">
        <v>218</v>
      </c>
      <c r="D217" s="2">
        <v>1041</v>
      </c>
      <c r="E217" s="2">
        <v>1137</v>
      </c>
      <c r="F217" s="2">
        <v>1042</v>
      </c>
      <c r="G217" s="2">
        <v>1137.5999999999999</v>
      </c>
      <c r="H217" s="2">
        <v>7470619</v>
      </c>
      <c r="I217" s="2">
        <v>0</v>
      </c>
      <c r="J217" s="2">
        <v>495620</v>
      </c>
      <c r="K217" s="2">
        <v>14937</v>
      </c>
      <c r="L217" s="2">
        <v>0</v>
      </c>
      <c r="M217" s="2">
        <v>0</v>
      </c>
      <c r="N217" s="2">
        <v>203759</v>
      </c>
      <c r="O217" s="2">
        <v>260133</v>
      </c>
      <c r="P217" s="2">
        <v>147275</v>
      </c>
      <c r="Q217" s="2">
        <v>14789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1176096</v>
      </c>
      <c r="X217" s="2">
        <v>284700</v>
      </c>
      <c r="Y217" s="2">
        <v>46343</v>
      </c>
      <c r="Z217" s="2">
        <v>36389</v>
      </c>
      <c r="AA217" s="2">
        <v>482342</v>
      </c>
      <c r="AB217" s="2">
        <v>10348302</v>
      </c>
      <c r="AC217" s="2">
        <v>0</v>
      </c>
      <c r="AD217" s="2">
        <v>109182</v>
      </c>
      <c r="AE217" s="2">
        <v>147275</v>
      </c>
      <c r="AF217" s="2">
        <v>0</v>
      </c>
      <c r="AG217" s="2">
        <v>1048098</v>
      </c>
      <c r="AH217" s="2">
        <v>103790</v>
      </c>
      <c r="AI217" s="2">
        <v>482342</v>
      </c>
      <c r="AJ217" s="2">
        <v>1786897</v>
      </c>
    </row>
    <row r="218" spans="1:36" x14ac:dyDescent="0.25">
      <c r="A218" s="2">
        <v>745</v>
      </c>
      <c r="B218" s="2">
        <v>1</v>
      </c>
      <c r="C218" t="s">
        <v>219</v>
      </c>
      <c r="D218" s="2">
        <v>1705</v>
      </c>
      <c r="E218" s="2">
        <v>1864.5999999999997</v>
      </c>
      <c r="F218" s="2">
        <v>1775</v>
      </c>
      <c r="G218" s="2">
        <v>1940</v>
      </c>
      <c r="H218" s="2">
        <v>12739980</v>
      </c>
      <c r="I218" s="2">
        <v>52193</v>
      </c>
      <c r="J218" s="2">
        <v>191525</v>
      </c>
      <c r="K218" s="2">
        <v>14580</v>
      </c>
      <c r="L218" s="2">
        <v>0</v>
      </c>
      <c r="M218" s="2">
        <v>0</v>
      </c>
      <c r="N218" s="2">
        <v>259352</v>
      </c>
      <c r="O218" s="2">
        <v>414455</v>
      </c>
      <c r="P218" s="2">
        <v>324495</v>
      </c>
      <c r="Q218" s="2">
        <v>25220</v>
      </c>
      <c r="R218" s="2">
        <v>8788</v>
      </c>
      <c r="S218" s="2">
        <v>0</v>
      </c>
      <c r="T218" s="2">
        <v>0</v>
      </c>
      <c r="U218" s="2">
        <v>0</v>
      </c>
      <c r="V218" s="2">
        <v>0</v>
      </c>
      <c r="W218" s="2">
        <v>582000</v>
      </c>
      <c r="X218" s="2">
        <v>462800</v>
      </c>
      <c r="Y218" s="2">
        <v>0</v>
      </c>
      <c r="Z218" s="2">
        <v>66956</v>
      </c>
      <c r="AA218" s="2">
        <v>822560</v>
      </c>
      <c r="AB218" s="2">
        <v>15502104</v>
      </c>
      <c r="AC218" s="2">
        <v>0</v>
      </c>
      <c r="AD218" s="2">
        <v>105206</v>
      </c>
      <c r="AE218" s="2">
        <v>267952</v>
      </c>
      <c r="AF218" s="2">
        <v>7257</v>
      </c>
      <c r="AG218" s="2">
        <v>278522</v>
      </c>
      <c r="AH218" s="2">
        <v>160864</v>
      </c>
      <c r="AI218" s="2">
        <v>679229</v>
      </c>
      <c r="AJ218" s="2">
        <v>1338166</v>
      </c>
    </row>
    <row r="219" spans="1:36" x14ac:dyDescent="0.25">
      <c r="A219" s="2">
        <v>748</v>
      </c>
      <c r="B219" s="2">
        <v>1</v>
      </c>
      <c r="C219" t="s">
        <v>220</v>
      </c>
      <c r="D219" s="2">
        <v>4024</v>
      </c>
      <c r="E219" s="2">
        <v>4421.6000000000004</v>
      </c>
      <c r="F219" s="2">
        <v>3990</v>
      </c>
      <c r="G219" s="2">
        <v>4384.3999999999996</v>
      </c>
      <c r="H219" s="2">
        <v>28792355</v>
      </c>
      <c r="I219" s="2">
        <v>0</v>
      </c>
      <c r="J219" s="2">
        <v>201110</v>
      </c>
      <c r="K219" s="2">
        <v>26063</v>
      </c>
      <c r="L219" s="2">
        <v>0</v>
      </c>
      <c r="M219" s="2">
        <v>0</v>
      </c>
      <c r="N219" s="2">
        <v>140061</v>
      </c>
      <c r="O219" s="2">
        <v>964722</v>
      </c>
      <c r="P219" s="2">
        <v>728743.75</v>
      </c>
      <c r="Q219" s="2">
        <v>56997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1424185</v>
      </c>
      <c r="X219" s="2">
        <v>0</v>
      </c>
      <c r="Y219" s="2">
        <v>0</v>
      </c>
      <c r="Z219" s="2">
        <v>196223</v>
      </c>
      <c r="AA219" s="2">
        <v>1858986</v>
      </c>
      <c r="AB219" s="2">
        <v>34389445.75</v>
      </c>
      <c r="AC219" s="2">
        <v>0</v>
      </c>
      <c r="AD219" s="2">
        <v>181750</v>
      </c>
      <c r="AE219" s="2">
        <v>516178</v>
      </c>
      <c r="AF219" s="2">
        <v>0</v>
      </c>
      <c r="AG219" s="2">
        <v>617048</v>
      </c>
      <c r="AH219" s="2">
        <v>0</v>
      </c>
      <c r="AI219" s="2">
        <v>1316743</v>
      </c>
      <c r="AJ219" s="2">
        <v>2631719</v>
      </c>
    </row>
    <row r="220" spans="1:36" x14ac:dyDescent="0.25">
      <c r="A220" s="2">
        <v>750</v>
      </c>
      <c r="B220" s="2">
        <v>1</v>
      </c>
      <c r="C220" t="s">
        <v>221</v>
      </c>
      <c r="D220" s="2">
        <v>1798</v>
      </c>
      <c r="E220" s="2">
        <v>2000</v>
      </c>
      <c r="F220" s="2">
        <v>2088</v>
      </c>
      <c r="G220" s="2">
        <v>2336</v>
      </c>
      <c r="H220" s="2">
        <v>15340512</v>
      </c>
      <c r="I220" s="2">
        <v>0</v>
      </c>
      <c r="J220" s="2">
        <v>407702</v>
      </c>
      <c r="K220" s="2">
        <v>62996</v>
      </c>
      <c r="L220" s="2">
        <v>0</v>
      </c>
      <c r="M220" s="2">
        <v>0</v>
      </c>
      <c r="N220" s="2">
        <v>352290.98264305363</v>
      </c>
      <c r="O220" s="2">
        <v>528039</v>
      </c>
      <c r="P220" s="2">
        <v>389933.75</v>
      </c>
      <c r="Q220" s="2">
        <v>30368</v>
      </c>
      <c r="R220" s="2">
        <v>13455</v>
      </c>
      <c r="S220" s="2">
        <v>0</v>
      </c>
      <c r="T220" s="2">
        <v>0</v>
      </c>
      <c r="U220" s="2">
        <v>0</v>
      </c>
      <c r="V220" s="2">
        <v>0</v>
      </c>
      <c r="W220" s="2">
        <v>713321</v>
      </c>
      <c r="X220" s="2">
        <v>551720</v>
      </c>
      <c r="Y220" s="2">
        <v>0</v>
      </c>
      <c r="Z220" s="2">
        <v>70551</v>
      </c>
      <c r="AA220" s="2">
        <v>990464</v>
      </c>
      <c r="AB220" s="2">
        <v>18899632.732643053</v>
      </c>
      <c r="AC220" s="2">
        <v>0</v>
      </c>
      <c r="AD220" s="2">
        <v>167930</v>
      </c>
      <c r="AE220" s="2">
        <v>389933.75</v>
      </c>
      <c r="AF220" s="2">
        <v>13455</v>
      </c>
      <c r="AG220" s="2">
        <v>493624</v>
      </c>
      <c r="AH220" s="2">
        <v>201135</v>
      </c>
      <c r="AI220" s="2">
        <v>990464</v>
      </c>
      <c r="AJ220" s="2">
        <v>2055406.75</v>
      </c>
    </row>
    <row r="221" spans="1:36" x14ac:dyDescent="0.25">
      <c r="A221" s="2">
        <v>756</v>
      </c>
      <c r="B221" s="2">
        <v>1</v>
      </c>
      <c r="C221" t="s">
        <v>222</v>
      </c>
      <c r="D221" s="2">
        <v>751</v>
      </c>
      <c r="E221" s="2">
        <v>818.80000000000007</v>
      </c>
      <c r="F221" s="2">
        <v>763</v>
      </c>
      <c r="G221" s="2">
        <v>830.19999999999993</v>
      </c>
      <c r="H221" s="2">
        <v>5451923</v>
      </c>
      <c r="I221" s="2">
        <v>0</v>
      </c>
      <c r="J221" s="2">
        <v>171317</v>
      </c>
      <c r="K221" s="2">
        <v>15239</v>
      </c>
      <c r="L221" s="2">
        <v>61064</v>
      </c>
      <c r="M221" s="2">
        <v>0</v>
      </c>
      <c r="N221" s="2">
        <v>164974</v>
      </c>
      <c r="O221" s="2">
        <v>192980</v>
      </c>
      <c r="P221" s="2">
        <v>125776.25</v>
      </c>
      <c r="Q221" s="2">
        <v>10793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505293</v>
      </c>
      <c r="X221" s="2">
        <v>0</v>
      </c>
      <c r="Y221" s="2">
        <v>0</v>
      </c>
      <c r="Z221" s="2">
        <v>27230</v>
      </c>
      <c r="AA221" s="2">
        <v>352005</v>
      </c>
      <c r="AB221" s="2">
        <v>7078594.25</v>
      </c>
      <c r="AC221" s="2">
        <v>0</v>
      </c>
      <c r="AD221" s="2">
        <v>76904</v>
      </c>
      <c r="AE221" s="2">
        <v>78097</v>
      </c>
      <c r="AF221" s="2">
        <v>0</v>
      </c>
      <c r="AG221" s="2">
        <v>248723</v>
      </c>
      <c r="AH221" s="2">
        <v>0</v>
      </c>
      <c r="AI221" s="2">
        <v>218566</v>
      </c>
      <c r="AJ221" s="2">
        <v>622290</v>
      </c>
    </row>
    <row r="222" spans="1:36" x14ac:dyDescent="0.25">
      <c r="A222" s="2">
        <v>761</v>
      </c>
      <c r="B222" s="2">
        <v>1</v>
      </c>
      <c r="C222" t="s">
        <v>223</v>
      </c>
      <c r="D222" s="2">
        <v>5103.6000000000004</v>
      </c>
      <c r="E222" s="2">
        <v>5598.8</v>
      </c>
      <c r="F222" s="2">
        <v>4929.6000000000004</v>
      </c>
      <c r="G222" s="2">
        <v>5403.2</v>
      </c>
      <c r="H222" s="2">
        <v>35482814</v>
      </c>
      <c r="I222" s="2">
        <v>157604</v>
      </c>
      <c r="J222" s="2">
        <v>3529336</v>
      </c>
      <c r="K222" s="2">
        <v>278783</v>
      </c>
      <c r="L222" s="2">
        <v>0</v>
      </c>
      <c r="M222" s="2">
        <v>0</v>
      </c>
      <c r="N222" s="2">
        <v>523160</v>
      </c>
      <c r="O222" s="2">
        <v>1241797</v>
      </c>
      <c r="P222" s="2">
        <v>758320</v>
      </c>
      <c r="Q222" s="2">
        <v>70242</v>
      </c>
      <c r="R222" s="2">
        <v>192354</v>
      </c>
      <c r="S222" s="2">
        <v>0</v>
      </c>
      <c r="T222" s="2">
        <v>0</v>
      </c>
      <c r="U222" s="2">
        <v>22721</v>
      </c>
      <c r="V222" s="2">
        <v>-88523</v>
      </c>
      <c r="W222" s="2">
        <v>4259072</v>
      </c>
      <c r="X222" s="2">
        <v>0</v>
      </c>
      <c r="Y222" s="2">
        <v>0</v>
      </c>
      <c r="Z222" s="2">
        <v>178656</v>
      </c>
      <c r="AA222" s="2">
        <v>2290957</v>
      </c>
      <c r="AB222" s="2">
        <v>48897293</v>
      </c>
      <c r="AC222" s="2">
        <v>0</v>
      </c>
      <c r="AD222" s="2">
        <v>326404</v>
      </c>
      <c r="AE222" s="2">
        <v>601851</v>
      </c>
      <c r="AF222" s="2">
        <v>152664</v>
      </c>
      <c r="AG222" s="2">
        <v>2870853</v>
      </c>
      <c r="AH222" s="2">
        <v>0</v>
      </c>
      <c r="AI222" s="2">
        <v>1818250</v>
      </c>
      <c r="AJ222" s="2">
        <v>5770022</v>
      </c>
    </row>
    <row r="223" spans="1:36" x14ac:dyDescent="0.25">
      <c r="A223" s="2">
        <v>763</v>
      </c>
      <c r="B223" s="2">
        <v>1</v>
      </c>
      <c r="C223" t="s">
        <v>224</v>
      </c>
      <c r="D223" s="2">
        <v>562</v>
      </c>
      <c r="E223" s="2">
        <v>617.4</v>
      </c>
      <c r="F223" s="2">
        <v>883</v>
      </c>
      <c r="G223" s="2">
        <v>967.4</v>
      </c>
      <c r="H223" s="2">
        <v>6352916</v>
      </c>
      <c r="I223" s="2">
        <v>0</v>
      </c>
      <c r="J223" s="2">
        <v>362754</v>
      </c>
      <c r="K223" s="2">
        <v>23372</v>
      </c>
      <c r="L223" s="2">
        <v>0</v>
      </c>
      <c r="M223" s="2">
        <v>0</v>
      </c>
      <c r="N223" s="2">
        <v>152009</v>
      </c>
      <c r="O223" s="2">
        <v>198743</v>
      </c>
      <c r="P223" s="2">
        <v>161186.25</v>
      </c>
      <c r="Q223" s="2">
        <v>12576</v>
      </c>
      <c r="R223" s="2">
        <v>16465</v>
      </c>
      <c r="S223" s="2">
        <v>0</v>
      </c>
      <c r="T223" s="2">
        <v>0</v>
      </c>
      <c r="U223" s="2">
        <v>0</v>
      </c>
      <c r="V223" s="2">
        <v>0</v>
      </c>
      <c r="W223" s="2">
        <v>290220</v>
      </c>
      <c r="X223" s="2">
        <v>0</v>
      </c>
      <c r="Y223" s="2">
        <v>45239</v>
      </c>
      <c r="Z223" s="2">
        <v>40727</v>
      </c>
      <c r="AA223" s="2">
        <v>410178</v>
      </c>
      <c r="AB223" s="2">
        <v>8066385.25</v>
      </c>
      <c r="AC223" s="2">
        <v>0</v>
      </c>
      <c r="AD223" s="2">
        <v>41088</v>
      </c>
      <c r="AE223" s="2">
        <v>127354</v>
      </c>
      <c r="AF223" s="2">
        <v>13009</v>
      </c>
      <c r="AG223" s="2">
        <v>132892</v>
      </c>
      <c r="AH223" s="2">
        <v>0</v>
      </c>
      <c r="AI223" s="2">
        <v>324084</v>
      </c>
      <c r="AJ223" s="2">
        <v>638427</v>
      </c>
    </row>
    <row r="224" spans="1:36" x14ac:dyDescent="0.25">
      <c r="A224" s="2">
        <v>768</v>
      </c>
      <c r="B224" s="2">
        <v>1</v>
      </c>
      <c r="C224" t="s">
        <v>225</v>
      </c>
      <c r="D224" s="2">
        <v>282</v>
      </c>
      <c r="E224" s="2">
        <v>305.60000000000008</v>
      </c>
      <c r="F224" s="2">
        <v>377</v>
      </c>
      <c r="G224" s="2">
        <v>412.80000000000007</v>
      </c>
      <c r="H224" s="2">
        <v>2710858</v>
      </c>
      <c r="I224" s="2">
        <v>0</v>
      </c>
      <c r="J224" s="2">
        <v>96799</v>
      </c>
      <c r="K224" s="2">
        <v>16424</v>
      </c>
      <c r="L224" s="2">
        <v>128001</v>
      </c>
      <c r="M224" s="2">
        <v>0</v>
      </c>
      <c r="N224" s="2">
        <v>98807</v>
      </c>
      <c r="O224" s="2">
        <v>93512</v>
      </c>
      <c r="P224" s="2">
        <v>59792.5</v>
      </c>
      <c r="Q224" s="2">
        <v>5366</v>
      </c>
      <c r="R224" s="2">
        <v>4239</v>
      </c>
      <c r="S224" s="2">
        <v>0</v>
      </c>
      <c r="T224" s="2">
        <v>0</v>
      </c>
      <c r="U224" s="2">
        <v>0</v>
      </c>
      <c r="V224" s="2">
        <v>0</v>
      </c>
      <c r="W224" s="2">
        <v>300011</v>
      </c>
      <c r="X224" s="2">
        <v>0</v>
      </c>
      <c r="Y224" s="2">
        <v>0</v>
      </c>
      <c r="Z224" s="2">
        <v>11135</v>
      </c>
      <c r="AA224" s="2">
        <v>175027</v>
      </c>
      <c r="AB224" s="2">
        <v>3699971.5</v>
      </c>
      <c r="AC224" s="2">
        <v>0</v>
      </c>
      <c r="AD224" s="2">
        <v>32462</v>
      </c>
      <c r="AE224" s="2">
        <v>24505</v>
      </c>
      <c r="AF224" s="2">
        <v>1737</v>
      </c>
      <c r="AG224" s="2">
        <v>101614</v>
      </c>
      <c r="AH224" s="2">
        <v>0</v>
      </c>
      <c r="AI224" s="2">
        <v>71731</v>
      </c>
      <c r="AJ224" s="2">
        <v>232049</v>
      </c>
    </row>
    <row r="225" spans="1:36" x14ac:dyDescent="0.25">
      <c r="A225" s="2">
        <v>771</v>
      </c>
      <c r="B225" s="2">
        <v>1</v>
      </c>
      <c r="C225" t="s">
        <v>226</v>
      </c>
      <c r="D225" s="2">
        <v>182</v>
      </c>
      <c r="E225" s="2">
        <v>203</v>
      </c>
      <c r="F225" s="2">
        <v>151</v>
      </c>
      <c r="G225" s="2">
        <v>168.2</v>
      </c>
      <c r="H225" s="2">
        <v>1104569</v>
      </c>
      <c r="I225" s="2">
        <v>0</v>
      </c>
      <c r="J225" s="2">
        <v>61077</v>
      </c>
      <c r="K225" s="2">
        <v>0</v>
      </c>
      <c r="L225" s="2">
        <v>75469</v>
      </c>
      <c r="M225" s="2">
        <v>6623</v>
      </c>
      <c r="N225" s="2">
        <v>82531.806574020346</v>
      </c>
      <c r="O225" s="2">
        <v>40576</v>
      </c>
      <c r="P225" s="2">
        <v>8410</v>
      </c>
      <c r="Q225" s="2">
        <v>2187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503539</v>
      </c>
      <c r="X225" s="2">
        <v>0</v>
      </c>
      <c r="Y225" s="2">
        <v>13609</v>
      </c>
      <c r="Z225" s="2">
        <v>6819</v>
      </c>
      <c r="AA225" s="2">
        <v>71317</v>
      </c>
      <c r="AB225" s="2">
        <v>1976726.8065740203</v>
      </c>
      <c r="AC225" s="2">
        <v>0</v>
      </c>
      <c r="AD225" s="2">
        <v>40576</v>
      </c>
      <c r="AE225" s="2">
        <v>5346</v>
      </c>
      <c r="AF225" s="2">
        <v>0</v>
      </c>
      <c r="AG225" s="2">
        <v>363708.17000000004</v>
      </c>
      <c r="AH225" s="2">
        <v>0</v>
      </c>
      <c r="AI225" s="2">
        <v>45334</v>
      </c>
      <c r="AJ225" s="2">
        <v>454964.17000000004</v>
      </c>
    </row>
    <row r="226" spans="1:36" x14ac:dyDescent="0.25">
      <c r="A226" s="2">
        <v>775</v>
      </c>
      <c r="B226" s="2">
        <v>1</v>
      </c>
      <c r="C226" t="s">
        <v>227</v>
      </c>
      <c r="D226" s="2">
        <v>489</v>
      </c>
      <c r="E226" s="2">
        <v>535.4</v>
      </c>
      <c r="F226" s="2">
        <v>743</v>
      </c>
      <c r="G226" s="2">
        <v>812.2</v>
      </c>
      <c r="H226" s="2">
        <v>5333717</v>
      </c>
      <c r="I226" s="2">
        <v>51170</v>
      </c>
      <c r="J226" s="2">
        <v>294015</v>
      </c>
      <c r="K226" s="2">
        <v>15259</v>
      </c>
      <c r="L226" s="2">
        <v>68024</v>
      </c>
      <c r="M226" s="2">
        <v>94039</v>
      </c>
      <c r="N226" s="2">
        <v>251480</v>
      </c>
      <c r="O226" s="2">
        <v>176641</v>
      </c>
      <c r="P226" s="2">
        <v>136043.75</v>
      </c>
      <c r="Q226" s="2">
        <v>10559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243660</v>
      </c>
      <c r="X226" s="2">
        <v>0</v>
      </c>
      <c r="Y226" s="2">
        <v>0</v>
      </c>
      <c r="Z226" s="2">
        <v>22404</v>
      </c>
      <c r="AA226" s="2">
        <v>344373</v>
      </c>
      <c r="AB226" s="2">
        <v>7041384.75</v>
      </c>
      <c r="AC226" s="2">
        <v>0</v>
      </c>
      <c r="AD226" s="2">
        <v>84409</v>
      </c>
      <c r="AE226" s="2">
        <v>69820</v>
      </c>
      <c r="AF226" s="2">
        <v>0</v>
      </c>
      <c r="AG226" s="2">
        <v>72472</v>
      </c>
      <c r="AH226" s="2">
        <v>0</v>
      </c>
      <c r="AI226" s="2">
        <v>176738</v>
      </c>
      <c r="AJ226" s="2">
        <v>403439</v>
      </c>
    </row>
    <row r="227" spans="1:36" x14ac:dyDescent="0.25">
      <c r="A227" s="2">
        <v>777</v>
      </c>
      <c r="B227" s="2">
        <v>1</v>
      </c>
      <c r="C227" t="s">
        <v>228</v>
      </c>
      <c r="D227" s="2">
        <v>840</v>
      </c>
      <c r="E227" s="2">
        <v>940.00000000000011</v>
      </c>
      <c r="F227" s="2">
        <v>775</v>
      </c>
      <c r="G227" s="2">
        <v>869.40000000000009</v>
      </c>
      <c r="H227" s="2">
        <v>5709350</v>
      </c>
      <c r="I227" s="2">
        <v>44006</v>
      </c>
      <c r="J227" s="2">
        <v>512935</v>
      </c>
      <c r="K227" s="2">
        <v>15193</v>
      </c>
      <c r="L227" s="2">
        <v>44635</v>
      </c>
      <c r="M227" s="2">
        <v>117824</v>
      </c>
      <c r="N227" s="2">
        <v>257656</v>
      </c>
      <c r="O227" s="2">
        <v>208629</v>
      </c>
      <c r="P227" s="2">
        <v>120657.5</v>
      </c>
      <c r="Q227" s="2">
        <v>11302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742476</v>
      </c>
      <c r="X227" s="2">
        <v>0</v>
      </c>
      <c r="Y227" s="2">
        <v>23539</v>
      </c>
      <c r="Z227" s="2">
        <v>29303</v>
      </c>
      <c r="AA227" s="2">
        <v>368626</v>
      </c>
      <c r="AB227" s="2">
        <v>8206131.5</v>
      </c>
      <c r="AC227" s="2">
        <v>0</v>
      </c>
      <c r="AD227" s="2">
        <v>141326</v>
      </c>
      <c r="AE227" s="2">
        <v>79691</v>
      </c>
      <c r="AF227" s="2">
        <v>0</v>
      </c>
      <c r="AG227" s="2">
        <v>445708</v>
      </c>
      <c r="AH227" s="2">
        <v>0</v>
      </c>
      <c r="AI227" s="2">
        <v>243468</v>
      </c>
      <c r="AJ227" s="2">
        <v>910193</v>
      </c>
    </row>
    <row r="228" spans="1:36" x14ac:dyDescent="0.25">
      <c r="A228" s="2">
        <v>786</v>
      </c>
      <c r="B228" s="2">
        <v>1</v>
      </c>
      <c r="C228" t="s">
        <v>229</v>
      </c>
      <c r="D228" s="2">
        <v>569.80000000000007</v>
      </c>
      <c r="E228" s="2">
        <v>626.20000000000005</v>
      </c>
      <c r="F228" s="2">
        <v>448.8</v>
      </c>
      <c r="G228" s="2">
        <v>492.2</v>
      </c>
      <c r="H228" s="2">
        <v>3232277</v>
      </c>
      <c r="I228" s="2">
        <v>0</v>
      </c>
      <c r="J228" s="2">
        <v>360659</v>
      </c>
      <c r="K228" s="2">
        <v>0</v>
      </c>
      <c r="L228" s="2">
        <v>130476</v>
      </c>
      <c r="M228" s="2">
        <v>43176</v>
      </c>
      <c r="N228" s="2">
        <v>126972</v>
      </c>
      <c r="O228" s="2">
        <v>113656</v>
      </c>
      <c r="P228" s="2">
        <v>70707.5</v>
      </c>
      <c r="Q228" s="2">
        <v>6399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374072</v>
      </c>
      <c r="X228" s="2">
        <v>0</v>
      </c>
      <c r="Y228" s="2">
        <v>36044</v>
      </c>
      <c r="Z228" s="2">
        <v>16086</v>
      </c>
      <c r="AA228" s="2">
        <v>208693</v>
      </c>
      <c r="AB228" s="2">
        <v>4719217.5</v>
      </c>
      <c r="AC228" s="2">
        <v>0</v>
      </c>
      <c r="AD228" s="2">
        <v>26349</v>
      </c>
      <c r="AE228" s="2">
        <v>28565</v>
      </c>
      <c r="AF228" s="2">
        <v>0</v>
      </c>
      <c r="AG228" s="2">
        <v>126040</v>
      </c>
      <c r="AH228" s="2">
        <v>0</v>
      </c>
      <c r="AI228" s="2">
        <v>84310</v>
      </c>
      <c r="AJ228" s="2">
        <v>265264</v>
      </c>
    </row>
    <row r="229" spans="1:36" x14ac:dyDescent="0.25">
      <c r="A229" s="2">
        <v>787</v>
      </c>
      <c r="B229" s="2">
        <v>1</v>
      </c>
      <c r="C229" t="s">
        <v>230</v>
      </c>
      <c r="D229" s="2">
        <v>372</v>
      </c>
      <c r="E229" s="2">
        <v>407.8</v>
      </c>
      <c r="F229" s="2">
        <v>540</v>
      </c>
      <c r="G229" s="2">
        <v>593.99999999999989</v>
      </c>
      <c r="H229" s="2">
        <v>3900798</v>
      </c>
      <c r="I229" s="2">
        <v>10234</v>
      </c>
      <c r="J229" s="2">
        <v>448216</v>
      </c>
      <c r="K229" s="2">
        <v>15699</v>
      </c>
      <c r="L229" s="2">
        <v>123196</v>
      </c>
      <c r="M229" s="2">
        <v>0</v>
      </c>
      <c r="N229" s="2">
        <v>190214.49414688669</v>
      </c>
      <c r="O229" s="2">
        <v>137590</v>
      </c>
      <c r="P229" s="2">
        <v>99495</v>
      </c>
      <c r="Q229" s="2">
        <v>7722</v>
      </c>
      <c r="R229" s="2">
        <v>0</v>
      </c>
      <c r="S229" s="2">
        <v>0</v>
      </c>
      <c r="T229" s="2">
        <v>0</v>
      </c>
      <c r="U229" s="2">
        <v>0</v>
      </c>
      <c r="V229" s="2">
        <v>-7880</v>
      </c>
      <c r="W229" s="2">
        <v>178200</v>
      </c>
      <c r="X229" s="2">
        <v>0</v>
      </c>
      <c r="Y229" s="2">
        <v>27585</v>
      </c>
      <c r="Z229" s="2">
        <v>27845</v>
      </c>
      <c r="AA229" s="2">
        <v>251856</v>
      </c>
      <c r="AB229" s="2">
        <v>5410770.4941468863</v>
      </c>
      <c r="AC229" s="2">
        <v>0</v>
      </c>
      <c r="AD229" s="2">
        <v>32899</v>
      </c>
      <c r="AE229" s="2">
        <v>79215</v>
      </c>
      <c r="AF229" s="2">
        <v>0</v>
      </c>
      <c r="AG229" s="2">
        <v>82224</v>
      </c>
      <c r="AH229" s="2">
        <v>0</v>
      </c>
      <c r="AI229" s="2">
        <v>200519</v>
      </c>
      <c r="AJ229" s="2">
        <v>394857</v>
      </c>
    </row>
    <row r="230" spans="1:36" x14ac:dyDescent="0.25">
      <c r="A230" s="2">
        <v>801</v>
      </c>
      <c r="B230" s="2">
        <v>1</v>
      </c>
      <c r="C230" t="s">
        <v>231</v>
      </c>
      <c r="D230" s="2">
        <v>107.19999999999999</v>
      </c>
      <c r="E230" s="2">
        <v>122.19999999999999</v>
      </c>
      <c r="F230" s="2">
        <v>177.2</v>
      </c>
      <c r="G230" s="2">
        <v>190.2</v>
      </c>
      <c r="H230" s="2">
        <v>1249043</v>
      </c>
      <c r="I230" s="2">
        <v>0</v>
      </c>
      <c r="J230" s="2">
        <v>324233</v>
      </c>
      <c r="K230" s="2">
        <v>0</v>
      </c>
      <c r="L230" s="2">
        <v>82969</v>
      </c>
      <c r="M230" s="2">
        <v>61231</v>
      </c>
      <c r="N230" s="2">
        <v>57051</v>
      </c>
      <c r="O230" s="2">
        <v>46124</v>
      </c>
      <c r="P230" s="2">
        <v>24607.5</v>
      </c>
      <c r="Q230" s="2">
        <v>2473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196941</v>
      </c>
      <c r="X230" s="2">
        <v>0</v>
      </c>
      <c r="Y230" s="2">
        <v>0</v>
      </c>
      <c r="Z230" s="2">
        <v>5882</v>
      </c>
      <c r="AA230" s="2">
        <v>80645</v>
      </c>
      <c r="AB230" s="2">
        <v>2131199.5</v>
      </c>
      <c r="AC230" s="2">
        <v>0</v>
      </c>
      <c r="AD230" s="2">
        <v>15475</v>
      </c>
      <c r="AE230" s="2">
        <v>8283</v>
      </c>
      <c r="AF230" s="2">
        <v>0</v>
      </c>
      <c r="AG230" s="2">
        <v>71595</v>
      </c>
      <c r="AH230" s="2">
        <v>0</v>
      </c>
      <c r="AI230" s="2">
        <v>27146</v>
      </c>
      <c r="AJ230" s="2">
        <v>122499</v>
      </c>
    </row>
    <row r="231" spans="1:36" x14ac:dyDescent="0.25">
      <c r="A231" s="2">
        <v>803</v>
      </c>
      <c r="B231" s="2">
        <v>1</v>
      </c>
      <c r="C231" t="s">
        <v>232</v>
      </c>
      <c r="D231" s="2">
        <v>339</v>
      </c>
      <c r="E231" s="2">
        <v>382.40000000000003</v>
      </c>
      <c r="F231" s="2">
        <v>363</v>
      </c>
      <c r="G231" s="2">
        <v>409.00000000000006</v>
      </c>
      <c r="H231" s="2">
        <v>2685903</v>
      </c>
      <c r="I231" s="2">
        <v>0</v>
      </c>
      <c r="J231" s="2">
        <v>142648</v>
      </c>
      <c r="K231" s="2">
        <v>16525</v>
      </c>
      <c r="L231" s="2">
        <v>127703</v>
      </c>
      <c r="M231" s="2">
        <v>339157</v>
      </c>
      <c r="N231" s="2">
        <v>160718</v>
      </c>
      <c r="O231" s="2">
        <v>97832</v>
      </c>
      <c r="P231" s="2">
        <v>52890</v>
      </c>
      <c r="Q231" s="2">
        <v>5317</v>
      </c>
      <c r="R231" s="2">
        <v>1918</v>
      </c>
      <c r="S231" s="2">
        <v>0</v>
      </c>
      <c r="T231" s="2">
        <v>0</v>
      </c>
      <c r="U231" s="2">
        <v>0</v>
      </c>
      <c r="V231" s="2">
        <v>0</v>
      </c>
      <c r="W231" s="2">
        <v>422084</v>
      </c>
      <c r="X231" s="2">
        <v>0</v>
      </c>
      <c r="Y231" s="2">
        <v>3678</v>
      </c>
      <c r="Z231" s="2">
        <v>14349</v>
      </c>
      <c r="AA231" s="2">
        <v>173416</v>
      </c>
      <c r="AB231" s="2">
        <v>4244138</v>
      </c>
      <c r="AC231" s="2">
        <v>0</v>
      </c>
      <c r="AD231" s="2">
        <v>97832</v>
      </c>
      <c r="AE231" s="2">
        <v>27134</v>
      </c>
      <c r="AF231" s="2">
        <v>984</v>
      </c>
      <c r="AG231" s="2">
        <v>233366</v>
      </c>
      <c r="AH231" s="2">
        <v>0</v>
      </c>
      <c r="AI231" s="2">
        <v>88966</v>
      </c>
      <c r="AJ231" s="2">
        <v>448282</v>
      </c>
    </row>
    <row r="232" spans="1:36" x14ac:dyDescent="0.25">
      <c r="A232" s="2">
        <v>811</v>
      </c>
      <c r="B232" s="2">
        <v>1</v>
      </c>
      <c r="C232" t="s">
        <v>233</v>
      </c>
      <c r="D232" s="2">
        <v>554</v>
      </c>
      <c r="E232" s="2">
        <v>613</v>
      </c>
      <c r="F232" s="2">
        <v>510</v>
      </c>
      <c r="G232" s="2">
        <v>564.20000000000005</v>
      </c>
      <c r="H232" s="2">
        <v>3705101</v>
      </c>
      <c r="I232" s="2">
        <v>0</v>
      </c>
      <c r="J232" s="2">
        <v>185845</v>
      </c>
      <c r="K232" s="2">
        <v>15848</v>
      </c>
      <c r="L232" s="2">
        <v>126543</v>
      </c>
      <c r="M232" s="2">
        <v>97861</v>
      </c>
      <c r="N232" s="2">
        <v>114661</v>
      </c>
      <c r="O232" s="2">
        <v>128879</v>
      </c>
      <c r="P232" s="2">
        <v>70015</v>
      </c>
      <c r="Q232" s="2">
        <v>7335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641704</v>
      </c>
      <c r="X232" s="2">
        <v>0</v>
      </c>
      <c r="Y232" s="2">
        <v>15815</v>
      </c>
      <c r="Z232" s="2">
        <v>19139</v>
      </c>
      <c r="AA232" s="2">
        <v>239221</v>
      </c>
      <c r="AB232" s="2">
        <v>5367967</v>
      </c>
      <c r="AC232" s="2">
        <v>0</v>
      </c>
      <c r="AD232" s="2">
        <v>71057</v>
      </c>
      <c r="AE232" s="2">
        <v>70015</v>
      </c>
      <c r="AF232" s="2">
        <v>0</v>
      </c>
      <c r="AG232" s="2">
        <v>619034</v>
      </c>
      <c r="AH232" s="2">
        <v>0</v>
      </c>
      <c r="AI232" s="2">
        <v>239221</v>
      </c>
      <c r="AJ232" s="2">
        <v>999327</v>
      </c>
    </row>
    <row r="233" spans="1:36" x14ac:dyDescent="0.25">
      <c r="A233" s="2">
        <v>813</v>
      </c>
      <c r="B233" s="2">
        <v>1</v>
      </c>
      <c r="C233" t="s">
        <v>234</v>
      </c>
      <c r="D233" s="2">
        <v>1200</v>
      </c>
      <c r="E233" s="2">
        <v>1318.2</v>
      </c>
      <c r="F233" s="2">
        <v>1229</v>
      </c>
      <c r="G233" s="2">
        <v>1349.2</v>
      </c>
      <c r="H233" s="2">
        <v>8860196</v>
      </c>
      <c r="I233" s="2">
        <v>0</v>
      </c>
      <c r="J233" s="2">
        <v>211420</v>
      </c>
      <c r="K233" s="2">
        <v>20314</v>
      </c>
      <c r="L233" s="2">
        <v>0</v>
      </c>
      <c r="M233" s="2">
        <v>0</v>
      </c>
      <c r="N233" s="2">
        <v>232928.81223015551</v>
      </c>
      <c r="O233" s="2">
        <v>319004</v>
      </c>
      <c r="P233" s="2">
        <v>171470</v>
      </c>
      <c r="Q233" s="2">
        <v>17540</v>
      </c>
      <c r="R233" s="2">
        <v>2536</v>
      </c>
      <c r="S233" s="2">
        <v>0</v>
      </c>
      <c r="T233" s="2">
        <v>0</v>
      </c>
      <c r="U233" s="2">
        <v>0</v>
      </c>
      <c r="V233" s="2">
        <v>0</v>
      </c>
      <c r="W233" s="2">
        <v>1454060</v>
      </c>
      <c r="X233" s="2">
        <v>0</v>
      </c>
      <c r="Y233" s="2">
        <v>736</v>
      </c>
      <c r="Z233" s="2">
        <v>39782</v>
      </c>
      <c r="AA233" s="2">
        <v>0</v>
      </c>
      <c r="AB233" s="2">
        <v>11329986.812230155</v>
      </c>
      <c r="AC233" s="2">
        <v>0</v>
      </c>
      <c r="AD233" s="2">
        <v>138176</v>
      </c>
      <c r="AE233" s="2">
        <v>171470</v>
      </c>
      <c r="AF233" s="2">
        <v>2536</v>
      </c>
      <c r="AG233" s="2">
        <v>1326428</v>
      </c>
      <c r="AH233" s="2">
        <v>0</v>
      </c>
      <c r="AI233" s="2">
        <v>0</v>
      </c>
      <c r="AJ233" s="2">
        <v>1638610</v>
      </c>
    </row>
    <row r="234" spans="1:36" x14ac:dyDescent="0.25">
      <c r="A234" s="2">
        <v>815</v>
      </c>
      <c r="B234" s="2">
        <v>2</v>
      </c>
      <c r="C234" t="s">
        <v>235</v>
      </c>
      <c r="D234" s="2">
        <v>27</v>
      </c>
      <c r="E234" s="2">
        <v>28.499999999999993</v>
      </c>
      <c r="F234" s="2">
        <v>1</v>
      </c>
      <c r="G234" s="2">
        <v>1</v>
      </c>
      <c r="H234" s="2">
        <v>6567</v>
      </c>
      <c r="I234" s="2">
        <v>0</v>
      </c>
      <c r="J234" s="2">
        <v>0</v>
      </c>
      <c r="K234" s="2">
        <v>0</v>
      </c>
      <c r="L234" s="2">
        <v>543</v>
      </c>
      <c r="M234" s="2">
        <v>0</v>
      </c>
      <c r="N234" s="2">
        <v>4855.7127290227772</v>
      </c>
      <c r="O234" s="2">
        <v>188</v>
      </c>
      <c r="P234" s="2">
        <v>209.55160583125399</v>
      </c>
      <c r="Q234" s="2">
        <v>13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613</v>
      </c>
      <c r="AA234" s="2">
        <v>424</v>
      </c>
      <c r="AB234" s="2">
        <v>13413.26433485403</v>
      </c>
      <c r="AC234" s="2">
        <v>0</v>
      </c>
      <c r="AD234" s="2">
        <v>188</v>
      </c>
      <c r="AE234" s="2">
        <v>209.55160583125399</v>
      </c>
      <c r="AF234" s="2">
        <v>0</v>
      </c>
      <c r="AG234" s="2">
        <v>0</v>
      </c>
      <c r="AH234" s="2">
        <v>0</v>
      </c>
      <c r="AI234" s="2">
        <v>424</v>
      </c>
      <c r="AJ234" s="2">
        <v>821.55160583125394</v>
      </c>
    </row>
    <row r="235" spans="1:36" x14ac:dyDescent="0.25">
      <c r="A235" s="2">
        <v>818</v>
      </c>
      <c r="B235" s="2">
        <v>1</v>
      </c>
      <c r="C235" t="s">
        <v>236</v>
      </c>
      <c r="D235" s="2">
        <v>285</v>
      </c>
      <c r="E235" s="2">
        <v>312.2</v>
      </c>
      <c r="F235" s="2">
        <v>567</v>
      </c>
      <c r="G235" s="2">
        <v>626.20000000000005</v>
      </c>
      <c r="H235" s="2">
        <v>4112255</v>
      </c>
      <c r="I235" s="2">
        <v>0</v>
      </c>
      <c r="J235" s="2">
        <v>521177</v>
      </c>
      <c r="K235" s="2">
        <v>15669</v>
      </c>
      <c r="L235" s="2">
        <v>118448</v>
      </c>
      <c r="M235" s="2">
        <v>0</v>
      </c>
      <c r="N235" s="2">
        <v>162982</v>
      </c>
      <c r="O235" s="2">
        <v>140373</v>
      </c>
      <c r="P235" s="2">
        <v>103770</v>
      </c>
      <c r="Q235" s="2">
        <v>8141</v>
      </c>
      <c r="R235" s="2">
        <v>21573</v>
      </c>
      <c r="S235" s="2">
        <v>0</v>
      </c>
      <c r="T235" s="2">
        <v>0</v>
      </c>
      <c r="U235" s="2">
        <v>0</v>
      </c>
      <c r="V235" s="2">
        <v>0</v>
      </c>
      <c r="W235" s="2">
        <v>187860</v>
      </c>
      <c r="X235" s="2">
        <v>0</v>
      </c>
      <c r="Y235" s="2">
        <v>19861</v>
      </c>
      <c r="Z235" s="2">
        <v>18047</v>
      </c>
      <c r="AA235" s="2">
        <v>0</v>
      </c>
      <c r="AB235" s="2">
        <v>5430156</v>
      </c>
      <c r="AC235" s="2">
        <v>0</v>
      </c>
      <c r="AD235" s="2">
        <v>17241</v>
      </c>
      <c r="AE235" s="2">
        <v>59412</v>
      </c>
      <c r="AF235" s="2">
        <v>12351</v>
      </c>
      <c r="AG235" s="2">
        <v>62333</v>
      </c>
      <c r="AH235" s="2">
        <v>0</v>
      </c>
      <c r="AI235" s="2">
        <v>0</v>
      </c>
      <c r="AJ235" s="2">
        <v>151337</v>
      </c>
    </row>
    <row r="236" spans="1:36" x14ac:dyDescent="0.25">
      <c r="A236" s="2">
        <v>820</v>
      </c>
      <c r="B236" s="2">
        <v>1</v>
      </c>
      <c r="C236" t="s">
        <v>237</v>
      </c>
      <c r="D236" s="2">
        <v>467</v>
      </c>
      <c r="E236" s="2">
        <v>510.20000000000005</v>
      </c>
      <c r="F236" s="2">
        <v>482</v>
      </c>
      <c r="G236" s="2">
        <v>526.19999999999993</v>
      </c>
      <c r="H236" s="2">
        <v>3455555</v>
      </c>
      <c r="I236" s="2">
        <v>49123</v>
      </c>
      <c r="J236" s="2">
        <v>329457</v>
      </c>
      <c r="K236" s="2">
        <v>0</v>
      </c>
      <c r="L236" s="2">
        <v>129350</v>
      </c>
      <c r="M236" s="2">
        <v>0</v>
      </c>
      <c r="N236" s="2">
        <v>182634.76531623997</v>
      </c>
      <c r="O236" s="2">
        <v>124713</v>
      </c>
      <c r="P236" s="2">
        <v>84116.25</v>
      </c>
      <c r="Q236" s="2">
        <v>6841</v>
      </c>
      <c r="R236" s="2">
        <v>7798</v>
      </c>
      <c r="S236" s="2">
        <v>0</v>
      </c>
      <c r="T236" s="2">
        <v>0</v>
      </c>
      <c r="U236" s="2">
        <v>0</v>
      </c>
      <c r="V236" s="2">
        <v>0</v>
      </c>
      <c r="W236" s="2">
        <v>227671</v>
      </c>
      <c r="X236" s="2">
        <v>131040</v>
      </c>
      <c r="Y236" s="2">
        <v>68779</v>
      </c>
      <c r="Z236" s="2">
        <v>18234</v>
      </c>
      <c r="AA236" s="2">
        <v>223109</v>
      </c>
      <c r="AB236" s="2">
        <v>4907381.0153162405</v>
      </c>
      <c r="AC236" s="2">
        <v>0</v>
      </c>
      <c r="AD236" s="2">
        <v>34092</v>
      </c>
      <c r="AE236" s="2">
        <v>49115</v>
      </c>
      <c r="AF236" s="2">
        <v>4553</v>
      </c>
      <c r="AG236" s="2">
        <v>94181</v>
      </c>
      <c r="AH236" s="2">
        <v>47772</v>
      </c>
      <c r="AI236" s="2">
        <v>130272</v>
      </c>
      <c r="AJ236" s="2">
        <v>312213</v>
      </c>
    </row>
    <row r="237" spans="1:36" x14ac:dyDescent="0.25">
      <c r="A237" s="2">
        <v>821</v>
      </c>
      <c r="B237" s="2">
        <v>1</v>
      </c>
      <c r="C237" t="s">
        <v>238</v>
      </c>
      <c r="D237" s="2">
        <v>944</v>
      </c>
      <c r="E237" s="2">
        <v>1019.8</v>
      </c>
      <c r="F237" s="2">
        <v>1072</v>
      </c>
      <c r="G237" s="2">
        <v>1165.3</v>
      </c>
      <c r="H237" s="2">
        <v>7652525</v>
      </c>
      <c r="I237" s="2">
        <v>92106</v>
      </c>
      <c r="J237" s="2">
        <v>701806</v>
      </c>
      <c r="K237" s="2">
        <v>14899</v>
      </c>
      <c r="L237" s="2">
        <v>0</v>
      </c>
      <c r="M237" s="2">
        <v>0</v>
      </c>
      <c r="N237" s="2">
        <v>253412.71644952323</v>
      </c>
      <c r="O237" s="2">
        <v>258503</v>
      </c>
      <c r="P237" s="2">
        <v>191880</v>
      </c>
      <c r="Q237" s="2">
        <v>15149</v>
      </c>
      <c r="R237" s="2">
        <v>63823</v>
      </c>
      <c r="S237" s="2">
        <v>0</v>
      </c>
      <c r="T237" s="2">
        <v>0</v>
      </c>
      <c r="U237" s="2">
        <v>0</v>
      </c>
      <c r="V237" s="2">
        <v>0</v>
      </c>
      <c r="W237" s="2">
        <v>349590</v>
      </c>
      <c r="X237" s="2">
        <v>0</v>
      </c>
      <c r="Y237" s="2">
        <v>0</v>
      </c>
      <c r="Z237" s="2">
        <v>42474</v>
      </c>
      <c r="AA237" s="2">
        <v>494087</v>
      </c>
      <c r="AB237" s="2">
        <v>10130254.716449523</v>
      </c>
      <c r="AC237" s="2">
        <v>0</v>
      </c>
      <c r="AD237" s="2">
        <v>38736</v>
      </c>
      <c r="AE237" s="2">
        <v>80036</v>
      </c>
      <c r="AF237" s="2">
        <v>26622</v>
      </c>
      <c r="AG237" s="2">
        <v>84509</v>
      </c>
      <c r="AH237" s="2">
        <v>0</v>
      </c>
      <c r="AI237" s="2">
        <v>206091</v>
      </c>
      <c r="AJ237" s="2">
        <v>435994</v>
      </c>
    </row>
    <row r="238" spans="1:36" x14ac:dyDescent="0.25">
      <c r="A238" s="2">
        <v>829</v>
      </c>
      <c r="B238" s="2">
        <v>1</v>
      </c>
      <c r="C238" t="s">
        <v>239</v>
      </c>
      <c r="D238" s="2">
        <v>1919</v>
      </c>
      <c r="E238" s="2">
        <v>2111</v>
      </c>
      <c r="F238" s="2">
        <v>1857</v>
      </c>
      <c r="G238" s="2">
        <v>2064.7999999999997</v>
      </c>
      <c r="H238" s="2">
        <v>13559542</v>
      </c>
      <c r="I238" s="2">
        <v>145323</v>
      </c>
      <c r="J238" s="2">
        <v>793398</v>
      </c>
      <c r="K238" s="2">
        <v>18353</v>
      </c>
      <c r="L238" s="2">
        <v>0</v>
      </c>
      <c r="M238" s="2">
        <v>0</v>
      </c>
      <c r="N238" s="2">
        <v>262131</v>
      </c>
      <c r="O238" s="2">
        <v>479317</v>
      </c>
      <c r="P238" s="2">
        <v>345228.75</v>
      </c>
      <c r="Q238" s="2">
        <v>26842</v>
      </c>
      <c r="R238" s="2">
        <v>12058</v>
      </c>
      <c r="S238" s="2">
        <v>0</v>
      </c>
      <c r="T238" s="2">
        <v>0</v>
      </c>
      <c r="U238" s="2">
        <v>62316</v>
      </c>
      <c r="V238" s="2">
        <v>0</v>
      </c>
      <c r="W238" s="2">
        <v>619440</v>
      </c>
      <c r="X238" s="2">
        <v>0</v>
      </c>
      <c r="Y238" s="2">
        <v>39355</v>
      </c>
      <c r="Z238" s="2">
        <v>65374</v>
      </c>
      <c r="AA238" s="2">
        <v>875475</v>
      </c>
      <c r="AB238" s="2">
        <v>17304152.75</v>
      </c>
      <c r="AC238" s="2">
        <v>0</v>
      </c>
      <c r="AD238" s="2">
        <v>123262</v>
      </c>
      <c r="AE238" s="2">
        <v>235137</v>
      </c>
      <c r="AF238" s="2">
        <v>8213</v>
      </c>
      <c r="AG238" s="2">
        <v>244512</v>
      </c>
      <c r="AH238" s="2">
        <v>0</v>
      </c>
      <c r="AI238" s="2">
        <v>596290</v>
      </c>
      <c r="AJ238" s="2">
        <v>1207414</v>
      </c>
    </row>
    <row r="239" spans="1:36" x14ac:dyDescent="0.25">
      <c r="A239" s="2">
        <v>831</v>
      </c>
      <c r="B239" s="2">
        <v>1</v>
      </c>
      <c r="C239" t="s">
        <v>240</v>
      </c>
      <c r="D239" s="2">
        <v>7045</v>
      </c>
      <c r="E239" s="2">
        <v>7721</v>
      </c>
      <c r="F239" s="2">
        <v>5921</v>
      </c>
      <c r="G239" s="2">
        <v>6513</v>
      </c>
      <c r="H239" s="2">
        <v>42770871</v>
      </c>
      <c r="I239" s="2">
        <v>624274</v>
      </c>
      <c r="J239" s="2">
        <v>957593</v>
      </c>
      <c r="K239" s="2">
        <v>36136</v>
      </c>
      <c r="L239" s="2">
        <v>0</v>
      </c>
      <c r="M239" s="2">
        <v>0</v>
      </c>
      <c r="N239" s="2">
        <v>496543</v>
      </c>
      <c r="O239" s="2">
        <v>1454539</v>
      </c>
      <c r="P239" s="2">
        <v>736361.25</v>
      </c>
      <c r="Q239" s="2">
        <v>84669</v>
      </c>
      <c r="R239" s="2">
        <v>131823</v>
      </c>
      <c r="S239" s="2">
        <v>0</v>
      </c>
      <c r="T239" s="2">
        <v>0</v>
      </c>
      <c r="U239" s="2">
        <v>723759</v>
      </c>
      <c r="V239" s="2">
        <v>0</v>
      </c>
      <c r="W239" s="2">
        <v>8380082</v>
      </c>
      <c r="X239" s="2">
        <v>1562860</v>
      </c>
      <c r="Y239" s="2">
        <v>331020</v>
      </c>
      <c r="Z239" s="2">
        <v>201684</v>
      </c>
      <c r="AA239" s="2">
        <v>2761512</v>
      </c>
      <c r="AB239" s="2">
        <v>59690866.25</v>
      </c>
      <c r="AC239" s="2">
        <v>0</v>
      </c>
      <c r="AD239" s="2">
        <v>637304</v>
      </c>
      <c r="AE239" s="2">
        <v>736361.25</v>
      </c>
      <c r="AF239" s="2">
        <v>131823</v>
      </c>
      <c r="AG239" s="2">
        <v>7984315</v>
      </c>
      <c r="AH239" s="2">
        <v>569756</v>
      </c>
      <c r="AI239" s="2">
        <v>2761512</v>
      </c>
      <c r="AJ239" s="2">
        <v>12251315.25</v>
      </c>
    </row>
    <row r="240" spans="1:36" x14ac:dyDescent="0.25">
      <c r="A240" s="2">
        <v>832</v>
      </c>
      <c r="B240" s="2">
        <v>1</v>
      </c>
      <c r="C240" t="s">
        <v>241</v>
      </c>
      <c r="D240" s="2">
        <v>2374</v>
      </c>
      <c r="E240" s="2">
        <v>2613.7999999999997</v>
      </c>
      <c r="F240" s="2">
        <v>3140</v>
      </c>
      <c r="G240" s="2">
        <v>3489.6000000000004</v>
      </c>
      <c r="H240" s="2">
        <v>22916203</v>
      </c>
      <c r="I240" s="2">
        <v>0</v>
      </c>
      <c r="J240" s="2">
        <v>86493</v>
      </c>
      <c r="K240" s="2">
        <v>27763</v>
      </c>
      <c r="L240" s="2">
        <v>0</v>
      </c>
      <c r="M240" s="2">
        <v>0</v>
      </c>
      <c r="N240" s="2">
        <v>111763</v>
      </c>
      <c r="O240" s="2">
        <v>767720</v>
      </c>
      <c r="P240" s="2">
        <v>390951.25</v>
      </c>
      <c r="Q240" s="2">
        <v>45365</v>
      </c>
      <c r="R240" s="2">
        <v>20309</v>
      </c>
      <c r="S240" s="2">
        <v>0</v>
      </c>
      <c r="T240" s="2">
        <v>0</v>
      </c>
      <c r="U240" s="2">
        <v>0</v>
      </c>
      <c r="V240" s="2">
        <v>-5254</v>
      </c>
      <c r="W240" s="2">
        <v>4606272</v>
      </c>
      <c r="X240" s="2">
        <v>868920</v>
      </c>
      <c r="Y240" s="2">
        <v>242748</v>
      </c>
      <c r="Z240" s="2">
        <v>134589</v>
      </c>
      <c r="AA240" s="2">
        <v>1479590</v>
      </c>
      <c r="AB240" s="2">
        <v>30824512.25</v>
      </c>
      <c r="AC240" s="2">
        <v>0</v>
      </c>
      <c r="AD240" s="2">
        <v>250299</v>
      </c>
      <c r="AE240" s="2">
        <v>390951.25</v>
      </c>
      <c r="AF240" s="2">
        <v>20309</v>
      </c>
      <c r="AG240" s="2">
        <v>4589123.07</v>
      </c>
      <c r="AH240" s="2">
        <v>316773</v>
      </c>
      <c r="AI240" s="2">
        <v>1479590</v>
      </c>
      <c r="AJ240" s="2">
        <v>6730272.3200000003</v>
      </c>
    </row>
    <row r="241" spans="1:36" x14ac:dyDescent="0.25">
      <c r="A241" s="2">
        <v>833</v>
      </c>
      <c r="B241" s="2">
        <v>1</v>
      </c>
      <c r="C241" t="s">
        <v>242</v>
      </c>
      <c r="D241" s="2">
        <v>19973.8</v>
      </c>
      <c r="E241" s="2">
        <v>21844.6</v>
      </c>
      <c r="F241" s="2">
        <v>19056.8</v>
      </c>
      <c r="G241" s="2">
        <v>20832.2</v>
      </c>
      <c r="H241" s="2">
        <v>136805057</v>
      </c>
      <c r="I241" s="2">
        <v>307020</v>
      </c>
      <c r="J241" s="2">
        <v>2944432</v>
      </c>
      <c r="K241" s="2">
        <v>381244</v>
      </c>
      <c r="L241" s="2">
        <v>0</v>
      </c>
      <c r="M241" s="2">
        <v>0</v>
      </c>
      <c r="N241" s="2">
        <v>0</v>
      </c>
      <c r="O241" s="2">
        <v>4577457</v>
      </c>
      <c r="P241" s="2">
        <v>1746011.25</v>
      </c>
      <c r="Q241" s="2">
        <v>270819</v>
      </c>
      <c r="R241" s="2">
        <v>186240</v>
      </c>
      <c r="S241" s="2">
        <v>0</v>
      </c>
      <c r="T241" s="2">
        <v>0</v>
      </c>
      <c r="U241" s="2">
        <v>228748</v>
      </c>
      <c r="V241" s="2">
        <v>-23641</v>
      </c>
      <c r="W241" s="2">
        <v>38260419</v>
      </c>
      <c r="X241" s="2">
        <v>5012280</v>
      </c>
      <c r="Y241" s="2">
        <v>86801</v>
      </c>
      <c r="Z241" s="2">
        <v>995986</v>
      </c>
      <c r="AA241" s="2">
        <v>8832853</v>
      </c>
      <c r="AB241" s="2">
        <v>195599446.25</v>
      </c>
      <c r="AC241" s="2">
        <v>0</v>
      </c>
      <c r="AD241" s="2">
        <v>1288871</v>
      </c>
      <c r="AE241" s="2">
        <v>1746011.25</v>
      </c>
      <c r="AF241" s="2">
        <v>186240</v>
      </c>
      <c r="AG241" s="2">
        <v>35642242</v>
      </c>
      <c r="AH241" s="2">
        <v>1827275</v>
      </c>
      <c r="AI241" s="2">
        <v>8832853</v>
      </c>
      <c r="AJ241" s="2">
        <v>47696217.25</v>
      </c>
    </row>
    <row r="242" spans="1:36" x14ac:dyDescent="0.25">
      <c r="A242" s="2">
        <v>834</v>
      </c>
      <c r="B242" s="2">
        <v>1</v>
      </c>
      <c r="C242" t="s">
        <v>243</v>
      </c>
      <c r="D242" s="2">
        <v>9474</v>
      </c>
      <c r="E242" s="2">
        <v>10385.6</v>
      </c>
      <c r="F242" s="2">
        <v>8414</v>
      </c>
      <c r="G242" s="2">
        <v>9240.2000000000007</v>
      </c>
      <c r="H242" s="2">
        <v>60680393</v>
      </c>
      <c r="I242" s="2">
        <v>182165</v>
      </c>
      <c r="J242" s="2">
        <v>769315</v>
      </c>
      <c r="K242" s="2">
        <v>144115</v>
      </c>
      <c r="L242" s="2">
        <v>0</v>
      </c>
      <c r="M242" s="2">
        <v>0</v>
      </c>
      <c r="N242" s="2">
        <v>550060.90842689597</v>
      </c>
      <c r="O242" s="2">
        <v>2067055</v>
      </c>
      <c r="P242" s="2">
        <v>897961.25</v>
      </c>
      <c r="Q242" s="2">
        <v>120123</v>
      </c>
      <c r="R242" s="2">
        <v>28367</v>
      </c>
      <c r="S242" s="2">
        <v>0</v>
      </c>
      <c r="T242" s="2">
        <v>0</v>
      </c>
      <c r="U242" s="2">
        <v>581763</v>
      </c>
      <c r="V242" s="2">
        <v>-7880</v>
      </c>
      <c r="W242" s="2">
        <v>14750131</v>
      </c>
      <c r="X242" s="2">
        <v>1414401</v>
      </c>
      <c r="Y242" s="2">
        <v>15448</v>
      </c>
      <c r="Z242" s="2">
        <v>290408</v>
      </c>
      <c r="AA242" s="2">
        <v>3917845</v>
      </c>
      <c r="AB242" s="2">
        <v>84987270.158426896</v>
      </c>
      <c r="AC242" s="2">
        <v>0</v>
      </c>
      <c r="AD242" s="2">
        <v>1102078</v>
      </c>
      <c r="AE242" s="2">
        <v>897961.25</v>
      </c>
      <c r="AF242" s="2">
        <v>28367</v>
      </c>
      <c r="AG242" s="2">
        <v>14696142.01</v>
      </c>
      <c r="AH242" s="2">
        <v>0</v>
      </c>
      <c r="AI242" s="2">
        <v>3917845</v>
      </c>
      <c r="AJ242" s="2">
        <v>20642393.259999998</v>
      </c>
    </row>
    <row r="243" spans="1:36" x14ac:dyDescent="0.25">
      <c r="A243" s="2">
        <v>836</v>
      </c>
      <c r="B243" s="2">
        <v>1</v>
      </c>
      <c r="C243" t="s">
        <v>244</v>
      </c>
      <c r="D243" s="2">
        <v>224.4</v>
      </c>
      <c r="E243" s="2">
        <v>246.4</v>
      </c>
      <c r="F243" s="2">
        <v>198.4</v>
      </c>
      <c r="G243" s="2">
        <v>223</v>
      </c>
      <c r="H243" s="2">
        <v>1464441</v>
      </c>
      <c r="I243" s="2">
        <v>0</v>
      </c>
      <c r="J243" s="2">
        <v>286000</v>
      </c>
      <c r="K243" s="2">
        <v>24804</v>
      </c>
      <c r="L243" s="2">
        <v>93132</v>
      </c>
      <c r="M243" s="2">
        <v>0</v>
      </c>
      <c r="N243" s="2">
        <v>62213</v>
      </c>
      <c r="O243" s="2">
        <v>54078</v>
      </c>
      <c r="P243" s="2">
        <v>24062.5</v>
      </c>
      <c r="Q243" s="2">
        <v>2899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323301</v>
      </c>
      <c r="X243" s="2">
        <v>0</v>
      </c>
      <c r="Y243" s="2">
        <v>0</v>
      </c>
      <c r="Z243" s="2">
        <v>8013</v>
      </c>
      <c r="AA243" s="2">
        <v>94552</v>
      </c>
      <c r="AB243" s="2">
        <v>2437495.5</v>
      </c>
      <c r="AC243" s="2">
        <v>0</v>
      </c>
      <c r="AD243" s="2">
        <v>36389</v>
      </c>
      <c r="AE243" s="2">
        <v>8512</v>
      </c>
      <c r="AF243" s="2">
        <v>0</v>
      </c>
      <c r="AG243" s="2">
        <v>145691</v>
      </c>
      <c r="AH243" s="2">
        <v>0</v>
      </c>
      <c r="AI243" s="2">
        <v>33446</v>
      </c>
      <c r="AJ243" s="2">
        <v>224038</v>
      </c>
    </row>
    <row r="244" spans="1:36" x14ac:dyDescent="0.25">
      <c r="A244" s="2">
        <v>837</v>
      </c>
      <c r="B244" s="2">
        <v>1</v>
      </c>
      <c r="C244" t="s">
        <v>245</v>
      </c>
      <c r="D244" s="2">
        <v>552.6</v>
      </c>
      <c r="E244" s="2">
        <v>599.4</v>
      </c>
      <c r="F244" s="2">
        <v>594.6</v>
      </c>
      <c r="G244" s="2">
        <v>645.20000000000005</v>
      </c>
      <c r="H244" s="2">
        <v>4237028</v>
      </c>
      <c r="I244" s="2">
        <v>0</v>
      </c>
      <c r="J244" s="2">
        <v>516723</v>
      </c>
      <c r="K244" s="2">
        <v>90630</v>
      </c>
      <c r="L244" s="2">
        <v>115095</v>
      </c>
      <c r="M244" s="2">
        <v>0</v>
      </c>
      <c r="N244" s="2">
        <v>138252</v>
      </c>
      <c r="O244" s="2">
        <v>149935</v>
      </c>
      <c r="P244" s="2">
        <v>81285</v>
      </c>
      <c r="Q244" s="2">
        <v>8388</v>
      </c>
      <c r="R244" s="2">
        <v>27053</v>
      </c>
      <c r="S244" s="2">
        <v>0</v>
      </c>
      <c r="T244" s="2">
        <v>0</v>
      </c>
      <c r="U244" s="2">
        <v>0</v>
      </c>
      <c r="V244" s="2">
        <v>0</v>
      </c>
      <c r="W244" s="2">
        <v>683267</v>
      </c>
      <c r="X244" s="2">
        <v>0</v>
      </c>
      <c r="Y244" s="2">
        <v>11402</v>
      </c>
      <c r="Z244" s="2">
        <v>20684</v>
      </c>
      <c r="AA244" s="2">
        <v>273565</v>
      </c>
      <c r="AB244" s="2">
        <v>6353307</v>
      </c>
      <c r="AC244" s="2">
        <v>0</v>
      </c>
      <c r="AD244" s="2">
        <v>69025</v>
      </c>
      <c r="AE244" s="2">
        <v>46826</v>
      </c>
      <c r="AF244" s="2">
        <v>15585</v>
      </c>
      <c r="AG244" s="2">
        <v>428511</v>
      </c>
      <c r="AH244" s="2">
        <v>0</v>
      </c>
      <c r="AI244" s="2">
        <v>157594</v>
      </c>
      <c r="AJ244" s="2">
        <v>717541</v>
      </c>
    </row>
    <row r="245" spans="1:36" x14ac:dyDescent="0.25">
      <c r="A245" s="2">
        <v>840</v>
      </c>
      <c r="B245" s="2">
        <v>1</v>
      </c>
      <c r="C245" t="s">
        <v>246</v>
      </c>
      <c r="D245" s="2">
        <v>1093</v>
      </c>
      <c r="E245" s="2">
        <v>1224.2</v>
      </c>
      <c r="F245" s="2">
        <v>997</v>
      </c>
      <c r="G245" s="2">
        <v>1116</v>
      </c>
      <c r="H245" s="2">
        <v>7328772</v>
      </c>
      <c r="I245" s="2">
        <v>0</v>
      </c>
      <c r="J245" s="2">
        <v>986725</v>
      </c>
      <c r="K245" s="2">
        <v>114480</v>
      </c>
      <c r="L245" s="2">
        <v>0</v>
      </c>
      <c r="M245" s="2">
        <v>0</v>
      </c>
      <c r="N245" s="2">
        <v>203486</v>
      </c>
      <c r="O245" s="2">
        <v>253734</v>
      </c>
      <c r="P245" s="2">
        <v>157748.75</v>
      </c>
      <c r="Q245" s="2">
        <v>14508</v>
      </c>
      <c r="R245" s="2">
        <v>1049</v>
      </c>
      <c r="S245" s="2">
        <v>0</v>
      </c>
      <c r="T245" s="2">
        <v>0</v>
      </c>
      <c r="U245" s="2">
        <v>0</v>
      </c>
      <c r="V245" s="2">
        <v>0</v>
      </c>
      <c r="W245" s="2">
        <v>896717</v>
      </c>
      <c r="X245" s="2">
        <v>0</v>
      </c>
      <c r="Y245" s="2">
        <v>6988</v>
      </c>
      <c r="Z245" s="2">
        <v>39036</v>
      </c>
      <c r="AA245" s="2">
        <v>473184</v>
      </c>
      <c r="AB245" s="2">
        <v>10476427.75</v>
      </c>
      <c r="AC245" s="2">
        <v>0</v>
      </c>
      <c r="AD245" s="2">
        <v>90161</v>
      </c>
      <c r="AE245" s="2">
        <v>71152</v>
      </c>
      <c r="AF245" s="2">
        <v>473</v>
      </c>
      <c r="AG245" s="2">
        <v>357584</v>
      </c>
      <c r="AH245" s="2">
        <v>0</v>
      </c>
      <c r="AI245" s="2">
        <v>213428</v>
      </c>
      <c r="AJ245" s="2">
        <v>732798</v>
      </c>
    </row>
    <row r="246" spans="1:36" x14ac:dyDescent="0.25">
      <c r="A246" s="2">
        <v>846</v>
      </c>
      <c r="B246" s="2">
        <v>1</v>
      </c>
      <c r="C246" t="s">
        <v>247</v>
      </c>
      <c r="D246" s="2">
        <v>671</v>
      </c>
      <c r="E246" s="2">
        <v>734.6</v>
      </c>
      <c r="F246" s="2">
        <v>635</v>
      </c>
      <c r="G246" s="2">
        <v>698</v>
      </c>
      <c r="H246" s="2">
        <v>4583766</v>
      </c>
      <c r="I246" s="2">
        <v>0</v>
      </c>
      <c r="J246" s="2">
        <v>356892</v>
      </c>
      <c r="K246" s="2">
        <v>15449</v>
      </c>
      <c r="L246" s="2">
        <v>103630</v>
      </c>
      <c r="M246" s="2">
        <v>159809</v>
      </c>
      <c r="N246" s="2">
        <v>216727</v>
      </c>
      <c r="O246" s="2">
        <v>165978</v>
      </c>
      <c r="P246" s="2">
        <v>98115</v>
      </c>
      <c r="Q246" s="2">
        <v>9074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572095</v>
      </c>
      <c r="X246" s="2">
        <v>0</v>
      </c>
      <c r="Y246" s="2">
        <v>0</v>
      </c>
      <c r="Z246" s="2">
        <v>22289</v>
      </c>
      <c r="AA246" s="2">
        <v>295952</v>
      </c>
      <c r="AB246" s="2">
        <v>6599776</v>
      </c>
      <c r="AC246" s="2">
        <v>0</v>
      </c>
      <c r="AD246" s="2">
        <v>104921</v>
      </c>
      <c r="AE246" s="2">
        <v>74587</v>
      </c>
      <c r="AF246" s="2">
        <v>0</v>
      </c>
      <c r="AG246" s="2">
        <v>377955</v>
      </c>
      <c r="AH246" s="2">
        <v>0</v>
      </c>
      <c r="AI246" s="2">
        <v>224982</v>
      </c>
      <c r="AJ246" s="2">
        <v>782445</v>
      </c>
    </row>
    <row r="247" spans="1:36" x14ac:dyDescent="0.25">
      <c r="A247" s="2">
        <v>850</v>
      </c>
      <c r="B247" s="2">
        <v>1</v>
      </c>
      <c r="C247" t="s">
        <v>248</v>
      </c>
      <c r="D247" s="2">
        <v>197</v>
      </c>
      <c r="E247" s="2">
        <v>215.39999999999998</v>
      </c>
      <c r="F247" s="2">
        <v>302</v>
      </c>
      <c r="G247" s="2">
        <v>331.8</v>
      </c>
      <c r="H247" s="2">
        <v>2178931</v>
      </c>
      <c r="I247" s="2">
        <v>0</v>
      </c>
      <c r="J247" s="2">
        <v>137142</v>
      </c>
      <c r="K247" s="2">
        <v>0</v>
      </c>
      <c r="L247" s="2">
        <v>118114</v>
      </c>
      <c r="M247" s="2">
        <v>32895</v>
      </c>
      <c r="N247" s="2">
        <v>134426</v>
      </c>
      <c r="O247" s="2">
        <v>63825</v>
      </c>
      <c r="P247" s="2">
        <v>51102.5</v>
      </c>
      <c r="Q247" s="2">
        <v>4313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185844</v>
      </c>
      <c r="X247" s="2">
        <v>0</v>
      </c>
      <c r="Y247" s="2">
        <v>0</v>
      </c>
      <c r="Z247" s="2">
        <v>8579</v>
      </c>
      <c r="AA247" s="2">
        <v>0</v>
      </c>
      <c r="AB247" s="2">
        <v>2915171.5</v>
      </c>
      <c r="AC247" s="2">
        <v>0</v>
      </c>
      <c r="AD247" s="2">
        <v>29394</v>
      </c>
      <c r="AE247" s="2">
        <v>35539</v>
      </c>
      <c r="AF247" s="2">
        <v>0</v>
      </c>
      <c r="AG247" s="2">
        <v>65716.850000000006</v>
      </c>
      <c r="AH247" s="2">
        <v>0</v>
      </c>
      <c r="AI247" s="2">
        <v>0</v>
      </c>
      <c r="AJ247" s="2">
        <v>130649.85</v>
      </c>
    </row>
    <row r="248" spans="1:36" x14ac:dyDescent="0.25">
      <c r="A248" s="2">
        <v>852</v>
      </c>
      <c r="B248" s="2">
        <v>1</v>
      </c>
      <c r="C248" t="s">
        <v>249</v>
      </c>
      <c r="D248" s="2">
        <v>103</v>
      </c>
      <c r="E248" s="2">
        <v>116.6</v>
      </c>
      <c r="F248" s="2">
        <v>135</v>
      </c>
      <c r="G248" s="2">
        <v>150.80000000000001</v>
      </c>
      <c r="H248" s="2">
        <v>990304</v>
      </c>
      <c r="I248" s="2">
        <v>0</v>
      </c>
      <c r="J248" s="2">
        <v>134858</v>
      </c>
      <c r="K248" s="2">
        <v>0</v>
      </c>
      <c r="L248" s="2">
        <v>69149</v>
      </c>
      <c r="M248" s="2">
        <v>142690</v>
      </c>
      <c r="N248" s="2">
        <v>94156.63448460713</v>
      </c>
      <c r="O248" s="2">
        <v>35903</v>
      </c>
      <c r="P248" s="2">
        <v>7540</v>
      </c>
      <c r="Q248" s="2">
        <v>1960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396462</v>
      </c>
      <c r="X248" s="2">
        <v>0</v>
      </c>
      <c r="Y248" s="2">
        <v>4414</v>
      </c>
      <c r="Z248" s="2">
        <v>6019</v>
      </c>
      <c r="AA248" s="2">
        <v>63939</v>
      </c>
      <c r="AB248" s="2">
        <v>1947394.634484607</v>
      </c>
      <c r="AC248" s="2">
        <v>0</v>
      </c>
      <c r="AD248" s="2">
        <v>35903</v>
      </c>
      <c r="AE248" s="2">
        <v>5971</v>
      </c>
      <c r="AF248" s="2">
        <v>0</v>
      </c>
      <c r="AG248" s="2">
        <v>198779.37</v>
      </c>
      <c r="AH248" s="2">
        <v>0</v>
      </c>
      <c r="AI248" s="2">
        <v>50636</v>
      </c>
      <c r="AJ248" s="2">
        <v>291289.37</v>
      </c>
    </row>
    <row r="249" spans="1:36" x14ac:dyDescent="0.25">
      <c r="A249" s="2">
        <v>857</v>
      </c>
      <c r="B249" s="2">
        <v>1</v>
      </c>
      <c r="C249" t="s">
        <v>250</v>
      </c>
      <c r="D249" s="2">
        <v>604</v>
      </c>
      <c r="E249" s="2">
        <v>675.8</v>
      </c>
      <c r="F249" s="2">
        <v>696</v>
      </c>
      <c r="G249" s="2">
        <v>774.4</v>
      </c>
      <c r="H249" s="2">
        <v>5085485</v>
      </c>
      <c r="I249" s="2">
        <v>0</v>
      </c>
      <c r="J249" s="2">
        <v>231965</v>
      </c>
      <c r="K249" s="2">
        <v>15370</v>
      </c>
      <c r="L249" s="2">
        <v>81446</v>
      </c>
      <c r="M249" s="2">
        <v>0</v>
      </c>
      <c r="N249" s="2">
        <v>162235</v>
      </c>
      <c r="O249" s="2">
        <v>181605</v>
      </c>
      <c r="P249" s="2">
        <v>127273.75</v>
      </c>
      <c r="Q249" s="2">
        <v>10067</v>
      </c>
      <c r="R249" s="2">
        <v>6822</v>
      </c>
      <c r="S249" s="2">
        <v>0</v>
      </c>
      <c r="T249" s="2">
        <v>0</v>
      </c>
      <c r="U249" s="2">
        <v>0</v>
      </c>
      <c r="V249" s="2">
        <v>0</v>
      </c>
      <c r="W249" s="2">
        <v>272527</v>
      </c>
      <c r="X249" s="2">
        <v>0</v>
      </c>
      <c r="Y249" s="2">
        <v>34205</v>
      </c>
      <c r="Z249" s="2">
        <v>25653</v>
      </c>
      <c r="AA249" s="2">
        <v>328346</v>
      </c>
      <c r="AB249" s="2">
        <v>6562999.75</v>
      </c>
      <c r="AC249" s="2">
        <v>0</v>
      </c>
      <c r="AD249" s="2">
        <v>68273</v>
      </c>
      <c r="AE249" s="2">
        <v>99507</v>
      </c>
      <c r="AF249" s="2">
        <v>5334</v>
      </c>
      <c r="AG249" s="2">
        <v>136701</v>
      </c>
      <c r="AH249" s="2">
        <v>0</v>
      </c>
      <c r="AI249" s="2">
        <v>256713</v>
      </c>
      <c r="AJ249" s="2">
        <v>566528</v>
      </c>
    </row>
    <row r="250" spans="1:36" x14ac:dyDescent="0.25">
      <c r="A250" s="2">
        <v>858</v>
      </c>
      <c r="B250" s="2">
        <v>1</v>
      </c>
      <c r="C250" t="s">
        <v>251</v>
      </c>
      <c r="D250" s="2">
        <v>997</v>
      </c>
      <c r="E250" s="2">
        <v>1089.5999999999999</v>
      </c>
      <c r="F250" s="2">
        <v>944</v>
      </c>
      <c r="G250" s="2">
        <v>1036.1999999999998</v>
      </c>
      <c r="H250" s="2">
        <v>6804725</v>
      </c>
      <c r="I250" s="2">
        <v>0</v>
      </c>
      <c r="J250" s="2">
        <v>256529</v>
      </c>
      <c r="K250" s="2">
        <v>31903</v>
      </c>
      <c r="L250" s="2">
        <v>0</v>
      </c>
      <c r="M250" s="2">
        <v>0</v>
      </c>
      <c r="N250" s="2">
        <v>162831</v>
      </c>
      <c r="O250" s="2">
        <v>241960</v>
      </c>
      <c r="P250" s="2">
        <v>173016.25</v>
      </c>
      <c r="Q250" s="2">
        <v>13471</v>
      </c>
      <c r="R250" s="2">
        <v>10549</v>
      </c>
      <c r="S250" s="2">
        <v>0</v>
      </c>
      <c r="T250" s="2">
        <v>0</v>
      </c>
      <c r="U250" s="2">
        <v>0</v>
      </c>
      <c r="V250" s="2">
        <v>-131</v>
      </c>
      <c r="W250" s="2">
        <v>310860</v>
      </c>
      <c r="X250" s="2">
        <v>0</v>
      </c>
      <c r="Y250" s="2">
        <v>0</v>
      </c>
      <c r="Z250" s="2">
        <v>36830</v>
      </c>
      <c r="AA250" s="2">
        <v>439349</v>
      </c>
      <c r="AB250" s="2">
        <v>8481892.25</v>
      </c>
      <c r="AC250" s="2">
        <v>0</v>
      </c>
      <c r="AD250" s="2">
        <v>73177</v>
      </c>
      <c r="AE250" s="2">
        <v>130560</v>
      </c>
      <c r="AF250" s="2">
        <v>7960</v>
      </c>
      <c r="AG250" s="2">
        <v>135949</v>
      </c>
      <c r="AH250" s="2">
        <v>0</v>
      </c>
      <c r="AI250" s="2">
        <v>331538</v>
      </c>
      <c r="AJ250" s="2">
        <v>679184</v>
      </c>
    </row>
    <row r="251" spans="1:36" x14ac:dyDescent="0.25">
      <c r="A251" s="2">
        <v>861</v>
      </c>
      <c r="B251" s="2">
        <v>1</v>
      </c>
      <c r="C251" t="s">
        <v>252</v>
      </c>
      <c r="D251" s="2">
        <v>3364</v>
      </c>
      <c r="E251" s="2">
        <v>3702.9999999999995</v>
      </c>
      <c r="F251" s="2">
        <v>2796</v>
      </c>
      <c r="G251" s="2">
        <v>3077.6000000000004</v>
      </c>
      <c r="H251" s="2">
        <v>20210599</v>
      </c>
      <c r="I251" s="2">
        <v>73685</v>
      </c>
      <c r="J251" s="2">
        <v>1690496</v>
      </c>
      <c r="K251" s="2">
        <v>45159</v>
      </c>
      <c r="L251" s="2">
        <v>0</v>
      </c>
      <c r="M251" s="2">
        <v>0</v>
      </c>
      <c r="N251" s="2">
        <v>476412.78462869592</v>
      </c>
      <c r="O251" s="2">
        <v>711062</v>
      </c>
      <c r="P251" s="2">
        <v>316328.75</v>
      </c>
      <c r="Q251" s="2">
        <v>40009</v>
      </c>
      <c r="R251" s="2">
        <v>64106</v>
      </c>
      <c r="S251" s="2">
        <v>0</v>
      </c>
      <c r="T251" s="2">
        <v>0</v>
      </c>
      <c r="U251" s="2">
        <v>169895</v>
      </c>
      <c r="V251" s="2">
        <v>-15761</v>
      </c>
      <c r="W251" s="2">
        <v>4701557</v>
      </c>
      <c r="X251" s="2">
        <v>0</v>
      </c>
      <c r="Y251" s="2">
        <v>0</v>
      </c>
      <c r="Z251" s="2">
        <v>114412</v>
      </c>
      <c r="AA251" s="2">
        <v>1304902</v>
      </c>
      <c r="AB251" s="2">
        <v>29902862.534628697</v>
      </c>
      <c r="AC251" s="2">
        <v>0</v>
      </c>
      <c r="AD251" s="2">
        <v>352227</v>
      </c>
      <c r="AE251" s="2">
        <v>316328.75</v>
      </c>
      <c r="AF251" s="2">
        <v>64106</v>
      </c>
      <c r="AG251" s="2">
        <v>4546632</v>
      </c>
      <c r="AH251" s="2">
        <v>0</v>
      </c>
      <c r="AI251" s="2">
        <v>1304902</v>
      </c>
      <c r="AJ251" s="2">
        <v>6584195.75</v>
      </c>
    </row>
    <row r="252" spans="1:36" x14ac:dyDescent="0.25">
      <c r="A252" s="2">
        <v>876</v>
      </c>
      <c r="B252" s="2">
        <v>1</v>
      </c>
      <c r="C252" t="s">
        <v>253</v>
      </c>
      <c r="D252" s="2">
        <v>1486</v>
      </c>
      <c r="E252" s="2">
        <v>1629.6</v>
      </c>
      <c r="F252" s="2">
        <v>1820</v>
      </c>
      <c r="G252" s="2">
        <v>1994</v>
      </c>
      <c r="H252" s="2">
        <v>13094598</v>
      </c>
      <c r="I252" s="2">
        <v>42983</v>
      </c>
      <c r="J252" s="2">
        <v>346395</v>
      </c>
      <c r="K252" s="2">
        <v>14566</v>
      </c>
      <c r="L252" s="2">
        <v>0</v>
      </c>
      <c r="M252" s="2">
        <v>0</v>
      </c>
      <c r="N252" s="2">
        <v>268928</v>
      </c>
      <c r="O252" s="2">
        <v>427405</v>
      </c>
      <c r="P252" s="2">
        <v>324747.5</v>
      </c>
      <c r="Q252" s="2">
        <v>25922</v>
      </c>
      <c r="R252" s="2">
        <v>20758</v>
      </c>
      <c r="S252" s="2">
        <v>0</v>
      </c>
      <c r="T252" s="2">
        <v>0</v>
      </c>
      <c r="U252" s="2">
        <v>0</v>
      </c>
      <c r="V252" s="2">
        <v>0</v>
      </c>
      <c r="W252" s="2">
        <v>755846</v>
      </c>
      <c r="X252" s="2">
        <v>516360</v>
      </c>
      <c r="Y252" s="2">
        <v>2207</v>
      </c>
      <c r="Z252" s="2">
        <v>59646</v>
      </c>
      <c r="AA252" s="2">
        <v>845456</v>
      </c>
      <c r="AB252" s="2">
        <v>16229457.5</v>
      </c>
      <c r="AC252" s="2">
        <v>0</v>
      </c>
      <c r="AD252" s="2">
        <v>174954</v>
      </c>
      <c r="AE252" s="2">
        <v>324747.5</v>
      </c>
      <c r="AF252" s="2">
        <v>20758</v>
      </c>
      <c r="AG252" s="2">
        <v>612321</v>
      </c>
      <c r="AH252" s="2">
        <v>188244</v>
      </c>
      <c r="AI252" s="2">
        <v>845456</v>
      </c>
      <c r="AJ252" s="2">
        <v>1978236.5</v>
      </c>
    </row>
    <row r="253" spans="1:36" x14ac:dyDescent="0.25">
      <c r="A253" s="2">
        <v>877</v>
      </c>
      <c r="B253" s="2">
        <v>1</v>
      </c>
      <c r="C253" t="s">
        <v>254</v>
      </c>
      <c r="D253" s="2">
        <v>6264</v>
      </c>
      <c r="E253" s="2">
        <v>6871.0999999999995</v>
      </c>
      <c r="F253" s="2">
        <v>5548</v>
      </c>
      <c r="G253" s="2">
        <v>6104.0999999999995</v>
      </c>
      <c r="H253" s="2">
        <v>40085625</v>
      </c>
      <c r="I253" s="2">
        <v>464624</v>
      </c>
      <c r="J253" s="2">
        <v>960088</v>
      </c>
      <c r="K253" s="2">
        <v>55053</v>
      </c>
      <c r="L253" s="2">
        <v>0</v>
      </c>
      <c r="M253" s="2">
        <v>0</v>
      </c>
      <c r="N253" s="2">
        <v>392423</v>
      </c>
      <c r="O253" s="2">
        <v>1350568</v>
      </c>
      <c r="P253" s="2">
        <v>1018838.75</v>
      </c>
      <c r="Q253" s="2">
        <v>79353</v>
      </c>
      <c r="R253" s="2">
        <v>69404</v>
      </c>
      <c r="S253" s="2">
        <v>0</v>
      </c>
      <c r="T253" s="2">
        <v>0</v>
      </c>
      <c r="U253" s="2">
        <v>0</v>
      </c>
      <c r="V253" s="2">
        <v>0</v>
      </c>
      <c r="W253" s="2">
        <v>1831230</v>
      </c>
      <c r="X253" s="2">
        <v>1512680</v>
      </c>
      <c r="Y253" s="2">
        <v>352352</v>
      </c>
      <c r="Z253" s="2">
        <v>251446</v>
      </c>
      <c r="AA253" s="2">
        <v>2588138</v>
      </c>
      <c r="AB253" s="2">
        <v>49499142.75</v>
      </c>
      <c r="AC253" s="2">
        <v>0</v>
      </c>
      <c r="AD253" s="2">
        <v>375514</v>
      </c>
      <c r="AE253" s="2">
        <v>921000</v>
      </c>
      <c r="AF253" s="2">
        <v>62739</v>
      </c>
      <c r="AG253" s="2">
        <v>959366</v>
      </c>
      <c r="AH253" s="2">
        <v>551462</v>
      </c>
      <c r="AI253" s="2">
        <v>2339599</v>
      </c>
      <c r="AJ253" s="2">
        <v>4658218</v>
      </c>
    </row>
    <row r="254" spans="1:36" x14ac:dyDescent="0.25">
      <c r="A254" s="2">
        <v>879</v>
      </c>
      <c r="B254" s="2">
        <v>1</v>
      </c>
      <c r="C254" t="s">
        <v>255</v>
      </c>
      <c r="D254" s="2">
        <v>2257</v>
      </c>
      <c r="E254" s="2">
        <v>2493.4</v>
      </c>
      <c r="F254" s="2">
        <v>2484</v>
      </c>
      <c r="G254" s="2">
        <v>2736.2</v>
      </c>
      <c r="H254" s="2">
        <v>17968625</v>
      </c>
      <c r="I254" s="2">
        <v>53217</v>
      </c>
      <c r="J254" s="2">
        <v>60023</v>
      </c>
      <c r="K254" s="2">
        <v>14435</v>
      </c>
      <c r="L254" s="2">
        <v>0</v>
      </c>
      <c r="M254" s="2">
        <v>0</v>
      </c>
      <c r="N254" s="2">
        <v>215654.75003576375</v>
      </c>
      <c r="O254" s="2">
        <v>600807</v>
      </c>
      <c r="P254" s="2">
        <v>406657.5</v>
      </c>
      <c r="Q254" s="2">
        <v>35571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1817411</v>
      </c>
      <c r="X254" s="2">
        <v>648960</v>
      </c>
      <c r="Y254" s="2">
        <v>0</v>
      </c>
      <c r="Z254" s="2">
        <v>96558</v>
      </c>
      <c r="AA254" s="2">
        <v>1160149</v>
      </c>
      <c r="AB254" s="2">
        <v>22429108.250035763</v>
      </c>
      <c r="AC254" s="2">
        <v>0</v>
      </c>
      <c r="AD254" s="2">
        <v>165287</v>
      </c>
      <c r="AE254" s="2">
        <v>406657.5</v>
      </c>
      <c r="AF254" s="2">
        <v>0</v>
      </c>
      <c r="AG254" s="2">
        <v>1537822</v>
      </c>
      <c r="AH254" s="2">
        <v>236585</v>
      </c>
      <c r="AI254" s="2">
        <v>1160149</v>
      </c>
      <c r="AJ254" s="2">
        <v>3269915.5</v>
      </c>
    </row>
    <row r="255" spans="1:36" x14ac:dyDescent="0.25">
      <c r="A255" s="2">
        <v>881</v>
      </c>
      <c r="B255" s="2">
        <v>1</v>
      </c>
      <c r="C255" t="s">
        <v>256</v>
      </c>
      <c r="D255" s="2">
        <v>765</v>
      </c>
      <c r="E255" s="2">
        <v>846.8</v>
      </c>
      <c r="F255" s="2">
        <v>812</v>
      </c>
      <c r="G255" s="2">
        <v>898.6</v>
      </c>
      <c r="H255" s="2">
        <v>5901106</v>
      </c>
      <c r="I255" s="2">
        <v>22515</v>
      </c>
      <c r="J255" s="2">
        <v>96415</v>
      </c>
      <c r="K255" s="2">
        <v>15169</v>
      </c>
      <c r="L255" s="2">
        <v>31265</v>
      </c>
      <c r="M255" s="2">
        <v>0</v>
      </c>
      <c r="N255" s="2">
        <v>111303</v>
      </c>
      <c r="O255" s="2">
        <v>200368</v>
      </c>
      <c r="P255" s="2">
        <v>121322.5</v>
      </c>
      <c r="Q255" s="2">
        <v>11682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832778</v>
      </c>
      <c r="X255" s="2">
        <v>217360</v>
      </c>
      <c r="Y255" s="2">
        <v>9195</v>
      </c>
      <c r="Z255" s="2">
        <v>24772</v>
      </c>
      <c r="AA255" s="2">
        <v>381006</v>
      </c>
      <c r="AB255" s="2">
        <v>7758896.5</v>
      </c>
      <c r="AC255" s="2">
        <v>0</v>
      </c>
      <c r="AD255" s="2">
        <v>64803</v>
      </c>
      <c r="AE255" s="2">
        <v>121322.5</v>
      </c>
      <c r="AF255" s="2">
        <v>0</v>
      </c>
      <c r="AG255" s="2">
        <v>736529</v>
      </c>
      <c r="AH255" s="2">
        <v>79241</v>
      </c>
      <c r="AI255" s="2">
        <v>381006</v>
      </c>
      <c r="AJ255" s="2">
        <v>1303660.5</v>
      </c>
    </row>
    <row r="256" spans="1:36" x14ac:dyDescent="0.25">
      <c r="A256" s="2">
        <v>882</v>
      </c>
      <c r="B256" s="2">
        <v>1</v>
      </c>
      <c r="C256" t="s">
        <v>257</v>
      </c>
      <c r="D256" s="2">
        <v>4267</v>
      </c>
      <c r="E256" s="2">
        <v>4640</v>
      </c>
      <c r="F256" s="2">
        <v>4178</v>
      </c>
      <c r="G256" s="2">
        <v>4587</v>
      </c>
      <c r="H256" s="2">
        <v>30122829</v>
      </c>
      <c r="I256" s="2">
        <v>160674</v>
      </c>
      <c r="J256" s="2">
        <v>676110</v>
      </c>
      <c r="K256" s="2">
        <v>59716</v>
      </c>
      <c r="L256" s="2">
        <v>0</v>
      </c>
      <c r="M256" s="2">
        <v>0</v>
      </c>
      <c r="N256" s="2">
        <v>265834</v>
      </c>
      <c r="O256" s="2">
        <v>1022151</v>
      </c>
      <c r="P256" s="2">
        <v>641317.5</v>
      </c>
      <c r="Q256" s="2">
        <v>59631</v>
      </c>
      <c r="R256" s="2">
        <v>30091</v>
      </c>
      <c r="S256" s="2">
        <v>0</v>
      </c>
      <c r="T256" s="2">
        <v>0</v>
      </c>
      <c r="U256" s="2">
        <v>66634</v>
      </c>
      <c r="V256" s="2">
        <v>0</v>
      </c>
      <c r="W256" s="2">
        <v>3796201</v>
      </c>
      <c r="X256" s="2">
        <v>0</v>
      </c>
      <c r="Y256" s="2">
        <v>217738</v>
      </c>
      <c r="Z256" s="2">
        <v>181895</v>
      </c>
      <c r="AA256" s="2">
        <v>1944888</v>
      </c>
      <c r="AB256" s="2">
        <v>39245709.5</v>
      </c>
      <c r="AC256" s="2">
        <v>0</v>
      </c>
      <c r="AD256" s="2">
        <v>405667</v>
      </c>
      <c r="AE256" s="2">
        <v>641317.5</v>
      </c>
      <c r="AF256" s="2">
        <v>30091</v>
      </c>
      <c r="AG256" s="2">
        <v>3387759</v>
      </c>
      <c r="AH256" s="2">
        <v>0</v>
      </c>
      <c r="AI256" s="2">
        <v>1944888</v>
      </c>
      <c r="AJ256" s="2">
        <v>6409722.5</v>
      </c>
    </row>
    <row r="257" spans="1:36" x14ac:dyDescent="0.25">
      <c r="A257" s="2">
        <v>883</v>
      </c>
      <c r="B257" s="2">
        <v>1</v>
      </c>
      <c r="C257" t="s">
        <v>258</v>
      </c>
      <c r="D257" s="2">
        <v>1477</v>
      </c>
      <c r="E257" s="2">
        <v>1613.6</v>
      </c>
      <c r="F257" s="2">
        <v>1621</v>
      </c>
      <c r="G257" s="2">
        <v>1768.8</v>
      </c>
      <c r="H257" s="2">
        <v>11615710</v>
      </c>
      <c r="I257" s="2">
        <v>30702</v>
      </c>
      <c r="J257" s="2">
        <v>319056</v>
      </c>
      <c r="K257" s="2">
        <v>51596</v>
      </c>
      <c r="L257" s="2">
        <v>0</v>
      </c>
      <c r="M257" s="2">
        <v>0</v>
      </c>
      <c r="N257" s="2">
        <v>173460.23323556883</v>
      </c>
      <c r="O257" s="2">
        <v>388215</v>
      </c>
      <c r="P257" s="2">
        <v>223501.25</v>
      </c>
      <c r="Q257" s="2">
        <v>22994</v>
      </c>
      <c r="R257" s="2">
        <v>49226</v>
      </c>
      <c r="S257" s="2">
        <v>0</v>
      </c>
      <c r="T257" s="2">
        <v>0</v>
      </c>
      <c r="U257" s="2">
        <v>0</v>
      </c>
      <c r="V257" s="2">
        <v>0</v>
      </c>
      <c r="W257" s="2">
        <v>1885364</v>
      </c>
      <c r="X257" s="2">
        <v>419640</v>
      </c>
      <c r="Y257" s="2">
        <v>40826</v>
      </c>
      <c r="Z257" s="2">
        <v>49744</v>
      </c>
      <c r="AA257" s="2">
        <v>749971</v>
      </c>
      <c r="AB257" s="2">
        <v>15600365.48323557</v>
      </c>
      <c r="AC257" s="2">
        <v>0</v>
      </c>
      <c r="AD257" s="2">
        <v>123130</v>
      </c>
      <c r="AE257" s="2">
        <v>223501.25</v>
      </c>
      <c r="AF257" s="2">
        <v>49226</v>
      </c>
      <c r="AG257" s="2">
        <v>1751382</v>
      </c>
      <c r="AH257" s="2">
        <v>152984</v>
      </c>
      <c r="AI257" s="2">
        <v>749971</v>
      </c>
      <c r="AJ257" s="2">
        <v>2897210.25</v>
      </c>
    </row>
    <row r="258" spans="1:36" x14ac:dyDescent="0.25">
      <c r="A258" s="2">
        <v>885</v>
      </c>
      <c r="B258" s="2">
        <v>1</v>
      </c>
      <c r="C258" t="s">
        <v>259</v>
      </c>
      <c r="D258" s="2">
        <v>5549</v>
      </c>
      <c r="E258" s="2">
        <v>6107.9999999999991</v>
      </c>
      <c r="F258" s="2">
        <v>6532</v>
      </c>
      <c r="G258" s="2">
        <v>7189.8</v>
      </c>
      <c r="H258" s="2">
        <v>47215417</v>
      </c>
      <c r="I258" s="2">
        <v>73685</v>
      </c>
      <c r="J258" s="2">
        <v>265439</v>
      </c>
      <c r="K258" s="2">
        <v>58499</v>
      </c>
      <c r="L258" s="2">
        <v>0</v>
      </c>
      <c r="M258" s="2">
        <v>0</v>
      </c>
      <c r="N258" s="2">
        <v>80227</v>
      </c>
      <c r="O258" s="2">
        <v>1505520</v>
      </c>
      <c r="P258" s="2">
        <v>1204045</v>
      </c>
      <c r="Q258" s="2">
        <v>93467</v>
      </c>
      <c r="R258" s="2">
        <v>4745</v>
      </c>
      <c r="S258" s="2">
        <v>0</v>
      </c>
      <c r="T258" s="2">
        <v>0</v>
      </c>
      <c r="U258" s="2">
        <v>0</v>
      </c>
      <c r="V258" s="2">
        <v>0</v>
      </c>
      <c r="W258" s="2">
        <v>2156940</v>
      </c>
      <c r="X258" s="2">
        <v>1695460</v>
      </c>
      <c r="Y258" s="2">
        <v>22804</v>
      </c>
      <c r="Z258" s="2">
        <v>418345</v>
      </c>
      <c r="AA258" s="2">
        <v>3048475</v>
      </c>
      <c r="AB258" s="2">
        <v>56147608</v>
      </c>
      <c r="AC258" s="2">
        <v>0</v>
      </c>
      <c r="AD258" s="2">
        <v>225077</v>
      </c>
      <c r="AE258" s="2">
        <v>849179</v>
      </c>
      <c r="AF258" s="2">
        <v>3347</v>
      </c>
      <c r="AG258" s="2">
        <v>881622</v>
      </c>
      <c r="AH258" s="2">
        <v>347084</v>
      </c>
      <c r="AI258" s="2">
        <v>2150004</v>
      </c>
      <c r="AJ258" s="2">
        <v>4109229</v>
      </c>
    </row>
    <row r="259" spans="1:36" x14ac:dyDescent="0.25">
      <c r="A259" s="2">
        <v>891</v>
      </c>
      <c r="B259" s="2">
        <v>1</v>
      </c>
      <c r="C259" t="s">
        <v>260</v>
      </c>
      <c r="D259" s="2">
        <v>517</v>
      </c>
      <c r="E259" s="2">
        <v>569.80000000000007</v>
      </c>
      <c r="F259" s="2">
        <v>585</v>
      </c>
      <c r="G259" s="2">
        <v>646.6</v>
      </c>
      <c r="H259" s="2">
        <v>4246222</v>
      </c>
      <c r="I259" s="2">
        <v>0</v>
      </c>
      <c r="J259" s="2">
        <v>164696</v>
      </c>
      <c r="K259" s="2">
        <v>15592</v>
      </c>
      <c r="L259" s="2">
        <v>114832</v>
      </c>
      <c r="M259" s="2">
        <v>216046</v>
      </c>
      <c r="N259" s="2">
        <v>227571</v>
      </c>
      <c r="O259" s="2">
        <v>153382</v>
      </c>
      <c r="P259" s="2">
        <v>85648.75</v>
      </c>
      <c r="Q259" s="2">
        <v>8406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631082</v>
      </c>
      <c r="X259" s="2">
        <v>0</v>
      </c>
      <c r="Y259" s="2">
        <v>0</v>
      </c>
      <c r="Z259" s="2">
        <v>17969</v>
      </c>
      <c r="AA259" s="2">
        <v>274158</v>
      </c>
      <c r="AB259" s="2">
        <v>6155604.75</v>
      </c>
      <c r="AC259" s="2">
        <v>0</v>
      </c>
      <c r="AD259" s="2">
        <v>83384</v>
      </c>
      <c r="AE259" s="2">
        <v>48518</v>
      </c>
      <c r="AF259" s="2">
        <v>0</v>
      </c>
      <c r="AG259" s="2">
        <v>371309</v>
      </c>
      <c r="AH259" s="2">
        <v>0</v>
      </c>
      <c r="AI259" s="2">
        <v>155303</v>
      </c>
      <c r="AJ259" s="2">
        <v>658514</v>
      </c>
    </row>
    <row r="260" spans="1:36" x14ac:dyDescent="0.25">
      <c r="A260" s="2">
        <v>911</v>
      </c>
      <c r="B260" s="2">
        <v>1</v>
      </c>
      <c r="C260" t="s">
        <v>261</v>
      </c>
      <c r="D260" s="2">
        <v>5187</v>
      </c>
      <c r="E260" s="2">
        <v>5630.9999999999991</v>
      </c>
      <c r="F260" s="2">
        <v>4894</v>
      </c>
      <c r="G260" s="2">
        <v>5343</v>
      </c>
      <c r="H260" s="2">
        <v>35087481</v>
      </c>
      <c r="I260" s="2">
        <v>268131</v>
      </c>
      <c r="J260" s="2">
        <v>1397322</v>
      </c>
      <c r="K260" s="2">
        <v>23728</v>
      </c>
      <c r="L260" s="2">
        <v>0</v>
      </c>
      <c r="M260" s="2">
        <v>0</v>
      </c>
      <c r="N260" s="2">
        <v>531685</v>
      </c>
      <c r="O260" s="2">
        <v>1210324</v>
      </c>
      <c r="P260" s="2">
        <v>892772.5</v>
      </c>
      <c r="Q260" s="2">
        <v>69459</v>
      </c>
      <c r="R260" s="2">
        <v>42049</v>
      </c>
      <c r="S260" s="2">
        <v>0</v>
      </c>
      <c r="T260" s="2">
        <v>0</v>
      </c>
      <c r="U260" s="2">
        <v>190881</v>
      </c>
      <c r="V260" s="2">
        <v>-15761</v>
      </c>
      <c r="W260" s="2">
        <v>1602900</v>
      </c>
      <c r="X260" s="2">
        <v>0</v>
      </c>
      <c r="Y260" s="2">
        <v>82387</v>
      </c>
      <c r="Z260" s="2">
        <v>187912</v>
      </c>
      <c r="AA260" s="2">
        <v>2265432</v>
      </c>
      <c r="AB260" s="2">
        <v>43836702.5</v>
      </c>
      <c r="AC260" s="2">
        <v>0</v>
      </c>
      <c r="AD260" s="2">
        <v>267210</v>
      </c>
      <c r="AE260" s="2">
        <v>700745</v>
      </c>
      <c r="AF260" s="2">
        <v>33005</v>
      </c>
      <c r="AG260" s="2">
        <v>729144</v>
      </c>
      <c r="AH260" s="2">
        <v>0</v>
      </c>
      <c r="AI260" s="2">
        <v>1778158</v>
      </c>
      <c r="AJ260" s="2">
        <v>3508262</v>
      </c>
    </row>
    <row r="261" spans="1:36" x14ac:dyDescent="0.25">
      <c r="A261" s="2">
        <v>912</v>
      </c>
      <c r="B261" s="2">
        <v>1</v>
      </c>
      <c r="C261" t="s">
        <v>262</v>
      </c>
      <c r="D261" s="2">
        <v>1913</v>
      </c>
      <c r="E261" s="2">
        <v>2093.6</v>
      </c>
      <c r="F261" s="2">
        <v>1771</v>
      </c>
      <c r="G261" s="2">
        <v>1941.8</v>
      </c>
      <c r="H261" s="2">
        <v>12751801</v>
      </c>
      <c r="I261" s="2">
        <v>109504</v>
      </c>
      <c r="J261" s="2">
        <v>973941</v>
      </c>
      <c r="K261" s="2">
        <v>14590</v>
      </c>
      <c r="L261" s="2">
        <v>0</v>
      </c>
      <c r="M261" s="2">
        <v>0</v>
      </c>
      <c r="N261" s="2">
        <v>318956</v>
      </c>
      <c r="O261" s="2">
        <v>441086</v>
      </c>
      <c r="P261" s="2">
        <v>325251.25</v>
      </c>
      <c r="Q261" s="2">
        <v>25243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582540</v>
      </c>
      <c r="X261" s="2">
        <v>0</v>
      </c>
      <c r="Y261" s="2">
        <v>10298</v>
      </c>
      <c r="Z261" s="2">
        <v>70726</v>
      </c>
      <c r="AA261" s="2">
        <v>823323</v>
      </c>
      <c r="AB261" s="2">
        <v>16447259.25</v>
      </c>
      <c r="AC261" s="2">
        <v>0</v>
      </c>
      <c r="AD261" s="2">
        <v>85477</v>
      </c>
      <c r="AE261" s="2">
        <v>210489</v>
      </c>
      <c r="AF261" s="2">
        <v>0</v>
      </c>
      <c r="AG261" s="2">
        <v>218486</v>
      </c>
      <c r="AH261" s="2">
        <v>0</v>
      </c>
      <c r="AI261" s="2">
        <v>532819</v>
      </c>
      <c r="AJ261" s="2">
        <v>1047271</v>
      </c>
    </row>
    <row r="262" spans="1:36" x14ac:dyDescent="0.25">
      <c r="A262" s="2">
        <v>914</v>
      </c>
      <c r="B262" s="2">
        <v>1</v>
      </c>
      <c r="C262" t="s">
        <v>263</v>
      </c>
      <c r="D262" s="2">
        <v>248</v>
      </c>
      <c r="E262" s="2">
        <v>275</v>
      </c>
      <c r="F262" s="2">
        <v>250</v>
      </c>
      <c r="G262" s="2">
        <v>278.79999999999995</v>
      </c>
      <c r="H262" s="2">
        <v>1830880</v>
      </c>
      <c r="I262" s="2">
        <v>0</v>
      </c>
      <c r="J262" s="2">
        <v>91048</v>
      </c>
      <c r="K262" s="2">
        <v>0</v>
      </c>
      <c r="L262" s="2">
        <v>107621</v>
      </c>
      <c r="M262" s="2">
        <v>32683</v>
      </c>
      <c r="N262" s="2">
        <v>110443</v>
      </c>
      <c r="O262" s="2">
        <v>59863</v>
      </c>
      <c r="P262" s="2">
        <v>25560</v>
      </c>
      <c r="Q262" s="2">
        <v>3624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491460</v>
      </c>
      <c r="X262" s="2">
        <v>0</v>
      </c>
      <c r="Y262" s="2">
        <v>23907</v>
      </c>
      <c r="Z262" s="2">
        <v>9568</v>
      </c>
      <c r="AA262" s="2">
        <v>118211</v>
      </c>
      <c r="AB262" s="2">
        <v>2904868</v>
      </c>
      <c r="AC262" s="2">
        <v>0</v>
      </c>
      <c r="AD262" s="2">
        <v>38901</v>
      </c>
      <c r="AE262" s="2">
        <v>20889</v>
      </c>
      <c r="AF262" s="2">
        <v>0</v>
      </c>
      <c r="AG262" s="2">
        <v>348693.6</v>
      </c>
      <c r="AH262" s="2">
        <v>0</v>
      </c>
      <c r="AI262" s="2">
        <v>96610</v>
      </c>
      <c r="AJ262" s="2">
        <v>505093.6</v>
      </c>
    </row>
    <row r="263" spans="1:36" x14ac:dyDescent="0.25">
      <c r="A263" s="2">
        <v>2071</v>
      </c>
      <c r="B263" s="2">
        <v>1</v>
      </c>
      <c r="C263" t="s">
        <v>264</v>
      </c>
      <c r="D263" s="2">
        <v>1083</v>
      </c>
      <c r="E263" s="2">
        <v>1187.5999999999999</v>
      </c>
      <c r="F263" s="2">
        <v>923</v>
      </c>
      <c r="G263" s="2">
        <v>1004.8</v>
      </c>
      <c r="H263" s="2">
        <v>6598522</v>
      </c>
      <c r="I263" s="2">
        <v>0</v>
      </c>
      <c r="J263" s="2">
        <v>169262</v>
      </c>
      <c r="K263" s="2">
        <v>0</v>
      </c>
      <c r="L263" s="2">
        <v>0</v>
      </c>
      <c r="M263" s="2">
        <v>0</v>
      </c>
      <c r="N263" s="2">
        <v>195100.90753088705</v>
      </c>
      <c r="O263" s="2">
        <v>208978</v>
      </c>
      <c r="P263" s="2">
        <v>165918.75</v>
      </c>
      <c r="Q263" s="2">
        <v>13062</v>
      </c>
      <c r="R263" s="2">
        <v>0</v>
      </c>
      <c r="S263" s="2">
        <v>0</v>
      </c>
      <c r="T263" s="2">
        <v>0</v>
      </c>
      <c r="U263" s="2">
        <v>0</v>
      </c>
      <c r="V263" s="2">
        <v>-263</v>
      </c>
      <c r="W263" s="2">
        <v>347450</v>
      </c>
      <c r="X263" s="2">
        <v>0</v>
      </c>
      <c r="Y263" s="2">
        <v>16919</v>
      </c>
      <c r="Z263" s="2">
        <v>28745</v>
      </c>
      <c r="AA263" s="2">
        <v>426035</v>
      </c>
      <c r="AB263" s="2">
        <v>8169729.6575308871</v>
      </c>
      <c r="AC263" s="2">
        <v>0</v>
      </c>
      <c r="AD263" s="2">
        <v>113762</v>
      </c>
      <c r="AE263" s="2">
        <v>137950</v>
      </c>
      <c r="AF263" s="2">
        <v>0</v>
      </c>
      <c r="AG263" s="2">
        <v>179640</v>
      </c>
      <c r="AH263" s="2">
        <v>0</v>
      </c>
      <c r="AI263" s="2">
        <v>354218</v>
      </c>
      <c r="AJ263" s="2">
        <v>785570</v>
      </c>
    </row>
    <row r="264" spans="1:36" x14ac:dyDescent="0.25">
      <c r="A264" s="2">
        <v>2125</v>
      </c>
      <c r="B264" s="2">
        <v>1</v>
      </c>
      <c r="C264" t="s">
        <v>265</v>
      </c>
      <c r="D264" s="2">
        <v>1242</v>
      </c>
      <c r="E264" s="2">
        <v>1358.2</v>
      </c>
      <c r="F264" s="2">
        <v>1090</v>
      </c>
      <c r="G264" s="2">
        <v>1200.8</v>
      </c>
      <c r="H264" s="2">
        <v>7885654</v>
      </c>
      <c r="I264" s="2">
        <v>18421</v>
      </c>
      <c r="J264" s="2">
        <v>431719</v>
      </c>
      <c r="K264" s="2">
        <v>31461</v>
      </c>
      <c r="L264" s="2">
        <v>0</v>
      </c>
      <c r="M264" s="2">
        <v>0</v>
      </c>
      <c r="N264" s="2">
        <v>208176</v>
      </c>
      <c r="O264" s="2">
        <v>256260</v>
      </c>
      <c r="P264" s="2">
        <v>201133.75</v>
      </c>
      <c r="Q264" s="2">
        <v>15610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360240</v>
      </c>
      <c r="X264" s="2">
        <v>0</v>
      </c>
      <c r="Y264" s="2">
        <v>4781</v>
      </c>
      <c r="Z264" s="2">
        <v>33664</v>
      </c>
      <c r="AA264" s="2">
        <v>509139</v>
      </c>
      <c r="AB264" s="2">
        <v>9956258.75</v>
      </c>
      <c r="AC264" s="2">
        <v>0</v>
      </c>
      <c r="AD264" s="2">
        <v>115679</v>
      </c>
      <c r="AE264" s="2">
        <v>130849</v>
      </c>
      <c r="AF264" s="2">
        <v>0</v>
      </c>
      <c r="AG264" s="2">
        <v>135820</v>
      </c>
      <c r="AH264" s="2">
        <v>0</v>
      </c>
      <c r="AI264" s="2">
        <v>331223</v>
      </c>
      <c r="AJ264" s="2">
        <v>713571</v>
      </c>
    </row>
    <row r="265" spans="1:36" x14ac:dyDescent="0.25">
      <c r="A265" s="2">
        <v>2134</v>
      </c>
      <c r="B265" s="2">
        <v>1</v>
      </c>
      <c r="C265" t="s">
        <v>266</v>
      </c>
      <c r="D265" s="2">
        <v>871</v>
      </c>
      <c r="E265" s="2">
        <v>979</v>
      </c>
      <c r="F265" s="2">
        <v>665</v>
      </c>
      <c r="G265" s="2">
        <v>749.6</v>
      </c>
      <c r="H265" s="2">
        <v>4922623</v>
      </c>
      <c r="I265" s="2">
        <v>0</v>
      </c>
      <c r="J265" s="2">
        <v>543532</v>
      </c>
      <c r="K265" s="2">
        <v>15427</v>
      </c>
      <c r="L265" s="2">
        <v>89372</v>
      </c>
      <c r="M265" s="2">
        <v>42795</v>
      </c>
      <c r="N265" s="2">
        <v>199304</v>
      </c>
      <c r="O265" s="2">
        <v>145010</v>
      </c>
      <c r="P265" s="2">
        <v>79360</v>
      </c>
      <c r="Q265" s="2">
        <v>9745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1116132</v>
      </c>
      <c r="X265" s="2">
        <v>0</v>
      </c>
      <c r="Y265" s="2">
        <v>19861</v>
      </c>
      <c r="Z265" s="2">
        <v>25515</v>
      </c>
      <c r="AA265" s="2">
        <v>317830</v>
      </c>
      <c r="AB265" s="2">
        <v>7526506</v>
      </c>
      <c r="AC265" s="2">
        <v>0</v>
      </c>
      <c r="AD265" s="2">
        <v>116823</v>
      </c>
      <c r="AE265" s="2">
        <v>44717</v>
      </c>
      <c r="AF265" s="2">
        <v>0</v>
      </c>
      <c r="AG265" s="2">
        <v>809208</v>
      </c>
      <c r="AH265" s="2">
        <v>0</v>
      </c>
      <c r="AI265" s="2">
        <v>179087</v>
      </c>
      <c r="AJ265" s="2">
        <v>1149835</v>
      </c>
    </row>
    <row r="266" spans="1:36" x14ac:dyDescent="0.25">
      <c r="A266" s="2">
        <v>2135</v>
      </c>
      <c r="B266" s="2">
        <v>1</v>
      </c>
      <c r="C266" t="s">
        <v>267</v>
      </c>
      <c r="D266" s="2">
        <v>822</v>
      </c>
      <c r="E266" s="2">
        <v>900.4</v>
      </c>
      <c r="F266" s="2">
        <v>868</v>
      </c>
      <c r="G266" s="2">
        <v>952.40000000000009</v>
      </c>
      <c r="H266" s="2">
        <v>6254411</v>
      </c>
      <c r="I266" s="2">
        <v>0</v>
      </c>
      <c r="J266" s="2">
        <v>266079</v>
      </c>
      <c r="K266" s="2">
        <v>0</v>
      </c>
      <c r="L266" s="2">
        <v>4102</v>
      </c>
      <c r="M266" s="2">
        <v>0</v>
      </c>
      <c r="N266" s="2">
        <v>247376</v>
      </c>
      <c r="O266" s="2">
        <v>223887</v>
      </c>
      <c r="P266" s="2">
        <v>146305</v>
      </c>
      <c r="Q266" s="2">
        <v>12381</v>
      </c>
      <c r="R266" s="2">
        <v>0</v>
      </c>
      <c r="S266" s="2">
        <v>0</v>
      </c>
      <c r="T266" s="2">
        <v>0</v>
      </c>
      <c r="U266" s="2">
        <v>0</v>
      </c>
      <c r="V266" s="2">
        <v>-2495</v>
      </c>
      <c r="W266" s="2">
        <v>540792</v>
      </c>
      <c r="X266" s="2">
        <v>0</v>
      </c>
      <c r="Y266" s="2">
        <v>48550</v>
      </c>
      <c r="Z266" s="2">
        <v>29479</v>
      </c>
      <c r="AA266" s="2">
        <v>403818</v>
      </c>
      <c r="AB266" s="2">
        <v>8174685</v>
      </c>
      <c r="AC266" s="2">
        <v>0</v>
      </c>
      <c r="AD266" s="2">
        <v>134217</v>
      </c>
      <c r="AE266" s="2">
        <v>111574</v>
      </c>
      <c r="AF266" s="2">
        <v>0</v>
      </c>
      <c r="AG266" s="2">
        <v>320802</v>
      </c>
      <c r="AH266" s="2">
        <v>0</v>
      </c>
      <c r="AI266" s="2">
        <v>307957</v>
      </c>
      <c r="AJ266" s="2">
        <v>874550</v>
      </c>
    </row>
    <row r="267" spans="1:36" x14ac:dyDescent="0.25">
      <c r="A267" s="2">
        <v>2137</v>
      </c>
      <c r="B267" s="2">
        <v>1</v>
      </c>
      <c r="C267" t="s">
        <v>268</v>
      </c>
      <c r="D267" s="2">
        <v>728</v>
      </c>
      <c r="E267" s="2">
        <v>796</v>
      </c>
      <c r="F267" s="2">
        <v>558</v>
      </c>
      <c r="G267" s="2">
        <v>614.6</v>
      </c>
      <c r="H267" s="2">
        <v>4036078</v>
      </c>
      <c r="I267" s="2">
        <v>12281</v>
      </c>
      <c r="J267" s="2">
        <v>127716</v>
      </c>
      <c r="K267" s="2">
        <v>0</v>
      </c>
      <c r="L267" s="2">
        <v>120294</v>
      </c>
      <c r="M267" s="2">
        <v>0</v>
      </c>
      <c r="N267" s="2">
        <v>126929</v>
      </c>
      <c r="O267" s="2">
        <v>141872</v>
      </c>
      <c r="P267" s="2">
        <v>98537.5</v>
      </c>
      <c r="Q267" s="2">
        <v>7990</v>
      </c>
      <c r="R267" s="2">
        <v>6472</v>
      </c>
      <c r="S267" s="2">
        <v>0</v>
      </c>
      <c r="T267" s="2">
        <v>0</v>
      </c>
      <c r="U267" s="2">
        <v>0</v>
      </c>
      <c r="V267" s="2">
        <v>0</v>
      </c>
      <c r="W267" s="2">
        <v>262938</v>
      </c>
      <c r="X267" s="2">
        <v>0</v>
      </c>
      <c r="Y267" s="2">
        <v>3310</v>
      </c>
      <c r="Z267" s="2">
        <v>18656</v>
      </c>
      <c r="AA267" s="2">
        <v>260590</v>
      </c>
      <c r="AB267" s="2">
        <v>5223663.5</v>
      </c>
      <c r="AC267" s="2">
        <v>0</v>
      </c>
      <c r="AD267" s="2">
        <v>83944</v>
      </c>
      <c r="AE267" s="2">
        <v>77807</v>
      </c>
      <c r="AF267" s="2">
        <v>5110</v>
      </c>
      <c r="AG267" s="2">
        <v>146407</v>
      </c>
      <c r="AH267" s="2">
        <v>0</v>
      </c>
      <c r="AI267" s="2">
        <v>205766</v>
      </c>
      <c r="AJ267" s="2">
        <v>519034</v>
      </c>
    </row>
    <row r="268" spans="1:36" x14ac:dyDescent="0.25">
      <c r="A268" s="2">
        <v>2142</v>
      </c>
      <c r="B268" s="2">
        <v>1</v>
      </c>
      <c r="C268" t="s">
        <v>269</v>
      </c>
      <c r="D268" s="2">
        <v>2313.2000000000003</v>
      </c>
      <c r="E268" s="2">
        <v>2523.6</v>
      </c>
      <c r="F268" s="2">
        <v>1918.2</v>
      </c>
      <c r="G268" s="2">
        <v>2107.6</v>
      </c>
      <c r="H268" s="2">
        <v>13840609</v>
      </c>
      <c r="I268" s="2">
        <v>0</v>
      </c>
      <c r="J268" s="2">
        <v>1533648</v>
      </c>
      <c r="K268" s="2">
        <v>0</v>
      </c>
      <c r="L268" s="2">
        <v>408770</v>
      </c>
      <c r="M268" s="2">
        <v>3226678.76</v>
      </c>
      <c r="N268" s="2">
        <v>1277683.1221063384</v>
      </c>
      <c r="O268" s="2">
        <v>462207</v>
      </c>
      <c r="P268" s="2">
        <v>353022.5</v>
      </c>
      <c r="Q268" s="2">
        <v>27399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632280</v>
      </c>
      <c r="X268" s="2">
        <v>531960</v>
      </c>
      <c r="Y268" s="2">
        <v>0</v>
      </c>
      <c r="Z268" s="2">
        <v>76283</v>
      </c>
      <c r="AA268" s="2">
        <v>893622</v>
      </c>
      <c r="AB268" s="2">
        <v>22732202.382106338</v>
      </c>
      <c r="AC268" s="2">
        <v>0</v>
      </c>
      <c r="AD268" s="2">
        <v>347960</v>
      </c>
      <c r="AE268" s="2">
        <v>353022.5</v>
      </c>
      <c r="AF268" s="2">
        <v>0</v>
      </c>
      <c r="AG268" s="2">
        <v>441768</v>
      </c>
      <c r="AH268" s="2">
        <v>193931</v>
      </c>
      <c r="AI268" s="2">
        <v>893622</v>
      </c>
      <c r="AJ268" s="2">
        <v>2036372.5</v>
      </c>
    </row>
    <row r="269" spans="1:36" x14ac:dyDescent="0.25">
      <c r="A269" s="2">
        <v>2143</v>
      </c>
      <c r="B269" s="2">
        <v>1</v>
      </c>
      <c r="C269" t="s">
        <v>270</v>
      </c>
      <c r="D269" s="2">
        <v>882</v>
      </c>
      <c r="E269" s="2">
        <v>968.59999999999991</v>
      </c>
      <c r="F269" s="2">
        <v>778</v>
      </c>
      <c r="G269" s="2">
        <v>855.80000000000007</v>
      </c>
      <c r="H269" s="2">
        <v>5620039</v>
      </c>
      <c r="I269" s="2">
        <v>0</v>
      </c>
      <c r="J269" s="2">
        <v>277786</v>
      </c>
      <c r="K269" s="2">
        <v>15228</v>
      </c>
      <c r="L269" s="2">
        <v>50532</v>
      </c>
      <c r="M269" s="2">
        <v>0</v>
      </c>
      <c r="N269" s="2">
        <v>160891.67370784152</v>
      </c>
      <c r="O269" s="2">
        <v>205862</v>
      </c>
      <c r="P269" s="2">
        <v>93090</v>
      </c>
      <c r="Q269" s="2">
        <v>11125</v>
      </c>
      <c r="R269" s="2">
        <v>5289</v>
      </c>
      <c r="S269" s="2">
        <v>0</v>
      </c>
      <c r="T269" s="2">
        <v>0</v>
      </c>
      <c r="U269" s="2">
        <v>0</v>
      </c>
      <c r="V269" s="2">
        <v>-22853</v>
      </c>
      <c r="W269" s="2">
        <v>1220996</v>
      </c>
      <c r="X269" s="2">
        <v>0</v>
      </c>
      <c r="Y269" s="2">
        <v>7356</v>
      </c>
      <c r="Z269" s="2">
        <v>27641</v>
      </c>
      <c r="AA269" s="2">
        <v>362859</v>
      </c>
      <c r="AB269" s="2">
        <v>8035841.6737078419</v>
      </c>
      <c r="AC269" s="2">
        <v>0</v>
      </c>
      <c r="AD269" s="2">
        <v>101058</v>
      </c>
      <c r="AE269" s="2">
        <v>93090</v>
      </c>
      <c r="AF269" s="2">
        <v>5289</v>
      </c>
      <c r="AG269" s="2">
        <v>1127190</v>
      </c>
      <c r="AH269" s="2">
        <v>0</v>
      </c>
      <c r="AI269" s="2">
        <v>362859</v>
      </c>
      <c r="AJ269" s="2">
        <v>1689486</v>
      </c>
    </row>
    <row r="270" spans="1:36" x14ac:dyDescent="0.25">
      <c r="A270" s="2">
        <v>2144</v>
      </c>
      <c r="B270" s="2">
        <v>1</v>
      </c>
      <c r="C270" t="s">
        <v>271</v>
      </c>
      <c r="D270" s="2">
        <v>3300</v>
      </c>
      <c r="E270" s="2">
        <v>3621</v>
      </c>
      <c r="F270" s="2">
        <v>3205</v>
      </c>
      <c r="G270" s="2">
        <v>3520</v>
      </c>
      <c r="H270" s="2">
        <v>23115840</v>
      </c>
      <c r="I270" s="2">
        <v>0</v>
      </c>
      <c r="J270" s="2">
        <v>408073</v>
      </c>
      <c r="K270" s="2">
        <v>14359</v>
      </c>
      <c r="L270" s="2">
        <v>0</v>
      </c>
      <c r="M270" s="2">
        <v>0</v>
      </c>
      <c r="N270" s="2">
        <v>358589</v>
      </c>
      <c r="O270" s="2">
        <v>800422</v>
      </c>
      <c r="P270" s="2">
        <v>546686.25</v>
      </c>
      <c r="Q270" s="2">
        <v>45760</v>
      </c>
      <c r="R270" s="2">
        <v>35904</v>
      </c>
      <c r="S270" s="2">
        <v>0</v>
      </c>
      <c r="T270" s="2">
        <v>0</v>
      </c>
      <c r="U270" s="2">
        <v>98626</v>
      </c>
      <c r="V270" s="2">
        <v>0</v>
      </c>
      <c r="W270" s="2">
        <v>1848000</v>
      </c>
      <c r="X270" s="2">
        <v>888680</v>
      </c>
      <c r="Y270" s="2">
        <v>139764</v>
      </c>
      <c r="Z270" s="2">
        <v>113266</v>
      </c>
      <c r="AA270" s="2">
        <v>1492480</v>
      </c>
      <c r="AB270" s="2">
        <v>29017769.25</v>
      </c>
      <c r="AC270" s="2">
        <v>0</v>
      </c>
      <c r="AD270" s="2">
        <v>254406</v>
      </c>
      <c r="AE270" s="2">
        <v>546686.25</v>
      </c>
      <c r="AF270" s="2">
        <v>35904</v>
      </c>
      <c r="AG270" s="2">
        <v>1521215</v>
      </c>
      <c r="AH270" s="2">
        <v>323977</v>
      </c>
      <c r="AI270" s="2">
        <v>1492480</v>
      </c>
      <c r="AJ270" s="2">
        <v>3850691.25</v>
      </c>
    </row>
    <row r="271" spans="1:36" x14ac:dyDescent="0.25">
      <c r="A271" s="2">
        <v>2149</v>
      </c>
      <c r="B271" s="2">
        <v>1</v>
      </c>
      <c r="C271" t="s">
        <v>272</v>
      </c>
      <c r="D271" s="2">
        <v>1214</v>
      </c>
      <c r="E271" s="2">
        <v>1327.8</v>
      </c>
      <c r="F271" s="2">
        <v>1280</v>
      </c>
      <c r="G271" s="2">
        <v>1400.6</v>
      </c>
      <c r="H271" s="2">
        <v>9197740</v>
      </c>
      <c r="I271" s="2">
        <v>0</v>
      </c>
      <c r="J271" s="2">
        <v>366281</v>
      </c>
      <c r="K271" s="2">
        <v>14757</v>
      </c>
      <c r="L271" s="2">
        <v>0</v>
      </c>
      <c r="M271" s="2">
        <v>0</v>
      </c>
      <c r="N271" s="2">
        <v>387687.72903261054</v>
      </c>
      <c r="O271" s="2">
        <v>315341</v>
      </c>
      <c r="P271" s="2">
        <v>216427.5</v>
      </c>
      <c r="Q271" s="2">
        <v>18208</v>
      </c>
      <c r="R271" s="2">
        <v>32018</v>
      </c>
      <c r="S271" s="2">
        <v>0</v>
      </c>
      <c r="T271" s="2">
        <v>0</v>
      </c>
      <c r="U271" s="2">
        <v>61738</v>
      </c>
      <c r="V271" s="2">
        <v>0</v>
      </c>
      <c r="W271" s="2">
        <v>738760</v>
      </c>
      <c r="X271" s="2">
        <v>0</v>
      </c>
      <c r="Y271" s="2">
        <v>0</v>
      </c>
      <c r="Z271" s="2">
        <v>49309</v>
      </c>
      <c r="AA271" s="2">
        <v>593854</v>
      </c>
      <c r="AB271" s="2">
        <v>11992121.22903261</v>
      </c>
      <c r="AC271" s="2">
        <v>0</v>
      </c>
      <c r="AD271" s="2">
        <v>166041</v>
      </c>
      <c r="AE271" s="2">
        <v>216427.5</v>
      </c>
      <c r="AF271" s="2">
        <v>32018</v>
      </c>
      <c r="AG271" s="2">
        <v>606873</v>
      </c>
      <c r="AH271" s="2">
        <v>0</v>
      </c>
      <c r="AI271" s="2">
        <v>593854</v>
      </c>
      <c r="AJ271" s="2">
        <v>1615213.5</v>
      </c>
    </row>
    <row r="272" spans="1:36" x14ac:dyDescent="0.25">
      <c r="A272" s="2">
        <v>2154</v>
      </c>
      <c r="B272" s="2">
        <v>1</v>
      </c>
      <c r="C272" t="s">
        <v>273</v>
      </c>
      <c r="D272" s="2">
        <v>1013</v>
      </c>
      <c r="E272" s="2">
        <v>1119.4000000000001</v>
      </c>
      <c r="F272" s="2">
        <v>917</v>
      </c>
      <c r="G272" s="2">
        <v>1013.5999999999999</v>
      </c>
      <c r="H272" s="2">
        <v>6656311</v>
      </c>
      <c r="I272" s="2">
        <v>18421</v>
      </c>
      <c r="J272" s="2">
        <v>310445</v>
      </c>
      <c r="K272" s="2">
        <v>0</v>
      </c>
      <c r="L272" s="2">
        <v>0</v>
      </c>
      <c r="M272" s="2">
        <v>0</v>
      </c>
      <c r="N272" s="2">
        <v>208974.04005935212</v>
      </c>
      <c r="O272" s="2">
        <v>241909</v>
      </c>
      <c r="P272" s="2">
        <v>166497.5</v>
      </c>
      <c r="Q272" s="2">
        <v>13177</v>
      </c>
      <c r="R272" s="2">
        <v>1531</v>
      </c>
      <c r="S272" s="2">
        <v>0</v>
      </c>
      <c r="T272" s="2">
        <v>0</v>
      </c>
      <c r="U272" s="2">
        <v>0</v>
      </c>
      <c r="V272" s="2">
        <v>0</v>
      </c>
      <c r="W272" s="2">
        <v>365829</v>
      </c>
      <c r="X272" s="2">
        <v>0</v>
      </c>
      <c r="Y272" s="2">
        <v>39722</v>
      </c>
      <c r="Z272" s="2">
        <v>29627</v>
      </c>
      <c r="AA272" s="2">
        <v>429766</v>
      </c>
      <c r="AB272" s="2">
        <v>8482209.5400593523</v>
      </c>
      <c r="AC272" s="2">
        <v>0</v>
      </c>
      <c r="AD272" s="2">
        <v>63327</v>
      </c>
      <c r="AE272" s="2">
        <v>132835</v>
      </c>
      <c r="AF272" s="2">
        <v>1221</v>
      </c>
      <c r="AG272" s="2">
        <v>189864</v>
      </c>
      <c r="AH272" s="2">
        <v>0</v>
      </c>
      <c r="AI272" s="2">
        <v>342877</v>
      </c>
      <c r="AJ272" s="2">
        <v>730124</v>
      </c>
    </row>
    <row r="273" spans="1:36" x14ac:dyDescent="0.25">
      <c r="A273" s="2">
        <v>2155</v>
      </c>
      <c r="B273" s="2">
        <v>1</v>
      </c>
      <c r="C273" t="s">
        <v>274</v>
      </c>
      <c r="D273" s="2">
        <v>1269</v>
      </c>
      <c r="E273" s="2">
        <v>1390.4</v>
      </c>
      <c r="F273" s="2">
        <v>1053</v>
      </c>
      <c r="G273" s="2">
        <v>1147.2</v>
      </c>
      <c r="H273" s="2">
        <v>7533662</v>
      </c>
      <c r="I273" s="2">
        <v>84942</v>
      </c>
      <c r="J273" s="2">
        <v>842417</v>
      </c>
      <c r="K273" s="2">
        <v>0</v>
      </c>
      <c r="L273" s="2">
        <v>0</v>
      </c>
      <c r="M273" s="2">
        <v>0</v>
      </c>
      <c r="N273" s="2">
        <v>209471.6620569223</v>
      </c>
      <c r="O273" s="2">
        <v>248173</v>
      </c>
      <c r="P273" s="2">
        <v>157341.25</v>
      </c>
      <c r="Q273" s="2">
        <v>14914</v>
      </c>
      <c r="R273" s="2">
        <v>25433</v>
      </c>
      <c r="S273" s="2">
        <v>0</v>
      </c>
      <c r="T273" s="2">
        <v>0</v>
      </c>
      <c r="U273" s="2">
        <v>0</v>
      </c>
      <c r="V273" s="2">
        <v>0</v>
      </c>
      <c r="W273" s="2">
        <v>990366</v>
      </c>
      <c r="X273" s="2">
        <v>0</v>
      </c>
      <c r="Y273" s="2">
        <v>0</v>
      </c>
      <c r="Z273" s="2">
        <v>33956</v>
      </c>
      <c r="AA273" s="2">
        <v>486413</v>
      </c>
      <c r="AB273" s="2">
        <v>10627088.912056923</v>
      </c>
      <c r="AC273" s="2">
        <v>0</v>
      </c>
      <c r="AD273" s="2">
        <v>49687</v>
      </c>
      <c r="AE273" s="2">
        <v>83368</v>
      </c>
      <c r="AF273" s="2">
        <v>13476</v>
      </c>
      <c r="AG273" s="2">
        <v>495709</v>
      </c>
      <c r="AH273" s="2">
        <v>0</v>
      </c>
      <c r="AI273" s="2">
        <v>257729</v>
      </c>
      <c r="AJ273" s="2">
        <v>899969</v>
      </c>
    </row>
    <row r="274" spans="1:36" x14ac:dyDescent="0.25">
      <c r="A274" s="2">
        <v>2159</v>
      </c>
      <c r="B274" s="2">
        <v>1</v>
      </c>
      <c r="C274" t="s">
        <v>275</v>
      </c>
      <c r="D274" s="2">
        <v>596</v>
      </c>
      <c r="E274" s="2">
        <v>656.80000000000007</v>
      </c>
      <c r="F274" s="2">
        <v>525</v>
      </c>
      <c r="G274" s="2">
        <v>577.6</v>
      </c>
      <c r="H274" s="2">
        <v>3793099</v>
      </c>
      <c r="I274" s="2">
        <v>0</v>
      </c>
      <c r="J274" s="2">
        <v>236634</v>
      </c>
      <c r="K274" s="2">
        <v>28815</v>
      </c>
      <c r="L274" s="2">
        <v>125162</v>
      </c>
      <c r="M274" s="2">
        <v>136732</v>
      </c>
      <c r="N274" s="2">
        <v>175782</v>
      </c>
      <c r="O274" s="2">
        <v>139527</v>
      </c>
      <c r="P274" s="2">
        <v>74215</v>
      </c>
      <c r="Q274" s="2">
        <v>7509</v>
      </c>
      <c r="R274" s="2">
        <v>29700</v>
      </c>
      <c r="S274" s="2">
        <v>0</v>
      </c>
      <c r="T274" s="2">
        <v>0</v>
      </c>
      <c r="U274" s="2">
        <v>0</v>
      </c>
      <c r="V274" s="2">
        <v>0</v>
      </c>
      <c r="W274" s="2">
        <v>578282</v>
      </c>
      <c r="X274" s="2">
        <v>0</v>
      </c>
      <c r="Y274" s="2">
        <v>12505</v>
      </c>
      <c r="Z274" s="2">
        <v>16491</v>
      </c>
      <c r="AA274" s="2">
        <v>244902</v>
      </c>
      <c r="AB274" s="2">
        <v>5599355</v>
      </c>
      <c r="AC274" s="2">
        <v>0</v>
      </c>
      <c r="AD274" s="2">
        <v>125638</v>
      </c>
      <c r="AE274" s="2">
        <v>50705</v>
      </c>
      <c r="AF274" s="2">
        <v>20292</v>
      </c>
      <c r="AG274" s="2">
        <v>389448</v>
      </c>
      <c r="AH274" s="2">
        <v>0</v>
      </c>
      <c r="AI274" s="2">
        <v>167323</v>
      </c>
      <c r="AJ274" s="2">
        <v>753406</v>
      </c>
    </row>
    <row r="275" spans="1:36" x14ac:dyDescent="0.25">
      <c r="A275" s="2">
        <v>2164</v>
      </c>
      <c r="B275" s="2">
        <v>1</v>
      </c>
      <c r="C275" t="s">
        <v>276</v>
      </c>
      <c r="D275" s="2">
        <v>1232</v>
      </c>
      <c r="E275" s="2">
        <v>1343.6000000000001</v>
      </c>
      <c r="F275" s="2">
        <v>1696</v>
      </c>
      <c r="G275" s="2">
        <v>1847.6000000000001</v>
      </c>
      <c r="H275" s="2">
        <v>12133189</v>
      </c>
      <c r="I275" s="2">
        <v>0</v>
      </c>
      <c r="J275" s="2">
        <v>453574</v>
      </c>
      <c r="K275" s="2">
        <v>22320</v>
      </c>
      <c r="L275" s="2">
        <v>0</v>
      </c>
      <c r="M275" s="2">
        <v>0</v>
      </c>
      <c r="N275" s="2">
        <v>353254</v>
      </c>
      <c r="O275" s="2">
        <v>418177</v>
      </c>
      <c r="P275" s="2">
        <v>307315</v>
      </c>
      <c r="Q275" s="2">
        <v>24019</v>
      </c>
      <c r="R275" s="2">
        <v>41626</v>
      </c>
      <c r="S275" s="2">
        <v>0</v>
      </c>
      <c r="T275" s="2">
        <v>0</v>
      </c>
      <c r="U275" s="2">
        <v>0</v>
      </c>
      <c r="V275" s="2">
        <v>0</v>
      </c>
      <c r="W275" s="2">
        <v>554280</v>
      </c>
      <c r="X275" s="2">
        <v>0</v>
      </c>
      <c r="Y275" s="2">
        <v>0</v>
      </c>
      <c r="Z275" s="2">
        <v>56937</v>
      </c>
      <c r="AA275" s="2">
        <v>783382</v>
      </c>
      <c r="AB275" s="2">
        <v>15148073</v>
      </c>
      <c r="AC275" s="2">
        <v>0</v>
      </c>
      <c r="AD275" s="2">
        <v>98923</v>
      </c>
      <c r="AE275" s="2">
        <v>221857</v>
      </c>
      <c r="AF275" s="2">
        <v>30051</v>
      </c>
      <c r="AG275" s="2">
        <v>231902</v>
      </c>
      <c r="AH275" s="2">
        <v>0</v>
      </c>
      <c r="AI275" s="2">
        <v>565539</v>
      </c>
      <c r="AJ275" s="2">
        <v>1148272</v>
      </c>
    </row>
    <row r="276" spans="1:36" x14ac:dyDescent="0.25">
      <c r="A276" s="2">
        <v>2165</v>
      </c>
      <c r="B276" s="2">
        <v>1</v>
      </c>
      <c r="C276" t="s">
        <v>277</v>
      </c>
      <c r="D276" s="2">
        <v>921.8</v>
      </c>
      <c r="E276" s="2">
        <v>1017.8</v>
      </c>
      <c r="F276" s="2">
        <v>975.8</v>
      </c>
      <c r="G276" s="2">
        <v>1065.5999999999999</v>
      </c>
      <c r="H276" s="2">
        <v>6997795</v>
      </c>
      <c r="I276" s="2">
        <v>0</v>
      </c>
      <c r="J276" s="2">
        <v>1112038</v>
      </c>
      <c r="K276" s="2">
        <v>0</v>
      </c>
      <c r="L276" s="2">
        <v>0</v>
      </c>
      <c r="M276" s="2">
        <v>0</v>
      </c>
      <c r="N276" s="2">
        <v>308911</v>
      </c>
      <c r="O276" s="2">
        <v>244563</v>
      </c>
      <c r="P276" s="2">
        <v>178487.5</v>
      </c>
      <c r="Q276" s="2">
        <v>13853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319680</v>
      </c>
      <c r="X276" s="2">
        <v>0</v>
      </c>
      <c r="Y276" s="2">
        <v>0</v>
      </c>
      <c r="Z276" s="2">
        <v>35554</v>
      </c>
      <c r="AA276" s="2">
        <v>451814</v>
      </c>
      <c r="AB276" s="2">
        <v>9662695.5</v>
      </c>
      <c r="AC276" s="2">
        <v>0</v>
      </c>
      <c r="AD276" s="2">
        <v>82446</v>
      </c>
      <c r="AE276" s="2">
        <v>153328</v>
      </c>
      <c r="AF276" s="2">
        <v>0</v>
      </c>
      <c r="AG276" s="2">
        <v>159154</v>
      </c>
      <c r="AH276" s="2">
        <v>0</v>
      </c>
      <c r="AI276" s="2">
        <v>388128</v>
      </c>
      <c r="AJ276" s="2">
        <v>783056</v>
      </c>
    </row>
    <row r="277" spans="1:36" x14ac:dyDescent="0.25">
      <c r="A277" s="2">
        <v>2167</v>
      </c>
      <c r="B277" s="2">
        <v>1</v>
      </c>
      <c r="C277" t="s">
        <v>278</v>
      </c>
      <c r="D277" s="2">
        <v>443</v>
      </c>
      <c r="E277" s="2">
        <v>481.40000000000003</v>
      </c>
      <c r="F277" s="2">
        <v>636</v>
      </c>
      <c r="G277" s="2">
        <v>695.8</v>
      </c>
      <c r="H277" s="2">
        <v>4569319</v>
      </c>
      <c r="I277" s="2">
        <v>0</v>
      </c>
      <c r="J277" s="2">
        <v>191704</v>
      </c>
      <c r="K277" s="2">
        <v>15482</v>
      </c>
      <c r="L277" s="2">
        <v>104171</v>
      </c>
      <c r="M277" s="2">
        <v>34442</v>
      </c>
      <c r="N277" s="2">
        <v>191398</v>
      </c>
      <c r="O277" s="2">
        <v>141906</v>
      </c>
      <c r="P277" s="2">
        <v>116546.25</v>
      </c>
      <c r="Q277" s="2">
        <v>9045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208740</v>
      </c>
      <c r="X277" s="2">
        <v>169260</v>
      </c>
      <c r="Y277" s="2">
        <v>14712</v>
      </c>
      <c r="Z277" s="2">
        <v>22069</v>
      </c>
      <c r="AA277" s="2">
        <v>295019</v>
      </c>
      <c r="AB277" s="2">
        <v>5914553.25</v>
      </c>
      <c r="AC277" s="2">
        <v>0</v>
      </c>
      <c r="AD277" s="2">
        <v>65980</v>
      </c>
      <c r="AE277" s="2">
        <v>85916</v>
      </c>
      <c r="AF277" s="2">
        <v>0</v>
      </c>
      <c r="AG277" s="2">
        <v>89180</v>
      </c>
      <c r="AH277" s="2">
        <v>61705</v>
      </c>
      <c r="AI277" s="2">
        <v>217482</v>
      </c>
      <c r="AJ277" s="2">
        <v>458558</v>
      </c>
    </row>
    <row r="278" spans="1:36" x14ac:dyDescent="0.25">
      <c r="A278" s="2">
        <v>2168</v>
      </c>
      <c r="B278" s="2">
        <v>1</v>
      </c>
      <c r="C278" t="s">
        <v>279</v>
      </c>
      <c r="D278" s="2">
        <v>802</v>
      </c>
      <c r="E278" s="2">
        <v>883.80000000000007</v>
      </c>
      <c r="F278" s="2">
        <v>863</v>
      </c>
      <c r="G278" s="2">
        <v>951</v>
      </c>
      <c r="H278" s="2">
        <v>6245217</v>
      </c>
      <c r="I278" s="2">
        <v>0</v>
      </c>
      <c r="J278" s="2">
        <v>282660</v>
      </c>
      <c r="K278" s="2">
        <v>15124</v>
      </c>
      <c r="L278" s="2">
        <v>4850</v>
      </c>
      <c r="M278" s="2">
        <v>0</v>
      </c>
      <c r="N278" s="2">
        <v>215547</v>
      </c>
      <c r="O278" s="2">
        <v>220055</v>
      </c>
      <c r="P278" s="2">
        <v>158803.75</v>
      </c>
      <c r="Q278" s="2">
        <v>12363</v>
      </c>
      <c r="R278" s="2">
        <v>9424</v>
      </c>
      <c r="S278" s="2">
        <v>0</v>
      </c>
      <c r="T278" s="2">
        <v>0</v>
      </c>
      <c r="U278" s="2">
        <v>0</v>
      </c>
      <c r="V278" s="2">
        <v>-6567</v>
      </c>
      <c r="W278" s="2">
        <v>285300</v>
      </c>
      <c r="X278" s="2">
        <v>0</v>
      </c>
      <c r="Y278" s="2">
        <v>0</v>
      </c>
      <c r="Z278" s="2">
        <v>28488</v>
      </c>
      <c r="AA278" s="2">
        <v>403224</v>
      </c>
      <c r="AB278" s="2">
        <v>7874488.75</v>
      </c>
      <c r="AC278" s="2">
        <v>0</v>
      </c>
      <c r="AD278" s="2">
        <v>114585</v>
      </c>
      <c r="AE278" s="2">
        <v>127901</v>
      </c>
      <c r="AF278" s="2">
        <v>7590</v>
      </c>
      <c r="AG278" s="2">
        <v>133169</v>
      </c>
      <c r="AH278" s="2">
        <v>0</v>
      </c>
      <c r="AI278" s="2">
        <v>324759</v>
      </c>
      <c r="AJ278" s="2">
        <v>708004</v>
      </c>
    </row>
    <row r="279" spans="1:36" x14ac:dyDescent="0.25">
      <c r="A279" s="2">
        <v>2169</v>
      </c>
      <c r="B279" s="2">
        <v>1</v>
      </c>
      <c r="C279" t="s">
        <v>280</v>
      </c>
      <c r="D279" s="2">
        <v>717</v>
      </c>
      <c r="E279" s="2">
        <v>785.8</v>
      </c>
      <c r="F279" s="2">
        <v>726</v>
      </c>
      <c r="G279" s="2">
        <v>795</v>
      </c>
      <c r="H279" s="2">
        <v>5220765</v>
      </c>
      <c r="I279" s="2">
        <v>0</v>
      </c>
      <c r="J279" s="2">
        <v>204856</v>
      </c>
      <c r="K279" s="2">
        <v>15305</v>
      </c>
      <c r="L279" s="2">
        <v>74333</v>
      </c>
      <c r="M279" s="2">
        <v>66573</v>
      </c>
      <c r="N279" s="2">
        <v>227924.27875005855</v>
      </c>
      <c r="O279" s="2">
        <v>192658</v>
      </c>
      <c r="P279" s="2">
        <v>107221.25</v>
      </c>
      <c r="Q279" s="2">
        <v>10335</v>
      </c>
      <c r="R279" s="2">
        <v>3037</v>
      </c>
      <c r="S279" s="2">
        <v>0</v>
      </c>
      <c r="T279" s="2">
        <v>0</v>
      </c>
      <c r="U279" s="2">
        <v>0</v>
      </c>
      <c r="V279" s="2">
        <v>0</v>
      </c>
      <c r="W279" s="2">
        <v>735924</v>
      </c>
      <c r="X279" s="2">
        <v>124241</v>
      </c>
      <c r="Y279" s="2">
        <v>8827</v>
      </c>
      <c r="Z279" s="2">
        <v>24407</v>
      </c>
      <c r="AA279" s="2">
        <v>337080</v>
      </c>
      <c r="AB279" s="2">
        <v>7229245.5287500583</v>
      </c>
      <c r="AC279" s="2">
        <v>0</v>
      </c>
      <c r="AD279" s="2">
        <v>133918</v>
      </c>
      <c r="AE279" s="2">
        <v>70640</v>
      </c>
      <c r="AF279" s="2">
        <v>2001</v>
      </c>
      <c r="AG279" s="2">
        <v>463718</v>
      </c>
      <c r="AH279" s="2">
        <v>0</v>
      </c>
      <c r="AI279" s="2">
        <v>222076</v>
      </c>
      <c r="AJ279" s="2">
        <v>892353</v>
      </c>
    </row>
    <row r="280" spans="1:36" x14ac:dyDescent="0.25">
      <c r="A280" s="2">
        <v>2170</v>
      </c>
      <c r="B280" s="2">
        <v>1</v>
      </c>
      <c r="C280" t="s">
        <v>281</v>
      </c>
      <c r="D280" s="2">
        <v>1385</v>
      </c>
      <c r="E280" s="2">
        <v>1523.1999999999998</v>
      </c>
      <c r="F280" s="2">
        <v>1091</v>
      </c>
      <c r="G280" s="2">
        <v>1198.9999999999998</v>
      </c>
      <c r="H280" s="2">
        <v>7873833</v>
      </c>
      <c r="I280" s="2">
        <v>158627</v>
      </c>
      <c r="J280" s="2">
        <v>925147</v>
      </c>
      <c r="K280" s="2">
        <v>14892</v>
      </c>
      <c r="L280" s="2">
        <v>0</v>
      </c>
      <c r="M280" s="2">
        <v>0</v>
      </c>
      <c r="N280" s="2">
        <v>343150.47900262836</v>
      </c>
      <c r="O280" s="2">
        <v>282328</v>
      </c>
      <c r="P280" s="2">
        <v>190533.75</v>
      </c>
      <c r="Q280" s="2">
        <v>15587</v>
      </c>
      <c r="R280" s="2">
        <v>75789</v>
      </c>
      <c r="S280" s="2">
        <v>0</v>
      </c>
      <c r="T280" s="2">
        <v>0</v>
      </c>
      <c r="U280" s="2">
        <v>0</v>
      </c>
      <c r="V280" s="2">
        <v>0</v>
      </c>
      <c r="W280" s="2">
        <v>482598</v>
      </c>
      <c r="X280" s="2">
        <v>290940</v>
      </c>
      <c r="Y280" s="2">
        <v>61423</v>
      </c>
      <c r="Z280" s="2">
        <v>32121</v>
      </c>
      <c r="AA280" s="2">
        <v>508376</v>
      </c>
      <c r="AB280" s="2">
        <v>10964405.229002628</v>
      </c>
      <c r="AC280" s="2">
        <v>0</v>
      </c>
      <c r="AD280" s="2">
        <v>118264</v>
      </c>
      <c r="AE280" s="2">
        <v>147225</v>
      </c>
      <c r="AF280" s="2">
        <v>58562</v>
      </c>
      <c r="AG280" s="2">
        <v>256041</v>
      </c>
      <c r="AH280" s="2">
        <v>106065</v>
      </c>
      <c r="AI280" s="2">
        <v>392821</v>
      </c>
      <c r="AJ280" s="2">
        <v>972913</v>
      </c>
    </row>
    <row r="281" spans="1:36" x14ac:dyDescent="0.25">
      <c r="A281" s="2">
        <v>2171</v>
      </c>
      <c r="B281" s="2">
        <v>1</v>
      </c>
      <c r="C281" t="s">
        <v>282</v>
      </c>
      <c r="D281" s="2">
        <v>252</v>
      </c>
      <c r="E281" s="2">
        <v>272</v>
      </c>
      <c r="F281" s="2">
        <v>232</v>
      </c>
      <c r="G281" s="2">
        <v>251.8</v>
      </c>
      <c r="H281" s="2">
        <v>1653571</v>
      </c>
      <c r="I281" s="2">
        <v>0</v>
      </c>
      <c r="J281" s="2">
        <v>64557</v>
      </c>
      <c r="K281" s="2">
        <v>17922</v>
      </c>
      <c r="L281" s="2">
        <v>101051</v>
      </c>
      <c r="M281" s="2">
        <v>257506</v>
      </c>
      <c r="N281" s="2">
        <v>140994</v>
      </c>
      <c r="O281" s="2">
        <v>55215</v>
      </c>
      <c r="P281" s="2">
        <v>12590</v>
      </c>
      <c r="Q281" s="2">
        <v>3273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968423</v>
      </c>
      <c r="X281" s="2">
        <v>0</v>
      </c>
      <c r="Y281" s="2">
        <v>11770</v>
      </c>
      <c r="Z281" s="2">
        <v>9344</v>
      </c>
      <c r="AA281" s="2">
        <v>106763</v>
      </c>
      <c r="AB281" s="2">
        <v>3402979</v>
      </c>
      <c r="AC281" s="2">
        <v>0</v>
      </c>
      <c r="AD281" s="2">
        <v>55215</v>
      </c>
      <c r="AE281" s="2">
        <v>12590</v>
      </c>
      <c r="AF281" s="2">
        <v>0</v>
      </c>
      <c r="AG281" s="2">
        <v>531607.4</v>
      </c>
      <c r="AH281" s="2">
        <v>0</v>
      </c>
      <c r="AI281" s="2">
        <v>106763</v>
      </c>
      <c r="AJ281" s="2">
        <v>706175.4</v>
      </c>
    </row>
    <row r="282" spans="1:36" x14ac:dyDescent="0.25">
      <c r="A282" s="2">
        <v>2172</v>
      </c>
      <c r="B282" s="2">
        <v>1</v>
      </c>
      <c r="C282" t="s">
        <v>283</v>
      </c>
      <c r="D282" s="2">
        <v>799</v>
      </c>
      <c r="E282" s="2">
        <v>881</v>
      </c>
      <c r="F282" s="2">
        <v>738</v>
      </c>
      <c r="G282" s="2">
        <v>814.4</v>
      </c>
      <c r="H282" s="2">
        <v>5348165</v>
      </c>
      <c r="I282" s="2">
        <v>0</v>
      </c>
      <c r="J282" s="2">
        <v>214057</v>
      </c>
      <c r="K282" s="2">
        <v>15273</v>
      </c>
      <c r="L282" s="2">
        <v>67193</v>
      </c>
      <c r="M282" s="2">
        <v>28754</v>
      </c>
      <c r="N282" s="2">
        <v>194749.09948863895</v>
      </c>
      <c r="O282" s="2">
        <v>183102</v>
      </c>
      <c r="P282" s="2">
        <v>123930</v>
      </c>
      <c r="Q282" s="2">
        <v>10587</v>
      </c>
      <c r="R282" s="2">
        <v>0</v>
      </c>
      <c r="S282" s="2">
        <v>0</v>
      </c>
      <c r="T282" s="2">
        <v>0</v>
      </c>
      <c r="U282" s="2">
        <v>0</v>
      </c>
      <c r="V282" s="2">
        <v>-1839</v>
      </c>
      <c r="W282" s="2">
        <v>485122</v>
      </c>
      <c r="X282" s="2">
        <v>195520</v>
      </c>
      <c r="Y282" s="2">
        <v>31999</v>
      </c>
      <c r="Z282" s="2">
        <v>22833</v>
      </c>
      <c r="AA282" s="2">
        <v>345306</v>
      </c>
      <c r="AB282" s="2">
        <v>7069231.0994886393</v>
      </c>
      <c r="AC282" s="2">
        <v>0</v>
      </c>
      <c r="AD282" s="2">
        <v>104718</v>
      </c>
      <c r="AE282" s="2">
        <v>117072</v>
      </c>
      <c r="AF282" s="2">
        <v>0</v>
      </c>
      <c r="AG282" s="2">
        <v>361235</v>
      </c>
      <c r="AH282" s="2">
        <v>71279</v>
      </c>
      <c r="AI282" s="2">
        <v>326197</v>
      </c>
      <c r="AJ282" s="2">
        <v>909222</v>
      </c>
    </row>
    <row r="283" spans="1:36" x14ac:dyDescent="0.25">
      <c r="A283" s="2">
        <v>2174</v>
      </c>
      <c r="B283" s="2">
        <v>1</v>
      </c>
      <c r="C283" t="s">
        <v>284</v>
      </c>
      <c r="D283" s="2">
        <v>1059</v>
      </c>
      <c r="E283" s="2">
        <v>1175.8</v>
      </c>
      <c r="F283" s="2">
        <v>923</v>
      </c>
      <c r="G283" s="2">
        <v>1031</v>
      </c>
      <c r="H283" s="2">
        <v>6770577</v>
      </c>
      <c r="I283" s="2">
        <v>61404</v>
      </c>
      <c r="J283" s="2">
        <v>680083</v>
      </c>
      <c r="K283" s="2">
        <v>15062</v>
      </c>
      <c r="L283" s="2">
        <v>0</v>
      </c>
      <c r="M283" s="2">
        <v>0</v>
      </c>
      <c r="N283" s="2">
        <v>327542.32019565563</v>
      </c>
      <c r="O283" s="2">
        <v>236638</v>
      </c>
      <c r="P283" s="2">
        <v>172692.5</v>
      </c>
      <c r="Q283" s="2">
        <v>13403</v>
      </c>
      <c r="R283" s="2">
        <v>0</v>
      </c>
      <c r="S283" s="2">
        <v>0</v>
      </c>
      <c r="T283" s="2">
        <v>0</v>
      </c>
      <c r="U283" s="2">
        <v>0</v>
      </c>
      <c r="V283" s="2">
        <v>-1904</v>
      </c>
      <c r="W283" s="2">
        <v>309300</v>
      </c>
      <c r="X283" s="2">
        <v>0</v>
      </c>
      <c r="Y283" s="2">
        <v>1471</v>
      </c>
      <c r="Z283" s="2">
        <v>33622</v>
      </c>
      <c r="AA283" s="2">
        <v>407245</v>
      </c>
      <c r="AB283" s="2">
        <v>9027135.8201956563</v>
      </c>
      <c r="AC283" s="2">
        <v>0</v>
      </c>
      <c r="AD283" s="2">
        <v>162359</v>
      </c>
      <c r="AE283" s="2">
        <v>172692.5</v>
      </c>
      <c r="AF283" s="2">
        <v>0</v>
      </c>
      <c r="AG283" s="2">
        <v>180858</v>
      </c>
      <c r="AH283" s="2">
        <v>0</v>
      </c>
      <c r="AI283" s="2">
        <v>407245</v>
      </c>
      <c r="AJ283" s="2">
        <v>923154.5</v>
      </c>
    </row>
    <row r="284" spans="1:36" x14ac:dyDescent="0.25">
      <c r="A284" s="2">
        <v>2176</v>
      </c>
      <c r="B284" s="2">
        <v>1</v>
      </c>
      <c r="C284" t="s">
        <v>285</v>
      </c>
      <c r="D284" s="2">
        <v>483.20000000000005</v>
      </c>
      <c r="E284" s="2">
        <v>544.80000000000007</v>
      </c>
      <c r="F284" s="2">
        <v>483.2</v>
      </c>
      <c r="G284" s="2">
        <v>544.80000000000007</v>
      </c>
      <c r="H284" s="2">
        <v>3577702</v>
      </c>
      <c r="I284" s="2">
        <v>0</v>
      </c>
      <c r="J284" s="2">
        <v>320114</v>
      </c>
      <c r="K284" s="2">
        <v>0</v>
      </c>
      <c r="L284" s="2">
        <v>128181</v>
      </c>
      <c r="M284" s="2">
        <v>532134</v>
      </c>
      <c r="N284" s="2">
        <v>234588</v>
      </c>
      <c r="O284" s="2">
        <v>131502</v>
      </c>
      <c r="P284" s="2">
        <v>37598.75</v>
      </c>
      <c r="Q284" s="2">
        <v>7082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1198560</v>
      </c>
      <c r="X284" s="2">
        <v>0</v>
      </c>
      <c r="Y284" s="2">
        <v>0</v>
      </c>
      <c r="Z284" s="2">
        <v>18022</v>
      </c>
      <c r="AA284" s="2">
        <v>230995</v>
      </c>
      <c r="AB284" s="2">
        <v>6416478.75</v>
      </c>
      <c r="AC284" s="2">
        <v>0</v>
      </c>
      <c r="AD284" s="2">
        <v>97775</v>
      </c>
      <c r="AE284" s="2">
        <v>27524</v>
      </c>
      <c r="AF284" s="2">
        <v>0</v>
      </c>
      <c r="AG284" s="2">
        <v>833456.2</v>
      </c>
      <c r="AH284" s="2">
        <v>0</v>
      </c>
      <c r="AI284" s="2">
        <v>169096</v>
      </c>
      <c r="AJ284" s="2">
        <v>1127851.2</v>
      </c>
    </row>
    <row r="285" spans="1:36" x14ac:dyDescent="0.25">
      <c r="A285" s="2">
        <v>2180</v>
      </c>
      <c r="B285" s="2">
        <v>1</v>
      </c>
      <c r="C285" t="s">
        <v>286</v>
      </c>
      <c r="D285" s="2">
        <v>690</v>
      </c>
      <c r="E285" s="2">
        <v>756.2</v>
      </c>
      <c r="F285" s="2">
        <v>740</v>
      </c>
      <c r="G285" s="2">
        <v>807.4</v>
      </c>
      <c r="H285" s="2">
        <v>5302196</v>
      </c>
      <c r="I285" s="2">
        <v>0</v>
      </c>
      <c r="J285" s="2">
        <v>414850</v>
      </c>
      <c r="K285" s="2">
        <v>0</v>
      </c>
      <c r="L285" s="2">
        <v>69819</v>
      </c>
      <c r="M285" s="2">
        <v>157951</v>
      </c>
      <c r="N285" s="2">
        <v>236997</v>
      </c>
      <c r="O285" s="2">
        <v>192063</v>
      </c>
      <c r="P285" s="2">
        <v>86660</v>
      </c>
      <c r="Q285" s="2">
        <v>10496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1179410</v>
      </c>
      <c r="X285" s="2">
        <v>0</v>
      </c>
      <c r="Y285" s="2">
        <v>17654</v>
      </c>
      <c r="Z285" s="2">
        <v>24531</v>
      </c>
      <c r="AA285" s="2">
        <v>342338</v>
      </c>
      <c r="AB285" s="2">
        <v>8034965</v>
      </c>
      <c r="AC285" s="2">
        <v>0</v>
      </c>
      <c r="AD285" s="2">
        <v>137249</v>
      </c>
      <c r="AE285" s="2">
        <v>55599</v>
      </c>
      <c r="AF285" s="2">
        <v>0</v>
      </c>
      <c r="AG285" s="2">
        <v>894132</v>
      </c>
      <c r="AH285" s="2">
        <v>0</v>
      </c>
      <c r="AI285" s="2">
        <v>219635</v>
      </c>
      <c r="AJ285" s="2">
        <v>1306615</v>
      </c>
    </row>
    <row r="286" spans="1:36" x14ac:dyDescent="0.25">
      <c r="A286" s="2">
        <v>2184</v>
      </c>
      <c r="B286" s="2">
        <v>1</v>
      </c>
      <c r="C286" t="s">
        <v>287</v>
      </c>
      <c r="D286" s="2">
        <v>1235</v>
      </c>
      <c r="E286" s="2">
        <v>1357.3999999999999</v>
      </c>
      <c r="F286" s="2">
        <v>1213</v>
      </c>
      <c r="G286" s="2">
        <v>1331.8</v>
      </c>
      <c r="H286" s="2">
        <v>8745931</v>
      </c>
      <c r="I286" s="2">
        <v>12281</v>
      </c>
      <c r="J286" s="2">
        <v>370325</v>
      </c>
      <c r="K286" s="2">
        <v>14814</v>
      </c>
      <c r="L286" s="2">
        <v>0</v>
      </c>
      <c r="M286" s="2">
        <v>0</v>
      </c>
      <c r="N286" s="2">
        <v>248490</v>
      </c>
      <c r="O286" s="2">
        <v>308213</v>
      </c>
      <c r="P286" s="2">
        <v>191090</v>
      </c>
      <c r="Q286" s="2">
        <v>17313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1016616</v>
      </c>
      <c r="X286" s="2">
        <v>0</v>
      </c>
      <c r="Y286" s="2">
        <v>27217</v>
      </c>
      <c r="Z286" s="2">
        <v>43979</v>
      </c>
      <c r="AA286" s="2">
        <v>564683</v>
      </c>
      <c r="AB286" s="2">
        <v>11560952</v>
      </c>
      <c r="AC286" s="2">
        <v>0</v>
      </c>
      <c r="AD286" s="2">
        <v>166937</v>
      </c>
      <c r="AE286" s="2">
        <v>123246</v>
      </c>
      <c r="AF286" s="2">
        <v>0</v>
      </c>
      <c r="AG286" s="2">
        <v>548915</v>
      </c>
      <c r="AH286" s="2">
        <v>0</v>
      </c>
      <c r="AI286" s="2">
        <v>364201</v>
      </c>
      <c r="AJ286" s="2">
        <v>1203299</v>
      </c>
    </row>
    <row r="287" spans="1:36" x14ac:dyDescent="0.25">
      <c r="A287" s="2">
        <v>2190</v>
      </c>
      <c r="B287" s="2">
        <v>1</v>
      </c>
      <c r="C287" t="s">
        <v>288</v>
      </c>
      <c r="D287" s="2">
        <v>1038</v>
      </c>
      <c r="E287" s="2">
        <v>1138.2</v>
      </c>
      <c r="F287" s="2">
        <v>695</v>
      </c>
      <c r="G287" s="2">
        <v>766.6</v>
      </c>
      <c r="H287" s="2">
        <v>5034262</v>
      </c>
      <c r="I287" s="2">
        <v>0</v>
      </c>
      <c r="J287" s="2">
        <v>340750</v>
      </c>
      <c r="K287" s="2">
        <v>15387</v>
      </c>
      <c r="L287" s="2">
        <v>84014</v>
      </c>
      <c r="M287" s="2">
        <v>111572</v>
      </c>
      <c r="N287" s="2">
        <v>209992</v>
      </c>
      <c r="O287" s="2">
        <v>184580</v>
      </c>
      <c r="P287" s="2">
        <v>85617.5</v>
      </c>
      <c r="Q287" s="2">
        <v>9966</v>
      </c>
      <c r="R287" s="2">
        <v>0</v>
      </c>
      <c r="S287" s="2">
        <v>0</v>
      </c>
      <c r="T287" s="2">
        <v>0</v>
      </c>
      <c r="U287" s="2">
        <v>33388</v>
      </c>
      <c r="V287" s="2">
        <v>0</v>
      </c>
      <c r="W287" s="2">
        <v>1055440</v>
      </c>
      <c r="X287" s="2">
        <v>113172</v>
      </c>
      <c r="Y287" s="2">
        <v>0</v>
      </c>
      <c r="Z287" s="2">
        <v>23125</v>
      </c>
      <c r="AA287" s="2">
        <v>325038</v>
      </c>
      <c r="AB287" s="2">
        <v>7513131.5</v>
      </c>
      <c r="AC287" s="2">
        <v>0</v>
      </c>
      <c r="AD287" s="2">
        <v>168734</v>
      </c>
      <c r="AE287" s="2">
        <v>57450</v>
      </c>
      <c r="AF287" s="2">
        <v>0</v>
      </c>
      <c r="AG287" s="2">
        <v>798878</v>
      </c>
      <c r="AH287" s="2">
        <v>0</v>
      </c>
      <c r="AI287" s="2">
        <v>218102</v>
      </c>
      <c r="AJ287" s="2">
        <v>1243164</v>
      </c>
    </row>
    <row r="288" spans="1:36" x14ac:dyDescent="0.25">
      <c r="A288" s="2">
        <v>2198</v>
      </c>
      <c r="B288" s="2">
        <v>1</v>
      </c>
      <c r="C288" t="s">
        <v>289</v>
      </c>
      <c r="D288" s="2">
        <v>692</v>
      </c>
      <c r="E288" s="2">
        <v>760.6</v>
      </c>
      <c r="F288" s="2">
        <v>610</v>
      </c>
      <c r="G288" s="2">
        <v>668</v>
      </c>
      <c r="H288" s="2">
        <v>4386756</v>
      </c>
      <c r="I288" s="2">
        <v>0</v>
      </c>
      <c r="J288" s="2">
        <v>152875</v>
      </c>
      <c r="K288" s="2">
        <v>0</v>
      </c>
      <c r="L288" s="2">
        <v>110532</v>
      </c>
      <c r="M288" s="2">
        <v>95276</v>
      </c>
      <c r="N288" s="2">
        <v>164015.0774645558</v>
      </c>
      <c r="O288" s="2">
        <v>157527</v>
      </c>
      <c r="P288" s="2">
        <v>95813.75</v>
      </c>
      <c r="Q288" s="2">
        <v>8684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510546</v>
      </c>
      <c r="X288" s="2">
        <v>0</v>
      </c>
      <c r="Y288" s="2">
        <v>19126</v>
      </c>
      <c r="Z288" s="2">
        <v>18798</v>
      </c>
      <c r="AA288" s="2">
        <v>283232</v>
      </c>
      <c r="AB288" s="2">
        <v>6003180.8274645554</v>
      </c>
      <c r="AC288" s="2">
        <v>0</v>
      </c>
      <c r="AD288" s="2">
        <v>88864</v>
      </c>
      <c r="AE288" s="2">
        <v>74375</v>
      </c>
      <c r="AF288" s="2">
        <v>0</v>
      </c>
      <c r="AG288" s="2">
        <v>331542</v>
      </c>
      <c r="AH288" s="2">
        <v>0</v>
      </c>
      <c r="AI288" s="2">
        <v>219856</v>
      </c>
      <c r="AJ288" s="2">
        <v>714637</v>
      </c>
    </row>
    <row r="289" spans="1:36" x14ac:dyDescent="0.25">
      <c r="A289" s="2">
        <v>2215</v>
      </c>
      <c r="B289" s="2">
        <v>1</v>
      </c>
      <c r="C289" t="s">
        <v>290</v>
      </c>
      <c r="D289" s="2">
        <v>332</v>
      </c>
      <c r="E289" s="2">
        <v>372.79999999999995</v>
      </c>
      <c r="F289" s="2">
        <v>258</v>
      </c>
      <c r="G289" s="2">
        <v>290.59999999999997</v>
      </c>
      <c r="H289" s="2">
        <v>1908370</v>
      </c>
      <c r="I289" s="2">
        <v>0</v>
      </c>
      <c r="J289" s="2">
        <v>176923</v>
      </c>
      <c r="K289" s="2">
        <v>0</v>
      </c>
      <c r="L289" s="2">
        <v>110232</v>
      </c>
      <c r="M289" s="2">
        <v>214594</v>
      </c>
      <c r="N289" s="2">
        <v>114458</v>
      </c>
      <c r="O289" s="2">
        <v>67224</v>
      </c>
      <c r="P289" s="2">
        <v>25117.5</v>
      </c>
      <c r="Q289" s="2">
        <v>3778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541661</v>
      </c>
      <c r="X289" s="2">
        <v>0</v>
      </c>
      <c r="Y289" s="2">
        <v>21332</v>
      </c>
      <c r="Z289" s="2">
        <v>10606</v>
      </c>
      <c r="AA289" s="2">
        <v>123214</v>
      </c>
      <c r="AB289" s="2">
        <v>3317509.5</v>
      </c>
      <c r="AC289" s="2">
        <v>0</v>
      </c>
      <c r="AD289" s="2">
        <v>43661</v>
      </c>
      <c r="AE289" s="2">
        <v>10992</v>
      </c>
      <c r="AF289" s="2">
        <v>0</v>
      </c>
      <c r="AG289" s="2">
        <v>327498</v>
      </c>
      <c r="AH289" s="2">
        <v>0</v>
      </c>
      <c r="AI289" s="2">
        <v>53920</v>
      </c>
      <c r="AJ289" s="2">
        <v>436071</v>
      </c>
    </row>
    <row r="290" spans="1:36" x14ac:dyDescent="0.25">
      <c r="A290" s="2">
        <v>2310</v>
      </c>
      <c r="B290" s="2">
        <v>1</v>
      </c>
      <c r="C290" t="s">
        <v>291</v>
      </c>
      <c r="D290" s="2">
        <v>1222</v>
      </c>
      <c r="E290" s="2">
        <v>1341</v>
      </c>
      <c r="F290" s="2">
        <v>1119</v>
      </c>
      <c r="G290" s="2">
        <v>1236.8</v>
      </c>
      <c r="H290" s="2">
        <v>8122066</v>
      </c>
      <c r="I290" s="2">
        <v>89036</v>
      </c>
      <c r="J290" s="2">
        <v>664581</v>
      </c>
      <c r="K290" s="2">
        <v>97972</v>
      </c>
      <c r="L290" s="2">
        <v>0</v>
      </c>
      <c r="M290" s="2">
        <v>3155</v>
      </c>
      <c r="N290" s="2">
        <v>226999</v>
      </c>
      <c r="O290" s="2">
        <v>254142</v>
      </c>
      <c r="P290" s="2">
        <v>206830</v>
      </c>
      <c r="Q290" s="2">
        <v>16078</v>
      </c>
      <c r="R290" s="2">
        <v>6444</v>
      </c>
      <c r="S290" s="2">
        <v>0</v>
      </c>
      <c r="T290" s="2">
        <v>0</v>
      </c>
      <c r="U290" s="2">
        <v>0</v>
      </c>
      <c r="V290" s="2">
        <v>-7880</v>
      </c>
      <c r="W290" s="2">
        <v>371040</v>
      </c>
      <c r="X290" s="2">
        <v>0</v>
      </c>
      <c r="Y290" s="2">
        <v>19126</v>
      </c>
      <c r="Z290" s="2">
        <v>38189</v>
      </c>
      <c r="AA290" s="2">
        <v>524403</v>
      </c>
      <c r="AB290" s="2">
        <v>10632181</v>
      </c>
      <c r="AC290" s="2">
        <v>0</v>
      </c>
      <c r="AD290" s="2">
        <v>110838</v>
      </c>
      <c r="AE290" s="2">
        <v>143132</v>
      </c>
      <c r="AF290" s="2">
        <v>4459</v>
      </c>
      <c r="AG290" s="2">
        <v>148809</v>
      </c>
      <c r="AH290" s="2">
        <v>0</v>
      </c>
      <c r="AI290" s="2">
        <v>362900</v>
      </c>
      <c r="AJ290" s="2">
        <v>770138</v>
      </c>
    </row>
    <row r="291" spans="1:36" x14ac:dyDescent="0.25">
      <c r="A291" s="2">
        <v>2311</v>
      </c>
      <c r="B291" s="2">
        <v>1</v>
      </c>
      <c r="C291" t="s">
        <v>292</v>
      </c>
      <c r="D291" s="2">
        <v>316</v>
      </c>
      <c r="E291" s="2">
        <v>345.19999999999993</v>
      </c>
      <c r="F291" s="2">
        <v>383</v>
      </c>
      <c r="G291" s="2">
        <v>421.40000000000003</v>
      </c>
      <c r="H291" s="2">
        <v>2767334</v>
      </c>
      <c r="I291" s="2">
        <v>0</v>
      </c>
      <c r="J291" s="2">
        <v>392076</v>
      </c>
      <c r="K291" s="2">
        <v>0</v>
      </c>
      <c r="L291" s="2">
        <v>128614</v>
      </c>
      <c r="M291" s="2">
        <v>142721</v>
      </c>
      <c r="N291" s="2">
        <v>184502</v>
      </c>
      <c r="O291" s="2">
        <v>86572</v>
      </c>
      <c r="P291" s="2">
        <v>62631.25</v>
      </c>
      <c r="Q291" s="2">
        <v>5478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279848</v>
      </c>
      <c r="X291" s="2">
        <v>77981</v>
      </c>
      <c r="Y291" s="2">
        <v>105559</v>
      </c>
      <c r="Z291" s="2">
        <v>14576</v>
      </c>
      <c r="AA291" s="2">
        <v>178674</v>
      </c>
      <c r="AB291" s="2">
        <v>4348585.25</v>
      </c>
      <c r="AC291" s="2">
        <v>0</v>
      </c>
      <c r="AD291" s="2">
        <v>86572</v>
      </c>
      <c r="AE291" s="2">
        <v>62631.25</v>
      </c>
      <c r="AF291" s="2">
        <v>0</v>
      </c>
      <c r="AG291" s="2">
        <v>270644.7</v>
      </c>
      <c r="AH291" s="2">
        <v>0</v>
      </c>
      <c r="AI291" s="2">
        <v>178674</v>
      </c>
      <c r="AJ291" s="2">
        <v>598521.94999999995</v>
      </c>
    </row>
    <row r="292" spans="1:36" x14ac:dyDescent="0.25">
      <c r="A292" s="2">
        <v>2342</v>
      </c>
      <c r="B292" s="2">
        <v>1</v>
      </c>
      <c r="C292" t="s">
        <v>293</v>
      </c>
      <c r="D292" s="2">
        <v>835</v>
      </c>
      <c r="E292" s="2">
        <v>916.6</v>
      </c>
      <c r="F292" s="2">
        <v>778</v>
      </c>
      <c r="G292" s="2">
        <v>852.59999999999991</v>
      </c>
      <c r="H292" s="2">
        <v>5599024</v>
      </c>
      <c r="I292" s="2">
        <v>0</v>
      </c>
      <c r="J292" s="2">
        <v>342762</v>
      </c>
      <c r="K292" s="2">
        <v>15224</v>
      </c>
      <c r="L292" s="2">
        <v>51889</v>
      </c>
      <c r="M292" s="2">
        <v>87335</v>
      </c>
      <c r="N292" s="2">
        <v>302691.82159251184</v>
      </c>
      <c r="O292" s="2">
        <v>193680</v>
      </c>
      <c r="P292" s="2">
        <v>73571.25</v>
      </c>
      <c r="Q292" s="2">
        <v>11084</v>
      </c>
      <c r="R292" s="2">
        <v>13377</v>
      </c>
      <c r="S292" s="2">
        <v>0</v>
      </c>
      <c r="T292" s="2">
        <v>0</v>
      </c>
      <c r="U292" s="2">
        <v>0</v>
      </c>
      <c r="V292" s="2">
        <v>0</v>
      </c>
      <c r="W292" s="2">
        <v>1578163</v>
      </c>
      <c r="X292" s="2">
        <v>0</v>
      </c>
      <c r="Y292" s="2">
        <v>0</v>
      </c>
      <c r="Z292" s="2">
        <v>28115</v>
      </c>
      <c r="AA292" s="2">
        <v>361502</v>
      </c>
      <c r="AB292" s="2">
        <v>8658418.0715925116</v>
      </c>
      <c r="AC292" s="2">
        <v>0</v>
      </c>
      <c r="AD292" s="2">
        <v>134015</v>
      </c>
      <c r="AE292" s="2">
        <v>46302</v>
      </c>
      <c r="AF292" s="2">
        <v>8419</v>
      </c>
      <c r="AG292" s="2">
        <v>1270306</v>
      </c>
      <c r="AH292" s="2">
        <v>0</v>
      </c>
      <c r="AI292" s="2">
        <v>227510</v>
      </c>
      <c r="AJ292" s="2">
        <v>1686552</v>
      </c>
    </row>
    <row r="293" spans="1:36" x14ac:dyDescent="0.25">
      <c r="A293" s="2">
        <v>2358</v>
      </c>
      <c r="B293" s="2">
        <v>1</v>
      </c>
      <c r="C293" t="s">
        <v>294</v>
      </c>
      <c r="D293" s="2">
        <v>235</v>
      </c>
      <c r="E293" s="2">
        <v>262</v>
      </c>
      <c r="F293" s="2">
        <v>191</v>
      </c>
      <c r="G293" s="2">
        <v>211.6</v>
      </c>
      <c r="H293" s="2">
        <v>1389577</v>
      </c>
      <c r="I293" s="2">
        <v>0</v>
      </c>
      <c r="J293" s="2">
        <v>156254</v>
      </c>
      <c r="K293" s="2">
        <v>0</v>
      </c>
      <c r="L293" s="2">
        <v>89738</v>
      </c>
      <c r="M293" s="2">
        <v>460991</v>
      </c>
      <c r="N293" s="2">
        <v>118275</v>
      </c>
      <c r="O293" s="2">
        <v>49952</v>
      </c>
      <c r="P293" s="2">
        <v>10580</v>
      </c>
      <c r="Q293" s="2">
        <v>2751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587402</v>
      </c>
      <c r="X293" s="2">
        <v>0</v>
      </c>
      <c r="Y293" s="2">
        <v>0</v>
      </c>
      <c r="Z293" s="2">
        <v>8770</v>
      </c>
      <c r="AA293" s="2">
        <v>89718</v>
      </c>
      <c r="AB293" s="2">
        <v>2964008</v>
      </c>
      <c r="AC293" s="2">
        <v>0</v>
      </c>
      <c r="AD293" s="2">
        <v>30155</v>
      </c>
      <c r="AE293" s="2">
        <v>6878</v>
      </c>
      <c r="AF293" s="2">
        <v>0</v>
      </c>
      <c r="AG293" s="2">
        <v>513780</v>
      </c>
      <c r="AH293" s="2">
        <v>0</v>
      </c>
      <c r="AI293" s="2">
        <v>58325</v>
      </c>
      <c r="AJ293" s="2">
        <v>609138</v>
      </c>
    </row>
    <row r="294" spans="1:36" x14ac:dyDescent="0.25">
      <c r="A294" s="2">
        <v>2364</v>
      </c>
      <c r="B294" s="2">
        <v>1</v>
      </c>
      <c r="C294" t="s">
        <v>295</v>
      </c>
      <c r="D294" s="2">
        <v>635</v>
      </c>
      <c r="E294" s="2">
        <v>700.2</v>
      </c>
      <c r="F294" s="2">
        <v>613</v>
      </c>
      <c r="G294" s="2">
        <v>674.8</v>
      </c>
      <c r="H294" s="2">
        <v>4431412</v>
      </c>
      <c r="I294" s="2">
        <v>30702</v>
      </c>
      <c r="J294" s="2">
        <v>243067</v>
      </c>
      <c r="K294" s="2">
        <v>15541</v>
      </c>
      <c r="L294" s="2">
        <v>109057</v>
      </c>
      <c r="M294" s="2">
        <v>144031</v>
      </c>
      <c r="N294" s="2">
        <v>215126</v>
      </c>
      <c r="O294" s="2">
        <v>154879</v>
      </c>
      <c r="P294" s="2">
        <v>103771.25</v>
      </c>
      <c r="Q294" s="2">
        <v>8772</v>
      </c>
      <c r="R294" s="2">
        <v>34982</v>
      </c>
      <c r="S294" s="2">
        <v>0</v>
      </c>
      <c r="T294" s="2">
        <v>0</v>
      </c>
      <c r="U294" s="2">
        <v>0</v>
      </c>
      <c r="V294" s="2">
        <v>0</v>
      </c>
      <c r="W294" s="2">
        <v>346064</v>
      </c>
      <c r="X294" s="2">
        <v>0</v>
      </c>
      <c r="Y294" s="2">
        <v>17654</v>
      </c>
      <c r="Z294" s="2">
        <v>22399</v>
      </c>
      <c r="AA294" s="2">
        <v>286115</v>
      </c>
      <c r="AB294" s="2">
        <v>6163572.25</v>
      </c>
      <c r="AC294" s="2">
        <v>0</v>
      </c>
      <c r="AD294" s="2">
        <v>75756</v>
      </c>
      <c r="AE294" s="2">
        <v>75169</v>
      </c>
      <c r="AF294" s="2">
        <v>25340</v>
      </c>
      <c r="AG294" s="2">
        <v>189024</v>
      </c>
      <c r="AH294" s="2">
        <v>0</v>
      </c>
      <c r="AI294" s="2">
        <v>207255</v>
      </c>
      <c r="AJ294" s="2">
        <v>572544</v>
      </c>
    </row>
    <row r="295" spans="1:36" x14ac:dyDescent="0.25">
      <c r="A295" s="2">
        <v>2365</v>
      </c>
      <c r="B295" s="2">
        <v>1</v>
      </c>
      <c r="C295" t="s">
        <v>296</v>
      </c>
      <c r="D295" s="2">
        <v>888</v>
      </c>
      <c r="E295" s="2">
        <v>970.2</v>
      </c>
      <c r="F295" s="2">
        <v>694</v>
      </c>
      <c r="G295" s="2">
        <v>757.59999999999991</v>
      </c>
      <c r="H295" s="2">
        <v>4975159</v>
      </c>
      <c r="I295" s="2">
        <v>48100</v>
      </c>
      <c r="J295" s="2">
        <v>492533</v>
      </c>
      <c r="K295" s="2">
        <v>28649</v>
      </c>
      <c r="L295" s="2">
        <v>86892</v>
      </c>
      <c r="M295" s="2">
        <v>191629</v>
      </c>
      <c r="N295" s="2">
        <v>236027.26161981071</v>
      </c>
      <c r="O295" s="2">
        <v>179061</v>
      </c>
      <c r="P295" s="2">
        <v>113518.75</v>
      </c>
      <c r="Q295" s="2">
        <v>9849</v>
      </c>
      <c r="R295" s="2">
        <v>29092</v>
      </c>
      <c r="S295" s="2">
        <v>0</v>
      </c>
      <c r="T295" s="2">
        <v>0</v>
      </c>
      <c r="U295" s="2">
        <v>0</v>
      </c>
      <c r="V295" s="2">
        <v>0</v>
      </c>
      <c r="W295" s="2">
        <v>456302</v>
      </c>
      <c r="X295" s="2">
        <v>197340</v>
      </c>
      <c r="Y295" s="2">
        <v>17287</v>
      </c>
      <c r="Z295" s="2">
        <v>24270</v>
      </c>
      <c r="AA295" s="2">
        <v>321222</v>
      </c>
      <c r="AB295" s="2">
        <v>7209591.0116198109</v>
      </c>
      <c r="AC295" s="2">
        <v>0</v>
      </c>
      <c r="AD295" s="2">
        <v>174443</v>
      </c>
      <c r="AE295" s="2">
        <v>82215</v>
      </c>
      <c r="AF295" s="2">
        <v>21070</v>
      </c>
      <c r="AG295" s="2">
        <v>261265</v>
      </c>
      <c r="AH295" s="2">
        <v>71942</v>
      </c>
      <c r="AI295" s="2">
        <v>232643</v>
      </c>
      <c r="AJ295" s="2">
        <v>771636</v>
      </c>
    </row>
    <row r="296" spans="1:36" x14ac:dyDescent="0.25">
      <c r="A296" s="2">
        <v>2396</v>
      </c>
      <c r="B296" s="2">
        <v>1</v>
      </c>
      <c r="C296" t="s">
        <v>297</v>
      </c>
      <c r="D296" s="2">
        <v>809</v>
      </c>
      <c r="E296" s="2">
        <v>890.19999999999993</v>
      </c>
      <c r="F296" s="2">
        <v>804</v>
      </c>
      <c r="G296" s="2">
        <v>879.4</v>
      </c>
      <c r="H296" s="2">
        <v>5775020</v>
      </c>
      <c r="I296" s="2">
        <v>0</v>
      </c>
      <c r="J296" s="2">
        <v>502125</v>
      </c>
      <c r="K296" s="2">
        <v>15191</v>
      </c>
      <c r="L296" s="2">
        <v>40165</v>
      </c>
      <c r="M296" s="2">
        <v>112927.12</v>
      </c>
      <c r="N296" s="2">
        <v>249269</v>
      </c>
      <c r="O296" s="2">
        <v>196049</v>
      </c>
      <c r="P296" s="2">
        <v>124296.25</v>
      </c>
      <c r="Q296" s="2">
        <v>11432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707609</v>
      </c>
      <c r="X296" s="2">
        <v>0</v>
      </c>
      <c r="Y296" s="2">
        <v>12873</v>
      </c>
      <c r="Z296" s="2">
        <v>31476</v>
      </c>
      <c r="AA296" s="2">
        <v>372866</v>
      </c>
      <c r="AB296" s="2">
        <v>8151298.3700000001</v>
      </c>
      <c r="AC296" s="2">
        <v>0</v>
      </c>
      <c r="AD296" s="2">
        <v>135753</v>
      </c>
      <c r="AE296" s="2">
        <v>103737</v>
      </c>
      <c r="AF296" s="2">
        <v>0</v>
      </c>
      <c r="AG296" s="2">
        <v>504482</v>
      </c>
      <c r="AH296" s="2">
        <v>0</v>
      </c>
      <c r="AI296" s="2">
        <v>311191</v>
      </c>
      <c r="AJ296" s="2">
        <v>1055163</v>
      </c>
    </row>
    <row r="297" spans="1:36" x14ac:dyDescent="0.25">
      <c r="A297" s="2">
        <v>2397</v>
      </c>
      <c r="B297" s="2">
        <v>1</v>
      </c>
      <c r="C297" t="s">
        <v>298</v>
      </c>
      <c r="D297" s="2">
        <v>964</v>
      </c>
      <c r="E297" s="2">
        <v>1071.4000000000001</v>
      </c>
      <c r="F297" s="2">
        <v>927</v>
      </c>
      <c r="G297" s="2">
        <v>1020.4</v>
      </c>
      <c r="H297" s="2">
        <v>6700967</v>
      </c>
      <c r="I297" s="2">
        <v>73685</v>
      </c>
      <c r="J297" s="2">
        <v>343743</v>
      </c>
      <c r="K297" s="2">
        <v>46076</v>
      </c>
      <c r="L297" s="2">
        <v>0</v>
      </c>
      <c r="M297" s="2">
        <v>0</v>
      </c>
      <c r="N297" s="2">
        <v>176882</v>
      </c>
      <c r="O297" s="2">
        <v>237799</v>
      </c>
      <c r="P297" s="2">
        <v>154830</v>
      </c>
      <c r="Q297" s="2">
        <v>13265</v>
      </c>
      <c r="R297" s="2">
        <v>14347</v>
      </c>
      <c r="S297" s="2">
        <v>0</v>
      </c>
      <c r="T297" s="2">
        <v>0</v>
      </c>
      <c r="U297" s="2">
        <v>0</v>
      </c>
      <c r="V297" s="2">
        <v>0</v>
      </c>
      <c r="W297" s="2">
        <v>602128</v>
      </c>
      <c r="X297" s="2">
        <v>0</v>
      </c>
      <c r="Y297" s="2">
        <v>120271</v>
      </c>
      <c r="Z297" s="2">
        <v>30609</v>
      </c>
      <c r="AA297" s="2">
        <v>432650</v>
      </c>
      <c r="AB297" s="2">
        <v>8947252</v>
      </c>
      <c r="AC297" s="2">
        <v>0</v>
      </c>
      <c r="AD297" s="2">
        <v>106665</v>
      </c>
      <c r="AE297" s="2">
        <v>154830</v>
      </c>
      <c r="AF297" s="2">
        <v>14347</v>
      </c>
      <c r="AG297" s="2">
        <v>483272</v>
      </c>
      <c r="AH297" s="2">
        <v>0</v>
      </c>
      <c r="AI297" s="2">
        <v>432650</v>
      </c>
      <c r="AJ297" s="2">
        <v>1191764</v>
      </c>
    </row>
    <row r="298" spans="1:36" x14ac:dyDescent="0.25">
      <c r="A298" s="2">
        <v>2448</v>
      </c>
      <c r="B298" s="2">
        <v>1</v>
      </c>
      <c r="C298" t="s">
        <v>299</v>
      </c>
      <c r="D298" s="2">
        <v>657</v>
      </c>
      <c r="E298" s="2">
        <v>722.00000000000011</v>
      </c>
      <c r="F298" s="2">
        <v>710</v>
      </c>
      <c r="G298" s="2">
        <v>780.4</v>
      </c>
      <c r="H298" s="2">
        <v>5124887</v>
      </c>
      <c r="I298" s="2">
        <v>0</v>
      </c>
      <c r="J298" s="2">
        <v>403454</v>
      </c>
      <c r="K298" s="2">
        <v>15314</v>
      </c>
      <c r="L298" s="2">
        <v>79424</v>
      </c>
      <c r="M298" s="2">
        <v>105134</v>
      </c>
      <c r="N298" s="2">
        <v>219478</v>
      </c>
      <c r="O298" s="2">
        <v>187665</v>
      </c>
      <c r="P298" s="2">
        <v>103010</v>
      </c>
      <c r="Q298" s="2">
        <v>10145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768639</v>
      </c>
      <c r="X298" s="2">
        <v>0</v>
      </c>
      <c r="Y298" s="2">
        <v>22436</v>
      </c>
      <c r="Z298" s="2">
        <v>24456</v>
      </c>
      <c r="AA298" s="2">
        <v>330890</v>
      </c>
      <c r="AB298" s="2">
        <v>7394932</v>
      </c>
      <c r="AC298" s="2">
        <v>0</v>
      </c>
      <c r="AD298" s="2">
        <v>146395</v>
      </c>
      <c r="AE298" s="2">
        <v>93773</v>
      </c>
      <c r="AF298" s="2">
        <v>0</v>
      </c>
      <c r="AG298" s="2">
        <v>542646.92000000004</v>
      </c>
      <c r="AH298" s="2">
        <v>0</v>
      </c>
      <c r="AI298" s="2">
        <v>301218</v>
      </c>
      <c r="AJ298" s="2">
        <v>1084032.92</v>
      </c>
    </row>
    <row r="299" spans="1:36" x14ac:dyDescent="0.25">
      <c r="A299" s="2">
        <v>2527</v>
      </c>
      <c r="B299" s="2">
        <v>1</v>
      </c>
      <c r="C299" t="s">
        <v>300</v>
      </c>
      <c r="D299" s="2">
        <v>224.79999999999998</v>
      </c>
      <c r="E299" s="2">
        <v>247.19999999999996</v>
      </c>
      <c r="F299" s="2">
        <v>214.8</v>
      </c>
      <c r="G299" s="2">
        <v>237.20000000000002</v>
      </c>
      <c r="H299" s="2">
        <v>1557692</v>
      </c>
      <c r="I299" s="2">
        <v>0</v>
      </c>
      <c r="J299" s="2">
        <v>95188</v>
      </c>
      <c r="K299" s="2">
        <v>0</v>
      </c>
      <c r="L299" s="2">
        <v>97154</v>
      </c>
      <c r="M299" s="2">
        <v>209167</v>
      </c>
      <c r="N299" s="2">
        <v>113758.80490609938</v>
      </c>
      <c r="O299" s="2">
        <v>56414</v>
      </c>
      <c r="P299" s="2">
        <v>27457.5</v>
      </c>
      <c r="Q299" s="2">
        <v>3084</v>
      </c>
      <c r="R299" s="2">
        <v>8499</v>
      </c>
      <c r="S299" s="2">
        <v>0</v>
      </c>
      <c r="T299" s="2">
        <v>0</v>
      </c>
      <c r="U299" s="2">
        <v>0</v>
      </c>
      <c r="V299" s="2">
        <v>0</v>
      </c>
      <c r="W299" s="2">
        <v>299441</v>
      </c>
      <c r="X299" s="2">
        <v>0</v>
      </c>
      <c r="Y299" s="2">
        <v>0</v>
      </c>
      <c r="Z299" s="2">
        <v>7346</v>
      </c>
      <c r="AA299" s="2">
        <v>100573</v>
      </c>
      <c r="AB299" s="2">
        <v>2575774.3049060991</v>
      </c>
      <c r="AC299" s="2">
        <v>0</v>
      </c>
      <c r="AD299" s="2">
        <v>41204</v>
      </c>
      <c r="AE299" s="2">
        <v>12178</v>
      </c>
      <c r="AF299" s="2">
        <v>3770</v>
      </c>
      <c r="AG299" s="2">
        <v>159640</v>
      </c>
      <c r="AH299" s="2">
        <v>0</v>
      </c>
      <c r="AI299" s="2">
        <v>44608</v>
      </c>
      <c r="AJ299" s="2">
        <v>261400</v>
      </c>
    </row>
    <row r="300" spans="1:36" x14ac:dyDescent="0.25">
      <c r="A300" s="2">
        <v>2534</v>
      </c>
      <c r="B300" s="2">
        <v>1</v>
      </c>
      <c r="C300" t="s">
        <v>301</v>
      </c>
      <c r="D300" s="2">
        <v>625</v>
      </c>
      <c r="E300" s="2">
        <v>689.6</v>
      </c>
      <c r="F300" s="2">
        <v>639</v>
      </c>
      <c r="G300" s="2">
        <v>703.19999999999993</v>
      </c>
      <c r="H300" s="2">
        <v>4617914</v>
      </c>
      <c r="I300" s="2">
        <v>0</v>
      </c>
      <c r="J300" s="2">
        <v>439982</v>
      </c>
      <c r="K300" s="2">
        <v>15469</v>
      </c>
      <c r="L300" s="2">
        <v>102330</v>
      </c>
      <c r="M300" s="2">
        <v>12139</v>
      </c>
      <c r="N300" s="2">
        <v>209698.37582264579</v>
      </c>
      <c r="O300" s="2">
        <v>168053</v>
      </c>
      <c r="P300" s="2">
        <v>117786.25</v>
      </c>
      <c r="Q300" s="2">
        <v>9142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210960</v>
      </c>
      <c r="X300" s="2">
        <v>0</v>
      </c>
      <c r="Y300" s="2">
        <v>63629</v>
      </c>
      <c r="Z300" s="2">
        <v>21378</v>
      </c>
      <c r="AA300" s="2">
        <v>298157</v>
      </c>
      <c r="AB300" s="2">
        <v>6286637.6258226456</v>
      </c>
      <c r="AC300" s="2">
        <v>0</v>
      </c>
      <c r="AD300" s="2">
        <v>117262</v>
      </c>
      <c r="AE300" s="2">
        <v>95566</v>
      </c>
      <c r="AF300" s="2">
        <v>0</v>
      </c>
      <c r="AG300" s="2">
        <v>99197</v>
      </c>
      <c r="AH300" s="2">
        <v>0</v>
      </c>
      <c r="AI300" s="2">
        <v>241910</v>
      </c>
      <c r="AJ300" s="2">
        <v>553935</v>
      </c>
    </row>
    <row r="301" spans="1:36" x14ac:dyDescent="0.25">
      <c r="A301" s="2">
        <v>2536</v>
      </c>
      <c r="B301" s="2">
        <v>1</v>
      </c>
      <c r="C301" t="s">
        <v>302</v>
      </c>
      <c r="D301" s="2">
        <v>266</v>
      </c>
      <c r="E301" s="2">
        <v>292</v>
      </c>
      <c r="F301" s="2">
        <v>302</v>
      </c>
      <c r="G301" s="2">
        <v>330.2</v>
      </c>
      <c r="H301" s="2">
        <v>2168423</v>
      </c>
      <c r="I301" s="2">
        <v>0</v>
      </c>
      <c r="J301" s="2">
        <v>262834</v>
      </c>
      <c r="K301" s="2">
        <v>0</v>
      </c>
      <c r="L301" s="2">
        <v>117844</v>
      </c>
      <c r="M301" s="2">
        <v>20455</v>
      </c>
      <c r="N301" s="2">
        <v>146742.25650463963</v>
      </c>
      <c r="O301" s="2">
        <v>77025</v>
      </c>
      <c r="P301" s="2">
        <v>16510</v>
      </c>
      <c r="Q301" s="2">
        <v>4293</v>
      </c>
      <c r="R301" s="2">
        <v>8460</v>
      </c>
      <c r="S301" s="2">
        <v>0</v>
      </c>
      <c r="T301" s="2">
        <v>0</v>
      </c>
      <c r="U301" s="2">
        <v>0</v>
      </c>
      <c r="V301" s="2">
        <v>0</v>
      </c>
      <c r="W301" s="2">
        <v>1059546</v>
      </c>
      <c r="X301" s="2">
        <v>0</v>
      </c>
      <c r="Y301" s="2">
        <v>4781</v>
      </c>
      <c r="Z301" s="2">
        <v>9083</v>
      </c>
      <c r="AA301" s="2">
        <v>140005</v>
      </c>
      <c r="AB301" s="2">
        <v>4036001.2565046395</v>
      </c>
      <c r="AC301" s="2">
        <v>0</v>
      </c>
      <c r="AD301" s="2">
        <v>77025</v>
      </c>
      <c r="AE301" s="2">
        <v>10543</v>
      </c>
      <c r="AF301" s="2">
        <v>5402</v>
      </c>
      <c r="AG301" s="2">
        <v>883111.58</v>
      </c>
      <c r="AH301" s="2">
        <v>0</v>
      </c>
      <c r="AI301" s="2">
        <v>89404</v>
      </c>
      <c r="AJ301" s="2">
        <v>1065485.58</v>
      </c>
    </row>
    <row r="302" spans="1:36" x14ac:dyDescent="0.25">
      <c r="A302" s="2">
        <v>2580</v>
      </c>
      <c r="B302" s="2">
        <v>1</v>
      </c>
      <c r="C302" t="s">
        <v>303</v>
      </c>
      <c r="D302" s="2">
        <v>910</v>
      </c>
      <c r="E302" s="2">
        <v>993.99999999999989</v>
      </c>
      <c r="F302" s="2">
        <v>717</v>
      </c>
      <c r="G302" s="2">
        <v>781.2</v>
      </c>
      <c r="H302" s="2">
        <v>5130140</v>
      </c>
      <c r="I302" s="2">
        <v>86989</v>
      </c>
      <c r="J302" s="2">
        <v>829960</v>
      </c>
      <c r="K302" s="2">
        <v>0</v>
      </c>
      <c r="L302" s="2">
        <v>79151</v>
      </c>
      <c r="M302" s="2">
        <v>214353</v>
      </c>
      <c r="N302" s="2">
        <v>281487</v>
      </c>
      <c r="O302" s="2">
        <v>160393</v>
      </c>
      <c r="P302" s="2">
        <v>128510</v>
      </c>
      <c r="Q302" s="2">
        <v>10156</v>
      </c>
      <c r="R302" s="2">
        <v>45153</v>
      </c>
      <c r="S302" s="2">
        <v>0</v>
      </c>
      <c r="T302" s="2">
        <v>0</v>
      </c>
      <c r="U302" s="2">
        <v>0</v>
      </c>
      <c r="V302" s="2">
        <v>0</v>
      </c>
      <c r="W302" s="2">
        <v>234360</v>
      </c>
      <c r="X302" s="2">
        <v>0</v>
      </c>
      <c r="Y302" s="2">
        <v>14344</v>
      </c>
      <c r="Z302" s="2">
        <v>25822</v>
      </c>
      <c r="AA302" s="2">
        <v>331229</v>
      </c>
      <c r="AB302" s="2">
        <v>7572047</v>
      </c>
      <c r="AC302" s="2">
        <v>0</v>
      </c>
      <c r="AD302" s="2">
        <v>55100</v>
      </c>
      <c r="AE302" s="2">
        <v>75570</v>
      </c>
      <c r="AF302" s="2">
        <v>26552</v>
      </c>
      <c r="AG302" s="2">
        <v>79870</v>
      </c>
      <c r="AH302" s="2">
        <v>0</v>
      </c>
      <c r="AI302" s="2">
        <v>194779</v>
      </c>
      <c r="AJ302" s="2">
        <v>431871</v>
      </c>
    </row>
    <row r="303" spans="1:36" x14ac:dyDescent="0.25">
      <c r="A303" s="2">
        <v>2609</v>
      </c>
      <c r="B303" s="2">
        <v>1</v>
      </c>
      <c r="C303" t="s">
        <v>304</v>
      </c>
      <c r="D303" s="2">
        <v>533</v>
      </c>
      <c r="E303" s="2">
        <v>577.80000000000007</v>
      </c>
      <c r="F303" s="2">
        <v>490</v>
      </c>
      <c r="G303" s="2">
        <v>529</v>
      </c>
      <c r="H303" s="2">
        <v>3473943</v>
      </c>
      <c r="I303" s="2">
        <v>0</v>
      </c>
      <c r="J303" s="2">
        <v>346134</v>
      </c>
      <c r="K303" s="2">
        <v>0</v>
      </c>
      <c r="L303" s="2">
        <v>129199</v>
      </c>
      <c r="M303" s="2">
        <v>121947</v>
      </c>
      <c r="N303" s="2">
        <v>172142</v>
      </c>
      <c r="O303" s="2">
        <v>109485</v>
      </c>
      <c r="P303" s="2">
        <v>74541.25</v>
      </c>
      <c r="Q303" s="2">
        <v>6877</v>
      </c>
      <c r="R303" s="2">
        <v>741</v>
      </c>
      <c r="S303" s="2">
        <v>0</v>
      </c>
      <c r="T303" s="2">
        <v>0</v>
      </c>
      <c r="U303" s="2">
        <v>0</v>
      </c>
      <c r="V303" s="2">
        <v>0</v>
      </c>
      <c r="W303" s="2">
        <v>429331</v>
      </c>
      <c r="X303" s="2">
        <v>0</v>
      </c>
      <c r="Y303" s="2">
        <v>736</v>
      </c>
      <c r="Z303" s="2">
        <v>14858</v>
      </c>
      <c r="AA303" s="2">
        <v>224296</v>
      </c>
      <c r="AB303" s="2">
        <v>5104230.25</v>
      </c>
      <c r="AC303" s="2">
        <v>0</v>
      </c>
      <c r="AD303" s="2">
        <v>53269</v>
      </c>
      <c r="AE303" s="2">
        <v>49840</v>
      </c>
      <c r="AF303" s="2">
        <v>495</v>
      </c>
      <c r="AG303" s="2">
        <v>251491</v>
      </c>
      <c r="AH303" s="2">
        <v>0</v>
      </c>
      <c r="AI303" s="2">
        <v>149971</v>
      </c>
      <c r="AJ303" s="2">
        <v>505066</v>
      </c>
    </row>
    <row r="304" spans="1:36" x14ac:dyDescent="0.25">
      <c r="A304" s="2">
        <v>2683</v>
      </c>
      <c r="B304" s="2">
        <v>1</v>
      </c>
      <c r="C304" t="s">
        <v>305</v>
      </c>
      <c r="D304" s="2">
        <v>364</v>
      </c>
      <c r="E304" s="2">
        <v>396.8</v>
      </c>
      <c r="F304" s="2">
        <v>364</v>
      </c>
      <c r="G304" s="2">
        <v>396.8</v>
      </c>
      <c r="H304" s="2">
        <v>2605786</v>
      </c>
      <c r="I304" s="2">
        <v>0</v>
      </c>
      <c r="J304" s="2">
        <v>65964</v>
      </c>
      <c r="K304" s="2">
        <v>0</v>
      </c>
      <c r="L304" s="2">
        <v>126637</v>
      </c>
      <c r="M304" s="2">
        <v>831681</v>
      </c>
      <c r="N304" s="2">
        <v>227708</v>
      </c>
      <c r="O304" s="2">
        <v>95649</v>
      </c>
      <c r="P304" s="2">
        <v>56055</v>
      </c>
      <c r="Q304" s="2">
        <v>5158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319841</v>
      </c>
      <c r="X304" s="2">
        <v>0</v>
      </c>
      <c r="Y304" s="2">
        <v>10666</v>
      </c>
      <c r="Z304" s="2">
        <v>10167</v>
      </c>
      <c r="AA304" s="2">
        <v>168243</v>
      </c>
      <c r="AB304" s="2">
        <v>4523555</v>
      </c>
      <c r="AC304" s="2">
        <v>0</v>
      </c>
      <c r="AD304" s="2">
        <v>36464</v>
      </c>
      <c r="AE304" s="2">
        <v>30716</v>
      </c>
      <c r="AF304" s="2">
        <v>0</v>
      </c>
      <c r="AG304" s="2">
        <v>155429</v>
      </c>
      <c r="AH304" s="2">
        <v>0</v>
      </c>
      <c r="AI304" s="2">
        <v>92189</v>
      </c>
      <c r="AJ304" s="2">
        <v>314798</v>
      </c>
    </row>
    <row r="305" spans="1:36" x14ac:dyDescent="0.25">
      <c r="A305" s="2">
        <v>2687</v>
      </c>
      <c r="B305" s="2">
        <v>1</v>
      </c>
      <c r="C305" t="s">
        <v>306</v>
      </c>
      <c r="D305" s="2">
        <v>1340</v>
      </c>
      <c r="E305" s="2">
        <v>1465.8000000000002</v>
      </c>
      <c r="F305" s="2">
        <v>1249</v>
      </c>
      <c r="G305" s="2">
        <v>1364</v>
      </c>
      <c r="H305" s="2">
        <v>8957388</v>
      </c>
      <c r="I305" s="2">
        <v>0</v>
      </c>
      <c r="J305" s="2">
        <v>260269</v>
      </c>
      <c r="K305" s="2">
        <v>14793</v>
      </c>
      <c r="L305" s="2">
        <v>0</v>
      </c>
      <c r="M305" s="2">
        <v>0</v>
      </c>
      <c r="N305" s="2">
        <v>177372</v>
      </c>
      <c r="O305" s="2">
        <v>282123</v>
      </c>
      <c r="P305" s="2">
        <v>222941.25</v>
      </c>
      <c r="Q305" s="2">
        <v>17732</v>
      </c>
      <c r="R305" s="2">
        <v>10394</v>
      </c>
      <c r="S305" s="2">
        <v>0</v>
      </c>
      <c r="T305" s="2">
        <v>0</v>
      </c>
      <c r="U305" s="2">
        <v>0</v>
      </c>
      <c r="V305" s="2">
        <v>0</v>
      </c>
      <c r="W305" s="2">
        <v>505471</v>
      </c>
      <c r="X305" s="2">
        <v>209657</v>
      </c>
      <c r="Y305" s="2">
        <v>0</v>
      </c>
      <c r="Z305" s="2">
        <v>42100</v>
      </c>
      <c r="AA305" s="2">
        <v>578336</v>
      </c>
      <c r="AB305" s="2">
        <v>11068919.25</v>
      </c>
      <c r="AC305" s="2">
        <v>0</v>
      </c>
      <c r="AD305" s="2">
        <v>93077</v>
      </c>
      <c r="AE305" s="2">
        <v>222941.25</v>
      </c>
      <c r="AF305" s="2">
        <v>10394</v>
      </c>
      <c r="AG305" s="2">
        <v>338805</v>
      </c>
      <c r="AH305" s="2">
        <v>0</v>
      </c>
      <c r="AI305" s="2">
        <v>578336</v>
      </c>
      <c r="AJ305" s="2">
        <v>1243553.25</v>
      </c>
    </row>
    <row r="306" spans="1:36" x14ac:dyDescent="0.25">
      <c r="A306" s="2">
        <v>2689</v>
      </c>
      <c r="B306" s="2">
        <v>1</v>
      </c>
      <c r="C306" t="s">
        <v>307</v>
      </c>
      <c r="D306" s="2">
        <v>1252</v>
      </c>
      <c r="E306" s="2">
        <v>1370.4</v>
      </c>
      <c r="F306" s="2">
        <v>1095</v>
      </c>
      <c r="G306" s="2">
        <v>1196.2</v>
      </c>
      <c r="H306" s="2">
        <v>7855445</v>
      </c>
      <c r="I306" s="2">
        <v>28655</v>
      </c>
      <c r="J306" s="2">
        <v>887603</v>
      </c>
      <c r="K306" s="2">
        <v>37656</v>
      </c>
      <c r="L306" s="2">
        <v>0</v>
      </c>
      <c r="M306" s="2">
        <v>0</v>
      </c>
      <c r="N306" s="2">
        <v>301841.72099064908</v>
      </c>
      <c r="O306" s="2">
        <v>254953</v>
      </c>
      <c r="P306" s="2">
        <v>169387.5</v>
      </c>
      <c r="Q306" s="2">
        <v>15551</v>
      </c>
      <c r="R306" s="2">
        <v>30276</v>
      </c>
      <c r="S306" s="2">
        <v>0</v>
      </c>
      <c r="T306" s="2">
        <v>0</v>
      </c>
      <c r="U306" s="2">
        <v>0</v>
      </c>
      <c r="V306" s="2">
        <v>-1510</v>
      </c>
      <c r="W306" s="2">
        <v>926170</v>
      </c>
      <c r="X306" s="2">
        <v>0</v>
      </c>
      <c r="Y306" s="2">
        <v>47078</v>
      </c>
      <c r="Z306" s="2">
        <v>37779</v>
      </c>
      <c r="AA306" s="2">
        <v>507189</v>
      </c>
      <c r="AB306" s="2">
        <v>11098074.220990648</v>
      </c>
      <c r="AC306" s="2">
        <v>0</v>
      </c>
      <c r="AD306" s="2">
        <v>162780</v>
      </c>
      <c r="AE306" s="2">
        <v>99767</v>
      </c>
      <c r="AF306" s="2">
        <v>17832</v>
      </c>
      <c r="AG306" s="2">
        <v>463646</v>
      </c>
      <c r="AH306" s="2">
        <v>0</v>
      </c>
      <c r="AI306" s="2">
        <v>298729</v>
      </c>
      <c r="AJ306" s="2">
        <v>1042754</v>
      </c>
    </row>
    <row r="307" spans="1:36" x14ac:dyDescent="0.25">
      <c r="A307" s="2">
        <v>2711</v>
      </c>
      <c r="B307" s="2">
        <v>1</v>
      </c>
      <c r="C307" t="s">
        <v>308</v>
      </c>
      <c r="D307" s="2">
        <v>954</v>
      </c>
      <c r="E307" s="2">
        <v>1071.5999999999999</v>
      </c>
      <c r="F307" s="2">
        <v>892</v>
      </c>
      <c r="G307" s="2">
        <v>999.40000000000009</v>
      </c>
      <c r="H307" s="2">
        <v>6563060</v>
      </c>
      <c r="I307" s="2">
        <v>0</v>
      </c>
      <c r="J307" s="2">
        <v>494232</v>
      </c>
      <c r="K307" s="2">
        <v>0</v>
      </c>
      <c r="L307" s="2">
        <v>0</v>
      </c>
      <c r="M307" s="2">
        <v>0</v>
      </c>
      <c r="N307" s="2">
        <v>274563</v>
      </c>
      <c r="O307" s="2">
        <v>226570</v>
      </c>
      <c r="P307" s="2">
        <v>167332.5</v>
      </c>
      <c r="Q307" s="2">
        <v>12992</v>
      </c>
      <c r="R307" s="2">
        <v>1289</v>
      </c>
      <c r="S307" s="2">
        <v>0</v>
      </c>
      <c r="T307" s="2">
        <v>0</v>
      </c>
      <c r="U307" s="2">
        <v>0</v>
      </c>
      <c r="V307" s="2">
        <v>0</v>
      </c>
      <c r="W307" s="2">
        <v>299820</v>
      </c>
      <c r="X307" s="2">
        <v>255320</v>
      </c>
      <c r="Y307" s="2">
        <v>49285</v>
      </c>
      <c r="Z307" s="2">
        <v>31232</v>
      </c>
      <c r="AA307" s="2">
        <v>423746</v>
      </c>
      <c r="AB307" s="2">
        <v>8544121.5</v>
      </c>
      <c r="AC307" s="2">
        <v>0</v>
      </c>
      <c r="AD307" s="2">
        <v>70774</v>
      </c>
      <c r="AE307" s="2">
        <v>133344</v>
      </c>
      <c r="AF307" s="2">
        <v>1027</v>
      </c>
      <c r="AG307" s="2">
        <v>138465</v>
      </c>
      <c r="AH307" s="2">
        <v>93079</v>
      </c>
      <c r="AI307" s="2">
        <v>337674</v>
      </c>
      <c r="AJ307" s="2">
        <v>681284</v>
      </c>
    </row>
    <row r="308" spans="1:36" x14ac:dyDescent="0.25">
      <c r="A308" s="2">
        <v>2752</v>
      </c>
      <c r="B308" s="2">
        <v>1</v>
      </c>
      <c r="C308" t="s">
        <v>309</v>
      </c>
      <c r="D308" s="2">
        <v>1633.8</v>
      </c>
      <c r="E308" s="2">
        <v>1804.1999999999998</v>
      </c>
      <c r="F308" s="2">
        <v>1599.8</v>
      </c>
      <c r="G308" s="2">
        <v>1765.8000000000002</v>
      </c>
      <c r="H308" s="2">
        <v>11596009</v>
      </c>
      <c r="I308" s="2">
        <v>91083</v>
      </c>
      <c r="J308" s="2">
        <v>1219256</v>
      </c>
      <c r="K308" s="2">
        <v>36158</v>
      </c>
      <c r="L308" s="2">
        <v>0</v>
      </c>
      <c r="M308" s="2">
        <v>0</v>
      </c>
      <c r="N308" s="2">
        <v>253805</v>
      </c>
      <c r="O308" s="2">
        <v>412328</v>
      </c>
      <c r="P308" s="2">
        <v>265416.25</v>
      </c>
      <c r="Q308" s="2">
        <v>22955</v>
      </c>
      <c r="R308" s="2">
        <v>54016</v>
      </c>
      <c r="S308" s="2">
        <v>0</v>
      </c>
      <c r="T308" s="2">
        <v>0</v>
      </c>
      <c r="U308" s="2">
        <v>0</v>
      </c>
      <c r="V308" s="2">
        <v>0</v>
      </c>
      <c r="W308" s="2">
        <v>1061334</v>
      </c>
      <c r="X308" s="2">
        <v>427440</v>
      </c>
      <c r="Y308" s="2">
        <v>80548</v>
      </c>
      <c r="Z308" s="2">
        <v>52864</v>
      </c>
      <c r="AA308" s="2">
        <v>748699</v>
      </c>
      <c r="AB308" s="2">
        <v>15894471.25</v>
      </c>
      <c r="AC308" s="2">
        <v>0</v>
      </c>
      <c r="AD308" s="2">
        <v>174675</v>
      </c>
      <c r="AE308" s="2">
        <v>250762</v>
      </c>
      <c r="AF308" s="2">
        <v>51034</v>
      </c>
      <c r="AG308" s="2">
        <v>792302</v>
      </c>
      <c r="AH308" s="2">
        <v>155827</v>
      </c>
      <c r="AI308" s="2">
        <v>707362</v>
      </c>
      <c r="AJ308" s="2">
        <v>1976135</v>
      </c>
    </row>
    <row r="309" spans="1:36" x14ac:dyDescent="0.25">
      <c r="A309" s="2">
        <v>2753</v>
      </c>
      <c r="B309" s="2">
        <v>1</v>
      </c>
      <c r="C309" t="s">
        <v>310</v>
      </c>
      <c r="D309" s="2">
        <v>1087</v>
      </c>
      <c r="E309" s="2">
        <v>1190.5999999999999</v>
      </c>
      <c r="F309" s="2">
        <v>942</v>
      </c>
      <c r="G309" s="2">
        <v>1032.8</v>
      </c>
      <c r="H309" s="2">
        <v>6782398</v>
      </c>
      <c r="I309" s="2">
        <v>245616</v>
      </c>
      <c r="J309" s="2">
        <v>1139087</v>
      </c>
      <c r="K309" s="2">
        <v>190800</v>
      </c>
      <c r="L309" s="2">
        <v>0</v>
      </c>
      <c r="M309" s="2">
        <v>0</v>
      </c>
      <c r="N309" s="2">
        <v>199230.47541391337</v>
      </c>
      <c r="O309" s="2">
        <v>229661</v>
      </c>
      <c r="P309" s="2">
        <v>148448.75</v>
      </c>
      <c r="Q309" s="2">
        <v>13426</v>
      </c>
      <c r="R309" s="2">
        <v>0</v>
      </c>
      <c r="S309" s="2">
        <v>0</v>
      </c>
      <c r="T309" s="2">
        <v>0</v>
      </c>
      <c r="U309" s="2">
        <v>0</v>
      </c>
      <c r="V309" s="2">
        <v>-7880</v>
      </c>
      <c r="W309" s="2">
        <v>783358</v>
      </c>
      <c r="X309" s="2">
        <v>0</v>
      </c>
      <c r="Y309" s="2">
        <v>0</v>
      </c>
      <c r="Z309" s="2">
        <v>32666</v>
      </c>
      <c r="AA309" s="2">
        <v>437907</v>
      </c>
      <c r="AB309" s="2">
        <v>10194718.225413913</v>
      </c>
      <c r="AC309" s="2">
        <v>0</v>
      </c>
      <c r="AD309" s="2">
        <v>71747</v>
      </c>
      <c r="AE309" s="2">
        <v>108363</v>
      </c>
      <c r="AF309" s="2">
        <v>0</v>
      </c>
      <c r="AG309" s="2">
        <v>476732</v>
      </c>
      <c r="AH309" s="2">
        <v>0</v>
      </c>
      <c r="AI309" s="2">
        <v>319659</v>
      </c>
      <c r="AJ309" s="2">
        <v>976501</v>
      </c>
    </row>
    <row r="310" spans="1:36" x14ac:dyDescent="0.25">
      <c r="A310" s="2">
        <v>2754</v>
      </c>
      <c r="B310" s="2">
        <v>1</v>
      </c>
      <c r="C310" t="s">
        <v>311</v>
      </c>
      <c r="D310" s="2">
        <v>366</v>
      </c>
      <c r="E310" s="2">
        <v>407</v>
      </c>
      <c r="F310" s="2">
        <v>447</v>
      </c>
      <c r="G310" s="2">
        <v>500.2</v>
      </c>
      <c r="H310" s="2">
        <v>3284813</v>
      </c>
      <c r="I310" s="2">
        <v>0</v>
      </c>
      <c r="J310" s="2">
        <v>338893</v>
      </c>
      <c r="K310" s="2">
        <v>16084</v>
      </c>
      <c r="L310" s="2">
        <v>130329</v>
      </c>
      <c r="M310" s="2">
        <v>3265</v>
      </c>
      <c r="N310" s="2">
        <v>156240</v>
      </c>
      <c r="O310" s="2">
        <v>115219</v>
      </c>
      <c r="P310" s="2">
        <v>62866.25</v>
      </c>
      <c r="Q310" s="2">
        <v>6503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553596</v>
      </c>
      <c r="X310" s="2">
        <v>0</v>
      </c>
      <c r="Y310" s="2">
        <v>20965</v>
      </c>
      <c r="Z310" s="2">
        <v>14842</v>
      </c>
      <c r="AA310" s="2">
        <v>212085</v>
      </c>
      <c r="AB310" s="2">
        <v>4915700.25</v>
      </c>
      <c r="AC310" s="2">
        <v>0</v>
      </c>
      <c r="AD310" s="2">
        <v>77480</v>
      </c>
      <c r="AE310" s="2">
        <v>42541</v>
      </c>
      <c r="AF310" s="2">
        <v>0</v>
      </c>
      <c r="AG310" s="2">
        <v>387996</v>
      </c>
      <c r="AH310" s="2">
        <v>0</v>
      </c>
      <c r="AI310" s="2">
        <v>143517</v>
      </c>
      <c r="AJ310" s="2">
        <v>651534</v>
      </c>
    </row>
    <row r="311" spans="1:36" x14ac:dyDescent="0.25">
      <c r="A311" s="2">
        <v>2759</v>
      </c>
      <c r="B311" s="2">
        <v>1</v>
      </c>
      <c r="C311" t="s">
        <v>312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</row>
    <row r="312" spans="1:36" x14ac:dyDescent="0.25">
      <c r="A312" s="2">
        <v>2769</v>
      </c>
      <c r="B312" s="2">
        <v>1</v>
      </c>
      <c r="C312" t="s">
        <v>313</v>
      </c>
      <c r="D312" s="2">
        <v>996</v>
      </c>
      <c r="E312" s="2">
        <v>1097.1999999999998</v>
      </c>
      <c r="F312" s="2">
        <v>1057</v>
      </c>
      <c r="G312" s="2">
        <v>1163.8000000000002</v>
      </c>
      <c r="H312" s="2">
        <v>7642675</v>
      </c>
      <c r="I312" s="2">
        <v>0</v>
      </c>
      <c r="J312" s="2">
        <v>193637</v>
      </c>
      <c r="K312" s="2">
        <v>49767</v>
      </c>
      <c r="L312" s="2">
        <v>0</v>
      </c>
      <c r="M312" s="2">
        <v>0</v>
      </c>
      <c r="N312" s="2">
        <v>270055</v>
      </c>
      <c r="O312" s="2">
        <v>258018</v>
      </c>
      <c r="P312" s="2">
        <v>179532.5</v>
      </c>
      <c r="Q312" s="2">
        <v>15129</v>
      </c>
      <c r="R312" s="2">
        <v>570</v>
      </c>
      <c r="S312" s="2">
        <v>0</v>
      </c>
      <c r="T312" s="2">
        <v>0</v>
      </c>
      <c r="U312" s="2">
        <v>0</v>
      </c>
      <c r="V312" s="2">
        <v>0</v>
      </c>
      <c r="W312" s="2">
        <v>645734</v>
      </c>
      <c r="X312" s="2">
        <v>0</v>
      </c>
      <c r="Y312" s="2">
        <v>0</v>
      </c>
      <c r="Z312" s="2">
        <v>35312</v>
      </c>
      <c r="AA312" s="2">
        <v>493451</v>
      </c>
      <c r="AB312" s="2">
        <v>9783880.5</v>
      </c>
      <c r="AC312" s="2">
        <v>0</v>
      </c>
      <c r="AD312" s="2">
        <v>109886</v>
      </c>
      <c r="AE312" s="2">
        <v>134922</v>
      </c>
      <c r="AF312" s="2">
        <v>428</v>
      </c>
      <c r="AG312" s="2">
        <v>374962</v>
      </c>
      <c r="AH312" s="2">
        <v>0</v>
      </c>
      <c r="AI312" s="2">
        <v>370839</v>
      </c>
      <c r="AJ312" s="2">
        <v>991037</v>
      </c>
    </row>
    <row r="313" spans="1:36" x14ac:dyDescent="0.25">
      <c r="A313" s="2">
        <v>2805</v>
      </c>
      <c r="B313" s="2">
        <v>1</v>
      </c>
      <c r="C313" t="s">
        <v>314</v>
      </c>
      <c r="D313" s="2">
        <v>1268</v>
      </c>
      <c r="E313" s="2">
        <v>1385.3999999999999</v>
      </c>
      <c r="F313" s="2">
        <v>1204</v>
      </c>
      <c r="G313" s="2">
        <v>1319</v>
      </c>
      <c r="H313" s="2">
        <v>8661873</v>
      </c>
      <c r="I313" s="2">
        <v>6140</v>
      </c>
      <c r="J313" s="2">
        <v>170637</v>
      </c>
      <c r="K313" s="2">
        <v>14814</v>
      </c>
      <c r="L313" s="2">
        <v>0</v>
      </c>
      <c r="M313" s="2">
        <v>0</v>
      </c>
      <c r="N313" s="2">
        <v>191964</v>
      </c>
      <c r="O313" s="2">
        <v>309506</v>
      </c>
      <c r="P313" s="2">
        <v>151760</v>
      </c>
      <c r="Q313" s="2">
        <v>17147</v>
      </c>
      <c r="R313" s="2">
        <v>7914</v>
      </c>
      <c r="S313" s="2">
        <v>0</v>
      </c>
      <c r="T313" s="2">
        <v>0</v>
      </c>
      <c r="U313" s="2">
        <v>0</v>
      </c>
      <c r="V313" s="2">
        <v>0</v>
      </c>
      <c r="W313" s="2">
        <v>1722271</v>
      </c>
      <c r="X313" s="2">
        <v>312000</v>
      </c>
      <c r="Y313" s="2">
        <v>0</v>
      </c>
      <c r="Z313" s="2">
        <v>37835</v>
      </c>
      <c r="AA313" s="2">
        <v>559256</v>
      </c>
      <c r="AB313" s="2">
        <v>11851117</v>
      </c>
      <c r="AC313" s="2">
        <v>0</v>
      </c>
      <c r="AD313" s="2">
        <v>103655</v>
      </c>
      <c r="AE313" s="2">
        <v>133965</v>
      </c>
      <c r="AF313" s="2">
        <v>6986</v>
      </c>
      <c r="AG313" s="2">
        <v>1457864</v>
      </c>
      <c r="AH313" s="2">
        <v>113743</v>
      </c>
      <c r="AI313" s="2">
        <v>493680</v>
      </c>
      <c r="AJ313" s="2">
        <v>2196150</v>
      </c>
    </row>
    <row r="314" spans="1:36" x14ac:dyDescent="0.25">
      <c r="A314" s="2">
        <v>2835</v>
      </c>
      <c r="B314" s="2">
        <v>1</v>
      </c>
      <c r="C314" t="s">
        <v>315</v>
      </c>
      <c r="D314" s="2">
        <v>783</v>
      </c>
      <c r="E314" s="2">
        <v>855.19999999999993</v>
      </c>
      <c r="F314" s="2">
        <v>679</v>
      </c>
      <c r="G314" s="2">
        <v>750.4</v>
      </c>
      <c r="H314" s="2">
        <v>4927877</v>
      </c>
      <c r="I314" s="2">
        <v>0</v>
      </c>
      <c r="J314" s="2">
        <v>215840</v>
      </c>
      <c r="K314" s="2">
        <v>0</v>
      </c>
      <c r="L314" s="2">
        <v>89128</v>
      </c>
      <c r="M314" s="2">
        <v>0</v>
      </c>
      <c r="N314" s="2">
        <v>157738</v>
      </c>
      <c r="O314" s="2">
        <v>169948</v>
      </c>
      <c r="P314" s="2">
        <v>37520</v>
      </c>
      <c r="Q314" s="2">
        <v>9755</v>
      </c>
      <c r="R314" s="2">
        <v>0</v>
      </c>
      <c r="S314" s="2">
        <v>0</v>
      </c>
      <c r="T314" s="2">
        <v>0</v>
      </c>
      <c r="U314" s="2">
        <v>0</v>
      </c>
      <c r="V314" s="2">
        <v>-6567</v>
      </c>
      <c r="W314" s="2">
        <v>1704139</v>
      </c>
      <c r="X314" s="2">
        <v>182520</v>
      </c>
      <c r="Y314" s="2">
        <v>0</v>
      </c>
      <c r="Z314" s="2">
        <v>23402</v>
      </c>
      <c r="AA314" s="2">
        <v>318170</v>
      </c>
      <c r="AB314" s="2">
        <v>7646950</v>
      </c>
      <c r="AC314" s="2">
        <v>0</v>
      </c>
      <c r="AD314" s="2">
        <v>99732</v>
      </c>
      <c r="AE314" s="2">
        <v>29775</v>
      </c>
      <c r="AF314" s="2">
        <v>0</v>
      </c>
      <c r="AG314" s="2">
        <v>1511301</v>
      </c>
      <c r="AH314" s="2">
        <v>66539</v>
      </c>
      <c r="AI314" s="2">
        <v>252492</v>
      </c>
      <c r="AJ314" s="2">
        <v>1893300</v>
      </c>
    </row>
    <row r="315" spans="1:36" x14ac:dyDescent="0.25">
      <c r="A315" s="2">
        <v>2853</v>
      </c>
      <c r="B315" s="2">
        <v>1</v>
      </c>
      <c r="C315" t="s">
        <v>316</v>
      </c>
      <c r="D315" s="2">
        <v>947.00000000000011</v>
      </c>
      <c r="E315" s="2">
        <v>1035.4000000000001</v>
      </c>
      <c r="F315" s="2">
        <v>791</v>
      </c>
      <c r="G315" s="2">
        <v>861.2</v>
      </c>
      <c r="H315" s="2">
        <v>5655500</v>
      </c>
      <c r="I315" s="2">
        <v>0</v>
      </c>
      <c r="J315" s="2">
        <v>639434</v>
      </c>
      <c r="K315" s="2">
        <v>41217</v>
      </c>
      <c r="L315" s="2">
        <v>48216</v>
      </c>
      <c r="M315" s="2">
        <v>122361</v>
      </c>
      <c r="N315" s="2">
        <v>333605</v>
      </c>
      <c r="O315" s="2">
        <v>197877</v>
      </c>
      <c r="P315" s="2">
        <v>118530</v>
      </c>
      <c r="Q315" s="2">
        <v>11196</v>
      </c>
      <c r="R315" s="2">
        <v>8776</v>
      </c>
      <c r="S315" s="2">
        <v>0</v>
      </c>
      <c r="T315" s="2">
        <v>0</v>
      </c>
      <c r="U315" s="2">
        <v>0</v>
      </c>
      <c r="V315" s="2">
        <v>0</v>
      </c>
      <c r="W315" s="2">
        <v>745799</v>
      </c>
      <c r="X315" s="2">
        <v>208520</v>
      </c>
      <c r="Y315" s="2">
        <v>6988</v>
      </c>
      <c r="Z315" s="2">
        <v>33370</v>
      </c>
      <c r="AA315" s="2">
        <v>365149</v>
      </c>
      <c r="AB315" s="2">
        <v>8328018</v>
      </c>
      <c r="AC315" s="2">
        <v>0</v>
      </c>
      <c r="AD315" s="2">
        <v>183357</v>
      </c>
      <c r="AE315" s="2">
        <v>62868</v>
      </c>
      <c r="AF315" s="2">
        <v>4655</v>
      </c>
      <c r="AG315" s="2">
        <v>374683</v>
      </c>
      <c r="AH315" s="2">
        <v>76018</v>
      </c>
      <c r="AI315" s="2">
        <v>193674</v>
      </c>
      <c r="AJ315" s="2">
        <v>819237</v>
      </c>
    </row>
    <row r="316" spans="1:36" x14ac:dyDescent="0.25">
      <c r="A316" s="2">
        <v>2854</v>
      </c>
      <c r="B316" s="2">
        <v>1</v>
      </c>
      <c r="C316" t="s">
        <v>317</v>
      </c>
      <c r="D316" s="2">
        <v>453</v>
      </c>
      <c r="E316" s="2">
        <v>517</v>
      </c>
      <c r="F316" s="2">
        <v>489</v>
      </c>
      <c r="G316" s="2">
        <v>554.20000000000005</v>
      </c>
      <c r="H316" s="2">
        <v>3639431</v>
      </c>
      <c r="I316" s="2">
        <v>0</v>
      </c>
      <c r="J316" s="2">
        <v>537307</v>
      </c>
      <c r="K316" s="2">
        <v>15933</v>
      </c>
      <c r="L316" s="2">
        <v>127440</v>
      </c>
      <c r="M316" s="2">
        <v>243666</v>
      </c>
      <c r="N316" s="2">
        <v>205141</v>
      </c>
      <c r="O316" s="2">
        <v>119575</v>
      </c>
      <c r="P316" s="2">
        <v>92400</v>
      </c>
      <c r="Q316" s="2">
        <v>7205</v>
      </c>
      <c r="R316" s="2">
        <v>8269</v>
      </c>
      <c r="S316" s="2">
        <v>0</v>
      </c>
      <c r="T316" s="2">
        <v>0</v>
      </c>
      <c r="U316" s="2">
        <v>0</v>
      </c>
      <c r="V316" s="2">
        <v>0</v>
      </c>
      <c r="W316" s="2">
        <v>166260</v>
      </c>
      <c r="X316" s="2">
        <v>0</v>
      </c>
      <c r="Y316" s="2">
        <v>33102</v>
      </c>
      <c r="Z316" s="2">
        <v>16718</v>
      </c>
      <c r="AA316" s="2">
        <v>234981</v>
      </c>
      <c r="AB316" s="2">
        <v>5447428</v>
      </c>
      <c r="AC316" s="2">
        <v>0</v>
      </c>
      <c r="AD316" s="2">
        <v>67626</v>
      </c>
      <c r="AE316" s="2">
        <v>42462</v>
      </c>
      <c r="AF316" s="2">
        <v>3800</v>
      </c>
      <c r="AG316" s="2">
        <v>44279</v>
      </c>
      <c r="AH316" s="2">
        <v>0</v>
      </c>
      <c r="AI316" s="2">
        <v>107984</v>
      </c>
      <c r="AJ316" s="2">
        <v>266151</v>
      </c>
    </row>
    <row r="317" spans="1:36" x14ac:dyDescent="0.25">
      <c r="A317" s="2">
        <v>2856</v>
      </c>
      <c r="B317" s="2">
        <v>1</v>
      </c>
      <c r="C317" t="s">
        <v>318</v>
      </c>
      <c r="D317" s="2">
        <v>301</v>
      </c>
      <c r="E317" s="2">
        <v>328.19999999999993</v>
      </c>
      <c r="F317" s="2">
        <v>300</v>
      </c>
      <c r="G317" s="2">
        <v>327.19999999999993</v>
      </c>
      <c r="H317" s="2">
        <v>2148722</v>
      </c>
      <c r="I317" s="2">
        <v>0</v>
      </c>
      <c r="J317" s="2">
        <v>106749</v>
      </c>
      <c r="K317" s="2">
        <v>17016</v>
      </c>
      <c r="L317" s="2">
        <v>117330</v>
      </c>
      <c r="M317" s="2">
        <v>468947</v>
      </c>
      <c r="N317" s="2">
        <v>159337</v>
      </c>
      <c r="O317" s="2">
        <v>78964</v>
      </c>
      <c r="P317" s="2">
        <v>36641.25</v>
      </c>
      <c r="Q317" s="2">
        <v>4254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448591</v>
      </c>
      <c r="X317" s="2">
        <v>78520</v>
      </c>
      <c r="Y317" s="2">
        <v>0</v>
      </c>
      <c r="Z317" s="2">
        <v>11170</v>
      </c>
      <c r="AA317" s="2">
        <v>138733</v>
      </c>
      <c r="AB317" s="2">
        <v>3736454.25</v>
      </c>
      <c r="AC317" s="2">
        <v>0</v>
      </c>
      <c r="AD317" s="2">
        <v>78964</v>
      </c>
      <c r="AE317" s="2">
        <v>36641.25</v>
      </c>
      <c r="AF317" s="2">
        <v>0</v>
      </c>
      <c r="AG317" s="2">
        <v>300460.53000000003</v>
      </c>
      <c r="AH317" s="2">
        <v>28625</v>
      </c>
      <c r="AI317" s="2">
        <v>138733</v>
      </c>
      <c r="AJ317" s="2">
        <v>554798.78</v>
      </c>
    </row>
    <row r="318" spans="1:36" x14ac:dyDescent="0.25">
      <c r="A318" s="2">
        <v>2859</v>
      </c>
      <c r="B318" s="2">
        <v>1</v>
      </c>
      <c r="C318" t="s">
        <v>319</v>
      </c>
      <c r="D318" s="2">
        <v>1876</v>
      </c>
      <c r="E318" s="2">
        <v>2061.6</v>
      </c>
      <c r="F318" s="2">
        <v>1577</v>
      </c>
      <c r="G318" s="2">
        <v>1734.7999999999997</v>
      </c>
      <c r="H318" s="2">
        <v>11392432</v>
      </c>
      <c r="I318" s="2">
        <v>0</v>
      </c>
      <c r="J318" s="2">
        <v>552099</v>
      </c>
      <c r="K318" s="2">
        <v>51697</v>
      </c>
      <c r="L318" s="2">
        <v>0</v>
      </c>
      <c r="M318" s="2">
        <v>0</v>
      </c>
      <c r="N318" s="2">
        <v>285481.70480170671</v>
      </c>
      <c r="O318" s="2">
        <v>390964</v>
      </c>
      <c r="P318" s="2">
        <v>271626.25</v>
      </c>
      <c r="Q318" s="2">
        <v>22552</v>
      </c>
      <c r="R318" s="2">
        <v>58775</v>
      </c>
      <c r="S318" s="2">
        <v>0</v>
      </c>
      <c r="T318" s="2">
        <v>0</v>
      </c>
      <c r="U318" s="2">
        <v>0</v>
      </c>
      <c r="V318" s="2">
        <v>0</v>
      </c>
      <c r="W318" s="2">
        <v>827291</v>
      </c>
      <c r="X318" s="2">
        <v>0</v>
      </c>
      <c r="Y318" s="2">
        <v>0</v>
      </c>
      <c r="Z318" s="2">
        <v>51011</v>
      </c>
      <c r="AA318" s="2">
        <v>735555</v>
      </c>
      <c r="AB318" s="2">
        <v>14639483.954801707</v>
      </c>
      <c r="AC318" s="2">
        <v>0</v>
      </c>
      <c r="AD318" s="2">
        <v>151499</v>
      </c>
      <c r="AE318" s="2">
        <v>235764</v>
      </c>
      <c r="AF318" s="2">
        <v>51015</v>
      </c>
      <c r="AG318" s="2">
        <v>528135</v>
      </c>
      <c r="AH318" s="2">
        <v>0</v>
      </c>
      <c r="AI318" s="2">
        <v>638441</v>
      </c>
      <c r="AJ318" s="2">
        <v>1604854</v>
      </c>
    </row>
    <row r="319" spans="1:36" x14ac:dyDescent="0.25">
      <c r="A319" s="2">
        <v>2860</v>
      </c>
      <c r="B319" s="2">
        <v>1</v>
      </c>
      <c r="C319" t="s">
        <v>320</v>
      </c>
      <c r="D319" s="2">
        <v>1164</v>
      </c>
      <c r="E319" s="2">
        <v>1278.6000000000001</v>
      </c>
      <c r="F319" s="2">
        <v>1013</v>
      </c>
      <c r="G319" s="2">
        <v>1110.5999999999999</v>
      </c>
      <c r="H319" s="2">
        <v>7293310</v>
      </c>
      <c r="I319" s="2">
        <v>0</v>
      </c>
      <c r="J319" s="2">
        <v>606625</v>
      </c>
      <c r="K319" s="2">
        <v>21451</v>
      </c>
      <c r="L319" s="2">
        <v>0</v>
      </c>
      <c r="M319" s="2">
        <v>0</v>
      </c>
      <c r="N319" s="2">
        <v>273059</v>
      </c>
      <c r="O319" s="2">
        <v>258958</v>
      </c>
      <c r="P319" s="2">
        <v>186025</v>
      </c>
      <c r="Q319" s="2">
        <v>14438</v>
      </c>
      <c r="R319" s="2">
        <v>0</v>
      </c>
      <c r="S319" s="2">
        <v>0</v>
      </c>
      <c r="T319" s="2">
        <v>0</v>
      </c>
      <c r="U319" s="2">
        <v>0</v>
      </c>
      <c r="V319" s="2">
        <v>-5582</v>
      </c>
      <c r="W319" s="2">
        <v>333180</v>
      </c>
      <c r="X319" s="2">
        <v>262860</v>
      </c>
      <c r="Y319" s="2">
        <v>25010</v>
      </c>
      <c r="Z319" s="2">
        <v>39258</v>
      </c>
      <c r="AA319" s="2">
        <v>470894</v>
      </c>
      <c r="AB319" s="2">
        <v>9516626</v>
      </c>
      <c r="AC319" s="2">
        <v>0</v>
      </c>
      <c r="AD319" s="2">
        <v>181643</v>
      </c>
      <c r="AE319" s="2">
        <v>119151</v>
      </c>
      <c r="AF319" s="2">
        <v>0</v>
      </c>
      <c r="AG319" s="2">
        <v>123678</v>
      </c>
      <c r="AH319" s="2">
        <v>95828</v>
      </c>
      <c r="AI319" s="2">
        <v>301613</v>
      </c>
      <c r="AJ319" s="2">
        <v>726085</v>
      </c>
    </row>
    <row r="320" spans="1:36" x14ac:dyDescent="0.25">
      <c r="A320" s="2">
        <v>2884</v>
      </c>
      <c r="B320" s="2">
        <v>1</v>
      </c>
      <c r="C320" t="s">
        <v>321</v>
      </c>
      <c r="D320" s="2">
        <v>506.20000000000005</v>
      </c>
      <c r="E320" s="2">
        <v>562.9799999999999</v>
      </c>
      <c r="F320" s="2">
        <v>407.2</v>
      </c>
      <c r="G320" s="2">
        <v>455.58000000000004</v>
      </c>
      <c r="H320" s="2">
        <v>2991794</v>
      </c>
      <c r="I320" s="2">
        <v>0</v>
      </c>
      <c r="J320" s="2">
        <v>227672</v>
      </c>
      <c r="K320" s="2">
        <v>0</v>
      </c>
      <c r="L320" s="2">
        <v>130222</v>
      </c>
      <c r="M320" s="2">
        <v>184379</v>
      </c>
      <c r="N320" s="2">
        <v>161748</v>
      </c>
      <c r="O320" s="2">
        <v>108427</v>
      </c>
      <c r="P320" s="2">
        <v>49930.25</v>
      </c>
      <c r="Q320" s="2">
        <v>5923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645593</v>
      </c>
      <c r="X320" s="2">
        <v>110760</v>
      </c>
      <c r="Y320" s="2">
        <v>0</v>
      </c>
      <c r="Z320" s="2">
        <v>13974</v>
      </c>
      <c r="AA320" s="2">
        <v>193166</v>
      </c>
      <c r="AB320" s="2">
        <v>4712828.25</v>
      </c>
      <c r="AC320" s="2">
        <v>0</v>
      </c>
      <c r="AD320" s="2">
        <v>108427</v>
      </c>
      <c r="AE320" s="2">
        <v>30460</v>
      </c>
      <c r="AF320" s="2">
        <v>0</v>
      </c>
      <c r="AG320" s="2">
        <v>475521</v>
      </c>
      <c r="AH320" s="2">
        <v>40379</v>
      </c>
      <c r="AI320" s="2">
        <v>117842</v>
      </c>
      <c r="AJ320" s="2">
        <v>732250</v>
      </c>
    </row>
    <row r="321" spans="1:36" x14ac:dyDescent="0.25">
      <c r="A321" s="2">
        <v>2886</v>
      </c>
      <c r="B321" s="2">
        <v>1</v>
      </c>
      <c r="C321" t="s">
        <v>322</v>
      </c>
      <c r="D321" s="2">
        <v>364</v>
      </c>
      <c r="E321" s="2">
        <v>399.59999999999997</v>
      </c>
      <c r="F321" s="2">
        <v>313</v>
      </c>
      <c r="G321" s="2">
        <v>344.4</v>
      </c>
      <c r="H321" s="2">
        <v>2261675</v>
      </c>
      <c r="I321" s="2">
        <v>0</v>
      </c>
      <c r="J321" s="2">
        <v>94264</v>
      </c>
      <c r="K321" s="2">
        <v>17582</v>
      </c>
      <c r="L321" s="2">
        <v>120140</v>
      </c>
      <c r="M321" s="2">
        <v>0</v>
      </c>
      <c r="N321" s="2">
        <v>94942</v>
      </c>
      <c r="O321" s="2">
        <v>83356</v>
      </c>
      <c r="P321" s="2">
        <v>32980</v>
      </c>
      <c r="Q321" s="2">
        <v>4477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579959</v>
      </c>
      <c r="X321" s="2">
        <v>0</v>
      </c>
      <c r="Y321" s="2">
        <v>0</v>
      </c>
      <c r="Z321" s="2">
        <v>8200</v>
      </c>
      <c r="AA321" s="2">
        <v>146026</v>
      </c>
      <c r="AB321" s="2">
        <v>3443601</v>
      </c>
      <c r="AC321" s="2">
        <v>0</v>
      </c>
      <c r="AD321" s="2">
        <v>61075</v>
      </c>
      <c r="AE321" s="2">
        <v>29141</v>
      </c>
      <c r="AF321" s="2">
        <v>0</v>
      </c>
      <c r="AG321" s="2">
        <v>422797.69</v>
      </c>
      <c r="AH321" s="2">
        <v>0</v>
      </c>
      <c r="AI321" s="2">
        <v>129027</v>
      </c>
      <c r="AJ321" s="2">
        <v>642040.68999999994</v>
      </c>
    </row>
    <row r="322" spans="1:36" x14ac:dyDescent="0.25">
      <c r="A322" s="2">
        <v>2888</v>
      </c>
      <c r="B322" s="2">
        <v>1</v>
      </c>
      <c r="C322" t="s">
        <v>323</v>
      </c>
      <c r="D322" s="2">
        <v>338</v>
      </c>
      <c r="E322" s="2">
        <v>379.4</v>
      </c>
      <c r="F322" s="2">
        <v>306</v>
      </c>
      <c r="G322" s="2">
        <v>344.20000000000005</v>
      </c>
      <c r="H322" s="2">
        <v>2260361</v>
      </c>
      <c r="I322" s="2">
        <v>0</v>
      </c>
      <c r="J322" s="2">
        <v>208638</v>
      </c>
      <c r="K322" s="2">
        <v>0</v>
      </c>
      <c r="L322" s="2">
        <v>120110</v>
      </c>
      <c r="M322" s="2">
        <v>374962</v>
      </c>
      <c r="N322" s="2">
        <v>213514.18264834885</v>
      </c>
      <c r="O322" s="2">
        <v>80977</v>
      </c>
      <c r="P322" s="2">
        <v>42076.25</v>
      </c>
      <c r="Q322" s="2">
        <v>4475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403784</v>
      </c>
      <c r="X322" s="2">
        <v>0</v>
      </c>
      <c r="Y322" s="2">
        <v>0</v>
      </c>
      <c r="Z322" s="2">
        <v>10065</v>
      </c>
      <c r="AA322" s="2">
        <v>145941</v>
      </c>
      <c r="AB322" s="2">
        <v>3864903.4326483486</v>
      </c>
      <c r="AC322" s="2">
        <v>0</v>
      </c>
      <c r="AD322" s="2">
        <v>80977</v>
      </c>
      <c r="AE322" s="2">
        <v>24948</v>
      </c>
      <c r="AF322" s="2">
        <v>0</v>
      </c>
      <c r="AG322" s="2">
        <v>271554</v>
      </c>
      <c r="AH322" s="2">
        <v>0</v>
      </c>
      <c r="AI322" s="2">
        <v>86532</v>
      </c>
      <c r="AJ322" s="2">
        <v>464011</v>
      </c>
    </row>
    <row r="323" spans="1:36" x14ac:dyDescent="0.25">
      <c r="A323" s="2">
        <v>2889</v>
      </c>
      <c r="B323" s="2">
        <v>1</v>
      </c>
      <c r="C323" t="s">
        <v>324</v>
      </c>
      <c r="D323" s="2">
        <v>951</v>
      </c>
      <c r="E323" s="2">
        <v>1041</v>
      </c>
      <c r="F323" s="2">
        <v>739</v>
      </c>
      <c r="G323" s="2">
        <v>811.4</v>
      </c>
      <c r="H323" s="2">
        <v>5328464</v>
      </c>
      <c r="I323" s="2">
        <v>0</v>
      </c>
      <c r="J323" s="2">
        <v>235158</v>
      </c>
      <c r="K323" s="2">
        <v>15270</v>
      </c>
      <c r="L323" s="2">
        <v>68325</v>
      </c>
      <c r="M323" s="2">
        <v>0</v>
      </c>
      <c r="N323" s="2">
        <v>171349.26409522298</v>
      </c>
      <c r="O323" s="2">
        <v>171718</v>
      </c>
      <c r="P323" s="2">
        <v>127726.25</v>
      </c>
      <c r="Q323" s="2">
        <v>10548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401302</v>
      </c>
      <c r="X323" s="2">
        <v>0</v>
      </c>
      <c r="Y323" s="2">
        <v>8092</v>
      </c>
      <c r="Z323" s="2">
        <v>23206</v>
      </c>
      <c r="AA323" s="2">
        <v>344034</v>
      </c>
      <c r="AB323" s="2">
        <v>6905192.5140952226</v>
      </c>
      <c r="AC323" s="2">
        <v>0</v>
      </c>
      <c r="AD323" s="2">
        <v>144286</v>
      </c>
      <c r="AE323" s="2">
        <v>127726.25</v>
      </c>
      <c r="AF323" s="2">
        <v>0</v>
      </c>
      <c r="AG323" s="2">
        <v>307715</v>
      </c>
      <c r="AH323" s="2">
        <v>0</v>
      </c>
      <c r="AI323" s="2">
        <v>344034</v>
      </c>
      <c r="AJ323" s="2">
        <v>923761.25</v>
      </c>
    </row>
    <row r="324" spans="1:36" x14ac:dyDescent="0.25">
      <c r="A324" s="2">
        <v>2890</v>
      </c>
      <c r="B324" s="2">
        <v>1</v>
      </c>
      <c r="C324" t="s">
        <v>325</v>
      </c>
      <c r="D324" s="2">
        <v>646</v>
      </c>
      <c r="E324" s="2">
        <v>723.19999999999993</v>
      </c>
      <c r="F324" s="2">
        <v>555</v>
      </c>
      <c r="G324" s="2">
        <v>624.80000000000007</v>
      </c>
      <c r="H324" s="2">
        <v>4103062</v>
      </c>
      <c r="I324" s="2">
        <v>0</v>
      </c>
      <c r="J324" s="2">
        <v>404307</v>
      </c>
      <c r="K324" s="2">
        <v>85860</v>
      </c>
      <c r="L324" s="2">
        <v>118679</v>
      </c>
      <c r="M324" s="2">
        <v>109095</v>
      </c>
      <c r="N324" s="2">
        <v>186027</v>
      </c>
      <c r="O324" s="2">
        <v>144254</v>
      </c>
      <c r="P324" s="2">
        <v>54198.75</v>
      </c>
      <c r="Q324" s="2">
        <v>8122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1160828</v>
      </c>
      <c r="X324" s="2">
        <v>0</v>
      </c>
      <c r="Y324" s="2">
        <v>0</v>
      </c>
      <c r="Z324" s="2">
        <v>23560</v>
      </c>
      <c r="AA324" s="2">
        <v>264915</v>
      </c>
      <c r="AB324" s="2">
        <v>6662907.75</v>
      </c>
      <c r="AC324" s="2">
        <v>0</v>
      </c>
      <c r="AD324" s="2">
        <v>119222</v>
      </c>
      <c r="AE324" s="2">
        <v>32481</v>
      </c>
      <c r="AF324" s="2">
        <v>0</v>
      </c>
      <c r="AG324" s="2">
        <v>914671.99</v>
      </c>
      <c r="AH324" s="2">
        <v>0</v>
      </c>
      <c r="AI324" s="2">
        <v>158760</v>
      </c>
      <c r="AJ324" s="2">
        <v>1225134.99</v>
      </c>
    </row>
    <row r="325" spans="1:36" x14ac:dyDescent="0.25">
      <c r="A325" s="2">
        <v>2895</v>
      </c>
      <c r="B325" s="2">
        <v>1</v>
      </c>
      <c r="C325" t="s">
        <v>326</v>
      </c>
      <c r="D325" s="2">
        <v>1183</v>
      </c>
      <c r="E325" s="2">
        <v>1294.2</v>
      </c>
      <c r="F325" s="2">
        <v>1162</v>
      </c>
      <c r="G325" s="2">
        <v>1267.5999999999999</v>
      </c>
      <c r="H325" s="2">
        <v>8324329</v>
      </c>
      <c r="I325" s="2">
        <v>6140</v>
      </c>
      <c r="J325" s="2">
        <v>519315</v>
      </c>
      <c r="K325" s="2">
        <v>14863</v>
      </c>
      <c r="L325" s="2">
        <v>0</v>
      </c>
      <c r="M325" s="2">
        <v>0</v>
      </c>
      <c r="N325" s="2">
        <v>331820</v>
      </c>
      <c r="O325" s="2">
        <v>290896</v>
      </c>
      <c r="P325" s="2">
        <v>182098.75</v>
      </c>
      <c r="Q325" s="2">
        <v>16479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963376</v>
      </c>
      <c r="X325" s="2">
        <v>0</v>
      </c>
      <c r="Y325" s="2">
        <v>23907</v>
      </c>
      <c r="Z325" s="2">
        <v>43291</v>
      </c>
      <c r="AA325" s="2">
        <v>537462</v>
      </c>
      <c r="AB325" s="2">
        <v>11253976.75</v>
      </c>
      <c r="AC325" s="2">
        <v>0</v>
      </c>
      <c r="AD325" s="2">
        <v>210019</v>
      </c>
      <c r="AE325" s="2">
        <v>159144</v>
      </c>
      <c r="AF325" s="2">
        <v>0</v>
      </c>
      <c r="AG325" s="2">
        <v>702200</v>
      </c>
      <c r="AH325" s="2">
        <v>0</v>
      </c>
      <c r="AI325" s="2">
        <v>469711</v>
      </c>
      <c r="AJ325" s="2">
        <v>1541074</v>
      </c>
    </row>
    <row r="326" spans="1:36" x14ac:dyDescent="0.25">
      <c r="A326" s="2">
        <v>2897</v>
      </c>
      <c r="B326" s="2">
        <v>1</v>
      </c>
      <c r="C326" t="s">
        <v>327</v>
      </c>
      <c r="D326" s="2">
        <v>1286</v>
      </c>
      <c r="E326" s="2">
        <v>1409.4000000000003</v>
      </c>
      <c r="F326" s="2">
        <v>1115</v>
      </c>
      <c r="G326" s="2">
        <v>1214.3999999999999</v>
      </c>
      <c r="H326" s="2">
        <v>7974965</v>
      </c>
      <c r="I326" s="2">
        <v>24562</v>
      </c>
      <c r="J326" s="2">
        <v>784902</v>
      </c>
      <c r="K326" s="2">
        <v>0</v>
      </c>
      <c r="L326" s="2">
        <v>0</v>
      </c>
      <c r="M326" s="2">
        <v>0</v>
      </c>
      <c r="N326" s="2">
        <v>261955.17110886326</v>
      </c>
      <c r="O326" s="2">
        <v>270917</v>
      </c>
      <c r="P326" s="2">
        <v>181291.25</v>
      </c>
      <c r="Q326" s="2">
        <v>15787</v>
      </c>
      <c r="R326" s="2">
        <v>36723</v>
      </c>
      <c r="S326" s="2">
        <v>0</v>
      </c>
      <c r="T326" s="2">
        <v>0</v>
      </c>
      <c r="U326" s="2">
        <v>0</v>
      </c>
      <c r="V326" s="2">
        <v>-7224</v>
      </c>
      <c r="W326" s="2">
        <v>754361</v>
      </c>
      <c r="X326" s="2">
        <v>294840</v>
      </c>
      <c r="Y326" s="2">
        <v>0</v>
      </c>
      <c r="Z326" s="2">
        <v>39133</v>
      </c>
      <c r="AA326" s="2">
        <v>514906</v>
      </c>
      <c r="AB326" s="2">
        <v>10852278.421108862</v>
      </c>
      <c r="AC326" s="2">
        <v>0</v>
      </c>
      <c r="AD326" s="2">
        <v>124764</v>
      </c>
      <c r="AE326" s="2">
        <v>114128</v>
      </c>
      <c r="AF326" s="2">
        <v>23118</v>
      </c>
      <c r="AG326" s="2">
        <v>378461</v>
      </c>
      <c r="AH326" s="2">
        <v>107487</v>
      </c>
      <c r="AI326" s="2">
        <v>324148</v>
      </c>
      <c r="AJ326" s="2">
        <v>964619</v>
      </c>
    </row>
    <row r="327" spans="1:36" x14ac:dyDescent="0.25">
      <c r="A327" s="2">
        <v>2898</v>
      </c>
      <c r="B327" s="2">
        <v>1</v>
      </c>
      <c r="C327" t="s">
        <v>328</v>
      </c>
      <c r="D327" s="2">
        <v>440</v>
      </c>
      <c r="E327" s="2">
        <v>480.80000000000007</v>
      </c>
      <c r="F327" s="2">
        <v>366</v>
      </c>
      <c r="G327" s="2">
        <v>397.2</v>
      </c>
      <c r="H327" s="2">
        <v>2608412</v>
      </c>
      <c r="I327" s="2">
        <v>0</v>
      </c>
      <c r="J327" s="2">
        <v>315826</v>
      </c>
      <c r="K327" s="2">
        <v>42930</v>
      </c>
      <c r="L327" s="2">
        <v>126675</v>
      </c>
      <c r="M327" s="2">
        <v>416022</v>
      </c>
      <c r="N327" s="2">
        <v>132918</v>
      </c>
      <c r="O327" s="2">
        <v>95754</v>
      </c>
      <c r="P327" s="2">
        <v>34365</v>
      </c>
      <c r="Q327" s="2">
        <v>5164</v>
      </c>
      <c r="R327" s="2">
        <v>44602</v>
      </c>
      <c r="S327" s="2">
        <v>0</v>
      </c>
      <c r="T327" s="2">
        <v>0</v>
      </c>
      <c r="U327" s="2">
        <v>0</v>
      </c>
      <c r="V327" s="2">
        <v>0</v>
      </c>
      <c r="W327" s="2">
        <v>695100</v>
      </c>
      <c r="X327" s="2">
        <v>0</v>
      </c>
      <c r="Y327" s="2">
        <v>0</v>
      </c>
      <c r="Z327" s="2">
        <v>13856</v>
      </c>
      <c r="AA327" s="2">
        <v>168413</v>
      </c>
      <c r="AB327" s="2">
        <v>4700037</v>
      </c>
      <c r="AC327" s="2">
        <v>0</v>
      </c>
      <c r="AD327" s="2">
        <v>95754</v>
      </c>
      <c r="AE327" s="2">
        <v>17036</v>
      </c>
      <c r="AF327" s="2">
        <v>22111</v>
      </c>
      <c r="AG327" s="2">
        <v>467629</v>
      </c>
      <c r="AH327" s="2">
        <v>0</v>
      </c>
      <c r="AI327" s="2">
        <v>83488</v>
      </c>
      <c r="AJ327" s="2">
        <v>686018</v>
      </c>
    </row>
    <row r="328" spans="1:36" x14ac:dyDescent="0.25">
      <c r="A328" s="2">
        <v>2899</v>
      </c>
      <c r="B328" s="2">
        <v>1</v>
      </c>
      <c r="C328" t="s">
        <v>329</v>
      </c>
      <c r="D328" s="2">
        <v>1401</v>
      </c>
      <c r="E328" s="2">
        <v>1537.1999999999998</v>
      </c>
      <c r="F328" s="2">
        <v>1451</v>
      </c>
      <c r="G328" s="2">
        <v>1590.8000000000002</v>
      </c>
      <c r="H328" s="2">
        <v>10446784</v>
      </c>
      <c r="I328" s="2">
        <v>0</v>
      </c>
      <c r="J328" s="2">
        <v>306745</v>
      </c>
      <c r="K328" s="2">
        <v>26499</v>
      </c>
      <c r="L328" s="2">
        <v>0</v>
      </c>
      <c r="M328" s="2">
        <v>0</v>
      </c>
      <c r="N328" s="2">
        <v>277181</v>
      </c>
      <c r="O328" s="2">
        <v>373579</v>
      </c>
      <c r="P328" s="2">
        <v>265741.25</v>
      </c>
      <c r="Q328" s="2">
        <v>20680</v>
      </c>
      <c r="R328" s="2">
        <v>13840</v>
      </c>
      <c r="S328" s="2">
        <v>0</v>
      </c>
      <c r="T328" s="2">
        <v>0</v>
      </c>
      <c r="U328" s="2">
        <v>0</v>
      </c>
      <c r="V328" s="2">
        <v>0</v>
      </c>
      <c r="W328" s="2">
        <v>477240</v>
      </c>
      <c r="X328" s="2">
        <v>0</v>
      </c>
      <c r="Y328" s="2">
        <v>0</v>
      </c>
      <c r="Z328" s="2">
        <v>46326</v>
      </c>
      <c r="AA328" s="2">
        <v>674499</v>
      </c>
      <c r="AB328" s="2">
        <v>12929114.25</v>
      </c>
      <c r="AC328" s="2">
        <v>0</v>
      </c>
      <c r="AD328" s="2">
        <v>119344</v>
      </c>
      <c r="AE328" s="2">
        <v>204900</v>
      </c>
      <c r="AF328" s="2">
        <v>10671</v>
      </c>
      <c r="AG328" s="2">
        <v>213259</v>
      </c>
      <c r="AH328" s="2">
        <v>0</v>
      </c>
      <c r="AI328" s="2">
        <v>520073</v>
      </c>
      <c r="AJ328" s="2">
        <v>1068247</v>
      </c>
    </row>
    <row r="329" spans="1:36" x14ac:dyDescent="0.25">
      <c r="A329" s="2">
        <v>2902</v>
      </c>
      <c r="B329" s="2">
        <v>1</v>
      </c>
      <c r="C329" t="s">
        <v>330</v>
      </c>
      <c r="D329" s="2">
        <v>588</v>
      </c>
      <c r="E329" s="2">
        <v>646.40000000000009</v>
      </c>
      <c r="F329" s="2">
        <v>558</v>
      </c>
      <c r="G329" s="2">
        <v>615.6</v>
      </c>
      <c r="H329" s="2">
        <v>4042645</v>
      </c>
      <c r="I329" s="2">
        <v>30702</v>
      </c>
      <c r="J329" s="2">
        <v>140830</v>
      </c>
      <c r="K329" s="2">
        <v>15663</v>
      </c>
      <c r="L329" s="2">
        <v>120140</v>
      </c>
      <c r="M329" s="2">
        <v>552397</v>
      </c>
      <c r="N329" s="2">
        <v>221664.50174554932</v>
      </c>
      <c r="O329" s="2">
        <v>148471</v>
      </c>
      <c r="P329" s="2">
        <v>102838.75</v>
      </c>
      <c r="Q329" s="2">
        <v>8003</v>
      </c>
      <c r="R329" s="2">
        <v>5282</v>
      </c>
      <c r="S329" s="2">
        <v>0</v>
      </c>
      <c r="T329" s="2">
        <v>0</v>
      </c>
      <c r="U329" s="2">
        <v>0</v>
      </c>
      <c r="V329" s="2">
        <v>0</v>
      </c>
      <c r="W329" s="2">
        <v>184680</v>
      </c>
      <c r="X329" s="2">
        <v>0</v>
      </c>
      <c r="Y329" s="2">
        <v>28321</v>
      </c>
      <c r="Z329" s="2">
        <v>16536</v>
      </c>
      <c r="AA329" s="2">
        <v>261014</v>
      </c>
      <c r="AB329" s="2">
        <v>5879187.251745549</v>
      </c>
      <c r="AC329" s="2">
        <v>0</v>
      </c>
      <c r="AD329" s="2">
        <v>87736</v>
      </c>
      <c r="AE329" s="2">
        <v>60838</v>
      </c>
      <c r="AF329" s="2">
        <v>3125</v>
      </c>
      <c r="AG329" s="2">
        <v>63318</v>
      </c>
      <c r="AH329" s="2">
        <v>0</v>
      </c>
      <c r="AI329" s="2">
        <v>154412</v>
      </c>
      <c r="AJ329" s="2">
        <v>369429</v>
      </c>
    </row>
    <row r="330" spans="1:36" x14ac:dyDescent="0.25">
      <c r="A330" s="2">
        <v>2903</v>
      </c>
      <c r="B330" s="2">
        <v>1</v>
      </c>
      <c r="C330" t="s">
        <v>331</v>
      </c>
      <c r="D330" s="2">
        <v>500</v>
      </c>
      <c r="E330" s="2">
        <v>547</v>
      </c>
      <c r="F330" s="2">
        <v>476</v>
      </c>
      <c r="G330" s="2">
        <v>518.59999999999991</v>
      </c>
      <c r="H330" s="2">
        <v>3405646</v>
      </c>
      <c r="I330" s="2">
        <v>0</v>
      </c>
      <c r="J330" s="2">
        <v>241338</v>
      </c>
      <c r="K330" s="2">
        <v>16099</v>
      </c>
      <c r="L330" s="2">
        <v>129716</v>
      </c>
      <c r="M330" s="2">
        <v>388605</v>
      </c>
      <c r="N330" s="2">
        <v>173545</v>
      </c>
      <c r="O330" s="2">
        <v>119401</v>
      </c>
      <c r="P330" s="2">
        <v>73948.75</v>
      </c>
      <c r="Q330" s="2">
        <v>6742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404772</v>
      </c>
      <c r="X330" s="2">
        <v>0</v>
      </c>
      <c r="Y330" s="2">
        <v>37516</v>
      </c>
      <c r="Z330" s="2">
        <v>19335</v>
      </c>
      <c r="AA330" s="2">
        <v>219886</v>
      </c>
      <c r="AB330" s="2">
        <v>5236549.75</v>
      </c>
      <c r="AC330" s="2">
        <v>0</v>
      </c>
      <c r="AD330" s="2">
        <v>70540</v>
      </c>
      <c r="AE330" s="2">
        <v>46357</v>
      </c>
      <c r="AF330" s="2">
        <v>0</v>
      </c>
      <c r="AG330" s="2">
        <v>216704</v>
      </c>
      <c r="AH330" s="2">
        <v>0</v>
      </c>
      <c r="AI330" s="2">
        <v>137841</v>
      </c>
      <c r="AJ330" s="2">
        <v>471442</v>
      </c>
    </row>
    <row r="331" spans="1:36" x14ac:dyDescent="0.25">
      <c r="A331" s="2">
        <v>2904</v>
      </c>
      <c r="B331" s="2">
        <v>1</v>
      </c>
      <c r="C331" t="s">
        <v>332</v>
      </c>
      <c r="D331" s="2">
        <v>712</v>
      </c>
      <c r="E331" s="2">
        <v>781.99999999999989</v>
      </c>
      <c r="F331" s="2">
        <v>669</v>
      </c>
      <c r="G331" s="2">
        <v>734.80000000000007</v>
      </c>
      <c r="H331" s="2">
        <v>4825432</v>
      </c>
      <c r="I331" s="2">
        <v>0</v>
      </c>
      <c r="J331" s="2">
        <v>521553</v>
      </c>
      <c r="K331" s="2">
        <v>19645</v>
      </c>
      <c r="L331" s="2">
        <v>93770</v>
      </c>
      <c r="M331" s="2">
        <v>234771</v>
      </c>
      <c r="N331" s="2">
        <v>226776.72488784359</v>
      </c>
      <c r="O331" s="2">
        <v>173568</v>
      </c>
      <c r="P331" s="2">
        <v>101798.75</v>
      </c>
      <c r="Q331" s="2">
        <v>9552</v>
      </c>
      <c r="R331" s="2">
        <v>47630</v>
      </c>
      <c r="S331" s="2">
        <v>0</v>
      </c>
      <c r="T331" s="2">
        <v>0</v>
      </c>
      <c r="U331" s="2">
        <v>0</v>
      </c>
      <c r="V331" s="2">
        <v>0</v>
      </c>
      <c r="W331" s="2">
        <v>583343</v>
      </c>
      <c r="X331" s="2">
        <v>0</v>
      </c>
      <c r="Y331" s="2">
        <v>40090</v>
      </c>
      <c r="Z331" s="2">
        <v>22870</v>
      </c>
      <c r="AA331" s="2">
        <v>311555</v>
      </c>
      <c r="AB331" s="2">
        <v>7212354.4748878432</v>
      </c>
      <c r="AC331" s="2">
        <v>0</v>
      </c>
      <c r="AD331" s="2">
        <v>143084</v>
      </c>
      <c r="AE331" s="2">
        <v>76262</v>
      </c>
      <c r="AF331" s="2">
        <v>35682</v>
      </c>
      <c r="AG331" s="2">
        <v>373820</v>
      </c>
      <c r="AH331" s="2">
        <v>0</v>
      </c>
      <c r="AI331" s="2">
        <v>233401</v>
      </c>
      <c r="AJ331" s="2">
        <v>862249</v>
      </c>
    </row>
    <row r="332" spans="1:36" x14ac:dyDescent="0.25">
      <c r="A332" s="2">
        <v>2905</v>
      </c>
      <c r="B332" s="2">
        <v>1</v>
      </c>
      <c r="C332" t="s">
        <v>333</v>
      </c>
      <c r="D332" s="2">
        <v>2330</v>
      </c>
      <c r="E332" s="2">
        <v>2543</v>
      </c>
      <c r="F332" s="2">
        <v>1862</v>
      </c>
      <c r="G332" s="2">
        <v>2031.8000000000002</v>
      </c>
      <c r="H332" s="2">
        <v>13342831</v>
      </c>
      <c r="I332" s="2">
        <v>0</v>
      </c>
      <c r="J332" s="2">
        <v>781288</v>
      </c>
      <c r="K332" s="2">
        <v>86283</v>
      </c>
      <c r="L332" s="2">
        <v>0</v>
      </c>
      <c r="M332" s="2">
        <v>0</v>
      </c>
      <c r="N332" s="2">
        <v>280069</v>
      </c>
      <c r="O332" s="2">
        <v>454265</v>
      </c>
      <c r="P332" s="2">
        <v>338890</v>
      </c>
      <c r="Q332" s="2">
        <v>26413</v>
      </c>
      <c r="R332" s="2">
        <v>6807</v>
      </c>
      <c r="S332" s="2">
        <v>0</v>
      </c>
      <c r="T332" s="2">
        <v>0</v>
      </c>
      <c r="U332" s="2">
        <v>0</v>
      </c>
      <c r="V332" s="2">
        <v>-14447</v>
      </c>
      <c r="W332" s="2">
        <v>630447</v>
      </c>
      <c r="X332" s="2">
        <v>495040</v>
      </c>
      <c r="Y332" s="2">
        <v>0</v>
      </c>
      <c r="Z332" s="2">
        <v>60643</v>
      </c>
      <c r="AA332" s="2">
        <v>861483</v>
      </c>
      <c r="AB332" s="2">
        <v>16854972</v>
      </c>
      <c r="AC332" s="2">
        <v>0</v>
      </c>
      <c r="AD332" s="2">
        <v>162771</v>
      </c>
      <c r="AE332" s="2">
        <v>262343</v>
      </c>
      <c r="AF332" s="2">
        <v>5269</v>
      </c>
      <c r="AG332" s="2">
        <v>289649</v>
      </c>
      <c r="AH332" s="2">
        <v>180472</v>
      </c>
      <c r="AI332" s="2">
        <v>666895</v>
      </c>
      <c r="AJ332" s="2">
        <v>1386927</v>
      </c>
    </row>
    <row r="333" spans="1:36" x14ac:dyDescent="0.25">
      <c r="A333" s="2">
        <v>2906</v>
      </c>
      <c r="B333" s="2">
        <v>1</v>
      </c>
      <c r="C333" t="s">
        <v>334</v>
      </c>
      <c r="D333" s="2">
        <v>363</v>
      </c>
      <c r="E333" s="2">
        <v>414.39999999999992</v>
      </c>
      <c r="F333" s="2">
        <v>372</v>
      </c>
      <c r="G333" s="2">
        <v>425.2</v>
      </c>
      <c r="H333" s="2">
        <v>2792288</v>
      </c>
      <c r="I333" s="2">
        <v>0</v>
      </c>
      <c r="J333" s="2">
        <v>224932</v>
      </c>
      <c r="K333" s="2">
        <v>16443</v>
      </c>
      <c r="L333" s="2">
        <v>128858</v>
      </c>
      <c r="M333" s="2">
        <v>479311</v>
      </c>
      <c r="N333" s="2">
        <v>173561.44763237098</v>
      </c>
      <c r="O333" s="2">
        <v>102240</v>
      </c>
      <c r="P333" s="2">
        <v>53660</v>
      </c>
      <c r="Q333" s="2">
        <v>5528</v>
      </c>
      <c r="R333" s="2">
        <v>5204</v>
      </c>
      <c r="S333" s="2">
        <v>0</v>
      </c>
      <c r="T333" s="2">
        <v>0</v>
      </c>
      <c r="U333" s="2">
        <v>0</v>
      </c>
      <c r="V333" s="2">
        <v>0</v>
      </c>
      <c r="W333" s="2">
        <v>461151</v>
      </c>
      <c r="X333" s="2">
        <v>0</v>
      </c>
      <c r="Y333" s="2">
        <v>0</v>
      </c>
      <c r="Z333" s="2">
        <v>14564</v>
      </c>
      <c r="AA333" s="2">
        <v>180285</v>
      </c>
      <c r="AB333" s="2">
        <v>4638025.4476323705</v>
      </c>
      <c r="AC333" s="2">
        <v>0</v>
      </c>
      <c r="AD333" s="2">
        <v>64556</v>
      </c>
      <c r="AE333" s="2">
        <v>53660</v>
      </c>
      <c r="AF333" s="2">
        <v>5204</v>
      </c>
      <c r="AG333" s="2">
        <v>375287.68</v>
      </c>
      <c r="AH333" s="2">
        <v>0</v>
      </c>
      <c r="AI333" s="2">
        <v>180285</v>
      </c>
      <c r="AJ333" s="2">
        <v>678992.67999999993</v>
      </c>
    </row>
    <row r="334" spans="1:36" x14ac:dyDescent="0.25">
      <c r="A334" s="2">
        <v>2907</v>
      </c>
      <c r="B334" s="2">
        <v>1</v>
      </c>
      <c r="C334" t="s">
        <v>335</v>
      </c>
      <c r="D334" s="2">
        <v>180</v>
      </c>
      <c r="E334" s="2">
        <v>219.8</v>
      </c>
      <c r="F334" s="2">
        <v>404</v>
      </c>
      <c r="G334" s="2">
        <v>445.79999999999995</v>
      </c>
      <c r="H334" s="2">
        <v>2927569</v>
      </c>
      <c r="I334" s="2">
        <v>0</v>
      </c>
      <c r="J334" s="2">
        <v>568145</v>
      </c>
      <c r="K334" s="2">
        <v>95400</v>
      </c>
      <c r="L334" s="2">
        <v>129897</v>
      </c>
      <c r="M334" s="2">
        <v>0</v>
      </c>
      <c r="N334" s="2">
        <v>161542</v>
      </c>
      <c r="O334" s="2">
        <v>108107</v>
      </c>
      <c r="P334" s="2">
        <v>56888.75</v>
      </c>
      <c r="Q334" s="2">
        <v>5795</v>
      </c>
      <c r="R334" s="2">
        <v>2135</v>
      </c>
      <c r="S334" s="2">
        <v>0</v>
      </c>
      <c r="T334" s="2">
        <v>0</v>
      </c>
      <c r="U334" s="2">
        <v>0</v>
      </c>
      <c r="V334" s="2">
        <v>0</v>
      </c>
      <c r="W334" s="2">
        <v>474670</v>
      </c>
      <c r="X334" s="2">
        <v>0</v>
      </c>
      <c r="Y334" s="2">
        <v>0</v>
      </c>
      <c r="Z334" s="2">
        <v>10821</v>
      </c>
      <c r="AA334" s="2">
        <v>189019</v>
      </c>
      <c r="AB334" s="2">
        <v>4729988.75</v>
      </c>
      <c r="AC334" s="2">
        <v>0</v>
      </c>
      <c r="AD334" s="2">
        <v>68834</v>
      </c>
      <c r="AE334" s="2">
        <v>56888.75</v>
      </c>
      <c r="AF334" s="2">
        <v>2135</v>
      </c>
      <c r="AG334" s="2">
        <v>384972.73</v>
      </c>
      <c r="AH334" s="2">
        <v>0</v>
      </c>
      <c r="AI334" s="2">
        <v>189019</v>
      </c>
      <c r="AJ334" s="2">
        <v>701849.48</v>
      </c>
    </row>
    <row r="335" spans="1:36" x14ac:dyDescent="0.25">
      <c r="A335" s="2">
        <v>2908</v>
      </c>
      <c r="B335" s="2">
        <v>1</v>
      </c>
      <c r="C335" t="s">
        <v>336</v>
      </c>
      <c r="D335" s="2">
        <v>555</v>
      </c>
      <c r="E335" s="2">
        <v>605.19999999999993</v>
      </c>
      <c r="F335" s="2">
        <v>497</v>
      </c>
      <c r="G335" s="2">
        <v>540.6</v>
      </c>
      <c r="H335" s="2">
        <v>3550120</v>
      </c>
      <c r="I335" s="2">
        <v>0</v>
      </c>
      <c r="J335" s="2">
        <v>162074</v>
      </c>
      <c r="K335" s="2">
        <v>0</v>
      </c>
      <c r="L335" s="2">
        <v>128479</v>
      </c>
      <c r="M335" s="2">
        <v>154990</v>
      </c>
      <c r="N335" s="2">
        <v>157133.6726767791</v>
      </c>
      <c r="O335" s="2">
        <v>128962</v>
      </c>
      <c r="P335" s="2">
        <v>80405</v>
      </c>
      <c r="Q335" s="2">
        <v>7028</v>
      </c>
      <c r="R335" s="2">
        <v>4930</v>
      </c>
      <c r="S335" s="2">
        <v>0</v>
      </c>
      <c r="T335" s="2">
        <v>0</v>
      </c>
      <c r="U335" s="2">
        <v>0</v>
      </c>
      <c r="V335" s="2">
        <v>0</v>
      </c>
      <c r="W335" s="2">
        <v>352969</v>
      </c>
      <c r="X335" s="2">
        <v>130000</v>
      </c>
      <c r="Y335" s="2">
        <v>0</v>
      </c>
      <c r="Z335" s="2">
        <v>14837</v>
      </c>
      <c r="AA335" s="2">
        <v>229214</v>
      </c>
      <c r="AB335" s="2">
        <v>4971141.6726767793</v>
      </c>
      <c r="AC335" s="2">
        <v>0</v>
      </c>
      <c r="AD335" s="2">
        <v>66013</v>
      </c>
      <c r="AE335" s="2">
        <v>72265</v>
      </c>
      <c r="AF335" s="2">
        <v>4431</v>
      </c>
      <c r="AG335" s="2">
        <v>255948</v>
      </c>
      <c r="AH335" s="2">
        <v>47393</v>
      </c>
      <c r="AI335" s="2">
        <v>206008</v>
      </c>
      <c r="AJ335" s="2">
        <v>604665</v>
      </c>
    </row>
    <row r="336" spans="1:36" x14ac:dyDescent="0.25">
      <c r="A336" s="2">
        <v>3000</v>
      </c>
      <c r="B336" s="2">
        <v>1</v>
      </c>
      <c r="C336" t="s">
        <v>337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54344000</v>
      </c>
      <c r="X336" s="2">
        <v>0</v>
      </c>
      <c r="Y336" s="2">
        <v>0</v>
      </c>
      <c r="Z336" s="2">
        <v>0</v>
      </c>
      <c r="AA336" s="2">
        <v>0</v>
      </c>
      <c r="AB336" s="2">
        <v>54344000</v>
      </c>
      <c r="AC336" s="2">
        <v>0</v>
      </c>
      <c r="AD336" s="2">
        <v>0</v>
      </c>
      <c r="AE336" s="2">
        <v>0</v>
      </c>
      <c r="AF336" s="2">
        <v>0</v>
      </c>
      <c r="AG336" s="2">
        <v>48048000</v>
      </c>
      <c r="AH336" s="2">
        <v>0</v>
      </c>
      <c r="AI336" s="2">
        <v>0</v>
      </c>
      <c r="AJ336" s="2">
        <v>48048000</v>
      </c>
    </row>
    <row r="337" spans="1:36" x14ac:dyDescent="0.25">
      <c r="A337" s="2">
        <v>3999</v>
      </c>
      <c r="B337" s="2">
        <v>1</v>
      </c>
      <c r="C337" t="s">
        <v>338</v>
      </c>
      <c r="D337" s="2">
        <v>29750.280000000028</v>
      </c>
      <c r="E337" s="2">
        <v>30524.827638675924</v>
      </c>
      <c r="F337" s="2">
        <v>9004.7622109798231</v>
      </c>
      <c r="G337" s="2">
        <v>7944.6429671625356</v>
      </c>
      <c r="H337" s="2">
        <v>52172470</v>
      </c>
      <c r="I337" s="2">
        <v>285754</v>
      </c>
      <c r="J337" s="2">
        <v>-15054624</v>
      </c>
      <c r="K337" s="2">
        <v>1725477</v>
      </c>
      <c r="L337" s="2">
        <v>147356</v>
      </c>
      <c r="M337" s="2">
        <v>0</v>
      </c>
      <c r="N337" s="2">
        <v>0</v>
      </c>
      <c r="O337" s="2">
        <v>1799895</v>
      </c>
      <c r="P337" s="2">
        <v>958570</v>
      </c>
      <c r="Q337" s="2">
        <v>103280</v>
      </c>
      <c r="R337" s="2">
        <v>248902</v>
      </c>
      <c r="S337" s="2">
        <v>0</v>
      </c>
      <c r="T337" s="2">
        <v>0</v>
      </c>
      <c r="U337" s="2">
        <v>0</v>
      </c>
      <c r="V337" s="2">
        <v>0</v>
      </c>
      <c r="W337" s="2">
        <v>8541837</v>
      </c>
      <c r="X337" s="2">
        <v>0</v>
      </c>
      <c r="Y337" s="2">
        <v>0</v>
      </c>
      <c r="Z337" s="2">
        <v>373817</v>
      </c>
      <c r="AA337" s="2">
        <v>3295749</v>
      </c>
      <c r="AB337" s="2">
        <v>54598483</v>
      </c>
      <c r="AC337" s="2">
        <v>0</v>
      </c>
      <c r="AD337" s="2">
        <v>-5967</v>
      </c>
      <c r="AE337" s="2">
        <v>-581312.5</v>
      </c>
      <c r="AF337" s="2">
        <v>-199477</v>
      </c>
      <c r="AG337" s="2">
        <v>421525</v>
      </c>
      <c r="AH337" s="2">
        <v>0</v>
      </c>
      <c r="AI337" s="2">
        <v>-1521928</v>
      </c>
      <c r="AJ337" s="2">
        <v>-1887159.5</v>
      </c>
    </row>
    <row r="338" spans="1:36" x14ac:dyDescent="0.25">
      <c r="A338" s="2">
        <v>4000</v>
      </c>
      <c r="B338" s="2">
        <v>7</v>
      </c>
      <c r="C338" t="s">
        <v>339</v>
      </c>
      <c r="D338" s="2">
        <v>0</v>
      </c>
      <c r="E338" s="2">
        <v>0</v>
      </c>
      <c r="F338" s="2">
        <v>110</v>
      </c>
      <c r="G338" s="2">
        <v>132</v>
      </c>
      <c r="H338" s="2">
        <v>866844</v>
      </c>
      <c r="I338" s="2">
        <v>0</v>
      </c>
      <c r="J338" s="2">
        <v>341962</v>
      </c>
      <c r="K338" s="2">
        <v>0</v>
      </c>
      <c r="L338" s="2">
        <v>0</v>
      </c>
      <c r="M338" s="2">
        <v>4007</v>
      </c>
      <c r="N338" s="2">
        <v>0</v>
      </c>
      <c r="O338" s="2">
        <v>29905</v>
      </c>
      <c r="P338" s="2">
        <v>15927</v>
      </c>
      <c r="Q338" s="2">
        <v>1716</v>
      </c>
      <c r="R338" s="2">
        <v>0</v>
      </c>
      <c r="S338" s="2">
        <v>0</v>
      </c>
      <c r="T338" s="2">
        <v>23364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3403</v>
      </c>
      <c r="AA338" s="2">
        <v>0</v>
      </c>
      <c r="AB338" s="2">
        <v>1287128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</row>
    <row r="339" spans="1:36" x14ac:dyDescent="0.25">
      <c r="A339" s="2">
        <v>4001</v>
      </c>
      <c r="B339" s="2">
        <v>7</v>
      </c>
      <c r="C339" t="s">
        <v>340</v>
      </c>
      <c r="D339" s="2">
        <v>0</v>
      </c>
      <c r="E339" s="2">
        <v>0</v>
      </c>
      <c r="F339" s="2">
        <v>214</v>
      </c>
      <c r="G339" s="2">
        <v>223</v>
      </c>
      <c r="H339" s="2">
        <v>1464441</v>
      </c>
      <c r="I339" s="2">
        <v>0</v>
      </c>
      <c r="J339" s="2">
        <v>37810</v>
      </c>
      <c r="K339" s="2">
        <v>18143</v>
      </c>
      <c r="L339" s="2">
        <v>0</v>
      </c>
      <c r="M339" s="2">
        <v>6770</v>
      </c>
      <c r="N339" s="2">
        <v>32737</v>
      </c>
      <c r="O339" s="2">
        <v>50522</v>
      </c>
      <c r="P339" s="2">
        <v>26906</v>
      </c>
      <c r="Q339" s="2">
        <v>2899</v>
      </c>
      <c r="R339" s="2">
        <v>607</v>
      </c>
      <c r="S339" s="2">
        <v>0</v>
      </c>
      <c r="T339" s="2">
        <v>12934</v>
      </c>
      <c r="U339" s="2">
        <v>-100980</v>
      </c>
      <c r="V339" s="2">
        <v>0</v>
      </c>
      <c r="W339" s="2">
        <v>0</v>
      </c>
      <c r="X339" s="2">
        <v>0</v>
      </c>
      <c r="Y339" s="2">
        <v>0</v>
      </c>
      <c r="Z339" s="2">
        <v>5904</v>
      </c>
      <c r="AA339" s="2">
        <v>0</v>
      </c>
      <c r="AB339" s="2">
        <v>1558693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</row>
    <row r="340" spans="1:36" x14ac:dyDescent="0.25">
      <c r="A340" s="2">
        <v>4003</v>
      </c>
      <c r="B340" s="2">
        <v>7</v>
      </c>
      <c r="C340" t="s">
        <v>341</v>
      </c>
      <c r="D340" s="2">
        <v>0</v>
      </c>
      <c r="E340" s="2">
        <v>0</v>
      </c>
      <c r="F340" s="2">
        <v>120</v>
      </c>
      <c r="G340" s="2">
        <v>133.6</v>
      </c>
      <c r="H340" s="2">
        <v>877351</v>
      </c>
      <c r="I340" s="2">
        <v>0</v>
      </c>
      <c r="J340" s="2">
        <v>107947</v>
      </c>
      <c r="K340" s="2">
        <v>0</v>
      </c>
      <c r="L340" s="2">
        <v>0</v>
      </c>
      <c r="M340" s="2">
        <v>4056</v>
      </c>
      <c r="N340" s="2">
        <v>6949</v>
      </c>
      <c r="O340" s="2">
        <v>30268</v>
      </c>
      <c r="P340" s="2">
        <v>16120</v>
      </c>
      <c r="Q340" s="2">
        <v>1737</v>
      </c>
      <c r="R340" s="2">
        <v>0</v>
      </c>
      <c r="S340" s="2">
        <v>0</v>
      </c>
      <c r="T340" s="2">
        <v>3874.3999999999996</v>
      </c>
      <c r="U340" s="2">
        <v>-47834</v>
      </c>
      <c r="V340" s="2">
        <v>0</v>
      </c>
      <c r="W340" s="2">
        <v>0</v>
      </c>
      <c r="X340" s="2">
        <v>26565</v>
      </c>
      <c r="Y340" s="2">
        <v>0</v>
      </c>
      <c r="Z340" s="2">
        <v>3840</v>
      </c>
      <c r="AA340" s="2">
        <v>0</v>
      </c>
      <c r="AB340" s="2">
        <v>1004308.4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</row>
    <row r="341" spans="1:36" x14ac:dyDescent="0.25">
      <c r="A341" s="2">
        <v>4004</v>
      </c>
      <c r="B341" s="2">
        <v>7</v>
      </c>
      <c r="C341" t="s">
        <v>342</v>
      </c>
      <c r="D341" s="2">
        <v>0</v>
      </c>
      <c r="E341" s="2">
        <v>0</v>
      </c>
      <c r="F341" s="2">
        <v>166</v>
      </c>
      <c r="G341" s="2">
        <v>183</v>
      </c>
      <c r="H341" s="2">
        <v>1201761</v>
      </c>
      <c r="I341" s="2">
        <v>2870</v>
      </c>
      <c r="J341" s="2">
        <v>469123</v>
      </c>
      <c r="K341" s="2">
        <v>85860</v>
      </c>
      <c r="L341" s="2">
        <v>0</v>
      </c>
      <c r="M341" s="2">
        <v>5556</v>
      </c>
      <c r="N341" s="2">
        <v>0</v>
      </c>
      <c r="O341" s="2">
        <v>41459</v>
      </c>
      <c r="P341" s="2">
        <v>22080</v>
      </c>
      <c r="Q341" s="2">
        <v>2379</v>
      </c>
      <c r="R341" s="2">
        <v>59451</v>
      </c>
      <c r="S341" s="2">
        <v>0</v>
      </c>
      <c r="T341" s="2">
        <v>4392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6359</v>
      </c>
      <c r="AA341" s="2">
        <v>0</v>
      </c>
      <c r="AB341" s="2">
        <v>1901290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</row>
    <row r="342" spans="1:36" x14ac:dyDescent="0.25">
      <c r="A342" s="2">
        <v>4005</v>
      </c>
      <c r="B342" s="2">
        <v>7</v>
      </c>
      <c r="C342" t="s">
        <v>343</v>
      </c>
      <c r="D342" s="2">
        <v>0</v>
      </c>
      <c r="E342" s="2">
        <v>0</v>
      </c>
      <c r="F342" s="2">
        <v>34</v>
      </c>
      <c r="G342" s="2">
        <v>38</v>
      </c>
      <c r="H342" s="2">
        <v>249546</v>
      </c>
      <c r="I342" s="2">
        <v>0</v>
      </c>
      <c r="J342" s="2">
        <v>123051</v>
      </c>
      <c r="K342" s="2">
        <v>0</v>
      </c>
      <c r="L342" s="2">
        <v>0</v>
      </c>
      <c r="M342" s="2">
        <v>1154</v>
      </c>
      <c r="N342" s="2">
        <v>0</v>
      </c>
      <c r="O342" s="2">
        <v>8609</v>
      </c>
      <c r="P342" s="2">
        <v>4585</v>
      </c>
      <c r="Q342" s="2">
        <v>494</v>
      </c>
      <c r="R342" s="2">
        <v>1905</v>
      </c>
      <c r="S342" s="2">
        <v>0</v>
      </c>
      <c r="T342" s="2">
        <v>4750</v>
      </c>
      <c r="U342" s="2">
        <v>0</v>
      </c>
      <c r="V342" s="2">
        <v>0</v>
      </c>
      <c r="W342" s="2">
        <v>0</v>
      </c>
      <c r="X342" s="2">
        <v>0</v>
      </c>
      <c r="Y342" s="2">
        <v>6620</v>
      </c>
      <c r="Z342" s="2">
        <v>17712</v>
      </c>
      <c r="AA342" s="2">
        <v>0</v>
      </c>
      <c r="AB342" s="2">
        <v>418426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</row>
    <row r="343" spans="1:36" x14ac:dyDescent="0.25">
      <c r="A343" s="2">
        <v>4007</v>
      </c>
      <c r="B343" s="2">
        <v>7</v>
      </c>
      <c r="C343" t="s">
        <v>344</v>
      </c>
      <c r="D343" s="2">
        <v>0</v>
      </c>
      <c r="E343" s="2">
        <v>0</v>
      </c>
      <c r="F343" s="2">
        <v>216</v>
      </c>
      <c r="G343" s="2">
        <v>241.20000000000002</v>
      </c>
      <c r="H343" s="2">
        <v>1583960</v>
      </c>
      <c r="I343" s="2">
        <v>0</v>
      </c>
      <c r="J343" s="2">
        <v>38378</v>
      </c>
      <c r="K343" s="2">
        <v>0</v>
      </c>
      <c r="L343" s="2">
        <v>0</v>
      </c>
      <c r="M343" s="2">
        <v>7323</v>
      </c>
      <c r="N343" s="2">
        <v>39816</v>
      </c>
      <c r="O343" s="2">
        <v>54645</v>
      </c>
      <c r="P343" s="2">
        <v>29102</v>
      </c>
      <c r="Q343" s="2">
        <v>3136</v>
      </c>
      <c r="R343" s="2">
        <v>0</v>
      </c>
      <c r="S343" s="2">
        <v>0</v>
      </c>
      <c r="T343" s="2">
        <v>34491.600000000006</v>
      </c>
      <c r="U343" s="2">
        <v>0</v>
      </c>
      <c r="V343" s="2">
        <v>0</v>
      </c>
      <c r="W343" s="2">
        <v>0</v>
      </c>
      <c r="X343" s="2">
        <v>54142</v>
      </c>
      <c r="Y343" s="2">
        <v>0</v>
      </c>
      <c r="Z343" s="2">
        <v>6668</v>
      </c>
      <c r="AA343" s="2">
        <v>0</v>
      </c>
      <c r="AB343" s="2">
        <v>1797519.6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</row>
    <row r="344" spans="1:36" x14ac:dyDescent="0.25">
      <c r="A344" s="2">
        <v>4008</v>
      </c>
      <c r="B344" s="2">
        <v>7</v>
      </c>
      <c r="C344" t="s">
        <v>345</v>
      </c>
      <c r="D344" s="2">
        <v>0</v>
      </c>
      <c r="E344" s="2">
        <v>0</v>
      </c>
      <c r="F344" s="2">
        <v>644</v>
      </c>
      <c r="G344" s="2">
        <v>689.99999999999989</v>
      </c>
      <c r="H344" s="2">
        <v>4531230</v>
      </c>
      <c r="I344" s="2">
        <v>0</v>
      </c>
      <c r="J344" s="2">
        <v>34529</v>
      </c>
      <c r="K344" s="2">
        <v>15430</v>
      </c>
      <c r="L344" s="2">
        <v>0</v>
      </c>
      <c r="M344" s="2">
        <v>20948</v>
      </c>
      <c r="N344" s="2">
        <v>0</v>
      </c>
      <c r="O344" s="2">
        <v>156323</v>
      </c>
      <c r="P344" s="2">
        <v>83253</v>
      </c>
      <c r="Q344" s="2">
        <v>8970</v>
      </c>
      <c r="R344" s="2">
        <v>863</v>
      </c>
      <c r="S344" s="2">
        <v>0</v>
      </c>
      <c r="T344" s="2">
        <v>115229.99999999999</v>
      </c>
      <c r="U344" s="2">
        <v>0</v>
      </c>
      <c r="V344" s="2">
        <v>0</v>
      </c>
      <c r="W344" s="2">
        <v>0</v>
      </c>
      <c r="X344" s="2">
        <v>0</v>
      </c>
      <c r="Y344" s="2">
        <v>184</v>
      </c>
      <c r="Z344" s="2">
        <v>15204</v>
      </c>
      <c r="AA344" s="2">
        <v>0</v>
      </c>
      <c r="AB344" s="2">
        <v>4982164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</row>
    <row r="345" spans="1:36" x14ac:dyDescent="0.25">
      <c r="A345" s="2">
        <v>4011</v>
      </c>
      <c r="B345" s="2">
        <v>7</v>
      </c>
      <c r="C345" t="s">
        <v>346</v>
      </c>
      <c r="D345" s="2">
        <v>0</v>
      </c>
      <c r="E345" s="2">
        <v>0</v>
      </c>
      <c r="F345" s="2">
        <v>1015</v>
      </c>
      <c r="G345" s="2">
        <v>1050</v>
      </c>
      <c r="H345" s="2">
        <v>6895350</v>
      </c>
      <c r="I345" s="2">
        <v>16468</v>
      </c>
      <c r="J345" s="2">
        <v>1438142</v>
      </c>
      <c r="K345" s="2">
        <v>70027</v>
      </c>
      <c r="L345" s="2">
        <v>0</v>
      </c>
      <c r="M345" s="2">
        <v>31877</v>
      </c>
      <c r="N345" s="2">
        <v>0</v>
      </c>
      <c r="O345" s="2">
        <v>237882</v>
      </c>
      <c r="P345" s="2">
        <v>126689</v>
      </c>
      <c r="Q345" s="2">
        <v>13650</v>
      </c>
      <c r="R345" s="2">
        <v>264821</v>
      </c>
      <c r="S345" s="2">
        <v>0</v>
      </c>
      <c r="T345" s="2">
        <v>112350</v>
      </c>
      <c r="U345" s="2">
        <v>0</v>
      </c>
      <c r="V345" s="2">
        <v>0</v>
      </c>
      <c r="W345" s="2">
        <v>0</v>
      </c>
      <c r="X345" s="2">
        <v>236808</v>
      </c>
      <c r="Y345" s="2">
        <v>0</v>
      </c>
      <c r="Z345" s="2">
        <v>23380</v>
      </c>
      <c r="AA345" s="2">
        <v>0</v>
      </c>
      <c r="AB345" s="2">
        <v>9230636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</row>
    <row r="346" spans="1:36" x14ac:dyDescent="0.25">
      <c r="A346" s="2">
        <v>4015</v>
      </c>
      <c r="B346" s="2">
        <v>7</v>
      </c>
      <c r="C346" t="s">
        <v>347</v>
      </c>
      <c r="D346" s="2">
        <v>0</v>
      </c>
      <c r="E346" s="2">
        <v>0</v>
      </c>
      <c r="F346" s="2">
        <v>902</v>
      </c>
      <c r="G346" s="2">
        <v>1006.8000000000001</v>
      </c>
      <c r="H346" s="2">
        <v>6611656</v>
      </c>
      <c r="I346" s="2">
        <v>15790</v>
      </c>
      <c r="J346" s="2">
        <v>2025879</v>
      </c>
      <c r="K346" s="2">
        <v>152640</v>
      </c>
      <c r="L346" s="2">
        <v>0</v>
      </c>
      <c r="M346" s="2">
        <v>30565</v>
      </c>
      <c r="N346" s="2">
        <v>0</v>
      </c>
      <c r="O346" s="2">
        <v>228095</v>
      </c>
      <c r="P346" s="2">
        <v>121477</v>
      </c>
      <c r="Q346" s="2">
        <v>13088</v>
      </c>
      <c r="R346" s="2">
        <v>37725</v>
      </c>
      <c r="S346" s="2">
        <v>0</v>
      </c>
      <c r="T346" s="2">
        <v>172162.80000000002</v>
      </c>
      <c r="U346" s="2">
        <v>0</v>
      </c>
      <c r="V346" s="2">
        <v>0</v>
      </c>
      <c r="W346" s="2">
        <v>0</v>
      </c>
      <c r="X346" s="2">
        <v>202147</v>
      </c>
      <c r="Y346" s="2">
        <v>0</v>
      </c>
      <c r="Z346" s="2">
        <v>27100</v>
      </c>
      <c r="AA346" s="2">
        <v>0</v>
      </c>
      <c r="AB346" s="2">
        <v>9436177.8000000007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</row>
    <row r="347" spans="1:36" x14ac:dyDescent="0.25">
      <c r="A347" s="2">
        <v>4016</v>
      </c>
      <c r="B347" s="2">
        <v>7</v>
      </c>
      <c r="C347" t="s">
        <v>348</v>
      </c>
      <c r="D347" s="2">
        <v>0</v>
      </c>
      <c r="E347" s="2">
        <v>0</v>
      </c>
      <c r="F347" s="2">
        <v>227</v>
      </c>
      <c r="G347" s="2">
        <v>239.4</v>
      </c>
      <c r="H347" s="2">
        <v>1572140</v>
      </c>
      <c r="I347" s="2">
        <v>0</v>
      </c>
      <c r="J347" s="2">
        <v>5457</v>
      </c>
      <c r="K347" s="2">
        <v>17911</v>
      </c>
      <c r="L347" s="2">
        <v>0</v>
      </c>
      <c r="M347" s="2">
        <v>7268</v>
      </c>
      <c r="N347" s="2">
        <v>10406</v>
      </c>
      <c r="O347" s="2">
        <v>54237</v>
      </c>
      <c r="P347" s="2">
        <v>28885</v>
      </c>
      <c r="Q347" s="2">
        <v>3112</v>
      </c>
      <c r="R347" s="2">
        <v>0</v>
      </c>
      <c r="S347" s="2">
        <v>0</v>
      </c>
      <c r="T347" s="2">
        <v>16758</v>
      </c>
      <c r="U347" s="2">
        <v>-83668</v>
      </c>
      <c r="V347" s="2">
        <v>0</v>
      </c>
      <c r="W347" s="2">
        <v>0</v>
      </c>
      <c r="X347" s="2">
        <v>0</v>
      </c>
      <c r="Y347" s="2">
        <v>0</v>
      </c>
      <c r="Z347" s="2">
        <v>6073</v>
      </c>
      <c r="AA347" s="2">
        <v>0</v>
      </c>
      <c r="AB347" s="2">
        <v>1638579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</row>
    <row r="348" spans="1:36" x14ac:dyDescent="0.25">
      <c r="A348" s="2">
        <v>4017</v>
      </c>
      <c r="B348" s="2">
        <v>7</v>
      </c>
      <c r="C348" t="s">
        <v>349</v>
      </c>
      <c r="D348" s="2">
        <v>0</v>
      </c>
      <c r="E348" s="2">
        <v>0</v>
      </c>
      <c r="F348" s="2">
        <v>3823</v>
      </c>
      <c r="G348" s="2">
        <v>4365.2</v>
      </c>
      <c r="H348" s="2">
        <v>28666268</v>
      </c>
      <c r="I348" s="2">
        <v>68463</v>
      </c>
      <c r="J348" s="2">
        <v>4263434</v>
      </c>
      <c r="K348" s="2">
        <v>318265</v>
      </c>
      <c r="L348" s="2">
        <v>0</v>
      </c>
      <c r="M348" s="2">
        <v>132522</v>
      </c>
      <c r="N348" s="2">
        <v>0</v>
      </c>
      <c r="O348" s="2">
        <v>988956</v>
      </c>
      <c r="P348" s="2">
        <v>526688</v>
      </c>
      <c r="Q348" s="2">
        <v>56748</v>
      </c>
      <c r="R348" s="2">
        <v>419932</v>
      </c>
      <c r="S348" s="2">
        <v>0</v>
      </c>
      <c r="T348" s="2">
        <v>449615.6</v>
      </c>
      <c r="U348" s="2">
        <v>0</v>
      </c>
      <c r="V348" s="2">
        <v>0</v>
      </c>
      <c r="W348" s="2">
        <v>0</v>
      </c>
      <c r="X348" s="2">
        <v>882970</v>
      </c>
      <c r="Y348" s="2">
        <v>0</v>
      </c>
      <c r="Z348" s="2">
        <v>82772</v>
      </c>
      <c r="AA348" s="2">
        <v>0</v>
      </c>
      <c r="AB348" s="2">
        <v>35973663.600000001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</row>
    <row r="349" spans="1:36" x14ac:dyDescent="0.25">
      <c r="A349" s="2">
        <v>4018</v>
      </c>
      <c r="B349" s="2">
        <v>7</v>
      </c>
      <c r="C349" t="s">
        <v>350</v>
      </c>
      <c r="D349" s="2">
        <v>0</v>
      </c>
      <c r="E349" s="2">
        <v>0</v>
      </c>
      <c r="F349" s="2">
        <v>432</v>
      </c>
      <c r="G349" s="2">
        <v>475.20000000000005</v>
      </c>
      <c r="H349" s="2">
        <v>3120638</v>
      </c>
      <c r="I349" s="2">
        <v>0</v>
      </c>
      <c r="J349" s="2">
        <v>943559</v>
      </c>
      <c r="K349" s="2">
        <v>133560</v>
      </c>
      <c r="L349" s="2">
        <v>0</v>
      </c>
      <c r="M349" s="2">
        <v>14426</v>
      </c>
      <c r="N349" s="2">
        <v>0</v>
      </c>
      <c r="O349" s="2">
        <v>107659</v>
      </c>
      <c r="P349" s="2">
        <v>57336</v>
      </c>
      <c r="Q349" s="2">
        <v>6178</v>
      </c>
      <c r="R349" s="2">
        <v>118833</v>
      </c>
      <c r="S349" s="2">
        <v>0</v>
      </c>
      <c r="T349" s="2">
        <v>84585.600000000006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14338</v>
      </c>
      <c r="AA349" s="2">
        <v>0</v>
      </c>
      <c r="AB349" s="2">
        <v>4601112.5999999996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</row>
    <row r="350" spans="1:36" x14ac:dyDescent="0.25">
      <c r="A350" s="2">
        <v>4020</v>
      </c>
      <c r="B350" s="2">
        <v>7</v>
      </c>
      <c r="C350" t="s">
        <v>351</v>
      </c>
      <c r="D350" s="2">
        <v>0</v>
      </c>
      <c r="E350" s="2">
        <v>0</v>
      </c>
      <c r="F350" s="2">
        <v>1348</v>
      </c>
      <c r="G350" s="2">
        <v>1408</v>
      </c>
      <c r="H350" s="2">
        <v>9246336</v>
      </c>
      <c r="I350" s="2">
        <v>0</v>
      </c>
      <c r="J350" s="2">
        <v>854145</v>
      </c>
      <c r="K350" s="2">
        <v>14725</v>
      </c>
      <c r="L350" s="2">
        <v>0</v>
      </c>
      <c r="M350" s="2">
        <v>42745</v>
      </c>
      <c r="N350" s="2">
        <v>118444</v>
      </c>
      <c r="O350" s="2">
        <v>318989</v>
      </c>
      <c r="P350" s="2">
        <v>169884</v>
      </c>
      <c r="Q350" s="2">
        <v>18304</v>
      </c>
      <c r="R350" s="2">
        <v>27188</v>
      </c>
      <c r="S350" s="2">
        <v>0</v>
      </c>
      <c r="T350" s="2">
        <v>104192</v>
      </c>
      <c r="U350" s="2">
        <v>0</v>
      </c>
      <c r="V350" s="2">
        <v>0</v>
      </c>
      <c r="W350" s="2">
        <v>0</v>
      </c>
      <c r="X350" s="2">
        <v>347875</v>
      </c>
      <c r="Y350" s="2">
        <v>14712</v>
      </c>
      <c r="Z350" s="2">
        <v>51303</v>
      </c>
      <c r="AA350" s="2">
        <v>0</v>
      </c>
      <c r="AB350" s="2">
        <v>10980967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</row>
    <row r="351" spans="1:36" x14ac:dyDescent="0.25">
      <c r="A351" s="2">
        <v>4025</v>
      </c>
      <c r="B351" s="2">
        <v>7</v>
      </c>
      <c r="C351" t="s">
        <v>352</v>
      </c>
      <c r="D351" s="2">
        <v>0</v>
      </c>
      <c r="E351" s="2">
        <v>0</v>
      </c>
      <c r="F351" s="2">
        <v>225</v>
      </c>
      <c r="G351" s="2">
        <v>256.79999999999995</v>
      </c>
      <c r="H351" s="2">
        <v>1686406</v>
      </c>
      <c r="I351" s="2">
        <v>0</v>
      </c>
      <c r="J351" s="2">
        <v>71256</v>
      </c>
      <c r="K351" s="2">
        <v>17945</v>
      </c>
      <c r="L351" s="2">
        <v>0</v>
      </c>
      <c r="M351" s="2">
        <v>7796</v>
      </c>
      <c r="N351" s="2">
        <v>0</v>
      </c>
      <c r="O351" s="2">
        <v>58179</v>
      </c>
      <c r="P351" s="2">
        <v>30984</v>
      </c>
      <c r="Q351" s="2">
        <v>3338</v>
      </c>
      <c r="R351" s="2">
        <v>2416</v>
      </c>
      <c r="S351" s="2">
        <v>0</v>
      </c>
      <c r="T351" s="2">
        <v>29275.199999999993</v>
      </c>
      <c r="U351" s="2">
        <v>0</v>
      </c>
      <c r="V351" s="2">
        <v>0</v>
      </c>
      <c r="W351" s="2">
        <v>0</v>
      </c>
      <c r="X351" s="2">
        <v>57684</v>
      </c>
      <c r="Y351" s="2">
        <v>0</v>
      </c>
      <c r="Z351" s="2">
        <v>8731</v>
      </c>
      <c r="AA351" s="2">
        <v>0</v>
      </c>
      <c r="AB351" s="2">
        <v>1916326.2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</row>
    <row r="352" spans="1:36" x14ac:dyDescent="0.25">
      <c r="A352" s="2">
        <v>4026</v>
      </c>
      <c r="B352" s="2">
        <v>7</v>
      </c>
      <c r="C352" t="s">
        <v>353</v>
      </c>
      <c r="D352" s="2">
        <v>0</v>
      </c>
      <c r="E352" s="2">
        <v>0</v>
      </c>
      <c r="F352" s="2">
        <v>61</v>
      </c>
      <c r="G352" s="2">
        <v>69.599999999999994</v>
      </c>
      <c r="H352" s="2">
        <v>457063</v>
      </c>
      <c r="I352" s="2">
        <v>0</v>
      </c>
      <c r="J352" s="2">
        <v>80432</v>
      </c>
      <c r="K352" s="2">
        <v>0</v>
      </c>
      <c r="L352" s="2">
        <v>0</v>
      </c>
      <c r="M352" s="2">
        <v>2113</v>
      </c>
      <c r="N352" s="2">
        <v>19567</v>
      </c>
      <c r="O352" s="2">
        <v>15768</v>
      </c>
      <c r="P352" s="2">
        <v>8398</v>
      </c>
      <c r="Q352" s="2">
        <v>905</v>
      </c>
      <c r="R352" s="2">
        <v>0</v>
      </c>
      <c r="S352" s="2">
        <v>0</v>
      </c>
      <c r="T352" s="2">
        <v>15938.399999999998</v>
      </c>
      <c r="U352" s="2">
        <v>0</v>
      </c>
      <c r="V352" s="2">
        <v>0</v>
      </c>
      <c r="W352" s="2">
        <v>0</v>
      </c>
      <c r="X352" s="2">
        <v>16445</v>
      </c>
      <c r="Y352" s="2">
        <v>6988</v>
      </c>
      <c r="Z352" s="2">
        <v>2481</v>
      </c>
      <c r="AA352" s="2">
        <v>0</v>
      </c>
      <c r="AB352" s="2">
        <v>609653.4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</row>
    <row r="353" spans="1:36" x14ac:dyDescent="0.25">
      <c r="A353" s="2">
        <v>4027</v>
      </c>
      <c r="B353" s="2">
        <v>7</v>
      </c>
      <c r="C353" t="s">
        <v>354</v>
      </c>
      <c r="D353" s="2">
        <v>0</v>
      </c>
      <c r="E353" s="2">
        <v>0</v>
      </c>
      <c r="F353" s="2">
        <v>1045</v>
      </c>
      <c r="G353" s="2">
        <v>1130</v>
      </c>
      <c r="H353" s="2">
        <v>7420710</v>
      </c>
      <c r="I353" s="2">
        <v>17723</v>
      </c>
      <c r="J353" s="2">
        <v>2960354</v>
      </c>
      <c r="K353" s="2">
        <v>69894</v>
      </c>
      <c r="L353" s="2">
        <v>0</v>
      </c>
      <c r="M353" s="2">
        <v>34305</v>
      </c>
      <c r="N353" s="2">
        <v>0</v>
      </c>
      <c r="O353" s="2">
        <v>256007</v>
      </c>
      <c r="P353" s="2">
        <v>136341</v>
      </c>
      <c r="Q353" s="2">
        <v>14690</v>
      </c>
      <c r="R353" s="2">
        <v>291393</v>
      </c>
      <c r="S353" s="2">
        <v>0</v>
      </c>
      <c r="T353" s="2">
        <v>136730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17707</v>
      </c>
      <c r="AA353" s="2">
        <v>0</v>
      </c>
      <c r="AB353" s="2">
        <v>11355854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</row>
    <row r="354" spans="1:36" x14ac:dyDescent="0.25">
      <c r="A354" s="2">
        <v>4029</v>
      </c>
      <c r="B354" s="2">
        <v>7</v>
      </c>
      <c r="C354" t="s">
        <v>355</v>
      </c>
      <c r="D354" s="2">
        <v>0</v>
      </c>
      <c r="E354" s="2">
        <v>0</v>
      </c>
      <c r="F354" s="2">
        <v>484</v>
      </c>
      <c r="G354" s="2">
        <v>524.4</v>
      </c>
      <c r="H354" s="2">
        <v>3443735</v>
      </c>
      <c r="I354" s="2">
        <v>0</v>
      </c>
      <c r="J354" s="2">
        <v>1485347</v>
      </c>
      <c r="K354" s="2">
        <v>200340</v>
      </c>
      <c r="L354" s="2">
        <v>0</v>
      </c>
      <c r="M354" s="2">
        <v>15920</v>
      </c>
      <c r="N354" s="2">
        <v>0</v>
      </c>
      <c r="O354" s="2">
        <v>118805</v>
      </c>
      <c r="P354" s="2">
        <v>63272</v>
      </c>
      <c r="Q354" s="2">
        <v>6817</v>
      </c>
      <c r="R354" s="2">
        <v>0</v>
      </c>
      <c r="S354" s="2">
        <v>0</v>
      </c>
      <c r="T354" s="2">
        <v>90721.2</v>
      </c>
      <c r="U354" s="2">
        <v>0</v>
      </c>
      <c r="V354" s="2">
        <v>0</v>
      </c>
      <c r="W354" s="2">
        <v>0</v>
      </c>
      <c r="X354" s="2">
        <v>129283</v>
      </c>
      <c r="Y354" s="2">
        <v>0</v>
      </c>
      <c r="Z354" s="2">
        <v>14819</v>
      </c>
      <c r="AA354" s="2">
        <v>0</v>
      </c>
      <c r="AB354" s="2">
        <v>5439776.2000000002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</row>
    <row r="355" spans="1:36" x14ac:dyDescent="0.25">
      <c r="A355" s="2">
        <v>4030</v>
      </c>
      <c r="B355" s="2">
        <v>7</v>
      </c>
      <c r="C355" t="s">
        <v>356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</row>
    <row r="356" spans="1:36" x14ac:dyDescent="0.25">
      <c r="A356" s="2">
        <v>4031</v>
      </c>
      <c r="B356" s="2">
        <v>7</v>
      </c>
      <c r="C356" t="s">
        <v>357</v>
      </c>
      <c r="D356" s="2">
        <v>0</v>
      </c>
      <c r="E356" s="2">
        <v>0</v>
      </c>
      <c r="F356" s="2">
        <v>85</v>
      </c>
      <c r="G356" s="2">
        <v>102</v>
      </c>
      <c r="H356" s="2">
        <v>669834</v>
      </c>
      <c r="I356" s="2">
        <v>0</v>
      </c>
      <c r="J356" s="2">
        <v>273226</v>
      </c>
      <c r="K356" s="2">
        <v>0</v>
      </c>
      <c r="L356" s="2">
        <v>0</v>
      </c>
      <c r="M356" s="2">
        <v>3097</v>
      </c>
      <c r="N356" s="2">
        <v>0</v>
      </c>
      <c r="O356" s="2">
        <v>23109</v>
      </c>
      <c r="P356" s="2">
        <v>12307</v>
      </c>
      <c r="Q356" s="2">
        <v>1326</v>
      </c>
      <c r="R356" s="2">
        <v>0</v>
      </c>
      <c r="S356" s="2">
        <v>0</v>
      </c>
      <c r="T356" s="2">
        <v>15912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2560</v>
      </c>
      <c r="AA356" s="2">
        <v>0</v>
      </c>
      <c r="AB356" s="2">
        <v>1001371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</row>
    <row r="357" spans="1:36" x14ac:dyDescent="0.25">
      <c r="A357" s="2">
        <v>4032</v>
      </c>
      <c r="B357" s="2">
        <v>7</v>
      </c>
      <c r="C357" t="s">
        <v>358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</row>
    <row r="358" spans="1:36" x14ac:dyDescent="0.25">
      <c r="A358" s="2">
        <v>4035</v>
      </c>
      <c r="B358" s="2">
        <v>7</v>
      </c>
      <c r="C358" t="s">
        <v>359</v>
      </c>
      <c r="D358" s="2">
        <v>0</v>
      </c>
      <c r="E358" s="2">
        <v>0</v>
      </c>
      <c r="F358" s="2">
        <v>312</v>
      </c>
      <c r="G358" s="2">
        <v>312</v>
      </c>
      <c r="H358" s="2">
        <v>2048904</v>
      </c>
      <c r="I358" s="2">
        <v>0</v>
      </c>
      <c r="J358" s="2">
        <v>734028</v>
      </c>
      <c r="K358" s="2">
        <v>38160</v>
      </c>
      <c r="L358" s="2">
        <v>0</v>
      </c>
      <c r="M358" s="2">
        <v>9472</v>
      </c>
      <c r="N358" s="2">
        <v>0</v>
      </c>
      <c r="O358" s="2">
        <v>70685</v>
      </c>
      <c r="P358" s="2">
        <v>37645</v>
      </c>
      <c r="Q358" s="2">
        <v>4056</v>
      </c>
      <c r="R358" s="2">
        <v>103409</v>
      </c>
      <c r="S358" s="2">
        <v>0</v>
      </c>
      <c r="T358" s="2">
        <v>56472</v>
      </c>
      <c r="U358" s="2">
        <v>0</v>
      </c>
      <c r="V358" s="2">
        <v>0</v>
      </c>
      <c r="W358" s="2">
        <v>0</v>
      </c>
      <c r="X358" s="2">
        <v>74382</v>
      </c>
      <c r="Y358" s="2">
        <v>0</v>
      </c>
      <c r="Z358" s="2">
        <v>10387</v>
      </c>
      <c r="AA358" s="2">
        <v>0</v>
      </c>
      <c r="AB358" s="2">
        <v>3113218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</row>
    <row r="359" spans="1:36" x14ac:dyDescent="0.25">
      <c r="A359" s="2">
        <v>4036</v>
      </c>
      <c r="B359" s="2">
        <v>7</v>
      </c>
      <c r="C359" t="s">
        <v>360</v>
      </c>
      <c r="D359" s="2">
        <v>0</v>
      </c>
      <c r="E359" s="2">
        <v>0</v>
      </c>
      <c r="F359" s="2">
        <v>85</v>
      </c>
      <c r="G359" s="2">
        <v>102</v>
      </c>
      <c r="H359" s="2">
        <v>669834</v>
      </c>
      <c r="I359" s="2">
        <v>0</v>
      </c>
      <c r="J359" s="2">
        <v>230349</v>
      </c>
      <c r="K359" s="2">
        <v>0</v>
      </c>
      <c r="L359" s="2">
        <v>0</v>
      </c>
      <c r="M359" s="2">
        <v>3097</v>
      </c>
      <c r="N359" s="2">
        <v>0</v>
      </c>
      <c r="O359" s="2">
        <v>23109</v>
      </c>
      <c r="P359" s="2">
        <v>12307</v>
      </c>
      <c r="Q359" s="2">
        <v>1326</v>
      </c>
      <c r="R359" s="2">
        <v>0</v>
      </c>
      <c r="S359" s="2">
        <v>0</v>
      </c>
      <c r="T359" s="2">
        <v>17748</v>
      </c>
      <c r="U359" s="2">
        <v>0</v>
      </c>
      <c r="V359" s="2">
        <v>0</v>
      </c>
      <c r="W359" s="2">
        <v>0</v>
      </c>
      <c r="X359" s="2">
        <v>22011</v>
      </c>
      <c r="Y359" s="2">
        <v>0</v>
      </c>
      <c r="Z359" s="2">
        <v>4712</v>
      </c>
      <c r="AA359" s="2">
        <v>0</v>
      </c>
      <c r="AB359" s="2">
        <v>962482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</row>
    <row r="360" spans="1:36" x14ac:dyDescent="0.25">
      <c r="A360" s="2">
        <v>4038</v>
      </c>
      <c r="B360" s="2">
        <v>7</v>
      </c>
      <c r="C360" t="s">
        <v>361</v>
      </c>
      <c r="D360" s="2">
        <v>0</v>
      </c>
      <c r="E360" s="2">
        <v>0</v>
      </c>
      <c r="F360" s="2">
        <v>389.4</v>
      </c>
      <c r="G360" s="2">
        <v>406.99999999999994</v>
      </c>
      <c r="H360" s="2">
        <v>2672769</v>
      </c>
      <c r="I360" s="2">
        <v>6383</v>
      </c>
      <c r="J360" s="2">
        <v>1318129</v>
      </c>
      <c r="K360" s="2">
        <v>47700</v>
      </c>
      <c r="L360" s="2">
        <v>0</v>
      </c>
      <c r="M360" s="2">
        <v>12356</v>
      </c>
      <c r="N360" s="2">
        <v>0</v>
      </c>
      <c r="O360" s="2">
        <v>92208</v>
      </c>
      <c r="P360" s="2">
        <v>49107</v>
      </c>
      <c r="Q360" s="2">
        <v>5291</v>
      </c>
      <c r="R360" s="2">
        <v>31811</v>
      </c>
      <c r="S360" s="2">
        <v>0</v>
      </c>
      <c r="T360" s="2">
        <v>13837.999999999998</v>
      </c>
      <c r="U360" s="2">
        <v>0</v>
      </c>
      <c r="V360" s="2">
        <v>0</v>
      </c>
      <c r="W360" s="2">
        <v>0</v>
      </c>
      <c r="X360" s="2">
        <v>98417</v>
      </c>
      <c r="Y360" s="2">
        <v>16919</v>
      </c>
      <c r="Z360" s="2">
        <v>15276</v>
      </c>
      <c r="AA360" s="2">
        <v>0</v>
      </c>
      <c r="AB360" s="2">
        <v>4281787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</row>
    <row r="361" spans="1:36" x14ac:dyDescent="0.25">
      <c r="A361" s="2">
        <v>4039</v>
      </c>
      <c r="B361" s="2">
        <v>7</v>
      </c>
      <c r="C361" t="s">
        <v>362</v>
      </c>
      <c r="D361" s="2">
        <v>0</v>
      </c>
      <c r="E361" s="2">
        <v>0</v>
      </c>
      <c r="F361" s="2">
        <v>326</v>
      </c>
      <c r="G361" s="2">
        <v>391.2</v>
      </c>
      <c r="H361" s="2">
        <v>2569010</v>
      </c>
      <c r="I361" s="2">
        <v>0</v>
      </c>
      <c r="J361" s="2">
        <v>889845</v>
      </c>
      <c r="K361" s="2">
        <v>0</v>
      </c>
      <c r="L361" s="2">
        <v>0</v>
      </c>
      <c r="M361" s="2">
        <v>11876</v>
      </c>
      <c r="N361" s="2">
        <v>0</v>
      </c>
      <c r="O361" s="2">
        <v>88628</v>
      </c>
      <c r="P361" s="2">
        <v>47201</v>
      </c>
      <c r="Q361" s="2">
        <v>5086</v>
      </c>
      <c r="R361" s="2">
        <v>34555</v>
      </c>
      <c r="S361" s="2">
        <v>0</v>
      </c>
      <c r="T361" s="2">
        <v>50464.799999999996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5864</v>
      </c>
      <c r="AA361" s="2">
        <v>0</v>
      </c>
      <c r="AB361" s="2">
        <v>3702529.8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</row>
    <row r="362" spans="1:36" x14ac:dyDescent="0.25">
      <c r="A362" s="2">
        <v>4042</v>
      </c>
      <c r="B362" s="2">
        <v>7</v>
      </c>
      <c r="C362" t="s">
        <v>363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</row>
    <row r="363" spans="1:36" x14ac:dyDescent="0.25">
      <c r="A363" s="2">
        <v>4043</v>
      </c>
      <c r="B363" s="2">
        <v>7</v>
      </c>
      <c r="C363" t="s">
        <v>364</v>
      </c>
      <c r="D363" s="2">
        <v>0</v>
      </c>
      <c r="E363" s="2">
        <v>0</v>
      </c>
      <c r="F363" s="2">
        <v>505</v>
      </c>
      <c r="G363" s="2">
        <v>586</v>
      </c>
      <c r="H363" s="2">
        <v>3848262</v>
      </c>
      <c r="I363" s="2">
        <v>9191</v>
      </c>
      <c r="J363" s="2">
        <v>4956</v>
      </c>
      <c r="K363" s="2">
        <v>15802</v>
      </c>
      <c r="L363" s="2">
        <v>0</v>
      </c>
      <c r="M363" s="2">
        <v>17790</v>
      </c>
      <c r="N363" s="2">
        <v>0</v>
      </c>
      <c r="O363" s="2">
        <v>132761</v>
      </c>
      <c r="P363" s="2">
        <v>70704</v>
      </c>
      <c r="Q363" s="2">
        <v>7618</v>
      </c>
      <c r="R363" s="2">
        <v>393</v>
      </c>
      <c r="S363" s="2">
        <v>0</v>
      </c>
      <c r="T363" s="2">
        <v>75008</v>
      </c>
      <c r="U363" s="2">
        <v>-179329</v>
      </c>
      <c r="V363" s="2">
        <v>0</v>
      </c>
      <c r="W363" s="2">
        <v>0</v>
      </c>
      <c r="X363" s="2">
        <v>0</v>
      </c>
      <c r="Y363" s="2">
        <v>0</v>
      </c>
      <c r="Z363" s="2">
        <v>12541</v>
      </c>
      <c r="AA363" s="2">
        <v>0</v>
      </c>
      <c r="AB363" s="2">
        <v>4015697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</row>
    <row r="364" spans="1:36" x14ac:dyDescent="0.25">
      <c r="A364" s="2">
        <v>4049</v>
      </c>
      <c r="B364" s="2">
        <v>7</v>
      </c>
      <c r="C364" t="s">
        <v>365</v>
      </c>
      <c r="D364" s="2">
        <v>0</v>
      </c>
      <c r="E364" s="2">
        <v>0</v>
      </c>
      <c r="F364" s="2">
        <v>175</v>
      </c>
      <c r="G364" s="2">
        <v>210</v>
      </c>
      <c r="H364" s="2">
        <v>1379070</v>
      </c>
      <c r="I364" s="2">
        <v>0</v>
      </c>
      <c r="J364" s="2">
        <v>75050</v>
      </c>
      <c r="K364" s="2">
        <v>19049</v>
      </c>
      <c r="L364" s="2">
        <v>0</v>
      </c>
      <c r="M364" s="2">
        <v>6375</v>
      </c>
      <c r="N364" s="2">
        <v>0</v>
      </c>
      <c r="O364" s="2">
        <v>47576</v>
      </c>
      <c r="P364" s="2">
        <v>25338</v>
      </c>
      <c r="Q364" s="2">
        <v>2730</v>
      </c>
      <c r="R364" s="2">
        <v>0</v>
      </c>
      <c r="S364" s="2">
        <v>0</v>
      </c>
      <c r="T364" s="2">
        <v>32130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4975</v>
      </c>
      <c r="AA364" s="2">
        <v>0</v>
      </c>
      <c r="AB364" s="2">
        <v>1592293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</row>
    <row r="365" spans="1:36" x14ac:dyDescent="0.25">
      <c r="A365" s="2">
        <v>4050</v>
      </c>
      <c r="B365" s="2">
        <v>7</v>
      </c>
      <c r="C365" t="s">
        <v>366</v>
      </c>
      <c r="D365" s="2">
        <v>0</v>
      </c>
      <c r="E365" s="2">
        <v>0</v>
      </c>
      <c r="F365" s="2">
        <v>100</v>
      </c>
      <c r="G365" s="2">
        <v>103.8</v>
      </c>
      <c r="H365" s="2">
        <v>681655</v>
      </c>
      <c r="I365" s="2">
        <v>0</v>
      </c>
      <c r="J365" s="2">
        <v>97158</v>
      </c>
      <c r="K365" s="2">
        <v>0</v>
      </c>
      <c r="L365" s="2">
        <v>0</v>
      </c>
      <c r="M365" s="2">
        <v>3151</v>
      </c>
      <c r="N365" s="2">
        <v>23803</v>
      </c>
      <c r="O365" s="2">
        <v>23516</v>
      </c>
      <c r="P365" s="2">
        <v>12524</v>
      </c>
      <c r="Q365" s="2">
        <v>1349</v>
      </c>
      <c r="R365" s="2">
        <v>0</v>
      </c>
      <c r="S365" s="2">
        <v>0</v>
      </c>
      <c r="T365" s="2">
        <v>11521.8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2174</v>
      </c>
      <c r="AA365" s="2">
        <v>0</v>
      </c>
      <c r="AB365" s="2">
        <v>856851.8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</row>
    <row r="366" spans="1:36" x14ac:dyDescent="0.25">
      <c r="A366" s="2">
        <v>4053</v>
      </c>
      <c r="B366" s="2">
        <v>7</v>
      </c>
      <c r="C366" t="s">
        <v>367</v>
      </c>
      <c r="D366" s="2">
        <v>0</v>
      </c>
      <c r="E366" s="2">
        <v>0</v>
      </c>
      <c r="F366" s="2">
        <v>428</v>
      </c>
      <c r="G366" s="2">
        <v>497.6</v>
      </c>
      <c r="H366" s="2">
        <v>3267739</v>
      </c>
      <c r="I366" s="2">
        <v>0</v>
      </c>
      <c r="J366" s="2">
        <v>42515</v>
      </c>
      <c r="K366" s="2">
        <v>16112</v>
      </c>
      <c r="L366" s="2">
        <v>0</v>
      </c>
      <c r="M366" s="2">
        <v>15106</v>
      </c>
      <c r="N366" s="2">
        <v>37934</v>
      </c>
      <c r="O366" s="2">
        <v>112734</v>
      </c>
      <c r="P366" s="2">
        <v>60038</v>
      </c>
      <c r="Q366" s="2">
        <v>6469</v>
      </c>
      <c r="R366" s="2">
        <v>2005</v>
      </c>
      <c r="S366" s="2">
        <v>0</v>
      </c>
      <c r="T366" s="2">
        <v>43788.800000000003</v>
      </c>
      <c r="U366" s="2">
        <v>-190211</v>
      </c>
      <c r="V366" s="2">
        <v>0</v>
      </c>
      <c r="W366" s="2">
        <v>0</v>
      </c>
      <c r="X366" s="2">
        <v>0</v>
      </c>
      <c r="Y366" s="2">
        <v>28321</v>
      </c>
      <c r="Z366" s="2">
        <v>13377</v>
      </c>
      <c r="AA366" s="2">
        <v>0</v>
      </c>
      <c r="AB366" s="2">
        <v>3455927.8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</row>
    <row r="367" spans="1:36" x14ac:dyDescent="0.25">
      <c r="A367" s="2">
        <v>4054</v>
      </c>
      <c r="B367" s="2">
        <v>7</v>
      </c>
      <c r="C367" t="s">
        <v>368</v>
      </c>
      <c r="D367" s="2">
        <v>0</v>
      </c>
      <c r="E367" s="2">
        <v>0</v>
      </c>
      <c r="F367" s="2">
        <v>102</v>
      </c>
      <c r="G367" s="2">
        <v>109.39999999999999</v>
      </c>
      <c r="H367" s="2">
        <v>718430</v>
      </c>
      <c r="I367" s="2">
        <v>0</v>
      </c>
      <c r="J367" s="2">
        <v>27798</v>
      </c>
      <c r="K367" s="2">
        <v>0</v>
      </c>
      <c r="L367" s="2">
        <v>0</v>
      </c>
      <c r="M367" s="2">
        <v>3321</v>
      </c>
      <c r="N367" s="2">
        <v>15304</v>
      </c>
      <c r="O367" s="2">
        <v>24785</v>
      </c>
      <c r="P367" s="2">
        <v>13200</v>
      </c>
      <c r="Q367" s="2">
        <v>1422</v>
      </c>
      <c r="R367" s="2">
        <v>513</v>
      </c>
      <c r="S367" s="2">
        <v>0</v>
      </c>
      <c r="T367" s="2">
        <v>10721.199999999999</v>
      </c>
      <c r="U367" s="2">
        <v>-48783</v>
      </c>
      <c r="V367" s="2">
        <v>0</v>
      </c>
      <c r="W367" s="2">
        <v>0</v>
      </c>
      <c r="X367" s="2">
        <v>0</v>
      </c>
      <c r="Y367" s="2">
        <v>0</v>
      </c>
      <c r="Z367" s="2">
        <v>3952</v>
      </c>
      <c r="AA367" s="2">
        <v>0</v>
      </c>
      <c r="AB367" s="2">
        <v>770663.2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</row>
    <row r="368" spans="1:36" x14ac:dyDescent="0.25">
      <c r="A368" s="2">
        <v>4055</v>
      </c>
      <c r="B368" s="2">
        <v>7</v>
      </c>
      <c r="C368" t="s">
        <v>369</v>
      </c>
      <c r="D368" s="2">
        <v>0</v>
      </c>
      <c r="E368" s="2">
        <v>0</v>
      </c>
      <c r="F368" s="2">
        <v>150</v>
      </c>
      <c r="G368" s="2">
        <v>150</v>
      </c>
      <c r="H368" s="2">
        <v>985050</v>
      </c>
      <c r="I368" s="2">
        <v>2353</v>
      </c>
      <c r="J368" s="2">
        <v>58368</v>
      </c>
      <c r="K368" s="2">
        <v>0</v>
      </c>
      <c r="L368" s="2">
        <v>0</v>
      </c>
      <c r="M368" s="2">
        <v>4554</v>
      </c>
      <c r="N368" s="2">
        <v>15208</v>
      </c>
      <c r="O368" s="2">
        <v>33983</v>
      </c>
      <c r="P368" s="2">
        <v>18098</v>
      </c>
      <c r="Q368" s="2">
        <v>1950</v>
      </c>
      <c r="R368" s="2">
        <v>800</v>
      </c>
      <c r="S368" s="2">
        <v>0</v>
      </c>
      <c r="T368" s="2">
        <v>30150</v>
      </c>
      <c r="U368" s="2">
        <v>-61111</v>
      </c>
      <c r="V368" s="2">
        <v>0</v>
      </c>
      <c r="W368" s="2">
        <v>0</v>
      </c>
      <c r="X368" s="2">
        <v>0</v>
      </c>
      <c r="Y368" s="2">
        <v>0</v>
      </c>
      <c r="Z368" s="2">
        <v>3765</v>
      </c>
      <c r="AA368" s="2">
        <v>0</v>
      </c>
      <c r="AB368" s="2">
        <v>1093168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</row>
    <row r="369" spans="1:36" x14ac:dyDescent="0.25">
      <c r="A369" s="2">
        <v>4056</v>
      </c>
      <c r="B369" s="2">
        <v>7</v>
      </c>
      <c r="C369" t="s">
        <v>370</v>
      </c>
      <c r="D369" s="2">
        <v>0</v>
      </c>
      <c r="E369" s="2">
        <v>0</v>
      </c>
      <c r="F369" s="2">
        <v>60</v>
      </c>
      <c r="G369" s="2">
        <v>72</v>
      </c>
      <c r="H369" s="2">
        <v>472824</v>
      </c>
      <c r="I369" s="2">
        <v>0</v>
      </c>
      <c r="J369" s="2">
        <v>48688</v>
      </c>
      <c r="K369" s="2">
        <v>0</v>
      </c>
      <c r="L369" s="2">
        <v>0</v>
      </c>
      <c r="M369" s="2">
        <v>2186</v>
      </c>
      <c r="N369" s="2">
        <v>2242</v>
      </c>
      <c r="O369" s="2">
        <v>16312</v>
      </c>
      <c r="P369" s="2">
        <v>8687</v>
      </c>
      <c r="Q369" s="2">
        <v>936</v>
      </c>
      <c r="R369" s="2">
        <v>0</v>
      </c>
      <c r="S369" s="2">
        <v>0</v>
      </c>
      <c r="T369" s="2">
        <v>7344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1745</v>
      </c>
      <c r="AA369" s="2">
        <v>0</v>
      </c>
      <c r="AB369" s="2">
        <v>560964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</row>
    <row r="370" spans="1:36" x14ac:dyDescent="0.25">
      <c r="A370" s="2">
        <v>4057</v>
      </c>
      <c r="B370" s="2">
        <v>7</v>
      </c>
      <c r="C370" t="s">
        <v>371</v>
      </c>
      <c r="D370" s="2">
        <v>0</v>
      </c>
      <c r="E370" s="2">
        <v>0</v>
      </c>
      <c r="F370" s="2">
        <v>130</v>
      </c>
      <c r="G370" s="2">
        <v>156</v>
      </c>
      <c r="H370" s="2">
        <v>1024452</v>
      </c>
      <c r="I370" s="2">
        <v>0</v>
      </c>
      <c r="J370" s="2">
        <v>278283</v>
      </c>
      <c r="K370" s="2">
        <v>24804</v>
      </c>
      <c r="L370" s="2">
        <v>0</v>
      </c>
      <c r="M370" s="2">
        <v>4736</v>
      </c>
      <c r="N370" s="2">
        <v>0</v>
      </c>
      <c r="O370" s="2">
        <v>35343</v>
      </c>
      <c r="P370" s="2">
        <v>18822</v>
      </c>
      <c r="Q370" s="2">
        <v>2028</v>
      </c>
      <c r="R370" s="2">
        <v>0</v>
      </c>
      <c r="S370" s="2">
        <v>0</v>
      </c>
      <c r="T370" s="2">
        <v>4212</v>
      </c>
      <c r="U370" s="2">
        <v>0</v>
      </c>
      <c r="V370" s="2">
        <v>0</v>
      </c>
      <c r="W370" s="2">
        <v>0</v>
      </c>
      <c r="X370" s="2">
        <v>29854</v>
      </c>
      <c r="Y370" s="2">
        <v>0</v>
      </c>
      <c r="Z370" s="2">
        <v>4951</v>
      </c>
      <c r="AA370" s="2">
        <v>0</v>
      </c>
      <c r="AB370" s="2">
        <v>1397631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</row>
    <row r="371" spans="1:36" x14ac:dyDescent="0.25">
      <c r="A371" s="2">
        <v>4058</v>
      </c>
      <c r="B371" s="2">
        <v>7</v>
      </c>
      <c r="C371" t="s">
        <v>372</v>
      </c>
      <c r="D371" s="2">
        <v>0</v>
      </c>
      <c r="E371" s="2">
        <v>0</v>
      </c>
      <c r="F371" s="2">
        <v>180</v>
      </c>
      <c r="G371" s="2">
        <v>188</v>
      </c>
      <c r="H371" s="2">
        <v>1234596</v>
      </c>
      <c r="I371" s="2">
        <v>0</v>
      </c>
      <c r="J371" s="2">
        <v>81490</v>
      </c>
      <c r="K371" s="2">
        <v>0</v>
      </c>
      <c r="L371" s="2">
        <v>0</v>
      </c>
      <c r="M371" s="2">
        <v>5707</v>
      </c>
      <c r="N371" s="2">
        <v>35950</v>
      </c>
      <c r="O371" s="2">
        <v>42592</v>
      </c>
      <c r="P371" s="2">
        <v>22683</v>
      </c>
      <c r="Q371" s="2">
        <v>2444</v>
      </c>
      <c r="R371" s="2">
        <v>2765</v>
      </c>
      <c r="S371" s="2">
        <v>0</v>
      </c>
      <c r="T371" s="2">
        <v>28388</v>
      </c>
      <c r="U371" s="2">
        <v>-93482</v>
      </c>
      <c r="V371" s="2">
        <v>0</v>
      </c>
      <c r="W371" s="2">
        <v>0</v>
      </c>
      <c r="X371" s="2">
        <v>0</v>
      </c>
      <c r="Y371" s="2">
        <v>30895</v>
      </c>
      <c r="Z371" s="2">
        <v>5923</v>
      </c>
      <c r="AA371" s="2">
        <v>0</v>
      </c>
      <c r="AB371" s="2">
        <v>1399951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</row>
    <row r="372" spans="1:36" x14ac:dyDescent="0.25">
      <c r="A372" s="2">
        <v>4059</v>
      </c>
      <c r="B372" s="2">
        <v>7</v>
      </c>
      <c r="C372" t="s">
        <v>373</v>
      </c>
      <c r="D372" s="2">
        <v>0</v>
      </c>
      <c r="E372" s="2">
        <v>0</v>
      </c>
      <c r="F372" s="2">
        <v>290</v>
      </c>
      <c r="G372" s="2">
        <v>322</v>
      </c>
      <c r="H372" s="2">
        <v>2114574</v>
      </c>
      <c r="I372" s="2">
        <v>5050</v>
      </c>
      <c r="J372" s="2">
        <v>93315</v>
      </c>
      <c r="K372" s="2">
        <v>0</v>
      </c>
      <c r="L372" s="2">
        <v>0</v>
      </c>
      <c r="M372" s="2">
        <v>9776</v>
      </c>
      <c r="N372" s="2">
        <v>45837</v>
      </c>
      <c r="O372" s="2">
        <v>72951</v>
      </c>
      <c r="P372" s="2">
        <v>38851</v>
      </c>
      <c r="Q372" s="2">
        <v>4186</v>
      </c>
      <c r="R372" s="2">
        <v>8823</v>
      </c>
      <c r="S372" s="2">
        <v>0</v>
      </c>
      <c r="T372" s="2">
        <v>21252</v>
      </c>
      <c r="U372" s="2">
        <v>0</v>
      </c>
      <c r="V372" s="2">
        <v>0</v>
      </c>
      <c r="W372" s="2">
        <v>0</v>
      </c>
      <c r="X372" s="2">
        <v>65780</v>
      </c>
      <c r="Y372" s="2">
        <v>0</v>
      </c>
      <c r="Z372" s="2">
        <v>10527</v>
      </c>
      <c r="AA372" s="2">
        <v>0</v>
      </c>
      <c r="AB372" s="2">
        <v>2425142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</row>
    <row r="373" spans="1:36" x14ac:dyDescent="0.25">
      <c r="A373" s="2">
        <v>4064</v>
      </c>
      <c r="B373" s="2">
        <v>7</v>
      </c>
      <c r="C373" t="s">
        <v>374</v>
      </c>
      <c r="D373" s="2">
        <v>0</v>
      </c>
      <c r="E373" s="2">
        <v>0</v>
      </c>
      <c r="F373" s="2">
        <v>114.4</v>
      </c>
      <c r="G373" s="2">
        <v>123.6</v>
      </c>
      <c r="H373" s="2">
        <v>811681</v>
      </c>
      <c r="I373" s="2">
        <v>0</v>
      </c>
      <c r="J373" s="2">
        <v>215878</v>
      </c>
      <c r="K373" s="2">
        <v>0</v>
      </c>
      <c r="L373" s="2">
        <v>0</v>
      </c>
      <c r="M373" s="2">
        <v>3752</v>
      </c>
      <c r="N373" s="2">
        <v>18145</v>
      </c>
      <c r="O373" s="2">
        <v>28002</v>
      </c>
      <c r="P373" s="2">
        <v>14913</v>
      </c>
      <c r="Q373" s="2">
        <v>1607</v>
      </c>
      <c r="R373" s="2">
        <v>0</v>
      </c>
      <c r="S373" s="2">
        <v>0</v>
      </c>
      <c r="T373" s="2">
        <v>7663.2</v>
      </c>
      <c r="U373" s="2">
        <v>0</v>
      </c>
      <c r="V373" s="2">
        <v>0</v>
      </c>
      <c r="W373" s="2">
        <v>0</v>
      </c>
      <c r="X373" s="2">
        <v>0</v>
      </c>
      <c r="Y373" s="2">
        <v>736</v>
      </c>
      <c r="Z373" s="2">
        <v>3946</v>
      </c>
      <c r="AA373" s="2">
        <v>0</v>
      </c>
      <c r="AB373" s="2">
        <v>1106323.2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</row>
    <row r="374" spans="1:36" x14ac:dyDescent="0.25">
      <c r="A374" s="2">
        <v>4066</v>
      </c>
      <c r="B374" s="2">
        <v>7</v>
      </c>
      <c r="C374" t="s">
        <v>375</v>
      </c>
      <c r="D374" s="2">
        <v>0</v>
      </c>
      <c r="E374" s="2">
        <v>0</v>
      </c>
      <c r="F374" s="2">
        <v>76</v>
      </c>
      <c r="G374" s="2">
        <v>89.8</v>
      </c>
      <c r="H374" s="2">
        <v>589717</v>
      </c>
      <c r="I374" s="2">
        <v>0</v>
      </c>
      <c r="J374" s="2">
        <v>64969</v>
      </c>
      <c r="K374" s="2">
        <v>0</v>
      </c>
      <c r="L374" s="2">
        <v>0</v>
      </c>
      <c r="M374" s="2">
        <v>2726</v>
      </c>
      <c r="N374" s="2">
        <v>4156</v>
      </c>
      <c r="O374" s="2">
        <v>20345</v>
      </c>
      <c r="P374" s="2">
        <v>10835</v>
      </c>
      <c r="Q374" s="2">
        <v>1167</v>
      </c>
      <c r="R374" s="2">
        <v>849</v>
      </c>
      <c r="S374" s="2">
        <v>0</v>
      </c>
      <c r="T374" s="2">
        <v>7633</v>
      </c>
      <c r="U374" s="2">
        <v>-31637</v>
      </c>
      <c r="V374" s="2">
        <v>0</v>
      </c>
      <c r="W374" s="2">
        <v>0</v>
      </c>
      <c r="X374" s="2">
        <v>0</v>
      </c>
      <c r="Y374" s="2">
        <v>0</v>
      </c>
      <c r="Z374" s="2">
        <v>2012</v>
      </c>
      <c r="AA374" s="2">
        <v>0</v>
      </c>
      <c r="AB374" s="2">
        <v>672772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</row>
    <row r="375" spans="1:36" x14ac:dyDescent="0.25">
      <c r="A375" s="2">
        <v>4067</v>
      </c>
      <c r="B375" s="2">
        <v>7</v>
      </c>
      <c r="C375" t="s">
        <v>376</v>
      </c>
      <c r="D375" s="2">
        <v>0</v>
      </c>
      <c r="E375" s="2">
        <v>0</v>
      </c>
      <c r="F375" s="2">
        <v>440</v>
      </c>
      <c r="G375" s="2">
        <v>472</v>
      </c>
      <c r="H375" s="2">
        <v>3099624</v>
      </c>
      <c r="I375" s="2">
        <v>0</v>
      </c>
      <c r="J375" s="2">
        <v>1137041</v>
      </c>
      <c r="K375" s="2">
        <v>343440</v>
      </c>
      <c r="L375" s="2">
        <v>0</v>
      </c>
      <c r="M375" s="2">
        <v>14329</v>
      </c>
      <c r="N375" s="2">
        <v>0</v>
      </c>
      <c r="O375" s="2">
        <v>106934</v>
      </c>
      <c r="P375" s="2">
        <v>56950</v>
      </c>
      <c r="Q375" s="2">
        <v>6136</v>
      </c>
      <c r="R375" s="2">
        <v>32223</v>
      </c>
      <c r="S375" s="2">
        <v>0</v>
      </c>
      <c r="T375" s="2">
        <v>14632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13597</v>
      </c>
      <c r="AA375" s="2">
        <v>0</v>
      </c>
      <c r="AB375" s="2">
        <v>4824906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</row>
    <row r="376" spans="1:36" x14ac:dyDescent="0.25">
      <c r="A376" s="2">
        <v>4068</v>
      </c>
      <c r="B376" s="2">
        <v>7</v>
      </c>
      <c r="C376" t="s">
        <v>377</v>
      </c>
      <c r="D376" s="2">
        <v>0</v>
      </c>
      <c r="E376" s="2">
        <v>0</v>
      </c>
      <c r="F376" s="2">
        <v>477.6</v>
      </c>
      <c r="G376" s="2">
        <v>507.20000000000005</v>
      </c>
      <c r="H376" s="2">
        <v>3330782</v>
      </c>
      <c r="I376" s="2">
        <v>7955</v>
      </c>
      <c r="J376" s="2">
        <v>1373731</v>
      </c>
      <c r="K376" s="2">
        <v>114480</v>
      </c>
      <c r="L376" s="2">
        <v>0</v>
      </c>
      <c r="M376" s="2">
        <v>15398</v>
      </c>
      <c r="N376" s="2">
        <v>0</v>
      </c>
      <c r="O376" s="2">
        <v>114908</v>
      </c>
      <c r="P376" s="2">
        <v>61197</v>
      </c>
      <c r="Q376" s="2">
        <v>6594</v>
      </c>
      <c r="R376" s="2">
        <v>44978</v>
      </c>
      <c r="S376" s="2">
        <v>0</v>
      </c>
      <c r="T376" s="2">
        <v>50720.000000000007</v>
      </c>
      <c r="U376" s="2">
        <v>0</v>
      </c>
      <c r="V376" s="2">
        <v>0</v>
      </c>
      <c r="W376" s="2">
        <v>0</v>
      </c>
      <c r="X376" s="2">
        <v>119163</v>
      </c>
      <c r="Y376" s="2">
        <v>0</v>
      </c>
      <c r="Z376" s="2">
        <v>13035</v>
      </c>
      <c r="AA376" s="2">
        <v>0</v>
      </c>
      <c r="AB376" s="2">
        <v>5133778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</row>
    <row r="377" spans="1:36" x14ac:dyDescent="0.25">
      <c r="A377" s="2">
        <v>4070</v>
      </c>
      <c r="B377" s="2">
        <v>7</v>
      </c>
      <c r="C377" t="s">
        <v>378</v>
      </c>
      <c r="D377" s="2">
        <v>0</v>
      </c>
      <c r="E377" s="2">
        <v>0</v>
      </c>
      <c r="F377" s="2">
        <v>520</v>
      </c>
      <c r="G377" s="2">
        <v>542.6</v>
      </c>
      <c r="H377" s="2">
        <v>3563254</v>
      </c>
      <c r="I377" s="2">
        <v>0</v>
      </c>
      <c r="J377" s="2">
        <v>1257306</v>
      </c>
      <c r="K377" s="2">
        <v>274752</v>
      </c>
      <c r="L377" s="2">
        <v>0</v>
      </c>
      <c r="M377" s="2">
        <v>16473</v>
      </c>
      <c r="N377" s="2">
        <v>0</v>
      </c>
      <c r="O377" s="2">
        <v>122929</v>
      </c>
      <c r="P377" s="2">
        <v>65468</v>
      </c>
      <c r="Q377" s="2">
        <v>7054</v>
      </c>
      <c r="R377" s="2">
        <v>156535</v>
      </c>
      <c r="S377" s="2">
        <v>0</v>
      </c>
      <c r="T377" s="2">
        <v>91156.800000000003</v>
      </c>
      <c r="U377" s="2">
        <v>0</v>
      </c>
      <c r="V377" s="2">
        <v>0</v>
      </c>
      <c r="W377" s="2">
        <v>0</v>
      </c>
      <c r="X377" s="2">
        <v>129536</v>
      </c>
      <c r="Y377" s="2">
        <v>0</v>
      </c>
      <c r="Z377" s="2">
        <v>16093</v>
      </c>
      <c r="AA377" s="2">
        <v>0</v>
      </c>
      <c r="AB377" s="2">
        <v>5571020.7999999998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</row>
    <row r="378" spans="1:36" x14ac:dyDescent="0.25">
      <c r="A378" s="2">
        <v>4073</v>
      </c>
      <c r="B378" s="2">
        <v>7</v>
      </c>
      <c r="C378" t="s">
        <v>379</v>
      </c>
      <c r="D378" s="2">
        <v>0</v>
      </c>
      <c r="E378" s="2">
        <v>0</v>
      </c>
      <c r="F378" s="2">
        <v>530</v>
      </c>
      <c r="G378" s="2">
        <v>576</v>
      </c>
      <c r="H378" s="2">
        <v>3782592</v>
      </c>
      <c r="I378" s="2">
        <v>9034</v>
      </c>
      <c r="J378" s="2">
        <v>1588370</v>
      </c>
      <c r="K378" s="2">
        <v>287154</v>
      </c>
      <c r="L378" s="2">
        <v>0</v>
      </c>
      <c r="M378" s="2">
        <v>17487</v>
      </c>
      <c r="N378" s="2">
        <v>0</v>
      </c>
      <c r="O378" s="2">
        <v>130495</v>
      </c>
      <c r="P378" s="2">
        <v>69498</v>
      </c>
      <c r="Q378" s="2">
        <v>7488</v>
      </c>
      <c r="R378" s="2">
        <v>0</v>
      </c>
      <c r="S378" s="2">
        <v>0</v>
      </c>
      <c r="T378" s="2">
        <v>95040</v>
      </c>
      <c r="U378" s="2">
        <v>0</v>
      </c>
      <c r="V378" s="2">
        <v>0</v>
      </c>
      <c r="W378" s="2">
        <v>0</v>
      </c>
      <c r="X378" s="2">
        <v>151294</v>
      </c>
      <c r="Y378" s="2">
        <v>0</v>
      </c>
      <c r="Z378" s="2">
        <v>18826</v>
      </c>
      <c r="AA378" s="2">
        <v>0</v>
      </c>
      <c r="AB378" s="2">
        <v>6005984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</row>
    <row r="379" spans="1:36" x14ac:dyDescent="0.25">
      <c r="A379" s="2">
        <v>4074</v>
      </c>
      <c r="B379" s="2">
        <v>7</v>
      </c>
      <c r="C379" t="s">
        <v>380</v>
      </c>
      <c r="D379" s="2">
        <v>0</v>
      </c>
      <c r="E379" s="2">
        <v>0</v>
      </c>
      <c r="F379" s="2">
        <v>475</v>
      </c>
      <c r="G379" s="2">
        <v>546</v>
      </c>
      <c r="H379" s="2">
        <v>3585582</v>
      </c>
      <c r="I379" s="2">
        <v>0</v>
      </c>
      <c r="J379" s="2">
        <v>122159</v>
      </c>
      <c r="K379" s="2">
        <v>0</v>
      </c>
      <c r="L379" s="2">
        <v>0</v>
      </c>
      <c r="M379" s="2">
        <v>16576</v>
      </c>
      <c r="N379" s="2">
        <v>0</v>
      </c>
      <c r="O379" s="2">
        <v>123699</v>
      </c>
      <c r="P379" s="2">
        <v>65878</v>
      </c>
      <c r="Q379" s="2">
        <v>7098</v>
      </c>
      <c r="R379" s="2">
        <v>0</v>
      </c>
      <c r="S379" s="2">
        <v>0</v>
      </c>
      <c r="T379" s="2">
        <v>53508</v>
      </c>
      <c r="U379" s="2">
        <v>0</v>
      </c>
      <c r="V379" s="2">
        <v>0</v>
      </c>
      <c r="W379" s="2">
        <v>0</v>
      </c>
      <c r="X379" s="2">
        <v>97405</v>
      </c>
      <c r="Y379" s="2">
        <v>0</v>
      </c>
      <c r="Z379" s="2">
        <v>11978</v>
      </c>
      <c r="AA379" s="2">
        <v>0</v>
      </c>
      <c r="AB379" s="2">
        <v>3986478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</row>
    <row r="380" spans="1:36" x14ac:dyDescent="0.25">
      <c r="A380" s="2">
        <v>4075</v>
      </c>
      <c r="B380" s="2">
        <v>7</v>
      </c>
      <c r="C380" t="s">
        <v>381</v>
      </c>
      <c r="D380" s="2">
        <v>0</v>
      </c>
      <c r="E380" s="2">
        <v>0</v>
      </c>
      <c r="F380" s="2">
        <v>259</v>
      </c>
      <c r="G380" s="2">
        <v>306.39999999999998</v>
      </c>
      <c r="H380" s="2">
        <v>2012129</v>
      </c>
      <c r="I380" s="2">
        <v>0</v>
      </c>
      <c r="J380" s="2">
        <v>59978</v>
      </c>
      <c r="K380" s="2">
        <v>17437</v>
      </c>
      <c r="L380" s="2">
        <v>0</v>
      </c>
      <c r="M380" s="2">
        <v>9302</v>
      </c>
      <c r="N380" s="2">
        <v>0</v>
      </c>
      <c r="O380" s="2">
        <v>69416</v>
      </c>
      <c r="P380" s="2">
        <v>36969</v>
      </c>
      <c r="Q380" s="2">
        <v>3983</v>
      </c>
      <c r="R380" s="2">
        <v>0</v>
      </c>
      <c r="S380" s="2">
        <v>0</v>
      </c>
      <c r="T380" s="2">
        <v>30333.599999999999</v>
      </c>
      <c r="U380" s="2">
        <v>0</v>
      </c>
      <c r="V380" s="2">
        <v>0</v>
      </c>
      <c r="W380" s="2">
        <v>0</v>
      </c>
      <c r="X380" s="2">
        <v>62491</v>
      </c>
      <c r="Y380" s="2">
        <v>0</v>
      </c>
      <c r="Z380" s="2">
        <v>11825</v>
      </c>
      <c r="AA380" s="2">
        <v>0</v>
      </c>
      <c r="AB380" s="2">
        <v>2251372.6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</row>
    <row r="381" spans="1:36" x14ac:dyDescent="0.25">
      <c r="A381" s="2">
        <v>4077</v>
      </c>
      <c r="B381" s="2">
        <v>7</v>
      </c>
      <c r="C381" t="s">
        <v>382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</row>
    <row r="382" spans="1:36" x14ac:dyDescent="0.25">
      <c r="A382" s="2">
        <v>4078</v>
      </c>
      <c r="B382" s="2">
        <v>7</v>
      </c>
      <c r="C382" t="s">
        <v>383</v>
      </c>
      <c r="D382" s="2">
        <v>0</v>
      </c>
      <c r="E382" s="2">
        <v>0</v>
      </c>
      <c r="F382" s="2">
        <v>1130</v>
      </c>
      <c r="G382" s="2">
        <v>1182</v>
      </c>
      <c r="H382" s="2">
        <v>7762194</v>
      </c>
      <c r="I382" s="2">
        <v>0</v>
      </c>
      <c r="J382" s="2">
        <v>3459863</v>
      </c>
      <c r="K382" s="2">
        <v>690696</v>
      </c>
      <c r="L382" s="2">
        <v>0</v>
      </c>
      <c r="M382" s="2">
        <v>35884</v>
      </c>
      <c r="N382" s="2">
        <v>0</v>
      </c>
      <c r="O382" s="2">
        <v>267788</v>
      </c>
      <c r="P382" s="2">
        <v>142616</v>
      </c>
      <c r="Q382" s="2">
        <v>15366</v>
      </c>
      <c r="R382" s="2">
        <v>527113</v>
      </c>
      <c r="S382" s="2">
        <v>0</v>
      </c>
      <c r="T382" s="2">
        <v>50826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70232</v>
      </c>
      <c r="AA382" s="2">
        <v>0</v>
      </c>
      <c r="AB382" s="2">
        <v>13022578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</row>
    <row r="383" spans="1:36" x14ac:dyDescent="0.25">
      <c r="A383" s="2">
        <v>4079</v>
      </c>
      <c r="B383" s="2">
        <v>7</v>
      </c>
      <c r="C383" t="s">
        <v>384</v>
      </c>
      <c r="D383" s="2">
        <v>0</v>
      </c>
      <c r="E383" s="2">
        <v>0</v>
      </c>
      <c r="F383" s="2">
        <v>155</v>
      </c>
      <c r="G383" s="2">
        <v>155</v>
      </c>
      <c r="H383" s="2">
        <v>1017885</v>
      </c>
      <c r="I383" s="2">
        <v>0</v>
      </c>
      <c r="J383" s="2">
        <v>347117</v>
      </c>
      <c r="K383" s="2">
        <v>0</v>
      </c>
      <c r="L383" s="2">
        <v>0</v>
      </c>
      <c r="M383" s="2">
        <v>4706</v>
      </c>
      <c r="N383" s="2">
        <v>0</v>
      </c>
      <c r="O383" s="2">
        <v>35116</v>
      </c>
      <c r="P383" s="2">
        <v>18702</v>
      </c>
      <c r="Q383" s="2">
        <v>2015</v>
      </c>
      <c r="R383" s="2">
        <v>0</v>
      </c>
      <c r="S383" s="2">
        <v>0</v>
      </c>
      <c r="T383" s="2">
        <v>3720</v>
      </c>
      <c r="U383" s="2">
        <v>-47433</v>
      </c>
      <c r="V383" s="2">
        <v>0</v>
      </c>
      <c r="W383" s="2">
        <v>0</v>
      </c>
      <c r="X383" s="2">
        <v>42504</v>
      </c>
      <c r="Y383" s="2">
        <v>0</v>
      </c>
      <c r="Z383" s="2">
        <v>4117</v>
      </c>
      <c r="AA383" s="2">
        <v>0</v>
      </c>
      <c r="AB383" s="2">
        <v>1385945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</row>
    <row r="384" spans="1:36" x14ac:dyDescent="0.25">
      <c r="A384" s="2">
        <v>4080</v>
      </c>
      <c r="B384" s="2">
        <v>7</v>
      </c>
      <c r="C384" t="s">
        <v>385</v>
      </c>
      <c r="D384" s="2">
        <v>0</v>
      </c>
      <c r="E384" s="2">
        <v>0</v>
      </c>
      <c r="F384" s="2">
        <v>40</v>
      </c>
      <c r="G384" s="2">
        <v>48</v>
      </c>
      <c r="H384" s="2">
        <v>315216</v>
      </c>
      <c r="I384" s="2">
        <v>753</v>
      </c>
      <c r="J384" s="2">
        <v>77901</v>
      </c>
      <c r="K384" s="2">
        <v>0</v>
      </c>
      <c r="L384" s="2">
        <v>0</v>
      </c>
      <c r="M384" s="2">
        <v>1457</v>
      </c>
      <c r="N384" s="2">
        <v>8920</v>
      </c>
      <c r="O384" s="2">
        <v>10875</v>
      </c>
      <c r="P384" s="2">
        <v>5791</v>
      </c>
      <c r="Q384" s="2">
        <v>624</v>
      </c>
      <c r="R384" s="2">
        <v>6175</v>
      </c>
      <c r="S384" s="2">
        <v>0</v>
      </c>
      <c r="T384" s="2">
        <v>5136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1007</v>
      </c>
      <c r="AA384" s="2">
        <v>0</v>
      </c>
      <c r="AB384" s="2">
        <v>433855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</row>
    <row r="385" spans="1:36" x14ac:dyDescent="0.25">
      <c r="A385" s="2">
        <v>4081</v>
      </c>
      <c r="B385" s="2">
        <v>7</v>
      </c>
      <c r="C385" t="s">
        <v>386</v>
      </c>
      <c r="D385" s="2">
        <v>0</v>
      </c>
      <c r="E385" s="2">
        <v>0</v>
      </c>
      <c r="F385" s="2">
        <v>55</v>
      </c>
      <c r="G385" s="2">
        <v>65.599999999999994</v>
      </c>
      <c r="H385" s="2">
        <v>430795</v>
      </c>
      <c r="I385" s="2">
        <v>1029</v>
      </c>
      <c r="J385" s="2">
        <v>61232</v>
      </c>
      <c r="K385" s="2">
        <v>19080</v>
      </c>
      <c r="L385" s="2">
        <v>0</v>
      </c>
      <c r="M385" s="2">
        <v>1992</v>
      </c>
      <c r="N385" s="2">
        <v>6651</v>
      </c>
      <c r="O385" s="2">
        <v>14862</v>
      </c>
      <c r="P385" s="2">
        <v>7915</v>
      </c>
      <c r="Q385" s="2">
        <v>853</v>
      </c>
      <c r="R385" s="2">
        <v>0</v>
      </c>
      <c r="S385" s="2">
        <v>0</v>
      </c>
      <c r="T385" s="2">
        <v>13644.8</v>
      </c>
      <c r="U385" s="2">
        <v>-26726</v>
      </c>
      <c r="V385" s="2">
        <v>0</v>
      </c>
      <c r="W385" s="2">
        <v>0</v>
      </c>
      <c r="X385" s="2">
        <v>0</v>
      </c>
      <c r="Y385" s="2">
        <v>0</v>
      </c>
      <c r="Z385" s="2">
        <v>2213</v>
      </c>
      <c r="AA385" s="2">
        <v>0</v>
      </c>
      <c r="AB385" s="2">
        <v>533540.80000000005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</row>
    <row r="386" spans="1:36" x14ac:dyDescent="0.25">
      <c r="A386" s="2">
        <v>4082</v>
      </c>
      <c r="B386" s="2">
        <v>7</v>
      </c>
      <c r="C386" t="s">
        <v>387</v>
      </c>
      <c r="D386" s="2">
        <v>0</v>
      </c>
      <c r="E386" s="2">
        <v>0</v>
      </c>
      <c r="F386" s="2">
        <v>440</v>
      </c>
      <c r="G386" s="2">
        <v>528</v>
      </c>
      <c r="H386" s="2">
        <v>3467376</v>
      </c>
      <c r="I386" s="2">
        <v>8281</v>
      </c>
      <c r="J386" s="2">
        <v>137357</v>
      </c>
      <c r="K386" s="2">
        <v>16056</v>
      </c>
      <c r="L386" s="2">
        <v>0</v>
      </c>
      <c r="M386" s="2">
        <v>16029</v>
      </c>
      <c r="N386" s="2">
        <v>0</v>
      </c>
      <c r="O386" s="2">
        <v>119621</v>
      </c>
      <c r="P386" s="2">
        <v>63706</v>
      </c>
      <c r="Q386" s="2">
        <v>6864</v>
      </c>
      <c r="R386" s="2">
        <v>808</v>
      </c>
      <c r="S386" s="2">
        <v>0</v>
      </c>
      <c r="T386" s="2">
        <v>61776</v>
      </c>
      <c r="U386" s="2">
        <v>0</v>
      </c>
      <c r="V386" s="2">
        <v>0</v>
      </c>
      <c r="W386" s="2">
        <v>0</v>
      </c>
      <c r="X386" s="2">
        <v>121693</v>
      </c>
      <c r="Y386" s="2">
        <v>99306</v>
      </c>
      <c r="Z386" s="2">
        <v>20630</v>
      </c>
      <c r="AA386" s="2">
        <v>0</v>
      </c>
      <c r="AB386" s="2">
        <v>4017810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</row>
    <row r="387" spans="1:36" x14ac:dyDescent="0.25">
      <c r="A387" s="2">
        <v>4083</v>
      </c>
      <c r="B387" s="2">
        <v>7</v>
      </c>
      <c r="C387" t="s">
        <v>388</v>
      </c>
      <c r="D387" s="2">
        <v>0</v>
      </c>
      <c r="E387" s="2">
        <v>0</v>
      </c>
      <c r="F387" s="2">
        <v>100</v>
      </c>
      <c r="G387" s="2">
        <v>100</v>
      </c>
      <c r="H387" s="2">
        <v>656700</v>
      </c>
      <c r="I387" s="2">
        <v>0</v>
      </c>
      <c r="J387" s="2">
        <v>20809</v>
      </c>
      <c r="K387" s="2">
        <v>19080</v>
      </c>
      <c r="L387" s="2">
        <v>0</v>
      </c>
      <c r="M387" s="2">
        <v>3036</v>
      </c>
      <c r="N387" s="2">
        <v>14680</v>
      </c>
      <c r="O387" s="2">
        <v>22655</v>
      </c>
      <c r="P387" s="2">
        <v>12066</v>
      </c>
      <c r="Q387" s="2">
        <v>1300</v>
      </c>
      <c r="R387" s="2">
        <v>1865</v>
      </c>
      <c r="S387" s="2">
        <v>0</v>
      </c>
      <c r="T387" s="2">
        <v>6100</v>
      </c>
      <c r="U387" s="2">
        <v>-45282</v>
      </c>
      <c r="V387" s="2">
        <v>0</v>
      </c>
      <c r="W387" s="2">
        <v>0</v>
      </c>
      <c r="X387" s="2">
        <v>24794</v>
      </c>
      <c r="Y387" s="2">
        <v>0</v>
      </c>
      <c r="Z387" s="2">
        <v>2745</v>
      </c>
      <c r="AA387" s="2">
        <v>0</v>
      </c>
      <c r="AB387" s="2">
        <v>715754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</row>
    <row r="388" spans="1:36" x14ac:dyDescent="0.25">
      <c r="A388" s="2">
        <v>4084</v>
      </c>
      <c r="B388" s="2">
        <v>7</v>
      </c>
      <c r="C388" t="s">
        <v>389</v>
      </c>
      <c r="D388" s="2">
        <v>0</v>
      </c>
      <c r="E388" s="2">
        <v>0</v>
      </c>
      <c r="F388" s="2">
        <v>350</v>
      </c>
      <c r="G388" s="2">
        <v>350</v>
      </c>
      <c r="H388" s="2">
        <v>2298450</v>
      </c>
      <c r="I388" s="2">
        <v>0</v>
      </c>
      <c r="J388" s="2">
        <v>65627</v>
      </c>
      <c r="K388" s="2">
        <v>0</v>
      </c>
      <c r="L388" s="2">
        <v>0</v>
      </c>
      <c r="M388" s="2">
        <v>10626</v>
      </c>
      <c r="N388" s="2">
        <v>181846</v>
      </c>
      <c r="O388" s="2">
        <v>79294</v>
      </c>
      <c r="P388" s="2">
        <v>42230</v>
      </c>
      <c r="Q388" s="2">
        <v>4550</v>
      </c>
      <c r="R388" s="2">
        <v>6493</v>
      </c>
      <c r="S388" s="2">
        <v>0</v>
      </c>
      <c r="T388" s="2">
        <v>23100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9353</v>
      </c>
      <c r="AA388" s="2">
        <v>0</v>
      </c>
      <c r="AB388" s="2">
        <v>2721569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</row>
    <row r="389" spans="1:36" x14ac:dyDescent="0.25">
      <c r="A389" s="2">
        <v>4085</v>
      </c>
      <c r="B389" s="2">
        <v>7</v>
      </c>
      <c r="C389" t="s">
        <v>390</v>
      </c>
      <c r="D389" s="2">
        <v>0</v>
      </c>
      <c r="E389" s="2">
        <v>0</v>
      </c>
      <c r="F389" s="2">
        <v>215</v>
      </c>
      <c r="G389" s="2">
        <v>258</v>
      </c>
      <c r="H389" s="2">
        <v>1694286</v>
      </c>
      <c r="I389" s="2">
        <v>4046</v>
      </c>
      <c r="J389" s="2">
        <v>98456</v>
      </c>
      <c r="K389" s="2">
        <v>0</v>
      </c>
      <c r="L389" s="2">
        <v>0</v>
      </c>
      <c r="M389" s="2">
        <v>7833</v>
      </c>
      <c r="N389" s="2">
        <v>21704</v>
      </c>
      <c r="O389" s="2">
        <v>58451</v>
      </c>
      <c r="P389" s="2">
        <v>31129</v>
      </c>
      <c r="Q389" s="2">
        <v>3354</v>
      </c>
      <c r="R389" s="2">
        <v>3333</v>
      </c>
      <c r="S389" s="2">
        <v>0</v>
      </c>
      <c r="T389" s="2">
        <v>19350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7463</v>
      </c>
      <c r="AA389" s="2">
        <v>0</v>
      </c>
      <c r="AB389" s="2">
        <v>1949405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</row>
    <row r="390" spans="1:36" x14ac:dyDescent="0.25">
      <c r="A390" s="2">
        <v>4086</v>
      </c>
      <c r="B390" s="2">
        <v>7</v>
      </c>
      <c r="C390" t="s">
        <v>391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</row>
    <row r="391" spans="1:36" x14ac:dyDescent="0.25">
      <c r="A391" s="2">
        <v>4087</v>
      </c>
      <c r="B391" s="2">
        <v>7</v>
      </c>
      <c r="C391" t="s">
        <v>392</v>
      </c>
      <c r="D391" s="2">
        <v>0</v>
      </c>
      <c r="E391" s="2">
        <v>0</v>
      </c>
      <c r="F391" s="2">
        <v>75</v>
      </c>
      <c r="G391" s="2">
        <v>89.999999999999986</v>
      </c>
      <c r="H391" s="2">
        <v>591030</v>
      </c>
      <c r="I391" s="2">
        <v>0</v>
      </c>
      <c r="J391" s="2">
        <v>78212</v>
      </c>
      <c r="K391" s="2">
        <v>19080</v>
      </c>
      <c r="L391" s="2">
        <v>0</v>
      </c>
      <c r="M391" s="2">
        <v>2732</v>
      </c>
      <c r="N391" s="2">
        <v>0</v>
      </c>
      <c r="O391" s="2">
        <v>20390</v>
      </c>
      <c r="P391" s="2">
        <v>10859</v>
      </c>
      <c r="Q391" s="2">
        <v>1170</v>
      </c>
      <c r="R391" s="2">
        <v>874</v>
      </c>
      <c r="S391" s="2">
        <v>0</v>
      </c>
      <c r="T391" s="2">
        <v>8819.9999999999982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2030</v>
      </c>
      <c r="AA391" s="2">
        <v>0</v>
      </c>
      <c r="AB391" s="2">
        <v>735197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</row>
    <row r="392" spans="1:36" x14ac:dyDescent="0.25">
      <c r="A392" s="2">
        <v>4088</v>
      </c>
      <c r="B392" s="2">
        <v>7</v>
      </c>
      <c r="C392" t="s">
        <v>393</v>
      </c>
      <c r="D392" s="2">
        <v>0</v>
      </c>
      <c r="E392" s="2">
        <v>0</v>
      </c>
      <c r="F392" s="2">
        <v>328</v>
      </c>
      <c r="G392" s="2">
        <v>328</v>
      </c>
      <c r="H392" s="2">
        <v>2153976</v>
      </c>
      <c r="I392" s="2">
        <v>0</v>
      </c>
      <c r="J392" s="2">
        <v>1161153</v>
      </c>
      <c r="K392" s="2">
        <v>27085</v>
      </c>
      <c r="L392" s="2">
        <v>0</v>
      </c>
      <c r="M392" s="2">
        <v>9958</v>
      </c>
      <c r="N392" s="2">
        <v>0</v>
      </c>
      <c r="O392" s="2">
        <v>74310</v>
      </c>
      <c r="P392" s="2">
        <v>39575</v>
      </c>
      <c r="Q392" s="2">
        <v>4264</v>
      </c>
      <c r="R392" s="2">
        <v>0</v>
      </c>
      <c r="S392" s="2">
        <v>0</v>
      </c>
      <c r="T392" s="2">
        <v>58056</v>
      </c>
      <c r="U392" s="2">
        <v>0</v>
      </c>
      <c r="V392" s="2">
        <v>0</v>
      </c>
      <c r="W392" s="2">
        <v>0</v>
      </c>
      <c r="X392" s="2">
        <v>83490</v>
      </c>
      <c r="Y392" s="2">
        <v>0</v>
      </c>
      <c r="Z392" s="2">
        <v>10507</v>
      </c>
      <c r="AA392" s="2">
        <v>0</v>
      </c>
      <c r="AB392" s="2">
        <v>3538884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</row>
    <row r="393" spans="1:36" x14ac:dyDescent="0.25">
      <c r="A393" s="2">
        <v>4089</v>
      </c>
      <c r="B393" s="2">
        <v>7</v>
      </c>
      <c r="C393" t="s">
        <v>394</v>
      </c>
      <c r="D393" s="2">
        <v>0</v>
      </c>
      <c r="E393" s="2">
        <v>0</v>
      </c>
      <c r="F393" s="2">
        <v>346</v>
      </c>
      <c r="G393" s="2">
        <v>362.2</v>
      </c>
      <c r="H393" s="2">
        <v>2378567</v>
      </c>
      <c r="I393" s="2">
        <v>0</v>
      </c>
      <c r="J393" s="2">
        <v>149631</v>
      </c>
      <c r="K393" s="2">
        <v>16593</v>
      </c>
      <c r="L393" s="2">
        <v>0</v>
      </c>
      <c r="M393" s="2">
        <v>10996</v>
      </c>
      <c r="N393" s="2">
        <v>0</v>
      </c>
      <c r="O393" s="2">
        <v>82058</v>
      </c>
      <c r="P393" s="2">
        <v>43702</v>
      </c>
      <c r="Q393" s="2">
        <v>4709</v>
      </c>
      <c r="R393" s="2">
        <v>0</v>
      </c>
      <c r="S393" s="2">
        <v>0</v>
      </c>
      <c r="T393" s="2">
        <v>10141.6</v>
      </c>
      <c r="U393" s="2">
        <v>-110841</v>
      </c>
      <c r="V393" s="2">
        <v>0</v>
      </c>
      <c r="W393" s="2">
        <v>0</v>
      </c>
      <c r="X393" s="2">
        <v>0</v>
      </c>
      <c r="Y393" s="2">
        <v>0</v>
      </c>
      <c r="Z393" s="2">
        <v>9417</v>
      </c>
      <c r="AA393" s="2">
        <v>0</v>
      </c>
      <c r="AB393" s="2">
        <v>2594973.6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</row>
    <row r="394" spans="1:36" x14ac:dyDescent="0.25">
      <c r="A394" s="2">
        <v>4090</v>
      </c>
      <c r="B394" s="2">
        <v>7</v>
      </c>
      <c r="C394" t="s">
        <v>395</v>
      </c>
      <c r="D394" s="2">
        <v>0</v>
      </c>
      <c r="E394" s="2">
        <v>0</v>
      </c>
      <c r="F394" s="2">
        <v>180</v>
      </c>
      <c r="G394" s="2">
        <v>180</v>
      </c>
      <c r="H394" s="2">
        <v>1182060</v>
      </c>
      <c r="I394" s="2">
        <v>0</v>
      </c>
      <c r="J394" s="2">
        <v>10138</v>
      </c>
      <c r="K394" s="2">
        <v>0</v>
      </c>
      <c r="L394" s="2">
        <v>0</v>
      </c>
      <c r="M394" s="2">
        <v>5465</v>
      </c>
      <c r="N394" s="2">
        <v>17444</v>
      </c>
      <c r="O394" s="2">
        <v>40780</v>
      </c>
      <c r="P394" s="2">
        <v>21718</v>
      </c>
      <c r="Q394" s="2">
        <v>2340</v>
      </c>
      <c r="R394" s="2">
        <v>1566</v>
      </c>
      <c r="S394" s="2">
        <v>0</v>
      </c>
      <c r="T394" s="2">
        <v>21960</v>
      </c>
      <c r="U394" s="2">
        <v>-72528</v>
      </c>
      <c r="V394" s="2">
        <v>0</v>
      </c>
      <c r="W394" s="2">
        <v>0</v>
      </c>
      <c r="X394" s="2">
        <v>45540</v>
      </c>
      <c r="Y394" s="2">
        <v>0</v>
      </c>
      <c r="Z394" s="2">
        <v>5957</v>
      </c>
      <c r="AA394" s="2">
        <v>0</v>
      </c>
      <c r="AB394" s="2">
        <v>1236900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</row>
    <row r="395" spans="1:36" x14ac:dyDescent="0.25">
      <c r="A395" s="2">
        <v>4091</v>
      </c>
      <c r="B395" s="2">
        <v>7</v>
      </c>
      <c r="C395" t="s">
        <v>396</v>
      </c>
      <c r="D395" s="2">
        <v>0</v>
      </c>
      <c r="E395" s="2">
        <v>0</v>
      </c>
      <c r="F395" s="2">
        <v>122</v>
      </c>
      <c r="G395" s="2">
        <v>142.80000000000001</v>
      </c>
      <c r="H395" s="2">
        <v>937768</v>
      </c>
      <c r="I395" s="2">
        <v>0</v>
      </c>
      <c r="J395" s="2">
        <v>3817</v>
      </c>
      <c r="K395" s="2">
        <v>0</v>
      </c>
      <c r="L395" s="2">
        <v>0</v>
      </c>
      <c r="M395" s="2">
        <v>4335</v>
      </c>
      <c r="N395" s="2">
        <v>13839</v>
      </c>
      <c r="O395" s="2">
        <v>32352</v>
      </c>
      <c r="P395" s="2">
        <v>17230</v>
      </c>
      <c r="Q395" s="2">
        <v>1856</v>
      </c>
      <c r="R395" s="2">
        <v>0</v>
      </c>
      <c r="S395" s="2">
        <v>0</v>
      </c>
      <c r="T395" s="2">
        <v>17707.2</v>
      </c>
      <c r="U395" s="2">
        <v>-57539</v>
      </c>
      <c r="V395" s="2">
        <v>0</v>
      </c>
      <c r="W395" s="2">
        <v>0</v>
      </c>
      <c r="X395" s="2">
        <v>30107</v>
      </c>
      <c r="Y395" s="2">
        <v>0</v>
      </c>
      <c r="Z395" s="2">
        <v>4429</v>
      </c>
      <c r="AA395" s="2">
        <v>0</v>
      </c>
      <c r="AB395" s="2">
        <v>975794.2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</row>
    <row r="396" spans="1:36" x14ac:dyDescent="0.25">
      <c r="A396" s="2">
        <v>4092</v>
      </c>
      <c r="B396" s="2">
        <v>7</v>
      </c>
      <c r="C396" t="s">
        <v>397</v>
      </c>
      <c r="D396" s="2">
        <v>0</v>
      </c>
      <c r="E396" s="2">
        <v>0</v>
      </c>
      <c r="F396" s="2">
        <v>64</v>
      </c>
      <c r="G396" s="2">
        <v>76.8</v>
      </c>
      <c r="H396" s="2">
        <v>504346</v>
      </c>
      <c r="I396" s="2">
        <v>0</v>
      </c>
      <c r="J396" s="2">
        <v>87982</v>
      </c>
      <c r="K396" s="2">
        <v>0</v>
      </c>
      <c r="L396" s="2">
        <v>0</v>
      </c>
      <c r="M396" s="2">
        <v>2332</v>
      </c>
      <c r="N396" s="2">
        <v>0</v>
      </c>
      <c r="O396" s="2">
        <v>17399</v>
      </c>
      <c r="P396" s="2">
        <v>9266</v>
      </c>
      <c r="Q396" s="2">
        <v>998</v>
      </c>
      <c r="R396" s="2">
        <v>118</v>
      </c>
      <c r="S396" s="2">
        <v>0</v>
      </c>
      <c r="T396" s="2">
        <v>2380.7999999999997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2260</v>
      </c>
      <c r="AA396" s="2">
        <v>0</v>
      </c>
      <c r="AB396" s="2">
        <v>627081.80000000005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</row>
    <row r="397" spans="1:36" x14ac:dyDescent="0.25">
      <c r="A397" s="2">
        <v>4093</v>
      </c>
      <c r="B397" s="2">
        <v>7</v>
      </c>
      <c r="C397" t="s">
        <v>398</v>
      </c>
      <c r="D397" s="2">
        <v>0</v>
      </c>
      <c r="E397" s="2">
        <v>0</v>
      </c>
      <c r="F397" s="2">
        <v>120</v>
      </c>
      <c r="G397" s="2">
        <v>144</v>
      </c>
      <c r="H397" s="2">
        <v>945648</v>
      </c>
      <c r="I397" s="2">
        <v>0</v>
      </c>
      <c r="J397" s="2">
        <v>227573</v>
      </c>
      <c r="K397" s="2">
        <v>0</v>
      </c>
      <c r="L397" s="2">
        <v>0</v>
      </c>
      <c r="M397" s="2">
        <v>4372</v>
      </c>
      <c r="N397" s="2">
        <v>16808</v>
      </c>
      <c r="O397" s="2">
        <v>32624</v>
      </c>
      <c r="P397" s="2">
        <v>17374</v>
      </c>
      <c r="Q397" s="2">
        <v>1872</v>
      </c>
      <c r="R397" s="2">
        <v>539</v>
      </c>
      <c r="S397" s="2">
        <v>0</v>
      </c>
      <c r="T397" s="2">
        <v>23328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3946</v>
      </c>
      <c r="AA397" s="2">
        <v>0</v>
      </c>
      <c r="AB397" s="2">
        <v>1274084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</row>
    <row r="398" spans="1:36" x14ac:dyDescent="0.25">
      <c r="A398" s="2">
        <v>4095</v>
      </c>
      <c r="B398" s="2">
        <v>7</v>
      </c>
      <c r="C398" t="s">
        <v>399</v>
      </c>
      <c r="D398" s="2">
        <v>0</v>
      </c>
      <c r="E398" s="2">
        <v>0</v>
      </c>
      <c r="F398" s="2">
        <v>175</v>
      </c>
      <c r="G398" s="2">
        <v>210</v>
      </c>
      <c r="H398" s="2">
        <v>1379070</v>
      </c>
      <c r="I398" s="2">
        <v>0</v>
      </c>
      <c r="J398" s="2">
        <v>11800</v>
      </c>
      <c r="K398" s="2">
        <v>0</v>
      </c>
      <c r="L398" s="2">
        <v>0</v>
      </c>
      <c r="M398" s="2">
        <v>6375</v>
      </c>
      <c r="N398" s="2">
        <v>21342</v>
      </c>
      <c r="O398" s="2">
        <v>47576</v>
      </c>
      <c r="P398" s="2">
        <v>25338</v>
      </c>
      <c r="Q398" s="2">
        <v>2730</v>
      </c>
      <c r="R398" s="2">
        <v>2386</v>
      </c>
      <c r="S398" s="2">
        <v>0</v>
      </c>
      <c r="T398" s="2">
        <v>20370</v>
      </c>
      <c r="U398" s="2">
        <v>-85607</v>
      </c>
      <c r="V398" s="2">
        <v>0</v>
      </c>
      <c r="W398" s="2">
        <v>0</v>
      </c>
      <c r="X398" s="2">
        <v>46552</v>
      </c>
      <c r="Y398" s="2">
        <v>0</v>
      </c>
      <c r="Z398" s="2">
        <v>5639</v>
      </c>
      <c r="AA398" s="2">
        <v>0</v>
      </c>
      <c r="AB398" s="2">
        <v>1437019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</row>
    <row r="399" spans="1:36" x14ac:dyDescent="0.25">
      <c r="A399" s="2">
        <v>4097</v>
      </c>
      <c r="B399" s="2">
        <v>7</v>
      </c>
      <c r="C399" t="s">
        <v>400</v>
      </c>
      <c r="D399" s="2">
        <v>0</v>
      </c>
      <c r="E399" s="2">
        <v>0</v>
      </c>
      <c r="F399" s="2">
        <v>394</v>
      </c>
      <c r="G399" s="2">
        <v>416.6</v>
      </c>
      <c r="H399" s="2">
        <v>2735812</v>
      </c>
      <c r="I399" s="2">
        <v>6534</v>
      </c>
      <c r="J399" s="2">
        <v>845065</v>
      </c>
      <c r="K399" s="2">
        <v>252810</v>
      </c>
      <c r="L399" s="2">
        <v>0</v>
      </c>
      <c r="M399" s="2">
        <v>12647</v>
      </c>
      <c r="N399" s="2">
        <v>0</v>
      </c>
      <c r="O399" s="2">
        <v>94383</v>
      </c>
      <c r="P399" s="2">
        <v>50265</v>
      </c>
      <c r="Q399" s="2">
        <v>5416</v>
      </c>
      <c r="R399" s="2">
        <v>105946</v>
      </c>
      <c r="S399" s="2">
        <v>0</v>
      </c>
      <c r="T399" s="2">
        <v>5832.4000000000005</v>
      </c>
      <c r="U399" s="2">
        <v>-127489</v>
      </c>
      <c r="V399" s="2">
        <v>0</v>
      </c>
      <c r="W399" s="2">
        <v>0</v>
      </c>
      <c r="X399" s="2">
        <v>92092</v>
      </c>
      <c r="Y399" s="2">
        <v>0</v>
      </c>
      <c r="Z399" s="2">
        <v>14410</v>
      </c>
      <c r="AA399" s="2">
        <v>0</v>
      </c>
      <c r="AB399" s="2">
        <v>4001631.4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</row>
    <row r="400" spans="1:36" x14ac:dyDescent="0.25">
      <c r="A400" s="2">
        <v>4098</v>
      </c>
      <c r="B400" s="2">
        <v>7</v>
      </c>
      <c r="C400" t="s">
        <v>401</v>
      </c>
      <c r="D400" s="2">
        <v>0</v>
      </c>
      <c r="E400" s="2">
        <v>0</v>
      </c>
      <c r="F400" s="2">
        <v>977</v>
      </c>
      <c r="G400" s="2">
        <v>1062.8000000000002</v>
      </c>
      <c r="H400" s="2">
        <v>6979408</v>
      </c>
      <c r="I400" s="2">
        <v>0</v>
      </c>
      <c r="J400" s="2">
        <v>42021</v>
      </c>
      <c r="K400" s="2">
        <v>23123</v>
      </c>
      <c r="L400" s="2">
        <v>0</v>
      </c>
      <c r="M400" s="2">
        <v>32265</v>
      </c>
      <c r="N400" s="2">
        <v>0</v>
      </c>
      <c r="O400" s="2">
        <v>240782</v>
      </c>
      <c r="P400" s="2">
        <v>128233</v>
      </c>
      <c r="Q400" s="2">
        <v>13816</v>
      </c>
      <c r="R400" s="2">
        <v>0</v>
      </c>
      <c r="S400" s="2">
        <v>0</v>
      </c>
      <c r="T400" s="2">
        <v>140289.60000000003</v>
      </c>
      <c r="U400" s="2">
        <v>0</v>
      </c>
      <c r="V400" s="2">
        <v>0</v>
      </c>
      <c r="W400" s="2">
        <v>0</v>
      </c>
      <c r="X400" s="2">
        <v>259325</v>
      </c>
      <c r="Y400" s="2">
        <v>63997</v>
      </c>
      <c r="Z400" s="2">
        <v>26476</v>
      </c>
      <c r="AA400" s="2">
        <v>0</v>
      </c>
      <c r="AB400" s="2">
        <v>7690410.5999999996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</row>
    <row r="401" spans="1:36" x14ac:dyDescent="0.25">
      <c r="A401" s="2">
        <v>4100</v>
      </c>
      <c r="B401" s="2">
        <v>7</v>
      </c>
      <c r="C401" t="s">
        <v>402</v>
      </c>
      <c r="D401" s="2">
        <v>0</v>
      </c>
      <c r="E401" s="2">
        <v>0</v>
      </c>
      <c r="F401" s="2">
        <v>128</v>
      </c>
      <c r="G401" s="2">
        <v>132.6</v>
      </c>
      <c r="H401" s="2">
        <v>870784</v>
      </c>
      <c r="I401" s="2">
        <v>0</v>
      </c>
      <c r="J401" s="2">
        <v>41130</v>
      </c>
      <c r="K401" s="2">
        <v>0</v>
      </c>
      <c r="L401" s="2">
        <v>0</v>
      </c>
      <c r="M401" s="2">
        <v>4026</v>
      </c>
      <c r="N401" s="2">
        <v>87439</v>
      </c>
      <c r="O401" s="2">
        <v>30041</v>
      </c>
      <c r="P401" s="2">
        <v>15999</v>
      </c>
      <c r="Q401" s="2">
        <v>1724</v>
      </c>
      <c r="R401" s="2">
        <v>0</v>
      </c>
      <c r="S401" s="2">
        <v>0</v>
      </c>
      <c r="T401" s="2">
        <v>0</v>
      </c>
      <c r="U401" s="2">
        <v>-128018</v>
      </c>
      <c r="V401" s="2">
        <v>0</v>
      </c>
      <c r="W401" s="2">
        <v>0</v>
      </c>
      <c r="X401" s="2">
        <v>0</v>
      </c>
      <c r="Y401" s="2">
        <v>0</v>
      </c>
      <c r="Z401" s="2">
        <v>3544</v>
      </c>
      <c r="AA401" s="2">
        <v>0</v>
      </c>
      <c r="AB401" s="2">
        <v>926669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</row>
    <row r="402" spans="1:36" x14ac:dyDescent="0.25">
      <c r="A402" s="2">
        <v>4102</v>
      </c>
      <c r="B402" s="2">
        <v>7</v>
      </c>
      <c r="C402" t="s">
        <v>403</v>
      </c>
      <c r="D402" s="2">
        <v>0</v>
      </c>
      <c r="E402" s="2">
        <v>0</v>
      </c>
      <c r="F402" s="2">
        <v>425</v>
      </c>
      <c r="G402" s="2">
        <v>510</v>
      </c>
      <c r="H402" s="2">
        <v>3349170</v>
      </c>
      <c r="I402" s="2">
        <v>7999</v>
      </c>
      <c r="J402" s="2">
        <v>1037914</v>
      </c>
      <c r="K402" s="2">
        <v>16126</v>
      </c>
      <c r="L402" s="2">
        <v>0</v>
      </c>
      <c r="M402" s="2">
        <v>15483</v>
      </c>
      <c r="N402" s="2">
        <v>0</v>
      </c>
      <c r="O402" s="2">
        <v>115543</v>
      </c>
      <c r="P402" s="2">
        <v>61535</v>
      </c>
      <c r="Q402" s="2">
        <v>6630</v>
      </c>
      <c r="R402" s="2">
        <v>0</v>
      </c>
      <c r="S402" s="2">
        <v>0</v>
      </c>
      <c r="T402" s="2">
        <v>37740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9528</v>
      </c>
      <c r="AA402" s="2">
        <v>0</v>
      </c>
      <c r="AB402" s="2">
        <v>4657668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</row>
    <row r="403" spans="1:36" x14ac:dyDescent="0.25">
      <c r="A403" s="2">
        <v>4103</v>
      </c>
      <c r="B403" s="2">
        <v>7</v>
      </c>
      <c r="C403" t="s">
        <v>404</v>
      </c>
      <c r="D403" s="2">
        <v>0</v>
      </c>
      <c r="E403" s="2">
        <v>0</v>
      </c>
      <c r="F403" s="2">
        <v>2200</v>
      </c>
      <c r="G403" s="2">
        <v>2370</v>
      </c>
      <c r="H403" s="2">
        <v>15563790</v>
      </c>
      <c r="I403" s="2">
        <v>0</v>
      </c>
      <c r="J403" s="2">
        <v>5099062</v>
      </c>
      <c r="K403" s="2">
        <v>467460</v>
      </c>
      <c r="L403" s="2">
        <v>0</v>
      </c>
      <c r="M403" s="2">
        <v>71950</v>
      </c>
      <c r="N403" s="2">
        <v>0</v>
      </c>
      <c r="O403" s="2">
        <v>536934</v>
      </c>
      <c r="P403" s="2">
        <v>285955</v>
      </c>
      <c r="Q403" s="2">
        <v>30810</v>
      </c>
      <c r="R403" s="2">
        <v>0</v>
      </c>
      <c r="S403" s="2">
        <v>0</v>
      </c>
      <c r="T403" s="2">
        <v>353130</v>
      </c>
      <c r="U403" s="2">
        <v>0</v>
      </c>
      <c r="V403" s="2">
        <v>0</v>
      </c>
      <c r="W403" s="2">
        <v>0</v>
      </c>
      <c r="X403" s="2">
        <v>560648</v>
      </c>
      <c r="Y403" s="2">
        <v>0</v>
      </c>
      <c r="Z403" s="2">
        <v>73548</v>
      </c>
      <c r="AA403" s="2">
        <v>0</v>
      </c>
      <c r="AB403" s="2">
        <v>22482639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</row>
    <row r="404" spans="1:36" x14ac:dyDescent="0.25">
      <c r="A404" s="2">
        <v>4104</v>
      </c>
      <c r="B404" s="2">
        <v>7</v>
      </c>
      <c r="C404" t="s">
        <v>405</v>
      </c>
      <c r="D404" s="2">
        <v>0</v>
      </c>
      <c r="E404" s="2">
        <v>0</v>
      </c>
      <c r="F404" s="2">
        <v>205</v>
      </c>
      <c r="G404" s="2">
        <v>246</v>
      </c>
      <c r="H404" s="2">
        <v>1615482</v>
      </c>
      <c r="I404" s="2">
        <v>3858</v>
      </c>
      <c r="J404" s="2">
        <v>499310</v>
      </c>
      <c r="K404" s="2">
        <v>18322</v>
      </c>
      <c r="L404" s="2">
        <v>0</v>
      </c>
      <c r="M404" s="2">
        <v>7468</v>
      </c>
      <c r="N404" s="2">
        <v>0</v>
      </c>
      <c r="O404" s="2">
        <v>55732</v>
      </c>
      <c r="P404" s="2">
        <v>29681</v>
      </c>
      <c r="Q404" s="2">
        <v>3198</v>
      </c>
      <c r="R404" s="2">
        <v>0</v>
      </c>
      <c r="S404" s="2">
        <v>0</v>
      </c>
      <c r="T404" s="2">
        <v>27306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4744</v>
      </c>
      <c r="AA404" s="2">
        <v>0</v>
      </c>
      <c r="AB404" s="2">
        <v>2265101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</row>
    <row r="405" spans="1:36" x14ac:dyDescent="0.25">
      <c r="A405" s="2">
        <v>4105</v>
      </c>
      <c r="B405" s="2">
        <v>7</v>
      </c>
      <c r="C405" t="s">
        <v>406</v>
      </c>
      <c r="D405" s="2">
        <v>0</v>
      </c>
      <c r="E405" s="2">
        <v>0</v>
      </c>
      <c r="F405" s="2">
        <v>695</v>
      </c>
      <c r="G405" s="2">
        <v>765.6</v>
      </c>
      <c r="H405" s="2">
        <v>5027695</v>
      </c>
      <c r="I405" s="2">
        <v>0</v>
      </c>
      <c r="J405" s="2">
        <v>29386</v>
      </c>
      <c r="K405" s="2">
        <v>0</v>
      </c>
      <c r="L405" s="2">
        <v>0</v>
      </c>
      <c r="M405" s="2">
        <v>23243</v>
      </c>
      <c r="N405" s="2">
        <v>0</v>
      </c>
      <c r="O405" s="2">
        <v>173450</v>
      </c>
      <c r="P405" s="2">
        <v>92374</v>
      </c>
      <c r="Q405" s="2">
        <v>9953</v>
      </c>
      <c r="R405" s="2">
        <v>0</v>
      </c>
      <c r="S405" s="2">
        <v>0</v>
      </c>
      <c r="T405" s="2">
        <v>97231.2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25286</v>
      </c>
      <c r="AA405" s="2">
        <v>0</v>
      </c>
      <c r="AB405" s="2">
        <v>5478618.2000000002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</row>
    <row r="406" spans="1:36" x14ac:dyDescent="0.25">
      <c r="A406" s="2">
        <v>4106</v>
      </c>
      <c r="B406" s="2">
        <v>7</v>
      </c>
      <c r="C406" t="s">
        <v>407</v>
      </c>
      <c r="D406" s="2">
        <v>0</v>
      </c>
      <c r="E406" s="2">
        <v>0</v>
      </c>
      <c r="F406" s="2">
        <v>240</v>
      </c>
      <c r="G406" s="2">
        <v>282</v>
      </c>
      <c r="H406" s="2">
        <v>1851894</v>
      </c>
      <c r="I406" s="2">
        <v>0</v>
      </c>
      <c r="J406" s="2">
        <v>305714</v>
      </c>
      <c r="K406" s="2">
        <v>0</v>
      </c>
      <c r="L406" s="2">
        <v>0</v>
      </c>
      <c r="M406" s="2">
        <v>8561</v>
      </c>
      <c r="N406" s="2">
        <v>53925</v>
      </c>
      <c r="O406" s="2">
        <v>63888</v>
      </c>
      <c r="P406" s="2">
        <v>34025</v>
      </c>
      <c r="Q406" s="2">
        <v>3666</v>
      </c>
      <c r="R406" s="2">
        <v>0</v>
      </c>
      <c r="S406" s="2">
        <v>0</v>
      </c>
      <c r="T406" s="2">
        <v>67398</v>
      </c>
      <c r="U406" s="2">
        <v>-140223</v>
      </c>
      <c r="V406" s="2">
        <v>0</v>
      </c>
      <c r="W406" s="2">
        <v>0</v>
      </c>
      <c r="X406" s="2">
        <v>65021</v>
      </c>
      <c r="Y406" s="2">
        <v>0</v>
      </c>
      <c r="Z406" s="2">
        <v>8421</v>
      </c>
      <c r="AA406" s="2">
        <v>0</v>
      </c>
      <c r="AB406" s="2">
        <v>2257269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</row>
    <row r="407" spans="1:36" x14ac:dyDescent="0.25">
      <c r="A407" s="2">
        <v>4107</v>
      </c>
      <c r="B407" s="2">
        <v>7</v>
      </c>
      <c r="C407" t="s">
        <v>408</v>
      </c>
      <c r="D407" s="2">
        <v>0</v>
      </c>
      <c r="E407" s="2">
        <v>0</v>
      </c>
      <c r="F407" s="2">
        <v>112</v>
      </c>
      <c r="G407" s="2">
        <v>131.20000000000002</v>
      </c>
      <c r="H407" s="2">
        <v>861590</v>
      </c>
      <c r="I407" s="2">
        <v>0</v>
      </c>
      <c r="J407" s="2">
        <v>226421</v>
      </c>
      <c r="K407" s="2">
        <v>0</v>
      </c>
      <c r="L407" s="2">
        <v>0</v>
      </c>
      <c r="M407" s="2">
        <v>3983</v>
      </c>
      <c r="N407" s="2">
        <v>25089</v>
      </c>
      <c r="O407" s="2">
        <v>29724</v>
      </c>
      <c r="P407" s="2">
        <v>15830</v>
      </c>
      <c r="Q407" s="2">
        <v>1706</v>
      </c>
      <c r="R407" s="2">
        <v>0</v>
      </c>
      <c r="S407" s="2">
        <v>0</v>
      </c>
      <c r="T407" s="2">
        <v>47888.000000000007</v>
      </c>
      <c r="U407" s="2">
        <v>-65239</v>
      </c>
      <c r="V407" s="2">
        <v>0</v>
      </c>
      <c r="W407" s="2">
        <v>0</v>
      </c>
      <c r="X407" s="2">
        <v>0</v>
      </c>
      <c r="Y407" s="2">
        <v>0</v>
      </c>
      <c r="Z407" s="2">
        <v>4680</v>
      </c>
      <c r="AA407" s="2">
        <v>0</v>
      </c>
      <c r="AB407" s="2">
        <v>1151672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</row>
    <row r="408" spans="1:36" x14ac:dyDescent="0.25">
      <c r="A408" s="2">
        <v>4110</v>
      </c>
      <c r="B408" s="2">
        <v>7</v>
      </c>
      <c r="C408" t="s">
        <v>409</v>
      </c>
      <c r="D408" s="2">
        <v>0</v>
      </c>
      <c r="E408" s="2">
        <v>0</v>
      </c>
      <c r="F408" s="2">
        <v>345</v>
      </c>
      <c r="G408" s="2">
        <v>414</v>
      </c>
      <c r="H408" s="2">
        <v>2718738</v>
      </c>
      <c r="I408" s="2">
        <v>6493</v>
      </c>
      <c r="J408" s="2">
        <v>31524</v>
      </c>
      <c r="K408" s="2">
        <v>16600</v>
      </c>
      <c r="L408" s="2">
        <v>0</v>
      </c>
      <c r="M408" s="2">
        <v>12569</v>
      </c>
      <c r="N408" s="2">
        <v>0</v>
      </c>
      <c r="O408" s="2">
        <v>93794</v>
      </c>
      <c r="P408" s="2">
        <v>49952</v>
      </c>
      <c r="Q408" s="2">
        <v>5382</v>
      </c>
      <c r="R408" s="2">
        <v>0</v>
      </c>
      <c r="S408" s="2">
        <v>0</v>
      </c>
      <c r="T408" s="2">
        <v>17802</v>
      </c>
      <c r="U408" s="2">
        <v>0</v>
      </c>
      <c r="V408" s="2">
        <v>0</v>
      </c>
      <c r="W408" s="2">
        <v>0</v>
      </c>
      <c r="X408" s="2">
        <v>82731</v>
      </c>
      <c r="Y408" s="2">
        <v>0</v>
      </c>
      <c r="Z408" s="2">
        <v>13350</v>
      </c>
      <c r="AA408" s="2">
        <v>0</v>
      </c>
      <c r="AB408" s="2">
        <v>2966204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</row>
    <row r="409" spans="1:36" x14ac:dyDescent="0.25">
      <c r="A409" s="2">
        <v>4111</v>
      </c>
      <c r="B409" s="2">
        <v>7</v>
      </c>
      <c r="C409" t="s">
        <v>410</v>
      </c>
      <c r="D409" s="2">
        <v>0</v>
      </c>
      <c r="E409" s="2">
        <v>0</v>
      </c>
      <c r="F409" s="2">
        <v>111</v>
      </c>
      <c r="G409" s="2">
        <v>133.20000000000002</v>
      </c>
      <c r="H409" s="2">
        <v>874724</v>
      </c>
      <c r="I409" s="2">
        <v>0</v>
      </c>
      <c r="J409" s="2">
        <v>280896</v>
      </c>
      <c r="K409" s="2">
        <v>0</v>
      </c>
      <c r="L409" s="2">
        <v>0</v>
      </c>
      <c r="M409" s="2">
        <v>4044</v>
      </c>
      <c r="N409" s="2">
        <v>0</v>
      </c>
      <c r="O409" s="2">
        <v>30177</v>
      </c>
      <c r="P409" s="2">
        <v>16071</v>
      </c>
      <c r="Q409" s="2">
        <v>1732</v>
      </c>
      <c r="R409" s="2">
        <v>0</v>
      </c>
      <c r="S409" s="2">
        <v>0</v>
      </c>
      <c r="T409" s="2">
        <v>4662.0000000000009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3733</v>
      </c>
      <c r="AA409" s="2">
        <v>0</v>
      </c>
      <c r="AB409" s="2">
        <v>1216039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</row>
    <row r="410" spans="1:36" x14ac:dyDescent="0.25">
      <c r="A410" s="2">
        <v>4112</v>
      </c>
      <c r="B410" s="2">
        <v>7</v>
      </c>
      <c r="C410" t="s">
        <v>411</v>
      </c>
      <c r="D410" s="2">
        <v>0</v>
      </c>
      <c r="E410" s="2">
        <v>0</v>
      </c>
      <c r="F410" s="2">
        <v>430</v>
      </c>
      <c r="G410" s="2">
        <v>516</v>
      </c>
      <c r="H410" s="2">
        <v>3388572</v>
      </c>
      <c r="I410" s="2">
        <v>0</v>
      </c>
      <c r="J410" s="2">
        <v>28255</v>
      </c>
      <c r="K410" s="2">
        <v>0</v>
      </c>
      <c r="L410" s="2">
        <v>0</v>
      </c>
      <c r="M410" s="2">
        <v>15665</v>
      </c>
      <c r="N410" s="2">
        <v>0</v>
      </c>
      <c r="O410" s="2">
        <v>116902</v>
      </c>
      <c r="P410" s="2">
        <v>62259</v>
      </c>
      <c r="Q410" s="2">
        <v>6708</v>
      </c>
      <c r="R410" s="2">
        <v>0</v>
      </c>
      <c r="S410" s="2">
        <v>0</v>
      </c>
      <c r="T410" s="2">
        <v>57792</v>
      </c>
      <c r="U410" s="2">
        <v>0</v>
      </c>
      <c r="V410" s="2">
        <v>0</v>
      </c>
      <c r="W410" s="2">
        <v>0</v>
      </c>
      <c r="X410" s="2">
        <v>107019</v>
      </c>
      <c r="Y410" s="2">
        <v>0</v>
      </c>
      <c r="Z410" s="2">
        <v>11878</v>
      </c>
      <c r="AA410" s="2">
        <v>0</v>
      </c>
      <c r="AB410" s="2">
        <v>3688031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</row>
    <row r="411" spans="1:36" x14ac:dyDescent="0.25">
      <c r="A411" s="2">
        <v>4113</v>
      </c>
      <c r="B411" s="2">
        <v>7</v>
      </c>
      <c r="C411" t="s">
        <v>412</v>
      </c>
      <c r="D411" s="2">
        <v>0</v>
      </c>
      <c r="E411" s="2">
        <v>0</v>
      </c>
      <c r="F411" s="2">
        <v>148</v>
      </c>
      <c r="G411" s="2">
        <v>148</v>
      </c>
      <c r="H411" s="2">
        <v>971916</v>
      </c>
      <c r="I411" s="2">
        <v>0</v>
      </c>
      <c r="J411" s="2">
        <v>71660</v>
      </c>
      <c r="K411" s="2">
        <v>19080</v>
      </c>
      <c r="L411" s="2">
        <v>0</v>
      </c>
      <c r="M411" s="2">
        <v>4493</v>
      </c>
      <c r="N411" s="2">
        <v>0</v>
      </c>
      <c r="O411" s="2">
        <v>33530</v>
      </c>
      <c r="P411" s="2">
        <v>17857</v>
      </c>
      <c r="Q411" s="2">
        <v>1924</v>
      </c>
      <c r="R411" s="2">
        <v>0</v>
      </c>
      <c r="S411" s="2">
        <v>0</v>
      </c>
      <c r="T411" s="2">
        <v>12136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15201</v>
      </c>
      <c r="AA411" s="2">
        <v>0</v>
      </c>
      <c r="AB411" s="2">
        <v>1147797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</row>
    <row r="412" spans="1:36" x14ac:dyDescent="0.25">
      <c r="A412" s="2">
        <v>4115</v>
      </c>
      <c r="B412" s="2">
        <v>7</v>
      </c>
      <c r="C412" t="s">
        <v>413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</row>
    <row r="413" spans="1:36" x14ac:dyDescent="0.25">
      <c r="A413" s="2">
        <v>4116</v>
      </c>
      <c r="B413" s="2">
        <v>7</v>
      </c>
      <c r="C413" t="s">
        <v>414</v>
      </c>
      <c r="D413" s="2">
        <v>0</v>
      </c>
      <c r="E413" s="2">
        <v>0</v>
      </c>
      <c r="F413" s="2">
        <v>1463</v>
      </c>
      <c r="G413" s="2">
        <v>1568.6000000000001</v>
      </c>
      <c r="H413" s="2">
        <v>10300996</v>
      </c>
      <c r="I413" s="2">
        <v>0</v>
      </c>
      <c r="J413" s="2">
        <v>53572</v>
      </c>
      <c r="K413" s="2">
        <v>14674</v>
      </c>
      <c r="L413" s="2">
        <v>0</v>
      </c>
      <c r="M413" s="2">
        <v>47621</v>
      </c>
      <c r="N413" s="2">
        <v>119579</v>
      </c>
      <c r="O413" s="2">
        <v>355374</v>
      </c>
      <c r="P413" s="2">
        <v>189261</v>
      </c>
      <c r="Q413" s="2">
        <v>20392</v>
      </c>
      <c r="R413" s="2">
        <v>0</v>
      </c>
      <c r="S413" s="2">
        <v>0</v>
      </c>
      <c r="T413" s="2">
        <v>128625.20000000001</v>
      </c>
      <c r="U413" s="2">
        <v>-599605</v>
      </c>
      <c r="V413" s="2">
        <v>0</v>
      </c>
      <c r="W413" s="2">
        <v>0</v>
      </c>
      <c r="X413" s="2">
        <v>341297</v>
      </c>
      <c r="Y413" s="2">
        <v>0</v>
      </c>
      <c r="Z413" s="2">
        <v>33155</v>
      </c>
      <c r="AA413" s="2">
        <v>0</v>
      </c>
      <c r="AB413" s="2">
        <v>10663644.199999999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</row>
    <row r="414" spans="1:36" x14ac:dyDescent="0.25">
      <c r="A414" s="2">
        <v>4118</v>
      </c>
      <c r="B414" s="2">
        <v>7</v>
      </c>
      <c r="C414" t="s">
        <v>415</v>
      </c>
      <c r="D414" s="2">
        <v>0</v>
      </c>
      <c r="E414" s="2">
        <v>0</v>
      </c>
      <c r="F414" s="2">
        <v>732</v>
      </c>
      <c r="G414" s="2">
        <v>789.59999999999991</v>
      </c>
      <c r="H414" s="2">
        <v>5185303</v>
      </c>
      <c r="I414" s="2">
        <v>12384</v>
      </c>
      <c r="J414" s="2">
        <v>116665</v>
      </c>
      <c r="K414" s="2">
        <v>15268</v>
      </c>
      <c r="L414" s="2">
        <v>0</v>
      </c>
      <c r="M414" s="2">
        <v>23971</v>
      </c>
      <c r="N414" s="2">
        <v>25914</v>
      </c>
      <c r="O414" s="2">
        <v>178888</v>
      </c>
      <c r="P414" s="2">
        <v>95270</v>
      </c>
      <c r="Q414" s="2">
        <v>10265</v>
      </c>
      <c r="R414" s="2">
        <v>0</v>
      </c>
      <c r="S414" s="2">
        <v>0</v>
      </c>
      <c r="T414" s="2">
        <v>132652.79999999999</v>
      </c>
      <c r="U414" s="2">
        <v>-267549</v>
      </c>
      <c r="V414" s="2">
        <v>0</v>
      </c>
      <c r="W414" s="2">
        <v>0</v>
      </c>
      <c r="X414" s="2">
        <v>185955</v>
      </c>
      <c r="Y414" s="2">
        <v>0</v>
      </c>
      <c r="Z414" s="2">
        <v>20739</v>
      </c>
      <c r="AA414" s="2">
        <v>0</v>
      </c>
      <c r="AB414" s="2">
        <v>5549770.7999999998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</row>
    <row r="415" spans="1:36" x14ac:dyDescent="0.25">
      <c r="A415" s="2">
        <v>4119</v>
      </c>
      <c r="B415" s="2">
        <v>7</v>
      </c>
      <c r="C415" t="s">
        <v>416</v>
      </c>
      <c r="D415" s="2">
        <v>0</v>
      </c>
      <c r="E415" s="2">
        <v>0</v>
      </c>
      <c r="F415" s="2">
        <v>90</v>
      </c>
      <c r="G415" s="2">
        <v>108</v>
      </c>
      <c r="H415" s="2">
        <v>709236</v>
      </c>
      <c r="I415" s="2">
        <v>0</v>
      </c>
      <c r="J415" s="2">
        <v>48860</v>
      </c>
      <c r="K415" s="2">
        <v>0</v>
      </c>
      <c r="L415" s="2">
        <v>0</v>
      </c>
      <c r="M415" s="2">
        <v>3279</v>
      </c>
      <c r="N415" s="2">
        <v>0</v>
      </c>
      <c r="O415" s="2">
        <v>24468</v>
      </c>
      <c r="P415" s="2">
        <v>13031</v>
      </c>
      <c r="Q415" s="2">
        <v>1404</v>
      </c>
      <c r="R415" s="2">
        <v>0</v>
      </c>
      <c r="S415" s="2">
        <v>0</v>
      </c>
      <c r="T415" s="2">
        <v>9936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3621</v>
      </c>
      <c r="AA415" s="2">
        <v>0</v>
      </c>
      <c r="AB415" s="2">
        <v>813835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</row>
    <row r="416" spans="1:36" x14ac:dyDescent="0.25">
      <c r="A416" s="2">
        <v>4120</v>
      </c>
      <c r="B416" s="2">
        <v>7</v>
      </c>
      <c r="C416" t="s">
        <v>417</v>
      </c>
      <c r="D416" s="2">
        <v>0</v>
      </c>
      <c r="E416" s="2">
        <v>0</v>
      </c>
      <c r="F416" s="2">
        <v>1180</v>
      </c>
      <c r="G416" s="2">
        <v>1290</v>
      </c>
      <c r="H416" s="2">
        <v>8471430</v>
      </c>
      <c r="I416" s="2">
        <v>0</v>
      </c>
      <c r="J416" s="2">
        <v>11304</v>
      </c>
      <c r="K416" s="2">
        <v>14817</v>
      </c>
      <c r="L416" s="2">
        <v>0</v>
      </c>
      <c r="M416" s="2">
        <v>39163</v>
      </c>
      <c r="N416" s="2">
        <v>67097</v>
      </c>
      <c r="O416" s="2">
        <v>292255</v>
      </c>
      <c r="P416" s="2">
        <v>155646</v>
      </c>
      <c r="Q416" s="2">
        <v>16770</v>
      </c>
      <c r="R416" s="2">
        <v>0</v>
      </c>
      <c r="S416" s="2">
        <v>0</v>
      </c>
      <c r="T416" s="2">
        <v>49020</v>
      </c>
      <c r="U416" s="2">
        <v>-461866</v>
      </c>
      <c r="V416" s="2">
        <v>0</v>
      </c>
      <c r="W416" s="2">
        <v>0</v>
      </c>
      <c r="X416" s="2">
        <v>303094</v>
      </c>
      <c r="Y416" s="2">
        <v>0</v>
      </c>
      <c r="Z416" s="2">
        <v>29249</v>
      </c>
      <c r="AA416" s="2">
        <v>0</v>
      </c>
      <c r="AB416" s="2">
        <v>8684885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</row>
    <row r="417" spans="1:36" x14ac:dyDescent="0.25">
      <c r="A417" s="2">
        <v>4121</v>
      </c>
      <c r="B417" s="2">
        <v>7</v>
      </c>
      <c r="C417" t="s">
        <v>418</v>
      </c>
      <c r="D417" s="2">
        <v>0</v>
      </c>
      <c r="E417" s="2">
        <v>0</v>
      </c>
      <c r="F417" s="2">
        <v>320</v>
      </c>
      <c r="G417" s="2">
        <v>384</v>
      </c>
      <c r="H417" s="2">
        <v>2521728</v>
      </c>
      <c r="I417" s="2">
        <v>0</v>
      </c>
      <c r="J417" s="2">
        <v>1013856</v>
      </c>
      <c r="K417" s="2">
        <v>27234</v>
      </c>
      <c r="L417" s="2">
        <v>0</v>
      </c>
      <c r="M417" s="2">
        <v>11658</v>
      </c>
      <c r="N417" s="2">
        <v>0</v>
      </c>
      <c r="O417" s="2">
        <v>86997</v>
      </c>
      <c r="P417" s="2">
        <v>46332</v>
      </c>
      <c r="Q417" s="2">
        <v>4992</v>
      </c>
      <c r="R417" s="2">
        <v>0</v>
      </c>
      <c r="S417" s="2">
        <v>0</v>
      </c>
      <c r="T417" s="2">
        <v>17280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8965</v>
      </c>
      <c r="AA417" s="2">
        <v>0</v>
      </c>
      <c r="AB417" s="2">
        <v>3739042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</row>
    <row r="418" spans="1:36" x14ac:dyDescent="0.25">
      <c r="A418" s="2">
        <v>4122</v>
      </c>
      <c r="B418" s="2">
        <v>7</v>
      </c>
      <c r="C418" t="s">
        <v>419</v>
      </c>
      <c r="D418" s="2">
        <v>0</v>
      </c>
      <c r="E418" s="2">
        <v>0</v>
      </c>
      <c r="F418" s="2">
        <v>1424</v>
      </c>
      <c r="G418" s="2">
        <v>1517.6</v>
      </c>
      <c r="H418" s="2">
        <v>9966079</v>
      </c>
      <c r="I418" s="2">
        <v>0</v>
      </c>
      <c r="J418" s="2">
        <v>187546</v>
      </c>
      <c r="K418" s="2">
        <v>107535</v>
      </c>
      <c r="L418" s="2">
        <v>0</v>
      </c>
      <c r="M418" s="2">
        <v>46072</v>
      </c>
      <c r="N418" s="2">
        <v>0</v>
      </c>
      <c r="O418" s="2">
        <v>343819</v>
      </c>
      <c r="P418" s="2">
        <v>183108</v>
      </c>
      <c r="Q418" s="2">
        <v>19729</v>
      </c>
      <c r="R418" s="2">
        <v>0</v>
      </c>
      <c r="S418" s="2">
        <v>0</v>
      </c>
      <c r="T418" s="2">
        <v>47045.599999999999</v>
      </c>
      <c r="U418" s="2">
        <v>0</v>
      </c>
      <c r="V418" s="2">
        <v>0</v>
      </c>
      <c r="W418" s="2">
        <v>0</v>
      </c>
      <c r="X418" s="2">
        <v>354706</v>
      </c>
      <c r="Y418" s="2">
        <v>0</v>
      </c>
      <c r="Z418" s="2">
        <v>38429</v>
      </c>
      <c r="AA418" s="2">
        <v>0</v>
      </c>
      <c r="AB418" s="2">
        <v>10939362.6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</row>
    <row r="419" spans="1:36" x14ac:dyDescent="0.25">
      <c r="A419" s="2">
        <v>4123</v>
      </c>
      <c r="B419" s="2">
        <v>7</v>
      </c>
      <c r="C419" t="s">
        <v>420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</row>
    <row r="420" spans="1:36" x14ac:dyDescent="0.25">
      <c r="A420" s="2">
        <v>4124</v>
      </c>
      <c r="B420" s="2">
        <v>7</v>
      </c>
      <c r="C420" t="s">
        <v>421</v>
      </c>
      <c r="D420" s="2">
        <v>0</v>
      </c>
      <c r="E420" s="2">
        <v>0</v>
      </c>
      <c r="F420" s="2">
        <v>654</v>
      </c>
      <c r="G420" s="2">
        <v>675.2</v>
      </c>
      <c r="H420" s="2">
        <v>4434038</v>
      </c>
      <c r="I420" s="2">
        <v>0</v>
      </c>
      <c r="J420" s="2">
        <v>279535</v>
      </c>
      <c r="K420" s="2">
        <v>19678</v>
      </c>
      <c r="L420" s="2">
        <v>0</v>
      </c>
      <c r="M420" s="2">
        <v>20498</v>
      </c>
      <c r="N420" s="2">
        <v>0</v>
      </c>
      <c r="O420" s="2">
        <v>152970</v>
      </c>
      <c r="P420" s="2">
        <v>81467</v>
      </c>
      <c r="Q420" s="2">
        <v>8778</v>
      </c>
      <c r="R420" s="2">
        <v>0</v>
      </c>
      <c r="S420" s="2">
        <v>0</v>
      </c>
      <c r="T420" s="2">
        <v>61443.200000000004</v>
      </c>
      <c r="U420" s="2">
        <v>0</v>
      </c>
      <c r="V420" s="2">
        <v>0</v>
      </c>
      <c r="W420" s="2">
        <v>0</v>
      </c>
      <c r="X420" s="2">
        <v>155848</v>
      </c>
      <c r="Y420" s="2">
        <v>0</v>
      </c>
      <c r="Z420" s="2">
        <v>22829</v>
      </c>
      <c r="AA420" s="2">
        <v>0</v>
      </c>
      <c r="AB420" s="2">
        <v>5081236.2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</row>
    <row r="421" spans="1:36" x14ac:dyDescent="0.25">
      <c r="A421" s="2">
        <v>4126</v>
      </c>
      <c r="B421" s="2">
        <v>7</v>
      </c>
      <c r="C421" t="s">
        <v>422</v>
      </c>
      <c r="D421" s="2">
        <v>0</v>
      </c>
      <c r="E421" s="2">
        <v>0</v>
      </c>
      <c r="F421" s="2">
        <v>776</v>
      </c>
      <c r="G421" s="2">
        <v>851.19999999999993</v>
      </c>
      <c r="H421" s="2">
        <v>5589830</v>
      </c>
      <c r="I421" s="2">
        <v>0</v>
      </c>
      <c r="J421" s="2">
        <v>1069942</v>
      </c>
      <c r="K421" s="2">
        <v>201294</v>
      </c>
      <c r="L421" s="2">
        <v>0</v>
      </c>
      <c r="M421" s="2">
        <v>25841</v>
      </c>
      <c r="N421" s="2">
        <v>0</v>
      </c>
      <c r="O421" s="2">
        <v>192843</v>
      </c>
      <c r="P421" s="2">
        <v>102702</v>
      </c>
      <c r="Q421" s="2">
        <v>11066</v>
      </c>
      <c r="R421" s="2">
        <v>0</v>
      </c>
      <c r="S421" s="2">
        <v>0</v>
      </c>
      <c r="T421" s="2">
        <v>66393.599999999991</v>
      </c>
      <c r="U421" s="2">
        <v>0</v>
      </c>
      <c r="V421" s="2">
        <v>0</v>
      </c>
      <c r="W421" s="2">
        <v>0</v>
      </c>
      <c r="X421" s="2">
        <v>182160</v>
      </c>
      <c r="Y421" s="2">
        <v>0</v>
      </c>
      <c r="Z421" s="2">
        <v>20912</v>
      </c>
      <c r="AA421" s="2">
        <v>0</v>
      </c>
      <c r="AB421" s="2">
        <v>7280823.5999999996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</row>
    <row r="422" spans="1:36" x14ac:dyDescent="0.25">
      <c r="A422" s="2">
        <v>4127</v>
      </c>
      <c r="B422" s="2">
        <v>7</v>
      </c>
      <c r="C422" t="s">
        <v>423</v>
      </c>
      <c r="D422" s="2">
        <v>0</v>
      </c>
      <c r="E422" s="2">
        <v>0</v>
      </c>
      <c r="F422" s="2">
        <v>118</v>
      </c>
      <c r="G422" s="2">
        <v>118</v>
      </c>
      <c r="H422" s="2">
        <v>774906</v>
      </c>
      <c r="I422" s="2">
        <v>0</v>
      </c>
      <c r="J422" s="2">
        <v>117951</v>
      </c>
      <c r="K422" s="2">
        <v>19080</v>
      </c>
      <c r="L422" s="2">
        <v>0</v>
      </c>
      <c r="M422" s="2">
        <v>3582</v>
      </c>
      <c r="N422" s="2">
        <v>15146</v>
      </c>
      <c r="O422" s="2">
        <v>26733</v>
      </c>
      <c r="P422" s="2">
        <v>14237</v>
      </c>
      <c r="Q422" s="2">
        <v>1534</v>
      </c>
      <c r="R422" s="2">
        <v>0</v>
      </c>
      <c r="S422" s="2">
        <v>0</v>
      </c>
      <c r="T422" s="2">
        <v>16638</v>
      </c>
      <c r="U422" s="2">
        <v>-51257</v>
      </c>
      <c r="V422" s="2">
        <v>0</v>
      </c>
      <c r="W422" s="2">
        <v>0</v>
      </c>
      <c r="X422" s="2">
        <v>31119</v>
      </c>
      <c r="Y422" s="2">
        <v>3678</v>
      </c>
      <c r="Z422" s="2">
        <v>5363</v>
      </c>
      <c r="AA422" s="2">
        <v>0</v>
      </c>
      <c r="AB422" s="2">
        <v>947591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</row>
    <row r="423" spans="1:36" x14ac:dyDescent="0.25">
      <c r="A423" s="2">
        <v>4131</v>
      </c>
      <c r="B423" s="2">
        <v>7</v>
      </c>
      <c r="C423" t="s">
        <v>424</v>
      </c>
      <c r="D423" s="2">
        <v>0</v>
      </c>
      <c r="E423" s="2">
        <v>0</v>
      </c>
      <c r="F423" s="2">
        <v>352</v>
      </c>
      <c r="G423" s="2">
        <v>408</v>
      </c>
      <c r="H423" s="2">
        <v>2679336</v>
      </c>
      <c r="I423" s="2">
        <v>0</v>
      </c>
      <c r="J423" s="2">
        <v>164470</v>
      </c>
      <c r="K423" s="2">
        <v>143100</v>
      </c>
      <c r="L423" s="2">
        <v>0</v>
      </c>
      <c r="M423" s="2">
        <v>12386</v>
      </c>
      <c r="N423" s="2">
        <v>0</v>
      </c>
      <c r="O423" s="2">
        <v>92434</v>
      </c>
      <c r="P423" s="2">
        <v>49228</v>
      </c>
      <c r="Q423" s="2">
        <v>5304</v>
      </c>
      <c r="R423" s="2">
        <v>0</v>
      </c>
      <c r="S423" s="2">
        <v>0</v>
      </c>
      <c r="T423" s="2">
        <v>11016</v>
      </c>
      <c r="U423" s="2">
        <v>0</v>
      </c>
      <c r="V423" s="2">
        <v>0</v>
      </c>
      <c r="W423" s="2">
        <v>0</v>
      </c>
      <c r="X423" s="2">
        <v>0</v>
      </c>
      <c r="Y423" s="2">
        <v>28321</v>
      </c>
      <c r="Z423" s="2">
        <v>12095</v>
      </c>
      <c r="AA423" s="2">
        <v>0</v>
      </c>
      <c r="AB423" s="2">
        <v>3197690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</row>
    <row r="424" spans="1:36" x14ac:dyDescent="0.25">
      <c r="A424" s="2">
        <v>4132</v>
      </c>
      <c r="B424" s="2">
        <v>7</v>
      </c>
      <c r="C424" t="s">
        <v>425</v>
      </c>
      <c r="D424" s="2">
        <v>0</v>
      </c>
      <c r="E424" s="2">
        <v>0</v>
      </c>
      <c r="F424" s="2">
        <v>640</v>
      </c>
      <c r="G424" s="2">
        <v>747</v>
      </c>
      <c r="H424" s="2">
        <v>4905549</v>
      </c>
      <c r="I424" s="2">
        <v>11716</v>
      </c>
      <c r="J424" s="2">
        <v>577271</v>
      </c>
      <c r="K424" s="2">
        <v>15439</v>
      </c>
      <c r="L424" s="2">
        <v>0</v>
      </c>
      <c r="M424" s="2">
        <v>22678</v>
      </c>
      <c r="N424" s="2">
        <v>0</v>
      </c>
      <c r="O424" s="2">
        <v>169236</v>
      </c>
      <c r="P424" s="2">
        <v>90130</v>
      </c>
      <c r="Q424" s="2">
        <v>9711</v>
      </c>
      <c r="R424" s="2">
        <v>0</v>
      </c>
      <c r="S424" s="2">
        <v>0</v>
      </c>
      <c r="T424" s="2">
        <v>129231</v>
      </c>
      <c r="U424" s="2">
        <v>0</v>
      </c>
      <c r="V424" s="2">
        <v>0</v>
      </c>
      <c r="W424" s="2">
        <v>0</v>
      </c>
      <c r="X424" s="2">
        <v>160655</v>
      </c>
      <c r="Y424" s="2">
        <v>0</v>
      </c>
      <c r="Z424" s="2">
        <v>17729</v>
      </c>
      <c r="AA424" s="2">
        <v>0</v>
      </c>
      <c r="AB424" s="2">
        <v>5948690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</row>
    <row r="425" spans="1:36" x14ac:dyDescent="0.25">
      <c r="A425" s="2">
        <v>4135</v>
      </c>
      <c r="B425" s="2">
        <v>7</v>
      </c>
      <c r="C425" t="s">
        <v>426</v>
      </c>
      <c r="D425" s="2">
        <v>0</v>
      </c>
      <c r="E425" s="2">
        <v>0</v>
      </c>
      <c r="F425" s="2">
        <v>332</v>
      </c>
      <c r="G425" s="2">
        <v>348.79999999999995</v>
      </c>
      <c r="H425" s="2">
        <v>2290570</v>
      </c>
      <c r="I425" s="2">
        <v>0</v>
      </c>
      <c r="J425" s="2">
        <v>94437</v>
      </c>
      <c r="K425" s="2">
        <v>110664</v>
      </c>
      <c r="L425" s="2">
        <v>0</v>
      </c>
      <c r="M425" s="2">
        <v>10589</v>
      </c>
      <c r="N425" s="2">
        <v>10859</v>
      </c>
      <c r="O425" s="2">
        <v>79022</v>
      </c>
      <c r="P425" s="2">
        <v>42085</v>
      </c>
      <c r="Q425" s="2">
        <v>4534</v>
      </c>
      <c r="R425" s="2">
        <v>0</v>
      </c>
      <c r="S425" s="2">
        <v>0</v>
      </c>
      <c r="T425" s="2">
        <v>27555.199999999997</v>
      </c>
      <c r="U425" s="2">
        <v>0</v>
      </c>
      <c r="V425" s="2">
        <v>0</v>
      </c>
      <c r="W425" s="2">
        <v>0</v>
      </c>
      <c r="X425" s="2">
        <v>80960</v>
      </c>
      <c r="Y425" s="2">
        <v>37148</v>
      </c>
      <c r="Z425" s="2">
        <v>11266</v>
      </c>
      <c r="AA425" s="2">
        <v>0</v>
      </c>
      <c r="AB425" s="2">
        <v>2718729.2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</row>
    <row r="426" spans="1:36" x14ac:dyDescent="0.25">
      <c r="A426" s="2">
        <v>4137</v>
      </c>
      <c r="B426" s="2">
        <v>7</v>
      </c>
      <c r="C426" t="s">
        <v>427</v>
      </c>
      <c r="D426" s="2">
        <v>0</v>
      </c>
      <c r="E426" s="2">
        <v>0</v>
      </c>
      <c r="F426" s="2">
        <v>155</v>
      </c>
      <c r="G426" s="2">
        <v>155</v>
      </c>
      <c r="H426" s="2">
        <v>1017885</v>
      </c>
      <c r="I426" s="2">
        <v>0</v>
      </c>
      <c r="J426" s="2">
        <v>4132</v>
      </c>
      <c r="K426" s="2">
        <v>0</v>
      </c>
      <c r="L426" s="2">
        <v>0</v>
      </c>
      <c r="M426" s="2">
        <v>4706</v>
      </c>
      <c r="N426" s="2">
        <v>9198</v>
      </c>
      <c r="O426" s="2">
        <v>35116</v>
      </c>
      <c r="P426" s="2">
        <v>18702</v>
      </c>
      <c r="Q426" s="2">
        <v>2015</v>
      </c>
      <c r="R426" s="2">
        <v>0</v>
      </c>
      <c r="S426" s="2">
        <v>0</v>
      </c>
      <c r="T426" s="2">
        <v>21545</v>
      </c>
      <c r="U426" s="2">
        <v>-56631</v>
      </c>
      <c r="V426" s="2">
        <v>0</v>
      </c>
      <c r="W426" s="2">
        <v>0</v>
      </c>
      <c r="X426" s="2">
        <v>0</v>
      </c>
      <c r="Y426" s="2">
        <v>0</v>
      </c>
      <c r="Z426" s="2">
        <v>4520</v>
      </c>
      <c r="AA426" s="2">
        <v>0</v>
      </c>
      <c r="AB426" s="2">
        <v>1061188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</row>
    <row r="427" spans="1:36" x14ac:dyDescent="0.25">
      <c r="A427" s="2">
        <v>4138</v>
      </c>
      <c r="B427" s="2">
        <v>7</v>
      </c>
      <c r="C427" t="s">
        <v>428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</row>
    <row r="428" spans="1:36" x14ac:dyDescent="0.25">
      <c r="A428" s="2">
        <v>4139</v>
      </c>
      <c r="B428" s="2">
        <v>7</v>
      </c>
      <c r="C428" t="s">
        <v>429</v>
      </c>
      <c r="D428" s="2">
        <v>0</v>
      </c>
      <c r="E428" s="2">
        <v>0</v>
      </c>
      <c r="F428" s="2">
        <v>218</v>
      </c>
      <c r="G428" s="2">
        <v>228.6</v>
      </c>
      <c r="H428" s="2">
        <v>1501216</v>
      </c>
      <c r="I428" s="2">
        <v>0</v>
      </c>
      <c r="J428" s="2">
        <v>577382</v>
      </c>
      <c r="K428" s="2">
        <v>0</v>
      </c>
      <c r="L428" s="2">
        <v>0</v>
      </c>
      <c r="M428" s="2">
        <v>6940</v>
      </c>
      <c r="N428" s="2">
        <v>0</v>
      </c>
      <c r="O428" s="2">
        <v>51790</v>
      </c>
      <c r="P428" s="2">
        <v>27582</v>
      </c>
      <c r="Q428" s="2">
        <v>2972</v>
      </c>
      <c r="R428" s="2">
        <v>0</v>
      </c>
      <c r="S428" s="2">
        <v>0</v>
      </c>
      <c r="T428" s="2">
        <v>14401.8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3694</v>
      </c>
      <c r="AA428" s="2">
        <v>0</v>
      </c>
      <c r="AB428" s="2">
        <v>2185977.7999999998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</row>
    <row r="429" spans="1:36" x14ac:dyDescent="0.25">
      <c r="A429" s="2">
        <v>4140</v>
      </c>
      <c r="B429" s="2">
        <v>7</v>
      </c>
      <c r="C429" t="s">
        <v>430</v>
      </c>
      <c r="D429" s="2">
        <v>0</v>
      </c>
      <c r="E429" s="2">
        <v>0</v>
      </c>
      <c r="F429" s="2">
        <v>829</v>
      </c>
      <c r="G429" s="2">
        <v>863.4</v>
      </c>
      <c r="H429" s="2">
        <v>5669948</v>
      </c>
      <c r="I429" s="2">
        <v>0</v>
      </c>
      <c r="J429" s="2">
        <v>26193</v>
      </c>
      <c r="K429" s="2">
        <v>15129</v>
      </c>
      <c r="L429" s="2">
        <v>0</v>
      </c>
      <c r="M429" s="2">
        <v>26212</v>
      </c>
      <c r="N429" s="2">
        <v>0</v>
      </c>
      <c r="O429" s="2">
        <v>195607</v>
      </c>
      <c r="P429" s="2">
        <v>104174</v>
      </c>
      <c r="Q429" s="2">
        <v>11224</v>
      </c>
      <c r="R429" s="2">
        <v>0</v>
      </c>
      <c r="S429" s="2">
        <v>0</v>
      </c>
      <c r="T429" s="2">
        <v>52667.4</v>
      </c>
      <c r="U429" s="2">
        <v>0</v>
      </c>
      <c r="V429" s="2">
        <v>0</v>
      </c>
      <c r="W429" s="2">
        <v>0</v>
      </c>
      <c r="X429" s="2">
        <v>209484</v>
      </c>
      <c r="Y429" s="2">
        <v>8092</v>
      </c>
      <c r="Z429" s="2">
        <v>21796</v>
      </c>
      <c r="AA429" s="2">
        <v>0</v>
      </c>
      <c r="AB429" s="2">
        <v>6131042.4000000004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</row>
    <row r="430" spans="1:36" x14ac:dyDescent="0.25">
      <c r="A430" s="2">
        <v>4141</v>
      </c>
      <c r="B430" s="2">
        <v>7</v>
      </c>
      <c r="C430" t="s">
        <v>431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</row>
    <row r="431" spans="1:36" x14ac:dyDescent="0.25">
      <c r="A431" s="2">
        <v>4142</v>
      </c>
      <c r="B431" s="2">
        <v>7</v>
      </c>
      <c r="C431" t="s">
        <v>432</v>
      </c>
      <c r="D431" s="2">
        <v>0</v>
      </c>
      <c r="E431" s="2">
        <v>0</v>
      </c>
      <c r="F431" s="2">
        <v>437</v>
      </c>
      <c r="G431" s="2">
        <v>437</v>
      </c>
      <c r="H431" s="2">
        <v>2869779</v>
      </c>
      <c r="I431" s="2">
        <v>0</v>
      </c>
      <c r="J431" s="2">
        <v>502781</v>
      </c>
      <c r="K431" s="2">
        <v>152640</v>
      </c>
      <c r="L431" s="2">
        <v>0</v>
      </c>
      <c r="M431" s="2">
        <v>13267</v>
      </c>
      <c r="N431" s="2">
        <v>30649</v>
      </c>
      <c r="O431" s="2">
        <v>99004</v>
      </c>
      <c r="P431" s="2">
        <v>52727</v>
      </c>
      <c r="Q431" s="2">
        <v>5681</v>
      </c>
      <c r="R431" s="2">
        <v>0</v>
      </c>
      <c r="S431" s="2">
        <v>0</v>
      </c>
      <c r="T431" s="2">
        <v>45885</v>
      </c>
      <c r="U431" s="2">
        <v>-164381</v>
      </c>
      <c r="V431" s="2">
        <v>0</v>
      </c>
      <c r="W431" s="2">
        <v>0</v>
      </c>
      <c r="X431" s="2">
        <v>122452</v>
      </c>
      <c r="Y431" s="2">
        <v>71721</v>
      </c>
      <c r="Z431" s="2">
        <v>6510</v>
      </c>
      <c r="AA431" s="2">
        <v>0</v>
      </c>
      <c r="AB431" s="2">
        <v>3686263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</row>
    <row r="432" spans="1:36" x14ac:dyDescent="0.25">
      <c r="A432" s="2">
        <v>4143</v>
      </c>
      <c r="B432" s="2">
        <v>7</v>
      </c>
      <c r="C432" t="s">
        <v>433</v>
      </c>
      <c r="D432" s="2">
        <v>0</v>
      </c>
      <c r="E432" s="2">
        <v>0</v>
      </c>
      <c r="F432" s="2">
        <v>780</v>
      </c>
      <c r="G432" s="2">
        <v>812</v>
      </c>
      <c r="H432" s="2">
        <v>5332404</v>
      </c>
      <c r="I432" s="2">
        <v>12735</v>
      </c>
      <c r="J432" s="2">
        <v>1481435</v>
      </c>
      <c r="K432" s="2">
        <v>405450</v>
      </c>
      <c r="L432" s="2">
        <v>0</v>
      </c>
      <c r="M432" s="2">
        <v>24651</v>
      </c>
      <c r="N432" s="2">
        <v>0</v>
      </c>
      <c r="O432" s="2">
        <v>183962</v>
      </c>
      <c r="P432" s="2">
        <v>97973</v>
      </c>
      <c r="Q432" s="2">
        <v>10556</v>
      </c>
      <c r="R432" s="2">
        <v>0</v>
      </c>
      <c r="S432" s="2">
        <v>0</v>
      </c>
      <c r="T432" s="2">
        <v>46284</v>
      </c>
      <c r="U432" s="2">
        <v>0</v>
      </c>
      <c r="V432" s="2">
        <v>0</v>
      </c>
      <c r="W432" s="2">
        <v>0</v>
      </c>
      <c r="X432" s="2">
        <v>181401</v>
      </c>
      <c r="Y432" s="2">
        <v>0</v>
      </c>
      <c r="Z432" s="2">
        <v>20298</v>
      </c>
      <c r="AA432" s="2">
        <v>0</v>
      </c>
      <c r="AB432" s="2">
        <v>7615748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</row>
    <row r="433" spans="1:36" x14ac:dyDescent="0.25">
      <c r="A433" s="2">
        <v>4144</v>
      </c>
      <c r="B433" s="2">
        <v>7</v>
      </c>
      <c r="C433" t="s">
        <v>434</v>
      </c>
      <c r="D433" s="2">
        <v>0</v>
      </c>
      <c r="E433" s="2">
        <v>0</v>
      </c>
      <c r="F433" s="2">
        <v>60</v>
      </c>
      <c r="G433" s="2">
        <v>60</v>
      </c>
      <c r="H433" s="2">
        <v>394020</v>
      </c>
      <c r="I433" s="2">
        <v>0</v>
      </c>
      <c r="J433" s="2">
        <v>13638</v>
      </c>
      <c r="K433" s="2">
        <v>19080</v>
      </c>
      <c r="L433" s="2">
        <v>0</v>
      </c>
      <c r="M433" s="2">
        <v>1822</v>
      </c>
      <c r="N433" s="2">
        <v>11186</v>
      </c>
      <c r="O433" s="2">
        <v>13593</v>
      </c>
      <c r="P433" s="2">
        <v>7239</v>
      </c>
      <c r="Q433" s="2">
        <v>780</v>
      </c>
      <c r="R433" s="2">
        <v>0</v>
      </c>
      <c r="S433" s="2">
        <v>0</v>
      </c>
      <c r="T433" s="2">
        <v>8220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1339</v>
      </c>
      <c r="AA433" s="2">
        <v>0</v>
      </c>
      <c r="AB433" s="2">
        <v>470917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</row>
    <row r="434" spans="1:36" x14ac:dyDescent="0.25">
      <c r="A434" s="2">
        <v>4145</v>
      </c>
      <c r="B434" s="2">
        <v>7</v>
      </c>
      <c r="C434" t="s">
        <v>435</v>
      </c>
      <c r="D434" s="2">
        <v>0</v>
      </c>
      <c r="E434" s="2">
        <v>0</v>
      </c>
      <c r="F434" s="2">
        <v>31</v>
      </c>
      <c r="G434" s="2">
        <v>31</v>
      </c>
      <c r="H434" s="2">
        <v>203577</v>
      </c>
      <c r="I434" s="2">
        <v>0</v>
      </c>
      <c r="J434" s="2">
        <v>42794</v>
      </c>
      <c r="K434" s="2">
        <v>0</v>
      </c>
      <c r="L434" s="2">
        <v>0</v>
      </c>
      <c r="M434" s="2">
        <v>941</v>
      </c>
      <c r="N434" s="2">
        <v>20442</v>
      </c>
      <c r="O434" s="2">
        <v>7023</v>
      </c>
      <c r="P434" s="2">
        <v>3740</v>
      </c>
      <c r="Q434" s="2">
        <v>403</v>
      </c>
      <c r="R434" s="2">
        <v>0</v>
      </c>
      <c r="S434" s="2">
        <v>0</v>
      </c>
      <c r="T434" s="2">
        <v>1116</v>
      </c>
      <c r="U434" s="2">
        <v>0</v>
      </c>
      <c r="V434" s="2">
        <v>0</v>
      </c>
      <c r="W434" s="2">
        <v>0</v>
      </c>
      <c r="X434" s="2">
        <v>7843</v>
      </c>
      <c r="Y434" s="2">
        <v>0</v>
      </c>
      <c r="Z434" s="2">
        <v>1283</v>
      </c>
      <c r="AA434" s="2">
        <v>0</v>
      </c>
      <c r="AB434" s="2">
        <v>281319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</row>
    <row r="435" spans="1:36" x14ac:dyDescent="0.25">
      <c r="A435" s="2">
        <v>4146</v>
      </c>
      <c r="B435" s="2">
        <v>7</v>
      </c>
      <c r="C435" t="s">
        <v>436</v>
      </c>
      <c r="D435" s="2">
        <v>0</v>
      </c>
      <c r="E435" s="2">
        <v>0</v>
      </c>
      <c r="F435" s="2">
        <v>95</v>
      </c>
      <c r="G435" s="2">
        <v>113</v>
      </c>
      <c r="H435" s="2">
        <v>742071</v>
      </c>
      <c r="I435" s="2">
        <v>0</v>
      </c>
      <c r="J435" s="2">
        <v>188499</v>
      </c>
      <c r="K435" s="2">
        <v>0</v>
      </c>
      <c r="L435" s="2">
        <v>0</v>
      </c>
      <c r="M435" s="2">
        <v>3431</v>
      </c>
      <c r="N435" s="2">
        <v>35381</v>
      </c>
      <c r="O435" s="2">
        <v>25601</v>
      </c>
      <c r="P435" s="2">
        <v>13634</v>
      </c>
      <c r="Q435" s="2">
        <v>1469</v>
      </c>
      <c r="R435" s="2">
        <v>0</v>
      </c>
      <c r="S435" s="2">
        <v>0</v>
      </c>
      <c r="T435" s="2">
        <v>10848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4098</v>
      </c>
      <c r="AA435" s="2">
        <v>0</v>
      </c>
      <c r="AB435" s="2">
        <v>1025032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</row>
    <row r="436" spans="1:36" x14ac:dyDescent="0.25">
      <c r="A436" s="2">
        <v>4150</v>
      </c>
      <c r="B436" s="2">
        <v>7</v>
      </c>
      <c r="C436" t="s">
        <v>437</v>
      </c>
      <c r="D436" s="2">
        <v>0</v>
      </c>
      <c r="E436" s="2">
        <v>0</v>
      </c>
      <c r="F436" s="2">
        <v>168</v>
      </c>
      <c r="G436" s="2">
        <v>201.6</v>
      </c>
      <c r="H436" s="2">
        <v>1323907</v>
      </c>
      <c r="I436" s="2">
        <v>0</v>
      </c>
      <c r="J436" s="2">
        <v>8707</v>
      </c>
      <c r="K436" s="2">
        <v>0</v>
      </c>
      <c r="L436" s="2">
        <v>0</v>
      </c>
      <c r="M436" s="2">
        <v>6120</v>
      </c>
      <c r="N436" s="2">
        <v>0</v>
      </c>
      <c r="O436" s="2">
        <v>45673</v>
      </c>
      <c r="P436" s="2">
        <v>24324</v>
      </c>
      <c r="Q436" s="2">
        <v>2621</v>
      </c>
      <c r="R436" s="2">
        <v>0</v>
      </c>
      <c r="S436" s="2">
        <v>0</v>
      </c>
      <c r="T436" s="2">
        <v>22377.599999999999</v>
      </c>
      <c r="U436" s="2">
        <v>0</v>
      </c>
      <c r="V436" s="2">
        <v>0</v>
      </c>
      <c r="W436" s="2">
        <v>0</v>
      </c>
      <c r="X436" s="2">
        <v>52624</v>
      </c>
      <c r="Y436" s="2">
        <v>0</v>
      </c>
      <c r="Z436" s="2">
        <v>7936</v>
      </c>
      <c r="AA436" s="2">
        <v>0</v>
      </c>
      <c r="AB436" s="2">
        <v>1441665.6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</row>
    <row r="437" spans="1:36" x14ac:dyDescent="0.25">
      <c r="A437" s="2">
        <v>4151</v>
      </c>
      <c r="B437" s="2">
        <v>7</v>
      </c>
      <c r="C437" t="s">
        <v>438</v>
      </c>
      <c r="D437" s="2">
        <v>0</v>
      </c>
      <c r="E437" s="2">
        <v>0</v>
      </c>
      <c r="F437" s="2">
        <v>106</v>
      </c>
      <c r="G437" s="2">
        <v>127.19999999999999</v>
      </c>
      <c r="H437" s="2">
        <v>835322</v>
      </c>
      <c r="I437" s="2">
        <v>0</v>
      </c>
      <c r="J437" s="2">
        <v>6473</v>
      </c>
      <c r="K437" s="2">
        <v>0</v>
      </c>
      <c r="L437" s="2">
        <v>0</v>
      </c>
      <c r="M437" s="2">
        <v>3862</v>
      </c>
      <c r="N437" s="2">
        <v>20997</v>
      </c>
      <c r="O437" s="2">
        <v>28818</v>
      </c>
      <c r="P437" s="2">
        <v>15347</v>
      </c>
      <c r="Q437" s="2">
        <v>1654</v>
      </c>
      <c r="R437" s="2">
        <v>0</v>
      </c>
      <c r="S437" s="2">
        <v>0</v>
      </c>
      <c r="T437" s="2">
        <v>12974.4</v>
      </c>
      <c r="U437" s="2">
        <v>0</v>
      </c>
      <c r="V437" s="2">
        <v>0</v>
      </c>
      <c r="W437" s="2">
        <v>0</v>
      </c>
      <c r="X437" s="2">
        <v>28336</v>
      </c>
      <c r="Y437" s="2">
        <v>0</v>
      </c>
      <c r="Z437" s="2">
        <v>3763</v>
      </c>
      <c r="AA437" s="2">
        <v>0</v>
      </c>
      <c r="AB437" s="2">
        <v>929210.4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</row>
    <row r="438" spans="1:36" x14ac:dyDescent="0.25">
      <c r="A438" s="2">
        <v>4152</v>
      </c>
      <c r="B438" s="2">
        <v>7</v>
      </c>
      <c r="C438" t="s">
        <v>439</v>
      </c>
      <c r="D438" s="2">
        <v>0</v>
      </c>
      <c r="E438" s="2">
        <v>0</v>
      </c>
      <c r="F438" s="2">
        <v>617</v>
      </c>
      <c r="G438" s="2">
        <v>640.20000000000005</v>
      </c>
      <c r="H438" s="2">
        <v>4204193</v>
      </c>
      <c r="I438" s="2">
        <v>0</v>
      </c>
      <c r="J438" s="2">
        <v>9856</v>
      </c>
      <c r="K438" s="2">
        <v>15489</v>
      </c>
      <c r="L438" s="2">
        <v>0</v>
      </c>
      <c r="M438" s="2">
        <v>19436</v>
      </c>
      <c r="N438" s="2">
        <v>0</v>
      </c>
      <c r="O438" s="2">
        <v>145040</v>
      </c>
      <c r="P438" s="2">
        <v>77244</v>
      </c>
      <c r="Q438" s="2">
        <v>8323</v>
      </c>
      <c r="R438" s="2">
        <v>0</v>
      </c>
      <c r="S438" s="2">
        <v>0</v>
      </c>
      <c r="T438" s="2">
        <v>65940.600000000006</v>
      </c>
      <c r="U438" s="2">
        <v>0</v>
      </c>
      <c r="V438" s="2">
        <v>0</v>
      </c>
      <c r="W438" s="2">
        <v>0</v>
      </c>
      <c r="X438" s="2">
        <v>153571</v>
      </c>
      <c r="Y438" s="2">
        <v>0</v>
      </c>
      <c r="Z438" s="2">
        <v>17202</v>
      </c>
      <c r="AA438" s="2">
        <v>0</v>
      </c>
      <c r="AB438" s="2">
        <v>4562723.5999999996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</row>
    <row r="439" spans="1:36" x14ac:dyDescent="0.25">
      <c r="A439" s="2">
        <v>4153</v>
      </c>
      <c r="B439" s="2">
        <v>7</v>
      </c>
      <c r="C439" t="s">
        <v>440</v>
      </c>
      <c r="D439" s="2">
        <v>0</v>
      </c>
      <c r="E439" s="2">
        <v>0</v>
      </c>
      <c r="F439" s="2">
        <v>415</v>
      </c>
      <c r="G439" s="2">
        <v>431.59999999999997</v>
      </c>
      <c r="H439" s="2">
        <v>2834317</v>
      </c>
      <c r="I439" s="2">
        <v>0</v>
      </c>
      <c r="J439" s="2">
        <v>1348961</v>
      </c>
      <c r="K439" s="2">
        <v>168858</v>
      </c>
      <c r="L439" s="2">
        <v>0</v>
      </c>
      <c r="M439" s="2">
        <v>13103</v>
      </c>
      <c r="N439" s="2">
        <v>0</v>
      </c>
      <c r="O439" s="2">
        <v>97781</v>
      </c>
      <c r="P439" s="2">
        <v>52075</v>
      </c>
      <c r="Q439" s="2">
        <v>5611</v>
      </c>
      <c r="R439" s="2">
        <v>0</v>
      </c>
      <c r="S439" s="2">
        <v>0</v>
      </c>
      <c r="T439" s="2">
        <v>39707.199999999997</v>
      </c>
      <c r="U439" s="2">
        <v>0</v>
      </c>
      <c r="V439" s="2">
        <v>0</v>
      </c>
      <c r="W439" s="2">
        <v>0</v>
      </c>
      <c r="X439" s="2">
        <v>99935</v>
      </c>
      <c r="Y439" s="2">
        <v>0</v>
      </c>
      <c r="Z439" s="2">
        <v>12647</v>
      </c>
      <c r="AA439" s="2">
        <v>0</v>
      </c>
      <c r="AB439" s="2">
        <v>4573060.2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</row>
    <row r="440" spans="1:36" x14ac:dyDescent="0.25">
      <c r="A440" s="2">
        <v>4155</v>
      </c>
      <c r="B440" s="2">
        <v>7</v>
      </c>
      <c r="C440" t="s">
        <v>441</v>
      </c>
      <c r="D440" s="2">
        <v>0</v>
      </c>
      <c r="E440" s="2">
        <v>0</v>
      </c>
      <c r="F440" s="2">
        <v>105</v>
      </c>
      <c r="G440" s="2">
        <v>105</v>
      </c>
      <c r="H440" s="2">
        <v>689535</v>
      </c>
      <c r="I440" s="2">
        <v>0</v>
      </c>
      <c r="J440" s="2">
        <v>293962</v>
      </c>
      <c r="K440" s="2">
        <v>0</v>
      </c>
      <c r="L440" s="2">
        <v>0</v>
      </c>
      <c r="M440" s="2">
        <v>3188</v>
      </c>
      <c r="N440" s="2">
        <v>32212</v>
      </c>
      <c r="O440" s="2">
        <v>23788</v>
      </c>
      <c r="P440" s="2">
        <v>12669</v>
      </c>
      <c r="Q440" s="2">
        <v>1365</v>
      </c>
      <c r="R440" s="2">
        <v>0</v>
      </c>
      <c r="S440" s="2">
        <v>0</v>
      </c>
      <c r="T440" s="2">
        <v>20265</v>
      </c>
      <c r="U440" s="2">
        <v>0</v>
      </c>
      <c r="V440" s="2">
        <v>0</v>
      </c>
      <c r="W440" s="2">
        <v>0</v>
      </c>
      <c r="X440" s="2">
        <v>0</v>
      </c>
      <c r="Y440" s="2">
        <v>1839</v>
      </c>
      <c r="Z440" s="2">
        <v>6643</v>
      </c>
      <c r="AA440" s="2">
        <v>0</v>
      </c>
      <c r="AB440" s="2">
        <v>1085466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</row>
    <row r="441" spans="1:36" x14ac:dyDescent="0.25">
      <c r="A441" s="2">
        <v>4159</v>
      </c>
      <c r="B441" s="2">
        <v>7</v>
      </c>
      <c r="C441" t="s">
        <v>442</v>
      </c>
      <c r="D441" s="2">
        <v>0</v>
      </c>
      <c r="E441" s="2">
        <v>0</v>
      </c>
      <c r="F441" s="2">
        <v>1100</v>
      </c>
      <c r="G441" s="2">
        <v>1132</v>
      </c>
      <c r="H441" s="2">
        <v>7433844</v>
      </c>
      <c r="I441" s="2">
        <v>0</v>
      </c>
      <c r="J441" s="2">
        <v>172728</v>
      </c>
      <c r="K441" s="2">
        <v>58964</v>
      </c>
      <c r="L441" s="2">
        <v>0</v>
      </c>
      <c r="M441" s="2">
        <v>34366</v>
      </c>
      <c r="N441" s="2">
        <v>0</v>
      </c>
      <c r="O441" s="2">
        <v>256460</v>
      </c>
      <c r="P441" s="2">
        <v>136583</v>
      </c>
      <c r="Q441" s="2">
        <v>14716</v>
      </c>
      <c r="R441" s="2">
        <v>0</v>
      </c>
      <c r="S441" s="2">
        <v>0</v>
      </c>
      <c r="T441" s="2">
        <v>23772</v>
      </c>
      <c r="U441" s="2">
        <v>0</v>
      </c>
      <c r="V441" s="2">
        <v>0</v>
      </c>
      <c r="W441" s="2">
        <v>0</v>
      </c>
      <c r="X441" s="2">
        <v>266409</v>
      </c>
      <c r="Y441" s="2">
        <v>0</v>
      </c>
      <c r="Z441" s="2">
        <v>32695</v>
      </c>
      <c r="AA441" s="2">
        <v>0</v>
      </c>
      <c r="AB441" s="2">
        <v>8164128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</row>
    <row r="442" spans="1:36" x14ac:dyDescent="0.25">
      <c r="A442" s="2">
        <v>4160</v>
      </c>
      <c r="B442" s="2">
        <v>7</v>
      </c>
      <c r="C442" t="s">
        <v>443</v>
      </c>
      <c r="D442" s="2">
        <v>0</v>
      </c>
      <c r="E442" s="2">
        <v>0</v>
      </c>
      <c r="F442" s="2">
        <v>800</v>
      </c>
      <c r="G442" s="2">
        <v>936</v>
      </c>
      <c r="H442" s="2">
        <v>6146712</v>
      </c>
      <c r="I442" s="2">
        <v>14680</v>
      </c>
      <c r="J442" s="2">
        <v>37829</v>
      </c>
      <c r="K442" s="2">
        <v>15167</v>
      </c>
      <c r="L442" s="2">
        <v>0</v>
      </c>
      <c r="M442" s="2">
        <v>28416</v>
      </c>
      <c r="N442" s="2">
        <v>30719</v>
      </c>
      <c r="O442" s="2">
        <v>212055</v>
      </c>
      <c r="P442" s="2">
        <v>112934</v>
      </c>
      <c r="Q442" s="2">
        <v>12168</v>
      </c>
      <c r="R442" s="2">
        <v>0</v>
      </c>
      <c r="S442" s="2">
        <v>0</v>
      </c>
      <c r="T442" s="2">
        <v>165672</v>
      </c>
      <c r="U442" s="2">
        <v>0</v>
      </c>
      <c r="V442" s="2">
        <v>0</v>
      </c>
      <c r="W442" s="2">
        <v>0</v>
      </c>
      <c r="X442" s="2">
        <v>196328</v>
      </c>
      <c r="Y442" s="2">
        <v>0</v>
      </c>
      <c r="Z442" s="2">
        <v>20304</v>
      </c>
      <c r="AA442" s="2">
        <v>0</v>
      </c>
      <c r="AB442" s="2">
        <v>6796656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</row>
    <row r="443" spans="1:36" x14ac:dyDescent="0.25">
      <c r="A443" s="2">
        <v>4161</v>
      </c>
      <c r="B443" s="2">
        <v>7</v>
      </c>
      <c r="C443" t="s">
        <v>444</v>
      </c>
      <c r="D443" s="2">
        <v>0</v>
      </c>
      <c r="E443" s="2">
        <v>0</v>
      </c>
      <c r="F443" s="2">
        <v>233</v>
      </c>
      <c r="G443" s="2">
        <v>246</v>
      </c>
      <c r="H443" s="2">
        <v>1615482</v>
      </c>
      <c r="I443" s="2">
        <v>3858</v>
      </c>
      <c r="J443" s="2">
        <v>254952</v>
      </c>
      <c r="K443" s="2">
        <v>0</v>
      </c>
      <c r="L443" s="2">
        <v>0</v>
      </c>
      <c r="M443" s="2">
        <v>7468</v>
      </c>
      <c r="N443" s="2">
        <v>28713</v>
      </c>
      <c r="O443" s="2">
        <v>55732</v>
      </c>
      <c r="P443" s="2">
        <v>29681</v>
      </c>
      <c r="Q443" s="2">
        <v>3198</v>
      </c>
      <c r="R443" s="2">
        <v>0</v>
      </c>
      <c r="S443" s="2">
        <v>0</v>
      </c>
      <c r="T443" s="2">
        <v>38376</v>
      </c>
      <c r="U443" s="2">
        <v>0</v>
      </c>
      <c r="V443" s="2">
        <v>0</v>
      </c>
      <c r="W443" s="2">
        <v>0</v>
      </c>
      <c r="X443" s="2">
        <v>57178</v>
      </c>
      <c r="Y443" s="2">
        <v>0</v>
      </c>
      <c r="Z443" s="2">
        <v>8703</v>
      </c>
      <c r="AA443" s="2">
        <v>0</v>
      </c>
      <c r="AB443" s="2">
        <v>2046163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</row>
    <row r="444" spans="1:36" x14ac:dyDescent="0.25">
      <c r="A444" s="2">
        <v>4162</v>
      </c>
      <c r="B444" s="2">
        <v>7</v>
      </c>
      <c r="C444" t="s">
        <v>445</v>
      </c>
      <c r="D444" s="2">
        <v>0</v>
      </c>
      <c r="E444" s="2">
        <v>0</v>
      </c>
      <c r="F444" s="2">
        <v>119</v>
      </c>
      <c r="G444" s="2">
        <v>124.39999999999999</v>
      </c>
      <c r="H444" s="2">
        <v>816935</v>
      </c>
      <c r="I444" s="2">
        <v>0</v>
      </c>
      <c r="J444" s="2">
        <v>77042</v>
      </c>
      <c r="K444" s="2">
        <v>19080</v>
      </c>
      <c r="L444" s="2">
        <v>0</v>
      </c>
      <c r="M444" s="2">
        <v>3777</v>
      </c>
      <c r="N444" s="2">
        <v>0</v>
      </c>
      <c r="O444" s="2">
        <v>28183</v>
      </c>
      <c r="P444" s="2">
        <v>15010</v>
      </c>
      <c r="Q444" s="2">
        <v>1617</v>
      </c>
      <c r="R444" s="2">
        <v>0</v>
      </c>
      <c r="S444" s="2">
        <v>0</v>
      </c>
      <c r="T444" s="2">
        <v>3110</v>
      </c>
      <c r="U444" s="2">
        <v>-38069</v>
      </c>
      <c r="V444" s="2">
        <v>0</v>
      </c>
      <c r="W444" s="2">
        <v>0</v>
      </c>
      <c r="X444" s="2">
        <v>28842</v>
      </c>
      <c r="Y444" s="2">
        <v>0</v>
      </c>
      <c r="Z444" s="2">
        <v>3868</v>
      </c>
      <c r="AA444" s="2">
        <v>0</v>
      </c>
      <c r="AB444" s="2">
        <v>930553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</row>
    <row r="445" spans="1:36" x14ac:dyDescent="0.25">
      <c r="A445" s="2">
        <v>4163</v>
      </c>
      <c r="B445" s="2">
        <v>7</v>
      </c>
      <c r="C445" t="s">
        <v>446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</row>
    <row r="446" spans="1:36" x14ac:dyDescent="0.25">
      <c r="A446" s="2">
        <v>4164</v>
      </c>
      <c r="B446" s="2">
        <v>7</v>
      </c>
      <c r="C446" t="s">
        <v>447</v>
      </c>
      <c r="D446" s="2">
        <v>0</v>
      </c>
      <c r="E446" s="2">
        <v>0</v>
      </c>
      <c r="F446" s="2">
        <v>99</v>
      </c>
      <c r="G446" s="2">
        <v>110</v>
      </c>
      <c r="H446" s="2">
        <v>722370</v>
      </c>
      <c r="I446" s="2">
        <v>0</v>
      </c>
      <c r="J446" s="2">
        <v>77447</v>
      </c>
      <c r="K446" s="2">
        <v>0</v>
      </c>
      <c r="L446" s="2">
        <v>0</v>
      </c>
      <c r="M446" s="2">
        <v>3339</v>
      </c>
      <c r="N446" s="2">
        <v>0</v>
      </c>
      <c r="O446" s="2">
        <v>24921</v>
      </c>
      <c r="P446" s="2">
        <v>13272</v>
      </c>
      <c r="Q446" s="2">
        <v>1430</v>
      </c>
      <c r="R446" s="2">
        <v>0</v>
      </c>
      <c r="S446" s="2">
        <v>0</v>
      </c>
      <c r="T446" s="2">
        <v>17930</v>
      </c>
      <c r="U446" s="2">
        <v>0</v>
      </c>
      <c r="V446" s="2">
        <v>0</v>
      </c>
      <c r="W446" s="2">
        <v>0</v>
      </c>
      <c r="X446" s="2">
        <v>21758</v>
      </c>
      <c r="Y446" s="2">
        <v>24275</v>
      </c>
      <c r="Z446" s="2">
        <v>5688</v>
      </c>
      <c r="AA446" s="2">
        <v>0</v>
      </c>
      <c r="AB446" s="2">
        <v>890672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</row>
    <row r="447" spans="1:36" x14ac:dyDescent="0.25">
      <c r="A447" s="2">
        <v>4166</v>
      </c>
      <c r="B447" s="2">
        <v>7</v>
      </c>
      <c r="C447" t="s">
        <v>448</v>
      </c>
      <c r="D447" s="2">
        <v>0</v>
      </c>
      <c r="E447" s="2">
        <v>0</v>
      </c>
      <c r="F447" s="2">
        <v>145</v>
      </c>
      <c r="G447" s="2">
        <v>174</v>
      </c>
      <c r="H447" s="2">
        <v>1142658</v>
      </c>
      <c r="I447" s="2">
        <v>0</v>
      </c>
      <c r="J447" s="2">
        <v>491122</v>
      </c>
      <c r="K447" s="2">
        <v>0</v>
      </c>
      <c r="L447" s="2">
        <v>0</v>
      </c>
      <c r="M447" s="2">
        <v>5282</v>
      </c>
      <c r="N447" s="2">
        <v>29832</v>
      </c>
      <c r="O447" s="2">
        <v>39421</v>
      </c>
      <c r="P447" s="2">
        <v>20994</v>
      </c>
      <c r="Q447" s="2">
        <v>2262</v>
      </c>
      <c r="R447" s="2">
        <v>0</v>
      </c>
      <c r="S447" s="2">
        <v>0</v>
      </c>
      <c r="T447" s="2">
        <v>25056</v>
      </c>
      <c r="U447" s="2">
        <v>0</v>
      </c>
      <c r="V447" s="2">
        <v>0</v>
      </c>
      <c r="W447" s="2">
        <v>0</v>
      </c>
      <c r="X447" s="2">
        <v>45540</v>
      </c>
      <c r="Y447" s="2">
        <v>0</v>
      </c>
      <c r="Z447" s="2">
        <v>5412</v>
      </c>
      <c r="AA447" s="2">
        <v>0</v>
      </c>
      <c r="AB447" s="2">
        <v>1762039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</row>
    <row r="448" spans="1:36" x14ac:dyDescent="0.25">
      <c r="A448" s="2">
        <v>4167</v>
      </c>
      <c r="B448" s="2">
        <v>7</v>
      </c>
      <c r="C448" t="s">
        <v>449</v>
      </c>
      <c r="D448" s="2">
        <v>0</v>
      </c>
      <c r="E448" s="2">
        <v>0</v>
      </c>
      <c r="F448" s="2">
        <v>347</v>
      </c>
      <c r="G448" s="2">
        <v>347</v>
      </c>
      <c r="H448" s="2">
        <v>2278749</v>
      </c>
      <c r="I448" s="2">
        <v>0</v>
      </c>
      <c r="J448" s="2">
        <v>4925</v>
      </c>
      <c r="K448" s="2">
        <v>16586</v>
      </c>
      <c r="L448" s="2">
        <v>0</v>
      </c>
      <c r="M448" s="2">
        <v>10534</v>
      </c>
      <c r="N448" s="2">
        <v>0</v>
      </c>
      <c r="O448" s="2">
        <v>78614</v>
      </c>
      <c r="P448" s="2">
        <v>41868</v>
      </c>
      <c r="Q448" s="2">
        <v>4511</v>
      </c>
      <c r="R448" s="2">
        <v>0</v>
      </c>
      <c r="S448" s="2">
        <v>0</v>
      </c>
      <c r="T448" s="2">
        <v>6593</v>
      </c>
      <c r="U448" s="2">
        <v>0</v>
      </c>
      <c r="V448" s="2">
        <v>0</v>
      </c>
      <c r="W448" s="2">
        <v>0</v>
      </c>
      <c r="X448" s="2">
        <v>80707</v>
      </c>
      <c r="Y448" s="2">
        <v>0</v>
      </c>
      <c r="Z448" s="2">
        <v>7411</v>
      </c>
      <c r="AA448" s="2">
        <v>0</v>
      </c>
      <c r="AB448" s="2">
        <v>2449791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</row>
    <row r="449" spans="1:36" x14ac:dyDescent="0.25">
      <c r="A449" s="2">
        <v>4168</v>
      </c>
      <c r="B449" s="2">
        <v>7</v>
      </c>
      <c r="C449" t="s">
        <v>450</v>
      </c>
      <c r="D449" s="2">
        <v>0</v>
      </c>
      <c r="E449" s="2">
        <v>0</v>
      </c>
      <c r="F449" s="2">
        <v>90</v>
      </c>
      <c r="G449" s="2">
        <v>90</v>
      </c>
      <c r="H449" s="2">
        <v>591030</v>
      </c>
      <c r="I449" s="2">
        <v>0</v>
      </c>
      <c r="J449" s="2">
        <v>88071</v>
      </c>
      <c r="K449" s="2">
        <v>0</v>
      </c>
      <c r="L449" s="2">
        <v>0</v>
      </c>
      <c r="M449" s="2">
        <v>2732</v>
      </c>
      <c r="N449" s="2">
        <v>23311</v>
      </c>
      <c r="O449" s="2">
        <v>20390</v>
      </c>
      <c r="P449" s="2">
        <v>10859</v>
      </c>
      <c r="Q449" s="2">
        <v>1170</v>
      </c>
      <c r="R449" s="2">
        <v>0</v>
      </c>
      <c r="S449" s="2">
        <v>0</v>
      </c>
      <c r="T449" s="2">
        <v>11340</v>
      </c>
      <c r="U449" s="2">
        <v>-50853</v>
      </c>
      <c r="V449" s="2">
        <v>0</v>
      </c>
      <c r="W449" s="2">
        <v>0</v>
      </c>
      <c r="X449" s="2">
        <v>0</v>
      </c>
      <c r="Y449" s="2">
        <v>9195</v>
      </c>
      <c r="Z449" s="2">
        <v>3619</v>
      </c>
      <c r="AA449" s="2">
        <v>0</v>
      </c>
      <c r="AB449" s="2">
        <v>710864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</row>
    <row r="450" spans="1:36" x14ac:dyDescent="0.25">
      <c r="A450" s="2">
        <v>4169</v>
      </c>
      <c r="B450" s="2">
        <v>7</v>
      </c>
      <c r="C450" t="s">
        <v>451</v>
      </c>
      <c r="D450" s="2">
        <v>0</v>
      </c>
      <c r="E450" s="2">
        <v>0</v>
      </c>
      <c r="F450" s="2">
        <v>246</v>
      </c>
      <c r="G450" s="2">
        <v>246</v>
      </c>
      <c r="H450" s="2">
        <v>1615482</v>
      </c>
      <c r="I450" s="2">
        <v>3858</v>
      </c>
      <c r="J450" s="2">
        <v>694767</v>
      </c>
      <c r="K450" s="2">
        <v>47700</v>
      </c>
      <c r="L450" s="2">
        <v>0</v>
      </c>
      <c r="M450" s="2">
        <v>7468</v>
      </c>
      <c r="N450" s="2">
        <v>0</v>
      </c>
      <c r="O450" s="2">
        <v>55732</v>
      </c>
      <c r="P450" s="2">
        <v>29681</v>
      </c>
      <c r="Q450" s="2">
        <v>3198</v>
      </c>
      <c r="R450" s="2">
        <v>0</v>
      </c>
      <c r="S450" s="2">
        <v>0</v>
      </c>
      <c r="T450" s="2">
        <v>6150</v>
      </c>
      <c r="U450" s="2">
        <v>0</v>
      </c>
      <c r="V450" s="2">
        <v>0</v>
      </c>
      <c r="W450" s="2">
        <v>0</v>
      </c>
      <c r="X450" s="2">
        <v>62491</v>
      </c>
      <c r="Y450" s="2">
        <v>7356</v>
      </c>
      <c r="Z450" s="2">
        <v>11545</v>
      </c>
      <c r="AA450" s="2">
        <v>0</v>
      </c>
      <c r="AB450" s="2">
        <v>2482937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</row>
    <row r="451" spans="1:36" x14ac:dyDescent="0.25">
      <c r="A451" s="2">
        <v>4170</v>
      </c>
      <c r="B451" s="2">
        <v>7</v>
      </c>
      <c r="C451" t="s">
        <v>452</v>
      </c>
      <c r="D451" s="2">
        <v>0</v>
      </c>
      <c r="E451" s="2">
        <v>0</v>
      </c>
      <c r="F451" s="2">
        <v>2003</v>
      </c>
      <c r="G451" s="2">
        <v>2175.6</v>
      </c>
      <c r="H451" s="2">
        <v>14287165</v>
      </c>
      <c r="I451" s="2">
        <v>0</v>
      </c>
      <c r="J451" s="2">
        <v>4570464</v>
      </c>
      <c r="K451" s="2">
        <v>711684</v>
      </c>
      <c r="L451" s="2">
        <v>0</v>
      </c>
      <c r="M451" s="2">
        <v>66048</v>
      </c>
      <c r="N451" s="2">
        <v>0</v>
      </c>
      <c r="O451" s="2">
        <v>492892</v>
      </c>
      <c r="P451" s="2">
        <v>262499</v>
      </c>
      <c r="Q451" s="2">
        <v>28283</v>
      </c>
      <c r="R451" s="2">
        <v>0</v>
      </c>
      <c r="S451" s="2">
        <v>0</v>
      </c>
      <c r="T451" s="2">
        <v>54390</v>
      </c>
      <c r="U451" s="2">
        <v>0</v>
      </c>
      <c r="V451" s="2">
        <v>0</v>
      </c>
      <c r="W451" s="2">
        <v>0</v>
      </c>
      <c r="X451" s="2">
        <v>468303</v>
      </c>
      <c r="Y451" s="2">
        <v>0</v>
      </c>
      <c r="Z451" s="2">
        <v>67959</v>
      </c>
      <c r="AA451" s="2">
        <v>0</v>
      </c>
      <c r="AB451" s="2">
        <v>20541384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</row>
    <row r="452" spans="1:36" x14ac:dyDescent="0.25">
      <c r="A452" s="2">
        <v>4171</v>
      </c>
      <c r="B452" s="2">
        <v>7</v>
      </c>
      <c r="C452" t="s">
        <v>453</v>
      </c>
      <c r="D452" s="2">
        <v>0</v>
      </c>
      <c r="E452" s="2">
        <v>0</v>
      </c>
      <c r="F452" s="2">
        <v>1280</v>
      </c>
      <c r="G452" s="2">
        <v>1316</v>
      </c>
      <c r="H452" s="2">
        <v>8642172</v>
      </c>
      <c r="I452" s="2">
        <v>0</v>
      </c>
      <c r="J452" s="2">
        <v>1021632</v>
      </c>
      <c r="K452" s="2">
        <v>381600</v>
      </c>
      <c r="L452" s="2">
        <v>0</v>
      </c>
      <c r="M452" s="2">
        <v>39952</v>
      </c>
      <c r="N452" s="2">
        <v>0</v>
      </c>
      <c r="O452" s="2">
        <v>298146</v>
      </c>
      <c r="P452" s="2">
        <v>158783</v>
      </c>
      <c r="Q452" s="2">
        <v>17108</v>
      </c>
      <c r="R452" s="2">
        <v>0</v>
      </c>
      <c r="S452" s="2">
        <v>0</v>
      </c>
      <c r="T452" s="2">
        <v>126336</v>
      </c>
      <c r="U452" s="2">
        <v>0</v>
      </c>
      <c r="V452" s="2">
        <v>0</v>
      </c>
      <c r="W452" s="2">
        <v>0</v>
      </c>
      <c r="X452" s="2">
        <v>296516</v>
      </c>
      <c r="Y452" s="2">
        <v>0</v>
      </c>
      <c r="Z452" s="2">
        <v>24509</v>
      </c>
      <c r="AA452" s="2">
        <v>0</v>
      </c>
      <c r="AB452" s="2">
        <v>10710238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</row>
    <row r="453" spans="1:36" x14ac:dyDescent="0.25">
      <c r="A453" s="2">
        <v>4172</v>
      </c>
      <c r="B453" s="2">
        <v>7</v>
      </c>
      <c r="C453" t="s">
        <v>454</v>
      </c>
      <c r="D453" s="2">
        <v>0</v>
      </c>
      <c r="E453" s="2">
        <v>0</v>
      </c>
      <c r="F453" s="2">
        <v>43</v>
      </c>
      <c r="G453" s="2">
        <v>43</v>
      </c>
      <c r="H453" s="2">
        <v>282381</v>
      </c>
      <c r="I453" s="2">
        <v>0</v>
      </c>
      <c r="J453" s="2">
        <v>39968</v>
      </c>
      <c r="K453" s="2">
        <v>0</v>
      </c>
      <c r="L453" s="2">
        <v>0</v>
      </c>
      <c r="M453" s="2">
        <v>1305</v>
      </c>
      <c r="N453" s="2">
        <v>12089</v>
      </c>
      <c r="O453" s="2">
        <v>9742</v>
      </c>
      <c r="P453" s="2">
        <v>5188</v>
      </c>
      <c r="Q453" s="2">
        <v>559</v>
      </c>
      <c r="R453" s="2">
        <v>0</v>
      </c>
      <c r="S453" s="2">
        <v>0</v>
      </c>
      <c r="T453" s="2">
        <v>10793</v>
      </c>
      <c r="U453" s="2">
        <v>-25248</v>
      </c>
      <c r="V453" s="2">
        <v>0</v>
      </c>
      <c r="W453" s="2">
        <v>0</v>
      </c>
      <c r="X453" s="2">
        <v>12650</v>
      </c>
      <c r="Y453" s="2">
        <v>11034</v>
      </c>
      <c r="Z453" s="2">
        <v>1690</v>
      </c>
      <c r="AA453" s="2">
        <v>0</v>
      </c>
      <c r="AB453" s="2">
        <v>349501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</row>
    <row r="454" spans="1:36" x14ac:dyDescent="0.25">
      <c r="A454" s="2">
        <v>4177</v>
      </c>
      <c r="B454" s="2">
        <v>7</v>
      </c>
      <c r="C454" t="s">
        <v>455</v>
      </c>
      <c r="D454" s="2">
        <v>0</v>
      </c>
      <c r="E454" s="2">
        <v>0</v>
      </c>
      <c r="F454" s="2">
        <v>33</v>
      </c>
      <c r="G454" s="2">
        <v>36.599999999999994</v>
      </c>
      <c r="H454" s="2">
        <v>240352</v>
      </c>
      <c r="I454" s="2">
        <v>0</v>
      </c>
      <c r="J454" s="2">
        <v>24236</v>
      </c>
      <c r="K454" s="2">
        <v>0</v>
      </c>
      <c r="L454" s="2">
        <v>0</v>
      </c>
      <c r="M454" s="2">
        <v>1111</v>
      </c>
      <c r="N454" s="2">
        <v>20199</v>
      </c>
      <c r="O454" s="2">
        <v>8292</v>
      </c>
      <c r="P454" s="2">
        <v>4416</v>
      </c>
      <c r="Q454" s="2">
        <v>476</v>
      </c>
      <c r="R454" s="2">
        <v>0</v>
      </c>
      <c r="S454" s="2">
        <v>0</v>
      </c>
      <c r="T454" s="2">
        <v>2818.1999999999994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1551</v>
      </c>
      <c r="AA454" s="2">
        <v>0</v>
      </c>
      <c r="AB454" s="2">
        <v>303451.2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</row>
    <row r="455" spans="1:36" x14ac:dyDescent="0.25">
      <c r="A455" s="2">
        <v>4178</v>
      </c>
      <c r="B455" s="2">
        <v>7</v>
      </c>
      <c r="C455" t="s">
        <v>456</v>
      </c>
      <c r="D455" s="2">
        <v>0</v>
      </c>
      <c r="E455" s="2">
        <v>0</v>
      </c>
      <c r="F455" s="2">
        <v>150</v>
      </c>
      <c r="G455" s="2">
        <v>180</v>
      </c>
      <c r="H455" s="2">
        <v>1182060</v>
      </c>
      <c r="I455" s="2">
        <v>2823</v>
      </c>
      <c r="J455" s="2">
        <v>527549</v>
      </c>
      <c r="K455" s="2">
        <v>114480</v>
      </c>
      <c r="L455" s="2">
        <v>0</v>
      </c>
      <c r="M455" s="2">
        <v>5465</v>
      </c>
      <c r="N455" s="2">
        <v>0</v>
      </c>
      <c r="O455" s="2">
        <v>40780</v>
      </c>
      <c r="P455" s="2">
        <v>21718</v>
      </c>
      <c r="Q455" s="2">
        <v>2340</v>
      </c>
      <c r="R455" s="2">
        <v>0</v>
      </c>
      <c r="S455" s="2">
        <v>0</v>
      </c>
      <c r="T455" s="2">
        <v>8280</v>
      </c>
      <c r="U455" s="2">
        <v>0</v>
      </c>
      <c r="V455" s="2">
        <v>0</v>
      </c>
      <c r="W455" s="2">
        <v>0</v>
      </c>
      <c r="X455" s="2">
        <v>39721</v>
      </c>
      <c r="Y455" s="2">
        <v>0</v>
      </c>
      <c r="Z455" s="2">
        <v>5377</v>
      </c>
      <c r="AA455" s="2">
        <v>0</v>
      </c>
      <c r="AB455" s="2">
        <v>1910872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</row>
    <row r="456" spans="1:36" x14ac:dyDescent="0.25">
      <c r="A456" s="2">
        <v>4181</v>
      </c>
      <c r="B456" s="2">
        <v>7</v>
      </c>
      <c r="C456" t="s">
        <v>457</v>
      </c>
      <c r="D456" s="2">
        <v>0</v>
      </c>
      <c r="E456" s="2">
        <v>0</v>
      </c>
      <c r="F456" s="2">
        <v>1410</v>
      </c>
      <c r="G456" s="2">
        <v>1486</v>
      </c>
      <c r="H456" s="2">
        <v>9758562</v>
      </c>
      <c r="I456" s="2">
        <v>0</v>
      </c>
      <c r="J456" s="2">
        <v>3609853</v>
      </c>
      <c r="K456" s="2">
        <v>761292</v>
      </c>
      <c r="L456" s="2">
        <v>0</v>
      </c>
      <c r="M456" s="2">
        <v>45113</v>
      </c>
      <c r="N456" s="2">
        <v>0</v>
      </c>
      <c r="O456" s="2">
        <v>336660</v>
      </c>
      <c r="P456" s="2">
        <v>179295</v>
      </c>
      <c r="Q456" s="2">
        <v>19318</v>
      </c>
      <c r="R456" s="2">
        <v>0</v>
      </c>
      <c r="S456" s="2">
        <v>0</v>
      </c>
      <c r="T456" s="2">
        <v>257078</v>
      </c>
      <c r="U456" s="2">
        <v>0</v>
      </c>
      <c r="V456" s="2">
        <v>0</v>
      </c>
      <c r="W456" s="2">
        <v>0</v>
      </c>
      <c r="X456" s="2">
        <v>357236</v>
      </c>
      <c r="Y456" s="2">
        <v>0</v>
      </c>
      <c r="Z456" s="2">
        <v>36247</v>
      </c>
      <c r="AA456" s="2">
        <v>0</v>
      </c>
      <c r="AB456" s="2">
        <v>15003418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</row>
    <row r="457" spans="1:36" x14ac:dyDescent="0.25">
      <c r="A457" s="2">
        <v>4183</v>
      </c>
      <c r="B457" s="2">
        <v>7</v>
      </c>
      <c r="C457" t="s">
        <v>458</v>
      </c>
      <c r="D457" s="2">
        <v>0</v>
      </c>
      <c r="E457" s="2">
        <v>0</v>
      </c>
      <c r="F457" s="2">
        <v>328</v>
      </c>
      <c r="G457" s="2">
        <v>393.6</v>
      </c>
      <c r="H457" s="2">
        <v>2584771</v>
      </c>
      <c r="I457" s="2">
        <v>0</v>
      </c>
      <c r="J457" s="2">
        <v>27427</v>
      </c>
      <c r="K457" s="2">
        <v>0</v>
      </c>
      <c r="L457" s="2">
        <v>0</v>
      </c>
      <c r="M457" s="2">
        <v>11949</v>
      </c>
      <c r="N457" s="2">
        <v>0</v>
      </c>
      <c r="O457" s="2">
        <v>89172</v>
      </c>
      <c r="P457" s="2">
        <v>47490</v>
      </c>
      <c r="Q457" s="2">
        <v>5117</v>
      </c>
      <c r="R457" s="2">
        <v>0</v>
      </c>
      <c r="S457" s="2">
        <v>0</v>
      </c>
      <c r="T457" s="2">
        <v>26764.800000000003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35186</v>
      </c>
      <c r="AA457" s="2">
        <v>0</v>
      </c>
      <c r="AB457" s="2">
        <v>2827876.8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</row>
    <row r="458" spans="1:36" x14ac:dyDescent="0.25">
      <c r="A458" s="2">
        <v>4184</v>
      </c>
      <c r="B458" s="2">
        <v>7</v>
      </c>
      <c r="C458" t="s">
        <v>459</v>
      </c>
      <c r="D458" s="2">
        <v>0</v>
      </c>
      <c r="E458" s="2">
        <v>0</v>
      </c>
      <c r="F458" s="2">
        <v>626</v>
      </c>
      <c r="G458" s="2">
        <v>640</v>
      </c>
      <c r="H458" s="2">
        <v>4202880</v>
      </c>
      <c r="I458" s="2">
        <v>0</v>
      </c>
      <c r="J458" s="2">
        <v>87968</v>
      </c>
      <c r="K458" s="2">
        <v>43882</v>
      </c>
      <c r="L458" s="2">
        <v>0</v>
      </c>
      <c r="M458" s="2">
        <v>19430</v>
      </c>
      <c r="N458" s="2">
        <v>1004</v>
      </c>
      <c r="O458" s="2">
        <v>144995</v>
      </c>
      <c r="P458" s="2">
        <v>77220</v>
      </c>
      <c r="Q458" s="2">
        <v>8320</v>
      </c>
      <c r="R458" s="2">
        <v>0</v>
      </c>
      <c r="S458" s="2">
        <v>0</v>
      </c>
      <c r="T458" s="2">
        <v>58240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16111</v>
      </c>
      <c r="AA458" s="2">
        <v>0</v>
      </c>
      <c r="AB458" s="2">
        <v>4660050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</row>
    <row r="459" spans="1:36" x14ac:dyDescent="0.25">
      <c r="A459" s="2">
        <v>4185</v>
      </c>
      <c r="B459" s="2">
        <v>7</v>
      </c>
      <c r="C459" t="s">
        <v>460</v>
      </c>
      <c r="D459" s="2">
        <v>0</v>
      </c>
      <c r="E459" s="2">
        <v>0</v>
      </c>
      <c r="F459" s="2">
        <v>930</v>
      </c>
      <c r="G459" s="2">
        <v>965.4</v>
      </c>
      <c r="H459" s="2">
        <v>6339782</v>
      </c>
      <c r="I459" s="2">
        <v>0</v>
      </c>
      <c r="J459" s="2">
        <v>125867</v>
      </c>
      <c r="K459" s="2">
        <v>15015</v>
      </c>
      <c r="L459" s="2">
        <v>0</v>
      </c>
      <c r="M459" s="2">
        <v>29308</v>
      </c>
      <c r="N459" s="2">
        <v>0</v>
      </c>
      <c r="O459" s="2">
        <v>218716</v>
      </c>
      <c r="P459" s="2">
        <v>116481</v>
      </c>
      <c r="Q459" s="2">
        <v>12550</v>
      </c>
      <c r="R459" s="2">
        <v>0</v>
      </c>
      <c r="S459" s="2">
        <v>0</v>
      </c>
      <c r="T459" s="2">
        <v>146740.79999999999</v>
      </c>
      <c r="U459" s="2">
        <v>0</v>
      </c>
      <c r="V459" s="2">
        <v>0</v>
      </c>
      <c r="W459" s="2">
        <v>0</v>
      </c>
      <c r="X459" s="2">
        <v>270710</v>
      </c>
      <c r="Y459" s="2">
        <v>0</v>
      </c>
      <c r="Z459" s="2">
        <v>26523</v>
      </c>
      <c r="AA459" s="2">
        <v>0</v>
      </c>
      <c r="AB459" s="2">
        <v>7030982.7999999998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</row>
    <row r="460" spans="1:36" x14ac:dyDescent="0.25">
      <c r="A460" s="2">
        <v>4186</v>
      </c>
      <c r="B460" s="2">
        <v>7</v>
      </c>
      <c r="C460" t="s">
        <v>461</v>
      </c>
      <c r="D460" s="2">
        <v>0</v>
      </c>
      <c r="E460" s="2">
        <v>0</v>
      </c>
      <c r="F460" s="2">
        <v>430</v>
      </c>
      <c r="G460" s="2">
        <v>448.8</v>
      </c>
      <c r="H460" s="2">
        <v>2947270</v>
      </c>
      <c r="I460" s="2">
        <v>0</v>
      </c>
      <c r="J460" s="2">
        <v>1195652</v>
      </c>
      <c r="K460" s="2">
        <v>152640</v>
      </c>
      <c r="L460" s="2">
        <v>0</v>
      </c>
      <c r="M460" s="2">
        <v>13625</v>
      </c>
      <c r="N460" s="2">
        <v>0</v>
      </c>
      <c r="O460" s="2">
        <v>101678</v>
      </c>
      <c r="P460" s="2">
        <v>54150</v>
      </c>
      <c r="Q460" s="2">
        <v>5834</v>
      </c>
      <c r="R460" s="2">
        <v>0</v>
      </c>
      <c r="S460" s="2">
        <v>0</v>
      </c>
      <c r="T460" s="2">
        <v>47124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15239</v>
      </c>
      <c r="AA460" s="2">
        <v>0</v>
      </c>
      <c r="AB460" s="2">
        <v>4533212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</row>
    <row r="461" spans="1:36" x14ac:dyDescent="0.25">
      <c r="A461" s="2">
        <v>4187</v>
      </c>
      <c r="B461" s="2">
        <v>7</v>
      </c>
      <c r="C461" t="s">
        <v>462</v>
      </c>
      <c r="D461" s="2">
        <v>0</v>
      </c>
      <c r="E461" s="2">
        <v>0</v>
      </c>
      <c r="F461" s="2">
        <v>114</v>
      </c>
      <c r="G461" s="2">
        <v>114</v>
      </c>
      <c r="H461" s="2">
        <v>748638</v>
      </c>
      <c r="I461" s="2">
        <v>0</v>
      </c>
      <c r="J461" s="2">
        <v>72</v>
      </c>
      <c r="K461" s="2">
        <v>19080</v>
      </c>
      <c r="L461" s="2">
        <v>0</v>
      </c>
      <c r="M461" s="2">
        <v>3461</v>
      </c>
      <c r="N461" s="2">
        <v>0</v>
      </c>
      <c r="O461" s="2">
        <v>25827</v>
      </c>
      <c r="P461" s="2">
        <v>13755</v>
      </c>
      <c r="Q461" s="2">
        <v>1482</v>
      </c>
      <c r="R461" s="2">
        <v>0</v>
      </c>
      <c r="S461" s="2">
        <v>0</v>
      </c>
      <c r="T461" s="2">
        <v>15162</v>
      </c>
      <c r="U461" s="2">
        <v>-34887</v>
      </c>
      <c r="V461" s="2">
        <v>0</v>
      </c>
      <c r="W461" s="2">
        <v>0</v>
      </c>
      <c r="X461" s="2">
        <v>0</v>
      </c>
      <c r="Y461" s="2">
        <v>0</v>
      </c>
      <c r="Z461" s="2">
        <v>1931</v>
      </c>
      <c r="AA461" s="2">
        <v>0</v>
      </c>
      <c r="AB461" s="2">
        <v>794521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</row>
    <row r="462" spans="1:36" x14ac:dyDescent="0.25">
      <c r="A462" s="2">
        <v>4188</v>
      </c>
      <c r="B462" s="2">
        <v>7</v>
      </c>
      <c r="C462" t="s">
        <v>463</v>
      </c>
      <c r="D462" s="2">
        <v>0</v>
      </c>
      <c r="E462" s="2">
        <v>0</v>
      </c>
      <c r="F462" s="2">
        <v>705</v>
      </c>
      <c r="G462" s="2">
        <v>735.2</v>
      </c>
      <c r="H462" s="2">
        <v>4828058</v>
      </c>
      <c r="I462" s="2">
        <v>0</v>
      </c>
      <c r="J462" s="2">
        <v>14499</v>
      </c>
      <c r="K462" s="2">
        <v>15313</v>
      </c>
      <c r="L462" s="2">
        <v>0</v>
      </c>
      <c r="M462" s="2">
        <v>22320</v>
      </c>
      <c r="N462" s="2">
        <v>105755</v>
      </c>
      <c r="O462" s="2">
        <v>166563</v>
      </c>
      <c r="P462" s="2">
        <v>88706</v>
      </c>
      <c r="Q462" s="2">
        <v>9558</v>
      </c>
      <c r="R462" s="2">
        <v>0</v>
      </c>
      <c r="S462" s="2">
        <v>0</v>
      </c>
      <c r="T462" s="2">
        <v>68373.600000000006</v>
      </c>
      <c r="U462" s="2">
        <v>0</v>
      </c>
      <c r="V462" s="2">
        <v>0</v>
      </c>
      <c r="W462" s="2">
        <v>0</v>
      </c>
      <c r="X462" s="2">
        <v>169510</v>
      </c>
      <c r="Y462" s="2">
        <v>0</v>
      </c>
      <c r="Z462" s="2">
        <v>23581</v>
      </c>
      <c r="AA462" s="2">
        <v>0</v>
      </c>
      <c r="AB462" s="2">
        <v>5342726.5999999996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</row>
    <row r="463" spans="1:36" x14ac:dyDescent="0.25">
      <c r="A463" s="2">
        <v>4189</v>
      </c>
      <c r="B463" s="2">
        <v>7</v>
      </c>
      <c r="C463" t="s">
        <v>464</v>
      </c>
      <c r="D463" s="2">
        <v>0</v>
      </c>
      <c r="E463" s="2">
        <v>0</v>
      </c>
      <c r="F463" s="2">
        <v>182</v>
      </c>
      <c r="G463" s="2">
        <v>182</v>
      </c>
      <c r="H463" s="2">
        <v>1195194</v>
      </c>
      <c r="I463" s="2">
        <v>0</v>
      </c>
      <c r="J463" s="2">
        <v>179300</v>
      </c>
      <c r="K463" s="2">
        <v>18858</v>
      </c>
      <c r="L463" s="2">
        <v>0</v>
      </c>
      <c r="M463" s="2">
        <v>5525</v>
      </c>
      <c r="N463" s="2">
        <v>0</v>
      </c>
      <c r="O463" s="2">
        <v>41233</v>
      </c>
      <c r="P463" s="2">
        <v>21959</v>
      </c>
      <c r="Q463" s="2">
        <v>2366</v>
      </c>
      <c r="R463" s="2">
        <v>0</v>
      </c>
      <c r="S463" s="2">
        <v>0</v>
      </c>
      <c r="T463" s="2">
        <v>6370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4833</v>
      </c>
      <c r="AA463" s="2">
        <v>0</v>
      </c>
      <c r="AB463" s="2">
        <v>1475638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</row>
    <row r="464" spans="1:36" x14ac:dyDescent="0.25">
      <c r="A464" s="2">
        <v>4190</v>
      </c>
      <c r="B464" s="2">
        <v>7</v>
      </c>
      <c r="C464" t="s">
        <v>465</v>
      </c>
      <c r="D464" s="2">
        <v>0</v>
      </c>
      <c r="E464" s="2">
        <v>0</v>
      </c>
      <c r="F464" s="2">
        <v>71</v>
      </c>
      <c r="G464" s="2">
        <v>85.199999999999989</v>
      </c>
      <c r="H464" s="2">
        <v>559508</v>
      </c>
      <c r="I464" s="2">
        <v>0</v>
      </c>
      <c r="J464" s="2">
        <v>94195</v>
      </c>
      <c r="K464" s="2">
        <v>19080</v>
      </c>
      <c r="L464" s="2">
        <v>0</v>
      </c>
      <c r="M464" s="2">
        <v>2587</v>
      </c>
      <c r="N464" s="2">
        <v>0</v>
      </c>
      <c r="O464" s="2">
        <v>19302</v>
      </c>
      <c r="P464" s="2">
        <v>10280</v>
      </c>
      <c r="Q464" s="2">
        <v>1108</v>
      </c>
      <c r="R464" s="2">
        <v>0</v>
      </c>
      <c r="S464" s="2">
        <v>0</v>
      </c>
      <c r="T464" s="2">
        <v>13972.799999999997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2471</v>
      </c>
      <c r="AA464" s="2">
        <v>0</v>
      </c>
      <c r="AB464" s="2">
        <v>722503.8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</row>
    <row r="465" spans="1:36" x14ac:dyDescent="0.25">
      <c r="A465" s="2">
        <v>4191</v>
      </c>
      <c r="B465" s="2">
        <v>7</v>
      </c>
      <c r="C465" t="s">
        <v>466</v>
      </c>
      <c r="D465" s="2">
        <v>0</v>
      </c>
      <c r="E465" s="2">
        <v>0</v>
      </c>
      <c r="F465" s="2">
        <v>610</v>
      </c>
      <c r="G465" s="2">
        <v>630</v>
      </c>
      <c r="H465" s="2">
        <v>4137210</v>
      </c>
      <c r="I465" s="2">
        <v>0</v>
      </c>
      <c r="J465" s="2">
        <v>835964</v>
      </c>
      <c r="K465" s="2">
        <v>0</v>
      </c>
      <c r="L465" s="2">
        <v>0</v>
      </c>
      <c r="M465" s="2">
        <v>19126</v>
      </c>
      <c r="N465" s="2">
        <v>0</v>
      </c>
      <c r="O465" s="2">
        <v>142729</v>
      </c>
      <c r="P465" s="2">
        <v>76013</v>
      </c>
      <c r="Q465" s="2">
        <v>8190</v>
      </c>
      <c r="R465" s="2">
        <v>0</v>
      </c>
      <c r="S465" s="2">
        <v>0</v>
      </c>
      <c r="T465" s="2">
        <v>22050</v>
      </c>
      <c r="U465" s="2">
        <v>0</v>
      </c>
      <c r="V465" s="2">
        <v>0</v>
      </c>
      <c r="W465" s="2">
        <v>0</v>
      </c>
      <c r="X465" s="2">
        <v>65780</v>
      </c>
      <c r="Y465" s="2">
        <v>0</v>
      </c>
      <c r="Z465" s="2">
        <v>25819</v>
      </c>
      <c r="AA465" s="2">
        <v>0</v>
      </c>
      <c r="AB465" s="2">
        <v>5267101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</row>
    <row r="466" spans="1:36" x14ac:dyDescent="0.25">
      <c r="A466" s="2">
        <v>4192</v>
      </c>
      <c r="B466" s="2">
        <v>7</v>
      </c>
      <c r="C466" t="s">
        <v>467</v>
      </c>
      <c r="D466" s="2">
        <v>0</v>
      </c>
      <c r="E466" s="2">
        <v>0</v>
      </c>
      <c r="F466" s="2">
        <v>900</v>
      </c>
      <c r="G466" s="2">
        <v>935</v>
      </c>
      <c r="H466" s="2">
        <v>6140145</v>
      </c>
      <c r="I466" s="2">
        <v>0</v>
      </c>
      <c r="J466" s="2">
        <v>2590691</v>
      </c>
      <c r="K466" s="2">
        <v>262350</v>
      </c>
      <c r="L466" s="2">
        <v>0</v>
      </c>
      <c r="M466" s="2">
        <v>28385</v>
      </c>
      <c r="N466" s="2">
        <v>0</v>
      </c>
      <c r="O466" s="2">
        <v>211829</v>
      </c>
      <c r="P466" s="2">
        <v>112813</v>
      </c>
      <c r="Q466" s="2">
        <v>12155</v>
      </c>
      <c r="R466" s="2">
        <v>0</v>
      </c>
      <c r="S466" s="2">
        <v>0</v>
      </c>
      <c r="T466" s="2">
        <v>29920</v>
      </c>
      <c r="U466" s="2">
        <v>0</v>
      </c>
      <c r="V466" s="2">
        <v>0</v>
      </c>
      <c r="W466" s="2">
        <v>0</v>
      </c>
      <c r="X466" s="2">
        <v>218845</v>
      </c>
      <c r="Y466" s="2">
        <v>0</v>
      </c>
      <c r="Z466" s="2">
        <v>19738</v>
      </c>
      <c r="AA466" s="2">
        <v>0</v>
      </c>
      <c r="AB466" s="2">
        <v>9408026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</row>
    <row r="467" spans="1:36" x14ac:dyDescent="0.25">
      <c r="A467" s="2">
        <v>4193</v>
      </c>
      <c r="B467" s="2">
        <v>7</v>
      </c>
      <c r="C467" t="s">
        <v>468</v>
      </c>
      <c r="D467" s="2">
        <v>0</v>
      </c>
      <c r="E467" s="2">
        <v>0</v>
      </c>
      <c r="F467" s="2">
        <v>329</v>
      </c>
      <c r="G467" s="2">
        <v>329</v>
      </c>
      <c r="H467" s="2">
        <v>2160543</v>
      </c>
      <c r="I467" s="2">
        <v>0</v>
      </c>
      <c r="J467" s="2">
        <v>975658</v>
      </c>
      <c r="K467" s="2">
        <v>199386</v>
      </c>
      <c r="L467" s="2">
        <v>0</v>
      </c>
      <c r="M467" s="2">
        <v>9988</v>
      </c>
      <c r="N467" s="2">
        <v>0</v>
      </c>
      <c r="O467" s="2">
        <v>74536</v>
      </c>
      <c r="P467" s="2">
        <v>39696</v>
      </c>
      <c r="Q467" s="2">
        <v>4277</v>
      </c>
      <c r="R467" s="2">
        <v>0</v>
      </c>
      <c r="S467" s="2">
        <v>0</v>
      </c>
      <c r="T467" s="2">
        <v>53627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10898</v>
      </c>
      <c r="AA467" s="2">
        <v>0</v>
      </c>
      <c r="AB467" s="2">
        <v>3528609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</row>
    <row r="468" spans="1:36" x14ac:dyDescent="0.25">
      <c r="A468" s="2">
        <v>4194</v>
      </c>
      <c r="B468" s="2">
        <v>7</v>
      </c>
      <c r="C468" t="s">
        <v>469</v>
      </c>
      <c r="D468" s="2">
        <v>0</v>
      </c>
      <c r="E468" s="2">
        <v>0</v>
      </c>
      <c r="F468" s="2">
        <v>356</v>
      </c>
      <c r="G468" s="2">
        <v>369</v>
      </c>
      <c r="H468" s="2">
        <v>2423223</v>
      </c>
      <c r="I468" s="2">
        <v>5787</v>
      </c>
      <c r="J468" s="2">
        <v>158602</v>
      </c>
      <c r="K468" s="2">
        <v>16523</v>
      </c>
      <c r="L468" s="2">
        <v>0</v>
      </c>
      <c r="M468" s="2">
        <v>11202</v>
      </c>
      <c r="N468" s="2">
        <v>37411</v>
      </c>
      <c r="O468" s="2">
        <v>83599</v>
      </c>
      <c r="P468" s="2">
        <v>44522</v>
      </c>
      <c r="Q468" s="2">
        <v>4797</v>
      </c>
      <c r="R468" s="2">
        <v>0</v>
      </c>
      <c r="S468" s="2">
        <v>0</v>
      </c>
      <c r="T468" s="2">
        <v>75645</v>
      </c>
      <c r="U468" s="2">
        <v>-150333</v>
      </c>
      <c r="V468" s="2">
        <v>0</v>
      </c>
      <c r="W468" s="2">
        <v>0</v>
      </c>
      <c r="X468" s="2">
        <v>0</v>
      </c>
      <c r="Y468" s="2">
        <v>0</v>
      </c>
      <c r="Z468" s="2">
        <v>10791</v>
      </c>
      <c r="AA468" s="2">
        <v>0</v>
      </c>
      <c r="AB468" s="2">
        <v>2721769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</row>
    <row r="469" spans="1:36" x14ac:dyDescent="0.25">
      <c r="A469" s="2">
        <v>4195</v>
      </c>
      <c r="B469" s="2">
        <v>7</v>
      </c>
      <c r="C469" t="s">
        <v>470</v>
      </c>
      <c r="D469" s="2">
        <v>0</v>
      </c>
      <c r="E469" s="2">
        <v>0</v>
      </c>
      <c r="F469" s="2">
        <v>25</v>
      </c>
      <c r="G469" s="2">
        <v>25</v>
      </c>
      <c r="H469" s="2">
        <v>164175</v>
      </c>
      <c r="I469" s="2">
        <v>0</v>
      </c>
      <c r="J469" s="2">
        <v>68736</v>
      </c>
      <c r="K469" s="2">
        <v>22896</v>
      </c>
      <c r="L469" s="2">
        <v>0</v>
      </c>
      <c r="M469" s="2">
        <v>759</v>
      </c>
      <c r="N469" s="2">
        <v>16485</v>
      </c>
      <c r="O469" s="2">
        <v>5664</v>
      </c>
      <c r="P469" s="2">
        <v>3016</v>
      </c>
      <c r="Q469" s="2">
        <v>325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1456</v>
      </c>
      <c r="AA469" s="2">
        <v>0</v>
      </c>
      <c r="AB469" s="2">
        <v>283512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</row>
    <row r="470" spans="1:36" x14ac:dyDescent="0.25">
      <c r="A470" s="2">
        <v>4198</v>
      </c>
      <c r="B470" s="2">
        <v>7</v>
      </c>
      <c r="C470" t="s">
        <v>471</v>
      </c>
      <c r="D470" s="2">
        <v>0</v>
      </c>
      <c r="E470" s="2">
        <v>0</v>
      </c>
      <c r="F470" s="2">
        <v>125</v>
      </c>
      <c r="G470" s="2">
        <v>125</v>
      </c>
      <c r="H470" s="2">
        <v>820875</v>
      </c>
      <c r="I470" s="2">
        <v>0</v>
      </c>
      <c r="J470" s="2">
        <v>159084</v>
      </c>
      <c r="K470" s="2">
        <v>0</v>
      </c>
      <c r="L470" s="2">
        <v>0</v>
      </c>
      <c r="M470" s="2">
        <v>3795</v>
      </c>
      <c r="N470" s="2">
        <v>15861</v>
      </c>
      <c r="O470" s="2">
        <v>28319</v>
      </c>
      <c r="P470" s="2">
        <v>15082</v>
      </c>
      <c r="Q470" s="2">
        <v>1625</v>
      </c>
      <c r="R470" s="2">
        <v>0</v>
      </c>
      <c r="S470" s="2">
        <v>0</v>
      </c>
      <c r="T470" s="2">
        <v>12125</v>
      </c>
      <c r="U470" s="2">
        <v>-54114</v>
      </c>
      <c r="V470" s="2">
        <v>0</v>
      </c>
      <c r="W470" s="2">
        <v>0</v>
      </c>
      <c r="X470" s="2">
        <v>0</v>
      </c>
      <c r="Y470" s="2">
        <v>0</v>
      </c>
      <c r="Z470" s="2">
        <v>4035</v>
      </c>
      <c r="AA470" s="2">
        <v>0</v>
      </c>
      <c r="AB470" s="2">
        <v>1006687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</row>
    <row r="471" spans="1:36" x14ac:dyDescent="0.25">
      <c r="A471" s="2">
        <v>4199</v>
      </c>
      <c r="B471" s="2">
        <v>7</v>
      </c>
      <c r="C471" t="s">
        <v>472</v>
      </c>
      <c r="D471" s="2">
        <v>0</v>
      </c>
      <c r="E471" s="2">
        <v>0</v>
      </c>
      <c r="F471" s="2">
        <v>1255</v>
      </c>
      <c r="G471" s="2">
        <v>1339.2000000000003</v>
      </c>
      <c r="H471" s="2">
        <v>8794526</v>
      </c>
      <c r="I471" s="2">
        <v>0</v>
      </c>
      <c r="J471" s="2">
        <v>298425</v>
      </c>
      <c r="K471" s="2">
        <v>82513</v>
      </c>
      <c r="L471" s="2">
        <v>0</v>
      </c>
      <c r="M471" s="2">
        <v>40656</v>
      </c>
      <c r="N471" s="2">
        <v>0</v>
      </c>
      <c r="O471" s="2">
        <v>303402</v>
      </c>
      <c r="P471" s="2">
        <v>161583</v>
      </c>
      <c r="Q471" s="2">
        <v>17410</v>
      </c>
      <c r="R471" s="2">
        <v>0</v>
      </c>
      <c r="S471" s="2">
        <v>0</v>
      </c>
      <c r="T471" s="2">
        <v>141955.20000000004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31824</v>
      </c>
      <c r="AA471" s="2">
        <v>0</v>
      </c>
      <c r="AB471" s="2">
        <v>9872294.1999999993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</row>
    <row r="472" spans="1:36" x14ac:dyDescent="0.25">
      <c r="A472" s="2">
        <v>4200</v>
      </c>
      <c r="B472" s="2">
        <v>7</v>
      </c>
      <c r="C472" t="s">
        <v>473</v>
      </c>
      <c r="D472" s="2">
        <v>0</v>
      </c>
      <c r="E472" s="2">
        <v>0</v>
      </c>
      <c r="F472" s="2">
        <v>432</v>
      </c>
      <c r="G472" s="2">
        <v>485</v>
      </c>
      <c r="H472" s="2">
        <v>3184995</v>
      </c>
      <c r="I472" s="2">
        <v>0</v>
      </c>
      <c r="J472" s="2">
        <v>1507356</v>
      </c>
      <c r="K472" s="2">
        <v>69642</v>
      </c>
      <c r="L472" s="2">
        <v>0</v>
      </c>
      <c r="M472" s="2">
        <v>14724</v>
      </c>
      <c r="N472" s="2">
        <v>0</v>
      </c>
      <c r="O472" s="2">
        <v>109879</v>
      </c>
      <c r="P472" s="2">
        <v>58518</v>
      </c>
      <c r="Q472" s="2">
        <v>6305</v>
      </c>
      <c r="R472" s="2">
        <v>0</v>
      </c>
      <c r="S472" s="2">
        <v>0</v>
      </c>
      <c r="T472" s="2">
        <v>53350</v>
      </c>
      <c r="U472" s="2">
        <v>0</v>
      </c>
      <c r="V472" s="2">
        <v>0</v>
      </c>
      <c r="W472" s="2">
        <v>0</v>
      </c>
      <c r="X472" s="2">
        <v>0</v>
      </c>
      <c r="Y472" s="2">
        <v>42297</v>
      </c>
      <c r="Z472" s="2">
        <v>20607</v>
      </c>
      <c r="AA472" s="2">
        <v>0</v>
      </c>
      <c r="AB472" s="2">
        <v>5067673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</row>
    <row r="473" spans="1:36" x14ac:dyDescent="0.25">
      <c r="A473" s="2">
        <v>4201</v>
      </c>
      <c r="B473" s="2">
        <v>7</v>
      </c>
      <c r="C473" t="s">
        <v>474</v>
      </c>
      <c r="D473" s="2">
        <v>0</v>
      </c>
      <c r="E473" s="2">
        <v>0</v>
      </c>
      <c r="F473" s="2">
        <v>140</v>
      </c>
      <c r="G473" s="2">
        <v>140</v>
      </c>
      <c r="H473" s="2">
        <v>919380</v>
      </c>
      <c r="I473" s="2">
        <v>0</v>
      </c>
      <c r="J473" s="2">
        <v>60774</v>
      </c>
      <c r="K473" s="2">
        <v>19080</v>
      </c>
      <c r="L473" s="2">
        <v>0</v>
      </c>
      <c r="M473" s="2">
        <v>4250</v>
      </c>
      <c r="N473" s="2">
        <v>0</v>
      </c>
      <c r="O473" s="2">
        <v>31718</v>
      </c>
      <c r="P473" s="2">
        <v>16892</v>
      </c>
      <c r="Q473" s="2">
        <v>1820</v>
      </c>
      <c r="R473" s="2">
        <v>0</v>
      </c>
      <c r="S473" s="2">
        <v>0</v>
      </c>
      <c r="T473" s="2">
        <v>20160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3397</v>
      </c>
      <c r="AA473" s="2">
        <v>0</v>
      </c>
      <c r="AB473" s="2">
        <v>1077471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</row>
    <row r="474" spans="1:36" x14ac:dyDescent="0.25">
      <c r="A474" s="2">
        <v>4203</v>
      </c>
      <c r="B474" s="2">
        <v>7</v>
      </c>
      <c r="C474" t="s">
        <v>475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</row>
    <row r="475" spans="1:36" x14ac:dyDescent="0.25">
      <c r="A475" s="2">
        <v>4204</v>
      </c>
      <c r="B475" s="2">
        <v>7</v>
      </c>
      <c r="C475" t="s">
        <v>476</v>
      </c>
      <c r="D475" s="2">
        <v>0</v>
      </c>
      <c r="E475" s="2">
        <v>0</v>
      </c>
      <c r="F475" s="2">
        <v>114</v>
      </c>
      <c r="G475" s="2">
        <v>136.80000000000001</v>
      </c>
      <c r="H475" s="2">
        <v>898366</v>
      </c>
      <c r="I475" s="2">
        <v>2146</v>
      </c>
      <c r="J475" s="2">
        <v>412798</v>
      </c>
      <c r="K475" s="2">
        <v>38160</v>
      </c>
      <c r="L475" s="2">
        <v>0</v>
      </c>
      <c r="M475" s="2">
        <v>4153</v>
      </c>
      <c r="N475" s="2">
        <v>4259</v>
      </c>
      <c r="O475" s="2">
        <v>30993</v>
      </c>
      <c r="P475" s="2">
        <v>16506</v>
      </c>
      <c r="Q475" s="2">
        <v>1778</v>
      </c>
      <c r="R475" s="2">
        <v>0</v>
      </c>
      <c r="S475" s="2">
        <v>0</v>
      </c>
      <c r="T475" s="2">
        <v>10807.2</v>
      </c>
      <c r="U475" s="2">
        <v>0</v>
      </c>
      <c r="V475" s="2">
        <v>0</v>
      </c>
      <c r="W475" s="2">
        <v>0</v>
      </c>
      <c r="X475" s="2">
        <v>0</v>
      </c>
      <c r="Y475" s="2">
        <v>2207</v>
      </c>
      <c r="Z475" s="2">
        <v>4203</v>
      </c>
      <c r="AA475" s="2">
        <v>0</v>
      </c>
      <c r="AB475" s="2">
        <v>1426376.2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</row>
    <row r="476" spans="1:36" x14ac:dyDescent="0.25">
      <c r="A476" s="2">
        <v>4205</v>
      </c>
      <c r="B476" s="2">
        <v>7</v>
      </c>
      <c r="C476" t="s">
        <v>477</v>
      </c>
      <c r="D476" s="2">
        <v>0</v>
      </c>
      <c r="E476" s="2">
        <v>0</v>
      </c>
      <c r="F476" s="2">
        <v>519</v>
      </c>
      <c r="G476" s="2">
        <v>534.4</v>
      </c>
      <c r="H476" s="2">
        <v>3509405</v>
      </c>
      <c r="I476" s="2">
        <v>8381</v>
      </c>
      <c r="J476" s="2">
        <v>1554157</v>
      </c>
      <c r="K476" s="2">
        <v>320544</v>
      </c>
      <c r="L476" s="2">
        <v>0</v>
      </c>
      <c r="M476" s="2">
        <v>16224</v>
      </c>
      <c r="N476" s="2">
        <v>0</v>
      </c>
      <c r="O476" s="2">
        <v>121071</v>
      </c>
      <c r="P476" s="2">
        <v>64479</v>
      </c>
      <c r="Q476" s="2">
        <v>6947</v>
      </c>
      <c r="R476" s="2">
        <v>0</v>
      </c>
      <c r="S476" s="2">
        <v>0</v>
      </c>
      <c r="T476" s="2">
        <v>16566.399999999998</v>
      </c>
      <c r="U476" s="2">
        <v>0</v>
      </c>
      <c r="V476" s="2">
        <v>0</v>
      </c>
      <c r="W476" s="2">
        <v>0</v>
      </c>
      <c r="X476" s="2">
        <v>119416</v>
      </c>
      <c r="Y476" s="2">
        <v>0</v>
      </c>
      <c r="Z476" s="2">
        <v>16154</v>
      </c>
      <c r="AA476" s="2">
        <v>0</v>
      </c>
      <c r="AB476" s="2">
        <v>5633928.4000000004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</row>
    <row r="477" spans="1:36" x14ac:dyDescent="0.25">
      <c r="A477" s="2">
        <v>4207</v>
      </c>
      <c r="B477" s="2">
        <v>7</v>
      </c>
      <c r="C477" t="s">
        <v>478</v>
      </c>
      <c r="D477" s="2">
        <v>0</v>
      </c>
      <c r="E477" s="2">
        <v>0</v>
      </c>
      <c r="F477" s="2">
        <v>40</v>
      </c>
      <c r="G477" s="2">
        <v>48</v>
      </c>
      <c r="H477" s="2">
        <v>315216</v>
      </c>
      <c r="I477" s="2">
        <v>0</v>
      </c>
      <c r="J477" s="2">
        <v>105166</v>
      </c>
      <c r="K477" s="2">
        <v>0</v>
      </c>
      <c r="L477" s="2">
        <v>0</v>
      </c>
      <c r="M477" s="2">
        <v>1457</v>
      </c>
      <c r="N477" s="2">
        <v>28997</v>
      </c>
      <c r="O477" s="2">
        <v>10875</v>
      </c>
      <c r="P477" s="2">
        <v>5791</v>
      </c>
      <c r="Q477" s="2">
        <v>624</v>
      </c>
      <c r="R477" s="2">
        <v>0</v>
      </c>
      <c r="S477" s="2">
        <v>0</v>
      </c>
      <c r="T477" s="2">
        <v>3744</v>
      </c>
      <c r="U477" s="2">
        <v>0</v>
      </c>
      <c r="V477" s="2">
        <v>0</v>
      </c>
      <c r="W477" s="2">
        <v>0</v>
      </c>
      <c r="X477" s="2">
        <v>0</v>
      </c>
      <c r="Y477" s="2">
        <v>11034</v>
      </c>
      <c r="Z477" s="2">
        <v>1421</v>
      </c>
      <c r="AA477" s="2">
        <v>0</v>
      </c>
      <c r="AB477" s="2">
        <v>484325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</row>
    <row r="478" spans="1:36" x14ac:dyDescent="0.25">
      <c r="A478" s="2">
        <v>4208</v>
      </c>
      <c r="B478" s="2">
        <v>7</v>
      </c>
      <c r="C478" t="s">
        <v>479</v>
      </c>
      <c r="D478" s="2">
        <v>0</v>
      </c>
      <c r="E478" s="2">
        <v>0</v>
      </c>
      <c r="F478" s="2">
        <v>135</v>
      </c>
      <c r="G478" s="2">
        <v>141</v>
      </c>
      <c r="H478" s="2">
        <v>925947</v>
      </c>
      <c r="I478" s="2">
        <v>0</v>
      </c>
      <c r="J478" s="2">
        <v>179131</v>
      </c>
      <c r="K478" s="2">
        <v>78228</v>
      </c>
      <c r="L478" s="2">
        <v>0</v>
      </c>
      <c r="M478" s="2">
        <v>4281</v>
      </c>
      <c r="N478" s="2">
        <v>0</v>
      </c>
      <c r="O478" s="2">
        <v>31944</v>
      </c>
      <c r="P478" s="2">
        <v>17013</v>
      </c>
      <c r="Q478" s="2">
        <v>1833</v>
      </c>
      <c r="R478" s="2">
        <v>0</v>
      </c>
      <c r="S478" s="2">
        <v>0</v>
      </c>
      <c r="T478" s="2">
        <v>14382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4466</v>
      </c>
      <c r="AA478" s="2">
        <v>0</v>
      </c>
      <c r="AB478" s="2">
        <v>1257225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</row>
    <row r="479" spans="1:36" x14ac:dyDescent="0.25">
      <c r="A479" s="2">
        <v>4209</v>
      </c>
      <c r="B479" s="2">
        <v>7</v>
      </c>
      <c r="C479" t="s">
        <v>480</v>
      </c>
      <c r="D479" s="2">
        <v>0</v>
      </c>
      <c r="E479" s="2">
        <v>0</v>
      </c>
      <c r="F479" s="2">
        <v>250</v>
      </c>
      <c r="G479" s="2">
        <v>250</v>
      </c>
      <c r="H479" s="2">
        <v>1641750</v>
      </c>
      <c r="I479" s="2">
        <v>0</v>
      </c>
      <c r="J479" s="2">
        <v>713136</v>
      </c>
      <c r="K479" s="2">
        <v>17558</v>
      </c>
      <c r="L479" s="2">
        <v>0</v>
      </c>
      <c r="M479" s="2">
        <v>7590</v>
      </c>
      <c r="N479" s="2">
        <v>0</v>
      </c>
      <c r="O479" s="2">
        <v>56639</v>
      </c>
      <c r="P479" s="2">
        <v>30164</v>
      </c>
      <c r="Q479" s="2">
        <v>3250</v>
      </c>
      <c r="R479" s="2">
        <v>0</v>
      </c>
      <c r="S479" s="2">
        <v>0</v>
      </c>
      <c r="T479" s="2">
        <v>10000</v>
      </c>
      <c r="U479" s="2">
        <v>0</v>
      </c>
      <c r="V479" s="2">
        <v>0</v>
      </c>
      <c r="W479" s="2">
        <v>0</v>
      </c>
      <c r="X479" s="2">
        <v>58190</v>
      </c>
      <c r="Y479" s="2">
        <v>0</v>
      </c>
      <c r="Z479" s="2">
        <v>11745</v>
      </c>
      <c r="AA479" s="2">
        <v>0</v>
      </c>
      <c r="AB479" s="2">
        <v>2491832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</row>
    <row r="480" spans="1:36" x14ac:dyDescent="0.25">
      <c r="A480" s="2">
        <v>4210</v>
      </c>
      <c r="B480" s="2">
        <v>7</v>
      </c>
      <c r="C480" t="s">
        <v>481</v>
      </c>
      <c r="D480" s="2">
        <v>0</v>
      </c>
      <c r="E480" s="2">
        <v>0</v>
      </c>
      <c r="F480" s="2">
        <v>350</v>
      </c>
      <c r="G480" s="2">
        <v>408</v>
      </c>
      <c r="H480" s="2">
        <v>2679336</v>
      </c>
      <c r="I480" s="2">
        <v>0</v>
      </c>
      <c r="J480" s="2">
        <v>30024</v>
      </c>
      <c r="K480" s="2">
        <v>0</v>
      </c>
      <c r="L480" s="2">
        <v>0</v>
      </c>
      <c r="M480" s="2">
        <v>12386</v>
      </c>
      <c r="N480" s="2">
        <v>0</v>
      </c>
      <c r="O480" s="2">
        <v>92434</v>
      </c>
      <c r="P480" s="2">
        <v>49228</v>
      </c>
      <c r="Q480" s="2">
        <v>5304</v>
      </c>
      <c r="R480" s="2">
        <v>0</v>
      </c>
      <c r="S480" s="2">
        <v>0</v>
      </c>
      <c r="T480" s="2">
        <v>44064</v>
      </c>
      <c r="U480" s="2">
        <v>0</v>
      </c>
      <c r="V480" s="2">
        <v>0</v>
      </c>
      <c r="W480" s="2">
        <v>0</v>
      </c>
      <c r="X480" s="2">
        <v>82984</v>
      </c>
      <c r="Y480" s="2">
        <v>0</v>
      </c>
      <c r="Z480" s="2">
        <v>10336</v>
      </c>
      <c r="AA480" s="2">
        <v>0</v>
      </c>
      <c r="AB480" s="2">
        <v>2923112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</row>
    <row r="481" spans="1:36" x14ac:dyDescent="0.25">
      <c r="A481" s="2">
        <v>4212</v>
      </c>
      <c r="B481" s="2">
        <v>7</v>
      </c>
      <c r="C481" t="s">
        <v>482</v>
      </c>
      <c r="D481" s="2">
        <v>0</v>
      </c>
      <c r="E481" s="2">
        <v>0</v>
      </c>
      <c r="F481" s="2">
        <v>187</v>
      </c>
      <c r="G481" s="2">
        <v>199</v>
      </c>
      <c r="H481" s="2">
        <v>1306833</v>
      </c>
      <c r="I481" s="2">
        <v>0</v>
      </c>
      <c r="J481" s="2">
        <v>464829</v>
      </c>
      <c r="K481" s="2">
        <v>38160</v>
      </c>
      <c r="L481" s="2">
        <v>0</v>
      </c>
      <c r="M481" s="2">
        <v>6041</v>
      </c>
      <c r="N481" s="2">
        <v>0</v>
      </c>
      <c r="O481" s="2">
        <v>45084</v>
      </c>
      <c r="P481" s="2">
        <v>24011</v>
      </c>
      <c r="Q481" s="2">
        <v>2587</v>
      </c>
      <c r="R481" s="2">
        <v>0</v>
      </c>
      <c r="S481" s="2">
        <v>0</v>
      </c>
      <c r="T481" s="2">
        <v>33233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5953</v>
      </c>
      <c r="AA481" s="2">
        <v>0</v>
      </c>
      <c r="AB481" s="2">
        <v>1926731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</row>
    <row r="482" spans="1:36" x14ac:dyDescent="0.25">
      <c r="A482" s="2">
        <v>4213</v>
      </c>
      <c r="B482" s="2">
        <v>7</v>
      </c>
      <c r="C482" t="s">
        <v>483</v>
      </c>
      <c r="D482" s="2">
        <v>0</v>
      </c>
      <c r="E482" s="2">
        <v>0</v>
      </c>
      <c r="F482" s="2">
        <v>908.4</v>
      </c>
      <c r="G482" s="2">
        <v>914.4</v>
      </c>
      <c r="H482" s="2">
        <v>6004865</v>
      </c>
      <c r="I482" s="2">
        <v>0</v>
      </c>
      <c r="J482" s="2">
        <v>1116740</v>
      </c>
      <c r="K482" s="2">
        <v>94331</v>
      </c>
      <c r="L482" s="2">
        <v>0</v>
      </c>
      <c r="M482" s="2">
        <v>27760</v>
      </c>
      <c r="N482" s="2">
        <v>0</v>
      </c>
      <c r="O482" s="2">
        <v>207162</v>
      </c>
      <c r="P482" s="2">
        <v>110328</v>
      </c>
      <c r="Q482" s="2">
        <v>11887</v>
      </c>
      <c r="R482" s="2">
        <v>0</v>
      </c>
      <c r="S482" s="2">
        <v>0</v>
      </c>
      <c r="T482" s="2">
        <v>46634.400000000001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41262</v>
      </c>
      <c r="AA482" s="2">
        <v>0</v>
      </c>
      <c r="AB482" s="2">
        <v>7660969.4000000004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</row>
    <row r="483" spans="1:36" x14ac:dyDescent="0.25">
      <c r="A483" s="2">
        <v>4214</v>
      </c>
      <c r="B483" s="2">
        <v>7</v>
      </c>
      <c r="C483" t="s">
        <v>484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</row>
    <row r="484" spans="1:36" x14ac:dyDescent="0.25">
      <c r="A484" s="2">
        <v>4215</v>
      </c>
      <c r="B484" s="2">
        <v>7</v>
      </c>
      <c r="C484" t="s">
        <v>485</v>
      </c>
      <c r="D484" s="2">
        <v>0</v>
      </c>
      <c r="E484" s="2">
        <v>0</v>
      </c>
      <c r="F484" s="2">
        <v>168</v>
      </c>
      <c r="G484" s="2">
        <v>174</v>
      </c>
      <c r="H484" s="2">
        <v>1142658</v>
      </c>
      <c r="I484" s="2">
        <v>2729</v>
      </c>
      <c r="J484" s="2">
        <v>707493</v>
      </c>
      <c r="K484" s="2">
        <v>116388</v>
      </c>
      <c r="L484" s="2">
        <v>0</v>
      </c>
      <c r="M484" s="2">
        <v>5282</v>
      </c>
      <c r="N484" s="2">
        <v>0</v>
      </c>
      <c r="O484" s="2">
        <v>39421</v>
      </c>
      <c r="P484" s="2">
        <v>20994</v>
      </c>
      <c r="Q484" s="2">
        <v>2262</v>
      </c>
      <c r="R484" s="2">
        <v>0</v>
      </c>
      <c r="S484" s="2">
        <v>0</v>
      </c>
      <c r="T484" s="2">
        <v>28188</v>
      </c>
      <c r="U484" s="2">
        <v>0</v>
      </c>
      <c r="V484" s="2">
        <v>0</v>
      </c>
      <c r="W484" s="2">
        <v>0</v>
      </c>
      <c r="X484" s="2">
        <v>54395</v>
      </c>
      <c r="Y484" s="2">
        <v>16551</v>
      </c>
      <c r="Z484" s="2">
        <v>6563</v>
      </c>
      <c r="AA484" s="2">
        <v>0</v>
      </c>
      <c r="AB484" s="2">
        <v>2088529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</row>
    <row r="485" spans="1:36" x14ac:dyDescent="0.25">
      <c r="A485" s="2">
        <v>4216</v>
      </c>
      <c r="B485" s="2">
        <v>7</v>
      </c>
      <c r="C485" t="s">
        <v>486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</row>
    <row r="486" spans="1:36" x14ac:dyDescent="0.25">
      <c r="A486" s="2">
        <v>4217</v>
      </c>
      <c r="B486" s="2">
        <v>7</v>
      </c>
      <c r="C486" t="s">
        <v>487</v>
      </c>
      <c r="D486" s="2">
        <v>0</v>
      </c>
      <c r="E486" s="2">
        <v>0</v>
      </c>
      <c r="F486" s="2">
        <v>206</v>
      </c>
      <c r="G486" s="2">
        <v>247.2</v>
      </c>
      <c r="H486" s="2">
        <v>1623362</v>
      </c>
      <c r="I486" s="2">
        <v>0</v>
      </c>
      <c r="J486" s="2">
        <v>87604</v>
      </c>
      <c r="K486" s="2">
        <v>0</v>
      </c>
      <c r="L486" s="2">
        <v>0</v>
      </c>
      <c r="M486" s="2">
        <v>7505</v>
      </c>
      <c r="N486" s="2">
        <v>23466</v>
      </c>
      <c r="O486" s="2">
        <v>56004</v>
      </c>
      <c r="P486" s="2">
        <v>29826</v>
      </c>
      <c r="Q486" s="2">
        <v>3214</v>
      </c>
      <c r="R486" s="2">
        <v>0</v>
      </c>
      <c r="S486" s="2">
        <v>0</v>
      </c>
      <c r="T486" s="2">
        <v>44496</v>
      </c>
      <c r="U486" s="2">
        <v>-99115</v>
      </c>
      <c r="V486" s="2">
        <v>0</v>
      </c>
      <c r="W486" s="2">
        <v>0</v>
      </c>
      <c r="X486" s="2">
        <v>0</v>
      </c>
      <c r="Y486" s="2">
        <v>0</v>
      </c>
      <c r="Z486" s="2">
        <v>3295</v>
      </c>
      <c r="AA486" s="2">
        <v>0</v>
      </c>
      <c r="AB486" s="2">
        <v>1779657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</row>
    <row r="487" spans="1:36" x14ac:dyDescent="0.25">
      <c r="A487" s="2">
        <v>4218</v>
      </c>
      <c r="B487" s="2">
        <v>7</v>
      </c>
      <c r="C487" t="s">
        <v>488</v>
      </c>
      <c r="D487" s="2">
        <v>0</v>
      </c>
      <c r="E487" s="2">
        <v>0</v>
      </c>
      <c r="F487" s="2">
        <v>350</v>
      </c>
      <c r="G487" s="2">
        <v>414</v>
      </c>
      <c r="H487" s="2">
        <v>2718738</v>
      </c>
      <c r="I487" s="2">
        <v>0</v>
      </c>
      <c r="J487" s="2">
        <v>1159952</v>
      </c>
      <c r="K487" s="2">
        <v>16564</v>
      </c>
      <c r="L487" s="2">
        <v>0</v>
      </c>
      <c r="M487" s="2">
        <v>12569</v>
      </c>
      <c r="N487" s="2">
        <v>0</v>
      </c>
      <c r="O487" s="2">
        <v>93794</v>
      </c>
      <c r="P487" s="2">
        <v>49952</v>
      </c>
      <c r="Q487" s="2">
        <v>5382</v>
      </c>
      <c r="R487" s="2">
        <v>0</v>
      </c>
      <c r="S487" s="2">
        <v>0</v>
      </c>
      <c r="T487" s="2">
        <v>12834</v>
      </c>
      <c r="U487" s="2">
        <v>0</v>
      </c>
      <c r="V487" s="2">
        <v>0</v>
      </c>
      <c r="W487" s="2">
        <v>0</v>
      </c>
      <c r="X487" s="2">
        <v>0</v>
      </c>
      <c r="Y487" s="2">
        <v>8827</v>
      </c>
      <c r="Z487" s="2">
        <v>16068</v>
      </c>
      <c r="AA487" s="2">
        <v>0</v>
      </c>
      <c r="AB487" s="2">
        <v>4094680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</row>
    <row r="488" spans="1:36" x14ac:dyDescent="0.25">
      <c r="A488" s="2">
        <v>4219</v>
      </c>
      <c r="B488" s="2">
        <v>7</v>
      </c>
      <c r="C488" t="s">
        <v>489</v>
      </c>
      <c r="D488" s="2">
        <v>0</v>
      </c>
      <c r="E488" s="2">
        <v>0</v>
      </c>
      <c r="F488" s="2">
        <v>390</v>
      </c>
      <c r="G488" s="2">
        <v>404.8</v>
      </c>
      <c r="H488" s="2">
        <v>2658322</v>
      </c>
      <c r="I488" s="2">
        <v>0</v>
      </c>
      <c r="J488" s="2">
        <v>1033578</v>
      </c>
      <c r="K488" s="2">
        <v>228960</v>
      </c>
      <c r="L488" s="2">
        <v>0</v>
      </c>
      <c r="M488" s="2">
        <v>12289</v>
      </c>
      <c r="N488" s="2">
        <v>0</v>
      </c>
      <c r="O488" s="2">
        <v>91709</v>
      </c>
      <c r="P488" s="2">
        <v>48842</v>
      </c>
      <c r="Q488" s="2">
        <v>5262</v>
      </c>
      <c r="R488" s="2">
        <v>0</v>
      </c>
      <c r="S488" s="2">
        <v>0</v>
      </c>
      <c r="T488" s="2">
        <v>29145.600000000002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12881</v>
      </c>
      <c r="AA488" s="2">
        <v>0</v>
      </c>
      <c r="AB488" s="2">
        <v>4120988.6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</row>
    <row r="489" spans="1:36" x14ac:dyDescent="0.25">
      <c r="A489" s="2">
        <v>4220</v>
      </c>
      <c r="B489" s="2">
        <v>7</v>
      </c>
      <c r="C489" t="s">
        <v>490</v>
      </c>
      <c r="D489" s="2">
        <v>0</v>
      </c>
      <c r="E489" s="2">
        <v>0</v>
      </c>
      <c r="F489" s="2">
        <v>360</v>
      </c>
      <c r="G489" s="2">
        <v>367.4</v>
      </c>
      <c r="H489" s="2">
        <v>2412716</v>
      </c>
      <c r="I489" s="2">
        <v>5762</v>
      </c>
      <c r="J489" s="2">
        <v>65453</v>
      </c>
      <c r="K489" s="2">
        <v>32037</v>
      </c>
      <c r="L489" s="2">
        <v>0</v>
      </c>
      <c r="M489" s="2">
        <v>11154</v>
      </c>
      <c r="N489" s="2">
        <v>0</v>
      </c>
      <c r="O489" s="2">
        <v>83236</v>
      </c>
      <c r="P489" s="2">
        <v>44329</v>
      </c>
      <c r="Q489" s="2">
        <v>4776</v>
      </c>
      <c r="R489" s="2">
        <v>0</v>
      </c>
      <c r="S489" s="2">
        <v>0</v>
      </c>
      <c r="T489" s="2">
        <v>12124.199999999999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9850</v>
      </c>
      <c r="AA489" s="2">
        <v>0</v>
      </c>
      <c r="AB489" s="2">
        <v>2681437.2000000002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</row>
    <row r="490" spans="1:36" x14ac:dyDescent="0.25">
      <c r="A490" s="2">
        <v>4221</v>
      </c>
      <c r="B490" s="2">
        <v>7</v>
      </c>
      <c r="C490" t="s">
        <v>491</v>
      </c>
      <c r="D490" s="2">
        <v>0</v>
      </c>
      <c r="E490" s="2">
        <v>0</v>
      </c>
      <c r="F490" s="2">
        <v>260</v>
      </c>
      <c r="G490" s="2">
        <v>268</v>
      </c>
      <c r="H490" s="2">
        <v>1759956</v>
      </c>
      <c r="I490" s="2">
        <v>0</v>
      </c>
      <c r="J490" s="2">
        <v>180617</v>
      </c>
      <c r="K490" s="2">
        <v>72504</v>
      </c>
      <c r="L490" s="2">
        <v>0</v>
      </c>
      <c r="M490" s="2">
        <v>8136</v>
      </c>
      <c r="N490" s="2">
        <v>0</v>
      </c>
      <c r="O490" s="2">
        <v>60717</v>
      </c>
      <c r="P490" s="2">
        <v>32336</v>
      </c>
      <c r="Q490" s="2">
        <v>3484</v>
      </c>
      <c r="R490" s="2">
        <v>0</v>
      </c>
      <c r="S490" s="2">
        <v>0</v>
      </c>
      <c r="T490" s="2">
        <v>29212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6345</v>
      </c>
      <c r="AA490" s="2">
        <v>0</v>
      </c>
      <c r="AB490" s="2">
        <v>2153307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</row>
    <row r="491" spans="1:36" x14ac:dyDescent="0.25">
      <c r="A491" s="2">
        <v>4223</v>
      </c>
      <c r="B491" s="2">
        <v>7</v>
      </c>
      <c r="C491" t="s">
        <v>492</v>
      </c>
      <c r="D491" s="2">
        <v>0</v>
      </c>
      <c r="E491" s="2">
        <v>0</v>
      </c>
      <c r="F491" s="2">
        <v>249</v>
      </c>
      <c r="G491" s="2">
        <v>249</v>
      </c>
      <c r="H491" s="2">
        <v>1635183</v>
      </c>
      <c r="I491" s="2">
        <v>0</v>
      </c>
      <c r="J491" s="2">
        <v>627020</v>
      </c>
      <c r="K491" s="2">
        <v>195570</v>
      </c>
      <c r="L491" s="2">
        <v>0</v>
      </c>
      <c r="M491" s="2">
        <v>7559</v>
      </c>
      <c r="N491" s="2">
        <v>17464</v>
      </c>
      <c r="O491" s="2">
        <v>56412</v>
      </c>
      <c r="P491" s="2">
        <v>30043</v>
      </c>
      <c r="Q491" s="2">
        <v>3237</v>
      </c>
      <c r="R491" s="2">
        <v>0</v>
      </c>
      <c r="S491" s="2">
        <v>0</v>
      </c>
      <c r="T491" s="2">
        <v>25647</v>
      </c>
      <c r="U491" s="2">
        <v>-93664</v>
      </c>
      <c r="V491" s="2">
        <v>0</v>
      </c>
      <c r="W491" s="2">
        <v>0</v>
      </c>
      <c r="X491" s="2">
        <v>0</v>
      </c>
      <c r="Y491" s="2">
        <v>0</v>
      </c>
      <c r="Z491" s="2">
        <v>6720</v>
      </c>
      <c r="AA491" s="2">
        <v>0</v>
      </c>
      <c r="AB491" s="2">
        <v>2511191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</row>
    <row r="492" spans="1:36" x14ac:dyDescent="0.25">
      <c r="A492" s="2">
        <v>4224</v>
      </c>
      <c r="B492" s="2">
        <v>7</v>
      </c>
      <c r="C492" t="s">
        <v>493</v>
      </c>
      <c r="D492" s="2">
        <v>0</v>
      </c>
      <c r="E492" s="2">
        <v>0</v>
      </c>
      <c r="F492" s="2">
        <v>137</v>
      </c>
      <c r="G492" s="2">
        <v>140.80000000000001</v>
      </c>
      <c r="H492" s="2">
        <v>924634</v>
      </c>
      <c r="I492" s="2">
        <v>0</v>
      </c>
      <c r="J492" s="2">
        <v>51242</v>
      </c>
      <c r="K492" s="2">
        <v>0</v>
      </c>
      <c r="L492" s="2">
        <v>0</v>
      </c>
      <c r="M492" s="2">
        <v>4275</v>
      </c>
      <c r="N492" s="2">
        <v>11514</v>
      </c>
      <c r="O492" s="2">
        <v>31899</v>
      </c>
      <c r="P492" s="2">
        <v>16988</v>
      </c>
      <c r="Q492" s="2">
        <v>1830</v>
      </c>
      <c r="R492" s="2">
        <v>0</v>
      </c>
      <c r="S492" s="2">
        <v>0</v>
      </c>
      <c r="T492" s="2">
        <v>21542.400000000001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4346</v>
      </c>
      <c r="AA492" s="2">
        <v>0</v>
      </c>
      <c r="AB492" s="2">
        <v>1068270.3999999999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</row>
    <row r="493" spans="1:36" x14ac:dyDescent="0.25">
      <c r="A493" s="2">
        <v>4225</v>
      </c>
      <c r="B493" s="2">
        <v>7</v>
      </c>
      <c r="C493" t="s">
        <v>494</v>
      </c>
      <c r="D493" s="2">
        <v>0</v>
      </c>
      <c r="E493" s="2">
        <v>0</v>
      </c>
      <c r="F493" s="2">
        <v>460</v>
      </c>
      <c r="G493" s="2">
        <v>476</v>
      </c>
      <c r="H493" s="2">
        <v>3125892</v>
      </c>
      <c r="I493" s="2">
        <v>0</v>
      </c>
      <c r="J493" s="2">
        <v>1364005</v>
      </c>
      <c r="K493" s="2">
        <v>333900</v>
      </c>
      <c r="L493" s="2">
        <v>0</v>
      </c>
      <c r="M493" s="2">
        <v>14451</v>
      </c>
      <c r="N493" s="2">
        <v>0</v>
      </c>
      <c r="O493" s="2">
        <v>107840</v>
      </c>
      <c r="P493" s="2">
        <v>57432</v>
      </c>
      <c r="Q493" s="2">
        <v>6188</v>
      </c>
      <c r="R493" s="2">
        <v>0</v>
      </c>
      <c r="S493" s="2">
        <v>0</v>
      </c>
      <c r="T493" s="2">
        <v>25228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7560</v>
      </c>
      <c r="AA493" s="2">
        <v>0</v>
      </c>
      <c r="AB493" s="2">
        <v>5042496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</row>
    <row r="494" spans="1:36" x14ac:dyDescent="0.25">
      <c r="A494" s="2">
        <v>4226</v>
      </c>
      <c r="B494" s="2">
        <v>7</v>
      </c>
      <c r="C494" t="s">
        <v>495</v>
      </c>
      <c r="D494" s="2">
        <v>0</v>
      </c>
      <c r="E494" s="2">
        <v>0</v>
      </c>
      <c r="F494" s="2">
        <v>120</v>
      </c>
      <c r="G494" s="2">
        <v>120</v>
      </c>
      <c r="H494" s="2">
        <v>788040</v>
      </c>
      <c r="I494" s="2">
        <v>1882</v>
      </c>
      <c r="J494" s="2">
        <v>347804</v>
      </c>
      <c r="K494" s="2">
        <v>0</v>
      </c>
      <c r="L494" s="2">
        <v>0</v>
      </c>
      <c r="M494" s="2">
        <v>3643</v>
      </c>
      <c r="N494" s="2">
        <v>0</v>
      </c>
      <c r="O494" s="2">
        <v>27187</v>
      </c>
      <c r="P494" s="2">
        <v>14479</v>
      </c>
      <c r="Q494" s="2">
        <v>1560</v>
      </c>
      <c r="R494" s="2">
        <v>0</v>
      </c>
      <c r="S494" s="2">
        <v>0</v>
      </c>
      <c r="T494" s="2">
        <v>4320</v>
      </c>
      <c r="U494" s="2">
        <v>0</v>
      </c>
      <c r="V494" s="2">
        <v>0</v>
      </c>
      <c r="W494" s="2">
        <v>0</v>
      </c>
      <c r="X494" s="2">
        <v>29348</v>
      </c>
      <c r="Y494" s="2">
        <v>0</v>
      </c>
      <c r="Z494" s="2">
        <v>5588</v>
      </c>
      <c r="AA494" s="2">
        <v>0</v>
      </c>
      <c r="AB494" s="2">
        <v>1194503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</row>
    <row r="495" spans="1:36" x14ac:dyDescent="0.25">
      <c r="A495" s="2">
        <v>4227</v>
      </c>
      <c r="B495" s="2">
        <v>7</v>
      </c>
      <c r="C495" t="s">
        <v>496</v>
      </c>
      <c r="D495" s="2">
        <v>0</v>
      </c>
      <c r="E495" s="2">
        <v>0</v>
      </c>
      <c r="F495" s="2">
        <v>421</v>
      </c>
      <c r="G495" s="2">
        <v>439.2</v>
      </c>
      <c r="H495" s="2">
        <v>2884226</v>
      </c>
      <c r="I495" s="2">
        <v>6888</v>
      </c>
      <c r="J495" s="2">
        <v>226399</v>
      </c>
      <c r="K495" s="2">
        <v>0</v>
      </c>
      <c r="L495" s="2">
        <v>0</v>
      </c>
      <c r="M495" s="2">
        <v>13334</v>
      </c>
      <c r="N495" s="2">
        <v>44799</v>
      </c>
      <c r="O495" s="2">
        <v>99503</v>
      </c>
      <c r="P495" s="2">
        <v>52992</v>
      </c>
      <c r="Q495" s="2">
        <v>5710</v>
      </c>
      <c r="R495" s="2">
        <v>0</v>
      </c>
      <c r="S495" s="2">
        <v>0</v>
      </c>
      <c r="T495" s="2">
        <v>59292</v>
      </c>
      <c r="U495" s="2">
        <v>-179204</v>
      </c>
      <c r="V495" s="2">
        <v>0</v>
      </c>
      <c r="W495" s="2">
        <v>0</v>
      </c>
      <c r="X495" s="2">
        <v>0</v>
      </c>
      <c r="Y495" s="2">
        <v>100042</v>
      </c>
      <c r="Z495" s="2">
        <v>18102</v>
      </c>
      <c r="AA495" s="2">
        <v>0</v>
      </c>
      <c r="AB495" s="2">
        <v>3332083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</row>
    <row r="496" spans="1:36" x14ac:dyDescent="0.25">
      <c r="A496" s="2">
        <v>4228</v>
      </c>
      <c r="B496" s="2">
        <v>7</v>
      </c>
      <c r="C496" t="s">
        <v>497</v>
      </c>
      <c r="D496" s="2">
        <v>0</v>
      </c>
      <c r="E496" s="2">
        <v>0</v>
      </c>
      <c r="F496" s="2">
        <v>491</v>
      </c>
      <c r="G496" s="2">
        <v>500.4</v>
      </c>
      <c r="H496" s="2">
        <v>3286127</v>
      </c>
      <c r="I496" s="2">
        <v>0</v>
      </c>
      <c r="J496" s="2">
        <v>11761</v>
      </c>
      <c r="K496" s="2">
        <v>15851</v>
      </c>
      <c r="L496" s="2">
        <v>0</v>
      </c>
      <c r="M496" s="2">
        <v>15191</v>
      </c>
      <c r="N496" s="2">
        <v>0</v>
      </c>
      <c r="O496" s="2">
        <v>113368</v>
      </c>
      <c r="P496" s="2">
        <v>60376</v>
      </c>
      <c r="Q496" s="2">
        <v>6505</v>
      </c>
      <c r="R496" s="2">
        <v>0</v>
      </c>
      <c r="S496" s="2">
        <v>0</v>
      </c>
      <c r="T496" s="2">
        <v>68554.8</v>
      </c>
      <c r="U496" s="2">
        <v>-153134</v>
      </c>
      <c r="V496" s="2">
        <v>0</v>
      </c>
      <c r="W496" s="2">
        <v>0</v>
      </c>
      <c r="X496" s="2">
        <v>0</v>
      </c>
      <c r="Y496" s="2">
        <v>0</v>
      </c>
      <c r="Z496" s="2">
        <v>8238</v>
      </c>
      <c r="AA496" s="2">
        <v>0</v>
      </c>
      <c r="AB496" s="2">
        <v>3432837.8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</row>
    <row r="497" spans="1:36" x14ac:dyDescent="0.25">
      <c r="A497" s="2">
        <v>4229</v>
      </c>
      <c r="B497" s="2">
        <v>7</v>
      </c>
      <c r="C497" t="s">
        <v>498</v>
      </c>
      <c r="D497" s="2">
        <v>0</v>
      </c>
      <c r="E497" s="2">
        <v>0</v>
      </c>
      <c r="F497" s="2">
        <v>115</v>
      </c>
      <c r="G497" s="2">
        <v>135</v>
      </c>
      <c r="H497" s="2">
        <v>886545</v>
      </c>
      <c r="I497" s="2">
        <v>0</v>
      </c>
      <c r="J497" s="2">
        <v>14060</v>
      </c>
      <c r="K497" s="2">
        <v>0</v>
      </c>
      <c r="L497" s="2">
        <v>0</v>
      </c>
      <c r="M497" s="2">
        <v>4098</v>
      </c>
      <c r="N497" s="2">
        <v>18129</v>
      </c>
      <c r="O497" s="2">
        <v>30585</v>
      </c>
      <c r="P497" s="2">
        <v>16289</v>
      </c>
      <c r="Q497" s="2">
        <v>1755</v>
      </c>
      <c r="R497" s="2">
        <v>0</v>
      </c>
      <c r="S497" s="2">
        <v>0</v>
      </c>
      <c r="T497" s="2">
        <v>16335</v>
      </c>
      <c r="U497" s="2">
        <v>0</v>
      </c>
      <c r="V497" s="2">
        <v>0</v>
      </c>
      <c r="W497" s="2">
        <v>0</v>
      </c>
      <c r="X497" s="2">
        <v>0</v>
      </c>
      <c r="Y497" s="2">
        <v>11034</v>
      </c>
      <c r="Z497" s="2">
        <v>3504</v>
      </c>
      <c r="AA497" s="2">
        <v>0</v>
      </c>
      <c r="AB497" s="2">
        <v>1002334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</row>
    <row r="498" spans="1:36" x14ac:dyDescent="0.25">
      <c r="A498" s="2">
        <v>4230</v>
      </c>
      <c r="B498" s="2">
        <v>7</v>
      </c>
      <c r="C498" t="s">
        <v>499</v>
      </c>
      <c r="D498" s="2">
        <v>0</v>
      </c>
      <c r="E498" s="2">
        <v>0</v>
      </c>
      <c r="F498" s="2">
        <v>230</v>
      </c>
      <c r="G498" s="2">
        <v>230</v>
      </c>
      <c r="H498" s="2">
        <v>1510410</v>
      </c>
      <c r="I498" s="2">
        <v>3607</v>
      </c>
      <c r="J498" s="2">
        <v>716057</v>
      </c>
      <c r="K498" s="2">
        <v>28620</v>
      </c>
      <c r="L498" s="2">
        <v>0</v>
      </c>
      <c r="M498" s="2">
        <v>6983</v>
      </c>
      <c r="N498" s="2">
        <v>0</v>
      </c>
      <c r="O498" s="2">
        <v>52108</v>
      </c>
      <c r="P498" s="2">
        <v>27751</v>
      </c>
      <c r="Q498" s="2">
        <v>2990</v>
      </c>
      <c r="R498" s="2">
        <v>0</v>
      </c>
      <c r="S498" s="2">
        <v>0</v>
      </c>
      <c r="T498" s="2">
        <v>24380</v>
      </c>
      <c r="U498" s="2">
        <v>0</v>
      </c>
      <c r="V498" s="2">
        <v>0</v>
      </c>
      <c r="W498" s="2">
        <v>0</v>
      </c>
      <c r="X498" s="2">
        <v>56166</v>
      </c>
      <c r="Y498" s="2">
        <v>0</v>
      </c>
      <c r="Z498" s="2">
        <v>5470</v>
      </c>
      <c r="AA498" s="2">
        <v>0</v>
      </c>
      <c r="AB498" s="2">
        <v>2378376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</row>
    <row r="499" spans="1:36" x14ac:dyDescent="0.25">
      <c r="A499" s="2">
        <v>4231</v>
      </c>
      <c r="B499" s="2">
        <v>7</v>
      </c>
      <c r="C499" t="s">
        <v>500</v>
      </c>
      <c r="D499" s="2">
        <v>0</v>
      </c>
      <c r="E499" s="2">
        <v>0</v>
      </c>
      <c r="F499" s="2">
        <v>525</v>
      </c>
      <c r="G499" s="2">
        <v>573</v>
      </c>
      <c r="H499" s="2">
        <v>3762891</v>
      </c>
      <c r="I499" s="2">
        <v>0</v>
      </c>
      <c r="J499" s="2">
        <v>1270578</v>
      </c>
      <c r="K499" s="2">
        <v>162180</v>
      </c>
      <c r="L499" s="2">
        <v>0</v>
      </c>
      <c r="M499" s="2">
        <v>17396</v>
      </c>
      <c r="N499" s="2">
        <v>0</v>
      </c>
      <c r="O499" s="2">
        <v>129816</v>
      </c>
      <c r="P499" s="2">
        <v>69136</v>
      </c>
      <c r="Q499" s="2">
        <v>7449</v>
      </c>
      <c r="R499" s="2">
        <v>0</v>
      </c>
      <c r="S499" s="2">
        <v>0</v>
      </c>
      <c r="T499" s="2">
        <v>99129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15793</v>
      </c>
      <c r="AA499" s="2">
        <v>0</v>
      </c>
      <c r="AB499" s="2">
        <v>5534368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</row>
    <row r="500" spans="1:36" x14ac:dyDescent="0.25">
      <c r="A500" s="2">
        <v>4232</v>
      </c>
      <c r="B500" s="2">
        <v>7</v>
      </c>
      <c r="C500" t="s">
        <v>501</v>
      </c>
      <c r="D500" s="2">
        <v>0</v>
      </c>
      <c r="E500" s="2">
        <v>0</v>
      </c>
      <c r="F500" s="2">
        <v>80</v>
      </c>
      <c r="G500" s="2">
        <v>80</v>
      </c>
      <c r="H500" s="2">
        <v>525360</v>
      </c>
      <c r="I500" s="2">
        <v>0</v>
      </c>
      <c r="J500" s="2">
        <v>191368</v>
      </c>
      <c r="K500" s="2">
        <v>53424</v>
      </c>
      <c r="L500" s="2">
        <v>0</v>
      </c>
      <c r="M500" s="2">
        <v>2429</v>
      </c>
      <c r="N500" s="2">
        <v>0</v>
      </c>
      <c r="O500" s="2">
        <v>18124</v>
      </c>
      <c r="P500" s="2">
        <v>9652</v>
      </c>
      <c r="Q500" s="2">
        <v>1040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9195</v>
      </c>
      <c r="Z500" s="2">
        <v>3284</v>
      </c>
      <c r="AA500" s="2">
        <v>0</v>
      </c>
      <c r="AB500" s="2">
        <v>813876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</row>
    <row r="501" spans="1:36" x14ac:dyDescent="0.25">
      <c r="A501" s="2">
        <v>4233</v>
      </c>
      <c r="B501" s="2">
        <v>7</v>
      </c>
      <c r="C501" t="s">
        <v>502</v>
      </c>
      <c r="D501" s="2">
        <v>0</v>
      </c>
      <c r="E501" s="2">
        <v>0</v>
      </c>
      <c r="F501" s="2">
        <v>130</v>
      </c>
      <c r="G501" s="2">
        <v>133</v>
      </c>
      <c r="H501" s="2">
        <v>873411</v>
      </c>
      <c r="I501" s="2">
        <v>2086</v>
      </c>
      <c r="J501" s="2">
        <v>89697</v>
      </c>
      <c r="K501" s="2">
        <v>0</v>
      </c>
      <c r="L501" s="2">
        <v>0</v>
      </c>
      <c r="M501" s="2">
        <v>4038</v>
      </c>
      <c r="N501" s="2">
        <v>58</v>
      </c>
      <c r="O501" s="2">
        <v>30132</v>
      </c>
      <c r="P501" s="2">
        <v>16047</v>
      </c>
      <c r="Q501" s="2">
        <v>1729</v>
      </c>
      <c r="R501" s="2">
        <v>0</v>
      </c>
      <c r="S501" s="2">
        <v>0</v>
      </c>
      <c r="T501" s="2">
        <v>8778</v>
      </c>
      <c r="U501" s="2">
        <v>-40759</v>
      </c>
      <c r="V501" s="2">
        <v>0</v>
      </c>
      <c r="W501" s="2">
        <v>0</v>
      </c>
      <c r="X501" s="2">
        <v>0</v>
      </c>
      <c r="Y501" s="2">
        <v>0</v>
      </c>
      <c r="Z501" s="2">
        <v>5779</v>
      </c>
      <c r="AA501" s="2">
        <v>0</v>
      </c>
      <c r="AB501" s="2">
        <v>990996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</row>
    <row r="502" spans="1:36" x14ac:dyDescent="0.25">
      <c r="A502" s="2">
        <v>4234</v>
      </c>
      <c r="B502" s="2">
        <v>7</v>
      </c>
      <c r="C502" t="s">
        <v>503</v>
      </c>
      <c r="D502" s="2">
        <v>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</row>
    <row r="503" spans="1:36" x14ac:dyDescent="0.25">
      <c r="A503" s="2">
        <v>4235</v>
      </c>
      <c r="B503" s="2">
        <v>7</v>
      </c>
      <c r="C503" t="s">
        <v>504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</row>
    <row r="504" spans="1:36" x14ac:dyDescent="0.25">
      <c r="A504" s="2">
        <v>4237</v>
      </c>
      <c r="B504" s="2">
        <v>7</v>
      </c>
      <c r="C504" t="s">
        <v>505</v>
      </c>
      <c r="D504" s="2">
        <v>0</v>
      </c>
      <c r="E504" s="2">
        <v>0</v>
      </c>
      <c r="F504" s="2">
        <v>175</v>
      </c>
      <c r="G504" s="2">
        <v>205</v>
      </c>
      <c r="H504" s="2">
        <v>1346235</v>
      </c>
      <c r="I504" s="2">
        <v>0</v>
      </c>
      <c r="J504" s="2">
        <v>373659</v>
      </c>
      <c r="K504" s="2">
        <v>71550</v>
      </c>
      <c r="L504" s="2">
        <v>0</v>
      </c>
      <c r="M504" s="2">
        <v>6224</v>
      </c>
      <c r="N504" s="2">
        <v>0</v>
      </c>
      <c r="O504" s="2">
        <v>46444</v>
      </c>
      <c r="P504" s="2">
        <v>24735</v>
      </c>
      <c r="Q504" s="2">
        <v>2665</v>
      </c>
      <c r="R504" s="2">
        <v>0</v>
      </c>
      <c r="S504" s="2">
        <v>0</v>
      </c>
      <c r="T504" s="2">
        <v>11070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4716</v>
      </c>
      <c r="AA504" s="2">
        <v>0</v>
      </c>
      <c r="AB504" s="2">
        <v>1887298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</row>
    <row r="505" spans="1:36" x14ac:dyDescent="0.25">
      <c r="A505" s="2">
        <v>4238</v>
      </c>
      <c r="B505" s="2">
        <v>7</v>
      </c>
      <c r="C505" t="s">
        <v>506</v>
      </c>
      <c r="D505" s="2">
        <v>0</v>
      </c>
      <c r="E505" s="2">
        <v>0</v>
      </c>
      <c r="F505" s="2">
        <v>170</v>
      </c>
      <c r="G505" s="2">
        <v>200</v>
      </c>
      <c r="H505" s="2">
        <v>1313400</v>
      </c>
      <c r="I505" s="2">
        <v>0</v>
      </c>
      <c r="J505" s="2">
        <v>32247</v>
      </c>
      <c r="K505" s="2">
        <v>0</v>
      </c>
      <c r="L505" s="2">
        <v>0</v>
      </c>
      <c r="M505" s="2">
        <v>6072</v>
      </c>
      <c r="N505" s="2">
        <v>6227</v>
      </c>
      <c r="O505" s="2">
        <v>45311</v>
      </c>
      <c r="P505" s="2">
        <v>24131</v>
      </c>
      <c r="Q505" s="2">
        <v>2600</v>
      </c>
      <c r="R505" s="2">
        <v>0</v>
      </c>
      <c r="S505" s="2">
        <v>0</v>
      </c>
      <c r="T505" s="2">
        <v>18000</v>
      </c>
      <c r="U505" s="2">
        <v>0</v>
      </c>
      <c r="V505" s="2">
        <v>0</v>
      </c>
      <c r="W505" s="2">
        <v>0</v>
      </c>
      <c r="X505" s="2">
        <v>0</v>
      </c>
      <c r="Y505" s="2">
        <v>22068</v>
      </c>
      <c r="Z505" s="2">
        <v>15510</v>
      </c>
      <c r="AA505" s="2">
        <v>0</v>
      </c>
      <c r="AB505" s="2">
        <v>1485566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</row>
    <row r="506" spans="1:36" x14ac:dyDescent="0.25">
      <c r="A506" s="2">
        <v>4239</v>
      </c>
      <c r="B506" s="2">
        <v>7</v>
      </c>
      <c r="C506" t="s">
        <v>507</v>
      </c>
      <c r="D506" s="2">
        <v>0</v>
      </c>
      <c r="E506" s="2">
        <v>0</v>
      </c>
      <c r="F506" s="2">
        <v>260</v>
      </c>
      <c r="G506" s="2">
        <v>260</v>
      </c>
      <c r="H506" s="2">
        <v>1707420</v>
      </c>
      <c r="I506" s="2">
        <v>0</v>
      </c>
      <c r="J506" s="2">
        <v>763594</v>
      </c>
      <c r="K506" s="2">
        <v>157410</v>
      </c>
      <c r="L506" s="2">
        <v>0</v>
      </c>
      <c r="M506" s="2">
        <v>7893</v>
      </c>
      <c r="N506" s="2">
        <v>0</v>
      </c>
      <c r="O506" s="2">
        <v>58904</v>
      </c>
      <c r="P506" s="2">
        <v>31371</v>
      </c>
      <c r="Q506" s="2">
        <v>3380</v>
      </c>
      <c r="R506" s="2">
        <v>0</v>
      </c>
      <c r="S506" s="2">
        <v>0</v>
      </c>
      <c r="T506" s="2">
        <v>23920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7009</v>
      </c>
      <c r="AA506" s="2">
        <v>0</v>
      </c>
      <c r="AB506" s="2">
        <v>2760901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</row>
    <row r="507" spans="1:36" x14ac:dyDescent="0.25">
      <c r="A507" s="2">
        <v>4240</v>
      </c>
      <c r="B507" s="2">
        <v>7</v>
      </c>
      <c r="C507" t="s">
        <v>508</v>
      </c>
      <c r="D507" s="2">
        <v>0</v>
      </c>
      <c r="E507" s="2">
        <v>0</v>
      </c>
      <c r="F507" s="2">
        <v>330</v>
      </c>
      <c r="G507" s="2">
        <v>340</v>
      </c>
      <c r="H507" s="2">
        <v>2232780</v>
      </c>
      <c r="I507" s="2">
        <v>5333</v>
      </c>
      <c r="J507" s="2">
        <v>1054610</v>
      </c>
      <c r="K507" s="2">
        <v>297648</v>
      </c>
      <c r="L507" s="2">
        <v>0</v>
      </c>
      <c r="M507" s="2">
        <v>10322</v>
      </c>
      <c r="N507" s="2">
        <v>0</v>
      </c>
      <c r="O507" s="2">
        <v>77029</v>
      </c>
      <c r="P507" s="2">
        <v>41023</v>
      </c>
      <c r="Q507" s="2">
        <v>4420</v>
      </c>
      <c r="R507" s="2">
        <v>0</v>
      </c>
      <c r="S507" s="2">
        <v>0</v>
      </c>
      <c r="T507" s="2">
        <v>49640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12456</v>
      </c>
      <c r="AA507" s="2">
        <v>0</v>
      </c>
      <c r="AB507" s="2">
        <v>3785261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</row>
    <row r="508" spans="1:36" x14ac:dyDescent="0.25">
      <c r="A508" s="2">
        <v>4243</v>
      </c>
      <c r="B508" s="2">
        <v>7</v>
      </c>
      <c r="C508" t="s">
        <v>509</v>
      </c>
      <c r="D508" s="2">
        <v>0</v>
      </c>
      <c r="E508" s="2">
        <v>0</v>
      </c>
      <c r="F508" s="2">
        <v>280</v>
      </c>
      <c r="G508" s="2">
        <v>280</v>
      </c>
      <c r="H508" s="2">
        <v>1838760</v>
      </c>
      <c r="I508" s="2">
        <v>0</v>
      </c>
      <c r="J508" s="2">
        <v>640797</v>
      </c>
      <c r="K508" s="2">
        <v>57240</v>
      </c>
      <c r="L508" s="2">
        <v>0</v>
      </c>
      <c r="M508" s="2">
        <v>8500</v>
      </c>
      <c r="N508" s="2">
        <v>0</v>
      </c>
      <c r="O508" s="2">
        <v>63435</v>
      </c>
      <c r="P508" s="2">
        <v>33784</v>
      </c>
      <c r="Q508" s="2">
        <v>3640</v>
      </c>
      <c r="R508" s="2">
        <v>0</v>
      </c>
      <c r="S508" s="2">
        <v>0</v>
      </c>
      <c r="T508" s="2">
        <v>27440</v>
      </c>
      <c r="U508" s="2">
        <v>-85686</v>
      </c>
      <c r="V508" s="2">
        <v>0</v>
      </c>
      <c r="W508" s="2">
        <v>0</v>
      </c>
      <c r="X508" s="2">
        <v>0</v>
      </c>
      <c r="Y508" s="2">
        <v>0</v>
      </c>
      <c r="Z508" s="2">
        <v>8019</v>
      </c>
      <c r="AA508" s="2">
        <v>0</v>
      </c>
      <c r="AB508" s="2">
        <v>2595929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</row>
    <row r="509" spans="1:36" x14ac:dyDescent="0.25">
      <c r="A509" s="2">
        <v>4244</v>
      </c>
      <c r="B509" s="2">
        <v>7</v>
      </c>
      <c r="C509" t="s">
        <v>557</v>
      </c>
      <c r="D509" s="2">
        <v>0</v>
      </c>
      <c r="E509" s="2">
        <v>0</v>
      </c>
      <c r="F509" s="2">
        <v>394</v>
      </c>
      <c r="G509" s="2">
        <v>419.20000000000005</v>
      </c>
      <c r="H509" s="2">
        <v>2752886</v>
      </c>
      <c r="I509" s="2">
        <v>0</v>
      </c>
      <c r="J509" s="2">
        <v>160987</v>
      </c>
      <c r="K509" s="2">
        <v>21048</v>
      </c>
      <c r="L509" s="2">
        <v>0</v>
      </c>
      <c r="M509" s="2">
        <v>12726</v>
      </c>
      <c r="N509" s="2">
        <v>0</v>
      </c>
      <c r="O509" s="2">
        <v>94972</v>
      </c>
      <c r="P509" s="2">
        <v>50579</v>
      </c>
      <c r="Q509" s="2">
        <v>5450</v>
      </c>
      <c r="R509" s="2">
        <v>0</v>
      </c>
      <c r="S509" s="2">
        <v>0</v>
      </c>
      <c r="T509" s="2">
        <v>40662.400000000001</v>
      </c>
      <c r="U509" s="2">
        <v>-128285</v>
      </c>
      <c r="V509" s="2">
        <v>0</v>
      </c>
      <c r="W509" s="2">
        <v>0</v>
      </c>
      <c r="X509" s="2">
        <v>0</v>
      </c>
      <c r="Y509" s="2">
        <v>0</v>
      </c>
      <c r="Z509" s="2">
        <v>55</v>
      </c>
      <c r="AA509" s="2">
        <v>0</v>
      </c>
      <c r="AB509" s="2">
        <v>3011080.4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</row>
    <row r="510" spans="1:36" x14ac:dyDescent="0.25">
      <c r="A510" s="2">
        <v>4246</v>
      </c>
      <c r="B510" s="2">
        <v>7</v>
      </c>
      <c r="C510" t="s">
        <v>558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</row>
    <row r="511" spans="1:36" x14ac:dyDescent="0.25">
      <c r="A511" s="2">
        <v>4248</v>
      </c>
      <c r="B511" s="2">
        <v>7</v>
      </c>
      <c r="C511" t="s">
        <v>512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</row>
    <row r="512" spans="1:36" x14ac:dyDescent="0.25">
      <c r="A512" s="2">
        <v>4249</v>
      </c>
      <c r="B512" s="2">
        <v>7</v>
      </c>
      <c r="C512" t="s">
        <v>513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</row>
    <row r="513" spans="1:36" x14ac:dyDescent="0.25">
      <c r="A513" s="2">
        <v>4250</v>
      </c>
      <c r="B513" s="2">
        <v>7</v>
      </c>
      <c r="C513" t="s">
        <v>514</v>
      </c>
      <c r="D513" s="2">
        <v>0</v>
      </c>
      <c r="E513" s="2">
        <v>0</v>
      </c>
      <c r="F513" s="2">
        <v>710</v>
      </c>
      <c r="G513" s="2">
        <v>724</v>
      </c>
      <c r="H513" s="2">
        <v>4754508</v>
      </c>
      <c r="I513" s="2">
        <v>0</v>
      </c>
      <c r="J513" s="2">
        <v>1345363</v>
      </c>
      <c r="K513" s="2">
        <v>114480</v>
      </c>
      <c r="L513" s="2">
        <v>0</v>
      </c>
      <c r="M513" s="2">
        <v>21980</v>
      </c>
      <c r="N513" s="2">
        <v>50778</v>
      </c>
      <c r="O513" s="2">
        <v>164026</v>
      </c>
      <c r="P513" s="2">
        <v>87355</v>
      </c>
      <c r="Q513" s="2">
        <v>9412</v>
      </c>
      <c r="R513" s="2">
        <v>0</v>
      </c>
      <c r="S513" s="2">
        <v>0</v>
      </c>
      <c r="T513" s="2">
        <v>75296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21625</v>
      </c>
      <c r="AA513" s="2">
        <v>0</v>
      </c>
      <c r="AB513" s="2">
        <v>6644823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</row>
    <row r="514" spans="1:36" x14ac:dyDescent="0.25">
      <c r="A514" s="2">
        <v>4253</v>
      </c>
      <c r="B514" s="2">
        <v>7</v>
      </c>
      <c r="C514" t="s">
        <v>515</v>
      </c>
      <c r="D514" s="2">
        <v>0</v>
      </c>
      <c r="E514" s="2">
        <v>0</v>
      </c>
      <c r="F514" s="2">
        <v>120</v>
      </c>
      <c r="G514" s="2">
        <v>120</v>
      </c>
      <c r="H514" s="2">
        <v>788040</v>
      </c>
      <c r="I514" s="2">
        <v>0</v>
      </c>
      <c r="J514" s="2">
        <v>22773</v>
      </c>
      <c r="K514" s="2">
        <v>0</v>
      </c>
      <c r="L514" s="2">
        <v>0</v>
      </c>
      <c r="M514" s="2">
        <v>3643</v>
      </c>
      <c r="N514" s="2">
        <v>0</v>
      </c>
      <c r="O514" s="2">
        <v>27187</v>
      </c>
      <c r="P514" s="2">
        <v>14479</v>
      </c>
      <c r="Q514" s="2">
        <v>1560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857682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</row>
    <row r="515" spans="1:36" x14ac:dyDescent="0.25">
      <c r="A515" s="2">
        <v>4254</v>
      </c>
      <c r="B515" s="2">
        <v>7</v>
      </c>
      <c r="C515" t="s">
        <v>516</v>
      </c>
      <c r="D515" s="2">
        <v>0</v>
      </c>
      <c r="E515" s="2">
        <v>0</v>
      </c>
      <c r="F515" s="2">
        <v>200</v>
      </c>
      <c r="G515" s="2">
        <v>200</v>
      </c>
      <c r="H515" s="2">
        <v>1313400</v>
      </c>
      <c r="I515" s="2">
        <v>0</v>
      </c>
      <c r="J515" s="2">
        <v>0</v>
      </c>
      <c r="K515" s="2">
        <v>0</v>
      </c>
      <c r="L515" s="2">
        <v>0</v>
      </c>
      <c r="M515" s="2">
        <v>6072</v>
      </c>
      <c r="N515" s="2">
        <v>10403</v>
      </c>
      <c r="O515" s="2">
        <v>45311</v>
      </c>
      <c r="P515" s="2">
        <v>24131</v>
      </c>
      <c r="Q515" s="2">
        <v>2600</v>
      </c>
      <c r="R515" s="2">
        <v>0</v>
      </c>
      <c r="S515" s="2">
        <v>0</v>
      </c>
      <c r="T515" s="2">
        <v>4000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42</v>
      </c>
      <c r="AA515" s="2">
        <v>0</v>
      </c>
      <c r="AB515" s="2">
        <v>1405959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</row>
    <row r="516" spans="1:36" x14ac:dyDescent="0.25">
      <c r="A516" s="2">
        <v>4255</v>
      </c>
      <c r="B516" s="2">
        <v>7</v>
      </c>
      <c r="C516" t="s">
        <v>517</v>
      </c>
      <c r="D516" s="2">
        <v>0</v>
      </c>
      <c r="E516" s="2">
        <v>0</v>
      </c>
      <c r="F516" s="2">
        <v>270</v>
      </c>
      <c r="G516" s="2">
        <v>270</v>
      </c>
      <c r="H516" s="2">
        <v>1773090</v>
      </c>
      <c r="I516" s="2">
        <v>0</v>
      </c>
      <c r="J516" s="2">
        <v>751186</v>
      </c>
      <c r="K516" s="2">
        <v>0</v>
      </c>
      <c r="L516" s="2">
        <v>0</v>
      </c>
      <c r="M516" s="2">
        <v>8197</v>
      </c>
      <c r="N516" s="2">
        <v>0</v>
      </c>
      <c r="O516" s="2">
        <v>61170</v>
      </c>
      <c r="P516" s="2">
        <v>32577</v>
      </c>
      <c r="Q516" s="2">
        <v>3510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2629730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</row>
    <row r="517" spans="1:36" x14ac:dyDescent="0.25">
      <c r="A517" s="2">
        <v>4261</v>
      </c>
      <c r="B517" s="2">
        <v>7</v>
      </c>
      <c r="C517" t="s">
        <v>518</v>
      </c>
      <c r="D517" s="2">
        <v>0</v>
      </c>
      <c r="E517" s="2">
        <v>0</v>
      </c>
      <c r="F517" s="2">
        <v>176</v>
      </c>
      <c r="G517" s="2">
        <v>176</v>
      </c>
      <c r="H517" s="2">
        <v>1155792</v>
      </c>
      <c r="I517" s="2">
        <v>0</v>
      </c>
      <c r="J517" s="2">
        <v>552279</v>
      </c>
      <c r="K517" s="2">
        <v>0</v>
      </c>
      <c r="L517" s="2">
        <v>0</v>
      </c>
      <c r="M517" s="2">
        <v>5343</v>
      </c>
      <c r="N517" s="2">
        <v>0</v>
      </c>
      <c r="O517" s="2">
        <v>39874</v>
      </c>
      <c r="P517" s="2">
        <v>21235</v>
      </c>
      <c r="Q517" s="2">
        <v>2288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1776811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</row>
    <row r="518" spans="1:36" x14ac:dyDescent="0.25">
      <c r="A518" s="2">
        <v>4264</v>
      </c>
      <c r="B518" s="2">
        <v>7</v>
      </c>
      <c r="C518" t="s">
        <v>519</v>
      </c>
      <c r="D518" s="2">
        <v>0</v>
      </c>
      <c r="E518" s="2">
        <v>0</v>
      </c>
      <c r="F518" s="2">
        <v>140</v>
      </c>
      <c r="G518" s="2">
        <v>140</v>
      </c>
      <c r="H518" s="2">
        <v>919380</v>
      </c>
      <c r="I518" s="2">
        <v>0</v>
      </c>
      <c r="J518" s="2">
        <v>397687</v>
      </c>
      <c r="K518" s="2">
        <v>0</v>
      </c>
      <c r="L518" s="2">
        <v>0</v>
      </c>
      <c r="M518" s="2">
        <v>4250</v>
      </c>
      <c r="N518" s="2">
        <v>0</v>
      </c>
      <c r="O518" s="2">
        <v>31718</v>
      </c>
      <c r="P518" s="2">
        <v>16892</v>
      </c>
      <c r="Q518" s="2">
        <v>1820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1371747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</row>
    <row r="519" spans="1:36" x14ac:dyDescent="0.25">
      <c r="A519" s="2">
        <v>4265</v>
      </c>
      <c r="B519" s="2">
        <v>7</v>
      </c>
      <c r="C519" t="s">
        <v>520</v>
      </c>
      <c r="D519" s="2">
        <v>0</v>
      </c>
      <c r="E519" s="2">
        <v>0</v>
      </c>
      <c r="F519" s="2">
        <v>10</v>
      </c>
      <c r="G519" s="2">
        <v>10</v>
      </c>
      <c r="H519" s="2">
        <v>65670</v>
      </c>
      <c r="I519" s="2">
        <v>0</v>
      </c>
      <c r="J519" s="2">
        <v>9790</v>
      </c>
      <c r="K519" s="2">
        <v>0</v>
      </c>
      <c r="L519" s="2">
        <v>0</v>
      </c>
      <c r="M519" s="2">
        <v>304</v>
      </c>
      <c r="N519" s="2">
        <v>0</v>
      </c>
      <c r="O519" s="2">
        <v>2266</v>
      </c>
      <c r="P519" s="2">
        <v>1207</v>
      </c>
      <c r="Q519" s="2">
        <v>130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79367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</row>
    <row r="520" spans="1:36" x14ac:dyDescent="0.25">
      <c r="A520" s="2">
        <v>4998</v>
      </c>
      <c r="B520" s="2">
        <v>8</v>
      </c>
      <c r="C520" t="s">
        <v>521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</row>
    <row r="521" spans="1:36" x14ac:dyDescent="0.25">
      <c r="A521" s="2">
        <v>4999</v>
      </c>
      <c r="B521" s="2">
        <v>7</v>
      </c>
      <c r="C521" t="s">
        <v>522</v>
      </c>
      <c r="D521" s="2">
        <v>0</v>
      </c>
      <c r="E521" s="2">
        <v>0</v>
      </c>
      <c r="F521" s="2">
        <v>1799.7177890200985</v>
      </c>
      <c r="G521" s="2">
        <v>1678.5580363828051</v>
      </c>
      <c r="H521" s="2">
        <v>11023091</v>
      </c>
      <c r="I521" s="2">
        <v>0</v>
      </c>
      <c r="J521" s="2">
        <v>1164836</v>
      </c>
      <c r="K521" s="2">
        <v>1726663</v>
      </c>
      <c r="L521" s="2">
        <v>0</v>
      </c>
      <c r="M521" s="2">
        <v>50959</v>
      </c>
      <c r="N521" s="2">
        <v>0</v>
      </c>
      <c r="O521" s="2">
        <v>380285</v>
      </c>
      <c r="P521" s="2">
        <v>202528</v>
      </c>
      <c r="Q521" s="2">
        <v>21821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67629</v>
      </c>
      <c r="AA521" s="2">
        <v>0</v>
      </c>
      <c r="AB521" s="2">
        <v>14637812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</row>
    <row r="522" spans="1:36" x14ac:dyDescent="0.25">
      <c r="A522" s="2">
        <v>6000</v>
      </c>
      <c r="B522" s="2">
        <v>62</v>
      </c>
      <c r="C522" t="s">
        <v>523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6519151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956093</v>
      </c>
      <c r="Y522" s="2">
        <v>0</v>
      </c>
      <c r="Z522" s="2">
        <v>1005401</v>
      </c>
      <c r="AA522" s="2">
        <v>0</v>
      </c>
      <c r="AB522" s="2">
        <v>7524552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698"/>
  <sheetViews>
    <sheetView tabSelected="1" view="pageLayout" topLeftCell="A275" zoomScaleNormal="75" workbookViewId="0">
      <selection activeCell="A281" sqref="A281:XFD281"/>
    </sheetView>
  </sheetViews>
  <sheetFormatPr defaultColWidth="9.140625" defaultRowHeight="13.5" x14ac:dyDescent="0.25"/>
  <cols>
    <col min="1" max="1" width="6.7109375" style="9" customWidth="1"/>
    <col min="2" max="2" width="4.7109375" style="9" hidden="1" customWidth="1"/>
    <col min="3" max="3" width="31.140625" style="9" customWidth="1"/>
    <col min="4" max="4" width="6.7109375" style="9" hidden="1" customWidth="1"/>
    <col min="5" max="5" width="12.85546875" style="9" hidden="1" customWidth="1"/>
    <col min="6" max="6" width="12.28515625" style="9" hidden="1" customWidth="1"/>
    <col min="7" max="7" width="11.85546875" style="9" hidden="1" customWidth="1"/>
    <col min="8" max="9" width="12.28515625" style="9" hidden="1" customWidth="1"/>
    <col min="10" max="11" width="11.85546875" style="9" hidden="1" customWidth="1"/>
    <col min="12" max="12" width="13.5703125" style="11" customWidth="1"/>
    <col min="13" max="13" width="0.42578125" style="12" customWidth="1"/>
    <col min="14" max="14" width="5.85546875" style="11" hidden="1" customWidth="1"/>
    <col min="15" max="15" width="7.85546875" style="175" hidden="1" customWidth="1"/>
    <col min="16" max="16" width="15.7109375" style="175" hidden="1" customWidth="1"/>
    <col min="17" max="17" width="8.28515625" style="175" hidden="1" customWidth="1"/>
    <col min="18" max="18" width="14.7109375" style="175" hidden="1" customWidth="1"/>
    <col min="19" max="21" width="14.7109375" style="11" hidden="1" customWidth="1"/>
    <col min="22" max="22" width="0.42578125" style="11" customWidth="1"/>
    <col min="23" max="23" width="14.140625" style="9" customWidth="1"/>
    <col min="24" max="24" width="1" style="17" customWidth="1"/>
    <col min="25" max="26" width="14.7109375" style="9" hidden="1" customWidth="1"/>
    <col min="27" max="27" width="18.7109375" style="9" hidden="1" customWidth="1"/>
    <col min="28" max="30" width="12.7109375" style="9" hidden="1" customWidth="1"/>
    <col min="31" max="31" width="18.7109375" style="9" hidden="1" customWidth="1"/>
    <col min="32" max="32" width="12.42578125" style="9" customWidth="1"/>
    <col min="33" max="33" width="0.7109375" style="30" customWidth="1"/>
    <col min="34" max="34" width="8.5703125" style="31" customWidth="1"/>
    <col min="35" max="35" width="6.7109375" style="19" customWidth="1"/>
    <col min="36" max="36" width="9.42578125" style="19" customWidth="1"/>
    <col min="37" max="37" width="11.7109375" style="22" customWidth="1"/>
    <col min="38" max="38" width="8.85546875" style="19" customWidth="1"/>
    <col min="39" max="39" width="12.42578125" style="19" customWidth="1"/>
    <col min="40" max="40" width="8.85546875" style="23" customWidth="1"/>
    <col min="41" max="41" width="12.7109375" style="22" customWidth="1"/>
    <col min="42" max="42" width="10.7109375" style="22" customWidth="1"/>
    <col min="43" max="43" width="9.7109375" style="28" customWidth="1"/>
    <col min="44" max="44" width="11.140625" style="29" customWidth="1"/>
    <col min="45" max="45" width="14.7109375" style="11" customWidth="1"/>
    <col min="46" max="47" width="9.140625" style="9"/>
    <col min="48" max="48" width="19.42578125" style="27" customWidth="1"/>
    <col min="49" max="49" width="18.5703125" style="19" bestFit="1" customWidth="1"/>
    <col min="50" max="50" width="12.7109375" style="19" bestFit="1" customWidth="1"/>
    <col min="51" max="53" width="13.85546875" style="19" bestFit="1" customWidth="1"/>
    <col min="54" max="57" width="15.7109375" style="19" bestFit="1" customWidth="1"/>
    <col min="58" max="60" width="13.85546875" style="19" bestFit="1" customWidth="1"/>
    <col min="61" max="61" width="15.7109375" style="19" bestFit="1" customWidth="1"/>
    <col min="62" max="62" width="13.85546875" style="19" bestFit="1" customWidth="1"/>
    <col min="63" max="63" width="15.7109375" style="19" bestFit="1" customWidth="1"/>
    <col min="64" max="64" width="13.7109375" style="19" bestFit="1" customWidth="1"/>
    <col min="65" max="70" width="13.85546875" style="19" bestFit="1" customWidth="1"/>
    <col min="71" max="71" width="15.7109375" style="19" bestFit="1" customWidth="1"/>
    <col min="72" max="73" width="13.85546875" style="19" bestFit="1" customWidth="1"/>
    <col min="74" max="77" width="15.7109375" style="19" bestFit="1" customWidth="1"/>
    <col min="78" max="78" width="13.85546875" style="19" bestFit="1" customWidth="1"/>
    <col min="79" max="79" width="14.28515625" style="19" bestFit="1" customWidth="1"/>
    <col min="80" max="80" width="12.7109375" style="19" bestFit="1" customWidth="1"/>
    <col min="81" max="81" width="10.140625" style="19" bestFit="1" customWidth="1"/>
    <col min="82" max="84" width="9.140625" style="9"/>
    <col min="85" max="85" width="16.85546875" style="9" customWidth="1"/>
    <col min="86" max="86" width="12.7109375" style="9" customWidth="1"/>
    <col min="87" max="87" width="15.5703125" style="9" customWidth="1"/>
    <col min="88" max="88" width="15.28515625" style="9" customWidth="1"/>
    <col min="89" max="16384" width="9.140625" style="9"/>
  </cols>
  <sheetData>
    <row r="1" spans="1:98" ht="20.25" x14ac:dyDescent="0.3">
      <c r="A1" s="6"/>
      <c r="B1" s="7"/>
      <c r="C1" s="8"/>
      <c r="E1" s="10" t="s">
        <v>601</v>
      </c>
      <c r="O1" s="13"/>
      <c r="P1" s="13"/>
      <c r="Q1" s="13"/>
      <c r="R1" s="14" t="s">
        <v>601</v>
      </c>
      <c r="S1" s="15"/>
      <c r="U1" s="16"/>
      <c r="Y1" s="18"/>
      <c r="AF1" s="19"/>
      <c r="AG1" s="20"/>
      <c r="AH1" s="21" t="s">
        <v>601</v>
      </c>
      <c r="AQ1" s="24"/>
      <c r="AR1" s="25"/>
      <c r="AS1" s="26"/>
    </row>
    <row r="2" spans="1:98" ht="14.25" thickBot="1" x14ac:dyDescent="0.3">
      <c r="A2" s="28"/>
      <c r="B2" s="11"/>
      <c r="C2" s="29"/>
      <c r="O2" s="14"/>
      <c r="P2" s="14"/>
      <c r="Q2" s="14"/>
      <c r="R2" s="14"/>
      <c r="S2" s="15"/>
      <c r="U2" s="16"/>
      <c r="AS2" s="32"/>
    </row>
    <row r="3" spans="1:98" s="34" customFormat="1" ht="15" customHeight="1" thickBot="1" x14ac:dyDescent="0.3">
      <c r="A3" s="33"/>
      <c r="C3" s="35"/>
      <c r="E3" s="303" t="s">
        <v>1330</v>
      </c>
      <c r="F3" s="304"/>
      <c r="G3" s="304"/>
      <c r="H3" s="304"/>
      <c r="I3" s="304"/>
      <c r="J3" s="304"/>
      <c r="K3" s="304"/>
      <c r="L3" s="305"/>
      <c r="M3" s="36"/>
      <c r="N3" s="37"/>
      <c r="O3" s="37"/>
      <c r="P3" s="37"/>
      <c r="Q3" s="38"/>
      <c r="R3" s="306" t="s">
        <v>602</v>
      </c>
      <c r="S3" s="306"/>
      <c r="T3" s="306"/>
      <c r="U3" s="306"/>
      <c r="V3" s="306"/>
      <c r="W3" s="306"/>
      <c r="X3" s="39"/>
      <c r="Y3" s="307" t="s">
        <v>603</v>
      </c>
      <c r="Z3" s="308"/>
      <c r="AA3" s="308"/>
      <c r="AB3" s="308"/>
      <c r="AC3" s="308"/>
      <c r="AD3" s="308"/>
      <c r="AE3" s="308"/>
      <c r="AF3" s="309"/>
      <c r="AG3" s="40"/>
      <c r="AH3" s="41"/>
      <c r="AI3" s="310" t="s">
        <v>1331</v>
      </c>
      <c r="AJ3" s="310"/>
      <c r="AK3" s="310"/>
      <c r="AL3" s="310"/>
      <c r="AM3" s="310"/>
      <c r="AN3" s="310"/>
      <c r="AO3" s="310"/>
      <c r="AP3" s="311"/>
      <c r="AQ3" s="33"/>
      <c r="AR3" s="35"/>
      <c r="AS3" s="42"/>
      <c r="AT3" s="43"/>
      <c r="AU3" s="43"/>
      <c r="AV3" s="44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</row>
    <row r="4" spans="1:98" s="7" customFormat="1" x14ac:dyDescent="0.25">
      <c r="A4" s="6"/>
      <c r="C4" s="8"/>
      <c r="E4" s="45" t="s">
        <v>604</v>
      </c>
      <c r="F4" s="45" t="s">
        <v>605</v>
      </c>
      <c r="G4" s="45" t="s">
        <v>606</v>
      </c>
      <c r="H4" s="45" t="s">
        <v>607</v>
      </c>
      <c r="I4" s="45" t="s">
        <v>608</v>
      </c>
      <c r="J4" s="45" t="s">
        <v>609</v>
      </c>
      <c r="K4" s="45" t="s">
        <v>610</v>
      </c>
      <c r="L4" s="46" t="s">
        <v>611</v>
      </c>
      <c r="M4" s="47"/>
      <c r="N4" s="48"/>
      <c r="O4" s="48"/>
      <c r="P4" s="48"/>
      <c r="Q4" s="49"/>
      <c r="R4" s="50" t="s">
        <v>604</v>
      </c>
      <c r="S4" s="45" t="s">
        <v>605</v>
      </c>
      <c r="T4" s="45" t="s">
        <v>607</v>
      </c>
      <c r="U4" s="45" t="s">
        <v>608</v>
      </c>
      <c r="V4" s="45" t="s">
        <v>609</v>
      </c>
      <c r="W4" s="45" t="s">
        <v>611</v>
      </c>
      <c r="X4" s="51"/>
      <c r="Y4" s="45" t="s">
        <v>604</v>
      </c>
      <c r="Z4" s="45" t="s">
        <v>605</v>
      </c>
      <c r="AA4" s="45" t="s">
        <v>606</v>
      </c>
      <c r="AB4" s="45" t="s">
        <v>607</v>
      </c>
      <c r="AC4" s="45" t="s">
        <v>608</v>
      </c>
      <c r="AD4" s="45" t="s">
        <v>609</v>
      </c>
      <c r="AE4" s="45" t="s">
        <v>610</v>
      </c>
      <c r="AF4" s="46" t="s">
        <v>611</v>
      </c>
      <c r="AG4" s="52"/>
      <c r="AH4" s="53" t="s">
        <v>612</v>
      </c>
      <c r="AI4" s="54" t="s">
        <v>613</v>
      </c>
      <c r="AJ4" s="54" t="s">
        <v>614</v>
      </c>
      <c r="AK4" s="54" t="s">
        <v>606</v>
      </c>
      <c r="AL4" s="54" t="s">
        <v>607</v>
      </c>
      <c r="AM4" s="54" t="s">
        <v>608</v>
      </c>
      <c r="AN4" s="54" t="s">
        <v>609</v>
      </c>
      <c r="AO4" s="54" t="s">
        <v>610</v>
      </c>
      <c r="AP4" s="55" t="s">
        <v>611</v>
      </c>
      <c r="AQ4" s="312" t="s">
        <v>615</v>
      </c>
      <c r="AR4" s="313"/>
      <c r="AS4" s="56"/>
      <c r="AV4" s="57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</row>
    <row r="5" spans="1:98" s="60" customFormat="1" ht="14.25" thickBot="1" x14ac:dyDescent="0.3">
      <c r="A5" s="59"/>
      <c r="C5" s="61"/>
      <c r="E5" s="62" t="s">
        <v>616</v>
      </c>
      <c r="F5" s="62" t="s">
        <v>616</v>
      </c>
      <c r="G5" s="62" t="s">
        <v>617</v>
      </c>
      <c r="H5" s="62" t="s">
        <v>618</v>
      </c>
      <c r="I5" s="62" t="s">
        <v>619</v>
      </c>
      <c r="J5" s="62" t="s">
        <v>620</v>
      </c>
      <c r="K5" s="62" t="s">
        <v>621</v>
      </c>
      <c r="L5" s="63" t="s">
        <v>622</v>
      </c>
      <c r="M5" s="64"/>
      <c r="N5" s="65"/>
      <c r="O5" s="66"/>
      <c r="P5" s="67"/>
      <c r="Q5" s="66"/>
      <c r="R5" s="67" t="s">
        <v>616</v>
      </c>
      <c r="S5" s="62" t="s">
        <v>616</v>
      </c>
      <c r="T5" s="62" t="s">
        <v>618</v>
      </c>
      <c r="U5" s="62" t="s">
        <v>619</v>
      </c>
      <c r="V5" s="62" t="s">
        <v>620</v>
      </c>
      <c r="W5" s="68" t="s">
        <v>622</v>
      </c>
      <c r="X5" s="64"/>
      <c r="Y5" s="62" t="s">
        <v>616</v>
      </c>
      <c r="Z5" s="62" t="s">
        <v>616</v>
      </c>
      <c r="AA5" s="62" t="s">
        <v>617</v>
      </c>
      <c r="AB5" s="62" t="s">
        <v>618</v>
      </c>
      <c r="AC5" s="62" t="s">
        <v>619</v>
      </c>
      <c r="AD5" s="62" t="s">
        <v>620</v>
      </c>
      <c r="AE5" s="62" t="s">
        <v>623</v>
      </c>
      <c r="AF5" s="63" t="s">
        <v>622</v>
      </c>
      <c r="AG5" s="69"/>
      <c r="AH5" s="70"/>
      <c r="AI5" s="71" t="s">
        <v>616</v>
      </c>
      <c r="AJ5" s="71" t="s">
        <v>616</v>
      </c>
      <c r="AK5" s="71" t="s">
        <v>617</v>
      </c>
      <c r="AL5" s="71" t="s">
        <v>618</v>
      </c>
      <c r="AM5" s="71" t="s">
        <v>619</v>
      </c>
      <c r="AN5" s="71" t="s">
        <v>620</v>
      </c>
      <c r="AO5" s="71" t="s">
        <v>624</v>
      </c>
      <c r="AP5" s="72" t="s">
        <v>622</v>
      </c>
      <c r="AQ5" s="63" t="s">
        <v>625</v>
      </c>
      <c r="AR5" s="73" t="s">
        <v>1330</v>
      </c>
      <c r="AS5" s="65"/>
      <c r="AV5" s="74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</row>
    <row r="6" spans="1:98" x14ac:dyDescent="0.25">
      <c r="A6" s="28"/>
      <c r="B6" s="11"/>
      <c r="C6" s="29"/>
      <c r="D6" s="76" t="s">
        <v>626</v>
      </c>
      <c r="E6" s="76"/>
      <c r="F6" s="76"/>
      <c r="G6" s="76"/>
      <c r="H6" s="76"/>
      <c r="I6" s="76"/>
      <c r="J6" s="76"/>
      <c r="K6" s="76"/>
      <c r="L6" s="77"/>
      <c r="M6" s="78"/>
      <c r="N6" s="15"/>
      <c r="O6" s="14"/>
      <c r="P6" s="15"/>
      <c r="Q6" s="79" t="s">
        <v>626</v>
      </c>
      <c r="R6" s="15"/>
      <c r="S6" s="15"/>
      <c r="T6" s="80"/>
      <c r="U6" s="80"/>
      <c r="V6" s="80"/>
      <c r="W6" s="76"/>
      <c r="X6" s="81"/>
      <c r="Y6" s="76"/>
      <c r="Z6" s="76"/>
      <c r="AA6" s="76"/>
      <c r="AB6" s="82">
        <f>SUM(AB10:AB18)</f>
        <v>6069711.629071366</v>
      </c>
      <c r="AC6" s="82">
        <f>SUM(AC10:AC18)</f>
        <v>-2984451.3942335532</v>
      </c>
      <c r="AD6" s="76"/>
      <c r="AE6" s="76"/>
      <c r="AH6" s="83"/>
      <c r="AI6" s="84"/>
      <c r="AJ6" s="85"/>
      <c r="AK6" s="85"/>
      <c r="AL6" s="85"/>
      <c r="AM6" s="85"/>
      <c r="AN6" s="85"/>
      <c r="AO6" s="19"/>
      <c r="AP6" s="19"/>
      <c r="AQ6" s="86"/>
      <c r="AR6" s="87"/>
      <c r="AS6" s="88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</row>
    <row r="7" spans="1:98" ht="14.25" thickBot="1" x14ac:dyDescent="0.3">
      <c r="A7" s="28"/>
      <c r="B7" s="11"/>
      <c r="C7" s="90"/>
      <c r="E7" s="19"/>
      <c r="F7" s="19"/>
      <c r="G7" s="19"/>
      <c r="H7" s="19"/>
      <c r="I7" s="19"/>
      <c r="J7" s="19"/>
      <c r="K7" s="19"/>
      <c r="L7" s="91"/>
      <c r="M7" s="92"/>
      <c r="O7" s="93"/>
      <c r="P7" s="14"/>
      <c r="Q7" s="14"/>
      <c r="R7" s="22">
        <v>1220007990.4648938</v>
      </c>
      <c r="S7" s="22">
        <v>360525192.70088542</v>
      </c>
      <c r="T7" s="94">
        <v>-9194610.4710831232</v>
      </c>
      <c r="U7" s="94">
        <v>34627098.962671667</v>
      </c>
      <c r="V7" s="94">
        <v>1.5913974493741989E-7</v>
      </c>
      <c r="W7" s="95">
        <v>1605965671.6573715</v>
      </c>
      <c r="AB7" s="19"/>
      <c r="AC7" s="19"/>
      <c r="AE7" s="96"/>
      <c r="AI7" s="23"/>
      <c r="AJ7" s="22"/>
      <c r="AL7" s="22"/>
      <c r="AM7" s="22"/>
      <c r="AN7" s="22"/>
      <c r="AO7" s="19"/>
      <c r="AP7" s="19"/>
      <c r="AQ7" s="86"/>
      <c r="AR7" s="87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</row>
    <row r="8" spans="1:98" s="34" customFormat="1" ht="15.75" thickBot="1" x14ac:dyDescent="0.3">
      <c r="A8" s="33"/>
      <c r="C8" s="97" t="s">
        <v>611</v>
      </c>
      <c r="D8" s="98"/>
      <c r="E8" s="99">
        <f t="shared" ref="E8:L8" si="0">SUM(E20:E615)</f>
        <v>1220007990.4648938</v>
      </c>
      <c r="F8" s="99">
        <f t="shared" si="0"/>
        <v>360525192.70088542</v>
      </c>
      <c r="G8" s="99">
        <f t="shared" si="0"/>
        <v>21865626.640867941</v>
      </c>
      <c r="H8" s="99">
        <f t="shared" si="0"/>
        <v>-3124898.8420117586</v>
      </c>
      <c r="I8" s="99">
        <f t="shared" si="0"/>
        <v>31642647.568438128</v>
      </c>
      <c r="J8" s="99">
        <f t="shared" si="0"/>
        <v>-2.0593870431184769E-7</v>
      </c>
      <c r="K8" s="99">
        <f t="shared" si="0"/>
        <v>4069824.4925917941</v>
      </c>
      <c r="L8" s="99">
        <f t="shared" si="0"/>
        <v>1634986383.0256686</v>
      </c>
      <c r="M8" s="100">
        <f>SUM(M20:M622)</f>
        <v>-0.19999999999998863</v>
      </c>
      <c r="N8" s="101"/>
      <c r="O8" s="101"/>
      <c r="P8" s="102" t="s">
        <v>611</v>
      </c>
      <c r="Q8" s="102"/>
      <c r="R8" s="99">
        <f t="shared" ref="R8:W8" si="1">SUM(R20:R615)</f>
        <v>1220007990.4648938</v>
      </c>
      <c r="S8" s="99">
        <f t="shared" si="1"/>
        <v>360525192.70088542</v>
      </c>
      <c r="T8" s="99">
        <f t="shared" si="1"/>
        <v>-9194610.4710831232</v>
      </c>
      <c r="U8" s="99">
        <f t="shared" si="1"/>
        <v>34627098.962671667</v>
      </c>
      <c r="V8" s="99">
        <f t="shared" si="1"/>
        <v>1.5913974493741989E-7</v>
      </c>
      <c r="W8" s="99">
        <f t="shared" si="1"/>
        <v>1605965671.6573715</v>
      </c>
      <c r="X8" s="103"/>
      <c r="Y8" s="99">
        <f t="shared" ref="Y8:AF8" si="2">SUM(Y20:Y615)</f>
        <v>0</v>
      </c>
      <c r="Z8" s="99">
        <f t="shared" si="2"/>
        <v>0</v>
      </c>
      <c r="AA8" s="99">
        <f t="shared" si="2"/>
        <v>21865626.640867941</v>
      </c>
      <c r="AB8" s="99">
        <f t="shared" si="2"/>
        <v>6069711.6290713651</v>
      </c>
      <c r="AC8" s="99">
        <f t="shared" si="2"/>
        <v>-2984451.3942335541</v>
      </c>
      <c r="AD8" s="99">
        <f t="shared" si="2"/>
        <v>-2.9570219339802861E-7</v>
      </c>
      <c r="AE8" s="99">
        <f t="shared" si="2"/>
        <v>4069824.4925917941</v>
      </c>
      <c r="AF8" s="99">
        <f t="shared" si="2"/>
        <v>29020711.368297257</v>
      </c>
      <c r="AG8" s="104"/>
      <c r="AH8" s="105">
        <f>SUM(AH20:AH615)</f>
        <v>875932.31523751386</v>
      </c>
      <c r="AI8" s="106">
        <f t="shared" ref="AI8:AP8" si="3">Y8/$AH8</f>
        <v>0</v>
      </c>
      <c r="AJ8" s="106">
        <f t="shared" si="3"/>
        <v>0</v>
      </c>
      <c r="AK8" s="106">
        <f t="shared" si="3"/>
        <v>24.962689765520246</v>
      </c>
      <c r="AL8" s="106">
        <f t="shared" si="3"/>
        <v>6.9294299610644341</v>
      </c>
      <c r="AM8" s="106">
        <f t="shared" si="3"/>
        <v>-3.4071712417920144</v>
      </c>
      <c r="AN8" s="106">
        <f t="shared" si="3"/>
        <v>-3.3758566530091691E-13</v>
      </c>
      <c r="AO8" s="106">
        <f t="shared" si="3"/>
        <v>4.6462773684610994</v>
      </c>
      <c r="AP8" s="106">
        <f t="shared" si="3"/>
        <v>33.131225853253433</v>
      </c>
      <c r="AQ8" s="107">
        <f>'[3]Sped FY 2020'!CR23</f>
        <v>1011.4626216503103</v>
      </c>
      <c r="AR8" s="108">
        <f>'[3]Sped FY 2020'!CS23</f>
        <v>978.33139579705698</v>
      </c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</row>
    <row r="9" spans="1:98" ht="15.75" thickBot="1" x14ac:dyDescent="0.3">
      <c r="A9" s="28"/>
      <c r="B9" s="11"/>
      <c r="C9" s="110"/>
      <c r="D9" s="111"/>
      <c r="E9" s="19">
        <v>1220007990.4648938</v>
      </c>
      <c r="F9" s="19">
        <v>360525192.70088542</v>
      </c>
      <c r="G9" s="19">
        <v>18133646.157603536</v>
      </c>
      <c r="H9" s="19">
        <v>-6376423.1236427631</v>
      </c>
      <c r="I9" s="19">
        <v>31241537.784798749</v>
      </c>
      <c r="J9" s="19"/>
      <c r="K9" s="19"/>
      <c r="L9" s="19"/>
      <c r="M9" s="112"/>
      <c r="N9" s="113"/>
      <c r="O9" s="113"/>
      <c r="P9" s="114"/>
      <c r="Q9" s="115"/>
      <c r="R9" s="19"/>
      <c r="S9" s="19"/>
      <c r="T9" s="19"/>
      <c r="U9" s="19"/>
      <c r="V9" s="19"/>
      <c r="W9" s="19"/>
      <c r="X9" s="116"/>
      <c r="Y9" s="19"/>
      <c r="Z9" s="19"/>
      <c r="AA9" s="19"/>
      <c r="AB9" s="19"/>
      <c r="AC9" s="19"/>
      <c r="AD9" s="19"/>
      <c r="AE9" s="19"/>
      <c r="AF9" s="19"/>
      <c r="AG9" s="20"/>
      <c r="AH9" s="117"/>
      <c r="AK9" s="19"/>
      <c r="AN9" s="19"/>
      <c r="AO9" s="19"/>
      <c r="AP9" s="19"/>
      <c r="AQ9" s="118">
        <f>'[3]Sped FY 2020'!CR24</f>
        <v>0</v>
      </c>
      <c r="AR9" s="119">
        <f>'[3]Sped FY 2020'!CS24</f>
        <v>0</v>
      </c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</row>
    <row r="10" spans="1:98" s="7" customFormat="1" ht="15.75" customHeight="1" x14ac:dyDescent="0.25">
      <c r="A10" s="6"/>
      <c r="C10" s="122" t="s">
        <v>627</v>
      </c>
      <c r="D10" s="123">
        <v>1</v>
      </c>
      <c r="E10" s="54">
        <f t="shared" ref="E10:M18" si="4">SUMIF($D$20:$D$622,$D10,E$20:E$622)</f>
        <v>136490629.21802437</v>
      </c>
      <c r="F10" s="54">
        <f t="shared" si="4"/>
        <v>25430172.77737385</v>
      </c>
      <c r="G10" s="54">
        <f t="shared" si="4"/>
        <v>2651236.3938820385</v>
      </c>
      <c r="H10" s="54">
        <f t="shared" si="4"/>
        <v>0</v>
      </c>
      <c r="I10" s="54">
        <f t="shared" si="4"/>
        <v>10852879.420923591</v>
      </c>
      <c r="J10" s="54">
        <f t="shared" si="4"/>
        <v>-45767300.024512015</v>
      </c>
      <c r="K10" s="54">
        <f t="shared" si="4"/>
        <v>0</v>
      </c>
      <c r="L10" s="54">
        <f t="shared" si="4"/>
        <v>129657617.78569183</v>
      </c>
      <c r="M10" s="124">
        <f t="shared" si="4"/>
        <v>0</v>
      </c>
      <c r="N10" s="125"/>
      <c r="O10" s="125"/>
      <c r="P10" s="126" t="s">
        <v>627</v>
      </c>
      <c r="Q10" s="127">
        <v>1</v>
      </c>
      <c r="R10" s="54">
        <f t="shared" ref="R10:W17" si="5">SUMIF($D$20:$D$622,$D10,R$20:R$622)</f>
        <v>136490629.21802437</v>
      </c>
      <c r="S10" s="54">
        <f t="shared" si="5"/>
        <v>25430172.77737385</v>
      </c>
      <c r="T10" s="54">
        <f t="shared" si="5"/>
        <v>0</v>
      </c>
      <c r="U10" s="54">
        <f t="shared" si="5"/>
        <v>12939453.214235887</v>
      </c>
      <c r="V10" s="54">
        <f t="shared" si="5"/>
        <v>-47853873.817824319</v>
      </c>
      <c r="W10" s="54">
        <f t="shared" si="5"/>
        <v>127006381.39180979</v>
      </c>
      <c r="X10" s="128"/>
      <c r="Y10" s="54">
        <f t="shared" ref="Y10:AF17" si="6">SUMIF($D$20:$D$622,$D10,Y$20:Y$622)</f>
        <v>0</v>
      </c>
      <c r="Z10" s="54">
        <f t="shared" si="6"/>
        <v>0</v>
      </c>
      <c r="AA10" s="54">
        <f t="shared" si="6"/>
        <v>2651236.3938820385</v>
      </c>
      <c r="AB10" s="54">
        <f t="shared" si="6"/>
        <v>0</v>
      </c>
      <c r="AC10" s="54">
        <f t="shared" si="6"/>
        <v>-2086573.7933122963</v>
      </c>
      <c r="AD10" s="54">
        <f t="shared" si="6"/>
        <v>2086573.7933123037</v>
      </c>
      <c r="AE10" s="54">
        <f t="shared" si="6"/>
        <v>0</v>
      </c>
      <c r="AF10" s="54">
        <f t="shared" si="6"/>
        <v>2651236.3938820362</v>
      </c>
      <c r="AG10" s="129"/>
      <c r="AH10" s="130">
        <f t="shared" ref="AH10:AH17" si="7">SUMIF($D$20:$D$622,$D10,AH$20:AH$622)</f>
        <v>69640.087886361958</v>
      </c>
      <c r="AI10" s="58">
        <f t="shared" ref="AI10:AP16" si="8">Y10/$AH10</f>
        <v>0</v>
      </c>
      <c r="AJ10" s="58">
        <f t="shared" si="8"/>
        <v>0</v>
      </c>
      <c r="AK10" s="58">
        <f t="shared" si="8"/>
        <v>38.070549224583132</v>
      </c>
      <c r="AL10" s="58">
        <f t="shared" si="8"/>
        <v>0</v>
      </c>
      <c r="AM10" s="58">
        <f t="shared" si="8"/>
        <v>-29.962251005730316</v>
      </c>
      <c r="AN10" s="58">
        <f t="shared" si="8"/>
        <v>29.962251005730423</v>
      </c>
      <c r="AO10" s="58">
        <f t="shared" si="8"/>
        <v>0</v>
      </c>
      <c r="AP10" s="58">
        <f t="shared" si="8"/>
        <v>38.070549224583104</v>
      </c>
      <c r="AQ10" s="55">
        <f>'[3]Sped FY 2020'!CR25</f>
        <v>1537.8857614695439</v>
      </c>
      <c r="AR10" s="131">
        <f>'[3]Sped FY 2020'!CS25</f>
        <v>1499.8152122449608</v>
      </c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</row>
    <row r="11" spans="1:98" s="11" customFormat="1" ht="15" x14ac:dyDescent="0.25">
      <c r="A11" s="28"/>
      <c r="C11" s="110" t="s">
        <v>628</v>
      </c>
      <c r="D11" s="133">
        <v>2</v>
      </c>
      <c r="E11" s="85">
        <f t="shared" si="4"/>
        <v>128328111.74961583</v>
      </c>
      <c r="F11" s="85">
        <f t="shared" si="4"/>
        <v>26097882.228624552</v>
      </c>
      <c r="G11" s="85">
        <f t="shared" si="4"/>
        <v>2718874.3428907744</v>
      </c>
      <c r="H11" s="85">
        <f t="shared" si="4"/>
        <v>0</v>
      </c>
      <c r="I11" s="85">
        <f t="shared" si="4"/>
        <v>4480324.7645831248</v>
      </c>
      <c r="J11" s="85">
        <f t="shared" si="4"/>
        <v>-37063509.462658606</v>
      </c>
      <c r="K11" s="85">
        <f t="shared" si="4"/>
        <v>0</v>
      </c>
      <c r="L11" s="85">
        <f t="shared" si="4"/>
        <v>124561683.62305567</v>
      </c>
      <c r="M11" s="134">
        <f t="shared" si="4"/>
        <v>0</v>
      </c>
      <c r="N11" s="15"/>
      <c r="O11" s="15"/>
      <c r="P11" s="135" t="s">
        <v>628</v>
      </c>
      <c r="Q11" s="115">
        <v>2</v>
      </c>
      <c r="R11" s="85">
        <f t="shared" si="5"/>
        <v>128328111.74961583</v>
      </c>
      <c r="S11" s="85">
        <f t="shared" si="5"/>
        <v>26097882.228624552</v>
      </c>
      <c r="T11" s="85">
        <f t="shared" si="5"/>
        <v>0</v>
      </c>
      <c r="U11" s="85">
        <f t="shared" si="5"/>
        <v>4664212.9843330467</v>
      </c>
      <c r="V11" s="85">
        <f t="shared" si="5"/>
        <v>-37399767.709214449</v>
      </c>
      <c r="W11" s="85">
        <f t="shared" si="5"/>
        <v>121690439.25335899</v>
      </c>
      <c r="X11" s="136"/>
      <c r="Y11" s="85">
        <f t="shared" si="6"/>
        <v>0</v>
      </c>
      <c r="Z11" s="85">
        <f t="shared" si="6"/>
        <v>0</v>
      </c>
      <c r="AA11" s="85">
        <f t="shared" si="6"/>
        <v>2718874.3428907744</v>
      </c>
      <c r="AB11" s="85">
        <f t="shared" si="6"/>
        <v>0</v>
      </c>
      <c r="AC11" s="85">
        <f t="shared" si="6"/>
        <v>-183888.2197499217</v>
      </c>
      <c r="AD11" s="85">
        <f t="shared" si="6"/>
        <v>336258.24655583868</v>
      </c>
      <c r="AE11" s="85">
        <f t="shared" si="6"/>
        <v>0</v>
      </c>
      <c r="AF11" s="85">
        <f t="shared" si="6"/>
        <v>2871244.3696966944</v>
      </c>
      <c r="AG11" s="137"/>
      <c r="AH11" s="138">
        <f t="shared" si="7"/>
        <v>89676.257566920627</v>
      </c>
      <c r="AI11" s="22">
        <f t="shared" si="8"/>
        <v>0</v>
      </c>
      <c r="AJ11" s="22">
        <f t="shared" si="8"/>
        <v>0</v>
      </c>
      <c r="AK11" s="22">
        <f t="shared" si="8"/>
        <v>30.318775745763286</v>
      </c>
      <c r="AL11" s="22">
        <f t="shared" si="8"/>
        <v>0</v>
      </c>
      <c r="AM11" s="22">
        <f t="shared" si="8"/>
        <v>-2.0505786563706194</v>
      </c>
      <c r="AN11" s="22">
        <f t="shared" si="8"/>
        <v>3.7496908956632922</v>
      </c>
      <c r="AO11" s="22">
        <f t="shared" si="8"/>
        <v>0</v>
      </c>
      <c r="AP11" s="22">
        <f t="shared" si="8"/>
        <v>32.017887985055992</v>
      </c>
      <c r="AQ11" s="118">
        <f>'[3]Sped FY 2020'!CR26</f>
        <v>1222.8398363039998</v>
      </c>
      <c r="AR11" s="119">
        <f>'[3]Sped FY 2020'!CS26</f>
        <v>1190.8219483189441</v>
      </c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</row>
    <row r="12" spans="1:98" s="11" customFormat="1" ht="15" x14ac:dyDescent="0.25">
      <c r="A12" s="28"/>
      <c r="C12" s="110" t="s">
        <v>629</v>
      </c>
      <c r="D12" s="133">
        <v>3</v>
      </c>
      <c r="E12" s="85">
        <f t="shared" si="4"/>
        <v>384724008.98770857</v>
      </c>
      <c r="F12" s="85">
        <f t="shared" si="4"/>
        <v>87523563.644788712</v>
      </c>
      <c r="G12" s="85">
        <f t="shared" si="4"/>
        <v>7543204.2707223967</v>
      </c>
      <c r="H12" s="85">
        <f t="shared" si="4"/>
        <v>-646213.67047987622</v>
      </c>
      <c r="I12" s="85">
        <f t="shared" si="4"/>
        <v>4374143.0343297422</v>
      </c>
      <c r="J12" s="85">
        <f t="shared" si="4"/>
        <v>-65442050.626225255</v>
      </c>
      <c r="K12" s="85">
        <f t="shared" si="4"/>
        <v>0</v>
      </c>
      <c r="L12" s="85">
        <f t="shared" si="4"/>
        <v>418076655.64084417</v>
      </c>
      <c r="M12" s="134">
        <f t="shared" si="4"/>
        <v>0</v>
      </c>
      <c r="N12" s="15"/>
      <c r="O12" s="15"/>
      <c r="P12" s="135" t="s">
        <v>629</v>
      </c>
      <c r="Q12" s="26">
        <v>3</v>
      </c>
      <c r="R12" s="85">
        <f t="shared" si="5"/>
        <v>384724008.98770857</v>
      </c>
      <c r="S12" s="85">
        <f t="shared" si="5"/>
        <v>87523563.644788712</v>
      </c>
      <c r="T12" s="85">
        <f t="shared" si="5"/>
        <v>-4233210.5576842902</v>
      </c>
      <c r="U12" s="85">
        <f t="shared" si="5"/>
        <v>4586705.2483582636</v>
      </c>
      <c r="V12" s="85">
        <f t="shared" si="5"/>
        <v>-66104960.073052764</v>
      </c>
      <c r="W12" s="85">
        <f t="shared" si="5"/>
        <v>406496107.25011849</v>
      </c>
      <c r="X12" s="136"/>
      <c r="Y12" s="85">
        <f t="shared" si="6"/>
        <v>0</v>
      </c>
      <c r="Z12" s="85">
        <f t="shared" si="6"/>
        <v>0</v>
      </c>
      <c r="AA12" s="85">
        <f t="shared" si="6"/>
        <v>7543204.2707223967</v>
      </c>
      <c r="AB12" s="85">
        <f t="shared" si="6"/>
        <v>3586996.8872044142</v>
      </c>
      <c r="AC12" s="85">
        <f t="shared" si="6"/>
        <v>-212562.21402852156</v>
      </c>
      <c r="AD12" s="85">
        <f t="shared" si="6"/>
        <v>662909.44682749943</v>
      </c>
      <c r="AE12" s="85">
        <f t="shared" si="6"/>
        <v>0</v>
      </c>
      <c r="AF12" s="85">
        <f t="shared" si="6"/>
        <v>11580548.39072578</v>
      </c>
      <c r="AG12" s="137"/>
      <c r="AH12" s="138">
        <f t="shared" si="7"/>
        <v>277043.76304947794</v>
      </c>
      <c r="AI12" s="22">
        <f t="shared" si="8"/>
        <v>0</v>
      </c>
      <c r="AJ12" s="22">
        <f t="shared" si="8"/>
        <v>0</v>
      </c>
      <c r="AK12" s="22">
        <f t="shared" si="8"/>
        <v>27.227482718588533</v>
      </c>
      <c r="AL12" s="22">
        <f t="shared" si="8"/>
        <v>12.947401694669457</v>
      </c>
      <c r="AM12" s="22">
        <f t="shared" si="8"/>
        <v>-0.76725139627330119</v>
      </c>
      <c r="AN12" s="22">
        <f t="shared" si="8"/>
        <v>2.3927968618774096</v>
      </c>
      <c r="AO12" s="22">
        <f t="shared" si="8"/>
        <v>0</v>
      </c>
      <c r="AP12" s="22">
        <f t="shared" si="8"/>
        <v>41.800429878862069</v>
      </c>
      <c r="AQ12" s="118">
        <f>'[3]Sped FY 2020'!CR27</f>
        <v>1101.5895263444763</v>
      </c>
      <c r="AR12" s="119">
        <f>'[3]Sped FY 2020'!CS27</f>
        <v>1059.7890964656146</v>
      </c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</row>
    <row r="13" spans="1:98" s="11" customFormat="1" ht="15" x14ac:dyDescent="0.25">
      <c r="A13" s="28"/>
      <c r="C13" s="110" t="s">
        <v>630</v>
      </c>
      <c r="D13" s="133">
        <v>4</v>
      </c>
      <c r="E13" s="85">
        <f t="shared" si="4"/>
        <v>258714117.61108139</v>
      </c>
      <c r="F13" s="85">
        <f t="shared" si="4"/>
        <v>62904904.468873464</v>
      </c>
      <c r="G13" s="85">
        <f t="shared" si="4"/>
        <v>4963874.6326959878</v>
      </c>
      <c r="H13" s="85">
        <f t="shared" si="4"/>
        <v>-741308.16965096653</v>
      </c>
      <c r="I13" s="85">
        <f t="shared" si="4"/>
        <v>1635545.8358924175</v>
      </c>
      <c r="J13" s="85">
        <f t="shared" si="4"/>
        <v>-30777832.015192322</v>
      </c>
      <c r="K13" s="85">
        <f t="shared" si="4"/>
        <v>0</v>
      </c>
      <c r="L13" s="85">
        <f t="shared" si="4"/>
        <v>296699302.36369997</v>
      </c>
      <c r="M13" s="134">
        <f t="shared" si="4"/>
        <v>0</v>
      </c>
      <c r="N13" s="15"/>
      <c r="O13" s="15"/>
      <c r="P13" s="135" t="s">
        <v>630</v>
      </c>
      <c r="Q13" s="26">
        <v>4</v>
      </c>
      <c r="R13" s="85">
        <f t="shared" si="5"/>
        <v>258714117.61108139</v>
      </c>
      <c r="S13" s="85">
        <f t="shared" si="5"/>
        <v>62904904.468873464</v>
      </c>
      <c r="T13" s="85">
        <f t="shared" si="5"/>
        <v>-1140868.6877490906</v>
      </c>
      <c r="U13" s="85">
        <f t="shared" si="5"/>
        <v>1672164.5286254482</v>
      </c>
      <c r="V13" s="85">
        <f t="shared" si="5"/>
        <v>-31602090.037982304</v>
      </c>
      <c r="W13" s="85">
        <f t="shared" si="5"/>
        <v>290548227.88284892</v>
      </c>
      <c r="X13" s="136"/>
      <c r="Y13" s="85">
        <f t="shared" si="6"/>
        <v>0</v>
      </c>
      <c r="Z13" s="85">
        <f t="shared" si="6"/>
        <v>0</v>
      </c>
      <c r="AA13" s="85">
        <f t="shared" si="6"/>
        <v>4963874.6326959878</v>
      </c>
      <c r="AB13" s="85">
        <f t="shared" si="6"/>
        <v>399560.51809812419</v>
      </c>
      <c r="AC13" s="85">
        <f t="shared" si="6"/>
        <v>-36618.692733030766</v>
      </c>
      <c r="AD13" s="85">
        <f t="shared" si="6"/>
        <v>824258.02278997423</v>
      </c>
      <c r="AE13" s="85">
        <f t="shared" si="6"/>
        <v>0</v>
      </c>
      <c r="AF13" s="85">
        <f t="shared" si="6"/>
        <v>6151074.4808510495</v>
      </c>
      <c r="AG13" s="137"/>
      <c r="AH13" s="138">
        <f t="shared" si="7"/>
        <v>193447.72518874015</v>
      </c>
      <c r="AI13" s="22">
        <f t="shared" si="8"/>
        <v>0</v>
      </c>
      <c r="AJ13" s="22">
        <f t="shared" si="8"/>
        <v>0</v>
      </c>
      <c r="AK13" s="22">
        <f t="shared" si="8"/>
        <v>25.660031038632837</v>
      </c>
      <c r="AL13" s="22">
        <f t="shared" si="8"/>
        <v>2.0654702334095014</v>
      </c>
      <c r="AM13" s="22">
        <f t="shared" si="8"/>
        <v>-0.18929502891441702</v>
      </c>
      <c r="AN13" s="22">
        <f t="shared" si="8"/>
        <v>4.2608824786426132</v>
      </c>
      <c r="AO13" s="22">
        <f t="shared" si="8"/>
        <v>0</v>
      </c>
      <c r="AP13" s="22">
        <f t="shared" si="8"/>
        <v>31.797088721770507</v>
      </c>
      <c r="AQ13" s="118">
        <f>'[3]Sped FY 2020'!CR28</f>
        <v>1036.5907580565893</v>
      </c>
      <c r="AR13" s="119">
        <f>'[3]Sped FY 2020'!CS28</f>
        <v>1004.7936693348187</v>
      </c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</row>
    <row r="14" spans="1:98" s="11" customFormat="1" ht="15" x14ac:dyDescent="0.25">
      <c r="A14" s="28"/>
      <c r="C14" s="110" t="s">
        <v>631</v>
      </c>
      <c r="D14" s="133">
        <v>5</v>
      </c>
      <c r="E14" s="85">
        <f t="shared" si="4"/>
        <v>108621661.18038511</v>
      </c>
      <c r="F14" s="85">
        <f t="shared" si="4"/>
        <v>23292312.133196302</v>
      </c>
      <c r="G14" s="85">
        <f t="shared" si="4"/>
        <v>2145961.0634232829</v>
      </c>
      <c r="H14" s="85">
        <f t="shared" si="4"/>
        <v>-880467.04620864708</v>
      </c>
      <c r="I14" s="85">
        <f t="shared" si="4"/>
        <v>3853063.9045777996</v>
      </c>
      <c r="J14" s="85">
        <f t="shared" si="4"/>
        <v>-17306960.683799572</v>
      </c>
      <c r="K14" s="85">
        <f t="shared" si="4"/>
        <v>0</v>
      </c>
      <c r="L14" s="85">
        <f t="shared" si="4"/>
        <v>119725570.55157429</v>
      </c>
      <c r="M14" s="134">
        <f t="shared" si="4"/>
        <v>0</v>
      </c>
      <c r="N14" s="15"/>
      <c r="O14" s="15"/>
      <c r="P14" s="135" t="s">
        <v>631</v>
      </c>
      <c r="Q14" s="26">
        <v>5</v>
      </c>
      <c r="R14" s="85">
        <f t="shared" si="5"/>
        <v>108621661.18038511</v>
      </c>
      <c r="S14" s="85">
        <f t="shared" si="5"/>
        <v>23292312.133196302</v>
      </c>
      <c r="T14" s="85">
        <f t="shared" si="5"/>
        <v>-1613771.5400166835</v>
      </c>
      <c r="U14" s="85">
        <f t="shared" si="5"/>
        <v>3920765.6468615346</v>
      </c>
      <c r="V14" s="85">
        <f t="shared" si="5"/>
        <v>-17452596.654025041</v>
      </c>
      <c r="W14" s="85">
        <f t="shared" si="5"/>
        <v>116768370.76640125</v>
      </c>
      <c r="X14" s="136"/>
      <c r="Y14" s="85">
        <f t="shared" si="6"/>
        <v>0</v>
      </c>
      <c r="Z14" s="85">
        <f t="shared" si="6"/>
        <v>0</v>
      </c>
      <c r="AA14" s="85">
        <f t="shared" si="6"/>
        <v>2145961.0634232829</v>
      </c>
      <c r="AB14" s="85">
        <f t="shared" si="6"/>
        <v>733304.49380803644</v>
      </c>
      <c r="AC14" s="85">
        <f t="shared" si="6"/>
        <v>-67701.742283734959</v>
      </c>
      <c r="AD14" s="85">
        <f t="shared" si="6"/>
        <v>145635.97022546534</v>
      </c>
      <c r="AE14" s="85">
        <f t="shared" si="6"/>
        <v>0</v>
      </c>
      <c r="AF14" s="85">
        <f t="shared" si="6"/>
        <v>2957199.7851730483</v>
      </c>
      <c r="AG14" s="137"/>
      <c r="AH14" s="138">
        <f t="shared" si="7"/>
        <v>94262.194504316882</v>
      </c>
      <c r="AI14" s="22">
        <f t="shared" si="8"/>
        <v>0</v>
      </c>
      <c r="AJ14" s="22">
        <f t="shared" si="8"/>
        <v>0</v>
      </c>
      <c r="AK14" s="22">
        <f t="shared" si="8"/>
        <v>22.765872094405836</v>
      </c>
      <c r="AL14" s="22">
        <f t="shared" si="8"/>
        <v>7.7794124957960067</v>
      </c>
      <c r="AM14" s="22">
        <f t="shared" si="8"/>
        <v>-0.71822794535761048</v>
      </c>
      <c r="AN14" s="22">
        <f t="shared" si="8"/>
        <v>1.5450093326523999</v>
      </c>
      <c r="AO14" s="22">
        <f t="shared" si="8"/>
        <v>0</v>
      </c>
      <c r="AP14" s="22">
        <f t="shared" si="8"/>
        <v>31.372065977496618</v>
      </c>
      <c r="AQ14" s="118">
        <f>'[3]Sped FY 2020'!CR29</f>
        <v>897.12082441294717</v>
      </c>
      <c r="AR14" s="119">
        <f>'[3]Sped FY 2020'!CS29</f>
        <v>865.74875843545112</v>
      </c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</row>
    <row r="15" spans="1:98" s="60" customFormat="1" ht="15.75" thickBot="1" x14ac:dyDescent="0.3">
      <c r="A15" s="59"/>
      <c r="C15" s="140" t="s">
        <v>632</v>
      </c>
      <c r="D15" s="141">
        <v>6</v>
      </c>
      <c r="E15" s="71">
        <f t="shared" si="4"/>
        <v>92562988.557314709</v>
      </c>
      <c r="F15" s="71">
        <f t="shared" si="4"/>
        <v>20990349.939594314</v>
      </c>
      <c r="G15" s="71">
        <f t="shared" si="4"/>
        <v>1842475.9372534875</v>
      </c>
      <c r="H15" s="71">
        <f t="shared" si="4"/>
        <v>-856909.95567226817</v>
      </c>
      <c r="I15" s="71">
        <f t="shared" si="4"/>
        <v>6418865.8641094519</v>
      </c>
      <c r="J15" s="71">
        <f t="shared" si="4"/>
        <v>-15989872.505112862</v>
      </c>
      <c r="K15" s="71">
        <f t="shared" si="4"/>
        <v>0</v>
      </c>
      <c r="L15" s="71">
        <f t="shared" si="4"/>
        <v>104967897.83748683</v>
      </c>
      <c r="M15" s="142">
        <f t="shared" si="4"/>
        <v>0</v>
      </c>
      <c r="N15" s="67"/>
      <c r="O15" s="67"/>
      <c r="P15" s="143" t="s">
        <v>632</v>
      </c>
      <c r="Q15" s="144">
        <v>6</v>
      </c>
      <c r="R15" s="71">
        <f t="shared" si="5"/>
        <v>92562988.557314709</v>
      </c>
      <c r="S15" s="71">
        <f t="shared" si="5"/>
        <v>20990349.939594314</v>
      </c>
      <c r="T15" s="71">
        <f t="shared" si="5"/>
        <v>-2206759.6856330591</v>
      </c>
      <c r="U15" s="71">
        <f t="shared" si="5"/>
        <v>6843797.3402575012</v>
      </c>
      <c r="V15" s="71">
        <f t="shared" si="5"/>
        <v>-16024937.051850298</v>
      </c>
      <c r="W15" s="71">
        <f t="shared" si="5"/>
        <v>102165439.09968308</v>
      </c>
      <c r="X15" s="145"/>
      <c r="Y15" s="71">
        <f t="shared" si="6"/>
        <v>0</v>
      </c>
      <c r="Z15" s="71">
        <f t="shared" si="6"/>
        <v>0</v>
      </c>
      <c r="AA15" s="71">
        <f t="shared" si="6"/>
        <v>1842475.9372534875</v>
      </c>
      <c r="AB15" s="71">
        <f t="shared" si="6"/>
        <v>1349849.7299607913</v>
      </c>
      <c r="AC15" s="71">
        <f t="shared" si="6"/>
        <v>-424931.47614804155</v>
      </c>
      <c r="AD15" s="71">
        <f t="shared" si="6"/>
        <v>35064.546737437238</v>
      </c>
      <c r="AE15" s="71">
        <f t="shared" si="6"/>
        <v>0</v>
      </c>
      <c r="AF15" s="71">
        <f t="shared" si="6"/>
        <v>2802458.7378036762</v>
      </c>
      <c r="AG15" s="146"/>
      <c r="AH15" s="147">
        <f t="shared" si="7"/>
        <v>88327.43383335034</v>
      </c>
      <c r="AI15" s="148">
        <f t="shared" si="8"/>
        <v>0</v>
      </c>
      <c r="AJ15" s="148">
        <f t="shared" si="8"/>
        <v>0</v>
      </c>
      <c r="AK15" s="148">
        <f t="shared" si="8"/>
        <v>20.85961130411345</v>
      </c>
      <c r="AL15" s="148">
        <f t="shared" si="8"/>
        <v>15.28233835602637</v>
      </c>
      <c r="AM15" s="148">
        <f t="shared" si="8"/>
        <v>-4.8108663153258906</v>
      </c>
      <c r="AN15" s="148">
        <f t="shared" si="8"/>
        <v>0.39698364614095355</v>
      </c>
      <c r="AO15" s="148">
        <f t="shared" si="8"/>
        <v>0</v>
      </c>
      <c r="AP15" s="148">
        <f t="shared" si="8"/>
        <v>31.728066990954904</v>
      </c>
      <c r="AQ15" s="72">
        <f>'[3]Sped FY 2020'!CR30</f>
        <v>834.94122521830332</v>
      </c>
      <c r="AR15" s="149">
        <f>'[3]Sped FY 2020'!CS30</f>
        <v>803.21315822734857</v>
      </c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</row>
    <row r="16" spans="1:98" s="7" customFormat="1" ht="15" x14ac:dyDescent="0.25">
      <c r="A16" s="6"/>
      <c r="C16" s="122" t="s">
        <v>610</v>
      </c>
      <c r="D16" s="123">
        <v>7</v>
      </c>
      <c r="E16" s="54">
        <f t="shared" si="4"/>
        <v>69510016.786722645</v>
      </c>
      <c r="F16" s="54">
        <f t="shared" si="4"/>
        <v>43397951.454667188</v>
      </c>
      <c r="G16" s="54">
        <f t="shared" si="4"/>
        <v>0</v>
      </c>
      <c r="H16" s="54">
        <f t="shared" si="4"/>
        <v>0</v>
      </c>
      <c r="I16" s="54">
        <f t="shared" si="4"/>
        <v>27824.74402199364</v>
      </c>
      <c r="J16" s="54">
        <f t="shared" si="4"/>
        <v>88273558.992940247</v>
      </c>
      <c r="K16" s="54">
        <f t="shared" si="4"/>
        <v>4069824.4925917941</v>
      </c>
      <c r="L16" s="54">
        <f t="shared" si="4"/>
        <v>205279176.47094375</v>
      </c>
      <c r="M16" s="124">
        <f t="shared" si="4"/>
        <v>0</v>
      </c>
      <c r="N16" s="125"/>
      <c r="O16" s="125"/>
      <c r="P16" s="126" t="s">
        <v>610</v>
      </c>
      <c r="Q16" s="126">
        <v>7</v>
      </c>
      <c r="R16" s="54">
        <f t="shared" si="5"/>
        <v>69510016.786722645</v>
      </c>
      <c r="S16" s="54">
        <f t="shared" si="5"/>
        <v>43397951.454667188</v>
      </c>
      <c r="T16" s="54">
        <f t="shared" si="5"/>
        <v>0</v>
      </c>
      <c r="U16" s="54">
        <f t="shared" si="5"/>
        <v>0</v>
      </c>
      <c r="V16" s="54">
        <f t="shared" si="5"/>
        <v>92364259.019389108</v>
      </c>
      <c r="W16" s="54">
        <f t="shared" si="5"/>
        <v>205272227.26077878</v>
      </c>
      <c r="X16" s="128"/>
      <c r="Y16" s="54">
        <f t="shared" si="6"/>
        <v>0</v>
      </c>
      <c r="Z16" s="54">
        <f t="shared" si="6"/>
        <v>0</v>
      </c>
      <c r="AA16" s="54">
        <f t="shared" si="6"/>
        <v>0</v>
      </c>
      <c r="AB16" s="54">
        <f t="shared" si="6"/>
        <v>0</v>
      </c>
      <c r="AC16" s="54">
        <f t="shared" si="6"/>
        <v>27824.74402199364</v>
      </c>
      <c r="AD16" s="54">
        <f t="shared" si="6"/>
        <v>-4090700.0264488133</v>
      </c>
      <c r="AE16" s="54">
        <f t="shared" si="6"/>
        <v>4069824.4925917941</v>
      </c>
      <c r="AF16" s="54">
        <f t="shared" si="6"/>
        <v>6949.2101649729157</v>
      </c>
      <c r="AG16" s="129"/>
      <c r="AH16" s="130">
        <f t="shared" si="7"/>
        <v>63534.853208346263</v>
      </c>
      <c r="AI16" s="58">
        <f t="shared" si="8"/>
        <v>0</v>
      </c>
      <c r="AJ16" s="58">
        <f t="shared" si="8"/>
        <v>0</v>
      </c>
      <c r="AK16" s="58">
        <f t="shared" si="8"/>
        <v>0</v>
      </c>
      <c r="AL16" s="58">
        <f t="shared" si="8"/>
        <v>0</v>
      </c>
      <c r="AM16" s="58">
        <f t="shared" si="8"/>
        <v>0.43794457084443911</v>
      </c>
      <c r="AN16" s="58">
        <f t="shared" si="8"/>
        <v>-64.385133826223083</v>
      </c>
      <c r="AO16" s="58">
        <f t="shared" si="8"/>
        <v>64.056565602596862</v>
      </c>
      <c r="AP16" s="58">
        <f t="shared" si="8"/>
        <v>0.1093763472181916</v>
      </c>
      <c r="AQ16" s="55">
        <f>'[3]Sped FY 2020'!CR31</f>
        <v>81.642920429227672</v>
      </c>
      <c r="AR16" s="131">
        <f>'[3]Sped FY 2020'!CS31</f>
        <v>81.533544082009527</v>
      </c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</row>
    <row r="17" spans="1:98" s="60" customFormat="1" ht="15.75" thickBot="1" x14ac:dyDescent="0.3">
      <c r="A17" s="59"/>
      <c r="C17" s="140" t="s">
        <v>633</v>
      </c>
      <c r="D17" s="141">
        <v>8</v>
      </c>
      <c r="E17" s="71">
        <f t="shared" si="4"/>
        <v>41056456.374043092</v>
      </c>
      <c r="F17" s="71">
        <f t="shared" si="4"/>
        <v>70888056.053767115</v>
      </c>
      <c r="G17" s="71">
        <f t="shared" si="4"/>
        <v>0</v>
      </c>
      <c r="H17" s="71">
        <f t="shared" si="4"/>
        <v>0</v>
      </c>
      <c r="I17" s="71">
        <f t="shared" si="4"/>
        <v>0</v>
      </c>
      <c r="J17" s="71">
        <f t="shared" si="4"/>
        <v>124073966.32456014</v>
      </c>
      <c r="K17" s="71">
        <f t="shared" si="4"/>
        <v>0</v>
      </c>
      <c r="L17" s="71">
        <f t="shared" si="4"/>
        <v>236018478.7523703</v>
      </c>
      <c r="M17" s="142">
        <f t="shared" si="4"/>
        <v>-0.19999999999998863</v>
      </c>
      <c r="N17" s="67"/>
      <c r="O17" s="67"/>
      <c r="P17" s="143" t="s">
        <v>633</v>
      </c>
      <c r="Q17" s="143">
        <v>8</v>
      </c>
      <c r="R17" s="71">
        <f t="shared" si="5"/>
        <v>41056456.374043092</v>
      </c>
      <c r="S17" s="71">
        <f t="shared" si="5"/>
        <v>70888056.053767115</v>
      </c>
      <c r="T17" s="71">
        <f t="shared" si="5"/>
        <v>0</v>
      </c>
      <c r="U17" s="71">
        <f t="shared" si="5"/>
        <v>0</v>
      </c>
      <c r="V17" s="71">
        <f t="shared" si="5"/>
        <v>124073966.32456014</v>
      </c>
      <c r="W17" s="71">
        <f t="shared" si="5"/>
        <v>236018478.7523703</v>
      </c>
      <c r="X17" s="145"/>
      <c r="Y17" s="71">
        <f t="shared" si="6"/>
        <v>0</v>
      </c>
      <c r="Z17" s="71">
        <f t="shared" si="6"/>
        <v>0</v>
      </c>
      <c r="AA17" s="71">
        <f t="shared" si="6"/>
        <v>0</v>
      </c>
      <c r="AB17" s="71">
        <f t="shared" si="6"/>
        <v>0</v>
      </c>
      <c r="AC17" s="71">
        <f t="shared" si="6"/>
        <v>0</v>
      </c>
      <c r="AD17" s="71">
        <f t="shared" si="6"/>
        <v>0</v>
      </c>
      <c r="AE17" s="71">
        <f t="shared" si="6"/>
        <v>0</v>
      </c>
      <c r="AF17" s="71">
        <f t="shared" si="6"/>
        <v>0</v>
      </c>
      <c r="AG17" s="146"/>
      <c r="AH17" s="147">
        <f t="shared" si="7"/>
        <v>0</v>
      </c>
      <c r="AI17" s="148"/>
      <c r="AJ17" s="148"/>
      <c r="AK17" s="148"/>
      <c r="AL17" s="148"/>
      <c r="AM17" s="148"/>
      <c r="AN17" s="148"/>
      <c r="AO17" s="148"/>
      <c r="AP17" s="148"/>
      <c r="AQ17" s="72">
        <f>'[3]Sped FY 2020'!CR32</f>
        <v>0</v>
      </c>
      <c r="AR17" s="149">
        <f>'[3]Sped FY 2020'!CS32</f>
        <v>0</v>
      </c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</row>
    <row r="18" spans="1:98" s="60" customFormat="1" ht="15.75" hidden="1" thickBot="1" x14ac:dyDescent="0.3">
      <c r="A18" s="59"/>
      <c r="C18" s="140" t="s">
        <v>634</v>
      </c>
      <c r="D18" s="141">
        <v>9</v>
      </c>
      <c r="E18" s="71">
        <f t="shared" si="4"/>
        <v>0</v>
      </c>
      <c r="F18" s="71">
        <f t="shared" si="4"/>
        <v>0</v>
      </c>
      <c r="G18" s="71">
        <f t="shared" si="4"/>
        <v>0</v>
      </c>
      <c r="H18" s="71">
        <f t="shared" si="4"/>
        <v>0</v>
      </c>
      <c r="I18" s="71">
        <f t="shared" si="4"/>
        <v>0</v>
      </c>
      <c r="J18" s="71">
        <f t="shared" si="4"/>
        <v>0</v>
      </c>
      <c r="K18" s="71">
        <f t="shared" si="4"/>
        <v>0</v>
      </c>
      <c r="L18" s="71">
        <f t="shared" si="4"/>
        <v>0</v>
      </c>
      <c r="M18" s="142"/>
      <c r="N18" s="67"/>
      <c r="O18" s="67"/>
      <c r="P18" s="141" t="s">
        <v>634</v>
      </c>
      <c r="Q18" s="143">
        <v>9</v>
      </c>
      <c r="R18" s="71">
        <f>SUMIF($D$20:$D$622,$D18,R$20:R$622)</f>
        <v>0</v>
      </c>
      <c r="S18" s="71">
        <f>SUMIF($D$20:$D$622,$D18,S$20:S$622)</f>
        <v>0</v>
      </c>
      <c r="T18" s="71"/>
      <c r="U18" s="71"/>
      <c r="V18" s="71"/>
      <c r="W18" s="71"/>
      <c r="X18" s="145"/>
      <c r="Y18" s="71">
        <f>SUMIF($D$20:$D$622,$D18,Y$20:Y$622)</f>
        <v>0</v>
      </c>
      <c r="Z18" s="71">
        <f>SUMIF($D$20:$D$622,$D18,Z$20:Z$622)</f>
        <v>0</v>
      </c>
      <c r="AA18" s="71">
        <f>SUMIF($D$20:$D$622,$D18,AA$20:AA$622)</f>
        <v>0</v>
      </c>
      <c r="AB18" s="71"/>
      <c r="AC18" s="71"/>
      <c r="AD18" s="71"/>
      <c r="AE18" s="71"/>
      <c r="AF18" s="71"/>
      <c r="AG18" s="146"/>
      <c r="AH18" s="147"/>
      <c r="AI18" s="148"/>
      <c r="AJ18" s="148"/>
      <c r="AK18" s="148"/>
      <c r="AL18" s="148"/>
      <c r="AM18" s="148"/>
      <c r="AN18" s="148"/>
      <c r="AO18" s="148"/>
      <c r="AP18" s="148"/>
      <c r="AQ18" s="72">
        <f>'[3]Sped FY 2020'!CR33</f>
        <v>0</v>
      </c>
      <c r="AR18" s="149">
        <f>'[3]Sped FY 2020'!CS33</f>
        <v>0</v>
      </c>
      <c r="AS18" s="150"/>
      <c r="AT18" s="71"/>
      <c r="AU18" s="71"/>
      <c r="AV18" s="15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</row>
    <row r="19" spans="1:98" x14ac:dyDescent="0.25">
      <c r="A19" s="28"/>
      <c r="B19" s="11"/>
      <c r="C19" s="29"/>
      <c r="E19" s="19"/>
      <c r="F19" s="19"/>
      <c r="G19" s="19"/>
      <c r="H19" s="19"/>
      <c r="I19" s="19"/>
      <c r="J19" s="19"/>
      <c r="K19" s="19"/>
      <c r="L19" s="91"/>
      <c r="M19" s="92"/>
      <c r="O19" s="14"/>
      <c r="P19" s="14"/>
      <c r="Q19" s="14"/>
      <c r="R19" s="22"/>
      <c r="S19" s="94"/>
      <c r="T19" s="94"/>
      <c r="U19" s="94"/>
      <c r="V19" s="94"/>
      <c r="W19" s="95"/>
      <c r="X19" s="152"/>
      <c r="Z19" s="96"/>
      <c r="AQ19" s="118">
        <f>'[3]Sped FY 2020'!CR34</f>
        <v>0</v>
      </c>
      <c r="AR19" s="119">
        <f>'[3]Sped FY 2020'!CS34</f>
        <v>0</v>
      </c>
      <c r="AS19" s="139"/>
      <c r="AT19" s="120"/>
      <c r="AU19" s="120"/>
      <c r="AV19" s="153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</row>
    <row r="20" spans="1:98" ht="15" x14ac:dyDescent="0.25">
      <c r="A20" s="154">
        <v>1</v>
      </c>
      <c r="B20" s="155">
        <v>1</v>
      </c>
      <c r="C20" s="156" t="s">
        <v>3</v>
      </c>
      <c r="D20" s="157">
        <v>5</v>
      </c>
      <c r="E20" s="120">
        <f>'[3]Sped FY 2020'!AB36</f>
        <v>1324490.8089135408</v>
      </c>
      <c r="F20" s="120">
        <f>'[3]Sped FY 2020'!AK36</f>
        <v>223685.33959535151</v>
      </c>
      <c r="G20" s="120">
        <f>'[3]Sped FY 2020'!BP36</f>
        <v>25826.592778783757</v>
      </c>
      <c r="H20" s="120">
        <f>-'[3]Sped FY 2020'!CI36</f>
        <v>-37272.598274483171</v>
      </c>
      <c r="I20" s="120">
        <f>'[3]Sped FY 2020'!CB36</f>
        <v>0</v>
      </c>
      <c r="J20" s="120">
        <f>'[3]Sped FY 2020'!BF36-'[3]Sped FY 2020'!BI36</f>
        <v>-173834.82156364655</v>
      </c>
      <c r="K20" s="120">
        <f>'[3]Sped FY 2020'!CJ36</f>
        <v>0</v>
      </c>
      <c r="L20" s="118">
        <f t="shared" ref="L20:L83" si="9">SUM(E20:K20)</f>
        <v>1362895.3214495466</v>
      </c>
      <c r="M20" s="134">
        <f t="shared" ref="M20:M83" si="10">N20-A20</f>
        <v>0</v>
      </c>
      <c r="N20" s="158">
        <v>1</v>
      </c>
      <c r="O20" s="159">
        <v>1</v>
      </c>
      <c r="P20" s="14" t="s">
        <v>3</v>
      </c>
      <c r="Q20" s="14">
        <v>5</v>
      </c>
      <c r="R20" s="22">
        <v>1324490.8089135408</v>
      </c>
      <c r="S20" s="94">
        <v>223685.33959535151</v>
      </c>
      <c r="T20" s="94">
        <v>-31606.313107635418</v>
      </c>
      <c r="U20" s="94">
        <v>0</v>
      </c>
      <c r="V20" s="94">
        <v>-179501.10673049442</v>
      </c>
      <c r="W20" s="95">
        <v>1337068.7286707626</v>
      </c>
      <c r="X20" s="152"/>
      <c r="Y20" s="19">
        <f t="shared" ref="Y20:Z83" si="11">E20-R20</f>
        <v>0</v>
      </c>
      <c r="Z20" s="19">
        <f t="shared" si="11"/>
        <v>0</v>
      </c>
      <c r="AA20" s="19">
        <f t="shared" ref="AA20:AA83" si="12">G20</f>
        <v>25826.592778783757</v>
      </c>
      <c r="AB20" s="19">
        <f t="shared" ref="AB20:AD83" si="13">H20-T20</f>
        <v>-5666.2851668477524</v>
      </c>
      <c r="AC20" s="19">
        <f t="shared" si="13"/>
        <v>0</v>
      </c>
      <c r="AD20" s="19">
        <f t="shared" si="13"/>
        <v>5666.2851668478688</v>
      </c>
      <c r="AE20" s="19">
        <f t="shared" ref="AE20:AE83" si="14">K20</f>
        <v>0</v>
      </c>
      <c r="AF20" s="19">
        <f t="shared" ref="AF20:AF83" si="15">L20-W20</f>
        <v>25826.59277878399</v>
      </c>
      <c r="AG20" s="20"/>
      <c r="AH20" s="160">
        <f>'[3]Sped FY 2020'!DZ36</f>
        <v>1134.3768463959407</v>
      </c>
      <c r="AI20" s="19">
        <f>IF($AH20&gt;0,Y20/$AH20,0)</f>
        <v>0</v>
      </c>
      <c r="AJ20" s="19">
        <f t="shared" ref="AJ20:AP35" si="16">IF($AH20&gt;0,Z20/$AH20,0)</f>
        <v>0</v>
      </c>
      <c r="AK20" s="19">
        <f t="shared" si="16"/>
        <v>22.767207265238287</v>
      </c>
      <c r="AL20" s="19">
        <f t="shared" si="16"/>
        <v>-4.9950641930415456</v>
      </c>
      <c r="AM20" s="19">
        <f t="shared" si="16"/>
        <v>0</v>
      </c>
      <c r="AN20" s="19">
        <f t="shared" si="16"/>
        <v>4.9950641930416477</v>
      </c>
      <c r="AO20" s="19">
        <f t="shared" si="16"/>
        <v>0</v>
      </c>
      <c r="AP20" s="19">
        <f t="shared" si="16"/>
        <v>22.767207265238493</v>
      </c>
      <c r="AQ20" s="118">
        <f>'[3]Sped FY 2020'!CR36</f>
        <v>881.99974902383974</v>
      </c>
      <c r="AR20" s="119">
        <f>'[3]Sped FY 2020'!CS36</f>
        <v>859.23254175860143</v>
      </c>
      <c r="AS20" s="161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</row>
    <row r="21" spans="1:98" ht="15" x14ac:dyDescent="0.25">
      <c r="A21" s="154">
        <v>1.2</v>
      </c>
      <c r="B21" s="155">
        <v>3</v>
      </c>
      <c r="C21" s="156" t="s">
        <v>4</v>
      </c>
      <c r="D21" s="157">
        <v>1</v>
      </c>
      <c r="E21" s="120">
        <f>'[3]Sped FY 2020'!AB37</f>
        <v>73362206.871217102</v>
      </c>
      <c r="F21" s="120">
        <f>'[3]Sped FY 2020'!AK37</f>
        <v>14777740.723978609</v>
      </c>
      <c r="G21" s="120">
        <f>'[3]Sped FY 2020'!BP37</f>
        <v>1463374.8830929385</v>
      </c>
      <c r="H21" s="120">
        <f>-'[3]Sped FY 2020'!CI37</f>
        <v>0</v>
      </c>
      <c r="I21" s="120">
        <f>'[3]Sped FY 2020'!CB37</f>
        <v>7657120.4874844551</v>
      </c>
      <c r="J21" s="120">
        <f>'[3]Sped FY 2020'!BF37-'[3]Sped FY 2020'!BI37</f>
        <v>-30355090.022642996</v>
      </c>
      <c r="K21" s="120">
        <f>'[3]Sped FY 2020'!CJ37</f>
        <v>0</v>
      </c>
      <c r="L21" s="118">
        <f t="shared" si="9"/>
        <v>66905352.943130106</v>
      </c>
      <c r="M21" s="134">
        <f t="shared" si="10"/>
        <v>0</v>
      </c>
      <c r="N21" s="158">
        <v>1.2</v>
      </c>
      <c r="O21" s="159">
        <v>3</v>
      </c>
      <c r="P21" s="14" t="s">
        <v>4</v>
      </c>
      <c r="Q21" s="14">
        <v>1</v>
      </c>
      <c r="R21" s="22">
        <v>73362206.871217102</v>
      </c>
      <c r="S21" s="94">
        <v>14777740.723978609</v>
      </c>
      <c r="T21" s="94">
        <v>0</v>
      </c>
      <c r="U21" s="94">
        <v>8978989.6472440958</v>
      </c>
      <c r="V21" s="94">
        <v>-31676959.182402641</v>
      </c>
      <c r="W21" s="95">
        <v>65441978.060037166</v>
      </c>
      <c r="X21" s="152"/>
      <c r="Y21" s="19">
        <f t="shared" si="11"/>
        <v>0</v>
      </c>
      <c r="Z21" s="19">
        <f t="shared" si="11"/>
        <v>0</v>
      </c>
      <c r="AA21" s="19">
        <f t="shared" si="12"/>
        <v>1463374.8830929385</v>
      </c>
      <c r="AB21" s="19">
        <f t="shared" si="13"/>
        <v>0</v>
      </c>
      <c r="AC21" s="19">
        <f t="shared" si="13"/>
        <v>-1321869.1597596407</v>
      </c>
      <c r="AD21" s="19">
        <f t="shared" si="13"/>
        <v>1321869.1597596444</v>
      </c>
      <c r="AE21" s="19">
        <f t="shared" si="14"/>
        <v>0</v>
      </c>
      <c r="AF21" s="19">
        <f t="shared" si="15"/>
        <v>1463374.8830929399</v>
      </c>
      <c r="AG21" s="20"/>
      <c r="AH21" s="160">
        <f>'[3]Sped FY 2020'!DZ37</f>
        <v>33483.91078964925</v>
      </c>
      <c r="AI21" s="19">
        <f t="shared" ref="AI21:AP65" si="17">IF($AH21&gt;0,Y21/$AH21,0)</f>
        <v>0</v>
      </c>
      <c r="AJ21" s="19">
        <f t="shared" si="16"/>
        <v>0</v>
      </c>
      <c r="AK21" s="19">
        <f t="shared" si="16"/>
        <v>43.703822181526832</v>
      </c>
      <c r="AL21" s="19">
        <f t="shared" si="16"/>
        <v>0</v>
      </c>
      <c r="AM21" s="19">
        <f t="shared" si="16"/>
        <v>-39.477741057901305</v>
      </c>
      <c r="AN21" s="19">
        <f t="shared" si="16"/>
        <v>39.477741057901419</v>
      </c>
      <c r="AO21" s="19">
        <f t="shared" si="16"/>
        <v>0</v>
      </c>
      <c r="AP21" s="19">
        <f t="shared" si="16"/>
        <v>43.703822181526874</v>
      </c>
      <c r="AQ21" s="118">
        <f>'[3]Sped FY 2020'!CR37</f>
        <v>1749.8491347967488</v>
      </c>
      <c r="AR21" s="119">
        <f>'[3]Sped FY 2020'!CS37</f>
        <v>1706.1453126152219</v>
      </c>
      <c r="AS21" s="161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2"/>
      <c r="BS21" s="162"/>
      <c r="BT21" s="162"/>
      <c r="BU21" s="162"/>
      <c r="BV21" s="162"/>
      <c r="BW21" s="162"/>
      <c r="BX21" s="162"/>
      <c r="BY21" s="162"/>
      <c r="BZ21" s="162"/>
      <c r="CA21" s="162"/>
      <c r="CB21" s="162"/>
      <c r="CC21" s="162"/>
      <c r="CD21" s="162"/>
      <c r="CE21" s="162"/>
      <c r="CF21" s="162"/>
      <c r="CG21" s="162"/>
      <c r="CH21" s="162"/>
      <c r="CI21" s="162"/>
      <c r="CJ21" s="162"/>
    </row>
    <row r="22" spans="1:98" ht="15" x14ac:dyDescent="0.25">
      <c r="A22" s="154">
        <v>2</v>
      </c>
      <c r="B22" s="155">
        <v>1</v>
      </c>
      <c r="C22" s="156" t="s">
        <v>5</v>
      </c>
      <c r="D22" s="157">
        <v>6</v>
      </c>
      <c r="E22" s="120">
        <f>'[3]Sped FY 2020'!AB38</f>
        <v>316753.70839630824</v>
      </c>
      <c r="F22" s="120">
        <f>'[3]Sped FY 2020'!AK38</f>
        <v>101127.03806510723</v>
      </c>
      <c r="G22" s="120">
        <f>'[3]Sped FY 2020'!BP38</f>
        <v>5105.4709953912152</v>
      </c>
      <c r="H22" s="120">
        <f>-'[3]Sped FY 2020'!CI38</f>
        <v>0</v>
      </c>
      <c r="I22" s="120">
        <f>'[3]Sped FY 2020'!CB38</f>
        <v>0</v>
      </c>
      <c r="J22" s="120">
        <f>'[3]Sped FY 2020'!BF38-'[3]Sped FY 2020'!BI38</f>
        <v>-7616.597872250939</v>
      </c>
      <c r="K22" s="120">
        <f>'[3]Sped FY 2020'!CJ38</f>
        <v>0</v>
      </c>
      <c r="L22" s="118">
        <f t="shared" si="9"/>
        <v>415369.61958455574</v>
      </c>
      <c r="M22" s="134">
        <f t="shared" si="10"/>
        <v>0</v>
      </c>
      <c r="N22" s="158">
        <v>2</v>
      </c>
      <c r="O22" s="159">
        <v>1</v>
      </c>
      <c r="P22" s="14" t="s">
        <v>5</v>
      </c>
      <c r="Q22" s="14">
        <v>6</v>
      </c>
      <c r="R22" s="22">
        <v>316753.70839630824</v>
      </c>
      <c r="S22" s="94">
        <v>101127.03806510723</v>
      </c>
      <c r="T22" s="94">
        <v>0</v>
      </c>
      <c r="U22" s="94">
        <v>0</v>
      </c>
      <c r="V22" s="94">
        <v>-7242.2076183064601</v>
      </c>
      <c r="W22" s="95">
        <v>410638.53884310904</v>
      </c>
      <c r="X22" s="152"/>
      <c r="Y22" s="19">
        <f t="shared" si="11"/>
        <v>0</v>
      </c>
      <c r="Z22" s="19">
        <f t="shared" si="11"/>
        <v>0</v>
      </c>
      <c r="AA22" s="19">
        <f t="shared" si="12"/>
        <v>5105.4709953912152</v>
      </c>
      <c r="AB22" s="19">
        <f t="shared" si="13"/>
        <v>0</v>
      </c>
      <c r="AC22" s="19">
        <f t="shared" si="13"/>
        <v>0</v>
      </c>
      <c r="AD22" s="19">
        <f t="shared" si="13"/>
        <v>-374.3902539444789</v>
      </c>
      <c r="AE22" s="19">
        <f t="shared" si="14"/>
        <v>0</v>
      </c>
      <c r="AF22" s="19">
        <f t="shared" si="15"/>
        <v>4731.0807414466981</v>
      </c>
      <c r="AG22" s="20"/>
      <c r="AH22" s="160">
        <f>'[3]Sped FY 2020'!DZ38</f>
        <v>256.21443386267924</v>
      </c>
      <c r="AI22" s="19">
        <f t="shared" si="17"/>
        <v>0</v>
      </c>
      <c r="AJ22" s="19">
        <f t="shared" si="16"/>
        <v>0</v>
      </c>
      <c r="AK22" s="19">
        <f t="shared" si="16"/>
        <v>19.926554950169376</v>
      </c>
      <c r="AL22" s="19">
        <f t="shared" si="16"/>
        <v>0</v>
      </c>
      <c r="AM22" s="19">
        <f t="shared" si="16"/>
        <v>0</v>
      </c>
      <c r="AN22" s="19">
        <f t="shared" si="16"/>
        <v>-1.4612379494011536</v>
      </c>
      <c r="AO22" s="19">
        <f t="shared" si="16"/>
        <v>0</v>
      </c>
      <c r="AP22" s="19">
        <f t="shared" si="16"/>
        <v>18.465317000768074</v>
      </c>
      <c r="AQ22" s="118">
        <f>'[3]Sped FY 2020'!CR38</f>
        <v>886.71988952944457</v>
      </c>
      <c r="AR22" s="119">
        <f>'[3]Sped FY 2020'!CS38</f>
        <v>868.25457252867659</v>
      </c>
      <c r="AS22" s="161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2"/>
      <c r="BS22" s="162"/>
      <c r="BT22" s="162"/>
      <c r="BU22" s="162"/>
      <c r="BV22" s="162"/>
      <c r="BW22" s="162"/>
      <c r="BX22" s="162"/>
      <c r="BY22" s="162"/>
      <c r="BZ22" s="162"/>
      <c r="CA22" s="162"/>
      <c r="CB22" s="162"/>
      <c r="CC22" s="162"/>
      <c r="CD22" s="162"/>
      <c r="CE22" s="162"/>
      <c r="CF22" s="162"/>
      <c r="CG22" s="162"/>
      <c r="CH22" s="162"/>
      <c r="CI22" s="162"/>
      <c r="CJ22" s="162"/>
    </row>
    <row r="23" spans="1:98" ht="15" x14ac:dyDescent="0.25">
      <c r="A23" s="154">
        <v>4</v>
      </c>
      <c r="B23" s="155">
        <v>1</v>
      </c>
      <c r="C23" s="156" t="s">
        <v>6</v>
      </c>
      <c r="D23" s="157">
        <v>6</v>
      </c>
      <c r="E23" s="120">
        <f>'[3]Sped FY 2020'!AB39</f>
        <v>554169.6415966216</v>
      </c>
      <c r="F23" s="120">
        <f>'[3]Sped FY 2020'!AK39</f>
        <v>118442.92233508783</v>
      </c>
      <c r="G23" s="120">
        <f>'[3]Sped FY 2020'!BP39</f>
        <v>14411.316618547404</v>
      </c>
      <c r="H23" s="120">
        <f>-'[3]Sped FY 2020'!CI39</f>
        <v>0</v>
      </c>
      <c r="I23" s="120">
        <f>'[3]Sped FY 2020'!CB39</f>
        <v>0</v>
      </c>
      <c r="J23" s="120">
        <f>'[3]Sped FY 2020'!BF39-'[3]Sped FY 2020'!BI39</f>
        <v>-151662.0990474369</v>
      </c>
      <c r="K23" s="120">
        <f>'[3]Sped FY 2020'!CJ39</f>
        <v>0</v>
      </c>
      <c r="L23" s="118">
        <f t="shared" si="9"/>
        <v>535361.78150281985</v>
      </c>
      <c r="M23" s="134">
        <f t="shared" si="10"/>
        <v>0</v>
      </c>
      <c r="N23" s="158">
        <v>4</v>
      </c>
      <c r="O23" s="159">
        <v>1</v>
      </c>
      <c r="P23" s="14" t="s">
        <v>6</v>
      </c>
      <c r="Q23" s="14">
        <v>6</v>
      </c>
      <c r="R23" s="22">
        <v>554169.6415966216</v>
      </c>
      <c r="S23" s="94">
        <v>118442.92233508783</v>
      </c>
      <c r="T23" s="94">
        <v>0</v>
      </c>
      <c r="U23" s="94">
        <v>0</v>
      </c>
      <c r="V23" s="94">
        <v>-160138.86695844261</v>
      </c>
      <c r="W23" s="95">
        <v>512473.69697326678</v>
      </c>
      <c r="X23" s="152"/>
      <c r="Y23" s="19">
        <f t="shared" si="11"/>
        <v>0</v>
      </c>
      <c r="Z23" s="19">
        <f t="shared" si="11"/>
        <v>0</v>
      </c>
      <c r="AA23" s="19">
        <f t="shared" si="12"/>
        <v>14411.316618547404</v>
      </c>
      <c r="AB23" s="19">
        <f t="shared" si="13"/>
        <v>0</v>
      </c>
      <c r="AC23" s="19">
        <f t="shared" si="13"/>
        <v>0</v>
      </c>
      <c r="AD23" s="19">
        <f t="shared" si="13"/>
        <v>8476.767911005707</v>
      </c>
      <c r="AE23" s="19">
        <f t="shared" si="14"/>
        <v>0</v>
      </c>
      <c r="AF23" s="19">
        <f t="shared" si="15"/>
        <v>22888.084529553074</v>
      </c>
      <c r="AG23" s="20"/>
      <c r="AH23" s="160">
        <f>'[3]Sped FY 2020'!DZ39</f>
        <v>458.1716934956147</v>
      </c>
      <c r="AI23" s="19">
        <f t="shared" si="17"/>
        <v>0</v>
      </c>
      <c r="AJ23" s="19">
        <f t="shared" si="16"/>
        <v>0</v>
      </c>
      <c r="AK23" s="19">
        <f t="shared" si="16"/>
        <v>31.453965452550026</v>
      </c>
      <c r="AL23" s="19">
        <f t="shared" si="16"/>
        <v>0</v>
      </c>
      <c r="AM23" s="19">
        <f t="shared" si="16"/>
        <v>0</v>
      </c>
      <c r="AN23" s="19">
        <f t="shared" si="16"/>
        <v>18.501291178274943</v>
      </c>
      <c r="AO23" s="19">
        <f t="shared" si="16"/>
        <v>0</v>
      </c>
      <c r="AP23" s="19">
        <f t="shared" si="16"/>
        <v>49.955256630824884</v>
      </c>
      <c r="AQ23" s="118">
        <f>'[3]Sped FY 2020'!CR39</f>
        <v>1235.6075262630388</v>
      </c>
      <c r="AR23" s="119">
        <f>'[3]Sped FY 2020'!CS39</f>
        <v>1185.652269632214</v>
      </c>
      <c r="AS23" s="161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2"/>
      <c r="BS23" s="162"/>
      <c r="BT23" s="162"/>
      <c r="BU23" s="162"/>
      <c r="BV23" s="162"/>
      <c r="BW23" s="162"/>
      <c r="BX23" s="162"/>
      <c r="BY23" s="162"/>
      <c r="BZ23" s="162"/>
      <c r="CA23" s="162"/>
      <c r="CB23" s="162"/>
      <c r="CC23" s="162"/>
      <c r="CD23" s="162"/>
      <c r="CE23" s="162"/>
      <c r="CF23" s="162"/>
      <c r="CG23" s="162"/>
      <c r="CH23" s="162"/>
      <c r="CI23" s="162"/>
      <c r="CJ23" s="162"/>
    </row>
    <row r="24" spans="1:98" ht="15" x14ac:dyDescent="0.25">
      <c r="A24" s="154">
        <v>6</v>
      </c>
      <c r="B24" s="155">
        <v>3</v>
      </c>
      <c r="C24" s="156" t="s">
        <v>7</v>
      </c>
      <c r="D24" s="157">
        <v>2</v>
      </c>
      <c r="E24" s="120">
        <f>'[3]Sped FY 2020'!AB40</f>
        <v>4383388.9656838011</v>
      </c>
      <c r="F24" s="120">
        <f>'[3]Sped FY 2020'!AK40</f>
        <v>896210.60812231374</v>
      </c>
      <c r="G24" s="120">
        <f>'[3]Sped FY 2020'!BP40</f>
        <v>97209.648129757159</v>
      </c>
      <c r="H24" s="120">
        <f>-'[3]Sped FY 2020'!CI40</f>
        <v>0</v>
      </c>
      <c r="I24" s="120">
        <f>'[3]Sped FY 2020'!CB40</f>
        <v>119074.31327004358</v>
      </c>
      <c r="J24" s="120">
        <f>'[3]Sped FY 2020'!BF40-'[3]Sped FY 2020'!BI40</f>
        <v>-1227402.5752735594</v>
      </c>
      <c r="K24" s="120">
        <f>'[3]Sped FY 2020'!CJ40</f>
        <v>0</v>
      </c>
      <c r="L24" s="118">
        <f t="shared" si="9"/>
        <v>4268480.9599323561</v>
      </c>
      <c r="M24" s="134">
        <f t="shared" si="10"/>
        <v>0</v>
      </c>
      <c r="N24" s="158">
        <v>6</v>
      </c>
      <c r="O24" s="159">
        <v>3</v>
      </c>
      <c r="P24" s="14" t="s">
        <v>7</v>
      </c>
      <c r="Q24" s="14">
        <v>2</v>
      </c>
      <c r="R24" s="22">
        <v>4383388.9656838011</v>
      </c>
      <c r="S24" s="94">
        <v>896210.60812231374</v>
      </c>
      <c r="T24" s="94">
        <v>0</v>
      </c>
      <c r="U24" s="94">
        <v>121769.01985338051</v>
      </c>
      <c r="V24" s="94">
        <v>-1230097.2818568964</v>
      </c>
      <c r="W24" s="95">
        <v>4171271.3118025986</v>
      </c>
      <c r="X24" s="152"/>
      <c r="Y24" s="19">
        <f t="shared" si="11"/>
        <v>0</v>
      </c>
      <c r="Z24" s="19">
        <f t="shared" si="11"/>
        <v>0</v>
      </c>
      <c r="AA24" s="19">
        <f t="shared" si="12"/>
        <v>97209.648129757159</v>
      </c>
      <c r="AB24" s="19">
        <f t="shared" si="13"/>
        <v>0</v>
      </c>
      <c r="AC24" s="19">
        <f t="shared" si="13"/>
        <v>-2694.706583336927</v>
      </c>
      <c r="AD24" s="19">
        <f t="shared" si="13"/>
        <v>2694.706583336927</v>
      </c>
      <c r="AE24" s="19">
        <f t="shared" si="14"/>
        <v>0</v>
      </c>
      <c r="AF24" s="19">
        <f t="shared" si="15"/>
        <v>97209.648129757494</v>
      </c>
      <c r="AG24" s="20"/>
      <c r="AH24" s="160">
        <f>'[3]Sped FY 2020'!DZ40</f>
        <v>3419.4076914567454</v>
      </c>
      <c r="AI24" s="19">
        <f t="shared" si="17"/>
        <v>0</v>
      </c>
      <c r="AJ24" s="19">
        <f t="shared" si="16"/>
        <v>0</v>
      </c>
      <c r="AK24" s="19">
        <f t="shared" si="16"/>
        <v>28.428797295108044</v>
      </c>
      <c r="AL24" s="19">
        <f t="shared" si="16"/>
        <v>0</v>
      </c>
      <c r="AM24" s="19">
        <f t="shared" si="16"/>
        <v>-0.78806238579551202</v>
      </c>
      <c r="AN24" s="19">
        <f t="shared" si="16"/>
        <v>0.78806238579551202</v>
      </c>
      <c r="AO24" s="19">
        <f t="shared" si="16"/>
        <v>0</v>
      </c>
      <c r="AP24" s="19">
        <f t="shared" si="16"/>
        <v>28.42879729510814</v>
      </c>
      <c r="AQ24" s="118">
        <f>'[3]Sped FY 2020'!CR40</f>
        <v>1127.1051196758542</v>
      </c>
      <c r="AR24" s="119">
        <f>'[3]Sped FY 2020'!CS40</f>
        <v>1098.6763223807463</v>
      </c>
      <c r="AS24" s="161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2"/>
      <c r="BZ24" s="162"/>
      <c r="CA24" s="162"/>
      <c r="CB24" s="162"/>
      <c r="CC24" s="162"/>
      <c r="CD24" s="162"/>
      <c r="CE24" s="162"/>
      <c r="CF24" s="162"/>
      <c r="CG24" s="162"/>
      <c r="CH24" s="162"/>
      <c r="CI24" s="162"/>
      <c r="CJ24" s="162"/>
    </row>
    <row r="25" spans="1:98" ht="15" x14ac:dyDescent="0.25">
      <c r="A25" s="154">
        <v>11</v>
      </c>
      <c r="B25" s="155">
        <v>1</v>
      </c>
      <c r="C25" s="156" t="s">
        <v>8</v>
      </c>
      <c r="D25" s="157">
        <v>3</v>
      </c>
      <c r="E25" s="120">
        <f>'[3]Sped FY 2020'!AB41</f>
        <v>57426154.531230874</v>
      </c>
      <c r="F25" s="120">
        <f>'[3]Sped FY 2020'!AK41</f>
        <v>13839278.458921771</v>
      </c>
      <c r="G25" s="120">
        <f>'[3]Sped FY 2020'!BP41</f>
        <v>1052128.2613654302</v>
      </c>
      <c r="H25" s="120">
        <f>-'[3]Sped FY 2020'!CI41</f>
        <v>0</v>
      </c>
      <c r="I25" s="120">
        <f>'[3]Sped FY 2020'!CB41</f>
        <v>0</v>
      </c>
      <c r="J25" s="120">
        <f>'[3]Sped FY 2020'!BF41-'[3]Sped FY 2020'!BI41</f>
        <v>-7104247.7193431072</v>
      </c>
      <c r="K25" s="120">
        <f>'[3]Sped FY 2020'!CJ41</f>
        <v>0</v>
      </c>
      <c r="L25" s="118">
        <f t="shared" si="9"/>
        <v>65213313.53217496</v>
      </c>
      <c r="M25" s="134">
        <f t="shared" si="10"/>
        <v>0</v>
      </c>
      <c r="N25" s="158">
        <v>11</v>
      </c>
      <c r="O25" s="159">
        <v>1</v>
      </c>
      <c r="P25" s="14" t="s">
        <v>8</v>
      </c>
      <c r="Q25" s="14">
        <v>3</v>
      </c>
      <c r="R25" s="22">
        <v>57426154.531230874</v>
      </c>
      <c r="S25" s="94">
        <v>13839278.458921771</v>
      </c>
      <c r="T25" s="94">
        <v>0</v>
      </c>
      <c r="U25" s="94">
        <v>0</v>
      </c>
      <c r="V25" s="94">
        <v>-7306261.9481830793</v>
      </c>
      <c r="W25" s="95">
        <v>63959171.04196956</v>
      </c>
      <c r="X25" s="152"/>
      <c r="Y25" s="19">
        <f t="shared" si="11"/>
        <v>0</v>
      </c>
      <c r="Z25" s="19">
        <f t="shared" si="11"/>
        <v>0</v>
      </c>
      <c r="AA25" s="19">
        <f t="shared" si="12"/>
        <v>1052128.2613654302</v>
      </c>
      <c r="AB25" s="19">
        <f t="shared" si="13"/>
        <v>0</v>
      </c>
      <c r="AC25" s="19">
        <f t="shared" si="13"/>
        <v>0</v>
      </c>
      <c r="AD25" s="19">
        <f t="shared" si="13"/>
        <v>202014.22883997206</v>
      </c>
      <c r="AE25" s="19">
        <f t="shared" si="14"/>
        <v>0</v>
      </c>
      <c r="AF25" s="19">
        <f t="shared" si="15"/>
        <v>1254142.4902053997</v>
      </c>
      <c r="AG25" s="20"/>
      <c r="AH25" s="160">
        <f>'[3]Sped FY 2020'!DZ41</f>
        <v>38322.244063462371</v>
      </c>
      <c r="AI25" s="19">
        <f t="shared" si="17"/>
        <v>0</v>
      </c>
      <c r="AJ25" s="19">
        <f t="shared" si="16"/>
        <v>0</v>
      </c>
      <c r="AK25" s="19">
        <f t="shared" si="16"/>
        <v>27.454766469914592</v>
      </c>
      <c r="AL25" s="19">
        <f t="shared" si="16"/>
        <v>0</v>
      </c>
      <c r="AM25" s="19">
        <f t="shared" si="16"/>
        <v>0</v>
      </c>
      <c r="AN25" s="19">
        <f t="shared" si="16"/>
        <v>5.2714613608073844</v>
      </c>
      <c r="AO25" s="19">
        <f t="shared" si="16"/>
        <v>0</v>
      </c>
      <c r="AP25" s="19">
        <f t="shared" si="16"/>
        <v>32.726227830721911</v>
      </c>
      <c r="AQ25" s="118">
        <f>'[3]Sped FY 2020'!CR41</f>
        <v>1115.248928918211</v>
      </c>
      <c r="AR25" s="119">
        <f>'[3]Sped FY 2020'!CS41</f>
        <v>1082.5227010874892</v>
      </c>
      <c r="AS25" s="161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  <c r="BI25" s="162"/>
      <c r="BJ25" s="162"/>
      <c r="BK25" s="162"/>
      <c r="BL25" s="162"/>
      <c r="BM25" s="162"/>
      <c r="BN25" s="162"/>
      <c r="BO25" s="162"/>
      <c r="BP25" s="162"/>
      <c r="BQ25" s="162"/>
      <c r="BR25" s="162"/>
      <c r="BS25" s="162"/>
      <c r="BT25" s="162"/>
      <c r="BU25" s="162"/>
      <c r="BV25" s="162"/>
      <c r="BW25" s="162"/>
      <c r="BX25" s="162"/>
      <c r="BY25" s="162"/>
      <c r="BZ25" s="162"/>
      <c r="CA25" s="162"/>
      <c r="CB25" s="162"/>
      <c r="CC25" s="162"/>
      <c r="CD25" s="162"/>
      <c r="CE25" s="162"/>
      <c r="CF25" s="162"/>
      <c r="CG25" s="162"/>
      <c r="CH25" s="162"/>
      <c r="CI25" s="162"/>
      <c r="CJ25" s="162"/>
    </row>
    <row r="26" spans="1:98" ht="15" x14ac:dyDescent="0.25">
      <c r="A26" s="154">
        <v>12</v>
      </c>
      <c r="B26" s="155">
        <v>1</v>
      </c>
      <c r="C26" s="156" t="s">
        <v>9</v>
      </c>
      <c r="D26" s="157">
        <v>3</v>
      </c>
      <c r="E26" s="120">
        <f>'[3]Sped FY 2020'!AB42</f>
        <v>11467582.489547413</v>
      </c>
      <c r="F26" s="120">
        <f>'[3]Sped FY 2020'!AK42</f>
        <v>3056105.9420134653</v>
      </c>
      <c r="G26" s="120">
        <f>'[3]Sped FY 2020'!BP42</f>
        <v>154933.58687973765</v>
      </c>
      <c r="H26" s="120">
        <f>-'[3]Sped FY 2020'!CI42</f>
        <v>0</v>
      </c>
      <c r="I26" s="120">
        <f>'[3]Sped FY 2020'!CB42</f>
        <v>0</v>
      </c>
      <c r="J26" s="120">
        <f>'[3]Sped FY 2020'!BF42-'[3]Sped FY 2020'!BI42</f>
        <v>130800.72992940247</v>
      </c>
      <c r="K26" s="120">
        <f>'[3]Sped FY 2020'!CJ42</f>
        <v>0</v>
      </c>
      <c r="L26" s="118">
        <f t="shared" si="9"/>
        <v>14809422.748370018</v>
      </c>
      <c r="M26" s="134">
        <f t="shared" si="10"/>
        <v>0</v>
      </c>
      <c r="N26" s="158">
        <v>12</v>
      </c>
      <c r="O26" s="159">
        <v>1</v>
      </c>
      <c r="P26" s="14" t="s">
        <v>9</v>
      </c>
      <c r="Q26" s="14">
        <v>3</v>
      </c>
      <c r="R26" s="22">
        <v>11467582.489547413</v>
      </c>
      <c r="S26" s="94">
        <v>3056105.9420134653</v>
      </c>
      <c r="T26" s="94">
        <v>0</v>
      </c>
      <c r="U26" s="94">
        <v>0</v>
      </c>
      <c r="V26" s="94">
        <v>173229.02534642792</v>
      </c>
      <c r="W26" s="95">
        <v>14696917.456907306</v>
      </c>
      <c r="X26" s="152"/>
      <c r="Y26" s="19">
        <f t="shared" si="11"/>
        <v>0</v>
      </c>
      <c r="Z26" s="19">
        <f t="shared" si="11"/>
        <v>0</v>
      </c>
      <c r="AA26" s="19">
        <f t="shared" si="12"/>
        <v>154933.58687973765</v>
      </c>
      <c r="AB26" s="19">
        <f t="shared" si="13"/>
        <v>0</v>
      </c>
      <c r="AC26" s="19">
        <f t="shared" si="13"/>
        <v>0</v>
      </c>
      <c r="AD26" s="19">
        <f t="shared" si="13"/>
        <v>-42428.295417025452</v>
      </c>
      <c r="AE26" s="19">
        <f t="shared" si="14"/>
        <v>0</v>
      </c>
      <c r="AF26" s="19">
        <f t="shared" si="15"/>
        <v>112505.29146271199</v>
      </c>
      <c r="AG26" s="20"/>
      <c r="AH26" s="160">
        <f>'[3]Sped FY 2020'!DZ42</f>
        <v>6582.1990440565169</v>
      </c>
      <c r="AI26" s="19">
        <f t="shared" si="17"/>
        <v>0</v>
      </c>
      <c r="AJ26" s="19">
        <f t="shared" si="16"/>
        <v>0</v>
      </c>
      <c r="AK26" s="19">
        <f t="shared" si="16"/>
        <v>23.538271304578213</v>
      </c>
      <c r="AL26" s="19">
        <f t="shared" si="16"/>
        <v>0</v>
      </c>
      <c r="AM26" s="19">
        <f t="shared" si="16"/>
        <v>0</v>
      </c>
      <c r="AN26" s="19">
        <f t="shared" si="16"/>
        <v>-6.4459149796353605</v>
      </c>
      <c r="AO26" s="19">
        <f t="shared" si="16"/>
        <v>0</v>
      </c>
      <c r="AP26" s="19">
        <f t="shared" si="16"/>
        <v>17.09235632494282</v>
      </c>
      <c r="AQ26" s="118">
        <f>'[3]Sped FY 2020'!CR42</f>
        <v>976.22375416111186</v>
      </c>
      <c r="AR26" s="119">
        <f>'[3]Sped FY 2020'!CS42</f>
        <v>959.13139783616907</v>
      </c>
      <c r="AS26" s="161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</row>
    <row r="27" spans="1:98" ht="15" x14ac:dyDescent="0.25">
      <c r="A27" s="154">
        <v>13</v>
      </c>
      <c r="B27" s="155">
        <v>1</v>
      </c>
      <c r="C27" s="156" t="s">
        <v>10</v>
      </c>
      <c r="D27" s="157">
        <v>2</v>
      </c>
      <c r="E27" s="120">
        <f>'[3]Sped FY 2020'!AB43</f>
        <v>6047067.9822871406</v>
      </c>
      <c r="F27" s="120">
        <f>'[3]Sped FY 2020'!AK43</f>
        <v>576360.02077136945</v>
      </c>
      <c r="G27" s="120">
        <f>'[3]Sped FY 2020'!BP43</f>
        <v>158731.83112547739</v>
      </c>
      <c r="H27" s="120">
        <f>-'[3]Sped FY 2020'!CI43</f>
        <v>0</v>
      </c>
      <c r="I27" s="120">
        <f>'[3]Sped FY 2020'!CB43</f>
        <v>0</v>
      </c>
      <c r="J27" s="120">
        <f>'[3]Sped FY 2020'!BF43-'[3]Sped FY 2020'!BI43</f>
        <v>-3497476.416834021</v>
      </c>
      <c r="K27" s="120">
        <f>'[3]Sped FY 2020'!CJ43</f>
        <v>0</v>
      </c>
      <c r="L27" s="118">
        <f t="shared" si="9"/>
        <v>3284683.4173499662</v>
      </c>
      <c r="M27" s="134">
        <f t="shared" si="10"/>
        <v>0</v>
      </c>
      <c r="N27" s="158">
        <v>13</v>
      </c>
      <c r="O27" s="159">
        <v>1</v>
      </c>
      <c r="P27" s="14" t="s">
        <v>10</v>
      </c>
      <c r="Q27" s="14">
        <v>2</v>
      </c>
      <c r="R27" s="22">
        <v>6047067.9822871406</v>
      </c>
      <c r="S27" s="94">
        <v>576360.02077136945</v>
      </c>
      <c r="T27" s="94">
        <v>0</v>
      </c>
      <c r="U27" s="94">
        <v>0</v>
      </c>
      <c r="V27" s="94">
        <v>-3550947.899143693</v>
      </c>
      <c r="W27" s="95">
        <v>3072480.1039148169</v>
      </c>
      <c r="X27" s="152"/>
      <c r="Y27" s="19">
        <f t="shared" si="11"/>
        <v>0</v>
      </c>
      <c r="Z27" s="19">
        <f t="shared" si="11"/>
        <v>0</v>
      </c>
      <c r="AA27" s="19">
        <f t="shared" si="12"/>
        <v>158731.83112547739</v>
      </c>
      <c r="AB27" s="19">
        <f t="shared" si="13"/>
        <v>0</v>
      </c>
      <c r="AC27" s="19">
        <f t="shared" si="13"/>
        <v>0</v>
      </c>
      <c r="AD27" s="19">
        <f t="shared" si="13"/>
        <v>53471.48230967205</v>
      </c>
      <c r="AE27" s="19">
        <f t="shared" si="14"/>
        <v>0</v>
      </c>
      <c r="AF27" s="19">
        <f t="shared" si="15"/>
        <v>212203.31343514938</v>
      </c>
      <c r="AG27" s="20"/>
      <c r="AH27" s="160">
        <f>'[3]Sped FY 2020'!DZ43</f>
        <v>3365.351469724149</v>
      </c>
      <c r="AI27" s="19">
        <f t="shared" si="17"/>
        <v>0</v>
      </c>
      <c r="AJ27" s="19">
        <f t="shared" si="16"/>
        <v>0</v>
      </c>
      <c r="AK27" s="19">
        <f t="shared" si="16"/>
        <v>47.166494362768091</v>
      </c>
      <c r="AL27" s="19">
        <f t="shared" si="16"/>
        <v>0</v>
      </c>
      <c r="AM27" s="19">
        <f t="shared" si="16"/>
        <v>0</v>
      </c>
      <c r="AN27" s="19">
        <f t="shared" si="16"/>
        <v>15.888825518142685</v>
      </c>
      <c r="AO27" s="19">
        <f t="shared" si="16"/>
        <v>0</v>
      </c>
      <c r="AP27" s="19">
        <f t="shared" si="16"/>
        <v>63.055319880910758</v>
      </c>
      <c r="AQ27" s="118">
        <f>'[3]Sped FY 2020'!CR43</f>
        <v>1968.1884255405168</v>
      </c>
      <c r="AR27" s="119">
        <f>'[3]Sped FY 2020'!CS43</f>
        <v>1905.1331056596061</v>
      </c>
      <c r="AS27" s="161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  <c r="BI27" s="162"/>
      <c r="BJ27" s="162"/>
      <c r="BK27" s="162"/>
      <c r="BL27" s="162"/>
      <c r="BM27" s="162"/>
      <c r="BN27" s="162"/>
      <c r="BO27" s="162"/>
      <c r="BP27" s="162"/>
      <c r="BQ27" s="162"/>
      <c r="BR27" s="162"/>
      <c r="BS27" s="162"/>
      <c r="BT27" s="162"/>
      <c r="BU27" s="162"/>
      <c r="BV27" s="162"/>
      <c r="BW27" s="162"/>
      <c r="BX27" s="162"/>
      <c r="BY27" s="162"/>
      <c r="BZ27" s="162"/>
      <c r="CA27" s="162"/>
      <c r="CB27" s="162"/>
      <c r="CC27" s="162"/>
      <c r="CD27" s="162"/>
      <c r="CE27" s="162"/>
      <c r="CF27" s="162"/>
      <c r="CG27" s="162"/>
      <c r="CH27" s="162"/>
      <c r="CI27" s="162"/>
      <c r="CJ27" s="162"/>
    </row>
    <row r="28" spans="1:98" ht="15" x14ac:dyDescent="0.25">
      <c r="A28" s="154">
        <v>14</v>
      </c>
      <c r="B28" s="155">
        <v>1</v>
      </c>
      <c r="C28" s="156" t="s">
        <v>11</v>
      </c>
      <c r="D28" s="157">
        <v>3</v>
      </c>
      <c r="E28" s="120">
        <f>'[3]Sped FY 2020'!AB44</f>
        <v>5040550.7057927549</v>
      </c>
      <c r="F28" s="120">
        <f>'[3]Sped FY 2020'!AK44</f>
        <v>1304502.4961590248</v>
      </c>
      <c r="G28" s="120">
        <f>'[3]Sped FY 2020'!BP44</f>
        <v>77602.611920438896</v>
      </c>
      <c r="H28" s="120">
        <f>-'[3]Sped FY 2020'!CI44</f>
        <v>0</v>
      </c>
      <c r="I28" s="120">
        <f>'[3]Sped FY 2020'!CB44</f>
        <v>0</v>
      </c>
      <c r="J28" s="120">
        <f>'[3]Sped FY 2020'!BF44-'[3]Sped FY 2020'!BI44</f>
        <v>-80418.189130610204</v>
      </c>
      <c r="K28" s="120">
        <f>'[3]Sped FY 2020'!CJ44</f>
        <v>0</v>
      </c>
      <c r="L28" s="118">
        <f t="shared" si="9"/>
        <v>6342237.6247416083</v>
      </c>
      <c r="M28" s="134">
        <f t="shared" si="10"/>
        <v>0</v>
      </c>
      <c r="N28" s="158">
        <v>14</v>
      </c>
      <c r="O28" s="159">
        <v>1</v>
      </c>
      <c r="P28" s="14" t="s">
        <v>11</v>
      </c>
      <c r="Q28" s="14">
        <v>3</v>
      </c>
      <c r="R28" s="22">
        <v>5040550.7057927549</v>
      </c>
      <c r="S28" s="94">
        <v>1304502.4961590248</v>
      </c>
      <c r="T28" s="94">
        <v>0</v>
      </c>
      <c r="U28" s="94">
        <v>0</v>
      </c>
      <c r="V28" s="94">
        <v>-48942.893295049085</v>
      </c>
      <c r="W28" s="95">
        <v>6296110.3086567307</v>
      </c>
      <c r="X28" s="152"/>
      <c r="Y28" s="19">
        <f t="shared" si="11"/>
        <v>0</v>
      </c>
      <c r="Z28" s="19">
        <f t="shared" si="11"/>
        <v>0</v>
      </c>
      <c r="AA28" s="19">
        <f t="shared" si="12"/>
        <v>77602.611920438896</v>
      </c>
      <c r="AB28" s="19">
        <f t="shared" si="13"/>
        <v>0</v>
      </c>
      <c r="AC28" s="19">
        <f t="shared" si="13"/>
        <v>0</v>
      </c>
      <c r="AD28" s="19">
        <f t="shared" si="13"/>
        <v>-31475.295835561119</v>
      </c>
      <c r="AE28" s="19">
        <f t="shared" si="14"/>
        <v>0</v>
      </c>
      <c r="AF28" s="19">
        <f t="shared" si="15"/>
        <v>46127.316084877588</v>
      </c>
      <c r="AG28" s="20"/>
      <c r="AH28" s="160">
        <f>'[3]Sped FY 2020'!DZ44</f>
        <v>2960.8340929668366</v>
      </c>
      <c r="AI28" s="19">
        <f t="shared" si="17"/>
        <v>0</v>
      </c>
      <c r="AJ28" s="19">
        <f t="shared" si="16"/>
        <v>0</v>
      </c>
      <c r="AK28" s="19">
        <f t="shared" si="16"/>
        <v>26.209713034842476</v>
      </c>
      <c r="AL28" s="19">
        <f t="shared" si="16"/>
        <v>0</v>
      </c>
      <c r="AM28" s="19">
        <f t="shared" si="16"/>
        <v>0</v>
      </c>
      <c r="AN28" s="19">
        <f t="shared" si="16"/>
        <v>-10.630550327128264</v>
      </c>
      <c r="AO28" s="19">
        <f t="shared" si="16"/>
        <v>0</v>
      </c>
      <c r="AP28" s="19">
        <f t="shared" si="16"/>
        <v>15.579162707714149</v>
      </c>
      <c r="AQ28" s="118">
        <f>'[3]Sped FY 2020'!CR44</f>
        <v>1014.4130045636804</v>
      </c>
      <c r="AR28" s="119">
        <f>'[3]Sped FY 2020'!CS44</f>
        <v>998.83384185596617</v>
      </c>
      <c r="AS28" s="161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</row>
    <row r="29" spans="1:98" ht="15" x14ac:dyDescent="0.25">
      <c r="A29" s="154">
        <v>15</v>
      </c>
      <c r="B29" s="155">
        <v>1</v>
      </c>
      <c r="C29" s="156" t="s">
        <v>12</v>
      </c>
      <c r="D29" s="157">
        <v>3</v>
      </c>
      <c r="E29" s="120">
        <f>'[3]Sped FY 2020'!AB45</f>
        <v>6875504.372436272</v>
      </c>
      <c r="F29" s="120">
        <f>'[3]Sped FY 2020'!AK45</f>
        <v>2292661.1792583833</v>
      </c>
      <c r="G29" s="120">
        <f>'[3]Sped FY 2020'!BP45</f>
        <v>114868.56222520284</v>
      </c>
      <c r="H29" s="120">
        <f>-'[3]Sped FY 2020'!CI45</f>
        <v>0</v>
      </c>
      <c r="I29" s="120">
        <f>'[3]Sped FY 2020'!CB45</f>
        <v>0</v>
      </c>
      <c r="J29" s="120">
        <f>'[3]Sped FY 2020'!BF45-'[3]Sped FY 2020'!BI45</f>
        <v>-250845.54536255519</v>
      </c>
      <c r="K29" s="120">
        <f>'[3]Sped FY 2020'!CJ45</f>
        <v>0</v>
      </c>
      <c r="L29" s="118">
        <f t="shared" si="9"/>
        <v>9032188.5685573034</v>
      </c>
      <c r="M29" s="134">
        <f t="shared" si="10"/>
        <v>0</v>
      </c>
      <c r="N29" s="158">
        <v>15</v>
      </c>
      <c r="O29" s="159">
        <v>1</v>
      </c>
      <c r="P29" s="14" t="s">
        <v>12</v>
      </c>
      <c r="Q29" s="14">
        <v>3</v>
      </c>
      <c r="R29" s="22">
        <v>6875504.372436272</v>
      </c>
      <c r="S29" s="94">
        <v>2292661.1792583833</v>
      </c>
      <c r="T29" s="94">
        <v>0</v>
      </c>
      <c r="U29" s="94">
        <v>0</v>
      </c>
      <c r="V29" s="94">
        <v>-273265.78112605447</v>
      </c>
      <c r="W29" s="95">
        <v>8894899.7705686018</v>
      </c>
      <c r="X29" s="152"/>
      <c r="Y29" s="19">
        <f t="shared" si="11"/>
        <v>0</v>
      </c>
      <c r="Z29" s="19">
        <f t="shared" si="11"/>
        <v>0</v>
      </c>
      <c r="AA29" s="19">
        <f t="shared" si="12"/>
        <v>114868.56222520284</v>
      </c>
      <c r="AB29" s="19">
        <f t="shared" si="13"/>
        <v>0</v>
      </c>
      <c r="AC29" s="19">
        <f t="shared" si="13"/>
        <v>0</v>
      </c>
      <c r="AD29" s="19">
        <f t="shared" si="13"/>
        <v>22420.23576349928</v>
      </c>
      <c r="AE29" s="19">
        <f t="shared" si="14"/>
        <v>0</v>
      </c>
      <c r="AF29" s="19">
        <f t="shared" si="15"/>
        <v>137288.79798870161</v>
      </c>
      <c r="AG29" s="20"/>
      <c r="AH29" s="160">
        <f>'[3]Sped FY 2020'!DZ45</f>
        <v>4275.2643768066682</v>
      </c>
      <c r="AI29" s="19">
        <f t="shared" si="17"/>
        <v>0</v>
      </c>
      <c r="AJ29" s="19">
        <f t="shared" si="16"/>
        <v>0</v>
      </c>
      <c r="AK29" s="19">
        <f t="shared" si="16"/>
        <v>26.868177520989203</v>
      </c>
      <c r="AL29" s="19">
        <f t="shared" si="16"/>
        <v>0</v>
      </c>
      <c r="AM29" s="19">
        <f t="shared" si="16"/>
        <v>0</v>
      </c>
      <c r="AN29" s="19">
        <f t="shared" si="16"/>
        <v>5.2441752807450168</v>
      </c>
      <c r="AO29" s="19">
        <f t="shared" si="16"/>
        <v>0</v>
      </c>
      <c r="AP29" s="19">
        <f t="shared" si="16"/>
        <v>32.112352801734104</v>
      </c>
      <c r="AQ29" s="118">
        <f>'[3]Sped FY 2020'!CR45</f>
        <v>1060.4744997163709</v>
      </c>
      <c r="AR29" s="119">
        <f>'[3]Sped FY 2020'!CS45</f>
        <v>1028.3621469146369</v>
      </c>
      <c r="AS29" s="161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  <c r="BI29" s="162"/>
      <c r="BJ29" s="162"/>
      <c r="BK29" s="162"/>
      <c r="BL29" s="162"/>
      <c r="BM29" s="162"/>
      <c r="BN29" s="162"/>
      <c r="BO29" s="162"/>
      <c r="BP29" s="162"/>
      <c r="BQ29" s="162"/>
      <c r="BR29" s="162"/>
      <c r="BS29" s="162"/>
      <c r="BT29" s="162"/>
      <c r="BU29" s="162"/>
      <c r="BV29" s="162"/>
      <c r="BW29" s="162"/>
      <c r="BX29" s="162"/>
      <c r="BY29" s="162"/>
      <c r="BZ29" s="162"/>
      <c r="CA29" s="162"/>
      <c r="CB29" s="162"/>
      <c r="CC29" s="162"/>
      <c r="CD29" s="162"/>
      <c r="CE29" s="162"/>
      <c r="CF29" s="162"/>
      <c r="CG29" s="162"/>
      <c r="CH29" s="162"/>
      <c r="CI29" s="162"/>
      <c r="CJ29" s="162"/>
    </row>
    <row r="30" spans="1:98" ht="15" x14ac:dyDescent="0.25">
      <c r="A30" s="154">
        <v>16</v>
      </c>
      <c r="B30" s="155">
        <v>1</v>
      </c>
      <c r="C30" s="156" t="s">
        <v>13</v>
      </c>
      <c r="D30" s="157">
        <v>3</v>
      </c>
      <c r="E30" s="120">
        <f>'[3]Sped FY 2020'!AB46</f>
        <v>6435725.1764695793</v>
      </c>
      <c r="F30" s="120">
        <f>'[3]Sped FY 2020'!AK46</f>
        <v>511397.84061718034</v>
      </c>
      <c r="G30" s="120">
        <f>'[3]Sped FY 2020'!BP46</f>
        <v>144741.79425959996</v>
      </c>
      <c r="H30" s="120">
        <f>-'[3]Sped FY 2020'!CI46</f>
        <v>0</v>
      </c>
      <c r="I30" s="120">
        <f>'[3]Sped FY 2020'!CB46</f>
        <v>0</v>
      </c>
      <c r="J30" s="120">
        <f>'[3]Sped FY 2020'!BF46-'[3]Sped FY 2020'!BI46</f>
        <v>-2372938.5548663763</v>
      </c>
      <c r="K30" s="120">
        <f>'[3]Sped FY 2020'!CJ46</f>
        <v>0</v>
      </c>
      <c r="L30" s="118">
        <f t="shared" si="9"/>
        <v>4718926.2564799832</v>
      </c>
      <c r="M30" s="134">
        <f t="shared" si="10"/>
        <v>0</v>
      </c>
      <c r="N30" s="158">
        <v>16</v>
      </c>
      <c r="O30" s="159">
        <v>1</v>
      </c>
      <c r="P30" s="14" t="s">
        <v>13</v>
      </c>
      <c r="Q30" s="14">
        <v>3</v>
      </c>
      <c r="R30" s="22">
        <v>6435725.1764695793</v>
      </c>
      <c r="S30" s="94">
        <v>511397.84061718034</v>
      </c>
      <c r="T30" s="94">
        <v>0</v>
      </c>
      <c r="U30" s="94">
        <v>0</v>
      </c>
      <c r="V30" s="94">
        <v>-2401411.8565238966</v>
      </c>
      <c r="W30" s="95">
        <v>4545711.1605628626</v>
      </c>
      <c r="X30" s="152"/>
      <c r="Y30" s="19">
        <f t="shared" si="11"/>
        <v>0</v>
      </c>
      <c r="Z30" s="19">
        <f t="shared" si="11"/>
        <v>0</v>
      </c>
      <c r="AA30" s="19">
        <f t="shared" si="12"/>
        <v>144741.79425959996</v>
      </c>
      <c r="AB30" s="19">
        <f t="shared" si="13"/>
        <v>0</v>
      </c>
      <c r="AC30" s="19">
        <f t="shared" si="13"/>
        <v>0</v>
      </c>
      <c r="AD30" s="19">
        <f t="shared" si="13"/>
        <v>28473.301657520235</v>
      </c>
      <c r="AE30" s="19">
        <f t="shared" si="14"/>
        <v>0</v>
      </c>
      <c r="AF30" s="19">
        <f t="shared" si="15"/>
        <v>173215.09591712058</v>
      </c>
      <c r="AG30" s="20"/>
      <c r="AH30" s="160">
        <f>'[3]Sped FY 2020'!DZ46</f>
        <v>5879.8700665270553</v>
      </c>
      <c r="AI30" s="19">
        <f t="shared" si="17"/>
        <v>0</v>
      </c>
      <c r="AJ30" s="19">
        <f t="shared" si="16"/>
        <v>0</v>
      </c>
      <c r="AK30" s="19">
        <f t="shared" si="16"/>
        <v>24.616495368424303</v>
      </c>
      <c r="AL30" s="19">
        <f t="shared" si="16"/>
        <v>0</v>
      </c>
      <c r="AM30" s="19">
        <f t="shared" si="16"/>
        <v>0</v>
      </c>
      <c r="AN30" s="19">
        <f t="shared" si="16"/>
        <v>4.8425052484770275</v>
      </c>
      <c r="AO30" s="19">
        <f t="shared" si="16"/>
        <v>0</v>
      </c>
      <c r="AP30" s="19">
        <f t="shared" si="16"/>
        <v>29.459000616901395</v>
      </c>
      <c r="AQ30" s="118">
        <f>'[3]Sped FY 2020'!CR46</f>
        <v>1013.5584966194339</v>
      </c>
      <c r="AR30" s="119">
        <f>'[3]Sped FY 2020'!CS46</f>
        <v>984.09949600253242</v>
      </c>
      <c r="AS30" s="161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</row>
    <row r="31" spans="1:98" ht="15" x14ac:dyDescent="0.25">
      <c r="A31" s="154">
        <v>22</v>
      </c>
      <c r="B31" s="155">
        <v>1</v>
      </c>
      <c r="C31" s="156" t="s">
        <v>14</v>
      </c>
      <c r="D31" s="157">
        <v>4</v>
      </c>
      <c r="E31" s="120">
        <f>'[3]Sped FY 2020'!AB47</f>
        <v>4180235.5070708091</v>
      </c>
      <c r="F31" s="120">
        <f>'[3]Sped FY 2020'!AK47</f>
        <v>887435.14205906761</v>
      </c>
      <c r="G31" s="120">
        <f>'[3]Sped FY 2020'!BP47</f>
        <v>70027.684904879541</v>
      </c>
      <c r="H31" s="120">
        <f>-'[3]Sped FY 2020'!CI47</f>
        <v>0</v>
      </c>
      <c r="I31" s="120">
        <f>'[3]Sped FY 2020'!CB47</f>
        <v>0</v>
      </c>
      <c r="J31" s="120">
        <f>'[3]Sped FY 2020'!BF47-'[3]Sped FY 2020'!BI47</f>
        <v>-226342.02472289489</v>
      </c>
      <c r="K31" s="120">
        <f>'[3]Sped FY 2020'!CJ47</f>
        <v>0</v>
      </c>
      <c r="L31" s="118">
        <f t="shared" si="9"/>
        <v>4911356.3093118621</v>
      </c>
      <c r="M31" s="134">
        <f t="shared" si="10"/>
        <v>0</v>
      </c>
      <c r="N31" s="158">
        <v>22</v>
      </c>
      <c r="O31" s="159">
        <v>1</v>
      </c>
      <c r="P31" s="14" t="s">
        <v>14</v>
      </c>
      <c r="Q31" s="14">
        <v>4</v>
      </c>
      <c r="R31" s="22">
        <v>4180235.5070708091</v>
      </c>
      <c r="S31" s="94">
        <v>887435.14205906761</v>
      </c>
      <c r="T31" s="94">
        <v>0</v>
      </c>
      <c r="U31" s="94">
        <v>0</v>
      </c>
      <c r="V31" s="94">
        <v>-225408.87323425521</v>
      </c>
      <c r="W31" s="95">
        <v>4842261.7758956216</v>
      </c>
      <c r="X31" s="152"/>
      <c r="Y31" s="19">
        <f t="shared" si="11"/>
        <v>0</v>
      </c>
      <c r="Z31" s="19">
        <f t="shared" si="11"/>
        <v>0</v>
      </c>
      <c r="AA31" s="19">
        <f t="shared" si="12"/>
        <v>70027.684904879541</v>
      </c>
      <c r="AB31" s="19">
        <f t="shared" si="13"/>
        <v>0</v>
      </c>
      <c r="AC31" s="19">
        <f t="shared" si="13"/>
        <v>0</v>
      </c>
      <c r="AD31" s="19">
        <f t="shared" si="13"/>
        <v>-933.15148863967624</v>
      </c>
      <c r="AE31" s="19">
        <f t="shared" si="14"/>
        <v>0</v>
      </c>
      <c r="AF31" s="19">
        <f t="shared" si="15"/>
        <v>69094.533416240476</v>
      </c>
      <c r="AG31" s="20"/>
      <c r="AH31" s="160">
        <f>'[3]Sped FY 2020'!DZ47</f>
        <v>3007.2541198078393</v>
      </c>
      <c r="AI31" s="19">
        <f t="shared" si="17"/>
        <v>0</v>
      </c>
      <c r="AJ31" s="19">
        <f t="shared" si="16"/>
        <v>0</v>
      </c>
      <c r="AK31" s="19">
        <f t="shared" si="16"/>
        <v>23.286254541519838</v>
      </c>
      <c r="AL31" s="19">
        <f t="shared" si="16"/>
        <v>0</v>
      </c>
      <c r="AM31" s="19">
        <f t="shared" si="16"/>
        <v>0</v>
      </c>
      <c r="AN31" s="19">
        <f t="shared" si="16"/>
        <v>-0.31030017799071258</v>
      </c>
      <c r="AO31" s="19">
        <f t="shared" si="16"/>
        <v>0</v>
      </c>
      <c r="AP31" s="19">
        <f t="shared" si="16"/>
        <v>22.975954363529329</v>
      </c>
      <c r="AQ31" s="118">
        <f>'[3]Sped FY 2020'!CR47</f>
        <v>943.40932243569648</v>
      </c>
      <c r="AR31" s="119">
        <f>'[3]Sped FY 2020'!CS47</f>
        <v>920.43336807216724</v>
      </c>
      <c r="AS31" s="161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  <c r="BI31" s="162"/>
      <c r="BJ31" s="162"/>
      <c r="BK31" s="162"/>
      <c r="BL31" s="162"/>
      <c r="BM31" s="162"/>
      <c r="BN31" s="162"/>
      <c r="BO31" s="162"/>
      <c r="BP31" s="162"/>
      <c r="BQ31" s="162"/>
      <c r="BR31" s="162"/>
      <c r="BS31" s="162"/>
      <c r="BT31" s="162"/>
      <c r="BU31" s="162"/>
      <c r="BV31" s="162"/>
      <c r="BW31" s="162"/>
      <c r="BX31" s="162"/>
      <c r="BY31" s="162"/>
      <c r="BZ31" s="162"/>
      <c r="CA31" s="162"/>
      <c r="CB31" s="162"/>
      <c r="CC31" s="162"/>
      <c r="CD31" s="162"/>
      <c r="CE31" s="162"/>
      <c r="CF31" s="162"/>
      <c r="CG31" s="162"/>
      <c r="CH31" s="162"/>
      <c r="CI31" s="162"/>
      <c r="CJ31" s="162"/>
    </row>
    <row r="32" spans="1:98" ht="15" x14ac:dyDescent="0.25">
      <c r="A32" s="154">
        <v>23</v>
      </c>
      <c r="B32" s="155">
        <v>1</v>
      </c>
      <c r="C32" s="156" t="s">
        <v>15</v>
      </c>
      <c r="D32" s="157">
        <v>6</v>
      </c>
      <c r="E32" s="120">
        <f>'[3]Sped FY 2020'!AB48</f>
        <v>1205397.6290340759</v>
      </c>
      <c r="F32" s="120">
        <f>'[3]Sped FY 2020'!AK48</f>
        <v>259892.28862676886</v>
      </c>
      <c r="G32" s="120">
        <f>'[3]Sped FY 2020'!BP48</f>
        <v>20726.345184613601</v>
      </c>
      <c r="H32" s="120">
        <f>-'[3]Sped FY 2020'!CI48</f>
        <v>0</v>
      </c>
      <c r="I32" s="120">
        <f>'[3]Sped FY 2020'!CB48</f>
        <v>0</v>
      </c>
      <c r="J32" s="120">
        <f>'[3]Sped FY 2020'!BF48-'[3]Sped FY 2020'!BI48</f>
        <v>-179058.85186391408</v>
      </c>
      <c r="K32" s="120">
        <f>'[3]Sped FY 2020'!CJ48</f>
        <v>0</v>
      </c>
      <c r="L32" s="118">
        <f t="shared" si="9"/>
        <v>1306957.4109815443</v>
      </c>
      <c r="M32" s="134">
        <f t="shared" si="10"/>
        <v>0</v>
      </c>
      <c r="N32" s="158">
        <v>23</v>
      </c>
      <c r="O32" s="159">
        <v>1</v>
      </c>
      <c r="P32" s="14" t="s">
        <v>15</v>
      </c>
      <c r="Q32" s="14">
        <v>6</v>
      </c>
      <c r="R32" s="22">
        <v>1205397.6290340759</v>
      </c>
      <c r="S32" s="94">
        <v>259892.28862676886</v>
      </c>
      <c r="T32" s="94">
        <v>0</v>
      </c>
      <c r="U32" s="94">
        <v>0</v>
      </c>
      <c r="V32" s="94">
        <v>-182730.397413734</v>
      </c>
      <c r="W32" s="95">
        <v>1282559.5202471106</v>
      </c>
      <c r="X32" s="152"/>
      <c r="Y32" s="19">
        <f t="shared" si="11"/>
        <v>0</v>
      </c>
      <c r="Z32" s="19">
        <f t="shared" si="11"/>
        <v>0</v>
      </c>
      <c r="AA32" s="19">
        <f t="shared" si="12"/>
        <v>20726.345184613601</v>
      </c>
      <c r="AB32" s="19">
        <f t="shared" si="13"/>
        <v>0</v>
      </c>
      <c r="AC32" s="19">
        <f t="shared" si="13"/>
        <v>0</v>
      </c>
      <c r="AD32" s="19">
        <f t="shared" si="13"/>
        <v>3671.5455498199153</v>
      </c>
      <c r="AE32" s="19">
        <f t="shared" si="14"/>
        <v>0</v>
      </c>
      <c r="AF32" s="19">
        <f t="shared" si="15"/>
        <v>24397.890734433662</v>
      </c>
      <c r="AG32" s="20"/>
      <c r="AH32" s="160">
        <f>'[3]Sped FY 2020'!DZ48</f>
        <v>905.29099964813338</v>
      </c>
      <c r="AI32" s="19">
        <f t="shared" si="17"/>
        <v>0</v>
      </c>
      <c r="AJ32" s="19">
        <f t="shared" si="16"/>
        <v>0</v>
      </c>
      <c r="AK32" s="19">
        <f t="shared" si="16"/>
        <v>22.894677173052063</v>
      </c>
      <c r="AL32" s="19">
        <f t="shared" si="16"/>
        <v>0</v>
      </c>
      <c r="AM32" s="19">
        <f t="shared" si="16"/>
        <v>0</v>
      </c>
      <c r="AN32" s="19">
        <f t="shared" si="16"/>
        <v>4.0556523275355261</v>
      </c>
      <c r="AO32" s="19">
        <f t="shared" si="16"/>
        <v>0</v>
      </c>
      <c r="AP32" s="19">
        <f t="shared" si="16"/>
        <v>26.950329500587749</v>
      </c>
      <c r="AQ32" s="118">
        <f>'[3]Sped FY 2020'!CR48</f>
        <v>942.93636395720978</v>
      </c>
      <c r="AR32" s="119">
        <f>'[3]Sped FY 2020'!CS48</f>
        <v>915.98603445662195</v>
      </c>
      <c r="AS32" s="161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</row>
    <row r="33" spans="1:88" ht="15" x14ac:dyDescent="0.25">
      <c r="A33" s="154">
        <v>25</v>
      </c>
      <c r="B33" s="155">
        <v>1</v>
      </c>
      <c r="C33" s="156" t="s">
        <v>16</v>
      </c>
      <c r="D33" s="157">
        <v>6</v>
      </c>
      <c r="E33" s="120">
        <f>'[3]Sped FY 2020'!AB49</f>
        <v>92752.092553644528</v>
      </c>
      <c r="F33" s="120">
        <f>'[3]Sped FY 2020'!AK49</f>
        <v>25109.527414957178</v>
      </c>
      <c r="G33" s="120">
        <f>'[3]Sped FY 2020'!BP49</f>
        <v>1607.0455900757358</v>
      </c>
      <c r="H33" s="120">
        <f>-'[3]Sped FY 2020'!CI49</f>
        <v>0</v>
      </c>
      <c r="I33" s="120">
        <f>'[3]Sped FY 2020'!CB49</f>
        <v>0</v>
      </c>
      <c r="J33" s="120">
        <f>'[3]Sped FY 2020'!BF49-'[3]Sped FY 2020'!BI49</f>
        <v>15850.331364777965</v>
      </c>
      <c r="K33" s="120">
        <f>'[3]Sped FY 2020'!CJ49</f>
        <v>0</v>
      </c>
      <c r="L33" s="118">
        <f t="shared" si="9"/>
        <v>135318.99692345542</v>
      </c>
      <c r="M33" s="134">
        <f t="shared" si="10"/>
        <v>0</v>
      </c>
      <c r="N33" s="158">
        <v>25</v>
      </c>
      <c r="O33" s="159">
        <v>1</v>
      </c>
      <c r="P33" s="14" t="s">
        <v>16</v>
      </c>
      <c r="Q33" s="14">
        <v>6</v>
      </c>
      <c r="R33" s="22">
        <v>92752.092553644528</v>
      </c>
      <c r="S33" s="94">
        <v>25109.527414957178</v>
      </c>
      <c r="T33" s="94">
        <v>0</v>
      </c>
      <c r="U33" s="94">
        <v>0</v>
      </c>
      <c r="V33" s="94">
        <v>16782.703798000199</v>
      </c>
      <c r="W33" s="95">
        <v>134644.32376660191</v>
      </c>
      <c r="X33" s="152"/>
      <c r="Y33" s="19">
        <f t="shared" si="11"/>
        <v>0</v>
      </c>
      <c r="Z33" s="19">
        <f t="shared" si="11"/>
        <v>0</v>
      </c>
      <c r="AA33" s="19">
        <f t="shared" si="12"/>
        <v>1607.0455900757358</v>
      </c>
      <c r="AB33" s="19">
        <f t="shared" si="13"/>
        <v>0</v>
      </c>
      <c r="AC33" s="19">
        <f t="shared" si="13"/>
        <v>0</v>
      </c>
      <c r="AD33" s="19">
        <f t="shared" si="13"/>
        <v>-932.37243322223367</v>
      </c>
      <c r="AE33" s="19">
        <f t="shared" si="14"/>
        <v>0</v>
      </c>
      <c r="AF33" s="19">
        <f t="shared" si="15"/>
        <v>674.67315685350331</v>
      </c>
      <c r="AG33" s="20"/>
      <c r="AH33" s="160">
        <f>'[3]Sped FY 2020'!DZ49</f>
        <v>62.29527411563182</v>
      </c>
      <c r="AI33" s="19">
        <f t="shared" si="17"/>
        <v>0</v>
      </c>
      <c r="AJ33" s="19">
        <f t="shared" si="16"/>
        <v>0</v>
      </c>
      <c r="AK33" s="19">
        <f t="shared" si="16"/>
        <v>25.797231216813575</v>
      </c>
      <c r="AL33" s="19">
        <f t="shared" si="16"/>
        <v>0</v>
      </c>
      <c r="AM33" s="19">
        <f t="shared" si="16"/>
        <v>0</v>
      </c>
      <c r="AN33" s="19">
        <f t="shared" si="16"/>
        <v>-14.966984999400982</v>
      </c>
      <c r="AO33" s="19">
        <f t="shared" si="16"/>
        <v>0</v>
      </c>
      <c r="AP33" s="19">
        <f t="shared" si="16"/>
        <v>10.830246217412611</v>
      </c>
      <c r="AQ33" s="118">
        <f>'[3]Sped FY 2020'!CR49</f>
        <v>1152.900105225028</v>
      </c>
      <c r="AR33" s="119">
        <f>'[3]Sped FY 2020'!CS49</f>
        <v>1142.0698590076158</v>
      </c>
      <c r="AS33" s="161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</row>
    <row r="34" spans="1:88" ht="15" x14ac:dyDescent="0.25">
      <c r="A34" s="154">
        <v>31</v>
      </c>
      <c r="B34" s="155">
        <v>1</v>
      </c>
      <c r="C34" s="156" t="s">
        <v>17</v>
      </c>
      <c r="D34" s="157">
        <v>4</v>
      </c>
      <c r="E34" s="120">
        <f>'[3]Sped FY 2020'!AB50</f>
        <v>7737129.624307381</v>
      </c>
      <c r="F34" s="120">
        <f>'[3]Sped FY 2020'!AK50</f>
        <v>2270182.3192446777</v>
      </c>
      <c r="G34" s="120">
        <f>'[3]Sped FY 2020'!BP50</f>
        <v>147564.60334014721</v>
      </c>
      <c r="H34" s="120">
        <f>-'[3]Sped FY 2020'!CI50</f>
        <v>0</v>
      </c>
      <c r="I34" s="120">
        <f>'[3]Sped FY 2020'!CB50</f>
        <v>0</v>
      </c>
      <c r="J34" s="120">
        <f>'[3]Sped FY 2020'!BF50-'[3]Sped FY 2020'!BI50</f>
        <v>-650317.92093472765</v>
      </c>
      <c r="K34" s="120">
        <f>'[3]Sped FY 2020'!CJ50</f>
        <v>0</v>
      </c>
      <c r="L34" s="118">
        <f t="shared" si="9"/>
        <v>9504558.6259574778</v>
      </c>
      <c r="M34" s="134">
        <f t="shared" si="10"/>
        <v>0</v>
      </c>
      <c r="N34" s="158">
        <v>31</v>
      </c>
      <c r="O34" s="159">
        <v>1</v>
      </c>
      <c r="P34" s="14" t="s">
        <v>17</v>
      </c>
      <c r="Q34" s="14">
        <v>4</v>
      </c>
      <c r="R34" s="22">
        <v>7737129.624307381</v>
      </c>
      <c r="S34" s="94">
        <v>2270182.3192446777</v>
      </c>
      <c r="T34" s="94">
        <v>0</v>
      </c>
      <c r="U34" s="94">
        <v>0</v>
      </c>
      <c r="V34" s="94">
        <v>-693556.17468256061</v>
      </c>
      <c r="W34" s="95">
        <v>9313755.7688694969</v>
      </c>
      <c r="X34" s="152"/>
      <c r="Y34" s="19">
        <f t="shared" si="11"/>
        <v>0</v>
      </c>
      <c r="Z34" s="19">
        <f t="shared" si="11"/>
        <v>0</v>
      </c>
      <c r="AA34" s="19">
        <f t="shared" si="12"/>
        <v>147564.60334014721</v>
      </c>
      <c r="AB34" s="19">
        <f t="shared" si="13"/>
        <v>0</v>
      </c>
      <c r="AC34" s="19">
        <f t="shared" si="13"/>
        <v>0</v>
      </c>
      <c r="AD34" s="19">
        <f t="shared" si="13"/>
        <v>43238.253747832961</v>
      </c>
      <c r="AE34" s="19">
        <f t="shared" si="14"/>
        <v>0</v>
      </c>
      <c r="AF34" s="19">
        <f t="shared" si="15"/>
        <v>190802.85708798096</v>
      </c>
      <c r="AG34" s="20"/>
      <c r="AH34" s="160">
        <f>'[3]Sped FY 2020'!DZ50</f>
        <v>5076.0600779382576</v>
      </c>
      <c r="AI34" s="19">
        <f t="shared" si="17"/>
        <v>0</v>
      </c>
      <c r="AJ34" s="19">
        <f t="shared" si="16"/>
        <v>0</v>
      </c>
      <c r="AK34" s="19">
        <f t="shared" si="16"/>
        <v>29.070696775536096</v>
      </c>
      <c r="AL34" s="19">
        <f t="shared" si="16"/>
        <v>0</v>
      </c>
      <c r="AM34" s="19">
        <f t="shared" si="16"/>
        <v>0</v>
      </c>
      <c r="AN34" s="19">
        <f t="shared" si="16"/>
        <v>8.5180736799701222</v>
      </c>
      <c r="AO34" s="19">
        <f t="shared" si="16"/>
        <v>0</v>
      </c>
      <c r="AP34" s="19">
        <f t="shared" si="16"/>
        <v>37.588770455506371</v>
      </c>
      <c r="AQ34" s="118">
        <f>'[3]Sped FY 2020'!CR50</f>
        <v>1130.0806111194577</v>
      </c>
      <c r="AR34" s="119">
        <f>'[3]Sped FY 2020'!CS50</f>
        <v>1092.4918406639513</v>
      </c>
      <c r="AS34" s="161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</row>
    <row r="35" spans="1:88" ht="15" x14ac:dyDescent="0.25">
      <c r="A35" s="154">
        <v>32</v>
      </c>
      <c r="B35" s="155">
        <v>1</v>
      </c>
      <c r="C35" s="156" t="s">
        <v>18</v>
      </c>
      <c r="D35" s="157">
        <v>6</v>
      </c>
      <c r="E35" s="120">
        <f>'[3]Sped FY 2020'!AB51</f>
        <v>773829.72809556942</v>
      </c>
      <c r="F35" s="120">
        <f>'[3]Sped FY 2020'!AK51</f>
        <v>284478.11320156796</v>
      </c>
      <c r="G35" s="120">
        <f>'[3]Sped FY 2020'!BP51</f>
        <v>13524.28474856014</v>
      </c>
      <c r="H35" s="120">
        <f>-'[3]Sped FY 2020'!CI51</f>
        <v>0</v>
      </c>
      <c r="I35" s="120">
        <f>'[3]Sped FY 2020'!CB51</f>
        <v>59542.283511529444</v>
      </c>
      <c r="J35" s="120">
        <f>'[3]Sped FY 2020'!BF51-'[3]Sped FY 2020'!BI51</f>
        <v>67104.892395019328</v>
      </c>
      <c r="K35" s="120">
        <f>'[3]Sped FY 2020'!CJ51</f>
        <v>0</v>
      </c>
      <c r="L35" s="118">
        <f t="shared" si="9"/>
        <v>1198479.3019522461</v>
      </c>
      <c r="M35" s="134">
        <f t="shared" si="10"/>
        <v>0</v>
      </c>
      <c r="N35" s="158">
        <v>32</v>
      </c>
      <c r="O35" s="159">
        <v>1</v>
      </c>
      <c r="P35" s="14" t="s">
        <v>18</v>
      </c>
      <c r="Q35" s="14">
        <v>6</v>
      </c>
      <c r="R35" s="22">
        <v>773829.72809556942</v>
      </c>
      <c r="S35" s="94">
        <v>284478.11320156796</v>
      </c>
      <c r="T35" s="94">
        <v>0</v>
      </c>
      <c r="U35" s="94">
        <v>54194.701101611136</v>
      </c>
      <c r="V35" s="94">
        <v>72452.474804937548</v>
      </c>
      <c r="W35" s="95">
        <v>1184955.0172036861</v>
      </c>
      <c r="X35" s="152"/>
      <c r="Y35" s="19">
        <f t="shared" si="11"/>
        <v>0</v>
      </c>
      <c r="Z35" s="19">
        <f t="shared" si="11"/>
        <v>0</v>
      </c>
      <c r="AA35" s="19">
        <f t="shared" si="12"/>
        <v>13524.28474856014</v>
      </c>
      <c r="AB35" s="19">
        <f t="shared" si="13"/>
        <v>0</v>
      </c>
      <c r="AC35" s="19">
        <f t="shared" si="13"/>
        <v>5347.5824099183083</v>
      </c>
      <c r="AD35" s="19">
        <f t="shared" si="13"/>
        <v>-5347.5824099182209</v>
      </c>
      <c r="AE35" s="19">
        <f t="shared" si="14"/>
        <v>0</v>
      </c>
      <c r="AF35" s="19">
        <f t="shared" si="15"/>
        <v>13524.284748560051</v>
      </c>
      <c r="AG35" s="20"/>
      <c r="AH35" s="160">
        <f>'[3]Sped FY 2020'!DZ51</f>
        <v>607.68035137313097</v>
      </c>
      <c r="AI35" s="19">
        <f t="shared" si="17"/>
        <v>0</v>
      </c>
      <c r="AJ35" s="19">
        <f t="shared" si="16"/>
        <v>0</v>
      </c>
      <c r="AK35" s="19">
        <f t="shared" si="16"/>
        <v>22.255589995628952</v>
      </c>
      <c r="AL35" s="19">
        <f t="shared" si="16"/>
        <v>0</v>
      </c>
      <c r="AM35" s="19">
        <f t="shared" si="16"/>
        <v>8.7999922950195213</v>
      </c>
      <c r="AN35" s="19">
        <f t="shared" si="16"/>
        <v>-8.7999922950193774</v>
      </c>
      <c r="AO35" s="19">
        <f t="shared" si="16"/>
        <v>0</v>
      </c>
      <c r="AP35" s="19">
        <f t="shared" si="16"/>
        <v>22.255589995628803</v>
      </c>
      <c r="AQ35" s="118">
        <f>'[3]Sped FY 2020'!CR51</f>
        <v>908.68907592116068</v>
      </c>
      <c r="AR35" s="119">
        <f>'[3]Sped FY 2020'!CS51</f>
        <v>886.43348592553195</v>
      </c>
      <c r="AS35" s="161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  <c r="BI35" s="162"/>
      <c r="BJ35" s="162"/>
      <c r="BK35" s="162"/>
      <c r="BL35" s="162"/>
      <c r="BM35" s="162"/>
      <c r="BN35" s="162"/>
      <c r="BO35" s="162"/>
      <c r="BP35" s="162"/>
      <c r="BQ35" s="162"/>
      <c r="BR35" s="162"/>
      <c r="BS35" s="162"/>
      <c r="BT35" s="162"/>
      <c r="BU35" s="162"/>
      <c r="BV35" s="162"/>
      <c r="BW35" s="162"/>
      <c r="BX35" s="162"/>
      <c r="BY35" s="162"/>
      <c r="BZ35" s="162"/>
      <c r="CA35" s="162"/>
      <c r="CB35" s="162"/>
      <c r="CC35" s="162"/>
      <c r="CD35" s="162"/>
      <c r="CE35" s="162"/>
      <c r="CF35" s="162"/>
      <c r="CG35" s="162"/>
      <c r="CH35" s="162"/>
      <c r="CI35" s="162"/>
      <c r="CJ35" s="162"/>
    </row>
    <row r="36" spans="1:88" ht="15" x14ac:dyDescent="0.25">
      <c r="A36" s="154">
        <v>36</v>
      </c>
      <c r="B36" s="155">
        <v>1</v>
      </c>
      <c r="C36" s="156" t="s">
        <v>19</v>
      </c>
      <c r="D36" s="157">
        <v>6</v>
      </c>
      <c r="E36" s="120">
        <f>'[3]Sped FY 2020'!AB52</f>
        <v>320860.97069058573</v>
      </c>
      <c r="F36" s="120">
        <f>'[3]Sped FY 2020'!AK52</f>
        <v>75153.819871719767</v>
      </c>
      <c r="G36" s="120">
        <f>'[3]Sped FY 2020'!BP52</f>
        <v>5606.9322871227059</v>
      </c>
      <c r="H36" s="120">
        <f>-'[3]Sped FY 2020'!CI52</f>
        <v>0</v>
      </c>
      <c r="I36" s="120">
        <f>'[3]Sped FY 2020'!CB52</f>
        <v>12916.926015196834</v>
      </c>
      <c r="J36" s="120">
        <f>'[3]Sped FY 2020'!BF52-'[3]Sped FY 2020'!BI52</f>
        <v>71005.464197360445</v>
      </c>
      <c r="K36" s="120">
        <f>'[3]Sped FY 2020'!CJ52</f>
        <v>0</v>
      </c>
      <c r="L36" s="118">
        <f t="shared" si="9"/>
        <v>485544.11306198547</v>
      </c>
      <c r="M36" s="134">
        <f t="shared" si="10"/>
        <v>0</v>
      </c>
      <c r="N36" s="158">
        <v>36</v>
      </c>
      <c r="O36" s="159">
        <v>1</v>
      </c>
      <c r="P36" s="14" t="s">
        <v>19</v>
      </c>
      <c r="Q36" s="14">
        <v>6</v>
      </c>
      <c r="R36" s="22">
        <v>320860.97069058573</v>
      </c>
      <c r="S36" s="94">
        <v>75153.819871719767</v>
      </c>
      <c r="T36" s="94">
        <v>0</v>
      </c>
      <c r="U36" s="94">
        <v>8582.5370398709783</v>
      </c>
      <c r="V36" s="94">
        <v>75339.853172686329</v>
      </c>
      <c r="W36" s="95">
        <v>479937.18077486276</v>
      </c>
      <c r="X36" s="152"/>
      <c r="Y36" s="19">
        <f t="shared" si="11"/>
        <v>0</v>
      </c>
      <c r="Z36" s="19">
        <f t="shared" si="11"/>
        <v>0</v>
      </c>
      <c r="AA36" s="19">
        <f t="shared" si="12"/>
        <v>5606.9322871227059</v>
      </c>
      <c r="AB36" s="19">
        <f t="shared" si="13"/>
        <v>0</v>
      </c>
      <c r="AC36" s="19">
        <f t="shared" si="13"/>
        <v>4334.3889753258554</v>
      </c>
      <c r="AD36" s="19">
        <f t="shared" si="13"/>
        <v>-4334.3889753258845</v>
      </c>
      <c r="AE36" s="19">
        <f t="shared" si="14"/>
        <v>0</v>
      </c>
      <c r="AF36" s="19">
        <f t="shared" si="15"/>
        <v>5606.932287122705</v>
      </c>
      <c r="AG36" s="20"/>
      <c r="AH36" s="160">
        <f>'[3]Sped FY 2020'!DZ52</f>
        <v>292.38588334917517</v>
      </c>
      <c r="AI36" s="19">
        <f t="shared" si="17"/>
        <v>0</v>
      </c>
      <c r="AJ36" s="19">
        <f t="shared" si="17"/>
        <v>0</v>
      </c>
      <c r="AK36" s="19">
        <f t="shared" si="17"/>
        <v>19.176480830392059</v>
      </c>
      <c r="AL36" s="19">
        <f t="shared" si="17"/>
        <v>0</v>
      </c>
      <c r="AM36" s="19">
        <f t="shared" si="17"/>
        <v>14.824207399061089</v>
      </c>
      <c r="AN36" s="19">
        <f t="shared" si="17"/>
        <v>-14.824207399061189</v>
      </c>
      <c r="AO36" s="19">
        <f t="shared" si="17"/>
        <v>0</v>
      </c>
      <c r="AP36" s="19">
        <f t="shared" si="17"/>
        <v>19.176480830392055</v>
      </c>
      <c r="AQ36" s="118">
        <f>'[3]Sped FY 2020'!CR52</f>
        <v>786.70324174249993</v>
      </c>
      <c r="AR36" s="119">
        <f>'[3]Sped FY 2020'!CS52</f>
        <v>767.52676091210787</v>
      </c>
      <c r="AS36" s="161"/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  <c r="BI36" s="162"/>
      <c r="BJ36" s="162"/>
      <c r="BK36" s="162"/>
      <c r="BL36" s="162"/>
      <c r="BM36" s="162"/>
      <c r="BN36" s="162"/>
      <c r="BO36" s="162"/>
      <c r="BP36" s="162"/>
      <c r="BQ36" s="162"/>
      <c r="BR36" s="162"/>
      <c r="BS36" s="162"/>
      <c r="BT36" s="162"/>
      <c r="BU36" s="162"/>
      <c r="BV36" s="162"/>
      <c r="BW36" s="162"/>
      <c r="BX36" s="162"/>
      <c r="BY36" s="162"/>
      <c r="BZ36" s="162"/>
      <c r="CA36" s="162"/>
      <c r="CB36" s="162"/>
      <c r="CC36" s="162"/>
      <c r="CD36" s="162"/>
      <c r="CE36" s="162"/>
      <c r="CF36" s="162"/>
      <c r="CG36" s="162"/>
      <c r="CH36" s="162"/>
      <c r="CI36" s="162"/>
      <c r="CJ36" s="162"/>
    </row>
    <row r="37" spans="1:88" ht="15" x14ac:dyDescent="0.25">
      <c r="A37" s="154">
        <v>38</v>
      </c>
      <c r="B37" s="155">
        <v>1</v>
      </c>
      <c r="C37" s="156" t="s">
        <v>20</v>
      </c>
      <c r="D37" s="157">
        <v>5</v>
      </c>
      <c r="E37" s="120">
        <f>'[3]Sped FY 2020'!AB53</f>
        <v>2772982.8805516087</v>
      </c>
      <c r="F37" s="120">
        <f>'[3]Sped FY 2020'!AK53</f>
        <v>638592.16114095296</v>
      </c>
      <c r="G37" s="120">
        <f>'[3]Sped FY 2020'!BP53</f>
        <v>61675.245518377749</v>
      </c>
      <c r="H37" s="120">
        <f>-'[3]Sped FY 2020'!CI53</f>
        <v>-231986.0716203748</v>
      </c>
      <c r="I37" s="120">
        <f>'[3]Sped FY 2020'!CB53</f>
        <v>0</v>
      </c>
      <c r="J37" s="120">
        <f>'[3]Sped FY 2020'!BF53-'[3]Sped FY 2020'!BI53</f>
        <v>-474383.89637247199</v>
      </c>
      <c r="K37" s="120">
        <f>'[3]Sped FY 2020'!CJ53</f>
        <v>0</v>
      </c>
      <c r="L37" s="118">
        <f t="shared" si="9"/>
        <v>2766880.3192180926</v>
      </c>
      <c r="M37" s="134">
        <f t="shared" si="10"/>
        <v>0</v>
      </c>
      <c r="N37" s="158">
        <v>38</v>
      </c>
      <c r="O37" s="159">
        <v>1</v>
      </c>
      <c r="P37" s="14" t="s">
        <v>20</v>
      </c>
      <c r="Q37" s="14">
        <v>5</v>
      </c>
      <c r="R37" s="22">
        <v>2772982.8805516087</v>
      </c>
      <c r="S37" s="94">
        <v>638592.16114095296</v>
      </c>
      <c r="T37" s="94">
        <v>-242449.07940862409</v>
      </c>
      <c r="U37" s="94">
        <v>0</v>
      </c>
      <c r="V37" s="94">
        <v>-494822.43981677364</v>
      </c>
      <c r="W37" s="95">
        <v>2674303.5224671634</v>
      </c>
      <c r="X37" s="152"/>
      <c r="Y37" s="19">
        <f t="shared" si="11"/>
        <v>0</v>
      </c>
      <c r="Z37" s="19">
        <f t="shared" si="11"/>
        <v>0</v>
      </c>
      <c r="AA37" s="19">
        <f t="shared" si="12"/>
        <v>61675.245518377749</v>
      </c>
      <c r="AB37" s="19">
        <f t="shared" si="13"/>
        <v>10463.007788249291</v>
      </c>
      <c r="AC37" s="19">
        <f t="shared" si="13"/>
        <v>0</v>
      </c>
      <c r="AD37" s="19">
        <f t="shared" si="13"/>
        <v>20438.543444301642</v>
      </c>
      <c r="AE37" s="19">
        <f t="shared" si="14"/>
        <v>0</v>
      </c>
      <c r="AF37" s="19">
        <f t="shared" si="15"/>
        <v>92576.796750929207</v>
      </c>
      <c r="AG37" s="20"/>
      <c r="AH37" s="160">
        <f>'[3]Sped FY 2020'!DZ53</f>
        <v>1543.3151780904916</v>
      </c>
      <c r="AI37" s="19">
        <f t="shared" si="17"/>
        <v>0</v>
      </c>
      <c r="AJ37" s="19">
        <f t="shared" si="17"/>
        <v>0</v>
      </c>
      <c r="AK37" s="19">
        <f t="shared" si="17"/>
        <v>39.962832215961946</v>
      </c>
      <c r="AL37" s="19">
        <f t="shared" si="17"/>
        <v>6.7795664403397691</v>
      </c>
      <c r="AM37" s="19">
        <f t="shared" si="17"/>
        <v>0</v>
      </c>
      <c r="AN37" s="19">
        <f t="shared" si="17"/>
        <v>13.243272491876729</v>
      </c>
      <c r="AO37" s="19">
        <f t="shared" si="17"/>
        <v>0</v>
      </c>
      <c r="AP37" s="19">
        <f t="shared" si="17"/>
        <v>59.985671148178788</v>
      </c>
      <c r="AQ37" s="118">
        <f>'[3]Sped FY 2020'!CR53</f>
        <v>1568.8413845265397</v>
      </c>
      <c r="AR37" s="119">
        <f>'[3]Sped FY 2020'!CS53</f>
        <v>1508.8557133783609</v>
      </c>
      <c r="AS37" s="161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</row>
    <row r="38" spans="1:88" ht="15" x14ac:dyDescent="0.25">
      <c r="A38" s="154">
        <v>47</v>
      </c>
      <c r="B38" s="155">
        <v>1</v>
      </c>
      <c r="C38" s="156" t="s">
        <v>21</v>
      </c>
      <c r="D38" s="157">
        <v>4</v>
      </c>
      <c r="E38" s="120">
        <f>'[3]Sped FY 2020'!AB54</f>
        <v>5565757.6994293313</v>
      </c>
      <c r="F38" s="120">
        <f>'[3]Sped FY 2020'!AK54</f>
        <v>1251092.3598144038</v>
      </c>
      <c r="G38" s="120">
        <f>'[3]Sped FY 2020'!BP54</f>
        <v>89379.493739754776</v>
      </c>
      <c r="H38" s="120">
        <f>-'[3]Sped FY 2020'!CI54</f>
        <v>0</v>
      </c>
      <c r="I38" s="120">
        <f>'[3]Sped FY 2020'!CB54</f>
        <v>0</v>
      </c>
      <c r="J38" s="120">
        <f>'[3]Sped FY 2020'!BF54-'[3]Sped FY 2020'!BI54</f>
        <v>-136942.24764710711</v>
      </c>
      <c r="K38" s="120">
        <f>'[3]Sped FY 2020'!CJ54</f>
        <v>0</v>
      </c>
      <c r="L38" s="118">
        <f t="shared" si="9"/>
        <v>6769287.3053363822</v>
      </c>
      <c r="M38" s="134">
        <f t="shared" si="10"/>
        <v>0</v>
      </c>
      <c r="N38" s="158">
        <v>47</v>
      </c>
      <c r="O38" s="159">
        <v>1</v>
      </c>
      <c r="P38" s="14" t="s">
        <v>21</v>
      </c>
      <c r="Q38" s="14">
        <v>4</v>
      </c>
      <c r="R38" s="22">
        <v>5565757.6994293313</v>
      </c>
      <c r="S38" s="94">
        <v>1251092.3598144038</v>
      </c>
      <c r="T38" s="94">
        <v>0</v>
      </c>
      <c r="U38" s="94">
        <v>0</v>
      </c>
      <c r="V38" s="94">
        <v>-113072.17002781783</v>
      </c>
      <c r="W38" s="95">
        <v>6703777.8892159173</v>
      </c>
      <c r="X38" s="152"/>
      <c r="Y38" s="19">
        <f t="shared" si="11"/>
        <v>0</v>
      </c>
      <c r="Z38" s="19">
        <f t="shared" si="11"/>
        <v>0</v>
      </c>
      <c r="AA38" s="19">
        <f t="shared" si="12"/>
        <v>89379.493739754776</v>
      </c>
      <c r="AB38" s="19">
        <f t="shared" si="13"/>
        <v>0</v>
      </c>
      <c r="AC38" s="19">
        <f t="shared" si="13"/>
        <v>0</v>
      </c>
      <c r="AD38" s="19">
        <f t="shared" si="13"/>
        <v>-23870.077619289281</v>
      </c>
      <c r="AE38" s="19">
        <f t="shared" si="14"/>
        <v>0</v>
      </c>
      <c r="AF38" s="19">
        <f t="shared" si="15"/>
        <v>65509.416120464914</v>
      </c>
      <c r="AG38" s="20"/>
      <c r="AH38" s="160">
        <f>'[3]Sped FY 2020'!DZ54</f>
        <v>4428.9930371242754</v>
      </c>
      <c r="AI38" s="19">
        <f t="shared" si="17"/>
        <v>0</v>
      </c>
      <c r="AJ38" s="19">
        <f t="shared" si="17"/>
        <v>0</v>
      </c>
      <c r="AK38" s="19">
        <f t="shared" si="17"/>
        <v>20.180545101463618</v>
      </c>
      <c r="AL38" s="19">
        <f t="shared" si="17"/>
        <v>0</v>
      </c>
      <c r="AM38" s="19">
        <f t="shared" si="17"/>
        <v>0</v>
      </c>
      <c r="AN38" s="19">
        <f t="shared" si="17"/>
        <v>-5.3895044357053248</v>
      </c>
      <c r="AO38" s="19">
        <f t="shared" si="17"/>
        <v>0</v>
      </c>
      <c r="AP38" s="19">
        <f t="shared" si="17"/>
        <v>14.791040665758164</v>
      </c>
      <c r="AQ38" s="118">
        <f>'[3]Sped FY 2020'!CR54</f>
        <v>830.16401082834693</v>
      </c>
      <c r="AR38" s="119">
        <f>'[3]Sped FY 2020'!CS54</f>
        <v>815.37297016258856</v>
      </c>
      <c r="AS38" s="161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/>
      <c r="BM38" s="162"/>
      <c r="BN38" s="162"/>
      <c r="BO38" s="162"/>
      <c r="BP38" s="162"/>
      <c r="BQ38" s="162"/>
      <c r="BR38" s="162"/>
      <c r="BS38" s="162"/>
      <c r="BT38" s="162"/>
      <c r="BU38" s="162"/>
      <c r="BV38" s="162"/>
      <c r="BW38" s="162"/>
      <c r="BX38" s="162"/>
      <c r="BY38" s="162"/>
      <c r="BZ38" s="162"/>
      <c r="CA38" s="162"/>
      <c r="CB38" s="162"/>
      <c r="CC38" s="162"/>
      <c r="CD38" s="162"/>
      <c r="CE38" s="162"/>
      <c r="CF38" s="162"/>
      <c r="CG38" s="162"/>
      <c r="CH38" s="162"/>
      <c r="CI38" s="162"/>
      <c r="CJ38" s="162"/>
    </row>
    <row r="39" spans="1:88" ht="15" x14ac:dyDescent="0.25">
      <c r="A39" s="154">
        <v>51</v>
      </c>
      <c r="B39" s="155">
        <v>1</v>
      </c>
      <c r="C39" s="156" t="s">
        <v>22</v>
      </c>
      <c r="D39" s="157">
        <v>5</v>
      </c>
      <c r="E39" s="120">
        <f>'[3]Sped FY 2020'!AB55</f>
        <v>1929623.8897916733</v>
      </c>
      <c r="F39" s="120">
        <f>'[3]Sped FY 2020'!AK55</f>
        <v>466391.01495884865</v>
      </c>
      <c r="G39" s="120">
        <f>'[3]Sped FY 2020'!BP55</f>
        <v>33100.67069756025</v>
      </c>
      <c r="H39" s="120">
        <f>-'[3]Sped FY 2020'!CI55</f>
        <v>0</v>
      </c>
      <c r="I39" s="120">
        <f>'[3]Sped FY 2020'!CB55</f>
        <v>298759.63130521541</v>
      </c>
      <c r="J39" s="120">
        <f>'[3]Sped FY 2020'!BF55-'[3]Sped FY 2020'!BI55</f>
        <v>-189441.17344472726</v>
      </c>
      <c r="K39" s="120">
        <f>'[3]Sped FY 2020'!CJ55</f>
        <v>0</v>
      </c>
      <c r="L39" s="118">
        <f t="shared" si="9"/>
        <v>2538434.0333085698</v>
      </c>
      <c r="M39" s="134">
        <f t="shared" si="10"/>
        <v>0</v>
      </c>
      <c r="N39" s="158">
        <v>51</v>
      </c>
      <c r="O39" s="159">
        <v>1</v>
      </c>
      <c r="P39" s="14" t="s">
        <v>22</v>
      </c>
      <c r="Q39" s="14">
        <v>5</v>
      </c>
      <c r="R39" s="22">
        <v>1929623.8897916733</v>
      </c>
      <c r="S39" s="94">
        <v>466391.01495884865</v>
      </c>
      <c r="T39" s="94">
        <v>0</v>
      </c>
      <c r="U39" s="94">
        <v>290998.41686976049</v>
      </c>
      <c r="V39" s="94">
        <v>-181679.95900927245</v>
      </c>
      <c r="W39" s="95">
        <v>2505333.3626110097</v>
      </c>
      <c r="X39" s="152"/>
      <c r="Y39" s="19">
        <f t="shared" si="11"/>
        <v>0</v>
      </c>
      <c r="Z39" s="19">
        <f t="shared" si="11"/>
        <v>0</v>
      </c>
      <c r="AA39" s="19">
        <f t="shared" si="12"/>
        <v>33100.67069756025</v>
      </c>
      <c r="AB39" s="19">
        <f t="shared" si="13"/>
        <v>0</v>
      </c>
      <c r="AC39" s="19">
        <f t="shared" si="13"/>
        <v>7761.2144354549237</v>
      </c>
      <c r="AD39" s="19">
        <f t="shared" si="13"/>
        <v>-7761.2144354548072</v>
      </c>
      <c r="AE39" s="19">
        <f t="shared" si="14"/>
        <v>0</v>
      </c>
      <c r="AF39" s="19">
        <f t="shared" si="15"/>
        <v>33100.670697560068</v>
      </c>
      <c r="AG39" s="20"/>
      <c r="AH39" s="160">
        <f>'[3]Sped FY 2020'!DZ55</f>
        <v>1919.0963477557546</v>
      </c>
      <c r="AI39" s="19">
        <f t="shared" si="17"/>
        <v>0</v>
      </c>
      <c r="AJ39" s="19">
        <f t="shared" si="17"/>
        <v>0</v>
      </c>
      <c r="AK39" s="19">
        <f t="shared" si="17"/>
        <v>17.24805048806909</v>
      </c>
      <c r="AL39" s="19">
        <f t="shared" si="17"/>
        <v>0</v>
      </c>
      <c r="AM39" s="19">
        <f t="shared" si="17"/>
        <v>4.0442025980254233</v>
      </c>
      <c r="AN39" s="19">
        <f t="shared" si="17"/>
        <v>-4.0442025980253629</v>
      </c>
      <c r="AO39" s="19">
        <f t="shared" si="17"/>
        <v>0</v>
      </c>
      <c r="AP39" s="19">
        <f t="shared" si="17"/>
        <v>17.248050488068994</v>
      </c>
      <c r="AQ39" s="118">
        <f>'[3]Sped FY 2020'!CR55</f>
        <v>692.1013370480847</v>
      </c>
      <c r="AR39" s="119">
        <f>'[3]Sped FY 2020'!CS55</f>
        <v>674.8532865600157</v>
      </c>
      <c r="AS39" s="161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162"/>
      <c r="BZ39" s="162"/>
      <c r="CA39" s="162"/>
      <c r="CB39" s="162"/>
      <c r="CC39" s="162"/>
      <c r="CD39" s="162"/>
      <c r="CE39" s="162"/>
      <c r="CF39" s="162"/>
      <c r="CG39" s="162"/>
      <c r="CH39" s="162"/>
      <c r="CI39" s="162"/>
      <c r="CJ39" s="162"/>
    </row>
    <row r="40" spans="1:88" ht="15" x14ac:dyDescent="0.25">
      <c r="A40" s="154">
        <v>75</v>
      </c>
      <c r="B40" s="155">
        <v>1</v>
      </c>
      <c r="C40" s="156" t="s">
        <v>23</v>
      </c>
      <c r="D40" s="157">
        <v>6</v>
      </c>
      <c r="E40" s="120">
        <f>'[3]Sped FY 2020'!AB56</f>
        <v>531950.11081460537</v>
      </c>
      <c r="F40" s="120">
        <f>'[3]Sped FY 2020'!AK56</f>
        <v>111493.58607473073</v>
      </c>
      <c r="G40" s="120">
        <f>'[3]Sped FY 2020'!BP56</f>
        <v>6879.7881707842644</v>
      </c>
      <c r="H40" s="120">
        <f>-'[3]Sped FY 2020'!CI56</f>
        <v>0</v>
      </c>
      <c r="I40" s="120">
        <f>'[3]Sped FY 2020'!CB56</f>
        <v>0</v>
      </c>
      <c r="J40" s="120">
        <f>'[3]Sped FY 2020'!BF56-'[3]Sped FY 2020'!BI56</f>
        <v>28525.079410817809</v>
      </c>
      <c r="K40" s="120">
        <f>'[3]Sped FY 2020'!CJ56</f>
        <v>0</v>
      </c>
      <c r="L40" s="118">
        <f t="shared" si="9"/>
        <v>678848.56447093817</v>
      </c>
      <c r="M40" s="134">
        <f t="shared" si="10"/>
        <v>0</v>
      </c>
      <c r="N40" s="158">
        <v>75</v>
      </c>
      <c r="O40" s="159">
        <v>1</v>
      </c>
      <c r="P40" s="14" t="s">
        <v>23</v>
      </c>
      <c r="Q40" s="14">
        <v>6</v>
      </c>
      <c r="R40" s="22">
        <v>531950.11081460537</v>
      </c>
      <c r="S40" s="94">
        <v>111493.58607473073</v>
      </c>
      <c r="T40" s="94">
        <v>0</v>
      </c>
      <c r="U40" s="94">
        <v>0</v>
      </c>
      <c r="V40" s="94">
        <v>34075.271811223967</v>
      </c>
      <c r="W40" s="95">
        <v>677518.96870056004</v>
      </c>
      <c r="X40" s="152"/>
      <c r="Y40" s="19">
        <f t="shared" si="11"/>
        <v>0</v>
      </c>
      <c r="Z40" s="19">
        <f t="shared" si="11"/>
        <v>0</v>
      </c>
      <c r="AA40" s="19">
        <f t="shared" si="12"/>
        <v>6879.7881707842644</v>
      </c>
      <c r="AB40" s="19">
        <f t="shared" si="13"/>
        <v>0</v>
      </c>
      <c r="AC40" s="19">
        <f t="shared" si="13"/>
        <v>0</v>
      </c>
      <c r="AD40" s="19">
        <f t="shared" si="13"/>
        <v>-5550.1924004061584</v>
      </c>
      <c r="AE40" s="19">
        <f t="shared" si="14"/>
        <v>0</v>
      </c>
      <c r="AF40" s="19">
        <f t="shared" si="15"/>
        <v>1329.5957703781314</v>
      </c>
      <c r="AG40" s="20"/>
      <c r="AH40" s="160">
        <f>'[3]Sped FY 2020'!DZ56</f>
        <v>667.1622905287021</v>
      </c>
      <c r="AI40" s="19">
        <f t="shared" si="17"/>
        <v>0</v>
      </c>
      <c r="AJ40" s="19">
        <f t="shared" si="17"/>
        <v>0</v>
      </c>
      <c r="AK40" s="19">
        <f t="shared" si="17"/>
        <v>10.312015934432205</v>
      </c>
      <c r="AL40" s="19">
        <f t="shared" si="17"/>
        <v>0</v>
      </c>
      <c r="AM40" s="19">
        <f t="shared" si="17"/>
        <v>0</v>
      </c>
      <c r="AN40" s="19">
        <f t="shared" si="17"/>
        <v>-8.3191038810179609</v>
      </c>
      <c r="AO40" s="19">
        <f t="shared" si="17"/>
        <v>0</v>
      </c>
      <c r="AP40" s="19">
        <f t="shared" si="17"/>
        <v>1.9929120534142819</v>
      </c>
      <c r="AQ40" s="118">
        <f>'[3]Sped FY 2020'!CR56</f>
        <v>411.58860463817473</v>
      </c>
      <c r="AR40" s="119">
        <f>'[3]Sped FY 2020'!CS56</f>
        <v>409.59569258476046</v>
      </c>
      <c r="AS40" s="161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162"/>
      <c r="BZ40" s="162"/>
      <c r="CA40" s="162"/>
      <c r="CB40" s="162"/>
      <c r="CC40" s="162"/>
      <c r="CD40" s="162"/>
      <c r="CE40" s="162"/>
      <c r="CF40" s="162"/>
      <c r="CG40" s="162"/>
      <c r="CH40" s="162"/>
      <c r="CI40" s="162"/>
      <c r="CJ40" s="162"/>
    </row>
    <row r="41" spans="1:88" ht="15" x14ac:dyDescent="0.25">
      <c r="A41" s="154">
        <v>77</v>
      </c>
      <c r="B41" s="155">
        <v>1</v>
      </c>
      <c r="C41" s="156" t="s">
        <v>24</v>
      </c>
      <c r="D41" s="157">
        <v>4</v>
      </c>
      <c r="E41" s="120">
        <f>'[3]Sped FY 2020'!AB57</f>
        <v>11147709.801916778</v>
      </c>
      <c r="F41" s="120">
        <f>'[3]Sped FY 2020'!AK57</f>
        <v>2388608.1161232837</v>
      </c>
      <c r="G41" s="120">
        <f>'[3]Sped FY 2020'!BP57</f>
        <v>181289.85834132365</v>
      </c>
      <c r="H41" s="120">
        <f>-'[3]Sped FY 2020'!CI57</f>
        <v>0</v>
      </c>
      <c r="I41" s="120">
        <f>'[3]Sped FY 2020'!CB57</f>
        <v>0</v>
      </c>
      <c r="J41" s="120">
        <f>'[3]Sped FY 2020'!BF57-'[3]Sped FY 2020'!BI57</f>
        <v>104383.68550154829</v>
      </c>
      <c r="K41" s="120">
        <f>'[3]Sped FY 2020'!CJ57</f>
        <v>0</v>
      </c>
      <c r="L41" s="118">
        <f t="shared" si="9"/>
        <v>13821991.461882932</v>
      </c>
      <c r="M41" s="134">
        <f t="shared" si="10"/>
        <v>0</v>
      </c>
      <c r="N41" s="158">
        <v>77</v>
      </c>
      <c r="O41" s="159">
        <v>1</v>
      </c>
      <c r="P41" s="14" t="s">
        <v>24</v>
      </c>
      <c r="Q41" s="14">
        <v>4</v>
      </c>
      <c r="R41" s="22">
        <v>11147709.801916778</v>
      </c>
      <c r="S41" s="94">
        <v>2388608.1161232837</v>
      </c>
      <c r="T41" s="94">
        <v>0</v>
      </c>
      <c r="U41" s="94">
        <v>0</v>
      </c>
      <c r="V41" s="94">
        <v>106135.53947345167</v>
      </c>
      <c r="W41" s="95">
        <v>13642453.457513513</v>
      </c>
      <c r="X41" s="152"/>
      <c r="Y41" s="19">
        <f t="shared" si="11"/>
        <v>0</v>
      </c>
      <c r="Z41" s="19">
        <f t="shared" si="11"/>
        <v>0</v>
      </c>
      <c r="AA41" s="19">
        <f t="shared" si="12"/>
        <v>181289.85834132365</v>
      </c>
      <c r="AB41" s="19">
        <f t="shared" si="13"/>
        <v>0</v>
      </c>
      <c r="AC41" s="19">
        <f t="shared" si="13"/>
        <v>0</v>
      </c>
      <c r="AD41" s="19">
        <f t="shared" si="13"/>
        <v>-1751.853971903387</v>
      </c>
      <c r="AE41" s="19">
        <f t="shared" si="14"/>
        <v>0</v>
      </c>
      <c r="AF41" s="19">
        <f t="shared" si="15"/>
        <v>179538.00436941907</v>
      </c>
      <c r="AG41" s="20"/>
      <c r="AH41" s="160">
        <f>'[3]Sped FY 2020'!DZ57</f>
        <v>8820.0060522877302</v>
      </c>
      <c r="AI41" s="19">
        <f t="shared" si="17"/>
        <v>0</v>
      </c>
      <c r="AJ41" s="19">
        <f t="shared" si="17"/>
        <v>0</v>
      </c>
      <c r="AK41" s="19">
        <f t="shared" si="17"/>
        <v>20.554391603200855</v>
      </c>
      <c r="AL41" s="19">
        <f t="shared" si="17"/>
        <v>0</v>
      </c>
      <c r="AM41" s="19">
        <f t="shared" si="17"/>
        <v>0</v>
      </c>
      <c r="AN41" s="19">
        <f t="shared" si="17"/>
        <v>-0.19862276301375006</v>
      </c>
      <c r="AO41" s="19">
        <f t="shared" si="17"/>
        <v>0</v>
      </c>
      <c r="AP41" s="19">
        <f t="shared" si="17"/>
        <v>20.355768840186972</v>
      </c>
      <c r="AQ41" s="118">
        <f>'[3]Sped FY 2020'!CR57</f>
        <v>834.27665453958161</v>
      </c>
      <c r="AR41" s="119">
        <f>'[3]Sped FY 2020'!CS57</f>
        <v>813.9208856993946</v>
      </c>
      <c r="AS41" s="161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162"/>
      <c r="BZ41" s="162"/>
      <c r="CA41" s="162"/>
      <c r="CB41" s="162"/>
      <c r="CC41" s="162"/>
      <c r="CD41" s="162"/>
      <c r="CE41" s="162"/>
      <c r="CF41" s="162"/>
      <c r="CG41" s="162"/>
      <c r="CH41" s="162"/>
      <c r="CI41" s="162"/>
      <c r="CJ41" s="162"/>
    </row>
    <row r="42" spans="1:88" ht="15" x14ac:dyDescent="0.25">
      <c r="A42" s="154">
        <v>81</v>
      </c>
      <c r="B42" s="155">
        <v>1</v>
      </c>
      <c r="C42" s="156" t="s">
        <v>25</v>
      </c>
      <c r="D42" s="157">
        <v>6</v>
      </c>
      <c r="E42" s="120">
        <f>'[3]Sped FY 2020'!AB58</f>
        <v>171675.34204843792</v>
      </c>
      <c r="F42" s="120">
        <f>'[3]Sped FY 2020'!AK58</f>
        <v>53980.224362458852</v>
      </c>
      <c r="G42" s="120">
        <f>'[3]Sped FY 2020'!BP58</f>
        <v>3267.5508517132266</v>
      </c>
      <c r="H42" s="120">
        <f>-'[3]Sped FY 2020'!CI58</f>
        <v>-35240.286109350098</v>
      </c>
      <c r="I42" s="120">
        <f>'[3]Sped FY 2020'!CB58</f>
        <v>0</v>
      </c>
      <c r="J42" s="120">
        <f>'[3]Sped FY 2020'!BF58-'[3]Sped FY 2020'!BI58</f>
        <v>28134.313288026253</v>
      </c>
      <c r="K42" s="120">
        <f>'[3]Sped FY 2020'!CJ58</f>
        <v>0</v>
      </c>
      <c r="L42" s="118">
        <f t="shared" si="9"/>
        <v>221817.14444128616</v>
      </c>
      <c r="M42" s="134">
        <f t="shared" si="10"/>
        <v>0</v>
      </c>
      <c r="N42" s="158">
        <v>81</v>
      </c>
      <c r="O42" s="159">
        <v>1</v>
      </c>
      <c r="P42" s="14" t="s">
        <v>25</v>
      </c>
      <c r="Q42" s="14">
        <v>6</v>
      </c>
      <c r="R42" s="22">
        <v>171675.34204843792</v>
      </c>
      <c r="S42" s="94">
        <v>53980.224362458852</v>
      </c>
      <c r="T42" s="94">
        <v>-36912.986371691426</v>
      </c>
      <c r="U42" s="94">
        <v>0</v>
      </c>
      <c r="V42" s="94">
        <v>29807.013550367588</v>
      </c>
      <c r="W42" s="95">
        <v>218549.59358957293</v>
      </c>
      <c r="X42" s="152"/>
      <c r="Y42" s="19">
        <f t="shared" si="11"/>
        <v>0</v>
      </c>
      <c r="Z42" s="19">
        <f t="shared" si="11"/>
        <v>0</v>
      </c>
      <c r="AA42" s="19">
        <f t="shared" si="12"/>
        <v>3267.5508517132266</v>
      </c>
      <c r="AB42" s="19">
        <f t="shared" si="13"/>
        <v>1672.7002623413282</v>
      </c>
      <c r="AC42" s="19">
        <f t="shared" si="13"/>
        <v>0</v>
      </c>
      <c r="AD42" s="19">
        <f t="shared" si="13"/>
        <v>-1672.7002623413355</v>
      </c>
      <c r="AE42" s="19">
        <f t="shared" si="14"/>
        <v>0</v>
      </c>
      <c r="AF42" s="19">
        <f t="shared" si="15"/>
        <v>3267.5508517132257</v>
      </c>
      <c r="AG42" s="20"/>
      <c r="AH42" s="160">
        <f>'[3]Sped FY 2020'!DZ58</f>
        <v>135.64293557435963</v>
      </c>
      <c r="AI42" s="19">
        <f t="shared" si="17"/>
        <v>0</v>
      </c>
      <c r="AJ42" s="19">
        <f t="shared" si="17"/>
        <v>0</v>
      </c>
      <c r="AK42" s="19">
        <f t="shared" si="17"/>
        <v>24.089355172661765</v>
      </c>
      <c r="AL42" s="19">
        <f t="shared" si="17"/>
        <v>12.331643039562143</v>
      </c>
      <c r="AM42" s="19">
        <f t="shared" si="17"/>
        <v>0</v>
      </c>
      <c r="AN42" s="19">
        <f t="shared" si="17"/>
        <v>-12.331643039562197</v>
      </c>
      <c r="AO42" s="19">
        <f t="shared" si="17"/>
        <v>0</v>
      </c>
      <c r="AP42" s="19">
        <f t="shared" si="17"/>
        <v>24.089355172661758</v>
      </c>
      <c r="AQ42" s="118">
        <f>'[3]Sped FY 2020'!CR58</f>
        <v>853.40279046652108</v>
      </c>
      <c r="AR42" s="119">
        <f>'[3]Sped FY 2020'!CS58</f>
        <v>829.31343529385936</v>
      </c>
      <c r="AS42" s="161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/>
      <c r="CA42" s="162"/>
      <c r="CB42" s="162"/>
      <c r="CC42" s="162"/>
      <c r="CD42" s="162"/>
      <c r="CE42" s="162"/>
      <c r="CF42" s="162"/>
      <c r="CG42" s="162"/>
      <c r="CH42" s="162"/>
      <c r="CI42" s="162"/>
      <c r="CJ42" s="162"/>
    </row>
    <row r="43" spans="1:88" ht="15" x14ac:dyDescent="0.25">
      <c r="A43" s="154">
        <v>84</v>
      </c>
      <c r="B43" s="155">
        <v>1</v>
      </c>
      <c r="C43" s="156" t="s">
        <v>26</v>
      </c>
      <c r="D43" s="157">
        <v>6</v>
      </c>
      <c r="E43" s="120">
        <f>'[3]Sped FY 2020'!AB59</f>
        <v>535633.90516517498</v>
      </c>
      <c r="F43" s="120">
        <f>'[3]Sped FY 2020'!AK59</f>
        <v>95760.547397914226</v>
      </c>
      <c r="G43" s="120">
        <f>'[3]Sped FY 2020'!BP59</f>
        <v>10181.461075147687</v>
      </c>
      <c r="H43" s="120">
        <f>-'[3]Sped FY 2020'!CI59</f>
        <v>0</v>
      </c>
      <c r="I43" s="120">
        <f>'[3]Sped FY 2020'!CB59</f>
        <v>89162.021774683206</v>
      </c>
      <c r="J43" s="120">
        <f>'[3]Sped FY 2020'!BF59-'[3]Sped FY 2020'!BI59</f>
        <v>-175129.28817209793</v>
      </c>
      <c r="K43" s="120">
        <f>'[3]Sped FY 2020'!CJ59</f>
        <v>0</v>
      </c>
      <c r="L43" s="118">
        <f t="shared" si="9"/>
        <v>555608.6472408222</v>
      </c>
      <c r="M43" s="134">
        <f t="shared" si="10"/>
        <v>0</v>
      </c>
      <c r="N43" s="158">
        <v>84</v>
      </c>
      <c r="O43" s="159">
        <v>1</v>
      </c>
      <c r="P43" s="14" t="s">
        <v>26</v>
      </c>
      <c r="Q43" s="14">
        <v>6</v>
      </c>
      <c r="R43" s="22">
        <v>535633.90516517498</v>
      </c>
      <c r="S43" s="94">
        <v>95760.547397914226</v>
      </c>
      <c r="T43" s="94">
        <v>0</v>
      </c>
      <c r="U43" s="94">
        <v>91308.155236568768</v>
      </c>
      <c r="V43" s="94">
        <v>-177275.42163398347</v>
      </c>
      <c r="W43" s="95">
        <v>545427.18616567447</v>
      </c>
      <c r="X43" s="152"/>
      <c r="Y43" s="19">
        <f t="shared" si="11"/>
        <v>0</v>
      </c>
      <c r="Z43" s="19">
        <f t="shared" si="11"/>
        <v>0</v>
      </c>
      <c r="AA43" s="19">
        <f t="shared" si="12"/>
        <v>10181.461075147687</v>
      </c>
      <c r="AB43" s="19">
        <f t="shared" si="13"/>
        <v>0</v>
      </c>
      <c r="AC43" s="19">
        <f t="shared" si="13"/>
        <v>-2146.1334618855617</v>
      </c>
      <c r="AD43" s="19">
        <f t="shared" si="13"/>
        <v>2146.1334618855326</v>
      </c>
      <c r="AE43" s="19">
        <f t="shared" si="14"/>
        <v>0</v>
      </c>
      <c r="AF43" s="19">
        <f t="shared" si="15"/>
        <v>10181.46107514773</v>
      </c>
      <c r="AG43" s="20"/>
      <c r="AH43" s="160">
        <f>'[3]Sped FY 2020'!DZ59</f>
        <v>581.75747924114239</v>
      </c>
      <c r="AI43" s="19">
        <f t="shared" si="17"/>
        <v>0</v>
      </c>
      <c r="AJ43" s="19">
        <f t="shared" si="17"/>
        <v>0</v>
      </c>
      <c r="AK43" s="19">
        <f t="shared" si="17"/>
        <v>17.501212169078798</v>
      </c>
      <c r="AL43" s="19">
        <f t="shared" si="17"/>
        <v>0</v>
      </c>
      <c r="AM43" s="19">
        <f t="shared" si="17"/>
        <v>-3.6890517758104746</v>
      </c>
      <c r="AN43" s="19">
        <f t="shared" si="17"/>
        <v>3.6890517758104249</v>
      </c>
      <c r="AO43" s="19">
        <f t="shared" si="17"/>
        <v>0</v>
      </c>
      <c r="AP43" s="19">
        <f t="shared" si="17"/>
        <v>17.501212169078872</v>
      </c>
      <c r="AQ43" s="118">
        <f>'[3]Sped FY 2020'!CR59</f>
        <v>699.03619612843886</v>
      </c>
      <c r="AR43" s="119">
        <f>'[3]Sped FY 2020'!CS59</f>
        <v>681.53498395935992</v>
      </c>
      <c r="AS43" s="161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2"/>
      <c r="BZ43" s="162"/>
      <c r="CA43" s="162"/>
      <c r="CB43" s="162"/>
      <c r="CC43" s="162"/>
      <c r="CD43" s="162"/>
      <c r="CE43" s="162"/>
      <c r="CF43" s="162"/>
      <c r="CG43" s="162"/>
      <c r="CH43" s="162"/>
      <c r="CI43" s="162"/>
      <c r="CJ43" s="162"/>
    </row>
    <row r="44" spans="1:88" ht="15" x14ac:dyDescent="0.25">
      <c r="A44" s="154">
        <v>85</v>
      </c>
      <c r="B44" s="155">
        <v>1</v>
      </c>
      <c r="C44" s="156" t="s">
        <v>27</v>
      </c>
      <c r="D44" s="157">
        <v>6</v>
      </c>
      <c r="E44" s="120">
        <f>'[3]Sped FY 2020'!AB60</f>
        <v>356355.20163883921</v>
      </c>
      <c r="F44" s="120">
        <f>'[3]Sped FY 2020'!AK60</f>
        <v>86137.278304044667</v>
      </c>
      <c r="G44" s="120">
        <f>'[3]Sped FY 2020'!BP60</f>
        <v>7165.3243916913189</v>
      </c>
      <c r="H44" s="120">
        <f>-'[3]Sped FY 2020'!CI60</f>
        <v>0</v>
      </c>
      <c r="I44" s="120">
        <f>'[3]Sped FY 2020'!CB60</f>
        <v>0</v>
      </c>
      <c r="J44" s="120">
        <f>'[3]Sped FY 2020'!BF60-'[3]Sped FY 2020'!BI60</f>
        <v>-52337.999122792215</v>
      </c>
      <c r="K44" s="120">
        <f>'[3]Sped FY 2020'!CJ60</f>
        <v>0</v>
      </c>
      <c r="L44" s="118">
        <f t="shared" si="9"/>
        <v>397319.80521178298</v>
      </c>
      <c r="M44" s="134">
        <f t="shared" si="10"/>
        <v>0</v>
      </c>
      <c r="N44" s="158">
        <v>85</v>
      </c>
      <c r="O44" s="159">
        <v>1</v>
      </c>
      <c r="P44" s="14" t="s">
        <v>27</v>
      </c>
      <c r="Q44" s="14">
        <v>6</v>
      </c>
      <c r="R44" s="22">
        <v>356355.20163883921</v>
      </c>
      <c r="S44" s="94">
        <v>86137.278304044667</v>
      </c>
      <c r="T44" s="94">
        <v>0</v>
      </c>
      <c r="U44" s="94">
        <v>0</v>
      </c>
      <c r="V44" s="94">
        <v>-52624.807635967154</v>
      </c>
      <c r="W44" s="95">
        <v>389867.67230691673</v>
      </c>
      <c r="X44" s="152"/>
      <c r="Y44" s="19">
        <f t="shared" si="11"/>
        <v>0</v>
      </c>
      <c r="Z44" s="19">
        <f t="shared" si="11"/>
        <v>0</v>
      </c>
      <c r="AA44" s="19">
        <f t="shared" si="12"/>
        <v>7165.3243916913189</v>
      </c>
      <c r="AB44" s="19">
        <f t="shared" si="13"/>
        <v>0</v>
      </c>
      <c r="AC44" s="19">
        <f t="shared" si="13"/>
        <v>0</v>
      </c>
      <c r="AD44" s="19">
        <f t="shared" si="13"/>
        <v>286.80851317493943</v>
      </c>
      <c r="AE44" s="19">
        <f t="shared" si="14"/>
        <v>0</v>
      </c>
      <c r="AF44" s="19">
        <f t="shared" si="15"/>
        <v>7452.1329048662446</v>
      </c>
      <c r="AG44" s="20"/>
      <c r="AH44" s="160">
        <f>'[3]Sped FY 2020'!DZ60</f>
        <v>552.6193671547984</v>
      </c>
      <c r="AI44" s="19">
        <f t="shared" si="17"/>
        <v>0</v>
      </c>
      <c r="AJ44" s="19">
        <f t="shared" si="17"/>
        <v>0</v>
      </c>
      <c r="AK44" s="19">
        <f t="shared" si="17"/>
        <v>12.966111608759787</v>
      </c>
      <c r="AL44" s="19">
        <f t="shared" si="17"/>
        <v>0</v>
      </c>
      <c r="AM44" s="19">
        <f t="shared" si="17"/>
        <v>0</v>
      </c>
      <c r="AN44" s="19">
        <f t="shared" si="17"/>
        <v>0.51899830194441832</v>
      </c>
      <c r="AO44" s="19">
        <f t="shared" si="17"/>
        <v>0</v>
      </c>
      <c r="AP44" s="19">
        <f t="shared" si="17"/>
        <v>13.485109910704182</v>
      </c>
      <c r="AQ44" s="118">
        <f>'[3]Sped FY 2020'!CR60</f>
        <v>478.74603239308652</v>
      </c>
      <c r="AR44" s="119">
        <f>'[3]Sped FY 2020'!CS60</f>
        <v>465.26092248238228</v>
      </c>
      <c r="AS44" s="161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BY44" s="162"/>
      <c r="BZ44" s="162"/>
      <c r="CA44" s="162"/>
      <c r="CB44" s="162"/>
      <c r="CC44" s="162"/>
      <c r="CD44" s="162"/>
      <c r="CE44" s="162"/>
      <c r="CF44" s="162"/>
      <c r="CG44" s="162"/>
      <c r="CH44" s="162"/>
      <c r="CI44" s="162"/>
      <c r="CJ44" s="162"/>
    </row>
    <row r="45" spans="1:88" ht="15" x14ac:dyDescent="0.25">
      <c r="A45" s="154">
        <v>88</v>
      </c>
      <c r="B45" s="155">
        <v>1</v>
      </c>
      <c r="C45" s="156" t="s">
        <v>28</v>
      </c>
      <c r="D45" s="157">
        <v>4</v>
      </c>
      <c r="E45" s="120">
        <f>'[3]Sped FY 2020'!AB61</f>
        <v>3164234.7972135781</v>
      </c>
      <c r="F45" s="120">
        <f>'[3]Sped FY 2020'!AK61</f>
        <v>798879.77377800469</v>
      </c>
      <c r="G45" s="120">
        <f>'[3]Sped FY 2020'!BP61</f>
        <v>70010.652249647246</v>
      </c>
      <c r="H45" s="120">
        <f>-'[3]Sped FY 2020'!CI61</f>
        <v>0</v>
      </c>
      <c r="I45" s="120">
        <f>'[3]Sped FY 2020'!CB61</f>
        <v>0</v>
      </c>
      <c r="J45" s="120">
        <f>'[3]Sped FY 2020'!BF61-'[3]Sped FY 2020'!BI61</f>
        <v>-912881.63523517922</v>
      </c>
      <c r="K45" s="120">
        <f>'[3]Sped FY 2020'!CJ61</f>
        <v>0</v>
      </c>
      <c r="L45" s="118">
        <f t="shared" si="9"/>
        <v>3120243.5880060508</v>
      </c>
      <c r="M45" s="134">
        <f t="shared" si="10"/>
        <v>0</v>
      </c>
      <c r="N45" s="158">
        <v>88</v>
      </c>
      <c r="O45" s="159">
        <v>1</v>
      </c>
      <c r="P45" s="14" t="s">
        <v>28</v>
      </c>
      <c r="Q45" s="14">
        <v>4</v>
      </c>
      <c r="R45" s="22">
        <v>3164234.7972135781</v>
      </c>
      <c r="S45" s="94">
        <v>798879.77377800469</v>
      </c>
      <c r="T45" s="94">
        <v>0</v>
      </c>
      <c r="U45" s="94">
        <v>0</v>
      </c>
      <c r="V45" s="94">
        <v>-912756.69064851245</v>
      </c>
      <c r="W45" s="95">
        <v>3050357.8803430703</v>
      </c>
      <c r="X45" s="152"/>
      <c r="Y45" s="19">
        <f t="shared" si="11"/>
        <v>0</v>
      </c>
      <c r="Z45" s="19">
        <f t="shared" si="11"/>
        <v>0</v>
      </c>
      <c r="AA45" s="19">
        <f t="shared" si="12"/>
        <v>70010.652249647246</v>
      </c>
      <c r="AB45" s="19">
        <f t="shared" si="13"/>
        <v>0</v>
      </c>
      <c r="AC45" s="19">
        <f t="shared" si="13"/>
        <v>0</v>
      </c>
      <c r="AD45" s="19">
        <f t="shared" si="13"/>
        <v>-124.94458666676655</v>
      </c>
      <c r="AE45" s="19">
        <f t="shared" si="14"/>
        <v>0</v>
      </c>
      <c r="AF45" s="19">
        <f t="shared" si="15"/>
        <v>69885.707662980538</v>
      </c>
      <c r="AG45" s="20"/>
      <c r="AH45" s="160">
        <f>'[3]Sped FY 2020'!DZ61</f>
        <v>2132.1059947317858</v>
      </c>
      <c r="AI45" s="19">
        <f t="shared" si="17"/>
        <v>0</v>
      </c>
      <c r="AJ45" s="19">
        <f t="shared" si="17"/>
        <v>0</v>
      </c>
      <c r="AK45" s="19">
        <f t="shared" si="17"/>
        <v>32.836384505571651</v>
      </c>
      <c r="AL45" s="19">
        <f t="shared" si="17"/>
        <v>0</v>
      </c>
      <c r="AM45" s="19">
        <f t="shared" si="17"/>
        <v>0</v>
      </c>
      <c r="AN45" s="19">
        <f t="shared" si="17"/>
        <v>-5.8601489314082766E-2</v>
      </c>
      <c r="AO45" s="19">
        <f t="shared" si="17"/>
        <v>0</v>
      </c>
      <c r="AP45" s="19">
        <f t="shared" si="17"/>
        <v>32.777783016257594</v>
      </c>
      <c r="AQ45" s="118">
        <f>'[3]Sped FY 2020'!CR61</f>
        <v>1321.1877214557594</v>
      </c>
      <c r="AR45" s="119">
        <f>'[3]Sped FY 2020'!CS61</f>
        <v>1288.4099384395017</v>
      </c>
      <c r="AS45" s="161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62"/>
      <c r="CB45" s="162"/>
      <c r="CC45" s="162"/>
      <c r="CD45" s="162"/>
      <c r="CE45" s="162"/>
      <c r="CF45" s="162"/>
      <c r="CG45" s="162"/>
      <c r="CH45" s="162"/>
      <c r="CI45" s="162"/>
      <c r="CJ45" s="162"/>
    </row>
    <row r="46" spans="1:88" ht="15" x14ac:dyDescent="0.25">
      <c r="A46" s="154">
        <v>91</v>
      </c>
      <c r="B46" s="155">
        <v>1</v>
      </c>
      <c r="C46" s="156" t="s">
        <v>29</v>
      </c>
      <c r="D46" s="157">
        <v>6</v>
      </c>
      <c r="E46" s="120">
        <f>'[3]Sped FY 2020'!AB62</f>
        <v>804413.36453051202</v>
      </c>
      <c r="F46" s="120">
        <f>'[3]Sped FY 2020'!AK62</f>
        <v>233818.77703772648</v>
      </c>
      <c r="G46" s="120">
        <f>'[3]Sped FY 2020'!BP62</f>
        <v>15179.843150633475</v>
      </c>
      <c r="H46" s="120">
        <f>-'[3]Sped FY 2020'!CI62</f>
        <v>-42530.149682665477</v>
      </c>
      <c r="I46" s="120">
        <f>'[3]Sped FY 2020'!CB62</f>
        <v>0</v>
      </c>
      <c r="J46" s="120">
        <f>'[3]Sped FY 2020'!BF62-'[3]Sped FY 2020'!BI62</f>
        <v>42127.343423385362</v>
      </c>
      <c r="K46" s="120">
        <f>'[3]Sped FY 2020'!CJ62</f>
        <v>0</v>
      </c>
      <c r="L46" s="118">
        <f t="shared" si="9"/>
        <v>1053009.1784595919</v>
      </c>
      <c r="M46" s="134">
        <f t="shared" si="10"/>
        <v>0</v>
      </c>
      <c r="N46" s="158">
        <v>91</v>
      </c>
      <c r="O46" s="159">
        <v>1</v>
      </c>
      <c r="P46" s="14" t="s">
        <v>29</v>
      </c>
      <c r="Q46" s="14">
        <v>6</v>
      </c>
      <c r="R46" s="22">
        <v>804413.36453051202</v>
      </c>
      <c r="S46" s="94">
        <v>233818.77703772648</v>
      </c>
      <c r="T46" s="94">
        <v>-44745.673329573357</v>
      </c>
      <c r="U46" s="94">
        <v>0</v>
      </c>
      <c r="V46" s="94">
        <v>44342.867070293127</v>
      </c>
      <c r="W46" s="95">
        <v>1037829.3353089583</v>
      </c>
      <c r="X46" s="152"/>
      <c r="Y46" s="19">
        <f t="shared" si="11"/>
        <v>0</v>
      </c>
      <c r="Z46" s="19">
        <f t="shared" si="11"/>
        <v>0</v>
      </c>
      <c r="AA46" s="19">
        <f t="shared" si="12"/>
        <v>15179.843150633475</v>
      </c>
      <c r="AB46" s="19">
        <f t="shared" si="13"/>
        <v>2215.5236469078809</v>
      </c>
      <c r="AC46" s="19">
        <f t="shared" si="13"/>
        <v>0</v>
      </c>
      <c r="AD46" s="19">
        <f t="shared" si="13"/>
        <v>-2215.5236469077645</v>
      </c>
      <c r="AE46" s="19">
        <f t="shared" si="14"/>
        <v>0</v>
      </c>
      <c r="AF46" s="19">
        <f t="shared" si="15"/>
        <v>15179.84315063362</v>
      </c>
      <c r="AG46" s="20"/>
      <c r="AH46" s="160">
        <f>'[3]Sped FY 2020'!DZ62</f>
        <v>697.30516510078201</v>
      </c>
      <c r="AI46" s="19">
        <f t="shared" si="17"/>
        <v>0</v>
      </c>
      <c r="AJ46" s="19">
        <f t="shared" si="17"/>
        <v>0</v>
      </c>
      <c r="AK46" s="19">
        <f t="shared" si="17"/>
        <v>21.769296873685885</v>
      </c>
      <c r="AL46" s="19">
        <f t="shared" si="17"/>
        <v>3.1772655041034574</v>
      </c>
      <c r="AM46" s="19">
        <f t="shared" si="17"/>
        <v>0</v>
      </c>
      <c r="AN46" s="19">
        <f t="shared" si="17"/>
        <v>-3.1772655041032909</v>
      </c>
      <c r="AO46" s="19">
        <f t="shared" si="17"/>
        <v>0</v>
      </c>
      <c r="AP46" s="19">
        <f t="shared" si="17"/>
        <v>21.769296873686095</v>
      </c>
      <c r="AQ46" s="118">
        <f>'[3]Sped FY 2020'!CR62</f>
        <v>827.91847898307549</v>
      </c>
      <c r="AR46" s="119">
        <f>'[3]Sped FY 2020'!CS62</f>
        <v>806.1491821093897</v>
      </c>
      <c r="AS46" s="161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  <c r="CA46" s="162"/>
      <c r="CB46" s="162"/>
      <c r="CC46" s="162"/>
      <c r="CD46" s="162"/>
      <c r="CE46" s="162"/>
      <c r="CF46" s="162"/>
      <c r="CG46" s="162"/>
      <c r="CH46" s="162"/>
      <c r="CI46" s="162"/>
      <c r="CJ46" s="162"/>
    </row>
    <row r="47" spans="1:88" ht="15" x14ac:dyDescent="0.25">
      <c r="A47" s="154">
        <v>93</v>
      </c>
      <c r="B47" s="155">
        <v>1</v>
      </c>
      <c r="C47" s="156" t="s">
        <v>30</v>
      </c>
      <c r="D47" s="157">
        <v>6</v>
      </c>
      <c r="E47" s="120">
        <f>'[3]Sped FY 2020'!AB63</f>
        <v>445039.85998698353</v>
      </c>
      <c r="F47" s="120">
        <f>'[3]Sped FY 2020'!AK63</f>
        <v>132712.76113196844</v>
      </c>
      <c r="G47" s="120">
        <f>'[3]Sped FY 2020'!BP63</f>
        <v>11054.148415637146</v>
      </c>
      <c r="H47" s="120">
        <f>-'[3]Sped FY 2020'!CI63</f>
        <v>-8251.041750486329</v>
      </c>
      <c r="I47" s="120">
        <f>'[3]Sped FY 2020'!CB63</f>
        <v>0</v>
      </c>
      <c r="J47" s="120">
        <f>'[3]Sped FY 2020'!BF63-'[3]Sped FY 2020'!BI63</f>
        <v>-63307.219129699311</v>
      </c>
      <c r="K47" s="120">
        <f>'[3]Sped FY 2020'!CJ63</f>
        <v>0</v>
      </c>
      <c r="L47" s="118">
        <f t="shared" si="9"/>
        <v>517248.5086544035</v>
      </c>
      <c r="M47" s="134">
        <f t="shared" si="10"/>
        <v>0</v>
      </c>
      <c r="N47" s="158">
        <v>93</v>
      </c>
      <c r="O47" s="159">
        <v>1</v>
      </c>
      <c r="P47" s="14" t="s">
        <v>30</v>
      </c>
      <c r="Q47" s="14">
        <v>6</v>
      </c>
      <c r="R47" s="22">
        <v>445039.85998698353</v>
      </c>
      <c r="S47" s="94">
        <v>132712.76113196844</v>
      </c>
      <c r="T47" s="94">
        <v>-9465.1091600053187</v>
      </c>
      <c r="U47" s="94">
        <v>0</v>
      </c>
      <c r="V47" s="94">
        <v>-62093.151720180293</v>
      </c>
      <c r="W47" s="95">
        <v>506194.3602387663</v>
      </c>
      <c r="X47" s="152"/>
      <c r="Y47" s="19">
        <f t="shared" si="11"/>
        <v>0</v>
      </c>
      <c r="Z47" s="19">
        <f t="shared" si="11"/>
        <v>0</v>
      </c>
      <c r="AA47" s="19">
        <f t="shared" si="12"/>
        <v>11054.148415637146</v>
      </c>
      <c r="AB47" s="19">
        <f t="shared" si="13"/>
        <v>1214.0674095189897</v>
      </c>
      <c r="AC47" s="19">
        <f t="shared" si="13"/>
        <v>0</v>
      </c>
      <c r="AD47" s="19">
        <f t="shared" si="13"/>
        <v>-1214.0674095190188</v>
      </c>
      <c r="AE47" s="19">
        <f t="shared" si="14"/>
        <v>0</v>
      </c>
      <c r="AF47" s="19">
        <f t="shared" si="15"/>
        <v>11054.148415637203</v>
      </c>
      <c r="AG47" s="20"/>
      <c r="AH47" s="160">
        <f>'[3]Sped FY 2020'!DZ63</f>
        <v>423.0050064948548</v>
      </c>
      <c r="AI47" s="19">
        <f t="shared" si="17"/>
        <v>0</v>
      </c>
      <c r="AJ47" s="19">
        <f t="shared" si="17"/>
        <v>0</v>
      </c>
      <c r="AK47" s="19">
        <f t="shared" si="17"/>
        <v>26.132429276038849</v>
      </c>
      <c r="AL47" s="19">
        <f t="shared" si="17"/>
        <v>2.8701017502821378</v>
      </c>
      <c r="AM47" s="19">
        <f t="shared" si="17"/>
        <v>0</v>
      </c>
      <c r="AN47" s="19">
        <f t="shared" si="17"/>
        <v>-2.8701017502822066</v>
      </c>
      <c r="AO47" s="19">
        <f t="shared" si="17"/>
        <v>0</v>
      </c>
      <c r="AP47" s="19">
        <f t="shared" si="17"/>
        <v>26.13242927603898</v>
      </c>
      <c r="AQ47" s="118">
        <f>'[3]Sped FY 2020'!CR63</f>
        <v>1006.2473354427041</v>
      </c>
      <c r="AR47" s="119">
        <f>'[3]Sped FY 2020'!CS63</f>
        <v>980.11490616666515</v>
      </c>
      <c r="AS47" s="161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  <c r="CA47" s="162"/>
      <c r="CB47" s="162"/>
      <c r="CC47" s="162"/>
      <c r="CD47" s="162"/>
      <c r="CE47" s="162"/>
      <c r="CF47" s="162"/>
      <c r="CG47" s="162"/>
      <c r="CH47" s="162"/>
      <c r="CI47" s="162"/>
      <c r="CJ47" s="162"/>
    </row>
    <row r="48" spans="1:88" ht="15" x14ac:dyDescent="0.25">
      <c r="A48" s="154">
        <v>94</v>
      </c>
      <c r="B48" s="155">
        <v>1</v>
      </c>
      <c r="C48" s="156" t="s">
        <v>31</v>
      </c>
      <c r="D48" s="157">
        <v>4</v>
      </c>
      <c r="E48" s="120">
        <f>'[3]Sped FY 2020'!AB64</f>
        <v>3628210.2091335319</v>
      </c>
      <c r="F48" s="120">
        <f>'[3]Sped FY 2020'!AK64</f>
        <v>681814.11898401857</v>
      </c>
      <c r="G48" s="120">
        <f>'[3]Sped FY 2020'!BP64</f>
        <v>63821.804391955462</v>
      </c>
      <c r="H48" s="120">
        <f>-'[3]Sped FY 2020'!CI64</f>
        <v>0</v>
      </c>
      <c r="I48" s="120">
        <f>'[3]Sped FY 2020'!CB64</f>
        <v>0</v>
      </c>
      <c r="J48" s="120">
        <f>'[3]Sped FY 2020'!BF64-'[3]Sped FY 2020'!BI64</f>
        <v>-347496.15717330994</v>
      </c>
      <c r="K48" s="120">
        <f>'[3]Sped FY 2020'!CJ64</f>
        <v>0</v>
      </c>
      <c r="L48" s="118">
        <f t="shared" si="9"/>
        <v>4026349.9753361954</v>
      </c>
      <c r="M48" s="134">
        <f t="shared" si="10"/>
        <v>0</v>
      </c>
      <c r="N48" s="158">
        <v>94</v>
      </c>
      <c r="O48" s="159">
        <v>1</v>
      </c>
      <c r="P48" s="14" t="s">
        <v>31</v>
      </c>
      <c r="Q48" s="14">
        <v>4</v>
      </c>
      <c r="R48" s="22">
        <v>3628210.2091335319</v>
      </c>
      <c r="S48" s="94">
        <v>681814.11898401857</v>
      </c>
      <c r="T48" s="94">
        <v>0</v>
      </c>
      <c r="U48" s="94">
        <v>0</v>
      </c>
      <c r="V48" s="94">
        <v>-346062.44323707646</v>
      </c>
      <c r="W48" s="95">
        <v>3963961.8848804738</v>
      </c>
      <c r="X48" s="152"/>
      <c r="Y48" s="19">
        <f t="shared" si="11"/>
        <v>0</v>
      </c>
      <c r="Z48" s="19">
        <f t="shared" si="11"/>
        <v>0</v>
      </c>
      <c r="AA48" s="19">
        <f t="shared" si="12"/>
        <v>63821.804391955462</v>
      </c>
      <c r="AB48" s="19">
        <f t="shared" si="13"/>
        <v>0</v>
      </c>
      <c r="AC48" s="19">
        <f t="shared" si="13"/>
        <v>0</v>
      </c>
      <c r="AD48" s="19">
        <f t="shared" si="13"/>
        <v>-1433.7139362334856</v>
      </c>
      <c r="AE48" s="19">
        <f t="shared" si="14"/>
        <v>0</v>
      </c>
      <c r="AF48" s="19">
        <f t="shared" si="15"/>
        <v>62388.090455721598</v>
      </c>
      <c r="AG48" s="20"/>
      <c r="AH48" s="160">
        <f>'[3]Sped FY 2020'!DZ64</f>
        <v>2816.3492475180001</v>
      </c>
      <c r="AI48" s="19">
        <f t="shared" si="17"/>
        <v>0</v>
      </c>
      <c r="AJ48" s="19">
        <f t="shared" si="17"/>
        <v>0</v>
      </c>
      <c r="AK48" s="19">
        <f t="shared" si="17"/>
        <v>22.661182539133069</v>
      </c>
      <c r="AL48" s="19">
        <f t="shared" si="17"/>
        <v>0</v>
      </c>
      <c r="AM48" s="19">
        <f t="shared" si="17"/>
        <v>0</v>
      </c>
      <c r="AN48" s="19">
        <f t="shared" si="17"/>
        <v>-0.50906823345754892</v>
      </c>
      <c r="AO48" s="19">
        <f t="shared" si="17"/>
        <v>0</v>
      </c>
      <c r="AP48" s="19">
        <f t="shared" si="17"/>
        <v>22.152114305675386</v>
      </c>
      <c r="AQ48" s="118">
        <f>'[3]Sped FY 2020'!CR64</f>
        <v>939.56864797780315</v>
      </c>
      <c r="AR48" s="119">
        <f>'[3]Sped FY 2020'!CS64</f>
        <v>917.41653367212768</v>
      </c>
      <c r="AS48" s="161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  <c r="CA48" s="162"/>
      <c r="CB48" s="162"/>
      <c r="CC48" s="162"/>
      <c r="CD48" s="162"/>
      <c r="CE48" s="162"/>
      <c r="CF48" s="162"/>
      <c r="CG48" s="162"/>
      <c r="CH48" s="162"/>
      <c r="CI48" s="162"/>
      <c r="CJ48" s="162"/>
    </row>
    <row r="49" spans="1:88" ht="15" x14ac:dyDescent="0.25">
      <c r="A49" s="154">
        <v>95</v>
      </c>
      <c r="B49" s="155">
        <v>1</v>
      </c>
      <c r="C49" s="156" t="s">
        <v>32</v>
      </c>
      <c r="D49" s="157">
        <v>6</v>
      </c>
      <c r="E49" s="120">
        <f>'[3]Sped FY 2020'!AB65</f>
        <v>277781.18612543016</v>
      </c>
      <c r="F49" s="120">
        <f>'[3]Sped FY 2020'!AK65</f>
        <v>57074.178213912463</v>
      </c>
      <c r="G49" s="120">
        <f>'[3]Sped FY 2020'!BP65</f>
        <v>5042.916995465861</v>
      </c>
      <c r="H49" s="120">
        <f>-'[3]Sped FY 2020'!CI65</f>
        <v>0</v>
      </c>
      <c r="I49" s="120">
        <f>'[3]Sped FY 2020'!CB65</f>
        <v>0</v>
      </c>
      <c r="J49" s="120">
        <f>'[3]Sped FY 2020'!BF65-'[3]Sped FY 2020'!BI65</f>
        <v>-35597.452459280728</v>
      </c>
      <c r="K49" s="120">
        <f>'[3]Sped FY 2020'!CJ65</f>
        <v>0</v>
      </c>
      <c r="L49" s="118">
        <f t="shared" si="9"/>
        <v>304300.82887552778</v>
      </c>
      <c r="M49" s="134">
        <f t="shared" si="10"/>
        <v>0</v>
      </c>
      <c r="N49" s="158">
        <v>95</v>
      </c>
      <c r="O49" s="159">
        <v>1</v>
      </c>
      <c r="P49" s="14" t="s">
        <v>32</v>
      </c>
      <c r="Q49" s="14">
        <v>6</v>
      </c>
      <c r="R49" s="22">
        <v>277781.18612543016</v>
      </c>
      <c r="S49" s="94">
        <v>57074.178213912463</v>
      </c>
      <c r="T49" s="94">
        <v>0</v>
      </c>
      <c r="U49" s="94">
        <v>0</v>
      </c>
      <c r="V49" s="94">
        <v>-35455.389016732246</v>
      </c>
      <c r="W49" s="95">
        <v>299399.97532261041</v>
      </c>
      <c r="X49" s="152"/>
      <c r="Y49" s="19">
        <f t="shared" si="11"/>
        <v>0</v>
      </c>
      <c r="Z49" s="19">
        <f t="shared" si="11"/>
        <v>0</v>
      </c>
      <c r="AA49" s="19">
        <f t="shared" si="12"/>
        <v>5042.916995465861</v>
      </c>
      <c r="AB49" s="19">
        <f t="shared" si="13"/>
        <v>0</v>
      </c>
      <c r="AC49" s="19">
        <f t="shared" si="13"/>
        <v>0</v>
      </c>
      <c r="AD49" s="19">
        <f t="shared" si="13"/>
        <v>-142.06344254848227</v>
      </c>
      <c r="AE49" s="19">
        <f t="shared" si="14"/>
        <v>0</v>
      </c>
      <c r="AF49" s="19">
        <f t="shared" si="15"/>
        <v>4900.8535529173678</v>
      </c>
      <c r="AG49" s="20"/>
      <c r="AH49" s="160">
        <f>'[3]Sped FY 2020'!DZ65</f>
        <v>294.39540832064716</v>
      </c>
      <c r="AI49" s="19">
        <f t="shared" si="17"/>
        <v>0</v>
      </c>
      <c r="AJ49" s="19">
        <f t="shared" si="17"/>
        <v>0</v>
      </c>
      <c r="AK49" s="19">
        <f t="shared" si="17"/>
        <v>17.129740658092256</v>
      </c>
      <c r="AL49" s="19">
        <f t="shared" si="17"/>
        <v>0</v>
      </c>
      <c r="AM49" s="19">
        <f t="shared" si="17"/>
        <v>0</v>
      </c>
      <c r="AN49" s="19">
        <f t="shared" si="17"/>
        <v>-0.4825599806697759</v>
      </c>
      <c r="AO49" s="19">
        <f t="shared" si="17"/>
        <v>0</v>
      </c>
      <c r="AP49" s="19">
        <f t="shared" si="17"/>
        <v>16.647180677422444</v>
      </c>
      <c r="AQ49" s="118">
        <f>'[3]Sped FY 2020'!CR65</f>
        <v>600.09497990839111</v>
      </c>
      <c r="AR49" s="119">
        <f>'[3]Sped FY 2020'!CS65</f>
        <v>583.44779923096871</v>
      </c>
      <c r="AS49" s="161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  <c r="CA49" s="162"/>
      <c r="CB49" s="162"/>
      <c r="CC49" s="162"/>
      <c r="CD49" s="162"/>
      <c r="CE49" s="162"/>
      <c r="CF49" s="162"/>
      <c r="CG49" s="162"/>
      <c r="CH49" s="162"/>
      <c r="CI49" s="162"/>
      <c r="CJ49" s="162"/>
    </row>
    <row r="50" spans="1:88" ht="15" x14ac:dyDescent="0.25">
      <c r="A50" s="154">
        <v>97</v>
      </c>
      <c r="B50" s="155">
        <v>1</v>
      </c>
      <c r="C50" s="156" t="s">
        <v>33</v>
      </c>
      <c r="D50" s="157">
        <v>6</v>
      </c>
      <c r="E50" s="120">
        <f>'[3]Sped FY 2020'!AB66</f>
        <v>680395.42190426297</v>
      </c>
      <c r="F50" s="120">
        <f>'[3]Sped FY 2020'!AK66</f>
        <v>174626.63167905799</v>
      </c>
      <c r="G50" s="120">
        <f>'[3]Sped FY 2020'!BP66</f>
        <v>12378.625278278872</v>
      </c>
      <c r="H50" s="120">
        <f>-'[3]Sped FY 2020'!CI66</f>
        <v>0</v>
      </c>
      <c r="I50" s="120">
        <f>'[3]Sped FY 2020'!CB66</f>
        <v>0</v>
      </c>
      <c r="J50" s="120">
        <f>'[3]Sped FY 2020'!BF66-'[3]Sped FY 2020'!BI66</f>
        <v>-99451.480136193917</v>
      </c>
      <c r="K50" s="120">
        <f>'[3]Sped FY 2020'!CJ66</f>
        <v>0</v>
      </c>
      <c r="L50" s="118">
        <f t="shared" si="9"/>
        <v>767949.19872540585</v>
      </c>
      <c r="M50" s="134">
        <f t="shared" si="10"/>
        <v>0</v>
      </c>
      <c r="N50" s="158">
        <v>97</v>
      </c>
      <c r="O50" s="159">
        <v>1</v>
      </c>
      <c r="P50" s="14" t="s">
        <v>33</v>
      </c>
      <c r="Q50" s="14">
        <v>6</v>
      </c>
      <c r="R50" s="22">
        <v>680395.42190426297</v>
      </c>
      <c r="S50" s="94">
        <v>174626.63167905799</v>
      </c>
      <c r="T50" s="94">
        <v>0</v>
      </c>
      <c r="U50" s="94">
        <v>0</v>
      </c>
      <c r="V50" s="94">
        <v>-104648.65751552008</v>
      </c>
      <c r="W50" s="95">
        <v>750373.39606780082</v>
      </c>
      <c r="X50" s="152"/>
      <c r="Y50" s="19">
        <f t="shared" si="11"/>
        <v>0</v>
      </c>
      <c r="Z50" s="19">
        <f t="shared" si="11"/>
        <v>0</v>
      </c>
      <c r="AA50" s="19">
        <f t="shared" si="12"/>
        <v>12378.625278278872</v>
      </c>
      <c r="AB50" s="19">
        <f t="shared" si="13"/>
        <v>0</v>
      </c>
      <c r="AC50" s="19">
        <f t="shared" si="13"/>
        <v>0</v>
      </c>
      <c r="AD50" s="19">
        <f t="shared" si="13"/>
        <v>5197.1773793261673</v>
      </c>
      <c r="AE50" s="19">
        <f t="shared" si="14"/>
        <v>0</v>
      </c>
      <c r="AF50" s="19">
        <f t="shared" si="15"/>
        <v>17575.802657605032</v>
      </c>
      <c r="AG50" s="20"/>
      <c r="AH50" s="160">
        <f>'[3]Sped FY 2020'!DZ66</f>
        <v>637.0194159566222</v>
      </c>
      <c r="AI50" s="19">
        <f t="shared" si="17"/>
        <v>0</v>
      </c>
      <c r="AJ50" s="19">
        <f t="shared" si="17"/>
        <v>0</v>
      </c>
      <c r="AK50" s="19">
        <f t="shared" si="17"/>
        <v>19.432100448131074</v>
      </c>
      <c r="AL50" s="19">
        <f t="shared" si="17"/>
        <v>0</v>
      </c>
      <c r="AM50" s="19">
        <f t="shared" si="17"/>
        <v>0</v>
      </c>
      <c r="AN50" s="19">
        <f t="shared" si="17"/>
        <v>8.1585855142601638</v>
      </c>
      <c r="AO50" s="19">
        <f t="shared" si="17"/>
        <v>0</v>
      </c>
      <c r="AP50" s="19">
        <f t="shared" si="17"/>
        <v>27.590685962391223</v>
      </c>
      <c r="AQ50" s="118">
        <f>'[3]Sped FY 2020'!CR66</f>
        <v>746.41897066786373</v>
      </c>
      <c r="AR50" s="119">
        <f>'[3]Sped FY 2020'!CS66</f>
        <v>718.82828470547258</v>
      </c>
      <c r="AS50" s="161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  <c r="BI50" s="162"/>
      <c r="BJ50" s="162"/>
      <c r="BK50" s="162"/>
      <c r="BL50" s="162"/>
      <c r="BM50" s="162"/>
      <c r="BN50" s="162"/>
      <c r="BO50" s="162"/>
      <c r="BP50" s="162"/>
      <c r="BQ50" s="162"/>
      <c r="BR50" s="162"/>
      <c r="BS50" s="162"/>
      <c r="BT50" s="162"/>
      <c r="BU50" s="162"/>
      <c r="BV50" s="162"/>
      <c r="BW50" s="162"/>
      <c r="BX50" s="162"/>
      <c r="BY50" s="162"/>
      <c r="BZ50" s="162"/>
      <c r="CA50" s="162"/>
      <c r="CB50" s="162"/>
      <c r="CC50" s="162"/>
      <c r="CD50" s="162"/>
      <c r="CE50" s="162"/>
      <c r="CF50" s="162"/>
      <c r="CG50" s="162"/>
      <c r="CH50" s="162"/>
      <c r="CI50" s="162"/>
      <c r="CJ50" s="162"/>
    </row>
    <row r="51" spans="1:88" ht="15" x14ac:dyDescent="0.25">
      <c r="A51" s="154">
        <v>99</v>
      </c>
      <c r="B51" s="155">
        <v>1</v>
      </c>
      <c r="C51" s="156" t="s">
        <v>34</v>
      </c>
      <c r="D51" s="157">
        <v>5</v>
      </c>
      <c r="E51" s="120">
        <f>'[3]Sped FY 2020'!AB67</f>
        <v>854091.36243450467</v>
      </c>
      <c r="F51" s="120">
        <f>'[3]Sped FY 2020'!AK67</f>
        <v>123326.39286055752</v>
      </c>
      <c r="G51" s="120">
        <f>'[3]Sped FY 2020'!BP67</f>
        <v>17317.543639218169</v>
      </c>
      <c r="H51" s="120">
        <f>-'[3]Sped FY 2020'!CI67</f>
        <v>0</v>
      </c>
      <c r="I51" s="120">
        <f>'[3]Sped FY 2020'!CB67</f>
        <v>0</v>
      </c>
      <c r="J51" s="120">
        <f>'[3]Sped FY 2020'!BF67-'[3]Sped FY 2020'!BI67</f>
        <v>12921.028997635571</v>
      </c>
      <c r="K51" s="120">
        <f>'[3]Sped FY 2020'!CJ67</f>
        <v>0</v>
      </c>
      <c r="L51" s="118">
        <f t="shared" si="9"/>
        <v>1007656.327931916</v>
      </c>
      <c r="M51" s="134">
        <f t="shared" si="10"/>
        <v>0</v>
      </c>
      <c r="N51" s="158">
        <v>99</v>
      </c>
      <c r="O51" s="159">
        <v>1</v>
      </c>
      <c r="P51" s="14" t="s">
        <v>34</v>
      </c>
      <c r="Q51" s="14">
        <v>5</v>
      </c>
      <c r="R51" s="22">
        <v>854091.36243450467</v>
      </c>
      <c r="S51" s="94">
        <v>123326.39286055752</v>
      </c>
      <c r="T51" s="94">
        <v>0</v>
      </c>
      <c r="U51" s="94">
        <v>0</v>
      </c>
      <c r="V51" s="94">
        <v>15113.054195123681</v>
      </c>
      <c r="W51" s="95">
        <v>992530.80949018593</v>
      </c>
      <c r="X51" s="152"/>
      <c r="Y51" s="19">
        <f t="shared" si="11"/>
        <v>0</v>
      </c>
      <c r="Z51" s="19">
        <f t="shared" si="11"/>
        <v>0</v>
      </c>
      <c r="AA51" s="19">
        <f t="shared" si="12"/>
        <v>17317.543639218169</v>
      </c>
      <c r="AB51" s="19">
        <f t="shared" si="13"/>
        <v>0</v>
      </c>
      <c r="AC51" s="19">
        <f t="shared" si="13"/>
        <v>0</v>
      </c>
      <c r="AD51" s="19">
        <f t="shared" si="13"/>
        <v>-2192.0251974881103</v>
      </c>
      <c r="AE51" s="19">
        <f t="shared" si="14"/>
        <v>0</v>
      </c>
      <c r="AF51" s="19">
        <f t="shared" si="15"/>
        <v>15125.518441730062</v>
      </c>
      <c r="AG51" s="20"/>
      <c r="AH51" s="160">
        <f>'[3]Sped FY 2020'!DZ67</f>
        <v>1251.9340572270523</v>
      </c>
      <c r="AI51" s="19">
        <f t="shared" si="17"/>
        <v>0</v>
      </c>
      <c r="AJ51" s="19">
        <f t="shared" si="17"/>
        <v>0</v>
      </c>
      <c r="AK51" s="19">
        <f t="shared" si="17"/>
        <v>13.832632429199453</v>
      </c>
      <c r="AL51" s="19">
        <f t="shared" si="17"/>
        <v>0</v>
      </c>
      <c r="AM51" s="19">
        <f t="shared" si="17"/>
        <v>0</v>
      </c>
      <c r="AN51" s="19">
        <f t="shared" si="17"/>
        <v>-1.7509110682261453</v>
      </c>
      <c r="AO51" s="19">
        <f t="shared" si="17"/>
        <v>0</v>
      </c>
      <c r="AP51" s="19">
        <f t="shared" si="17"/>
        <v>12.081721360973312</v>
      </c>
      <c r="AQ51" s="118">
        <f>'[3]Sped FY 2020'!CR67</f>
        <v>552.60305598132163</v>
      </c>
      <c r="AR51" s="119">
        <f>'[3]Sped FY 2020'!CS67</f>
        <v>540.52133462034828</v>
      </c>
      <c r="AS51" s="161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  <c r="BI51" s="162"/>
      <c r="BJ51" s="162"/>
      <c r="BK51" s="162"/>
      <c r="BL51" s="162"/>
      <c r="BM51" s="162"/>
      <c r="BN51" s="162"/>
      <c r="BO51" s="162"/>
      <c r="BP51" s="162"/>
      <c r="BQ51" s="162"/>
      <c r="BR51" s="162"/>
      <c r="BS51" s="162"/>
      <c r="BT51" s="162"/>
      <c r="BU51" s="162"/>
      <c r="BV51" s="162"/>
      <c r="BW51" s="162"/>
      <c r="BX51" s="162"/>
      <c r="BY51" s="162"/>
      <c r="BZ51" s="162"/>
      <c r="CA51" s="162"/>
      <c r="CB51" s="162"/>
      <c r="CC51" s="162"/>
      <c r="CD51" s="162"/>
      <c r="CE51" s="162"/>
      <c r="CF51" s="162"/>
      <c r="CG51" s="162"/>
      <c r="CH51" s="162"/>
      <c r="CI51" s="162"/>
      <c r="CJ51" s="162"/>
    </row>
    <row r="52" spans="1:88" ht="15" x14ac:dyDescent="0.25">
      <c r="A52" s="154">
        <v>100</v>
      </c>
      <c r="B52" s="155">
        <v>1</v>
      </c>
      <c r="C52" s="156" t="s">
        <v>35</v>
      </c>
      <c r="D52" s="157">
        <v>6</v>
      </c>
      <c r="E52" s="120">
        <f>'[3]Sped FY 2020'!AB68</f>
        <v>358217.35319168738</v>
      </c>
      <c r="F52" s="120">
        <f>'[3]Sped FY 2020'!AK68</f>
        <v>61651.575281387901</v>
      </c>
      <c r="G52" s="120">
        <f>'[3]Sped FY 2020'!BP68</f>
        <v>5257.9878967400109</v>
      </c>
      <c r="H52" s="120">
        <f>-'[3]Sped FY 2020'!CI68</f>
        <v>-15977.887775711934</v>
      </c>
      <c r="I52" s="120">
        <f>'[3]Sped FY 2020'!CB68</f>
        <v>0</v>
      </c>
      <c r="J52" s="120">
        <f>'[3]Sped FY 2020'!BF68-'[3]Sped FY 2020'!BI68</f>
        <v>43331.833536859987</v>
      </c>
      <c r="K52" s="120">
        <f>'[3]Sped FY 2020'!CJ68</f>
        <v>0</v>
      </c>
      <c r="L52" s="118">
        <f t="shared" si="9"/>
        <v>452480.86213096336</v>
      </c>
      <c r="M52" s="134">
        <f t="shared" si="10"/>
        <v>0</v>
      </c>
      <c r="N52" s="158">
        <v>100</v>
      </c>
      <c r="O52" s="159">
        <v>1</v>
      </c>
      <c r="P52" s="14" t="s">
        <v>35</v>
      </c>
      <c r="Q52" s="14">
        <v>6</v>
      </c>
      <c r="R52" s="22">
        <v>358217.35319168738</v>
      </c>
      <c r="S52" s="94">
        <v>61651.575281387901</v>
      </c>
      <c r="T52" s="94">
        <v>-29164.620128637282</v>
      </c>
      <c r="U52" s="94">
        <v>0</v>
      </c>
      <c r="V52" s="94">
        <v>46746.920037888645</v>
      </c>
      <c r="W52" s="95">
        <v>437451.2283823266</v>
      </c>
      <c r="X52" s="152"/>
      <c r="Y52" s="19">
        <f t="shared" si="11"/>
        <v>0</v>
      </c>
      <c r="Z52" s="19">
        <f t="shared" si="11"/>
        <v>0</v>
      </c>
      <c r="AA52" s="19">
        <f t="shared" si="12"/>
        <v>5257.9878967400109</v>
      </c>
      <c r="AB52" s="19">
        <f t="shared" si="13"/>
        <v>13186.732352925348</v>
      </c>
      <c r="AC52" s="19">
        <f t="shared" si="13"/>
        <v>0</v>
      </c>
      <c r="AD52" s="19">
        <f t="shared" si="13"/>
        <v>-3415.0865010286579</v>
      </c>
      <c r="AE52" s="19">
        <f t="shared" si="14"/>
        <v>0</v>
      </c>
      <c r="AF52" s="19">
        <f t="shared" si="15"/>
        <v>15029.633748636756</v>
      </c>
      <c r="AG52" s="20"/>
      <c r="AH52" s="160">
        <f>'[3]Sped FY 2020'!DZ68</f>
        <v>369.75259475084692</v>
      </c>
      <c r="AI52" s="19">
        <f t="shared" si="17"/>
        <v>0</v>
      </c>
      <c r="AJ52" s="19">
        <f t="shared" si="17"/>
        <v>0</v>
      </c>
      <c r="AK52" s="19">
        <f t="shared" si="17"/>
        <v>14.220286676508758</v>
      </c>
      <c r="AL52" s="19">
        <f t="shared" si="17"/>
        <v>35.663664136856319</v>
      </c>
      <c r="AM52" s="19">
        <f t="shared" si="17"/>
        <v>0</v>
      </c>
      <c r="AN52" s="19">
        <f t="shared" si="17"/>
        <v>-9.236139379440651</v>
      </c>
      <c r="AO52" s="19">
        <f t="shared" si="17"/>
        <v>0</v>
      </c>
      <c r="AP52" s="19">
        <f t="shared" si="17"/>
        <v>40.647811433924574</v>
      </c>
      <c r="AQ52" s="118">
        <f>'[3]Sped FY 2020'!CR68</f>
        <v>537.24222180538072</v>
      </c>
      <c r="AR52" s="119">
        <f>'[3]Sped FY 2020'!CS68</f>
        <v>496.59441037145609</v>
      </c>
      <c r="AS52" s="161"/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  <c r="BI52" s="162"/>
      <c r="BJ52" s="162"/>
      <c r="BK52" s="162"/>
      <c r="BL52" s="162"/>
      <c r="BM52" s="162"/>
      <c r="BN52" s="162"/>
      <c r="BO52" s="162"/>
      <c r="BP52" s="162"/>
      <c r="BQ52" s="162"/>
      <c r="BR52" s="162"/>
      <c r="BS52" s="162"/>
      <c r="BT52" s="162"/>
      <c r="BU52" s="162"/>
      <c r="BV52" s="162"/>
      <c r="BW52" s="162"/>
      <c r="BX52" s="162"/>
      <c r="BY52" s="162"/>
      <c r="BZ52" s="162"/>
      <c r="CA52" s="162"/>
      <c r="CB52" s="162"/>
      <c r="CC52" s="162"/>
      <c r="CD52" s="162"/>
      <c r="CE52" s="162"/>
      <c r="CF52" s="162"/>
      <c r="CG52" s="162"/>
      <c r="CH52" s="162"/>
      <c r="CI52" s="162"/>
      <c r="CJ52" s="162"/>
    </row>
    <row r="53" spans="1:88" ht="15" x14ac:dyDescent="0.25">
      <c r="A53" s="154">
        <v>108</v>
      </c>
      <c r="B53" s="155">
        <v>1</v>
      </c>
      <c r="C53" s="156" t="s">
        <v>36</v>
      </c>
      <c r="D53" s="157">
        <v>3</v>
      </c>
      <c r="E53" s="120">
        <f>'[3]Sped FY 2020'!AB69</f>
        <v>1053957.4668203872</v>
      </c>
      <c r="F53" s="120">
        <f>'[3]Sped FY 2020'!AK69</f>
        <v>155059.43551845982</v>
      </c>
      <c r="G53" s="120">
        <f>'[3]Sped FY 2020'!BP69</f>
        <v>30816.393529125078</v>
      </c>
      <c r="H53" s="120">
        <f>-'[3]Sped FY 2020'!CI69</f>
        <v>0</v>
      </c>
      <c r="I53" s="120">
        <f>'[3]Sped FY 2020'!CB69</f>
        <v>158530.61813879723</v>
      </c>
      <c r="J53" s="120">
        <f>'[3]Sped FY 2020'!BF69-'[3]Sped FY 2020'!BI69</f>
        <v>-798998.97519143717</v>
      </c>
      <c r="K53" s="120">
        <f>'[3]Sped FY 2020'!CJ69</f>
        <v>0</v>
      </c>
      <c r="L53" s="118">
        <f t="shared" si="9"/>
        <v>599364.93881533202</v>
      </c>
      <c r="M53" s="134">
        <f t="shared" si="10"/>
        <v>0</v>
      </c>
      <c r="N53" s="158">
        <v>108</v>
      </c>
      <c r="O53" s="159">
        <v>1</v>
      </c>
      <c r="P53" s="14" t="s">
        <v>36</v>
      </c>
      <c r="Q53" s="14">
        <v>3</v>
      </c>
      <c r="R53" s="22">
        <v>1053957.4668203872</v>
      </c>
      <c r="S53" s="94">
        <v>155059.43551845982</v>
      </c>
      <c r="T53" s="94">
        <v>0</v>
      </c>
      <c r="U53" s="94">
        <v>188258.08385425503</v>
      </c>
      <c r="V53" s="94">
        <v>-828726.44090689498</v>
      </c>
      <c r="W53" s="95">
        <v>568548.54528620711</v>
      </c>
      <c r="X53" s="152"/>
      <c r="Y53" s="19">
        <f t="shared" si="11"/>
        <v>0</v>
      </c>
      <c r="Z53" s="19">
        <f t="shared" si="11"/>
        <v>0</v>
      </c>
      <c r="AA53" s="19">
        <f t="shared" si="12"/>
        <v>30816.393529125078</v>
      </c>
      <c r="AB53" s="19">
        <f t="shared" si="13"/>
        <v>0</v>
      </c>
      <c r="AC53" s="19">
        <f t="shared" si="13"/>
        <v>-29727.465715457802</v>
      </c>
      <c r="AD53" s="19">
        <f t="shared" si="13"/>
        <v>29727.465715457802</v>
      </c>
      <c r="AE53" s="19">
        <f t="shared" si="14"/>
        <v>0</v>
      </c>
      <c r="AF53" s="19">
        <f t="shared" si="15"/>
        <v>30816.393529124907</v>
      </c>
      <c r="AG53" s="20"/>
      <c r="AH53" s="160">
        <f>'[3]Sped FY 2020'!DZ69</f>
        <v>1028.8767853936611</v>
      </c>
      <c r="AI53" s="19">
        <f t="shared" si="17"/>
        <v>0</v>
      </c>
      <c r="AJ53" s="19">
        <f t="shared" si="17"/>
        <v>0</v>
      </c>
      <c r="AK53" s="19">
        <f t="shared" si="17"/>
        <v>29.951490758278059</v>
      </c>
      <c r="AL53" s="19">
        <f t="shared" si="17"/>
        <v>0</v>
      </c>
      <c r="AM53" s="19">
        <f t="shared" si="17"/>
        <v>-28.893125141397473</v>
      </c>
      <c r="AN53" s="19">
        <f t="shared" si="17"/>
        <v>28.893125141397473</v>
      </c>
      <c r="AO53" s="19">
        <f t="shared" si="17"/>
        <v>0</v>
      </c>
      <c r="AP53" s="19">
        <f t="shared" si="17"/>
        <v>29.951490758277895</v>
      </c>
      <c r="AQ53" s="118">
        <f>'[3]Sped FY 2020'!CR69</f>
        <v>1215.957033183827</v>
      </c>
      <c r="AR53" s="119">
        <f>'[3]Sped FY 2020'!CS69</f>
        <v>1186.0055424255488</v>
      </c>
      <c r="AS53" s="161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  <c r="BI53" s="162"/>
      <c r="BJ53" s="162"/>
      <c r="BK53" s="162"/>
      <c r="BL53" s="162"/>
      <c r="BM53" s="162"/>
      <c r="BN53" s="162"/>
      <c r="BO53" s="162"/>
      <c r="BP53" s="162"/>
      <c r="BQ53" s="162"/>
      <c r="BR53" s="162"/>
      <c r="BS53" s="162"/>
      <c r="BT53" s="162"/>
      <c r="BU53" s="162"/>
      <c r="BV53" s="162"/>
      <c r="BW53" s="162"/>
      <c r="BX53" s="162"/>
      <c r="BY53" s="162"/>
      <c r="BZ53" s="162"/>
      <c r="CA53" s="162"/>
      <c r="CB53" s="162"/>
      <c r="CC53" s="162"/>
      <c r="CD53" s="162"/>
      <c r="CE53" s="162"/>
      <c r="CF53" s="162"/>
      <c r="CG53" s="162"/>
      <c r="CH53" s="162"/>
      <c r="CI53" s="162"/>
      <c r="CJ53" s="162"/>
    </row>
    <row r="54" spans="1:88" ht="15" x14ac:dyDescent="0.25">
      <c r="A54" s="154">
        <v>110</v>
      </c>
      <c r="B54" s="155">
        <v>1</v>
      </c>
      <c r="C54" s="156" t="s">
        <v>37</v>
      </c>
      <c r="D54" s="157">
        <v>3</v>
      </c>
      <c r="E54" s="120">
        <f>'[3]Sped FY 2020'!AB70</f>
        <v>5287866.8189401105</v>
      </c>
      <c r="F54" s="120">
        <f>'[3]Sped FY 2020'!AK70</f>
        <v>1362098.3634441383</v>
      </c>
      <c r="G54" s="120">
        <f>'[3]Sped FY 2020'!BP70</f>
        <v>119455.4300164889</v>
      </c>
      <c r="H54" s="120">
        <f>-'[3]Sped FY 2020'!CI70</f>
        <v>-103750.98155814176</v>
      </c>
      <c r="I54" s="120">
        <f>'[3]Sped FY 2020'!CB70</f>
        <v>0</v>
      </c>
      <c r="J54" s="120">
        <f>'[3]Sped FY 2020'!BF70-'[3]Sped FY 2020'!BI70</f>
        <v>-1048137.0797202572</v>
      </c>
      <c r="K54" s="120">
        <f>'[3]Sped FY 2020'!CJ70</f>
        <v>0</v>
      </c>
      <c r="L54" s="118">
        <f t="shared" si="9"/>
        <v>5617532.5511223394</v>
      </c>
      <c r="M54" s="134">
        <f t="shared" si="10"/>
        <v>0</v>
      </c>
      <c r="N54" s="158">
        <v>110</v>
      </c>
      <c r="O54" s="159">
        <v>1</v>
      </c>
      <c r="P54" s="14" t="s">
        <v>37</v>
      </c>
      <c r="Q54" s="14">
        <v>3</v>
      </c>
      <c r="R54" s="22">
        <v>5287866.8189401105</v>
      </c>
      <c r="S54" s="94">
        <v>1362098.3634441383</v>
      </c>
      <c r="T54" s="94">
        <v>-116782.17222775472</v>
      </c>
      <c r="U54" s="94">
        <v>0</v>
      </c>
      <c r="V54" s="94">
        <v>-1054693.4515756101</v>
      </c>
      <c r="W54" s="95">
        <v>5478489.5585808838</v>
      </c>
      <c r="X54" s="152"/>
      <c r="Y54" s="19">
        <f t="shared" si="11"/>
        <v>0</v>
      </c>
      <c r="Z54" s="19">
        <f t="shared" si="11"/>
        <v>0</v>
      </c>
      <c r="AA54" s="19">
        <f t="shared" si="12"/>
        <v>119455.4300164889</v>
      </c>
      <c r="AB54" s="19">
        <f t="shared" si="13"/>
        <v>13031.190669612959</v>
      </c>
      <c r="AC54" s="19">
        <f t="shared" si="13"/>
        <v>0</v>
      </c>
      <c r="AD54" s="19">
        <f t="shared" si="13"/>
        <v>6556.3718553528888</v>
      </c>
      <c r="AE54" s="19">
        <f t="shared" si="14"/>
        <v>0</v>
      </c>
      <c r="AF54" s="19">
        <f t="shared" si="15"/>
        <v>139042.99254145566</v>
      </c>
      <c r="AG54" s="20"/>
      <c r="AH54" s="160">
        <f>'[3]Sped FY 2020'!DZ70</f>
        <v>4169.7643158043884</v>
      </c>
      <c r="AI54" s="19">
        <f t="shared" si="17"/>
        <v>0</v>
      </c>
      <c r="AJ54" s="19">
        <f t="shared" si="17"/>
        <v>0</v>
      </c>
      <c r="AK54" s="19">
        <f t="shared" si="17"/>
        <v>28.648005251453828</v>
      </c>
      <c r="AL54" s="19">
        <f t="shared" si="17"/>
        <v>3.1251624031175282</v>
      </c>
      <c r="AM54" s="19">
        <f t="shared" si="17"/>
        <v>0</v>
      </c>
      <c r="AN54" s="19">
        <f t="shared" si="17"/>
        <v>1.572360296360803</v>
      </c>
      <c r="AO54" s="19">
        <f t="shared" si="17"/>
        <v>0</v>
      </c>
      <c r="AP54" s="19">
        <f t="shared" si="17"/>
        <v>33.345527950932379</v>
      </c>
      <c r="AQ54" s="118">
        <f>'[3]Sped FY 2020'!CR70</f>
        <v>1145.7054288737486</v>
      </c>
      <c r="AR54" s="119">
        <f>'[3]Sped FY 2020'!CS70</f>
        <v>1112.3599009228165</v>
      </c>
      <c r="AS54" s="161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  <c r="BI54" s="162"/>
      <c r="BJ54" s="162"/>
      <c r="BK54" s="162"/>
      <c r="BL54" s="162"/>
      <c r="BM54" s="162"/>
      <c r="BN54" s="162"/>
      <c r="BO54" s="162"/>
      <c r="BP54" s="162"/>
      <c r="BQ54" s="162"/>
      <c r="BR54" s="162"/>
      <c r="BS54" s="162"/>
      <c r="BT54" s="162"/>
      <c r="BU54" s="162"/>
      <c r="BV54" s="162"/>
      <c r="BW54" s="162"/>
      <c r="BX54" s="162"/>
      <c r="BY54" s="162"/>
      <c r="BZ54" s="162"/>
      <c r="CA54" s="162"/>
      <c r="CB54" s="162"/>
      <c r="CC54" s="162"/>
      <c r="CD54" s="162"/>
      <c r="CE54" s="162"/>
      <c r="CF54" s="162"/>
      <c r="CG54" s="162"/>
      <c r="CH54" s="162"/>
      <c r="CI54" s="162"/>
      <c r="CJ54" s="162"/>
    </row>
    <row r="55" spans="1:88" ht="15" x14ac:dyDescent="0.25">
      <c r="A55" s="154">
        <v>111</v>
      </c>
      <c r="B55" s="155">
        <v>1</v>
      </c>
      <c r="C55" s="156" t="s">
        <v>38</v>
      </c>
      <c r="D55" s="157">
        <v>3</v>
      </c>
      <c r="E55" s="120">
        <f>'[3]Sped FY 2020'!AB71</f>
        <v>2142919.2119561471</v>
      </c>
      <c r="F55" s="120">
        <f>'[3]Sped FY 2020'!AK71</f>
        <v>378815.8331774188</v>
      </c>
      <c r="G55" s="120">
        <f>'[3]Sped FY 2020'!BP71</f>
        <v>46367.345462936588</v>
      </c>
      <c r="H55" s="120">
        <f>-'[3]Sped FY 2020'!CI71</f>
        <v>0</v>
      </c>
      <c r="I55" s="120">
        <f>'[3]Sped FY 2020'!CB71</f>
        <v>2862.5911972958129</v>
      </c>
      <c r="J55" s="120">
        <f>'[3]Sped FY 2020'!BF71-'[3]Sped FY 2020'!BI71</f>
        <v>-716121.53566226223</v>
      </c>
      <c r="K55" s="120">
        <f>'[3]Sped FY 2020'!CJ71</f>
        <v>0</v>
      </c>
      <c r="L55" s="118">
        <f t="shared" si="9"/>
        <v>1854843.4461315363</v>
      </c>
      <c r="M55" s="134">
        <f t="shared" si="10"/>
        <v>0</v>
      </c>
      <c r="N55" s="158">
        <v>111</v>
      </c>
      <c r="O55" s="159">
        <v>1</v>
      </c>
      <c r="P55" s="14" t="s">
        <v>38</v>
      </c>
      <c r="Q55" s="14">
        <v>3</v>
      </c>
      <c r="R55" s="22">
        <v>2142919.2119561471</v>
      </c>
      <c r="S55" s="94">
        <v>378815.8331774188</v>
      </c>
      <c r="T55" s="94">
        <v>0</v>
      </c>
      <c r="U55" s="94">
        <v>21226.013467076933</v>
      </c>
      <c r="V55" s="94">
        <v>-734484.95793204335</v>
      </c>
      <c r="W55" s="95">
        <v>1808476.1006685994</v>
      </c>
      <c r="X55" s="152"/>
      <c r="Y55" s="19">
        <f t="shared" si="11"/>
        <v>0</v>
      </c>
      <c r="Z55" s="19">
        <f t="shared" si="11"/>
        <v>0</v>
      </c>
      <c r="AA55" s="19">
        <f t="shared" si="12"/>
        <v>46367.345462936588</v>
      </c>
      <c r="AB55" s="19">
        <f t="shared" si="13"/>
        <v>0</v>
      </c>
      <c r="AC55" s="19">
        <f t="shared" si="13"/>
        <v>-18363.42226978112</v>
      </c>
      <c r="AD55" s="19">
        <f t="shared" si="13"/>
        <v>18363.42226978112</v>
      </c>
      <c r="AE55" s="19">
        <f t="shared" si="14"/>
        <v>0</v>
      </c>
      <c r="AF55" s="19">
        <f t="shared" si="15"/>
        <v>46367.345462936908</v>
      </c>
      <c r="AG55" s="20"/>
      <c r="AH55" s="160">
        <f>'[3]Sped FY 2020'!DZ71</f>
        <v>1604.6056897203873</v>
      </c>
      <c r="AI55" s="19">
        <f t="shared" si="17"/>
        <v>0</v>
      </c>
      <c r="AJ55" s="19">
        <f t="shared" si="17"/>
        <v>0</v>
      </c>
      <c r="AK55" s="19">
        <f t="shared" si="17"/>
        <v>28.896410974970674</v>
      </c>
      <c r="AL55" s="19">
        <f t="shared" si="17"/>
        <v>0</v>
      </c>
      <c r="AM55" s="19">
        <f t="shared" si="17"/>
        <v>-11.444196158235648</v>
      </c>
      <c r="AN55" s="19">
        <f t="shared" si="17"/>
        <v>11.444196158235648</v>
      </c>
      <c r="AO55" s="19">
        <f t="shared" si="17"/>
        <v>0</v>
      </c>
      <c r="AP55" s="19">
        <f t="shared" si="17"/>
        <v>28.896410974970873</v>
      </c>
      <c r="AQ55" s="118">
        <f>'[3]Sped FY 2020'!CR71</f>
        <v>1182.7547154576334</v>
      </c>
      <c r="AR55" s="119">
        <f>'[3]Sped FY 2020'!CS71</f>
        <v>1153.8583044826626</v>
      </c>
      <c r="AS55" s="161"/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  <c r="CA55" s="162"/>
      <c r="CB55" s="162"/>
      <c r="CC55" s="162"/>
      <c r="CD55" s="162"/>
      <c r="CE55" s="162"/>
      <c r="CF55" s="162"/>
      <c r="CG55" s="162"/>
      <c r="CH55" s="162"/>
      <c r="CI55" s="162"/>
      <c r="CJ55" s="162"/>
    </row>
    <row r="56" spans="1:88" ht="15" x14ac:dyDescent="0.25">
      <c r="A56" s="154">
        <v>112</v>
      </c>
      <c r="B56" s="155">
        <v>1</v>
      </c>
      <c r="C56" s="156" t="s">
        <v>39</v>
      </c>
      <c r="D56" s="157">
        <v>3</v>
      </c>
      <c r="E56" s="120">
        <f>'[3]Sped FY 2020'!AB72</f>
        <v>11949986.330586532</v>
      </c>
      <c r="F56" s="120">
        <f>'[3]Sped FY 2020'!AK72</f>
        <v>2381616.2360224277</v>
      </c>
      <c r="G56" s="120">
        <f>'[3]Sped FY 2020'!BP72</f>
        <v>239896.75629501059</v>
      </c>
      <c r="H56" s="120">
        <f>-'[3]Sped FY 2020'!CI72</f>
        <v>0</v>
      </c>
      <c r="I56" s="120">
        <f>'[3]Sped FY 2020'!CB72</f>
        <v>0</v>
      </c>
      <c r="J56" s="120">
        <f>'[3]Sped FY 2020'!BF72-'[3]Sped FY 2020'!BI72</f>
        <v>-1793564.7792993498</v>
      </c>
      <c r="K56" s="120">
        <f>'[3]Sped FY 2020'!CJ72</f>
        <v>0</v>
      </c>
      <c r="L56" s="118">
        <f t="shared" si="9"/>
        <v>12777934.54360462</v>
      </c>
      <c r="M56" s="134">
        <f t="shared" si="10"/>
        <v>0</v>
      </c>
      <c r="N56" s="158">
        <v>112</v>
      </c>
      <c r="O56" s="159">
        <v>1</v>
      </c>
      <c r="P56" s="14" t="s">
        <v>39</v>
      </c>
      <c r="Q56" s="14">
        <v>3</v>
      </c>
      <c r="R56" s="22">
        <v>11949986.330586532</v>
      </c>
      <c r="S56" s="94">
        <v>2381616.2360224277</v>
      </c>
      <c r="T56" s="94">
        <v>0</v>
      </c>
      <c r="U56" s="94">
        <v>0</v>
      </c>
      <c r="V56" s="94">
        <v>-1825791.9260938694</v>
      </c>
      <c r="W56" s="95">
        <v>12505810.640515091</v>
      </c>
      <c r="X56" s="152"/>
      <c r="Y56" s="19">
        <f t="shared" si="11"/>
        <v>0</v>
      </c>
      <c r="Z56" s="19">
        <f t="shared" si="11"/>
        <v>0</v>
      </c>
      <c r="AA56" s="19">
        <f t="shared" si="12"/>
        <v>239896.75629501059</v>
      </c>
      <c r="AB56" s="19">
        <f t="shared" si="13"/>
        <v>0</v>
      </c>
      <c r="AC56" s="19">
        <f t="shared" si="13"/>
        <v>0</v>
      </c>
      <c r="AD56" s="19">
        <f t="shared" si="13"/>
        <v>32227.14679451962</v>
      </c>
      <c r="AE56" s="19">
        <f t="shared" si="14"/>
        <v>0</v>
      </c>
      <c r="AF56" s="19">
        <f t="shared" si="15"/>
        <v>272123.9030895289</v>
      </c>
      <c r="AG56" s="20"/>
      <c r="AH56" s="160">
        <f>'[3]Sped FY 2020'!DZ72</f>
        <v>9922.0295466429725</v>
      </c>
      <c r="AI56" s="19">
        <f t="shared" si="17"/>
        <v>0</v>
      </c>
      <c r="AJ56" s="19">
        <f t="shared" si="17"/>
        <v>0</v>
      </c>
      <c r="AK56" s="19">
        <f t="shared" si="17"/>
        <v>24.178194105073739</v>
      </c>
      <c r="AL56" s="19">
        <f t="shared" si="17"/>
        <v>0</v>
      </c>
      <c r="AM56" s="19">
        <f t="shared" si="17"/>
        <v>0</v>
      </c>
      <c r="AN56" s="19">
        <f t="shared" si="17"/>
        <v>3.248039792969915</v>
      </c>
      <c r="AO56" s="19">
        <f t="shared" si="17"/>
        <v>0</v>
      </c>
      <c r="AP56" s="19">
        <f t="shared" si="17"/>
        <v>27.426233898043524</v>
      </c>
      <c r="AQ56" s="118">
        <f>'[3]Sped FY 2020'!CR72</f>
        <v>966.10296543923459</v>
      </c>
      <c r="AR56" s="119">
        <f>'[3]Sped FY 2020'!CS72</f>
        <v>938.67673154119109</v>
      </c>
      <c r="AS56" s="161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2"/>
      <c r="BZ56" s="162"/>
      <c r="CA56" s="162"/>
      <c r="CB56" s="162"/>
      <c r="CC56" s="162"/>
      <c r="CD56" s="162"/>
      <c r="CE56" s="162"/>
      <c r="CF56" s="162"/>
      <c r="CG56" s="162"/>
      <c r="CH56" s="162"/>
      <c r="CI56" s="162"/>
      <c r="CJ56" s="162"/>
    </row>
    <row r="57" spans="1:88" ht="15" x14ac:dyDescent="0.25">
      <c r="A57" s="154">
        <v>113</v>
      </c>
      <c r="B57" s="155">
        <v>1</v>
      </c>
      <c r="C57" s="156" t="s">
        <v>40</v>
      </c>
      <c r="D57" s="157">
        <v>6</v>
      </c>
      <c r="E57" s="120">
        <f>'[3]Sped FY 2020'!AB73</f>
        <v>1140651.4437212572</v>
      </c>
      <c r="F57" s="120">
        <f>'[3]Sped FY 2020'!AK73</f>
        <v>248345.23832404919</v>
      </c>
      <c r="G57" s="120">
        <f>'[3]Sped FY 2020'!BP73</f>
        <v>20448.434008553195</v>
      </c>
      <c r="H57" s="120">
        <f>-'[3]Sped FY 2020'!CI73</f>
        <v>0</v>
      </c>
      <c r="I57" s="120">
        <f>'[3]Sped FY 2020'!CB73</f>
        <v>0</v>
      </c>
      <c r="J57" s="120">
        <f>'[3]Sped FY 2020'!BF73-'[3]Sped FY 2020'!BI73</f>
        <v>-125591.22466682573</v>
      </c>
      <c r="K57" s="120">
        <f>'[3]Sped FY 2020'!CJ73</f>
        <v>0</v>
      </c>
      <c r="L57" s="118">
        <f t="shared" si="9"/>
        <v>1283853.8913870337</v>
      </c>
      <c r="M57" s="134">
        <f t="shared" si="10"/>
        <v>0</v>
      </c>
      <c r="N57" s="158">
        <v>113</v>
      </c>
      <c r="O57" s="159">
        <v>1</v>
      </c>
      <c r="P57" s="14" t="s">
        <v>40</v>
      </c>
      <c r="Q57" s="14">
        <v>6</v>
      </c>
      <c r="R57" s="22">
        <v>1140651.4437212572</v>
      </c>
      <c r="S57" s="94">
        <v>248345.23832404919</v>
      </c>
      <c r="T57" s="94">
        <v>0</v>
      </c>
      <c r="U57" s="94">
        <v>0</v>
      </c>
      <c r="V57" s="94">
        <v>-132492.5996152446</v>
      </c>
      <c r="W57" s="95">
        <v>1256504.0824300617</v>
      </c>
      <c r="X57" s="152"/>
      <c r="Y57" s="19">
        <f t="shared" si="11"/>
        <v>0</v>
      </c>
      <c r="Z57" s="19">
        <f t="shared" si="11"/>
        <v>0</v>
      </c>
      <c r="AA57" s="19">
        <f t="shared" si="12"/>
        <v>20448.434008553195</v>
      </c>
      <c r="AB57" s="19">
        <f t="shared" si="13"/>
        <v>0</v>
      </c>
      <c r="AC57" s="19">
        <f t="shared" si="13"/>
        <v>0</v>
      </c>
      <c r="AD57" s="19">
        <f t="shared" si="13"/>
        <v>6901.3749484188738</v>
      </c>
      <c r="AE57" s="19">
        <f t="shared" si="14"/>
        <v>0</v>
      </c>
      <c r="AF57" s="19">
        <f t="shared" si="15"/>
        <v>27349.808956972091</v>
      </c>
      <c r="AG57" s="20"/>
      <c r="AH57" s="160">
        <f>'[3]Sped FY 2020'!DZ73</f>
        <v>749.55281435905385</v>
      </c>
      <c r="AI57" s="19">
        <f t="shared" si="17"/>
        <v>0</v>
      </c>
      <c r="AJ57" s="19">
        <f t="shared" si="17"/>
        <v>0</v>
      </c>
      <c r="AK57" s="19">
        <f t="shared" si="17"/>
        <v>27.280844814169296</v>
      </c>
      <c r="AL57" s="19">
        <f t="shared" si="17"/>
        <v>0</v>
      </c>
      <c r="AM57" s="19">
        <f t="shared" si="17"/>
        <v>0</v>
      </c>
      <c r="AN57" s="19">
        <f t="shared" si="17"/>
        <v>9.20732310813918</v>
      </c>
      <c r="AO57" s="19">
        <f t="shared" si="17"/>
        <v>0</v>
      </c>
      <c r="AP57" s="19">
        <f t="shared" si="17"/>
        <v>36.488167922308506</v>
      </c>
      <c r="AQ57" s="118">
        <f>'[3]Sped FY 2020'!CR73</f>
        <v>1046.0045376510041</v>
      </c>
      <c r="AR57" s="119">
        <f>'[3]Sped FY 2020'!CS73</f>
        <v>1009.5163697286955</v>
      </c>
      <c r="AS57" s="161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  <c r="BI57" s="162"/>
      <c r="BJ57" s="162"/>
      <c r="BK57" s="162"/>
      <c r="BL57" s="162"/>
      <c r="BM57" s="162"/>
      <c r="BN57" s="162"/>
      <c r="BO57" s="162"/>
      <c r="BP57" s="162"/>
      <c r="BQ57" s="162"/>
      <c r="BR57" s="162"/>
      <c r="BS57" s="162"/>
      <c r="BT57" s="162"/>
      <c r="BU57" s="162"/>
      <c r="BV57" s="162"/>
      <c r="BW57" s="162"/>
      <c r="BX57" s="162"/>
      <c r="BY57" s="162"/>
      <c r="BZ57" s="162"/>
      <c r="CA57" s="162"/>
      <c r="CB57" s="162"/>
      <c r="CC57" s="162"/>
      <c r="CD57" s="162"/>
      <c r="CE57" s="162"/>
      <c r="CF57" s="162"/>
      <c r="CG57" s="162"/>
      <c r="CH57" s="162"/>
      <c r="CI57" s="162"/>
      <c r="CJ57" s="162"/>
    </row>
    <row r="58" spans="1:88" ht="15" x14ac:dyDescent="0.25">
      <c r="A58" s="154">
        <v>115</v>
      </c>
      <c r="B58" s="155">
        <v>1</v>
      </c>
      <c r="C58" s="156" t="s">
        <v>41</v>
      </c>
      <c r="D58" s="157">
        <v>5</v>
      </c>
      <c r="E58" s="120">
        <f>'[3]Sped FY 2020'!AB74</f>
        <v>2090904.3156139585</v>
      </c>
      <c r="F58" s="120">
        <f>'[3]Sped FY 2020'!AK74</f>
        <v>456488.96995090158</v>
      </c>
      <c r="G58" s="120">
        <f>'[3]Sped FY 2020'!BP74</f>
        <v>35582.297683897734</v>
      </c>
      <c r="H58" s="120">
        <f>-'[3]Sped FY 2020'!CI74</f>
        <v>0</v>
      </c>
      <c r="I58" s="120">
        <f>'[3]Sped FY 2020'!CB74</f>
        <v>0</v>
      </c>
      <c r="J58" s="120">
        <f>'[3]Sped FY 2020'!BF74-'[3]Sped FY 2020'!BI74</f>
        <v>-60143.501019214047</v>
      </c>
      <c r="K58" s="120">
        <f>'[3]Sped FY 2020'!CJ74</f>
        <v>0</v>
      </c>
      <c r="L58" s="118">
        <f t="shared" si="9"/>
        <v>2522832.0822295444</v>
      </c>
      <c r="M58" s="134">
        <f t="shared" si="10"/>
        <v>0</v>
      </c>
      <c r="N58" s="158">
        <v>115</v>
      </c>
      <c r="O58" s="159">
        <v>1</v>
      </c>
      <c r="P58" s="14" t="s">
        <v>41</v>
      </c>
      <c r="Q58" s="14">
        <v>5</v>
      </c>
      <c r="R58" s="22">
        <v>2090904.3156139585</v>
      </c>
      <c r="S58" s="94">
        <v>456488.96995090158</v>
      </c>
      <c r="T58" s="94">
        <v>0</v>
      </c>
      <c r="U58" s="94">
        <v>0</v>
      </c>
      <c r="V58" s="94">
        <v>-59431.19035847747</v>
      </c>
      <c r="W58" s="95">
        <v>2487962.0952063827</v>
      </c>
      <c r="X58" s="152"/>
      <c r="Y58" s="19">
        <f t="shared" si="11"/>
        <v>0</v>
      </c>
      <c r="Z58" s="19">
        <f t="shared" si="11"/>
        <v>0</v>
      </c>
      <c r="AA58" s="19">
        <f t="shared" si="12"/>
        <v>35582.297683897734</v>
      </c>
      <c r="AB58" s="19">
        <f t="shared" si="13"/>
        <v>0</v>
      </c>
      <c r="AC58" s="19">
        <f t="shared" si="13"/>
        <v>0</v>
      </c>
      <c r="AD58" s="19">
        <f t="shared" si="13"/>
        <v>-712.31066073657712</v>
      </c>
      <c r="AE58" s="19">
        <f t="shared" si="14"/>
        <v>0</v>
      </c>
      <c r="AF58" s="19">
        <f t="shared" si="15"/>
        <v>34869.987023161724</v>
      </c>
      <c r="AG58" s="20"/>
      <c r="AH58" s="160">
        <f>'[3]Sped FY 2020'!DZ74</f>
        <v>1200.6911704545166</v>
      </c>
      <c r="AI58" s="19">
        <f t="shared" si="17"/>
        <v>0</v>
      </c>
      <c r="AJ58" s="19">
        <f t="shared" si="17"/>
        <v>0</v>
      </c>
      <c r="AK58" s="19">
        <f t="shared" si="17"/>
        <v>29.634845795050033</v>
      </c>
      <c r="AL58" s="19">
        <f t="shared" si="17"/>
        <v>0</v>
      </c>
      <c r="AM58" s="19">
        <f t="shared" si="17"/>
        <v>0</v>
      </c>
      <c r="AN58" s="19">
        <f t="shared" si="17"/>
        <v>-0.59325051958775954</v>
      </c>
      <c r="AO58" s="19">
        <f t="shared" si="17"/>
        <v>0</v>
      </c>
      <c r="AP58" s="19">
        <f t="shared" si="17"/>
        <v>29.041595275462747</v>
      </c>
      <c r="AQ58" s="118">
        <f>'[3]Sped FY 2020'!CR74</f>
        <v>1178.5224549870441</v>
      </c>
      <c r="AR58" s="119">
        <f>'[3]Sped FY 2020'!CS74</f>
        <v>1149.4808597115818</v>
      </c>
      <c r="AS58" s="161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  <c r="BI58" s="162"/>
      <c r="BJ58" s="162"/>
      <c r="BK58" s="162"/>
      <c r="BL58" s="162"/>
      <c r="BM58" s="162"/>
      <c r="BN58" s="162"/>
      <c r="BO58" s="162"/>
      <c r="BP58" s="162"/>
      <c r="BQ58" s="162"/>
      <c r="BR58" s="162"/>
      <c r="BS58" s="162"/>
      <c r="BT58" s="162"/>
      <c r="BU58" s="162"/>
      <c r="BV58" s="162"/>
      <c r="BW58" s="162"/>
      <c r="BX58" s="162"/>
      <c r="BY58" s="162"/>
      <c r="BZ58" s="162"/>
      <c r="CA58" s="162"/>
      <c r="CB58" s="162"/>
      <c r="CC58" s="162"/>
      <c r="CD58" s="162"/>
      <c r="CE58" s="162"/>
      <c r="CF58" s="162"/>
      <c r="CG58" s="162"/>
      <c r="CH58" s="162"/>
      <c r="CI58" s="162"/>
      <c r="CJ58" s="162"/>
    </row>
    <row r="59" spans="1:88" ht="15" x14ac:dyDescent="0.25">
      <c r="A59" s="154">
        <v>116</v>
      </c>
      <c r="B59" s="155">
        <v>1</v>
      </c>
      <c r="C59" s="156" t="s">
        <v>42</v>
      </c>
      <c r="D59" s="157">
        <v>6</v>
      </c>
      <c r="E59" s="120">
        <f>'[3]Sped FY 2020'!AB75</f>
        <v>1547936.4299376491</v>
      </c>
      <c r="F59" s="120">
        <f>'[3]Sped FY 2020'!AK75</f>
        <v>210993.65383807893</v>
      </c>
      <c r="G59" s="120">
        <f>'[3]Sped FY 2020'!BP75</f>
        <v>22459.765281812819</v>
      </c>
      <c r="H59" s="120">
        <f>-'[3]Sped FY 2020'!CI75</f>
        <v>0</v>
      </c>
      <c r="I59" s="120">
        <f>'[3]Sped FY 2020'!CB75</f>
        <v>0</v>
      </c>
      <c r="J59" s="120">
        <f>'[3]Sped FY 2020'!BF75-'[3]Sped FY 2020'!BI75</f>
        <v>28064.612161687284</v>
      </c>
      <c r="K59" s="120">
        <f>'[3]Sped FY 2020'!CJ75</f>
        <v>0</v>
      </c>
      <c r="L59" s="118">
        <f t="shared" si="9"/>
        <v>1809454.4612192281</v>
      </c>
      <c r="M59" s="134">
        <f t="shared" si="10"/>
        <v>0</v>
      </c>
      <c r="N59" s="158">
        <v>116</v>
      </c>
      <c r="O59" s="159">
        <v>1</v>
      </c>
      <c r="P59" s="14" t="s">
        <v>42</v>
      </c>
      <c r="Q59" s="14">
        <v>6</v>
      </c>
      <c r="R59" s="22">
        <v>1547936.4299376491</v>
      </c>
      <c r="S59" s="94">
        <v>210993.65383807893</v>
      </c>
      <c r="T59" s="94">
        <v>-65204.031096407329</v>
      </c>
      <c r="U59" s="94">
        <v>0</v>
      </c>
      <c r="V59" s="94">
        <v>39308.079954593559</v>
      </c>
      <c r="W59" s="95">
        <v>1733034.1326339142</v>
      </c>
      <c r="X59" s="152"/>
      <c r="Y59" s="19">
        <f t="shared" si="11"/>
        <v>0</v>
      </c>
      <c r="Z59" s="19">
        <f t="shared" si="11"/>
        <v>0</v>
      </c>
      <c r="AA59" s="19">
        <f t="shared" si="12"/>
        <v>22459.765281812819</v>
      </c>
      <c r="AB59" s="19">
        <f t="shared" si="13"/>
        <v>65204.031096407329</v>
      </c>
      <c r="AC59" s="19">
        <f t="shared" si="13"/>
        <v>0</v>
      </c>
      <c r="AD59" s="19">
        <f t="shared" si="13"/>
        <v>-11243.467792906275</v>
      </c>
      <c r="AE59" s="19">
        <f t="shared" si="14"/>
        <v>0</v>
      </c>
      <c r="AF59" s="19">
        <f t="shared" si="15"/>
        <v>76420.328585313866</v>
      </c>
      <c r="AG59" s="20"/>
      <c r="AH59" s="160">
        <f>'[3]Sped FY 2020'!DZ75</f>
        <v>1202.7006954259887</v>
      </c>
      <c r="AI59" s="19">
        <f t="shared" si="17"/>
        <v>0</v>
      </c>
      <c r="AJ59" s="19">
        <f t="shared" si="17"/>
        <v>0</v>
      </c>
      <c r="AK59" s="19">
        <f t="shared" si="17"/>
        <v>18.674442749746408</v>
      </c>
      <c r="AL59" s="19">
        <f t="shared" si="17"/>
        <v>54.214678135953427</v>
      </c>
      <c r="AM59" s="19">
        <f t="shared" si="17"/>
        <v>0</v>
      </c>
      <c r="AN59" s="19">
        <f t="shared" si="17"/>
        <v>-9.3485169133654757</v>
      </c>
      <c r="AO59" s="19">
        <f t="shared" si="17"/>
        <v>0</v>
      </c>
      <c r="AP59" s="19">
        <f t="shared" si="17"/>
        <v>63.540603972334353</v>
      </c>
      <c r="AQ59" s="118">
        <f>'[3]Sped FY 2020'!CR75</f>
        <v>758.29615563079255</v>
      </c>
      <c r="AR59" s="119">
        <f>'[3]Sped FY 2020'!CS75</f>
        <v>694.75555165845822</v>
      </c>
      <c r="AS59" s="161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  <c r="CA59" s="162"/>
      <c r="CB59" s="162"/>
      <c r="CC59" s="162"/>
      <c r="CD59" s="162"/>
      <c r="CE59" s="162"/>
      <c r="CF59" s="162"/>
      <c r="CG59" s="162"/>
      <c r="CH59" s="162"/>
      <c r="CI59" s="162"/>
      <c r="CJ59" s="162"/>
    </row>
    <row r="60" spans="1:88" ht="15" x14ac:dyDescent="0.25">
      <c r="A60" s="154">
        <v>118</v>
      </c>
      <c r="B60" s="155">
        <v>1</v>
      </c>
      <c r="C60" s="156" t="s">
        <v>43</v>
      </c>
      <c r="D60" s="157">
        <v>6</v>
      </c>
      <c r="E60" s="120">
        <f>'[3]Sped FY 2020'!AB76</f>
        <v>589388.83943302825</v>
      </c>
      <c r="F60" s="120">
        <f>'[3]Sped FY 2020'!AK76</f>
        <v>207063.81056025156</v>
      </c>
      <c r="G60" s="120">
        <f>'[3]Sped FY 2020'!BP76</f>
        <v>12922.386663076988</v>
      </c>
      <c r="H60" s="120">
        <f>-'[3]Sped FY 2020'!CI76</f>
        <v>-28268.980083342671</v>
      </c>
      <c r="I60" s="120">
        <f>'[3]Sped FY 2020'!CB76</f>
        <v>0</v>
      </c>
      <c r="J60" s="120">
        <f>'[3]Sped FY 2020'!BF76-'[3]Sped FY 2020'!BI76</f>
        <v>-22768.684845610725</v>
      </c>
      <c r="K60" s="120">
        <f>'[3]Sped FY 2020'!CJ76</f>
        <v>0</v>
      </c>
      <c r="L60" s="118">
        <f t="shared" si="9"/>
        <v>758337.37172740337</v>
      </c>
      <c r="M60" s="134">
        <f t="shared" si="10"/>
        <v>0</v>
      </c>
      <c r="N60" s="158">
        <v>118</v>
      </c>
      <c r="O60" s="159">
        <v>1</v>
      </c>
      <c r="P60" s="14" t="s">
        <v>43</v>
      </c>
      <c r="Q60" s="14">
        <v>6</v>
      </c>
      <c r="R60" s="22">
        <v>589388.83943302825</v>
      </c>
      <c r="S60" s="94">
        <v>207063.81056025156</v>
      </c>
      <c r="T60" s="94">
        <v>-72868.168534668308</v>
      </c>
      <c r="U60" s="94">
        <v>0</v>
      </c>
      <c r="V60" s="94">
        <v>-25795.774482520515</v>
      </c>
      <c r="W60" s="95">
        <v>697788.70697609102</v>
      </c>
      <c r="X60" s="152"/>
      <c r="Y60" s="19">
        <f t="shared" si="11"/>
        <v>0</v>
      </c>
      <c r="Z60" s="19">
        <f t="shared" si="11"/>
        <v>0</v>
      </c>
      <c r="AA60" s="19">
        <f t="shared" si="12"/>
        <v>12922.386663076988</v>
      </c>
      <c r="AB60" s="19">
        <f t="shared" si="13"/>
        <v>44599.188451325637</v>
      </c>
      <c r="AC60" s="19">
        <f t="shared" si="13"/>
        <v>0</v>
      </c>
      <c r="AD60" s="19">
        <f t="shared" si="13"/>
        <v>3027.08963690979</v>
      </c>
      <c r="AE60" s="19">
        <f t="shared" si="14"/>
        <v>0</v>
      </c>
      <c r="AF60" s="19">
        <f t="shared" si="15"/>
        <v>60548.664751312346</v>
      </c>
      <c r="AG60" s="20"/>
      <c r="AH60" s="160">
        <f>'[3]Sped FY 2020'!DZ76</f>
        <v>337.60019520729503</v>
      </c>
      <c r="AI60" s="19">
        <f t="shared" si="17"/>
        <v>0</v>
      </c>
      <c r="AJ60" s="19">
        <f t="shared" si="17"/>
        <v>0</v>
      </c>
      <c r="AK60" s="19">
        <f t="shared" si="17"/>
        <v>38.277189547068588</v>
      </c>
      <c r="AL60" s="19">
        <f t="shared" si="17"/>
        <v>132.10652447620953</v>
      </c>
      <c r="AM60" s="19">
        <f t="shared" si="17"/>
        <v>0</v>
      </c>
      <c r="AN60" s="19">
        <f t="shared" si="17"/>
        <v>8.9664925550504506</v>
      </c>
      <c r="AO60" s="19">
        <f t="shared" si="17"/>
        <v>0</v>
      </c>
      <c r="AP60" s="19">
        <f t="shared" si="17"/>
        <v>179.35020657832837</v>
      </c>
      <c r="AQ60" s="118">
        <f>'[3]Sped FY 2020'!CR76</f>
        <v>1528.702691484667</v>
      </c>
      <c r="AR60" s="119">
        <f>'[3]Sped FY 2020'!CS76</f>
        <v>1349.3524849063388</v>
      </c>
      <c r="AS60" s="161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2"/>
      <c r="BZ60" s="162"/>
      <c r="CA60" s="162"/>
      <c r="CB60" s="162"/>
      <c r="CC60" s="162"/>
      <c r="CD60" s="162"/>
      <c r="CE60" s="162"/>
      <c r="CF60" s="162"/>
      <c r="CG60" s="162"/>
      <c r="CH60" s="162"/>
      <c r="CI60" s="162"/>
      <c r="CJ60" s="162"/>
    </row>
    <row r="61" spans="1:88" ht="15" x14ac:dyDescent="0.25">
      <c r="A61" s="154">
        <v>129</v>
      </c>
      <c r="B61" s="155">
        <v>1</v>
      </c>
      <c r="C61" s="156" t="s">
        <v>44</v>
      </c>
      <c r="D61" s="157">
        <v>5</v>
      </c>
      <c r="E61" s="120">
        <f>'[3]Sped FY 2020'!AB77</f>
        <v>1800977.6944742806</v>
      </c>
      <c r="F61" s="120">
        <f>'[3]Sped FY 2020'!AK77</f>
        <v>422672.87332125352</v>
      </c>
      <c r="G61" s="120">
        <f>'[3]Sped FY 2020'!BP77</f>
        <v>33468.806557120108</v>
      </c>
      <c r="H61" s="120">
        <f>-'[3]Sped FY 2020'!CI77</f>
        <v>0</v>
      </c>
      <c r="I61" s="120">
        <f>'[3]Sped FY 2020'!CB77</f>
        <v>0</v>
      </c>
      <c r="J61" s="120">
        <f>'[3]Sped FY 2020'!BF77-'[3]Sped FY 2020'!BI77</f>
        <v>-101896.46570912769</v>
      </c>
      <c r="K61" s="120">
        <f>'[3]Sped FY 2020'!CJ77</f>
        <v>0</v>
      </c>
      <c r="L61" s="118">
        <f t="shared" si="9"/>
        <v>2155222.908643527</v>
      </c>
      <c r="M61" s="134">
        <f t="shared" si="10"/>
        <v>0</v>
      </c>
      <c r="N61" s="158">
        <v>129</v>
      </c>
      <c r="O61" s="159">
        <v>1</v>
      </c>
      <c r="P61" s="14" t="s">
        <v>44</v>
      </c>
      <c r="Q61" s="14">
        <v>5</v>
      </c>
      <c r="R61" s="22">
        <v>1800977.6944742806</v>
      </c>
      <c r="S61" s="94">
        <v>422672.87332125352</v>
      </c>
      <c r="T61" s="94">
        <v>0</v>
      </c>
      <c r="U61" s="94">
        <v>0</v>
      </c>
      <c r="V61" s="94">
        <v>-98601.278169737925</v>
      </c>
      <c r="W61" s="95">
        <v>2125049.289625796</v>
      </c>
      <c r="X61" s="152"/>
      <c r="Y61" s="19">
        <f t="shared" si="11"/>
        <v>0</v>
      </c>
      <c r="Z61" s="19">
        <f t="shared" si="11"/>
        <v>0</v>
      </c>
      <c r="AA61" s="19">
        <f t="shared" si="12"/>
        <v>33468.806557120108</v>
      </c>
      <c r="AB61" s="19">
        <f t="shared" si="13"/>
        <v>0</v>
      </c>
      <c r="AC61" s="19">
        <f t="shared" si="13"/>
        <v>0</v>
      </c>
      <c r="AD61" s="19">
        <f t="shared" si="13"/>
        <v>-3295.1875393897644</v>
      </c>
      <c r="AE61" s="19">
        <f t="shared" si="14"/>
        <v>0</v>
      </c>
      <c r="AF61" s="19">
        <f t="shared" si="15"/>
        <v>30173.619017730933</v>
      </c>
      <c r="AG61" s="20"/>
      <c r="AH61" s="160">
        <f>'[3]Sped FY 2020'!DZ77</f>
        <v>1561.4009028337396</v>
      </c>
      <c r="AI61" s="19">
        <f t="shared" si="17"/>
        <v>0</v>
      </c>
      <c r="AJ61" s="19">
        <f t="shared" si="17"/>
        <v>0</v>
      </c>
      <c r="AK61" s="19">
        <f t="shared" si="17"/>
        <v>21.435114131405058</v>
      </c>
      <c r="AL61" s="19">
        <f t="shared" si="17"/>
        <v>0</v>
      </c>
      <c r="AM61" s="19">
        <f t="shared" si="17"/>
        <v>0</v>
      </c>
      <c r="AN61" s="19">
        <f t="shared" si="17"/>
        <v>-2.1104045305785513</v>
      </c>
      <c r="AO61" s="19">
        <f t="shared" si="17"/>
        <v>0</v>
      </c>
      <c r="AP61" s="19">
        <f t="shared" si="17"/>
        <v>19.324709600826885</v>
      </c>
      <c r="AQ61" s="118">
        <f>'[3]Sped FY 2020'!CR77</f>
        <v>855.49768964562611</v>
      </c>
      <c r="AR61" s="119">
        <f>'[3]Sped FY 2020'!CS77</f>
        <v>836.17298004479926</v>
      </c>
      <c r="AS61" s="161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  <c r="BI61" s="162"/>
      <c r="BJ61" s="162"/>
      <c r="BK61" s="162"/>
      <c r="BL61" s="162"/>
      <c r="BM61" s="162"/>
      <c r="BN61" s="162"/>
      <c r="BO61" s="162"/>
      <c r="BP61" s="162"/>
      <c r="BQ61" s="162"/>
      <c r="BR61" s="162"/>
      <c r="BS61" s="162"/>
      <c r="BT61" s="162"/>
      <c r="BU61" s="162"/>
      <c r="BV61" s="162"/>
      <c r="BW61" s="162"/>
      <c r="BX61" s="162"/>
      <c r="BY61" s="162"/>
      <c r="BZ61" s="162"/>
      <c r="CA61" s="162"/>
      <c r="CB61" s="162"/>
      <c r="CC61" s="162"/>
      <c r="CD61" s="162"/>
      <c r="CE61" s="162"/>
      <c r="CF61" s="162"/>
      <c r="CG61" s="162"/>
      <c r="CH61" s="162"/>
      <c r="CI61" s="162"/>
      <c r="CJ61" s="162"/>
    </row>
    <row r="62" spans="1:88" ht="15" x14ac:dyDescent="0.25">
      <c r="A62" s="154">
        <v>138</v>
      </c>
      <c r="B62" s="155">
        <v>1</v>
      </c>
      <c r="C62" s="156" t="s">
        <v>45</v>
      </c>
      <c r="D62" s="157">
        <v>4</v>
      </c>
      <c r="E62" s="120">
        <f>'[3]Sped FY 2020'!AB78</f>
        <v>3676737.185661606</v>
      </c>
      <c r="F62" s="120">
        <f>'[3]Sped FY 2020'!AK78</f>
        <v>930020.79217954527</v>
      </c>
      <c r="G62" s="120">
        <f>'[3]Sped FY 2020'!BP78</f>
        <v>68259.744469841375</v>
      </c>
      <c r="H62" s="120">
        <f>-'[3]Sped FY 2020'!CI78</f>
        <v>0</v>
      </c>
      <c r="I62" s="120">
        <f>'[3]Sped FY 2020'!CB78</f>
        <v>0</v>
      </c>
      <c r="J62" s="120">
        <f>'[3]Sped FY 2020'!BF78-'[3]Sped FY 2020'!BI78</f>
        <v>-462863.28582652897</v>
      </c>
      <c r="K62" s="120">
        <f>'[3]Sped FY 2020'!CJ78</f>
        <v>0</v>
      </c>
      <c r="L62" s="118">
        <f t="shared" si="9"/>
        <v>4212154.4364844626</v>
      </c>
      <c r="M62" s="134">
        <f t="shared" si="10"/>
        <v>0</v>
      </c>
      <c r="N62" s="158">
        <v>138</v>
      </c>
      <c r="O62" s="159">
        <v>1</v>
      </c>
      <c r="P62" s="14" t="s">
        <v>45</v>
      </c>
      <c r="Q62" s="14">
        <v>4</v>
      </c>
      <c r="R62" s="22">
        <v>3676737.185661606</v>
      </c>
      <c r="S62" s="94">
        <v>930020.79217954527</v>
      </c>
      <c r="T62" s="94">
        <v>0</v>
      </c>
      <c r="U62" s="94">
        <v>0</v>
      </c>
      <c r="V62" s="94">
        <v>-480206.74569936964</v>
      </c>
      <c r="W62" s="95">
        <v>4126551.2321417811</v>
      </c>
      <c r="X62" s="152"/>
      <c r="Y62" s="19">
        <f t="shared" si="11"/>
        <v>0</v>
      </c>
      <c r="Z62" s="19">
        <f t="shared" si="11"/>
        <v>0</v>
      </c>
      <c r="AA62" s="19">
        <f t="shared" si="12"/>
        <v>68259.744469841375</v>
      </c>
      <c r="AB62" s="19">
        <f t="shared" si="13"/>
        <v>0</v>
      </c>
      <c r="AC62" s="19">
        <f t="shared" si="13"/>
        <v>0</v>
      </c>
      <c r="AD62" s="19">
        <f t="shared" si="13"/>
        <v>17343.459872840671</v>
      </c>
      <c r="AE62" s="19">
        <f t="shared" si="14"/>
        <v>0</v>
      </c>
      <c r="AF62" s="19">
        <f t="shared" si="15"/>
        <v>85603.204342681449</v>
      </c>
      <c r="AG62" s="20"/>
      <c r="AH62" s="160">
        <f>'[3]Sped FY 2020'!DZ78</f>
        <v>2741.9968235735364</v>
      </c>
      <c r="AI62" s="19">
        <f t="shared" si="17"/>
        <v>0</v>
      </c>
      <c r="AJ62" s="19">
        <f t="shared" si="17"/>
        <v>0</v>
      </c>
      <c r="AK62" s="19">
        <f t="shared" si="17"/>
        <v>24.894173429742029</v>
      </c>
      <c r="AL62" s="19">
        <f t="shared" si="17"/>
        <v>0</v>
      </c>
      <c r="AM62" s="19">
        <f t="shared" si="17"/>
        <v>0</v>
      </c>
      <c r="AN62" s="19">
        <f t="shared" si="17"/>
        <v>6.3251203370241775</v>
      </c>
      <c r="AO62" s="19">
        <f t="shared" si="17"/>
        <v>0</v>
      </c>
      <c r="AP62" s="19">
        <f t="shared" si="17"/>
        <v>31.21929376676599</v>
      </c>
      <c r="AQ62" s="118">
        <f>'[3]Sped FY 2020'!CR78</f>
        <v>1036.5715815800222</v>
      </c>
      <c r="AR62" s="119">
        <f>'[3]Sped FY 2020'!CS78</f>
        <v>1005.3522878132559</v>
      </c>
      <c r="AS62" s="161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  <c r="BI62" s="162"/>
      <c r="BJ62" s="162"/>
      <c r="BK62" s="162"/>
      <c r="BL62" s="162"/>
      <c r="BM62" s="162"/>
      <c r="BN62" s="162"/>
      <c r="BO62" s="162"/>
      <c r="BP62" s="162"/>
      <c r="BQ62" s="162"/>
      <c r="BR62" s="162"/>
      <c r="BS62" s="162"/>
      <c r="BT62" s="162"/>
      <c r="BU62" s="162"/>
      <c r="BV62" s="162"/>
      <c r="BW62" s="162"/>
      <c r="BX62" s="162"/>
      <c r="BY62" s="162"/>
      <c r="BZ62" s="162"/>
      <c r="CA62" s="162"/>
      <c r="CB62" s="162"/>
      <c r="CC62" s="162"/>
      <c r="CD62" s="162"/>
      <c r="CE62" s="162"/>
      <c r="CF62" s="162"/>
      <c r="CG62" s="162"/>
      <c r="CH62" s="162"/>
      <c r="CI62" s="162"/>
      <c r="CJ62" s="162"/>
    </row>
    <row r="63" spans="1:88" ht="15" x14ac:dyDescent="0.25">
      <c r="A63" s="154">
        <v>139</v>
      </c>
      <c r="B63" s="155">
        <v>1</v>
      </c>
      <c r="C63" s="156" t="s">
        <v>46</v>
      </c>
      <c r="D63" s="157">
        <v>6</v>
      </c>
      <c r="E63" s="120">
        <f>'[3]Sped FY 2020'!AB79</f>
        <v>841176.14059249184</v>
      </c>
      <c r="F63" s="120">
        <f>'[3]Sped FY 2020'!AK79</f>
        <v>222743.343436392</v>
      </c>
      <c r="G63" s="120">
        <f>'[3]Sped FY 2020'!BP79</f>
        <v>22445.72328203906</v>
      </c>
      <c r="H63" s="120">
        <f>-'[3]Sped FY 2020'!CI79</f>
        <v>-13304.741762543563</v>
      </c>
      <c r="I63" s="120">
        <f>'[3]Sped FY 2020'!CB79</f>
        <v>0</v>
      </c>
      <c r="J63" s="120">
        <f>'[3]Sped FY 2020'!BF79-'[3]Sped FY 2020'!BI79</f>
        <v>-208626.92447021173</v>
      </c>
      <c r="K63" s="120">
        <f>'[3]Sped FY 2020'!CJ79</f>
        <v>0</v>
      </c>
      <c r="L63" s="118">
        <f t="shared" si="9"/>
        <v>864433.54107816762</v>
      </c>
      <c r="M63" s="134">
        <f t="shared" si="10"/>
        <v>0</v>
      </c>
      <c r="N63" s="158">
        <v>139</v>
      </c>
      <c r="O63" s="159">
        <v>1</v>
      </c>
      <c r="P63" s="14" t="s">
        <v>46</v>
      </c>
      <c r="Q63" s="14">
        <v>6</v>
      </c>
      <c r="R63" s="22">
        <v>841176.14059249184</v>
      </c>
      <c r="S63" s="94">
        <v>222743.343436392</v>
      </c>
      <c r="T63" s="94">
        <v>-9375.6372539064614</v>
      </c>
      <c r="U63" s="94">
        <v>0</v>
      </c>
      <c r="V63" s="94">
        <v>-212556.02897884877</v>
      </c>
      <c r="W63" s="95">
        <v>841987.81779612834</v>
      </c>
      <c r="X63" s="152"/>
      <c r="Y63" s="19">
        <f t="shared" si="11"/>
        <v>0</v>
      </c>
      <c r="Z63" s="19">
        <f t="shared" si="11"/>
        <v>0</v>
      </c>
      <c r="AA63" s="19">
        <f t="shared" si="12"/>
        <v>22445.72328203906</v>
      </c>
      <c r="AB63" s="19">
        <f t="shared" si="13"/>
        <v>-3929.1045086371014</v>
      </c>
      <c r="AC63" s="19">
        <f t="shared" si="13"/>
        <v>0</v>
      </c>
      <c r="AD63" s="19">
        <f t="shared" si="13"/>
        <v>3929.1045086370432</v>
      </c>
      <c r="AE63" s="19">
        <f t="shared" si="14"/>
        <v>0</v>
      </c>
      <c r="AF63" s="19">
        <f t="shared" si="15"/>
        <v>22445.723282039282</v>
      </c>
      <c r="AG63" s="20"/>
      <c r="AH63" s="160">
        <f>'[3]Sped FY 2020'!DZ79</f>
        <v>840.98620056102959</v>
      </c>
      <c r="AI63" s="19">
        <f t="shared" si="17"/>
        <v>0</v>
      </c>
      <c r="AJ63" s="19">
        <f t="shared" si="17"/>
        <v>0</v>
      </c>
      <c r="AK63" s="19">
        <f t="shared" si="17"/>
        <v>26.689764073495276</v>
      </c>
      <c r="AL63" s="19">
        <f t="shared" si="17"/>
        <v>-4.6720201901243561</v>
      </c>
      <c r="AM63" s="19">
        <f t="shared" si="17"/>
        <v>0</v>
      </c>
      <c r="AN63" s="19">
        <f t="shared" si="17"/>
        <v>4.6720201901242868</v>
      </c>
      <c r="AO63" s="19">
        <f t="shared" si="17"/>
        <v>0</v>
      </c>
      <c r="AP63" s="19">
        <f t="shared" si="17"/>
        <v>26.689764073495539</v>
      </c>
      <c r="AQ63" s="118">
        <f>'[3]Sped FY 2020'!CR79</f>
        <v>1027.1045762468214</v>
      </c>
      <c r="AR63" s="119">
        <f>'[3]Sped FY 2020'!CS79</f>
        <v>1000.4148121733263</v>
      </c>
      <c r="AS63" s="161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  <c r="BI63" s="162"/>
      <c r="BJ63" s="162"/>
      <c r="BK63" s="162"/>
      <c r="BL63" s="162"/>
      <c r="BM63" s="162"/>
      <c r="BN63" s="162"/>
      <c r="BO63" s="162"/>
      <c r="BP63" s="162"/>
      <c r="BQ63" s="162"/>
      <c r="BR63" s="162"/>
      <c r="BS63" s="162"/>
      <c r="BT63" s="162"/>
      <c r="BU63" s="162"/>
      <c r="BV63" s="162"/>
      <c r="BW63" s="162"/>
      <c r="BX63" s="162"/>
      <c r="BY63" s="162"/>
      <c r="BZ63" s="162"/>
      <c r="CA63" s="162"/>
      <c r="CB63" s="162"/>
      <c r="CC63" s="162"/>
      <c r="CD63" s="162"/>
      <c r="CE63" s="162"/>
      <c r="CF63" s="162"/>
      <c r="CG63" s="162"/>
      <c r="CH63" s="162"/>
      <c r="CI63" s="162"/>
      <c r="CJ63" s="162"/>
    </row>
    <row r="64" spans="1:88" ht="15" x14ac:dyDescent="0.25">
      <c r="A64" s="154">
        <v>146</v>
      </c>
      <c r="B64" s="155">
        <v>1</v>
      </c>
      <c r="C64" s="156" t="s">
        <v>47</v>
      </c>
      <c r="D64" s="157">
        <v>6</v>
      </c>
      <c r="E64" s="120">
        <f>'[3]Sped FY 2020'!AB80</f>
        <v>635330.67608521809</v>
      </c>
      <c r="F64" s="120">
        <f>'[3]Sped FY 2020'!AK80</f>
        <v>117909.0485154333</v>
      </c>
      <c r="G64" s="120">
        <f>'[3]Sped FY 2020'!BP80</f>
        <v>14944.570857785931</v>
      </c>
      <c r="H64" s="120">
        <f>-'[3]Sped FY 2020'!CI80</f>
        <v>0</v>
      </c>
      <c r="I64" s="120">
        <f>'[3]Sped FY 2020'!CB80</f>
        <v>150563.50874543149</v>
      </c>
      <c r="J64" s="120">
        <f>'[3]Sped FY 2020'!BF80-'[3]Sped FY 2020'!BI80</f>
        <v>-275276.68647774676</v>
      </c>
      <c r="K64" s="120">
        <f>'[3]Sped FY 2020'!CJ80</f>
        <v>0</v>
      </c>
      <c r="L64" s="118">
        <f t="shared" si="9"/>
        <v>643471.11772612203</v>
      </c>
      <c r="M64" s="134">
        <f t="shared" si="10"/>
        <v>0</v>
      </c>
      <c r="N64" s="158">
        <v>146</v>
      </c>
      <c r="O64" s="159">
        <v>1</v>
      </c>
      <c r="P64" s="14" t="s">
        <v>47</v>
      </c>
      <c r="Q64" s="14">
        <v>6</v>
      </c>
      <c r="R64" s="22">
        <v>635330.67608521809</v>
      </c>
      <c r="S64" s="94">
        <v>117909.0485154333</v>
      </c>
      <c r="T64" s="94">
        <v>0</v>
      </c>
      <c r="U64" s="94">
        <v>153632.31064366898</v>
      </c>
      <c r="V64" s="94">
        <v>-278345.48837598425</v>
      </c>
      <c r="W64" s="95">
        <v>628526.54686833615</v>
      </c>
      <c r="X64" s="152"/>
      <c r="Y64" s="19">
        <f t="shared" si="11"/>
        <v>0</v>
      </c>
      <c r="Z64" s="19">
        <f t="shared" si="11"/>
        <v>0</v>
      </c>
      <c r="AA64" s="19">
        <f t="shared" si="12"/>
        <v>14944.570857785931</v>
      </c>
      <c r="AB64" s="19">
        <f t="shared" si="13"/>
        <v>0</v>
      </c>
      <c r="AC64" s="19">
        <f t="shared" si="13"/>
        <v>-3068.8018982374924</v>
      </c>
      <c r="AD64" s="19">
        <f t="shared" si="13"/>
        <v>3068.8018982374924</v>
      </c>
      <c r="AE64" s="19">
        <f t="shared" si="14"/>
        <v>0</v>
      </c>
      <c r="AF64" s="19">
        <f t="shared" si="15"/>
        <v>14944.570857785875</v>
      </c>
      <c r="AG64" s="20"/>
      <c r="AH64" s="160">
        <f>'[3]Sped FY 2020'!DZ80</f>
        <v>882.18146247620552</v>
      </c>
      <c r="AI64" s="19">
        <f t="shared" si="17"/>
        <v>0</v>
      </c>
      <c r="AJ64" s="19">
        <f t="shared" si="17"/>
        <v>0</v>
      </c>
      <c r="AK64" s="19">
        <f t="shared" si="17"/>
        <v>16.940472559735998</v>
      </c>
      <c r="AL64" s="19">
        <f t="shared" si="17"/>
        <v>0</v>
      </c>
      <c r="AM64" s="19">
        <f t="shared" si="17"/>
        <v>-3.4786515345988298</v>
      </c>
      <c r="AN64" s="19">
        <f t="shared" si="17"/>
        <v>3.4786515345988298</v>
      </c>
      <c r="AO64" s="19">
        <f t="shared" si="17"/>
        <v>0</v>
      </c>
      <c r="AP64" s="19">
        <f t="shared" si="17"/>
        <v>16.940472559735934</v>
      </c>
      <c r="AQ64" s="118">
        <f>'[3]Sped FY 2020'!CR80</f>
        <v>685.03214709352869</v>
      </c>
      <c r="AR64" s="119">
        <f>'[3]Sped FY 2020'!CS80</f>
        <v>668.09167453379268</v>
      </c>
      <c r="AS64" s="161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2"/>
      <c r="BZ64" s="162"/>
      <c r="CA64" s="162"/>
      <c r="CB64" s="162"/>
      <c r="CC64" s="162"/>
      <c r="CD64" s="162"/>
      <c r="CE64" s="162"/>
      <c r="CF64" s="162"/>
      <c r="CG64" s="162"/>
      <c r="CH64" s="162"/>
      <c r="CI64" s="162"/>
      <c r="CJ64" s="162"/>
    </row>
    <row r="65" spans="1:88" ht="15" x14ac:dyDescent="0.25">
      <c r="A65" s="154">
        <v>150</v>
      </c>
      <c r="B65" s="155">
        <v>1</v>
      </c>
      <c r="C65" s="156" t="s">
        <v>48</v>
      </c>
      <c r="D65" s="157">
        <v>6</v>
      </c>
      <c r="E65" s="120">
        <f>'[3]Sped FY 2020'!AB81</f>
        <v>637087.62599156948</v>
      </c>
      <c r="F65" s="120">
        <f>'[3]Sped FY 2020'!AK81</f>
        <v>160959.63767098309</v>
      </c>
      <c r="G65" s="120">
        <f>'[3]Sped FY 2020'!BP81</f>
        <v>15431.897823286346</v>
      </c>
      <c r="H65" s="120">
        <f>-'[3]Sped FY 2020'!CI81</f>
        <v>0</v>
      </c>
      <c r="I65" s="120">
        <f>'[3]Sped FY 2020'!CB81</f>
        <v>134863.04209189315</v>
      </c>
      <c r="J65" s="120">
        <f>'[3]Sped FY 2020'!BF81-'[3]Sped FY 2020'!BI81</f>
        <v>-257276.24414944055</v>
      </c>
      <c r="K65" s="120">
        <f>'[3]Sped FY 2020'!CJ81</f>
        <v>0</v>
      </c>
      <c r="L65" s="118">
        <f t="shared" si="9"/>
        <v>691065.95942829154</v>
      </c>
      <c r="M65" s="134">
        <f t="shared" si="10"/>
        <v>0</v>
      </c>
      <c r="N65" s="158">
        <v>150</v>
      </c>
      <c r="O65" s="159">
        <v>1</v>
      </c>
      <c r="P65" s="14" t="s">
        <v>48</v>
      </c>
      <c r="Q65" s="14">
        <v>6</v>
      </c>
      <c r="R65" s="22">
        <v>637087.62599156948</v>
      </c>
      <c r="S65" s="94">
        <v>160959.63767098309</v>
      </c>
      <c r="T65" s="94">
        <v>0</v>
      </c>
      <c r="U65" s="94">
        <v>133797.21343993687</v>
      </c>
      <c r="V65" s="94">
        <v>-256210.41549748427</v>
      </c>
      <c r="W65" s="95">
        <v>675634.06160500518</v>
      </c>
      <c r="X65" s="152"/>
      <c r="Y65" s="19">
        <f t="shared" si="11"/>
        <v>0</v>
      </c>
      <c r="Z65" s="19">
        <f t="shared" si="11"/>
        <v>0</v>
      </c>
      <c r="AA65" s="19">
        <f t="shared" si="12"/>
        <v>15431.897823286346</v>
      </c>
      <c r="AB65" s="19">
        <f t="shared" si="13"/>
        <v>0</v>
      </c>
      <c r="AC65" s="19">
        <f t="shared" si="13"/>
        <v>1065.8286519562826</v>
      </c>
      <c r="AD65" s="19">
        <f t="shared" si="13"/>
        <v>-1065.8286519562826</v>
      </c>
      <c r="AE65" s="19">
        <f t="shared" si="14"/>
        <v>0</v>
      </c>
      <c r="AF65" s="19">
        <f t="shared" si="15"/>
        <v>15431.897823286359</v>
      </c>
      <c r="AG65" s="20"/>
      <c r="AH65" s="160">
        <f>'[3]Sped FY 2020'!DZ81</f>
        <v>1009.7862981646771</v>
      </c>
      <c r="AI65" s="19">
        <f t="shared" si="17"/>
        <v>0</v>
      </c>
      <c r="AJ65" s="19">
        <f t="shared" si="17"/>
        <v>0</v>
      </c>
      <c r="AK65" s="19">
        <f t="shared" si="17"/>
        <v>15.282340284607125</v>
      </c>
      <c r="AL65" s="19">
        <f t="shared" si="17"/>
        <v>0</v>
      </c>
      <c r="AM65" s="19">
        <f t="shared" si="17"/>
        <v>1.0554992218585897</v>
      </c>
      <c r="AN65" s="19">
        <f t="shared" si="17"/>
        <v>-1.0554992218585897</v>
      </c>
      <c r="AO65" s="19">
        <f t="shared" si="17"/>
        <v>0</v>
      </c>
      <c r="AP65" s="19">
        <f t="shared" si="17"/>
        <v>15.282340284607137</v>
      </c>
      <c r="AQ65" s="118">
        <f>'[3]Sped FY 2020'!CR81</f>
        <v>615.9808675983212</v>
      </c>
      <c r="AR65" s="119">
        <f>'[3]Sped FY 2020'!CS81</f>
        <v>600.69852731371395</v>
      </c>
      <c r="AS65" s="161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  <c r="BI65" s="162"/>
      <c r="BJ65" s="162"/>
      <c r="BK65" s="162"/>
      <c r="BL65" s="162"/>
      <c r="BM65" s="162"/>
      <c r="BN65" s="162"/>
      <c r="BO65" s="162"/>
      <c r="BP65" s="162"/>
      <c r="BQ65" s="162"/>
      <c r="BR65" s="162"/>
      <c r="BS65" s="162"/>
      <c r="BT65" s="162"/>
      <c r="BU65" s="162"/>
      <c r="BV65" s="162"/>
      <c r="BW65" s="162"/>
      <c r="BX65" s="162"/>
      <c r="BY65" s="162"/>
      <c r="BZ65" s="162"/>
      <c r="CA65" s="162"/>
      <c r="CB65" s="162"/>
      <c r="CC65" s="162"/>
      <c r="CD65" s="162"/>
      <c r="CE65" s="162"/>
      <c r="CF65" s="162"/>
      <c r="CG65" s="162"/>
      <c r="CH65" s="162"/>
      <c r="CI65" s="162"/>
      <c r="CJ65" s="162"/>
    </row>
    <row r="66" spans="1:88" ht="15" x14ac:dyDescent="0.25">
      <c r="A66" s="154">
        <v>152</v>
      </c>
      <c r="B66" s="155">
        <v>1</v>
      </c>
      <c r="C66" s="156" t="s">
        <v>49</v>
      </c>
      <c r="D66" s="157">
        <v>4</v>
      </c>
      <c r="E66" s="120">
        <f>'[3]Sped FY 2020'!AB82</f>
        <v>9948941.2414700203</v>
      </c>
      <c r="F66" s="120">
        <f>'[3]Sped FY 2020'!AK82</f>
        <v>2804312.2509958022</v>
      </c>
      <c r="G66" s="120">
        <f>'[3]Sped FY 2020'!BP82</f>
        <v>169089.02403049258</v>
      </c>
      <c r="H66" s="120">
        <f>-'[3]Sped FY 2020'!CI82</f>
        <v>0</v>
      </c>
      <c r="I66" s="120">
        <f>'[3]Sped FY 2020'!CB82</f>
        <v>0</v>
      </c>
      <c r="J66" s="120">
        <f>'[3]Sped FY 2020'!BF82-'[3]Sped FY 2020'!BI82</f>
        <v>-105016.78722834517</v>
      </c>
      <c r="K66" s="120">
        <f>'[3]Sped FY 2020'!CJ82</f>
        <v>0</v>
      </c>
      <c r="L66" s="118">
        <f t="shared" si="9"/>
        <v>12817325.729267968</v>
      </c>
      <c r="M66" s="134">
        <f t="shared" si="10"/>
        <v>0</v>
      </c>
      <c r="N66" s="158">
        <v>152</v>
      </c>
      <c r="O66" s="159">
        <v>1</v>
      </c>
      <c r="P66" s="14" t="s">
        <v>49</v>
      </c>
      <c r="Q66" s="14">
        <v>4</v>
      </c>
      <c r="R66" s="22">
        <v>9948941.2414700203</v>
      </c>
      <c r="S66" s="94">
        <v>2804312.2509958022</v>
      </c>
      <c r="T66" s="94">
        <v>0</v>
      </c>
      <c r="U66" s="94">
        <v>0</v>
      </c>
      <c r="V66" s="94">
        <v>-114750.05144415406</v>
      </c>
      <c r="W66" s="95">
        <v>12638503.441021668</v>
      </c>
      <c r="X66" s="152"/>
      <c r="Y66" s="19">
        <f t="shared" si="11"/>
        <v>0</v>
      </c>
      <c r="Z66" s="19">
        <f t="shared" si="11"/>
        <v>0</v>
      </c>
      <c r="AA66" s="19">
        <f t="shared" si="12"/>
        <v>169089.02403049258</v>
      </c>
      <c r="AB66" s="19">
        <f t="shared" si="13"/>
        <v>0</v>
      </c>
      <c r="AC66" s="19">
        <f t="shared" si="13"/>
        <v>0</v>
      </c>
      <c r="AD66" s="19">
        <f t="shared" si="13"/>
        <v>9733.2642158088856</v>
      </c>
      <c r="AE66" s="19">
        <f t="shared" si="14"/>
        <v>0</v>
      </c>
      <c r="AF66" s="19">
        <f t="shared" si="15"/>
        <v>178822.28824630007</v>
      </c>
      <c r="AG66" s="20"/>
      <c r="AH66" s="160">
        <f>'[3]Sped FY 2020'!DZ82</f>
        <v>6945.9230638929484</v>
      </c>
      <c r="AI66" s="19">
        <f t="shared" ref="AI66:AP97" si="18">IF($AH66&gt;0,Y66/$AH66,0)</f>
        <v>0</v>
      </c>
      <c r="AJ66" s="19">
        <f t="shared" si="18"/>
        <v>0</v>
      </c>
      <c r="AK66" s="19">
        <f t="shared" si="18"/>
        <v>24.343636184148011</v>
      </c>
      <c r="AL66" s="19">
        <f t="shared" si="18"/>
        <v>0</v>
      </c>
      <c r="AM66" s="19">
        <f t="shared" si="18"/>
        <v>0</v>
      </c>
      <c r="AN66" s="19">
        <f t="shared" si="18"/>
        <v>1.4012916823691004</v>
      </c>
      <c r="AO66" s="19">
        <f t="shared" si="18"/>
        <v>0</v>
      </c>
      <c r="AP66" s="19">
        <f t="shared" si="18"/>
        <v>25.744927866516907</v>
      </c>
      <c r="AQ66" s="118">
        <f>'[3]Sped FY 2020'!CR82</f>
        <v>1056.9586774086993</v>
      </c>
      <c r="AR66" s="119">
        <f>'[3]Sped FY 2020'!CS82</f>
        <v>1031.2137495421825</v>
      </c>
      <c r="AS66" s="161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  <c r="BI66" s="162"/>
      <c r="BJ66" s="162"/>
      <c r="BK66" s="162"/>
      <c r="BL66" s="162"/>
      <c r="BM66" s="162"/>
      <c r="BN66" s="162"/>
      <c r="BO66" s="162"/>
      <c r="BP66" s="162"/>
      <c r="BQ66" s="162"/>
      <c r="BR66" s="162"/>
      <c r="BS66" s="162"/>
      <c r="BT66" s="162"/>
      <c r="BU66" s="162"/>
      <c r="BV66" s="162"/>
      <c r="BW66" s="162"/>
      <c r="BX66" s="162"/>
      <c r="BY66" s="162"/>
      <c r="BZ66" s="162"/>
      <c r="CA66" s="162"/>
      <c r="CB66" s="162"/>
      <c r="CC66" s="162"/>
      <c r="CD66" s="162"/>
      <c r="CE66" s="162"/>
      <c r="CF66" s="162"/>
      <c r="CG66" s="162"/>
      <c r="CH66" s="162"/>
      <c r="CI66" s="162"/>
      <c r="CJ66" s="162"/>
    </row>
    <row r="67" spans="1:88" ht="15" x14ac:dyDescent="0.25">
      <c r="A67" s="154">
        <v>160.19999999999999</v>
      </c>
      <c r="B67" s="155">
        <v>70</v>
      </c>
      <c r="C67" s="156" t="s">
        <v>50</v>
      </c>
      <c r="D67" s="157">
        <v>8</v>
      </c>
      <c r="E67" s="120">
        <f>'[3]Sped FY 2020'!AB83</f>
        <v>1450741.0230902398</v>
      </c>
      <c r="F67" s="120">
        <f>'[3]Sped FY 2020'!AK83</f>
        <v>1154258.5735339457</v>
      </c>
      <c r="G67" s="120">
        <f>'[3]Sped FY 2020'!BP83</f>
        <v>0</v>
      </c>
      <c r="H67" s="120">
        <f>-'[3]Sped FY 2020'!CI83</f>
        <v>0</v>
      </c>
      <c r="I67" s="120">
        <f>'[3]Sped FY 2020'!CB83</f>
        <v>0</v>
      </c>
      <c r="J67" s="120">
        <f>'[3]Sped FY 2020'!BF83-'[3]Sped FY 2020'!BI83</f>
        <v>1245466.253989486</v>
      </c>
      <c r="K67" s="120">
        <f>'[3]Sped FY 2020'!CJ83</f>
        <v>0</v>
      </c>
      <c r="L67" s="118">
        <f t="shared" si="9"/>
        <v>3850465.8506136714</v>
      </c>
      <c r="M67" s="134">
        <f t="shared" si="10"/>
        <v>-0.19999999999998863</v>
      </c>
      <c r="N67" s="158">
        <v>160</v>
      </c>
      <c r="O67" s="159">
        <v>70</v>
      </c>
      <c r="P67" s="14" t="s">
        <v>50</v>
      </c>
      <c r="Q67" s="14">
        <v>8</v>
      </c>
      <c r="R67" s="22">
        <v>1450741.0230902398</v>
      </c>
      <c r="S67" s="94">
        <v>1154258.5735339457</v>
      </c>
      <c r="T67" s="94">
        <v>0</v>
      </c>
      <c r="U67" s="94">
        <v>0</v>
      </c>
      <c r="V67" s="94">
        <v>1245466.253989486</v>
      </c>
      <c r="W67" s="95">
        <v>3850465.8506136714</v>
      </c>
      <c r="X67" s="152"/>
      <c r="Y67" s="19">
        <f t="shared" si="11"/>
        <v>0</v>
      </c>
      <c r="Z67" s="19">
        <f t="shared" si="11"/>
        <v>0</v>
      </c>
      <c r="AA67" s="19">
        <f t="shared" si="12"/>
        <v>0</v>
      </c>
      <c r="AB67" s="19">
        <f t="shared" si="13"/>
        <v>0</v>
      </c>
      <c r="AC67" s="19">
        <f t="shared" si="13"/>
        <v>0</v>
      </c>
      <c r="AD67" s="19">
        <f t="shared" si="13"/>
        <v>0</v>
      </c>
      <c r="AE67" s="19">
        <f t="shared" si="14"/>
        <v>0</v>
      </c>
      <c r="AF67" s="19">
        <f t="shared" si="15"/>
        <v>0</v>
      </c>
      <c r="AG67" s="20"/>
      <c r="AH67" s="160">
        <f>'[3]Sped FY 2020'!DZ83</f>
        <v>0</v>
      </c>
      <c r="AI67" s="19">
        <f t="shared" si="18"/>
        <v>0</v>
      </c>
      <c r="AJ67" s="19">
        <f t="shared" si="18"/>
        <v>0</v>
      </c>
      <c r="AK67" s="19">
        <f t="shared" si="18"/>
        <v>0</v>
      </c>
      <c r="AL67" s="19">
        <f t="shared" si="18"/>
        <v>0</v>
      </c>
      <c r="AM67" s="19">
        <f t="shared" si="18"/>
        <v>0</v>
      </c>
      <c r="AN67" s="19">
        <f t="shared" si="18"/>
        <v>0</v>
      </c>
      <c r="AO67" s="19">
        <f t="shared" si="18"/>
        <v>0</v>
      </c>
      <c r="AP67" s="19">
        <f t="shared" si="18"/>
        <v>0</v>
      </c>
      <c r="AQ67" s="118">
        <f>'[3]Sped FY 2020'!CR83</f>
        <v>0</v>
      </c>
      <c r="AR67" s="119">
        <f>'[3]Sped FY 2020'!CS83</f>
        <v>0</v>
      </c>
      <c r="AS67" s="161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  <c r="BI67" s="162"/>
      <c r="BJ67" s="162"/>
      <c r="BK67" s="162"/>
      <c r="BL67" s="162"/>
      <c r="BM67" s="162"/>
      <c r="BN67" s="162"/>
      <c r="BO67" s="162"/>
      <c r="BP67" s="162"/>
      <c r="BQ67" s="162"/>
      <c r="BR67" s="162"/>
      <c r="BS67" s="162"/>
      <c r="BT67" s="162"/>
      <c r="BU67" s="162"/>
      <c r="BV67" s="162"/>
      <c r="BW67" s="162"/>
      <c r="BX67" s="162"/>
      <c r="BY67" s="162"/>
      <c r="BZ67" s="162"/>
      <c r="CA67" s="162"/>
      <c r="CB67" s="162"/>
      <c r="CC67" s="162"/>
      <c r="CD67" s="162"/>
      <c r="CE67" s="162"/>
      <c r="CF67" s="162"/>
      <c r="CG67" s="162"/>
      <c r="CH67" s="162"/>
      <c r="CI67" s="162"/>
      <c r="CJ67" s="162"/>
    </row>
    <row r="68" spans="1:88" ht="15" x14ac:dyDescent="0.25">
      <c r="A68" s="154">
        <v>162</v>
      </c>
      <c r="B68" s="155">
        <v>1</v>
      </c>
      <c r="C68" s="156" t="s">
        <v>52</v>
      </c>
      <c r="D68" s="157">
        <v>6</v>
      </c>
      <c r="E68" s="120">
        <f>'[3]Sped FY 2020'!AB84</f>
        <v>1259510.2958739763</v>
      </c>
      <c r="F68" s="120">
        <f>'[3]Sped FY 2020'!AK84</f>
        <v>279837.52444341645</v>
      </c>
      <c r="G68" s="120">
        <f>'[3]Sped FY 2020'!BP84</f>
        <v>21830.764036727611</v>
      </c>
      <c r="H68" s="120">
        <f>-'[3]Sped FY 2020'!CI84</f>
        <v>0</v>
      </c>
      <c r="I68" s="120">
        <f>'[3]Sped FY 2020'!CB84</f>
        <v>69153.854061413789</v>
      </c>
      <c r="J68" s="120">
        <f>'[3]Sped FY 2020'!BF84-'[3]Sped FY 2020'!BI84</f>
        <v>-83024.369546735907</v>
      </c>
      <c r="K68" s="120">
        <f>'[3]Sped FY 2020'!CJ84</f>
        <v>0</v>
      </c>
      <c r="L68" s="118">
        <f t="shared" si="9"/>
        <v>1547308.0688687982</v>
      </c>
      <c r="M68" s="134">
        <f t="shared" si="10"/>
        <v>0</v>
      </c>
      <c r="N68" s="158">
        <v>162</v>
      </c>
      <c r="O68" s="159">
        <v>1</v>
      </c>
      <c r="P68" s="14" t="s">
        <v>52</v>
      </c>
      <c r="Q68" s="14">
        <v>6</v>
      </c>
      <c r="R68" s="22">
        <v>1259510.2958739763</v>
      </c>
      <c r="S68" s="94">
        <v>279837.52444341645</v>
      </c>
      <c r="T68" s="94">
        <v>0</v>
      </c>
      <c r="U68" s="94">
        <v>68846.275050070835</v>
      </c>
      <c r="V68" s="94">
        <v>-82716.790535392865</v>
      </c>
      <c r="W68" s="95">
        <v>1525477.3048320706</v>
      </c>
      <c r="X68" s="152"/>
      <c r="Y68" s="19">
        <f t="shared" si="11"/>
        <v>0</v>
      </c>
      <c r="Z68" s="19">
        <f t="shared" si="11"/>
        <v>0</v>
      </c>
      <c r="AA68" s="19">
        <f t="shared" si="12"/>
        <v>21830.764036727611</v>
      </c>
      <c r="AB68" s="19">
        <f t="shared" si="13"/>
        <v>0</v>
      </c>
      <c r="AC68" s="19">
        <f t="shared" si="13"/>
        <v>307.57901134295389</v>
      </c>
      <c r="AD68" s="19">
        <f t="shared" si="13"/>
        <v>-307.5790113430412</v>
      </c>
      <c r="AE68" s="19">
        <f t="shared" si="14"/>
        <v>0</v>
      </c>
      <c r="AF68" s="19">
        <f t="shared" si="15"/>
        <v>21830.764036727604</v>
      </c>
      <c r="AG68" s="20"/>
      <c r="AH68" s="160">
        <f>'[3]Sped FY 2020'!DZ84</f>
        <v>1042.1396502053763</v>
      </c>
      <c r="AI68" s="19">
        <f t="shared" si="18"/>
        <v>0</v>
      </c>
      <c r="AJ68" s="19">
        <f t="shared" si="18"/>
        <v>0</v>
      </c>
      <c r="AK68" s="19">
        <f t="shared" si="18"/>
        <v>20.948021728590199</v>
      </c>
      <c r="AL68" s="19">
        <f t="shared" si="18"/>
        <v>0</v>
      </c>
      <c r="AM68" s="19">
        <f t="shared" si="18"/>
        <v>0.29514183754772094</v>
      </c>
      <c r="AN68" s="19">
        <f t="shared" si="18"/>
        <v>-0.29514183754780471</v>
      </c>
      <c r="AO68" s="19">
        <f t="shared" si="18"/>
        <v>0</v>
      </c>
      <c r="AP68" s="19">
        <f t="shared" si="18"/>
        <v>20.948021728590192</v>
      </c>
      <c r="AQ68" s="118">
        <f>'[3]Sped FY 2020'!CR84</f>
        <v>849.82623936917139</v>
      </c>
      <c r="AR68" s="119">
        <f>'[3]Sped FY 2020'!CS84</f>
        <v>828.87821764058117</v>
      </c>
      <c r="AS68" s="161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2"/>
      <c r="BZ68" s="162"/>
      <c r="CA68" s="162"/>
      <c r="CB68" s="162"/>
      <c r="CC68" s="162"/>
      <c r="CD68" s="162"/>
      <c r="CE68" s="162"/>
      <c r="CF68" s="162"/>
      <c r="CG68" s="162"/>
      <c r="CH68" s="162"/>
      <c r="CI68" s="162"/>
      <c r="CJ68" s="162"/>
    </row>
    <row r="69" spans="1:88" ht="15" x14ac:dyDescent="0.25">
      <c r="A69" s="154">
        <v>166</v>
      </c>
      <c r="B69" s="155">
        <v>1</v>
      </c>
      <c r="C69" s="156" t="s">
        <v>53</v>
      </c>
      <c r="D69" s="157">
        <v>6</v>
      </c>
      <c r="E69" s="120">
        <f>'[3]Sped FY 2020'!AB85</f>
        <v>677702.47637768649</v>
      </c>
      <c r="F69" s="120">
        <f>'[3]Sped FY 2020'!AK85</f>
        <v>178795.53537989038</v>
      </c>
      <c r="G69" s="120">
        <f>'[3]Sped FY 2020'!BP85</f>
        <v>18000.903361856326</v>
      </c>
      <c r="H69" s="120">
        <f>-'[3]Sped FY 2020'!CI85</f>
        <v>0</v>
      </c>
      <c r="I69" s="120">
        <f>'[3]Sped FY 2020'!CB85</f>
        <v>36278.695559446991</v>
      </c>
      <c r="J69" s="120">
        <f>'[3]Sped FY 2020'!BF85-'[3]Sped FY 2020'!BI85</f>
        <v>-453628.00055076892</v>
      </c>
      <c r="K69" s="120">
        <f>'[3]Sped FY 2020'!CJ85</f>
        <v>0</v>
      </c>
      <c r="L69" s="118">
        <f t="shared" si="9"/>
        <v>457149.61012811132</v>
      </c>
      <c r="M69" s="134">
        <f t="shared" si="10"/>
        <v>0</v>
      </c>
      <c r="N69" s="158">
        <v>166</v>
      </c>
      <c r="O69" s="159">
        <v>1</v>
      </c>
      <c r="P69" s="14" t="s">
        <v>53</v>
      </c>
      <c r="Q69" s="14">
        <v>6</v>
      </c>
      <c r="R69" s="22">
        <v>677702.47637768649</v>
      </c>
      <c r="S69" s="94">
        <v>178795.53537989038</v>
      </c>
      <c r="T69" s="94">
        <v>0</v>
      </c>
      <c r="U69" s="94">
        <v>61512.072410269349</v>
      </c>
      <c r="V69" s="94">
        <v>-478861.37740159128</v>
      </c>
      <c r="W69" s="95">
        <v>439148.70676625497</v>
      </c>
      <c r="X69" s="152"/>
      <c r="Y69" s="19">
        <f t="shared" si="11"/>
        <v>0</v>
      </c>
      <c r="Z69" s="19">
        <f t="shared" si="11"/>
        <v>0</v>
      </c>
      <c r="AA69" s="19">
        <f t="shared" si="12"/>
        <v>18000.903361856326</v>
      </c>
      <c r="AB69" s="19">
        <f t="shared" si="13"/>
        <v>0</v>
      </c>
      <c r="AC69" s="19">
        <f t="shared" si="13"/>
        <v>-25233.376850822358</v>
      </c>
      <c r="AD69" s="19">
        <f t="shared" si="13"/>
        <v>25233.376850822358</v>
      </c>
      <c r="AE69" s="19">
        <f t="shared" si="14"/>
        <v>0</v>
      </c>
      <c r="AF69" s="19">
        <f t="shared" si="15"/>
        <v>18000.903361856355</v>
      </c>
      <c r="AG69" s="20"/>
      <c r="AH69" s="160">
        <f>'[3]Sped FY 2020'!DZ85</f>
        <v>461.18598095282266</v>
      </c>
      <c r="AI69" s="19">
        <f t="shared" si="18"/>
        <v>0</v>
      </c>
      <c r="AJ69" s="19">
        <f t="shared" si="18"/>
        <v>0</v>
      </c>
      <c r="AK69" s="19">
        <f t="shared" si="18"/>
        <v>39.031766153572093</v>
      </c>
      <c r="AL69" s="19">
        <f t="shared" si="18"/>
        <v>0</v>
      </c>
      <c r="AM69" s="19">
        <f t="shared" si="18"/>
        <v>-54.714102104078535</v>
      </c>
      <c r="AN69" s="19">
        <f t="shared" si="18"/>
        <v>54.714102104078535</v>
      </c>
      <c r="AO69" s="19">
        <f t="shared" si="18"/>
        <v>0</v>
      </c>
      <c r="AP69" s="19">
        <f t="shared" si="18"/>
        <v>39.03176615357215</v>
      </c>
      <c r="AQ69" s="118">
        <f>'[3]Sped FY 2020'!CR85</f>
        <v>1668.6597224772629</v>
      </c>
      <c r="AR69" s="119">
        <f>'[3]Sped FY 2020'!CS85</f>
        <v>1629.627956323691</v>
      </c>
      <c r="AS69" s="161"/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  <c r="BI69" s="162"/>
      <c r="BJ69" s="162"/>
      <c r="BK69" s="162"/>
      <c r="BL69" s="162"/>
      <c r="BM69" s="162"/>
      <c r="BN69" s="162"/>
      <c r="BO69" s="162"/>
      <c r="BP69" s="162"/>
      <c r="BQ69" s="162"/>
      <c r="BR69" s="162"/>
      <c r="BS69" s="162"/>
      <c r="BT69" s="162"/>
      <c r="BU69" s="162"/>
      <c r="BV69" s="162"/>
      <c r="BW69" s="162"/>
      <c r="BX69" s="162"/>
      <c r="BY69" s="162"/>
      <c r="BZ69" s="162"/>
      <c r="CA69" s="162"/>
      <c r="CB69" s="162"/>
      <c r="CC69" s="162"/>
      <c r="CD69" s="162"/>
      <c r="CE69" s="162"/>
      <c r="CF69" s="162"/>
      <c r="CG69" s="162"/>
      <c r="CH69" s="162"/>
      <c r="CI69" s="162"/>
      <c r="CJ69" s="162"/>
    </row>
    <row r="70" spans="1:88" ht="15" x14ac:dyDescent="0.25">
      <c r="A70" s="154">
        <v>173</v>
      </c>
      <c r="B70" s="155">
        <v>1</v>
      </c>
      <c r="C70" s="156" t="s">
        <v>54</v>
      </c>
      <c r="D70" s="157">
        <v>6</v>
      </c>
      <c r="E70" s="120">
        <f>'[3]Sped FY 2020'!AB86</f>
        <v>436593.05791564187</v>
      </c>
      <c r="F70" s="120">
        <f>'[3]Sped FY 2020'!AK86</f>
        <v>59538.826741795165</v>
      </c>
      <c r="G70" s="120">
        <f>'[3]Sped FY 2020'!BP86</f>
        <v>9107.5776620641227</v>
      </c>
      <c r="H70" s="120">
        <f>-'[3]Sped FY 2020'!CI86</f>
        <v>0</v>
      </c>
      <c r="I70" s="120">
        <f>'[3]Sped FY 2020'!CB86</f>
        <v>54588.077961125062</v>
      </c>
      <c r="J70" s="120">
        <f>'[3]Sped FY 2020'!BF86-'[3]Sped FY 2020'!BI86</f>
        <v>-132787.53950822592</v>
      </c>
      <c r="K70" s="120">
        <f>'[3]Sped FY 2020'!CJ86</f>
        <v>0</v>
      </c>
      <c r="L70" s="118">
        <f t="shared" si="9"/>
        <v>427040.00077240024</v>
      </c>
      <c r="M70" s="134">
        <f t="shared" si="10"/>
        <v>0</v>
      </c>
      <c r="N70" s="158">
        <v>173</v>
      </c>
      <c r="O70" s="159">
        <v>1</v>
      </c>
      <c r="P70" s="14" t="s">
        <v>54</v>
      </c>
      <c r="Q70" s="14">
        <v>6</v>
      </c>
      <c r="R70" s="22">
        <v>436593.05791564187</v>
      </c>
      <c r="S70" s="94">
        <v>59538.826741795165</v>
      </c>
      <c r="T70" s="94">
        <v>0</v>
      </c>
      <c r="U70" s="94">
        <v>54225.97858734976</v>
      </c>
      <c r="V70" s="94">
        <v>-132425.44013445065</v>
      </c>
      <c r="W70" s="95">
        <v>417932.42311033618</v>
      </c>
      <c r="X70" s="152"/>
      <c r="Y70" s="19">
        <f t="shared" si="11"/>
        <v>0</v>
      </c>
      <c r="Z70" s="19">
        <f t="shared" si="11"/>
        <v>0</v>
      </c>
      <c r="AA70" s="19">
        <f t="shared" si="12"/>
        <v>9107.5776620641227</v>
      </c>
      <c r="AB70" s="19">
        <f t="shared" si="13"/>
        <v>0</v>
      </c>
      <c r="AC70" s="19">
        <f t="shared" si="13"/>
        <v>362.0993737753015</v>
      </c>
      <c r="AD70" s="19">
        <f t="shared" si="13"/>
        <v>-362.0993737752724</v>
      </c>
      <c r="AE70" s="19">
        <f t="shared" si="14"/>
        <v>0</v>
      </c>
      <c r="AF70" s="19">
        <f t="shared" si="15"/>
        <v>9107.5776620640536</v>
      </c>
      <c r="AG70" s="20"/>
      <c r="AH70" s="160">
        <f>'[3]Sped FY 2020'!DZ86</f>
        <v>498.36219292505456</v>
      </c>
      <c r="AI70" s="19">
        <f t="shared" si="18"/>
        <v>0</v>
      </c>
      <c r="AJ70" s="19">
        <f t="shared" si="18"/>
        <v>0</v>
      </c>
      <c r="AK70" s="19">
        <f t="shared" si="18"/>
        <v>18.275017229153562</v>
      </c>
      <c r="AL70" s="19">
        <f t="shared" si="18"/>
        <v>0</v>
      </c>
      <c r="AM70" s="19">
        <f t="shared" si="18"/>
        <v>0.72657873914957116</v>
      </c>
      <c r="AN70" s="19">
        <f t="shared" si="18"/>
        <v>-0.72657873914951276</v>
      </c>
      <c r="AO70" s="19">
        <f t="shared" si="18"/>
        <v>0</v>
      </c>
      <c r="AP70" s="19">
        <f t="shared" si="18"/>
        <v>18.275017229153423</v>
      </c>
      <c r="AQ70" s="118">
        <f>'[3]Sped FY 2020'!CR86</f>
        <v>740.35247902286699</v>
      </c>
      <c r="AR70" s="119">
        <f>'[3]Sped FY 2020'!CS86</f>
        <v>722.07746179371338</v>
      </c>
      <c r="AS70" s="161"/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  <c r="BI70" s="162"/>
      <c r="BJ70" s="162"/>
      <c r="BK70" s="162"/>
      <c r="BL70" s="162"/>
      <c r="BM70" s="162"/>
      <c r="BN70" s="162"/>
      <c r="BO70" s="162"/>
      <c r="BP70" s="162"/>
      <c r="BQ70" s="162"/>
      <c r="BR70" s="162"/>
      <c r="BS70" s="162"/>
      <c r="BT70" s="162"/>
      <c r="BU70" s="162"/>
      <c r="BV70" s="162"/>
      <c r="BW70" s="162"/>
      <c r="BX70" s="162"/>
      <c r="BY70" s="162"/>
      <c r="BZ70" s="162"/>
      <c r="CA70" s="162"/>
      <c r="CB70" s="162"/>
      <c r="CC70" s="162"/>
      <c r="CD70" s="162"/>
      <c r="CE70" s="162"/>
      <c r="CF70" s="162"/>
      <c r="CG70" s="162"/>
      <c r="CH70" s="162"/>
      <c r="CI70" s="162"/>
      <c r="CJ70" s="162"/>
    </row>
    <row r="71" spans="1:88" ht="15" x14ac:dyDescent="0.25">
      <c r="A71" s="154">
        <v>177</v>
      </c>
      <c r="B71" s="155">
        <v>1</v>
      </c>
      <c r="C71" s="156" t="s">
        <v>55</v>
      </c>
      <c r="D71" s="157">
        <v>6</v>
      </c>
      <c r="E71" s="120">
        <f>'[3]Sped FY 2020'!AB87</f>
        <v>1424090.6532686949</v>
      </c>
      <c r="F71" s="120">
        <f>'[3]Sped FY 2020'!AK87</f>
        <v>334959.403560473</v>
      </c>
      <c r="G71" s="120">
        <f>'[3]Sped FY 2020'!BP87</f>
        <v>28267.626591674001</v>
      </c>
      <c r="H71" s="120">
        <f>-'[3]Sped FY 2020'!CI87</f>
        <v>-8095.1713459048478</v>
      </c>
      <c r="I71" s="120">
        <f>'[3]Sped FY 2020'!CB87</f>
        <v>0</v>
      </c>
      <c r="J71" s="120">
        <f>'[3]Sped FY 2020'!BF87-'[3]Sped FY 2020'!BI87</f>
        <v>-177750.32747570745</v>
      </c>
      <c r="K71" s="120">
        <f>'[3]Sped FY 2020'!CJ87</f>
        <v>0</v>
      </c>
      <c r="L71" s="118">
        <f t="shared" si="9"/>
        <v>1601472.1845992296</v>
      </c>
      <c r="M71" s="134">
        <f t="shared" si="10"/>
        <v>0</v>
      </c>
      <c r="N71" s="158">
        <v>177</v>
      </c>
      <c r="O71" s="159">
        <v>1</v>
      </c>
      <c r="P71" s="14" t="s">
        <v>55</v>
      </c>
      <c r="Q71" s="14">
        <v>6</v>
      </c>
      <c r="R71" s="22">
        <v>1424090.6532686949</v>
      </c>
      <c r="S71" s="94">
        <v>334959.403560473</v>
      </c>
      <c r="T71" s="94">
        <v>-9916.3900326307921</v>
      </c>
      <c r="U71" s="94">
        <v>0</v>
      </c>
      <c r="V71" s="94">
        <v>-175929.10878898157</v>
      </c>
      <c r="W71" s="95">
        <v>1573204.5580075555</v>
      </c>
      <c r="X71" s="152"/>
      <c r="Y71" s="19">
        <f t="shared" si="11"/>
        <v>0</v>
      </c>
      <c r="Z71" s="19">
        <f t="shared" si="11"/>
        <v>0</v>
      </c>
      <c r="AA71" s="19">
        <f t="shared" si="12"/>
        <v>28267.626591674001</v>
      </c>
      <c r="AB71" s="19">
        <f t="shared" si="13"/>
        <v>1821.2186867259443</v>
      </c>
      <c r="AC71" s="19">
        <f t="shared" si="13"/>
        <v>0</v>
      </c>
      <c r="AD71" s="19">
        <f t="shared" si="13"/>
        <v>-1821.2186867258861</v>
      </c>
      <c r="AE71" s="19">
        <f t="shared" si="14"/>
        <v>0</v>
      </c>
      <c r="AF71" s="19">
        <f t="shared" si="15"/>
        <v>28267.626591674052</v>
      </c>
      <c r="AG71" s="20"/>
      <c r="AH71" s="160">
        <f>'[3]Sped FY 2020'!DZ87</f>
        <v>1083.133959623405</v>
      </c>
      <c r="AI71" s="19">
        <f t="shared" si="18"/>
        <v>0</v>
      </c>
      <c r="AJ71" s="19">
        <f t="shared" si="18"/>
        <v>0</v>
      </c>
      <c r="AK71" s="19">
        <f t="shared" si="18"/>
        <v>26.097996781028247</v>
      </c>
      <c r="AL71" s="19">
        <f t="shared" si="18"/>
        <v>1.6814343881888481</v>
      </c>
      <c r="AM71" s="19">
        <f t="shared" si="18"/>
        <v>0</v>
      </c>
      <c r="AN71" s="19">
        <f t="shared" si="18"/>
        <v>-1.6814343881887943</v>
      </c>
      <c r="AO71" s="19">
        <f t="shared" si="18"/>
        <v>0</v>
      </c>
      <c r="AP71" s="19">
        <f t="shared" si="18"/>
        <v>26.097996781028293</v>
      </c>
      <c r="AQ71" s="118">
        <f>'[3]Sped FY 2020'!CR87</f>
        <v>1019.6512546019434</v>
      </c>
      <c r="AR71" s="119">
        <f>'[3]Sped FY 2020'!CS87</f>
        <v>993.55325782091506</v>
      </c>
      <c r="AS71" s="161"/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  <c r="BI71" s="162"/>
      <c r="BJ71" s="162"/>
      <c r="BK71" s="162"/>
      <c r="BL71" s="162"/>
      <c r="BM71" s="162"/>
      <c r="BN71" s="162"/>
      <c r="BO71" s="162"/>
      <c r="BP71" s="162"/>
      <c r="BQ71" s="162"/>
      <c r="BR71" s="162"/>
      <c r="BS71" s="162"/>
      <c r="BT71" s="162"/>
      <c r="BU71" s="162"/>
      <c r="BV71" s="162"/>
      <c r="BW71" s="162"/>
      <c r="BX71" s="162"/>
      <c r="BY71" s="162"/>
      <c r="BZ71" s="162"/>
      <c r="CA71" s="162"/>
      <c r="CB71" s="162"/>
      <c r="CC71" s="162"/>
      <c r="CD71" s="162"/>
      <c r="CE71" s="162"/>
      <c r="CF71" s="162"/>
      <c r="CG71" s="162"/>
      <c r="CH71" s="162"/>
      <c r="CI71" s="162"/>
      <c r="CJ71" s="162"/>
    </row>
    <row r="72" spans="1:88" ht="15" x14ac:dyDescent="0.25">
      <c r="A72" s="154">
        <v>181</v>
      </c>
      <c r="B72" s="155">
        <v>1</v>
      </c>
      <c r="C72" s="156" t="s">
        <v>56</v>
      </c>
      <c r="D72" s="157">
        <v>4</v>
      </c>
      <c r="E72" s="120">
        <f>'[3]Sped FY 2020'!AB88</f>
        <v>11068762.923895856</v>
      </c>
      <c r="F72" s="120">
        <f>'[3]Sped FY 2020'!AK88</f>
        <v>3903073.4728063708</v>
      </c>
      <c r="G72" s="120">
        <f>'[3]Sped FY 2020'!BP88</f>
        <v>182176.69522105882</v>
      </c>
      <c r="H72" s="120">
        <f>-'[3]Sped FY 2020'!CI88</f>
        <v>-36454.884081361815</v>
      </c>
      <c r="I72" s="120">
        <f>'[3]Sped FY 2020'!CB88</f>
        <v>0</v>
      </c>
      <c r="J72" s="120">
        <f>'[3]Sped FY 2020'!BF88-'[3]Sped FY 2020'!BI88</f>
        <v>241280.42720488645</v>
      </c>
      <c r="K72" s="120">
        <f>'[3]Sped FY 2020'!CJ88</f>
        <v>0</v>
      </c>
      <c r="L72" s="118">
        <f t="shared" si="9"/>
        <v>15358838.63504681</v>
      </c>
      <c r="M72" s="134">
        <f t="shared" si="10"/>
        <v>0</v>
      </c>
      <c r="N72" s="158">
        <v>181</v>
      </c>
      <c r="O72" s="159">
        <v>1</v>
      </c>
      <c r="P72" s="14" t="s">
        <v>56</v>
      </c>
      <c r="Q72" s="14">
        <v>4</v>
      </c>
      <c r="R72" s="22">
        <v>11068762.923895856</v>
      </c>
      <c r="S72" s="94">
        <v>3903073.4728063708</v>
      </c>
      <c r="T72" s="94">
        <v>-23663.935020001605</v>
      </c>
      <c r="U72" s="94">
        <v>0</v>
      </c>
      <c r="V72" s="94">
        <v>228489.47814352659</v>
      </c>
      <c r="W72" s="95">
        <v>15176661.939825751</v>
      </c>
      <c r="X72" s="152"/>
      <c r="Y72" s="19">
        <f t="shared" si="11"/>
        <v>0</v>
      </c>
      <c r="Z72" s="19">
        <f t="shared" si="11"/>
        <v>0</v>
      </c>
      <c r="AA72" s="19">
        <f t="shared" si="12"/>
        <v>182176.69522105882</v>
      </c>
      <c r="AB72" s="19">
        <f t="shared" si="13"/>
        <v>-12790.94906136021</v>
      </c>
      <c r="AC72" s="19">
        <f t="shared" si="13"/>
        <v>0</v>
      </c>
      <c r="AD72" s="19">
        <f t="shared" si="13"/>
        <v>12790.949061359861</v>
      </c>
      <c r="AE72" s="19">
        <f t="shared" si="14"/>
        <v>0</v>
      </c>
      <c r="AF72" s="19">
        <f t="shared" si="15"/>
        <v>182176.69522105902</v>
      </c>
      <c r="AG72" s="20"/>
      <c r="AH72" s="160">
        <f>'[3]Sped FY 2020'!DZ88</f>
        <v>6569.1371317419489</v>
      </c>
      <c r="AI72" s="19">
        <f t="shared" si="18"/>
        <v>0</v>
      </c>
      <c r="AJ72" s="19">
        <f t="shared" si="18"/>
        <v>0</v>
      </c>
      <c r="AK72" s="19">
        <f t="shared" si="18"/>
        <v>27.73221072533018</v>
      </c>
      <c r="AL72" s="19">
        <f t="shared" si="18"/>
        <v>-1.9471277284735893</v>
      </c>
      <c r="AM72" s="19">
        <f t="shared" si="18"/>
        <v>0</v>
      </c>
      <c r="AN72" s="19">
        <f t="shared" si="18"/>
        <v>1.947127728473536</v>
      </c>
      <c r="AO72" s="19">
        <f t="shared" si="18"/>
        <v>0</v>
      </c>
      <c r="AP72" s="19">
        <f t="shared" si="18"/>
        <v>27.732210725330212</v>
      </c>
      <c r="AQ72" s="118">
        <f>'[3]Sped FY 2020'!CR88</f>
        <v>1094.5106901694376</v>
      </c>
      <c r="AR72" s="119">
        <f>'[3]Sped FY 2020'!CS88</f>
        <v>1066.7784794441072</v>
      </c>
      <c r="AS72" s="161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  <c r="BI72" s="162"/>
      <c r="BJ72" s="162"/>
      <c r="BK72" s="162"/>
      <c r="BL72" s="162"/>
      <c r="BM72" s="162"/>
      <c r="BN72" s="162"/>
      <c r="BO72" s="162"/>
      <c r="BP72" s="162"/>
      <c r="BQ72" s="162"/>
      <c r="BR72" s="162"/>
      <c r="BS72" s="162"/>
      <c r="BT72" s="162"/>
      <c r="BU72" s="162"/>
      <c r="BV72" s="162"/>
      <c r="BW72" s="162"/>
      <c r="BX72" s="162"/>
      <c r="BY72" s="162"/>
      <c r="BZ72" s="162"/>
      <c r="CA72" s="162"/>
      <c r="CB72" s="162"/>
      <c r="CC72" s="162"/>
      <c r="CD72" s="162"/>
      <c r="CE72" s="162"/>
      <c r="CF72" s="162"/>
      <c r="CG72" s="162"/>
      <c r="CH72" s="162"/>
      <c r="CI72" s="162"/>
      <c r="CJ72" s="162"/>
    </row>
    <row r="73" spans="1:88" ht="15" x14ac:dyDescent="0.25">
      <c r="A73" s="154">
        <v>182</v>
      </c>
      <c r="B73" s="155">
        <v>1</v>
      </c>
      <c r="C73" s="156" t="s">
        <v>57</v>
      </c>
      <c r="D73" s="157">
        <v>5</v>
      </c>
      <c r="E73" s="120">
        <f>'[3]Sped FY 2020'!AB89</f>
        <v>1853668.300106558</v>
      </c>
      <c r="F73" s="120">
        <f>'[3]Sped FY 2020'!AK89</f>
        <v>447528.09952467622</v>
      </c>
      <c r="G73" s="120">
        <f>'[3]Sped FY 2020'!BP89</f>
        <v>36027.000968517568</v>
      </c>
      <c r="H73" s="120">
        <f>-'[3]Sped FY 2020'!CI89</f>
        <v>-135099.34973239343</v>
      </c>
      <c r="I73" s="120">
        <f>'[3]Sped FY 2020'!CB89</f>
        <v>0</v>
      </c>
      <c r="J73" s="120">
        <f>'[3]Sped FY 2020'!BF89-'[3]Sped FY 2020'!BI89</f>
        <v>-289008.96322196559</v>
      </c>
      <c r="K73" s="120">
        <f>'[3]Sped FY 2020'!CJ89</f>
        <v>0</v>
      </c>
      <c r="L73" s="118">
        <f t="shared" si="9"/>
        <v>1913115.0876453931</v>
      </c>
      <c r="M73" s="134">
        <f t="shared" si="10"/>
        <v>0</v>
      </c>
      <c r="N73" s="158">
        <v>182</v>
      </c>
      <c r="O73" s="159">
        <v>1</v>
      </c>
      <c r="P73" s="14" t="s">
        <v>57</v>
      </c>
      <c r="Q73" s="14">
        <v>5</v>
      </c>
      <c r="R73" s="22">
        <v>1853668.300106558</v>
      </c>
      <c r="S73" s="94">
        <v>447528.09952467622</v>
      </c>
      <c r="T73" s="94">
        <v>-127162.8766728428</v>
      </c>
      <c r="U73" s="94">
        <v>0</v>
      </c>
      <c r="V73" s="94">
        <v>-296945.43628151627</v>
      </c>
      <c r="W73" s="95">
        <v>1877088.0866768751</v>
      </c>
      <c r="X73" s="152"/>
      <c r="Y73" s="19">
        <f t="shared" si="11"/>
        <v>0</v>
      </c>
      <c r="Z73" s="19">
        <f t="shared" si="11"/>
        <v>0</v>
      </c>
      <c r="AA73" s="19">
        <f t="shared" si="12"/>
        <v>36027.000968517568</v>
      </c>
      <c r="AB73" s="19">
        <f t="shared" si="13"/>
        <v>-7936.4730595506262</v>
      </c>
      <c r="AC73" s="19">
        <f t="shared" si="13"/>
        <v>0</v>
      </c>
      <c r="AD73" s="19">
        <f t="shared" si="13"/>
        <v>7936.4730595506844</v>
      </c>
      <c r="AE73" s="19">
        <f t="shared" si="14"/>
        <v>0</v>
      </c>
      <c r="AF73" s="19">
        <f t="shared" si="15"/>
        <v>36027.000968517968</v>
      </c>
      <c r="AG73" s="20"/>
      <c r="AH73" s="160">
        <f>'[3]Sped FY 2020'!DZ89</f>
        <v>1025.8624979364531</v>
      </c>
      <c r="AI73" s="19">
        <f t="shared" si="18"/>
        <v>0</v>
      </c>
      <c r="AJ73" s="19">
        <f t="shared" si="18"/>
        <v>0</v>
      </c>
      <c r="AK73" s="19">
        <f t="shared" si="18"/>
        <v>35.118742561490201</v>
      </c>
      <c r="AL73" s="19">
        <f t="shared" si="18"/>
        <v>-7.736390671766471</v>
      </c>
      <c r="AM73" s="19">
        <f t="shared" si="18"/>
        <v>0</v>
      </c>
      <c r="AN73" s="19">
        <f t="shared" si="18"/>
        <v>7.7363906717665278</v>
      </c>
      <c r="AO73" s="19">
        <f t="shared" si="18"/>
        <v>0</v>
      </c>
      <c r="AP73" s="19">
        <f t="shared" si="18"/>
        <v>35.118742561490592</v>
      </c>
      <c r="AQ73" s="118">
        <f>'[3]Sped FY 2020'!CR89</f>
        <v>1371.1738278639757</v>
      </c>
      <c r="AR73" s="119">
        <f>'[3]Sped FY 2020'!CS89</f>
        <v>1336.0550853024856</v>
      </c>
      <c r="AS73" s="161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  <c r="BI73" s="162"/>
      <c r="BJ73" s="162"/>
      <c r="BK73" s="162"/>
      <c r="BL73" s="162"/>
      <c r="BM73" s="162"/>
      <c r="BN73" s="162"/>
      <c r="BO73" s="162"/>
      <c r="BP73" s="162"/>
      <c r="BQ73" s="162"/>
      <c r="BR73" s="162"/>
      <c r="BS73" s="162"/>
      <c r="BT73" s="162"/>
      <c r="BU73" s="162"/>
      <c r="BV73" s="162"/>
      <c r="BW73" s="162"/>
      <c r="BX73" s="162"/>
      <c r="BY73" s="162"/>
      <c r="BZ73" s="162"/>
      <c r="CA73" s="162"/>
      <c r="CB73" s="162"/>
      <c r="CC73" s="162"/>
      <c r="CD73" s="162"/>
      <c r="CE73" s="162"/>
      <c r="CF73" s="162"/>
      <c r="CG73" s="162"/>
      <c r="CH73" s="162"/>
      <c r="CI73" s="162"/>
      <c r="CJ73" s="162"/>
    </row>
    <row r="74" spans="1:88" ht="15" x14ac:dyDescent="0.25">
      <c r="A74" s="154">
        <v>186</v>
      </c>
      <c r="B74" s="155">
        <v>1</v>
      </c>
      <c r="C74" s="156" t="s">
        <v>58</v>
      </c>
      <c r="D74" s="157">
        <v>5</v>
      </c>
      <c r="E74" s="120">
        <f>'[3]Sped FY 2020'!AB90</f>
        <v>1474139.8541503816</v>
      </c>
      <c r="F74" s="120">
        <f>'[3]Sped FY 2020'!AK90</f>
        <v>301238.21381287859</v>
      </c>
      <c r="G74" s="120">
        <f>'[3]Sped FY 2020'!BP90</f>
        <v>30395.561458395106</v>
      </c>
      <c r="H74" s="120">
        <f>-'[3]Sped FY 2020'!CI90</f>
        <v>0</v>
      </c>
      <c r="I74" s="120">
        <f>'[3]Sped FY 2020'!CB90</f>
        <v>0</v>
      </c>
      <c r="J74" s="120">
        <f>'[3]Sped FY 2020'!BF90-'[3]Sped FY 2020'!BI90</f>
        <v>-75484.751660827547</v>
      </c>
      <c r="K74" s="120">
        <f>'[3]Sped FY 2020'!CJ90</f>
        <v>0</v>
      </c>
      <c r="L74" s="118">
        <f t="shared" si="9"/>
        <v>1730288.8777608278</v>
      </c>
      <c r="M74" s="134">
        <f t="shared" si="10"/>
        <v>0</v>
      </c>
      <c r="N74" s="158">
        <v>186</v>
      </c>
      <c r="O74" s="159">
        <v>1</v>
      </c>
      <c r="P74" s="14" t="s">
        <v>58</v>
      </c>
      <c r="Q74" s="14">
        <v>5</v>
      </c>
      <c r="R74" s="22">
        <v>1474139.8541503816</v>
      </c>
      <c r="S74" s="94">
        <v>301238.21381287859</v>
      </c>
      <c r="T74" s="94">
        <v>0</v>
      </c>
      <c r="U74" s="94">
        <v>0</v>
      </c>
      <c r="V74" s="94">
        <v>-76925.676636447635</v>
      </c>
      <c r="W74" s="95">
        <v>1698452.3913268126</v>
      </c>
      <c r="X74" s="152"/>
      <c r="Y74" s="19">
        <f t="shared" si="11"/>
        <v>0</v>
      </c>
      <c r="Z74" s="19">
        <f t="shared" si="11"/>
        <v>0</v>
      </c>
      <c r="AA74" s="19">
        <f t="shared" si="12"/>
        <v>30395.561458395106</v>
      </c>
      <c r="AB74" s="19">
        <f t="shared" si="13"/>
        <v>0</v>
      </c>
      <c r="AC74" s="19">
        <f t="shared" si="13"/>
        <v>0</v>
      </c>
      <c r="AD74" s="19">
        <f t="shared" si="13"/>
        <v>1440.9249756200879</v>
      </c>
      <c r="AE74" s="19">
        <f t="shared" si="14"/>
        <v>0</v>
      </c>
      <c r="AF74" s="19">
        <f t="shared" si="15"/>
        <v>31836.486434015213</v>
      </c>
      <c r="AG74" s="20"/>
      <c r="AH74" s="160">
        <f>'[3]Sped FY 2020'!DZ90</f>
        <v>1781.4438872099229</v>
      </c>
      <c r="AI74" s="19">
        <f t="shared" si="18"/>
        <v>0</v>
      </c>
      <c r="AJ74" s="19">
        <f t="shared" si="18"/>
        <v>0</v>
      </c>
      <c r="AK74" s="19">
        <f t="shared" si="18"/>
        <v>17.062317638306467</v>
      </c>
      <c r="AL74" s="19">
        <f t="shared" si="18"/>
        <v>0</v>
      </c>
      <c r="AM74" s="19">
        <f t="shared" si="18"/>
        <v>0</v>
      </c>
      <c r="AN74" s="19">
        <f t="shared" si="18"/>
        <v>0.80885229445921436</v>
      </c>
      <c r="AO74" s="19">
        <f t="shared" si="18"/>
        <v>0</v>
      </c>
      <c r="AP74" s="19">
        <f t="shared" si="18"/>
        <v>17.871169932765692</v>
      </c>
      <c r="AQ74" s="118">
        <f>'[3]Sped FY 2020'!CR90</f>
        <v>676.24197790417691</v>
      </c>
      <c r="AR74" s="119">
        <f>'[3]Sped FY 2020'!CS90</f>
        <v>658.37080797141118</v>
      </c>
      <c r="AS74" s="161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  <c r="BI74" s="162"/>
      <c r="BJ74" s="162"/>
      <c r="BK74" s="162"/>
      <c r="BL74" s="162"/>
      <c r="BM74" s="162"/>
      <c r="BN74" s="162"/>
      <c r="BO74" s="162"/>
      <c r="BP74" s="162"/>
      <c r="BQ74" s="162"/>
      <c r="BR74" s="162"/>
      <c r="BS74" s="162"/>
      <c r="BT74" s="162"/>
      <c r="BU74" s="162"/>
      <c r="BV74" s="162"/>
      <c r="BW74" s="162"/>
      <c r="BX74" s="162"/>
      <c r="BY74" s="162"/>
      <c r="BZ74" s="162"/>
      <c r="CA74" s="162"/>
      <c r="CB74" s="162"/>
      <c r="CC74" s="162"/>
      <c r="CD74" s="162"/>
      <c r="CE74" s="162"/>
      <c r="CF74" s="162"/>
      <c r="CG74" s="162"/>
      <c r="CH74" s="162"/>
      <c r="CI74" s="162"/>
      <c r="CJ74" s="162"/>
    </row>
    <row r="75" spans="1:88" ht="15" x14ac:dyDescent="0.25">
      <c r="A75" s="154">
        <v>191</v>
      </c>
      <c r="B75" s="155">
        <v>1</v>
      </c>
      <c r="C75" s="156" t="s">
        <v>59</v>
      </c>
      <c r="D75" s="157">
        <v>3</v>
      </c>
      <c r="E75" s="120">
        <f>'[3]Sped FY 2020'!AB91</f>
        <v>15660165.38584283</v>
      </c>
      <c r="F75" s="120">
        <f>'[3]Sped FY 2020'!AK91</f>
        <v>3979762.9892624659</v>
      </c>
      <c r="G75" s="120">
        <f>'[3]Sped FY 2020'!BP91</f>
        <v>319248.21044929745</v>
      </c>
      <c r="H75" s="120">
        <f>-'[3]Sped FY 2020'!CI91</f>
        <v>0</v>
      </c>
      <c r="I75" s="120">
        <f>'[3]Sped FY 2020'!CB91</f>
        <v>0</v>
      </c>
      <c r="J75" s="120">
        <f>'[3]Sped FY 2020'!BF91-'[3]Sped FY 2020'!BI91</f>
        <v>-3326671.1146400347</v>
      </c>
      <c r="K75" s="120">
        <f>'[3]Sped FY 2020'!CJ91</f>
        <v>0</v>
      </c>
      <c r="L75" s="118">
        <f t="shared" si="9"/>
        <v>16632505.470914558</v>
      </c>
      <c r="M75" s="134">
        <f t="shared" si="10"/>
        <v>0</v>
      </c>
      <c r="N75" s="158">
        <v>191</v>
      </c>
      <c r="O75" s="159">
        <v>1</v>
      </c>
      <c r="P75" s="14" t="s">
        <v>59</v>
      </c>
      <c r="Q75" s="14">
        <v>3</v>
      </c>
      <c r="R75" s="22">
        <v>15660165.38584283</v>
      </c>
      <c r="S75" s="94">
        <v>3979762.9892624659</v>
      </c>
      <c r="T75" s="94">
        <v>0</v>
      </c>
      <c r="U75" s="94">
        <v>0</v>
      </c>
      <c r="V75" s="94">
        <v>-3400179.2653185753</v>
      </c>
      <c r="W75" s="95">
        <v>16239749.109786719</v>
      </c>
      <c r="X75" s="152"/>
      <c r="Y75" s="19">
        <f t="shared" si="11"/>
        <v>0</v>
      </c>
      <c r="Z75" s="19">
        <f t="shared" si="11"/>
        <v>0</v>
      </c>
      <c r="AA75" s="19">
        <f t="shared" si="12"/>
        <v>319248.21044929745</v>
      </c>
      <c r="AB75" s="19">
        <f t="shared" si="13"/>
        <v>0</v>
      </c>
      <c r="AC75" s="19">
        <f t="shared" si="13"/>
        <v>0</v>
      </c>
      <c r="AD75" s="19">
        <f t="shared" si="13"/>
        <v>73508.15067854058</v>
      </c>
      <c r="AE75" s="19">
        <f t="shared" si="14"/>
        <v>0</v>
      </c>
      <c r="AF75" s="19">
        <f t="shared" si="15"/>
        <v>392756.36112783849</v>
      </c>
      <c r="AG75" s="20"/>
      <c r="AH75" s="160">
        <f>'[3]Sped FY 2020'!DZ91</f>
        <v>8691.7983591078173</v>
      </c>
      <c r="AI75" s="19">
        <f t="shared" si="18"/>
        <v>0</v>
      </c>
      <c r="AJ75" s="19">
        <f t="shared" si="18"/>
        <v>0</v>
      </c>
      <c r="AK75" s="19">
        <f t="shared" si="18"/>
        <v>36.72982244402494</v>
      </c>
      <c r="AL75" s="19">
        <f t="shared" si="18"/>
        <v>0</v>
      </c>
      <c r="AM75" s="19">
        <f t="shared" si="18"/>
        <v>0</v>
      </c>
      <c r="AN75" s="19">
        <f t="shared" si="18"/>
        <v>8.4571854570825469</v>
      </c>
      <c r="AO75" s="19">
        <f t="shared" si="18"/>
        <v>0</v>
      </c>
      <c r="AP75" s="19">
        <f t="shared" si="18"/>
        <v>45.187007901107542</v>
      </c>
      <c r="AQ75" s="118">
        <f>'[3]Sped FY 2020'!CR91</f>
        <v>1373.1975019782603</v>
      </c>
      <c r="AR75" s="119">
        <f>'[3]Sped FY 2020'!CS91</f>
        <v>1328.0104940771528</v>
      </c>
      <c r="AS75" s="161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  <c r="BI75" s="162"/>
      <c r="BJ75" s="162"/>
      <c r="BK75" s="162"/>
      <c r="BL75" s="162"/>
      <c r="BM75" s="162"/>
      <c r="BN75" s="162"/>
      <c r="BO75" s="162"/>
      <c r="BP75" s="162"/>
      <c r="BQ75" s="162"/>
      <c r="BR75" s="162"/>
      <c r="BS75" s="162"/>
      <c r="BT75" s="162"/>
      <c r="BU75" s="162"/>
      <c r="BV75" s="162"/>
      <c r="BW75" s="162"/>
      <c r="BX75" s="162"/>
      <c r="BY75" s="162"/>
      <c r="BZ75" s="162"/>
      <c r="CA75" s="162"/>
      <c r="CB75" s="162"/>
      <c r="CC75" s="162"/>
      <c r="CD75" s="162"/>
      <c r="CE75" s="162"/>
      <c r="CF75" s="162"/>
      <c r="CG75" s="162"/>
      <c r="CH75" s="162"/>
      <c r="CI75" s="162"/>
      <c r="CJ75" s="162"/>
    </row>
    <row r="76" spans="1:88" ht="15" x14ac:dyDescent="0.25">
      <c r="A76" s="154">
        <v>192</v>
      </c>
      <c r="B76" s="155">
        <v>1</v>
      </c>
      <c r="C76" s="156" t="s">
        <v>60</v>
      </c>
      <c r="D76" s="157">
        <v>3</v>
      </c>
      <c r="E76" s="120">
        <f>'[3]Sped FY 2020'!AB92</f>
        <v>8960314.3610952534</v>
      </c>
      <c r="F76" s="120">
        <f>'[3]Sped FY 2020'!AK92</f>
        <v>1329072.4258688935</v>
      </c>
      <c r="G76" s="120">
        <f>'[3]Sped FY 2020'!BP92</f>
        <v>200418.51596666774</v>
      </c>
      <c r="H76" s="120">
        <f>-'[3]Sped FY 2020'!CI92</f>
        <v>0</v>
      </c>
      <c r="I76" s="120">
        <f>'[3]Sped FY 2020'!CB92</f>
        <v>0</v>
      </c>
      <c r="J76" s="120">
        <f>'[3]Sped FY 2020'!BF92-'[3]Sped FY 2020'!BI92</f>
        <v>-2891671.7683749846</v>
      </c>
      <c r="K76" s="120">
        <f>'[3]Sped FY 2020'!CJ92</f>
        <v>0</v>
      </c>
      <c r="L76" s="118">
        <f t="shared" si="9"/>
        <v>7598133.5345558282</v>
      </c>
      <c r="M76" s="134">
        <f t="shared" si="10"/>
        <v>0</v>
      </c>
      <c r="N76" s="158">
        <v>192</v>
      </c>
      <c r="O76" s="159">
        <v>1</v>
      </c>
      <c r="P76" s="14" t="s">
        <v>60</v>
      </c>
      <c r="Q76" s="14">
        <v>3</v>
      </c>
      <c r="R76" s="22">
        <v>8960314.3610952534</v>
      </c>
      <c r="S76" s="94">
        <v>1329072.4258688935</v>
      </c>
      <c r="T76" s="94">
        <v>0</v>
      </c>
      <c r="U76" s="94">
        <v>0</v>
      </c>
      <c r="V76" s="94">
        <v>-2928160.603352149</v>
      </c>
      <c r="W76" s="95">
        <v>7361226.1836119974</v>
      </c>
      <c r="X76" s="152"/>
      <c r="Y76" s="19">
        <f t="shared" si="11"/>
        <v>0</v>
      </c>
      <c r="Z76" s="19">
        <f t="shared" si="11"/>
        <v>0</v>
      </c>
      <c r="AA76" s="19">
        <f t="shared" si="12"/>
        <v>200418.51596666774</v>
      </c>
      <c r="AB76" s="19">
        <f t="shared" si="13"/>
        <v>0</v>
      </c>
      <c r="AC76" s="19">
        <f t="shared" si="13"/>
        <v>0</v>
      </c>
      <c r="AD76" s="19">
        <f t="shared" si="13"/>
        <v>36488.834977164399</v>
      </c>
      <c r="AE76" s="19">
        <f t="shared" si="14"/>
        <v>0</v>
      </c>
      <c r="AF76" s="19">
        <f t="shared" si="15"/>
        <v>236907.3509438308</v>
      </c>
      <c r="AG76" s="20"/>
      <c r="AH76" s="160">
        <f>'[3]Sped FY 2020'!DZ92</f>
        <v>7245.3422846422754</v>
      </c>
      <c r="AI76" s="19">
        <f t="shared" si="18"/>
        <v>0</v>
      </c>
      <c r="AJ76" s="19">
        <f t="shared" si="18"/>
        <v>0</v>
      </c>
      <c r="AK76" s="19">
        <f t="shared" si="18"/>
        <v>27.661704318854415</v>
      </c>
      <c r="AL76" s="19">
        <f t="shared" si="18"/>
        <v>0</v>
      </c>
      <c r="AM76" s="19">
        <f t="shared" si="18"/>
        <v>0</v>
      </c>
      <c r="AN76" s="19">
        <f t="shared" si="18"/>
        <v>5.0361782154182881</v>
      </c>
      <c r="AO76" s="19">
        <f t="shared" si="18"/>
        <v>0</v>
      </c>
      <c r="AP76" s="19">
        <f t="shared" si="18"/>
        <v>32.697882534272516</v>
      </c>
      <c r="AQ76" s="118">
        <f>'[3]Sped FY 2020'!CR92</f>
        <v>1125.8242932176261</v>
      </c>
      <c r="AR76" s="119">
        <f>'[3]Sped FY 2020'!CS92</f>
        <v>1093.1264106833532</v>
      </c>
      <c r="AS76" s="161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2"/>
      <c r="BZ76" s="162"/>
      <c r="CA76" s="162"/>
      <c r="CB76" s="162"/>
      <c r="CC76" s="162"/>
      <c r="CD76" s="162"/>
      <c r="CE76" s="162"/>
      <c r="CF76" s="162"/>
      <c r="CG76" s="162"/>
      <c r="CH76" s="162"/>
      <c r="CI76" s="162"/>
      <c r="CJ76" s="162"/>
    </row>
    <row r="77" spans="1:88" ht="15" x14ac:dyDescent="0.25">
      <c r="A77" s="154">
        <v>194</v>
      </c>
      <c r="B77" s="155">
        <v>1</v>
      </c>
      <c r="C77" s="156" t="s">
        <v>61</v>
      </c>
      <c r="D77" s="157">
        <v>3</v>
      </c>
      <c r="E77" s="120">
        <f>'[3]Sped FY 2020'!AB93</f>
        <v>15036522.530189564</v>
      </c>
      <c r="F77" s="120">
        <f>'[3]Sped FY 2020'!AK93</f>
        <v>4537431.2040296625</v>
      </c>
      <c r="G77" s="120">
        <f>'[3]Sped FY 2020'!BP93</f>
        <v>336424.83137254464</v>
      </c>
      <c r="H77" s="120">
        <f>-'[3]Sped FY 2020'!CI93</f>
        <v>0</v>
      </c>
      <c r="I77" s="120">
        <f>'[3]Sped FY 2020'!CB93</f>
        <v>0</v>
      </c>
      <c r="J77" s="120">
        <f>'[3]Sped FY 2020'!BF93-'[3]Sped FY 2020'!BI93</f>
        <v>-2158144.3930670251</v>
      </c>
      <c r="K77" s="120">
        <f>'[3]Sped FY 2020'!CJ93</f>
        <v>0</v>
      </c>
      <c r="L77" s="118">
        <f t="shared" si="9"/>
        <v>17752234.172524747</v>
      </c>
      <c r="M77" s="134">
        <f t="shared" si="10"/>
        <v>0</v>
      </c>
      <c r="N77" s="158">
        <v>194</v>
      </c>
      <c r="O77" s="159">
        <v>1</v>
      </c>
      <c r="P77" s="14" t="s">
        <v>61</v>
      </c>
      <c r="Q77" s="14">
        <v>3</v>
      </c>
      <c r="R77" s="22">
        <v>15036522.530189564</v>
      </c>
      <c r="S77" s="94">
        <v>4537431.2040296625</v>
      </c>
      <c r="T77" s="94">
        <v>-631652.92438270338</v>
      </c>
      <c r="U77" s="94">
        <v>0</v>
      </c>
      <c r="V77" s="94">
        <v>-2136965.8037957624</v>
      </c>
      <c r="W77" s="95">
        <v>16805335.006040759</v>
      </c>
      <c r="X77" s="152"/>
      <c r="Y77" s="19">
        <f t="shared" si="11"/>
        <v>0</v>
      </c>
      <c r="Z77" s="19">
        <f t="shared" si="11"/>
        <v>0</v>
      </c>
      <c r="AA77" s="19">
        <f t="shared" si="12"/>
        <v>336424.83137254464</v>
      </c>
      <c r="AB77" s="19">
        <f t="shared" si="13"/>
        <v>631652.92438270338</v>
      </c>
      <c r="AC77" s="19">
        <f t="shared" si="13"/>
        <v>0</v>
      </c>
      <c r="AD77" s="19">
        <f t="shared" si="13"/>
        <v>-21178.589271262754</v>
      </c>
      <c r="AE77" s="19">
        <f t="shared" si="14"/>
        <v>0</v>
      </c>
      <c r="AF77" s="19">
        <f t="shared" si="15"/>
        <v>946899.16648398712</v>
      </c>
      <c r="AG77" s="20"/>
      <c r="AH77" s="160">
        <f>'[3]Sped FY 2020'!DZ93</f>
        <v>11410.082788017984</v>
      </c>
      <c r="AI77" s="19">
        <f t="shared" si="18"/>
        <v>0</v>
      </c>
      <c r="AJ77" s="19">
        <f t="shared" si="18"/>
        <v>0</v>
      </c>
      <c r="AK77" s="19">
        <f t="shared" si="18"/>
        <v>29.484872075234446</v>
      </c>
      <c r="AL77" s="19">
        <f t="shared" si="18"/>
        <v>55.359188545592154</v>
      </c>
      <c r="AM77" s="19">
        <f t="shared" si="18"/>
        <v>0</v>
      </c>
      <c r="AN77" s="19">
        <f t="shared" si="18"/>
        <v>-1.8561293256787694</v>
      </c>
      <c r="AO77" s="19">
        <f t="shared" si="18"/>
        <v>0</v>
      </c>
      <c r="AP77" s="19">
        <f t="shared" si="18"/>
        <v>82.987931295147987</v>
      </c>
      <c r="AQ77" s="118">
        <f>'[3]Sped FY 2020'!CR93</f>
        <v>1187.3819476105107</v>
      </c>
      <c r="AR77" s="119">
        <f>'[3]Sped FY 2020'!CS93</f>
        <v>1104.3940163153625</v>
      </c>
      <c r="AS77" s="161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  <c r="BP77" s="162"/>
      <c r="BQ77" s="162"/>
      <c r="BR77" s="162"/>
      <c r="BS77" s="162"/>
      <c r="BT77" s="162"/>
      <c r="BU77" s="162"/>
      <c r="BV77" s="162"/>
      <c r="BW77" s="162"/>
      <c r="BX77" s="162"/>
      <c r="BY77" s="162"/>
      <c r="BZ77" s="162"/>
      <c r="CA77" s="162"/>
      <c r="CB77" s="162"/>
      <c r="CC77" s="162"/>
      <c r="CD77" s="162"/>
      <c r="CE77" s="162"/>
      <c r="CF77" s="162"/>
      <c r="CG77" s="162"/>
      <c r="CH77" s="162"/>
      <c r="CI77" s="162"/>
      <c r="CJ77" s="162"/>
    </row>
    <row r="78" spans="1:88" ht="15" x14ac:dyDescent="0.25">
      <c r="A78" s="154">
        <v>195</v>
      </c>
      <c r="B78" s="155">
        <v>1</v>
      </c>
      <c r="C78" s="156" t="s">
        <v>62</v>
      </c>
      <c r="D78" s="157">
        <v>3</v>
      </c>
      <c r="E78" s="120">
        <f>'[3]Sped FY 2020'!AB94</f>
        <v>476824.97467304207</v>
      </c>
      <c r="F78" s="120">
        <f>'[3]Sped FY 2020'!AK94</f>
        <v>100262.97507964827</v>
      </c>
      <c r="G78" s="120">
        <f>'[3]Sped FY 2020'!BP94</f>
        <v>10646.827457862106</v>
      </c>
      <c r="H78" s="120">
        <f>-'[3]Sped FY 2020'!CI94</f>
        <v>0</v>
      </c>
      <c r="I78" s="120">
        <f>'[3]Sped FY 2020'!CB94</f>
        <v>0</v>
      </c>
      <c r="J78" s="120">
        <f>'[3]Sped FY 2020'!BF94-'[3]Sped FY 2020'!BI94</f>
        <v>-40534.846760511311</v>
      </c>
      <c r="K78" s="120">
        <f>'[3]Sped FY 2020'!CJ94</f>
        <v>0</v>
      </c>
      <c r="L78" s="118">
        <f t="shared" si="9"/>
        <v>547199.9304500412</v>
      </c>
      <c r="M78" s="134">
        <f t="shared" si="10"/>
        <v>0</v>
      </c>
      <c r="N78" s="158">
        <v>195</v>
      </c>
      <c r="O78" s="159">
        <v>1</v>
      </c>
      <c r="P78" s="14" t="s">
        <v>62</v>
      </c>
      <c r="Q78" s="14">
        <v>3</v>
      </c>
      <c r="R78" s="22">
        <v>476824.97467304207</v>
      </c>
      <c r="S78" s="94">
        <v>100262.97507964827</v>
      </c>
      <c r="T78" s="94">
        <v>0</v>
      </c>
      <c r="U78" s="94">
        <v>0</v>
      </c>
      <c r="V78" s="94">
        <v>-35954.884223928093</v>
      </c>
      <c r="W78" s="95">
        <v>541133.06552876229</v>
      </c>
      <c r="X78" s="152"/>
      <c r="Y78" s="19">
        <f t="shared" si="11"/>
        <v>0</v>
      </c>
      <c r="Z78" s="19">
        <f t="shared" si="11"/>
        <v>0</v>
      </c>
      <c r="AA78" s="19">
        <f t="shared" si="12"/>
        <v>10646.827457862106</v>
      </c>
      <c r="AB78" s="19">
        <f t="shared" si="13"/>
        <v>0</v>
      </c>
      <c r="AC78" s="19">
        <f t="shared" si="13"/>
        <v>0</v>
      </c>
      <c r="AD78" s="19">
        <f t="shared" si="13"/>
        <v>-4579.962536583218</v>
      </c>
      <c r="AE78" s="19">
        <f t="shared" si="14"/>
        <v>0</v>
      </c>
      <c r="AF78" s="19">
        <f t="shared" si="15"/>
        <v>6066.8649212789023</v>
      </c>
      <c r="AG78" s="20"/>
      <c r="AH78" s="160">
        <f>'[3]Sped FY 2020'!DZ94</f>
        <v>694.29087764357405</v>
      </c>
      <c r="AI78" s="19">
        <f t="shared" si="18"/>
        <v>0</v>
      </c>
      <c r="AJ78" s="19">
        <f t="shared" si="18"/>
        <v>0</v>
      </c>
      <c r="AK78" s="19">
        <f t="shared" si="18"/>
        <v>15.334822623620635</v>
      </c>
      <c r="AL78" s="19">
        <f t="shared" si="18"/>
        <v>0</v>
      </c>
      <c r="AM78" s="19">
        <f t="shared" si="18"/>
        <v>0</v>
      </c>
      <c r="AN78" s="19">
        <f t="shared" si="18"/>
        <v>-6.5966048007538696</v>
      </c>
      <c r="AO78" s="19">
        <f t="shared" si="18"/>
        <v>0</v>
      </c>
      <c r="AP78" s="19">
        <f t="shared" si="18"/>
        <v>8.7382178228667868</v>
      </c>
      <c r="AQ78" s="118">
        <f>'[3]Sped FY 2020'!CR94</f>
        <v>593.56926334157947</v>
      </c>
      <c r="AR78" s="119">
        <f>'[3]Sped FY 2020'!CS94</f>
        <v>584.8310455187127</v>
      </c>
      <c r="AS78" s="161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  <c r="BI78" s="162"/>
      <c r="BJ78" s="162"/>
      <c r="BK78" s="162"/>
      <c r="BL78" s="162"/>
      <c r="BM78" s="162"/>
      <c r="BN78" s="162"/>
      <c r="BO78" s="162"/>
      <c r="BP78" s="162"/>
      <c r="BQ78" s="162"/>
      <c r="BR78" s="162"/>
      <c r="BS78" s="162"/>
      <c r="BT78" s="162"/>
      <c r="BU78" s="162"/>
      <c r="BV78" s="162"/>
      <c r="BW78" s="162"/>
      <c r="BX78" s="162"/>
      <c r="BY78" s="162"/>
      <c r="BZ78" s="162"/>
      <c r="CA78" s="162"/>
      <c r="CB78" s="162"/>
      <c r="CC78" s="162"/>
      <c r="CD78" s="162"/>
      <c r="CE78" s="162"/>
      <c r="CF78" s="162"/>
      <c r="CG78" s="162"/>
      <c r="CH78" s="162"/>
      <c r="CI78" s="162"/>
      <c r="CJ78" s="162"/>
    </row>
    <row r="79" spans="1:88" ht="15" x14ac:dyDescent="0.25">
      <c r="A79" s="154">
        <v>196</v>
      </c>
      <c r="B79" s="155">
        <v>1</v>
      </c>
      <c r="C79" s="156" t="s">
        <v>63</v>
      </c>
      <c r="D79" s="157">
        <v>3</v>
      </c>
      <c r="E79" s="120">
        <f>'[3]Sped FY 2020'!AB95</f>
        <v>42507207.942541063</v>
      </c>
      <c r="F79" s="120">
        <f>'[3]Sped FY 2020'!AK95</f>
        <v>10918503.985668719</v>
      </c>
      <c r="G79" s="120">
        <f>'[3]Sped FY 2020'!BP95</f>
        <v>690154.65530317393</v>
      </c>
      <c r="H79" s="120">
        <f>-'[3]Sped FY 2020'!CI95</f>
        <v>0</v>
      </c>
      <c r="I79" s="120">
        <f>'[3]Sped FY 2020'!CB95</f>
        <v>0</v>
      </c>
      <c r="J79" s="120">
        <f>'[3]Sped FY 2020'!BF95-'[3]Sped FY 2020'!BI95</f>
        <v>-1117779.9735415156</v>
      </c>
      <c r="K79" s="120">
        <f>'[3]Sped FY 2020'!CJ95</f>
        <v>0</v>
      </c>
      <c r="L79" s="118">
        <f t="shared" si="9"/>
        <v>52998086.609971441</v>
      </c>
      <c r="M79" s="134">
        <f t="shared" si="10"/>
        <v>0</v>
      </c>
      <c r="N79" s="158">
        <v>196</v>
      </c>
      <c r="O79" s="159">
        <v>1</v>
      </c>
      <c r="P79" s="14" t="s">
        <v>63</v>
      </c>
      <c r="Q79" s="14">
        <v>3</v>
      </c>
      <c r="R79" s="22">
        <v>42507207.942541063</v>
      </c>
      <c r="S79" s="94">
        <v>10918503.985668719</v>
      </c>
      <c r="T79" s="94">
        <v>0</v>
      </c>
      <c r="U79" s="94">
        <v>0</v>
      </c>
      <c r="V79" s="94">
        <v>-1106339.903267371</v>
      </c>
      <c r="W79" s="95">
        <v>52319372.024942413</v>
      </c>
      <c r="X79" s="152"/>
      <c r="Y79" s="19">
        <f t="shared" si="11"/>
        <v>0</v>
      </c>
      <c r="Z79" s="19">
        <f t="shared" si="11"/>
        <v>0</v>
      </c>
      <c r="AA79" s="19">
        <f t="shared" si="12"/>
        <v>690154.65530317393</v>
      </c>
      <c r="AB79" s="19">
        <f t="shared" si="13"/>
        <v>0</v>
      </c>
      <c r="AC79" s="19">
        <f t="shared" si="13"/>
        <v>0</v>
      </c>
      <c r="AD79" s="19">
        <f t="shared" si="13"/>
        <v>-11440.070274144644</v>
      </c>
      <c r="AE79" s="19">
        <f t="shared" si="14"/>
        <v>0</v>
      </c>
      <c r="AF79" s="19">
        <f t="shared" si="15"/>
        <v>678714.58502902836</v>
      </c>
      <c r="AG79" s="20"/>
      <c r="AH79" s="160">
        <f>'[3]Sped FY 2020'!DZ95</f>
        <v>29049.09013010771</v>
      </c>
      <c r="AI79" s="19">
        <f t="shared" si="18"/>
        <v>0</v>
      </c>
      <c r="AJ79" s="19">
        <f t="shared" si="18"/>
        <v>0</v>
      </c>
      <c r="AK79" s="19">
        <f t="shared" si="18"/>
        <v>23.758219352552747</v>
      </c>
      <c r="AL79" s="19">
        <f t="shared" si="18"/>
        <v>0</v>
      </c>
      <c r="AM79" s="19">
        <f t="shared" si="18"/>
        <v>0</v>
      </c>
      <c r="AN79" s="19">
        <f t="shared" si="18"/>
        <v>-0.39381854037100011</v>
      </c>
      <c r="AO79" s="19">
        <f t="shared" si="18"/>
        <v>0</v>
      </c>
      <c r="AP79" s="19">
        <f t="shared" si="18"/>
        <v>23.364400812181714</v>
      </c>
      <c r="AQ79" s="118">
        <f>'[3]Sped FY 2020'!CR95</f>
        <v>979.17607779584603</v>
      </c>
      <c r="AR79" s="119">
        <f>'[3]Sped FY 2020'!CS95</f>
        <v>955.81167698366437</v>
      </c>
      <c r="AS79" s="161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  <c r="BI79" s="162"/>
      <c r="BJ79" s="162"/>
      <c r="BK79" s="162"/>
      <c r="BL79" s="162"/>
      <c r="BM79" s="162"/>
      <c r="BN79" s="162"/>
      <c r="BO79" s="162"/>
      <c r="BP79" s="162"/>
      <c r="BQ79" s="162"/>
      <c r="BR79" s="162"/>
      <c r="BS79" s="162"/>
      <c r="BT79" s="162"/>
      <c r="BU79" s="162"/>
      <c r="BV79" s="162"/>
      <c r="BW79" s="162"/>
      <c r="BX79" s="162"/>
      <c r="BY79" s="162"/>
      <c r="BZ79" s="162"/>
      <c r="CA79" s="162"/>
      <c r="CB79" s="162"/>
      <c r="CC79" s="162"/>
      <c r="CD79" s="162"/>
      <c r="CE79" s="162"/>
      <c r="CF79" s="162"/>
      <c r="CG79" s="162"/>
      <c r="CH79" s="162"/>
      <c r="CI79" s="162"/>
      <c r="CJ79" s="162"/>
    </row>
    <row r="80" spans="1:88" ht="15" x14ac:dyDescent="0.25">
      <c r="A80" s="154">
        <v>197</v>
      </c>
      <c r="B80" s="155">
        <v>1</v>
      </c>
      <c r="C80" s="156" t="s">
        <v>64</v>
      </c>
      <c r="D80" s="157">
        <v>2</v>
      </c>
      <c r="E80" s="120">
        <f>'[3]Sped FY 2020'!AB96</f>
        <v>8319523.2728624064</v>
      </c>
      <c r="F80" s="120">
        <f>'[3]Sped FY 2020'!AK96</f>
        <v>1730252.2347873859</v>
      </c>
      <c r="G80" s="120">
        <f>'[3]Sped FY 2020'!BP96</f>
        <v>156518.45842359986</v>
      </c>
      <c r="H80" s="120">
        <f>-'[3]Sped FY 2020'!CI96</f>
        <v>0</v>
      </c>
      <c r="I80" s="120">
        <f>'[3]Sped FY 2020'!CB96</f>
        <v>0</v>
      </c>
      <c r="J80" s="120">
        <f>'[3]Sped FY 2020'!BF96-'[3]Sped FY 2020'!BI96</f>
        <v>-1776856.9370880157</v>
      </c>
      <c r="K80" s="120">
        <f>'[3]Sped FY 2020'!CJ96</f>
        <v>0</v>
      </c>
      <c r="L80" s="118">
        <f t="shared" si="9"/>
        <v>8429437.0289853755</v>
      </c>
      <c r="M80" s="134">
        <f t="shared" si="10"/>
        <v>0</v>
      </c>
      <c r="N80" s="158">
        <v>197</v>
      </c>
      <c r="O80" s="159">
        <v>1</v>
      </c>
      <c r="P80" s="14" t="s">
        <v>64</v>
      </c>
      <c r="Q80" s="14">
        <v>2</v>
      </c>
      <c r="R80" s="22">
        <v>8319523.2728624064</v>
      </c>
      <c r="S80" s="94">
        <v>1730252.2347873859</v>
      </c>
      <c r="T80" s="94">
        <v>0</v>
      </c>
      <c r="U80" s="94">
        <v>0</v>
      </c>
      <c r="V80" s="94">
        <v>-1782226.2570194022</v>
      </c>
      <c r="W80" s="95">
        <v>8267549.2506303899</v>
      </c>
      <c r="X80" s="152"/>
      <c r="Y80" s="19">
        <f t="shared" si="11"/>
        <v>0</v>
      </c>
      <c r="Z80" s="19">
        <f t="shared" si="11"/>
        <v>0</v>
      </c>
      <c r="AA80" s="19">
        <f t="shared" si="12"/>
        <v>156518.45842359986</v>
      </c>
      <c r="AB80" s="19">
        <f t="shared" si="13"/>
        <v>0</v>
      </c>
      <c r="AC80" s="19">
        <f t="shared" si="13"/>
        <v>0</v>
      </c>
      <c r="AD80" s="19">
        <f t="shared" si="13"/>
        <v>5369.3199313865043</v>
      </c>
      <c r="AE80" s="19">
        <f t="shared" si="14"/>
        <v>0</v>
      </c>
      <c r="AF80" s="19">
        <f t="shared" si="15"/>
        <v>161887.77835498564</v>
      </c>
      <c r="AG80" s="20"/>
      <c r="AH80" s="160">
        <f>'[3]Sped FY 2020'!DZ96</f>
        <v>5116.2505773676976</v>
      </c>
      <c r="AI80" s="19">
        <f t="shared" si="18"/>
        <v>0</v>
      </c>
      <c r="AJ80" s="19">
        <f t="shared" si="18"/>
        <v>0</v>
      </c>
      <c r="AK80" s="19">
        <f t="shared" si="18"/>
        <v>30.5924145146402</v>
      </c>
      <c r="AL80" s="19">
        <f t="shared" si="18"/>
        <v>0</v>
      </c>
      <c r="AM80" s="19">
        <f t="shared" si="18"/>
        <v>0</v>
      </c>
      <c r="AN80" s="19">
        <f t="shared" si="18"/>
        <v>1.0494638310207649</v>
      </c>
      <c r="AO80" s="19">
        <f t="shared" si="18"/>
        <v>0</v>
      </c>
      <c r="AP80" s="19">
        <f t="shared" si="18"/>
        <v>31.641878345660825</v>
      </c>
      <c r="AQ80" s="118">
        <f>'[3]Sped FY 2020'!CR96</f>
        <v>1257.0457817722811</v>
      </c>
      <c r="AR80" s="119">
        <f>'[3]Sped FY 2020'!CS96</f>
        <v>1225.40390342662</v>
      </c>
      <c r="AS80" s="161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  <c r="BI80" s="162"/>
      <c r="BJ80" s="162"/>
      <c r="BK80" s="162"/>
      <c r="BL80" s="162"/>
      <c r="BM80" s="162"/>
      <c r="BN80" s="162"/>
      <c r="BO80" s="162"/>
      <c r="BP80" s="162"/>
      <c r="BQ80" s="162"/>
      <c r="BR80" s="162"/>
      <c r="BS80" s="162"/>
      <c r="BT80" s="162"/>
      <c r="BU80" s="162"/>
      <c r="BV80" s="162"/>
      <c r="BW80" s="162"/>
      <c r="BX80" s="162"/>
      <c r="BY80" s="162"/>
      <c r="BZ80" s="162"/>
      <c r="CA80" s="162"/>
      <c r="CB80" s="162"/>
      <c r="CC80" s="162"/>
      <c r="CD80" s="162"/>
      <c r="CE80" s="162"/>
      <c r="CF80" s="162"/>
      <c r="CG80" s="162"/>
      <c r="CH80" s="162"/>
      <c r="CI80" s="162"/>
      <c r="CJ80" s="162"/>
    </row>
    <row r="81" spans="1:88" ht="15" x14ac:dyDescent="0.25">
      <c r="A81" s="154">
        <v>199</v>
      </c>
      <c r="B81" s="155">
        <v>1</v>
      </c>
      <c r="C81" s="156" t="s">
        <v>65</v>
      </c>
      <c r="D81" s="157">
        <v>3</v>
      </c>
      <c r="E81" s="120">
        <f>'[3]Sped FY 2020'!AB97</f>
        <v>4713371.3684254587</v>
      </c>
      <c r="F81" s="120">
        <f>'[3]Sped FY 2020'!AK97</f>
        <v>660739.96212399821</v>
      </c>
      <c r="G81" s="120">
        <f>'[3]Sped FY 2020'!BP97</f>
        <v>105417.00490601188</v>
      </c>
      <c r="H81" s="120">
        <f>-'[3]Sped FY 2020'!CI97</f>
        <v>0</v>
      </c>
      <c r="I81" s="120">
        <f>'[3]Sped FY 2020'!CB97</f>
        <v>24249.992838074453</v>
      </c>
      <c r="J81" s="120">
        <f>'[3]Sped FY 2020'!BF97-'[3]Sped FY 2020'!BI97</f>
        <v>-1632216.9207112882</v>
      </c>
      <c r="K81" s="120">
        <f>'[3]Sped FY 2020'!CJ97</f>
        <v>0</v>
      </c>
      <c r="L81" s="118">
        <f t="shared" si="9"/>
        <v>3871561.4075822551</v>
      </c>
      <c r="M81" s="134">
        <f t="shared" si="10"/>
        <v>0</v>
      </c>
      <c r="N81" s="158">
        <v>199</v>
      </c>
      <c r="O81" s="159">
        <v>1</v>
      </c>
      <c r="P81" s="14" t="s">
        <v>65</v>
      </c>
      <c r="Q81" s="14">
        <v>3</v>
      </c>
      <c r="R81" s="22">
        <v>4713371.3684254587</v>
      </c>
      <c r="S81" s="94">
        <v>660739.96212399821</v>
      </c>
      <c r="T81" s="94">
        <v>0</v>
      </c>
      <c r="U81" s="94">
        <v>43738.442690714262</v>
      </c>
      <c r="V81" s="94">
        <v>-1651705.3705639278</v>
      </c>
      <c r="W81" s="95">
        <v>3766144.4026762433</v>
      </c>
      <c r="X81" s="152"/>
      <c r="Y81" s="19">
        <f t="shared" si="11"/>
        <v>0</v>
      </c>
      <c r="Z81" s="19">
        <f t="shared" si="11"/>
        <v>0</v>
      </c>
      <c r="AA81" s="19">
        <f t="shared" si="12"/>
        <v>105417.00490601188</v>
      </c>
      <c r="AB81" s="19">
        <f t="shared" si="13"/>
        <v>0</v>
      </c>
      <c r="AC81" s="19">
        <f t="shared" si="13"/>
        <v>-19488.449852639809</v>
      </c>
      <c r="AD81" s="19">
        <f t="shared" si="13"/>
        <v>19488.449852639576</v>
      </c>
      <c r="AE81" s="19">
        <f t="shared" si="14"/>
        <v>0</v>
      </c>
      <c r="AF81" s="19">
        <f t="shared" si="15"/>
        <v>105417.00490601175</v>
      </c>
      <c r="AG81" s="20"/>
      <c r="AH81" s="160">
        <f>'[3]Sped FY 2020'!DZ97</f>
        <v>3533.7496623335019</v>
      </c>
      <c r="AI81" s="19">
        <f t="shared" si="18"/>
        <v>0</v>
      </c>
      <c r="AJ81" s="19">
        <f t="shared" si="18"/>
        <v>0</v>
      </c>
      <c r="AK81" s="19">
        <f t="shared" si="18"/>
        <v>29.831486375410094</v>
      </c>
      <c r="AL81" s="19">
        <f t="shared" si="18"/>
        <v>0</v>
      </c>
      <c r="AM81" s="19">
        <f t="shared" si="18"/>
        <v>-5.5149491941573094</v>
      </c>
      <c r="AN81" s="19">
        <f t="shared" si="18"/>
        <v>5.5149491941572428</v>
      </c>
      <c r="AO81" s="19">
        <f t="shared" si="18"/>
        <v>0</v>
      </c>
      <c r="AP81" s="19">
        <f t="shared" si="18"/>
        <v>29.831486375410055</v>
      </c>
      <c r="AQ81" s="118">
        <f>'[3]Sped FY 2020'!CR97</f>
        <v>1184.1398908916153</v>
      </c>
      <c r="AR81" s="119">
        <f>'[3]Sped FY 2020'!CS97</f>
        <v>1154.3084045162052</v>
      </c>
      <c r="AS81" s="161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2"/>
      <c r="BZ81" s="162"/>
      <c r="CA81" s="162"/>
      <c r="CB81" s="162"/>
      <c r="CC81" s="162"/>
      <c r="CD81" s="162"/>
      <c r="CE81" s="162"/>
      <c r="CF81" s="162"/>
      <c r="CG81" s="162"/>
      <c r="CH81" s="162"/>
      <c r="CI81" s="162"/>
      <c r="CJ81" s="162"/>
    </row>
    <row r="82" spans="1:88" ht="15" x14ac:dyDescent="0.25">
      <c r="A82" s="154">
        <v>200</v>
      </c>
      <c r="B82" s="155">
        <v>1</v>
      </c>
      <c r="C82" s="156" t="s">
        <v>66</v>
      </c>
      <c r="D82" s="157">
        <v>3</v>
      </c>
      <c r="E82" s="120">
        <f>'[3]Sped FY 2020'!AB98</f>
        <v>6694468.734259354</v>
      </c>
      <c r="F82" s="120">
        <f>'[3]Sped FY 2020'!AK98</f>
        <v>1165850.9345759989</v>
      </c>
      <c r="G82" s="120">
        <f>'[3]Sped FY 2020'!BP98</f>
        <v>136539.87687594088</v>
      </c>
      <c r="H82" s="120">
        <f>-'[3]Sped FY 2020'!CI98</f>
        <v>-733.39130171574652</v>
      </c>
      <c r="I82" s="120">
        <f>'[3]Sped FY 2020'!CB98</f>
        <v>0</v>
      </c>
      <c r="J82" s="120">
        <f>'[3]Sped FY 2020'!BF98-'[3]Sped FY 2020'!BI98</f>
        <v>-1603183.1408462285</v>
      </c>
      <c r="K82" s="120">
        <f>'[3]Sped FY 2020'!CJ98</f>
        <v>0</v>
      </c>
      <c r="L82" s="118">
        <f t="shared" si="9"/>
        <v>6392943.0135633498</v>
      </c>
      <c r="M82" s="134">
        <f t="shared" si="10"/>
        <v>0</v>
      </c>
      <c r="N82" s="158">
        <v>200</v>
      </c>
      <c r="O82" s="159">
        <v>1</v>
      </c>
      <c r="P82" s="14" t="s">
        <v>66</v>
      </c>
      <c r="Q82" s="14">
        <v>3</v>
      </c>
      <c r="R82" s="22">
        <v>6694468.734259354</v>
      </c>
      <c r="S82" s="94">
        <v>1165850.9345759989</v>
      </c>
      <c r="T82" s="94">
        <v>-302754.39065232978</v>
      </c>
      <c r="U82" s="94">
        <v>0</v>
      </c>
      <c r="V82" s="94">
        <v>-1607968.8520936531</v>
      </c>
      <c r="W82" s="95">
        <v>5949596.4260893706</v>
      </c>
      <c r="X82" s="152"/>
      <c r="Y82" s="19">
        <f t="shared" si="11"/>
        <v>0</v>
      </c>
      <c r="Z82" s="19">
        <f t="shared" si="11"/>
        <v>0</v>
      </c>
      <c r="AA82" s="19">
        <f t="shared" si="12"/>
        <v>136539.87687594088</v>
      </c>
      <c r="AB82" s="19">
        <f t="shared" si="13"/>
        <v>302020.99935061403</v>
      </c>
      <c r="AC82" s="19">
        <f t="shared" si="13"/>
        <v>0</v>
      </c>
      <c r="AD82" s="19">
        <f t="shared" si="13"/>
        <v>4785.7112474245951</v>
      </c>
      <c r="AE82" s="19">
        <f t="shared" si="14"/>
        <v>0</v>
      </c>
      <c r="AF82" s="19">
        <f t="shared" si="15"/>
        <v>443346.58747397922</v>
      </c>
      <c r="AG82" s="20"/>
      <c r="AH82" s="160">
        <f>'[3]Sped FY 2020'!DZ98</f>
        <v>4363.6834755514355</v>
      </c>
      <c r="AI82" s="19">
        <f t="shared" si="18"/>
        <v>0</v>
      </c>
      <c r="AJ82" s="19">
        <f t="shared" si="18"/>
        <v>0</v>
      </c>
      <c r="AK82" s="19">
        <f t="shared" si="18"/>
        <v>31.290050628313832</v>
      </c>
      <c r="AL82" s="19">
        <f t="shared" si="18"/>
        <v>69.212398434203081</v>
      </c>
      <c r="AM82" s="19">
        <f t="shared" si="18"/>
        <v>0</v>
      </c>
      <c r="AN82" s="19">
        <f t="shared" si="18"/>
        <v>1.0967136535538542</v>
      </c>
      <c r="AO82" s="19">
        <f t="shared" si="18"/>
        <v>0</v>
      </c>
      <c r="AP82" s="19">
        <f t="shared" si="18"/>
        <v>101.59916271607069</v>
      </c>
      <c r="AQ82" s="118">
        <f>'[3]Sped FY 2020'!CR98</f>
        <v>1237.0672911474135</v>
      </c>
      <c r="AR82" s="119">
        <f>'[3]Sped FY 2020'!CS98</f>
        <v>1135.4681284313428</v>
      </c>
      <c r="AS82" s="161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  <c r="BI82" s="162"/>
      <c r="BJ82" s="162"/>
      <c r="BK82" s="162"/>
      <c r="BL82" s="162"/>
      <c r="BM82" s="162"/>
      <c r="BN82" s="162"/>
      <c r="BO82" s="162"/>
      <c r="BP82" s="162"/>
      <c r="BQ82" s="162"/>
      <c r="BR82" s="162"/>
      <c r="BS82" s="162"/>
      <c r="BT82" s="162"/>
      <c r="BU82" s="162"/>
      <c r="BV82" s="162"/>
      <c r="BW82" s="162"/>
      <c r="BX82" s="162"/>
      <c r="BY82" s="162"/>
      <c r="BZ82" s="162"/>
      <c r="CA82" s="162"/>
      <c r="CB82" s="162"/>
      <c r="CC82" s="162"/>
      <c r="CD82" s="162"/>
      <c r="CE82" s="162"/>
      <c r="CF82" s="162"/>
      <c r="CG82" s="162"/>
      <c r="CH82" s="162"/>
      <c r="CI82" s="162"/>
      <c r="CJ82" s="162"/>
    </row>
    <row r="83" spans="1:88" ht="15" x14ac:dyDescent="0.25">
      <c r="A83" s="154">
        <v>203</v>
      </c>
      <c r="B83" s="155">
        <v>1</v>
      </c>
      <c r="C83" s="156" t="s">
        <v>67</v>
      </c>
      <c r="D83" s="157">
        <v>6</v>
      </c>
      <c r="E83" s="120">
        <f>'[3]Sped FY 2020'!AB99</f>
        <v>878751.61797780555</v>
      </c>
      <c r="F83" s="120">
        <f>'[3]Sped FY 2020'!AK99</f>
        <v>120093.76094880227</v>
      </c>
      <c r="G83" s="120">
        <f>'[3]Sped FY 2020'!BP99</f>
        <v>15847.812348140824</v>
      </c>
      <c r="H83" s="120">
        <f>-'[3]Sped FY 2020'!CI99</f>
        <v>0</v>
      </c>
      <c r="I83" s="120">
        <f>'[3]Sped FY 2020'!CB99</f>
        <v>0</v>
      </c>
      <c r="J83" s="120">
        <f>'[3]Sped FY 2020'!BF99-'[3]Sped FY 2020'!BI99</f>
        <v>-295338.20679629099</v>
      </c>
      <c r="K83" s="120">
        <f>'[3]Sped FY 2020'!CJ99</f>
        <v>0</v>
      </c>
      <c r="L83" s="118">
        <f t="shared" si="9"/>
        <v>719354.9844784576</v>
      </c>
      <c r="M83" s="134">
        <f t="shared" si="10"/>
        <v>0</v>
      </c>
      <c r="N83" s="158">
        <v>203</v>
      </c>
      <c r="O83" s="159">
        <v>1</v>
      </c>
      <c r="P83" s="14" t="s">
        <v>67</v>
      </c>
      <c r="Q83" s="14">
        <v>6</v>
      </c>
      <c r="R83" s="22">
        <v>878751.61797780555</v>
      </c>
      <c r="S83" s="94">
        <v>120093.76094880227</v>
      </c>
      <c r="T83" s="94">
        <v>0</v>
      </c>
      <c r="U83" s="94">
        <v>0</v>
      </c>
      <c r="V83" s="94">
        <v>-298591.55924933247</v>
      </c>
      <c r="W83" s="95">
        <v>700253.81967727537</v>
      </c>
      <c r="X83" s="152"/>
      <c r="Y83" s="19">
        <f t="shared" si="11"/>
        <v>0</v>
      </c>
      <c r="Z83" s="19">
        <f t="shared" si="11"/>
        <v>0</v>
      </c>
      <c r="AA83" s="19">
        <f t="shared" si="12"/>
        <v>15847.812348140824</v>
      </c>
      <c r="AB83" s="19">
        <f t="shared" si="13"/>
        <v>0</v>
      </c>
      <c r="AC83" s="19">
        <f t="shared" si="13"/>
        <v>0</v>
      </c>
      <c r="AD83" s="19">
        <f t="shared" si="13"/>
        <v>3253.3524530414725</v>
      </c>
      <c r="AE83" s="19">
        <f t="shared" si="14"/>
        <v>0</v>
      </c>
      <c r="AF83" s="19">
        <f t="shared" si="15"/>
        <v>19101.164801182225</v>
      </c>
      <c r="AG83" s="20"/>
      <c r="AH83" s="160">
        <f>'[3]Sped FY 2020'!DZ99</f>
        <v>675.20039041459006</v>
      </c>
      <c r="AI83" s="19">
        <f t="shared" si="18"/>
        <v>0</v>
      </c>
      <c r="AJ83" s="19">
        <f t="shared" si="18"/>
        <v>0</v>
      </c>
      <c r="AK83" s="19">
        <f t="shared" si="18"/>
        <v>23.471272489060421</v>
      </c>
      <c r="AL83" s="19">
        <f t="shared" si="18"/>
        <v>0</v>
      </c>
      <c r="AM83" s="19">
        <f t="shared" si="18"/>
        <v>0</v>
      </c>
      <c r="AN83" s="19">
        <f t="shared" si="18"/>
        <v>4.8183509654723871</v>
      </c>
      <c r="AO83" s="19">
        <f t="shared" si="18"/>
        <v>0</v>
      </c>
      <c r="AP83" s="19">
        <f t="shared" si="18"/>
        <v>28.289623454532702</v>
      </c>
      <c r="AQ83" s="118">
        <f>'[3]Sped FY 2020'!CR99</f>
        <v>927.65998598654653</v>
      </c>
      <c r="AR83" s="119">
        <f>'[3]Sped FY 2020'!CS99</f>
        <v>899.37036253201381</v>
      </c>
      <c r="AS83" s="161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2"/>
      <c r="BZ83" s="162"/>
      <c r="CA83" s="162"/>
      <c r="CB83" s="162"/>
      <c r="CC83" s="162"/>
      <c r="CD83" s="162"/>
      <c r="CE83" s="162"/>
      <c r="CF83" s="162"/>
      <c r="CG83" s="162"/>
      <c r="CH83" s="162"/>
      <c r="CI83" s="162"/>
      <c r="CJ83" s="162"/>
    </row>
    <row r="84" spans="1:88" ht="15" x14ac:dyDescent="0.25">
      <c r="A84" s="154">
        <v>204</v>
      </c>
      <c r="B84" s="155">
        <v>1</v>
      </c>
      <c r="C84" s="156" t="s">
        <v>68</v>
      </c>
      <c r="D84" s="157">
        <v>4</v>
      </c>
      <c r="E84" s="120">
        <f>'[3]Sped FY 2020'!AB100</f>
        <v>1577388.4899829081</v>
      </c>
      <c r="F84" s="120">
        <f>'[3]Sped FY 2020'!AK100</f>
        <v>255452.03978165574</v>
      </c>
      <c r="G84" s="120">
        <f>'[3]Sped FY 2020'!BP100</f>
        <v>37297.473096545174</v>
      </c>
      <c r="H84" s="120">
        <f>-'[3]Sped FY 2020'!CI100</f>
        <v>0</v>
      </c>
      <c r="I84" s="120">
        <f>'[3]Sped FY 2020'!CB100</f>
        <v>0</v>
      </c>
      <c r="J84" s="120">
        <f>'[3]Sped FY 2020'!BF100-'[3]Sped FY 2020'!BI100</f>
        <v>-374082.40262616583</v>
      </c>
      <c r="K84" s="120">
        <f>'[3]Sped FY 2020'!CJ100</f>
        <v>0</v>
      </c>
      <c r="L84" s="118">
        <f t="shared" ref="L84:L147" si="19">SUM(E84:K84)</f>
        <v>1496055.600234943</v>
      </c>
      <c r="M84" s="134">
        <f t="shared" ref="M84:M147" si="20">N84-A84</f>
        <v>0</v>
      </c>
      <c r="N84" s="158">
        <v>204</v>
      </c>
      <c r="O84" s="159">
        <v>1</v>
      </c>
      <c r="P84" s="14" t="s">
        <v>68</v>
      </c>
      <c r="Q84" s="14">
        <v>4</v>
      </c>
      <c r="R84" s="22">
        <v>1577388.4899829081</v>
      </c>
      <c r="S84" s="94">
        <v>255452.03978165574</v>
      </c>
      <c r="T84" s="94">
        <v>0</v>
      </c>
      <c r="U84" s="94">
        <v>0</v>
      </c>
      <c r="V84" s="94">
        <v>-377294.24930627481</v>
      </c>
      <c r="W84" s="95">
        <v>1455546.280458289</v>
      </c>
      <c r="X84" s="152"/>
      <c r="Y84" s="19">
        <f t="shared" ref="Y84:Z147" si="21">E84-R84</f>
        <v>0</v>
      </c>
      <c r="Z84" s="19">
        <f t="shared" si="21"/>
        <v>0</v>
      </c>
      <c r="AA84" s="19">
        <f t="shared" ref="AA84:AA147" si="22">G84</f>
        <v>37297.473096545174</v>
      </c>
      <c r="AB84" s="19">
        <f t="shared" ref="AB84:AD147" si="23">H84-T84</f>
        <v>0</v>
      </c>
      <c r="AC84" s="19">
        <f t="shared" si="23"/>
        <v>0</v>
      </c>
      <c r="AD84" s="19">
        <f t="shared" si="23"/>
        <v>3211.8466801089817</v>
      </c>
      <c r="AE84" s="19">
        <f t="shared" ref="AE84:AE147" si="24">K84</f>
        <v>0</v>
      </c>
      <c r="AF84" s="19">
        <f t="shared" ref="AF84:AF147" si="25">L84-W84</f>
        <v>40509.319776654011</v>
      </c>
      <c r="AG84" s="20"/>
      <c r="AH84" s="160">
        <f>'[3]Sped FY 2020'!DZ100</f>
        <v>2215.5012810478738</v>
      </c>
      <c r="AI84" s="19">
        <f t="shared" si="18"/>
        <v>0</v>
      </c>
      <c r="AJ84" s="19">
        <f t="shared" si="18"/>
        <v>0</v>
      </c>
      <c r="AK84" s="19">
        <f t="shared" si="18"/>
        <v>16.834778393314423</v>
      </c>
      <c r="AL84" s="19">
        <f t="shared" si="18"/>
        <v>0</v>
      </c>
      <c r="AM84" s="19">
        <f t="shared" si="18"/>
        <v>0</v>
      </c>
      <c r="AN84" s="19">
        <f t="shared" si="18"/>
        <v>1.449715559897967</v>
      </c>
      <c r="AO84" s="19">
        <f t="shared" si="18"/>
        <v>0</v>
      </c>
      <c r="AP84" s="19">
        <f t="shared" si="18"/>
        <v>18.284493953212326</v>
      </c>
      <c r="AQ84" s="118">
        <f>'[3]Sped FY 2020'!CR100</f>
        <v>684.033535824056</v>
      </c>
      <c r="AR84" s="119">
        <f>'[3]Sped FY 2020'!CS100</f>
        <v>665.74904187084371</v>
      </c>
      <c r="AS84" s="161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  <c r="CB84" s="162"/>
      <c r="CC84" s="162"/>
      <c r="CD84" s="162"/>
      <c r="CE84" s="162"/>
      <c r="CF84" s="162"/>
      <c r="CG84" s="162"/>
      <c r="CH84" s="162"/>
      <c r="CI84" s="162"/>
      <c r="CJ84" s="162"/>
    </row>
    <row r="85" spans="1:88" ht="15" x14ac:dyDescent="0.25">
      <c r="A85" s="154">
        <v>206</v>
      </c>
      <c r="B85" s="155">
        <v>1</v>
      </c>
      <c r="C85" s="156" t="s">
        <v>69</v>
      </c>
      <c r="D85" s="157">
        <v>4</v>
      </c>
      <c r="E85" s="120">
        <f>'[3]Sped FY 2020'!AB101</f>
        <v>6492153.9799474822</v>
      </c>
      <c r="F85" s="120">
        <f>'[3]Sped FY 2020'!AK101</f>
        <v>1411236.0106795114</v>
      </c>
      <c r="G85" s="120">
        <f>'[3]Sped FY 2020'!BP101</f>
        <v>109831.30943982612</v>
      </c>
      <c r="H85" s="120">
        <f>-'[3]Sped FY 2020'!CI101</f>
        <v>0</v>
      </c>
      <c r="I85" s="120">
        <f>'[3]Sped FY 2020'!CB101</f>
        <v>0</v>
      </c>
      <c r="J85" s="120">
        <f>'[3]Sped FY 2020'!BF101-'[3]Sped FY 2020'!BI101</f>
        <v>-620068.87250510149</v>
      </c>
      <c r="K85" s="120">
        <f>'[3]Sped FY 2020'!CJ101</f>
        <v>0</v>
      </c>
      <c r="L85" s="118">
        <f t="shared" si="19"/>
        <v>7393152.427561718</v>
      </c>
      <c r="M85" s="134">
        <f t="shared" si="20"/>
        <v>0</v>
      </c>
      <c r="N85" s="158">
        <v>206</v>
      </c>
      <c r="O85" s="159">
        <v>1</v>
      </c>
      <c r="P85" s="14" t="s">
        <v>69</v>
      </c>
      <c r="Q85" s="14">
        <v>4</v>
      </c>
      <c r="R85" s="22">
        <v>6492153.9799474822</v>
      </c>
      <c r="S85" s="94">
        <v>1411236.0106795114</v>
      </c>
      <c r="T85" s="94">
        <v>0</v>
      </c>
      <c r="U85" s="94">
        <v>0</v>
      </c>
      <c r="V85" s="94">
        <v>-621643.66921052034</v>
      </c>
      <c r="W85" s="95">
        <v>7281746.321416473</v>
      </c>
      <c r="X85" s="152"/>
      <c r="Y85" s="19">
        <f t="shared" si="21"/>
        <v>0</v>
      </c>
      <c r="Z85" s="19">
        <f t="shared" si="21"/>
        <v>0</v>
      </c>
      <c r="AA85" s="19">
        <f t="shared" si="22"/>
        <v>109831.30943982612</v>
      </c>
      <c r="AB85" s="19">
        <f t="shared" si="23"/>
        <v>0</v>
      </c>
      <c r="AC85" s="19">
        <f t="shared" si="23"/>
        <v>0</v>
      </c>
      <c r="AD85" s="19">
        <f t="shared" si="23"/>
        <v>1574.7967054188484</v>
      </c>
      <c r="AE85" s="19">
        <f t="shared" si="24"/>
        <v>0</v>
      </c>
      <c r="AF85" s="19">
        <f t="shared" si="25"/>
        <v>111406.10614524502</v>
      </c>
      <c r="AG85" s="20"/>
      <c r="AH85" s="160">
        <f>'[3]Sped FY 2020'!DZ101</f>
        <v>4244.1167397488516</v>
      </c>
      <c r="AI85" s="19">
        <f t="shared" si="18"/>
        <v>0</v>
      </c>
      <c r="AJ85" s="19">
        <f t="shared" si="18"/>
        <v>0</v>
      </c>
      <c r="AK85" s="19">
        <f t="shared" si="18"/>
        <v>25.878484541008515</v>
      </c>
      <c r="AL85" s="19">
        <f t="shared" si="18"/>
        <v>0</v>
      </c>
      <c r="AM85" s="19">
        <f t="shared" si="18"/>
        <v>0</v>
      </c>
      <c r="AN85" s="19">
        <f t="shared" si="18"/>
        <v>0.37105405010891335</v>
      </c>
      <c r="AO85" s="19">
        <f t="shared" si="18"/>
        <v>0</v>
      </c>
      <c r="AP85" s="19">
        <f t="shared" si="18"/>
        <v>26.249538591117442</v>
      </c>
      <c r="AQ85" s="118">
        <f>'[3]Sped FY 2020'!CR101</f>
        <v>1040.0449231467976</v>
      </c>
      <c r="AR85" s="119">
        <f>'[3]Sped FY 2020'!CS101</f>
        <v>1013.7953845556801</v>
      </c>
      <c r="AS85" s="161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  <c r="BI85" s="162"/>
      <c r="BJ85" s="162"/>
      <c r="BK85" s="162"/>
      <c r="BL85" s="162"/>
      <c r="BM85" s="162"/>
      <c r="BN85" s="162"/>
      <c r="BO85" s="162"/>
      <c r="BP85" s="162"/>
      <c r="BQ85" s="162"/>
      <c r="BR85" s="162"/>
      <c r="BS85" s="162"/>
      <c r="BT85" s="162"/>
      <c r="BU85" s="162"/>
      <c r="BV85" s="162"/>
      <c r="BW85" s="162"/>
      <c r="BX85" s="162"/>
      <c r="BY85" s="162"/>
      <c r="BZ85" s="162"/>
      <c r="CA85" s="162"/>
      <c r="CB85" s="162"/>
      <c r="CC85" s="162"/>
      <c r="CD85" s="162"/>
      <c r="CE85" s="162"/>
      <c r="CF85" s="162"/>
      <c r="CG85" s="162"/>
      <c r="CH85" s="162"/>
      <c r="CI85" s="162"/>
      <c r="CJ85" s="162"/>
    </row>
    <row r="86" spans="1:88" ht="15" x14ac:dyDescent="0.25">
      <c r="A86" s="154">
        <v>213</v>
      </c>
      <c r="B86" s="155">
        <v>1</v>
      </c>
      <c r="C86" s="156" t="s">
        <v>70</v>
      </c>
      <c r="D86" s="157">
        <v>6</v>
      </c>
      <c r="E86" s="120">
        <f>'[3]Sped FY 2020'!AB102</f>
        <v>774641.82160404429</v>
      </c>
      <c r="F86" s="120">
        <f>'[3]Sped FY 2020'!AK102</f>
        <v>159579.25539010143</v>
      </c>
      <c r="G86" s="120">
        <f>'[3]Sped FY 2020'!BP102</f>
        <v>8845.0661666599444</v>
      </c>
      <c r="H86" s="120">
        <f>-'[3]Sped FY 2020'!CI102</f>
        <v>0</v>
      </c>
      <c r="I86" s="120">
        <f>'[3]Sped FY 2020'!CB102</f>
        <v>211866.10155344405</v>
      </c>
      <c r="J86" s="120">
        <f>'[3]Sped FY 2020'!BF102-'[3]Sped FY 2020'!BI102</f>
        <v>11848.931049795559</v>
      </c>
      <c r="K86" s="120">
        <f>'[3]Sped FY 2020'!CJ102</f>
        <v>0</v>
      </c>
      <c r="L86" s="118">
        <f t="shared" si="19"/>
        <v>1166781.1757640454</v>
      </c>
      <c r="M86" s="134">
        <f t="shared" si="20"/>
        <v>0</v>
      </c>
      <c r="N86" s="158">
        <v>213</v>
      </c>
      <c r="O86" s="159">
        <v>1</v>
      </c>
      <c r="P86" s="14" t="s">
        <v>70</v>
      </c>
      <c r="Q86" s="14">
        <v>6</v>
      </c>
      <c r="R86" s="22">
        <v>774641.82160404429</v>
      </c>
      <c r="S86" s="94">
        <v>159579.25539010143</v>
      </c>
      <c r="T86" s="94">
        <v>0</v>
      </c>
      <c r="U86" s="94">
        <v>204650.10486593354</v>
      </c>
      <c r="V86" s="94">
        <v>19064.927737306163</v>
      </c>
      <c r="W86" s="95">
        <v>1157936.1095973854</v>
      </c>
      <c r="X86" s="152"/>
      <c r="Y86" s="19">
        <f t="shared" si="21"/>
        <v>0</v>
      </c>
      <c r="Z86" s="19">
        <f t="shared" si="21"/>
        <v>0</v>
      </c>
      <c r="AA86" s="19">
        <f t="shared" si="22"/>
        <v>8845.0661666599444</v>
      </c>
      <c r="AB86" s="19">
        <f t="shared" si="23"/>
        <v>0</v>
      </c>
      <c r="AC86" s="19">
        <f t="shared" si="23"/>
        <v>7215.9966875105165</v>
      </c>
      <c r="AD86" s="19">
        <f t="shared" si="23"/>
        <v>-7215.9966875106038</v>
      </c>
      <c r="AE86" s="19">
        <f t="shared" si="24"/>
        <v>0</v>
      </c>
      <c r="AF86" s="19">
        <f t="shared" si="25"/>
        <v>8845.0661666600499</v>
      </c>
      <c r="AG86" s="20"/>
      <c r="AH86" s="160">
        <f>'[3]Sped FY 2020'!DZ102</f>
        <v>836.96715061808561</v>
      </c>
      <c r="AI86" s="19">
        <f t="shared" si="18"/>
        <v>0</v>
      </c>
      <c r="AJ86" s="19">
        <f t="shared" si="18"/>
        <v>0</v>
      </c>
      <c r="AK86" s="19">
        <f t="shared" si="18"/>
        <v>10.567996796681946</v>
      </c>
      <c r="AL86" s="19">
        <f t="shared" si="18"/>
        <v>0</v>
      </c>
      <c r="AM86" s="19">
        <f t="shared" si="18"/>
        <v>8.6216008384338974</v>
      </c>
      <c r="AN86" s="19">
        <f t="shared" si="18"/>
        <v>-8.6216008384340004</v>
      </c>
      <c r="AO86" s="19">
        <f t="shared" si="18"/>
        <v>0</v>
      </c>
      <c r="AP86" s="19">
        <f t="shared" si="18"/>
        <v>10.567996796682072</v>
      </c>
      <c r="AQ86" s="118">
        <f>'[3]Sped FY 2020'!CR102</f>
        <v>421.00947299387832</v>
      </c>
      <c r="AR86" s="119">
        <f>'[3]Sped FY 2020'!CS102</f>
        <v>410.44147619719655</v>
      </c>
      <c r="AS86" s="161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  <c r="BI86" s="162"/>
      <c r="BJ86" s="162"/>
      <c r="BK86" s="162"/>
      <c r="BL86" s="162"/>
      <c r="BM86" s="162"/>
      <c r="BN86" s="162"/>
      <c r="BO86" s="162"/>
      <c r="BP86" s="162"/>
      <c r="BQ86" s="162"/>
      <c r="BR86" s="162"/>
      <c r="BS86" s="162"/>
      <c r="BT86" s="162"/>
      <c r="BU86" s="162"/>
      <c r="BV86" s="162"/>
      <c r="BW86" s="162"/>
      <c r="BX86" s="162"/>
      <c r="BY86" s="162"/>
      <c r="BZ86" s="162"/>
      <c r="CA86" s="162"/>
      <c r="CB86" s="162"/>
      <c r="CC86" s="162"/>
      <c r="CD86" s="162"/>
      <c r="CE86" s="162"/>
      <c r="CF86" s="162"/>
      <c r="CG86" s="162"/>
      <c r="CH86" s="162"/>
      <c r="CI86" s="162"/>
      <c r="CJ86" s="162"/>
    </row>
    <row r="87" spans="1:88" ht="15" x14ac:dyDescent="0.25">
      <c r="A87" s="154">
        <v>227</v>
      </c>
      <c r="B87" s="155">
        <v>1</v>
      </c>
      <c r="C87" s="156" t="s">
        <v>71</v>
      </c>
      <c r="D87" s="157">
        <v>6</v>
      </c>
      <c r="E87" s="120">
        <f>'[3]Sped FY 2020'!AB103</f>
        <v>664032.85444388376</v>
      </c>
      <c r="F87" s="120">
        <f>'[3]Sped FY 2020'!AK103</f>
        <v>168740.35932945617</v>
      </c>
      <c r="G87" s="120">
        <f>'[3]Sped FY 2020'!BP103</f>
        <v>14978.981034151922</v>
      </c>
      <c r="H87" s="120">
        <f>-'[3]Sped FY 2020'!CI103</f>
        <v>0</v>
      </c>
      <c r="I87" s="120">
        <f>'[3]Sped FY 2020'!CB103</f>
        <v>0</v>
      </c>
      <c r="J87" s="120">
        <f>'[3]Sped FY 2020'!BF103-'[3]Sped FY 2020'!BI103</f>
        <v>-80542.596489210933</v>
      </c>
      <c r="K87" s="120">
        <f>'[3]Sped FY 2020'!CJ103</f>
        <v>0</v>
      </c>
      <c r="L87" s="118">
        <f t="shared" si="19"/>
        <v>767209.598318281</v>
      </c>
      <c r="M87" s="134">
        <f t="shared" si="20"/>
        <v>0</v>
      </c>
      <c r="N87" s="158">
        <v>227</v>
      </c>
      <c r="O87" s="159">
        <v>1</v>
      </c>
      <c r="P87" s="14" t="s">
        <v>71</v>
      </c>
      <c r="Q87" s="14">
        <v>6</v>
      </c>
      <c r="R87" s="22">
        <v>664032.85444388376</v>
      </c>
      <c r="S87" s="94">
        <v>168740.35932945617</v>
      </c>
      <c r="T87" s="94">
        <v>0</v>
      </c>
      <c r="U87" s="94">
        <v>0</v>
      </c>
      <c r="V87" s="94">
        <v>-79963.195871187811</v>
      </c>
      <c r="W87" s="95">
        <v>752810.01790215215</v>
      </c>
      <c r="X87" s="152"/>
      <c r="Y87" s="19">
        <f t="shared" si="21"/>
        <v>0</v>
      </c>
      <c r="Z87" s="19">
        <f t="shared" si="21"/>
        <v>0</v>
      </c>
      <c r="AA87" s="19">
        <f t="shared" si="22"/>
        <v>14978.981034151922</v>
      </c>
      <c r="AB87" s="19">
        <f t="shared" si="23"/>
        <v>0</v>
      </c>
      <c r="AC87" s="19">
        <f t="shared" si="23"/>
        <v>0</v>
      </c>
      <c r="AD87" s="19">
        <f t="shared" si="23"/>
        <v>-579.40061802312266</v>
      </c>
      <c r="AE87" s="19">
        <f t="shared" si="24"/>
        <v>0</v>
      </c>
      <c r="AF87" s="19">
        <f t="shared" si="25"/>
        <v>14399.580416128854</v>
      </c>
      <c r="AG87" s="20"/>
      <c r="AH87" s="160">
        <f>'[3]Sped FY 2020'!DZ103</f>
        <v>909.31004959107736</v>
      </c>
      <c r="AI87" s="19">
        <f t="shared" si="18"/>
        <v>0</v>
      </c>
      <c r="AJ87" s="19">
        <f t="shared" si="18"/>
        <v>0</v>
      </c>
      <c r="AK87" s="19">
        <f t="shared" si="18"/>
        <v>16.472908268074313</v>
      </c>
      <c r="AL87" s="19">
        <f t="shared" si="18"/>
        <v>0</v>
      </c>
      <c r="AM87" s="19">
        <f t="shared" si="18"/>
        <v>0</v>
      </c>
      <c r="AN87" s="19">
        <f t="shared" si="18"/>
        <v>-0.63718708297976345</v>
      </c>
      <c r="AO87" s="19">
        <f t="shared" si="18"/>
        <v>0</v>
      </c>
      <c r="AP87" s="19">
        <f t="shared" si="18"/>
        <v>15.835721185094609</v>
      </c>
      <c r="AQ87" s="118">
        <f>'[3]Sped FY 2020'!CR103</f>
        <v>661.80382109358129</v>
      </c>
      <c r="AR87" s="119">
        <f>'[3]Sped FY 2020'!CS103</f>
        <v>645.96809990848669</v>
      </c>
      <c r="AS87" s="161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  <c r="BI87" s="162"/>
      <c r="BJ87" s="162"/>
      <c r="BK87" s="162"/>
      <c r="BL87" s="162"/>
      <c r="BM87" s="162"/>
      <c r="BN87" s="162"/>
      <c r="BO87" s="162"/>
      <c r="BP87" s="162"/>
      <c r="BQ87" s="162"/>
      <c r="BR87" s="162"/>
      <c r="BS87" s="162"/>
      <c r="BT87" s="162"/>
      <c r="BU87" s="162"/>
      <c r="BV87" s="162"/>
      <c r="BW87" s="162"/>
      <c r="BX87" s="162"/>
      <c r="BY87" s="162"/>
      <c r="BZ87" s="162"/>
      <c r="CA87" s="162"/>
      <c r="CB87" s="162"/>
      <c r="CC87" s="162"/>
      <c r="CD87" s="162"/>
      <c r="CE87" s="162"/>
      <c r="CF87" s="162"/>
      <c r="CG87" s="162"/>
      <c r="CH87" s="162"/>
      <c r="CI87" s="162"/>
      <c r="CJ87" s="162"/>
    </row>
    <row r="88" spans="1:88" ht="15" x14ac:dyDescent="0.25">
      <c r="A88" s="154">
        <v>229</v>
      </c>
      <c r="B88" s="155">
        <v>1</v>
      </c>
      <c r="C88" s="156" t="s">
        <v>72</v>
      </c>
      <c r="D88" s="157">
        <v>6</v>
      </c>
      <c r="E88" s="120">
        <f>'[3]Sped FY 2020'!AB104</f>
        <v>219830.51545474023</v>
      </c>
      <c r="F88" s="120">
        <f>'[3]Sped FY 2020'!AK104</f>
        <v>56291.959220100798</v>
      </c>
      <c r="G88" s="120">
        <f>'[3]Sped FY 2020'!BP104</f>
        <v>548.71950585431762</v>
      </c>
      <c r="H88" s="120">
        <f>-'[3]Sped FY 2020'!CI104</f>
        <v>0</v>
      </c>
      <c r="I88" s="120">
        <f>'[3]Sped FY 2020'!CB104</f>
        <v>94076.680056817073</v>
      </c>
      <c r="J88" s="120">
        <f>'[3]Sped FY 2020'!BF104-'[3]Sped FY 2020'!BI104</f>
        <v>44726.766614456232</v>
      </c>
      <c r="K88" s="120">
        <f>'[3]Sped FY 2020'!CJ104</f>
        <v>0</v>
      </c>
      <c r="L88" s="118">
        <f t="shared" si="19"/>
        <v>415474.64085196867</v>
      </c>
      <c r="M88" s="134">
        <f t="shared" si="20"/>
        <v>0</v>
      </c>
      <c r="N88" s="158">
        <v>229</v>
      </c>
      <c r="O88" s="159">
        <v>1</v>
      </c>
      <c r="P88" s="14" t="s">
        <v>72</v>
      </c>
      <c r="Q88" s="14">
        <v>6</v>
      </c>
      <c r="R88" s="22">
        <v>219830.51545474023</v>
      </c>
      <c r="S88" s="94">
        <v>56291.959220100798</v>
      </c>
      <c r="T88" s="94">
        <v>0</v>
      </c>
      <c r="U88" s="94">
        <v>90294.84323998465</v>
      </c>
      <c r="V88" s="94">
        <v>48508.603431288677</v>
      </c>
      <c r="W88" s="95">
        <v>414925.92134611437</v>
      </c>
      <c r="X88" s="152"/>
      <c r="Y88" s="19">
        <f t="shared" si="21"/>
        <v>0</v>
      </c>
      <c r="Z88" s="19">
        <f t="shared" si="21"/>
        <v>0</v>
      </c>
      <c r="AA88" s="19">
        <f t="shared" si="22"/>
        <v>548.71950585431762</v>
      </c>
      <c r="AB88" s="19">
        <f t="shared" si="23"/>
        <v>0</v>
      </c>
      <c r="AC88" s="19">
        <f t="shared" si="23"/>
        <v>3781.8368168324232</v>
      </c>
      <c r="AD88" s="19">
        <f t="shared" si="23"/>
        <v>-3781.836816832445</v>
      </c>
      <c r="AE88" s="19">
        <f t="shared" si="24"/>
        <v>0</v>
      </c>
      <c r="AF88" s="19">
        <f t="shared" si="25"/>
        <v>548.71950585430022</v>
      </c>
      <c r="AG88" s="20"/>
      <c r="AH88" s="160">
        <f>'[3]Sped FY 2020'!DZ104</f>
        <v>353.67639497907101</v>
      </c>
      <c r="AI88" s="19">
        <f t="shared" si="18"/>
        <v>0</v>
      </c>
      <c r="AJ88" s="19">
        <f t="shared" si="18"/>
        <v>0</v>
      </c>
      <c r="AK88" s="19">
        <f t="shared" si="18"/>
        <v>1.5514733627806525</v>
      </c>
      <c r="AL88" s="19">
        <f t="shared" si="18"/>
        <v>0</v>
      </c>
      <c r="AM88" s="19">
        <f t="shared" si="18"/>
        <v>10.692929668252855</v>
      </c>
      <c r="AN88" s="19">
        <f t="shared" si="18"/>
        <v>-10.692929668252916</v>
      </c>
      <c r="AO88" s="19">
        <f t="shared" si="18"/>
        <v>0</v>
      </c>
      <c r="AP88" s="19">
        <f t="shared" si="18"/>
        <v>1.5514733627806034</v>
      </c>
      <c r="AQ88" s="118">
        <f>'[3]Sped FY 2020'!CR104</f>
        <v>61.959905904361968</v>
      </c>
      <c r="AR88" s="119">
        <f>'[3]Sped FY 2020'!CS104</f>
        <v>60.408432541581362</v>
      </c>
      <c r="AS88" s="161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  <c r="BI88" s="162"/>
      <c r="BJ88" s="162"/>
      <c r="BK88" s="162"/>
      <c r="BL88" s="162"/>
      <c r="BM88" s="162"/>
      <c r="BN88" s="162"/>
      <c r="BO88" s="162"/>
      <c r="BP88" s="162"/>
      <c r="BQ88" s="162"/>
      <c r="BR88" s="162"/>
      <c r="BS88" s="162"/>
      <c r="BT88" s="162"/>
      <c r="BU88" s="162"/>
      <c r="BV88" s="162"/>
      <c r="BW88" s="162"/>
      <c r="BX88" s="162"/>
      <c r="BY88" s="162"/>
      <c r="BZ88" s="162"/>
      <c r="CA88" s="162"/>
      <c r="CB88" s="162"/>
      <c r="CC88" s="162"/>
      <c r="CD88" s="162"/>
      <c r="CE88" s="162"/>
      <c r="CF88" s="162"/>
      <c r="CG88" s="162"/>
      <c r="CH88" s="162"/>
      <c r="CI88" s="162"/>
      <c r="CJ88" s="162"/>
    </row>
    <row r="89" spans="1:88" ht="15" x14ac:dyDescent="0.25">
      <c r="A89" s="154">
        <v>238</v>
      </c>
      <c r="B89" s="155">
        <v>1</v>
      </c>
      <c r="C89" s="156" t="s">
        <v>73</v>
      </c>
      <c r="D89" s="157">
        <v>6</v>
      </c>
      <c r="E89" s="120">
        <f>'[3]Sped FY 2020'!AB105</f>
        <v>213855.44390775525</v>
      </c>
      <c r="F89" s="120">
        <f>'[3]Sped FY 2020'!AK105</f>
        <v>55427.034338714664</v>
      </c>
      <c r="G89" s="120">
        <f>'[3]Sped FY 2020'!BP105</f>
        <v>5713.224909231285</v>
      </c>
      <c r="H89" s="120">
        <f>-'[3]Sped FY 2020'!CI105</f>
        <v>0</v>
      </c>
      <c r="I89" s="120">
        <f>'[3]Sped FY 2020'!CB105</f>
        <v>93928.583315092692</v>
      </c>
      <c r="J89" s="120">
        <f>'[3]Sped FY 2020'!BF105-'[3]Sped FY 2020'!BI105</f>
        <v>-175019.85645352938</v>
      </c>
      <c r="K89" s="120">
        <f>'[3]Sped FY 2020'!CJ105</f>
        <v>0</v>
      </c>
      <c r="L89" s="118">
        <f t="shared" si="19"/>
        <v>193904.4300172645</v>
      </c>
      <c r="M89" s="134">
        <f t="shared" si="20"/>
        <v>0</v>
      </c>
      <c r="N89" s="158">
        <v>238</v>
      </c>
      <c r="O89" s="159">
        <v>1</v>
      </c>
      <c r="P89" s="14" t="s">
        <v>73</v>
      </c>
      <c r="Q89" s="14">
        <v>6</v>
      </c>
      <c r="R89" s="22">
        <v>213855.44390775525</v>
      </c>
      <c r="S89" s="94">
        <v>55427.034338714664</v>
      </c>
      <c r="T89" s="94">
        <v>0</v>
      </c>
      <c r="U89" s="94">
        <v>99649.604453429987</v>
      </c>
      <c r="V89" s="94">
        <v>-180740.87759186668</v>
      </c>
      <c r="W89" s="95">
        <v>188191.20510803323</v>
      </c>
      <c r="X89" s="152"/>
      <c r="Y89" s="19">
        <f t="shared" si="21"/>
        <v>0</v>
      </c>
      <c r="Z89" s="19">
        <f t="shared" si="21"/>
        <v>0</v>
      </c>
      <c r="AA89" s="19">
        <f t="shared" si="22"/>
        <v>5713.224909231285</v>
      </c>
      <c r="AB89" s="19">
        <f t="shared" si="23"/>
        <v>0</v>
      </c>
      <c r="AC89" s="19">
        <f t="shared" si="23"/>
        <v>-5721.0211383372953</v>
      </c>
      <c r="AD89" s="19">
        <f t="shared" si="23"/>
        <v>5721.0211383372953</v>
      </c>
      <c r="AE89" s="19">
        <f t="shared" si="24"/>
        <v>0</v>
      </c>
      <c r="AF89" s="19">
        <f t="shared" si="25"/>
        <v>5713.2249092312704</v>
      </c>
      <c r="AG89" s="20"/>
      <c r="AH89" s="160">
        <f>'[3]Sped FY 2020'!DZ105</f>
        <v>250.18585894826327</v>
      </c>
      <c r="AI89" s="19">
        <f t="shared" si="18"/>
        <v>0</v>
      </c>
      <c r="AJ89" s="19">
        <f t="shared" si="18"/>
        <v>0</v>
      </c>
      <c r="AK89" s="19">
        <f t="shared" si="18"/>
        <v>22.83592259470085</v>
      </c>
      <c r="AL89" s="19">
        <f t="shared" si="18"/>
        <v>0</v>
      </c>
      <c r="AM89" s="19">
        <f t="shared" si="18"/>
        <v>-22.867084344364816</v>
      </c>
      <c r="AN89" s="19">
        <f t="shared" si="18"/>
        <v>22.867084344364816</v>
      </c>
      <c r="AO89" s="19">
        <f t="shared" si="18"/>
        <v>0</v>
      </c>
      <c r="AP89" s="19">
        <f t="shared" si="18"/>
        <v>22.83592259470079</v>
      </c>
      <c r="AQ89" s="118">
        <f>'[3]Sped FY 2020'!CR105</f>
        <v>939.66817908354494</v>
      </c>
      <c r="AR89" s="119">
        <f>'[3]Sped FY 2020'!CS105</f>
        <v>916.83225648884411</v>
      </c>
      <c r="AS89" s="161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  <c r="BI89" s="162"/>
      <c r="BJ89" s="162"/>
      <c r="BK89" s="162"/>
      <c r="BL89" s="162"/>
      <c r="BM89" s="162"/>
      <c r="BN89" s="162"/>
      <c r="BO89" s="162"/>
      <c r="BP89" s="162"/>
      <c r="BQ89" s="162"/>
      <c r="BR89" s="162"/>
      <c r="BS89" s="162"/>
      <c r="BT89" s="162"/>
      <c r="BU89" s="162"/>
      <c r="BV89" s="162"/>
      <c r="BW89" s="162"/>
      <c r="BX89" s="162"/>
      <c r="BY89" s="162"/>
      <c r="BZ89" s="162"/>
      <c r="CA89" s="162"/>
      <c r="CB89" s="162"/>
      <c r="CC89" s="162"/>
      <c r="CD89" s="162"/>
      <c r="CE89" s="162"/>
      <c r="CF89" s="162"/>
      <c r="CG89" s="162"/>
      <c r="CH89" s="162"/>
      <c r="CI89" s="162"/>
      <c r="CJ89" s="162"/>
    </row>
    <row r="90" spans="1:88" ht="15" x14ac:dyDescent="0.25">
      <c r="A90" s="154">
        <v>239</v>
      </c>
      <c r="B90" s="155">
        <v>1</v>
      </c>
      <c r="C90" s="156" t="s">
        <v>74</v>
      </c>
      <c r="D90" s="157">
        <v>6</v>
      </c>
      <c r="E90" s="120">
        <f>'[3]Sped FY 2020'!AB106</f>
        <v>602165.79568794533</v>
      </c>
      <c r="F90" s="120">
        <f>'[3]Sped FY 2020'!AK106</f>
        <v>122362.31846386111</v>
      </c>
      <c r="G90" s="120">
        <f>'[3]Sped FY 2020'!BP106</f>
        <v>13062.090181038127</v>
      </c>
      <c r="H90" s="120">
        <f>-'[3]Sped FY 2020'!CI106</f>
        <v>0</v>
      </c>
      <c r="I90" s="120">
        <f>'[3]Sped FY 2020'!CB106</f>
        <v>6310.6325551560149</v>
      </c>
      <c r="J90" s="120">
        <f>'[3]Sped FY 2020'!BF106-'[3]Sped FY 2020'!BI106</f>
        <v>-91895.263319440099</v>
      </c>
      <c r="K90" s="120">
        <f>'[3]Sped FY 2020'!CJ106</f>
        <v>0</v>
      </c>
      <c r="L90" s="118">
        <f t="shared" si="19"/>
        <v>652005.57356856053</v>
      </c>
      <c r="M90" s="134">
        <f t="shared" si="20"/>
        <v>0</v>
      </c>
      <c r="N90" s="158">
        <v>239</v>
      </c>
      <c r="O90" s="159">
        <v>1</v>
      </c>
      <c r="P90" s="14" t="s">
        <v>74</v>
      </c>
      <c r="Q90" s="14">
        <v>6</v>
      </c>
      <c r="R90" s="22">
        <v>602165.79568794533</v>
      </c>
      <c r="S90" s="94">
        <v>122362.31846386111</v>
      </c>
      <c r="T90" s="94">
        <v>0</v>
      </c>
      <c r="U90" s="94">
        <v>6595.8341901708627</v>
      </c>
      <c r="V90" s="94">
        <v>-92180.464954454874</v>
      </c>
      <c r="W90" s="95">
        <v>638943.4833875224</v>
      </c>
      <c r="X90" s="152"/>
      <c r="Y90" s="19">
        <f t="shared" si="21"/>
        <v>0</v>
      </c>
      <c r="Z90" s="19">
        <f t="shared" si="21"/>
        <v>0</v>
      </c>
      <c r="AA90" s="19">
        <f t="shared" si="22"/>
        <v>13062.090181038127</v>
      </c>
      <c r="AB90" s="19">
        <f t="shared" si="23"/>
        <v>0</v>
      </c>
      <c r="AC90" s="19">
        <f t="shared" si="23"/>
        <v>-285.20163501484785</v>
      </c>
      <c r="AD90" s="19">
        <f t="shared" si="23"/>
        <v>285.20163501477509</v>
      </c>
      <c r="AE90" s="19">
        <f t="shared" si="24"/>
        <v>0</v>
      </c>
      <c r="AF90" s="19">
        <f t="shared" si="25"/>
        <v>13062.090181038133</v>
      </c>
      <c r="AG90" s="20"/>
      <c r="AH90" s="160">
        <f>'[3]Sped FY 2020'!DZ106</f>
        <v>687.257540243422</v>
      </c>
      <c r="AI90" s="19">
        <f t="shared" si="18"/>
        <v>0</v>
      </c>
      <c r="AJ90" s="19">
        <f t="shared" si="18"/>
        <v>0</v>
      </c>
      <c r="AK90" s="19">
        <f t="shared" si="18"/>
        <v>19.006106759354903</v>
      </c>
      <c r="AL90" s="19">
        <f t="shared" si="18"/>
        <v>0</v>
      </c>
      <c r="AM90" s="19">
        <f t="shared" si="18"/>
        <v>-0.41498509410872575</v>
      </c>
      <c r="AN90" s="19">
        <f t="shared" si="18"/>
        <v>0.41498509410861989</v>
      </c>
      <c r="AO90" s="19">
        <f t="shared" si="18"/>
        <v>0</v>
      </c>
      <c r="AP90" s="19">
        <f t="shared" si="18"/>
        <v>19.00610675935491</v>
      </c>
      <c r="AQ90" s="118">
        <f>'[3]Sped FY 2020'!CR106</f>
        <v>761.90453000609909</v>
      </c>
      <c r="AR90" s="119">
        <f>'[3]Sped FY 2020'!CS106</f>
        <v>742.89842324674419</v>
      </c>
      <c r="AS90" s="161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  <c r="BI90" s="162"/>
      <c r="BJ90" s="162"/>
      <c r="BK90" s="162"/>
      <c r="BL90" s="162"/>
      <c r="BM90" s="162"/>
      <c r="BN90" s="162"/>
      <c r="BO90" s="162"/>
      <c r="BP90" s="162"/>
      <c r="BQ90" s="162"/>
      <c r="BR90" s="162"/>
      <c r="BS90" s="162"/>
      <c r="BT90" s="162"/>
      <c r="BU90" s="162"/>
      <c r="BV90" s="162"/>
      <c r="BW90" s="162"/>
      <c r="BX90" s="162"/>
      <c r="BY90" s="162"/>
      <c r="BZ90" s="162"/>
      <c r="CA90" s="162"/>
      <c r="CB90" s="162"/>
      <c r="CC90" s="162"/>
      <c r="CD90" s="162"/>
      <c r="CE90" s="162"/>
      <c r="CF90" s="162"/>
      <c r="CG90" s="162"/>
      <c r="CH90" s="162"/>
      <c r="CI90" s="162"/>
      <c r="CJ90" s="162"/>
    </row>
    <row r="91" spans="1:88" ht="15" x14ac:dyDescent="0.25">
      <c r="A91" s="154">
        <v>241</v>
      </c>
      <c r="B91" s="155">
        <v>1</v>
      </c>
      <c r="C91" s="156" t="s">
        <v>75</v>
      </c>
      <c r="D91" s="157">
        <v>4</v>
      </c>
      <c r="E91" s="120">
        <f>'[3]Sped FY 2020'!AB107</f>
        <v>6204738.9044752605</v>
      </c>
      <c r="F91" s="120">
        <f>'[3]Sped FY 2020'!AK107</f>
        <v>2230725.5362300221</v>
      </c>
      <c r="G91" s="120">
        <f>'[3]Sped FY 2020'!BP107</f>
        <v>121389.46313648485</v>
      </c>
      <c r="H91" s="120">
        <f>-'[3]Sped FY 2020'!CI107</f>
        <v>0</v>
      </c>
      <c r="I91" s="120">
        <f>'[3]Sped FY 2020'!CB107</f>
        <v>0</v>
      </c>
      <c r="J91" s="120">
        <f>'[3]Sped FY 2020'!BF107-'[3]Sped FY 2020'!BI107</f>
        <v>-369279.46050250769</v>
      </c>
      <c r="K91" s="120">
        <f>'[3]Sped FY 2020'!CJ107</f>
        <v>0</v>
      </c>
      <c r="L91" s="118">
        <f t="shared" si="19"/>
        <v>8187574.4433392594</v>
      </c>
      <c r="M91" s="134">
        <f t="shared" si="20"/>
        <v>0</v>
      </c>
      <c r="N91" s="158">
        <v>241</v>
      </c>
      <c r="O91" s="159">
        <v>1</v>
      </c>
      <c r="P91" s="14" t="s">
        <v>75</v>
      </c>
      <c r="Q91" s="14">
        <v>4</v>
      </c>
      <c r="R91" s="22">
        <v>6204738.9044752605</v>
      </c>
      <c r="S91" s="94">
        <v>2230725.5362300221</v>
      </c>
      <c r="T91" s="94">
        <v>0</v>
      </c>
      <c r="U91" s="94">
        <v>0</v>
      </c>
      <c r="V91" s="94">
        <v>-372453.21378793509</v>
      </c>
      <c r="W91" s="95">
        <v>8063011.2269173479</v>
      </c>
      <c r="X91" s="152"/>
      <c r="Y91" s="19">
        <f t="shared" si="21"/>
        <v>0</v>
      </c>
      <c r="Z91" s="19">
        <f t="shared" si="21"/>
        <v>0</v>
      </c>
      <c r="AA91" s="19">
        <f t="shared" si="22"/>
        <v>121389.46313648485</v>
      </c>
      <c r="AB91" s="19">
        <f t="shared" si="23"/>
        <v>0</v>
      </c>
      <c r="AC91" s="19">
        <f t="shared" si="23"/>
        <v>0</v>
      </c>
      <c r="AD91" s="19">
        <f t="shared" si="23"/>
        <v>3173.7532854274032</v>
      </c>
      <c r="AE91" s="19">
        <f t="shared" si="24"/>
        <v>0</v>
      </c>
      <c r="AF91" s="19">
        <f t="shared" si="25"/>
        <v>124563.21642191149</v>
      </c>
      <c r="AG91" s="20"/>
      <c r="AH91" s="160">
        <f>'[3]Sped FY 2020'!DZ107</f>
        <v>3529.7306123905578</v>
      </c>
      <c r="AI91" s="19">
        <f t="shared" si="18"/>
        <v>0</v>
      </c>
      <c r="AJ91" s="19">
        <f t="shared" si="18"/>
        <v>0</v>
      </c>
      <c r="AK91" s="19">
        <f t="shared" si="18"/>
        <v>34.390574371417024</v>
      </c>
      <c r="AL91" s="19">
        <f t="shared" si="18"/>
        <v>0</v>
      </c>
      <c r="AM91" s="19">
        <f t="shared" si="18"/>
        <v>0</v>
      </c>
      <c r="AN91" s="19">
        <f t="shared" si="18"/>
        <v>0.89914886826956342</v>
      </c>
      <c r="AO91" s="19">
        <f t="shared" si="18"/>
        <v>0</v>
      </c>
      <c r="AP91" s="19">
        <f t="shared" si="18"/>
        <v>35.289723239686374</v>
      </c>
      <c r="AQ91" s="118">
        <f>'[3]Sped FY 2020'!CR107</f>
        <v>1315.9229371779588</v>
      </c>
      <c r="AR91" s="119">
        <f>'[3]Sped FY 2020'!CS107</f>
        <v>1280.6332139382725</v>
      </c>
      <c r="AS91" s="161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  <c r="BI91" s="162"/>
      <c r="BJ91" s="162"/>
      <c r="BK91" s="162"/>
      <c r="BL91" s="162"/>
      <c r="BM91" s="162"/>
      <c r="BN91" s="162"/>
      <c r="BO91" s="162"/>
      <c r="BP91" s="162"/>
      <c r="BQ91" s="162"/>
      <c r="BR91" s="162"/>
      <c r="BS91" s="162"/>
      <c r="BT91" s="162"/>
      <c r="BU91" s="162"/>
      <c r="BV91" s="162"/>
      <c r="BW91" s="162"/>
      <c r="BX91" s="162"/>
      <c r="BY91" s="162"/>
      <c r="BZ91" s="162"/>
      <c r="CA91" s="162"/>
      <c r="CB91" s="162"/>
      <c r="CC91" s="162"/>
      <c r="CD91" s="162"/>
      <c r="CE91" s="162"/>
      <c r="CF91" s="162"/>
      <c r="CG91" s="162"/>
      <c r="CH91" s="162"/>
      <c r="CI91" s="162"/>
      <c r="CJ91" s="162"/>
    </row>
    <row r="92" spans="1:88" ht="15" x14ac:dyDescent="0.25">
      <c r="A92" s="154">
        <v>242</v>
      </c>
      <c r="B92" s="155">
        <v>1</v>
      </c>
      <c r="C92" s="156" t="s">
        <v>76</v>
      </c>
      <c r="D92" s="157">
        <v>6</v>
      </c>
      <c r="E92" s="120">
        <f>'[3]Sped FY 2020'!AB108</f>
        <v>493111.35966541513</v>
      </c>
      <c r="F92" s="120">
        <f>'[3]Sped FY 2020'!AK108</f>
        <v>50634.706890601323</v>
      </c>
      <c r="G92" s="120">
        <f>'[3]Sped FY 2020'!BP108</f>
        <v>6485.3673229320775</v>
      </c>
      <c r="H92" s="120">
        <f>-'[3]Sped FY 2020'!CI108</f>
        <v>0</v>
      </c>
      <c r="I92" s="120">
        <f>'[3]Sped FY 2020'!CB108</f>
        <v>58631.403986793477</v>
      </c>
      <c r="J92" s="120">
        <f>'[3]Sped FY 2020'!BF108-'[3]Sped FY 2020'!BI108</f>
        <v>-6113.2386120722513</v>
      </c>
      <c r="K92" s="120">
        <f>'[3]Sped FY 2020'!CJ108</f>
        <v>0</v>
      </c>
      <c r="L92" s="118">
        <f t="shared" si="19"/>
        <v>602749.59925366985</v>
      </c>
      <c r="M92" s="134">
        <f t="shared" si="20"/>
        <v>0</v>
      </c>
      <c r="N92" s="158">
        <v>242</v>
      </c>
      <c r="O92" s="159">
        <v>1</v>
      </c>
      <c r="P92" s="14" t="s">
        <v>76</v>
      </c>
      <c r="Q92" s="14">
        <v>6</v>
      </c>
      <c r="R92" s="22">
        <v>493111.35966541513</v>
      </c>
      <c r="S92" s="94">
        <v>50634.706890601323</v>
      </c>
      <c r="T92" s="94">
        <v>0</v>
      </c>
      <c r="U92" s="94">
        <v>53911.093762572855</v>
      </c>
      <c r="V92" s="94">
        <v>-1392.9283878517454</v>
      </c>
      <c r="W92" s="95">
        <v>596264.23193073762</v>
      </c>
      <c r="X92" s="152"/>
      <c r="Y92" s="19">
        <f t="shared" si="21"/>
        <v>0</v>
      </c>
      <c r="Z92" s="19">
        <f t="shared" si="21"/>
        <v>0</v>
      </c>
      <c r="AA92" s="19">
        <f t="shared" si="22"/>
        <v>6485.3673229320775</v>
      </c>
      <c r="AB92" s="19">
        <f t="shared" si="23"/>
        <v>0</v>
      </c>
      <c r="AC92" s="19">
        <f t="shared" si="23"/>
        <v>4720.3102242206223</v>
      </c>
      <c r="AD92" s="19">
        <f t="shared" si="23"/>
        <v>-4720.3102242205059</v>
      </c>
      <c r="AE92" s="19">
        <f t="shared" si="24"/>
        <v>0</v>
      </c>
      <c r="AF92" s="19">
        <f t="shared" si="25"/>
        <v>6485.3673229322303</v>
      </c>
      <c r="AG92" s="20"/>
      <c r="AH92" s="160">
        <f>'[3]Sped FY 2020'!DZ108</f>
        <v>504.39076783947058</v>
      </c>
      <c r="AI92" s="19">
        <f t="shared" si="18"/>
        <v>0</v>
      </c>
      <c r="AJ92" s="19">
        <f t="shared" si="18"/>
        <v>0</v>
      </c>
      <c r="AK92" s="19">
        <f t="shared" si="18"/>
        <v>12.857823212569459</v>
      </c>
      <c r="AL92" s="19">
        <f t="shared" si="18"/>
        <v>0</v>
      </c>
      <c r="AM92" s="19">
        <f t="shared" si="18"/>
        <v>9.3584389826162067</v>
      </c>
      <c r="AN92" s="19">
        <f t="shared" si="18"/>
        <v>-9.3584389826159757</v>
      </c>
      <c r="AO92" s="19">
        <f t="shared" si="18"/>
        <v>0</v>
      </c>
      <c r="AP92" s="19">
        <f t="shared" si="18"/>
        <v>12.857823212569761</v>
      </c>
      <c r="AQ92" s="118">
        <f>'[3]Sped FY 2020'!CR108</f>
        <v>526.9503111647532</v>
      </c>
      <c r="AR92" s="119">
        <f>'[3]Sped FY 2020'!CS108</f>
        <v>514.09248795218377</v>
      </c>
      <c r="AS92" s="161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  <c r="BI92" s="162"/>
      <c r="BJ92" s="162"/>
      <c r="BK92" s="162"/>
      <c r="BL92" s="162"/>
      <c r="BM92" s="162"/>
      <c r="BN92" s="162"/>
      <c r="BO92" s="162"/>
      <c r="BP92" s="162"/>
      <c r="BQ92" s="162"/>
      <c r="BR92" s="162"/>
      <c r="BS92" s="162"/>
      <c r="BT92" s="162"/>
      <c r="BU92" s="162"/>
      <c r="BV92" s="162"/>
      <c r="BW92" s="162"/>
      <c r="BX92" s="162"/>
      <c r="BY92" s="162"/>
      <c r="BZ92" s="162"/>
      <c r="CA92" s="162"/>
      <c r="CB92" s="162"/>
      <c r="CC92" s="162"/>
      <c r="CD92" s="162"/>
      <c r="CE92" s="162"/>
      <c r="CF92" s="162"/>
      <c r="CG92" s="162"/>
      <c r="CH92" s="162"/>
      <c r="CI92" s="162"/>
      <c r="CJ92" s="162"/>
    </row>
    <row r="93" spans="1:88" ht="15" x14ac:dyDescent="0.25">
      <c r="A93" s="154">
        <v>246</v>
      </c>
      <c r="B93" s="155">
        <v>50</v>
      </c>
      <c r="C93" s="156" t="s">
        <v>635</v>
      </c>
      <c r="D93" s="157">
        <v>8</v>
      </c>
      <c r="E93" s="120">
        <f>'[3]Sped FY 2020'!AB109</f>
        <v>0</v>
      </c>
      <c r="F93" s="120">
        <f>'[3]Sped FY 2020'!AK109</f>
        <v>0</v>
      </c>
      <c r="G93" s="120">
        <f>'[3]Sped FY 2020'!BP109</f>
        <v>0</v>
      </c>
      <c r="H93" s="120">
        <f>-'[3]Sped FY 2020'!CI109</f>
        <v>0</v>
      </c>
      <c r="I93" s="120">
        <f>'[3]Sped FY 2020'!CB109</f>
        <v>0</v>
      </c>
      <c r="J93" s="120">
        <f>'[3]Sped FY 2020'!BF109-'[3]Sped FY 2020'!BI109</f>
        <v>0</v>
      </c>
      <c r="K93" s="120">
        <f>'[3]Sped FY 2020'!CJ109</f>
        <v>0</v>
      </c>
      <c r="L93" s="118">
        <f t="shared" si="19"/>
        <v>0</v>
      </c>
      <c r="M93" s="134">
        <f t="shared" si="20"/>
        <v>0</v>
      </c>
      <c r="N93" s="158">
        <v>246</v>
      </c>
      <c r="O93" s="159">
        <v>50</v>
      </c>
      <c r="P93" s="14" t="s">
        <v>635</v>
      </c>
      <c r="Q93" s="14">
        <v>8</v>
      </c>
      <c r="R93" s="22">
        <v>0</v>
      </c>
      <c r="S93" s="94">
        <v>0</v>
      </c>
      <c r="T93" s="94">
        <v>0</v>
      </c>
      <c r="U93" s="94">
        <v>0</v>
      </c>
      <c r="V93" s="94">
        <v>0</v>
      </c>
      <c r="W93" s="95">
        <v>0</v>
      </c>
      <c r="X93" s="152"/>
      <c r="Y93" s="19">
        <f t="shared" si="21"/>
        <v>0</v>
      </c>
      <c r="Z93" s="19">
        <f t="shared" si="21"/>
        <v>0</v>
      </c>
      <c r="AA93" s="19">
        <f t="shared" si="22"/>
        <v>0</v>
      </c>
      <c r="AB93" s="19">
        <f t="shared" si="23"/>
        <v>0</v>
      </c>
      <c r="AC93" s="19">
        <f t="shared" si="23"/>
        <v>0</v>
      </c>
      <c r="AD93" s="19">
        <f t="shared" si="23"/>
        <v>0</v>
      </c>
      <c r="AE93" s="19">
        <f t="shared" si="24"/>
        <v>0</v>
      </c>
      <c r="AF93" s="19">
        <f t="shared" si="25"/>
        <v>0</v>
      </c>
      <c r="AG93" s="20"/>
      <c r="AH93" s="160">
        <f>'[3]Sped FY 2020'!DZ109</f>
        <v>0</v>
      </c>
      <c r="AI93" s="19">
        <f t="shared" si="18"/>
        <v>0</v>
      </c>
      <c r="AJ93" s="19">
        <f t="shared" si="18"/>
        <v>0</v>
      </c>
      <c r="AK93" s="19">
        <f t="shared" si="18"/>
        <v>0</v>
      </c>
      <c r="AL93" s="19">
        <f t="shared" si="18"/>
        <v>0</v>
      </c>
      <c r="AM93" s="19">
        <f t="shared" si="18"/>
        <v>0</v>
      </c>
      <c r="AN93" s="19">
        <f t="shared" si="18"/>
        <v>0</v>
      </c>
      <c r="AO93" s="19">
        <f t="shared" si="18"/>
        <v>0</v>
      </c>
      <c r="AP93" s="19">
        <f t="shared" si="18"/>
        <v>0</v>
      </c>
      <c r="AQ93" s="118">
        <f>'[3]Sped FY 2020'!CR109</f>
        <v>0</v>
      </c>
      <c r="AR93" s="119">
        <f>'[3]Sped FY 2020'!CS109</f>
        <v>0</v>
      </c>
      <c r="AS93" s="161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  <c r="BI93" s="162"/>
      <c r="BJ93" s="162"/>
      <c r="BK93" s="162"/>
      <c r="BL93" s="162"/>
      <c r="BM93" s="162"/>
      <c r="BN93" s="162"/>
      <c r="BO93" s="162"/>
      <c r="BP93" s="162"/>
      <c r="BQ93" s="162"/>
      <c r="BR93" s="162"/>
      <c r="BS93" s="162"/>
      <c r="BT93" s="162"/>
      <c r="BU93" s="162"/>
      <c r="BV93" s="162"/>
      <c r="BW93" s="162"/>
      <c r="BX93" s="162"/>
      <c r="BY93" s="162"/>
      <c r="BZ93" s="162"/>
      <c r="CA93" s="162"/>
      <c r="CB93" s="162"/>
      <c r="CC93" s="162"/>
      <c r="CD93" s="162"/>
      <c r="CE93" s="162"/>
      <c r="CF93" s="162"/>
      <c r="CG93" s="162"/>
      <c r="CH93" s="162"/>
      <c r="CI93" s="162"/>
      <c r="CJ93" s="162"/>
    </row>
    <row r="94" spans="1:88" ht="15" x14ac:dyDescent="0.25">
      <c r="A94" s="154">
        <v>252</v>
      </c>
      <c r="B94" s="155">
        <v>1</v>
      </c>
      <c r="C94" s="156" t="s">
        <v>77</v>
      </c>
      <c r="D94" s="157">
        <v>5</v>
      </c>
      <c r="E94" s="120">
        <f>'[3]Sped FY 2020'!AB110</f>
        <v>1303241.1144913712</v>
      </c>
      <c r="F94" s="120">
        <f>'[3]Sped FY 2020'!AK110</f>
        <v>191125.82846745552</v>
      </c>
      <c r="G94" s="120">
        <f>'[3]Sped FY 2020'!BP110</f>
        <v>29019.005549204187</v>
      </c>
      <c r="H94" s="120">
        <f>-'[3]Sped FY 2020'!CI110</f>
        <v>0</v>
      </c>
      <c r="I94" s="120">
        <f>'[3]Sped FY 2020'!CB110</f>
        <v>0</v>
      </c>
      <c r="J94" s="120">
        <f>'[3]Sped FY 2020'!BF110-'[3]Sped FY 2020'!BI110</f>
        <v>-369620.50213317951</v>
      </c>
      <c r="K94" s="120">
        <f>'[3]Sped FY 2020'!CJ110</f>
        <v>0</v>
      </c>
      <c r="L94" s="118">
        <f t="shared" si="19"/>
        <v>1153765.4463748513</v>
      </c>
      <c r="M94" s="134">
        <f t="shared" si="20"/>
        <v>0</v>
      </c>
      <c r="N94" s="158">
        <v>252</v>
      </c>
      <c r="O94" s="159">
        <v>1</v>
      </c>
      <c r="P94" s="14" t="s">
        <v>77</v>
      </c>
      <c r="Q94" s="14">
        <v>5</v>
      </c>
      <c r="R94" s="22">
        <v>1303241.1144913712</v>
      </c>
      <c r="S94" s="94">
        <v>191125.82846745552</v>
      </c>
      <c r="T94" s="94">
        <v>0</v>
      </c>
      <c r="U94" s="94">
        <v>0</v>
      </c>
      <c r="V94" s="94">
        <v>-370440.35363692651</v>
      </c>
      <c r="W94" s="95">
        <v>1123926.5893219002</v>
      </c>
      <c r="X94" s="152"/>
      <c r="Y94" s="19">
        <f t="shared" si="21"/>
        <v>0</v>
      </c>
      <c r="Z94" s="19">
        <f t="shared" si="21"/>
        <v>0</v>
      </c>
      <c r="AA94" s="19">
        <f t="shared" si="22"/>
        <v>29019.005549204187</v>
      </c>
      <c r="AB94" s="19">
        <f t="shared" si="23"/>
        <v>0</v>
      </c>
      <c r="AC94" s="19">
        <f t="shared" si="23"/>
        <v>0</v>
      </c>
      <c r="AD94" s="19">
        <f t="shared" si="23"/>
        <v>819.85150374699151</v>
      </c>
      <c r="AE94" s="19">
        <f t="shared" si="24"/>
        <v>0</v>
      </c>
      <c r="AF94" s="19">
        <f t="shared" si="25"/>
        <v>29838.85705295112</v>
      </c>
      <c r="AG94" s="20"/>
      <c r="AH94" s="160">
        <f>'[3]Sped FY 2020'!DZ110</f>
        <v>1100.2149218809168</v>
      </c>
      <c r="AI94" s="19">
        <f t="shared" si="18"/>
        <v>0</v>
      </c>
      <c r="AJ94" s="19">
        <f t="shared" si="18"/>
        <v>0</v>
      </c>
      <c r="AK94" s="19">
        <f t="shared" si="18"/>
        <v>26.375760746449043</v>
      </c>
      <c r="AL94" s="19">
        <f t="shared" si="18"/>
        <v>0</v>
      </c>
      <c r="AM94" s="19">
        <f t="shared" si="18"/>
        <v>0</v>
      </c>
      <c r="AN94" s="19">
        <f t="shared" si="18"/>
        <v>0.74517395414468779</v>
      </c>
      <c r="AO94" s="19">
        <f t="shared" si="18"/>
        <v>0</v>
      </c>
      <c r="AP94" s="19">
        <f t="shared" si="18"/>
        <v>27.120934700593679</v>
      </c>
      <c r="AQ94" s="118">
        <f>'[3]Sped FY 2020'!CR110</f>
        <v>944.86974280739753</v>
      </c>
      <c r="AR94" s="119">
        <f>'[3]Sped FY 2020'!CS110</f>
        <v>917.74880810680384</v>
      </c>
      <c r="AS94" s="161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  <c r="BI94" s="162"/>
      <c r="BJ94" s="162"/>
      <c r="BK94" s="162"/>
      <c r="BL94" s="162"/>
      <c r="BM94" s="162"/>
      <c r="BN94" s="162"/>
      <c r="BO94" s="162"/>
      <c r="BP94" s="162"/>
      <c r="BQ94" s="162"/>
      <c r="BR94" s="162"/>
      <c r="BS94" s="162"/>
      <c r="BT94" s="162"/>
      <c r="BU94" s="162"/>
      <c r="BV94" s="162"/>
      <c r="BW94" s="162"/>
      <c r="BX94" s="162"/>
      <c r="BY94" s="162"/>
      <c r="BZ94" s="162"/>
      <c r="CA94" s="162"/>
      <c r="CB94" s="162"/>
      <c r="CC94" s="162"/>
      <c r="CD94" s="162"/>
      <c r="CE94" s="162"/>
      <c r="CF94" s="162"/>
      <c r="CG94" s="162"/>
      <c r="CH94" s="162"/>
      <c r="CI94" s="162"/>
      <c r="CJ94" s="162"/>
    </row>
    <row r="95" spans="1:88" ht="15" x14ac:dyDescent="0.25">
      <c r="A95" s="154">
        <v>253</v>
      </c>
      <c r="B95" s="155">
        <v>1</v>
      </c>
      <c r="C95" s="156" t="s">
        <v>78</v>
      </c>
      <c r="D95" s="157">
        <v>6</v>
      </c>
      <c r="E95" s="120">
        <f>'[3]Sped FY 2020'!AB111</f>
        <v>321649.95124362782</v>
      </c>
      <c r="F95" s="120">
        <f>'[3]Sped FY 2020'!AK111</f>
        <v>109057.89008249431</v>
      </c>
      <c r="G95" s="120">
        <f>'[3]Sped FY 2020'!BP111</f>
        <v>9880.5625083570194</v>
      </c>
      <c r="H95" s="120">
        <f>-'[3]Sped FY 2020'!CI111</f>
        <v>0</v>
      </c>
      <c r="I95" s="120">
        <f>'[3]Sped FY 2020'!CB111</f>
        <v>0</v>
      </c>
      <c r="J95" s="120">
        <f>'[3]Sped FY 2020'!BF111-'[3]Sped FY 2020'!BI111</f>
        <v>-69643.700215637364</v>
      </c>
      <c r="K95" s="120">
        <f>'[3]Sped FY 2020'!CJ111</f>
        <v>0</v>
      </c>
      <c r="L95" s="118">
        <f t="shared" si="19"/>
        <v>370944.70361884183</v>
      </c>
      <c r="M95" s="134">
        <f t="shared" si="20"/>
        <v>0</v>
      </c>
      <c r="N95" s="158">
        <v>253</v>
      </c>
      <c r="O95" s="159">
        <v>1</v>
      </c>
      <c r="P95" s="14" t="s">
        <v>78</v>
      </c>
      <c r="Q95" s="14">
        <v>6</v>
      </c>
      <c r="R95" s="22">
        <v>321649.95124362782</v>
      </c>
      <c r="S95" s="94">
        <v>109057.89008249431</v>
      </c>
      <c r="T95" s="94">
        <v>0</v>
      </c>
      <c r="U95" s="94">
        <v>0</v>
      </c>
      <c r="V95" s="94">
        <v>-69934.754845221934</v>
      </c>
      <c r="W95" s="95">
        <v>360773.08648090018</v>
      </c>
      <c r="X95" s="152"/>
      <c r="Y95" s="19">
        <f t="shared" si="21"/>
        <v>0</v>
      </c>
      <c r="Z95" s="19">
        <f t="shared" si="21"/>
        <v>0</v>
      </c>
      <c r="AA95" s="19">
        <f t="shared" si="22"/>
        <v>9880.5625083570194</v>
      </c>
      <c r="AB95" s="19">
        <f t="shared" si="23"/>
        <v>0</v>
      </c>
      <c r="AC95" s="19">
        <f t="shared" si="23"/>
        <v>0</v>
      </c>
      <c r="AD95" s="19">
        <f t="shared" si="23"/>
        <v>291.05462958457065</v>
      </c>
      <c r="AE95" s="19">
        <f t="shared" si="24"/>
        <v>0</v>
      </c>
      <c r="AF95" s="19">
        <f t="shared" si="25"/>
        <v>10171.617137941648</v>
      </c>
      <c r="AG95" s="20"/>
      <c r="AH95" s="160">
        <f>'[3]Sped FY 2020'!DZ111</f>
        <v>670.17657798591006</v>
      </c>
      <c r="AI95" s="19">
        <f t="shared" si="18"/>
        <v>0</v>
      </c>
      <c r="AJ95" s="19">
        <f t="shared" si="18"/>
        <v>0</v>
      </c>
      <c r="AK95" s="19">
        <f t="shared" si="18"/>
        <v>14.743222656409742</v>
      </c>
      <c r="AL95" s="19">
        <f t="shared" si="18"/>
        <v>0</v>
      </c>
      <c r="AM95" s="19">
        <f t="shared" si="18"/>
        <v>0</v>
      </c>
      <c r="AN95" s="19">
        <f t="shared" si="18"/>
        <v>0.43429543667324322</v>
      </c>
      <c r="AO95" s="19">
        <f t="shared" si="18"/>
        <v>0</v>
      </c>
      <c r="AP95" s="19">
        <f t="shared" si="18"/>
        <v>15.177518093083071</v>
      </c>
      <c r="AQ95" s="118">
        <f>'[3]Sped FY 2020'!CR111</f>
        <v>600.89594990262776</v>
      </c>
      <c r="AR95" s="119">
        <f>'[3]Sped FY 2020'!CS111</f>
        <v>585.71843180954488</v>
      </c>
      <c r="AS95" s="161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  <c r="BI95" s="162"/>
      <c r="BJ95" s="162"/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  <c r="BU95" s="162"/>
      <c r="BV95" s="162"/>
      <c r="BW95" s="162"/>
      <c r="BX95" s="162"/>
      <c r="BY95" s="162"/>
      <c r="BZ95" s="162"/>
      <c r="CA95" s="162"/>
      <c r="CB95" s="162"/>
      <c r="CC95" s="162"/>
      <c r="CD95" s="162"/>
      <c r="CE95" s="162"/>
      <c r="CF95" s="162"/>
      <c r="CG95" s="162"/>
      <c r="CH95" s="162"/>
      <c r="CI95" s="162"/>
      <c r="CJ95" s="162"/>
    </row>
    <row r="96" spans="1:88" ht="15" x14ac:dyDescent="0.25">
      <c r="A96" s="154">
        <v>255</v>
      </c>
      <c r="B96" s="155">
        <v>1</v>
      </c>
      <c r="C96" s="156" t="s">
        <v>79</v>
      </c>
      <c r="D96" s="157">
        <v>5</v>
      </c>
      <c r="E96" s="120">
        <f>'[3]Sped FY 2020'!AB112</f>
        <v>1061996.3006251359</v>
      </c>
      <c r="F96" s="120">
        <f>'[3]Sped FY 2020'!AK112</f>
        <v>228703.717412128</v>
      </c>
      <c r="G96" s="120">
        <f>'[3]Sped FY 2020'!BP112</f>
        <v>22570.344847880504</v>
      </c>
      <c r="H96" s="120">
        <f>-'[3]Sped FY 2020'!CI112</f>
        <v>0</v>
      </c>
      <c r="I96" s="120">
        <f>'[3]Sped FY 2020'!CB112</f>
        <v>4938.0184494457208</v>
      </c>
      <c r="J96" s="120">
        <f>'[3]Sped FY 2020'!BF112-'[3]Sped FY 2020'!BI112</f>
        <v>-255419.37879665208</v>
      </c>
      <c r="K96" s="120">
        <f>'[3]Sped FY 2020'!CJ112</f>
        <v>0</v>
      </c>
      <c r="L96" s="118">
        <f t="shared" si="19"/>
        <v>1062789.0025379378</v>
      </c>
      <c r="M96" s="134">
        <f t="shared" si="20"/>
        <v>0</v>
      </c>
      <c r="N96" s="158">
        <v>255</v>
      </c>
      <c r="O96" s="159">
        <v>1</v>
      </c>
      <c r="P96" s="14" t="s">
        <v>79</v>
      </c>
      <c r="Q96" s="14">
        <v>5</v>
      </c>
      <c r="R96" s="22">
        <v>1061996.3006251359</v>
      </c>
      <c r="S96" s="94">
        <v>228703.717412128</v>
      </c>
      <c r="T96" s="94">
        <v>0</v>
      </c>
      <c r="U96" s="94">
        <v>7539.5021177842282</v>
      </c>
      <c r="V96" s="94">
        <v>-258020.86246499055</v>
      </c>
      <c r="W96" s="95">
        <v>1040218.6576900574</v>
      </c>
      <c r="X96" s="152"/>
      <c r="Y96" s="19">
        <f t="shared" si="21"/>
        <v>0</v>
      </c>
      <c r="Z96" s="19">
        <f t="shared" si="21"/>
        <v>0</v>
      </c>
      <c r="AA96" s="19">
        <f t="shared" si="22"/>
        <v>22570.344847880504</v>
      </c>
      <c r="AB96" s="19">
        <f t="shared" si="23"/>
        <v>0</v>
      </c>
      <c r="AC96" s="19">
        <f t="shared" si="23"/>
        <v>-2601.4836683385074</v>
      </c>
      <c r="AD96" s="19">
        <f t="shared" si="23"/>
        <v>2601.4836683384783</v>
      </c>
      <c r="AE96" s="19">
        <f t="shared" si="24"/>
        <v>0</v>
      </c>
      <c r="AF96" s="19">
        <f t="shared" si="25"/>
        <v>22570.34484788042</v>
      </c>
      <c r="AG96" s="20"/>
      <c r="AH96" s="160">
        <f>'[3]Sped FY 2020'!DZ112</f>
        <v>1371.500793029636</v>
      </c>
      <c r="AI96" s="19">
        <f t="shared" si="18"/>
        <v>0</v>
      </c>
      <c r="AJ96" s="19">
        <f t="shared" si="18"/>
        <v>0</v>
      </c>
      <c r="AK96" s="19">
        <f t="shared" si="18"/>
        <v>16.456676483593395</v>
      </c>
      <c r="AL96" s="19">
        <f t="shared" si="18"/>
        <v>0</v>
      </c>
      <c r="AM96" s="19">
        <f t="shared" si="18"/>
        <v>-1.8968152855324623</v>
      </c>
      <c r="AN96" s="19">
        <f t="shared" si="18"/>
        <v>1.8968152855324409</v>
      </c>
      <c r="AO96" s="19">
        <f t="shared" si="18"/>
        <v>0</v>
      </c>
      <c r="AP96" s="19">
        <f t="shared" si="18"/>
        <v>16.456676483593334</v>
      </c>
      <c r="AQ96" s="118">
        <f>'[3]Sped FY 2020'!CR112</f>
        <v>672.72089564852001</v>
      </c>
      <c r="AR96" s="119">
        <f>'[3]Sped FY 2020'!CS112</f>
        <v>656.26421916492677</v>
      </c>
      <c r="AS96" s="161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  <c r="CB96" s="162"/>
      <c r="CC96" s="162"/>
      <c r="CD96" s="162"/>
      <c r="CE96" s="162"/>
      <c r="CF96" s="162"/>
      <c r="CG96" s="162"/>
      <c r="CH96" s="162"/>
      <c r="CI96" s="162"/>
      <c r="CJ96" s="162"/>
    </row>
    <row r="97" spans="1:88" ht="15" x14ac:dyDescent="0.25">
      <c r="A97" s="154">
        <v>256</v>
      </c>
      <c r="B97" s="155">
        <v>1</v>
      </c>
      <c r="C97" s="156" t="s">
        <v>80</v>
      </c>
      <c r="D97" s="157">
        <v>4</v>
      </c>
      <c r="E97" s="120">
        <f>'[3]Sped FY 2020'!AB113</f>
        <v>4110407.1767543964</v>
      </c>
      <c r="F97" s="120">
        <f>'[3]Sped FY 2020'!AK113</f>
        <v>851075.55624812993</v>
      </c>
      <c r="G97" s="120">
        <f>'[3]Sped FY 2020'!BP113</f>
        <v>85630.493349066121</v>
      </c>
      <c r="H97" s="120">
        <f>-'[3]Sped FY 2020'!CI113</f>
        <v>0</v>
      </c>
      <c r="I97" s="120">
        <f>'[3]Sped FY 2020'!CB113</f>
        <v>160427.62622728338</v>
      </c>
      <c r="J97" s="120">
        <f>'[3]Sped FY 2020'!BF113-'[3]Sped FY 2020'!BI113</f>
        <v>-1300099.6578290919</v>
      </c>
      <c r="K97" s="120">
        <f>'[3]Sped FY 2020'!CJ113</f>
        <v>0</v>
      </c>
      <c r="L97" s="118">
        <f t="shared" si="19"/>
        <v>3907441.1947497847</v>
      </c>
      <c r="M97" s="134">
        <f t="shared" si="20"/>
        <v>0</v>
      </c>
      <c r="N97" s="158">
        <v>256</v>
      </c>
      <c r="O97" s="159">
        <v>1</v>
      </c>
      <c r="P97" s="14" t="s">
        <v>80</v>
      </c>
      <c r="Q97" s="14">
        <v>4</v>
      </c>
      <c r="R97" s="22">
        <v>4110407.1767543964</v>
      </c>
      <c r="S97" s="94">
        <v>851075.55624812993</v>
      </c>
      <c r="T97" s="94">
        <v>0</v>
      </c>
      <c r="U97" s="94">
        <v>166339.82952709729</v>
      </c>
      <c r="V97" s="94">
        <v>-1306011.861128906</v>
      </c>
      <c r="W97" s="95">
        <v>3821810.7014007177</v>
      </c>
      <c r="X97" s="152"/>
      <c r="Y97" s="19">
        <f t="shared" si="21"/>
        <v>0</v>
      </c>
      <c r="Z97" s="19">
        <f t="shared" si="21"/>
        <v>0</v>
      </c>
      <c r="AA97" s="19">
        <f t="shared" si="22"/>
        <v>85630.493349066121</v>
      </c>
      <c r="AB97" s="19">
        <f t="shared" si="23"/>
        <v>0</v>
      </c>
      <c r="AC97" s="19">
        <f t="shared" si="23"/>
        <v>-5912.2032998139039</v>
      </c>
      <c r="AD97" s="19">
        <f t="shared" si="23"/>
        <v>5912.2032998141367</v>
      </c>
      <c r="AE97" s="19">
        <f t="shared" si="24"/>
        <v>0</v>
      </c>
      <c r="AF97" s="19">
        <f t="shared" si="25"/>
        <v>85630.493349066935</v>
      </c>
      <c r="AG97" s="20"/>
      <c r="AH97" s="160">
        <f>'[3]Sped FY 2020'!DZ113</f>
        <v>2682.7158369151125</v>
      </c>
      <c r="AI97" s="19">
        <f t="shared" si="18"/>
        <v>0</v>
      </c>
      <c r="AJ97" s="19">
        <f t="shared" si="18"/>
        <v>0</v>
      </c>
      <c r="AK97" s="19">
        <f t="shared" si="18"/>
        <v>31.919330467565906</v>
      </c>
      <c r="AL97" s="19">
        <f t="shared" si="18"/>
        <v>0</v>
      </c>
      <c r="AM97" s="19">
        <f t="shared" si="18"/>
        <v>-2.2038127253210753</v>
      </c>
      <c r="AN97" s="19">
        <f t="shared" si="18"/>
        <v>2.2038127253211623</v>
      </c>
      <c r="AO97" s="19">
        <f t="shared" si="18"/>
        <v>0</v>
      </c>
      <c r="AP97" s="19">
        <f t="shared" ref="AP97:AP160" si="26">IF($AH97&gt;0,AF97/$AH97,0)</f>
        <v>31.919330467566212</v>
      </c>
      <c r="AQ97" s="118">
        <f>'[3]Sped FY 2020'!CR113</f>
        <v>1305.9344730553742</v>
      </c>
      <c r="AR97" s="119">
        <f>'[3]Sped FY 2020'!CS113</f>
        <v>1274.0151425878082</v>
      </c>
      <c r="AS97" s="161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  <c r="CB97" s="162"/>
      <c r="CC97" s="162"/>
      <c r="CD97" s="162"/>
      <c r="CE97" s="162"/>
      <c r="CF97" s="162"/>
      <c r="CG97" s="162"/>
      <c r="CH97" s="162"/>
      <c r="CI97" s="162"/>
      <c r="CJ97" s="162"/>
    </row>
    <row r="98" spans="1:88" ht="15" x14ac:dyDescent="0.25">
      <c r="A98" s="154">
        <v>261</v>
      </c>
      <c r="B98" s="155">
        <v>1</v>
      </c>
      <c r="C98" s="156" t="s">
        <v>81</v>
      </c>
      <c r="D98" s="157">
        <v>6</v>
      </c>
      <c r="E98" s="120">
        <f>'[3]Sped FY 2020'!AB114</f>
        <v>150451.2523290235</v>
      </c>
      <c r="F98" s="120">
        <f>'[3]Sped FY 2020'!AK114</f>
        <v>24725.855878784041</v>
      </c>
      <c r="G98" s="120">
        <f>'[3]Sped FY 2020'!BP114</f>
        <v>2606.218820286555</v>
      </c>
      <c r="H98" s="120">
        <f>-'[3]Sped FY 2020'!CI114</f>
        <v>0</v>
      </c>
      <c r="I98" s="120">
        <f>'[3]Sped FY 2020'!CB114</f>
        <v>21670.191746568249</v>
      </c>
      <c r="J98" s="120">
        <f>'[3]Sped FY 2020'!BF114-'[3]Sped FY 2020'!BI114</f>
        <v>9627.2850932756992</v>
      </c>
      <c r="K98" s="120">
        <f>'[3]Sped FY 2020'!CJ114</f>
        <v>0</v>
      </c>
      <c r="L98" s="118">
        <f t="shared" si="19"/>
        <v>209080.80386793806</v>
      </c>
      <c r="M98" s="134">
        <f t="shared" si="20"/>
        <v>0</v>
      </c>
      <c r="N98" s="158">
        <v>261</v>
      </c>
      <c r="O98" s="159">
        <v>1</v>
      </c>
      <c r="P98" s="14" t="s">
        <v>81</v>
      </c>
      <c r="Q98" s="14">
        <v>6</v>
      </c>
      <c r="R98" s="22">
        <v>150451.2523290235</v>
      </c>
      <c r="S98" s="94">
        <v>24725.855878784041</v>
      </c>
      <c r="T98" s="94">
        <v>0</v>
      </c>
      <c r="U98" s="94">
        <v>19307.020759087463</v>
      </c>
      <c r="V98" s="94">
        <v>11990.456080756485</v>
      </c>
      <c r="W98" s="95">
        <v>206474.58504765149</v>
      </c>
      <c r="X98" s="152"/>
      <c r="Y98" s="19">
        <f t="shared" si="21"/>
        <v>0</v>
      </c>
      <c r="Z98" s="19">
        <f t="shared" si="21"/>
        <v>0</v>
      </c>
      <c r="AA98" s="19">
        <f t="shared" si="22"/>
        <v>2606.218820286555</v>
      </c>
      <c r="AB98" s="19">
        <f t="shared" si="23"/>
        <v>0</v>
      </c>
      <c r="AC98" s="19">
        <f t="shared" si="23"/>
        <v>2363.1709874807857</v>
      </c>
      <c r="AD98" s="19">
        <f t="shared" si="23"/>
        <v>-2363.1709874807857</v>
      </c>
      <c r="AE98" s="19">
        <f t="shared" si="24"/>
        <v>0</v>
      </c>
      <c r="AF98" s="19">
        <f t="shared" si="25"/>
        <v>2606.2188202865655</v>
      </c>
      <c r="AG98" s="20"/>
      <c r="AH98" s="160">
        <f>'[3]Sped FY 2020'!DZ114</f>
        <v>281.3334960060792</v>
      </c>
      <c r="AI98" s="19">
        <f t="shared" ref="AI98:AO134" si="27">IF($AH98&gt;0,Y98/$AH98,0)</f>
        <v>0</v>
      </c>
      <c r="AJ98" s="19">
        <f t="shared" si="27"/>
        <v>0</v>
      </c>
      <c r="AK98" s="19">
        <f t="shared" si="27"/>
        <v>9.2638056160587379</v>
      </c>
      <c r="AL98" s="19">
        <f t="shared" si="27"/>
        <v>0</v>
      </c>
      <c r="AM98" s="19">
        <f t="shared" si="27"/>
        <v>8.3998920179405907</v>
      </c>
      <c r="AN98" s="19">
        <f t="shared" si="27"/>
        <v>-8.3998920179405907</v>
      </c>
      <c r="AO98" s="19">
        <f t="shared" si="27"/>
        <v>0</v>
      </c>
      <c r="AP98" s="19">
        <f t="shared" si="26"/>
        <v>9.2638056160587752</v>
      </c>
      <c r="AQ98" s="118">
        <f>'[3]Sped FY 2020'!CR114</f>
        <v>362.37180648410157</v>
      </c>
      <c r="AR98" s="119">
        <f>'[3]Sped FY 2020'!CS114</f>
        <v>353.10800086804284</v>
      </c>
      <c r="AS98" s="161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  <c r="CB98" s="162"/>
      <c r="CC98" s="162"/>
      <c r="CD98" s="162"/>
      <c r="CE98" s="162"/>
      <c r="CF98" s="162"/>
      <c r="CG98" s="162"/>
      <c r="CH98" s="162"/>
      <c r="CI98" s="162"/>
      <c r="CJ98" s="162"/>
    </row>
    <row r="99" spans="1:88" ht="15" x14ac:dyDescent="0.25">
      <c r="A99" s="154">
        <v>264</v>
      </c>
      <c r="B99" s="155">
        <v>1</v>
      </c>
      <c r="C99" s="156" t="s">
        <v>82</v>
      </c>
      <c r="D99" s="157">
        <v>6</v>
      </c>
      <c r="E99" s="120">
        <f>'[3]Sped FY 2020'!AB115</f>
        <v>66288.105204246283</v>
      </c>
      <c r="F99" s="120">
        <f>'[3]Sped FY 2020'!AK115</f>
        <v>28972.034814370207</v>
      </c>
      <c r="G99" s="120">
        <f>'[3]Sped FY 2020'!BP115</f>
        <v>2153.3019160736299</v>
      </c>
      <c r="H99" s="120">
        <f>-'[3]Sped FY 2020'!CI115</f>
        <v>0</v>
      </c>
      <c r="I99" s="120">
        <f>'[3]Sped FY 2020'!CB115</f>
        <v>0</v>
      </c>
      <c r="J99" s="120">
        <f>'[3]Sped FY 2020'!BF115-'[3]Sped FY 2020'!BI115</f>
        <v>4520.4481692345162</v>
      </c>
      <c r="K99" s="120">
        <f>'[3]Sped FY 2020'!CJ115</f>
        <v>0</v>
      </c>
      <c r="L99" s="118">
        <f t="shared" si="19"/>
        <v>101933.89010392463</v>
      </c>
      <c r="M99" s="134">
        <f t="shared" si="20"/>
        <v>0</v>
      </c>
      <c r="N99" s="158">
        <v>264</v>
      </c>
      <c r="O99" s="159">
        <v>1</v>
      </c>
      <c r="P99" s="14" t="s">
        <v>82</v>
      </c>
      <c r="Q99" s="14">
        <v>6</v>
      </c>
      <c r="R99" s="22">
        <v>66288.105204246283</v>
      </c>
      <c r="S99" s="94">
        <v>28972.034814370207</v>
      </c>
      <c r="T99" s="94">
        <v>-7465.7957235953836</v>
      </c>
      <c r="U99" s="94">
        <v>0</v>
      </c>
      <c r="V99" s="94">
        <v>4855.9264344836647</v>
      </c>
      <c r="W99" s="95">
        <v>92650.270729504773</v>
      </c>
      <c r="X99" s="152"/>
      <c r="Y99" s="19">
        <f t="shared" si="21"/>
        <v>0</v>
      </c>
      <c r="Z99" s="19">
        <f t="shared" si="21"/>
        <v>0</v>
      </c>
      <c r="AA99" s="19">
        <f t="shared" si="22"/>
        <v>2153.3019160736299</v>
      </c>
      <c r="AB99" s="19">
        <f t="shared" si="23"/>
        <v>7465.7957235953836</v>
      </c>
      <c r="AC99" s="19">
        <f t="shared" si="23"/>
        <v>0</v>
      </c>
      <c r="AD99" s="19">
        <f t="shared" si="23"/>
        <v>-335.47826524914854</v>
      </c>
      <c r="AE99" s="19">
        <f t="shared" si="24"/>
        <v>0</v>
      </c>
      <c r="AF99" s="19">
        <f t="shared" si="25"/>
        <v>9283.6193744198536</v>
      </c>
      <c r="AG99" s="20"/>
      <c r="AH99" s="160">
        <f>'[3]Sped FY 2020'!DZ115</f>
        <v>102.48577354507171</v>
      </c>
      <c r="AI99" s="19">
        <f t="shared" si="27"/>
        <v>0</v>
      </c>
      <c r="AJ99" s="19">
        <f t="shared" si="27"/>
        <v>0</v>
      </c>
      <c r="AK99" s="19">
        <f t="shared" si="27"/>
        <v>21.010739750397065</v>
      </c>
      <c r="AL99" s="19">
        <f t="shared" si="27"/>
        <v>72.847142245670213</v>
      </c>
      <c r="AM99" s="19">
        <f t="shared" si="27"/>
        <v>0</v>
      </c>
      <c r="AN99" s="19">
        <f t="shared" si="27"/>
        <v>-3.2734130176771337</v>
      </c>
      <c r="AO99" s="19">
        <f t="shared" si="27"/>
        <v>0</v>
      </c>
      <c r="AP99" s="19">
        <f t="shared" si="26"/>
        <v>90.584468978390021</v>
      </c>
      <c r="AQ99" s="118">
        <f>'[3]Sped FY 2020'!CR115</f>
        <v>820.86931688570701</v>
      </c>
      <c r="AR99" s="119">
        <f>'[3]Sped FY 2020'!CS115</f>
        <v>730.28484790731693</v>
      </c>
      <c r="AS99" s="161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  <c r="CB99" s="162"/>
      <c r="CC99" s="162"/>
      <c r="CD99" s="162"/>
      <c r="CE99" s="162"/>
      <c r="CF99" s="162"/>
      <c r="CG99" s="162"/>
      <c r="CH99" s="162"/>
      <c r="CI99" s="162"/>
      <c r="CJ99" s="162"/>
    </row>
    <row r="100" spans="1:88" ht="15" x14ac:dyDescent="0.25">
      <c r="A100" s="154">
        <v>270</v>
      </c>
      <c r="B100" s="155">
        <v>1</v>
      </c>
      <c r="C100" s="156" t="s">
        <v>83</v>
      </c>
      <c r="D100" s="157">
        <v>2</v>
      </c>
      <c r="E100" s="120">
        <f>'[3]Sped FY 2020'!AB116</f>
        <v>9221966.4100267813</v>
      </c>
      <c r="F100" s="120">
        <f>'[3]Sped FY 2020'!AK116</f>
        <v>1610039.2166338312</v>
      </c>
      <c r="G100" s="120">
        <f>'[3]Sped FY 2020'!BP116</f>
        <v>198565.36907558443</v>
      </c>
      <c r="H100" s="120">
        <f>-'[3]Sped FY 2020'!CI116</f>
        <v>0</v>
      </c>
      <c r="I100" s="120">
        <f>'[3]Sped FY 2020'!CB116</f>
        <v>2089498.9064226188</v>
      </c>
      <c r="J100" s="120">
        <f>'[3]Sped FY 2020'!BF116-'[3]Sped FY 2020'!BI116</f>
        <v>-4978731.4921754804</v>
      </c>
      <c r="K100" s="120">
        <f>'[3]Sped FY 2020'!CJ116</f>
        <v>0</v>
      </c>
      <c r="L100" s="118">
        <f t="shared" si="19"/>
        <v>8141338.4099833351</v>
      </c>
      <c r="M100" s="134">
        <f t="shared" si="20"/>
        <v>0</v>
      </c>
      <c r="N100" s="158">
        <v>270</v>
      </c>
      <c r="O100" s="159">
        <v>1</v>
      </c>
      <c r="P100" s="14" t="s">
        <v>83</v>
      </c>
      <c r="Q100" s="14">
        <v>2</v>
      </c>
      <c r="R100" s="22">
        <v>9221966.4100267813</v>
      </c>
      <c r="S100" s="94">
        <v>1610039.2166338312</v>
      </c>
      <c r="T100" s="94">
        <v>0</v>
      </c>
      <c r="U100" s="94">
        <v>2135822.8843803369</v>
      </c>
      <c r="V100" s="94">
        <v>-5025055.4701331984</v>
      </c>
      <c r="W100" s="95">
        <v>7942773.0409077499</v>
      </c>
      <c r="X100" s="152"/>
      <c r="Y100" s="19">
        <f t="shared" si="21"/>
        <v>0</v>
      </c>
      <c r="Z100" s="19">
        <f t="shared" si="21"/>
        <v>0</v>
      </c>
      <c r="AA100" s="19">
        <f t="shared" si="22"/>
        <v>198565.36907558443</v>
      </c>
      <c r="AB100" s="19">
        <f t="shared" si="23"/>
        <v>0</v>
      </c>
      <c r="AC100" s="19">
        <f t="shared" si="23"/>
        <v>-46323.977957718074</v>
      </c>
      <c r="AD100" s="19">
        <f t="shared" si="23"/>
        <v>46323.977957718074</v>
      </c>
      <c r="AE100" s="19">
        <f t="shared" si="24"/>
        <v>0</v>
      </c>
      <c r="AF100" s="19">
        <f t="shared" si="25"/>
        <v>198565.36907558516</v>
      </c>
      <c r="AG100" s="20"/>
      <c r="AH100" s="160">
        <f>'[3]Sped FY 2020'!DZ116</f>
        <v>6474.6894580827657</v>
      </c>
      <c r="AI100" s="19">
        <f t="shared" si="27"/>
        <v>0</v>
      </c>
      <c r="AJ100" s="19">
        <f t="shared" si="27"/>
        <v>0</v>
      </c>
      <c r="AK100" s="19">
        <f t="shared" si="27"/>
        <v>30.667937105107441</v>
      </c>
      <c r="AL100" s="19">
        <f t="shared" si="27"/>
        <v>0</v>
      </c>
      <c r="AM100" s="19">
        <f t="shared" si="27"/>
        <v>-7.1546254469222328</v>
      </c>
      <c r="AN100" s="19">
        <f t="shared" si="27"/>
        <v>7.1546254469222328</v>
      </c>
      <c r="AO100" s="19">
        <f t="shared" si="27"/>
        <v>0</v>
      </c>
      <c r="AP100" s="19">
        <f t="shared" si="26"/>
        <v>30.667937105107551</v>
      </c>
      <c r="AQ100" s="118">
        <f>'[3]Sped FY 2020'!CR116</f>
        <v>1217.2843562026062</v>
      </c>
      <c r="AR100" s="119">
        <f>'[3]Sped FY 2020'!CS116</f>
        <v>1186.6164190974987</v>
      </c>
      <c r="AS100" s="161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  <c r="CB100" s="162"/>
      <c r="CC100" s="162"/>
      <c r="CD100" s="162"/>
      <c r="CE100" s="162"/>
      <c r="CF100" s="162"/>
      <c r="CG100" s="162"/>
      <c r="CH100" s="162"/>
      <c r="CI100" s="162"/>
      <c r="CJ100" s="162"/>
    </row>
    <row r="101" spans="1:88" ht="15" x14ac:dyDescent="0.25">
      <c r="A101" s="154">
        <v>271</v>
      </c>
      <c r="B101" s="155">
        <v>1</v>
      </c>
      <c r="C101" s="156" t="s">
        <v>84</v>
      </c>
      <c r="D101" s="157">
        <v>3</v>
      </c>
      <c r="E101" s="120">
        <f>'[3]Sped FY 2020'!AB117</f>
        <v>18730017.915669266</v>
      </c>
      <c r="F101" s="120">
        <f>'[3]Sped FY 2020'!AK117</f>
        <v>4931141.206049365</v>
      </c>
      <c r="G101" s="120">
        <f>'[3]Sped FY 2020'!BP117</f>
        <v>346014.22978649387</v>
      </c>
      <c r="H101" s="120">
        <f>-'[3]Sped FY 2020'!CI117</f>
        <v>0</v>
      </c>
      <c r="I101" s="120">
        <f>'[3]Sped FY 2020'!CB117</f>
        <v>0</v>
      </c>
      <c r="J101" s="120">
        <f>'[3]Sped FY 2020'!BF117-'[3]Sped FY 2020'!BI117</f>
        <v>-3206594.5251879981</v>
      </c>
      <c r="K101" s="120">
        <f>'[3]Sped FY 2020'!CJ117</f>
        <v>0</v>
      </c>
      <c r="L101" s="118">
        <f t="shared" si="19"/>
        <v>20800578.826317124</v>
      </c>
      <c r="M101" s="134">
        <f t="shared" si="20"/>
        <v>0</v>
      </c>
      <c r="N101" s="158">
        <v>271</v>
      </c>
      <c r="O101" s="159">
        <v>1</v>
      </c>
      <c r="P101" s="14" t="s">
        <v>84</v>
      </c>
      <c r="Q101" s="14">
        <v>3</v>
      </c>
      <c r="R101" s="22">
        <v>18730017.915669266</v>
      </c>
      <c r="S101" s="94">
        <v>4931141.206049365</v>
      </c>
      <c r="T101" s="94">
        <v>0</v>
      </c>
      <c r="U101" s="94">
        <v>0</v>
      </c>
      <c r="V101" s="94">
        <v>-3272170.565585745</v>
      </c>
      <c r="W101" s="95">
        <v>20388988.556132887</v>
      </c>
      <c r="X101" s="152"/>
      <c r="Y101" s="19">
        <f t="shared" si="21"/>
        <v>0</v>
      </c>
      <c r="Z101" s="19">
        <f t="shared" si="21"/>
        <v>0</v>
      </c>
      <c r="AA101" s="19">
        <f t="shared" si="22"/>
        <v>346014.22978649387</v>
      </c>
      <c r="AB101" s="19">
        <f t="shared" si="23"/>
        <v>0</v>
      </c>
      <c r="AC101" s="19">
        <f t="shared" si="23"/>
        <v>0</v>
      </c>
      <c r="AD101" s="19">
        <f t="shared" si="23"/>
        <v>65576.040397746954</v>
      </c>
      <c r="AE101" s="19">
        <f t="shared" si="24"/>
        <v>0</v>
      </c>
      <c r="AF101" s="19">
        <f t="shared" si="25"/>
        <v>411590.27018423751</v>
      </c>
      <c r="AG101" s="20"/>
      <c r="AH101" s="160">
        <f>'[3]Sped FY 2020'!DZ117</f>
        <v>10387.033625041591</v>
      </c>
      <c r="AI101" s="19">
        <f t="shared" si="27"/>
        <v>0</v>
      </c>
      <c r="AJ101" s="19">
        <f t="shared" si="27"/>
        <v>0</v>
      </c>
      <c r="AK101" s="19">
        <f t="shared" si="27"/>
        <v>33.312131478260078</v>
      </c>
      <c r="AL101" s="19">
        <f t="shared" si="27"/>
        <v>0</v>
      </c>
      <c r="AM101" s="19">
        <f t="shared" si="27"/>
        <v>0</v>
      </c>
      <c r="AN101" s="19">
        <f t="shared" si="27"/>
        <v>6.3132596624750388</v>
      </c>
      <c r="AO101" s="19">
        <f t="shared" si="27"/>
        <v>0</v>
      </c>
      <c r="AP101" s="19">
        <f t="shared" si="26"/>
        <v>39.625391140734799</v>
      </c>
      <c r="AQ101" s="118">
        <f>'[3]Sped FY 2020'!CR117</f>
        <v>1387.0327082897606</v>
      </c>
      <c r="AR101" s="119">
        <f>'[3]Sped FY 2020'!CS117</f>
        <v>1347.4073171490259</v>
      </c>
      <c r="AS101" s="161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  <c r="CB101" s="162"/>
      <c r="CC101" s="162"/>
      <c r="CD101" s="162"/>
      <c r="CE101" s="162"/>
      <c r="CF101" s="162"/>
      <c r="CG101" s="162"/>
      <c r="CH101" s="162"/>
      <c r="CI101" s="162"/>
      <c r="CJ101" s="162"/>
    </row>
    <row r="102" spans="1:88" ht="15" x14ac:dyDescent="0.25">
      <c r="A102" s="154">
        <v>272</v>
      </c>
      <c r="B102" s="155">
        <v>1</v>
      </c>
      <c r="C102" s="156" t="s">
        <v>85</v>
      </c>
      <c r="D102" s="157">
        <v>3</v>
      </c>
      <c r="E102" s="120">
        <f>'[3]Sped FY 2020'!AB118</f>
        <v>11573708.353650417</v>
      </c>
      <c r="F102" s="120">
        <f>'[3]Sped FY 2020'!AK118</f>
        <v>2825555.1097835046</v>
      </c>
      <c r="G102" s="120">
        <f>'[3]Sped FY 2020'!BP118</f>
        <v>246616.66455665659</v>
      </c>
      <c r="H102" s="120">
        <f>-'[3]Sped FY 2020'!CI118</f>
        <v>0</v>
      </c>
      <c r="I102" s="120">
        <f>'[3]Sped FY 2020'!CB118</f>
        <v>0</v>
      </c>
      <c r="J102" s="120">
        <f>'[3]Sped FY 2020'!BF118-'[3]Sped FY 2020'!BI118</f>
        <v>-2601578.9151586951</v>
      </c>
      <c r="K102" s="120">
        <f>'[3]Sped FY 2020'!CJ118</f>
        <v>0</v>
      </c>
      <c r="L102" s="118">
        <f t="shared" si="19"/>
        <v>12044301.212831883</v>
      </c>
      <c r="M102" s="134">
        <f t="shared" si="20"/>
        <v>0</v>
      </c>
      <c r="N102" s="158">
        <v>272</v>
      </c>
      <c r="O102" s="159">
        <v>1</v>
      </c>
      <c r="P102" s="14" t="s">
        <v>85</v>
      </c>
      <c r="Q102" s="14">
        <v>3</v>
      </c>
      <c r="R102" s="22">
        <v>11573708.353650417</v>
      </c>
      <c r="S102" s="94">
        <v>2825555.1097835046</v>
      </c>
      <c r="T102" s="94">
        <v>0</v>
      </c>
      <c r="U102" s="94">
        <v>0</v>
      </c>
      <c r="V102" s="94">
        <v>-2597344.0229911469</v>
      </c>
      <c r="W102" s="95">
        <v>11801919.440442774</v>
      </c>
      <c r="X102" s="152"/>
      <c r="Y102" s="19">
        <f t="shared" si="21"/>
        <v>0</v>
      </c>
      <c r="Z102" s="19">
        <f t="shared" si="21"/>
        <v>0</v>
      </c>
      <c r="AA102" s="19">
        <f t="shared" si="22"/>
        <v>246616.66455665659</v>
      </c>
      <c r="AB102" s="19">
        <f t="shared" si="23"/>
        <v>0</v>
      </c>
      <c r="AC102" s="19">
        <f t="shared" si="23"/>
        <v>0</v>
      </c>
      <c r="AD102" s="19">
        <f t="shared" si="23"/>
        <v>-4234.8921675481834</v>
      </c>
      <c r="AE102" s="19">
        <f t="shared" si="24"/>
        <v>0</v>
      </c>
      <c r="AF102" s="19">
        <f t="shared" si="25"/>
        <v>242381.77238910832</v>
      </c>
      <c r="AG102" s="20"/>
      <c r="AH102" s="160">
        <f>'[3]Sped FY 2020'!DZ118</f>
        <v>8756.5050631892154</v>
      </c>
      <c r="AI102" s="19">
        <f t="shared" si="27"/>
        <v>0</v>
      </c>
      <c r="AJ102" s="19">
        <f t="shared" si="27"/>
        <v>0</v>
      </c>
      <c r="AK102" s="19">
        <f t="shared" si="27"/>
        <v>28.163823669033096</v>
      </c>
      <c r="AL102" s="19">
        <f t="shared" si="27"/>
        <v>0</v>
      </c>
      <c r="AM102" s="19">
        <f t="shared" si="27"/>
        <v>0</v>
      </c>
      <c r="AN102" s="19">
        <f t="shared" si="27"/>
        <v>-0.48362812982897874</v>
      </c>
      <c r="AO102" s="19">
        <f t="shared" si="27"/>
        <v>0</v>
      </c>
      <c r="AP102" s="19">
        <f t="shared" si="26"/>
        <v>27.68019553920411</v>
      </c>
      <c r="AQ102" s="118">
        <f>'[3]Sped FY 2020'!CR118</f>
        <v>1126.2826031137715</v>
      </c>
      <c r="AR102" s="119">
        <f>'[3]Sped FY 2020'!CS118</f>
        <v>1098.6024075745675</v>
      </c>
      <c r="AS102" s="161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  <c r="CB102" s="162"/>
      <c r="CC102" s="162"/>
      <c r="CD102" s="162"/>
      <c r="CE102" s="162"/>
      <c r="CF102" s="162"/>
      <c r="CG102" s="162"/>
      <c r="CH102" s="162"/>
      <c r="CI102" s="162"/>
      <c r="CJ102" s="162"/>
    </row>
    <row r="103" spans="1:88" ht="15" x14ac:dyDescent="0.25">
      <c r="A103" s="154">
        <v>273</v>
      </c>
      <c r="B103" s="155">
        <v>1</v>
      </c>
      <c r="C103" s="156" t="s">
        <v>86</v>
      </c>
      <c r="D103" s="157">
        <v>2</v>
      </c>
      <c r="E103" s="120">
        <f>'[3]Sped FY 2020'!AB119</f>
        <v>9183015.7699495796</v>
      </c>
      <c r="F103" s="120">
        <f>'[3]Sped FY 2020'!AK119</f>
        <v>3734047.2270077839</v>
      </c>
      <c r="G103" s="120">
        <f>'[3]Sped FY 2020'!BP119</f>
        <v>220842.69342595589</v>
      </c>
      <c r="H103" s="120">
        <f>-'[3]Sped FY 2020'!CI119</f>
        <v>0</v>
      </c>
      <c r="I103" s="120">
        <f>'[3]Sped FY 2020'!CB119</f>
        <v>194973.58386977948</v>
      </c>
      <c r="J103" s="120">
        <f>'[3]Sped FY 2020'!BF119-'[3]Sped FY 2020'!BI119</f>
        <v>-1260205.4074868248</v>
      </c>
      <c r="K103" s="120">
        <f>'[3]Sped FY 2020'!CJ119</f>
        <v>0</v>
      </c>
      <c r="L103" s="118">
        <f t="shared" si="19"/>
        <v>12072673.866766274</v>
      </c>
      <c r="M103" s="134">
        <f t="shared" si="20"/>
        <v>0</v>
      </c>
      <c r="N103" s="158">
        <v>273</v>
      </c>
      <c r="O103" s="159">
        <v>1</v>
      </c>
      <c r="P103" s="14" t="s">
        <v>86</v>
      </c>
      <c r="Q103" s="14">
        <v>2</v>
      </c>
      <c r="R103" s="22">
        <v>9183015.7699495796</v>
      </c>
      <c r="S103" s="94">
        <v>3734047.2270077839</v>
      </c>
      <c r="T103" s="94">
        <v>0</v>
      </c>
      <c r="U103" s="94">
        <v>143514.96630351618</v>
      </c>
      <c r="V103" s="94">
        <v>-1208746.7899205603</v>
      </c>
      <c r="W103" s="95">
        <v>11851831.173340319</v>
      </c>
      <c r="X103" s="152"/>
      <c r="Y103" s="19">
        <f t="shared" si="21"/>
        <v>0</v>
      </c>
      <c r="Z103" s="19">
        <f t="shared" si="21"/>
        <v>0</v>
      </c>
      <c r="AA103" s="19">
        <f t="shared" si="22"/>
        <v>220842.69342595589</v>
      </c>
      <c r="AB103" s="19">
        <f t="shared" si="23"/>
        <v>0</v>
      </c>
      <c r="AC103" s="19">
        <f t="shared" si="23"/>
        <v>51458.617566263303</v>
      </c>
      <c r="AD103" s="19">
        <f t="shared" si="23"/>
        <v>-51458.617566264467</v>
      </c>
      <c r="AE103" s="19">
        <f t="shared" si="24"/>
        <v>0</v>
      </c>
      <c r="AF103" s="19">
        <f t="shared" si="25"/>
        <v>220842.69342595525</v>
      </c>
      <c r="AG103" s="20"/>
      <c r="AH103" s="160">
        <f>'[3]Sped FY 2020'!DZ119</f>
        <v>8581.6763906711512</v>
      </c>
      <c r="AI103" s="19">
        <f t="shared" si="27"/>
        <v>0</v>
      </c>
      <c r="AJ103" s="19">
        <f t="shared" si="27"/>
        <v>0</v>
      </c>
      <c r="AK103" s="19">
        <f t="shared" si="27"/>
        <v>25.734213616587368</v>
      </c>
      <c r="AL103" s="19">
        <f t="shared" si="27"/>
        <v>0</v>
      </c>
      <c r="AM103" s="19">
        <f t="shared" si="27"/>
        <v>5.9963362895159058</v>
      </c>
      <c r="AN103" s="19">
        <f t="shared" si="27"/>
        <v>-5.9963362895160417</v>
      </c>
      <c r="AO103" s="19">
        <f t="shared" si="27"/>
        <v>0</v>
      </c>
      <c r="AP103" s="19">
        <f t="shared" si="26"/>
        <v>25.734213616587294</v>
      </c>
      <c r="AQ103" s="118">
        <f>'[3]Sped FY 2020'!CR119</f>
        <v>1043.1089874601466</v>
      </c>
      <c r="AR103" s="119">
        <f>'[3]Sped FY 2020'!CS119</f>
        <v>1017.3747738435593</v>
      </c>
      <c r="AS103" s="161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  <c r="CB103" s="162"/>
      <c r="CC103" s="162"/>
      <c r="CD103" s="162"/>
      <c r="CE103" s="162"/>
      <c r="CF103" s="162"/>
      <c r="CG103" s="162"/>
      <c r="CH103" s="162"/>
      <c r="CI103" s="162"/>
      <c r="CJ103" s="162"/>
    </row>
    <row r="104" spans="1:88" ht="15" x14ac:dyDescent="0.25">
      <c r="A104" s="154">
        <v>276</v>
      </c>
      <c r="B104" s="155">
        <v>1</v>
      </c>
      <c r="C104" s="156" t="s">
        <v>87</v>
      </c>
      <c r="D104" s="157">
        <v>3</v>
      </c>
      <c r="E104" s="120">
        <f>'[3]Sped FY 2020'!AB120</f>
        <v>11021590.173407376</v>
      </c>
      <c r="F104" s="120">
        <f>'[3]Sped FY 2020'!AK120</f>
        <v>1766031.6865089878</v>
      </c>
      <c r="G104" s="120">
        <f>'[3]Sped FY 2020'!BP120</f>
        <v>179288.16873828898</v>
      </c>
      <c r="H104" s="120">
        <f>-'[3]Sped FY 2020'!CI120</f>
        <v>0</v>
      </c>
      <c r="I104" s="120">
        <f>'[3]Sped FY 2020'!CB120</f>
        <v>0</v>
      </c>
      <c r="J104" s="120">
        <f>'[3]Sped FY 2020'!BF120-'[3]Sped FY 2020'!BI120</f>
        <v>148345.20690747281</v>
      </c>
      <c r="K104" s="120">
        <f>'[3]Sped FY 2020'!CJ120</f>
        <v>0</v>
      </c>
      <c r="L104" s="118">
        <f t="shared" si="19"/>
        <v>13115255.235562125</v>
      </c>
      <c r="M104" s="134">
        <f t="shared" si="20"/>
        <v>0</v>
      </c>
      <c r="N104" s="158">
        <v>276</v>
      </c>
      <c r="O104" s="159">
        <v>1</v>
      </c>
      <c r="P104" s="14" t="s">
        <v>87</v>
      </c>
      <c r="Q104" s="14">
        <v>3</v>
      </c>
      <c r="R104" s="22">
        <v>11021590.173407376</v>
      </c>
      <c r="S104" s="94">
        <v>1766031.6865089878</v>
      </c>
      <c r="T104" s="94">
        <v>0</v>
      </c>
      <c r="U104" s="94">
        <v>0</v>
      </c>
      <c r="V104" s="94">
        <v>225244.63078127289</v>
      </c>
      <c r="W104" s="95">
        <v>13012866.490697635</v>
      </c>
      <c r="X104" s="152"/>
      <c r="Y104" s="19">
        <f t="shared" si="21"/>
        <v>0</v>
      </c>
      <c r="Z104" s="19">
        <f t="shared" si="21"/>
        <v>0</v>
      </c>
      <c r="AA104" s="19">
        <f t="shared" si="22"/>
        <v>179288.16873828898</v>
      </c>
      <c r="AB104" s="19">
        <f t="shared" si="23"/>
        <v>0</v>
      </c>
      <c r="AC104" s="19">
        <f t="shared" si="23"/>
        <v>0</v>
      </c>
      <c r="AD104" s="19">
        <f t="shared" si="23"/>
        <v>-76899.423873800086</v>
      </c>
      <c r="AE104" s="19">
        <f t="shared" si="24"/>
        <v>0</v>
      </c>
      <c r="AF104" s="19">
        <f t="shared" si="25"/>
        <v>102388.74486448988</v>
      </c>
      <c r="AG104" s="20"/>
      <c r="AH104" s="160">
        <f>'[3]Sped FY 2020'!DZ120</f>
        <v>10930.811082321912</v>
      </c>
      <c r="AI104" s="19">
        <f t="shared" si="27"/>
        <v>0</v>
      </c>
      <c r="AJ104" s="19">
        <f t="shared" si="27"/>
        <v>0</v>
      </c>
      <c r="AK104" s="19">
        <f t="shared" si="27"/>
        <v>16.402091975429581</v>
      </c>
      <c r="AL104" s="19">
        <f t="shared" si="27"/>
        <v>0</v>
      </c>
      <c r="AM104" s="19">
        <f t="shared" si="27"/>
        <v>0</v>
      </c>
      <c r="AN104" s="19">
        <f t="shared" si="27"/>
        <v>-7.0351068456546031</v>
      </c>
      <c r="AO104" s="19">
        <f t="shared" si="27"/>
        <v>0</v>
      </c>
      <c r="AP104" s="19">
        <f t="shared" si="26"/>
        <v>9.3669851297750686</v>
      </c>
      <c r="AQ104" s="118">
        <f>'[3]Sped FY 2020'!CR120</f>
        <v>651.69303946404364</v>
      </c>
      <c r="AR104" s="119">
        <f>'[3]Sped FY 2020'!CS120</f>
        <v>642.32605433426863</v>
      </c>
      <c r="AS104" s="161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  <c r="CB104" s="162"/>
      <c r="CC104" s="162"/>
      <c r="CD104" s="162"/>
      <c r="CE104" s="162"/>
      <c r="CF104" s="162"/>
      <c r="CG104" s="162"/>
      <c r="CH104" s="162"/>
      <c r="CI104" s="162"/>
      <c r="CJ104" s="162"/>
    </row>
    <row r="105" spans="1:88" ht="15" x14ac:dyDescent="0.25">
      <c r="A105" s="154">
        <v>277</v>
      </c>
      <c r="B105" s="155">
        <v>1</v>
      </c>
      <c r="C105" s="156" t="s">
        <v>88</v>
      </c>
      <c r="D105" s="157">
        <v>3</v>
      </c>
      <c r="E105" s="120">
        <f>'[3]Sped FY 2020'!AB121</f>
        <v>3348329.2375128092</v>
      </c>
      <c r="F105" s="120">
        <f>'[3]Sped FY 2020'!AK121</f>
        <v>678084.01060800778</v>
      </c>
      <c r="G105" s="120">
        <f>'[3]Sped FY 2020'!BP121</f>
        <v>77553.25030513524</v>
      </c>
      <c r="H105" s="120">
        <f>-'[3]Sped FY 2020'!CI121</f>
        <v>0</v>
      </c>
      <c r="I105" s="120">
        <f>'[3]Sped FY 2020'!CB121</f>
        <v>220034.14381775167</v>
      </c>
      <c r="J105" s="120">
        <f>'[3]Sped FY 2020'!BF121-'[3]Sped FY 2020'!BI121</f>
        <v>-1345975.7504361283</v>
      </c>
      <c r="K105" s="120">
        <f>'[3]Sped FY 2020'!CJ121</f>
        <v>0</v>
      </c>
      <c r="L105" s="118">
        <f t="shared" si="19"/>
        <v>2978024.8918075757</v>
      </c>
      <c r="M105" s="134">
        <f t="shared" si="20"/>
        <v>0</v>
      </c>
      <c r="N105" s="158">
        <v>277</v>
      </c>
      <c r="O105" s="159">
        <v>1</v>
      </c>
      <c r="P105" s="14" t="s">
        <v>88</v>
      </c>
      <c r="Q105" s="14">
        <v>3</v>
      </c>
      <c r="R105" s="22">
        <v>3348329.2375128092</v>
      </c>
      <c r="S105" s="94">
        <v>678084.01060800778</v>
      </c>
      <c r="T105" s="94">
        <v>0</v>
      </c>
      <c r="U105" s="94">
        <v>230625.51288515702</v>
      </c>
      <c r="V105" s="94">
        <v>-1356567.1195035339</v>
      </c>
      <c r="W105" s="95">
        <v>2900471.6415024395</v>
      </c>
      <c r="X105" s="152"/>
      <c r="Y105" s="19">
        <f t="shared" si="21"/>
        <v>0</v>
      </c>
      <c r="Z105" s="19">
        <f t="shared" si="21"/>
        <v>0</v>
      </c>
      <c r="AA105" s="19">
        <f t="shared" si="22"/>
        <v>77553.25030513524</v>
      </c>
      <c r="AB105" s="19">
        <f t="shared" si="23"/>
        <v>0</v>
      </c>
      <c r="AC105" s="19">
        <f t="shared" si="23"/>
        <v>-10591.369067405351</v>
      </c>
      <c r="AD105" s="19">
        <f t="shared" si="23"/>
        <v>10591.369067405583</v>
      </c>
      <c r="AE105" s="19">
        <f t="shared" si="24"/>
        <v>0</v>
      </c>
      <c r="AF105" s="19">
        <f t="shared" si="25"/>
        <v>77553.2503051362</v>
      </c>
      <c r="AG105" s="20"/>
      <c r="AH105" s="160">
        <f>'[3]Sped FY 2020'!DZ121</f>
        <v>2511.9062143399929</v>
      </c>
      <c r="AI105" s="19">
        <f t="shared" si="27"/>
        <v>0</v>
      </c>
      <c r="AJ105" s="19">
        <f t="shared" si="27"/>
        <v>0</v>
      </c>
      <c r="AK105" s="19">
        <f t="shared" si="27"/>
        <v>30.874261890192614</v>
      </c>
      <c r="AL105" s="19">
        <f t="shared" si="27"/>
        <v>0</v>
      </c>
      <c r="AM105" s="19">
        <f t="shared" si="27"/>
        <v>-4.21646676414161</v>
      </c>
      <c r="AN105" s="19">
        <f t="shared" si="27"/>
        <v>4.2164667641417024</v>
      </c>
      <c r="AO105" s="19">
        <f t="shared" si="27"/>
        <v>0</v>
      </c>
      <c r="AP105" s="19">
        <f t="shared" si="26"/>
        <v>30.874261890192997</v>
      </c>
      <c r="AQ105" s="118">
        <f>'[3]Sped FY 2020'!CR121</f>
        <v>1274.840241285699</v>
      </c>
      <c r="AR105" s="119">
        <f>'[3]Sped FY 2020'!CS121</f>
        <v>1243.9659793955063</v>
      </c>
      <c r="AS105" s="161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  <c r="CB105" s="162"/>
      <c r="CC105" s="162"/>
      <c r="CD105" s="162"/>
      <c r="CE105" s="162"/>
      <c r="CF105" s="162"/>
      <c r="CG105" s="162"/>
      <c r="CH105" s="162"/>
      <c r="CI105" s="162"/>
      <c r="CJ105" s="162"/>
    </row>
    <row r="106" spans="1:88" ht="15" x14ac:dyDescent="0.25">
      <c r="A106" s="154">
        <v>278</v>
      </c>
      <c r="B106" s="155">
        <v>1</v>
      </c>
      <c r="C106" s="156" t="s">
        <v>89</v>
      </c>
      <c r="D106" s="157">
        <v>3</v>
      </c>
      <c r="E106" s="120">
        <f>'[3]Sped FY 2020'!AB122</f>
        <v>2736046.9596623136</v>
      </c>
      <c r="F106" s="120">
        <f>'[3]Sped FY 2020'!AK122</f>
        <v>419362.91039884009</v>
      </c>
      <c r="G106" s="120">
        <f>'[3]Sped FY 2020'!BP122</f>
        <v>50845.865727205477</v>
      </c>
      <c r="H106" s="120">
        <f>-'[3]Sped FY 2020'!CI122</f>
        <v>0</v>
      </c>
      <c r="I106" s="120">
        <f>'[3]Sped FY 2020'!CB122</f>
        <v>173283.95545811905</v>
      </c>
      <c r="J106" s="120">
        <f>'[3]Sped FY 2020'!BF122-'[3]Sped FY 2020'!BI122</f>
        <v>-284993.57594656822</v>
      </c>
      <c r="K106" s="120">
        <f>'[3]Sped FY 2020'!CJ122</f>
        <v>0</v>
      </c>
      <c r="L106" s="118">
        <f t="shared" si="19"/>
        <v>3094546.1152999098</v>
      </c>
      <c r="M106" s="134">
        <f t="shared" si="20"/>
        <v>0</v>
      </c>
      <c r="N106" s="158">
        <v>278</v>
      </c>
      <c r="O106" s="159">
        <v>1</v>
      </c>
      <c r="P106" s="14" t="s">
        <v>89</v>
      </c>
      <c r="Q106" s="14">
        <v>3</v>
      </c>
      <c r="R106" s="22">
        <v>2736046.9596623136</v>
      </c>
      <c r="S106" s="94">
        <v>419362.91039884009</v>
      </c>
      <c r="T106" s="94">
        <v>0</v>
      </c>
      <c r="U106" s="94">
        <v>155588.83562658122</v>
      </c>
      <c r="V106" s="94">
        <v>-267298.45611503039</v>
      </c>
      <c r="W106" s="95">
        <v>3043700.2495727045</v>
      </c>
      <c r="X106" s="152"/>
      <c r="Y106" s="19">
        <f t="shared" si="21"/>
        <v>0</v>
      </c>
      <c r="Z106" s="19">
        <f t="shared" si="21"/>
        <v>0</v>
      </c>
      <c r="AA106" s="19">
        <f t="shared" si="22"/>
        <v>50845.865727205477</v>
      </c>
      <c r="AB106" s="19">
        <f t="shared" si="23"/>
        <v>0</v>
      </c>
      <c r="AC106" s="19">
        <f t="shared" si="23"/>
        <v>17695.119831537828</v>
      </c>
      <c r="AD106" s="19">
        <f t="shared" si="23"/>
        <v>-17695.119831537828</v>
      </c>
      <c r="AE106" s="19">
        <f t="shared" si="24"/>
        <v>0</v>
      </c>
      <c r="AF106" s="19">
        <f t="shared" si="25"/>
        <v>50845.865727205295</v>
      </c>
      <c r="AG106" s="20"/>
      <c r="AH106" s="160">
        <f>'[3]Sped FY 2020'!DZ122</f>
        <v>2943.9540832064718</v>
      </c>
      <c r="AI106" s="19">
        <f t="shared" si="27"/>
        <v>0</v>
      </c>
      <c r="AJ106" s="19">
        <f t="shared" si="27"/>
        <v>0</v>
      </c>
      <c r="AK106" s="19">
        <f t="shared" si="27"/>
        <v>17.271283549309164</v>
      </c>
      <c r="AL106" s="19">
        <f t="shared" si="27"/>
        <v>0</v>
      </c>
      <c r="AM106" s="19">
        <f t="shared" si="27"/>
        <v>6.010664341702233</v>
      </c>
      <c r="AN106" s="19">
        <f t="shared" si="27"/>
        <v>-6.010664341702233</v>
      </c>
      <c r="AO106" s="19">
        <f t="shared" si="27"/>
        <v>0</v>
      </c>
      <c r="AP106" s="19">
        <f t="shared" si="26"/>
        <v>17.271283549309103</v>
      </c>
      <c r="AQ106" s="118">
        <f>'[3]Sped FY 2020'!CR122</f>
        <v>716.26611930475099</v>
      </c>
      <c r="AR106" s="119">
        <f>'[3]Sped FY 2020'!CS122</f>
        <v>698.99483575544184</v>
      </c>
      <c r="AS106" s="161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  <c r="CB106" s="162"/>
      <c r="CC106" s="162"/>
      <c r="CD106" s="162"/>
      <c r="CE106" s="162"/>
      <c r="CF106" s="162"/>
      <c r="CG106" s="162"/>
      <c r="CH106" s="162"/>
      <c r="CI106" s="162"/>
      <c r="CJ106" s="162"/>
    </row>
    <row r="107" spans="1:88" ht="15" x14ac:dyDescent="0.25">
      <c r="A107" s="154">
        <v>279</v>
      </c>
      <c r="B107" s="155">
        <v>1</v>
      </c>
      <c r="C107" s="156" t="s">
        <v>90</v>
      </c>
      <c r="D107" s="157">
        <v>3</v>
      </c>
      <c r="E107" s="120">
        <f>'[3]Sped FY 2020'!AB123</f>
        <v>31034248.703542914</v>
      </c>
      <c r="F107" s="120">
        <f>'[3]Sped FY 2020'!AK123</f>
        <v>5217949.006703306</v>
      </c>
      <c r="G107" s="120">
        <f>'[3]Sped FY 2020'!BP123</f>
        <v>705639.20353544573</v>
      </c>
      <c r="H107" s="120">
        <f>-'[3]Sped FY 2020'!CI123</f>
        <v>0</v>
      </c>
      <c r="I107" s="120">
        <f>'[3]Sped FY 2020'!CB123</f>
        <v>101313.75945359468</v>
      </c>
      <c r="J107" s="120">
        <f>'[3]Sped FY 2020'!BF123-'[3]Sped FY 2020'!BI123</f>
        <v>-10749795.246033654</v>
      </c>
      <c r="K107" s="120">
        <f>'[3]Sped FY 2020'!CJ123</f>
        <v>0</v>
      </c>
      <c r="L107" s="118">
        <f t="shared" si="19"/>
        <v>26309355.427201606</v>
      </c>
      <c r="M107" s="134">
        <f t="shared" si="20"/>
        <v>0</v>
      </c>
      <c r="N107" s="158">
        <v>279</v>
      </c>
      <c r="O107" s="159">
        <v>1</v>
      </c>
      <c r="P107" s="14" t="s">
        <v>90</v>
      </c>
      <c r="Q107" s="14">
        <v>3</v>
      </c>
      <c r="R107" s="22">
        <v>31034248.703542914</v>
      </c>
      <c r="S107" s="94">
        <v>5217949.006703306</v>
      </c>
      <c r="T107" s="94">
        <v>0</v>
      </c>
      <c r="U107" s="94">
        <v>246400.69270066917</v>
      </c>
      <c r="V107" s="94">
        <v>-10894882.179280726</v>
      </c>
      <c r="W107" s="95">
        <v>25603716.223666161</v>
      </c>
      <c r="X107" s="152"/>
      <c r="Y107" s="19">
        <f t="shared" si="21"/>
        <v>0</v>
      </c>
      <c r="Z107" s="19">
        <f t="shared" si="21"/>
        <v>0</v>
      </c>
      <c r="AA107" s="19">
        <f t="shared" si="22"/>
        <v>705639.20353544573</v>
      </c>
      <c r="AB107" s="19">
        <f t="shared" si="23"/>
        <v>0</v>
      </c>
      <c r="AC107" s="19">
        <f t="shared" si="23"/>
        <v>-145086.93324707448</v>
      </c>
      <c r="AD107" s="19">
        <f t="shared" si="23"/>
        <v>145086.93324707262</v>
      </c>
      <c r="AE107" s="19">
        <f t="shared" si="24"/>
        <v>0</v>
      </c>
      <c r="AF107" s="19">
        <f t="shared" si="25"/>
        <v>705639.20353544503</v>
      </c>
      <c r="AG107" s="20"/>
      <c r="AH107" s="160">
        <f>'[3]Sped FY 2020'!DZ123</f>
        <v>21458.10955037225</v>
      </c>
      <c r="AI107" s="19">
        <f t="shared" si="27"/>
        <v>0</v>
      </c>
      <c r="AJ107" s="19">
        <f t="shared" si="27"/>
        <v>0</v>
      </c>
      <c r="AK107" s="19">
        <f t="shared" si="27"/>
        <v>32.884500001222357</v>
      </c>
      <c r="AL107" s="19">
        <f t="shared" si="27"/>
        <v>0</v>
      </c>
      <c r="AM107" s="19">
        <f t="shared" si="27"/>
        <v>-6.7614033242997191</v>
      </c>
      <c r="AN107" s="19">
        <f t="shared" si="27"/>
        <v>6.7614033242996321</v>
      </c>
      <c r="AO107" s="19">
        <f t="shared" si="27"/>
        <v>0</v>
      </c>
      <c r="AP107" s="19">
        <f t="shared" si="26"/>
        <v>32.884500001222328</v>
      </c>
      <c r="AQ107" s="118">
        <f>'[3]Sped FY 2020'!CR123</f>
        <v>1356.4842617520153</v>
      </c>
      <c r="AR107" s="119">
        <f>'[3]Sped FY 2020'!CS123</f>
        <v>1323.599761750793</v>
      </c>
      <c r="AS107" s="161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  <c r="CB107" s="162"/>
      <c r="CC107" s="162"/>
      <c r="CD107" s="162"/>
      <c r="CE107" s="162"/>
      <c r="CF107" s="162"/>
      <c r="CG107" s="162"/>
      <c r="CH107" s="162"/>
      <c r="CI107" s="162"/>
      <c r="CJ107" s="162"/>
    </row>
    <row r="108" spans="1:88" ht="15" x14ac:dyDescent="0.25">
      <c r="A108" s="154">
        <v>280</v>
      </c>
      <c r="B108" s="155">
        <v>1</v>
      </c>
      <c r="C108" s="156" t="s">
        <v>91</v>
      </c>
      <c r="D108" s="157">
        <v>2</v>
      </c>
      <c r="E108" s="120">
        <f>'[3]Sped FY 2020'!AB124</f>
        <v>7401969.8360244725</v>
      </c>
      <c r="F108" s="120">
        <f>'[3]Sped FY 2020'!AK124</f>
        <v>1255547.5229721442</v>
      </c>
      <c r="G108" s="120">
        <f>'[3]Sped FY 2020'!BP124</f>
        <v>162960.18070136706</v>
      </c>
      <c r="H108" s="120">
        <f>-'[3]Sped FY 2020'!CI124</f>
        <v>0</v>
      </c>
      <c r="I108" s="120">
        <f>'[3]Sped FY 2020'!CB124</f>
        <v>808659.64767714776</v>
      </c>
      <c r="J108" s="120">
        <f>'[3]Sped FY 2020'!BF124-'[3]Sped FY 2020'!BI124</f>
        <v>-3492734.0428886758</v>
      </c>
      <c r="K108" s="120">
        <f>'[3]Sped FY 2020'!CJ124</f>
        <v>0</v>
      </c>
      <c r="L108" s="118">
        <f t="shared" si="19"/>
        <v>6136403.1444864562</v>
      </c>
      <c r="M108" s="134">
        <f t="shared" si="20"/>
        <v>0</v>
      </c>
      <c r="N108" s="158">
        <v>280</v>
      </c>
      <c r="O108" s="159">
        <v>1</v>
      </c>
      <c r="P108" s="14" t="s">
        <v>91</v>
      </c>
      <c r="Q108" s="14">
        <v>2</v>
      </c>
      <c r="R108" s="22">
        <v>7401969.8360244725</v>
      </c>
      <c r="S108" s="94">
        <v>1255547.5229721442</v>
      </c>
      <c r="T108" s="94">
        <v>0</v>
      </c>
      <c r="U108" s="94">
        <v>903007.76806032006</v>
      </c>
      <c r="V108" s="94">
        <v>-3587082.1632718481</v>
      </c>
      <c r="W108" s="95">
        <v>5973442.9637850896</v>
      </c>
      <c r="X108" s="152"/>
      <c r="Y108" s="19">
        <f t="shared" si="21"/>
        <v>0</v>
      </c>
      <c r="Z108" s="19">
        <f t="shared" si="21"/>
        <v>0</v>
      </c>
      <c r="AA108" s="19">
        <f t="shared" si="22"/>
        <v>162960.18070136706</v>
      </c>
      <c r="AB108" s="19">
        <f t="shared" si="23"/>
        <v>0</v>
      </c>
      <c r="AC108" s="19">
        <f t="shared" si="23"/>
        <v>-94348.120383172296</v>
      </c>
      <c r="AD108" s="19">
        <f t="shared" si="23"/>
        <v>94348.120383172296</v>
      </c>
      <c r="AE108" s="19">
        <f t="shared" si="24"/>
        <v>0</v>
      </c>
      <c r="AF108" s="19">
        <f t="shared" si="25"/>
        <v>162960.18070136663</v>
      </c>
      <c r="AG108" s="20"/>
      <c r="AH108" s="160">
        <f>'[3]Sped FY 2020'!DZ124</f>
        <v>4192.4719479820224</v>
      </c>
      <c r="AI108" s="19">
        <f t="shared" si="27"/>
        <v>0</v>
      </c>
      <c r="AJ108" s="19">
        <f t="shared" si="27"/>
        <v>0</v>
      </c>
      <c r="AK108" s="19">
        <f t="shared" si="27"/>
        <v>38.869712838461631</v>
      </c>
      <c r="AL108" s="19">
        <f t="shared" si="27"/>
        <v>0</v>
      </c>
      <c r="AM108" s="19">
        <f t="shared" si="27"/>
        <v>-22.504174518945849</v>
      </c>
      <c r="AN108" s="19">
        <f t="shared" si="27"/>
        <v>22.504174518945849</v>
      </c>
      <c r="AO108" s="19">
        <f t="shared" si="27"/>
        <v>0</v>
      </c>
      <c r="AP108" s="19">
        <f t="shared" si="26"/>
        <v>38.869712838461531</v>
      </c>
      <c r="AQ108" s="118">
        <f>'[3]Sped FY 2020'!CR124</f>
        <v>1552.9609667255852</v>
      </c>
      <c r="AR108" s="119">
        <f>'[3]Sped FY 2020'!CS124</f>
        <v>1514.0912538871237</v>
      </c>
      <c r="AS108" s="161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  <c r="CB108" s="162"/>
      <c r="CC108" s="162"/>
      <c r="CD108" s="162"/>
      <c r="CE108" s="162"/>
      <c r="CF108" s="162"/>
      <c r="CG108" s="162"/>
      <c r="CH108" s="162"/>
      <c r="CI108" s="162"/>
      <c r="CJ108" s="162"/>
    </row>
    <row r="109" spans="1:88" ht="15" x14ac:dyDescent="0.25">
      <c r="A109" s="154">
        <v>281</v>
      </c>
      <c r="B109" s="155">
        <v>1</v>
      </c>
      <c r="C109" s="156" t="s">
        <v>92</v>
      </c>
      <c r="D109" s="157">
        <v>2</v>
      </c>
      <c r="E109" s="120">
        <f>'[3]Sped FY 2020'!AB125</f>
        <v>17783648.165724497</v>
      </c>
      <c r="F109" s="120">
        <f>'[3]Sped FY 2020'!AK125</f>
        <v>3964771.0639286479</v>
      </c>
      <c r="G109" s="120">
        <f>'[3]Sped FY 2020'!BP125</f>
        <v>473780.94070845691</v>
      </c>
      <c r="H109" s="120">
        <f>-'[3]Sped FY 2020'!CI125</f>
        <v>0</v>
      </c>
      <c r="I109" s="120">
        <f>'[3]Sped FY 2020'!CB125</f>
        <v>0</v>
      </c>
      <c r="J109" s="120">
        <f>'[3]Sped FY 2020'!BF125-'[3]Sped FY 2020'!BI125</f>
        <v>-8051037.5419505704</v>
      </c>
      <c r="K109" s="120">
        <f>'[3]Sped FY 2020'!CJ125</f>
        <v>0</v>
      </c>
      <c r="L109" s="118">
        <f t="shared" si="19"/>
        <v>14171162.628411034</v>
      </c>
      <c r="M109" s="134">
        <f t="shared" si="20"/>
        <v>0</v>
      </c>
      <c r="N109" s="158">
        <v>281</v>
      </c>
      <c r="O109" s="159">
        <v>1</v>
      </c>
      <c r="P109" s="14" t="s">
        <v>92</v>
      </c>
      <c r="Q109" s="14">
        <v>2</v>
      </c>
      <c r="R109" s="22">
        <v>17783648.165724497</v>
      </c>
      <c r="S109" s="94">
        <v>3964771.0639286479</v>
      </c>
      <c r="T109" s="94">
        <v>0</v>
      </c>
      <c r="U109" s="94">
        <v>0</v>
      </c>
      <c r="V109" s="94">
        <v>-8133789.8859447297</v>
      </c>
      <c r="W109" s="95">
        <v>13614629.343708416</v>
      </c>
      <c r="X109" s="152"/>
      <c r="Y109" s="19">
        <f t="shared" si="21"/>
        <v>0</v>
      </c>
      <c r="Z109" s="19">
        <f t="shared" si="21"/>
        <v>0</v>
      </c>
      <c r="AA109" s="19">
        <f t="shared" si="22"/>
        <v>473780.94070845691</v>
      </c>
      <c r="AB109" s="19">
        <f t="shared" si="23"/>
        <v>0</v>
      </c>
      <c r="AC109" s="19">
        <f t="shared" si="23"/>
        <v>0</v>
      </c>
      <c r="AD109" s="19">
        <f t="shared" si="23"/>
        <v>82752.343994159251</v>
      </c>
      <c r="AE109" s="19">
        <f t="shared" si="24"/>
        <v>0</v>
      </c>
      <c r="AF109" s="19">
        <f t="shared" si="25"/>
        <v>556533.28470261768</v>
      </c>
      <c r="AG109" s="20"/>
      <c r="AH109" s="160">
        <f>'[3]Sped FY 2020'!DZ125</f>
        <v>11932.559280600703</v>
      </c>
      <c r="AI109" s="19">
        <f t="shared" si="27"/>
        <v>0</v>
      </c>
      <c r="AJ109" s="19">
        <f t="shared" si="27"/>
        <v>0</v>
      </c>
      <c r="AK109" s="19">
        <f t="shared" si="27"/>
        <v>39.704888915046403</v>
      </c>
      <c r="AL109" s="19">
        <f t="shared" si="27"/>
        <v>0</v>
      </c>
      <c r="AM109" s="19">
        <f t="shared" si="27"/>
        <v>0</v>
      </c>
      <c r="AN109" s="19">
        <f t="shared" si="27"/>
        <v>6.9350038033075982</v>
      </c>
      <c r="AO109" s="19">
        <f t="shared" si="27"/>
        <v>0</v>
      </c>
      <c r="AP109" s="19">
        <f t="shared" si="26"/>
        <v>46.639892718354126</v>
      </c>
      <c r="AQ109" s="118">
        <f>'[3]Sped FY 2020'!CR125</f>
        <v>1534.2793394039161</v>
      </c>
      <c r="AR109" s="119">
        <f>'[3]Sped FY 2020'!CS125</f>
        <v>1487.6394466855622</v>
      </c>
      <c r="AS109" s="161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  <c r="CB109" s="162"/>
      <c r="CC109" s="162"/>
      <c r="CD109" s="162"/>
      <c r="CE109" s="162"/>
      <c r="CF109" s="162"/>
      <c r="CG109" s="162"/>
      <c r="CH109" s="162"/>
      <c r="CI109" s="162"/>
      <c r="CJ109" s="162"/>
    </row>
    <row r="110" spans="1:88" ht="15" x14ac:dyDescent="0.25">
      <c r="A110" s="154">
        <v>282</v>
      </c>
      <c r="B110" s="155">
        <v>1</v>
      </c>
      <c r="C110" s="156" t="s">
        <v>93</v>
      </c>
      <c r="D110" s="157">
        <v>2</v>
      </c>
      <c r="E110" s="120">
        <f>'[3]Sped FY 2020'!AB126</f>
        <v>1858459.4658831796</v>
      </c>
      <c r="F110" s="120">
        <f>'[3]Sped FY 2020'!AK126</f>
        <v>275030.31817930011</v>
      </c>
      <c r="G110" s="120">
        <f>'[3]Sped FY 2020'!BP126</f>
        <v>41813.541164525224</v>
      </c>
      <c r="H110" s="120">
        <f>-'[3]Sped FY 2020'!CI126</f>
        <v>0</v>
      </c>
      <c r="I110" s="120">
        <f>'[3]Sped FY 2020'!CB126</f>
        <v>0</v>
      </c>
      <c r="J110" s="120">
        <f>'[3]Sped FY 2020'!BF126-'[3]Sped FY 2020'!BI126</f>
        <v>-462987.51813851006</v>
      </c>
      <c r="K110" s="120">
        <f>'[3]Sped FY 2020'!CJ126</f>
        <v>0</v>
      </c>
      <c r="L110" s="118">
        <f t="shared" si="19"/>
        <v>1712315.8070884948</v>
      </c>
      <c r="M110" s="134">
        <f t="shared" si="20"/>
        <v>0</v>
      </c>
      <c r="N110" s="158">
        <v>282</v>
      </c>
      <c r="O110" s="159">
        <v>1</v>
      </c>
      <c r="P110" s="14" t="s">
        <v>93</v>
      </c>
      <c r="Q110" s="14">
        <v>2</v>
      </c>
      <c r="R110" s="22">
        <v>1858459.4658831796</v>
      </c>
      <c r="S110" s="94">
        <v>275030.31817930011</v>
      </c>
      <c r="T110" s="94">
        <v>0</v>
      </c>
      <c r="U110" s="94">
        <v>0</v>
      </c>
      <c r="V110" s="94">
        <v>-461519.73570190958</v>
      </c>
      <c r="W110" s="95">
        <v>1671970.0483605701</v>
      </c>
      <c r="X110" s="152"/>
      <c r="Y110" s="19">
        <f t="shared" si="21"/>
        <v>0</v>
      </c>
      <c r="Z110" s="19">
        <f t="shared" si="21"/>
        <v>0</v>
      </c>
      <c r="AA110" s="19">
        <f t="shared" si="22"/>
        <v>41813.541164525224</v>
      </c>
      <c r="AB110" s="19">
        <f t="shared" si="23"/>
        <v>0</v>
      </c>
      <c r="AC110" s="19">
        <f t="shared" si="23"/>
        <v>0</v>
      </c>
      <c r="AD110" s="19">
        <f t="shared" si="23"/>
        <v>-1467.7824366004788</v>
      </c>
      <c r="AE110" s="19">
        <f t="shared" si="24"/>
        <v>0</v>
      </c>
      <c r="AF110" s="19">
        <f t="shared" si="25"/>
        <v>40345.758727924665</v>
      </c>
      <c r="AG110" s="20"/>
      <c r="AH110" s="160">
        <f>'[3]Sped FY 2020'!DZ126</f>
        <v>1818.6200991821547</v>
      </c>
      <c r="AI110" s="19">
        <f t="shared" si="27"/>
        <v>0</v>
      </c>
      <c r="AJ110" s="19">
        <f t="shared" si="27"/>
        <v>0</v>
      </c>
      <c r="AK110" s="19">
        <f t="shared" si="27"/>
        <v>22.991905337089943</v>
      </c>
      <c r="AL110" s="19">
        <f t="shared" si="27"/>
        <v>0</v>
      </c>
      <c r="AM110" s="19">
        <f t="shared" si="27"/>
        <v>0</v>
      </c>
      <c r="AN110" s="19">
        <f t="shared" si="27"/>
        <v>-0.80708578842857293</v>
      </c>
      <c r="AO110" s="19">
        <f t="shared" si="27"/>
        <v>0</v>
      </c>
      <c r="AP110" s="19">
        <f t="shared" si="26"/>
        <v>22.184819548661327</v>
      </c>
      <c r="AQ110" s="118">
        <f>'[3]Sped FY 2020'!CR126</f>
        <v>941.46114594861115</v>
      </c>
      <c r="AR110" s="119">
        <f>'[3]Sped FY 2020'!CS126</f>
        <v>919.27632639994977</v>
      </c>
      <c r="AS110" s="161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162"/>
      <c r="CJ110" s="162"/>
    </row>
    <row r="111" spans="1:88" ht="15" x14ac:dyDescent="0.25">
      <c r="A111" s="154">
        <v>283</v>
      </c>
      <c r="B111" s="155">
        <v>1</v>
      </c>
      <c r="C111" s="156" t="s">
        <v>94</v>
      </c>
      <c r="D111" s="157">
        <v>2</v>
      </c>
      <c r="E111" s="120">
        <f>'[3]Sped FY 2020'!AB127</f>
        <v>5615075.5687951781</v>
      </c>
      <c r="F111" s="120">
        <f>'[3]Sped FY 2020'!AK127</f>
        <v>1428746.7293699367</v>
      </c>
      <c r="G111" s="120">
        <f>'[3]Sped FY 2020'!BP127</f>
        <v>135641.31966613754</v>
      </c>
      <c r="H111" s="120">
        <f>-'[3]Sped FY 2020'!CI127</f>
        <v>0</v>
      </c>
      <c r="I111" s="120">
        <f>'[3]Sped FY 2020'!CB127</f>
        <v>0</v>
      </c>
      <c r="J111" s="120">
        <f>'[3]Sped FY 2020'!BF127-'[3]Sped FY 2020'!BI127</f>
        <v>-1577026.4896493766</v>
      </c>
      <c r="K111" s="120">
        <f>'[3]Sped FY 2020'!CJ127</f>
        <v>0</v>
      </c>
      <c r="L111" s="118">
        <f t="shared" si="19"/>
        <v>5602437.1281818757</v>
      </c>
      <c r="M111" s="134">
        <f t="shared" si="20"/>
        <v>0</v>
      </c>
      <c r="N111" s="158">
        <v>283</v>
      </c>
      <c r="O111" s="159">
        <v>1</v>
      </c>
      <c r="P111" s="14" t="s">
        <v>94</v>
      </c>
      <c r="Q111" s="14">
        <v>2</v>
      </c>
      <c r="R111" s="22">
        <v>5615075.5687951781</v>
      </c>
      <c r="S111" s="94">
        <v>1428746.7293699367</v>
      </c>
      <c r="T111" s="94">
        <v>0</v>
      </c>
      <c r="U111" s="94">
        <v>0</v>
      </c>
      <c r="V111" s="94">
        <v>-1564139.5472757777</v>
      </c>
      <c r="W111" s="95">
        <v>5479682.7508893367</v>
      </c>
      <c r="X111" s="152"/>
      <c r="Y111" s="19">
        <f t="shared" si="21"/>
        <v>0</v>
      </c>
      <c r="Z111" s="19">
        <f t="shared" si="21"/>
        <v>0</v>
      </c>
      <c r="AA111" s="19">
        <f t="shared" si="22"/>
        <v>135641.31966613754</v>
      </c>
      <c r="AB111" s="19">
        <f t="shared" si="23"/>
        <v>0</v>
      </c>
      <c r="AC111" s="19">
        <f t="shared" si="23"/>
        <v>0</v>
      </c>
      <c r="AD111" s="19">
        <f t="shared" si="23"/>
        <v>-12886.942373598926</v>
      </c>
      <c r="AE111" s="19">
        <f t="shared" si="24"/>
        <v>0</v>
      </c>
      <c r="AF111" s="19">
        <f t="shared" si="25"/>
        <v>122754.37729253899</v>
      </c>
      <c r="AG111" s="20"/>
      <c r="AH111" s="160">
        <f>'[3]Sped FY 2020'!DZ127</f>
        <v>4700.2789082729942</v>
      </c>
      <c r="AI111" s="19">
        <f t="shared" si="27"/>
        <v>0</v>
      </c>
      <c r="AJ111" s="19">
        <f t="shared" si="27"/>
        <v>0</v>
      </c>
      <c r="AK111" s="19">
        <f t="shared" si="27"/>
        <v>28.858142742847512</v>
      </c>
      <c r="AL111" s="19">
        <f t="shared" si="27"/>
        <v>0</v>
      </c>
      <c r="AM111" s="19">
        <f t="shared" si="27"/>
        <v>0</v>
      </c>
      <c r="AN111" s="19">
        <f t="shared" si="27"/>
        <v>-2.741739931840327</v>
      </c>
      <c r="AO111" s="19">
        <f t="shared" si="27"/>
        <v>0</v>
      </c>
      <c r="AP111" s="19">
        <f t="shared" si="26"/>
        <v>26.116402811007266</v>
      </c>
      <c r="AQ111" s="118">
        <f>'[3]Sped FY 2020'!CR127</f>
        <v>1169.3514904143153</v>
      </c>
      <c r="AR111" s="119">
        <f>'[3]Sped FY 2020'!CS127</f>
        <v>1143.2350876033079</v>
      </c>
      <c r="AS111" s="161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162"/>
      <c r="CJ111" s="162"/>
    </row>
    <row r="112" spans="1:88" ht="15" x14ac:dyDescent="0.25">
      <c r="A112" s="154">
        <v>284</v>
      </c>
      <c r="B112" s="155">
        <v>1</v>
      </c>
      <c r="C112" s="156" t="s">
        <v>95</v>
      </c>
      <c r="D112" s="157">
        <v>3</v>
      </c>
      <c r="E112" s="120">
        <f>'[3]Sped FY 2020'!AB128</f>
        <v>11923993.914094932</v>
      </c>
      <c r="F112" s="120">
        <f>'[3]Sped FY 2020'!AK128</f>
        <v>2188916.9427282223</v>
      </c>
      <c r="G112" s="120">
        <f>'[3]Sped FY 2020'!BP128</f>
        <v>298893.92093898362</v>
      </c>
      <c r="H112" s="120">
        <f>-'[3]Sped FY 2020'!CI128</f>
        <v>0</v>
      </c>
      <c r="I112" s="120">
        <f>'[3]Sped FY 2020'!CB128</f>
        <v>1679600.5977586973</v>
      </c>
      <c r="J112" s="120">
        <f>'[3]Sped FY 2020'!BF128-'[3]Sped FY 2020'!BI128</f>
        <v>-5150635.1981645999</v>
      </c>
      <c r="K112" s="120">
        <f>'[3]Sped FY 2020'!CJ128</f>
        <v>0</v>
      </c>
      <c r="L112" s="118">
        <f t="shared" si="19"/>
        <v>10940770.177356236</v>
      </c>
      <c r="M112" s="134">
        <f t="shared" si="20"/>
        <v>0</v>
      </c>
      <c r="N112" s="158">
        <v>284</v>
      </c>
      <c r="O112" s="159">
        <v>1</v>
      </c>
      <c r="P112" s="14" t="s">
        <v>95</v>
      </c>
      <c r="Q112" s="14">
        <v>3</v>
      </c>
      <c r="R112" s="22">
        <v>11923993.914094932</v>
      </c>
      <c r="S112" s="94">
        <v>2188916.9427282223</v>
      </c>
      <c r="T112" s="94">
        <v>0</v>
      </c>
      <c r="U112" s="94">
        <v>1681579.139599761</v>
      </c>
      <c r="V112" s="94">
        <v>-5152613.7400056645</v>
      </c>
      <c r="W112" s="95">
        <v>10641876.25641725</v>
      </c>
      <c r="X112" s="152"/>
      <c r="Y112" s="19">
        <f t="shared" si="21"/>
        <v>0</v>
      </c>
      <c r="Z112" s="19">
        <f t="shared" si="21"/>
        <v>0</v>
      </c>
      <c r="AA112" s="19">
        <f t="shared" si="22"/>
        <v>298893.92093898362</v>
      </c>
      <c r="AB112" s="19">
        <f t="shared" si="23"/>
        <v>0</v>
      </c>
      <c r="AC112" s="19">
        <f t="shared" si="23"/>
        <v>-1978.5418410636485</v>
      </c>
      <c r="AD112" s="19">
        <f t="shared" si="23"/>
        <v>1978.5418410645798</v>
      </c>
      <c r="AE112" s="19">
        <f t="shared" si="24"/>
        <v>0</v>
      </c>
      <c r="AF112" s="19">
        <f t="shared" si="25"/>
        <v>298893.92093898542</v>
      </c>
      <c r="AG112" s="20"/>
      <c r="AH112" s="160">
        <f>'[3]Sped FY 2020'!DZ128</f>
        <v>12442.978623354589</v>
      </c>
      <c r="AI112" s="19">
        <f t="shared" si="27"/>
        <v>0</v>
      </c>
      <c r="AJ112" s="19">
        <f t="shared" si="27"/>
        <v>0</v>
      </c>
      <c r="AK112" s="19">
        <f t="shared" si="27"/>
        <v>24.021090928982304</v>
      </c>
      <c r="AL112" s="19">
        <f t="shared" si="27"/>
        <v>0</v>
      </c>
      <c r="AM112" s="19">
        <f t="shared" si="27"/>
        <v>-0.15900869887778041</v>
      </c>
      <c r="AN112" s="19">
        <f t="shared" si="27"/>
        <v>0.15900869887785526</v>
      </c>
      <c r="AO112" s="19">
        <f t="shared" si="27"/>
        <v>0</v>
      </c>
      <c r="AP112" s="19">
        <f t="shared" si="26"/>
        <v>24.021090928982446</v>
      </c>
      <c r="AQ112" s="118">
        <f>'[3]Sped FY 2020'!CR128</f>
        <v>1005.038806512564</v>
      </c>
      <c r="AR112" s="119">
        <f>'[3]Sped FY 2020'!CS128</f>
        <v>981.01771558358166</v>
      </c>
      <c r="AS112" s="161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  <c r="CB112" s="162"/>
      <c r="CC112" s="162"/>
      <c r="CD112" s="162"/>
      <c r="CE112" s="162"/>
      <c r="CF112" s="162"/>
      <c r="CG112" s="162"/>
      <c r="CH112" s="162"/>
      <c r="CI112" s="162"/>
      <c r="CJ112" s="162"/>
    </row>
    <row r="113" spans="1:88" ht="15" x14ac:dyDescent="0.25">
      <c r="A113" s="154">
        <v>286</v>
      </c>
      <c r="B113" s="155">
        <v>1</v>
      </c>
      <c r="C113" s="156" t="s">
        <v>96</v>
      </c>
      <c r="D113" s="157">
        <v>2</v>
      </c>
      <c r="E113" s="120">
        <f>'[3]Sped FY 2020'!AB129</f>
        <v>2737059.5074500674</v>
      </c>
      <c r="F113" s="120">
        <f>'[3]Sped FY 2020'!AK129</f>
        <v>181766.25815458567</v>
      </c>
      <c r="G113" s="120">
        <f>'[3]Sped FY 2020'!BP129</f>
        <v>70331.319538598895</v>
      </c>
      <c r="H113" s="120">
        <f>-'[3]Sped FY 2020'!CI129</f>
        <v>0</v>
      </c>
      <c r="I113" s="120">
        <f>'[3]Sped FY 2020'!CB129</f>
        <v>339010.25886319112</v>
      </c>
      <c r="J113" s="120">
        <f>'[3]Sped FY 2020'!BF129-'[3]Sped FY 2020'!BI129</f>
        <v>-1584217.0260716029</v>
      </c>
      <c r="K113" s="120">
        <f>'[3]Sped FY 2020'!CJ129</f>
        <v>0</v>
      </c>
      <c r="L113" s="118">
        <f t="shared" si="19"/>
        <v>1743950.31793484</v>
      </c>
      <c r="M113" s="134">
        <f t="shared" si="20"/>
        <v>0</v>
      </c>
      <c r="N113" s="158">
        <v>286</v>
      </c>
      <c r="O113" s="159">
        <v>1</v>
      </c>
      <c r="P113" s="14" t="s">
        <v>96</v>
      </c>
      <c r="Q113" s="14">
        <v>2</v>
      </c>
      <c r="R113" s="22">
        <v>2737059.5074500674</v>
      </c>
      <c r="S113" s="94">
        <v>181766.25815458567</v>
      </c>
      <c r="T113" s="94">
        <v>0</v>
      </c>
      <c r="U113" s="94">
        <v>348714.30262426729</v>
      </c>
      <c r="V113" s="94">
        <v>-1593921.0698326791</v>
      </c>
      <c r="W113" s="95">
        <v>1673618.9983962409</v>
      </c>
      <c r="X113" s="152"/>
      <c r="Y113" s="19">
        <f t="shared" si="21"/>
        <v>0</v>
      </c>
      <c r="Z113" s="19">
        <f t="shared" si="21"/>
        <v>0</v>
      </c>
      <c r="AA113" s="19">
        <f t="shared" si="22"/>
        <v>70331.319538598895</v>
      </c>
      <c r="AB113" s="19">
        <f t="shared" si="23"/>
        <v>0</v>
      </c>
      <c r="AC113" s="19">
        <f t="shared" si="23"/>
        <v>-9704.0437610761728</v>
      </c>
      <c r="AD113" s="19">
        <f t="shared" si="23"/>
        <v>9704.0437610761728</v>
      </c>
      <c r="AE113" s="19">
        <f t="shared" si="24"/>
        <v>0</v>
      </c>
      <c r="AF113" s="19">
        <f t="shared" si="25"/>
        <v>70331.319538599113</v>
      </c>
      <c r="AG113" s="20"/>
      <c r="AH113" s="160">
        <f>'[3]Sped FY 2020'!DZ129</f>
        <v>2547.0729013407527</v>
      </c>
      <c r="AI113" s="19">
        <f t="shared" si="27"/>
        <v>0</v>
      </c>
      <c r="AJ113" s="19">
        <f t="shared" si="27"/>
        <v>0</v>
      </c>
      <c r="AK113" s="19">
        <f t="shared" si="27"/>
        <v>27.612605631184415</v>
      </c>
      <c r="AL113" s="19">
        <f t="shared" si="27"/>
        <v>0</v>
      </c>
      <c r="AM113" s="19">
        <f t="shared" si="27"/>
        <v>-3.8098806500465949</v>
      </c>
      <c r="AN113" s="19">
        <f t="shared" si="27"/>
        <v>3.8098806500465949</v>
      </c>
      <c r="AO113" s="19">
        <f t="shared" si="27"/>
        <v>0</v>
      </c>
      <c r="AP113" s="19">
        <f t="shared" si="26"/>
        <v>27.612605631184501</v>
      </c>
      <c r="AQ113" s="118">
        <f>'[3]Sped FY 2020'!CR129</f>
        <v>1131.3974349656612</v>
      </c>
      <c r="AR113" s="119">
        <f>'[3]Sped FY 2020'!CS129</f>
        <v>1103.7848293344769</v>
      </c>
      <c r="AS113" s="161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  <c r="CB113" s="162"/>
      <c r="CC113" s="162"/>
      <c r="CD113" s="162"/>
      <c r="CE113" s="162"/>
      <c r="CF113" s="162"/>
      <c r="CG113" s="162"/>
      <c r="CH113" s="162"/>
      <c r="CI113" s="162"/>
      <c r="CJ113" s="162"/>
    </row>
    <row r="114" spans="1:88" ht="15" x14ac:dyDescent="0.25">
      <c r="A114" s="154">
        <v>287</v>
      </c>
      <c r="B114" s="155">
        <v>6</v>
      </c>
      <c r="C114" s="156" t="s">
        <v>636</v>
      </c>
      <c r="D114" s="157">
        <v>8</v>
      </c>
      <c r="E114" s="120">
        <f>'[3]Sped FY 2020'!AB130</f>
        <v>7285912.5693177469</v>
      </c>
      <c r="F114" s="120">
        <f>'[3]Sped FY 2020'!AK130</f>
        <v>20992361.816121507</v>
      </c>
      <c r="G114" s="120">
        <f>'[3]Sped FY 2020'!BP130</f>
        <v>0</v>
      </c>
      <c r="H114" s="120">
        <f>-'[3]Sped FY 2020'!CI130</f>
        <v>0</v>
      </c>
      <c r="I114" s="120">
        <f>'[3]Sped FY 2020'!CB130</f>
        <v>0</v>
      </c>
      <c r="J114" s="120">
        <f>'[3]Sped FY 2020'!BF130-'[3]Sped FY 2020'!BI130</f>
        <v>38047141.18333704</v>
      </c>
      <c r="K114" s="120">
        <f>'[3]Sped FY 2020'!CJ130</f>
        <v>0</v>
      </c>
      <c r="L114" s="118">
        <f t="shared" si="19"/>
        <v>66325415.568776295</v>
      </c>
      <c r="M114" s="134">
        <f t="shared" si="20"/>
        <v>0</v>
      </c>
      <c r="N114" s="158">
        <v>287</v>
      </c>
      <c r="O114" s="159">
        <v>6</v>
      </c>
      <c r="P114" s="14" t="s">
        <v>636</v>
      </c>
      <c r="Q114" s="14">
        <v>8</v>
      </c>
      <c r="R114" s="22">
        <v>7285912.5693177469</v>
      </c>
      <c r="S114" s="94">
        <v>20992361.816121507</v>
      </c>
      <c r="T114" s="94">
        <v>0</v>
      </c>
      <c r="U114" s="94">
        <v>0</v>
      </c>
      <c r="V114" s="94">
        <v>38047141.18333704</v>
      </c>
      <c r="W114" s="95">
        <v>66325415.568776295</v>
      </c>
      <c r="X114" s="152"/>
      <c r="Y114" s="19">
        <f t="shared" si="21"/>
        <v>0</v>
      </c>
      <c r="Z114" s="19">
        <f t="shared" si="21"/>
        <v>0</v>
      </c>
      <c r="AA114" s="19">
        <f t="shared" si="22"/>
        <v>0</v>
      </c>
      <c r="AB114" s="19">
        <f t="shared" si="23"/>
        <v>0</v>
      </c>
      <c r="AC114" s="19">
        <f t="shared" si="23"/>
        <v>0</v>
      </c>
      <c r="AD114" s="19">
        <f t="shared" si="23"/>
        <v>0</v>
      </c>
      <c r="AE114" s="19">
        <f t="shared" si="24"/>
        <v>0</v>
      </c>
      <c r="AF114" s="19">
        <f t="shared" si="25"/>
        <v>0</v>
      </c>
      <c r="AG114" s="20"/>
      <c r="AH114" s="160">
        <f>'[3]Sped FY 2020'!DZ130</f>
        <v>0</v>
      </c>
      <c r="AI114" s="19">
        <f t="shared" si="27"/>
        <v>0</v>
      </c>
      <c r="AJ114" s="19">
        <f t="shared" si="27"/>
        <v>0</v>
      </c>
      <c r="AK114" s="19">
        <f t="shared" si="27"/>
        <v>0</v>
      </c>
      <c r="AL114" s="19">
        <f t="shared" si="27"/>
        <v>0</v>
      </c>
      <c r="AM114" s="19">
        <f t="shared" si="27"/>
        <v>0</v>
      </c>
      <c r="AN114" s="19">
        <f t="shared" si="27"/>
        <v>0</v>
      </c>
      <c r="AO114" s="19">
        <f t="shared" si="27"/>
        <v>0</v>
      </c>
      <c r="AP114" s="19">
        <f t="shared" si="26"/>
        <v>0</v>
      </c>
      <c r="AQ114" s="118">
        <f>'[3]Sped FY 2020'!CR130</f>
        <v>0</v>
      </c>
      <c r="AR114" s="119">
        <f>'[3]Sped FY 2020'!CS130</f>
        <v>0</v>
      </c>
      <c r="AS114" s="161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  <c r="CB114" s="162"/>
      <c r="CC114" s="162"/>
      <c r="CD114" s="162"/>
      <c r="CE114" s="162"/>
      <c r="CF114" s="162"/>
      <c r="CG114" s="162"/>
      <c r="CH114" s="162"/>
      <c r="CI114" s="162"/>
      <c r="CJ114" s="162"/>
    </row>
    <row r="115" spans="1:88" ht="15" x14ac:dyDescent="0.25">
      <c r="A115" s="154">
        <v>288</v>
      </c>
      <c r="B115" s="155">
        <v>6</v>
      </c>
      <c r="C115" s="156" t="s">
        <v>637</v>
      </c>
      <c r="D115" s="157">
        <v>8</v>
      </c>
      <c r="E115" s="120">
        <f>'[3]Sped FY 2020'!AB131</f>
        <v>2079847.6905363402</v>
      </c>
      <c r="F115" s="120">
        <f>'[3]Sped FY 2020'!AK131</f>
        <v>3277200.5395722096</v>
      </c>
      <c r="G115" s="120">
        <f>'[3]Sped FY 2020'!BP131</f>
        <v>0</v>
      </c>
      <c r="H115" s="120">
        <f>-'[3]Sped FY 2020'!CI131</f>
        <v>0</v>
      </c>
      <c r="I115" s="120">
        <f>'[3]Sped FY 2020'!CB131</f>
        <v>0</v>
      </c>
      <c r="J115" s="120">
        <f>'[3]Sped FY 2020'!BF131-'[3]Sped FY 2020'!BI131</f>
        <v>6804299.5621588808</v>
      </c>
      <c r="K115" s="120">
        <f>'[3]Sped FY 2020'!CJ131</f>
        <v>0</v>
      </c>
      <c r="L115" s="118">
        <f t="shared" si="19"/>
        <v>12161347.792267431</v>
      </c>
      <c r="M115" s="134">
        <f t="shared" si="20"/>
        <v>0</v>
      </c>
      <c r="N115" s="158">
        <v>288</v>
      </c>
      <c r="O115" s="159">
        <v>6</v>
      </c>
      <c r="P115" s="14" t="s">
        <v>637</v>
      </c>
      <c r="Q115" s="14">
        <v>8</v>
      </c>
      <c r="R115" s="22">
        <v>2079847.6905363402</v>
      </c>
      <c r="S115" s="94">
        <v>3277200.5395722096</v>
      </c>
      <c r="T115" s="94">
        <v>0</v>
      </c>
      <c r="U115" s="94">
        <v>0</v>
      </c>
      <c r="V115" s="94">
        <v>6804299.5621588808</v>
      </c>
      <c r="W115" s="95">
        <v>12161347.792267431</v>
      </c>
      <c r="X115" s="152"/>
      <c r="Y115" s="19">
        <f t="shared" si="21"/>
        <v>0</v>
      </c>
      <c r="Z115" s="19">
        <f t="shared" si="21"/>
        <v>0</v>
      </c>
      <c r="AA115" s="19">
        <f t="shared" si="22"/>
        <v>0</v>
      </c>
      <c r="AB115" s="19">
        <f t="shared" si="23"/>
        <v>0</v>
      </c>
      <c r="AC115" s="19">
        <f t="shared" si="23"/>
        <v>0</v>
      </c>
      <c r="AD115" s="19">
        <f t="shared" si="23"/>
        <v>0</v>
      </c>
      <c r="AE115" s="19">
        <f t="shared" si="24"/>
        <v>0</v>
      </c>
      <c r="AF115" s="19">
        <f t="shared" si="25"/>
        <v>0</v>
      </c>
      <c r="AG115" s="20"/>
      <c r="AH115" s="160">
        <f>'[3]Sped FY 2020'!DZ131</f>
        <v>0</v>
      </c>
      <c r="AI115" s="19">
        <f t="shared" si="27"/>
        <v>0</v>
      </c>
      <c r="AJ115" s="19">
        <f t="shared" si="27"/>
        <v>0</v>
      </c>
      <c r="AK115" s="19">
        <f t="shared" si="27"/>
        <v>0</v>
      </c>
      <c r="AL115" s="19">
        <f t="shared" si="27"/>
        <v>0</v>
      </c>
      <c r="AM115" s="19">
        <f t="shared" si="27"/>
        <v>0</v>
      </c>
      <c r="AN115" s="19">
        <f t="shared" si="27"/>
        <v>0</v>
      </c>
      <c r="AO115" s="19">
        <f t="shared" si="27"/>
        <v>0</v>
      </c>
      <c r="AP115" s="19">
        <f t="shared" si="26"/>
        <v>0</v>
      </c>
      <c r="AQ115" s="118">
        <f>'[3]Sped FY 2020'!CR131</f>
        <v>0</v>
      </c>
      <c r="AR115" s="119">
        <f>'[3]Sped FY 2020'!CS131</f>
        <v>0</v>
      </c>
      <c r="AS115" s="161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  <c r="CB115" s="162"/>
      <c r="CC115" s="162"/>
      <c r="CD115" s="162"/>
      <c r="CE115" s="162"/>
      <c r="CF115" s="162"/>
      <c r="CG115" s="162"/>
      <c r="CH115" s="162"/>
      <c r="CI115" s="162"/>
      <c r="CJ115" s="162"/>
    </row>
    <row r="116" spans="1:88" ht="15" x14ac:dyDescent="0.25">
      <c r="A116" s="154">
        <v>294</v>
      </c>
      <c r="B116" s="155">
        <v>1</v>
      </c>
      <c r="C116" s="156" t="s">
        <v>97</v>
      </c>
      <c r="D116" s="157">
        <v>5</v>
      </c>
      <c r="E116" s="120">
        <f>'[3]Sped FY 2020'!AB132</f>
        <v>1470024.9255884271</v>
      </c>
      <c r="F116" s="120">
        <f>'[3]Sped FY 2020'!AK132</f>
        <v>257712.99610616523</v>
      </c>
      <c r="G116" s="120">
        <f>'[3]Sped FY 2020'!BP132</f>
        <v>16882.606778137517</v>
      </c>
      <c r="H116" s="120">
        <f>-'[3]Sped FY 2020'!CI132</f>
        <v>0</v>
      </c>
      <c r="I116" s="120">
        <f>'[3]Sped FY 2020'!CB132</f>
        <v>0</v>
      </c>
      <c r="J116" s="120">
        <f>'[3]Sped FY 2020'!BF132-'[3]Sped FY 2020'!BI132</f>
        <v>453691.59065561544</v>
      </c>
      <c r="K116" s="120">
        <f>'[3]Sped FY 2020'!CJ132</f>
        <v>0</v>
      </c>
      <c r="L116" s="118">
        <f t="shared" si="19"/>
        <v>2198312.1191283455</v>
      </c>
      <c r="M116" s="134">
        <f t="shared" si="20"/>
        <v>0</v>
      </c>
      <c r="N116" s="158">
        <v>294</v>
      </c>
      <c r="O116" s="159">
        <v>1</v>
      </c>
      <c r="P116" s="14" t="s">
        <v>97</v>
      </c>
      <c r="Q116" s="14">
        <v>5</v>
      </c>
      <c r="R116" s="22">
        <v>1470024.9255884271</v>
      </c>
      <c r="S116" s="94">
        <v>257712.99610616523</v>
      </c>
      <c r="T116" s="94">
        <v>0</v>
      </c>
      <c r="U116" s="94">
        <v>0</v>
      </c>
      <c r="V116" s="94">
        <v>490483.02577802457</v>
      </c>
      <c r="W116" s="95">
        <v>2218220.947472617</v>
      </c>
      <c r="X116" s="152"/>
      <c r="Y116" s="19">
        <f t="shared" si="21"/>
        <v>0</v>
      </c>
      <c r="Z116" s="19">
        <f t="shared" si="21"/>
        <v>0</v>
      </c>
      <c r="AA116" s="19">
        <f t="shared" si="22"/>
        <v>16882.606778137517</v>
      </c>
      <c r="AB116" s="19">
        <f t="shared" si="23"/>
        <v>0</v>
      </c>
      <c r="AC116" s="19">
        <f t="shared" si="23"/>
        <v>0</v>
      </c>
      <c r="AD116" s="19">
        <f t="shared" si="23"/>
        <v>-36791.435122409137</v>
      </c>
      <c r="AE116" s="19">
        <f t="shared" si="24"/>
        <v>0</v>
      </c>
      <c r="AF116" s="19">
        <f t="shared" si="25"/>
        <v>-19908.828344271518</v>
      </c>
      <c r="AG116" s="20"/>
      <c r="AH116" s="160">
        <f>'[3]Sped FY 2020'!DZ132</f>
        <v>1957.2773222137225</v>
      </c>
      <c r="AI116" s="19">
        <f t="shared" si="27"/>
        <v>0</v>
      </c>
      <c r="AJ116" s="19">
        <f t="shared" si="27"/>
        <v>0</v>
      </c>
      <c r="AK116" s="19">
        <f t="shared" si="27"/>
        <v>8.6255568316925721</v>
      </c>
      <c r="AL116" s="19">
        <f t="shared" si="27"/>
        <v>0</v>
      </c>
      <c r="AM116" s="19">
        <f t="shared" si="27"/>
        <v>0</v>
      </c>
      <c r="AN116" s="19">
        <f t="shared" si="27"/>
        <v>-18.797252032122479</v>
      </c>
      <c r="AO116" s="19">
        <f t="shared" si="27"/>
        <v>0</v>
      </c>
      <c r="AP116" s="19">
        <f t="shared" si="26"/>
        <v>-10.171695200429854</v>
      </c>
      <c r="AQ116" s="118">
        <f>'[3]Sped FY 2020'!CR132</f>
        <v>343.5183309665527</v>
      </c>
      <c r="AR116" s="119">
        <f>'[3]Sped FY 2020'!CS132</f>
        <v>353.69002616698276</v>
      </c>
      <c r="AS116" s="161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  <c r="CB116" s="162"/>
      <c r="CC116" s="162"/>
      <c r="CD116" s="162"/>
      <c r="CE116" s="162"/>
      <c r="CF116" s="162"/>
      <c r="CG116" s="162"/>
      <c r="CH116" s="162"/>
      <c r="CI116" s="162"/>
      <c r="CJ116" s="162"/>
    </row>
    <row r="117" spans="1:88" ht="15" x14ac:dyDescent="0.25">
      <c r="A117" s="154">
        <v>297</v>
      </c>
      <c r="B117" s="155">
        <v>1</v>
      </c>
      <c r="C117" s="156" t="s">
        <v>98</v>
      </c>
      <c r="D117" s="157">
        <v>6</v>
      </c>
      <c r="E117" s="120">
        <f>'[3]Sped FY 2020'!AB133</f>
        <v>329910.86808303173</v>
      </c>
      <c r="F117" s="120">
        <f>'[3]Sped FY 2020'!AK133</f>
        <v>67582.65832678687</v>
      </c>
      <c r="G117" s="120">
        <f>'[3]Sped FY 2020'!BP133</f>
        <v>6965.1833348756099</v>
      </c>
      <c r="H117" s="120">
        <f>-'[3]Sped FY 2020'!CI133</f>
        <v>0</v>
      </c>
      <c r="I117" s="120">
        <f>'[3]Sped FY 2020'!CB133</f>
        <v>22258.574360141531</v>
      </c>
      <c r="J117" s="120">
        <f>'[3]Sped FY 2020'!BF133-'[3]Sped FY 2020'!BI133</f>
        <v>-72677.122886231242</v>
      </c>
      <c r="K117" s="120">
        <f>'[3]Sped FY 2020'!CJ133</f>
        <v>0</v>
      </c>
      <c r="L117" s="118">
        <f t="shared" si="19"/>
        <v>354040.16121860454</v>
      </c>
      <c r="M117" s="134">
        <f t="shared" si="20"/>
        <v>0</v>
      </c>
      <c r="N117" s="158">
        <v>297</v>
      </c>
      <c r="O117" s="159">
        <v>1</v>
      </c>
      <c r="P117" s="14" t="s">
        <v>98</v>
      </c>
      <c r="Q117" s="14">
        <v>6</v>
      </c>
      <c r="R117" s="22">
        <v>329910.86808303173</v>
      </c>
      <c r="S117" s="94">
        <v>67582.65832678687</v>
      </c>
      <c r="T117" s="94">
        <v>0</v>
      </c>
      <c r="U117" s="94">
        <v>21693.99455390044</v>
      </c>
      <c r="V117" s="94">
        <v>-72112.543079990108</v>
      </c>
      <c r="W117" s="95">
        <v>347074.97788372892</v>
      </c>
      <c r="X117" s="152"/>
      <c r="Y117" s="19">
        <f t="shared" si="21"/>
        <v>0</v>
      </c>
      <c r="Z117" s="19">
        <f t="shared" si="21"/>
        <v>0</v>
      </c>
      <c r="AA117" s="19">
        <f t="shared" si="22"/>
        <v>6965.1833348756099</v>
      </c>
      <c r="AB117" s="19">
        <f t="shared" si="23"/>
        <v>0</v>
      </c>
      <c r="AC117" s="19">
        <f t="shared" si="23"/>
        <v>564.57980624109041</v>
      </c>
      <c r="AD117" s="19">
        <f t="shared" si="23"/>
        <v>-564.57980624113407</v>
      </c>
      <c r="AE117" s="19">
        <f t="shared" si="24"/>
        <v>0</v>
      </c>
      <c r="AF117" s="19">
        <f t="shared" si="25"/>
        <v>6965.183334875619</v>
      </c>
      <c r="AG117" s="20"/>
      <c r="AH117" s="160">
        <f>'[3]Sped FY 2020'!DZ133</f>
        <v>358.70020740775095</v>
      </c>
      <c r="AI117" s="19">
        <f t="shared" si="27"/>
        <v>0</v>
      </c>
      <c r="AJ117" s="19">
        <f t="shared" si="27"/>
        <v>0</v>
      </c>
      <c r="AK117" s="19">
        <f t="shared" si="27"/>
        <v>19.417840277293084</v>
      </c>
      <c r="AL117" s="19">
        <f t="shared" si="27"/>
        <v>0</v>
      </c>
      <c r="AM117" s="19">
        <f t="shared" si="27"/>
        <v>1.5739600774730156</v>
      </c>
      <c r="AN117" s="19">
        <f t="shared" si="27"/>
        <v>-1.5739600774731373</v>
      </c>
      <c r="AO117" s="19">
        <f t="shared" si="27"/>
        <v>0</v>
      </c>
      <c r="AP117" s="19">
        <f t="shared" si="26"/>
        <v>19.417840277293109</v>
      </c>
      <c r="AQ117" s="118">
        <f>'[3]Sped FY 2020'!CR133</f>
        <v>786.43821301342302</v>
      </c>
      <c r="AR117" s="119">
        <f>'[3]Sped FY 2020'!CS133</f>
        <v>767.02037273612984</v>
      </c>
      <c r="AS117" s="161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  <c r="CB117" s="162"/>
      <c r="CC117" s="162"/>
      <c r="CD117" s="162"/>
      <c r="CE117" s="162"/>
      <c r="CF117" s="162"/>
      <c r="CG117" s="162"/>
      <c r="CH117" s="162"/>
      <c r="CI117" s="162"/>
      <c r="CJ117" s="162"/>
    </row>
    <row r="118" spans="1:88" ht="15" x14ac:dyDescent="0.25">
      <c r="A118" s="154">
        <v>299</v>
      </c>
      <c r="B118" s="155">
        <v>1</v>
      </c>
      <c r="C118" s="156" t="s">
        <v>99</v>
      </c>
      <c r="D118" s="157">
        <v>6</v>
      </c>
      <c r="E118" s="120">
        <f>'[3]Sped FY 2020'!AB134</f>
        <v>788917.231802069</v>
      </c>
      <c r="F118" s="120">
        <f>'[3]Sped FY 2020'!AK134</f>
        <v>243371.88032064756</v>
      </c>
      <c r="G118" s="120">
        <f>'[3]Sped FY 2020'!BP134</f>
        <v>19568.091521895018</v>
      </c>
      <c r="H118" s="120">
        <f>-'[3]Sped FY 2020'!CI134</f>
        <v>0</v>
      </c>
      <c r="I118" s="120">
        <f>'[3]Sped FY 2020'!CB134</f>
        <v>51780.532308532158</v>
      </c>
      <c r="J118" s="120">
        <f>'[3]Sped FY 2020'!BF134-'[3]Sped FY 2020'!BI134</f>
        <v>-241959.87588486765</v>
      </c>
      <c r="K118" s="120">
        <f>'[3]Sped FY 2020'!CJ134</f>
        <v>0</v>
      </c>
      <c r="L118" s="118">
        <f t="shared" si="19"/>
        <v>861677.86006827618</v>
      </c>
      <c r="M118" s="134">
        <f t="shared" si="20"/>
        <v>0</v>
      </c>
      <c r="N118" s="158">
        <v>299</v>
      </c>
      <c r="O118" s="159">
        <v>1</v>
      </c>
      <c r="P118" s="14" t="s">
        <v>99</v>
      </c>
      <c r="Q118" s="14">
        <v>6</v>
      </c>
      <c r="R118" s="22">
        <v>788917.231802069</v>
      </c>
      <c r="S118" s="94">
        <v>243371.88032064756</v>
      </c>
      <c r="T118" s="94">
        <v>0</v>
      </c>
      <c r="U118" s="94">
        <v>53068.425188427675</v>
      </c>
      <c r="V118" s="94">
        <v>-243247.7687647632</v>
      </c>
      <c r="W118" s="95">
        <v>842109.76854638103</v>
      </c>
      <c r="X118" s="152"/>
      <c r="Y118" s="19">
        <f t="shared" si="21"/>
        <v>0</v>
      </c>
      <c r="Z118" s="19">
        <f t="shared" si="21"/>
        <v>0</v>
      </c>
      <c r="AA118" s="19">
        <f t="shared" si="22"/>
        <v>19568.091521895018</v>
      </c>
      <c r="AB118" s="19">
        <f t="shared" si="23"/>
        <v>0</v>
      </c>
      <c r="AC118" s="19">
        <f t="shared" si="23"/>
        <v>-1287.8928798955167</v>
      </c>
      <c r="AD118" s="19">
        <f t="shared" si="23"/>
        <v>1287.8928798955458</v>
      </c>
      <c r="AE118" s="19">
        <f t="shared" si="24"/>
        <v>0</v>
      </c>
      <c r="AF118" s="19">
        <f t="shared" si="25"/>
        <v>19568.091521895141</v>
      </c>
      <c r="AG118" s="20"/>
      <c r="AH118" s="160">
        <f>'[3]Sped FY 2020'!DZ134</f>
        <v>701.32421504372599</v>
      </c>
      <c r="AI118" s="19">
        <f t="shared" si="27"/>
        <v>0</v>
      </c>
      <c r="AJ118" s="19">
        <f t="shared" si="27"/>
        <v>0</v>
      </c>
      <c r="AK118" s="19">
        <f t="shared" si="27"/>
        <v>27.901633940694591</v>
      </c>
      <c r="AL118" s="19">
        <f t="shared" si="27"/>
        <v>0</v>
      </c>
      <c r="AM118" s="19">
        <f t="shared" si="27"/>
        <v>-1.8363730387025343</v>
      </c>
      <c r="AN118" s="19">
        <f t="shared" si="27"/>
        <v>1.8363730387025758</v>
      </c>
      <c r="AO118" s="19">
        <f t="shared" si="27"/>
        <v>0</v>
      </c>
      <c r="AP118" s="19">
        <f t="shared" si="26"/>
        <v>27.901633940694769</v>
      </c>
      <c r="AQ118" s="118">
        <f>'[3]Sped FY 2020'!CR134</f>
        <v>1112.1361931519864</v>
      </c>
      <c r="AR118" s="119">
        <f>'[3]Sped FY 2020'!CS134</f>
        <v>1084.2345592112918</v>
      </c>
      <c r="AS118" s="161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  <c r="CB118" s="162"/>
      <c r="CC118" s="162"/>
      <c r="CD118" s="162"/>
      <c r="CE118" s="162"/>
      <c r="CF118" s="162"/>
      <c r="CG118" s="162"/>
      <c r="CH118" s="162"/>
      <c r="CI118" s="162"/>
      <c r="CJ118" s="162"/>
    </row>
    <row r="119" spans="1:88" ht="15" x14ac:dyDescent="0.25">
      <c r="A119" s="154">
        <v>300</v>
      </c>
      <c r="B119" s="155">
        <v>1</v>
      </c>
      <c r="C119" s="156" t="s">
        <v>100</v>
      </c>
      <c r="D119" s="157">
        <v>5</v>
      </c>
      <c r="E119" s="120">
        <f>'[3]Sped FY 2020'!AB135</f>
        <v>1571585.0106648486</v>
      </c>
      <c r="F119" s="120">
        <f>'[3]Sped FY 2020'!AK135</f>
        <v>572949.41433229519</v>
      </c>
      <c r="G119" s="120">
        <f>'[3]Sped FY 2020'!BP135</f>
        <v>31175.49701838076</v>
      </c>
      <c r="H119" s="120">
        <f>-'[3]Sped FY 2020'!CI135</f>
        <v>-601.56823518627789</v>
      </c>
      <c r="I119" s="120">
        <f>'[3]Sped FY 2020'!CB135</f>
        <v>0</v>
      </c>
      <c r="J119" s="120">
        <f>'[3]Sped FY 2020'!BF135-'[3]Sped FY 2020'!BI135</f>
        <v>-136554.98837424279</v>
      </c>
      <c r="K119" s="120">
        <f>'[3]Sped FY 2020'!CJ135</f>
        <v>0</v>
      </c>
      <c r="L119" s="118">
        <f t="shared" si="19"/>
        <v>2038553.3654060953</v>
      </c>
      <c r="M119" s="134">
        <f t="shared" si="20"/>
        <v>0</v>
      </c>
      <c r="N119" s="158">
        <v>300</v>
      </c>
      <c r="O119" s="159">
        <v>1</v>
      </c>
      <c r="P119" s="14" t="s">
        <v>100</v>
      </c>
      <c r="Q119" s="14">
        <v>5</v>
      </c>
      <c r="R119" s="22">
        <v>1571585.0106648486</v>
      </c>
      <c r="S119" s="94">
        <v>572949.41433229519</v>
      </c>
      <c r="T119" s="94">
        <v>-2870.6391294688219</v>
      </c>
      <c r="U119" s="94">
        <v>0</v>
      </c>
      <c r="V119" s="94">
        <v>-134285.91747996013</v>
      </c>
      <c r="W119" s="95">
        <v>2007377.868387715</v>
      </c>
      <c r="X119" s="152"/>
      <c r="Y119" s="19">
        <f t="shared" si="21"/>
        <v>0</v>
      </c>
      <c r="Z119" s="19">
        <f t="shared" si="21"/>
        <v>0</v>
      </c>
      <c r="AA119" s="19">
        <f t="shared" si="22"/>
        <v>31175.49701838076</v>
      </c>
      <c r="AB119" s="19">
        <f t="shared" si="23"/>
        <v>2269.070894282544</v>
      </c>
      <c r="AC119" s="19">
        <f t="shared" si="23"/>
        <v>0</v>
      </c>
      <c r="AD119" s="19">
        <f t="shared" si="23"/>
        <v>-2269.0708942826604</v>
      </c>
      <c r="AE119" s="19">
        <f t="shared" si="24"/>
        <v>0</v>
      </c>
      <c r="AF119" s="19">
        <f t="shared" si="25"/>
        <v>31175.497018380323</v>
      </c>
      <c r="AG119" s="20"/>
      <c r="AH119" s="160">
        <f>'[3]Sped FY 2020'!DZ135</f>
        <v>1084.1387221091409</v>
      </c>
      <c r="AI119" s="19">
        <f t="shared" si="27"/>
        <v>0</v>
      </c>
      <c r="AJ119" s="19">
        <f t="shared" si="27"/>
        <v>0</v>
      </c>
      <c r="AK119" s="19">
        <f t="shared" si="27"/>
        <v>28.75600362076386</v>
      </c>
      <c r="AL119" s="19">
        <f t="shared" si="27"/>
        <v>2.0929709897901012</v>
      </c>
      <c r="AM119" s="19">
        <f t="shared" si="27"/>
        <v>0</v>
      </c>
      <c r="AN119" s="19">
        <f t="shared" si="27"/>
        <v>-2.0929709897902087</v>
      </c>
      <c r="AO119" s="19">
        <f t="shared" si="27"/>
        <v>0</v>
      </c>
      <c r="AP119" s="19">
        <f t="shared" si="26"/>
        <v>28.756003620763458</v>
      </c>
      <c r="AQ119" s="118">
        <f>'[3]Sped FY 2020'!CR135</f>
        <v>1112.2401555656195</v>
      </c>
      <c r="AR119" s="119">
        <f>'[3]Sped FY 2020'!CS135</f>
        <v>1083.4841519448557</v>
      </c>
      <c r="AS119" s="161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</row>
    <row r="120" spans="1:88" ht="15" x14ac:dyDescent="0.25">
      <c r="A120" s="154">
        <v>306</v>
      </c>
      <c r="B120" s="155">
        <v>1</v>
      </c>
      <c r="C120" s="156" t="s">
        <v>101</v>
      </c>
      <c r="D120" s="157">
        <v>6</v>
      </c>
      <c r="E120" s="120">
        <f>'[3]Sped FY 2020'!AB136</f>
        <v>370744.9293106774</v>
      </c>
      <c r="F120" s="120">
        <f>'[3]Sped FY 2020'!AK136</f>
        <v>106139.4892156612</v>
      </c>
      <c r="G120" s="120">
        <f>'[3]Sped FY 2020'!BP136</f>
        <v>5867.3371631263453</v>
      </c>
      <c r="H120" s="120">
        <f>-'[3]Sped FY 2020'!CI136</f>
        <v>0</v>
      </c>
      <c r="I120" s="120">
        <f>'[3]Sped FY 2020'!CB136</f>
        <v>12374.291317028925</v>
      </c>
      <c r="J120" s="120">
        <f>'[3]Sped FY 2020'!BF136-'[3]Sped FY 2020'!BI136</f>
        <v>59070.160436789614</v>
      </c>
      <c r="K120" s="120">
        <f>'[3]Sped FY 2020'!CJ136</f>
        <v>0</v>
      </c>
      <c r="L120" s="118">
        <f t="shared" si="19"/>
        <v>554196.20744328341</v>
      </c>
      <c r="M120" s="134">
        <f t="shared" si="20"/>
        <v>0</v>
      </c>
      <c r="N120" s="158">
        <v>306</v>
      </c>
      <c r="O120" s="159">
        <v>1</v>
      </c>
      <c r="P120" s="14" t="s">
        <v>101</v>
      </c>
      <c r="Q120" s="14">
        <v>6</v>
      </c>
      <c r="R120" s="22">
        <v>370744.9293106774</v>
      </c>
      <c r="S120" s="94">
        <v>106139.4892156612</v>
      </c>
      <c r="T120" s="94">
        <v>0</v>
      </c>
      <c r="U120" s="94">
        <v>8373.8867476457963</v>
      </c>
      <c r="V120" s="94">
        <v>63070.565006172728</v>
      </c>
      <c r="W120" s="95">
        <v>548328.87028015708</v>
      </c>
      <c r="X120" s="152"/>
      <c r="Y120" s="19">
        <f t="shared" si="21"/>
        <v>0</v>
      </c>
      <c r="Z120" s="19">
        <f t="shared" si="21"/>
        <v>0</v>
      </c>
      <c r="AA120" s="19">
        <f t="shared" si="22"/>
        <v>5867.3371631263453</v>
      </c>
      <c r="AB120" s="19">
        <f t="shared" si="23"/>
        <v>0</v>
      </c>
      <c r="AC120" s="19">
        <f t="shared" si="23"/>
        <v>4000.4045693831285</v>
      </c>
      <c r="AD120" s="19">
        <f t="shared" si="23"/>
        <v>-4000.404569383114</v>
      </c>
      <c r="AE120" s="19">
        <f t="shared" si="24"/>
        <v>0</v>
      </c>
      <c r="AF120" s="19">
        <f t="shared" si="25"/>
        <v>5867.337163126329</v>
      </c>
      <c r="AG120" s="20"/>
      <c r="AH120" s="160">
        <f>'[3]Sped FY 2020'!DZ136</f>
        <v>314.89256302966146</v>
      </c>
      <c r="AI120" s="19">
        <f t="shared" si="27"/>
        <v>0</v>
      </c>
      <c r="AJ120" s="19">
        <f t="shared" si="27"/>
        <v>0</v>
      </c>
      <c r="AK120" s="19">
        <f t="shared" si="27"/>
        <v>18.63282227650981</v>
      </c>
      <c r="AL120" s="19">
        <f t="shared" si="27"/>
        <v>0</v>
      </c>
      <c r="AM120" s="19">
        <f t="shared" si="27"/>
        <v>12.704030005962093</v>
      </c>
      <c r="AN120" s="19">
        <f t="shared" si="27"/>
        <v>-12.704030005962046</v>
      </c>
      <c r="AO120" s="19">
        <f t="shared" si="27"/>
        <v>0</v>
      </c>
      <c r="AP120" s="19">
        <f t="shared" si="26"/>
        <v>18.632822276509756</v>
      </c>
      <c r="AQ120" s="118">
        <f>'[3]Sped FY 2020'!CR136</f>
        <v>770.03716252799666</v>
      </c>
      <c r="AR120" s="119">
        <f>'[3]Sped FY 2020'!CS136</f>
        <v>751.40434025148693</v>
      </c>
      <c r="AS120" s="161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162"/>
      <c r="CJ120" s="162"/>
    </row>
    <row r="121" spans="1:88" ht="15" x14ac:dyDescent="0.25">
      <c r="A121" s="154">
        <v>308</v>
      </c>
      <c r="B121" s="155">
        <v>1</v>
      </c>
      <c r="C121" s="156" t="s">
        <v>102</v>
      </c>
      <c r="D121" s="157">
        <v>6</v>
      </c>
      <c r="E121" s="120">
        <f>'[3]Sped FY 2020'!AB137</f>
        <v>465961.12585687404</v>
      </c>
      <c r="F121" s="120">
        <f>'[3]Sped FY 2020'!AK137</f>
        <v>81348.885055823499</v>
      </c>
      <c r="G121" s="120">
        <f>'[3]Sped FY 2020'!BP137</f>
        <v>10288.633280046164</v>
      </c>
      <c r="H121" s="120">
        <f>-'[3]Sped FY 2020'!CI137</f>
        <v>0</v>
      </c>
      <c r="I121" s="120">
        <f>'[3]Sped FY 2020'!CB137</f>
        <v>0</v>
      </c>
      <c r="J121" s="120">
        <f>'[3]Sped FY 2020'!BF137-'[3]Sped FY 2020'!BI137</f>
        <v>126344.1661814409</v>
      </c>
      <c r="K121" s="120">
        <f>'[3]Sped FY 2020'!CJ137</f>
        <v>0</v>
      </c>
      <c r="L121" s="118">
        <f t="shared" si="19"/>
        <v>683942.81037418463</v>
      </c>
      <c r="M121" s="134">
        <f t="shared" si="20"/>
        <v>0</v>
      </c>
      <c r="N121" s="158">
        <v>308</v>
      </c>
      <c r="O121" s="159">
        <v>1</v>
      </c>
      <c r="P121" s="14" t="s">
        <v>102</v>
      </c>
      <c r="Q121" s="14">
        <v>6</v>
      </c>
      <c r="R121" s="22">
        <v>465961.12585687404</v>
      </c>
      <c r="S121" s="94">
        <v>81348.885055823499</v>
      </c>
      <c r="T121" s="94">
        <v>-94271.91400902535</v>
      </c>
      <c r="U121" s="94">
        <v>0</v>
      </c>
      <c r="V121" s="94">
        <v>133808.30023371143</v>
      </c>
      <c r="W121" s="95">
        <v>586846.3971373837</v>
      </c>
      <c r="X121" s="152"/>
      <c r="Y121" s="19">
        <f t="shared" si="21"/>
        <v>0</v>
      </c>
      <c r="Z121" s="19">
        <f t="shared" si="21"/>
        <v>0</v>
      </c>
      <c r="AA121" s="19">
        <f t="shared" si="22"/>
        <v>10288.633280046164</v>
      </c>
      <c r="AB121" s="19">
        <f t="shared" si="23"/>
        <v>94271.91400902535</v>
      </c>
      <c r="AC121" s="19">
        <f t="shared" si="23"/>
        <v>0</v>
      </c>
      <c r="AD121" s="19">
        <f t="shared" si="23"/>
        <v>-7464.1340522705286</v>
      </c>
      <c r="AE121" s="19">
        <f t="shared" si="24"/>
        <v>0</v>
      </c>
      <c r="AF121" s="19">
        <f t="shared" si="25"/>
        <v>97096.41323680093</v>
      </c>
      <c r="AG121" s="20"/>
      <c r="AH121" s="160">
        <f>'[3]Sped FY 2020'!DZ137</f>
        <v>618.12988122478544</v>
      </c>
      <c r="AI121" s="19">
        <f t="shared" si="27"/>
        <v>0</v>
      </c>
      <c r="AJ121" s="19">
        <f t="shared" si="27"/>
        <v>0</v>
      </c>
      <c r="AK121" s="19">
        <f t="shared" si="27"/>
        <v>16.644775786700176</v>
      </c>
      <c r="AL121" s="19">
        <f t="shared" si="27"/>
        <v>152.511497781391</v>
      </c>
      <c r="AM121" s="19">
        <f t="shared" si="27"/>
        <v>0</v>
      </c>
      <c r="AN121" s="19">
        <f t="shared" si="27"/>
        <v>-12.075349014807077</v>
      </c>
      <c r="AO121" s="19">
        <f t="shared" si="27"/>
        <v>0</v>
      </c>
      <c r="AP121" s="19">
        <f t="shared" si="26"/>
        <v>157.08092455328401</v>
      </c>
      <c r="AQ121" s="118">
        <f>'[3]Sped FY 2020'!CR137</f>
        <v>643.98261590568347</v>
      </c>
      <c r="AR121" s="119">
        <f>'[3]Sped FY 2020'!CS137</f>
        <v>486.9016913523995</v>
      </c>
      <c r="AS121" s="161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  <c r="CB121" s="162"/>
      <c r="CC121" s="162"/>
      <c r="CD121" s="162"/>
      <c r="CE121" s="162"/>
      <c r="CF121" s="162"/>
      <c r="CG121" s="162"/>
      <c r="CH121" s="162"/>
      <c r="CI121" s="162"/>
      <c r="CJ121" s="162"/>
    </row>
    <row r="122" spans="1:88" ht="15" x14ac:dyDescent="0.25">
      <c r="A122" s="154">
        <v>309</v>
      </c>
      <c r="B122" s="155">
        <v>1</v>
      </c>
      <c r="C122" s="156" t="s">
        <v>103</v>
      </c>
      <c r="D122" s="157">
        <v>5</v>
      </c>
      <c r="E122" s="120">
        <f>'[3]Sped FY 2020'!AB138</f>
        <v>1566202.6314503984</v>
      </c>
      <c r="F122" s="120">
        <f>'[3]Sped FY 2020'!AK138</f>
        <v>467637.85267220234</v>
      </c>
      <c r="G122" s="120">
        <f>'[3]Sped FY 2020'!BP138</f>
        <v>39540.507901580881</v>
      </c>
      <c r="H122" s="120">
        <f>-'[3]Sped FY 2020'!CI138</f>
        <v>0</v>
      </c>
      <c r="I122" s="120">
        <f>'[3]Sped FY 2020'!CB138</f>
        <v>0</v>
      </c>
      <c r="J122" s="120">
        <f>'[3]Sped FY 2020'!BF138-'[3]Sped FY 2020'!BI138</f>
        <v>-220755.60515403948</v>
      </c>
      <c r="K122" s="120">
        <f>'[3]Sped FY 2020'!CJ138</f>
        <v>0</v>
      </c>
      <c r="L122" s="118">
        <f t="shared" si="19"/>
        <v>1852625.3868701418</v>
      </c>
      <c r="M122" s="134">
        <f t="shared" si="20"/>
        <v>0</v>
      </c>
      <c r="N122" s="158">
        <v>309</v>
      </c>
      <c r="O122" s="159">
        <v>1</v>
      </c>
      <c r="P122" s="14" t="s">
        <v>103</v>
      </c>
      <c r="Q122" s="14">
        <v>5</v>
      </c>
      <c r="R122" s="22">
        <v>1566202.6314503984</v>
      </c>
      <c r="S122" s="94">
        <v>467637.85267220234</v>
      </c>
      <c r="T122" s="94">
        <v>0</v>
      </c>
      <c r="U122" s="94">
        <v>0</v>
      </c>
      <c r="V122" s="94">
        <v>-226030.18420436</v>
      </c>
      <c r="W122" s="95">
        <v>1807810.2999182406</v>
      </c>
      <c r="X122" s="152"/>
      <c r="Y122" s="19">
        <f t="shared" si="21"/>
        <v>0</v>
      </c>
      <c r="Z122" s="19">
        <f t="shared" si="21"/>
        <v>0</v>
      </c>
      <c r="AA122" s="19">
        <f t="shared" si="22"/>
        <v>39540.507901580881</v>
      </c>
      <c r="AB122" s="19">
        <f t="shared" si="23"/>
        <v>0</v>
      </c>
      <c r="AC122" s="19">
        <f t="shared" si="23"/>
        <v>0</v>
      </c>
      <c r="AD122" s="19">
        <f t="shared" si="23"/>
        <v>5274.5790503205208</v>
      </c>
      <c r="AE122" s="19">
        <f t="shared" si="24"/>
        <v>0</v>
      </c>
      <c r="AF122" s="19">
        <f t="shared" si="25"/>
        <v>44815.086951901205</v>
      </c>
      <c r="AG122" s="20"/>
      <c r="AH122" s="160">
        <f>'[3]Sped FY 2020'!DZ138</f>
        <v>1626.5095119094321</v>
      </c>
      <c r="AI122" s="19">
        <f t="shared" si="27"/>
        <v>0</v>
      </c>
      <c r="AJ122" s="19">
        <f t="shared" si="27"/>
        <v>0</v>
      </c>
      <c r="AK122" s="19">
        <f t="shared" si="27"/>
        <v>24.310037913742363</v>
      </c>
      <c r="AL122" s="19">
        <f t="shared" si="27"/>
        <v>0</v>
      </c>
      <c r="AM122" s="19">
        <f t="shared" si="27"/>
        <v>0</v>
      </c>
      <c r="AN122" s="19">
        <f t="shared" si="27"/>
        <v>3.2428823881444484</v>
      </c>
      <c r="AO122" s="19">
        <f t="shared" si="27"/>
        <v>0</v>
      </c>
      <c r="AP122" s="19">
        <f t="shared" si="26"/>
        <v>27.55292030188669</v>
      </c>
      <c r="AQ122" s="118">
        <f>'[3]Sped FY 2020'!CR138</f>
        <v>959.19995584678634</v>
      </c>
      <c r="AR122" s="119">
        <f>'[3]Sped FY 2020'!CS138</f>
        <v>931.64703554489961</v>
      </c>
      <c r="AS122" s="161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  <c r="CB122" s="162"/>
      <c r="CC122" s="162"/>
      <c r="CD122" s="162"/>
      <c r="CE122" s="162"/>
      <c r="CF122" s="162"/>
      <c r="CG122" s="162"/>
      <c r="CH122" s="162"/>
      <c r="CI122" s="162"/>
      <c r="CJ122" s="162"/>
    </row>
    <row r="123" spans="1:88" ht="15" x14ac:dyDescent="0.25">
      <c r="A123" s="154">
        <v>314</v>
      </c>
      <c r="B123" s="155">
        <v>1</v>
      </c>
      <c r="C123" s="156" t="s">
        <v>104</v>
      </c>
      <c r="D123" s="157">
        <v>6</v>
      </c>
      <c r="E123" s="120">
        <f>'[3]Sped FY 2020'!AB139</f>
        <v>645282.48355132993</v>
      </c>
      <c r="F123" s="120">
        <f>'[3]Sped FY 2020'!AK139</f>
        <v>115525.64336711973</v>
      </c>
      <c r="G123" s="120">
        <f>'[3]Sped FY 2020'!BP139</f>
        <v>17612.760619354998</v>
      </c>
      <c r="H123" s="120">
        <f>-'[3]Sped FY 2020'!CI139</f>
        <v>0</v>
      </c>
      <c r="I123" s="120">
        <f>'[3]Sped FY 2020'!CB139</f>
        <v>0</v>
      </c>
      <c r="J123" s="120">
        <f>'[3]Sped FY 2020'!BF139-'[3]Sped FY 2020'!BI139</f>
        <v>-179075.1217205362</v>
      </c>
      <c r="K123" s="120">
        <f>'[3]Sped FY 2020'!CJ139</f>
        <v>0</v>
      </c>
      <c r="L123" s="118">
        <f t="shared" si="19"/>
        <v>599345.76581726852</v>
      </c>
      <c r="M123" s="134">
        <f t="shared" si="20"/>
        <v>0</v>
      </c>
      <c r="N123" s="158">
        <v>314</v>
      </c>
      <c r="O123" s="159">
        <v>1</v>
      </c>
      <c r="P123" s="14" t="s">
        <v>104</v>
      </c>
      <c r="Q123" s="14">
        <v>6</v>
      </c>
      <c r="R123" s="22">
        <v>645282.48355132993</v>
      </c>
      <c r="S123" s="94">
        <v>115525.64336711973</v>
      </c>
      <c r="T123" s="94">
        <v>0</v>
      </c>
      <c r="U123" s="94">
        <v>0</v>
      </c>
      <c r="V123" s="94">
        <v>-182758.99075238142</v>
      </c>
      <c r="W123" s="95">
        <v>578049.13616606826</v>
      </c>
      <c r="X123" s="152"/>
      <c r="Y123" s="19">
        <f t="shared" si="21"/>
        <v>0</v>
      </c>
      <c r="Z123" s="19">
        <f t="shared" si="21"/>
        <v>0</v>
      </c>
      <c r="AA123" s="19">
        <f t="shared" si="22"/>
        <v>17612.760619354998</v>
      </c>
      <c r="AB123" s="19">
        <f t="shared" si="23"/>
        <v>0</v>
      </c>
      <c r="AC123" s="19">
        <f t="shared" si="23"/>
        <v>0</v>
      </c>
      <c r="AD123" s="19">
        <f t="shared" si="23"/>
        <v>3683.8690318452136</v>
      </c>
      <c r="AE123" s="19">
        <f t="shared" si="24"/>
        <v>0</v>
      </c>
      <c r="AF123" s="19">
        <f t="shared" si="25"/>
        <v>21296.629651200259</v>
      </c>
      <c r="AG123" s="20"/>
      <c r="AH123" s="160">
        <f>'[3]Sped FY 2020'!DZ139</f>
        <v>743.52423944463783</v>
      </c>
      <c r="AI123" s="19">
        <f t="shared" si="27"/>
        <v>0</v>
      </c>
      <c r="AJ123" s="19">
        <f t="shared" si="27"/>
        <v>0</v>
      </c>
      <c r="AK123" s="19">
        <f t="shared" si="27"/>
        <v>23.688213087054883</v>
      </c>
      <c r="AL123" s="19">
        <f t="shared" si="27"/>
        <v>0</v>
      </c>
      <c r="AM123" s="19">
        <f t="shared" si="27"/>
        <v>0</v>
      </c>
      <c r="AN123" s="19">
        <f t="shared" si="27"/>
        <v>4.9546051579929848</v>
      </c>
      <c r="AO123" s="19">
        <f t="shared" si="27"/>
        <v>0</v>
      </c>
      <c r="AP123" s="19">
        <f t="shared" si="26"/>
        <v>28.642818245047931</v>
      </c>
      <c r="AQ123" s="118">
        <f>'[3]Sped FY 2020'!CR139</f>
        <v>952.0792462872422</v>
      </c>
      <c r="AR123" s="119">
        <f>'[3]Sped FY 2020'!CS139</f>
        <v>923.43642804219451</v>
      </c>
      <c r="AS123" s="161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  <c r="CB123" s="162"/>
      <c r="CC123" s="162"/>
      <c r="CD123" s="162"/>
      <c r="CE123" s="162"/>
      <c r="CF123" s="162"/>
      <c r="CG123" s="162"/>
      <c r="CH123" s="162"/>
      <c r="CI123" s="162"/>
      <c r="CJ123" s="162"/>
    </row>
    <row r="124" spans="1:88" ht="15" x14ac:dyDescent="0.25">
      <c r="A124" s="154">
        <v>316</v>
      </c>
      <c r="B124" s="155">
        <v>1</v>
      </c>
      <c r="C124" s="156" t="s">
        <v>105</v>
      </c>
      <c r="D124" s="157">
        <v>5</v>
      </c>
      <c r="E124" s="120">
        <f>'[3]Sped FY 2020'!AB140</f>
        <v>2331064.6497572893</v>
      </c>
      <c r="F124" s="120">
        <f>'[3]Sped FY 2020'!AK140</f>
        <v>747037.19199536589</v>
      </c>
      <c r="G124" s="120">
        <f>'[3]Sped FY 2020'!BP140</f>
        <v>39418.166379636066</v>
      </c>
      <c r="H124" s="120">
        <f>-'[3]Sped FY 2020'!CI140</f>
        <v>0</v>
      </c>
      <c r="I124" s="120">
        <f>'[3]Sped FY 2020'!CB140</f>
        <v>0</v>
      </c>
      <c r="J124" s="120">
        <f>'[3]Sped FY 2020'!BF140-'[3]Sped FY 2020'!BI140</f>
        <v>-288355.5600773422</v>
      </c>
      <c r="K124" s="120">
        <f>'[3]Sped FY 2020'!CJ140</f>
        <v>0</v>
      </c>
      <c r="L124" s="118">
        <f t="shared" si="19"/>
        <v>2829164.4480549493</v>
      </c>
      <c r="M124" s="134">
        <f t="shared" si="20"/>
        <v>0</v>
      </c>
      <c r="N124" s="158">
        <v>316</v>
      </c>
      <c r="O124" s="159">
        <v>1</v>
      </c>
      <c r="P124" s="14" t="s">
        <v>105</v>
      </c>
      <c r="Q124" s="14">
        <v>5</v>
      </c>
      <c r="R124" s="22">
        <v>2331064.6497572893</v>
      </c>
      <c r="S124" s="94">
        <v>747037.19199536589</v>
      </c>
      <c r="T124" s="94">
        <v>0</v>
      </c>
      <c r="U124" s="94">
        <v>0</v>
      </c>
      <c r="V124" s="94">
        <v>-289606.61262816831</v>
      </c>
      <c r="W124" s="95">
        <v>2788495.2291244869</v>
      </c>
      <c r="X124" s="152"/>
      <c r="Y124" s="19">
        <f t="shared" si="21"/>
        <v>0</v>
      </c>
      <c r="Z124" s="19">
        <f t="shared" si="21"/>
        <v>0</v>
      </c>
      <c r="AA124" s="19">
        <f t="shared" si="22"/>
        <v>39418.166379636066</v>
      </c>
      <c r="AB124" s="19">
        <f t="shared" si="23"/>
        <v>0</v>
      </c>
      <c r="AC124" s="19">
        <f t="shared" si="23"/>
        <v>0</v>
      </c>
      <c r="AD124" s="19">
        <f t="shared" si="23"/>
        <v>1251.0525508261053</v>
      </c>
      <c r="AE124" s="19">
        <f t="shared" si="24"/>
        <v>0</v>
      </c>
      <c r="AF124" s="19">
        <f t="shared" si="25"/>
        <v>40669.218930462375</v>
      </c>
      <c r="AG124" s="20"/>
      <c r="AH124" s="160">
        <f>'[3]Sped FY 2020'!DZ140</f>
        <v>1013.8053481076211</v>
      </c>
      <c r="AI124" s="19">
        <f t="shared" si="27"/>
        <v>0</v>
      </c>
      <c r="AJ124" s="19">
        <f t="shared" si="27"/>
        <v>0</v>
      </c>
      <c r="AK124" s="19">
        <f t="shared" si="27"/>
        <v>38.881395184208095</v>
      </c>
      <c r="AL124" s="19">
        <f t="shared" si="27"/>
        <v>0</v>
      </c>
      <c r="AM124" s="19">
        <f t="shared" si="27"/>
        <v>0</v>
      </c>
      <c r="AN124" s="19">
        <f t="shared" si="27"/>
        <v>1.2340165231534161</v>
      </c>
      <c r="AO124" s="19">
        <f t="shared" si="27"/>
        <v>0</v>
      </c>
      <c r="AP124" s="19">
        <f t="shared" si="26"/>
        <v>40.115411707361709</v>
      </c>
      <c r="AQ124" s="118">
        <f>'[3]Sped FY 2020'!CR140</f>
        <v>1490.3054405153366</v>
      </c>
      <c r="AR124" s="119">
        <f>'[3]Sped FY 2020'!CS140</f>
        <v>1450.1900288079748</v>
      </c>
      <c r="AS124" s="161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  <c r="CB124" s="162"/>
      <c r="CC124" s="162"/>
      <c r="CD124" s="162"/>
      <c r="CE124" s="162"/>
      <c r="CF124" s="162"/>
      <c r="CG124" s="162"/>
      <c r="CH124" s="162"/>
      <c r="CI124" s="162"/>
      <c r="CJ124" s="162"/>
    </row>
    <row r="125" spans="1:88" ht="15" x14ac:dyDescent="0.25">
      <c r="A125" s="154">
        <v>317</v>
      </c>
      <c r="B125" s="155">
        <v>1</v>
      </c>
      <c r="C125" s="156" t="s">
        <v>106</v>
      </c>
      <c r="D125" s="157">
        <v>6</v>
      </c>
      <c r="E125" s="120">
        <f>'[3]Sped FY 2020'!AB141</f>
        <v>1991753.6190656705</v>
      </c>
      <c r="F125" s="120">
        <f>'[3]Sped FY 2020'!AK141</f>
        <v>566444.52840353176</v>
      </c>
      <c r="G125" s="120">
        <f>'[3]Sped FY 2020'!BP141</f>
        <v>27626.967461847489</v>
      </c>
      <c r="H125" s="120">
        <f>-'[3]Sped FY 2020'!CI141</f>
        <v>0</v>
      </c>
      <c r="I125" s="120">
        <f>'[3]Sped FY 2020'!CB141</f>
        <v>0</v>
      </c>
      <c r="J125" s="120">
        <f>'[3]Sped FY 2020'!BF141-'[3]Sped FY 2020'!BI141</f>
        <v>38331.882244384207</v>
      </c>
      <c r="K125" s="120">
        <f>'[3]Sped FY 2020'!CJ141</f>
        <v>0</v>
      </c>
      <c r="L125" s="118">
        <f t="shared" si="19"/>
        <v>2624156.9971754341</v>
      </c>
      <c r="M125" s="134">
        <f t="shared" si="20"/>
        <v>0</v>
      </c>
      <c r="N125" s="158">
        <v>317</v>
      </c>
      <c r="O125" s="159">
        <v>1</v>
      </c>
      <c r="P125" s="14" t="s">
        <v>106</v>
      </c>
      <c r="Q125" s="14">
        <v>6</v>
      </c>
      <c r="R125" s="22">
        <v>1991753.6190656705</v>
      </c>
      <c r="S125" s="94">
        <v>566444.52840353176</v>
      </c>
      <c r="T125" s="94">
        <v>-1519.1782352352457</v>
      </c>
      <c r="U125" s="94">
        <v>0</v>
      </c>
      <c r="V125" s="94">
        <v>44544.641529595247</v>
      </c>
      <c r="W125" s="95">
        <v>2601223.6107635619</v>
      </c>
      <c r="X125" s="152"/>
      <c r="Y125" s="19">
        <f t="shared" si="21"/>
        <v>0</v>
      </c>
      <c r="Z125" s="19">
        <f t="shared" si="21"/>
        <v>0</v>
      </c>
      <c r="AA125" s="19">
        <f t="shared" si="22"/>
        <v>27626.967461847489</v>
      </c>
      <c r="AB125" s="19">
        <f t="shared" si="23"/>
        <v>1519.1782352352457</v>
      </c>
      <c r="AC125" s="19">
        <f t="shared" si="23"/>
        <v>0</v>
      </c>
      <c r="AD125" s="19">
        <f t="shared" si="23"/>
        <v>-6212.7592852110392</v>
      </c>
      <c r="AE125" s="19">
        <f t="shared" si="24"/>
        <v>0</v>
      </c>
      <c r="AF125" s="19">
        <f t="shared" si="25"/>
        <v>22933.386411872227</v>
      </c>
      <c r="AG125" s="20"/>
      <c r="AH125" s="160">
        <f>'[3]Sped FY 2020'!DZ141</f>
        <v>896.85099476795108</v>
      </c>
      <c r="AI125" s="19">
        <f t="shared" si="27"/>
        <v>0</v>
      </c>
      <c r="AJ125" s="19">
        <f t="shared" si="27"/>
        <v>0</v>
      </c>
      <c r="AK125" s="19">
        <f t="shared" si="27"/>
        <v>30.804411906791294</v>
      </c>
      <c r="AL125" s="19">
        <f t="shared" si="27"/>
        <v>1.6939026037745701</v>
      </c>
      <c r="AM125" s="19">
        <f t="shared" si="27"/>
        <v>0</v>
      </c>
      <c r="AN125" s="19">
        <f t="shared" si="27"/>
        <v>-6.9273037789499385</v>
      </c>
      <c r="AO125" s="19">
        <f t="shared" si="27"/>
        <v>0</v>
      </c>
      <c r="AP125" s="19">
        <f t="shared" si="26"/>
        <v>25.571010731616518</v>
      </c>
      <c r="AQ125" s="118">
        <f>'[3]Sped FY 2020'!CR141</f>
        <v>1216.3525305619089</v>
      </c>
      <c r="AR125" s="119">
        <f>'[3]Sped FY 2020'!CS141</f>
        <v>1190.7815198302928</v>
      </c>
      <c r="AS125" s="161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  <c r="CB125" s="162"/>
      <c r="CC125" s="162"/>
      <c r="CD125" s="162"/>
      <c r="CE125" s="162"/>
      <c r="CF125" s="162"/>
      <c r="CG125" s="162"/>
      <c r="CH125" s="162"/>
      <c r="CI125" s="162"/>
      <c r="CJ125" s="162"/>
    </row>
    <row r="126" spans="1:88" ht="15" x14ac:dyDescent="0.25">
      <c r="A126" s="154">
        <v>318</v>
      </c>
      <c r="B126" s="155">
        <v>1</v>
      </c>
      <c r="C126" s="156" t="s">
        <v>107</v>
      </c>
      <c r="D126" s="157">
        <v>4</v>
      </c>
      <c r="E126" s="120">
        <f>'[3]Sped FY 2020'!AB142</f>
        <v>4575140.2658196557</v>
      </c>
      <c r="F126" s="120">
        <f>'[3]Sped FY 2020'!AK142</f>
        <v>1213569.3007310252</v>
      </c>
      <c r="G126" s="120">
        <f>'[3]Sped FY 2020'!BP142</f>
        <v>89584.470714866344</v>
      </c>
      <c r="H126" s="120">
        <f>-'[3]Sped FY 2020'!CI142</f>
        <v>-26738.916148190852</v>
      </c>
      <c r="I126" s="120">
        <f>'[3]Sped FY 2020'!CB142</f>
        <v>0</v>
      </c>
      <c r="J126" s="120">
        <f>'[3]Sped FY 2020'!BF142-'[3]Sped FY 2020'!BI142</f>
        <v>213064.7506604162</v>
      </c>
      <c r="K126" s="120">
        <f>'[3]Sped FY 2020'!CJ142</f>
        <v>0</v>
      </c>
      <c r="L126" s="118">
        <f t="shared" si="19"/>
        <v>6064619.8717777729</v>
      </c>
      <c r="M126" s="134">
        <f t="shared" si="20"/>
        <v>0</v>
      </c>
      <c r="N126" s="158">
        <v>318</v>
      </c>
      <c r="O126" s="159">
        <v>1</v>
      </c>
      <c r="P126" s="14" t="s">
        <v>107</v>
      </c>
      <c r="Q126" s="14">
        <v>4</v>
      </c>
      <c r="R126" s="22">
        <v>4575140.2658196557</v>
      </c>
      <c r="S126" s="94">
        <v>1213569.3007310252</v>
      </c>
      <c r="T126" s="94">
        <v>-274261.632715396</v>
      </c>
      <c r="U126" s="94">
        <v>0</v>
      </c>
      <c r="V126" s="94">
        <v>198784.26538412296</v>
      </c>
      <c r="W126" s="95">
        <v>5713232.1992194084</v>
      </c>
      <c r="X126" s="152"/>
      <c r="Y126" s="19">
        <f t="shared" si="21"/>
        <v>0</v>
      </c>
      <c r="Z126" s="19">
        <f t="shared" si="21"/>
        <v>0</v>
      </c>
      <c r="AA126" s="19">
        <f t="shared" si="22"/>
        <v>89584.470714866344</v>
      </c>
      <c r="AB126" s="19">
        <f t="shared" si="23"/>
        <v>247522.71656720515</v>
      </c>
      <c r="AC126" s="19">
        <f t="shared" si="23"/>
        <v>0</v>
      </c>
      <c r="AD126" s="19">
        <f t="shared" si="23"/>
        <v>14280.485276293242</v>
      </c>
      <c r="AE126" s="19">
        <f t="shared" si="24"/>
        <v>0</v>
      </c>
      <c r="AF126" s="19">
        <f t="shared" si="25"/>
        <v>351387.67255836446</v>
      </c>
      <c r="AG126" s="20"/>
      <c r="AH126" s="160">
        <f>'[3]Sped FY 2020'!DZ142</f>
        <v>3993.9308808005885</v>
      </c>
      <c r="AI126" s="19">
        <f t="shared" si="27"/>
        <v>0</v>
      </c>
      <c r="AJ126" s="19">
        <f t="shared" si="27"/>
        <v>0</v>
      </c>
      <c r="AK126" s="19">
        <f t="shared" si="27"/>
        <v>22.430150492967226</v>
      </c>
      <c r="AL126" s="19">
        <f t="shared" si="27"/>
        <v>61.974712120603577</v>
      </c>
      <c r="AM126" s="19">
        <f t="shared" si="27"/>
        <v>0</v>
      </c>
      <c r="AN126" s="19">
        <f t="shared" si="27"/>
        <v>3.5755464234350249</v>
      </c>
      <c r="AO126" s="19">
        <f t="shared" si="27"/>
        <v>0</v>
      </c>
      <c r="AP126" s="19">
        <f t="shared" si="26"/>
        <v>87.980409037005757</v>
      </c>
      <c r="AQ126" s="118">
        <f>'[3]Sped FY 2020'!CR142</f>
        <v>870.25314202270147</v>
      </c>
      <c r="AR126" s="119">
        <f>'[3]Sped FY 2020'!CS142</f>
        <v>782.27273298569571</v>
      </c>
      <c r="AS126" s="161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  <c r="CB126" s="162"/>
      <c r="CC126" s="162"/>
      <c r="CD126" s="162"/>
      <c r="CE126" s="162"/>
      <c r="CF126" s="162"/>
      <c r="CG126" s="162"/>
      <c r="CH126" s="162"/>
      <c r="CI126" s="162"/>
      <c r="CJ126" s="162"/>
    </row>
    <row r="127" spans="1:88" ht="15" x14ac:dyDescent="0.25">
      <c r="A127" s="154">
        <v>319</v>
      </c>
      <c r="B127" s="155">
        <v>1</v>
      </c>
      <c r="C127" s="156" t="s">
        <v>108</v>
      </c>
      <c r="D127" s="157">
        <v>6</v>
      </c>
      <c r="E127" s="120">
        <f>'[3]Sped FY 2020'!AB143</f>
        <v>897243.68894967064</v>
      </c>
      <c r="F127" s="120">
        <f>'[3]Sped FY 2020'!AK143</f>
        <v>199742.25904297741</v>
      </c>
      <c r="G127" s="120">
        <f>'[3]Sped FY 2020'!BP143</f>
        <v>13893.606522997819</v>
      </c>
      <c r="H127" s="120">
        <f>-'[3]Sped FY 2020'!CI143</f>
        <v>-37964.03010933107</v>
      </c>
      <c r="I127" s="120">
        <f>'[3]Sped FY 2020'!CB143</f>
        <v>0</v>
      </c>
      <c r="J127" s="120">
        <f>'[3]Sped FY 2020'!BF143-'[3]Sped FY 2020'!BI143</f>
        <v>15065.773287820717</v>
      </c>
      <c r="K127" s="120">
        <f>'[3]Sped FY 2020'!CJ143</f>
        <v>0</v>
      </c>
      <c r="L127" s="118">
        <f t="shared" si="19"/>
        <v>1087981.2976941355</v>
      </c>
      <c r="M127" s="134">
        <f t="shared" si="20"/>
        <v>0</v>
      </c>
      <c r="N127" s="158">
        <v>319</v>
      </c>
      <c r="O127" s="159">
        <v>1</v>
      </c>
      <c r="P127" s="14" t="s">
        <v>108</v>
      </c>
      <c r="Q127" s="14">
        <v>6</v>
      </c>
      <c r="R127" s="22">
        <v>897243.68894967064</v>
      </c>
      <c r="S127" s="94">
        <v>199742.25904297741</v>
      </c>
      <c r="T127" s="94">
        <v>-40212.937913738249</v>
      </c>
      <c r="U127" s="94">
        <v>0</v>
      </c>
      <c r="V127" s="94">
        <v>17314.681092227722</v>
      </c>
      <c r="W127" s="95">
        <v>1074087.6911711376</v>
      </c>
      <c r="X127" s="152"/>
      <c r="Y127" s="19">
        <f t="shared" si="21"/>
        <v>0</v>
      </c>
      <c r="Z127" s="19">
        <f t="shared" si="21"/>
        <v>0</v>
      </c>
      <c r="AA127" s="19">
        <f t="shared" si="22"/>
        <v>13893.606522997819</v>
      </c>
      <c r="AB127" s="19">
        <f t="shared" si="23"/>
        <v>2248.9078044071794</v>
      </c>
      <c r="AC127" s="19">
        <f t="shared" si="23"/>
        <v>0</v>
      </c>
      <c r="AD127" s="19">
        <f t="shared" si="23"/>
        <v>-2248.9078044070047</v>
      </c>
      <c r="AE127" s="19">
        <f t="shared" si="24"/>
        <v>0</v>
      </c>
      <c r="AF127" s="19">
        <f t="shared" si="25"/>
        <v>13893.606522997841</v>
      </c>
      <c r="AG127" s="20"/>
      <c r="AH127" s="160">
        <f>'[3]Sped FY 2020'!DZ143</f>
        <v>564.67651698363034</v>
      </c>
      <c r="AI127" s="19">
        <f t="shared" si="27"/>
        <v>0</v>
      </c>
      <c r="AJ127" s="19">
        <f t="shared" si="27"/>
        <v>0</v>
      </c>
      <c r="AK127" s="19">
        <f t="shared" si="27"/>
        <v>24.60454101618075</v>
      </c>
      <c r="AL127" s="19">
        <f t="shared" si="27"/>
        <v>3.9826480060129259</v>
      </c>
      <c r="AM127" s="19">
        <f t="shared" si="27"/>
        <v>0</v>
      </c>
      <c r="AN127" s="19">
        <f t="shared" si="27"/>
        <v>-3.9826480060126164</v>
      </c>
      <c r="AO127" s="19">
        <f t="shared" si="27"/>
        <v>0</v>
      </c>
      <c r="AP127" s="19">
        <f t="shared" si="26"/>
        <v>24.604541016180789</v>
      </c>
      <c r="AQ127" s="118">
        <f>'[3]Sped FY 2020'!CR143</f>
        <v>937.0849513112363</v>
      </c>
      <c r="AR127" s="119">
        <f>'[3]Sped FY 2020'!CS143</f>
        <v>912.48041029505544</v>
      </c>
      <c r="AS127" s="161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  <c r="CB127" s="162"/>
      <c r="CC127" s="162"/>
      <c r="CD127" s="162"/>
      <c r="CE127" s="162"/>
      <c r="CF127" s="162"/>
      <c r="CG127" s="162"/>
      <c r="CH127" s="162"/>
      <c r="CI127" s="162"/>
      <c r="CJ127" s="162"/>
    </row>
    <row r="128" spans="1:88" ht="15" x14ac:dyDescent="0.25">
      <c r="A128" s="154">
        <v>323</v>
      </c>
      <c r="B128" s="155">
        <v>2</v>
      </c>
      <c r="C128" s="156" t="s">
        <v>109</v>
      </c>
      <c r="D128" s="157">
        <v>6</v>
      </c>
      <c r="E128" s="120">
        <f>'[3]Sped FY 2020'!AB144</f>
        <v>0</v>
      </c>
      <c r="F128" s="120">
        <f>'[3]Sped FY 2020'!AK144</f>
        <v>0</v>
      </c>
      <c r="G128" s="120">
        <f>'[3]Sped FY 2020'!BP144</f>
        <v>527.03565693536962</v>
      </c>
      <c r="H128" s="120">
        <f>-'[3]Sped FY 2020'!CI144</f>
        <v>0</v>
      </c>
      <c r="I128" s="120">
        <f>'[3]Sped FY 2020'!CB144</f>
        <v>0</v>
      </c>
      <c r="J128" s="120">
        <f>'[3]Sped FY 2020'!BF144-'[3]Sped FY 2020'!BI144</f>
        <v>-35553.608477926973</v>
      </c>
      <c r="K128" s="120">
        <f>'[3]Sped FY 2020'!CJ144</f>
        <v>0</v>
      </c>
      <c r="L128" s="118">
        <f t="shared" si="19"/>
        <v>-35026.572820991605</v>
      </c>
      <c r="M128" s="134">
        <f t="shared" si="20"/>
        <v>0</v>
      </c>
      <c r="N128" s="158">
        <v>323</v>
      </c>
      <c r="O128" s="159">
        <v>2</v>
      </c>
      <c r="P128" s="14" t="s">
        <v>109</v>
      </c>
      <c r="Q128" s="14">
        <v>6</v>
      </c>
      <c r="R128" s="22">
        <v>0</v>
      </c>
      <c r="S128" s="94">
        <v>0</v>
      </c>
      <c r="T128" s="94">
        <v>0</v>
      </c>
      <c r="U128" s="94">
        <v>17427.945533305487</v>
      </c>
      <c r="V128" s="94">
        <v>-37165.402738133504</v>
      </c>
      <c r="W128" s="95">
        <v>-19737.457204828017</v>
      </c>
      <c r="X128" s="152"/>
      <c r="Y128" s="19">
        <f t="shared" si="21"/>
        <v>0</v>
      </c>
      <c r="Z128" s="19">
        <f t="shared" si="21"/>
        <v>0</v>
      </c>
      <c r="AA128" s="19">
        <f t="shared" si="22"/>
        <v>527.03565693536962</v>
      </c>
      <c r="AB128" s="19">
        <f t="shared" si="23"/>
        <v>0</v>
      </c>
      <c r="AC128" s="19">
        <f t="shared" si="23"/>
        <v>-17427.945533305487</v>
      </c>
      <c r="AD128" s="19">
        <f t="shared" si="23"/>
        <v>1611.7942602065305</v>
      </c>
      <c r="AE128" s="19">
        <f t="shared" si="24"/>
        <v>0</v>
      </c>
      <c r="AF128" s="19">
        <f t="shared" si="25"/>
        <v>-15289.115616163588</v>
      </c>
      <c r="AG128" s="20"/>
      <c r="AH128" s="160">
        <f>'[3]Sped FY 2020'!DZ144</f>
        <v>26.123824629135925</v>
      </c>
      <c r="AI128" s="19">
        <f t="shared" si="27"/>
        <v>0</v>
      </c>
      <c r="AJ128" s="19">
        <f t="shared" si="27"/>
        <v>0</v>
      </c>
      <c r="AK128" s="19">
        <f t="shared" si="27"/>
        <v>20.174521319805763</v>
      </c>
      <c r="AL128" s="19">
        <f t="shared" si="27"/>
        <v>0</v>
      </c>
      <c r="AM128" s="19">
        <f t="shared" si="27"/>
        <v>-667.12840790808571</v>
      </c>
      <c r="AN128" s="19">
        <f t="shared" si="27"/>
        <v>61.69824989595493</v>
      </c>
      <c r="AO128" s="19">
        <f t="shared" si="27"/>
        <v>0</v>
      </c>
      <c r="AP128" s="19">
        <f t="shared" si="26"/>
        <v>-585.25563669232508</v>
      </c>
      <c r="AQ128" s="118">
        <f>'[3]Sped FY 2020'!CR144</f>
        <v>755.53474596575006</v>
      </c>
      <c r="AR128" s="119">
        <f>'[3]Sped FY 2020'!CS144</f>
        <v>1340.7903826580753</v>
      </c>
      <c r="AS128" s="161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  <c r="CB128" s="162"/>
      <c r="CC128" s="162"/>
      <c r="CD128" s="162"/>
      <c r="CE128" s="162"/>
      <c r="CF128" s="162"/>
      <c r="CG128" s="162"/>
      <c r="CH128" s="162"/>
      <c r="CI128" s="162"/>
      <c r="CJ128" s="162"/>
    </row>
    <row r="129" spans="1:88" ht="15" x14ac:dyDescent="0.25">
      <c r="A129" s="154">
        <v>330</v>
      </c>
      <c r="B129" s="155">
        <v>1</v>
      </c>
      <c r="C129" s="156" t="s">
        <v>110</v>
      </c>
      <c r="D129" s="157">
        <v>6</v>
      </c>
      <c r="E129" s="120">
        <f>'[3]Sped FY 2020'!AB145</f>
        <v>291935.27145099756</v>
      </c>
      <c r="F129" s="120">
        <f>'[3]Sped FY 2020'!AK145</f>
        <v>57032.020950249527</v>
      </c>
      <c r="G129" s="120">
        <f>'[3]Sped FY 2020'!BP145</f>
        <v>4515.7174265086178</v>
      </c>
      <c r="H129" s="120">
        <f>-'[3]Sped FY 2020'!CI145</f>
        <v>0</v>
      </c>
      <c r="I129" s="120">
        <f>'[3]Sped FY 2020'!CB145</f>
        <v>0</v>
      </c>
      <c r="J129" s="120">
        <f>'[3]Sped FY 2020'!BF145-'[3]Sped FY 2020'!BI145</f>
        <v>-3496.651496625811</v>
      </c>
      <c r="K129" s="120">
        <f>'[3]Sped FY 2020'!CJ145</f>
        <v>0</v>
      </c>
      <c r="L129" s="118">
        <f t="shared" si="19"/>
        <v>349986.35833112989</v>
      </c>
      <c r="M129" s="134">
        <f t="shared" si="20"/>
        <v>0</v>
      </c>
      <c r="N129" s="158">
        <v>330</v>
      </c>
      <c r="O129" s="159">
        <v>1</v>
      </c>
      <c r="P129" s="14" t="s">
        <v>110</v>
      </c>
      <c r="Q129" s="14">
        <v>6</v>
      </c>
      <c r="R129" s="22">
        <v>291935.27145099756</v>
      </c>
      <c r="S129" s="94">
        <v>57032.020950249527</v>
      </c>
      <c r="T129" s="94">
        <v>0</v>
      </c>
      <c r="U129" s="94">
        <v>0</v>
      </c>
      <c r="V129" s="94">
        <v>724.90978243936843</v>
      </c>
      <c r="W129" s="95">
        <v>349692.20218368643</v>
      </c>
      <c r="X129" s="152"/>
      <c r="Y129" s="19">
        <f t="shared" si="21"/>
        <v>0</v>
      </c>
      <c r="Z129" s="19">
        <f t="shared" si="21"/>
        <v>0</v>
      </c>
      <c r="AA129" s="19">
        <f t="shared" si="22"/>
        <v>4515.7174265086178</v>
      </c>
      <c r="AB129" s="19">
        <f t="shared" si="23"/>
        <v>0</v>
      </c>
      <c r="AC129" s="19">
        <f t="shared" si="23"/>
        <v>0</v>
      </c>
      <c r="AD129" s="19">
        <f t="shared" si="23"/>
        <v>-4221.5612790651794</v>
      </c>
      <c r="AE129" s="19">
        <f t="shared" si="24"/>
        <v>0</v>
      </c>
      <c r="AF129" s="19">
        <f t="shared" si="25"/>
        <v>294.15614744345658</v>
      </c>
      <c r="AG129" s="20"/>
      <c r="AH129" s="160">
        <f>'[3]Sped FY 2020'!DZ145</f>
        <v>245.5639515138777</v>
      </c>
      <c r="AI129" s="19">
        <f t="shared" si="27"/>
        <v>0</v>
      </c>
      <c r="AJ129" s="19">
        <f t="shared" si="27"/>
        <v>0</v>
      </c>
      <c r="AK129" s="19">
        <f t="shared" si="27"/>
        <v>18.389170717728163</v>
      </c>
      <c r="AL129" s="19">
        <f t="shared" si="27"/>
        <v>0</v>
      </c>
      <c r="AM129" s="19">
        <f t="shared" si="27"/>
        <v>0</v>
      </c>
      <c r="AN129" s="19">
        <f t="shared" si="27"/>
        <v>-17.191290712825182</v>
      </c>
      <c r="AO129" s="19">
        <f t="shared" si="27"/>
        <v>0</v>
      </c>
      <c r="AP129" s="19">
        <f t="shared" si="26"/>
        <v>1.1978800049030518</v>
      </c>
      <c r="AQ129" s="118">
        <f>'[3]Sped FY 2020'!CR145</f>
        <v>716.48961067022685</v>
      </c>
      <c r="AR129" s="119">
        <f>'[3]Sped FY 2020'!CS145</f>
        <v>715.29173066532383</v>
      </c>
      <c r="AS129" s="161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  <c r="CB129" s="162"/>
      <c r="CC129" s="162"/>
      <c r="CD129" s="162"/>
      <c r="CE129" s="162"/>
      <c r="CF129" s="162"/>
      <c r="CG129" s="162"/>
      <c r="CH129" s="162"/>
      <c r="CI129" s="162"/>
      <c r="CJ129" s="162"/>
    </row>
    <row r="130" spans="1:88" ht="15" x14ac:dyDescent="0.25">
      <c r="A130" s="154">
        <v>332</v>
      </c>
      <c r="B130" s="155">
        <v>1</v>
      </c>
      <c r="C130" s="156" t="s">
        <v>111</v>
      </c>
      <c r="D130" s="157">
        <v>5</v>
      </c>
      <c r="E130" s="120">
        <f>'[3]Sped FY 2020'!AB146</f>
        <v>1596167.2027997617</v>
      </c>
      <c r="F130" s="120">
        <f>'[3]Sped FY 2020'!AK146</f>
        <v>261247.25234524987</v>
      </c>
      <c r="G130" s="120">
        <f>'[3]Sped FY 2020'!BP146</f>
        <v>33789.890864781264</v>
      </c>
      <c r="H130" s="120">
        <f>-'[3]Sped FY 2020'!CI146</f>
        <v>0</v>
      </c>
      <c r="I130" s="120">
        <f>'[3]Sped FY 2020'!CB146</f>
        <v>87269.606717929943</v>
      </c>
      <c r="J130" s="120">
        <f>'[3]Sped FY 2020'!BF146-'[3]Sped FY 2020'!BI146</f>
        <v>-315428.52613390284</v>
      </c>
      <c r="K130" s="120">
        <f>'[3]Sped FY 2020'!CJ146</f>
        <v>0</v>
      </c>
      <c r="L130" s="118">
        <f t="shared" si="19"/>
        <v>1663045.4265938201</v>
      </c>
      <c r="M130" s="134">
        <f t="shared" si="20"/>
        <v>0</v>
      </c>
      <c r="N130" s="158">
        <v>332</v>
      </c>
      <c r="O130" s="159">
        <v>1</v>
      </c>
      <c r="P130" s="14" t="s">
        <v>111</v>
      </c>
      <c r="Q130" s="14">
        <v>5</v>
      </c>
      <c r="R130" s="22">
        <v>1596167.2027997617</v>
      </c>
      <c r="S130" s="94">
        <v>261247.25234524987</v>
      </c>
      <c r="T130" s="94">
        <v>0</v>
      </c>
      <c r="U130" s="94">
        <v>87740.74706701166</v>
      </c>
      <c r="V130" s="94">
        <v>-315899.66648298444</v>
      </c>
      <c r="W130" s="95">
        <v>1629255.535729039</v>
      </c>
      <c r="X130" s="152"/>
      <c r="Y130" s="19">
        <f t="shared" si="21"/>
        <v>0</v>
      </c>
      <c r="Z130" s="19">
        <f t="shared" si="21"/>
        <v>0</v>
      </c>
      <c r="AA130" s="19">
        <f t="shared" si="22"/>
        <v>33789.890864781264</v>
      </c>
      <c r="AB130" s="19">
        <f t="shared" si="23"/>
        <v>0</v>
      </c>
      <c r="AC130" s="19">
        <f t="shared" si="23"/>
        <v>-471.14034908171743</v>
      </c>
      <c r="AD130" s="19">
        <f t="shared" si="23"/>
        <v>471.14034908160102</v>
      </c>
      <c r="AE130" s="19">
        <f t="shared" si="24"/>
        <v>0</v>
      </c>
      <c r="AF130" s="19">
        <f t="shared" si="25"/>
        <v>33789.890864781104</v>
      </c>
      <c r="AG130" s="20"/>
      <c r="AH130" s="160">
        <f>'[3]Sped FY 2020'!DZ146</f>
        <v>1607.6199771775955</v>
      </c>
      <c r="AI130" s="19">
        <f t="shared" si="27"/>
        <v>0</v>
      </c>
      <c r="AJ130" s="19">
        <f t="shared" si="27"/>
        <v>0</v>
      </c>
      <c r="AK130" s="19">
        <f t="shared" si="27"/>
        <v>21.018581097819027</v>
      </c>
      <c r="AL130" s="19">
        <f t="shared" si="27"/>
        <v>0</v>
      </c>
      <c r="AM130" s="19">
        <f t="shared" si="27"/>
        <v>-0.2930669908126366</v>
      </c>
      <c r="AN130" s="19">
        <f t="shared" si="27"/>
        <v>0.29306699081256415</v>
      </c>
      <c r="AO130" s="19">
        <f t="shared" si="27"/>
        <v>0</v>
      </c>
      <c r="AP130" s="19">
        <f t="shared" si="26"/>
        <v>21.018581097818927</v>
      </c>
      <c r="AQ130" s="118">
        <f>'[3]Sped FY 2020'!CR146</f>
        <v>842.78811335727789</v>
      </c>
      <c r="AR130" s="119">
        <f>'[3]Sped FY 2020'!CS146</f>
        <v>821.76953225945886</v>
      </c>
      <c r="AS130" s="161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  <c r="CB130" s="162"/>
      <c r="CC130" s="162"/>
      <c r="CD130" s="162"/>
      <c r="CE130" s="162"/>
      <c r="CF130" s="162"/>
      <c r="CG130" s="162"/>
      <c r="CH130" s="162"/>
      <c r="CI130" s="162"/>
      <c r="CJ130" s="162"/>
    </row>
    <row r="131" spans="1:88" ht="15" x14ac:dyDescent="0.25">
      <c r="A131" s="154">
        <v>333</v>
      </c>
      <c r="B131" s="155">
        <v>1</v>
      </c>
      <c r="C131" s="156" t="s">
        <v>112</v>
      </c>
      <c r="D131" s="157">
        <v>6</v>
      </c>
      <c r="E131" s="120">
        <f>'[3]Sped FY 2020'!AB147</f>
        <v>555443.18351646559</v>
      </c>
      <c r="F131" s="120">
        <f>'[3]Sped FY 2020'!AK147</f>
        <v>76492.224697839207</v>
      </c>
      <c r="G131" s="120">
        <f>'[3]Sped FY 2020'!BP147</f>
        <v>13486.68710304028</v>
      </c>
      <c r="H131" s="120">
        <f>-'[3]Sped FY 2020'!CI147</f>
        <v>0</v>
      </c>
      <c r="I131" s="120">
        <f>'[3]Sped FY 2020'!CB147</f>
        <v>106911.43442887027</v>
      </c>
      <c r="J131" s="120">
        <f>'[3]Sped FY 2020'!BF147-'[3]Sped FY 2020'!BI147</f>
        <v>-296576.5833296096</v>
      </c>
      <c r="K131" s="120">
        <f>'[3]Sped FY 2020'!CJ147</f>
        <v>0</v>
      </c>
      <c r="L131" s="118">
        <f t="shared" si="19"/>
        <v>455756.94641660573</v>
      </c>
      <c r="M131" s="134">
        <f t="shared" si="20"/>
        <v>0</v>
      </c>
      <c r="N131" s="158">
        <v>333</v>
      </c>
      <c r="O131" s="159">
        <v>1</v>
      </c>
      <c r="P131" s="14" t="s">
        <v>112</v>
      </c>
      <c r="Q131" s="14">
        <v>6</v>
      </c>
      <c r="R131" s="22">
        <v>555443.18351646559</v>
      </c>
      <c r="S131" s="94">
        <v>76492.224697839207</v>
      </c>
      <c r="T131" s="94">
        <v>0</v>
      </c>
      <c r="U131" s="94">
        <v>108180.18227741425</v>
      </c>
      <c r="V131" s="94">
        <v>-297845.33117815357</v>
      </c>
      <c r="W131" s="95">
        <v>442270.2593135655</v>
      </c>
      <c r="X131" s="152"/>
      <c r="Y131" s="19">
        <f t="shared" si="21"/>
        <v>0</v>
      </c>
      <c r="Z131" s="19">
        <f t="shared" si="21"/>
        <v>0</v>
      </c>
      <c r="AA131" s="19">
        <f t="shared" si="22"/>
        <v>13486.68710304028</v>
      </c>
      <c r="AB131" s="19">
        <f t="shared" si="23"/>
        <v>0</v>
      </c>
      <c r="AC131" s="19">
        <f t="shared" si="23"/>
        <v>-1268.7478485439788</v>
      </c>
      <c r="AD131" s="19">
        <f t="shared" si="23"/>
        <v>1268.7478485439788</v>
      </c>
      <c r="AE131" s="19">
        <f t="shared" si="24"/>
        <v>0</v>
      </c>
      <c r="AF131" s="19">
        <f t="shared" si="25"/>
        <v>13486.687103040225</v>
      </c>
      <c r="AG131" s="20"/>
      <c r="AH131" s="160">
        <f>'[3]Sped FY 2020'!DZ147</f>
        <v>498.36219292505456</v>
      </c>
      <c r="AI131" s="19">
        <f t="shared" si="27"/>
        <v>0</v>
      </c>
      <c r="AJ131" s="19">
        <f t="shared" si="27"/>
        <v>0</v>
      </c>
      <c r="AK131" s="19">
        <f t="shared" si="27"/>
        <v>27.062018938239273</v>
      </c>
      <c r="AL131" s="19">
        <f t="shared" si="27"/>
        <v>0</v>
      </c>
      <c r="AM131" s="19">
        <f t="shared" si="27"/>
        <v>-2.5458348698107955</v>
      </c>
      <c r="AN131" s="19">
        <f t="shared" si="27"/>
        <v>2.5458348698107955</v>
      </c>
      <c r="AO131" s="19">
        <f t="shared" si="27"/>
        <v>0</v>
      </c>
      <c r="AP131" s="19">
        <f t="shared" si="26"/>
        <v>27.062018938239163</v>
      </c>
      <c r="AQ131" s="118">
        <f>'[3]Sped FY 2020'!CR147</f>
        <v>1080.5428078889124</v>
      </c>
      <c r="AR131" s="119">
        <f>'[3]Sped FY 2020'!CS147</f>
        <v>1053.4807889506733</v>
      </c>
      <c r="AS131" s="161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  <c r="CB131" s="162"/>
      <c r="CC131" s="162"/>
      <c r="CD131" s="162"/>
      <c r="CE131" s="162"/>
      <c r="CF131" s="162"/>
      <c r="CG131" s="162"/>
      <c r="CH131" s="162"/>
      <c r="CI131" s="162"/>
      <c r="CJ131" s="162"/>
    </row>
    <row r="132" spans="1:88" ht="15" x14ac:dyDescent="0.25">
      <c r="A132" s="154">
        <v>345</v>
      </c>
      <c r="B132" s="155">
        <v>1</v>
      </c>
      <c r="C132" s="156" t="s">
        <v>113</v>
      </c>
      <c r="D132" s="157">
        <v>5</v>
      </c>
      <c r="E132" s="120">
        <f>'[3]Sped FY 2020'!AB148</f>
        <v>2120281.5052825436</v>
      </c>
      <c r="F132" s="120">
        <f>'[3]Sped FY 2020'!AK148</f>
        <v>476710.91425763391</v>
      </c>
      <c r="G132" s="120">
        <f>'[3]Sped FY 2020'!BP148</f>
        <v>39248.11412596234</v>
      </c>
      <c r="H132" s="120">
        <f>-'[3]Sped FY 2020'!CI148</f>
        <v>-109201.9141908384</v>
      </c>
      <c r="I132" s="120">
        <f>'[3]Sped FY 2020'!CB148</f>
        <v>0</v>
      </c>
      <c r="J132" s="120">
        <f>'[3]Sped FY 2020'!BF148-'[3]Sped FY 2020'!BI148</f>
        <v>43296.277577742556</v>
      </c>
      <c r="K132" s="120">
        <f>'[3]Sped FY 2020'!CJ148</f>
        <v>0</v>
      </c>
      <c r="L132" s="118">
        <f t="shared" si="19"/>
        <v>2570334.8970530438</v>
      </c>
      <c r="M132" s="134">
        <f t="shared" si="20"/>
        <v>0</v>
      </c>
      <c r="N132" s="158">
        <v>345</v>
      </c>
      <c r="O132" s="159">
        <v>1</v>
      </c>
      <c r="P132" s="14" t="s">
        <v>113</v>
      </c>
      <c r="Q132" s="14">
        <v>5</v>
      </c>
      <c r="R132" s="22">
        <v>2120281.5052825436</v>
      </c>
      <c r="S132" s="94">
        <v>476710.91425763391</v>
      </c>
      <c r="T132" s="94">
        <v>-297941.41968793125</v>
      </c>
      <c r="U132" s="94">
        <v>0</v>
      </c>
      <c r="V132" s="94">
        <v>53896.354213110142</v>
      </c>
      <c r="W132" s="95">
        <v>2352947.3540653563</v>
      </c>
      <c r="X132" s="152"/>
      <c r="Y132" s="19">
        <f t="shared" si="21"/>
        <v>0</v>
      </c>
      <c r="Z132" s="19">
        <f t="shared" si="21"/>
        <v>0</v>
      </c>
      <c r="AA132" s="19">
        <f t="shared" si="22"/>
        <v>39248.11412596234</v>
      </c>
      <c r="AB132" s="19">
        <f t="shared" si="23"/>
        <v>188739.50549709285</v>
      </c>
      <c r="AC132" s="19">
        <f t="shared" si="23"/>
        <v>0</v>
      </c>
      <c r="AD132" s="19">
        <f t="shared" si="23"/>
        <v>-10600.076635367586</v>
      </c>
      <c r="AE132" s="19">
        <f t="shared" si="24"/>
        <v>0</v>
      </c>
      <c r="AF132" s="19">
        <f t="shared" si="25"/>
        <v>217387.54298768751</v>
      </c>
      <c r="AG132" s="20"/>
      <c r="AH132" s="160">
        <f>'[3]Sped FY 2020'!DZ148</f>
        <v>1556.3770904050596</v>
      </c>
      <c r="AI132" s="19">
        <f t="shared" si="27"/>
        <v>0</v>
      </c>
      <c r="AJ132" s="19">
        <f t="shared" si="27"/>
        <v>0</v>
      </c>
      <c r="AK132" s="19">
        <f t="shared" si="27"/>
        <v>25.217612343386335</v>
      </c>
      <c r="AL132" s="19">
        <f t="shared" si="27"/>
        <v>121.26849377355708</v>
      </c>
      <c r="AM132" s="19">
        <f t="shared" si="27"/>
        <v>0</v>
      </c>
      <c r="AN132" s="19">
        <f t="shared" si="27"/>
        <v>-6.8107380278958178</v>
      </c>
      <c r="AO132" s="19">
        <f t="shared" si="27"/>
        <v>0</v>
      </c>
      <c r="AP132" s="19">
        <f t="shared" si="26"/>
        <v>139.67536808904754</v>
      </c>
      <c r="AQ132" s="118">
        <f>'[3]Sped FY 2020'!CR148</f>
        <v>992.77398649660256</v>
      </c>
      <c r="AR132" s="119">
        <f>'[3]Sped FY 2020'!CS148</f>
        <v>853.09861840755502</v>
      </c>
      <c r="AS132" s="161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  <c r="CB132" s="162"/>
      <c r="CC132" s="162"/>
      <c r="CD132" s="162"/>
      <c r="CE132" s="162"/>
      <c r="CF132" s="162"/>
      <c r="CG132" s="162"/>
      <c r="CH132" s="162"/>
      <c r="CI132" s="162"/>
      <c r="CJ132" s="162"/>
    </row>
    <row r="133" spans="1:88" ht="15" x14ac:dyDescent="0.25">
      <c r="A133" s="154">
        <v>347</v>
      </c>
      <c r="B133" s="155">
        <v>1</v>
      </c>
      <c r="C133" s="156" t="s">
        <v>114</v>
      </c>
      <c r="D133" s="157">
        <v>4</v>
      </c>
      <c r="E133" s="120">
        <f>'[3]Sped FY 2020'!AB149</f>
        <v>5716161.430500228</v>
      </c>
      <c r="F133" s="120">
        <f>'[3]Sped FY 2020'!AK149</f>
        <v>968126.93661670887</v>
      </c>
      <c r="G133" s="120">
        <f>'[3]Sped FY 2020'!BP149</f>
        <v>92703.537969878991</v>
      </c>
      <c r="H133" s="120">
        <f>-'[3]Sped FY 2020'!CI149</f>
        <v>0</v>
      </c>
      <c r="I133" s="120">
        <f>'[3]Sped FY 2020'!CB149</f>
        <v>514448.86714101862</v>
      </c>
      <c r="J133" s="120">
        <f>'[3]Sped FY 2020'!BF149-'[3]Sped FY 2020'!BI149</f>
        <v>-595378.39511619543</v>
      </c>
      <c r="K133" s="120">
        <f>'[3]Sped FY 2020'!CJ149</f>
        <v>0</v>
      </c>
      <c r="L133" s="118">
        <f t="shared" si="19"/>
        <v>6696062.3771116389</v>
      </c>
      <c r="M133" s="134">
        <f t="shared" si="20"/>
        <v>0</v>
      </c>
      <c r="N133" s="158">
        <v>347</v>
      </c>
      <c r="O133" s="159">
        <v>1</v>
      </c>
      <c r="P133" s="14" t="s">
        <v>114</v>
      </c>
      <c r="Q133" s="14">
        <v>4</v>
      </c>
      <c r="R133" s="22">
        <v>5716161.430500228</v>
      </c>
      <c r="S133" s="94">
        <v>968126.93661670887</v>
      </c>
      <c r="T133" s="94">
        <v>0</v>
      </c>
      <c r="U133" s="94">
        <v>531618.00417368207</v>
      </c>
      <c r="V133" s="94">
        <v>-612547.53214885865</v>
      </c>
      <c r="W133" s="95">
        <v>6603358.83914176</v>
      </c>
      <c r="X133" s="152"/>
      <c r="Y133" s="19">
        <f t="shared" si="21"/>
        <v>0</v>
      </c>
      <c r="Z133" s="19">
        <f t="shared" si="21"/>
        <v>0</v>
      </c>
      <c r="AA133" s="19">
        <f t="shared" si="22"/>
        <v>92703.537969878991</v>
      </c>
      <c r="AB133" s="19">
        <f t="shared" si="23"/>
        <v>0</v>
      </c>
      <c r="AC133" s="19">
        <f t="shared" si="23"/>
        <v>-17169.13703266345</v>
      </c>
      <c r="AD133" s="19">
        <f t="shared" si="23"/>
        <v>17169.137032663217</v>
      </c>
      <c r="AE133" s="19">
        <f t="shared" si="24"/>
        <v>0</v>
      </c>
      <c r="AF133" s="19">
        <f t="shared" si="25"/>
        <v>92703.537969878875</v>
      </c>
      <c r="AG133" s="20"/>
      <c r="AH133" s="160">
        <f>'[3]Sped FY 2020'!DZ149</f>
        <v>4200.9119528622041</v>
      </c>
      <c r="AI133" s="19">
        <f t="shared" si="27"/>
        <v>0</v>
      </c>
      <c r="AJ133" s="19">
        <f t="shared" si="27"/>
        <v>0</v>
      </c>
      <c r="AK133" s="19">
        <f t="shared" si="27"/>
        <v>22.067479397352606</v>
      </c>
      <c r="AL133" s="19">
        <f t="shared" si="27"/>
        <v>0</v>
      </c>
      <c r="AM133" s="19">
        <f t="shared" si="27"/>
        <v>-4.087002352183462</v>
      </c>
      <c r="AN133" s="19">
        <f t="shared" si="27"/>
        <v>4.0870023521834069</v>
      </c>
      <c r="AO133" s="19">
        <f t="shared" si="27"/>
        <v>0</v>
      </c>
      <c r="AP133" s="19">
        <f t="shared" si="26"/>
        <v>22.067479397352578</v>
      </c>
      <c r="AQ133" s="118">
        <f>'[3]Sped FY 2020'!CR149</f>
        <v>894.44880148476602</v>
      </c>
      <c r="AR133" s="119">
        <f>'[3]Sped FY 2020'!CS149</f>
        <v>872.38132208741342</v>
      </c>
      <c r="AS133" s="161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  <c r="CB133" s="162"/>
      <c r="CC133" s="162"/>
      <c r="CD133" s="162"/>
      <c r="CE133" s="162"/>
      <c r="CF133" s="162"/>
      <c r="CG133" s="162"/>
      <c r="CH133" s="162"/>
      <c r="CI133" s="162"/>
      <c r="CJ133" s="162"/>
    </row>
    <row r="134" spans="1:88" ht="15" x14ac:dyDescent="0.25">
      <c r="A134" s="154">
        <v>356</v>
      </c>
      <c r="B134" s="155">
        <v>1</v>
      </c>
      <c r="C134" s="156" t="s">
        <v>115</v>
      </c>
      <c r="D134" s="157">
        <v>6</v>
      </c>
      <c r="E134" s="120">
        <f>'[3]Sped FY 2020'!AB150</f>
        <v>179361.77061513686</v>
      </c>
      <c r="F134" s="120">
        <f>'[3]Sped FY 2020'!AK150</f>
        <v>42696.284918799473</v>
      </c>
      <c r="G134" s="120">
        <f>'[3]Sped FY 2020'!BP150</f>
        <v>4160.3755110206012</v>
      </c>
      <c r="H134" s="120">
        <f>-'[3]Sped FY 2020'!CI150</f>
        <v>0</v>
      </c>
      <c r="I134" s="120">
        <f>'[3]Sped FY 2020'!CB150</f>
        <v>41556.024464935355</v>
      </c>
      <c r="J134" s="120">
        <f>'[3]Sped FY 2020'!BF150-'[3]Sped FY 2020'!BI150</f>
        <v>-59805.535670133468</v>
      </c>
      <c r="K134" s="120">
        <f>'[3]Sped FY 2020'!CJ150</f>
        <v>0</v>
      </c>
      <c r="L134" s="118">
        <f t="shared" si="19"/>
        <v>207968.91983975883</v>
      </c>
      <c r="M134" s="134">
        <f t="shared" si="20"/>
        <v>0</v>
      </c>
      <c r="N134" s="158">
        <v>356</v>
      </c>
      <c r="O134" s="159">
        <v>1</v>
      </c>
      <c r="P134" s="14" t="s">
        <v>115</v>
      </c>
      <c r="Q134" s="14">
        <v>6</v>
      </c>
      <c r="R134" s="22">
        <v>179361.77061513686</v>
      </c>
      <c r="S134" s="94">
        <v>42696.284918799473</v>
      </c>
      <c r="T134" s="94">
        <v>0</v>
      </c>
      <c r="U134" s="94">
        <v>41415.290071353142</v>
      </c>
      <c r="V134" s="94">
        <v>-59664.801276551225</v>
      </c>
      <c r="W134" s="95">
        <v>203808.54432873824</v>
      </c>
      <c r="X134" s="152"/>
      <c r="Y134" s="19">
        <f t="shared" si="21"/>
        <v>0</v>
      </c>
      <c r="Z134" s="19">
        <f t="shared" si="21"/>
        <v>0</v>
      </c>
      <c r="AA134" s="19">
        <f t="shared" si="22"/>
        <v>4160.3755110206012</v>
      </c>
      <c r="AB134" s="19">
        <f t="shared" si="23"/>
        <v>0</v>
      </c>
      <c r="AC134" s="19">
        <f t="shared" si="23"/>
        <v>140.73439358221367</v>
      </c>
      <c r="AD134" s="19">
        <f t="shared" si="23"/>
        <v>-140.73439358224277</v>
      </c>
      <c r="AE134" s="19">
        <f t="shared" si="24"/>
        <v>0</v>
      </c>
      <c r="AF134" s="19">
        <f t="shared" si="25"/>
        <v>4160.3755110205966</v>
      </c>
      <c r="AG134" s="20"/>
      <c r="AH134" s="160">
        <f>'[3]Sped FY 2020'!DZ150</f>
        <v>163.77628517496754</v>
      </c>
      <c r="AI134" s="19">
        <f t="shared" si="27"/>
        <v>0</v>
      </c>
      <c r="AJ134" s="19">
        <f t="shared" si="27"/>
        <v>0</v>
      </c>
      <c r="AK134" s="19">
        <f t="shared" si="27"/>
        <v>25.40279568910686</v>
      </c>
      <c r="AL134" s="19">
        <f t="shared" ref="AL134:AP190" si="28">IF($AH134&gt;0,AB134/$AH134,0)</f>
        <v>0</v>
      </c>
      <c r="AM134" s="19">
        <f t="shared" si="28"/>
        <v>0.8593087419943769</v>
      </c>
      <c r="AN134" s="19">
        <f t="shared" si="28"/>
        <v>-0.85930874199455454</v>
      </c>
      <c r="AO134" s="19">
        <f t="shared" si="28"/>
        <v>0</v>
      </c>
      <c r="AP134" s="19">
        <f t="shared" si="26"/>
        <v>25.402795689106831</v>
      </c>
      <c r="AQ134" s="118">
        <f>'[3]Sped FY 2020'!CR150</f>
        <v>1055.8732423457827</v>
      </c>
      <c r="AR134" s="119">
        <f>'[3]Sped FY 2020'!CS150</f>
        <v>1030.4704466566759</v>
      </c>
      <c r="AS134" s="161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  <c r="CB134" s="162"/>
      <c r="CC134" s="162"/>
      <c r="CD134" s="162"/>
      <c r="CE134" s="162"/>
      <c r="CF134" s="162"/>
      <c r="CG134" s="162"/>
      <c r="CH134" s="162"/>
      <c r="CI134" s="162"/>
      <c r="CJ134" s="162"/>
    </row>
    <row r="135" spans="1:88" ht="15" x14ac:dyDescent="0.25">
      <c r="A135" s="154">
        <v>361</v>
      </c>
      <c r="B135" s="155">
        <v>1</v>
      </c>
      <c r="C135" s="156" t="s">
        <v>116</v>
      </c>
      <c r="D135" s="157">
        <v>5</v>
      </c>
      <c r="E135" s="120">
        <f>'[3]Sped FY 2020'!AB151</f>
        <v>813467.29241899634</v>
      </c>
      <c r="F135" s="120">
        <f>'[3]Sped FY 2020'!AK151</f>
        <v>202886.6246675018</v>
      </c>
      <c r="G135" s="120">
        <f>'[3]Sped FY 2020'!BP151</f>
        <v>18068.606445046637</v>
      </c>
      <c r="H135" s="120">
        <f>-'[3]Sped FY 2020'!CI151</f>
        <v>0</v>
      </c>
      <c r="I135" s="120">
        <f>'[3]Sped FY 2020'!CB151</f>
        <v>0</v>
      </c>
      <c r="J135" s="120">
        <f>'[3]Sped FY 2020'!BF151-'[3]Sped FY 2020'!BI151</f>
        <v>-247605.96208641856</v>
      </c>
      <c r="K135" s="120">
        <f>'[3]Sped FY 2020'!CJ151</f>
        <v>0</v>
      </c>
      <c r="L135" s="118">
        <f t="shared" si="19"/>
        <v>786816.56144512619</v>
      </c>
      <c r="M135" s="134">
        <f t="shared" si="20"/>
        <v>0</v>
      </c>
      <c r="N135" s="158">
        <v>361</v>
      </c>
      <c r="O135" s="159">
        <v>1</v>
      </c>
      <c r="P135" s="14" t="s">
        <v>116</v>
      </c>
      <c r="Q135" s="14">
        <v>5</v>
      </c>
      <c r="R135" s="22">
        <v>813467.29241899634</v>
      </c>
      <c r="S135" s="94">
        <v>202886.6246675018</v>
      </c>
      <c r="T135" s="94">
        <v>0</v>
      </c>
      <c r="U135" s="94">
        <v>0</v>
      </c>
      <c r="V135" s="94">
        <v>-253864.31167729537</v>
      </c>
      <c r="W135" s="95">
        <v>762489.60540920275</v>
      </c>
      <c r="X135" s="152"/>
      <c r="Y135" s="19">
        <f t="shared" si="21"/>
        <v>0</v>
      </c>
      <c r="Z135" s="19">
        <f t="shared" si="21"/>
        <v>0</v>
      </c>
      <c r="AA135" s="19">
        <f t="shared" si="22"/>
        <v>18068.606445046637</v>
      </c>
      <c r="AB135" s="19">
        <f t="shared" si="23"/>
        <v>0</v>
      </c>
      <c r="AC135" s="19">
        <f t="shared" si="23"/>
        <v>0</v>
      </c>
      <c r="AD135" s="19">
        <f t="shared" si="23"/>
        <v>6258.3495908768091</v>
      </c>
      <c r="AE135" s="19">
        <f t="shared" si="24"/>
        <v>0</v>
      </c>
      <c r="AF135" s="19">
        <f t="shared" si="25"/>
        <v>24326.956035923446</v>
      </c>
      <c r="AG135" s="20"/>
      <c r="AH135" s="160">
        <f>'[3]Sped FY 2020'!DZ151</f>
        <v>983.66247353554115</v>
      </c>
      <c r="AI135" s="19">
        <f t="shared" ref="AI135:AM198" si="29">IF($AH135&gt;0,Y135/$AH135,0)</f>
        <v>0</v>
      </c>
      <c r="AJ135" s="19">
        <f t="shared" si="29"/>
        <v>0</v>
      </c>
      <c r="AK135" s="19">
        <f t="shared" si="29"/>
        <v>18.368705659882828</v>
      </c>
      <c r="AL135" s="19">
        <f t="shared" si="28"/>
        <v>0</v>
      </c>
      <c r="AM135" s="19">
        <f t="shared" si="28"/>
        <v>0</v>
      </c>
      <c r="AN135" s="19">
        <f t="shared" si="28"/>
        <v>6.3622937331162568</v>
      </c>
      <c r="AO135" s="19">
        <f t="shared" si="28"/>
        <v>0</v>
      </c>
      <c r="AP135" s="19">
        <f t="shared" si="26"/>
        <v>24.730999392999085</v>
      </c>
      <c r="AQ135" s="118">
        <f>'[3]Sped FY 2020'!CR151</f>
        <v>769.36641205290857</v>
      </c>
      <c r="AR135" s="119">
        <f>'[3]Sped FY 2020'!CS151</f>
        <v>744.63541265990943</v>
      </c>
      <c r="AS135" s="161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  <c r="CB135" s="162"/>
      <c r="CC135" s="162"/>
      <c r="CD135" s="162"/>
      <c r="CE135" s="162"/>
      <c r="CF135" s="162"/>
      <c r="CG135" s="162"/>
      <c r="CH135" s="162"/>
      <c r="CI135" s="162"/>
      <c r="CJ135" s="162"/>
    </row>
    <row r="136" spans="1:88" ht="15" x14ac:dyDescent="0.25">
      <c r="A136" s="154">
        <v>362</v>
      </c>
      <c r="B136" s="155">
        <v>1</v>
      </c>
      <c r="C136" s="156" t="s">
        <v>117</v>
      </c>
      <c r="D136" s="157">
        <v>6</v>
      </c>
      <c r="E136" s="120">
        <f>'[3]Sped FY 2020'!AB152</f>
        <v>302654.84644949419</v>
      </c>
      <c r="F136" s="120">
        <f>'[3]Sped FY 2020'!AK152</f>
        <v>47318.920378953364</v>
      </c>
      <c r="G136" s="120">
        <f>'[3]Sped FY 2020'!BP152</f>
        <v>3193.2144106308187</v>
      </c>
      <c r="H136" s="120">
        <f>-'[3]Sped FY 2020'!CI152</f>
        <v>0</v>
      </c>
      <c r="I136" s="120">
        <f>'[3]Sped FY 2020'!CB152</f>
        <v>0</v>
      </c>
      <c r="J136" s="120">
        <f>'[3]Sped FY 2020'!BF152-'[3]Sped FY 2020'!BI152</f>
        <v>95405.981496321459</v>
      </c>
      <c r="K136" s="120">
        <f>'[3]Sped FY 2020'!CJ152</f>
        <v>0</v>
      </c>
      <c r="L136" s="118">
        <f t="shared" si="19"/>
        <v>448572.96273539984</v>
      </c>
      <c r="M136" s="134">
        <f t="shared" si="20"/>
        <v>0</v>
      </c>
      <c r="N136" s="158">
        <v>362</v>
      </c>
      <c r="O136" s="159">
        <v>1</v>
      </c>
      <c r="P136" s="14" t="s">
        <v>117</v>
      </c>
      <c r="Q136" s="14">
        <v>6</v>
      </c>
      <c r="R136" s="22">
        <v>302654.84644949419</v>
      </c>
      <c r="S136" s="94">
        <v>47318.920378953364</v>
      </c>
      <c r="T136" s="94">
        <v>0</v>
      </c>
      <c r="U136" s="94">
        <v>0</v>
      </c>
      <c r="V136" s="94">
        <v>98484.392960113517</v>
      </c>
      <c r="W136" s="95">
        <v>448458.15978856111</v>
      </c>
      <c r="X136" s="152"/>
      <c r="Y136" s="19">
        <f t="shared" si="21"/>
        <v>0</v>
      </c>
      <c r="Z136" s="19">
        <f t="shared" si="21"/>
        <v>0</v>
      </c>
      <c r="AA136" s="19">
        <f t="shared" si="22"/>
        <v>3193.2144106308187</v>
      </c>
      <c r="AB136" s="19">
        <f t="shared" si="23"/>
        <v>0</v>
      </c>
      <c r="AC136" s="19">
        <f t="shared" si="23"/>
        <v>0</v>
      </c>
      <c r="AD136" s="19">
        <f t="shared" si="23"/>
        <v>-3078.4114637920575</v>
      </c>
      <c r="AE136" s="19">
        <f t="shared" si="24"/>
        <v>0</v>
      </c>
      <c r="AF136" s="19">
        <f t="shared" si="25"/>
        <v>114.80294683872489</v>
      </c>
      <c r="AG136" s="20"/>
      <c r="AH136" s="160">
        <f>'[3]Sped FY 2020'!DZ152</f>
        <v>336.59543272155906</v>
      </c>
      <c r="AI136" s="19">
        <f t="shared" si="29"/>
        <v>0</v>
      </c>
      <c r="AJ136" s="19">
        <f t="shared" si="29"/>
        <v>0</v>
      </c>
      <c r="AK136" s="19">
        <f t="shared" si="29"/>
        <v>9.4868025534747318</v>
      </c>
      <c r="AL136" s="19">
        <f t="shared" si="28"/>
        <v>0</v>
      </c>
      <c r="AM136" s="19">
        <f t="shared" si="28"/>
        <v>0</v>
      </c>
      <c r="AN136" s="19">
        <f t="shared" si="28"/>
        <v>-9.1457315356343631</v>
      </c>
      <c r="AO136" s="19">
        <f t="shared" si="28"/>
        <v>0</v>
      </c>
      <c r="AP136" s="19">
        <f t="shared" si="26"/>
        <v>0.34107101784025995</v>
      </c>
      <c r="AQ136" s="118">
        <f>'[3]Sped FY 2020'!CR152</f>
        <v>401.38292172137199</v>
      </c>
      <c r="AR136" s="119">
        <f>'[3]Sped FY 2020'!CS152</f>
        <v>401.04185070353174</v>
      </c>
      <c r="AS136" s="161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  <c r="CB136" s="162"/>
      <c r="CC136" s="162"/>
      <c r="CD136" s="162"/>
      <c r="CE136" s="162"/>
      <c r="CF136" s="162"/>
      <c r="CG136" s="162"/>
      <c r="CH136" s="162"/>
      <c r="CI136" s="162"/>
      <c r="CJ136" s="162"/>
    </row>
    <row r="137" spans="1:88" ht="15" x14ac:dyDescent="0.25">
      <c r="A137" s="154">
        <v>363</v>
      </c>
      <c r="B137" s="155">
        <v>1</v>
      </c>
      <c r="C137" s="156" t="s">
        <v>118</v>
      </c>
      <c r="D137" s="157">
        <v>6</v>
      </c>
      <c r="E137" s="120">
        <f>'[3]Sped FY 2020'!AB153</f>
        <v>301955.99550089979</v>
      </c>
      <c r="F137" s="120">
        <f>'[3]Sped FY 2020'!AK153</f>
        <v>71542.84568633957</v>
      </c>
      <c r="G137" s="120">
        <f>'[3]Sped FY 2020'!BP153</f>
        <v>2922.9797812194215</v>
      </c>
      <c r="H137" s="120">
        <f>-'[3]Sped FY 2020'!CI153</f>
        <v>0</v>
      </c>
      <c r="I137" s="120">
        <f>'[3]Sped FY 2020'!CB153</f>
        <v>0</v>
      </c>
      <c r="J137" s="120">
        <f>'[3]Sped FY 2020'!BF153-'[3]Sped FY 2020'!BI153</f>
        <v>92544.428721086937</v>
      </c>
      <c r="K137" s="120">
        <f>'[3]Sped FY 2020'!CJ153</f>
        <v>0</v>
      </c>
      <c r="L137" s="118">
        <f t="shared" si="19"/>
        <v>468966.24968954577</v>
      </c>
      <c r="M137" s="134">
        <f t="shared" si="20"/>
        <v>0</v>
      </c>
      <c r="N137" s="158">
        <v>363</v>
      </c>
      <c r="O137" s="159">
        <v>1</v>
      </c>
      <c r="P137" s="14" t="s">
        <v>118</v>
      </c>
      <c r="Q137" s="14">
        <v>6</v>
      </c>
      <c r="R137" s="22">
        <v>301955.99550089979</v>
      </c>
      <c r="S137" s="94">
        <v>71542.84568633957</v>
      </c>
      <c r="T137" s="94">
        <v>-3264.4297989895567</v>
      </c>
      <c r="U137" s="94">
        <v>0</v>
      </c>
      <c r="V137" s="94">
        <v>98011.514837756491</v>
      </c>
      <c r="W137" s="95">
        <v>468245.92622600636</v>
      </c>
      <c r="X137" s="152"/>
      <c r="Y137" s="19">
        <f t="shared" si="21"/>
        <v>0</v>
      </c>
      <c r="Z137" s="19">
        <f t="shared" si="21"/>
        <v>0</v>
      </c>
      <c r="AA137" s="19">
        <f t="shared" si="22"/>
        <v>2922.9797812194215</v>
      </c>
      <c r="AB137" s="19">
        <f t="shared" si="23"/>
        <v>3264.4297989895567</v>
      </c>
      <c r="AC137" s="19">
        <f t="shared" si="23"/>
        <v>0</v>
      </c>
      <c r="AD137" s="19">
        <f t="shared" si="23"/>
        <v>-5467.086116669554</v>
      </c>
      <c r="AE137" s="19">
        <f t="shared" si="24"/>
        <v>0</v>
      </c>
      <c r="AF137" s="19">
        <f t="shared" si="25"/>
        <v>720.3234635394183</v>
      </c>
      <c r="AG137" s="20"/>
      <c r="AH137" s="160">
        <f>'[3]Sped FY 2020'!DZ153</f>
        <v>236.11918414795932</v>
      </c>
      <c r="AI137" s="19">
        <f t="shared" si="29"/>
        <v>0</v>
      </c>
      <c r="AJ137" s="19">
        <f t="shared" si="29"/>
        <v>0</v>
      </c>
      <c r="AK137" s="19">
        <f t="shared" si="29"/>
        <v>12.37925580577898</v>
      </c>
      <c r="AL137" s="19">
        <f t="shared" si="28"/>
        <v>13.825347613195071</v>
      </c>
      <c r="AM137" s="19">
        <f t="shared" si="28"/>
        <v>0</v>
      </c>
      <c r="AN137" s="19">
        <f t="shared" si="28"/>
        <v>-23.153925998845207</v>
      </c>
      <c r="AO137" s="19">
        <f t="shared" si="28"/>
        <v>0</v>
      </c>
      <c r="AP137" s="19">
        <f t="shared" si="26"/>
        <v>3.05067742012882</v>
      </c>
      <c r="AQ137" s="118">
        <f>'[3]Sped FY 2020'!CR153</f>
        <v>428.74458033117014</v>
      </c>
      <c r="AR137" s="119">
        <f>'[3]Sped FY 2020'!CS153</f>
        <v>425.69390291104133</v>
      </c>
      <c r="AS137" s="161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  <c r="CB137" s="162"/>
      <c r="CC137" s="162"/>
      <c r="CD137" s="162"/>
      <c r="CE137" s="162"/>
      <c r="CF137" s="162"/>
      <c r="CG137" s="162"/>
      <c r="CH137" s="162"/>
      <c r="CI137" s="162"/>
      <c r="CJ137" s="162"/>
    </row>
    <row r="138" spans="1:88" ht="15" x14ac:dyDescent="0.25">
      <c r="A138" s="154">
        <v>378</v>
      </c>
      <c r="B138" s="155">
        <v>1</v>
      </c>
      <c r="C138" s="156" t="s">
        <v>119</v>
      </c>
      <c r="D138" s="157">
        <v>6</v>
      </c>
      <c r="E138" s="120">
        <f>'[3]Sped FY 2020'!AB154</f>
        <v>713345.53178673249</v>
      </c>
      <c r="F138" s="120">
        <f>'[3]Sped FY 2020'!AK154</f>
        <v>168668.39983974211</v>
      </c>
      <c r="G138" s="120">
        <f>'[3]Sped FY 2020'!BP154</f>
        <v>12835.550441539983</v>
      </c>
      <c r="H138" s="120">
        <f>-'[3]Sped FY 2020'!CI154</f>
        <v>0</v>
      </c>
      <c r="I138" s="120">
        <f>'[3]Sped FY 2020'!CB154</f>
        <v>0</v>
      </c>
      <c r="J138" s="120">
        <f>'[3]Sped FY 2020'!BF154-'[3]Sped FY 2020'!BI154</f>
        <v>-46655.853504569975</v>
      </c>
      <c r="K138" s="120">
        <f>'[3]Sped FY 2020'!CJ154</f>
        <v>0</v>
      </c>
      <c r="L138" s="118">
        <f t="shared" si="19"/>
        <v>848193.6285634446</v>
      </c>
      <c r="M138" s="134">
        <f t="shared" si="20"/>
        <v>0</v>
      </c>
      <c r="N138" s="158">
        <v>378</v>
      </c>
      <c r="O138" s="159">
        <v>1</v>
      </c>
      <c r="P138" s="14" t="s">
        <v>119</v>
      </c>
      <c r="Q138" s="14">
        <v>6</v>
      </c>
      <c r="R138" s="22">
        <v>713345.53178673249</v>
      </c>
      <c r="S138" s="94">
        <v>168668.39983974211</v>
      </c>
      <c r="T138" s="94">
        <v>0</v>
      </c>
      <c r="U138" s="94">
        <v>0</v>
      </c>
      <c r="V138" s="94">
        <v>-45820.508991095572</v>
      </c>
      <c r="W138" s="95">
        <v>836193.42263537901</v>
      </c>
      <c r="X138" s="152"/>
      <c r="Y138" s="19">
        <f t="shared" si="21"/>
        <v>0</v>
      </c>
      <c r="Z138" s="19">
        <f t="shared" si="21"/>
        <v>0</v>
      </c>
      <c r="AA138" s="19">
        <f t="shared" si="22"/>
        <v>12835.550441539983</v>
      </c>
      <c r="AB138" s="19">
        <f t="shared" si="23"/>
        <v>0</v>
      </c>
      <c r="AC138" s="19">
        <f t="shared" si="23"/>
        <v>0</v>
      </c>
      <c r="AD138" s="19">
        <f t="shared" si="23"/>
        <v>-835.34451347440336</v>
      </c>
      <c r="AE138" s="19">
        <f t="shared" si="24"/>
        <v>0</v>
      </c>
      <c r="AF138" s="19">
        <f t="shared" si="25"/>
        <v>12000.205928065581</v>
      </c>
      <c r="AG138" s="20"/>
      <c r="AH138" s="160">
        <f>'[3]Sped FY 2020'!DZ154</f>
        <v>567.69080444083841</v>
      </c>
      <c r="AI138" s="19">
        <f t="shared" si="29"/>
        <v>0</v>
      </c>
      <c r="AJ138" s="19">
        <f t="shared" si="29"/>
        <v>0</v>
      </c>
      <c r="AK138" s="19">
        <f t="shared" si="29"/>
        <v>22.610108074910052</v>
      </c>
      <c r="AL138" s="19">
        <f t="shared" si="28"/>
        <v>0</v>
      </c>
      <c r="AM138" s="19">
        <f t="shared" si="28"/>
        <v>0</v>
      </c>
      <c r="AN138" s="19">
        <f t="shared" si="28"/>
        <v>-1.4714779717053852</v>
      </c>
      <c r="AO138" s="19">
        <f t="shared" si="28"/>
        <v>0</v>
      </c>
      <c r="AP138" s="19">
        <f t="shared" si="26"/>
        <v>21.138630103204669</v>
      </c>
      <c r="AQ138" s="118">
        <f>'[3]Sped FY 2020'!CR154</f>
        <v>887.53705088994809</v>
      </c>
      <c r="AR138" s="119">
        <f>'[3]Sped FY 2020'!CS154</f>
        <v>866.39842078674337</v>
      </c>
      <c r="AS138" s="161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  <c r="CB138" s="162"/>
      <c r="CC138" s="162"/>
      <c r="CD138" s="162"/>
      <c r="CE138" s="162"/>
      <c r="CF138" s="162"/>
      <c r="CG138" s="162"/>
      <c r="CH138" s="162"/>
      <c r="CI138" s="162"/>
      <c r="CJ138" s="162"/>
    </row>
    <row r="139" spans="1:88" ht="15" x14ac:dyDescent="0.25">
      <c r="A139" s="154">
        <v>381</v>
      </c>
      <c r="B139" s="155">
        <v>1</v>
      </c>
      <c r="C139" s="156" t="s">
        <v>120</v>
      </c>
      <c r="D139" s="157">
        <v>5</v>
      </c>
      <c r="E139" s="120">
        <f>'[3]Sped FY 2020'!AB155</f>
        <v>1420731.0317160501</v>
      </c>
      <c r="F139" s="120">
        <f>'[3]Sped FY 2020'!AK155</f>
        <v>537521.86489663878</v>
      </c>
      <c r="G139" s="120">
        <f>'[3]Sped FY 2020'!BP155</f>
        <v>39788.424930908935</v>
      </c>
      <c r="H139" s="120">
        <f>-'[3]Sped FY 2020'!CI155</f>
        <v>0</v>
      </c>
      <c r="I139" s="120">
        <f>'[3]Sped FY 2020'!CB155</f>
        <v>67338.525634446647</v>
      </c>
      <c r="J139" s="120">
        <f>'[3]Sped FY 2020'!BF155-'[3]Sped FY 2020'!BI155</f>
        <v>-384092.88977836038</v>
      </c>
      <c r="K139" s="120">
        <f>'[3]Sped FY 2020'!CJ155</f>
        <v>0</v>
      </c>
      <c r="L139" s="118">
        <f t="shared" si="19"/>
        <v>1681286.957399684</v>
      </c>
      <c r="M139" s="134">
        <f t="shared" si="20"/>
        <v>0</v>
      </c>
      <c r="N139" s="158">
        <v>381</v>
      </c>
      <c r="O139" s="159">
        <v>1</v>
      </c>
      <c r="P139" s="14" t="s">
        <v>120</v>
      </c>
      <c r="Q139" s="14">
        <v>5</v>
      </c>
      <c r="R139" s="22">
        <v>1420731.0317160501</v>
      </c>
      <c r="S139" s="94">
        <v>537521.86489663878</v>
      </c>
      <c r="T139" s="94">
        <v>0</v>
      </c>
      <c r="U139" s="94">
        <v>84607.519339068094</v>
      </c>
      <c r="V139" s="94">
        <v>-401361.88348298165</v>
      </c>
      <c r="W139" s="95">
        <v>1641498.5324687753</v>
      </c>
      <c r="X139" s="152"/>
      <c r="Y139" s="19">
        <f t="shared" si="21"/>
        <v>0</v>
      </c>
      <c r="Z139" s="19">
        <f t="shared" si="21"/>
        <v>0</v>
      </c>
      <c r="AA139" s="19">
        <f t="shared" si="22"/>
        <v>39788.424930908935</v>
      </c>
      <c r="AB139" s="19">
        <f t="shared" si="23"/>
        <v>0</v>
      </c>
      <c r="AC139" s="19">
        <f t="shared" si="23"/>
        <v>-17268.993704621447</v>
      </c>
      <c r="AD139" s="19">
        <f t="shared" si="23"/>
        <v>17268.993704621273</v>
      </c>
      <c r="AE139" s="19">
        <f t="shared" si="24"/>
        <v>0</v>
      </c>
      <c r="AF139" s="19">
        <f t="shared" si="25"/>
        <v>39788.424930908717</v>
      </c>
      <c r="AG139" s="20"/>
      <c r="AH139" s="160">
        <f>'[3]Sped FY 2020'!DZ155</f>
        <v>1380.5436554012601</v>
      </c>
      <c r="AI139" s="19">
        <f t="shared" si="29"/>
        <v>0</v>
      </c>
      <c r="AJ139" s="19">
        <f t="shared" si="29"/>
        <v>0</v>
      </c>
      <c r="AK139" s="19">
        <f t="shared" si="29"/>
        <v>28.820837917902917</v>
      </c>
      <c r="AL139" s="19">
        <f t="shared" si="28"/>
        <v>0</v>
      </c>
      <c r="AM139" s="19">
        <f t="shared" si="28"/>
        <v>-12.508835658371231</v>
      </c>
      <c r="AN139" s="19">
        <f t="shared" si="28"/>
        <v>12.508835658371105</v>
      </c>
      <c r="AO139" s="19">
        <f t="shared" si="28"/>
        <v>0</v>
      </c>
      <c r="AP139" s="19">
        <f t="shared" si="26"/>
        <v>28.820837917902757</v>
      </c>
      <c r="AQ139" s="118">
        <f>'[3]Sped FY 2020'!CR155</f>
        <v>1169.1413067994145</v>
      </c>
      <c r="AR139" s="119">
        <f>'[3]Sped FY 2020'!CS155</f>
        <v>1140.3204688815115</v>
      </c>
      <c r="AS139" s="161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162"/>
      <c r="CJ139" s="162"/>
    </row>
    <row r="140" spans="1:88" ht="15" x14ac:dyDescent="0.25">
      <c r="A140" s="154">
        <v>382</v>
      </c>
      <c r="B140" s="155">
        <v>52</v>
      </c>
      <c r="C140" s="156" t="s">
        <v>638</v>
      </c>
      <c r="D140" s="157">
        <v>8</v>
      </c>
      <c r="E140" s="120">
        <f>'[3]Sped FY 2020'!AB156</f>
        <v>0</v>
      </c>
      <c r="F140" s="120">
        <f>'[3]Sped FY 2020'!AK156</f>
        <v>0</v>
      </c>
      <c r="G140" s="120">
        <f>'[3]Sped FY 2020'!BP156</f>
        <v>0</v>
      </c>
      <c r="H140" s="120">
        <f>-'[3]Sped FY 2020'!CI156</f>
        <v>0</v>
      </c>
      <c r="I140" s="120">
        <f>'[3]Sped FY 2020'!CB156</f>
        <v>0</v>
      </c>
      <c r="J140" s="120">
        <f>'[3]Sped FY 2020'!BF156-'[3]Sped FY 2020'!BI156</f>
        <v>0</v>
      </c>
      <c r="K140" s="120">
        <f>'[3]Sped FY 2020'!CJ156</f>
        <v>0</v>
      </c>
      <c r="L140" s="118">
        <f t="shared" si="19"/>
        <v>0</v>
      </c>
      <c r="M140" s="134">
        <f t="shared" si="20"/>
        <v>0</v>
      </c>
      <c r="N140" s="158">
        <v>382</v>
      </c>
      <c r="O140" s="159">
        <v>52</v>
      </c>
      <c r="P140" s="14" t="s">
        <v>638</v>
      </c>
      <c r="Q140" s="14">
        <v>8</v>
      </c>
      <c r="R140" s="22">
        <v>0</v>
      </c>
      <c r="S140" s="94">
        <v>0</v>
      </c>
      <c r="T140" s="94">
        <v>0</v>
      </c>
      <c r="U140" s="94">
        <v>0</v>
      </c>
      <c r="V140" s="94">
        <v>0</v>
      </c>
      <c r="W140" s="95">
        <v>0</v>
      </c>
      <c r="X140" s="152"/>
      <c r="Y140" s="19">
        <f t="shared" si="21"/>
        <v>0</v>
      </c>
      <c r="Z140" s="19">
        <f t="shared" si="21"/>
        <v>0</v>
      </c>
      <c r="AA140" s="19">
        <f t="shared" si="22"/>
        <v>0</v>
      </c>
      <c r="AB140" s="19">
        <f t="shared" si="23"/>
        <v>0</v>
      </c>
      <c r="AC140" s="19">
        <f t="shared" si="23"/>
        <v>0</v>
      </c>
      <c r="AD140" s="19">
        <f t="shared" si="23"/>
        <v>0</v>
      </c>
      <c r="AE140" s="19">
        <f t="shared" si="24"/>
        <v>0</v>
      </c>
      <c r="AF140" s="19">
        <f t="shared" si="25"/>
        <v>0</v>
      </c>
      <c r="AG140" s="20"/>
      <c r="AH140" s="160">
        <f>'[3]Sped FY 2020'!DZ156</f>
        <v>0</v>
      </c>
      <c r="AI140" s="19">
        <f t="shared" si="29"/>
        <v>0</v>
      </c>
      <c r="AJ140" s="19">
        <f t="shared" si="29"/>
        <v>0</v>
      </c>
      <c r="AK140" s="19">
        <f t="shared" si="29"/>
        <v>0</v>
      </c>
      <c r="AL140" s="19">
        <f t="shared" si="28"/>
        <v>0</v>
      </c>
      <c r="AM140" s="19">
        <f t="shared" si="28"/>
        <v>0</v>
      </c>
      <c r="AN140" s="19">
        <f t="shared" si="28"/>
        <v>0</v>
      </c>
      <c r="AO140" s="19">
        <f t="shared" si="28"/>
        <v>0</v>
      </c>
      <c r="AP140" s="19">
        <f t="shared" si="26"/>
        <v>0</v>
      </c>
      <c r="AQ140" s="118">
        <f>'[3]Sped FY 2020'!CR156</f>
        <v>0</v>
      </c>
      <c r="AR140" s="119">
        <f>'[3]Sped FY 2020'!CS156</f>
        <v>0</v>
      </c>
      <c r="AS140" s="161"/>
      <c r="AT140" s="163"/>
      <c r="AU140" s="163"/>
      <c r="AV140" s="164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</row>
    <row r="141" spans="1:88" ht="15" x14ac:dyDescent="0.25">
      <c r="A141" s="154">
        <v>390</v>
      </c>
      <c r="B141" s="155">
        <v>1</v>
      </c>
      <c r="C141" s="156" t="s">
        <v>121</v>
      </c>
      <c r="D141" s="157">
        <v>6</v>
      </c>
      <c r="E141" s="120">
        <f>'[3]Sped FY 2020'!AB157</f>
        <v>372799.34677129798</v>
      </c>
      <c r="F141" s="120">
        <f>'[3]Sped FY 2020'!AK157</f>
        <v>105482.12673552398</v>
      </c>
      <c r="G141" s="120">
        <f>'[3]Sped FY 2020'!BP157</f>
        <v>6722.5624929093019</v>
      </c>
      <c r="H141" s="120">
        <f>-'[3]Sped FY 2020'!CI157</f>
        <v>0</v>
      </c>
      <c r="I141" s="120">
        <f>'[3]Sped FY 2020'!CB157</f>
        <v>94402.329229569354</v>
      </c>
      <c r="J141" s="120">
        <f>'[3]Sped FY 2020'!BF157-'[3]Sped FY 2020'!BI157</f>
        <v>8496.4496027603855</v>
      </c>
      <c r="K141" s="120">
        <f>'[3]Sped FY 2020'!CJ157</f>
        <v>0</v>
      </c>
      <c r="L141" s="118">
        <f t="shared" si="19"/>
        <v>587902.81483206106</v>
      </c>
      <c r="M141" s="134">
        <f t="shared" si="20"/>
        <v>0</v>
      </c>
      <c r="N141" s="158">
        <v>390</v>
      </c>
      <c r="O141" s="159">
        <v>1</v>
      </c>
      <c r="P141" s="14" t="s">
        <v>121</v>
      </c>
      <c r="Q141" s="14">
        <v>6</v>
      </c>
      <c r="R141" s="22">
        <v>372799.34677129798</v>
      </c>
      <c r="S141" s="94">
        <v>105482.12673552398</v>
      </c>
      <c r="T141" s="94">
        <v>0</v>
      </c>
      <c r="U141" s="94">
        <v>93376.214774246211</v>
      </c>
      <c r="V141" s="94">
        <v>9522.5640580835388</v>
      </c>
      <c r="W141" s="95">
        <v>581180.25233915169</v>
      </c>
      <c r="X141" s="152"/>
      <c r="Y141" s="19">
        <f t="shared" si="21"/>
        <v>0</v>
      </c>
      <c r="Z141" s="19">
        <f t="shared" si="21"/>
        <v>0</v>
      </c>
      <c r="AA141" s="19">
        <f t="shared" si="22"/>
        <v>6722.5624929093019</v>
      </c>
      <c r="AB141" s="19">
        <f t="shared" si="23"/>
        <v>0</v>
      </c>
      <c r="AC141" s="19">
        <f t="shared" si="23"/>
        <v>1026.1144553231425</v>
      </c>
      <c r="AD141" s="19">
        <f t="shared" si="23"/>
        <v>-1026.1144553231534</v>
      </c>
      <c r="AE141" s="19">
        <f t="shared" si="24"/>
        <v>0</v>
      </c>
      <c r="AF141" s="19">
        <f t="shared" si="25"/>
        <v>6722.5624929093756</v>
      </c>
      <c r="AG141" s="20"/>
      <c r="AH141" s="160">
        <f>'[3]Sped FY 2020'!DZ157</f>
        <v>473.24313078165466</v>
      </c>
      <c r="AI141" s="19">
        <f t="shared" si="29"/>
        <v>0</v>
      </c>
      <c r="AJ141" s="19">
        <f t="shared" si="29"/>
        <v>0</v>
      </c>
      <c r="AK141" s="19">
        <f t="shared" si="29"/>
        <v>14.205303903314265</v>
      </c>
      <c r="AL141" s="19">
        <f t="shared" si="28"/>
        <v>0</v>
      </c>
      <c r="AM141" s="19">
        <f t="shared" si="28"/>
        <v>2.1682606435899268</v>
      </c>
      <c r="AN141" s="19">
        <f t="shared" si="28"/>
        <v>-2.1682606435899499</v>
      </c>
      <c r="AO141" s="19">
        <f t="shared" si="28"/>
        <v>0</v>
      </c>
      <c r="AP141" s="19">
        <f t="shared" si="26"/>
        <v>14.20530390331442</v>
      </c>
      <c r="AQ141" s="118">
        <f>'[3]Sped FY 2020'!CR157</f>
        <v>566.37209406043439</v>
      </c>
      <c r="AR141" s="119">
        <f>'[3]Sped FY 2020'!CS157</f>
        <v>552.16679015711998</v>
      </c>
      <c r="AS141" s="161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  <c r="CB141" s="162"/>
      <c r="CC141" s="162"/>
      <c r="CD141" s="162"/>
      <c r="CE141" s="162"/>
      <c r="CF141" s="162"/>
      <c r="CG141" s="162"/>
      <c r="CH141" s="162"/>
      <c r="CI141" s="162"/>
      <c r="CJ141" s="162"/>
    </row>
    <row r="142" spans="1:88" ht="15" x14ac:dyDescent="0.25">
      <c r="A142" s="154">
        <v>391</v>
      </c>
      <c r="B142" s="155">
        <v>1</v>
      </c>
      <c r="C142" s="156" t="s">
        <v>122</v>
      </c>
      <c r="D142" s="157">
        <v>6</v>
      </c>
      <c r="E142" s="120">
        <f>'[3]Sped FY 2020'!AB158</f>
        <v>276927.61244711571</v>
      </c>
      <c r="F142" s="120">
        <f>'[3]Sped FY 2020'!AK158</f>
        <v>30936.221269066631</v>
      </c>
      <c r="G142" s="120">
        <f>'[3]Sped FY 2020'!BP158</f>
        <v>5703.5067751322495</v>
      </c>
      <c r="H142" s="120">
        <f>-'[3]Sped FY 2020'!CI158</f>
        <v>0</v>
      </c>
      <c r="I142" s="120">
        <f>'[3]Sped FY 2020'!CB158</f>
        <v>54326.718925924622</v>
      </c>
      <c r="J142" s="120">
        <f>'[3]Sped FY 2020'!BF158-'[3]Sped FY 2020'!BI158</f>
        <v>-118426.04511946451</v>
      </c>
      <c r="K142" s="120">
        <f>'[3]Sped FY 2020'!CJ158</f>
        <v>0</v>
      </c>
      <c r="L142" s="118">
        <f t="shared" si="19"/>
        <v>249468.0142977747</v>
      </c>
      <c r="M142" s="134">
        <f t="shared" si="20"/>
        <v>0</v>
      </c>
      <c r="N142" s="158">
        <v>391</v>
      </c>
      <c r="O142" s="159">
        <v>1</v>
      </c>
      <c r="P142" s="14" t="s">
        <v>122</v>
      </c>
      <c r="Q142" s="14">
        <v>6</v>
      </c>
      <c r="R142" s="22">
        <v>276927.61244711571</v>
      </c>
      <c r="S142" s="94">
        <v>30936.221269066631</v>
      </c>
      <c r="T142" s="94">
        <v>0</v>
      </c>
      <c r="U142" s="94">
        <v>53008.497056050779</v>
      </c>
      <c r="V142" s="94">
        <v>-117107.82324959067</v>
      </c>
      <c r="W142" s="95">
        <v>243764.50752264241</v>
      </c>
      <c r="X142" s="152"/>
      <c r="Y142" s="19">
        <f t="shared" si="21"/>
        <v>0</v>
      </c>
      <c r="Z142" s="19">
        <f t="shared" si="21"/>
        <v>0</v>
      </c>
      <c r="AA142" s="19">
        <f t="shared" si="22"/>
        <v>5703.5067751322495</v>
      </c>
      <c r="AB142" s="19">
        <f t="shared" si="23"/>
        <v>0</v>
      </c>
      <c r="AC142" s="19">
        <f t="shared" si="23"/>
        <v>1318.2218698738434</v>
      </c>
      <c r="AD142" s="19">
        <f t="shared" si="23"/>
        <v>-1318.2218698738434</v>
      </c>
      <c r="AE142" s="19">
        <f t="shared" si="24"/>
        <v>0</v>
      </c>
      <c r="AF142" s="19">
        <f t="shared" si="25"/>
        <v>5703.5067751322931</v>
      </c>
      <c r="AG142" s="20"/>
      <c r="AH142" s="160">
        <f>'[3]Sped FY 2020'!DZ158</f>
        <v>534.53364241155043</v>
      </c>
      <c r="AI142" s="19">
        <f t="shared" si="29"/>
        <v>0</v>
      </c>
      <c r="AJ142" s="19">
        <f t="shared" si="29"/>
        <v>0</v>
      </c>
      <c r="AK142" s="19">
        <f t="shared" si="29"/>
        <v>10.670061381732417</v>
      </c>
      <c r="AL142" s="19">
        <f t="shared" si="28"/>
        <v>0</v>
      </c>
      <c r="AM142" s="19">
        <f t="shared" si="28"/>
        <v>2.4661158162593484</v>
      </c>
      <c r="AN142" s="19">
        <f t="shared" si="28"/>
        <v>-2.4661158162593484</v>
      </c>
      <c r="AO142" s="19">
        <f t="shared" si="28"/>
        <v>0</v>
      </c>
      <c r="AP142" s="19">
        <f t="shared" si="26"/>
        <v>10.670061381732499</v>
      </c>
      <c r="AQ142" s="118">
        <f>'[3]Sped FY 2020'!CR158</f>
        <v>436.22768392593611</v>
      </c>
      <c r="AR142" s="119">
        <f>'[3]Sped FY 2020'!CS158</f>
        <v>425.5576225442037</v>
      </c>
      <c r="AS142" s="161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  <c r="CB142" s="162"/>
      <c r="CC142" s="162"/>
      <c r="CD142" s="162"/>
      <c r="CE142" s="162"/>
      <c r="CF142" s="162"/>
      <c r="CG142" s="162"/>
      <c r="CH142" s="162"/>
      <c r="CI142" s="162"/>
      <c r="CJ142" s="162"/>
    </row>
    <row r="143" spans="1:88" ht="15" x14ac:dyDescent="0.25">
      <c r="A143" s="154">
        <v>397</v>
      </c>
      <c r="B143" s="155">
        <v>52</v>
      </c>
      <c r="C143" s="156" t="s">
        <v>639</v>
      </c>
      <c r="D143" s="157">
        <v>8</v>
      </c>
      <c r="E143" s="120">
        <f>'[3]Sped FY 2020'!AB159</f>
        <v>397104.02340398001</v>
      </c>
      <c r="F143" s="120">
        <f>'[3]Sped FY 2020'!AK159</f>
        <v>218279.27079113125</v>
      </c>
      <c r="G143" s="120">
        <f>'[3]Sped FY 2020'!BP159</f>
        <v>0</v>
      </c>
      <c r="H143" s="120">
        <f>-'[3]Sped FY 2020'!CI159</f>
        <v>0</v>
      </c>
      <c r="I143" s="120">
        <f>'[3]Sped FY 2020'!CB159</f>
        <v>0</v>
      </c>
      <c r="J143" s="120">
        <f>'[3]Sped FY 2020'!BF159-'[3]Sped FY 2020'!BI159</f>
        <v>576309.29062438</v>
      </c>
      <c r="K143" s="120">
        <f>'[3]Sped FY 2020'!CJ159</f>
        <v>0</v>
      </c>
      <c r="L143" s="118">
        <f t="shared" si="19"/>
        <v>1191692.5848194913</v>
      </c>
      <c r="M143" s="134">
        <f t="shared" si="20"/>
        <v>0</v>
      </c>
      <c r="N143" s="158">
        <v>397</v>
      </c>
      <c r="O143" s="159">
        <v>52</v>
      </c>
      <c r="P143" s="14" t="s">
        <v>639</v>
      </c>
      <c r="Q143" s="14">
        <v>8</v>
      </c>
      <c r="R143" s="22">
        <v>397104.02340398001</v>
      </c>
      <c r="S143" s="94">
        <v>218279.27079113125</v>
      </c>
      <c r="T143" s="94">
        <v>0</v>
      </c>
      <c r="U143" s="94">
        <v>0</v>
      </c>
      <c r="V143" s="94">
        <v>576309.29062438</v>
      </c>
      <c r="W143" s="95">
        <v>1191692.5848194913</v>
      </c>
      <c r="X143" s="152"/>
      <c r="Y143" s="19">
        <f t="shared" si="21"/>
        <v>0</v>
      </c>
      <c r="Z143" s="19">
        <f t="shared" si="21"/>
        <v>0</v>
      </c>
      <c r="AA143" s="19">
        <f t="shared" si="22"/>
        <v>0</v>
      </c>
      <c r="AB143" s="19">
        <f t="shared" si="23"/>
        <v>0</v>
      </c>
      <c r="AC143" s="19">
        <f t="shared" si="23"/>
        <v>0</v>
      </c>
      <c r="AD143" s="19">
        <f t="shared" si="23"/>
        <v>0</v>
      </c>
      <c r="AE143" s="19">
        <f t="shared" si="24"/>
        <v>0</v>
      </c>
      <c r="AF143" s="19">
        <f t="shared" si="25"/>
        <v>0</v>
      </c>
      <c r="AG143" s="20"/>
      <c r="AH143" s="160">
        <f>'[3]Sped FY 2020'!DZ159</f>
        <v>0</v>
      </c>
      <c r="AI143" s="19">
        <f t="shared" si="29"/>
        <v>0</v>
      </c>
      <c r="AJ143" s="19">
        <f t="shared" si="29"/>
        <v>0</v>
      </c>
      <c r="AK143" s="19">
        <f t="shared" si="29"/>
        <v>0</v>
      </c>
      <c r="AL143" s="19">
        <f t="shared" si="28"/>
        <v>0</v>
      </c>
      <c r="AM143" s="19">
        <f t="shared" si="28"/>
        <v>0</v>
      </c>
      <c r="AN143" s="19">
        <f t="shared" si="28"/>
        <v>0</v>
      </c>
      <c r="AO143" s="19">
        <f t="shared" si="28"/>
        <v>0</v>
      </c>
      <c r="AP143" s="19">
        <f t="shared" si="26"/>
        <v>0</v>
      </c>
      <c r="AQ143" s="118">
        <f>'[3]Sped FY 2020'!CR159</f>
        <v>0</v>
      </c>
      <c r="AR143" s="119">
        <f>'[3]Sped FY 2020'!CS159</f>
        <v>0</v>
      </c>
      <c r="AS143" s="161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  <c r="CB143" s="162"/>
      <c r="CC143" s="162"/>
      <c r="CD143" s="162"/>
      <c r="CE143" s="162"/>
      <c r="CF143" s="162"/>
      <c r="CG143" s="162"/>
      <c r="CH143" s="162"/>
      <c r="CI143" s="162"/>
      <c r="CJ143" s="162"/>
    </row>
    <row r="144" spans="1:88" ht="15" x14ac:dyDescent="0.25">
      <c r="A144" s="154">
        <v>398</v>
      </c>
      <c r="B144" s="155">
        <v>52</v>
      </c>
      <c r="C144" s="156" t="s">
        <v>640</v>
      </c>
      <c r="D144" s="157">
        <v>8</v>
      </c>
      <c r="E144" s="120">
        <f>'[3]Sped FY 2020'!AB160</f>
        <v>105874.61023250001</v>
      </c>
      <c r="F144" s="120">
        <f>'[3]Sped FY 2020'!AK160</f>
        <v>64165.176544150003</v>
      </c>
      <c r="G144" s="120">
        <f>'[3]Sped FY 2020'!BP160</f>
        <v>0</v>
      </c>
      <c r="H144" s="120">
        <f>-'[3]Sped FY 2020'!CI160</f>
        <v>0</v>
      </c>
      <c r="I144" s="120">
        <f>'[3]Sped FY 2020'!CB160</f>
        <v>0</v>
      </c>
      <c r="J144" s="120">
        <f>'[3]Sped FY 2020'!BF160-'[3]Sped FY 2020'!BI160</f>
        <v>62122.058541176026</v>
      </c>
      <c r="K144" s="120">
        <f>'[3]Sped FY 2020'!CJ160</f>
        <v>0</v>
      </c>
      <c r="L144" s="118">
        <f t="shared" si="19"/>
        <v>232161.84531782602</v>
      </c>
      <c r="M144" s="134">
        <f t="shared" si="20"/>
        <v>0</v>
      </c>
      <c r="N144" s="158">
        <v>398</v>
      </c>
      <c r="O144" s="159">
        <v>52</v>
      </c>
      <c r="P144" s="14" t="s">
        <v>640</v>
      </c>
      <c r="Q144" s="14">
        <v>8</v>
      </c>
      <c r="R144" s="22">
        <v>105874.61023250001</v>
      </c>
      <c r="S144" s="94">
        <v>64165.176544150003</v>
      </c>
      <c r="T144" s="94">
        <v>0</v>
      </c>
      <c r="U144" s="94">
        <v>0</v>
      </c>
      <c r="V144" s="94">
        <v>62122.058541176026</v>
      </c>
      <c r="W144" s="95">
        <v>232161.84531782602</v>
      </c>
      <c r="X144" s="152"/>
      <c r="Y144" s="19">
        <f t="shared" si="21"/>
        <v>0</v>
      </c>
      <c r="Z144" s="19">
        <f t="shared" si="21"/>
        <v>0</v>
      </c>
      <c r="AA144" s="19">
        <f t="shared" si="22"/>
        <v>0</v>
      </c>
      <c r="AB144" s="19">
        <f t="shared" si="23"/>
        <v>0</v>
      </c>
      <c r="AC144" s="19">
        <f t="shared" si="23"/>
        <v>0</v>
      </c>
      <c r="AD144" s="19">
        <f t="shared" si="23"/>
        <v>0</v>
      </c>
      <c r="AE144" s="19">
        <f t="shared" si="24"/>
        <v>0</v>
      </c>
      <c r="AF144" s="19">
        <f t="shared" si="25"/>
        <v>0</v>
      </c>
      <c r="AG144" s="20"/>
      <c r="AH144" s="160">
        <f>'[3]Sped FY 2020'!DZ160</f>
        <v>0</v>
      </c>
      <c r="AI144" s="19">
        <f t="shared" si="29"/>
        <v>0</v>
      </c>
      <c r="AJ144" s="19">
        <f t="shared" si="29"/>
        <v>0</v>
      </c>
      <c r="AK144" s="19">
        <f t="shared" si="29"/>
        <v>0</v>
      </c>
      <c r="AL144" s="19">
        <f t="shared" si="28"/>
        <v>0</v>
      </c>
      <c r="AM144" s="19">
        <f t="shared" si="28"/>
        <v>0</v>
      </c>
      <c r="AN144" s="19">
        <f t="shared" si="28"/>
        <v>0</v>
      </c>
      <c r="AO144" s="19">
        <f t="shared" si="28"/>
        <v>0</v>
      </c>
      <c r="AP144" s="19">
        <f t="shared" si="26"/>
        <v>0</v>
      </c>
      <c r="AQ144" s="118">
        <f>'[3]Sped FY 2020'!CR160</f>
        <v>0</v>
      </c>
      <c r="AR144" s="119">
        <f>'[3]Sped FY 2020'!CS160</f>
        <v>0</v>
      </c>
      <c r="AS144" s="161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  <c r="CB144" s="162"/>
      <c r="CC144" s="162"/>
      <c r="CD144" s="162"/>
      <c r="CE144" s="162"/>
      <c r="CF144" s="162"/>
      <c r="CG144" s="162"/>
      <c r="CH144" s="162"/>
      <c r="CI144" s="162"/>
      <c r="CJ144" s="162"/>
    </row>
    <row r="145" spans="1:88" ht="15" x14ac:dyDescent="0.25">
      <c r="A145" s="154">
        <v>402</v>
      </c>
      <c r="B145" s="155">
        <v>1</v>
      </c>
      <c r="C145" s="156" t="s">
        <v>123</v>
      </c>
      <c r="D145" s="157">
        <v>6</v>
      </c>
      <c r="E145" s="120">
        <f>'[3]Sped FY 2020'!AB161</f>
        <v>119876.66303210254</v>
      </c>
      <c r="F145" s="120">
        <f>'[3]Sped FY 2020'!AK161</f>
        <v>23615.306509991409</v>
      </c>
      <c r="G145" s="120">
        <f>'[3]Sped FY 2020'!BP161</f>
        <v>489.09868403662</v>
      </c>
      <c r="H145" s="120">
        <f>-'[3]Sped FY 2020'!CI161</f>
        <v>0</v>
      </c>
      <c r="I145" s="120">
        <f>'[3]Sped FY 2020'!CB161</f>
        <v>71913.632647481951</v>
      </c>
      <c r="J145" s="120">
        <f>'[3]Sped FY 2020'!BF161-'[3]Sped FY 2020'!BI161</f>
        <v>12327.002643771759</v>
      </c>
      <c r="K145" s="120">
        <f>'[3]Sped FY 2020'!CJ161</f>
        <v>0</v>
      </c>
      <c r="L145" s="118">
        <f t="shared" si="19"/>
        <v>228221.70351738427</v>
      </c>
      <c r="M145" s="134">
        <f t="shared" si="20"/>
        <v>0</v>
      </c>
      <c r="N145" s="158">
        <v>402</v>
      </c>
      <c r="O145" s="159">
        <v>1</v>
      </c>
      <c r="P145" s="14" t="s">
        <v>123</v>
      </c>
      <c r="Q145" s="14">
        <v>6</v>
      </c>
      <c r="R145" s="22">
        <v>119876.66303210254</v>
      </c>
      <c r="S145" s="94">
        <v>23615.306509991409</v>
      </c>
      <c r="T145" s="94">
        <v>0</v>
      </c>
      <c r="U145" s="94">
        <v>71183.435639821371</v>
      </c>
      <c r="V145" s="94">
        <v>13057.199651432344</v>
      </c>
      <c r="W145" s="95">
        <v>227732.60483334766</v>
      </c>
      <c r="X145" s="152"/>
      <c r="Y145" s="19">
        <f t="shared" si="21"/>
        <v>0</v>
      </c>
      <c r="Z145" s="19">
        <f t="shared" si="21"/>
        <v>0</v>
      </c>
      <c r="AA145" s="19">
        <f t="shared" si="22"/>
        <v>489.09868403662</v>
      </c>
      <c r="AB145" s="19">
        <f t="shared" si="23"/>
        <v>0</v>
      </c>
      <c r="AC145" s="19">
        <f t="shared" si="23"/>
        <v>730.1970076605794</v>
      </c>
      <c r="AD145" s="19">
        <f t="shared" si="23"/>
        <v>-730.19700766058486</v>
      </c>
      <c r="AE145" s="19">
        <f t="shared" si="24"/>
        <v>0</v>
      </c>
      <c r="AF145" s="19">
        <f t="shared" si="25"/>
        <v>489.09868403660948</v>
      </c>
      <c r="AG145" s="20"/>
      <c r="AH145" s="160">
        <f>'[3]Sped FY 2020'!DZ161</f>
        <v>132.42769562000444</v>
      </c>
      <c r="AI145" s="19">
        <f t="shared" si="29"/>
        <v>0</v>
      </c>
      <c r="AJ145" s="19">
        <f t="shared" si="29"/>
        <v>0</v>
      </c>
      <c r="AK145" s="19">
        <f t="shared" si="29"/>
        <v>3.6933262468001224</v>
      </c>
      <c r="AL145" s="19">
        <f t="shared" si="28"/>
        <v>0</v>
      </c>
      <c r="AM145" s="19">
        <f t="shared" si="28"/>
        <v>5.513929727780269</v>
      </c>
      <c r="AN145" s="19">
        <f t="shared" si="28"/>
        <v>-5.5139297277803099</v>
      </c>
      <c r="AO145" s="19">
        <f t="shared" si="28"/>
        <v>0</v>
      </c>
      <c r="AP145" s="19">
        <f t="shared" si="26"/>
        <v>3.693326246800043</v>
      </c>
      <c r="AQ145" s="118">
        <f>'[3]Sped FY 2020'!CR161</f>
        <v>147.63937782283941</v>
      </c>
      <c r="AR145" s="119">
        <f>'[3]Sped FY 2020'!CS161</f>
        <v>143.94605157603937</v>
      </c>
      <c r="AS145" s="161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  <c r="CB145" s="162"/>
      <c r="CC145" s="162"/>
      <c r="CD145" s="162"/>
      <c r="CE145" s="162"/>
      <c r="CF145" s="162"/>
      <c r="CG145" s="162"/>
      <c r="CH145" s="162"/>
      <c r="CI145" s="162"/>
      <c r="CJ145" s="162"/>
    </row>
    <row r="146" spans="1:88" ht="15" x14ac:dyDescent="0.25">
      <c r="A146" s="154">
        <v>403</v>
      </c>
      <c r="B146" s="155">
        <v>1</v>
      </c>
      <c r="C146" s="156" t="s">
        <v>124</v>
      </c>
      <c r="D146" s="157">
        <v>6</v>
      </c>
      <c r="E146" s="120">
        <f>'[3]Sped FY 2020'!AB162</f>
        <v>77439.542571668309</v>
      </c>
      <c r="F146" s="120">
        <f>'[3]Sped FY 2020'!AK162</f>
        <v>16868.442742114941</v>
      </c>
      <c r="G146" s="120">
        <f>'[3]Sped FY 2020'!BP162</f>
        <v>2682.3266403734483</v>
      </c>
      <c r="H146" s="120">
        <f>-'[3]Sped FY 2020'!CI162</f>
        <v>0</v>
      </c>
      <c r="I146" s="120">
        <f>'[3]Sped FY 2020'!CB162</f>
        <v>53742.688581639559</v>
      </c>
      <c r="J146" s="120">
        <f>'[3]Sped FY 2020'!BF162-'[3]Sped FY 2020'!BI162</f>
        <v>-95240.306888376028</v>
      </c>
      <c r="K146" s="120">
        <f>'[3]Sped FY 2020'!CJ162</f>
        <v>0</v>
      </c>
      <c r="L146" s="118">
        <f t="shared" si="19"/>
        <v>55492.693647420223</v>
      </c>
      <c r="M146" s="134">
        <f t="shared" si="20"/>
        <v>0</v>
      </c>
      <c r="N146" s="158">
        <v>403</v>
      </c>
      <c r="O146" s="159">
        <v>1</v>
      </c>
      <c r="P146" s="14" t="s">
        <v>124</v>
      </c>
      <c r="Q146" s="14">
        <v>6</v>
      </c>
      <c r="R146" s="22">
        <v>77439.542571668309</v>
      </c>
      <c r="S146" s="94">
        <v>16868.442742114941</v>
      </c>
      <c r="T146" s="94">
        <v>0</v>
      </c>
      <c r="U146" s="94">
        <v>56236.553406191109</v>
      </c>
      <c r="V146" s="94">
        <v>-97734.171712927578</v>
      </c>
      <c r="W146" s="95">
        <v>52810.367007046792</v>
      </c>
      <c r="X146" s="152"/>
      <c r="Y146" s="19">
        <f t="shared" si="21"/>
        <v>0</v>
      </c>
      <c r="Z146" s="19">
        <f t="shared" si="21"/>
        <v>0</v>
      </c>
      <c r="AA146" s="19">
        <f t="shared" si="22"/>
        <v>2682.3266403734483</v>
      </c>
      <c r="AB146" s="19">
        <f t="shared" si="23"/>
        <v>0</v>
      </c>
      <c r="AC146" s="19">
        <f t="shared" si="23"/>
        <v>-2493.8648245515506</v>
      </c>
      <c r="AD146" s="19">
        <f t="shared" si="23"/>
        <v>2493.8648245515506</v>
      </c>
      <c r="AE146" s="19">
        <f t="shared" si="24"/>
        <v>0</v>
      </c>
      <c r="AF146" s="19">
        <f t="shared" si="25"/>
        <v>2682.3266403734306</v>
      </c>
      <c r="AG146" s="20"/>
      <c r="AH146" s="160">
        <f>'[3]Sped FY 2020'!DZ162</f>
        <v>156.74294777481555</v>
      </c>
      <c r="AI146" s="19">
        <f t="shared" si="29"/>
        <v>0</v>
      </c>
      <c r="AJ146" s="19">
        <f t="shared" si="29"/>
        <v>0</v>
      </c>
      <c r="AK146" s="19">
        <f t="shared" si="29"/>
        <v>17.112901591126178</v>
      </c>
      <c r="AL146" s="19">
        <f t="shared" si="28"/>
        <v>0</v>
      </c>
      <c r="AM146" s="19">
        <f t="shared" si="28"/>
        <v>-15.91053926160912</v>
      </c>
      <c r="AN146" s="19">
        <f t="shared" si="28"/>
        <v>15.91053926160912</v>
      </c>
      <c r="AO146" s="19">
        <f t="shared" si="28"/>
        <v>0</v>
      </c>
      <c r="AP146" s="19">
        <f t="shared" si="26"/>
        <v>17.112901591126064</v>
      </c>
      <c r="AQ146" s="118">
        <f>'[3]Sped FY 2020'!CR162</f>
        <v>701.04086198225866</v>
      </c>
      <c r="AR146" s="119">
        <f>'[3]Sped FY 2020'!CS162</f>
        <v>683.9279603911325</v>
      </c>
      <c r="AS146" s="161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  <c r="CB146" s="162"/>
      <c r="CC146" s="162"/>
      <c r="CD146" s="162"/>
      <c r="CE146" s="162"/>
      <c r="CF146" s="162"/>
      <c r="CG146" s="162"/>
      <c r="CH146" s="162"/>
      <c r="CI146" s="162"/>
      <c r="CJ146" s="162"/>
    </row>
    <row r="147" spans="1:88" ht="15" x14ac:dyDescent="0.25">
      <c r="A147" s="154">
        <v>404</v>
      </c>
      <c r="B147" s="155">
        <v>1</v>
      </c>
      <c r="C147" s="156" t="s">
        <v>125</v>
      </c>
      <c r="D147" s="157">
        <v>6</v>
      </c>
      <c r="E147" s="120">
        <f>'[3]Sped FY 2020'!AB163</f>
        <v>167684.01451982954</v>
      </c>
      <c r="F147" s="120">
        <f>'[3]Sped FY 2020'!AK163</f>
        <v>26339.700987914177</v>
      </c>
      <c r="G147" s="120">
        <f>'[3]Sped FY 2020'!BP163</f>
        <v>2039.8448094573557</v>
      </c>
      <c r="H147" s="120">
        <f>-'[3]Sped FY 2020'!CI163</f>
        <v>0</v>
      </c>
      <c r="I147" s="120">
        <f>'[3]Sped FY 2020'!CB163</f>
        <v>78838.025065347407</v>
      </c>
      <c r="J147" s="120">
        <f>'[3]Sped FY 2020'!BF163-'[3]Sped FY 2020'!BI163</f>
        <v>-26065.950283195743</v>
      </c>
      <c r="K147" s="120">
        <f>'[3]Sped FY 2020'!CJ163</f>
        <v>0</v>
      </c>
      <c r="L147" s="118">
        <f t="shared" si="19"/>
        <v>248835.63509935277</v>
      </c>
      <c r="M147" s="134">
        <f t="shared" si="20"/>
        <v>0</v>
      </c>
      <c r="N147" s="158">
        <v>404</v>
      </c>
      <c r="O147" s="159">
        <v>1</v>
      </c>
      <c r="P147" s="14" t="s">
        <v>125</v>
      </c>
      <c r="Q147" s="14">
        <v>6</v>
      </c>
      <c r="R147" s="22">
        <v>167684.01451982954</v>
      </c>
      <c r="S147" s="94">
        <v>26339.700987914177</v>
      </c>
      <c r="T147" s="94">
        <v>0</v>
      </c>
      <c r="U147" s="94">
        <v>77834.271491926105</v>
      </c>
      <c r="V147" s="94">
        <v>-25062.196709774442</v>
      </c>
      <c r="W147" s="95">
        <v>246795.79028989538</v>
      </c>
      <c r="X147" s="152"/>
      <c r="Y147" s="19">
        <f t="shared" si="21"/>
        <v>0</v>
      </c>
      <c r="Z147" s="19">
        <f t="shared" si="21"/>
        <v>0</v>
      </c>
      <c r="AA147" s="19">
        <f t="shared" si="22"/>
        <v>2039.8448094573557</v>
      </c>
      <c r="AB147" s="19">
        <f t="shared" si="23"/>
        <v>0</v>
      </c>
      <c r="AC147" s="19">
        <f t="shared" si="23"/>
        <v>1003.7535734213016</v>
      </c>
      <c r="AD147" s="19">
        <f t="shared" si="23"/>
        <v>-1003.7535734213016</v>
      </c>
      <c r="AE147" s="19">
        <f t="shared" si="24"/>
        <v>0</v>
      </c>
      <c r="AF147" s="19">
        <f t="shared" si="25"/>
        <v>2039.8448094573978</v>
      </c>
      <c r="AG147" s="20"/>
      <c r="AH147" s="160">
        <f>'[3]Sped FY 2020'!DZ163</f>
        <v>209.99535951882339</v>
      </c>
      <c r="AI147" s="19">
        <f t="shared" si="29"/>
        <v>0</v>
      </c>
      <c r="AJ147" s="19">
        <f t="shared" si="29"/>
        <v>0</v>
      </c>
      <c r="AK147" s="19">
        <f t="shared" si="29"/>
        <v>9.7137613618290928</v>
      </c>
      <c r="AL147" s="19">
        <f t="shared" si="28"/>
        <v>0</v>
      </c>
      <c r="AM147" s="19">
        <f t="shared" si="28"/>
        <v>4.7798845446931315</v>
      </c>
      <c r="AN147" s="19">
        <f t="shared" si="28"/>
        <v>-4.7798845446931315</v>
      </c>
      <c r="AO147" s="19">
        <f t="shared" si="28"/>
        <v>0</v>
      </c>
      <c r="AP147" s="19">
        <f t="shared" si="26"/>
        <v>9.7137613618292917</v>
      </c>
      <c r="AQ147" s="118">
        <f>'[3]Sped FY 2020'!CR163</f>
        <v>409.99865925032788</v>
      </c>
      <c r="AR147" s="119">
        <f>'[3]Sped FY 2020'!CS163</f>
        <v>400.28489788849873</v>
      </c>
      <c r="AS147" s="161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  <c r="CB147" s="162"/>
      <c r="CC147" s="162"/>
      <c r="CD147" s="162"/>
      <c r="CE147" s="162"/>
      <c r="CF147" s="162"/>
      <c r="CG147" s="162"/>
      <c r="CH147" s="162"/>
      <c r="CI147" s="162"/>
      <c r="CJ147" s="162"/>
    </row>
    <row r="148" spans="1:88" ht="15" x14ac:dyDescent="0.25">
      <c r="A148" s="154">
        <v>413</v>
      </c>
      <c r="B148" s="155">
        <v>1</v>
      </c>
      <c r="C148" s="156" t="s">
        <v>126</v>
      </c>
      <c r="D148" s="157">
        <v>4</v>
      </c>
      <c r="E148" s="120">
        <f>'[3]Sped FY 2020'!AB164</f>
        <v>3069329.1689497009</v>
      </c>
      <c r="F148" s="120">
        <f>'[3]Sped FY 2020'!AK164</f>
        <v>654986.3670171285</v>
      </c>
      <c r="G148" s="120">
        <f>'[3]Sped FY 2020'!BP164</f>
        <v>53030.82448895643</v>
      </c>
      <c r="H148" s="120">
        <f>-'[3]Sped FY 2020'!CI164</f>
        <v>0</v>
      </c>
      <c r="I148" s="120">
        <f>'[3]Sped FY 2020'!CB164</f>
        <v>0</v>
      </c>
      <c r="J148" s="120">
        <f>'[3]Sped FY 2020'!BF164-'[3]Sped FY 2020'!BI164</f>
        <v>-157884.55467552107</v>
      </c>
      <c r="K148" s="120">
        <f>'[3]Sped FY 2020'!CJ164</f>
        <v>0</v>
      </c>
      <c r="L148" s="118">
        <f t="shared" ref="L148:L211" si="30">SUM(E148:K148)</f>
        <v>3619461.805780265</v>
      </c>
      <c r="M148" s="134">
        <f t="shared" ref="M148:M211" si="31">N148-A148</f>
        <v>0</v>
      </c>
      <c r="N148" s="158">
        <v>413</v>
      </c>
      <c r="O148" s="159">
        <v>1</v>
      </c>
      <c r="P148" s="14" t="s">
        <v>126</v>
      </c>
      <c r="Q148" s="14">
        <v>4</v>
      </c>
      <c r="R148" s="22">
        <v>3069329.1689497009</v>
      </c>
      <c r="S148" s="94">
        <v>654986.3670171285</v>
      </c>
      <c r="T148" s="94">
        <v>0</v>
      </c>
      <c r="U148" s="94">
        <v>0</v>
      </c>
      <c r="V148" s="94">
        <v>-161257.40275518454</v>
      </c>
      <c r="W148" s="95">
        <v>3563058.1332116448</v>
      </c>
      <c r="X148" s="152"/>
      <c r="Y148" s="19">
        <f t="shared" ref="Y148:Z211" si="32">E148-R148</f>
        <v>0</v>
      </c>
      <c r="Z148" s="19">
        <f t="shared" si="32"/>
        <v>0</v>
      </c>
      <c r="AA148" s="19">
        <f t="shared" ref="AA148:AA211" si="33">G148</f>
        <v>53030.82448895643</v>
      </c>
      <c r="AB148" s="19">
        <f t="shared" ref="AB148:AD211" si="34">H148-T148</f>
        <v>0</v>
      </c>
      <c r="AC148" s="19">
        <f t="shared" si="34"/>
        <v>0</v>
      </c>
      <c r="AD148" s="19">
        <f t="shared" si="34"/>
        <v>3372.8480796634685</v>
      </c>
      <c r="AE148" s="19">
        <f t="shared" ref="AE148:AE211" si="35">K148</f>
        <v>0</v>
      </c>
      <c r="AF148" s="19">
        <f t="shared" ref="AF148:AF211" si="36">L148-W148</f>
        <v>56403.672568620183</v>
      </c>
      <c r="AG148" s="20"/>
      <c r="AH148" s="160">
        <f>'[3]Sped FY 2020'!DZ164</f>
        <v>2507.8871643970488</v>
      </c>
      <c r="AI148" s="19">
        <f t="shared" si="29"/>
        <v>0</v>
      </c>
      <c r="AJ148" s="19">
        <f t="shared" si="29"/>
        <v>0</v>
      </c>
      <c r="AK148" s="19">
        <f t="shared" si="29"/>
        <v>21.145618208746725</v>
      </c>
      <c r="AL148" s="19">
        <f t="shared" si="28"/>
        <v>0</v>
      </c>
      <c r="AM148" s="19">
        <f t="shared" si="28"/>
        <v>0</v>
      </c>
      <c r="AN148" s="19">
        <f t="shared" si="28"/>
        <v>1.3448962646907503</v>
      </c>
      <c r="AO148" s="19">
        <f t="shared" si="28"/>
        <v>0</v>
      </c>
      <c r="AP148" s="19">
        <f t="shared" si="26"/>
        <v>22.490514473437589</v>
      </c>
      <c r="AQ148" s="118">
        <f>'[3]Sped FY 2020'!CR164</f>
        <v>807.84188596236868</v>
      </c>
      <c r="AR148" s="119">
        <f>'[3]Sped FY 2020'!CS164</f>
        <v>785.35137148893114</v>
      </c>
      <c r="AS148" s="161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  <c r="CB148" s="162"/>
      <c r="CC148" s="162"/>
      <c r="CD148" s="162"/>
      <c r="CE148" s="162"/>
      <c r="CF148" s="162"/>
      <c r="CG148" s="162"/>
      <c r="CH148" s="162"/>
      <c r="CI148" s="162"/>
      <c r="CJ148" s="162"/>
    </row>
    <row r="149" spans="1:88" ht="15" x14ac:dyDescent="0.25">
      <c r="A149" s="154">
        <v>414</v>
      </c>
      <c r="B149" s="155">
        <v>1</v>
      </c>
      <c r="C149" s="156" t="s">
        <v>127</v>
      </c>
      <c r="D149" s="157">
        <v>6</v>
      </c>
      <c r="E149" s="120">
        <f>'[3]Sped FY 2020'!AB165</f>
        <v>316965.67930510378</v>
      </c>
      <c r="F149" s="120">
        <f>'[3]Sped FY 2020'!AK165</f>
        <v>95221.986806974528</v>
      </c>
      <c r="G149" s="120">
        <f>'[3]Sped FY 2020'!BP165</f>
        <v>3511.0949896760649</v>
      </c>
      <c r="H149" s="120">
        <f>-'[3]Sped FY 2020'!CI165</f>
        <v>0</v>
      </c>
      <c r="I149" s="120">
        <f>'[3]Sped FY 2020'!CB165</f>
        <v>21351.670742648479</v>
      </c>
      <c r="J149" s="120">
        <f>'[3]Sped FY 2020'!BF165-'[3]Sped FY 2020'!BI165</f>
        <v>49441.396116723285</v>
      </c>
      <c r="K149" s="120">
        <f>'[3]Sped FY 2020'!CJ165</f>
        <v>0</v>
      </c>
      <c r="L149" s="118">
        <f t="shared" si="30"/>
        <v>486491.82796112617</v>
      </c>
      <c r="M149" s="134">
        <f t="shared" si="31"/>
        <v>0</v>
      </c>
      <c r="N149" s="158">
        <v>414</v>
      </c>
      <c r="O149" s="159">
        <v>1</v>
      </c>
      <c r="P149" s="14" t="s">
        <v>127</v>
      </c>
      <c r="Q149" s="14">
        <v>6</v>
      </c>
      <c r="R149" s="22">
        <v>316965.67930510378</v>
      </c>
      <c r="S149" s="94">
        <v>95221.986806974528</v>
      </c>
      <c r="T149" s="94">
        <v>0</v>
      </c>
      <c r="U149" s="94">
        <v>21839.571541099227</v>
      </c>
      <c r="V149" s="94">
        <v>48953.495318272559</v>
      </c>
      <c r="W149" s="95">
        <v>482980.73297145008</v>
      </c>
      <c r="X149" s="152"/>
      <c r="Y149" s="19">
        <f t="shared" si="32"/>
        <v>0</v>
      </c>
      <c r="Z149" s="19">
        <f t="shared" si="32"/>
        <v>0</v>
      </c>
      <c r="AA149" s="19">
        <f t="shared" si="33"/>
        <v>3511.0949896760649</v>
      </c>
      <c r="AB149" s="19">
        <f t="shared" si="34"/>
        <v>0</v>
      </c>
      <c r="AC149" s="19">
        <f t="shared" si="34"/>
        <v>-487.90079845074797</v>
      </c>
      <c r="AD149" s="19">
        <f t="shared" si="34"/>
        <v>487.90079845072614</v>
      </c>
      <c r="AE149" s="19">
        <f t="shared" si="35"/>
        <v>0</v>
      </c>
      <c r="AF149" s="19">
        <f t="shared" si="36"/>
        <v>3511.0949896760867</v>
      </c>
      <c r="AG149" s="20"/>
      <c r="AH149" s="160">
        <f>'[3]Sped FY 2020'!DZ165</f>
        <v>454.15264355267072</v>
      </c>
      <c r="AI149" s="19">
        <f t="shared" si="29"/>
        <v>0</v>
      </c>
      <c r="AJ149" s="19">
        <f t="shared" si="29"/>
        <v>0</v>
      </c>
      <c r="AK149" s="19">
        <f t="shared" si="29"/>
        <v>7.7310900630458681</v>
      </c>
      <c r="AL149" s="19">
        <f t="shared" si="28"/>
        <v>0</v>
      </c>
      <c r="AM149" s="19">
        <f t="shared" si="28"/>
        <v>-1.074310158439413</v>
      </c>
      <c r="AN149" s="19">
        <f t="shared" si="28"/>
        <v>1.0743101584393651</v>
      </c>
      <c r="AO149" s="19">
        <f t="shared" si="28"/>
        <v>0</v>
      </c>
      <c r="AP149" s="19">
        <f t="shared" si="26"/>
        <v>7.7310900630459161</v>
      </c>
      <c r="AQ149" s="118">
        <f>'[3]Sped FY 2020'!CR165</f>
        <v>294.52090355042623</v>
      </c>
      <c r="AR149" s="119">
        <f>'[3]Sped FY 2020'!CS165</f>
        <v>286.78981348738029</v>
      </c>
      <c r="AS149" s="161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  <c r="CB149" s="162"/>
      <c r="CC149" s="162"/>
      <c r="CD149" s="162"/>
      <c r="CE149" s="162"/>
      <c r="CF149" s="162"/>
      <c r="CG149" s="162"/>
      <c r="CH149" s="162"/>
      <c r="CI149" s="162"/>
      <c r="CJ149" s="162"/>
    </row>
    <row r="150" spans="1:88" ht="15" x14ac:dyDescent="0.25">
      <c r="A150" s="154">
        <v>415</v>
      </c>
      <c r="B150" s="155">
        <v>1</v>
      </c>
      <c r="C150" s="156" t="s">
        <v>128</v>
      </c>
      <c r="D150" s="157">
        <v>6</v>
      </c>
      <c r="E150" s="120">
        <f>'[3]Sped FY 2020'!AB166</f>
        <v>120976.48034839936</v>
      </c>
      <c r="F150" s="120">
        <f>'[3]Sped FY 2020'!AK166</f>
        <v>15029.451865175348</v>
      </c>
      <c r="G150" s="120">
        <f>'[3]Sped FY 2020'!BP166</f>
        <v>2000.3837858105139</v>
      </c>
      <c r="H150" s="120">
        <f>-'[3]Sped FY 2020'!CI166</f>
        <v>0</v>
      </c>
      <c r="I150" s="120">
        <f>'[3]Sped FY 2020'!CB166</f>
        <v>32854.640647808061</v>
      </c>
      <c r="J150" s="120">
        <f>'[3]Sped FY 2020'!BF166-'[3]Sped FY 2020'!BI166</f>
        <v>11503.965337713715</v>
      </c>
      <c r="K150" s="120">
        <f>'[3]Sped FY 2020'!CJ166</f>
        <v>0</v>
      </c>
      <c r="L150" s="118">
        <f t="shared" si="30"/>
        <v>182364.92198490701</v>
      </c>
      <c r="M150" s="134">
        <f t="shared" si="31"/>
        <v>0</v>
      </c>
      <c r="N150" s="158">
        <v>415</v>
      </c>
      <c r="O150" s="159">
        <v>1</v>
      </c>
      <c r="P150" s="14" t="s">
        <v>128</v>
      </c>
      <c r="Q150" s="14">
        <v>6</v>
      </c>
      <c r="R150" s="22">
        <v>120976.48034839936</v>
      </c>
      <c r="S150" s="94">
        <v>15029.451865175348</v>
      </c>
      <c r="T150" s="94">
        <v>0</v>
      </c>
      <c r="U150" s="94">
        <v>30355.274789583113</v>
      </c>
      <c r="V150" s="94">
        <v>14003.331195938656</v>
      </c>
      <c r="W150" s="95">
        <v>180364.53819909648</v>
      </c>
      <c r="X150" s="152"/>
      <c r="Y150" s="19">
        <f t="shared" si="32"/>
        <v>0</v>
      </c>
      <c r="Z150" s="19">
        <f t="shared" si="32"/>
        <v>0</v>
      </c>
      <c r="AA150" s="19">
        <f t="shared" si="33"/>
        <v>2000.3837858105139</v>
      </c>
      <c r="AB150" s="19">
        <f t="shared" si="34"/>
        <v>0</v>
      </c>
      <c r="AC150" s="19">
        <f t="shared" si="34"/>
        <v>2499.3658582249482</v>
      </c>
      <c r="AD150" s="19">
        <f t="shared" si="34"/>
        <v>-2499.3658582249409</v>
      </c>
      <c r="AE150" s="19">
        <f t="shared" si="35"/>
        <v>0</v>
      </c>
      <c r="AF150" s="19">
        <f t="shared" si="36"/>
        <v>2000.3837858105253</v>
      </c>
      <c r="AG150" s="20"/>
      <c r="AH150" s="160">
        <f>'[3]Sped FY 2020'!DZ166</f>
        <v>192.91439726131145</v>
      </c>
      <c r="AI150" s="19">
        <f t="shared" si="29"/>
        <v>0</v>
      </c>
      <c r="AJ150" s="19">
        <f t="shared" si="29"/>
        <v>0</v>
      </c>
      <c r="AK150" s="19">
        <f t="shared" si="29"/>
        <v>10.369281993509805</v>
      </c>
      <c r="AL150" s="19">
        <f t="shared" si="28"/>
        <v>0</v>
      </c>
      <c r="AM150" s="19">
        <f t="shared" si="28"/>
        <v>12.955828562859628</v>
      </c>
      <c r="AN150" s="19">
        <f t="shared" si="28"/>
        <v>-12.95582856285959</v>
      </c>
      <c r="AO150" s="19">
        <f t="shared" si="28"/>
        <v>0</v>
      </c>
      <c r="AP150" s="19">
        <f t="shared" si="26"/>
        <v>10.369281993509864</v>
      </c>
      <c r="AQ150" s="118">
        <f>'[3]Sped FY 2020'!CR166</f>
        <v>406.52973724263234</v>
      </c>
      <c r="AR150" s="119">
        <f>'[3]Sped FY 2020'!CS166</f>
        <v>396.16045524912249</v>
      </c>
      <c r="AS150" s="161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  <c r="CB150" s="162"/>
      <c r="CC150" s="162"/>
      <c r="CD150" s="162"/>
      <c r="CE150" s="162"/>
      <c r="CF150" s="162"/>
      <c r="CG150" s="162"/>
      <c r="CH150" s="162"/>
      <c r="CI150" s="162"/>
      <c r="CJ150" s="162"/>
    </row>
    <row r="151" spans="1:88" ht="15" x14ac:dyDescent="0.25">
      <c r="A151" s="154">
        <v>423</v>
      </c>
      <c r="B151" s="155">
        <v>1</v>
      </c>
      <c r="C151" s="156" t="s">
        <v>129</v>
      </c>
      <c r="D151" s="157">
        <v>4</v>
      </c>
      <c r="E151" s="120">
        <f>'[3]Sped FY 2020'!AB167</f>
        <v>4131283.7874787338</v>
      </c>
      <c r="F151" s="120">
        <f>'[3]Sped FY 2020'!AK167</f>
        <v>882903.5288000789</v>
      </c>
      <c r="G151" s="120">
        <f>'[3]Sped FY 2020'!BP167</f>
        <v>71703.607037453126</v>
      </c>
      <c r="H151" s="120">
        <f>-'[3]Sped FY 2020'!CI167</f>
        <v>0</v>
      </c>
      <c r="I151" s="120">
        <f>'[3]Sped FY 2020'!CB167</f>
        <v>0</v>
      </c>
      <c r="J151" s="120">
        <f>'[3]Sped FY 2020'!BF167-'[3]Sped FY 2020'!BI167</f>
        <v>-522629.73480774392</v>
      </c>
      <c r="K151" s="120">
        <f>'[3]Sped FY 2020'!CJ167</f>
        <v>0</v>
      </c>
      <c r="L151" s="118">
        <f t="shared" si="30"/>
        <v>4563261.1885085218</v>
      </c>
      <c r="M151" s="134">
        <f t="shared" si="31"/>
        <v>0</v>
      </c>
      <c r="N151" s="158">
        <v>423</v>
      </c>
      <c r="O151" s="159">
        <v>1</v>
      </c>
      <c r="P151" s="14" t="s">
        <v>129</v>
      </c>
      <c r="Q151" s="14">
        <v>4</v>
      </c>
      <c r="R151" s="22">
        <v>4131283.7874787338</v>
      </c>
      <c r="S151" s="94">
        <v>882903.5288000789</v>
      </c>
      <c r="T151" s="94">
        <v>0</v>
      </c>
      <c r="U151" s="94">
        <v>0</v>
      </c>
      <c r="V151" s="94">
        <v>-547656.39197006961</v>
      </c>
      <c r="W151" s="95">
        <v>4466530.9243087433</v>
      </c>
      <c r="X151" s="152"/>
      <c r="Y151" s="19">
        <f t="shared" si="32"/>
        <v>0</v>
      </c>
      <c r="Z151" s="19">
        <f t="shared" si="32"/>
        <v>0</v>
      </c>
      <c r="AA151" s="19">
        <f t="shared" si="33"/>
        <v>71703.607037453126</v>
      </c>
      <c r="AB151" s="19">
        <f t="shared" si="34"/>
        <v>0</v>
      </c>
      <c r="AC151" s="19">
        <f t="shared" si="34"/>
        <v>0</v>
      </c>
      <c r="AD151" s="19">
        <f t="shared" si="34"/>
        <v>25026.65716232569</v>
      </c>
      <c r="AE151" s="19">
        <f t="shared" si="35"/>
        <v>0</v>
      </c>
      <c r="AF151" s="19">
        <f t="shared" si="36"/>
        <v>96730.264199778438</v>
      </c>
      <c r="AG151" s="20"/>
      <c r="AH151" s="160">
        <f>'[3]Sped FY 2020'!DZ167</f>
        <v>2741.9968235735364</v>
      </c>
      <c r="AI151" s="19">
        <f t="shared" si="29"/>
        <v>0</v>
      </c>
      <c r="AJ151" s="19">
        <f t="shared" si="29"/>
        <v>0</v>
      </c>
      <c r="AK151" s="19">
        <f t="shared" si="29"/>
        <v>26.150142268948599</v>
      </c>
      <c r="AL151" s="19">
        <f t="shared" si="28"/>
        <v>0</v>
      </c>
      <c r="AM151" s="19">
        <f t="shared" si="28"/>
        <v>0</v>
      </c>
      <c r="AN151" s="19">
        <f t="shared" si="28"/>
        <v>9.1271648993777585</v>
      </c>
      <c r="AO151" s="19">
        <f t="shared" si="28"/>
        <v>0</v>
      </c>
      <c r="AP151" s="19">
        <f t="shared" si="26"/>
        <v>35.277307168326217</v>
      </c>
      <c r="AQ151" s="118">
        <f>'[3]Sped FY 2020'!CR167</f>
        <v>1044.9237708054486</v>
      </c>
      <c r="AR151" s="119">
        <f>'[3]Sped FY 2020'!CS167</f>
        <v>1009.6464636371223</v>
      </c>
      <c r="AS151" s="161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  <c r="CB151" s="162"/>
      <c r="CC151" s="162"/>
      <c r="CD151" s="162"/>
      <c r="CE151" s="162"/>
      <c r="CF151" s="162"/>
      <c r="CG151" s="162"/>
      <c r="CH151" s="162"/>
      <c r="CI151" s="162"/>
      <c r="CJ151" s="162"/>
    </row>
    <row r="152" spans="1:88" ht="15" x14ac:dyDescent="0.25">
      <c r="A152" s="154">
        <v>424</v>
      </c>
      <c r="B152" s="155">
        <v>1</v>
      </c>
      <c r="C152" s="156" t="s">
        <v>130</v>
      </c>
      <c r="D152" s="157">
        <v>6</v>
      </c>
      <c r="E152" s="120">
        <f>'[3]Sped FY 2020'!AB168</f>
        <v>283500.5879996281</v>
      </c>
      <c r="F152" s="120">
        <f>'[3]Sped FY 2020'!AK168</f>
        <v>29720.166345357193</v>
      </c>
      <c r="G152" s="120">
        <f>'[3]Sped FY 2020'!BP168</f>
        <v>7637.0524335023938</v>
      </c>
      <c r="H152" s="120">
        <f>-'[3]Sped FY 2020'!CI168</f>
        <v>0</v>
      </c>
      <c r="I152" s="120">
        <f>'[3]Sped FY 2020'!CB168</f>
        <v>50599.552841903758</v>
      </c>
      <c r="J152" s="120">
        <f>'[3]Sped FY 2020'!BF168-'[3]Sped FY 2020'!BI168</f>
        <v>-131189.80083539532</v>
      </c>
      <c r="K152" s="120">
        <f>'[3]Sped FY 2020'!CJ168</f>
        <v>0</v>
      </c>
      <c r="L152" s="118">
        <f t="shared" si="30"/>
        <v>240267.55878499613</v>
      </c>
      <c r="M152" s="134">
        <f t="shared" si="31"/>
        <v>0</v>
      </c>
      <c r="N152" s="158">
        <v>424</v>
      </c>
      <c r="O152" s="159">
        <v>1</v>
      </c>
      <c r="P152" s="14" t="s">
        <v>130</v>
      </c>
      <c r="Q152" s="14">
        <v>6</v>
      </c>
      <c r="R152" s="22">
        <v>283500.5879996281</v>
      </c>
      <c r="S152" s="94">
        <v>29720.166345357193</v>
      </c>
      <c r="T152" s="94">
        <v>0</v>
      </c>
      <c r="U152" s="94">
        <v>56810.566250556702</v>
      </c>
      <c r="V152" s="94">
        <v>-137400.81424404826</v>
      </c>
      <c r="W152" s="95">
        <v>232630.50635149371</v>
      </c>
      <c r="X152" s="152"/>
      <c r="Y152" s="19">
        <f t="shared" si="32"/>
        <v>0</v>
      </c>
      <c r="Z152" s="19">
        <f t="shared" si="32"/>
        <v>0</v>
      </c>
      <c r="AA152" s="19">
        <f t="shared" si="33"/>
        <v>7637.0524335023938</v>
      </c>
      <c r="AB152" s="19">
        <f t="shared" si="34"/>
        <v>0</v>
      </c>
      <c r="AC152" s="19">
        <f t="shared" si="34"/>
        <v>-6211.0134086529433</v>
      </c>
      <c r="AD152" s="19">
        <f t="shared" si="34"/>
        <v>6211.0134086529433</v>
      </c>
      <c r="AE152" s="19">
        <f t="shared" si="35"/>
        <v>0</v>
      </c>
      <c r="AF152" s="19">
        <f t="shared" si="36"/>
        <v>7637.0524335024238</v>
      </c>
      <c r="AG152" s="20"/>
      <c r="AH152" s="160">
        <f>'[3]Sped FY 2020'!DZ168</f>
        <v>468.21931835297465</v>
      </c>
      <c r="AI152" s="19">
        <f t="shared" si="29"/>
        <v>0</v>
      </c>
      <c r="AJ152" s="19">
        <f t="shared" si="29"/>
        <v>0</v>
      </c>
      <c r="AK152" s="19">
        <f t="shared" si="29"/>
        <v>16.310844371750331</v>
      </c>
      <c r="AL152" s="19">
        <f t="shared" si="28"/>
        <v>0</v>
      </c>
      <c r="AM152" s="19">
        <f t="shared" si="28"/>
        <v>-13.265179724965281</v>
      </c>
      <c r="AN152" s="19">
        <f t="shared" si="28"/>
        <v>13.265179724965281</v>
      </c>
      <c r="AO152" s="19">
        <f t="shared" si="28"/>
        <v>0</v>
      </c>
      <c r="AP152" s="19">
        <f t="shared" si="26"/>
        <v>16.310844371750395</v>
      </c>
      <c r="AQ152" s="118">
        <f>'[3]Sped FY 2020'!CR168</f>
        <v>655.08812226768373</v>
      </c>
      <c r="AR152" s="119">
        <f>'[3]Sped FY 2020'!CS168</f>
        <v>638.77727789593337</v>
      </c>
      <c r="AS152" s="161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  <c r="CB152" s="162"/>
      <c r="CC152" s="162"/>
      <c r="CD152" s="162"/>
      <c r="CE152" s="162"/>
      <c r="CF152" s="162"/>
      <c r="CG152" s="162"/>
      <c r="CH152" s="162"/>
      <c r="CI152" s="162"/>
      <c r="CJ152" s="162"/>
    </row>
    <row r="153" spans="1:88" ht="15" x14ac:dyDescent="0.25">
      <c r="A153" s="154">
        <v>432</v>
      </c>
      <c r="B153" s="155">
        <v>1</v>
      </c>
      <c r="C153" s="156" t="s">
        <v>131</v>
      </c>
      <c r="D153" s="157">
        <v>6</v>
      </c>
      <c r="E153" s="120">
        <f>'[3]Sped FY 2020'!AB169</f>
        <v>552822.35907927598</v>
      </c>
      <c r="F153" s="120">
        <f>'[3]Sped FY 2020'!AK169</f>
        <v>90774.066398636191</v>
      </c>
      <c r="G153" s="120">
        <f>'[3]Sped FY 2020'!BP169</f>
        <v>21216.227632161528</v>
      </c>
      <c r="H153" s="120">
        <f>-'[3]Sped FY 2020'!CI169</f>
        <v>0</v>
      </c>
      <c r="I153" s="120">
        <f>'[3]Sped FY 2020'!CB169</f>
        <v>0</v>
      </c>
      <c r="J153" s="120">
        <f>'[3]Sped FY 2020'!BF169-'[3]Sped FY 2020'!BI169</f>
        <v>-195095.5833531064</v>
      </c>
      <c r="K153" s="120">
        <f>'[3]Sped FY 2020'!CJ169</f>
        <v>0</v>
      </c>
      <c r="L153" s="118">
        <f t="shared" si="30"/>
        <v>469717.06975696736</v>
      </c>
      <c r="M153" s="134">
        <f t="shared" si="31"/>
        <v>0</v>
      </c>
      <c r="N153" s="158">
        <v>432</v>
      </c>
      <c r="O153" s="159">
        <v>1</v>
      </c>
      <c r="P153" s="14" t="s">
        <v>131</v>
      </c>
      <c r="Q153" s="14">
        <v>6</v>
      </c>
      <c r="R153" s="22">
        <v>552822.35907927598</v>
      </c>
      <c r="S153" s="94">
        <v>90774.066398636191</v>
      </c>
      <c r="T153" s="94">
        <v>-100506.38115444311</v>
      </c>
      <c r="U153" s="94">
        <v>0</v>
      </c>
      <c r="V153" s="94">
        <v>-203842.1776122961</v>
      </c>
      <c r="W153" s="95">
        <v>339247.86671117297</v>
      </c>
      <c r="X153" s="152"/>
      <c r="Y153" s="19">
        <f t="shared" si="32"/>
        <v>0</v>
      </c>
      <c r="Z153" s="19">
        <f t="shared" si="32"/>
        <v>0</v>
      </c>
      <c r="AA153" s="19">
        <f t="shared" si="33"/>
        <v>21216.227632161528</v>
      </c>
      <c r="AB153" s="19">
        <f t="shared" si="34"/>
        <v>100506.38115444311</v>
      </c>
      <c r="AC153" s="19">
        <f t="shared" si="34"/>
        <v>0</v>
      </c>
      <c r="AD153" s="19">
        <f t="shared" si="34"/>
        <v>8746.5942591897037</v>
      </c>
      <c r="AE153" s="19">
        <f t="shared" si="35"/>
        <v>0</v>
      </c>
      <c r="AF153" s="19">
        <f t="shared" si="36"/>
        <v>130469.20304579439</v>
      </c>
      <c r="AG153" s="20"/>
      <c r="AH153" s="160">
        <f>'[3]Sped FY 2020'!DZ169</f>
        <v>596.82891652718229</v>
      </c>
      <c r="AI153" s="19">
        <f t="shared" si="29"/>
        <v>0</v>
      </c>
      <c r="AJ153" s="19">
        <f t="shared" si="29"/>
        <v>0</v>
      </c>
      <c r="AK153" s="19">
        <f t="shared" si="29"/>
        <v>35.548256870015855</v>
      </c>
      <c r="AL153" s="19">
        <f t="shared" si="28"/>
        <v>168.40065615330417</v>
      </c>
      <c r="AM153" s="19">
        <f t="shared" si="28"/>
        <v>0</v>
      </c>
      <c r="AN153" s="19">
        <f t="shared" si="28"/>
        <v>14.655111401244152</v>
      </c>
      <c r="AO153" s="19">
        <f t="shared" si="28"/>
        <v>0</v>
      </c>
      <c r="AP153" s="19">
        <f t="shared" si="26"/>
        <v>218.60402442456427</v>
      </c>
      <c r="AQ153" s="118">
        <f>'[3]Sped FY 2020'!CR169</f>
        <v>1356.3503024941554</v>
      </c>
      <c r="AR153" s="119">
        <f>'[3]Sped FY 2020'!CS169</f>
        <v>1137.7462780695912</v>
      </c>
      <c r="AS153" s="161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  <c r="CB153" s="162"/>
      <c r="CC153" s="162"/>
      <c r="CD153" s="162"/>
      <c r="CE153" s="162"/>
      <c r="CF153" s="162"/>
      <c r="CG153" s="162"/>
      <c r="CH153" s="162"/>
      <c r="CI153" s="162"/>
      <c r="CJ153" s="162"/>
    </row>
    <row r="154" spans="1:88" ht="15" x14ac:dyDescent="0.25">
      <c r="A154" s="154">
        <v>435</v>
      </c>
      <c r="B154" s="155">
        <v>1</v>
      </c>
      <c r="C154" s="156" t="s">
        <v>132</v>
      </c>
      <c r="D154" s="157">
        <v>6</v>
      </c>
      <c r="E154" s="120">
        <f>'[3]Sped FY 2020'!AB170</f>
        <v>712710.55469718738</v>
      </c>
      <c r="F154" s="120">
        <f>'[3]Sped FY 2020'!AK170</f>
        <v>169078.02611152761</v>
      </c>
      <c r="G154" s="120">
        <f>'[3]Sped FY 2020'!BP170</f>
        <v>14417.772348793071</v>
      </c>
      <c r="H154" s="120">
        <f>-'[3]Sped FY 2020'!CI170</f>
        <v>0</v>
      </c>
      <c r="I154" s="120">
        <f>'[3]Sped FY 2020'!CB170</f>
        <v>170054.22708444775</v>
      </c>
      <c r="J154" s="120">
        <f>'[3]Sped FY 2020'!BF170-'[3]Sped FY 2020'!BI170</f>
        <v>-195945.55923048005</v>
      </c>
      <c r="K154" s="120">
        <f>'[3]Sped FY 2020'!CJ170</f>
        <v>0</v>
      </c>
      <c r="L154" s="118">
        <f t="shared" si="30"/>
        <v>870315.02101147571</v>
      </c>
      <c r="M154" s="134">
        <f t="shared" si="31"/>
        <v>0</v>
      </c>
      <c r="N154" s="158">
        <v>435</v>
      </c>
      <c r="O154" s="159">
        <v>1</v>
      </c>
      <c r="P154" s="14" t="s">
        <v>132</v>
      </c>
      <c r="Q154" s="14">
        <v>6</v>
      </c>
      <c r="R154" s="22">
        <v>712710.55469718738</v>
      </c>
      <c r="S154" s="94">
        <v>169078.02611152761</v>
      </c>
      <c r="T154" s="94">
        <v>0</v>
      </c>
      <c r="U154" s="94">
        <v>171327.93207286205</v>
      </c>
      <c r="V154" s="94">
        <v>-197219.26421889439</v>
      </c>
      <c r="W154" s="95">
        <v>855897.2486626826</v>
      </c>
      <c r="X154" s="152"/>
      <c r="Y154" s="19">
        <f t="shared" si="32"/>
        <v>0</v>
      </c>
      <c r="Z154" s="19">
        <f t="shared" si="32"/>
        <v>0</v>
      </c>
      <c r="AA154" s="19">
        <f t="shared" si="33"/>
        <v>14417.772348793071</v>
      </c>
      <c r="AB154" s="19">
        <f t="shared" si="34"/>
        <v>0</v>
      </c>
      <c r="AC154" s="19">
        <f t="shared" si="34"/>
        <v>-1273.7049884143053</v>
      </c>
      <c r="AD154" s="19">
        <f t="shared" si="34"/>
        <v>1273.7049884143344</v>
      </c>
      <c r="AE154" s="19">
        <f t="shared" si="35"/>
        <v>0</v>
      </c>
      <c r="AF154" s="19">
        <f t="shared" si="36"/>
        <v>14417.772348793107</v>
      </c>
      <c r="AG154" s="20"/>
      <c r="AH154" s="160">
        <f>'[3]Sped FY 2020'!DZ170</f>
        <v>689.26706521489405</v>
      </c>
      <c r="AI154" s="19">
        <f t="shared" si="29"/>
        <v>0</v>
      </c>
      <c r="AJ154" s="19">
        <f t="shared" si="29"/>
        <v>0</v>
      </c>
      <c r="AK154" s="19">
        <f t="shared" si="29"/>
        <v>20.917541365911653</v>
      </c>
      <c r="AL154" s="19">
        <f t="shared" si="28"/>
        <v>0</v>
      </c>
      <c r="AM154" s="19">
        <f t="shared" si="28"/>
        <v>-1.8479121558161202</v>
      </c>
      <c r="AN154" s="19">
        <f t="shared" si="28"/>
        <v>1.8479121558161626</v>
      </c>
      <c r="AO154" s="19">
        <f t="shared" si="28"/>
        <v>0</v>
      </c>
      <c r="AP154" s="19">
        <f t="shared" si="26"/>
        <v>20.917541365911706</v>
      </c>
      <c r="AQ154" s="118">
        <f>'[3]Sped FY 2020'!CR170</f>
        <v>861.60677150292236</v>
      </c>
      <c r="AR154" s="119">
        <f>'[3]Sped FY 2020'!CS170</f>
        <v>840.68923013701067</v>
      </c>
      <c r="AS154" s="161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  <c r="CB154" s="162"/>
      <c r="CC154" s="162"/>
      <c r="CD154" s="162"/>
      <c r="CE154" s="162"/>
      <c r="CF154" s="162"/>
      <c r="CG154" s="162"/>
      <c r="CH154" s="162"/>
      <c r="CI154" s="162"/>
      <c r="CJ154" s="162"/>
    </row>
    <row r="155" spans="1:88" ht="15" x14ac:dyDescent="0.25">
      <c r="A155" s="154">
        <v>441</v>
      </c>
      <c r="B155" s="155">
        <v>1</v>
      </c>
      <c r="C155" s="156" t="s">
        <v>133</v>
      </c>
      <c r="D155" s="157">
        <v>6</v>
      </c>
      <c r="E155" s="120">
        <f>'[3]Sped FY 2020'!AB171</f>
        <v>331781.5521704093</v>
      </c>
      <c r="F155" s="120">
        <f>'[3]Sped FY 2020'!AK171</f>
        <v>70087.547820859691</v>
      </c>
      <c r="G155" s="120">
        <f>'[3]Sped FY 2020'!BP171</f>
        <v>6399.5975171330847</v>
      </c>
      <c r="H155" s="120">
        <f>-'[3]Sped FY 2020'!CI171</f>
        <v>0</v>
      </c>
      <c r="I155" s="120">
        <f>'[3]Sped FY 2020'!CB171</f>
        <v>0</v>
      </c>
      <c r="J155" s="120">
        <f>'[3]Sped FY 2020'!BF171-'[3]Sped FY 2020'!BI171</f>
        <v>97999.407170862498</v>
      </c>
      <c r="K155" s="120">
        <f>'[3]Sped FY 2020'!CJ171</f>
        <v>0</v>
      </c>
      <c r="L155" s="118">
        <f t="shared" si="30"/>
        <v>506268.10467926459</v>
      </c>
      <c r="M155" s="134">
        <f t="shared" si="31"/>
        <v>0</v>
      </c>
      <c r="N155" s="158">
        <v>441</v>
      </c>
      <c r="O155" s="159">
        <v>1</v>
      </c>
      <c r="P155" s="14" t="s">
        <v>133</v>
      </c>
      <c r="Q155" s="14">
        <v>6</v>
      </c>
      <c r="R155" s="22">
        <v>331781.5521704093</v>
      </c>
      <c r="S155" s="94">
        <v>70087.547820859691</v>
      </c>
      <c r="T155" s="94">
        <v>0</v>
      </c>
      <c r="U155" s="94">
        <v>0</v>
      </c>
      <c r="V155" s="94">
        <v>103954.3598669554</v>
      </c>
      <c r="W155" s="95">
        <v>505823.45985822438</v>
      </c>
      <c r="X155" s="152"/>
      <c r="Y155" s="19">
        <f t="shared" si="32"/>
        <v>0</v>
      </c>
      <c r="Z155" s="19">
        <f t="shared" si="32"/>
        <v>0</v>
      </c>
      <c r="AA155" s="19">
        <f t="shared" si="33"/>
        <v>6399.5975171330847</v>
      </c>
      <c r="AB155" s="19">
        <f t="shared" si="34"/>
        <v>0</v>
      </c>
      <c r="AC155" s="19">
        <f t="shared" si="34"/>
        <v>0</v>
      </c>
      <c r="AD155" s="19">
        <f t="shared" si="34"/>
        <v>-5954.952696092907</v>
      </c>
      <c r="AE155" s="19">
        <f t="shared" si="35"/>
        <v>0</v>
      </c>
      <c r="AF155" s="19">
        <f t="shared" si="36"/>
        <v>444.6448210402159</v>
      </c>
      <c r="AG155" s="20"/>
      <c r="AH155" s="160">
        <f>'[3]Sped FY 2020'!DZ171</f>
        <v>443.10025620957475</v>
      </c>
      <c r="AI155" s="19">
        <f t="shared" si="29"/>
        <v>0</v>
      </c>
      <c r="AJ155" s="19">
        <f t="shared" si="29"/>
        <v>0</v>
      </c>
      <c r="AK155" s="19">
        <f t="shared" si="29"/>
        <v>14.442775483538073</v>
      </c>
      <c r="AL155" s="19">
        <f t="shared" si="28"/>
        <v>0</v>
      </c>
      <c r="AM155" s="19">
        <f t="shared" si="28"/>
        <v>0</v>
      </c>
      <c r="AN155" s="19">
        <f t="shared" si="28"/>
        <v>-13.439289670093016</v>
      </c>
      <c r="AO155" s="19">
        <f t="shared" si="28"/>
        <v>0</v>
      </c>
      <c r="AP155" s="19">
        <f t="shared" si="26"/>
        <v>1.0034858134451419</v>
      </c>
      <c r="AQ155" s="118">
        <f>'[3]Sped FY 2020'!CR171</f>
        <v>562.28318460522894</v>
      </c>
      <c r="AR155" s="119">
        <f>'[3]Sped FY 2020'!CS171</f>
        <v>561.27969879178374</v>
      </c>
      <c r="AS155" s="161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  <c r="CB155" s="162"/>
      <c r="CC155" s="162"/>
      <c r="CD155" s="162"/>
      <c r="CE155" s="162"/>
      <c r="CF155" s="162"/>
      <c r="CG155" s="162"/>
      <c r="CH155" s="162"/>
      <c r="CI155" s="162"/>
      <c r="CJ155" s="162"/>
    </row>
    <row r="156" spans="1:88" ht="15" x14ac:dyDescent="0.25">
      <c r="A156" s="154">
        <v>447</v>
      </c>
      <c r="B156" s="155">
        <v>1</v>
      </c>
      <c r="C156" s="156" t="s">
        <v>134</v>
      </c>
      <c r="D156" s="157">
        <v>6</v>
      </c>
      <c r="E156" s="120">
        <f>'[3]Sped FY 2020'!AB172</f>
        <v>93841.811739142955</v>
      </c>
      <c r="F156" s="120">
        <f>'[3]Sped FY 2020'!AK172</f>
        <v>47729.188007023396</v>
      </c>
      <c r="G156" s="120">
        <f>'[3]Sped FY 2020'!BP172</f>
        <v>152.72784620600342</v>
      </c>
      <c r="H156" s="120">
        <f>-'[3]Sped FY 2020'!CI172</f>
        <v>0</v>
      </c>
      <c r="I156" s="120">
        <f>'[3]Sped FY 2020'!CB172</f>
        <v>78392.841010739852</v>
      </c>
      <c r="J156" s="120">
        <f>'[3]Sped FY 2020'!BF172-'[3]Sped FY 2020'!BI172</f>
        <v>52462.812593797862</v>
      </c>
      <c r="K156" s="120">
        <f>'[3]Sped FY 2020'!CJ172</f>
        <v>0</v>
      </c>
      <c r="L156" s="118">
        <f t="shared" si="30"/>
        <v>272579.38119691005</v>
      </c>
      <c r="M156" s="134">
        <f t="shared" si="31"/>
        <v>0</v>
      </c>
      <c r="N156" s="158">
        <v>447</v>
      </c>
      <c r="O156" s="159">
        <v>1</v>
      </c>
      <c r="P156" s="14" t="s">
        <v>134</v>
      </c>
      <c r="Q156" s="14">
        <v>6</v>
      </c>
      <c r="R156" s="22">
        <v>93841.811739142955</v>
      </c>
      <c r="S156" s="94">
        <v>47729.188007023396</v>
      </c>
      <c r="T156" s="94">
        <v>0</v>
      </c>
      <c r="U156" s="94">
        <v>75239.453648505674</v>
      </c>
      <c r="V156" s="94">
        <v>55616.19995603204</v>
      </c>
      <c r="W156" s="95">
        <v>272426.65335070406</v>
      </c>
      <c r="X156" s="152"/>
      <c r="Y156" s="19">
        <f t="shared" si="32"/>
        <v>0</v>
      </c>
      <c r="Z156" s="19">
        <f t="shared" si="32"/>
        <v>0</v>
      </c>
      <c r="AA156" s="19">
        <f t="shared" si="33"/>
        <v>152.72784620600342</v>
      </c>
      <c r="AB156" s="19">
        <f t="shared" si="34"/>
        <v>0</v>
      </c>
      <c r="AC156" s="19">
        <f t="shared" si="34"/>
        <v>3153.387362234178</v>
      </c>
      <c r="AD156" s="19">
        <f t="shared" si="34"/>
        <v>-3153.387362234178</v>
      </c>
      <c r="AE156" s="19">
        <f t="shared" si="35"/>
        <v>0</v>
      </c>
      <c r="AF156" s="19">
        <f t="shared" si="36"/>
        <v>152.72784620599123</v>
      </c>
      <c r="AG156" s="20"/>
      <c r="AH156" s="160">
        <f>'[3]Sped FY 2020'!DZ172</f>
        <v>145.69056043171958</v>
      </c>
      <c r="AI156" s="19">
        <f t="shared" si="29"/>
        <v>0</v>
      </c>
      <c r="AJ156" s="19">
        <f t="shared" si="29"/>
        <v>0</v>
      </c>
      <c r="AK156" s="19">
        <f t="shared" si="29"/>
        <v>1.0483029631668004</v>
      </c>
      <c r="AL156" s="19">
        <f t="shared" si="28"/>
        <v>0</v>
      </c>
      <c r="AM156" s="19">
        <f t="shared" si="28"/>
        <v>21.644417818765053</v>
      </c>
      <c r="AN156" s="19">
        <f t="shared" si="28"/>
        <v>-21.644417818765053</v>
      </c>
      <c r="AO156" s="19">
        <f t="shared" si="28"/>
        <v>0</v>
      </c>
      <c r="AP156" s="19">
        <f t="shared" si="26"/>
        <v>1.0483029631667167</v>
      </c>
      <c r="AQ156" s="118">
        <f>'[3]Sped FY 2020'!CR172</f>
        <v>37.437471095066051</v>
      </c>
      <c r="AR156" s="119">
        <f>'[3]Sped FY 2020'!CS172</f>
        <v>36.389168131899339</v>
      </c>
      <c r="AS156" s="161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  <c r="CB156" s="162"/>
      <c r="CC156" s="162"/>
      <c r="CD156" s="162"/>
      <c r="CE156" s="162"/>
      <c r="CF156" s="162"/>
      <c r="CG156" s="162"/>
      <c r="CH156" s="162"/>
      <c r="CI156" s="162"/>
      <c r="CJ156" s="162"/>
    </row>
    <row r="157" spans="1:88" ht="15" x14ac:dyDescent="0.25">
      <c r="A157" s="154">
        <v>458</v>
      </c>
      <c r="B157" s="155">
        <v>1</v>
      </c>
      <c r="C157" s="156" t="s">
        <v>135</v>
      </c>
      <c r="D157" s="157">
        <v>6</v>
      </c>
      <c r="E157" s="120">
        <f>'[3]Sped FY 2020'!AB173</f>
        <v>250567.596882932</v>
      </c>
      <c r="F157" s="120">
        <f>'[3]Sped FY 2020'!AK173</f>
        <v>40947.245427125221</v>
      </c>
      <c r="G157" s="120">
        <f>'[3]Sped FY 2020'!BP173</f>
        <v>8762.2884162986247</v>
      </c>
      <c r="H157" s="120">
        <f>-'[3]Sped FY 2020'!CI173</f>
        <v>0</v>
      </c>
      <c r="I157" s="120">
        <f>'[3]Sped FY 2020'!CB173</f>
        <v>0</v>
      </c>
      <c r="J157" s="120">
        <f>'[3]Sped FY 2020'!BF173-'[3]Sped FY 2020'!BI173</f>
        <v>-124313.46780208385</v>
      </c>
      <c r="K157" s="120">
        <f>'[3]Sped FY 2020'!CJ173</f>
        <v>0</v>
      </c>
      <c r="L157" s="118">
        <f t="shared" si="30"/>
        <v>175963.66292427204</v>
      </c>
      <c r="M157" s="134">
        <f t="shared" si="31"/>
        <v>0</v>
      </c>
      <c r="N157" s="158">
        <v>458</v>
      </c>
      <c r="O157" s="159">
        <v>1</v>
      </c>
      <c r="P157" s="14" t="s">
        <v>135</v>
      </c>
      <c r="Q157" s="14">
        <v>6</v>
      </c>
      <c r="R157" s="22">
        <v>250567.596882932</v>
      </c>
      <c r="S157" s="94">
        <v>40947.245427125221</v>
      </c>
      <c r="T157" s="94">
        <v>-57187.710335425734</v>
      </c>
      <c r="U157" s="94">
        <v>0</v>
      </c>
      <c r="V157" s="94">
        <v>-125040.00969140416</v>
      </c>
      <c r="W157" s="95">
        <v>109287.12228322735</v>
      </c>
      <c r="X157" s="152"/>
      <c r="Y157" s="19">
        <f t="shared" si="32"/>
        <v>0</v>
      </c>
      <c r="Z157" s="19">
        <f t="shared" si="32"/>
        <v>0</v>
      </c>
      <c r="AA157" s="19">
        <f t="shared" si="33"/>
        <v>8762.2884162986247</v>
      </c>
      <c r="AB157" s="19">
        <f t="shared" si="34"/>
        <v>57187.710335425734</v>
      </c>
      <c r="AC157" s="19">
        <f t="shared" si="34"/>
        <v>0</v>
      </c>
      <c r="AD157" s="19">
        <f t="shared" si="34"/>
        <v>726.54188932031684</v>
      </c>
      <c r="AE157" s="19">
        <f t="shared" si="35"/>
        <v>0</v>
      </c>
      <c r="AF157" s="19">
        <f t="shared" si="36"/>
        <v>66676.540641044689</v>
      </c>
      <c r="AG157" s="20"/>
      <c r="AH157" s="160">
        <f>'[3]Sped FY 2020'!DZ173</f>
        <v>226.47346428489377</v>
      </c>
      <c r="AI157" s="19">
        <f t="shared" si="29"/>
        <v>0</v>
      </c>
      <c r="AJ157" s="19">
        <f t="shared" si="29"/>
        <v>0</v>
      </c>
      <c r="AK157" s="19">
        <f t="shared" si="29"/>
        <v>38.690132832851653</v>
      </c>
      <c r="AL157" s="19">
        <f t="shared" si="28"/>
        <v>252.51395573428454</v>
      </c>
      <c r="AM157" s="19">
        <f t="shared" si="28"/>
        <v>0</v>
      </c>
      <c r="AN157" s="19">
        <f t="shared" si="28"/>
        <v>3.2080663031071879</v>
      </c>
      <c r="AO157" s="19">
        <f t="shared" si="28"/>
        <v>0</v>
      </c>
      <c r="AP157" s="19">
        <f t="shared" si="26"/>
        <v>294.41215487024346</v>
      </c>
      <c r="AQ157" s="118">
        <f>'[3]Sped FY 2020'!CR173</f>
        <v>1576.3360344839161</v>
      </c>
      <c r="AR157" s="119">
        <f>'[3]Sped FY 2020'!CS173</f>
        <v>1281.9238796136729</v>
      </c>
      <c r="AS157" s="161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  <c r="CB157" s="162"/>
      <c r="CC157" s="162"/>
      <c r="CD157" s="162"/>
      <c r="CE157" s="162"/>
      <c r="CF157" s="162"/>
      <c r="CG157" s="162"/>
      <c r="CH157" s="162"/>
      <c r="CI157" s="162"/>
      <c r="CJ157" s="162"/>
    </row>
    <row r="158" spans="1:88" ht="15" x14ac:dyDescent="0.25">
      <c r="A158" s="154">
        <v>463</v>
      </c>
      <c r="B158" s="155">
        <v>1</v>
      </c>
      <c r="C158" s="156" t="s">
        <v>136</v>
      </c>
      <c r="D158" s="157">
        <v>6</v>
      </c>
      <c r="E158" s="120">
        <f>'[3]Sped FY 2020'!AB174</f>
        <v>888801.13982523838</v>
      </c>
      <c r="F158" s="120">
        <f>'[3]Sped FY 2020'!AK174</f>
        <v>249207.20329349328</v>
      </c>
      <c r="G158" s="120">
        <f>'[3]Sped FY 2020'!BP174</f>
        <v>16780.437925198647</v>
      </c>
      <c r="H158" s="120">
        <f>-'[3]Sped FY 2020'!CI174</f>
        <v>0</v>
      </c>
      <c r="I158" s="120">
        <f>'[3]Sped FY 2020'!CB174</f>
        <v>0</v>
      </c>
      <c r="J158" s="120">
        <f>'[3]Sped FY 2020'!BF174-'[3]Sped FY 2020'!BI174</f>
        <v>-132311.43187086275</v>
      </c>
      <c r="K158" s="120">
        <f>'[3]Sped FY 2020'!CJ174</f>
        <v>0</v>
      </c>
      <c r="L158" s="118">
        <f t="shared" si="30"/>
        <v>1022477.3491730675</v>
      </c>
      <c r="M158" s="134">
        <f t="shared" si="31"/>
        <v>0</v>
      </c>
      <c r="N158" s="158">
        <v>463</v>
      </c>
      <c r="O158" s="159">
        <v>1</v>
      </c>
      <c r="P158" s="14" t="s">
        <v>136</v>
      </c>
      <c r="Q158" s="14">
        <v>6</v>
      </c>
      <c r="R158" s="22">
        <v>888801.13982523838</v>
      </c>
      <c r="S158" s="94">
        <v>249207.20329349328</v>
      </c>
      <c r="T158" s="94">
        <v>0</v>
      </c>
      <c r="U158" s="94">
        <v>0</v>
      </c>
      <c r="V158" s="94">
        <v>-130871.40185156703</v>
      </c>
      <c r="W158" s="95">
        <v>1007136.9412671647</v>
      </c>
      <c r="X158" s="152"/>
      <c r="Y158" s="19">
        <f t="shared" si="32"/>
        <v>0</v>
      </c>
      <c r="Z158" s="19">
        <f t="shared" si="32"/>
        <v>0</v>
      </c>
      <c r="AA158" s="19">
        <f t="shared" si="33"/>
        <v>16780.437925198647</v>
      </c>
      <c r="AB158" s="19">
        <f t="shared" si="34"/>
        <v>0</v>
      </c>
      <c r="AC158" s="19">
        <f t="shared" si="34"/>
        <v>0</v>
      </c>
      <c r="AD158" s="19">
        <f t="shared" si="34"/>
        <v>-1440.030019295722</v>
      </c>
      <c r="AE158" s="19">
        <f t="shared" si="35"/>
        <v>0</v>
      </c>
      <c r="AF158" s="19">
        <f t="shared" si="36"/>
        <v>15340.40790590283</v>
      </c>
      <c r="AG158" s="20"/>
      <c r="AH158" s="160">
        <f>'[3]Sped FY 2020'!DZ174</f>
        <v>955.5291239349333</v>
      </c>
      <c r="AI158" s="19">
        <f t="shared" si="29"/>
        <v>0</v>
      </c>
      <c r="AJ158" s="19">
        <f t="shared" si="29"/>
        <v>0</v>
      </c>
      <c r="AK158" s="19">
        <f t="shared" si="29"/>
        <v>17.561409176201426</v>
      </c>
      <c r="AL158" s="19">
        <f t="shared" si="28"/>
        <v>0</v>
      </c>
      <c r="AM158" s="19">
        <f t="shared" si="28"/>
        <v>0</v>
      </c>
      <c r="AN158" s="19">
        <f t="shared" si="28"/>
        <v>-1.5070498462313544</v>
      </c>
      <c r="AO158" s="19">
        <f t="shared" si="28"/>
        <v>0</v>
      </c>
      <c r="AP158" s="19">
        <f t="shared" si="26"/>
        <v>16.054359329969973</v>
      </c>
      <c r="AQ158" s="118">
        <f>'[3]Sped FY 2020'!CR174</f>
        <v>713.20742159885538</v>
      </c>
      <c r="AR158" s="119">
        <f>'[3]Sped FY 2020'!CS174</f>
        <v>697.15306226888526</v>
      </c>
      <c r="AS158" s="161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  <c r="CB158" s="162"/>
      <c r="CC158" s="162"/>
      <c r="CD158" s="162"/>
      <c r="CE158" s="162"/>
      <c r="CF158" s="162"/>
      <c r="CG158" s="162"/>
      <c r="CH158" s="162"/>
      <c r="CI158" s="162"/>
      <c r="CJ158" s="162"/>
    </row>
    <row r="159" spans="1:88" ht="15" x14ac:dyDescent="0.25">
      <c r="A159" s="154">
        <v>465</v>
      </c>
      <c r="B159" s="155">
        <v>1</v>
      </c>
      <c r="C159" s="156" t="s">
        <v>137</v>
      </c>
      <c r="D159" s="157">
        <v>5</v>
      </c>
      <c r="E159" s="120">
        <f>'[3]Sped FY 2020'!AB175</f>
        <v>2245173.8970433865</v>
      </c>
      <c r="F159" s="120">
        <f>'[3]Sped FY 2020'!AK175</f>
        <v>457365.63259177073</v>
      </c>
      <c r="G159" s="120">
        <f>'[3]Sped FY 2020'!BP175</f>
        <v>46910.368826228165</v>
      </c>
      <c r="H159" s="120">
        <f>-'[3]Sped FY 2020'!CI175</f>
        <v>0</v>
      </c>
      <c r="I159" s="120">
        <f>'[3]Sped FY 2020'!CB175</f>
        <v>0</v>
      </c>
      <c r="J159" s="120">
        <f>'[3]Sped FY 2020'!BF175-'[3]Sped FY 2020'!BI175</f>
        <v>-687262.87232489709</v>
      </c>
      <c r="K159" s="120">
        <f>'[3]Sped FY 2020'!CJ175</f>
        <v>0</v>
      </c>
      <c r="L159" s="118">
        <f t="shared" si="30"/>
        <v>2062187.0261364887</v>
      </c>
      <c r="M159" s="134">
        <f t="shared" si="31"/>
        <v>0</v>
      </c>
      <c r="N159" s="158">
        <v>465</v>
      </c>
      <c r="O159" s="159">
        <v>1</v>
      </c>
      <c r="P159" s="14" t="s">
        <v>137</v>
      </c>
      <c r="Q159" s="14">
        <v>5</v>
      </c>
      <c r="R159" s="22">
        <v>2245173.8970433865</v>
      </c>
      <c r="S159" s="94">
        <v>457365.63259177073</v>
      </c>
      <c r="T159" s="94">
        <v>0</v>
      </c>
      <c r="U159" s="94">
        <v>0</v>
      </c>
      <c r="V159" s="94">
        <v>-697194.50795978878</v>
      </c>
      <c r="W159" s="95">
        <v>2005345.0216753688</v>
      </c>
      <c r="X159" s="152"/>
      <c r="Y159" s="19">
        <f t="shared" si="32"/>
        <v>0</v>
      </c>
      <c r="Z159" s="19">
        <f t="shared" si="32"/>
        <v>0</v>
      </c>
      <c r="AA159" s="19">
        <f t="shared" si="33"/>
        <v>46910.368826228165</v>
      </c>
      <c r="AB159" s="19">
        <f t="shared" si="34"/>
        <v>0</v>
      </c>
      <c r="AC159" s="19">
        <f t="shared" si="34"/>
        <v>0</v>
      </c>
      <c r="AD159" s="19">
        <f t="shared" si="34"/>
        <v>9931.6356348916888</v>
      </c>
      <c r="AE159" s="19">
        <f t="shared" si="35"/>
        <v>0</v>
      </c>
      <c r="AF159" s="19">
        <f t="shared" si="36"/>
        <v>56842.004461119883</v>
      </c>
      <c r="AG159" s="20"/>
      <c r="AH159" s="160">
        <f>'[3]Sped FY 2020'!DZ175</f>
        <v>1546.3294655476996</v>
      </c>
      <c r="AI159" s="19">
        <f t="shared" si="29"/>
        <v>0</v>
      </c>
      <c r="AJ159" s="19">
        <f t="shared" si="29"/>
        <v>0</v>
      </c>
      <c r="AK159" s="19">
        <f t="shared" si="29"/>
        <v>30.336593766977611</v>
      </c>
      <c r="AL159" s="19">
        <f t="shared" si="28"/>
        <v>0</v>
      </c>
      <c r="AM159" s="19">
        <f t="shared" si="28"/>
        <v>0</v>
      </c>
      <c r="AN159" s="19">
        <f t="shared" si="28"/>
        <v>6.4227164108096266</v>
      </c>
      <c r="AO159" s="19">
        <f t="shared" si="28"/>
        <v>0</v>
      </c>
      <c r="AP159" s="19">
        <f t="shared" si="26"/>
        <v>36.759310177787256</v>
      </c>
      <c r="AQ159" s="118">
        <f>'[3]Sped FY 2020'!CR175</f>
        <v>1171.3121982842872</v>
      </c>
      <c r="AR159" s="119">
        <f>'[3]Sped FY 2020'!CS175</f>
        <v>1134.5528881064999</v>
      </c>
      <c r="AS159" s="161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  <c r="CB159" s="162"/>
      <c r="CC159" s="162"/>
      <c r="CD159" s="162"/>
      <c r="CE159" s="162"/>
      <c r="CF159" s="162"/>
      <c r="CG159" s="162"/>
      <c r="CH159" s="162"/>
      <c r="CI159" s="162"/>
      <c r="CJ159" s="162"/>
    </row>
    <row r="160" spans="1:88" ht="15" x14ac:dyDescent="0.25">
      <c r="A160" s="154">
        <v>466</v>
      </c>
      <c r="B160" s="155">
        <v>1</v>
      </c>
      <c r="C160" s="156" t="s">
        <v>138</v>
      </c>
      <c r="D160" s="157">
        <v>4</v>
      </c>
      <c r="E160" s="120">
        <f>'[3]Sped FY 2020'!AB176</f>
        <v>2158787.463722141</v>
      </c>
      <c r="F160" s="120">
        <f>'[3]Sped FY 2020'!AK176</f>
        <v>340522.31224749377</v>
      </c>
      <c r="G160" s="120">
        <f>'[3]Sped FY 2020'!BP176</f>
        <v>33619.308863072394</v>
      </c>
      <c r="H160" s="120">
        <f>-'[3]Sped FY 2020'!CI176</f>
        <v>0</v>
      </c>
      <c r="I160" s="120">
        <f>'[3]Sped FY 2020'!CB176</f>
        <v>222847.08227875549</v>
      </c>
      <c r="J160" s="120">
        <f>'[3]Sped FY 2020'!BF176-'[3]Sped FY 2020'!BI176</f>
        <v>-235558.82635578845</v>
      </c>
      <c r="K160" s="120">
        <f>'[3]Sped FY 2020'!CJ176</f>
        <v>0</v>
      </c>
      <c r="L160" s="118">
        <f t="shared" si="30"/>
        <v>2520217.3407556741</v>
      </c>
      <c r="M160" s="134">
        <f t="shared" si="31"/>
        <v>0</v>
      </c>
      <c r="N160" s="158">
        <v>466</v>
      </c>
      <c r="O160" s="159">
        <v>1</v>
      </c>
      <c r="P160" s="14" t="s">
        <v>138</v>
      </c>
      <c r="Q160" s="14">
        <v>4</v>
      </c>
      <c r="R160" s="22">
        <v>2158787.463722141</v>
      </c>
      <c r="S160" s="94">
        <v>340522.31224749377</v>
      </c>
      <c r="T160" s="94">
        <v>0</v>
      </c>
      <c r="U160" s="94">
        <v>223582.15374994045</v>
      </c>
      <c r="V160" s="94">
        <v>-236293.8978269732</v>
      </c>
      <c r="W160" s="95">
        <v>2486598.0318926019</v>
      </c>
      <c r="X160" s="152"/>
      <c r="Y160" s="19">
        <f t="shared" si="32"/>
        <v>0</v>
      </c>
      <c r="Z160" s="19">
        <f t="shared" si="32"/>
        <v>0</v>
      </c>
      <c r="AA160" s="19">
        <f t="shared" si="33"/>
        <v>33619.308863072394</v>
      </c>
      <c r="AB160" s="19">
        <f t="shared" si="34"/>
        <v>0</v>
      </c>
      <c r="AC160" s="19">
        <f t="shared" si="34"/>
        <v>-735.07147118495777</v>
      </c>
      <c r="AD160" s="19">
        <f t="shared" si="34"/>
        <v>735.07147118475405</v>
      </c>
      <c r="AE160" s="19">
        <f t="shared" si="35"/>
        <v>0</v>
      </c>
      <c r="AF160" s="19">
        <f t="shared" si="36"/>
        <v>33619.30886307219</v>
      </c>
      <c r="AG160" s="20"/>
      <c r="AH160" s="160">
        <f>'[3]Sped FY 2020'!DZ176</f>
        <v>2210.4774686191936</v>
      </c>
      <c r="AI160" s="19">
        <f t="shared" si="29"/>
        <v>0</v>
      </c>
      <c r="AJ160" s="19">
        <f t="shared" si="29"/>
        <v>0</v>
      </c>
      <c r="AK160" s="19">
        <f t="shared" si="29"/>
        <v>15.209071044760829</v>
      </c>
      <c r="AL160" s="19">
        <f t="shared" si="28"/>
        <v>0</v>
      </c>
      <c r="AM160" s="19">
        <f t="shared" si="28"/>
        <v>-0.3325396805080898</v>
      </c>
      <c r="AN160" s="19">
        <f t="shared" si="28"/>
        <v>0.33253968050799765</v>
      </c>
      <c r="AO160" s="19">
        <f t="shared" si="28"/>
        <v>0</v>
      </c>
      <c r="AP160" s="19">
        <f t="shared" si="26"/>
        <v>15.209071044760739</v>
      </c>
      <c r="AQ160" s="118">
        <f>'[3]Sped FY 2020'!CR176</f>
        <v>609.65341048713697</v>
      </c>
      <c r="AR160" s="119">
        <f>'[3]Sped FY 2020'!CS176</f>
        <v>594.44433944237619</v>
      </c>
      <c r="AS160" s="161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  <c r="CB160" s="162"/>
      <c r="CC160" s="162"/>
      <c r="CD160" s="162"/>
      <c r="CE160" s="162"/>
      <c r="CF160" s="162"/>
      <c r="CG160" s="162"/>
      <c r="CH160" s="162"/>
      <c r="CI160" s="162"/>
      <c r="CJ160" s="162"/>
    </row>
    <row r="161" spans="1:88" ht="15" x14ac:dyDescent="0.25">
      <c r="A161" s="154">
        <v>473</v>
      </c>
      <c r="B161" s="155">
        <v>1</v>
      </c>
      <c r="C161" s="156" t="s">
        <v>139</v>
      </c>
      <c r="D161" s="157">
        <v>6</v>
      </c>
      <c r="E161" s="120">
        <f>'[3]Sped FY 2020'!AB177</f>
        <v>462913.72265450069</v>
      </c>
      <c r="F161" s="120">
        <f>'[3]Sped FY 2020'!AK177</f>
        <v>67820.950337678005</v>
      </c>
      <c r="G161" s="120">
        <f>'[3]Sped FY 2020'!BP177</f>
        <v>9266.3667145316267</v>
      </c>
      <c r="H161" s="120">
        <f>-'[3]Sped FY 2020'!CI177</f>
        <v>0</v>
      </c>
      <c r="I161" s="120">
        <f>'[3]Sped FY 2020'!CB177</f>
        <v>136142.46718743152</v>
      </c>
      <c r="J161" s="120">
        <f>'[3]Sped FY 2020'!BF177-'[3]Sped FY 2020'!BI177</f>
        <v>-203997.15730669396</v>
      </c>
      <c r="K161" s="120">
        <f>'[3]Sped FY 2020'!CJ177</f>
        <v>0</v>
      </c>
      <c r="L161" s="118">
        <f t="shared" si="30"/>
        <v>472146.34958744794</v>
      </c>
      <c r="M161" s="134">
        <f t="shared" si="31"/>
        <v>0</v>
      </c>
      <c r="N161" s="158">
        <v>473</v>
      </c>
      <c r="O161" s="159">
        <v>1</v>
      </c>
      <c r="P161" s="14" t="s">
        <v>139</v>
      </c>
      <c r="Q161" s="14">
        <v>6</v>
      </c>
      <c r="R161" s="22">
        <v>462913.72265450069</v>
      </c>
      <c r="S161" s="94">
        <v>67820.950337678005</v>
      </c>
      <c r="T161" s="94">
        <v>0</v>
      </c>
      <c r="U161" s="94">
        <v>137954.83958472451</v>
      </c>
      <c r="V161" s="94">
        <v>-205809.52970398695</v>
      </c>
      <c r="W161" s="95">
        <v>462879.98287291627</v>
      </c>
      <c r="X161" s="152"/>
      <c r="Y161" s="19">
        <f t="shared" si="32"/>
        <v>0</v>
      </c>
      <c r="Z161" s="19">
        <f t="shared" si="32"/>
        <v>0</v>
      </c>
      <c r="AA161" s="19">
        <f t="shared" si="33"/>
        <v>9266.3667145316267</v>
      </c>
      <c r="AB161" s="19">
        <f t="shared" si="34"/>
        <v>0</v>
      </c>
      <c r="AC161" s="19">
        <f t="shared" si="34"/>
        <v>-1812.3723972929874</v>
      </c>
      <c r="AD161" s="19">
        <f t="shared" si="34"/>
        <v>1812.3723972929874</v>
      </c>
      <c r="AE161" s="19">
        <f t="shared" si="35"/>
        <v>0</v>
      </c>
      <c r="AF161" s="19">
        <f t="shared" si="36"/>
        <v>9266.3667145316722</v>
      </c>
      <c r="AG161" s="20"/>
      <c r="AH161" s="160">
        <f>'[3]Sped FY 2020'!DZ177</f>
        <v>389.44593947127254</v>
      </c>
      <c r="AI161" s="19">
        <f t="shared" si="29"/>
        <v>0</v>
      </c>
      <c r="AJ161" s="19">
        <f t="shared" si="29"/>
        <v>0</v>
      </c>
      <c r="AK161" s="19">
        <f t="shared" si="29"/>
        <v>23.793717626410533</v>
      </c>
      <c r="AL161" s="19">
        <f t="shared" si="28"/>
        <v>0</v>
      </c>
      <c r="AM161" s="19">
        <f t="shared" si="28"/>
        <v>-4.6537201023421559</v>
      </c>
      <c r="AN161" s="19">
        <f t="shared" si="28"/>
        <v>4.6537201023421559</v>
      </c>
      <c r="AO161" s="19">
        <f t="shared" si="28"/>
        <v>0</v>
      </c>
      <c r="AP161" s="19">
        <f t="shared" si="28"/>
        <v>23.79371762641065</v>
      </c>
      <c r="AQ161" s="118">
        <f>'[3]Sped FY 2020'!CR177</f>
        <v>918.00370571102155</v>
      </c>
      <c r="AR161" s="119">
        <f>'[3]Sped FY 2020'!CS177</f>
        <v>894.20998808461104</v>
      </c>
      <c r="AS161" s="161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  <c r="CB161" s="162"/>
      <c r="CC161" s="162"/>
      <c r="CD161" s="162"/>
      <c r="CE161" s="162"/>
      <c r="CF161" s="162"/>
      <c r="CG161" s="162"/>
      <c r="CH161" s="162"/>
      <c r="CI161" s="162"/>
      <c r="CJ161" s="162"/>
    </row>
    <row r="162" spans="1:88" ht="15" x14ac:dyDescent="0.25">
      <c r="A162" s="154">
        <v>477</v>
      </c>
      <c r="B162" s="155">
        <v>1</v>
      </c>
      <c r="C162" s="156" t="s">
        <v>140</v>
      </c>
      <c r="D162" s="157">
        <v>4</v>
      </c>
      <c r="E162" s="120">
        <f>'[3]Sped FY 2020'!AB178</f>
        <v>3927475.1048945864</v>
      </c>
      <c r="F162" s="120">
        <f>'[3]Sped FY 2020'!AK178</f>
        <v>697800.41679059633</v>
      </c>
      <c r="G162" s="120">
        <f>'[3]Sped FY 2020'!BP178</f>
        <v>75656.878803805215</v>
      </c>
      <c r="H162" s="120">
        <f>-'[3]Sped FY 2020'!CI178</f>
        <v>0</v>
      </c>
      <c r="I162" s="120">
        <f>'[3]Sped FY 2020'!CB178</f>
        <v>0</v>
      </c>
      <c r="J162" s="120">
        <f>'[3]Sped FY 2020'!BF178-'[3]Sped FY 2020'!BI178</f>
        <v>-465191.32497658982</v>
      </c>
      <c r="K162" s="120">
        <f>'[3]Sped FY 2020'!CJ178</f>
        <v>0</v>
      </c>
      <c r="L162" s="118">
        <f t="shared" si="30"/>
        <v>4235741.075512399</v>
      </c>
      <c r="M162" s="134">
        <f t="shared" si="31"/>
        <v>0</v>
      </c>
      <c r="N162" s="158">
        <v>477</v>
      </c>
      <c r="O162" s="159">
        <v>1</v>
      </c>
      <c r="P162" s="14" t="s">
        <v>140</v>
      </c>
      <c r="Q162" s="14">
        <v>4</v>
      </c>
      <c r="R162" s="22">
        <v>3927475.1048945864</v>
      </c>
      <c r="S162" s="94">
        <v>697800.41679059633</v>
      </c>
      <c r="T162" s="94">
        <v>0</v>
      </c>
      <c r="U162" s="94">
        <v>0</v>
      </c>
      <c r="V162" s="94">
        <v>-470005.78628536907</v>
      </c>
      <c r="W162" s="95">
        <v>4155269.7353998139</v>
      </c>
      <c r="X162" s="152"/>
      <c r="Y162" s="19">
        <f t="shared" si="32"/>
        <v>0</v>
      </c>
      <c r="Z162" s="19">
        <f t="shared" si="32"/>
        <v>0</v>
      </c>
      <c r="AA162" s="19">
        <f t="shared" si="33"/>
        <v>75656.878803805215</v>
      </c>
      <c r="AB162" s="19">
        <f t="shared" si="34"/>
        <v>0</v>
      </c>
      <c r="AC162" s="19">
        <f t="shared" si="34"/>
        <v>0</v>
      </c>
      <c r="AD162" s="19">
        <f t="shared" si="34"/>
        <v>4814.4613087792532</v>
      </c>
      <c r="AE162" s="19">
        <f t="shared" si="35"/>
        <v>0</v>
      </c>
      <c r="AF162" s="19">
        <f t="shared" si="36"/>
        <v>80471.340112585109</v>
      </c>
      <c r="AG162" s="20"/>
      <c r="AH162" s="160">
        <f>'[3]Sped FY 2020'!DZ178</f>
        <v>3326.7685902718863</v>
      </c>
      <c r="AI162" s="19">
        <f t="shared" si="29"/>
        <v>0</v>
      </c>
      <c r="AJ162" s="19">
        <f t="shared" si="29"/>
        <v>0</v>
      </c>
      <c r="AK162" s="19">
        <f t="shared" si="29"/>
        <v>22.741851965610273</v>
      </c>
      <c r="AL162" s="19">
        <f t="shared" si="28"/>
        <v>0</v>
      </c>
      <c r="AM162" s="19">
        <f t="shared" si="28"/>
        <v>0</v>
      </c>
      <c r="AN162" s="19">
        <f t="shared" si="28"/>
        <v>1.4471885188701334</v>
      </c>
      <c r="AO162" s="19">
        <f t="shared" si="28"/>
        <v>0</v>
      </c>
      <c r="AP162" s="19">
        <f t="shared" si="28"/>
        <v>24.1890404844806</v>
      </c>
      <c r="AQ162" s="118">
        <f>'[3]Sped FY 2020'!CR178</f>
        <v>856.77366756641595</v>
      </c>
      <c r="AR162" s="119">
        <f>'[3]Sped FY 2020'!CS178</f>
        <v>832.58462708193565</v>
      </c>
      <c r="AS162" s="161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  <c r="CB162" s="162"/>
      <c r="CC162" s="162"/>
      <c r="CD162" s="162"/>
      <c r="CE162" s="162"/>
      <c r="CF162" s="162"/>
      <c r="CG162" s="162"/>
      <c r="CH162" s="162"/>
      <c r="CI162" s="162"/>
      <c r="CJ162" s="162"/>
    </row>
    <row r="163" spans="1:88" ht="15" x14ac:dyDescent="0.25">
      <c r="A163" s="154">
        <v>480</v>
      </c>
      <c r="B163" s="155">
        <v>1</v>
      </c>
      <c r="C163" s="156" t="s">
        <v>141</v>
      </c>
      <c r="D163" s="157">
        <v>6</v>
      </c>
      <c r="E163" s="120">
        <f>'[3]Sped FY 2020'!AB179</f>
        <v>1553041.1913315291</v>
      </c>
      <c r="F163" s="120">
        <f>'[3]Sped FY 2020'!AK179</f>
        <v>405666.75900032412</v>
      </c>
      <c r="G163" s="120">
        <f>'[3]Sped FY 2020'!BP179</f>
        <v>22135.805391854676</v>
      </c>
      <c r="H163" s="120">
        <f>-'[3]Sped FY 2020'!CI179</f>
        <v>0</v>
      </c>
      <c r="I163" s="120">
        <f>'[3]Sped FY 2020'!CB179</f>
        <v>0</v>
      </c>
      <c r="J163" s="120">
        <f>'[3]Sped FY 2020'!BF179-'[3]Sped FY 2020'!BI179</f>
        <v>3182.7602712847292</v>
      </c>
      <c r="K163" s="120">
        <f>'[3]Sped FY 2020'!CJ179</f>
        <v>0</v>
      </c>
      <c r="L163" s="118">
        <f t="shared" si="30"/>
        <v>1984026.5159949926</v>
      </c>
      <c r="M163" s="134">
        <f t="shared" si="31"/>
        <v>0</v>
      </c>
      <c r="N163" s="158">
        <v>480</v>
      </c>
      <c r="O163" s="159">
        <v>1</v>
      </c>
      <c r="P163" s="14" t="s">
        <v>141</v>
      </c>
      <c r="Q163" s="14">
        <v>6</v>
      </c>
      <c r="R163" s="22">
        <v>1553041.1913315291</v>
      </c>
      <c r="S163" s="94">
        <v>405666.75900032412</v>
      </c>
      <c r="T163" s="94">
        <v>0</v>
      </c>
      <c r="U163" s="94">
        <v>0</v>
      </c>
      <c r="V163" s="94">
        <v>-341.81237654900178</v>
      </c>
      <c r="W163" s="95">
        <v>1958366.1379553042</v>
      </c>
      <c r="X163" s="152"/>
      <c r="Y163" s="19">
        <f t="shared" si="32"/>
        <v>0</v>
      </c>
      <c r="Z163" s="19">
        <f t="shared" si="32"/>
        <v>0</v>
      </c>
      <c r="AA163" s="19">
        <f t="shared" si="33"/>
        <v>22135.805391854676</v>
      </c>
      <c r="AB163" s="19">
        <f t="shared" si="34"/>
        <v>0</v>
      </c>
      <c r="AC163" s="19">
        <f t="shared" si="34"/>
        <v>0</v>
      </c>
      <c r="AD163" s="19">
        <f t="shared" si="34"/>
        <v>3524.572647833731</v>
      </c>
      <c r="AE163" s="19">
        <f t="shared" si="35"/>
        <v>0</v>
      </c>
      <c r="AF163" s="19">
        <f t="shared" si="36"/>
        <v>25660.378039688338</v>
      </c>
      <c r="AG163" s="20"/>
      <c r="AH163" s="160">
        <f>'[3]Sped FY 2020'!DZ179</f>
        <v>639.43084592238858</v>
      </c>
      <c r="AI163" s="19">
        <f t="shared" si="29"/>
        <v>0</v>
      </c>
      <c r="AJ163" s="19">
        <f t="shared" si="29"/>
        <v>0</v>
      </c>
      <c r="AK163" s="19">
        <f t="shared" si="29"/>
        <v>34.61798180837436</v>
      </c>
      <c r="AL163" s="19">
        <f t="shared" si="28"/>
        <v>0</v>
      </c>
      <c r="AM163" s="19">
        <f t="shared" si="28"/>
        <v>0</v>
      </c>
      <c r="AN163" s="19">
        <f t="shared" si="28"/>
        <v>5.5120466432135942</v>
      </c>
      <c r="AO163" s="19">
        <f t="shared" si="28"/>
        <v>0</v>
      </c>
      <c r="AP163" s="19">
        <f t="shared" si="28"/>
        <v>40.130028451587847</v>
      </c>
      <c r="AQ163" s="118">
        <f>'[3]Sped FY 2020'!CR179</f>
        <v>1369.8731812813005</v>
      </c>
      <c r="AR163" s="119">
        <f>'[3]Sped FY 2020'!CS179</f>
        <v>1329.7431528297127</v>
      </c>
      <c r="AS163" s="161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  <c r="CB163" s="162"/>
      <c r="CC163" s="162"/>
      <c r="CD163" s="162"/>
      <c r="CE163" s="162"/>
      <c r="CF163" s="162"/>
      <c r="CG163" s="162"/>
      <c r="CH163" s="162"/>
      <c r="CI163" s="162"/>
      <c r="CJ163" s="162"/>
    </row>
    <row r="164" spans="1:88" ht="15" x14ac:dyDescent="0.25">
      <c r="A164" s="154">
        <v>482</v>
      </c>
      <c r="B164" s="155">
        <v>1</v>
      </c>
      <c r="C164" s="156" t="s">
        <v>142</v>
      </c>
      <c r="D164" s="157">
        <v>4</v>
      </c>
      <c r="E164" s="120">
        <f>'[3]Sped FY 2020'!AB180</f>
        <v>2914116.6545504034</v>
      </c>
      <c r="F164" s="120">
        <f>'[3]Sped FY 2020'!AK180</f>
        <v>499113.31023895455</v>
      </c>
      <c r="G164" s="120">
        <f>'[3]Sped FY 2020'!BP180</f>
        <v>53311.956284739477</v>
      </c>
      <c r="H164" s="120">
        <f>-'[3]Sped FY 2020'!CI180</f>
        <v>0</v>
      </c>
      <c r="I164" s="120">
        <f>'[3]Sped FY 2020'!CB180</f>
        <v>0</v>
      </c>
      <c r="J164" s="120">
        <f>'[3]Sped FY 2020'!BF180-'[3]Sped FY 2020'!BI180</f>
        <v>-440981.47208509746</v>
      </c>
      <c r="K164" s="120">
        <f>'[3]Sped FY 2020'!CJ180</f>
        <v>0</v>
      </c>
      <c r="L164" s="118">
        <f t="shared" si="30"/>
        <v>3025560.4489890002</v>
      </c>
      <c r="M164" s="134">
        <f t="shared" si="31"/>
        <v>0</v>
      </c>
      <c r="N164" s="158">
        <v>482</v>
      </c>
      <c r="O164" s="159">
        <v>1</v>
      </c>
      <c r="P164" s="14" t="s">
        <v>142</v>
      </c>
      <c r="Q164" s="14">
        <v>4</v>
      </c>
      <c r="R164" s="22">
        <v>2914116.6545504034</v>
      </c>
      <c r="S164" s="94">
        <v>499113.31023895455</v>
      </c>
      <c r="T164" s="94">
        <v>0</v>
      </c>
      <c r="U164" s="94">
        <v>0</v>
      </c>
      <c r="V164" s="94">
        <v>-447432.00361584401</v>
      </c>
      <c r="W164" s="95">
        <v>2965797.9611735139</v>
      </c>
      <c r="X164" s="152"/>
      <c r="Y164" s="19">
        <f t="shared" si="32"/>
        <v>0</v>
      </c>
      <c r="Z164" s="19">
        <f t="shared" si="32"/>
        <v>0</v>
      </c>
      <c r="AA164" s="19">
        <f t="shared" si="33"/>
        <v>53311.956284739477</v>
      </c>
      <c r="AB164" s="19">
        <f t="shared" si="34"/>
        <v>0</v>
      </c>
      <c r="AC164" s="19">
        <f t="shared" si="34"/>
        <v>0</v>
      </c>
      <c r="AD164" s="19">
        <f t="shared" si="34"/>
        <v>6450.5315307465498</v>
      </c>
      <c r="AE164" s="19">
        <f t="shared" si="35"/>
        <v>0</v>
      </c>
      <c r="AF164" s="19">
        <f t="shared" si="36"/>
        <v>59762.487815486267</v>
      </c>
      <c r="AG164" s="20"/>
      <c r="AH164" s="160">
        <f>'[3]Sped FY 2020'!DZ180</f>
        <v>2442.577602824209</v>
      </c>
      <c r="AI164" s="19">
        <f t="shared" si="29"/>
        <v>0</v>
      </c>
      <c r="AJ164" s="19">
        <f t="shared" si="29"/>
        <v>0</v>
      </c>
      <c r="AK164" s="19">
        <f t="shared" si="29"/>
        <v>21.826105431859357</v>
      </c>
      <c r="AL164" s="19">
        <f t="shared" si="28"/>
        <v>0</v>
      </c>
      <c r="AM164" s="19">
        <f t="shared" si="28"/>
        <v>0</v>
      </c>
      <c r="AN164" s="19">
        <f t="shared" si="28"/>
        <v>2.6408706619139468</v>
      </c>
      <c r="AO164" s="19">
        <f t="shared" si="28"/>
        <v>0</v>
      </c>
      <c r="AP164" s="19">
        <f t="shared" si="28"/>
        <v>24.466976093773404</v>
      </c>
      <c r="AQ164" s="118">
        <f>'[3]Sped FY 2020'!CR180</f>
        <v>909.85732483820084</v>
      </c>
      <c r="AR164" s="119">
        <f>'[3]Sped FY 2020'!CS180</f>
        <v>885.39034874442746</v>
      </c>
      <c r="AS164" s="161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  <c r="CB164" s="162"/>
      <c r="CC164" s="162"/>
      <c r="CD164" s="162"/>
      <c r="CE164" s="162"/>
      <c r="CF164" s="162"/>
      <c r="CG164" s="162"/>
      <c r="CH164" s="162"/>
      <c r="CI164" s="162"/>
      <c r="CJ164" s="162"/>
    </row>
    <row r="165" spans="1:88" ht="15" x14ac:dyDescent="0.25">
      <c r="A165" s="154">
        <v>484</v>
      </c>
      <c r="B165" s="155">
        <v>1</v>
      </c>
      <c r="C165" s="156" t="s">
        <v>143</v>
      </c>
      <c r="D165" s="157">
        <v>5</v>
      </c>
      <c r="E165" s="120">
        <f>'[3]Sped FY 2020'!AB181</f>
        <v>1129325.8498453186</v>
      </c>
      <c r="F165" s="120">
        <f>'[3]Sped FY 2020'!AK181</f>
        <v>155659.02066566193</v>
      </c>
      <c r="G165" s="120">
        <f>'[3]Sped FY 2020'!BP181</f>
        <v>18879.948241073034</v>
      </c>
      <c r="H165" s="120">
        <f>-'[3]Sped FY 2020'!CI181</f>
        <v>0</v>
      </c>
      <c r="I165" s="120">
        <f>'[3]Sped FY 2020'!CB181</f>
        <v>31809.130271678325</v>
      </c>
      <c r="J165" s="120">
        <f>'[3]Sped FY 2020'!BF181-'[3]Sped FY 2020'!BI181</f>
        <v>3063.5632182192639</v>
      </c>
      <c r="K165" s="120">
        <f>'[3]Sped FY 2020'!CJ181</f>
        <v>0</v>
      </c>
      <c r="L165" s="118">
        <f t="shared" si="30"/>
        <v>1338737.512241951</v>
      </c>
      <c r="M165" s="134">
        <f t="shared" si="31"/>
        <v>0</v>
      </c>
      <c r="N165" s="158">
        <v>484</v>
      </c>
      <c r="O165" s="159">
        <v>1</v>
      </c>
      <c r="P165" s="14" t="s">
        <v>143</v>
      </c>
      <c r="Q165" s="14">
        <v>5</v>
      </c>
      <c r="R165" s="22">
        <v>1129325.8498453186</v>
      </c>
      <c r="S165" s="94">
        <v>155659.02066566193</v>
      </c>
      <c r="T165" s="94">
        <v>0</v>
      </c>
      <c r="U165" s="94">
        <v>23620.267686677864</v>
      </c>
      <c r="V165" s="94">
        <v>11252.425803219608</v>
      </c>
      <c r="W165" s="95">
        <v>1319857.564000878</v>
      </c>
      <c r="X165" s="152"/>
      <c r="Y165" s="19">
        <f t="shared" si="32"/>
        <v>0</v>
      </c>
      <c r="Z165" s="19">
        <f t="shared" si="32"/>
        <v>0</v>
      </c>
      <c r="AA165" s="19">
        <f t="shared" si="33"/>
        <v>18879.948241073034</v>
      </c>
      <c r="AB165" s="19">
        <f t="shared" si="34"/>
        <v>0</v>
      </c>
      <c r="AC165" s="19">
        <f t="shared" si="34"/>
        <v>8188.862585000461</v>
      </c>
      <c r="AD165" s="19">
        <f t="shared" si="34"/>
        <v>-8188.8625850003446</v>
      </c>
      <c r="AE165" s="19">
        <f t="shared" si="35"/>
        <v>0</v>
      </c>
      <c r="AF165" s="19">
        <f t="shared" si="36"/>
        <v>18879.94824107294</v>
      </c>
      <c r="AG165" s="20"/>
      <c r="AH165" s="160">
        <f>'[3]Sped FY 2020'!DZ181</f>
        <v>1178.5863957683246</v>
      </c>
      <c r="AI165" s="19">
        <f t="shared" si="29"/>
        <v>0</v>
      </c>
      <c r="AJ165" s="19">
        <f t="shared" si="29"/>
        <v>0</v>
      </c>
      <c r="AK165" s="19">
        <f t="shared" si="29"/>
        <v>16.019146588541037</v>
      </c>
      <c r="AL165" s="19">
        <f t="shared" si="28"/>
        <v>0</v>
      </c>
      <c r="AM165" s="19">
        <f t="shared" si="28"/>
        <v>6.9480375935122796</v>
      </c>
      <c r="AN165" s="19">
        <f t="shared" si="28"/>
        <v>-6.948037593512181</v>
      </c>
      <c r="AO165" s="19">
        <f t="shared" si="28"/>
        <v>0</v>
      </c>
      <c r="AP165" s="19">
        <f t="shared" si="28"/>
        <v>16.019146588540959</v>
      </c>
      <c r="AQ165" s="118">
        <f>'[3]Sped FY 2020'!CR181</f>
        <v>653.58589413914865</v>
      </c>
      <c r="AR165" s="119">
        <f>'[3]Sped FY 2020'!CS181</f>
        <v>637.56674755060772</v>
      </c>
      <c r="AS165" s="161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  <c r="CB165" s="162"/>
      <c r="CC165" s="162"/>
      <c r="CD165" s="162"/>
      <c r="CE165" s="162"/>
      <c r="CF165" s="162"/>
      <c r="CG165" s="162"/>
      <c r="CH165" s="162"/>
      <c r="CI165" s="162"/>
      <c r="CJ165" s="162"/>
    </row>
    <row r="166" spans="1:88" ht="15" x14ac:dyDescent="0.25">
      <c r="A166" s="154">
        <v>485</v>
      </c>
      <c r="B166" s="155">
        <v>1</v>
      </c>
      <c r="C166" s="156" t="s">
        <v>144</v>
      </c>
      <c r="D166" s="157">
        <v>6</v>
      </c>
      <c r="E166" s="120">
        <f>'[3]Sped FY 2020'!AB182</f>
        <v>743914.30619255162</v>
      </c>
      <c r="F166" s="120">
        <f>'[3]Sped FY 2020'!AK182</f>
        <v>67779.535104098977</v>
      </c>
      <c r="G166" s="120">
        <f>'[3]Sped FY 2020'!BP182</f>
        <v>14553.357683283697</v>
      </c>
      <c r="H166" s="120">
        <f>-'[3]Sped FY 2020'!CI182</f>
        <v>0</v>
      </c>
      <c r="I166" s="120">
        <f>'[3]Sped FY 2020'!CB182</f>
        <v>16715.730539385113</v>
      </c>
      <c r="J166" s="120">
        <f>'[3]Sped FY 2020'!BF182-'[3]Sped FY 2020'!BI182</f>
        <v>-145174.93497339153</v>
      </c>
      <c r="K166" s="120">
        <f>'[3]Sped FY 2020'!CJ182</f>
        <v>0</v>
      </c>
      <c r="L166" s="118">
        <f t="shared" si="30"/>
        <v>697787.99454592797</v>
      </c>
      <c r="M166" s="134">
        <f t="shared" si="31"/>
        <v>0</v>
      </c>
      <c r="N166" s="158">
        <v>485</v>
      </c>
      <c r="O166" s="159">
        <v>1</v>
      </c>
      <c r="P166" s="14" t="s">
        <v>144</v>
      </c>
      <c r="Q166" s="14">
        <v>6</v>
      </c>
      <c r="R166" s="22">
        <v>743914.30619255162</v>
      </c>
      <c r="S166" s="94">
        <v>67779.535104098977</v>
      </c>
      <c r="T166" s="94">
        <v>0</v>
      </c>
      <c r="U166" s="94">
        <v>15050.596109214588</v>
      </c>
      <c r="V166" s="94">
        <v>-143509.80054322103</v>
      </c>
      <c r="W166" s="95">
        <v>683234.63686264411</v>
      </c>
      <c r="X166" s="152"/>
      <c r="Y166" s="19">
        <f t="shared" si="32"/>
        <v>0</v>
      </c>
      <c r="Z166" s="19">
        <f t="shared" si="32"/>
        <v>0</v>
      </c>
      <c r="AA166" s="19">
        <f t="shared" si="33"/>
        <v>14553.357683283697</v>
      </c>
      <c r="AB166" s="19">
        <f t="shared" si="34"/>
        <v>0</v>
      </c>
      <c r="AC166" s="19">
        <f t="shared" si="34"/>
        <v>1665.1344301705249</v>
      </c>
      <c r="AD166" s="19">
        <f t="shared" si="34"/>
        <v>-1665.1344301704958</v>
      </c>
      <c r="AE166" s="19">
        <f t="shared" si="35"/>
        <v>0</v>
      </c>
      <c r="AF166" s="19">
        <f t="shared" si="36"/>
        <v>14553.357683283859</v>
      </c>
      <c r="AG166" s="20"/>
      <c r="AH166" s="160">
        <f>'[3]Sped FY 2020'!DZ182</f>
        <v>932.41958676300533</v>
      </c>
      <c r="AI166" s="19">
        <f t="shared" si="29"/>
        <v>0</v>
      </c>
      <c r="AJ166" s="19">
        <f t="shared" si="29"/>
        <v>0</v>
      </c>
      <c r="AK166" s="19">
        <f t="shared" si="29"/>
        <v>15.608163845857465</v>
      </c>
      <c r="AL166" s="19">
        <f t="shared" si="28"/>
        <v>0</v>
      </c>
      <c r="AM166" s="19">
        <f t="shared" si="28"/>
        <v>1.7858209477894149</v>
      </c>
      <c r="AN166" s="19">
        <f t="shared" si="28"/>
        <v>-1.7858209477893838</v>
      </c>
      <c r="AO166" s="19">
        <f t="shared" si="28"/>
        <v>0</v>
      </c>
      <c r="AP166" s="19">
        <f t="shared" si="28"/>
        <v>15.608163845857637</v>
      </c>
      <c r="AQ166" s="118">
        <f>'[3]Sped FY 2020'!CR182</f>
        <v>632.33902722335552</v>
      </c>
      <c r="AR166" s="119">
        <f>'[3]Sped FY 2020'!CS182</f>
        <v>616.73086337749794</v>
      </c>
      <c r="AS166" s="161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  <c r="CB166" s="162"/>
      <c r="CC166" s="162"/>
      <c r="CD166" s="162"/>
      <c r="CE166" s="162"/>
      <c r="CF166" s="162"/>
      <c r="CG166" s="162"/>
      <c r="CH166" s="162"/>
      <c r="CI166" s="162"/>
      <c r="CJ166" s="162"/>
    </row>
    <row r="167" spans="1:88" ht="15" x14ac:dyDescent="0.25">
      <c r="A167" s="154">
        <v>486</v>
      </c>
      <c r="B167" s="155">
        <v>1</v>
      </c>
      <c r="C167" s="156" t="s">
        <v>145</v>
      </c>
      <c r="D167" s="157">
        <v>6</v>
      </c>
      <c r="E167" s="120">
        <f>'[3]Sped FY 2020'!AB183</f>
        <v>258130.57287505479</v>
      </c>
      <c r="F167" s="120">
        <f>'[3]Sped FY 2020'!AK183</f>
        <v>40170.376760197782</v>
      </c>
      <c r="G167" s="120">
        <f>'[3]Sped FY 2020'!BP183</f>
        <v>3355.323611560299</v>
      </c>
      <c r="H167" s="120">
        <f>-'[3]Sped FY 2020'!CI183</f>
        <v>0</v>
      </c>
      <c r="I167" s="120">
        <f>'[3]Sped FY 2020'!CB183</f>
        <v>104478.57869038539</v>
      </c>
      <c r="J167" s="120">
        <f>'[3]Sped FY 2020'!BF183-'[3]Sped FY 2020'!BI183</f>
        <v>-36895.242407779631</v>
      </c>
      <c r="K167" s="120">
        <f>'[3]Sped FY 2020'!CJ183</f>
        <v>0</v>
      </c>
      <c r="L167" s="118">
        <f t="shared" si="30"/>
        <v>369239.60952941864</v>
      </c>
      <c r="M167" s="134">
        <f t="shared" si="31"/>
        <v>0</v>
      </c>
      <c r="N167" s="158">
        <v>486</v>
      </c>
      <c r="O167" s="159">
        <v>1</v>
      </c>
      <c r="P167" s="14" t="s">
        <v>145</v>
      </c>
      <c r="Q167" s="14">
        <v>6</v>
      </c>
      <c r="R167" s="22">
        <v>258130.57287505479</v>
      </c>
      <c r="S167" s="94">
        <v>40170.376760197782</v>
      </c>
      <c r="T167" s="94">
        <v>0</v>
      </c>
      <c r="U167" s="94">
        <v>103512.19387942197</v>
      </c>
      <c r="V167" s="94">
        <v>-35928.857596816211</v>
      </c>
      <c r="W167" s="95">
        <v>365884.28591785836</v>
      </c>
      <c r="X167" s="152"/>
      <c r="Y167" s="19">
        <f t="shared" si="32"/>
        <v>0</v>
      </c>
      <c r="Z167" s="19">
        <f t="shared" si="32"/>
        <v>0</v>
      </c>
      <c r="AA167" s="19">
        <f t="shared" si="33"/>
        <v>3355.323611560299</v>
      </c>
      <c r="AB167" s="19">
        <f t="shared" si="34"/>
        <v>0</v>
      </c>
      <c r="AC167" s="19">
        <f t="shared" si="34"/>
        <v>966.38481096341275</v>
      </c>
      <c r="AD167" s="19">
        <f t="shared" si="34"/>
        <v>-966.38481096342002</v>
      </c>
      <c r="AE167" s="19">
        <f t="shared" si="35"/>
        <v>0</v>
      </c>
      <c r="AF167" s="19">
        <f t="shared" si="36"/>
        <v>3355.3236115602776</v>
      </c>
      <c r="AG167" s="20"/>
      <c r="AH167" s="160">
        <f>'[3]Sped FY 2020'!DZ183</f>
        <v>307.45732063521513</v>
      </c>
      <c r="AI167" s="19">
        <f t="shared" si="29"/>
        <v>0</v>
      </c>
      <c r="AJ167" s="19">
        <f t="shared" si="29"/>
        <v>0</v>
      </c>
      <c r="AK167" s="19">
        <f t="shared" si="29"/>
        <v>10.91313618627818</v>
      </c>
      <c r="AL167" s="19">
        <f t="shared" si="28"/>
        <v>0</v>
      </c>
      <c r="AM167" s="19">
        <f t="shared" si="28"/>
        <v>3.1431510850573852</v>
      </c>
      <c r="AN167" s="19">
        <f t="shared" si="28"/>
        <v>-3.1431510850574087</v>
      </c>
      <c r="AO167" s="19">
        <f t="shared" si="28"/>
        <v>0</v>
      </c>
      <c r="AP167" s="19">
        <f t="shared" si="28"/>
        <v>10.913136186278109</v>
      </c>
      <c r="AQ167" s="118">
        <f>'[3]Sped FY 2020'!CR183</f>
        <v>425.5694880089481</v>
      </c>
      <c r="AR167" s="119">
        <f>'[3]Sped FY 2020'!CS183</f>
        <v>414.65635182266999</v>
      </c>
      <c r="AS167" s="161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  <c r="CB167" s="162"/>
      <c r="CC167" s="162"/>
      <c r="CD167" s="162"/>
      <c r="CE167" s="162"/>
      <c r="CF167" s="162"/>
      <c r="CG167" s="162"/>
      <c r="CH167" s="162"/>
      <c r="CI167" s="162"/>
      <c r="CJ167" s="162"/>
    </row>
    <row r="168" spans="1:88" ht="15" x14ac:dyDescent="0.25">
      <c r="A168" s="154">
        <v>487</v>
      </c>
      <c r="B168" s="155">
        <v>1</v>
      </c>
      <c r="C168" s="156" t="s">
        <v>146</v>
      </c>
      <c r="D168" s="157">
        <v>6</v>
      </c>
      <c r="E168" s="120">
        <f>'[3]Sped FY 2020'!AB184</f>
        <v>267626.6803707963</v>
      </c>
      <c r="F168" s="120">
        <f>'[3]Sped FY 2020'!AK184</f>
        <v>16070.532477853529</v>
      </c>
      <c r="G168" s="120">
        <f>'[3]Sped FY 2020'!BP184</f>
        <v>4968.6132199841732</v>
      </c>
      <c r="H168" s="120">
        <f>-'[3]Sped FY 2020'!CI184</f>
        <v>0</v>
      </c>
      <c r="I168" s="120">
        <f>'[3]Sped FY 2020'!CB184</f>
        <v>142980.26184600234</v>
      </c>
      <c r="J168" s="120">
        <f>'[3]Sped FY 2020'!BF184-'[3]Sped FY 2020'!BI184</f>
        <v>-179582.93355931179</v>
      </c>
      <c r="K168" s="120">
        <f>'[3]Sped FY 2020'!CJ184</f>
        <v>0</v>
      </c>
      <c r="L168" s="118">
        <f t="shared" si="30"/>
        <v>252063.15435532457</v>
      </c>
      <c r="M168" s="134">
        <f t="shared" si="31"/>
        <v>0</v>
      </c>
      <c r="N168" s="158">
        <v>487</v>
      </c>
      <c r="O168" s="159">
        <v>1</v>
      </c>
      <c r="P168" s="14" t="s">
        <v>146</v>
      </c>
      <c r="Q168" s="14">
        <v>6</v>
      </c>
      <c r="R168" s="22">
        <v>267626.6803707963</v>
      </c>
      <c r="S168" s="94">
        <v>16070.532477853529</v>
      </c>
      <c r="T168" s="94">
        <v>0</v>
      </c>
      <c r="U168" s="94">
        <v>145992.31872702372</v>
      </c>
      <c r="V168" s="94">
        <v>-182594.99044033317</v>
      </c>
      <c r="W168" s="95">
        <v>247094.54113534038</v>
      </c>
      <c r="X168" s="152"/>
      <c r="Y168" s="19">
        <f t="shared" si="32"/>
        <v>0</v>
      </c>
      <c r="Z168" s="19">
        <f t="shared" si="32"/>
        <v>0</v>
      </c>
      <c r="AA168" s="19">
        <f t="shared" si="33"/>
        <v>4968.6132199841732</v>
      </c>
      <c r="AB168" s="19">
        <f t="shared" si="34"/>
        <v>0</v>
      </c>
      <c r="AC168" s="19">
        <f t="shared" si="34"/>
        <v>-3012.0568810213881</v>
      </c>
      <c r="AD168" s="19">
        <f t="shared" si="34"/>
        <v>3012.0568810213881</v>
      </c>
      <c r="AE168" s="19">
        <f t="shared" si="35"/>
        <v>0</v>
      </c>
      <c r="AF168" s="19">
        <f t="shared" si="36"/>
        <v>4968.6132199841959</v>
      </c>
      <c r="AG168" s="20"/>
      <c r="AH168" s="160">
        <f>'[3]Sped FY 2020'!DZ184</f>
        <v>363.72401983643095</v>
      </c>
      <c r="AI168" s="19">
        <f t="shared" si="29"/>
        <v>0</v>
      </c>
      <c r="AJ168" s="19">
        <f t="shared" si="29"/>
        <v>0</v>
      </c>
      <c r="AK168" s="19">
        <f t="shared" si="29"/>
        <v>13.660393454956839</v>
      </c>
      <c r="AL168" s="19">
        <f t="shared" si="28"/>
        <v>0</v>
      </c>
      <c r="AM168" s="19">
        <f t="shared" si="28"/>
        <v>-8.2811602114590332</v>
      </c>
      <c r="AN168" s="19">
        <f t="shared" si="28"/>
        <v>8.2811602114590332</v>
      </c>
      <c r="AO168" s="19">
        <f t="shared" si="28"/>
        <v>0</v>
      </c>
      <c r="AP168" s="19">
        <f t="shared" si="28"/>
        <v>13.660393454956901</v>
      </c>
      <c r="AQ168" s="118">
        <f>'[3]Sped FY 2020'!CR184</f>
        <v>537.69726706826032</v>
      </c>
      <c r="AR168" s="119">
        <f>'[3]Sped FY 2020'!CS184</f>
        <v>524.03687361330356</v>
      </c>
      <c r="AS168" s="161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  <c r="CB168" s="162"/>
      <c r="CC168" s="162"/>
      <c r="CD168" s="162"/>
      <c r="CE168" s="162"/>
      <c r="CF168" s="162"/>
      <c r="CG168" s="162"/>
      <c r="CH168" s="162"/>
      <c r="CI168" s="162"/>
      <c r="CJ168" s="162"/>
    </row>
    <row r="169" spans="1:88" ht="15" x14ac:dyDescent="0.25">
      <c r="A169" s="154">
        <v>492</v>
      </c>
      <c r="B169" s="155">
        <v>1</v>
      </c>
      <c r="C169" s="156" t="s">
        <v>147</v>
      </c>
      <c r="D169" s="157">
        <v>4</v>
      </c>
      <c r="E169" s="120">
        <f>'[3]Sped FY 2020'!AB185</f>
        <v>6655001.2509808671</v>
      </c>
      <c r="F169" s="120">
        <f>'[3]Sped FY 2020'!AK185</f>
        <v>1309038.140613684</v>
      </c>
      <c r="G169" s="120">
        <f>'[3]Sped FY 2020'!BP185</f>
        <v>135027.37218577301</v>
      </c>
      <c r="H169" s="120">
        <f>-'[3]Sped FY 2020'!CI185</f>
        <v>0</v>
      </c>
      <c r="I169" s="120">
        <f>'[3]Sped FY 2020'!CB185</f>
        <v>177687.85733858868</v>
      </c>
      <c r="J169" s="120">
        <f>'[3]Sped FY 2020'!BF185-'[3]Sped FY 2020'!BI185</f>
        <v>-1220495.7024004147</v>
      </c>
      <c r="K169" s="120">
        <f>'[3]Sped FY 2020'!CJ185</f>
        <v>0</v>
      </c>
      <c r="L169" s="118">
        <f t="shared" si="30"/>
        <v>7056258.9187184982</v>
      </c>
      <c r="M169" s="134">
        <f t="shared" si="31"/>
        <v>0</v>
      </c>
      <c r="N169" s="158">
        <v>492</v>
      </c>
      <c r="O169" s="159">
        <v>1</v>
      </c>
      <c r="P169" s="14" t="s">
        <v>147</v>
      </c>
      <c r="Q169" s="14">
        <v>4</v>
      </c>
      <c r="R169" s="22">
        <v>6655001.2509808671</v>
      </c>
      <c r="S169" s="94">
        <v>1309038.140613684</v>
      </c>
      <c r="T169" s="94">
        <v>0</v>
      </c>
      <c r="U169" s="94">
        <v>184074.81235505734</v>
      </c>
      <c r="V169" s="94">
        <v>-1226882.6574168827</v>
      </c>
      <c r="W169" s="95">
        <v>6921231.5465327259</v>
      </c>
      <c r="X169" s="152"/>
      <c r="Y169" s="19">
        <f t="shared" si="32"/>
        <v>0</v>
      </c>
      <c r="Z169" s="19">
        <f t="shared" si="32"/>
        <v>0</v>
      </c>
      <c r="AA169" s="19">
        <f t="shared" si="33"/>
        <v>135027.37218577301</v>
      </c>
      <c r="AB169" s="19">
        <f t="shared" si="34"/>
        <v>0</v>
      </c>
      <c r="AC169" s="19">
        <f t="shared" si="34"/>
        <v>-6386.9550164686516</v>
      </c>
      <c r="AD169" s="19">
        <f t="shared" si="34"/>
        <v>6386.9550164679531</v>
      </c>
      <c r="AE169" s="19">
        <f t="shared" si="35"/>
        <v>0</v>
      </c>
      <c r="AF169" s="19">
        <f t="shared" si="36"/>
        <v>135027.37218577228</v>
      </c>
      <c r="AG169" s="20"/>
      <c r="AH169" s="160">
        <f>'[3]Sped FY 2020'!DZ185</f>
        <v>5137.3505895681537</v>
      </c>
      <c r="AI169" s="19">
        <f t="shared" si="29"/>
        <v>0</v>
      </c>
      <c r="AJ169" s="19">
        <f t="shared" si="29"/>
        <v>0</v>
      </c>
      <c r="AK169" s="19">
        <f t="shared" si="29"/>
        <v>26.283464566338548</v>
      </c>
      <c r="AL169" s="19">
        <f t="shared" si="28"/>
        <v>0</v>
      </c>
      <c r="AM169" s="19">
        <f t="shared" si="28"/>
        <v>-1.2432390791934524</v>
      </c>
      <c r="AN169" s="19">
        <f t="shared" si="28"/>
        <v>1.2432390791933166</v>
      </c>
      <c r="AO169" s="19">
        <f t="shared" si="28"/>
        <v>0</v>
      </c>
      <c r="AP169" s="19">
        <f t="shared" si="28"/>
        <v>26.283464566338406</v>
      </c>
      <c r="AQ169" s="118">
        <f>'[3]Sped FY 2020'!CR185</f>
        <v>1070.3318256725338</v>
      </c>
      <c r="AR169" s="119">
        <f>'[3]Sped FY 2020'!CS185</f>
        <v>1044.048361106195</v>
      </c>
      <c r="AS169" s="161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  <c r="CB169" s="162"/>
      <c r="CC169" s="162"/>
      <c r="CD169" s="162"/>
      <c r="CE169" s="162"/>
      <c r="CF169" s="162"/>
      <c r="CG169" s="162"/>
      <c r="CH169" s="162"/>
      <c r="CI169" s="162"/>
      <c r="CJ169" s="162"/>
    </row>
    <row r="170" spans="1:88" ht="15" x14ac:dyDescent="0.25">
      <c r="A170" s="154">
        <v>495</v>
      </c>
      <c r="B170" s="155">
        <v>1</v>
      </c>
      <c r="C170" s="156" t="s">
        <v>148</v>
      </c>
      <c r="D170" s="157">
        <v>6</v>
      </c>
      <c r="E170" s="120">
        <f>'[3]Sped FY 2020'!AB186</f>
        <v>276898.34744518308</v>
      </c>
      <c r="F170" s="120">
        <f>'[3]Sped FY 2020'!AK186</f>
        <v>42058.964122483565</v>
      </c>
      <c r="G170" s="120">
        <f>'[3]Sped FY 2020'!BP186</f>
        <v>3361.6239358156731</v>
      </c>
      <c r="H170" s="120">
        <f>-'[3]Sped FY 2020'!CI186</f>
        <v>0</v>
      </c>
      <c r="I170" s="120">
        <f>'[3]Sped FY 2020'!CB186</f>
        <v>173656.41359861632</v>
      </c>
      <c r="J170" s="120">
        <f>'[3]Sped FY 2020'!BF186-'[3]Sped FY 2020'!BI186</f>
        <v>-238819.56271334947</v>
      </c>
      <c r="K170" s="120">
        <f>'[3]Sped FY 2020'!CJ186</f>
        <v>0</v>
      </c>
      <c r="L170" s="118">
        <f t="shared" si="30"/>
        <v>257155.78638874914</v>
      </c>
      <c r="M170" s="134">
        <f t="shared" si="31"/>
        <v>0</v>
      </c>
      <c r="N170" s="158">
        <v>495</v>
      </c>
      <c r="O170" s="159">
        <v>1</v>
      </c>
      <c r="P170" s="14" t="s">
        <v>148</v>
      </c>
      <c r="Q170" s="14">
        <v>6</v>
      </c>
      <c r="R170" s="22">
        <v>276898.34744518308</v>
      </c>
      <c r="S170" s="94">
        <v>42058.964122483565</v>
      </c>
      <c r="T170" s="94">
        <v>0</v>
      </c>
      <c r="U170" s="94">
        <v>322614.22749768279</v>
      </c>
      <c r="V170" s="94">
        <v>-237875.33373812775</v>
      </c>
      <c r="W170" s="95">
        <v>403696.20532722166</v>
      </c>
      <c r="X170" s="152"/>
      <c r="Y170" s="19">
        <f t="shared" si="32"/>
        <v>0</v>
      </c>
      <c r="Z170" s="19">
        <f t="shared" si="32"/>
        <v>0</v>
      </c>
      <c r="AA170" s="19">
        <f t="shared" si="33"/>
        <v>3361.6239358156731</v>
      </c>
      <c r="AB170" s="19">
        <f t="shared" si="34"/>
        <v>0</v>
      </c>
      <c r="AC170" s="19">
        <f t="shared" si="34"/>
        <v>-148957.81389906647</v>
      </c>
      <c r="AD170" s="19">
        <f t="shared" si="34"/>
        <v>-944.22897522171843</v>
      </c>
      <c r="AE170" s="19">
        <f t="shared" si="35"/>
        <v>0</v>
      </c>
      <c r="AF170" s="19">
        <f t="shared" si="36"/>
        <v>-146540.41893847252</v>
      </c>
      <c r="AG170" s="20"/>
      <c r="AH170" s="160">
        <f>'[3]Sped FY 2020'!DZ186</f>
        <v>440.08596875236674</v>
      </c>
      <c r="AI170" s="19">
        <f t="shared" si="29"/>
        <v>0</v>
      </c>
      <c r="AJ170" s="19">
        <f t="shared" si="29"/>
        <v>0</v>
      </c>
      <c r="AK170" s="19">
        <f t="shared" si="29"/>
        <v>7.6385619503975484</v>
      </c>
      <c r="AL170" s="19">
        <f t="shared" si="28"/>
        <v>0</v>
      </c>
      <c r="AM170" s="19">
        <f t="shared" si="28"/>
        <v>-338.47435382081898</v>
      </c>
      <c r="AN170" s="19">
        <f t="shared" si="28"/>
        <v>-2.1455557374359948</v>
      </c>
      <c r="AO170" s="19">
        <f t="shared" si="28"/>
        <v>0</v>
      </c>
      <c r="AP170" s="19">
        <f t="shared" si="28"/>
        <v>-332.98134760785746</v>
      </c>
      <c r="AQ170" s="118">
        <f>'[3]Sped FY 2020'!CR186</f>
        <v>306.1842608943291</v>
      </c>
      <c r="AR170" s="119">
        <f>'[3]Sped FY 2020'!CS186</f>
        <v>639.16560850218661</v>
      </c>
      <c r="AS170" s="161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  <c r="CB170" s="162"/>
      <c r="CC170" s="162"/>
      <c r="CD170" s="162"/>
      <c r="CE170" s="162"/>
      <c r="CF170" s="162"/>
      <c r="CG170" s="162"/>
      <c r="CH170" s="162"/>
      <c r="CI170" s="162"/>
      <c r="CJ170" s="162"/>
    </row>
    <row r="171" spans="1:88" ht="15" x14ac:dyDescent="0.25">
      <c r="A171" s="154">
        <v>497</v>
      </c>
      <c r="B171" s="155">
        <v>1</v>
      </c>
      <c r="C171" s="156" t="s">
        <v>149</v>
      </c>
      <c r="D171" s="157">
        <v>6</v>
      </c>
      <c r="E171" s="120">
        <f>'[3]Sped FY 2020'!AB187</f>
        <v>317597.05112579255</v>
      </c>
      <c r="F171" s="120">
        <f>'[3]Sped FY 2020'!AK187</f>
        <v>59953.179398866312</v>
      </c>
      <c r="G171" s="120">
        <f>'[3]Sped FY 2020'!BP187</f>
        <v>8459.8450440761662</v>
      </c>
      <c r="H171" s="120">
        <f>-'[3]Sped FY 2020'!CI187</f>
        <v>0</v>
      </c>
      <c r="I171" s="120">
        <f>'[3]Sped FY 2020'!CB187</f>
        <v>0</v>
      </c>
      <c r="J171" s="120">
        <f>'[3]Sped FY 2020'!BF187-'[3]Sped FY 2020'!BI187</f>
        <v>-139228.51868223643</v>
      </c>
      <c r="K171" s="120">
        <f>'[3]Sped FY 2020'!CJ187</f>
        <v>0</v>
      </c>
      <c r="L171" s="118">
        <f t="shared" si="30"/>
        <v>246781.55688649858</v>
      </c>
      <c r="M171" s="134">
        <f t="shared" si="31"/>
        <v>0</v>
      </c>
      <c r="N171" s="158">
        <v>497</v>
      </c>
      <c r="O171" s="159">
        <v>1</v>
      </c>
      <c r="P171" s="14" t="s">
        <v>149</v>
      </c>
      <c r="Q171" s="14">
        <v>6</v>
      </c>
      <c r="R171" s="22">
        <v>317597.05112579255</v>
      </c>
      <c r="S171" s="94">
        <v>59953.179398866312</v>
      </c>
      <c r="T171" s="94">
        <v>0</v>
      </c>
      <c r="U171" s="94">
        <v>0</v>
      </c>
      <c r="V171" s="94">
        <v>-136974.14967869245</v>
      </c>
      <c r="W171" s="95">
        <v>240576.08084596641</v>
      </c>
      <c r="X171" s="152"/>
      <c r="Y171" s="19">
        <f t="shared" si="32"/>
        <v>0</v>
      </c>
      <c r="Z171" s="19">
        <f t="shared" si="32"/>
        <v>0</v>
      </c>
      <c r="AA171" s="19">
        <f t="shared" si="33"/>
        <v>8459.8450440761662</v>
      </c>
      <c r="AB171" s="19">
        <f t="shared" si="34"/>
        <v>0</v>
      </c>
      <c r="AC171" s="19">
        <f t="shared" si="34"/>
        <v>0</v>
      </c>
      <c r="AD171" s="19">
        <f t="shared" si="34"/>
        <v>-2254.3690035439795</v>
      </c>
      <c r="AE171" s="19">
        <f t="shared" si="35"/>
        <v>0</v>
      </c>
      <c r="AF171" s="19">
        <f t="shared" si="36"/>
        <v>6205.4760405321722</v>
      </c>
      <c r="AG171" s="20"/>
      <c r="AH171" s="160">
        <f>'[3]Sped FY 2020'!DZ187</f>
        <v>237.32489913084251</v>
      </c>
      <c r="AI171" s="19">
        <f t="shared" si="29"/>
        <v>0</v>
      </c>
      <c r="AJ171" s="19">
        <f t="shared" si="29"/>
        <v>0</v>
      </c>
      <c r="AK171" s="19">
        <f t="shared" si="29"/>
        <v>35.646681300861168</v>
      </c>
      <c r="AL171" s="19">
        <f t="shared" si="28"/>
        <v>0</v>
      </c>
      <c r="AM171" s="19">
        <f t="shared" si="28"/>
        <v>0</v>
      </c>
      <c r="AN171" s="19">
        <f t="shared" si="28"/>
        <v>-9.4990833738903042</v>
      </c>
      <c r="AO171" s="19">
        <f t="shared" si="28"/>
        <v>0</v>
      </c>
      <c r="AP171" s="19">
        <f t="shared" si="28"/>
        <v>26.1475979269708</v>
      </c>
      <c r="AQ171" s="118">
        <f>'[3]Sped FY 2020'!CR187</f>
        <v>1274.7530356228076</v>
      </c>
      <c r="AR171" s="119">
        <f>'[3]Sped FY 2020'!CS187</f>
        <v>1248.6054376958368</v>
      </c>
      <c r="AS171" s="161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  <c r="CB171" s="162"/>
      <c r="CC171" s="162"/>
      <c r="CD171" s="162"/>
      <c r="CE171" s="162"/>
      <c r="CF171" s="162"/>
      <c r="CG171" s="162"/>
      <c r="CH171" s="162"/>
      <c r="CI171" s="162"/>
      <c r="CJ171" s="162"/>
    </row>
    <row r="172" spans="1:88" ht="15" x14ac:dyDescent="0.25">
      <c r="A172" s="154">
        <v>499</v>
      </c>
      <c r="B172" s="155">
        <v>1</v>
      </c>
      <c r="C172" s="156" t="s">
        <v>150</v>
      </c>
      <c r="D172" s="157">
        <v>6</v>
      </c>
      <c r="E172" s="120">
        <f>'[3]Sped FY 2020'!AB188</f>
        <v>304956.19279356848</v>
      </c>
      <c r="F172" s="120">
        <f>'[3]Sped FY 2020'!AK188</f>
        <v>44866.555790067141</v>
      </c>
      <c r="G172" s="120">
        <f>'[3]Sped FY 2020'!BP188</f>
        <v>4059.5953497171145</v>
      </c>
      <c r="H172" s="120">
        <f>-'[3]Sped FY 2020'!CI188</f>
        <v>0</v>
      </c>
      <c r="I172" s="120">
        <f>'[3]Sped FY 2020'!CB188</f>
        <v>167505.91831366348</v>
      </c>
      <c r="J172" s="120">
        <f>'[3]Sped FY 2020'!BF188-'[3]Sped FY 2020'!BI188</f>
        <v>-132824.37844004107</v>
      </c>
      <c r="K172" s="120">
        <f>'[3]Sped FY 2020'!CJ188</f>
        <v>0</v>
      </c>
      <c r="L172" s="118">
        <f t="shared" si="30"/>
        <v>388563.88380697509</v>
      </c>
      <c r="M172" s="134">
        <f t="shared" si="31"/>
        <v>0</v>
      </c>
      <c r="N172" s="158">
        <v>499</v>
      </c>
      <c r="O172" s="159">
        <v>1</v>
      </c>
      <c r="P172" s="14" t="s">
        <v>150</v>
      </c>
      <c r="Q172" s="14">
        <v>6</v>
      </c>
      <c r="R172" s="22">
        <v>304956.19279356848</v>
      </c>
      <c r="S172" s="94">
        <v>44866.555790067141</v>
      </c>
      <c r="T172" s="94">
        <v>0</v>
      </c>
      <c r="U172" s="94">
        <v>172095.33235976266</v>
      </c>
      <c r="V172" s="94">
        <v>-133685.71415587267</v>
      </c>
      <c r="W172" s="95">
        <v>388232.36678752559</v>
      </c>
      <c r="X172" s="152"/>
      <c r="Y172" s="19">
        <f t="shared" si="32"/>
        <v>0</v>
      </c>
      <c r="Z172" s="19">
        <f t="shared" si="32"/>
        <v>0</v>
      </c>
      <c r="AA172" s="19">
        <f t="shared" si="33"/>
        <v>4059.5953497171145</v>
      </c>
      <c r="AB172" s="19">
        <f t="shared" si="34"/>
        <v>0</v>
      </c>
      <c r="AC172" s="19">
        <f t="shared" si="34"/>
        <v>-4589.4140460991766</v>
      </c>
      <c r="AD172" s="19">
        <f t="shared" si="34"/>
        <v>861.33571583160665</v>
      </c>
      <c r="AE172" s="19">
        <f t="shared" si="35"/>
        <v>0</v>
      </c>
      <c r="AF172" s="19">
        <f t="shared" si="36"/>
        <v>331.51701944950037</v>
      </c>
      <c r="AG172" s="20"/>
      <c r="AH172" s="160">
        <f>'[3]Sped FY 2020'!DZ188</f>
        <v>272.29063363445522</v>
      </c>
      <c r="AI172" s="19">
        <f t="shared" si="29"/>
        <v>0</v>
      </c>
      <c r="AJ172" s="19">
        <f t="shared" si="29"/>
        <v>0</v>
      </c>
      <c r="AK172" s="19">
        <f t="shared" si="29"/>
        <v>14.909052491196009</v>
      </c>
      <c r="AL172" s="19">
        <f t="shared" si="28"/>
        <v>0</v>
      </c>
      <c r="AM172" s="19">
        <f t="shared" si="28"/>
        <v>-16.854836263888437</v>
      </c>
      <c r="AN172" s="19">
        <f t="shared" si="28"/>
        <v>3.163295425680829</v>
      </c>
      <c r="AO172" s="19">
        <f t="shared" si="28"/>
        <v>0</v>
      </c>
      <c r="AP172" s="19">
        <f t="shared" si="28"/>
        <v>1.2175116529882384</v>
      </c>
      <c r="AQ172" s="118">
        <f>'[3]Sped FY 2020'!CR188</f>
        <v>630.51860965556705</v>
      </c>
      <c r="AR172" s="119">
        <f>'[3]Sped FY 2020'!CS188</f>
        <v>629.30109800257856</v>
      </c>
      <c r="AS172" s="161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  <c r="CB172" s="162"/>
      <c r="CC172" s="162"/>
      <c r="CD172" s="162"/>
      <c r="CE172" s="162"/>
      <c r="CF172" s="162"/>
      <c r="CG172" s="162"/>
      <c r="CH172" s="162"/>
      <c r="CI172" s="162"/>
      <c r="CJ172" s="162"/>
    </row>
    <row r="173" spans="1:88" ht="15" x14ac:dyDescent="0.25">
      <c r="A173" s="154">
        <v>500</v>
      </c>
      <c r="B173" s="155">
        <v>1</v>
      </c>
      <c r="C173" s="156" t="s">
        <v>151</v>
      </c>
      <c r="D173" s="157">
        <v>6</v>
      </c>
      <c r="E173" s="120">
        <f>'[3]Sped FY 2020'!AB189</f>
        <v>356830.5353495655</v>
      </c>
      <c r="F173" s="120">
        <f>'[3]Sped FY 2020'!AK189</f>
        <v>71447.648497837537</v>
      </c>
      <c r="G173" s="120">
        <f>'[3]Sped FY 2020'!BP189</f>
        <v>3046.3135317315268</v>
      </c>
      <c r="H173" s="120">
        <f>-'[3]Sped FY 2020'!CI189</f>
        <v>0</v>
      </c>
      <c r="I173" s="120">
        <f>'[3]Sped FY 2020'!CB189</f>
        <v>144194.23679465265</v>
      </c>
      <c r="J173" s="120">
        <f>'[3]Sped FY 2020'!BF189-'[3]Sped FY 2020'!BI189</f>
        <v>-159639.46361047641</v>
      </c>
      <c r="K173" s="120">
        <f>'[3]Sped FY 2020'!CJ189</f>
        <v>0</v>
      </c>
      <c r="L173" s="118">
        <f t="shared" si="30"/>
        <v>415879.27056331089</v>
      </c>
      <c r="M173" s="134">
        <f t="shared" si="31"/>
        <v>0</v>
      </c>
      <c r="N173" s="158">
        <v>500</v>
      </c>
      <c r="O173" s="159">
        <v>1</v>
      </c>
      <c r="P173" s="14" t="s">
        <v>151</v>
      </c>
      <c r="Q173" s="14">
        <v>6</v>
      </c>
      <c r="R173" s="22">
        <v>356830.5353495655</v>
      </c>
      <c r="S173" s="94">
        <v>71447.648497837537</v>
      </c>
      <c r="T173" s="94">
        <v>0</v>
      </c>
      <c r="U173" s="94">
        <v>236884.28113682818</v>
      </c>
      <c r="V173" s="94">
        <v>-160338.07679342359</v>
      </c>
      <c r="W173" s="95">
        <v>504824.38819080754</v>
      </c>
      <c r="X173" s="152"/>
      <c r="Y173" s="19">
        <f t="shared" si="32"/>
        <v>0</v>
      </c>
      <c r="Z173" s="19">
        <f t="shared" si="32"/>
        <v>0</v>
      </c>
      <c r="AA173" s="19">
        <f t="shared" si="33"/>
        <v>3046.3135317315268</v>
      </c>
      <c r="AB173" s="19">
        <f t="shared" si="34"/>
        <v>0</v>
      </c>
      <c r="AC173" s="19">
        <f t="shared" si="34"/>
        <v>-92690.044342175534</v>
      </c>
      <c r="AD173" s="19">
        <f t="shared" si="34"/>
        <v>698.61318294718512</v>
      </c>
      <c r="AE173" s="19">
        <f t="shared" si="35"/>
        <v>0</v>
      </c>
      <c r="AF173" s="19">
        <f t="shared" si="36"/>
        <v>-88945.117627496656</v>
      </c>
      <c r="AG173" s="20"/>
      <c r="AH173" s="160">
        <f>'[3]Sped FY 2020'!DZ189</f>
        <v>379.80021960820693</v>
      </c>
      <c r="AI173" s="19">
        <f t="shared" si="29"/>
        <v>0</v>
      </c>
      <c r="AJ173" s="19">
        <f t="shared" si="29"/>
        <v>0</v>
      </c>
      <c r="AK173" s="19">
        <f t="shared" si="29"/>
        <v>8.0208314120356032</v>
      </c>
      <c r="AL173" s="19">
        <f t="shared" si="28"/>
        <v>0</v>
      </c>
      <c r="AM173" s="19">
        <f t="shared" si="28"/>
        <v>-244.04947537363836</v>
      </c>
      <c r="AN173" s="19">
        <f t="shared" si="28"/>
        <v>1.8394227988279159</v>
      </c>
      <c r="AO173" s="19">
        <f t="shared" si="28"/>
        <v>0</v>
      </c>
      <c r="AP173" s="19">
        <f t="shared" si="28"/>
        <v>-234.1892211627744</v>
      </c>
      <c r="AQ173" s="118">
        <f>'[3]Sped FY 2020'!CR189</f>
        <v>311.51521109047491</v>
      </c>
      <c r="AR173" s="119">
        <f>'[3]Sped FY 2020'!CS189</f>
        <v>545.70443225324959</v>
      </c>
      <c r="AS173" s="161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  <c r="CB173" s="162"/>
      <c r="CC173" s="162"/>
      <c r="CD173" s="162"/>
      <c r="CE173" s="162"/>
      <c r="CF173" s="162"/>
      <c r="CG173" s="162"/>
      <c r="CH173" s="162"/>
      <c r="CI173" s="162"/>
      <c r="CJ173" s="162"/>
    </row>
    <row r="174" spans="1:88" ht="15" x14ac:dyDescent="0.25">
      <c r="A174" s="154">
        <v>505</v>
      </c>
      <c r="B174" s="155">
        <v>1</v>
      </c>
      <c r="C174" s="156" t="s">
        <v>152</v>
      </c>
      <c r="D174" s="157">
        <v>6</v>
      </c>
      <c r="E174" s="120">
        <f>'[3]Sped FY 2020'!AB190</f>
        <v>355319.21454045543</v>
      </c>
      <c r="F174" s="120">
        <f>'[3]Sped FY 2020'!AK190</f>
        <v>205246.437315883</v>
      </c>
      <c r="G174" s="120">
        <f>'[3]Sped FY 2020'!BP190</f>
        <v>10457.745179476835</v>
      </c>
      <c r="H174" s="120">
        <f>-'[3]Sped FY 2020'!CI190</f>
        <v>0</v>
      </c>
      <c r="I174" s="120">
        <f>'[3]Sped FY 2020'!CB190</f>
        <v>0</v>
      </c>
      <c r="J174" s="120">
        <f>'[3]Sped FY 2020'!BF190-'[3]Sped FY 2020'!BI190</f>
        <v>-39073.018358499074</v>
      </c>
      <c r="K174" s="120">
        <f>'[3]Sped FY 2020'!CJ190</f>
        <v>0</v>
      </c>
      <c r="L174" s="118">
        <f t="shared" si="30"/>
        <v>531950.37867731613</v>
      </c>
      <c r="M174" s="134">
        <f t="shared" si="31"/>
        <v>0</v>
      </c>
      <c r="N174" s="158">
        <v>505</v>
      </c>
      <c r="O174" s="159">
        <v>1</v>
      </c>
      <c r="P174" s="14" t="s">
        <v>152</v>
      </c>
      <c r="Q174" s="14">
        <v>6</v>
      </c>
      <c r="R174" s="22">
        <v>355319.21454045543</v>
      </c>
      <c r="S174" s="94">
        <v>205246.437315883</v>
      </c>
      <c r="T174" s="94">
        <v>0</v>
      </c>
      <c r="U174" s="94">
        <v>0</v>
      </c>
      <c r="V174" s="94">
        <v>-38677.141821965808</v>
      </c>
      <c r="W174" s="95">
        <v>521888.51003437256</v>
      </c>
      <c r="X174" s="152"/>
      <c r="Y174" s="19">
        <f t="shared" si="32"/>
        <v>0</v>
      </c>
      <c r="Z174" s="19">
        <f t="shared" si="32"/>
        <v>0</v>
      </c>
      <c r="AA174" s="19">
        <f t="shared" si="33"/>
        <v>10457.745179476835</v>
      </c>
      <c r="AB174" s="19">
        <f t="shared" si="34"/>
        <v>0</v>
      </c>
      <c r="AC174" s="19">
        <f t="shared" si="34"/>
        <v>0</v>
      </c>
      <c r="AD174" s="19">
        <f t="shared" si="34"/>
        <v>-395.87653653326561</v>
      </c>
      <c r="AE174" s="19">
        <f t="shared" si="35"/>
        <v>0</v>
      </c>
      <c r="AF174" s="19">
        <f t="shared" si="36"/>
        <v>10061.868642943562</v>
      </c>
      <c r="AG174" s="20"/>
      <c r="AH174" s="160">
        <f>'[3]Sped FY 2020'!DZ190</f>
        <v>346.64305757891901</v>
      </c>
      <c r="AI174" s="19">
        <f t="shared" si="29"/>
        <v>0</v>
      </c>
      <c r="AJ174" s="19">
        <f t="shared" si="29"/>
        <v>0</v>
      </c>
      <c r="AK174" s="19">
        <f t="shared" si="29"/>
        <v>30.168627211280459</v>
      </c>
      <c r="AL174" s="19">
        <f t="shared" si="28"/>
        <v>0</v>
      </c>
      <c r="AM174" s="19">
        <f t="shared" si="28"/>
        <v>0</v>
      </c>
      <c r="AN174" s="19">
        <f t="shared" si="28"/>
        <v>-1.1420293234724246</v>
      </c>
      <c r="AO174" s="19">
        <f t="shared" si="28"/>
        <v>0</v>
      </c>
      <c r="AP174" s="19">
        <f t="shared" si="28"/>
        <v>29.026597887808013</v>
      </c>
      <c r="AQ174" s="118">
        <f>'[3]Sped FY 2020'!CR190</f>
        <v>1257.1303637448204</v>
      </c>
      <c r="AR174" s="119">
        <f>'[3]Sped FY 2020'!CS190</f>
        <v>1228.1037658570124</v>
      </c>
      <c r="AS174" s="161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  <c r="CB174" s="162"/>
      <c r="CC174" s="162"/>
      <c r="CD174" s="162"/>
      <c r="CE174" s="162"/>
      <c r="CF174" s="162"/>
      <c r="CG174" s="162"/>
      <c r="CH174" s="162"/>
      <c r="CI174" s="162"/>
      <c r="CJ174" s="162"/>
    </row>
    <row r="175" spans="1:88" ht="15" x14ac:dyDescent="0.25">
      <c r="A175" s="154">
        <v>507</v>
      </c>
      <c r="B175" s="155">
        <v>1</v>
      </c>
      <c r="C175" s="156" t="s">
        <v>153</v>
      </c>
      <c r="D175" s="157">
        <v>6</v>
      </c>
      <c r="E175" s="120">
        <f>'[3]Sped FY 2020'!AB191</f>
        <v>308210.83140486386</v>
      </c>
      <c r="F175" s="120">
        <f>'[3]Sped FY 2020'!AK191</f>
        <v>55831.634456465639</v>
      </c>
      <c r="G175" s="120">
        <f>'[3]Sped FY 2020'!BP191</f>
        <v>6916.694600352952</v>
      </c>
      <c r="H175" s="120">
        <f>-'[3]Sped FY 2020'!CI191</f>
        <v>0</v>
      </c>
      <c r="I175" s="120">
        <f>'[3]Sped FY 2020'!CB191</f>
        <v>26789.51402644685</v>
      </c>
      <c r="J175" s="120">
        <f>'[3]Sped FY 2020'!BF191-'[3]Sped FY 2020'!BI191</f>
        <v>-88454.581247785332</v>
      </c>
      <c r="K175" s="120">
        <f>'[3]Sped FY 2020'!CJ191</f>
        <v>0</v>
      </c>
      <c r="L175" s="118">
        <f t="shared" si="30"/>
        <v>309294.09324034397</v>
      </c>
      <c r="M175" s="134">
        <f t="shared" si="31"/>
        <v>0</v>
      </c>
      <c r="N175" s="158">
        <v>507</v>
      </c>
      <c r="O175" s="159">
        <v>1</v>
      </c>
      <c r="P175" s="14" t="s">
        <v>153</v>
      </c>
      <c r="Q175" s="14">
        <v>6</v>
      </c>
      <c r="R175" s="22">
        <v>308210.83140486386</v>
      </c>
      <c r="S175" s="94">
        <v>55831.634456465639</v>
      </c>
      <c r="T175" s="94">
        <v>0</v>
      </c>
      <c r="U175" s="94">
        <v>26778.275631568162</v>
      </c>
      <c r="V175" s="94">
        <v>-88443.342852906615</v>
      </c>
      <c r="W175" s="95">
        <v>302377.39863999106</v>
      </c>
      <c r="X175" s="152"/>
      <c r="Y175" s="19">
        <f t="shared" si="32"/>
        <v>0</v>
      </c>
      <c r="Z175" s="19">
        <f t="shared" si="32"/>
        <v>0</v>
      </c>
      <c r="AA175" s="19">
        <f t="shared" si="33"/>
        <v>6916.694600352952</v>
      </c>
      <c r="AB175" s="19">
        <f t="shared" si="34"/>
        <v>0</v>
      </c>
      <c r="AC175" s="19">
        <f t="shared" si="34"/>
        <v>11.238394878688268</v>
      </c>
      <c r="AD175" s="19">
        <f t="shared" si="34"/>
        <v>-11.238394878717372</v>
      </c>
      <c r="AE175" s="19">
        <f t="shared" si="35"/>
        <v>0</v>
      </c>
      <c r="AF175" s="19">
        <f t="shared" si="36"/>
        <v>6916.694600352901</v>
      </c>
      <c r="AG175" s="20"/>
      <c r="AH175" s="160">
        <f>'[3]Sped FY 2020'!DZ191</f>
        <v>365.73354480790294</v>
      </c>
      <c r="AI175" s="19">
        <f t="shared" si="29"/>
        <v>0</v>
      </c>
      <c r="AJ175" s="19">
        <f t="shared" si="29"/>
        <v>0</v>
      </c>
      <c r="AK175" s="19">
        <f t="shared" si="29"/>
        <v>18.911840870341443</v>
      </c>
      <c r="AL175" s="19">
        <f t="shared" si="28"/>
        <v>0</v>
      </c>
      <c r="AM175" s="19">
        <f t="shared" si="28"/>
        <v>3.0728367791888211E-2</v>
      </c>
      <c r="AN175" s="19">
        <f t="shared" si="28"/>
        <v>-3.0728367791967786E-2</v>
      </c>
      <c r="AO175" s="19">
        <f t="shared" si="28"/>
        <v>0</v>
      </c>
      <c r="AP175" s="19">
        <f t="shared" si="28"/>
        <v>18.911840870341301</v>
      </c>
      <c r="AQ175" s="118">
        <f>'[3]Sped FY 2020'!CR191</f>
        <v>766.89110143150128</v>
      </c>
      <c r="AR175" s="119">
        <f>'[3]Sped FY 2020'!CS191</f>
        <v>747.97926056115978</v>
      </c>
      <c r="AS175" s="161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  <c r="CB175" s="162"/>
      <c r="CC175" s="162"/>
      <c r="CD175" s="162"/>
      <c r="CE175" s="162"/>
      <c r="CF175" s="162"/>
      <c r="CG175" s="162"/>
      <c r="CH175" s="162"/>
      <c r="CI175" s="162"/>
      <c r="CJ175" s="162"/>
    </row>
    <row r="176" spans="1:88" ht="16.5" customHeight="1" x14ac:dyDescent="0.25">
      <c r="A176" s="154">
        <v>508</v>
      </c>
      <c r="B176" s="155">
        <v>1</v>
      </c>
      <c r="C176" s="156" t="s">
        <v>154</v>
      </c>
      <c r="D176" s="157">
        <v>5</v>
      </c>
      <c r="E176" s="120">
        <f>'[3]Sped FY 2020'!AB192</f>
        <v>2652093.6059917356</v>
      </c>
      <c r="F176" s="120">
        <f>'[3]Sped FY 2020'!AK192</f>
        <v>440631.70563412638</v>
      </c>
      <c r="G176" s="120">
        <f>'[3]Sped FY 2020'!BP192</f>
        <v>51459.826440382261</v>
      </c>
      <c r="H176" s="120">
        <f>-'[3]Sped FY 2020'!CI192</f>
        <v>0</v>
      </c>
      <c r="I176" s="120">
        <f>'[3]Sped FY 2020'!CB192</f>
        <v>0</v>
      </c>
      <c r="J176" s="120">
        <f>'[3]Sped FY 2020'!BF192-'[3]Sped FY 2020'!BI192</f>
        <v>-357110.11924859782</v>
      </c>
      <c r="K176" s="120">
        <f>'[3]Sped FY 2020'!CJ192</f>
        <v>0</v>
      </c>
      <c r="L176" s="118">
        <f t="shared" si="30"/>
        <v>2787075.0188176464</v>
      </c>
      <c r="M176" s="134">
        <f t="shared" si="31"/>
        <v>0</v>
      </c>
      <c r="N176" s="158">
        <v>508</v>
      </c>
      <c r="O176" s="159">
        <v>1</v>
      </c>
      <c r="P176" s="14" t="s">
        <v>154</v>
      </c>
      <c r="Q176" s="14">
        <v>5</v>
      </c>
      <c r="R176" s="22">
        <v>2652093.6059917356</v>
      </c>
      <c r="S176" s="94">
        <v>440631.70563412638</v>
      </c>
      <c r="T176" s="94">
        <v>0</v>
      </c>
      <c r="U176" s="94">
        <v>0</v>
      </c>
      <c r="V176" s="94">
        <v>-357228.73973284505</v>
      </c>
      <c r="W176" s="95">
        <v>2735496.5718930168</v>
      </c>
      <c r="X176" s="152"/>
      <c r="Y176" s="19">
        <f t="shared" si="32"/>
        <v>0</v>
      </c>
      <c r="Z176" s="19">
        <f t="shared" si="32"/>
        <v>0</v>
      </c>
      <c r="AA176" s="19">
        <f t="shared" si="33"/>
        <v>51459.826440382261</v>
      </c>
      <c r="AB176" s="19">
        <f t="shared" si="34"/>
        <v>0</v>
      </c>
      <c r="AC176" s="19">
        <f t="shared" si="34"/>
        <v>0</v>
      </c>
      <c r="AD176" s="19">
        <f t="shared" si="34"/>
        <v>118.62048424722161</v>
      </c>
      <c r="AE176" s="19">
        <f t="shared" si="35"/>
        <v>0</v>
      </c>
      <c r="AF176" s="19">
        <f t="shared" si="36"/>
        <v>51578.446924629621</v>
      </c>
      <c r="AG176" s="20"/>
      <c r="AH176" s="160">
        <f>'[3]Sped FY 2020'!DZ192</f>
        <v>2231.5774808196497</v>
      </c>
      <c r="AI176" s="19">
        <f t="shared" si="29"/>
        <v>0</v>
      </c>
      <c r="AJ176" s="19">
        <f t="shared" si="29"/>
        <v>0</v>
      </c>
      <c r="AK176" s="19">
        <f t="shared" si="29"/>
        <v>23.059843040485095</v>
      </c>
      <c r="AL176" s="19">
        <f t="shared" si="28"/>
        <v>0</v>
      </c>
      <c r="AM176" s="19">
        <f t="shared" si="28"/>
        <v>0</v>
      </c>
      <c r="AN176" s="19">
        <f t="shared" si="28"/>
        <v>5.3155440609506763E-2</v>
      </c>
      <c r="AO176" s="19">
        <f t="shared" si="28"/>
        <v>0</v>
      </c>
      <c r="AP176" s="19">
        <f t="shared" si="28"/>
        <v>23.112998481094664</v>
      </c>
      <c r="AQ176" s="118">
        <f>'[3]Sped FY 2020'!CR192</f>
        <v>927.28073847716314</v>
      </c>
      <c r="AR176" s="119">
        <f>'[3]Sped FY 2020'!CS192</f>
        <v>904.16773999606858</v>
      </c>
      <c r="AS176" s="161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  <c r="CB176" s="162"/>
      <c r="CC176" s="162"/>
      <c r="CD176" s="162"/>
      <c r="CE176" s="162"/>
      <c r="CF176" s="162"/>
      <c r="CG176" s="162"/>
      <c r="CH176" s="162"/>
      <c r="CI176" s="162"/>
      <c r="CJ176" s="162"/>
    </row>
    <row r="177" spans="1:88" ht="15" x14ac:dyDescent="0.25">
      <c r="A177" s="154">
        <v>511</v>
      </c>
      <c r="B177" s="155">
        <v>1</v>
      </c>
      <c r="C177" s="156" t="s">
        <v>155</v>
      </c>
      <c r="D177" s="157">
        <v>6</v>
      </c>
      <c r="E177" s="120">
        <f>'[3]Sped FY 2020'!AB193</f>
        <v>455934.98660056444</v>
      </c>
      <c r="F177" s="120">
        <f>'[3]Sped FY 2020'!AK193</f>
        <v>88418.084475107142</v>
      </c>
      <c r="G177" s="120">
        <f>'[3]Sped FY 2020'!BP193</f>
        <v>8475.4456746280666</v>
      </c>
      <c r="H177" s="120">
        <f>-'[3]Sped FY 2020'!CI193</f>
        <v>0</v>
      </c>
      <c r="I177" s="120">
        <f>'[3]Sped FY 2020'!CB193</f>
        <v>0</v>
      </c>
      <c r="J177" s="120">
        <f>'[3]Sped FY 2020'!BF193-'[3]Sped FY 2020'!BI193</f>
        <v>-3651.4396030777207</v>
      </c>
      <c r="K177" s="120">
        <f>'[3]Sped FY 2020'!CJ193</f>
        <v>0</v>
      </c>
      <c r="L177" s="118">
        <f t="shared" si="30"/>
        <v>549177.07714722189</v>
      </c>
      <c r="M177" s="134">
        <f t="shared" si="31"/>
        <v>0</v>
      </c>
      <c r="N177" s="158">
        <v>511</v>
      </c>
      <c r="O177" s="159">
        <v>1</v>
      </c>
      <c r="P177" s="14" t="s">
        <v>155</v>
      </c>
      <c r="Q177" s="14">
        <v>6</v>
      </c>
      <c r="R177" s="22">
        <v>455934.98660056444</v>
      </c>
      <c r="S177" s="94">
        <v>88418.084475107142</v>
      </c>
      <c r="T177" s="94">
        <v>0</v>
      </c>
      <c r="U177" s="94">
        <v>0</v>
      </c>
      <c r="V177" s="94">
        <v>-1101.7470370774972</v>
      </c>
      <c r="W177" s="95">
        <v>543251.32403859403</v>
      </c>
      <c r="X177" s="152"/>
      <c r="Y177" s="19">
        <f t="shared" si="32"/>
        <v>0</v>
      </c>
      <c r="Z177" s="19">
        <f t="shared" si="32"/>
        <v>0</v>
      </c>
      <c r="AA177" s="19">
        <f t="shared" si="33"/>
        <v>8475.4456746280666</v>
      </c>
      <c r="AB177" s="19">
        <f t="shared" si="34"/>
        <v>0</v>
      </c>
      <c r="AC177" s="19">
        <f t="shared" si="34"/>
        <v>0</v>
      </c>
      <c r="AD177" s="19">
        <f t="shared" si="34"/>
        <v>-2549.6925660002235</v>
      </c>
      <c r="AE177" s="19">
        <f t="shared" si="35"/>
        <v>0</v>
      </c>
      <c r="AF177" s="19">
        <f t="shared" si="36"/>
        <v>5925.7531086278614</v>
      </c>
      <c r="AG177" s="20"/>
      <c r="AH177" s="160">
        <f>'[3]Sped FY 2020'!DZ193</f>
        <v>565.68127946936636</v>
      </c>
      <c r="AI177" s="19">
        <f t="shared" si="29"/>
        <v>0</v>
      </c>
      <c r="AJ177" s="19">
        <f t="shared" si="29"/>
        <v>0</v>
      </c>
      <c r="AK177" s="19">
        <f t="shared" si="29"/>
        <v>14.982722572290891</v>
      </c>
      <c r="AL177" s="19">
        <f t="shared" si="28"/>
        <v>0</v>
      </c>
      <c r="AM177" s="19">
        <f t="shared" si="28"/>
        <v>0</v>
      </c>
      <c r="AN177" s="19">
        <f t="shared" si="28"/>
        <v>-4.5072952889513083</v>
      </c>
      <c r="AO177" s="19">
        <f t="shared" si="28"/>
        <v>0</v>
      </c>
      <c r="AP177" s="19">
        <f t="shared" si="28"/>
        <v>10.475427283339615</v>
      </c>
      <c r="AQ177" s="118">
        <f>'[3]Sped FY 2020'!CR193</f>
        <v>614.25050475278817</v>
      </c>
      <c r="AR177" s="119">
        <f>'[3]Sped FY 2020'!CS193</f>
        <v>603.77507746944866</v>
      </c>
      <c r="AS177" s="161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  <c r="CB177" s="162"/>
      <c r="CC177" s="162"/>
      <c r="CD177" s="162"/>
      <c r="CE177" s="162"/>
      <c r="CF177" s="162"/>
      <c r="CG177" s="162"/>
      <c r="CH177" s="162"/>
      <c r="CI177" s="162"/>
      <c r="CJ177" s="162"/>
    </row>
    <row r="178" spans="1:88" ht="15" x14ac:dyDescent="0.25">
      <c r="A178" s="154">
        <v>514</v>
      </c>
      <c r="B178" s="155">
        <v>1</v>
      </c>
      <c r="C178" s="156" t="s">
        <v>156</v>
      </c>
      <c r="D178" s="157">
        <v>6</v>
      </c>
      <c r="E178" s="120">
        <f>'[3]Sped FY 2020'!AB194</f>
        <v>160647.44039852542</v>
      </c>
      <c r="F178" s="120">
        <f>'[3]Sped FY 2020'!AK194</f>
        <v>39737.874982417117</v>
      </c>
      <c r="G178" s="120">
        <f>'[3]Sped FY 2020'!BP194</f>
        <v>2884.319823341305</v>
      </c>
      <c r="H178" s="120">
        <f>-'[3]Sped FY 2020'!CI194</f>
        <v>-14520.996540895561</v>
      </c>
      <c r="I178" s="120">
        <f>'[3]Sped FY 2020'!CB194</f>
        <v>0</v>
      </c>
      <c r="J178" s="120">
        <f>'[3]Sped FY 2020'!BF194-'[3]Sped FY 2020'!BI194</f>
        <v>20403.691624683728</v>
      </c>
      <c r="K178" s="120">
        <f>'[3]Sped FY 2020'!CJ194</f>
        <v>0</v>
      </c>
      <c r="L178" s="118">
        <f t="shared" si="30"/>
        <v>209152.330288072</v>
      </c>
      <c r="M178" s="134">
        <f t="shared" si="31"/>
        <v>0</v>
      </c>
      <c r="N178" s="158">
        <v>514</v>
      </c>
      <c r="O178" s="159">
        <v>1</v>
      </c>
      <c r="P178" s="14" t="s">
        <v>156</v>
      </c>
      <c r="Q178" s="14">
        <v>6</v>
      </c>
      <c r="R178" s="22">
        <v>160647.44039852542</v>
      </c>
      <c r="S178" s="94">
        <v>39737.874982417117</v>
      </c>
      <c r="T178" s="94">
        <v>-30042.39195902627</v>
      </c>
      <c r="U178" s="94">
        <v>0</v>
      </c>
      <c r="V178" s="94">
        <v>22222.97195309183</v>
      </c>
      <c r="W178" s="95">
        <v>192565.89537500808</v>
      </c>
      <c r="X178" s="152"/>
      <c r="Y178" s="19">
        <f t="shared" si="32"/>
        <v>0</v>
      </c>
      <c r="Z178" s="19">
        <f t="shared" si="32"/>
        <v>0</v>
      </c>
      <c r="AA178" s="19">
        <f t="shared" si="33"/>
        <v>2884.319823341305</v>
      </c>
      <c r="AB178" s="19">
        <f t="shared" si="34"/>
        <v>15521.395418130709</v>
      </c>
      <c r="AC178" s="19">
        <f t="shared" si="34"/>
        <v>0</v>
      </c>
      <c r="AD178" s="19">
        <f t="shared" si="34"/>
        <v>-1819.2803284081019</v>
      </c>
      <c r="AE178" s="19">
        <f t="shared" si="35"/>
        <v>0</v>
      </c>
      <c r="AF178" s="19">
        <f t="shared" si="36"/>
        <v>16586.434913063917</v>
      </c>
      <c r="AG178" s="20"/>
      <c r="AH178" s="160">
        <f>'[3]Sped FY 2020'!DZ194</f>
        <v>132.62864811715161</v>
      </c>
      <c r="AI178" s="19">
        <f t="shared" si="29"/>
        <v>0</v>
      </c>
      <c r="AJ178" s="19">
        <f t="shared" si="29"/>
        <v>0</v>
      </c>
      <c r="AK178" s="19">
        <f t="shared" si="29"/>
        <v>21.747336373311818</v>
      </c>
      <c r="AL178" s="19">
        <f t="shared" si="28"/>
        <v>117.02898007691803</v>
      </c>
      <c r="AM178" s="19">
        <f t="shared" si="28"/>
        <v>0</v>
      </c>
      <c r="AN178" s="19">
        <f t="shared" si="28"/>
        <v>-13.717099240890411</v>
      </c>
      <c r="AO178" s="19">
        <f t="shared" si="28"/>
        <v>0</v>
      </c>
      <c r="AP178" s="19">
        <f t="shared" si="28"/>
        <v>125.05921720933948</v>
      </c>
      <c r="AQ178" s="118">
        <f>'[3]Sped FY 2020'!CR194</f>
        <v>847.16255820315087</v>
      </c>
      <c r="AR178" s="119">
        <f>'[3]Sped FY 2020'!CS194</f>
        <v>722.10334099381134</v>
      </c>
      <c r="AS178" s="161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  <c r="CB178" s="162"/>
      <c r="CC178" s="162"/>
      <c r="CD178" s="162"/>
      <c r="CE178" s="162"/>
      <c r="CF178" s="162"/>
      <c r="CG178" s="162"/>
      <c r="CH178" s="162"/>
      <c r="CI178" s="162"/>
      <c r="CJ178" s="162"/>
    </row>
    <row r="179" spans="1:88" ht="15" x14ac:dyDescent="0.25">
      <c r="A179" s="154">
        <v>518</v>
      </c>
      <c r="B179" s="155">
        <v>1</v>
      </c>
      <c r="C179" s="156" t="s">
        <v>157</v>
      </c>
      <c r="D179" s="157">
        <v>4</v>
      </c>
      <c r="E179" s="120">
        <f>'[3]Sped FY 2020'!AB195</f>
        <v>4163102.8939733692</v>
      </c>
      <c r="F179" s="120">
        <f>'[3]Sped FY 2020'!AK195</f>
        <v>656531.76933562336</v>
      </c>
      <c r="G179" s="120">
        <f>'[3]Sped FY 2020'!BP195</f>
        <v>73158.936394623917</v>
      </c>
      <c r="H179" s="120">
        <f>-'[3]Sped FY 2020'!CI195</f>
        <v>0</v>
      </c>
      <c r="I179" s="120">
        <f>'[3]Sped FY 2020'!CB195</f>
        <v>72509.562676715665</v>
      </c>
      <c r="J179" s="120">
        <f>'[3]Sped FY 2020'!BF195-'[3]Sped FY 2020'!BI195</f>
        <v>-126477.36322104413</v>
      </c>
      <c r="K179" s="120">
        <f>'[3]Sped FY 2020'!CJ195</f>
        <v>0</v>
      </c>
      <c r="L179" s="118">
        <f t="shared" si="30"/>
        <v>4838825.7991592884</v>
      </c>
      <c r="M179" s="134">
        <f t="shared" si="31"/>
        <v>0</v>
      </c>
      <c r="N179" s="158">
        <v>518</v>
      </c>
      <c r="O179" s="159">
        <v>1</v>
      </c>
      <c r="P179" s="14" t="s">
        <v>157</v>
      </c>
      <c r="Q179" s="14">
        <v>4</v>
      </c>
      <c r="R179" s="22">
        <v>4163102.8939733692</v>
      </c>
      <c r="S179" s="94">
        <v>656531.76933562336</v>
      </c>
      <c r="T179" s="94">
        <v>0</v>
      </c>
      <c r="U179" s="94">
        <v>70427.592505576089</v>
      </c>
      <c r="V179" s="94">
        <v>-124395.39304990455</v>
      </c>
      <c r="W179" s="95">
        <v>4765666.8627646649</v>
      </c>
      <c r="X179" s="152"/>
      <c r="Y179" s="19">
        <f t="shared" si="32"/>
        <v>0</v>
      </c>
      <c r="Z179" s="19">
        <f t="shared" si="32"/>
        <v>0</v>
      </c>
      <c r="AA179" s="19">
        <f t="shared" si="33"/>
        <v>73158.936394623917</v>
      </c>
      <c r="AB179" s="19">
        <f t="shared" si="34"/>
        <v>0</v>
      </c>
      <c r="AC179" s="19">
        <f t="shared" si="34"/>
        <v>2081.9701711395755</v>
      </c>
      <c r="AD179" s="19">
        <f t="shared" si="34"/>
        <v>-2081.9701711395755</v>
      </c>
      <c r="AE179" s="19">
        <f t="shared" si="35"/>
        <v>0</v>
      </c>
      <c r="AF179" s="19">
        <f t="shared" si="36"/>
        <v>73158.936394623481</v>
      </c>
      <c r="AG179" s="20"/>
      <c r="AH179" s="160">
        <f>'[3]Sped FY 2020'!DZ195</f>
        <v>3977.8546810288126</v>
      </c>
      <c r="AI179" s="19">
        <f t="shared" si="29"/>
        <v>0</v>
      </c>
      <c r="AJ179" s="19">
        <f t="shared" si="29"/>
        <v>0</v>
      </c>
      <c r="AK179" s="19">
        <f t="shared" si="29"/>
        <v>18.391555816137167</v>
      </c>
      <c r="AL179" s="19">
        <f t="shared" si="28"/>
        <v>0</v>
      </c>
      <c r="AM179" s="19">
        <f t="shared" si="28"/>
        <v>0.52339020353581778</v>
      </c>
      <c r="AN179" s="19">
        <f t="shared" si="28"/>
        <v>-0.52339020353581778</v>
      </c>
      <c r="AO179" s="19">
        <f t="shared" si="28"/>
        <v>0</v>
      </c>
      <c r="AP179" s="19">
        <f t="shared" si="28"/>
        <v>18.391555816137057</v>
      </c>
      <c r="AQ179" s="118">
        <f>'[3]Sped FY 2020'!CR195</f>
        <v>767.60635555850183</v>
      </c>
      <c r="AR179" s="119">
        <f>'[3]Sped FY 2020'!CS195</f>
        <v>749.21479974236479</v>
      </c>
      <c r="AS179" s="161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  <c r="CB179" s="162"/>
      <c r="CC179" s="162"/>
      <c r="CD179" s="162"/>
      <c r="CE179" s="162"/>
      <c r="CF179" s="162"/>
      <c r="CG179" s="162"/>
      <c r="CH179" s="162"/>
      <c r="CI179" s="162"/>
      <c r="CJ179" s="162"/>
    </row>
    <row r="180" spans="1:88" ht="15" x14ac:dyDescent="0.25">
      <c r="A180" s="154">
        <v>531</v>
      </c>
      <c r="B180" s="155">
        <v>1</v>
      </c>
      <c r="C180" s="156" t="s">
        <v>158</v>
      </c>
      <c r="D180" s="157">
        <v>5</v>
      </c>
      <c r="E180" s="120">
        <f>'[3]Sped FY 2020'!AB196</f>
        <v>1666610.5203588856</v>
      </c>
      <c r="F180" s="120">
        <f>'[3]Sped FY 2020'!AK196</f>
        <v>161068.28535312027</v>
      </c>
      <c r="G180" s="120">
        <f>'[3]Sped FY 2020'!BP196</f>
        <v>36220.589568090872</v>
      </c>
      <c r="H180" s="120">
        <f>-'[3]Sped FY 2020'!CI196</f>
        <v>0</v>
      </c>
      <c r="I180" s="120">
        <f>'[3]Sped FY 2020'!CB196</f>
        <v>0</v>
      </c>
      <c r="J180" s="120">
        <f>'[3]Sped FY 2020'!BF196-'[3]Sped FY 2020'!BI196</f>
        <v>-202864.11294313698</v>
      </c>
      <c r="K180" s="120">
        <f>'[3]Sped FY 2020'!CJ196</f>
        <v>0</v>
      </c>
      <c r="L180" s="118">
        <f t="shared" si="30"/>
        <v>1661035.2823369596</v>
      </c>
      <c r="M180" s="134">
        <f t="shared" si="31"/>
        <v>0</v>
      </c>
      <c r="N180" s="158">
        <v>531</v>
      </c>
      <c r="O180" s="159">
        <v>1</v>
      </c>
      <c r="P180" s="14" t="s">
        <v>158</v>
      </c>
      <c r="Q180" s="14">
        <v>5</v>
      </c>
      <c r="R180" s="22">
        <v>1666610.5203588856</v>
      </c>
      <c r="S180" s="94">
        <v>161068.28535312027</v>
      </c>
      <c r="T180" s="94">
        <v>0</v>
      </c>
      <c r="U180" s="94">
        <v>0</v>
      </c>
      <c r="V180" s="94">
        <v>-194867.14204404198</v>
      </c>
      <c r="W180" s="95">
        <v>1632811.6636679638</v>
      </c>
      <c r="X180" s="152"/>
      <c r="Y180" s="19">
        <f t="shared" si="32"/>
        <v>0</v>
      </c>
      <c r="Z180" s="19">
        <f t="shared" si="32"/>
        <v>0</v>
      </c>
      <c r="AA180" s="19">
        <f t="shared" si="33"/>
        <v>36220.589568090872</v>
      </c>
      <c r="AB180" s="19">
        <f t="shared" si="34"/>
        <v>0</v>
      </c>
      <c r="AC180" s="19">
        <f t="shared" si="34"/>
        <v>0</v>
      </c>
      <c r="AD180" s="19">
        <f t="shared" si="34"/>
        <v>-7996.9708990950021</v>
      </c>
      <c r="AE180" s="19">
        <f t="shared" si="35"/>
        <v>0</v>
      </c>
      <c r="AF180" s="19">
        <f t="shared" si="36"/>
        <v>28223.618668995798</v>
      </c>
      <c r="AG180" s="20"/>
      <c r="AH180" s="160">
        <f>'[3]Sped FY 2020'!DZ196</f>
        <v>2213.4917560764015</v>
      </c>
      <c r="AI180" s="19">
        <f t="shared" si="29"/>
        <v>0</v>
      </c>
      <c r="AJ180" s="19">
        <f t="shared" si="29"/>
        <v>0</v>
      </c>
      <c r="AK180" s="19">
        <f t="shared" si="29"/>
        <v>16.36355295593912</v>
      </c>
      <c r="AL180" s="19">
        <f t="shared" si="28"/>
        <v>0</v>
      </c>
      <c r="AM180" s="19">
        <f t="shared" si="28"/>
        <v>0</v>
      </c>
      <c r="AN180" s="19">
        <f t="shared" si="28"/>
        <v>-3.6128306677185456</v>
      </c>
      <c r="AO180" s="19">
        <f t="shared" si="28"/>
        <v>0</v>
      </c>
      <c r="AP180" s="19">
        <f t="shared" si="28"/>
        <v>12.75072228822054</v>
      </c>
      <c r="AQ180" s="118">
        <f>'[3]Sped FY 2020'!CR196</f>
        <v>669.56110594025699</v>
      </c>
      <c r="AR180" s="119">
        <f>'[3]Sped FY 2020'!CS196</f>
        <v>656.81038365203653</v>
      </c>
      <c r="AS180" s="161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  <c r="CB180" s="162"/>
      <c r="CC180" s="162"/>
      <c r="CD180" s="162"/>
      <c r="CE180" s="162"/>
      <c r="CF180" s="162"/>
      <c r="CG180" s="162"/>
      <c r="CH180" s="162"/>
      <c r="CI180" s="162"/>
      <c r="CJ180" s="162"/>
    </row>
    <row r="181" spans="1:88" ht="15" x14ac:dyDescent="0.25">
      <c r="A181" s="154">
        <v>533</v>
      </c>
      <c r="B181" s="155">
        <v>1</v>
      </c>
      <c r="C181" s="156" t="s">
        <v>159</v>
      </c>
      <c r="D181" s="157">
        <v>5</v>
      </c>
      <c r="E181" s="120">
        <f>'[3]Sped FY 2020'!AB197</f>
        <v>858873.6508774804</v>
      </c>
      <c r="F181" s="120">
        <f>'[3]Sped FY 2020'!AK197</f>
        <v>232226.55682590307</v>
      </c>
      <c r="G181" s="120">
        <f>'[3]Sped FY 2020'!BP197</f>
        <v>14215.722677450378</v>
      </c>
      <c r="H181" s="120">
        <f>-'[3]Sped FY 2020'!CI197</f>
        <v>0</v>
      </c>
      <c r="I181" s="120">
        <f>'[3]Sped FY 2020'!CB197</f>
        <v>0</v>
      </c>
      <c r="J181" s="120">
        <f>'[3]Sped FY 2020'!BF197-'[3]Sped FY 2020'!BI197</f>
        <v>39761.133819813302</v>
      </c>
      <c r="K181" s="120">
        <f>'[3]Sped FY 2020'!CJ197</f>
        <v>0</v>
      </c>
      <c r="L181" s="118">
        <f t="shared" si="30"/>
        <v>1145077.0642006472</v>
      </c>
      <c r="M181" s="134">
        <f t="shared" si="31"/>
        <v>0</v>
      </c>
      <c r="N181" s="158">
        <v>533</v>
      </c>
      <c r="O181" s="159">
        <v>1</v>
      </c>
      <c r="P181" s="14" t="s">
        <v>159</v>
      </c>
      <c r="Q181" s="14">
        <v>5</v>
      </c>
      <c r="R181" s="22">
        <v>858873.6508774804</v>
      </c>
      <c r="S181" s="94">
        <v>232226.55682590307</v>
      </c>
      <c r="T181" s="94">
        <v>0</v>
      </c>
      <c r="U181" s="94">
        <v>0</v>
      </c>
      <c r="V181" s="94">
        <v>45935.255956553927</v>
      </c>
      <c r="W181" s="95">
        <v>1137035.4636599373</v>
      </c>
      <c r="X181" s="152"/>
      <c r="Y181" s="19">
        <f t="shared" si="32"/>
        <v>0</v>
      </c>
      <c r="Z181" s="19">
        <f t="shared" si="32"/>
        <v>0</v>
      </c>
      <c r="AA181" s="19">
        <f t="shared" si="33"/>
        <v>14215.722677450378</v>
      </c>
      <c r="AB181" s="19">
        <f t="shared" si="34"/>
        <v>0</v>
      </c>
      <c r="AC181" s="19">
        <f t="shared" si="34"/>
        <v>0</v>
      </c>
      <c r="AD181" s="19">
        <f t="shared" si="34"/>
        <v>-6174.1221367406251</v>
      </c>
      <c r="AE181" s="19">
        <f t="shared" si="35"/>
        <v>0</v>
      </c>
      <c r="AF181" s="19">
        <f t="shared" si="36"/>
        <v>8041.6005407099146</v>
      </c>
      <c r="AG181" s="20"/>
      <c r="AH181" s="160">
        <f>'[3]Sped FY 2020'!DZ197</f>
        <v>1125.3339840243168</v>
      </c>
      <c r="AI181" s="19">
        <f t="shared" si="29"/>
        <v>0</v>
      </c>
      <c r="AJ181" s="19">
        <f t="shared" si="29"/>
        <v>0</v>
      </c>
      <c r="AK181" s="19">
        <f t="shared" si="29"/>
        <v>12.632447681543756</v>
      </c>
      <c r="AL181" s="19">
        <f t="shared" si="28"/>
        <v>0</v>
      </c>
      <c r="AM181" s="19">
        <f t="shared" si="28"/>
        <v>0</v>
      </c>
      <c r="AN181" s="19">
        <f t="shared" si="28"/>
        <v>-5.4864797690204758</v>
      </c>
      <c r="AO181" s="19">
        <f t="shared" si="28"/>
        <v>0</v>
      </c>
      <c r="AP181" s="19">
        <f t="shared" si="28"/>
        <v>7.1459679125234237</v>
      </c>
      <c r="AQ181" s="118">
        <f>'[3]Sped FY 2020'!CR197</f>
        <v>517.41346233637353</v>
      </c>
      <c r="AR181" s="119">
        <f>'[3]Sped FY 2020'!CS197</f>
        <v>510.26749442385011</v>
      </c>
      <c r="AS181" s="161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  <c r="CB181" s="162"/>
      <c r="CC181" s="162"/>
      <c r="CD181" s="162"/>
      <c r="CE181" s="162"/>
      <c r="CF181" s="162"/>
      <c r="CG181" s="162"/>
      <c r="CH181" s="162"/>
      <c r="CI181" s="162"/>
      <c r="CJ181" s="162"/>
    </row>
    <row r="182" spans="1:88" ht="15" x14ac:dyDescent="0.25">
      <c r="A182" s="154">
        <v>534</v>
      </c>
      <c r="B182" s="155">
        <v>1</v>
      </c>
      <c r="C182" s="156" t="s">
        <v>160</v>
      </c>
      <c r="D182" s="157">
        <v>5</v>
      </c>
      <c r="E182" s="120">
        <f>'[3]Sped FY 2020'!AB198</f>
        <v>2094345.1966841931</v>
      </c>
      <c r="F182" s="120">
        <f>'[3]Sped FY 2020'!AK198</f>
        <v>237861.78741007482</v>
      </c>
      <c r="G182" s="120">
        <f>'[3]Sped FY 2020'!BP198</f>
        <v>32558.679540304009</v>
      </c>
      <c r="H182" s="120">
        <f>-'[3]Sped FY 2020'!CI198</f>
        <v>0</v>
      </c>
      <c r="I182" s="120">
        <f>'[3]Sped FY 2020'!CB198</f>
        <v>330391.87097474211</v>
      </c>
      <c r="J182" s="120">
        <f>'[3]Sped FY 2020'!BF198-'[3]Sped FY 2020'!BI198</f>
        <v>-404654.76899653749</v>
      </c>
      <c r="K182" s="120">
        <f>'[3]Sped FY 2020'!CJ198</f>
        <v>0</v>
      </c>
      <c r="L182" s="118">
        <f t="shared" si="30"/>
        <v>2290502.7656127764</v>
      </c>
      <c r="M182" s="134">
        <f t="shared" si="31"/>
        <v>0</v>
      </c>
      <c r="N182" s="158">
        <v>534</v>
      </c>
      <c r="O182" s="159">
        <v>1</v>
      </c>
      <c r="P182" s="14" t="s">
        <v>160</v>
      </c>
      <c r="Q182" s="14">
        <v>5</v>
      </c>
      <c r="R182" s="22">
        <v>2094345.1966841931</v>
      </c>
      <c r="S182" s="94">
        <v>237861.78741007482</v>
      </c>
      <c r="T182" s="94">
        <v>0</v>
      </c>
      <c r="U182" s="94">
        <v>331215.52746296627</v>
      </c>
      <c r="V182" s="94">
        <v>-405478.42548476171</v>
      </c>
      <c r="W182" s="95">
        <v>2257944.0860724724</v>
      </c>
      <c r="X182" s="152"/>
      <c r="Y182" s="19">
        <f t="shared" si="32"/>
        <v>0</v>
      </c>
      <c r="Z182" s="19">
        <f t="shared" si="32"/>
        <v>0</v>
      </c>
      <c r="AA182" s="19">
        <f t="shared" si="33"/>
        <v>32558.679540304009</v>
      </c>
      <c r="AB182" s="19">
        <f t="shared" si="34"/>
        <v>0</v>
      </c>
      <c r="AC182" s="19">
        <f t="shared" si="34"/>
        <v>-823.65648822416551</v>
      </c>
      <c r="AD182" s="19">
        <f t="shared" si="34"/>
        <v>823.65648822422372</v>
      </c>
      <c r="AE182" s="19">
        <f t="shared" si="35"/>
        <v>0</v>
      </c>
      <c r="AF182" s="19">
        <f t="shared" si="36"/>
        <v>32558.679540304001</v>
      </c>
      <c r="AG182" s="20"/>
      <c r="AH182" s="160">
        <f>'[3]Sped FY 2020'!DZ198</f>
        <v>2101.9631201597058</v>
      </c>
      <c r="AI182" s="19">
        <f t="shared" si="29"/>
        <v>0</v>
      </c>
      <c r="AJ182" s="19">
        <f t="shared" si="29"/>
        <v>0</v>
      </c>
      <c r="AK182" s="19">
        <f t="shared" si="29"/>
        <v>15.489653090502474</v>
      </c>
      <c r="AL182" s="19">
        <f t="shared" si="28"/>
        <v>0</v>
      </c>
      <c r="AM182" s="19">
        <f t="shared" si="28"/>
        <v>-0.39185106547520426</v>
      </c>
      <c r="AN182" s="19">
        <f t="shared" si="28"/>
        <v>0.39185106547523196</v>
      </c>
      <c r="AO182" s="19">
        <f t="shared" si="28"/>
        <v>0</v>
      </c>
      <c r="AP182" s="19">
        <f t="shared" si="28"/>
        <v>15.48965309050247</v>
      </c>
      <c r="AQ182" s="118">
        <f>'[3]Sped FY 2020'!CR198</f>
        <v>636.24795868816602</v>
      </c>
      <c r="AR182" s="119">
        <f>'[3]Sped FY 2020'!CS198</f>
        <v>620.75830559766348</v>
      </c>
      <c r="AS182" s="161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  <c r="CB182" s="162"/>
      <c r="CC182" s="162"/>
      <c r="CD182" s="162"/>
      <c r="CE182" s="162"/>
      <c r="CF182" s="162"/>
      <c r="CG182" s="162"/>
      <c r="CH182" s="162"/>
      <c r="CI182" s="162"/>
      <c r="CJ182" s="162"/>
    </row>
    <row r="183" spans="1:88" ht="15" x14ac:dyDescent="0.25">
      <c r="A183" s="154">
        <v>535</v>
      </c>
      <c r="B183" s="155">
        <v>1</v>
      </c>
      <c r="C183" s="156" t="s">
        <v>161</v>
      </c>
      <c r="D183" s="157">
        <v>4</v>
      </c>
      <c r="E183" s="120">
        <f>'[3]Sped FY 2020'!AB199</f>
        <v>26822618.352791321</v>
      </c>
      <c r="F183" s="120">
        <f>'[3]Sped FY 2020'!AK199</f>
        <v>5993898.7272495581</v>
      </c>
      <c r="G183" s="120">
        <f>'[3]Sped FY 2020'!BP199</f>
        <v>460454.30689821462</v>
      </c>
      <c r="H183" s="120">
        <f>-'[3]Sped FY 2020'!CI199</f>
        <v>0</v>
      </c>
      <c r="I183" s="120">
        <f>'[3]Sped FY 2020'!CB199</f>
        <v>0</v>
      </c>
      <c r="J183" s="120">
        <f>'[3]Sped FY 2020'!BF199-'[3]Sped FY 2020'!BI199</f>
        <v>-2035264.2605127045</v>
      </c>
      <c r="K183" s="120">
        <f>'[3]Sped FY 2020'!CJ199</f>
        <v>0</v>
      </c>
      <c r="L183" s="118">
        <f t="shared" si="30"/>
        <v>31241707.126426388</v>
      </c>
      <c r="M183" s="134">
        <f t="shared" si="31"/>
        <v>0</v>
      </c>
      <c r="N183" s="158">
        <v>535</v>
      </c>
      <c r="O183" s="159">
        <v>1</v>
      </c>
      <c r="P183" s="14" t="s">
        <v>161</v>
      </c>
      <c r="Q183" s="14">
        <v>4</v>
      </c>
      <c r="R183" s="22">
        <v>26822618.352791321</v>
      </c>
      <c r="S183" s="94">
        <v>5993898.7272495581</v>
      </c>
      <c r="T183" s="94">
        <v>0</v>
      </c>
      <c r="U183" s="94">
        <v>0</v>
      </c>
      <c r="V183" s="94">
        <v>-2150601.4145281492</v>
      </c>
      <c r="W183" s="95">
        <v>30665915.665512729</v>
      </c>
      <c r="X183" s="152"/>
      <c r="Y183" s="19">
        <f t="shared" si="32"/>
        <v>0</v>
      </c>
      <c r="Z183" s="19">
        <f t="shared" si="32"/>
        <v>0</v>
      </c>
      <c r="AA183" s="19">
        <f t="shared" si="33"/>
        <v>460454.30689821462</v>
      </c>
      <c r="AB183" s="19">
        <f t="shared" si="34"/>
        <v>0</v>
      </c>
      <c r="AC183" s="19">
        <f t="shared" si="34"/>
        <v>0</v>
      </c>
      <c r="AD183" s="19">
        <f t="shared" si="34"/>
        <v>115337.15401544468</v>
      </c>
      <c r="AE183" s="19">
        <f t="shared" si="35"/>
        <v>0</v>
      </c>
      <c r="AF183" s="19">
        <f t="shared" si="36"/>
        <v>575791.46091365814</v>
      </c>
      <c r="AG183" s="20"/>
      <c r="AH183" s="160">
        <f>'[3]Sped FY 2020'!DZ199</f>
        <v>17874.724621243389</v>
      </c>
      <c r="AI183" s="19">
        <f t="shared" si="29"/>
        <v>0</v>
      </c>
      <c r="AJ183" s="19">
        <f t="shared" si="29"/>
        <v>0</v>
      </c>
      <c r="AK183" s="19">
        <f t="shared" si="29"/>
        <v>25.760078359528027</v>
      </c>
      <c r="AL183" s="19">
        <f t="shared" si="28"/>
        <v>0</v>
      </c>
      <c r="AM183" s="19">
        <f t="shared" si="28"/>
        <v>0</v>
      </c>
      <c r="AN183" s="19">
        <f t="shared" si="28"/>
        <v>6.4525276030474412</v>
      </c>
      <c r="AO183" s="19">
        <f t="shared" si="28"/>
        <v>0</v>
      </c>
      <c r="AP183" s="19">
        <f t="shared" si="28"/>
        <v>32.212605962575402</v>
      </c>
      <c r="AQ183" s="118">
        <f>'[3]Sped FY 2020'!CR199</f>
        <v>1049.9802868321165</v>
      </c>
      <c r="AR183" s="119">
        <f>'[3]Sped FY 2020'!CS199</f>
        <v>1017.7676808695411</v>
      </c>
      <c r="AS183" s="161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  <c r="CB183" s="162"/>
      <c r="CC183" s="162"/>
      <c r="CD183" s="162"/>
      <c r="CE183" s="162"/>
      <c r="CF183" s="162"/>
      <c r="CG183" s="162"/>
      <c r="CH183" s="162"/>
      <c r="CI183" s="162"/>
      <c r="CJ183" s="162"/>
    </row>
    <row r="184" spans="1:88" ht="15" x14ac:dyDescent="0.25">
      <c r="A184" s="154">
        <v>542</v>
      </c>
      <c r="B184" s="155">
        <v>1</v>
      </c>
      <c r="C184" s="156" t="s">
        <v>162</v>
      </c>
      <c r="D184" s="157">
        <v>6</v>
      </c>
      <c r="E184" s="120">
        <f>'[3]Sped FY 2020'!AB200</f>
        <v>287178.4620491119</v>
      </c>
      <c r="F184" s="120">
        <f>'[3]Sped FY 2020'!AK200</f>
        <v>57457.793545692941</v>
      </c>
      <c r="G184" s="120">
        <f>'[3]Sped FY 2020'!BP200</f>
        <v>7547.0225189099428</v>
      </c>
      <c r="H184" s="120">
        <f>-'[3]Sped FY 2020'!CI200</f>
        <v>-29408.77349350891</v>
      </c>
      <c r="I184" s="120">
        <f>'[3]Sped FY 2020'!CB200</f>
        <v>0</v>
      </c>
      <c r="J184" s="120">
        <f>'[3]Sped FY 2020'!BF200-'[3]Sped FY 2020'!BI200</f>
        <v>-55080.419157654702</v>
      </c>
      <c r="K184" s="120">
        <f>'[3]Sped FY 2020'!CJ200</f>
        <v>0</v>
      </c>
      <c r="L184" s="118">
        <f t="shared" si="30"/>
        <v>267694.08546255116</v>
      </c>
      <c r="M184" s="134">
        <f t="shared" si="31"/>
        <v>0</v>
      </c>
      <c r="N184" s="158">
        <v>542</v>
      </c>
      <c r="O184" s="159">
        <v>1</v>
      </c>
      <c r="P184" s="14" t="s">
        <v>162</v>
      </c>
      <c r="Q184" s="14">
        <v>6</v>
      </c>
      <c r="R184" s="22">
        <v>287178.4620491119</v>
      </c>
      <c r="S184" s="94">
        <v>57457.793545692941</v>
      </c>
      <c r="T184" s="94">
        <v>-36770.568729760722</v>
      </c>
      <c r="U184" s="94">
        <v>0</v>
      </c>
      <c r="V184" s="94">
        <v>-57322.91780447049</v>
      </c>
      <c r="W184" s="95">
        <v>250542.76906057363</v>
      </c>
      <c r="X184" s="152"/>
      <c r="Y184" s="19">
        <f t="shared" si="32"/>
        <v>0</v>
      </c>
      <c r="Z184" s="19">
        <f t="shared" si="32"/>
        <v>0</v>
      </c>
      <c r="AA184" s="19">
        <f t="shared" si="33"/>
        <v>7547.0225189099428</v>
      </c>
      <c r="AB184" s="19">
        <f t="shared" si="34"/>
        <v>7361.7952362518117</v>
      </c>
      <c r="AC184" s="19">
        <f t="shared" si="34"/>
        <v>0</v>
      </c>
      <c r="AD184" s="19">
        <f t="shared" si="34"/>
        <v>2242.4986468157877</v>
      </c>
      <c r="AE184" s="19">
        <f t="shared" si="35"/>
        <v>0</v>
      </c>
      <c r="AF184" s="19">
        <f t="shared" si="36"/>
        <v>17151.316401977529</v>
      </c>
      <c r="AG184" s="20"/>
      <c r="AH184" s="160">
        <f>'[3]Sped FY 2020'!DZ200</f>
        <v>404.91928175160683</v>
      </c>
      <c r="AI184" s="19">
        <f t="shared" si="29"/>
        <v>0</v>
      </c>
      <c r="AJ184" s="19">
        <f t="shared" si="29"/>
        <v>0</v>
      </c>
      <c r="AK184" s="19">
        <f t="shared" si="29"/>
        <v>18.63833820474763</v>
      </c>
      <c r="AL184" s="19">
        <f t="shared" si="28"/>
        <v>18.180895719280226</v>
      </c>
      <c r="AM184" s="19">
        <f t="shared" si="28"/>
        <v>0</v>
      </c>
      <c r="AN184" s="19">
        <f t="shared" si="28"/>
        <v>5.5381374705475821</v>
      </c>
      <c r="AO184" s="19">
        <f t="shared" si="28"/>
        <v>0</v>
      </c>
      <c r="AP184" s="19">
        <f t="shared" si="28"/>
        <v>42.357371394575402</v>
      </c>
      <c r="AQ184" s="118">
        <f>'[3]Sped FY 2020'!CR200</f>
        <v>681.1829123206245</v>
      </c>
      <c r="AR184" s="119">
        <f>'[3]Sped FY 2020'!CS200</f>
        <v>638.82554092604914</v>
      </c>
      <c r="AS184" s="161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  <c r="CB184" s="162"/>
      <c r="CC184" s="162"/>
      <c r="CD184" s="162"/>
      <c r="CE184" s="162"/>
      <c r="CF184" s="162"/>
      <c r="CG184" s="162"/>
      <c r="CH184" s="162"/>
      <c r="CI184" s="162"/>
      <c r="CJ184" s="162"/>
    </row>
    <row r="185" spans="1:88" ht="15" x14ac:dyDescent="0.25">
      <c r="A185" s="154">
        <v>544</v>
      </c>
      <c r="B185" s="155">
        <v>1</v>
      </c>
      <c r="C185" s="156" t="s">
        <v>163</v>
      </c>
      <c r="D185" s="157">
        <v>4</v>
      </c>
      <c r="E185" s="120">
        <f>'[3]Sped FY 2020'!AB201</f>
        <v>2120468.0537445806</v>
      </c>
      <c r="F185" s="120">
        <f>'[3]Sped FY 2020'!AK201</f>
        <v>289383.52691276313</v>
      </c>
      <c r="G185" s="120">
        <f>'[3]Sped FY 2020'!BP201</f>
        <v>53661.669019757697</v>
      </c>
      <c r="H185" s="120">
        <f>-'[3]Sped FY 2020'!CI201</f>
        <v>0</v>
      </c>
      <c r="I185" s="120">
        <f>'[3]Sped FY 2020'!CB201</f>
        <v>0</v>
      </c>
      <c r="J185" s="120">
        <f>'[3]Sped FY 2020'!BF201-'[3]Sped FY 2020'!BI201</f>
        <v>-601699.58758350322</v>
      </c>
      <c r="K185" s="120">
        <f>'[3]Sped FY 2020'!CJ201</f>
        <v>0</v>
      </c>
      <c r="L185" s="118">
        <f t="shared" si="30"/>
        <v>1861813.6620935984</v>
      </c>
      <c r="M185" s="134">
        <f t="shared" si="31"/>
        <v>0</v>
      </c>
      <c r="N185" s="158">
        <v>544</v>
      </c>
      <c r="O185" s="159">
        <v>1</v>
      </c>
      <c r="P185" s="14" t="s">
        <v>163</v>
      </c>
      <c r="Q185" s="14">
        <v>4</v>
      </c>
      <c r="R185" s="22">
        <v>2120468.0537445806</v>
      </c>
      <c r="S185" s="94">
        <v>289383.52691276313</v>
      </c>
      <c r="T185" s="94">
        <v>0</v>
      </c>
      <c r="U185" s="94">
        <v>0</v>
      </c>
      <c r="V185" s="94">
        <v>-608450.6136935876</v>
      </c>
      <c r="W185" s="95">
        <v>1801400.9669637564</v>
      </c>
      <c r="X185" s="152"/>
      <c r="Y185" s="19">
        <f t="shared" si="32"/>
        <v>0</v>
      </c>
      <c r="Z185" s="19">
        <f t="shared" si="32"/>
        <v>0</v>
      </c>
      <c r="AA185" s="19">
        <f t="shared" si="33"/>
        <v>53661.669019757697</v>
      </c>
      <c r="AB185" s="19">
        <f t="shared" si="34"/>
        <v>0</v>
      </c>
      <c r="AC185" s="19">
        <f t="shared" si="34"/>
        <v>0</v>
      </c>
      <c r="AD185" s="19">
        <f t="shared" si="34"/>
        <v>6751.0261100843782</v>
      </c>
      <c r="AE185" s="19">
        <f t="shared" si="35"/>
        <v>0</v>
      </c>
      <c r="AF185" s="19">
        <f t="shared" si="36"/>
        <v>60412.695129842032</v>
      </c>
      <c r="AG185" s="20"/>
      <c r="AH185" s="160">
        <f>'[3]Sped FY 2020'!DZ201</f>
        <v>3027.3493695225593</v>
      </c>
      <c r="AI185" s="19">
        <f t="shared" si="29"/>
        <v>0</v>
      </c>
      <c r="AJ185" s="19">
        <f t="shared" si="29"/>
        <v>0</v>
      </c>
      <c r="AK185" s="19">
        <f t="shared" si="29"/>
        <v>17.725628089043663</v>
      </c>
      <c r="AL185" s="19">
        <f t="shared" si="28"/>
        <v>0</v>
      </c>
      <c r="AM185" s="19">
        <f t="shared" si="28"/>
        <v>0</v>
      </c>
      <c r="AN185" s="19">
        <f t="shared" si="28"/>
        <v>2.2300122272141576</v>
      </c>
      <c r="AO185" s="19">
        <f t="shared" si="28"/>
        <v>0</v>
      </c>
      <c r="AP185" s="19">
        <f t="shared" si="28"/>
        <v>19.955640316257806</v>
      </c>
      <c r="AQ185" s="118">
        <f>'[3]Sped FY 2020'!CR201</f>
        <v>769.33404946892347</v>
      </c>
      <c r="AR185" s="119">
        <f>'[3]Sped FY 2020'!CS201</f>
        <v>749.37840915266565</v>
      </c>
      <c r="AS185" s="161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  <c r="CB185" s="162"/>
      <c r="CC185" s="162"/>
      <c r="CD185" s="162"/>
      <c r="CE185" s="162"/>
      <c r="CF185" s="162"/>
      <c r="CG185" s="162"/>
      <c r="CH185" s="162"/>
      <c r="CI185" s="162"/>
      <c r="CJ185" s="162"/>
    </row>
    <row r="186" spans="1:88" ht="15" x14ac:dyDescent="0.25">
      <c r="A186" s="154">
        <v>545</v>
      </c>
      <c r="B186" s="155">
        <v>1</v>
      </c>
      <c r="C186" s="156" t="s">
        <v>164</v>
      </c>
      <c r="D186" s="157">
        <v>6</v>
      </c>
      <c r="E186" s="120">
        <f>'[3]Sped FY 2020'!AB202</f>
        <v>319927.71082958288</v>
      </c>
      <c r="F186" s="120">
        <f>'[3]Sped FY 2020'!AK202</f>
        <v>62066.719876894451</v>
      </c>
      <c r="G186" s="120">
        <f>'[3]Sped FY 2020'!BP202</f>
        <v>9319.9598974363944</v>
      </c>
      <c r="H186" s="120">
        <f>-'[3]Sped FY 2020'!CI202</f>
        <v>0</v>
      </c>
      <c r="I186" s="120">
        <f>'[3]Sped FY 2020'!CB202</f>
        <v>0</v>
      </c>
      <c r="J186" s="120">
        <f>'[3]Sped FY 2020'!BF202-'[3]Sped FY 2020'!BI202</f>
        <v>-81230.078409230715</v>
      </c>
      <c r="K186" s="120">
        <f>'[3]Sped FY 2020'!CJ202</f>
        <v>0</v>
      </c>
      <c r="L186" s="118">
        <f t="shared" si="30"/>
        <v>310084.31219468301</v>
      </c>
      <c r="M186" s="134">
        <f t="shared" si="31"/>
        <v>0</v>
      </c>
      <c r="N186" s="158">
        <v>545</v>
      </c>
      <c r="O186" s="159">
        <v>1</v>
      </c>
      <c r="P186" s="14" t="s">
        <v>164</v>
      </c>
      <c r="Q186" s="14">
        <v>6</v>
      </c>
      <c r="R186" s="22">
        <v>319927.71082958288</v>
      </c>
      <c r="S186" s="94">
        <v>62066.719876894451</v>
      </c>
      <c r="T186" s="94">
        <v>-3751.933089310638</v>
      </c>
      <c r="U186" s="94">
        <v>0</v>
      </c>
      <c r="V186" s="94">
        <v>-81871.500251826132</v>
      </c>
      <c r="W186" s="95">
        <v>296370.99736534053</v>
      </c>
      <c r="X186" s="152"/>
      <c r="Y186" s="19">
        <f t="shared" si="32"/>
        <v>0</v>
      </c>
      <c r="Z186" s="19">
        <f t="shared" si="32"/>
        <v>0</v>
      </c>
      <c r="AA186" s="19">
        <f t="shared" si="33"/>
        <v>9319.9598974363944</v>
      </c>
      <c r="AB186" s="19">
        <f t="shared" si="34"/>
        <v>3751.933089310638</v>
      </c>
      <c r="AC186" s="19">
        <f t="shared" si="34"/>
        <v>0</v>
      </c>
      <c r="AD186" s="19">
        <f t="shared" si="34"/>
        <v>641.42184259541682</v>
      </c>
      <c r="AE186" s="19">
        <f t="shared" si="35"/>
        <v>0</v>
      </c>
      <c r="AF186" s="19">
        <f t="shared" si="36"/>
        <v>13713.314829342475</v>
      </c>
      <c r="AG186" s="20"/>
      <c r="AH186" s="160">
        <f>'[3]Sped FY 2020'!DZ202</f>
        <v>358.70020740775095</v>
      </c>
      <c r="AI186" s="19">
        <f t="shared" si="29"/>
        <v>0</v>
      </c>
      <c r="AJ186" s="19">
        <f t="shared" si="29"/>
        <v>0</v>
      </c>
      <c r="AK186" s="19">
        <f t="shared" si="29"/>
        <v>25.982588537625151</v>
      </c>
      <c r="AL186" s="19">
        <f t="shared" si="28"/>
        <v>10.459801839605975</v>
      </c>
      <c r="AM186" s="19">
        <f t="shared" si="28"/>
        <v>0</v>
      </c>
      <c r="AN186" s="19">
        <f t="shared" si="28"/>
        <v>1.7881836401234172</v>
      </c>
      <c r="AO186" s="19">
        <f t="shared" si="28"/>
        <v>0</v>
      </c>
      <c r="AP186" s="19">
        <f t="shared" si="28"/>
        <v>38.230574017354613</v>
      </c>
      <c r="AQ186" s="118">
        <f>'[3]Sped FY 2020'!CR202</f>
        <v>1037.5009160364677</v>
      </c>
      <c r="AR186" s="119">
        <f>'[3]Sped FY 2020'!CS202</f>
        <v>999.27034201911317</v>
      </c>
      <c r="AS186" s="161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  <c r="CB186" s="162"/>
      <c r="CC186" s="162"/>
      <c r="CD186" s="162"/>
      <c r="CE186" s="162"/>
      <c r="CF186" s="162"/>
      <c r="CG186" s="162"/>
      <c r="CH186" s="162"/>
      <c r="CI186" s="162"/>
      <c r="CJ186" s="162"/>
    </row>
    <row r="187" spans="1:88" ht="15" x14ac:dyDescent="0.25">
      <c r="A187" s="154">
        <v>547</v>
      </c>
      <c r="B187" s="155">
        <v>1</v>
      </c>
      <c r="C187" s="156" t="s">
        <v>165</v>
      </c>
      <c r="D187" s="157">
        <v>6</v>
      </c>
      <c r="E187" s="120">
        <f>'[3]Sped FY 2020'!AB203</f>
        <v>600620.43296938075</v>
      </c>
      <c r="F187" s="120">
        <f>'[3]Sped FY 2020'!AK203</f>
        <v>140685.0331446511</v>
      </c>
      <c r="G187" s="120">
        <f>'[3]Sped FY 2020'!BP203</f>
        <v>9413.3272080984498</v>
      </c>
      <c r="H187" s="120">
        <f>-'[3]Sped FY 2020'!CI203</f>
        <v>0</v>
      </c>
      <c r="I187" s="120">
        <f>'[3]Sped FY 2020'!CB203</f>
        <v>0</v>
      </c>
      <c r="J187" s="120">
        <f>'[3]Sped FY 2020'!BF203-'[3]Sped FY 2020'!BI203</f>
        <v>67077.842050858628</v>
      </c>
      <c r="K187" s="120">
        <f>'[3]Sped FY 2020'!CJ203</f>
        <v>0</v>
      </c>
      <c r="L187" s="118">
        <f t="shared" si="30"/>
        <v>817796.635372989</v>
      </c>
      <c r="M187" s="134">
        <f t="shared" si="31"/>
        <v>0</v>
      </c>
      <c r="N187" s="158">
        <v>547</v>
      </c>
      <c r="O187" s="159">
        <v>1</v>
      </c>
      <c r="P187" s="14" t="s">
        <v>165</v>
      </c>
      <c r="Q187" s="14">
        <v>6</v>
      </c>
      <c r="R187" s="22">
        <v>600620.43296938075</v>
      </c>
      <c r="S187" s="94">
        <v>140685.0331446511</v>
      </c>
      <c r="T187" s="94">
        <v>0</v>
      </c>
      <c r="U187" s="94">
        <v>0</v>
      </c>
      <c r="V187" s="94">
        <v>72787.792338546846</v>
      </c>
      <c r="W187" s="95">
        <v>814093.25845257868</v>
      </c>
      <c r="X187" s="152"/>
      <c r="Y187" s="19">
        <f t="shared" si="32"/>
        <v>0</v>
      </c>
      <c r="Z187" s="19">
        <f t="shared" si="32"/>
        <v>0</v>
      </c>
      <c r="AA187" s="19">
        <f t="shared" si="33"/>
        <v>9413.3272080984498</v>
      </c>
      <c r="AB187" s="19">
        <f t="shared" si="34"/>
        <v>0</v>
      </c>
      <c r="AC187" s="19">
        <f t="shared" si="34"/>
        <v>0</v>
      </c>
      <c r="AD187" s="19">
        <f t="shared" si="34"/>
        <v>-5709.9502876882179</v>
      </c>
      <c r="AE187" s="19">
        <f t="shared" si="35"/>
        <v>0</v>
      </c>
      <c r="AF187" s="19">
        <f t="shared" si="36"/>
        <v>3703.3769204103155</v>
      </c>
      <c r="AG187" s="20"/>
      <c r="AH187" s="160">
        <f>'[3]Sped FY 2020'!DZ203</f>
        <v>558.64794206921442</v>
      </c>
      <c r="AI187" s="19">
        <f t="shared" si="29"/>
        <v>0</v>
      </c>
      <c r="AJ187" s="19">
        <f t="shared" si="29"/>
        <v>0</v>
      </c>
      <c r="AK187" s="19">
        <f t="shared" si="29"/>
        <v>16.850195801727615</v>
      </c>
      <c r="AL187" s="19">
        <f t="shared" si="28"/>
        <v>0</v>
      </c>
      <c r="AM187" s="19">
        <f t="shared" si="28"/>
        <v>0</v>
      </c>
      <c r="AN187" s="19">
        <f t="shared" si="28"/>
        <v>-10.221017312869249</v>
      </c>
      <c r="AO187" s="19">
        <f t="shared" si="28"/>
        <v>0</v>
      </c>
      <c r="AP187" s="19">
        <f t="shared" si="28"/>
        <v>6.6291784888585177</v>
      </c>
      <c r="AQ187" s="118">
        <f>'[3]Sped FY 2020'!CR203</f>
        <v>689.01707785654219</v>
      </c>
      <c r="AR187" s="119">
        <f>'[3]Sped FY 2020'!CS203</f>
        <v>682.38789936768364</v>
      </c>
      <c r="AS187" s="161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  <c r="CB187" s="162"/>
      <c r="CC187" s="162"/>
      <c r="CD187" s="162"/>
      <c r="CE187" s="162"/>
      <c r="CF187" s="162"/>
      <c r="CG187" s="162"/>
      <c r="CH187" s="162"/>
      <c r="CI187" s="162"/>
      <c r="CJ187" s="162"/>
    </row>
    <row r="188" spans="1:88" ht="15" x14ac:dyDescent="0.25">
      <c r="A188" s="154">
        <v>548</v>
      </c>
      <c r="B188" s="155">
        <v>1</v>
      </c>
      <c r="C188" s="156" t="s">
        <v>166</v>
      </c>
      <c r="D188" s="157">
        <v>6</v>
      </c>
      <c r="E188" s="120">
        <f>'[3]Sped FY 2020'!AB204</f>
        <v>690767.96525545814</v>
      </c>
      <c r="F188" s="120">
        <f>'[3]Sped FY 2020'!AK204</f>
        <v>129373.71786088547</v>
      </c>
      <c r="G188" s="120">
        <f>'[3]Sped FY 2020'!BP204</f>
        <v>17612.55843365884</v>
      </c>
      <c r="H188" s="120">
        <f>-'[3]Sped FY 2020'!CI204</f>
        <v>0</v>
      </c>
      <c r="I188" s="120">
        <f>'[3]Sped FY 2020'!CB204</f>
        <v>0</v>
      </c>
      <c r="J188" s="120">
        <f>'[3]Sped FY 2020'!BF204-'[3]Sped FY 2020'!BI204</f>
        <v>-139337.76413411365</v>
      </c>
      <c r="K188" s="120">
        <f>'[3]Sped FY 2020'!CJ204</f>
        <v>0</v>
      </c>
      <c r="L188" s="118">
        <f t="shared" si="30"/>
        <v>698416.47741588869</v>
      </c>
      <c r="M188" s="134">
        <f t="shared" si="31"/>
        <v>0</v>
      </c>
      <c r="N188" s="158">
        <v>548</v>
      </c>
      <c r="O188" s="159">
        <v>1</v>
      </c>
      <c r="P188" s="14" t="s">
        <v>166</v>
      </c>
      <c r="Q188" s="14">
        <v>6</v>
      </c>
      <c r="R188" s="22">
        <v>690767.96525545814</v>
      </c>
      <c r="S188" s="94">
        <v>129373.71786088547</v>
      </c>
      <c r="T188" s="94">
        <v>0</v>
      </c>
      <c r="U188" s="94">
        <v>0</v>
      </c>
      <c r="V188" s="94">
        <v>-142239.09993453746</v>
      </c>
      <c r="W188" s="95">
        <v>677902.58318180614</v>
      </c>
      <c r="X188" s="152"/>
      <c r="Y188" s="19">
        <f t="shared" si="32"/>
        <v>0</v>
      </c>
      <c r="Z188" s="19">
        <f t="shared" si="32"/>
        <v>0</v>
      </c>
      <c r="AA188" s="19">
        <f t="shared" si="33"/>
        <v>17612.55843365884</v>
      </c>
      <c r="AB188" s="19">
        <f t="shared" si="34"/>
        <v>0</v>
      </c>
      <c r="AC188" s="19">
        <f t="shared" si="34"/>
        <v>0</v>
      </c>
      <c r="AD188" s="19">
        <f t="shared" si="34"/>
        <v>2901.3358004238107</v>
      </c>
      <c r="AE188" s="19">
        <f t="shared" si="35"/>
        <v>0</v>
      </c>
      <c r="AF188" s="19">
        <f t="shared" si="36"/>
        <v>20513.894234082545</v>
      </c>
      <c r="AG188" s="20"/>
      <c r="AH188" s="160">
        <f>'[3]Sped FY 2020'!DZ204</f>
        <v>883.99003495053023</v>
      </c>
      <c r="AI188" s="19">
        <f t="shared" si="29"/>
        <v>0</v>
      </c>
      <c r="AJ188" s="19">
        <f t="shared" si="29"/>
        <v>0</v>
      </c>
      <c r="AK188" s="19">
        <f t="shared" si="29"/>
        <v>19.923933231492221</v>
      </c>
      <c r="AL188" s="19">
        <f t="shared" si="28"/>
        <v>0</v>
      </c>
      <c r="AM188" s="19">
        <f t="shared" si="28"/>
        <v>0</v>
      </c>
      <c r="AN188" s="19">
        <f t="shared" si="28"/>
        <v>3.2820910708412852</v>
      </c>
      <c r="AO188" s="19">
        <f t="shared" si="28"/>
        <v>0</v>
      </c>
      <c r="AP188" s="19">
        <f t="shared" si="28"/>
        <v>23.206024302333386</v>
      </c>
      <c r="AQ188" s="118">
        <f>'[3]Sped FY 2020'!CR204</f>
        <v>763.4742757052577</v>
      </c>
      <c r="AR188" s="119">
        <f>'[3]Sped FY 2020'!CS204</f>
        <v>740.26825140292431</v>
      </c>
      <c r="AS188" s="161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  <c r="CB188" s="162"/>
      <c r="CC188" s="162"/>
      <c r="CD188" s="162"/>
      <c r="CE188" s="162"/>
      <c r="CF188" s="162"/>
      <c r="CG188" s="162"/>
      <c r="CH188" s="162"/>
      <c r="CI188" s="162"/>
      <c r="CJ188" s="162"/>
    </row>
    <row r="189" spans="1:88" ht="15" x14ac:dyDescent="0.25">
      <c r="A189" s="154">
        <v>549</v>
      </c>
      <c r="B189" s="155">
        <v>1</v>
      </c>
      <c r="C189" s="156" t="s">
        <v>167</v>
      </c>
      <c r="D189" s="157">
        <v>5</v>
      </c>
      <c r="E189" s="120">
        <f>'[3]Sped FY 2020'!AB205</f>
        <v>1588329.2114086226</v>
      </c>
      <c r="F189" s="120">
        <f>'[3]Sped FY 2020'!AK205</f>
        <v>330919.59146768082</v>
      </c>
      <c r="G189" s="120">
        <f>'[3]Sped FY 2020'!BP205</f>
        <v>32351.70861518984</v>
      </c>
      <c r="H189" s="120">
        <f>-'[3]Sped FY 2020'!CI205</f>
        <v>0</v>
      </c>
      <c r="I189" s="120">
        <f>'[3]Sped FY 2020'!CB205</f>
        <v>0</v>
      </c>
      <c r="J189" s="120">
        <f>'[3]Sped FY 2020'!BF205-'[3]Sped FY 2020'!BI205</f>
        <v>-122475.29832731956</v>
      </c>
      <c r="K189" s="120">
        <f>'[3]Sped FY 2020'!CJ205</f>
        <v>0</v>
      </c>
      <c r="L189" s="118">
        <f t="shared" si="30"/>
        <v>1829125.2131641738</v>
      </c>
      <c r="M189" s="134">
        <f t="shared" si="31"/>
        <v>0</v>
      </c>
      <c r="N189" s="158">
        <v>549</v>
      </c>
      <c r="O189" s="159">
        <v>1</v>
      </c>
      <c r="P189" s="14" t="s">
        <v>167</v>
      </c>
      <c r="Q189" s="14">
        <v>5</v>
      </c>
      <c r="R189" s="22">
        <v>1588329.2114086226</v>
      </c>
      <c r="S189" s="94">
        <v>330919.59146768082</v>
      </c>
      <c r="T189" s="94">
        <v>0</v>
      </c>
      <c r="U189" s="94">
        <v>0</v>
      </c>
      <c r="V189" s="94">
        <v>-121457.9353755699</v>
      </c>
      <c r="W189" s="95">
        <v>1797790.8675007336</v>
      </c>
      <c r="X189" s="152"/>
      <c r="Y189" s="19">
        <f t="shared" si="32"/>
        <v>0</v>
      </c>
      <c r="Z189" s="19">
        <f t="shared" si="32"/>
        <v>0</v>
      </c>
      <c r="AA189" s="19">
        <f t="shared" si="33"/>
        <v>32351.70861518984</v>
      </c>
      <c r="AB189" s="19">
        <f t="shared" si="34"/>
        <v>0</v>
      </c>
      <c r="AC189" s="19">
        <f t="shared" si="34"/>
        <v>0</v>
      </c>
      <c r="AD189" s="19">
        <f t="shared" si="34"/>
        <v>-1017.3629517496593</v>
      </c>
      <c r="AE189" s="19">
        <f t="shared" si="35"/>
        <v>0</v>
      </c>
      <c r="AF189" s="19">
        <f t="shared" si="36"/>
        <v>31334.345663440181</v>
      </c>
      <c r="AG189" s="20"/>
      <c r="AH189" s="160">
        <f>'[3]Sped FY 2020'!DZ205</f>
        <v>1386.5722303156761</v>
      </c>
      <c r="AI189" s="19">
        <f t="shared" si="29"/>
        <v>0</v>
      </c>
      <c r="AJ189" s="19">
        <f t="shared" si="29"/>
        <v>0</v>
      </c>
      <c r="AK189" s="19">
        <f t="shared" si="29"/>
        <v>23.332148089987665</v>
      </c>
      <c r="AL189" s="19">
        <f t="shared" si="28"/>
        <v>0</v>
      </c>
      <c r="AM189" s="19">
        <f t="shared" si="28"/>
        <v>0</v>
      </c>
      <c r="AN189" s="19">
        <f t="shared" si="28"/>
        <v>-0.73372517457531927</v>
      </c>
      <c r="AO189" s="19">
        <f t="shared" si="28"/>
        <v>0</v>
      </c>
      <c r="AP189" s="19">
        <f t="shared" si="28"/>
        <v>22.598422915412346</v>
      </c>
      <c r="AQ189" s="118">
        <f>'[3]Sped FY 2020'!CR205</f>
        <v>726.87463357369109</v>
      </c>
      <c r="AR189" s="119">
        <f>'[3]Sped FY 2020'!CS205</f>
        <v>704.27621065827873</v>
      </c>
      <c r="AS189" s="161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  <c r="CB189" s="162"/>
      <c r="CC189" s="162"/>
      <c r="CD189" s="162"/>
      <c r="CE189" s="162"/>
      <c r="CF189" s="162"/>
      <c r="CG189" s="162"/>
      <c r="CH189" s="162"/>
      <c r="CI189" s="162"/>
      <c r="CJ189" s="162"/>
    </row>
    <row r="190" spans="1:88" ht="15" x14ac:dyDescent="0.25">
      <c r="A190" s="154">
        <v>550</v>
      </c>
      <c r="B190" s="155">
        <v>1</v>
      </c>
      <c r="C190" s="156" t="s">
        <v>168</v>
      </c>
      <c r="D190" s="157">
        <v>6</v>
      </c>
      <c r="E190" s="120">
        <f>'[3]Sped FY 2020'!AB206</f>
        <v>312399.45302220521</v>
      </c>
      <c r="F190" s="120">
        <f>'[3]Sped FY 2020'!AK206</f>
        <v>43877.171689449671</v>
      </c>
      <c r="G190" s="120">
        <f>'[3]Sped FY 2020'!BP206</f>
        <v>5186.1521943331736</v>
      </c>
      <c r="H190" s="120">
        <f>-'[3]Sped FY 2020'!CI206</f>
        <v>0</v>
      </c>
      <c r="I190" s="120">
        <f>'[3]Sped FY 2020'!CB206</f>
        <v>0</v>
      </c>
      <c r="J190" s="120">
        <f>'[3]Sped FY 2020'!BF206-'[3]Sped FY 2020'!BI206</f>
        <v>93582.416607763575</v>
      </c>
      <c r="K190" s="120">
        <f>'[3]Sped FY 2020'!CJ206</f>
        <v>0</v>
      </c>
      <c r="L190" s="118">
        <f t="shared" si="30"/>
        <v>455045.19351375161</v>
      </c>
      <c r="M190" s="134">
        <f t="shared" si="31"/>
        <v>0</v>
      </c>
      <c r="N190" s="158">
        <v>550</v>
      </c>
      <c r="O190" s="159">
        <v>1</v>
      </c>
      <c r="P190" s="14" t="s">
        <v>168</v>
      </c>
      <c r="Q190" s="14">
        <v>6</v>
      </c>
      <c r="R190" s="22">
        <v>312399.45302220521</v>
      </c>
      <c r="S190" s="94">
        <v>43877.171689449671</v>
      </c>
      <c r="T190" s="94">
        <v>0</v>
      </c>
      <c r="U190" s="94">
        <v>0</v>
      </c>
      <c r="V190" s="94">
        <v>99647.825691899154</v>
      </c>
      <c r="W190" s="95">
        <v>455924.45040355407</v>
      </c>
      <c r="X190" s="152"/>
      <c r="Y190" s="19">
        <f t="shared" si="32"/>
        <v>0</v>
      </c>
      <c r="Z190" s="19">
        <f t="shared" si="32"/>
        <v>0</v>
      </c>
      <c r="AA190" s="19">
        <f t="shared" si="33"/>
        <v>5186.1521943331736</v>
      </c>
      <c r="AB190" s="19">
        <f t="shared" si="34"/>
        <v>0</v>
      </c>
      <c r="AC190" s="19">
        <f t="shared" si="34"/>
        <v>0</v>
      </c>
      <c r="AD190" s="19">
        <f t="shared" si="34"/>
        <v>-6065.4090841355792</v>
      </c>
      <c r="AE190" s="19">
        <f t="shared" si="35"/>
        <v>0</v>
      </c>
      <c r="AF190" s="19">
        <f t="shared" si="36"/>
        <v>-879.25688980246196</v>
      </c>
      <c r="AG190" s="20"/>
      <c r="AH190" s="160">
        <f>'[3]Sped FY 2020'!DZ206</f>
        <v>563.67175449789443</v>
      </c>
      <c r="AI190" s="19">
        <f t="shared" si="29"/>
        <v>0</v>
      </c>
      <c r="AJ190" s="19">
        <f t="shared" si="29"/>
        <v>0</v>
      </c>
      <c r="AK190" s="19">
        <f t="shared" si="29"/>
        <v>9.2006600525032098</v>
      </c>
      <c r="AL190" s="19">
        <f t="shared" si="28"/>
        <v>0</v>
      </c>
      <c r="AM190" s="19">
        <f t="shared" si="28"/>
        <v>0</v>
      </c>
      <c r="AN190" s="19">
        <f t="shared" ref="AN190:AP253" si="37">IF($AH190&gt;0,AD190/$AH190,0)</f>
        <v>-10.760534008908257</v>
      </c>
      <c r="AO190" s="19">
        <f t="shared" si="37"/>
        <v>0</v>
      </c>
      <c r="AP190" s="19">
        <f t="shared" si="37"/>
        <v>-1.5598739564051483</v>
      </c>
      <c r="AQ190" s="118">
        <f>'[3]Sped FY 2020'!CR206</f>
        <v>386.78283624278851</v>
      </c>
      <c r="AR190" s="119">
        <f>'[3]Sped FY 2020'!CS206</f>
        <v>388.34271019919368</v>
      </c>
      <c r="AS190" s="161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  <c r="CB190" s="162"/>
      <c r="CC190" s="162"/>
      <c r="CD190" s="162"/>
      <c r="CE190" s="162"/>
      <c r="CF190" s="162"/>
      <c r="CG190" s="162"/>
      <c r="CH190" s="162"/>
      <c r="CI190" s="162"/>
      <c r="CJ190" s="162"/>
    </row>
    <row r="191" spans="1:88" ht="15" x14ac:dyDescent="0.25">
      <c r="A191" s="154">
        <v>553</v>
      </c>
      <c r="B191" s="155">
        <v>1</v>
      </c>
      <c r="C191" s="156" t="s">
        <v>169</v>
      </c>
      <c r="D191" s="157">
        <v>6</v>
      </c>
      <c r="E191" s="120">
        <f>'[3]Sped FY 2020'!AB207</f>
        <v>556421.67027249292</v>
      </c>
      <c r="F191" s="120">
        <f>'[3]Sped FY 2020'!AK207</f>
        <v>102656.89433473839</v>
      </c>
      <c r="G191" s="120">
        <f>'[3]Sped FY 2020'!BP207</f>
        <v>10737.567731358962</v>
      </c>
      <c r="H191" s="120">
        <f>-'[3]Sped FY 2020'!CI207</f>
        <v>0</v>
      </c>
      <c r="I191" s="120">
        <f>'[3]Sped FY 2020'!CB207</f>
        <v>0</v>
      </c>
      <c r="J191" s="120">
        <f>'[3]Sped FY 2020'!BF207-'[3]Sped FY 2020'!BI207</f>
        <v>7333.9826041316264</v>
      </c>
      <c r="K191" s="120">
        <f>'[3]Sped FY 2020'!CJ207</f>
        <v>0</v>
      </c>
      <c r="L191" s="118">
        <f t="shared" si="30"/>
        <v>677150.11494272179</v>
      </c>
      <c r="M191" s="134">
        <f t="shared" si="31"/>
        <v>0</v>
      </c>
      <c r="N191" s="158">
        <v>553</v>
      </c>
      <c r="O191" s="159">
        <v>1</v>
      </c>
      <c r="P191" s="14" t="s">
        <v>169</v>
      </c>
      <c r="Q191" s="14">
        <v>6</v>
      </c>
      <c r="R191" s="22">
        <v>556421.67027249292</v>
      </c>
      <c r="S191" s="94">
        <v>102656.89433473839</v>
      </c>
      <c r="T191" s="94">
        <v>0</v>
      </c>
      <c r="U191" s="94">
        <v>0</v>
      </c>
      <c r="V191" s="94">
        <v>10854.088071499034</v>
      </c>
      <c r="W191" s="95">
        <v>669932.65267873032</v>
      </c>
      <c r="X191" s="152"/>
      <c r="Y191" s="19">
        <f t="shared" si="32"/>
        <v>0</v>
      </c>
      <c r="Z191" s="19">
        <f t="shared" si="32"/>
        <v>0</v>
      </c>
      <c r="AA191" s="19">
        <f t="shared" si="33"/>
        <v>10737.567731358962</v>
      </c>
      <c r="AB191" s="19">
        <f t="shared" si="34"/>
        <v>0</v>
      </c>
      <c r="AC191" s="19">
        <f t="shared" si="34"/>
        <v>0</v>
      </c>
      <c r="AD191" s="19">
        <f t="shared" si="34"/>
        <v>-3520.105467367408</v>
      </c>
      <c r="AE191" s="19">
        <f t="shared" si="35"/>
        <v>0</v>
      </c>
      <c r="AF191" s="19">
        <f t="shared" si="36"/>
        <v>7217.4622639914742</v>
      </c>
      <c r="AG191" s="20"/>
      <c r="AH191" s="160">
        <f>'[3]Sped FY 2020'!DZ207</f>
        <v>760.60520170214988</v>
      </c>
      <c r="AI191" s="19">
        <f t="shared" si="29"/>
        <v>0</v>
      </c>
      <c r="AJ191" s="19">
        <f t="shared" si="29"/>
        <v>0</v>
      </c>
      <c r="AK191" s="19">
        <f t="shared" si="29"/>
        <v>14.117136863289232</v>
      </c>
      <c r="AL191" s="19">
        <f t="shared" si="29"/>
        <v>0</v>
      </c>
      <c r="AM191" s="19">
        <f t="shared" si="29"/>
        <v>0</v>
      </c>
      <c r="AN191" s="19">
        <f t="shared" si="37"/>
        <v>-4.6280323346327412</v>
      </c>
      <c r="AO191" s="19">
        <f t="shared" si="37"/>
        <v>0</v>
      </c>
      <c r="AP191" s="19">
        <f t="shared" si="37"/>
        <v>9.4891045286563855</v>
      </c>
      <c r="AQ191" s="118">
        <f>'[3]Sped FY 2020'!CR207</f>
        <v>575.31245137953692</v>
      </c>
      <c r="AR191" s="119">
        <f>'[3]Sped FY 2020'!CS207</f>
        <v>565.8233468508804</v>
      </c>
      <c r="AS191" s="161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  <c r="CB191" s="162"/>
      <c r="CC191" s="162"/>
      <c r="CD191" s="162"/>
      <c r="CE191" s="162"/>
      <c r="CF191" s="162"/>
      <c r="CG191" s="162"/>
      <c r="CH191" s="162"/>
      <c r="CI191" s="162"/>
      <c r="CJ191" s="162"/>
    </row>
    <row r="192" spans="1:88" ht="15" x14ac:dyDescent="0.25">
      <c r="A192" s="154">
        <v>561</v>
      </c>
      <c r="B192" s="155">
        <v>1</v>
      </c>
      <c r="C192" s="156" t="s">
        <v>170</v>
      </c>
      <c r="D192" s="157">
        <v>6</v>
      </c>
      <c r="E192" s="120">
        <f>'[3]Sped FY 2020'!AB208</f>
        <v>237229.9659981943</v>
      </c>
      <c r="F192" s="120">
        <f>'[3]Sped FY 2020'!AK208</f>
        <v>67524.422586445507</v>
      </c>
      <c r="G192" s="120">
        <f>'[3]Sped FY 2020'!BP208</f>
        <v>3466.4094275796892</v>
      </c>
      <c r="H192" s="120">
        <f>-'[3]Sped FY 2020'!CI208</f>
        <v>0</v>
      </c>
      <c r="I192" s="120">
        <f>'[3]Sped FY 2020'!CB208</f>
        <v>27109.819711612072</v>
      </c>
      <c r="J192" s="120">
        <f>'[3]Sped FY 2020'!BF208-'[3]Sped FY 2020'!BI208</f>
        <v>43690.70936467954</v>
      </c>
      <c r="K192" s="120">
        <f>'[3]Sped FY 2020'!CJ208</f>
        <v>0</v>
      </c>
      <c r="L192" s="118">
        <f t="shared" si="30"/>
        <v>379021.32708851108</v>
      </c>
      <c r="M192" s="134">
        <f t="shared" si="31"/>
        <v>0</v>
      </c>
      <c r="N192" s="158">
        <v>561</v>
      </c>
      <c r="O192" s="159">
        <v>1</v>
      </c>
      <c r="P192" s="14" t="s">
        <v>170</v>
      </c>
      <c r="Q192" s="14">
        <v>6</v>
      </c>
      <c r="R192" s="22">
        <v>237229.9659981943</v>
      </c>
      <c r="S192" s="94">
        <v>67524.422586445507</v>
      </c>
      <c r="T192" s="94">
        <v>0</v>
      </c>
      <c r="U192" s="94">
        <v>24483.509751092352</v>
      </c>
      <c r="V192" s="94">
        <v>46317.019325199275</v>
      </c>
      <c r="W192" s="95">
        <v>375554.91766093147</v>
      </c>
      <c r="X192" s="152"/>
      <c r="Y192" s="19">
        <f t="shared" si="32"/>
        <v>0</v>
      </c>
      <c r="Z192" s="19">
        <f t="shared" si="32"/>
        <v>0</v>
      </c>
      <c r="AA192" s="19">
        <f t="shared" si="33"/>
        <v>3466.4094275796892</v>
      </c>
      <c r="AB192" s="19">
        <f t="shared" si="34"/>
        <v>0</v>
      </c>
      <c r="AC192" s="19">
        <f t="shared" si="34"/>
        <v>2626.3099605197203</v>
      </c>
      <c r="AD192" s="19">
        <f t="shared" si="34"/>
        <v>-2626.3099605197349</v>
      </c>
      <c r="AE192" s="19">
        <f t="shared" si="35"/>
        <v>0</v>
      </c>
      <c r="AF192" s="19">
        <f t="shared" si="36"/>
        <v>3466.4094275796087</v>
      </c>
      <c r="AG192" s="20"/>
      <c r="AH192" s="160">
        <f>'[3]Sped FY 2020'!DZ208</f>
        <v>228.08108426207136</v>
      </c>
      <c r="AI192" s="19">
        <f t="shared" si="29"/>
        <v>0</v>
      </c>
      <c r="AJ192" s="19">
        <f t="shared" si="29"/>
        <v>0</v>
      </c>
      <c r="AK192" s="19">
        <f t="shared" si="29"/>
        <v>15.198145163132821</v>
      </c>
      <c r="AL192" s="19">
        <f t="shared" si="29"/>
        <v>0</v>
      </c>
      <c r="AM192" s="19">
        <f t="shared" si="29"/>
        <v>11.514808292922787</v>
      </c>
      <c r="AN192" s="19">
        <f t="shared" si="37"/>
        <v>-11.514808292922851</v>
      </c>
      <c r="AO192" s="19">
        <f t="shared" si="37"/>
        <v>0</v>
      </c>
      <c r="AP192" s="19">
        <f t="shared" si="37"/>
        <v>15.198145163132468</v>
      </c>
      <c r="AQ192" s="118">
        <f>'[3]Sped FY 2020'!CR208</f>
        <v>591.87808956708432</v>
      </c>
      <c r="AR192" s="119">
        <f>'[3]Sped FY 2020'!CS208</f>
        <v>576.67994440395159</v>
      </c>
      <c r="AS192" s="161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  <c r="CB192" s="162"/>
      <c r="CC192" s="162"/>
      <c r="CD192" s="162"/>
      <c r="CE192" s="162"/>
      <c r="CF192" s="162"/>
      <c r="CG192" s="162"/>
      <c r="CH192" s="162"/>
      <c r="CI192" s="162"/>
      <c r="CJ192" s="162"/>
    </row>
    <row r="193" spans="1:88" ht="15" x14ac:dyDescent="0.25">
      <c r="A193" s="154">
        <v>564</v>
      </c>
      <c r="B193" s="155">
        <v>1</v>
      </c>
      <c r="C193" s="156" t="s">
        <v>171</v>
      </c>
      <c r="D193" s="157">
        <v>5</v>
      </c>
      <c r="E193" s="120">
        <f>'[3]Sped FY 2020'!AB209</f>
        <v>1573741.7433639516</v>
      </c>
      <c r="F193" s="120">
        <f>'[3]Sped FY 2020'!AK209</f>
        <v>293839.96864145697</v>
      </c>
      <c r="G193" s="120">
        <f>'[3]Sped FY 2020'!BP209</f>
        <v>32788.125360655911</v>
      </c>
      <c r="H193" s="120">
        <f>-'[3]Sped FY 2020'!CI209</f>
        <v>0</v>
      </c>
      <c r="I193" s="120">
        <f>'[3]Sped FY 2020'!CB209</f>
        <v>0</v>
      </c>
      <c r="J193" s="120">
        <f>'[3]Sped FY 2020'!BF209-'[3]Sped FY 2020'!BI209</f>
        <v>-55888.669711141221</v>
      </c>
      <c r="K193" s="120">
        <f>'[3]Sped FY 2020'!CJ209</f>
        <v>0</v>
      </c>
      <c r="L193" s="118">
        <f t="shared" si="30"/>
        <v>1844481.1676549232</v>
      </c>
      <c r="M193" s="134">
        <f t="shared" si="31"/>
        <v>0</v>
      </c>
      <c r="N193" s="158">
        <v>564</v>
      </c>
      <c r="O193" s="159">
        <v>1</v>
      </c>
      <c r="P193" s="14" t="s">
        <v>171</v>
      </c>
      <c r="Q193" s="14">
        <v>5</v>
      </c>
      <c r="R193" s="22">
        <v>1573741.7433639516</v>
      </c>
      <c r="S193" s="94">
        <v>293839.96864145697</v>
      </c>
      <c r="T193" s="94">
        <v>0</v>
      </c>
      <c r="U193" s="94">
        <v>0</v>
      </c>
      <c r="V193" s="94">
        <v>-61512.695902929758</v>
      </c>
      <c r="W193" s="95">
        <v>1806069.0161024788</v>
      </c>
      <c r="X193" s="152"/>
      <c r="Y193" s="19">
        <f t="shared" si="32"/>
        <v>0</v>
      </c>
      <c r="Z193" s="19">
        <f t="shared" si="32"/>
        <v>0</v>
      </c>
      <c r="AA193" s="19">
        <f t="shared" si="33"/>
        <v>32788.125360655911</v>
      </c>
      <c r="AB193" s="19">
        <f t="shared" si="34"/>
        <v>0</v>
      </c>
      <c r="AC193" s="19">
        <f t="shared" si="34"/>
        <v>0</v>
      </c>
      <c r="AD193" s="19">
        <f t="shared" si="34"/>
        <v>5624.0261917885364</v>
      </c>
      <c r="AE193" s="19">
        <f t="shared" si="35"/>
        <v>0</v>
      </c>
      <c r="AF193" s="19">
        <f t="shared" si="36"/>
        <v>38412.151552444324</v>
      </c>
      <c r="AG193" s="20"/>
      <c r="AH193" s="160">
        <f>'[3]Sped FY 2020'!DZ209</f>
        <v>1946.2249348706264</v>
      </c>
      <c r="AI193" s="19">
        <f t="shared" si="29"/>
        <v>0</v>
      </c>
      <c r="AJ193" s="19">
        <f t="shared" si="29"/>
        <v>0</v>
      </c>
      <c r="AK193" s="19">
        <f t="shared" si="29"/>
        <v>16.847037962153884</v>
      </c>
      <c r="AL193" s="19">
        <f t="shared" si="29"/>
        <v>0</v>
      </c>
      <c r="AM193" s="19">
        <f t="shared" si="29"/>
        <v>0</v>
      </c>
      <c r="AN193" s="19">
        <f t="shared" si="37"/>
        <v>2.8897102750162786</v>
      </c>
      <c r="AO193" s="19">
        <f t="shared" si="37"/>
        <v>0</v>
      </c>
      <c r="AP193" s="19">
        <f t="shared" si="37"/>
        <v>19.736748237170097</v>
      </c>
      <c r="AQ193" s="118">
        <f>'[3]Sped FY 2020'!CR209</f>
        <v>641.50929570811104</v>
      </c>
      <c r="AR193" s="119">
        <f>'[3]Sped FY 2020'!CS209</f>
        <v>621.77254747094094</v>
      </c>
      <c r="AS193" s="161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  <c r="CB193" s="162"/>
      <c r="CC193" s="162"/>
      <c r="CD193" s="162"/>
      <c r="CE193" s="162"/>
      <c r="CF193" s="162"/>
      <c r="CG193" s="162"/>
      <c r="CH193" s="162"/>
      <c r="CI193" s="162"/>
      <c r="CJ193" s="162"/>
    </row>
    <row r="194" spans="1:88" ht="15" x14ac:dyDescent="0.25">
      <c r="A194" s="154">
        <v>577</v>
      </c>
      <c r="B194" s="155">
        <v>1</v>
      </c>
      <c r="C194" s="156" t="s">
        <v>172</v>
      </c>
      <c r="D194" s="157">
        <v>6</v>
      </c>
      <c r="E194" s="120">
        <f>'[3]Sped FY 2020'!AB210</f>
        <v>494100.08650179964</v>
      </c>
      <c r="F194" s="120">
        <f>'[3]Sped FY 2020'!AK210</f>
        <v>140577.4025174925</v>
      </c>
      <c r="G194" s="120">
        <f>'[3]Sped FY 2020'!BP210</f>
        <v>9534.4475997779755</v>
      </c>
      <c r="H194" s="120">
        <f>-'[3]Sped FY 2020'!CI210</f>
        <v>-38974.520788801106</v>
      </c>
      <c r="I194" s="120">
        <f>'[3]Sped FY 2020'!CB210</f>
        <v>0</v>
      </c>
      <c r="J194" s="120">
        <f>'[3]Sped FY 2020'!BF210-'[3]Sped FY 2020'!BI210</f>
        <v>10666.468832575745</v>
      </c>
      <c r="K194" s="120">
        <f>'[3]Sped FY 2020'!CJ210</f>
        <v>0</v>
      </c>
      <c r="L194" s="118">
        <f t="shared" si="30"/>
        <v>615903.88466284471</v>
      </c>
      <c r="M194" s="134">
        <f t="shared" si="31"/>
        <v>0</v>
      </c>
      <c r="N194" s="158">
        <v>577</v>
      </c>
      <c r="O194" s="159">
        <v>1</v>
      </c>
      <c r="P194" s="14" t="s">
        <v>172</v>
      </c>
      <c r="Q194" s="14">
        <v>6</v>
      </c>
      <c r="R194" s="22">
        <v>494100.08650179964</v>
      </c>
      <c r="S194" s="94">
        <v>140577.4025174925</v>
      </c>
      <c r="T194" s="94">
        <v>-42414.393768644863</v>
      </c>
      <c r="U194" s="94">
        <v>0</v>
      </c>
      <c r="V194" s="94">
        <v>14106.34181241953</v>
      </c>
      <c r="W194" s="95">
        <v>606369.43706306675</v>
      </c>
      <c r="X194" s="152"/>
      <c r="Y194" s="19">
        <f t="shared" si="32"/>
        <v>0</v>
      </c>
      <c r="Z194" s="19">
        <f t="shared" si="32"/>
        <v>0</v>
      </c>
      <c r="AA194" s="19">
        <f t="shared" si="33"/>
        <v>9534.4475997779755</v>
      </c>
      <c r="AB194" s="19">
        <f t="shared" si="34"/>
        <v>3439.8729798437562</v>
      </c>
      <c r="AC194" s="19">
        <f t="shared" si="34"/>
        <v>0</v>
      </c>
      <c r="AD194" s="19">
        <f t="shared" si="34"/>
        <v>-3439.8729798437853</v>
      </c>
      <c r="AE194" s="19">
        <f t="shared" si="35"/>
        <v>0</v>
      </c>
      <c r="AF194" s="19">
        <f t="shared" si="36"/>
        <v>9534.4475997779518</v>
      </c>
      <c r="AG194" s="20"/>
      <c r="AH194" s="160">
        <f>'[3]Sped FY 2020'!DZ210</f>
        <v>411.95261915175882</v>
      </c>
      <c r="AI194" s="19">
        <f t="shared" si="29"/>
        <v>0</v>
      </c>
      <c r="AJ194" s="19">
        <f t="shared" si="29"/>
        <v>0</v>
      </c>
      <c r="AK194" s="19">
        <f t="shared" si="29"/>
        <v>23.144524774257086</v>
      </c>
      <c r="AL194" s="19">
        <f t="shared" si="29"/>
        <v>8.3501665481013596</v>
      </c>
      <c r="AM194" s="19">
        <f t="shared" si="29"/>
        <v>0</v>
      </c>
      <c r="AN194" s="19">
        <f t="shared" si="37"/>
        <v>-8.3501665481014307</v>
      </c>
      <c r="AO194" s="19">
        <f t="shared" si="37"/>
        <v>0</v>
      </c>
      <c r="AP194" s="19">
        <f t="shared" si="37"/>
        <v>23.144524774257025</v>
      </c>
      <c r="AQ194" s="118">
        <f>'[3]Sped FY 2020'!CR210</f>
        <v>900.27139507189293</v>
      </c>
      <c r="AR194" s="119">
        <f>'[3]Sped FY 2020'!CS210</f>
        <v>877.12687029763583</v>
      </c>
      <c r="AS194" s="161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  <c r="CB194" s="162"/>
      <c r="CC194" s="162"/>
      <c r="CD194" s="162"/>
      <c r="CE194" s="162"/>
      <c r="CF194" s="162"/>
      <c r="CG194" s="162"/>
      <c r="CH194" s="162"/>
      <c r="CI194" s="162"/>
      <c r="CJ194" s="162"/>
    </row>
    <row r="195" spans="1:88" ht="15" x14ac:dyDescent="0.25">
      <c r="A195" s="154">
        <v>578</v>
      </c>
      <c r="B195" s="155">
        <v>1</v>
      </c>
      <c r="C195" s="156" t="s">
        <v>173</v>
      </c>
      <c r="D195" s="157">
        <v>5</v>
      </c>
      <c r="E195" s="120">
        <f>'[3]Sped FY 2020'!AB211</f>
        <v>2309943.4742711047</v>
      </c>
      <c r="F195" s="120">
        <f>'[3]Sped FY 2020'!AK211</f>
        <v>943824.58925888804</v>
      </c>
      <c r="G195" s="120">
        <f>'[3]Sped FY 2020'!BP211</f>
        <v>28167.923994647655</v>
      </c>
      <c r="H195" s="120">
        <f>-'[3]Sped FY 2020'!CI211</f>
        <v>0</v>
      </c>
      <c r="I195" s="120">
        <f>'[3]Sped FY 2020'!CB211</f>
        <v>442050.78310171701</v>
      </c>
      <c r="J195" s="120">
        <f>'[3]Sped FY 2020'!BF211-'[3]Sped FY 2020'!BI211</f>
        <v>164404.84532365302</v>
      </c>
      <c r="K195" s="120">
        <f>'[3]Sped FY 2020'!CJ211</f>
        <v>0</v>
      </c>
      <c r="L195" s="118">
        <f t="shared" si="30"/>
        <v>3888391.6159500103</v>
      </c>
      <c r="M195" s="134">
        <f t="shared" si="31"/>
        <v>0</v>
      </c>
      <c r="N195" s="158">
        <v>578</v>
      </c>
      <c r="O195" s="159">
        <v>1</v>
      </c>
      <c r="P195" s="14" t="s">
        <v>173</v>
      </c>
      <c r="Q195" s="14">
        <v>5</v>
      </c>
      <c r="R195" s="22">
        <v>2309943.4742711047</v>
      </c>
      <c r="S195" s="94">
        <v>943824.58925888804</v>
      </c>
      <c r="T195" s="94">
        <v>0</v>
      </c>
      <c r="U195" s="94">
        <v>443431.62839373015</v>
      </c>
      <c r="V195" s="94">
        <v>163024.00003164003</v>
      </c>
      <c r="W195" s="95">
        <v>3860223.6919553624</v>
      </c>
      <c r="X195" s="152"/>
      <c r="Y195" s="19">
        <f t="shared" si="32"/>
        <v>0</v>
      </c>
      <c r="Z195" s="19">
        <f t="shared" si="32"/>
        <v>0</v>
      </c>
      <c r="AA195" s="19">
        <f t="shared" si="33"/>
        <v>28167.923994647655</v>
      </c>
      <c r="AB195" s="19">
        <f t="shared" si="34"/>
        <v>0</v>
      </c>
      <c r="AC195" s="19">
        <f t="shared" si="34"/>
        <v>-1380.8452920131385</v>
      </c>
      <c r="AD195" s="19">
        <f t="shared" si="34"/>
        <v>1380.845292012993</v>
      </c>
      <c r="AE195" s="19">
        <f t="shared" si="35"/>
        <v>0</v>
      </c>
      <c r="AF195" s="19">
        <f t="shared" si="36"/>
        <v>28167.923994647805</v>
      </c>
      <c r="AG195" s="20"/>
      <c r="AH195" s="160">
        <f>'[3]Sped FY 2020'!DZ211</f>
        <v>1599.5818772917075</v>
      </c>
      <c r="AI195" s="19">
        <f t="shared" si="29"/>
        <v>0</v>
      </c>
      <c r="AJ195" s="19">
        <f t="shared" si="29"/>
        <v>0</v>
      </c>
      <c r="AK195" s="19">
        <f t="shared" si="29"/>
        <v>17.609554343250924</v>
      </c>
      <c r="AL195" s="19">
        <f t="shared" si="29"/>
        <v>0</v>
      </c>
      <c r="AM195" s="19">
        <f t="shared" si="29"/>
        <v>-0.86325389879452907</v>
      </c>
      <c r="AN195" s="19">
        <f t="shared" si="37"/>
        <v>0.86325389879443815</v>
      </c>
      <c r="AO195" s="19">
        <f t="shared" si="37"/>
        <v>0</v>
      </c>
      <c r="AP195" s="19">
        <f t="shared" si="37"/>
        <v>17.609554343251016</v>
      </c>
      <c r="AQ195" s="118">
        <f>'[3]Sped FY 2020'!CR211</f>
        <v>716.17980991295588</v>
      </c>
      <c r="AR195" s="119">
        <f>'[3]Sped FY 2020'!CS211</f>
        <v>698.57025556970495</v>
      </c>
      <c r="AS195" s="161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  <c r="CB195" s="162"/>
      <c r="CC195" s="162"/>
      <c r="CD195" s="162"/>
      <c r="CE195" s="162"/>
      <c r="CF195" s="162"/>
      <c r="CG195" s="162"/>
      <c r="CH195" s="162"/>
      <c r="CI195" s="162"/>
      <c r="CJ195" s="162"/>
    </row>
    <row r="196" spans="1:88" ht="15" x14ac:dyDescent="0.25">
      <c r="A196" s="154">
        <v>581</v>
      </c>
      <c r="B196" s="155">
        <v>1</v>
      </c>
      <c r="C196" s="156" t="s">
        <v>174</v>
      </c>
      <c r="D196" s="157">
        <v>6</v>
      </c>
      <c r="E196" s="120">
        <f>'[3]Sped FY 2020'!AB212</f>
        <v>405809.30274758011</v>
      </c>
      <c r="F196" s="120">
        <f>'[3]Sped FY 2020'!AK212</f>
        <v>92189.624560309399</v>
      </c>
      <c r="G196" s="120">
        <f>'[3]Sped FY 2020'!BP212</f>
        <v>5150.8631099081622</v>
      </c>
      <c r="H196" s="120">
        <f>-'[3]Sped FY 2020'!CI212</f>
        <v>0</v>
      </c>
      <c r="I196" s="120">
        <f>'[3]Sped FY 2020'!CB212</f>
        <v>84404.835990353662</v>
      </c>
      <c r="J196" s="120">
        <f>'[3]Sped FY 2020'!BF212-'[3]Sped FY 2020'!BI212</f>
        <v>-48869.197711043045</v>
      </c>
      <c r="K196" s="120">
        <f>'[3]Sped FY 2020'!CJ212</f>
        <v>0</v>
      </c>
      <c r="L196" s="118">
        <f t="shared" si="30"/>
        <v>538685.42869710829</v>
      </c>
      <c r="M196" s="134">
        <f t="shared" si="31"/>
        <v>0</v>
      </c>
      <c r="N196" s="158">
        <v>581</v>
      </c>
      <c r="O196" s="159">
        <v>1</v>
      </c>
      <c r="P196" s="14" t="s">
        <v>174</v>
      </c>
      <c r="Q196" s="14">
        <v>6</v>
      </c>
      <c r="R196" s="22">
        <v>405809.30274758011</v>
      </c>
      <c r="S196" s="94">
        <v>92189.624560309399</v>
      </c>
      <c r="T196" s="94">
        <v>0</v>
      </c>
      <c r="U196" s="94">
        <v>80134.897189962794</v>
      </c>
      <c r="V196" s="94">
        <v>-44599.258910652221</v>
      </c>
      <c r="W196" s="95">
        <v>533534.56558719999</v>
      </c>
      <c r="X196" s="152"/>
      <c r="Y196" s="19">
        <f t="shared" si="32"/>
        <v>0</v>
      </c>
      <c r="Z196" s="19">
        <f t="shared" si="32"/>
        <v>0</v>
      </c>
      <c r="AA196" s="19">
        <f t="shared" si="33"/>
        <v>5150.8631099081622</v>
      </c>
      <c r="AB196" s="19">
        <f t="shared" si="34"/>
        <v>0</v>
      </c>
      <c r="AC196" s="19">
        <f t="shared" si="34"/>
        <v>4269.938800390868</v>
      </c>
      <c r="AD196" s="19">
        <f t="shared" si="34"/>
        <v>-4269.9388003908243</v>
      </c>
      <c r="AE196" s="19">
        <f t="shared" si="35"/>
        <v>0</v>
      </c>
      <c r="AF196" s="19">
        <f t="shared" si="36"/>
        <v>5150.8631099082995</v>
      </c>
      <c r="AG196" s="20"/>
      <c r="AH196" s="160">
        <f>'[3]Sped FY 2020'!DZ212</f>
        <v>403.91451926587087</v>
      </c>
      <c r="AI196" s="19">
        <f t="shared" si="29"/>
        <v>0</v>
      </c>
      <c r="AJ196" s="19">
        <f t="shared" si="29"/>
        <v>0</v>
      </c>
      <c r="AK196" s="19">
        <f t="shared" si="29"/>
        <v>12.752359383539964</v>
      </c>
      <c r="AL196" s="19">
        <f t="shared" si="29"/>
        <v>0</v>
      </c>
      <c r="AM196" s="19">
        <f t="shared" si="29"/>
        <v>10.571392204844814</v>
      </c>
      <c r="AN196" s="19">
        <f t="shared" si="37"/>
        <v>-10.571392204844706</v>
      </c>
      <c r="AO196" s="19">
        <f t="shared" si="37"/>
        <v>0</v>
      </c>
      <c r="AP196" s="19">
        <f t="shared" si="37"/>
        <v>12.752359383540306</v>
      </c>
      <c r="AQ196" s="118">
        <f>'[3]Sped FY 2020'!CR212</f>
        <v>503.28894699023374</v>
      </c>
      <c r="AR196" s="119">
        <f>'[3]Sped FY 2020'!CS212</f>
        <v>490.53658760669373</v>
      </c>
      <c r="AS196" s="161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  <c r="CB196" s="162"/>
      <c r="CC196" s="162"/>
      <c r="CD196" s="162"/>
      <c r="CE196" s="162"/>
      <c r="CF196" s="162"/>
      <c r="CG196" s="162"/>
      <c r="CH196" s="162"/>
      <c r="CI196" s="162"/>
      <c r="CJ196" s="162"/>
    </row>
    <row r="197" spans="1:88" ht="15" x14ac:dyDescent="0.25">
      <c r="A197" s="154">
        <v>592</v>
      </c>
      <c r="B197" s="155">
        <v>1</v>
      </c>
      <c r="C197" s="156" t="s">
        <v>175</v>
      </c>
      <c r="D197" s="157">
        <v>6</v>
      </c>
      <c r="E197" s="120">
        <f>'[3]Sped FY 2020'!AB213</f>
        <v>123613.70192010666</v>
      </c>
      <c r="F197" s="120">
        <f>'[3]Sped FY 2020'!AK213</f>
        <v>18935.206707437559</v>
      </c>
      <c r="G197" s="120">
        <f>'[3]Sped FY 2020'!BP213</f>
        <v>232.48366825594675</v>
      </c>
      <c r="H197" s="120">
        <f>-'[3]Sped FY 2020'!CI213</f>
        <v>0</v>
      </c>
      <c r="I197" s="120">
        <f>'[3]Sped FY 2020'!CB213</f>
        <v>53912.901005291526</v>
      </c>
      <c r="J197" s="120">
        <f>'[3]Sped FY 2020'!BF213-'[3]Sped FY 2020'!BI213</f>
        <v>42201.718019588276</v>
      </c>
      <c r="K197" s="120">
        <f>'[3]Sped FY 2020'!CJ213</f>
        <v>0</v>
      </c>
      <c r="L197" s="118">
        <f t="shared" si="30"/>
        <v>238896.01132067994</v>
      </c>
      <c r="M197" s="134">
        <f t="shared" si="31"/>
        <v>0</v>
      </c>
      <c r="N197" s="158">
        <v>592</v>
      </c>
      <c r="O197" s="159">
        <v>1</v>
      </c>
      <c r="P197" s="14" t="s">
        <v>175</v>
      </c>
      <c r="Q197" s="14">
        <v>6</v>
      </c>
      <c r="R197" s="22">
        <v>123613.70192010666</v>
      </c>
      <c r="S197" s="94">
        <v>18935.206707437559</v>
      </c>
      <c r="T197" s="94">
        <v>0</v>
      </c>
      <c r="U197" s="94">
        <v>51430.753879177762</v>
      </c>
      <c r="V197" s="94">
        <v>44683.865145702039</v>
      </c>
      <c r="W197" s="95">
        <v>238663.527652424</v>
      </c>
      <c r="X197" s="152"/>
      <c r="Y197" s="19">
        <f t="shared" si="32"/>
        <v>0</v>
      </c>
      <c r="Z197" s="19">
        <f t="shared" si="32"/>
        <v>0</v>
      </c>
      <c r="AA197" s="19">
        <f t="shared" si="33"/>
        <v>232.48366825594675</v>
      </c>
      <c r="AB197" s="19">
        <f t="shared" si="34"/>
        <v>0</v>
      </c>
      <c r="AC197" s="19">
        <f t="shared" si="34"/>
        <v>2482.1471261137631</v>
      </c>
      <c r="AD197" s="19">
        <f t="shared" si="34"/>
        <v>-2482.1471261137631</v>
      </c>
      <c r="AE197" s="19">
        <f t="shared" si="35"/>
        <v>0</v>
      </c>
      <c r="AF197" s="19">
        <f t="shared" si="36"/>
        <v>232.48366825593985</v>
      </c>
      <c r="AG197" s="20"/>
      <c r="AH197" s="160">
        <f>'[3]Sped FY 2020'!DZ213</f>
        <v>178.2448649695659</v>
      </c>
      <c r="AI197" s="19">
        <f t="shared" si="29"/>
        <v>0</v>
      </c>
      <c r="AJ197" s="19">
        <f t="shared" si="29"/>
        <v>0</v>
      </c>
      <c r="AK197" s="19">
        <f t="shared" si="29"/>
        <v>1.3042937775270091</v>
      </c>
      <c r="AL197" s="19">
        <f t="shared" si="29"/>
        <v>0</v>
      </c>
      <c r="AM197" s="19">
        <f t="shared" si="29"/>
        <v>13.925490232425899</v>
      </c>
      <c r="AN197" s="19">
        <f t="shared" si="37"/>
        <v>-13.925490232425899</v>
      </c>
      <c r="AO197" s="19">
        <f t="shared" si="37"/>
        <v>0</v>
      </c>
      <c r="AP197" s="19">
        <f t="shared" si="37"/>
        <v>1.3042937775269703</v>
      </c>
      <c r="AQ197" s="118">
        <f>'[3]Sped FY 2020'!CR213</f>
        <v>49.864840718227391</v>
      </c>
      <c r="AR197" s="119">
        <f>'[3]Sped FY 2020'!CS213</f>
        <v>48.560546940700419</v>
      </c>
      <c r="AS197" s="161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  <c r="CB197" s="162"/>
      <c r="CC197" s="162"/>
      <c r="CD197" s="162"/>
      <c r="CE197" s="162"/>
      <c r="CF197" s="162"/>
      <c r="CG197" s="162"/>
      <c r="CH197" s="162"/>
      <c r="CI197" s="162"/>
      <c r="CJ197" s="162"/>
    </row>
    <row r="198" spans="1:88" ht="15" x14ac:dyDescent="0.25">
      <c r="A198" s="154">
        <v>593</v>
      </c>
      <c r="B198" s="155">
        <v>1</v>
      </c>
      <c r="C198" s="156" t="s">
        <v>176</v>
      </c>
      <c r="D198" s="157">
        <v>5</v>
      </c>
      <c r="E198" s="120">
        <f>'[3]Sped FY 2020'!AB214</f>
        <v>1230130.5194338374</v>
      </c>
      <c r="F198" s="120">
        <f>'[3]Sped FY 2020'!AK214</f>
        <v>419214.16363242193</v>
      </c>
      <c r="G198" s="120">
        <f>'[3]Sped FY 2020'!BP214</f>
        <v>27710.269393312326</v>
      </c>
      <c r="H198" s="120">
        <f>-'[3]Sped FY 2020'!CI214</f>
        <v>0</v>
      </c>
      <c r="I198" s="120">
        <f>'[3]Sped FY 2020'!CB214</f>
        <v>0</v>
      </c>
      <c r="J198" s="120">
        <f>'[3]Sped FY 2020'!BF214-'[3]Sped FY 2020'!BI214</f>
        <v>-37166.675270891734</v>
      </c>
      <c r="K198" s="120">
        <f>'[3]Sped FY 2020'!CJ214</f>
        <v>0</v>
      </c>
      <c r="L198" s="118">
        <f t="shared" si="30"/>
        <v>1639888.2771886799</v>
      </c>
      <c r="M198" s="134">
        <f t="shared" si="31"/>
        <v>0</v>
      </c>
      <c r="N198" s="158">
        <v>593</v>
      </c>
      <c r="O198" s="159">
        <v>1</v>
      </c>
      <c r="P198" s="14" t="s">
        <v>176</v>
      </c>
      <c r="Q198" s="14">
        <v>5</v>
      </c>
      <c r="R198" s="22">
        <v>1230130.5194338374</v>
      </c>
      <c r="S198" s="94">
        <v>419214.16363242193</v>
      </c>
      <c r="T198" s="94">
        <v>0</v>
      </c>
      <c r="U198" s="94">
        <v>0</v>
      </c>
      <c r="V198" s="94">
        <v>-44994.557381426057</v>
      </c>
      <c r="W198" s="95">
        <v>1604350.1256848334</v>
      </c>
      <c r="X198" s="152"/>
      <c r="Y198" s="19">
        <f t="shared" si="32"/>
        <v>0</v>
      </c>
      <c r="Z198" s="19">
        <f t="shared" si="32"/>
        <v>0</v>
      </c>
      <c r="AA198" s="19">
        <f t="shared" si="33"/>
        <v>27710.269393312326</v>
      </c>
      <c r="AB198" s="19">
        <f t="shared" si="34"/>
        <v>0</v>
      </c>
      <c r="AC198" s="19">
        <f t="shared" si="34"/>
        <v>0</v>
      </c>
      <c r="AD198" s="19">
        <f t="shared" si="34"/>
        <v>7827.8821105343231</v>
      </c>
      <c r="AE198" s="19">
        <f t="shared" si="35"/>
        <v>0</v>
      </c>
      <c r="AF198" s="19">
        <f t="shared" si="36"/>
        <v>35538.151503846515</v>
      </c>
      <c r="AG198" s="20"/>
      <c r="AH198" s="160">
        <f>'[3]Sped FY 2020'!DZ214</f>
        <v>1162.5101959965486</v>
      </c>
      <c r="AI198" s="19">
        <f t="shared" si="29"/>
        <v>0</v>
      </c>
      <c r="AJ198" s="19">
        <f t="shared" si="29"/>
        <v>0</v>
      </c>
      <c r="AK198" s="19">
        <f t="shared" si="29"/>
        <v>23.836581811274364</v>
      </c>
      <c r="AL198" s="19">
        <f t="shared" si="29"/>
        <v>0</v>
      </c>
      <c r="AM198" s="19">
        <f t="shared" si="29"/>
        <v>0</v>
      </c>
      <c r="AN198" s="19">
        <f t="shared" si="37"/>
        <v>6.733602971820785</v>
      </c>
      <c r="AO198" s="19">
        <f t="shared" si="37"/>
        <v>0</v>
      </c>
      <c r="AP198" s="19">
        <f t="shared" si="37"/>
        <v>30.570184783095034</v>
      </c>
      <c r="AQ198" s="118">
        <f>'[3]Sped FY 2020'!CR214</f>
        <v>1007.6029742131954</v>
      </c>
      <c r="AR198" s="119">
        <f>'[3]Sped FY 2020'!CS214</f>
        <v>977.03278943010025</v>
      </c>
      <c r="AS198" s="161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  <c r="CB198" s="162"/>
      <c r="CC198" s="162"/>
      <c r="CD198" s="162"/>
      <c r="CE198" s="162"/>
      <c r="CF198" s="162"/>
      <c r="CG198" s="162"/>
      <c r="CH198" s="162"/>
      <c r="CI198" s="162"/>
      <c r="CJ198" s="162"/>
    </row>
    <row r="199" spans="1:88" ht="15" x14ac:dyDescent="0.25">
      <c r="A199" s="154">
        <v>595</v>
      </c>
      <c r="B199" s="155">
        <v>1</v>
      </c>
      <c r="C199" s="156" t="s">
        <v>177</v>
      </c>
      <c r="D199" s="157">
        <v>5</v>
      </c>
      <c r="E199" s="120">
        <f>'[3]Sped FY 2020'!AB215</f>
        <v>1844440.710676118</v>
      </c>
      <c r="F199" s="120">
        <f>'[3]Sped FY 2020'!AK215</f>
        <v>421741.92769465275</v>
      </c>
      <c r="G199" s="120">
        <f>'[3]Sped FY 2020'!BP215</f>
        <v>33519.937726214412</v>
      </c>
      <c r="H199" s="120">
        <f>-'[3]Sped FY 2020'!CI215</f>
        <v>0</v>
      </c>
      <c r="I199" s="120">
        <f>'[3]Sped FY 2020'!CB215</f>
        <v>0</v>
      </c>
      <c r="J199" s="120">
        <f>'[3]Sped FY 2020'!BF215-'[3]Sped FY 2020'!BI215</f>
        <v>49444.808842530219</v>
      </c>
      <c r="K199" s="120">
        <f>'[3]Sped FY 2020'!CJ215</f>
        <v>0</v>
      </c>
      <c r="L199" s="118">
        <f t="shared" si="30"/>
        <v>2349147.3849395155</v>
      </c>
      <c r="M199" s="134">
        <f t="shared" si="31"/>
        <v>0</v>
      </c>
      <c r="N199" s="158">
        <v>595</v>
      </c>
      <c r="O199" s="159">
        <v>1</v>
      </c>
      <c r="P199" s="14" t="s">
        <v>177</v>
      </c>
      <c r="Q199" s="14">
        <v>5</v>
      </c>
      <c r="R199" s="22">
        <v>1844440.710676118</v>
      </c>
      <c r="S199" s="94">
        <v>421741.92769465275</v>
      </c>
      <c r="T199" s="94">
        <v>0</v>
      </c>
      <c r="U199" s="94">
        <v>0</v>
      </c>
      <c r="V199" s="94">
        <v>53187.213623837008</v>
      </c>
      <c r="W199" s="95">
        <v>2319369.8519946081</v>
      </c>
      <c r="X199" s="152"/>
      <c r="Y199" s="19">
        <f t="shared" si="32"/>
        <v>0</v>
      </c>
      <c r="Z199" s="19">
        <f t="shared" si="32"/>
        <v>0</v>
      </c>
      <c r="AA199" s="19">
        <f t="shared" si="33"/>
        <v>33519.937726214412</v>
      </c>
      <c r="AB199" s="19">
        <f t="shared" si="34"/>
        <v>0</v>
      </c>
      <c r="AC199" s="19">
        <f t="shared" si="34"/>
        <v>0</v>
      </c>
      <c r="AD199" s="19">
        <f t="shared" si="34"/>
        <v>-3742.4047813067882</v>
      </c>
      <c r="AE199" s="19">
        <f t="shared" si="35"/>
        <v>0</v>
      </c>
      <c r="AF199" s="19">
        <f t="shared" si="36"/>
        <v>29777.532944907434</v>
      </c>
      <c r="AG199" s="20"/>
      <c r="AH199" s="160">
        <f>'[3]Sped FY 2020'!DZ215</f>
        <v>1960.2916096709305</v>
      </c>
      <c r="AI199" s="19">
        <f t="shared" ref="AI199:AM249" si="38">IF($AH199&gt;0,Y199/$AH199,0)</f>
        <v>0</v>
      </c>
      <c r="AJ199" s="19">
        <f t="shared" si="38"/>
        <v>0</v>
      </c>
      <c r="AK199" s="19">
        <f t="shared" si="38"/>
        <v>17.099464977989332</v>
      </c>
      <c r="AL199" s="19">
        <f t="shared" si="38"/>
        <v>0</v>
      </c>
      <c r="AM199" s="19">
        <f t="shared" si="38"/>
        <v>0</v>
      </c>
      <c r="AN199" s="19">
        <f t="shared" si="37"/>
        <v>-1.9091061568819432</v>
      </c>
      <c r="AO199" s="19">
        <f t="shared" si="37"/>
        <v>0</v>
      </c>
      <c r="AP199" s="19">
        <f t="shared" si="37"/>
        <v>15.190358821107294</v>
      </c>
      <c r="AQ199" s="118">
        <f>'[3]Sped FY 2020'!CR215</f>
        <v>681.99681462190006</v>
      </c>
      <c r="AR199" s="119">
        <f>'[3]Sped FY 2020'!CS215</f>
        <v>666.80645580079272</v>
      </c>
      <c r="AS199" s="161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  <c r="CB199" s="162"/>
      <c r="CC199" s="162"/>
      <c r="CD199" s="162"/>
      <c r="CE199" s="162"/>
      <c r="CF199" s="162"/>
      <c r="CG199" s="162"/>
      <c r="CH199" s="162"/>
      <c r="CI199" s="162"/>
      <c r="CJ199" s="162"/>
    </row>
    <row r="200" spans="1:88" ht="15" x14ac:dyDescent="0.25">
      <c r="A200" s="154">
        <v>599</v>
      </c>
      <c r="B200" s="155">
        <v>1</v>
      </c>
      <c r="C200" s="156" t="s">
        <v>178</v>
      </c>
      <c r="D200" s="157">
        <v>6</v>
      </c>
      <c r="E200" s="120">
        <f>'[3]Sped FY 2020'!AB216</f>
        <v>403936.44718640368</v>
      </c>
      <c r="F200" s="120">
        <f>'[3]Sped FY 2020'!AK216</f>
        <v>123203.6462642535</v>
      </c>
      <c r="G200" s="120">
        <f>'[3]Sped FY 2020'!BP216</f>
        <v>8651.2674224220846</v>
      </c>
      <c r="H200" s="120">
        <f>-'[3]Sped FY 2020'!CI216</f>
        <v>0</v>
      </c>
      <c r="I200" s="120">
        <f>'[3]Sped FY 2020'!CB216</f>
        <v>0</v>
      </c>
      <c r="J200" s="120">
        <f>'[3]Sped FY 2020'!BF216-'[3]Sped FY 2020'!BI216</f>
        <v>9204.3297381546909</v>
      </c>
      <c r="K200" s="120">
        <f>'[3]Sped FY 2020'!CJ216</f>
        <v>0</v>
      </c>
      <c r="L200" s="118">
        <f t="shared" si="30"/>
        <v>544995.69061123393</v>
      </c>
      <c r="M200" s="134">
        <f t="shared" si="31"/>
        <v>0</v>
      </c>
      <c r="N200" s="158">
        <v>599</v>
      </c>
      <c r="O200" s="159">
        <v>1</v>
      </c>
      <c r="P200" s="14" t="s">
        <v>178</v>
      </c>
      <c r="Q200" s="14">
        <v>6</v>
      </c>
      <c r="R200" s="22">
        <v>403936.44718640368</v>
      </c>
      <c r="S200" s="94">
        <v>123203.6462642535</v>
      </c>
      <c r="T200" s="94">
        <v>0</v>
      </c>
      <c r="U200" s="94">
        <v>0</v>
      </c>
      <c r="V200" s="94">
        <v>11402.393885222238</v>
      </c>
      <c r="W200" s="95">
        <v>538542.48733587947</v>
      </c>
      <c r="X200" s="152"/>
      <c r="Y200" s="19">
        <f t="shared" si="32"/>
        <v>0</v>
      </c>
      <c r="Z200" s="19">
        <f t="shared" si="32"/>
        <v>0</v>
      </c>
      <c r="AA200" s="19">
        <f t="shared" si="33"/>
        <v>8651.2674224220846</v>
      </c>
      <c r="AB200" s="19">
        <f t="shared" si="34"/>
        <v>0</v>
      </c>
      <c r="AC200" s="19">
        <f t="shared" si="34"/>
        <v>0</v>
      </c>
      <c r="AD200" s="19">
        <f t="shared" si="34"/>
        <v>-2198.0641470675473</v>
      </c>
      <c r="AE200" s="19">
        <f t="shared" si="35"/>
        <v>0</v>
      </c>
      <c r="AF200" s="19">
        <f t="shared" si="36"/>
        <v>6453.2032753544627</v>
      </c>
      <c r="AG200" s="20"/>
      <c r="AH200" s="160">
        <f>'[3]Sped FY 2020'!DZ216</f>
        <v>472.23836829591863</v>
      </c>
      <c r="AI200" s="19">
        <f t="shared" si="38"/>
        <v>0</v>
      </c>
      <c r="AJ200" s="19">
        <f t="shared" si="38"/>
        <v>0</v>
      </c>
      <c r="AK200" s="19">
        <f t="shared" si="38"/>
        <v>18.319704630609223</v>
      </c>
      <c r="AL200" s="19">
        <f t="shared" si="38"/>
        <v>0</v>
      </c>
      <c r="AM200" s="19">
        <f t="shared" si="38"/>
        <v>0</v>
      </c>
      <c r="AN200" s="19">
        <f t="shared" si="37"/>
        <v>-4.6545649287229764</v>
      </c>
      <c r="AO200" s="19">
        <f t="shared" si="37"/>
        <v>0</v>
      </c>
      <c r="AP200" s="19">
        <f t="shared" si="37"/>
        <v>13.665139701886089</v>
      </c>
      <c r="AQ200" s="118">
        <f>'[3]Sped FY 2020'!CR216</f>
        <v>687.97197387824519</v>
      </c>
      <c r="AR200" s="119">
        <f>'[3]Sped FY 2020'!CS216</f>
        <v>674.30683417635908</v>
      </c>
      <c r="AS200" s="161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  <c r="CB200" s="162"/>
      <c r="CC200" s="162"/>
      <c r="CD200" s="162"/>
      <c r="CE200" s="162"/>
      <c r="CF200" s="162"/>
      <c r="CG200" s="162"/>
      <c r="CH200" s="162"/>
      <c r="CI200" s="162"/>
      <c r="CJ200" s="162"/>
    </row>
    <row r="201" spans="1:88" ht="15" x14ac:dyDescent="0.25">
      <c r="A201" s="154">
        <v>600</v>
      </c>
      <c r="B201" s="155">
        <v>1</v>
      </c>
      <c r="C201" s="156" t="s">
        <v>179</v>
      </c>
      <c r="D201" s="157">
        <v>6</v>
      </c>
      <c r="E201" s="120">
        <f>'[3]Sped FY 2020'!AB217</f>
        <v>295367.64199842373</v>
      </c>
      <c r="F201" s="120">
        <f>'[3]Sped FY 2020'!AK217</f>
        <v>86536.70371771646</v>
      </c>
      <c r="G201" s="120">
        <f>'[3]Sped FY 2020'!BP217</f>
        <v>4126.1843465222782</v>
      </c>
      <c r="H201" s="120">
        <f>-'[3]Sped FY 2020'!CI217</f>
        <v>-27449.667960342151</v>
      </c>
      <c r="I201" s="120">
        <f>'[3]Sped FY 2020'!CB217</f>
        <v>0</v>
      </c>
      <c r="J201" s="120">
        <f>'[3]Sped FY 2020'!BF217-'[3]Sped FY 2020'!BI217</f>
        <v>81661.153474407824</v>
      </c>
      <c r="K201" s="120">
        <f>'[3]Sped FY 2020'!CJ217</f>
        <v>0</v>
      </c>
      <c r="L201" s="118">
        <f t="shared" si="30"/>
        <v>440242.01557672815</v>
      </c>
      <c r="M201" s="134">
        <f t="shared" si="31"/>
        <v>0</v>
      </c>
      <c r="N201" s="158">
        <v>600</v>
      </c>
      <c r="O201" s="159">
        <v>1</v>
      </c>
      <c r="P201" s="14" t="s">
        <v>179</v>
      </c>
      <c r="Q201" s="14">
        <v>6</v>
      </c>
      <c r="R201" s="22">
        <v>295367.64199842373</v>
      </c>
      <c r="S201" s="94">
        <v>86536.70371771646</v>
      </c>
      <c r="T201" s="94">
        <v>-33562.815604228716</v>
      </c>
      <c r="U201" s="94">
        <v>0</v>
      </c>
      <c r="V201" s="94">
        <v>86463.551398013878</v>
      </c>
      <c r="W201" s="95">
        <v>434805.08150992537</v>
      </c>
      <c r="X201" s="152"/>
      <c r="Y201" s="19">
        <f t="shared" si="32"/>
        <v>0</v>
      </c>
      <c r="Z201" s="19">
        <f t="shared" si="32"/>
        <v>0</v>
      </c>
      <c r="AA201" s="19">
        <f t="shared" si="33"/>
        <v>4126.1843465222782</v>
      </c>
      <c r="AB201" s="19">
        <f t="shared" si="34"/>
        <v>6113.1476438865648</v>
      </c>
      <c r="AC201" s="19">
        <f t="shared" si="34"/>
        <v>0</v>
      </c>
      <c r="AD201" s="19">
        <f t="shared" si="34"/>
        <v>-4802.397923606055</v>
      </c>
      <c r="AE201" s="19">
        <f t="shared" si="35"/>
        <v>0</v>
      </c>
      <c r="AF201" s="19">
        <f t="shared" si="36"/>
        <v>5436.9340668027871</v>
      </c>
      <c r="AG201" s="20"/>
      <c r="AH201" s="160">
        <f>'[3]Sped FY 2020'!DZ217</f>
        <v>278.31920854887119</v>
      </c>
      <c r="AI201" s="19">
        <f t="shared" si="38"/>
        <v>0</v>
      </c>
      <c r="AJ201" s="19">
        <f t="shared" si="38"/>
        <v>0</v>
      </c>
      <c r="AK201" s="19">
        <f t="shared" si="38"/>
        <v>14.825366772332369</v>
      </c>
      <c r="AL201" s="19">
        <f t="shared" si="38"/>
        <v>21.964519358041837</v>
      </c>
      <c r="AM201" s="19">
        <f t="shared" si="38"/>
        <v>0</v>
      </c>
      <c r="AN201" s="19">
        <f t="shared" si="37"/>
        <v>-17.254999928482416</v>
      </c>
      <c r="AO201" s="19">
        <f t="shared" si="37"/>
        <v>0</v>
      </c>
      <c r="AP201" s="19">
        <f t="shared" si="37"/>
        <v>19.534886201891791</v>
      </c>
      <c r="AQ201" s="118">
        <f>'[3]Sped FY 2020'!CR217</f>
        <v>585.35607480537715</v>
      </c>
      <c r="AR201" s="119">
        <f>'[3]Sped FY 2020'!CS217</f>
        <v>565.82118860348555</v>
      </c>
      <c r="AS201" s="161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  <c r="CB201" s="162"/>
      <c r="CC201" s="162"/>
      <c r="CD201" s="162"/>
      <c r="CE201" s="162"/>
      <c r="CF201" s="162"/>
      <c r="CG201" s="162"/>
      <c r="CH201" s="162"/>
      <c r="CI201" s="162"/>
      <c r="CJ201" s="162"/>
    </row>
    <row r="202" spans="1:88" ht="15" x14ac:dyDescent="0.25">
      <c r="A202" s="154">
        <v>601</v>
      </c>
      <c r="B202" s="155">
        <v>1</v>
      </c>
      <c r="C202" s="156" t="s">
        <v>180</v>
      </c>
      <c r="D202" s="157">
        <v>6</v>
      </c>
      <c r="E202" s="120">
        <f>'[3]Sped FY 2020'!AB218</f>
        <v>653335.20120247419</v>
      </c>
      <c r="F202" s="120">
        <f>'[3]Sped FY 2020'!AK218</f>
        <v>161539.94376117119</v>
      </c>
      <c r="G202" s="120">
        <f>'[3]Sped FY 2020'!BP218</f>
        <v>12505.114994773374</v>
      </c>
      <c r="H202" s="120">
        <f>-'[3]Sped FY 2020'!CI218</f>
        <v>-1970.300466510671</v>
      </c>
      <c r="I202" s="120">
        <f>'[3]Sped FY 2020'!CB218</f>
        <v>0</v>
      </c>
      <c r="J202" s="120">
        <f>'[3]Sped FY 2020'!BF218-'[3]Sped FY 2020'!BI218</f>
        <v>26339.372053661078</v>
      </c>
      <c r="K202" s="120">
        <f>'[3]Sped FY 2020'!CJ218</f>
        <v>0</v>
      </c>
      <c r="L202" s="118">
        <f t="shared" si="30"/>
        <v>851749.33154556912</v>
      </c>
      <c r="M202" s="134">
        <f t="shared" si="31"/>
        <v>0</v>
      </c>
      <c r="N202" s="158">
        <v>601</v>
      </c>
      <c r="O202" s="159">
        <v>1</v>
      </c>
      <c r="P202" s="14" t="s">
        <v>180</v>
      </c>
      <c r="Q202" s="14">
        <v>6</v>
      </c>
      <c r="R202" s="22">
        <v>653335.20120247419</v>
      </c>
      <c r="S202" s="94">
        <v>161539.94376117119</v>
      </c>
      <c r="T202" s="94">
        <v>-3722.1461062103917</v>
      </c>
      <c r="U202" s="94">
        <v>0</v>
      </c>
      <c r="V202" s="94">
        <v>28091.217693360726</v>
      </c>
      <c r="W202" s="95">
        <v>839244.21655079571</v>
      </c>
      <c r="X202" s="152"/>
      <c r="Y202" s="19">
        <f t="shared" si="32"/>
        <v>0</v>
      </c>
      <c r="Z202" s="19">
        <f t="shared" si="32"/>
        <v>0</v>
      </c>
      <c r="AA202" s="19">
        <f t="shared" si="33"/>
        <v>12505.114994773374</v>
      </c>
      <c r="AB202" s="19">
        <f t="shared" si="34"/>
        <v>1751.8456396997208</v>
      </c>
      <c r="AC202" s="19">
        <f t="shared" si="34"/>
        <v>0</v>
      </c>
      <c r="AD202" s="19">
        <f t="shared" si="34"/>
        <v>-1751.845639699648</v>
      </c>
      <c r="AE202" s="19">
        <f t="shared" si="35"/>
        <v>0</v>
      </c>
      <c r="AF202" s="19">
        <f t="shared" si="36"/>
        <v>12505.114994773408</v>
      </c>
      <c r="AG202" s="20"/>
      <c r="AH202" s="160">
        <f>'[3]Sped FY 2020'!DZ218</f>
        <v>603.86225392733422</v>
      </c>
      <c r="AI202" s="19">
        <f t="shared" si="38"/>
        <v>0</v>
      </c>
      <c r="AJ202" s="19">
        <f t="shared" si="38"/>
        <v>0</v>
      </c>
      <c r="AK202" s="19">
        <f t="shared" si="38"/>
        <v>20.708555491660483</v>
      </c>
      <c r="AL202" s="19">
        <f t="shared" si="38"/>
        <v>2.9010682954701275</v>
      </c>
      <c r="AM202" s="19">
        <f t="shared" si="38"/>
        <v>0</v>
      </c>
      <c r="AN202" s="19">
        <f t="shared" si="37"/>
        <v>-2.9010682954700071</v>
      </c>
      <c r="AO202" s="19">
        <f t="shared" si="37"/>
        <v>0</v>
      </c>
      <c r="AP202" s="19">
        <f t="shared" si="37"/>
        <v>20.70855549166054</v>
      </c>
      <c r="AQ202" s="118">
        <f>'[3]Sped FY 2020'!CR218</f>
        <v>789.60320304259199</v>
      </c>
      <c r="AR202" s="119">
        <f>'[3]Sped FY 2020'!CS218</f>
        <v>768.8946475509315</v>
      </c>
      <c r="AS202" s="161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  <c r="CB202" s="162"/>
      <c r="CC202" s="162"/>
      <c r="CD202" s="162"/>
      <c r="CE202" s="162"/>
      <c r="CF202" s="162"/>
      <c r="CG202" s="162"/>
      <c r="CH202" s="162"/>
      <c r="CI202" s="162"/>
      <c r="CJ202" s="162"/>
    </row>
    <row r="203" spans="1:88" ht="15" x14ac:dyDescent="0.25">
      <c r="A203" s="154">
        <v>621</v>
      </c>
      <c r="B203" s="155">
        <v>1</v>
      </c>
      <c r="C203" s="156" t="s">
        <v>181</v>
      </c>
      <c r="D203" s="157">
        <v>3</v>
      </c>
      <c r="E203" s="120">
        <f>'[3]Sped FY 2020'!AB219</f>
        <v>20714703.747929905</v>
      </c>
      <c r="F203" s="120">
        <f>'[3]Sped FY 2020'!AK219</f>
        <v>3876542.509864863</v>
      </c>
      <c r="G203" s="120">
        <f>'[3]Sped FY 2020'!BP219</f>
        <v>255870.19076721816</v>
      </c>
      <c r="H203" s="120">
        <f>-'[3]Sped FY 2020'!CI219</f>
        <v>0</v>
      </c>
      <c r="I203" s="120">
        <f>'[3]Sped FY 2020'!CB219</f>
        <v>2014267.3756674118</v>
      </c>
      <c r="J203" s="120">
        <f>'[3]Sped FY 2020'!BF219-'[3]Sped FY 2020'!BI219</f>
        <v>-1854492.5633404558</v>
      </c>
      <c r="K203" s="120">
        <f>'[3]Sped FY 2020'!CJ219</f>
        <v>0</v>
      </c>
      <c r="L203" s="118">
        <f t="shared" si="30"/>
        <v>25006891.260888942</v>
      </c>
      <c r="M203" s="134">
        <f t="shared" si="31"/>
        <v>0</v>
      </c>
      <c r="N203" s="158">
        <v>621</v>
      </c>
      <c r="O203" s="159">
        <v>1</v>
      </c>
      <c r="P203" s="14" t="s">
        <v>181</v>
      </c>
      <c r="Q203" s="14">
        <v>3</v>
      </c>
      <c r="R203" s="22">
        <v>20714703.747929905</v>
      </c>
      <c r="S203" s="94">
        <v>3876542.509864863</v>
      </c>
      <c r="T203" s="94">
        <v>0</v>
      </c>
      <c r="U203" s="94">
        <v>2019288.527534049</v>
      </c>
      <c r="V203" s="94">
        <v>-1859513.7152070932</v>
      </c>
      <c r="W203" s="95">
        <v>24751021.070121724</v>
      </c>
      <c r="X203" s="152"/>
      <c r="Y203" s="19">
        <f t="shared" si="32"/>
        <v>0</v>
      </c>
      <c r="Z203" s="19">
        <f t="shared" si="32"/>
        <v>0</v>
      </c>
      <c r="AA203" s="19">
        <f t="shared" si="33"/>
        <v>255870.19076721816</v>
      </c>
      <c r="AB203" s="19">
        <f t="shared" si="34"/>
        <v>0</v>
      </c>
      <c r="AC203" s="19">
        <f t="shared" si="34"/>
        <v>-5021.1518666371703</v>
      </c>
      <c r="AD203" s="19">
        <f t="shared" si="34"/>
        <v>5021.1518666374031</v>
      </c>
      <c r="AE203" s="19">
        <f t="shared" si="35"/>
        <v>0</v>
      </c>
      <c r="AF203" s="19">
        <f t="shared" si="36"/>
        <v>255870.19076721743</v>
      </c>
      <c r="AG203" s="20"/>
      <c r="AH203" s="160">
        <f>'[3]Sped FY 2020'!DZ219</f>
        <v>11849.163994284614</v>
      </c>
      <c r="AI203" s="19">
        <f t="shared" si="38"/>
        <v>0</v>
      </c>
      <c r="AJ203" s="19">
        <f t="shared" si="38"/>
        <v>0</v>
      </c>
      <c r="AK203" s="19">
        <f t="shared" si="38"/>
        <v>21.593944593106812</v>
      </c>
      <c r="AL203" s="19">
        <f t="shared" si="38"/>
        <v>0</v>
      </c>
      <c r="AM203" s="19">
        <f t="shared" si="38"/>
        <v>-0.42375579146841907</v>
      </c>
      <c r="AN203" s="19">
        <f t="shared" si="37"/>
        <v>0.42375579146843873</v>
      </c>
      <c r="AO203" s="19">
        <f t="shared" si="37"/>
        <v>0</v>
      </c>
      <c r="AP203" s="19">
        <f t="shared" si="37"/>
        <v>21.593944593106752</v>
      </c>
      <c r="AQ203" s="118">
        <f>'[3]Sped FY 2020'!CR219</f>
        <v>894.82246762612397</v>
      </c>
      <c r="AR203" s="119">
        <f>'[3]Sped FY 2020'!CS219</f>
        <v>873.22852303301727</v>
      </c>
      <c r="AS203" s="161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  <c r="CB203" s="162"/>
      <c r="CC203" s="162"/>
      <c r="CD203" s="162"/>
      <c r="CE203" s="162"/>
      <c r="CF203" s="162"/>
      <c r="CG203" s="162"/>
      <c r="CH203" s="162"/>
      <c r="CI203" s="162"/>
      <c r="CJ203" s="162"/>
    </row>
    <row r="204" spans="1:88" ht="15" x14ac:dyDescent="0.25">
      <c r="A204" s="154">
        <v>622</v>
      </c>
      <c r="B204" s="155">
        <v>1</v>
      </c>
      <c r="C204" s="156" t="s">
        <v>182</v>
      </c>
      <c r="D204" s="157">
        <v>2</v>
      </c>
      <c r="E204" s="120">
        <f>'[3]Sped FY 2020'!AB220</f>
        <v>17465789.805107832</v>
      </c>
      <c r="F204" s="120">
        <f>'[3]Sped FY 2020'!AK220</f>
        <v>2833564.3341913405</v>
      </c>
      <c r="G204" s="120">
        <f>'[3]Sped FY 2020'!BP220</f>
        <v>296820.14442134998</v>
      </c>
      <c r="H204" s="120">
        <f>-'[3]Sped FY 2020'!CI220</f>
        <v>0</v>
      </c>
      <c r="I204" s="120">
        <f>'[3]Sped FY 2020'!CB220</f>
        <v>929108.05448034406</v>
      </c>
      <c r="J204" s="120">
        <f>'[3]Sped FY 2020'!BF220-'[3]Sped FY 2020'!BI220</f>
        <v>-3680318.6190011529</v>
      </c>
      <c r="K204" s="120">
        <f>'[3]Sped FY 2020'!CJ220</f>
        <v>0</v>
      </c>
      <c r="L204" s="118">
        <f t="shared" si="30"/>
        <v>17844963.719199713</v>
      </c>
      <c r="M204" s="134">
        <f t="shared" si="31"/>
        <v>0</v>
      </c>
      <c r="N204" s="158">
        <v>622</v>
      </c>
      <c r="O204" s="159">
        <v>1</v>
      </c>
      <c r="P204" s="14" t="s">
        <v>182</v>
      </c>
      <c r="Q204" s="14">
        <v>2</v>
      </c>
      <c r="R204" s="22">
        <v>17465789.805107832</v>
      </c>
      <c r="S204" s="94">
        <v>2833564.3341913405</v>
      </c>
      <c r="T204" s="94">
        <v>0</v>
      </c>
      <c r="U204" s="94">
        <v>1011384.0431112256</v>
      </c>
      <c r="V204" s="94">
        <v>-3762594.6076320359</v>
      </c>
      <c r="W204" s="95">
        <v>17548143.574778359</v>
      </c>
      <c r="X204" s="152"/>
      <c r="Y204" s="19">
        <f t="shared" si="32"/>
        <v>0</v>
      </c>
      <c r="Z204" s="19">
        <f t="shared" si="32"/>
        <v>0</v>
      </c>
      <c r="AA204" s="19">
        <f t="shared" si="33"/>
        <v>296820.14442134998</v>
      </c>
      <c r="AB204" s="19">
        <f t="shared" si="34"/>
        <v>0</v>
      </c>
      <c r="AC204" s="19">
        <f t="shared" si="34"/>
        <v>-82275.988630881533</v>
      </c>
      <c r="AD204" s="19">
        <f t="shared" si="34"/>
        <v>82275.98863088293</v>
      </c>
      <c r="AE204" s="19">
        <f t="shared" si="35"/>
        <v>0</v>
      </c>
      <c r="AF204" s="19">
        <f t="shared" si="36"/>
        <v>296820.14442135394</v>
      </c>
      <c r="AG204" s="20"/>
      <c r="AH204" s="160">
        <f>'[3]Sped FY 2020'!DZ220</f>
        <v>10558.6470576053</v>
      </c>
      <c r="AI204" s="19">
        <f t="shared" si="38"/>
        <v>0</v>
      </c>
      <c r="AJ204" s="19">
        <f t="shared" si="38"/>
        <v>0</v>
      </c>
      <c r="AK204" s="19">
        <f t="shared" si="38"/>
        <v>28.111569863257532</v>
      </c>
      <c r="AL204" s="19">
        <f t="shared" si="38"/>
        <v>0</v>
      </c>
      <c r="AM204" s="19">
        <f t="shared" si="38"/>
        <v>-7.7922851461938833</v>
      </c>
      <c r="AN204" s="19">
        <f t="shared" si="37"/>
        <v>7.7922851461940157</v>
      </c>
      <c r="AO204" s="19">
        <f t="shared" si="37"/>
        <v>0</v>
      </c>
      <c r="AP204" s="19">
        <f t="shared" si="37"/>
        <v>28.111569863257909</v>
      </c>
      <c r="AQ204" s="118">
        <f>'[3]Sped FY 2020'!CR220</f>
        <v>1146.3313109685628</v>
      </c>
      <c r="AR204" s="119">
        <f>'[3]Sped FY 2020'!CS220</f>
        <v>1118.2197411053053</v>
      </c>
      <c r="AS204" s="161"/>
      <c r="AW204" s="162"/>
      <c r="AX204" s="162"/>
      <c r="AY204" s="162"/>
      <c r="AZ204" s="162"/>
      <c r="BA204" s="162"/>
      <c r="BB204" s="162"/>
      <c r="BC204" s="162"/>
      <c r="BD204" s="162"/>
      <c r="BE204" s="162"/>
      <c r="BF204" s="162"/>
      <c r="BG204" s="162"/>
      <c r="BH204" s="162"/>
      <c r="BI204" s="162"/>
      <c r="BJ204" s="162"/>
      <c r="BK204" s="162"/>
      <c r="BL204" s="162"/>
      <c r="BM204" s="162"/>
      <c r="BN204" s="162"/>
      <c r="BO204" s="162"/>
      <c r="BP204" s="162"/>
      <c r="BQ204" s="162"/>
      <c r="BR204" s="162"/>
      <c r="BS204" s="162"/>
      <c r="BT204" s="162"/>
      <c r="BU204" s="162"/>
      <c r="BV204" s="162"/>
      <c r="BW204" s="162"/>
      <c r="BX204" s="162"/>
      <c r="BY204" s="162"/>
      <c r="BZ204" s="162"/>
      <c r="CA204" s="162"/>
      <c r="CB204" s="162"/>
      <c r="CC204" s="162"/>
      <c r="CD204" s="162"/>
      <c r="CE204" s="162"/>
      <c r="CF204" s="162"/>
      <c r="CG204" s="162"/>
      <c r="CH204" s="162"/>
      <c r="CI204" s="162"/>
      <c r="CJ204" s="162"/>
    </row>
    <row r="205" spans="1:88" ht="15" x14ac:dyDescent="0.25">
      <c r="A205" s="154">
        <v>623</v>
      </c>
      <c r="B205" s="155">
        <v>1</v>
      </c>
      <c r="C205" s="156" t="s">
        <v>183</v>
      </c>
      <c r="D205" s="157">
        <v>2</v>
      </c>
      <c r="E205" s="120">
        <f>'[3]Sped FY 2020'!AB221</f>
        <v>11455084.721265499</v>
      </c>
      <c r="F205" s="120">
        <f>'[3]Sped FY 2020'!AK221</f>
        <v>2953821.6403745823</v>
      </c>
      <c r="G205" s="120">
        <f>'[3]Sped FY 2020'!BP221</f>
        <v>246306.03528806972</v>
      </c>
      <c r="H205" s="120">
        <f>-'[3]Sped FY 2020'!CI221</f>
        <v>0</v>
      </c>
      <c r="I205" s="120">
        <f>'[3]Sped FY 2020'!CB221</f>
        <v>0</v>
      </c>
      <c r="J205" s="120">
        <f>'[3]Sped FY 2020'!BF221-'[3]Sped FY 2020'!BI221</f>
        <v>-2475654.6694106278</v>
      </c>
      <c r="K205" s="120">
        <f>'[3]Sped FY 2020'!CJ221</f>
        <v>0</v>
      </c>
      <c r="L205" s="118">
        <f t="shared" si="30"/>
        <v>12179557.727517523</v>
      </c>
      <c r="M205" s="134">
        <f t="shared" si="31"/>
        <v>0</v>
      </c>
      <c r="N205" s="158">
        <v>623</v>
      </c>
      <c r="O205" s="159">
        <v>1</v>
      </c>
      <c r="P205" s="14" t="s">
        <v>183</v>
      </c>
      <c r="Q205" s="14">
        <v>2</v>
      </c>
      <c r="R205" s="22">
        <v>11455084.721265499</v>
      </c>
      <c r="S205" s="94">
        <v>2953821.6403745823</v>
      </c>
      <c r="T205" s="94">
        <v>0</v>
      </c>
      <c r="U205" s="94">
        <v>0</v>
      </c>
      <c r="V205" s="94">
        <v>-2473840.5764801474</v>
      </c>
      <c r="W205" s="95">
        <v>11935065.785159934</v>
      </c>
      <c r="X205" s="152"/>
      <c r="Y205" s="19">
        <f t="shared" si="32"/>
        <v>0</v>
      </c>
      <c r="Z205" s="19">
        <f t="shared" si="32"/>
        <v>0</v>
      </c>
      <c r="AA205" s="19">
        <f t="shared" si="33"/>
        <v>246306.03528806972</v>
      </c>
      <c r="AB205" s="19">
        <f t="shared" si="34"/>
        <v>0</v>
      </c>
      <c r="AC205" s="19">
        <f t="shared" si="34"/>
        <v>0</v>
      </c>
      <c r="AD205" s="19">
        <f t="shared" si="34"/>
        <v>-1814.0929304803722</v>
      </c>
      <c r="AE205" s="19">
        <f t="shared" si="35"/>
        <v>0</v>
      </c>
      <c r="AF205" s="19">
        <f t="shared" si="36"/>
        <v>244491.94235758856</v>
      </c>
      <c r="AG205" s="20"/>
      <c r="AH205" s="160">
        <f>'[3]Sped FY 2020'!DZ221</f>
        <v>7777.8664020823535</v>
      </c>
      <c r="AI205" s="19">
        <f t="shared" si="38"/>
        <v>0</v>
      </c>
      <c r="AJ205" s="19">
        <f t="shared" si="38"/>
        <v>0</v>
      </c>
      <c r="AK205" s="19">
        <f t="shared" si="38"/>
        <v>31.667557985069873</v>
      </c>
      <c r="AL205" s="19">
        <f t="shared" si="38"/>
        <v>0</v>
      </c>
      <c r="AM205" s="19">
        <f t="shared" si="38"/>
        <v>0</v>
      </c>
      <c r="AN205" s="19">
        <f t="shared" si="37"/>
        <v>-0.23323786199190674</v>
      </c>
      <c r="AO205" s="19">
        <f t="shared" si="37"/>
        <v>0</v>
      </c>
      <c r="AP205" s="19">
        <f t="shared" si="37"/>
        <v>31.434320123077864</v>
      </c>
      <c r="AQ205" s="118">
        <f>'[3]Sped FY 2020'!CR221</f>
        <v>1309.0802597788422</v>
      </c>
      <c r="AR205" s="119">
        <f>'[3]Sped FY 2020'!CS221</f>
        <v>1277.6459396557643</v>
      </c>
      <c r="AS205" s="161"/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  <c r="BI205" s="162"/>
      <c r="BJ205" s="162"/>
      <c r="BK205" s="162"/>
      <c r="BL205" s="162"/>
      <c r="BM205" s="162"/>
      <c r="BN205" s="162"/>
      <c r="BO205" s="162"/>
      <c r="BP205" s="162"/>
      <c r="BQ205" s="162"/>
      <c r="BR205" s="162"/>
      <c r="BS205" s="162"/>
      <c r="BT205" s="162"/>
      <c r="BU205" s="162"/>
      <c r="BV205" s="162"/>
      <c r="BW205" s="162"/>
      <c r="BX205" s="162"/>
      <c r="BY205" s="162"/>
      <c r="BZ205" s="162"/>
      <c r="CA205" s="162"/>
      <c r="CB205" s="162"/>
      <c r="CC205" s="162"/>
      <c r="CD205" s="162"/>
      <c r="CE205" s="162"/>
      <c r="CF205" s="162"/>
      <c r="CG205" s="162"/>
      <c r="CH205" s="162"/>
      <c r="CI205" s="162"/>
      <c r="CJ205" s="162"/>
    </row>
    <row r="206" spans="1:88" ht="15" x14ac:dyDescent="0.25">
      <c r="A206" s="154">
        <v>624</v>
      </c>
      <c r="B206" s="155">
        <v>1</v>
      </c>
      <c r="C206" s="156" t="s">
        <v>184</v>
      </c>
      <c r="D206" s="157">
        <v>3</v>
      </c>
      <c r="E206" s="120">
        <f>'[3]Sped FY 2020'!AB222</f>
        <v>14734476.780295853</v>
      </c>
      <c r="F206" s="120">
        <f>'[3]Sped FY 2020'!AK222</f>
        <v>3950837.554515806</v>
      </c>
      <c r="G206" s="120">
        <f>'[3]Sped FY 2020'!BP222</f>
        <v>327258.71729089099</v>
      </c>
      <c r="H206" s="120">
        <f>-'[3]Sped FY 2020'!CI222</f>
        <v>-368558.9423932028</v>
      </c>
      <c r="I206" s="120">
        <f>'[3]Sped FY 2020'!CB222</f>
        <v>0</v>
      </c>
      <c r="J206" s="120">
        <f>'[3]Sped FY 2020'!BF222-'[3]Sped FY 2020'!BI222</f>
        <v>-2572471.9590084502</v>
      </c>
      <c r="K206" s="120">
        <f>'[3]Sped FY 2020'!CJ222</f>
        <v>0</v>
      </c>
      <c r="L206" s="118">
        <f t="shared" si="30"/>
        <v>16071542.150700895</v>
      </c>
      <c r="M206" s="134">
        <f t="shared" si="31"/>
        <v>0</v>
      </c>
      <c r="N206" s="158">
        <v>624</v>
      </c>
      <c r="O206" s="159">
        <v>1</v>
      </c>
      <c r="P206" s="14" t="s">
        <v>184</v>
      </c>
      <c r="Q206" s="14">
        <v>3</v>
      </c>
      <c r="R206" s="22">
        <v>14734476.780295853</v>
      </c>
      <c r="S206" s="94">
        <v>3950837.554515806</v>
      </c>
      <c r="T206" s="94">
        <v>-1770313.0544301276</v>
      </c>
      <c r="U206" s="94">
        <v>0</v>
      </c>
      <c r="V206" s="94">
        <v>-2592842.4510945678</v>
      </c>
      <c r="W206" s="95">
        <v>14322158.829286963</v>
      </c>
      <c r="X206" s="152"/>
      <c r="Y206" s="19">
        <f t="shared" si="32"/>
        <v>0</v>
      </c>
      <c r="Z206" s="19">
        <f t="shared" si="32"/>
        <v>0</v>
      </c>
      <c r="AA206" s="19">
        <f t="shared" si="33"/>
        <v>327258.71729089099</v>
      </c>
      <c r="AB206" s="19">
        <f t="shared" si="34"/>
        <v>1401754.1120369248</v>
      </c>
      <c r="AC206" s="19">
        <f t="shared" si="34"/>
        <v>0</v>
      </c>
      <c r="AD206" s="19">
        <f t="shared" si="34"/>
        <v>20370.492086117622</v>
      </c>
      <c r="AE206" s="19">
        <f t="shared" si="35"/>
        <v>0</v>
      </c>
      <c r="AF206" s="19">
        <f t="shared" si="36"/>
        <v>1749383.3214139324</v>
      </c>
      <c r="AG206" s="20"/>
      <c r="AH206" s="160">
        <f>'[3]Sped FY 2020'!DZ222</f>
        <v>8811.7669999046957</v>
      </c>
      <c r="AI206" s="19">
        <f t="shared" si="38"/>
        <v>0</v>
      </c>
      <c r="AJ206" s="19">
        <f t="shared" si="38"/>
        <v>0</v>
      </c>
      <c r="AK206" s="19">
        <f t="shared" si="38"/>
        <v>37.138830077376134</v>
      </c>
      <c r="AL206" s="19">
        <f t="shared" si="38"/>
        <v>159.0775280431366</v>
      </c>
      <c r="AM206" s="19">
        <f t="shared" si="38"/>
        <v>0</v>
      </c>
      <c r="AN206" s="19">
        <f t="shared" si="37"/>
        <v>2.311737485380394</v>
      </c>
      <c r="AO206" s="19">
        <f t="shared" si="37"/>
        <v>0</v>
      </c>
      <c r="AP206" s="19">
        <f t="shared" si="37"/>
        <v>198.52809560589301</v>
      </c>
      <c r="AQ206" s="118">
        <f>'[3]Sped FY 2020'!CR222</f>
        <v>1483.2946431335345</v>
      </c>
      <c r="AR206" s="119">
        <f>'[3]Sped FY 2020'!CS222</f>
        <v>1284.7665475276413</v>
      </c>
      <c r="AS206" s="161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  <c r="BI206" s="162"/>
      <c r="BJ206" s="162"/>
      <c r="BK206" s="162"/>
      <c r="BL206" s="162"/>
      <c r="BM206" s="162"/>
      <c r="BN206" s="162"/>
      <c r="BO206" s="162"/>
      <c r="BP206" s="162"/>
      <c r="BQ206" s="162"/>
      <c r="BR206" s="162"/>
      <c r="BS206" s="162"/>
      <c r="BT206" s="162"/>
      <c r="BU206" s="162"/>
      <c r="BV206" s="162"/>
      <c r="BW206" s="162"/>
      <c r="BX206" s="162"/>
      <c r="BY206" s="162"/>
      <c r="BZ206" s="162"/>
      <c r="CA206" s="162"/>
      <c r="CB206" s="162"/>
      <c r="CC206" s="162"/>
      <c r="CD206" s="162"/>
      <c r="CE206" s="162"/>
      <c r="CF206" s="162"/>
      <c r="CG206" s="162"/>
      <c r="CH206" s="162"/>
      <c r="CI206" s="162"/>
      <c r="CJ206" s="162"/>
    </row>
    <row r="207" spans="1:88" ht="15" x14ac:dyDescent="0.25">
      <c r="A207" s="154">
        <v>625</v>
      </c>
      <c r="B207" s="155">
        <v>1</v>
      </c>
      <c r="C207" s="156" t="s">
        <v>185</v>
      </c>
      <c r="D207" s="157">
        <v>1</v>
      </c>
      <c r="E207" s="120">
        <f>'[3]Sped FY 2020'!AB223</f>
        <v>63128422.346807271</v>
      </c>
      <c r="F207" s="120">
        <f>'[3]Sped FY 2020'!AK223</f>
        <v>10652432.05339524</v>
      </c>
      <c r="G207" s="120">
        <f>'[3]Sped FY 2020'!BP223</f>
        <v>1187861.5107891001</v>
      </c>
      <c r="H207" s="120">
        <f>-'[3]Sped FY 2020'!CI223</f>
        <v>0</v>
      </c>
      <c r="I207" s="120">
        <f>'[3]Sped FY 2020'!CB223</f>
        <v>3195758.9334391356</v>
      </c>
      <c r="J207" s="120">
        <f>'[3]Sped FY 2020'!BF223-'[3]Sped FY 2020'!BI223</f>
        <v>-15412210.001869021</v>
      </c>
      <c r="K207" s="120">
        <f>'[3]Sped FY 2020'!CJ223</f>
        <v>0</v>
      </c>
      <c r="L207" s="118">
        <f t="shared" si="30"/>
        <v>62752264.842561722</v>
      </c>
      <c r="M207" s="134">
        <f t="shared" si="31"/>
        <v>0</v>
      </c>
      <c r="N207" s="158">
        <v>625</v>
      </c>
      <c r="O207" s="159">
        <v>1</v>
      </c>
      <c r="P207" s="14" t="s">
        <v>185</v>
      </c>
      <c r="Q207" s="14">
        <v>1</v>
      </c>
      <c r="R207" s="22">
        <v>63128422.346807271</v>
      </c>
      <c r="S207" s="94">
        <v>10652432.05339524</v>
      </c>
      <c r="T207" s="94">
        <v>0</v>
      </c>
      <c r="U207" s="94">
        <v>3960463.5669917911</v>
      </c>
      <c r="V207" s="94">
        <v>-16176914.63542168</v>
      </c>
      <c r="W207" s="95">
        <v>61564403.331772625</v>
      </c>
      <c r="X207" s="152"/>
      <c r="Y207" s="19">
        <f t="shared" si="32"/>
        <v>0</v>
      </c>
      <c r="Z207" s="19">
        <f t="shared" si="32"/>
        <v>0</v>
      </c>
      <c r="AA207" s="19">
        <f t="shared" si="33"/>
        <v>1187861.5107891001</v>
      </c>
      <c r="AB207" s="19">
        <f t="shared" si="34"/>
        <v>0</v>
      </c>
      <c r="AC207" s="19">
        <f t="shared" si="34"/>
        <v>-764704.63355265558</v>
      </c>
      <c r="AD207" s="19">
        <f t="shared" si="34"/>
        <v>764704.6335526593</v>
      </c>
      <c r="AE207" s="19">
        <f t="shared" si="35"/>
        <v>0</v>
      </c>
      <c r="AF207" s="19">
        <f t="shared" si="36"/>
        <v>1187861.5107890964</v>
      </c>
      <c r="AG207" s="20"/>
      <c r="AH207" s="160">
        <f>'[3]Sped FY 2020'!DZ223</f>
        <v>36156.177096712716</v>
      </c>
      <c r="AI207" s="19">
        <f t="shared" si="38"/>
        <v>0</v>
      </c>
      <c r="AJ207" s="19">
        <f t="shared" si="38"/>
        <v>0</v>
      </c>
      <c r="AK207" s="19">
        <f t="shared" si="38"/>
        <v>32.853625747316613</v>
      </c>
      <c r="AL207" s="19">
        <f t="shared" si="38"/>
        <v>0</v>
      </c>
      <c r="AM207" s="19">
        <f t="shared" si="38"/>
        <v>-21.15004115360918</v>
      </c>
      <c r="AN207" s="19">
        <f t="shared" si="37"/>
        <v>21.150041153609283</v>
      </c>
      <c r="AO207" s="19">
        <f t="shared" si="37"/>
        <v>0</v>
      </c>
      <c r="AP207" s="19">
        <f t="shared" si="37"/>
        <v>32.853625747316507</v>
      </c>
      <c r="AQ207" s="118">
        <f>'[3]Sped FY 2020'!CR223</f>
        <v>1341.5883856663222</v>
      </c>
      <c r="AR207" s="119">
        <f>'[3]Sped FY 2020'!CS223</f>
        <v>1308.7347599190057</v>
      </c>
      <c r="AS207" s="161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  <c r="BI207" s="162"/>
      <c r="BJ207" s="162"/>
      <c r="BK207" s="162"/>
      <c r="BL207" s="162"/>
      <c r="BM207" s="162"/>
      <c r="BN207" s="162"/>
      <c r="BO207" s="162"/>
      <c r="BP207" s="162"/>
      <c r="BQ207" s="162"/>
      <c r="BR207" s="162"/>
      <c r="BS207" s="162"/>
      <c r="BT207" s="162"/>
      <c r="BU207" s="162"/>
      <c r="BV207" s="162"/>
      <c r="BW207" s="162"/>
      <c r="BX207" s="162"/>
      <c r="BY207" s="162"/>
      <c r="BZ207" s="162"/>
      <c r="CA207" s="162"/>
      <c r="CB207" s="162"/>
      <c r="CC207" s="162"/>
      <c r="CD207" s="162"/>
      <c r="CE207" s="162"/>
      <c r="CF207" s="162"/>
      <c r="CG207" s="162"/>
      <c r="CH207" s="162"/>
      <c r="CI207" s="162"/>
      <c r="CJ207" s="162"/>
    </row>
    <row r="208" spans="1:88" ht="15" x14ac:dyDescent="0.25">
      <c r="A208" s="154">
        <v>630</v>
      </c>
      <c r="B208" s="155">
        <v>1</v>
      </c>
      <c r="C208" s="156" t="s">
        <v>186</v>
      </c>
      <c r="D208" s="157">
        <v>6</v>
      </c>
      <c r="E208" s="120">
        <f>'[3]Sped FY 2020'!AB224</f>
        <v>302577.28967469733</v>
      </c>
      <c r="F208" s="120">
        <f>'[3]Sped FY 2020'!AK224</f>
        <v>62203.326231189909</v>
      </c>
      <c r="G208" s="120">
        <f>'[3]Sped FY 2020'!BP224</f>
        <v>5328.4172454206964</v>
      </c>
      <c r="H208" s="120">
        <f>-'[3]Sped FY 2020'!CI224</f>
        <v>0</v>
      </c>
      <c r="I208" s="120">
        <f>'[3]Sped FY 2020'!CB224</f>
        <v>64148.311368449591</v>
      </c>
      <c r="J208" s="120">
        <f>'[3]Sped FY 2020'!BF224-'[3]Sped FY 2020'!BI224</f>
        <v>-23977.595676653902</v>
      </c>
      <c r="K208" s="120">
        <f>'[3]Sped FY 2020'!CJ224</f>
        <v>0</v>
      </c>
      <c r="L208" s="118">
        <f t="shared" si="30"/>
        <v>410279.74884310359</v>
      </c>
      <c r="M208" s="134">
        <f t="shared" si="31"/>
        <v>0</v>
      </c>
      <c r="N208" s="158">
        <v>630</v>
      </c>
      <c r="O208" s="159">
        <v>1</v>
      </c>
      <c r="P208" s="14" t="s">
        <v>186</v>
      </c>
      <c r="Q208" s="14">
        <v>6</v>
      </c>
      <c r="R208" s="22">
        <v>302577.28967469733</v>
      </c>
      <c r="S208" s="94">
        <v>62203.326231189909</v>
      </c>
      <c r="T208" s="94">
        <v>0</v>
      </c>
      <c r="U208" s="94">
        <v>65138.90750009875</v>
      </c>
      <c r="V208" s="94">
        <v>-24968.19180830304</v>
      </c>
      <c r="W208" s="95">
        <v>404951.3315976829</v>
      </c>
      <c r="X208" s="152"/>
      <c r="Y208" s="19">
        <f t="shared" si="32"/>
        <v>0</v>
      </c>
      <c r="Z208" s="19">
        <f t="shared" si="32"/>
        <v>0</v>
      </c>
      <c r="AA208" s="19">
        <f t="shared" si="33"/>
        <v>5328.4172454206964</v>
      </c>
      <c r="AB208" s="19">
        <f t="shared" si="34"/>
        <v>0</v>
      </c>
      <c r="AC208" s="19">
        <f t="shared" si="34"/>
        <v>-990.59613164915936</v>
      </c>
      <c r="AD208" s="19">
        <f t="shared" si="34"/>
        <v>990.59613164913753</v>
      </c>
      <c r="AE208" s="19">
        <f t="shared" si="35"/>
        <v>0</v>
      </c>
      <c r="AF208" s="19">
        <f t="shared" si="36"/>
        <v>5328.4172454206855</v>
      </c>
      <c r="AG208" s="20"/>
      <c r="AH208" s="160">
        <f>'[3]Sped FY 2020'!DZ224</f>
        <v>372.76688220805494</v>
      </c>
      <c r="AI208" s="19">
        <f t="shared" si="38"/>
        <v>0</v>
      </c>
      <c r="AJ208" s="19">
        <f t="shared" si="38"/>
        <v>0</v>
      </c>
      <c r="AK208" s="19">
        <f t="shared" si="38"/>
        <v>14.294234546422798</v>
      </c>
      <c r="AL208" s="19">
        <f t="shared" si="38"/>
        <v>0</v>
      </c>
      <c r="AM208" s="19">
        <f t="shared" si="38"/>
        <v>-2.6574145368854714</v>
      </c>
      <c r="AN208" s="19">
        <f t="shared" si="37"/>
        <v>2.6574145368854127</v>
      </c>
      <c r="AO208" s="19">
        <f t="shared" si="37"/>
        <v>0</v>
      </c>
      <c r="AP208" s="19">
        <f t="shared" si="37"/>
        <v>14.294234546422768</v>
      </c>
      <c r="AQ208" s="118">
        <f>'[3]Sped FY 2020'!CR224</f>
        <v>585.10695387035514</v>
      </c>
      <c r="AR208" s="119">
        <f>'[3]Sped FY 2020'!CS224</f>
        <v>570.81271932393236</v>
      </c>
      <c r="AS208" s="161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  <c r="BI208" s="162"/>
      <c r="BJ208" s="162"/>
      <c r="BK208" s="162"/>
      <c r="BL208" s="162"/>
      <c r="BM208" s="162"/>
      <c r="BN208" s="162"/>
      <c r="BO208" s="162"/>
      <c r="BP208" s="162"/>
      <c r="BQ208" s="162"/>
      <c r="BR208" s="162"/>
      <c r="BS208" s="162"/>
      <c r="BT208" s="162"/>
      <c r="BU208" s="162"/>
      <c r="BV208" s="162"/>
      <c r="BW208" s="162"/>
      <c r="BX208" s="162"/>
      <c r="BY208" s="162"/>
      <c r="BZ208" s="162"/>
      <c r="CA208" s="162"/>
      <c r="CB208" s="162"/>
      <c r="CC208" s="162"/>
      <c r="CD208" s="162"/>
      <c r="CE208" s="162"/>
      <c r="CF208" s="162"/>
      <c r="CG208" s="162"/>
      <c r="CH208" s="162"/>
      <c r="CI208" s="162"/>
      <c r="CJ208" s="162"/>
    </row>
    <row r="209" spans="1:88" ht="15" x14ac:dyDescent="0.25">
      <c r="A209" s="154">
        <v>635</v>
      </c>
      <c r="B209" s="155">
        <v>1</v>
      </c>
      <c r="C209" s="156" t="s">
        <v>187</v>
      </c>
      <c r="D209" s="157">
        <v>6</v>
      </c>
      <c r="E209" s="120">
        <f>'[3]Sped FY 2020'!AB225</f>
        <v>18967.17473951092</v>
      </c>
      <c r="F209" s="120">
        <f>'[3]Sped FY 2020'!AK225</f>
        <v>38833.117436883935</v>
      </c>
      <c r="G209" s="120">
        <f>'[3]Sped FY 2020'!BP225</f>
        <v>3329.1178857255718</v>
      </c>
      <c r="H209" s="120">
        <f>-'[3]Sped FY 2020'!CI225</f>
        <v>0</v>
      </c>
      <c r="I209" s="120">
        <f>'[3]Sped FY 2020'!CB225</f>
        <v>0</v>
      </c>
      <c r="J209" s="120">
        <f>'[3]Sped FY 2020'!BF225-'[3]Sped FY 2020'!BI225</f>
        <v>-67218.981904665299</v>
      </c>
      <c r="K209" s="120">
        <f>'[3]Sped FY 2020'!CJ225</f>
        <v>0</v>
      </c>
      <c r="L209" s="118">
        <f t="shared" si="30"/>
        <v>-6089.5718425448722</v>
      </c>
      <c r="M209" s="134">
        <f t="shared" si="31"/>
        <v>0</v>
      </c>
      <c r="N209" s="158">
        <v>635</v>
      </c>
      <c r="O209" s="159">
        <v>1</v>
      </c>
      <c r="P209" s="14" t="s">
        <v>187</v>
      </c>
      <c r="Q209" s="14">
        <v>6</v>
      </c>
      <c r="R209" s="22">
        <v>18967.17473951092</v>
      </c>
      <c r="S209" s="94">
        <v>38833.117436883935</v>
      </c>
      <c r="T209" s="94">
        <v>0</v>
      </c>
      <c r="U209" s="94">
        <v>0</v>
      </c>
      <c r="V209" s="94">
        <v>-69683.652866824341</v>
      </c>
      <c r="W209" s="95">
        <v>-11883.360690429487</v>
      </c>
      <c r="X209" s="152"/>
      <c r="Y209" s="19">
        <f t="shared" si="32"/>
        <v>0</v>
      </c>
      <c r="Z209" s="19">
        <f t="shared" si="32"/>
        <v>0</v>
      </c>
      <c r="AA209" s="19">
        <f t="shared" si="33"/>
        <v>3329.1178857255718</v>
      </c>
      <c r="AB209" s="19">
        <f t="shared" si="34"/>
        <v>0</v>
      </c>
      <c r="AC209" s="19">
        <f t="shared" si="34"/>
        <v>0</v>
      </c>
      <c r="AD209" s="19">
        <f t="shared" si="34"/>
        <v>2464.6709621590417</v>
      </c>
      <c r="AE209" s="19">
        <f t="shared" si="35"/>
        <v>0</v>
      </c>
      <c r="AF209" s="19">
        <f t="shared" si="36"/>
        <v>5793.7888478846144</v>
      </c>
      <c r="AG209" s="20"/>
      <c r="AH209" s="160">
        <f>'[3]Sped FY 2020'!DZ225</f>
        <v>90.428623716239741</v>
      </c>
      <c r="AI209" s="19">
        <f t="shared" si="38"/>
        <v>0</v>
      </c>
      <c r="AJ209" s="19">
        <f t="shared" si="38"/>
        <v>0</v>
      </c>
      <c r="AK209" s="19">
        <f t="shared" si="38"/>
        <v>36.814868444444855</v>
      </c>
      <c r="AL209" s="19">
        <f t="shared" si="38"/>
        <v>0</v>
      </c>
      <c r="AM209" s="19">
        <f t="shared" si="38"/>
        <v>0</v>
      </c>
      <c r="AN209" s="19">
        <f t="shared" si="37"/>
        <v>27.255429319515571</v>
      </c>
      <c r="AO209" s="19">
        <f t="shared" si="37"/>
        <v>0</v>
      </c>
      <c r="AP209" s="19">
        <f t="shared" si="37"/>
        <v>64.070297763960426</v>
      </c>
      <c r="AQ209" s="118">
        <f>'[3]Sped FY 2020'!CR225</f>
        <v>1557.5384239979617</v>
      </c>
      <c r="AR209" s="119">
        <f>'[3]Sped FY 2020'!CS225</f>
        <v>1493.4681262340014</v>
      </c>
      <c r="AS209" s="161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2"/>
      <c r="BN209" s="162"/>
      <c r="BO209" s="162"/>
      <c r="BP209" s="162"/>
      <c r="BQ209" s="162"/>
      <c r="BR209" s="162"/>
      <c r="BS209" s="162"/>
      <c r="BT209" s="162"/>
      <c r="BU209" s="162"/>
      <c r="BV209" s="162"/>
      <c r="BW209" s="162"/>
      <c r="BX209" s="162"/>
      <c r="BY209" s="162"/>
      <c r="BZ209" s="162"/>
      <c r="CA209" s="162"/>
      <c r="CB209" s="162"/>
      <c r="CC209" s="162"/>
      <c r="CD209" s="162"/>
      <c r="CE209" s="162"/>
      <c r="CF209" s="162"/>
      <c r="CG209" s="162"/>
      <c r="CH209" s="162"/>
      <c r="CI209" s="162"/>
      <c r="CJ209" s="162"/>
    </row>
    <row r="210" spans="1:88" ht="15" x14ac:dyDescent="0.25">
      <c r="A210" s="154">
        <v>640</v>
      </c>
      <c r="B210" s="155">
        <v>1</v>
      </c>
      <c r="C210" s="156" t="s">
        <v>188</v>
      </c>
      <c r="D210" s="157">
        <v>6</v>
      </c>
      <c r="E210" s="120">
        <f>'[3]Sped FY 2020'!AB226</f>
        <v>186265.54149472035</v>
      </c>
      <c r="F210" s="120">
        <f>'[3]Sped FY 2020'!AK226</f>
        <v>50585.133345219168</v>
      </c>
      <c r="G210" s="120">
        <f>'[3]Sped FY 2020'!BP226</f>
        <v>3899.8326438168478</v>
      </c>
      <c r="H210" s="120">
        <f>-'[3]Sped FY 2020'!CI226</f>
        <v>0</v>
      </c>
      <c r="I210" s="120">
        <f>'[3]Sped FY 2020'!CB226</f>
        <v>33275.158416578226</v>
      </c>
      <c r="J210" s="120">
        <f>'[3]Sped FY 2020'!BF226-'[3]Sped FY 2020'!BI226</f>
        <v>-41809.017253503524</v>
      </c>
      <c r="K210" s="120">
        <f>'[3]Sped FY 2020'!CJ226</f>
        <v>0</v>
      </c>
      <c r="L210" s="118">
        <f t="shared" si="30"/>
        <v>232216.64864683108</v>
      </c>
      <c r="M210" s="134">
        <f t="shared" si="31"/>
        <v>0</v>
      </c>
      <c r="N210" s="158">
        <v>640</v>
      </c>
      <c r="O210" s="159">
        <v>1</v>
      </c>
      <c r="P210" s="14" t="s">
        <v>188</v>
      </c>
      <c r="Q210" s="14">
        <v>6</v>
      </c>
      <c r="R210" s="22">
        <v>186265.54149472035</v>
      </c>
      <c r="S210" s="94">
        <v>50585.133345219168</v>
      </c>
      <c r="T210" s="94">
        <v>0</v>
      </c>
      <c r="U210" s="94">
        <v>33587.757763087226</v>
      </c>
      <c r="V210" s="94">
        <v>-42121.616600012523</v>
      </c>
      <c r="W210" s="95">
        <v>228316.81600301422</v>
      </c>
      <c r="X210" s="152"/>
      <c r="Y210" s="19">
        <f t="shared" si="32"/>
        <v>0</v>
      </c>
      <c r="Z210" s="19">
        <f t="shared" si="32"/>
        <v>0</v>
      </c>
      <c r="AA210" s="19">
        <f t="shared" si="33"/>
        <v>3899.8326438168478</v>
      </c>
      <c r="AB210" s="19">
        <f t="shared" si="34"/>
        <v>0</v>
      </c>
      <c r="AC210" s="19">
        <f t="shared" si="34"/>
        <v>-312.59934650899959</v>
      </c>
      <c r="AD210" s="19">
        <f t="shared" si="34"/>
        <v>312.59934650899959</v>
      </c>
      <c r="AE210" s="19">
        <f t="shared" si="35"/>
        <v>0</v>
      </c>
      <c r="AF210" s="19">
        <f t="shared" si="36"/>
        <v>3899.8326438168588</v>
      </c>
      <c r="AG210" s="20"/>
      <c r="AH210" s="160">
        <f>'[3]Sped FY 2020'!DZ226</f>
        <v>409.94309418028683</v>
      </c>
      <c r="AI210" s="19">
        <f t="shared" si="38"/>
        <v>0</v>
      </c>
      <c r="AJ210" s="19">
        <f t="shared" si="38"/>
        <v>0</v>
      </c>
      <c r="AK210" s="19">
        <f t="shared" si="38"/>
        <v>9.5131073048440236</v>
      </c>
      <c r="AL210" s="19">
        <f t="shared" si="38"/>
        <v>0</v>
      </c>
      <c r="AM210" s="19">
        <f t="shared" si="38"/>
        <v>-0.7625432674602467</v>
      </c>
      <c r="AN210" s="19">
        <f t="shared" si="37"/>
        <v>0.7625432674602467</v>
      </c>
      <c r="AO210" s="19">
        <f t="shared" si="37"/>
        <v>0</v>
      </c>
      <c r="AP210" s="19">
        <f t="shared" si="37"/>
        <v>9.5131073048440484</v>
      </c>
      <c r="AQ210" s="118">
        <f>'[3]Sped FY 2020'!CR226</f>
        <v>389.53334328905822</v>
      </c>
      <c r="AR210" s="119">
        <f>'[3]Sped FY 2020'!CS226</f>
        <v>380.0202359842142</v>
      </c>
      <c r="AS210" s="161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  <c r="BI210" s="162"/>
      <c r="BJ210" s="162"/>
      <c r="BK210" s="162"/>
      <c r="BL210" s="162"/>
      <c r="BM210" s="162"/>
      <c r="BN210" s="162"/>
      <c r="BO210" s="162"/>
      <c r="BP210" s="162"/>
      <c r="BQ210" s="162"/>
      <c r="BR210" s="162"/>
      <c r="BS210" s="162"/>
      <c r="BT210" s="162"/>
      <c r="BU210" s="162"/>
      <c r="BV210" s="162"/>
      <c r="BW210" s="162"/>
      <c r="BX210" s="162"/>
      <c r="BY210" s="162"/>
      <c r="BZ210" s="162"/>
      <c r="CA210" s="162"/>
      <c r="CB210" s="162"/>
      <c r="CC210" s="162"/>
      <c r="CD210" s="162"/>
      <c r="CE210" s="162"/>
      <c r="CF210" s="162"/>
      <c r="CG210" s="162"/>
      <c r="CH210" s="162"/>
      <c r="CI210" s="162"/>
      <c r="CJ210" s="162"/>
    </row>
    <row r="211" spans="1:88" ht="15" x14ac:dyDescent="0.25">
      <c r="A211" s="154">
        <v>656</v>
      </c>
      <c r="B211" s="155">
        <v>1</v>
      </c>
      <c r="C211" s="156" t="s">
        <v>189</v>
      </c>
      <c r="D211" s="157">
        <v>4</v>
      </c>
      <c r="E211" s="120">
        <f>'[3]Sped FY 2020'!AB227</f>
        <v>6401037.6495395079</v>
      </c>
      <c r="F211" s="120">
        <f>'[3]Sped FY 2020'!AK227</f>
        <v>1495767.1509970536</v>
      </c>
      <c r="G211" s="120">
        <f>'[3]Sped FY 2020'!BP227</f>
        <v>147736.58350524312</v>
      </c>
      <c r="H211" s="120">
        <f>-'[3]Sped FY 2020'!CI227</f>
        <v>0</v>
      </c>
      <c r="I211" s="120">
        <f>'[3]Sped FY 2020'!CB227</f>
        <v>0</v>
      </c>
      <c r="J211" s="120">
        <f>'[3]Sped FY 2020'!BF227-'[3]Sped FY 2020'!BI227</f>
        <v>-2229477.9856799371</v>
      </c>
      <c r="K211" s="120">
        <f>'[3]Sped FY 2020'!CJ227</f>
        <v>0</v>
      </c>
      <c r="L211" s="118">
        <f t="shared" si="30"/>
        <v>5815063.3983618673</v>
      </c>
      <c r="M211" s="134">
        <f t="shared" si="31"/>
        <v>0</v>
      </c>
      <c r="N211" s="158">
        <v>656</v>
      </c>
      <c r="O211" s="159">
        <v>1</v>
      </c>
      <c r="P211" s="14" t="s">
        <v>189</v>
      </c>
      <c r="Q211" s="14">
        <v>4</v>
      </c>
      <c r="R211" s="22">
        <v>6401037.6495395079</v>
      </c>
      <c r="S211" s="94">
        <v>1495767.1509970536</v>
      </c>
      <c r="T211" s="94">
        <v>0</v>
      </c>
      <c r="U211" s="94">
        <v>0</v>
      </c>
      <c r="V211" s="94">
        <v>-2274713.5243047853</v>
      </c>
      <c r="W211" s="95">
        <v>5622091.2762317769</v>
      </c>
      <c r="X211" s="152"/>
      <c r="Y211" s="19">
        <f t="shared" si="32"/>
        <v>0</v>
      </c>
      <c r="Z211" s="19">
        <f t="shared" si="32"/>
        <v>0</v>
      </c>
      <c r="AA211" s="19">
        <f t="shared" si="33"/>
        <v>147736.58350524312</v>
      </c>
      <c r="AB211" s="19">
        <f t="shared" si="34"/>
        <v>0</v>
      </c>
      <c r="AC211" s="19">
        <f t="shared" si="34"/>
        <v>0</v>
      </c>
      <c r="AD211" s="19">
        <f t="shared" si="34"/>
        <v>45235.538624848239</v>
      </c>
      <c r="AE211" s="19">
        <f t="shared" si="35"/>
        <v>0</v>
      </c>
      <c r="AF211" s="19">
        <f t="shared" si="36"/>
        <v>192972.12213009037</v>
      </c>
      <c r="AG211" s="20"/>
      <c r="AH211" s="160">
        <f>'[3]Sped FY 2020'!DZ227</f>
        <v>3511.64488764731</v>
      </c>
      <c r="AI211" s="19">
        <f t="shared" si="38"/>
        <v>0</v>
      </c>
      <c r="AJ211" s="19">
        <f t="shared" si="38"/>
        <v>0</v>
      </c>
      <c r="AK211" s="19">
        <f t="shared" si="38"/>
        <v>42.070479285911482</v>
      </c>
      <c r="AL211" s="19">
        <f t="shared" si="38"/>
        <v>0</v>
      </c>
      <c r="AM211" s="19">
        <f t="shared" si="38"/>
        <v>0</v>
      </c>
      <c r="AN211" s="19">
        <f t="shared" si="37"/>
        <v>12.881581159863407</v>
      </c>
      <c r="AO211" s="19">
        <f t="shared" si="37"/>
        <v>0</v>
      </c>
      <c r="AP211" s="19">
        <f t="shared" si="37"/>
        <v>54.952060445774613</v>
      </c>
      <c r="AQ211" s="118">
        <f>'[3]Sped FY 2020'!CR227</f>
        <v>1657.1990542711474</v>
      </c>
      <c r="AR211" s="119">
        <f>'[3]Sped FY 2020'!CS227</f>
        <v>1602.2469938253726</v>
      </c>
      <c r="AS211" s="161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  <c r="BI211" s="162"/>
      <c r="BJ211" s="162"/>
      <c r="BK211" s="162"/>
      <c r="BL211" s="162"/>
      <c r="BM211" s="162"/>
      <c r="BN211" s="162"/>
      <c r="BO211" s="162"/>
      <c r="BP211" s="162"/>
      <c r="BQ211" s="162"/>
      <c r="BR211" s="162"/>
      <c r="BS211" s="162"/>
      <c r="BT211" s="162"/>
      <c r="BU211" s="162"/>
      <c r="BV211" s="162"/>
      <c r="BW211" s="162"/>
      <c r="BX211" s="162"/>
      <c r="BY211" s="162"/>
      <c r="BZ211" s="162"/>
      <c r="CA211" s="162"/>
      <c r="CB211" s="162"/>
      <c r="CC211" s="162"/>
      <c r="CD211" s="162"/>
      <c r="CE211" s="162"/>
      <c r="CF211" s="162"/>
      <c r="CG211" s="162"/>
      <c r="CH211" s="162"/>
      <c r="CI211" s="162"/>
      <c r="CJ211" s="162"/>
    </row>
    <row r="212" spans="1:88" ht="15" x14ac:dyDescent="0.25">
      <c r="A212" s="154">
        <v>659</v>
      </c>
      <c r="B212" s="155">
        <v>1</v>
      </c>
      <c r="C212" s="156" t="s">
        <v>190</v>
      </c>
      <c r="D212" s="157">
        <v>3</v>
      </c>
      <c r="E212" s="120">
        <f>'[3]Sped FY 2020'!AB228</f>
        <v>5311963.200982892</v>
      </c>
      <c r="F212" s="120">
        <f>'[3]Sped FY 2020'!AK228</f>
        <v>1983455.6761768123</v>
      </c>
      <c r="G212" s="120">
        <f>'[3]Sped FY 2020'!BP228</f>
        <v>124858.71430929685</v>
      </c>
      <c r="H212" s="120">
        <f>-'[3]Sped FY 2020'!CI228</f>
        <v>-146539.66147317598</v>
      </c>
      <c r="I212" s="120">
        <f>'[3]Sped FY 2020'!CB228</f>
        <v>0</v>
      </c>
      <c r="J212" s="120">
        <f>'[3]Sped FY 2020'!BF228-'[3]Sped FY 2020'!BI228</f>
        <v>-860251.80660673894</v>
      </c>
      <c r="K212" s="120">
        <f>'[3]Sped FY 2020'!CJ228</f>
        <v>0</v>
      </c>
      <c r="L212" s="118">
        <f t="shared" ref="L212:L275" si="39">SUM(E212:K212)</f>
        <v>6413486.1233890867</v>
      </c>
      <c r="M212" s="134">
        <f t="shared" ref="M212:M275" si="40">N212-A212</f>
        <v>0</v>
      </c>
      <c r="N212" s="158">
        <v>659</v>
      </c>
      <c r="O212" s="159">
        <v>1</v>
      </c>
      <c r="P212" s="14" t="s">
        <v>190</v>
      </c>
      <c r="Q212" s="14">
        <v>3</v>
      </c>
      <c r="R212" s="22">
        <v>5311963.200982892</v>
      </c>
      <c r="S212" s="94">
        <v>1983455.6761768123</v>
      </c>
      <c r="T212" s="94">
        <v>-128042.22802494513</v>
      </c>
      <c r="U212" s="94">
        <v>0</v>
      </c>
      <c r="V212" s="94">
        <v>-878749.24005496991</v>
      </c>
      <c r="W212" s="95">
        <v>6288627.4090797892</v>
      </c>
      <c r="X212" s="152"/>
      <c r="Y212" s="19">
        <f t="shared" ref="Y212:Z275" si="41">E212-R212</f>
        <v>0</v>
      </c>
      <c r="Z212" s="19">
        <f t="shared" si="41"/>
        <v>0</v>
      </c>
      <c r="AA212" s="19">
        <f t="shared" ref="AA212:AA275" si="42">G212</f>
        <v>124858.71430929685</v>
      </c>
      <c r="AB212" s="19">
        <f t="shared" ref="AB212:AD275" si="43">H212-T212</f>
        <v>-18497.433448230848</v>
      </c>
      <c r="AC212" s="19">
        <f t="shared" si="43"/>
        <v>0</v>
      </c>
      <c r="AD212" s="19">
        <f t="shared" si="43"/>
        <v>18497.433448230964</v>
      </c>
      <c r="AE212" s="19">
        <f t="shared" ref="AE212:AE275" si="44">K212</f>
        <v>0</v>
      </c>
      <c r="AF212" s="19">
        <f t="shared" ref="AF212:AF275" si="45">L212-W212</f>
        <v>124858.7143092975</v>
      </c>
      <c r="AG212" s="20"/>
      <c r="AH212" s="160">
        <f>'[3]Sped FY 2020'!DZ228</f>
        <v>4006.9927931151565</v>
      </c>
      <c r="AI212" s="19">
        <f t="shared" si="38"/>
        <v>0</v>
      </c>
      <c r="AJ212" s="19">
        <f t="shared" si="38"/>
        <v>0</v>
      </c>
      <c r="AK212" s="19">
        <f t="shared" si="38"/>
        <v>31.160204361692383</v>
      </c>
      <c r="AL212" s="19">
        <f t="shared" si="38"/>
        <v>-4.6162881750157547</v>
      </c>
      <c r="AM212" s="19">
        <f t="shared" si="38"/>
        <v>0</v>
      </c>
      <c r="AN212" s="19">
        <f t="shared" si="37"/>
        <v>4.616288175015784</v>
      </c>
      <c r="AO212" s="19">
        <f t="shared" si="37"/>
        <v>0</v>
      </c>
      <c r="AP212" s="19">
        <f t="shared" si="37"/>
        <v>31.160204361692546</v>
      </c>
      <c r="AQ212" s="118">
        <f>'[3]Sped FY 2020'!CR228</f>
        <v>1205.5004005361629</v>
      </c>
      <c r="AR212" s="119">
        <f>'[3]Sped FY 2020'!CS228</f>
        <v>1174.3401961744707</v>
      </c>
      <c r="AS212" s="161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  <c r="BI212" s="162"/>
      <c r="BJ212" s="162"/>
      <c r="BK212" s="162"/>
      <c r="BL212" s="162"/>
      <c r="BM212" s="162"/>
      <c r="BN212" s="162"/>
      <c r="BO212" s="162"/>
      <c r="BP212" s="162"/>
      <c r="BQ212" s="162"/>
      <c r="BR212" s="162"/>
      <c r="BS212" s="162"/>
      <c r="BT212" s="162"/>
      <c r="BU212" s="162"/>
      <c r="BV212" s="162"/>
      <c r="BW212" s="162"/>
      <c r="BX212" s="162"/>
      <c r="BY212" s="162"/>
      <c r="BZ212" s="162"/>
      <c r="CA212" s="162"/>
      <c r="CB212" s="162"/>
      <c r="CC212" s="162"/>
      <c r="CD212" s="162"/>
      <c r="CE212" s="162"/>
      <c r="CF212" s="162"/>
      <c r="CG212" s="162"/>
      <c r="CH212" s="162"/>
      <c r="CI212" s="162"/>
      <c r="CJ212" s="162"/>
    </row>
    <row r="213" spans="1:88" ht="15" x14ac:dyDescent="0.25">
      <c r="A213" s="154">
        <v>671</v>
      </c>
      <c r="B213" s="155">
        <v>1</v>
      </c>
      <c r="C213" s="156" t="s">
        <v>191</v>
      </c>
      <c r="D213" s="157">
        <v>6</v>
      </c>
      <c r="E213" s="120">
        <f>'[3]Sped FY 2020'!AB229</f>
        <v>334701.3921467638</v>
      </c>
      <c r="F213" s="120">
        <f>'[3]Sped FY 2020'!AK229</f>
        <v>133053.00379014824</v>
      </c>
      <c r="G213" s="120">
        <f>'[3]Sped FY 2020'!BP229</f>
        <v>8294.0333773426446</v>
      </c>
      <c r="H213" s="120">
        <f>-'[3]Sped FY 2020'!CI229</f>
        <v>-50144.073862844743</v>
      </c>
      <c r="I213" s="120">
        <f>'[3]Sped FY 2020'!CB229</f>
        <v>0</v>
      </c>
      <c r="J213" s="120">
        <f>'[3]Sped FY 2020'!BF229-'[3]Sped FY 2020'!BI229</f>
        <v>-9339.1738830693193</v>
      </c>
      <c r="K213" s="120">
        <f>'[3]Sped FY 2020'!CJ229</f>
        <v>0</v>
      </c>
      <c r="L213" s="118">
        <f t="shared" si="39"/>
        <v>416565.18156834063</v>
      </c>
      <c r="M213" s="134">
        <f t="shared" si="40"/>
        <v>0</v>
      </c>
      <c r="N213" s="158">
        <v>671</v>
      </c>
      <c r="O213" s="159">
        <v>1</v>
      </c>
      <c r="P213" s="14" t="s">
        <v>191</v>
      </c>
      <c r="Q213" s="14">
        <v>6</v>
      </c>
      <c r="R213" s="22">
        <v>334701.3921467638</v>
      </c>
      <c r="S213" s="94">
        <v>133053.00379014824</v>
      </c>
      <c r="T213" s="94">
        <v>-69456.171021339382</v>
      </c>
      <c r="U213" s="94">
        <v>0</v>
      </c>
      <c r="V213" s="94">
        <v>-9573.971585711497</v>
      </c>
      <c r="W213" s="95">
        <v>388724.25332986115</v>
      </c>
      <c r="X213" s="152"/>
      <c r="Y213" s="19">
        <f t="shared" si="41"/>
        <v>0</v>
      </c>
      <c r="Z213" s="19">
        <f t="shared" si="41"/>
        <v>0</v>
      </c>
      <c r="AA213" s="19">
        <f t="shared" si="42"/>
        <v>8294.0333773426446</v>
      </c>
      <c r="AB213" s="19">
        <f t="shared" si="43"/>
        <v>19312.097158494638</v>
      </c>
      <c r="AC213" s="19">
        <f t="shared" si="43"/>
        <v>0</v>
      </c>
      <c r="AD213" s="19">
        <f t="shared" si="43"/>
        <v>234.79770264217768</v>
      </c>
      <c r="AE213" s="19">
        <f t="shared" si="44"/>
        <v>0</v>
      </c>
      <c r="AF213" s="19">
        <f t="shared" si="45"/>
        <v>27840.928238479479</v>
      </c>
      <c r="AG213" s="20"/>
      <c r="AH213" s="160">
        <f>'[3]Sped FY 2020'!DZ229</f>
        <v>368.74783226511096</v>
      </c>
      <c r="AI213" s="19">
        <f t="shared" si="38"/>
        <v>0</v>
      </c>
      <c r="AJ213" s="19">
        <f t="shared" si="38"/>
        <v>0</v>
      </c>
      <c r="AK213" s="19">
        <f t="shared" si="38"/>
        <v>22.492426128703737</v>
      </c>
      <c r="AL213" s="19">
        <f t="shared" si="38"/>
        <v>52.372096779162142</v>
      </c>
      <c r="AM213" s="19">
        <f t="shared" si="38"/>
        <v>0</v>
      </c>
      <c r="AN213" s="19">
        <f t="shared" si="37"/>
        <v>0.63674327574994416</v>
      </c>
      <c r="AO213" s="19">
        <f t="shared" si="37"/>
        <v>0</v>
      </c>
      <c r="AP213" s="19">
        <f t="shared" si="37"/>
        <v>75.501266183615868</v>
      </c>
      <c r="AQ213" s="118">
        <f>'[3]Sped FY 2020'!CR229</f>
        <v>869.39452263235944</v>
      </c>
      <c r="AR213" s="119">
        <f>'[3]Sped FY 2020'!CS229</f>
        <v>793.89325644874361</v>
      </c>
      <c r="AS213" s="161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  <c r="BI213" s="162"/>
      <c r="BJ213" s="162"/>
      <c r="BK213" s="162"/>
      <c r="BL213" s="162"/>
      <c r="BM213" s="162"/>
      <c r="BN213" s="162"/>
      <c r="BO213" s="162"/>
      <c r="BP213" s="162"/>
      <c r="BQ213" s="162"/>
      <c r="BR213" s="162"/>
      <c r="BS213" s="162"/>
      <c r="BT213" s="162"/>
      <c r="BU213" s="162"/>
      <c r="BV213" s="162"/>
      <c r="BW213" s="162"/>
      <c r="BX213" s="162"/>
      <c r="BY213" s="162"/>
      <c r="BZ213" s="162"/>
      <c r="CA213" s="162"/>
      <c r="CB213" s="162"/>
      <c r="CC213" s="162"/>
      <c r="CD213" s="162"/>
      <c r="CE213" s="162"/>
      <c r="CF213" s="162"/>
      <c r="CG213" s="162"/>
      <c r="CH213" s="162"/>
      <c r="CI213" s="162"/>
      <c r="CJ213" s="162"/>
    </row>
    <row r="214" spans="1:88" ht="15" x14ac:dyDescent="0.25">
      <c r="A214" s="154">
        <v>676</v>
      </c>
      <c r="B214" s="155">
        <v>1</v>
      </c>
      <c r="C214" s="156" t="s">
        <v>192</v>
      </c>
      <c r="D214" s="157">
        <v>6</v>
      </c>
      <c r="E214" s="120">
        <f>'[3]Sped FY 2020'!AB230</f>
        <v>191000.08084566711</v>
      </c>
      <c r="F214" s="120">
        <f>'[3]Sped FY 2020'!AK230</f>
        <v>44121.401921637247</v>
      </c>
      <c r="G214" s="120">
        <f>'[3]Sped FY 2020'!BP230</f>
        <v>3877.8873687325004</v>
      </c>
      <c r="H214" s="120">
        <f>-'[3]Sped FY 2020'!CI230</f>
        <v>-52656.982002176002</v>
      </c>
      <c r="I214" s="120">
        <f>'[3]Sped FY 2020'!CB230</f>
        <v>0</v>
      </c>
      <c r="J214" s="120">
        <f>'[3]Sped FY 2020'!BF230-'[3]Sped FY 2020'!BI230</f>
        <v>6383.0553420518554</v>
      </c>
      <c r="K214" s="120">
        <f>'[3]Sped FY 2020'!CJ230</f>
        <v>0</v>
      </c>
      <c r="L214" s="118">
        <f t="shared" si="39"/>
        <v>192725.44347591273</v>
      </c>
      <c r="M214" s="134">
        <f t="shared" si="40"/>
        <v>0</v>
      </c>
      <c r="N214" s="158">
        <v>676</v>
      </c>
      <c r="O214" s="159">
        <v>1</v>
      </c>
      <c r="P214" s="14" t="s">
        <v>192</v>
      </c>
      <c r="Q214" s="14">
        <v>6</v>
      </c>
      <c r="R214" s="22">
        <v>191000.08084566711</v>
      </c>
      <c r="S214" s="94">
        <v>44121.401921637247</v>
      </c>
      <c r="T214" s="94">
        <v>-56311.62529754686</v>
      </c>
      <c r="U214" s="94">
        <v>0</v>
      </c>
      <c r="V214" s="94">
        <v>6766.2184054501449</v>
      </c>
      <c r="W214" s="95">
        <v>185576.07587520764</v>
      </c>
      <c r="X214" s="152"/>
      <c r="Y214" s="19">
        <f t="shared" si="41"/>
        <v>0</v>
      </c>
      <c r="Z214" s="19">
        <f t="shared" si="41"/>
        <v>0</v>
      </c>
      <c r="AA214" s="19">
        <f t="shared" si="42"/>
        <v>3877.8873687325004</v>
      </c>
      <c r="AB214" s="19">
        <f t="shared" si="43"/>
        <v>3654.6432953708572</v>
      </c>
      <c r="AC214" s="19">
        <f t="shared" si="43"/>
        <v>0</v>
      </c>
      <c r="AD214" s="19">
        <f t="shared" si="43"/>
        <v>-383.16306339828952</v>
      </c>
      <c r="AE214" s="19">
        <f t="shared" si="44"/>
        <v>0</v>
      </c>
      <c r="AF214" s="19">
        <f t="shared" si="45"/>
        <v>7149.3676007050963</v>
      </c>
      <c r="AG214" s="20"/>
      <c r="AH214" s="160">
        <f>'[3]Sped FY 2020'!DZ230</f>
        <v>181.86200991821548</v>
      </c>
      <c r="AI214" s="19">
        <f t="shared" si="38"/>
        <v>0</v>
      </c>
      <c r="AJ214" s="19">
        <f t="shared" si="38"/>
        <v>0</v>
      </c>
      <c r="AK214" s="19">
        <f t="shared" si="38"/>
        <v>21.32324046389024</v>
      </c>
      <c r="AL214" s="19">
        <f t="shared" si="38"/>
        <v>20.095693966070066</v>
      </c>
      <c r="AM214" s="19">
        <f t="shared" si="38"/>
        <v>0</v>
      </c>
      <c r="AN214" s="19">
        <f t="shared" si="37"/>
        <v>-2.1068889735167913</v>
      </c>
      <c r="AO214" s="19">
        <f t="shared" si="37"/>
        <v>0</v>
      </c>
      <c r="AP214" s="19">
        <f t="shared" si="37"/>
        <v>39.31204545644367</v>
      </c>
      <c r="AQ214" s="118">
        <f>'[3]Sped FY 2020'!CR230</f>
        <v>668.95467242331426</v>
      </c>
      <c r="AR214" s="119">
        <f>'[3]Sped FY 2020'!CS230</f>
        <v>629.64262696687081</v>
      </c>
      <c r="AS214" s="161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  <c r="BI214" s="162"/>
      <c r="BJ214" s="162"/>
      <c r="BK214" s="162"/>
      <c r="BL214" s="162"/>
      <c r="BM214" s="162"/>
      <c r="BN214" s="162"/>
      <c r="BO214" s="162"/>
      <c r="BP214" s="162"/>
      <c r="BQ214" s="162"/>
      <c r="BR214" s="162"/>
      <c r="BS214" s="162"/>
      <c r="BT214" s="162"/>
      <c r="BU214" s="162"/>
      <c r="BV214" s="162"/>
      <c r="BW214" s="162"/>
      <c r="BX214" s="162"/>
      <c r="BY214" s="162"/>
      <c r="BZ214" s="162"/>
      <c r="CA214" s="162"/>
      <c r="CB214" s="162"/>
      <c r="CC214" s="162"/>
      <c r="CD214" s="162"/>
      <c r="CE214" s="162"/>
      <c r="CF214" s="162"/>
      <c r="CG214" s="162"/>
      <c r="CH214" s="162"/>
      <c r="CI214" s="162"/>
      <c r="CJ214" s="162"/>
    </row>
    <row r="215" spans="1:88" ht="15" x14ac:dyDescent="0.25">
      <c r="A215" s="154">
        <v>682</v>
      </c>
      <c r="B215" s="155">
        <v>1</v>
      </c>
      <c r="C215" s="156" t="s">
        <v>193</v>
      </c>
      <c r="D215" s="157">
        <v>5</v>
      </c>
      <c r="E215" s="120">
        <f>'[3]Sped FY 2020'!AB231</f>
        <v>957902.35709878989</v>
      </c>
      <c r="F215" s="120">
        <f>'[3]Sped FY 2020'!AK231</f>
        <v>225614.37355087334</v>
      </c>
      <c r="G215" s="120">
        <f>'[3]Sped FY 2020'!BP231</f>
        <v>18398.037954041585</v>
      </c>
      <c r="H215" s="120">
        <f>-'[3]Sped FY 2020'!CI231</f>
        <v>0</v>
      </c>
      <c r="I215" s="120">
        <f>'[3]Sped FY 2020'!CB231</f>
        <v>64240.730894903652</v>
      </c>
      <c r="J215" s="120">
        <f>'[3]Sped FY 2020'!BF231-'[3]Sped FY 2020'!BI231</f>
        <v>-38159.815793503447</v>
      </c>
      <c r="K215" s="120">
        <f>'[3]Sped FY 2020'!CJ231</f>
        <v>0</v>
      </c>
      <c r="L215" s="118">
        <f t="shared" si="39"/>
        <v>1227995.6837051047</v>
      </c>
      <c r="M215" s="134">
        <f t="shared" si="40"/>
        <v>0</v>
      </c>
      <c r="N215" s="158">
        <v>682</v>
      </c>
      <c r="O215" s="159">
        <v>1</v>
      </c>
      <c r="P215" s="14" t="s">
        <v>193</v>
      </c>
      <c r="Q215" s="14">
        <v>5</v>
      </c>
      <c r="R215" s="22">
        <v>957902.35709878989</v>
      </c>
      <c r="S215" s="94">
        <v>225614.37355087334</v>
      </c>
      <c r="T215" s="94">
        <v>0</v>
      </c>
      <c r="U215" s="94">
        <v>65255.185187195661</v>
      </c>
      <c r="V215" s="94">
        <v>-39174.270085795579</v>
      </c>
      <c r="W215" s="95">
        <v>1209597.6457510632</v>
      </c>
      <c r="X215" s="152"/>
      <c r="Y215" s="19">
        <f t="shared" si="41"/>
        <v>0</v>
      </c>
      <c r="Z215" s="19">
        <f t="shared" si="41"/>
        <v>0</v>
      </c>
      <c r="AA215" s="19">
        <f t="shared" si="42"/>
        <v>18398.037954041585</v>
      </c>
      <c r="AB215" s="19">
        <f t="shared" si="43"/>
        <v>0</v>
      </c>
      <c r="AC215" s="19">
        <f t="shared" si="43"/>
        <v>-1014.4542922920082</v>
      </c>
      <c r="AD215" s="19">
        <f t="shared" si="43"/>
        <v>1014.4542922921319</v>
      </c>
      <c r="AE215" s="19">
        <f t="shared" si="44"/>
        <v>0</v>
      </c>
      <c r="AF215" s="19">
        <f t="shared" si="45"/>
        <v>18398.037954041502</v>
      </c>
      <c r="AG215" s="20"/>
      <c r="AH215" s="160">
        <f>'[3]Sped FY 2020'!DZ231</f>
        <v>1188.6340206256846</v>
      </c>
      <c r="AI215" s="19">
        <f t="shared" si="38"/>
        <v>0</v>
      </c>
      <c r="AJ215" s="19">
        <f t="shared" si="38"/>
        <v>0</v>
      </c>
      <c r="AK215" s="19">
        <f t="shared" si="38"/>
        <v>15.478303358974236</v>
      </c>
      <c r="AL215" s="19">
        <f t="shared" si="38"/>
        <v>0</v>
      </c>
      <c r="AM215" s="19">
        <f t="shared" si="38"/>
        <v>-0.85346227239736083</v>
      </c>
      <c r="AN215" s="19">
        <f t="shared" si="37"/>
        <v>0.85346227239746486</v>
      </c>
      <c r="AO215" s="19">
        <f t="shared" si="37"/>
        <v>0</v>
      </c>
      <c r="AP215" s="19">
        <f t="shared" si="37"/>
        <v>15.478303358974166</v>
      </c>
      <c r="AQ215" s="118">
        <f>'[3]Sped FY 2020'!CR231</f>
        <v>623.57643139019842</v>
      </c>
      <c r="AR215" s="119">
        <f>'[3]Sped FY 2020'!CS231</f>
        <v>608.09812803122429</v>
      </c>
      <c r="AS215" s="161"/>
      <c r="AW215" s="162"/>
      <c r="AX215" s="162"/>
      <c r="AY215" s="162"/>
      <c r="AZ215" s="162"/>
      <c r="BA215" s="162"/>
      <c r="BB215" s="162"/>
      <c r="BC215" s="162"/>
      <c r="BD215" s="162"/>
      <c r="BE215" s="162"/>
      <c r="BF215" s="162"/>
      <c r="BG215" s="162"/>
      <c r="BH215" s="162"/>
      <c r="BI215" s="162"/>
      <c r="BJ215" s="162"/>
      <c r="BK215" s="162"/>
      <c r="BL215" s="162"/>
      <c r="BM215" s="162"/>
      <c r="BN215" s="162"/>
      <c r="BO215" s="162"/>
      <c r="BP215" s="162"/>
      <c r="BQ215" s="162"/>
      <c r="BR215" s="162"/>
      <c r="BS215" s="162"/>
      <c r="BT215" s="162"/>
      <c r="BU215" s="162"/>
      <c r="BV215" s="162"/>
      <c r="BW215" s="162"/>
      <c r="BX215" s="162"/>
      <c r="BY215" s="162"/>
      <c r="BZ215" s="162"/>
      <c r="CA215" s="162"/>
      <c r="CB215" s="162"/>
      <c r="CC215" s="162"/>
      <c r="CD215" s="162"/>
      <c r="CE215" s="162"/>
      <c r="CF215" s="162"/>
      <c r="CG215" s="162"/>
      <c r="CH215" s="162"/>
      <c r="CI215" s="162"/>
      <c r="CJ215" s="162"/>
    </row>
    <row r="216" spans="1:88" ht="15" x14ac:dyDescent="0.25">
      <c r="A216" s="154">
        <v>690</v>
      </c>
      <c r="B216" s="155">
        <v>1</v>
      </c>
      <c r="C216" s="156" t="s">
        <v>194</v>
      </c>
      <c r="D216" s="157">
        <v>5</v>
      </c>
      <c r="E216" s="120">
        <f>'[3]Sped FY 2020'!AB232</f>
        <v>1089677.4203519069</v>
      </c>
      <c r="F216" s="120">
        <f>'[3]Sped FY 2020'!AK232</f>
        <v>239972.95953567763</v>
      </c>
      <c r="G216" s="120">
        <f>'[3]Sped FY 2020'!BP232</f>
        <v>20772.923016771292</v>
      </c>
      <c r="H216" s="120">
        <f>-'[3]Sped FY 2020'!CI232</f>
        <v>0</v>
      </c>
      <c r="I216" s="120">
        <f>'[3]Sped FY 2020'!CB232</f>
        <v>0</v>
      </c>
      <c r="J216" s="120">
        <f>'[3]Sped FY 2020'!BF232-'[3]Sped FY 2020'!BI232</f>
        <v>-36057.35879446943</v>
      </c>
      <c r="K216" s="120">
        <f>'[3]Sped FY 2020'!CJ232</f>
        <v>0</v>
      </c>
      <c r="L216" s="118">
        <f t="shared" si="39"/>
        <v>1314365.9441098864</v>
      </c>
      <c r="M216" s="134">
        <f t="shared" si="40"/>
        <v>0</v>
      </c>
      <c r="N216" s="158">
        <v>690</v>
      </c>
      <c r="O216" s="159">
        <v>1</v>
      </c>
      <c r="P216" s="14" t="s">
        <v>194</v>
      </c>
      <c r="Q216" s="14">
        <v>5</v>
      </c>
      <c r="R216" s="22">
        <v>1089677.4203519069</v>
      </c>
      <c r="S216" s="94">
        <v>239972.95953567763</v>
      </c>
      <c r="T216" s="94">
        <v>0</v>
      </c>
      <c r="U216" s="94">
        <v>0</v>
      </c>
      <c r="V216" s="94">
        <v>-39826.743827182028</v>
      </c>
      <c r="W216" s="95">
        <v>1289823.6360604025</v>
      </c>
      <c r="X216" s="152"/>
      <c r="Y216" s="19">
        <f t="shared" si="41"/>
        <v>0</v>
      </c>
      <c r="Z216" s="19">
        <f t="shared" si="41"/>
        <v>0</v>
      </c>
      <c r="AA216" s="19">
        <f t="shared" si="42"/>
        <v>20772.923016771292</v>
      </c>
      <c r="AB216" s="19">
        <f t="shared" si="43"/>
        <v>0</v>
      </c>
      <c r="AC216" s="19">
        <f t="shared" si="43"/>
        <v>0</v>
      </c>
      <c r="AD216" s="19">
        <f t="shared" si="43"/>
        <v>3769.3850327125983</v>
      </c>
      <c r="AE216" s="19">
        <f t="shared" si="44"/>
        <v>0</v>
      </c>
      <c r="AF216" s="19">
        <f t="shared" si="45"/>
        <v>24542.308049483923</v>
      </c>
      <c r="AG216" s="20"/>
      <c r="AH216" s="160">
        <f>'[3]Sped FY 2020'!DZ232</f>
        <v>997.72914833584514</v>
      </c>
      <c r="AI216" s="19">
        <f t="shared" si="38"/>
        <v>0</v>
      </c>
      <c r="AJ216" s="19">
        <f t="shared" si="38"/>
        <v>0</v>
      </c>
      <c r="AK216" s="19">
        <f t="shared" si="38"/>
        <v>20.820202608512876</v>
      </c>
      <c r="AL216" s="19">
        <f t="shared" si="38"/>
        <v>0</v>
      </c>
      <c r="AM216" s="19">
        <f t="shared" si="38"/>
        <v>0</v>
      </c>
      <c r="AN216" s="19">
        <f t="shared" si="37"/>
        <v>3.7779642290692981</v>
      </c>
      <c r="AO216" s="19">
        <f t="shared" si="37"/>
        <v>0</v>
      </c>
      <c r="AP216" s="19">
        <f t="shared" si="37"/>
        <v>24.598166837582205</v>
      </c>
      <c r="AQ216" s="118">
        <f>'[3]Sped FY 2020'!CR232</f>
        <v>781.09788165934708</v>
      </c>
      <c r="AR216" s="119">
        <f>'[3]Sped FY 2020'!CS232</f>
        <v>756.49971482176488</v>
      </c>
      <c r="AS216" s="161"/>
      <c r="AW216" s="162"/>
      <c r="AX216" s="162"/>
      <c r="AY216" s="162"/>
      <c r="AZ216" s="162"/>
      <c r="BA216" s="162"/>
      <c r="BB216" s="162"/>
      <c r="BC216" s="162"/>
      <c r="BD216" s="162"/>
      <c r="BE216" s="162"/>
      <c r="BF216" s="162"/>
      <c r="BG216" s="162"/>
      <c r="BH216" s="162"/>
      <c r="BI216" s="162"/>
      <c r="BJ216" s="162"/>
      <c r="BK216" s="162"/>
      <c r="BL216" s="162"/>
      <c r="BM216" s="162"/>
      <c r="BN216" s="162"/>
      <c r="BO216" s="162"/>
      <c r="BP216" s="162"/>
      <c r="BQ216" s="162"/>
      <c r="BR216" s="162"/>
      <c r="BS216" s="162"/>
      <c r="BT216" s="162"/>
      <c r="BU216" s="162"/>
      <c r="BV216" s="162"/>
      <c r="BW216" s="162"/>
      <c r="BX216" s="162"/>
      <c r="BY216" s="162"/>
      <c r="BZ216" s="162"/>
      <c r="CA216" s="162"/>
      <c r="CB216" s="162"/>
      <c r="CC216" s="162"/>
      <c r="CD216" s="162"/>
      <c r="CE216" s="162"/>
      <c r="CF216" s="162"/>
      <c r="CG216" s="162"/>
      <c r="CH216" s="162"/>
      <c r="CI216" s="162"/>
      <c r="CJ216" s="162"/>
    </row>
    <row r="217" spans="1:88" ht="15" x14ac:dyDescent="0.25">
      <c r="A217" s="154">
        <v>695</v>
      </c>
      <c r="B217" s="155">
        <v>1</v>
      </c>
      <c r="C217" s="156" t="s">
        <v>195</v>
      </c>
      <c r="D217" s="157">
        <v>6</v>
      </c>
      <c r="E217" s="120">
        <f>'[3]Sped FY 2020'!AB233</f>
        <v>933839.87519103684</v>
      </c>
      <c r="F217" s="120">
        <f>'[3]Sped FY 2020'!AK233</f>
        <v>175211.19701247959</v>
      </c>
      <c r="G217" s="120">
        <f>'[3]Sped FY 2020'!BP233</f>
        <v>26553.280352868431</v>
      </c>
      <c r="H217" s="120">
        <f>-'[3]Sped FY 2020'!CI233</f>
        <v>0</v>
      </c>
      <c r="I217" s="120">
        <f>'[3]Sped FY 2020'!CB233</f>
        <v>0</v>
      </c>
      <c r="J217" s="120">
        <f>'[3]Sped FY 2020'!BF233-'[3]Sped FY 2020'!BI233</f>
        <v>-408452.87392845686</v>
      </c>
      <c r="K217" s="120">
        <f>'[3]Sped FY 2020'!CJ233</f>
        <v>0</v>
      </c>
      <c r="L217" s="118">
        <f t="shared" si="39"/>
        <v>727151.47862792807</v>
      </c>
      <c r="M217" s="134">
        <f t="shared" si="40"/>
        <v>0</v>
      </c>
      <c r="N217" s="158">
        <v>695</v>
      </c>
      <c r="O217" s="159">
        <v>1</v>
      </c>
      <c r="P217" s="14" t="s">
        <v>195</v>
      </c>
      <c r="Q217" s="14">
        <v>6</v>
      </c>
      <c r="R217" s="22">
        <v>933839.87519103684</v>
      </c>
      <c r="S217" s="94">
        <v>175211.19701247959</v>
      </c>
      <c r="T217" s="94">
        <v>0</v>
      </c>
      <c r="U217" s="94">
        <v>0</v>
      </c>
      <c r="V217" s="94">
        <v>-414185.3215817071</v>
      </c>
      <c r="W217" s="95">
        <v>694865.75062180939</v>
      </c>
      <c r="X217" s="152"/>
      <c r="Y217" s="19">
        <f t="shared" si="41"/>
        <v>0</v>
      </c>
      <c r="Z217" s="19">
        <f t="shared" si="41"/>
        <v>0</v>
      </c>
      <c r="AA217" s="19">
        <f t="shared" si="42"/>
        <v>26553.280352868431</v>
      </c>
      <c r="AB217" s="19">
        <f t="shared" si="43"/>
        <v>0</v>
      </c>
      <c r="AC217" s="19">
        <f t="shared" si="43"/>
        <v>0</v>
      </c>
      <c r="AD217" s="19">
        <f t="shared" si="43"/>
        <v>5732.4476532502449</v>
      </c>
      <c r="AE217" s="19">
        <f t="shared" si="44"/>
        <v>0</v>
      </c>
      <c r="AF217" s="19">
        <f t="shared" si="45"/>
        <v>32285.728006118676</v>
      </c>
      <c r="AG217" s="20"/>
      <c r="AH217" s="160">
        <f>'[3]Sped FY 2020'!DZ233</f>
        <v>718.40517730123793</v>
      </c>
      <c r="AI217" s="19">
        <f t="shared" si="38"/>
        <v>0</v>
      </c>
      <c r="AJ217" s="19">
        <f t="shared" si="38"/>
        <v>0</v>
      </c>
      <c r="AK217" s="19">
        <f t="shared" si="38"/>
        <v>36.961426771196898</v>
      </c>
      <c r="AL217" s="19">
        <f t="shared" si="38"/>
        <v>0</v>
      </c>
      <c r="AM217" s="19">
        <f t="shared" si="38"/>
        <v>0</v>
      </c>
      <c r="AN217" s="19">
        <f t="shared" si="37"/>
        <v>7.9794074908880352</v>
      </c>
      <c r="AO217" s="19">
        <f t="shared" si="37"/>
        <v>0</v>
      </c>
      <c r="AP217" s="19">
        <f t="shared" si="37"/>
        <v>44.940834262084934</v>
      </c>
      <c r="AQ217" s="118">
        <f>'[3]Sped FY 2020'!CR233</f>
        <v>1322.1888524430342</v>
      </c>
      <c r="AR217" s="119">
        <f>'[3]Sped FY 2020'!CS233</f>
        <v>1277.2480181809492</v>
      </c>
      <c r="AS217" s="161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  <c r="CB217" s="162"/>
      <c r="CC217" s="162"/>
      <c r="CD217" s="162"/>
      <c r="CE217" s="162"/>
      <c r="CF217" s="162"/>
      <c r="CG217" s="162"/>
      <c r="CH217" s="162"/>
      <c r="CI217" s="162"/>
      <c r="CJ217" s="162"/>
    </row>
    <row r="218" spans="1:88" ht="15" x14ac:dyDescent="0.25">
      <c r="A218" s="154">
        <v>696</v>
      </c>
      <c r="B218" s="155">
        <v>1</v>
      </c>
      <c r="C218" s="156" t="s">
        <v>196</v>
      </c>
      <c r="D218" s="157">
        <v>6</v>
      </c>
      <c r="E218" s="120">
        <f>'[3]Sped FY 2020'!AB234</f>
        <v>587748.53109053965</v>
      </c>
      <c r="F218" s="120">
        <f>'[3]Sped FY 2020'!AK234</f>
        <v>113755.71697660703</v>
      </c>
      <c r="G218" s="120">
        <f>'[3]Sped FY 2020'!BP234</f>
        <v>9910.8293427904046</v>
      </c>
      <c r="H218" s="120">
        <f>-'[3]Sped FY 2020'!CI234</f>
        <v>0</v>
      </c>
      <c r="I218" s="120">
        <f>'[3]Sped FY 2020'!CB234</f>
        <v>7075.7769880825654</v>
      </c>
      <c r="J218" s="120">
        <f>'[3]Sped FY 2020'!BF234-'[3]Sped FY 2020'!BI234</f>
        <v>-103599.80203539252</v>
      </c>
      <c r="K218" s="120">
        <f>'[3]Sped FY 2020'!CJ234</f>
        <v>0</v>
      </c>
      <c r="L218" s="118">
        <f t="shared" si="39"/>
        <v>614891.05236262712</v>
      </c>
      <c r="M218" s="134">
        <f t="shared" si="40"/>
        <v>0</v>
      </c>
      <c r="N218" s="158">
        <v>696</v>
      </c>
      <c r="O218" s="159">
        <v>1</v>
      </c>
      <c r="P218" s="14" t="s">
        <v>196</v>
      </c>
      <c r="Q218" s="14">
        <v>6</v>
      </c>
      <c r="R218" s="22">
        <v>587748.53109053965</v>
      </c>
      <c r="S218" s="94">
        <v>113755.71697660703</v>
      </c>
      <c r="T218" s="94">
        <v>0</v>
      </c>
      <c r="U218" s="94">
        <v>7333.7894052400952</v>
      </c>
      <c r="V218" s="94">
        <v>-103857.81445255002</v>
      </c>
      <c r="W218" s="95">
        <v>604980.2230198367</v>
      </c>
      <c r="X218" s="152"/>
      <c r="Y218" s="19">
        <f t="shared" si="41"/>
        <v>0</v>
      </c>
      <c r="Z218" s="19">
        <f t="shared" si="41"/>
        <v>0</v>
      </c>
      <c r="AA218" s="19">
        <f t="shared" si="42"/>
        <v>9910.8293427904046</v>
      </c>
      <c r="AB218" s="19">
        <f t="shared" si="43"/>
        <v>0</v>
      </c>
      <c r="AC218" s="19">
        <f t="shared" si="43"/>
        <v>-258.01241715752985</v>
      </c>
      <c r="AD218" s="19">
        <f t="shared" si="43"/>
        <v>258.01241715750075</v>
      </c>
      <c r="AE218" s="19">
        <f t="shared" si="44"/>
        <v>0</v>
      </c>
      <c r="AF218" s="19">
        <f t="shared" si="45"/>
        <v>9910.8293427904136</v>
      </c>
      <c r="AG218" s="20"/>
      <c r="AH218" s="160">
        <f>'[3]Sped FY 2020'!DZ234</f>
        <v>530.51459246860645</v>
      </c>
      <c r="AI218" s="19">
        <f t="shared" si="38"/>
        <v>0</v>
      </c>
      <c r="AJ218" s="19">
        <f t="shared" si="38"/>
        <v>0</v>
      </c>
      <c r="AK218" s="19">
        <f t="shared" si="38"/>
        <v>18.681539553272298</v>
      </c>
      <c r="AL218" s="19">
        <f t="shared" si="38"/>
        <v>0</v>
      </c>
      <c r="AM218" s="19">
        <f t="shared" si="38"/>
        <v>-0.48634367615966739</v>
      </c>
      <c r="AN218" s="19">
        <f t="shared" si="37"/>
        <v>0.48634367615961255</v>
      </c>
      <c r="AO218" s="19">
        <f t="shared" si="37"/>
        <v>0</v>
      </c>
      <c r="AP218" s="19">
        <f t="shared" si="37"/>
        <v>18.681539553272312</v>
      </c>
      <c r="AQ218" s="118">
        <f>'[3]Sped FY 2020'!CR234</f>
        <v>907.29329649983958</v>
      </c>
      <c r="AR218" s="119">
        <f>'[3]Sped FY 2020'!CS234</f>
        <v>888.61175694656731</v>
      </c>
      <c r="AS218" s="161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  <c r="CB218" s="162"/>
      <c r="CC218" s="162"/>
      <c r="CD218" s="162"/>
      <c r="CE218" s="162"/>
      <c r="CF218" s="162"/>
      <c r="CG218" s="162"/>
      <c r="CH218" s="162"/>
      <c r="CI218" s="162"/>
      <c r="CJ218" s="162"/>
    </row>
    <row r="219" spans="1:88" ht="15" x14ac:dyDescent="0.25">
      <c r="A219" s="154">
        <v>698</v>
      </c>
      <c r="B219" s="155">
        <v>1</v>
      </c>
      <c r="C219" s="156" t="s">
        <v>197</v>
      </c>
      <c r="D219" s="157">
        <v>6</v>
      </c>
      <c r="E219" s="120">
        <f>'[3]Sped FY 2020'!AB235</f>
        <v>278883.45425834687</v>
      </c>
      <c r="F219" s="120">
        <f>'[3]Sped FY 2020'!AK235</f>
        <v>65656.967517887868</v>
      </c>
      <c r="G219" s="120">
        <f>'[3]Sped FY 2020'!BP235</f>
        <v>3626.7720899094015</v>
      </c>
      <c r="H219" s="120">
        <f>-'[3]Sped FY 2020'!CI235</f>
        <v>0</v>
      </c>
      <c r="I219" s="120">
        <f>'[3]Sped FY 2020'!CB235</f>
        <v>65174.079254704877</v>
      </c>
      <c r="J219" s="120">
        <f>'[3]Sped FY 2020'!BF235-'[3]Sped FY 2020'!BI235</f>
        <v>-29126.33946919626</v>
      </c>
      <c r="K219" s="120">
        <f>'[3]Sped FY 2020'!CJ235</f>
        <v>0</v>
      </c>
      <c r="L219" s="118">
        <f t="shared" si="39"/>
        <v>384214.93365165277</v>
      </c>
      <c r="M219" s="134">
        <f t="shared" si="40"/>
        <v>0</v>
      </c>
      <c r="N219" s="158">
        <v>698</v>
      </c>
      <c r="O219" s="159">
        <v>1</v>
      </c>
      <c r="P219" s="14" t="s">
        <v>197</v>
      </c>
      <c r="Q219" s="14">
        <v>6</v>
      </c>
      <c r="R219" s="22">
        <v>278883.45425834687</v>
      </c>
      <c r="S219" s="94">
        <v>65656.967517887868</v>
      </c>
      <c r="T219" s="94">
        <v>0</v>
      </c>
      <c r="U219" s="94">
        <v>65422.264609764155</v>
      </c>
      <c r="V219" s="94">
        <v>-29374.524824255561</v>
      </c>
      <c r="W219" s="95">
        <v>380588.16156174336</v>
      </c>
      <c r="X219" s="152"/>
      <c r="Y219" s="19">
        <f t="shared" si="41"/>
        <v>0</v>
      </c>
      <c r="Z219" s="19">
        <f t="shared" si="41"/>
        <v>0</v>
      </c>
      <c r="AA219" s="19">
        <f t="shared" si="42"/>
        <v>3626.7720899094015</v>
      </c>
      <c r="AB219" s="19">
        <f t="shared" si="43"/>
        <v>0</v>
      </c>
      <c r="AC219" s="19">
        <f t="shared" si="43"/>
        <v>-248.18535505927866</v>
      </c>
      <c r="AD219" s="19">
        <f t="shared" si="43"/>
        <v>248.18535505930049</v>
      </c>
      <c r="AE219" s="19">
        <f t="shared" si="44"/>
        <v>0</v>
      </c>
      <c r="AF219" s="19">
        <f t="shared" si="45"/>
        <v>3626.7720899094129</v>
      </c>
      <c r="AG219" s="20"/>
      <c r="AH219" s="160">
        <f>'[3]Sped FY 2020'!DZ235</f>
        <v>211.00012200455939</v>
      </c>
      <c r="AI219" s="19">
        <f t="shared" si="38"/>
        <v>0</v>
      </c>
      <c r="AJ219" s="19">
        <f t="shared" si="38"/>
        <v>0</v>
      </c>
      <c r="AK219" s="19">
        <f t="shared" si="38"/>
        <v>17.188483378369956</v>
      </c>
      <c r="AL219" s="19">
        <f t="shared" si="38"/>
        <v>0</v>
      </c>
      <c r="AM219" s="19">
        <f t="shared" si="38"/>
        <v>-1.1762332301111929</v>
      </c>
      <c r="AN219" s="19">
        <f t="shared" si="37"/>
        <v>1.1762332301112963</v>
      </c>
      <c r="AO219" s="19">
        <f t="shared" si="37"/>
        <v>0</v>
      </c>
      <c r="AP219" s="19">
        <f t="shared" si="37"/>
        <v>17.188483378370009</v>
      </c>
      <c r="AQ219" s="118">
        <f>'[3]Sped FY 2020'!CR235</f>
        <v>689.79158059961344</v>
      </c>
      <c r="AR219" s="119">
        <f>'[3]Sped FY 2020'!CS235</f>
        <v>672.6030972212435</v>
      </c>
      <c r="AS219" s="161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  <c r="CB219" s="162"/>
      <c r="CC219" s="162"/>
      <c r="CD219" s="162"/>
      <c r="CE219" s="162"/>
      <c r="CF219" s="162"/>
      <c r="CG219" s="162"/>
      <c r="CH219" s="162"/>
      <c r="CI219" s="162"/>
      <c r="CJ219" s="162"/>
    </row>
    <row r="220" spans="1:88" ht="15" x14ac:dyDescent="0.25">
      <c r="A220" s="154">
        <v>700</v>
      </c>
      <c r="B220" s="155">
        <v>1</v>
      </c>
      <c r="C220" s="156" t="s">
        <v>198</v>
      </c>
      <c r="D220" s="157">
        <v>4</v>
      </c>
      <c r="E220" s="120">
        <f>'[3]Sped FY 2020'!AB236</f>
        <v>2034656.711975269</v>
      </c>
      <c r="F220" s="120">
        <f>'[3]Sped FY 2020'!AK236</f>
        <v>470713.92654286785</v>
      </c>
      <c r="G220" s="120">
        <f>'[3]Sped FY 2020'!BP236</f>
        <v>37118.083161153976</v>
      </c>
      <c r="H220" s="120">
        <f>-'[3]Sped FY 2020'!CI236</f>
        <v>0</v>
      </c>
      <c r="I220" s="120">
        <f>'[3]Sped FY 2020'!CB236</f>
        <v>0</v>
      </c>
      <c r="J220" s="120">
        <f>'[3]Sped FY 2020'!BF236-'[3]Sped FY 2020'!BI236</f>
        <v>25999.091608911403</v>
      </c>
      <c r="K220" s="120">
        <f>'[3]Sped FY 2020'!CJ236</f>
        <v>0</v>
      </c>
      <c r="L220" s="118">
        <f t="shared" si="39"/>
        <v>2568487.813288202</v>
      </c>
      <c r="M220" s="134">
        <f t="shared" si="40"/>
        <v>0</v>
      </c>
      <c r="N220" s="158">
        <v>700</v>
      </c>
      <c r="O220" s="159">
        <v>1</v>
      </c>
      <c r="P220" s="14" t="s">
        <v>198</v>
      </c>
      <c r="Q220" s="14">
        <v>4</v>
      </c>
      <c r="R220" s="22">
        <v>2034656.711975269</v>
      </c>
      <c r="S220" s="94">
        <v>470713.92654286785</v>
      </c>
      <c r="T220" s="94">
        <v>0</v>
      </c>
      <c r="U220" s="94">
        <v>0</v>
      </c>
      <c r="V220" s="94">
        <v>31907.072292708122</v>
      </c>
      <c r="W220" s="95">
        <v>2537277.7108108453</v>
      </c>
      <c r="X220" s="152"/>
      <c r="Y220" s="19">
        <f t="shared" si="41"/>
        <v>0</v>
      </c>
      <c r="Z220" s="19">
        <f t="shared" si="41"/>
        <v>0</v>
      </c>
      <c r="AA220" s="19">
        <f t="shared" si="42"/>
        <v>37118.083161153976</v>
      </c>
      <c r="AB220" s="19">
        <f t="shared" si="43"/>
        <v>0</v>
      </c>
      <c r="AC220" s="19">
        <f t="shared" si="43"/>
        <v>0</v>
      </c>
      <c r="AD220" s="19">
        <f t="shared" si="43"/>
        <v>-5907.9806837967189</v>
      </c>
      <c r="AE220" s="19">
        <f t="shared" si="44"/>
        <v>0</v>
      </c>
      <c r="AF220" s="19">
        <f t="shared" si="45"/>
        <v>31210.102477356791</v>
      </c>
      <c r="AG220" s="20"/>
      <c r="AH220" s="160">
        <f>'[3]Sped FY 2020'!DZ236</f>
        <v>2079.858345473514</v>
      </c>
      <c r="AI220" s="19">
        <f t="shared" si="38"/>
        <v>0</v>
      </c>
      <c r="AJ220" s="19">
        <f t="shared" si="38"/>
        <v>0</v>
      </c>
      <c r="AK220" s="19">
        <f t="shared" si="38"/>
        <v>17.846447688101293</v>
      </c>
      <c r="AL220" s="19">
        <f t="shared" si="38"/>
        <v>0</v>
      </c>
      <c r="AM220" s="19">
        <f t="shared" si="38"/>
        <v>0</v>
      </c>
      <c r="AN220" s="19">
        <f t="shared" si="37"/>
        <v>-2.8405687803953157</v>
      </c>
      <c r="AO220" s="19">
        <f t="shared" si="37"/>
        <v>0</v>
      </c>
      <c r="AP220" s="19">
        <f t="shared" si="37"/>
        <v>15.005878907705755</v>
      </c>
      <c r="AQ220" s="118">
        <f>'[3]Sped FY 2020'!CR236</f>
        <v>705.23415189011428</v>
      </c>
      <c r="AR220" s="119">
        <f>'[3]Sped FY 2020'!CS236</f>
        <v>690.2282729824085</v>
      </c>
      <c r="AS220" s="161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  <c r="CB220" s="162"/>
      <c r="CC220" s="162"/>
      <c r="CD220" s="162"/>
      <c r="CE220" s="162"/>
      <c r="CF220" s="162"/>
      <c r="CG220" s="162"/>
      <c r="CH220" s="162"/>
      <c r="CI220" s="162"/>
      <c r="CJ220" s="162"/>
    </row>
    <row r="221" spans="1:88" ht="15" x14ac:dyDescent="0.25">
      <c r="A221" s="154">
        <v>701</v>
      </c>
      <c r="B221" s="155">
        <v>1</v>
      </c>
      <c r="C221" s="156" t="s">
        <v>199</v>
      </c>
      <c r="D221" s="157">
        <v>4</v>
      </c>
      <c r="E221" s="120">
        <f>'[3]Sped FY 2020'!AB237</f>
        <v>2634933.6618521968</v>
      </c>
      <c r="F221" s="120">
        <f>'[3]Sped FY 2020'!AK237</f>
        <v>525497.32900694595</v>
      </c>
      <c r="G221" s="120">
        <f>'[3]Sped FY 2020'!BP237</f>
        <v>49329.839151886292</v>
      </c>
      <c r="H221" s="120">
        <f>-'[3]Sped FY 2020'!CI237</f>
        <v>0</v>
      </c>
      <c r="I221" s="120">
        <f>'[3]Sped FY 2020'!CB237</f>
        <v>0</v>
      </c>
      <c r="J221" s="120">
        <f>'[3]Sped FY 2020'!BF237-'[3]Sped FY 2020'!BI237</f>
        <v>-211817.85392798923</v>
      </c>
      <c r="K221" s="120">
        <f>'[3]Sped FY 2020'!CJ237</f>
        <v>0</v>
      </c>
      <c r="L221" s="118">
        <f t="shared" si="39"/>
        <v>2997942.9760830398</v>
      </c>
      <c r="M221" s="134">
        <f t="shared" si="40"/>
        <v>0</v>
      </c>
      <c r="N221" s="158">
        <v>701</v>
      </c>
      <c r="O221" s="159">
        <v>1</v>
      </c>
      <c r="P221" s="14" t="s">
        <v>199</v>
      </c>
      <c r="Q221" s="14">
        <v>4</v>
      </c>
      <c r="R221" s="22">
        <v>2634933.6618521968</v>
      </c>
      <c r="S221" s="94">
        <v>525497.32900694595</v>
      </c>
      <c r="T221" s="94">
        <v>0</v>
      </c>
      <c r="U221" s="94">
        <v>0</v>
      </c>
      <c r="V221" s="94">
        <v>-214989.25319244488</v>
      </c>
      <c r="W221" s="95">
        <v>2945441.7376666977</v>
      </c>
      <c r="X221" s="152"/>
      <c r="Y221" s="19">
        <f t="shared" si="41"/>
        <v>0</v>
      </c>
      <c r="Z221" s="19">
        <f t="shared" si="41"/>
        <v>0</v>
      </c>
      <c r="AA221" s="19">
        <f t="shared" si="42"/>
        <v>49329.839151886292</v>
      </c>
      <c r="AB221" s="19">
        <f t="shared" si="43"/>
        <v>0</v>
      </c>
      <c r="AC221" s="19">
        <f t="shared" si="43"/>
        <v>0</v>
      </c>
      <c r="AD221" s="19">
        <f t="shared" si="43"/>
        <v>3171.3992644556565</v>
      </c>
      <c r="AE221" s="19">
        <f t="shared" si="44"/>
        <v>0</v>
      </c>
      <c r="AF221" s="19">
        <f t="shared" si="45"/>
        <v>52501.238416342065</v>
      </c>
      <c r="AG221" s="20"/>
      <c r="AH221" s="160">
        <f>'[3]Sped FY 2020'!DZ237</f>
        <v>2378.2728037371053</v>
      </c>
      <c r="AI221" s="19">
        <f t="shared" si="38"/>
        <v>0</v>
      </c>
      <c r="AJ221" s="19">
        <f t="shared" si="38"/>
        <v>0</v>
      </c>
      <c r="AK221" s="19">
        <f t="shared" si="38"/>
        <v>20.741875816084562</v>
      </c>
      <c r="AL221" s="19">
        <f t="shared" si="38"/>
        <v>0</v>
      </c>
      <c r="AM221" s="19">
        <f t="shared" si="38"/>
        <v>0</v>
      </c>
      <c r="AN221" s="19">
        <f t="shared" si="37"/>
        <v>1.3334884288599147</v>
      </c>
      <c r="AO221" s="19">
        <f t="shared" si="37"/>
        <v>0</v>
      </c>
      <c r="AP221" s="19">
        <f t="shared" si="37"/>
        <v>22.075364244944527</v>
      </c>
      <c r="AQ221" s="118">
        <f>'[3]Sped FY 2020'!CR237</f>
        <v>851.51257503580689</v>
      </c>
      <c r="AR221" s="119">
        <f>'[3]Sped FY 2020'!CS237</f>
        <v>829.43721079086242</v>
      </c>
      <c r="AS221" s="161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  <c r="CB221" s="162"/>
      <c r="CC221" s="162"/>
      <c r="CD221" s="162"/>
      <c r="CE221" s="162"/>
      <c r="CF221" s="162"/>
      <c r="CG221" s="162"/>
      <c r="CH221" s="162"/>
      <c r="CI221" s="162"/>
      <c r="CJ221" s="162"/>
    </row>
    <row r="222" spans="1:88" ht="15" x14ac:dyDescent="0.25">
      <c r="A222" s="154">
        <v>704</v>
      </c>
      <c r="B222" s="155">
        <v>1</v>
      </c>
      <c r="C222" s="156" t="s">
        <v>200</v>
      </c>
      <c r="D222" s="157">
        <v>5</v>
      </c>
      <c r="E222" s="120">
        <f>'[3]Sped FY 2020'!AB238</f>
        <v>2158815.8215834466</v>
      </c>
      <c r="F222" s="120">
        <f>'[3]Sped FY 2020'!AK238</f>
        <v>502871.59015397599</v>
      </c>
      <c r="G222" s="120">
        <f>'[3]Sped FY 2020'!BP238</f>
        <v>41492.837206428056</v>
      </c>
      <c r="H222" s="120">
        <f>-'[3]Sped FY 2020'!CI238</f>
        <v>0</v>
      </c>
      <c r="I222" s="120">
        <f>'[3]Sped FY 2020'!CB238</f>
        <v>13619.784348290414</v>
      </c>
      <c r="J222" s="120">
        <f>'[3]Sped FY 2020'!BF238-'[3]Sped FY 2020'!BI238</f>
        <v>-207262.10219394538</v>
      </c>
      <c r="K222" s="120">
        <f>'[3]Sped FY 2020'!CJ238</f>
        <v>0</v>
      </c>
      <c r="L222" s="118">
        <f t="shared" si="39"/>
        <v>2509537.9310981953</v>
      </c>
      <c r="M222" s="134">
        <f t="shared" si="40"/>
        <v>0</v>
      </c>
      <c r="N222" s="158">
        <v>704</v>
      </c>
      <c r="O222" s="159">
        <v>1</v>
      </c>
      <c r="P222" s="14" t="s">
        <v>200</v>
      </c>
      <c r="Q222" s="14">
        <v>5</v>
      </c>
      <c r="R222" s="22">
        <v>2158815.8215834466</v>
      </c>
      <c r="S222" s="94">
        <v>502871.59015397599</v>
      </c>
      <c r="T222" s="94">
        <v>0</v>
      </c>
      <c r="U222" s="94">
        <v>13077.40037297504</v>
      </c>
      <c r="V222" s="94">
        <v>-206719.71821863012</v>
      </c>
      <c r="W222" s="95">
        <v>2468045.0938917673</v>
      </c>
      <c r="X222" s="152"/>
      <c r="Y222" s="19">
        <f t="shared" si="41"/>
        <v>0</v>
      </c>
      <c r="Z222" s="19">
        <f t="shared" si="41"/>
        <v>0</v>
      </c>
      <c r="AA222" s="19">
        <f t="shared" si="42"/>
        <v>41492.837206428056</v>
      </c>
      <c r="AB222" s="19">
        <f t="shared" si="43"/>
        <v>0</v>
      </c>
      <c r="AC222" s="19">
        <f t="shared" si="43"/>
        <v>542.38397531537339</v>
      </c>
      <c r="AD222" s="19">
        <f t="shared" si="43"/>
        <v>-542.38397531525698</v>
      </c>
      <c r="AE222" s="19">
        <f t="shared" si="44"/>
        <v>0</v>
      </c>
      <c r="AF222" s="19">
        <f t="shared" si="45"/>
        <v>41492.837206427939</v>
      </c>
      <c r="AG222" s="20"/>
      <c r="AH222" s="160">
        <f>'[3]Sped FY 2020'!DZ238</f>
        <v>1824.6486740965709</v>
      </c>
      <c r="AI222" s="19">
        <f t="shared" si="38"/>
        <v>0</v>
      </c>
      <c r="AJ222" s="19">
        <f t="shared" si="38"/>
        <v>0</v>
      </c>
      <c r="AK222" s="19">
        <f t="shared" si="38"/>
        <v>22.740178860444022</v>
      </c>
      <c r="AL222" s="19">
        <f t="shared" si="38"/>
        <v>0</v>
      </c>
      <c r="AM222" s="19">
        <f t="shared" si="38"/>
        <v>0.29725392236613507</v>
      </c>
      <c r="AN222" s="19">
        <f t="shared" si="37"/>
        <v>-0.29725392236607129</v>
      </c>
      <c r="AO222" s="19">
        <f t="shared" si="37"/>
        <v>0</v>
      </c>
      <c r="AP222" s="19">
        <f t="shared" si="37"/>
        <v>22.740178860443958</v>
      </c>
      <c r="AQ222" s="118">
        <f>'[3]Sped FY 2020'!CR238</f>
        <v>934.8489216038181</v>
      </c>
      <c r="AR222" s="119">
        <f>'[3]Sped FY 2020'!CS238</f>
        <v>912.10874274337414</v>
      </c>
      <c r="AS222" s="161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  <c r="CB222" s="162"/>
      <c r="CC222" s="162"/>
      <c r="CD222" s="162"/>
      <c r="CE222" s="162"/>
      <c r="CF222" s="162"/>
      <c r="CG222" s="162"/>
      <c r="CH222" s="162"/>
      <c r="CI222" s="162"/>
      <c r="CJ222" s="162"/>
    </row>
    <row r="223" spans="1:88" ht="15" x14ac:dyDescent="0.25">
      <c r="A223" s="154">
        <v>706</v>
      </c>
      <c r="B223" s="155">
        <v>1</v>
      </c>
      <c r="C223" s="156" t="s">
        <v>201</v>
      </c>
      <c r="D223" s="157">
        <v>5</v>
      </c>
      <c r="E223" s="120">
        <f>'[3]Sped FY 2020'!AB239</f>
        <v>2229843.1623055958</v>
      </c>
      <c r="F223" s="120">
        <f>'[3]Sped FY 2020'!AK239</f>
        <v>464463.45537073893</v>
      </c>
      <c r="G223" s="120">
        <f>'[3]Sped FY 2020'!BP239</f>
        <v>38956.366879078691</v>
      </c>
      <c r="H223" s="120">
        <f>-'[3]Sped FY 2020'!CI239</f>
        <v>0</v>
      </c>
      <c r="I223" s="120">
        <f>'[3]Sped FY 2020'!CB239</f>
        <v>0</v>
      </c>
      <c r="J223" s="120">
        <f>'[3]Sped FY 2020'!BF239-'[3]Sped FY 2020'!BI239</f>
        <v>-301278.05744601088</v>
      </c>
      <c r="K223" s="120">
        <f>'[3]Sped FY 2020'!CJ239</f>
        <v>0</v>
      </c>
      <c r="L223" s="118">
        <f t="shared" si="39"/>
        <v>2431984.9271094026</v>
      </c>
      <c r="M223" s="134">
        <f t="shared" si="40"/>
        <v>0</v>
      </c>
      <c r="N223" s="158">
        <v>706</v>
      </c>
      <c r="O223" s="159">
        <v>1</v>
      </c>
      <c r="P223" s="14" t="s">
        <v>201</v>
      </c>
      <c r="Q223" s="14">
        <v>5</v>
      </c>
      <c r="R223" s="22">
        <v>2229843.1623055958</v>
      </c>
      <c r="S223" s="94">
        <v>464463.45537073893</v>
      </c>
      <c r="T223" s="94">
        <v>0</v>
      </c>
      <c r="U223" s="94">
        <v>0</v>
      </c>
      <c r="V223" s="94">
        <v>-292648.1188409304</v>
      </c>
      <c r="W223" s="95">
        <v>2401658.4988354044</v>
      </c>
      <c r="X223" s="152"/>
      <c r="Y223" s="19">
        <f t="shared" si="41"/>
        <v>0</v>
      </c>
      <c r="Z223" s="19">
        <f t="shared" si="41"/>
        <v>0</v>
      </c>
      <c r="AA223" s="19">
        <f t="shared" si="42"/>
        <v>38956.366879078691</v>
      </c>
      <c r="AB223" s="19">
        <f t="shared" si="43"/>
        <v>0</v>
      </c>
      <c r="AC223" s="19">
        <f t="shared" si="43"/>
        <v>0</v>
      </c>
      <c r="AD223" s="19">
        <f t="shared" si="43"/>
        <v>-8629.9386050804751</v>
      </c>
      <c r="AE223" s="19">
        <f t="shared" si="44"/>
        <v>0</v>
      </c>
      <c r="AF223" s="19">
        <f t="shared" si="45"/>
        <v>30326.428273998201</v>
      </c>
      <c r="AG223" s="20"/>
      <c r="AH223" s="160">
        <f>'[3]Sped FY 2020'!DZ239</f>
        <v>1733.2152878945951</v>
      </c>
      <c r="AI223" s="19">
        <f t="shared" si="38"/>
        <v>0</v>
      </c>
      <c r="AJ223" s="19">
        <f t="shared" si="38"/>
        <v>0</v>
      </c>
      <c r="AK223" s="19">
        <f t="shared" si="38"/>
        <v>22.476357756110335</v>
      </c>
      <c r="AL223" s="19">
        <f t="shared" si="38"/>
        <v>0</v>
      </c>
      <c r="AM223" s="19">
        <f t="shared" si="38"/>
        <v>0</v>
      </c>
      <c r="AN223" s="19">
        <f t="shared" si="37"/>
        <v>-4.9791498294269037</v>
      </c>
      <c r="AO223" s="19">
        <f t="shared" si="37"/>
        <v>0</v>
      </c>
      <c r="AP223" s="19">
        <f t="shared" si="37"/>
        <v>17.497207926683423</v>
      </c>
      <c r="AQ223" s="118">
        <f>'[3]Sped FY 2020'!CR239</f>
        <v>805.00496543532051</v>
      </c>
      <c r="AR223" s="119">
        <f>'[3]Sped FY 2020'!CS239</f>
        <v>787.50775750863716</v>
      </c>
      <c r="AS223" s="161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  <c r="CB223" s="162"/>
      <c r="CC223" s="162"/>
      <c r="CD223" s="162"/>
      <c r="CE223" s="162"/>
      <c r="CF223" s="162"/>
      <c r="CG223" s="162"/>
      <c r="CH223" s="162"/>
      <c r="CI223" s="162"/>
      <c r="CJ223" s="162"/>
    </row>
    <row r="224" spans="1:88" ht="15" x14ac:dyDescent="0.25">
      <c r="A224" s="154">
        <v>707</v>
      </c>
      <c r="B224" s="155">
        <v>1</v>
      </c>
      <c r="C224" s="156" t="s">
        <v>202</v>
      </c>
      <c r="D224" s="157">
        <v>6</v>
      </c>
      <c r="E224" s="120">
        <f>'[3]Sped FY 2020'!AB240</f>
        <v>88762.4401185264</v>
      </c>
      <c r="F224" s="120">
        <f>'[3]Sped FY 2020'!AK240</f>
        <v>93979.065697944912</v>
      </c>
      <c r="G224" s="120">
        <f>'[3]Sped FY 2020'!BP240</f>
        <v>6374.8892352169014</v>
      </c>
      <c r="H224" s="120">
        <f>-'[3]Sped FY 2020'!CI240</f>
        <v>0</v>
      </c>
      <c r="I224" s="120">
        <f>'[3]Sped FY 2020'!CB240</f>
        <v>113369.34900239953</v>
      </c>
      <c r="J224" s="120">
        <f>'[3]Sped FY 2020'!BF240-'[3]Sped FY 2020'!BI240</f>
        <v>-221718.3440917907</v>
      </c>
      <c r="K224" s="120">
        <f>'[3]Sped FY 2020'!CJ240</f>
        <v>0</v>
      </c>
      <c r="L224" s="118">
        <f t="shared" si="39"/>
        <v>80767.39996229703</v>
      </c>
      <c r="M224" s="134">
        <f t="shared" si="40"/>
        <v>0</v>
      </c>
      <c r="N224" s="158">
        <v>707</v>
      </c>
      <c r="O224" s="159">
        <v>1</v>
      </c>
      <c r="P224" s="14" t="s">
        <v>202</v>
      </c>
      <c r="Q224" s="14">
        <v>6</v>
      </c>
      <c r="R224" s="22">
        <v>88762.4401185264</v>
      </c>
      <c r="S224" s="94">
        <v>93979.065697944912</v>
      </c>
      <c r="T224" s="94">
        <v>0</v>
      </c>
      <c r="U224" s="94">
        <v>122042.224552478</v>
      </c>
      <c r="V224" s="94">
        <v>-227218.40125775352</v>
      </c>
      <c r="W224" s="95">
        <v>77565.329111195781</v>
      </c>
      <c r="X224" s="152"/>
      <c r="Y224" s="19">
        <f t="shared" si="41"/>
        <v>0</v>
      </c>
      <c r="Z224" s="19">
        <f t="shared" si="41"/>
        <v>0</v>
      </c>
      <c r="AA224" s="19">
        <f t="shared" si="42"/>
        <v>6374.8892352169014</v>
      </c>
      <c r="AB224" s="19">
        <f t="shared" si="43"/>
        <v>0</v>
      </c>
      <c r="AC224" s="19">
        <f t="shared" si="43"/>
        <v>-8672.8755500784755</v>
      </c>
      <c r="AD224" s="19">
        <f t="shared" si="43"/>
        <v>5500.0571659628185</v>
      </c>
      <c r="AE224" s="19">
        <f t="shared" si="44"/>
        <v>0</v>
      </c>
      <c r="AF224" s="19">
        <f t="shared" si="45"/>
        <v>3202.070851101249</v>
      </c>
      <c r="AG224" s="20"/>
      <c r="AH224" s="160">
        <f>'[3]Sped FY 2020'!DZ240</f>
        <v>94.447673659183735</v>
      </c>
      <c r="AI224" s="19">
        <f t="shared" si="38"/>
        <v>0</v>
      </c>
      <c r="AJ224" s="19">
        <f t="shared" si="38"/>
        <v>0</v>
      </c>
      <c r="AK224" s="19">
        <f t="shared" si="38"/>
        <v>67.496519376653083</v>
      </c>
      <c r="AL224" s="19">
        <f t="shared" si="38"/>
        <v>0</v>
      </c>
      <c r="AM224" s="19">
        <f t="shared" si="38"/>
        <v>-91.827307270422722</v>
      </c>
      <c r="AN224" s="19">
        <f t="shared" si="37"/>
        <v>58.233908288836012</v>
      </c>
      <c r="AO224" s="19">
        <f t="shared" si="37"/>
        <v>0</v>
      </c>
      <c r="AP224" s="19">
        <f t="shared" si="37"/>
        <v>33.903120395066416</v>
      </c>
      <c r="AQ224" s="118">
        <f>'[3]Sped FY 2020'!CR240</f>
        <v>2655.9062992919162</v>
      </c>
      <c r="AR224" s="119">
        <f>'[3]Sped FY 2020'!CS240</f>
        <v>2622.0031788968495</v>
      </c>
      <c r="AS224" s="161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  <c r="CB224" s="162"/>
      <c r="CC224" s="162"/>
      <c r="CD224" s="162"/>
      <c r="CE224" s="162"/>
      <c r="CF224" s="162"/>
      <c r="CG224" s="162"/>
      <c r="CH224" s="162"/>
      <c r="CI224" s="162"/>
      <c r="CJ224" s="162"/>
    </row>
    <row r="225" spans="1:88" ht="15" x14ac:dyDescent="0.25">
      <c r="A225" s="154">
        <v>709</v>
      </c>
      <c r="B225" s="155">
        <v>1</v>
      </c>
      <c r="C225" s="156" t="s">
        <v>203</v>
      </c>
      <c r="D225" s="157">
        <v>4</v>
      </c>
      <c r="E225" s="120">
        <f>'[3]Sped FY 2020'!AB241</f>
        <v>11846327.279576834</v>
      </c>
      <c r="F225" s="120">
        <f>'[3]Sped FY 2020'!AK241</f>
        <v>3780218.4700856111</v>
      </c>
      <c r="G225" s="120">
        <f>'[3]Sped FY 2020'!BP241</f>
        <v>249749.19032278229</v>
      </c>
      <c r="H225" s="120">
        <f>-'[3]Sped FY 2020'!CI241</f>
        <v>0</v>
      </c>
      <c r="I225" s="120">
        <f>'[3]Sped FY 2020'!CB241</f>
        <v>0</v>
      </c>
      <c r="J225" s="120">
        <f>'[3]Sped FY 2020'!BF241-'[3]Sped FY 2020'!BI241</f>
        <v>-1871842.2697375482</v>
      </c>
      <c r="K225" s="120">
        <f>'[3]Sped FY 2020'!CJ241</f>
        <v>0</v>
      </c>
      <c r="L225" s="118">
        <f t="shared" si="39"/>
        <v>14004452.670247681</v>
      </c>
      <c r="M225" s="134">
        <f t="shared" si="40"/>
        <v>0</v>
      </c>
      <c r="N225" s="158">
        <v>709</v>
      </c>
      <c r="O225" s="159">
        <v>1</v>
      </c>
      <c r="P225" s="14" t="s">
        <v>203</v>
      </c>
      <c r="Q225" s="14">
        <v>4</v>
      </c>
      <c r="R225" s="22">
        <v>11846327.279576834</v>
      </c>
      <c r="S225" s="94">
        <v>3780218.4700856111</v>
      </c>
      <c r="T225" s="94">
        <v>0</v>
      </c>
      <c r="U225" s="94">
        <v>0</v>
      </c>
      <c r="V225" s="94">
        <v>-2106847.3664701963</v>
      </c>
      <c r="W225" s="95">
        <v>13519698.383192249</v>
      </c>
      <c r="X225" s="152"/>
      <c r="Y225" s="19">
        <f t="shared" si="41"/>
        <v>0</v>
      </c>
      <c r="Z225" s="19">
        <f t="shared" si="41"/>
        <v>0</v>
      </c>
      <c r="AA225" s="19">
        <f t="shared" si="42"/>
        <v>249749.19032278229</v>
      </c>
      <c r="AB225" s="19">
        <f t="shared" si="43"/>
        <v>0</v>
      </c>
      <c r="AC225" s="19">
        <f t="shared" si="43"/>
        <v>0</v>
      </c>
      <c r="AD225" s="19">
        <f t="shared" si="43"/>
        <v>235005.09673264809</v>
      </c>
      <c r="AE225" s="19">
        <f t="shared" si="44"/>
        <v>0</v>
      </c>
      <c r="AF225" s="19">
        <f t="shared" si="45"/>
        <v>484754.2870554328</v>
      </c>
      <c r="AG225" s="20"/>
      <c r="AH225" s="160">
        <f>'[3]Sped FY 2020'!DZ241</f>
        <v>8135.1599420100747</v>
      </c>
      <c r="AI225" s="19">
        <f t="shared" si="38"/>
        <v>0</v>
      </c>
      <c r="AJ225" s="19">
        <f t="shared" si="38"/>
        <v>0</v>
      </c>
      <c r="AK225" s="19">
        <f t="shared" si="38"/>
        <v>30.699972969563159</v>
      </c>
      <c r="AL225" s="19">
        <f t="shared" si="38"/>
        <v>0</v>
      </c>
      <c r="AM225" s="19">
        <f t="shared" si="38"/>
        <v>0</v>
      </c>
      <c r="AN225" s="19">
        <f t="shared" si="37"/>
        <v>28.887581609683988</v>
      </c>
      <c r="AO225" s="19">
        <f t="shared" si="37"/>
        <v>0</v>
      </c>
      <c r="AP225" s="19">
        <f t="shared" si="37"/>
        <v>59.587554579247445</v>
      </c>
      <c r="AQ225" s="118">
        <f>'[3]Sped FY 2020'!CR241</f>
        <v>1265.4805085045957</v>
      </c>
      <c r="AR225" s="119">
        <f>'[3]Sped FY 2020'!CS241</f>
        <v>1205.8929539253484</v>
      </c>
      <c r="AS225" s="161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  <c r="CB225" s="162"/>
      <c r="CC225" s="162"/>
      <c r="CD225" s="162"/>
      <c r="CE225" s="162"/>
      <c r="CF225" s="162"/>
      <c r="CG225" s="162"/>
      <c r="CH225" s="162"/>
      <c r="CI225" s="162"/>
      <c r="CJ225" s="162"/>
    </row>
    <row r="226" spans="1:88" ht="15" x14ac:dyDescent="0.25">
      <c r="A226" s="154">
        <v>712</v>
      </c>
      <c r="B226" s="155">
        <v>1</v>
      </c>
      <c r="C226" s="156" t="s">
        <v>204</v>
      </c>
      <c r="D226" s="157">
        <v>6</v>
      </c>
      <c r="E226" s="120">
        <f>'[3]Sped FY 2020'!AB242</f>
        <v>538186.10115626454</v>
      </c>
      <c r="F226" s="120">
        <f>'[3]Sped FY 2020'!AK242</f>
        <v>145867.54735819111</v>
      </c>
      <c r="G226" s="120">
        <f>'[3]Sped FY 2020'!BP242</f>
        <v>10116.59124984659</v>
      </c>
      <c r="H226" s="120">
        <f>-'[3]Sped FY 2020'!CI242</f>
        <v>0</v>
      </c>
      <c r="I226" s="120">
        <f>'[3]Sped FY 2020'!CB242</f>
        <v>184781.23344348092</v>
      </c>
      <c r="J226" s="120">
        <f>'[3]Sped FY 2020'!BF242-'[3]Sped FY 2020'!BI242</f>
        <v>-268353.27317888348</v>
      </c>
      <c r="K226" s="120">
        <f>'[3]Sped FY 2020'!CJ242</f>
        <v>0</v>
      </c>
      <c r="L226" s="118">
        <f t="shared" si="39"/>
        <v>610598.20002889971</v>
      </c>
      <c r="M226" s="134">
        <f t="shared" si="40"/>
        <v>0</v>
      </c>
      <c r="N226" s="158">
        <v>712</v>
      </c>
      <c r="O226" s="159">
        <v>1</v>
      </c>
      <c r="P226" s="14" t="s">
        <v>204</v>
      </c>
      <c r="Q226" s="14">
        <v>6</v>
      </c>
      <c r="R226" s="22">
        <v>538186.10115626454</v>
      </c>
      <c r="S226" s="94">
        <v>145867.54735819111</v>
      </c>
      <c r="T226" s="94">
        <v>0</v>
      </c>
      <c r="U226" s="94">
        <v>192430.8017637874</v>
      </c>
      <c r="V226" s="94">
        <v>-276002.84149918996</v>
      </c>
      <c r="W226" s="95">
        <v>600481.60877905309</v>
      </c>
      <c r="X226" s="152"/>
      <c r="Y226" s="19">
        <f t="shared" si="41"/>
        <v>0</v>
      </c>
      <c r="Z226" s="19">
        <f t="shared" si="41"/>
        <v>0</v>
      </c>
      <c r="AA226" s="19">
        <f t="shared" si="42"/>
        <v>10116.59124984659</v>
      </c>
      <c r="AB226" s="19">
        <f t="shared" si="43"/>
        <v>0</v>
      </c>
      <c r="AC226" s="19">
        <f t="shared" si="43"/>
        <v>-7649.5683203064837</v>
      </c>
      <c r="AD226" s="19">
        <f t="shared" si="43"/>
        <v>7649.5683203064837</v>
      </c>
      <c r="AE226" s="19">
        <f t="shared" si="44"/>
        <v>0</v>
      </c>
      <c r="AF226" s="19">
        <f t="shared" si="45"/>
        <v>10116.59124984662</v>
      </c>
      <c r="AG226" s="20"/>
      <c r="AH226" s="160">
        <f>'[3]Sped FY 2020'!DZ242</f>
        <v>482.28599315327864</v>
      </c>
      <c r="AI226" s="19">
        <f t="shared" si="38"/>
        <v>0</v>
      </c>
      <c r="AJ226" s="19">
        <f t="shared" si="38"/>
        <v>0</v>
      </c>
      <c r="AK226" s="19">
        <f t="shared" si="38"/>
        <v>20.976332287202389</v>
      </c>
      <c r="AL226" s="19">
        <f t="shared" si="38"/>
        <v>0</v>
      </c>
      <c r="AM226" s="19">
        <f t="shared" si="38"/>
        <v>-15.861062582995897</v>
      </c>
      <c r="AN226" s="19">
        <f t="shared" si="37"/>
        <v>15.861062582995897</v>
      </c>
      <c r="AO226" s="19">
        <f t="shared" si="37"/>
        <v>0</v>
      </c>
      <c r="AP226" s="19">
        <f t="shared" si="37"/>
        <v>20.976332287202453</v>
      </c>
      <c r="AQ226" s="118">
        <f>'[3]Sped FY 2020'!CR242</f>
        <v>1030.2887849102312</v>
      </c>
      <c r="AR226" s="119">
        <f>'[3]Sped FY 2020'!CS242</f>
        <v>1009.3124526230291</v>
      </c>
      <c r="AS226" s="161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  <c r="CB226" s="162"/>
      <c r="CC226" s="162"/>
      <c r="CD226" s="162"/>
      <c r="CE226" s="162"/>
      <c r="CF226" s="162"/>
      <c r="CG226" s="162"/>
      <c r="CH226" s="162"/>
      <c r="CI226" s="162"/>
      <c r="CJ226" s="162"/>
    </row>
    <row r="227" spans="1:88" ht="15" x14ac:dyDescent="0.25">
      <c r="A227" s="154">
        <v>716</v>
      </c>
      <c r="B227" s="155">
        <v>1</v>
      </c>
      <c r="C227" s="156" t="s">
        <v>205</v>
      </c>
      <c r="D227" s="157">
        <v>3</v>
      </c>
      <c r="E227" s="120">
        <f>'[3]Sped FY 2020'!AB243</f>
        <v>1868711.257761213</v>
      </c>
      <c r="F227" s="120">
        <f>'[3]Sped FY 2020'!AK243</f>
        <v>255949.83733760126</v>
      </c>
      <c r="G227" s="120">
        <f>'[3]Sped FY 2020'!BP243</f>
        <v>39235.632646247992</v>
      </c>
      <c r="H227" s="120">
        <f>-'[3]Sped FY 2020'!CI243</f>
        <v>0</v>
      </c>
      <c r="I227" s="120">
        <f>'[3]Sped FY 2020'!CB243</f>
        <v>0</v>
      </c>
      <c r="J227" s="120">
        <f>'[3]Sped FY 2020'!BF243-'[3]Sped FY 2020'!BI243</f>
        <v>-455187.7798096941</v>
      </c>
      <c r="K227" s="120">
        <f>'[3]Sped FY 2020'!CJ243</f>
        <v>0</v>
      </c>
      <c r="L227" s="118">
        <f t="shared" si="39"/>
        <v>1708708.9479353686</v>
      </c>
      <c r="M227" s="134">
        <f t="shared" si="40"/>
        <v>0</v>
      </c>
      <c r="N227" s="158">
        <v>716</v>
      </c>
      <c r="O227" s="159">
        <v>1</v>
      </c>
      <c r="P227" s="14" t="s">
        <v>205</v>
      </c>
      <c r="Q227" s="14">
        <v>3</v>
      </c>
      <c r="R227" s="22">
        <v>1868711.257761213</v>
      </c>
      <c r="S227" s="94">
        <v>255949.83733760126</v>
      </c>
      <c r="T227" s="94">
        <v>0</v>
      </c>
      <c r="U227" s="94">
        <v>0</v>
      </c>
      <c r="V227" s="94">
        <v>-467878.17144621996</v>
      </c>
      <c r="W227" s="95">
        <v>1656782.9236525944</v>
      </c>
      <c r="X227" s="152"/>
      <c r="Y227" s="19">
        <f t="shared" si="41"/>
        <v>0</v>
      </c>
      <c r="Z227" s="19">
        <f t="shared" si="41"/>
        <v>0</v>
      </c>
      <c r="AA227" s="19">
        <f t="shared" si="42"/>
        <v>39235.632646247992</v>
      </c>
      <c r="AB227" s="19">
        <f t="shared" si="43"/>
        <v>0</v>
      </c>
      <c r="AC227" s="19">
        <f t="shared" si="43"/>
        <v>0</v>
      </c>
      <c r="AD227" s="19">
        <f t="shared" si="43"/>
        <v>12690.391636525863</v>
      </c>
      <c r="AE227" s="19">
        <f t="shared" si="44"/>
        <v>0</v>
      </c>
      <c r="AF227" s="19">
        <f t="shared" si="45"/>
        <v>51926.024282774189</v>
      </c>
      <c r="AG227" s="20"/>
      <c r="AH227" s="160">
        <f>'[3]Sped FY 2020'!DZ243</f>
        <v>1621.6866519778994</v>
      </c>
      <c r="AI227" s="19">
        <f t="shared" si="38"/>
        <v>0</v>
      </c>
      <c r="AJ227" s="19">
        <f t="shared" si="38"/>
        <v>0</v>
      </c>
      <c r="AK227" s="19">
        <f t="shared" si="38"/>
        <v>24.194336555951811</v>
      </c>
      <c r="AL227" s="19">
        <f t="shared" si="38"/>
        <v>0</v>
      </c>
      <c r="AM227" s="19">
        <f t="shared" si="38"/>
        <v>0</v>
      </c>
      <c r="AN227" s="19">
        <f t="shared" si="37"/>
        <v>7.8254276934745404</v>
      </c>
      <c r="AO227" s="19">
        <f t="shared" si="37"/>
        <v>0</v>
      </c>
      <c r="AP227" s="19">
        <f t="shared" si="37"/>
        <v>32.019764249426558</v>
      </c>
      <c r="AQ227" s="118">
        <f>'[3]Sped FY 2020'!CR243</f>
        <v>980.58870097373983</v>
      </c>
      <c r="AR227" s="119">
        <f>'[3]Sped FY 2020'!CS243</f>
        <v>948.5689367243134</v>
      </c>
      <c r="AS227" s="161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  <c r="CB227" s="162"/>
      <c r="CC227" s="162"/>
      <c r="CD227" s="162"/>
      <c r="CE227" s="162"/>
      <c r="CF227" s="162"/>
      <c r="CG227" s="162"/>
      <c r="CH227" s="162"/>
      <c r="CI227" s="162"/>
      <c r="CJ227" s="162"/>
    </row>
    <row r="228" spans="1:88" ht="15" x14ac:dyDescent="0.25">
      <c r="A228" s="154">
        <v>717</v>
      </c>
      <c r="B228" s="155">
        <v>1</v>
      </c>
      <c r="C228" s="156" t="s">
        <v>206</v>
      </c>
      <c r="D228" s="157">
        <v>3</v>
      </c>
      <c r="E228" s="120">
        <f>'[3]Sped FY 2020'!AB244</f>
        <v>1973059.4948450308</v>
      </c>
      <c r="F228" s="120">
        <f>'[3]Sped FY 2020'!AK244</f>
        <v>419089.87630298623</v>
      </c>
      <c r="G228" s="120">
        <f>'[3]Sped FY 2020'!BP244</f>
        <v>39896.569280229989</v>
      </c>
      <c r="H228" s="120">
        <f>-'[3]Sped FY 2020'!CI244</f>
        <v>0</v>
      </c>
      <c r="I228" s="120">
        <f>'[3]Sped FY 2020'!CB244</f>
        <v>0</v>
      </c>
      <c r="J228" s="120">
        <f>'[3]Sped FY 2020'!BF244-'[3]Sped FY 2020'!BI244</f>
        <v>-324222.99283790268</v>
      </c>
      <c r="K228" s="120">
        <f>'[3]Sped FY 2020'!CJ244</f>
        <v>0</v>
      </c>
      <c r="L228" s="118">
        <f t="shared" si="39"/>
        <v>2107822.9475903446</v>
      </c>
      <c r="M228" s="134">
        <f t="shared" si="40"/>
        <v>0</v>
      </c>
      <c r="N228" s="158">
        <v>717</v>
      </c>
      <c r="O228" s="159">
        <v>1</v>
      </c>
      <c r="P228" s="14" t="s">
        <v>206</v>
      </c>
      <c r="Q228" s="14">
        <v>3</v>
      </c>
      <c r="R228" s="22">
        <v>1973059.4948450308</v>
      </c>
      <c r="S228" s="94">
        <v>419089.87630298623</v>
      </c>
      <c r="T228" s="94">
        <v>0</v>
      </c>
      <c r="U228" s="94">
        <v>0</v>
      </c>
      <c r="V228" s="94">
        <v>-328452.36341128999</v>
      </c>
      <c r="W228" s="95">
        <v>2063697.0077367271</v>
      </c>
      <c r="X228" s="152"/>
      <c r="Y228" s="19">
        <f t="shared" si="41"/>
        <v>0</v>
      </c>
      <c r="Z228" s="19">
        <f t="shared" si="41"/>
        <v>0</v>
      </c>
      <c r="AA228" s="19">
        <f t="shared" si="42"/>
        <v>39896.569280229989</v>
      </c>
      <c r="AB228" s="19">
        <f t="shared" si="43"/>
        <v>0</v>
      </c>
      <c r="AC228" s="19">
        <f t="shared" si="43"/>
        <v>0</v>
      </c>
      <c r="AD228" s="19">
        <f t="shared" si="43"/>
        <v>4229.3705733873066</v>
      </c>
      <c r="AE228" s="19">
        <f t="shared" si="44"/>
        <v>0</v>
      </c>
      <c r="AF228" s="19">
        <f t="shared" si="45"/>
        <v>44125.939853617456</v>
      </c>
      <c r="AG228" s="20"/>
      <c r="AH228" s="160">
        <f>'[3]Sped FY 2020'!DZ244</f>
        <v>1919.0963477557546</v>
      </c>
      <c r="AI228" s="19">
        <f t="shared" si="38"/>
        <v>0</v>
      </c>
      <c r="AJ228" s="19">
        <f t="shared" si="38"/>
        <v>0</v>
      </c>
      <c r="AK228" s="19">
        <f t="shared" si="38"/>
        <v>20.789247672158911</v>
      </c>
      <c r="AL228" s="19">
        <f t="shared" si="38"/>
        <v>0</v>
      </c>
      <c r="AM228" s="19">
        <f t="shared" si="38"/>
        <v>0</v>
      </c>
      <c r="AN228" s="19">
        <f t="shared" si="37"/>
        <v>2.2038344131774581</v>
      </c>
      <c r="AO228" s="19">
        <f t="shared" si="37"/>
        <v>0</v>
      </c>
      <c r="AP228" s="19">
        <f t="shared" si="37"/>
        <v>22.993082085336454</v>
      </c>
      <c r="AQ228" s="118">
        <f>'[3]Sped FY 2020'!CR244</f>
        <v>802.01101554780826</v>
      </c>
      <c r="AR228" s="119">
        <f>'[3]Sped FY 2020'!CS244</f>
        <v>779.01793346247189</v>
      </c>
      <c r="AS228" s="161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  <c r="CB228" s="162"/>
      <c r="CC228" s="162"/>
      <c r="CD228" s="162"/>
      <c r="CE228" s="162"/>
      <c r="CF228" s="162"/>
      <c r="CG228" s="162"/>
      <c r="CH228" s="162"/>
      <c r="CI228" s="162"/>
      <c r="CJ228" s="162"/>
    </row>
    <row r="229" spans="1:88" ht="15" x14ac:dyDescent="0.25">
      <c r="A229" s="154">
        <v>719</v>
      </c>
      <c r="B229" s="155">
        <v>1</v>
      </c>
      <c r="C229" s="156" t="s">
        <v>207</v>
      </c>
      <c r="D229" s="157">
        <v>3</v>
      </c>
      <c r="E229" s="120">
        <f>'[3]Sped FY 2020'!AB245</f>
        <v>9459292.8800949175</v>
      </c>
      <c r="F229" s="120">
        <f>'[3]Sped FY 2020'!AK245</f>
        <v>1886196.2022580558</v>
      </c>
      <c r="G229" s="120">
        <f>'[3]Sped FY 2020'!BP245</f>
        <v>192815.35447384149</v>
      </c>
      <c r="H229" s="120">
        <f>-'[3]Sped FY 2020'!CI245</f>
        <v>0</v>
      </c>
      <c r="I229" s="120">
        <f>'[3]Sped FY 2020'!CB245</f>
        <v>0</v>
      </c>
      <c r="J229" s="120">
        <f>'[3]Sped FY 2020'!BF245-'[3]Sped FY 2020'!BI245</f>
        <v>-1001798.5506422921</v>
      </c>
      <c r="K229" s="120">
        <f>'[3]Sped FY 2020'!CJ245</f>
        <v>0</v>
      </c>
      <c r="L229" s="118">
        <f t="shared" si="39"/>
        <v>10536505.886184523</v>
      </c>
      <c r="M229" s="134">
        <f t="shared" si="40"/>
        <v>0</v>
      </c>
      <c r="N229" s="158">
        <v>719</v>
      </c>
      <c r="O229" s="159">
        <v>1</v>
      </c>
      <c r="P229" s="14" t="s">
        <v>207</v>
      </c>
      <c r="Q229" s="14">
        <v>3</v>
      </c>
      <c r="R229" s="22">
        <v>9459292.8800949175</v>
      </c>
      <c r="S229" s="94">
        <v>1886196.2022580558</v>
      </c>
      <c r="T229" s="94">
        <v>0</v>
      </c>
      <c r="U229" s="94">
        <v>0</v>
      </c>
      <c r="V229" s="94">
        <v>-998028.23851763981</v>
      </c>
      <c r="W229" s="95">
        <v>10347460.843835333</v>
      </c>
      <c r="X229" s="152"/>
      <c r="Y229" s="19">
        <f t="shared" si="41"/>
        <v>0</v>
      </c>
      <c r="Z229" s="19">
        <f t="shared" si="41"/>
        <v>0</v>
      </c>
      <c r="AA229" s="19">
        <f t="shared" si="42"/>
        <v>192815.35447384149</v>
      </c>
      <c r="AB229" s="19">
        <f t="shared" si="43"/>
        <v>0</v>
      </c>
      <c r="AC229" s="19">
        <f t="shared" si="43"/>
        <v>0</v>
      </c>
      <c r="AD229" s="19">
        <f t="shared" si="43"/>
        <v>-3770.3121246523224</v>
      </c>
      <c r="AE229" s="19">
        <f t="shared" si="44"/>
        <v>0</v>
      </c>
      <c r="AF229" s="19">
        <f t="shared" si="45"/>
        <v>189045.04234918952</v>
      </c>
      <c r="AG229" s="20"/>
      <c r="AH229" s="160">
        <f>'[3]Sped FY 2020'!DZ245</f>
        <v>9130.2767078830057</v>
      </c>
      <c r="AI229" s="19">
        <f t="shared" si="38"/>
        <v>0</v>
      </c>
      <c r="AJ229" s="19">
        <f t="shared" si="38"/>
        <v>0</v>
      </c>
      <c r="AK229" s="19">
        <f t="shared" si="38"/>
        <v>21.118237775572158</v>
      </c>
      <c r="AL229" s="19">
        <f t="shared" si="38"/>
        <v>0</v>
      </c>
      <c r="AM229" s="19">
        <f t="shared" si="38"/>
        <v>0</v>
      </c>
      <c r="AN229" s="19">
        <f t="shared" si="37"/>
        <v>-0.41294609629925738</v>
      </c>
      <c r="AO229" s="19">
        <f t="shared" si="37"/>
        <v>0</v>
      </c>
      <c r="AP229" s="19">
        <f t="shared" si="37"/>
        <v>20.705291679272939</v>
      </c>
      <c r="AQ229" s="118">
        <f>'[3]Sped FY 2020'!CR245</f>
        <v>872.54551484110118</v>
      </c>
      <c r="AR229" s="119">
        <f>'[3]Sped FY 2020'!CS245</f>
        <v>851.84022316182825</v>
      </c>
      <c r="AS229" s="161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  <c r="CB229" s="162"/>
      <c r="CC229" s="162"/>
      <c r="CD229" s="162"/>
      <c r="CE229" s="162"/>
      <c r="CF229" s="162"/>
      <c r="CG229" s="162"/>
      <c r="CH229" s="162"/>
      <c r="CI229" s="162"/>
      <c r="CJ229" s="162"/>
    </row>
    <row r="230" spans="1:88" ht="15" x14ac:dyDescent="0.25">
      <c r="A230" s="154">
        <v>720</v>
      </c>
      <c r="B230" s="155">
        <v>1</v>
      </c>
      <c r="C230" s="156" t="s">
        <v>208</v>
      </c>
      <c r="D230" s="157">
        <v>3</v>
      </c>
      <c r="E230" s="120">
        <f>'[3]Sped FY 2020'!AB246</f>
        <v>9842734.1286659893</v>
      </c>
      <c r="F230" s="120">
        <f>'[3]Sped FY 2020'!AK246</f>
        <v>2585284.4216952887</v>
      </c>
      <c r="G230" s="120">
        <f>'[3]Sped FY 2020'!BP246</f>
        <v>238531.66051864714</v>
      </c>
      <c r="H230" s="120">
        <f>-'[3]Sped FY 2020'!CI246</f>
        <v>0</v>
      </c>
      <c r="I230" s="120">
        <f>'[3]Sped FY 2020'!CB246</f>
        <v>0</v>
      </c>
      <c r="J230" s="120">
        <f>'[3]Sped FY 2020'!BF246-'[3]Sped FY 2020'!BI246</f>
        <v>-2499004.5949030784</v>
      </c>
      <c r="K230" s="120">
        <f>'[3]Sped FY 2020'!CJ246</f>
        <v>0</v>
      </c>
      <c r="L230" s="118">
        <f t="shared" si="39"/>
        <v>10167545.615976846</v>
      </c>
      <c r="M230" s="134">
        <f t="shared" si="40"/>
        <v>0</v>
      </c>
      <c r="N230" s="158">
        <v>720</v>
      </c>
      <c r="O230" s="159">
        <v>1</v>
      </c>
      <c r="P230" s="14" t="s">
        <v>208</v>
      </c>
      <c r="Q230" s="14">
        <v>3</v>
      </c>
      <c r="R230" s="22">
        <v>9842734.1286659893</v>
      </c>
      <c r="S230" s="94">
        <v>2585284.4216952887</v>
      </c>
      <c r="T230" s="94">
        <v>0</v>
      </c>
      <c r="U230" s="94">
        <v>0</v>
      </c>
      <c r="V230" s="94">
        <v>-2525377.343839128</v>
      </c>
      <c r="W230" s="95">
        <v>9902641.20652215</v>
      </c>
      <c r="X230" s="152"/>
      <c r="Y230" s="19">
        <f t="shared" si="41"/>
        <v>0</v>
      </c>
      <c r="Z230" s="19">
        <f t="shared" si="41"/>
        <v>0</v>
      </c>
      <c r="AA230" s="19">
        <f t="shared" si="42"/>
        <v>238531.66051864714</v>
      </c>
      <c r="AB230" s="19">
        <f t="shared" si="43"/>
        <v>0</v>
      </c>
      <c r="AC230" s="19">
        <f t="shared" si="43"/>
        <v>0</v>
      </c>
      <c r="AD230" s="19">
        <f t="shared" si="43"/>
        <v>26372.74893604964</v>
      </c>
      <c r="AE230" s="19">
        <f t="shared" si="44"/>
        <v>0</v>
      </c>
      <c r="AF230" s="19">
        <f t="shared" si="45"/>
        <v>264904.40945469588</v>
      </c>
      <c r="AG230" s="20"/>
      <c r="AH230" s="160">
        <f>'[3]Sped FY 2020'!DZ246</f>
        <v>8371.6810311523277</v>
      </c>
      <c r="AI230" s="19">
        <f t="shared" si="38"/>
        <v>0</v>
      </c>
      <c r="AJ230" s="19">
        <f t="shared" si="38"/>
        <v>0</v>
      </c>
      <c r="AK230" s="19">
        <f t="shared" si="38"/>
        <v>28.492683802814955</v>
      </c>
      <c r="AL230" s="19">
        <f t="shared" si="38"/>
        <v>0</v>
      </c>
      <c r="AM230" s="19">
        <f t="shared" si="38"/>
        <v>0</v>
      </c>
      <c r="AN230" s="19">
        <f t="shared" si="37"/>
        <v>3.1502333686523096</v>
      </c>
      <c r="AO230" s="19">
        <f t="shared" si="37"/>
        <v>0</v>
      </c>
      <c r="AP230" s="19">
        <f t="shared" si="37"/>
        <v>31.642917171467158</v>
      </c>
      <c r="AQ230" s="118">
        <f>'[3]Sped FY 2020'!CR246</f>
        <v>1156.7152903242809</v>
      </c>
      <c r="AR230" s="119">
        <f>'[3]Sped FY 2020'!CS246</f>
        <v>1125.0723731528137</v>
      </c>
      <c r="AS230" s="161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  <c r="CB230" s="162"/>
      <c r="CC230" s="162"/>
      <c r="CD230" s="162"/>
      <c r="CE230" s="162"/>
      <c r="CF230" s="162"/>
      <c r="CG230" s="162"/>
      <c r="CH230" s="162"/>
      <c r="CI230" s="162"/>
      <c r="CJ230" s="162"/>
    </row>
    <row r="231" spans="1:88" ht="15" x14ac:dyDescent="0.25">
      <c r="A231" s="154">
        <v>721</v>
      </c>
      <c r="B231" s="155">
        <v>1</v>
      </c>
      <c r="C231" s="156" t="s">
        <v>209</v>
      </c>
      <c r="D231" s="157">
        <v>3</v>
      </c>
      <c r="E231" s="120">
        <f>'[3]Sped FY 2020'!AB247</f>
        <v>3597019.5495885741</v>
      </c>
      <c r="F231" s="120">
        <f>'[3]Sped FY 2020'!AK247</f>
        <v>659851.84447850252</v>
      </c>
      <c r="G231" s="120">
        <f>'[3]Sped FY 2020'!BP247</f>
        <v>82943.871215390434</v>
      </c>
      <c r="H231" s="120">
        <f>-'[3]Sped FY 2020'!CI247</f>
        <v>0</v>
      </c>
      <c r="I231" s="120">
        <f>'[3]Sped FY 2020'!CB247</f>
        <v>0</v>
      </c>
      <c r="J231" s="120">
        <f>'[3]Sped FY 2020'!BF247-'[3]Sped FY 2020'!BI247</f>
        <v>-426026.00404176203</v>
      </c>
      <c r="K231" s="120">
        <f>'[3]Sped FY 2020'!CJ247</f>
        <v>0</v>
      </c>
      <c r="L231" s="118">
        <f t="shared" si="39"/>
        <v>3913789.2612407049</v>
      </c>
      <c r="M231" s="134">
        <f t="shared" si="40"/>
        <v>0</v>
      </c>
      <c r="N231" s="158">
        <v>721</v>
      </c>
      <c r="O231" s="159">
        <v>1</v>
      </c>
      <c r="P231" s="14" t="s">
        <v>209</v>
      </c>
      <c r="Q231" s="14">
        <v>3</v>
      </c>
      <c r="R231" s="22">
        <v>3597019.5495885741</v>
      </c>
      <c r="S231" s="94">
        <v>659851.84447850252</v>
      </c>
      <c r="T231" s="94">
        <v>0</v>
      </c>
      <c r="U231" s="94">
        <v>0</v>
      </c>
      <c r="V231" s="94">
        <v>-419373.70918988413</v>
      </c>
      <c r="W231" s="95">
        <v>3837497.6848771926</v>
      </c>
      <c r="X231" s="152"/>
      <c r="Y231" s="19">
        <f t="shared" si="41"/>
        <v>0</v>
      </c>
      <c r="Z231" s="19">
        <f t="shared" si="41"/>
        <v>0</v>
      </c>
      <c r="AA231" s="19">
        <f t="shared" si="42"/>
        <v>82943.871215390434</v>
      </c>
      <c r="AB231" s="19">
        <f t="shared" si="43"/>
        <v>0</v>
      </c>
      <c r="AC231" s="19">
        <f t="shared" si="43"/>
        <v>0</v>
      </c>
      <c r="AD231" s="19">
        <f t="shared" si="43"/>
        <v>-6652.2948518779012</v>
      </c>
      <c r="AE231" s="19">
        <f t="shared" si="44"/>
        <v>0</v>
      </c>
      <c r="AF231" s="19">
        <f t="shared" si="45"/>
        <v>76291.576363512315</v>
      </c>
      <c r="AG231" s="20"/>
      <c r="AH231" s="160">
        <f>'[3]Sped FY 2020'!DZ247</f>
        <v>4317.4644012075796</v>
      </c>
      <c r="AI231" s="19">
        <f t="shared" si="38"/>
        <v>0</v>
      </c>
      <c r="AJ231" s="19">
        <f t="shared" si="38"/>
        <v>0</v>
      </c>
      <c r="AK231" s="19">
        <f t="shared" si="38"/>
        <v>19.211246117557177</v>
      </c>
      <c r="AL231" s="19">
        <f t="shared" si="38"/>
        <v>0</v>
      </c>
      <c r="AM231" s="19">
        <f t="shared" si="38"/>
        <v>0</v>
      </c>
      <c r="AN231" s="19">
        <f t="shared" si="37"/>
        <v>-1.5407874237520702</v>
      </c>
      <c r="AO231" s="19">
        <f t="shared" si="37"/>
        <v>0</v>
      </c>
      <c r="AP231" s="19">
        <f t="shared" si="37"/>
        <v>17.670458693805056</v>
      </c>
      <c r="AQ231" s="118">
        <f>'[3]Sped FY 2020'!CR247</f>
        <v>773.89860119975538</v>
      </c>
      <c r="AR231" s="119">
        <f>'[3]Sped FY 2020'!CS247</f>
        <v>756.22814250595025</v>
      </c>
      <c r="AS231" s="161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  <c r="CB231" s="162"/>
      <c r="CC231" s="162"/>
      <c r="CD231" s="162"/>
      <c r="CE231" s="162"/>
      <c r="CF231" s="162"/>
      <c r="CG231" s="162"/>
      <c r="CH231" s="162"/>
      <c r="CI231" s="162"/>
      <c r="CJ231" s="162"/>
    </row>
    <row r="232" spans="1:88" ht="15" x14ac:dyDescent="0.25">
      <c r="A232" s="154">
        <v>726</v>
      </c>
      <c r="B232" s="155">
        <v>1</v>
      </c>
      <c r="C232" s="156" t="s">
        <v>210</v>
      </c>
      <c r="D232" s="157">
        <v>4</v>
      </c>
      <c r="E232" s="120">
        <f>'[3]Sped FY 2020'!AB248</f>
        <v>2851205.5089612049</v>
      </c>
      <c r="F232" s="120">
        <f>'[3]Sped FY 2020'!AK248</f>
        <v>814334.76290428662</v>
      </c>
      <c r="G232" s="120">
        <f>'[3]Sped FY 2020'!BP248</f>
        <v>67591.340958570814</v>
      </c>
      <c r="H232" s="120">
        <f>-'[3]Sped FY 2020'!CI248</f>
        <v>0</v>
      </c>
      <c r="I232" s="120">
        <f>'[3]Sped FY 2020'!CB248</f>
        <v>0</v>
      </c>
      <c r="J232" s="120">
        <f>'[3]Sped FY 2020'!BF248-'[3]Sped FY 2020'!BI248</f>
        <v>-410686.59387326339</v>
      </c>
      <c r="K232" s="120">
        <f>'[3]Sped FY 2020'!CJ248</f>
        <v>0</v>
      </c>
      <c r="L232" s="118">
        <f t="shared" si="39"/>
        <v>3322445.018950799</v>
      </c>
      <c r="M232" s="134">
        <f t="shared" si="40"/>
        <v>0</v>
      </c>
      <c r="N232" s="158">
        <v>726</v>
      </c>
      <c r="O232" s="159">
        <v>1</v>
      </c>
      <c r="P232" s="14" t="s">
        <v>210</v>
      </c>
      <c r="Q232" s="14">
        <v>4</v>
      </c>
      <c r="R232" s="22">
        <v>2851205.5089612049</v>
      </c>
      <c r="S232" s="94">
        <v>814334.76290428662</v>
      </c>
      <c r="T232" s="94">
        <v>0</v>
      </c>
      <c r="U232" s="94">
        <v>0</v>
      </c>
      <c r="V232" s="94">
        <v>-396400.97665608325</v>
      </c>
      <c r="W232" s="95">
        <v>3269139.2952094087</v>
      </c>
      <c r="X232" s="152"/>
      <c r="Y232" s="19">
        <f t="shared" si="41"/>
        <v>0</v>
      </c>
      <c r="Z232" s="19">
        <f t="shared" si="41"/>
        <v>0</v>
      </c>
      <c r="AA232" s="19">
        <f t="shared" si="42"/>
        <v>67591.340958570814</v>
      </c>
      <c r="AB232" s="19">
        <f t="shared" si="43"/>
        <v>0</v>
      </c>
      <c r="AC232" s="19">
        <f t="shared" si="43"/>
        <v>0</v>
      </c>
      <c r="AD232" s="19">
        <f t="shared" si="43"/>
        <v>-14285.617217180145</v>
      </c>
      <c r="AE232" s="19">
        <f t="shared" si="44"/>
        <v>0</v>
      </c>
      <c r="AF232" s="19">
        <f t="shared" si="45"/>
        <v>53305.723741390277</v>
      </c>
      <c r="AG232" s="20"/>
      <c r="AH232" s="160">
        <f>'[3]Sped FY 2020'!DZ248</f>
        <v>2928.8826459204315</v>
      </c>
      <c r="AI232" s="19">
        <f t="shared" si="38"/>
        <v>0</v>
      </c>
      <c r="AJ232" s="19">
        <f t="shared" si="38"/>
        <v>0</v>
      </c>
      <c r="AK232" s="19">
        <f t="shared" si="38"/>
        <v>23.077517650875198</v>
      </c>
      <c r="AL232" s="19">
        <f t="shared" si="38"/>
        <v>0</v>
      </c>
      <c r="AM232" s="19">
        <f t="shared" si="38"/>
        <v>0</v>
      </c>
      <c r="AN232" s="19">
        <f t="shared" si="37"/>
        <v>-4.877497306721466</v>
      </c>
      <c r="AO232" s="19">
        <f t="shared" si="37"/>
        <v>0</v>
      </c>
      <c r="AP232" s="19">
        <f t="shared" si="37"/>
        <v>18.2000203441536</v>
      </c>
      <c r="AQ232" s="118">
        <f>'[3]Sped FY 2020'!CR248</f>
        <v>923.79779193772015</v>
      </c>
      <c r="AR232" s="119">
        <f>'[3]Sped FY 2020'!CS248</f>
        <v>905.59777159356656</v>
      </c>
      <c r="AS232" s="161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  <c r="CB232" s="162"/>
      <c r="CC232" s="162"/>
      <c r="CD232" s="162"/>
      <c r="CE232" s="162"/>
      <c r="CF232" s="162"/>
      <c r="CG232" s="162"/>
      <c r="CH232" s="162"/>
      <c r="CI232" s="162"/>
      <c r="CJ232" s="162"/>
    </row>
    <row r="233" spans="1:88" ht="15" x14ac:dyDescent="0.25">
      <c r="A233" s="154">
        <v>727</v>
      </c>
      <c r="B233" s="155">
        <v>1</v>
      </c>
      <c r="C233" s="156" t="s">
        <v>211</v>
      </c>
      <c r="D233" s="157">
        <v>4</v>
      </c>
      <c r="E233" s="120">
        <f>'[3]Sped FY 2020'!AB249</f>
        <v>3597181.9723776751</v>
      </c>
      <c r="F233" s="120">
        <f>'[3]Sped FY 2020'!AK249</f>
        <v>889345.94250452379</v>
      </c>
      <c r="G233" s="120">
        <f>'[3]Sped FY 2020'!BP249</f>
        <v>100647.19717655674</v>
      </c>
      <c r="H233" s="120">
        <f>-'[3]Sped FY 2020'!CI249</f>
        <v>0</v>
      </c>
      <c r="I233" s="120">
        <f>'[3]Sped FY 2020'!CB249</f>
        <v>0</v>
      </c>
      <c r="J233" s="120">
        <f>'[3]Sped FY 2020'!BF249-'[3]Sped FY 2020'!BI249</f>
        <v>-1708938.4051153958</v>
      </c>
      <c r="K233" s="120">
        <f>'[3]Sped FY 2020'!CJ249</f>
        <v>0</v>
      </c>
      <c r="L233" s="118">
        <f t="shared" si="39"/>
        <v>2878236.7069433602</v>
      </c>
      <c r="M233" s="134">
        <f t="shared" si="40"/>
        <v>0</v>
      </c>
      <c r="N233" s="158">
        <v>727</v>
      </c>
      <c r="O233" s="159">
        <v>1</v>
      </c>
      <c r="P233" s="14" t="s">
        <v>211</v>
      </c>
      <c r="Q233" s="14">
        <v>4</v>
      </c>
      <c r="R233" s="22">
        <v>3597181.9723776751</v>
      </c>
      <c r="S233" s="94">
        <v>889345.94250452379</v>
      </c>
      <c r="T233" s="94">
        <v>0</v>
      </c>
      <c r="U233" s="94">
        <v>0</v>
      </c>
      <c r="V233" s="94">
        <v>-1742463.0491148701</v>
      </c>
      <c r="W233" s="95">
        <v>2744064.865767329</v>
      </c>
      <c r="X233" s="152"/>
      <c r="Y233" s="19">
        <f t="shared" si="41"/>
        <v>0</v>
      </c>
      <c r="Z233" s="19">
        <f t="shared" si="41"/>
        <v>0</v>
      </c>
      <c r="AA233" s="19">
        <f t="shared" si="42"/>
        <v>100647.19717655674</v>
      </c>
      <c r="AB233" s="19">
        <f t="shared" si="43"/>
        <v>0</v>
      </c>
      <c r="AC233" s="19">
        <f t="shared" si="43"/>
        <v>0</v>
      </c>
      <c r="AD233" s="19">
        <f t="shared" si="43"/>
        <v>33524.643999474356</v>
      </c>
      <c r="AE233" s="19">
        <f t="shared" si="44"/>
        <v>0</v>
      </c>
      <c r="AF233" s="19">
        <f t="shared" si="45"/>
        <v>134171.84117603116</v>
      </c>
      <c r="AG233" s="20"/>
      <c r="AH233" s="160">
        <f>'[3]Sped FY 2020'!DZ249</f>
        <v>3018.3065071509354</v>
      </c>
      <c r="AI233" s="19">
        <f t="shared" si="38"/>
        <v>0</v>
      </c>
      <c r="AJ233" s="19">
        <f t="shared" si="38"/>
        <v>0</v>
      </c>
      <c r="AK233" s="19">
        <f t="shared" si="38"/>
        <v>33.345585326773346</v>
      </c>
      <c r="AL233" s="19">
        <f t="shared" si="38"/>
        <v>0</v>
      </c>
      <c r="AM233" s="19">
        <f t="shared" si="38"/>
        <v>0</v>
      </c>
      <c r="AN233" s="19">
        <f t="shared" si="37"/>
        <v>11.107103907455446</v>
      </c>
      <c r="AO233" s="19">
        <f t="shared" si="37"/>
        <v>0</v>
      </c>
      <c r="AP233" s="19">
        <f t="shared" si="37"/>
        <v>44.452689234228814</v>
      </c>
      <c r="AQ233" s="118">
        <f>'[3]Sped FY 2020'!CR249</f>
        <v>1392.3052038303533</v>
      </c>
      <c r="AR233" s="119">
        <f>'[3]Sped FY 2020'!CS249</f>
        <v>1347.8525145961244</v>
      </c>
      <c r="AS233" s="161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  <c r="CB233" s="162"/>
      <c r="CC233" s="162"/>
      <c r="CD233" s="162"/>
      <c r="CE233" s="162"/>
      <c r="CF233" s="162"/>
      <c r="CG233" s="162"/>
      <c r="CH233" s="162"/>
      <c r="CI233" s="162"/>
      <c r="CJ233" s="162"/>
    </row>
    <row r="234" spans="1:88" ht="15" x14ac:dyDescent="0.25">
      <c r="A234" s="154">
        <v>728</v>
      </c>
      <c r="B234" s="155">
        <v>1</v>
      </c>
      <c r="C234" s="156" t="s">
        <v>212</v>
      </c>
      <c r="D234" s="157">
        <v>4</v>
      </c>
      <c r="E234" s="120">
        <f>'[3]Sped FY 2020'!AB250</f>
        <v>17812576.980163891</v>
      </c>
      <c r="F234" s="120">
        <f>'[3]Sped FY 2020'!AK250</f>
        <v>4173886.2006818168</v>
      </c>
      <c r="G234" s="120">
        <f>'[3]Sped FY 2020'!BP250</f>
        <v>335036.20581634506</v>
      </c>
      <c r="H234" s="120">
        <f>-'[3]Sped FY 2020'!CI250</f>
        <v>0</v>
      </c>
      <c r="I234" s="120">
        <f>'[3]Sped FY 2020'!CB250</f>
        <v>0</v>
      </c>
      <c r="J234" s="120">
        <f>'[3]Sped FY 2020'!BF250-'[3]Sped FY 2020'!BI250</f>
        <v>-2326238.7113681845</v>
      </c>
      <c r="K234" s="120">
        <f>'[3]Sped FY 2020'!CJ250</f>
        <v>0</v>
      </c>
      <c r="L234" s="118">
        <f t="shared" si="39"/>
        <v>19995260.675293867</v>
      </c>
      <c r="M234" s="134">
        <f t="shared" si="40"/>
        <v>0</v>
      </c>
      <c r="N234" s="158">
        <v>728</v>
      </c>
      <c r="O234" s="159">
        <v>1</v>
      </c>
      <c r="P234" s="14" t="s">
        <v>212</v>
      </c>
      <c r="Q234" s="14">
        <v>4</v>
      </c>
      <c r="R234" s="22">
        <v>17812576.980163891</v>
      </c>
      <c r="S234" s="94">
        <v>4173886.2006818168</v>
      </c>
      <c r="T234" s="94">
        <v>0</v>
      </c>
      <c r="U234" s="94">
        <v>0</v>
      </c>
      <c r="V234" s="94">
        <v>-2394717.263253035</v>
      </c>
      <c r="W234" s="95">
        <v>19591745.917592674</v>
      </c>
      <c r="X234" s="152"/>
      <c r="Y234" s="19">
        <f t="shared" si="41"/>
        <v>0</v>
      </c>
      <c r="Z234" s="19">
        <f t="shared" si="41"/>
        <v>0</v>
      </c>
      <c r="AA234" s="19">
        <f t="shared" si="42"/>
        <v>335036.20581634506</v>
      </c>
      <c r="AB234" s="19">
        <f t="shared" si="43"/>
        <v>0</v>
      </c>
      <c r="AC234" s="19">
        <f t="shared" si="43"/>
        <v>0</v>
      </c>
      <c r="AD234" s="19">
        <f t="shared" si="43"/>
        <v>68478.551884850487</v>
      </c>
      <c r="AE234" s="19">
        <f t="shared" si="44"/>
        <v>0</v>
      </c>
      <c r="AF234" s="19">
        <f t="shared" si="45"/>
        <v>403514.75770119205</v>
      </c>
      <c r="AG234" s="20"/>
      <c r="AH234" s="160">
        <f>'[3]Sped FY 2020'!DZ250</f>
        <v>13480.898271119873</v>
      </c>
      <c r="AI234" s="19">
        <f t="shared" si="38"/>
        <v>0</v>
      </c>
      <c r="AJ234" s="19">
        <f t="shared" si="38"/>
        <v>0</v>
      </c>
      <c r="AK234" s="19">
        <f t="shared" si="38"/>
        <v>24.85266182403387</v>
      </c>
      <c r="AL234" s="19">
        <f t="shared" si="38"/>
        <v>0</v>
      </c>
      <c r="AM234" s="19">
        <f t="shared" si="38"/>
        <v>0</v>
      </c>
      <c r="AN234" s="19">
        <f t="shared" si="37"/>
        <v>5.0796727716247281</v>
      </c>
      <c r="AO234" s="19">
        <f t="shared" si="37"/>
        <v>0</v>
      </c>
      <c r="AP234" s="19">
        <f t="shared" si="37"/>
        <v>29.932334595658336</v>
      </c>
      <c r="AQ234" s="118">
        <f>'[3]Sped FY 2020'!CR250</f>
        <v>1025.4247919503503</v>
      </c>
      <c r="AR234" s="119">
        <f>'[3]Sped FY 2020'!CS250</f>
        <v>995.49245735469185</v>
      </c>
      <c r="AS234" s="161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  <c r="CB234" s="162"/>
      <c r="CC234" s="162"/>
      <c r="CD234" s="162"/>
      <c r="CE234" s="162"/>
      <c r="CF234" s="162"/>
      <c r="CG234" s="162"/>
      <c r="CH234" s="162"/>
      <c r="CI234" s="162"/>
      <c r="CJ234" s="162"/>
    </row>
    <row r="235" spans="1:88" ht="15" x14ac:dyDescent="0.25">
      <c r="A235" s="154">
        <v>738</v>
      </c>
      <c r="B235" s="155">
        <v>1</v>
      </c>
      <c r="C235" s="156" t="s">
        <v>213</v>
      </c>
      <c r="D235" s="157">
        <v>5</v>
      </c>
      <c r="E235" s="120">
        <f>'[3]Sped FY 2020'!AB251</f>
        <v>862906.87765726272</v>
      </c>
      <c r="F235" s="120">
        <f>'[3]Sped FY 2020'!AK251</f>
        <v>164271.268848623</v>
      </c>
      <c r="G235" s="120">
        <f>'[3]Sped FY 2020'!BP251</f>
        <v>17912.245880321847</v>
      </c>
      <c r="H235" s="120">
        <f>-'[3]Sped FY 2020'!CI251</f>
        <v>0</v>
      </c>
      <c r="I235" s="120">
        <f>'[3]Sped FY 2020'!CB251</f>
        <v>0</v>
      </c>
      <c r="J235" s="120">
        <f>'[3]Sped FY 2020'!BF251-'[3]Sped FY 2020'!BI251</f>
        <v>-88844.687253704877</v>
      </c>
      <c r="K235" s="120">
        <f>'[3]Sped FY 2020'!CJ251</f>
        <v>0</v>
      </c>
      <c r="L235" s="118">
        <f t="shared" si="39"/>
        <v>956245.70513250271</v>
      </c>
      <c r="M235" s="134">
        <f t="shared" si="40"/>
        <v>0</v>
      </c>
      <c r="N235" s="158">
        <v>738</v>
      </c>
      <c r="O235" s="159">
        <v>1</v>
      </c>
      <c r="P235" s="14" t="s">
        <v>213</v>
      </c>
      <c r="Q235" s="14">
        <v>5</v>
      </c>
      <c r="R235" s="22">
        <v>862906.87765726272</v>
      </c>
      <c r="S235" s="94">
        <v>164271.268848623</v>
      </c>
      <c r="T235" s="94">
        <v>0</v>
      </c>
      <c r="U235" s="94">
        <v>0</v>
      </c>
      <c r="V235" s="94">
        <v>-79549.183336295217</v>
      </c>
      <c r="W235" s="95">
        <v>947628.96316959057</v>
      </c>
      <c r="X235" s="152"/>
      <c r="Y235" s="19">
        <f t="shared" si="41"/>
        <v>0</v>
      </c>
      <c r="Z235" s="19">
        <f t="shared" si="41"/>
        <v>0</v>
      </c>
      <c r="AA235" s="19">
        <f t="shared" si="42"/>
        <v>17912.245880321847</v>
      </c>
      <c r="AB235" s="19">
        <f t="shared" si="43"/>
        <v>0</v>
      </c>
      <c r="AC235" s="19">
        <f t="shared" si="43"/>
        <v>0</v>
      </c>
      <c r="AD235" s="19">
        <f t="shared" si="43"/>
        <v>-9295.5039174096601</v>
      </c>
      <c r="AE235" s="19">
        <f t="shared" si="44"/>
        <v>0</v>
      </c>
      <c r="AF235" s="19">
        <f t="shared" si="45"/>
        <v>8616.7419629121432</v>
      </c>
      <c r="AG235" s="20"/>
      <c r="AH235" s="160">
        <f>'[3]Sped FY 2020'!DZ251</f>
        <v>1055.000610022797</v>
      </c>
      <c r="AI235" s="19">
        <f t="shared" si="38"/>
        <v>0</v>
      </c>
      <c r="AJ235" s="19">
        <f t="shared" si="38"/>
        <v>0</v>
      </c>
      <c r="AK235" s="19">
        <f t="shared" si="38"/>
        <v>16.978422296774585</v>
      </c>
      <c r="AL235" s="19">
        <f t="shared" si="38"/>
        <v>0</v>
      </c>
      <c r="AM235" s="19">
        <f t="shared" si="38"/>
        <v>0</v>
      </c>
      <c r="AN235" s="19">
        <f t="shared" si="37"/>
        <v>-8.8108990924742674</v>
      </c>
      <c r="AO235" s="19">
        <f t="shared" si="37"/>
        <v>0</v>
      </c>
      <c r="AP235" s="19">
        <f t="shared" si="37"/>
        <v>8.167523204300279</v>
      </c>
      <c r="AQ235" s="118">
        <f>'[3]Sped FY 2020'!CR251</f>
        <v>722.68637585218119</v>
      </c>
      <c r="AR235" s="119">
        <f>'[3]Sped FY 2020'!CS251</f>
        <v>714.51885264788086</v>
      </c>
      <c r="AS235" s="161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  <c r="CB235" s="162"/>
      <c r="CC235" s="162"/>
      <c r="CD235" s="162"/>
      <c r="CE235" s="162"/>
      <c r="CF235" s="162"/>
      <c r="CG235" s="162"/>
      <c r="CH235" s="162"/>
      <c r="CI235" s="162"/>
      <c r="CJ235" s="162"/>
    </row>
    <row r="236" spans="1:88" ht="15" x14ac:dyDescent="0.25">
      <c r="A236" s="154">
        <v>739</v>
      </c>
      <c r="B236" s="155">
        <v>1</v>
      </c>
      <c r="C236" s="156" t="s">
        <v>214</v>
      </c>
      <c r="D236" s="157">
        <v>6</v>
      </c>
      <c r="E236" s="120">
        <f>'[3]Sped FY 2020'!AB252</f>
        <v>700080.80634324451</v>
      </c>
      <c r="F236" s="120">
        <f>'[3]Sped FY 2020'!AK252</f>
        <v>101433.07841188897</v>
      </c>
      <c r="G236" s="120">
        <f>'[3]Sped FY 2020'!BP252</f>
        <v>13695.328281061942</v>
      </c>
      <c r="H236" s="120">
        <f>-'[3]Sped FY 2020'!CI252</f>
        <v>0</v>
      </c>
      <c r="I236" s="120">
        <f>'[3]Sped FY 2020'!CB252</f>
        <v>100584.38400664751</v>
      </c>
      <c r="J236" s="120">
        <f>'[3]Sped FY 2020'!BF252-'[3]Sped FY 2020'!BI252</f>
        <v>-177214.14014567714</v>
      </c>
      <c r="K236" s="120">
        <f>'[3]Sped FY 2020'!CJ252</f>
        <v>0</v>
      </c>
      <c r="L236" s="118">
        <f t="shared" si="39"/>
        <v>738579.45689716574</v>
      </c>
      <c r="M236" s="134">
        <f t="shared" si="40"/>
        <v>0</v>
      </c>
      <c r="N236" s="158">
        <v>739</v>
      </c>
      <c r="O236" s="159">
        <v>1</v>
      </c>
      <c r="P236" s="14" t="s">
        <v>214</v>
      </c>
      <c r="Q236" s="14">
        <v>6</v>
      </c>
      <c r="R236" s="22">
        <v>700080.80634324451</v>
      </c>
      <c r="S236" s="94">
        <v>101433.07841188897</v>
      </c>
      <c r="T236" s="94">
        <v>0</v>
      </c>
      <c r="U236" s="94">
        <v>102484.38212684845</v>
      </c>
      <c r="V236" s="94">
        <v>-179114.13826587811</v>
      </c>
      <c r="W236" s="95">
        <v>724884.12861610379</v>
      </c>
      <c r="X236" s="152"/>
      <c r="Y236" s="19">
        <f t="shared" si="41"/>
        <v>0</v>
      </c>
      <c r="Z236" s="19">
        <f t="shared" si="41"/>
        <v>0</v>
      </c>
      <c r="AA236" s="19">
        <f t="shared" si="42"/>
        <v>13695.328281061942</v>
      </c>
      <c r="AB236" s="19">
        <f t="shared" si="43"/>
        <v>0</v>
      </c>
      <c r="AC236" s="19">
        <f t="shared" si="43"/>
        <v>-1899.9981202009367</v>
      </c>
      <c r="AD236" s="19">
        <f t="shared" si="43"/>
        <v>1899.9981202009658</v>
      </c>
      <c r="AE236" s="19">
        <f t="shared" si="44"/>
        <v>0</v>
      </c>
      <c r="AF236" s="19">
        <f t="shared" si="45"/>
        <v>13695.328281061957</v>
      </c>
      <c r="AG236" s="20"/>
      <c r="AH236" s="160">
        <f>'[3]Sped FY 2020'!DZ252</f>
        <v>737.49566453022192</v>
      </c>
      <c r="AI236" s="19">
        <f t="shared" si="38"/>
        <v>0</v>
      </c>
      <c r="AJ236" s="19">
        <f t="shared" si="38"/>
        <v>0</v>
      </c>
      <c r="AK236" s="19">
        <f t="shared" si="38"/>
        <v>18.570045818216087</v>
      </c>
      <c r="AL236" s="19">
        <f t="shared" si="38"/>
        <v>0</v>
      </c>
      <c r="AM236" s="19">
        <f t="shared" si="38"/>
        <v>-2.5762837825103939</v>
      </c>
      <c r="AN236" s="19">
        <f t="shared" si="37"/>
        <v>2.5762837825104334</v>
      </c>
      <c r="AO236" s="19">
        <f t="shared" si="37"/>
        <v>0</v>
      </c>
      <c r="AP236" s="19">
        <f t="shared" si="37"/>
        <v>18.570045818216109</v>
      </c>
      <c r="AQ236" s="118">
        <f>'[3]Sped FY 2020'!CR252</f>
        <v>742.01827407729945</v>
      </c>
      <c r="AR236" s="119">
        <f>'[3]Sped FY 2020'!CS252</f>
        <v>723.44822825908329</v>
      </c>
      <c r="AS236" s="161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  <c r="CB236" s="162"/>
      <c r="CC236" s="162"/>
      <c r="CD236" s="162"/>
      <c r="CE236" s="162"/>
      <c r="CF236" s="162"/>
      <c r="CG236" s="162"/>
      <c r="CH236" s="162"/>
      <c r="CI236" s="162"/>
      <c r="CJ236" s="162"/>
    </row>
    <row r="237" spans="1:88" ht="15" x14ac:dyDescent="0.25">
      <c r="A237" s="154">
        <v>740</v>
      </c>
      <c r="B237" s="155">
        <v>1</v>
      </c>
      <c r="C237" s="156" t="s">
        <v>215</v>
      </c>
      <c r="D237" s="157">
        <v>5</v>
      </c>
      <c r="E237" s="120">
        <f>'[3]Sped FY 2020'!AB253</f>
        <v>1432713.957869458</v>
      </c>
      <c r="F237" s="120">
        <f>'[3]Sped FY 2020'!AK253</f>
        <v>287979.88427882671</v>
      </c>
      <c r="G237" s="120">
        <f>'[3]Sped FY 2020'!BP253</f>
        <v>34440.427985290306</v>
      </c>
      <c r="H237" s="120">
        <f>-'[3]Sped FY 2020'!CI253</f>
        <v>0</v>
      </c>
      <c r="I237" s="120">
        <f>'[3]Sped FY 2020'!CB253</f>
        <v>0</v>
      </c>
      <c r="J237" s="120">
        <f>'[3]Sped FY 2020'!BF253-'[3]Sped FY 2020'!BI253</f>
        <v>-354730.1499019952</v>
      </c>
      <c r="K237" s="120">
        <f>'[3]Sped FY 2020'!CJ253</f>
        <v>0</v>
      </c>
      <c r="L237" s="118">
        <f t="shared" si="39"/>
        <v>1400404.1202315798</v>
      </c>
      <c r="M237" s="134">
        <f t="shared" si="40"/>
        <v>0</v>
      </c>
      <c r="N237" s="158">
        <v>740</v>
      </c>
      <c r="O237" s="159">
        <v>1</v>
      </c>
      <c r="P237" s="14" t="s">
        <v>215</v>
      </c>
      <c r="Q237" s="14">
        <v>5</v>
      </c>
      <c r="R237" s="22">
        <v>1432713.957869458</v>
      </c>
      <c r="S237" s="94">
        <v>287979.88427882671</v>
      </c>
      <c r="T237" s="94">
        <v>0</v>
      </c>
      <c r="U237" s="94">
        <v>0</v>
      </c>
      <c r="V237" s="94">
        <v>-358867.71529821306</v>
      </c>
      <c r="W237" s="95">
        <v>1361826.1268500716</v>
      </c>
      <c r="X237" s="152"/>
      <c r="Y237" s="19">
        <f t="shared" si="41"/>
        <v>0</v>
      </c>
      <c r="Z237" s="19">
        <f t="shared" si="41"/>
        <v>0</v>
      </c>
      <c r="AA237" s="19">
        <f t="shared" si="42"/>
        <v>34440.427985290306</v>
      </c>
      <c r="AB237" s="19">
        <f t="shared" si="43"/>
        <v>0</v>
      </c>
      <c r="AC237" s="19">
        <f t="shared" si="43"/>
        <v>0</v>
      </c>
      <c r="AD237" s="19">
        <f t="shared" si="43"/>
        <v>4137.5653962178621</v>
      </c>
      <c r="AE237" s="19">
        <f t="shared" si="44"/>
        <v>0</v>
      </c>
      <c r="AF237" s="19">
        <f t="shared" si="45"/>
        <v>38577.99338150816</v>
      </c>
      <c r="AG237" s="20"/>
      <c r="AH237" s="160">
        <f>'[3]Sped FY 2020'!DZ253</f>
        <v>1318.2483812856283</v>
      </c>
      <c r="AI237" s="19">
        <f t="shared" si="38"/>
        <v>0</v>
      </c>
      <c r="AJ237" s="19">
        <f t="shared" si="38"/>
        <v>0</v>
      </c>
      <c r="AK237" s="19">
        <f t="shared" si="38"/>
        <v>26.125901972814948</v>
      </c>
      <c r="AL237" s="19">
        <f t="shared" si="38"/>
        <v>0</v>
      </c>
      <c r="AM237" s="19">
        <f t="shared" si="38"/>
        <v>0</v>
      </c>
      <c r="AN237" s="19">
        <f t="shared" si="37"/>
        <v>3.1386842229100109</v>
      </c>
      <c r="AO237" s="19">
        <f t="shared" si="37"/>
        <v>0</v>
      </c>
      <c r="AP237" s="19">
        <f t="shared" si="37"/>
        <v>29.264586195724952</v>
      </c>
      <c r="AQ237" s="118">
        <f>'[3]Sped FY 2020'!CR253</f>
        <v>1000.2473307139062</v>
      </c>
      <c r="AR237" s="119">
        <f>'[3]Sped FY 2020'!CS253</f>
        <v>970.98274451818122</v>
      </c>
      <c r="AS237" s="161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  <c r="CB237" s="162"/>
      <c r="CC237" s="162"/>
      <c r="CD237" s="162"/>
      <c r="CE237" s="162"/>
      <c r="CF237" s="162"/>
      <c r="CG237" s="162"/>
      <c r="CH237" s="162"/>
      <c r="CI237" s="162"/>
      <c r="CJ237" s="162"/>
    </row>
    <row r="238" spans="1:88" ht="15" x14ac:dyDescent="0.25">
      <c r="A238" s="154">
        <v>741</v>
      </c>
      <c r="B238" s="155">
        <v>1</v>
      </c>
      <c r="C238" s="156" t="s">
        <v>216</v>
      </c>
      <c r="D238" s="157">
        <v>5</v>
      </c>
      <c r="E238" s="120">
        <f>'[3]Sped FY 2020'!AB254</f>
        <v>1076674.9340291922</v>
      </c>
      <c r="F238" s="120">
        <f>'[3]Sped FY 2020'!AK254</f>
        <v>330404.77923409006</v>
      </c>
      <c r="G238" s="120">
        <f>'[3]Sped FY 2020'!BP254</f>
        <v>20981.886892491799</v>
      </c>
      <c r="H238" s="120">
        <f>-'[3]Sped FY 2020'!CI254</f>
        <v>0</v>
      </c>
      <c r="I238" s="120">
        <f>'[3]Sped FY 2020'!CB254</f>
        <v>0</v>
      </c>
      <c r="J238" s="120">
        <f>'[3]Sped FY 2020'!BF254-'[3]Sped FY 2020'!BI254</f>
        <v>-120731.76526505526</v>
      </c>
      <c r="K238" s="120">
        <f>'[3]Sped FY 2020'!CJ254</f>
        <v>0</v>
      </c>
      <c r="L238" s="118">
        <f t="shared" si="39"/>
        <v>1307329.8348907188</v>
      </c>
      <c r="M238" s="134">
        <f t="shared" si="40"/>
        <v>0</v>
      </c>
      <c r="N238" s="158">
        <v>741</v>
      </c>
      <c r="O238" s="159">
        <v>1</v>
      </c>
      <c r="P238" s="14" t="s">
        <v>216</v>
      </c>
      <c r="Q238" s="14">
        <v>5</v>
      </c>
      <c r="R238" s="22">
        <v>1076674.9340291922</v>
      </c>
      <c r="S238" s="94">
        <v>330404.77923409006</v>
      </c>
      <c r="T238" s="94">
        <v>0</v>
      </c>
      <c r="U238" s="94">
        <v>0</v>
      </c>
      <c r="V238" s="94">
        <v>-120602.75767613034</v>
      </c>
      <c r="W238" s="95">
        <v>1286476.9555871519</v>
      </c>
      <c r="X238" s="152"/>
      <c r="Y238" s="19">
        <f t="shared" si="41"/>
        <v>0</v>
      </c>
      <c r="Z238" s="19">
        <f t="shared" si="41"/>
        <v>0</v>
      </c>
      <c r="AA238" s="19">
        <f t="shared" si="42"/>
        <v>20981.886892491799</v>
      </c>
      <c r="AB238" s="19">
        <f t="shared" si="43"/>
        <v>0</v>
      </c>
      <c r="AC238" s="19">
        <f t="shared" si="43"/>
        <v>0</v>
      </c>
      <c r="AD238" s="19">
        <f t="shared" si="43"/>
        <v>-129.0075889249274</v>
      </c>
      <c r="AE238" s="19">
        <f t="shared" si="44"/>
        <v>0</v>
      </c>
      <c r="AF238" s="19">
        <f t="shared" si="45"/>
        <v>20852.879303566879</v>
      </c>
      <c r="AG238" s="20"/>
      <c r="AH238" s="160">
        <f>'[3]Sped FY 2020'!DZ254</f>
        <v>924.38148687711737</v>
      </c>
      <c r="AI238" s="19">
        <f t="shared" si="38"/>
        <v>0</v>
      </c>
      <c r="AJ238" s="19">
        <f t="shared" si="38"/>
        <v>0</v>
      </c>
      <c r="AK238" s="19">
        <f t="shared" si="38"/>
        <v>22.698298473475404</v>
      </c>
      <c r="AL238" s="19">
        <f t="shared" si="38"/>
        <v>0</v>
      </c>
      <c r="AM238" s="19">
        <f t="shared" si="38"/>
        <v>0</v>
      </c>
      <c r="AN238" s="19">
        <f t="shared" si="37"/>
        <v>-0.13956098294521235</v>
      </c>
      <c r="AO238" s="19">
        <f t="shared" si="37"/>
        <v>0</v>
      </c>
      <c r="AP238" s="19">
        <f t="shared" si="37"/>
        <v>22.558737490530202</v>
      </c>
      <c r="AQ238" s="118">
        <f>'[3]Sped FY 2020'!CR254</f>
        <v>915.70089530508892</v>
      </c>
      <c r="AR238" s="119">
        <f>'[3]Sped FY 2020'!CS254</f>
        <v>893.14215781455869</v>
      </c>
      <c r="AS238" s="161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  <c r="CB238" s="162"/>
      <c r="CC238" s="162"/>
      <c r="CD238" s="162"/>
      <c r="CE238" s="162"/>
      <c r="CF238" s="162"/>
      <c r="CG238" s="162"/>
      <c r="CH238" s="162"/>
      <c r="CI238" s="162"/>
      <c r="CJ238" s="162"/>
    </row>
    <row r="239" spans="1:88" ht="15" x14ac:dyDescent="0.25">
      <c r="A239" s="154">
        <v>742</v>
      </c>
      <c r="B239" s="155">
        <v>1</v>
      </c>
      <c r="C239" s="156" t="s">
        <v>217</v>
      </c>
      <c r="D239" s="157">
        <v>4</v>
      </c>
      <c r="E239" s="120">
        <f>'[3]Sped FY 2020'!AB255</f>
        <v>18052372.406991683</v>
      </c>
      <c r="F239" s="120">
        <f>'[3]Sped FY 2020'!AK255</f>
        <v>4953431.8647708921</v>
      </c>
      <c r="G239" s="120">
        <f>'[3]Sped FY 2020'!BP255</f>
        <v>359125.94989623595</v>
      </c>
      <c r="H239" s="120">
        <f>-'[3]Sped FY 2020'!CI255</f>
        <v>-588992.08416578081</v>
      </c>
      <c r="I239" s="120">
        <f>'[3]Sped FY 2020'!CB255</f>
        <v>0</v>
      </c>
      <c r="J239" s="120">
        <f>'[3]Sped FY 2020'!BF255-'[3]Sped FY 2020'!BI255</f>
        <v>-2091528.0193504717</v>
      </c>
      <c r="K239" s="120">
        <f>'[3]Sped FY 2020'!CJ255</f>
        <v>0</v>
      </c>
      <c r="L239" s="118">
        <f t="shared" si="39"/>
        <v>20684410.118142556</v>
      </c>
      <c r="M239" s="134">
        <f t="shared" si="40"/>
        <v>0</v>
      </c>
      <c r="N239" s="158">
        <v>742</v>
      </c>
      <c r="O239" s="159">
        <v>1</v>
      </c>
      <c r="P239" s="14" t="s">
        <v>217</v>
      </c>
      <c r="Q239" s="14">
        <v>4</v>
      </c>
      <c r="R239" s="22">
        <v>18052372.406991683</v>
      </c>
      <c r="S239" s="94">
        <v>4953431.8647708921</v>
      </c>
      <c r="T239" s="94">
        <v>-481881.89513970818</v>
      </c>
      <c r="U239" s="94">
        <v>0</v>
      </c>
      <c r="V239" s="94">
        <v>-2198638.208376545</v>
      </c>
      <c r="W239" s="95">
        <v>20325284.168246321</v>
      </c>
      <c r="X239" s="152"/>
      <c r="Y239" s="19">
        <f t="shared" si="41"/>
        <v>0</v>
      </c>
      <c r="Z239" s="19">
        <f t="shared" si="41"/>
        <v>0</v>
      </c>
      <c r="AA239" s="19">
        <f t="shared" si="42"/>
        <v>359125.94989623595</v>
      </c>
      <c r="AB239" s="19">
        <f t="shared" si="43"/>
        <v>-107110.18902607262</v>
      </c>
      <c r="AC239" s="19">
        <f t="shared" si="43"/>
        <v>0</v>
      </c>
      <c r="AD239" s="19">
        <f t="shared" si="43"/>
        <v>107110.18902607332</v>
      </c>
      <c r="AE239" s="19">
        <f t="shared" si="44"/>
        <v>0</v>
      </c>
      <c r="AF239" s="19">
        <f t="shared" si="45"/>
        <v>359125.94989623502</v>
      </c>
      <c r="AG239" s="20"/>
      <c r="AH239" s="160">
        <f>'[3]Sped FY 2020'!DZ255</f>
        <v>10143.077293504892</v>
      </c>
      <c r="AI239" s="19">
        <f t="shared" si="38"/>
        <v>0</v>
      </c>
      <c r="AJ239" s="19">
        <f t="shared" si="38"/>
        <v>0</v>
      </c>
      <c r="AK239" s="19">
        <f t="shared" si="38"/>
        <v>35.406015305256702</v>
      </c>
      <c r="AL239" s="19">
        <f t="shared" si="38"/>
        <v>-10.559930278226364</v>
      </c>
      <c r="AM239" s="19">
        <f t="shared" si="38"/>
        <v>0</v>
      </c>
      <c r="AN239" s="19">
        <f t="shared" si="37"/>
        <v>10.559930278226432</v>
      </c>
      <c r="AO239" s="19">
        <f t="shared" si="37"/>
        <v>0</v>
      </c>
      <c r="AP239" s="19">
        <f t="shared" si="37"/>
        <v>35.406015305256616</v>
      </c>
      <c r="AQ239" s="118">
        <f>'[3]Sped FY 2020'!CR255</f>
        <v>1418.9299046671758</v>
      </c>
      <c r="AR239" s="119">
        <f>'[3]Sped FY 2020'!CS255</f>
        <v>1383.5238893619194</v>
      </c>
      <c r="AS239" s="161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  <c r="CB239" s="162"/>
      <c r="CC239" s="162"/>
      <c r="CD239" s="162"/>
      <c r="CE239" s="162"/>
      <c r="CF239" s="162"/>
      <c r="CG239" s="162"/>
      <c r="CH239" s="162"/>
      <c r="CI239" s="162"/>
      <c r="CJ239" s="162"/>
    </row>
    <row r="240" spans="1:88" ht="15" x14ac:dyDescent="0.25">
      <c r="A240" s="154">
        <v>743</v>
      </c>
      <c r="B240" s="155">
        <v>1</v>
      </c>
      <c r="C240" s="156" t="s">
        <v>218</v>
      </c>
      <c r="D240" s="157">
        <v>5</v>
      </c>
      <c r="E240" s="120">
        <f>'[3]Sped FY 2020'!AB256</f>
        <v>1046542.7605207544</v>
      </c>
      <c r="F240" s="120">
        <f>'[3]Sped FY 2020'!AK256</f>
        <v>178650.61793377853</v>
      </c>
      <c r="G240" s="120">
        <f>'[3]Sped FY 2020'!BP256</f>
        <v>25327.319447641657</v>
      </c>
      <c r="H240" s="120">
        <f>-'[3]Sped FY 2020'!CI256</f>
        <v>0</v>
      </c>
      <c r="I240" s="120">
        <f>'[3]Sped FY 2020'!CB256</f>
        <v>0</v>
      </c>
      <c r="J240" s="120">
        <f>'[3]Sped FY 2020'!BF256-'[3]Sped FY 2020'!BI256</f>
        <v>-285522.74494118779</v>
      </c>
      <c r="K240" s="120">
        <f>'[3]Sped FY 2020'!CJ256</f>
        <v>0</v>
      </c>
      <c r="L240" s="118">
        <f t="shared" si="39"/>
        <v>964997.95296098688</v>
      </c>
      <c r="M240" s="134">
        <f t="shared" si="40"/>
        <v>0</v>
      </c>
      <c r="N240" s="158">
        <v>743</v>
      </c>
      <c r="O240" s="159">
        <v>1</v>
      </c>
      <c r="P240" s="14" t="s">
        <v>218</v>
      </c>
      <c r="Q240" s="14">
        <v>5</v>
      </c>
      <c r="R240" s="22">
        <v>1046542.7605207544</v>
      </c>
      <c r="S240" s="94">
        <v>178650.61793377853</v>
      </c>
      <c r="T240" s="94">
        <v>0</v>
      </c>
      <c r="U240" s="94">
        <v>0</v>
      </c>
      <c r="V240" s="94">
        <v>-283589.40814933891</v>
      </c>
      <c r="W240" s="95">
        <v>941603.97030519403</v>
      </c>
      <c r="X240" s="152"/>
      <c r="Y240" s="19">
        <f t="shared" si="41"/>
        <v>0</v>
      </c>
      <c r="Z240" s="19">
        <f t="shared" si="41"/>
        <v>0</v>
      </c>
      <c r="AA240" s="19">
        <f t="shared" si="42"/>
        <v>25327.319447641657</v>
      </c>
      <c r="AB240" s="19">
        <f t="shared" si="43"/>
        <v>0</v>
      </c>
      <c r="AC240" s="19">
        <f t="shared" si="43"/>
        <v>0</v>
      </c>
      <c r="AD240" s="19">
        <f t="shared" si="43"/>
        <v>-1933.3367918488802</v>
      </c>
      <c r="AE240" s="19">
        <f t="shared" si="44"/>
        <v>0</v>
      </c>
      <c r="AF240" s="19">
        <f t="shared" si="45"/>
        <v>23393.982655792846</v>
      </c>
      <c r="AG240" s="20"/>
      <c r="AH240" s="160">
        <f>'[3]Sped FY 2020'!DZ256</f>
        <v>1068.062522337365</v>
      </c>
      <c r="AI240" s="19">
        <f t="shared" si="38"/>
        <v>0</v>
      </c>
      <c r="AJ240" s="19">
        <f t="shared" si="38"/>
        <v>0</v>
      </c>
      <c r="AK240" s="19">
        <f t="shared" si="38"/>
        <v>23.713330369663144</v>
      </c>
      <c r="AL240" s="19">
        <f t="shared" si="38"/>
        <v>0</v>
      </c>
      <c r="AM240" s="19">
        <f t="shared" si="38"/>
        <v>0</v>
      </c>
      <c r="AN240" s="19">
        <f t="shared" si="37"/>
        <v>-1.8101344737927283</v>
      </c>
      <c r="AO240" s="19">
        <f t="shared" si="37"/>
        <v>0</v>
      </c>
      <c r="AP240" s="19">
        <f t="shared" si="37"/>
        <v>21.903195895870482</v>
      </c>
      <c r="AQ240" s="118">
        <f>'[3]Sped FY 2020'!CR256</f>
        <v>952.6981679363455</v>
      </c>
      <c r="AR240" s="119">
        <f>'[3]Sped FY 2020'!CS256</f>
        <v>930.79497204047539</v>
      </c>
      <c r="AS240" s="161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  <c r="CB240" s="162"/>
      <c r="CC240" s="162"/>
      <c r="CD240" s="162"/>
      <c r="CE240" s="162"/>
      <c r="CF240" s="162"/>
      <c r="CG240" s="162"/>
      <c r="CH240" s="162"/>
      <c r="CI240" s="162"/>
      <c r="CJ240" s="162"/>
    </row>
    <row r="241" spans="1:88" ht="15" x14ac:dyDescent="0.25">
      <c r="A241" s="154">
        <v>745</v>
      </c>
      <c r="B241" s="155">
        <v>1</v>
      </c>
      <c r="C241" s="156" t="s">
        <v>219</v>
      </c>
      <c r="D241" s="157">
        <v>5</v>
      </c>
      <c r="E241" s="120">
        <f>'[3]Sped FY 2020'!AB257</f>
        <v>1732281.0617720499</v>
      </c>
      <c r="F241" s="120">
        <f>'[3]Sped FY 2020'!AK257</f>
        <v>446443.49887394981</v>
      </c>
      <c r="G241" s="120">
        <f>'[3]Sped FY 2020'!BP257</f>
        <v>34151.261950099091</v>
      </c>
      <c r="H241" s="120">
        <f>-'[3]Sped FY 2020'!CI257</f>
        <v>0</v>
      </c>
      <c r="I241" s="120">
        <f>'[3]Sped FY 2020'!CB257</f>
        <v>188181.38228713698</v>
      </c>
      <c r="J241" s="120">
        <f>'[3]Sped FY 2020'!BF257-'[3]Sped FY 2020'!BI257</f>
        <v>-318689.95183214685</v>
      </c>
      <c r="K241" s="120">
        <f>'[3]Sped FY 2020'!CJ257</f>
        <v>0</v>
      </c>
      <c r="L241" s="118">
        <f t="shared" si="39"/>
        <v>2082367.2530510887</v>
      </c>
      <c r="M241" s="134">
        <f t="shared" si="40"/>
        <v>0</v>
      </c>
      <c r="N241" s="158">
        <v>745</v>
      </c>
      <c r="O241" s="159">
        <v>1</v>
      </c>
      <c r="P241" s="14" t="s">
        <v>219</v>
      </c>
      <c r="Q241" s="14">
        <v>5</v>
      </c>
      <c r="R241" s="22">
        <v>1732281.0617720499</v>
      </c>
      <c r="S241" s="94">
        <v>446443.49887394981</v>
      </c>
      <c r="T241" s="94">
        <v>0</v>
      </c>
      <c r="U241" s="94">
        <v>189627.4412898398</v>
      </c>
      <c r="V241" s="94">
        <v>-320136.01083484961</v>
      </c>
      <c r="W241" s="95">
        <v>2048215.99110099</v>
      </c>
      <c r="X241" s="152"/>
      <c r="Y241" s="19">
        <f t="shared" si="41"/>
        <v>0</v>
      </c>
      <c r="Z241" s="19">
        <f t="shared" si="41"/>
        <v>0</v>
      </c>
      <c r="AA241" s="19">
        <f t="shared" si="42"/>
        <v>34151.261950099091</v>
      </c>
      <c r="AB241" s="19">
        <f t="shared" si="43"/>
        <v>0</v>
      </c>
      <c r="AC241" s="19">
        <f t="shared" si="43"/>
        <v>-1446.0590027028229</v>
      </c>
      <c r="AD241" s="19">
        <f t="shared" si="43"/>
        <v>1446.0590027027647</v>
      </c>
      <c r="AE241" s="19">
        <f t="shared" si="44"/>
        <v>0</v>
      </c>
      <c r="AF241" s="19">
        <f t="shared" si="45"/>
        <v>34151.261950098677</v>
      </c>
      <c r="AG241" s="20"/>
      <c r="AH241" s="160">
        <f>'[3]Sped FY 2020'!DZ257</f>
        <v>1778.4295997527149</v>
      </c>
      <c r="AI241" s="19">
        <f t="shared" si="38"/>
        <v>0</v>
      </c>
      <c r="AJ241" s="19">
        <f t="shared" si="38"/>
        <v>0</v>
      </c>
      <c r="AK241" s="19">
        <f t="shared" si="38"/>
        <v>19.203044053499625</v>
      </c>
      <c r="AL241" s="19">
        <f t="shared" si="38"/>
        <v>0</v>
      </c>
      <c r="AM241" s="19">
        <f t="shared" si="38"/>
        <v>-0.81311006232908678</v>
      </c>
      <c r="AN241" s="19">
        <f t="shared" si="37"/>
        <v>0.81311006232905403</v>
      </c>
      <c r="AO241" s="19">
        <f t="shared" si="37"/>
        <v>0</v>
      </c>
      <c r="AP241" s="19">
        <f t="shared" si="37"/>
        <v>19.203044053499394</v>
      </c>
      <c r="AQ241" s="118">
        <f>'[3]Sped FY 2020'!CR257</f>
        <v>778.7564204315546</v>
      </c>
      <c r="AR241" s="119">
        <f>'[3]Sped FY 2020'!CS257</f>
        <v>759.55337637805496</v>
      </c>
      <c r="AS241" s="161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  <c r="CB241" s="162"/>
      <c r="CC241" s="162"/>
      <c r="CD241" s="162"/>
      <c r="CE241" s="162"/>
      <c r="CF241" s="162"/>
      <c r="CG241" s="162"/>
      <c r="CH241" s="162"/>
      <c r="CI241" s="162"/>
      <c r="CJ241" s="162"/>
    </row>
    <row r="242" spans="1:88" ht="15" x14ac:dyDescent="0.25">
      <c r="A242" s="154">
        <v>748</v>
      </c>
      <c r="B242" s="155">
        <v>1</v>
      </c>
      <c r="C242" s="156" t="s">
        <v>220</v>
      </c>
      <c r="D242" s="157">
        <v>4</v>
      </c>
      <c r="E242" s="120">
        <f>'[3]Sped FY 2020'!AB258</f>
        <v>3937391.3714825427</v>
      </c>
      <c r="F242" s="120">
        <f>'[3]Sped FY 2020'!AK258</f>
        <v>906042.42894239828</v>
      </c>
      <c r="G242" s="120">
        <f>'[3]Sped FY 2020'!BP258</f>
        <v>80321.841738350675</v>
      </c>
      <c r="H242" s="120">
        <f>-'[3]Sped FY 2020'!CI258</f>
        <v>0</v>
      </c>
      <c r="I242" s="120">
        <f>'[3]Sped FY 2020'!CB258</f>
        <v>0</v>
      </c>
      <c r="J242" s="120">
        <f>'[3]Sped FY 2020'!BF258-'[3]Sped FY 2020'!BI258</f>
        <v>-251754.58770043688</v>
      </c>
      <c r="K242" s="120">
        <f>'[3]Sped FY 2020'!CJ258</f>
        <v>0</v>
      </c>
      <c r="L242" s="118">
        <f t="shared" si="39"/>
        <v>4672001.0544628548</v>
      </c>
      <c r="M242" s="134">
        <f t="shared" si="40"/>
        <v>0</v>
      </c>
      <c r="N242" s="158">
        <v>748</v>
      </c>
      <c r="O242" s="159">
        <v>1</v>
      </c>
      <c r="P242" s="14" t="s">
        <v>220</v>
      </c>
      <c r="Q242" s="14">
        <v>4</v>
      </c>
      <c r="R242" s="22">
        <v>3937391.3714825427</v>
      </c>
      <c r="S242" s="94">
        <v>906042.42894239828</v>
      </c>
      <c r="T242" s="94">
        <v>0</v>
      </c>
      <c r="U242" s="94">
        <v>0</v>
      </c>
      <c r="V242" s="94">
        <v>-249664.74790827904</v>
      </c>
      <c r="W242" s="95">
        <v>4593769.0525166616</v>
      </c>
      <c r="X242" s="152"/>
      <c r="Y242" s="19">
        <f t="shared" si="41"/>
        <v>0</v>
      </c>
      <c r="Z242" s="19">
        <f t="shared" si="41"/>
        <v>0</v>
      </c>
      <c r="AA242" s="19">
        <f t="shared" si="42"/>
        <v>80321.841738350675</v>
      </c>
      <c r="AB242" s="19">
        <f t="shared" si="43"/>
        <v>0</v>
      </c>
      <c r="AC242" s="19">
        <f t="shared" si="43"/>
        <v>0</v>
      </c>
      <c r="AD242" s="19">
        <f t="shared" si="43"/>
        <v>-2089.8397921578435</v>
      </c>
      <c r="AE242" s="19">
        <f t="shared" si="44"/>
        <v>0</v>
      </c>
      <c r="AF242" s="19">
        <f t="shared" si="45"/>
        <v>78232.001946193166</v>
      </c>
      <c r="AG242" s="20"/>
      <c r="AH242" s="160">
        <f>'[3]Sped FY 2020'!DZ258</f>
        <v>3962.7832437427728</v>
      </c>
      <c r="AI242" s="19">
        <f t="shared" si="38"/>
        <v>0</v>
      </c>
      <c r="AJ242" s="19">
        <f t="shared" si="38"/>
        <v>0</v>
      </c>
      <c r="AK242" s="19">
        <f t="shared" si="38"/>
        <v>20.269047484537214</v>
      </c>
      <c r="AL242" s="19">
        <f t="shared" si="38"/>
        <v>0</v>
      </c>
      <c r="AM242" s="19">
        <f t="shared" si="38"/>
        <v>0</v>
      </c>
      <c r="AN242" s="19">
        <f t="shared" si="37"/>
        <v>-0.5273666672174655</v>
      </c>
      <c r="AO242" s="19">
        <f t="shared" si="37"/>
        <v>0</v>
      </c>
      <c r="AP242" s="19">
        <f t="shared" si="37"/>
        <v>19.741680817319835</v>
      </c>
      <c r="AQ242" s="118">
        <f>'[3]Sped FY 2020'!CR258</f>
        <v>798.75458278445774</v>
      </c>
      <c r="AR242" s="119">
        <f>'[3]Sped FY 2020'!CS258</f>
        <v>779.01290196713796</v>
      </c>
      <c r="AS242" s="161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  <c r="CB242" s="162"/>
      <c r="CC242" s="162"/>
      <c r="CD242" s="162"/>
      <c r="CE242" s="162"/>
      <c r="CF242" s="162"/>
      <c r="CG242" s="162"/>
      <c r="CH242" s="162"/>
      <c r="CI242" s="162"/>
      <c r="CJ242" s="162"/>
    </row>
    <row r="243" spans="1:88" ht="15" x14ac:dyDescent="0.25">
      <c r="A243" s="154">
        <v>750</v>
      </c>
      <c r="B243" s="155">
        <v>1</v>
      </c>
      <c r="C243" s="156" t="s">
        <v>221</v>
      </c>
      <c r="D243" s="157">
        <v>4</v>
      </c>
      <c r="E243" s="120">
        <f>'[3]Sped FY 2020'!AB259</f>
        <v>2225492.4546230286</v>
      </c>
      <c r="F243" s="120">
        <f>'[3]Sped FY 2020'!AK259</f>
        <v>434463.72853032709</v>
      </c>
      <c r="G243" s="120">
        <f>'[3]Sped FY 2020'!BP259</f>
        <v>40101.994114034875</v>
      </c>
      <c r="H243" s="120">
        <f>-'[3]Sped FY 2020'!CI259</f>
        <v>0</v>
      </c>
      <c r="I243" s="120">
        <f>'[3]Sped FY 2020'!CB259</f>
        <v>0</v>
      </c>
      <c r="J243" s="120">
        <f>'[3]Sped FY 2020'!BF259-'[3]Sped FY 2020'!BI259</f>
        <v>-27147.92565992201</v>
      </c>
      <c r="K243" s="120">
        <f>'[3]Sped FY 2020'!CJ259</f>
        <v>0</v>
      </c>
      <c r="L243" s="118">
        <f t="shared" si="39"/>
        <v>2672910.2516074684</v>
      </c>
      <c r="M243" s="134">
        <f t="shared" si="40"/>
        <v>0</v>
      </c>
      <c r="N243" s="158">
        <v>750</v>
      </c>
      <c r="O243" s="159">
        <v>1</v>
      </c>
      <c r="P243" s="14" t="s">
        <v>221</v>
      </c>
      <c r="Q243" s="14">
        <v>4</v>
      </c>
      <c r="R243" s="22">
        <v>2225492.4546230286</v>
      </c>
      <c r="S243" s="94">
        <v>434463.72853032709</v>
      </c>
      <c r="T243" s="94">
        <v>0</v>
      </c>
      <c r="U243" s="94">
        <v>0</v>
      </c>
      <c r="V243" s="94">
        <v>-21158.374712814286</v>
      </c>
      <c r="W243" s="95">
        <v>2638797.8084405414</v>
      </c>
      <c r="X243" s="152"/>
      <c r="Y243" s="19">
        <f t="shared" si="41"/>
        <v>0</v>
      </c>
      <c r="Z243" s="19">
        <f t="shared" si="41"/>
        <v>0</v>
      </c>
      <c r="AA243" s="19">
        <f t="shared" si="42"/>
        <v>40101.994114034875</v>
      </c>
      <c r="AB243" s="19">
        <f t="shared" si="43"/>
        <v>0</v>
      </c>
      <c r="AC243" s="19">
        <f t="shared" si="43"/>
        <v>0</v>
      </c>
      <c r="AD243" s="19">
        <f t="shared" si="43"/>
        <v>-5989.5509471077239</v>
      </c>
      <c r="AE243" s="19">
        <f t="shared" si="44"/>
        <v>0</v>
      </c>
      <c r="AF243" s="19">
        <f t="shared" si="45"/>
        <v>34112.443166926969</v>
      </c>
      <c r="AG243" s="20"/>
      <c r="AH243" s="160">
        <f>'[3]Sped FY 2020'!DZ259</f>
        <v>2098.9488327024978</v>
      </c>
      <c r="AI243" s="19">
        <f t="shared" si="38"/>
        <v>0</v>
      </c>
      <c r="AJ243" s="19">
        <f t="shared" si="38"/>
        <v>0</v>
      </c>
      <c r="AK243" s="19">
        <f t="shared" si="38"/>
        <v>19.10575116897996</v>
      </c>
      <c r="AL243" s="19">
        <f t="shared" si="38"/>
        <v>0</v>
      </c>
      <c r="AM243" s="19">
        <f t="shared" si="38"/>
        <v>0</v>
      </c>
      <c r="AN243" s="19">
        <f t="shared" si="37"/>
        <v>-2.8535955016091976</v>
      </c>
      <c r="AO243" s="19">
        <f t="shared" si="37"/>
        <v>0</v>
      </c>
      <c r="AP243" s="19">
        <f t="shared" si="37"/>
        <v>16.252155667370676</v>
      </c>
      <c r="AQ243" s="118">
        <f>'[3]Sped FY 2020'!CR259</f>
        <v>740.63701425026977</v>
      </c>
      <c r="AR243" s="119">
        <f>'[3]Sped FY 2020'!CS259</f>
        <v>724.38485858289914</v>
      </c>
      <c r="AS243" s="161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  <c r="CB243" s="162"/>
      <c r="CC243" s="162"/>
      <c r="CD243" s="162"/>
      <c r="CE243" s="162"/>
      <c r="CF243" s="162"/>
      <c r="CG243" s="162"/>
      <c r="CH243" s="162"/>
      <c r="CI243" s="162"/>
      <c r="CJ243" s="162"/>
    </row>
    <row r="244" spans="1:88" ht="15" x14ac:dyDescent="0.25">
      <c r="A244" s="154">
        <v>756</v>
      </c>
      <c r="B244" s="155">
        <v>1</v>
      </c>
      <c r="C244" s="156" t="s">
        <v>222</v>
      </c>
      <c r="D244" s="157">
        <v>6</v>
      </c>
      <c r="E244" s="120">
        <f>'[3]Sped FY 2020'!AB260</f>
        <v>824390.87030167249</v>
      </c>
      <c r="F244" s="120">
        <f>'[3]Sped FY 2020'!AK260</f>
        <v>93480.644102030637</v>
      </c>
      <c r="G244" s="120">
        <f>'[3]Sped FY 2020'!BP260</f>
        <v>10507.788790438575</v>
      </c>
      <c r="H244" s="120">
        <f>-'[3]Sped FY 2020'!CI260</f>
        <v>0</v>
      </c>
      <c r="I244" s="120">
        <f>'[3]Sped FY 2020'!CB260</f>
        <v>180903.55340390443</v>
      </c>
      <c r="J244" s="120">
        <f>'[3]Sped FY 2020'!BF260-'[3]Sped FY 2020'!BI260</f>
        <v>-216011.35092521488</v>
      </c>
      <c r="K244" s="120">
        <f>'[3]Sped FY 2020'!CJ260</f>
        <v>0</v>
      </c>
      <c r="L244" s="118">
        <f t="shared" si="39"/>
        <v>893271.50567283132</v>
      </c>
      <c r="M244" s="134">
        <f t="shared" si="40"/>
        <v>0</v>
      </c>
      <c r="N244" s="158">
        <v>756</v>
      </c>
      <c r="O244" s="159">
        <v>1</v>
      </c>
      <c r="P244" s="14" t="s">
        <v>222</v>
      </c>
      <c r="Q244" s="14">
        <v>6</v>
      </c>
      <c r="R244" s="22">
        <v>824390.87030167249</v>
      </c>
      <c r="S244" s="94">
        <v>93480.644102030637</v>
      </c>
      <c r="T244" s="94">
        <v>0</v>
      </c>
      <c r="U244" s="94">
        <v>181505.8160865528</v>
      </c>
      <c r="V244" s="94">
        <v>-216613.61360786314</v>
      </c>
      <c r="W244" s="95">
        <v>882763.71688239276</v>
      </c>
      <c r="X244" s="152"/>
      <c r="Y244" s="19">
        <f t="shared" si="41"/>
        <v>0</v>
      </c>
      <c r="Z244" s="19">
        <f t="shared" si="41"/>
        <v>0</v>
      </c>
      <c r="AA244" s="19">
        <f t="shared" si="42"/>
        <v>10507.788790438575</v>
      </c>
      <c r="AB244" s="19">
        <f t="shared" si="43"/>
        <v>0</v>
      </c>
      <c r="AC244" s="19">
        <f t="shared" si="43"/>
        <v>-602.26268264837563</v>
      </c>
      <c r="AD244" s="19">
        <f t="shared" si="43"/>
        <v>602.26268264825922</v>
      </c>
      <c r="AE244" s="19">
        <f t="shared" si="44"/>
        <v>0</v>
      </c>
      <c r="AF244" s="19">
        <f t="shared" si="45"/>
        <v>10507.788790438557</v>
      </c>
      <c r="AG244" s="20"/>
      <c r="AH244" s="160">
        <f>'[3]Sped FY 2020'!DZ260</f>
        <v>759.60043921641386</v>
      </c>
      <c r="AI244" s="19">
        <f t="shared" si="38"/>
        <v>0</v>
      </c>
      <c r="AJ244" s="19">
        <f t="shared" si="38"/>
        <v>0</v>
      </c>
      <c r="AK244" s="19">
        <f t="shared" si="38"/>
        <v>13.833310577437482</v>
      </c>
      <c r="AL244" s="19">
        <f t="shared" si="38"/>
        <v>0</v>
      </c>
      <c r="AM244" s="19">
        <f t="shared" si="38"/>
        <v>-0.79286773882023531</v>
      </c>
      <c r="AN244" s="19">
        <f t="shared" si="37"/>
        <v>0.79286773882008199</v>
      </c>
      <c r="AO244" s="19">
        <f t="shared" si="37"/>
        <v>0</v>
      </c>
      <c r="AP244" s="19">
        <f t="shared" si="37"/>
        <v>13.833310577437459</v>
      </c>
      <c r="AQ244" s="118">
        <f>'[3]Sped FY 2020'!CR260</f>
        <v>574.26058862233845</v>
      </c>
      <c r="AR244" s="119">
        <f>'[3]Sped FY 2020'!CS260</f>
        <v>560.42727804490107</v>
      </c>
      <c r="AS244" s="161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  <c r="CB244" s="162"/>
      <c r="CC244" s="162"/>
      <c r="CD244" s="162"/>
      <c r="CE244" s="162"/>
      <c r="CF244" s="162"/>
      <c r="CG244" s="162"/>
      <c r="CH244" s="162"/>
      <c r="CI244" s="162"/>
      <c r="CJ244" s="162"/>
    </row>
    <row r="245" spans="1:88" ht="15" x14ac:dyDescent="0.25">
      <c r="A245" s="154">
        <v>761</v>
      </c>
      <c r="B245" s="155">
        <v>1</v>
      </c>
      <c r="C245" s="156" t="s">
        <v>223</v>
      </c>
      <c r="D245" s="157">
        <v>4</v>
      </c>
      <c r="E245" s="120">
        <f>'[3]Sped FY 2020'!AB261</f>
        <v>6620472.3170301989</v>
      </c>
      <c r="F245" s="120">
        <f>'[3]Sped FY 2020'!AK261</f>
        <v>1443864.3587590139</v>
      </c>
      <c r="G245" s="120">
        <f>'[3]Sped FY 2020'!BP261</f>
        <v>133409.16691625412</v>
      </c>
      <c r="H245" s="120">
        <f>-'[3]Sped FY 2020'!CI261</f>
        <v>0</v>
      </c>
      <c r="I245" s="120">
        <f>'[3]Sped FY 2020'!CB261</f>
        <v>0</v>
      </c>
      <c r="J245" s="120">
        <f>'[3]Sped FY 2020'!BF261-'[3]Sped FY 2020'!BI261</f>
        <v>-1277259.0484066226</v>
      </c>
      <c r="K245" s="120">
        <f>'[3]Sped FY 2020'!CJ261</f>
        <v>0</v>
      </c>
      <c r="L245" s="118">
        <f t="shared" si="39"/>
        <v>6920486.7942988444</v>
      </c>
      <c r="M245" s="134">
        <f t="shared" si="40"/>
        <v>0</v>
      </c>
      <c r="N245" s="158">
        <v>761</v>
      </c>
      <c r="O245" s="159">
        <v>1</v>
      </c>
      <c r="P245" s="14" t="s">
        <v>223</v>
      </c>
      <c r="Q245" s="14">
        <v>4</v>
      </c>
      <c r="R245" s="22">
        <v>6620472.3170301989</v>
      </c>
      <c r="S245" s="94">
        <v>1443864.3587590139</v>
      </c>
      <c r="T245" s="94">
        <v>0</v>
      </c>
      <c r="U245" s="94">
        <v>0</v>
      </c>
      <c r="V245" s="94">
        <v>-1296438.7285345963</v>
      </c>
      <c r="W245" s="95">
        <v>6767897.9472546168</v>
      </c>
      <c r="X245" s="152"/>
      <c r="Y245" s="19">
        <f t="shared" si="41"/>
        <v>0</v>
      </c>
      <c r="Z245" s="19">
        <f t="shared" si="41"/>
        <v>0</v>
      </c>
      <c r="AA245" s="19">
        <f t="shared" si="42"/>
        <v>133409.16691625412</v>
      </c>
      <c r="AB245" s="19">
        <f t="shared" si="43"/>
        <v>0</v>
      </c>
      <c r="AC245" s="19">
        <f t="shared" si="43"/>
        <v>0</v>
      </c>
      <c r="AD245" s="19">
        <f t="shared" si="43"/>
        <v>19179.680127973668</v>
      </c>
      <c r="AE245" s="19">
        <f t="shared" si="44"/>
        <v>0</v>
      </c>
      <c r="AF245" s="19">
        <f t="shared" si="45"/>
        <v>152588.84704422764</v>
      </c>
      <c r="AG245" s="20"/>
      <c r="AH245" s="160">
        <f>'[3]Sped FY 2020'!DZ261</f>
        <v>4863.0504309622265</v>
      </c>
      <c r="AI245" s="19">
        <f t="shared" si="38"/>
        <v>0</v>
      </c>
      <c r="AJ245" s="19">
        <f t="shared" si="38"/>
        <v>0</v>
      </c>
      <c r="AK245" s="19">
        <f t="shared" si="38"/>
        <v>27.433227109235869</v>
      </c>
      <c r="AL245" s="19">
        <f t="shared" si="38"/>
        <v>0</v>
      </c>
      <c r="AM245" s="19">
        <f t="shared" si="38"/>
        <v>0</v>
      </c>
      <c r="AN245" s="19">
        <f t="shared" si="37"/>
        <v>3.9439607711776667</v>
      </c>
      <c r="AO245" s="19">
        <f t="shared" si="37"/>
        <v>0</v>
      </c>
      <c r="AP245" s="19">
        <f t="shared" si="37"/>
        <v>31.377187880413505</v>
      </c>
      <c r="AQ245" s="118">
        <f>'[3]Sped FY 2020'!CR261</f>
        <v>1113.9200129155424</v>
      </c>
      <c r="AR245" s="119">
        <f>'[3]Sped FY 2020'!CS261</f>
        <v>1082.542825035129</v>
      </c>
      <c r="AS245" s="161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  <c r="CB245" s="162"/>
      <c r="CC245" s="162"/>
      <c r="CD245" s="162"/>
      <c r="CE245" s="162"/>
      <c r="CF245" s="162"/>
      <c r="CG245" s="162"/>
      <c r="CH245" s="162"/>
      <c r="CI245" s="162"/>
      <c r="CJ245" s="162"/>
    </row>
    <row r="246" spans="1:88" ht="15" x14ac:dyDescent="0.25">
      <c r="A246" s="154">
        <v>763</v>
      </c>
      <c r="B246" s="155">
        <v>1</v>
      </c>
      <c r="C246" s="156" t="s">
        <v>224</v>
      </c>
      <c r="D246" s="157">
        <v>6</v>
      </c>
      <c r="E246" s="120">
        <f>'[3]Sped FY 2020'!AB262</f>
        <v>814112.74109426572</v>
      </c>
      <c r="F246" s="120">
        <f>'[3]Sped FY 2020'!AK262</f>
        <v>70643.37547709854</v>
      </c>
      <c r="G246" s="120">
        <f>'[3]Sped FY 2020'!BP262</f>
        <v>15714.239185281936</v>
      </c>
      <c r="H246" s="120">
        <f>-'[3]Sped FY 2020'!CI262</f>
        <v>0</v>
      </c>
      <c r="I246" s="120">
        <f>'[3]Sped FY 2020'!CB262</f>
        <v>0</v>
      </c>
      <c r="J246" s="120">
        <f>'[3]Sped FY 2020'!BF262-'[3]Sped FY 2020'!BI262</f>
        <v>-114261.06654260316</v>
      </c>
      <c r="K246" s="120">
        <f>'[3]Sped FY 2020'!CJ262</f>
        <v>0</v>
      </c>
      <c r="L246" s="118">
        <f t="shared" si="39"/>
        <v>786209.28921404295</v>
      </c>
      <c r="M246" s="134">
        <f t="shared" si="40"/>
        <v>0</v>
      </c>
      <c r="N246" s="158">
        <v>763</v>
      </c>
      <c r="O246" s="159">
        <v>1</v>
      </c>
      <c r="P246" s="14" t="s">
        <v>224</v>
      </c>
      <c r="Q246" s="14">
        <v>6</v>
      </c>
      <c r="R246" s="22">
        <v>814112.74109426572</v>
      </c>
      <c r="S246" s="94">
        <v>70643.37547709854</v>
      </c>
      <c r="T246" s="94">
        <v>-30680.245409217285</v>
      </c>
      <c r="U246" s="94">
        <v>0</v>
      </c>
      <c r="V246" s="94">
        <v>-106955.21635386767</v>
      </c>
      <c r="W246" s="95">
        <v>747120.65480827924</v>
      </c>
      <c r="X246" s="152"/>
      <c r="Y246" s="19">
        <f t="shared" si="41"/>
        <v>0</v>
      </c>
      <c r="Z246" s="19">
        <f t="shared" si="41"/>
        <v>0</v>
      </c>
      <c r="AA246" s="19">
        <f t="shared" si="42"/>
        <v>15714.239185281936</v>
      </c>
      <c r="AB246" s="19">
        <f t="shared" si="43"/>
        <v>30680.245409217285</v>
      </c>
      <c r="AC246" s="19">
        <f t="shared" si="43"/>
        <v>0</v>
      </c>
      <c r="AD246" s="19">
        <f t="shared" si="43"/>
        <v>-7305.8501887354942</v>
      </c>
      <c r="AE246" s="19">
        <f t="shared" si="44"/>
        <v>0</v>
      </c>
      <c r="AF246" s="19">
        <f t="shared" si="45"/>
        <v>39088.634405763703</v>
      </c>
      <c r="AG246" s="20"/>
      <c r="AH246" s="160">
        <f>'[3]Sped FY 2020'!DZ262</f>
        <v>910.31481207681338</v>
      </c>
      <c r="AI246" s="19">
        <f t="shared" si="38"/>
        <v>0</v>
      </c>
      <c r="AJ246" s="19">
        <f t="shared" si="38"/>
        <v>0</v>
      </c>
      <c r="AK246" s="19">
        <f t="shared" si="38"/>
        <v>17.262422819893597</v>
      </c>
      <c r="AL246" s="19">
        <f t="shared" si="38"/>
        <v>33.702895967629772</v>
      </c>
      <c r="AM246" s="19">
        <f t="shared" si="38"/>
        <v>0</v>
      </c>
      <c r="AN246" s="19">
        <f t="shared" si="37"/>
        <v>-8.025630355357789</v>
      </c>
      <c r="AO246" s="19">
        <f t="shared" si="37"/>
        <v>0</v>
      </c>
      <c r="AP246" s="19">
        <f t="shared" si="37"/>
        <v>42.939688432165553</v>
      </c>
      <c r="AQ246" s="118">
        <f>'[3]Sped FY 2020'!CR262</f>
        <v>675.70927551293039</v>
      </c>
      <c r="AR246" s="119">
        <f>'[3]Sped FY 2020'!CS262</f>
        <v>632.76958708076484</v>
      </c>
      <c r="AS246" s="161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  <c r="CB246" s="162"/>
      <c r="CC246" s="162"/>
      <c r="CD246" s="162"/>
      <c r="CE246" s="162"/>
      <c r="CF246" s="162"/>
      <c r="CG246" s="162"/>
      <c r="CH246" s="162"/>
      <c r="CI246" s="162"/>
      <c r="CJ246" s="162"/>
    </row>
    <row r="247" spans="1:88" ht="15" x14ac:dyDescent="0.25">
      <c r="A247" s="154">
        <v>768</v>
      </c>
      <c r="B247" s="155">
        <v>1</v>
      </c>
      <c r="C247" s="156" t="s">
        <v>225</v>
      </c>
      <c r="D247" s="157">
        <v>6</v>
      </c>
      <c r="E247" s="120">
        <f>'[3]Sped FY 2020'!AB263</f>
        <v>231851.86892435717</v>
      </c>
      <c r="F247" s="120">
        <f>'[3]Sped FY 2020'!AK263</f>
        <v>49881.984251308626</v>
      </c>
      <c r="G247" s="120">
        <f>'[3]Sped FY 2020'!BP263</f>
        <v>4949.5869223233431</v>
      </c>
      <c r="H247" s="120">
        <f>-'[3]Sped FY 2020'!CI263</f>
        <v>0</v>
      </c>
      <c r="I247" s="120">
        <f>'[3]Sped FY 2020'!CB263</f>
        <v>0</v>
      </c>
      <c r="J247" s="120">
        <f>'[3]Sped FY 2020'!BF263-'[3]Sped FY 2020'!BI263</f>
        <v>2507.3614512990971</v>
      </c>
      <c r="K247" s="120">
        <f>'[3]Sped FY 2020'!CJ263</f>
        <v>0</v>
      </c>
      <c r="L247" s="118">
        <f t="shared" si="39"/>
        <v>289190.80154928821</v>
      </c>
      <c r="M247" s="134">
        <f t="shared" si="40"/>
        <v>0</v>
      </c>
      <c r="N247" s="158">
        <v>768</v>
      </c>
      <c r="O247" s="159">
        <v>1</v>
      </c>
      <c r="P247" s="14" t="s">
        <v>225</v>
      </c>
      <c r="Q247" s="14">
        <v>6</v>
      </c>
      <c r="R247" s="22">
        <v>231851.86892435717</v>
      </c>
      <c r="S247" s="94">
        <v>49881.984251308626</v>
      </c>
      <c r="T247" s="94">
        <v>0</v>
      </c>
      <c r="U247" s="94">
        <v>0</v>
      </c>
      <c r="V247" s="94">
        <v>4526.698089313184</v>
      </c>
      <c r="W247" s="95">
        <v>286260.55126497895</v>
      </c>
      <c r="X247" s="152"/>
      <c r="Y247" s="19">
        <f t="shared" si="41"/>
        <v>0</v>
      </c>
      <c r="Z247" s="19">
        <f t="shared" si="41"/>
        <v>0</v>
      </c>
      <c r="AA247" s="19">
        <f t="shared" si="42"/>
        <v>4949.5869223233431</v>
      </c>
      <c r="AB247" s="19">
        <f t="shared" si="43"/>
        <v>0</v>
      </c>
      <c r="AC247" s="19">
        <f t="shared" si="43"/>
        <v>0</v>
      </c>
      <c r="AD247" s="19">
        <f t="shared" si="43"/>
        <v>-2019.3366380140869</v>
      </c>
      <c r="AE247" s="19">
        <f t="shared" si="44"/>
        <v>0</v>
      </c>
      <c r="AF247" s="19">
        <f t="shared" si="45"/>
        <v>2930.2502843092661</v>
      </c>
      <c r="AG247" s="20"/>
      <c r="AH247" s="160">
        <f>'[3]Sped FY 2020'!DZ263</f>
        <v>377.79069463673494</v>
      </c>
      <c r="AI247" s="19">
        <f t="shared" si="38"/>
        <v>0</v>
      </c>
      <c r="AJ247" s="19">
        <f t="shared" si="38"/>
        <v>0</v>
      </c>
      <c r="AK247" s="19">
        <f t="shared" si="38"/>
        <v>13.101399776621347</v>
      </c>
      <c r="AL247" s="19">
        <f t="shared" si="38"/>
        <v>0</v>
      </c>
      <c r="AM247" s="19">
        <f t="shared" si="38"/>
        <v>0</v>
      </c>
      <c r="AN247" s="19">
        <f t="shared" si="37"/>
        <v>-5.3451201066658944</v>
      </c>
      <c r="AO247" s="19">
        <f t="shared" si="37"/>
        <v>0</v>
      </c>
      <c r="AP247" s="19">
        <f t="shared" si="37"/>
        <v>7.7562796699554806</v>
      </c>
      <c r="AQ247" s="118">
        <f>'[3]Sped FY 2020'!CR263</f>
        <v>517.40709757806678</v>
      </c>
      <c r="AR247" s="119">
        <f>'[3]Sped FY 2020'!CS263</f>
        <v>509.65081790811132</v>
      </c>
      <c r="AS247" s="161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  <c r="CB247" s="162"/>
      <c r="CC247" s="162"/>
      <c r="CD247" s="162"/>
      <c r="CE247" s="162"/>
      <c r="CF247" s="162"/>
      <c r="CG247" s="162"/>
      <c r="CH247" s="162"/>
      <c r="CI247" s="162"/>
      <c r="CJ247" s="162"/>
    </row>
    <row r="248" spans="1:88" ht="15" x14ac:dyDescent="0.25">
      <c r="A248" s="154">
        <v>771</v>
      </c>
      <c r="B248" s="155">
        <v>1</v>
      </c>
      <c r="C248" s="156" t="s">
        <v>226</v>
      </c>
      <c r="D248" s="157">
        <v>6</v>
      </c>
      <c r="E248" s="120">
        <f>'[3]Sped FY 2020'!AB264</f>
        <v>145545.44425005841</v>
      </c>
      <c r="F248" s="120">
        <f>'[3]Sped FY 2020'!AK264</f>
        <v>89229.384525496265</v>
      </c>
      <c r="G248" s="120">
        <f>'[3]Sped FY 2020'!BP264</f>
        <v>4231.1509711932395</v>
      </c>
      <c r="H248" s="120">
        <f>-'[3]Sped FY 2020'!CI264</f>
        <v>0</v>
      </c>
      <c r="I248" s="120">
        <f>'[3]Sped FY 2020'!CB264</f>
        <v>0</v>
      </c>
      <c r="J248" s="120">
        <f>'[3]Sped FY 2020'!BF264-'[3]Sped FY 2020'!BI264</f>
        <v>-9842.4371578352657</v>
      </c>
      <c r="K248" s="120">
        <f>'[3]Sped FY 2020'!CJ264</f>
        <v>0</v>
      </c>
      <c r="L248" s="118">
        <f t="shared" si="39"/>
        <v>229163.54258891265</v>
      </c>
      <c r="M248" s="134">
        <f t="shared" si="40"/>
        <v>0</v>
      </c>
      <c r="N248" s="158">
        <v>771</v>
      </c>
      <c r="O248" s="159">
        <v>1</v>
      </c>
      <c r="P248" s="14" t="s">
        <v>226</v>
      </c>
      <c r="Q248" s="14">
        <v>6</v>
      </c>
      <c r="R248" s="22">
        <v>145545.44425005841</v>
      </c>
      <c r="S248" s="94">
        <v>89229.384525496265</v>
      </c>
      <c r="T248" s="94">
        <v>0</v>
      </c>
      <c r="U248" s="94">
        <v>0</v>
      </c>
      <c r="V248" s="94">
        <v>-9205.663002493231</v>
      </c>
      <c r="W248" s="95">
        <v>225569.16577306142</v>
      </c>
      <c r="X248" s="152"/>
      <c r="Y248" s="19">
        <f t="shared" si="41"/>
        <v>0</v>
      </c>
      <c r="Z248" s="19">
        <f t="shared" si="41"/>
        <v>0</v>
      </c>
      <c r="AA248" s="19">
        <f t="shared" si="42"/>
        <v>4231.1509711932395</v>
      </c>
      <c r="AB248" s="19">
        <f t="shared" si="43"/>
        <v>0</v>
      </c>
      <c r="AC248" s="19">
        <f t="shared" si="43"/>
        <v>0</v>
      </c>
      <c r="AD248" s="19">
        <f t="shared" si="43"/>
        <v>-636.77415534203465</v>
      </c>
      <c r="AE248" s="19">
        <f t="shared" si="44"/>
        <v>0</v>
      </c>
      <c r="AF248" s="19">
        <f t="shared" si="45"/>
        <v>3594.3768158512248</v>
      </c>
      <c r="AG248" s="20"/>
      <c r="AH248" s="160">
        <f>'[3]Sped FY 2020'!DZ264</f>
        <v>159.75723523202353</v>
      </c>
      <c r="AI248" s="19">
        <f t="shared" si="38"/>
        <v>0</v>
      </c>
      <c r="AJ248" s="19">
        <f t="shared" si="38"/>
        <v>0</v>
      </c>
      <c r="AK248" s="19">
        <f t="shared" si="38"/>
        <v>26.48487854116982</v>
      </c>
      <c r="AL248" s="19">
        <f t="shared" si="38"/>
        <v>0</v>
      </c>
      <c r="AM248" s="19">
        <f t="shared" si="38"/>
        <v>0</v>
      </c>
      <c r="AN248" s="19">
        <f t="shared" si="37"/>
        <v>-3.9858861754662644</v>
      </c>
      <c r="AO248" s="19">
        <f t="shared" si="37"/>
        <v>0</v>
      </c>
      <c r="AP248" s="19">
        <f t="shared" si="37"/>
        <v>22.498992365703682</v>
      </c>
      <c r="AQ248" s="118">
        <f>'[3]Sped FY 2020'!CR264</f>
        <v>1019.4065096766973</v>
      </c>
      <c r="AR248" s="119">
        <f>'[3]Sped FY 2020'!CS264</f>
        <v>996.90751731099363</v>
      </c>
      <c r="AS248" s="161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  <c r="CB248" s="162"/>
      <c r="CC248" s="162"/>
      <c r="CD248" s="162"/>
      <c r="CE248" s="162"/>
      <c r="CF248" s="162"/>
      <c r="CG248" s="162"/>
      <c r="CH248" s="162"/>
      <c r="CI248" s="162"/>
      <c r="CJ248" s="162"/>
    </row>
    <row r="249" spans="1:88" ht="15" x14ac:dyDescent="0.25">
      <c r="A249" s="154">
        <v>775</v>
      </c>
      <c r="B249" s="155">
        <v>1</v>
      </c>
      <c r="C249" s="156" t="s">
        <v>227</v>
      </c>
      <c r="D249" s="157">
        <v>6</v>
      </c>
      <c r="E249" s="120">
        <f>'[3]Sped FY 2020'!AB265</f>
        <v>895313.5464242663</v>
      </c>
      <c r="F249" s="120">
        <f>'[3]Sped FY 2020'!AK265</f>
        <v>144513.40344340619</v>
      </c>
      <c r="G249" s="120">
        <f>'[3]Sped FY 2020'!BP265</f>
        <v>11263.860119905252</v>
      </c>
      <c r="H249" s="120">
        <f>-'[3]Sped FY 2020'!CI265</f>
        <v>0</v>
      </c>
      <c r="I249" s="120">
        <f>'[3]Sped FY 2020'!CB265</f>
        <v>0</v>
      </c>
      <c r="J249" s="120">
        <f>'[3]Sped FY 2020'!BF265-'[3]Sped FY 2020'!BI265</f>
        <v>-105538.38441125209</v>
      </c>
      <c r="K249" s="120">
        <f>'[3]Sped FY 2020'!CJ265</f>
        <v>0</v>
      </c>
      <c r="L249" s="118">
        <f t="shared" si="39"/>
        <v>945552.42557632574</v>
      </c>
      <c r="M249" s="134">
        <f t="shared" si="40"/>
        <v>0</v>
      </c>
      <c r="N249" s="158">
        <v>775</v>
      </c>
      <c r="O249" s="159">
        <v>1</v>
      </c>
      <c r="P249" s="14" t="s">
        <v>227</v>
      </c>
      <c r="Q249" s="14">
        <v>6</v>
      </c>
      <c r="R249" s="22">
        <v>895313.5464242663</v>
      </c>
      <c r="S249" s="94">
        <v>144513.40344340619</v>
      </c>
      <c r="T249" s="94">
        <v>0</v>
      </c>
      <c r="U249" s="94">
        <v>0</v>
      </c>
      <c r="V249" s="94">
        <v>-101626.26632450164</v>
      </c>
      <c r="W249" s="95">
        <v>938200.68354317092</v>
      </c>
      <c r="X249" s="152"/>
      <c r="Y249" s="19">
        <f t="shared" si="41"/>
        <v>0</v>
      </c>
      <c r="Z249" s="19">
        <f t="shared" si="41"/>
        <v>0</v>
      </c>
      <c r="AA249" s="19">
        <f t="shared" si="42"/>
        <v>11263.860119905252</v>
      </c>
      <c r="AB249" s="19">
        <f t="shared" si="43"/>
        <v>0</v>
      </c>
      <c r="AC249" s="19">
        <f t="shared" si="43"/>
        <v>0</v>
      </c>
      <c r="AD249" s="19">
        <f t="shared" si="43"/>
        <v>-3912.1180867504445</v>
      </c>
      <c r="AE249" s="19">
        <f t="shared" si="44"/>
        <v>0</v>
      </c>
      <c r="AF249" s="19">
        <f t="shared" si="45"/>
        <v>7351.7420331548201</v>
      </c>
      <c r="AG249" s="20"/>
      <c r="AH249" s="160">
        <f>'[3]Sped FY 2020'!DZ265</f>
        <v>737.49566453022192</v>
      </c>
      <c r="AI249" s="19">
        <f t="shared" si="38"/>
        <v>0</v>
      </c>
      <c r="AJ249" s="19">
        <f t="shared" si="38"/>
        <v>0</v>
      </c>
      <c r="AK249" s="19">
        <f t="shared" si="38"/>
        <v>15.273120455671057</v>
      </c>
      <c r="AL249" s="19">
        <f t="shared" si="38"/>
        <v>0</v>
      </c>
      <c r="AM249" s="19">
        <f t="shared" si="38"/>
        <v>0</v>
      </c>
      <c r="AN249" s="19">
        <f t="shared" si="37"/>
        <v>-5.3045980809154019</v>
      </c>
      <c r="AO249" s="19">
        <f t="shared" si="37"/>
        <v>0</v>
      </c>
      <c r="AP249" s="19">
        <f t="shared" si="37"/>
        <v>9.9685223747556719</v>
      </c>
      <c r="AQ249" s="118">
        <f>'[3]Sped FY 2020'!CR265</f>
        <v>629.56556400070428</v>
      </c>
      <c r="AR249" s="119">
        <f>'[3]Sped FY 2020'!CS265</f>
        <v>619.5970416259488</v>
      </c>
      <c r="AS249" s="161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  <c r="CB249" s="162"/>
      <c r="CC249" s="162"/>
      <c r="CD249" s="162"/>
      <c r="CE249" s="162"/>
      <c r="CF249" s="162"/>
      <c r="CG249" s="162"/>
      <c r="CH249" s="162"/>
      <c r="CI249" s="162"/>
      <c r="CJ249" s="162"/>
    </row>
    <row r="250" spans="1:88" ht="15" x14ac:dyDescent="0.25">
      <c r="A250" s="154">
        <v>777</v>
      </c>
      <c r="B250" s="155">
        <v>1</v>
      </c>
      <c r="C250" s="156" t="s">
        <v>228</v>
      </c>
      <c r="D250" s="157">
        <v>6</v>
      </c>
      <c r="E250" s="120">
        <f>'[3]Sped FY 2020'!AB266</f>
        <v>1029764.8918623979</v>
      </c>
      <c r="F250" s="120">
        <f>'[3]Sped FY 2020'!AK266</f>
        <v>279519.86474600481</v>
      </c>
      <c r="G250" s="120">
        <f>'[3]Sped FY 2020'!BP266</f>
        <v>14156.708658258834</v>
      </c>
      <c r="H250" s="120">
        <f>-'[3]Sped FY 2020'!CI266</f>
        <v>0</v>
      </c>
      <c r="I250" s="120">
        <f>'[3]Sped FY 2020'!CB266</f>
        <v>0</v>
      </c>
      <c r="J250" s="120">
        <f>'[3]Sped FY 2020'!BF266-'[3]Sped FY 2020'!BI266</f>
        <v>27951.128907668346</v>
      </c>
      <c r="K250" s="120">
        <f>'[3]Sped FY 2020'!CJ266</f>
        <v>0</v>
      </c>
      <c r="L250" s="118">
        <f t="shared" si="39"/>
        <v>1351392.5941743301</v>
      </c>
      <c r="M250" s="134">
        <f t="shared" si="40"/>
        <v>0</v>
      </c>
      <c r="N250" s="158">
        <v>777</v>
      </c>
      <c r="O250" s="159">
        <v>1</v>
      </c>
      <c r="P250" s="14" t="s">
        <v>228</v>
      </c>
      <c r="Q250" s="14">
        <v>6</v>
      </c>
      <c r="R250" s="22">
        <v>1029764.8918623979</v>
      </c>
      <c r="S250" s="94">
        <v>279519.86474600481</v>
      </c>
      <c r="T250" s="94">
        <v>0</v>
      </c>
      <c r="U250" s="94">
        <v>1150.9932982309256</v>
      </c>
      <c r="V250" s="94">
        <v>24781.912923967699</v>
      </c>
      <c r="W250" s="95">
        <v>1335217.6628306014</v>
      </c>
      <c r="X250" s="152"/>
      <c r="Y250" s="19">
        <f t="shared" si="41"/>
        <v>0</v>
      </c>
      <c r="Z250" s="19">
        <f t="shared" si="41"/>
        <v>0</v>
      </c>
      <c r="AA250" s="19">
        <f t="shared" si="42"/>
        <v>14156.708658258834</v>
      </c>
      <c r="AB250" s="19">
        <f t="shared" si="43"/>
        <v>0</v>
      </c>
      <c r="AC250" s="19">
        <f t="shared" si="43"/>
        <v>-1150.9932982309256</v>
      </c>
      <c r="AD250" s="19">
        <f t="shared" si="43"/>
        <v>3169.2159837006475</v>
      </c>
      <c r="AE250" s="19">
        <f t="shared" si="44"/>
        <v>0</v>
      </c>
      <c r="AF250" s="19">
        <f t="shared" si="45"/>
        <v>16174.931343728676</v>
      </c>
      <c r="AG250" s="20"/>
      <c r="AH250" s="160">
        <f>'[3]Sped FY 2020'!DZ266</f>
        <v>806.42237105171137</v>
      </c>
      <c r="AI250" s="19">
        <f t="shared" ref="AI250:AP283" si="46">IF($AH250&gt;0,Y250/$AH250,0)</f>
        <v>0</v>
      </c>
      <c r="AJ250" s="19">
        <f t="shared" si="46"/>
        <v>0</v>
      </c>
      <c r="AK250" s="19">
        <f t="shared" si="46"/>
        <v>17.554955277091445</v>
      </c>
      <c r="AL250" s="19">
        <f t="shared" si="46"/>
        <v>0</v>
      </c>
      <c r="AM250" s="19">
        <f t="shared" si="46"/>
        <v>-1.4272834429553776</v>
      </c>
      <c r="AN250" s="19">
        <f t="shared" si="37"/>
        <v>3.9299703201034131</v>
      </c>
      <c r="AO250" s="19">
        <f t="shared" si="37"/>
        <v>0</v>
      </c>
      <c r="AP250" s="19">
        <f t="shared" si="37"/>
        <v>20.057642154239627</v>
      </c>
      <c r="AQ250" s="118">
        <f>'[3]Sped FY 2020'!CR266</f>
        <v>811.82751313266203</v>
      </c>
      <c r="AR250" s="119">
        <f>'[3]Sped FY 2020'!CS266</f>
        <v>791.76987097842232</v>
      </c>
      <c r="AS250" s="161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  <c r="CB250" s="162"/>
      <c r="CC250" s="162"/>
      <c r="CD250" s="162"/>
      <c r="CE250" s="162"/>
      <c r="CF250" s="162"/>
      <c r="CG250" s="162"/>
      <c r="CH250" s="162"/>
      <c r="CI250" s="162"/>
      <c r="CJ250" s="162"/>
    </row>
    <row r="251" spans="1:88" ht="15" x14ac:dyDescent="0.25">
      <c r="A251" s="154">
        <v>786</v>
      </c>
      <c r="B251" s="155">
        <v>1</v>
      </c>
      <c r="C251" s="156" t="s">
        <v>229</v>
      </c>
      <c r="D251" s="157">
        <v>6</v>
      </c>
      <c r="E251" s="120">
        <f>'[3]Sped FY 2020'!AB267</f>
        <v>554012.7355928889</v>
      </c>
      <c r="F251" s="120">
        <f>'[3]Sped FY 2020'!AK267</f>
        <v>100267.27681423059</v>
      </c>
      <c r="G251" s="120">
        <f>'[3]Sped FY 2020'!BP267</f>
        <v>10847.365301189004</v>
      </c>
      <c r="H251" s="120">
        <f>-'[3]Sped FY 2020'!CI267</f>
        <v>0</v>
      </c>
      <c r="I251" s="120">
        <f>'[3]Sped FY 2020'!CB267</f>
        <v>12132.313499092357</v>
      </c>
      <c r="J251" s="120">
        <f>'[3]Sped FY 2020'!BF267-'[3]Sped FY 2020'!BI267</f>
        <v>-85588.834724467481</v>
      </c>
      <c r="K251" s="120">
        <f>'[3]Sped FY 2020'!CJ267</f>
        <v>0</v>
      </c>
      <c r="L251" s="118">
        <f t="shared" si="39"/>
        <v>591670.85648293339</v>
      </c>
      <c r="M251" s="134">
        <f t="shared" si="40"/>
        <v>0</v>
      </c>
      <c r="N251" s="158">
        <v>786</v>
      </c>
      <c r="O251" s="159">
        <v>1</v>
      </c>
      <c r="P251" s="14" t="s">
        <v>229</v>
      </c>
      <c r="Q251" s="14">
        <v>6</v>
      </c>
      <c r="R251" s="22">
        <v>554012.7355928889</v>
      </c>
      <c r="S251" s="94">
        <v>100267.27681423059</v>
      </c>
      <c r="T251" s="94">
        <v>0</v>
      </c>
      <c r="U251" s="94">
        <v>13068.028432783438</v>
      </c>
      <c r="V251" s="94">
        <v>-86524.549658158518</v>
      </c>
      <c r="W251" s="95">
        <v>580823.49118174438</v>
      </c>
      <c r="X251" s="152"/>
      <c r="Y251" s="19">
        <f t="shared" si="41"/>
        <v>0</v>
      </c>
      <c r="Z251" s="19">
        <f t="shared" si="41"/>
        <v>0</v>
      </c>
      <c r="AA251" s="19">
        <f t="shared" si="42"/>
        <v>10847.365301189004</v>
      </c>
      <c r="AB251" s="19">
        <f t="shared" si="43"/>
        <v>0</v>
      </c>
      <c r="AC251" s="19">
        <f t="shared" si="43"/>
        <v>-935.71493369108066</v>
      </c>
      <c r="AD251" s="19">
        <f t="shared" si="43"/>
        <v>935.714933691037</v>
      </c>
      <c r="AE251" s="19">
        <f t="shared" si="44"/>
        <v>0</v>
      </c>
      <c r="AF251" s="19">
        <f t="shared" si="45"/>
        <v>10847.365301189013</v>
      </c>
      <c r="AG251" s="20"/>
      <c r="AH251" s="160">
        <f>'[3]Sped FY 2020'!DZ267</f>
        <v>459.17645598135067</v>
      </c>
      <c r="AI251" s="19">
        <f t="shared" si="46"/>
        <v>0</v>
      </c>
      <c r="AJ251" s="19">
        <f t="shared" si="46"/>
        <v>0</v>
      </c>
      <c r="AK251" s="19">
        <f t="shared" si="46"/>
        <v>23.623522416901896</v>
      </c>
      <c r="AL251" s="19">
        <f t="shared" si="46"/>
        <v>0</v>
      </c>
      <c r="AM251" s="19">
        <f t="shared" si="46"/>
        <v>-2.0378112194173226</v>
      </c>
      <c r="AN251" s="19">
        <f t="shared" si="37"/>
        <v>2.0378112194172271</v>
      </c>
      <c r="AO251" s="19">
        <f t="shared" si="37"/>
        <v>0</v>
      </c>
      <c r="AP251" s="19">
        <f t="shared" si="37"/>
        <v>23.623522416901913</v>
      </c>
      <c r="AQ251" s="118">
        <f>'[3]Sped FY 2020'!CR267</f>
        <v>926.06900648074907</v>
      </c>
      <c r="AR251" s="119">
        <f>'[3]Sped FY 2020'!CS267</f>
        <v>902.44548406384718</v>
      </c>
      <c r="AS251" s="161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  <c r="CB251" s="162"/>
      <c r="CC251" s="162"/>
      <c r="CD251" s="162"/>
      <c r="CE251" s="162"/>
      <c r="CF251" s="162"/>
      <c r="CG251" s="162"/>
      <c r="CH251" s="162"/>
      <c r="CI251" s="162"/>
      <c r="CJ251" s="162"/>
    </row>
    <row r="252" spans="1:88" ht="15" x14ac:dyDescent="0.25">
      <c r="A252" s="154">
        <v>787</v>
      </c>
      <c r="B252" s="155">
        <v>1</v>
      </c>
      <c r="C252" s="156" t="s">
        <v>230</v>
      </c>
      <c r="D252" s="157">
        <v>6</v>
      </c>
      <c r="E252" s="120">
        <f>'[3]Sped FY 2020'!AB268</f>
        <v>581263.13264576124</v>
      </c>
      <c r="F252" s="120">
        <f>'[3]Sped FY 2020'!AK268</f>
        <v>114779.24176366978</v>
      </c>
      <c r="G252" s="120">
        <f>'[3]Sped FY 2020'!BP268</f>
        <v>5400.300848394374</v>
      </c>
      <c r="H252" s="120">
        <f>-'[3]Sped FY 2020'!CI268</f>
        <v>0</v>
      </c>
      <c r="I252" s="120">
        <f>'[3]Sped FY 2020'!CB268</f>
        <v>222094.29075067304</v>
      </c>
      <c r="J252" s="120">
        <f>'[3]Sped FY 2020'!BF268-'[3]Sped FY 2020'!BI268</f>
        <v>-39525.019993085749</v>
      </c>
      <c r="K252" s="120">
        <f>'[3]Sped FY 2020'!CJ268</f>
        <v>0</v>
      </c>
      <c r="L252" s="118">
        <f t="shared" si="39"/>
        <v>884011.94601541269</v>
      </c>
      <c r="M252" s="134">
        <f t="shared" si="40"/>
        <v>0</v>
      </c>
      <c r="N252" s="158">
        <v>787</v>
      </c>
      <c r="O252" s="159">
        <v>1</v>
      </c>
      <c r="P252" s="14" t="s">
        <v>230</v>
      </c>
      <c r="Q252" s="14">
        <v>6</v>
      </c>
      <c r="R252" s="22">
        <v>581263.13264576124</v>
      </c>
      <c r="S252" s="94">
        <v>114779.24176366978</v>
      </c>
      <c r="T252" s="94">
        <v>0</v>
      </c>
      <c r="U252" s="94">
        <v>219597.70177671977</v>
      </c>
      <c r="V252" s="94">
        <v>-37028.431019132448</v>
      </c>
      <c r="W252" s="95">
        <v>878611.64516701829</v>
      </c>
      <c r="X252" s="152"/>
      <c r="Y252" s="19">
        <f t="shared" si="41"/>
        <v>0</v>
      </c>
      <c r="Z252" s="19">
        <f t="shared" si="41"/>
        <v>0</v>
      </c>
      <c r="AA252" s="19">
        <f t="shared" si="42"/>
        <v>5400.300848394374</v>
      </c>
      <c r="AB252" s="19">
        <f t="shared" si="43"/>
        <v>0</v>
      </c>
      <c r="AC252" s="19">
        <f t="shared" si="43"/>
        <v>2496.5889739532722</v>
      </c>
      <c r="AD252" s="19">
        <f t="shared" si="43"/>
        <v>-2496.5889739533013</v>
      </c>
      <c r="AE252" s="19">
        <f t="shared" si="44"/>
        <v>0</v>
      </c>
      <c r="AF252" s="19">
        <f t="shared" si="45"/>
        <v>5400.3008483943995</v>
      </c>
      <c r="AG252" s="20"/>
      <c r="AH252" s="160">
        <f>'[3]Sped FY 2020'!DZ268</f>
        <v>555.63365461200647</v>
      </c>
      <c r="AI252" s="19">
        <f t="shared" si="46"/>
        <v>0</v>
      </c>
      <c r="AJ252" s="19">
        <f t="shared" si="46"/>
        <v>0</v>
      </c>
      <c r="AK252" s="19">
        <f t="shared" si="46"/>
        <v>9.7191752219641039</v>
      </c>
      <c r="AL252" s="19">
        <f t="shared" si="46"/>
        <v>0</v>
      </c>
      <c r="AM252" s="19">
        <f t="shared" si="46"/>
        <v>4.4932285026842296</v>
      </c>
      <c r="AN252" s="19">
        <f t="shared" si="37"/>
        <v>-4.493228502684282</v>
      </c>
      <c r="AO252" s="19">
        <f t="shared" si="37"/>
        <v>0</v>
      </c>
      <c r="AP252" s="19">
        <f t="shared" si="37"/>
        <v>9.7191752219641501</v>
      </c>
      <c r="AQ252" s="118">
        <f>'[3]Sped FY 2020'!CR268</f>
        <v>393.47606644447791</v>
      </c>
      <c r="AR252" s="119">
        <f>'[3]Sped FY 2020'!CS268</f>
        <v>383.75689122251373</v>
      </c>
      <c r="AS252" s="161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  <c r="CB252" s="162"/>
      <c r="CC252" s="162"/>
      <c r="CD252" s="162"/>
      <c r="CE252" s="162"/>
      <c r="CF252" s="162"/>
      <c r="CG252" s="162"/>
      <c r="CH252" s="162"/>
      <c r="CI252" s="162"/>
      <c r="CJ252" s="162"/>
    </row>
    <row r="253" spans="1:88" ht="15" x14ac:dyDescent="0.25">
      <c r="A253" s="154">
        <v>801</v>
      </c>
      <c r="B253" s="155">
        <v>1</v>
      </c>
      <c r="C253" s="156" t="s">
        <v>231</v>
      </c>
      <c r="D253" s="157">
        <v>6</v>
      </c>
      <c r="E253" s="120">
        <f>'[3]Sped FY 2020'!AB269</f>
        <v>199495.7879708469</v>
      </c>
      <c r="F253" s="120">
        <f>'[3]Sped FY 2020'!AK269</f>
        <v>68215.550883412638</v>
      </c>
      <c r="G253" s="120">
        <f>'[3]Sped FY 2020'!BP269</f>
        <v>3416.354065914682</v>
      </c>
      <c r="H253" s="120">
        <f>-'[3]Sped FY 2020'!CI269</f>
        <v>-3310.5573177993283</v>
      </c>
      <c r="I253" s="120">
        <f>'[3]Sped FY 2020'!CB269</f>
        <v>0</v>
      </c>
      <c r="J253" s="120">
        <f>'[3]Sped FY 2020'!BF269-'[3]Sped FY 2020'!BI269</f>
        <v>49330.287965072981</v>
      </c>
      <c r="K253" s="120">
        <f>'[3]Sped FY 2020'!CJ269</f>
        <v>0</v>
      </c>
      <c r="L253" s="118">
        <f t="shared" si="39"/>
        <v>317147.42356744787</v>
      </c>
      <c r="M253" s="134">
        <f t="shared" si="40"/>
        <v>0</v>
      </c>
      <c r="N253" s="158">
        <v>801</v>
      </c>
      <c r="O253" s="159">
        <v>1</v>
      </c>
      <c r="P253" s="14" t="s">
        <v>231</v>
      </c>
      <c r="Q253" s="14">
        <v>6</v>
      </c>
      <c r="R253" s="22">
        <v>199495.7879708469</v>
      </c>
      <c r="S253" s="94">
        <v>68215.550883412638</v>
      </c>
      <c r="T253" s="94">
        <v>-8053.0806684526833</v>
      </c>
      <c r="U253" s="94">
        <v>0</v>
      </c>
      <c r="V253" s="94">
        <v>52765.317667046191</v>
      </c>
      <c r="W253" s="95">
        <v>312423.57585285301</v>
      </c>
      <c r="X253" s="152"/>
      <c r="Y253" s="19">
        <f t="shared" si="41"/>
        <v>0</v>
      </c>
      <c r="Z253" s="19">
        <f t="shared" si="41"/>
        <v>0</v>
      </c>
      <c r="AA253" s="19">
        <f t="shared" si="42"/>
        <v>3416.354065914682</v>
      </c>
      <c r="AB253" s="19">
        <f t="shared" si="43"/>
        <v>4742.523350653355</v>
      </c>
      <c r="AC253" s="19">
        <f t="shared" si="43"/>
        <v>0</v>
      </c>
      <c r="AD253" s="19">
        <f t="shared" si="43"/>
        <v>-3435.0297019732097</v>
      </c>
      <c r="AE253" s="19">
        <f t="shared" si="44"/>
        <v>0</v>
      </c>
      <c r="AF253" s="19">
        <f t="shared" si="45"/>
        <v>4723.8477145948564</v>
      </c>
      <c r="AG253" s="20"/>
      <c r="AH253" s="160">
        <f>'[3]Sped FY 2020'!DZ269</f>
        <v>175.23057751235791</v>
      </c>
      <c r="AI253" s="19">
        <f t="shared" si="46"/>
        <v>0</v>
      </c>
      <c r="AJ253" s="19">
        <f t="shared" si="46"/>
        <v>0</v>
      </c>
      <c r="AK253" s="19">
        <f t="shared" si="46"/>
        <v>19.496335139760344</v>
      </c>
      <c r="AL253" s="19">
        <f t="shared" si="46"/>
        <v>27.064473666526006</v>
      </c>
      <c r="AM253" s="19">
        <f t="shared" si="46"/>
        <v>0</v>
      </c>
      <c r="AN253" s="19">
        <f t="shared" si="37"/>
        <v>-19.602912635101934</v>
      </c>
      <c r="AO253" s="19">
        <f t="shared" si="37"/>
        <v>0</v>
      </c>
      <c r="AP253" s="19">
        <f t="shared" si="37"/>
        <v>26.957896171184583</v>
      </c>
      <c r="AQ253" s="118">
        <f>'[3]Sped FY 2020'!CR269</f>
        <v>788.20308552721531</v>
      </c>
      <c r="AR253" s="119">
        <f>'[3]Sped FY 2020'!CS269</f>
        <v>761.24518935603112</v>
      </c>
      <c r="AS253" s="161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  <c r="CB253" s="162"/>
      <c r="CC253" s="162"/>
      <c r="CD253" s="162"/>
      <c r="CE253" s="162"/>
      <c r="CF253" s="162"/>
      <c r="CG253" s="162"/>
      <c r="CH253" s="162"/>
      <c r="CI253" s="162"/>
      <c r="CJ253" s="162"/>
    </row>
    <row r="254" spans="1:88" ht="15" x14ac:dyDescent="0.25">
      <c r="A254" s="154">
        <v>803</v>
      </c>
      <c r="B254" s="155">
        <v>1</v>
      </c>
      <c r="C254" s="156" t="s">
        <v>232</v>
      </c>
      <c r="D254" s="157">
        <v>6</v>
      </c>
      <c r="E254" s="120">
        <f>'[3]Sped FY 2020'!AB270</f>
        <v>448478.44613898068</v>
      </c>
      <c r="F254" s="120">
        <f>'[3]Sped FY 2020'!AK270</f>
        <v>102001.13272027348</v>
      </c>
      <c r="G254" s="120">
        <f>'[3]Sped FY 2020'!BP270</f>
        <v>8488.5511198841941</v>
      </c>
      <c r="H254" s="120">
        <f>-'[3]Sped FY 2020'!CI270</f>
        <v>0</v>
      </c>
      <c r="I254" s="120">
        <f>'[3]Sped FY 2020'!CB270</f>
        <v>0</v>
      </c>
      <c r="J254" s="120">
        <f>'[3]Sped FY 2020'!BF270-'[3]Sped FY 2020'!BI270</f>
        <v>-7281.6670173166058</v>
      </c>
      <c r="K254" s="120">
        <f>'[3]Sped FY 2020'!CJ270</f>
        <v>0</v>
      </c>
      <c r="L254" s="118">
        <f t="shared" si="39"/>
        <v>551686.46296182182</v>
      </c>
      <c r="M254" s="134">
        <f t="shared" si="40"/>
        <v>0</v>
      </c>
      <c r="N254" s="158">
        <v>803</v>
      </c>
      <c r="O254" s="159">
        <v>1</v>
      </c>
      <c r="P254" s="14" t="s">
        <v>232</v>
      </c>
      <c r="Q254" s="14">
        <v>6</v>
      </c>
      <c r="R254" s="22">
        <v>448478.44613898068</v>
      </c>
      <c r="S254" s="94">
        <v>102001.13272027348</v>
      </c>
      <c r="T254" s="94">
        <v>0</v>
      </c>
      <c r="U254" s="94">
        <v>0</v>
      </c>
      <c r="V254" s="94">
        <v>-4638.5623511512676</v>
      </c>
      <c r="W254" s="95">
        <v>545841.01650810288</v>
      </c>
      <c r="X254" s="152"/>
      <c r="Y254" s="19">
        <f t="shared" si="41"/>
        <v>0</v>
      </c>
      <c r="Z254" s="19">
        <f t="shared" si="41"/>
        <v>0</v>
      </c>
      <c r="AA254" s="19">
        <f t="shared" si="42"/>
        <v>8488.5511198841941</v>
      </c>
      <c r="AB254" s="19">
        <f t="shared" si="43"/>
        <v>0</v>
      </c>
      <c r="AC254" s="19">
        <f t="shared" si="43"/>
        <v>0</v>
      </c>
      <c r="AD254" s="19">
        <f t="shared" si="43"/>
        <v>-2643.1046661653381</v>
      </c>
      <c r="AE254" s="19">
        <f t="shared" si="44"/>
        <v>0</v>
      </c>
      <c r="AF254" s="19">
        <f t="shared" si="45"/>
        <v>5845.4464537189342</v>
      </c>
      <c r="AG254" s="20"/>
      <c r="AH254" s="160">
        <f>'[3]Sped FY 2020'!DZ270</f>
        <v>377.58974213958771</v>
      </c>
      <c r="AI254" s="19">
        <f t="shared" si="46"/>
        <v>0</v>
      </c>
      <c r="AJ254" s="19">
        <f t="shared" si="46"/>
        <v>0</v>
      </c>
      <c r="AK254" s="19">
        <f t="shared" si="46"/>
        <v>22.480883807341723</v>
      </c>
      <c r="AL254" s="19">
        <f t="shared" si="46"/>
        <v>0</v>
      </c>
      <c r="AM254" s="19">
        <f t="shared" si="46"/>
        <v>0</v>
      </c>
      <c r="AN254" s="19">
        <f t="shared" si="46"/>
        <v>-6.9999376868353398</v>
      </c>
      <c r="AO254" s="19">
        <f t="shared" si="46"/>
        <v>0</v>
      </c>
      <c r="AP254" s="19">
        <f t="shared" si="46"/>
        <v>15.480946120506591</v>
      </c>
      <c r="AQ254" s="118">
        <f>'[3]Sped FY 2020'!CR270</f>
        <v>853.10687622140563</v>
      </c>
      <c r="AR254" s="119">
        <f>'[3]Sped FY 2020'!CS270</f>
        <v>837.62593010089904</v>
      </c>
      <c r="AS254" s="161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  <c r="CB254" s="162"/>
      <c r="CC254" s="162"/>
      <c r="CD254" s="162"/>
      <c r="CE254" s="162"/>
      <c r="CF254" s="162"/>
      <c r="CG254" s="162"/>
      <c r="CH254" s="162"/>
      <c r="CI254" s="162"/>
      <c r="CJ254" s="162"/>
    </row>
    <row r="255" spans="1:88" ht="15" x14ac:dyDescent="0.25">
      <c r="A255" s="154">
        <v>811</v>
      </c>
      <c r="B255" s="155">
        <v>1</v>
      </c>
      <c r="C255" s="156" t="s">
        <v>233</v>
      </c>
      <c r="D255" s="157">
        <v>6</v>
      </c>
      <c r="E255" s="120">
        <f>'[3]Sped FY 2020'!AB271</f>
        <v>653582.97482634801</v>
      </c>
      <c r="F255" s="120">
        <f>'[3]Sped FY 2020'!AK271</f>
        <v>325585.97708206135</v>
      </c>
      <c r="G255" s="120">
        <f>'[3]Sped FY 2020'!BP271</f>
        <v>19915.489551722054</v>
      </c>
      <c r="H255" s="120">
        <f>-'[3]Sped FY 2020'!CI271</f>
        <v>0</v>
      </c>
      <c r="I255" s="120">
        <f>'[3]Sped FY 2020'!CB271</f>
        <v>48179.544648960116</v>
      </c>
      <c r="J255" s="120">
        <f>'[3]Sped FY 2020'!BF271-'[3]Sped FY 2020'!BI271</f>
        <v>-253727.39947833595</v>
      </c>
      <c r="K255" s="120">
        <f>'[3]Sped FY 2020'!CJ271</f>
        <v>0</v>
      </c>
      <c r="L255" s="118">
        <f t="shared" si="39"/>
        <v>793536.58663075557</v>
      </c>
      <c r="M255" s="134">
        <f t="shared" si="40"/>
        <v>0</v>
      </c>
      <c r="N255" s="158">
        <v>811</v>
      </c>
      <c r="O255" s="159">
        <v>1</v>
      </c>
      <c r="P255" s="14" t="s">
        <v>233</v>
      </c>
      <c r="Q255" s="14">
        <v>6</v>
      </c>
      <c r="R255" s="22">
        <v>653582.97482634801</v>
      </c>
      <c r="S255" s="94">
        <v>325585.97708206135</v>
      </c>
      <c r="T255" s="94">
        <v>0</v>
      </c>
      <c r="U255" s="94">
        <v>49965.722469107714</v>
      </c>
      <c r="V255" s="94">
        <v>-255513.57729848361</v>
      </c>
      <c r="W255" s="95">
        <v>773621.0970790335</v>
      </c>
      <c r="X255" s="152"/>
      <c r="Y255" s="19">
        <f t="shared" si="41"/>
        <v>0</v>
      </c>
      <c r="Z255" s="19">
        <f t="shared" si="41"/>
        <v>0</v>
      </c>
      <c r="AA255" s="19">
        <f t="shared" si="42"/>
        <v>19915.489551722054</v>
      </c>
      <c r="AB255" s="19">
        <f t="shared" si="43"/>
        <v>0</v>
      </c>
      <c r="AC255" s="19">
        <f t="shared" si="43"/>
        <v>-1786.1778201475972</v>
      </c>
      <c r="AD255" s="19">
        <f t="shared" si="43"/>
        <v>1786.1778201476554</v>
      </c>
      <c r="AE255" s="19">
        <f t="shared" si="44"/>
        <v>0</v>
      </c>
      <c r="AF255" s="19">
        <f t="shared" si="45"/>
        <v>19915.489551722072</v>
      </c>
      <c r="AG255" s="20"/>
      <c r="AH255" s="160">
        <f>'[3]Sped FY 2020'!DZ271</f>
        <v>521.47173009698247</v>
      </c>
      <c r="AI255" s="19">
        <f t="shared" si="46"/>
        <v>0</v>
      </c>
      <c r="AJ255" s="19">
        <f t="shared" si="46"/>
        <v>0</v>
      </c>
      <c r="AK255" s="19">
        <f t="shared" si="46"/>
        <v>38.190928486225332</v>
      </c>
      <c r="AL255" s="19">
        <f t="shared" si="46"/>
        <v>0</v>
      </c>
      <c r="AM255" s="19">
        <f t="shared" si="46"/>
        <v>-3.4252629952066753</v>
      </c>
      <c r="AN255" s="19">
        <f t="shared" si="46"/>
        <v>3.4252629952067872</v>
      </c>
      <c r="AO255" s="19">
        <f t="shared" si="46"/>
        <v>0</v>
      </c>
      <c r="AP255" s="19">
        <f t="shared" si="46"/>
        <v>38.190928486225367</v>
      </c>
      <c r="AQ255" s="118">
        <f>'[3]Sped FY 2020'!CR271</f>
        <v>1537.6876565767793</v>
      </c>
      <c r="AR255" s="119">
        <f>'[3]Sped FY 2020'!CS271</f>
        <v>1499.4967280905539</v>
      </c>
      <c r="AS255" s="161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  <c r="CB255" s="162"/>
      <c r="CC255" s="162"/>
      <c r="CD255" s="162"/>
      <c r="CE255" s="162"/>
      <c r="CF255" s="162"/>
      <c r="CG255" s="162"/>
      <c r="CH255" s="162"/>
      <c r="CI255" s="162"/>
      <c r="CJ255" s="162"/>
    </row>
    <row r="256" spans="1:88" ht="15" x14ac:dyDescent="0.25">
      <c r="A256" s="154">
        <v>813</v>
      </c>
      <c r="B256" s="155">
        <v>1</v>
      </c>
      <c r="C256" s="156" t="s">
        <v>234</v>
      </c>
      <c r="D256" s="157">
        <v>5</v>
      </c>
      <c r="E256" s="120">
        <f>'[3]Sped FY 2020'!AB272</f>
        <v>1015215.8710347123</v>
      </c>
      <c r="F256" s="120">
        <f>'[3]Sped FY 2020'!AK272</f>
        <v>134002.14271202459</v>
      </c>
      <c r="G256" s="120">
        <f>'[3]Sped FY 2020'!BP272</f>
        <v>15610.787998482539</v>
      </c>
      <c r="H256" s="120">
        <f>-'[3]Sped FY 2020'!CI272</f>
        <v>0</v>
      </c>
      <c r="I256" s="120">
        <f>'[3]Sped FY 2020'!CB272</f>
        <v>273212.06837254786</v>
      </c>
      <c r="J256" s="120">
        <f>'[3]Sped FY 2020'!BF272-'[3]Sped FY 2020'!BI272</f>
        <v>-207475.9377045724</v>
      </c>
      <c r="K256" s="120">
        <f>'[3]Sped FY 2020'!CJ272</f>
        <v>0</v>
      </c>
      <c r="L256" s="118">
        <f t="shared" si="39"/>
        <v>1230564.9324131948</v>
      </c>
      <c r="M256" s="134">
        <f t="shared" si="40"/>
        <v>0</v>
      </c>
      <c r="N256" s="158">
        <v>813</v>
      </c>
      <c r="O256" s="159">
        <v>1</v>
      </c>
      <c r="P256" s="14" t="s">
        <v>234</v>
      </c>
      <c r="Q256" s="14">
        <v>5</v>
      </c>
      <c r="R256" s="22">
        <v>1015215.8710347123</v>
      </c>
      <c r="S256" s="94">
        <v>134002.14271202459</v>
      </c>
      <c r="T256" s="94">
        <v>0</v>
      </c>
      <c r="U256" s="94">
        <v>273185.60656348383</v>
      </c>
      <c r="V256" s="94">
        <v>-207449.47589550837</v>
      </c>
      <c r="W256" s="95">
        <v>1214954.1444147122</v>
      </c>
      <c r="X256" s="152"/>
      <c r="Y256" s="19">
        <f t="shared" si="41"/>
        <v>0</v>
      </c>
      <c r="Z256" s="19">
        <f t="shared" si="41"/>
        <v>0</v>
      </c>
      <c r="AA256" s="19">
        <f t="shared" si="42"/>
        <v>15610.787998482539</v>
      </c>
      <c r="AB256" s="19">
        <f t="shared" si="43"/>
        <v>0</v>
      </c>
      <c r="AC256" s="19">
        <f t="shared" si="43"/>
        <v>26.461809064028785</v>
      </c>
      <c r="AD256" s="19">
        <f t="shared" si="43"/>
        <v>-26.461809064028785</v>
      </c>
      <c r="AE256" s="19">
        <f t="shared" si="44"/>
        <v>0</v>
      </c>
      <c r="AF256" s="19">
        <f t="shared" si="45"/>
        <v>15610.787998482585</v>
      </c>
      <c r="AG256" s="20"/>
      <c r="AH256" s="160">
        <f>'[3]Sped FY 2020'!DZ272</f>
        <v>1236.8626199410126</v>
      </c>
      <c r="AI256" s="19">
        <f t="shared" si="46"/>
        <v>0</v>
      </c>
      <c r="AJ256" s="19">
        <f t="shared" si="46"/>
        <v>0</v>
      </c>
      <c r="AK256" s="19">
        <f t="shared" si="46"/>
        <v>12.62127882822349</v>
      </c>
      <c r="AL256" s="19">
        <f t="shared" si="46"/>
        <v>0</v>
      </c>
      <c r="AM256" s="19">
        <f t="shared" si="46"/>
        <v>2.139429928385319E-2</v>
      </c>
      <c r="AN256" s="19">
        <f t="shared" si="46"/>
        <v>-2.139429928385319E-2</v>
      </c>
      <c r="AO256" s="19">
        <f t="shared" si="46"/>
        <v>0</v>
      </c>
      <c r="AP256" s="19">
        <f t="shared" si="46"/>
        <v>12.621278828223527</v>
      </c>
      <c r="AQ256" s="118">
        <f>'[3]Sped FY 2020'!CR272</f>
        <v>513.11637603206577</v>
      </c>
      <c r="AR256" s="119">
        <f>'[3]Sped FY 2020'!CS272</f>
        <v>500.49509720384231</v>
      </c>
      <c r="AS256" s="161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  <c r="CB256" s="162"/>
      <c r="CC256" s="162"/>
      <c r="CD256" s="162"/>
      <c r="CE256" s="162"/>
      <c r="CF256" s="162"/>
      <c r="CG256" s="162"/>
      <c r="CH256" s="162"/>
      <c r="CI256" s="162"/>
      <c r="CJ256" s="162"/>
    </row>
    <row r="257" spans="1:88" ht="15" x14ac:dyDescent="0.25">
      <c r="A257" s="154">
        <v>815</v>
      </c>
      <c r="B257" s="155">
        <v>2</v>
      </c>
      <c r="C257" s="156" t="s">
        <v>235</v>
      </c>
      <c r="D257" s="157">
        <v>6</v>
      </c>
      <c r="E257" s="120">
        <f>'[3]Sped FY 2020'!AB273</f>
        <v>105736.63850356909</v>
      </c>
      <c r="F257" s="120">
        <f>'[3]Sped FY 2020'!AK273</f>
        <v>191046.73811778033</v>
      </c>
      <c r="G257" s="120">
        <f>'[3]Sped FY 2020'!BP273</f>
        <v>2197.7999999999997</v>
      </c>
      <c r="H257" s="120">
        <f>-'[3]Sped FY 2020'!CI273</f>
        <v>-33049.617821345935</v>
      </c>
      <c r="I257" s="120">
        <f>'[3]Sped FY 2020'!CB273</f>
        <v>0</v>
      </c>
      <c r="J257" s="120">
        <f>'[3]Sped FY 2020'!BF273-'[3]Sped FY 2020'!BI273</f>
        <v>37313.073264238687</v>
      </c>
      <c r="K257" s="120">
        <f>'[3]Sped FY 2020'!CJ273</f>
        <v>0</v>
      </c>
      <c r="L257" s="118">
        <f t="shared" si="39"/>
        <v>303244.63206424215</v>
      </c>
      <c r="M257" s="134">
        <f t="shared" si="40"/>
        <v>0</v>
      </c>
      <c r="N257" s="158">
        <v>815</v>
      </c>
      <c r="O257" s="159">
        <v>2</v>
      </c>
      <c r="P257" s="14" t="s">
        <v>235</v>
      </c>
      <c r="Q257" s="14">
        <v>6</v>
      </c>
      <c r="R257" s="22">
        <v>105736.63850356909</v>
      </c>
      <c r="S257" s="94">
        <v>191046.73811778033</v>
      </c>
      <c r="T257" s="94">
        <v>-51302.756590768069</v>
      </c>
      <c r="U257" s="94">
        <v>0</v>
      </c>
      <c r="V257" s="94">
        <v>35913.735339107065</v>
      </c>
      <c r="W257" s="95">
        <v>281394.35536968842</v>
      </c>
      <c r="X257" s="152"/>
      <c r="Y257" s="19">
        <f t="shared" si="41"/>
        <v>0</v>
      </c>
      <c r="Z257" s="19">
        <f t="shared" si="41"/>
        <v>0</v>
      </c>
      <c r="AA257" s="19">
        <f t="shared" si="42"/>
        <v>2197.7999999999997</v>
      </c>
      <c r="AB257" s="19">
        <f t="shared" si="43"/>
        <v>18253.138769422134</v>
      </c>
      <c r="AC257" s="19">
        <f t="shared" si="43"/>
        <v>0</v>
      </c>
      <c r="AD257" s="19">
        <f t="shared" si="43"/>
        <v>1399.3379251316219</v>
      </c>
      <c r="AE257" s="19">
        <f t="shared" si="44"/>
        <v>0</v>
      </c>
      <c r="AF257" s="19">
        <f t="shared" si="45"/>
        <v>21850.27669455373</v>
      </c>
      <c r="AG257" s="20"/>
      <c r="AH257" s="160">
        <f>'[3]Sped FY 2020'!DZ273</f>
        <v>2.1999999999999997</v>
      </c>
      <c r="AI257" s="19">
        <f t="shared" si="46"/>
        <v>0</v>
      </c>
      <c r="AJ257" s="19">
        <f t="shared" si="46"/>
        <v>0</v>
      </c>
      <c r="AK257" s="19">
        <f t="shared" si="46"/>
        <v>999</v>
      </c>
      <c r="AL257" s="19">
        <f t="shared" si="46"/>
        <v>8296.8812588282435</v>
      </c>
      <c r="AM257" s="19">
        <f t="shared" si="46"/>
        <v>0</v>
      </c>
      <c r="AN257" s="19">
        <f t="shared" si="46"/>
        <v>636.06269324164634</v>
      </c>
      <c r="AO257" s="19">
        <f t="shared" si="46"/>
        <v>0</v>
      </c>
      <c r="AP257" s="19">
        <f t="shared" si="46"/>
        <v>9931.9439520698779</v>
      </c>
      <c r="AQ257" s="118">
        <f>'[3]Sped FY 2020'!CR273</f>
        <v>84269.971546841771</v>
      </c>
      <c r="AR257" s="119">
        <f>'[3]Sped FY 2020'!CS273</f>
        <v>74338.027594771876</v>
      </c>
      <c r="AS257" s="161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  <c r="CB257" s="162"/>
      <c r="CC257" s="162"/>
      <c r="CD257" s="162"/>
      <c r="CE257" s="162"/>
      <c r="CF257" s="162"/>
      <c r="CG257" s="162"/>
      <c r="CH257" s="162"/>
      <c r="CI257" s="162"/>
      <c r="CJ257" s="162"/>
    </row>
    <row r="258" spans="1:88" ht="15" x14ac:dyDescent="0.25">
      <c r="A258" s="154">
        <v>818</v>
      </c>
      <c r="B258" s="155">
        <v>1</v>
      </c>
      <c r="C258" s="156" t="s">
        <v>236</v>
      </c>
      <c r="D258" s="157">
        <v>6</v>
      </c>
      <c r="E258" s="120">
        <f>'[3]Sped FY 2020'!AB274</f>
        <v>544268.89910596167</v>
      </c>
      <c r="F258" s="120">
        <f>'[3]Sped FY 2020'!AK274</f>
        <v>83089.812830120296</v>
      </c>
      <c r="G258" s="120">
        <f>'[3]Sped FY 2020'!BP274</f>
        <v>6147.7291818522763</v>
      </c>
      <c r="H258" s="120">
        <f>-'[3]Sped FY 2020'!CI274</f>
        <v>0</v>
      </c>
      <c r="I258" s="120">
        <f>'[3]Sped FY 2020'!CB274</f>
        <v>17479.162863214151</v>
      </c>
      <c r="J258" s="120">
        <f>'[3]Sped FY 2020'!BF274-'[3]Sped FY 2020'!BI274</f>
        <v>112911.04432860154</v>
      </c>
      <c r="K258" s="120">
        <f>'[3]Sped FY 2020'!CJ274</f>
        <v>0</v>
      </c>
      <c r="L258" s="118">
        <f t="shared" si="39"/>
        <v>763896.64830975002</v>
      </c>
      <c r="M258" s="134">
        <f t="shared" si="40"/>
        <v>0</v>
      </c>
      <c r="N258" s="158">
        <v>818</v>
      </c>
      <c r="O258" s="159">
        <v>1</v>
      </c>
      <c r="P258" s="14" t="s">
        <v>236</v>
      </c>
      <c r="Q258" s="14">
        <v>6</v>
      </c>
      <c r="R258" s="22">
        <v>544268.89910596167</v>
      </c>
      <c r="S258" s="94">
        <v>83089.812830120296</v>
      </c>
      <c r="T258" s="94">
        <v>0</v>
      </c>
      <c r="U258" s="94">
        <v>7210.1612156933406</v>
      </c>
      <c r="V258" s="94">
        <v>123180.04597612232</v>
      </c>
      <c r="W258" s="95">
        <v>757748.91912789759</v>
      </c>
      <c r="X258" s="152"/>
      <c r="Y258" s="19">
        <f t="shared" si="41"/>
        <v>0</v>
      </c>
      <c r="Z258" s="19">
        <f t="shared" si="41"/>
        <v>0</v>
      </c>
      <c r="AA258" s="19">
        <f t="shared" si="42"/>
        <v>6147.7291818522763</v>
      </c>
      <c r="AB258" s="19">
        <f t="shared" si="43"/>
        <v>0</v>
      </c>
      <c r="AC258" s="19">
        <f t="shared" si="43"/>
        <v>10269.00164752081</v>
      </c>
      <c r="AD258" s="19">
        <f t="shared" si="43"/>
        <v>-10269.001647520781</v>
      </c>
      <c r="AE258" s="19">
        <f t="shared" si="44"/>
        <v>0</v>
      </c>
      <c r="AF258" s="19">
        <f t="shared" si="45"/>
        <v>6147.7291818524245</v>
      </c>
      <c r="AG258" s="20"/>
      <c r="AH258" s="160">
        <f>'[3]Sped FY 2020'!DZ274</f>
        <v>579.74795426967034</v>
      </c>
      <c r="AI258" s="19">
        <f t="shared" si="46"/>
        <v>0</v>
      </c>
      <c r="AJ258" s="19">
        <f t="shared" si="46"/>
        <v>0</v>
      </c>
      <c r="AK258" s="19">
        <f t="shared" si="46"/>
        <v>10.604141224778957</v>
      </c>
      <c r="AL258" s="19">
        <f t="shared" si="46"/>
        <v>0</v>
      </c>
      <c r="AM258" s="19">
        <f t="shared" si="46"/>
        <v>17.712872588670098</v>
      </c>
      <c r="AN258" s="19">
        <f t="shared" si="46"/>
        <v>-17.712872588670049</v>
      </c>
      <c r="AO258" s="19">
        <f t="shared" si="46"/>
        <v>0</v>
      </c>
      <c r="AP258" s="19">
        <f t="shared" si="46"/>
        <v>10.604141224779212</v>
      </c>
      <c r="AQ258" s="118">
        <f>'[3]Sped FY 2020'!CR274</f>
        <v>431.48237444071901</v>
      </c>
      <c r="AR258" s="119">
        <f>'[3]Sped FY 2020'!CS274</f>
        <v>420.87823321594004</v>
      </c>
      <c r="AS258" s="161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  <c r="CB258" s="162"/>
      <c r="CC258" s="162"/>
      <c r="CD258" s="162"/>
      <c r="CE258" s="162"/>
      <c r="CF258" s="162"/>
      <c r="CG258" s="162"/>
      <c r="CH258" s="162"/>
      <c r="CI258" s="162"/>
      <c r="CJ258" s="162"/>
    </row>
    <row r="259" spans="1:88" ht="15" x14ac:dyDescent="0.25">
      <c r="A259" s="154">
        <v>820</v>
      </c>
      <c r="B259" s="155">
        <v>1</v>
      </c>
      <c r="C259" s="156" t="s">
        <v>237</v>
      </c>
      <c r="D259" s="157">
        <v>6</v>
      </c>
      <c r="E259" s="120">
        <f>'[3]Sped FY 2020'!AB275</f>
        <v>503189.48525762465</v>
      </c>
      <c r="F259" s="120">
        <f>'[3]Sped FY 2020'!AK275</f>
        <v>101931.52489271888</v>
      </c>
      <c r="G259" s="120">
        <f>'[3]Sped FY 2020'!BP275</f>
        <v>13128.75024230718</v>
      </c>
      <c r="H259" s="120">
        <f>-'[3]Sped FY 2020'!CI275</f>
        <v>0</v>
      </c>
      <c r="I259" s="120">
        <f>'[3]Sped FY 2020'!CB275</f>
        <v>0</v>
      </c>
      <c r="J259" s="120">
        <f>'[3]Sped FY 2020'!BF275-'[3]Sped FY 2020'!BI275</f>
        <v>-144479.26262948578</v>
      </c>
      <c r="K259" s="120">
        <f>'[3]Sped FY 2020'!CJ275</f>
        <v>0</v>
      </c>
      <c r="L259" s="118">
        <f t="shared" si="39"/>
        <v>473770.49776316492</v>
      </c>
      <c r="M259" s="134">
        <f t="shared" si="40"/>
        <v>0</v>
      </c>
      <c r="N259" s="158">
        <v>820</v>
      </c>
      <c r="O259" s="159">
        <v>1</v>
      </c>
      <c r="P259" s="14" t="s">
        <v>237</v>
      </c>
      <c r="Q259" s="14">
        <v>6</v>
      </c>
      <c r="R259" s="22">
        <v>503189.48525762465</v>
      </c>
      <c r="S259" s="94">
        <v>101931.52489271888</v>
      </c>
      <c r="T259" s="94">
        <v>0</v>
      </c>
      <c r="U259" s="94">
        <v>0</v>
      </c>
      <c r="V259" s="94">
        <v>-145036.07851170783</v>
      </c>
      <c r="W259" s="95">
        <v>460084.93163863569</v>
      </c>
      <c r="X259" s="152"/>
      <c r="Y259" s="19">
        <f t="shared" si="41"/>
        <v>0</v>
      </c>
      <c r="Z259" s="19">
        <f t="shared" si="41"/>
        <v>0</v>
      </c>
      <c r="AA259" s="19">
        <f t="shared" si="42"/>
        <v>13128.75024230718</v>
      </c>
      <c r="AB259" s="19">
        <f t="shared" si="43"/>
        <v>0</v>
      </c>
      <c r="AC259" s="19">
        <f t="shared" si="43"/>
        <v>0</v>
      </c>
      <c r="AD259" s="19">
        <f t="shared" si="43"/>
        <v>556.81588222205755</v>
      </c>
      <c r="AE259" s="19">
        <f t="shared" si="44"/>
        <v>0</v>
      </c>
      <c r="AF259" s="19">
        <f t="shared" si="45"/>
        <v>13685.566124529229</v>
      </c>
      <c r="AG259" s="20"/>
      <c r="AH259" s="160">
        <f>'[3]Sped FY 2020'!DZ275</f>
        <v>515.44315518256656</v>
      </c>
      <c r="AI259" s="19">
        <f t="shared" si="46"/>
        <v>0</v>
      </c>
      <c r="AJ259" s="19">
        <f t="shared" si="46"/>
        <v>0</v>
      </c>
      <c r="AK259" s="19">
        <f t="shared" si="46"/>
        <v>25.470801407105821</v>
      </c>
      <c r="AL259" s="19">
        <f t="shared" si="46"/>
        <v>0</v>
      </c>
      <c r="AM259" s="19">
        <f t="shared" si="46"/>
        <v>0</v>
      </c>
      <c r="AN259" s="19">
        <f t="shared" si="46"/>
        <v>1.080266323499508</v>
      </c>
      <c r="AO259" s="19">
        <f t="shared" si="46"/>
        <v>0</v>
      </c>
      <c r="AP259" s="19">
        <f t="shared" si="46"/>
        <v>26.551067730605311</v>
      </c>
      <c r="AQ259" s="118">
        <f>'[3]Sped FY 2020'!CR275</f>
        <v>1081.7505553333156</v>
      </c>
      <c r="AR259" s="119">
        <f>'[3]Sped FY 2020'!CS275</f>
        <v>1055.1994876027102</v>
      </c>
      <c r="AS259" s="161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  <c r="CB259" s="162"/>
      <c r="CC259" s="162"/>
      <c r="CD259" s="162"/>
      <c r="CE259" s="162"/>
      <c r="CF259" s="162"/>
      <c r="CG259" s="162"/>
      <c r="CH259" s="162"/>
      <c r="CI259" s="162"/>
      <c r="CJ259" s="162"/>
    </row>
    <row r="260" spans="1:88" ht="15" x14ac:dyDescent="0.25">
      <c r="A260" s="154">
        <v>821</v>
      </c>
      <c r="B260" s="155">
        <v>1</v>
      </c>
      <c r="C260" s="156" t="s">
        <v>238</v>
      </c>
      <c r="D260" s="157">
        <v>6</v>
      </c>
      <c r="E260" s="120">
        <f>'[3]Sped FY 2020'!AB276</f>
        <v>955486.69118581444</v>
      </c>
      <c r="F260" s="120">
        <f>'[3]Sped FY 2020'!AK276</f>
        <v>183127.31356315568</v>
      </c>
      <c r="G260" s="120">
        <f>'[3]Sped FY 2020'!BP276</f>
        <v>19176.248434640576</v>
      </c>
      <c r="H260" s="120">
        <f>-'[3]Sped FY 2020'!CI276</f>
        <v>-2437.1431308805477</v>
      </c>
      <c r="I260" s="120">
        <f>'[3]Sped FY 2020'!CB276</f>
        <v>0</v>
      </c>
      <c r="J260" s="120">
        <f>'[3]Sped FY 2020'!BF276-'[3]Sped FY 2020'!BI276</f>
        <v>42273.543107538237</v>
      </c>
      <c r="K260" s="120">
        <f>'[3]Sped FY 2020'!CJ276</f>
        <v>0</v>
      </c>
      <c r="L260" s="118">
        <f t="shared" si="39"/>
        <v>1197626.6531602682</v>
      </c>
      <c r="M260" s="134">
        <f t="shared" si="40"/>
        <v>0</v>
      </c>
      <c r="N260" s="158">
        <v>821</v>
      </c>
      <c r="O260" s="159">
        <v>1</v>
      </c>
      <c r="P260" s="14" t="s">
        <v>238</v>
      </c>
      <c r="Q260" s="14">
        <v>6</v>
      </c>
      <c r="R260" s="22">
        <v>955486.69118581444</v>
      </c>
      <c r="S260" s="94">
        <v>183127.31356315568</v>
      </c>
      <c r="T260" s="94">
        <v>-54862.333101704047</v>
      </c>
      <c r="U260" s="94">
        <v>0</v>
      </c>
      <c r="V260" s="94">
        <v>46388.258072313751</v>
      </c>
      <c r="W260" s="95">
        <v>1130139.9297195799</v>
      </c>
      <c r="X260" s="152"/>
      <c r="Y260" s="19">
        <f t="shared" si="41"/>
        <v>0</v>
      </c>
      <c r="Z260" s="19">
        <f t="shared" si="41"/>
        <v>0</v>
      </c>
      <c r="AA260" s="19">
        <f t="shared" si="42"/>
        <v>19176.248434640576</v>
      </c>
      <c r="AB260" s="19">
        <f t="shared" si="43"/>
        <v>52425.1899708235</v>
      </c>
      <c r="AC260" s="19">
        <f t="shared" si="43"/>
        <v>0</v>
      </c>
      <c r="AD260" s="19">
        <f t="shared" si="43"/>
        <v>-4114.7149647755141</v>
      </c>
      <c r="AE260" s="19">
        <f t="shared" si="44"/>
        <v>0</v>
      </c>
      <c r="AF260" s="19">
        <f t="shared" si="45"/>
        <v>67486.723440688336</v>
      </c>
      <c r="AG260" s="20"/>
      <c r="AH260" s="160">
        <f>'[3]Sped FY 2020'!DZ276</f>
        <v>1068.062522337365</v>
      </c>
      <c r="AI260" s="19">
        <f t="shared" si="46"/>
        <v>0</v>
      </c>
      <c r="AJ260" s="19">
        <f t="shared" si="46"/>
        <v>0</v>
      </c>
      <c r="AK260" s="19">
        <f t="shared" si="46"/>
        <v>17.954237728213673</v>
      </c>
      <c r="AL260" s="19">
        <f t="shared" si="46"/>
        <v>49.084383052871644</v>
      </c>
      <c r="AM260" s="19">
        <f t="shared" si="46"/>
        <v>0</v>
      </c>
      <c r="AN260" s="19">
        <f t="shared" si="46"/>
        <v>-3.8525038363585744</v>
      </c>
      <c r="AO260" s="19">
        <f t="shared" si="46"/>
        <v>0</v>
      </c>
      <c r="AP260" s="19">
        <f t="shared" si="46"/>
        <v>63.186116944726535</v>
      </c>
      <c r="AQ260" s="118">
        <f>'[3]Sped FY 2020'!CR276</f>
        <v>711.80809140538224</v>
      </c>
      <c r="AR260" s="119">
        <f>'[3]Sped FY 2020'!CS276</f>
        <v>648.62197446065568</v>
      </c>
      <c r="AS260" s="161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  <c r="CB260" s="162"/>
      <c r="CC260" s="162"/>
      <c r="CD260" s="162"/>
      <c r="CE260" s="162"/>
      <c r="CF260" s="162"/>
      <c r="CG260" s="162"/>
      <c r="CH260" s="162"/>
      <c r="CI260" s="162"/>
      <c r="CJ260" s="162"/>
    </row>
    <row r="261" spans="1:88" ht="15" x14ac:dyDescent="0.25">
      <c r="A261" s="154">
        <v>829</v>
      </c>
      <c r="B261" s="155">
        <v>1</v>
      </c>
      <c r="C261" s="156" t="s">
        <v>239</v>
      </c>
      <c r="D261" s="157">
        <v>5</v>
      </c>
      <c r="E261" s="120">
        <f>'[3]Sped FY 2020'!AB277</f>
        <v>2789080.43558313</v>
      </c>
      <c r="F261" s="120">
        <f>'[3]Sped FY 2020'!AK277</f>
        <v>474617.95514525124</v>
      </c>
      <c r="G261" s="120">
        <f>'[3]Sped FY 2020'!BP277</f>
        <v>35907.688368614181</v>
      </c>
      <c r="H261" s="120">
        <f>-'[3]Sped FY 2020'!CI277</f>
        <v>0</v>
      </c>
      <c r="I261" s="120">
        <f>'[3]Sped FY 2020'!CB277</f>
        <v>0</v>
      </c>
      <c r="J261" s="120">
        <f>'[3]Sped FY 2020'!BF277-'[3]Sped FY 2020'!BI277</f>
        <v>83782.390364868566</v>
      </c>
      <c r="K261" s="120">
        <f>'[3]Sped FY 2020'!CJ277</f>
        <v>0</v>
      </c>
      <c r="L261" s="118">
        <f t="shared" si="39"/>
        <v>3383388.4694618643</v>
      </c>
      <c r="M261" s="134">
        <f t="shared" si="40"/>
        <v>0</v>
      </c>
      <c r="N261" s="158">
        <v>829</v>
      </c>
      <c r="O261" s="159">
        <v>1</v>
      </c>
      <c r="P261" s="14" t="s">
        <v>239</v>
      </c>
      <c r="Q261" s="14">
        <v>5</v>
      </c>
      <c r="R261" s="22">
        <v>2789080.43558313</v>
      </c>
      <c r="S261" s="94">
        <v>474617.95514525124</v>
      </c>
      <c r="T261" s="94">
        <v>0</v>
      </c>
      <c r="U261" s="94">
        <v>0</v>
      </c>
      <c r="V261" s="94">
        <v>78731.824245913711</v>
      </c>
      <c r="W261" s="95">
        <v>3342430.2149742953</v>
      </c>
      <c r="X261" s="152"/>
      <c r="Y261" s="19">
        <f t="shared" si="41"/>
        <v>0</v>
      </c>
      <c r="Z261" s="19">
        <f t="shared" si="41"/>
        <v>0</v>
      </c>
      <c r="AA261" s="19">
        <f t="shared" si="42"/>
        <v>35907.688368614181</v>
      </c>
      <c r="AB261" s="19">
        <f t="shared" si="43"/>
        <v>0</v>
      </c>
      <c r="AC261" s="19">
        <f t="shared" si="43"/>
        <v>0</v>
      </c>
      <c r="AD261" s="19">
        <f t="shared" si="43"/>
        <v>5050.5661189548555</v>
      </c>
      <c r="AE261" s="19">
        <f t="shared" si="44"/>
        <v>0</v>
      </c>
      <c r="AF261" s="19">
        <f t="shared" si="45"/>
        <v>40958.254487568978</v>
      </c>
      <c r="AG261" s="20"/>
      <c r="AH261" s="160">
        <f>'[3]Sped FY 2020'!DZ277</f>
        <v>1888.9534731836745</v>
      </c>
      <c r="AI261" s="19">
        <f t="shared" si="46"/>
        <v>0</v>
      </c>
      <c r="AJ261" s="19">
        <f t="shared" si="46"/>
        <v>0</v>
      </c>
      <c r="AK261" s="19">
        <f t="shared" si="46"/>
        <v>19.009302705637715</v>
      </c>
      <c r="AL261" s="19">
        <f t="shared" si="46"/>
        <v>0</v>
      </c>
      <c r="AM261" s="19">
        <f t="shared" si="46"/>
        <v>0</v>
      </c>
      <c r="AN261" s="19">
        <f t="shared" si="46"/>
        <v>2.6737377022010738</v>
      </c>
      <c r="AO261" s="19">
        <f t="shared" si="46"/>
        <v>0</v>
      </c>
      <c r="AP261" s="19">
        <f t="shared" si="46"/>
        <v>21.683040407838757</v>
      </c>
      <c r="AQ261" s="118">
        <f>'[3]Sped FY 2020'!CR277</f>
        <v>752.94836683221661</v>
      </c>
      <c r="AR261" s="119">
        <f>'[3]Sped FY 2020'!CS277</f>
        <v>731.2653264243778</v>
      </c>
      <c r="AS261" s="161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  <c r="CB261" s="162"/>
      <c r="CC261" s="162"/>
      <c r="CD261" s="162"/>
      <c r="CE261" s="162"/>
      <c r="CF261" s="162"/>
      <c r="CG261" s="162"/>
      <c r="CH261" s="162"/>
      <c r="CI261" s="162"/>
      <c r="CJ261" s="162"/>
    </row>
    <row r="262" spans="1:88" ht="15" x14ac:dyDescent="0.25">
      <c r="A262" s="154">
        <v>831</v>
      </c>
      <c r="B262" s="155">
        <v>1</v>
      </c>
      <c r="C262" s="156" t="s">
        <v>240</v>
      </c>
      <c r="D262" s="157">
        <v>3</v>
      </c>
      <c r="E262" s="120">
        <f>'[3]Sped FY 2020'!AB278</f>
        <v>10041085.773410168</v>
      </c>
      <c r="F262" s="120">
        <f>'[3]Sped FY 2020'!AK278</f>
        <v>1299872.0600167243</v>
      </c>
      <c r="G262" s="120">
        <f>'[3]Sped FY 2020'!BP278</f>
        <v>181134.61744186468</v>
      </c>
      <c r="H262" s="120">
        <f>-'[3]Sped FY 2020'!CI278</f>
        <v>0</v>
      </c>
      <c r="I262" s="120">
        <f>'[3]Sped FY 2020'!CB278</f>
        <v>0</v>
      </c>
      <c r="J262" s="120">
        <f>'[3]Sped FY 2020'!BF278-'[3]Sped FY 2020'!BI278</f>
        <v>-2457862.6363470377</v>
      </c>
      <c r="K262" s="120">
        <f>'[3]Sped FY 2020'!CJ278</f>
        <v>0</v>
      </c>
      <c r="L262" s="118">
        <f t="shared" si="39"/>
        <v>9064229.8145217188</v>
      </c>
      <c r="M262" s="134">
        <f t="shared" si="40"/>
        <v>0</v>
      </c>
      <c r="N262" s="158">
        <v>831</v>
      </c>
      <c r="O262" s="159">
        <v>1</v>
      </c>
      <c r="P262" s="14" t="s">
        <v>240</v>
      </c>
      <c r="Q262" s="14">
        <v>3</v>
      </c>
      <c r="R262" s="22">
        <v>10041085.773410168</v>
      </c>
      <c r="S262" s="94">
        <v>1299872.0600167243</v>
      </c>
      <c r="T262" s="94">
        <v>0</v>
      </c>
      <c r="U262" s="94">
        <v>0</v>
      </c>
      <c r="V262" s="94">
        <v>-2506066.1083436352</v>
      </c>
      <c r="W262" s="95">
        <v>8834891.725083258</v>
      </c>
      <c r="X262" s="152"/>
      <c r="Y262" s="19">
        <f t="shared" si="41"/>
        <v>0</v>
      </c>
      <c r="Z262" s="19">
        <f t="shared" si="41"/>
        <v>0</v>
      </c>
      <c r="AA262" s="19">
        <f t="shared" si="42"/>
        <v>181134.61744186468</v>
      </c>
      <c r="AB262" s="19">
        <f t="shared" si="43"/>
        <v>0</v>
      </c>
      <c r="AC262" s="19">
        <f t="shared" si="43"/>
        <v>0</v>
      </c>
      <c r="AD262" s="19">
        <f t="shared" si="43"/>
        <v>48203.47199659748</v>
      </c>
      <c r="AE262" s="19">
        <f t="shared" si="44"/>
        <v>0</v>
      </c>
      <c r="AF262" s="19">
        <f t="shared" si="45"/>
        <v>229338.08943846077</v>
      </c>
      <c r="AG262" s="20"/>
      <c r="AH262" s="160">
        <f>'[3]Sped FY 2020'!DZ278</f>
        <v>6113.9797257035425</v>
      </c>
      <c r="AI262" s="19">
        <f t="shared" si="46"/>
        <v>0</v>
      </c>
      <c r="AJ262" s="19">
        <f t="shared" si="46"/>
        <v>0</v>
      </c>
      <c r="AK262" s="19">
        <f t="shared" si="46"/>
        <v>29.626303253895944</v>
      </c>
      <c r="AL262" s="19">
        <f t="shared" si="46"/>
        <v>0</v>
      </c>
      <c r="AM262" s="19">
        <f t="shared" si="46"/>
        <v>0</v>
      </c>
      <c r="AN262" s="19">
        <f t="shared" si="46"/>
        <v>7.8841399806981949</v>
      </c>
      <c r="AO262" s="19">
        <f t="shared" si="46"/>
        <v>0</v>
      </c>
      <c r="AP262" s="19">
        <f t="shared" si="46"/>
        <v>37.510443234593907</v>
      </c>
      <c r="AQ262" s="118">
        <f>'[3]Sped FY 2020'!CR278</f>
        <v>1154.5138501165079</v>
      </c>
      <c r="AR262" s="119">
        <f>'[3]Sped FY 2020'!CS278</f>
        <v>1117.0034068819139</v>
      </c>
      <c r="AS262" s="161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  <c r="CB262" s="162"/>
      <c r="CC262" s="162"/>
      <c r="CD262" s="162"/>
      <c r="CE262" s="162"/>
      <c r="CF262" s="162"/>
      <c r="CG262" s="162"/>
      <c r="CH262" s="162"/>
      <c r="CI262" s="162"/>
      <c r="CJ262" s="162"/>
    </row>
    <row r="263" spans="1:88" ht="15" x14ac:dyDescent="0.25">
      <c r="A263" s="154">
        <v>832</v>
      </c>
      <c r="B263" s="155">
        <v>1</v>
      </c>
      <c r="C263" s="156" t="s">
        <v>241</v>
      </c>
      <c r="D263" s="157">
        <v>3</v>
      </c>
      <c r="E263" s="120">
        <f>'[3]Sped FY 2020'!AB279</f>
        <v>3594334.7108844086</v>
      </c>
      <c r="F263" s="120">
        <f>'[3]Sped FY 2020'!AK279</f>
        <v>1376510.1450505301</v>
      </c>
      <c r="G263" s="120">
        <f>'[3]Sped FY 2020'!BP279</f>
        <v>103284.66407894826</v>
      </c>
      <c r="H263" s="120">
        <f>-'[3]Sped FY 2020'!CI279</f>
        <v>-26630.693753639935</v>
      </c>
      <c r="I263" s="120">
        <f>'[3]Sped FY 2020'!CB279</f>
        <v>0</v>
      </c>
      <c r="J263" s="120">
        <f>'[3]Sped FY 2020'!BF279-'[3]Sped FY 2020'!BI279</f>
        <v>-284513.59810467693</v>
      </c>
      <c r="K263" s="120">
        <f>'[3]Sped FY 2020'!CJ279</f>
        <v>0</v>
      </c>
      <c r="L263" s="118">
        <f t="shared" si="39"/>
        <v>4762985.2281555692</v>
      </c>
      <c r="M263" s="134">
        <f t="shared" si="40"/>
        <v>0</v>
      </c>
      <c r="N263" s="158">
        <v>832</v>
      </c>
      <c r="O263" s="159">
        <v>1</v>
      </c>
      <c r="P263" s="14" t="s">
        <v>241</v>
      </c>
      <c r="Q263" s="14">
        <v>3</v>
      </c>
      <c r="R263" s="22">
        <v>3594334.7108844086</v>
      </c>
      <c r="S263" s="94">
        <v>1376510.1450505301</v>
      </c>
      <c r="T263" s="94">
        <v>-824984.55824804842</v>
      </c>
      <c r="U263" s="94">
        <v>0</v>
      </c>
      <c r="V263" s="94">
        <v>-264287.41393995867</v>
      </c>
      <c r="W263" s="95">
        <v>3881572.8837469313</v>
      </c>
      <c r="X263" s="152"/>
      <c r="Y263" s="19">
        <f t="shared" si="41"/>
        <v>0</v>
      </c>
      <c r="Z263" s="19">
        <f t="shared" si="41"/>
        <v>0</v>
      </c>
      <c r="AA263" s="19">
        <f t="shared" si="42"/>
        <v>103284.66407894826</v>
      </c>
      <c r="AB263" s="19">
        <f t="shared" si="43"/>
        <v>798353.86449440848</v>
      </c>
      <c r="AC263" s="19">
        <f t="shared" si="43"/>
        <v>0</v>
      </c>
      <c r="AD263" s="19">
        <f t="shared" si="43"/>
        <v>-20226.184164718259</v>
      </c>
      <c r="AE263" s="19">
        <f t="shared" si="44"/>
        <v>0</v>
      </c>
      <c r="AF263" s="19">
        <f t="shared" si="45"/>
        <v>881412.34440863784</v>
      </c>
      <c r="AG263" s="20"/>
      <c r="AH263" s="160">
        <f>'[3]Sped FY 2020'!DZ279</f>
        <v>3282.5590408995026</v>
      </c>
      <c r="AI263" s="19">
        <f t="shared" si="46"/>
        <v>0</v>
      </c>
      <c r="AJ263" s="19">
        <f t="shared" si="46"/>
        <v>0</v>
      </c>
      <c r="AK263" s="19">
        <f t="shared" si="46"/>
        <v>31.464678256219788</v>
      </c>
      <c r="AL263" s="19">
        <f t="shared" si="46"/>
        <v>243.21081648409276</v>
      </c>
      <c r="AM263" s="19">
        <f t="shared" si="46"/>
        <v>0</v>
      </c>
      <c r="AN263" s="19">
        <f t="shared" si="46"/>
        <v>-6.1617122229051464</v>
      </c>
      <c r="AO263" s="19">
        <f t="shared" si="46"/>
        <v>0</v>
      </c>
      <c r="AP263" s="19">
        <f t="shared" si="46"/>
        <v>268.51378251740721</v>
      </c>
      <c r="AQ263" s="118">
        <f>'[3]Sped FY 2020'!CR279</f>
        <v>1241.7592113063727</v>
      </c>
      <c r="AR263" s="119">
        <f>'[3]Sped FY 2020'!CS279</f>
        <v>973.24542878896534</v>
      </c>
      <c r="AS263" s="161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  <c r="CB263" s="162"/>
      <c r="CC263" s="162"/>
      <c r="CD263" s="162"/>
      <c r="CE263" s="162"/>
      <c r="CF263" s="162"/>
      <c r="CG263" s="162"/>
      <c r="CH263" s="162"/>
      <c r="CI263" s="162"/>
      <c r="CJ263" s="162"/>
    </row>
    <row r="264" spans="1:88" ht="15" x14ac:dyDescent="0.25">
      <c r="A264" s="154">
        <v>833</v>
      </c>
      <c r="B264" s="155">
        <v>1</v>
      </c>
      <c r="C264" s="156" t="s">
        <v>242</v>
      </c>
      <c r="D264" s="157">
        <v>2</v>
      </c>
      <c r="E264" s="120">
        <f>'[3]Sped FY 2020'!AB280</f>
        <v>26856062.278555404</v>
      </c>
      <c r="F264" s="120">
        <f>'[3]Sped FY 2020'!AK280</f>
        <v>4657725.0541313272</v>
      </c>
      <c r="G264" s="120">
        <f>'[3]Sped FY 2020'!BP280</f>
        <v>459352.86122189427</v>
      </c>
      <c r="H264" s="120">
        <f>-'[3]Sped FY 2020'!CI280</f>
        <v>0</v>
      </c>
      <c r="I264" s="120">
        <f>'[3]Sped FY 2020'!CB280</f>
        <v>0</v>
      </c>
      <c r="J264" s="120">
        <f>'[3]Sped FY 2020'!BF280-'[3]Sped FY 2020'!BI280</f>
        <v>-2998860.7266901871</v>
      </c>
      <c r="K264" s="120">
        <f>'[3]Sped FY 2020'!CJ280</f>
        <v>0</v>
      </c>
      <c r="L264" s="118">
        <f t="shared" si="39"/>
        <v>28974279.467218436</v>
      </c>
      <c r="M264" s="134">
        <f t="shared" si="40"/>
        <v>0</v>
      </c>
      <c r="N264" s="158">
        <v>833</v>
      </c>
      <c r="O264" s="159">
        <v>1</v>
      </c>
      <c r="P264" s="14" t="s">
        <v>242</v>
      </c>
      <c r="Q264" s="14">
        <v>2</v>
      </c>
      <c r="R264" s="22">
        <v>26856062.278555404</v>
      </c>
      <c r="S264" s="94">
        <v>4657725.0541313272</v>
      </c>
      <c r="T264" s="94">
        <v>0</v>
      </c>
      <c r="U264" s="94">
        <v>0</v>
      </c>
      <c r="V264" s="94">
        <v>-3025806.4250015658</v>
      </c>
      <c r="W264" s="95">
        <v>28487980.907685164</v>
      </c>
      <c r="X264" s="152"/>
      <c r="Y264" s="19">
        <f t="shared" si="41"/>
        <v>0</v>
      </c>
      <c r="Z264" s="19">
        <f t="shared" si="41"/>
        <v>0</v>
      </c>
      <c r="AA264" s="19">
        <f t="shared" si="42"/>
        <v>459352.86122189427</v>
      </c>
      <c r="AB264" s="19">
        <f t="shared" si="43"/>
        <v>0</v>
      </c>
      <c r="AC264" s="19">
        <f t="shared" si="43"/>
        <v>0</v>
      </c>
      <c r="AD264" s="19">
        <f t="shared" si="43"/>
        <v>26945.698311378714</v>
      </c>
      <c r="AE264" s="19">
        <f t="shared" si="44"/>
        <v>0</v>
      </c>
      <c r="AF264" s="19">
        <f t="shared" si="45"/>
        <v>486298.55953327194</v>
      </c>
      <c r="AG264" s="20"/>
      <c r="AH264" s="160">
        <f>'[3]Sped FY 2020'!DZ280</f>
        <v>19191.365382551841</v>
      </c>
      <c r="AI264" s="19">
        <f t="shared" si="46"/>
        <v>0</v>
      </c>
      <c r="AJ264" s="19">
        <f t="shared" si="46"/>
        <v>0</v>
      </c>
      <c r="AK264" s="19">
        <f t="shared" si="46"/>
        <v>23.935392405145013</v>
      </c>
      <c r="AL264" s="19">
        <f t="shared" si="46"/>
        <v>0</v>
      </c>
      <c r="AM264" s="19">
        <f t="shared" si="46"/>
        <v>0</v>
      </c>
      <c r="AN264" s="19">
        <f t="shared" si="46"/>
        <v>1.4040532173847753</v>
      </c>
      <c r="AO264" s="19">
        <f t="shared" si="46"/>
        <v>0</v>
      </c>
      <c r="AP264" s="19">
        <f t="shared" si="46"/>
        <v>25.339445622529734</v>
      </c>
      <c r="AQ264" s="118">
        <f>'[3]Sped FY 2020'!CR280</f>
        <v>975.60153997940768</v>
      </c>
      <c r="AR264" s="119">
        <f>'[3]Sped FY 2020'!CS280</f>
        <v>950.26209435687804</v>
      </c>
      <c r="AS264" s="161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  <c r="CB264" s="162"/>
      <c r="CC264" s="162"/>
      <c r="CD264" s="162"/>
      <c r="CE264" s="162"/>
      <c r="CF264" s="162"/>
      <c r="CG264" s="162"/>
      <c r="CH264" s="162"/>
      <c r="CI264" s="162"/>
      <c r="CJ264" s="162"/>
    </row>
    <row r="265" spans="1:88" ht="15" x14ac:dyDescent="0.25">
      <c r="A265" s="154">
        <v>834</v>
      </c>
      <c r="B265" s="155">
        <v>1</v>
      </c>
      <c r="C265" s="156" t="s">
        <v>243</v>
      </c>
      <c r="D265" s="157">
        <v>3</v>
      </c>
      <c r="E265" s="120">
        <f>'[3]Sped FY 2020'!AB281</f>
        <v>11489569.804902945</v>
      </c>
      <c r="F265" s="120">
        <f>'[3]Sped FY 2020'!AK281</f>
        <v>3229772.3825696483</v>
      </c>
      <c r="G265" s="120">
        <f>'[3]Sped FY 2020'!BP281</f>
        <v>272862.31082614209</v>
      </c>
      <c r="H265" s="120">
        <f>-'[3]Sped FY 2020'!CI281</f>
        <v>0</v>
      </c>
      <c r="I265" s="120">
        <f>'[3]Sped FY 2020'!CB281</f>
        <v>0</v>
      </c>
      <c r="J265" s="120">
        <f>'[3]Sped FY 2020'!BF281-'[3]Sped FY 2020'!BI281</f>
        <v>-2710316.3299748539</v>
      </c>
      <c r="K265" s="120">
        <f>'[3]Sped FY 2020'!CJ281</f>
        <v>0</v>
      </c>
      <c r="L265" s="118">
        <f t="shared" si="39"/>
        <v>12281888.16832388</v>
      </c>
      <c r="M265" s="134">
        <f t="shared" si="40"/>
        <v>0</v>
      </c>
      <c r="N265" s="158">
        <v>834</v>
      </c>
      <c r="O265" s="159">
        <v>1</v>
      </c>
      <c r="P265" s="14" t="s">
        <v>243</v>
      </c>
      <c r="Q265" s="14">
        <v>3</v>
      </c>
      <c r="R265" s="22">
        <v>11489569.804902945</v>
      </c>
      <c r="S265" s="94">
        <v>3229772.3825696483</v>
      </c>
      <c r="T265" s="94">
        <v>-458681.22971838154</v>
      </c>
      <c r="U265" s="94">
        <v>0</v>
      </c>
      <c r="V265" s="94">
        <v>-2781134.952402357</v>
      </c>
      <c r="W265" s="95">
        <v>11479526.005351854</v>
      </c>
      <c r="X265" s="152"/>
      <c r="Y265" s="19">
        <f t="shared" si="41"/>
        <v>0</v>
      </c>
      <c r="Z265" s="19">
        <f t="shared" si="41"/>
        <v>0</v>
      </c>
      <c r="AA265" s="19">
        <f t="shared" si="42"/>
        <v>272862.31082614209</v>
      </c>
      <c r="AB265" s="19">
        <f t="shared" si="43"/>
        <v>458681.22971838154</v>
      </c>
      <c r="AC265" s="19">
        <f t="shared" si="43"/>
        <v>0</v>
      </c>
      <c r="AD265" s="19">
        <f t="shared" si="43"/>
        <v>70818.622427503113</v>
      </c>
      <c r="AE265" s="19">
        <f t="shared" si="44"/>
        <v>0</v>
      </c>
      <c r="AF265" s="19">
        <f t="shared" si="45"/>
        <v>802362.16297202557</v>
      </c>
      <c r="AG265" s="20"/>
      <c r="AH265" s="160">
        <f>'[3]Sped FY 2020'!DZ281</f>
        <v>8454.07155498268</v>
      </c>
      <c r="AI265" s="19">
        <f t="shared" si="46"/>
        <v>0</v>
      </c>
      <c r="AJ265" s="19">
        <f t="shared" si="46"/>
        <v>0</v>
      </c>
      <c r="AK265" s="19">
        <f t="shared" si="46"/>
        <v>32.275845910639575</v>
      </c>
      <c r="AL265" s="19">
        <f t="shared" si="46"/>
        <v>54.255659741612071</v>
      </c>
      <c r="AM265" s="19">
        <f t="shared" si="46"/>
        <v>0</v>
      </c>
      <c r="AN265" s="19">
        <f t="shared" si="46"/>
        <v>8.3768657465128591</v>
      </c>
      <c r="AO265" s="19">
        <f t="shared" si="46"/>
        <v>0</v>
      </c>
      <c r="AP265" s="19">
        <f t="shared" si="46"/>
        <v>94.908371398764359</v>
      </c>
      <c r="AQ265" s="118">
        <f>'[3]Sped FY 2020'!CR281</f>
        <v>1284.4573521668804</v>
      </c>
      <c r="AR265" s="119">
        <f>'[3]Sped FY 2020'!CS281</f>
        <v>1189.5489807681161</v>
      </c>
      <c r="AS265" s="161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  <c r="CB265" s="162"/>
      <c r="CC265" s="162"/>
      <c r="CD265" s="162"/>
      <c r="CE265" s="162"/>
      <c r="CF265" s="162"/>
      <c r="CG265" s="162"/>
      <c r="CH265" s="162"/>
      <c r="CI265" s="162"/>
      <c r="CJ265" s="162"/>
    </row>
    <row r="266" spans="1:88" ht="15" x14ac:dyDescent="0.25">
      <c r="A266" s="154">
        <v>836</v>
      </c>
      <c r="B266" s="155">
        <v>1</v>
      </c>
      <c r="C266" s="156" t="s">
        <v>244</v>
      </c>
      <c r="D266" s="157">
        <v>6</v>
      </c>
      <c r="E266" s="120">
        <f>'[3]Sped FY 2020'!AB282</f>
        <v>231063.02733960049</v>
      </c>
      <c r="F266" s="120">
        <f>'[3]Sped FY 2020'!AK282</f>
        <v>53046.445278344821</v>
      </c>
      <c r="G266" s="120">
        <f>'[3]Sped FY 2020'!BP282</f>
        <v>4528.6421846394669</v>
      </c>
      <c r="H266" s="120">
        <f>-'[3]Sped FY 2020'!CI282</f>
        <v>-13489.547146797289</v>
      </c>
      <c r="I266" s="120">
        <f>'[3]Sped FY 2020'!CB282</f>
        <v>0</v>
      </c>
      <c r="J266" s="120">
        <f>'[3]Sped FY 2020'!BF282-'[3]Sped FY 2020'!BI282</f>
        <v>-20134.279068924065</v>
      </c>
      <c r="K266" s="120">
        <f>'[3]Sped FY 2020'!CJ282</f>
        <v>0</v>
      </c>
      <c r="L266" s="118">
        <f t="shared" si="39"/>
        <v>255014.28858686337</v>
      </c>
      <c r="M266" s="134">
        <f t="shared" si="40"/>
        <v>0</v>
      </c>
      <c r="N266" s="158">
        <v>836</v>
      </c>
      <c r="O266" s="159">
        <v>1</v>
      </c>
      <c r="P266" s="14" t="s">
        <v>244</v>
      </c>
      <c r="Q266" s="14">
        <v>6</v>
      </c>
      <c r="R266" s="22">
        <v>231063.02733960049</v>
      </c>
      <c r="S266" s="94">
        <v>53046.445278344821</v>
      </c>
      <c r="T266" s="94">
        <v>-15695.116585605305</v>
      </c>
      <c r="U266" s="94">
        <v>0</v>
      </c>
      <c r="V266" s="94">
        <v>-17928.709630116078</v>
      </c>
      <c r="W266" s="95">
        <v>250485.64640222391</v>
      </c>
      <c r="X266" s="152"/>
      <c r="Y266" s="19">
        <f t="shared" si="41"/>
        <v>0</v>
      </c>
      <c r="Z266" s="19">
        <f t="shared" si="41"/>
        <v>0</v>
      </c>
      <c r="AA266" s="19">
        <f t="shared" si="42"/>
        <v>4528.6421846394669</v>
      </c>
      <c r="AB266" s="19">
        <f t="shared" si="43"/>
        <v>2205.5694388080155</v>
      </c>
      <c r="AC266" s="19">
        <f t="shared" si="43"/>
        <v>0</v>
      </c>
      <c r="AD266" s="19">
        <f t="shared" si="43"/>
        <v>-2205.5694388079864</v>
      </c>
      <c r="AE266" s="19">
        <f t="shared" si="44"/>
        <v>0</v>
      </c>
      <c r="AF266" s="19">
        <f t="shared" si="45"/>
        <v>4528.642184639466</v>
      </c>
      <c r="AG266" s="20"/>
      <c r="AH266" s="160">
        <f>'[3]Sped FY 2020'!DZ282</f>
        <v>196.12963721566663</v>
      </c>
      <c r="AI266" s="19">
        <f t="shared" si="46"/>
        <v>0</v>
      </c>
      <c r="AJ266" s="19">
        <f t="shared" si="46"/>
        <v>0</v>
      </c>
      <c r="AK266" s="19">
        <f t="shared" si="46"/>
        <v>23.090045180982589</v>
      </c>
      <c r="AL266" s="19">
        <f t="shared" si="46"/>
        <v>11.245467386363151</v>
      </c>
      <c r="AM266" s="19">
        <f t="shared" si="46"/>
        <v>0</v>
      </c>
      <c r="AN266" s="19">
        <f t="shared" si="46"/>
        <v>-11.245467386363002</v>
      </c>
      <c r="AO266" s="19">
        <f t="shared" si="46"/>
        <v>0</v>
      </c>
      <c r="AP266" s="19">
        <f t="shared" si="46"/>
        <v>23.090045180982585</v>
      </c>
      <c r="AQ266" s="118">
        <f>'[3]Sped FY 2020'!CR282</f>
        <v>912.50501406905016</v>
      </c>
      <c r="AR266" s="119">
        <f>'[3]Sped FY 2020'!CS282</f>
        <v>889.41496888806751</v>
      </c>
      <c r="AS266" s="161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  <c r="CB266" s="162"/>
      <c r="CC266" s="162"/>
      <c r="CD266" s="162"/>
      <c r="CE266" s="162"/>
      <c r="CF266" s="162"/>
      <c r="CG266" s="162"/>
      <c r="CH266" s="162"/>
      <c r="CI266" s="162"/>
      <c r="CJ266" s="162"/>
    </row>
    <row r="267" spans="1:88" ht="15" x14ac:dyDescent="0.25">
      <c r="A267" s="154">
        <v>837</v>
      </c>
      <c r="B267" s="155">
        <v>1</v>
      </c>
      <c r="C267" s="156" t="s">
        <v>245</v>
      </c>
      <c r="D267" s="157">
        <v>6</v>
      </c>
      <c r="E267" s="120">
        <f>'[3]Sped FY 2020'!AB283</f>
        <v>707283.08678101341</v>
      </c>
      <c r="F267" s="120">
        <f>'[3]Sped FY 2020'!AK283</f>
        <v>99901.686717579229</v>
      </c>
      <c r="G267" s="120">
        <f>'[3]Sped FY 2020'!BP283</f>
        <v>8942.736672925701</v>
      </c>
      <c r="H267" s="120">
        <f>-'[3]Sped FY 2020'!CI283</f>
        <v>0</v>
      </c>
      <c r="I267" s="120">
        <f>'[3]Sped FY 2020'!CB283</f>
        <v>192020.75607835327</v>
      </c>
      <c r="J267" s="120">
        <f>'[3]Sped FY 2020'!BF283-'[3]Sped FY 2020'!BI283</f>
        <v>-136264.85970211765</v>
      </c>
      <c r="K267" s="120">
        <f>'[3]Sped FY 2020'!CJ283</f>
        <v>0</v>
      </c>
      <c r="L267" s="118">
        <f t="shared" si="39"/>
        <v>871883.40654775396</v>
      </c>
      <c r="M267" s="134">
        <f t="shared" si="40"/>
        <v>0</v>
      </c>
      <c r="N267" s="158">
        <v>837</v>
      </c>
      <c r="O267" s="159">
        <v>1</v>
      </c>
      <c r="P267" s="14" t="s">
        <v>245</v>
      </c>
      <c r="Q267" s="14">
        <v>6</v>
      </c>
      <c r="R267" s="22">
        <v>707283.08678101341</v>
      </c>
      <c r="S267" s="94">
        <v>99901.686717579229</v>
      </c>
      <c r="T267" s="94">
        <v>0</v>
      </c>
      <c r="U267" s="94">
        <v>192276.62579644471</v>
      </c>
      <c r="V267" s="94">
        <v>-136520.7294202091</v>
      </c>
      <c r="W267" s="95">
        <v>862940.66987482831</v>
      </c>
      <c r="X267" s="152"/>
      <c r="Y267" s="19">
        <f t="shared" si="41"/>
        <v>0</v>
      </c>
      <c r="Z267" s="19">
        <f t="shared" si="41"/>
        <v>0</v>
      </c>
      <c r="AA267" s="19">
        <f t="shared" si="42"/>
        <v>8942.736672925701</v>
      </c>
      <c r="AB267" s="19">
        <f t="shared" si="43"/>
        <v>0</v>
      </c>
      <c r="AC267" s="19">
        <f t="shared" si="43"/>
        <v>-255.86971809144598</v>
      </c>
      <c r="AD267" s="19">
        <f t="shared" si="43"/>
        <v>255.86971809144598</v>
      </c>
      <c r="AE267" s="19">
        <f t="shared" si="44"/>
        <v>0</v>
      </c>
      <c r="AF267" s="19">
        <f t="shared" si="45"/>
        <v>8942.7366729256464</v>
      </c>
      <c r="AG267" s="20"/>
      <c r="AH267" s="160">
        <f>'[3]Sped FY 2020'!DZ283</f>
        <v>577.7384292981983</v>
      </c>
      <c r="AI267" s="19">
        <f t="shared" si="46"/>
        <v>0</v>
      </c>
      <c r="AJ267" s="19">
        <f t="shared" si="46"/>
        <v>0</v>
      </c>
      <c r="AK267" s="19">
        <f t="shared" si="46"/>
        <v>15.478867631825699</v>
      </c>
      <c r="AL267" s="19">
        <f t="shared" si="46"/>
        <v>0</v>
      </c>
      <c r="AM267" s="19">
        <f t="shared" si="46"/>
        <v>-0.44288159678465744</v>
      </c>
      <c r="AN267" s="19">
        <f t="shared" si="46"/>
        <v>0.44288159678465744</v>
      </c>
      <c r="AO267" s="19">
        <f t="shared" si="46"/>
        <v>0</v>
      </c>
      <c r="AP267" s="19">
        <f t="shared" si="46"/>
        <v>15.478867631825603</v>
      </c>
      <c r="AQ267" s="118">
        <f>'[3]Sped FY 2020'!CR283</f>
        <v>608.29734027714278</v>
      </c>
      <c r="AR267" s="119">
        <f>'[3]Sped FY 2020'!CS283</f>
        <v>592.81847264531723</v>
      </c>
      <c r="AS267" s="161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  <c r="CB267" s="162"/>
      <c r="CC267" s="162"/>
      <c r="CD267" s="162"/>
      <c r="CE267" s="162"/>
      <c r="CF267" s="162"/>
      <c r="CG267" s="162"/>
      <c r="CH267" s="162"/>
      <c r="CI267" s="162"/>
      <c r="CJ267" s="162"/>
    </row>
    <row r="268" spans="1:88" ht="15" x14ac:dyDescent="0.25">
      <c r="A268" s="154">
        <v>840</v>
      </c>
      <c r="B268" s="155">
        <v>1</v>
      </c>
      <c r="C268" s="156" t="s">
        <v>246</v>
      </c>
      <c r="D268" s="157">
        <v>5</v>
      </c>
      <c r="E268" s="120">
        <f>'[3]Sped FY 2020'!AB284</f>
        <v>1102764.0930776708</v>
      </c>
      <c r="F268" s="120">
        <f>'[3]Sped FY 2020'!AK284</f>
        <v>161403.1183050464</v>
      </c>
      <c r="G268" s="120">
        <f>'[3]Sped FY 2020'!BP284</f>
        <v>19786.24622593532</v>
      </c>
      <c r="H268" s="120">
        <f>-'[3]Sped FY 2020'!CI284</f>
        <v>0</v>
      </c>
      <c r="I268" s="120">
        <f>'[3]Sped FY 2020'!CB284</f>
        <v>193282.98323092284</v>
      </c>
      <c r="J268" s="120">
        <f>'[3]Sped FY 2020'!BF284-'[3]Sped FY 2020'!BI284</f>
        <v>-321741.10474090435</v>
      </c>
      <c r="K268" s="120">
        <f>'[3]Sped FY 2020'!CJ284</f>
        <v>0</v>
      </c>
      <c r="L268" s="118">
        <f t="shared" si="39"/>
        <v>1155495.336098671</v>
      </c>
      <c r="M268" s="134">
        <f t="shared" si="40"/>
        <v>0</v>
      </c>
      <c r="N268" s="158">
        <v>840</v>
      </c>
      <c r="O268" s="159">
        <v>1</v>
      </c>
      <c r="P268" s="14" t="s">
        <v>246</v>
      </c>
      <c r="Q268" s="14">
        <v>5</v>
      </c>
      <c r="R268" s="22">
        <v>1102764.0930776708</v>
      </c>
      <c r="S268" s="94">
        <v>161403.1183050464</v>
      </c>
      <c r="T268" s="94">
        <v>0</v>
      </c>
      <c r="U268" s="94">
        <v>196990.74463842402</v>
      </c>
      <c r="V268" s="94">
        <v>-325448.86614840559</v>
      </c>
      <c r="W268" s="95">
        <v>1135709.0898727356</v>
      </c>
      <c r="X268" s="152"/>
      <c r="Y268" s="19">
        <f t="shared" si="41"/>
        <v>0</v>
      </c>
      <c r="Z268" s="19">
        <f t="shared" si="41"/>
        <v>0</v>
      </c>
      <c r="AA268" s="19">
        <f t="shared" si="42"/>
        <v>19786.24622593532</v>
      </c>
      <c r="AB268" s="19">
        <f t="shared" si="43"/>
        <v>0</v>
      </c>
      <c r="AC268" s="19">
        <f t="shared" si="43"/>
        <v>-3707.7614075011807</v>
      </c>
      <c r="AD268" s="19">
        <f t="shared" si="43"/>
        <v>3707.7614075012389</v>
      </c>
      <c r="AE268" s="19">
        <f t="shared" si="44"/>
        <v>0</v>
      </c>
      <c r="AF268" s="19">
        <f t="shared" si="45"/>
        <v>19786.246225935407</v>
      </c>
      <c r="AG268" s="20"/>
      <c r="AH268" s="160">
        <f>'[3]Sped FY 2020'!DZ284</f>
        <v>1036.7139327824018</v>
      </c>
      <c r="AI268" s="19">
        <f t="shared" si="46"/>
        <v>0</v>
      </c>
      <c r="AJ268" s="19">
        <f t="shared" si="46"/>
        <v>0</v>
      </c>
      <c r="AK268" s="19">
        <f t="shared" si="46"/>
        <v>19.085540958084433</v>
      </c>
      <c r="AL268" s="19">
        <f t="shared" si="46"/>
        <v>0</v>
      </c>
      <c r="AM268" s="19">
        <f t="shared" si="46"/>
        <v>-3.576455654984827</v>
      </c>
      <c r="AN268" s="19">
        <f t="shared" si="46"/>
        <v>3.5764556549848829</v>
      </c>
      <c r="AO268" s="19">
        <f t="shared" si="46"/>
        <v>0</v>
      </c>
      <c r="AP268" s="19">
        <f t="shared" si="46"/>
        <v>19.085540958084515</v>
      </c>
      <c r="AQ268" s="118">
        <f>'[3]Sped FY 2020'!CR284</f>
        <v>770.15382425665473</v>
      </c>
      <c r="AR268" s="119">
        <f>'[3]Sped FY 2020'!CS284</f>
        <v>751.06828329857024</v>
      </c>
      <c r="AS268" s="161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  <c r="CB268" s="162"/>
      <c r="CC268" s="162"/>
      <c r="CD268" s="162"/>
      <c r="CE268" s="162"/>
      <c r="CF268" s="162"/>
      <c r="CG268" s="162"/>
      <c r="CH268" s="162"/>
      <c r="CI268" s="162"/>
      <c r="CJ268" s="162"/>
    </row>
    <row r="269" spans="1:88" ht="15" x14ac:dyDescent="0.25">
      <c r="A269" s="154">
        <v>846</v>
      </c>
      <c r="B269" s="155">
        <v>1</v>
      </c>
      <c r="C269" s="156" t="s">
        <v>247</v>
      </c>
      <c r="D269" s="157">
        <v>6</v>
      </c>
      <c r="E269" s="120">
        <f>'[3]Sped FY 2020'!AB285</f>
        <v>641709.59836220578</v>
      </c>
      <c r="F269" s="120">
        <f>'[3]Sped FY 2020'!AK285</f>
        <v>138213.29498688519</v>
      </c>
      <c r="G269" s="120">
        <f>'[3]Sped FY 2020'!BP285</f>
        <v>11780.383353412633</v>
      </c>
      <c r="H269" s="120">
        <f>-'[3]Sped FY 2020'!CI285</f>
        <v>0</v>
      </c>
      <c r="I269" s="120">
        <f>'[3]Sped FY 2020'!CB285</f>
        <v>0</v>
      </c>
      <c r="J269" s="120">
        <f>'[3]Sped FY 2020'!BF285-'[3]Sped FY 2020'!BI285</f>
        <v>-17412.313899866072</v>
      </c>
      <c r="K269" s="120">
        <f>'[3]Sped FY 2020'!CJ285</f>
        <v>0</v>
      </c>
      <c r="L269" s="118">
        <f t="shared" si="39"/>
        <v>774290.96280263748</v>
      </c>
      <c r="M269" s="134">
        <f t="shared" si="40"/>
        <v>0</v>
      </c>
      <c r="N269" s="158">
        <v>846</v>
      </c>
      <c r="O269" s="159">
        <v>1</v>
      </c>
      <c r="P269" s="14" t="s">
        <v>247</v>
      </c>
      <c r="Q269" s="14">
        <v>6</v>
      </c>
      <c r="R269" s="22">
        <v>641709.59836220578</v>
      </c>
      <c r="S269" s="94">
        <v>138213.29498688519</v>
      </c>
      <c r="T269" s="94">
        <v>0</v>
      </c>
      <c r="U269" s="94">
        <v>0</v>
      </c>
      <c r="V269" s="94">
        <v>-20130.111584766768</v>
      </c>
      <c r="W269" s="95">
        <v>759792.78176432417</v>
      </c>
      <c r="X269" s="152"/>
      <c r="Y269" s="19">
        <f t="shared" si="41"/>
        <v>0</v>
      </c>
      <c r="Z269" s="19">
        <f t="shared" si="41"/>
        <v>0</v>
      </c>
      <c r="AA269" s="19">
        <f t="shared" si="42"/>
        <v>11780.383353412633</v>
      </c>
      <c r="AB269" s="19">
        <f t="shared" si="43"/>
        <v>0</v>
      </c>
      <c r="AC269" s="19">
        <f t="shared" si="43"/>
        <v>0</v>
      </c>
      <c r="AD269" s="19">
        <f t="shared" si="43"/>
        <v>2717.7976849006955</v>
      </c>
      <c r="AE269" s="19">
        <f t="shared" si="44"/>
        <v>0</v>
      </c>
      <c r="AF269" s="19">
        <f t="shared" si="45"/>
        <v>14498.181038313312</v>
      </c>
      <c r="AG269" s="20"/>
      <c r="AH269" s="160">
        <f>'[3]Sped FY 2020'!DZ285</f>
        <v>633.00036601367822</v>
      </c>
      <c r="AI269" s="19">
        <f t="shared" si="46"/>
        <v>0</v>
      </c>
      <c r="AJ269" s="19">
        <f t="shared" si="46"/>
        <v>0</v>
      </c>
      <c r="AK269" s="19">
        <f t="shared" si="46"/>
        <v>18.61038948144633</v>
      </c>
      <c r="AL269" s="19">
        <f t="shared" si="46"/>
        <v>0</v>
      </c>
      <c r="AM269" s="19">
        <f t="shared" si="46"/>
        <v>0</v>
      </c>
      <c r="AN269" s="19">
        <f t="shared" si="46"/>
        <v>4.2935167668480743</v>
      </c>
      <c r="AO269" s="19">
        <f t="shared" si="46"/>
        <v>0</v>
      </c>
      <c r="AP269" s="19">
        <f t="shared" si="46"/>
        <v>22.903906248294376</v>
      </c>
      <c r="AQ269" s="118">
        <f>'[3]Sped FY 2020'!CR285</f>
        <v>699.57329873945309</v>
      </c>
      <c r="AR269" s="119">
        <f>'[3]Sped FY 2020'!CS285</f>
        <v>676.66939249115876</v>
      </c>
      <c r="AS269" s="161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  <c r="CB269" s="162"/>
      <c r="CC269" s="162"/>
      <c r="CD269" s="162"/>
      <c r="CE269" s="162"/>
      <c r="CF269" s="162"/>
      <c r="CG269" s="162"/>
      <c r="CH269" s="162"/>
      <c r="CI269" s="162"/>
      <c r="CJ269" s="162"/>
    </row>
    <row r="270" spans="1:88" ht="15" x14ac:dyDescent="0.25">
      <c r="A270" s="154">
        <v>850</v>
      </c>
      <c r="B270" s="155">
        <v>1</v>
      </c>
      <c r="C270" s="156" t="s">
        <v>248</v>
      </c>
      <c r="D270" s="157">
        <v>6</v>
      </c>
      <c r="E270" s="120">
        <f>'[3]Sped FY 2020'!AB286</f>
        <v>157512.80116038889</v>
      </c>
      <c r="F270" s="120">
        <f>'[3]Sped FY 2020'!AK286</f>
        <v>8095.8309282137416</v>
      </c>
      <c r="G270" s="120">
        <f>'[3]Sped FY 2020'!BP286</f>
        <v>3391.3735296803143</v>
      </c>
      <c r="H270" s="120">
        <f>-'[3]Sped FY 2020'!CI286</f>
        <v>0</v>
      </c>
      <c r="I270" s="120">
        <f>'[3]Sped FY 2020'!CB286</f>
        <v>0</v>
      </c>
      <c r="J270" s="120">
        <f>'[3]Sped FY 2020'!BF286-'[3]Sped FY 2020'!BI286</f>
        <v>-27773.836226899904</v>
      </c>
      <c r="K270" s="120">
        <f>'[3]Sped FY 2020'!CJ286</f>
        <v>0</v>
      </c>
      <c r="L270" s="118">
        <f t="shared" si="39"/>
        <v>141226.16939138304</v>
      </c>
      <c r="M270" s="134">
        <f t="shared" si="40"/>
        <v>0</v>
      </c>
      <c r="N270" s="158">
        <v>850</v>
      </c>
      <c r="O270" s="159">
        <v>1</v>
      </c>
      <c r="P270" s="14" t="s">
        <v>248</v>
      </c>
      <c r="Q270" s="14">
        <v>6</v>
      </c>
      <c r="R270" s="22">
        <v>157512.80116038889</v>
      </c>
      <c r="S270" s="94">
        <v>8095.8309282137416</v>
      </c>
      <c r="T270" s="94">
        <v>0</v>
      </c>
      <c r="U270" s="94">
        <v>0</v>
      </c>
      <c r="V270" s="94">
        <v>-25874.73991691196</v>
      </c>
      <c r="W270" s="95">
        <v>139733.89217169068</v>
      </c>
      <c r="X270" s="152"/>
      <c r="Y270" s="19">
        <f t="shared" si="41"/>
        <v>0</v>
      </c>
      <c r="Z270" s="19">
        <f t="shared" si="41"/>
        <v>0</v>
      </c>
      <c r="AA270" s="19">
        <f t="shared" si="42"/>
        <v>3391.3735296803143</v>
      </c>
      <c r="AB270" s="19">
        <f t="shared" si="43"/>
        <v>0</v>
      </c>
      <c r="AC270" s="19">
        <f t="shared" si="43"/>
        <v>0</v>
      </c>
      <c r="AD270" s="19">
        <f t="shared" si="43"/>
        <v>-1899.0963099879446</v>
      </c>
      <c r="AE270" s="19">
        <f t="shared" si="44"/>
        <v>0</v>
      </c>
      <c r="AF270" s="19">
        <f t="shared" si="45"/>
        <v>1492.2772196923615</v>
      </c>
      <c r="AG270" s="20"/>
      <c r="AH270" s="160">
        <f>'[3]Sped FY 2020'!DZ286</f>
        <v>286.3573084347592</v>
      </c>
      <c r="AI270" s="19">
        <f t="shared" si="46"/>
        <v>0</v>
      </c>
      <c r="AJ270" s="19">
        <f t="shared" si="46"/>
        <v>0</v>
      </c>
      <c r="AK270" s="19">
        <f t="shared" si="46"/>
        <v>11.843153395377618</v>
      </c>
      <c r="AL270" s="19">
        <f t="shared" si="46"/>
        <v>0</v>
      </c>
      <c r="AM270" s="19">
        <f t="shared" si="46"/>
        <v>0</v>
      </c>
      <c r="AN270" s="19">
        <f t="shared" si="46"/>
        <v>-6.6319114408795183</v>
      </c>
      <c r="AO270" s="19">
        <f t="shared" si="46"/>
        <v>0</v>
      </c>
      <c r="AP270" s="19">
        <f t="shared" si="46"/>
        <v>5.211241954498071</v>
      </c>
      <c r="AQ270" s="118">
        <f>'[3]Sped FY 2020'!CR286</f>
        <v>469.33690225315206</v>
      </c>
      <c r="AR270" s="119">
        <f>'[3]Sped FY 2020'!CS286</f>
        <v>464.125660298654</v>
      </c>
      <c r="AS270" s="161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  <c r="CB270" s="162"/>
      <c r="CC270" s="162"/>
      <c r="CD270" s="162"/>
      <c r="CE270" s="162"/>
      <c r="CF270" s="162"/>
      <c r="CG270" s="162"/>
      <c r="CH270" s="162"/>
      <c r="CI270" s="162"/>
      <c r="CJ270" s="162"/>
    </row>
    <row r="271" spans="1:88" ht="15" x14ac:dyDescent="0.25">
      <c r="A271" s="154">
        <v>852</v>
      </c>
      <c r="B271" s="155">
        <v>1</v>
      </c>
      <c r="C271" s="156" t="s">
        <v>249</v>
      </c>
      <c r="D271" s="157">
        <v>6</v>
      </c>
      <c r="E271" s="120">
        <f>'[3]Sped FY 2020'!AB287</f>
        <v>112662.89645774393</v>
      </c>
      <c r="F271" s="120">
        <f>'[3]Sped FY 2020'!AK287</f>
        <v>26513.07909880815</v>
      </c>
      <c r="G271" s="120">
        <f>'[3]Sped FY 2020'!BP287</f>
        <v>2288.8123787386357</v>
      </c>
      <c r="H271" s="120">
        <f>-'[3]Sped FY 2020'!CI287</f>
        <v>0</v>
      </c>
      <c r="I271" s="120">
        <f>'[3]Sped FY 2020'!CB287</f>
        <v>0</v>
      </c>
      <c r="J271" s="120">
        <f>'[3]Sped FY 2020'!BF287-'[3]Sped FY 2020'!BI287</f>
        <v>5738.4599407465175</v>
      </c>
      <c r="K271" s="120">
        <f>'[3]Sped FY 2020'!CJ287</f>
        <v>0</v>
      </c>
      <c r="L271" s="118">
        <f t="shared" si="39"/>
        <v>147203.24787603723</v>
      </c>
      <c r="M271" s="134">
        <f t="shared" si="40"/>
        <v>0</v>
      </c>
      <c r="N271" s="158">
        <v>852</v>
      </c>
      <c r="O271" s="159">
        <v>1</v>
      </c>
      <c r="P271" s="14" t="s">
        <v>249</v>
      </c>
      <c r="Q271" s="14">
        <v>6</v>
      </c>
      <c r="R271" s="22">
        <v>112662.89645774393</v>
      </c>
      <c r="S271" s="94">
        <v>26513.07909880815</v>
      </c>
      <c r="T271" s="94">
        <v>0</v>
      </c>
      <c r="U271" s="94">
        <v>0</v>
      </c>
      <c r="V271" s="94">
        <v>6729.0231208458499</v>
      </c>
      <c r="W271" s="95">
        <v>145904.99867739793</v>
      </c>
      <c r="X271" s="152"/>
      <c r="Y271" s="19">
        <f t="shared" si="41"/>
        <v>0</v>
      </c>
      <c r="Z271" s="19">
        <f t="shared" si="41"/>
        <v>0</v>
      </c>
      <c r="AA271" s="19">
        <f t="shared" si="42"/>
        <v>2288.8123787386357</v>
      </c>
      <c r="AB271" s="19">
        <f t="shared" si="43"/>
        <v>0</v>
      </c>
      <c r="AC271" s="19">
        <f t="shared" si="43"/>
        <v>0</v>
      </c>
      <c r="AD271" s="19">
        <f t="shared" si="43"/>
        <v>-990.56318009933238</v>
      </c>
      <c r="AE271" s="19">
        <f t="shared" si="44"/>
        <v>0</v>
      </c>
      <c r="AF271" s="19">
        <f t="shared" si="45"/>
        <v>1298.2491986392997</v>
      </c>
      <c r="AG271" s="20"/>
      <c r="AH271" s="160">
        <f>'[3]Sped FY 2020'!DZ287</f>
        <v>140.6667480030396</v>
      </c>
      <c r="AI271" s="19">
        <f t="shared" si="46"/>
        <v>0</v>
      </c>
      <c r="AJ271" s="19">
        <f t="shared" si="46"/>
        <v>0</v>
      </c>
      <c r="AK271" s="19">
        <f t="shared" si="46"/>
        <v>16.271168639579113</v>
      </c>
      <c r="AL271" s="19">
        <f t="shared" si="46"/>
        <v>0</v>
      </c>
      <c r="AM271" s="19">
        <f t="shared" si="46"/>
        <v>0</v>
      </c>
      <c r="AN271" s="19">
        <f t="shared" si="46"/>
        <v>-7.0419142701580606</v>
      </c>
      <c r="AO271" s="19">
        <f t="shared" si="46"/>
        <v>0</v>
      </c>
      <c r="AP271" s="19">
        <f t="shared" si="46"/>
        <v>9.2292543694210263</v>
      </c>
      <c r="AQ271" s="118">
        <f>'[3]Sped FY 2020'!CR287</f>
        <v>591.18371943810268</v>
      </c>
      <c r="AR271" s="119">
        <f>'[3]Sped FY 2020'!CS287</f>
        <v>581.95446506868166</v>
      </c>
      <c r="AS271" s="161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  <c r="CB271" s="162"/>
      <c r="CC271" s="162"/>
      <c r="CD271" s="162"/>
      <c r="CE271" s="162"/>
      <c r="CF271" s="162"/>
      <c r="CG271" s="162"/>
      <c r="CH271" s="162"/>
      <c r="CI271" s="162"/>
      <c r="CJ271" s="162"/>
    </row>
    <row r="272" spans="1:88" ht="15" x14ac:dyDescent="0.25">
      <c r="A272" s="154">
        <v>857</v>
      </c>
      <c r="B272" s="155">
        <v>1</v>
      </c>
      <c r="C272" s="156" t="s">
        <v>250</v>
      </c>
      <c r="D272" s="157">
        <v>6</v>
      </c>
      <c r="E272" s="120">
        <f>'[3]Sped FY 2020'!AB288</f>
        <v>759318.9823877929</v>
      </c>
      <c r="F272" s="120">
        <f>'[3]Sped FY 2020'!AK288</f>
        <v>180122.1627482427</v>
      </c>
      <c r="G272" s="120">
        <f>'[3]Sped FY 2020'!BP288</f>
        <v>13764.559247219076</v>
      </c>
      <c r="H272" s="120">
        <f>-'[3]Sped FY 2020'!CI288</f>
        <v>0</v>
      </c>
      <c r="I272" s="120">
        <f>'[3]Sped FY 2020'!CB288</f>
        <v>0</v>
      </c>
      <c r="J272" s="120">
        <f>'[3]Sped FY 2020'!BF288-'[3]Sped FY 2020'!BI288</f>
        <v>-42303.045911602996</v>
      </c>
      <c r="K272" s="120">
        <f>'[3]Sped FY 2020'!CJ288</f>
        <v>0</v>
      </c>
      <c r="L272" s="118">
        <f t="shared" si="39"/>
        <v>910902.65847165172</v>
      </c>
      <c r="M272" s="134">
        <f t="shared" si="40"/>
        <v>0</v>
      </c>
      <c r="N272" s="158">
        <v>857</v>
      </c>
      <c r="O272" s="159">
        <v>1</v>
      </c>
      <c r="P272" s="14" t="s">
        <v>250</v>
      </c>
      <c r="Q272" s="14">
        <v>6</v>
      </c>
      <c r="R272" s="22">
        <v>759318.9823877929</v>
      </c>
      <c r="S272" s="94">
        <v>180122.1627482427</v>
      </c>
      <c r="T272" s="94">
        <v>0</v>
      </c>
      <c r="U272" s="94">
        <v>0</v>
      </c>
      <c r="V272" s="94">
        <v>-39131.241880463422</v>
      </c>
      <c r="W272" s="95">
        <v>900309.90325557219</v>
      </c>
      <c r="X272" s="152"/>
      <c r="Y272" s="19">
        <f t="shared" si="41"/>
        <v>0</v>
      </c>
      <c r="Z272" s="19">
        <f t="shared" si="41"/>
        <v>0</v>
      </c>
      <c r="AA272" s="19">
        <f t="shared" si="42"/>
        <v>13764.559247219076</v>
      </c>
      <c r="AB272" s="19">
        <f t="shared" si="43"/>
        <v>0</v>
      </c>
      <c r="AC272" s="19">
        <f t="shared" si="43"/>
        <v>0</v>
      </c>
      <c r="AD272" s="19">
        <f t="shared" si="43"/>
        <v>-3171.8040311395744</v>
      </c>
      <c r="AE272" s="19">
        <f t="shared" si="44"/>
        <v>0</v>
      </c>
      <c r="AF272" s="19">
        <f t="shared" si="45"/>
        <v>10592.755216079531</v>
      </c>
      <c r="AG272" s="20"/>
      <c r="AH272" s="160">
        <f>'[3]Sped FY 2020'!DZ288</f>
        <v>719.40993978697395</v>
      </c>
      <c r="AI272" s="19">
        <f t="shared" si="46"/>
        <v>0</v>
      </c>
      <c r="AJ272" s="19">
        <f t="shared" si="46"/>
        <v>0</v>
      </c>
      <c r="AK272" s="19">
        <f t="shared" si="46"/>
        <v>19.133123530785426</v>
      </c>
      <c r="AL272" s="19">
        <f t="shared" si="46"/>
        <v>0</v>
      </c>
      <c r="AM272" s="19">
        <f t="shared" si="46"/>
        <v>0</v>
      </c>
      <c r="AN272" s="19">
        <f t="shared" si="46"/>
        <v>-4.4088965911129669</v>
      </c>
      <c r="AO272" s="19">
        <f t="shared" si="46"/>
        <v>0</v>
      </c>
      <c r="AP272" s="19">
        <f t="shared" si="46"/>
        <v>14.724226939672498</v>
      </c>
      <c r="AQ272" s="118">
        <f>'[3]Sped FY 2020'!CR288</f>
        <v>678.82978041289027</v>
      </c>
      <c r="AR272" s="119">
        <f>'[3]Sped FY 2020'!CS288</f>
        <v>664.10555347321781</v>
      </c>
      <c r="AS272" s="161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  <c r="CB272" s="162"/>
      <c r="CC272" s="162"/>
      <c r="CD272" s="162"/>
      <c r="CE272" s="162"/>
      <c r="CF272" s="162"/>
      <c r="CG272" s="162"/>
      <c r="CH272" s="162"/>
      <c r="CI272" s="162"/>
      <c r="CJ272" s="162"/>
    </row>
    <row r="273" spans="1:88" ht="15" x14ac:dyDescent="0.25">
      <c r="A273" s="154">
        <v>858</v>
      </c>
      <c r="B273" s="155">
        <v>1</v>
      </c>
      <c r="C273" s="156" t="s">
        <v>251</v>
      </c>
      <c r="D273" s="157">
        <v>6</v>
      </c>
      <c r="E273" s="120">
        <f>'[3]Sped FY 2020'!AB289</f>
        <v>693099.96314420504</v>
      </c>
      <c r="F273" s="120">
        <f>'[3]Sped FY 2020'!AK289</f>
        <v>134474.4804735604</v>
      </c>
      <c r="G273" s="120">
        <f>'[3]Sped FY 2020'!BP289</f>
        <v>16097.932531838516</v>
      </c>
      <c r="H273" s="120">
        <f>-'[3]Sped FY 2020'!CI289</f>
        <v>0</v>
      </c>
      <c r="I273" s="120">
        <f>'[3]Sped FY 2020'!CB289</f>
        <v>19595.821472701966</v>
      </c>
      <c r="J273" s="120">
        <f>'[3]Sped FY 2020'!BF289-'[3]Sped FY 2020'!BI289</f>
        <v>-213773.53796226613</v>
      </c>
      <c r="K273" s="120">
        <f>'[3]Sped FY 2020'!CJ289</f>
        <v>0</v>
      </c>
      <c r="L273" s="118">
        <f t="shared" si="39"/>
        <v>649494.65966003982</v>
      </c>
      <c r="M273" s="134">
        <f t="shared" si="40"/>
        <v>0</v>
      </c>
      <c r="N273" s="158">
        <v>858</v>
      </c>
      <c r="O273" s="159">
        <v>1</v>
      </c>
      <c r="P273" s="14" t="s">
        <v>251</v>
      </c>
      <c r="Q273" s="14">
        <v>6</v>
      </c>
      <c r="R273" s="22">
        <v>693099.96314420504</v>
      </c>
      <c r="S273" s="94">
        <v>134474.4804735604</v>
      </c>
      <c r="T273" s="94">
        <v>0</v>
      </c>
      <c r="U273" s="94">
        <v>23311.610001800233</v>
      </c>
      <c r="V273" s="94">
        <v>-217489.32649136434</v>
      </c>
      <c r="W273" s="95">
        <v>633396.7271282014</v>
      </c>
      <c r="X273" s="152"/>
      <c r="Y273" s="19">
        <f t="shared" si="41"/>
        <v>0</v>
      </c>
      <c r="Z273" s="19">
        <f t="shared" si="41"/>
        <v>0</v>
      </c>
      <c r="AA273" s="19">
        <f t="shared" si="42"/>
        <v>16097.932531838516</v>
      </c>
      <c r="AB273" s="19">
        <f t="shared" si="43"/>
        <v>0</v>
      </c>
      <c r="AC273" s="19">
        <f t="shared" si="43"/>
        <v>-3715.7885290982667</v>
      </c>
      <c r="AD273" s="19">
        <f t="shared" si="43"/>
        <v>3715.7885290982085</v>
      </c>
      <c r="AE273" s="19">
        <f t="shared" si="44"/>
        <v>0</v>
      </c>
      <c r="AF273" s="19">
        <f t="shared" si="45"/>
        <v>16097.932531838422</v>
      </c>
      <c r="AG273" s="20"/>
      <c r="AH273" s="160">
        <f>'[3]Sped FY 2020'!DZ289</f>
        <v>944.47673659183727</v>
      </c>
      <c r="AI273" s="19">
        <f t="shared" si="46"/>
        <v>0</v>
      </c>
      <c r="AJ273" s="19">
        <f t="shared" si="46"/>
        <v>0</v>
      </c>
      <c r="AK273" s="19">
        <f t="shared" si="46"/>
        <v>17.044286966694617</v>
      </c>
      <c r="AL273" s="19">
        <f t="shared" si="46"/>
        <v>0</v>
      </c>
      <c r="AM273" s="19">
        <f t="shared" si="46"/>
        <v>-3.934229806979431</v>
      </c>
      <c r="AN273" s="19">
        <f t="shared" si="46"/>
        <v>3.9342298069793693</v>
      </c>
      <c r="AO273" s="19">
        <f t="shared" si="46"/>
        <v>0</v>
      </c>
      <c r="AP273" s="19">
        <f t="shared" si="46"/>
        <v>17.044286966694518</v>
      </c>
      <c r="AQ273" s="118">
        <f>'[3]Sped FY 2020'!CR289</f>
        <v>618.00815089087394</v>
      </c>
      <c r="AR273" s="119">
        <f>'[3]Sped FY 2020'!CS289</f>
        <v>600.96386392417935</v>
      </c>
      <c r="AS273" s="161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  <c r="CB273" s="162"/>
      <c r="CC273" s="162"/>
      <c r="CD273" s="162"/>
      <c r="CE273" s="162"/>
      <c r="CF273" s="162"/>
      <c r="CG273" s="162"/>
      <c r="CH273" s="162"/>
      <c r="CI273" s="162"/>
      <c r="CJ273" s="162"/>
    </row>
    <row r="274" spans="1:88" ht="15" x14ac:dyDescent="0.25">
      <c r="A274" s="154">
        <v>861</v>
      </c>
      <c r="B274" s="155">
        <v>1</v>
      </c>
      <c r="C274" s="156" t="s">
        <v>252</v>
      </c>
      <c r="D274" s="157">
        <v>4</v>
      </c>
      <c r="E274" s="120">
        <f>'[3]Sped FY 2020'!AB290</f>
        <v>5761884.7459639739</v>
      </c>
      <c r="F274" s="120">
        <f>'[3]Sped FY 2020'!AK290</f>
        <v>1662892.8996314425</v>
      </c>
      <c r="G274" s="120">
        <f>'[3]Sped FY 2020'!BP290</f>
        <v>92213.717246776578</v>
      </c>
      <c r="H274" s="120">
        <f>-'[3]Sped FY 2020'!CI290</f>
        <v>0</v>
      </c>
      <c r="I274" s="120">
        <f>'[3]Sped FY 2020'!CB290</f>
        <v>0</v>
      </c>
      <c r="J274" s="120">
        <f>'[3]Sped FY 2020'!BF290-'[3]Sped FY 2020'!BI290</f>
        <v>-617228.64374575182</v>
      </c>
      <c r="K274" s="120">
        <f>'[3]Sped FY 2020'!CJ290</f>
        <v>0</v>
      </c>
      <c r="L274" s="118">
        <f t="shared" si="39"/>
        <v>6899762.7190964408</v>
      </c>
      <c r="M274" s="134">
        <f t="shared" si="40"/>
        <v>0</v>
      </c>
      <c r="N274" s="158">
        <v>861</v>
      </c>
      <c r="O274" s="159">
        <v>1</v>
      </c>
      <c r="P274" s="14" t="s">
        <v>252</v>
      </c>
      <c r="Q274" s="14">
        <v>4</v>
      </c>
      <c r="R274" s="22">
        <v>5761884.7459639739</v>
      </c>
      <c r="S274" s="94">
        <v>1662892.8996314425</v>
      </c>
      <c r="T274" s="94">
        <v>0</v>
      </c>
      <c r="U274" s="94">
        <v>0</v>
      </c>
      <c r="V274" s="94">
        <v>-649451.75139149174</v>
      </c>
      <c r="W274" s="95">
        <v>6775325.8942039246</v>
      </c>
      <c r="X274" s="152"/>
      <c r="Y274" s="19">
        <f t="shared" si="41"/>
        <v>0</v>
      </c>
      <c r="Z274" s="19">
        <f t="shared" si="41"/>
        <v>0</v>
      </c>
      <c r="AA274" s="19">
        <f t="shared" si="42"/>
        <v>92213.717246776578</v>
      </c>
      <c r="AB274" s="19">
        <f t="shared" si="43"/>
        <v>0</v>
      </c>
      <c r="AC274" s="19">
        <f t="shared" si="43"/>
        <v>0</v>
      </c>
      <c r="AD274" s="19">
        <f t="shared" si="43"/>
        <v>32223.107645739918</v>
      </c>
      <c r="AE274" s="19">
        <f t="shared" si="44"/>
        <v>0</v>
      </c>
      <c r="AF274" s="19">
        <f t="shared" si="45"/>
        <v>124436.82489251625</v>
      </c>
      <c r="AG274" s="20"/>
      <c r="AH274" s="160">
        <f>'[3]Sped FY 2020'!DZ290</f>
        <v>2800.2730477462242</v>
      </c>
      <c r="AI274" s="19">
        <f t="shared" si="46"/>
        <v>0</v>
      </c>
      <c r="AJ274" s="19">
        <f t="shared" si="46"/>
        <v>0</v>
      </c>
      <c r="AK274" s="19">
        <f t="shared" si="46"/>
        <v>32.930259183472842</v>
      </c>
      <c r="AL274" s="19">
        <f t="shared" si="46"/>
        <v>0</v>
      </c>
      <c r="AM274" s="19">
        <f t="shared" si="46"/>
        <v>0</v>
      </c>
      <c r="AN274" s="19">
        <f t="shared" si="46"/>
        <v>11.507130589166799</v>
      </c>
      <c r="AO274" s="19">
        <f t="shared" si="46"/>
        <v>0</v>
      </c>
      <c r="AP274" s="19">
        <f t="shared" si="46"/>
        <v>44.437389772639548</v>
      </c>
      <c r="AQ274" s="118">
        <f>'[3]Sped FY 2020'!CR290</f>
        <v>1282.3136886658988</v>
      </c>
      <c r="AR274" s="119">
        <f>'[3]Sped FY 2020'!CS290</f>
        <v>1237.8762988932592</v>
      </c>
      <c r="AS274" s="161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  <c r="CB274" s="162"/>
      <c r="CC274" s="162"/>
      <c r="CD274" s="162"/>
      <c r="CE274" s="162"/>
      <c r="CF274" s="162"/>
      <c r="CG274" s="162"/>
      <c r="CH274" s="162"/>
      <c r="CI274" s="162"/>
      <c r="CJ274" s="162"/>
    </row>
    <row r="275" spans="1:88" ht="15" x14ac:dyDescent="0.25">
      <c r="A275" s="154">
        <v>870</v>
      </c>
      <c r="B275" s="155">
        <v>52</v>
      </c>
      <c r="C275" s="156" t="s">
        <v>641</v>
      </c>
      <c r="D275" s="157">
        <v>8</v>
      </c>
      <c r="E275" s="120">
        <f>'[3]Sped FY 2020'!AB291</f>
        <v>0</v>
      </c>
      <c r="F275" s="120">
        <f>'[3]Sped FY 2020'!AK291</f>
        <v>0</v>
      </c>
      <c r="G275" s="120">
        <f>'[3]Sped FY 2020'!BP291</f>
        <v>0</v>
      </c>
      <c r="H275" s="120">
        <f>-'[3]Sped FY 2020'!CI291</f>
        <v>0</v>
      </c>
      <c r="I275" s="120">
        <f>'[3]Sped FY 2020'!CB291</f>
        <v>0</v>
      </c>
      <c r="J275" s="120">
        <f>'[3]Sped FY 2020'!BF291-'[3]Sped FY 2020'!BI291</f>
        <v>0</v>
      </c>
      <c r="K275" s="120">
        <f>'[3]Sped FY 2020'!CJ291</f>
        <v>0</v>
      </c>
      <c r="L275" s="118">
        <f t="shared" si="39"/>
        <v>0</v>
      </c>
      <c r="M275" s="134">
        <f t="shared" si="40"/>
        <v>0</v>
      </c>
      <c r="N275" s="158">
        <v>870</v>
      </c>
      <c r="O275" s="159">
        <v>52</v>
      </c>
      <c r="P275" s="14" t="s">
        <v>641</v>
      </c>
      <c r="Q275" s="14">
        <v>8</v>
      </c>
      <c r="R275" s="22">
        <v>0</v>
      </c>
      <c r="S275" s="94">
        <v>0</v>
      </c>
      <c r="T275" s="94">
        <v>0</v>
      </c>
      <c r="U275" s="94">
        <v>0</v>
      </c>
      <c r="V275" s="94">
        <v>0</v>
      </c>
      <c r="W275" s="95">
        <v>0</v>
      </c>
      <c r="X275" s="152"/>
      <c r="Y275" s="19">
        <f t="shared" si="41"/>
        <v>0</v>
      </c>
      <c r="Z275" s="19">
        <f t="shared" si="41"/>
        <v>0</v>
      </c>
      <c r="AA275" s="19">
        <f t="shared" si="42"/>
        <v>0</v>
      </c>
      <c r="AB275" s="19">
        <f t="shared" si="43"/>
        <v>0</v>
      </c>
      <c r="AC275" s="19">
        <f t="shared" si="43"/>
        <v>0</v>
      </c>
      <c r="AD275" s="19">
        <f t="shared" si="43"/>
        <v>0</v>
      </c>
      <c r="AE275" s="19">
        <f t="shared" si="44"/>
        <v>0</v>
      </c>
      <c r="AF275" s="19">
        <f t="shared" si="45"/>
        <v>0</v>
      </c>
      <c r="AG275" s="20"/>
      <c r="AH275" s="160">
        <f>'[3]Sped FY 2020'!DZ291</f>
        <v>0</v>
      </c>
      <c r="AI275" s="19">
        <f t="shared" si="46"/>
        <v>0</v>
      </c>
      <c r="AJ275" s="19">
        <f t="shared" si="46"/>
        <v>0</v>
      </c>
      <c r="AK275" s="19">
        <f t="shared" si="46"/>
        <v>0</v>
      </c>
      <c r="AL275" s="19">
        <f t="shared" si="46"/>
        <v>0</v>
      </c>
      <c r="AM275" s="19">
        <f t="shared" si="46"/>
        <v>0</v>
      </c>
      <c r="AN275" s="19">
        <f t="shared" si="46"/>
        <v>0</v>
      </c>
      <c r="AO275" s="19">
        <f t="shared" si="46"/>
        <v>0</v>
      </c>
      <c r="AP275" s="19">
        <f t="shared" si="46"/>
        <v>0</v>
      </c>
      <c r="AQ275" s="118">
        <f>'[3]Sped FY 2020'!CR291</f>
        <v>0</v>
      </c>
      <c r="AR275" s="119">
        <f>'[3]Sped FY 2020'!CS291</f>
        <v>0</v>
      </c>
      <c r="AS275" s="161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  <c r="CB275" s="162"/>
      <c r="CC275" s="162"/>
      <c r="CD275" s="162"/>
      <c r="CE275" s="162"/>
      <c r="CF275" s="162"/>
      <c r="CG275" s="162"/>
      <c r="CH275" s="162"/>
      <c r="CI275" s="162"/>
      <c r="CJ275" s="162"/>
    </row>
    <row r="276" spans="1:88" ht="15" x14ac:dyDescent="0.25">
      <c r="A276" s="154">
        <v>876</v>
      </c>
      <c r="B276" s="155">
        <v>1</v>
      </c>
      <c r="C276" s="156" t="s">
        <v>253</v>
      </c>
      <c r="D276" s="157">
        <v>5</v>
      </c>
      <c r="E276" s="120">
        <f>'[3]Sped FY 2020'!AB292</f>
        <v>2309739.1255876748</v>
      </c>
      <c r="F276" s="120">
        <f>'[3]Sped FY 2020'!AK292</f>
        <v>312649.46916547383</v>
      </c>
      <c r="G276" s="120">
        <f>'[3]Sped FY 2020'!BP292</f>
        <v>40313.660513558367</v>
      </c>
      <c r="H276" s="120">
        <f>-'[3]Sped FY 2020'!CI292</f>
        <v>0</v>
      </c>
      <c r="I276" s="120">
        <f>'[3]Sped FY 2020'!CB292</f>
        <v>0</v>
      </c>
      <c r="J276" s="120">
        <f>'[3]Sped FY 2020'!BF292-'[3]Sped FY 2020'!BI292</f>
        <v>-401422.31530541647</v>
      </c>
      <c r="K276" s="120">
        <f>'[3]Sped FY 2020'!CJ292</f>
        <v>0</v>
      </c>
      <c r="L276" s="118">
        <f t="shared" ref="L276:L339" si="47">SUM(E276:K276)</f>
        <v>2261279.9399612905</v>
      </c>
      <c r="M276" s="134">
        <f t="shared" ref="M276:M339" si="48">N276-A276</f>
        <v>0</v>
      </c>
      <c r="N276" s="158">
        <v>876</v>
      </c>
      <c r="O276" s="159">
        <v>1</v>
      </c>
      <c r="P276" s="14" t="s">
        <v>253</v>
      </c>
      <c r="Q276" s="14">
        <v>5</v>
      </c>
      <c r="R276" s="22">
        <v>2309739.1255876748</v>
      </c>
      <c r="S276" s="94">
        <v>312649.46916547383</v>
      </c>
      <c r="T276" s="94">
        <v>0</v>
      </c>
      <c r="U276" s="94">
        <v>0</v>
      </c>
      <c r="V276" s="94">
        <v>-396811.51747393934</v>
      </c>
      <c r="W276" s="95">
        <v>2225577.0772792092</v>
      </c>
      <c r="X276" s="152"/>
      <c r="Y276" s="19">
        <f t="shared" ref="Y276:Z339" si="49">E276-R276</f>
        <v>0</v>
      </c>
      <c r="Z276" s="19">
        <f t="shared" si="49"/>
        <v>0</v>
      </c>
      <c r="AA276" s="19">
        <f t="shared" ref="AA276:AA339" si="50">G276</f>
        <v>40313.660513558367</v>
      </c>
      <c r="AB276" s="19">
        <f t="shared" ref="AB276:AD339" si="51">H276-T276</f>
        <v>0</v>
      </c>
      <c r="AC276" s="19">
        <f t="shared" si="51"/>
        <v>0</v>
      </c>
      <c r="AD276" s="19">
        <f t="shared" si="51"/>
        <v>-4610.7978314771317</v>
      </c>
      <c r="AE276" s="19">
        <f t="shared" ref="AE276:AE339" si="52">K276</f>
        <v>0</v>
      </c>
      <c r="AF276" s="19">
        <f t="shared" ref="AF276:AF339" si="53">L276-W276</f>
        <v>35702.862682081293</v>
      </c>
      <c r="AG276" s="20"/>
      <c r="AH276" s="160">
        <f>'[3]Sped FY 2020'!DZ292</f>
        <v>1836.7058239254027</v>
      </c>
      <c r="AI276" s="19">
        <f t="shared" si="46"/>
        <v>0</v>
      </c>
      <c r="AJ276" s="19">
        <f t="shared" si="46"/>
        <v>0</v>
      </c>
      <c r="AK276" s="19">
        <f t="shared" si="46"/>
        <v>21.948893496401141</v>
      </c>
      <c r="AL276" s="19">
        <f t="shared" si="46"/>
        <v>0</v>
      </c>
      <c r="AM276" s="19">
        <f t="shared" si="46"/>
        <v>0</v>
      </c>
      <c r="AN276" s="19">
        <f t="shared" si="46"/>
        <v>-2.5103627218990066</v>
      </c>
      <c r="AO276" s="19">
        <f t="shared" si="46"/>
        <v>0</v>
      </c>
      <c r="AP276" s="19">
        <f t="shared" si="46"/>
        <v>19.438530774502166</v>
      </c>
      <c r="AQ276" s="118">
        <f>'[3]Sped FY 2020'!CR292</f>
        <v>945.82719587456995</v>
      </c>
      <c r="AR276" s="119">
        <f>'[3]Sped FY 2020'!CS292</f>
        <v>926.38866510006778</v>
      </c>
      <c r="AS276" s="161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  <c r="CB276" s="162"/>
      <c r="CC276" s="162"/>
      <c r="CD276" s="162"/>
      <c r="CE276" s="162"/>
      <c r="CF276" s="162"/>
      <c r="CG276" s="162"/>
      <c r="CH276" s="162"/>
      <c r="CI276" s="162"/>
      <c r="CJ276" s="162"/>
    </row>
    <row r="277" spans="1:88" ht="15" x14ac:dyDescent="0.25">
      <c r="A277" s="154">
        <v>877</v>
      </c>
      <c r="B277" s="155">
        <v>1</v>
      </c>
      <c r="C277" s="156" t="s">
        <v>254</v>
      </c>
      <c r="D277" s="157">
        <v>4</v>
      </c>
      <c r="E277" s="120">
        <f>'[3]Sped FY 2020'!AB293</f>
        <v>7985799.6091190465</v>
      </c>
      <c r="F277" s="120">
        <f>'[3]Sped FY 2020'!AK293</f>
        <v>1596926.0575058244</v>
      </c>
      <c r="G277" s="120">
        <f>'[3]Sped FY 2020'!BP293</f>
        <v>151531.68546718021</v>
      </c>
      <c r="H277" s="120">
        <f>-'[3]Sped FY 2020'!CI293</f>
        <v>0</v>
      </c>
      <c r="I277" s="120">
        <f>'[3]Sped FY 2020'!CB293</f>
        <v>0</v>
      </c>
      <c r="J277" s="120">
        <f>'[3]Sped FY 2020'!BF293-'[3]Sped FY 2020'!BI293</f>
        <v>-1303957.3935452867</v>
      </c>
      <c r="K277" s="120">
        <f>'[3]Sped FY 2020'!CJ293</f>
        <v>0</v>
      </c>
      <c r="L277" s="118">
        <f t="shared" si="47"/>
        <v>8430299.9585467633</v>
      </c>
      <c r="M277" s="134">
        <f t="shared" si="48"/>
        <v>0</v>
      </c>
      <c r="N277" s="158">
        <v>877</v>
      </c>
      <c r="O277" s="159">
        <v>1</v>
      </c>
      <c r="P277" s="14" t="s">
        <v>254</v>
      </c>
      <c r="Q277" s="14">
        <v>4</v>
      </c>
      <c r="R277" s="22">
        <v>7985799.6091190465</v>
      </c>
      <c r="S277" s="94">
        <v>1596926.0575058244</v>
      </c>
      <c r="T277" s="94">
        <v>0</v>
      </c>
      <c r="U277" s="94">
        <v>0</v>
      </c>
      <c r="V277" s="94">
        <v>-1315746.2610024086</v>
      </c>
      <c r="W277" s="95">
        <v>8266979.4056224618</v>
      </c>
      <c r="X277" s="152"/>
      <c r="Y277" s="19">
        <f t="shared" si="49"/>
        <v>0</v>
      </c>
      <c r="Z277" s="19">
        <f t="shared" si="49"/>
        <v>0</v>
      </c>
      <c r="AA277" s="19">
        <f t="shared" si="50"/>
        <v>151531.68546718021</v>
      </c>
      <c r="AB277" s="19">
        <f t="shared" si="51"/>
        <v>0</v>
      </c>
      <c r="AC277" s="19">
        <f t="shared" si="51"/>
        <v>0</v>
      </c>
      <c r="AD277" s="19">
        <f t="shared" si="51"/>
        <v>11788.867457121843</v>
      </c>
      <c r="AE277" s="19">
        <f t="shared" si="52"/>
        <v>0</v>
      </c>
      <c r="AF277" s="19">
        <f t="shared" si="53"/>
        <v>163320.55292430148</v>
      </c>
      <c r="AG277" s="20"/>
      <c r="AH277" s="160">
        <f>'[3]Sped FY 2020'!DZ293</f>
        <v>5769.3461930960957</v>
      </c>
      <c r="AI277" s="19">
        <f t="shared" si="46"/>
        <v>0</v>
      </c>
      <c r="AJ277" s="19">
        <f t="shared" si="46"/>
        <v>0</v>
      </c>
      <c r="AK277" s="19">
        <f t="shared" si="46"/>
        <v>26.264966669622119</v>
      </c>
      <c r="AL277" s="19">
        <f t="shared" si="46"/>
        <v>0</v>
      </c>
      <c r="AM277" s="19">
        <f t="shared" si="46"/>
        <v>0</v>
      </c>
      <c r="AN277" s="19">
        <f t="shared" si="46"/>
        <v>2.0433628114099003</v>
      </c>
      <c r="AO277" s="19">
        <f t="shared" si="46"/>
        <v>0</v>
      </c>
      <c r="AP277" s="19">
        <f t="shared" si="46"/>
        <v>28.308329481031919</v>
      </c>
      <c r="AQ277" s="118">
        <f>'[3]Sped FY 2020'!CR293</f>
        <v>1039.0382849476396</v>
      </c>
      <c r="AR277" s="119">
        <f>'[3]Sped FY 2020'!CS293</f>
        <v>1010.7299554666076</v>
      </c>
      <c r="AS277" s="161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  <c r="CB277" s="162"/>
      <c r="CC277" s="162"/>
      <c r="CD277" s="162"/>
      <c r="CE277" s="162"/>
      <c r="CF277" s="162"/>
      <c r="CG277" s="162"/>
      <c r="CH277" s="162"/>
      <c r="CI277" s="162"/>
      <c r="CJ277" s="162"/>
    </row>
    <row r="278" spans="1:88" ht="15" x14ac:dyDescent="0.25">
      <c r="A278" s="154">
        <v>879</v>
      </c>
      <c r="B278" s="155">
        <v>1</v>
      </c>
      <c r="C278" s="156" t="s">
        <v>255</v>
      </c>
      <c r="D278" s="157">
        <v>4</v>
      </c>
      <c r="E278" s="120">
        <f>'[3]Sped FY 2020'!AB294</f>
        <v>2552320.2012446783</v>
      </c>
      <c r="F278" s="120">
        <f>'[3]Sped FY 2020'!AK294</f>
        <v>551584.69174374302</v>
      </c>
      <c r="G278" s="120">
        <f>'[3]Sped FY 2020'!BP294</f>
        <v>46893.101463010986</v>
      </c>
      <c r="H278" s="120">
        <f>-'[3]Sped FY 2020'!CI294</f>
        <v>0</v>
      </c>
      <c r="I278" s="120">
        <f>'[3]Sped FY 2020'!CB294</f>
        <v>0</v>
      </c>
      <c r="J278" s="120">
        <f>'[3]Sped FY 2020'!BF294-'[3]Sped FY 2020'!BI294</f>
        <v>-64903.815133058844</v>
      </c>
      <c r="K278" s="120">
        <f>'[3]Sped FY 2020'!CJ294</f>
        <v>0</v>
      </c>
      <c r="L278" s="118">
        <f t="shared" si="47"/>
        <v>3085894.1793183736</v>
      </c>
      <c r="M278" s="134">
        <f t="shared" si="48"/>
        <v>0</v>
      </c>
      <c r="N278" s="158">
        <v>879</v>
      </c>
      <c r="O278" s="159">
        <v>1</v>
      </c>
      <c r="P278" s="14" t="s">
        <v>255</v>
      </c>
      <c r="Q278" s="14">
        <v>4</v>
      </c>
      <c r="R278" s="22">
        <v>2552320.2012446783</v>
      </c>
      <c r="S278" s="94">
        <v>551584.69174374302</v>
      </c>
      <c r="T278" s="94">
        <v>0</v>
      </c>
      <c r="U278" s="94">
        <v>0</v>
      </c>
      <c r="V278" s="94">
        <v>-57044.573357700749</v>
      </c>
      <c r="W278" s="95">
        <v>3046860.3196307207</v>
      </c>
      <c r="X278" s="152"/>
      <c r="Y278" s="19">
        <f t="shared" si="49"/>
        <v>0</v>
      </c>
      <c r="Z278" s="19">
        <f t="shared" si="49"/>
        <v>0</v>
      </c>
      <c r="AA278" s="19">
        <f t="shared" si="50"/>
        <v>46893.101463010986</v>
      </c>
      <c r="AB278" s="19">
        <f t="shared" si="51"/>
        <v>0</v>
      </c>
      <c r="AC278" s="19">
        <f t="shared" si="51"/>
        <v>0</v>
      </c>
      <c r="AD278" s="19">
        <f t="shared" si="51"/>
        <v>-7859.2417753580958</v>
      </c>
      <c r="AE278" s="19">
        <f t="shared" si="52"/>
        <v>0</v>
      </c>
      <c r="AF278" s="19">
        <f t="shared" si="53"/>
        <v>39033.859687652905</v>
      </c>
      <c r="AG278" s="20"/>
      <c r="AH278" s="160">
        <f>'[3]Sped FY 2020'!DZ294</f>
        <v>2492.815727111009</v>
      </c>
      <c r="AI278" s="19">
        <f t="shared" si="46"/>
        <v>0</v>
      </c>
      <c r="AJ278" s="19">
        <f t="shared" si="46"/>
        <v>0</v>
      </c>
      <c r="AK278" s="19">
        <f t="shared" si="46"/>
        <v>18.811298786756556</v>
      </c>
      <c r="AL278" s="19">
        <f t="shared" si="46"/>
        <v>0</v>
      </c>
      <c r="AM278" s="19">
        <f t="shared" si="46"/>
        <v>0</v>
      </c>
      <c r="AN278" s="19">
        <f t="shared" si="46"/>
        <v>-3.1527568162715269</v>
      </c>
      <c r="AO278" s="19">
        <f t="shared" si="46"/>
        <v>0</v>
      </c>
      <c r="AP278" s="19">
        <f t="shared" si="46"/>
        <v>15.658541970485036</v>
      </c>
      <c r="AQ278" s="118">
        <f>'[3]Sped FY 2020'!CR294</f>
        <v>752.95804901802239</v>
      </c>
      <c r="AR278" s="119">
        <f>'[3]Sped FY 2020'!CS294</f>
        <v>737.2995070475373</v>
      </c>
      <c r="AS278" s="161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  <c r="CB278" s="162"/>
      <c r="CC278" s="162"/>
      <c r="CD278" s="162"/>
      <c r="CE278" s="162"/>
      <c r="CF278" s="162"/>
      <c r="CG278" s="162"/>
      <c r="CH278" s="162"/>
      <c r="CI278" s="162"/>
      <c r="CJ278" s="162"/>
    </row>
    <row r="279" spans="1:88" ht="15" x14ac:dyDescent="0.25">
      <c r="A279" s="154">
        <v>881</v>
      </c>
      <c r="B279" s="155">
        <v>1</v>
      </c>
      <c r="C279" s="156" t="s">
        <v>256</v>
      </c>
      <c r="D279" s="157">
        <v>5</v>
      </c>
      <c r="E279" s="120">
        <f>'[3]Sped FY 2020'!AB295</f>
        <v>1151152.0059408913</v>
      </c>
      <c r="F279" s="120">
        <f>'[3]Sped FY 2020'!AK295</f>
        <v>270100.05410766264</v>
      </c>
      <c r="G279" s="120">
        <f>'[3]Sped FY 2020'!BP295</f>
        <v>25791.633307647091</v>
      </c>
      <c r="H279" s="120">
        <f>-'[3]Sped FY 2020'!CI295</f>
        <v>0</v>
      </c>
      <c r="I279" s="120">
        <f>'[3]Sped FY 2020'!CB295</f>
        <v>0</v>
      </c>
      <c r="J279" s="120">
        <f>'[3]Sped FY 2020'!BF295-'[3]Sped FY 2020'!BI295</f>
        <v>-350566.5026168598</v>
      </c>
      <c r="K279" s="120">
        <f>'[3]Sped FY 2020'!CJ295</f>
        <v>0</v>
      </c>
      <c r="L279" s="118">
        <f t="shared" si="47"/>
        <v>1096477.1907393415</v>
      </c>
      <c r="M279" s="134">
        <f t="shared" si="48"/>
        <v>0</v>
      </c>
      <c r="N279" s="158">
        <v>881</v>
      </c>
      <c r="O279" s="159">
        <v>1</v>
      </c>
      <c r="P279" s="14" t="s">
        <v>256</v>
      </c>
      <c r="Q279" s="14">
        <v>5</v>
      </c>
      <c r="R279" s="22">
        <v>1151152.0059408913</v>
      </c>
      <c r="S279" s="94">
        <v>270100.05410766264</v>
      </c>
      <c r="T279" s="94">
        <v>0</v>
      </c>
      <c r="U279" s="94">
        <v>0</v>
      </c>
      <c r="V279" s="94">
        <v>-351494.38909993839</v>
      </c>
      <c r="W279" s="95">
        <v>1069757.6709486158</v>
      </c>
      <c r="X279" s="152"/>
      <c r="Y279" s="19">
        <f t="shared" si="49"/>
        <v>0</v>
      </c>
      <c r="Z279" s="19">
        <f t="shared" si="49"/>
        <v>0</v>
      </c>
      <c r="AA279" s="19">
        <f t="shared" si="50"/>
        <v>25791.633307647091</v>
      </c>
      <c r="AB279" s="19">
        <f t="shared" si="51"/>
        <v>0</v>
      </c>
      <c r="AC279" s="19">
        <f t="shared" si="51"/>
        <v>0</v>
      </c>
      <c r="AD279" s="19">
        <f t="shared" si="51"/>
        <v>927.88648307858966</v>
      </c>
      <c r="AE279" s="19">
        <f t="shared" si="52"/>
        <v>0</v>
      </c>
      <c r="AF279" s="19">
        <f t="shared" si="53"/>
        <v>26719.519790725783</v>
      </c>
      <c r="AG279" s="20"/>
      <c r="AH279" s="160">
        <f>'[3]Sped FY 2020'!DZ295</f>
        <v>822.90047581778163</v>
      </c>
      <c r="AI279" s="19">
        <f t="shared" si="46"/>
        <v>0</v>
      </c>
      <c r="AJ279" s="19">
        <f t="shared" si="46"/>
        <v>0</v>
      </c>
      <c r="AK279" s="19">
        <f t="shared" si="46"/>
        <v>31.342348273666868</v>
      </c>
      <c r="AL279" s="19">
        <f t="shared" si="46"/>
        <v>0</v>
      </c>
      <c r="AM279" s="19">
        <f t="shared" si="46"/>
        <v>0</v>
      </c>
      <c r="AN279" s="19">
        <f t="shared" si="46"/>
        <v>1.127580443013446</v>
      </c>
      <c r="AO279" s="19">
        <f t="shared" si="46"/>
        <v>0</v>
      </c>
      <c r="AP279" s="19">
        <f t="shared" si="46"/>
        <v>32.469928716680435</v>
      </c>
      <c r="AQ279" s="118">
        <f>'[3]Sped FY 2020'!CR295</f>
        <v>1255.5149913644427</v>
      </c>
      <c r="AR279" s="119">
        <f>'[3]Sped FY 2020'!CS295</f>
        <v>1223.0450626477623</v>
      </c>
      <c r="AS279" s="161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  <c r="CB279" s="162"/>
      <c r="CC279" s="162"/>
      <c r="CD279" s="162"/>
      <c r="CE279" s="162"/>
      <c r="CF279" s="162"/>
      <c r="CG279" s="162"/>
      <c r="CH279" s="162"/>
      <c r="CI279" s="162"/>
      <c r="CJ279" s="162"/>
    </row>
    <row r="280" spans="1:88" ht="15" x14ac:dyDescent="0.25">
      <c r="A280" s="154">
        <v>882</v>
      </c>
      <c r="B280" s="155">
        <v>1</v>
      </c>
      <c r="C280" s="156" t="s">
        <v>257</v>
      </c>
      <c r="D280" s="157">
        <v>4</v>
      </c>
      <c r="E280" s="120">
        <f>'[3]Sped FY 2020'!AB296</f>
        <v>4071029.9241225603</v>
      </c>
      <c r="F280" s="120">
        <f>'[3]Sped FY 2020'!AK296</f>
        <v>704658.0014693049</v>
      </c>
      <c r="G280" s="120">
        <f>'[3]Sped FY 2020'!BP296</f>
        <v>112393.24666359278</v>
      </c>
      <c r="H280" s="120">
        <f>-'[3]Sped FY 2020'!CI296</f>
        <v>0</v>
      </c>
      <c r="I280" s="120">
        <f>'[3]Sped FY 2020'!CB296</f>
        <v>487624.84023005562</v>
      </c>
      <c r="J280" s="120">
        <f>'[3]Sped FY 2020'!BF296-'[3]Sped FY 2020'!BI296</f>
        <v>-2052990.9376254899</v>
      </c>
      <c r="K280" s="120">
        <f>'[3]Sped FY 2020'!CJ296</f>
        <v>0</v>
      </c>
      <c r="L280" s="118">
        <f t="shared" si="47"/>
        <v>3322715.0748600233</v>
      </c>
      <c r="M280" s="134">
        <f t="shared" si="48"/>
        <v>0</v>
      </c>
      <c r="N280" s="158">
        <v>882</v>
      </c>
      <c r="O280" s="159">
        <v>1</v>
      </c>
      <c r="P280" s="14" t="s">
        <v>257</v>
      </c>
      <c r="Q280" s="14">
        <v>4</v>
      </c>
      <c r="R280" s="22">
        <v>4071029.9241225603</v>
      </c>
      <c r="S280" s="94">
        <v>704658.0014693049</v>
      </c>
      <c r="T280" s="94">
        <v>0</v>
      </c>
      <c r="U280" s="94">
        <v>496122.136314095</v>
      </c>
      <c r="V280" s="94">
        <v>-2061488.2337095295</v>
      </c>
      <c r="W280" s="95">
        <v>3210321.828196431</v>
      </c>
      <c r="X280" s="152"/>
      <c r="Y280" s="19">
        <f t="shared" si="49"/>
        <v>0</v>
      </c>
      <c r="Z280" s="19">
        <f t="shared" si="49"/>
        <v>0</v>
      </c>
      <c r="AA280" s="19">
        <f t="shared" si="50"/>
        <v>112393.24666359278</v>
      </c>
      <c r="AB280" s="19">
        <f t="shared" si="51"/>
        <v>0</v>
      </c>
      <c r="AC280" s="19">
        <f t="shared" si="51"/>
        <v>-8497.2960840393789</v>
      </c>
      <c r="AD280" s="19">
        <f t="shared" si="51"/>
        <v>8497.2960840396117</v>
      </c>
      <c r="AE280" s="19">
        <f t="shared" si="52"/>
        <v>0</v>
      </c>
      <c r="AF280" s="19">
        <f t="shared" si="53"/>
        <v>112393.24666359229</v>
      </c>
      <c r="AG280" s="20"/>
      <c r="AH280" s="160">
        <f>'[3]Sped FY 2020'!DZ296</f>
        <v>4316.4596387218435</v>
      </c>
      <c r="AI280" s="19">
        <f t="shared" si="46"/>
        <v>0</v>
      </c>
      <c r="AJ280" s="19">
        <f t="shared" si="46"/>
        <v>0</v>
      </c>
      <c r="AK280" s="19">
        <f t="shared" si="46"/>
        <v>26.038294359419471</v>
      </c>
      <c r="AL280" s="19">
        <f t="shared" si="46"/>
        <v>0</v>
      </c>
      <c r="AM280" s="19">
        <f t="shared" si="46"/>
        <v>-1.968579992689456</v>
      </c>
      <c r="AN280" s="19">
        <f t="shared" si="46"/>
        <v>1.96857999268951</v>
      </c>
      <c r="AO280" s="19">
        <f t="shared" si="46"/>
        <v>0</v>
      </c>
      <c r="AP280" s="19">
        <f t="shared" si="46"/>
        <v>26.038294359419357</v>
      </c>
      <c r="AQ280" s="118">
        <f>'[3]Sped FY 2020'!CR296</f>
        <v>1074.1590420373511</v>
      </c>
      <c r="AR280" s="119">
        <f>'[3]Sped FY 2020'!CS296</f>
        <v>1048.1207476779318</v>
      </c>
      <c r="AS280" s="161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  <c r="CB280" s="162"/>
      <c r="CC280" s="162"/>
      <c r="CD280" s="162"/>
      <c r="CE280" s="162"/>
      <c r="CF280" s="162"/>
      <c r="CG280" s="162"/>
      <c r="CH280" s="162"/>
      <c r="CI280" s="162"/>
      <c r="CJ280" s="162"/>
    </row>
    <row r="281" spans="1:88" s="341" customFormat="1" ht="15" x14ac:dyDescent="0.25">
      <c r="A281" s="319">
        <v>883</v>
      </c>
      <c r="B281" s="320">
        <v>1</v>
      </c>
      <c r="C281" s="321" t="s">
        <v>258</v>
      </c>
      <c r="D281" s="322">
        <v>5</v>
      </c>
      <c r="E281" s="323">
        <f>'[3]Sped FY 2020'!AB297</f>
        <v>1552459.1294099137</v>
      </c>
      <c r="F281" s="323">
        <f>'[3]Sped FY 2020'!AK297</f>
        <v>218315.28455408709</v>
      </c>
      <c r="G281" s="323">
        <f>'[3]Sped FY 2020'!BP297</f>
        <v>26025.106793196817</v>
      </c>
      <c r="H281" s="323">
        <f>-'[3]Sped FY 2020'!CI297</f>
        <v>0</v>
      </c>
      <c r="I281" s="323">
        <f>'[3]Sped FY 2020'!CB297</f>
        <v>203873.565689157</v>
      </c>
      <c r="J281" s="323">
        <f>'[3]Sped FY 2020'!BF297-'[3]Sped FY 2020'!BI297</f>
        <v>-356343.7146022513</v>
      </c>
      <c r="K281" s="323">
        <f>'[3]Sped FY 2020'!CJ297</f>
        <v>0</v>
      </c>
      <c r="L281" s="324">
        <f t="shared" si="47"/>
        <v>1644329.3718441033</v>
      </c>
      <c r="M281" s="325">
        <f t="shared" si="48"/>
        <v>0</v>
      </c>
      <c r="N281" s="326">
        <v>883</v>
      </c>
      <c r="O281" s="327">
        <v>1</v>
      </c>
      <c r="P281" s="328" t="s">
        <v>258</v>
      </c>
      <c r="Q281" s="328">
        <v>5</v>
      </c>
      <c r="R281" s="329">
        <v>1552459.1294099137</v>
      </c>
      <c r="S281" s="330">
        <v>218315.28455408709</v>
      </c>
      <c r="T281" s="330">
        <v>0</v>
      </c>
      <c r="U281" s="330">
        <v>212216.56919377693</v>
      </c>
      <c r="V281" s="330">
        <v>-364686.71810687112</v>
      </c>
      <c r="W281" s="331">
        <v>1618304.2650509067</v>
      </c>
      <c r="X281" s="332"/>
      <c r="Y281" s="333">
        <f t="shared" si="49"/>
        <v>0</v>
      </c>
      <c r="Z281" s="333">
        <f t="shared" si="49"/>
        <v>0</v>
      </c>
      <c r="AA281" s="333">
        <f t="shared" si="50"/>
        <v>26025.106793196817</v>
      </c>
      <c r="AB281" s="333">
        <f t="shared" si="51"/>
        <v>0</v>
      </c>
      <c r="AC281" s="333">
        <f t="shared" si="51"/>
        <v>-8343.0035046199337</v>
      </c>
      <c r="AD281" s="333">
        <f t="shared" si="51"/>
        <v>8343.0035046198172</v>
      </c>
      <c r="AE281" s="333">
        <f t="shared" si="52"/>
        <v>0</v>
      </c>
      <c r="AF281" s="333">
        <f t="shared" si="53"/>
        <v>26025.106793196639</v>
      </c>
      <c r="AG281" s="334"/>
      <c r="AH281" s="335">
        <f>'[3]Sped FY 2020'!DZ297</f>
        <v>1648.8152390927712</v>
      </c>
      <c r="AI281" s="333">
        <f t="shared" si="46"/>
        <v>0</v>
      </c>
      <c r="AJ281" s="333">
        <f t="shared" si="46"/>
        <v>0</v>
      </c>
      <c r="AK281" s="333">
        <f t="shared" si="46"/>
        <v>15.784125580690672</v>
      </c>
      <c r="AL281" s="333">
        <f t="shared" si="46"/>
        <v>0</v>
      </c>
      <c r="AM281" s="333">
        <f t="shared" si="46"/>
        <v>-5.059999026458847</v>
      </c>
      <c r="AN281" s="333">
        <f t="shared" si="46"/>
        <v>5.0599990264587769</v>
      </c>
      <c r="AO281" s="333">
        <f t="shared" si="46"/>
        <v>0</v>
      </c>
      <c r="AP281" s="333">
        <f t="shared" si="46"/>
        <v>15.784125580690564</v>
      </c>
      <c r="AQ281" s="324">
        <f>'[3]Sped FY 2020'!CR297</f>
        <v>636.86810185851925</v>
      </c>
      <c r="AR281" s="336">
        <f>'[3]Sped FY 2020'!CS297</f>
        <v>621.08397627782847</v>
      </c>
      <c r="AS281" s="337"/>
      <c r="AT281" s="338"/>
      <c r="AU281" s="338"/>
      <c r="AV281" s="339"/>
      <c r="AW281" s="340"/>
      <c r="AX281" s="340"/>
      <c r="AY281" s="340"/>
      <c r="AZ281" s="340"/>
      <c r="BA281" s="340"/>
      <c r="BB281" s="340"/>
      <c r="BC281" s="340"/>
      <c r="BD281" s="340"/>
      <c r="BE281" s="340"/>
      <c r="BF281" s="340"/>
      <c r="BG281" s="340"/>
      <c r="BH281" s="340"/>
      <c r="BI281" s="340"/>
      <c r="BJ281" s="340"/>
      <c r="BK281" s="340"/>
      <c r="BL281" s="340"/>
      <c r="BM281" s="340"/>
      <c r="BN281" s="340"/>
      <c r="BO281" s="340"/>
      <c r="BP281" s="340"/>
      <c r="BQ281" s="340"/>
      <c r="BR281" s="340"/>
      <c r="BS281" s="340"/>
      <c r="BT281" s="340"/>
      <c r="BU281" s="340"/>
      <c r="BV281" s="340"/>
      <c r="BW281" s="340"/>
      <c r="BX281" s="340"/>
      <c r="BY281" s="340"/>
      <c r="BZ281" s="340"/>
      <c r="CA281" s="340"/>
      <c r="CB281" s="340"/>
      <c r="CC281" s="340"/>
      <c r="CD281" s="340"/>
      <c r="CE281" s="340"/>
      <c r="CF281" s="340"/>
      <c r="CG281" s="340"/>
      <c r="CH281" s="340"/>
      <c r="CI281" s="340"/>
      <c r="CJ281" s="340"/>
    </row>
    <row r="282" spans="1:88" ht="15" x14ac:dyDescent="0.25">
      <c r="A282" s="154">
        <v>885</v>
      </c>
      <c r="B282" s="155">
        <v>1</v>
      </c>
      <c r="C282" s="156" t="s">
        <v>259</v>
      </c>
      <c r="D282" s="157">
        <v>4</v>
      </c>
      <c r="E282" s="120">
        <f>'[3]Sped FY 2020'!AB298</f>
        <v>4469193.1850709757</v>
      </c>
      <c r="F282" s="120">
        <f>'[3]Sped FY 2020'!AK298</f>
        <v>410073.58507611888</v>
      </c>
      <c r="G282" s="120">
        <f>'[3]Sped FY 2020'!BP298</f>
        <v>113931.38637381699</v>
      </c>
      <c r="H282" s="120">
        <f>-'[3]Sped FY 2020'!CI298</f>
        <v>0</v>
      </c>
      <c r="I282" s="120">
        <f>'[3]Sped FY 2020'!CB298</f>
        <v>0</v>
      </c>
      <c r="J282" s="120">
        <f>'[3]Sped FY 2020'!BF298-'[3]Sped FY 2020'!BI298</f>
        <v>-1093562.5849078461</v>
      </c>
      <c r="K282" s="120">
        <f>'[3]Sped FY 2020'!CJ298</f>
        <v>0</v>
      </c>
      <c r="L282" s="118">
        <f t="shared" si="47"/>
        <v>3899635.5716130654</v>
      </c>
      <c r="M282" s="134">
        <f t="shared" si="48"/>
        <v>0</v>
      </c>
      <c r="N282" s="158">
        <v>885</v>
      </c>
      <c r="O282" s="159">
        <v>1</v>
      </c>
      <c r="P282" s="14" t="s">
        <v>259</v>
      </c>
      <c r="Q282" s="14">
        <v>4</v>
      </c>
      <c r="R282" s="22">
        <v>4469193.1850709757</v>
      </c>
      <c r="S282" s="94">
        <v>410073.58507611888</v>
      </c>
      <c r="T282" s="94">
        <v>0</v>
      </c>
      <c r="U282" s="94">
        <v>0</v>
      </c>
      <c r="V282" s="94">
        <v>-1079173.8325619472</v>
      </c>
      <c r="W282" s="95">
        <v>3800092.9375851471</v>
      </c>
      <c r="X282" s="152"/>
      <c r="Y282" s="19">
        <f t="shared" si="49"/>
        <v>0</v>
      </c>
      <c r="Z282" s="19">
        <f t="shared" si="49"/>
        <v>0</v>
      </c>
      <c r="AA282" s="19">
        <f t="shared" si="50"/>
        <v>113931.38637381699</v>
      </c>
      <c r="AB282" s="19">
        <f t="shared" si="51"/>
        <v>0</v>
      </c>
      <c r="AC282" s="19">
        <f t="shared" si="51"/>
        <v>0</v>
      </c>
      <c r="AD282" s="19">
        <f t="shared" si="51"/>
        <v>-14388.752345898887</v>
      </c>
      <c r="AE282" s="19">
        <f t="shared" si="52"/>
        <v>0</v>
      </c>
      <c r="AF282" s="19">
        <f t="shared" si="53"/>
        <v>99542.634027918335</v>
      </c>
      <c r="AG282" s="20"/>
      <c r="AH282" s="160">
        <f>'[3]Sped FY 2020'!DZ298</f>
        <v>6578.1799941135732</v>
      </c>
      <c r="AI282" s="19">
        <f t="shared" si="46"/>
        <v>0</v>
      </c>
      <c r="AJ282" s="19">
        <f t="shared" si="46"/>
        <v>0</v>
      </c>
      <c r="AK282" s="19">
        <f t="shared" si="46"/>
        <v>17.319590901399398</v>
      </c>
      <c r="AL282" s="19">
        <f t="shared" si="46"/>
        <v>0</v>
      </c>
      <c r="AM282" s="19">
        <f t="shared" si="46"/>
        <v>0</v>
      </c>
      <c r="AN282" s="19">
        <f t="shared" si="46"/>
        <v>-2.1873454905117429</v>
      </c>
      <c r="AO282" s="19">
        <f t="shared" si="46"/>
        <v>0</v>
      </c>
      <c r="AP282" s="19">
        <f t="shared" si="46"/>
        <v>15.132245410887691</v>
      </c>
      <c r="AQ282" s="118">
        <f>'[3]Sped FY 2020'!CR298</f>
        <v>698.73302053906332</v>
      </c>
      <c r="AR282" s="119">
        <f>'[3]Sped FY 2020'!CS298</f>
        <v>683.60077512817554</v>
      </c>
      <c r="AS282" s="161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  <c r="CB282" s="162"/>
      <c r="CC282" s="162"/>
      <c r="CD282" s="162"/>
      <c r="CE282" s="162"/>
      <c r="CF282" s="162"/>
      <c r="CG282" s="162"/>
      <c r="CH282" s="162"/>
      <c r="CI282" s="162"/>
      <c r="CJ282" s="162"/>
    </row>
    <row r="283" spans="1:88" ht="15" x14ac:dyDescent="0.25">
      <c r="A283" s="154">
        <v>891</v>
      </c>
      <c r="B283" s="155">
        <v>1</v>
      </c>
      <c r="C283" s="156" t="s">
        <v>260</v>
      </c>
      <c r="D283" s="157">
        <v>6</v>
      </c>
      <c r="E283" s="120">
        <f>'[3]Sped FY 2020'!AB299</f>
        <v>365858.31977453001</v>
      </c>
      <c r="F283" s="120">
        <f>'[3]Sped FY 2020'!AK299</f>
        <v>102212.32950605427</v>
      </c>
      <c r="G283" s="120">
        <f>'[3]Sped FY 2020'!BP299</f>
        <v>5498.2431721593957</v>
      </c>
      <c r="H283" s="120">
        <f>-'[3]Sped FY 2020'!CI299</f>
        <v>0</v>
      </c>
      <c r="I283" s="120">
        <f>'[3]Sped FY 2020'!CB299</f>
        <v>60234.676292645454</v>
      </c>
      <c r="J283" s="120">
        <f>'[3]Sped FY 2020'!BF299-'[3]Sped FY 2020'!BI299</f>
        <v>-49413.28526458994</v>
      </c>
      <c r="K283" s="120">
        <f>'[3]Sped FY 2020'!CJ299</f>
        <v>0</v>
      </c>
      <c r="L283" s="118">
        <f t="shared" si="47"/>
        <v>484390.28348079917</v>
      </c>
      <c r="M283" s="134">
        <f t="shared" si="48"/>
        <v>0</v>
      </c>
      <c r="N283" s="158">
        <v>891</v>
      </c>
      <c r="O283" s="159">
        <v>1</v>
      </c>
      <c r="P283" s="14" t="s">
        <v>260</v>
      </c>
      <c r="Q283" s="14">
        <v>6</v>
      </c>
      <c r="R283" s="22">
        <v>365858.31977453001</v>
      </c>
      <c r="S283" s="94">
        <v>102212.32950605427</v>
      </c>
      <c r="T283" s="94">
        <v>0</v>
      </c>
      <c r="U283" s="94">
        <v>59589.740237175021</v>
      </c>
      <c r="V283" s="94">
        <v>-48768.349209119508</v>
      </c>
      <c r="W283" s="95">
        <v>478892.04030863981</v>
      </c>
      <c r="X283" s="152"/>
      <c r="Y283" s="19">
        <f t="shared" si="49"/>
        <v>0</v>
      </c>
      <c r="Z283" s="19">
        <f t="shared" si="49"/>
        <v>0</v>
      </c>
      <c r="AA283" s="19">
        <f t="shared" si="50"/>
        <v>5498.2431721593957</v>
      </c>
      <c r="AB283" s="19">
        <f t="shared" si="51"/>
        <v>0</v>
      </c>
      <c r="AC283" s="19">
        <f t="shared" si="51"/>
        <v>644.93605547043262</v>
      </c>
      <c r="AD283" s="19">
        <f t="shared" si="51"/>
        <v>-644.93605547043262</v>
      </c>
      <c r="AE283" s="19">
        <f t="shared" si="52"/>
        <v>0</v>
      </c>
      <c r="AF283" s="19">
        <f t="shared" si="53"/>
        <v>5498.2431721593603</v>
      </c>
      <c r="AG283" s="20"/>
      <c r="AH283" s="160">
        <f>'[3]Sped FY 2020'!DZ299</f>
        <v>569.70032941231034</v>
      </c>
      <c r="AI283" s="19">
        <f t="shared" si="46"/>
        <v>0</v>
      </c>
      <c r="AJ283" s="19">
        <f t="shared" si="46"/>
        <v>0</v>
      </c>
      <c r="AK283" s="19">
        <f t="shared" si="46"/>
        <v>9.651114609379384</v>
      </c>
      <c r="AL283" s="19">
        <f t="shared" ref="AL283:AP333" si="54">IF($AH283&gt;0,AB283/$AH283,0)</f>
        <v>0</v>
      </c>
      <c r="AM283" s="19">
        <f t="shared" si="54"/>
        <v>1.1320619318155103</v>
      </c>
      <c r="AN283" s="19">
        <f t="shared" si="54"/>
        <v>-1.1320619318155103</v>
      </c>
      <c r="AO283" s="19">
        <f t="shared" si="54"/>
        <v>0</v>
      </c>
      <c r="AP283" s="19">
        <f t="shared" si="54"/>
        <v>9.6511146093793219</v>
      </c>
      <c r="AQ283" s="118">
        <f>'[3]Sped FY 2020'!CR299</f>
        <v>393.44676412632646</v>
      </c>
      <c r="AR283" s="119">
        <f>'[3]Sped FY 2020'!CS299</f>
        <v>383.79564951694704</v>
      </c>
      <c r="AS283" s="161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  <c r="CB283" s="162"/>
      <c r="CC283" s="162"/>
      <c r="CD283" s="162"/>
      <c r="CE283" s="162"/>
      <c r="CF283" s="162"/>
      <c r="CG283" s="162"/>
      <c r="CH283" s="162"/>
      <c r="CI283" s="162"/>
      <c r="CJ283" s="162"/>
    </row>
    <row r="284" spans="1:88" ht="15" x14ac:dyDescent="0.25">
      <c r="A284" s="154">
        <v>911</v>
      </c>
      <c r="B284" s="155">
        <v>1</v>
      </c>
      <c r="C284" s="156" t="s">
        <v>261</v>
      </c>
      <c r="D284" s="157">
        <v>4</v>
      </c>
      <c r="E284" s="120">
        <f>'[3]Sped FY 2020'!AB300</f>
        <v>6664952.5619449522</v>
      </c>
      <c r="F284" s="120">
        <f>'[3]Sped FY 2020'!AK300</f>
        <v>1774372.5508295828</v>
      </c>
      <c r="G284" s="120">
        <f>'[3]Sped FY 2020'!BP300</f>
        <v>151861.8466079621</v>
      </c>
      <c r="H284" s="120">
        <f>-'[3]Sped FY 2020'!CI300</f>
        <v>0</v>
      </c>
      <c r="I284" s="120">
        <f>'[3]Sped FY 2020'!CB300</f>
        <v>0</v>
      </c>
      <c r="J284" s="120">
        <f>'[3]Sped FY 2020'!BF300-'[3]Sped FY 2020'!BI300</f>
        <v>-1712516.5006066756</v>
      </c>
      <c r="K284" s="120">
        <f>'[3]Sped FY 2020'!CJ300</f>
        <v>0</v>
      </c>
      <c r="L284" s="118">
        <f t="shared" si="47"/>
        <v>6878670.458775823</v>
      </c>
      <c r="M284" s="134">
        <f t="shared" si="48"/>
        <v>0</v>
      </c>
      <c r="N284" s="158">
        <v>911</v>
      </c>
      <c r="O284" s="159">
        <v>1</v>
      </c>
      <c r="P284" s="14" t="s">
        <v>261</v>
      </c>
      <c r="Q284" s="14">
        <v>4</v>
      </c>
      <c r="R284" s="22">
        <v>6664952.5619449522</v>
      </c>
      <c r="S284" s="94">
        <v>1774372.5508295828</v>
      </c>
      <c r="T284" s="94">
        <v>0</v>
      </c>
      <c r="U284" s="94">
        <v>0</v>
      </c>
      <c r="V284" s="94">
        <v>-1744060.9367715681</v>
      </c>
      <c r="W284" s="95">
        <v>6695264.1760029681</v>
      </c>
      <c r="X284" s="152"/>
      <c r="Y284" s="19">
        <f t="shared" si="49"/>
        <v>0</v>
      </c>
      <c r="Z284" s="19">
        <f t="shared" si="49"/>
        <v>0</v>
      </c>
      <c r="AA284" s="19">
        <f t="shared" si="50"/>
        <v>151861.8466079621</v>
      </c>
      <c r="AB284" s="19">
        <f t="shared" si="51"/>
        <v>0</v>
      </c>
      <c r="AC284" s="19">
        <f t="shared" si="51"/>
        <v>0</v>
      </c>
      <c r="AD284" s="19">
        <f t="shared" si="51"/>
        <v>31544.436164892511</v>
      </c>
      <c r="AE284" s="19">
        <f t="shared" si="52"/>
        <v>0</v>
      </c>
      <c r="AF284" s="19">
        <f t="shared" si="53"/>
        <v>183406.2827728549</v>
      </c>
      <c r="AG284" s="20"/>
      <c r="AH284" s="160">
        <f>'[3]Sped FY 2020'!DZ300</f>
        <v>4952.47429219273</v>
      </c>
      <c r="AI284" s="19">
        <f t="shared" ref="AI284:AP347" si="55">IF($AH284&gt;0,Y284/$AH284,0)</f>
        <v>0</v>
      </c>
      <c r="AJ284" s="19">
        <f t="shared" si="55"/>
        <v>0</v>
      </c>
      <c r="AK284" s="19">
        <f t="shared" si="55"/>
        <v>30.663833398865478</v>
      </c>
      <c r="AL284" s="19">
        <f t="shared" si="54"/>
        <v>0</v>
      </c>
      <c r="AM284" s="19">
        <f t="shared" si="54"/>
        <v>0</v>
      </c>
      <c r="AN284" s="19">
        <f t="shared" si="54"/>
        <v>6.3694295626370776</v>
      </c>
      <c r="AO284" s="19">
        <f t="shared" si="54"/>
        <v>0</v>
      </c>
      <c r="AP284" s="19">
        <f t="shared" si="54"/>
        <v>37.033262961502615</v>
      </c>
      <c r="AQ284" s="118">
        <f>'[3]Sped FY 2020'!CR300</f>
        <v>1225.0144167781607</v>
      </c>
      <c r="AR284" s="119">
        <f>'[3]Sped FY 2020'!CS300</f>
        <v>1187.9811538166584</v>
      </c>
      <c r="AS284" s="161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  <c r="CB284" s="162"/>
      <c r="CC284" s="162"/>
      <c r="CD284" s="162"/>
      <c r="CE284" s="162"/>
      <c r="CF284" s="162"/>
      <c r="CG284" s="162"/>
      <c r="CH284" s="162"/>
      <c r="CI284" s="162"/>
      <c r="CJ284" s="162"/>
    </row>
    <row r="285" spans="1:88" ht="15" x14ac:dyDescent="0.25">
      <c r="A285" s="154">
        <v>912</v>
      </c>
      <c r="B285" s="155">
        <v>1</v>
      </c>
      <c r="C285" s="156" t="s">
        <v>262</v>
      </c>
      <c r="D285" s="157">
        <v>5</v>
      </c>
      <c r="E285" s="120">
        <f>'[3]Sped FY 2020'!AB301</f>
        <v>3490581.6116068992</v>
      </c>
      <c r="F285" s="120">
        <f>'[3]Sped FY 2020'!AK301</f>
        <v>572426.9776428421</v>
      </c>
      <c r="G285" s="120">
        <f>'[3]Sped FY 2020'!BP301</f>
        <v>70965.184823093383</v>
      </c>
      <c r="H285" s="120">
        <f>-'[3]Sped FY 2020'!CI301</f>
        <v>-108083.36425187439</v>
      </c>
      <c r="I285" s="120">
        <f>'[3]Sped FY 2020'!CB301</f>
        <v>0</v>
      </c>
      <c r="J285" s="120">
        <f>'[3]Sped FY 2020'!BF301-'[3]Sped FY 2020'!BI301</f>
        <v>-723998.66104937217</v>
      </c>
      <c r="K285" s="120">
        <f>'[3]Sped FY 2020'!CJ301</f>
        <v>0</v>
      </c>
      <c r="L285" s="118">
        <f t="shared" si="47"/>
        <v>3301891.7487715883</v>
      </c>
      <c r="M285" s="134">
        <f t="shared" si="48"/>
        <v>0</v>
      </c>
      <c r="N285" s="158">
        <v>912</v>
      </c>
      <c r="O285" s="159">
        <v>1</v>
      </c>
      <c r="P285" s="14" t="s">
        <v>262</v>
      </c>
      <c r="Q285" s="14">
        <v>5</v>
      </c>
      <c r="R285" s="22">
        <v>3490581.6116068992</v>
      </c>
      <c r="S285" s="94">
        <v>572426.9776428421</v>
      </c>
      <c r="T285" s="94">
        <v>-479246.33809495391</v>
      </c>
      <c r="U285" s="94">
        <v>0</v>
      </c>
      <c r="V285" s="94">
        <v>-729205.41568612016</v>
      </c>
      <c r="W285" s="95">
        <v>2854556.8354686671</v>
      </c>
      <c r="X285" s="152"/>
      <c r="Y285" s="19">
        <f t="shared" si="49"/>
        <v>0</v>
      </c>
      <c r="Z285" s="19">
        <f t="shared" si="49"/>
        <v>0</v>
      </c>
      <c r="AA285" s="19">
        <f t="shared" si="50"/>
        <v>70965.184823093383</v>
      </c>
      <c r="AB285" s="19">
        <f t="shared" si="51"/>
        <v>371162.97384307953</v>
      </c>
      <c r="AC285" s="19">
        <f t="shared" si="51"/>
        <v>0</v>
      </c>
      <c r="AD285" s="19">
        <f t="shared" si="51"/>
        <v>5206.7546367479954</v>
      </c>
      <c r="AE285" s="19">
        <f t="shared" si="52"/>
        <v>0</v>
      </c>
      <c r="AF285" s="19">
        <f t="shared" si="53"/>
        <v>447334.91330292122</v>
      </c>
      <c r="AG285" s="20"/>
      <c r="AH285" s="160">
        <f>'[3]Sped FY 2020'!DZ301</f>
        <v>1785.462937152867</v>
      </c>
      <c r="AI285" s="19">
        <f t="shared" si="55"/>
        <v>0</v>
      </c>
      <c r="AJ285" s="19">
        <f t="shared" si="55"/>
        <v>0</v>
      </c>
      <c r="AK285" s="19">
        <f t="shared" si="55"/>
        <v>39.746097970678584</v>
      </c>
      <c r="AL285" s="19">
        <f t="shared" si="54"/>
        <v>207.88052561591843</v>
      </c>
      <c r="AM285" s="19">
        <f t="shared" si="54"/>
        <v>0</v>
      </c>
      <c r="AN285" s="19">
        <f t="shared" si="54"/>
        <v>2.9161930659007602</v>
      </c>
      <c r="AO285" s="19">
        <f t="shared" si="54"/>
        <v>0</v>
      </c>
      <c r="AP285" s="19">
        <f t="shared" si="54"/>
        <v>250.54281665249795</v>
      </c>
      <c r="AQ285" s="118">
        <f>'[3]Sped FY 2020'!CR301</f>
        <v>1590.4706420008758</v>
      </c>
      <c r="AR285" s="119">
        <f>'[3]Sped FY 2020'!CS301</f>
        <v>1339.9278253483778</v>
      </c>
      <c r="AS285" s="161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  <c r="CB285" s="162"/>
      <c r="CC285" s="162"/>
      <c r="CD285" s="162"/>
      <c r="CE285" s="162"/>
      <c r="CF285" s="162"/>
      <c r="CG285" s="162"/>
      <c r="CH285" s="162"/>
      <c r="CI285" s="162"/>
      <c r="CJ285" s="162"/>
    </row>
    <row r="286" spans="1:88" ht="15" x14ac:dyDescent="0.25">
      <c r="A286" s="154">
        <v>914</v>
      </c>
      <c r="B286" s="155">
        <v>1</v>
      </c>
      <c r="C286" s="156" t="s">
        <v>263</v>
      </c>
      <c r="D286" s="157">
        <v>6</v>
      </c>
      <c r="E286" s="120">
        <f>'[3]Sped FY 2020'!AB302</f>
        <v>197411.88658330153</v>
      </c>
      <c r="F286" s="120">
        <f>'[3]Sped FY 2020'!AK302</f>
        <v>47037.852045190833</v>
      </c>
      <c r="G286" s="120">
        <f>'[3]Sped FY 2020'!BP302</f>
        <v>3097.0096460724048</v>
      </c>
      <c r="H286" s="120">
        <f>-'[3]Sped FY 2020'!CI302</f>
        <v>0</v>
      </c>
      <c r="I286" s="120">
        <f>'[3]Sped FY 2020'!CB302</f>
        <v>0</v>
      </c>
      <c r="J286" s="120">
        <f>'[3]Sped FY 2020'!BF302-'[3]Sped FY 2020'!BI302</f>
        <v>11514.682440063272</v>
      </c>
      <c r="K286" s="120">
        <f>'[3]Sped FY 2020'!CJ302</f>
        <v>0</v>
      </c>
      <c r="L286" s="118">
        <f t="shared" si="47"/>
        <v>259061.43071462805</v>
      </c>
      <c r="M286" s="134">
        <f t="shared" si="48"/>
        <v>0</v>
      </c>
      <c r="N286" s="158">
        <v>914</v>
      </c>
      <c r="O286" s="159">
        <v>1</v>
      </c>
      <c r="P286" s="14" t="s">
        <v>263</v>
      </c>
      <c r="Q286" s="14">
        <v>6</v>
      </c>
      <c r="R286" s="22">
        <v>197411.88658330153</v>
      </c>
      <c r="S286" s="94">
        <v>47037.852045190833</v>
      </c>
      <c r="T286" s="94">
        <v>0</v>
      </c>
      <c r="U286" s="94">
        <v>0</v>
      </c>
      <c r="V286" s="94">
        <v>12888.08873076774</v>
      </c>
      <c r="W286" s="95">
        <v>257337.82735926012</v>
      </c>
      <c r="X286" s="152"/>
      <c r="Y286" s="19">
        <f t="shared" si="49"/>
        <v>0</v>
      </c>
      <c r="Z286" s="19">
        <f t="shared" si="49"/>
        <v>0</v>
      </c>
      <c r="AA286" s="19">
        <f t="shared" si="50"/>
        <v>3097.0096460724048</v>
      </c>
      <c r="AB286" s="19">
        <f t="shared" si="51"/>
        <v>0</v>
      </c>
      <c r="AC286" s="19">
        <f t="shared" si="51"/>
        <v>0</v>
      </c>
      <c r="AD286" s="19">
        <f t="shared" si="51"/>
        <v>-1373.4062907044681</v>
      </c>
      <c r="AE286" s="19">
        <f t="shared" si="52"/>
        <v>0</v>
      </c>
      <c r="AF286" s="19">
        <f t="shared" si="53"/>
        <v>1723.6033553679299</v>
      </c>
      <c r="AG286" s="20"/>
      <c r="AH286" s="160">
        <f>'[3]Sped FY 2020'!DZ302</f>
        <v>263.24777126283124</v>
      </c>
      <c r="AI286" s="19">
        <f t="shared" si="55"/>
        <v>0</v>
      </c>
      <c r="AJ286" s="19">
        <f t="shared" si="55"/>
        <v>0</v>
      </c>
      <c r="AK286" s="19">
        <f t="shared" si="55"/>
        <v>11.764618675461817</v>
      </c>
      <c r="AL286" s="19">
        <f t="shared" si="54"/>
        <v>0</v>
      </c>
      <c r="AM286" s="19">
        <f t="shared" si="54"/>
        <v>0</v>
      </c>
      <c r="AN286" s="19">
        <f t="shared" si="54"/>
        <v>-5.2171620831434691</v>
      </c>
      <c r="AO286" s="19">
        <f t="shared" si="54"/>
        <v>0</v>
      </c>
      <c r="AP286" s="19">
        <f t="shared" si="54"/>
        <v>6.547456592318321</v>
      </c>
      <c r="AQ286" s="118">
        <f>'[3]Sped FY 2020'!CR302</f>
        <v>474.8068214983391</v>
      </c>
      <c r="AR286" s="119">
        <f>'[3]Sped FY 2020'!CS302</f>
        <v>468.25936490602078</v>
      </c>
      <c r="AS286" s="161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  <c r="CB286" s="162"/>
      <c r="CC286" s="162"/>
      <c r="CD286" s="162"/>
      <c r="CE286" s="162"/>
      <c r="CF286" s="162"/>
      <c r="CG286" s="162"/>
      <c r="CH286" s="162"/>
      <c r="CI286" s="162"/>
      <c r="CJ286" s="162"/>
    </row>
    <row r="287" spans="1:88" ht="15" x14ac:dyDescent="0.25">
      <c r="A287" s="154">
        <v>915</v>
      </c>
      <c r="B287" s="155">
        <v>52</v>
      </c>
      <c r="C287" s="156" t="s">
        <v>642</v>
      </c>
      <c r="D287" s="157">
        <v>8</v>
      </c>
      <c r="E287" s="120">
        <f>'[3]Sped FY 2020'!AB303</f>
        <v>806495.11772682436</v>
      </c>
      <c r="F287" s="120">
        <f>'[3]Sped FY 2020'!AK303</f>
        <v>575131.89103953866</v>
      </c>
      <c r="G287" s="120">
        <f>'[3]Sped FY 2020'!BP303</f>
        <v>0</v>
      </c>
      <c r="H287" s="120">
        <f>-'[3]Sped FY 2020'!CI303</f>
        <v>0</v>
      </c>
      <c r="I287" s="120">
        <f>'[3]Sped FY 2020'!CB303</f>
        <v>0</v>
      </c>
      <c r="J287" s="120">
        <f>'[3]Sped FY 2020'!BF303-'[3]Sped FY 2020'!BI303</f>
        <v>1826738.9225077606</v>
      </c>
      <c r="K287" s="120">
        <f>'[3]Sped FY 2020'!CJ303</f>
        <v>0</v>
      </c>
      <c r="L287" s="118">
        <f t="shared" si="47"/>
        <v>3208365.9312741235</v>
      </c>
      <c r="M287" s="134">
        <f t="shared" si="48"/>
        <v>0</v>
      </c>
      <c r="N287" s="158">
        <v>915</v>
      </c>
      <c r="O287" s="159">
        <v>52</v>
      </c>
      <c r="P287" s="14" t="s">
        <v>642</v>
      </c>
      <c r="Q287" s="14">
        <v>8</v>
      </c>
      <c r="R287" s="22">
        <v>806495.11772682436</v>
      </c>
      <c r="S287" s="94">
        <v>575131.89103953866</v>
      </c>
      <c r="T287" s="94">
        <v>0</v>
      </c>
      <c r="U287" s="94">
        <v>0</v>
      </c>
      <c r="V287" s="94">
        <v>1826738.9225077606</v>
      </c>
      <c r="W287" s="95">
        <v>3208365.9312741235</v>
      </c>
      <c r="X287" s="152"/>
      <c r="Y287" s="19">
        <f t="shared" si="49"/>
        <v>0</v>
      </c>
      <c r="Z287" s="19">
        <f t="shared" si="49"/>
        <v>0</v>
      </c>
      <c r="AA287" s="19">
        <f t="shared" si="50"/>
        <v>0</v>
      </c>
      <c r="AB287" s="19">
        <f t="shared" si="51"/>
        <v>0</v>
      </c>
      <c r="AC287" s="19">
        <f t="shared" si="51"/>
        <v>0</v>
      </c>
      <c r="AD287" s="19">
        <f t="shared" si="51"/>
        <v>0</v>
      </c>
      <c r="AE287" s="19">
        <f t="shared" si="52"/>
        <v>0</v>
      </c>
      <c r="AF287" s="19">
        <f t="shared" si="53"/>
        <v>0</v>
      </c>
      <c r="AG287" s="20"/>
      <c r="AH287" s="160">
        <f>'[3]Sped FY 2020'!DZ303</f>
        <v>0</v>
      </c>
      <c r="AI287" s="19">
        <f t="shared" si="55"/>
        <v>0</v>
      </c>
      <c r="AJ287" s="19">
        <f t="shared" si="55"/>
        <v>0</v>
      </c>
      <c r="AK287" s="19">
        <f t="shared" si="55"/>
        <v>0</v>
      </c>
      <c r="AL287" s="19">
        <f t="shared" si="54"/>
        <v>0</v>
      </c>
      <c r="AM287" s="19">
        <f t="shared" si="54"/>
        <v>0</v>
      </c>
      <c r="AN287" s="19">
        <f t="shared" si="54"/>
        <v>0</v>
      </c>
      <c r="AO287" s="19">
        <f t="shared" si="54"/>
        <v>0</v>
      </c>
      <c r="AP287" s="19">
        <f t="shared" si="54"/>
        <v>0</v>
      </c>
      <c r="AQ287" s="118">
        <f>'[3]Sped FY 2020'!CR303</f>
        <v>0</v>
      </c>
      <c r="AR287" s="119">
        <f>'[3]Sped FY 2020'!CS303</f>
        <v>0</v>
      </c>
      <c r="AS287" s="161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  <c r="CB287" s="162"/>
      <c r="CC287" s="162"/>
      <c r="CD287" s="162"/>
      <c r="CE287" s="162"/>
      <c r="CF287" s="162"/>
      <c r="CG287" s="162"/>
      <c r="CH287" s="162"/>
      <c r="CI287" s="162"/>
      <c r="CJ287" s="162"/>
    </row>
    <row r="288" spans="1:88" ht="15" x14ac:dyDescent="0.25">
      <c r="A288" s="154">
        <v>916</v>
      </c>
      <c r="B288" s="155">
        <v>6</v>
      </c>
      <c r="C288" s="156" t="s">
        <v>643</v>
      </c>
      <c r="D288" s="157">
        <v>8</v>
      </c>
      <c r="E288" s="120">
        <f>'[3]Sped FY 2020'!AB304</f>
        <v>5489981.6095636385</v>
      </c>
      <c r="F288" s="120">
        <f>'[3]Sped FY 2020'!AK304</f>
        <v>16557033.244448151</v>
      </c>
      <c r="G288" s="120">
        <f>'[3]Sped FY 2020'!BP304</f>
        <v>0</v>
      </c>
      <c r="H288" s="120">
        <f>-'[3]Sped FY 2020'!CI304</f>
        <v>0</v>
      </c>
      <c r="I288" s="120">
        <f>'[3]Sped FY 2020'!CB304</f>
        <v>0</v>
      </c>
      <c r="J288" s="120">
        <f>'[3]Sped FY 2020'!BF304-'[3]Sped FY 2020'!BI304</f>
        <v>21101513.441614106</v>
      </c>
      <c r="K288" s="120">
        <f>'[3]Sped FY 2020'!CJ304</f>
        <v>0</v>
      </c>
      <c r="L288" s="118">
        <f t="shared" si="47"/>
        <v>43148528.295625895</v>
      </c>
      <c r="M288" s="134">
        <f t="shared" si="48"/>
        <v>0</v>
      </c>
      <c r="N288" s="158">
        <v>916</v>
      </c>
      <c r="O288" s="159">
        <v>6</v>
      </c>
      <c r="P288" s="14" t="s">
        <v>643</v>
      </c>
      <c r="Q288" s="14">
        <v>8</v>
      </c>
      <c r="R288" s="22">
        <v>5489981.6095636385</v>
      </c>
      <c r="S288" s="94">
        <v>16557033.244448151</v>
      </c>
      <c r="T288" s="94">
        <v>0</v>
      </c>
      <c r="U288" s="94">
        <v>0</v>
      </c>
      <c r="V288" s="94">
        <v>21101513.441614106</v>
      </c>
      <c r="W288" s="95">
        <v>43148528.295625895</v>
      </c>
      <c r="X288" s="152"/>
      <c r="Y288" s="19">
        <f t="shared" si="49"/>
        <v>0</v>
      </c>
      <c r="Z288" s="19">
        <f t="shared" si="49"/>
        <v>0</v>
      </c>
      <c r="AA288" s="19">
        <f t="shared" si="50"/>
        <v>0</v>
      </c>
      <c r="AB288" s="19">
        <f t="shared" si="51"/>
        <v>0</v>
      </c>
      <c r="AC288" s="19">
        <f t="shared" si="51"/>
        <v>0</v>
      </c>
      <c r="AD288" s="19">
        <f t="shared" si="51"/>
        <v>0</v>
      </c>
      <c r="AE288" s="19">
        <f t="shared" si="52"/>
        <v>0</v>
      </c>
      <c r="AF288" s="19">
        <f t="shared" si="53"/>
        <v>0</v>
      </c>
      <c r="AG288" s="20"/>
      <c r="AH288" s="160">
        <f>'[3]Sped FY 2020'!DZ304</f>
        <v>0</v>
      </c>
      <c r="AI288" s="19">
        <f t="shared" si="55"/>
        <v>0</v>
      </c>
      <c r="AJ288" s="19">
        <f t="shared" si="55"/>
        <v>0</v>
      </c>
      <c r="AK288" s="19">
        <f t="shared" si="55"/>
        <v>0</v>
      </c>
      <c r="AL288" s="19">
        <f t="shared" si="54"/>
        <v>0</v>
      </c>
      <c r="AM288" s="19">
        <f t="shared" si="54"/>
        <v>0</v>
      </c>
      <c r="AN288" s="19">
        <f t="shared" si="54"/>
        <v>0</v>
      </c>
      <c r="AO288" s="19">
        <f t="shared" si="54"/>
        <v>0</v>
      </c>
      <c r="AP288" s="19">
        <f t="shared" si="54"/>
        <v>0</v>
      </c>
      <c r="AQ288" s="118">
        <f>'[3]Sped FY 2020'!CR304</f>
        <v>0</v>
      </c>
      <c r="AR288" s="119">
        <f>'[3]Sped FY 2020'!CS304</f>
        <v>0</v>
      </c>
      <c r="AS288" s="161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  <c r="CB288" s="162"/>
      <c r="CC288" s="162"/>
      <c r="CD288" s="162"/>
      <c r="CE288" s="162"/>
      <c r="CF288" s="162"/>
      <c r="CG288" s="162"/>
      <c r="CH288" s="162"/>
      <c r="CI288" s="162"/>
      <c r="CJ288" s="162"/>
    </row>
    <row r="289" spans="1:88" ht="15" x14ac:dyDescent="0.25">
      <c r="A289" s="154">
        <v>917</v>
      </c>
      <c r="B289" s="155">
        <v>6</v>
      </c>
      <c r="C289" s="156" t="s">
        <v>644</v>
      </c>
      <c r="D289" s="157">
        <v>8</v>
      </c>
      <c r="E289" s="120">
        <f>'[3]Sped FY 2020'!AB305</f>
        <v>4829432.0992499162</v>
      </c>
      <c r="F289" s="120">
        <f>'[3]Sped FY 2020'!AK305</f>
        <v>9104443.5387791656</v>
      </c>
      <c r="G289" s="120">
        <f>'[3]Sped FY 2020'!BP305</f>
        <v>0</v>
      </c>
      <c r="H289" s="120">
        <f>-'[3]Sped FY 2020'!CI305</f>
        <v>0</v>
      </c>
      <c r="I289" s="120">
        <f>'[3]Sped FY 2020'!CB305</f>
        <v>0</v>
      </c>
      <c r="J289" s="120">
        <f>'[3]Sped FY 2020'!BF305-'[3]Sped FY 2020'!BI305</f>
        <v>13972684.902756894</v>
      </c>
      <c r="K289" s="120">
        <f>'[3]Sped FY 2020'!CJ305</f>
        <v>0</v>
      </c>
      <c r="L289" s="118">
        <f t="shared" si="47"/>
        <v>27906560.540785976</v>
      </c>
      <c r="M289" s="134">
        <f t="shared" si="48"/>
        <v>0</v>
      </c>
      <c r="N289" s="158">
        <v>917</v>
      </c>
      <c r="O289" s="159">
        <v>6</v>
      </c>
      <c r="P289" s="14" t="s">
        <v>644</v>
      </c>
      <c r="Q289" s="14">
        <v>8</v>
      </c>
      <c r="R289" s="22">
        <v>4829432.0992499162</v>
      </c>
      <c r="S289" s="94">
        <v>9104443.5387791656</v>
      </c>
      <c r="T289" s="94">
        <v>0</v>
      </c>
      <c r="U289" s="94">
        <v>0</v>
      </c>
      <c r="V289" s="94">
        <v>13972684.902756894</v>
      </c>
      <c r="W289" s="95">
        <v>27906560.540785976</v>
      </c>
      <c r="X289" s="152"/>
      <c r="Y289" s="19">
        <f t="shared" si="49"/>
        <v>0</v>
      </c>
      <c r="Z289" s="19">
        <f t="shared" si="49"/>
        <v>0</v>
      </c>
      <c r="AA289" s="19">
        <f t="shared" si="50"/>
        <v>0</v>
      </c>
      <c r="AB289" s="19">
        <f t="shared" si="51"/>
        <v>0</v>
      </c>
      <c r="AC289" s="19">
        <f t="shared" si="51"/>
        <v>0</v>
      </c>
      <c r="AD289" s="19">
        <f t="shared" si="51"/>
        <v>0</v>
      </c>
      <c r="AE289" s="19">
        <f t="shared" si="52"/>
        <v>0</v>
      </c>
      <c r="AF289" s="19">
        <f t="shared" si="53"/>
        <v>0</v>
      </c>
      <c r="AG289" s="20"/>
      <c r="AH289" s="160">
        <f>'[3]Sped FY 2020'!DZ305</f>
        <v>0</v>
      </c>
      <c r="AI289" s="19">
        <f t="shared" si="55"/>
        <v>0</v>
      </c>
      <c r="AJ289" s="19">
        <f t="shared" si="55"/>
        <v>0</v>
      </c>
      <c r="AK289" s="19">
        <f t="shared" si="55"/>
        <v>0</v>
      </c>
      <c r="AL289" s="19">
        <f t="shared" si="54"/>
        <v>0</v>
      </c>
      <c r="AM289" s="19">
        <f t="shared" si="54"/>
        <v>0</v>
      </c>
      <c r="AN289" s="19">
        <f t="shared" si="54"/>
        <v>0</v>
      </c>
      <c r="AO289" s="19">
        <f t="shared" si="54"/>
        <v>0</v>
      </c>
      <c r="AP289" s="19">
        <f t="shared" si="54"/>
        <v>0</v>
      </c>
      <c r="AQ289" s="118">
        <f>'[3]Sped FY 2020'!CR305</f>
        <v>0</v>
      </c>
      <c r="AR289" s="119">
        <f>'[3]Sped FY 2020'!CS305</f>
        <v>0</v>
      </c>
      <c r="AS289" s="161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  <c r="CB289" s="162"/>
      <c r="CC289" s="162"/>
      <c r="CD289" s="162"/>
      <c r="CE289" s="162"/>
      <c r="CF289" s="162"/>
      <c r="CG289" s="162"/>
      <c r="CH289" s="162"/>
      <c r="CI289" s="162"/>
      <c r="CJ289" s="162"/>
    </row>
    <row r="290" spans="1:88" ht="15" x14ac:dyDescent="0.25">
      <c r="A290" s="154">
        <v>919</v>
      </c>
      <c r="B290" s="155">
        <v>51</v>
      </c>
      <c r="C290" s="156" t="s">
        <v>645</v>
      </c>
      <c r="D290" s="157">
        <v>8</v>
      </c>
      <c r="E290" s="120">
        <f>'[3]Sped FY 2020'!AB306</f>
        <v>0</v>
      </c>
      <c r="F290" s="120">
        <f>'[3]Sped FY 2020'!AK306</f>
        <v>0</v>
      </c>
      <c r="G290" s="120">
        <f>'[3]Sped FY 2020'!BP306</f>
        <v>0</v>
      </c>
      <c r="H290" s="120">
        <f>-'[3]Sped FY 2020'!CI306</f>
        <v>0</v>
      </c>
      <c r="I290" s="120">
        <f>'[3]Sped FY 2020'!CB306</f>
        <v>0</v>
      </c>
      <c r="J290" s="120">
        <f>'[3]Sped FY 2020'!BF306-'[3]Sped FY 2020'!BI306</f>
        <v>0</v>
      </c>
      <c r="K290" s="120">
        <f>'[3]Sped FY 2020'!CJ306</f>
        <v>0</v>
      </c>
      <c r="L290" s="118">
        <f t="shared" si="47"/>
        <v>0</v>
      </c>
      <c r="M290" s="134">
        <f t="shared" si="48"/>
        <v>0</v>
      </c>
      <c r="N290" s="158">
        <v>919</v>
      </c>
      <c r="O290" s="159">
        <v>51</v>
      </c>
      <c r="P290" s="14" t="s">
        <v>645</v>
      </c>
      <c r="Q290" s="14">
        <v>8</v>
      </c>
      <c r="R290" s="22">
        <v>0</v>
      </c>
      <c r="S290" s="94">
        <v>0</v>
      </c>
      <c r="T290" s="94">
        <v>0</v>
      </c>
      <c r="U290" s="94">
        <v>0</v>
      </c>
      <c r="V290" s="94">
        <v>0</v>
      </c>
      <c r="W290" s="95">
        <v>0</v>
      </c>
      <c r="X290" s="152"/>
      <c r="Y290" s="19">
        <f t="shared" si="49"/>
        <v>0</v>
      </c>
      <c r="Z290" s="19">
        <f t="shared" si="49"/>
        <v>0</v>
      </c>
      <c r="AA290" s="19">
        <f t="shared" si="50"/>
        <v>0</v>
      </c>
      <c r="AB290" s="19">
        <f t="shared" si="51"/>
        <v>0</v>
      </c>
      <c r="AC290" s="19">
        <f t="shared" si="51"/>
        <v>0</v>
      </c>
      <c r="AD290" s="19">
        <f t="shared" si="51"/>
        <v>0</v>
      </c>
      <c r="AE290" s="19">
        <f t="shared" si="52"/>
        <v>0</v>
      </c>
      <c r="AF290" s="19">
        <f t="shared" si="53"/>
        <v>0</v>
      </c>
      <c r="AG290" s="20"/>
      <c r="AH290" s="160">
        <f>'[3]Sped FY 2020'!DZ306</f>
        <v>0</v>
      </c>
      <c r="AI290" s="19">
        <f t="shared" si="55"/>
        <v>0</v>
      </c>
      <c r="AJ290" s="19">
        <f t="shared" si="55"/>
        <v>0</v>
      </c>
      <c r="AK290" s="19">
        <f t="shared" si="55"/>
        <v>0</v>
      </c>
      <c r="AL290" s="19">
        <f t="shared" si="54"/>
        <v>0</v>
      </c>
      <c r="AM290" s="19">
        <f t="shared" si="54"/>
        <v>0</v>
      </c>
      <c r="AN290" s="19">
        <f t="shared" si="54"/>
        <v>0</v>
      </c>
      <c r="AO290" s="19">
        <f t="shared" si="54"/>
        <v>0</v>
      </c>
      <c r="AP290" s="19">
        <f t="shared" si="54"/>
        <v>0</v>
      </c>
      <c r="AQ290" s="118">
        <f>'[3]Sped FY 2020'!CR306</f>
        <v>0</v>
      </c>
      <c r="AR290" s="119">
        <f>'[3]Sped FY 2020'!CS306</f>
        <v>0</v>
      </c>
      <c r="AS290" s="161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  <c r="CB290" s="162"/>
      <c r="CC290" s="162"/>
      <c r="CD290" s="162"/>
      <c r="CE290" s="162"/>
      <c r="CF290" s="162"/>
      <c r="CG290" s="162"/>
      <c r="CH290" s="162"/>
      <c r="CI290" s="162"/>
      <c r="CJ290" s="162"/>
    </row>
    <row r="291" spans="1:88" ht="15" x14ac:dyDescent="0.25">
      <c r="A291" s="154">
        <v>920</v>
      </c>
      <c r="B291" s="155">
        <v>83</v>
      </c>
      <c r="C291" s="156" t="s">
        <v>646</v>
      </c>
      <c r="D291" s="157">
        <v>8</v>
      </c>
      <c r="E291" s="120">
        <f>'[3]Sped FY 2020'!AB307</f>
        <v>0</v>
      </c>
      <c r="F291" s="120">
        <f>'[3]Sped FY 2020'!AK307</f>
        <v>0</v>
      </c>
      <c r="G291" s="120">
        <f>'[3]Sped FY 2020'!BP307</f>
        <v>0</v>
      </c>
      <c r="H291" s="120">
        <f>-'[3]Sped FY 2020'!CI307</f>
        <v>0</v>
      </c>
      <c r="I291" s="120">
        <f>'[3]Sped FY 2020'!CB307</f>
        <v>0</v>
      </c>
      <c r="J291" s="120">
        <f>'[3]Sped FY 2020'!BF307-'[3]Sped FY 2020'!BI307</f>
        <v>0</v>
      </c>
      <c r="K291" s="120">
        <f>'[3]Sped FY 2020'!CJ307</f>
        <v>0</v>
      </c>
      <c r="L291" s="118">
        <f t="shared" si="47"/>
        <v>0</v>
      </c>
      <c r="M291" s="134">
        <f t="shared" si="48"/>
        <v>0</v>
      </c>
      <c r="N291" s="158">
        <v>920</v>
      </c>
      <c r="O291" s="159">
        <v>83</v>
      </c>
      <c r="P291" s="14" t="s">
        <v>646</v>
      </c>
      <c r="Q291" s="14">
        <v>8</v>
      </c>
      <c r="R291" s="22">
        <v>0</v>
      </c>
      <c r="S291" s="94">
        <v>0</v>
      </c>
      <c r="T291" s="94">
        <v>0</v>
      </c>
      <c r="U291" s="94">
        <v>0</v>
      </c>
      <c r="V291" s="94">
        <v>0</v>
      </c>
      <c r="W291" s="95">
        <v>0</v>
      </c>
      <c r="X291" s="152"/>
      <c r="Y291" s="19">
        <f t="shared" si="49"/>
        <v>0</v>
      </c>
      <c r="Z291" s="19">
        <f t="shared" si="49"/>
        <v>0</v>
      </c>
      <c r="AA291" s="19">
        <f t="shared" si="50"/>
        <v>0</v>
      </c>
      <c r="AB291" s="19">
        <f t="shared" si="51"/>
        <v>0</v>
      </c>
      <c r="AC291" s="19">
        <f t="shared" si="51"/>
        <v>0</v>
      </c>
      <c r="AD291" s="19">
        <f t="shared" si="51"/>
        <v>0</v>
      </c>
      <c r="AE291" s="19">
        <f t="shared" si="52"/>
        <v>0</v>
      </c>
      <c r="AF291" s="19">
        <f t="shared" si="53"/>
        <v>0</v>
      </c>
      <c r="AG291" s="20"/>
      <c r="AH291" s="160">
        <f>'[3]Sped FY 2020'!DZ307</f>
        <v>0</v>
      </c>
      <c r="AI291" s="19">
        <f t="shared" si="55"/>
        <v>0</v>
      </c>
      <c r="AJ291" s="19">
        <f t="shared" si="55"/>
        <v>0</v>
      </c>
      <c r="AK291" s="19">
        <f t="shared" si="55"/>
        <v>0</v>
      </c>
      <c r="AL291" s="19">
        <f t="shared" si="54"/>
        <v>0</v>
      </c>
      <c r="AM291" s="19">
        <f t="shared" si="54"/>
        <v>0</v>
      </c>
      <c r="AN291" s="19">
        <f t="shared" si="54"/>
        <v>0</v>
      </c>
      <c r="AO291" s="19">
        <f t="shared" si="54"/>
        <v>0</v>
      </c>
      <c r="AP291" s="19">
        <f t="shared" si="54"/>
        <v>0</v>
      </c>
      <c r="AQ291" s="118">
        <f>'[3]Sped FY 2020'!CR307</f>
        <v>0</v>
      </c>
      <c r="AR291" s="119">
        <f>'[3]Sped FY 2020'!CS307</f>
        <v>0</v>
      </c>
      <c r="AS291" s="161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  <c r="CB291" s="162"/>
      <c r="CC291" s="162"/>
      <c r="CD291" s="162"/>
      <c r="CE291" s="162"/>
      <c r="CF291" s="162"/>
      <c r="CG291" s="162"/>
      <c r="CH291" s="162"/>
      <c r="CI291" s="162"/>
      <c r="CJ291" s="162"/>
    </row>
    <row r="292" spans="1:88" ht="15" x14ac:dyDescent="0.25">
      <c r="A292" s="154">
        <v>921</v>
      </c>
      <c r="B292" s="155">
        <v>83</v>
      </c>
      <c r="C292" s="156" t="s">
        <v>647</v>
      </c>
      <c r="D292" s="157">
        <v>8</v>
      </c>
      <c r="E292" s="120">
        <f>'[3]Sped FY 2020'!AB308</f>
        <v>0</v>
      </c>
      <c r="F292" s="120">
        <f>'[3]Sped FY 2020'!AK308</f>
        <v>0</v>
      </c>
      <c r="G292" s="120">
        <f>'[3]Sped FY 2020'!BP308</f>
        <v>0</v>
      </c>
      <c r="H292" s="120">
        <f>-'[3]Sped FY 2020'!CI308</f>
        <v>0</v>
      </c>
      <c r="I292" s="120">
        <f>'[3]Sped FY 2020'!CB308</f>
        <v>0</v>
      </c>
      <c r="J292" s="120">
        <f>'[3]Sped FY 2020'!BF308-'[3]Sped FY 2020'!BI308</f>
        <v>0</v>
      </c>
      <c r="K292" s="120">
        <f>'[3]Sped FY 2020'!CJ308</f>
        <v>0</v>
      </c>
      <c r="L292" s="118">
        <f t="shared" si="47"/>
        <v>0</v>
      </c>
      <c r="M292" s="134">
        <f t="shared" si="48"/>
        <v>0</v>
      </c>
      <c r="N292" s="158">
        <v>921</v>
      </c>
      <c r="O292" s="159">
        <v>83</v>
      </c>
      <c r="P292" s="14" t="s">
        <v>647</v>
      </c>
      <c r="Q292" s="14">
        <v>8</v>
      </c>
      <c r="R292" s="22">
        <v>0</v>
      </c>
      <c r="S292" s="94">
        <v>0</v>
      </c>
      <c r="T292" s="94">
        <v>0</v>
      </c>
      <c r="U292" s="94">
        <v>0</v>
      </c>
      <c r="V292" s="94">
        <v>0</v>
      </c>
      <c r="W292" s="95">
        <v>0</v>
      </c>
      <c r="X292" s="152"/>
      <c r="Y292" s="19">
        <f t="shared" si="49"/>
        <v>0</v>
      </c>
      <c r="Z292" s="19">
        <f t="shared" si="49"/>
        <v>0</v>
      </c>
      <c r="AA292" s="19">
        <f t="shared" si="50"/>
        <v>0</v>
      </c>
      <c r="AB292" s="19">
        <f t="shared" si="51"/>
        <v>0</v>
      </c>
      <c r="AC292" s="19">
        <f t="shared" si="51"/>
        <v>0</v>
      </c>
      <c r="AD292" s="19">
        <f t="shared" si="51"/>
        <v>0</v>
      </c>
      <c r="AE292" s="19">
        <f t="shared" si="52"/>
        <v>0</v>
      </c>
      <c r="AF292" s="19">
        <f t="shared" si="53"/>
        <v>0</v>
      </c>
      <c r="AG292" s="20"/>
      <c r="AH292" s="160">
        <f>'[3]Sped FY 2020'!DZ308</f>
        <v>0</v>
      </c>
      <c r="AI292" s="19">
        <f t="shared" si="55"/>
        <v>0</v>
      </c>
      <c r="AJ292" s="19">
        <f t="shared" si="55"/>
        <v>0</v>
      </c>
      <c r="AK292" s="19">
        <f t="shared" si="55"/>
        <v>0</v>
      </c>
      <c r="AL292" s="19">
        <f t="shared" si="54"/>
        <v>0</v>
      </c>
      <c r="AM292" s="19">
        <f t="shared" si="54"/>
        <v>0</v>
      </c>
      <c r="AN292" s="19">
        <f t="shared" si="54"/>
        <v>0</v>
      </c>
      <c r="AO292" s="19">
        <f t="shared" si="54"/>
        <v>0</v>
      </c>
      <c r="AP292" s="19">
        <f t="shared" si="54"/>
        <v>0</v>
      </c>
      <c r="AQ292" s="118">
        <f>'[3]Sped FY 2020'!CR308</f>
        <v>0</v>
      </c>
      <c r="AR292" s="119">
        <f>'[3]Sped FY 2020'!CS308</f>
        <v>0</v>
      </c>
      <c r="AS292" s="161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  <c r="CB292" s="162"/>
      <c r="CC292" s="162"/>
      <c r="CD292" s="162"/>
      <c r="CE292" s="162"/>
      <c r="CF292" s="162"/>
      <c r="CG292" s="162"/>
      <c r="CH292" s="162"/>
      <c r="CI292" s="162"/>
      <c r="CJ292" s="162"/>
    </row>
    <row r="293" spans="1:88" ht="15" x14ac:dyDescent="0.25">
      <c r="A293" s="154">
        <v>922</v>
      </c>
      <c r="B293" s="155">
        <v>83</v>
      </c>
      <c r="C293" s="156" t="s">
        <v>648</v>
      </c>
      <c r="D293" s="157">
        <v>8</v>
      </c>
      <c r="E293" s="120">
        <f>'[3]Sped FY 2020'!AB309</f>
        <v>0</v>
      </c>
      <c r="F293" s="120">
        <f>'[3]Sped FY 2020'!AK309</f>
        <v>0</v>
      </c>
      <c r="G293" s="120">
        <f>'[3]Sped FY 2020'!BP309</f>
        <v>0</v>
      </c>
      <c r="H293" s="120">
        <f>-'[3]Sped FY 2020'!CI309</f>
        <v>0</v>
      </c>
      <c r="I293" s="120">
        <f>'[3]Sped FY 2020'!CB309</f>
        <v>0</v>
      </c>
      <c r="J293" s="120">
        <f>'[3]Sped FY 2020'!BF309-'[3]Sped FY 2020'!BI309</f>
        <v>0</v>
      </c>
      <c r="K293" s="120">
        <f>'[3]Sped FY 2020'!CJ309</f>
        <v>0</v>
      </c>
      <c r="L293" s="118">
        <f t="shared" si="47"/>
        <v>0</v>
      </c>
      <c r="M293" s="134">
        <f t="shared" si="48"/>
        <v>0</v>
      </c>
      <c r="N293" s="158">
        <v>922</v>
      </c>
      <c r="O293" s="159">
        <v>83</v>
      </c>
      <c r="P293" s="14" t="s">
        <v>648</v>
      </c>
      <c r="Q293" s="14">
        <v>8</v>
      </c>
      <c r="R293" s="22">
        <v>0</v>
      </c>
      <c r="S293" s="94">
        <v>0</v>
      </c>
      <c r="T293" s="94">
        <v>0</v>
      </c>
      <c r="U293" s="94">
        <v>0</v>
      </c>
      <c r="V293" s="94">
        <v>0</v>
      </c>
      <c r="W293" s="95">
        <v>0</v>
      </c>
      <c r="X293" s="152"/>
      <c r="Y293" s="19">
        <f t="shared" si="49"/>
        <v>0</v>
      </c>
      <c r="Z293" s="19">
        <f t="shared" si="49"/>
        <v>0</v>
      </c>
      <c r="AA293" s="19">
        <f t="shared" si="50"/>
        <v>0</v>
      </c>
      <c r="AB293" s="19">
        <f t="shared" si="51"/>
        <v>0</v>
      </c>
      <c r="AC293" s="19">
        <f t="shared" si="51"/>
        <v>0</v>
      </c>
      <c r="AD293" s="19">
        <f t="shared" si="51"/>
        <v>0</v>
      </c>
      <c r="AE293" s="19">
        <f t="shared" si="52"/>
        <v>0</v>
      </c>
      <c r="AF293" s="19">
        <f t="shared" si="53"/>
        <v>0</v>
      </c>
      <c r="AG293" s="20"/>
      <c r="AH293" s="160">
        <f>'[3]Sped FY 2020'!DZ309</f>
        <v>0</v>
      </c>
      <c r="AI293" s="19">
        <f t="shared" si="55"/>
        <v>0</v>
      </c>
      <c r="AJ293" s="19">
        <f t="shared" si="55"/>
        <v>0</v>
      </c>
      <c r="AK293" s="19">
        <f t="shared" si="55"/>
        <v>0</v>
      </c>
      <c r="AL293" s="19">
        <f t="shared" si="54"/>
        <v>0</v>
      </c>
      <c r="AM293" s="19">
        <f t="shared" si="54"/>
        <v>0</v>
      </c>
      <c r="AN293" s="19">
        <f t="shared" si="54"/>
        <v>0</v>
      </c>
      <c r="AO293" s="19">
        <f t="shared" si="54"/>
        <v>0</v>
      </c>
      <c r="AP293" s="19">
        <f t="shared" si="54"/>
        <v>0</v>
      </c>
      <c r="AQ293" s="118">
        <f>'[3]Sped FY 2020'!CR309</f>
        <v>0</v>
      </c>
      <c r="AR293" s="119">
        <f>'[3]Sped FY 2020'!CS309</f>
        <v>0</v>
      </c>
      <c r="AS293" s="161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  <c r="CB293" s="162"/>
      <c r="CC293" s="162"/>
      <c r="CD293" s="162"/>
      <c r="CE293" s="162"/>
      <c r="CF293" s="162"/>
      <c r="CG293" s="162"/>
      <c r="CH293" s="162"/>
      <c r="CI293" s="162"/>
      <c r="CJ293" s="162"/>
    </row>
    <row r="294" spans="1:88" ht="15" x14ac:dyDescent="0.25">
      <c r="A294" s="154">
        <v>923</v>
      </c>
      <c r="B294" s="155">
        <v>83</v>
      </c>
      <c r="C294" s="156" t="s">
        <v>649</v>
      </c>
      <c r="D294" s="157">
        <v>8</v>
      </c>
      <c r="E294" s="120">
        <f>'[3]Sped FY 2020'!AB310</f>
        <v>0</v>
      </c>
      <c r="F294" s="120">
        <f>'[3]Sped FY 2020'!AK310</f>
        <v>0</v>
      </c>
      <c r="G294" s="120">
        <f>'[3]Sped FY 2020'!BP310</f>
        <v>0</v>
      </c>
      <c r="H294" s="120">
        <f>-'[3]Sped FY 2020'!CI310</f>
        <v>0</v>
      </c>
      <c r="I294" s="120">
        <f>'[3]Sped FY 2020'!CB310</f>
        <v>0</v>
      </c>
      <c r="J294" s="120">
        <f>'[3]Sped FY 2020'!BF310-'[3]Sped FY 2020'!BI310</f>
        <v>0</v>
      </c>
      <c r="K294" s="120">
        <f>'[3]Sped FY 2020'!CJ310</f>
        <v>0</v>
      </c>
      <c r="L294" s="118">
        <f t="shared" si="47"/>
        <v>0</v>
      </c>
      <c r="M294" s="134">
        <f t="shared" si="48"/>
        <v>0</v>
      </c>
      <c r="N294" s="158">
        <v>923</v>
      </c>
      <c r="O294" s="159">
        <v>83</v>
      </c>
      <c r="P294" s="14" t="s">
        <v>649</v>
      </c>
      <c r="Q294" s="14">
        <v>8</v>
      </c>
      <c r="R294" s="22">
        <v>0</v>
      </c>
      <c r="S294" s="94">
        <v>0</v>
      </c>
      <c r="T294" s="94">
        <v>0</v>
      </c>
      <c r="U294" s="94">
        <v>0</v>
      </c>
      <c r="V294" s="94">
        <v>0</v>
      </c>
      <c r="W294" s="95">
        <v>0</v>
      </c>
      <c r="X294" s="152"/>
      <c r="Y294" s="19">
        <f t="shared" si="49"/>
        <v>0</v>
      </c>
      <c r="Z294" s="19">
        <f t="shared" si="49"/>
        <v>0</v>
      </c>
      <c r="AA294" s="19">
        <f t="shared" si="50"/>
        <v>0</v>
      </c>
      <c r="AB294" s="19">
        <f t="shared" si="51"/>
        <v>0</v>
      </c>
      <c r="AC294" s="19">
        <f t="shared" si="51"/>
        <v>0</v>
      </c>
      <c r="AD294" s="19">
        <f t="shared" si="51"/>
        <v>0</v>
      </c>
      <c r="AE294" s="19">
        <f t="shared" si="52"/>
        <v>0</v>
      </c>
      <c r="AF294" s="19">
        <f t="shared" si="53"/>
        <v>0</v>
      </c>
      <c r="AG294" s="20"/>
      <c r="AH294" s="160">
        <f>'[3]Sped FY 2020'!DZ310</f>
        <v>0</v>
      </c>
      <c r="AI294" s="19">
        <f t="shared" si="55"/>
        <v>0</v>
      </c>
      <c r="AJ294" s="19">
        <f t="shared" si="55"/>
        <v>0</v>
      </c>
      <c r="AK294" s="19">
        <f t="shared" si="55"/>
        <v>0</v>
      </c>
      <c r="AL294" s="19">
        <f t="shared" si="54"/>
        <v>0</v>
      </c>
      <c r="AM294" s="19">
        <f t="shared" si="54"/>
        <v>0</v>
      </c>
      <c r="AN294" s="19">
        <f t="shared" si="54"/>
        <v>0</v>
      </c>
      <c r="AO294" s="19">
        <f t="shared" si="54"/>
        <v>0</v>
      </c>
      <c r="AP294" s="19">
        <f t="shared" si="54"/>
        <v>0</v>
      </c>
      <c r="AQ294" s="118">
        <f>'[3]Sped FY 2020'!CR310</f>
        <v>0</v>
      </c>
      <c r="AR294" s="119">
        <f>'[3]Sped FY 2020'!CS310</f>
        <v>0</v>
      </c>
      <c r="AS294" s="161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  <c r="CB294" s="162"/>
      <c r="CC294" s="162"/>
      <c r="CD294" s="162"/>
      <c r="CE294" s="162"/>
      <c r="CF294" s="162"/>
      <c r="CG294" s="162"/>
      <c r="CH294" s="162"/>
      <c r="CI294" s="162"/>
      <c r="CJ294" s="162"/>
    </row>
    <row r="295" spans="1:88" ht="15" x14ac:dyDescent="0.25">
      <c r="A295" s="154">
        <v>924</v>
      </c>
      <c r="B295" s="155">
        <v>83</v>
      </c>
      <c r="C295" s="156" t="s">
        <v>650</v>
      </c>
      <c r="D295" s="157">
        <v>8</v>
      </c>
      <c r="E295" s="120">
        <f>'[3]Sped FY 2020'!AB311</f>
        <v>0</v>
      </c>
      <c r="F295" s="120">
        <f>'[3]Sped FY 2020'!AK311</f>
        <v>0</v>
      </c>
      <c r="G295" s="120">
        <f>'[3]Sped FY 2020'!BP311</f>
        <v>0</v>
      </c>
      <c r="H295" s="120">
        <f>-'[3]Sped FY 2020'!CI311</f>
        <v>0</v>
      </c>
      <c r="I295" s="120">
        <f>'[3]Sped FY 2020'!CB311</f>
        <v>0</v>
      </c>
      <c r="J295" s="120">
        <f>'[3]Sped FY 2020'!BF311-'[3]Sped FY 2020'!BI311</f>
        <v>0</v>
      </c>
      <c r="K295" s="120">
        <f>'[3]Sped FY 2020'!CJ311</f>
        <v>0</v>
      </c>
      <c r="L295" s="118">
        <f t="shared" si="47"/>
        <v>0</v>
      </c>
      <c r="M295" s="134">
        <f t="shared" si="48"/>
        <v>0</v>
      </c>
      <c r="N295" s="158">
        <v>924</v>
      </c>
      <c r="O295" s="159">
        <v>83</v>
      </c>
      <c r="P295" s="14" t="s">
        <v>650</v>
      </c>
      <c r="Q295" s="14">
        <v>8</v>
      </c>
      <c r="R295" s="22">
        <v>0</v>
      </c>
      <c r="S295" s="94">
        <v>0</v>
      </c>
      <c r="T295" s="94">
        <v>0</v>
      </c>
      <c r="U295" s="94">
        <v>0</v>
      </c>
      <c r="V295" s="94">
        <v>0</v>
      </c>
      <c r="W295" s="95">
        <v>0</v>
      </c>
      <c r="X295" s="152"/>
      <c r="Y295" s="19">
        <f t="shared" si="49"/>
        <v>0</v>
      </c>
      <c r="Z295" s="19">
        <f t="shared" si="49"/>
        <v>0</v>
      </c>
      <c r="AA295" s="19">
        <f t="shared" si="50"/>
        <v>0</v>
      </c>
      <c r="AB295" s="19">
        <f t="shared" si="51"/>
        <v>0</v>
      </c>
      <c r="AC295" s="19">
        <f t="shared" si="51"/>
        <v>0</v>
      </c>
      <c r="AD295" s="19">
        <f t="shared" si="51"/>
        <v>0</v>
      </c>
      <c r="AE295" s="19">
        <f t="shared" si="52"/>
        <v>0</v>
      </c>
      <c r="AF295" s="19">
        <f t="shared" si="53"/>
        <v>0</v>
      </c>
      <c r="AG295" s="20"/>
      <c r="AH295" s="160">
        <f>'[3]Sped FY 2020'!DZ311</f>
        <v>0</v>
      </c>
      <c r="AI295" s="19">
        <f t="shared" si="55"/>
        <v>0</v>
      </c>
      <c r="AJ295" s="19">
        <f t="shared" si="55"/>
        <v>0</v>
      </c>
      <c r="AK295" s="19">
        <f t="shared" si="55"/>
        <v>0</v>
      </c>
      <c r="AL295" s="19">
        <f t="shared" si="54"/>
        <v>0</v>
      </c>
      <c r="AM295" s="19">
        <f t="shared" si="54"/>
        <v>0</v>
      </c>
      <c r="AN295" s="19">
        <f t="shared" si="54"/>
        <v>0</v>
      </c>
      <c r="AO295" s="19">
        <f t="shared" si="54"/>
        <v>0</v>
      </c>
      <c r="AP295" s="19">
        <f t="shared" si="54"/>
        <v>0</v>
      </c>
      <c r="AQ295" s="118">
        <f>'[3]Sped FY 2020'!CR311</f>
        <v>0</v>
      </c>
      <c r="AR295" s="119">
        <f>'[3]Sped FY 2020'!CS311</f>
        <v>0</v>
      </c>
      <c r="AS295" s="161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  <c r="CB295" s="162"/>
      <c r="CC295" s="162"/>
      <c r="CD295" s="162"/>
      <c r="CE295" s="162"/>
      <c r="CF295" s="162"/>
      <c r="CG295" s="162"/>
      <c r="CH295" s="162"/>
      <c r="CI295" s="162"/>
      <c r="CJ295" s="162"/>
    </row>
    <row r="296" spans="1:88" ht="15" x14ac:dyDescent="0.25">
      <c r="A296" s="154">
        <v>926</v>
      </c>
      <c r="B296" s="155">
        <v>83</v>
      </c>
      <c r="C296" s="156" t="s">
        <v>651</v>
      </c>
      <c r="D296" s="157">
        <v>8</v>
      </c>
      <c r="E296" s="120">
        <f>'[3]Sped FY 2020'!AB312</f>
        <v>218871.60711970003</v>
      </c>
      <c r="F296" s="120">
        <f>'[3]Sped FY 2020'!AK312</f>
        <v>463479.94446672796</v>
      </c>
      <c r="G296" s="120">
        <f>'[3]Sped FY 2020'!BP312</f>
        <v>0</v>
      </c>
      <c r="H296" s="120">
        <f>-'[3]Sped FY 2020'!CI312</f>
        <v>0</v>
      </c>
      <c r="I296" s="120">
        <f>'[3]Sped FY 2020'!CB312</f>
        <v>0</v>
      </c>
      <c r="J296" s="120">
        <f>'[3]Sped FY 2020'!BF312-'[3]Sped FY 2020'!BI312</f>
        <v>473518.58242882648</v>
      </c>
      <c r="K296" s="120">
        <f>'[3]Sped FY 2020'!CJ312</f>
        <v>0</v>
      </c>
      <c r="L296" s="118">
        <f t="shared" si="47"/>
        <v>1155870.1340152544</v>
      </c>
      <c r="M296" s="134">
        <f t="shared" si="48"/>
        <v>0</v>
      </c>
      <c r="N296" s="158">
        <v>926</v>
      </c>
      <c r="O296" s="159">
        <v>83</v>
      </c>
      <c r="P296" s="14" t="s">
        <v>651</v>
      </c>
      <c r="Q296" s="14">
        <v>8</v>
      </c>
      <c r="R296" s="22">
        <v>218871.60711970003</v>
      </c>
      <c r="S296" s="94">
        <v>463479.94446672796</v>
      </c>
      <c r="T296" s="94">
        <v>0</v>
      </c>
      <c r="U296" s="94">
        <v>0</v>
      </c>
      <c r="V296" s="94">
        <v>473518.58242882648</v>
      </c>
      <c r="W296" s="95">
        <v>1155870.1340152544</v>
      </c>
      <c r="X296" s="152"/>
      <c r="Y296" s="19">
        <f t="shared" si="49"/>
        <v>0</v>
      </c>
      <c r="Z296" s="19">
        <f t="shared" si="49"/>
        <v>0</v>
      </c>
      <c r="AA296" s="19">
        <f t="shared" si="50"/>
        <v>0</v>
      </c>
      <c r="AB296" s="19">
        <f t="shared" si="51"/>
        <v>0</v>
      </c>
      <c r="AC296" s="19">
        <f t="shared" si="51"/>
        <v>0</v>
      </c>
      <c r="AD296" s="19">
        <f t="shared" si="51"/>
        <v>0</v>
      </c>
      <c r="AE296" s="19">
        <f t="shared" si="52"/>
        <v>0</v>
      </c>
      <c r="AF296" s="19">
        <f t="shared" si="53"/>
        <v>0</v>
      </c>
      <c r="AG296" s="20"/>
      <c r="AH296" s="160">
        <f>'[3]Sped FY 2020'!DZ312</f>
        <v>0</v>
      </c>
      <c r="AI296" s="19">
        <f t="shared" si="55"/>
        <v>0</v>
      </c>
      <c r="AJ296" s="19">
        <f t="shared" si="55"/>
        <v>0</v>
      </c>
      <c r="AK296" s="19">
        <f t="shared" si="55"/>
        <v>0</v>
      </c>
      <c r="AL296" s="19">
        <f t="shared" si="54"/>
        <v>0</v>
      </c>
      <c r="AM296" s="19">
        <f t="shared" si="54"/>
        <v>0</v>
      </c>
      <c r="AN296" s="19">
        <f t="shared" si="54"/>
        <v>0</v>
      </c>
      <c r="AO296" s="19">
        <f t="shared" si="54"/>
        <v>0</v>
      </c>
      <c r="AP296" s="19">
        <f t="shared" si="54"/>
        <v>0</v>
      </c>
      <c r="AQ296" s="118">
        <f>'[3]Sped FY 2020'!CR312</f>
        <v>0</v>
      </c>
      <c r="AR296" s="119">
        <f>'[3]Sped FY 2020'!CS312</f>
        <v>0</v>
      </c>
      <c r="AS296" s="161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  <c r="CB296" s="162"/>
      <c r="CC296" s="162"/>
      <c r="CD296" s="162"/>
      <c r="CE296" s="162"/>
      <c r="CF296" s="162"/>
      <c r="CG296" s="162"/>
      <c r="CH296" s="162"/>
      <c r="CI296" s="162"/>
      <c r="CJ296" s="162"/>
    </row>
    <row r="297" spans="1:88" ht="15" x14ac:dyDescent="0.25">
      <c r="A297" s="154">
        <v>927</v>
      </c>
      <c r="B297" s="155">
        <v>83</v>
      </c>
      <c r="C297" s="156" t="s">
        <v>652</v>
      </c>
      <c r="D297" s="157">
        <v>8</v>
      </c>
      <c r="E297" s="120">
        <f>'[3]Sped FY 2020'!AB313</f>
        <v>0</v>
      </c>
      <c r="F297" s="120">
        <f>'[3]Sped FY 2020'!AK313</f>
        <v>0</v>
      </c>
      <c r="G297" s="120">
        <f>'[3]Sped FY 2020'!BP313</f>
        <v>0</v>
      </c>
      <c r="H297" s="120">
        <f>-'[3]Sped FY 2020'!CI313</f>
        <v>0</v>
      </c>
      <c r="I297" s="120">
        <f>'[3]Sped FY 2020'!CB313</f>
        <v>0</v>
      </c>
      <c r="J297" s="120">
        <f>'[3]Sped FY 2020'!BF313-'[3]Sped FY 2020'!BI313</f>
        <v>0</v>
      </c>
      <c r="K297" s="120">
        <f>'[3]Sped FY 2020'!CJ313</f>
        <v>0</v>
      </c>
      <c r="L297" s="118">
        <f t="shared" si="47"/>
        <v>0</v>
      </c>
      <c r="M297" s="134">
        <f t="shared" si="48"/>
        <v>0</v>
      </c>
      <c r="N297" s="158">
        <v>927</v>
      </c>
      <c r="O297" s="159">
        <v>83</v>
      </c>
      <c r="P297" s="14" t="s">
        <v>652</v>
      </c>
      <c r="Q297" s="14">
        <v>8</v>
      </c>
      <c r="R297" s="22">
        <v>0</v>
      </c>
      <c r="S297" s="94">
        <v>0</v>
      </c>
      <c r="T297" s="94">
        <v>0</v>
      </c>
      <c r="U297" s="94">
        <v>0</v>
      </c>
      <c r="V297" s="94">
        <v>0</v>
      </c>
      <c r="W297" s="95">
        <v>0</v>
      </c>
      <c r="X297" s="152"/>
      <c r="Y297" s="19">
        <f t="shared" si="49"/>
        <v>0</v>
      </c>
      <c r="Z297" s="19">
        <f t="shared" si="49"/>
        <v>0</v>
      </c>
      <c r="AA297" s="19">
        <f t="shared" si="50"/>
        <v>0</v>
      </c>
      <c r="AB297" s="19">
        <f t="shared" si="51"/>
        <v>0</v>
      </c>
      <c r="AC297" s="19">
        <f t="shared" si="51"/>
        <v>0</v>
      </c>
      <c r="AD297" s="19">
        <f t="shared" si="51"/>
        <v>0</v>
      </c>
      <c r="AE297" s="19">
        <f t="shared" si="52"/>
        <v>0</v>
      </c>
      <c r="AF297" s="19">
        <f t="shared" si="53"/>
        <v>0</v>
      </c>
      <c r="AG297" s="20"/>
      <c r="AH297" s="160">
        <f>'[3]Sped FY 2020'!DZ313</f>
        <v>0</v>
      </c>
      <c r="AI297" s="19">
        <f t="shared" si="55"/>
        <v>0</v>
      </c>
      <c r="AJ297" s="19">
        <f t="shared" si="55"/>
        <v>0</v>
      </c>
      <c r="AK297" s="19">
        <f t="shared" si="55"/>
        <v>0</v>
      </c>
      <c r="AL297" s="19">
        <f t="shared" si="54"/>
        <v>0</v>
      </c>
      <c r="AM297" s="19">
        <f t="shared" si="54"/>
        <v>0</v>
      </c>
      <c r="AN297" s="19">
        <f t="shared" si="54"/>
        <v>0</v>
      </c>
      <c r="AO297" s="19">
        <f t="shared" si="54"/>
        <v>0</v>
      </c>
      <c r="AP297" s="19">
        <f t="shared" si="54"/>
        <v>0</v>
      </c>
      <c r="AQ297" s="118">
        <f>'[3]Sped FY 2020'!CR313</f>
        <v>0</v>
      </c>
      <c r="AR297" s="119">
        <f>'[3]Sped FY 2020'!CS313</f>
        <v>0</v>
      </c>
      <c r="AS297" s="161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  <c r="CB297" s="162"/>
      <c r="CC297" s="162"/>
      <c r="CD297" s="162"/>
      <c r="CE297" s="162"/>
      <c r="CF297" s="162"/>
      <c r="CG297" s="162"/>
      <c r="CH297" s="162"/>
      <c r="CI297" s="162"/>
      <c r="CJ297" s="162"/>
    </row>
    <row r="298" spans="1:88" ht="15" x14ac:dyDescent="0.25">
      <c r="A298" s="154">
        <v>928</v>
      </c>
      <c r="B298" s="155">
        <v>83</v>
      </c>
      <c r="C298" s="156" t="s">
        <v>653</v>
      </c>
      <c r="D298" s="157">
        <v>8</v>
      </c>
      <c r="E298" s="120">
        <f>'[3]Sped FY 2020'!AB314</f>
        <v>0</v>
      </c>
      <c r="F298" s="120">
        <f>'[3]Sped FY 2020'!AK314</f>
        <v>0</v>
      </c>
      <c r="G298" s="120">
        <f>'[3]Sped FY 2020'!BP314</f>
        <v>0</v>
      </c>
      <c r="H298" s="120">
        <f>-'[3]Sped FY 2020'!CI314</f>
        <v>0</v>
      </c>
      <c r="I298" s="120">
        <f>'[3]Sped FY 2020'!CB314</f>
        <v>0</v>
      </c>
      <c r="J298" s="120">
        <f>'[3]Sped FY 2020'!BF314-'[3]Sped FY 2020'!BI314</f>
        <v>0</v>
      </c>
      <c r="K298" s="120">
        <f>'[3]Sped FY 2020'!CJ314</f>
        <v>0</v>
      </c>
      <c r="L298" s="118">
        <f t="shared" si="47"/>
        <v>0</v>
      </c>
      <c r="M298" s="134">
        <f t="shared" si="48"/>
        <v>0</v>
      </c>
      <c r="N298" s="158">
        <v>928</v>
      </c>
      <c r="O298" s="159">
        <v>83</v>
      </c>
      <c r="P298" s="14" t="s">
        <v>653</v>
      </c>
      <c r="Q298" s="14">
        <v>8</v>
      </c>
      <c r="R298" s="22">
        <v>0</v>
      </c>
      <c r="S298" s="94">
        <v>0</v>
      </c>
      <c r="T298" s="94">
        <v>0</v>
      </c>
      <c r="U298" s="94">
        <v>0</v>
      </c>
      <c r="V298" s="94">
        <v>0</v>
      </c>
      <c r="W298" s="95">
        <v>0</v>
      </c>
      <c r="X298" s="152"/>
      <c r="Y298" s="19">
        <f t="shared" si="49"/>
        <v>0</v>
      </c>
      <c r="Z298" s="19">
        <f t="shared" si="49"/>
        <v>0</v>
      </c>
      <c r="AA298" s="19">
        <f t="shared" si="50"/>
        <v>0</v>
      </c>
      <c r="AB298" s="19">
        <f t="shared" si="51"/>
        <v>0</v>
      </c>
      <c r="AC298" s="19">
        <f t="shared" si="51"/>
        <v>0</v>
      </c>
      <c r="AD298" s="19">
        <f t="shared" si="51"/>
        <v>0</v>
      </c>
      <c r="AE298" s="19">
        <f t="shared" si="52"/>
        <v>0</v>
      </c>
      <c r="AF298" s="19">
        <f t="shared" si="53"/>
        <v>0</v>
      </c>
      <c r="AG298" s="20"/>
      <c r="AH298" s="160">
        <f>'[3]Sped FY 2020'!DZ314</f>
        <v>0</v>
      </c>
      <c r="AI298" s="19">
        <f t="shared" si="55"/>
        <v>0</v>
      </c>
      <c r="AJ298" s="19">
        <f t="shared" si="55"/>
        <v>0</v>
      </c>
      <c r="AK298" s="19">
        <f t="shared" si="55"/>
        <v>0</v>
      </c>
      <c r="AL298" s="19">
        <f t="shared" si="54"/>
        <v>0</v>
      </c>
      <c r="AM298" s="19">
        <f t="shared" si="54"/>
        <v>0</v>
      </c>
      <c r="AN298" s="19">
        <f t="shared" si="54"/>
        <v>0</v>
      </c>
      <c r="AO298" s="19">
        <f t="shared" si="54"/>
        <v>0</v>
      </c>
      <c r="AP298" s="19">
        <f t="shared" si="54"/>
        <v>0</v>
      </c>
      <c r="AQ298" s="118">
        <f>'[3]Sped FY 2020'!CR314</f>
        <v>0</v>
      </c>
      <c r="AR298" s="119">
        <f>'[3]Sped FY 2020'!CS314</f>
        <v>0</v>
      </c>
      <c r="AS298" s="161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  <c r="CB298" s="162"/>
      <c r="CC298" s="162"/>
      <c r="CD298" s="162"/>
      <c r="CE298" s="162"/>
      <c r="CF298" s="162"/>
      <c r="CG298" s="162"/>
      <c r="CH298" s="162"/>
      <c r="CI298" s="162"/>
      <c r="CJ298" s="162"/>
    </row>
    <row r="299" spans="1:88" ht="15" x14ac:dyDescent="0.25">
      <c r="A299" s="154">
        <v>935</v>
      </c>
      <c r="B299" s="155">
        <v>52</v>
      </c>
      <c r="C299" s="156" t="s">
        <v>654</v>
      </c>
      <c r="D299" s="157">
        <v>8</v>
      </c>
      <c r="E299" s="120">
        <f>'[3]Sped FY 2020'!AB315</f>
        <v>436550.59799879993</v>
      </c>
      <c r="F299" s="120">
        <f>'[3]Sped FY 2020'!AK315</f>
        <v>231819.44436347199</v>
      </c>
      <c r="G299" s="120">
        <f>'[3]Sped FY 2020'!BP315</f>
        <v>0</v>
      </c>
      <c r="H299" s="120">
        <f>-'[3]Sped FY 2020'!CI315</f>
        <v>0</v>
      </c>
      <c r="I299" s="120">
        <f>'[3]Sped FY 2020'!CB315</f>
        <v>0</v>
      </c>
      <c r="J299" s="120">
        <f>'[3]Sped FY 2020'!BF315-'[3]Sped FY 2020'!BI315</f>
        <v>682164.43599282217</v>
      </c>
      <c r="K299" s="120">
        <f>'[3]Sped FY 2020'!CJ315</f>
        <v>0</v>
      </c>
      <c r="L299" s="118">
        <f t="shared" si="47"/>
        <v>1350534.4783550941</v>
      </c>
      <c r="M299" s="134">
        <f t="shared" si="48"/>
        <v>0</v>
      </c>
      <c r="N299" s="158">
        <v>935</v>
      </c>
      <c r="O299" s="159">
        <v>52</v>
      </c>
      <c r="P299" s="14" t="s">
        <v>654</v>
      </c>
      <c r="Q299" s="14">
        <v>8</v>
      </c>
      <c r="R299" s="22">
        <v>436550.59799879993</v>
      </c>
      <c r="S299" s="94">
        <v>231819.44436347199</v>
      </c>
      <c r="T299" s="94">
        <v>0</v>
      </c>
      <c r="U299" s="94">
        <v>0</v>
      </c>
      <c r="V299" s="94">
        <v>682164.43599282217</v>
      </c>
      <c r="W299" s="95">
        <v>1350534.4783550941</v>
      </c>
      <c r="X299" s="152"/>
      <c r="Y299" s="19">
        <f t="shared" si="49"/>
        <v>0</v>
      </c>
      <c r="Z299" s="19">
        <f t="shared" si="49"/>
        <v>0</v>
      </c>
      <c r="AA299" s="19">
        <f t="shared" si="50"/>
        <v>0</v>
      </c>
      <c r="AB299" s="19">
        <f t="shared" si="51"/>
        <v>0</v>
      </c>
      <c r="AC299" s="19">
        <f t="shared" si="51"/>
        <v>0</v>
      </c>
      <c r="AD299" s="19">
        <f t="shared" si="51"/>
        <v>0</v>
      </c>
      <c r="AE299" s="19">
        <f t="shared" si="52"/>
        <v>0</v>
      </c>
      <c r="AF299" s="19">
        <f t="shared" si="53"/>
        <v>0</v>
      </c>
      <c r="AG299" s="20"/>
      <c r="AH299" s="160">
        <f>'[3]Sped FY 2020'!DZ315</f>
        <v>0</v>
      </c>
      <c r="AI299" s="19">
        <f t="shared" si="55"/>
        <v>0</v>
      </c>
      <c r="AJ299" s="19">
        <f t="shared" si="55"/>
        <v>0</v>
      </c>
      <c r="AK299" s="19">
        <f t="shared" si="55"/>
        <v>0</v>
      </c>
      <c r="AL299" s="19">
        <f t="shared" si="54"/>
        <v>0</v>
      </c>
      <c r="AM299" s="19">
        <f t="shared" si="54"/>
        <v>0</v>
      </c>
      <c r="AN299" s="19">
        <f t="shared" si="54"/>
        <v>0</v>
      </c>
      <c r="AO299" s="19">
        <f t="shared" si="54"/>
        <v>0</v>
      </c>
      <c r="AP299" s="19">
        <f t="shared" si="54"/>
        <v>0</v>
      </c>
      <c r="AQ299" s="118">
        <f>'[3]Sped FY 2020'!CR315</f>
        <v>0</v>
      </c>
      <c r="AR299" s="119">
        <f>'[3]Sped FY 2020'!CS315</f>
        <v>0</v>
      </c>
      <c r="AS299" s="161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  <c r="CB299" s="162"/>
      <c r="CC299" s="162"/>
      <c r="CD299" s="162"/>
      <c r="CE299" s="162"/>
      <c r="CF299" s="162"/>
      <c r="CG299" s="162"/>
      <c r="CH299" s="162"/>
      <c r="CI299" s="162"/>
      <c r="CJ299" s="162"/>
    </row>
    <row r="300" spans="1:88" ht="15" x14ac:dyDescent="0.25">
      <c r="A300" s="154">
        <v>938</v>
      </c>
      <c r="B300" s="155">
        <v>52</v>
      </c>
      <c r="C300" s="156" t="s">
        <v>655</v>
      </c>
      <c r="D300" s="157">
        <v>8</v>
      </c>
      <c r="E300" s="120">
        <f>'[3]Sped FY 2020'!AB316</f>
        <v>1530444.7566845</v>
      </c>
      <c r="F300" s="120">
        <f>'[3]Sped FY 2020'!AK316</f>
        <v>685867.75524763996</v>
      </c>
      <c r="G300" s="120">
        <f>'[3]Sped FY 2020'!BP316</f>
        <v>0</v>
      </c>
      <c r="H300" s="120">
        <f>-'[3]Sped FY 2020'!CI316</f>
        <v>0</v>
      </c>
      <c r="I300" s="120">
        <f>'[3]Sped FY 2020'!CB316</f>
        <v>0</v>
      </c>
      <c r="J300" s="120">
        <f>'[3]Sped FY 2020'!BF316-'[3]Sped FY 2020'!BI316</f>
        <v>2665468.2316490188</v>
      </c>
      <c r="K300" s="120">
        <f>'[3]Sped FY 2020'!CJ316</f>
        <v>0</v>
      </c>
      <c r="L300" s="118">
        <f t="shared" si="47"/>
        <v>4881780.743581159</v>
      </c>
      <c r="M300" s="134">
        <f t="shared" si="48"/>
        <v>0</v>
      </c>
      <c r="N300" s="158">
        <v>938</v>
      </c>
      <c r="O300" s="159">
        <v>52</v>
      </c>
      <c r="P300" s="14" t="s">
        <v>655</v>
      </c>
      <c r="Q300" s="14">
        <v>8</v>
      </c>
      <c r="R300" s="22">
        <v>1530444.7566845</v>
      </c>
      <c r="S300" s="94">
        <v>685867.75524763996</v>
      </c>
      <c r="T300" s="94">
        <v>0</v>
      </c>
      <c r="U300" s="94">
        <v>0</v>
      </c>
      <c r="V300" s="94">
        <v>2665468.2316490188</v>
      </c>
      <c r="W300" s="95">
        <v>4881780.743581159</v>
      </c>
      <c r="X300" s="152"/>
      <c r="Y300" s="19">
        <f t="shared" si="49"/>
        <v>0</v>
      </c>
      <c r="Z300" s="19">
        <f t="shared" si="49"/>
        <v>0</v>
      </c>
      <c r="AA300" s="19">
        <f t="shared" si="50"/>
        <v>0</v>
      </c>
      <c r="AB300" s="19">
        <f t="shared" si="51"/>
        <v>0</v>
      </c>
      <c r="AC300" s="19">
        <f t="shared" si="51"/>
        <v>0</v>
      </c>
      <c r="AD300" s="19">
        <f t="shared" si="51"/>
        <v>0</v>
      </c>
      <c r="AE300" s="19">
        <f t="shared" si="52"/>
        <v>0</v>
      </c>
      <c r="AF300" s="19">
        <f t="shared" si="53"/>
        <v>0</v>
      </c>
      <c r="AG300" s="20"/>
      <c r="AH300" s="160">
        <f>'[3]Sped FY 2020'!DZ316</f>
        <v>0</v>
      </c>
      <c r="AI300" s="19">
        <f t="shared" si="55"/>
        <v>0</v>
      </c>
      <c r="AJ300" s="19">
        <f t="shared" si="55"/>
        <v>0</v>
      </c>
      <c r="AK300" s="19">
        <f t="shared" si="55"/>
        <v>0</v>
      </c>
      <c r="AL300" s="19">
        <f t="shared" si="54"/>
        <v>0</v>
      </c>
      <c r="AM300" s="19">
        <f t="shared" si="54"/>
        <v>0</v>
      </c>
      <c r="AN300" s="19">
        <f t="shared" si="54"/>
        <v>0</v>
      </c>
      <c r="AO300" s="19">
        <f t="shared" si="54"/>
        <v>0</v>
      </c>
      <c r="AP300" s="19">
        <f t="shared" si="54"/>
        <v>0</v>
      </c>
      <c r="AQ300" s="118">
        <f>'[3]Sped FY 2020'!CR316</f>
        <v>0</v>
      </c>
      <c r="AR300" s="119">
        <f>'[3]Sped FY 2020'!CS316</f>
        <v>0</v>
      </c>
      <c r="AS300" s="161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  <c r="CB300" s="162"/>
      <c r="CC300" s="162"/>
      <c r="CD300" s="162"/>
      <c r="CE300" s="162"/>
      <c r="CF300" s="162"/>
      <c r="CG300" s="162"/>
      <c r="CH300" s="162"/>
      <c r="CI300" s="162"/>
      <c r="CJ300" s="162"/>
    </row>
    <row r="301" spans="1:88" ht="15" x14ac:dyDescent="0.25">
      <c r="A301" s="154">
        <v>957</v>
      </c>
      <c r="B301" s="155">
        <v>51</v>
      </c>
      <c r="C301" s="156" t="s">
        <v>656</v>
      </c>
      <c r="D301" s="157">
        <v>8</v>
      </c>
      <c r="E301" s="120">
        <f>'[3]Sped FY 2020'!AB317</f>
        <v>0</v>
      </c>
      <c r="F301" s="120">
        <f>'[3]Sped FY 2020'!AK317</f>
        <v>0</v>
      </c>
      <c r="G301" s="120">
        <f>'[3]Sped FY 2020'!BP317</f>
        <v>0</v>
      </c>
      <c r="H301" s="120">
        <f>-'[3]Sped FY 2020'!CI317</f>
        <v>0</v>
      </c>
      <c r="I301" s="120">
        <f>'[3]Sped FY 2020'!CB317</f>
        <v>0</v>
      </c>
      <c r="J301" s="120">
        <f>'[3]Sped FY 2020'!BF317-'[3]Sped FY 2020'!BI317</f>
        <v>0</v>
      </c>
      <c r="K301" s="120">
        <f>'[3]Sped FY 2020'!CJ317</f>
        <v>0</v>
      </c>
      <c r="L301" s="118">
        <f t="shared" si="47"/>
        <v>0</v>
      </c>
      <c r="M301" s="134">
        <f t="shared" si="48"/>
        <v>0</v>
      </c>
      <c r="N301" s="158">
        <v>957</v>
      </c>
      <c r="O301" s="159">
        <v>51</v>
      </c>
      <c r="P301" s="14" t="s">
        <v>656</v>
      </c>
      <c r="Q301" s="14">
        <v>8</v>
      </c>
      <c r="R301" s="22">
        <v>0</v>
      </c>
      <c r="S301" s="94">
        <v>0</v>
      </c>
      <c r="T301" s="94">
        <v>0</v>
      </c>
      <c r="U301" s="94">
        <v>0</v>
      </c>
      <c r="V301" s="94">
        <v>0</v>
      </c>
      <c r="W301" s="95">
        <v>0</v>
      </c>
      <c r="X301" s="152"/>
      <c r="Y301" s="19">
        <f t="shared" si="49"/>
        <v>0</v>
      </c>
      <c r="Z301" s="19">
        <f t="shared" si="49"/>
        <v>0</v>
      </c>
      <c r="AA301" s="19">
        <f t="shared" si="50"/>
        <v>0</v>
      </c>
      <c r="AB301" s="19">
        <f t="shared" si="51"/>
        <v>0</v>
      </c>
      <c r="AC301" s="19">
        <f t="shared" si="51"/>
        <v>0</v>
      </c>
      <c r="AD301" s="19">
        <f t="shared" si="51"/>
        <v>0</v>
      </c>
      <c r="AE301" s="19">
        <f t="shared" si="52"/>
        <v>0</v>
      </c>
      <c r="AF301" s="19">
        <f t="shared" si="53"/>
        <v>0</v>
      </c>
      <c r="AG301" s="20"/>
      <c r="AH301" s="160">
        <f>'[3]Sped FY 2020'!DZ317</f>
        <v>0</v>
      </c>
      <c r="AI301" s="19">
        <f t="shared" si="55"/>
        <v>0</v>
      </c>
      <c r="AJ301" s="19">
        <f t="shared" si="55"/>
        <v>0</v>
      </c>
      <c r="AK301" s="19">
        <f t="shared" si="55"/>
        <v>0</v>
      </c>
      <c r="AL301" s="19">
        <f t="shared" si="54"/>
        <v>0</v>
      </c>
      <c r="AM301" s="19">
        <f t="shared" si="54"/>
        <v>0</v>
      </c>
      <c r="AN301" s="19">
        <f t="shared" si="54"/>
        <v>0</v>
      </c>
      <c r="AO301" s="19">
        <f t="shared" si="54"/>
        <v>0</v>
      </c>
      <c r="AP301" s="19">
        <f t="shared" si="54"/>
        <v>0</v>
      </c>
      <c r="AQ301" s="118">
        <f>'[3]Sped FY 2020'!CR317</f>
        <v>0</v>
      </c>
      <c r="AR301" s="119">
        <f>'[3]Sped FY 2020'!CS317</f>
        <v>0</v>
      </c>
      <c r="AS301" s="161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  <c r="CB301" s="162"/>
      <c r="CC301" s="162"/>
      <c r="CD301" s="162"/>
      <c r="CE301" s="162"/>
      <c r="CF301" s="162"/>
      <c r="CG301" s="162"/>
      <c r="CH301" s="162"/>
      <c r="CI301" s="162"/>
      <c r="CJ301" s="162"/>
    </row>
    <row r="302" spans="1:88" ht="15" x14ac:dyDescent="0.25">
      <c r="A302" s="154">
        <v>963</v>
      </c>
      <c r="B302" s="155">
        <v>51</v>
      </c>
      <c r="C302" s="156" t="s">
        <v>657</v>
      </c>
      <c r="D302" s="157">
        <v>8</v>
      </c>
      <c r="E302" s="120">
        <f>'[3]Sped FY 2020'!AB318</f>
        <v>0</v>
      </c>
      <c r="F302" s="120">
        <f>'[3]Sped FY 2020'!AK318</f>
        <v>0</v>
      </c>
      <c r="G302" s="120">
        <f>'[3]Sped FY 2020'!BP318</f>
        <v>0</v>
      </c>
      <c r="H302" s="120">
        <f>-'[3]Sped FY 2020'!CI318</f>
        <v>0</v>
      </c>
      <c r="I302" s="120">
        <f>'[3]Sped FY 2020'!CB318</f>
        <v>0</v>
      </c>
      <c r="J302" s="120">
        <f>'[3]Sped FY 2020'!BF318-'[3]Sped FY 2020'!BI318</f>
        <v>0</v>
      </c>
      <c r="K302" s="120">
        <f>'[3]Sped FY 2020'!CJ318</f>
        <v>0</v>
      </c>
      <c r="L302" s="118">
        <f t="shared" si="47"/>
        <v>0</v>
      </c>
      <c r="M302" s="134">
        <f t="shared" si="48"/>
        <v>0</v>
      </c>
      <c r="N302" s="158">
        <v>963</v>
      </c>
      <c r="O302" s="159">
        <v>51</v>
      </c>
      <c r="P302" s="14" t="s">
        <v>657</v>
      </c>
      <c r="Q302" s="14">
        <v>8</v>
      </c>
      <c r="R302" s="22">
        <v>0</v>
      </c>
      <c r="S302" s="94">
        <v>0</v>
      </c>
      <c r="T302" s="94">
        <v>0</v>
      </c>
      <c r="U302" s="94">
        <v>0</v>
      </c>
      <c r="V302" s="94">
        <v>0</v>
      </c>
      <c r="W302" s="95">
        <v>0</v>
      </c>
      <c r="X302" s="152"/>
      <c r="Y302" s="19">
        <f t="shared" si="49"/>
        <v>0</v>
      </c>
      <c r="Z302" s="19">
        <f t="shared" si="49"/>
        <v>0</v>
      </c>
      <c r="AA302" s="19">
        <f t="shared" si="50"/>
        <v>0</v>
      </c>
      <c r="AB302" s="19">
        <f t="shared" si="51"/>
        <v>0</v>
      </c>
      <c r="AC302" s="19">
        <f t="shared" si="51"/>
        <v>0</v>
      </c>
      <c r="AD302" s="19">
        <f t="shared" si="51"/>
        <v>0</v>
      </c>
      <c r="AE302" s="19">
        <f t="shared" si="52"/>
        <v>0</v>
      </c>
      <c r="AF302" s="19">
        <f t="shared" si="53"/>
        <v>0</v>
      </c>
      <c r="AG302" s="20"/>
      <c r="AH302" s="160">
        <f>'[3]Sped FY 2020'!DZ318</f>
        <v>0</v>
      </c>
      <c r="AI302" s="19">
        <f t="shared" si="55"/>
        <v>0</v>
      </c>
      <c r="AJ302" s="19">
        <f t="shared" si="55"/>
        <v>0</v>
      </c>
      <c r="AK302" s="19">
        <f t="shared" si="55"/>
        <v>0</v>
      </c>
      <c r="AL302" s="19">
        <f t="shared" si="54"/>
        <v>0</v>
      </c>
      <c r="AM302" s="19">
        <f t="shared" si="54"/>
        <v>0</v>
      </c>
      <c r="AN302" s="19">
        <f t="shared" si="54"/>
        <v>0</v>
      </c>
      <c r="AO302" s="19">
        <f t="shared" si="54"/>
        <v>0</v>
      </c>
      <c r="AP302" s="19">
        <f t="shared" si="54"/>
        <v>0</v>
      </c>
      <c r="AQ302" s="118">
        <f>'[3]Sped FY 2020'!CR318</f>
        <v>0</v>
      </c>
      <c r="AR302" s="119">
        <f>'[3]Sped FY 2020'!CS318</f>
        <v>0</v>
      </c>
      <c r="AS302" s="161"/>
      <c r="AT302" s="163"/>
      <c r="AU302" s="163"/>
      <c r="AV302" s="164"/>
      <c r="AW302" s="165"/>
      <c r="AX302" s="165"/>
      <c r="AY302" s="165"/>
      <c r="AZ302" s="165"/>
      <c r="BA302" s="165"/>
      <c r="BB302" s="165"/>
      <c r="BC302" s="165"/>
      <c r="BD302" s="165"/>
      <c r="BE302" s="165"/>
      <c r="BF302" s="165"/>
      <c r="BG302" s="165"/>
      <c r="BH302" s="165"/>
      <c r="BI302" s="165"/>
      <c r="BJ302" s="165"/>
      <c r="BK302" s="165"/>
      <c r="BL302" s="165"/>
      <c r="BM302" s="165"/>
      <c r="BN302" s="165"/>
      <c r="BO302" s="165"/>
      <c r="BP302" s="165"/>
      <c r="BQ302" s="165"/>
      <c r="BR302" s="165"/>
      <c r="BS302" s="165"/>
      <c r="BT302" s="165"/>
      <c r="BU302" s="165"/>
      <c r="BV302" s="165"/>
      <c r="BW302" s="165"/>
      <c r="BX302" s="165"/>
      <c r="BY302" s="165"/>
      <c r="BZ302" s="165"/>
      <c r="CA302" s="165"/>
      <c r="CB302" s="165"/>
      <c r="CC302" s="165"/>
      <c r="CD302" s="165"/>
      <c r="CE302" s="165"/>
      <c r="CF302" s="165"/>
      <c r="CG302" s="165"/>
      <c r="CH302" s="165"/>
      <c r="CI302" s="165"/>
      <c r="CJ302" s="165"/>
    </row>
    <row r="303" spans="1:88" ht="15" x14ac:dyDescent="0.25">
      <c r="A303" s="154">
        <v>966</v>
      </c>
      <c r="B303" s="155">
        <v>51</v>
      </c>
      <c r="C303" s="156" t="s">
        <v>658</v>
      </c>
      <c r="D303" s="157">
        <v>8</v>
      </c>
      <c r="E303" s="120">
        <f>'[3]Sped FY 2020'!AB319</f>
        <v>172280.57954987563</v>
      </c>
      <c r="F303" s="120">
        <f>'[3]Sped FY 2020'!AK319</f>
        <v>129036.46706726964</v>
      </c>
      <c r="G303" s="120">
        <f>'[3]Sped FY 2020'!BP319</f>
        <v>0</v>
      </c>
      <c r="H303" s="120">
        <f>-'[3]Sped FY 2020'!CI319</f>
        <v>0</v>
      </c>
      <c r="I303" s="120">
        <f>'[3]Sped FY 2020'!CB319</f>
        <v>0</v>
      </c>
      <c r="J303" s="120">
        <f>'[3]Sped FY 2020'!BF319-'[3]Sped FY 2020'!BI319</f>
        <v>140206.34953804268</v>
      </c>
      <c r="K303" s="120">
        <f>'[3]Sped FY 2020'!CJ319</f>
        <v>0</v>
      </c>
      <c r="L303" s="118">
        <f t="shared" si="47"/>
        <v>441523.39615518798</v>
      </c>
      <c r="M303" s="134">
        <f t="shared" si="48"/>
        <v>0</v>
      </c>
      <c r="N303" s="158">
        <v>966</v>
      </c>
      <c r="O303" s="159">
        <v>51</v>
      </c>
      <c r="P303" s="14" t="s">
        <v>658</v>
      </c>
      <c r="Q303" s="14">
        <v>8</v>
      </c>
      <c r="R303" s="22">
        <v>172280.57954987563</v>
      </c>
      <c r="S303" s="94">
        <v>129036.46706726964</v>
      </c>
      <c r="T303" s="94">
        <v>0</v>
      </c>
      <c r="U303" s="94">
        <v>0</v>
      </c>
      <c r="V303" s="94">
        <v>140206.34953804268</v>
      </c>
      <c r="W303" s="95">
        <v>441523.39615518798</v>
      </c>
      <c r="X303" s="152"/>
      <c r="Y303" s="19">
        <f t="shared" si="49"/>
        <v>0</v>
      </c>
      <c r="Z303" s="19">
        <f t="shared" si="49"/>
        <v>0</v>
      </c>
      <c r="AA303" s="19">
        <f t="shared" si="50"/>
        <v>0</v>
      </c>
      <c r="AB303" s="19">
        <f t="shared" si="51"/>
        <v>0</v>
      </c>
      <c r="AC303" s="19">
        <f t="shared" si="51"/>
        <v>0</v>
      </c>
      <c r="AD303" s="19">
        <f t="shared" si="51"/>
        <v>0</v>
      </c>
      <c r="AE303" s="19">
        <f t="shared" si="52"/>
        <v>0</v>
      </c>
      <c r="AF303" s="19">
        <f t="shared" si="53"/>
        <v>0</v>
      </c>
      <c r="AG303" s="20"/>
      <c r="AH303" s="160">
        <f>'[3]Sped FY 2020'!DZ319</f>
        <v>0</v>
      </c>
      <c r="AI303" s="19">
        <f t="shared" si="55"/>
        <v>0</v>
      </c>
      <c r="AJ303" s="19">
        <f t="shared" si="55"/>
        <v>0</v>
      </c>
      <c r="AK303" s="19">
        <f t="shared" si="55"/>
        <v>0</v>
      </c>
      <c r="AL303" s="19">
        <f t="shared" si="54"/>
        <v>0</v>
      </c>
      <c r="AM303" s="19">
        <f t="shared" si="54"/>
        <v>0</v>
      </c>
      <c r="AN303" s="19">
        <f t="shared" si="54"/>
        <v>0</v>
      </c>
      <c r="AO303" s="19">
        <f t="shared" si="54"/>
        <v>0</v>
      </c>
      <c r="AP303" s="19">
        <f t="shared" si="54"/>
        <v>0</v>
      </c>
      <c r="AQ303" s="118">
        <f>'[3]Sped FY 2020'!CR319</f>
        <v>0</v>
      </c>
      <c r="AR303" s="119">
        <f>'[3]Sped FY 2020'!CS319</f>
        <v>0</v>
      </c>
      <c r="AS303" s="161"/>
      <c r="AT303" s="163"/>
      <c r="AU303" s="163"/>
      <c r="AV303" s="164"/>
      <c r="AW303" s="165"/>
      <c r="AX303" s="165"/>
      <c r="AY303" s="165"/>
      <c r="AZ303" s="165"/>
      <c r="BA303" s="165"/>
      <c r="BB303" s="165"/>
      <c r="BC303" s="165"/>
      <c r="BD303" s="165"/>
      <c r="BE303" s="165"/>
      <c r="BF303" s="165"/>
      <c r="BG303" s="165"/>
      <c r="BH303" s="165"/>
      <c r="BI303" s="165"/>
      <c r="BJ303" s="165"/>
      <c r="BK303" s="165"/>
      <c r="BL303" s="165"/>
      <c r="BM303" s="165"/>
      <c r="BN303" s="165"/>
      <c r="BO303" s="165"/>
      <c r="BP303" s="165"/>
      <c r="BQ303" s="165"/>
      <c r="BR303" s="165"/>
      <c r="BS303" s="165"/>
      <c r="BT303" s="165"/>
      <c r="BU303" s="165"/>
      <c r="BV303" s="165"/>
      <c r="BW303" s="165"/>
      <c r="BX303" s="165"/>
      <c r="BY303" s="165"/>
      <c r="BZ303" s="165"/>
      <c r="CA303" s="165"/>
      <c r="CB303" s="165"/>
      <c r="CC303" s="165"/>
      <c r="CD303" s="165"/>
      <c r="CE303" s="165"/>
      <c r="CF303" s="165"/>
      <c r="CG303" s="165"/>
      <c r="CH303" s="165"/>
      <c r="CI303" s="165"/>
      <c r="CJ303" s="165"/>
    </row>
    <row r="304" spans="1:88" ht="15" x14ac:dyDescent="0.25">
      <c r="A304" s="154">
        <v>978</v>
      </c>
      <c r="B304" s="155">
        <v>52</v>
      </c>
      <c r="C304" s="156" t="s">
        <v>659</v>
      </c>
      <c r="D304" s="157">
        <v>8</v>
      </c>
      <c r="E304" s="120">
        <f>'[3]Sped FY 2020'!AB320</f>
        <v>0</v>
      </c>
      <c r="F304" s="120">
        <f>'[3]Sped FY 2020'!AK320</f>
        <v>0</v>
      </c>
      <c r="G304" s="120">
        <f>'[3]Sped FY 2020'!BP320</f>
        <v>0</v>
      </c>
      <c r="H304" s="120">
        <f>-'[3]Sped FY 2020'!CI320</f>
        <v>0</v>
      </c>
      <c r="I304" s="120">
        <f>'[3]Sped FY 2020'!CB320</f>
        <v>0</v>
      </c>
      <c r="J304" s="120">
        <f>'[3]Sped FY 2020'!BF320-'[3]Sped FY 2020'!BI320</f>
        <v>0</v>
      </c>
      <c r="K304" s="120">
        <f>'[3]Sped FY 2020'!CJ320</f>
        <v>0</v>
      </c>
      <c r="L304" s="118">
        <f t="shared" si="47"/>
        <v>0</v>
      </c>
      <c r="M304" s="134">
        <f t="shared" si="48"/>
        <v>0</v>
      </c>
      <c r="N304" s="158">
        <v>978</v>
      </c>
      <c r="O304" s="159">
        <v>52</v>
      </c>
      <c r="P304" s="14" t="s">
        <v>659</v>
      </c>
      <c r="Q304" s="14">
        <v>8</v>
      </c>
      <c r="R304" s="22">
        <v>0</v>
      </c>
      <c r="S304" s="94">
        <v>0</v>
      </c>
      <c r="T304" s="94">
        <v>0</v>
      </c>
      <c r="U304" s="94">
        <v>0</v>
      </c>
      <c r="V304" s="94">
        <v>0</v>
      </c>
      <c r="W304" s="95">
        <v>0</v>
      </c>
      <c r="X304" s="152"/>
      <c r="Y304" s="19">
        <f t="shared" si="49"/>
        <v>0</v>
      </c>
      <c r="Z304" s="19">
        <f t="shared" si="49"/>
        <v>0</v>
      </c>
      <c r="AA304" s="19">
        <f t="shared" si="50"/>
        <v>0</v>
      </c>
      <c r="AB304" s="19">
        <f t="shared" si="51"/>
        <v>0</v>
      </c>
      <c r="AC304" s="19">
        <f t="shared" si="51"/>
        <v>0</v>
      </c>
      <c r="AD304" s="19">
        <f t="shared" si="51"/>
        <v>0</v>
      </c>
      <c r="AE304" s="19">
        <f t="shared" si="52"/>
        <v>0</v>
      </c>
      <c r="AF304" s="19">
        <f t="shared" si="53"/>
        <v>0</v>
      </c>
      <c r="AG304" s="20"/>
      <c r="AH304" s="160">
        <f>'[3]Sped FY 2020'!DZ320</f>
        <v>0</v>
      </c>
      <c r="AI304" s="19">
        <f t="shared" si="55"/>
        <v>0</v>
      </c>
      <c r="AJ304" s="19">
        <f t="shared" si="55"/>
        <v>0</v>
      </c>
      <c r="AK304" s="19">
        <f t="shared" si="55"/>
        <v>0</v>
      </c>
      <c r="AL304" s="19">
        <f t="shared" si="54"/>
        <v>0</v>
      </c>
      <c r="AM304" s="19">
        <f t="shared" si="54"/>
        <v>0</v>
      </c>
      <c r="AN304" s="19">
        <f t="shared" si="54"/>
        <v>0</v>
      </c>
      <c r="AO304" s="19">
        <f t="shared" si="54"/>
        <v>0</v>
      </c>
      <c r="AP304" s="19">
        <f t="shared" si="54"/>
        <v>0</v>
      </c>
      <c r="AQ304" s="118">
        <f>'[3]Sped FY 2020'!CR320</f>
        <v>0</v>
      </c>
      <c r="AR304" s="119">
        <f>'[3]Sped FY 2020'!CS320</f>
        <v>0</v>
      </c>
      <c r="AS304" s="161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  <c r="CB304" s="162"/>
      <c r="CC304" s="162"/>
      <c r="CD304" s="162"/>
      <c r="CE304" s="162"/>
      <c r="CF304" s="162"/>
      <c r="CG304" s="162"/>
      <c r="CH304" s="162"/>
      <c r="CI304" s="162"/>
      <c r="CJ304" s="162"/>
    </row>
    <row r="305" spans="1:88" ht="15" x14ac:dyDescent="0.25">
      <c r="A305" s="154">
        <v>985</v>
      </c>
      <c r="B305" s="155">
        <v>51</v>
      </c>
      <c r="C305" s="156" t="s">
        <v>660</v>
      </c>
      <c r="D305" s="157">
        <v>8</v>
      </c>
      <c r="E305" s="120">
        <f>'[3]Sped FY 2020'!AB321</f>
        <v>0</v>
      </c>
      <c r="F305" s="120">
        <f>'[3]Sped FY 2020'!AK321</f>
        <v>0</v>
      </c>
      <c r="G305" s="120">
        <f>'[3]Sped FY 2020'!BP321</f>
        <v>0</v>
      </c>
      <c r="H305" s="120">
        <f>-'[3]Sped FY 2020'!CI321</f>
        <v>0</v>
      </c>
      <c r="I305" s="120">
        <f>'[3]Sped FY 2020'!CB321</f>
        <v>0</v>
      </c>
      <c r="J305" s="120">
        <f>'[3]Sped FY 2020'!BF321-'[3]Sped FY 2020'!BI321</f>
        <v>0</v>
      </c>
      <c r="K305" s="120">
        <f>'[3]Sped FY 2020'!CJ321</f>
        <v>0</v>
      </c>
      <c r="L305" s="118">
        <f t="shared" si="47"/>
        <v>0</v>
      </c>
      <c r="M305" s="134">
        <f t="shared" si="48"/>
        <v>0</v>
      </c>
      <c r="N305" s="158">
        <v>985</v>
      </c>
      <c r="O305" s="159">
        <v>51</v>
      </c>
      <c r="P305" s="14" t="s">
        <v>660</v>
      </c>
      <c r="Q305" s="14">
        <v>8</v>
      </c>
      <c r="R305" s="22">
        <v>0</v>
      </c>
      <c r="S305" s="94">
        <v>0</v>
      </c>
      <c r="T305" s="94">
        <v>0</v>
      </c>
      <c r="U305" s="94">
        <v>0</v>
      </c>
      <c r="V305" s="94">
        <v>0</v>
      </c>
      <c r="W305" s="95">
        <v>0</v>
      </c>
      <c r="X305" s="152"/>
      <c r="Y305" s="19">
        <f t="shared" si="49"/>
        <v>0</v>
      </c>
      <c r="Z305" s="19">
        <f t="shared" si="49"/>
        <v>0</v>
      </c>
      <c r="AA305" s="19">
        <f t="shared" si="50"/>
        <v>0</v>
      </c>
      <c r="AB305" s="19">
        <f t="shared" si="51"/>
        <v>0</v>
      </c>
      <c r="AC305" s="19">
        <f t="shared" si="51"/>
        <v>0</v>
      </c>
      <c r="AD305" s="19">
        <f t="shared" si="51"/>
        <v>0</v>
      </c>
      <c r="AE305" s="19">
        <f t="shared" si="52"/>
        <v>0</v>
      </c>
      <c r="AF305" s="19">
        <f t="shared" si="53"/>
        <v>0</v>
      </c>
      <c r="AG305" s="20"/>
      <c r="AH305" s="160">
        <f>'[3]Sped FY 2020'!DZ321</f>
        <v>0</v>
      </c>
      <c r="AI305" s="19">
        <f t="shared" si="55"/>
        <v>0</v>
      </c>
      <c r="AJ305" s="19">
        <f t="shared" si="55"/>
        <v>0</v>
      </c>
      <c r="AK305" s="19">
        <f t="shared" si="55"/>
        <v>0</v>
      </c>
      <c r="AL305" s="19">
        <f t="shared" si="54"/>
        <v>0</v>
      </c>
      <c r="AM305" s="19">
        <f t="shared" si="54"/>
        <v>0</v>
      </c>
      <c r="AN305" s="19">
        <f t="shared" si="54"/>
        <v>0</v>
      </c>
      <c r="AO305" s="19">
        <f t="shared" si="54"/>
        <v>0</v>
      </c>
      <c r="AP305" s="19">
        <f t="shared" si="54"/>
        <v>0</v>
      </c>
      <c r="AQ305" s="118">
        <f>'[3]Sped FY 2020'!CR321</f>
        <v>0</v>
      </c>
      <c r="AR305" s="119">
        <f>'[3]Sped FY 2020'!CS321</f>
        <v>0</v>
      </c>
      <c r="AS305" s="161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  <c r="CB305" s="162"/>
      <c r="CC305" s="162"/>
      <c r="CD305" s="162"/>
      <c r="CE305" s="162"/>
      <c r="CF305" s="162"/>
      <c r="CG305" s="162"/>
      <c r="CH305" s="162"/>
      <c r="CI305" s="162"/>
      <c r="CJ305" s="162"/>
    </row>
    <row r="306" spans="1:88" ht="15" x14ac:dyDescent="0.25">
      <c r="A306" s="154">
        <v>991</v>
      </c>
      <c r="B306" s="155">
        <v>83</v>
      </c>
      <c r="C306" s="156" t="s">
        <v>661</v>
      </c>
      <c r="D306" s="157">
        <v>8</v>
      </c>
      <c r="E306" s="120">
        <f>'[3]Sped FY 2020'!AB322</f>
        <v>2096033.2456170341</v>
      </c>
      <c r="F306" s="120">
        <f>'[3]Sped FY 2020'!AK322</f>
        <v>3627306.8383764615</v>
      </c>
      <c r="G306" s="120">
        <f>'[3]Sped FY 2020'!BP322</f>
        <v>0</v>
      </c>
      <c r="H306" s="120">
        <f>-'[3]Sped FY 2020'!CI322</f>
        <v>0</v>
      </c>
      <c r="I306" s="120">
        <f>'[3]Sped FY 2020'!CB322</f>
        <v>0</v>
      </c>
      <c r="J306" s="120">
        <f>'[3]Sped FY 2020'!BF322-'[3]Sped FY 2020'!BI322</f>
        <v>6954097.3772763675</v>
      </c>
      <c r="K306" s="120">
        <f>'[3]Sped FY 2020'!CJ322</f>
        <v>0</v>
      </c>
      <c r="L306" s="118">
        <f t="shared" si="47"/>
        <v>12677437.461269863</v>
      </c>
      <c r="M306" s="134">
        <f t="shared" si="48"/>
        <v>0</v>
      </c>
      <c r="N306" s="158">
        <v>991</v>
      </c>
      <c r="O306" s="159">
        <v>83</v>
      </c>
      <c r="P306" s="14" t="s">
        <v>661</v>
      </c>
      <c r="Q306" s="14">
        <v>8</v>
      </c>
      <c r="R306" s="22">
        <v>2096033.2456170341</v>
      </c>
      <c r="S306" s="94">
        <v>3627306.8383764615</v>
      </c>
      <c r="T306" s="94">
        <v>0</v>
      </c>
      <c r="U306" s="94">
        <v>0</v>
      </c>
      <c r="V306" s="94">
        <v>6954097.3772763675</v>
      </c>
      <c r="W306" s="95">
        <v>12677437.461269863</v>
      </c>
      <c r="X306" s="152"/>
      <c r="Y306" s="19">
        <f t="shared" si="49"/>
        <v>0</v>
      </c>
      <c r="Z306" s="19">
        <f t="shared" si="49"/>
        <v>0</v>
      </c>
      <c r="AA306" s="19">
        <f t="shared" si="50"/>
        <v>0</v>
      </c>
      <c r="AB306" s="19">
        <f t="shared" si="51"/>
        <v>0</v>
      </c>
      <c r="AC306" s="19">
        <f t="shared" si="51"/>
        <v>0</v>
      </c>
      <c r="AD306" s="19">
        <f t="shared" si="51"/>
        <v>0</v>
      </c>
      <c r="AE306" s="19">
        <f t="shared" si="52"/>
        <v>0</v>
      </c>
      <c r="AF306" s="19">
        <f t="shared" si="53"/>
        <v>0</v>
      </c>
      <c r="AG306" s="20"/>
      <c r="AH306" s="160">
        <f>'[3]Sped FY 2020'!DZ322</f>
        <v>0</v>
      </c>
      <c r="AI306" s="19">
        <f t="shared" si="55"/>
        <v>0</v>
      </c>
      <c r="AJ306" s="19">
        <f t="shared" si="55"/>
        <v>0</v>
      </c>
      <c r="AK306" s="19">
        <f t="shared" si="55"/>
        <v>0</v>
      </c>
      <c r="AL306" s="19">
        <f t="shared" si="54"/>
        <v>0</v>
      </c>
      <c r="AM306" s="19">
        <f t="shared" si="54"/>
        <v>0</v>
      </c>
      <c r="AN306" s="19">
        <f t="shared" si="54"/>
        <v>0</v>
      </c>
      <c r="AO306" s="19">
        <f t="shared" si="54"/>
        <v>0</v>
      </c>
      <c r="AP306" s="19">
        <f t="shared" si="54"/>
        <v>0</v>
      </c>
      <c r="AQ306" s="118">
        <f>'[3]Sped FY 2020'!CR322</f>
        <v>0</v>
      </c>
      <c r="AR306" s="119">
        <f>'[3]Sped FY 2020'!CS322</f>
        <v>0</v>
      </c>
      <c r="AS306" s="161"/>
      <c r="AT306" s="163"/>
      <c r="AU306" s="163"/>
      <c r="AV306" s="164"/>
      <c r="AW306" s="165"/>
      <c r="AX306" s="165"/>
      <c r="AY306" s="165"/>
      <c r="AZ306" s="165"/>
      <c r="BA306" s="165"/>
      <c r="BB306" s="165"/>
      <c r="BC306" s="165"/>
      <c r="BD306" s="165"/>
      <c r="BE306" s="165"/>
      <c r="BF306" s="165"/>
      <c r="BG306" s="165"/>
      <c r="BH306" s="165"/>
      <c r="BI306" s="165"/>
      <c r="BJ306" s="165"/>
      <c r="BK306" s="165"/>
      <c r="BL306" s="165"/>
      <c r="BM306" s="165"/>
      <c r="BN306" s="165"/>
      <c r="BO306" s="165"/>
      <c r="BP306" s="165"/>
      <c r="BQ306" s="165"/>
      <c r="BR306" s="165"/>
      <c r="BS306" s="165"/>
      <c r="BT306" s="165"/>
      <c r="BU306" s="165"/>
      <c r="BV306" s="165"/>
      <c r="BW306" s="165"/>
      <c r="BX306" s="165"/>
      <c r="BY306" s="165"/>
      <c r="BZ306" s="165"/>
      <c r="CA306" s="165"/>
      <c r="CB306" s="165"/>
      <c r="CC306" s="165"/>
      <c r="CD306" s="165"/>
      <c r="CE306" s="165"/>
      <c r="CF306" s="165"/>
      <c r="CG306" s="165"/>
      <c r="CH306" s="165"/>
      <c r="CI306" s="165"/>
      <c r="CJ306" s="165"/>
    </row>
    <row r="307" spans="1:88" ht="15" x14ac:dyDescent="0.25">
      <c r="A307" s="154">
        <v>997</v>
      </c>
      <c r="B307" s="155">
        <v>52</v>
      </c>
      <c r="C307" s="156" t="s">
        <v>662</v>
      </c>
      <c r="D307" s="157">
        <v>8</v>
      </c>
      <c r="E307" s="120">
        <f>'[3]Sped FY 2020'!AB323</f>
        <v>0</v>
      </c>
      <c r="F307" s="120">
        <f>'[3]Sped FY 2020'!AK323</f>
        <v>0</v>
      </c>
      <c r="G307" s="120">
        <f>'[3]Sped FY 2020'!BP323</f>
        <v>0</v>
      </c>
      <c r="H307" s="120">
        <f>-'[3]Sped FY 2020'!CI323</f>
        <v>0</v>
      </c>
      <c r="I307" s="120">
        <f>'[3]Sped FY 2020'!CB323</f>
        <v>0</v>
      </c>
      <c r="J307" s="120">
        <f>'[3]Sped FY 2020'!BF323-'[3]Sped FY 2020'!BI323</f>
        <v>0</v>
      </c>
      <c r="K307" s="120">
        <f>'[3]Sped FY 2020'!CJ323</f>
        <v>0</v>
      </c>
      <c r="L307" s="118">
        <f t="shared" si="47"/>
        <v>0</v>
      </c>
      <c r="M307" s="134">
        <f t="shared" si="48"/>
        <v>0</v>
      </c>
      <c r="N307" s="158">
        <v>997</v>
      </c>
      <c r="O307" s="159">
        <v>52</v>
      </c>
      <c r="P307" s="14" t="s">
        <v>662</v>
      </c>
      <c r="Q307" s="14">
        <v>8</v>
      </c>
      <c r="R307" s="22">
        <v>0</v>
      </c>
      <c r="S307" s="94">
        <v>0</v>
      </c>
      <c r="T307" s="94">
        <v>0</v>
      </c>
      <c r="U307" s="94">
        <v>0</v>
      </c>
      <c r="V307" s="94">
        <v>0</v>
      </c>
      <c r="W307" s="95">
        <v>0</v>
      </c>
      <c r="X307" s="152"/>
      <c r="Y307" s="19">
        <f t="shared" si="49"/>
        <v>0</v>
      </c>
      <c r="Z307" s="19">
        <f t="shared" si="49"/>
        <v>0</v>
      </c>
      <c r="AA307" s="19">
        <f t="shared" si="50"/>
        <v>0</v>
      </c>
      <c r="AB307" s="19">
        <f t="shared" si="51"/>
        <v>0</v>
      </c>
      <c r="AC307" s="19">
        <f t="shared" si="51"/>
        <v>0</v>
      </c>
      <c r="AD307" s="19">
        <f t="shared" si="51"/>
        <v>0</v>
      </c>
      <c r="AE307" s="19">
        <f t="shared" si="52"/>
        <v>0</v>
      </c>
      <c r="AF307" s="19">
        <f t="shared" si="53"/>
        <v>0</v>
      </c>
      <c r="AG307" s="20"/>
      <c r="AH307" s="160">
        <f>'[3]Sped FY 2020'!DZ323</f>
        <v>0</v>
      </c>
      <c r="AI307" s="19">
        <f t="shared" si="55"/>
        <v>0</v>
      </c>
      <c r="AJ307" s="19">
        <f t="shared" si="55"/>
        <v>0</v>
      </c>
      <c r="AK307" s="19">
        <f t="shared" si="55"/>
        <v>0</v>
      </c>
      <c r="AL307" s="19">
        <f t="shared" si="54"/>
        <v>0</v>
      </c>
      <c r="AM307" s="19">
        <f t="shared" si="54"/>
        <v>0</v>
      </c>
      <c r="AN307" s="19">
        <f t="shared" si="54"/>
        <v>0</v>
      </c>
      <c r="AO307" s="19">
        <f t="shared" si="54"/>
        <v>0</v>
      </c>
      <c r="AP307" s="19">
        <f t="shared" si="54"/>
        <v>0</v>
      </c>
      <c r="AQ307" s="118">
        <f>'[3]Sped FY 2020'!CR323</f>
        <v>0</v>
      </c>
      <c r="AR307" s="119">
        <f>'[3]Sped FY 2020'!CS323</f>
        <v>0</v>
      </c>
      <c r="AS307" s="161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  <c r="CB307" s="162"/>
      <c r="CC307" s="162"/>
      <c r="CD307" s="162"/>
      <c r="CE307" s="162"/>
      <c r="CF307" s="162"/>
      <c r="CG307" s="162"/>
      <c r="CH307" s="162"/>
      <c r="CI307" s="162"/>
      <c r="CJ307" s="162"/>
    </row>
    <row r="308" spans="1:88" ht="15" x14ac:dyDescent="0.25">
      <c r="A308" s="154">
        <v>998</v>
      </c>
      <c r="B308" s="155">
        <v>52</v>
      </c>
      <c r="C308" s="156" t="s">
        <v>663</v>
      </c>
      <c r="D308" s="157">
        <v>8</v>
      </c>
      <c r="E308" s="120">
        <f>'[3]Sped FY 2020'!AB324</f>
        <v>203949.470501</v>
      </c>
      <c r="F308" s="120">
        <f>'[3]Sped FY 2020'!AK324</f>
        <v>107520.04508056</v>
      </c>
      <c r="G308" s="120">
        <f>'[3]Sped FY 2020'!BP324</f>
        <v>0</v>
      </c>
      <c r="H308" s="120">
        <f>-'[3]Sped FY 2020'!CI324</f>
        <v>0</v>
      </c>
      <c r="I308" s="120">
        <f>'[3]Sped FY 2020'!CB324</f>
        <v>0</v>
      </c>
      <c r="J308" s="120">
        <f>'[3]Sped FY 2020'!BF324-'[3]Sped FY 2020'!BI324</f>
        <v>290406.08019099082</v>
      </c>
      <c r="K308" s="120">
        <f>'[3]Sped FY 2020'!CJ324</f>
        <v>0</v>
      </c>
      <c r="L308" s="118">
        <f t="shared" si="47"/>
        <v>601875.59577255079</v>
      </c>
      <c r="M308" s="134">
        <f t="shared" si="48"/>
        <v>0</v>
      </c>
      <c r="N308" s="158">
        <v>998</v>
      </c>
      <c r="O308" s="159">
        <v>52</v>
      </c>
      <c r="P308" s="14" t="s">
        <v>663</v>
      </c>
      <c r="Q308" s="14">
        <v>8</v>
      </c>
      <c r="R308" s="22">
        <v>203949.470501</v>
      </c>
      <c r="S308" s="94">
        <v>107520.04508056</v>
      </c>
      <c r="T308" s="94">
        <v>0</v>
      </c>
      <c r="U308" s="94">
        <v>0</v>
      </c>
      <c r="V308" s="94">
        <v>290406.08019099082</v>
      </c>
      <c r="W308" s="95">
        <v>601875.59577255079</v>
      </c>
      <c r="X308" s="152"/>
      <c r="Y308" s="19">
        <f t="shared" si="49"/>
        <v>0</v>
      </c>
      <c r="Z308" s="19">
        <f t="shared" si="49"/>
        <v>0</v>
      </c>
      <c r="AA308" s="19">
        <f t="shared" si="50"/>
        <v>0</v>
      </c>
      <c r="AB308" s="19">
        <f t="shared" si="51"/>
        <v>0</v>
      </c>
      <c r="AC308" s="19">
        <f t="shared" si="51"/>
        <v>0</v>
      </c>
      <c r="AD308" s="19">
        <f t="shared" si="51"/>
        <v>0</v>
      </c>
      <c r="AE308" s="19">
        <f t="shared" si="52"/>
        <v>0</v>
      </c>
      <c r="AF308" s="19">
        <f t="shared" si="53"/>
        <v>0</v>
      </c>
      <c r="AG308" s="20"/>
      <c r="AH308" s="160">
        <f>'[3]Sped FY 2020'!DZ324</f>
        <v>0</v>
      </c>
      <c r="AI308" s="19">
        <f t="shared" si="55"/>
        <v>0</v>
      </c>
      <c r="AJ308" s="19">
        <f t="shared" si="55"/>
        <v>0</v>
      </c>
      <c r="AK308" s="19">
        <f t="shared" si="55"/>
        <v>0</v>
      </c>
      <c r="AL308" s="19">
        <f t="shared" si="54"/>
        <v>0</v>
      </c>
      <c r="AM308" s="19">
        <f t="shared" si="54"/>
        <v>0</v>
      </c>
      <c r="AN308" s="19">
        <f t="shared" si="54"/>
        <v>0</v>
      </c>
      <c r="AO308" s="19">
        <f t="shared" si="54"/>
        <v>0</v>
      </c>
      <c r="AP308" s="19">
        <f t="shared" si="54"/>
        <v>0</v>
      </c>
      <c r="AQ308" s="118">
        <f>'[3]Sped FY 2020'!CR324</f>
        <v>0</v>
      </c>
      <c r="AR308" s="119">
        <f>'[3]Sped FY 2020'!CS324</f>
        <v>0</v>
      </c>
      <c r="AS308" s="161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  <c r="CB308" s="162"/>
      <c r="CC308" s="162"/>
      <c r="CD308" s="162"/>
      <c r="CE308" s="162"/>
      <c r="CF308" s="162"/>
      <c r="CG308" s="162"/>
      <c r="CH308" s="162"/>
      <c r="CI308" s="162"/>
      <c r="CJ308" s="162"/>
    </row>
    <row r="309" spans="1:88" ht="15" x14ac:dyDescent="0.25">
      <c r="A309" s="154">
        <v>1000</v>
      </c>
      <c r="B309" s="155">
        <v>70</v>
      </c>
      <c r="C309" s="156" t="s">
        <v>664</v>
      </c>
      <c r="D309" s="157">
        <v>8</v>
      </c>
      <c r="E309" s="120">
        <f>'[3]Sped FY 2020'!AB325</f>
        <v>0</v>
      </c>
      <c r="F309" s="120">
        <f>'[3]Sped FY 2020'!AK325</f>
        <v>0</v>
      </c>
      <c r="G309" s="120">
        <f>'[3]Sped FY 2020'!BP325</f>
        <v>0</v>
      </c>
      <c r="H309" s="120">
        <f>-'[3]Sped FY 2020'!CI325</f>
        <v>0</v>
      </c>
      <c r="I309" s="120">
        <f>'[3]Sped FY 2020'!CB325</f>
        <v>0</v>
      </c>
      <c r="J309" s="120">
        <f>'[3]Sped FY 2020'!BF325-'[3]Sped FY 2020'!BI325</f>
        <v>0</v>
      </c>
      <c r="K309" s="120">
        <f>'[3]Sped FY 2020'!CJ325</f>
        <v>0</v>
      </c>
      <c r="L309" s="118">
        <f t="shared" si="47"/>
        <v>0</v>
      </c>
      <c r="M309" s="134">
        <f t="shared" si="48"/>
        <v>0</v>
      </c>
      <c r="N309" s="158">
        <v>1000</v>
      </c>
      <c r="O309" s="159">
        <v>70</v>
      </c>
      <c r="P309" s="14" t="s">
        <v>664</v>
      </c>
      <c r="Q309" s="14">
        <v>8</v>
      </c>
      <c r="R309" s="22">
        <v>0</v>
      </c>
      <c r="S309" s="94">
        <v>0</v>
      </c>
      <c r="T309" s="94">
        <v>0</v>
      </c>
      <c r="U309" s="94">
        <v>0</v>
      </c>
      <c r="V309" s="94">
        <v>0</v>
      </c>
      <c r="W309" s="95">
        <v>0</v>
      </c>
      <c r="X309" s="152"/>
      <c r="Y309" s="19">
        <f t="shared" si="49"/>
        <v>0</v>
      </c>
      <c r="Z309" s="19">
        <f t="shared" si="49"/>
        <v>0</v>
      </c>
      <c r="AA309" s="19">
        <f t="shared" si="50"/>
        <v>0</v>
      </c>
      <c r="AB309" s="19">
        <f t="shared" si="51"/>
        <v>0</v>
      </c>
      <c r="AC309" s="19">
        <f t="shared" si="51"/>
        <v>0</v>
      </c>
      <c r="AD309" s="19">
        <f t="shared" si="51"/>
        <v>0</v>
      </c>
      <c r="AE309" s="19">
        <f t="shared" si="52"/>
        <v>0</v>
      </c>
      <c r="AF309" s="19">
        <f t="shared" si="53"/>
        <v>0</v>
      </c>
      <c r="AG309" s="20"/>
      <c r="AH309" s="160">
        <f>'[3]Sped FY 2020'!DZ325</f>
        <v>0</v>
      </c>
      <c r="AI309" s="19">
        <f t="shared" si="55"/>
        <v>0</v>
      </c>
      <c r="AJ309" s="19">
        <f t="shared" si="55"/>
        <v>0</v>
      </c>
      <c r="AK309" s="19">
        <f t="shared" si="55"/>
        <v>0</v>
      </c>
      <c r="AL309" s="19">
        <f t="shared" si="54"/>
        <v>0</v>
      </c>
      <c r="AM309" s="19">
        <f t="shared" si="54"/>
        <v>0</v>
      </c>
      <c r="AN309" s="19">
        <f t="shared" si="54"/>
        <v>0</v>
      </c>
      <c r="AO309" s="19">
        <f t="shared" si="54"/>
        <v>0</v>
      </c>
      <c r="AP309" s="19">
        <f t="shared" si="54"/>
        <v>0</v>
      </c>
      <c r="AQ309" s="118">
        <f>'[3]Sped FY 2020'!CR325</f>
        <v>0</v>
      </c>
      <c r="AR309" s="119">
        <f>'[3]Sped FY 2020'!CS325</f>
        <v>0</v>
      </c>
      <c r="AS309" s="161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  <c r="CB309" s="162"/>
      <c r="CC309" s="162"/>
      <c r="CD309" s="162"/>
      <c r="CE309" s="162"/>
      <c r="CF309" s="162"/>
      <c r="CG309" s="162"/>
      <c r="CH309" s="162"/>
      <c r="CI309" s="162"/>
      <c r="CJ309" s="162"/>
    </row>
    <row r="310" spans="1:88" ht="15" x14ac:dyDescent="0.25">
      <c r="A310" s="154">
        <v>1001</v>
      </c>
      <c r="B310" s="155">
        <v>8</v>
      </c>
      <c r="C310" s="156" t="s">
        <v>521</v>
      </c>
      <c r="D310" s="157">
        <v>8</v>
      </c>
      <c r="E310" s="120">
        <f>'[3]Sped FY 2020'!AB326</f>
        <v>0</v>
      </c>
      <c r="F310" s="120">
        <f>'[3]Sped FY 2020'!AK326</f>
        <v>0</v>
      </c>
      <c r="G310" s="120">
        <f>'[3]Sped FY 2020'!BP326</f>
        <v>0</v>
      </c>
      <c r="H310" s="120">
        <f>-'[3]Sped FY 2020'!CI326</f>
        <v>0</v>
      </c>
      <c r="I310" s="120">
        <f>'[3]Sped FY 2020'!CB326</f>
        <v>0</v>
      </c>
      <c r="J310" s="120">
        <f>'[3]Sped FY 2020'!BF326-'[3]Sped FY 2020'!BI326</f>
        <v>0</v>
      </c>
      <c r="K310" s="120">
        <f>'[3]Sped FY 2020'!CJ326</f>
        <v>0</v>
      </c>
      <c r="L310" s="118">
        <f t="shared" si="47"/>
        <v>0</v>
      </c>
      <c r="M310" s="134">
        <f t="shared" si="48"/>
        <v>0</v>
      </c>
      <c r="N310" s="158">
        <v>1001</v>
      </c>
      <c r="O310" s="159">
        <v>8</v>
      </c>
      <c r="P310" s="14" t="s">
        <v>521</v>
      </c>
      <c r="Q310" s="14">
        <v>8</v>
      </c>
      <c r="R310" s="22">
        <v>0</v>
      </c>
      <c r="S310" s="94">
        <v>0</v>
      </c>
      <c r="T310" s="94">
        <v>0</v>
      </c>
      <c r="U310" s="94">
        <v>0</v>
      </c>
      <c r="V310" s="94">
        <v>0</v>
      </c>
      <c r="W310" s="95">
        <v>0</v>
      </c>
      <c r="X310" s="152"/>
      <c r="Y310" s="19">
        <f t="shared" si="49"/>
        <v>0</v>
      </c>
      <c r="Z310" s="19">
        <f t="shared" si="49"/>
        <v>0</v>
      </c>
      <c r="AA310" s="19">
        <f t="shared" si="50"/>
        <v>0</v>
      </c>
      <c r="AB310" s="19">
        <f t="shared" si="51"/>
        <v>0</v>
      </c>
      <c r="AC310" s="19">
        <f t="shared" si="51"/>
        <v>0</v>
      </c>
      <c r="AD310" s="19">
        <f t="shared" si="51"/>
        <v>0</v>
      </c>
      <c r="AE310" s="19">
        <f t="shared" si="52"/>
        <v>0</v>
      </c>
      <c r="AF310" s="19">
        <f t="shared" si="53"/>
        <v>0</v>
      </c>
      <c r="AG310" s="20"/>
      <c r="AH310" s="160">
        <f>'[3]Sped FY 2020'!DZ326</f>
        <v>0</v>
      </c>
      <c r="AI310" s="19">
        <f t="shared" si="55"/>
        <v>0</v>
      </c>
      <c r="AJ310" s="19">
        <f t="shared" si="55"/>
        <v>0</v>
      </c>
      <c r="AK310" s="19">
        <f t="shared" si="55"/>
        <v>0</v>
      </c>
      <c r="AL310" s="19">
        <f t="shared" si="54"/>
        <v>0</v>
      </c>
      <c r="AM310" s="19">
        <f t="shared" si="54"/>
        <v>0</v>
      </c>
      <c r="AN310" s="19">
        <f t="shared" si="54"/>
        <v>0</v>
      </c>
      <c r="AO310" s="19">
        <f t="shared" si="54"/>
        <v>0</v>
      </c>
      <c r="AP310" s="19">
        <f t="shared" si="54"/>
        <v>0</v>
      </c>
      <c r="AQ310" s="118">
        <f>'[3]Sped FY 2020'!CR326</f>
        <v>0</v>
      </c>
      <c r="AR310" s="119">
        <f>'[3]Sped FY 2020'!CS326</f>
        <v>0</v>
      </c>
      <c r="AS310" s="161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  <c r="CB310" s="162"/>
      <c r="CC310" s="162"/>
      <c r="CD310" s="162"/>
      <c r="CE310" s="162"/>
      <c r="CF310" s="162"/>
      <c r="CG310" s="162"/>
      <c r="CH310" s="162"/>
      <c r="CI310" s="162"/>
      <c r="CJ310" s="162"/>
    </row>
    <row r="311" spans="1:88" ht="15" x14ac:dyDescent="0.25">
      <c r="A311" s="154">
        <v>2071</v>
      </c>
      <c r="B311" s="155">
        <v>1</v>
      </c>
      <c r="C311" s="156" t="s">
        <v>264</v>
      </c>
      <c r="D311" s="157">
        <v>6</v>
      </c>
      <c r="E311" s="120">
        <f>'[3]Sped FY 2020'!AB327</f>
        <v>1148206.0923027352</v>
      </c>
      <c r="F311" s="120">
        <f>'[3]Sped FY 2020'!AK327</f>
        <v>202172.25605770136</v>
      </c>
      <c r="G311" s="120">
        <f>'[3]Sped FY 2020'!BP327</f>
        <v>22794.8320248171</v>
      </c>
      <c r="H311" s="120">
        <f>-'[3]Sped FY 2020'!CI327</f>
        <v>0</v>
      </c>
      <c r="I311" s="120">
        <f>'[3]Sped FY 2020'!CB327</f>
        <v>97227.326414579875</v>
      </c>
      <c r="J311" s="120">
        <f>'[3]Sped FY 2020'!BF327-'[3]Sped FY 2020'!BI327</f>
        <v>-409713.30094760959</v>
      </c>
      <c r="K311" s="120">
        <f>'[3]Sped FY 2020'!CJ327</f>
        <v>0</v>
      </c>
      <c r="L311" s="118">
        <f t="shared" si="47"/>
        <v>1060687.2058522238</v>
      </c>
      <c r="M311" s="134">
        <f t="shared" si="48"/>
        <v>0</v>
      </c>
      <c r="N311" s="158">
        <v>2071</v>
      </c>
      <c r="O311" s="159">
        <v>1</v>
      </c>
      <c r="P311" s="14" t="s">
        <v>264</v>
      </c>
      <c r="Q311" s="14">
        <v>6</v>
      </c>
      <c r="R311" s="22">
        <v>1148206.0923027352</v>
      </c>
      <c r="S311" s="94">
        <v>202172.25605770136</v>
      </c>
      <c r="T311" s="94">
        <v>0</v>
      </c>
      <c r="U311" s="94">
        <v>99714.530839859624</v>
      </c>
      <c r="V311" s="94">
        <v>-412200.50537288928</v>
      </c>
      <c r="W311" s="95">
        <v>1037892.3738274067</v>
      </c>
      <c r="X311" s="152"/>
      <c r="Y311" s="19">
        <f t="shared" si="49"/>
        <v>0</v>
      </c>
      <c r="Z311" s="19">
        <f t="shared" si="49"/>
        <v>0</v>
      </c>
      <c r="AA311" s="19">
        <f t="shared" si="50"/>
        <v>22794.8320248171</v>
      </c>
      <c r="AB311" s="19">
        <f t="shared" si="51"/>
        <v>0</v>
      </c>
      <c r="AC311" s="19">
        <f t="shared" si="51"/>
        <v>-2487.2044252797496</v>
      </c>
      <c r="AD311" s="19">
        <f t="shared" si="51"/>
        <v>2487.2044252796913</v>
      </c>
      <c r="AE311" s="19">
        <f t="shared" si="52"/>
        <v>0</v>
      </c>
      <c r="AF311" s="19">
        <f t="shared" si="53"/>
        <v>22794.832024817122</v>
      </c>
      <c r="AG311" s="20"/>
      <c r="AH311" s="160">
        <f>'[3]Sped FY 2020'!DZ327</f>
        <v>938.44816167742135</v>
      </c>
      <c r="AI311" s="19">
        <f t="shared" si="55"/>
        <v>0</v>
      </c>
      <c r="AJ311" s="19">
        <f t="shared" si="55"/>
        <v>0</v>
      </c>
      <c r="AK311" s="19">
        <f t="shared" si="55"/>
        <v>24.2899213357429</v>
      </c>
      <c r="AL311" s="19">
        <f t="shared" si="54"/>
        <v>0</v>
      </c>
      <c r="AM311" s="19">
        <f t="shared" si="54"/>
        <v>-2.6503375752092868</v>
      </c>
      <c r="AN311" s="19">
        <f t="shared" si="54"/>
        <v>2.6503375752092246</v>
      </c>
      <c r="AO311" s="19">
        <f t="shared" si="54"/>
        <v>0</v>
      </c>
      <c r="AP311" s="19">
        <f t="shared" si="54"/>
        <v>24.289921335742925</v>
      </c>
      <c r="AQ311" s="118">
        <f>'[3]Sped FY 2020'!CR327</f>
        <v>990.28439642980629</v>
      </c>
      <c r="AR311" s="119">
        <f>'[3]Sped FY 2020'!CS327</f>
        <v>965.99447509406332</v>
      </c>
      <c r="AS311" s="161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  <c r="CB311" s="162"/>
      <c r="CC311" s="162"/>
      <c r="CD311" s="162"/>
      <c r="CE311" s="162"/>
      <c r="CF311" s="162"/>
      <c r="CG311" s="162"/>
      <c r="CH311" s="162"/>
      <c r="CI311" s="162"/>
      <c r="CJ311" s="162"/>
    </row>
    <row r="312" spans="1:88" ht="15" x14ac:dyDescent="0.25">
      <c r="A312" s="154">
        <v>2125</v>
      </c>
      <c r="B312" s="155">
        <v>1</v>
      </c>
      <c r="C312" s="156" t="s">
        <v>265</v>
      </c>
      <c r="D312" s="157">
        <v>5</v>
      </c>
      <c r="E312" s="120">
        <f>'[3]Sped FY 2020'!AB328</f>
        <v>856925.58750161959</v>
      </c>
      <c r="F312" s="120">
        <f>'[3]Sped FY 2020'!AK328</f>
        <v>103104.95314021803</v>
      </c>
      <c r="G312" s="120">
        <f>'[3]Sped FY 2020'!BP328</f>
        <v>22628.709421843145</v>
      </c>
      <c r="H312" s="120">
        <f>-'[3]Sped FY 2020'!CI328</f>
        <v>0</v>
      </c>
      <c r="I312" s="120">
        <f>'[3]Sped FY 2020'!CB328</f>
        <v>234235.78559738235</v>
      </c>
      <c r="J312" s="120">
        <f>'[3]Sped FY 2020'!BF328-'[3]Sped FY 2020'!BI328</f>
        <v>-564539.80565567838</v>
      </c>
      <c r="K312" s="120">
        <f>'[3]Sped FY 2020'!CJ328</f>
        <v>0</v>
      </c>
      <c r="L312" s="118">
        <f t="shared" si="47"/>
        <v>652355.23000538477</v>
      </c>
      <c r="M312" s="134">
        <f t="shared" si="48"/>
        <v>0</v>
      </c>
      <c r="N312" s="158">
        <v>2125</v>
      </c>
      <c r="O312" s="159">
        <v>1</v>
      </c>
      <c r="P312" s="14" t="s">
        <v>265</v>
      </c>
      <c r="Q312" s="14">
        <v>5</v>
      </c>
      <c r="R312" s="22">
        <v>856925.58750161959</v>
      </c>
      <c r="S312" s="94">
        <v>103104.95314021803</v>
      </c>
      <c r="T312" s="94">
        <v>0</v>
      </c>
      <c r="U312" s="94">
        <v>239104.64482528681</v>
      </c>
      <c r="V312" s="94">
        <v>-569408.66488358285</v>
      </c>
      <c r="W312" s="95">
        <v>629726.5205835416</v>
      </c>
      <c r="X312" s="152"/>
      <c r="Y312" s="19">
        <f t="shared" si="49"/>
        <v>0</v>
      </c>
      <c r="Z312" s="19">
        <f t="shared" si="49"/>
        <v>0</v>
      </c>
      <c r="AA312" s="19">
        <f t="shared" si="50"/>
        <v>22628.709421843145</v>
      </c>
      <c r="AB312" s="19">
        <f t="shared" si="51"/>
        <v>0</v>
      </c>
      <c r="AC312" s="19">
        <f t="shared" si="51"/>
        <v>-4868.8592279044678</v>
      </c>
      <c r="AD312" s="19">
        <f t="shared" si="51"/>
        <v>4868.8592279044678</v>
      </c>
      <c r="AE312" s="19">
        <f t="shared" si="52"/>
        <v>0</v>
      </c>
      <c r="AF312" s="19">
        <f t="shared" si="53"/>
        <v>22628.709421843174</v>
      </c>
      <c r="AG312" s="20"/>
      <c r="AH312" s="160">
        <f>'[3]Sped FY 2020'!DZ328</f>
        <v>1100.2149218809168</v>
      </c>
      <c r="AI312" s="19">
        <f t="shared" si="55"/>
        <v>0</v>
      </c>
      <c r="AJ312" s="19">
        <f t="shared" si="55"/>
        <v>0</v>
      </c>
      <c r="AK312" s="19">
        <f t="shared" si="55"/>
        <v>20.567535462214348</v>
      </c>
      <c r="AL312" s="19">
        <f t="shared" si="54"/>
        <v>0</v>
      </c>
      <c r="AM312" s="19">
        <f t="shared" si="54"/>
        <v>-4.4253710171288292</v>
      </c>
      <c r="AN312" s="19">
        <f t="shared" si="54"/>
        <v>4.4253710171288292</v>
      </c>
      <c r="AO312" s="19">
        <f t="shared" si="54"/>
        <v>0</v>
      </c>
      <c r="AP312" s="19">
        <f t="shared" si="54"/>
        <v>20.567535462214373</v>
      </c>
      <c r="AQ312" s="118">
        <f>'[3]Sped FY 2020'!CR328</f>
        <v>834.96924109819827</v>
      </c>
      <c r="AR312" s="119">
        <f>'[3]Sped FY 2020'!CS328</f>
        <v>814.40170563598394</v>
      </c>
      <c r="AS312" s="161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  <c r="CB312" s="162"/>
      <c r="CC312" s="162"/>
      <c r="CD312" s="162"/>
      <c r="CE312" s="162"/>
      <c r="CF312" s="162"/>
      <c r="CG312" s="162"/>
      <c r="CH312" s="162"/>
      <c r="CI312" s="162"/>
      <c r="CJ312" s="162"/>
    </row>
    <row r="313" spans="1:88" ht="15" x14ac:dyDescent="0.25">
      <c r="A313" s="154">
        <v>2134</v>
      </c>
      <c r="B313" s="155">
        <v>1</v>
      </c>
      <c r="C313" s="156" t="s">
        <v>266</v>
      </c>
      <c r="D313" s="157">
        <v>6</v>
      </c>
      <c r="E313" s="120">
        <f>'[3]Sped FY 2020'!AB329</f>
        <v>1015532.6836490027</v>
      </c>
      <c r="F313" s="120">
        <f>'[3]Sped FY 2020'!AK329</f>
        <v>214103.11065211904</v>
      </c>
      <c r="G313" s="120">
        <f>'[3]Sped FY 2020'!BP329</f>
        <v>23535.590431392215</v>
      </c>
      <c r="H313" s="120">
        <f>-'[3]Sped FY 2020'!CI329</f>
        <v>0</v>
      </c>
      <c r="I313" s="120">
        <f>'[3]Sped FY 2020'!CB329</f>
        <v>86766.991324686562</v>
      </c>
      <c r="J313" s="120">
        <f>'[3]Sped FY 2020'!BF329-'[3]Sped FY 2020'!BI329</f>
        <v>-425627.88819790381</v>
      </c>
      <c r="K313" s="120">
        <f>'[3]Sped FY 2020'!CJ329</f>
        <v>0</v>
      </c>
      <c r="L313" s="118">
        <f t="shared" si="47"/>
        <v>914310.48785929685</v>
      </c>
      <c r="M313" s="134">
        <f t="shared" si="48"/>
        <v>0</v>
      </c>
      <c r="N313" s="158">
        <v>2134</v>
      </c>
      <c r="O313" s="159">
        <v>1</v>
      </c>
      <c r="P313" s="14" t="s">
        <v>266</v>
      </c>
      <c r="Q313" s="14">
        <v>6</v>
      </c>
      <c r="R313" s="22">
        <v>1015532.6836490027</v>
      </c>
      <c r="S313" s="94">
        <v>214103.11065211904</v>
      </c>
      <c r="T313" s="94">
        <v>0</v>
      </c>
      <c r="U313" s="94">
        <v>92822.222886562929</v>
      </c>
      <c r="V313" s="94">
        <v>-431683.11975978018</v>
      </c>
      <c r="W313" s="95">
        <v>890774.89742790465</v>
      </c>
      <c r="X313" s="152"/>
      <c r="Y313" s="19">
        <f t="shared" si="49"/>
        <v>0</v>
      </c>
      <c r="Z313" s="19">
        <f t="shared" si="49"/>
        <v>0</v>
      </c>
      <c r="AA313" s="19">
        <f t="shared" si="50"/>
        <v>23535.590431392215</v>
      </c>
      <c r="AB313" s="19">
        <f t="shared" si="51"/>
        <v>0</v>
      </c>
      <c r="AC313" s="19">
        <f t="shared" si="51"/>
        <v>-6055.2315618763678</v>
      </c>
      <c r="AD313" s="19">
        <f t="shared" si="51"/>
        <v>6055.2315618763678</v>
      </c>
      <c r="AE313" s="19">
        <f t="shared" si="52"/>
        <v>0</v>
      </c>
      <c r="AF313" s="19">
        <f t="shared" si="53"/>
        <v>23535.590431392193</v>
      </c>
      <c r="AG313" s="20"/>
      <c r="AH313" s="160">
        <f>'[3]Sped FY 2020'!DZ329</f>
        <v>698.30992758651803</v>
      </c>
      <c r="AI313" s="19">
        <f t="shared" si="55"/>
        <v>0</v>
      </c>
      <c r="AJ313" s="19">
        <f t="shared" si="55"/>
        <v>0</v>
      </c>
      <c r="AK313" s="19">
        <f t="shared" si="55"/>
        <v>33.703645761897377</v>
      </c>
      <c r="AL313" s="19">
        <f t="shared" si="54"/>
        <v>0</v>
      </c>
      <c r="AM313" s="19">
        <f t="shared" si="54"/>
        <v>-8.6712666148171671</v>
      </c>
      <c r="AN313" s="19">
        <f t="shared" si="54"/>
        <v>8.6712666148171671</v>
      </c>
      <c r="AO313" s="19">
        <f t="shared" si="54"/>
        <v>0</v>
      </c>
      <c r="AP313" s="19">
        <f t="shared" si="54"/>
        <v>33.703645761897349</v>
      </c>
      <c r="AQ313" s="118">
        <f>'[3]Sped FY 2020'!CR329</f>
        <v>1361.6005189511868</v>
      </c>
      <c r="AR313" s="119">
        <f>'[3]Sped FY 2020'!CS329</f>
        <v>1327.8968731892894</v>
      </c>
      <c r="AS313" s="161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  <c r="CB313" s="162"/>
      <c r="CC313" s="162"/>
      <c r="CD313" s="162"/>
      <c r="CE313" s="162"/>
      <c r="CF313" s="162"/>
      <c r="CG313" s="162"/>
      <c r="CH313" s="162"/>
      <c r="CI313" s="162"/>
      <c r="CJ313" s="162"/>
    </row>
    <row r="314" spans="1:88" ht="15" x14ac:dyDescent="0.25">
      <c r="A314" s="154">
        <v>2135</v>
      </c>
      <c r="B314" s="155">
        <v>1</v>
      </c>
      <c r="C314" s="156" t="s">
        <v>267</v>
      </c>
      <c r="D314" s="157">
        <v>5</v>
      </c>
      <c r="E314" s="120">
        <f>'[3]Sped FY 2020'!AB330</f>
        <v>1336163.6235606782</v>
      </c>
      <c r="F314" s="120">
        <f>'[3]Sped FY 2020'!AK330</f>
        <v>207606.42789520117</v>
      </c>
      <c r="G314" s="120">
        <f>'[3]Sped FY 2020'!BP330</f>
        <v>16070.517916142559</v>
      </c>
      <c r="H314" s="120">
        <f>-'[3]Sped FY 2020'!CI330</f>
        <v>0</v>
      </c>
      <c r="I314" s="120">
        <f>'[3]Sped FY 2020'!CB330</f>
        <v>298711.19253256917</v>
      </c>
      <c r="J314" s="120">
        <f>'[3]Sped FY 2020'!BF330-'[3]Sped FY 2020'!BI330</f>
        <v>-350760.69747005746</v>
      </c>
      <c r="K314" s="120">
        <f>'[3]Sped FY 2020'!CJ330</f>
        <v>0</v>
      </c>
      <c r="L314" s="118">
        <f t="shared" si="47"/>
        <v>1507791.0644345335</v>
      </c>
      <c r="M314" s="134">
        <f t="shared" si="48"/>
        <v>0</v>
      </c>
      <c r="N314" s="158">
        <v>2135</v>
      </c>
      <c r="O314" s="159">
        <v>1</v>
      </c>
      <c r="P314" s="14" t="s">
        <v>267</v>
      </c>
      <c r="Q314" s="14">
        <v>5</v>
      </c>
      <c r="R314" s="22">
        <v>1336163.6235606782</v>
      </c>
      <c r="S314" s="94">
        <v>207606.42789520117</v>
      </c>
      <c r="T314" s="94">
        <v>0</v>
      </c>
      <c r="U314" s="94">
        <v>299450.07721170736</v>
      </c>
      <c r="V314" s="94">
        <v>-351499.5821491956</v>
      </c>
      <c r="W314" s="95">
        <v>1491720.546518391</v>
      </c>
      <c r="X314" s="152"/>
      <c r="Y314" s="19">
        <f t="shared" si="49"/>
        <v>0</v>
      </c>
      <c r="Z314" s="19">
        <f t="shared" si="49"/>
        <v>0</v>
      </c>
      <c r="AA314" s="19">
        <f t="shared" si="50"/>
        <v>16070.517916142559</v>
      </c>
      <c r="AB314" s="19">
        <f t="shared" si="51"/>
        <v>0</v>
      </c>
      <c r="AC314" s="19">
        <f t="shared" si="51"/>
        <v>-738.88467913819477</v>
      </c>
      <c r="AD314" s="19">
        <f t="shared" si="51"/>
        <v>738.88467913813656</v>
      </c>
      <c r="AE314" s="19">
        <f t="shared" si="52"/>
        <v>0</v>
      </c>
      <c r="AF314" s="19">
        <f t="shared" si="53"/>
        <v>16070.517916142475</v>
      </c>
      <c r="AG314" s="20"/>
      <c r="AH314" s="160">
        <f>'[3]Sped FY 2020'!DZ330</f>
        <v>898.25766224798144</v>
      </c>
      <c r="AI314" s="19">
        <f t="shared" si="55"/>
        <v>0</v>
      </c>
      <c r="AJ314" s="19">
        <f t="shared" si="55"/>
        <v>0</v>
      </c>
      <c r="AK314" s="19">
        <f t="shared" si="55"/>
        <v>17.890766304096363</v>
      </c>
      <c r="AL314" s="19">
        <f t="shared" si="54"/>
        <v>0</v>
      </c>
      <c r="AM314" s="19">
        <f t="shared" si="54"/>
        <v>-0.82257542595190392</v>
      </c>
      <c r="AN314" s="19">
        <f t="shared" si="54"/>
        <v>0.82257542595183908</v>
      </c>
      <c r="AO314" s="19">
        <f t="shared" si="54"/>
        <v>0</v>
      </c>
      <c r="AP314" s="19">
        <f t="shared" si="54"/>
        <v>17.890766304096271</v>
      </c>
      <c r="AQ314" s="118">
        <f>'[3]Sped FY 2020'!CR330</f>
        <v>732.71734159466882</v>
      </c>
      <c r="AR314" s="119">
        <f>'[3]Sped FY 2020'!CS330</f>
        <v>714.82657529057258</v>
      </c>
      <c r="AS314" s="161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  <c r="CB314" s="162"/>
      <c r="CC314" s="162"/>
      <c r="CD314" s="162"/>
      <c r="CE314" s="162"/>
      <c r="CF314" s="162"/>
      <c r="CG314" s="162"/>
      <c r="CH314" s="162"/>
      <c r="CI314" s="162"/>
      <c r="CJ314" s="162"/>
    </row>
    <row r="315" spans="1:88" ht="15" x14ac:dyDescent="0.25">
      <c r="A315" s="154">
        <v>2137</v>
      </c>
      <c r="B315" s="155">
        <v>1</v>
      </c>
      <c r="C315" s="156" t="s">
        <v>268</v>
      </c>
      <c r="D315" s="157">
        <v>6</v>
      </c>
      <c r="E315" s="120">
        <f>'[3]Sped FY 2020'!AB331</f>
        <v>601574.4090692657</v>
      </c>
      <c r="F315" s="120">
        <f>'[3]Sped FY 2020'!AK331</f>
        <v>89575.89144341003</v>
      </c>
      <c r="G315" s="120">
        <f>'[3]Sped FY 2020'!BP331</f>
        <v>17968.173725182001</v>
      </c>
      <c r="H315" s="120">
        <f>-'[3]Sped FY 2020'!CI331</f>
        <v>0</v>
      </c>
      <c r="I315" s="120">
        <f>'[3]Sped FY 2020'!CB331</f>
        <v>266809.2950771231</v>
      </c>
      <c r="J315" s="120">
        <f>'[3]Sped FY 2020'!BF331-'[3]Sped FY 2020'!BI331</f>
        <v>-670160.10912703478</v>
      </c>
      <c r="K315" s="120">
        <f>'[3]Sped FY 2020'!CJ331</f>
        <v>0</v>
      </c>
      <c r="L315" s="118">
        <f t="shared" si="47"/>
        <v>305767.66018794605</v>
      </c>
      <c r="M315" s="134">
        <f t="shared" si="48"/>
        <v>0</v>
      </c>
      <c r="N315" s="158">
        <v>2137</v>
      </c>
      <c r="O315" s="159">
        <v>1</v>
      </c>
      <c r="P315" s="14" t="s">
        <v>268</v>
      </c>
      <c r="Q315" s="14">
        <v>6</v>
      </c>
      <c r="R315" s="22">
        <v>601574.4090692657</v>
      </c>
      <c r="S315" s="94">
        <v>89575.89144341003</v>
      </c>
      <c r="T315" s="94">
        <v>0</v>
      </c>
      <c r="U315" s="94">
        <v>321115.38941411464</v>
      </c>
      <c r="V315" s="94">
        <v>-678251.01800918742</v>
      </c>
      <c r="W315" s="95">
        <v>334014.671917603</v>
      </c>
      <c r="X315" s="152"/>
      <c r="Y315" s="19">
        <f t="shared" si="49"/>
        <v>0</v>
      </c>
      <c r="Z315" s="19">
        <f t="shared" si="49"/>
        <v>0</v>
      </c>
      <c r="AA315" s="19">
        <f t="shared" si="50"/>
        <v>17968.173725182001</v>
      </c>
      <c r="AB315" s="19">
        <f t="shared" si="51"/>
        <v>0</v>
      </c>
      <c r="AC315" s="19">
        <f t="shared" si="51"/>
        <v>-54306.094336991548</v>
      </c>
      <c r="AD315" s="19">
        <f t="shared" si="51"/>
        <v>8090.9088821526384</v>
      </c>
      <c r="AE315" s="19">
        <f t="shared" si="52"/>
        <v>0</v>
      </c>
      <c r="AF315" s="19">
        <f t="shared" si="53"/>
        <v>-28247.011729656952</v>
      </c>
      <c r="AG315" s="20"/>
      <c r="AH315" s="160">
        <f>'[3]Sped FY 2020'!DZ331</f>
        <v>564.67651698363034</v>
      </c>
      <c r="AI315" s="19">
        <f t="shared" si="55"/>
        <v>0</v>
      </c>
      <c r="AJ315" s="19">
        <f t="shared" si="55"/>
        <v>0</v>
      </c>
      <c r="AK315" s="19">
        <f t="shared" si="55"/>
        <v>31.820295664434173</v>
      </c>
      <c r="AL315" s="19">
        <f t="shared" si="54"/>
        <v>0</v>
      </c>
      <c r="AM315" s="19">
        <f t="shared" si="54"/>
        <v>-96.172043114316111</v>
      </c>
      <c r="AN315" s="19">
        <f t="shared" si="54"/>
        <v>14.328396238916358</v>
      </c>
      <c r="AO315" s="19">
        <f t="shared" si="54"/>
        <v>0</v>
      </c>
      <c r="AP315" s="19">
        <f t="shared" si="54"/>
        <v>-50.02335121096565</v>
      </c>
      <c r="AQ315" s="118">
        <f>'[3]Sped FY 2020'!CR331</f>
        <v>1243.6581024289665</v>
      </c>
      <c r="AR315" s="119">
        <f>'[3]Sped FY 2020'!CS331</f>
        <v>1293.681453639932</v>
      </c>
      <c r="AS315" s="161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  <c r="CB315" s="162"/>
      <c r="CC315" s="162"/>
      <c r="CD315" s="162"/>
      <c r="CE315" s="162"/>
      <c r="CF315" s="162"/>
      <c r="CG315" s="162"/>
      <c r="CH315" s="162"/>
      <c r="CI315" s="162"/>
      <c r="CJ315" s="162"/>
    </row>
    <row r="316" spans="1:88" ht="15" x14ac:dyDescent="0.25">
      <c r="A316" s="154">
        <v>2142</v>
      </c>
      <c r="B316" s="155">
        <v>1</v>
      </c>
      <c r="C316" s="156" t="s">
        <v>269</v>
      </c>
      <c r="D316" s="157">
        <v>5</v>
      </c>
      <c r="E316" s="120">
        <f>'[3]Sped FY 2020'!AB332</f>
        <v>2665358.5526247388</v>
      </c>
      <c r="F316" s="120">
        <f>'[3]Sped FY 2020'!AK332</f>
        <v>523074.36717363814</v>
      </c>
      <c r="G316" s="120">
        <f>'[3]Sped FY 2020'!BP332</f>
        <v>64035.522614251269</v>
      </c>
      <c r="H316" s="120">
        <f>-'[3]Sped FY 2020'!CI332</f>
        <v>0</v>
      </c>
      <c r="I316" s="120">
        <f>'[3]Sped FY 2020'!CB332</f>
        <v>0</v>
      </c>
      <c r="J316" s="120">
        <f>'[3]Sped FY 2020'!BF332-'[3]Sped FY 2020'!BI332</f>
        <v>-473235.21507253795</v>
      </c>
      <c r="K316" s="120">
        <f>'[3]Sped FY 2020'!CJ332</f>
        <v>0</v>
      </c>
      <c r="L316" s="118">
        <f t="shared" si="47"/>
        <v>2779233.2273400906</v>
      </c>
      <c r="M316" s="134">
        <f t="shared" si="48"/>
        <v>0</v>
      </c>
      <c r="N316" s="158">
        <v>2142</v>
      </c>
      <c r="O316" s="159">
        <v>1</v>
      </c>
      <c r="P316" s="14" t="s">
        <v>269</v>
      </c>
      <c r="Q316" s="14">
        <v>5</v>
      </c>
      <c r="R316" s="22">
        <v>2665358.5526247388</v>
      </c>
      <c r="S316" s="94">
        <v>523074.36717363814</v>
      </c>
      <c r="T316" s="94">
        <v>0</v>
      </c>
      <c r="U316" s="94">
        <v>0</v>
      </c>
      <c r="V316" s="94">
        <v>-480485.18660892907</v>
      </c>
      <c r="W316" s="95">
        <v>2707947.7331894478</v>
      </c>
      <c r="X316" s="152"/>
      <c r="Y316" s="19">
        <f t="shared" si="49"/>
        <v>0</v>
      </c>
      <c r="Z316" s="19">
        <f t="shared" si="49"/>
        <v>0</v>
      </c>
      <c r="AA316" s="19">
        <f t="shared" si="50"/>
        <v>64035.522614251269</v>
      </c>
      <c r="AB316" s="19">
        <f t="shared" si="51"/>
        <v>0</v>
      </c>
      <c r="AC316" s="19">
        <f t="shared" si="51"/>
        <v>0</v>
      </c>
      <c r="AD316" s="19">
        <f t="shared" si="51"/>
        <v>7249.9715363911237</v>
      </c>
      <c r="AE316" s="19">
        <f t="shared" si="52"/>
        <v>0</v>
      </c>
      <c r="AF316" s="19">
        <f t="shared" si="53"/>
        <v>71285.494150642771</v>
      </c>
      <c r="AG316" s="20"/>
      <c r="AH316" s="160">
        <f>'[3]Sped FY 2020'!DZ332</f>
        <v>1873.6810834004875</v>
      </c>
      <c r="AI316" s="19">
        <f t="shared" si="55"/>
        <v>0</v>
      </c>
      <c r="AJ316" s="19">
        <f t="shared" si="55"/>
        <v>0</v>
      </c>
      <c r="AK316" s="19">
        <f t="shared" si="55"/>
        <v>34.176319108711461</v>
      </c>
      <c r="AL316" s="19">
        <f t="shared" si="54"/>
        <v>0</v>
      </c>
      <c r="AM316" s="19">
        <f t="shared" si="54"/>
        <v>0</v>
      </c>
      <c r="AN316" s="19">
        <f t="shared" si="54"/>
        <v>3.869373289094304</v>
      </c>
      <c r="AO316" s="19">
        <f t="shared" si="54"/>
        <v>0</v>
      </c>
      <c r="AP316" s="19">
        <f t="shared" si="54"/>
        <v>38.045692397805965</v>
      </c>
      <c r="AQ316" s="118">
        <f>'[3]Sped FY 2020'!CR332</f>
        <v>1135.6381887292705</v>
      </c>
      <c r="AR316" s="119">
        <f>'[3]Sped FY 2020'!CS332</f>
        <v>1097.5924963314644</v>
      </c>
      <c r="AS316" s="161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  <c r="CB316" s="162"/>
      <c r="CC316" s="162"/>
      <c r="CD316" s="162"/>
      <c r="CE316" s="162"/>
      <c r="CF316" s="162"/>
      <c r="CG316" s="162"/>
      <c r="CH316" s="162"/>
      <c r="CI316" s="162"/>
      <c r="CJ316" s="162"/>
    </row>
    <row r="317" spans="1:88" ht="15" x14ac:dyDescent="0.25">
      <c r="A317" s="154">
        <v>2143</v>
      </c>
      <c r="B317" s="155">
        <v>1</v>
      </c>
      <c r="C317" s="156" t="s">
        <v>270</v>
      </c>
      <c r="D317" s="157">
        <v>6</v>
      </c>
      <c r="E317" s="120">
        <f>'[3]Sped FY 2020'!AB333</f>
        <v>839053.57963339565</v>
      </c>
      <c r="F317" s="120">
        <f>'[3]Sped FY 2020'!AK333</f>
        <v>182689.37563412962</v>
      </c>
      <c r="G317" s="120">
        <f>'[3]Sped FY 2020'!BP333</f>
        <v>17751.26370490824</v>
      </c>
      <c r="H317" s="120">
        <f>-'[3]Sped FY 2020'!CI333</f>
        <v>0</v>
      </c>
      <c r="I317" s="120">
        <f>'[3]Sped FY 2020'!CB333</f>
        <v>7460.0676225429634</v>
      </c>
      <c r="J317" s="120">
        <f>'[3]Sped FY 2020'!BF333-'[3]Sped FY 2020'!BI333</f>
        <v>-177241.07622368287</v>
      </c>
      <c r="K317" s="120">
        <f>'[3]Sped FY 2020'!CJ333</f>
        <v>0</v>
      </c>
      <c r="L317" s="118">
        <f t="shared" si="47"/>
        <v>869713.21037129359</v>
      </c>
      <c r="M317" s="134">
        <f t="shared" si="48"/>
        <v>0</v>
      </c>
      <c r="N317" s="158">
        <v>2143</v>
      </c>
      <c r="O317" s="159">
        <v>1</v>
      </c>
      <c r="P317" s="14" t="s">
        <v>270</v>
      </c>
      <c r="Q317" s="14">
        <v>6</v>
      </c>
      <c r="R317" s="22">
        <v>839053.57963339565</v>
      </c>
      <c r="S317" s="94">
        <v>182689.37563412962</v>
      </c>
      <c r="T317" s="94">
        <v>0</v>
      </c>
      <c r="U317" s="94">
        <v>9267.9522421887377</v>
      </c>
      <c r="V317" s="94">
        <v>-179048.96084332859</v>
      </c>
      <c r="W317" s="95">
        <v>851961.9466663854</v>
      </c>
      <c r="X317" s="152"/>
      <c r="Y317" s="19">
        <f t="shared" si="49"/>
        <v>0</v>
      </c>
      <c r="Z317" s="19">
        <f t="shared" si="49"/>
        <v>0</v>
      </c>
      <c r="AA317" s="19">
        <f t="shared" si="50"/>
        <v>17751.26370490824</v>
      </c>
      <c r="AB317" s="19">
        <f t="shared" si="51"/>
        <v>0</v>
      </c>
      <c r="AC317" s="19">
        <f t="shared" si="51"/>
        <v>-1807.8846196457744</v>
      </c>
      <c r="AD317" s="19">
        <f t="shared" si="51"/>
        <v>1807.8846196457162</v>
      </c>
      <c r="AE317" s="19">
        <f t="shared" si="52"/>
        <v>0</v>
      </c>
      <c r="AF317" s="19">
        <f t="shared" si="53"/>
        <v>17751.263704908197</v>
      </c>
      <c r="AG317" s="20"/>
      <c r="AH317" s="160">
        <f>'[3]Sped FY 2020'!DZ333</f>
        <v>791.7528387599657</v>
      </c>
      <c r="AI317" s="19">
        <f t="shared" si="55"/>
        <v>0</v>
      </c>
      <c r="AJ317" s="19">
        <f t="shared" si="55"/>
        <v>0</v>
      </c>
      <c r="AK317" s="19">
        <f t="shared" si="55"/>
        <v>22.420208474035999</v>
      </c>
      <c r="AL317" s="19">
        <f t="shared" si="54"/>
        <v>0</v>
      </c>
      <c r="AM317" s="19">
        <f t="shared" si="54"/>
        <v>-2.2833951848878278</v>
      </c>
      <c r="AN317" s="19">
        <f t="shared" si="54"/>
        <v>2.2833951848877541</v>
      </c>
      <c r="AO317" s="19">
        <f t="shared" si="54"/>
        <v>0</v>
      </c>
      <c r="AP317" s="19">
        <f t="shared" si="54"/>
        <v>22.420208474035942</v>
      </c>
      <c r="AQ317" s="118">
        <f>'[3]Sped FY 2020'!CR333</f>
        <v>895.78545609256537</v>
      </c>
      <c r="AR317" s="119">
        <f>'[3]Sped FY 2020'!CS333</f>
        <v>873.36524761852934</v>
      </c>
      <c r="AS317" s="161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  <c r="CB317" s="162"/>
      <c r="CC317" s="162"/>
      <c r="CD317" s="162"/>
      <c r="CE317" s="162"/>
      <c r="CF317" s="162"/>
      <c r="CG317" s="162"/>
      <c r="CH317" s="162"/>
      <c r="CI317" s="162"/>
      <c r="CJ317" s="162"/>
    </row>
    <row r="318" spans="1:88" ht="15" x14ac:dyDescent="0.25">
      <c r="A318" s="154">
        <v>2144</v>
      </c>
      <c r="B318" s="155">
        <v>1</v>
      </c>
      <c r="C318" s="156" t="s">
        <v>271</v>
      </c>
      <c r="D318" s="157">
        <v>4</v>
      </c>
      <c r="E318" s="120">
        <f>'[3]Sped FY 2020'!AB334</f>
        <v>4439397.1003766079</v>
      </c>
      <c r="F318" s="120">
        <f>'[3]Sped FY 2020'!AK334</f>
        <v>2147048.6934136176</v>
      </c>
      <c r="G318" s="120">
        <f>'[3]Sped FY 2020'!BP334</f>
        <v>107201.0877440722</v>
      </c>
      <c r="H318" s="120">
        <f>-'[3]Sped FY 2020'!CI334</f>
        <v>-89122.285255633062</v>
      </c>
      <c r="I318" s="120">
        <f>'[3]Sped FY 2020'!CB334</f>
        <v>0</v>
      </c>
      <c r="J318" s="120">
        <f>'[3]Sped FY 2020'!BF334-'[3]Sped FY 2020'!BI334</f>
        <v>-203757.01981864375</v>
      </c>
      <c r="K318" s="120">
        <f>'[3]Sped FY 2020'!CJ334</f>
        <v>0</v>
      </c>
      <c r="L318" s="118">
        <f t="shared" si="47"/>
        <v>6400767.5764600197</v>
      </c>
      <c r="M318" s="134">
        <f t="shared" si="48"/>
        <v>0</v>
      </c>
      <c r="N318" s="158">
        <v>2144</v>
      </c>
      <c r="O318" s="159">
        <v>1</v>
      </c>
      <c r="P318" s="14" t="s">
        <v>271</v>
      </c>
      <c r="Q318" s="14">
        <v>4</v>
      </c>
      <c r="R318" s="22">
        <v>4439397.1003766079</v>
      </c>
      <c r="S318" s="94">
        <v>2147048.6934136176</v>
      </c>
      <c r="T318" s="94">
        <v>-361061.22487398493</v>
      </c>
      <c r="U318" s="94">
        <v>0</v>
      </c>
      <c r="V318" s="94">
        <v>-215670.0762596071</v>
      </c>
      <c r="W318" s="95">
        <v>6009714.4926566323</v>
      </c>
      <c r="X318" s="152"/>
      <c r="Y318" s="19">
        <f t="shared" si="49"/>
        <v>0</v>
      </c>
      <c r="Z318" s="19">
        <f t="shared" si="49"/>
        <v>0</v>
      </c>
      <c r="AA318" s="19">
        <f t="shared" si="50"/>
        <v>107201.0877440722</v>
      </c>
      <c r="AB318" s="19">
        <f t="shared" si="51"/>
        <v>271938.93961835187</v>
      </c>
      <c r="AC318" s="19">
        <f t="shared" si="51"/>
        <v>0</v>
      </c>
      <c r="AD318" s="19">
        <f t="shared" si="51"/>
        <v>11913.056440963352</v>
      </c>
      <c r="AE318" s="19">
        <f t="shared" si="52"/>
        <v>0</v>
      </c>
      <c r="AF318" s="19">
        <f t="shared" si="53"/>
        <v>391053.08380338736</v>
      </c>
      <c r="AG318" s="20"/>
      <c r="AH318" s="160">
        <f>'[3]Sped FY 2020'!DZ334</f>
        <v>3285.5733283567106</v>
      </c>
      <c r="AI318" s="19">
        <f t="shared" si="55"/>
        <v>0</v>
      </c>
      <c r="AJ318" s="19">
        <f t="shared" si="55"/>
        <v>0</v>
      </c>
      <c r="AK318" s="19">
        <f t="shared" si="55"/>
        <v>32.627817744578884</v>
      </c>
      <c r="AL318" s="19">
        <f t="shared" si="54"/>
        <v>82.767575835649652</v>
      </c>
      <c r="AM318" s="19">
        <f t="shared" si="54"/>
        <v>0</v>
      </c>
      <c r="AN318" s="19">
        <f t="shared" si="54"/>
        <v>3.6258683798488538</v>
      </c>
      <c r="AO318" s="19">
        <f t="shared" si="54"/>
        <v>0</v>
      </c>
      <c r="AP318" s="19">
        <f t="shared" si="54"/>
        <v>119.02126196007737</v>
      </c>
      <c r="AQ318" s="118">
        <f>'[3]Sped FY 2020'!CR334</f>
        <v>1272.0591012688653</v>
      </c>
      <c r="AR318" s="119">
        <f>'[3]Sped FY 2020'!CS334</f>
        <v>1153.0378393087879</v>
      </c>
      <c r="AS318" s="161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  <c r="CB318" s="162"/>
      <c r="CC318" s="162"/>
      <c r="CD318" s="162"/>
      <c r="CE318" s="162"/>
      <c r="CF318" s="162"/>
      <c r="CG318" s="162"/>
      <c r="CH318" s="162"/>
      <c r="CI318" s="162"/>
      <c r="CJ318" s="162"/>
    </row>
    <row r="319" spans="1:88" ht="15" x14ac:dyDescent="0.25">
      <c r="A319" s="154">
        <v>2149</v>
      </c>
      <c r="B319" s="155">
        <v>1</v>
      </c>
      <c r="C319" s="156" t="s">
        <v>272</v>
      </c>
      <c r="D319" s="157">
        <v>5</v>
      </c>
      <c r="E319" s="120">
        <f>'[3]Sped FY 2020'!AB335</f>
        <v>2509087.0807433408</v>
      </c>
      <c r="F319" s="120">
        <f>'[3]Sped FY 2020'!AK335</f>
        <v>1412679.696068177</v>
      </c>
      <c r="G319" s="120">
        <f>'[3]Sped FY 2020'!BP335</f>
        <v>31316.18405453967</v>
      </c>
      <c r="H319" s="120">
        <f>-'[3]Sped FY 2020'!CI335</f>
        <v>0</v>
      </c>
      <c r="I319" s="120">
        <f>'[3]Sped FY 2020'!CB335</f>
        <v>0</v>
      </c>
      <c r="J319" s="120">
        <f>'[3]Sped FY 2020'!BF335-'[3]Sped FY 2020'!BI335</f>
        <v>748537.11831097119</v>
      </c>
      <c r="K319" s="120">
        <f>'[3]Sped FY 2020'!CJ335</f>
        <v>0</v>
      </c>
      <c r="L319" s="118">
        <f t="shared" si="47"/>
        <v>4701620.0791770285</v>
      </c>
      <c r="M319" s="134">
        <f t="shared" si="48"/>
        <v>0</v>
      </c>
      <c r="N319" s="158">
        <v>2149</v>
      </c>
      <c r="O319" s="159">
        <v>1</v>
      </c>
      <c r="P319" s="14" t="s">
        <v>272</v>
      </c>
      <c r="Q319" s="14">
        <v>5</v>
      </c>
      <c r="R319" s="22">
        <v>2509087.0807433408</v>
      </c>
      <c r="S319" s="94">
        <v>1412679.696068177</v>
      </c>
      <c r="T319" s="94">
        <v>0</v>
      </c>
      <c r="U319" s="94">
        <v>0</v>
      </c>
      <c r="V319" s="94">
        <v>739823.88104094903</v>
      </c>
      <c r="W319" s="95">
        <v>4661590.6578524671</v>
      </c>
      <c r="X319" s="152"/>
      <c r="Y319" s="19">
        <f t="shared" si="49"/>
        <v>0</v>
      </c>
      <c r="Z319" s="19">
        <f t="shared" si="49"/>
        <v>0</v>
      </c>
      <c r="AA319" s="19">
        <f t="shared" si="50"/>
        <v>31316.18405453967</v>
      </c>
      <c r="AB319" s="19">
        <f t="shared" si="51"/>
        <v>0</v>
      </c>
      <c r="AC319" s="19">
        <f t="shared" si="51"/>
        <v>0</v>
      </c>
      <c r="AD319" s="19">
        <f t="shared" si="51"/>
        <v>8713.2372700221604</v>
      </c>
      <c r="AE319" s="19">
        <f t="shared" si="52"/>
        <v>0</v>
      </c>
      <c r="AF319" s="19">
        <f t="shared" si="53"/>
        <v>40029.42132456135</v>
      </c>
      <c r="AG319" s="20"/>
      <c r="AH319" s="160">
        <f>'[3]Sped FY 2020'!DZ335</f>
        <v>1275.0435943989803</v>
      </c>
      <c r="AI319" s="19">
        <f t="shared" si="55"/>
        <v>0</v>
      </c>
      <c r="AJ319" s="19">
        <f t="shared" si="55"/>
        <v>0</v>
      </c>
      <c r="AK319" s="19">
        <f t="shared" si="55"/>
        <v>24.560873206301029</v>
      </c>
      <c r="AL319" s="19">
        <f t="shared" si="54"/>
        <v>0</v>
      </c>
      <c r="AM319" s="19">
        <f t="shared" si="54"/>
        <v>0</v>
      </c>
      <c r="AN319" s="19">
        <f t="shared" si="54"/>
        <v>6.8336779293647094</v>
      </c>
      <c r="AO319" s="19">
        <f t="shared" si="54"/>
        <v>0</v>
      </c>
      <c r="AP319" s="19">
        <f t="shared" si="54"/>
        <v>31.39455113566536</v>
      </c>
      <c r="AQ319" s="118">
        <f>'[3]Sped FY 2020'!CR335</f>
        <v>949.68825488980917</v>
      </c>
      <c r="AR319" s="119">
        <f>'[3]Sped FY 2020'!CS335</f>
        <v>918.29370375414385</v>
      </c>
      <c r="AS319" s="161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  <c r="CB319" s="162"/>
      <c r="CC319" s="162"/>
      <c r="CD319" s="162"/>
      <c r="CE319" s="162"/>
      <c r="CF319" s="162"/>
      <c r="CG319" s="162"/>
      <c r="CH319" s="162"/>
      <c r="CI319" s="162"/>
      <c r="CJ319" s="162"/>
    </row>
    <row r="320" spans="1:88" ht="15" x14ac:dyDescent="0.25">
      <c r="A320" s="154">
        <v>2154</v>
      </c>
      <c r="B320" s="155">
        <v>1</v>
      </c>
      <c r="C320" s="156" t="s">
        <v>273</v>
      </c>
      <c r="D320" s="157">
        <v>5</v>
      </c>
      <c r="E320" s="120">
        <f>'[3]Sped FY 2020'!AB336</f>
        <v>946390.41817416763</v>
      </c>
      <c r="F320" s="120">
        <f>'[3]Sped FY 2020'!AK336</f>
        <v>198729.47082014245</v>
      </c>
      <c r="G320" s="120">
        <f>'[3]Sped FY 2020'!BP336</f>
        <v>21805.117272203242</v>
      </c>
      <c r="H320" s="120">
        <f>-'[3]Sped FY 2020'!CI336</f>
        <v>0</v>
      </c>
      <c r="I320" s="120">
        <f>'[3]Sped FY 2020'!CB336</f>
        <v>0</v>
      </c>
      <c r="J320" s="120">
        <f>'[3]Sped FY 2020'!BF336-'[3]Sped FY 2020'!BI336</f>
        <v>-269383.87536393071</v>
      </c>
      <c r="K320" s="120">
        <f>'[3]Sped FY 2020'!CJ336</f>
        <v>0</v>
      </c>
      <c r="L320" s="118">
        <f t="shared" si="47"/>
        <v>897541.13090258266</v>
      </c>
      <c r="M320" s="134">
        <f t="shared" si="48"/>
        <v>0</v>
      </c>
      <c r="N320" s="158">
        <v>2154</v>
      </c>
      <c r="O320" s="159">
        <v>1</v>
      </c>
      <c r="P320" s="14" t="s">
        <v>273</v>
      </c>
      <c r="Q320" s="14">
        <v>5</v>
      </c>
      <c r="R320" s="22">
        <v>946390.41817416763</v>
      </c>
      <c r="S320" s="94">
        <v>198729.47082014245</v>
      </c>
      <c r="T320" s="94">
        <v>0</v>
      </c>
      <c r="U320" s="94">
        <v>0</v>
      </c>
      <c r="V320" s="94">
        <v>-272578.21098841808</v>
      </c>
      <c r="W320" s="95">
        <v>872541.67800589197</v>
      </c>
      <c r="X320" s="152"/>
      <c r="Y320" s="19">
        <f t="shared" si="49"/>
        <v>0</v>
      </c>
      <c r="Z320" s="19">
        <f t="shared" si="49"/>
        <v>0</v>
      </c>
      <c r="AA320" s="19">
        <f t="shared" si="50"/>
        <v>21805.117272203242</v>
      </c>
      <c r="AB320" s="19">
        <f t="shared" si="51"/>
        <v>0</v>
      </c>
      <c r="AC320" s="19">
        <f t="shared" si="51"/>
        <v>0</v>
      </c>
      <c r="AD320" s="19">
        <f t="shared" si="51"/>
        <v>3194.3356244873721</v>
      </c>
      <c r="AE320" s="19">
        <f t="shared" si="52"/>
        <v>0</v>
      </c>
      <c r="AF320" s="19">
        <f t="shared" si="53"/>
        <v>24999.452896690695</v>
      </c>
      <c r="AG320" s="20"/>
      <c r="AH320" s="160">
        <f>'[3]Sped FY 2020'!DZ336</f>
        <v>942.46721162036533</v>
      </c>
      <c r="AI320" s="19">
        <f t="shared" si="55"/>
        <v>0</v>
      </c>
      <c r="AJ320" s="19">
        <f t="shared" si="55"/>
        <v>0</v>
      </c>
      <c r="AK320" s="19">
        <f t="shared" si="55"/>
        <v>23.13620782065631</v>
      </c>
      <c r="AL320" s="19">
        <f t="shared" si="54"/>
        <v>0</v>
      </c>
      <c r="AM320" s="19">
        <f t="shared" si="54"/>
        <v>0</v>
      </c>
      <c r="AN320" s="19">
        <f t="shared" si="54"/>
        <v>3.3893334273087481</v>
      </c>
      <c r="AO320" s="19">
        <f t="shared" si="54"/>
        <v>0</v>
      </c>
      <c r="AP320" s="19">
        <f t="shared" si="54"/>
        <v>26.525541247965144</v>
      </c>
      <c r="AQ320" s="118">
        <f>'[3]Sped FY 2020'!CR336</f>
        <v>818.68718615986882</v>
      </c>
      <c r="AR320" s="119">
        <f>'[3]Sped FY 2020'!CS336</f>
        <v>792.16164491190386</v>
      </c>
      <c r="AS320" s="161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  <c r="CB320" s="162"/>
      <c r="CC320" s="162"/>
      <c r="CD320" s="162"/>
      <c r="CE320" s="162"/>
      <c r="CF320" s="162"/>
      <c r="CG320" s="162"/>
      <c r="CH320" s="162"/>
      <c r="CI320" s="162"/>
      <c r="CJ320" s="162"/>
    </row>
    <row r="321" spans="1:88" ht="15" x14ac:dyDescent="0.25">
      <c r="A321" s="154">
        <v>2155</v>
      </c>
      <c r="B321" s="155">
        <v>1</v>
      </c>
      <c r="C321" s="156" t="s">
        <v>274</v>
      </c>
      <c r="D321" s="157">
        <v>5</v>
      </c>
      <c r="E321" s="120">
        <f>'[3]Sped FY 2020'!AB337</f>
        <v>1102518.8187210709</v>
      </c>
      <c r="F321" s="120">
        <f>'[3]Sped FY 2020'!AK337</f>
        <v>181682.2022003016</v>
      </c>
      <c r="G321" s="120">
        <f>'[3]Sped FY 2020'!BP337</f>
        <v>29962.911721558085</v>
      </c>
      <c r="H321" s="120">
        <f>-'[3]Sped FY 2020'!CI337</f>
        <v>0</v>
      </c>
      <c r="I321" s="120">
        <f>'[3]Sped FY 2020'!CB337</f>
        <v>0</v>
      </c>
      <c r="J321" s="120">
        <f>'[3]Sped FY 2020'!BF337-'[3]Sped FY 2020'!BI337</f>
        <v>-493113.78077593673</v>
      </c>
      <c r="K321" s="120">
        <f>'[3]Sped FY 2020'!CJ337</f>
        <v>0</v>
      </c>
      <c r="L321" s="118">
        <f t="shared" si="47"/>
        <v>821050.15186699387</v>
      </c>
      <c r="M321" s="134">
        <f t="shared" si="48"/>
        <v>0</v>
      </c>
      <c r="N321" s="158">
        <v>2155</v>
      </c>
      <c r="O321" s="159">
        <v>1</v>
      </c>
      <c r="P321" s="14" t="s">
        <v>274</v>
      </c>
      <c r="Q321" s="14">
        <v>5</v>
      </c>
      <c r="R321" s="22">
        <v>1102518.8187210709</v>
      </c>
      <c r="S321" s="94">
        <v>181682.2022003016</v>
      </c>
      <c r="T321" s="94">
        <v>0</v>
      </c>
      <c r="U321" s="94">
        <v>0</v>
      </c>
      <c r="V321" s="94">
        <v>-503943.8353407617</v>
      </c>
      <c r="W321" s="95">
        <v>780257.18558061088</v>
      </c>
      <c r="X321" s="152"/>
      <c r="Y321" s="19">
        <f t="shared" si="49"/>
        <v>0</v>
      </c>
      <c r="Z321" s="19">
        <f t="shared" si="49"/>
        <v>0</v>
      </c>
      <c r="AA321" s="19">
        <f t="shared" si="50"/>
        <v>29962.911721558085</v>
      </c>
      <c r="AB321" s="19">
        <f t="shared" si="51"/>
        <v>0</v>
      </c>
      <c r="AC321" s="19">
        <f t="shared" si="51"/>
        <v>0</v>
      </c>
      <c r="AD321" s="19">
        <f t="shared" si="51"/>
        <v>10830.054564824968</v>
      </c>
      <c r="AE321" s="19">
        <f t="shared" si="52"/>
        <v>0</v>
      </c>
      <c r="AF321" s="19">
        <f t="shared" si="53"/>
        <v>40792.966286382987</v>
      </c>
      <c r="AG321" s="20"/>
      <c r="AH321" s="160">
        <f>'[3]Sped FY 2020'!DZ337</f>
        <v>1047.9672726226449</v>
      </c>
      <c r="AI321" s="19">
        <f t="shared" si="55"/>
        <v>0</v>
      </c>
      <c r="AJ321" s="19">
        <f t="shared" si="55"/>
        <v>0</v>
      </c>
      <c r="AK321" s="19">
        <f t="shared" si="55"/>
        <v>28.591457485664456</v>
      </c>
      <c r="AL321" s="19">
        <f t="shared" si="54"/>
        <v>0</v>
      </c>
      <c r="AM321" s="19">
        <f t="shared" si="54"/>
        <v>0</v>
      </c>
      <c r="AN321" s="19">
        <f t="shared" si="54"/>
        <v>10.334344256497298</v>
      </c>
      <c r="AO321" s="19">
        <f t="shared" si="54"/>
        <v>0</v>
      </c>
      <c r="AP321" s="19">
        <f t="shared" si="54"/>
        <v>38.925801742161688</v>
      </c>
      <c r="AQ321" s="118">
        <f>'[3]Sped FY 2020'!CR337</f>
        <v>1170.0826024374412</v>
      </c>
      <c r="AR321" s="119">
        <f>'[3]Sped FY 2020'!CS337</f>
        <v>1131.1568006952796</v>
      </c>
      <c r="AS321" s="161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  <c r="CB321" s="162"/>
      <c r="CC321" s="162"/>
      <c r="CD321" s="162"/>
      <c r="CE321" s="162"/>
      <c r="CF321" s="162"/>
      <c r="CG321" s="162"/>
      <c r="CH321" s="162"/>
      <c r="CI321" s="162"/>
      <c r="CJ321" s="162"/>
    </row>
    <row r="322" spans="1:88" ht="15" x14ac:dyDescent="0.25">
      <c r="A322" s="154">
        <v>2159</v>
      </c>
      <c r="B322" s="155">
        <v>1</v>
      </c>
      <c r="C322" s="156" t="s">
        <v>275</v>
      </c>
      <c r="D322" s="157">
        <v>6</v>
      </c>
      <c r="E322" s="120">
        <f>'[3]Sped FY 2020'!AB338</f>
        <v>593687.87231864606</v>
      </c>
      <c r="F322" s="120">
        <f>'[3]Sped FY 2020'!AK338</f>
        <v>153961.09804309733</v>
      </c>
      <c r="G322" s="120">
        <f>'[3]Sped FY 2020'!BP338</f>
        <v>18832.134391743974</v>
      </c>
      <c r="H322" s="120">
        <f>-'[3]Sped FY 2020'!CI338</f>
        <v>0</v>
      </c>
      <c r="I322" s="120">
        <f>'[3]Sped FY 2020'!CB338</f>
        <v>107393.49601917004</v>
      </c>
      <c r="J322" s="120">
        <f>'[3]Sped FY 2020'!BF338-'[3]Sped FY 2020'!BI338</f>
        <v>-495455.49223570217</v>
      </c>
      <c r="K322" s="120">
        <f>'[3]Sped FY 2020'!CJ338</f>
        <v>0</v>
      </c>
      <c r="L322" s="118">
        <f t="shared" si="47"/>
        <v>378419.10853695514</v>
      </c>
      <c r="M322" s="134">
        <f t="shared" si="48"/>
        <v>0</v>
      </c>
      <c r="N322" s="158">
        <v>2159</v>
      </c>
      <c r="O322" s="159">
        <v>1</v>
      </c>
      <c r="P322" s="14" t="s">
        <v>275</v>
      </c>
      <c r="Q322" s="14">
        <v>6</v>
      </c>
      <c r="R322" s="22">
        <v>593687.87231864606</v>
      </c>
      <c r="S322" s="94">
        <v>153961.09804309733</v>
      </c>
      <c r="T322" s="94">
        <v>0</v>
      </c>
      <c r="U322" s="94">
        <v>113511.01490906114</v>
      </c>
      <c r="V322" s="94">
        <v>-501573.01112559327</v>
      </c>
      <c r="W322" s="95">
        <v>359586.97414521122</v>
      </c>
      <c r="X322" s="152"/>
      <c r="Y322" s="19">
        <f t="shared" si="49"/>
        <v>0</v>
      </c>
      <c r="Z322" s="19">
        <f t="shared" si="49"/>
        <v>0</v>
      </c>
      <c r="AA322" s="19">
        <f t="shared" si="50"/>
        <v>18832.134391743974</v>
      </c>
      <c r="AB322" s="19">
        <f t="shared" si="51"/>
        <v>0</v>
      </c>
      <c r="AC322" s="19">
        <f t="shared" si="51"/>
        <v>-6117.5188898911001</v>
      </c>
      <c r="AD322" s="19">
        <f t="shared" si="51"/>
        <v>6117.5188898911001</v>
      </c>
      <c r="AE322" s="19">
        <f t="shared" si="52"/>
        <v>0</v>
      </c>
      <c r="AF322" s="19">
        <f t="shared" si="53"/>
        <v>18832.134391743923</v>
      </c>
      <c r="AG322" s="20"/>
      <c r="AH322" s="160">
        <f>'[3]Sped FY 2020'!DZ338</f>
        <v>534.53364241155043</v>
      </c>
      <c r="AI322" s="19">
        <f t="shared" si="55"/>
        <v>0</v>
      </c>
      <c r="AJ322" s="19">
        <f t="shared" si="55"/>
        <v>0</v>
      </c>
      <c r="AK322" s="19">
        <f t="shared" si="55"/>
        <v>35.230961903132481</v>
      </c>
      <c r="AL322" s="19">
        <f t="shared" si="54"/>
        <v>0</v>
      </c>
      <c r="AM322" s="19">
        <f t="shared" si="54"/>
        <v>-11.44459095650536</v>
      </c>
      <c r="AN322" s="19">
        <f t="shared" si="54"/>
        <v>11.44459095650536</v>
      </c>
      <c r="AO322" s="19">
        <f t="shared" si="54"/>
        <v>0</v>
      </c>
      <c r="AP322" s="19">
        <f t="shared" si="54"/>
        <v>35.230961903132382</v>
      </c>
      <c r="AQ322" s="118">
        <f>'[3]Sped FY 2020'!CR338</f>
        <v>1461.5056008815657</v>
      </c>
      <c r="AR322" s="119">
        <f>'[3]Sped FY 2020'!CS338</f>
        <v>1426.2746389784334</v>
      </c>
      <c r="AS322" s="161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  <c r="CB322" s="162"/>
      <c r="CC322" s="162"/>
      <c r="CD322" s="162"/>
      <c r="CE322" s="162"/>
      <c r="CF322" s="162"/>
      <c r="CG322" s="162"/>
      <c r="CH322" s="162"/>
      <c r="CI322" s="162"/>
      <c r="CJ322" s="162"/>
    </row>
    <row r="323" spans="1:88" ht="15" x14ac:dyDescent="0.25">
      <c r="A323" s="154">
        <v>2164</v>
      </c>
      <c r="B323" s="155">
        <v>1</v>
      </c>
      <c r="C323" s="156" t="s">
        <v>276</v>
      </c>
      <c r="D323" s="157">
        <v>5</v>
      </c>
      <c r="E323" s="120">
        <f>'[3]Sped FY 2020'!AB339</f>
        <v>1511491.4543917966</v>
      </c>
      <c r="F323" s="120">
        <f>'[3]Sped FY 2020'!AK339</f>
        <v>317832.25936982798</v>
      </c>
      <c r="G323" s="120">
        <f>'[3]Sped FY 2020'!BP339</f>
        <v>28342.559803716034</v>
      </c>
      <c r="H323" s="120">
        <f>-'[3]Sped FY 2020'!CI339</f>
        <v>-39308.309249402257</v>
      </c>
      <c r="I323" s="120">
        <f>'[3]Sped FY 2020'!CB339</f>
        <v>0</v>
      </c>
      <c r="J323" s="120">
        <f>'[3]Sped FY 2020'!BF339-'[3]Sped FY 2020'!BI339</f>
        <v>168955.1546692054</v>
      </c>
      <c r="K323" s="120">
        <f>'[3]Sped FY 2020'!CJ339</f>
        <v>0</v>
      </c>
      <c r="L323" s="118">
        <f t="shared" si="47"/>
        <v>1987313.118985144</v>
      </c>
      <c r="M323" s="134">
        <f t="shared" si="48"/>
        <v>0</v>
      </c>
      <c r="N323" s="158">
        <v>2164</v>
      </c>
      <c r="O323" s="159">
        <v>1</v>
      </c>
      <c r="P323" s="14" t="s">
        <v>276</v>
      </c>
      <c r="Q323" s="14">
        <v>5</v>
      </c>
      <c r="R323" s="22">
        <v>1511491.4543917966</v>
      </c>
      <c r="S323" s="94">
        <v>317832.25936982798</v>
      </c>
      <c r="T323" s="94">
        <v>-110237.72679294855</v>
      </c>
      <c r="U323" s="94">
        <v>0</v>
      </c>
      <c r="V323" s="94">
        <v>182563.70487732656</v>
      </c>
      <c r="W323" s="95">
        <v>1901649.6918460026</v>
      </c>
      <c r="X323" s="152"/>
      <c r="Y323" s="19">
        <f t="shared" si="49"/>
        <v>0</v>
      </c>
      <c r="Z323" s="19">
        <f t="shared" si="49"/>
        <v>0</v>
      </c>
      <c r="AA323" s="19">
        <f t="shared" si="50"/>
        <v>28342.559803716034</v>
      </c>
      <c r="AB323" s="19">
        <f t="shared" si="51"/>
        <v>70929.417543546297</v>
      </c>
      <c r="AC323" s="19">
        <f t="shared" si="51"/>
        <v>0</v>
      </c>
      <c r="AD323" s="19">
        <f t="shared" si="51"/>
        <v>-13608.55020812116</v>
      </c>
      <c r="AE323" s="19">
        <f t="shared" si="52"/>
        <v>0</v>
      </c>
      <c r="AF323" s="19">
        <f t="shared" si="53"/>
        <v>85663.427139141364</v>
      </c>
      <c r="AG323" s="20"/>
      <c r="AH323" s="160">
        <f>'[3]Sped FY 2020'!DZ339</f>
        <v>1688.0009760364751</v>
      </c>
      <c r="AI323" s="19">
        <f t="shared" si="55"/>
        <v>0</v>
      </c>
      <c r="AJ323" s="19">
        <f t="shared" si="55"/>
        <v>0</v>
      </c>
      <c r="AK323" s="19">
        <f t="shared" si="55"/>
        <v>16.790606288786645</v>
      </c>
      <c r="AL323" s="19">
        <f t="shared" si="54"/>
        <v>42.019772826253167</v>
      </c>
      <c r="AM323" s="19">
        <f t="shared" si="54"/>
        <v>0</v>
      </c>
      <c r="AN323" s="19">
        <f t="shared" si="54"/>
        <v>-8.0619326655099641</v>
      </c>
      <c r="AO323" s="19">
        <f t="shared" si="54"/>
        <v>0</v>
      </c>
      <c r="AP323" s="19">
        <f t="shared" si="54"/>
        <v>50.748446449529965</v>
      </c>
      <c r="AQ323" s="118">
        <f>'[3]Sped FY 2020'!CR339</f>
        <v>658.7958548201118</v>
      </c>
      <c r="AR323" s="119">
        <f>'[3]Sped FY 2020'!CS339</f>
        <v>608.04740837058171</v>
      </c>
      <c r="AS323" s="161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  <c r="CB323" s="162"/>
      <c r="CC323" s="162"/>
      <c r="CD323" s="162"/>
      <c r="CE323" s="162"/>
      <c r="CF323" s="162"/>
      <c r="CG323" s="162"/>
      <c r="CH323" s="162"/>
      <c r="CI323" s="162"/>
      <c r="CJ323" s="162"/>
    </row>
    <row r="324" spans="1:88" ht="15" x14ac:dyDescent="0.25">
      <c r="A324" s="154">
        <v>2165</v>
      </c>
      <c r="B324" s="155">
        <v>1</v>
      </c>
      <c r="C324" s="156" t="s">
        <v>277</v>
      </c>
      <c r="D324" s="157">
        <v>5</v>
      </c>
      <c r="E324" s="120">
        <f>'[3]Sped FY 2020'!AB340</f>
        <v>1323683.3438237812</v>
      </c>
      <c r="F324" s="120">
        <f>'[3]Sped FY 2020'!AK340</f>
        <v>352038.31678170257</v>
      </c>
      <c r="G324" s="120">
        <f>'[3]Sped FY 2020'!BP340</f>
        <v>32483.946643901174</v>
      </c>
      <c r="H324" s="120">
        <f>-'[3]Sped FY 2020'!CI340</f>
        <v>-162661.31752785941</v>
      </c>
      <c r="I324" s="120">
        <f>'[3]Sped FY 2020'!CB340</f>
        <v>0</v>
      </c>
      <c r="J324" s="120">
        <f>'[3]Sped FY 2020'!BF340-'[3]Sped FY 2020'!BI340</f>
        <v>-154147.60417449969</v>
      </c>
      <c r="K324" s="120">
        <f>'[3]Sped FY 2020'!CJ340</f>
        <v>0</v>
      </c>
      <c r="L324" s="118">
        <f t="shared" si="47"/>
        <v>1391396.6855470256</v>
      </c>
      <c r="M324" s="134">
        <f t="shared" si="48"/>
        <v>0</v>
      </c>
      <c r="N324" s="158">
        <v>2165</v>
      </c>
      <c r="O324" s="159">
        <v>1</v>
      </c>
      <c r="P324" s="14" t="s">
        <v>277</v>
      </c>
      <c r="Q324" s="14">
        <v>5</v>
      </c>
      <c r="R324" s="22">
        <v>1323683.3438237812</v>
      </c>
      <c r="S324" s="94">
        <v>352038.31678170257</v>
      </c>
      <c r="T324" s="94">
        <v>-273581.3066457372</v>
      </c>
      <c r="U324" s="94">
        <v>0</v>
      </c>
      <c r="V324" s="94">
        <v>-158405.18774080629</v>
      </c>
      <c r="W324" s="95">
        <v>1243735.1662189402</v>
      </c>
      <c r="X324" s="152"/>
      <c r="Y324" s="19">
        <f t="shared" si="49"/>
        <v>0</v>
      </c>
      <c r="Z324" s="19">
        <f t="shared" si="49"/>
        <v>0</v>
      </c>
      <c r="AA324" s="19">
        <f t="shared" si="50"/>
        <v>32483.946643901174</v>
      </c>
      <c r="AB324" s="19">
        <f t="shared" si="51"/>
        <v>110919.98911787779</v>
      </c>
      <c r="AC324" s="19">
        <f t="shared" si="51"/>
        <v>0</v>
      </c>
      <c r="AD324" s="19">
        <f t="shared" si="51"/>
        <v>4257.5835663065955</v>
      </c>
      <c r="AE324" s="19">
        <f t="shared" si="52"/>
        <v>0</v>
      </c>
      <c r="AF324" s="19">
        <f t="shared" si="53"/>
        <v>147661.51932808547</v>
      </c>
      <c r="AG324" s="20"/>
      <c r="AH324" s="160">
        <f>'[3]Sped FY 2020'!DZ340</f>
        <v>949.50054902051727</v>
      </c>
      <c r="AI324" s="19">
        <f t="shared" si="55"/>
        <v>0</v>
      </c>
      <c r="AJ324" s="19">
        <f t="shared" si="55"/>
        <v>0</v>
      </c>
      <c r="AK324" s="19">
        <f t="shared" si="55"/>
        <v>34.211614387596576</v>
      </c>
      <c r="AL324" s="19">
        <f t="shared" si="54"/>
        <v>116.81929961209636</v>
      </c>
      <c r="AM324" s="19">
        <f t="shared" si="54"/>
        <v>0</v>
      </c>
      <c r="AN324" s="19">
        <f t="shared" si="54"/>
        <v>4.4840243333177847</v>
      </c>
      <c r="AO324" s="19">
        <f t="shared" si="54"/>
        <v>0</v>
      </c>
      <c r="AP324" s="19">
        <f t="shared" si="54"/>
        <v>155.51493833301063</v>
      </c>
      <c r="AQ324" s="118">
        <f>'[3]Sped FY 2020'!CR340</f>
        <v>1279.6805038851026</v>
      </c>
      <c r="AR324" s="119">
        <f>'[3]Sped FY 2020'!CS340</f>
        <v>1124.1655655520917</v>
      </c>
      <c r="AS324" s="161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  <c r="CB324" s="162"/>
      <c r="CC324" s="162"/>
      <c r="CD324" s="162"/>
      <c r="CE324" s="162"/>
      <c r="CF324" s="162"/>
      <c r="CG324" s="162"/>
      <c r="CH324" s="162"/>
      <c r="CI324" s="162"/>
      <c r="CJ324" s="162"/>
    </row>
    <row r="325" spans="1:88" ht="15" x14ac:dyDescent="0.25">
      <c r="A325" s="154">
        <v>2167</v>
      </c>
      <c r="B325" s="155">
        <v>1</v>
      </c>
      <c r="C325" s="156" t="s">
        <v>278</v>
      </c>
      <c r="D325" s="157">
        <v>6</v>
      </c>
      <c r="E325" s="120">
        <f>'[3]Sped FY 2020'!AB341</f>
        <v>657913.32508182747</v>
      </c>
      <c r="F325" s="120">
        <f>'[3]Sped FY 2020'!AK341</f>
        <v>176560.56350615103</v>
      </c>
      <c r="G325" s="120">
        <f>'[3]Sped FY 2020'!BP341</f>
        <v>12338.092853777223</v>
      </c>
      <c r="H325" s="120">
        <f>-'[3]Sped FY 2020'!CI341</f>
        <v>-70386.426659810124</v>
      </c>
      <c r="I325" s="120">
        <f>'[3]Sped FY 2020'!CB341</f>
        <v>0</v>
      </c>
      <c r="J325" s="120">
        <f>'[3]Sped FY 2020'!BF341-'[3]Sped FY 2020'!BI341</f>
        <v>41357.49966664848</v>
      </c>
      <c r="K325" s="120">
        <f>'[3]Sped FY 2020'!CJ341</f>
        <v>0</v>
      </c>
      <c r="L325" s="118">
        <f t="shared" si="47"/>
        <v>817783.05444859399</v>
      </c>
      <c r="M325" s="134">
        <f t="shared" si="48"/>
        <v>0</v>
      </c>
      <c r="N325" s="158">
        <v>2167</v>
      </c>
      <c r="O325" s="159">
        <v>1</v>
      </c>
      <c r="P325" s="14" t="s">
        <v>278</v>
      </c>
      <c r="Q325" s="14">
        <v>6</v>
      </c>
      <c r="R325" s="22">
        <v>657913.32508182747</v>
      </c>
      <c r="S325" s="94">
        <v>176560.56350615103</v>
      </c>
      <c r="T325" s="94">
        <v>-113634.75494642532</v>
      </c>
      <c r="U325" s="94">
        <v>0</v>
      </c>
      <c r="V325" s="94">
        <v>47630.00768393153</v>
      </c>
      <c r="W325" s="95">
        <v>768469.14132548461</v>
      </c>
      <c r="X325" s="152"/>
      <c r="Y325" s="19">
        <f t="shared" si="49"/>
        <v>0</v>
      </c>
      <c r="Z325" s="19">
        <f t="shared" si="49"/>
        <v>0</v>
      </c>
      <c r="AA325" s="19">
        <f t="shared" si="50"/>
        <v>12338.092853777223</v>
      </c>
      <c r="AB325" s="19">
        <f t="shared" si="51"/>
        <v>43248.3282866152</v>
      </c>
      <c r="AC325" s="19">
        <f t="shared" si="51"/>
        <v>0</v>
      </c>
      <c r="AD325" s="19">
        <f t="shared" si="51"/>
        <v>-6272.5080172830494</v>
      </c>
      <c r="AE325" s="19">
        <f t="shared" si="52"/>
        <v>0</v>
      </c>
      <c r="AF325" s="19">
        <f t="shared" si="53"/>
        <v>49313.913123109378</v>
      </c>
      <c r="AG325" s="20"/>
      <c r="AH325" s="160">
        <f>'[3]Sped FY 2020'!DZ341</f>
        <v>647.0670408139822</v>
      </c>
      <c r="AI325" s="19">
        <f t="shared" si="55"/>
        <v>0</v>
      </c>
      <c r="AJ325" s="19">
        <f t="shared" si="55"/>
        <v>0</v>
      </c>
      <c r="AK325" s="19">
        <f t="shared" si="55"/>
        <v>19.06771953375409</v>
      </c>
      <c r="AL325" s="19">
        <f t="shared" si="54"/>
        <v>66.837476735348289</v>
      </c>
      <c r="AM325" s="19">
        <f t="shared" si="54"/>
        <v>0</v>
      </c>
      <c r="AN325" s="19">
        <f t="shared" si="54"/>
        <v>-9.6937529214785947</v>
      </c>
      <c r="AO325" s="19">
        <f t="shared" si="54"/>
        <v>0</v>
      </c>
      <c r="AP325" s="19">
        <f t="shared" si="54"/>
        <v>76.211443347623799</v>
      </c>
      <c r="AQ325" s="118">
        <f>'[3]Sped FY 2020'!CR341</f>
        <v>744.28460307844716</v>
      </c>
      <c r="AR325" s="119">
        <f>'[3]Sped FY 2020'!CS341</f>
        <v>668.07315973082348</v>
      </c>
      <c r="AS325" s="161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  <c r="CB325" s="162"/>
      <c r="CC325" s="162"/>
      <c r="CD325" s="162"/>
      <c r="CE325" s="162"/>
      <c r="CF325" s="162"/>
      <c r="CG325" s="162"/>
      <c r="CH325" s="162"/>
      <c r="CI325" s="162"/>
      <c r="CJ325" s="162"/>
    </row>
    <row r="326" spans="1:88" ht="15" x14ac:dyDescent="0.25">
      <c r="A326" s="154">
        <v>2168</v>
      </c>
      <c r="B326" s="155">
        <v>1</v>
      </c>
      <c r="C326" s="156" t="s">
        <v>279</v>
      </c>
      <c r="D326" s="157">
        <v>6</v>
      </c>
      <c r="E326" s="120">
        <f>'[3]Sped FY 2020'!AB342</f>
        <v>896467.49494589504</v>
      </c>
      <c r="F326" s="120">
        <f>'[3]Sped FY 2020'!AK342</f>
        <v>200470.99877879405</v>
      </c>
      <c r="G326" s="120">
        <f>'[3]Sped FY 2020'!BP342</f>
        <v>15144.196122248979</v>
      </c>
      <c r="H326" s="120">
        <f>-'[3]Sped FY 2020'!CI342</f>
        <v>0</v>
      </c>
      <c r="I326" s="120">
        <f>'[3]Sped FY 2020'!CB342</f>
        <v>0</v>
      </c>
      <c r="J326" s="120">
        <f>'[3]Sped FY 2020'!BF342-'[3]Sped FY 2020'!BI342</f>
        <v>-142931.51844900864</v>
      </c>
      <c r="K326" s="120">
        <f>'[3]Sped FY 2020'!CJ342</f>
        <v>0</v>
      </c>
      <c r="L326" s="118">
        <f t="shared" si="47"/>
        <v>969151.17139792931</v>
      </c>
      <c r="M326" s="134">
        <f t="shared" si="48"/>
        <v>0</v>
      </c>
      <c r="N326" s="158">
        <v>2168</v>
      </c>
      <c r="O326" s="159">
        <v>1</v>
      </c>
      <c r="P326" s="14" t="s">
        <v>279</v>
      </c>
      <c r="Q326" s="14">
        <v>6</v>
      </c>
      <c r="R326" s="22">
        <v>896467.49494589504</v>
      </c>
      <c r="S326" s="94">
        <v>200470.99877879405</v>
      </c>
      <c r="T326" s="94">
        <v>0</v>
      </c>
      <c r="U326" s="94">
        <v>0</v>
      </c>
      <c r="V326" s="94">
        <v>-144830.79927560818</v>
      </c>
      <c r="W326" s="95">
        <v>952107.69444908097</v>
      </c>
      <c r="X326" s="152"/>
      <c r="Y326" s="19">
        <f t="shared" si="49"/>
        <v>0</v>
      </c>
      <c r="Z326" s="19">
        <f t="shared" si="49"/>
        <v>0</v>
      </c>
      <c r="AA326" s="19">
        <f t="shared" si="50"/>
        <v>15144.196122248979</v>
      </c>
      <c r="AB326" s="19">
        <f t="shared" si="51"/>
        <v>0</v>
      </c>
      <c r="AC326" s="19">
        <f t="shared" si="51"/>
        <v>0</v>
      </c>
      <c r="AD326" s="19">
        <f t="shared" si="51"/>
        <v>1899.2808265995409</v>
      </c>
      <c r="AE326" s="19">
        <f t="shared" si="52"/>
        <v>0</v>
      </c>
      <c r="AF326" s="19">
        <f t="shared" si="53"/>
        <v>17043.476948848343</v>
      </c>
      <c r="AG326" s="20"/>
      <c r="AH326" s="160">
        <f>'[3]Sped FY 2020'!DZ342</f>
        <v>864.09573773295756</v>
      </c>
      <c r="AI326" s="19">
        <f t="shared" si="55"/>
        <v>0</v>
      </c>
      <c r="AJ326" s="19">
        <f t="shared" si="55"/>
        <v>0</v>
      </c>
      <c r="AK326" s="19">
        <f t="shared" si="55"/>
        <v>17.526062750849004</v>
      </c>
      <c r="AL326" s="19">
        <f t="shared" si="54"/>
        <v>0</v>
      </c>
      <c r="AM326" s="19">
        <f t="shared" si="54"/>
        <v>0</v>
      </c>
      <c r="AN326" s="19">
        <f t="shared" si="54"/>
        <v>2.1979981426392587</v>
      </c>
      <c r="AO326" s="19">
        <f t="shared" si="54"/>
        <v>0</v>
      </c>
      <c r="AP326" s="19">
        <f t="shared" si="54"/>
        <v>19.724060893488062</v>
      </c>
      <c r="AQ326" s="118">
        <f>'[3]Sped FY 2020'!CR342</f>
        <v>672.16104102135591</v>
      </c>
      <c r="AR326" s="119">
        <f>'[3]Sped FY 2020'!CS342</f>
        <v>652.43698012786774</v>
      </c>
      <c r="AS326" s="161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  <c r="CB326" s="162"/>
      <c r="CC326" s="162"/>
      <c r="CD326" s="162"/>
      <c r="CE326" s="162"/>
      <c r="CF326" s="162"/>
      <c r="CG326" s="162"/>
      <c r="CH326" s="162"/>
      <c r="CI326" s="162"/>
      <c r="CJ326" s="162"/>
    </row>
    <row r="327" spans="1:88" ht="15" x14ac:dyDescent="0.25">
      <c r="A327" s="154">
        <v>2169</v>
      </c>
      <c r="B327" s="155">
        <v>1</v>
      </c>
      <c r="C327" s="156" t="s">
        <v>280</v>
      </c>
      <c r="D327" s="157">
        <v>6</v>
      </c>
      <c r="E327" s="120">
        <f>'[3]Sped FY 2020'!AB343</f>
        <v>805192.2432024494</v>
      </c>
      <c r="F327" s="120">
        <f>'[3]Sped FY 2020'!AK343</f>
        <v>135904.08516618572</v>
      </c>
      <c r="G327" s="120">
        <f>'[3]Sped FY 2020'!BP343</f>
        <v>15411.559653033304</v>
      </c>
      <c r="H327" s="120">
        <f>-'[3]Sped FY 2020'!CI343</f>
        <v>0</v>
      </c>
      <c r="I327" s="120">
        <f>'[3]Sped FY 2020'!CB343</f>
        <v>155216.32499153854</v>
      </c>
      <c r="J327" s="120">
        <f>'[3]Sped FY 2020'!BF343-'[3]Sped FY 2020'!BI343</f>
        <v>-278857.22069525061</v>
      </c>
      <c r="K327" s="120">
        <f>'[3]Sped FY 2020'!CJ343</f>
        <v>0</v>
      </c>
      <c r="L327" s="118">
        <f t="shared" si="47"/>
        <v>832866.99231795641</v>
      </c>
      <c r="M327" s="134">
        <f t="shared" si="48"/>
        <v>0</v>
      </c>
      <c r="N327" s="158">
        <v>2169</v>
      </c>
      <c r="O327" s="159">
        <v>1</v>
      </c>
      <c r="P327" s="14" t="s">
        <v>280</v>
      </c>
      <c r="Q327" s="14">
        <v>6</v>
      </c>
      <c r="R327" s="22">
        <v>805192.2432024494</v>
      </c>
      <c r="S327" s="94">
        <v>135904.08516618572</v>
      </c>
      <c r="T327" s="94">
        <v>0</v>
      </c>
      <c r="U327" s="94">
        <v>156804.1283392153</v>
      </c>
      <c r="V327" s="94">
        <v>-280445.02404292743</v>
      </c>
      <c r="W327" s="95">
        <v>817455.43266492314</v>
      </c>
      <c r="X327" s="152"/>
      <c r="Y327" s="19">
        <f t="shared" si="49"/>
        <v>0</v>
      </c>
      <c r="Z327" s="19">
        <f t="shared" si="49"/>
        <v>0</v>
      </c>
      <c r="AA327" s="19">
        <f t="shared" si="50"/>
        <v>15411.559653033304</v>
      </c>
      <c r="AB327" s="19">
        <f t="shared" si="51"/>
        <v>0</v>
      </c>
      <c r="AC327" s="19">
        <f t="shared" si="51"/>
        <v>-1587.8033476767596</v>
      </c>
      <c r="AD327" s="19">
        <f t="shared" si="51"/>
        <v>1587.8033476768178</v>
      </c>
      <c r="AE327" s="19">
        <f t="shared" si="52"/>
        <v>0</v>
      </c>
      <c r="AF327" s="19">
        <f t="shared" si="53"/>
        <v>15411.55965303327</v>
      </c>
      <c r="AG327" s="20"/>
      <c r="AH327" s="160">
        <f>'[3]Sped FY 2020'!DZ343</f>
        <v>736.49090204448589</v>
      </c>
      <c r="AI327" s="19">
        <f t="shared" si="55"/>
        <v>0</v>
      </c>
      <c r="AJ327" s="19">
        <f t="shared" si="55"/>
        <v>0</v>
      </c>
      <c r="AK327" s="19">
        <f t="shared" si="55"/>
        <v>20.925661960318973</v>
      </c>
      <c r="AL327" s="19">
        <f t="shared" si="54"/>
        <v>0</v>
      </c>
      <c r="AM327" s="19">
        <f t="shared" si="54"/>
        <v>-2.1559035464919463</v>
      </c>
      <c r="AN327" s="19">
        <f t="shared" si="54"/>
        <v>2.1559035464920253</v>
      </c>
      <c r="AO327" s="19">
        <f t="shared" si="54"/>
        <v>0</v>
      </c>
      <c r="AP327" s="19">
        <f t="shared" si="54"/>
        <v>20.925661960318923</v>
      </c>
      <c r="AQ327" s="118">
        <f>'[3]Sped FY 2020'!CR343</f>
        <v>856.12204537884622</v>
      </c>
      <c r="AR327" s="119">
        <f>'[3]Sped FY 2020'!CS343</f>
        <v>835.19638341852738</v>
      </c>
      <c r="AS327" s="161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  <c r="CB327" s="162"/>
      <c r="CC327" s="162"/>
      <c r="CD327" s="162"/>
      <c r="CE327" s="162"/>
      <c r="CF327" s="162"/>
      <c r="CG327" s="162"/>
      <c r="CH327" s="162"/>
      <c r="CI327" s="162"/>
      <c r="CJ327" s="162"/>
    </row>
    <row r="328" spans="1:88" ht="15" x14ac:dyDescent="0.25">
      <c r="A328" s="154">
        <v>2170</v>
      </c>
      <c r="B328" s="155">
        <v>1</v>
      </c>
      <c r="C328" s="156" t="s">
        <v>281</v>
      </c>
      <c r="D328" s="157">
        <v>5</v>
      </c>
      <c r="E328" s="120">
        <f>'[3]Sped FY 2020'!AB344</f>
        <v>1225737.0454393413</v>
      </c>
      <c r="F328" s="120">
        <f>'[3]Sped FY 2020'!AK344</f>
        <v>236565.57305994636</v>
      </c>
      <c r="G328" s="120">
        <f>'[3]Sped FY 2020'!BP344</f>
        <v>23122.538604840891</v>
      </c>
      <c r="H328" s="120">
        <f>-'[3]Sped FY 2020'!CI344</f>
        <v>0</v>
      </c>
      <c r="I328" s="120">
        <f>'[3]Sped FY 2020'!CB344</f>
        <v>560617.83540592459</v>
      </c>
      <c r="J328" s="120">
        <f>'[3]Sped FY 2020'!BF344-'[3]Sped FY 2020'!BI344</f>
        <v>-597561.5290544366</v>
      </c>
      <c r="K328" s="120">
        <f>'[3]Sped FY 2020'!CJ344</f>
        <v>0</v>
      </c>
      <c r="L328" s="118">
        <f t="shared" si="47"/>
        <v>1448481.4634556165</v>
      </c>
      <c r="M328" s="134">
        <f t="shared" si="48"/>
        <v>0</v>
      </c>
      <c r="N328" s="158">
        <v>2170</v>
      </c>
      <c r="O328" s="159">
        <v>1</v>
      </c>
      <c r="P328" s="14" t="s">
        <v>281</v>
      </c>
      <c r="Q328" s="14">
        <v>5</v>
      </c>
      <c r="R328" s="22">
        <v>1225737.0454393413</v>
      </c>
      <c r="S328" s="94">
        <v>236565.57305994636</v>
      </c>
      <c r="T328" s="94">
        <v>0</v>
      </c>
      <c r="U328" s="94">
        <v>574894.83943092846</v>
      </c>
      <c r="V328" s="94">
        <v>-611838.53307944047</v>
      </c>
      <c r="W328" s="95">
        <v>1425358.9248507756</v>
      </c>
      <c r="X328" s="152"/>
      <c r="Y328" s="19">
        <f t="shared" si="49"/>
        <v>0</v>
      </c>
      <c r="Z328" s="19">
        <f t="shared" si="49"/>
        <v>0</v>
      </c>
      <c r="AA328" s="19">
        <f t="shared" si="50"/>
        <v>23122.538604840891</v>
      </c>
      <c r="AB328" s="19">
        <f t="shared" si="51"/>
        <v>0</v>
      </c>
      <c r="AC328" s="19">
        <f t="shared" si="51"/>
        <v>-14277.004025003873</v>
      </c>
      <c r="AD328" s="19">
        <f t="shared" si="51"/>
        <v>14277.004025003873</v>
      </c>
      <c r="AE328" s="19">
        <f t="shared" si="52"/>
        <v>0</v>
      </c>
      <c r="AF328" s="19">
        <f t="shared" si="53"/>
        <v>23122.538604840869</v>
      </c>
      <c r="AG328" s="20"/>
      <c r="AH328" s="160">
        <f>'[3]Sped FY 2020'!DZ344</f>
        <v>1125.3339840243168</v>
      </c>
      <c r="AI328" s="19">
        <f t="shared" si="55"/>
        <v>0</v>
      </c>
      <c r="AJ328" s="19">
        <f t="shared" si="55"/>
        <v>0</v>
      </c>
      <c r="AK328" s="19">
        <f t="shared" si="55"/>
        <v>20.547267685058419</v>
      </c>
      <c r="AL328" s="19">
        <f t="shared" si="54"/>
        <v>0</v>
      </c>
      <c r="AM328" s="19">
        <f t="shared" si="54"/>
        <v>-12.686903823829928</v>
      </c>
      <c r="AN328" s="19">
        <f t="shared" si="54"/>
        <v>12.686903823829928</v>
      </c>
      <c r="AO328" s="19">
        <f t="shared" si="54"/>
        <v>0</v>
      </c>
      <c r="AP328" s="19">
        <f t="shared" si="54"/>
        <v>20.547267685058397</v>
      </c>
      <c r="AQ328" s="118">
        <f>'[3]Sped FY 2020'!CR344</f>
        <v>843.09424456355669</v>
      </c>
      <c r="AR328" s="119">
        <f>'[3]Sped FY 2020'!CS344</f>
        <v>822.5469768784983</v>
      </c>
      <c r="AS328" s="161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  <c r="CB328" s="162"/>
      <c r="CC328" s="162"/>
      <c r="CD328" s="162"/>
      <c r="CE328" s="162"/>
      <c r="CF328" s="162"/>
      <c r="CG328" s="162"/>
      <c r="CH328" s="162"/>
      <c r="CI328" s="162"/>
      <c r="CJ328" s="162"/>
    </row>
    <row r="329" spans="1:88" ht="15" x14ac:dyDescent="0.25">
      <c r="A329" s="154">
        <v>2171</v>
      </c>
      <c r="B329" s="155">
        <v>1</v>
      </c>
      <c r="C329" s="156" t="s">
        <v>282</v>
      </c>
      <c r="D329" s="157">
        <v>6</v>
      </c>
      <c r="E329" s="120">
        <f>'[3]Sped FY 2020'!AB345</f>
        <v>217592.63934784732</v>
      </c>
      <c r="F329" s="120">
        <f>'[3]Sped FY 2020'!AK345</f>
        <v>53654.709286791345</v>
      </c>
      <c r="G329" s="120">
        <f>'[3]Sped FY 2020'!BP345</f>
        <v>4865.1447476983549</v>
      </c>
      <c r="H329" s="120">
        <f>-'[3]Sped FY 2020'!CI345</f>
        <v>0</v>
      </c>
      <c r="I329" s="120">
        <f>'[3]Sped FY 2020'!CB345</f>
        <v>0</v>
      </c>
      <c r="J329" s="120">
        <f>'[3]Sped FY 2020'!BF345-'[3]Sped FY 2020'!BI345</f>
        <v>8086.4930260559722</v>
      </c>
      <c r="K329" s="120">
        <f>'[3]Sped FY 2020'!CJ345</f>
        <v>0</v>
      </c>
      <c r="L329" s="118">
        <f t="shared" si="47"/>
        <v>284198.98640839296</v>
      </c>
      <c r="M329" s="134">
        <f t="shared" si="48"/>
        <v>0</v>
      </c>
      <c r="N329" s="158">
        <v>2171</v>
      </c>
      <c r="O329" s="159">
        <v>1</v>
      </c>
      <c r="P329" s="14" t="s">
        <v>282</v>
      </c>
      <c r="Q329" s="14">
        <v>6</v>
      </c>
      <c r="R329" s="22">
        <v>217592.63934784732</v>
      </c>
      <c r="S329" s="94">
        <v>53654.709286791345</v>
      </c>
      <c r="T329" s="94">
        <v>0</v>
      </c>
      <c r="U329" s="94">
        <v>0</v>
      </c>
      <c r="V329" s="94">
        <v>8578.4356962143902</v>
      </c>
      <c r="W329" s="95">
        <v>279825.78433085303</v>
      </c>
      <c r="X329" s="152"/>
      <c r="Y329" s="19">
        <f t="shared" si="49"/>
        <v>0</v>
      </c>
      <c r="Z329" s="19">
        <f t="shared" si="49"/>
        <v>0</v>
      </c>
      <c r="AA329" s="19">
        <f t="shared" si="50"/>
        <v>4865.1447476983549</v>
      </c>
      <c r="AB329" s="19">
        <f t="shared" si="51"/>
        <v>0</v>
      </c>
      <c r="AC329" s="19">
        <f t="shared" si="51"/>
        <v>0</v>
      </c>
      <c r="AD329" s="19">
        <f t="shared" si="51"/>
        <v>-491.94267015841797</v>
      </c>
      <c r="AE329" s="19">
        <f t="shared" si="52"/>
        <v>0</v>
      </c>
      <c r="AF329" s="19">
        <f t="shared" si="53"/>
        <v>4373.2020775399287</v>
      </c>
      <c r="AG329" s="20"/>
      <c r="AH329" s="160">
        <f>'[3]Sped FY 2020'!DZ345</f>
        <v>238.12870911943133</v>
      </c>
      <c r="AI329" s="19">
        <f t="shared" si="55"/>
        <v>0</v>
      </c>
      <c r="AJ329" s="19">
        <f t="shared" si="55"/>
        <v>0</v>
      </c>
      <c r="AK329" s="19">
        <f t="shared" si="55"/>
        <v>20.430735822190531</v>
      </c>
      <c r="AL329" s="19">
        <f t="shared" si="54"/>
        <v>0</v>
      </c>
      <c r="AM329" s="19">
        <f t="shared" si="54"/>
        <v>0</v>
      </c>
      <c r="AN329" s="19">
        <f t="shared" si="54"/>
        <v>-2.0658687983383328</v>
      </c>
      <c r="AO329" s="19">
        <f t="shared" si="54"/>
        <v>0</v>
      </c>
      <c r="AP329" s="19">
        <f t="shared" si="54"/>
        <v>18.364867023852163</v>
      </c>
      <c r="AQ329" s="118">
        <f>'[3]Sped FY 2020'!CR345</f>
        <v>855.58513104410417</v>
      </c>
      <c r="AR329" s="119">
        <f>'[3]Sped FY 2020'!CS345</f>
        <v>837.22026402025199</v>
      </c>
      <c r="AS329" s="161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  <c r="CB329" s="162"/>
      <c r="CC329" s="162"/>
      <c r="CD329" s="162"/>
      <c r="CE329" s="162"/>
      <c r="CF329" s="162"/>
      <c r="CG329" s="162"/>
      <c r="CH329" s="162"/>
      <c r="CI329" s="162"/>
      <c r="CJ329" s="162"/>
    </row>
    <row r="330" spans="1:88" ht="15" x14ac:dyDescent="0.25">
      <c r="A330" s="154">
        <v>2172</v>
      </c>
      <c r="B330" s="155">
        <v>1</v>
      </c>
      <c r="C330" s="156" t="s">
        <v>283</v>
      </c>
      <c r="D330" s="157">
        <v>6</v>
      </c>
      <c r="E330" s="120">
        <f>'[3]Sped FY 2020'!AB346</f>
        <v>1176030.6566112065</v>
      </c>
      <c r="F330" s="120">
        <f>'[3]Sped FY 2020'!AK346</f>
        <v>135416.58806671549</v>
      </c>
      <c r="G330" s="120">
        <f>'[3]Sped FY 2020'!BP346</f>
        <v>21879.580093492314</v>
      </c>
      <c r="H330" s="120">
        <f>-'[3]Sped FY 2020'!CI346</f>
        <v>-14645.916918892879</v>
      </c>
      <c r="I330" s="120">
        <f>'[3]Sped FY 2020'!CB346</f>
        <v>0</v>
      </c>
      <c r="J330" s="120">
        <f>'[3]Sped FY 2020'!BF346-'[3]Sped FY 2020'!BI346</f>
        <v>-234910.93293245026</v>
      </c>
      <c r="K330" s="120">
        <f>'[3]Sped FY 2020'!CJ346</f>
        <v>0</v>
      </c>
      <c r="L330" s="118">
        <f t="shared" si="47"/>
        <v>1083769.9749200712</v>
      </c>
      <c r="M330" s="134">
        <f t="shared" si="48"/>
        <v>0</v>
      </c>
      <c r="N330" s="158">
        <v>2172</v>
      </c>
      <c r="O330" s="159">
        <v>1</v>
      </c>
      <c r="P330" s="14" t="s">
        <v>283</v>
      </c>
      <c r="Q330" s="14">
        <v>6</v>
      </c>
      <c r="R330" s="22">
        <v>1176030.6566112065</v>
      </c>
      <c r="S330" s="94">
        <v>135416.58806671549</v>
      </c>
      <c r="T330" s="94">
        <v>-131848.90679289342</v>
      </c>
      <c r="U330" s="94">
        <v>0</v>
      </c>
      <c r="V330" s="94">
        <v>-240358.48092461418</v>
      </c>
      <c r="W330" s="95">
        <v>939239.85696041444</v>
      </c>
      <c r="X330" s="152"/>
      <c r="Y330" s="19">
        <f t="shared" si="49"/>
        <v>0</v>
      </c>
      <c r="Z330" s="19">
        <f t="shared" si="49"/>
        <v>0</v>
      </c>
      <c r="AA330" s="19">
        <f t="shared" si="50"/>
        <v>21879.580093492314</v>
      </c>
      <c r="AB330" s="19">
        <f t="shared" si="51"/>
        <v>117202.98987400054</v>
      </c>
      <c r="AC330" s="19">
        <f t="shared" si="51"/>
        <v>0</v>
      </c>
      <c r="AD330" s="19">
        <f t="shared" si="51"/>
        <v>5447.5479921639198</v>
      </c>
      <c r="AE330" s="19">
        <f t="shared" si="52"/>
        <v>0</v>
      </c>
      <c r="AF330" s="19">
        <f t="shared" si="53"/>
        <v>144530.11795965675</v>
      </c>
      <c r="AG330" s="20"/>
      <c r="AH330" s="160">
        <f>'[3]Sped FY 2020'!DZ346</f>
        <v>759.60043921641386</v>
      </c>
      <c r="AI330" s="19">
        <f t="shared" si="55"/>
        <v>0</v>
      </c>
      <c r="AJ330" s="19">
        <f t="shared" si="55"/>
        <v>0</v>
      </c>
      <c r="AK330" s="19">
        <f t="shared" si="55"/>
        <v>28.804064563289064</v>
      </c>
      <c r="AL330" s="19">
        <f t="shared" si="54"/>
        <v>154.29557939027052</v>
      </c>
      <c r="AM330" s="19">
        <f t="shared" si="54"/>
        <v>0</v>
      </c>
      <c r="AN330" s="19">
        <f t="shared" si="54"/>
        <v>7.171596685467275</v>
      </c>
      <c r="AO330" s="19">
        <f t="shared" si="54"/>
        <v>0</v>
      </c>
      <c r="AP330" s="19">
        <f t="shared" si="54"/>
        <v>190.27124063902681</v>
      </c>
      <c r="AQ330" s="118">
        <f>'[3]Sped FY 2020'!CR346</f>
        <v>1125.9384716962481</v>
      </c>
      <c r="AR330" s="119">
        <f>'[3]Sped FY 2020'!CS346</f>
        <v>935.6672310572211</v>
      </c>
      <c r="AS330" s="161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  <c r="CB330" s="162"/>
      <c r="CC330" s="162"/>
      <c r="CD330" s="162"/>
      <c r="CE330" s="162"/>
      <c r="CF330" s="162"/>
      <c r="CG330" s="162"/>
      <c r="CH330" s="162"/>
      <c r="CI330" s="162"/>
      <c r="CJ330" s="162"/>
    </row>
    <row r="331" spans="1:88" ht="15" x14ac:dyDescent="0.25">
      <c r="A331" s="154">
        <v>2174</v>
      </c>
      <c r="B331" s="155">
        <v>1</v>
      </c>
      <c r="C331" s="156" t="s">
        <v>284</v>
      </c>
      <c r="D331" s="157">
        <v>6</v>
      </c>
      <c r="E331" s="120">
        <f>'[3]Sped FY 2020'!AB347</f>
        <v>1110352.4236580022</v>
      </c>
      <c r="F331" s="120">
        <f>'[3]Sped FY 2020'!AK347</f>
        <v>226574.91950492599</v>
      </c>
      <c r="G331" s="120">
        <f>'[3]Sped FY 2020'!BP347</f>
        <v>20801.19005275784</v>
      </c>
      <c r="H331" s="120">
        <f>-'[3]Sped FY 2020'!CI347</f>
        <v>0</v>
      </c>
      <c r="I331" s="120">
        <f>'[3]Sped FY 2020'!CB347</f>
        <v>115844.28716162452</v>
      </c>
      <c r="J331" s="120">
        <f>'[3]Sped FY 2020'!BF347-'[3]Sped FY 2020'!BI347</f>
        <v>-261577.50232602231</v>
      </c>
      <c r="K331" s="120">
        <f>'[3]Sped FY 2020'!CJ347</f>
        <v>0</v>
      </c>
      <c r="L331" s="118">
        <f t="shared" si="47"/>
        <v>1211995.3180512881</v>
      </c>
      <c r="M331" s="134">
        <f t="shared" si="48"/>
        <v>0</v>
      </c>
      <c r="N331" s="158">
        <v>2174</v>
      </c>
      <c r="O331" s="159">
        <v>1</v>
      </c>
      <c r="P331" s="14" t="s">
        <v>284</v>
      </c>
      <c r="Q331" s="14">
        <v>6</v>
      </c>
      <c r="R331" s="22">
        <v>1110352.4236580022</v>
      </c>
      <c r="S331" s="94">
        <v>226574.91950492599</v>
      </c>
      <c r="T331" s="94">
        <v>0</v>
      </c>
      <c r="U331" s="94">
        <v>121001.3433866445</v>
      </c>
      <c r="V331" s="94">
        <v>-266734.5585510424</v>
      </c>
      <c r="W331" s="95">
        <v>1191194.1279985304</v>
      </c>
      <c r="X331" s="152"/>
      <c r="Y331" s="19">
        <f t="shared" si="49"/>
        <v>0</v>
      </c>
      <c r="Z331" s="19">
        <f t="shared" si="49"/>
        <v>0</v>
      </c>
      <c r="AA331" s="19">
        <f t="shared" si="50"/>
        <v>20801.19005275784</v>
      </c>
      <c r="AB331" s="19">
        <f t="shared" si="51"/>
        <v>0</v>
      </c>
      <c r="AC331" s="19">
        <f t="shared" si="51"/>
        <v>-5157.0562250199728</v>
      </c>
      <c r="AD331" s="19">
        <f t="shared" si="51"/>
        <v>5157.0562250200892</v>
      </c>
      <c r="AE331" s="19">
        <f t="shared" si="52"/>
        <v>0</v>
      </c>
      <c r="AF331" s="19">
        <f t="shared" si="53"/>
        <v>20801.190052757738</v>
      </c>
      <c r="AG331" s="20"/>
      <c r="AH331" s="160">
        <f>'[3]Sped FY 2020'!DZ347</f>
        <v>947.49102404904534</v>
      </c>
      <c r="AI331" s="19">
        <f t="shared" si="55"/>
        <v>0</v>
      </c>
      <c r="AJ331" s="19">
        <f t="shared" si="55"/>
        <v>0</v>
      </c>
      <c r="AK331" s="19">
        <f t="shared" si="55"/>
        <v>21.953970565193554</v>
      </c>
      <c r="AL331" s="19">
        <f t="shared" si="54"/>
        <v>0</v>
      </c>
      <c r="AM331" s="19">
        <f t="shared" si="54"/>
        <v>-5.4428549655083867</v>
      </c>
      <c r="AN331" s="19">
        <f t="shared" si="54"/>
        <v>5.4428549655085101</v>
      </c>
      <c r="AO331" s="19">
        <f t="shared" si="54"/>
        <v>0</v>
      </c>
      <c r="AP331" s="19">
        <f t="shared" si="54"/>
        <v>21.953970565193448</v>
      </c>
      <c r="AQ331" s="118">
        <f>'[3]Sped FY 2020'!CR347</f>
        <v>872.38658895977323</v>
      </c>
      <c r="AR331" s="119">
        <f>'[3]Sped FY 2020'!CS347</f>
        <v>850.43261839457978</v>
      </c>
      <c r="AS331" s="161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  <c r="CB331" s="162"/>
      <c r="CC331" s="162"/>
      <c r="CD331" s="162"/>
      <c r="CE331" s="162"/>
      <c r="CF331" s="162"/>
      <c r="CG331" s="162"/>
      <c r="CH331" s="162"/>
      <c r="CI331" s="162"/>
      <c r="CJ331" s="162"/>
    </row>
    <row r="332" spans="1:88" ht="15" x14ac:dyDescent="0.25">
      <c r="A332" s="154">
        <v>2176</v>
      </c>
      <c r="B332" s="155">
        <v>1</v>
      </c>
      <c r="C332" s="156" t="s">
        <v>285</v>
      </c>
      <c r="D332" s="157">
        <v>6</v>
      </c>
      <c r="E332" s="120">
        <f>'[3]Sped FY 2020'!AB348</f>
        <v>445416.34669973888</v>
      </c>
      <c r="F332" s="120">
        <f>'[3]Sped FY 2020'!AK348</f>
        <v>70176.776091088002</v>
      </c>
      <c r="G332" s="120">
        <f>'[3]Sped FY 2020'!BP348</f>
        <v>10871.738422166414</v>
      </c>
      <c r="H332" s="120">
        <f>-'[3]Sped FY 2020'!CI348</f>
        <v>0</v>
      </c>
      <c r="I332" s="120">
        <f>'[3]Sped FY 2020'!CB348</f>
        <v>29653.012677014282</v>
      </c>
      <c r="J332" s="120">
        <f>'[3]Sped FY 2020'!BF348-'[3]Sped FY 2020'!BI348</f>
        <v>-118582.46740433996</v>
      </c>
      <c r="K332" s="120">
        <f>'[3]Sped FY 2020'!CJ348</f>
        <v>0</v>
      </c>
      <c r="L332" s="118">
        <f t="shared" si="47"/>
        <v>437535.40648566769</v>
      </c>
      <c r="M332" s="134">
        <f t="shared" si="48"/>
        <v>0</v>
      </c>
      <c r="N332" s="158">
        <v>2176</v>
      </c>
      <c r="O332" s="159">
        <v>1</v>
      </c>
      <c r="P332" s="14" t="s">
        <v>285</v>
      </c>
      <c r="Q332" s="14">
        <v>6</v>
      </c>
      <c r="R332" s="22">
        <v>445416.34669973888</v>
      </c>
      <c r="S332" s="94">
        <v>70176.776091088002</v>
      </c>
      <c r="T332" s="94">
        <v>0</v>
      </c>
      <c r="U332" s="94">
        <v>34636.03169939114</v>
      </c>
      <c r="V332" s="94">
        <v>-123565.48642671686</v>
      </c>
      <c r="W332" s="95">
        <v>426663.66806350119</v>
      </c>
      <c r="X332" s="152"/>
      <c r="Y332" s="19">
        <f t="shared" si="49"/>
        <v>0</v>
      </c>
      <c r="Z332" s="19">
        <f t="shared" si="49"/>
        <v>0</v>
      </c>
      <c r="AA332" s="19">
        <f t="shared" si="50"/>
        <v>10871.738422166414</v>
      </c>
      <c r="AB332" s="19">
        <f t="shared" si="51"/>
        <v>0</v>
      </c>
      <c r="AC332" s="19">
        <f t="shared" si="51"/>
        <v>-4983.0190223768586</v>
      </c>
      <c r="AD332" s="19">
        <f t="shared" si="51"/>
        <v>4983.0190223769023</v>
      </c>
      <c r="AE332" s="19">
        <f t="shared" si="52"/>
        <v>0</v>
      </c>
      <c r="AF332" s="19">
        <f t="shared" si="53"/>
        <v>10871.738422166498</v>
      </c>
      <c r="AG332" s="20"/>
      <c r="AH332" s="160">
        <f>'[3]Sped FY 2020'!DZ348</f>
        <v>487.10885308481141</v>
      </c>
      <c r="AI332" s="19">
        <f t="shared" si="55"/>
        <v>0</v>
      </c>
      <c r="AJ332" s="19">
        <f t="shared" si="55"/>
        <v>0</v>
      </c>
      <c r="AK332" s="19">
        <f t="shared" si="55"/>
        <v>22.318909527750908</v>
      </c>
      <c r="AL332" s="19">
        <f t="shared" si="54"/>
        <v>0</v>
      </c>
      <c r="AM332" s="19">
        <f t="shared" si="54"/>
        <v>-10.2297853771696</v>
      </c>
      <c r="AN332" s="19">
        <f t="shared" si="54"/>
        <v>10.229785377169689</v>
      </c>
      <c r="AO332" s="19">
        <f t="shared" si="54"/>
        <v>0</v>
      </c>
      <c r="AP332" s="19">
        <f t="shared" si="54"/>
        <v>22.318909527751078</v>
      </c>
      <c r="AQ332" s="118">
        <f>'[3]Sped FY 2020'!CR348</f>
        <v>910.92714748260801</v>
      </c>
      <c r="AR332" s="119">
        <f>'[3]Sped FY 2020'!CS348</f>
        <v>888.60823795485703</v>
      </c>
      <c r="AS332" s="161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  <c r="CB332" s="162"/>
      <c r="CC332" s="162"/>
      <c r="CD332" s="162"/>
      <c r="CE332" s="162"/>
      <c r="CF332" s="162"/>
      <c r="CG332" s="162"/>
      <c r="CH332" s="162"/>
      <c r="CI332" s="162"/>
      <c r="CJ332" s="162"/>
    </row>
    <row r="333" spans="1:88" ht="15" x14ac:dyDescent="0.25">
      <c r="A333" s="154">
        <v>2180</v>
      </c>
      <c r="B333" s="155">
        <v>1</v>
      </c>
      <c r="C333" s="156" t="s">
        <v>286</v>
      </c>
      <c r="D333" s="157">
        <v>6</v>
      </c>
      <c r="E333" s="120">
        <f>'[3]Sped FY 2020'!AB349</f>
        <v>933929.18442637788</v>
      </c>
      <c r="F333" s="120">
        <f>'[3]Sped FY 2020'!AK349</f>
        <v>137249.46799972828</v>
      </c>
      <c r="G333" s="120">
        <f>'[3]Sped FY 2020'!BP349</f>
        <v>18398.691032024624</v>
      </c>
      <c r="H333" s="120">
        <f>-'[3]Sped FY 2020'!CI349</f>
        <v>0</v>
      </c>
      <c r="I333" s="120">
        <f>'[3]Sped FY 2020'!CB349</f>
        <v>0</v>
      </c>
      <c r="J333" s="120">
        <f>'[3]Sped FY 2020'!BF349-'[3]Sped FY 2020'!BI349</f>
        <v>-112112.20544204708</v>
      </c>
      <c r="K333" s="120">
        <f>'[3]Sped FY 2020'!CJ349</f>
        <v>0</v>
      </c>
      <c r="L333" s="118">
        <f t="shared" si="47"/>
        <v>977465.13801608363</v>
      </c>
      <c r="M333" s="134">
        <f t="shared" si="48"/>
        <v>0</v>
      </c>
      <c r="N333" s="158">
        <v>2180</v>
      </c>
      <c r="O333" s="159">
        <v>1</v>
      </c>
      <c r="P333" s="14" t="s">
        <v>286</v>
      </c>
      <c r="Q333" s="14">
        <v>6</v>
      </c>
      <c r="R333" s="22">
        <v>933929.18442637788</v>
      </c>
      <c r="S333" s="94">
        <v>137249.46799972828</v>
      </c>
      <c r="T333" s="94">
        <v>-103974.80341275112</v>
      </c>
      <c r="U333" s="94">
        <v>0</v>
      </c>
      <c r="V333" s="94">
        <v>-108957.08728507842</v>
      </c>
      <c r="W333" s="95">
        <v>858246.76172827673</v>
      </c>
      <c r="X333" s="152"/>
      <c r="Y333" s="19">
        <f t="shared" si="49"/>
        <v>0</v>
      </c>
      <c r="Z333" s="19">
        <f t="shared" si="49"/>
        <v>0</v>
      </c>
      <c r="AA333" s="19">
        <f t="shared" si="50"/>
        <v>18398.691032024624</v>
      </c>
      <c r="AB333" s="19">
        <f t="shared" si="51"/>
        <v>103974.80341275112</v>
      </c>
      <c r="AC333" s="19">
        <f t="shared" si="51"/>
        <v>0</v>
      </c>
      <c r="AD333" s="19">
        <f t="shared" si="51"/>
        <v>-3155.1181569686596</v>
      </c>
      <c r="AE333" s="19">
        <f t="shared" si="52"/>
        <v>0</v>
      </c>
      <c r="AF333" s="19">
        <f t="shared" si="53"/>
        <v>119218.3762878069</v>
      </c>
      <c r="AG333" s="20"/>
      <c r="AH333" s="160">
        <f>'[3]Sped FY 2020'!DZ349</f>
        <v>753.57186430199783</v>
      </c>
      <c r="AI333" s="19">
        <f t="shared" si="55"/>
        <v>0</v>
      </c>
      <c r="AJ333" s="19">
        <f t="shared" si="55"/>
        <v>0</v>
      </c>
      <c r="AK333" s="19">
        <f t="shared" si="55"/>
        <v>24.415310474823212</v>
      </c>
      <c r="AL333" s="19">
        <f t="shared" si="54"/>
        <v>137.97596266290893</v>
      </c>
      <c r="AM333" s="19">
        <f t="shared" si="54"/>
        <v>0</v>
      </c>
      <c r="AN333" s="19">
        <f t="shared" si="54"/>
        <v>-4.1868842328543066</v>
      </c>
      <c r="AO333" s="19">
        <f t="shared" si="54"/>
        <v>0</v>
      </c>
      <c r="AP333" s="19">
        <f t="shared" si="54"/>
        <v>158.20438890487756</v>
      </c>
      <c r="AQ333" s="118">
        <f>'[3]Sped FY 2020'!CR349</f>
        <v>1043.283425373065</v>
      </c>
      <c r="AR333" s="119">
        <f>'[3]Sped FY 2020'!CS349</f>
        <v>885.07903646818727</v>
      </c>
      <c r="AS333" s="161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  <c r="CB333" s="162"/>
      <c r="CC333" s="162"/>
      <c r="CD333" s="162"/>
      <c r="CE333" s="162"/>
      <c r="CF333" s="162"/>
      <c r="CG333" s="162"/>
      <c r="CH333" s="162"/>
      <c r="CI333" s="162"/>
      <c r="CJ333" s="162"/>
    </row>
    <row r="334" spans="1:88" ht="15" x14ac:dyDescent="0.25">
      <c r="A334" s="154">
        <v>2184</v>
      </c>
      <c r="B334" s="155">
        <v>1</v>
      </c>
      <c r="C334" s="156" t="s">
        <v>287</v>
      </c>
      <c r="D334" s="157">
        <v>5</v>
      </c>
      <c r="E334" s="120">
        <f>'[3]Sped FY 2020'!AB350</f>
        <v>1446298.3096485585</v>
      </c>
      <c r="F334" s="120">
        <f>'[3]Sped FY 2020'!AK350</f>
        <v>435529.52776121459</v>
      </c>
      <c r="G334" s="120">
        <f>'[3]Sped FY 2020'!BP350</f>
        <v>27209.169757162308</v>
      </c>
      <c r="H334" s="120">
        <f>-'[3]Sped FY 2020'!CI350</f>
        <v>0</v>
      </c>
      <c r="I334" s="120">
        <f>'[3]Sped FY 2020'!CB350</f>
        <v>0</v>
      </c>
      <c r="J334" s="120">
        <f>'[3]Sped FY 2020'!BF350-'[3]Sped FY 2020'!BI350</f>
        <v>-133431.2384704306</v>
      </c>
      <c r="K334" s="120">
        <f>'[3]Sped FY 2020'!CJ350</f>
        <v>0</v>
      </c>
      <c r="L334" s="118">
        <f t="shared" si="47"/>
        <v>1775605.7686965046</v>
      </c>
      <c r="M334" s="134">
        <f t="shared" si="48"/>
        <v>0</v>
      </c>
      <c r="N334" s="158">
        <v>2184</v>
      </c>
      <c r="O334" s="159">
        <v>1</v>
      </c>
      <c r="P334" s="14" t="s">
        <v>287</v>
      </c>
      <c r="Q334" s="14">
        <v>5</v>
      </c>
      <c r="R334" s="22">
        <v>1446298.3096485585</v>
      </c>
      <c r="S334" s="94">
        <v>435529.52776121459</v>
      </c>
      <c r="T334" s="94">
        <v>0</v>
      </c>
      <c r="U334" s="94">
        <v>0</v>
      </c>
      <c r="V334" s="94">
        <v>-135060.33038441208</v>
      </c>
      <c r="W334" s="95">
        <v>1746767.5070253611</v>
      </c>
      <c r="X334" s="152"/>
      <c r="Y334" s="19">
        <f t="shared" si="49"/>
        <v>0</v>
      </c>
      <c r="Z334" s="19">
        <f t="shared" si="49"/>
        <v>0</v>
      </c>
      <c r="AA334" s="19">
        <f t="shared" si="50"/>
        <v>27209.169757162308</v>
      </c>
      <c r="AB334" s="19">
        <f t="shared" si="51"/>
        <v>0</v>
      </c>
      <c r="AC334" s="19">
        <f t="shared" si="51"/>
        <v>0</v>
      </c>
      <c r="AD334" s="19">
        <f t="shared" si="51"/>
        <v>1629.0919139814796</v>
      </c>
      <c r="AE334" s="19">
        <f t="shared" si="52"/>
        <v>0</v>
      </c>
      <c r="AF334" s="19">
        <f t="shared" si="53"/>
        <v>28838.261671143584</v>
      </c>
      <c r="AG334" s="20"/>
      <c r="AH334" s="160">
        <f>'[3]Sped FY 2020'!DZ350</f>
        <v>1234.8530949695405</v>
      </c>
      <c r="AI334" s="19">
        <f t="shared" si="55"/>
        <v>0</v>
      </c>
      <c r="AJ334" s="19">
        <f t="shared" si="55"/>
        <v>0</v>
      </c>
      <c r="AK334" s="19">
        <f t="shared" si="55"/>
        <v>22.034337418762725</v>
      </c>
      <c r="AL334" s="19">
        <f t="shared" si="55"/>
        <v>0</v>
      </c>
      <c r="AM334" s="19">
        <f t="shared" si="55"/>
        <v>0</v>
      </c>
      <c r="AN334" s="19">
        <f t="shared" si="55"/>
        <v>1.3192596921997946</v>
      </c>
      <c r="AO334" s="19">
        <f t="shared" si="55"/>
        <v>0</v>
      </c>
      <c r="AP334" s="19">
        <f t="shared" si="55"/>
        <v>23.353597110962355</v>
      </c>
      <c r="AQ334" s="118">
        <f>'[3]Sped FY 2020'!CR350</f>
        <v>887.69562703718134</v>
      </c>
      <c r="AR334" s="119">
        <f>'[3]Sped FY 2020'!CS350</f>
        <v>864.34202992621897</v>
      </c>
      <c r="AS334" s="161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  <c r="CB334" s="162"/>
      <c r="CC334" s="162"/>
      <c r="CD334" s="162"/>
      <c r="CE334" s="162"/>
      <c r="CF334" s="162"/>
      <c r="CG334" s="162"/>
      <c r="CH334" s="162"/>
      <c r="CI334" s="162"/>
      <c r="CJ334" s="162"/>
    </row>
    <row r="335" spans="1:88" ht="15" x14ac:dyDescent="0.25">
      <c r="A335" s="154">
        <v>2190</v>
      </c>
      <c r="B335" s="155">
        <v>1</v>
      </c>
      <c r="C335" s="156" t="s">
        <v>288</v>
      </c>
      <c r="D335" s="157">
        <v>6</v>
      </c>
      <c r="E335" s="120">
        <f>'[3]Sped FY 2020'!AB351</f>
        <v>995001.03880778723</v>
      </c>
      <c r="F335" s="120">
        <f>'[3]Sped FY 2020'!AK351</f>
        <v>393282.72465704422</v>
      </c>
      <c r="G335" s="120">
        <f>'[3]Sped FY 2020'!BP351</f>
        <v>22668.935719209021</v>
      </c>
      <c r="H335" s="120">
        <f>-'[3]Sped FY 2020'!CI351</f>
        <v>0</v>
      </c>
      <c r="I335" s="120">
        <f>'[3]Sped FY 2020'!CB351</f>
        <v>35190.037925098557</v>
      </c>
      <c r="J335" s="120">
        <f>'[3]Sped FY 2020'!BF351-'[3]Sped FY 2020'!BI351</f>
        <v>-251330.50738775072</v>
      </c>
      <c r="K335" s="120">
        <f>'[3]Sped FY 2020'!CJ351</f>
        <v>0</v>
      </c>
      <c r="L335" s="118">
        <f t="shared" si="47"/>
        <v>1194812.2297213883</v>
      </c>
      <c r="M335" s="134">
        <f t="shared" si="48"/>
        <v>0</v>
      </c>
      <c r="N335" s="158">
        <v>2190</v>
      </c>
      <c r="O335" s="159">
        <v>1</v>
      </c>
      <c r="P335" s="14" t="s">
        <v>288</v>
      </c>
      <c r="Q335" s="14">
        <v>6</v>
      </c>
      <c r="R335" s="22">
        <v>995001.03880778723</v>
      </c>
      <c r="S335" s="94">
        <v>393282.72465704422</v>
      </c>
      <c r="T335" s="94">
        <v>0</v>
      </c>
      <c r="U335" s="94">
        <v>44702.483706723899</v>
      </c>
      <c r="V335" s="94">
        <v>-260842.95316937621</v>
      </c>
      <c r="W335" s="95">
        <v>1172143.2940021793</v>
      </c>
      <c r="X335" s="152"/>
      <c r="Y335" s="19">
        <f t="shared" si="49"/>
        <v>0</v>
      </c>
      <c r="Z335" s="19">
        <f t="shared" si="49"/>
        <v>0</v>
      </c>
      <c r="AA335" s="19">
        <f t="shared" si="50"/>
        <v>22668.935719209021</v>
      </c>
      <c r="AB335" s="19">
        <f t="shared" si="51"/>
        <v>0</v>
      </c>
      <c r="AC335" s="19">
        <f t="shared" si="51"/>
        <v>-9512.4457816253416</v>
      </c>
      <c r="AD335" s="19">
        <f t="shared" si="51"/>
        <v>9512.4457816254871</v>
      </c>
      <c r="AE335" s="19">
        <f t="shared" si="52"/>
        <v>0</v>
      </c>
      <c r="AF335" s="19">
        <f t="shared" si="53"/>
        <v>22668.935719209025</v>
      </c>
      <c r="AG335" s="20"/>
      <c r="AH335" s="160">
        <f>'[3]Sped FY 2020'!DZ351</f>
        <v>698.30992758651803</v>
      </c>
      <c r="AI335" s="19">
        <f t="shared" si="55"/>
        <v>0</v>
      </c>
      <c r="AJ335" s="19">
        <f t="shared" si="55"/>
        <v>0</v>
      </c>
      <c r="AK335" s="19">
        <f t="shared" si="55"/>
        <v>32.462571164578527</v>
      </c>
      <c r="AL335" s="19">
        <f t="shared" si="55"/>
        <v>0</v>
      </c>
      <c r="AM335" s="19">
        <f t="shared" si="55"/>
        <v>-13.622097303559793</v>
      </c>
      <c r="AN335" s="19">
        <f t="shared" si="55"/>
        <v>13.622097303560002</v>
      </c>
      <c r="AO335" s="19">
        <f t="shared" si="55"/>
        <v>0</v>
      </c>
      <c r="AP335" s="19">
        <f t="shared" si="55"/>
        <v>32.462571164578534</v>
      </c>
      <c r="AQ335" s="118">
        <f>'[3]Sped FY 2020'!CR351</f>
        <v>1298.0716010044184</v>
      </c>
      <c r="AR335" s="119">
        <f>'[3]Sped FY 2020'!CS351</f>
        <v>1265.6090298398399</v>
      </c>
      <c r="AS335" s="161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  <c r="CB335" s="162"/>
      <c r="CC335" s="162"/>
      <c r="CD335" s="162"/>
      <c r="CE335" s="162"/>
      <c r="CF335" s="162"/>
      <c r="CG335" s="162"/>
      <c r="CH335" s="162"/>
      <c r="CI335" s="162"/>
      <c r="CJ335" s="162"/>
    </row>
    <row r="336" spans="1:88" ht="15" x14ac:dyDescent="0.25">
      <c r="A336" s="154">
        <v>2198</v>
      </c>
      <c r="B336" s="155">
        <v>1</v>
      </c>
      <c r="C336" s="156" t="s">
        <v>289</v>
      </c>
      <c r="D336" s="157">
        <v>6</v>
      </c>
      <c r="E336" s="120">
        <f>'[3]Sped FY 2020'!AB352</f>
        <v>442892.52753326745</v>
      </c>
      <c r="F336" s="120">
        <f>'[3]Sped FY 2020'!AK352</f>
        <v>92832.65270893478</v>
      </c>
      <c r="G336" s="120">
        <f>'[3]Sped FY 2020'!BP352</f>
        <v>6405.6997712630719</v>
      </c>
      <c r="H336" s="120">
        <f>-'[3]Sped FY 2020'!CI352</f>
        <v>0</v>
      </c>
      <c r="I336" s="120">
        <f>'[3]Sped FY 2020'!CB352</f>
        <v>32561.744143974036</v>
      </c>
      <c r="J336" s="120">
        <f>'[3]Sped FY 2020'!BF352-'[3]Sped FY 2020'!BI352</f>
        <v>37748.374892159722</v>
      </c>
      <c r="K336" s="120">
        <f>'[3]Sped FY 2020'!CJ352</f>
        <v>0</v>
      </c>
      <c r="L336" s="118">
        <f t="shared" si="47"/>
        <v>612440.99904959905</v>
      </c>
      <c r="M336" s="134">
        <f t="shared" si="48"/>
        <v>0</v>
      </c>
      <c r="N336" s="158">
        <v>2198</v>
      </c>
      <c r="O336" s="159">
        <v>1</v>
      </c>
      <c r="P336" s="14" t="s">
        <v>289</v>
      </c>
      <c r="Q336" s="14">
        <v>6</v>
      </c>
      <c r="R336" s="22">
        <v>442892.52753326745</v>
      </c>
      <c r="S336" s="94">
        <v>92832.65270893478</v>
      </c>
      <c r="T336" s="94">
        <v>0</v>
      </c>
      <c r="U336" s="94">
        <v>29706.223750881851</v>
      </c>
      <c r="V336" s="94">
        <v>40603.895285251885</v>
      </c>
      <c r="W336" s="95">
        <v>606035.299278336</v>
      </c>
      <c r="X336" s="152"/>
      <c r="Y336" s="19">
        <f t="shared" si="49"/>
        <v>0</v>
      </c>
      <c r="Z336" s="19">
        <f t="shared" si="49"/>
        <v>0</v>
      </c>
      <c r="AA336" s="19">
        <f t="shared" si="50"/>
        <v>6405.6997712630719</v>
      </c>
      <c r="AB336" s="19">
        <f t="shared" si="51"/>
        <v>0</v>
      </c>
      <c r="AC336" s="19">
        <f t="shared" si="51"/>
        <v>2855.5203930921853</v>
      </c>
      <c r="AD336" s="19">
        <f t="shared" si="51"/>
        <v>-2855.5203930921634</v>
      </c>
      <c r="AE336" s="19">
        <f t="shared" si="52"/>
        <v>0</v>
      </c>
      <c r="AF336" s="19">
        <f t="shared" si="53"/>
        <v>6405.6997712630546</v>
      </c>
      <c r="AG336" s="20"/>
      <c r="AH336" s="160">
        <f>'[3]Sped FY 2020'!DZ352</f>
        <v>622.95274115631821</v>
      </c>
      <c r="AI336" s="19">
        <f t="shared" si="55"/>
        <v>0</v>
      </c>
      <c r="AJ336" s="19">
        <f t="shared" si="55"/>
        <v>0</v>
      </c>
      <c r="AK336" s="19">
        <f t="shared" si="55"/>
        <v>10.282802126165912</v>
      </c>
      <c r="AL336" s="19">
        <f t="shared" si="55"/>
        <v>0</v>
      </c>
      <c r="AM336" s="19">
        <f t="shared" si="55"/>
        <v>4.5838475448262717</v>
      </c>
      <c r="AN336" s="19">
        <f t="shared" si="55"/>
        <v>-4.583847544826237</v>
      </c>
      <c r="AO336" s="19">
        <f t="shared" si="55"/>
        <v>0</v>
      </c>
      <c r="AP336" s="19">
        <f t="shared" si="55"/>
        <v>10.282802126165883</v>
      </c>
      <c r="AQ336" s="118">
        <f>'[3]Sped FY 2020'!CR352</f>
        <v>417.43823469945335</v>
      </c>
      <c r="AR336" s="119">
        <f>'[3]Sped FY 2020'!CS352</f>
        <v>407.15543257328744</v>
      </c>
      <c r="AS336" s="161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  <c r="CB336" s="162"/>
      <c r="CC336" s="162"/>
      <c r="CD336" s="162"/>
      <c r="CE336" s="162"/>
      <c r="CF336" s="162"/>
      <c r="CG336" s="162"/>
      <c r="CH336" s="162"/>
      <c r="CI336" s="162"/>
      <c r="CJ336" s="162"/>
    </row>
    <row r="337" spans="1:88" ht="15" x14ac:dyDescent="0.25">
      <c r="A337" s="154">
        <v>2215</v>
      </c>
      <c r="B337" s="155">
        <v>1</v>
      </c>
      <c r="C337" s="156" t="s">
        <v>290</v>
      </c>
      <c r="D337" s="157">
        <v>6</v>
      </c>
      <c r="E337" s="120">
        <f>'[3]Sped FY 2020'!AB353</f>
        <v>323076.56321781111</v>
      </c>
      <c r="F337" s="120">
        <f>'[3]Sped FY 2020'!AK353</f>
        <v>79414.602687639344</v>
      </c>
      <c r="G337" s="120">
        <f>'[3]Sped FY 2020'!BP353</f>
        <v>8683.7652036618583</v>
      </c>
      <c r="H337" s="120">
        <f>-'[3]Sped FY 2020'!CI353</f>
        <v>-23080.080364542475</v>
      </c>
      <c r="I337" s="120">
        <f>'[3]Sped FY 2020'!CB353</f>
        <v>0</v>
      </c>
      <c r="J337" s="120">
        <f>'[3]Sped FY 2020'!BF353-'[3]Sped FY 2020'!BI353</f>
        <v>-54323.761815575112</v>
      </c>
      <c r="K337" s="120">
        <f>'[3]Sped FY 2020'!CJ353</f>
        <v>0</v>
      </c>
      <c r="L337" s="118">
        <f t="shared" si="47"/>
        <v>333771.08892899472</v>
      </c>
      <c r="M337" s="134">
        <f t="shared" si="48"/>
        <v>0</v>
      </c>
      <c r="N337" s="158">
        <v>2215</v>
      </c>
      <c r="O337" s="159">
        <v>1</v>
      </c>
      <c r="P337" s="14" t="s">
        <v>290</v>
      </c>
      <c r="Q337" s="14">
        <v>6</v>
      </c>
      <c r="R337" s="22">
        <v>323076.56321781111</v>
      </c>
      <c r="S337" s="94">
        <v>79414.602687639344</v>
      </c>
      <c r="T337" s="94">
        <v>-32891.979882426662</v>
      </c>
      <c r="U337" s="94">
        <v>0</v>
      </c>
      <c r="V337" s="94">
        <v>-56837.386939946598</v>
      </c>
      <c r="W337" s="95">
        <v>312761.79908307717</v>
      </c>
      <c r="X337" s="152"/>
      <c r="Y337" s="19">
        <f t="shared" si="49"/>
        <v>0</v>
      </c>
      <c r="Z337" s="19">
        <f t="shared" si="49"/>
        <v>0</v>
      </c>
      <c r="AA337" s="19">
        <f t="shared" si="50"/>
        <v>8683.7652036618583</v>
      </c>
      <c r="AB337" s="19">
        <f t="shared" si="51"/>
        <v>9811.8995178841869</v>
      </c>
      <c r="AC337" s="19">
        <f t="shared" si="51"/>
        <v>0</v>
      </c>
      <c r="AD337" s="19">
        <f t="shared" si="51"/>
        <v>2513.6251243714869</v>
      </c>
      <c r="AE337" s="19">
        <f t="shared" si="52"/>
        <v>0</v>
      </c>
      <c r="AF337" s="19">
        <f t="shared" si="53"/>
        <v>21009.289845917549</v>
      </c>
      <c r="AG337" s="20"/>
      <c r="AH337" s="160">
        <f>'[3]Sped FY 2020'!DZ353</f>
        <v>278.72111354316559</v>
      </c>
      <c r="AI337" s="19">
        <f t="shared" si="55"/>
        <v>0</v>
      </c>
      <c r="AJ337" s="19">
        <f t="shared" si="55"/>
        <v>0</v>
      </c>
      <c r="AK337" s="19">
        <f t="shared" si="55"/>
        <v>31.155749534980966</v>
      </c>
      <c r="AL337" s="19">
        <f t="shared" si="55"/>
        <v>35.203287591503603</v>
      </c>
      <c r="AM337" s="19">
        <f t="shared" si="55"/>
        <v>0</v>
      </c>
      <c r="AN337" s="19">
        <f t="shared" si="55"/>
        <v>9.0184238015474243</v>
      </c>
      <c r="AO337" s="19">
        <f t="shared" si="55"/>
        <v>0</v>
      </c>
      <c r="AP337" s="19">
        <f t="shared" si="55"/>
        <v>75.37746092803205</v>
      </c>
      <c r="AQ337" s="118">
        <f>'[3]Sped FY 2020'!CR353</f>
        <v>1213.8533632903548</v>
      </c>
      <c r="AR337" s="119">
        <f>'[3]Sped FY 2020'!CS353</f>
        <v>1138.4759023623226</v>
      </c>
      <c r="AS337" s="161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  <c r="CB337" s="162"/>
      <c r="CC337" s="162"/>
      <c r="CD337" s="162"/>
      <c r="CE337" s="162"/>
      <c r="CF337" s="162"/>
      <c r="CG337" s="162"/>
      <c r="CH337" s="162"/>
      <c r="CI337" s="162"/>
      <c r="CJ337" s="162"/>
    </row>
    <row r="338" spans="1:88" ht="15" x14ac:dyDescent="0.25">
      <c r="A338" s="154">
        <v>2310</v>
      </c>
      <c r="B338" s="155">
        <v>1</v>
      </c>
      <c r="C338" s="156" t="s">
        <v>291</v>
      </c>
      <c r="D338" s="157">
        <v>5</v>
      </c>
      <c r="E338" s="120">
        <f>'[3]Sped FY 2020'!AB354</f>
        <v>1150643.6439970764</v>
      </c>
      <c r="F338" s="120">
        <f>'[3]Sped FY 2020'!AK354</f>
        <v>129091.07632122628</v>
      </c>
      <c r="G338" s="120">
        <f>'[3]Sped FY 2020'!BP354</f>
        <v>28158.325547800367</v>
      </c>
      <c r="H338" s="120">
        <f>-'[3]Sped FY 2020'!CI354</f>
        <v>0</v>
      </c>
      <c r="I338" s="120">
        <f>'[3]Sped FY 2020'!CB354</f>
        <v>36205.466855134349</v>
      </c>
      <c r="J338" s="120">
        <f>'[3]Sped FY 2020'!BF354-'[3]Sped FY 2020'!BI354</f>
        <v>-431358.32683463476</v>
      </c>
      <c r="K338" s="120">
        <f>'[3]Sped FY 2020'!CJ354</f>
        <v>0</v>
      </c>
      <c r="L338" s="118">
        <f t="shared" si="47"/>
        <v>912740.18588660273</v>
      </c>
      <c r="M338" s="134">
        <f t="shared" si="48"/>
        <v>0</v>
      </c>
      <c r="N338" s="158">
        <v>2310</v>
      </c>
      <c r="O338" s="159">
        <v>1</v>
      </c>
      <c r="P338" s="14" t="s">
        <v>291</v>
      </c>
      <c r="Q338" s="14">
        <v>5</v>
      </c>
      <c r="R338" s="22">
        <v>1150643.6439970764</v>
      </c>
      <c r="S338" s="94">
        <v>129091.07632122628</v>
      </c>
      <c r="T338" s="94">
        <v>0</v>
      </c>
      <c r="U338" s="94">
        <v>41781.48213596642</v>
      </c>
      <c r="V338" s="94">
        <v>-436934.34211546683</v>
      </c>
      <c r="W338" s="95">
        <v>884581.86033880233</v>
      </c>
      <c r="X338" s="152"/>
      <c r="Y338" s="19">
        <f t="shared" si="49"/>
        <v>0</v>
      </c>
      <c r="Z338" s="19">
        <f t="shared" si="49"/>
        <v>0</v>
      </c>
      <c r="AA338" s="19">
        <f t="shared" si="50"/>
        <v>28158.325547800367</v>
      </c>
      <c r="AB338" s="19">
        <f t="shared" si="51"/>
        <v>0</v>
      </c>
      <c r="AC338" s="19">
        <f t="shared" si="51"/>
        <v>-5576.0152808320709</v>
      </c>
      <c r="AD338" s="19">
        <f t="shared" si="51"/>
        <v>5576.0152808320709</v>
      </c>
      <c r="AE338" s="19">
        <f t="shared" si="52"/>
        <v>0</v>
      </c>
      <c r="AF338" s="19">
        <f t="shared" si="53"/>
        <v>28158.325547800399</v>
      </c>
      <c r="AG338" s="20"/>
      <c r="AH338" s="160">
        <f>'[3]Sped FY 2020'!DZ354</f>
        <v>1136.3863713674127</v>
      </c>
      <c r="AI338" s="19">
        <f t="shared" si="55"/>
        <v>0</v>
      </c>
      <c r="AJ338" s="19">
        <f t="shared" si="55"/>
        <v>0</v>
      </c>
      <c r="AK338" s="19">
        <f t="shared" si="55"/>
        <v>24.778830736871193</v>
      </c>
      <c r="AL338" s="19">
        <f t="shared" si="55"/>
        <v>0</v>
      </c>
      <c r="AM338" s="19">
        <f t="shared" si="55"/>
        <v>-4.906795277844151</v>
      </c>
      <c r="AN338" s="19">
        <f t="shared" si="55"/>
        <v>4.906795277844151</v>
      </c>
      <c r="AO338" s="19">
        <f t="shared" si="55"/>
        <v>0</v>
      </c>
      <c r="AP338" s="19">
        <f t="shared" si="55"/>
        <v>24.778830736871221</v>
      </c>
      <c r="AQ338" s="118">
        <f>'[3]Sped FY 2020'!CR354</f>
        <v>988.57646354248766</v>
      </c>
      <c r="AR338" s="119">
        <f>'[3]Sped FY 2020'!CS354</f>
        <v>963.79763280561644</v>
      </c>
      <c r="AS338" s="161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  <c r="CB338" s="162"/>
      <c r="CC338" s="162"/>
      <c r="CD338" s="162"/>
      <c r="CE338" s="162"/>
      <c r="CF338" s="162"/>
      <c r="CG338" s="162"/>
      <c r="CH338" s="162"/>
      <c r="CI338" s="162"/>
      <c r="CJ338" s="162"/>
    </row>
    <row r="339" spans="1:88" ht="15" x14ac:dyDescent="0.25">
      <c r="A339" s="154">
        <v>2311</v>
      </c>
      <c r="B339" s="155">
        <v>1</v>
      </c>
      <c r="C339" s="156" t="s">
        <v>292</v>
      </c>
      <c r="D339" s="157">
        <v>6</v>
      </c>
      <c r="E339" s="120">
        <f>'[3]Sped FY 2020'!AB355</f>
        <v>701741.49602132547</v>
      </c>
      <c r="F339" s="120">
        <f>'[3]Sped FY 2020'!AK355</f>
        <v>119521.21215171259</v>
      </c>
      <c r="G339" s="120">
        <f>'[3]Sped FY 2020'!BP355</f>
        <v>13550.515214876854</v>
      </c>
      <c r="H339" s="120">
        <f>-'[3]Sped FY 2020'!CI355</f>
        <v>-6324.7632950880798</v>
      </c>
      <c r="I339" s="120">
        <f>'[3]Sped FY 2020'!CB355</f>
        <v>0</v>
      </c>
      <c r="J339" s="120">
        <f>'[3]Sped FY 2020'!BF355-'[3]Sped FY 2020'!BI355</f>
        <v>9715.1289237279707</v>
      </c>
      <c r="K339" s="120">
        <f>'[3]Sped FY 2020'!CJ355</f>
        <v>0</v>
      </c>
      <c r="L339" s="118">
        <f t="shared" si="47"/>
        <v>838203.58901655488</v>
      </c>
      <c r="M339" s="134">
        <f t="shared" si="48"/>
        <v>0</v>
      </c>
      <c r="N339" s="158">
        <v>2311</v>
      </c>
      <c r="O339" s="159">
        <v>1</v>
      </c>
      <c r="P339" s="14" t="s">
        <v>292</v>
      </c>
      <c r="Q339" s="14">
        <v>6</v>
      </c>
      <c r="R339" s="22">
        <v>701741.49602132547</v>
      </c>
      <c r="S339" s="94">
        <v>119521.21215171259</v>
      </c>
      <c r="T339" s="94">
        <v>-142129.91234026046</v>
      </c>
      <c r="U339" s="94">
        <v>0</v>
      </c>
      <c r="V339" s="94">
        <v>11423.045676314243</v>
      </c>
      <c r="W339" s="95">
        <v>690555.8415090919</v>
      </c>
      <c r="X339" s="152"/>
      <c r="Y339" s="19">
        <f t="shared" si="49"/>
        <v>0</v>
      </c>
      <c r="Z339" s="19">
        <f t="shared" si="49"/>
        <v>0</v>
      </c>
      <c r="AA339" s="19">
        <f t="shared" si="50"/>
        <v>13550.515214876854</v>
      </c>
      <c r="AB339" s="19">
        <f t="shared" si="51"/>
        <v>135805.14904517238</v>
      </c>
      <c r="AC339" s="19">
        <f t="shared" si="51"/>
        <v>0</v>
      </c>
      <c r="AD339" s="19">
        <f t="shared" si="51"/>
        <v>-1707.9167525862722</v>
      </c>
      <c r="AE339" s="19">
        <f t="shared" si="52"/>
        <v>0</v>
      </c>
      <c r="AF339" s="19">
        <f t="shared" si="53"/>
        <v>147647.74750746298</v>
      </c>
      <c r="AG339" s="20"/>
      <c r="AH339" s="160">
        <f>'[3]Sped FY 2020'!DZ355</f>
        <v>438.07644378089475</v>
      </c>
      <c r="AI339" s="19">
        <f t="shared" si="55"/>
        <v>0</v>
      </c>
      <c r="AJ339" s="19">
        <f t="shared" si="55"/>
        <v>0</v>
      </c>
      <c r="AK339" s="19">
        <f t="shared" si="55"/>
        <v>30.931850838467327</v>
      </c>
      <c r="AL339" s="19">
        <f t="shared" si="55"/>
        <v>310.00331328724843</v>
      </c>
      <c r="AM339" s="19">
        <f t="shared" si="55"/>
        <v>0</v>
      </c>
      <c r="AN339" s="19">
        <f t="shared" si="55"/>
        <v>-3.8986728842249549</v>
      </c>
      <c r="AO339" s="19">
        <f t="shared" si="55"/>
        <v>0</v>
      </c>
      <c r="AP339" s="19">
        <f t="shared" si="55"/>
        <v>337.03649124149081</v>
      </c>
      <c r="AQ339" s="118">
        <f>'[3]Sped FY 2020'!CR355</f>
        <v>1249.5836075969353</v>
      </c>
      <c r="AR339" s="119">
        <f>'[3]Sped FY 2020'!CS355</f>
        <v>912.54711635544436</v>
      </c>
      <c r="AS339" s="161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  <c r="CB339" s="162"/>
      <c r="CC339" s="162"/>
      <c r="CD339" s="162"/>
      <c r="CE339" s="162"/>
      <c r="CF339" s="162"/>
      <c r="CG339" s="162"/>
      <c r="CH339" s="162"/>
      <c r="CI339" s="162"/>
      <c r="CJ339" s="162"/>
    </row>
    <row r="340" spans="1:88" ht="15" x14ac:dyDescent="0.25">
      <c r="A340" s="154">
        <v>2342</v>
      </c>
      <c r="B340" s="155">
        <v>1</v>
      </c>
      <c r="C340" s="156" t="s">
        <v>293</v>
      </c>
      <c r="D340" s="157">
        <v>6</v>
      </c>
      <c r="E340" s="120">
        <f>'[3]Sped FY 2020'!AB356</f>
        <v>790605.09582275967</v>
      </c>
      <c r="F340" s="120">
        <f>'[3]Sped FY 2020'!AK356</f>
        <v>128902.94111277554</v>
      </c>
      <c r="G340" s="120">
        <f>'[3]Sped FY 2020'!BP356</f>
        <v>17979.565308764479</v>
      </c>
      <c r="H340" s="120">
        <f>-'[3]Sped FY 2020'!CI356</f>
        <v>0</v>
      </c>
      <c r="I340" s="120">
        <f>'[3]Sped FY 2020'!CB356</f>
        <v>0</v>
      </c>
      <c r="J340" s="120">
        <f>'[3]Sped FY 2020'!BF356-'[3]Sped FY 2020'!BI356</f>
        <v>-236618.47461658338</v>
      </c>
      <c r="K340" s="120">
        <f>'[3]Sped FY 2020'!CJ356</f>
        <v>0</v>
      </c>
      <c r="L340" s="118">
        <f t="shared" ref="L340:L403" si="56">SUM(E340:K340)</f>
        <v>700869.1276277164</v>
      </c>
      <c r="M340" s="134">
        <f t="shared" ref="M340:M403" si="57">N340-A340</f>
        <v>0</v>
      </c>
      <c r="N340" s="158">
        <v>2342</v>
      </c>
      <c r="O340" s="159">
        <v>1</v>
      </c>
      <c r="P340" s="14" t="s">
        <v>293</v>
      </c>
      <c r="Q340" s="14">
        <v>6</v>
      </c>
      <c r="R340" s="22">
        <v>790605.09582275967</v>
      </c>
      <c r="S340" s="94">
        <v>128902.94111277554</v>
      </c>
      <c r="T340" s="94">
        <v>0</v>
      </c>
      <c r="U340" s="94">
        <v>0</v>
      </c>
      <c r="V340" s="94">
        <v>-241421.1578965603</v>
      </c>
      <c r="W340" s="95">
        <v>678086.87903897499</v>
      </c>
      <c r="X340" s="152"/>
      <c r="Y340" s="19">
        <f t="shared" ref="Y340:Z403" si="58">E340-R340</f>
        <v>0</v>
      </c>
      <c r="Z340" s="19">
        <f t="shared" si="58"/>
        <v>0</v>
      </c>
      <c r="AA340" s="19">
        <f t="shared" ref="AA340:AA403" si="59">G340</f>
        <v>17979.565308764479</v>
      </c>
      <c r="AB340" s="19">
        <f t="shared" ref="AB340:AD403" si="60">H340-T340</f>
        <v>0</v>
      </c>
      <c r="AC340" s="19">
        <f t="shared" si="60"/>
        <v>0</v>
      </c>
      <c r="AD340" s="19">
        <f t="shared" si="60"/>
        <v>4802.6832799769181</v>
      </c>
      <c r="AE340" s="19">
        <f t="shared" ref="AE340:AE403" si="61">K340</f>
        <v>0</v>
      </c>
      <c r="AF340" s="19">
        <f t="shared" ref="AF340:AF403" si="62">L340-W340</f>
        <v>22782.248588741408</v>
      </c>
      <c r="AG340" s="20"/>
      <c r="AH340" s="160">
        <f>'[3]Sped FY 2020'!DZ356</f>
        <v>779.69568893113376</v>
      </c>
      <c r="AI340" s="19">
        <f t="shared" si="55"/>
        <v>0</v>
      </c>
      <c r="AJ340" s="19">
        <f t="shared" si="55"/>
        <v>0</v>
      </c>
      <c r="AK340" s="19">
        <f t="shared" si="55"/>
        <v>23.059721329756531</v>
      </c>
      <c r="AL340" s="19">
        <f t="shared" si="55"/>
        <v>0</v>
      </c>
      <c r="AM340" s="19">
        <f t="shared" si="55"/>
        <v>0</v>
      </c>
      <c r="AN340" s="19">
        <f t="shared" si="55"/>
        <v>6.1596894123665118</v>
      </c>
      <c r="AO340" s="19">
        <f t="shared" si="55"/>
        <v>0</v>
      </c>
      <c r="AP340" s="19">
        <f t="shared" si="55"/>
        <v>29.219410742123056</v>
      </c>
      <c r="AQ340" s="118">
        <f>'[3]Sped FY 2020'!CR356</f>
        <v>955.17298038258446</v>
      </c>
      <c r="AR340" s="119">
        <f>'[3]Sped FY 2020'!CS356</f>
        <v>925.95356964046152</v>
      </c>
      <c r="AS340" s="161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  <c r="CB340" s="162"/>
      <c r="CC340" s="162"/>
      <c r="CD340" s="162"/>
      <c r="CE340" s="162"/>
      <c r="CF340" s="162"/>
      <c r="CG340" s="162"/>
      <c r="CH340" s="162"/>
      <c r="CI340" s="162"/>
      <c r="CJ340" s="162"/>
    </row>
    <row r="341" spans="1:88" ht="15" x14ac:dyDescent="0.25">
      <c r="A341" s="154">
        <v>2358</v>
      </c>
      <c r="B341" s="155">
        <v>1</v>
      </c>
      <c r="C341" s="156" t="s">
        <v>294</v>
      </c>
      <c r="D341" s="157">
        <v>6</v>
      </c>
      <c r="E341" s="120">
        <f>'[3]Sped FY 2020'!AB357</f>
        <v>133156.64536978159</v>
      </c>
      <c r="F341" s="120">
        <f>'[3]Sped FY 2020'!AK357</f>
        <v>79457.696261022313</v>
      </c>
      <c r="G341" s="120">
        <f>'[3]Sped FY 2020'!BP357</f>
        <v>5193.9064046590665</v>
      </c>
      <c r="H341" s="120">
        <f>-'[3]Sped FY 2020'!CI357</f>
        <v>0</v>
      </c>
      <c r="I341" s="120">
        <f>'[3]Sped FY 2020'!CB357</f>
        <v>14255.052957665437</v>
      </c>
      <c r="J341" s="120">
        <f>'[3]Sped FY 2020'!BF357-'[3]Sped FY 2020'!BI357</f>
        <v>-40038.279385614107</v>
      </c>
      <c r="K341" s="120">
        <f>'[3]Sped FY 2020'!CJ357</f>
        <v>0</v>
      </c>
      <c r="L341" s="118">
        <f t="shared" si="56"/>
        <v>192025.0216075143</v>
      </c>
      <c r="M341" s="134">
        <f t="shared" si="57"/>
        <v>0</v>
      </c>
      <c r="N341" s="158">
        <v>2358</v>
      </c>
      <c r="O341" s="159">
        <v>1</v>
      </c>
      <c r="P341" s="14" t="s">
        <v>294</v>
      </c>
      <c r="Q341" s="14">
        <v>6</v>
      </c>
      <c r="R341" s="22">
        <v>133156.64536978159</v>
      </c>
      <c r="S341" s="94">
        <v>79457.696261022313</v>
      </c>
      <c r="T341" s="94">
        <v>0</v>
      </c>
      <c r="U341" s="94">
        <v>16327.561525935162</v>
      </c>
      <c r="V341" s="94">
        <v>-42110.787953883832</v>
      </c>
      <c r="W341" s="95">
        <v>186831.1152028552</v>
      </c>
      <c r="X341" s="152"/>
      <c r="Y341" s="19">
        <f t="shared" si="58"/>
        <v>0</v>
      </c>
      <c r="Z341" s="19">
        <f t="shared" si="58"/>
        <v>0</v>
      </c>
      <c r="AA341" s="19">
        <f t="shared" si="59"/>
        <v>5193.9064046590665</v>
      </c>
      <c r="AB341" s="19">
        <f t="shared" si="60"/>
        <v>0</v>
      </c>
      <c r="AC341" s="19">
        <f t="shared" si="60"/>
        <v>-2072.5085682697245</v>
      </c>
      <c r="AD341" s="19">
        <f t="shared" si="60"/>
        <v>2072.5085682697245</v>
      </c>
      <c r="AE341" s="19">
        <f t="shared" si="61"/>
        <v>0</v>
      </c>
      <c r="AF341" s="19">
        <f t="shared" si="62"/>
        <v>5193.9064046590938</v>
      </c>
      <c r="AG341" s="20"/>
      <c r="AH341" s="160">
        <f>'[3]Sped FY 2020'!DZ357</f>
        <v>197.33535219854986</v>
      </c>
      <c r="AI341" s="19">
        <f t="shared" si="55"/>
        <v>0</v>
      </c>
      <c r="AJ341" s="19">
        <f t="shared" si="55"/>
        <v>0</v>
      </c>
      <c r="AK341" s="19">
        <f t="shared" si="55"/>
        <v>26.320202370192614</v>
      </c>
      <c r="AL341" s="19">
        <f t="shared" si="55"/>
        <v>0</v>
      </c>
      <c r="AM341" s="19">
        <f t="shared" si="55"/>
        <v>-10.502469756075236</v>
      </c>
      <c r="AN341" s="19">
        <f t="shared" si="55"/>
        <v>10.502469756075236</v>
      </c>
      <c r="AO341" s="19">
        <f t="shared" si="55"/>
        <v>0</v>
      </c>
      <c r="AP341" s="19">
        <f t="shared" si="55"/>
        <v>26.320202370192753</v>
      </c>
      <c r="AQ341" s="118">
        <f>'[3]Sped FY 2020'!CR357</f>
        <v>1061.7128162485621</v>
      </c>
      <c r="AR341" s="119">
        <f>'[3]Sped FY 2020'!CS357</f>
        <v>1035.3926138783695</v>
      </c>
      <c r="AS341" s="161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  <c r="CB341" s="162"/>
      <c r="CC341" s="162"/>
      <c r="CD341" s="162"/>
      <c r="CE341" s="162"/>
      <c r="CF341" s="162"/>
      <c r="CG341" s="162"/>
      <c r="CH341" s="162"/>
      <c r="CI341" s="162"/>
      <c r="CJ341" s="162"/>
    </row>
    <row r="342" spans="1:88" ht="15" x14ac:dyDescent="0.25">
      <c r="A342" s="154">
        <v>2364</v>
      </c>
      <c r="B342" s="155">
        <v>1</v>
      </c>
      <c r="C342" s="156" t="s">
        <v>295</v>
      </c>
      <c r="D342" s="157">
        <v>6</v>
      </c>
      <c r="E342" s="120">
        <f>'[3]Sped FY 2020'!AB358</f>
        <v>598638.87282051193</v>
      </c>
      <c r="F342" s="120">
        <f>'[3]Sped FY 2020'!AK358</f>
        <v>118242.16473472792</v>
      </c>
      <c r="G342" s="120">
        <f>'[3]Sped FY 2020'!BP358</f>
        <v>12511.438003959003</v>
      </c>
      <c r="H342" s="120">
        <f>-'[3]Sped FY 2020'!CI358</f>
        <v>0</v>
      </c>
      <c r="I342" s="120">
        <f>'[3]Sped FY 2020'!CB358</f>
        <v>0</v>
      </c>
      <c r="J342" s="120">
        <f>'[3]Sped FY 2020'!BF358-'[3]Sped FY 2020'!BI358</f>
        <v>-102161.40416156578</v>
      </c>
      <c r="K342" s="120">
        <f>'[3]Sped FY 2020'!CJ358</f>
        <v>0</v>
      </c>
      <c r="L342" s="118">
        <f t="shared" si="56"/>
        <v>627231.07139763306</v>
      </c>
      <c r="M342" s="134">
        <f t="shared" si="57"/>
        <v>0</v>
      </c>
      <c r="N342" s="158">
        <v>2364</v>
      </c>
      <c r="O342" s="159">
        <v>1</v>
      </c>
      <c r="P342" s="14" t="s">
        <v>295</v>
      </c>
      <c r="Q342" s="14">
        <v>6</v>
      </c>
      <c r="R342" s="22">
        <v>598638.87282051193</v>
      </c>
      <c r="S342" s="94">
        <v>118242.16473472792</v>
      </c>
      <c r="T342" s="94">
        <v>0</v>
      </c>
      <c r="U342" s="94">
        <v>0</v>
      </c>
      <c r="V342" s="94">
        <v>-103011.3099664133</v>
      </c>
      <c r="W342" s="95">
        <v>613869.72758882656</v>
      </c>
      <c r="X342" s="152"/>
      <c r="Y342" s="19">
        <f t="shared" si="58"/>
        <v>0</v>
      </c>
      <c r="Z342" s="19">
        <f t="shared" si="58"/>
        <v>0</v>
      </c>
      <c r="AA342" s="19">
        <f t="shared" si="59"/>
        <v>12511.438003959003</v>
      </c>
      <c r="AB342" s="19">
        <f t="shared" si="60"/>
        <v>0</v>
      </c>
      <c r="AC342" s="19">
        <f t="shared" si="60"/>
        <v>0</v>
      </c>
      <c r="AD342" s="19">
        <f t="shared" si="60"/>
        <v>849.90580484752718</v>
      </c>
      <c r="AE342" s="19">
        <f t="shared" si="61"/>
        <v>0</v>
      </c>
      <c r="AF342" s="19">
        <f t="shared" si="62"/>
        <v>13361.343808806501</v>
      </c>
      <c r="AG342" s="20"/>
      <c r="AH342" s="160">
        <f>'[3]Sped FY 2020'!DZ358</f>
        <v>624.96226612779026</v>
      </c>
      <c r="AI342" s="19">
        <f t="shared" si="55"/>
        <v>0</v>
      </c>
      <c r="AJ342" s="19">
        <f t="shared" si="55"/>
        <v>0</v>
      </c>
      <c r="AK342" s="19">
        <f t="shared" si="55"/>
        <v>20.019509468113558</v>
      </c>
      <c r="AL342" s="19">
        <f t="shared" si="55"/>
        <v>0</v>
      </c>
      <c r="AM342" s="19">
        <f t="shared" si="55"/>
        <v>0</v>
      </c>
      <c r="AN342" s="19">
        <f t="shared" si="55"/>
        <v>1.3599313925198504</v>
      </c>
      <c r="AO342" s="19">
        <f t="shared" si="55"/>
        <v>0</v>
      </c>
      <c r="AP342" s="19">
        <f t="shared" si="55"/>
        <v>21.379440860633363</v>
      </c>
      <c r="AQ342" s="118">
        <f>'[3]Sped FY 2020'!CR358</f>
        <v>756.53025265660995</v>
      </c>
      <c r="AR342" s="119">
        <f>'[3]Sped FY 2020'!CS358</f>
        <v>735.15081179597655</v>
      </c>
      <c r="AS342" s="161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  <c r="CB342" s="162"/>
      <c r="CC342" s="162"/>
      <c r="CD342" s="162"/>
      <c r="CE342" s="162"/>
      <c r="CF342" s="162"/>
      <c r="CG342" s="162"/>
      <c r="CH342" s="162"/>
      <c r="CI342" s="162"/>
      <c r="CJ342" s="162"/>
    </row>
    <row r="343" spans="1:88" ht="15" x14ac:dyDescent="0.25">
      <c r="A343" s="154">
        <v>2365</v>
      </c>
      <c r="B343" s="155">
        <v>1</v>
      </c>
      <c r="C343" s="156" t="s">
        <v>296</v>
      </c>
      <c r="D343" s="157">
        <v>6</v>
      </c>
      <c r="E343" s="120">
        <f>'[3]Sped FY 2020'!AB359</f>
        <v>971991.09446782595</v>
      </c>
      <c r="F343" s="120">
        <f>'[3]Sped FY 2020'!AK359</f>
        <v>152652.32665616865</v>
      </c>
      <c r="G343" s="120">
        <f>'[3]Sped FY 2020'!BP359</f>
        <v>23889.878174635815</v>
      </c>
      <c r="H343" s="120">
        <f>-'[3]Sped FY 2020'!CI359</f>
        <v>0</v>
      </c>
      <c r="I343" s="120">
        <f>'[3]Sped FY 2020'!CB359</f>
        <v>207910.89247444284</v>
      </c>
      <c r="J343" s="120">
        <f>'[3]Sped FY 2020'!BF359-'[3]Sped FY 2020'!BI359</f>
        <v>-578555.14095151005</v>
      </c>
      <c r="K343" s="120">
        <f>'[3]Sped FY 2020'!CJ359</f>
        <v>0</v>
      </c>
      <c r="L343" s="118">
        <f t="shared" si="56"/>
        <v>777889.05082156323</v>
      </c>
      <c r="M343" s="134">
        <f t="shared" si="57"/>
        <v>0</v>
      </c>
      <c r="N343" s="158">
        <v>2365</v>
      </c>
      <c r="O343" s="159">
        <v>1</v>
      </c>
      <c r="P343" s="14" t="s">
        <v>296</v>
      </c>
      <c r="Q343" s="14">
        <v>6</v>
      </c>
      <c r="R343" s="22">
        <v>971991.09446782595</v>
      </c>
      <c r="S343" s="94">
        <v>152652.32665616865</v>
      </c>
      <c r="T343" s="94">
        <v>0</v>
      </c>
      <c r="U343" s="94">
        <v>217436.80987987714</v>
      </c>
      <c r="V343" s="94">
        <v>-588081.05835694436</v>
      </c>
      <c r="W343" s="95">
        <v>753999.1726469273</v>
      </c>
      <c r="X343" s="152"/>
      <c r="Y343" s="19">
        <f t="shared" si="58"/>
        <v>0</v>
      </c>
      <c r="Z343" s="19">
        <f t="shared" si="58"/>
        <v>0</v>
      </c>
      <c r="AA343" s="19">
        <f t="shared" si="59"/>
        <v>23889.878174635815</v>
      </c>
      <c r="AB343" s="19">
        <f t="shared" si="60"/>
        <v>0</v>
      </c>
      <c r="AC343" s="19">
        <f t="shared" si="60"/>
        <v>-9525.9174054343021</v>
      </c>
      <c r="AD343" s="19">
        <f t="shared" si="60"/>
        <v>9525.9174054343021</v>
      </c>
      <c r="AE343" s="19">
        <f t="shared" si="61"/>
        <v>0</v>
      </c>
      <c r="AF343" s="19">
        <f t="shared" si="62"/>
        <v>23889.878174635931</v>
      </c>
      <c r="AG343" s="20"/>
      <c r="AH343" s="160">
        <f>'[3]Sped FY 2020'!DZ359</f>
        <v>705.34326498666996</v>
      </c>
      <c r="AI343" s="19">
        <f t="shared" si="55"/>
        <v>0</v>
      </c>
      <c r="AJ343" s="19">
        <f t="shared" si="55"/>
        <v>0</v>
      </c>
      <c r="AK343" s="19">
        <f t="shared" si="55"/>
        <v>33.869860762174149</v>
      </c>
      <c r="AL343" s="19">
        <f t="shared" si="55"/>
        <v>0</v>
      </c>
      <c r="AM343" s="19">
        <f t="shared" si="55"/>
        <v>-13.505363811213721</v>
      </c>
      <c r="AN343" s="19">
        <f t="shared" si="55"/>
        <v>13.505363811213721</v>
      </c>
      <c r="AO343" s="19">
        <f t="shared" si="55"/>
        <v>0</v>
      </c>
      <c r="AP343" s="19">
        <f t="shared" si="55"/>
        <v>33.869860762174312</v>
      </c>
      <c r="AQ343" s="118">
        <f>'[3]Sped FY 2020'!CR359</f>
        <v>1487.6432226468089</v>
      </c>
      <c r="AR343" s="119">
        <f>'[3]Sped FY 2020'!CS359</f>
        <v>1453.7733618846351</v>
      </c>
      <c r="AS343" s="161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  <c r="CB343" s="162"/>
      <c r="CC343" s="162"/>
      <c r="CD343" s="162"/>
      <c r="CE343" s="162"/>
      <c r="CF343" s="162"/>
      <c r="CG343" s="162"/>
      <c r="CH343" s="162"/>
      <c r="CI343" s="162"/>
      <c r="CJ343" s="162"/>
    </row>
    <row r="344" spans="1:88" ht="15" x14ac:dyDescent="0.25">
      <c r="A344" s="154">
        <v>2396</v>
      </c>
      <c r="B344" s="155">
        <v>1</v>
      </c>
      <c r="C344" s="156" t="s">
        <v>297</v>
      </c>
      <c r="D344" s="157">
        <v>6</v>
      </c>
      <c r="E344" s="120">
        <f>'[3]Sped FY 2020'!AB360</f>
        <v>1282632.3289637803</v>
      </c>
      <c r="F344" s="120">
        <f>'[3]Sped FY 2020'!AK360</f>
        <v>226023.67550581758</v>
      </c>
      <c r="G344" s="120">
        <f>'[3]Sped FY 2020'!BP360</f>
        <v>25764.292427011693</v>
      </c>
      <c r="H344" s="120">
        <f>-'[3]Sped FY 2020'!CI360</f>
        <v>-67078.622180142207</v>
      </c>
      <c r="I344" s="120">
        <f>'[3]Sped FY 2020'!CB360</f>
        <v>0</v>
      </c>
      <c r="J344" s="120">
        <f>'[3]Sped FY 2020'!BF360-'[3]Sped FY 2020'!BI360</f>
        <v>-286300.3446779715</v>
      </c>
      <c r="K344" s="120">
        <f>'[3]Sped FY 2020'!CJ360</f>
        <v>0</v>
      </c>
      <c r="L344" s="118">
        <f t="shared" si="56"/>
        <v>1181041.3300384961</v>
      </c>
      <c r="M344" s="134">
        <f t="shared" si="57"/>
        <v>0</v>
      </c>
      <c r="N344" s="158">
        <v>2396</v>
      </c>
      <c r="O344" s="159">
        <v>1</v>
      </c>
      <c r="P344" s="14" t="s">
        <v>297</v>
      </c>
      <c r="Q344" s="14">
        <v>6</v>
      </c>
      <c r="R344" s="22">
        <v>1282632.3289637803</v>
      </c>
      <c r="S344" s="94">
        <v>226023.67550581758</v>
      </c>
      <c r="T344" s="94">
        <v>-173321.16716232328</v>
      </c>
      <c r="U344" s="94">
        <v>0</v>
      </c>
      <c r="V344" s="94">
        <v>-287154.79553999624</v>
      </c>
      <c r="W344" s="95">
        <v>1048180.0417672783</v>
      </c>
      <c r="X344" s="152"/>
      <c r="Y344" s="19">
        <f t="shared" si="58"/>
        <v>0</v>
      </c>
      <c r="Z344" s="19">
        <f t="shared" si="58"/>
        <v>0</v>
      </c>
      <c r="AA344" s="19">
        <f t="shared" si="59"/>
        <v>25764.292427011693</v>
      </c>
      <c r="AB344" s="19">
        <f t="shared" si="60"/>
        <v>106242.54498218108</v>
      </c>
      <c r="AC344" s="19">
        <f t="shared" si="60"/>
        <v>0</v>
      </c>
      <c r="AD344" s="19">
        <f t="shared" si="60"/>
        <v>854.45086202473613</v>
      </c>
      <c r="AE344" s="19">
        <f t="shared" si="61"/>
        <v>0</v>
      </c>
      <c r="AF344" s="19">
        <f t="shared" si="62"/>
        <v>132861.28827121772</v>
      </c>
      <c r="AG344" s="20"/>
      <c r="AH344" s="160">
        <f>'[3]Sped FY 2020'!DZ360</f>
        <v>812.85285096042173</v>
      </c>
      <c r="AI344" s="19">
        <f t="shared" si="55"/>
        <v>0</v>
      </c>
      <c r="AJ344" s="19">
        <f t="shared" si="55"/>
        <v>0</v>
      </c>
      <c r="AK344" s="19">
        <f t="shared" si="55"/>
        <v>31.696133434938485</v>
      </c>
      <c r="AL344" s="19">
        <f t="shared" si="55"/>
        <v>130.70329378392509</v>
      </c>
      <c r="AM344" s="19">
        <f t="shared" si="55"/>
        <v>0</v>
      </c>
      <c r="AN344" s="19">
        <f t="shared" si="55"/>
        <v>1.0511753277547893</v>
      </c>
      <c r="AO344" s="19">
        <f t="shared" si="55"/>
        <v>0</v>
      </c>
      <c r="AP344" s="19">
        <f t="shared" si="55"/>
        <v>163.45060254661863</v>
      </c>
      <c r="AQ344" s="118">
        <f>'[3]Sped FY 2020'!CR360</f>
        <v>1255.4288453630179</v>
      </c>
      <c r="AR344" s="119">
        <f>'[3]Sped FY 2020'!CS360</f>
        <v>1091.9782428163992</v>
      </c>
      <c r="AS344" s="161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  <c r="CB344" s="162"/>
      <c r="CC344" s="162"/>
      <c r="CD344" s="162"/>
      <c r="CE344" s="162"/>
      <c r="CF344" s="162"/>
      <c r="CG344" s="162"/>
      <c r="CH344" s="162"/>
      <c r="CI344" s="162"/>
      <c r="CJ344" s="162"/>
    </row>
    <row r="345" spans="1:88" ht="15" x14ac:dyDescent="0.25">
      <c r="A345" s="154">
        <v>2397</v>
      </c>
      <c r="B345" s="155">
        <v>1</v>
      </c>
      <c r="C345" s="156" t="s">
        <v>298</v>
      </c>
      <c r="D345" s="157">
        <v>5</v>
      </c>
      <c r="E345" s="120">
        <f>'[3]Sped FY 2020'!AB361</f>
        <v>1196319.7782123787</v>
      </c>
      <c r="F345" s="120">
        <f>'[3]Sped FY 2020'!AK361</f>
        <v>135646.53453163739</v>
      </c>
      <c r="G345" s="120">
        <f>'[3]Sped FY 2020'!BP361</f>
        <v>26080.932711005567</v>
      </c>
      <c r="H345" s="120">
        <f>-'[3]Sped FY 2020'!CI361</f>
        <v>0</v>
      </c>
      <c r="I345" s="120">
        <f>'[3]Sped FY 2020'!CB361</f>
        <v>49736.906445377273</v>
      </c>
      <c r="J345" s="120">
        <f>'[3]Sped FY 2020'!BF361-'[3]Sped FY 2020'!BI361</f>
        <v>-420793.89919741423</v>
      </c>
      <c r="K345" s="120">
        <f>'[3]Sped FY 2020'!CJ361</f>
        <v>0</v>
      </c>
      <c r="L345" s="118">
        <f t="shared" si="56"/>
        <v>986990.25270298473</v>
      </c>
      <c r="M345" s="134">
        <f t="shared" si="57"/>
        <v>0</v>
      </c>
      <c r="N345" s="158">
        <v>2397</v>
      </c>
      <c r="O345" s="159">
        <v>1</v>
      </c>
      <c r="P345" s="14" t="s">
        <v>298</v>
      </c>
      <c r="Q345" s="14">
        <v>5</v>
      </c>
      <c r="R345" s="22">
        <v>1196319.7782123787</v>
      </c>
      <c r="S345" s="94">
        <v>135646.53453163739</v>
      </c>
      <c r="T345" s="94">
        <v>0</v>
      </c>
      <c r="U345" s="94">
        <v>55294.837736366782</v>
      </c>
      <c r="V345" s="94">
        <v>-426351.83048840374</v>
      </c>
      <c r="W345" s="95">
        <v>960909.31999197905</v>
      </c>
      <c r="X345" s="152"/>
      <c r="Y345" s="19">
        <f t="shared" si="58"/>
        <v>0</v>
      </c>
      <c r="Z345" s="19">
        <f t="shared" si="58"/>
        <v>0</v>
      </c>
      <c r="AA345" s="19">
        <f t="shared" si="59"/>
        <v>26080.932711005567</v>
      </c>
      <c r="AB345" s="19">
        <f t="shared" si="60"/>
        <v>0</v>
      </c>
      <c r="AC345" s="19">
        <f t="shared" si="60"/>
        <v>-5557.9312909895089</v>
      </c>
      <c r="AD345" s="19">
        <f t="shared" si="60"/>
        <v>5557.9312909895089</v>
      </c>
      <c r="AE345" s="19">
        <f t="shared" si="61"/>
        <v>0</v>
      </c>
      <c r="AF345" s="19">
        <f t="shared" si="62"/>
        <v>26080.932711005677</v>
      </c>
      <c r="AG345" s="20"/>
      <c r="AH345" s="160">
        <f>'[3]Sped FY 2020'!DZ361</f>
        <v>990.6958109356932</v>
      </c>
      <c r="AI345" s="19">
        <f t="shared" si="55"/>
        <v>0</v>
      </c>
      <c r="AJ345" s="19">
        <f t="shared" si="55"/>
        <v>0</v>
      </c>
      <c r="AK345" s="19">
        <f t="shared" si="55"/>
        <v>26.325873616415745</v>
      </c>
      <c r="AL345" s="19">
        <f t="shared" si="55"/>
        <v>0</v>
      </c>
      <c r="AM345" s="19">
        <f t="shared" si="55"/>
        <v>-5.6101289918044062</v>
      </c>
      <c r="AN345" s="19">
        <f t="shared" si="55"/>
        <v>5.6101289918044062</v>
      </c>
      <c r="AO345" s="19">
        <f t="shared" si="55"/>
        <v>0</v>
      </c>
      <c r="AP345" s="19">
        <f t="shared" si="55"/>
        <v>26.325873616415855</v>
      </c>
      <c r="AQ345" s="118">
        <f>'[3]Sped FY 2020'!CR361</f>
        <v>1052.6014454508206</v>
      </c>
      <c r="AR345" s="119">
        <f>'[3]Sped FY 2020'!CS361</f>
        <v>1026.2755718344049</v>
      </c>
      <c r="AS345" s="161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  <c r="CB345" s="162"/>
      <c r="CC345" s="162"/>
      <c r="CD345" s="162"/>
      <c r="CE345" s="162"/>
      <c r="CF345" s="162"/>
      <c r="CG345" s="162"/>
      <c r="CH345" s="162"/>
      <c r="CI345" s="162"/>
      <c r="CJ345" s="162"/>
    </row>
    <row r="346" spans="1:88" ht="15" x14ac:dyDescent="0.25">
      <c r="A346" s="154">
        <v>2448</v>
      </c>
      <c r="B346" s="155">
        <v>1</v>
      </c>
      <c r="C346" s="156" t="s">
        <v>299</v>
      </c>
      <c r="D346" s="157">
        <v>6</v>
      </c>
      <c r="E346" s="120">
        <f>'[3]Sped FY 2020'!AB362</f>
        <v>755416.00044490863</v>
      </c>
      <c r="F346" s="120">
        <f>'[3]Sped FY 2020'!AK362</f>
        <v>163653.27369208695</v>
      </c>
      <c r="G346" s="120">
        <f>'[3]Sped FY 2020'!BP362</f>
        <v>15100.371181274571</v>
      </c>
      <c r="H346" s="120">
        <f>-'[3]Sped FY 2020'!CI362</f>
        <v>-17751.471016695432</v>
      </c>
      <c r="I346" s="120">
        <f>'[3]Sped FY 2020'!CB362</f>
        <v>0</v>
      </c>
      <c r="J346" s="120">
        <f>'[3]Sped FY 2020'!BF362-'[3]Sped FY 2020'!BI362</f>
        <v>-45647.076465342179</v>
      </c>
      <c r="K346" s="120">
        <f>'[3]Sped FY 2020'!CJ362</f>
        <v>0</v>
      </c>
      <c r="L346" s="118">
        <f t="shared" si="56"/>
        <v>870771.09783623251</v>
      </c>
      <c r="M346" s="134">
        <f t="shared" si="57"/>
        <v>0</v>
      </c>
      <c r="N346" s="158">
        <v>2448</v>
      </c>
      <c r="O346" s="159">
        <v>1</v>
      </c>
      <c r="P346" s="14" t="s">
        <v>299</v>
      </c>
      <c r="Q346" s="14">
        <v>6</v>
      </c>
      <c r="R346" s="22">
        <v>755416.00044490863</v>
      </c>
      <c r="S346" s="94">
        <v>163653.27369208695</v>
      </c>
      <c r="T346" s="94">
        <v>-22915.10163283936</v>
      </c>
      <c r="U346" s="94">
        <v>0</v>
      </c>
      <c r="V346" s="94">
        <v>-40483.445849198324</v>
      </c>
      <c r="W346" s="95">
        <v>855670.72665495775</v>
      </c>
      <c r="X346" s="152"/>
      <c r="Y346" s="19">
        <f t="shared" si="58"/>
        <v>0</v>
      </c>
      <c r="Z346" s="19">
        <f t="shared" si="58"/>
        <v>0</v>
      </c>
      <c r="AA346" s="19">
        <f t="shared" si="59"/>
        <v>15100.371181274571</v>
      </c>
      <c r="AB346" s="19">
        <f t="shared" si="60"/>
        <v>5163.6306161439279</v>
      </c>
      <c r="AC346" s="19">
        <f t="shared" si="60"/>
        <v>0</v>
      </c>
      <c r="AD346" s="19">
        <f t="shared" si="60"/>
        <v>-5163.6306161438551</v>
      </c>
      <c r="AE346" s="19">
        <f t="shared" si="61"/>
        <v>0</v>
      </c>
      <c r="AF346" s="19">
        <f t="shared" si="62"/>
        <v>15100.371181274764</v>
      </c>
      <c r="AG346" s="20"/>
      <c r="AH346" s="160">
        <f>'[3]Sped FY 2020'!DZ362</f>
        <v>724.43375221565395</v>
      </c>
      <c r="AI346" s="19">
        <f t="shared" si="55"/>
        <v>0</v>
      </c>
      <c r="AJ346" s="19">
        <f t="shared" si="55"/>
        <v>0</v>
      </c>
      <c r="AK346" s="19">
        <f t="shared" si="55"/>
        <v>20.844378295586921</v>
      </c>
      <c r="AL346" s="19">
        <f t="shared" si="55"/>
        <v>7.1278161741514028</v>
      </c>
      <c r="AM346" s="19">
        <f t="shared" si="55"/>
        <v>0</v>
      </c>
      <c r="AN346" s="19">
        <f t="shared" si="55"/>
        <v>-7.1278161741513024</v>
      </c>
      <c r="AO346" s="19">
        <f t="shared" si="55"/>
        <v>0</v>
      </c>
      <c r="AP346" s="19">
        <f t="shared" si="55"/>
        <v>20.844378295587187</v>
      </c>
      <c r="AQ346" s="118">
        <f>'[3]Sped FY 2020'!CR362</f>
        <v>797.37726049615208</v>
      </c>
      <c r="AR346" s="119">
        <f>'[3]Sped FY 2020'!CS362</f>
        <v>776.53288220056515</v>
      </c>
      <c r="AS346" s="161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  <c r="CB346" s="162"/>
      <c r="CC346" s="162"/>
      <c r="CD346" s="162"/>
      <c r="CE346" s="162"/>
      <c r="CF346" s="162"/>
      <c r="CG346" s="162"/>
      <c r="CH346" s="162"/>
      <c r="CI346" s="162"/>
      <c r="CJ346" s="162"/>
    </row>
    <row r="347" spans="1:88" ht="15" x14ac:dyDescent="0.25">
      <c r="A347" s="154">
        <v>2527</v>
      </c>
      <c r="B347" s="155">
        <v>1</v>
      </c>
      <c r="C347" s="156" t="s">
        <v>300</v>
      </c>
      <c r="D347" s="157">
        <v>6</v>
      </c>
      <c r="E347" s="120">
        <f>'[3]Sped FY 2020'!AB363</f>
        <v>126103.57418437739</v>
      </c>
      <c r="F347" s="120">
        <f>'[3]Sped FY 2020'!AK363</f>
        <v>172337.00221787867</v>
      </c>
      <c r="G347" s="120">
        <f>'[3]Sped FY 2020'!BP363</f>
        <v>6232.5360391955383</v>
      </c>
      <c r="H347" s="120">
        <f>-'[3]Sped FY 2020'!CI363</f>
        <v>0</v>
      </c>
      <c r="I347" s="120">
        <f>'[3]Sped FY 2020'!CB363</f>
        <v>1477.6501677291235</v>
      </c>
      <c r="J347" s="120">
        <f>'[3]Sped FY 2020'!BF363-'[3]Sped FY 2020'!BI363</f>
        <v>-22316.851603372848</v>
      </c>
      <c r="K347" s="120">
        <f>'[3]Sped FY 2020'!CJ363</f>
        <v>0</v>
      </c>
      <c r="L347" s="118">
        <f t="shared" si="56"/>
        <v>283833.91100580787</v>
      </c>
      <c r="M347" s="134">
        <f t="shared" si="57"/>
        <v>0</v>
      </c>
      <c r="N347" s="158">
        <v>2527</v>
      </c>
      <c r="O347" s="159">
        <v>1</v>
      </c>
      <c r="P347" s="14" t="s">
        <v>300</v>
      </c>
      <c r="Q347" s="14">
        <v>6</v>
      </c>
      <c r="R347" s="22">
        <v>126103.57418437739</v>
      </c>
      <c r="S347" s="94">
        <v>172337.00221787867</v>
      </c>
      <c r="T347" s="94">
        <v>0</v>
      </c>
      <c r="U347" s="94">
        <v>1791.2865151716396</v>
      </c>
      <c r="V347" s="94">
        <v>-22630.487950815368</v>
      </c>
      <c r="W347" s="95">
        <v>277601.37496661232</v>
      </c>
      <c r="X347" s="152"/>
      <c r="Y347" s="19">
        <f t="shared" si="58"/>
        <v>0</v>
      </c>
      <c r="Z347" s="19">
        <f t="shared" si="58"/>
        <v>0</v>
      </c>
      <c r="AA347" s="19">
        <f t="shared" si="59"/>
        <v>6232.5360391955383</v>
      </c>
      <c r="AB347" s="19">
        <f t="shared" si="60"/>
        <v>0</v>
      </c>
      <c r="AC347" s="19">
        <f t="shared" si="60"/>
        <v>-313.63634744251613</v>
      </c>
      <c r="AD347" s="19">
        <f t="shared" si="60"/>
        <v>313.63634744251976</v>
      </c>
      <c r="AE347" s="19">
        <f t="shared" si="61"/>
        <v>0</v>
      </c>
      <c r="AF347" s="19">
        <f t="shared" si="62"/>
        <v>6232.5360391955473</v>
      </c>
      <c r="AG347" s="20"/>
      <c r="AH347" s="160">
        <f>'[3]Sped FY 2020'!DZ363</f>
        <v>192.91439726131145</v>
      </c>
      <c r="AI347" s="19">
        <f t="shared" si="55"/>
        <v>0</v>
      </c>
      <c r="AJ347" s="19">
        <f t="shared" ref="AJ347:AP383" si="63">IF($AH347&gt;0,Z347/$AH347,0)</f>
        <v>0</v>
      </c>
      <c r="AK347" s="19">
        <f t="shared" si="63"/>
        <v>32.307262328136559</v>
      </c>
      <c r="AL347" s="19">
        <f t="shared" si="63"/>
        <v>0</v>
      </c>
      <c r="AM347" s="19">
        <f t="shared" si="63"/>
        <v>-1.6257798893966489</v>
      </c>
      <c r="AN347" s="19">
        <f t="shared" si="63"/>
        <v>1.6257798893966677</v>
      </c>
      <c r="AO347" s="19">
        <f t="shared" si="63"/>
        <v>0</v>
      </c>
      <c r="AP347" s="19">
        <f t="shared" si="63"/>
        <v>32.307262328136609</v>
      </c>
      <c r="AQ347" s="118">
        <f>'[3]Sped FY 2020'!CR363</f>
        <v>1404.1160253040341</v>
      </c>
      <c r="AR347" s="119">
        <f>'[3]Sped FY 2020'!CS363</f>
        <v>1371.8087629758977</v>
      </c>
      <c r="AS347" s="161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  <c r="CB347" s="162"/>
      <c r="CC347" s="162"/>
      <c r="CD347" s="162"/>
      <c r="CE347" s="162"/>
      <c r="CF347" s="162"/>
      <c r="CG347" s="162"/>
      <c r="CH347" s="162"/>
      <c r="CI347" s="162"/>
      <c r="CJ347" s="162"/>
    </row>
    <row r="348" spans="1:88" ht="15" x14ac:dyDescent="0.25">
      <c r="A348" s="154">
        <v>2534</v>
      </c>
      <c r="B348" s="155">
        <v>1</v>
      </c>
      <c r="C348" s="156" t="s">
        <v>301</v>
      </c>
      <c r="D348" s="157">
        <v>6</v>
      </c>
      <c r="E348" s="120">
        <f>'[3]Sped FY 2020'!AB364</f>
        <v>511708.27462225768</v>
      </c>
      <c r="F348" s="120">
        <f>'[3]Sped FY 2020'!AK364</f>
        <v>98738.293360214375</v>
      </c>
      <c r="G348" s="120">
        <f>'[3]Sped FY 2020'!BP364</f>
        <v>12573.022542281124</v>
      </c>
      <c r="H348" s="120">
        <f>-'[3]Sped FY 2020'!CI364</f>
        <v>0</v>
      </c>
      <c r="I348" s="120">
        <f>'[3]Sped FY 2020'!CB364</f>
        <v>98814.1292704519</v>
      </c>
      <c r="J348" s="120">
        <f>'[3]Sped FY 2020'!BF364-'[3]Sped FY 2020'!BI364</f>
        <v>-329110.35961591004</v>
      </c>
      <c r="K348" s="120">
        <f>'[3]Sped FY 2020'!CJ364</f>
        <v>0</v>
      </c>
      <c r="L348" s="118">
        <f t="shared" si="56"/>
        <v>392723.36017929489</v>
      </c>
      <c r="M348" s="134">
        <f t="shared" si="57"/>
        <v>0</v>
      </c>
      <c r="N348" s="158">
        <v>2534</v>
      </c>
      <c r="O348" s="159">
        <v>1</v>
      </c>
      <c r="P348" s="14" t="s">
        <v>301</v>
      </c>
      <c r="Q348" s="14">
        <v>6</v>
      </c>
      <c r="R348" s="22">
        <v>511708.27462225768</v>
      </c>
      <c r="S348" s="94">
        <v>98738.293360214375</v>
      </c>
      <c r="T348" s="94">
        <v>0</v>
      </c>
      <c r="U348" s="94">
        <v>100677.84399337921</v>
      </c>
      <c r="V348" s="94">
        <v>-330974.07433883735</v>
      </c>
      <c r="W348" s="95">
        <v>380150.33763701393</v>
      </c>
      <c r="X348" s="152"/>
      <c r="Y348" s="19">
        <f t="shared" si="58"/>
        <v>0</v>
      </c>
      <c r="Z348" s="19">
        <f t="shared" si="58"/>
        <v>0</v>
      </c>
      <c r="AA348" s="19">
        <f t="shared" si="59"/>
        <v>12573.022542281124</v>
      </c>
      <c r="AB348" s="19">
        <f t="shared" si="60"/>
        <v>0</v>
      </c>
      <c r="AC348" s="19">
        <f t="shared" si="60"/>
        <v>-1863.7147229273105</v>
      </c>
      <c r="AD348" s="19">
        <f t="shared" si="60"/>
        <v>1863.7147229273105</v>
      </c>
      <c r="AE348" s="19">
        <f t="shared" si="61"/>
        <v>0</v>
      </c>
      <c r="AF348" s="19">
        <f t="shared" si="62"/>
        <v>12573.02254228096</v>
      </c>
      <c r="AG348" s="20"/>
      <c r="AH348" s="160">
        <f>'[3]Sped FY 2020'!DZ364</f>
        <v>673.19086544311813</v>
      </c>
      <c r="AI348" s="19">
        <f t="shared" ref="AI348:AL411" si="64">IF($AH348&gt;0,Y348/$AH348,0)</f>
        <v>0</v>
      </c>
      <c r="AJ348" s="19">
        <f t="shared" si="63"/>
        <v>0</v>
      </c>
      <c r="AK348" s="19">
        <f t="shared" si="63"/>
        <v>18.67675749581824</v>
      </c>
      <c r="AL348" s="19">
        <f t="shared" si="63"/>
        <v>0</v>
      </c>
      <c r="AM348" s="19">
        <f t="shared" si="63"/>
        <v>-2.7684789241763514</v>
      </c>
      <c r="AN348" s="19">
        <f t="shared" si="63"/>
        <v>2.7684789241763514</v>
      </c>
      <c r="AO348" s="19">
        <f t="shared" si="63"/>
        <v>0</v>
      </c>
      <c r="AP348" s="19">
        <f t="shared" si="63"/>
        <v>18.676757495817995</v>
      </c>
      <c r="AQ348" s="118">
        <f>'[3]Sped FY 2020'!CR364</f>
        <v>767.97840366763603</v>
      </c>
      <c r="AR348" s="119">
        <f>'[3]Sped FY 2020'!CS364</f>
        <v>749.30164617181777</v>
      </c>
      <c r="AS348" s="161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  <c r="CB348" s="162"/>
      <c r="CC348" s="162"/>
      <c r="CD348" s="162"/>
      <c r="CE348" s="162"/>
      <c r="CF348" s="162"/>
      <c r="CG348" s="162"/>
      <c r="CH348" s="162"/>
      <c r="CI348" s="162"/>
      <c r="CJ348" s="162"/>
    </row>
    <row r="349" spans="1:88" ht="15" x14ac:dyDescent="0.25">
      <c r="A349" s="154">
        <v>2536</v>
      </c>
      <c r="B349" s="155">
        <v>1</v>
      </c>
      <c r="C349" s="156" t="s">
        <v>302</v>
      </c>
      <c r="D349" s="157">
        <v>6</v>
      </c>
      <c r="E349" s="120">
        <f>'[3]Sped FY 2020'!AB365</f>
        <v>254631.48622940021</v>
      </c>
      <c r="F349" s="120">
        <f>'[3]Sped FY 2020'!AK365</f>
        <v>10839.076131023619</v>
      </c>
      <c r="G349" s="120">
        <f>'[3]Sped FY 2020'!BP365</f>
        <v>6705.5837336258846</v>
      </c>
      <c r="H349" s="120">
        <f>-'[3]Sped FY 2020'!CI365</f>
        <v>0</v>
      </c>
      <c r="I349" s="120">
        <f>'[3]Sped FY 2020'!CB365</f>
        <v>0</v>
      </c>
      <c r="J349" s="120">
        <f>'[3]Sped FY 2020'!BF365-'[3]Sped FY 2020'!BI365</f>
        <v>-64001.701115518386</v>
      </c>
      <c r="K349" s="120">
        <f>'[3]Sped FY 2020'!CJ365</f>
        <v>0</v>
      </c>
      <c r="L349" s="118">
        <f t="shared" si="56"/>
        <v>208174.44497853133</v>
      </c>
      <c r="M349" s="134">
        <f t="shared" si="57"/>
        <v>0</v>
      </c>
      <c r="N349" s="158">
        <v>2536</v>
      </c>
      <c r="O349" s="159">
        <v>1</v>
      </c>
      <c r="P349" s="14" t="s">
        <v>302</v>
      </c>
      <c r="Q349" s="14">
        <v>6</v>
      </c>
      <c r="R349" s="22">
        <v>254631.48622940021</v>
      </c>
      <c r="S349" s="94">
        <v>10839.076131023619</v>
      </c>
      <c r="T349" s="94">
        <v>-69262.256603043541</v>
      </c>
      <c r="U349" s="94">
        <v>0</v>
      </c>
      <c r="V349" s="94">
        <v>-62770.746315877965</v>
      </c>
      <c r="W349" s="95">
        <v>133437.55944150235</v>
      </c>
      <c r="X349" s="152"/>
      <c r="Y349" s="19">
        <f t="shared" si="58"/>
        <v>0</v>
      </c>
      <c r="Z349" s="19">
        <f t="shared" si="58"/>
        <v>0</v>
      </c>
      <c r="AA349" s="19">
        <f t="shared" si="59"/>
        <v>6705.5837336258846</v>
      </c>
      <c r="AB349" s="19">
        <f t="shared" si="60"/>
        <v>69262.256603043541</v>
      </c>
      <c r="AC349" s="19">
        <f t="shared" si="60"/>
        <v>0</v>
      </c>
      <c r="AD349" s="19">
        <f t="shared" si="60"/>
        <v>-1230.9547996404217</v>
      </c>
      <c r="AE349" s="19">
        <f t="shared" si="61"/>
        <v>0</v>
      </c>
      <c r="AF349" s="19">
        <f t="shared" si="62"/>
        <v>74736.885537028982</v>
      </c>
      <c r="AG349" s="20"/>
      <c r="AH349" s="160">
        <f>'[3]Sped FY 2020'!DZ365</f>
        <v>306.4525581494791</v>
      </c>
      <c r="AI349" s="19">
        <f t="shared" si="64"/>
        <v>0</v>
      </c>
      <c r="AJ349" s="19">
        <f t="shared" si="63"/>
        <v>0</v>
      </c>
      <c r="AK349" s="19">
        <f t="shared" si="63"/>
        <v>21.88131100656398</v>
      </c>
      <c r="AL349" s="19">
        <f t="shared" si="63"/>
        <v>226.01298230722983</v>
      </c>
      <c r="AM349" s="19">
        <f t="shared" si="63"/>
        <v>0</v>
      </c>
      <c r="AN349" s="19">
        <f t="shared" si="63"/>
        <v>-4.0167874827789687</v>
      </c>
      <c r="AO349" s="19">
        <f t="shared" si="63"/>
        <v>0</v>
      </c>
      <c r="AP349" s="19">
        <f t="shared" si="63"/>
        <v>243.87750583101476</v>
      </c>
      <c r="AQ349" s="118">
        <f>'[3]Sped FY 2020'!CR365</f>
        <v>903.50218261929069</v>
      </c>
      <c r="AR349" s="119">
        <f>'[3]Sped FY 2020'!CS365</f>
        <v>659.62467678827579</v>
      </c>
      <c r="AS349" s="161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  <c r="CB349" s="162"/>
      <c r="CC349" s="162"/>
      <c r="CD349" s="162"/>
      <c r="CE349" s="162"/>
      <c r="CF349" s="162"/>
      <c r="CG349" s="162"/>
      <c r="CH349" s="162"/>
      <c r="CI349" s="162"/>
      <c r="CJ349" s="162"/>
    </row>
    <row r="350" spans="1:88" ht="15" x14ac:dyDescent="0.25">
      <c r="A350" s="154">
        <v>2580</v>
      </c>
      <c r="B350" s="155">
        <v>1</v>
      </c>
      <c r="C350" s="156" t="s">
        <v>303</v>
      </c>
      <c r="D350" s="157">
        <v>6</v>
      </c>
      <c r="E350" s="120">
        <f>'[3]Sped FY 2020'!AB366</f>
        <v>1096450.2378114208</v>
      </c>
      <c r="F350" s="120">
        <f>'[3]Sped FY 2020'!AK366</f>
        <v>164746.38166568324</v>
      </c>
      <c r="G350" s="120">
        <f>'[3]Sped FY 2020'!BP366</f>
        <v>22688.340862298024</v>
      </c>
      <c r="H350" s="120">
        <f>-'[3]Sped FY 2020'!CI366</f>
        <v>-11838.984032859647</v>
      </c>
      <c r="I350" s="120">
        <f>'[3]Sped FY 2020'!CB366</f>
        <v>0</v>
      </c>
      <c r="J350" s="120">
        <f>'[3]Sped FY 2020'!BF366-'[3]Sped FY 2020'!BI366</f>
        <v>-300129.41742687469</v>
      </c>
      <c r="K350" s="120">
        <f>'[3]Sped FY 2020'!CJ366</f>
        <v>0</v>
      </c>
      <c r="L350" s="118">
        <f t="shared" si="56"/>
        <v>971916.55887966766</v>
      </c>
      <c r="M350" s="134">
        <f t="shared" si="57"/>
        <v>0</v>
      </c>
      <c r="N350" s="158">
        <v>2580</v>
      </c>
      <c r="O350" s="159">
        <v>1</v>
      </c>
      <c r="P350" s="14" t="s">
        <v>303</v>
      </c>
      <c r="Q350" s="14">
        <v>6</v>
      </c>
      <c r="R350" s="22">
        <v>1096450.2378114208</v>
      </c>
      <c r="S350" s="94">
        <v>164746.38166568324</v>
      </c>
      <c r="T350" s="94">
        <v>-11159.368753906776</v>
      </c>
      <c r="U350" s="94">
        <v>0</v>
      </c>
      <c r="V350" s="94">
        <v>-300809.0327058275</v>
      </c>
      <c r="W350" s="95">
        <v>949228.21801736963</v>
      </c>
      <c r="X350" s="152"/>
      <c r="Y350" s="19">
        <f t="shared" si="58"/>
        <v>0</v>
      </c>
      <c r="Z350" s="19">
        <f t="shared" si="58"/>
        <v>0</v>
      </c>
      <c r="AA350" s="19">
        <f t="shared" si="59"/>
        <v>22688.340862298024</v>
      </c>
      <c r="AB350" s="19">
        <f t="shared" si="60"/>
        <v>-679.61527895287145</v>
      </c>
      <c r="AC350" s="19">
        <f t="shared" si="60"/>
        <v>0</v>
      </c>
      <c r="AD350" s="19">
        <f t="shared" si="60"/>
        <v>679.61527895281324</v>
      </c>
      <c r="AE350" s="19">
        <f t="shared" si="61"/>
        <v>0</v>
      </c>
      <c r="AF350" s="19">
        <f t="shared" si="62"/>
        <v>22688.340862298035</v>
      </c>
      <c r="AG350" s="20"/>
      <c r="AH350" s="160">
        <f>'[3]Sped FY 2020'!DZ366</f>
        <v>698.30992758651803</v>
      </c>
      <c r="AI350" s="19">
        <f t="shared" si="64"/>
        <v>0</v>
      </c>
      <c r="AJ350" s="19">
        <f t="shared" si="63"/>
        <v>0</v>
      </c>
      <c r="AK350" s="19">
        <f t="shared" si="63"/>
        <v>32.490359890361177</v>
      </c>
      <c r="AL350" s="19">
        <f t="shared" si="63"/>
        <v>-0.97322872281329498</v>
      </c>
      <c r="AM350" s="19">
        <f t="shared" si="63"/>
        <v>0</v>
      </c>
      <c r="AN350" s="19">
        <f t="shared" si="63"/>
        <v>0.9732287228132116</v>
      </c>
      <c r="AO350" s="19">
        <f t="shared" si="63"/>
        <v>0</v>
      </c>
      <c r="AP350" s="19">
        <f t="shared" si="63"/>
        <v>32.490359890361191</v>
      </c>
      <c r="AQ350" s="118">
        <f>'[3]Sped FY 2020'!CR366</f>
        <v>1235.3561162238948</v>
      </c>
      <c r="AR350" s="119">
        <f>'[3]Sped FY 2020'!CS366</f>
        <v>1202.8657563335337</v>
      </c>
      <c r="AS350" s="161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  <c r="CB350" s="162"/>
      <c r="CC350" s="162"/>
      <c r="CD350" s="162"/>
      <c r="CE350" s="162"/>
      <c r="CF350" s="162"/>
      <c r="CG350" s="162"/>
      <c r="CH350" s="162"/>
      <c r="CI350" s="162"/>
      <c r="CJ350" s="162"/>
    </row>
    <row r="351" spans="1:88" ht="15" x14ac:dyDescent="0.25">
      <c r="A351" s="154">
        <v>2609</v>
      </c>
      <c r="B351" s="155">
        <v>1</v>
      </c>
      <c r="C351" s="156" t="s">
        <v>304</v>
      </c>
      <c r="D351" s="157">
        <v>6</v>
      </c>
      <c r="E351" s="120">
        <f>'[3]Sped FY 2020'!AB367</f>
        <v>393457.44887564523</v>
      </c>
      <c r="F351" s="120">
        <f>'[3]Sped FY 2020'!AK367</f>
        <v>110363.00133939961</v>
      </c>
      <c r="G351" s="120">
        <f>'[3]Sped FY 2020'!BP367</f>
        <v>9839.3261721664257</v>
      </c>
      <c r="H351" s="120">
        <f>-'[3]Sped FY 2020'!CI367</f>
        <v>0</v>
      </c>
      <c r="I351" s="120">
        <f>'[3]Sped FY 2020'!CB367</f>
        <v>0</v>
      </c>
      <c r="J351" s="120">
        <f>'[3]Sped FY 2020'!BF367-'[3]Sped FY 2020'!BI367</f>
        <v>-33130.868700731051</v>
      </c>
      <c r="K351" s="120">
        <f>'[3]Sped FY 2020'!CJ367</f>
        <v>0</v>
      </c>
      <c r="L351" s="118">
        <f t="shared" si="56"/>
        <v>480528.9076864802</v>
      </c>
      <c r="M351" s="134">
        <f t="shared" si="57"/>
        <v>0</v>
      </c>
      <c r="N351" s="158">
        <v>2609</v>
      </c>
      <c r="O351" s="159">
        <v>1</v>
      </c>
      <c r="P351" s="14" t="s">
        <v>304</v>
      </c>
      <c r="Q351" s="14">
        <v>6</v>
      </c>
      <c r="R351" s="22">
        <v>393457.44887564523</v>
      </c>
      <c r="S351" s="94">
        <v>110363.00133939961</v>
      </c>
      <c r="T351" s="94">
        <v>0</v>
      </c>
      <c r="U351" s="94">
        <v>1215.3540292698308</v>
      </c>
      <c r="V351" s="94">
        <v>-34514.58047243995</v>
      </c>
      <c r="W351" s="95">
        <v>470521.22377187473</v>
      </c>
      <c r="X351" s="152"/>
      <c r="Y351" s="19">
        <f t="shared" si="58"/>
        <v>0</v>
      </c>
      <c r="Z351" s="19">
        <f t="shared" si="58"/>
        <v>0</v>
      </c>
      <c r="AA351" s="19">
        <f t="shared" si="59"/>
        <v>9839.3261721664257</v>
      </c>
      <c r="AB351" s="19">
        <f t="shared" si="60"/>
        <v>0</v>
      </c>
      <c r="AC351" s="19">
        <f t="shared" si="60"/>
        <v>-1215.3540292698308</v>
      </c>
      <c r="AD351" s="19">
        <f t="shared" si="60"/>
        <v>1383.7117717088986</v>
      </c>
      <c r="AE351" s="19">
        <f t="shared" si="61"/>
        <v>0</v>
      </c>
      <c r="AF351" s="19">
        <f t="shared" si="62"/>
        <v>10007.68391460547</v>
      </c>
      <c r="AG351" s="20"/>
      <c r="AH351" s="160">
        <f>'[3]Sped FY 2020'!DZ367</f>
        <v>474.24789326739062</v>
      </c>
      <c r="AI351" s="19">
        <f t="shared" si="64"/>
        <v>0</v>
      </c>
      <c r="AJ351" s="19">
        <f t="shared" si="63"/>
        <v>0</v>
      </c>
      <c r="AK351" s="19">
        <f t="shared" si="63"/>
        <v>20.747221678471039</v>
      </c>
      <c r="AL351" s="19">
        <f t="shared" si="63"/>
        <v>0</v>
      </c>
      <c r="AM351" s="19">
        <f t="shared" si="63"/>
        <v>-2.5626977927018211</v>
      </c>
      <c r="AN351" s="19">
        <f t="shared" si="63"/>
        <v>2.9176972451593657</v>
      </c>
      <c r="AO351" s="19">
        <f t="shared" si="63"/>
        <v>0</v>
      </c>
      <c r="AP351" s="19">
        <f t="shared" si="63"/>
        <v>21.102221130928534</v>
      </c>
      <c r="AQ351" s="118">
        <f>'[3]Sped FY 2020'!CR367</f>
        <v>831.8694121811518</v>
      </c>
      <c r="AR351" s="119">
        <f>'[3]Sped FY 2020'!CS367</f>
        <v>810.76719105022312</v>
      </c>
      <c r="AS351" s="161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  <c r="CB351" s="162"/>
      <c r="CC351" s="162"/>
      <c r="CD351" s="162"/>
      <c r="CE351" s="162"/>
      <c r="CF351" s="162"/>
      <c r="CG351" s="162"/>
      <c r="CH351" s="162"/>
      <c r="CI351" s="162"/>
      <c r="CJ351" s="162"/>
    </row>
    <row r="352" spans="1:88" ht="15" x14ac:dyDescent="0.25">
      <c r="A352" s="154">
        <v>2683</v>
      </c>
      <c r="B352" s="155">
        <v>1</v>
      </c>
      <c r="C352" s="156" t="s">
        <v>305</v>
      </c>
      <c r="D352" s="157">
        <v>6</v>
      </c>
      <c r="E352" s="120">
        <f>'[3]Sped FY 2020'!AB368</f>
        <v>325979.86984673899</v>
      </c>
      <c r="F352" s="120">
        <f>'[3]Sped FY 2020'!AK368</f>
        <v>76907.076896428189</v>
      </c>
      <c r="G352" s="120">
        <f>'[3]Sped FY 2020'!BP368</f>
        <v>8514.1286184018609</v>
      </c>
      <c r="H352" s="120">
        <f>-'[3]Sped FY 2020'!CI368</f>
        <v>0</v>
      </c>
      <c r="I352" s="120">
        <f>'[3]Sped FY 2020'!CB368</f>
        <v>93439.887261667755</v>
      </c>
      <c r="J352" s="120">
        <f>'[3]Sped FY 2020'!BF368-'[3]Sped FY 2020'!BI368</f>
        <v>-113180.78573807669</v>
      </c>
      <c r="K352" s="120">
        <f>'[3]Sped FY 2020'!CJ368</f>
        <v>0</v>
      </c>
      <c r="L352" s="118">
        <f t="shared" si="56"/>
        <v>391660.17688516015</v>
      </c>
      <c r="M352" s="134">
        <f t="shared" si="57"/>
        <v>0</v>
      </c>
      <c r="N352" s="158">
        <v>2683</v>
      </c>
      <c r="O352" s="159">
        <v>1</v>
      </c>
      <c r="P352" s="14" t="s">
        <v>305</v>
      </c>
      <c r="Q352" s="14">
        <v>6</v>
      </c>
      <c r="R352" s="22">
        <v>325979.86984673899</v>
      </c>
      <c r="S352" s="94">
        <v>76907.076896428189</v>
      </c>
      <c r="T352" s="94">
        <v>0</v>
      </c>
      <c r="U352" s="94">
        <v>96576.449953956297</v>
      </c>
      <c r="V352" s="94">
        <v>-116317.34843036529</v>
      </c>
      <c r="W352" s="95">
        <v>383146.04826675821</v>
      </c>
      <c r="X352" s="152"/>
      <c r="Y352" s="19">
        <f t="shared" si="58"/>
        <v>0</v>
      </c>
      <c r="Z352" s="19">
        <f t="shared" si="58"/>
        <v>0</v>
      </c>
      <c r="AA352" s="19">
        <f t="shared" si="59"/>
        <v>8514.1286184018609</v>
      </c>
      <c r="AB352" s="19">
        <f t="shared" si="60"/>
        <v>0</v>
      </c>
      <c r="AC352" s="19">
        <f t="shared" si="60"/>
        <v>-3136.5626922885422</v>
      </c>
      <c r="AD352" s="19">
        <f t="shared" si="60"/>
        <v>3136.5626922886004</v>
      </c>
      <c r="AE352" s="19">
        <f t="shared" si="61"/>
        <v>0</v>
      </c>
      <c r="AF352" s="19">
        <f t="shared" si="62"/>
        <v>8514.1286184019409</v>
      </c>
      <c r="AG352" s="20"/>
      <c r="AH352" s="160">
        <f>'[3]Sped FY 2020'!DZ368</f>
        <v>370.75735723658295</v>
      </c>
      <c r="AI352" s="19">
        <f t="shared" si="64"/>
        <v>0</v>
      </c>
      <c r="AJ352" s="19">
        <f t="shared" si="63"/>
        <v>0</v>
      </c>
      <c r="AK352" s="19">
        <f t="shared" si="63"/>
        <v>22.964152840718771</v>
      </c>
      <c r="AL352" s="19">
        <f t="shared" si="63"/>
        <v>0</v>
      </c>
      <c r="AM352" s="19">
        <f t="shared" si="63"/>
        <v>-8.4598798407311957</v>
      </c>
      <c r="AN352" s="19">
        <f t="shared" si="63"/>
        <v>8.459879840731352</v>
      </c>
      <c r="AO352" s="19">
        <f t="shared" si="63"/>
        <v>0</v>
      </c>
      <c r="AP352" s="19">
        <f t="shared" si="63"/>
        <v>22.964152840718988</v>
      </c>
      <c r="AQ352" s="118">
        <f>'[3]Sped FY 2020'!CR368</f>
        <v>1434.4362217978619</v>
      </c>
      <c r="AR352" s="119">
        <f>'[3]Sped FY 2020'!CS368</f>
        <v>1411.4720689571429</v>
      </c>
      <c r="AS352" s="161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  <c r="CB352" s="162"/>
      <c r="CC352" s="162"/>
      <c r="CD352" s="162"/>
      <c r="CE352" s="162"/>
      <c r="CF352" s="162"/>
      <c r="CG352" s="162"/>
      <c r="CH352" s="162"/>
      <c r="CI352" s="162"/>
      <c r="CJ352" s="162"/>
    </row>
    <row r="353" spans="1:88" ht="15" x14ac:dyDescent="0.25">
      <c r="A353" s="154">
        <v>2687</v>
      </c>
      <c r="B353" s="155">
        <v>1</v>
      </c>
      <c r="C353" s="156" t="s">
        <v>306</v>
      </c>
      <c r="D353" s="157">
        <v>5</v>
      </c>
      <c r="E353" s="120">
        <f>'[3]Sped FY 2020'!AB369</f>
        <v>1592369.5604897421</v>
      </c>
      <c r="F353" s="120">
        <f>'[3]Sped FY 2020'!AK369</f>
        <v>314815.25719370611</v>
      </c>
      <c r="G353" s="120">
        <f>'[3]Sped FY 2020'!BP369</f>
        <v>32371.706029166991</v>
      </c>
      <c r="H353" s="120">
        <f>-'[3]Sped FY 2020'!CI369</f>
        <v>0</v>
      </c>
      <c r="I353" s="120">
        <f>'[3]Sped FY 2020'!CB369</f>
        <v>124256.31290522893</v>
      </c>
      <c r="J353" s="120">
        <f>'[3]Sped FY 2020'!BF369-'[3]Sped FY 2020'!BI369</f>
        <v>-452813.31414698483</v>
      </c>
      <c r="K353" s="120">
        <f>'[3]Sped FY 2020'!CJ369</f>
        <v>0</v>
      </c>
      <c r="L353" s="118">
        <f t="shared" si="56"/>
        <v>1610999.5224708591</v>
      </c>
      <c r="M353" s="134">
        <f t="shared" si="57"/>
        <v>0</v>
      </c>
      <c r="N353" s="158">
        <v>2687</v>
      </c>
      <c r="O353" s="159">
        <v>1</v>
      </c>
      <c r="P353" s="14" t="s">
        <v>306</v>
      </c>
      <c r="Q353" s="14">
        <v>5</v>
      </c>
      <c r="R353" s="22">
        <v>1592369.5604897421</v>
      </c>
      <c r="S353" s="94">
        <v>314815.25719370611</v>
      </c>
      <c r="T353" s="94">
        <v>0</v>
      </c>
      <c r="U353" s="94">
        <v>128054.16758100479</v>
      </c>
      <c r="V353" s="94">
        <v>-456611.16882276064</v>
      </c>
      <c r="W353" s="95">
        <v>1578627.8164416922</v>
      </c>
      <c r="X353" s="152"/>
      <c r="Y353" s="19">
        <f t="shared" si="58"/>
        <v>0</v>
      </c>
      <c r="Z353" s="19">
        <f t="shared" si="58"/>
        <v>0</v>
      </c>
      <c r="AA353" s="19">
        <f t="shared" si="59"/>
        <v>32371.706029166991</v>
      </c>
      <c r="AB353" s="19">
        <f t="shared" si="60"/>
        <v>0</v>
      </c>
      <c r="AC353" s="19">
        <f t="shared" si="60"/>
        <v>-3797.8546757758595</v>
      </c>
      <c r="AD353" s="19">
        <f t="shared" si="60"/>
        <v>3797.8546757758013</v>
      </c>
      <c r="AE353" s="19">
        <f t="shared" si="61"/>
        <v>0</v>
      </c>
      <c r="AF353" s="19">
        <f t="shared" si="62"/>
        <v>32371.706029166933</v>
      </c>
      <c r="AG353" s="20"/>
      <c r="AH353" s="160">
        <f>'[3]Sped FY 2020'!DZ369</f>
        <v>1255.9531071699964</v>
      </c>
      <c r="AI353" s="19">
        <f t="shared" si="64"/>
        <v>0</v>
      </c>
      <c r="AJ353" s="19">
        <f t="shared" si="63"/>
        <v>0</v>
      </c>
      <c r="AK353" s="19">
        <f t="shared" si="63"/>
        <v>25.774613593742558</v>
      </c>
      <c r="AL353" s="19">
        <f t="shared" si="63"/>
        <v>0</v>
      </c>
      <c r="AM353" s="19">
        <f t="shared" si="63"/>
        <v>-3.023882543141645</v>
      </c>
      <c r="AN353" s="19">
        <f t="shared" si="63"/>
        <v>3.0238825431415983</v>
      </c>
      <c r="AO353" s="19">
        <f t="shared" si="63"/>
        <v>0</v>
      </c>
      <c r="AP353" s="19">
        <f t="shared" si="63"/>
        <v>25.774613593742508</v>
      </c>
      <c r="AQ353" s="118">
        <f>'[3]Sped FY 2020'!CR369</f>
        <v>1064.3688935548234</v>
      </c>
      <c r="AR353" s="119">
        <f>'[3]Sped FY 2020'!CS369</f>
        <v>1038.5942799610809</v>
      </c>
      <c r="AS353" s="161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  <c r="CB353" s="162"/>
      <c r="CC353" s="162"/>
      <c r="CD353" s="162"/>
      <c r="CE353" s="162"/>
      <c r="CF353" s="162"/>
      <c r="CG353" s="162"/>
      <c r="CH353" s="162"/>
      <c r="CI353" s="162"/>
      <c r="CJ353" s="162"/>
    </row>
    <row r="354" spans="1:88" ht="15" x14ac:dyDescent="0.25">
      <c r="A354" s="154">
        <v>2689</v>
      </c>
      <c r="B354" s="155">
        <v>1</v>
      </c>
      <c r="C354" s="156" t="s">
        <v>307</v>
      </c>
      <c r="D354" s="157">
        <v>5</v>
      </c>
      <c r="E354" s="120">
        <f>'[3]Sped FY 2020'!AB370</f>
        <v>1728342.0642389578</v>
      </c>
      <c r="F354" s="120">
        <f>'[3]Sped FY 2020'!AK370</f>
        <v>363899.27172754338</v>
      </c>
      <c r="G354" s="120">
        <f>'[3]Sped FY 2020'!BP370</f>
        <v>28428.283755306944</v>
      </c>
      <c r="H354" s="120">
        <f>-'[3]Sped FY 2020'!CI370</f>
        <v>0</v>
      </c>
      <c r="I354" s="120">
        <f>'[3]Sped FY 2020'!CB370</f>
        <v>90155.210899853613</v>
      </c>
      <c r="J354" s="120">
        <f>'[3]Sped FY 2020'!BF370-'[3]Sped FY 2020'!BI370</f>
        <v>-608950.4534580583</v>
      </c>
      <c r="K354" s="120">
        <f>'[3]Sped FY 2020'!CJ370</f>
        <v>0</v>
      </c>
      <c r="L354" s="118">
        <f t="shared" si="56"/>
        <v>1601874.3771636034</v>
      </c>
      <c r="M354" s="134">
        <f t="shared" si="57"/>
        <v>0</v>
      </c>
      <c r="N354" s="158">
        <v>2689</v>
      </c>
      <c r="O354" s="159">
        <v>1</v>
      </c>
      <c r="P354" s="14" t="s">
        <v>307</v>
      </c>
      <c r="Q354" s="14">
        <v>5</v>
      </c>
      <c r="R354" s="22">
        <v>1728342.0642389578</v>
      </c>
      <c r="S354" s="94">
        <v>363899.27172754338</v>
      </c>
      <c r="T354" s="94">
        <v>0</v>
      </c>
      <c r="U354" s="94">
        <v>94648.152966525871</v>
      </c>
      <c r="V354" s="94">
        <v>-613443.39552473056</v>
      </c>
      <c r="W354" s="95">
        <v>1573446.0934082964</v>
      </c>
      <c r="X354" s="152"/>
      <c r="Y354" s="19">
        <f t="shared" si="58"/>
        <v>0</v>
      </c>
      <c r="Z354" s="19">
        <f t="shared" si="58"/>
        <v>0</v>
      </c>
      <c r="AA354" s="19">
        <f t="shared" si="59"/>
        <v>28428.283755306944</v>
      </c>
      <c r="AB354" s="19">
        <f t="shared" si="60"/>
        <v>0</v>
      </c>
      <c r="AC354" s="19">
        <f t="shared" si="60"/>
        <v>-4492.9420666722581</v>
      </c>
      <c r="AD354" s="19">
        <f t="shared" si="60"/>
        <v>4492.9420666722581</v>
      </c>
      <c r="AE354" s="19">
        <f t="shared" si="61"/>
        <v>0</v>
      </c>
      <c r="AF354" s="19">
        <f t="shared" si="62"/>
        <v>28428.283755307086</v>
      </c>
      <c r="AG354" s="20"/>
      <c r="AH354" s="160">
        <f>'[3]Sped FY 2020'!DZ370</f>
        <v>1123.3244590528448</v>
      </c>
      <c r="AI354" s="19">
        <f t="shared" si="64"/>
        <v>0</v>
      </c>
      <c r="AJ354" s="19">
        <f t="shared" si="63"/>
        <v>0</v>
      </c>
      <c r="AK354" s="19">
        <f t="shared" si="63"/>
        <v>25.307277453280832</v>
      </c>
      <c r="AL354" s="19">
        <f t="shared" si="63"/>
        <v>0</v>
      </c>
      <c r="AM354" s="19">
        <f t="shared" si="63"/>
        <v>-3.9996832887094609</v>
      </c>
      <c r="AN354" s="19">
        <f t="shared" si="63"/>
        <v>3.9996832887094609</v>
      </c>
      <c r="AO354" s="19">
        <f t="shared" si="63"/>
        <v>0</v>
      </c>
      <c r="AP354" s="19">
        <f t="shared" si="63"/>
        <v>25.307277453280957</v>
      </c>
      <c r="AQ354" s="118">
        <f>'[3]Sped FY 2020'!CR370</f>
        <v>1000.2840467667637</v>
      </c>
      <c r="AR354" s="119">
        <f>'[3]Sped FY 2020'!CS370</f>
        <v>974.97676931348303</v>
      </c>
      <c r="AS354" s="161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  <c r="CB354" s="162"/>
      <c r="CC354" s="162"/>
      <c r="CD354" s="162"/>
      <c r="CE354" s="162"/>
      <c r="CF354" s="162"/>
      <c r="CG354" s="162"/>
      <c r="CH354" s="162"/>
      <c r="CI354" s="162"/>
      <c r="CJ354" s="162"/>
    </row>
    <row r="355" spans="1:88" ht="15" x14ac:dyDescent="0.25">
      <c r="A355" s="154">
        <v>2711</v>
      </c>
      <c r="B355" s="155">
        <v>1</v>
      </c>
      <c r="C355" s="156" t="s">
        <v>308</v>
      </c>
      <c r="D355" s="157">
        <v>6</v>
      </c>
      <c r="E355" s="120">
        <f>'[3]Sped FY 2020'!AB371</f>
        <v>1352858.6089136135</v>
      </c>
      <c r="F355" s="120">
        <f>'[3]Sped FY 2020'!AK371</f>
        <v>358396.63107825274</v>
      </c>
      <c r="G355" s="120">
        <f>'[3]Sped FY 2020'!BP371</f>
        <v>27495.871727228103</v>
      </c>
      <c r="H355" s="120">
        <f>-'[3]Sped FY 2020'!CI371</f>
        <v>0</v>
      </c>
      <c r="I355" s="120">
        <f>'[3]Sped FY 2020'!CB371</f>
        <v>64462.554813771043</v>
      </c>
      <c r="J355" s="120">
        <f>'[3]Sped FY 2020'!BF371-'[3]Sped FY 2020'!BI371</f>
        <v>-331879.30795353622</v>
      </c>
      <c r="K355" s="120">
        <f>'[3]Sped FY 2020'!CJ371</f>
        <v>0</v>
      </c>
      <c r="L355" s="118">
        <f t="shared" si="56"/>
        <v>1471334.3585793292</v>
      </c>
      <c r="M355" s="134">
        <f t="shared" si="57"/>
        <v>0</v>
      </c>
      <c r="N355" s="158">
        <v>2711</v>
      </c>
      <c r="O355" s="159">
        <v>1</v>
      </c>
      <c r="P355" s="14" t="s">
        <v>308</v>
      </c>
      <c r="Q355" s="14">
        <v>6</v>
      </c>
      <c r="R355" s="22">
        <v>1352858.6089136135</v>
      </c>
      <c r="S355" s="94">
        <v>358396.63107825274</v>
      </c>
      <c r="T355" s="94">
        <v>0</v>
      </c>
      <c r="U355" s="94">
        <v>69943.439719201531</v>
      </c>
      <c r="V355" s="94">
        <v>-337360.19285896665</v>
      </c>
      <c r="W355" s="95">
        <v>1443838.4868521011</v>
      </c>
      <c r="X355" s="152"/>
      <c r="Y355" s="19">
        <f t="shared" si="58"/>
        <v>0</v>
      </c>
      <c r="Z355" s="19">
        <f t="shared" si="58"/>
        <v>0</v>
      </c>
      <c r="AA355" s="19">
        <f t="shared" si="59"/>
        <v>27495.871727228103</v>
      </c>
      <c r="AB355" s="19">
        <f t="shared" si="60"/>
        <v>0</v>
      </c>
      <c r="AC355" s="19">
        <f t="shared" si="60"/>
        <v>-5480.8849054304883</v>
      </c>
      <c r="AD355" s="19">
        <f t="shared" si="60"/>
        <v>5480.8849054304301</v>
      </c>
      <c r="AE355" s="19">
        <f t="shared" si="61"/>
        <v>0</v>
      </c>
      <c r="AF355" s="19">
        <f t="shared" si="62"/>
        <v>27495.871727228165</v>
      </c>
      <c r="AG355" s="20"/>
      <c r="AH355" s="160">
        <f>'[3]Sped FY 2020'!DZ371</f>
        <v>934.42911173447737</v>
      </c>
      <c r="AI355" s="19">
        <f t="shared" si="64"/>
        <v>0</v>
      </c>
      <c r="AJ355" s="19">
        <f t="shared" si="63"/>
        <v>0</v>
      </c>
      <c r="AK355" s="19">
        <f t="shared" si="63"/>
        <v>29.425315823252294</v>
      </c>
      <c r="AL355" s="19">
        <f t="shared" si="63"/>
        <v>0</v>
      </c>
      <c r="AM355" s="19">
        <f t="shared" si="63"/>
        <v>-5.865490315532794</v>
      </c>
      <c r="AN355" s="19">
        <f t="shared" si="63"/>
        <v>5.8654903155327318</v>
      </c>
      <c r="AO355" s="19">
        <f t="shared" si="63"/>
        <v>0</v>
      </c>
      <c r="AP355" s="19">
        <f t="shared" si="63"/>
        <v>29.425315823252362</v>
      </c>
      <c r="AQ355" s="118">
        <f>'[3]Sped FY 2020'!CR371</f>
        <v>1159.5401408634118</v>
      </c>
      <c r="AR355" s="119">
        <f>'[3]Sped FY 2020'!CS371</f>
        <v>1130.1148250401595</v>
      </c>
      <c r="AS355" s="161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  <c r="CB355" s="162"/>
      <c r="CC355" s="162"/>
      <c r="CD355" s="162"/>
      <c r="CE355" s="162"/>
      <c r="CF355" s="162"/>
      <c r="CG355" s="162"/>
      <c r="CH355" s="162"/>
      <c r="CI355" s="162"/>
      <c r="CJ355" s="162"/>
    </row>
    <row r="356" spans="1:88" ht="15" x14ac:dyDescent="0.25">
      <c r="A356" s="154">
        <v>2752</v>
      </c>
      <c r="B356" s="155">
        <v>1</v>
      </c>
      <c r="C356" s="156" t="s">
        <v>309</v>
      </c>
      <c r="D356" s="157">
        <v>5</v>
      </c>
      <c r="E356" s="120">
        <f>'[3]Sped FY 2020'!AB372</f>
        <v>2046921.3646178755</v>
      </c>
      <c r="F356" s="120">
        <f>'[3]Sped FY 2020'!AK372</f>
        <v>324957.86536236224</v>
      </c>
      <c r="G356" s="120">
        <f>'[3]Sped FY 2020'!BP372</f>
        <v>48847.881436051277</v>
      </c>
      <c r="H356" s="120">
        <f>-'[3]Sped FY 2020'!CI372</f>
        <v>-56252.553126234794</v>
      </c>
      <c r="I356" s="120">
        <f>'[3]Sped FY 2020'!CB372</f>
        <v>0</v>
      </c>
      <c r="J356" s="120">
        <f>'[3]Sped FY 2020'!BF372-'[3]Sped FY 2020'!BI372</f>
        <v>-781630.77422491484</v>
      </c>
      <c r="K356" s="120">
        <f>'[3]Sped FY 2020'!CJ372</f>
        <v>0</v>
      </c>
      <c r="L356" s="118">
        <f t="shared" si="56"/>
        <v>1582843.7840651392</v>
      </c>
      <c r="M356" s="134">
        <f t="shared" si="57"/>
        <v>0</v>
      </c>
      <c r="N356" s="158">
        <v>2752</v>
      </c>
      <c r="O356" s="159">
        <v>1</v>
      </c>
      <c r="P356" s="14" t="s">
        <v>309</v>
      </c>
      <c r="Q356" s="14">
        <v>5</v>
      </c>
      <c r="R356" s="22">
        <v>2046921.3646178755</v>
      </c>
      <c r="S356" s="94">
        <v>324957.86536236224</v>
      </c>
      <c r="T356" s="94">
        <v>-48675.840476541314</v>
      </c>
      <c r="U356" s="94">
        <v>0</v>
      </c>
      <c r="V356" s="94">
        <v>-789207.48687460821</v>
      </c>
      <c r="W356" s="95">
        <v>1533995.9026290881</v>
      </c>
      <c r="X356" s="152"/>
      <c r="Y356" s="19">
        <f t="shared" si="58"/>
        <v>0</v>
      </c>
      <c r="Z356" s="19">
        <f t="shared" si="58"/>
        <v>0</v>
      </c>
      <c r="AA356" s="19">
        <f t="shared" si="59"/>
        <v>48847.881436051277</v>
      </c>
      <c r="AB356" s="19">
        <f t="shared" si="60"/>
        <v>-7576.7126496934798</v>
      </c>
      <c r="AC356" s="19">
        <f t="shared" si="60"/>
        <v>0</v>
      </c>
      <c r="AD356" s="19">
        <f t="shared" si="60"/>
        <v>7576.7126496933633</v>
      </c>
      <c r="AE356" s="19">
        <f t="shared" si="61"/>
        <v>0</v>
      </c>
      <c r="AF356" s="19">
        <f t="shared" si="62"/>
        <v>48847.881436051102</v>
      </c>
      <c r="AG356" s="20"/>
      <c r="AH356" s="160">
        <f>'[3]Sped FY 2020'!DZ372</f>
        <v>1611.6390271205394</v>
      </c>
      <c r="AI356" s="19">
        <f t="shared" si="64"/>
        <v>0</v>
      </c>
      <c r="AJ356" s="19">
        <f t="shared" si="63"/>
        <v>0</v>
      </c>
      <c r="AK356" s="19">
        <f t="shared" si="63"/>
        <v>30.309443128419474</v>
      </c>
      <c r="AL356" s="19">
        <f t="shared" si="63"/>
        <v>-4.7012466949441745</v>
      </c>
      <c r="AM356" s="19">
        <f t="shared" si="63"/>
        <v>0</v>
      </c>
      <c r="AN356" s="19">
        <f t="shared" si="63"/>
        <v>4.7012466949441016</v>
      </c>
      <c r="AO356" s="19">
        <f t="shared" si="63"/>
        <v>0</v>
      </c>
      <c r="AP356" s="19">
        <f t="shared" si="63"/>
        <v>30.309443128419364</v>
      </c>
      <c r="AQ356" s="118">
        <f>'[3]Sped FY 2020'!CR372</f>
        <v>1114.741312339989</v>
      </c>
      <c r="AR356" s="119">
        <f>'[3]Sped FY 2020'!CS372</f>
        <v>1084.4318692115694</v>
      </c>
      <c r="AS356" s="161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  <c r="CB356" s="162"/>
      <c r="CC356" s="162"/>
      <c r="CD356" s="162"/>
      <c r="CE356" s="162"/>
      <c r="CF356" s="162"/>
      <c r="CG356" s="162"/>
      <c r="CH356" s="162"/>
      <c r="CI356" s="162"/>
      <c r="CJ356" s="162"/>
    </row>
    <row r="357" spans="1:88" ht="15" x14ac:dyDescent="0.25">
      <c r="A357" s="154">
        <v>2753</v>
      </c>
      <c r="B357" s="155">
        <v>1</v>
      </c>
      <c r="C357" s="156" t="s">
        <v>310</v>
      </c>
      <c r="D357" s="157">
        <v>5</v>
      </c>
      <c r="E357" s="120">
        <f>'[3]Sped FY 2020'!AB373</f>
        <v>922734.04092412838</v>
      </c>
      <c r="F357" s="120">
        <f>'[3]Sped FY 2020'!AK373</f>
        <v>131947.06051779876</v>
      </c>
      <c r="G357" s="120">
        <f>'[3]Sped FY 2020'!BP373</f>
        <v>25974.80499522981</v>
      </c>
      <c r="H357" s="120">
        <f>-'[3]Sped FY 2020'!CI373</f>
        <v>0</v>
      </c>
      <c r="I357" s="120">
        <f>'[3]Sped FY 2020'!CB373</f>
        <v>0</v>
      </c>
      <c r="J357" s="120">
        <f>'[3]Sped FY 2020'!BF373-'[3]Sped FY 2020'!BI373</f>
        <v>-356358.46767162037</v>
      </c>
      <c r="K357" s="120">
        <f>'[3]Sped FY 2020'!CJ373</f>
        <v>0</v>
      </c>
      <c r="L357" s="118">
        <f t="shared" si="56"/>
        <v>724297.43876553653</v>
      </c>
      <c r="M357" s="134">
        <f t="shared" si="57"/>
        <v>0</v>
      </c>
      <c r="N357" s="158">
        <v>2753</v>
      </c>
      <c r="O357" s="159">
        <v>1</v>
      </c>
      <c r="P357" s="14" t="s">
        <v>310</v>
      </c>
      <c r="Q357" s="14">
        <v>5</v>
      </c>
      <c r="R357" s="22">
        <v>922734.04092412838</v>
      </c>
      <c r="S357" s="94">
        <v>131947.06051779876</v>
      </c>
      <c r="T357" s="94">
        <v>0</v>
      </c>
      <c r="U357" s="94">
        <v>0</v>
      </c>
      <c r="V357" s="94">
        <v>-366776.57484950847</v>
      </c>
      <c r="W357" s="95">
        <v>687904.52659241878</v>
      </c>
      <c r="X357" s="152"/>
      <c r="Y357" s="19">
        <f t="shared" si="58"/>
        <v>0</v>
      </c>
      <c r="Z357" s="19">
        <f t="shared" si="58"/>
        <v>0</v>
      </c>
      <c r="AA357" s="19">
        <f t="shared" si="59"/>
        <v>25974.80499522981</v>
      </c>
      <c r="AB357" s="19">
        <f t="shared" si="60"/>
        <v>0</v>
      </c>
      <c r="AC357" s="19">
        <f t="shared" si="60"/>
        <v>0</v>
      </c>
      <c r="AD357" s="19">
        <f t="shared" si="60"/>
        <v>10418.107177888101</v>
      </c>
      <c r="AE357" s="19">
        <f t="shared" si="61"/>
        <v>0</v>
      </c>
      <c r="AF357" s="19">
        <f t="shared" si="62"/>
        <v>36392.912173117744</v>
      </c>
      <c r="AG357" s="20"/>
      <c r="AH357" s="160">
        <f>'[3]Sped FY 2020'!DZ373</f>
        <v>938.44816167742135</v>
      </c>
      <c r="AI357" s="19">
        <f t="shared" si="64"/>
        <v>0</v>
      </c>
      <c r="AJ357" s="19">
        <f t="shared" si="63"/>
        <v>0</v>
      </c>
      <c r="AK357" s="19">
        <f t="shared" si="63"/>
        <v>27.678465424026577</v>
      </c>
      <c r="AL357" s="19">
        <f t="shared" si="63"/>
        <v>0</v>
      </c>
      <c r="AM357" s="19">
        <f t="shared" si="63"/>
        <v>0</v>
      </c>
      <c r="AN357" s="19">
        <f t="shared" si="63"/>
        <v>11.101419986018559</v>
      </c>
      <c r="AO357" s="19">
        <f t="shared" si="63"/>
        <v>0</v>
      </c>
      <c r="AP357" s="19">
        <f t="shared" si="63"/>
        <v>38.779885410044955</v>
      </c>
      <c r="AQ357" s="118">
        <f>'[3]Sped FY 2020'!CR373</f>
        <v>1105.5092687252272</v>
      </c>
      <c r="AR357" s="119">
        <f>'[3]Sped FY 2020'!CS373</f>
        <v>1066.7293833151823</v>
      </c>
      <c r="AS357" s="161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  <c r="CB357" s="162"/>
      <c r="CC357" s="162"/>
      <c r="CD357" s="162"/>
      <c r="CE357" s="162"/>
      <c r="CF357" s="162"/>
      <c r="CG357" s="162"/>
      <c r="CH357" s="162"/>
      <c r="CI357" s="162"/>
      <c r="CJ357" s="162"/>
    </row>
    <row r="358" spans="1:88" ht="15" x14ac:dyDescent="0.25">
      <c r="A358" s="154">
        <v>2754</v>
      </c>
      <c r="B358" s="155">
        <v>1</v>
      </c>
      <c r="C358" s="156" t="s">
        <v>311</v>
      </c>
      <c r="D358" s="157">
        <v>6</v>
      </c>
      <c r="E358" s="120">
        <f>'[3]Sped FY 2020'!AB374</f>
        <v>863519.78081092425</v>
      </c>
      <c r="F358" s="120">
        <f>'[3]Sped FY 2020'!AK374</f>
        <v>178717.05990824828</v>
      </c>
      <c r="G358" s="120">
        <f>'[3]Sped FY 2020'!BP374</f>
        <v>9770.2814763130191</v>
      </c>
      <c r="H358" s="120">
        <f>-'[3]Sped FY 2020'!CI374</f>
        <v>-82441.209960868349</v>
      </c>
      <c r="I358" s="120">
        <f>'[3]Sped FY 2020'!CB374</f>
        <v>0</v>
      </c>
      <c r="J358" s="120">
        <f>'[3]Sped FY 2020'!BF374-'[3]Sped FY 2020'!BI374</f>
        <v>139270.7568391806</v>
      </c>
      <c r="K358" s="120">
        <f>'[3]Sped FY 2020'!CJ374</f>
        <v>0</v>
      </c>
      <c r="L358" s="118">
        <f t="shared" si="56"/>
        <v>1108836.6690737978</v>
      </c>
      <c r="M358" s="134">
        <f t="shared" si="57"/>
        <v>0</v>
      </c>
      <c r="N358" s="158">
        <v>2754</v>
      </c>
      <c r="O358" s="159">
        <v>1</v>
      </c>
      <c r="P358" s="14" t="s">
        <v>311</v>
      </c>
      <c r="Q358" s="14">
        <v>6</v>
      </c>
      <c r="R358" s="22">
        <v>863519.78081092425</v>
      </c>
      <c r="S358" s="94">
        <v>178717.05990824828</v>
      </c>
      <c r="T358" s="94">
        <v>-124668.72266066635</v>
      </c>
      <c r="U358" s="94">
        <v>0</v>
      </c>
      <c r="V358" s="94">
        <v>148638.84144397904</v>
      </c>
      <c r="W358" s="95">
        <v>1066206.9595024851</v>
      </c>
      <c r="X358" s="152"/>
      <c r="Y358" s="19">
        <f t="shared" si="58"/>
        <v>0</v>
      </c>
      <c r="Z358" s="19">
        <f t="shared" si="58"/>
        <v>0</v>
      </c>
      <c r="AA358" s="19">
        <f t="shared" si="59"/>
        <v>9770.2814763130191</v>
      </c>
      <c r="AB358" s="19">
        <f t="shared" si="60"/>
        <v>42227.512699797997</v>
      </c>
      <c r="AC358" s="19">
        <f t="shared" si="60"/>
        <v>0</v>
      </c>
      <c r="AD358" s="19">
        <f t="shared" si="60"/>
        <v>-9368.0846047984378</v>
      </c>
      <c r="AE358" s="19">
        <f t="shared" si="61"/>
        <v>0</v>
      </c>
      <c r="AF358" s="19">
        <f t="shared" si="62"/>
        <v>42629.709571312647</v>
      </c>
      <c r="AG358" s="20"/>
      <c r="AH358" s="160">
        <f>'[3]Sped FY 2020'!DZ374</f>
        <v>461.18598095282266</v>
      </c>
      <c r="AI358" s="19">
        <f t="shared" si="64"/>
        <v>0</v>
      </c>
      <c r="AJ358" s="19">
        <f t="shared" si="63"/>
        <v>0</v>
      </c>
      <c r="AK358" s="19">
        <f t="shared" si="63"/>
        <v>21.185122444804922</v>
      </c>
      <c r="AL358" s="19">
        <f t="shared" si="63"/>
        <v>91.562871474442517</v>
      </c>
      <c r="AM358" s="19">
        <f t="shared" si="63"/>
        <v>0</v>
      </c>
      <c r="AN358" s="19">
        <f t="shared" si="63"/>
        <v>-20.313029865833567</v>
      </c>
      <c r="AO358" s="19">
        <f t="shared" si="63"/>
        <v>0</v>
      </c>
      <c r="AP358" s="19">
        <f t="shared" si="63"/>
        <v>92.434964053414021</v>
      </c>
      <c r="AQ358" s="118">
        <f>'[3]Sped FY 2020'!CR374</f>
        <v>810.76867090860208</v>
      </c>
      <c r="AR358" s="119">
        <f>'[3]Sped FY 2020'!CS374</f>
        <v>718.3337068551881</v>
      </c>
      <c r="AS358" s="161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  <c r="CB358" s="162"/>
      <c r="CC358" s="162"/>
      <c r="CD358" s="162"/>
      <c r="CE358" s="162"/>
      <c r="CF358" s="162"/>
      <c r="CG358" s="162"/>
      <c r="CH358" s="162"/>
      <c r="CI358" s="162"/>
      <c r="CJ358" s="162"/>
    </row>
    <row r="359" spans="1:88" ht="15" x14ac:dyDescent="0.25">
      <c r="A359" s="154">
        <v>2759</v>
      </c>
      <c r="B359" s="155">
        <v>1</v>
      </c>
      <c r="C359" s="156" t="s">
        <v>665</v>
      </c>
      <c r="D359" s="157">
        <v>6</v>
      </c>
      <c r="E359" s="120">
        <f>'[3]Sped FY 2020'!AB375</f>
        <v>0</v>
      </c>
      <c r="F359" s="120">
        <f>'[3]Sped FY 2020'!AK375</f>
        <v>0</v>
      </c>
      <c r="G359" s="120">
        <f>'[3]Sped FY 2020'!BP375</f>
        <v>0</v>
      </c>
      <c r="H359" s="120">
        <f>-'[3]Sped FY 2020'!CI375</f>
        <v>0</v>
      </c>
      <c r="I359" s="120">
        <f>'[3]Sped FY 2020'!CB375</f>
        <v>0</v>
      </c>
      <c r="J359" s="120">
        <f>'[3]Sped FY 2020'!BF375-'[3]Sped FY 2020'!BI375</f>
        <v>0</v>
      </c>
      <c r="K359" s="120">
        <f>'[3]Sped FY 2020'!CJ375</f>
        <v>0</v>
      </c>
      <c r="L359" s="118">
        <f t="shared" si="56"/>
        <v>0</v>
      </c>
      <c r="M359" s="134">
        <f t="shared" si="57"/>
        <v>0</v>
      </c>
      <c r="N359" s="158">
        <v>2759</v>
      </c>
      <c r="O359" s="159">
        <v>1</v>
      </c>
      <c r="P359" s="14" t="s">
        <v>665</v>
      </c>
      <c r="Q359" s="14">
        <v>6</v>
      </c>
      <c r="R359" s="22">
        <v>0</v>
      </c>
      <c r="S359" s="94">
        <v>0</v>
      </c>
      <c r="T359" s="94">
        <v>0</v>
      </c>
      <c r="U359" s="94">
        <v>0</v>
      </c>
      <c r="V359" s="94">
        <v>0</v>
      </c>
      <c r="W359" s="95">
        <v>0</v>
      </c>
      <c r="X359" s="152"/>
      <c r="Y359" s="19">
        <f t="shared" si="58"/>
        <v>0</v>
      </c>
      <c r="Z359" s="19">
        <f t="shared" si="58"/>
        <v>0</v>
      </c>
      <c r="AA359" s="19">
        <f t="shared" si="59"/>
        <v>0</v>
      </c>
      <c r="AB359" s="19">
        <f t="shared" si="60"/>
        <v>0</v>
      </c>
      <c r="AC359" s="19">
        <f t="shared" si="60"/>
        <v>0</v>
      </c>
      <c r="AD359" s="19">
        <f t="shared" si="60"/>
        <v>0</v>
      </c>
      <c r="AE359" s="19">
        <f t="shared" si="61"/>
        <v>0</v>
      </c>
      <c r="AF359" s="19">
        <f t="shared" si="62"/>
        <v>0</v>
      </c>
      <c r="AG359" s="20"/>
      <c r="AH359" s="160">
        <f>'[3]Sped FY 2020'!DZ375</f>
        <v>0</v>
      </c>
      <c r="AI359" s="19">
        <f t="shared" si="64"/>
        <v>0</v>
      </c>
      <c r="AJ359" s="19">
        <f t="shared" si="63"/>
        <v>0</v>
      </c>
      <c r="AK359" s="19">
        <f t="shared" si="63"/>
        <v>0</v>
      </c>
      <c r="AL359" s="19">
        <f t="shared" si="63"/>
        <v>0</v>
      </c>
      <c r="AM359" s="19">
        <f t="shared" si="63"/>
        <v>0</v>
      </c>
      <c r="AN359" s="19">
        <f t="shared" si="63"/>
        <v>0</v>
      </c>
      <c r="AO359" s="19">
        <f t="shared" si="63"/>
        <v>0</v>
      </c>
      <c r="AP359" s="19">
        <f t="shared" si="63"/>
        <v>0</v>
      </c>
      <c r="AQ359" s="118">
        <f>'[3]Sped FY 2020'!CR375</f>
        <v>0</v>
      </c>
      <c r="AR359" s="119">
        <f>'[3]Sped FY 2020'!CS375</f>
        <v>0</v>
      </c>
      <c r="AS359" s="161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  <c r="CB359" s="162"/>
      <c r="CC359" s="162"/>
      <c r="CD359" s="162"/>
      <c r="CE359" s="162"/>
      <c r="CF359" s="162"/>
      <c r="CG359" s="162"/>
      <c r="CH359" s="162"/>
      <c r="CI359" s="162"/>
      <c r="CJ359" s="162"/>
    </row>
    <row r="360" spans="1:88" ht="15" x14ac:dyDescent="0.25">
      <c r="A360" s="154">
        <v>2769</v>
      </c>
      <c r="B360" s="155">
        <v>1</v>
      </c>
      <c r="C360" s="156" t="s">
        <v>313</v>
      </c>
      <c r="D360" s="157">
        <v>6</v>
      </c>
      <c r="E360" s="120">
        <f>'[3]Sped FY 2020'!AB376</f>
        <v>1109248.5915798028</v>
      </c>
      <c r="F360" s="120">
        <f>'[3]Sped FY 2020'!AK376</f>
        <v>265550.07310691668</v>
      </c>
      <c r="G360" s="120">
        <f>'[3]Sped FY 2020'!BP376</f>
        <v>19973.461592868702</v>
      </c>
      <c r="H360" s="120">
        <f>-'[3]Sped FY 2020'!CI376</f>
        <v>0</v>
      </c>
      <c r="I360" s="120">
        <f>'[3]Sped FY 2020'!CB376</f>
        <v>138352.2334970308</v>
      </c>
      <c r="J360" s="120">
        <f>'[3]Sped FY 2020'!BF376-'[3]Sped FY 2020'!BI376</f>
        <v>-161025.20135860253</v>
      </c>
      <c r="K360" s="120">
        <f>'[3]Sped FY 2020'!CJ376</f>
        <v>0</v>
      </c>
      <c r="L360" s="118">
        <f t="shared" si="56"/>
        <v>1372099.1584180163</v>
      </c>
      <c r="M360" s="134">
        <f t="shared" si="57"/>
        <v>0</v>
      </c>
      <c r="N360" s="158">
        <v>2769</v>
      </c>
      <c r="O360" s="159">
        <v>1</v>
      </c>
      <c r="P360" s="14" t="s">
        <v>313</v>
      </c>
      <c r="Q360" s="14">
        <v>6</v>
      </c>
      <c r="R360" s="22">
        <v>1109248.5915798028</v>
      </c>
      <c r="S360" s="94">
        <v>265550.07310691668</v>
      </c>
      <c r="T360" s="94">
        <v>0</v>
      </c>
      <c r="U360" s="94">
        <v>136947.05734186061</v>
      </c>
      <c r="V360" s="94">
        <v>-159620.02520343248</v>
      </c>
      <c r="W360" s="95">
        <v>1352125.6968251476</v>
      </c>
      <c r="X360" s="152"/>
      <c r="Y360" s="19">
        <f t="shared" si="58"/>
        <v>0</v>
      </c>
      <c r="Z360" s="19">
        <f t="shared" si="58"/>
        <v>0</v>
      </c>
      <c r="AA360" s="19">
        <f t="shared" si="59"/>
        <v>19973.461592868702</v>
      </c>
      <c r="AB360" s="19">
        <f t="shared" si="60"/>
        <v>0</v>
      </c>
      <c r="AC360" s="19">
        <f t="shared" si="60"/>
        <v>1405.1761551701929</v>
      </c>
      <c r="AD360" s="19">
        <f t="shared" si="60"/>
        <v>-1405.1761551700474</v>
      </c>
      <c r="AE360" s="19">
        <f t="shared" si="61"/>
        <v>0</v>
      </c>
      <c r="AF360" s="19">
        <f t="shared" si="62"/>
        <v>19973.461592868669</v>
      </c>
      <c r="AG360" s="20"/>
      <c r="AH360" s="160">
        <f>'[3]Sped FY 2020'!DZ376</f>
        <v>1049.976797594117</v>
      </c>
      <c r="AI360" s="19">
        <f t="shared" si="64"/>
        <v>0</v>
      </c>
      <c r="AJ360" s="19">
        <f t="shared" si="63"/>
        <v>0</v>
      </c>
      <c r="AK360" s="19">
        <f t="shared" si="63"/>
        <v>19.022764730263802</v>
      </c>
      <c r="AL360" s="19">
        <f t="shared" si="63"/>
        <v>0</v>
      </c>
      <c r="AM360" s="19">
        <f t="shared" si="63"/>
        <v>1.3382925778835955</v>
      </c>
      <c r="AN360" s="19">
        <f t="shared" si="63"/>
        <v>-1.3382925778834569</v>
      </c>
      <c r="AO360" s="19">
        <f t="shared" si="63"/>
        <v>0</v>
      </c>
      <c r="AP360" s="19">
        <f t="shared" si="63"/>
        <v>19.02276473026377</v>
      </c>
      <c r="AQ360" s="118">
        <f>'[3]Sped FY 2020'!CR376</f>
        <v>765.33514469939087</v>
      </c>
      <c r="AR360" s="119">
        <f>'[3]Sped FY 2020'!CS376</f>
        <v>746.31237996912705</v>
      </c>
      <c r="AS360" s="161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  <c r="CB360" s="162"/>
      <c r="CC360" s="162"/>
      <c r="CD360" s="162"/>
      <c r="CE360" s="162"/>
      <c r="CF360" s="162"/>
      <c r="CG360" s="162"/>
      <c r="CH360" s="162"/>
      <c r="CI360" s="162"/>
      <c r="CJ360" s="162"/>
    </row>
    <row r="361" spans="1:88" ht="15" x14ac:dyDescent="0.25">
      <c r="A361" s="154">
        <v>2805</v>
      </c>
      <c r="B361" s="155">
        <v>1</v>
      </c>
      <c r="C361" s="156" t="s">
        <v>314</v>
      </c>
      <c r="D361" s="157">
        <v>5</v>
      </c>
      <c r="E361" s="120">
        <f>'[3]Sped FY 2020'!AB377</f>
        <v>1142151.2678880496</v>
      </c>
      <c r="F361" s="120">
        <f>'[3]Sped FY 2020'!AK377</f>
        <v>230123.11759641624</v>
      </c>
      <c r="G361" s="120">
        <f>'[3]Sped FY 2020'!BP377</f>
        <v>25722.328582579194</v>
      </c>
      <c r="H361" s="120">
        <f>-'[3]Sped FY 2020'!CI377</f>
        <v>0</v>
      </c>
      <c r="I361" s="120">
        <f>'[3]Sped FY 2020'!CB377</f>
        <v>64660.320686463499</v>
      </c>
      <c r="J361" s="120">
        <f>'[3]Sped FY 2020'!BF377-'[3]Sped FY 2020'!BI377</f>
        <v>-249399.03181875887</v>
      </c>
      <c r="K361" s="120">
        <f>'[3]Sped FY 2020'!CJ377</f>
        <v>0</v>
      </c>
      <c r="L361" s="118">
        <f t="shared" si="56"/>
        <v>1213258.0029347497</v>
      </c>
      <c r="M361" s="134">
        <f t="shared" si="57"/>
        <v>0</v>
      </c>
      <c r="N361" s="158">
        <v>2805</v>
      </c>
      <c r="O361" s="159">
        <v>1</v>
      </c>
      <c r="P361" s="14" t="s">
        <v>314</v>
      </c>
      <c r="Q361" s="14">
        <v>5</v>
      </c>
      <c r="R361" s="22">
        <v>1142151.2678880496</v>
      </c>
      <c r="S361" s="94">
        <v>230123.11759641624</v>
      </c>
      <c r="T361" s="94">
        <v>0</v>
      </c>
      <c r="U361" s="94">
        <v>63678.059546111384</v>
      </c>
      <c r="V361" s="94">
        <v>-248416.77067840687</v>
      </c>
      <c r="W361" s="95">
        <v>1187535.6743521704</v>
      </c>
      <c r="X361" s="152"/>
      <c r="Y361" s="19">
        <f t="shared" si="58"/>
        <v>0</v>
      </c>
      <c r="Z361" s="19">
        <f t="shared" si="58"/>
        <v>0</v>
      </c>
      <c r="AA361" s="19">
        <f t="shared" si="59"/>
        <v>25722.328582579194</v>
      </c>
      <c r="AB361" s="19">
        <f t="shared" si="60"/>
        <v>0</v>
      </c>
      <c r="AC361" s="19">
        <f t="shared" si="60"/>
        <v>982.26114035211504</v>
      </c>
      <c r="AD361" s="19">
        <f t="shared" si="60"/>
        <v>-982.26114035199862</v>
      </c>
      <c r="AE361" s="19">
        <f t="shared" si="61"/>
        <v>0</v>
      </c>
      <c r="AF361" s="19">
        <f t="shared" si="62"/>
        <v>25722.32858257927</v>
      </c>
      <c r="AG361" s="20"/>
      <c r="AH361" s="160">
        <f>'[3]Sped FY 2020'!DZ377</f>
        <v>1197.6768829973087</v>
      </c>
      <c r="AI361" s="19">
        <f t="shared" si="64"/>
        <v>0</v>
      </c>
      <c r="AJ361" s="19">
        <f t="shared" si="63"/>
        <v>0</v>
      </c>
      <c r="AK361" s="19">
        <f t="shared" si="63"/>
        <v>21.476851517920625</v>
      </c>
      <c r="AL361" s="19">
        <f t="shared" si="63"/>
        <v>0</v>
      </c>
      <c r="AM361" s="19">
        <f t="shared" si="63"/>
        <v>0.82013868205747298</v>
      </c>
      <c r="AN361" s="19">
        <f t="shared" si="63"/>
        <v>-0.82013868205737583</v>
      </c>
      <c r="AO361" s="19">
        <f t="shared" si="63"/>
        <v>0</v>
      </c>
      <c r="AP361" s="19">
        <f t="shared" si="63"/>
        <v>21.476851517920689</v>
      </c>
      <c r="AQ361" s="118">
        <f>'[3]Sped FY 2020'!CR377</f>
        <v>865.87447070166388</v>
      </c>
      <c r="AR361" s="119">
        <f>'[3]Sped FY 2020'!CS377</f>
        <v>844.39761918374325</v>
      </c>
      <c r="AS361" s="161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  <c r="CB361" s="162"/>
      <c r="CC361" s="162"/>
      <c r="CD361" s="162"/>
      <c r="CE361" s="162"/>
      <c r="CF361" s="162"/>
      <c r="CG361" s="162"/>
      <c r="CH361" s="162"/>
      <c r="CI361" s="162"/>
      <c r="CJ361" s="162"/>
    </row>
    <row r="362" spans="1:88" ht="15" x14ac:dyDescent="0.25">
      <c r="A362" s="154">
        <v>2835</v>
      </c>
      <c r="B362" s="155">
        <v>1</v>
      </c>
      <c r="C362" s="156" t="s">
        <v>315</v>
      </c>
      <c r="D362" s="157">
        <v>6</v>
      </c>
      <c r="E362" s="120">
        <f>'[3]Sped FY 2020'!AB378</f>
        <v>821668.30476897676</v>
      </c>
      <c r="F362" s="120">
        <f>'[3]Sped FY 2020'!AK378</f>
        <v>179006.95881540922</v>
      </c>
      <c r="G362" s="120">
        <f>'[3]Sped FY 2020'!BP378</f>
        <v>10926.610307549861</v>
      </c>
      <c r="H362" s="120">
        <f>-'[3]Sped FY 2020'!CI378</f>
        <v>0</v>
      </c>
      <c r="I362" s="120">
        <f>'[3]Sped FY 2020'!CB378</f>
        <v>41194.968174443464</v>
      </c>
      <c r="J362" s="120">
        <f>'[3]Sped FY 2020'!BF378-'[3]Sped FY 2020'!BI378</f>
        <v>-76979.639400878019</v>
      </c>
      <c r="K362" s="120">
        <f>'[3]Sped FY 2020'!CJ378</f>
        <v>0</v>
      </c>
      <c r="L362" s="118">
        <f t="shared" si="56"/>
        <v>975817.20266550127</v>
      </c>
      <c r="M362" s="134">
        <f t="shared" si="57"/>
        <v>0</v>
      </c>
      <c r="N362" s="158">
        <v>2835</v>
      </c>
      <c r="O362" s="159">
        <v>1</v>
      </c>
      <c r="P362" s="14" t="s">
        <v>315</v>
      </c>
      <c r="Q362" s="14">
        <v>6</v>
      </c>
      <c r="R362" s="22">
        <v>821668.30476897676</v>
      </c>
      <c r="S362" s="94">
        <v>179006.95881540922</v>
      </c>
      <c r="T362" s="94">
        <v>0</v>
      </c>
      <c r="U362" s="94">
        <v>45137.106501506292</v>
      </c>
      <c r="V362" s="94">
        <v>-80921.777727940862</v>
      </c>
      <c r="W362" s="95">
        <v>964890.59235795145</v>
      </c>
      <c r="X362" s="152"/>
      <c r="Y362" s="19">
        <f t="shared" si="58"/>
        <v>0</v>
      </c>
      <c r="Z362" s="19">
        <f t="shared" si="58"/>
        <v>0</v>
      </c>
      <c r="AA362" s="19">
        <f t="shared" si="59"/>
        <v>10926.610307549861</v>
      </c>
      <c r="AB362" s="19">
        <f t="shared" si="60"/>
        <v>0</v>
      </c>
      <c r="AC362" s="19">
        <f t="shared" si="60"/>
        <v>-3942.1383270628285</v>
      </c>
      <c r="AD362" s="19">
        <f t="shared" si="60"/>
        <v>3942.138327062843</v>
      </c>
      <c r="AE362" s="19">
        <f t="shared" si="61"/>
        <v>0</v>
      </c>
      <c r="AF362" s="19">
        <f t="shared" si="62"/>
        <v>10926.610307549825</v>
      </c>
      <c r="AG362" s="20"/>
      <c r="AH362" s="160">
        <f>'[3]Sped FY 2020'!DZ378</f>
        <v>674.19562792885404</v>
      </c>
      <c r="AI362" s="19">
        <f t="shared" si="64"/>
        <v>0</v>
      </c>
      <c r="AJ362" s="19">
        <f t="shared" si="63"/>
        <v>0</v>
      </c>
      <c r="AK362" s="19">
        <f t="shared" si="63"/>
        <v>16.206883959061976</v>
      </c>
      <c r="AL362" s="19">
        <f t="shared" si="63"/>
        <v>0</v>
      </c>
      <c r="AM362" s="19">
        <f t="shared" si="63"/>
        <v>-5.8471727845123782</v>
      </c>
      <c r="AN362" s="19">
        <f t="shared" si="63"/>
        <v>5.8471727845123995</v>
      </c>
      <c r="AO362" s="19">
        <f t="shared" si="63"/>
        <v>0</v>
      </c>
      <c r="AP362" s="19">
        <f t="shared" si="63"/>
        <v>16.206883959061923</v>
      </c>
      <c r="AQ362" s="118">
        <f>'[3]Sped FY 2020'!CR378</f>
        <v>660.56896715556172</v>
      </c>
      <c r="AR362" s="119">
        <f>'[3]Sped FY 2020'!CS378</f>
        <v>644.36208319649984</v>
      </c>
      <c r="AS362" s="161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  <c r="CB362" s="162"/>
      <c r="CC362" s="162"/>
      <c r="CD362" s="162"/>
      <c r="CE362" s="162"/>
      <c r="CF362" s="162"/>
      <c r="CG362" s="162"/>
      <c r="CH362" s="162"/>
      <c r="CI362" s="162"/>
      <c r="CJ362" s="162"/>
    </row>
    <row r="363" spans="1:88" ht="15" x14ac:dyDescent="0.25">
      <c r="A363" s="154">
        <v>2853</v>
      </c>
      <c r="B363" s="155">
        <v>1</v>
      </c>
      <c r="C363" s="156" t="s">
        <v>316</v>
      </c>
      <c r="D363" s="157">
        <v>6</v>
      </c>
      <c r="E363" s="120">
        <f>'[3]Sped FY 2020'!AB379</f>
        <v>1031116.0285440426</v>
      </c>
      <c r="F363" s="120">
        <f>'[3]Sped FY 2020'!AK379</f>
        <v>297447.89211325854</v>
      </c>
      <c r="G363" s="120">
        <f>'[3]Sped FY 2020'!BP379</f>
        <v>19339.650579018482</v>
      </c>
      <c r="H363" s="120">
        <f>-'[3]Sped FY 2020'!CI379</f>
        <v>0</v>
      </c>
      <c r="I363" s="120">
        <f>'[3]Sped FY 2020'!CB379</f>
        <v>46700.885804588208</v>
      </c>
      <c r="J363" s="120">
        <f>'[3]Sped FY 2020'!BF379-'[3]Sped FY 2020'!BI379</f>
        <v>-212828.40194057208</v>
      </c>
      <c r="K363" s="120">
        <f>'[3]Sped FY 2020'!CJ379</f>
        <v>0</v>
      </c>
      <c r="L363" s="118">
        <f t="shared" si="56"/>
        <v>1181776.0551003357</v>
      </c>
      <c r="M363" s="134">
        <f t="shared" si="57"/>
        <v>0</v>
      </c>
      <c r="N363" s="158">
        <v>2853</v>
      </c>
      <c r="O363" s="159">
        <v>1</v>
      </c>
      <c r="P363" s="14" t="s">
        <v>316</v>
      </c>
      <c r="Q363" s="14">
        <v>6</v>
      </c>
      <c r="R363" s="22">
        <v>1031116.0285440426</v>
      </c>
      <c r="S363" s="94">
        <v>297447.89211325854</v>
      </c>
      <c r="T363" s="94">
        <v>0</v>
      </c>
      <c r="U363" s="94">
        <v>49866.708519926062</v>
      </c>
      <c r="V363" s="94">
        <v>-215994.22465591002</v>
      </c>
      <c r="W363" s="95">
        <v>1162436.4045213172</v>
      </c>
      <c r="X363" s="152"/>
      <c r="Y363" s="19">
        <f t="shared" si="58"/>
        <v>0</v>
      </c>
      <c r="Z363" s="19">
        <f t="shared" si="58"/>
        <v>0</v>
      </c>
      <c r="AA363" s="19">
        <f t="shared" si="59"/>
        <v>19339.650579018482</v>
      </c>
      <c r="AB363" s="19">
        <f t="shared" si="60"/>
        <v>0</v>
      </c>
      <c r="AC363" s="19">
        <f t="shared" si="60"/>
        <v>-3165.8227153378539</v>
      </c>
      <c r="AD363" s="19">
        <f t="shared" si="60"/>
        <v>3165.8227153379412</v>
      </c>
      <c r="AE363" s="19">
        <f t="shared" si="61"/>
        <v>0</v>
      </c>
      <c r="AF363" s="19">
        <f t="shared" si="62"/>
        <v>19339.650579018518</v>
      </c>
      <c r="AG363" s="20"/>
      <c r="AH363" s="160">
        <f>'[3]Sped FY 2020'!DZ379</f>
        <v>775.67663898818978</v>
      </c>
      <c r="AI363" s="19">
        <f t="shared" si="64"/>
        <v>0</v>
      </c>
      <c r="AJ363" s="19">
        <f t="shared" si="63"/>
        <v>0</v>
      </c>
      <c r="AK363" s="19">
        <f t="shared" si="63"/>
        <v>24.932619608404814</v>
      </c>
      <c r="AL363" s="19">
        <f t="shared" si="63"/>
        <v>0</v>
      </c>
      <c r="AM363" s="19">
        <f t="shared" si="63"/>
        <v>-4.0813691636600335</v>
      </c>
      <c r="AN363" s="19">
        <f t="shared" si="63"/>
        <v>4.0813691636601463</v>
      </c>
      <c r="AO363" s="19">
        <f t="shared" si="63"/>
        <v>0</v>
      </c>
      <c r="AP363" s="19">
        <f t="shared" si="63"/>
        <v>24.93261960840486</v>
      </c>
      <c r="AQ363" s="118">
        <f>'[3]Sped FY 2020'!CR379</f>
        <v>979.63009671594261</v>
      </c>
      <c r="AR363" s="119">
        <f>'[3]Sped FY 2020'!CS379</f>
        <v>954.69747710753768</v>
      </c>
      <c r="AS363" s="161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  <c r="CB363" s="162"/>
      <c r="CC363" s="162"/>
      <c r="CD363" s="162"/>
      <c r="CE363" s="162"/>
      <c r="CF363" s="162"/>
      <c r="CG363" s="162"/>
      <c r="CH363" s="162"/>
      <c r="CI363" s="162"/>
      <c r="CJ363" s="162"/>
    </row>
    <row r="364" spans="1:88" ht="15" x14ac:dyDescent="0.25">
      <c r="A364" s="154">
        <v>2854</v>
      </c>
      <c r="B364" s="155">
        <v>1</v>
      </c>
      <c r="C364" s="156" t="s">
        <v>317</v>
      </c>
      <c r="D364" s="157">
        <v>6</v>
      </c>
      <c r="E364" s="120">
        <f>'[3]Sped FY 2020'!AB380</f>
        <v>486090.47049092822</v>
      </c>
      <c r="F364" s="120">
        <f>'[3]Sped FY 2020'!AK380</f>
        <v>90335.636497876592</v>
      </c>
      <c r="G364" s="120">
        <f>'[3]Sped FY 2020'!BP380</f>
        <v>8626.2812296841366</v>
      </c>
      <c r="H364" s="120">
        <f>-'[3]Sped FY 2020'!CI380</f>
        <v>0</v>
      </c>
      <c r="I364" s="120">
        <f>'[3]Sped FY 2020'!CB380</f>
        <v>0</v>
      </c>
      <c r="J364" s="120">
        <f>'[3]Sped FY 2020'!BF380-'[3]Sped FY 2020'!BI380</f>
        <v>-24314.904736509634</v>
      </c>
      <c r="K364" s="120">
        <f>'[3]Sped FY 2020'!CJ380</f>
        <v>0</v>
      </c>
      <c r="L364" s="118">
        <f t="shared" si="56"/>
        <v>560737.48348197923</v>
      </c>
      <c r="M364" s="134">
        <f t="shared" si="57"/>
        <v>0</v>
      </c>
      <c r="N364" s="158">
        <v>2854</v>
      </c>
      <c r="O364" s="159">
        <v>1</v>
      </c>
      <c r="P364" s="14" t="s">
        <v>317</v>
      </c>
      <c r="Q364" s="14">
        <v>6</v>
      </c>
      <c r="R364" s="22">
        <v>486090.47049092822</v>
      </c>
      <c r="S364" s="94">
        <v>90335.636497876592</v>
      </c>
      <c r="T364" s="94">
        <v>0</v>
      </c>
      <c r="U364" s="94">
        <v>0</v>
      </c>
      <c r="V364" s="94">
        <v>-24968.038291092387</v>
      </c>
      <c r="W364" s="95">
        <v>551458.06869771238</v>
      </c>
      <c r="X364" s="152"/>
      <c r="Y364" s="19">
        <f t="shared" si="58"/>
        <v>0</v>
      </c>
      <c r="Z364" s="19">
        <f t="shared" si="58"/>
        <v>0</v>
      </c>
      <c r="AA364" s="19">
        <f t="shared" si="59"/>
        <v>8626.2812296841366</v>
      </c>
      <c r="AB364" s="19">
        <f t="shared" si="60"/>
        <v>0</v>
      </c>
      <c r="AC364" s="19">
        <f t="shared" si="60"/>
        <v>0</v>
      </c>
      <c r="AD364" s="19">
        <f t="shared" si="60"/>
        <v>653.13355458275328</v>
      </c>
      <c r="AE364" s="19">
        <f t="shared" si="61"/>
        <v>0</v>
      </c>
      <c r="AF364" s="19">
        <f t="shared" si="62"/>
        <v>9279.4147842668463</v>
      </c>
      <c r="AG364" s="20"/>
      <c r="AH364" s="160">
        <f>'[3]Sped FY 2020'!DZ380</f>
        <v>528.50506749713452</v>
      </c>
      <c r="AI364" s="19">
        <f t="shared" si="64"/>
        <v>0</v>
      </c>
      <c r="AJ364" s="19">
        <f t="shared" si="63"/>
        <v>0</v>
      </c>
      <c r="AK364" s="19">
        <f t="shared" si="63"/>
        <v>16.322040714833651</v>
      </c>
      <c r="AL364" s="19">
        <f t="shared" si="63"/>
        <v>0</v>
      </c>
      <c r="AM364" s="19">
        <f t="shared" si="63"/>
        <v>0</v>
      </c>
      <c r="AN364" s="19">
        <f t="shared" si="63"/>
        <v>1.2358132300903519</v>
      </c>
      <c r="AO364" s="19">
        <f t="shared" si="63"/>
        <v>0</v>
      </c>
      <c r="AP364" s="19">
        <f t="shared" si="63"/>
        <v>17.55785394492392</v>
      </c>
      <c r="AQ364" s="118">
        <f>'[3]Sped FY 2020'!CR380</f>
        <v>815.42956996937187</v>
      </c>
      <c r="AR364" s="119">
        <f>'[3]Sped FY 2020'!CS380</f>
        <v>797.87171602444801</v>
      </c>
      <c r="AS364" s="161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  <c r="CB364" s="162"/>
      <c r="CC364" s="162"/>
      <c r="CD364" s="162"/>
      <c r="CE364" s="162"/>
      <c r="CF364" s="162"/>
      <c r="CG364" s="162"/>
      <c r="CH364" s="162"/>
      <c r="CI364" s="162"/>
      <c r="CJ364" s="162"/>
    </row>
    <row r="365" spans="1:88" ht="15" x14ac:dyDescent="0.25">
      <c r="A365" s="154">
        <v>2856</v>
      </c>
      <c r="B365" s="155">
        <v>1</v>
      </c>
      <c r="C365" s="156" t="s">
        <v>318</v>
      </c>
      <c r="D365" s="157">
        <v>6</v>
      </c>
      <c r="E365" s="120">
        <f>'[3]Sped FY 2020'!AB381</f>
        <v>284542.8716214312</v>
      </c>
      <c r="F365" s="120">
        <f>'[3]Sped FY 2020'!AK381</f>
        <v>142472.77204253903</v>
      </c>
      <c r="G365" s="120">
        <f>'[3]Sped FY 2020'!BP381</f>
        <v>7808.9878250476168</v>
      </c>
      <c r="H365" s="120">
        <f>-'[3]Sped FY 2020'!CI381</f>
        <v>-2980.8950298852142</v>
      </c>
      <c r="I365" s="120">
        <f>'[3]Sped FY 2020'!CB381</f>
        <v>0</v>
      </c>
      <c r="J365" s="120">
        <f>'[3]Sped FY 2020'!BF381-'[3]Sped FY 2020'!BI381</f>
        <v>10402.719153379476</v>
      </c>
      <c r="K365" s="120">
        <f>'[3]Sped FY 2020'!CJ381</f>
        <v>0</v>
      </c>
      <c r="L365" s="118">
        <f t="shared" si="56"/>
        <v>442246.45561251213</v>
      </c>
      <c r="M365" s="134">
        <f t="shared" si="57"/>
        <v>0</v>
      </c>
      <c r="N365" s="158">
        <v>2856</v>
      </c>
      <c r="O365" s="159">
        <v>1</v>
      </c>
      <c r="P365" s="14" t="s">
        <v>318</v>
      </c>
      <c r="Q365" s="14">
        <v>6</v>
      </c>
      <c r="R365" s="22">
        <v>284542.8716214312</v>
      </c>
      <c r="S365" s="94">
        <v>142472.77204253903</v>
      </c>
      <c r="T365" s="94">
        <v>-5382.6631906134862</v>
      </c>
      <c r="U365" s="94">
        <v>0</v>
      </c>
      <c r="V365" s="94">
        <v>11012.625213653653</v>
      </c>
      <c r="W365" s="95">
        <v>432645.60568701039</v>
      </c>
      <c r="X365" s="152"/>
      <c r="Y365" s="19">
        <f t="shared" si="58"/>
        <v>0</v>
      </c>
      <c r="Z365" s="19">
        <f t="shared" si="58"/>
        <v>0</v>
      </c>
      <c r="AA365" s="19">
        <f t="shared" si="59"/>
        <v>7808.9878250476168</v>
      </c>
      <c r="AB365" s="19">
        <f t="shared" si="60"/>
        <v>2401.7681607282721</v>
      </c>
      <c r="AC365" s="19">
        <f t="shared" si="60"/>
        <v>0</v>
      </c>
      <c r="AD365" s="19">
        <f t="shared" si="60"/>
        <v>-609.90606027417743</v>
      </c>
      <c r="AE365" s="19">
        <f t="shared" si="61"/>
        <v>0</v>
      </c>
      <c r="AF365" s="19">
        <f t="shared" si="62"/>
        <v>9600.8499255017377</v>
      </c>
      <c r="AG365" s="20"/>
      <c r="AH365" s="160">
        <f>'[3]Sped FY 2020'!DZ381</f>
        <v>296.40493329211915</v>
      </c>
      <c r="AI365" s="19">
        <f t="shared" si="64"/>
        <v>0</v>
      </c>
      <c r="AJ365" s="19">
        <f t="shared" si="63"/>
        <v>0</v>
      </c>
      <c r="AK365" s="19">
        <f t="shared" si="63"/>
        <v>26.345674271728605</v>
      </c>
      <c r="AL365" s="19">
        <f t="shared" si="63"/>
        <v>8.1029965798890107</v>
      </c>
      <c r="AM365" s="19">
        <f t="shared" si="63"/>
        <v>0</v>
      </c>
      <c r="AN365" s="19">
        <f t="shared" si="63"/>
        <v>-2.0576785058873841</v>
      </c>
      <c r="AO365" s="19">
        <f t="shared" si="63"/>
        <v>0</v>
      </c>
      <c r="AP365" s="19">
        <f t="shared" si="63"/>
        <v>32.390992345730318</v>
      </c>
      <c r="AQ365" s="118">
        <f>'[3]Sped FY 2020'!CR381</f>
        <v>1033.4951544627493</v>
      </c>
      <c r="AR365" s="119">
        <f>'[3]Sped FY 2020'!CS381</f>
        <v>1001.1041621170191</v>
      </c>
      <c r="AS365" s="161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  <c r="CB365" s="162"/>
      <c r="CC365" s="162"/>
      <c r="CD365" s="162"/>
      <c r="CE365" s="162"/>
      <c r="CF365" s="162"/>
      <c r="CG365" s="162"/>
      <c r="CH365" s="162"/>
      <c r="CI365" s="162"/>
      <c r="CJ365" s="162"/>
    </row>
    <row r="366" spans="1:88" ht="15" x14ac:dyDescent="0.25">
      <c r="A366" s="154">
        <v>2859</v>
      </c>
      <c r="B366" s="155">
        <v>1</v>
      </c>
      <c r="C366" s="156" t="s">
        <v>319</v>
      </c>
      <c r="D366" s="157">
        <v>5</v>
      </c>
      <c r="E366" s="120">
        <f>'[3]Sped FY 2020'!AB382</f>
        <v>2297841.8381721238</v>
      </c>
      <c r="F366" s="120">
        <f>'[3]Sped FY 2020'!AK382</f>
        <v>460087.11609202647</v>
      </c>
      <c r="G366" s="120">
        <f>'[3]Sped FY 2020'!BP382</f>
        <v>53274.554806314489</v>
      </c>
      <c r="H366" s="120">
        <f>-'[3]Sped FY 2020'!CI382</f>
        <v>0</v>
      </c>
      <c r="I366" s="120">
        <f>'[3]Sped FY 2020'!CB382</f>
        <v>0</v>
      </c>
      <c r="J366" s="120">
        <f>'[3]Sped FY 2020'!BF382-'[3]Sped FY 2020'!BI382</f>
        <v>-824471.09553977544</v>
      </c>
      <c r="K366" s="120">
        <f>'[3]Sped FY 2020'!CJ382</f>
        <v>0</v>
      </c>
      <c r="L366" s="118">
        <f t="shared" si="56"/>
        <v>1986732.413530689</v>
      </c>
      <c r="M366" s="134">
        <f t="shared" si="57"/>
        <v>0</v>
      </c>
      <c r="N366" s="158">
        <v>2859</v>
      </c>
      <c r="O366" s="159">
        <v>1</v>
      </c>
      <c r="P366" s="14" t="s">
        <v>319</v>
      </c>
      <c r="Q366" s="14">
        <v>5</v>
      </c>
      <c r="R366" s="22">
        <v>2297841.8381721238</v>
      </c>
      <c r="S366" s="94">
        <v>460087.11609202647</v>
      </c>
      <c r="T366" s="94">
        <v>0</v>
      </c>
      <c r="U366" s="94">
        <v>6954.1965805157088</v>
      </c>
      <c r="V366" s="94">
        <v>-849579.40477807203</v>
      </c>
      <c r="W366" s="95">
        <v>1915303.7460665936</v>
      </c>
      <c r="X366" s="152"/>
      <c r="Y366" s="19">
        <f t="shared" si="58"/>
        <v>0</v>
      </c>
      <c r="Z366" s="19">
        <f t="shared" si="58"/>
        <v>0</v>
      </c>
      <c r="AA366" s="19">
        <f t="shared" si="59"/>
        <v>53274.554806314489</v>
      </c>
      <c r="AB366" s="19">
        <f t="shared" si="60"/>
        <v>0</v>
      </c>
      <c r="AC366" s="19">
        <f t="shared" si="60"/>
        <v>-6954.1965805157088</v>
      </c>
      <c r="AD366" s="19">
        <f t="shared" si="60"/>
        <v>25108.309238296584</v>
      </c>
      <c r="AE366" s="19">
        <f t="shared" si="61"/>
        <v>0</v>
      </c>
      <c r="AF366" s="19">
        <f t="shared" si="62"/>
        <v>71428.667464095401</v>
      </c>
      <c r="AG366" s="20"/>
      <c r="AH366" s="160">
        <f>'[3]Sped FY 2020'!DZ382</f>
        <v>1580.4913900627234</v>
      </c>
      <c r="AI366" s="19">
        <f t="shared" si="64"/>
        <v>0</v>
      </c>
      <c r="AJ366" s="19">
        <f t="shared" si="63"/>
        <v>0</v>
      </c>
      <c r="AK366" s="19">
        <f t="shared" si="63"/>
        <v>33.707589387247616</v>
      </c>
      <c r="AL366" s="19">
        <f t="shared" si="63"/>
        <v>0</v>
      </c>
      <c r="AM366" s="19">
        <f t="shared" si="63"/>
        <v>-4.4000218060281391</v>
      </c>
      <c r="AN366" s="19">
        <f t="shared" si="63"/>
        <v>15.886394191176286</v>
      </c>
      <c r="AO366" s="19">
        <f t="shared" si="63"/>
        <v>0</v>
      </c>
      <c r="AP366" s="19">
        <f t="shared" si="63"/>
        <v>45.193961772395788</v>
      </c>
      <c r="AQ366" s="118">
        <f>'[3]Sped FY 2020'!CR382</f>
        <v>1364.3088790472552</v>
      </c>
      <c r="AR366" s="119">
        <f>'[3]Sped FY 2020'!CS382</f>
        <v>1319.1149172748596</v>
      </c>
      <c r="AS366" s="161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  <c r="CB366" s="162"/>
      <c r="CC366" s="162"/>
      <c r="CD366" s="162"/>
      <c r="CE366" s="162"/>
      <c r="CF366" s="162"/>
      <c r="CG366" s="162"/>
      <c r="CH366" s="162"/>
      <c r="CI366" s="162"/>
      <c r="CJ366" s="162"/>
    </row>
    <row r="367" spans="1:88" ht="15" x14ac:dyDescent="0.25">
      <c r="A367" s="154">
        <v>2860</v>
      </c>
      <c r="B367" s="155">
        <v>1</v>
      </c>
      <c r="C367" s="156" t="s">
        <v>320</v>
      </c>
      <c r="D367" s="157">
        <v>5</v>
      </c>
      <c r="E367" s="120">
        <f>'[3]Sped FY 2020'!AB383</f>
        <v>863149.94950910809</v>
      </c>
      <c r="F367" s="120">
        <f>'[3]Sped FY 2020'!AK383</f>
        <v>148858.85387615426</v>
      </c>
      <c r="G367" s="120">
        <f>'[3]Sped FY 2020'!BP383</f>
        <v>24592.82181593619</v>
      </c>
      <c r="H367" s="120">
        <f>-'[3]Sped FY 2020'!CI383</f>
        <v>0</v>
      </c>
      <c r="I367" s="120">
        <f>'[3]Sped FY 2020'!CB383</f>
        <v>195516.7919717324</v>
      </c>
      <c r="J367" s="120">
        <f>'[3]Sped FY 2020'!BF383-'[3]Sped FY 2020'!BI383</f>
        <v>-597043.51565112162</v>
      </c>
      <c r="K367" s="120">
        <f>'[3]Sped FY 2020'!CJ383</f>
        <v>0</v>
      </c>
      <c r="L367" s="118">
        <f t="shared" si="56"/>
        <v>635074.90152180952</v>
      </c>
      <c r="M367" s="134">
        <f t="shared" si="57"/>
        <v>0</v>
      </c>
      <c r="N367" s="158">
        <v>2860</v>
      </c>
      <c r="O367" s="159">
        <v>1</v>
      </c>
      <c r="P367" s="14" t="s">
        <v>320</v>
      </c>
      <c r="Q367" s="14">
        <v>5</v>
      </c>
      <c r="R367" s="22">
        <v>863149.94950910809</v>
      </c>
      <c r="S367" s="94">
        <v>148858.85387615426</v>
      </c>
      <c r="T367" s="94">
        <v>0</v>
      </c>
      <c r="U367" s="94">
        <v>197398.63266442739</v>
      </c>
      <c r="V367" s="94">
        <v>-598925.35634381662</v>
      </c>
      <c r="W367" s="95">
        <v>610482.07970587316</v>
      </c>
      <c r="X367" s="152"/>
      <c r="Y367" s="19">
        <f t="shared" si="58"/>
        <v>0</v>
      </c>
      <c r="Z367" s="19">
        <f t="shared" si="58"/>
        <v>0</v>
      </c>
      <c r="AA367" s="19">
        <f t="shared" si="59"/>
        <v>24592.82181593619</v>
      </c>
      <c r="AB367" s="19">
        <f t="shared" si="60"/>
        <v>0</v>
      </c>
      <c r="AC367" s="19">
        <f t="shared" si="60"/>
        <v>-1881.8406926949974</v>
      </c>
      <c r="AD367" s="19">
        <f t="shared" si="60"/>
        <v>1881.8406926949974</v>
      </c>
      <c r="AE367" s="19">
        <f t="shared" si="61"/>
        <v>0</v>
      </c>
      <c r="AF367" s="19">
        <f t="shared" si="62"/>
        <v>24592.821815936361</v>
      </c>
      <c r="AG367" s="20"/>
      <c r="AH367" s="160">
        <f>'[3]Sped FY 2020'!DZ383</f>
        <v>1013.8053481076211</v>
      </c>
      <c r="AI367" s="19">
        <f t="shared" si="64"/>
        <v>0</v>
      </c>
      <c r="AJ367" s="19">
        <f t="shared" si="63"/>
        <v>0</v>
      </c>
      <c r="AK367" s="19">
        <f t="shared" si="63"/>
        <v>24.257932611858273</v>
      </c>
      <c r="AL367" s="19">
        <f t="shared" si="63"/>
        <v>0</v>
      </c>
      <c r="AM367" s="19">
        <f t="shared" si="63"/>
        <v>-1.8562149984784155</v>
      </c>
      <c r="AN367" s="19">
        <f t="shared" si="63"/>
        <v>1.8562149984784155</v>
      </c>
      <c r="AO367" s="19">
        <f t="shared" si="63"/>
        <v>0</v>
      </c>
      <c r="AP367" s="19">
        <f t="shared" si="63"/>
        <v>24.25793261185844</v>
      </c>
      <c r="AQ367" s="118">
        <f>'[3]Sped FY 2020'!CR383</f>
        <v>941.31690192435656</v>
      </c>
      <c r="AR367" s="119">
        <f>'[3]Sped FY 2020'!CS383</f>
        <v>917.05896931249822</v>
      </c>
      <c r="AS367" s="161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  <c r="CB367" s="162"/>
      <c r="CC367" s="162"/>
      <c r="CD367" s="162"/>
      <c r="CE367" s="162"/>
      <c r="CF367" s="162"/>
      <c r="CG367" s="162"/>
      <c r="CH367" s="162"/>
      <c r="CI367" s="162"/>
      <c r="CJ367" s="162"/>
    </row>
    <row r="368" spans="1:88" ht="15" x14ac:dyDescent="0.25">
      <c r="A368" s="154">
        <v>2884</v>
      </c>
      <c r="B368" s="155">
        <v>1</v>
      </c>
      <c r="C368" s="156" t="s">
        <v>321</v>
      </c>
      <c r="D368" s="157">
        <v>6</v>
      </c>
      <c r="E368" s="120">
        <f>'[3]Sped FY 2020'!AB384</f>
        <v>247517.83065871798</v>
      </c>
      <c r="F368" s="120">
        <f>'[3]Sped FY 2020'!AK384</f>
        <v>72065.777065886476</v>
      </c>
      <c r="G368" s="120">
        <f>'[3]Sped FY 2020'!BP384</f>
        <v>5528.1374387900787</v>
      </c>
      <c r="H368" s="120">
        <f>-'[3]Sped FY 2020'!CI384</f>
        <v>0</v>
      </c>
      <c r="I368" s="120">
        <f>'[3]Sped FY 2020'!CB384</f>
        <v>123990.96818746254</v>
      </c>
      <c r="J368" s="120">
        <f>'[3]Sped FY 2020'!BF384-'[3]Sped FY 2020'!BI384</f>
        <v>-200895.18827070642</v>
      </c>
      <c r="K368" s="120">
        <f>'[3]Sped FY 2020'!CJ384</f>
        <v>0</v>
      </c>
      <c r="L368" s="118">
        <f t="shared" si="56"/>
        <v>248207.5250801506</v>
      </c>
      <c r="M368" s="134">
        <f t="shared" si="57"/>
        <v>0</v>
      </c>
      <c r="N368" s="158">
        <v>2884</v>
      </c>
      <c r="O368" s="159">
        <v>1</v>
      </c>
      <c r="P368" s="14" t="s">
        <v>321</v>
      </c>
      <c r="Q368" s="14">
        <v>6</v>
      </c>
      <c r="R368" s="22">
        <v>247517.83065871798</v>
      </c>
      <c r="S368" s="94">
        <v>72065.777065886476</v>
      </c>
      <c r="T368" s="94">
        <v>0</v>
      </c>
      <c r="U368" s="94">
        <v>147385.72780576977</v>
      </c>
      <c r="V368" s="94">
        <v>-206430.79562728066</v>
      </c>
      <c r="W368" s="95">
        <v>260538.53990309354</v>
      </c>
      <c r="X368" s="152"/>
      <c r="Y368" s="19">
        <f t="shared" si="58"/>
        <v>0</v>
      </c>
      <c r="Z368" s="19">
        <f t="shared" si="58"/>
        <v>0</v>
      </c>
      <c r="AA368" s="19">
        <f t="shared" si="59"/>
        <v>5528.1374387900787</v>
      </c>
      <c r="AB368" s="19">
        <f t="shared" si="60"/>
        <v>0</v>
      </c>
      <c r="AC368" s="19">
        <f t="shared" si="60"/>
        <v>-23394.759618307231</v>
      </c>
      <c r="AD368" s="19">
        <f t="shared" si="60"/>
        <v>5535.6073565742408</v>
      </c>
      <c r="AE368" s="19">
        <f t="shared" si="61"/>
        <v>0</v>
      </c>
      <c r="AF368" s="19">
        <f t="shared" si="62"/>
        <v>-12331.014822942932</v>
      </c>
      <c r="AG368" s="20"/>
      <c r="AH368" s="160">
        <f>'[3]Sped FY 2020'!DZ384</f>
        <v>417.1572888278713</v>
      </c>
      <c r="AI368" s="19">
        <f t="shared" si="64"/>
        <v>0</v>
      </c>
      <c r="AJ368" s="19">
        <f t="shared" si="63"/>
        <v>0</v>
      </c>
      <c r="AK368" s="19">
        <f t="shared" si="63"/>
        <v>13.251925800752616</v>
      </c>
      <c r="AL368" s="19">
        <f t="shared" si="63"/>
        <v>0</v>
      </c>
      <c r="AM368" s="19">
        <f t="shared" si="63"/>
        <v>-56.081387632089168</v>
      </c>
      <c r="AN368" s="19">
        <f t="shared" si="63"/>
        <v>13.26983251839658</v>
      </c>
      <c r="AO368" s="19">
        <f t="shared" si="63"/>
        <v>0</v>
      </c>
      <c r="AP368" s="19">
        <f t="shared" si="63"/>
        <v>-29.559629312940025</v>
      </c>
      <c r="AQ368" s="118">
        <f>'[3]Sped FY 2020'!CR384</f>
        <v>532.59363435104433</v>
      </c>
      <c r="AR368" s="119">
        <f>'[3]Sped FY 2020'!CS384</f>
        <v>562.15326366398426</v>
      </c>
      <c r="AS368" s="161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  <c r="CB368" s="162"/>
      <c r="CC368" s="162"/>
      <c r="CD368" s="162"/>
      <c r="CE368" s="162"/>
      <c r="CF368" s="162"/>
      <c r="CG368" s="162"/>
      <c r="CH368" s="162"/>
      <c r="CI368" s="162"/>
      <c r="CJ368" s="162"/>
    </row>
    <row r="369" spans="1:88" ht="15" x14ac:dyDescent="0.25">
      <c r="A369" s="154">
        <v>2886</v>
      </c>
      <c r="B369" s="155">
        <v>1</v>
      </c>
      <c r="C369" s="156" t="s">
        <v>322</v>
      </c>
      <c r="D369" s="157">
        <v>6</v>
      </c>
      <c r="E369" s="120">
        <f>'[3]Sped FY 2020'!AB385</f>
        <v>310904.26806736784</v>
      </c>
      <c r="F369" s="120">
        <f>'[3]Sped FY 2020'!AK385</f>
        <v>78467.73996973077</v>
      </c>
      <c r="G369" s="120">
        <f>'[3]Sped FY 2020'!BP385</f>
        <v>7804.3322794388905</v>
      </c>
      <c r="H369" s="120">
        <f>-'[3]Sped FY 2020'!CI385</f>
        <v>0</v>
      </c>
      <c r="I369" s="120">
        <f>'[3]Sped FY 2020'!CB385</f>
        <v>0</v>
      </c>
      <c r="J369" s="120">
        <f>'[3]Sped FY 2020'!BF385-'[3]Sped FY 2020'!BI385</f>
        <v>-78606.732931450155</v>
      </c>
      <c r="K369" s="120">
        <f>'[3]Sped FY 2020'!CJ385</f>
        <v>0</v>
      </c>
      <c r="L369" s="118">
        <f t="shared" si="56"/>
        <v>318569.60738508741</v>
      </c>
      <c r="M369" s="134">
        <f t="shared" si="57"/>
        <v>0</v>
      </c>
      <c r="N369" s="158">
        <v>2886</v>
      </c>
      <c r="O369" s="159">
        <v>1</v>
      </c>
      <c r="P369" s="14" t="s">
        <v>322</v>
      </c>
      <c r="Q369" s="14">
        <v>6</v>
      </c>
      <c r="R369" s="22">
        <v>310904.26806736784</v>
      </c>
      <c r="S369" s="94">
        <v>78467.73996973077</v>
      </c>
      <c r="T369" s="94">
        <v>0</v>
      </c>
      <c r="U369" s="94">
        <v>0</v>
      </c>
      <c r="V369" s="94">
        <v>-79454.285214881573</v>
      </c>
      <c r="W369" s="95">
        <v>309917.72282221704</v>
      </c>
      <c r="X369" s="152"/>
      <c r="Y369" s="19">
        <f t="shared" si="58"/>
        <v>0</v>
      </c>
      <c r="Z369" s="19">
        <f t="shared" si="58"/>
        <v>0</v>
      </c>
      <c r="AA369" s="19">
        <f t="shared" si="59"/>
        <v>7804.3322794388905</v>
      </c>
      <c r="AB369" s="19">
        <f t="shared" si="60"/>
        <v>0</v>
      </c>
      <c r="AC369" s="19">
        <f t="shared" si="60"/>
        <v>0</v>
      </c>
      <c r="AD369" s="19">
        <f t="shared" si="60"/>
        <v>847.55228343141789</v>
      </c>
      <c r="AE369" s="19">
        <f t="shared" si="61"/>
        <v>0</v>
      </c>
      <c r="AF369" s="19">
        <f t="shared" si="62"/>
        <v>8651.8845628703712</v>
      </c>
      <c r="AG369" s="20"/>
      <c r="AH369" s="160">
        <f>'[3]Sped FY 2020'!DZ385</f>
        <v>310.47160809242314</v>
      </c>
      <c r="AI369" s="19">
        <f t="shared" si="64"/>
        <v>0</v>
      </c>
      <c r="AJ369" s="19">
        <f t="shared" si="63"/>
        <v>0</v>
      </c>
      <c r="AK369" s="19">
        <f t="shared" si="63"/>
        <v>25.137024049927451</v>
      </c>
      <c r="AL369" s="19">
        <f t="shared" si="63"/>
        <v>0</v>
      </c>
      <c r="AM369" s="19">
        <f t="shared" si="63"/>
        <v>0</v>
      </c>
      <c r="AN369" s="19">
        <f t="shared" si="63"/>
        <v>2.7298866026394051</v>
      </c>
      <c r="AO369" s="19">
        <f t="shared" si="63"/>
        <v>0</v>
      </c>
      <c r="AP369" s="19">
        <f t="shared" si="63"/>
        <v>27.866910652567057</v>
      </c>
      <c r="AQ369" s="118">
        <f>'[3]Sped FY 2020'!CR385</f>
        <v>1012.4179560473383</v>
      </c>
      <c r="AR369" s="119">
        <f>'[3]Sped FY 2020'!CS385</f>
        <v>984.55104539477145</v>
      </c>
      <c r="AS369" s="161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  <c r="CB369" s="162"/>
      <c r="CC369" s="162"/>
      <c r="CD369" s="162"/>
      <c r="CE369" s="162"/>
      <c r="CF369" s="162"/>
      <c r="CG369" s="162"/>
      <c r="CH369" s="162"/>
      <c r="CI369" s="162"/>
      <c r="CJ369" s="162"/>
    </row>
    <row r="370" spans="1:88" ht="15" x14ac:dyDescent="0.25">
      <c r="A370" s="154">
        <v>2888</v>
      </c>
      <c r="B370" s="155">
        <v>1</v>
      </c>
      <c r="C370" s="156" t="s">
        <v>323</v>
      </c>
      <c r="D370" s="157">
        <v>6</v>
      </c>
      <c r="E370" s="120">
        <f>'[3]Sped FY 2020'!AB386</f>
        <v>252027.06788115273</v>
      </c>
      <c r="F370" s="120">
        <f>'[3]Sped FY 2020'!AK386</f>
        <v>77995.441495349907</v>
      </c>
      <c r="G370" s="120">
        <f>'[3]Sped FY 2020'!BP386</f>
        <v>4254.4905071986877</v>
      </c>
      <c r="H370" s="120">
        <f>-'[3]Sped FY 2020'!CI386</f>
        <v>0</v>
      </c>
      <c r="I370" s="120">
        <f>'[3]Sped FY 2020'!CB386</f>
        <v>61830.311919760774</v>
      </c>
      <c r="J370" s="120">
        <f>'[3]Sped FY 2020'!BF386-'[3]Sped FY 2020'!BI386</f>
        <v>-13581.257479509375</v>
      </c>
      <c r="K370" s="120">
        <f>'[3]Sped FY 2020'!CJ386</f>
        <v>0</v>
      </c>
      <c r="L370" s="118">
        <f t="shared" si="56"/>
        <v>382526.0543239527</v>
      </c>
      <c r="M370" s="134">
        <f t="shared" si="57"/>
        <v>0</v>
      </c>
      <c r="N370" s="158">
        <v>2888</v>
      </c>
      <c r="O370" s="159">
        <v>1</v>
      </c>
      <c r="P370" s="14" t="s">
        <v>323</v>
      </c>
      <c r="Q370" s="14">
        <v>6</v>
      </c>
      <c r="R370" s="22">
        <v>252027.06788115273</v>
      </c>
      <c r="S370" s="94">
        <v>77995.441495349907</v>
      </c>
      <c r="T370" s="94">
        <v>0</v>
      </c>
      <c r="U370" s="94">
        <v>62179.218765459489</v>
      </c>
      <c r="V370" s="94">
        <v>-13930.164325208112</v>
      </c>
      <c r="W370" s="95">
        <v>378271.56381675403</v>
      </c>
      <c r="X370" s="152"/>
      <c r="Y370" s="19">
        <f t="shared" si="58"/>
        <v>0</v>
      </c>
      <c r="Z370" s="19">
        <f t="shared" si="58"/>
        <v>0</v>
      </c>
      <c r="AA370" s="19">
        <f t="shared" si="59"/>
        <v>4254.4905071986877</v>
      </c>
      <c r="AB370" s="19">
        <f t="shared" si="60"/>
        <v>0</v>
      </c>
      <c r="AC370" s="19">
        <f t="shared" si="60"/>
        <v>-348.90684569871519</v>
      </c>
      <c r="AD370" s="19">
        <f t="shared" si="60"/>
        <v>348.90684569873702</v>
      </c>
      <c r="AE370" s="19">
        <f t="shared" si="61"/>
        <v>0</v>
      </c>
      <c r="AF370" s="19">
        <f t="shared" si="62"/>
        <v>4254.4905071986723</v>
      </c>
      <c r="AG370" s="20"/>
      <c r="AH370" s="160">
        <f>'[3]Sped FY 2020'!DZ386</f>
        <v>316.09827801254471</v>
      </c>
      <c r="AI370" s="19">
        <f t="shared" si="64"/>
        <v>0</v>
      </c>
      <c r="AJ370" s="19">
        <f t="shared" si="63"/>
        <v>0</v>
      </c>
      <c r="AK370" s="19">
        <f t="shared" si="63"/>
        <v>13.459391597918934</v>
      </c>
      <c r="AL370" s="19">
        <f t="shared" si="63"/>
        <v>0</v>
      </c>
      <c r="AM370" s="19">
        <f t="shared" si="63"/>
        <v>-1.103792301218637</v>
      </c>
      <c r="AN370" s="19">
        <f t="shared" si="63"/>
        <v>1.1037923012187061</v>
      </c>
      <c r="AO370" s="19">
        <f t="shared" si="63"/>
        <v>0</v>
      </c>
      <c r="AP370" s="19">
        <f t="shared" si="63"/>
        <v>13.459391597918886</v>
      </c>
      <c r="AQ370" s="118">
        <f>'[3]Sped FY 2020'!CR386</f>
        <v>542.98017357312676</v>
      </c>
      <c r="AR370" s="119">
        <f>'[3]Sped FY 2020'!CS386</f>
        <v>529.52078197520791</v>
      </c>
      <c r="AS370" s="161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  <c r="CB370" s="162"/>
      <c r="CC370" s="162"/>
      <c r="CD370" s="162"/>
      <c r="CE370" s="162"/>
      <c r="CF370" s="162"/>
      <c r="CG370" s="162"/>
      <c r="CH370" s="162"/>
      <c r="CI370" s="162"/>
      <c r="CJ370" s="162"/>
    </row>
    <row r="371" spans="1:88" ht="15" x14ac:dyDescent="0.25">
      <c r="A371" s="154">
        <v>2889</v>
      </c>
      <c r="B371" s="155">
        <v>1</v>
      </c>
      <c r="C371" s="156" t="s">
        <v>324</v>
      </c>
      <c r="D371" s="157">
        <v>6</v>
      </c>
      <c r="E371" s="120">
        <f>'[3]Sped FY 2020'!AB387</f>
        <v>627777.26254077919</v>
      </c>
      <c r="F371" s="120">
        <f>'[3]Sped FY 2020'!AK387</f>
        <v>137022.34869792967</v>
      </c>
      <c r="G371" s="120">
        <f>'[3]Sped FY 2020'!BP387</f>
        <v>16525.231988085608</v>
      </c>
      <c r="H371" s="120">
        <f>-'[3]Sped FY 2020'!CI387</f>
        <v>0</v>
      </c>
      <c r="I371" s="120">
        <f>'[3]Sped FY 2020'!CB387</f>
        <v>0</v>
      </c>
      <c r="J371" s="120">
        <f>'[3]Sped FY 2020'!BF387-'[3]Sped FY 2020'!BI387</f>
        <v>-131264.63208679287</v>
      </c>
      <c r="K371" s="120">
        <f>'[3]Sped FY 2020'!CJ387</f>
        <v>0</v>
      </c>
      <c r="L371" s="118">
        <f t="shared" si="56"/>
        <v>650060.21114000154</v>
      </c>
      <c r="M371" s="134">
        <f t="shared" si="57"/>
        <v>0</v>
      </c>
      <c r="N371" s="158">
        <v>2889</v>
      </c>
      <c r="O371" s="159">
        <v>1</v>
      </c>
      <c r="P371" s="14" t="s">
        <v>324</v>
      </c>
      <c r="Q371" s="14">
        <v>6</v>
      </c>
      <c r="R371" s="22">
        <v>627777.26254077919</v>
      </c>
      <c r="S371" s="94">
        <v>137022.34869792967</v>
      </c>
      <c r="T371" s="94">
        <v>0</v>
      </c>
      <c r="U371" s="94">
        <v>0</v>
      </c>
      <c r="V371" s="94">
        <v>-131720.05954217922</v>
      </c>
      <c r="W371" s="95">
        <v>633079.55169652961</v>
      </c>
      <c r="X371" s="152"/>
      <c r="Y371" s="19">
        <f t="shared" si="58"/>
        <v>0</v>
      </c>
      <c r="Z371" s="19">
        <f t="shared" si="58"/>
        <v>0</v>
      </c>
      <c r="AA371" s="19">
        <f t="shared" si="59"/>
        <v>16525.231988085608</v>
      </c>
      <c r="AB371" s="19">
        <f t="shared" si="60"/>
        <v>0</v>
      </c>
      <c r="AC371" s="19">
        <f t="shared" si="60"/>
        <v>0</v>
      </c>
      <c r="AD371" s="19">
        <f t="shared" si="60"/>
        <v>455.42745538635063</v>
      </c>
      <c r="AE371" s="19">
        <f t="shared" si="61"/>
        <v>0</v>
      </c>
      <c r="AF371" s="19">
        <f t="shared" si="62"/>
        <v>16980.65944347193</v>
      </c>
      <c r="AG371" s="20"/>
      <c r="AH371" s="160">
        <f>'[3]Sped FY 2020'!DZ387</f>
        <v>748.54805187331783</v>
      </c>
      <c r="AI371" s="19">
        <f t="shared" si="64"/>
        <v>0</v>
      </c>
      <c r="AJ371" s="19">
        <f t="shared" si="63"/>
        <v>0</v>
      </c>
      <c r="AK371" s="19">
        <f t="shared" si="63"/>
        <v>22.076380997491786</v>
      </c>
      <c r="AL371" s="19">
        <f t="shared" si="63"/>
        <v>0</v>
      </c>
      <c r="AM371" s="19">
        <f t="shared" si="63"/>
        <v>0</v>
      </c>
      <c r="AN371" s="19">
        <f t="shared" si="63"/>
        <v>0.60841445548698847</v>
      </c>
      <c r="AO371" s="19">
        <f t="shared" si="63"/>
        <v>0</v>
      </c>
      <c r="AP371" s="19">
        <f t="shared" si="63"/>
        <v>22.684795452978733</v>
      </c>
      <c r="AQ371" s="118">
        <f>'[3]Sped FY 2020'!CR387</f>
        <v>812.97700676641523</v>
      </c>
      <c r="AR371" s="119">
        <f>'[3]Sped FY 2020'!CS387</f>
        <v>790.29221131343638</v>
      </c>
      <c r="AS371" s="161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  <c r="CB371" s="162"/>
      <c r="CC371" s="162"/>
      <c r="CD371" s="162"/>
      <c r="CE371" s="162"/>
      <c r="CF371" s="162"/>
      <c r="CG371" s="162"/>
      <c r="CH371" s="162"/>
      <c r="CI371" s="162"/>
      <c r="CJ371" s="162"/>
    </row>
    <row r="372" spans="1:88" ht="15" x14ac:dyDescent="0.25">
      <c r="A372" s="154">
        <v>2890</v>
      </c>
      <c r="B372" s="155">
        <v>1</v>
      </c>
      <c r="C372" s="156" t="s">
        <v>325</v>
      </c>
      <c r="D372" s="157">
        <v>6</v>
      </c>
      <c r="E372" s="120">
        <f>'[3]Sped FY 2020'!AB388</f>
        <v>698089.81301999569</v>
      </c>
      <c r="F372" s="120">
        <f>'[3]Sped FY 2020'!AK388</f>
        <v>175338.30639916984</v>
      </c>
      <c r="G372" s="120">
        <f>'[3]Sped FY 2020'!BP388</f>
        <v>15563.505750420198</v>
      </c>
      <c r="H372" s="120">
        <f>-'[3]Sped FY 2020'!CI388</f>
        <v>0</v>
      </c>
      <c r="I372" s="120">
        <f>'[3]Sped FY 2020'!CB388</f>
        <v>88997.661618551821</v>
      </c>
      <c r="J372" s="120">
        <f>'[3]Sped FY 2020'!BF388-'[3]Sped FY 2020'!BI388</f>
        <v>-314497.72952430794</v>
      </c>
      <c r="K372" s="120">
        <f>'[3]Sped FY 2020'!CJ388</f>
        <v>0</v>
      </c>
      <c r="L372" s="118">
        <f t="shared" si="56"/>
        <v>663491.55726382951</v>
      </c>
      <c r="M372" s="134">
        <f t="shared" si="57"/>
        <v>0</v>
      </c>
      <c r="N372" s="158">
        <v>2890</v>
      </c>
      <c r="O372" s="159">
        <v>1</v>
      </c>
      <c r="P372" s="14" t="s">
        <v>325</v>
      </c>
      <c r="Q372" s="14">
        <v>6</v>
      </c>
      <c r="R372" s="22">
        <v>698089.81301999569</v>
      </c>
      <c r="S372" s="94">
        <v>175338.30639916984</v>
      </c>
      <c r="T372" s="94">
        <v>0</v>
      </c>
      <c r="U372" s="94">
        <v>94159.761203653179</v>
      </c>
      <c r="V372" s="94">
        <v>-319659.82910940936</v>
      </c>
      <c r="W372" s="95">
        <v>647928.05151340936</v>
      </c>
      <c r="X372" s="152"/>
      <c r="Y372" s="19">
        <f t="shared" si="58"/>
        <v>0</v>
      </c>
      <c r="Z372" s="19">
        <f t="shared" si="58"/>
        <v>0</v>
      </c>
      <c r="AA372" s="19">
        <f t="shared" si="59"/>
        <v>15563.505750420198</v>
      </c>
      <c r="AB372" s="19">
        <f t="shared" si="60"/>
        <v>0</v>
      </c>
      <c r="AC372" s="19">
        <f t="shared" si="60"/>
        <v>-5162.0995851013577</v>
      </c>
      <c r="AD372" s="19">
        <f t="shared" si="60"/>
        <v>5162.0995851014159</v>
      </c>
      <c r="AE372" s="19">
        <f t="shared" si="61"/>
        <v>0</v>
      </c>
      <c r="AF372" s="19">
        <f t="shared" si="62"/>
        <v>15563.505750420154</v>
      </c>
      <c r="AG372" s="20"/>
      <c r="AH372" s="160">
        <f>'[3]Sped FY 2020'!DZ388</f>
        <v>568.29366193227997</v>
      </c>
      <c r="AI372" s="19">
        <f t="shared" si="64"/>
        <v>0</v>
      </c>
      <c r="AJ372" s="19">
        <f t="shared" si="63"/>
        <v>0</v>
      </c>
      <c r="AK372" s="19">
        <f t="shared" si="63"/>
        <v>27.386379248894041</v>
      </c>
      <c r="AL372" s="19">
        <f t="shared" si="63"/>
        <v>0</v>
      </c>
      <c r="AM372" s="19">
        <f t="shared" si="63"/>
        <v>-9.0835072267909496</v>
      </c>
      <c r="AN372" s="19">
        <f t="shared" si="63"/>
        <v>9.0835072267910508</v>
      </c>
      <c r="AO372" s="19">
        <f t="shared" si="63"/>
        <v>0</v>
      </c>
      <c r="AP372" s="19">
        <f t="shared" si="63"/>
        <v>27.386379248893963</v>
      </c>
      <c r="AQ372" s="118">
        <f>'[3]Sped FY 2020'!CR388</f>
        <v>1116.3441605488117</v>
      </c>
      <c r="AR372" s="119">
        <f>'[3]Sped FY 2020'!CS388</f>
        <v>1088.9577812999178</v>
      </c>
      <c r="AS372" s="161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  <c r="CB372" s="162"/>
      <c r="CC372" s="162"/>
      <c r="CD372" s="162"/>
      <c r="CE372" s="162"/>
      <c r="CF372" s="162"/>
      <c r="CG372" s="162"/>
      <c r="CH372" s="162"/>
      <c r="CI372" s="162"/>
      <c r="CJ372" s="162"/>
    </row>
    <row r="373" spans="1:88" ht="15" x14ac:dyDescent="0.25">
      <c r="A373" s="154">
        <v>2895</v>
      </c>
      <c r="B373" s="155">
        <v>1</v>
      </c>
      <c r="C373" s="156" t="s">
        <v>326</v>
      </c>
      <c r="D373" s="157">
        <v>5</v>
      </c>
      <c r="E373" s="120">
        <f>'[3]Sped FY 2020'!AB389</f>
        <v>1257391.4460760108</v>
      </c>
      <c r="F373" s="120">
        <f>'[3]Sped FY 2020'!AK389</f>
        <v>348162.07150423952</v>
      </c>
      <c r="G373" s="120">
        <f>'[3]Sped FY 2020'!BP389</f>
        <v>30996.893322503172</v>
      </c>
      <c r="H373" s="120">
        <f>-'[3]Sped FY 2020'!CI389</f>
        <v>0</v>
      </c>
      <c r="I373" s="120">
        <f>'[3]Sped FY 2020'!CB389</f>
        <v>0</v>
      </c>
      <c r="J373" s="120">
        <f>'[3]Sped FY 2020'!BF389-'[3]Sped FY 2020'!BI389</f>
        <v>-356145.18510089349</v>
      </c>
      <c r="K373" s="120">
        <f>'[3]Sped FY 2020'!CJ389</f>
        <v>0</v>
      </c>
      <c r="L373" s="118">
        <f t="shared" si="56"/>
        <v>1280405.22580186</v>
      </c>
      <c r="M373" s="134">
        <f t="shared" si="57"/>
        <v>0</v>
      </c>
      <c r="N373" s="158">
        <v>2895</v>
      </c>
      <c r="O373" s="159">
        <v>1</v>
      </c>
      <c r="P373" s="14" t="s">
        <v>326</v>
      </c>
      <c r="Q373" s="14">
        <v>5</v>
      </c>
      <c r="R373" s="22">
        <v>1257391.4460760108</v>
      </c>
      <c r="S373" s="94">
        <v>348162.07150423952</v>
      </c>
      <c r="T373" s="94">
        <v>0</v>
      </c>
      <c r="U373" s="94">
        <v>0</v>
      </c>
      <c r="V373" s="94">
        <v>-358380.93137573783</v>
      </c>
      <c r="W373" s="95">
        <v>1247172.5862045125</v>
      </c>
      <c r="X373" s="152"/>
      <c r="Y373" s="19">
        <f t="shared" si="58"/>
        <v>0</v>
      </c>
      <c r="Z373" s="19">
        <f t="shared" si="58"/>
        <v>0</v>
      </c>
      <c r="AA373" s="19">
        <f t="shared" si="59"/>
        <v>30996.893322503172</v>
      </c>
      <c r="AB373" s="19">
        <f t="shared" si="60"/>
        <v>0</v>
      </c>
      <c r="AC373" s="19">
        <f t="shared" si="60"/>
        <v>0</v>
      </c>
      <c r="AD373" s="19">
        <f t="shared" si="60"/>
        <v>2235.7462748443359</v>
      </c>
      <c r="AE373" s="19">
        <f t="shared" si="61"/>
        <v>0</v>
      </c>
      <c r="AF373" s="19">
        <f t="shared" si="62"/>
        <v>33232.639597347472</v>
      </c>
      <c r="AG373" s="20"/>
      <c r="AH373" s="160">
        <f>'[3]Sped FY 2020'!DZ389</f>
        <v>1153.4673336249248</v>
      </c>
      <c r="AI373" s="19">
        <f t="shared" si="64"/>
        <v>0</v>
      </c>
      <c r="AJ373" s="19">
        <f t="shared" si="63"/>
        <v>0</v>
      </c>
      <c r="AK373" s="19">
        <f t="shared" si="63"/>
        <v>26.872796843835452</v>
      </c>
      <c r="AL373" s="19">
        <f t="shared" si="63"/>
        <v>0</v>
      </c>
      <c r="AM373" s="19">
        <f t="shared" si="63"/>
        <v>0</v>
      </c>
      <c r="AN373" s="19">
        <f t="shared" si="63"/>
        <v>1.9382831309302928</v>
      </c>
      <c r="AO373" s="19">
        <f t="shared" si="63"/>
        <v>0</v>
      </c>
      <c r="AP373" s="19">
        <f t="shared" si="63"/>
        <v>28.811079974765711</v>
      </c>
      <c r="AQ373" s="118">
        <f>'[3]Sped FY 2020'!CR389</f>
        <v>992.93761947038001</v>
      </c>
      <c r="AR373" s="119">
        <f>'[3]Sped FY 2020'!CS389</f>
        <v>964.12653949561434</v>
      </c>
      <c r="AS373" s="161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  <c r="CB373" s="162"/>
      <c r="CC373" s="162"/>
      <c r="CD373" s="162"/>
      <c r="CE373" s="162"/>
      <c r="CF373" s="162"/>
      <c r="CG373" s="162"/>
      <c r="CH373" s="162"/>
      <c r="CI373" s="162"/>
      <c r="CJ373" s="162"/>
    </row>
    <row r="374" spans="1:88" ht="15" x14ac:dyDescent="0.25">
      <c r="A374" s="154">
        <v>2897</v>
      </c>
      <c r="B374" s="155">
        <v>1</v>
      </c>
      <c r="C374" s="156" t="s">
        <v>327</v>
      </c>
      <c r="D374" s="157">
        <v>5</v>
      </c>
      <c r="E374" s="120">
        <f>'[3]Sped FY 2020'!AB390</f>
        <v>1296714.9990025882</v>
      </c>
      <c r="F374" s="120">
        <f>'[3]Sped FY 2020'!AK390</f>
        <v>277905.4181122494</v>
      </c>
      <c r="G374" s="120">
        <f>'[3]Sped FY 2020'!BP390</f>
        <v>26088.614314989547</v>
      </c>
      <c r="H374" s="120">
        <f>-'[3]Sped FY 2020'!CI390</f>
        <v>0</v>
      </c>
      <c r="I374" s="120">
        <f>'[3]Sped FY 2020'!CB390</f>
        <v>0</v>
      </c>
      <c r="J374" s="120">
        <f>'[3]Sped FY 2020'!BF390-'[3]Sped FY 2020'!BI390</f>
        <v>-453255.37704195885</v>
      </c>
      <c r="K374" s="120">
        <f>'[3]Sped FY 2020'!CJ390</f>
        <v>0</v>
      </c>
      <c r="L374" s="118">
        <f t="shared" si="56"/>
        <v>1147453.6543878685</v>
      </c>
      <c r="M374" s="134">
        <f t="shared" si="57"/>
        <v>0</v>
      </c>
      <c r="N374" s="158">
        <v>2897</v>
      </c>
      <c r="O374" s="159">
        <v>1</v>
      </c>
      <c r="P374" s="14" t="s">
        <v>327</v>
      </c>
      <c r="Q374" s="14">
        <v>5</v>
      </c>
      <c r="R374" s="22">
        <v>1296714.9990025882</v>
      </c>
      <c r="S374" s="94">
        <v>277905.4181122494</v>
      </c>
      <c r="T374" s="94">
        <v>0</v>
      </c>
      <c r="U374" s="94">
        <v>0</v>
      </c>
      <c r="V374" s="94">
        <v>-462249.9984918182</v>
      </c>
      <c r="W374" s="95">
        <v>1112370.4186230195</v>
      </c>
      <c r="X374" s="152"/>
      <c r="Y374" s="19">
        <f t="shared" si="58"/>
        <v>0</v>
      </c>
      <c r="Z374" s="19">
        <f t="shared" si="58"/>
        <v>0</v>
      </c>
      <c r="AA374" s="19">
        <f t="shared" si="59"/>
        <v>26088.614314989547</v>
      </c>
      <c r="AB374" s="19">
        <f t="shared" si="60"/>
        <v>0</v>
      </c>
      <c r="AC374" s="19">
        <f t="shared" si="60"/>
        <v>0</v>
      </c>
      <c r="AD374" s="19">
        <f t="shared" si="60"/>
        <v>8994.6214498593472</v>
      </c>
      <c r="AE374" s="19">
        <f t="shared" si="61"/>
        <v>0</v>
      </c>
      <c r="AF374" s="19">
        <f t="shared" si="62"/>
        <v>35083.235764849</v>
      </c>
      <c r="AG374" s="20"/>
      <c r="AH374" s="160">
        <f>'[3]Sped FY 2020'!DZ390</f>
        <v>1113.2768341954848</v>
      </c>
      <c r="AI374" s="19">
        <f t="shared" si="64"/>
        <v>0</v>
      </c>
      <c r="AJ374" s="19">
        <f t="shared" si="63"/>
        <v>0</v>
      </c>
      <c r="AK374" s="19">
        <f t="shared" si="63"/>
        <v>23.434076335418062</v>
      </c>
      <c r="AL374" s="19">
        <f t="shared" si="63"/>
        <v>0</v>
      </c>
      <c r="AM374" s="19">
        <f t="shared" si="63"/>
        <v>0</v>
      </c>
      <c r="AN374" s="19">
        <f t="shared" si="63"/>
        <v>8.0794113140415398</v>
      </c>
      <c r="AO374" s="19">
        <f t="shared" si="63"/>
        <v>0</v>
      </c>
      <c r="AP374" s="19">
        <f t="shared" si="63"/>
        <v>31.513487649459698</v>
      </c>
      <c r="AQ374" s="118">
        <f>'[3]Sped FY 2020'!CR390</f>
        <v>957.4400936688927</v>
      </c>
      <c r="AR374" s="119">
        <f>'[3]Sped FY 2020'!CS390</f>
        <v>925.92660601943294</v>
      </c>
      <c r="AS374" s="161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  <c r="CB374" s="162"/>
      <c r="CC374" s="162"/>
      <c r="CD374" s="162"/>
      <c r="CE374" s="162"/>
      <c r="CF374" s="162"/>
      <c r="CG374" s="162"/>
      <c r="CH374" s="162"/>
      <c r="CI374" s="162"/>
      <c r="CJ374" s="162"/>
    </row>
    <row r="375" spans="1:88" ht="15" x14ac:dyDescent="0.25">
      <c r="A375" s="154">
        <v>2898</v>
      </c>
      <c r="B375" s="155">
        <v>1</v>
      </c>
      <c r="C375" s="156" t="s">
        <v>328</v>
      </c>
      <c r="D375" s="157">
        <v>6</v>
      </c>
      <c r="E375" s="120">
        <f>'[3]Sped FY 2020'!AB391</f>
        <v>435246.3045556416</v>
      </c>
      <c r="F375" s="120">
        <f>'[3]Sped FY 2020'!AK391</f>
        <v>110040.38059066799</v>
      </c>
      <c r="G375" s="120">
        <f>'[3]Sped FY 2020'!BP391</f>
        <v>11757.092084353391</v>
      </c>
      <c r="H375" s="120">
        <f>-'[3]Sped FY 2020'!CI391</f>
        <v>0</v>
      </c>
      <c r="I375" s="120">
        <f>'[3]Sped FY 2020'!CB391</f>
        <v>0</v>
      </c>
      <c r="J375" s="120">
        <f>'[3]Sped FY 2020'!BF391-'[3]Sped FY 2020'!BI391</f>
        <v>-168390.91888300743</v>
      </c>
      <c r="K375" s="120">
        <f>'[3]Sped FY 2020'!CJ391</f>
        <v>0</v>
      </c>
      <c r="L375" s="118">
        <f t="shared" si="56"/>
        <v>388652.85834765557</v>
      </c>
      <c r="M375" s="134">
        <f t="shared" si="57"/>
        <v>0</v>
      </c>
      <c r="N375" s="158">
        <v>2898</v>
      </c>
      <c r="O375" s="159">
        <v>1</v>
      </c>
      <c r="P375" s="14" t="s">
        <v>328</v>
      </c>
      <c r="Q375" s="14">
        <v>6</v>
      </c>
      <c r="R375" s="22">
        <v>435246.3045556416</v>
      </c>
      <c r="S375" s="94">
        <v>110040.38059066799</v>
      </c>
      <c r="T375" s="94">
        <v>0</v>
      </c>
      <c r="U375" s="94">
        <v>0</v>
      </c>
      <c r="V375" s="94">
        <v>-168643.7242719442</v>
      </c>
      <c r="W375" s="95">
        <v>376642.96087436535</v>
      </c>
      <c r="X375" s="152"/>
      <c r="Y375" s="19">
        <f t="shared" si="58"/>
        <v>0</v>
      </c>
      <c r="Z375" s="19">
        <f t="shared" si="58"/>
        <v>0</v>
      </c>
      <c r="AA375" s="19">
        <f t="shared" si="59"/>
        <v>11757.092084353391</v>
      </c>
      <c r="AB375" s="19">
        <f t="shared" si="60"/>
        <v>0</v>
      </c>
      <c r="AC375" s="19">
        <f t="shared" si="60"/>
        <v>0</v>
      </c>
      <c r="AD375" s="19">
        <f t="shared" si="60"/>
        <v>252.80538893677294</v>
      </c>
      <c r="AE375" s="19">
        <f t="shared" si="61"/>
        <v>0</v>
      </c>
      <c r="AF375" s="19">
        <f t="shared" si="62"/>
        <v>12009.897473290213</v>
      </c>
      <c r="AG375" s="20"/>
      <c r="AH375" s="160">
        <f>'[3]Sped FY 2020'!DZ391</f>
        <v>367.14021228793331</v>
      </c>
      <c r="AI375" s="19">
        <f t="shared" si="64"/>
        <v>0</v>
      </c>
      <c r="AJ375" s="19">
        <f t="shared" si="63"/>
        <v>0</v>
      </c>
      <c r="AK375" s="19">
        <f t="shared" si="63"/>
        <v>32.023438705027431</v>
      </c>
      <c r="AL375" s="19">
        <f t="shared" si="63"/>
        <v>0</v>
      </c>
      <c r="AM375" s="19">
        <f t="shared" si="63"/>
        <v>0</v>
      </c>
      <c r="AN375" s="19">
        <f t="shared" si="63"/>
        <v>0.68857994977272563</v>
      </c>
      <c r="AO375" s="19">
        <f t="shared" si="63"/>
        <v>0</v>
      </c>
      <c r="AP375" s="19">
        <f t="shared" si="63"/>
        <v>32.712018654800289</v>
      </c>
      <c r="AQ375" s="118">
        <f>'[3]Sped FY 2020'!CR391</f>
        <v>1322.0373744677256</v>
      </c>
      <c r="AR375" s="119">
        <f>'[3]Sped FY 2020'!CS391</f>
        <v>1289.3253558129254</v>
      </c>
      <c r="AS375" s="161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  <c r="CB375" s="162"/>
      <c r="CC375" s="162"/>
      <c r="CD375" s="162"/>
      <c r="CE375" s="162"/>
      <c r="CF375" s="162"/>
      <c r="CG375" s="162"/>
      <c r="CH375" s="162"/>
      <c r="CI375" s="162"/>
      <c r="CJ375" s="162"/>
    </row>
    <row r="376" spans="1:88" ht="15" x14ac:dyDescent="0.25">
      <c r="A376" s="154">
        <v>2899</v>
      </c>
      <c r="B376" s="155">
        <v>1</v>
      </c>
      <c r="C376" s="156" t="s">
        <v>329</v>
      </c>
      <c r="D376" s="157">
        <v>5</v>
      </c>
      <c r="E376" s="120">
        <f>'[3]Sped FY 2020'!AB392</f>
        <v>1191965.1520463866</v>
      </c>
      <c r="F376" s="120">
        <f>'[3]Sped FY 2020'!AK392</f>
        <v>181192.5622645868</v>
      </c>
      <c r="G376" s="120">
        <f>'[3]Sped FY 2020'!BP392</f>
        <v>24048.8042042743</v>
      </c>
      <c r="H376" s="120">
        <f>-'[3]Sped FY 2020'!CI392</f>
        <v>0</v>
      </c>
      <c r="I376" s="120">
        <f>'[3]Sped FY 2020'!CB392</f>
        <v>0</v>
      </c>
      <c r="J376" s="120">
        <f>'[3]Sped FY 2020'!BF392-'[3]Sped FY 2020'!BI392</f>
        <v>-134062.68727866525</v>
      </c>
      <c r="K376" s="120">
        <f>'[3]Sped FY 2020'!CJ392</f>
        <v>0</v>
      </c>
      <c r="L376" s="118">
        <f t="shared" si="56"/>
        <v>1263143.8312365822</v>
      </c>
      <c r="M376" s="134">
        <f t="shared" si="57"/>
        <v>0</v>
      </c>
      <c r="N376" s="158">
        <v>2899</v>
      </c>
      <c r="O376" s="159">
        <v>1</v>
      </c>
      <c r="P376" s="14" t="s">
        <v>329</v>
      </c>
      <c r="Q376" s="14">
        <v>5</v>
      </c>
      <c r="R376" s="22">
        <v>1191965.1520463866</v>
      </c>
      <c r="S376" s="94">
        <v>181192.5622645868</v>
      </c>
      <c r="T376" s="94">
        <v>0</v>
      </c>
      <c r="U376" s="94">
        <v>0</v>
      </c>
      <c r="V376" s="94">
        <v>-133686.13895459785</v>
      </c>
      <c r="W376" s="95">
        <v>1239471.5753563757</v>
      </c>
      <c r="X376" s="152"/>
      <c r="Y376" s="19">
        <f t="shared" si="58"/>
        <v>0</v>
      </c>
      <c r="Z376" s="19">
        <f t="shared" si="58"/>
        <v>0</v>
      </c>
      <c r="AA376" s="19">
        <f t="shared" si="59"/>
        <v>24048.8042042743</v>
      </c>
      <c r="AB376" s="19">
        <f t="shared" si="60"/>
        <v>0</v>
      </c>
      <c r="AC376" s="19">
        <f t="shared" si="60"/>
        <v>0</v>
      </c>
      <c r="AD376" s="19">
        <f t="shared" si="60"/>
        <v>-376.54832406740752</v>
      </c>
      <c r="AE376" s="19">
        <f t="shared" si="61"/>
        <v>0</v>
      </c>
      <c r="AF376" s="19">
        <f t="shared" si="62"/>
        <v>23672.255880206591</v>
      </c>
      <c r="AG376" s="20"/>
      <c r="AH376" s="160">
        <f>'[3]Sped FY 2020'!DZ392</f>
        <v>1452.8865543742518</v>
      </c>
      <c r="AI376" s="19">
        <f t="shared" si="64"/>
        <v>0</v>
      </c>
      <c r="AJ376" s="19">
        <f t="shared" si="63"/>
        <v>0</v>
      </c>
      <c r="AK376" s="19">
        <f t="shared" si="63"/>
        <v>16.552430836302946</v>
      </c>
      <c r="AL376" s="19">
        <f t="shared" si="63"/>
        <v>0</v>
      </c>
      <c r="AM376" s="19">
        <f t="shared" si="63"/>
        <v>0</v>
      </c>
      <c r="AN376" s="19">
        <f t="shared" si="63"/>
        <v>-0.25917255750885815</v>
      </c>
      <c r="AO376" s="19">
        <f t="shared" si="63"/>
        <v>0</v>
      </c>
      <c r="AP376" s="19">
        <f t="shared" si="63"/>
        <v>16.293258278793878</v>
      </c>
      <c r="AQ376" s="118">
        <f>'[3]Sped FY 2020'!CR392</f>
        <v>661.13304702881726</v>
      </c>
      <c r="AR376" s="119">
        <f>'[3]Sped FY 2020'!CS392</f>
        <v>644.83978875002322</v>
      </c>
      <c r="AS376" s="161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  <c r="CB376" s="162"/>
      <c r="CC376" s="162"/>
      <c r="CD376" s="162"/>
      <c r="CE376" s="162"/>
      <c r="CF376" s="162"/>
      <c r="CG376" s="162"/>
      <c r="CH376" s="162"/>
      <c r="CI376" s="162"/>
      <c r="CJ376" s="162"/>
    </row>
    <row r="377" spans="1:88" ht="15" x14ac:dyDescent="0.25">
      <c r="A377" s="154">
        <v>2902</v>
      </c>
      <c r="B377" s="155">
        <v>1</v>
      </c>
      <c r="C377" s="156" t="s">
        <v>330</v>
      </c>
      <c r="D377" s="157">
        <v>6</v>
      </c>
      <c r="E377" s="120">
        <f>'[3]Sped FY 2020'!AB393</f>
        <v>628203.69838943193</v>
      </c>
      <c r="F377" s="120">
        <f>'[3]Sped FY 2020'!AK393</f>
        <v>109859.92475578061</v>
      </c>
      <c r="G377" s="120">
        <f>'[3]Sped FY 2020'!BP393</f>
        <v>13021.24069233815</v>
      </c>
      <c r="H377" s="120">
        <f>-'[3]Sped FY 2020'!CI393</f>
        <v>0</v>
      </c>
      <c r="I377" s="120">
        <f>'[3]Sped FY 2020'!CB393</f>
        <v>0</v>
      </c>
      <c r="J377" s="120">
        <f>'[3]Sped FY 2020'!BF393-'[3]Sped FY 2020'!BI393</f>
        <v>-152686.44125436756</v>
      </c>
      <c r="K377" s="120">
        <f>'[3]Sped FY 2020'!CJ393</f>
        <v>0</v>
      </c>
      <c r="L377" s="118">
        <f t="shared" si="56"/>
        <v>598398.42258318304</v>
      </c>
      <c r="M377" s="134">
        <f t="shared" si="57"/>
        <v>0</v>
      </c>
      <c r="N377" s="158">
        <v>2902</v>
      </c>
      <c r="O377" s="159">
        <v>1</v>
      </c>
      <c r="P377" s="14" t="s">
        <v>330</v>
      </c>
      <c r="Q377" s="14">
        <v>6</v>
      </c>
      <c r="R377" s="22">
        <v>628203.69838943193</v>
      </c>
      <c r="S377" s="94">
        <v>109859.92475578061</v>
      </c>
      <c r="T377" s="94">
        <v>0</v>
      </c>
      <c r="U377" s="94">
        <v>0</v>
      </c>
      <c r="V377" s="94">
        <v>-154649.87060486304</v>
      </c>
      <c r="W377" s="95">
        <v>583413.75254034949</v>
      </c>
      <c r="X377" s="152"/>
      <c r="Y377" s="19">
        <f t="shared" si="58"/>
        <v>0</v>
      </c>
      <c r="Z377" s="19">
        <f t="shared" si="58"/>
        <v>0</v>
      </c>
      <c r="AA377" s="19">
        <f t="shared" si="59"/>
        <v>13021.24069233815</v>
      </c>
      <c r="AB377" s="19">
        <f t="shared" si="60"/>
        <v>0</v>
      </c>
      <c r="AC377" s="19">
        <f t="shared" si="60"/>
        <v>0</v>
      </c>
      <c r="AD377" s="19">
        <f t="shared" si="60"/>
        <v>1963.429350495484</v>
      </c>
      <c r="AE377" s="19">
        <f t="shared" si="61"/>
        <v>0</v>
      </c>
      <c r="AF377" s="19">
        <f t="shared" si="62"/>
        <v>14984.670042833546</v>
      </c>
      <c r="AG377" s="20"/>
      <c r="AH377" s="160">
        <f>'[3]Sped FY 2020'!DZ393</f>
        <v>577.7384292981983</v>
      </c>
      <c r="AI377" s="19">
        <f t="shared" si="64"/>
        <v>0</v>
      </c>
      <c r="AJ377" s="19">
        <f t="shared" si="63"/>
        <v>0</v>
      </c>
      <c r="AK377" s="19">
        <f t="shared" si="63"/>
        <v>22.538297665529303</v>
      </c>
      <c r="AL377" s="19">
        <f t="shared" si="63"/>
        <v>0</v>
      </c>
      <c r="AM377" s="19">
        <f t="shared" si="63"/>
        <v>0</v>
      </c>
      <c r="AN377" s="19">
        <f t="shared" si="63"/>
        <v>3.3984745534073943</v>
      </c>
      <c r="AO377" s="19">
        <f t="shared" si="63"/>
        <v>0</v>
      </c>
      <c r="AP377" s="19">
        <f t="shared" si="63"/>
        <v>25.936772218936547</v>
      </c>
      <c r="AQ377" s="118">
        <f>'[3]Sped FY 2020'!CR393</f>
        <v>877.44639594376872</v>
      </c>
      <c r="AR377" s="119">
        <f>'[3]Sped FY 2020'!CS393</f>
        <v>851.50962372483218</v>
      </c>
      <c r="AS377" s="161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  <c r="CB377" s="162"/>
      <c r="CC377" s="162"/>
      <c r="CD377" s="162"/>
      <c r="CE377" s="162"/>
      <c r="CF377" s="162"/>
      <c r="CG377" s="162"/>
      <c r="CH377" s="162"/>
      <c r="CI377" s="162"/>
      <c r="CJ377" s="162"/>
    </row>
    <row r="378" spans="1:88" ht="15" x14ac:dyDescent="0.25">
      <c r="A378" s="154">
        <v>2903</v>
      </c>
      <c r="B378" s="155">
        <v>1</v>
      </c>
      <c r="C378" s="156" t="s">
        <v>331</v>
      </c>
      <c r="D378" s="157">
        <v>6</v>
      </c>
      <c r="E378" s="120">
        <f>'[3]Sped FY 2020'!AB394</f>
        <v>631628.82992504071</v>
      </c>
      <c r="F378" s="120">
        <f>'[3]Sped FY 2020'!AK394</f>
        <v>196316.95322755523</v>
      </c>
      <c r="G378" s="120">
        <f>'[3]Sped FY 2020'!BP394</f>
        <v>11476.719302834217</v>
      </c>
      <c r="H378" s="120">
        <f>-'[3]Sped FY 2020'!CI394</f>
        <v>0</v>
      </c>
      <c r="I378" s="120">
        <f>'[3]Sped FY 2020'!CB394</f>
        <v>0</v>
      </c>
      <c r="J378" s="120">
        <f>'[3]Sped FY 2020'!BF394-'[3]Sped FY 2020'!BI394</f>
        <v>-39975.157072475136</v>
      </c>
      <c r="K378" s="120">
        <f>'[3]Sped FY 2020'!CJ394</f>
        <v>0</v>
      </c>
      <c r="L378" s="118">
        <f t="shared" si="56"/>
        <v>799447.34538295504</v>
      </c>
      <c r="M378" s="134">
        <f t="shared" si="57"/>
        <v>0</v>
      </c>
      <c r="N378" s="158">
        <v>2903</v>
      </c>
      <c r="O378" s="159">
        <v>1</v>
      </c>
      <c r="P378" s="14" t="s">
        <v>331</v>
      </c>
      <c r="Q378" s="14">
        <v>6</v>
      </c>
      <c r="R378" s="22">
        <v>631628.82992504071</v>
      </c>
      <c r="S378" s="94">
        <v>196316.95322755523</v>
      </c>
      <c r="T378" s="94">
        <v>0</v>
      </c>
      <c r="U378" s="94">
        <v>0</v>
      </c>
      <c r="V378" s="94">
        <v>-42302.65565297244</v>
      </c>
      <c r="W378" s="95">
        <v>785643.12749962357</v>
      </c>
      <c r="X378" s="152"/>
      <c r="Y378" s="19">
        <f t="shared" si="58"/>
        <v>0</v>
      </c>
      <c r="Z378" s="19">
        <f t="shared" si="58"/>
        <v>0</v>
      </c>
      <c r="AA378" s="19">
        <f t="shared" si="59"/>
        <v>11476.719302834217</v>
      </c>
      <c r="AB378" s="19">
        <f t="shared" si="60"/>
        <v>0</v>
      </c>
      <c r="AC378" s="19">
        <f t="shared" si="60"/>
        <v>0</v>
      </c>
      <c r="AD378" s="19">
        <f t="shared" si="60"/>
        <v>2327.4985804973039</v>
      </c>
      <c r="AE378" s="19">
        <f t="shared" si="61"/>
        <v>0</v>
      </c>
      <c r="AF378" s="19">
        <f t="shared" si="62"/>
        <v>13804.217883331468</v>
      </c>
      <c r="AG378" s="20"/>
      <c r="AH378" s="160">
        <f>'[3]Sped FY 2020'!DZ394</f>
        <v>497.35743043931859</v>
      </c>
      <c r="AI378" s="19">
        <f t="shared" si="64"/>
        <v>0</v>
      </c>
      <c r="AJ378" s="19">
        <f t="shared" si="63"/>
        <v>0</v>
      </c>
      <c r="AK378" s="19">
        <f t="shared" si="63"/>
        <v>23.075395280003693</v>
      </c>
      <c r="AL378" s="19">
        <f t="shared" si="63"/>
        <v>0</v>
      </c>
      <c r="AM378" s="19">
        <f t="shared" si="63"/>
        <v>0</v>
      </c>
      <c r="AN378" s="19">
        <f t="shared" si="63"/>
        <v>4.6797301860784737</v>
      </c>
      <c r="AO378" s="19">
        <f t="shared" si="63"/>
        <v>0</v>
      </c>
      <c r="AP378" s="19">
        <f t="shared" si="63"/>
        <v>27.75512546608206</v>
      </c>
      <c r="AQ378" s="118">
        <f>'[3]Sped FY 2020'!CR394</f>
        <v>771.32241249589913</v>
      </c>
      <c r="AR378" s="119">
        <f>'[3]Sped FY 2020'!CS394</f>
        <v>743.56728702981707</v>
      </c>
      <c r="AS378" s="161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  <c r="CB378" s="162"/>
      <c r="CC378" s="162"/>
      <c r="CD378" s="162"/>
      <c r="CE378" s="162"/>
      <c r="CF378" s="162"/>
      <c r="CG378" s="162"/>
      <c r="CH378" s="162"/>
      <c r="CI378" s="162"/>
      <c r="CJ378" s="162"/>
    </row>
    <row r="379" spans="1:88" ht="15" x14ac:dyDescent="0.25">
      <c r="A379" s="154">
        <v>2904</v>
      </c>
      <c r="B379" s="155">
        <v>1</v>
      </c>
      <c r="C379" s="156" t="s">
        <v>332</v>
      </c>
      <c r="D379" s="157">
        <v>6</v>
      </c>
      <c r="E379" s="120">
        <f>'[3]Sped FY 2020'!AB395</f>
        <v>755384.26840332313</v>
      </c>
      <c r="F379" s="120">
        <f>'[3]Sped FY 2020'!AK395</f>
        <v>187732.8134084311</v>
      </c>
      <c r="G379" s="120">
        <f>'[3]Sped FY 2020'!BP395</f>
        <v>19783.082193374477</v>
      </c>
      <c r="H379" s="120">
        <f>-'[3]Sped FY 2020'!CI395</f>
        <v>-92205.24786172036</v>
      </c>
      <c r="I379" s="120">
        <f>'[3]Sped FY 2020'!CB395</f>
        <v>0</v>
      </c>
      <c r="J379" s="120">
        <f>'[3]Sped FY 2020'!BF395-'[3]Sped FY 2020'!BI395</f>
        <v>-230904.39119908871</v>
      </c>
      <c r="K379" s="120">
        <f>'[3]Sped FY 2020'!CJ395</f>
        <v>0</v>
      </c>
      <c r="L379" s="118">
        <f t="shared" si="56"/>
        <v>639790.52494431962</v>
      </c>
      <c r="M379" s="134">
        <f t="shared" si="57"/>
        <v>0</v>
      </c>
      <c r="N379" s="158">
        <v>2904</v>
      </c>
      <c r="O379" s="159">
        <v>1</v>
      </c>
      <c r="P379" s="14" t="s">
        <v>332</v>
      </c>
      <c r="Q379" s="14">
        <v>6</v>
      </c>
      <c r="R379" s="22">
        <v>755384.26840332313</v>
      </c>
      <c r="S379" s="94">
        <v>187732.8134084311</v>
      </c>
      <c r="T379" s="94">
        <v>-91859.555905478162</v>
      </c>
      <c r="U379" s="94">
        <v>0</v>
      </c>
      <c r="V379" s="94">
        <v>-231250.08315533085</v>
      </c>
      <c r="W379" s="95">
        <v>620007.44275094522</v>
      </c>
      <c r="X379" s="152"/>
      <c r="Y379" s="19">
        <f t="shared" si="58"/>
        <v>0</v>
      </c>
      <c r="Z379" s="19">
        <f t="shared" si="58"/>
        <v>0</v>
      </c>
      <c r="AA379" s="19">
        <f t="shared" si="59"/>
        <v>19783.082193374477</v>
      </c>
      <c r="AB379" s="19">
        <f t="shared" si="60"/>
        <v>-345.69195624219719</v>
      </c>
      <c r="AC379" s="19">
        <f t="shared" si="60"/>
        <v>0</v>
      </c>
      <c r="AD379" s="19">
        <f t="shared" si="60"/>
        <v>345.69195624213899</v>
      </c>
      <c r="AE379" s="19">
        <f t="shared" si="61"/>
        <v>0</v>
      </c>
      <c r="AF379" s="19">
        <f t="shared" si="62"/>
        <v>19783.082193374401</v>
      </c>
      <c r="AG379" s="20"/>
      <c r="AH379" s="160">
        <f>'[3]Sped FY 2020'!DZ395</f>
        <v>682.23372781474211</v>
      </c>
      <c r="AI379" s="19">
        <f t="shared" si="64"/>
        <v>0</v>
      </c>
      <c r="AJ379" s="19">
        <f t="shared" si="63"/>
        <v>0</v>
      </c>
      <c r="AK379" s="19">
        <f t="shared" si="63"/>
        <v>28.997514175591295</v>
      </c>
      <c r="AL379" s="19">
        <f t="shared" si="63"/>
        <v>-0.50670604830617294</v>
      </c>
      <c r="AM379" s="19">
        <f t="shared" si="63"/>
        <v>0</v>
      </c>
      <c r="AN379" s="19">
        <f t="shared" si="63"/>
        <v>0.50670604830608768</v>
      </c>
      <c r="AO379" s="19">
        <f t="shared" si="63"/>
        <v>0</v>
      </c>
      <c r="AP379" s="19">
        <f t="shared" si="63"/>
        <v>28.997514175591181</v>
      </c>
      <c r="AQ379" s="118">
        <f>'[3]Sped FY 2020'!CR395</f>
        <v>1109.5948436436972</v>
      </c>
      <c r="AR379" s="119">
        <f>'[3]Sped FY 2020'!CS395</f>
        <v>1080.5973294681057</v>
      </c>
      <c r="AS379" s="161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  <c r="CB379" s="162"/>
      <c r="CC379" s="162"/>
      <c r="CD379" s="162"/>
      <c r="CE379" s="162"/>
      <c r="CF379" s="162"/>
      <c r="CG379" s="162"/>
      <c r="CH379" s="162"/>
      <c r="CI379" s="162"/>
      <c r="CJ379" s="162"/>
    </row>
    <row r="380" spans="1:88" ht="15" x14ac:dyDescent="0.25">
      <c r="A380" s="154">
        <v>2905</v>
      </c>
      <c r="B380" s="155">
        <v>1</v>
      </c>
      <c r="C380" s="156" t="s">
        <v>333</v>
      </c>
      <c r="D380" s="157">
        <v>5</v>
      </c>
      <c r="E380" s="120">
        <f>'[3]Sped FY 2020'!AB396</f>
        <v>2464462.0643663108</v>
      </c>
      <c r="F380" s="120">
        <f>'[3]Sped FY 2020'!AK396</f>
        <v>174785.75291925293</v>
      </c>
      <c r="G380" s="120">
        <f>'[3]Sped FY 2020'!BP396</f>
        <v>49886.334322335373</v>
      </c>
      <c r="H380" s="120">
        <f>-'[3]Sped FY 2020'!CI396</f>
        <v>0</v>
      </c>
      <c r="I380" s="120">
        <f>'[3]Sped FY 2020'!CB396</f>
        <v>0</v>
      </c>
      <c r="J380" s="120">
        <f>'[3]Sped FY 2020'!BF396-'[3]Sped FY 2020'!BI396</f>
        <v>-810088.34978748043</v>
      </c>
      <c r="K380" s="120">
        <f>'[3]Sped FY 2020'!CJ396</f>
        <v>0</v>
      </c>
      <c r="L380" s="118">
        <f t="shared" si="56"/>
        <v>1879045.8018204186</v>
      </c>
      <c r="M380" s="134">
        <f t="shared" si="57"/>
        <v>0</v>
      </c>
      <c r="N380" s="158">
        <v>2905</v>
      </c>
      <c r="O380" s="159">
        <v>1</v>
      </c>
      <c r="P380" s="14" t="s">
        <v>333</v>
      </c>
      <c r="Q380" s="14">
        <v>5</v>
      </c>
      <c r="R380" s="22">
        <v>2464462.0643663108</v>
      </c>
      <c r="S380" s="94">
        <v>174785.75291925293</v>
      </c>
      <c r="T380" s="94">
        <v>0</v>
      </c>
      <c r="U380" s="94">
        <v>0</v>
      </c>
      <c r="V380" s="94">
        <v>-826463.2716973623</v>
      </c>
      <c r="W380" s="95">
        <v>1812784.5455882014</v>
      </c>
      <c r="X380" s="152"/>
      <c r="Y380" s="19">
        <f t="shared" si="58"/>
        <v>0</v>
      </c>
      <c r="Z380" s="19">
        <f t="shared" si="58"/>
        <v>0</v>
      </c>
      <c r="AA380" s="19">
        <f t="shared" si="59"/>
        <v>49886.334322335373</v>
      </c>
      <c r="AB380" s="19">
        <f t="shared" si="60"/>
        <v>0</v>
      </c>
      <c r="AC380" s="19">
        <f t="shared" si="60"/>
        <v>0</v>
      </c>
      <c r="AD380" s="19">
        <f t="shared" si="60"/>
        <v>16374.921909881872</v>
      </c>
      <c r="AE380" s="19">
        <f t="shared" si="61"/>
        <v>0</v>
      </c>
      <c r="AF380" s="19">
        <f t="shared" si="62"/>
        <v>66261.256232217187</v>
      </c>
      <c r="AG380" s="20"/>
      <c r="AH380" s="160">
        <f>'[3]Sped FY 2020'!DZ396</f>
        <v>1861.8248860688027</v>
      </c>
      <c r="AI380" s="19">
        <f t="shared" si="64"/>
        <v>0</v>
      </c>
      <c r="AJ380" s="19">
        <f t="shared" si="63"/>
        <v>0</v>
      </c>
      <c r="AK380" s="19">
        <f t="shared" si="63"/>
        <v>26.794321364813818</v>
      </c>
      <c r="AL380" s="19">
        <f t="shared" si="63"/>
        <v>0</v>
      </c>
      <c r="AM380" s="19">
        <f t="shared" si="63"/>
        <v>0</v>
      </c>
      <c r="AN380" s="19">
        <f t="shared" si="63"/>
        <v>8.7950924023027302</v>
      </c>
      <c r="AO380" s="19">
        <f t="shared" si="63"/>
        <v>0</v>
      </c>
      <c r="AP380" s="19">
        <f t="shared" si="63"/>
        <v>35.589413767116518</v>
      </c>
      <c r="AQ380" s="118">
        <f>'[3]Sped FY 2020'!CR396</f>
        <v>1118.860769538808</v>
      </c>
      <c r="AR380" s="119">
        <f>'[3]Sped FY 2020'!CS396</f>
        <v>1083.2713557716913</v>
      </c>
      <c r="AS380" s="161"/>
      <c r="AT380" s="166"/>
      <c r="AU380" s="166"/>
      <c r="AV380" s="166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  <c r="CB380" s="162"/>
      <c r="CC380" s="162"/>
      <c r="CD380" s="162"/>
      <c r="CE380" s="162"/>
      <c r="CF380" s="162"/>
      <c r="CG380" s="162"/>
      <c r="CH380" s="162"/>
      <c r="CI380" s="162"/>
      <c r="CJ380" s="162"/>
    </row>
    <row r="381" spans="1:88" ht="15" x14ac:dyDescent="0.25">
      <c r="A381" s="154">
        <v>2906</v>
      </c>
      <c r="B381" s="155">
        <v>1</v>
      </c>
      <c r="C381" s="156" t="s">
        <v>334</v>
      </c>
      <c r="D381" s="157">
        <v>6</v>
      </c>
      <c r="E381" s="120">
        <f>'[3]Sped FY 2020'!AB397</f>
        <v>311814.06629693264</v>
      </c>
      <c r="F381" s="120">
        <f>'[3]Sped FY 2020'!AK397</f>
        <v>186924.85442940792</v>
      </c>
      <c r="G381" s="120">
        <f>'[3]Sped FY 2020'!BP397</f>
        <v>7091.4190537325467</v>
      </c>
      <c r="H381" s="120">
        <f>-'[3]Sped FY 2020'!CI397</f>
        <v>0</v>
      </c>
      <c r="I381" s="120">
        <f>'[3]Sped FY 2020'!CB397</f>
        <v>55219.589601458167</v>
      </c>
      <c r="J381" s="120">
        <f>'[3]Sped FY 2020'!BF397-'[3]Sped FY 2020'!BI397</f>
        <v>25561.711393538691</v>
      </c>
      <c r="K381" s="120">
        <f>'[3]Sped FY 2020'!CJ397</f>
        <v>0</v>
      </c>
      <c r="L381" s="118">
        <f t="shared" si="56"/>
        <v>586611.64077506994</v>
      </c>
      <c r="M381" s="134">
        <f t="shared" si="57"/>
        <v>0</v>
      </c>
      <c r="N381" s="158">
        <v>2906</v>
      </c>
      <c r="O381" s="159">
        <v>1</v>
      </c>
      <c r="P381" s="14" t="s">
        <v>334</v>
      </c>
      <c r="Q381" s="14">
        <v>6</v>
      </c>
      <c r="R381" s="22">
        <v>311814.06629693264</v>
      </c>
      <c r="S381" s="94">
        <v>186924.85442940792</v>
      </c>
      <c r="T381" s="94">
        <v>0</v>
      </c>
      <c r="U381" s="94">
        <v>53269.303031068295</v>
      </c>
      <c r="V381" s="94">
        <v>27511.997963928501</v>
      </c>
      <c r="W381" s="95">
        <v>579520.22172133729</v>
      </c>
      <c r="X381" s="152"/>
      <c r="Y381" s="19">
        <f t="shared" si="58"/>
        <v>0</v>
      </c>
      <c r="Z381" s="19">
        <f t="shared" si="58"/>
        <v>0</v>
      </c>
      <c r="AA381" s="19">
        <f t="shared" si="59"/>
        <v>7091.4190537325467</v>
      </c>
      <c r="AB381" s="19">
        <f t="shared" si="60"/>
        <v>0</v>
      </c>
      <c r="AC381" s="19">
        <f t="shared" si="60"/>
        <v>1950.2865703898715</v>
      </c>
      <c r="AD381" s="19">
        <f t="shared" si="60"/>
        <v>-1950.2865703898096</v>
      </c>
      <c r="AE381" s="19">
        <f t="shared" si="61"/>
        <v>0</v>
      </c>
      <c r="AF381" s="19">
        <f t="shared" si="62"/>
        <v>7091.4190537326504</v>
      </c>
      <c r="AG381" s="20"/>
      <c r="AH381" s="160">
        <f>'[3]Sped FY 2020'!DZ397</f>
        <v>388.84308197983091</v>
      </c>
      <c r="AI381" s="19">
        <f t="shared" si="64"/>
        <v>0</v>
      </c>
      <c r="AJ381" s="19">
        <f t="shared" si="63"/>
        <v>0</v>
      </c>
      <c r="AK381" s="19">
        <f t="shared" si="63"/>
        <v>18.237225714871727</v>
      </c>
      <c r="AL381" s="19">
        <f t="shared" si="63"/>
        <v>0</v>
      </c>
      <c r="AM381" s="19">
        <f t="shared" si="63"/>
        <v>5.0156133946367385</v>
      </c>
      <c r="AN381" s="19">
        <f t="shared" si="63"/>
        <v>-5.0156133946365795</v>
      </c>
      <c r="AO381" s="19">
        <f t="shared" si="63"/>
        <v>0</v>
      </c>
      <c r="AP381" s="19">
        <f t="shared" si="63"/>
        <v>18.237225714871993</v>
      </c>
      <c r="AQ381" s="118">
        <f>'[3]Sped FY 2020'!CR397</f>
        <v>743.75662938829612</v>
      </c>
      <c r="AR381" s="119">
        <f>'[3]Sped FY 2020'!CS397</f>
        <v>725.51940367342445</v>
      </c>
      <c r="AS381" s="161"/>
      <c r="AT381" s="166"/>
      <c r="AU381" s="166"/>
      <c r="AV381" s="166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  <c r="CB381" s="162"/>
      <c r="CC381" s="162"/>
      <c r="CD381" s="162"/>
      <c r="CE381" s="162"/>
      <c r="CF381" s="162"/>
      <c r="CG381" s="162"/>
      <c r="CH381" s="162"/>
      <c r="CI381" s="162"/>
      <c r="CJ381" s="162"/>
    </row>
    <row r="382" spans="1:88" ht="15" x14ac:dyDescent="0.25">
      <c r="A382" s="154">
        <v>2907</v>
      </c>
      <c r="B382" s="155">
        <v>1</v>
      </c>
      <c r="C382" s="156" t="s">
        <v>335</v>
      </c>
      <c r="D382" s="157">
        <v>6</v>
      </c>
      <c r="E382" s="120">
        <f>'[3]Sped FY 2020'!AB398</f>
        <v>211931.98184936625</v>
      </c>
      <c r="F382" s="120">
        <f>'[3]Sped FY 2020'!AK398</f>
        <v>47951.530774363142</v>
      </c>
      <c r="G382" s="120">
        <f>'[3]Sped FY 2020'!BP398</f>
        <v>14566.449553137469</v>
      </c>
      <c r="H382" s="120">
        <f>-'[3]Sped FY 2020'!CI398</f>
        <v>-11131.869200525136</v>
      </c>
      <c r="I382" s="120">
        <f>'[3]Sped FY 2020'!CB398</f>
        <v>0</v>
      </c>
      <c r="J382" s="120">
        <f>'[3]Sped FY 2020'!BF398-'[3]Sped FY 2020'!BI398</f>
        <v>-287914.40582422703</v>
      </c>
      <c r="K382" s="120">
        <f>'[3]Sped FY 2020'!CJ398</f>
        <v>0</v>
      </c>
      <c r="L382" s="118">
        <f t="shared" si="56"/>
        <v>-24596.312847885303</v>
      </c>
      <c r="M382" s="134">
        <f t="shared" si="57"/>
        <v>0</v>
      </c>
      <c r="N382" s="158">
        <v>2907</v>
      </c>
      <c r="O382" s="159">
        <v>1</v>
      </c>
      <c r="P382" s="14" t="s">
        <v>335</v>
      </c>
      <c r="Q382" s="14">
        <v>6</v>
      </c>
      <c r="R382" s="22">
        <v>211931.98184936625</v>
      </c>
      <c r="S382" s="94">
        <v>47951.530774363142</v>
      </c>
      <c r="T382" s="94">
        <v>-165003.9513396433</v>
      </c>
      <c r="U382" s="94">
        <v>0</v>
      </c>
      <c r="V382" s="94">
        <v>-293062.73582726851</v>
      </c>
      <c r="W382" s="95">
        <v>-198183.17454318242</v>
      </c>
      <c r="X382" s="152"/>
      <c r="Y382" s="19">
        <f t="shared" si="58"/>
        <v>0</v>
      </c>
      <c r="Z382" s="19">
        <f t="shared" si="58"/>
        <v>0</v>
      </c>
      <c r="AA382" s="19">
        <f t="shared" si="59"/>
        <v>14566.449553137469</v>
      </c>
      <c r="AB382" s="19">
        <f t="shared" si="60"/>
        <v>153872.08213911817</v>
      </c>
      <c r="AC382" s="19">
        <f t="shared" si="60"/>
        <v>0</v>
      </c>
      <c r="AD382" s="19">
        <f t="shared" si="60"/>
        <v>5148.330003041483</v>
      </c>
      <c r="AE382" s="19">
        <f t="shared" si="61"/>
        <v>0</v>
      </c>
      <c r="AF382" s="19">
        <f t="shared" si="62"/>
        <v>173586.86169529712</v>
      </c>
      <c r="AG382" s="20"/>
      <c r="AH382" s="160">
        <f>'[3]Sped FY 2020'!DZ398</f>
        <v>400.90023180866285</v>
      </c>
      <c r="AI382" s="19">
        <f t="shared" si="64"/>
        <v>0</v>
      </c>
      <c r="AJ382" s="19">
        <f t="shared" si="63"/>
        <v>0</v>
      </c>
      <c r="AK382" s="19">
        <f t="shared" si="63"/>
        <v>36.334350537591057</v>
      </c>
      <c r="AL382" s="19">
        <f t="shared" si="63"/>
        <v>383.81639602682122</v>
      </c>
      <c r="AM382" s="19">
        <f t="shared" si="63"/>
        <v>0</v>
      </c>
      <c r="AN382" s="19">
        <f t="shared" si="63"/>
        <v>12.841923238145245</v>
      </c>
      <c r="AO382" s="19">
        <f t="shared" si="63"/>
        <v>0</v>
      </c>
      <c r="AP382" s="19">
        <f t="shared" si="63"/>
        <v>432.99266980255754</v>
      </c>
      <c r="AQ382" s="118">
        <f>'[3]Sped FY 2020'!CR398</f>
        <v>1476.1313153372766</v>
      </c>
      <c r="AR382" s="119">
        <f>'[3]Sped FY 2020'!CS398</f>
        <v>1043.1386455347192</v>
      </c>
      <c r="AS382" s="161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  <c r="CB382" s="162"/>
      <c r="CC382" s="162"/>
      <c r="CD382" s="162"/>
      <c r="CE382" s="162"/>
      <c r="CF382" s="162"/>
      <c r="CG382" s="162"/>
      <c r="CH382" s="162"/>
      <c r="CI382" s="162"/>
      <c r="CJ382" s="162"/>
    </row>
    <row r="383" spans="1:88" ht="15" x14ac:dyDescent="0.25">
      <c r="A383" s="154">
        <v>2908</v>
      </c>
      <c r="B383" s="155">
        <v>1</v>
      </c>
      <c r="C383" s="156" t="s">
        <v>336</v>
      </c>
      <c r="D383" s="157">
        <v>6</v>
      </c>
      <c r="E383" s="120">
        <f>'[3]Sped FY 2020'!AB399</f>
        <v>242153.12502330332</v>
      </c>
      <c r="F383" s="120">
        <f>'[3]Sped FY 2020'!AK399</f>
        <v>45526.959874280597</v>
      </c>
      <c r="G383" s="120">
        <f>'[3]Sped FY 2020'!BP399</f>
        <v>7557.4970797022015</v>
      </c>
      <c r="H383" s="120">
        <f>-'[3]Sped FY 2020'!CI399</f>
        <v>0</v>
      </c>
      <c r="I383" s="120">
        <f>'[3]Sped FY 2020'!CB399</f>
        <v>14248.219217739243</v>
      </c>
      <c r="J383" s="120">
        <f>'[3]Sped FY 2020'!BF399-'[3]Sped FY 2020'!BI399</f>
        <v>-107552.83684288875</v>
      </c>
      <c r="K383" s="120">
        <f>'[3]Sped FY 2020'!CJ399</f>
        <v>0</v>
      </c>
      <c r="L383" s="118">
        <f t="shared" si="56"/>
        <v>201932.96435213665</v>
      </c>
      <c r="M383" s="134">
        <f t="shared" si="57"/>
        <v>0</v>
      </c>
      <c r="N383" s="158">
        <v>2908</v>
      </c>
      <c r="O383" s="159">
        <v>1</v>
      </c>
      <c r="P383" s="14" t="s">
        <v>336</v>
      </c>
      <c r="Q383" s="14">
        <v>6</v>
      </c>
      <c r="R383" s="22">
        <v>242153.12502330332</v>
      </c>
      <c r="S383" s="94">
        <v>45526.959874280597</v>
      </c>
      <c r="T383" s="94">
        <v>0</v>
      </c>
      <c r="U383" s="94">
        <v>16675.397691131599</v>
      </c>
      <c r="V383" s="94">
        <v>-109980.01531628109</v>
      </c>
      <c r="W383" s="95">
        <v>194375.46727243441</v>
      </c>
      <c r="X383" s="152"/>
      <c r="Y383" s="19">
        <f t="shared" si="58"/>
        <v>0</v>
      </c>
      <c r="Z383" s="19">
        <f t="shared" si="58"/>
        <v>0</v>
      </c>
      <c r="AA383" s="19">
        <f t="shared" si="59"/>
        <v>7557.4970797022015</v>
      </c>
      <c r="AB383" s="19">
        <f t="shared" si="60"/>
        <v>0</v>
      </c>
      <c r="AC383" s="19">
        <f t="shared" si="60"/>
        <v>-2427.178473392356</v>
      </c>
      <c r="AD383" s="19">
        <f t="shared" si="60"/>
        <v>2427.1784733923414</v>
      </c>
      <c r="AE383" s="19">
        <f t="shared" si="61"/>
        <v>0</v>
      </c>
      <c r="AF383" s="19">
        <f t="shared" si="62"/>
        <v>7557.4970797022397</v>
      </c>
      <c r="AG383" s="20"/>
      <c r="AH383" s="160">
        <f>'[3]Sped FY 2020'!DZ399</f>
        <v>487.30980558195859</v>
      </c>
      <c r="AI383" s="19">
        <f t="shared" si="64"/>
        <v>0</v>
      </c>
      <c r="AJ383" s="19">
        <f t="shared" si="63"/>
        <v>0</v>
      </c>
      <c r="AK383" s="19">
        <f t="shared" si="63"/>
        <v>15.508608677957616</v>
      </c>
      <c r="AL383" s="19">
        <f t="shared" si="63"/>
        <v>0</v>
      </c>
      <c r="AM383" s="19">
        <f t="shared" ref="AM383:AP446" si="65">IF($AH383&gt;0,AC383/$AH383,0)</f>
        <v>-4.9807708476002315</v>
      </c>
      <c r="AN383" s="19">
        <f t="shared" si="65"/>
        <v>4.9807708476002022</v>
      </c>
      <c r="AO383" s="19">
        <f t="shared" si="65"/>
        <v>0</v>
      </c>
      <c r="AP383" s="19">
        <f t="shared" si="65"/>
        <v>15.508608677957694</v>
      </c>
      <c r="AQ383" s="118">
        <f>'[3]Sped FY 2020'!CR399</f>
        <v>643.57587722451501</v>
      </c>
      <c r="AR383" s="119">
        <f>'[3]Sped FY 2020'!CS399</f>
        <v>628.06726854655744</v>
      </c>
      <c r="AS383" s="161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  <c r="CB383" s="162"/>
      <c r="CC383" s="162"/>
      <c r="CD383" s="162"/>
      <c r="CE383" s="162"/>
      <c r="CF383" s="162"/>
      <c r="CG383" s="162"/>
      <c r="CH383" s="162"/>
      <c r="CI383" s="162"/>
      <c r="CJ383" s="162"/>
    </row>
    <row r="384" spans="1:88" ht="15" x14ac:dyDescent="0.25">
      <c r="A384" s="154">
        <v>4000</v>
      </c>
      <c r="B384" s="155">
        <v>7</v>
      </c>
      <c r="C384" s="156" t="s">
        <v>339</v>
      </c>
      <c r="D384" s="167">
        <v>7</v>
      </c>
      <c r="E384" s="120">
        <f>'[3]Sped FY 2020'!AB400</f>
        <v>0</v>
      </c>
      <c r="F384" s="120">
        <f>'[3]Sped FY 2020'!AK400</f>
        <v>0</v>
      </c>
      <c r="G384" s="120">
        <f>'[3]Sped FY 2020'!BP400</f>
        <v>0</v>
      </c>
      <c r="H384" s="120">
        <f>-'[3]Sped FY 2020'!CI400</f>
        <v>0</v>
      </c>
      <c r="I384" s="120">
        <f>'[3]Sped FY 2020'!CB400</f>
        <v>0</v>
      </c>
      <c r="J384" s="120">
        <f>'[3]Sped FY 2020'!BF400-'[3]Sped FY 2020'!BI400</f>
        <v>0</v>
      </c>
      <c r="K384" s="120">
        <f>'[3]Sped FY 2020'!CJ400</f>
        <v>0</v>
      </c>
      <c r="L384" s="118">
        <f t="shared" si="56"/>
        <v>0</v>
      </c>
      <c r="M384" s="134">
        <f t="shared" si="57"/>
        <v>0</v>
      </c>
      <c r="N384" s="158">
        <v>4000</v>
      </c>
      <c r="O384" s="159">
        <v>7</v>
      </c>
      <c r="P384" s="14" t="s">
        <v>339</v>
      </c>
      <c r="Q384" s="14">
        <v>7</v>
      </c>
      <c r="R384" s="22">
        <v>0</v>
      </c>
      <c r="S384" s="94">
        <v>0</v>
      </c>
      <c r="T384" s="94">
        <v>0</v>
      </c>
      <c r="U384" s="94">
        <v>0</v>
      </c>
      <c r="V384" s="94">
        <v>0</v>
      </c>
      <c r="W384" s="95">
        <v>0</v>
      </c>
      <c r="X384" s="152"/>
      <c r="Y384" s="19">
        <f t="shared" si="58"/>
        <v>0</v>
      </c>
      <c r="Z384" s="19">
        <f t="shared" si="58"/>
        <v>0</v>
      </c>
      <c r="AA384" s="19">
        <f t="shared" si="59"/>
        <v>0</v>
      </c>
      <c r="AB384" s="19">
        <f t="shared" si="60"/>
        <v>0</v>
      </c>
      <c r="AC384" s="19">
        <f t="shared" si="60"/>
        <v>0</v>
      </c>
      <c r="AD384" s="19">
        <f t="shared" si="60"/>
        <v>0</v>
      </c>
      <c r="AE384" s="19">
        <f t="shared" si="61"/>
        <v>0</v>
      </c>
      <c r="AF384" s="19">
        <f t="shared" si="62"/>
        <v>0</v>
      </c>
      <c r="AG384" s="20"/>
      <c r="AH384" s="160">
        <f>'[3]Sped FY 2020'!DZ400</f>
        <v>110</v>
      </c>
      <c r="AI384" s="19">
        <f t="shared" si="64"/>
        <v>0</v>
      </c>
      <c r="AJ384" s="19">
        <f t="shared" si="64"/>
        <v>0</v>
      </c>
      <c r="AK384" s="19">
        <f t="shared" si="64"/>
        <v>0</v>
      </c>
      <c r="AL384" s="19">
        <f t="shared" si="64"/>
        <v>0</v>
      </c>
      <c r="AM384" s="19">
        <f t="shared" si="65"/>
        <v>0</v>
      </c>
      <c r="AN384" s="19">
        <f t="shared" si="65"/>
        <v>0</v>
      </c>
      <c r="AO384" s="19">
        <f t="shared" si="65"/>
        <v>0</v>
      </c>
      <c r="AP384" s="19">
        <f t="shared" si="65"/>
        <v>0</v>
      </c>
      <c r="AQ384" s="118">
        <f>'[3]Sped FY 2020'!CR400</f>
        <v>0</v>
      </c>
      <c r="AR384" s="119">
        <f>'[3]Sped FY 2020'!CS400</f>
        <v>0</v>
      </c>
      <c r="AS384" s="161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  <c r="CB384" s="162"/>
      <c r="CC384" s="162"/>
      <c r="CD384" s="162"/>
      <c r="CE384" s="162"/>
      <c r="CF384" s="162"/>
      <c r="CG384" s="162"/>
      <c r="CH384" s="162"/>
      <c r="CI384" s="162"/>
      <c r="CJ384" s="162"/>
    </row>
    <row r="385" spans="1:88" ht="15" x14ac:dyDescent="0.25">
      <c r="A385" s="154">
        <v>4001</v>
      </c>
      <c r="B385" s="155">
        <v>7</v>
      </c>
      <c r="C385" s="156" t="s">
        <v>340</v>
      </c>
      <c r="D385" s="167">
        <v>7</v>
      </c>
      <c r="E385" s="120">
        <f>'[3]Sped FY 2020'!AB401</f>
        <v>149871.40822498404</v>
      </c>
      <c r="F385" s="120">
        <f>'[3]Sped FY 2020'!AK401</f>
        <v>94127.443131950902</v>
      </c>
      <c r="G385" s="120">
        <f>'[3]Sped FY 2020'!BP401</f>
        <v>0</v>
      </c>
      <c r="H385" s="120">
        <f>-'[3]Sped FY 2020'!CI401</f>
        <v>0</v>
      </c>
      <c r="I385" s="120">
        <f>'[3]Sped FY 2020'!CB401</f>
        <v>0</v>
      </c>
      <c r="J385" s="120">
        <f>'[3]Sped FY 2020'!BF401-'[3]Sped FY 2020'!BI401</f>
        <v>177424.62557175654</v>
      </c>
      <c r="K385" s="120">
        <f>'[3]Sped FY 2020'!CJ401</f>
        <v>10436.742680691565</v>
      </c>
      <c r="L385" s="118">
        <f t="shared" si="56"/>
        <v>431860.21960938309</v>
      </c>
      <c r="M385" s="134">
        <f t="shared" si="57"/>
        <v>0</v>
      </c>
      <c r="N385" s="158">
        <v>4001</v>
      </c>
      <c r="O385" s="159">
        <v>7</v>
      </c>
      <c r="P385" s="14" t="s">
        <v>340</v>
      </c>
      <c r="Q385" s="14">
        <v>7</v>
      </c>
      <c r="R385" s="22">
        <v>149871.40822498404</v>
      </c>
      <c r="S385" s="94">
        <v>94127.443131950902</v>
      </c>
      <c r="T385" s="94">
        <v>0</v>
      </c>
      <c r="U385" s="94">
        <v>0</v>
      </c>
      <c r="V385" s="94">
        <v>187861.3682524481</v>
      </c>
      <c r="W385" s="95">
        <v>431860.21960938303</v>
      </c>
      <c r="X385" s="152"/>
      <c r="Y385" s="19">
        <f t="shared" si="58"/>
        <v>0</v>
      </c>
      <c r="Z385" s="19">
        <f t="shared" si="58"/>
        <v>0</v>
      </c>
      <c r="AA385" s="19">
        <f t="shared" si="59"/>
        <v>0</v>
      </c>
      <c r="AB385" s="19">
        <f t="shared" si="60"/>
        <v>0</v>
      </c>
      <c r="AC385" s="19">
        <f t="shared" si="60"/>
        <v>0</v>
      </c>
      <c r="AD385" s="19">
        <f t="shared" si="60"/>
        <v>-10436.742680691561</v>
      </c>
      <c r="AE385" s="19">
        <f t="shared" si="61"/>
        <v>10436.742680691565</v>
      </c>
      <c r="AF385" s="19">
        <f t="shared" si="62"/>
        <v>0</v>
      </c>
      <c r="AG385" s="20"/>
      <c r="AH385" s="160">
        <f>'[3]Sped FY 2020'!DZ401</f>
        <v>213</v>
      </c>
      <c r="AI385" s="19">
        <f t="shared" si="64"/>
        <v>0</v>
      </c>
      <c r="AJ385" s="19">
        <f t="shared" si="64"/>
        <v>0</v>
      </c>
      <c r="AK385" s="19">
        <f t="shared" si="64"/>
        <v>0</v>
      </c>
      <c r="AL385" s="19">
        <f t="shared" si="64"/>
        <v>0</v>
      </c>
      <c r="AM385" s="19">
        <f t="shared" si="65"/>
        <v>0</v>
      </c>
      <c r="AN385" s="19">
        <f t="shared" si="65"/>
        <v>-48.998791928129393</v>
      </c>
      <c r="AO385" s="19">
        <f t="shared" si="65"/>
        <v>48.998791928129414</v>
      </c>
      <c r="AP385" s="19">
        <f t="shared" si="65"/>
        <v>0</v>
      </c>
      <c r="AQ385" s="118">
        <f>'[3]Sped FY 2020'!CR401</f>
        <v>94.777525438962826</v>
      </c>
      <c r="AR385" s="119">
        <f>'[3]Sped FY 2020'!CS401</f>
        <v>94.777525438962556</v>
      </c>
      <c r="AS385" s="161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  <c r="CB385" s="162"/>
      <c r="CC385" s="162"/>
      <c r="CD385" s="162"/>
      <c r="CE385" s="162"/>
      <c r="CF385" s="162"/>
      <c r="CG385" s="162"/>
      <c r="CH385" s="162"/>
      <c r="CI385" s="162"/>
      <c r="CJ385" s="162"/>
    </row>
    <row r="386" spans="1:88" ht="15" x14ac:dyDescent="0.25">
      <c r="A386" s="154">
        <v>4003</v>
      </c>
      <c r="B386" s="155">
        <v>7</v>
      </c>
      <c r="C386" s="156" t="s">
        <v>341</v>
      </c>
      <c r="D386" s="167">
        <v>7</v>
      </c>
      <c r="E386" s="120">
        <f>'[3]Sped FY 2020'!AB402</f>
        <v>113274.69161581142</v>
      </c>
      <c r="F386" s="120">
        <f>'[3]Sped FY 2020'!AK402</f>
        <v>37338.04812234635</v>
      </c>
      <c r="G386" s="120">
        <f>'[3]Sped FY 2020'!BP402</f>
        <v>0</v>
      </c>
      <c r="H386" s="120">
        <f>-'[3]Sped FY 2020'!CI402</f>
        <v>0</v>
      </c>
      <c r="I386" s="120">
        <f>'[3]Sped FY 2020'!CB402</f>
        <v>0</v>
      </c>
      <c r="J386" s="120">
        <f>'[3]Sped FY 2020'!BF402-'[3]Sped FY 2020'!BI402</f>
        <v>90358.795907623862</v>
      </c>
      <c r="K386" s="120">
        <f>'[3]Sped FY 2020'!CJ402</f>
        <v>5315.2232886837592</v>
      </c>
      <c r="L386" s="118">
        <f t="shared" si="56"/>
        <v>246286.75893446541</v>
      </c>
      <c r="M386" s="134">
        <f t="shared" si="57"/>
        <v>0</v>
      </c>
      <c r="N386" s="158">
        <v>4003</v>
      </c>
      <c r="O386" s="159">
        <v>7</v>
      </c>
      <c r="P386" s="14" t="s">
        <v>341</v>
      </c>
      <c r="Q386" s="14">
        <v>7</v>
      </c>
      <c r="R386" s="22">
        <v>113274.69161581142</v>
      </c>
      <c r="S386" s="94">
        <v>37338.04812234635</v>
      </c>
      <c r="T386" s="94">
        <v>0</v>
      </c>
      <c r="U386" s="94">
        <v>0</v>
      </c>
      <c r="V386" s="94">
        <v>95674.019196307621</v>
      </c>
      <c r="W386" s="95">
        <v>246286.75893446541</v>
      </c>
      <c r="X386" s="152"/>
      <c r="Y386" s="19">
        <f t="shared" si="58"/>
        <v>0</v>
      </c>
      <c r="Z386" s="19">
        <f t="shared" si="58"/>
        <v>0</v>
      </c>
      <c r="AA386" s="19">
        <f t="shared" si="59"/>
        <v>0</v>
      </c>
      <c r="AB386" s="19">
        <f t="shared" si="60"/>
        <v>0</v>
      </c>
      <c r="AC386" s="19">
        <f t="shared" si="60"/>
        <v>0</v>
      </c>
      <c r="AD386" s="19">
        <f t="shared" si="60"/>
        <v>-5315.2232886837592</v>
      </c>
      <c r="AE386" s="19">
        <f t="shared" si="61"/>
        <v>5315.2232886837592</v>
      </c>
      <c r="AF386" s="19">
        <f t="shared" si="62"/>
        <v>0</v>
      </c>
      <c r="AG386" s="20"/>
      <c r="AH386" s="160">
        <f>'[3]Sped FY 2020'!DZ402</f>
        <v>115</v>
      </c>
      <c r="AI386" s="19">
        <f t="shared" si="64"/>
        <v>0</v>
      </c>
      <c r="AJ386" s="19">
        <f t="shared" si="64"/>
        <v>0</v>
      </c>
      <c r="AK386" s="19">
        <f t="shared" si="64"/>
        <v>0</v>
      </c>
      <c r="AL386" s="19">
        <f t="shared" si="64"/>
        <v>0</v>
      </c>
      <c r="AM386" s="19">
        <f t="shared" si="65"/>
        <v>0</v>
      </c>
      <c r="AN386" s="19">
        <f t="shared" si="65"/>
        <v>-46.219332945076168</v>
      </c>
      <c r="AO386" s="19">
        <f t="shared" si="65"/>
        <v>46.219332945076168</v>
      </c>
      <c r="AP386" s="19">
        <f t="shared" si="65"/>
        <v>0</v>
      </c>
      <c r="AQ386" s="118">
        <f>'[3]Sped FY 2020'!CR402</f>
        <v>91.641972715650297</v>
      </c>
      <c r="AR386" s="119">
        <f>'[3]Sped FY 2020'!CS402</f>
        <v>91.641972715650297</v>
      </c>
      <c r="AS386" s="161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  <c r="CB386" s="162"/>
      <c r="CC386" s="162"/>
      <c r="CD386" s="162"/>
      <c r="CE386" s="162"/>
      <c r="CF386" s="162"/>
      <c r="CG386" s="162"/>
      <c r="CH386" s="162"/>
      <c r="CI386" s="162"/>
      <c r="CJ386" s="162"/>
    </row>
    <row r="387" spans="1:88" ht="15" x14ac:dyDescent="0.25">
      <c r="A387" s="154">
        <v>4004</v>
      </c>
      <c r="B387" s="155">
        <v>7</v>
      </c>
      <c r="C387" s="156" t="s">
        <v>342</v>
      </c>
      <c r="D387" s="167">
        <v>7</v>
      </c>
      <c r="E387" s="120">
        <f>'[3]Sped FY 2020'!AB403</f>
        <v>179461.36854340159</v>
      </c>
      <c r="F387" s="120">
        <f>'[3]Sped FY 2020'!AK403</f>
        <v>335665.32450148917</v>
      </c>
      <c r="G387" s="120">
        <f>'[3]Sped FY 2020'!BP403</f>
        <v>0</v>
      </c>
      <c r="H387" s="120">
        <f>-'[3]Sped FY 2020'!CI403</f>
        <v>0</v>
      </c>
      <c r="I387" s="120">
        <f>'[3]Sped FY 2020'!CB403</f>
        <v>0</v>
      </c>
      <c r="J387" s="120">
        <f>'[3]Sped FY 2020'!BF403-'[3]Sped FY 2020'!BI403</f>
        <v>410725.74475052516</v>
      </c>
      <c r="K387" s="120">
        <f>'[3]Sped FY 2020'!CJ403</f>
        <v>24160.337926501481</v>
      </c>
      <c r="L387" s="118">
        <f t="shared" si="56"/>
        <v>950012.77572191751</v>
      </c>
      <c r="M387" s="134">
        <f t="shared" si="57"/>
        <v>0</v>
      </c>
      <c r="N387" s="158">
        <v>4004</v>
      </c>
      <c r="O387" s="159">
        <v>7</v>
      </c>
      <c r="P387" s="14" t="s">
        <v>342</v>
      </c>
      <c r="Q387" s="14">
        <v>7</v>
      </c>
      <c r="R387" s="22">
        <v>179461.36854340159</v>
      </c>
      <c r="S387" s="94">
        <v>335665.32450148917</v>
      </c>
      <c r="T387" s="94">
        <v>0</v>
      </c>
      <c r="U387" s="94">
        <v>0</v>
      </c>
      <c r="V387" s="94">
        <v>434886.08267702663</v>
      </c>
      <c r="W387" s="95">
        <v>950012.77572191739</v>
      </c>
      <c r="X387" s="152"/>
      <c r="Y387" s="19">
        <f t="shared" si="58"/>
        <v>0</v>
      </c>
      <c r="Z387" s="19">
        <f t="shared" si="58"/>
        <v>0</v>
      </c>
      <c r="AA387" s="19">
        <f t="shared" si="59"/>
        <v>0</v>
      </c>
      <c r="AB387" s="19">
        <f t="shared" si="60"/>
        <v>0</v>
      </c>
      <c r="AC387" s="19">
        <f t="shared" si="60"/>
        <v>0</v>
      </c>
      <c r="AD387" s="19">
        <f t="shared" si="60"/>
        <v>-24160.337926501466</v>
      </c>
      <c r="AE387" s="19">
        <f t="shared" si="61"/>
        <v>24160.337926501481</v>
      </c>
      <c r="AF387" s="19">
        <f t="shared" si="62"/>
        <v>0</v>
      </c>
      <c r="AG387" s="20"/>
      <c r="AH387" s="160">
        <f>'[3]Sped FY 2020'!DZ403</f>
        <v>152</v>
      </c>
      <c r="AI387" s="19">
        <f t="shared" si="64"/>
        <v>0</v>
      </c>
      <c r="AJ387" s="19">
        <f t="shared" si="64"/>
        <v>0</v>
      </c>
      <c r="AK387" s="19">
        <f t="shared" si="64"/>
        <v>0</v>
      </c>
      <c r="AL387" s="19">
        <f t="shared" si="64"/>
        <v>0</v>
      </c>
      <c r="AM387" s="19">
        <f t="shared" si="65"/>
        <v>0</v>
      </c>
      <c r="AN387" s="19">
        <f t="shared" si="65"/>
        <v>-158.94959162172017</v>
      </c>
      <c r="AO387" s="19">
        <f t="shared" si="65"/>
        <v>158.94959162172026</v>
      </c>
      <c r="AP387" s="19">
        <f t="shared" si="65"/>
        <v>0</v>
      </c>
      <c r="AQ387" s="118">
        <f>'[3]Sped FY 2020'!CR403</f>
        <v>203.99792079325209</v>
      </c>
      <c r="AR387" s="119">
        <f>'[3]Sped FY 2020'!CS403</f>
        <v>203.99792079325132</v>
      </c>
      <c r="AS387" s="161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  <c r="CB387" s="162"/>
      <c r="CC387" s="162"/>
      <c r="CD387" s="162"/>
      <c r="CE387" s="162"/>
      <c r="CF387" s="162"/>
      <c r="CG387" s="162"/>
      <c r="CH387" s="162"/>
      <c r="CI387" s="162"/>
      <c r="CJ387" s="162"/>
    </row>
    <row r="388" spans="1:88" ht="15" x14ac:dyDescent="0.25">
      <c r="A388" s="154">
        <v>4005</v>
      </c>
      <c r="B388" s="155">
        <v>7</v>
      </c>
      <c r="C388" s="156" t="s">
        <v>343</v>
      </c>
      <c r="D388" s="167">
        <v>7</v>
      </c>
      <c r="E388" s="120">
        <f>'[3]Sped FY 2020'!AB404</f>
        <v>1725413.6903611145</v>
      </c>
      <c r="F388" s="120">
        <f>'[3]Sped FY 2020'!AK404</f>
        <v>1665385.8577946494</v>
      </c>
      <c r="G388" s="120">
        <f>'[3]Sped FY 2020'!BP404</f>
        <v>0</v>
      </c>
      <c r="H388" s="120">
        <f>-'[3]Sped FY 2020'!CI404</f>
        <v>0</v>
      </c>
      <c r="I388" s="120">
        <f>'[3]Sped FY 2020'!CB404</f>
        <v>0</v>
      </c>
      <c r="J388" s="120">
        <f>'[3]Sped FY 2020'!BF404-'[3]Sped FY 2020'!BI404</f>
        <v>3486323.2422329783</v>
      </c>
      <c r="K388" s="120">
        <f>'[3]Sped FY 2020'!CJ404</f>
        <v>0</v>
      </c>
      <c r="L388" s="118">
        <f t="shared" si="56"/>
        <v>6877122.7903887425</v>
      </c>
      <c r="M388" s="134">
        <f t="shared" si="57"/>
        <v>0</v>
      </c>
      <c r="N388" s="158">
        <v>4005</v>
      </c>
      <c r="O388" s="159">
        <v>7</v>
      </c>
      <c r="P388" s="14" t="s">
        <v>343</v>
      </c>
      <c r="Q388" s="14">
        <v>7</v>
      </c>
      <c r="R388" s="22">
        <v>1725413.6903611145</v>
      </c>
      <c r="S388" s="94">
        <v>1665385.8577946494</v>
      </c>
      <c r="T388" s="94">
        <v>0</v>
      </c>
      <c r="U388" s="94">
        <v>0</v>
      </c>
      <c r="V388" s="94">
        <v>3486323.2422329783</v>
      </c>
      <c r="W388" s="95">
        <v>6877122.7903887425</v>
      </c>
      <c r="X388" s="152"/>
      <c r="Y388" s="19">
        <f t="shared" si="58"/>
        <v>0</v>
      </c>
      <c r="Z388" s="19">
        <f t="shared" si="58"/>
        <v>0</v>
      </c>
      <c r="AA388" s="19">
        <f t="shared" si="59"/>
        <v>0</v>
      </c>
      <c r="AB388" s="19">
        <f t="shared" si="60"/>
        <v>0</v>
      </c>
      <c r="AC388" s="19">
        <f t="shared" si="60"/>
        <v>0</v>
      </c>
      <c r="AD388" s="19">
        <f t="shared" si="60"/>
        <v>0</v>
      </c>
      <c r="AE388" s="19">
        <f t="shared" si="61"/>
        <v>0</v>
      </c>
      <c r="AF388" s="19">
        <f t="shared" si="62"/>
        <v>0</v>
      </c>
      <c r="AG388" s="20"/>
      <c r="AH388" s="160">
        <f>'[3]Sped FY 2020'!DZ404</f>
        <v>37</v>
      </c>
      <c r="AI388" s="19">
        <f t="shared" si="64"/>
        <v>0</v>
      </c>
      <c r="AJ388" s="19">
        <f t="shared" si="64"/>
        <v>0</v>
      </c>
      <c r="AK388" s="19">
        <f t="shared" si="64"/>
        <v>0</v>
      </c>
      <c r="AL388" s="19">
        <f t="shared" si="64"/>
        <v>0</v>
      </c>
      <c r="AM388" s="19">
        <f t="shared" si="65"/>
        <v>0</v>
      </c>
      <c r="AN388" s="19">
        <f t="shared" si="65"/>
        <v>0</v>
      </c>
      <c r="AO388" s="19">
        <f t="shared" si="65"/>
        <v>0</v>
      </c>
      <c r="AP388" s="19">
        <f t="shared" si="65"/>
        <v>0</v>
      </c>
      <c r="AQ388" s="118">
        <f>'[3]Sped FY 2020'!CR404</f>
        <v>-4736.5181092763405</v>
      </c>
      <c r="AR388" s="119">
        <f>'[3]Sped FY 2020'!CS404</f>
        <v>-4736.5181092763405</v>
      </c>
      <c r="AS388" s="161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  <c r="CB388" s="162"/>
      <c r="CC388" s="162"/>
      <c r="CD388" s="162"/>
      <c r="CE388" s="162"/>
      <c r="CF388" s="162"/>
      <c r="CG388" s="162"/>
      <c r="CH388" s="162"/>
      <c r="CI388" s="162"/>
      <c r="CJ388" s="162"/>
    </row>
    <row r="389" spans="1:88" ht="15" x14ac:dyDescent="0.25">
      <c r="A389" s="154">
        <v>4007</v>
      </c>
      <c r="B389" s="155">
        <v>7</v>
      </c>
      <c r="C389" s="156" t="s">
        <v>344</v>
      </c>
      <c r="D389" s="167">
        <v>7</v>
      </c>
      <c r="E389" s="120">
        <f>'[3]Sped FY 2020'!AB405</f>
        <v>293217.71302022145</v>
      </c>
      <c r="F389" s="120">
        <f>'[3]Sped FY 2020'!AK405</f>
        <v>110143.7256889081</v>
      </c>
      <c r="G389" s="120">
        <f>'[3]Sped FY 2020'!BP405</f>
        <v>0</v>
      </c>
      <c r="H389" s="120">
        <f>-'[3]Sped FY 2020'!CI405</f>
        <v>0</v>
      </c>
      <c r="I389" s="120">
        <f>'[3]Sped FY 2020'!CB405</f>
        <v>0</v>
      </c>
      <c r="J389" s="120">
        <f>'[3]Sped FY 2020'!BF405-'[3]Sped FY 2020'!BI405</f>
        <v>216560.49806615434</v>
      </c>
      <c r="K389" s="120">
        <f>'[3]Sped FY 2020'!CJ405</f>
        <v>12738.852827420844</v>
      </c>
      <c r="L389" s="118">
        <f t="shared" si="56"/>
        <v>632660.7896027047</v>
      </c>
      <c r="M389" s="134">
        <f t="shared" si="57"/>
        <v>0</v>
      </c>
      <c r="N389" s="158">
        <v>4007</v>
      </c>
      <c r="O389" s="159">
        <v>7</v>
      </c>
      <c r="P389" s="14" t="s">
        <v>344</v>
      </c>
      <c r="Q389" s="14">
        <v>7</v>
      </c>
      <c r="R389" s="22">
        <v>293217.71302022145</v>
      </c>
      <c r="S389" s="94">
        <v>110143.7256889081</v>
      </c>
      <c r="T389" s="94">
        <v>0</v>
      </c>
      <c r="U389" s="94">
        <v>0</v>
      </c>
      <c r="V389" s="94">
        <v>229299.35089357517</v>
      </c>
      <c r="W389" s="95">
        <v>632660.78960270481</v>
      </c>
      <c r="X389" s="152"/>
      <c r="Y389" s="19">
        <f t="shared" si="58"/>
        <v>0</v>
      </c>
      <c r="Z389" s="19">
        <f t="shared" si="58"/>
        <v>0</v>
      </c>
      <c r="AA389" s="19">
        <f t="shared" si="59"/>
        <v>0</v>
      </c>
      <c r="AB389" s="19">
        <f t="shared" si="60"/>
        <v>0</v>
      </c>
      <c r="AC389" s="19">
        <f t="shared" si="60"/>
        <v>0</v>
      </c>
      <c r="AD389" s="19">
        <f t="shared" si="60"/>
        <v>-12738.852827420837</v>
      </c>
      <c r="AE389" s="19">
        <f t="shared" si="61"/>
        <v>12738.852827420844</v>
      </c>
      <c r="AF389" s="19">
        <f t="shared" si="62"/>
        <v>0</v>
      </c>
      <c r="AG389" s="20"/>
      <c r="AH389" s="160">
        <f>'[3]Sped FY 2020'!DZ405</f>
        <v>216</v>
      </c>
      <c r="AI389" s="19">
        <f t="shared" si="64"/>
        <v>0</v>
      </c>
      <c r="AJ389" s="19">
        <f t="shared" si="64"/>
        <v>0</v>
      </c>
      <c r="AK389" s="19">
        <f t="shared" si="64"/>
        <v>0</v>
      </c>
      <c r="AL389" s="19">
        <f t="shared" si="64"/>
        <v>0</v>
      </c>
      <c r="AM389" s="19">
        <f t="shared" si="65"/>
        <v>0</v>
      </c>
      <c r="AN389" s="19">
        <f t="shared" si="65"/>
        <v>-58.976170497318691</v>
      </c>
      <c r="AO389" s="19">
        <f t="shared" si="65"/>
        <v>58.976170497318719</v>
      </c>
      <c r="AP389" s="19">
        <f t="shared" si="65"/>
        <v>0</v>
      </c>
      <c r="AQ389" s="118">
        <f>'[3]Sped FY 2020'!CR405</f>
        <v>79.332387228916559</v>
      </c>
      <c r="AR389" s="119">
        <f>'[3]Sped FY 2020'!CS405</f>
        <v>79.332387228917099</v>
      </c>
      <c r="AS389" s="161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  <c r="CB389" s="162"/>
      <c r="CC389" s="162"/>
      <c r="CD389" s="162"/>
      <c r="CE389" s="162"/>
      <c r="CF389" s="162"/>
      <c r="CG389" s="162"/>
      <c r="CH389" s="162"/>
      <c r="CI389" s="162"/>
      <c r="CJ389" s="162"/>
    </row>
    <row r="390" spans="1:88" ht="15" x14ac:dyDescent="0.25">
      <c r="A390" s="154">
        <v>4008</v>
      </c>
      <c r="B390" s="155">
        <v>7</v>
      </c>
      <c r="C390" s="156" t="s">
        <v>345</v>
      </c>
      <c r="D390" s="167">
        <v>7</v>
      </c>
      <c r="E390" s="120">
        <f>'[3]Sped FY 2020'!AB406</f>
        <v>582167.02511916077</v>
      </c>
      <c r="F390" s="120">
        <f>'[3]Sped FY 2020'!AK406</f>
        <v>187766.22661715758</v>
      </c>
      <c r="G390" s="120">
        <f>'[3]Sped FY 2020'!BP406</f>
        <v>0</v>
      </c>
      <c r="H390" s="120">
        <f>-'[3]Sped FY 2020'!CI406</f>
        <v>0</v>
      </c>
      <c r="I390" s="120">
        <f>'[3]Sped FY 2020'!CB406</f>
        <v>0</v>
      </c>
      <c r="J390" s="120">
        <f>'[3]Sped FY 2020'!BF406-'[3]Sped FY 2020'!BI406</f>
        <v>468088.22962672671</v>
      </c>
      <c r="K390" s="120">
        <f>'[3]Sped FY 2020'!CJ406</f>
        <v>27417.226641226564</v>
      </c>
      <c r="L390" s="118">
        <f t="shared" si="56"/>
        <v>1265438.7080042716</v>
      </c>
      <c r="M390" s="134">
        <f t="shared" si="57"/>
        <v>0</v>
      </c>
      <c r="N390" s="158">
        <v>4008</v>
      </c>
      <c r="O390" s="159">
        <v>7</v>
      </c>
      <c r="P390" s="14" t="s">
        <v>345</v>
      </c>
      <c r="Q390" s="14">
        <v>7</v>
      </c>
      <c r="R390" s="22">
        <v>582167.02511916077</v>
      </c>
      <c r="S390" s="94">
        <v>187766.22661715758</v>
      </c>
      <c r="T390" s="94">
        <v>0</v>
      </c>
      <c r="U390" s="94">
        <v>0</v>
      </c>
      <c r="V390" s="94">
        <v>495505.45626795327</v>
      </c>
      <c r="W390" s="95">
        <v>1265438.7080042716</v>
      </c>
      <c r="X390" s="152"/>
      <c r="Y390" s="19">
        <f t="shared" si="58"/>
        <v>0</v>
      </c>
      <c r="Z390" s="19">
        <f t="shared" si="58"/>
        <v>0</v>
      </c>
      <c r="AA390" s="19">
        <f t="shared" si="59"/>
        <v>0</v>
      </c>
      <c r="AB390" s="19">
        <f t="shared" si="60"/>
        <v>0</v>
      </c>
      <c r="AC390" s="19">
        <f t="shared" si="60"/>
        <v>0</v>
      </c>
      <c r="AD390" s="19">
        <f t="shared" si="60"/>
        <v>-27417.22664122656</v>
      </c>
      <c r="AE390" s="19">
        <f t="shared" si="61"/>
        <v>27417.226641226564</v>
      </c>
      <c r="AF390" s="19">
        <f t="shared" si="62"/>
        <v>0</v>
      </c>
      <c r="AG390" s="20"/>
      <c r="AH390" s="160">
        <f>'[3]Sped FY 2020'!DZ406</f>
        <v>640</v>
      </c>
      <c r="AI390" s="19">
        <f t="shared" si="64"/>
        <v>0</v>
      </c>
      <c r="AJ390" s="19">
        <f t="shared" si="64"/>
        <v>0</v>
      </c>
      <c r="AK390" s="19">
        <f t="shared" si="64"/>
        <v>0</v>
      </c>
      <c r="AL390" s="19">
        <f t="shared" si="64"/>
        <v>0</v>
      </c>
      <c r="AM390" s="19">
        <f t="shared" si="65"/>
        <v>0</v>
      </c>
      <c r="AN390" s="19">
        <f t="shared" si="65"/>
        <v>-42.839416626916503</v>
      </c>
      <c r="AO390" s="19">
        <f t="shared" si="65"/>
        <v>42.839416626916503</v>
      </c>
      <c r="AP390" s="19">
        <f t="shared" si="65"/>
        <v>0</v>
      </c>
      <c r="AQ390" s="118">
        <f>'[3]Sped FY 2020'!CR406</f>
        <v>62.067346448971065</v>
      </c>
      <c r="AR390" s="119">
        <f>'[3]Sped FY 2020'!CS406</f>
        <v>62.067346448971065</v>
      </c>
      <c r="AS390" s="161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  <c r="CB390" s="162"/>
      <c r="CC390" s="162"/>
      <c r="CD390" s="162"/>
      <c r="CE390" s="162"/>
      <c r="CF390" s="162"/>
      <c r="CG390" s="162"/>
      <c r="CH390" s="162"/>
      <c r="CI390" s="162"/>
      <c r="CJ390" s="162"/>
    </row>
    <row r="391" spans="1:88" ht="15" x14ac:dyDescent="0.25">
      <c r="A391" s="154">
        <v>4011</v>
      </c>
      <c r="B391" s="155">
        <v>7</v>
      </c>
      <c r="C391" s="156" t="s">
        <v>346</v>
      </c>
      <c r="D391" s="167">
        <v>7</v>
      </c>
      <c r="E391" s="120">
        <f>'[3]Sped FY 2020'!AB407</f>
        <v>1295016.0457258034</v>
      </c>
      <c r="F391" s="120">
        <f>'[3]Sped FY 2020'!AK407</f>
        <v>301712.28362234327</v>
      </c>
      <c r="G391" s="120">
        <f>'[3]Sped FY 2020'!BP407</f>
        <v>0</v>
      </c>
      <c r="H391" s="120">
        <f>-'[3]Sped FY 2020'!CI407</f>
        <v>0</v>
      </c>
      <c r="I391" s="120">
        <f>'[3]Sped FY 2020'!CB407</f>
        <v>0</v>
      </c>
      <c r="J391" s="120">
        <f>'[3]Sped FY 2020'!BF407-'[3]Sped FY 2020'!BI407</f>
        <v>787760.86570935312</v>
      </c>
      <c r="K391" s="120">
        <f>'[3]Sped FY 2020'!CJ407</f>
        <v>46252.021468675695</v>
      </c>
      <c r="L391" s="118">
        <f t="shared" si="56"/>
        <v>2430741.2165261754</v>
      </c>
      <c r="M391" s="134">
        <f t="shared" si="57"/>
        <v>0</v>
      </c>
      <c r="N391" s="158">
        <v>4011</v>
      </c>
      <c r="O391" s="159">
        <v>7</v>
      </c>
      <c r="P391" s="14" t="s">
        <v>346</v>
      </c>
      <c r="Q391" s="14">
        <v>7</v>
      </c>
      <c r="R391" s="22">
        <v>1295016.0457258034</v>
      </c>
      <c r="S391" s="94">
        <v>301712.28362234327</v>
      </c>
      <c r="T391" s="94">
        <v>0</v>
      </c>
      <c r="U391" s="94">
        <v>0</v>
      </c>
      <c r="V391" s="94">
        <v>834012.88717802882</v>
      </c>
      <c r="W391" s="95">
        <v>2430741.2165261754</v>
      </c>
      <c r="X391" s="152"/>
      <c r="Y391" s="19">
        <f t="shared" si="58"/>
        <v>0</v>
      </c>
      <c r="Z391" s="19">
        <f t="shared" si="58"/>
        <v>0</v>
      </c>
      <c r="AA391" s="19">
        <f t="shared" si="59"/>
        <v>0</v>
      </c>
      <c r="AB391" s="19">
        <f t="shared" si="60"/>
        <v>0</v>
      </c>
      <c r="AC391" s="19">
        <f t="shared" si="60"/>
        <v>0</v>
      </c>
      <c r="AD391" s="19">
        <f t="shared" si="60"/>
        <v>-46252.021468675695</v>
      </c>
      <c r="AE391" s="19">
        <f t="shared" si="61"/>
        <v>46252.021468675695</v>
      </c>
      <c r="AF391" s="19">
        <f t="shared" si="62"/>
        <v>0</v>
      </c>
      <c r="AG391" s="20"/>
      <c r="AH391" s="160">
        <f>'[3]Sped FY 2020'!DZ407</f>
        <v>951</v>
      </c>
      <c r="AI391" s="19">
        <f t="shared" si="64"/>
        <v>0</v>
      </c>
      <c r="AJ391" s="19">
        <f t="shared" si="64"/>
        <v>0</v>
      </c>
      <c r="AK391" s="19">
        <f t="shared" si="64"/>
        <v>0</v>
      </c>
      <c r="AL391" s="19">
        <f t="shared" si="64"/>
        <v>0</v>
      </c>
      <c r="AM391" s="19">
        <f t="shared" si="65"/>
        <v>0</v>
      </c>
      <c r="AN391" s="19">
        <f t="shared" si="65"/>
        <v>-48.635143500184746</v>
      </c>
      <c r="AO391" s="19">
        <f t="shared" si="65"/>
        <v>48.635143500184746</v>
      </c>
      <c r="AP391" s="19">
        <f t="shared" si="65"/>
        <v>0</v>
      </c>
      <c r="AQ391" s="118">
        <f>'[3]Sped FY 2020'!CR407</f>
        <v>92.775675832617011</v>
      </c>
      <c r="AR391" s="119">
        <f>'[3]Sped FY 2020'!CS407</f>
        <v>92.775675832617011</v>
      </c>
      <c r="AS391" s="161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  <c r="CB391" s="162"/>
      <c r="CC391" s="162"/>
      <c r="CD391" s="162"/>
      <c r="CE391" s="162"/>
      <c r="CF391" s="162"/>
      <c r="CG391" s="162"/>
      <c r="CH391" s="162"/>
      <c r="CI391" s="162"/>
      <c r="CJ391" s="162"/>
    </row>
    <row r="392" spans="1:88" ht="15" x14ac:dyDescent="0.25">
      <c r="A392" s="154">
        <v>4015</v>
      </c>
      <c r="B392" s="155">
        <v>7</v>
      </c>
      <c r="C392" s="156" t="s">
        <v>347</v>
      </c>
      <c r="D392" s="167">
        <v>7</v>
      </c>
      <c r="E392" s="120">
        <f>'[3]Sped FY 2020'!AB408</f>
        <v>800473.51418821898</v>
      </c>
      <c r="F392" s="120">
        <f>'[3]Sped FY 2020'!AK408</f>
        <v>351553.96520159708</v>
      </c>
      <c r="G392" s="120">
        <f>'[3]Sped FY 2020'!BP408</f>
        <v>0</v>
      </c>
      <c r="H392" s="120">
        <f>-'[3]Sped FY 2020'!CI408</f>
        <v>0</v>
      </c>
      <c r="I392" s="120">
        <f>'[3]Sped FY 2020'!CB408</f>
        <v>0</v>
      </c>
      <c r="J392" s="120">
        <f>'[3]Sped FY 2020'!BF408-'[3]Sped FY 2020'!BI408</f>
        <v>775946.4297096727</v>
      </c>
      <c r="K392" s="120">
        <f>'[3]Sped FY 2020'!CJ408</f>
        <v>45643.907629980764</v>
      </c>
      <c r="L392" s="118">
        <f t="shared" si="56"/>
        <v>1973617.8167294695</v>
      </c>
      <c r="M392" s="134">
        <f t="shared" si="57"/>
        <v>0</v>
      </c>
      <c r="N392" s="158">
        <v>4015</v>
      </c>
      <c r="O392" s="159">
        <v>7</v>
      </c>
      <c r="P392" s="14" t="s">
        <v>347</v>
      </c>
      <c r="Q392" s="14">
        <v>7</v>
      </c>
      <c r="R392" s="22">
        <v>800473.51418821898</v>
      </c>
      <c r="S392" s="94">
        <v>351553.96520159708</v>
      </c>
      <c r="T392" s="94">
        <v>0</v>
      </c>
      <c r="U392" s="94">
        <v>0</v>
      </c>
      <c r="V392" s="94">
        <v>821590.3373396534</v>
      </c>
      <c r="W392" s="95">
        <v>1973617.8167294695</v>
      </c>
      <c r="X392" s="152"/>
      <c r="Y392" s="19">
        <f t="shared" si="58"/>
        <v>0</v>
      </c>
      <c r="Z392" s="19">
        <f t="shared" si="58"/>
        <v>0</v>
      </c>
      <c r="AA392" s="19">
        <f t="shared" si="59"/>
        <v>0</v>
      </c>
      <c r="AB392" s="19">
        <f t="shared" si="60"/>
        <v>0</v>
      </c>
      <c r="AC392" s="19">
        <f t="shared" si="60"/>
        <v>0</v>
      </c>
      <c r="AD392" s="19">
        <f t="shared" si="60"/>
        <v>-45643.907629980706</v>
      </c>
      <c r="AE392" s="19">
        <f t="shared" si="61"/>
        <v>45643.907629980764</v>
      </c>
      <c r="AF392" s="19">
        <f t="shared" si="62"/>
        <v>0</v>
      </c>
      <c r="AG392" s="20"/>
      <c r="AH392" s="160">
        <f>'[3]Sped FY 2020'!DZ408</f>
        <v>762.8</v>
      </c>
      <c r="AI392" s="19">
        <f t="shared" si="64"/>
        <v>0</v>
      </c>
      <c r="AJ392" s="19">
        <f t="shared" si="64"/>
        <v>0</v>
      </c>
      <c r="AK392" s="19">
        <f t="shared" si="64"/>
        <v>0</v>
      </c>
      <c r="AL392" s="19">
        <f t="shared" si="64"/>
        <v>0</v>
      </c>
      <c r="AM392" s="19">
        <f t="shared" si="65"/>
        <v>0</v>
      </c>
      <c r="AN392" s="19">
        <f t="shared" si="65"/>
        <v>-59.837319913451374</v>
      </c>
      <c r="AO392" s="19">
        <f t="shared" si="65"/>
        <v>59.837319913451452</v>
      </c>
      <c r="AP392" s="19">
        <f t="shared" si="65"/>
        <v>0</v>
      </c>
      <c r="AQ392" s="118">
        <f>'[3]Sped FY 2020'!CR408</f>
        <v>75.455902012756411</v>
      </c>
      <c r="AR392" s="119">
        <f>'[3]Sped FY 2020'!CS408</f>
        <v>75.455902012756411</v>
      </c>
      <c r="AS392" s="161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  <c r="CB392" s="162"/>
      <c r="CC392" s="162"/>
      <c r="CD392" s="162"/>
      <c r="CE392" s="162"/>
      <c r="CF392" s="162"/>
      <c r="CG392" s="162"/>
      <c r="CH392" s="162"/>
      <c r="CI392" s="162"/>
      <c r="CJ392" s="162"/>
    </row>
    <row r="393" spans="1:88" ht="15" x14ac:dyDescent="0.25">
      <c r="A393" s="154">
        <v>4016</v>
      </c>
      <c r="B393" s="155">
        <v>7</v>
      </c>
      <c r="C393" s="156" t="s">
        <v>348</v>
      </c>
      <c r="D393" s="167">
        <v>7</v>
      </c>
      <c r="E393" s="120">
        <f>'[3]Sped FY 2020'!AB409</f>
        <v>207842.44838522753</v>
      </c>
      <c r="F393" s="120">
        <f>'[3]Sped FY 2020'!AK409</f>
        <v>113597.80814052439</v>
      </c>
      <c r="G393" s="120">
        <f>'[3]Sped FY 2020'!BP409</f>
        <v>0</v>
      </c>
      <c r="H393" s="120">
        <f>-'[3]Sped FY 2020'!CI409</f>
        <v>0</v>
      </c>
      <c r="I393" s="120">
        <f>'[3]Sped FY 2020'!CB409</f>
        <v>0</v>
      </c>
      <c r="J393" s="120">
        <f>'[3]Sped FY 2020'!BF409-'[3]Sped FY 2020'!BI409</f>
        <v>199944.12568386405</v>
      </c>
      <c r="K393" s="120">
        <f>'[3]Sped FY 2020'!CJ409</f>
        <v>11761.419157874365</v>
      </c>
      <c r="L393" s="118">
        <f t="shared" si="56"/>
        <v>533145.80136749032</v>
      </c>
      <c r="M393" s="134">
        <f t="shared" si="57"/>
        <v>0</v>
      </c>
      <c r="N393" s="158">
        <v>4016</v>
      </c>
      <c r="O393" s="159">
        <v>7</v>
      </c>
      <c r="P393" s="14" t="s">
        <v>348</v>
      </c>
      <c r="Q393" s="14">
        <v>7</v>
      </c>
      <c r="R393" s="22">
        <v>207842.44838522753</v>
      </c>
      <c r="S393" s="94">
        <v>113597.80814052439</v>
      </c>
      <c r="T393" s="94">
        <v>0</v>
      </c>
      <c r="U393" s="94">
        <v>0</v>
      </c>
      <c r="V393" s="94">
        <v>211705.54484173842</v>
      </c>
      <c r="W393" s="95">
        <v>533145.80136749032</v>
      </c>
      <c r="X393" s="152"/>
      <c r="Y393" s="19">
        <f t="shared" si="58"/>
        <v>0</v>
      </c>
      <c r="Z393" s="19">
        <f t="shared" si="58"/>
        <v>0</v>
      </c>
      <c r="AA393" s="19">
        <f t="shared" si="59"/>
        <v>0</v>
      </c>
      <c r="AB393" s="19">
        <f t="shared" si="60"/>
        <v>0</v>
      </c>
      <c r="AC393" s="19">
        <f t="shared" si="60"/>
        <v>0</v>
      </c>
      <c r="AD393" s="19">
        <f t="shared" si="60"/>
        <v>-11761.419157874363</v>
      </c>
      <c r="AE393" s="19">
        <f t="shared" si="61"/>
        <v>11761.419157874365</v>
      </c>
      <c r="AF393" s="19">
        <f t="shared" si="62"/>
        <v>0</v>
      </c>
      <c r="AG393" s="20"/>
      <c r="AH393" s="160">
        <f>'[3]Sped FY 2020'!DZ409</f>
        <v>223</v>
      </c>
      <c r="AI393" s="19">
        <f t="shared" si="64"/>
        <v>0</v>
      </c>
      <c r="AJ393" s="19">
        <f t="shared" si="64"/>
        <v>0</v>
      </c>
      <c r="AK393" s="19">
        <f t="shared" si="64"/>
        <v>0</v>
      </c>
      <c r="AL393" s="19">
        <f t="shared" si="64"/>
        <v>0</v>
      </c>
      <c r="AM393" s="19">
        <f t="shared" si="65"/>
        <v>0</v>
      </c>
      <c r="AN393" s="19">
        <f t="shared" si="65"/>
        <v>-52.741789945624944</v>
      </c>
      <c r="AO393" s="19">
        <f t="shared" si="65"/>
        <v>52.741789945624951</v>
      </c>
      <c r="AP393" s="19">
        <f t="shared" si="65"/>
        <v>0</v>
      </c>
      <c r="AQ393" s="118">
        <f>'[3]Sped FY 2020'!CR409</f>
        <v>105.48357989124989</v>
      </c>
      <c r="AR393" s="119">
        <f>'[3]Sped FY 2020'!CS409</f>
        <v>105.48357989124989</v>
      </c>
      <c r="AS393" s="161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  <c r="CB393" s="162"/>
      <c r="CC393" s="162"/>
      <c r="CD393" s="162"/>
      <c r="CE393" s="162"/>
      <c r="CF393" s="162"/>
      <c r="CG393" s="162"/>
      <c r="CH393" s="162"/>
      <c r="CI393" s="162"/>
      <c r="CJ393" s="162"/>
    </row>
    <row r="394" spans="1:88" ht="15" x14ac:dyDescent="0.25">
      <c r="A394" s="154">
        <v>4017</v>
      </c>
      <c r="B394" s="155">
        <v>7</v>
      </c>
      <c r="C394" s="156" t="s">
        <v>349</v>
      </c>
      <c r="D394" s="167">
        <v>7</v>
      </c>
      <c r="E394" s="120">
        <f>'[3]Sped FY 2020'!AB410</f>
        <v>2779324.6766420323</v>
      </c>
      <c r="F394" s="120">
        <f>'[3]Sped FY 2020'!AK410</f>
        <v>427126.16255158681</v>
      </c>
      <c r="G394" s="120">
        <f>'[3]Sped FY 2020'!BP410</f>
        <v>0</v>
      </c>
      <c r="H394" s="120">
        <f>-'[3]Sped FY 2020'!CI410</f>
        <v>0</v>
      </c>
      <c r="I394" s="120">
        <f>'[3]Sped FY 2020'!CB410</f>
        <v>0</v>
      </c>
      <c r="J394" s="120">
        <f>'[3]Sped FY 2020'!BF410-'[3]Sped FY 2020'!BI410</f>
        <v>2074493.20828842</v>
      </c>
      <c r="K394" s="120">
        <f>'[3]Sped FY 2020'!CJ410</f>
        <v>121801.33965321214</v>
      </c>
      <c r="L394" s="118">
        <f t="shared" si="56"/>
        <v>5402745.3871352524</v>
      </c>
      <c r="M394" s="134">
        <f t="shared" si="57"/>
        <v>0</v>
      </c>
      <c r="N394" s="158">
        <v>4017</v>
      </c>
      <c r="O394" s="159">
        <v>7</v>
      </c>
      <c r="P394" s="14" t="s">
        <v>349</v>
      </c>
      <c r="Q394" s="14">
        <v>7</v>
      </c>
      <c r="R394" s="22">
        <v>2779324.6766420323</v>
      </c>
      <c r="S394" s="94">
        <v>427126.16255158681</v>
      </c>
      <c r="T394" s="94">
        <v>0</v>
      </c>
      <c r="U394" s="94">
        <v>0</v>
      </c>
      <c r="V394" s="94">
        <v>2196294.5479416321</v>
      </c>
      <c r="W394" s="95">
        <v>5402745.3871352514</v>
      </c>
      <c r="X394" s="152"/>
      <c r="Y394" s="19">
        <f t="shared" si="58"/>
        <v>0</v>
      </c>
      <c r="Z394" s="19">
        <f t="shared" si="58"/>
        <v>0</v>
      </c>
      <c r="AA394" s="19">
        <f t="shared" si="59"/>
        <v>0</v>
      </c>
      <c r="AB394" s="19">
        <f t="shared" si="60"/>
        <v>0</v>
      </c>
      <c r="AC394" s="19">
        <f t="shared" si="60"/>
        <v>0</v>
      </c>
      <c r="AD394" s="19">
        <f t="shared" si="60"/>
        <v>-121801.33965321211</v>
      </c>
      <c r="AE394" s="19">
        <f t="shared" si="61"/>
        <v>121801.33965321214</v>
      </c>
      <c r="AF394" s="19">
        <f t="shared" si="62"/>
        <v>0</v>
      </c>
      <c r="AG394" s="20"/>
      <c r="AH394" s="160">
        <f>'[3]Sped FY 2020'!DZ410</f>
        <v>3749</v>
      </c>
      <c r="AI394" s="19">
        <f t="shared" si="64"/>
        <v>0</v>
      </c>
      <c r="AJ394" s="19">
        <f t="shared" si="64"/>
        <v>0</v>
      </c>
      <c r="AK394" s="19">
        <f t="shared" si="64"/>
        <v>0</v>
      </c>
      <c r="AL394" s="19">
        <f t="shared" si="64"/>
        <v>0</v>
      </c>
      <c r="AM394" s="19">
        <f t="shared" si="65"/>
        <v>0</v>
      </c>
      <c r="AN394" s="19">
        <f t="shared" si="65"/>
        <v>-32.489020979784506</v>
      </c>
      <c r="AO394" s="19">
        <f t="shared" si="65"/>
        <v>32.489020979784513</v>
      </c>
      <c r="AP394" s="19">
        <f t="shared" si="65"/>
        <v>0</v>
      </c>
      <c r="AQ394" s="118">
        <f>'[3]Sped FY 2020'!CR410</f>
        <v>38.775984033190134</v>
      </c>
      <c r="AR394" s="119">
        <f>'[3]Sped FY 2020'!CS410</f>
        <v>38.775984033189886</v>
      </c>
      <c r="AS394" s="161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  <c r="CB394" s="162"/>
      <c r="CC394" s="162"/>
      <c r="CD394" s="162"/>
      <c r="CE394" s="162"/>
      <c r="CF394" s="162"/>
      <c r="CG394" s="162"/>
      <c r="CH394" s="162"/>
      <c r="CI394" s="162"/>
      <c r="CJ394" s="162"/>
    </row>
    <row r="395" spans="1:88" ht="15" x14ac:dyDescent="0.25">
      <c r="A395" s="154">
        <v>4018</v>
      </c>
      <c r="B395" s="155">
        <v>7</v>
      </c>
      <c r="C395" s="156" t="s">
        <v>350</v>
      </c>
      <c r="D395" s="167">
        <v>7</v>
      </c>
      <c r="E395" s="120">
        <f>'[3]Sped FY 2020'!AB411</f>
        <v>283838.79528546915</v>
      </c>
      <c r="F395" s="120">
        <f>'[3]Sped FY 2020'!AK411</f>
        <v>109930.62245299775</v>
      </c>
      <c r="G395" s="120">
        <f>'[3]Sped FY 2020'!BP411</f>
        <v>0</v>
      </c>
      <c r="H395" s="120">
        <f>-'[3]Sped FY 2020'!CI411</f>
        <v>0</v>
      </c>
      <c r="I395" s="120">
        <f>'[3]Sped FY 2020'!CB411</f>
        <v>0</v>
      </c>
      <c r="J395" s="120">
        <f>'[3]Sped FY 2020'!BF411-'[3]Sped FY 2020'!BI411</f>
        <v>242193.46490981014</v>
      </c>
      <c r="K395" s="120">
        <f>'[3]Sped FY 2020'!CJ411</f>
        <v>14246.674406459428</v>
      </c>
      <c r="L395" s="118">
        <f t="shared" si="56"/>
        <v>650209.55705473642</v>
      </c>
      <c r="M395" s="134">
        <f t="shared" si="57"/>
        <v>0</v>
      </c>
      <c r="N395" s="158">
        <v>4018</v>
      </c>
      <c r="O395" s="159">
        <v>7</v>
      </c>
      <c r="P395" s="14" t="s">
        <v>350</v>
      </c>
      <c r="Q395" s="14">
        <v>7</v>
      </c>
      <c r="R395" s="22">
        <v>283838.79528546915</v>
      </c>
      <c r="S395" s="94">
        <v>109930.62245299775</v>
      </c>
      <c r="T395" s="94">
        <v>0</v>
      </c>
      <c r="U395" s="94">
        <v>0</v>
      </c>
      <c r="V395" s="94">
        <v>256440.13931626957</v>
      </c>
      <c r="W395" s="95">
        <v>650209.55705473642</v>
      </c>
      <c r="X395" s="152"/>
      <c r="Y395" s="19">
        <f t="shared" si="58"/>
        <v>0</v>
      </c>
      <c r="Z395" s="19">
        <f t="shared" si="58"/>
        <v>0</v>
      </c>
      <c r="AA395" s="19">
        <f t="shared" si="59"/>
        <v>0</v>
      </c>
      <c r="AB395" s="19">
        <f t="shared" si="60"/>
        <v>0</v>
      </c>
      <c r="AC395" s="19">
        <f t="shared" si="60"/>
        <v>0</v>
      </c>
      <c r="AD395" s="19">
        <f t="shared" si="60"/>
        <v>-14246.674406459439</v>
      </c>
      <c r="AE395" s="19">
        <f t="shared" si="61"/>
        <v>14246.674406459428</v>
      </c>
      <c r="AF395" s="19">
        <f t="shared" si="62"/>
        <v>0</v>
      </c>
      <c r="AG395" s="20"/>
      <c r="AH395" s="160">
        <f>'[3]Sped FY 2020'!DZ411</f>
        <v>456</v>
      </c>
      <c r="AI395" s="19">
        <f t="shared" si="64"/>
        <v>0</v>
      </c>
      <c r="AJ395" s="19">
        <f t="shared" si="64"/>
        <v>0</v>
      </c>
      <c r="AK395" s="19">
        <f t="shared" si="64"/>
        <v>0</v>
      </c>
      <c r="AL395" s="19">
        <f t="shared" si="64"/>
        <v>0</v>
      </c>
      <c r="AM395" s="19">
        <f t="shared" si="65"/>
        <v>0</v>
      </c>
      <c r="AN395" s="19">
        <f t="shared" si="65"/>
        <v>-31.242707031709294</v>
      </c>
      <c r="AO395" s="19">
        <f t="shared" si="65"/>
        <v>31.242707031709273</v>
      </c>
      <c r="AP395" s="19">
        <f t="shared" si="65"/>
        <v>0</v>
      </c>
      <c r="AQ395" s="118">
        <f>'[3]Sped FY 2020'!CR411</f>
        <v>62.485414063418588</v>
      </c>
      <c r="AR395" s="119">
        <f>'[3]Sped FY 2020'!CS411</f>
        <v>62.485414063418588</v>
      </c>
      <c r="AS395" s="161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  <c r="CB395" s="162"/>
      <c r="CC395" s="162"/>
      <c r="CD395" s="162"/>
      <c r="CE395" s="162"/>
      <c r="CF395" s="162"/>
      <c r="CG395" s="162"/>
      <c r="CH395" s="162"/>
      <c r="CI395" s="162"/>
      <c r="CJ395" s="162"/>
    </row>
    <row r="396" spans="1:88" ht="15" x14ac:dyDescent="0.25">
      <c r="A396" s="154">
        <v>4020</v>
      </c>
      <c r="B396" s="155">
        <v>7</v>
      </c>
      <c r="C396" s="156" t="s">
        <v>351</v>
      </c>
      <c r="D396" s="167">
        <v>7</v>
      </c>
      <c r="E396" s="120">
        <f>'[3]Sped FY 2020'!AB412</f>
        <v>2387590.3824293572</v>
      </c>
      <c r="F396" s="120">
        <f>'[3]Sped FY 2020'!AK412</f>
        <v>2875946.8316832422</v>
      </c>
      <c r="G396" s="120">
        <f>'[3]Sped FY 2020'!BP412</f>
        <v>0</v>
      </c>
      <c r="H396" s="120">
        <f>-'[3]Sped FY 2020'!CI412</f>
        <v>0</v>
      </c>
      <c r="I396" s="120">
        <f>'[3]Sped FY 2020'!CB412</f>
        <v>0</v>
      </c>
      <c r="J396" s="120">
        <f>'[3]Sped FY 2020'!BF412-'[3]Sped FY 2020'!BI412</f>
        <v>3397884.9510799982</v>
      </c>
      <c r="K396" s="120">
        <f>'[3]Sped FY 2020'!CJ412</f>
        <v>199468.92842633068</v>
      </c>
      <c r="L396" s="118">
        <f t="shared" si="56"/>
        <v>8860891.0936189275</v>
      </c>
      <c r="M396" s="134">
        <f t="shared" si="57"/>
        <v>0</v>
      </c>
      <c r="N396" s="158">
        <v>4020</v>
      </c>
      <c r="O396" s="159">
        <v>7</v>
      </c>
      <c r="P396" s="14" t="s">
        <v>351</v>
      </c>
      <c r="Q396" s="14">
        <v>7</v>
      </c>
      <c r="R396" s="22">
        <v>2387590.3824293572</v>
      </c>
      <c r="S396" s="94">
        <v>2875946.8316832422</v>
      </c>
      <c r="T396" s="94">
        <v>0</v>
      </c>
      <c r="U396" s="94">
        <v>0</v>
      </c>
      <c r="V396" s="94">
        <v>3597353.8795063286</v>
      </c>
      <c r="W396" s="95">
        <v>8860891.0936189275</v>
      </c>
      <c r="X396" s="152"/>
      <c r="Y396" s="19">
        <f t="shared" si="58"/>
        <v>0</v>
      </c>
      <c r="Z396" s="19">
        <f t="shared" si="58"/>
        <v>0</v>
      </c>
      <c r="AA396" s="19">
        <f t="shared" si="59"/>
        <v>0</v>
      </c>
      <c r="AB396" s="19">
        <f t="shared" si="60"/>
        <v>0</v>
      </c>
      <c r="AC396" s="19">
        <f t="shared" si="60"/>
        <v>0</v>
      </c>
      <c r="AD396" s="19">
        <f t="shared" si="60"/>
        <v>-199468.92842633044</v>
      </c>
      <c r="AE396" s="19">
        <f t="shared" si="61"/>
        <v>199468.92842633068</v>
      </c>
      <c r="AF396" s="19">
        <f t="shared" si="62"/>
        <v>0</v>
      </c>
      <c r="AG396" s="20"/>
      <c r="AH396" s="160">
        <f>'[3]Sped FY 2020'!DZ412</f>
        <v>1358</v>
      </c>
      <c r="AI396" s="19">
        <f t="shared" si="64"/>
        <v>0</v>
      </c>
      <c r="AJ396" s="19">
        <f t="shared" si="64"/>
        <v>0</v>
      </c>
      <c r="AK396" s="19">
        <f t="shared" si="64"/>
        <v>0</v>
      </c>
      <c r="AL396" s="19">
        <f t="shared" si="64"/>
        <v>0</v>
      </c>
      <c r="AM396" s="19">
        <f t="shared" si="65"/>
        <v>0</v>
      </c>
      <c r="AN396" s="19">
        <f t="shared" si="65"/>
        <v>-146.88433610186337</v>
      </c>
      <c r="AO396" s="19">
        <f t="shared" si="65"/>
        <v>146.88433610186354</v>
      </c>
      <c r="AP396" s="19">
        <f t="shared" si="65"/>
        <v>0</v>
      </c>
      <c r="AQ396" s="118">
        <f>'[3]Sped FY 2020'!CR412</f>
        <v>126.70072374183633</v>
      </c>
      <c r="AR396" s="119">
        <f>'[3]Sped FY 2020'!CS412</f>
        <v>126.70072374183633</v>
      </c>
      <c r="AS396" s="161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  <c r="CB396" s="162"/>
      <c r="CC396" s="162"/>
      <c r="CD396" s="162"/>
      <c r="CE396" s="162"/>
      <c r="CF396" s="162"/>
      <c r="CG396" s="162"/>
      <c r="CH396" s="162"/>
      <c r="CI396" s="162"/>
      <c r="CJ396" s="162"/>
    </row>
    <row r="397" spans="1:88" ht="15" x14ac:dyDescent="0.25">
      <c r="A397" s="154">
        <v>4025</v>
      </c>
      <c r="B397" s="155">
        <v>7</v>
      </c>
      <c r="C397" s="156" t="s">
        <v>352</v>
      </c>
      <c r="D397" s="167">
        <v>7</v>
      </c>
      <c r="E397" s="120">
        <f>'[3]Sped FY 2020'!AB413</f>
        <v>587565.07381751214</v>
      </c>
      <c r="F397" s="120">
        <f>'[3]Sped FY 2020'!AK413</f>
        <v>255011.01065782359</v>
      </c>
      <c r="G397" s="120">
        <f>'[3]Sped FY 2020'!BP413</f>
        <v>0</v>
      </c>
      <c r="H397" s="120">
        <f>-'[3]Sped FY 2020'!CI413</f>
        <v>0</v>
      </c>
      <c r="I397" s="120">
        <f>'[3]Sped FY 2020'!CB413</f>
        <v>0</v>
      </c>
      <c r="J397" s="120">
        <f>'[3]Sped FY 2020'!BF413-'[3]Sped FY 2020'!BI413</f>
        <v>365669.50618915848</v>
      </c>
      <c r="K397" s="120">
        <f>'[3]Sped FY 2020'!CJ413</f>
        <v>21509.970952303454</v>
      </c>
      <c r="L397" s="118">
        <f t="shared" si="56"/>
        <v>1229755.5616167975</v>
      </c>
      <c r="M397" s="134">
        <f t="shared" si="57"/>
        <v>0</v>
      </c>
      <c r="N397" s="158">
        <v>4025</v>
      </c>
      <c r="O397" s="159">
        <v>7</v>
      </c>
      <c r="P397" s="14" t="s">
        <v>352</v>
      </c>
      <c r="Q397" s="14">
        <v>7</v>
      </c>
      <c r="R397" s="22">
        <v>587565.07381751214</v>
      </c>
      <c r="S397" s="94">
        <v>255011.01065782359</v>
      </c>
      <c r="T397" s="94">
        <v>0</v>
      </c>
      <c r="U397" s="94">
        <v>0</v>
      </c>
      <c r="V397" s="94">
        <v>387179.47714146192</v>
      </c>
      <c r="W397" s="95">
        <v>1229755.5616167975</v>
      </c>
      <c r="X397" s="152"/>
      <c r="Y397" s="19">
        <f t="shared" si="58"/>
        <v>0</v>
      </c>
      <c r="Z397" s="19">
        <f t="shared" si="58"/>
        <v>0</v>
      </c>
      <c r="AA397" s="19">
        <f t="shared" si="59"/>
        <v>0</v>
      </c>
      <c r="AB397" s="19">
        <f t="shared" si="60"/>
        <v>0</v>
      </c>
      <c r="AC397" s="19">
        <f t="shared" si="60"/>
        <v>0</v>
      </c>
      <c r="AD397" s="19">
        <f t="shared" si="60"/>
        <v>-21509.97095230344</v>
      </c>
      <c r="AE397" s="19">
        <f t="shared" si="61"/>
        <v>21509.970952303454</v>
      </c>
      <c r="AF397" s="19">
        <f t="shared" si="62"/>
        <v>0</v>
      </c>
      <c r="AG397" s="20"/>
      <c r="AH397" s="160">
        <f>'[3]Sped FY 2020'!DZ413</f>
        <v>225</v>
      </c>
      <c r="AI397" s="19">
        <f t="shared" si="64"/>
        <v>0</v>
      </c>
      <c r="AJ397" s="19">
        <f t="shared" si="64"/>
        <v>0</v>
      </c>
      <c r="AK397" s="19">
        <f t="shared" si="64"/>
        <v>0</v>
      </c>
      <c r="AL397" s="19">
        <f t="shared" si="64"/>
        <v>0</v>
      </c>
      <c r="AM397" s="19">
        <f t="shared" si="65"/>
        <v>0</v>
      </c>
      <c r="AN397" s="19">
        <f t="shared" si="65"/>
        <v>-95.599870899126401</v>
      </c>
      <c r="AO397" s="19">
        <f t="shared" si="65"/>
        <v>95.599870899126458</v>
      </c>
      <c r="AP397" s="19">
        <f t="shared" si="65"/>
        <v>0</v>
      </c>
      <c r="AQ397" s="118">
        <f>'[3]Sped FY 2020'!CR413</f>
        <v>158.96248230300242</v>
      </c>
      <c r="AR397" s="119">
        <f>'[3]Sped FY 2020'!CS413</f>
        <v>158.96248230300242</v>
      </c>
      <c r="AS397" s="161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  <c r="CB397" s="162"/>
      <c r="CC397" s="162"/>
      <c r="CD397" s="162"/>
      <c r="CE397" s="162"/>
      <c r="CF397" s="162"/>
      <c r="CG397" s="162"/>
      <c r="CH397" s="162"/>
      <c r="CI397" s="162"/>
      <c r="CJ397" s="162"/>
    </row>
    <row r="398" spans="1:88" ht="15" x14ac:dyDescent="0.25">
      <c r="A398" s="154">
        <v>4026</v>
      </c>
      <c r="B398" s="155">
        <v>7</v>
      </c>
      <c r="C398" s="156" t="s">
        <v>353</v>
      </c>
      <c r="D398" s="167">
        <v>7</v>
      </c>
      <c r="E398" s="120">
        <f>'[3]Sped FY 2020'!AB414</f>
        <v>97590.108937074488</v>
      </c>
      <c r="F398" s="120">
        <f>'[3]Sped FY 2020'!AK414</f>
        <v>42206.350737763009</v>
      </c>
      <c r="G398" s="120">
        <f>'[3]Sped FY 2020'!BP414</f>
        <v>0</v>
      </c>
      <c r="H398" s="120">
        <f>-'[3]Sped FY 2020'!CI414</f>
        <v>0</v>
      </c>
      <c r="I398" s="120">
        <f>'[3]Sped FY 2020'!CB414</f>
        <v>0</v>
      </c>
      <c r="J398" s="120">
        <f>'[3]Sped FY 2020'!BF414-'[3]Sped FY 2020'!BI414</f>
        <v>44533.188067131836</v>
      </c>
      <c r="K398" s="120">
        <f>'[3]Sped FY 2020'!CJ414</f>
        <v>2619.5992980665801</v>
      </c>
      <c r="L398" s="118">
        <f t="shared" si="56"/>
        <v>186949.2470400359</v>
      </c>
      <c r="M398" s="134">
        <f t="shared" si="57"/>
        <v>0</v>
      </c>
      <c r="N398" s="158">
        <v>4026</v>
      </c>
      <c r="O398" s="159">
        <v>7</v>
      </c>
      <c r="P398" s="14" t="s">
        <v>353</v>
      </c>
      <c r="Q398" s="14">
        <v>7</v>
      </c>
      <c r="R398" s="22">
        <v>97590.108937074488</v>
      </c>
      <c r="S398" s="94">
        <v>42206.350737763009</v>
      </c>
      <c r="T398" s="94">
        <v>0</v>
      </c>
      <c r="U398" s="94">
        <v>0</v>
      </c>
      <c r="V398" s="94">
        <v>47152.787365198419</v>
      </c>
      <c r="W398" s="95">
        <v>186949.24704003593</v>
      </c>
      <c r="X398" s="152"/>
      <c r="Y398" s="19">
        <f t="shared" si="58"/>
        <v>0</v>
      </c>
      <c r="Z398" s="19">
        <f t="shared" si="58"/>
        <v>0</v>
      </c>
      <c r="AA398" s="19">
        <f t="shared" si="59"/>
        <v>0</v>
      </c>
      <c r="AB398" s="19">
        <f t="shared" si="60"/>
        <v>0</v>
      </c>
      <c r="AC398" s="19">
        <f t="shared" si="60"/>
        <v>0</v>
      </c>
      <c r="AD398" s="19">
        <f t="shared" si="60"/>
        <v>-2619.5992980665833</v>
      </c>
      <c r="AE398" s="19">
        <f t="shared" si="61"/>
        <v>2619.5992980665801</v>
      </c>
      <c r="AF398" s="19">
        <f t="shared" si="62"/>
        <v>0</v>
      </c>
      <c r="AG398" s="20"/>
      <c r="AH398" s="160">
        <f>'[3]Sped FY 2020'!DZ414</f>
        <v>65</v>
      </c>
      <c r="AI398" s="19">
        <f t="shared" si="64"/>
        <v>0</v>
      </c>
      <c r="AJ398" s="19">
        <f t="shared" si="64"/>
        <v>0</v>
      </c>
      <c r="AK398" s="19">
        <f t="shared" si="64"/>
        <v>0</v>
      </c>
      <c r="AL398" s="19">
        <f t="shared" si="64"/>
        <v>0</v>
      </c>
      <c r="AM398" s="19">
        <f t="shared" si="65"/>
        <v>0</v>
      </c>
      <c r="AN398" s="19">
        <f t="shared" si="65"/>
        <v>-40.301527662562819</v>
      </c>
      <c r="AO398" s="19">
        <f t="shared" si="65"/>
        <v>40.301527662562769</v>
      </c>
      <c r="AP398" s="19">
        <f t="shared" si="65"/>
        <v>0</v>
      </c>
      <c r="AQ398" s="118">
        <f>'[3]Sped FY 2020'!CR414</f>
        <v>78.465107479808637</v>
      </c>
      <c r="AR398" s="119">
        <f>'[3]Sped FY 2020'!CS414</f>
        <v>78.465107479809078</v>
      </c>
      <c r="AS398" s="161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  <c r="CB398" s="162"/>
      <c r="CC398" s="162"/>
      <c r="CD398" s="162"/>
      <c r="CE398" s="162"/>
      <c r="CF398" s="162"/>
      <c r="CG398" s="162"/>
      <c r="CH398" s="162"/>
      <c r="CI398" s="162"/>
      <c r="CJ398" s="162"/>
    </row>
    <row r="399" spans="1:88" ht="15" x14ac:dyDescent="0.25">
      <c r="A399" s="154">
        <v>4027</v>
      </c>
      <c r="B399" s="155">
        <v>7</v>
      </c>
      <c r="C399" s="156" t="s">
        <v>354</v>
      </c>
      <c r="D399" s="167">
        <v>7</v>
      </c>
      <c r="E399" s="120">
        <f>'[3]Sped FY 2020'!AB415</f>
        <v>223277.51341159904</v>
      </c>
      <c r="F399" s="120">
        <f>'[3]Sped FY 2020'!AK415</f>
        <v>0</v>
      </c>
      <c r="G399" s="120">
        <f>'[3]Sped FY 2020'!BP415</f>
        <v>0</v>
      </c>
      <c r="H399" s="120">
        <f>-'[3]Sped FY 2020'!CI415</f>
        <v>0</v>
      </c>
      <c r="I399" s="120">
        <f>'[3]Sped FY 2020'!CB415</f>
        <v>0</v>
      </c>
      <c r="J399" s="120">
        <f>'[3]Sped FY 2020'!BF415-'[3]Sped FY 2020'!BI415</f>
        <v>267003.46772025555</v>
      </c>
      <c r="K399" s="120">
        <f>'[3]Sped FY 2020'!CJ415</f>
        <v>15706.086336485632</v>
      </c>
      <c r="L399" s="118">
        <f t="shared" si="56"/>
        <v>505987.06746834022</v>
      </c>
      <c r="M399" s="134">
        <f t="shared" si="57"/>
        <v>0</v>
      </c>
      <c r="N399" s="158">
        <v>4027</v>
      </c>
      <c r="O399" s="159">
        <v>7</v>
      </c>
      <c r="P399" s="14" t="s">
        <v>354</v>
      </c>
      <c r="Q399" s="14">
        <v>7</v>
      </c>
      <c r="R399" s="22">
        <v>223277.51341159904</v>
      </c>
      <c r="S399" s="94">
        <v>0</v>
      </c>
      <c r="T399" s="94">
        <v>0</v>
      </c>
      <c r="U399" s="94">
        <v>0</v>
      </c>
      <c r="V399" s="94">
        <v>282709.55405674118</v>
      </c>
      <c r="W399" s="95">
        <v>505987.06746834022</v>
      </c>
      <c r="X399" s="152"/>
      <c r="Y399" s="19">
        <f t="shared" si="58"/>
        <v>0</v>
      </c>
      <c r="Z399" s="19">
        <f t="shared" si="58"/>
        <v>0</v>
      </c>
      <c r="AA399" s="19">
        <f t="shared" si="59"/>
        <v>0</v>
      </c>
      <c r="AB399" s="19">
        <f t="shared" si="60"/>
        <v>0</v>
      </c>
      <c r="AC399" s="19">
        <f t="shared" si="60"/>
        <v>0</v>
      </c>
      <c r="AD399" s="19">
        <f t="shared" si="60"/>
        <v>-15706.086336485634</v>
      </c>
      <c r="AE399" s="19">
        <f t="shared" si="61"/>
        <v>15706.086336485632</v>
      </c>
      <c r="AF399" s="19">
        <f t="shared" si="62"/>
        <v>0</v>
      </c>
      <c r="AG399" s="20"/>
      <c r="AH399" s="160">
        <f>'[3]Sped FY 2020'!DZ415</f>
        <v>925</v>
      </c>
      <c r="AI399" s="19">
        <f t="shared" si="64"/>
        <v>0</v>
      </c>
      <c r="AJ399" s="19">
        <f t="shared" si="64"/>
        <v>0</v>
      </c>
      <c r="AK399" s="19">
        <f t="shared" si="64"/>
        <v>0</v>
      </c>
      <c r="AL399" s="19">
        <f t="shared" si="64"/>
        <v>0</v>
      </c>
      <c r="AM399" s="19">
        <f t="shared" si="65"/>
        <v>0</v>
      </c>
      <c r="AN399" s="19">
        <f t="shared" si="65"/>
        <v>-16.979552796200686</v>
      </c>
      <c r="AO399" s="19">
        <f t="shared" si="65"/>
        <v>16.979552796200682</v>
      </c>
      <c r="AP399" s="19">
        <f t="shared" si="65"/>
        <v>0</v>
      </c>
      <c r="AQ399" s="118">
        <f>'[3]Sped FY 2020'!CR415</f>
        <v>19.139471457950219</v>
      </c>
      <c r="AR399" s="119">
        <f>'[3]Sped FY 2020'!CS415</f>
        <v>19.139471457950219</v>
      </c>
      <c r="AS399" s="161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  <c r="CB399" s="162"/>
      <c r="CC399" s="162"/>
      <c r="CD399" s="162"/>
      <c r="CE399" s="162"/>
      <c r="CF399" s="162"/>
      <c r="CG399" s="162"/>
      <c r="CH399" s="162"/>
      <c r="CI399" s="162"/>
      <c r="CJ399" s="162"/>
    </row>
    <row r="400" spans="1:88" ht="15" x14ac:dyDescent="0.25">
      <c r="A400" s="154">
        <v>4029</v>
      </c>
      <c r="B400" s="155">
        <v>7</v>
      </c>
      <c r="C400" s="156" t="s">
        <v>355</v>
      </c>
      <c r="D400" s="167">
        <v>7</v>
      </c>
      <c r="E400" s="120">
        <f>'[3]Sped FY 2020'!AB416</f>
        <v>641407.3074351364</v>
      </c>
      <c r="F400" s="120">
        <f>'[3]Sped FY 2020'!AK416</f>
        <v>206184.41098841946</v>
      </c>
      <c r="G400" s="120">
        <f>'[3]Sped FY 2020'!BP416</f>
        <v>0</v>
      </c>
      <c r="H400" s="120">
        <f>-'[3]Sped FY 2020'!CI416</f>
        <v>0</v>
      </c>
      <c r="I400" s="120">
        <f>'[3]Sped FY 2020'!CB416</f>
        <v>0</v>
      </c>
      <c r="J400" s="120">
        <f>'[3]Sped FY 2020'!BF416-'[3]Sped FY 2020'!BI416</f>
        <v>569578.82266015525</v>
      </c>
      <c r="K400" s="120">
        <f>'[3]Sped FY 2020'!CJ416</f>
        <v>33504.636627067957</v>
      </c>
      <c r="L400" s="118">
        <f t="shared" si="56"/>
        <v>1450675.1777107792</v>
      </c>
      <c r="M400" s="134">
        <f t="shared" si="57"/>
        <v>0</v>
      </c>
      <c r="N400" s="158">
        <v>4029</v>
      </c>
      <c r="O400" s="159">
        <v>7</v>
      </c>
      <c r="P400" s="14" t="s">
        <v>355</v>
      </c>
      <c r="Q400" s="14">
        <v>7</v>
      </c>
      <c r="R400" s="22">
        <v>641407.3074351364</v>
      </c>
      <c r="S400" s="94">
        <v>206184.41098841946</v>
      </c>
      <c r="T400" s="94">
        <v>0</v>
      </c>
      <c r="U400" s="94">
        <v>0</v>
      </c>
      <c r="V400" s="94">
        <v>603083.45928722317</v>
      </c>
      <c r="W400" s="95">
        <v>1450675.177710779</v>
      </c>
      <c r="X400" s="152"/>
      <c r="Y400" s="19">
        <f t="shared" si="58"/>
        <v>0</v>
      </c>
      <c r="Z400" s="19">
        <f t="shared" si="58"/>
        <v>0</v>
      </c>
      <c r="AA400" s="19">
        <f t="shared" si="59"/>
        <v>0</v>
      </c>
      <c r="AB400" s="19">
        <f t="shared" si="60"/>
        <v>0</v>
      </c>
      <c r="AC400" s="19">
        <f t="shared" si="60"/>
        <v>0</v>
      </c>
      <c r="AD400" s="19">
        <f t="shared" si="60"/>
        <v>-33504.636627067928</v>
      </c>
      <c r="AE400" s="19">
        <f t="shared" si="61"/>
        <v>33504.636627067957</v>
      </c>
      <c r="AF400" s="19">
        <f t="shared" si="62"/>
        <v>0</v>
      </c>
      <c r="AG400" s="20"/>
      <c r="AH400" s="160">
        <f>'[3]Sped FY 2020'!DZ416</f>
        <v>504.4</v>
      </c>
      <c r="AI400" s="19">
        <f t="shared" si="64"/>
        <v>0</v>
      </c>
      <c r="AJ400" s="19">
        <f t="shared" si="64"/>
        <v>0</v>
      </c>
      <c r="AK400" s="19">
        <f t="shared" si="64"/>
        <v>0</v>
      </c>
      <c r="AL400" s="19">
        <f t="shared" si="64"/>
        <v>0</v>
      </c>
      <c r="AM400" s="19">
        <f t="shared" si="65"/>
        <v>0</v>
      </c>
      <c r="AN400" s="19">
        <f t="shared" si="65"/>
        <v>-66.424735581022858</v>
      </c>
      <c r="AO400" s="19">
        <f t="shared" si="65"/>
        <v>66.424735581022915</v>
      </c>
      <c r="AP400" s="19">
        <f t="shared" si="65"/>
        <v>0</v>
      </c>
      <c r="AQ400" s="118">
        <f>'[3]Sped FY 2020'!CR416</f>
        <v>101.17745216181227</v>
      </c>
      <c r="AR400" s="119">
        <f>'[3]Sped FY 2020'!CS416</f>
        <v>101.1774521618118</v>
      </c>
      <c r="AS400" s="161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  <c r="CB400" s="162"/>
      <c r="CC400" s="162"/>
      <c r="CD400" s="162"/>
      <c r="CE400" s="162"/>
      <c r="CF400" s="162"/>
      <c r="CG400" s="162"/>
      <c r="CH400" s="162"/>
      <c r="CI400" s="162"/>
      <c r="CJ400" s="162"/>
    </row>
    <row r="401" spans="1:88" ht="15" x14ac:dyDescent="0.25">
      <c r="A401" s="154">
        <v>4030</v>
      </c>
      <c r="B401" s="155">
        <v>7</v>
      </c>
      <c r="C401" s="156" t="s">
        <v>356</v>
      </c>
      <c r="D401" s="167">
        <v>7</v>
      </c>
      <c r="E401" s="120">
        <f>'[3]Sped FY 2020'!AB417</f>
        <v>755.34872578014256</v>
      </c>
      <c r="F401" s="120">
        <f>'[3]Sped FY 2020'!AK417</f>
        <v>0</v>
      </c>
      <c r="G401" s="120">
        <f>'[3]Sped FY 2020'!BP417</f>
        <v>0</v>
      </c>
      <c r="H401" s="120">
        <f>-'[3]Sped FY 2020'!CI417</f>
        <v>0</v>
      </c>
      <c r="I401" s="120">
        <f>'[3]Sped FY 2020'!CB417</f>
        <v>0</v>
      </c>
      <c r="J401" s="120">
        <f>'[3]Sped FY 2020'!BF417-'[3]Sped FY 2020'!BI417</f>
        <v>59.202027740234712</v>
      </c>
      <c r="K401" s="120">
        <f>'[3]Sped FY 2020'!CJ417</f>
        <v>0</v>
      </c>
      <c r="L401" s="118">
        <f t="shared" si="56"/>
        <v>814.55075352037727</v>
      </c>
      <c r="M401" s="134">
        <f t="shared" si="57"/>
        <v>0</v>
      </c>
      <c r="N401" s="158">
        <v>4030</v>
      </c>
      <c r="O401" s="159">
        <v>7</v>
      </c>
      <c r="P401" s="14" t="s">
        <v>356</v>
      </c>
      <c r="Q401" s="14">
        <v>7</v>
      </c>
      <c r="R401" s="22">
        <v>755.34872578014256</v>
      </c>
      <c r="S401" s="94">
        <v>0</v>
      </c>
      <c r="T401" s="94">
        <v>0</v>
      </c>
      <c r="U401" s="94">
        <v>0</v>
      </c>
      <c r="V401" s="94">
        <v>59.202027740234712</v>
      </c>
      <c r="W401" s="95">
        <v>814.55075352037727</v>
      </c>
      <c r="X401" s="152"/>
      <c r="Y401" s="19">
        <f t="shared" si="58"/>
        <v>0</v>
      </c>
      <c r="Z401" s="19">
        <f t="shared" si="58"/>
        <v>0</v>
      </c>
      <c r="AA401" s="19">
        <f t="shared" si="59"/>
        <v>0</v>
      </c>
      <c r="AB401" s="19">
        <f t="shared" si="60"/>
        <v>0</v>
      </c>
      <c r="AC401" s="19">
        <f t="shared" si="60"/>
        <v>0</v>
      </c>
      <c r="AD401" s="19">
        <f t="shared" si="60"/>
        <v>0</v>
      </c>
      <c r="AE401" s="19">
        <f t="shared" si="61"/>
        <v>0</v>
      </c>
      <c r="AF401" s="19">
        <f t="shared" si="62"/>
        <v>0</v>
      </c>
      <c r="AG401" s="20"/>
      <c r="AH401" s="160">
        <f>'[3]Sped FY 2020'!DZ417</f>
        <v>0</v>
      </c>
      <c r="AI401" s="19">
        <f t="shared" si="64"/>
        <v>0</v>
      </c>
      <c r="AJ401" s="19">
        <f t="shared" si="64"/>
        <v>0</v>
      </c>
      <c r="AK401" s="19">
        <f t="shared" si="64"/>
        <v>0</v>
      </c>
      <c r="AL401" s="19">
        <f t="shared" si="64"/>
        <v>0</v>
      </c>
      <c r="AM401" s="19">
        <f t="shared" si="65"/>
        <v>0</v>
      </c>
      <c r="AN401" s="19">
        <f t="shared" si="65"/>
        <v>0</v>
      </c>
      <c r="AO401" s="19">
        <f t="shared" si="65"/>
        <v>0</v>
      </c>
      <c r="AP401" s="19">
        <f t="shared" si="65"/>
        <v>0</v>
      </c>
      <c r="AQ401" s="118">
        <f>'[3]Sped FY 2020'!CR417</f>
        <v>0</v>
      </c>
      <c r="AR401" s="119">
        <f>'[3]Sped FY 2020'!CS417</f>
        <v>0</v>
      </c>
      <c r="AS401" s="161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  <c r="CB401" s="162"/>
      <c r="CC401" s="162"/>
      <c r="CD401" s="162"/>
      <c r="CE401" s="162"/>
      <c r="CF401" s="162"/>
      <c r="CG401" s="162"/>
      <c r="CH401" s="162"/>
      <c r="CI401" s="162"/>
      <c r="CJ401" s="162"/>
    </row>
    <row r="402" spans="1:88" ht="15" x14ac:dyDescent="0.25">
      <c r="A402" s="154">
        <v>4031</v>
      </c>
      <c r="B402" s="155">
        <v>7</v>
      </c>
      <c r="C402" s="156" t="s">
        <v>357</v>
      </c>
      <c r="D402" s="167">
        <v>7</v>
      </c>
      <c r="E402" s="120">
        <f>'[3]Sped FY 2020'!AB418</f>
        <v>62504.954199600528</v>
      </c>
      <c r="F402" s="120">
        <f>'[3]Sped FY 2020'!AK418</f>
        <v>16134.153828002374</v>
      </c>
      <c r="G402" s="120">
        <f>'[3]Sped FY 2020'!BP418</f>
        <v>0</v>
      </c>
      <c r="H402" s="120">
        <f>-'[3]Sped FY 2020'!CI418</f>
        <v>0</v>
      </c>
      <c r="I402" s="120">
        <f>'[3]Sped FY 2020'!CB418</f>
        <v>0</v>
      </c>
      <c r="J402" s="120">
        <f>'[3]Sped FY 2020'!BF418-'[3]Sped FY 2020'!BI418</f>
        <v>46379.108961626247</v>
      </c>
      <c r="K402" s="120">
        <f>'[3]Sped FY 2020'!CJ418</f>
        <v>2728.1828800956628</v>
      </c>
      <c r="L402" s="118">
        <f t="shared" si="56"/>
        <v>127746.3998693248</v>
      </c>
      <c r="M402" s="134">
        <f t="shared" si="57"/>
        <v>0</v>
      </c>
      <c r="N402" s="158">
        <v>4031</v>
      </c>
      <c r="O402" s="159">
        <v>7</v>
      </c>
      <c r="P402" s="14" t="s">
        <v>357</v>
      </c>
      <c r="Q402" s="14">
        <v>7</v>
      </c>
      <c r="R402" s="22">
        <v>62504.954199600528</v>
      </c>
      <c r="S402" s="94">
        <v>16134.153828002374</v>
      </c>
      <c r="T402" s="94">
        <v>0</v>
      </c>
      <c r="U402" s="94">
        <v>0</v>
      </c>
      <c r="V402" s="94">
        <v>49107.291841721912</v>
      </c>
      <c r="W402" s="95">
        <v>127746.39986932481</v>
      </c>
      <c r="X402" s="152"/>
      <c r="Y402" s="19">
        <f t="shared" si="58"/>
        <v>0</v>
      </c>
      <c r="Z402" s="19">
        <f t="shared" si="58"/>
        <v>0</v>
      </c>
      <c r="AA402" s="19">
        <f t="shared" si="59"/>
        <v>0</v>
      </c>
      <c r="AB402" s="19">
        <f t="shared" si="60"/>
        <v>0</v>
      </c>
      <c r="AC402" s="19">
        <f t="shared" si="60"/>
        <v>0</v>
      </c>
      <c r="AD402" s="19">
        <f t="shared" si="60"/>
        <v>-2728.1828800956646</v>
      </c>
      <c r="AE402" s="19">
        <f t="shared" si="61"/>
        <v>2728.1828800956628</v>
      </c>
      <c r="AF402" s="19">
        <f t="shared" si="62"/>
        <v>0</v>
      </c>
      <c r="AG402" s="20"/>
      <c r="AH402" s="160">
        <f>'[3]Sped FY 2020'!DZ418</f>
        <v>85</v>
      </c>
      <c r="AI402" s="19">
        <f t="shared" si="64"/>
        <v>0</v>
      </c>
      <c r="AJ402" s="19">
        <f t="shared" si="64"/>
        <v>0</v>
      </c>
      <c r="AK402" s="19">
        <f t="shared" si="64"/>
        <v>0</v>
      </c>
      <c r="AL402" s="19">
        <f t="shared" si="64"/>
        <v>0</v>
      </c>
      <c r="AM402" s="19">
        <f t="shared" si="65"/>
        <v>0</v>
      </c>
      <c r="AN402" s="19">
        <f t="shared" si="65"/>
        <v>-32.096269177596056</v>
      </c>
      <c r="AO402" s="19">
        <f t="shared" si="65"/>
        <v>32.096269177596035</v>
      </c>
      <c r="AP402" s="19">
        <f t="shared" si="65"/>
        <v>0</v>
      </c>
      <c r="AQ402" s="118">
        <f>'[3]Sped FY 2020'!CR418</f>
        <v>64.192538355191942</v>
      </c>
      <c r="AR402" s="119">
        <f>'[3]Sped FY 2020'!CS418</f>
        <v>64.192538355192113</v>
      </c>
      <c r="AS402" s="161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  <c r="CB402" s="162"/>
      <c r="CC402" s="162"/>
      <c r="CD402" s="162"/>
      <c r="CE402" s="162"/>
      <c r="CF402" s="162"/>
      <c r="CG402" s="162"/>
      <c r="CH402" s="162"/>
      <c r="CI402" s="162"/>
      <c r="CJ402" s="162"/>
    </row>
    <row r="403" spans="1:88" ht="15" x14ac:dyDescent="0.25">
      <c r="A403" s="154">
        <v>4032</v>
      </c>
      <c r="B403" s="155">
        <v>7</v>
      </c>
      <c r="C403" s="156" t="s">
        <v>358</v>
      </c>
      <c r="D403" s="167">
        <v>7</v>
      </c>
      <c r="E403" s="120">
        <f>'[3]Sped FY 2020'!AB419</f>
        <v>0</v>
      </c>
      <c r="F403" s="120">
        <f>'[3]Sped FY 2020'!AK419</f>
        <v>0</v>
      </c>
      <c r="G403" s="120">
        <f>'[3]Sped FY 2020'!BP419</f>
        <v>0</v>
      </c>
      <c r="H403" s="120">
        <f>-'[3]Sped FY 2020'!CI419</f>
        <v>0</v>
      </c>
      <c r="I403" s="120">
        <f>'[3]Sped FY 2020'!CB419</f>
        <v>0</v>
      </c>
      <c r="J403" s="120">
        <f>'[3]Sped FY 2020'!BF419-'[3]Sped FY 2020'!BI419</f>
        <v>0</v>
      </c>
      <c r="K403" s="120">
        <f>'[3]Sped FY 2020'!CJ419</f>
        <v>0</v>
      </c>
      <c r="L403" s="118">
        <f t="shared" si="56"/>
        <v>0</v>
      </c>
      <c r="M403" s="134">
        <f t="shared" si="57"/>
        <v>0</v>
      </c>
      <c r="N403" s="158">
        <v>4032</v>
      </c>
      <c r="O403" s="159">
        <v>7</v>
      </c>
      <c r="P403" s="14" t="s">
        <v>358</v>
      </c>
      <c r="Q403" s="14">
        <v>7</v>
      </c>
      <c r="R403" s="22">
        <v>0</v>
      </c>
      <c r="S403" s="94">
        <v>0</v>
      </c>
      <c r="T403" s="94">
        <v>0</v>
      </c>
      <c r="U403" s="94">
        <v>0</v>
      </c>
      <c r="V403" s="94">
        <v>0</v>
      </c>
      <c r="W403" s="95">
        <v>0</v>
      </c>
      <c r="X403" s="152"/>
      <c r="Y403" s="19">
        <f t="shared" si="58"/>
        <v>0</v>
      </c>
      <c r="Z403" s="19">
        <f t="shared" si="58"/>
        <v>0</v>
      </c>
      <c r="AA403" s="19">
        <f t="shared" si="59"/>
        <v>0</v>
      </c>
      <c r="AB403" s="19">
        <f t="shared" si="60"/>
        <v>0</v>
      </c>
      <c r="AC403" s="19">
        <f t="shared" si="60"/>
        <v>0</v>
      </c>
      <c r="AD403" s="19">
        <f t="shared" si="60"/>
        <v>0</v>
      </c>
      <c r="AE403" s="19">
        <f t="shared" si="61"/>
        <v>0</v>
      </c>
      <c r="AF403" s="19">
        <f t="shared" si="62"/>
        <v>0</v>
      </c>
      <c r="AG403" s="20"/>
      <c r="AH403" s="160">
        <f>'[3]Sped FY 2020'!DZ419</f>
        <v>0</v>
      </c>
      <c r="AI403" s="19">
        <f t="shared" si="64"/>
        <v>0</v>
      </c>
      <c r="AJ403" s="19">
        <f t="shared" si="64"/>
        <v>0</v>
      </c>
      <c r="AK403" s="19">
        <f t="shared" si="64"/>
        <v>0</v>
      </c>
      <c r="AL403" s="19">
        <f t="shared" si="64"/>
        <v>0</v>
      </c>
      <c r="AM403" s="19">
        <f t="shared" si="65"/>
        <v>0</v>
      </c>
      <c r="AN403" s="19">
        <f t="shared" si="65"/>
        <v>0</v>
      </c>
      <c r="AO403" s="19">
        <f t="shared" si="65"/>
        <v>0</v>
      </c>
      <c r="AP403" s="19">
        <f t="shared" si="65"/>
        <v>0</v>
      </c>
      <c r="AQ403" s="118">
        <f>'[3]Sped FY 2020'!CR419</f>
        <v>0</v>
      </c>
      <c r="AR403" s="119">
        <f>'[3]Sped FY 2020'!CS419</f>
        <v>0</v>
      </c>
      <c r="AS403" s="161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  <c r="CB403" s="162"/>
      <c r="CC403" s="162"/>
      <c r="CD403" s="162"/>
      <c r="CE403" s="162"/>
      <c r="CF403" s="162"/>
      <c r="CG403" s="162"/>
      <c r="CH403" s="162"/>
      <c r="CI403" s="162"/>
      <c r="CJ403" s="162"/>
    </row>
    <row r="404" spans="1:88" ht="15" x14ac:dyDescent="0.25">
      <c r="A404" s="154">
        <v>4035</v>
      </c>
      <c r="B404" s="155">
        <v>7</v>
      </c>
      <c r="C404" s="156" t="s">
        <v>359</v>
      </c>
      <c r="D404" s="167">
        <v>7</v>
      </c>
      <c r="E404" s="120">
        <f>'[3]Sped FY 2020'!AB420</f>
        <v>361087.42230316054</v>
      </c>
      <c r="F404" s="120">
        <f>'[3]Sped FY 2020'!AK420</f>
        <v>288291.67345165228</v>
      </c>
      <c r="G404" s="120">
        <f>'[3]Sped FY 2020'!BP420</f>
        <v>0</v>
      </c>
      <c r="H404" s="120">
        <f>-'[3]Sped FY 2020'!CI420</f>
        <v>0</v>
      </c>
      <c r="I404" s="120">
        <f>'[3]Sped FY 2020'!CB420</f>
        <v>0</v>
      </c>
      <c r="J404" s="120">
        <f>'[3]Sped FY 2020'!BF420-'[3]Sped FY 2020'!BI420</f>
        <v>410214.45977950783</v>
      </c>
      <c r="K404" s="120">
        <f>'[3]Sped FY 2020'!CJ420</f>
        <v>24130.262339971057</v>
      </c>
      <c r="L404" s="118">
        <f t="shared" ref="L404:L467" si="66">SUM(E404:K404)</f>
        <v>1083723.8178742917</v>
      </c>
      <c r="M404" s="134">
        <f t="shared" ref="M404:M467" si="67">N404-A404</f>
        <v>0</v>
      </c>
      <c r="N404" s="158">
        <v>4035</v>
      </c>
      <c r="O404" s="159">
        <v>7</v>
      </c>
      <c r="P404" s="14" t="s">
        <v>359</v>
      </c>
      <c r="Q404" s="14">
        <v>7</v>
      </c>
      <c r="R404" s="22">
        <v>361087.42230316054</v>
      </c>
      <c r="S404" s="94">
        <v>288291.67345165228</v>
      </c>
      <c r="T404" s="94">
        <v>0</v>
      </c>
      <c r="U404" s="94">
        <v>0</v>
      </c>
      <c r="V404" s="94">
        <v>434344.72211947886</v>
      </c>
      <c r="W404" s="95">
        <v>1083723.8178742917</v>
      </c>
      <c r="X404" s="152"/>
      <c r="Y404" s="19">
        <f t="shared" ref="Y404:Z467" si="68">E404-R404</f>
        <v>0</v>
      </c>
      <c r="Z404" s="19">
        <f t="shared" si="68"/>
        <v>0</v>
      </c>
      <c r="AA404" s="19">
        <f t="shared" ref="AA404:AA467" si="69">G404</f>
        <v>0</v>
      </c>
      <c r="AB404" s="19">
        <f t="shared" ref="AB404:AD467" si="70">H404-T404</f>
        <v>0</v>
      </c>
      <c r="AC404" s="19">
        <f t="shared" si="70"/>
        <v>0</v>
      </c>
      <c r="AD404" s="19">
        <f t="shared" si="70"/>
        <v>-24130.262339971028</v>
      </c>
      <c r="AE404" s="19">
        <f t="shared" ref="AE404:AE467" si="71">K404</f>
        <v>24130.262339971057</v>
      </c>
      <c r="AF404" s="19">
        <f t="shared" ref="AF404:AF467" si="72">L404-W404</f>
        <v>0</v>
      </c>
      <c r="AG404" s="20"/>
      <c r="AH404" s="160">
        <f>'[3]Sped FY 2020'!DZ420</f>
        <v>285</v>
      </c>
      <c r="AI404" s="19">
        <f t="shared" si="64"/>
        <v>0</v>
      </c>
      <c r="AJ404" s="19">
        <f t="shared" si="64"/>
        <v>0</v>
      </c>
      <c r="AK404" s="19">
        <f t="shared" si="64"/>
        <v>0</v>
      </c>
      <c r="AL404" s="19">
        <f t="shared" si="64"/>
        <v>0</v>
      </c>
      <c r="AM404" s="19">
        <f t="shared" si="65"/>
        <v>0</v>
      </c>
      <c r="AN404" s="19">
        <f t="shared" si="65"/>
        <v>-84.667587157793079</v>
      </c>
      <c r="AO404" s="19">
        <f t="shared" si="65"/>
        <v>84.667587157793179</v>
      </c>
      <c r="AP404" s="19">
        <f t="shared" si="65"/>
        <v>0</v>
      </c>
      <c r="AQ404" s="118">
        <f>'[3]Sped FY 2020'!CR420</f>
        <v>169.33517431558616</v>
      </c>
      <c r="AR404" s="119">
        <f>'[3]Sped FY 2020'!CS420</f>
        <v>169.33517431558616</v>
      </c>
      <c r="AS404" s="161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  <c r="CB404" s="162"/>
      <c r="CC404" s="162"/>
      <c r="CD404" s="162"/>
      <c r="CE404" s="162"/>
      <c r="CF404" s="162"/>
      <c r="CG404" s="162"/>
      <c r="CH404" s="162"/>
      <c r="CI404" s="162"/>
      <c r="CJ404" s="162"/>
    </row>
    <row r="405" spans="1:88" ht="15" x14ac:dyDescent="0.25">
      <c r="A405" s="154">
        <v>4036</v>
      </c>
      <c r="B405" s="155">
        <v>7</v>
      </c>
      <c r="C405" s="156" t="s">
        <v>360</v>
      </c>
      <c r="D405" s="167">
        <v>7</v>
      </c>
      <c r="E405" s="120">
        <f>'[3]Sped FY 2020'!AB421</f>
        <v>181160.76161914252</v>
      </c>
      <c r="F405" s="120">
        <f>'[3]Sped FY 2020'!AK421</f>
        <v>75116.844225507943</v>
      </c>
      <c r="G405" s="120">
        <f>'[3]Sped FY 2020'!BP421</f>
        <v>0</v>
      </c>
      <c r="H405" s="120">
        <f>-'[3]Sped FY 2020'!CI421</f>
        <v>0</v>
      </c>
      <c r="I405" s="120">
        <f>'[3]Sped FY 2020'!CB421</f>
        <v>0</v>
      </c>
      <c r="J405" s="120">
        <f>'[3]Sped FY 2020'!BF421-'[3]Sped FY 2020'!BI421</f>
        <v>140287.74945227243</v>
      </c>
      <c r="K405" s="120">
        <f>'[3]Sped FY 2020'!CJ421</f>
        <v>8252.2205560160291</v>
      </c>
      <c r="L405" s="118">
        <f t="shared" si="66"/>
        <v>404817.57585293893</v>
      </c>
      <c r="M405" s="134">
        <f t="shared" si="67"/>
        <v>0</v>
      </c>
      <c r="N405" s="158">
        <v>4036</v>
      </c>
      <c r="O405" s="159">
        <v>7</v>
      </c>
      <c r="P405" s="14" t="s">
        <v>360</v>
      </c>
      <c r="Q405" s="14">
        <v>7</v>
      </c>
      <c r="R405" s="22">
        <v>181160.76161914252</v>
      </c>
      <c r="S405" s="94">
        <v>75116.844225507943</v>
      </c>
      <c r="T405" s="94">
        <v>0</v>
      </c>
      <c r="U405" s="94">
        <v>0</v>
      </c>
      <c r="V405" s="94">
        <v>148539.97000828845</v>
      </c>
      <c r="W405" s="95">
        <v>404817.57585293893</v>
      </c>
      <c r="X405" s="152"/>
      <c r="Y405" s="19">
        <f t="shared" si="68"/>
        <v>0</v>
      </c>
      <c r="Z405" s="19">
        <f t="shared" si="68"/>
        <v>0</v>
      </c>
      <c r="AA405" s="19">
        <f t="shared" si="69"/>
        <v>0</v>
      </c>
      <c r="AB405" s="19">
        <f t="shared" si="70"/>
        <v>0</v>
      </c>
      <c r="AC405" s="19">
        <f t="shared" si="70"/>
        <v>0</v>
      </c>
      <c r="AD405" s="19">
        <f t="shared" si="70"/>
        <v>-8252.2205560160219</v>
      </c>
      <c r="AE405" s="19">
        <f t="shared" si="71"/>
        <v>8252.2205560160291</v>
      </c>
      <c r="AF405" s="19">
        <f t="shared" si="72"/>
        <v>0</v>
      </c>
      <c r="AG405" s="20"/>
      <c r="AH405" s="160">
        <f>'[3]Sped FY 2020'!DZ421</f>
        <v>83</v>
      </c>
      <c r="AI405" s="19">
        <f t="shared" si="64"/>
        <v>0</v>
      </c>
      <c r="AJ405" s="19">
        <f t="shared" si="64"/>
        <v>0</v>
      </c>
      <c r="AK405" s="19">
        <f t="shared" si="64"/>
        <v>0</v>
      </c>
      <c r="AL405" s="19">
        <f t="shared" si="64"/>
        <v>0</v>
      </c>
      <c r="AM405" s="19">
        <f t="shared" si="65"/>
        <v>0</v>
      </c>
      <c r="AN405" s="19">
        <f t="shared" si="65"/>
        <v>-99.424344048385805</v>
      </c>
      <c r="AO405" s="19">
        <f t="shared" si="65"/>
        <v>99.42434404838589</v>
      </c>
      <c r="AP405" s="19">
        <f t="shared" si="65"/>
        <v>0</v>
      </c>
      <c r="AQ405" s="118">
        <f>'[3]Sped FY 2020'!CR421</f>
        <v>79.165644212993854</v>
      </c>
      <c r="AR405" s="119">
        <f>'[3]Sped FY 2020'!CS421</f>
        <v>79.165644212993854</v>
      </c>
      <c r="AS405" s="161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  <c r="CB405" s="162"/>
      <c r="CC405" s="162"/>
      <c r="CD405" s="162"/>
      <c r="CE405" s="162"/>
      <c r="CF405" s="162"/>
      <c r="CG405" s="162"/>
      <c r="CH405" s="162"/>
      <c r="CI405" s="162"/>
      <c r="CJ405" s="162"/>
    </row>
    <row r="406" spans="1:88" ht="15" x14ac:dyDescent="0.25">
      <c r="A406" s="154">
        <v>4038</v>
      </c>
      <c r="B406" s="155">
        <v>7</v>
      </c>
      <c r="C406" s="156" t="s">
        <v>361</v>
      </c>
      <c r="D406" s="167">
        <v>7</v>
      </c>
      <c r="E406" s="120">
        <f>'[3]Sped FY 2020'!AB422</f>
        <v>694222.13746694534</v>
      </c>
      <c r="F406" s="120">
        <f>'[3]Sped FY 2020'!AK422</f>
        <v>674367.03313444927</v>
      </c>
      <c r="G406" s="120">
        <f>'[3]Sped FY 2020'!BP422</f>
        <v>0</v>
      </c>
      <c r="H406" s="120">
        <f>-'[3]Sped FY 2020'!CI422</f>
        <v>0</v>
      </c>
      <c r="I406" s="120">
        <f>'[3]Sped FY 2020'!CB422</f>
        <v>0</v>
      </c>
      <c r="J406" s="120">
        <f>'[3]Sped FY 2020'!BF422-'[3]Sped FY 2020'!BI422</f>
        <v>788275.63030188053</v>
      </c>
      <c r="K406" s="120">
        <f>'[3]Sped FY 2020'!CJ422</f>
        <v>46359.874504217485</v>
      </c>
      <c r="L406" s="118">
        <f t="shared" si="66"/>
        <v>2203224.6754074926</v>
      </c>
      <c r="M406" s="134">
        <f t="shared" si="67"/>
        <v>0</v>
      </c>
      <c r="N406" s="158">
        <v>4038</v>
      </c>
      <c r="O406" s="159">
        <v>7</v>
      </c>
      <c r="P406" s="14" t="s">
        <v>361</v>
      </c>
      <c r="Q406" s="14">
        <v>7</v>
      </c>
      <c r="R406" s="22">
        <v>694222.13746694534</v>
      </c>
      <c r="S406" s="94">
        <v>674367.03313444927</v>
      </c>
      <c r="T406" s="94">
        <v>0</v>
      </c>
      <c r="U406" s="94">
        <v>0</v>
      </c>
      <c r="V406" s="94">
        <v>834635.50480609806</v>
      </c>
      <c r="W406" s="95">
        <v>2203224.6754074926</v>
      </c>
      <c r="X406" s="152"/>
      <c r="Y406" s="19">
        <f t="shared" si="68"/>
        <v>0</v>
      </c>
      <c r="Z406" s="19">
        <f t="shared" si="68"/>
        <v>0</v>
      </c>
      <c r="AA406" s="19">
        <f t="shared" si="69"/>
        <v>0</v>
      </c>
      <c r="AB406" s="19">
        <f t="shared" si="70"/>
        <v>0</v>
      </c>
      <c r="AC406" s="19">
        <f t="shared" si="70"/>
        <v>0</v>
      </c>
      <c r="AD406" s="19">
        <f t="shared" si="70"/>
        <v>-46359.874504217529</v>
      </c>
      <c r="AE406" s="19">
        <f t="shared" si="71"/>
        <v>46359.874504217485</v>
      </c>
      <c r="AF406" s="19">
        <f t="shared" si="72"/>
        <v>0</v>
      </c>
      <c r="AG406" s="20"/>
      <c r="AH406" s="160">
        <f>'[3]Sped FY 2020'!DZ422</f>
        <v>385</v>
      </c>
      <c r="AI406" s="19">
        <f t="shared" si="64"/>
        <v>0</v>
      </c>
      <c r="AJ406" s="19">
        <f t="shared" si="64"/>
        <v>0</v>
      </c>
      <c r="AK406" s="19">
        <f t="shared" si="64"/>
        <v>0</v>
      </c>
      <c r="AL406" s="19">
        <f t="shared" si="64"/>
        <v>0</v>
      </c>
      <c r="AM406" s="19">
        <f t="shared" si="65"/>
        <v>0</v>
      </c>
      <c r="AN406" s="19">
        <f t="shared" si="65"/>
        <v>-120.41525845251306</v>
      </c>
      <c r="AO406" s="19">
        <f t="shared" si="65"/>
        <v>120.41525845251294</v>
      </c>
      <c r="AP406" s="19">
        <f t="shared" si="65"/>
        <v>0</v>
      </c>
      <c r="AQ406" s="118">
        <f>'[3]Sped FY 2020'!CR422</f>
        <v>179.51183595439952</v>
      </c>
      <c r="AR406" s="119">
        <f>'[3]Sped FY 2020'!CS422</f>
        <v>179.51183595439952</v>
      </c>
      <c r="AS406" s="161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  <c r="CB406" s="162"/>
      <c r="CC406" s="162"/>
      <c r="CD406" s="162"/>
      <c r="CE406" s="162"/>
      <c r="CF406" s="162"/>
      <c r="CG406" s="162"/>
      <c r="CH406" s="162"/>
      <c r="CI406" s="162"/>
      <c r="CJ406" s="162"/>
    </row>
    <row r="407" spans="1:88" ht="15" x14ac:dyDescent="0.25">
      <c r="A407" s="154">
        <v>4039</v>
      </c>
      <c r="B407" s="155">
        <v>7</v>
      </c>
      <c r="C407" s="156" t="s">
        <v>362</v>
      </c>
      <c r="D407" s="167">
        <v>7</v>
      </c>
      <c r="E407" s="120">
        <f>'[3]Sped FY 2020'!AB423</f>
        <v>609105.37454544031</v>
      </c>
      <c r="F407" s="120">
        <f>'[3]Sped FY 2020'!AK423</f>
        <v>254297.16886351223</v>
      </c>
      <c r="G407" s="120">
        <f>'[3]Sped FY 2020'!BP423</f>
        <v>0</v>
      </c>
      <c r="H407" s="120">
        <f>-'[3]Sped FY 2020'!CI423</f>
        <v>0</v>
      </c>
      <c r="I407" s="120">
        <f>'[3]Sped FY 2020'!CB423</f>
        <v>0</v>
      </c>
      <c r="J407" s="120">
        <f>'[3]Sped FY 2020'!BF423-'[3]Sped FY 2020'!BI423</f>
        <v>557394.32305200142</v>
      </c>
      <c r="K407" s="120">
        <f>'[3]Sped FY 2020'!CJ423</f>
        <v>32787.901356000104</v>
      </c>
      <c r="L407" s="118">
        <f t="shared" si="66"/>
        <v>1453584.7678169538</v>
      </c>
      <c r="M407" s="134">
        <f t="shared" si="67"/>
        <v>0</v>
      </c>
      <c r="N407" s="158">
        <v>4039</v>
      </c>
      <c r="O407" s="159">
        <v>7</v>
      </c>
      <c r="P407" s="14" t="s">
        <v>362</v>
      </c>
      <c r="Q407" s="14">
        <v>7</v>
      </c>
      <c r="R407" s="22">
        <v>609105.37454544031</v>
      </c>
      <c r="S407" s="94">
        <v>254297.16886351223</v>
      </c>
      <c r="T407" s="94">
        <v>0</v>
      </c>
      <c r="U407" s="94">
        <v>0</v>
      </c>
      <c r="V407" s="94">
        <v>590182.22440800152</v>
      </c>
      <c r="W407" s="95">
        <v>1453584.7678169541</v>
      </c>
      <c r="X407" s="152"/>
      <c r="Y407" s="19">
        <f t="shared" si="68"/>
        <v>0</v>
      </c>
      <c r="Z407" s="19">
        <f t="shared" si="68"/>
        <v>0</v>
      </c>
      <c r="AA407" s="19">
        <f t="shared" si="69"/>
        <v>0</v>
      </c>
      <c r="AB407" s="19">
        <f t="shared" si="70"/>
        <v>0</v>
      </c>
      <c r="AC407" s="19">
        <f t="shared" si="70"/>
        <v>0</v>
      </c>
      <c r="AD407" s="19">
        <f t="shared" si="70"/>
        <v>-32787.901356000104</v>
      </c>
      <c r="AE407" s="19">
        <f t="shared" si="71"/>
        <v>32787.901356000104</v>
      </c>
      <c r="AF407" s="19">
        <f t="shared" si="72"/>
        <v>0</v>
      </c>
      <c r="AG407" s="20"/>
      <c r="AH407" s="160">
        <f>'[3]Sped FY 2020'!DZ423</f>
        <v>325</v>
      </c>
      <c r="AI407" s="19">
        <f t="shared" si="64"/>
        <v>0</v>
      </c>
      <c r="AJ407" s="19">
        <f t="shared" si="64"/>
        <v>0</v>
      </c>
      <c r="AK407" s="19">
        <f t="shared" si="64"/>
        <v>0</v>
      </c>
      <c r="AL407" s="19">
        <f t="shared" si="64"/>
        <v>0</v>
      </c>
      <c r="AM407" s="19">
        <f t="shared" si="65"/>
        <v>0</v>
      </c>
      <c r="AN407" s="19">
        <f t="shared" si="65"/>
        <v>-100.88585032615417</v>
      </c>
      <c r="AO407" s="19">
        <f t="shared" si="65"/>
        <v>100.88585032615417</v>
      </c>
      <c r="AP407" s="19">
        <f t="shared" si="65"/>
        <v>0</v>
      </c>
      <c r="AQ407" s="118">
        <f>'[3]Sped FY 2020'!CR423</f>
        <v>194.10789952676564</v>
      </c>
      <c r="AR407" s="119">
        <f>'[3]Sped FY 2020'!CS423</f>
        <v>194.10789952676635</v>
      </c>
      <c r="AS407" s="161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  <c r="CB407" s="162"/>
      <c r="CC407" s="162"/>
      <c r="CD407" s="162"/>
      <c r="CE407" s="162"/>
      <c r="CF407" s="162"/>
      <c r="CG407" s="162"/>
      <c r="CH407" s="162"/>
      <c r="CI407" s="162"/>
      <c r="CJ407" s="162"/>
    </row>
    <row r="408" spans="1:88" ht="15" x14ac:dyDescent="0.25">
      <c r="A408" s="154">
        <v>4042</v>
      </c>
      <c r="B408" s="155">
        <v>7</v>
      </c>
      <c r="C408" s="156" t="s">
        <v>363</v>
      </c>
      <c r="D408" s="167">
        <v>7</v>
      </c>
      <c r="E408" s="120">
        <f>'[3]Sped FY 2020'!AB424</f>
        <v>0</v>
      </c>
      <c r="F408" s="120">
        <f>'[3]Sped FY 2020'!AK424</f>
        <v>0</v>
      </c>
      <c r="G408" s="120">
        <f>'[3]Sped FY 2020'!BP424</f>
        <v>0</v>
      </c>
      <c r="H408" s="120">
        <f>-'[3]Sped FY 2020'!CI424</f>
        <v>0</v>
      </c>
      <c r="I408" s="120">
        <f>'[3]Sped FY 2020'!CB424</f>
        <v>0</v>
      </c>
      <c r="J408" s="120">
        <f>'[3]Sped FY 2020'!BF424-'[3]Sped FY 2020'!BI424</f>
        <v>0</v>
      </c>
      <c r="K408" s="120">
        <f>'[3]Sped FY 2020'!CJ424</f>
        <v>0</v>
      </c>
      <c r="L408" s="118">
        <f t="shared" si="66"/>
        <v>0</v>
      </c>
      <c r="M408" s="134">
        <f t="shared" si="67"/>
        <v>0</v>
      </c>
      <c r="N408" s="158">
        <v>4042</v>
      </c>
      <c r="O408" s="159">
        <v>7</v>
      </c>
      <c r="P408" s="14" t="s">
        <v>363</v>
      </c>
      <c r="Q408" s="14">
        <v>7</v>
      </c>
      <c r="R408" s="22">
        <v>0</v>
      </c>
      <c r="S408" s="94">
        <v>0</v>
      </c>
      <c r="T408" s="94">
        <v>0</v>
      </c>
      <c r="U408" s="94">
        <v>0</v>
      </c>
      <c r="V408" s="94">
        <v>0</v>
      </c>
      <c r="W408" s="95">
        <v>0</v>
      </c>
      <c r="X408" s="152"/>
      <c r="Y408" s="19">
        <f t="shared" si="68"/>
        <v>0</v>
      </c>
      <c r="Z408" s="19">
        <f t="shared" si="68"/>
        <v>0</v>
      </c>
      <c r="AA408" s="19">
        <f t="shared" si="69"/>
        <v>0</v>
      </c>
      <c r="AB408" s="19">
        <f t="shared" si="70"/>
        <v>0</v>
      </c>
      <c r="AC408" s="19">
        <f t="shared" si="70"/>
        <v>0</v>
      </c>
      <c r="AD408" s="19">
        <f t="shared" si="70"/>
        <v>0</v>
      </c>
      <c r="AE408" s="19">
        <f t="shared" si="71"/>
        <v>0</v>
      </c>
      <c r="AF408" s="19">
        <f t="shared" si="72"/>
        <v>0</v>
      </c>
      <c r="AG408" s="20"/>
      <c r="AH408" s="160">
        <f>'[3]Sped FY 2020'!DZ424</f>
        <v>0</v>
      </c>
      <c r="AI408" s="19">
        <f t="shared" si="64"/>
        <v>0</v>
      </c>
      <c r="AJ408" s="19">
        <f t="shared" si="64"/>
        <v>0</v>
      </c>
      <c r="AK408" s="19">
        <f t="shared" si="64"/>
        <v>0</v>
      </c>
      <c r="AL408" s="19">
        <f t="shared" si="64"/>
        <v>0</v>
      </c>
      <c r="AM408" s="19">
        <f t="shared" si="65"/>
        <v>0</v>
      </c>
      <c r="AN408" s="19">
        <f t="shared" si="65"/>
        <v>0</v>
      </c>
      <c r="AO408" s="19">
        <f t="shared" si="65"/>
        <v>0</v>
      </c>
      <c r="AP408" s="19">
        <f t="shared" si="65"/>
        <v>0</v>
      </c>
      <c r="AQ408" s="118">
        <f>'[3]Sped FY 2020'!CR424</f>
        <v>0</v>
      </c>
      <c r="AR408" s="119">
        <f>'[3]Sped FY 2020'!CS424</f>
        <v>0</v>
      </c>
      <c r="AS408" s="161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  <c r="CB408" s="162"/>
      <c r="CC408" s="162"/>
      <c r="CD408" s="162"/>
      <c r="CE408" s="162"/>
      <c r="CF408" s="162"/>
      <c r="CG408" s="162"/>
      <c r="CH408" s="162"/>
      <c r="CI408" s="162"/>
      <c r="CJ408" s="162"/>
    </row>
    <row r="409" spans="1:88" ht="15" x14ac:dyDescent="0.25">
      <c r="A409" s="154">
        <v>4043</v>
      </c>
      <c r="B409" s="155">
        <v>7</v>
      </c>
      <c r="C409" s="156" t="s">
        <v>364</v>
      </c>
      <c r="D409" s="167">
        <v>7</v>
      </c>
      <c r="E409" s="120">
        <f>'[3]Sped FY 2020'!AB425</f>
        <v>261482.43140945668</v>
      </c>
      <c r="F409" s="120">
        <f>'[3]Sped FY 2020'!AK425</f>
        <v>45427.3337542257</v>
      </c>
      <c r="G409" s="120">
        <f>'[3]Sped FY 2020'!BP425</f>
        <v>0</v>
      </c>
      <c r="H409" s="120">
        <f>-'[3]Sped FY 2020'!CI425</f>
        <v>0</v>
      </c>
      <c r="I409" s="120">
        <f>'[3]Sped FY 2020'!CB425</f>
        <v>0</v>
      </c>
      <c r="J409" s="120">
        <f>'[3]Sped FY 2020'!BF425-'[3]Sped FY 2020'!BI425</f>
        <v>255434.67009527315</v>
      </c>
      <c r="K409" s="120">
        <f>'[3]Sped FY 2020'!CJ425</f>
        <v>15069.867243043462</v>
      </c>
      <c r="L409" s="118">
        <f t="shared" si="66"/>
        <v>577414.30250199907</v>
      </c>
      <c r="M409" s="134">
        <f t="shared" si="67"/>
        <v>0</v>
      </c>
      <c r="N409" s="158">
        <v>4043</v>
      </c>
      <c r="O409" s="159">
        <v>7</v>
      </c>
      <c r="P409" s="14" t="s">
        <v>364</v>
      </c>
      <c r="Q409" s="14">
        <v>7</v>
      </c>
      <c r="R409" s="22">
        <v>261482.43140945668</v>
      </c>
      <c r="S409" s="94">
        <v>45427.3337542257</v>
      </c>
      <c r="T409" s="94">
        <v>0</v>
      </c>
      <c r="U409" s="94">
        <v>0</v>
      </c>
      <c r="V409" s="94">
        <v>270504.53733831662</v>
      </c>
      <c r="W409" s="95">
        <v>577414.30250199907</v>
      </c>
      <c r="X409" s="152"/>
      <c r="Y409" s="19">
        <f t="shared" si="68"/>
        <v>0</v>
      </c>
      <c r="Z409" s="19">
        <f t="shared" si="68"/>
        <v>0</v>
      </c>
      <c r="AA409" s="19">
        <f t="shared" si="69"/>
        <v>0</v>
      </c>
      <c r="AB409" s="19">
        <f t="shared" si="70"/>
        <v>0</v>
      </c>
      <c r="AC409" s="19">
        <f t="shared" si="70"/>
        <v>0</v>
      </c>
      <c r="AD409" s="19">
        <f t="shared" si="70"/>
        <v>-15069.867243043467</v>
      </c>
      <c r="AE409" s="19">
        <f t="shared" si="71"/>
        <v>15069.867243043462</v>
      </c>
      <c r="AF409" s="19">
        <f t="shared" si="72"/>
        <v>0</v>
      </c>
      <c r="AG409" s="20"/>
      <c r="AH409" s="160">
        <f>'[3]Sped FY 2020'!DZ425</f>
        <v>492</v>
      </c>
      <c r="AI409" s="19">
        <f t="shared" si="64"/>
        <v>0</v>
      </c>
      <c r="AJ409" s="19">
        <f t="shared" si="64"/>
        <v>0</v>
      </c>
      <c r="AK409" s="19">
        <f t="shared" si="64"/>
        <v>0</v>
      </c>
      <c r="AL409" s="19">
        <f t="shared" si="64"/>
        <v>0</v>
      </c>
      <c r="AM409" s="19">
        <f t="shared" si="65"/>
        <v>0</v>
      </c>
      <c r="AN409" s="19">
        <f t="shared" si="65"/>
        <v>-30.629811469600543</v>
      </c>
      <c r="AO409" s="19">
        <f t="shared" si="65"/>
        <v>30.629811469600533</v>
      </c>
      <c r="AP409" s="19">
        <f t="shared" si="65"/>
        <v>0</v>
      </c>
      <c r="AQ409" s="118">
        <f>'[3]Sped FY 2020'!CR425</f>
        <v>51.340162706813466</v>
      </c>
      <c r="AR409" s="119">
        <f>'[3]Sped FY 2020'!CS425</f>
        <v>51.340162706813466</v>
      </c>
      <c r="AS409" s="161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  <c r="CB409" s="162"/>
      <c r="CC409" s="162"/>
      <c r="CD409" s="162"/>
      <c r="CE409" s="162"/>
      <c r="CF409" s="162"/>
      <c r="CG409" s="162"/>
      <c r="CH409" s="162"/>
      <c r="CI409" s="162"/>
      <c r="CJ409" s="162"/>
    </row>
    <row r="410" spans="1:88" ht="15" x14ac:dyDescent="0.25">
      <c r="A410" s="154">
        <v>4049</v>
      </c>
      <c r="B410" s="155">
        <v>7</v>
      </c>
      <c r="C410" s="156" t="s">
        <v>365</v>
      </c>
      <c r="D410" s="167">
        <v>7</v>
      </c>
      <c r="E410" s="120">
        <f>'[3]Sped FY 2020'!AB426</f>
        <v>372812.70433926862</v>
      </c>
      <c r="F410" s="120">
        <f>'[3]Sped FY 2020'!AK426</f>
        <v>167301.5492046593</v>
      </c>
      <c r="G410" s="120">
        <f>'[3]Sped FY 2020'!BP426</f>
        <v>0</v>
      </c>
      <c r="H410" s="120">
        <f>-'[3]Sped FY 2020'!CI426</f>
        <v>0</v>
      </c>
      <c r="I410" s="120">
        <f>'[3]Sped FY 2020'!CB426</f>
        <v>0</v>
      </c>
      <c r="J410" s="120">
        <f>'[3]Sped FY 2020'!BF426-'[3]Sped FY 2020'!BI426</f>
        <v>339937.63471718249</v>
      </c>
      <c r="K410" s="120">
        <f>'[3]Sped FY 2020'!CJ426</f>
        <v>20055.284680781242</v>
      </c>
      <c r="L410" s="118">
        <f t="shared" si="66"/>
        <v>900107.17294189159</v>
      </c>
      <c r="M410" s="134">
        <f t="shared" si="67"/>
        <v>0</v>
      </c>
      <c r="N410" s="158">
        <v>4049</v>
      </c>
      <c r="O410" s="159">
        <v>7</v>
      </c>
      <c r="P410" s="14" t="s">
        <v>365</v>
      </c>
      <c r="Q410" s="14">
        <v>7</v>
      </c>
      <c r="R410" s="22">
        <v>372812.70433926862</v>
      </c>
      <c r="S410" s="94">
        <v>167301.5492046593</v>
      </c>
      <c r="T410" s="94">
        <v>0</v>
      </c>
      <c r="U410" s="94">
        <v>0</v>
      </c>
      <c r="V410" s="94">
        <v>359992.91939796373</v>
      </c>
      <c r="W410" s="95">
        <v>900107.17294189171</v>
      </c>
      <c r="X410" s="152"/>
      <c r="Y410" s="19">
        <f t="shared" si="68"/>
        <v>0</v>
      </c>
      <c r="Z410" s="19">
        <f t="shared" si="68"/>
        <v>0</v>
      </c>
      <c r="AA410" s="19">
        <f t="shared" si="69"/>
        <v>0</v>
      </c>
      <c r="AB410" s="19">
        <f t="shared" si="70"/>
        <v>0</v>
      </c>
      <c r="AC410" s="19">
        <f t="shared" si="70"/>
        <v>0</v>
      </c>
      <c r="AD410" s="19">
        <f t="shared" si="70"/>
        <v>-20055.284680781246</v>
      </c>
      <c r="AE410" s="19">
        <f t="shared" si="71"/>
        <v>20055.284680781242</v>
      </c>
      <c r="AF410" s="19">
        <f t="shared" si="72"/>
        <v>0</v>
      </c>
      <c r="AG410" s="20"/>
      <c r="AH410" s="160">
        <f>'[3]Sped FY 2020'!DZ426</f>
        <v>175</v>
      </c>
      <c r="AI410" s="19">
        <f t="shared" si="64"/>
        <v>0</v>
      </c>
      <c r="AJ410" s="19">
        <f t="shared" si="64"/>
        <v>0</v>
      </c>
      <c r="AK410" s="19">
        <f t="shared" si="64"/>
        <v>0</v>
      </c>
      <c r="AL410" s="19">
        <f t="shared" si="64"/>
        <v>0</v>
      </c>
      <c r="AM410" s="19">
        <f t="shared" si="65"/>
        <v>0</v>
      </c>
      <c r="AN410" s="19">
        <f t="shared" si="65"/>
        <v>-114.6016267473214</v>
      </c>
      <c r="AO410" s="19">
        <f t="shared" si="65"/>
        <v>114.60162674732139</v>
      </c>
      <c r="AP410" s="19">
        <f t="shared" si="65"/>
        <v>0</v>
      </c>
      <c r="AQ410" s="118">
        <f>'[3]Sped FY 2020'!CR426</f>
        <v>229.27417454729124</v>
      </c>
      <c r="AR410" s="119">
        <f>'[3]Sped FY 2020'!CS426</f>
        <v>229.27417454729189</v>
      </c>
      <c r="AS410" s="161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  <c r="CB410" s="162"/>
      <c r="CC410" s="162"/>
      <c r="CD410" s="162"/>
      <c r="CE410" s="162"/>
      <c r="CF410" s="162"/>
      <c r="CG410" s="162"/>
      <c r="CH410" s="162"/>
      <c r="CI410" s="162"/>
      <c r="CJ410" s="162"/>
    </row>
    <row r="411" spans="1:88" ht="15" x14ac:dyDescent="0.25">
      <c r="A411" s="154">
        <v>4050</v>
      </c>
      <c r="B411" s="155">
        <v>7</v>
      </c>
      <c r="C411" s="156" t="s">
        <v>366</v>
      </c>
      <c r="D411" s="167">
        <v>7</v>
      </c>
      <c r="E411" s="120">
        <f>'[3]Sped FY 2020'!AB427</f>
        <v>49936.427626161509</v>
      </c>
      <c r="F411" s="120">
        <f>'[3]Sped FY 2020'!AK427</f>
        <v>19488.25698493392</v>
      </c>
      <c r="G411" s="120">
        <f>'[3]Sped FY 2020'!BP427</f>
        <v>0</v>
      </c>
      <c r="H411" s="120">
        <f>-'[3]Sped FY 2020'!CI427</f>
        <v>0</v>
      </c>
      <c r="I411" s="120">
        <f>'[3]Sped FY 2020'!CB427</f>
        <v>0</v>
      </c>
      <c r="J411" s="120">
        <f>'[3]Sped FY 2020'!BF427-'[3]Sped FY 2020'!BI427</f>
        <v>35014.700781167892</v>
      </c>
      <c r="K411" s="120">
        <f>'[3]Sped FY 2020'!CJ427</f>
        <v>2065.7606586070669</v>
      </c>
      <c r="L411" s="118">
        <f t="shared" si="66"/>
        <v>106505.14605087039</v>
      </c>
      <c r="M411" s="134">
        <f t="shared" si="67"/>
        <v>0</v>
      </c>
      <c r="N411" s="158">
        <v>4050</v>
      </c>
      <c r="O411" s="159">
        <v>7</v>
      </c>
      <c r="P411" s="14" t="s">
        <v>366</v>
      </c>
      <c r="Q411" s="14">
        <v>7</v>
      </c>
      <c r="R411" s="22">
        <v>49936.427626161509</v>
      </c>
      <c r="S411" s="94">
        <v>19488.25698493392</v>
      </c>
      <c r="T411" s="94">
        <v>0</v>
      </c>
      <c r="U411" s="94">
        <v>0</v>
      </c>
      <c r="V411" s="94">
        <v>37080.461439774961</v>
      </c>
      <c r="W411" s="95">
        <v>106505.14605087039</v>
      </c>
      <c r="X411" s="152"/>
      <c r="Y411" s="19">
        <f t="shared" si="68"/>
        <v>0</v>
      </c>
      <c r="Z411" s="19">
        <f t="shared" si="68"/>
        <v>0</v>
      </c>
      <c r="AA411" s="19">
        <f t="shared" si="69"/>
        <v>0</v>
      </c>
      <c r="AB411" s="19">
        <f t="shared" si="70"/>
        <v>0</v>
      </c>
      <c r="AC411" s="19">
        <f t="shared" si="70"/>
        <v>0</v>
      </c>
      <c r="AD411" s="19">
        <f t="shared" si="70"/>
        <v>-2065.7606586070688</v>
      </c>
      <c r="AE411" s="19">
        <f t="shared" si="71"/>
        <v>2065.7606586070669</v>
      </c>
      <c r="AF411" s="19">
        <f t="shared" si="72"/>
        <v>0</v>
      </c>
      <c r="AG411" s="20"/>
      <c r="AH411" s="160">
        <f>'[3]Sped FY 2020'!DZ427</f>
        <v>84</v>
      </c>
      <c r="AI411" s="19">
        <f t="shared" si="64"/>
        <v>0</v>
      </c>
      <c r="AJ411" s="19">
        <f t="shared" si="64"/>
        <v>0</v>
      </c>
      <c r="AK411" s="19">
        <f t="shared" si="64"/>
        <v>0</v>
      </c>
      <c r="AL411" s="19">
        <f t="shared" si="64"/>
        <v>0</v>
      </c>
      <c r="AM411" s="19">
        <f t="shared" si="65"/>
        <v>0</v>
      </c>
      <c r="AN411" s="19">
        <f t="shared" si="65"/>
        <v>-24.592388792941296</v>
      </c>
      <c r="AO411" s="19">
        <f t="shared" si="65"/>
        <v>24.592388792941271</v>
      </c>
      <c r="AP411" s="19">
        <f t="shared" si="65"/>
        <v>0</v>
      </c>
      <c r="AQ411" s="118">
        <f>'[3]Sped FY 2020'!CR427</f>
        <v>37.859757172841533</v>
      </c>
      <c r="AR411" s="119">
        <f>'[3]Sped FY 2020'!CS427</f>
        <v>37.859757172841533</v>
      </c>
      <c r="AS411" s="161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  <c r="CB411" s="162"/>
      <c r="CC411" s="162"/>
      <c r="CD411" s="162"/>
      <c r="CE411" s="162"/>
      <c r="CF411" s="162"/>
      <c r="CG411" s="162"/>
      <c r="CH411" s="162"/>
      <c r="CI411" s="162"/>
      <c r="CJ411" s="162"/>
    </row>
    <row r="412" spans="1:88" ht="15" x14ac:dyDescent="0.25">
      <c r="A412" s="154">
        <v>4053</v>
      </c>
      <c r="B412" s="155">
        <v>7</v>
      </c>
      <c r="C412" s="156" t="s">
        <v>367</v>
      </c>
      <c r="D412" s="167">
        <v>7</v>
      </c>
      <c r="E412" s="120">
        <f>'[3]Sped FY 2020'!AB428</f>
        <v>349736.14600856928</v>
      </c>
      <c r="F412" s="120">
        <f>'[3]Sped FY 2020'!AK428</f>
        <v>103760.60809416645</v>
      </c>
      <c r="G412" s="120">
        <f>'[3]Sped FY 2020'!BP428</f>
        <v>0</v>
      </c>
      <c r="H412" s="120">
        <f>-'[3]Sped FY 2020'!CI428</f>
        <v>0</v>
      </c>
      <c r="I412" s="120">
        <f>'[3]Sped FY 2020'!CB428</f>
        <v>0</v>
      </c>
      <c r="J412" s="120">
        <f>'[3]Sped FY 2020'!BF428-'[3]Sped FY 2020'!BI428</f>
        <v>347576.88410097809</v>
      </c>
      <c r="K412" s="120">
        <f>'[3]Sped FY 2020'!CJ428</f>
        <v>20505.977118136601</v>
      </c>
      <c r="L412" s="118">
        <f t="shared" si="66"/>
        <v>821579.6153218504</v>
      </c>
      <c r="M412" s="134">
        <f t="shared" si="67"/>
        <v>0</v>
      </c>
      <c r="N412" s="158">
        <v>4053</v>
      </c>
      <c r="O412" s="159">
        <v>7</v>
      </c>
      <c r="P412" s="14" t="s">
        <v>367</v>
      </c>
      <c r="Q412" s="14">
        <v>7</v>
      </c>
      <c r="R412" s="22">
        <v>349736.14600856928</v>
      </c>
      <c r="S412" s="94">
        <v>103760.60809416645</v>
      </c>
      <c r="T412" s="94">
        <v>0</v>
      </c>
      <c r="U412" s="94">
        <v>0</v>
      </c>
      <c r="V412" s="94">
        <v>368082.86121911468</v>
      </c>
      <c r="W412" s="95">
        <v>821579.6153218504</v>
      </c>
      <c r="X412" s="152"/>
      <c r="Y412" s="19">
        <f t="shared" si="68"/>
        <v>0</v>
      </c>
      <c r="Z412" s="19">
        <f t="shared" si="68"/>
        <v>0</v>
      </c>
      <c r="AA412" s="19">
        <f t="shared" si="69"/>
        <v>0</v>
      </c>
      <c r="AB412" s="19">
        <f t="shared" si="70"/>
        <v>0</v>
      </c>
      <c r="AC412" s="19">
        <f t="shared" si="70"/>
        <v>0</v>
      </c>
      <c r="AD412" s="19">
        <f t="shared" si="70"/>
        <v>-20505.977118136594</v>
      </c>
      <c r="AE412" s="19">
        <f t="shared" si="71"/>
        <v>20505.977118136601</v>
      </c>
      <c r="AF412" s="19">
        <f t="shared" si="72"/>
        <v>0</v>
      </c>
      <c r="AG412" s="20"/>
      <c r="AH412" s="160">
        <f>'[3]Sped FY 2020'!DZ428</f>
        <v>440</v>
      </c>
      <c r="AI412" s="19">
        <f t="shared" ref="AI412:AO463" si="73">IF($AH412&gt;0,Y412/$AH412,0)</f>
        <v>0</v>
      </c>
      <c r="AJ412" s="19">
        <f t="shared" si="73"/>
        <v>0</v>
      </c>
      <c r="AK412" s="19">
        <f t="shared" si="73"/>
        <v>0</v>
      </c>
      <c r="AL412" s="19">
        <f t="shared" si="73"/>
        <v>0</v>
      </c>
      <c r="AM412" s="19">
        <f t="shared" si="65"/>
        <v>0</v>
      </c>
      <c r="AN412" s="19">
        <f t="shared" si="65"/>
        <v>-46.604493450310443</v>
      </c>
      <c r="AO412" s="19">
        <f t="shared" si="65"/>
        <v>46.604493450310457</v>
      </c>
      <c r="AP412" s="19">
        <f t="shared" si="65"/>
        <v>0</v>
      </c>
      <c r="AQ412" s="118">
        <f>'[3]Sped FY 2020'!CR428</f>
        <v>77.602453626953448</v>
      </c>
      <c r="AR412" s="119">
        <f>'[3]Sped FY 2020'!CS428</f>
        <v>77.602453626953448</v>
      </c>
      <c r="AS412" s="161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  <c r="CB412" s="162"/>
      <c r="CC412" s="162"/>
      <c r="CD412" s="162"/>
      <c r="CE412" s="162"/>
      <c r="CF412" s="162"/>
      <c r="CG412" s="162"/>
      <c r="CH412" s="162"/>
      <c r="CI412" s="162"/>
      <c r="CJ412" s="162"/>
    </row>
    <row r="413" spans="1:88" ht="15" x14ac:dyDescent="0.25">
      <c r="A413" s="154">
        <v>4054</v>
      </c>
      <c r="B413" s="155">
        <v>7</v>
      </c>
      <c r="C413" s="156" t="s">
        <v>666</v>
      </c>
      <c r="D413" s="167">
        <v>7</v>
      </c>
      <c r="E413" s="120">
        <f>'[3]Sped FY 2020'!AB429</f>
        <v>52523.118763065075</v>
      </c>
      <c r="F413" s="120">
        <f>'[3]Sped FY 2020'!AK429</f>
        <v>53440.880220702231</v>
      </c>
      <c r="G413" s="120">
        <f>'[3]Sped FY 2020'!BP429</f>
        <v>0</v>
      </c>
      <c r="H413" s="120">
        <f>-'[3]Sped FY 2020'!CI429</f>
        <v>0</v>
      </c>
      <c r="I413" s="120">
        <f>'[3]Sped FY 2020'!CB429</f>
        <v>0</v>
      </c>
      <c r="J413" s="120">
        <f>'[3]Sped FY 2020'!BF429-'[3]Sped FY 2020'!BI429</f>
        <v>69857.51479034411</v>
      </c>
      <c r="K413" s="120">
        <f>'[3]Sped FY 2020'!CJ429</f>
        <v>4121.3805213942724</v>
      </c>
      <c r="L413" s="118">
        <f t="shared" si="66"/>
        <v>179942.89429550568</v>
      </c>
      <c r="M413" s="134">
        <f t="shared" si="67"/>
        <v>0</v>
      </c>
      <c r="N413" s="158">
        <v>4054</v>
      </c>
      <c r="O413" s="159">
        <v>7</v>
      </c>
      <c r="P413" s="14" t="s">
        <v>666</v>
      </c>
      <c r="Q413" s="14">
        <v>7</v>
      </c>
      <c r="R413" s="22">
        <v>52523.118763065075</v>
      </c>
      <c r="S413" s="94">
        <v>53440.880220702231</v>
      </c>
      <c r="T413" s="94">
        <v>0</v>
      </c>
      <c r="U413" s="94">
        <v>0</v>
      </c>
      <c r="V413" s="94">
        <v>73978.895311738379</v>
      </c>
      <c r="W413" s="95">
        <v>179942.89429550568</v>
      </c>
      <c r="X413" s="152"/>
      <c r="Y413" s="19">
        <f t="shared" si="68"/>
        <v>0</v>
      </c>
      <c r="Z413" s="19">
        <f t="shared" si="68"/>
        <v>0</v>
      </c>
      <c r="AA413" s="19">
        <f t="shared" si="69"/>
        <v>0</v>
      </c>
      <c r="AB413" s="19">
        <f t="shared" si="70"/>
        <v>0</v>
      </c>
      <c r="AC413" s="19">
        <f t="shared" si="70"/>
        <v>0</v>
      </c>
      <c r="AD413" s="19">
        <f t="shared" si="70"/>
        <v>-4121.3805213942687</v>
      </c>
      <c r="AE413" s="19">
        <f t="shared" si="71"/>
        <v>4121.3805213942724</v>
      </c>
      <c r="AF413" s="19">
        <f t="shared" si="72"/>
        <v>0</v>
      </c>
      <c r="AG413" s="20"/>
      <c r="AH413" s="160">
        <f>'[3]Sped FY 2020'!DZ429</f>
        <v>94</v>
      </c>
      <c r="AI413" s="19">
        <f t="shared" si="73"/>
        <v>0</v>
      </c>
      <c r="AJ413" s="19">
        <f t="shared" si="73"/>
        <v>0</v>
      </c>
      <c r="AK413" s="19">
        <f t="shared" si="73"/>
        <v>0</v>
      </c>
      <c r="AL413" s="19">
        <f t="shared" si="73"/>
        <v>0</v>
      </c>
      <c r="AM413" s="19">
        <f t="shared" si="65"/>
        <v>0</v>
      </c>
      <c r="AN413" s="19">
        <f t="shared" si="65"/>
        <v>-43.844473631853923</v>
      </c>
      <c r="AO413" s="19">
        <f t="shared" si="65"/>
        <v>43.844473631853958</v>
      </c>
      <c r="AP413" s="19">
        <f t="shared" si="65"/>
        <v>0</v>
      </c>
      <c r="AQ413" s="118">
        <f>'[3]Sped FY 2020'!CR429</f>
        <v>87.32640242645904</v>
      </c>
      <c r="AR413" s="119">
        <f>'[3]Sped FY 2020'!CS429</f>
        <v>87.32640242645904</v>
      </c>
      <c r="AS413" s="161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  <c r="CB413" s="162"/>
      <c r="CC413" s="162"/>
      <c r="CD413" s="162"/>
      <c r="CE413" s="162"/>
      <c r="CF413" s="162"/>
      <c r="CG413" s="162"/>
      <c r="CH413" s="162"/>
      <c r="CI413" s="162"/>
      <c r="CJ413" s="162"/>
    </row>
    <row r="414" spans="1:88" ht="15" x14ac:dyDescent="0.25">
      <c r="A414" s="154">
        <v>4055</v>
      </c>
      <c r="B414" s="155">
        <v>7</v>
      </c>
      <c r="C414" s="156" t="s">
        <v>369</v>
      </c>
      <c r="D414" s="167">
        <v>7</v>
      </c>
      <c r="E414" s="120">
        <f>'[3]Sped FY 2020'!AB430</f>
        <v>125755.7093970828</v>
      </c>
      <c r="F414" s="120">
        <f>'[3]Sped FY 2020'!AK430</f>
        <v>129207.01175818084</v>
      </c>
      <c r="G414" s="120">
        <f>'[3]Sped FY 2020'!BP430</f>
        <v>0</v>
      </c>
      <c r="H414" s="120">
        <f>-'[3]Sped FY 2020'!CI430</f>
        <v>0</v>
      </c>
      <c r="I414" s="120">
        <f>'[3]Sped FY 2020'!CB430</f>
        <v>0</v>
      </c>
      <c r="J414" s="120">
        <f>'[3]Sped FY 2020'!BF430-'[3]Sped FY 2020'!BI430</f>
        <v>178692.88692345051</v>
      </c>
      <c r="K414" s="120">
        <f>'[3]Sped FY 2020'!CJ430</f>
        <v>10542.335863053258</v>
      </c>
      <c r="L414" s="118">
        <f t="shared" si="66"/>
        <v>444197.94394176744</v>
      </c>
      <c r="M414" s="134">
        <f t="shared" si="67"/>
        <v>0</v>
      </c>
      <c r="N414" s="158">
        <v>4055</v>
      </c>
      <c r="O414" s="159">
        <v>7</v>
      </c>
      <c r="P414" s="14" t="s">
        <v>369</v>
      </c>
      <c r="Q414" s="14">
        <v>7</v>
      </c>
      <c r="R414" s="22">
        <v>125755.7093970828</v>
      </c>
      <c r="S414" s="94">
        <v>129207.01175818084</v>
      </c>
      <c r="T414" s="94">
        <v>0</v>
      </c>
      <c r="U414" s="94">
        <v>0</v>
      </c>
      <c r="V414" s="94">
        <v>189235.22278650376</v>
      </c>
      <c r="W414" s="95">
        <v>444197.94394176744</v>
      </c>
      <c r="X414" s="152"/>
      <c r="Y414" s="19">
        <f t="shared" si="68"/>
        <v>0</v>
      </c>
      <c r="Z414" s="19">
        <f t="shared" si="68"/>
        <v>0</v>
      </c>
      <c r="AA414" s="19">
        <f t="shared" si="69"/>
        <v>0</v>
      </c>
      <c r="AB414" s="19">
        <f t="shared" si="70"/>
        <v>0</v>
      </c>
      <c r="AC414" s="19">
        <f t="shared" si="70"/>
        <v>0</v>
      </c>
      <c r="AD414" s="19">
        <f t="shared" si="70"/>
        <v>-10542.335863053246</v>
      </c>
      <c r="AE414" s="19">
        <f t="shared" si="71"/>
        <v>10542.335863053258</v>
      </c>
      <c r="AF414" s="19">
        <f t="shared" si="72"/>
        <v>0</v>
      </c>
      <c r="AG414" s="20"/>
      <c r="AH414" s="160">
        <f>'[3]Sped FY 2020'!DZ430</f>
        <v>150</v>
      </c>
      <c r="AI414" s="19">
        <f t="shared" si="73"/>
        <v>0</v>
      </c>
      <c r="AJ414" s="19">
        <f t="shared" si="73"/>
        <v>0</v>
      </c>
      <c r="AK414" s="19">
        <f t="shared" si="73"/>
        <v>0</v>
      </c>
      <c r="AL414" s="19">
        <f t="shared" si="73"/>
        <v>0</v>
      </c>
      <c r="AM414" s="19">
        <f t="shared" si="65"/>
        <v>0</v>
      </c>
      <c r="AN414" s="19">
        <f t="shared" si="65"/>
        <v>-70.282239087021637</v>
      </c>
      <c r="AO414" s="19">
        <f t="shared" si="65"/>
        <v>70.282239087021722</v>
      </c>
      <c r="AP414" s="19">
        <f t="shared" si="65"/>
        <v>0</v>
      </c>
      <c r="AQ414" s="118">
        <f>'[3]Sped FY 2020'!CR430</f>
        <v>110.29283027337088</v>
      </c>
      <c r="AR414" s="119">
        <f>'[3]Sped FY 2020'!CS430</f>
        <v>110.29283027337088</v>
      </c>
      <c r="AS414" s="161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  <c r="CB414" s="162"/>
      <c r="CC414" s="162"/>
      <c r="CD414" s="162"/>
      <c r="CE414" s="162"/>
      <c r="CF414" s="162"/>
      <c r="CG414" s="162"/>
      <c r="CH414" s="162"/>
      <c r="CI414" s="162"/>
      <c r="CJ414" s="162"/>
    </row>
    <row r="415" spans="1:88" ht="15" x14ac:dyDescent="0.25">
      <c r="A415" s="154">
        <v>4056</v>
      </c>
      <c r="B415" s="155">
        <v>7</v>
      </c>
      <c r="C415" s="156" t="s">
        <v>370</v>
      </c>
      <c r="D415" s="167">
        <v>7</v>
      </c>
      <c r="E415" s="120">
        <f>'[3]Sped FY 2020'!AB431</f>
        <v>130694.4136958584</v>
      </c>
      <c r="F415" s="120">
        <f>'[3]Sped FY 2020'!AK431</f>
        <v>61794.941635587827</v>
      </c>
      <c r="G415" s="120">
        <f>'[3]Sped FY 2020'!BP431</f>
        <v>0</v>
      </c>
      <c r="H415" s="120">
        <f>-'[3]Sped FY 2020'!CI431</f>
        <v>0</v>
      </c>
      <c r="I415" s="120">
        <f>'[3]Sped FY 2020'!CB431</f>
        <v>0</v>
      </c>
      <c r="J415" s="120">
        <f>'[3]Sped FY 2020'!BF431-'[3]Sped FY 2020'!BI431</f>
        <v>96574.56996630611</v>
      </c>
      <c r="K415" s="120">
        <f>'[3]Sped FY 2020'!CJ431</f>
        <v>5697.6053716725937</v>
      </c>
      <c r="L415" s="118">
        <f t="shared" si="66"/>
        <v>294761.53066942492</v>
      </c>
      <c r="M415" s="134">
        <f t="shared" si="67"/>
        <v>0</v>
      </c>
      <c r="N415" s="158">
        <v>4056</v>
      </c>
      <c r="O415" s="159">
        <v>7</v>
      </c>
      <c r="P415" s="14" t="s">
        <v>370</v>
      </c>
      <c r="Q415" s="14">
        <v>7</v>
      </c>
      <c r="R415" s="22">
        <v>130694.4136958584</v>
      </c>
      <c r="S415" s="94">
        <v>61794.941635587827</v>
      </c>
      <c r="T415" s="94">
        <v>0</v>
      </c>
      <c r="U415" s="94">
        <v>0</v>
      </c>
      <c r="V415" s="94">
        <v>102272.1753379787</v>
      </c>
      <c r="W415" s="95">
        <v>294761.53066942492</v>
      </c>
      <c r="X415" s="152"/>
      <c r="Y415" s="19">
        <f t="shared" si="68"/>
        <v>0</v>
      </c>
      <c r="Z415" s="19">
        <f t="shared" si="68"/>
        <v>0</v>
      </c>
      <c r="AA415" s="19">
        <f t="shared" si="69"/>
        <v>0</v>
      </c>
      <c r="AB415" s="19">
        <f t="shared" si="70"/>
        <v>0</v>
      </c>
      <c r="AC415" s="19">
        <f t="shared" si="70"/>
        <v>0</v>
      </c>
      <c r="AD415" s="19">
        <f t="shared" si="70"/>
        <v>-5697.6053716725874</v>
      </c>
      <c r="AE415" s="19">
        <f t="shared" si="71"/>
        <v>5697.6053716725937</v>
      </c>
      <c r="AF415" s="19">
        <f t="shared" si="72"/>
        <v>0</v>
      </c>
      <c r="AG415" s="20"/>
      <c r="AH415" s="160">
        <f>'[3]Sped FY 2020'!DZ431</f>
        <v>60</v>
      </c>
      <c r="AI415" s="19">
        <f t="shared" si="73"/>
        <v>0</v>
      </c>
      <c r="AJ415" s="19">
        <f t="shared" si="73"/>
        <v>0</v>
      </c>
      <c r="AK415" s="19">
        <f t="shared" si="73"/>
        <v>0</v>
      </c>
      <c r="AL415" s="19">
        <f t="shared" si="73"/>
        <v>0</v>
      </c>
      <c r="AM415" s="19">
        <f t="shared" si="65"/>
        <v>0</v>
      </c>
      <c r="AN415" s="19">
        <f t="shared" si="65"/>
        <v>-94.960089527876463</v>
      </c>
      <c r="AO415" s="19">
        <f t="shared" si="65"/>
        <v>94.960089527876562</v>
      </c>
      <c r="AP415" s="19">
        <f t="shared" si="65"/>
        <v>0</v>
      </c>
      <c r="AQ415" s="118">
        <f>'[3]Sped FY 2020'!CR431</f>
        <v>130.76702874527174</v>
      </c>
      <c r="AR415" s="119">
        <f>'[3]Sped FY 2020'!CS431</f>
        <v>130.76702874527174</v>
      </c>
      <c r="AS415" s="161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  <c r="CB415" s="162"/>
      <c r="CC415" s="162"/>
      <c r="CD415" s="162"/>
      <c r="CE415" s="162"/>
      <c r="CF415" s="162"/>
      <c r="CG415" s="162"/>
      <c r="CH415" s="162"/>
      <c r="CI415" s="162"/>
      <c r="CJ415" s="162"/>
    </row>
    <row r="416" spans="1:88" ht="15" x14ac:dyDescent="0.25">
      <c r="A416" s="154">
        <v>4057</v>
      </c>
      <c r="B416" s="155">
        <v>7</v>
      </c>
      <c r="C416" s="156" t="s">
        <v>371</v>
      </c>
      <c r="D416" s="167">
        <v>7</v>
      </c>
      <c r="E416" s="120">
        <f>'[3]Sped FY 2020'!AB432</f>
        <v>150999.06977401098</v>
      </c>
      <c r="F416" s="120">
        <f>'[3]Sped FY 2020'!AK432</f>
        <v>48028.436101482068</v>
      </c>
      <c r="G416" s="120">
        <f>'[3]Sped FY 2020'!BP432</f>
        <v>0</v>
      </c>
      <c r="H416" s="120">
        <f>-'[3]Sped FY 2020'!CI432</f>
        <v>0</v>
      </c>
      <c r="I416" s="120">
        <f>'[3]Sped FY 2020'!CB432</f>
        <v>0</v>
      </c>
      <c r="J416" s="120">
        <f>'[3]Sped FY 2020'!BF432-'[3]Sped FY 2020'!BI432</f>
        <v>180688.44139245548</v>
      </c>
      <c r="K416" s="120">
        <f>'[3]Sped FY 2020'!CJ432</f>
        <v>10660.067496401818</v>
      </c>
      <c r="L416" s="118">
        <f t="shared" si="66"/>
        <v>390376.01476435037</v>
      </c>
      <c r="M416" s="134">
        <f t="shared" si="67"/>
        <v>0</v>
      </c>
      <c r="N416" s="158">
        <v>4057</v>
      </c>
      <c r="O416" s="159">
        <v>7</v>
      </c>
      <c r="P416" s="14" t="s">
        <v>371</v>
      </c>
      <c r="Q416" s="14">
        <v>7</v>
      </c>
      <c r="R416" s="22">
        <v>150999.06977401098</v>
      </c>
      <c r="S416" s="94">
        <v>48028.436101482068</v>
      </c>
      <c r="T416" s="94">
        <v>0</v>
      </c>
      <c r="U416" s="94">
        <v>0</v>
      </c>
      <c r="V416" s="94">
        <v>191348.50888885729</v>
      </c>
      <c r="W416" s="95">
        <v>390376.01476435037</v>
      </c>
      <c r="X416" s="152"/>
      <c r="Y416" s="19">
        <f t="shared" si="68"/>
        <v>0</v>
      </c>
      <c r="Z416" s="19">
        <f t="shared" si="68"/>
        <v>0</v>
      </c>
      <c r="AA416" s="19">
        <f t="shared" si="69"/>
        <v>0</v>
      </c>
      <c r="AB416" s="19">
        <f t="shared" si="70"/>
        <v>0</v>
      </c>
      <c r="AC416" s="19">
        <f t="shared" si="70"/>
        <v>0</v>
      </c>
      <c r="AD416" s="19">
        <f t="shared" si="70"/>
        <v>-10660.067496401811</v>
      </c>
      <c r="AE416" s="19">
        <f t="shared" si="71"/>
        <v>10660.067496401818</v>
      </c>
      <c r="AF416" s="19">
        <f t="shared" si="72"/>
        <v>0</v>
      </c>
      <c r="AG416" s="20"/>
      <c r="AH416" s="160">
        <f>'[3]Sped FY 2020'!DZ432</f>
        <v>130</v>
      </c>
      <c r="AI416" s="19">
        <f t="shared" si="73"/>
        <v>0</v>
      </c>
      <c r="AJ416" s="19">
        <f t="shared" si="73"/>
        <v>0</v>
      </c>
      <c r="AK416" s="19">
        <f t="shared" si="73"/>
        <v>0</v>
      </c>
      <c r="AL416" s="19">
        <f t="shared" si="73"/>
        <v>0</v>
      </c>
      <c r="AM416" s="19">
        <f t="shared" si="65"/>
        <v>0</v>
      </c>
      <c r="AN416" s="19">
        <f t="shared" si="65"/>
        <v>-82.000519203090846</v>
      </c>
      <c r="AO416" s="19">
        <f t="shared" si="65"/>
        <v>82.000519203090903</v>
      </c>
      <c r="AP416" s="19">
        <f t="shared" si="65"/>
        <v>0</v>
      </c>
      <c r="AQ416" s="118">
        <f>'[3]Sped FY 2020'!CR432</f>
        <v>164.05178431009855</v>
      </c>
      <c r="AR416" s="119">
        <f>'[3]Sped FY 2020'!CS432</f>
        <v>164.05178431009855</v>
      </c>
      <c r="AS416" s="161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  <c r="CB416" s="162"/>
      <c r="CC416" s="162"/>
      <c r="CD416" s="162"/>
      <c r="CE416" s="162"/>
      <c r="CF416" s="162"/>
      <c r="CG416" s="162"/>
      <c r="CH416" s="162"/>
      <c r="CI416" s="162"/>
      <c r="CJ416" s="162"/>
    </row>
    <row r="417" spans="1:88" ht="15" x14ac:dyDescent="0.25">
      <c r="A417" s="154">
        <v>4058</v>
      </c>
      <c r="B417" s="155">
        <v>7</v>
      </c>
      <c r="C417" s="156" t="s">
        <v>372</v>
      </c>
      <c r="D417" s="167">
        <v>7</v>
      </c>
      <c r="E417" s="120">
        <f>'[3]Sped FY 2020'!AB433</f>
        <v>289783.1201355622</v>
      </c>
      <c r="F417" s="120">
        <f>'[3]Sped FY 2020'!AK433</f>
        <v>326928.21120701847</v>
      </c>
      <c r="G417" s="120">
        <f>'[3]Sped FY 2020'!BP433</f>
        <v>0</v>
      </c>
      <c r="H417" s="120">
        <f>-'[3]Sped FY 2020'!CI433</f>
        <v>0</v>
      </c>
      <c r="I417" s="120">
        <f>'[3]Sped FY 2020'!CB433</f>
        <v>0</v>
      </c>
      <c r="J417" s="120">
        <f>'[3]Sped FY 2020'!BF433-'[3]Sped FY 2020'!BI433</f>
        <v>345936.85293921182</v>
      </c>
      <c r="K417" s="120">
        <f>'[3]Sped FY 2020'!CJ433</f>
        <v>20409.220276659078</v>
      </c>
      <c r="L417" s="118">
        <f t="shared" si="66"/>
        <v>983057.40455845161</v>
      </c>
      <c r="M417" s="134">
        <f t="shared" si="67"/>
        <v>0</v>
      </c>
      <c r="N417" s="158">
        <v>4058</v>
      </c>
      <c r="O417" s="159">
        <v>7</v>
      </c>
      <c r="P417" s="14" t="s">
        <v>372</v>
      </c>
      <c r="Q417" s="14">
        <v>7</v>
      </c>
      <c r="R417" s="22">
        <v>289783.1201355622</v>
      </c>
      <c r="S417" s="94">
        <v>326928.21120701847</v>
      </c>
      <c r="T417" s="94">
        <v>0</v>
      </c>
      <c r="U417" s="94">
        <v>0</v>
      </c>
      <c r="V417" s="94">
        <v>366346.07321587089</v>
      </c>
      <c r="W417" s="95">
        <v>983057.40455845161</v>
      </c>
      <c r="X417" s="152"/>
      <c r="Y417" s="19">
        <f t="shared" si="68"/>
        <v>0</v>
      </c>
      <c r="Z417" s="19">
        <f t="shared" si="68"/>
        <v>0</v>
      </c>
      <c r="AA417" s="19">
        <f t="shared" si="69"/>
        <v>0</v>
      </c>
      <c r="AB417" s="19">
        <f t="shared" si="70"/>
        <v>0</v>
      </c>
      <c r="AC417" s="19">
        <f t="shared" si="70"/>
        <v>0</v>
      </c>
      <c r="AD417" s="19">
        <f t="shared" si="70"/>
        <v>-20409.220276659064</v>
      </c>
      <c r="AE417" s="19">
        <f t="shared" si="71"/>
        <v>20409.220276659078</v>
      </c>
      <c r="AF417" s="19">
        <f t="shared" si="72"/>
        <v>0</v>
      </c>
      <c r="AG417" s="20"/>
      <c r="AH417" s="160">
        <f>'[3]Sped FY 2020'!DZ433</f>
        <v>194</v>
      </c>
      <c r="AI417" s="19">
        <f t="shared" si="73"/>
        <v>0</v>
      </c>
      <c r="AJ417" s="19">
        <f t="shared" si="73"/>
        <v>0</v>
      </c>
      <c r="AK417" s="19">
        <f t="shared" si="73"/>
        <v>0</v>
      </c>
      <c r="AL417" s="19">
        <f t="shared" si="73"/>
        <v>0</v>
      </c>
      <c r="AM417" s="19">
        <f t="shared" si="65"/>
        <v>0</v>
      </c>
      <c r="AN417" s="19">
        <f t="shared" si="65"/>
        <v>-105.20216637453126</v>
      </c>
      <c r="AO417" s="19">
        <f t="shared" si="65"/>
        <v>105.20216637453133</v>
      </c>
      <c r="AP417" s="19">
        <f t="shared" si="65"/>
        <v>0</v>
      </c>
      <c r="AQ417" s="118">
        <f>'[3]Sped FY 2020'!CR433</f>
        <v>179.78024309909361</v>
      </c>
      <c r="AR417" s="119">
        <f>'[3]Sped FY 2020'!CS433</f>
        <v>179.78024309909361</v>
      </c>
      <c r="AS417" s="161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  <c r="CB417" s="162"/>
      <c r="CC417" s="162"/>
      <c r="CD417" s="162"/>
      <c r="CE417" s="162"/>
      <c r="CF417" s="162"/>
      <c r="CG417" s="162"/>
      <c r="CH417" s="162"/>
      <c r="CI417" s="162"/>
      <c r="CJ417" s="162"/>
    </row>
    <row r="418" spans="1:88" ht="15" x14ac:dyDescent="0.25">
      <c r="A418" s="154">
        <v>4059</v>
      </c>
      <c r="B418" s="155">
        <v>7</v>
      </c>
      <c r="C418" s="156" t="s">
        <v>373</v>
      </c>
      <c r="D418" s="167">
        <v>7</v>
      </c>
      <c r="E418" s="120">
        <f>'[3]Sped FY 2020'!AB434</f>
        <v>356753.08850493276</v>
      </c>
      <c r="F418" s="120">
        <f>'[3]Sped FY 2020'!AK434</f>
        <v>107714.61137291389</v>
      </c>
      <c r="G418" s="120">
        <f>'[3]Sped FY 2020'!BP434</f>
        <v>0</v>
      </c>
      <c r="H418" s="120">
        <f>-'[3]Sped FY 2020'!CI434</f>
        <v>0</v>
      </c>
      <c r="I418" s="120">
        <f>'[3]Sped FY 2020'!CB434</f>
        <v>0</v>
      </c>
      <c r="J418" s="120">
        <f>'[3]Sped FY 2020'!BF434-'[3]Sped FY 2020'!BI434</f>
        <v>263286.59905259957</v>
      </c>
      <c r="K418" s="120">
        <f>'[3]Sped FY 2020'!CJ434</f>
        <v>15487.447003094092</v>
      </c>
      <c r="L418" s="118">
        <f t="shared" si="66"/>
        <v>743241.74593354028</v>
      </c>
      <c r="M418" s="134">
        <f t="shared" si="67"/>
        <v>0</v>
      </c>
      <c r="N418" s="158">
        <v>4059</v>
      </c>
      <c r="O418" s="159">
        <v>7</v>
      </c>
      <c r="P418" s="14" t="s">
        <v>373</v>
      </c>
      <c r="Q418" s="14">
        <v>7</v>
      </c>
      <c r="R418" s="22">
        <v>356753.08850493276</v>
      </c>
      <c r="S418" s="94">
        <v>107714.61137291389</v>
      </c>
      <c r="T418" s="94">
        <v>0</v>
      </c>
      <c r="U418" s="94">
        <v>0</v>
      </c>
      <c r="V418" s="94">
        <v>278774.04605569365</v>
      </c>
      <c r="W418" s="95">
        <v>743241.74593354028</v>
      </c>
      <c r="X418" s="152"/>
      <c r="Y418" s="19">
        <f t="shared" si="68"/>
        <v>0</v>
      </c>
      <c r="Z418" s="19">
        <f t="shared" si="68"/>
        <v>0</v>
      </c>
      <c r="AA418" s="19">
        <f t="shared" si="69"/>
        <v>0</v>
      </c>
      <c r="AB418" s="19">
        <f t="shared" si="70"/>
        <v>0</v>
      </c>
      <c r="AC418" s="19">
        <f t="shared" si="70"/>
        <v>0</v>
      </c>
      <c r="AD418" s="19">
        <f t="shared" si="70"/>
        <v>-15487.447003094072</v>
      </c>
      <c r="AE418" s="19">
        <f t="shared" si="71"/>
        <v>15487.447003094092</v>
      </c>
      <c r="AF418" s="19">
        <f t="shared" si="72"/>
        <v>0</v>
      </c>
      <c r="AG418" s="20"/>
      <c r="AH418" s="160">
        <f>'[3]Sped FY 2020'!DZ434</f>
        <v>268</v>
      </c>
      <c r="AI418" s="19">
        <f t="shared" si="73"/>
        <v>0</v>
      </c>
      <c r="AJ418" s="19">
        <f t="shared" si="73"/>
        <v>0</v>
      </c>
      <c r="AK418" s="19">
        <f t="shared" si="73"/>
        <v>0</v>
      </c>
      <c r="AL418" s="19">
        <f t="shared" si="73"/>
        <v>0</v>
      </c>
      <c r="AM418" s="19">
        <f t="shared" si="65"/>
        <v>0</v>
      </c>
      <c r="AN418" s="19">
        <f t="shared" si="65"/>
        <v>-57.788981354828628</v>
      </c>
      <c r="AO418" s="19">
        <f t="shared" si="65"/>
        <v>57.788981354828699</v>
      </c>
      <c r="AP418" s="19">
        <f t="shared" si="65"/>
        <v>0</v>
      </c>
      <c r="AQ418" s="118">
        <f>'[3]Sped FY 2020'!CR434</f>
        <v>114.10219625681503</v>
      </c>
      <c r="AR418" s="119">
        <f>'[3]Sped FY 2020'!CS434</f>
        <v>114.10219625681503</v>
      </c>
      <c r="AS418" s="161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  <c r="CB418" s="162"/>
      <c r="CC418" s="162"/>
      <c r="CD418" s="162"/>
      <c r="CE418" s="162"/>
      <c r="CF418" s="162"/>
      <c r="CG418" s="162"/>
      <c r="CH418" s="162"/>
      <c r="CI418" s="162"/>
      <c r="CJ418" s="162"/>
    </row>
    <row r="419" spans="1:88" ht="15" x14ac:dyDescent="0.25">
      <c r="A419" s="154">
        <v>4064</v>
      </c>
      <c r="B419" s="155">
        <v>7</v>
      </c>
      <c r="C419" s="156" t="s">
        <v>374</v>
      </c>
      <c r="D419" s="167">
        <v>7</v>
      </c>
      <c r="E419" s="120">
        <f>'[3]Sped FY 2020'!AB435</f>
        <v>169560.69791820445</v>
      </c>
      <c r="F419" s="120">
        <f>'[3]Sped FY 2020'!AK435</f>
        <v>60484.221877795499</v>
      </c>
      <c r="G419" s="120">
        <f>'[3]Sped FY 2020'!BP435</f>
        <v>0</v>
      </c>
      <c r="H419" s="120">
        <f>-'[3]Sped FY 2020'!CI435</f>
        <v>0</v>
      </c>
      <c r="I419" s="120">
        <f>'[3]Sped FY 2020'!CB435</f>
        <v>0</v>
      </c>
      <c r="J419" s="120">
        <f>'[3]Sped FY 2020'!BF435-'[3]Sped FY 2020'!BI435</f>
        <v>110215.3754955012</v>
      </c>
      <c r="K419" s="120">
        <f>'[3]Sped FY 2020'!CJ435</f>
        <v>6483.2573820883063</v>
      </c>
      <c r="L419" s="118">
        <f t="shared" si="66"/>
        <v>346743.55267358944</v>
      </c>
      <c r="M419" s="134">
        <f t="shared" si="67"/>
        <v>0</v>
      </c>
      <c r="N419" s="158">
        <v>4064</v>
      </c>
      <c r="O419" s="159">
        <v>7</v>
      </c>
      <c r="P419" s="14" t="s">
        <v>374</v>
      </c>
      <c r="Q419" s="14">
        <v>7</v>
      </c>
      <c r="R419" s="22">
        <v>169560.69791820445</v>
      </c>
      <c r="S419" s="94">
        <v>60484.221877795499</v>
      </c>
      <c r="T419" s="94">
        <v>0</v>
      </c>
      <c r="U419" s="94">
        <v>0</v>
      </c>
      <c r="V419" s="94">
        <v>116698.63287758951</v>
      </c>
      <c r="W419" s="95">
        <v>346743.55267358944</v>
      </c>
      <c r="X419" s="152"/>
      <c r="Y419" s="19">
        <f t="shared" si="68"/>
        <v>0</v>
      </c>
      <c r="Z419" s="19">
        <f t="shared" si="68"/>
        <v>0</v>
      </c>
      <c r="AA419" s="19">
        <f t="shared" si="69"/>
        <v>0</v>
      </c>
      <c r="AB419" s="19">
        <f t="shared" si="70"/>
        <v>0</v>
      </c>
      <c r="AC419" s="19">
        <f t="shared" si="70"/>
        <v>0</v>
      </c>
      <c r="AD419" s="19">
        <f t="shared" si="70"/>
        <v>-6483.2573820883117</v>
      </c>
      <c r="AE419" s="19">
        <f t="shared" si="71"/>
        <v>6483.2573820883063</v>
      </c>
      <c r="AF419" s="19">
        <f t="shared" si="72"/>
        <v>0</v>
      </c>
      <c r="AG419" s="20"/>
      <c r="AH419" s="160">
        <f>'[3]Sped FY 2020'!DZ435</f>
        <v>109</v>
      </c>
      <c r="AI419" s="19">
        <f t="shared" si="73"/>
        <v>0</v>
      </c>
      <c r="AJ419" s="19">
        <f t="shared" si="73"/>
        <v>0</v>
      </c>
      <c r="AK419" s="19">
        <f t="shared" si="73"/>
        <v>0</v>
      </c>
      <c r="AL419" s="19">
        <f t="shared" si="73"/>
        <v>0</v>
      </c>
      <c r="AM419" s="19">
        <f t="shared" si="65"/>
        <v>0</v>
      </c>
      <c r="AN419" s="19">
        <f t="shared" si="65"/>
        <v>-59.479425523745981</v>
      </c>
      <c r="AO419" s="19">
        <f t="shared" si="65"/>
        <v>59.479425523745931</v>
      </c>
      <c r="AP419" s="19">
        <f t="shared" si="65"/>
        <v>0</v>
      </c>
      <c r="AQ419" s="118">
        <f>'[3]Sped FY 2020'!CR435</f>
        <v>86.706381225018077</v>
      </c>
      <c r="AR419" s="119">
        <f>'[3]Sped FY 2020'!CS435</f>
        <v>86.706381225018077</v>
      </c>
      <c r="AS419" s="161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  <c r="CB419" s="162"/>
      <c r="CC419" s="162"/>
      <c r="CD419" s="162"/>
      <c r="CE419" s="162"/>
      <c r="CF419" s="162"/>
      <c r="CG419" s="162"/>
      <c r="CH419" s="162"/>
      <c r="CI419" s="162"/>
      <c r="CJ419" s="162"/>
    </row>
    <row r="420" spans="1:88" ht="15" x14ac:dyDescent="0.25">
      <c r="A420" s="154">
        <v>4066</v>
      </c>
      <c r="B420" s="155">
        <v>7</v>
      </c>
      <c r="C420" s="156" t="s">
        <v>667</v>
      </c>
      <c r="D420" s="167">
        <v>7</v>
      </c>
      <c r="E420" s="120">
        <f>'[3]Sped FY 2020'!AB436</f>
        <v>73537.596721348484</v>
      </c>
      <c r="F420" s="120">
        <f>'[3]Sped FY 2020'!AK436</f>
        <v>36863.667642193512</v>
      </c>
      <c r="G420" s="120">
        <f>'[3]Sped FY 2020'!BP436</f>
        <v>0</v>
      </c>
      <c r="H420" s="120">
        <f>-'[3]Sped FY 2020'!CI436</f>
        <v>0</v>
      </c>
      <c r="I420" s="120">
        <f>'[3]Sped FY 2020'!CB436</f>
        <v>0</v>
      </c>
      <c r="J420" s="120">
        <f>'[3]Sped FY 2020'!BF436-'[3]Sped FY 2020'!BI436</f>
        <v>75354.704954584275</v>
      </c>
      <c r="K420" s="120">
        <f>'[3]Sped FY 2020'!CJ436</f>
        <v>0</v>
      </c>
      <c r="L420" s="118">
        <f t="shared" si="66"/>
        <v>185755.96931812627</v>
      </c>
      <c r="M420" s="134">
        <f t="shared" si="67"/>
        <v>0</v>
      </c>
      <c r="N420" s="158">
        <v>4066</v>
      </c>
      <c r="O420" s="159">
        <v>7</v>
      </c>
      <c r="P420" s="14" t="s">
        <v>667</v>
      </c>
      <c r="Q420" s="14">
        <v>7</v>
      </c>
      <c r="R420" s="22">
        <v>73537.596721348484</v>
      </c>
      <c r="S420" s="94">
        <v>36863.667642193512</v>
      </c>
      <c r="T420" s="94">
        <v>0</v>
      </c>
      <c r="U420" s="94">
        <v>0</v>
      </c>
      <c r="V420" s="94">
        <v>75354.704954584275</v>
      </c>
      <c r="W420" s="95">
        <v>185755.96931812627</v>
      </c>
      <c r="X420" s="152"/>
      <c r="Y420" s="19">
        <f t="shared" si="68"/>
        <v>0</v>
      </c>
      <c r="Z420" s="19">
        <f t="shared" si="68"/>
        <v>0</v>
      </c>
      <c r="AA420" s="19">
        <f t="shared" si="69"/>
        <v>0</v>
      </c>
      <c r="AB420" s="19">
        <f t="shared" si="70"/>
        <v>0</v>
      </c>
      <c r="AC420" s="19">
        <f t="shared" si="70"/>
        <v>0</v>
      </c>
      <c r="AD420" s="19">
        <f t="shared" si="70"/>
        <v>0</v>
      </c>
      <c r="AE420" s="19">
        <f t="shared" si="71"/>
        <v>0</v>
      </c>
      <c r="AF420" s="19">
        <f t="shared" si="72"/>
        <v>0</v>
      </c>
      <c r="AG420" s="20"/>
      <c r="AH420" s="160">
        <f>'[3]Sped FY 2020'!DZ436</f>
        <v>75</v>
      </c>
      <c r="AI420" s="19">
        <f t="shared" si="73"/>
        <v>0</v>
      </c>
      <c r="AJ420" s="19">
        <f t="shared" si="73"/>
        <v>0</v>
      </c>
      <c r="AK420" s="19">
        <f t="shared" si="73"/>
        <v>0</v>
      </c>
      <c r="AL420" s="19">
        <f t="shared" si="73"/>
        <v>0</v>
      </c>
      <c r="AM420" s="19">
        <f t="shared" si="65"/>
        <v>0</v>
      </c>
      <c r="AN420" s="19">
        <f t="shared" si="65"/>
        <v>0</v>
      </c>
      <c r="AO420" s="19">
        <f t="shared" si="65"/>
        <v>0</v>
      </c>
      <c r="AP420" s="19">
        <f t="shared" si="65"/>
        <v>0</v>
      </c>
      <c r="AQ420" s="118">
        <f>'[3]Sped FY 2020'!CR436</f>
        <v>-25.639392312490468</v>
      </c>
      <c r="AR420" s="119">
        <f>'[3]Sped FY 2020'!CS436</f>
        <v>-25.639392312490468</v>
      </c>
      <c r="AS420" s="161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  <c r="CB420" s="162"/>
      <c r="CC420" s="162"/>
      <c r="CD420" s="162"/>
      <c r="CE420" s="162"/>
      <c r="CF420" s="162"/>
      <c r="CG420" s="162"/>
      <c r="CH420" s="162"/>
      <c r="CI420" s="162"/>
      <c r="CJ420" s="162"/>
    </row>
    <row r="421" spans="1:88" ht="15" x14ac:dyDescent="0.25">
      <c r="A421" s="154">
        <v>4067</v>
      </c>
      <c r="B421" s="155">
        <v>7</v>
      </c>
      <c r="C421" s="156" t="s">
        <v>376</v>
      </c>
      <c r="D421" s="167">
        <v>7</v>
      </c>
      <c r="E421" s="120">
        <f>'[3]Sped FY 2020'!AB437</f>
        <v>450300.76753725851</v>
      </c>
      <c r="F421" s="120">
        <f>'[3]Sped FY 2020'!AK437</f>
        <v>173313.05727767316</v>
      </c>
      <c r="G421" s="120">
        <f>'[3]Sped FY 2020'!BP437</f>
        <v>0</v>
      </c>
      <c r="H421" s="120">
        <f>-'[3]Sped FY 2020'!CI437</f>
        <v>0</v>
      </c>
      <c r="I421" s="120">
        <f>'[3]Sped FY 2020'!CB437</f>
        <v>0</v>
      </c>
      <c r="J421" s="120">
        <f>'[3]Sped FY 2020'!BF437-'[3]Sped FY 2020'!BI437</f>
        <v>404054.32642814808</v>
      </c>
      <c r="K421" s="120">
        <f>'[3]Sped FY 2020'!CJ437</f>
        <v>23767.901554596963</v>
      </c>
      <c r="L421" s="118">
        <f t="shared" si="66"/>
        <v>1051436.0527976768</v>
      </c>
      <c r="M421" s="134">
        <f t="shared" si="67"/>
        <v>0</v>
      </c>
      <c r="N421" s="158">
        <v>4067</v>
      </c>
      <c r="O421" s="159">
        <v>7</v>
      </c>
      <c r="P421" s="14" t="s">
        <v>376</v>
      </c>
      <c r="Q421" s="14">
        <v>7</v>
      </c>
      <c r="R421" s="22">
        <v>450300.76753725851</v>
      </c>
      <c r="S421" s="94">
        <v>173313.05727767316</v>
      </c>
      <c r="T421" s="94">
        <v>0</v>
      </c>
      <c r="U421" s="94">
        <v>0</v>
      </c>
      <c r="V421" s="94">
        <v>427822.22798274504</v>
      </c>
      <c r="W421" s="95">
        <v>1051436.0527976768</v>
      </c>
      <c r="X421" s="152"/>
      <c r="Y421" s="19">
        <f t="shared" si="68"/>
        <v>0</v>
      </c>
      <c r="Z421" s="19">
        <f t="shared" si="68"/>
        <v>0</v>
      </c>
      <c r="AA421" s="19">
        <f t="shared" si="69"/>
        <v>0</v>
      </c>
      <c r="AB421" s="19">
        <f t="shared" si="70"/>
        <v>0</v>
      </c>
      <c r="AC421" s="19">
        <f t="shared" si="70"/>
        <v>0</v>
      </c>
      <c r="AD421" s="19">
        <f t="shared" si="70"/>
        <v>-23767.90155459696</v>
      </c>
      <c r="AE421" s="19">
        <f t="shared" si="71"/>
        <v>23767.901554596963</v>
      </c>
      <c r="AF421" s="19">
        <f t="shared" si="72"/>
        <v>0</v>
      </c>
      <c r="AG421" s="20"/>
      <c r="AH421" s="160">
        <f>'[3]Sped FY 2020'!DZ437</f>
        <v>442</v>
      </c>
      <c r="AI421" s="19">
        <f t="shared" si="73"/>
        <v>0</v>
      </c>
      <c r="AJ421" s="19">
        <f t="shared" si="73"/>
        <v>0</v>
      </c>
      <c r="AK421" s="19">
        <f t="shared" si="73"/>
        <v>0</v>
      </c>
      <c r="AL421" s="19">
        <f t="shared" si="73"/>
        <v>0</v>
      </c>
      <c r="AM421" s="19">
        <f t="shared" si="65"/>
        <v>0</v>
      </c>
      <c r="AN421" s="19">
        <f t="shared" si="65"/>
        <v>-53.773532928952399</v>
      </c>
      <c r="AO421" s="19">
        <f t="shared" si="65"/>
        <v>53.773532928952406</v>
      </c>
      <c r="AP421" s="19">
        <f t="shared" si="65"/>
        <v>0</v>
      </c>
      <c r="AQ421" s="118">
        <f>'[3]Sped FY 2020'!CR437</f>
        <v>96.873560939054599</v>
      </c>
      <c r="AR421" s="119">
        <f>'[3]Sped FY 2020'!CS437</f>
        <v>96.873560939054599</v>
      </c>
      <c r="AS421" s="161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  <c r="CB421" s="162"/>
      <c r="CC421" s="162"/>
      <c r="CD421" s="162"/>
      <c r="CE421" s="162"/>
      <c r="CF421" s="162"/>
      <c r="CG421" s="162"/>
      <c r="CH421" s="162"/>
      <c r="CI421" s="162"/>
      <c r="CJ421" s="162"/>
    </row>
    <row r="422" spans="1:88" ht="15" x14ac:dyDescent="0.25">
      <c r="A422" s="154">
        <v>4068</v>
      </c>
      <c r="B422" s="155">
        <v>7</v>
      </c>
      <c r="C422" s="156" t="s">
        <v>377</v>
      </c>
      <c r="D422" s="167">
        <v>7</v>
      </c>
      <c r="E422" s="120">
        <f>'[3]Sped FY 2020'!AB438</f>
        <v>611682.18618349056</v>
      </c>
      <c r="F422" s="120">
        <f>'[3]Sped FY 2020'!AK438</f>
        <v>227962.8954550873</v>
      </c>
      <c r="G422" s="120">
        <f>'[3]Sped FY 2020'!BP438</f>
        <v>0</v>
      </c>
      <c r="H422" s="120">
        <f>-'[3]Sped FY 2020'!CI438</f>
        <v>0</v>
      </c>
      <c r="I422" s="120">
        <f>'[3]Sped FY 2020'!CB438</f>
        <v>0</v>
      </c>
      <c r="J422" s="120">
        <f>'[3]Sped FY 2020'!BF438-'[3]Sped FY 2020'!BI438</f>
        <v>535894.85751924408</v>
      </c>
      <c r="K422" s="120">
        <f>'[3]Sped FY 2020'!CJ438</f>
        <v>31523.226912896713</v>
      </c>
      <c r="L422" s="118">
        <f t="shared" si="66"/>
        <v>1407063.1660707186</v>
      </c>
      <c r="M422" s="134">
        <f t="shared" si="67"/>
        <v>0</v>
      </c>
      <c r="N422" s="158">
        <v>4068</v>
      </c>
      <c r="O422" s="159">
        <v>7</v>
      </c>
      <c r="P422" s="14" t="s">
        <v>377</v>
      </c>
      <c r="Q422" s="14">
        <v>7</v>
      </c>
      <c r="R422" s="22">
        <v>611682.18618349056</v>
      </c>
      <c r="S422" s="94">
        <v>227962.8954550873</v>
      </c>
      <c r="T422" s="94">
        <v>0</v>
      </c>
      <c r="U422" s="94">
        <v>0</v>
      </c>
      <c r="V422" s="94">
        <v>567418.08443214081</v>
      </c>
      <c r="W422" s="95">
        <v>1407063.1660707188</v>
      </c>
      <c r="X422" s="152"/>
      <c r="Y422" s="19">
        <f t="shared" si="68"/>
        <v>0</v>
      </c>
      <c r="Z422" s="19">
        <f t="shared" si="68"/>
        <v>0</v>
      </c>
      <c r="AA422" s="19">
        <f t="shared" si="69"/>
        <v>0</v>
      </c>
      <c r="AB422" s="19">
        <f t="shared" si="70"/>
        <v>0</v>
      </c>
      <c r="AC422" s="19">
        <f t="shared" si="70"/>
        <v>0</v>
      </c>
      <c r="AD422" s="19">
        <f t="shared" si="70"/>
        <v>-31523.226912896731</v>
      </c>
      <c r="AE422" s="19">
        <f t="shared" si="71"/>
        <v>31523.226912896713</v>
      </c>
      <c r="AF422" s="19">
        <f t="shared" si="72"/>
        <v>0</v>
      </c>
      <c r="AG422" s="20"/>
      <c r="AH422" s="160">
        <f>'[3]Sped FY 2020'!DZ438</f>
        <v>433</v>
      </c>
      <c r="AI422" s="19">
        <f t="shared" si="73"/>
        <v>0</v>
      </c>
      <c r="AJ422" s="19">
        <f t="shared" si="73"/>
        <v>0</v>
      </c>
      <c r="AK422" s="19">
        <f t="shared" si="73"/>
        <v>0</v>
      </c>
      <c r="AL422" s="19">
        <f t="shared" si="73"/>
        <v>0</v>
      </c>
      <c r="AM422" s="19">
        <f t="shared" si="65"/>
        <v>0</v>
      </c>
      <c r="AN422" s="19">
        <f t="shared" si="65"/>
        <v>-72.801909729553657</v>
      </c>
      <c r="AO422" s="19">
        <f t="shared" si="65"/>
        <v>72.801909729553614</v>
      </c>
      <c r="AP422" s="19">
        <f t="shared" si="65"/>
        <v>0</v>
      </c>
      <c r="AQ422" s="118">
        <f>'[3]Sped FY 2020'!CR438</f>
        <v>121.71495615009493</v>
      </c>
      <c r="AR422" s="119">
        <f>'[3]Sped FY 2020'!CS438</f>
        <v>121.71495615009547</v>
      </c>
      <c r="AS422" s="161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  <c r="CB422" s="162"/>
      <c r="CC422" s="162"/>
      <c r="CD422" s="162"/>
      <c r="CE422" s="162"/>
      <c r="CF422" s="162"/>
      <c r="CG422" s="162"/>
      <c r="CH422" s="162"/>
      <c r="CI422" s="162"/>
      <c r="CJ422" s="162"/>
    </row>
    <row r="423" spans="1:88" ht="15" x14ac:dyDescent="0.25">
      <c r="A423" s="154">
        <v>4070</v>
      </c>
      <c r="B423" s="155">
        <v>7</v>
      </c>
      <c r="C423" s="156" t="s">
        <v>378</v>
      </c>
      <c r="D423" s="167">
        <v>7</v>
      </c>
      <c r="E423" s="120">
        <f>'[3]Sped FY 2020'!AB439</f>
        <v>258558.21546748237</v>
      </c>
      <c r="F423" s="120">
        <f>'[3]Sped FY 2020'!AK439</f>
        <v>36287.911014599653</v>
      </c>
      <c r="G423" s="120">
        <f>'[3]Sped FY 2020'!BP439</f>
        <v>0</v>
      </c>
      <c r="H423" s="120">
        <f>-'[3]Sped FY 2020'!CI439</f>
        <v>0</v>
      </c>
      <c r="I423" s="120">
        <f>'[3]Sped FY 2020'!CB439</f>
        <v>0</v>
      </c>
      <c r="J423" s="120">
        <f>'[3]Sped FY 2020'!BF439-'[3]Sped FY 2020'!BI439</f>
        <v>243022.16087994396</v>
      </c>
      <c r="K423" s="120">
        <f>'[3]Sped FY 2020'!CJ439</f>
        <v>14295.421228231999</v>
      </c>
      <c r="L423" s="118">
        <f t="shared" si="66"/>
        <v>552163.70859025791</v>
      </c>
      <c r="M423" s="134">
        <f t="shared" si="67"/>
        <v>0</v>
      </c>
      <c r="N423" s="158">
        <v>4070</v>
      </c>
      <c r="O423" s="159">
        <v>7</v>
      </c>
      <c r="P423" s="14" t="s">
        <v>378</v>
      </c>
      <c r="Q423" s="14">
        <v>7</v>
      </c>
      <c r="R423" s="22">
        <v>258558.21546748237</v>
      </c>
      <c r="S423" s="94">
        <v>36287.911014599653</v>
      </c>
      <c r="T423" s="94">
        <v>0</v>
      </c>
      <c r="U423" s="94">
        <v>0</v>
      </c>
      <c r="V423" s="94">
        <v>257317.58210817596</v>
      </c>
      <c r="W423" s="95">
        <v>552163.70859025791</v>
      </c>
      <c r="X423" s="152"/>
      <c r="Y423" s="19">
        <f t="shared" si="68"/>
        <v>0</v>
      </c>
      <c r="Z423" s="19">
        <f t="shared" si="68"/>
        <v>0</v>
      </c>
      <c r="AA423" s="19">
        <f t="shared" si="69"/>
        <v>0</v>
      </c>
      <c r="AB423" s="19">
        <f t="shared" si="70"/>
        <v>0</v>
      </c>
      <c r="AC423" s="19">
        <f t="shared" si="70"/>
        <v>0</v>
      </c>
      <c r="AD423" s="19">
        <f t="shared" si="70"/>
        <v>-14295.421228232008</v>
      </c>
      <c r="AE423" s="19">
        <f t="shared" si="71"/>
        <v>14295.421228231999</v>
      </c>
      <c r="AF423" s="19">
        <f t="shared" si="72"/>
        <v>0</v>
      </c>
      <c r="AG423" s="20"/>
      <c r="AH423" s="160">
        <f>'[3]Sped FY 2020'!DZ439</f>
        <v>513</v>
      </c>
      <c r="AI423" s="19">
        <f t="shared" si="73"/>
        <v>0</v>
      </c>
      <c r="AJ423" s="19">
        <f t="shared" si="73"/>
        <v>0</v>
      </c>
      <c r="AK423" s="19">
        <f t="shared" si="73"/>
        <v>0</v>
      </c>
      <c r="AL423" s="19">
        <f t="shared" si="73"/>
        <v>0</v>
      </c>
      <c r="AM423" s="19">
        <f t="shared" si="65"/>
        <v>0</v>
      </c>
      <c r="AN423" s="19">
        <f t="shared" si="65"/>
        <v>-27.866318183688126</v>
      </c>
      <c r="AO423" s="19">
        <f t="shared" si="65"/>
        <v>27.866318183688108</v>
      </c>
      <c r="AP423" s="19">
        <f t="shared" si="65"/>
        <v>0</v>
      </c>
      <c r="AQ423" s="118">
        <f>'[3]Sped FY 2020'!CR439</f>
        <v>54.340975688036082</v>
      </c>
      <c r="AR423" s="119">
        <f>'[3]Sped FY 2020'!CS439</f>
        <v>54.340975688036082</v>
      </c>
      <c r="AS423" s="161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  <c r="CB423" s="162"/>
      <c r="CC423" s="162"/>
      <c r="CD423" s="162"/>
      <c r="CE423" s="162"/>
      <c r="CF423" s="162"/>
      <c r="CG423" s="162"/>
      <c r="CH423" s="162"/>
      <c r="CI423" s="162"/>
      <c r="CJ423" s="162"/>
    </row>
    <row r="424" spans="1:88" ht="15" x14ac:dyDescent="0.25">
      <c r="A424" s="154">
        <v>4073</v>
      </c>
      <c r="B424" s="155">
        <v>7</v>
      </c>
      <c r="C424" s="156" t="s">
        <v>379</v>
      </c>
      <c r="D424" s="167">
        <v>7</v>
      </c>
      <c r="E424" s="120">
        <f>'[3]Sped FY 2020'!AB440</f>
        <v>548796.51527821401</v>
      </c>
      <c r="F424" s="120">
        <f>'[3]Sped FY 2020'!AK440</f>
        <v>107989.59982303318</v>
      </c>
      <c r="G424" s="120">
        <f>'[3]Sped FY 2020'!BP440</f>
        <v>0</v>
      </c>
      <c r="H424" s="120">
        <f>-'[3]Sped FY 2020'!CI440</f>
        <v>0</v>
      </c>
      <c r="I424" s="120">
        <f>'[3]Sped FY 2020'!CB440</f>
        <v>0</v>
      </c>
      <c r="J424" s="120">
        <f>'[3]Sped FY 2020'!BF440-'[3]Sped FY 2020'!BI440</f>
        <v>442287.59340177581</v>
      </c>
      <c r="K424" s="120">
        <f>'[3]Sped FY 2020'!CJ440</f>
        <v>26016.917258927991</v>
      </c>
      <c r="L424" s="118">
        <f t="shared" si="66"/>
        <v>1125090.6257619511</v>
      </c>
      <c r="M424" s="134">
        <f t="shared" si="67"/>
        <v>0</v>
      </c>
      <c r="N424" s="158">
        <v>4073</v>
      </c>
      <c r="O424" s="159">
        <v>7</v>
      </c>
      <c r="P424" s="14" t="s">
        <v>379</v>
      </c>
      <c r="Q424" s="14">
        <v>7</v>
      </c>
      <c r="R424" s="22">
        <v>548796.51527821401</v>
      </c>
      <c r="S424" s="94">
        <v>107989.59982303318</v>
      </c>
      <c r="T424" s="94">
        <v>0</v>
      </c>
      <c r="U424" s="94">
        <v>0</v>
      </c>
      <c r="V424" s="94">
        <v>468304.51066070382</v>
      </c>
      <c r="W424" s="95">
        <v>1125090.6257619511</v>
      </c>
      <c r="X424" s="152"/>
      <c r="Y424" s="19">
        <f t="shared" si="68"/>
        <v>0</v>
      </c>
      <c r="Z424" s="19">
        <f t="shared" si="68"/>
        <v>0</v>
      </c>
      <c r="AA424" s="19">
        <f t="shared" si="69"/>
        <v>0</v>
      </c>
      <c r="AB424" s="19">
        <f t="shared" si="70"/>
        <v>0</v>
      </c>
      <c r="AC424" s="19">
        <f t="shared" si="70"/>
        <v>0</v>
      </c>
      <c r="AD424" s="19">
        <f t="shared" si="70"/>
        <v>-26016.917258928006</v>
      </c>
      <c r="AE424" s="19">
        <f t="shared" si="71"/>
        <v>26016.917258927991</v>
      </c>
      <c r="AF424" s="19">
        <f t="shared" si="72"/>
        <v>0</v>
      </c>
      <c r="AG424" s="20"/>
      <c r="AH424" s="160">
        <f>'[3]Sped FY 2020'!DZ440</f>
        <v>554</v>
      </c>
      <c r="AI424" s="19">
        <f t="shared" si="73"/>
        <v>0</v>
      </c>
      <c r="AJ424" s="19">
        <f t="shared" si="73"/>
        <v>0</v>
      </c>
      <c r="AK424" s="19">
        <f t="shared" si="73"/>
        <v>0</v>
      </c>
      <c r="AL424" s="19">
        <f t="shared" si="73"/>
        <v>0</v>
      </c>
      <c r="AM424" s="19">
        <f t="shared" si="65"/>
        <v>0</v>
      </c>
      <c r="AN424" s="19">
        <f t="shared" si="65"/>
        <v>-46.96194451070037</v>
      </c>
      <c r="AO424" s="19">
        <f t="shared" si="65"/>
        <v>46.961944510700349</v>
      </c>
      <c r="AP424" s="19">
        <f t="shared" si="65"/>
        <v>0</v>
      </c>
      <c r="AQ424" s="118">
        <f>'[3]Sped FY 2020'!CR440</f>
        <v>48.718721651835715</v>
      </c>
      <c r="AR424" s="119">
        <f>'[3]Sped FY 2020'!CS440</f>
        <v>48.718721651835715</v>
      </c>
      <c r="AS424" s="161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  <c r="CB424" s="162"/>
      <c r="CC424" s="162"/>
      <c r="CD424" s="162"/>
      <c r="CE424" s="162"/>
      <c r="CF424" s="162"/>
      <c r="CG424" s="162"/>
      <c r="CH424" s="162"/>
      <c r="CI424" s="162"/>
      <c r="CJ424" s="162"/>
    </row>
    <row r="425" spans="1:88" ht="15" x14ac:dyDescent="0.25">
      <c r="A425" s="154">
        <v>4074</v>
      </c>
      <c r="B425" s="155">
        <v>7</v>
      </c>
      <c r="C425" s="156" t="s">
        <v>380</v>
      </c>
      <c r="D425" s="167">
        <v>7</v>
      </c>
      <c r="E425" s="120">
        <f>'[3]Sped FY 2020'!AB441</f>
        <v>549279.63663231826</v>
      </c>
      <c r="F425" s="120">
        <f>'[3]Sped FY 2020'!AK441</f>
        <v>502564.43822801113</v>
      </c>
      <c r="G425" s="120">
        <f>'[3]Sped FY 2020'!BP441</f>
        <v>0</v>
      </c>
      <c r="H425" s="120">
        <f>-'[3]Sped FY 2020'!CI441</f>
        <v>0</v>
      </c>
      <c r="I425" s="120">
        <f>'[3]Sped FY 2020'!CB441</f>
        <v>0</v>
      </c>
      <c r="J425" s="120">
        <f>'[3]Sped FY 2020'!BF441-'[3]Sped FY 2020'!BI441</f>
        <v>895731.67395830364</v>
      </c>
      <c r="K425" s="120">
        <f>'[3]Sped FY 2020'!CJ441</f>
        <v>52690.098468135511</v>
      </c>
      <c r="L425" s="118">
        <f t="shared" si="66"/>
        <v>2000265.8472867685</v>
      </c>
      <c r="M425" s="134">
        <f t="shared" si="67"/>
        <v>0</v>
      </c>
      <c r="N425" s="158">
        <v>4074</v>
      </c>
      <c r="O425" s="159">
        <v>7</v>
      </c>
      <c r="P425" s="14" t="s">
        <v>380</v>
      </c>
      <c r="Q425" s="14">
        <v>7</v>
      </c>
      <c r="R425" s="22">
        <v>549279.63663231826</v>
      </c>
      <c r="S425" s="94">
        <v>502564.43822801113</v>
      </c>
      <c r="T425" s="94">
        <v>0</v>
      </c>
      <c r="U425" s="94">
        <v>0</v>
      </c>
      <c r="V425" s="94">
        <v>948421.7724264391</v>
      </c>
      <c r="W425" s="95">
        <v>2000265.8472867683</v>
      </c>
      <c r="X425" s="152"/>
      <c r="Y425" s="19">
        <f t="shared" si="68"/>
        <v>0</v>
      </c>
      <c r="Z425" s="19">
        <f t="shared" si="68"/>
        <v>0</v>
      </c>
      <c r="AA425" s="19">
        <f t="shared" si="69"/>
        <v>0</v>
      </c>
      <c r="AB425" s="19">
        <f t="shared" si="70"/>
        <v>0</v>
      </c>
      <c r="AC425" s="19">
        <f t="shared" si="70"/>
        <v>0</v>
      </c>
      <c r="AD425" s="19">
        <f t="shared" si="70"/>
        <v>-52690.09846813546</v>
      </c>
      <c r="AE425" s="19">
        <f t="shared" si="71"/>
        <v>52690.098468135511</v>
      </c>
      <c r="AF425" s="19">
        <f t="shared" si="72"/>
        <v>0</v>
      </c>
      <c r="AG425" s="20"/>
      <c r="AH425" s="160">
        <f>'[3]Sped FY 2020'!DZ441</f>
        <v>420</v>
      </c>
      <c r="AI425" s="19">
        <f t="shared" si="73"/>
        <v>0</v>
      </c>
      <c r="AJ425" s="19">
        <f t="shared" si="73"/>
        <v>0</v>
      </c>
      <c r="AK425" s="19">
        <f t="shared" si="73"/>
        <v>0</v>
      </c>
      <c r="AL425" s="19">
        <f t="shared" si="73"/>
        <v>0</v>
      </c>
      <c r="AM425" s="19">
        <f t="shared" si="65"/>
        <v>0</v>
      </c>
      <c r="AN425" s="19">
        <f t="shared" si="65"/>
        <v>-125.45261540032253</v>
      </c>
      <c r="AO425" s="19">
        <f t="shared" si="65"/>
        <v>125.45261540032264</v>
      </c>
      <c r="AP425" s="19">
        <f t="shared" si="65"/>
        <v>0</v>
      </c>
      <c r="AQ425" s="118">
        <f>'[3]Sped FY 2020'!CR441</f>
        <v>247.3694881441121</v>
      </c>
      <c r="AR425" s="119">
        <f>'[3]Sped FY 2020'!CS441</f>
        <v>247.36948814411153</v>
      </c>
      <c r="AS425" s="161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  <c r="CB425" s="162"/>
      <c r="CC425" s="162"/>
      <c r="CD425" s="162"/>
      <c r="CE425" s="162"/>
      <c r="CF425" s="162"/>
      <c r="CG425" s="162"/>
      <c r="CH425" s="162"/>
      <c r="CI425" s="162"/>
      <c r="CJ425" s="162"/>
    </row>
    <row r="426" spans="1:88" ht="15" x14ac:dyDescent="0.25">
      <c r="A426" s="154">
        <v>4075</v>
      </c>
      <c r="B426" s="155">
        <v>7</v>
      </c>
      <c r="C426" s="156" t="s">
        <v>381</v>
      </c>
      <c r="D426" s="167">
        <v>7</v>
      </c>
      <c r="E426" s="120">
        <f>'[3]Sped FY 2020'!AB442</f>
        <v>592475.5327557819</v>
      </c>
      <c r="F426" s="120">
        <f>'[3]Sped FY 2020'!AK442</f>
        <v>429085.83942376863</v>
      </c>
      <c r="G426" s="120">
        <f>'[3]Sped FY 2020'!BP442</f>
        <v>0</v>
      </c>
      <c r="H426" s="120">
        <f>-'[3]Sped FY 2020'!CI442</f>
        <v>0</v>
      </c>
      <c r="I426" s="120">
        <f>'[3]Sped FY 2020'!CB442</f>
        <v>0</v>
      </c>
      <c r="J426" s="120">
        <f>'[3]Sped FY 2020'!BF442-'[3]Sped FY 2020'!BI442</f>
        <v>582371.12518580258</v>
      </c>
      <c r="K426" s="120">
        <f>'[3]Sped FY 2020'!CJ442</f>
        <v>34257.125010929565</v>
      </c>
      <c r="L426" s="118">
        <f t="shared" si="66"/>
        <v>1638189.6223762827</v>
      </c>
      <c r="M426" s="134">
        <f t="shared" si="67"/>
        <v>0</v>
      </c>
      <c r="N426" s="158">
        <v>4075</v>
      </c>
      <c r="O426" s="159">
        <v>7</v>
      </c>
      <c r="P426" s="14" t="s">
        <v>381</v>
      </c>
      <c r="Q426" s="14">
        <v>7</v>
      </c>
      <c r="R426" s="22">
        <v>592475.5327557819</v>
      </c>
      <c r="S426" s="94">
        <v>429085.83942376863</v>
      </c>
      <c r="T426" s="94">
        <v>0</v>
      </c>
      <c r="U426" s="94">
        <v>0</v>
      </c>
      <c r="V426" s="94">
        <v>616628.25019673212</v>
      </c>
      <c r="W426" s="95">
        <v>1638189.6223762827</v>
      </c>
      <c r="X426" s="152"/>
      <c r="Y426" s="19">
        <f t="shared" si="68"/>
        <v>0</v>
      </c>
      <c r="Z426" s="19">
        <f t="shared" si="68"/>
        <v>0</v>
      </c>
      <c r="AA426" s="19">
        <f t="shared" si="69"/>
        <v>0</v>
      </c>
      <c r="AB426" s="19">
        <f t="shared" si="70"/>
        <v>0</v>
      </c>
      <c r="AC426" s="19">
        <f t="shared" si="70"/>
        <v>0</v>
      </c>
      <c r="AD426" s="19">
        <f t="shared" si="70"/>
        <v>-34257.125010929536</v>
      </c>
      <c r="AE426" s="19">
        <f t="shared" si="71"/>
        <v>34257.125010929565</v>
      </c>
      <c r="AF426" s="19">
        <f t="shared" si="72"/>
        <v>0</v>
      </c>
      <c r="AG426" s="20"/>
      <c r="AH426" s="160">
        <f>'[3]Sped FY 2020'!DZ442</f>
        <v>254</v>
      </c>
      <c r="AI426" s="19">
        <f t="shared" si="73"/>
        <v>0</v>
      </c>
      <c r="AJ426" s="19">
        <f t="shared" si="73"/>
        <v>0</v>
      </c>
      <c r="AK426" s="19">
        <f t="shared" si="73"/>
        <v>0</v>
      </c>
      <c r="AL426" s="19">
        <f t="shared" si="73"/>
        <v>0</v>
      </c>
      <c r="AM426" s="19">
        <f t="shared" si="65"/>
        <v>0</v>
      </c>
      <c r="AN426" s="19">
        <f t="shared" si="65"/>
        <v>-134.87057090917139</v>
      </c>
      <c r="AO426" s="19">
        <f t="shared" si="65"/>
        <v>134.87057090917151</v>
      </c>
      <c r="AP426" s="19">
        <f t="shared" si="65"/>
        <v>0</v>
      </c>
      <c r="AQ426" s="118">
        <f>'[3]Sped FY 2020'!CR442</f>
        <v>180.34483766103571</v>
      </c>
      <c r="AR426" s="119">
        <f>'[3]Sped FY 2020'!CS442</f>
        <v>180.34483766103571</v>
      </c>
      <c r="AS426" s="161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  <c r="CB426" s="162"/>
      <c r="CC426" s="162"/>
      <c r="CD426" s="162"/>
      <c r="CE426" s="162"/>
      <c r="CF426" s="162"/>
      <c r="CG426" s="162"/>
      <c r="CH426" s="162"/>
      <c r="CI426" s="162"/>
      <c r="CJ426" s="162"/>
    </row>
    <row r="427" spans="1:88" ht="15" x14ac:dyDescent="0.25">
      <c r="A427" s="154">
        <v>4077</v>
      </c>
      <c r="B427" s="155">
        <v>7</v>
      </c>
      <c r="C427" s="156" t="s">
        <v>382</v>
      </c>
      <c r="D427" s="167">
        <v>7</v>
      </c>
      <c r="E427" s="120">
        <f>'[3]Sped FY 2020'!AB443</f>
        <v>0</v>
      </c>
      <c r="F427" s="120">
        <f>'[3]Sped FY 2020'!AK443</f>
        <v>0</v>
      </c>
      <c r="G427" s="120">
        <f>'[3]Sped FY 2020'!BP443</f>
        <v>0</v>
      </c>
      <c r="H427" s="120">
        <f>-'[3]Sped FY 2020'!CI443</f>
        <v>0</v>
      </c>
      <c r="I427" s="120">
        <f>'[3]Sped FY 2020'!CB443</f>
        <v>0</v>
      </c>
      <c r="J427" s="120">
        <f>'[3]Sped FY 2020'!BF443-'[3]Sped FY 2020'!BI443</f>
        <v>0</v>
      </c>
      <c r="K427" s="120">
        <f>'[3]Sped FY 2020'!CJ443</f>
        <v>0</v>
      </c>
      <c r="L427" s="118">
        <f t="shared" si="66"/>
        <v>0</v>
      </c>
      <c r="M427" s="134">
        <f t="shared" si="67"/>
        <v>0</v>
      </c>
      <c r="N427" s="158">
        <v>4077</v>
      </c>
      <c r="O427" s="159">
        <v>7</v>
      </c>
      <c r="P427" s="14" t="s">
        <v>382</v>
      </c>
      <c r="Q427" s="14">
        <v>7</v>
      </c>
      <c r="R427" s="22">
        <v>0</v>
      </c>
      <c r="S427" s="94">
        <v>0</v>
      </c>
      <c r="T427" s="94">
        <v>0</v>
      </c>
      <c r="U427" s="94">
        <v>0</v>
      </c>
      <c r="V427" s="94">
        <v>0</v>
      </c>
      <c r="W427" s="95">
        <v>0</v>
      </c>
      <c r="X427" s="152"/>
      <c r="Y427" s="19">
        <f t="shared" si="68"/>
        <v>0</v>
      </c>
      <c r="Z427" s="19">
        <f t="shared" si="68"/>
        <v>0</v>
      </c>
      <c r="AA427" s="19">
        <f t="shared" si="69"/>
        <v>0</v>
      </c>
      <c r="AB427" s="19">
        <f t="shared" si="70"/>
        <v>0</v>
      </c>
      <c r="AC427" s="19">
        <f t="shared" si="70"/>
        <v>0</v>
      </c>
      <c r="AD427" s="19">
        <f t="shared" si="70"/>
        <v>0</v>
      </c>
      <c r="AE427" s="19">
        <f t="shared" si="71"/>
        <v>0</v>
      </c>
      <c r="AF427" s="19">
        <f t="shared" si="72"/>
        <v>0</v>
      </c>
      <c r="AG427" s="20"/>
      <c r="AH427" s="160">
        <f>'[3]Sped FY 2020'!DZ443</f>
        <v>0</v>
      </c>
      <c r="AI427" s="19">
        <f t="shared" si="73"/>
        <v>0</v>
      </c>
      <c r="AJ427" s="19">
        <f t="shared" si="73"/>
        <v>0</v>
      </c>
      <c r="AK427" s="19">
        <f t="shared" si="73"/>
        <v>0</v>
      </c>
      <c r="AL427" s="19">
        <f t="shared" si="73"/>
        <v>0</v>
      </c>
      <c r="AM427" s="19">
        <f t="shared" si="65"/>
        <v>0</v>
      </c>
      <c r="AN427" s="19">
        <f t="shared" si="65"/>
        <v>0</v>
      </c>
      <c r="AO427" s="19">
        <f t="shared" si="65"/>
        <v>0</v>
      </c>
      <c r="AP427" s="19">
        <f t="shared" si="65"/>
        <v>0</v>
      </c>
      <c r="AQ427" s="118">
        <f>'[3]Sped FY 2020'!CR443</f>
        <v>0</v>
      </c>
      <c r="AR427" s="119">
        <f>'[3]Sped FY 2020'!CS443</f>
        <v>0</v>
      </c>
      <c r="AS427" s="161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  <c r="CB427" s="162"/>
      <c r="CC427" s="162"/>
      <c r="CD427" s="162"/>
      <c r="CE427" s="162"/>
      <c r="CF427" s="162"/>
      <c r="CG427" s="162"/>
      <c r="CH427" s="162"/>
      <c r="CI427" s="162"/>
      <c r="CJ427" s="162"/>
    </row>
    <row r="428" spans="1:88" ht="15" x14ac:dyDescent="0.25">
      <c r="A428" s="154">
        <v>4078</v>
      </c>
      <c r="B428" s="155">
        <v>7</v>
      </c>
      <c r="C428" s="156" t="s">
        <v>383</v>
      </c>
      <c r="D428" s="167">
        <v>7</v>
      </c>
      <c r="E428" s="120">
        <f>'[3]Sped FY 2020'!AB444</f>
        <v>835412.79309879418</v>
      </c>
      <c r="F428" s="120">
        <f>'[3]Sped FY 2020'!AK444</f>
        <v>72541.846907987929</v>
      </c>
      <c r="G428" s="120">
        <f>'[3]Sped FY 2020'!BP444</f>
        <v>0</v>
      </c>
      <c r="H428" s="120">
        <f>-'[3]Sped FY 2020'!CI444</f>
        <v>0</v>
      </c>
      <c r="I428" s="120">
        <f>'[3]Sped FY 2020'!CB444</f>
        <v>0</v>
      </c>
      <c r="J428" s="120">
        <f>'[3]Sped FY 2020'!BF444-'[3]Sped FY 2020'!BI444</f>
        <v>634319.63255503064</v>
      </c>
      <c r="K428" s="120">
        <f>'[3]Sped FY 2020'!CJ444</f>
        <v>37312.919562060626</v>
      </c>
      <c r="L428" s="118">
        <f t="shared" si="66"/>
        <v>1579587.1921238734</v>
      </c>
      <c r="M428" s="134">
        <f t="shared" si="67"/>
        <v>0</v>
      </c>
      <c r="N428" s="158">
        <v>4078</v>
      </c>
      <c r="O428" s="159">
        <v>7</v>
      </c>
      <c r="P428" s="14" t="s">
        <v>383</v>
      </c>
      <c r="Q428" s="14">
        <v>7</v>
      </c>
      <c r="R428" s="22">
        <v>835412.79309879418</v>
      </c>
      <c r="S428" s="94">
        <v>72541.846907987929</v>
      </c>
      <c r="T428" s="94">
        <v>0</v>
      </c>
      <c r="U428" s="94">
        <v>0</v>
      </c>
      <c r="V428" s="94">
        <v>671632.55211709125</v>
      </c>
      <c r="W428" s="95">
        <v>1579587.1921238734</v>
      </c>
      <c r="X428" s="152"/>
      <c r="Y428" s="19">
        <f t="shared" si="68"/>
        <v>0</v>
      </c>
      <c r="Z428" s="19">
        <f t="shared" si="68"/>
        <v>0</v>
      </c>
      <c r="AA428" s="19">
        <f t="shared" si="69"/>
        <v>0</v>
      </c>
      <c r="AB428" s="19">
        <f t="shared" si="70"/>
        <v>0</v>
      </c>
      <c r="AC428" s="19">
        <f t="shared" si="70"/>
        <v>0</v>
      </c>
      <c r="AD428" s="19">
        <f t="shared" si="70"/>
        <v>-37312.919562060619</v>
      </c>
      <c r="AE428" s="19">
        <f t="shared" si="71"/>
        <v>37312.919562060626</v>
      </c>
      <c r="AF428" s="19">
        <f t="shared" si="72"/>
        <v>0</v>
      </c>
      <c r="AG428" s="20"/>
      <c r="AH428" s="160">
        <f>'[3]Sped FY 2020'!DZ444</f>
        <v>1080</v>
      </c>
      <c r="AI428" s="19">
        <f t="shared" si="73"/>
        <v>0</v>
      </c>
      <c r="AJ428" s="19">
        <f t="shared" si="73"/>
        <v>0</v>
      </c>
      <c r="AK428" s="19">
        <f t="shared" si="73"/>
        <v>0</v>
      </c>
      <c r="AL428" s="19">
        <f t="shared" si="73"/>
        <v>0</v>
      </c>
      <c r="AM428" s="19">
        <f t="shared" si="65"/>
        <v>0</v>
      </c>
      <c r="AN428" s="19">
        <f t="shared" si="65"/>
        <v>-34.548999594500572</v>
      </c>
      <c r="AO428" s="19">
        <f t="shared" si="65"/>
        <v>34.548999594500579</v>
      </c>
      <c r="AP428" s="19">
        <f t="shared" si="65"/>
        <v>0</v>
      </c>
      <c r="AQ428" s="118">
        <f>'[3]Sped FY 2020'!CR444</f>
        <v>54.429564378499734</v>
      </c>
      <c r="AR428" s="119">
        <f>'[3]Sped FY 2020'!CS444</f>
        <v>54.429564378499734</v>
      </c>
      <c r="AS428" s="161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  <c r="CB428" s="162"/>
      <c r="CC428" s="162"/>
      <c r="CD428" s="162"/>
      <c r="CE428" s="162"/>
      <c r="CF428" s="162"/>
      <c r="CG428" s="162"/>
      <c r="CH428" s="162"/>
      <c r="CI428" s="162"/>
      <c r="CJ428" s="162"/>
    </row>
    <row r="429" spans="1:88" ht="15" x14ac:dyDescent="0.25">
      <c r="A429" s="154">
        <v>4079</v>
      </c>
      <c r="B429" s="155">
        <v>7</v>
      </c>
      <c r="C429" s="156" t="s">
        <v>384</v>
      </c>
      <c r="D429" s="167">
        <v>7</v>
      </c>
      <c r="E429" s="120">
        <f>'[3]Sped FY 2020'!AB445</f>
        <v>109888.01575126118</v>
      </c>
      <c r="F429" s="120">
        <f>'[3]Sped FY 2020'!AK445</f>
        <v>131485.08713970945</v>
      </c>
      <c r="G429" s="120">
        <f>'[3]Sped FY 2020'!BP445</f>
        <v>0</v>
      </c>
      <c r="H429" s="120">
        <f>-'[3]Sped FY 2020'!CI445</f>
        <v>0</v>
      </c>
      <c r="I429" s="120">
        <f>'[3]Sped FY 2020'!CB445</f>
        <v>0</v>
      </c>
      <c r="J429" s="120">
        <f>'[3]Sped FY 2020'!BF445-'[3]Sped FY 2020'!BI445</f>
        <v>172743.62373982504</v>
      </c>
      <c r="K429" s="120">
        <f>'[3]Sped FY 2020'!CJ445</f>
        <v>10161.389631754415</v>
      </c>
      <c r="L429" s="118">
        <f t="shared" si="66"/>
        <v>424278.11626255006</v>
      </c>
      <c r="M429" s="134">
        <f t="shared" si="67"/>
        <v>0</v>
      </c>
      <c r="N429" s="158">
        <v>4079</v>
      </c>
      <c r="O429" s="159">
        <v>7</v>
      </c>
      <c r="P429" s="14" t="s">
        <v>384</v>
      </c>
      <c r="Q429" s="14">
        <v>7</v>
      </c>
      <c r="R429" s="22">
        <v>109888.01575126118</v>
      </c>
      <c r="S429" s="94">
        <v>131485.08713970945</v>
      </c>
      <c r="T429" s="94">
        <v>0</v>
      </c>
      <c r="U429" s="94">
        <v>0</v>
      </c>
      <c r="V429" s="94">
        <v>182905.01337157947</v>
      </c>
      <c r="W429" s="95">
        <v>424278.11626255012</v>
      </c>
      <c r="X429" s="152"/>
      <c r="Y429" s="19">
        <f t="shared" si="68"/>
        <v>0</v>
      </c>
      <c r="Z429" s="19">
        <f t="shared" si="68"/>
        <v>0</v>
      </c>
      <c r="AA429" s="19">
        <f t="shared" si="69"/>
        <v>0</v>
      </c>
      <c r="AB429" s="19">
        <f t="shared" si="70"/>
        <v>0</v>
      </c>
      <c r="AC429" s="19">
        <f t="shared" si="70"/>
        <v>0</v>
      </c>
      <c r="AD429" s="19">
        <f t="shared" si="70"/>
        <v>-10161.389631754428</v>
      </c>
      <c r="AE429" s="19">
        <f t="shared" si="71"/>
        <v>10161.389631754415</v>
      </c>
      <c r="AF429" s="19">
        <f t="shared" si="72"/>
        <v>0</v>
      </c>
      <c r="AG429" s="20"/>
      <c r="AH429" s="160">
        <f>'[3]Sped FY 2020'!DZ445</f>
        <v>155</v>
      </c>
      <c r="AI429" s="19">
        <f t="shared" si="73"/>
        <v>0</v>
      </c>
      <c r="AJ429" s="19">
        <f t="shared" si="73"/>
        <v>0</v>
      </c>
      <c r="AK429" s="19">
        <f t="shared" si="73"/>
        <v>0</v>
      </c>
      <c r="AL429" s="19">
        <f t="shared" si="73"/>
        <v>0</v>
      </c>
      <c r="AM429" s="19">
        <f t="shared" si="65"/>
        <v>0</v>
      </c>
      <c r="AN429" s="19">
        <f t="shared" si="65"/>
        <v>-65.557352462931789</v>
      </c>
      <c r="AO429" s="19">
        <f t="shared" si="65"/>
        <v>65.557352462931703</v>
      </c>
      <c r="AP429" s="19">
        <f t="shared" si="65"/>
        <v>0</v>
      </c>
      <c r="AQ429" s="118">
        <f>'[3]Sped FY 2020'!CR445</f>
        <v>117.04898005048543</v>
      </c>
      <c r="AR429" s="119">
        <f>'[3]Sped FY 2020'!CS445</f>
        <v>117.0489800504858</v>
      </c>
      <c r="AS429" s="161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  <c r="CB429" s="162"/>
      <c r="CC429" s="162"/>
      <c r="CD429" s="162"/>
      <c r="CE429" s="162"/>
      <c r="CF429" s="162"/>
      <c r="CG429" s="162"/>
      <c r="CH429" s="162"/>
      <c r="CI429" s="162"/>
      <c r="CJ429" s="162"/>
    </row>
    <row r="430" spans="1:88" ht="15" x14ac:dyDescent="0.25">
      <c r="A430" s="154">
        <v>4080</v>
      </c>
      <c r="B430" s="155">
        <v>7</v>
      </c>
      <c r="C430" s="156" t="s">
        <v>385</v>
      </c>
      <c r="D430" s="167">
        <v>7</v>
      </c>
      <c r="E430" s="120">
        <f>'[3]Sped FY 2020'!AB446</f>
        <v>49651.022551126516</v>
      </c>
      <c r="F430" s="120">
        <f>'[3]Sped FY 2020'!AK446</f>
        <v>16388.150219626466</v>
      </c>
      <c r="G430" s="120">
        <f>'[3]Sped FY 2020'!BP446</f>
        <v>0</v>
      </c>
      <c r="H430" s="120">
        <f>-'[3]Sped FY 2020'!CI446</f>
        <v>0</v>
      </c>
      <c r="I430" s="120">
        <f>'[3]Sped FY 2020'!CB446</f>
        <v>0</v>
      </c>
      <c r="J430" s="120">
        <f>'[3]Sped FY 2020'!BF446-'[3]Sped FY 2020'!BI446</f>
        <v>36258.318928447217</v>
      </c>
      <c r="K430" s="120">
        <f>'[3]Sped FY 2020'!CJ446</f>
        <v>2132.84228990866</v>
      </c>
      <c r="L430" s="118">
        <f t="shared" si="66"/>
        <v>104430.33398910885</v>
      </c>
      <c r="M430" s="134">
        <f t="shared" si="67"/>
        <v>0</v>
      </c>
      <c r="N430" s="158">
        <v>4080</v>
      </c>
      <c r="O430" s="159">
        <v>7</v>
      </c>
      <c r="P430" s="14" t="s">
        <v>385</v>
      </c>
      <c r="Q430" s="14">
        <v>7</v>
      </c>
      <c r="R430" s="22">
        <v>49651.022551126516</v>
      </c>
      <c r="S430" s="94">
        <v>16388.150219626466</v>
      </c>
      <c r="T430" s="94">
        <v>0</v>
      </c>
      <c r="U430" s="94">
        <v>0</v>
      </c>
      <c r="V430" s="94">
        <v>38391.161218355875</v>
      </c>
      <c r="W430" s="95">
        <v>104430.33398910885</v>
      </c>
      <c r="X430" s="152"/>
      <c r="Y430" s="19">
        <f t="shared" si="68"/>
        <v>0</v>
      </c>
      <c r="Z430" s="19">
        <f t="shared" si="68"/>
        <v>0</v>
      </c>
      <c r="AA430" s="19">
        <f t="shared" si="69"/>
        <v>0</v>
      </c>
      <c r="AB430" s="19">
        <f t="shared" si="70"/>
        <v>0</v>
      </c>
      <c r="AC430" s="19">
        <f t="shared" si="70"/>
        <v>0</v>
      </c>
      <c r="AD430" s="19">
        <f t="shared" si="70"/>
        <v>-2132.8422899086581</v>
      </c>
      <c r="AE430" s="19">
        <f t="shared" si="71"/>
        <v>2132.84228990866</v>
      </c>
      <c r="AF430" s="19">
        <f t="shared" si="72"/>
        <v>0</v>
      </c>
      <c r="AG430" s="20"/>
      <c r="AH430" s="160">
        <f>'[3]Sped FY 2020'!DZ446</f>
        <v>40</v>
      </c>
      <c r="AI430" s="19">
        <f t="shared" si="73"/>
        <v>0</v>
      </c>
      <c r="AJ430" s="19">
        <f t="shared" si="73"/>
        <v>0</v>
      </c>
      <c r="AK430" s="19">
        <f t="shared" si="73"/>
        <v>0</v>
      </c>
      <c r="AL430" s="19">
        <f t="shared" si="73"/>
        <v>0</v>
      </c>
      <c r="AM430" s="19">
        <f t="shared" si="65"/>
        <v>0</v>
      </c>
      <c r="AN430" s="19">
        <f t="shared" si="65"/>
        <v>-53.321057247716453</v>
      </c>
      <c r="AO430" s="19">
        <f t="shared" si="65"/>
        <v>53.321057247716496</v>
      </c>
      <c r="AP430" s="19">
        <f t="shared" si="65"/>
        <v>0</v>
      </c>
      <c r="AQ430" s="118">
        <f>'[3]Sped FY 2020'!CR446</f>
        <v>106.64211449543291</v>
      </c>
      <c r="AR430" s="119">
        <f>'[3]Sped FY 2020'!CS446</f>
        <v>106.64211449543291</v>
      </c>
      <c r="AS430" s="161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  <c r="CB430" s="162"/>
      <c r="CC430" s="162"/>
      <c r="CD430" s="162"/>
      <c r="CE430" s="162"/>
      <c r="CF430" s="162"/>
      <c r="CG430" s="162"/>
      <c r="CH430" s="162"/>
      <c r="CI430" s="162"/>
      <c r="CJ430" s="162"/>
    </row>
    <row r="431" spans="1:88" ht="15" x14ac:dyDescent="0.25">
      <c r="A431" s="154">
        <v>4081</v>
      </c>
      <c r="B431" s="155">
        <v>7</v>
      </c>
      <c r="C431" s="156" t="s">
        <v>386</v>
      </c>
      <c r="D431" s="167">
        <v>7</v>
      </c>
      <c r="E431" s="120">
        <f>'[3]Sped FY 2020'!AB447</f>
        <v>82461.811584935363</v>
      </c>
      <c r="F431" s="120">
        <f>'[3]Sped FY 2020'!AK447</f>
        <v>25666.875829191398</v>
      </c>
      <c r="G431" s="120">
        <f>'[3]Sped FY 2020'!BP447</f>
        <v>0</v>
      </c>
      <c r="H431" s="120">
        <f>-'[3]Sped FY 2020'!CI447</f>
        <v>0</v>
      </c>
      <c r="I431" s="120">
        <f>'[3]Sped FY 2020'!CB447</f>
        <v>0</v>
      </c>
      <c r="J431" s="120">
        <f>'[3]Sped FY 2020'!BF447-'[3]Sped FY 2020'!BI447</f>
        <v>61537.203931471689</v>
      </c>
      <c r="K431" s="120">
        <f>'[3]Sped FY 2020'!CJ447</f>
        <v>3619.8355253806881</v>
      </c>
      <c r="L431" s="118">
        <f t="shared" si="66"/>
        <v>173285.72687097912</v>
      </c>
      <c r="M431" s="134">
        <f t="shared" si="67"/>
        <v>0</v>
      </c>
      <c r="N431" s="158">
        <v>4081</v>
      </c>
      <c r="O431" s="159">
        <v>7</v>
      </c>
      <c r="P431" s="14" t="s">
        <v>386</v>
      </c>
      <c r="Q431" s="14">
        <v>7</v>
      </c>
      <c r="R431" s="22">
        <v>82461.811584935363</v>
      </c>
      <c r="S431" s="94">
        <v>25666.875829191398</v>
      </c>
      <c r="T431" s="94">
        <v>0</v>
      </c>
      <c r="U431" s="94">
        <v>0</v>
      </c>
      <c r="V431" s="94">
        <v>65157.039456852377</v>
      </c>
      <c r="W431" s="95">
        <v>173285.72687097912</v>
      </c>
      <c r="X431" s="152"/>
      <c r="Y431" s="19">
        <f t="shared" si="68"/>
        <v>0</v>
      </c>
      <c r="Z431" s="19">
        <f t="shared" si="68"/>
        <v>0</v>
      </c>
      <c r="AA431" s="19">
        <f t="shared" si="69"/>
        <v>0</v>
      </c>
      <c r="AB431" s="19">
        <f t="shared" si="70"/>
        <v>0</v>
      </c>
      <c r="AC431" s="19">
        <f t="shared" si="70"/>
        <v>0</v>
      </c>
      <c r="AD431" s="19">
        <f t="shared" si="70"/>
        <v>-3619.8355253806876</v>
      </c>
      <c r="AE431" s="19">
        <f t="shared" si="71"/>
        <v>3619.8355253806881</v>
      </c>
      <c r="AF431" s="19">
        <f t="shared" si="72"/>
        <v>0</v>
      </c>
      <c r="AG431" s="20"/>
      <c r="AH431" s="160">
        <f>'[3]Sped FY 2020'!DZ447</f>
        <v>55</v>
      </c>
      <c r="AI431" s="19">
        <f t="shared" si="73"/>
        <v>0</v>
      </c>
      <c r="AJ431" s="19">
        <f t="shared" si="73"/>
        <v>0</v>
      </c>
      <c r="AK431" s="19">
        <f t="shared" si="73"/>
        <v>0</v>
      </c>
      <c r="AL431" s="19">
        <f t="shared" si="73"/>
        <v>0</v>
      </c>
      <c r="AM431" s="19">
        <f t="shared" si="65"/>
        <v>0</v>
      </c>
      <c r="AN431" s="19">
        <f t="shared" si="65"/>
        <v>-65.815191370557955</v>
      </c>
      <c r="AO431" s="19">
        <f t="shared" si="65"/>
        <v>65.815191370557969</v>
      </c>
      <c r="AP431" s="19">
        <f t="shared" si="65"/>
        <v>0</v>
      </c>
      <c r="AQ431" s="118">
        <f>'[3]Sped FY 2020'!CR447</f>
        <v>41.282183613534507</v>
      </c>
      <c r="AR431" s="119">
        <f>'[3]Sped FY 2020'!CS447</f>
        <v>41.282183613534507</v>
      </c>
      <c r="AS431" s="161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  <c r="CB431" s="162"/>
      <c r="CC431" s="162"/>
      <c r="CD431" s="162"/>
      <c r="CE431" s="162"/>
      <c r="CF431" s="162"/>
      <c r="CG431" s="162"/>
      <c r="CH431" s="162"/>
      <c r="CI431" s="162"/>
      <c r="CJ431" s="162"/>
    </row>
    <row r="432" spans="1:88" ht="15" x14ac:dyDescent="0.25">
      <c r="A432" s="154">
        <v>4082</v>
      </c>
      <c r="B432" s="155">
        <v>7</v>
      </c>
      <c r="C432" s="156" t="s">
        <v>387</v>
      </c>
      <c r="D432" s="167">
        <v>7</v>
      </c>
      <c r="E432" s="120">
        <f>'[3]Sped FY 2020'!AB448</f>
        <v>360356.62268607289</v>
      </c>
      <c r="F432" s="120">
        <f>'[3]Sped FY 2020'!AK448</f>
        <v>82813.624395475592</v>
      </c>
      <c r="G432" s="120">
        <f>'[3]Sped FY 2020'!BP448</f>
        <v>0</v>
      </c>
      <c r="H432" s="120">
        <f>-'[3]Sped FY 2020'!CI448</f>
        <v>0</v>
      </c>
      <c r="I432" s="120">
        <f>'[3]Sped FY 2020'!CB448</f>
        <v>0</v>
      </c>
      <c r="J432" s="120">
        <f>'[3]Sped FY 2020'!BF448-'[3]Sped FY 2020'!BI448</f>
        <v>293864.1006073819</v>
      </c>
      <c r="K432" s="120">
        <f>'[3]Sped FY 2020'!CJ448</f>
        <v>17286.123565140118</v>
      </c>
      <c r="L432" s="118">
        <f t="shared" si="66"/>
        <v>754320.47125407041</v>
      </c>
      <c r="M432" s="134">
        <f t="shared" si="67"/>
        <v>0</v>
      </c>
      <c r="N432" s="158">
        <v>4082</v>
      </c>
      <c r="O432" s="159">
        <v>7</v>
      </c>
      <c r="P432" s="14" t="s">
        <v>387</v>
      </c>
      <c r="Q432" s="14">
        <v>7</v>
      </c>
      <c r="R432" s="22">
        <v>360356.62268607289</v>
      </c>
      <c r="S432" s="94">
        <v>82813.624395475592</v>
      </c>
      <c r="T432" s="94">
        <v>0</v>
      </c>
      <c r="U432" s="94">
        <v>0</v>
      </c>
      <c r="V432" s="94">
        <v>311150.22417252202</v>
      </c>
      <c r="W432" s="95">
        <v>754320.47125407052</v>
      </c>
      <c r="X432" s="152"/>
      <c r="Y432" s="19">
        <f t="shared" si="68"/>
        <v>0</v>
      </c>
      <c r="Z432" s="19">
        <f t="shared" si="68"/>
        <v>0</v>
      </c>
      <c r="AA432" s="19">
        <f t="shared" si="69"/>
        <v>0</v>
      </c>
      <c r="AB432" s="19">
        <f t="shared" si="70"/>
        <v>0</v>
      </c>
      <c r="AC432" s="19">
        <f t="shared" si="70"/>
        <v>0</v>
      </c>
      <c r="AD432" s="19">
        <f t="shared" si="70"/>
        <v>-17286.123565140122</v>
      </c>
      <c r="AE432" s="19">
        <f t="shared" si="71"/>
        <v>17286.123565140118</v>
      </c>
      <c r="AF432" s="19">
        <f t="shared" si="72"/>
        <v>0</v>
      </c>
      <c r="AG432" s="20"/>
      <c r="AH432" s="160">
        <f>'[3]Sped FY 2020'!DZ448</f>
        <v>485</v>
      </c>
      <c r="AI432" s="19">
        <f t="shared" si="73"/>
        <v>0</v>
      </c>
      <c r="AJ432" s="19">
        <f t="shared" si="73"/>
        <v>0</v>
      </c>
      <c r="AK432" s="19">
        <f t="shared" si="73"/>
        <v>0</v>
      </c>
      <c r="AL432" s="19">
        <f t="shared" si="73"/>
        <v>0</v>
      </c>
      <c r="AM432" s="19">
        <f t="shared" si="65"/>
        <v>0</v>
      </c>
      <c r="AN432" s="19">
        <f t="shared" si="65"/>
        <v>-35.641491886886847</v>
      </c>
      <c r="AO432" s="19">
        <f t="shared" si="65"/>
        <v>35.64149188688684</v>
      </c>
      <c r="AP432" s="19">
        <f t="shared" si="65"/>
        <v>0</v>
      </c>
      <c r="AQ432" s="118">
        <f>'[3]Sped FY 2020'!CR448</f>
        <v>67.350833927800664</v>
      </c>
      <c r="AR432" s="119">
        <f>'[3]Sped FY 2020'!CS448</f>
        <v>67.350833927800906</v>
      </c>
      <c r="AS432" s="161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  <c r="CB432" s="162"/>
      <c r="CC432" s="162"/>
      <c r="CD432" s="162"/>
      <c r="CE432" s="162"/>
      <c r="CF432" s="162"/>
      <c r="CG432" s="162"/>
      <c r="CH432" s="162"/>
      <c r="CI432" s="162"/>
      <c r="CJ432" s="162"/>
    </row>
    <row r="433" spans="1:88" ht="15" x14ac:dyDescent="0.25">
      <c r="A433" s="154">
        <v>4083</v>
      </c>
      <c r="B433" s="155">
        <v>7</v>
      </c>
      <c r="C433" s="156" t="s">
        <v>388</v>
      </c>
      <c r="D433" s="167">
        <v>7</v>
      </c>
      <c r="E433" s="120">
        <f>'[3]Sped FY 2020'!AB449</f>
        <v>79256.813341298388</v>
      </c>
      <c r="F433" s="120">
        <f>'[3]Sped FY 2020'!AK449</f>
        <v>45680.873162551106</v>
      </c>
      <c r="G433" s="120">
        <f>'[3]Sped FY 2020'!BP449</f>
        <v>0</v>
      </c>
      <c r="H433" s="120">
        <f>-'[3]Sped FY 2020'!CI449</f>
        <v>0</v>
      </c>
      <c r="I433" s="120">
        <f>'[3]Sped FY 2020'!CB449</f>
        <v>0</v>
      </c>
      <c r="J433" s="120">
        <f>'[3]Sped FY 2020'!BF449-'[3]Sped FY 2020'!BI449</f>
        <v>80362.363672767868</v>
      </c>
      <c r="K433" s="120">
        <f>'[3]Sped FY 2020'!CJ449</f>
        <v>4727.1978631039947</v>
      </c>
      <c r="L433" s="118">
        <f t="shared" si="66"/>
        <v>210027.24803972134</v>
      </c>
      <c r="M433" s="134">
        <f t="shared" si="67"/>
        <v>0</v>
      </c>
      <c r="N433" s="158">
        <v>4083</v>
      </c>
      <c r="O433" s="159">
        <v>7</v>
      </c>
      <c r="P433" s="14" t="s">
        <v>388</v>
      </c>
      <c r="Q433" s="14">
        <v>7</v>
      </c>
      <c r="R433" s="22">
        <v>79256.813341298388</v>
      </c>
      <c r="S433" s="94">
        <v>45680.873162551106</v>
      </c>
      <c r="T433" s="94">
        <v>0</v>
      </c>
      <c r="U433" s="94">
        <v>0</v>
      </c>
      <c r="V433" s="94">
        <v>85089.561535871864</v>
      </c>
      <c r="W433" s="95">
        <v>210027.24803972134</v>
      </c>
      <c r="X433" s="152"/>
      <c r="Y433" s="19">
        <f t="shared" si="68"/>
        <v>0</v>
      </c>
      <c r="Z433" s="19">
        <f t="shared" si="68"/>
        <v>0</v>
      </c>
      <c r="AA433" s="19">
        <f t="shared" si="69"/>
        <v>0</v>
      </c>
      <c r="AB433" s="19">
        <f t="shared" si="70"/>
        <v>0</v>
      </c>
      <c r="AC433" s="19">
        <f t="shared" si="70"/>
        <v>0</v>
      </c>
      <c r="AD433" s="19">
        <f t="shared" si="70"/>
        <v>-4727.1978631039965</v>
      </c>
      <c r="AE433" s="19">
        <f t="shared" si="71"/>
        <v>4727.1978631039947</v>
      </c>
      <c r="AF433" s="19">
        <f t="shared" si="72"/>
        <v>0</v>
      </c>
      <c r="AG433" s="20"/>
      <c r="AH433" s="160">
        <f>'[3]Sped FY 2020'!DZ449</f>
        <v>98</v>
      </c>
      <c r="AI433" s="19">
        <f t="shared" si="73"/>
        <v>0</v>
      </c>
      <c r="AJ433" s="19">
        <f t="shared" si="73"/>
        <v>0</v>
      </c>
      <c r="AK433" s="19">
        <f t="shared" si="73"/>
        <v>0</v>
      </c>
      <c r="AL433" s="19">
        <f t="shared" si="73"/>
        <v>0</v>
      </c>
      <c r="AM433" s="19">
        <f t="shared" si="65"/>
        <v>0</v>
      </c>
      <c r="AN433" s="19">
        <f t="shared" si="65"/>
        <v>-48.236712888816292</v>
      </c>
      <c r="AO433" s="19">
        <f t="shared" si="65"/>
        <v>48.236712888816271</v>
      </c>
      <c r="AP433" s="19">
        <f t="shared" si="65"/>
        <v>0</v>
      </c>
      <c r="AQ433" s="118">
        <f>'[3]Sped FY 2020'!CR449</f>
        <v>96.473425777632585</v>
      </c>
      <c r="AR433" s="119">
        <f>'[3]Sped FY 2020'!CS449</f>
        <v>96.473425777632585</v>
      </c>
      <c r="AS433" s="161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  <c r="CB433" s="162"/>
      <c r="CC433" s="162"/>
      <c r="CD433" s="162"/>
      <c r="CE433" s="162"/>
      <c r="CF433" s="162"/>
      <c r="CG433" s="162"/>
      <c r="CH433" s="162"/>
      <c r="CI433" s="162"/>
      <c r="CJ433" s="162"/>
    </row>
    <row r="434" spans="1:88" ht="15" x14ac:dyDescent="0.25">
      <c r="A434" s="154">
        <v>4084</v>
      </c>
      <c r="B434" s="155">
        <v>7</v>
      </c>
      <c r="C434" s="156" t="s">
        <v>389</v>
      </c>
      <c r="D434" s="167">
        <v>7</v>
      </c>
      <c r="E434" s="120">
        <f>'[3]Sped FY 2020'!AB450</f>
        <v>239344.98077459401</v>
      </c>
      <c r="F434" s="120">
        <f>'[3]Sped FY 2020'!AK450</f>
        <v>49934.472311738638</v>
      </c>
      <c r="G434" s="120">
        <f>'[3]Sped FY 2020'!BP450</f>
        <v>0</v>
      </c>
      <c r="H434" s="120">
        <f>-'[3]Sped FY 2020'!CI450</f>
        <v>0</v>
      </c>
      <c r="I434" s="120">
        <f>'[3]Sped FY 2020'!CB450</f>
        <v>0</v>
      </c>
      <c r="J434" s="120">
        <f>'[3]Sped FY 2020'!BF450-'[3]Sped FY 2020'!BI450</f>
        <v>207006.5213648247</v>
      </c>
      <c r="K434" s="120">
        <f>'[3]Sped FY 2020'!CJ450</f>
        <v>12176.85419793087</v>
      </c>
      <c r="L434" s="118">
        <f t="shared" si="66"/>
        <v>508462.82864908827</v>
      </c>
      <c r="M434" s="134">
        <f t="shared" si="67"/>
        <v>0</v>
      </c>
      <c r="N434" s="158">
        <v>4084</v>
      </c>
      <c r="O434" s="159">
        <v>7</v>
      </c>
      <c r="P434" s="14" t="s">
        <v>389</v>
      </c>
      <c r="Q434" s="14">
        <v>7</v>
      </c>
      <c r="R434" s="22">
        <v>239344.98077459401</v>
      </c>
      <c r="S434" s="94">
        <v>49934.472311738638</v>
      </c>
      <c r="T434" s="94">
        <v>0</v>
      </c>
      <c r="U434" s="94">
        <v>0</v>
      </c>
      <c r="V434" s="94">
        <v>219183.37556275557</v>
      </c>
      <c r="W434" s="95">
        <v>508462.82864908822</v>
      </c>
      <c r="X434" s="152"/>
      <c r="Y434" s="19">
        <f t="shared" si="68"/>
        <v>0</v>
      </c>
      <c r="Z434" s="19">
        <f t="shared" si="68"/>
        <v>0</v>
      </c>
      <c r="AA434" s="19">
        <f t="shared" si="69"/>
        <v>0</v>
      </c>
      <c r="AB434" s="19">
        <f t="shared" si="70"/>
        <v>0</v>
      </c>
      <c r="AC434" s="19">
        <f t="shared" si="70"/>
        <v>0</v>
      </c>
      <c r="AD434" s="19">
        <f t="shared" si="70"/>
        <v>-12176.854197930865</v>
      </c>
      <c r="AE434" s="19">
        <f t="shared" si="71"/>
        <v>12176.85419793087</v>
      </c>
      <c r="AF434" s="19">
        <f t="shared" si="72"/>
        <v>0</v>
      </c>
      <c r="AG434" s="20"/>
      <c r="AH434" s="160">
        <f>'[3]Sped FY 2020'!DZ450</f>
        <v>350</v>
      </c>
      <c r="AI434" s="19">
        <f t="shared" si="73"/>
        <v>0</v>
      </c>
      <c r="AJ434" s="19">
        <f t="shared" si="73"/>
        <v>0</v>
      </c>
      <c r="AK434" s="19">
        <f t="shared" si="73"/>
        <v>0</v>
      </c>
      <c r="AL434" s="19">
        <f t="shared" si="73"/>
        <v>0</v>
      </c>
      <c r="AM434" s="19">
        <f t="shared" si="65"/>
        <v>0</v>
      </c>
      <c r="AN434" s="19">
        <f t="shared" si="65"/>
        <v>-34.791011994088187</v>
      </c>
      <c r="AO434" s="19">
        <f t="shared" si="65"/>
        <v>34.791011994088201</v>
      </c>
      <c r="AP434" s="19">
        <f t="shared" si="65"/>
        <v>0</v>
      </c>
      <c r="AQ434" s="118">
        <f>'[3]Sped FY 2020'!CR450</f>
        <v>53.001127997459271</v>
      </c>
      <c r="AR434" s="119">
        <f>'[3]Sped FY 2020'!CS450</f>
        <v>53.001127997459108</v>
      </c>
      <c r="AS434" s="161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  <c r="CB434" s="162"/>
      <c r="CC434" s="162"/>
      <c r="CD434" s="162"/>
      <c r="CE434" s="162"/>
      <c r="CF434" s="162"/>
      <c r="CG434" s="162"/>
      <c r="CH434" s="162"/>
      <c r="CI434" s="162"/>
      <c r="CJ434" s="162"/>
    </row>
    <row r="435" spans="1:88" ht="15" x14ac:dyDescent="0.25">
      <c r="A435" s="154">
        <v>4085</v>
      </c>
      <c r="B435" s="155">
        <v>7</v>
      </c>
      <c r="C435" s="156" t="s">
        <v>390</v>
      </c>
      <c r="D435" s="167">
        <v>7</v>
      </c>
      <c r="E435" s="120">
        <f>'[3]Sped FY 2020'!AB451</f>
        <v>354930.8292445977</v>
      </c>
      <c r="F435" s="120">
        <f>'[3]Sped FY 2020'!AK451</f>
        <v>266864.63769586914</v>
      </c>
      <c r="G435" s="120">
        <f>'[3]Sped FY 2020'!BP451</f>
        <v>0</v>
      </c>
      <c r="H435" s="120">
        <f>-'[3]Sped FY 2020'!CI451</f>
        <v>0</v>
      </c>
      <c r="I435" s="120">
        <f>'[3]Sped FY 2020'!CB451</f>
        <v>0</v>
      </c>
      <c r="J435" s="120">
        <f>'[3]Sped FY 2020'!BF451-'[3]Sped FY 2020'!BI451</f>
        <v>389595.13520693552</v>
      </c>
      <c r="K435" s="120">
        <f>'[3]Sped FY 2020'!CJ451</f>
        <v>22917.360894525638</v>
      </c>
      <c r="L435" s="118">
        <f t="shared" si="66"/>
        <v>1034307.9630419279</v>
      </c>
      <c r="M435" s="134">
        <f t="shared" si="67"/>
        <v>0</v>
      </c>
      <c r="N435" s="158">
        <v>4085</v>
      </c>
      <c r="O435" s="159">
        <v>7</v>
      </c>
      <c r="P435" s="14" t="s">
        <v>390</v>
      </c>
      <c r="Q435" s="14">
        <v>7</v>
      </c>
      <c r="R435" s="22">
        <v>354930.8292445977</v>
      </c>
      <c r="S435" s="94">
        <v>266864.63769586914</v>
      </c>
      <c r="T435" s="94">
        <v>0</v>
      </c>
      <c r="U435" s="94">
        <v>0</v>
      </c>
      <c r="V435" s="94">
        <v>412512.49610146118</v>
      </c>
      <c r="W435" s="95">
        <v>1034307.9630419279</v>
      </c>
      <c r="X435" s="152"/>
      <c r="Y435" s="19">
        <f t="shared" si="68"/>
        <v>0</v>
      </c>
      <c r="Z435" s="19">
        <f t="shared" si="68"/>
        <v>0</v>
      </c>
      <c r="AA435" s="19">
        <f t="shared" si="69"/>
        <v>0</v>
      </c>
      <c r="AB435" s="19">
        <f t="shared" si="70"/>
        <v>0</v>
      </c>
      <c r="AC435" s="19">
        <f t="shared" si="70"/>
        <v>0</v>
      </c>
      <c r="AD435" s="19">
        <f t="shared" si="70"/>
        <v>-22917.360894525656</v>
      </c>
      <c r="AE435" s="19">
        <f t="shared" si="71"/>
        <v>22917.360894525638</v>
      </c>
      <c r="AF435" s="19">
        <f t="shared" si="72"/>
        <v>0</v>
      </c>
      <c r="AG435" s="20"/>
      <c r="AH435" s="160">
        <f>'[3]Sped FY 2020'!DZ451</f>
        <v>210</v>
      </c>
      <c r="AI435" s="19">
        <f t="shared" si="73"/>
        <v>0</v>
      </c>
      <c r="AJ435" s="19">
        <f t="shared" si="73"/>
        <v>0</v>
      </c>
      <c r="AK435" s="19">
        <f t="shared" si="73"/>
        <v>0</v>
      </c>
      <c r="AL435" s="19">
        <f t="shared" si="73"/>
        <v>0</v>
      </c>
      <c r="AM435" s="19">
        <f t="shared" si="65"/>
        <v>0</v>
      </c>
      <c r="AN435" s="19">
        <f t="shared" si="65"/>
        <v>-109.1302899739317</v>
      </c>
      <c r="AO435" s="19">
        <f t="shared" si="65"/>
        <v>109.13028997393161</v>
      </c>
      <c r="AP435" s="19">
        <f t="shared" si="65"/>
        <v>0</v>
      </c>
      <c r="AQ435" s="118">
        <f>'[3]Sped FY 2020'!CR451</f>
        <v>218.26057994786339</v>
      </c>
      <c r="AR435" s="119">
        <f>'[3]Sped FY 2020'!CS451</f>
        <v>218.26057994786339</v>
      </c>
      <c r="AS435" s="161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  <c r="CB435" s="162"/>
      <c r="CC435" s="162"/>
      <c r="CD435" s="162"/>
      <c r="CE435" s="162"/>
      <c r="CF435" s="162"/>
      <c r="CG435" s="162"/>
      <c r="CH435" s="162"/>
      <c r="CI435" s="162"/>
      <c r="CJ435" s="162"/>
    </row>
    <row r="436" spans="1:88" ht="15" x14ac:dyDescent="0.25">
      <c r="A436" s="154">
        <v>4087</v>
      </c>
      <c r="B436" s="155">
        <v>7</v>
      </c>
      <c r="C436" s="156" t="s">
        <v>392</v>
      </c>
      <c r="D436" s="167">
        <v>7</v>
      </c>
      <c r="E436" s="120">
        <f>'[3]Sped FY 2020'!AB452</f>
        <v>248179.29793632304</v>
      </c>
      <c r="F436" s="120">
        <f>'[3]Sped FY 2020'!AK452</f>
        <v>183003.28397747045</v>
      </c>
      <c r="G436" s="120">
        <f>'[3]Sped FY 2020'!BP452</f>
        <v>0</v>
      </c>
      <c r="H436" s="120">
        <f>-'[3]Sped FY 2020'!CI452</f>
        <v>0</v>
      </c>
      <c r="I436" s="120">
        <f>'[3]Sped FY 2020'!CB452</f>
        <v>0</v>
      </c>
      <c r="J436" s="120">
        <f>'[3]Sped FY 2020'!BF452-'[3]Sped FY 2020'!BI452</f>
        <v>206401.00452947419</v>
      </c>
      <c r="K436" s="120">
        <f>'[3]Sped FY 2020'!CJ452</f>
        <v>12141.235560557308</v>
      </c>
      <c r="L436" s="118">
        <f t="shared" si="66"/>
        <v>649724.82200382499</v>
      </c>
      <c r="M436" s="134">
        <f t="shared" si="67"/>
        <v>0</v>
      </c>
      <c r="N436" s="158">
        <v>4087</v>
      </c>
      <c r="O436" s="159">
        <v>7</v>
      </c>
      <c r="P436" s="14" t="s">
        <v>392</v>
      </c>
      <c r="Q436" s="14">
        <v>7</v>
      </c>
      <c r="R436" s="22">
        <v>248179.29793632304</v>
      </c>
      <c r="S436" s="94">
        <v>183003.28397747045</v>
      </c>
      <c r="T436" s="94">
        <v>0</v>
      </c>
      <c r="U436" s="94">
        <v>0</v>
      </c>
      <c r="V436" s="94">
        <v>218542.2400900315</v>
      </c>
      <c r="W436" s="95">
        <v>649724.82200382499</v>
      </c>
      <c r="X436" s="152"/>
      <c r="Y436" s="19">
        <f t="shared" si="68"/>
        <v>0</v>
      </c>
      <c r="Z436" s="19">
        <f t="shared" si="68"/>
        <v>0</v>
      </c>
      <c r="AA436" s="19">
        <f t="shared" si="69"/>
        <v>0</v>
      </c>
      <c r="AB436" s="19">
        <f t="shared" si="70"/>
        <v>0</v>
      </c>
      <c r="AC436" s="19">
        <f t="shared" si="70"/>
        <v>0</v>
      </c>
      <c r="AD436" s="19">
        <f t="shared" si="70"/>
        <v>-12141.23556055731</v>
      </c>
      <c r="AE436" s="19">
        <f t="shared" si="71"/>
        <v>12141.235560557308</v>
      </c>
      <c r="AF436" s="19">
        <f t="shared" si="72"/>
        <v>0</v>
      </c>
      <c r="AG436" s="20"/>
      <c r="AH436" s="160">
        <f>'[3]Sped FY 2020'!DZ452</f>
        <v>75</v>
      </c>
      <c r="AI436" s="19">
        <f t="shared" si="73"/>
        <v>0</v>
      </c>
      <c r="AJ436" s="19">
        <f t="shared" si="73"/>
        <v>0</v>
      </c>
      <c r="AK436" s="19">
        <f t="shared" si="73"/>
        <v>0</v>
      </c>
      <c r="AL436" s="19">
        <f t="shared" si="73"/>
        <v>0</v>
      </c>
      <c r="AM436" s="19">
        <f t="shared" si="65"/>
        <v>0</v>
      </c>
      <c r="AN436" s="19">
        <f t="shared" si="65"/>
        <v>-161.88314080743081</v>
      </c>
      <c r="AO436" s="19">
        <f t="shared" si="65"/>
        <v>161.88314080743078</v>
      </c>
      <c r="AP436" s="19">
        <f t="shared" si="65"/>
        <v>0</v>
      </c>
      <c r="AQ436" s="118">
        <f>'[3]Sped FY 2020'!CR452</f>
        <v>301.70509682063511</v>
      </c>
      <c r="AR436" s="119">
        <f>'[3]Sped FY 2020'!CS452</f>
        <v>301.70509682063511</v>
      </c>
      <c r="AS436" s="161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  <c r="CB436" s="162"/>
      <c r="CC436" s="162"/>
      <c r="CD436" s="162"/>
      <c r="CE436" s="162"/>
      <c r="CF436" s="162"/>
      <c r="CG436" s="162"/>
      <c r="CH436" s="162"/>
      <c r="CI436" s="162"/>
      <c r="CJ436" s="162"/>
    </row>
    <row r="437" spans="1:88" ht="15" x14ac:dyDescent="0.25">
      <c r="A437" s="154">
        <v>4088</v>
      </c>
      <c r="B437" s="155">
        <v>7</v>
      </c>
      <c r="C437" s="156" t="s">
        <v>393</v>
      </c>
      <c r="D437" s="167">
        <v>7</v>
      </c>
      <c r="E437" s="120">
        <f>'[3]Sped FY 2020'!AB453</f>
        <v>366476.49168100604</v>
      </c>
      <c r="F437" s="120">
        <f>'[3]Sped FY 2020'!AK453</f>
        <v>65864.714884532194</v>
      </c>
      <c r="G437" s="120">
        <f>'[3]Sped FY 2020'!BP453</f>
        <v>0</v>
      </c>
      <c r="H437" s="120">
        <f>-'[3]Sped FY 2020'!CI453</f>
        <v>0</v>
      </c>
      <c r="I437" s="120">
        <f>'[3]Sped FY 2020'!CB453</f>
        <v>0</v>
      </c>
      <c r="J437" s="120">
        <f>'[3]Sped FY 2020'!BF453-'[3]Sped FY 2020'!BI453</f>
        <v>169751.70378627384</v>
      </c>
      <c r="K437" s="120">
        <f>'[3]Sped FY 2020'!CJ453</f>
        <v>9985.39434036905</v>
      </c>
      <c r="L437" s="118">
        <f t="shared" si="66"/>
        <v>612078.30469218118</v>
      </c>
      <c r="M437" s="134">
        <f t="shared" si="67"/>
        <v>0</v>
      </c>
      <c r="N437" s="158">
        <v>4088</v>
      </c>
      <c r="O437" s="159">
        <v>7</v>
      </c>
      <c r="P437" s="14" t="s">
        <v>393</v>
      </c>
      <c r="Q437" s="14">
        <v>7</v>
      </c>
      <c r="R437" s="22">
        <v>366476.49168100604</v>
      </c>
      <c r="S437" s="94">
        <v>65864.714884532194</v>
      </c>
      <c r="T437" s="94">
        <v>0</v>
      </c>
      <c r="U437" s="94">
        <v>0</v>
      </c>
      <c r="V437" s="94">
        <v>179737.0981266429</v>
      </c>
      <c r="W437" s="95">
        <v>612078.30469218118</v>
      </c>
      <c r="X437" s="152"/>
      <c r="Y437" s="19">
        <f t="shared" si="68"/>
        <v>0</v>
      </c>
      <c r="Z437" s="19">
        <f t="shared" si="68"/>
        <v>0</v>
      </c>
      <c r="AA437" s="19">
        <f t="shared" si="69"/>
        <v>0</v>
      </c>
      <c r="AB437" s="19">
        <f t="shared" si="70"/>
        <v>0</v>
      </c>
      <c r="AC437" s="19">
        <f t="shared" si="70"/>
        <v>0</v>
      </c>
      <c r="AD437" s="19">
        <f t="shared" si="70"/>
        <v>-9985.3943403690646</v>
      </c>
      <c r="AE437" s="19">
        <f t="shared" si="71"/>
        <v>9985.39434036905</v>
      </c>
      <c r="AF437" s="19">
        <f t="shared" si="72"/>
        <v>0</v>
      </c>
      <c r="AG437" s="20"/>
      <c r="AH437" s="160">
        <f>'[3]Sped FY 2020'!DZ453</f>
        <v>316</v>
      </c>
      <c r="AI437" s="19">
        <f t="shared" si="73"/>
        <v>0</v>
      </c>
      <c r="AJ437" s="19">
        <f t="shared" si="73"/>
        <v>0</v>
      </c>
      <c r="AK437" s="19">
        <f t="shared" si="73"/>
        <v>0</v>
      </c>
      <c r="AL437" s="19">
        <f t="shared" si="73"/>
        <v>0</v>
      </c>
      <c r="AM437" s="19">
        <f t="shared" si="65"/>
        <v>0</v>
      </c>
      <c r="AN437" s="19">
        <f t="shared" si="65"/>
        <v>-31.599349178383115</v>
      </c>
      <c r="AO437" s="19">
        <f t="shared" si="65"/>
        <v>31.599349178383068</v>
      </c>
      <c r="AP437" s="19">
        <f t="shared" si="65"/>
        <v>0</v>
      </c>
      <c r="AQ437" s="118">
        <f>'[3]Sped FY 2020'!CR453</f>
        <v>62.888537008013095</v>
      </c>
      <c r="AR437" s="119">
        <f>'[3]Sped FY 2020'!CS453</f>
        <v>62.888537008013095</v>
      </c>
      <c r="AS437" s="161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  <c r="CB437" s="162"/>
      <c r="CC437" s="162"/>
      <c r="CD437" s="162"/>
      <c r="CE437" s="162"/>
      <c r="CF437" s="162"/>
      <c r="CG437" s="162"/>
      <c r="CH437" s="162"/>
      <c r="CI437" s="162"/>
      <c r="CJ437" s="162"/>
    </row>
    <row r="438" spans="1:88" ht="15" x14ac:dyDescent="0.25">
      <c r="A438" s="154">
        <v>4089</v>
      </c>
      <c r="B438" s="155">
        <v>7</v>
      </c>
      <c r="C438" s="156" t="s">
        <v>394</v>
      </c>
      <c r="D438" s="167">
        <v>7</v>
      </c>
      <c r="E438" s="120">
        <f>'[3]Sped FY 2020'!AB454</f>
        <v>193764.51997473883</v>
      </c>
      <c r="F438" s="120">
        <f>'[3]Sped FY 2020'!AK454</f>
        <v>53325.204033826558</v>
      </c>
      <c r="G438" s="120">
        <f>'[3]Sped FY 2020'!BP454</f>
        <v>0</v>
      </c>
      <c r="H438" s="120">
        <f>-'[3]Sped FY 2020'!CI454</f>
        <v>0</v>
      </c>
      <c r="I438" s="120">
        <f>'[3]Sped FY 2020'!CB454</f>
        <v>0</v>
      </c>
      <c r="J438" s="120">
        <f>'[3]Sped FY 2020'!BF454-'[3]Sped FY 2020'!BI454</f>
        <v>182649.9582417178</v>
      </c>
      <c r="K438" s="120">
        <f>'[3]Sped FY 2020'!CJ454</f>
        <v>10744.115190689283</v>
      </c>
      <c r="L438" s="118">
        <f t="shared" si="66"/>
        <v>440483.79744097247</v>
      </c>
      <c r="M438" s="134">
        <f t="shared" si="67"/>
        <v>0</v>
      </c>
      <c r="N438" s="158">
        <v>4089</v>
      </c>
      <c r="O438" s="159">
        <v>7</v>
      </c>
      <c r="P438" s="14" t="s">
        <v>394</v>
      </c>
      <c r="Q438" s="14">
        <v>7</v>
      </c>
      <c r="R438" s="22">
        <v>193764.51997473883</v>
      </c>
      <c r="S438" s="94">
        <v>53325.204033826558</v>
      </c>
      <c r="T438" s="94">
        <v>0</v>
      </c>
      <c r="U438" s="94">
        <v>0</v>
      </c>
      <c r="V438" s="94">
        <v>193394.07343240708</v>
      </c>
      <c r="W438" s="95">
        <v>440483.79744097247</v>
      </c>
      <c r="X438" s="152"/>
      <c r="Y438" s="19">
        <f t="shared" si="68"/>
        <v>0</v>
      </c>
      <c r="Z438" s="19">
        <f t="shared" si="68"/>
        <v>0</v>
      </c>
      <c r="AA438" s="19">
        <f t="shared" si="69"/>
        <v>0</v>
      </c>
      <c r="AB438" s="19">
        <f t="shared" si="70"/>
        <v>0</v>
      </c>
      <c r="AC438" s="19">
        <f t="shared" si="70"/>
        <v>0</v>
      </c>
      <c r="AD438" s="19">
        <f t="shared" si="70"/>
        <v>-10744.115190689277</v>
      </c>
      <c r="AE438" s="19">
        <f t="shared" si="71"/>
        <v>10744.115190689283</v>
      </c>
      <c r="AF438" s="19">
        <f t="shared" si="72"/>
        <v>0</v>
      </c>
      <c r="AG438" s="20"/>
      <c r="AH438" s="160">
        <f>'[3]Sped FY 2020'!DZ454</f>
        <v>323</v>
      </c>
      <c r="AI438" s="19">
        <f t="shared" si="73"/>
        <v>0</v>
      </c>
      <c r="AJ438" s="19">
        <f t="shared" si="73"/>
        <v>0</v>
      </c>
      <c r="AK438" s="19">
        <f t="shared" si="73"/>
        <v>0</v>
      </c>
      <c r="AL438" s="19">
        <f t="shared" si="73"/>
        <v>0</v>
      </c>
      <c r="AM438" s="19">
        <f t="shared" si="65"/>
        <v>0</v>
      </c>
      <c r="AN438" s="19">
        <f t="shared" si="65"/>
        <v>-33.263514522257822</v>
      </c>
      <c r="AO438" s="19">
        <f t="shared" si="65"/>
        <v>33.263514522257843</v>
      </c>
      <c r="AP438" s="19">
        <f t="shared" si="65"/>
        <v>0</v>
      </c>
      <c r="AQ438" s="118">
        <f>'[3]Sped FY 2020'!CR454</f>
        <v>58.564833784892052</v>
      </c>
      <c r="AR438" s="119">
        <f>'[3]Sped FY 2020'!CS454</f>
        <v>58.564833784892052</v>
      </c>
      <c r="AS438" s="161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  <c r="CB438" s="162"/>
      <c r="CC438" s="162"/>
      <c r="CD438" s="162"/>
      <c r="CE438" s="162"/>
      <c r="CF438" s="162"/>
      <c r="CG438" s="162"/>
      <c r="CH438" s="162"/>
      <c r="CI438" s="162"/>
      <c r="CJ438" s="162"/>
    </row>
    <row r="439" spans="1:88" ht="15" x14ac:dyDescent="0.25">
      <c r="A439" s="154">
        <v>4090</v>
      </c>
      <c r="B439" s="155">
        <v>7</v>
      </c>
      <c r="C439" s="156" t="s">
        <v>395</v>
      </c>
      <c r="D439" s="167">
        <v>7</v>
      </c>
      <c r="E439" s="120">
        <f>'[3]Sped FY 2020'!AB455</f>
        <v>181475.44248865763</v>
      </c>
      <c r="F439" s="120">
        <f>'[3]Sped FY 2020'!AK455</f>
        <v>108435.36525680548</v>
      </c>
      <c r="G439" s="120">
        <f>'[3]Sped FY 2020'!BP455</f>
        <v>0</v>
      </c>
      <c r="H439" s="120">
        <f>-'[3]Sped FY 2020'!CI455</f>
        <v>0</v>
      </c>
      <c r="I439" s="120">
        <f>'[3]Sped FY 2020'!CB455</f>
        <v>0</v>
      </c>
      <c r="J439" s="120">
        <f>'[3]Sped FY 2020'!BF455-'[3]Sped FY 2020'!BI455</f>
        <v>185288.24230774769</v>
      </c>
      <c r="K439" s="120">
        <f>'[3]Sped FY 2020'!CJ455</f>
        <v>10899.308371043988</v>
      </c>
      <c r="L439" s="118">
        <f t="shared" si="66"/>
        <v>486098.35842425481</v>
      </c>
      <c r="M439" s="134">
        <f t="shared" si="67"/>
        <v>0</v>
      </c>
      <c r="N439" s="158">
        <v>4090</v>
      </c>
      <c r="O439" s="159">
        <v>7</v>
      </c>
      <c r="P439" s="14" t="s">
        <v>395</v>
      </c>
      <c r="Q439" s="14">
        <v>7</v>
      </c>
      <c r="R439" s="22">
        <v>181475.44248865763</v>
      </c>
      <c r="S439" s="94">
        <v>108435.36525680548</v>
      </c>
      <c r="T439" s="94">
        <v>0</v>
      </c>
      <c r="U439" s="94">
        <v>0</v>
      </c>
      <c r="V439" s="94">
        <v>196187.55067879168</v>
      </c>
      <c r="W439" s="95">
        <v>486098.35842425481</v>
      </c>
      <c r="X439" s="152"/>
      <c r="Y439" s="19">
        <f t="shared" si="68"/>
        <v>0</v>
      </c>
      <c r="Z439" s="19">
        <f t="shared" si="68"/>
        <v>0</v>
      </c>
      <c r="AA439" s="19">
        <f t="shared" si="69"/>
        <v>0</v>
      </c>
      <c r="AB439" s="19">
        <f t="shared" si="70"/>
        <v>0</v>
      </c>
      <c r="AC439" s="19">
        <f t="shared" si="70"/>
        <v>0</v>
      </c>
      <c r="AD439" s="19">
        <f t="shared" si="70"/>
        <v>-10899.308371043997</v>
      </c>
      <c r="AE439" s="19">
        <f t="shared" si="71"/>
        <v>10899.308371043988</v>
      </c>
      <c r="AF439" s="19">
        <f t="shared" si="72"/>
        <v>0</v>
      </c>
      <c r="AG439" s="20"/>
      <c r="AH439" s="160">
        <f>'[3]Sped FY 2020'!DZ455</f>
        <v>180</v>
      </c>
      <c r="AI439" s="19">
        <f t="shared" si="73"/>
        <v>0</v>
      </c>
      <c r="AJ439" s="19">
        <f t="shared" si="73"/>
        <v>0</v>
      </c>
      <c r="AK439" s="19">
        <f t="shared" si="73"/>
        <v>0</v>
      </c>
      <c r="AL439" s="19">
        <f t="shared" si="73"/>
        <v>0</v>
      </c>
      <c r="AM439" s="19">
        <f t="shared" si="65"/>
        <v>0</v>
      </c>
      <c r="AN439" s="19">
        <f t="shared" si="65"/>
        <v>-60.551713172466648</v>
      </c>
      <c r="AO439" s="19">
        <f t="shared" si="65"/>
        <v>60.551713172466599</v>
      </c>
      <c r="AP439" s="19">
        <f t="shared" si="65"/>
        <v>0</v>
      </c>
      <c r="AQ439" s="118">
        <f>'[3]Sped FY 2020'!CR455</f>
        <v>45.435337245142946</v>
      </c>
      <c r="AR439" s="119">
        <f>'[3]Sped FY 2020'!CS455</f>
        <v>45.435337245142946</v>
      </c>
      <c r="AS439" s="161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  <c r="CB439" s="162"/>
      <c r="CC439" s="162"/>
      <c r="CD439" s="162"/>
      <c r="CE439" s="162"/>
      <c r="CF439" s="162"/>
      <c r="CG439" s="162"/>
      <c r="CH439" s="162"/>
      <c r="CI439" s="162"/>
      <c r="CJ439" s="162"/>
    </row>
    <row r="440" spans="1:88" ht="15" x14ac:dyDescent="0.25">
      <c r="A440" s="154">
        <v>4091</v>
      </c>
      <c r="B440" s="155">
        <v>7</v>
      </c>
      <c r="C440" s="156" t="s">
        <v>396</v>
      </c>
      <c r="D440" s="167">
        <v>7</v>
      </c>
      <c r="E440" s="120">
        <f>'[3]Sped FY 2020'!AB456</f>
        <v>201085.32355929178</v>
      </c>
      <c r="F440" s="120">
        <f>'[3]Sped FY 2020'!AK456</f>
        <v>298679.48578044365</v>
      </c>
      <c r="G440" s="120">
        <f>'[3]Sped FY 2020'!BP456</f>
        <v>0</v>
      </c>
      <c r="H440" s="120">
        <f>-'[3]Sped FY 2020'!CI456</f>
        <v>0</v>
      </c>
      <c r="I440" s="120">
        <f>'[3]Sped FY 2020'!CB456</f>
        <v>0</v>
      </c>
      <c r="J440" s="120">
        <f>'[3]Sped FY 2020'!BF456-'[3]Sped FY 2020'!BI456</f>
        <v>333103.64020859328</v>
      </c>
      <c r="K440" s="120">
        <f>'[3]Sped FY 2020'!CJ456</f>
        <v>19594.331776976083</v>
      </c>
      <c r="L440" s="118">
        <f t="shared" si="66"/>
        <v>852462.78132530488</v>
      </c>
      <c r="M440" s="134">
        <f t="shared" si="67"/>
        <v>0</v>
      </c>
      <c r="N440" s="158">
        <v>4091</v>
      </c>
      <c r="O440" s="159">
        <v>7</v>
      </c>
      <c r="P440" s="14" t="s">
        <v>396</v>
      </c>
      <c r="Q440" s="14">
        <v>7</v>
      </c>
      <c r="R440" s="22">
        <v>201085.32355929178</v>
      </c>
      <c r="S440" s="94">
        <v>298679.48578044365</v>
      </c>
      <c r="T440" s="94">
        <v>0</v>
      </c>
      <c r="U440" s="94">
        <v>0</v>
      </c>
      <c r="V440" s="94">
        <v>352697.97198556934</v>
      </c>
      <c r="W440" s="95">
        <v>852462.78132530476</v>
      </c>
      <c r="X440" s="152"/>
      <c r="Y440" s="19">
        <f t="shared" si="68"/>
        <v>0</v>
      </c>
      <c r="Z440" s="19">
        <f t="shared" si="68"/>
        <v>0</v>
      </c>
      <c r="AA440" s="19">
        <f t="shared" si="69"/>
        <v>0</v>
      </c>
      <c r="AB440" s="19">
        <f t="shared" si="70"/>
        <v>0</v>
      </c>
      <c r="AC440" s="19">
        <f t="shared" si="70"/>
        <v>0</v>
      </c>
      <c r="AD440" s="19">
        <f t="shared" si="70"/>
        <v>-19594.331776976062</v>
      </c>
      <c r="AE440" s="19">
        <f t="shared" si="71"/>
        <v>19594.331776976083</v>
      </c>
      <c r="AF440" s="19">
        <f t="shared" si="72"/>
        <v>0</v>
      </c>
      <c r="AG440" s="20"/>
      <c r="AH440" s="160">
        <f>'[3]Sped FY 2020'!DZ456</f>
        <v>122</v>
      </c>
      <c r="AI440" s="19">
        <f t="shared" si="73"/>
        <v>0</v>
      </c>
      <c r="AJ440" s="19">
        <f t="shared" si="73"/>
        <v>0</v>
      </c>
      <c r="AK440" s="19">
        <f t="shared" si="73"/>
        <v>0</v>
      </c>
      <c r="AL440" s="19">
        <f t="shared" si="73"/>
        <v>0</v>
      </c>
      <c r="AM440" s="19">
        <f t="shared" si="65"/>
        <v>0</v>
      </c>
      <c r="AN440" s="19">
        <f t="shared" si="65"/>
        <v>-160.60927686045952</v>
      </c>
      <c r="AO440" s="19">
        <f t="shared" si="65"/>
        <v>160.60927686045969</v>
      </c>
      <c r="AP440" s="19">
        <f t="shared" si="65"/>
        <v>0</v>
      </c>
      <c r="AQ440" s="118">
        <f>'[3]Sped FY 2020'!CR456</f>
        <v>310.70126090707697</v>
      </c>
      <c r="AR440" s="119">
        <f>'[3]Sped FY 2020'!CS456</f>
        <v>310.701260907076</v>
      </c>
      <c r="AS440" s="161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  <c r="CB440" s="162"/>
      <c r="CC440" s="162"/>
      <c r="CD440" s="162"/>
      <c r="CE440" s="162"/>
      <c r="CF440" s="162"/>
      <c r="CG440" s="162"/>
      <c r="CH440" s="162"/>
      <c r="CI440" s="162"/>
      <c r="CJ440" s="162"/>
    </row>
    <row r="441" spans="1:88" ht="15" x14ac:dyDescent="0.25">
      <c r="A441" s="154">
        <v>4092</v>
      </c>
      <c r="B441" s="155">
        <v>7</v>
      </c>
      <c r="C441" s="156" t="s">
        <v>397</v>
      </c>
      <c r="D441" s="167">
        <v>7</v>
      </c>
      <c r="E441" s="120">
        <f>'[3]Sped FY 2020'!AB457</f>
        <v>104052.95506123579</v>
      </c>
      <c r="F441" s="120">
        <f>'[3]Sped FY 2020'!AK457</f>
        <v>35986.617988522776</v>
      </c>
      <c r="G441" s="120">
        <f>'[3]Sped FY 2020'!BP457</f>
        <v>0</v>
      </c>
      <c r="H441" s="120">
        <f>-'[3]Sped FY 2020'!CI457</f>
        <v>0</v>
      </c>
      <c r="I441" s="120">
        <f>'[3]Sped FY 2020'!CB457</f>
        <v>0</v>
      </c>
      <c r="J441" s="120">
        <f>'[3]Sped FY 2020'!BF457-'[3]Sped FY 2020'!BI457</f>
        <v>113810.11768799674</v>
      </c>
      <c r="K441" s="120">
        <f>'[3]Sped FY 2020'!CJ457</f>
        <v>6694.712805176282</v>
      </c>
      <c r="L441" s="118">
        <f t="shared" si="66"/>
        <v>260544.40354293157</v>
      </c>
      <c r="M441" s="134">
        <f t="shared" si="67"/>
        <v>0</v>
      </c>
      <c r="N441" s="158">
        <v>4092</v>
      </c>
      <c r="O441" s="159">
        <v>7</v>
      </c>
      <c r="P441" s="14" t="s">
        <v>397</v>
      </c>
      <c r="Q441" s="14">
        <v>7</v>
      </c>
      <c r="R441" s="22">
        <v>104052.95506123579</v>
      </c>
      <c r="S441" s="94">
        <v>35986.617988522776</v>
      </c>
      <c r="T441" s="94">
        <v>0</v>
      </c>
      <c r="U441" s="94">
        <v>0</v>
      </c>
      <c r="V441" s="94">
        <v>120504.83049317302</v>
      </c>
      <c r="W441" s="95">
        <v>260544.4035429316</v>
      </c>
      <c r="X441" s="152"/>
      <c r="Y441" s="19">
        <f t="shared" si="68"/>
        <v>0</v>
      </c>
      <c r="Z441" s="19">
        <f t="shared" si="68"/>
        <v>0</v>
      </c>
      <c r="AA441" s="19">
        <f t="shared" si="69"/>
        <v>0</v>
      </c>
      <c r="AB441" s="19">
        <f t="shared" si="70"/>
        <v>0</v>
      </c>
      <c r="AC441" s="19">
        <f t="shared" si="70"/>
        <v>0</v>
      </c>
      <c r="AD441" s="19">
        <f t="shared" si="70"/>
        <v>-6694.7128051762847</v>
      </c>
      <c r="AE441" s="19">
        <f t="shared" si="71"/>
        <v>6694.712805176282</v>
      </c>
      <c r="AF441" s="19">
        <f t="shared" si="72"/>
        <v>0</v>
      </c>
      <c r="AG441" s="20"/>
      <c r="AH441" s="160">
        <f>'[3]Sped FY 2020'!DZ457</f>
        <v>64</v>
      </c>
      <c r="AI441" s="19">
        <f t="shared" si="73"/>
        <v>0</v>
      </c>
      <c r="AJ441" s="19">
        <f t="shared" si="73"/>
        <v>0</v>
      </c>
      <c r="AK441" s="19">
        <f t="shared" si="73"/>
        <v>0</v>
      </c>
      <c r="AL441" s="19">
        <f t="shared" si="73"/>
        <v>0</v>
      </c>
      <c r="AM441" s="19">
        <f t="shared" si="65"/>
        <v>0</v>
      </c>
      <c r="AN441" s="19">
        <f t="shared" si="65"/>
        <v>-104.60488758087945</v>
      </c>
      <c r="AO441" s="19">
        <f t="shared" si="65"/>
        <v>104.60488758087941</v>
      </c>
      <c r="AP441" s="19">
        <f t="shared" si="65"/>
        <v>0</v>
      </c>
      <c r="AQ441" s="118">
        <f>'[3]Sped FY 2020'!CR457</f>
        <v>209.20977516175844</v>
      </c>
      <c r="AR441" s="119">
        <f>'[3]Sped FY 2020'!CS457</f>
        <v>209.2097751617589</v>
      </c>
      <c r="AS441" s="161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  <c r="CB441" s="162"/>
      <c r="CC441" s="162"/>
      <c r="CD441" s="162"/>
      <c r="CE441" s="162"/>
      <c r="CF441" s="162"/>
      <c r="CG441" s="162"/>
      <c r="CH441" s="162"/>
      <c r="CI441" s="162"/>
      <c r="CJ441" s="162"/>
    </row>
    <row r="442" spans="1:88" ht="15" x14ac:dyDescent="0.25">
      <c r="A442" s="154">
        <v>4093</v>
      </c>
      <c r="B442" s="155">
        <v>7</v>
      </c>
      <c r="C442" s="156" t="s">
        <v>398</v>
      </c>
      <c r="D442" s="167">
        <v>7</v>
      </c>
      <c r="E442" s="120">
        <f>'[3]Sped FY 2020'!AB458</f>
        <v>399637.0655411965</v>
      </c>
      <c r="F442" s="120">
        <f>'[3]Sped FY 2020'!AK458</f>
        <v>104063.81444742788</v>
      </c>
      <c r="G442" s="120">
        <f>'[3]Sped FY 2020'!BP458</f>
        <v>0</v>
      </c>
      <c r="H442" s="120">
        <f>-'[3]Sped FY 2020'!CI458</f>
        <v>0</v>
      </c>
      <c r="I442" s="120">
        <f>'[3]Sped FY 2020'!CB458</f>
        <v>0</v>
      </c>
      <c r="J442" s="120">
        <f>'[3]Sped FY 2020'!BF458-'[3]Sped FY 2020'!BI458</f>
        <v>187664.56833277142</v>
      </c>
      <c r="K442" s="120">
        <f>'[3]Sped FY 2020'!CJ458</f>
        <v>11039.092254868912</v>
      </c>
      <c r="L442" s="118">
        <f t="shared" si="66"/>
        <v>702404.54057626473</v>
      </c>
      <c r="M442" s="134">
        <f t="shared" si="67"/>
        <v>0</v>
      </c>
      <c r="N442" s="158">
        <v>4093</v>
      </c>
      <c r="O442" s="159">
        <v>7</v>
      </c>
      <c r="P442" s="14" t="s">
        <v>398</v>
      </c>
      <c r="Q442" s="14">
        <v>7</v>
      </c>
      <c r="R442" s="22">
        <v>399637.0655411965</v>
      </c>
      <c r="S442" s="94">
        <v>104063.81444742788</v>
      </c>
      <c r="T442" s="94">
        <v>0</v>
      </c>
      <c r="U442" s="94">
        <v>0</v>
      </c>
      <c r="V442" s="94">
        <v>198703.66058764033</v>
      </c>
      <c r="W442" s="95">
        <v>702404.54057626473</v>
      </c>
      <c r="X442" s="152"/>
      <c r="Y442" s="19">
        <f t="shared" si="68"/>
        <v>0</v>
      </c>
      <c r="Z442" s="19">
        <f t="shared" si="68"/>
        <v>0</v>
      </c>
      <c r="AA442" s="19">
        <f t="shared" si="69"/>
        <v>0</v>
      </c>
      <c r="AB442" s="19">
        <f t="shared" si="70"/>
        <v>0</v>
      </c>
      <c r="AC442" s="19">
        <f t="shared" si="70"/>
        <v>0</v>
      </c>
      <c r="AD442" s="19">
        <f t="shared" si="70"/>
        <v>-11039.092254868912</v>
      </c>
      <c r="AE442" s="19">
        <f t="shared" si="71"/>
        <v>11039.092254868912</v>
      </c>
      <c r="AF442" s="19">
        <f t="shared" si="72"/>
        <v>0</v>
      </c>
      <c r="AG442" s="20"/>
      <c r="AH442" s="160">
        <f>'[3]Sped FY 2020'!DZ458</f>
        <v>120</v>
      </c>
      <c r="AI442" s="19">
        <f t="shared" si="73"/>
        <v>0</v>
      </c>
      <c r="AJ442" s="19">
        <f t="shared" si="73"/>
        <v>0</v>
      </c>
      <c r="AK442" s="19">
        <f t="shared" si="73"/>
        <v>0</v>
      </c>
      <c r="AL442" s="19">
        <f t="shared" si="73"/>
        <v>0</v>
      </c>
      <c r="AM442" s="19">
        <f t="shared" si="65"/>
        <v>0</v>
      </c>
      <c r="AN442" s="19">
        <f t="shared" si="65"/>
        <v>-91.99243545724093</v>
      </c>
      <c r="AO442" s="19">
        <f t="shared" si="65"/>
        <v>91.99243545724093</v>
      </c>
      <c r="AP442" s="19">
        <f t="shared" si="65"/>
        <v>0</v>
      </c>
      <c r="AQ442" s="118">
        <f>'[3]Sped FY 2020'!CR458</f>
        <v>168.29177736556781</v>
      </c>
      <c r="AR442" s="119">
        <f>'[3]Sped FY 2020'!CS458</f>
        <v>168.29177736556781</v>
      </c>
      <c r="AS442" s="161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  <c r="CB442" s="162"/>
      <c r="CC442" s="162"/>
      <c r="CD442" s="162"/>
      <c r="CE442" s="162"/>
      <c r="CF442" s="162"/>
      <c r="CG442" s="162"/>
      <c r="CH442" s="162"/>
      <c r="CI442" s="162"/>
      <c r="CJ442" s="162"/>
    </row>
    <row r="443" spans="1:88" ht="15" x14ac:dyDescent="0.25">
      <c r="A443" s="154">
        <v>4095</v>
      </c>
      <c r="B443" s="155">
        <v>7</v>
      </c>
      <c r="C443" s="156" t="s">
        <v>399</v>
      </c>
      <c r="D443" s="167">
        <v>7</v>
      </c>
      <c r="E443" s="120">
        <f>'[3]Sped FY 2020'!AB459</f>
        <v>92326.436644785033</v>
      </c>
      <c r="F443" s="120">
        <f>'[3]Sped FY 2020'!AK459</f>
        <v>15660.637029853806</v>
      </c>
      <c r="G443" s="120">
        <f>'[3]Sped FY 2020'!BP459</f>
        <v>0</v>
      </c>
      <c r="H443" s="120">
        <f>-'[3]Sped FY 2020'!CI459</f>
        <v>0</v>
      </c>
      <c r="I443" s="120">
        <f>'[3]Sped FY 2020'!CB459</f>
        <v>0</v>
      </c>
      <c r="J443" s="120">
        <f>'[3]Sped FY 2020'!BF459-'[3]Sped FY 2020'!BI459</f>
        <v>99947.607878821509</v>
      </c>
      <c r="K443" s="120">
        <f>'[3]Sped FY 2020'!CJ459</f>
        <v>5879.2710516953857</v>
      </c>
      <c r="L443" s="118">
        <f t="shared" si="66"/>
        <v>213813.95260515576</v>
      </c>
      <c r="M443" s="134">
        <f t="shared" si="67"/>
        <v>0</v>
      </c>
      <c r="N443" s="158">
        <v>4095</v>
      </c>
      <c r="O443" s="159">
        <v>7</v>
      </c>
      <c r="P443" s="14" t="s">
        <v>399</v>
      </c>
      <c r="Q443" s="14">
        <v>7</v>
      </c>
      <c r="R443" s="22">
        <v>92326.436644785033</v>
      </c>
      <c r="S443" s="94">
        <v>15660.637029853806</v>
      </c>
      <c r="T443" s="94">
        <v>0</v>
      </c>
      <c r="U443" s="94">
        <v>0</v>
      </c>
      <c r="V443" s="94">
        <v>105826.87893051689</v>
      </c>
      <c r="W443" s="95">
        <v>213813.95260515573</v>
      </c>
      <c r="X443" s="152"/>
      <c r="Y443" s="19">
        <f t="shared" si="68"/>
        <v>0</v>
      </c>
      <c r="Z443" s="19">
        <f t="shared" si="68"/>
        <v>0</v>
      </c>
      <c r="AA443" s="19">
        <f t="shared" si="69"/>
        <v>0</v>
      </c>
      <c r="AB443" s="19">
        <f t="shared" si="70"/>
        <v>0</v>
      </c>
      <c r="AC443" s="19">
        <f t="shared" si="70"/>
        <v>0</v>
      </c>
      <c r="AD443" s="19">
        <f t="shared" si="70"/>
        <v>-5879.2710516953812</v>
      </c>
      <c r="AE443" s="19">
        <f t="shared" si="71"/>
        <v>5879.2710516953857</v>
      </c>
      <c r="AF443" s="19">
        <f t="shared" si="72"/>
        <v>0</v>
      </c>
      <c r="AG443" s="20"/>
      <c r="AH443" s="160">
        <f>'[3]Sped FY 2020'!DZ459</f>
        <v>175</v>
      </c>
      <c r="AI443" s="19">
        <f t="shared" si="73"/>
        <v>0</v>
      </c>
      <c r="AJ443" s="19">
        <f t="shared" si="73"/>
        <v>0</v>
      </c>
      <c r="AK443" s="19">
        <f t="shared" si="73"/>
        <v>0</v>
      </c>
      <c r="AL443" s="19">
        <f t="shared" si="73"/>
        <v>0</v>
      </c>
      <c r="AM443" s="19">
        <f t="shared" si="65"/>
        <v>0</v>
      </c>
      <c r="AN443" s="19">
        <f t="shared" si="65"/>
        <v>-33.595834581116463</v>
      </c>
      <c r="AO443" s="19">
        <f t="shared" si="65"/>
        <v>33.595834581116492</v>
      </c>
      <c r="AP443" s="19">
        <f t="shared" si="65"/>
        <v>0</v>
      </c>
      <c r="AQ443" s="118">
        <f>'[3]Sped FY 2020'!CR459</f>
        <v>67.191669162232927</v>
      </c>
      <c r="AR443" s="119">
        <f>'[3]Sped FY 2020'!CS459</f>
        <v>67.191669162232756</v>
      </c>
      <c r="AS443" s="161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  <c r="CB443" s="162"/>
      <c r="CC443" s="162"/>
      <c r="CD443" s="162"/>
      <c r="CE443" s="162"/>
      <c r="CF443" s="162"/>
      <c r="CG443" s="162"/>
      <c r="CH443" s="162"/>
      <c r="CI443" s="162"/>
      <c r="CJ443" s="162"/>
    </row>
    <row r="444" spans="1:88" ht="15" x14ac:dyDescent="0.25">
      <c r="A444" s="154">
        <v>4097</v>
      </c>
      <c r="B444" s="155">
        <v>7</v>
      </c>
      <c r="C444" s="156" t="s">
        <v>400</v>
      </c>
      <c r="D444" s="167">
        <v>7</v>
      </c>
      <c r="E444" s="120">
        <f>'[3]Sped FY 2020'!AB460</f>
        <v>235449.8234984841</v>
      </c>
      <c r="F444" s="120">
        <f>'[3]Sped FY 2020'!AK460</f>
        <v>1020163.4925463448</v>
      </c>
      <c r="G444" s="120">
        <f>'[3]Sped FY 2020'!BP460</f>
        <v>0</v>
      </c>
      <c r="H444" s="120">
        <f>-'[3]Sped FY 2020'!CI460</f>
        <v>0</v>
      </c>
      <c r="I444" s="120">
        <f>'[3]Sped FY 2020'!CB460</f>
        <v>0</v>
      </c>
      <c r="J444" s="120">
        <f>'[3]Sped FY 2020'!BF460-'[3]Sped FY 2020'!BI460</f>
        <v>1365079.3133558864</v>
      </c>
      <c r="K444" s="120">
        <f>'[3]Sped FY 2020'!CJ460</f>
        <v>80298.783138581581</v>
      </c>
      <c r="L444" s="118">
        <f t="shared" si="66"/>
        <v>2700991.4125392968</v>
      </c>
      <c r="M444" s="134">
        <f t="shared" si="67"/>
        <v>0</v>
      </c>
      <c r="N444" s="158">
        <v>4097</v>
      </c>
      <c r="O444" s="159">
        <v>7</v>
      </c>
      <c r="P444" s="14" t="s">
        <v>400</v>
      </c>
      <c r="Q444" s="14">
        <v>7</v>
      </c>
      <c r="R444" s="22">
        <v>235449.8234984841</v>
      </c>
      <c r="S444" s="94">
        <v>1020163.4925463448</v>
      </c>
      <c r="T444" s="94">
        <v>0</v>
      </c>
      <c r="U444" s="94">
        <v>0</v>
      </c>
      <c r="V444" s="94">
        <v>1445378.0964944679</v>
      </c>
      <c r="W444" s="95">
        <v>2700991.4125392968</v>
      </c>
      <c r="X444" s="152"/>
      <c r="Y444" s="19">
        <f t="shared" si="68"/>
        <v>0</v>
      </c>
      <c r="Z444" s="19">
        <f t="shared" si="68"/>
        <v>0</v>
      </c>
      <c r="AA444" s="19">
        <f t="shared" si="69"/>
        <v>0</v>
      </c>
      <c r="AB444" s="19">
        <f t="shared" si="70"/>
        <v>0</v>
      </c>
      <c r="AC444" s="19">
        <f t="shared" si="70"/>
        <v>0</v>
      </c>
      <c r="AD444" s="19">
        <f t="shared" si="70"/>
        <v>-80298.783138581552</v>
      </c>
      <c r="AE444" s="19">
        <f t="shared" si="71"/>
        <v>80298.783138581581</v>
      </c>
      <c r="AF444" s="19">
        <f t="shared" si="72"/>
        <v>0</v>
      </c>
      <c r="AG444" s="20"/>
      <c r="AH444" s="160">
        <f>'[3]Sped FY 2020'!DZ460</f>
        <v>352</v>
      </c>
      <c r="AI444" s="19">
        <f t="shared" si="73"/>
        <v>0</v>
      </c>
      <c r="AJ444" s="19">
        <f t="shared" si="73"/>
        <v>0</v>
      </c>
      <c r="AK444" s="19">
        <f t="shared" si="73"/>
        <v>0</v>
      </c>
      <c r="AL444" s="19">
        <f t="shared" si="73"/>
        <v>0</v>
      </c>
      <c r="AM444" s="19">
        <f t="shared" si="65"/>
        <v>0</v>
      </c>
      <c r="AN444" s="19">
        <f t="shared" si="65"/>
        <v>-228.12154300733394</v>
      </c>
      <c r="AO444" s="19">
        <f t="shared" si="65"/>
        <v>228.12154300733403</v>
      </c>
      <c r="AP444" s="19">
        <f t="shared" si="65"/>
        <v>0</v>
      </c>
      <c r="AQ444" s="118">
        <f>'[3]Sped FY 2020'!CR460</f>
        <v>454.84876708490611</v>
      </c>
      <c r="AR444" s="119">
        <f>'[3]Sped FY 2020'!CS460</f>
        <v>454.84876708490611</v>
      </c>
      <c r="AS444" s="161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  <c r="CB444" s="162"/>
      <c r="CC444" s="162"/>
      <c r="CD444" s="162"/>
      <c r="CE444" s="162"/>
      <c r="CF444" s="162"/>
      <c r="CG444" s="162"/>
      <c r="CH444" s="162"/>
      <c r="CI444" s="162"/>
      <c r="CJ444" s="162"/>
    </row>
    <row r="445" spans="1:88" ht="15" x14ac:dyDescent="0.25">
      <c r="A445" s="154">
        <v>4098</v>
      </c>
      <c r="B445" s="155">
        <v>7</v>
      </c>
      <c r="C445" s="156" t="s">
        <v>401</v>
      </c>
      <c r="D445" s="167">
        <v>7</v>
      </c>
      <c r="E445" s="120">
        <f>'[3]Sped FY 2020'!AB461</f>
        <v>483451.38137105305</v>
      </c>
      <c r="F445" s="120">
        <f>'[3]Sped FY 2020'!AK461</f>
        <v>194316.23763636488</v>
      </c>
      <c r="G445" s="120">
        <f>'[3]Sped FY 2020'!BP461</f>
        <v>0</v>
      </c>
      <c r="H445" s="120">
        <f>-'[3]Sped FY 2020'!CI461</f>
        <v>0</v>
      </c>
      <c r="I445" s="120">
        <f>'[3]Sped FY 2020'!CB461</f>
        <v>0</v>
      </c>
      <c r="J445" s="120">
        <f>'[3]Sped FY 2020'!BF461-'[3]Sped FY 2020'!BI461</f>
        <v>546920.02143009496</v>
      </c>
      <c r="K445" s="120">
        <f>'[3]Sped FY 2020'!CJ461</f>
        <v>32171.765966476189</v>
      </c>
      <c r="L445" s="118">
        <f t="shared" si="66"/>
        <v>1256859.4064039891</v>
      </c>
      <c r="M445" s="134">
        <f t="shared" si="67"/>
        <v>0</v>
      </c>
      <c r="N445" s="158">
        <v>4098</v>
      </c>
      <c r="O445" s="159">
        <v>7</v>
      </c>
      <c r="P445" s="14" t="s">
        <v>401</v>
      </c>
      <c r="Q445" s="14">
        <v>7</v>
      </c>
      <c r="R445" s="22">
        <v>483451.38137105305</v>
      </c>
      <c r="S445" s="94">
        <v>194316.23763636488</v>
      </c>
      <c r="T445" s="94">
        <v>0</v>
      </c>
      <c r="U445" s="94">
        <v>0</v>
      </c>
      <c r="V445" s="94">
        <v>579091.78739657113</v>
      </c>
      <c r="W445" s="95">
        <v>1256859.4064039891</v>
      </c>
      <c r="X445" s="152"/>
      <c r="Y445" s="19">
        <f t="shared" si="68"/>
        <v>0</v>
      </c>
      <c r="Z445" s="19">
        <f t="shared" si="68"/>
        <v>0</v>
      </c>
      <c r="AA445" s="19">
        <f t="shared" si="69"/>
        <v>0</v>
      </c>
      <c r="AB445" s="19">
        <f t="shared" si="70"/>
        <v>0</v>
      </c>
      <c r="AC445" s="19">
        <f t="shared" si="70"/>
        <v>0</v>
      </c>
      <c r="AD445" s="19">
        <f t="shared" si="70"/>
        <v>-32171.765966476174</v>
      </c>
      <c r="AE445" s="19">
        <f t="shared" si="71"/>
        <v>32171.765966476189</v>
      </c>
      <c r="AF445" s="19">
        <f t="shared" si="72"/>
        <v>0</v>
      </c>
      <c r="AG445" s="20"/>
      <c r="AH445" s="160">
        <f>'[3]Sped FY 2020'!DZ461</f>
        <v>1006</v>
      </c>
      <c r="AI445" s="19">
        <f t="shared" si="73"/>
        <v>0</v>
      </c>
      <c r="AJ445" s="19">
        <f t="shared" si="73"/>
        <v>0</v>
      </c>
      <c r="AK445" s="19">
        <f t="shared" si="73"/>
        <v>0</v>
      </c>
      <c r="AL445" s="19">
        <f t="shared" si="73"/>
        <v>0</v>
      </c>
      <c r="AM445" s="19">
        <f t="shared" si="65"/>
        <v>0</v>
      </c>
      <c r="AN445" s="19">
        <f t="shared" si="65"/>
        <v>-31.979886646596594</v>
      </c>
      <c r="AO445" s="19">
        <f t="shared" si="65"/>
        <v>31.979886646596608</v>
      </c>
      <c r="AP445" s="19">
        <f t="shared" si="65"/>
        <v>0</v>
      </c>
      <c r="AQ445" s="118">
        <f>'[3]Sped FY 2020'!CR461</f>
        <v>63.959773293193187</v>
      </c>
      <c r="AR445" s="119">
        <f>'[3]Sped FY 2020'!CS461</f>
        <v>63.959773293193187</v>
      </c>
      <c r="AS445" s="161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  <c r="CB445" s="162"/>
      <c r="CC445" s="162"/>
      <c r="CD445" s="162"/>
      <c r="CE445" s="162"/>
      <c r="CF445" s="162"/>
      <c r="CG445" s="162"/>
      <c r="CH445" s="162"/>
      <c r="CI445" s="162"/>
      <c r="CJ445" s="162"/>
    </row>
    <row r="446" spans="1:88" ht="15" x14ac:dyDescent="0.25">
      <c r="A446" s="154">
        <v>4100</v>
      </c>
      <c r="B446" s="155">
        <v>7</v>
      </c>
      <c r="C446" s="156" t="s">
        <v>402</v>
      </c>
      <c r="D446" s="167">
        <v>7</v>
      </c>
      <c r="E446" s="120">
        <f>'[3]Sped FY 2020'!AB462</f>
        <v>167619.18014954875</v>
      </c>
      <c r="F446" s="120">
        <f>'[3]Sped FY 2020'!AK462</f>
        <v>248636.24282407371</v>
      </c>
      <c r="G446" s="120">
        <f>'[3]Sped FY 2020'!BP462</f>
        <v>0</v>
      </c>
      <c r="H446" s="120">
        <f>-'[3]Sped FY 2020'!CI462</f>
        <v>0</v>
      </c>
      <c r="I446" s="120">
        <f>'[3]Sped FY 2020'!CB462</f>
        <v>0</v>
      </c>
      <c r="J446" s="120">
        <f>'[3]Sped FY 2020'!BF462-'[3]Sped FY 2020'!BI462</f>
        <v>288896.04579402087</v>
      </c>
      <c r="K446" s="120">
        <f>'[3]Sped FY 2020'!CJ462</f>
        <v>16993.885046707128</v>
      </c>
      <c r="L446" s="118">
        <f t="shared" si="66"/>
        <v>722145.35381435044</v>
      </c>
      <c r="M446" s="134">
        <f t="shared" si="67"/>
        <v>0</v>
      </c>
      <c r="N446" s="158">
        <v>4100</v>
      </c>
      <c r="O446" s="159">
        <v>7</v>
      </c>
      <c r="P446" s="14" t="s">
        <v>402</v>
      </c>
      <c r="Q446" s="14">
        <v>7</v>
      </c>
      <c r="R446" s="22">
        <v>167619.18014954875</v>
      </c>
      <c r="S446" s="94">
        <v>248636.24282407371</v>
      </c>
      <c r="T446" s="94">
        <v>0</v>
      </c>
      <c r="U446" s="94">
        <v>0</v>
      </c>
      <c r="V446" s="94">
        <v>305889.93084072799</v>
      </c>
      <c r="W446" s="95">
        <v>722145.35381435044</v>
      </c>
      <c r="X446" s="152"/>
      <c r="Y446" s="19">
        <f t="shared" si="68"/>
        <v>0</v>
      </c>
      <c r="Z446" s="19">
        <f t="shared" si="68"/>
        <v>0</v>
      </c>
      <c r="AA446" s="19">
        <f t="shared" si="69"/>
        <v>0</v>
      </c>
      <c r="AB446" s="19">
        <f t="shared" si="70"/>
        <v>0</v>
      </c>
      <c r="AC446" s="19">
        <f t="shared" si="70"/>
        <v>0</v>
      </c>
      <c r="AD446" s="19">
        <f t="shared" si="70"/>
        <v>-16993.885046707117</v>
      </c>
      <c r="AE446" s="19">
        <f t="shared" si="71"/>
        <v>16993.885046707128</v>
      </c>
      <c r="AF446" s="19">
        <f t="shared" si="72"/>
        <v>0</v>
      </c>
      <c r="AG446" s="20"/>
      <c r="AH446" s="160">
        <f>'[3]Sped FY 2020'!DZ462</f>
        <v>112</v>
      </c>
      <c r="AI446" s="19">
        <f t="shared" si="73"/>
        <v>0</v>
      </c>
      <c r="AJ446" s="19">
        <f t="shared" si="73"/>
        <v>0</v>
      </c>
      <c r="AK446" s="19">
        <f t="shared" si="73"/>
        <v>0</v>
      </c>
      <c r="AL446" s="19">
        <f t="shared" si="73"/>
        <v>0</v>
      </c>
      <c r="AM446" s="19">
        <f t="shared" si="65"/>
        <v>0</v>
      </c>
      <c r="AN446" s="19">
        <f t="shared" si="65"/>
        <v>-151.73111648845639</v>
      </c>
      <c r="AO446" s="19">
        <f t="shared" si="65"/>
        <v>151.73111648845651</v>
      </c>
      <c r="AP446" s="19">
        <f t="shared" ref="AP446:AP509" si="74">IF($AH446&gt;0,AF446/$AH446,0)</f>
        <v>0</v>
      </c>
      <c r="AQ446" s="118">
        <f>'[3]Sped FY 2020'!CR462</f>
        <v>301.82810588785821</v>
      </c>
      <c r="AR446" s="119">
        <f>'[3]Sped FY 2020'!CS462</f>
        <v>301.82810588785821</v>
      </c>
      <c r="AS446" s="161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  <c r="CB446" s="162"/>
      <c r="CC446" s="162"/>
      <c r="CD446" s="162"/>
      <c r="CE446" s="162"/>
      <c r="CF446" s="162"/>
      <c r="CG446" s="162"/>
      <c r="CH446" s="162"/>
      <c r="CI446" s="162"/>
      <c r="CJ446" s="162"/>
    </row>
    <row r="447" spans="1:88" ht="15" x14ac:dyDescent="0.25">
      <c r="A447" s="154">
        <v>4102</v>
      </c>
      <c r="B447" s="155">
        <v>7</v>
      </c>
      <c r="C447" s="156" t="s">
        <v>403</v>
      </c>
      <c r="D447" s="167">
        <v>7</v>
      </c>
      <c r="E447" s="120">
        <f>'[3]Sped FY 2020'!AB463</f>
        <v>548507.65758398152</v>
      </c>
      <c r="F447" s="120">
        <f>'[3]Sped FY 2020'!AK463</f>
        <v>20232.699025115307</v>
      </c>
      <c r="G447" s="120">
        <f>'[3]Sped FY 2020'!BP463</f>
        <v>0</v>
      </c>
      <c r="H447" s="120">
        <f>-'[3]Sped FY 2020'!CI463</f>
        <v>0</v>
      </c>
      <c r="I447" s="120">
        <f>'[3]Sped FY 2020'!CB463</f>
        <v>0</v>
      </c>
      <c r="J447" s="120">
        <f>'[3]Sped FY 2020'!BF463-'[3]Sped FY 2020'!BI463</f>
        <v>495537.89603110938</v>
      </c>
      <c r="K447" s="120">
        <f>'[3]Sped FY 2020'!CJ463</f>
        <v>29149.288001829973</v>
      </c>
      <c r="L447" s="118">
        <f t="shared" si="66"/>
        <v>1093427.5406420364</v>
      </c>
      <c r="M447" s="134">
        <f t="shared" si="67"/>
        <v>0</v>
      </c>
      <c r="N447" s="158">
        <v>4102</v>
      </c>
      <c r="O447" s="159">
        <v>7</v>
      </c>
      <c r="P447" s="14" t="s">
        <v>403</v>
      </c>
      <c r="Q447" s="14">
        <v>7</v>
      </c>
      <c r="R447" s="22">
        <v>548507.65758398152</v>
      </c>
      <c r="S447" s="94">
        <v>20232.699025115307</v>
      </c>
      <c r="T447" s="94">
        <v>0</v>
      </c>
      <c r="U447" s="94">
        <v>0</v>
      </c>
      <c r="V447" s="94">
        <v>524687.18403293937</v>
      </c>
      <c r="W447" s="95">
        <v>1093427.5406420361</v>
      </c>
      <c r="X447" s="152"/>
      <c r="Y447" s="19">
        <f t="shared" si="68"/>
        <v>0</v>
      </c>
      <c r="Z447" s="19">
        <f t="shared" si="68"/>
        <v>0</v>
      </c>
      <c r="AA447" s="19">
        <f t="shared" si="69"/>
        <v>0</v>
      </c>
      <c r="AB447" s="19">
        <f t="shared" si="70"/>
        <v>0</v>
      </c>
      <c r="AC447" s="19">
        <f t="shared" si="70"/>
        <v>0</v>
      </c>
      <c r="AD447" s="19">
        <f t="shared" si="70"/>
        <v>-29149.288001829991</v>
      </c>
      <c r="AE447" s="19">
        <f t="shared" si="71"/>
        <v>29149.288001829973</v>
      </c>
      <c r="AF447" s="19">
        <f t="shared" si="72"/>
        <v>0</v>
      </c>
      <c r="AG447" s="20"/>
      <c r="AH447" s="160">
        <f>'[3]Sped FY 2020'!DZ463</f>
        <v>425</v>
      </c>
      <c r="AI447" s="19">
        <f t="shared" si="73"/>
        <v>0</v>
      </c>
      <c r="AJ447" s="19">
        <f t="shared" si="73"/>
        <v>0</v>
      </c>
      <c r="AK447" s="19">
        <f t="shared" si="73"/>
        <v>0</v>
      </c>
      <c r="AL447" s="19">
        <f t="shared" si="73"/>
        <v>0</v>
      </c>
      <c r="AM447" s="19">
        <f t="shared" si="73"/>
        <v>0</v>
      </c>
      <c r="AN447" s="19">
        <f t="shared" si="73"/>
        <v>-68.586560004305866</v>
      </c>
      <c r="AO447" s="19">
        <f t="shared" si="73"/>
        <v>68.586560004305824</v>
      </c>
      <c r="AP447" s="19">
        <f t="shared" si="74"/>
        <v>0</v>
      </c>
      <c r="AQ447" s="118">
        <f>'[3]Sped FY 2020'!CR463</f>
        <v>-160.26588002871668</v>
      </c>
      <c r="AR447" s="119">
        <f>'[3]Sped FY 2020'!CS463</f>
        <v>-160.26588002871722</v>
      </c>
      <c r="AS447" s="161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  <c r="CB447" s="162"/>
      <c r="CC447" s="162"/>
      <c r="CD447" s="162"/>
      <c r="CE447" s="162"/>
      <c r="CF447" s="162"/>
      <c r="CG447" s="162"/>
      <c r="CH447" s="162"/>
      <c r="CI447" s="162"/>
      <c r="CJ447" s="162"/>
    </row>
    <row r="448" spans="1:88" ht="15" x14ac:dyDescent="0.25">
      <c r="A448" s="154">
        <v>4103</v>
      </c>
      <c r="B448" s="155">
        <v>7</v>
      </c>
      <c r="C448" s="156" t="s">
        <v>404</v>
      </c>
      <c r="D448" s="167">
        <v>7</v>
      </c>
      <c r="E448" s="120">
        <f>'[3]Sped FY 2020'!AB464</f>
        <v>1273791.6022045515</v>
      </c>
      <c r="F448" s="120">
        <f>'[3]Sped FY 2020'!AK464</f>
        <v>250331.80209588984</v>
      </c>
      <c r="G448" s="120">
        <f>'[3]Sped FY 2020'!BP464</f>
        <v>0</v>
      </c>
      <c r="H448" s="120">
        <f>-'[3]Sped FY 2020'!CI464</f>
        <v>0</v>
      </c>
      <c r="I448" s="120">
        <f>'[3]Sped FY 2020'!CB464</f>
        <v>0</v>
      </c>
      <c r="J448" s="120">
        <f>'[3]Sped FY 2020'!BF464-'[3]Sped FY 2020'!BI464</f>
        <v>1026514.2811051307</v>
      </c>
      <c r="K448" s="120">
        <f>'[3]Sped FY 2020'!CJ464</f>
        <v>60383.193006184163</v>
      </c>
      <c r="L448" s="118">
        <f t="shared" si="66"/>
        <v>2611020.8784117559</v>
      </c>
      <c r="M448" s="134">
        <f t="shared" si="67"/>
        <v>0</v>
      </c>
      <c r="N448" s="158">
        <v>4103</v>
      </c>
      <c r="O448" s="159">
        <v>7</v>
      </c>
      <c r="P448" s="14" t="s">
        <v>404</v>
      </c>
      <c r="Q448" s="14">
        <v>7</v>
      </c>
      <c r="R448" s="22">
        <v>1273791.6022045515</v>
      </c>
      <c r="S448" s="94">
        <v>250331.80209588984</v>
      </c>
      <c r="T448" s="94">
        <v>0</v>
      </c>
      <c r="U448" s="94">
        <v>0</v>
      </c>
      <c r="V448" s="94">
        <v>1086897.4741113149</v>
      </c>
      <c r="W448" s="95">
        <v>2611020.8784117559</v>
      </c>
      <c r="X448" s="152"/>
      <c r="Y448" s="19">
        <f t="shared" si="68"/>
        <v>0</v>
      </c>
      <c r="Z448" s="19">
        <f t="shared" si="68"/>
        <v>0</v>
      </c>
      <c r="AA448" s="19">
        <f t="shared" si="69"/>
        <v>0</v>
      </c>
      <c r="AB448" s="19">
        <f t="shared" si="70"/>
        <v>0</v>
      </c>
      <c r="AC448" s="19">
        <f t="shared" si="70"/>
        <v>0</v>
      </c>
      <c r="AD448" s="19">
        <f t="shared" si="70"/>
        <v>-60383.193006184185</v>
      </c>
      <c r="AE448" s="19">
        <f t="shared" si="71"/>
        <v>60383.193006184163</v>
      </c>
      <c r="AF448" s="19">
        <f t="shared" si="72"/>
        <v>0</v>
      </c>
      <c r="AG448" s="20"/>
      <c r="AH448" s="160">
        <f>'[3]Sped FY 2020'!DZ464</f>
        <v>2175</v>
      </c>
      <c r="AI448" s="19">
        <f t="shared" si="73"/>
        <v>0</v>
      </c>
      <c r="AJ448" s="19">
        <f t="shared" si="73"/>
        <v>0</v>
      </c>
      <c r="AK448" s="19">
        <f t="shared" si="73"/>
        <v>0</v>
      </c>
      <c r="AL448" s="19">
        <f t="shared" si="73"/>
        <v>0</v>
      </c>
      <c r="AM448" s="19">
        <f t="shared" si="73"/>
        <v>0</v>
      </c>
      <c r="AN448" s="19">
        <f t="shared" si="73"/>
        <v>-27.762387589050199</v>
      </c>
      <c r="AO448" s="19">
        <f t="shared" si="73"/>
        <v>27.762387589050189</v>
      </c>
      <c r="AP448" s="19">
        <f t="shared" si="74"/>
        <v>0</v>
      </c>
      <c r="AQ448" s="118">
        <f>'[3]Sped FY 2020'!CR464</f>
        <v>47.57337696087324</v>
      </c>
      <c r="AR448" s="119">
        <f>'[3]Sped FY 2020'!CS464</f>
        <v>47.57337696087324</v>
      </c>
      <c r="AS448" s="161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  <c r="CB448" s="162"/>
      <c r="CC448" s="162"/>
      <c r="CD448" s="162"/>
      <c r="CE448" s="162"/>
      <c r="CF448" s="162"/>
      <c r="CG448" s="162"/>
      <c r="CH448" s="162"/>
      <c r="CI448" s="162"/>
      <c r="CJ448" s="162"/>
    </row>
    <row r="449" spans="1:88" ht="15" x14ac:dyDescent="0.25">
      <c r="A449" s="154">
        <v>4104</v>
      </c>
      <c r="B449" s="155">
        <v>7</v>
      </c>
      <c r="C449" s="156" t="s">
        <v>668</v>
      </c>
      <c r="D449" s="167">
        <v>7</v>
      </c>
      <c r="E449" s="120">
        <f>'[3]Sped FY 2020'!AB465</f>
        <v>333267.05153974431</v>
      </c>
      <c r="F449" s="120">
        <f>'[3]Sped FY 2020'!AK465</f>
        <v>413623.99224354967</v>
      </c>
      <c r="G449" s="120">
        <f>'[3]Sped FY 2020'!BP465</f>
        <v>0</v>
      </c>
      <c r="H449" s="120">
        <f>-'[3]Sped FY 2020'!CI465</f>
        <v>0</v>
      </c>
      <c r="I449" s="120">
        <f>'[3]Sped FY 2020'!CB465</f>
        <v>0</v>
      </c>
      <c r="J449" s="120">
        <f>'[3]Sped FY 2020'!BF465-'[3]Sped FY 2020'!BI465</f>
        <v>521034.98957715312</v>
      </c>
      <c r="K449" s="120">
        <f>'[3]Sped FY 2020'!CJ465</f>
        <v>30649.117033950195</v>
      </c>
      <c r="L449" s="118">
        <f t="shared" si="66"/>
        <v>1298575.1503943976</v>
      </c>
      <c r="M449" s="134">
        <f t="shared" si="67"/>
        <v>0</v>
      </c>
      <c r="N449" s="158">
        <v>4104</v>
      </c>
      <c r="O449" s="159">
        <v>7</v>
      </c>
      <c r="P449" s="14" t="s">
        <v>668</v>
      </c>
      <c r="Q449" s="14">
        <v>7</v>
      </c>
      <c r="R449" s="22">
        <v>333267.05153974431</v>
      </c>
      <c r="S449" s="94">
        <v>413623.99224354967</v>
      </c>
      <c r="T449" s="94">
        <v>0</v>
      </c>
      <c r="U449" s="94">
        <v>0</v>
      </c>
      <c r="V449" s="94">
        <v>551684.10661110329</v>
      </c>
      <c r="W449" s="95">
        <v>1298575.1503943973</v>
      </c>
      <c r="X449" s="152"/>
      <c r="Y449" s="19">
        <f t="shared" si="68"/>
        <v>0</v>
      </c>
      <c r="Z449" s="19">
        <f t="shared" si="68"/>
        <v>0</v>
      </c>
      <c r="AA449" s="19">
        <f t="shared" si="69"/>
        <v>0</v>
      </c>
      <c r="AB449" s="19">
        <f t="shared" si="70"/>
        <v>0</v>
      </c>
      <c r="AC449" s="19">
        <f t="shared" si="70"/>
        <v>0</v>
      </c>
      <c r="AD449" s="19">
        <f t="shared" si="70"/>
        <v>-30649.11703395017</v>
      </c>
      <c r="AE449" s="19">
        <f t="shared" si="71"/>
        <v>30649.117033950195</v>
      </c>
      <c r="AF449" s="19">
        <f t="shared" si="72"/>
        <v>0</v>
      </c>
      <c r="AG449" s="20"/>
      <c r="AH449" s="160">
        <f>'[3]Sped FY 2020'!DZ465</f>
        <v>205</v>
      </c>
      <c r="AI449" s="19">
        <f t="shared" si="73"/>
        <v>0</v>
      </c>
      <c r="AJ449" s="19">
        <f t="shared" si="73"/>
        <v>0</v>
      </c>
      <c r="AK449" s="19">
        <f t="shared" si="73"/>
        <v>0</v>
      </c>
      <c r="AL449" s="19">
        <f t="shared" si="73"/>
        <v>0</v>
      </c>
      <c r="AM449" s="19">
        <f t="shared" si="73"/>
        <v>0</v>
      </c>
      <c r="AN449" s="19">
        <f t="shared" si="73"/>
        <v>-149.50788797048864</v>
      </c>
      <c r="AO449" s="19">
        <f t="shared" si="73"/>
        <v>149.50788797048875</v>
      </c>
      <c r="AP449" s="19">
        <f t="shared" si="74"/>
        <v>0</v>
      </c>
      <c r="AQ449" s="118">
        <f>'[3]Sped FY 2020'!CR465</f>
        <v>153.16306466366098</v>
      </c>
      <c r="AR449" s="119">
        <f>'[3]Sped FY 2020'!CS465</f>
        <v>153.16306466365984</v>
      </c>
      <c r="AS449" s="161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  <c r="CB449" s="162"/>
      <c r="CC449" s="162"/>
      <c r="CD449" s="162"/>
      <c r="CE449" s="162"/>
      <c r="CF449" s="162"/>
      <c r="CG449" s="162"/>
      <c r="CH449" s="162"/>
      <c r="CI449" s="162"/>
      <c r="CJ449" s="162"/>
    </row>
    <row r="450" spans="1:88" ht="15" x14ac:dyDescent="0.25">
      <c r="A450" s="154">
        <v>4105</v>
      </c>
      <c r="B450" s="155">
        <v>7</v>
      </c>
      <c r="C450" s="156" t="s">
        <v>406</v>
      </c>
      <c r="D450" s="167">
        <v>7</v>
      </c>
      <c r="E450" s="120">
        <f>'[3]Sped FY 2020'!AB466</f>
        <v>676604.70714841771</v>
      </c>
      <c r="F450" s="120">
        <f>'[3]Sped FY 2020'!AK466</f>
        <v>683172.12445261132</v>
      </c>
      <c r="G450" s="120">
        <f>'[3]Sped FY 2020'!BP466</f>
        <v>0</v>
      </c>
      <c r="H450" s="120">
        <f>-'[3]Sped FY 2020'!CI466</f>
        <v>0</v>
      </c>
      <c r="I450" s="120">
        <f>'[3]Sped FY 2020'!CB466</f>
        <v>0</v>
      </c>
      <c r="J450" s="120">
        <f>'[3]Sped FY 2020'!BF466-'[3]Sped FY 2020'!BI466</f>
        <v>1032628.0176528976</v>
      </c>
      <c r="K450" s="120">
        <f>'[3]Sped FY 2020'!CJ466</f>
        <v>60742.824567817559</v>
      </c>
      <c r="L450" s="118">
        <f t="shared" si="66"/>
        <v>2453147.673821744</v>
      </c>
      <c r="M450" s="134">
        <f t="shared" si="67"/>
        <v>0</v>
      </c>
      <c r="N450" s="158">
        <v>4105</v>
      </c>
      <c r="O450" s="159">
        <v>7</v>
      </c>
      <c r="P450" s="14" t="s">
        <v>406</v>
      </c>
      <c r="Q450" s="14">
        <v>7</v>
      </c>
      <c r="R450" s="22">
        <v>676604.70714841771</v>
      </c>
      <c r="S450" s="94">
        <v>683172.12445261132</v>
      </c>
      <c r="T450" s="94">
        <v>0</v>
      </c>
      <c r="U450" s="94">
        <v>0</v>
      </c>
      <c r="V450" s="94">
        <v>1093370.8422207152</v>
      </c>
      <c r="W450" s="95">
        <v>2453147.6738217445</v>
      </c>
      <c r="X450" s="152"/>
      <c r="Y450" s="19">
        <f t="shared" si="68"/>
        <v>0</v>
      </c>
      <c r="Z450" s="19">
        <f t="shared" si="68"/>
        <v>0</v>
      </c>
      <c r="AA450" s="19">
        <f t="shared" si="69"/>
        <v>0</v>
      </c>
      <c r="AB450" s="19">
        <f t="shared" si="70"/>
        <v>0</v>
      </c>
      <c r="AC450" s="19">
        <f t="shared" si="70"/>
        <v>0</v>
      </c>
      <c r="AD450" s="19">
        <f t="shared" si="70"/>
        <v>-60742.824567817617</v>
      </c>
      <c r="AE450" s="19">
        <f t="shared" si="71"/>
        <v>60742.824567817559</v>
      </c>
      <c r="AF450" s="19">
        <f t="shared" si="72"/>
        <v>0</v>
      </c>
      <c r="AG450" s="20"/>
      <c r="AH450" s="160">
        <f>'[3]Sped FY 2020'!DZ466</f>
        <v>689</v>
      </c>
      <c r="AI450" s="19">
        <f t="shared" si="73"/>
        <v>0</v>
      </c>
      <c r="AJ450" s="19">
        <f t="shared" si="73"/>
        <v>0</v>
      </c>
      <c r="AK450" s="19">
        <f t="shared" si="73"/>
        <v>0</v>
      </c>
      <c r="AL450" s="19">
        <f t="shared" si="73"/>
        <v>0</v>
      </c>
      <c r="AM450" s="19">
        <f t="shared" si="73"/>
        <v>0</v>
      </c>
      <c r="AN450" s="19">
        <f t="shared" si="73"/>
        <v>-88.160848429343417</v>
      </c>
      <c r="AO450" s="19">
        <f t="shared" si="73"/>
        <v>88.160848429343332</v>
      </c>
      <c r="AP450" s="19">
        <f t="shared" si="74"/>
        <v>0</v>
      </c>
      <c r="AQ450" s="118">
        <f>'[3]Sped FY 2020'!CR466</f>
        <v>163.98450420264555</v>
      </c>
      <c r="AR450" s="119">
        <f>'[3]Sped FY 2020'!CS466</f>
        <v>163.98450420264624</v>
      </c>
      <c r="AS450" s="161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  <c r="CB450" s="162"/>
      <c r="CC450" s="162"/>
      <c r="CD450" s="162"/>
      <c r="CE450" s="162"/>
      <c r="CF450" s="162"/>
      <c r="CG450" s="162"/>
      <c r="CH450" s="162"/>
      <c r="CI450" s="162"/>
      <c r="CJ450" s="162"/>
    </row>
    <row r="451" spans="1:88" ht="15" x14ac:dyDescent="0.25">
      <c r="A451" s="154">
        <v>4106</v>
      </c>
      <c r="B451" s="155">
        <v>7</v>
      </c>
      <c r="C451" s="156" t="s">
        <v>407</v>
      </c>
      <c r="D451" s="167">
        <v>7</v>
      </c>
      <c r="E451" s="120">
        <f>'[3]Sped FY 2020'!AB467</f>
        <v>329930.786342145</v>
      </c>
      <c r="F451" s="120">
        <f>'[3]Sped FY 2020'!AK467</f>
        <v>105948.6693761229</v>
      </c>
      <c r="G451" s="120">
        <f>'[3]Sped FY 2020'!BP467</f>
        <v>0</v>
      </c>
      <c r="H451" s="120">
        <f>-'[3]Sped FY 2020'!CI467</f>
        <v>0</v>
      </c>
      <c r="I451" s="120">
        <f>'[3]Sped FY 2020'!CB467</f>
        <v>0</v>
      </c>
      <c r="J451" s="120">
        <f>'[3]Sped FY 2020'!BF467-'[3]Sped FY 2020'!BI467</f>
        <v>256506.86009430478</v>
      </c>
      <c r="K451" s="120">
        <f>'[3]Sped FY 2020'!CJ467</f>
        <v>15088.638829076765</v>
      </c>
      <c r="L451" s="118">
        <f t="shared" si="66"/>
        <v>707474.95464164938</v>
      </c>
      <c r="M451" s="134">
        <f t="shared" si="67"/>
        <v>0</v>
      </c>
      <c r="N451" s="158">
        <v>4106</v>
      </c>
      <c r="O451" s="159">
        <v>7</v>
      </c>
      <c r="P451" s="14" t="s">
        <v>407</v>
      </c>
      <c r="Q451" s="14">
        <v>7</v>
      </c>
      <c r="R451" s="22">
        <v>329930.786342145</v>
      </c>
      <c r="S451" s="94">
        <v>105948.6693761229</v>
      </c>
      <c r="T451" s="94">
        <v>0</v>
      </c>
      <c r="U451" s="94">
        <v>0</v>
      </c>
      <c r="V451" s="94">
        <v>271595.49892338156</v>
      </c>
      <c r="W451" s="95">
        <v>707474.9546416495</v>
      </c>
      <c r="X451" s="152"/>
      <c r="Y451" s="19">
        <f t="shared" si="68"/>
        <v>0</v>
      </c>
      <c r="Z451" s="19">
        <f t="shared" si="68"/>
        <v>0</v>
      </c>
      <c r="AA451" s="19">
        <f t="shared" si="69"/>
        <v>0</v>
      </c>
      <c r="AB451" s="19">
        <f t="shared" si="70"/>
        <v>0</v>
      </c>
      <c r="AC451" s="19">
        <f t="shared" si="70"/>
        <v>0</v>
      </c>
      <c r="AD451" s="19">
        <f t="shared" si="70"/>
        <v>-15088.638829076779</v>
      </c>
      <c r="AE451" s="19">
        <f t="shared" si="71"/>
        <v>15088.638829076765</v>
      </c>
      <c r="AF451" s="19">
        <f t="shared" si="72"/>
        <v>0</v>
      </c>
      <c r="AG451" s="20"/>
      <c r="AH451" s="160">
        <f>'[3]Sped FY 2020'!DZ467</f>
        <v>240</v>
      </c>
      <c r="AI451" s="19">
        <f t="shared" si="73"/>
        <v>0</v>
      </c>
      <c r="AJ451" s="19">
        <f t="shared" si="73"/>
        <v>0</v>
      </c>
      <c r="AK451" s="19">
        <f t="shared" si="73"/>
        <v>0</v>
      </c>
      <c r="AL451" s="19">
        <f t="shared" si="73"/>
        <v>0</v>
      </c>
      <c r="AM451" s="19">
        <f t="shared" si="73"/>
        <v>0</v>
      </c>
      <c r="AN451" s="19">
        <f t="shared" si="73"/>
        <v>-62.869328454486578</v>
      </c>
      <c r="AO451" s="19">
        <f t="shared" si="73"/>
        <v>62.869328454486521</v>
      </c>
      <c r="AP451" s="19">
        <f t="shared" si="74"/>
        <v>0</v>
      </c>
      <c r="AQ451" s="118">
        <f>'[3]Sped FY 2020'!CR467</f>
        <v>77.281335111309247</v>
      </c>
      <c r="AR451" s="119">
        <f>'[3]Sped FY 2020'!CS467</f>
        <v>77.28133511130973</v>
      </c>
      <c r="AS451" s="161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  <c r="CB451" s="162"/>
      <c r="CC451" s="162"/>
      <c r="CD451" s="162"/>
      <c r="CE451" s="162"/>
      <c r="CF451" s="162"/>
      <c r="CG451" s="162"/>
      <c r="CH451" s="162"/>
      <c r="CI451" s="162"/>
      <c r="CJ451" s="162"/>
    </row>
    <row r="452" spans="1:88" ht="15" x14ac:dyDescent="0.25">
      <c r="A452" s="154">
        <v>4107</v>
      </c>
      <c r="B452" s="155">
        <v>7</v>
      </c>
      <c r="C452" s="156" t="s">
        <v>408</v>
      </c>
      <c r="D452" s="167">
        <v>7</v>
      </c>
      <c r="E452" s="120">
        <f>'[3]Sped FY 2020'!AB468</f>
        <v>196887.33158162751</v>
      </c>
      <c r="F452" s="120">
        <f>'[3]Sped FY 2020'!AK468</f>
        <v>62884.494124577919</v>
      </c>
      <c r="G452" s="120">
        <f>'[3]Sped FY 2020'!BP468</f>
        <v>0</v>
      </c>
      <c r="H452" s="120">
        <f>-'[3]Sped FY 2020'!CI468</f>
        <v>0</v>
      </c>
      <c r="I452" s="120">
        <f>'[3]Sped FY 2020'!CB468</f>
        <v>0</v>
      </c>
      <c r="J452" s="120">
        <f>'[3]Sped FY 2020'!BF468-'[3]Sped FY 2020'!BI468</f>
        <v>155649.46234804738</v>
      </c>
      <c r="K452" s="120">
        <f>'[3]Sped FY 2020'!CJ468</f>
        <v>9155.8507263557349</v>
      </c>
      <c r="L452" s="118">
        <f t="shared" si="66"/>
        <v>424577.1387806086</v>
      </c>
      <c r="M452" s="134">
        <f t="shared" si="67"/>
        <v>0</v>
      </c>
      <c r="N452" s="158">
        <v>4107</v>
      </c>
      <c r="O452" s="159">
        <v>7</v>
      </c>
      <c r="P452" s="14" t="s">
        <v>408</v>
      </c>
      <c r="Q452" s="14">
        <v>7</v>
      </c>
      <c r="R452" s="22">
        <v>196887.33158162751</v>
      </c>
      <c r="S452" s="94">
        <v>62884.494124577919</v>
      </c>
      <c r="T452" s="94">
        <v>0</v>
      </c>
      <c r="U452" s="94">
        <v>0</v>
      </c>
      <c r="V452" s="94">
        <v>164805.31307440312</v>
      </c>
      <c r="W452" s="95">
        <v>424577.13878060854</v>
      </c>
      <c r="X452" s="152"/>
      <c r="Y452" s="19">
        <f t="shared" si="68"/>
        <v>0</v>
      </c>
      <c r="Z452" s="19">
        <f t="shared" si="68"/>
        <v>0</v>
      </c>
      <c r="AA452" s="19">
        <f t="shared" si="69"/>
        <v>0</v>
      </c>
      <c r="AB452" s="19">
        <f t="shared" si="70"/>
        <v>0</v>
      </c>
      <c r="AC452" s="19">
        <f t="shared" si="70"/>
        <v>0</v>
      </c>
      <c r="AD452" s="19">
        <f t="shared" si="70"/>
        <v>-9155.8507263557403</v>
      </c>
      <c r="AE452" s="19">
        <f t="shared" si="71"/>
        <v>9155.8507263557349</v>
      </c>
      <c r="AF452" s="19">
        <f t="shared" si="72"/>
        <v>0</v>
      </c>
      <c r="AG452" s="20"/>
      <c r="AH452" s="160">
        <f>'[3]Sped FY 2020'!DZ468</f>
        <v>112</v>
      </c>
      <c r="AI452" s="19">
        <f t="shared" si="73"/>
        <v>0</v>
      </c>
      <c r="AJ452" s="19">
        <f t="shared" si="73"/>
        <v>0</v>
      </c>
      <c r="AK452" s="19">
        <f t="shared" si="73"/>
        <v>0</v>
      </c>
      <c r="AL452" s="19">
        <f t="shared" si="73"/>
        <v>0</v>
      </c>
      <c r="AM452" s="19">
        <f t="shared" si="73"/>
        <v>0</v>
      </c>
      <c r="AN452" s="19">
        <f t="shared" si="73"/>
        <v>-81.748667199604824</v>
      </c>
      <c r="AO452" s="19">
        <f t="shared" si="73"/>
        <v>81.748667199604782</v>
      </c>
      <c r="AP452" s="19">
        <f t="shared" si="74"/>
        <v>0</v>
      </c>
      <c r="AQ452" s="118">
        <f>'[3]Sped FY 2020'!CR468</f>
        <v>6.366526759810573</v>
      </c>
      <c r="AR452" s="119">
        <f>'[3]Sped FY 2020'!CS468</f>
        <v>6.3665267598100526</v>
      </c>
      <c r="AS452" s="161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  <c r="CB452" s="162"/>
      <c r="CC452" s="162"/>
      <c r="CD452" s="162"/>
      <c r="CE452" s="162"/>
      <c r="CF452" s="162"/>
      <c r="CG452" s="162"/>
      <c r="CH452" s="162"/>
      <c r="CI452" s="162"/>
      <c r="CJ452" s="162"/>
    </row>
    <row r="453" spans="1:88" ht="15" x14ac:dyDescent="0.25">
      <c r="A453" s="154">
        <v>4110</v>
      </c>
      <c r="B453" s="155">
        <v>7</v>
      </c>
      <c r="C453" s="156" t="s">
        <v>409</v>
      </c>
      <c r="D453" s="167">
        <v>7</v>
      </c>
      <c r="E453" s="120">
        <f>'[3]Sped FY 2020'!AB469</f>
        <v>339391.49599167652</v>
      </c>
      <c r="F453" s="120">
        <f>'[3]Sped FY 2020'!AK469</f>
        <v>68674.755820302817</v>
      </c>
      <c r="G453" s="120">
        <f>'[3]Sped FY 2020'!BP469</f>
        <v>0</v>
      </c>
      <c r="H453" s="120">
        <f>-'[3]Sped FY 2020'!CI469</f>
        <v>0</v>
      </c>
      <c r="I453" s="120">
        <f>'[3]Sped FY 2020'!CB469</f>
        <v>0</v>
      </c>
      <c r="J453" s="120">
        <f>'[3]Sped FY 2020'!BF469-'[3]Sped FY 2020'!BI469</f>
        <v>225003.38845990496</v>
      </c>
      <c r="K453" s="120">
        <f>'[3]Sped FY 2020'!CJ469</f>
        <v>13235.493438817948</v>
      </c>
      <c r="L453" s="118">
        <f t="shared" si="66"/>
        <v>646305.13371070218</v>
      </c>
      <c r="M453" s="134">
        <f t="shared" si="67"/>
        <v>0</v>
      </c>
      <c r="N453" s="158">
        <v>4110</v>
      </c>
      <c r="O453" s="159">
        <v>7</v>
      </c>
      <c r="P453" s="14" t="s">
        <v>409</v>
      </c>
      <c r="Q453" s="14">
        <v>7</v>
      </c>
      <c r="R453" s="22">
        <v>339391.49599167652</v>
      </c>
      <c r="S453" s="94">
        <v>68674.755820302817</v>
      </c>
      <c r="T453" s="94">
        <v>0</v>
      </c>
      <c r="U453" s="94">
        <v>0</v>
      </c>
      <c r="V453" s="94">
        <v>238238.8818987229</v>
      </c>
      <c r="W453" s="95">
        <v>646305.13371070218</v>
      </c>
      <c r="X453" s="152"/>
      <c r="Y453" s="19">
        <f t="shared" si="68"/>
        <v>0</v>
      </c>
      <c r="Z453" s="19">
        <f t="shared" si="68"/>
        <v>0</v>
      </c>
      <c r="AA453" s="19">
        <f t="shared" si="69"/>
        <v>0</v>
      </c>
      <c r="AB453" s="19">
        <f t="shared" si="70"/>
        <v>0</v>
      </c>
      <c r="AC453" s="19">
        <f t="shared" si="70"/>
        <v>0</v>
      </c>
      <c r="AD453" s="19">
        <f t="shared" si="70"/>
        <v>-13235.493438817939</v>
      </c>
      <c r="AE453" s="19">
        <f t="shared" si="71"/>
        <v>13235.493438817948</v>
      </c>
      <c r="AF453" s="19">
        <f t="shared" si="72"/>
        <v>0</v>
      </c>
      <c r="AG453" s="20"/>
      <c r="AH453" s="160">
        <f>'[3]Sped FY 2020'!DZ469</f>
        <v>330</v>
      </c>
      <c r="AI453" s="19">
        <f t="shared" si="73"/>
        <v>0</v>
      </c>
      <c r="AJ453" s="19">
        <f t="shared" si="73"/>
        <v>0</v>
      </c>
      <c r="AK453" s="19">
        <f t="shared" si="73"/>
        <v>0</v>
      </c>
      <c r="AL453" s="19">
        <f t="shared" si="73"/>
        <v>0</v>
      </c>
      <c r="AM453" s="19">
        <f t="shared" si="73"/>
        <v>0</v>
      </c>
      <c r="AN453" s="19">
        <f t="shared" si="73"/>
        <v>-40.107555875205875</v>
      </c>
      <c r="AO453" s="19">
        <f t="shared" si="73"/>
        <v>40.107555875205904</v>
      </c>
      <c r="AP453" s="19">
        <f t="shared" si="74"/>
        <v>0</v>
      </c>
      <c r="AQ453" s="118">
        <f>'[3]Sped FY 2020'!CR469</f>
        <v>80.215111750411921</v>
      </c>
      <c r="AR453" s="119">
        <f>'[3]Sped FY 2020'!CS469</f>
        <v>80.215111750411921</v>
      </c>
      <c r="AS453" s="161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  <c r="CB453" s="162"/>
      <c r="CC453" s="162"/>
      <c r="CD453" s="162"/>
      <c r="CE453" s="162"/>
      <c r="CF453" s="162"/>
      <c r="CG453" s="162"/>
      <c r="CH453" s="162"/>
      <c r="CI453" s="162"/>
      <c r="CJ453" s="162"/>
    </row>
    <row r="454" spans="1:88" ht="15" x14ac:dyDescent="0.25">
      <c r="A454" s="154">
        <v>4111</v>
      </c>
      <c r="B454" s="155">
        <v>7</v>
      </c>
      <c r="C454" s="156" t="s">
        <v>410</v>
      </c>
      <c r="D454" s="167">
        <v>7</v>
      </c>
      <c r="E454" s="120">
        <f>'[3]Sped FY 2020'!AB470</f>
        <v>247194.1988671078</v>
      </c>
      <c r="F454" s="120">
        <f>'[3]Sped FY 2020'!AK470</f>
        <v>125909.37050304461</v>
      </c>
      <c r="G454" s="120">
        <f>'[3]Sped FY 2020'!BP470</f>
        <v>0</v>
      </c>
      <c r="H454" s="120">
        <f>-'[3]Sped FY 2020'!CI470</f>
        <v>0</v>
      </c>
      <c r="I454" s="120">
        <f>'[3]Sped FY 2020'!CB470</f>
        <v>0</v>
      </c>
      <c r="J454" s="120">
        <f>'[3]Sped FY 2020'!BF470-'[3]Sped FY 2020'!BI470</f>
        <v>224982.20176751245</v>
      </c>
      <c r="K454" s="120">
        <f>'[3]Sped FY 2020'!CJ470</f>
        <v>13234.247162794856</v>
      </c>
      <c r="L454" s="118">
        <f t="shared" si="66"/>
        <v>611320.01830045972</v>
      </c>
      <c r="M454" s="134">
        <f t="shared" si="67"/>
        <v>0</v>
      </c>
      <c r="N454" s="158">
        <v>4111</v>
      </c>
      <c r="O454" s="159">
        <v>7</v>
      </c>
      <c r="P454" s="14" t="s">
        <v>410</v>
      </c>
      <c r="Q454" s="14">
        <v>7</v>
      </c>
      <c r="R454" s="22">
        <v>247194.1988671078</v>
      </c>
      <c r="S454" s="94">
        <v>125909.37050304461</v>
      </c>
      <c r="T454" s="94">
        <v>0</v>
      </c>
      <c r="U454" s="94">
        <v>0</v>
      </c>
      <c r="V454" s="94">
        <v>238216.44893030732</v>
      </c>
      <c r="W454" s="95">
        <v>611320.01830045972</v>
      </c>
      <c r="X454" s="152"/>
      <c r="Y454" s="19">
        <f t="shared" si="68"/>
        <v>0</v>
      </c>
      <c r="Z454" s="19">
        <f t="shared" si="68"/>
        <v>0</v>
      </c>
      <c r="AA454" s="19">
        <f t="shared" si="69"/>
        <v>0</v>
      </c>
      <c r="AB454" s="19">
        <f t="shared" si="70"/>
        <v>0</v>
      </c>
      <c r="AC454" s="19">
        <f t="shared" si="70"/>
        <v>0</v>
      </c>
      <c r="AD454" s="19">
        <f t="shared" si="70"/>
        <v>-13234.247162794869</v>
      </c>
      <c r="AE454" s="19">
        <f t="shared" si="71"/>
        <v>13234.247162794856</v>
      </c>
      <c r="AF454" s="19">
        <f t="shared" si="72"/>
        <v>0</v>
      </c>
      <c r="AG454" s="20"/>
      <c r="AH454" s="160">
        <f>'[3]Sped FY 2020'!DZ470</f>
        <v>110</v>
      </c>
      <c r="AI454" s="19">
        <f t="shared" si="73"/>
        <v>0</v>
      </c>
      <c r="AJ454" s="19">
        <f t="shared" si="73"/>
        <v>0</v>
      </c>
      <c r="AK454" s="19">
        <f t="shared" si="73"/>
        <v>0</v>
      </c>
      <c r="AL454" s="19">
        <f t="shared" si="73"/>
        <v>0</v>
      </c>
      <c r="AM454" s="19">
        <f t="shared" si="73"/>
        <v>0</v>
      </c>
      <c r="AN454" s="19">
        <f t="shared" si="73"/>
        <v>-120.31133784358971</v>
      </c>
      <c r="AO454" s="19">
        <f t="shared" si="73"/>
        <v>120.3113378435896</v>
      </c>
      <c r="AP454" s="19">
        <f t="shared" si="74"/>
        <v>0</v>
      </c>
      <c r="AQ454" s="118">
        <f>'[3]Sped FY 2020'!CR470</f>
        <v>77.117476699060688</v>
      </c>
      <c r="AR454" s="119">
        <f>'[3]Sped FY 2020'!CS470</f>
        <v>77.117476699060688</v>
      </c>
      <c r="AS454" s="161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  <c r="CB454" s="162"/>
      <c r="CC454" s="162"/>
      <c r="CD454" s="162"/>
      <c r="CE454" s="162"/>
      <c r="CF454" s="162"/>
      <c r="CG454" s="162"/>
      <c r="CH454" s="162"/>
      <c r="CI454" s="162"/>
      <c r="CJ454" s="162"/>
    </row>
    <row r="455" spans="1:88" ht="15" x14ac:dyDescent="0.25">
      <c r="A455" s="154">
        <v>4112</v>
      </c>
      <c r="B455" s="155">
        <v>7</v>
      </c>
      <c r="C455" s="156" t="s">
        <v>411</v>
      </c>
      <c r="D455" s="167">
        <v>7</v>
      </c>
      <c r="E455" s="120">
        <f>'[3]Sped FY 2020'!AB471</f>
        <v>90565.940810467248</v>
      </c>
      <c r="F455" s="120">
        <f>'[3]Sped FY 2020'!AK471</f>
        <v>0</v>
      </c>
      <c r="G455" s="120">
        <f>'[3]Sped FY 2020'!BP471</f>
        <v>0</v>
      </c>
      <c r="H455" s="120">
        <f>-'[3]Sped FY 2020'!CI471</f>
        <v>0</v>
      </c>
      <c r="I455" s="120">
        <f>'[3]Sped FY 2020'!CB471</f>
        <v>0</v>
      </c>
      <c r="J455" s="120">
        <f>'[3]Sped FY 2020'!BF471-'[3]Sped FY 2020'!BI471</f>
        <v>139666.85924281157</v>
      </c>
      <c r="K455" s="120">
        <f>'[3]Sped FY 2020'!CJ471</f>
        <v>8215.6976025183321</v>
      </c>
      <c r="L455" s="118">
        <f t="shared" si="66"/>
        <v>238448.49765579714</v>
      </c>
      <c r="M455" s="134">
        <f t="shared" si="67"/>
        <v>0</v>
      </c>
      <c r="N455" s="158">
        <v>4112</v>
      </c>
      <c r="O455" s="159">
        <v>7</v>
      </c>
      <c r="P455" s="14" t="s">
        <v>411</v>
      </c>
      <c r="Q455" s="14">
        <v>7</v>
      </c>
      <c r="R455" s="22">
        <v>90565.940810467248</v>
      </c>
      <c r="S455" s="94">
        <v>0</v>
      </c>
      <c r="T455" s="94">
        <v>0</v>
      </c>
      <c r="U455" s="94">
        <v>0</v>
      </c>
      <c r="V455" s="94">
        <v>147882.55684532991</v>
      </c>
      <c r="W455" s="95">
        <v>238448.49765579717</v>
      </c>
      <c r="X455" s="152"/>
      <c r="Y455" s="19">
        <f t="shared" si="68"/>
        <v>0</v>
      </c>
      <c r="Z455" s="19">
        <f t="shared" si="68"/>
        <v>0</v>
      </c>
      <c r="AA455" s="19">
        <f t="shared" si="69"/>
        <v>0</v>
      </c>
      <c r="AB455" s="19">
        <f t="shared" si="70"/>
        <v>0</v>
      </c>
      <c r="AC455" s="19">
        <f t="shared" si="70"/>
        <v>0</v>
      </c>
      <c r="AD455" s="19">
        <f t="shared" si="70"/>
        <v>-8215.6976025183394</v>
      </c>
      <c r="AE455" s="19">
        <f t="shared" si="71"/>
        <v>8215.6976025183321</v>
      </c>
      <c r="AF455" s="19">
        <f t="shared" si="72"/>
        <v>0</v>
      </c>
      <c r="AG455" s="20"/>
      <c r="AH455" s="160">
        <f>'[3]Sped FY 2020'!DZ471</f>
        <v>420</v>
      </c>
      <c r="AI455" s="19">
        <f t="shared" si="73"/>
        <v>0</v>
      </c>
      <c r="AJ455" s="19">
        <f t="shared" si="73"/>
        <v>0</v>
      </c>
      <c r="AK455" s="19">
        <f t="shared" si="73"/>
        <v>0</v>
      </c>
      <c r="AL455" s="19">
        <f t="shared" si="73"/>
        <v>0</v>
      </c>
      <c r="AM455" s="19">
        <f t="shared" si="73"/>
        <v>0</v>
      </c>
      <c r="AN455" s="19">
        <f t="shared" si="73"/>
        <v>-19.561184767900809</v>
      </c>
      <c r="AO455" s="19">
        <f t="shared" si="73"/>
        <v>19.561184767900791</v>
      </c>
      <c r="AP455" s="19">
        <f t="shared" si="74"/>
        <v>0</v>
      </c>
      <c r="AQ455" s="118">
        <f>'[3]Sped FY 2020'!CR471</f>
        <v>39.122369535801475</v>
      </c>
      <c r="AR455" s="119">
        <f>'[3]Sped FY 2020'!CS471</f>
        <v>39.122369535801546</v>
      </c>
      <c r="AS455" s="161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  <c r="CB455" s="162"/>
      <c r="CC455" s="162"/>
      <c r="CD455" s="162"/>
      <c r="CE455" s="162"/>
      <c r="CF455" s="162"/>
      <c r="CG455" s="162"/>
      <c r="CH455" s="162"/>
      <c r="CI455" s="162"/>
      <c r="CJ455" s="162"/>
    </row>
    <row r="456" spans="1:88" ht="15" x14ac:dyDescent="0.25">
      <c r="A456" s="154">
        <v>4113</v>
      </c>
      <c r="B456" s="155">
        <v>7</v>
      </c>
      <c r="C456" s="156" t="s">
        <v>669</v>
      </c>
      <c r="D456" s="167">
        <v>7</v>
      </c>
      <c r="E456" s="120">
        <f>'[3]Sped FY 2020'!AB472</f>
        <v>1414179.3441293265</v>
      </c>
      <c r="F456" s="120">
        <f>'[3]Sped FY 2020'!AK472</f>
        <v>1970567.8625961037</v>
      </c>
      <c r="G456" s="120">
        <f>'[3]Sped FY 2020'!BP472</f>
        <v>0</v>
      </c>
      <c r="H456" s="120">
        <f>-'[3]Sped FY 2020'!CI472</f>
        <v>0</v>
      </c>
      <c r="I456" s="120">
        <f>'[3]Sped FY 2020'!CB472</f>
        <v>0</v>
      </c>
      <c r="J456" s="120">
        <f>'[3]Sped FY 2020'!BF472-'[3]Sped FY 2020'!BI472</f>
        <v>2775879.1101262649</v>
      </c>
      <c r="K456" s="120">
        <f>'[3]Sped FY 2020'!CJ472</f>
        <v>0</v>
      </c>
      <c r="L456" s="118">
        <f t="shared" si="66"/>
        <v>6160626.3168516951</v>
      </c>
      <c r="M456" s="134">
        <f t="shared" si="67"/>
        <v>0</v>
      </c>
      <c r="N456" s="158">
        <v>4113</v>
      </c>
      <c r="O456" s="159">
        <v>7</v>
      </c>
      <c r="P456" s="14" t="s">
        <v>669</v>
      </c>
      <c r="Q456" s="14">
        <v>7</v>
      </c>
      <c r="R456" s="22">
        <v>1414179.3441293265</v>
      </c>
      <c r="S456" s="94">
        <v>1970567.8625961037</v>
      </c>
      <c r="T456" s="94">
        <v>0</v>
      </c>
      <c r="U456" s="94">
        <v>0</v>
      </c>
      <c r="V456" s="94">
        <v>2775879.1101262649</v>
      </c>
      <c r="W456" s="95">
        <v>6160626.3168516951</v>
      </c>
      <c r="X456" s="152"/>
      <c r="Y456" s="19">
        <f t="shared" si="68"/>
        <v>0</v>
      </c>
      <c r="Z456" s="19">
        <f t="shared" si="68"/>
        <v>0</v>
      </c>
      <c r="AA456" s="19">
        <f t="shared" si="69"/>
        <v>0</v>
      </c>
      <c r="AB456" s="19">
        <f t="shared" si="70"/>
        <v>0</v>
      </c>
      <c r="AC456" s="19">
        <f t="shared" si="70"/>
        <v>0</v>
      </c>
      <c r="AD456" s="19">
        <f t="shared" si="70"/>
        <v>0</v>
      </c>
      <c r="AE456" s="19">
        <f t="shared" si="71"/>
        <v>0</v>
      </c>
      <c r="AF456" s="19">
        <f t="shared" si="72"/>
        <v>0</v>
      </c>
      <c r="AG456" s="20"/>
      <c r="AH456" s="160">
        <f>'[3]Sped FY 2020'!DZ472</f>
        <v>140</v>
      </c>
      <c r="AI456" s="19">
        <f t="shared" si="73"/>
        <v>0</v>
      </c>
      <c r="AJ456" s="19">
        <f t="shared" si="73"/>
        <v>0</v>
      </c>
      <c r="AK456" s="19">
        <f t="shared" si="73"/>
        <v>0</v>
      </c>
      <c r="AL456" s="19">
        <f t="shared" si="73"/>
        <v>0</v>
      </c>
      <c r="AM456" s="19">
        <f t="shared" si="73"/>
        <v>0</v>
      </c>
      <c r="AN456" s="19">
        <f t="shared" si="73"/>
        <v>0</v>
      </c>
      <c r="AO456" s="19">
        <f t="shared" si="73"/>
        <v>0</v>
      </c>
      <c r="AP456" s="19">
        <f t="shared" si="74"/>
        <v>0</v>
      </c>
      <c r="AQ456" s="118">
        <f>'[3]Sped FY 2020'!CR472</f>
        <v>-331.25550042550083</v>
      </c>
      <c r="AR456" s="119">
        <f>'[3]Sped FY 2020'!CS472</f>
        <v>-331.25550042550083</v>
      </c>
      <c r="AS456" s="161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  <c r="CB456" s="162"/>
      <c r="CC456" s="162"/>
      <c r="CD456" s="162"/>
      <c r="CE456" s="162"/>
      <c r="CF456" s="162"/>
      <c r="CG456" s="162"/>
      <c r="CH456" s="162"/>
      <c r="CI456" s="162"/>
      <c r="CJ456" s="162"/>
    </row>
    <row r="457" spans="1:88" ht="15" x14ac:dyDescent="0.25">
      <c r="A457" s="154">
        <v>4115</v>
      </c>
      <c r="B457" s="155">
        <v>7</v>
      </c>
      <c r="C457" s="156" t="s">
        <v>413</v>
      </c>
      <c r="D457" s="167">
        <v>7</v>
      </c>
      <c r="E457" s="120">
        <f>'[3]Sped FY 2020'!AB473</f>
        <v>0</v>
      </c>
      <c r="F457" s="120">
        <f>'[3]Sped FY 2020'!AK473</f>
        <v>0</v>
      </c>
      <c r="G457" s="120">
        <f>'[3]Sped FY 2020'!BP473</f>
        <v>0</v>
      </c>
      <c r="H457" s="120">
        <f>-'[3]Sped FY 2020'!CI473</f>
        <v>0</v>
      </c>
      <c r="I457" s="120">
        <f>'[3]Sped FY 2020'!CB473</f>
        <v>0</v>
      </c>
      <c r="J457" s="120">
        <f>'[3]Sped FY 2020'!BF473-'[3]Sped FY 2020'!BI473</f>
        <v>0</v>
      </c>
      <c r="K457" s="120">
        <f>'[3]Sped FY 2020'!CJ473</f>
        <v>0</v>
      </c>
      <c r="L457" s="118">
        <f t="shared" si="66"/>
        <v>0</v>
      </c>
      <c r="M457" s="134">
        <f t="shared" si="67"/>
        <v>0</v>
      </c>
      <c r="N457" s="158">
        <v>4115</v>
      </c>
      <c r="O457" s="159">
        <v>7</v>
      </c>
      <c r="P457" s="14" t="s">
        <v>413</v>
      </c>
      <c r="Q457" s="14">
        <v>7</v>
      </c>
      <c r="R457" s="22">
        <v>0</v>
      </c>
      <c r="S457" s="94">
        <v>0</v>
      </c>
      <c r="T457" s="94">
        <v>0</v>
      </c>
      <c r="U457" s="94">
        <v>0</v>
      </c>
      <c r="V457" s="94">
        <v>0</v>
      </c>
      <c r="W457" s="95">
        <v>0</v>
      </c>
      <c r="X457" s="152"/>
      <c r="Y457" s="19">
        <f t="shared" si="68"/>
        <v>0</v>
      </c>
      <c r="Z457" s="19">
        <f t="shared" si="68"/>
        <v>0</v>
      </c>
      <c r="AA457" s="19">
        <f t="shared" si="69"/>
        <v>0</v>
      </c>
      <c r="AB457" s="19">
        <f t="shared" si="70"/>
        <v>0</v>
      </c>
      <c r="AC457" s="19">
        <f t="shared" si="70"/>
        <v>0</v>
      </c>
      <c r="AD457" s="19">
        <f t="shared" si="70"/>
        <v>0</v>
      </c>
      <c r="AE457" s="19">
        <f t="shared" si="71"/>
        <v>0</v>
      </c>
      <c r="AF457" s="19">
        <f t="shared" si="72"/>
        <v>0</v>
      </c>
      <c r="AG457" s="20"/>
      <c r="AH457" s="160">
        <f>'[3]Sped FY 2020'!DZ473</f>
        <v>0</v>
      </c>
      <c r="AI457" s="19">
        <f t="shared" si="73"/>
        <v>0</v>
      </c>
      <c r="AJ457" s="19">
        <f t="shared" si="73"/>
        <v>0</v>
      </c>
      <c r="AK457" s="19">
        <f t="shared" si="73"/>
        <v>0</v>
      </c>
      <c r="AL457" s="19">
        <f t="shared" si="73"/>
        <v>0</v>
      </c>
      <c r="AM457" s="19">
        <f t="shared" si="73"/>
        <v>0</v>
      </c>
      <c r="AN457" s="19">
        <f t="shared" si="73"/>
        <v>0</v>
      </c>
      <c r="AO457" s="19">
        <f t="shared" si="73"/>
        <v>0</v>
      </c>
      <c r="AP457" s="19">
        <f t="shared" si="74"/>
        <v>0</v>
      </c>
      <c r="AQ457" s="118">
        <f>'[3]Sped FY 2020'!CR473</f>
        <v>0</v>
      </c>
      <c r="AR457" s="119">
        <f>'[3]Sped FY 2020'!CS473</f>
        <v>0</v>
      </c>
      <c r="AS457" s="161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  <c r="CB457" s="162"/>
      <c r="CC457" s="162"/>
      <c r="CD457" s="162"/>
      <c r="CE457" s="162"/>
      <c r="CF457" s="162"/>
      <c r="CG457" s="162"/>
      <c r="CH457" s="162"/>
      <c r="CI457" s="162"/>
      <c r="CJ457" s="162"/>
    </row>
    <row r="458" spans="1:88" ht="15" x14ac:dyDescent="0.25">
      <c r="A458" s="154">
        <v>4116</v>
      </c>
      <c r="B458" s="155">
        <v>7</v>
      </c>
      <c r="C458" s="156" t="s">
        <v>414</v>
      </c>
      <c r="D458" s="167">
        <v>7</v>
      </c>
      <c r="E458" s="120">
        <f>'[3]Sped FY 2020'!AB474</f>
        <v>610463.04967809084</v>
      </c>
      <c r="F458" s="120">
        <f>'[3]Sped FY 2020'!AK474</f>
        <v>173768.36496986158</v>
      </c>
      <c r="G458" s="120">
        <f>'[3]Sped FY 2020'!BP474</f>
        <v>0</v>
      </c>
      <c r="H458" s="120">
        <f>-'[3]Sped FY 2020'!CI474</f>
        <v>0</v>
      </c>
      <c r="I458" s="120">
        <f>'[3]Sped FY 2020'!CB474</f>
        <v>0</v>
      </c>
      <c r="J458" s="120">
        <f>'[3]Sped FY 2020'!BF474-'[3]Sped FY 2020'!BI474</f>
        <v>707814.79968704772</v>
      </c>
      <c r="K458" s="120">
        <f>'[3]Sped FY 2020'!CJ474</f>
        <v>41636.1646874734</v>
      </c>
      <c r="L458" s="118">
        <f t="shared" si="66"/>
        <v>1533682.3790224735</v>
      </c>
      <c r="M458" s="134">
        <f t="shared" si="67"/>
        <v>0</v>
      </c>
      <c r="N458" s="158">
        <v>4116</v>
      </c>
      <c r="O458" s="159">
        <v>7</v>
      </c>
      <c r="P458" s="14" t="s">
        <v>414</v>
      </c>
      <c r="Q458" s="14">
        <v>7</v>
      </c>
      <c r="R458" s="22">
        <v>610463.04967809084</v>
      </c>
      <c r="S458" s="94">
        <v>173768.36496986158</v>
      </c>
      <c r="T458" s="94">
        <v>0</v>
      </c>
      <c r="U458" s="94">
        <v>0</v>
      </c>
      <c r="V458" s="94">
        <v>749450.96437452117</v>
      </c>
      <c r="W458" s="95">
        <v>1533682.3790224735</v>
      </c>
      <c r="X458" s="152"/>
      <c r="Y458" s="19">
        <f t="shared" si="68"/>
        <v>0</v>
      </c>
      <c r="Z458" s="19">
        <f t="shared" si="68"/>
        <v>0</v>
      </c>
      <c r="AA458" s="19">
        <f t="shared" si="69"/>
        <v>0</v>
      </c>
      <c r="AB458" s="19">
        <f t="shared" si="70"/>
        <v>0</v>
      </c>
      <c r="AC458" s="19">
        <f t="shared" si="70"/>
        <v>0</v>
      </c>
      <c r="AD458" s="19">
        <f t="shared" si="70"/>
        <v>-41636.164687473443</v>
      </c>
      <c r="AE458" s="19">
        <f t="shared" si="71"/>
        <v>41636.1646874734</v>
      </c>
      <c r="AF458" s="19">
        <f t="shared" si="72"/>
        <v>0</v>
      </c>
      <c r="AG458" s="20"/>
      <c r="AH458" s="160">
        <f>'[3]Sped FY 2020'!DZ474</f>
        <v>1343</v>
      </c>
      <c r="AI458" s="19">
        <f t="shared" si="73"/>
        <v>0</v>
      </c>
      <c r="AJ458" s="19">
        <f t="shared" si="73"/>
        <v>0</v>
      </c>
      <c r="AK458" s="19">
        <f t="shared" si="73"/>
        <v>0</v>
      </c>
      <c r="AL458" s="19">
        <f t="shared" si="73"/>
        <v>0</v>
      </c>
      <c r="AM458" s="19">
        <f t="shared" si="73"/>
        <v>0</v>
      </c>
      <c r="AN458" s="19">
        <f t="shared" si="73"/>
        <v>-31.002356431476876</v>
      </c>
      <c r="AO458" s="19">
        <f t="shared" si="73"/>
        <v>31.002356431476844</v>
      </c>
      <c r="AP458" s="19">
        <f t="shared" si="74"/>
        <v>0</v>
      </c>
      <c r="AQ458" s="118">
        <f>'[3]Sped FY 2020'!CR474</f>
        <v>61.561600570533678</v>
      </c>
      <c r="AR458" s="119">
        <f>'[3]Sped FY 2020'!CS474</f>
        <v>61.561600570533678</v>
      </c>
      <c r="AS458" s="161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  <c r="CB458" s="162"/>
      <c r="CC458" s="162"/>
      <c r="CD458" s="162"/>
      <c r="CE458" s="162"/>
      <c r="CF458" s="162"/>
      <c r="CG458" s="162"/>
      <c r="CH458" s="162"/>
      <c r="CI458" s="162"/>
      <c r="CJ458" s="162"/>
    </row>
    <row r="459" spans="1:88" ht="15" x14ac:dyDescent="0.25">
      <c r="A459" s="154">
        <v>4118</v>
      </c>
      <c r="B459" s="155">
        <v>7</v>
      </c>
      <c r="C459" s="156" t="s">
        <v>415</v>
      </c>
      <c r="D459" s="167">
        <v>7</v>
      </c>
      <c r="E459" s="120">
        <f>'[3]Sped FY 2020'!AB475</f>
        <v>762923.75944463233</v>
      </c>
      <c r="F459" s="120">
        <f>'[3]Sped FY 2020'!AK475</f>
        <v>284065.51132318139</v>
      </c>
      <c r="G459" s="120">
        <f>'[3]Sped FY 2020'!BP475</f>
        <v>0</v>
      </c>
      <c r="H459" s="120">
        <f>-'[3]Sped FY 2020'!CI475</f>
        <v>0</v>
      </c>
      <c r="I459" s="120">
        <f>'[3]Sped FY 2020'!CB475</f>
        <v>0</v>
      </c>
      <c r="J459" s="120">
        <f>'[3]Sped FY 2020'!BF475-'[3]Sped FY 2020'!BI475</f>
        <v>996202.27667510253</v>
      </c>
      <c r="K459" s="120">
        <f>'[3]Sped FY 2020'!CJ475</f>
        <v>58600.133922064859</v>
      </c>
      <c r="L459" s="118">
        <f t="shared" si="66"/>
        <v>2101791.681364981</v>
      </c>
      <c r="M459" s="134">
        <f t="shared" si="67"/>
        <v>0</v>
      </c>
      <c r="N459" s="158">
        <v>4118</v>
      </c>
      <c r="O459" s="159">
        <v>7</v>
      </c>
      <c r="P459" s="14" t="s">
        <v>415</v>
      </c>
      <c r="Q459" s="14">
        <v>7</v>
      </c>
      <c r="R459" s="22">
        <v>762923.75944463233</v>
      </c>
      <c r="S459" s="94">
        <v>284065.51132318139</v>
      </c>
      <c r="T459" s="94">
        <v>0</v>
      </c>
      <c r="U459" s="94">
        <v>0</v>
      </c>
      <c r="V459" s="94">
        <v>1054802.4105971674</v>
      </c>
      <c r="W459" s="95">
        <v>2101791.6813649815</v>
      </c>
      <c r="X459" s="152"/>
      <c r="Y459" s="19">
        <f t="shared" si="68"/>
        <v>0</v>
      </c>
      <c r="Z459" s="19">
        <f t="shared" si="68"/>
        <v>0</v>
      </c>
      <c r="AA459" s="19">
        <f t="shared" si="69"/>
        <v>0</v>
      </c>
      <c r="AB459" s="19">
        <f t="shared" si="70"/>
        <v>0</v>
      </c>
      <c r="AC459" s="19">
        <f t="shared" si="70"/>
        <v>0</v>
      </c>
      <c r="AD459" s="19">
        <f t="shared" si="70"/>
        <v>-58600.13392206491</v>
      </c>
      <c r="AE459" s="19">
        <f t="shared" si="71"/>
        <v>58600.133922064859</v>
      </c>
      <c r="AF459" s="19">
        <f t="shared" si="72"/>
        <v>0</v>
      </c>
      <c r="AG459" s="20"/>
      <c r="AH459" s="160">
        <f>'[3]Sped FY 2020'!DZ475</f>
        <v>732</v>
      </c>
      <c r="AI459" s="19">
        <f t="shared" si="73"/>
        <v>0</v>
      </c>
      <c r="AJ459" s="19">
        <f t="shared" si="73"/>
        <v>0</v>
      </c>
      <c r="AK459" s="19">
        <f t="shared" si="73"/>
        <v>0</v>
      </c>
      <c r="AL459" s="19">
        <f t="shared" si="73"/>
        <v>0</v>
      </c>
      <c r="AM459" s="19">
        <f t="shared" si="73"/>
        <v>0</v>
      </c>
      <c r="AN459" s="19">
        <f t="shared" si="73"/>
        <v>-80.054827762383752</v>
      </c>
      <c r="AO459" s="19">
        <f t="shared" si="73"/>
        <v>80.054827762383681</v>
      </c>
      <c r="AP459" s="19">
        <f t="shared" si="74"/>
        <v>0</v>
      </c>
      <c r="AQ459" s="118">
        <f>'[3]Sped FY 2020'!CR475</f>
        <v>130.4432231208271</v>
      </c>
      <c r="AR459" s="119">
        <f>'[3]Sped FY 2020'!CS475</f>
        <v>130.44322312082775</v>
      </c>
      <c r="AS459" s="161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  <c r="CB459" s="162"/>
      <c r="CC459" s="162"/>
      <c r="CD459" s="162"/>
      <c r="CE459" s="162"/>
      <c r="CF459" s="162"/>
      <c r="CG459" s="162"/>
      <c r="CH459" s="162"/>
      <c r="CI459" s="162"/>
      <c r="CJ459" s="162"/>
    </row>
    <row r="460" spans="1:88" ht="15" x14ac:dyDescent="0.25">
      <c r="A460" s="154">
        <v>4119</v>
      </c>
      <c r="B460" s="155">
        <v>7</v>
      </c>
      <c r="C460" s="156" t="s">
        <v>416</v>
      </c>
      <c r="D460" s="167">
        <v>7</v>
      </c>
      <c r="E460" s="120">
        <f>'[3]Sped FY 2020'!AB476</f>
        <v>250013.32729007441</v>
      </c>
      <c r="F460" s="120">
        <f>'[3]Sped FY 2020'!AK476</f>
        <v>221805.83415844664</v>
      </c>
      <c r="G460" s="120">
        <f>'[3]Sped FY 2020'!BP476</f>
        <v>0</v>
      </c>
      <c r="H460" s="120">
        <f>-'[3]Sped FY 2020'!CI476</f>
        <v>0</v>
      </c>
      <c r="I460" s="120">
        <f>'[3]Sped FY 2020'!CB476</f>
        <v>0</v>
      </c>
      <c r="J460" s="120">
        <f>'[3]Sped FY 2020'!BF476-'[3]Sped FY 2020'!BI476</f>
        <v>245762.33761426769</v>
      </c>
      <c r="K460" s="120">
        <f>'[3]Sped FY 2020'!CJ476</f>
        <v>14456.608094956924</v>
      </c>
      <c r="L460" s="118">
        <f t="shared" si="66"/>
        <v>732038.10715774575</v>
      </c>
      <c r="M460" s="134">
        <f t="shared" si="67"/>
        <v>0</v>
      </c>
      <c r="N460" s="158">
        <v>4119</v>
      </c>
      <c r="O460" s="159">
        <v>7</v>
      </c>
      <c r="P460" s="14" t="s">
        <v>416</v>
      </c>
      <c r="Q460" s="14">
        <v>7</v>
      </c>
      <c r="R460" s="22">
        <v>250013.32729007441</v>
      </c>
      <c r="S460" s="94">
        <v>221805.83415844664</v>
      </c>
      <c r="T460" s="94">
        <v>0</v>
      </c>
      <c r="U460" s="94">
        <v>0</v>
      </c>
      <c r="V460" s="94">
        <v>260218.94570922462</v>
      </c>
      <c r="W460" s="95">
        <v>732038.10715774563</v>
      </c>
      <c r="X460" s="152"/>
      <c r="Y460" s="19">
        <f t="shared" si="68"/>
        <v>0</v>
      </c>
      <c r="Z460" s="19">
        <f t="shared" si="68"/>
        <v>0</v>
      </c>
      <c r="AA460" s="19">
        <f t="shared" si="69"/>
        <v>0</v>
      </c>
      <c r="AB460" s="19">
        <f t="shared" si="70"/>
        <v>0</v>
      </c>
      <c r="AC460" s="19">
        <f t="shared" si="70"/>
        <v>0</v>
      </c>
      <c r="AD460" s="19">
        <f t="shared" si="70"/>
        <v>-14456.60809495693</v>
      </c>
      <c r="AE460" s="19">
        <f t="shared" si="71"/>
        <v>14456.608094956924</v>
      </c>
      <c r="AF460" s="19">
        <f t="shared" si="72"/>
        <v>0</v>
      </c>
      <c r="AG460" s="20"/>
      <c r="AH460" s="160">
        <f>'[3]Sped FY 2020'!DZ476</f>
        <v>90</v>
      </c>
      <c r="AI460" s="19">
        <f t="shared" si="73"/>
        <v>0</v>
      </c>
      <c r="AJ460" s="19">
        <f t="shared" si="73"/>
        <v>0</v>
      </c>
      <c r="AK460" s="19">
        <f t="shared" si="73"/>
        <v>0</v>
      </c>
      <c r="AL460" s="19">
        <f t="shared" si="73"/>
        <v>0</v>
      </c>
      <c r="AM460" s="19">
        <f t="shared" si="73"/>
        <v>0</v>
      </c>
      <c r="AN460" s="19">
        <f t="shared" si="73"/>
        <v>-160.62897883285478</v>
      </c>
      <c r="AO460" s="19">
        <f t="shared" si="73"/>
        <v>160.6289788328547</v>
      </c>
      <c r="AP460" s="19">
        <f t="shared" si="74"/>
        <v>0</v>
      </c>
      <c r="AQ460" s="118">
        <f>'[3]Sped FY 2020'!CR476</f>
        <v>313.23977399345392</v>
      </c>
      <c r="AR460" s="119">
        <f>'[3]Sped FY 2020'!CS476</f>
        <v>313.23977399345262</v>
      </c>
      <c r="AS460" s="161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  <c r="CB460" s="162"/>
      <c r="CC460" s="162"/>
      <c r="CD460" s="162"/>
      <c r="CE460" s="162"/>
      <c r="CF460" s="162"/>
      <c r="CG460" s="162"/>
      <c r="CH460" s="162"/>
      <c r="CI460" s="162"/>
      <c r="CJ460" s="162"/>
    </row>
    <row r="461" spans="1:88" ht="15" x14ac:dyDescent="0.25">
      <c r="A461" s="154">
        <v>4120</v>
      </c>
      <c r="B461" s="155">
        <v>7</v>
      </c>
      <c r="C461" s="156" t="s">
        <v>417</v>
      </c>
      <c r="D461" s="167">
        <v>7</v>
      </c>
      <c r="E461" s="120">
        <f>'[3]Sped FY 2020'!AB477</f>
        <v>784136.93656692642</v>
      </c>
      <c r="F461" s="120">
        <f>'[3]Sped FY 2020'!AK477</f>
        <v>196386.63918708253</v>
      </c>
      <c r="G461" s="120">
        <f>'[3]Sped FY 2020'!BP477</f>
        <v>0</v>
      </c>
      <c r="H461" s="120">
        <f>-'[3]Sped FY 2020'!CI477</f>
        <v>0</v>
      </c>
      <c r="I461" s="120">
        <f>'[3]Sped FY 2020'!CB477</f>
        <v>0</v>
      </c>
      <c r="J461" s="120">
        <f>'[3]Sped FY 2020'!BF477-'[3]Sped FY 2020'!BI477</f>
        <v>692473.35627883661</v>
      </c>
      <c r="K461" s="120">
        <f>'[3]Sped FY 2020'!CJ477</f>
        <v>40733.726839931565</v>
      </c>
      <c r="L461" s="118">
        <f t="shared" si="66"/>
        <v>1713730.6588727771</v>
      </c>
      <c r="M461" s="134">
        <f t="shared" si="67"/>
        <v>0</v>
      </c>
      <c r="N461" s="158">
        <v>4120</v>
      </c>
      <c r="O461" s="159">
        <v>7</v>
      </c>
      <c r="P461" s="14" t="s">
        <v>417</v>
      </c>
      <c r="Q461" s="14">
        <v>7</v>
      </c>
      <c r="R461" s="22">
        <v>784136.93656692642</v>
      </c>
      <c r="S461" s="94">
        <v>196386.63918708253</v>
      </c>
      <c r="T461" s="94">
        <v>0</v>
      </c>
      <c r="U461" s="94">
        <v>0</v>
      </c>
      <c r="V461" s="94">
        <v>733207.08311876818</v>
      </c>
      <c r="W461" s="95">
        <v>1713730.6588727771</v>
      </c>
      <c r="X461" s="152"/>
      <c r="Y461" s="19">
        <f t="shared" si="68"/>
        <v>0</v>
      </c>
      <c r="Z461" s="19">
        <f t="shared" si="68"/>
        <v>0</v>
      </c>
      <c r="AA461" s="19">
        <f t="shared" si="69"/>
        <v>0</v>
      </c>
      <c r="AB461" s="19">
        <f t="shared" si="70"/>
        <v>0</v>
      </c>
      <c r="AC461" s="19">
        <f t="shared" si="70"/>
        <v>0</v>
      </c>
      <c r="AD461" s="19">
        <f t="shared" si="70"/>
        <v>-40733.726839931565</v>
      </c>
      <c r="AE461" s="19">
        <f t="shared" si="71"/>
        <v>40733.726839931565</v>
      </c>
      <c r="AF461" s="19">
        <f t="shared" si="72"/>
        <v>0</v>
      </c>
      <c r="AG461" s="20"/>
      <c r="AH461" s="160">
        <f>'[3]Sped FY 2020'!DZ477</f>
        <v>1180</v>
      </c>
      <c r="AI461" s="19">
        <f t="shared" si="73"/>
        <v>0</v>
      </c>
      <c r="AJ461" s="19">
        <f t="shared" si="73"/>
        <v>0</v>
      </c>
      <c r="AK461" s="19">
        <f t="shared" si="73"/>
        <v>0</v>
      </c>
      <c r="AL461" s="19">
        <f t="shared" si="73"/>
        <v>0</v>
      </c>
      <c r="AM461" s="19">
        <f t="shared" si="73"/>
        <v>0</v>
      </c>
      <c r="AN461" s="19">
        <f t="shared" si="73"/>
        <v>-34.520107491467428</v>
      </c>
      <c r="AO461" s="19">
        <f t="shared" si="73"/>
        <v>34.520107491467428</v>
      </c>
      <c r="AP461" s="19">
        <f t="shared" si="74"/>
        <v>0</v>
      </c>
      <c r="AQ461" s="118">
        <f>'[3]Sped FY 2020'!CR477</f>
        <v>66.259335968592552</v>
      </c>
      <c r="AR461" s="119">
        <f>'[3]Sped FY 2020'!CS477</f>
        <v>66.259335968592552</v>
      </c>
      <c r="AS461" s="161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  <c r="CB461" s="162"/>
      <c r="CC461" s="162"/>
      <c r="CD461" s="162"/>
      <c r="CE461" s="162"/>
      <c r="CF461" s="162"/>
      <c r="CG461" s="162"/>
      <c r="CH461" s="162"/>
      <c r="CI461" s="162"/>
      <c r="CJ461" s="162"/>
    </row>
    <row r="462" spans="1:88" ht="15" x14ac:dyDescent="0.25">
      <c r="A462" s="154">
        <v>4121</v>
      </c>
      <c r="B462" s="155">
        <v>7</v>
      </c>
      <c r="C462" s="156" t="s">
        <v>418</v>
      </c>
      <c r="D462" s="167">
        <v>7</v>
      </c>
      <c r="E462" s="120">
        <f>'[3]Sped FY 2020'!AB478</f>
        <v>204605.31273831081</v>
      </c>
      <c r="F462" s="120">
        <f>'[3]Sped FY 2020'!AK478</f>
        <v>15264.163250765958</v>
      </c>
      <c r="G462" s="120">
        <f>'[3]Sped FY 2020'!BP478</f>
        <v>0</v>
      </c>
      <c r="H462" s="120">
        <f>-'[3]Sped FY 2020'!CI478</f>
        <v>0</v>
      </c>
      <c r="I462" s="120">
        <f>'[3]Sped FY 2020'!CB478</f>
        <v>0</v>
      </c>
      <c r="J462" s="120">
        <f>'[3]Sped FY 2020'!BF478-'[3]Sped FY 2020'!BI478</f>
        <v>176268.15804737498</v>
      </c>
      <c r="K462" s="120">
        <f>'[3]Sped FY 2020'!CJ478</f>
        <v>10368.715179257353</v>
      </c>
      <c r="L462" s="118">
        <f t="shared" si="66"/>
        <v>406506.34921570908</v>
      </c>
      <c r="M462" s="134">
        <f t="shared" si="67"/>
        <v>0</v>
      </c>
      <c r="N462" s="158">
        <v>4121</v>
      </c>
      <c r="O462" s="159">
        <v>7</v>
      </c>
      <c r="P462" s="14" t="s">
        <v>418</v>
      </c>
      <c r="Q462" s="14">
        <v>7</v>
      </c>
      <c r="R462" s="22">
        <v>204605.31273831081</v>
      </c>
      <c r="S462" s="94">
        <v>15264.163250765958</v>
      </c>
      <c r="T462" s="94">
        <v>0</v>
      </c>
      <c r="U462" s="94">
        <v>0</v>
      </c>
      <c r="V462" s="94">
        <v>186636.87322663233</v>
      </c>
      <c r="W462" s="95">
        <v>406506.34921570914</v>
      </c>
      <c r="X462" s="152"/>
      <c r="Y462" s="19">
        <f t="shared" si="68"/>
        <v>0</v>
      </c>
      <c r="Z462" s="19">
        <f t="shared" si="68"/>
        <v>0</v>
      </c>
      <c r="AA462" s="19">
        <f t="shared" si="69"/>
        <v>0</v>
      </c>
      <c r="AB462" s="19">
        <f t="shared" si="70"/>
        <v>0</v>
      </c>
      <c r="AC462" s="19">
        <f t="shared" si="70"/>
        <v>0</v>
      </c>
      <c r="AD462" s="19">
        <f t="shared" si="70"/>
        <v>-10368.715179257357</v>
      </c>
      <c r="AE462" s="19">
        <f t="shared" si="71"/>
        <v>10368.715179257353</v>
      </c>
      <c r="AF462" s="19">
        <f t="shared" si="72"/>
        <v>0</v>
      </c>
      <c r="AG462" s="20"/>
      <c r="AH462" s="160">
        <f>'[3]Sped FY 2020'!DZ478</f>
        <v>320</v>
      </c>
      <c r="AI462" s="19">
        <f t="shared" si="73"/>
        <v>0</v>
      </c>
      <c r="AJ462" s="19">
        <f t="shared" si="73"/>
        <v>0</v>
      </c>
      <c r="AK462" s="19">
        <f t="shared" si="73"/>
        <v>0</v>
      </c>
      <c r="AL462" s="19">
        <f t="shared" si="73"/>
        <v>0</v>
      </c>
      <c r="AM462" s="19">
        <f t="shared" si="73"/>
        <v>0</v>
      </c>
      <c r="AN462" s="19">
        <f t="shared" si="73"/>
        <v>-32.402234935179237</v>
      </c>
      <c r="AO462" s="19">
        <f t="shared" si="73"/>
        <v>32.40223493517923</v>
      </c>
      <c r="AP462" s="19">
        <f t="shared" si="74"/>
        <v>0</v>
      </c>
      <c r="AQ462" s="118">
        <f>'[3]Sped FY 2020'!CR478</f>
        <v>45.063704317639043</v>
      </c>
      <c r="AR462" s="119">
        <f>'[3]Sped FY 2020'!CS478</f>
        <v>45.063704317639221</v>
      </c>
      <c r="AS462" s="161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  <c r="CB462" s="162"/>
      <c r="CC462" s="162"/>
      <c r="CD462" s="162"/>
      <c r="CE462" s="162"/>
      <c r="CF462" s="162"/>
      <c r="CG462" s="162"/>
      <c r="CH462" s="162"/>
      <c r="CI462" s="162"/>
      <c r="CJ462" s="162"/>
    </row>
    <row r="463" spans="1:88" ht="15" x14ac:dyDescent="0.25">
      <c r="A463" s="154">
        <v>4122</v>
      </c>
      <c r="B463" s="155">
        <v>7</v>
      </c>
      <c r="C463" s="156" t="s">
        <v>419</v>
      </c>
      <c r="D463" s="167">
        <v>7</v>
      </c>
      <c r="E463" s="120">
        <f>'[3]Sped FY 2020'!AB479</f>
        <v>775382.46191524214</v>
      </c>
      <c r="F463" s="120">
        <f>'[3]Sped FY 2020'!AK479</f>
        <v>115793.87167309228</v>
      </c>
      <c r="G463" s="120">
        <f>'[3]Sped FY 2020'!BP479</f>
        <v>0</v>
      </c>
      <c r="H463" s="120">
        <f>-'[3]Sped FY 2020'!CI479</f>
        <v>0</v>
      </c>
      <c r="I463" s="120">
        <f>'[3]Sped FY 2020'!CB479</f>
        <v>0</v>
      </c>
      <c r="J463" s="120">
        <f>'[3]Sped FY 2020'!BF479-'[3]Sped FY 2020'!BI479</f>
        <v>654793.39647066849</v>
      </c>
      <c r="K463" s="120">
        <f>'[3]Sped FY 2020'!CJ479</f>
        <v>38517.258615921681</v>
      </c>
      <c r="L463" s="118">
        <f t="shared" si="66"/>
        <v>1584486.9886749247</v>
      </c>
      <c r="M463" s="134">
        <f t="shared" si="67"/>
        <v>0</v>
      </c>
      <c r="N463" s="158">
        <v>4122</v>
      </c>
      <c r="O463" s="159">
        <v>7</v>
      </c>
      <c r="P463" s="14" t="s">
        <v>419</v>
      </c>
      <c r="Q463" s="14">
        <v>7</v>
      </c>
      <c r="R463" s="22">
        <v>775382.46191524214</v>
      </c>
      <c r="S463" s="94">
        <v>115793.87167309228</v>
      </c>
      <c r="T463" s="94">
        <v>0</v>
      </c>
      <c r="U463" s="94">
        <v>0</v>
      </c>
      <c r="V463" s="94">
        <v>693310.65508659021</v>
      </c>
      <c r="W463" s="95">
        <v>1584486.9886749247</v>
      </c>
      <c r="X463" s="152"/>
      <c r="Y463" s="19">
        <f t="shared" si="68"/>
        <v>0</v>
      </c>
      <c r="Z463" s="19">
        <f t="shared" si="68"/>
        <v>0</v>
      </c>
      <c r="AA463" s="19">
        <f t="shared" si="69"/>
        <v>0</v>
      </c>
      <c r="AB463" s="19">
        <f t="shared" si="70"/>
        <v>0</v>
      </c>
      <c r="AC463" s="19">
        <f t="shared" si="70"/>
        <v>0</v>
      </c>
      <c r="AD463" s="19">
        <f t="shared" si="70"/>
        <v>-38517.258615921717</v>
      </c>
      <c r="AE463" s="19">
        <f t="shared" si="71"/>
        <v>38517.258615921681</v>
      </c>
      <c r="AF463" s="19">
        <f t="shared" si="72"/>
        <v>0</v>
      </c>
      <c r="AG463" s="20"/>
      <c r="AH463" s="160">
        <f>'[3]Sped FY 2020'!DZ479</f>
        <v>1388</v>
      </c>
      <c r="AI463" s="19">
        <f t="shared" si="73"/>
        <v>0</v>
      </c>
      <c r="AJ463" s="19">
        <f t="shared" si="73"/>
        <v>0</v>
      </c>
      <c r="AK463" s="19">
        <f t="shared" si="73"/>
        <v>0</v>
      </c>
      <c r="AL463" s="19">
        <f t="shared" ref="AL463:AP523" si="75">IF($AH463&gt;0,AB463/$AH463,0)</f>
        <v>0</v>
      </c>
      <c r="AM463" s="19">
        <f t="shared" si="75"/>
        <v>0</v>
      </c>
      <c r="AN463" s="19">
        <f t="shared" si="75"/>
        <v>-27.750186322710171</v>
      </c>
      <c r="AO463" s="19">
        <f t="shared" si="75"/>
        <v>27.750186322710146</v>
      </c>
      <c r="AP463" s="19">
        <f t="shared" si="74"/>
        <v>0</v>
      </c>
      <c r="AQ463" s="118">
        <f>'[3]Sped FY 2020'!CR479</f>
        <v>43.795040180639042</v>
      </c>
      <c r="AR463" s="119">
        <f>'[3]Sped FY 2020'!CS479</f>
        <v>43.795040180639042</v>
      </c>
      <c r="AS463" s="161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  <c r="CB463" s="162"/>
      <c r="CC463" s="162"/>
      <c r="CD463" s="162"/>
      <c r="CE463" s="162"/>
      <c r="CF463" s="162"/>
      <c r="CG463" s="162"/>
      <c r="CH463" s="162"/>
      <c r="CI463" s="162"/>
      <c r="CJ463" s="162"/>
    </row>
    <row r="464" spans="1:88" ht="15" x14ac:dyDescent="0.25">
      <c r="A464" s="154">
        <v>4124</v>
      </c>
      <c r="B464" s="155">
        <v>7</v>
      </c>
      <c r="C464" s="156" t="s">
        <v>421</v>
      </c>
      <c r="D464" s="167">
        <v>7</v>
      </c>
      <c r="E464" s="120">
        <f>'[3]Sped FY 2020'!AB480</f>
        <v>1028140.4660533991</v>
      </c>
      <c r="F464" s="120">
        <f>'[3]Sped FY 2020'!AK480</f>
        <v>700997.05223962688</v>
      </c>
      <c r="G464" s="120">
        <f>'[3]Sped FY 2020'!BP480</f>
        <v>0</v>
      </c>
      <c r="H464" s="120">
        <f>-'[3]Sped FY 2020'!CI480</f>
        <v>0</v>
      </c>
      <c r="I464" s="120">
        <f>'[3]Sped FY 2020'!CB480</f>
        <v>0</v>
      </c>
      <c r="J464" s="120">
        <f>'[3]Sped FY 2020'!BF480-'[3]Sped FY 2020'!BI480</f>
        <v>1019215.0763803483</v>
      </c>
      <c r="K464" s="120">
        <f>'[3]Sped FY 2020'!CJ480</f>
        <v>59953.828022373433</v>
      </c>
      <c r="L464" s="118">
        <f t="shared" si="66"/>
        <v>2808306.4226957476</v>
      </c>
      <c r="M464" s="134">
        <f t="shared" si="67"/>
        <v>0</v>
      </c>
      <c r="N464" s="158">
        <v>4124</v>
      </c>
      <c r="O464" s="159">
        <v>7</v>
      </c>
      <c r="P464" s="14" t="s">
        <v>421</v>
      </c>
      <c r="Q464" s="14">
        <v>7</v>
      </c>
      <c r="R464" s="22">
        <v>1028140.4660533991</v>
      </c>
      <c r="S464" s="94">
        <v>700997.05223962688</v>
      </c>
      <c r="T464" s="94">
        <v>0</v>
      </c>
      <c r="U464" s="94">
        <v>0</v>
      </c>
      <c r="V464" s="94">
        <v>1079168.9044027217</v>
      </c>
      <c r="W464" s="95">
        <v>2808306.4226957476</v>
      </c>
      <c r="X464" s="152"/>
      <c r="Y464" s="19">
        <f t="shared" si="68"/>
        <v>0</v>
      </c>
      <c r="Z464" s="19">
        <f t="shared" si="68"/>
        <v>0</v>
      </c>
      <c r="AA464" s="19">
        <f t="shared" si="69"/>
        <v>0</v>
      </c>
      <c r="AB464" s="19">
        <f t="shared" si="70"/>
        <v>0</v>
      </c>
      <c r="AC464" s="19">
        <f t="shared" si="70"/>
        <v>0</v>
      </c>
      <c r="AD464" s="19">
        <f t="shared" si="70"/>
        <v>-59953.828022373375</v>
      </c>
      <c r="AE464" s="19">
        <f t="shared" si="71"/>
        <v>59953.828022373433</v>
      </c>
      <c r="AF464" s="19">
        <f t="shared" si="72"/>
        <v>0</v>
      </c>
      <c r="AG464" s="20"/>
      <c r="AH464" s="160">
        <f>'[3]Sped FY 2020'!DZ480</f>
        <v>627</v>
      </c>
      <c r="AI464" s="19">
        <f t="shared" ref="AI464:AM527" si="76">IF($AH464&gt;0,Y464/$AH464,0)</f>
        <v>0</v>
      </c>
      <c r="AJ464" s="19">
        <f t="shared" si="76"/>
        <v>0</v>
      </c>
      <c r="AK464" s="19">
        <f t="shared" si="76"/>
        <v>0</v>
      </c>
      <c r="AL464" s="19">
        <f t="shared" si="75"/>
        <v>0</v>
      </c>
      <c r="AM464" s="19">
        <f t="shared" si="75"/>
        <v>0</v>
      </c>
      <c r="AN464" s="19">
        <f t="shared" si="75"/>
        <v>-95.620140386560408</v>
      </c>
      <c r="AO464" s="19">
        <f t="shared" si="75"/>
        <v>95.620140386560493</v>
      </c>
      <c r="AP464" s="19">
        <f t="shared" si="74"/>
        <v>0</v>
      </c>
      <c r="AQ464" s="118">
        <f>'[3]Sped FY 2020'!CR480</f>
        <v>170.26925217098321</v>
      </c>
      <c r="AR464" s="119">
        <f>'[3]Sped FY 2020'!CS480</f>
        <v>170.26925217098321</v>
      </c>
      <c r="AS464" s="161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  <c r="CB464" s="162"/>
      <c r="CC464" s="162"/>
      <c r="CD464" s="162"/>
      <c r="CE464" s="162"/>
      <c r="CF464" s="162"/>
      <c r="CG464" s="162"/>
      <c r="CH464" s="162"/>
      <c r="CI464" s="162"/>
      <c r="CJ464" s="162"/>
    </row>
    <row r="465" spans="1:88" ht="15" x14ac:dyDescent="0.25">
      <c r="A465" s="154">
        <v>4126</v>
      </c>
      <c r="B465" s="155">
        <v>7</v>
      </c>
      <c r="C465" s="156" t="s">
        <v>422</v>
      </c>
      <c r="D465" s="167">
        <v>7</v>
      </c>
      <c r="E465" s="120">
        <f>'[3]Sped FY 2020'!AB481</f>
        <v>559516.74943821167</v>
      </c>
      <c r="F465" s="120">
        <f>'[3]Sped FY 2020'!AK481</f>
        <v>100586.6925652803</v>
      </c>
      <c r="G465" s="120">
        <f>'[3]Sped FY 2020'!BP481</f>
        <v>0</v>
      </c>
      <c r="H465" s="120">
        <f>-'[3]Sped FY 2020'!CI481</f>
        <v>0</v>
      </c>
      <c r="I465" s="120">
        <f>'[3]Sped FY 2020'!CB481</f>
        <v>0</v>
      </c>
      <c r="J465" s="120">
        <f>'[3]Sped FY 2020'!BF481-'[3]Sped FY 2020'!BI481</f>
        <v>421095.94333352591</v>
      </c>
      <c r="K465" s="120">
        <f>'[3]Sped FY 2020'!CJ481</f>
        <v>24770.34960785447</v>
      </c>
      <c r="L465" s="118">
        <f t="shared" si="66"/>
        <v>1105969.7349448723</v>
      </c>
      <c r="M465" s="134">
        <f t="shared" si="67"/>
        <v>0</v>
      </c>
      <c r="N465" s="158">
        <v>4126</v>
      </c>
      <c r="O465" s="159">
        <v>7</v>
      </c>
      <c r="P465" s="14" t="s">
        <v>422</v>
      </c>
      <c r="Q465" s="14">
        <v>7</v>
      </c>
      <c r="R465" s="22">
        <v>559516.74943821167</v>
      </c>
      <c r="S465" s="94">
        <v>100586.6925652803</v>
      </c>
      <c r="T465" s="94">
        <v>0</v>
      </c>
      <c r="U465" s="94">
        <v>0</v>
      </c>
      <c r="V465" s="94">
        <v>445866.29294138041</v>
      </c>
      <c r="W465" s="95">
        <v>1105969.7349448726</v>
      </c>
      <c r="X465" s="152"/>
      <c r="Y465" s="19">
        <f t="shared" si="68"/>
        <v>0</v>
      </c>
      <c r="Z465" s="19">
        <f t="shared" si="68"/>
        <v>0</v>
      </c>
      <c r="AA465" s="19">
        <f t="shared" si="69"/>
        <v>0</v>
      </c>
      <c r="AB465" s="19">
        <f t="shared" si="70"/>
        <v>0</v>
      </c>
      <c r="AC465" s="19">
        <f t="shared" si="70"/>
        <v>0</v>
      </c>
      <c r="AD465" s="19">
        <f t="shared" si="70"/>
        <v>-24770.349607854499</v>
      </c>
      <c r="AE465" s="19">
        <f t="shared" si="71"/>
        <v>24770.34960785447</v>
      </c>
      <c r="AF465" s="19">
        <f t="shared" si="72"/>
        <v>0</v>
      </c>
      <c r="AG465" s="20"/>
      <c r="AH465" s="160">
        <f>'[3]Sped FY 2020'!DZ481</f>
        <v>769</v>
      </c>
      <c r="AI465" s="19">
        <f t="shared" si="76"/>
        <v>0</v>
      </c>
      <c r="AJ465" s="19">
        <f t="shared" si="76"/>
        <v>0</v>
      </c>
      <c r="AK465" s="19">
        <f t="shared" si="76"/>
        <v>0</v>
      </c>
      <c r="AL465" s="19">
        <f t="shared" si="75"/>
        <v>0</v>
      </c>
      <c r="AM465" s="19">
        <f t="shared" si="75"/>
        <v>0</v>
      </c>
      <c r="AN465" s="19">
        <f t="shared" si="75"/>
        <v>-32.211117825558517</v>
      </c>
      <c r="AO465" s="19">
        <f t="shared" si="75"/>
        <v>32.211117825558482</v>
      </c>
      <c r="AP465" s="19">
        <f t="shared" si="74"/>
        <v>0</v>
      </c>
      <c r="AQ465" s="118">
        <f>'[3]Sped FY 2020'!CR481</f>
        <v>44.190142420947879</v>
      </c>
      <c r="AR465" s="119">
        <f>'[3]Sped FY 2020'!CS481</f>
        <v>44.190142420948177</v>
      </c>
      <c r="AS465" s="161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  <c r="CB465" s="162"/>
      <c r="CC465" s="162"/>
      <c r="CD465" s="162"/>
      <c r="CE465" s="162"/>
      <c r="CF465" s="162"/>
      <c r="CG465" s="162"/>
      <c r="CH465" s="162"/>
      <c r="CI465" s="162"/>
      <c r="CJ465" s="162"/>
    </row>
    <row r="466" spans="1:88" ht="15" x14ac:dyDescent="0.25">
      <c r="A466" s="154">
        <v>4127</v>
      </c>
      <c r="B466" s="155">
        <v>7</v>
      </c>
      <c r="C466" s="156" t="s">
        <v>423</v>
      </c>
      <c r="D466" s="167">
        <v>7</v>
      </c>
      <c r="E466" s="120">
        <f>'[3]Sped FY 2020'!AB482</f>
        <v>144758.61038636373</v>
      </c>
      <c r="F466" s="120">
        <f>'[3]Sped FY 2020'!AK482</f>
        <v>120240.47585842591</v>
      </c>
      <c r="G466" s="120">
        <f>'[3]Sped FY 2020'!BP482</f>
        <v>0</v>
      </c>
      <c r="H466" s="120">
        <f>-'[3]Sped FY 2020'!CI482</f>
        <v>0</v>
      </c>
      <c r="I466" s="120">
        <f>'[3]Sped FY 2020'!CB482</f>
        <v>0</v>
      </c>
      <c r="J466" s="120">
        <f>'[3]Sped FY 2020'!BF482-'[3]Sped FY 2020'!BI482</f>
        <v>153860.92196496547</v>
      </c>
      <c r="K466" s="120">
        <f>'[3]Sped FY 2020'!CJ482</f>
        <v>9050.6424685273796</v>
      </c>
      <c r="L466" s="118">
        <f t="shared" si="66"/>
        <v>427910.65067828249</v>
      </c>
      <c r="M466" s="134">
        <f t="shared" si="67"/>
        <v>0</v>
      </c>
      <c r="N466" s="158">
        <v>4127</v>
      </c>
      <c r="O466" s="159">
        <v>7</v>
      </c>
      <c r="P466" s="14" t="s">
        <v>423</v>
      </c>
      <c r="Q466" s="14">
        <v>7</v>
      </c>
      <c r="R466" s="22">
        <v>144758.61038636373</v>
      </c>
      <c r="S466" s="94">
        <v>120240.47585842591</v>
      </c>
      <c r="T466" s="94">
        <v>0</v>
      </c>
      <c r="U466" s="94">
        <v>0</v>
      </c>
      <c r="V466" s="94">
        <v>162911.56443349284</v>
      </c>
      <c r="W466" s="95">
        <v>427910.65067828249</v>
      </c>
      <c r="X466" s="152"/>
      <c r="Y466" s="19">
        <f t="shared" si="68"/>
        <v>0</v>
      </c>
      <c r="Z466" s="19">
        <f t="shared" si="68"/>
        <v>0</v>
      </c>
      <c r="AA466" s="19">
        <f t="shared" si="69"/>
        <v>0</v>
      </c>
      <c r="AB466" s="19">
        <f t="shared" si="70"/>
        <v>0</v>
      </c>
      <c r="AC466" s="19">
        <f t="shared" si="70"/>
        <v>0</v>
      </c>
      <c r="AD466" s="19">
        <f t="shared" si="70"/>
        <v>-9050.6424685273669</v>
      </c>
      <c r="AE466" s="19">
        <f t="shared" si="71"/>
        <v>9050.6424685273796</v>
      </c>
      <c r="AF466" s="19">
        <f t="shared" si="72"/>
        <v>0</v>
      </c>
      <c r="AG466" s="20"/>
      <c r="AH466" s="160">
        <f>'[3]Sped FY 2020'!DZ482</f>
        <v>120</v>
      </c>
      <c r="AI466" s="19">
        <f t="shared" si="76"/>
        <v>0</v>
      </c>
      <c r="AJ466" s="19">
        <f t="shared" si="76"/>
        <v>0</v>
      </c>
      <c r="AK466" s="19">
        <f t="shared" si="76"/>
        <v>0</v>
      </c>
      <c r="AL466" s="19">
        <f t="shared" si="75"/>
        <v>0</v>
      </c>
      <c r="AM466" s="19">
        <f t="shared" si="75"/>
        <v>0</v>
      </c>
      <c r="AN466" s="19">
        <f t="shared" si="75"/>
        <v>-75.422020571061395</v>
      </c>
      <c r="AO466" s="19">
        <f t="shared" si="75"/>
        <v>75.422020571061495</v>
      </c>
      <c r="AP466" s="19">
        <f t="shared" si="74"/>
        <v>0</v>
      </c>
      <c r="AQ466" s="118">
        <f>'[3]Sped FY 2020'!CR482</f>
        <v>136.35590838028821</v>
      </c>
      <c r="AR466" s="119">
        <f>'[3]Sped FY 2020'!CS482</f>
        <v>136.35590838028821</v>
      </c>
      <c r="AS466" s="161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  <c r="CB466" s="162"/>
      <c r="CC466" s="162"/>
      <c r="CD466" s="162"/>
      <c r="CE466" s="162"/>
      <c r="CF466" s="162"/>
      <c r="CG466" s="162"/>
      <c r="CH466" s="162"/>
      <c r="CI466" s="162"/>
      <c r="CJ466" s="162"/>
    </row>
    <row r="467" spans="1:88" ht="15" x14ac:dyDescent="0.25">
      <c r="A467" s="154">
        <v>4131</v>
      </c>
      <c r="B467" s="155">
        <v>7</v>
      </c>
      <c r="C467" s="156" t="s">
        <v>424</v>
      </c>
      <c r="D467" s="167">
        <v>7</v>
      </c>
      <c r="E467" s="120">
        <f>'[3]Sped FY 2020'!AB483</f>
        <v>599271.27285430999</v>
      </c>
      <c r="F467" s="120">
        <f>'[3]Sped FY 2020'!AK483</f>
        <v>227971.57217071237</v>
      </c>
      <c r="G467" s="120">
        <f>'[3]Sped FY 2020'!BP483</f>
        <v>0</v>
      </c>
      <c r="H467" s="120">
        <f>-'[3]Sped FY 2020'!CI483</f>
        <v>0</v>
      </c>
      <c r="I467" s="120">
        <f>'[3]Sped FY 2020'!CB483</f>
        <v>0</v>
      </c>
      <c r="J467" s="120">
        <f>'[3]Sped FY 2020'!BF483-'[3]Sped FY 2020'!BI483</f>
        <v>388706.41745641868</v>
      </c>
      <c r="K467" s="120">
        <f>'[3]Sped FY 2020'!CJ483</f>
        <v>22865.083379789336</v>
      </c>
      <c r="L467" s="118">
        <f t="shared" si="66"/>
        <v>1238814.3458612303</v>
      </c>
      <c r="M467" s="134">
        <f t="shared" si="67"/>
        <v>0</v>
      </c>
      <c r="N467" s="158">
        <v>4131</v>
      </c>
      <c r="O467" s="159">
        <v>7</v>
      </c>
      <c r="P467" s="14" t="s">
        <v>424</v>
      </c>
      <c r="Q467" s="14">
        <v>7</v>
      </c>
      <c r="R467" s="22">
        <v>599271.27285430999</v>
      </c>
      <c r="S467" s="94">
        <v>227971.57217071237</v>
      </c>
      <c r="T467" s="94">
        <v>0</v>
      </c>
      <c r="U467" s="94">
        <v>0</v>
      </c>
      <c r="V467" s="94">
        <v>411571.500836208</v>
      </c>
      <c r="W467" s="95">
        <v>1238814.3458612305</v>
      </c>
      <c r="X467" s="152"/>
      <c r="Y467" s="19">
        <f t="shared" si="68"/>
        <v>0</v>
      </c>
      <c r="Z467" s="19">
        <f t="shared" si="68"/>
        <v>0</v>
      </c>
      <c r="AA467" s="19">
        <f t="shared" si="69"/>
        <v>0</v>
      </c>
      <c r="AB467" s="19">
        <f t="shared" si="70"/>
        <v>0</v>
      </c>
      <c r="AC467" s="19">
        <f t="shared" si="70"/>
        <v>0</v>
      </c>
      <c r="AD467" s="19">
        <f t="shared" si="70"/>
        <v>-22865.083379789314</v>
      </c>
      <c r="AE467" s="19">
        <f t="shared" si="71"/>
        <v>22865.083379789336</v>
      </c>
      <c r="AF467" s="19">
        <f t="shared" si="72"/>
        <v>0</v>
      </c>
      <c r="AG467" s="20"/>
      <c r="AH467" s="160">
        <f>'[3]Sped FY 2020'!DZ483</f>
        <v>365</v>
      </c>
      <c r="AI467" s="19">
        <f t="shared" si="76"/>
        <v>0</v>
      </c>
      <c r="AJ467" s="19">
        <f t="shared" si="76"/>
        <v>0</v>
      </c>
      <c r="AK467" s="19">
        <f t="shared" si="76"/>
        <v>0</v>
      </c>
      <c r="AL467" s="19">
        <f t="shared" si="75"/>
        <v>0</v>
      </c>
      <c r="AM467" s="19">
        <f t="shared" si="75"/>
        <v>0</v>
      </c>
      <c r="AN467" s="19">
        <f t="shared" si="75"/>
        <v>-62.644064054217296</v>
      </c>
      <c r="AO467" s="19">
        <f t="shared" si="75"/>
        <v>62.64406405421736</v>
      </c>
      <c r="AP467" s="19">
        <f t="shared" si="74"/>
        <v>0</v>
      </c>
      <c r="AQ467" s="118">
        <f>'[3]Sped FY 2020'!CR483</f>
        <v>107.15277096283413</v>
      </c>
      <c r="AR467" s="119">
        <f>'[3]Sped FY 2020'!CS483</f>
        <v>107.15277096283477</v>
      </c>
      <c r="AS467" s="161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  <c r="CB467" s="162"/>
      <c r="CC467" s="162"/>
      <c r="CD467" s="162"/>
      <c r="CE467" s="162"/>
      <c r="CF467" s="162"/>
      <c r="CG467" s="162"/>
      <c r="CH467" s="162"/>
      <c r="CI467" s="162"/>
      <c r="CJ467" s="162"/>
    </row>
    <row r="468" spans="1:88" ht="15" x14ac:dyDescent="0.25">
      <c r="A468" s="154">
        <v>4132</v>
      </c>
      <c r="B468" s="155">
        <v>7</v>
      </c>
      <c r="C468" s="156" t="s">
        <v>425</v>
      </c>
      <c r="D468" s="167">
        <v>7</v>
      </c>
      <c r="E468" s="120">
        <f>'[3]Sped FY 2020'!AB484</f>
        <v>693434.60140476725</v>
      </c>
      <c r="F468" s="120">
        <f>'[3]Sped FY 2020'!AK484</f>
        <v>475047.87903066236</v>
      </c>
      <c r="G468" s="120">
        <f>'[3]Sped FY 2020'!BP484</f>
        <v>0</v>
      </c>
      <c r="H468" s="120">
        <f>-'[3]Sped FY 2020'!CI484</f>
        <v>0</v>
      </c>
      <c r="I468" s="120">
        <f>'[3]Sped FY 2020'!CB484</f>
        <v>0</v>
      </c>
      <c r="J468" s="120">
        <f>'[3]Sped FY 2020'!BF484-'[3]Sped FY 2020'!BI484</f>
        <v>787660.04813799192</v>
      </c>
      <c r="K468" s="120">
        <f>'[3]Sped FY 2020'!CJ484</f>
        <v>46332.944008117178</v>
      </c>
      <c r="L468" s="118">
        <f t="shared" ref="L468:L531" si="77">SUM(E468:K468)</f>
        <v>2002475.4725815386</v>
      </c>
      <c r="M468" s="134">
        <f t="shared" ref="M468:M531" si="78">N468-A468</f>
        <v>0</v>
      </c>
      <c r="N468" s="158">
        <v>4132</v>
      </c>
      <c r="O468" s="159">
        <v>7</v>
      </c>
      <c r="P468" s="14" t="s">
        <v>425</v>
      </c>
      <c r="Q468" s="14">
        <v>7</v>
      </c>
      <c r="R468" s="22">
        <v>693434.60140476725</v>
      </c>
      <c r="S468" s="94">
        <v>475047.87903066236</v>
      </c>
      <c r="T468" s="94">
        <v>0</v>
      </c>
      <c r="U468" s="94">
        <v>0</v>
      </c>
      <c r="V468" s="94">
        <v>833992.99214610911</v>
      </c>
      <c r="W468" s="95">
        <v>2002475.4725815388</v>
      </c>
      <c r="X468" s="152"/>
      <c r="Y468" s="19">
        <f t="shared" ref="Y468:Z531" si="79">E468-R468</f>
        <v>0</v>
      </c>
      <c r="Z468" s="19">
        <f t="shared" si="79"/>
        <v>0</v>
      </c>
      <c r="AA468" s="19">
        <f t="shared" ref="AA468:AA531" si="80">G468</f>
        <v>0</v>
      </c>
      <c r="AB468" s="19">
        <f t="shared" ref="AB468:AD531" si="81">H468-T468</f>
        <v>0</v>
      </c>
      <c r="AC468" s="19">
        <f t="shared" si="81"/>
        <v>0</v>
      </c>
      <c r="AD468" s="19">
        <f t="shared" si="81"/>
        <v>-46332.944008117192</v>
      </c>
      <c r="AE468" s="19">
        <f t="shared" ref="AE468:AE531" si="82">K468</f>
        <v>46332.944008117178</v>
      </c>
      <c r="AF468" s="19">
        <f t="shared" ref="AF468:AF531" si="83">L468-W468</f>
        <v>0</v>
      </c>
      <c r="AG468" s="20"/>
      <c r="AH468" s="160">
        <f>'[3]Sped FY 2020'!DZ484</f>
        <v>620</v>
      </c>
      <c r="AI468" s="19">
        <f t="shared" si="76"/>
        <v>0</v>
      </c>
      <c r="AJ468" s="19">
        <f t="shared" si="76"/>
        <v>0</v>
      </c>
      <c r="AK468" s="19">
        <f t="shared" si="76"/>
        <v>0</v>
      </c>
      <c r="AL468" s="19">
        <f t="shared" si="75"/>
        <v>0</v>
      </c>
      <c r="AM468" s="19">
        <f t="shared" si="75"/>
        <v>0</v>
      </c>
      <c r="AN468" s="19">
        <f t="shared" si="75"/>
        <v>-74.730554851801926</v>
      </c>
      <c r="AO468" s="19">
        <f t="shared" si="75"/>
        <v>74.730554851801898</v>
      </c>
      <c r="AP468" s="19">
        <f t="shared" si="74"/>
        <v>0</v>
      </c>
      <c r="AQ468" s="118">
        <f>'[3]Sped FY 2020'!CR484</f>
        <v>130.88360803026995</v>
      </c>
      <c r="AR468" s="119">
        <f>'[3]Sped FY 2020'!CS484</f>
        <v>130.88360803027032</v>
      </c>
      <c r="AS468" s="161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  <c r="CB468" s="162"/>
      <c r="CC468" s="162"/>
      <c r="CD468" s="162"/>
      <c r="CE468" s="162"/>
      <c r="CF468" s="162"/>
      <c r="CG468" s="162"/>
      <c r="CH468" s="162"/>
      <c r="CI468" s="162"/>
      <c r="CJ468" s="162"/>
    </row>
    <row r="469" spans="1:88" ht="15" x14ac:dyDescent="0.25">
      <c r="A469" s="154">
        <v>4135</v>
      </c>
      <c r="B469" s="155">
        <v>7</v>
      </c>
      <c r="C469" s="156" t="s">
        <v>426</v>
      </c>
      <c r="D469" s="167">
        <v>7</v>
      </c>
      <c r="E469" s="120">
        <f>'[3]Sped FY 2020'!AB485</f>
        <v>476555.06451061962</v>
      </c>
      <c r="F469" s="120">
        <f>'[3]Sped FY 2020'!AK485</f>
        <v>367480.3862847297</v>
      </c>
      <c r="G469" s="120">
        <f>'[3]Sped FY 2020'!BP485</f>
        <v>0</v>
      </c>
      <c r="H469" s="120">
        <f>-'[3]Sped FY 2020'!CI485</f>
        <v>0</v>
      </c>
      <c r="I469" s="120">
        <f>'[3]Sped FY 2020'!CB485</f>
        <v>0</v>
      </c>
      <c r="J469" s="120">
        <f>'[3]Sped FY 2020'!BF485-'[3]Sped FY 2020'!BI485</f>
        <v>426831.62114963558</v>
      </c>
      <c r="K469" s="120">
        <f>'[3]Sped FY 2020'!CJ485</f>
        <v>25107.742420566799</v>
      </c>
      <c r="L469" s="118">
        <f t="shared" si="77"/>
        <v>1295974.8143655516</v>
      </c>
      <c r="M469" s="134">
        <f t="shared" si="78"/>
        <v>0</v>
      </c>
      <c r="N469" s="158">
        <v>4135</v>
      </c>
      <c r="O469" s="159">
        <v>7</v>
      </c>
      <c r="P469" s="14" t="s">
        <v>426</v>
      </c>
      <c r="Q469" s="14">
        <v>7</v>
      </c>
      <c r="R469" s="22">
        <v>476555.06451061962</v>
      </c>
      <c r="S469" s="94">
        <v>367480.3862847297</v>
      </c>
      <c r="T469" s="94">
        <v>0</v>
      </c>
      <c r="U469" s="94">
        <v>0</v>
      </c>
      <c r="V469" s="94">
        <v>451939.36357020237</v>
      </c>
      <c r="W469" s="95">
        <v>1295974.8143655518</v>
      </c>
      <c r="X469" s="152"/>
      <c r="Y469" s="19">
        <f t="shared" si="79"/>
        <v>0</v>
      </c>
      <c r="Z469" s="19">
        <f t="shared" si="79"/>
        <v>0</v>
      </c>
      <c r="AA469" s="19">
        <f t="shared" si="80"/>
        <v>0</v>
      </c>
      <c r="AB469" s="19">
        <f t="shared" si="81"/>
        <v>0</v>
      </c>
      <c r="AC469" s="19">
        <f t="shared" si="81"/>
        <v>0</v>
      </c>
      <c r="AD469" s="19">
        <f t="shared" si="81"/>
        <v>-25107.742420566792</v>
      </c>
      <c r="AE469" s="19">
        <f t="shared" si="82"/>
        <v>25107.742420566799</v>
      </c>
      <c r="AF469" s="19">
        <f t="shared" si="83"/>
        <v>0</v>
      </c>
      <c r="AG469" s="20"/>
      <c r="AH469" s="160">
        <f>'[3]Sped FY 2020'!DZ485</f>
        <v>350</v>
      </c>
      <c r="AI469" s="19">
        <f t="shared" si="76"/>
        <v>0</v>
      </c>
      <c r="AJ469" s="19">
        <f t="shared" si="76"/>
        <v>0</v>
      </c>
      <c r="AK469" s="19">
        <f t="shared" si="76"/>
        <v>0</v>
      </c>
      <c r="AL469" s="19">
        <f t="shared" si="75"/>
        <v>0</v>
      </c>
      <c r="AM469" s="19">
        <f t="shared" si="75"/>
        <v>0</v>
      </c>
      <c r="AN469" s="19">
        <f t="shared" si="75"/>
        <v>-71.736406915905121</v>
      </c>
      <c r="AO469" s="19">
        <f t="shared" si="75"/>
        <v>71.736406915905135</v>
      </c>
      <c r="AP469" s="19">
        <f t="shared" si="74"/>
        <v>0</v>
      </c>
      <c r="AQ469" s="118">
        <f>'[3]Sped FY 2020'!CR485</f>
        <v>116.91769428627401</v>
      </c>
      <c r="AR469" s="119">
        <f>'[3]Sped FY 2020'!CS485</f>
        <v>116.91769428627468</v>
      </c>
      <c r="AS469" s="161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  <c r="CB469" s="162"/>
      <c r="CC469" s="162"/>
      <c r="CD469" s="162"/>
      <c r="CE469" s="162"/>
      <c r="CF469" s="162"/>
      <c r="CG469" s="162"/>
      <c r="CH469" s="162"/>
      <c r="CI469" s="162"/>
      <c r="CJ469" s="162"/>
    </row>
    <row r="470" spans="1:88" ht="15" x14ac:dyDescent="0.25">
      <c r="A470" s="154">
        <v>4137</v>
      </c>
      <c r="B470" s="155">
        <v>7</v>
      </c>
      <c r="C470" s="156" t="s">
        <v>427</v>
      </c>
      <c r="D470" s="167">
        <v>7</v>
      </c>
      <c r="E470" s="120">
        <f>'[3]Sped FY 2020'!AB486</f>
        <v>119582.33330147002</v>
      </c>
      <c r="F470" s="120">
        <f>'[3]Sped FY 2020'!AK486</f>
        <v>298230.01614816708</v>
      </c>
      <c r="G470" s="120">
        <f>'[3]Sped FY 2020'!BP486</f>
        <v>0</v>
      </c>
      <c r="H470" s="120">
        <f>-'[3]Sped FY 2020'!CI486</f>
        <v>0</v>
      </c>
      <c r="I470" s="120">
        <f>'[3]Sped FY 2020'!CB486</f>
        <v>0</v>
      </c>
      <c r="J470" s="120">
        <f>'[3]Sped FY 2020'!BF486-'[3]Sped FY 2020'!BI486</f>
        <v>279723.71693864476</v>
      </c>
      <c r="K470" s="120">
        <f>'[3]Sped FY 2020'!CJ486</f>
        <v>16454.336290508516</v>
      </c>
      <c r="L470" s="118">
        <f t="shared" si="77"/>
        <v>713990.40267879039</v>
      </c>
      <c r="M470" s="134">
        <f t="shared" si="78"/>
        <v>0</v>
      </c>
      <c r="N470" s="158">
        <v>4137</v>
      </c>
      <c r="O470" s="159">
        <v>7</v>
      </c>
      <c r="P470" s="14" t="s">
        <v>427</v>
      </c>
      <c r="Q470" s="14">
        <v>7</v>
      </c>
      <c r="R470" s="22">
        <v>119582.33330147002</v>
      </c>
      <c r="S470" s="94">
        <v>298230.01614816708</v>
      </c>
      <c r="T470" s="94">
        <v>0</v>
      </c>
      <c r="U470" s="94">
        <v>0</v>
      </c>
      <c r="V470" s="94">
        <v>296178.05322915327</v>
      </c>
      <c r="W470" s="95">
        <v>713990.40267879039</v>
      </c>
      <c r="X470" s="152"/>
      <c r="Y470" s="19">
        <f t="shared" si="79"/>
        <v>0</v>
      </c>
      <c r="Z470" s="19">
        <f t="shared" si="79"/>
        <v>0</v>
      </c>
      <c r="AA470" s="19">
        <f t="shared" si="80"/>
        <v>0</v>
      </c>
      <c r="AB470" s="19">
        <f t="shared" si="81"/>
        <v>0</v>
      </c>
      <c r="AC470" s="19">
        <f t="shared" si="81"/>
        <v>0</v>
      </c>
      <c r="AD470" s="19">
        <f t="shared" si="81"/>
        <v>-16454.336290508509</v>
      </c>
      <c r="AE470" s="19">
        <f t="shared" si="82"/>
        <v>16454.336290508516</v>
      </c>
      <c r="AF470" s="19">
        <f t="shared" si="83"/>
        <v>0</v>
      </c>
      <c r="AG470" s="20"/>
      <c r="AH470" s="160">
        <f>'[3]Sped FY 2020'!DZ486</f>
        <v>155</v>
      </c>
      <c r="AI470" s="19">
        <f t="shared" si="76"/>
        <v>0</v>
      </c>
      <c r="AJ470" s="19">
        <f t="shared" si="76"/>
        <v>0</v>
      </c>
      <c r="AK470" s="19">
        <f t="shared" si="76"/>
        <v>0</v>
      </c>
      <c r="AL470" s="19">
        <f t="shared" si="75"/>
        <v>0</v>
      </c>
      <c r="AM470" s="19">
        <f t="shared" si="75"/>
        <v>0</v>
      </c>
      <c r="AN470" s="19">
        <f t="shared" si="75"/>
        <v>-106.15700832586134</v>
      </c>
      <c r="AO470" s="19">
        <f t="shared" si="75"/>
        <v>106.1570083258614</v>
      </c>
      <c r="AP470" s="19">
        <f t="shared" si="74"/>
        <v>0</v>
      </c>
      <c r="AQ470" s="118">
        <f>'[3]Sped FY 2020'!CR486</f>
        <v>70.822057533872851</v>
      </c>
      <c r="AR470" s="119">
        <f>'[3]Sped FY 2020'!CS486</f>
        <v>70.822057533872851</v>
      </c>
      <c r="AS470" s="161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  <c r="CB470" s="162"/>
      <c r="CC470" s="162"/>
      <c r="CD470" s="162"/>
      <c r="CE470" s="162"/>
      <c r="CF470" s="162"/>
      <c r="CG470" s="162"/>
      <c r="CH470" s="162"/>
      <c r="CI470" s="162"/>
      <c r="CJ470" s="162"/>
    </row>
    <row r="471" spans="1:88" ht="15" x14ac:dyDescent="0.25">
      <c r="A471" s="154">
        <v>4138</v>
      </c>
      <c r="B471" s="155">
        <v>7</v>
      </c>
      <c r="C471" s="156" t="s">
        <v>428</v>
      </c>
      <c r="D471" s="167">
        <v>7</v>
      </c>
      <c r="E471" s="120">
        <f>'[3]Sped FY 2020'!AB487</f>
        <v>0</v>
      </c>
      <c r="F471" s="120">
        <f>'[3]Sped FY 2020'!AK487</f>
        <v>0</v>
      </c>
      <c r="G471" s="120">
        <f>'[3]Sped FY 2020'!BP487</f>
        <v>0</v>
      </c>
      <c r="H471" s="120">
        <f>-'[3]Sped FY 2020'!CI487</f>
        <v>0</v>
      </c>
      <c r="I471" s="120">
        <f>'[3]Sped FY 2020'!CB487</f>
        <v>0</v>
      </c>
      <c r="J471" s="120">
        <f>'[3]Sped FY 2020'!BF487-'[3]Sped FY 2020'!BI487</f>
        <v>0</v>
      </c>
      <c r="K471" s="120">
        <f>'[3]Sped FY 2020'!CJ487</f>
        <v>0</v>
      </c>
      <c r="L471" s="118">
        <f t="shared" si="77"/>
        <v>0</v>
      </c>
      <c r="M471" s="134">
        <f t="shared" si="78"/>
        <v>0</v>
      </c>
      <c r="N471" s="158">
        <v>4138</v>
      </c>
      <c r="O471" s="159">
        <v>7</v>
      </c>
      <c r="P471" s="14" t="s">
        <v>428</v>
      </c>
      <c r="Q471" s="14">
        <v>7</v>
      </c>
      <c r="R471" s="22">
        <v>0</v>
      </c>
      <c r="S471" s="94">
        <v>0</v>
      </c>
      <c r="T471" s="94">
        <v>0</v>
      </c>
      <c r="U471" s="94">
        <v>0</v>
      </c>
      <c r="V471" s="94">
        <v>0</v>
      </c>
      <c r="W471" s="95">
        <v>0</v>
      </c>
      <c r="X471" s="152"/>
      <c r="Y471" s="19">
        <f t="shared" si="79"/>
        <v>0</v>
      </c>
      <c r="Z471" s="19">
        <f t="shared" si="79"/>
        <v>0</v>
      </c>
      <c r="AA471" s="19">
        <f t="shared" si="80"/>
        <v>0</v>
      </c>
      <c r="AB471" s="19">
        <f t="shared" si="81"/>
        <v>0</v>
      </c>
      <c r="AC471" s="19">
        <f t="shared" si="81"/>
        <v>0</v>
      </c>
      <c r="AD471" s="19">
        <f t="shared" si="81"/>
        <v>0</v>
      </c>
      <c r="AE471" s="19">
        <f t="shared" si="82"/>
        <v>0</v>
      </c>
      <c r="AF471" s="19">
        <f t="shared" si="83"/>
        <v>0</v>
      </c>
      <c r="AG471" s="20"/>
      <c r="AH471" s="160">
        <f>'[3]Sped FY 2020'!DZ487</f>
        <v>0</v>
      </c>
      <c r="AI471" s="19">
        <f t="shared" si="76"/>
        <v>0</v>
      </c>
      <c r="AJ471" s="19">
        <f t="shared" si="76"/>
        <v>0</v>
      </c>
      <c r="AK471" s="19">
        <f t="shared" si="76"/>
        <v>0</v>
      </c>
      <c r="AL471" s="19">
        <f t="shared" si="75"/>
        <v>0</v>
      </c>
      <c r="AM471" s="19">
        <f t="shared" si="75"/>
        <v>0</v>
      </c>
      <c r="AN471" s="19">
        <f t="shared" si="75"/>
        <v>0</v>
      </c>
      <c r="AO471" s="19">
        <f t="shared" si="75"/>
        <v>0</v>
      </c>
      <c r="AP471" s="19">
        <f t="shared" si="74"/>
        <v>0</v>
      </c>
      <c r="AQ471" s="118">
        <f>'[3]Sped FY 2020'!CR487</f>
        <v>0</v>
      </c>
      <c r="AR471" s="119">
        <f>'[3]Sped FY 2020'!CS487</f>
        <v>0</v>
      </c>
      <c r="AS471" s="161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  <c r="CB471" s="162"/>
      <c r="CC471" s="162"/>
      <c r="CD471" s="162"/>
      <c r="CE471" s="162"/>
      <c r="CF471" s="162"/>
      <c r="CG471" s="162"/>
      <c r="CH471" s="162"/>
      <c r="CI471" s="162"/>
      <c r="CJ471" s="162"/>
    </row>
    <row r="472" spans="1:88" ht="15" x14ac:dyDescent="0.25">
      <c r="A472" s="154">
        <v>4139</v>
      </c>
      <c r="B472" s="155">
        <v>7</v>
      </c>
      <c r="C472" s="156" t="s">
        <v>429</v>
      </c>
      <c r="D472" s="167">
        <v>7</v>
      </c>
      <c r="E472" s="120">
        <f>'[3]Sped FY 2020'!AB488</f>
        <v>311079.13668744796</v>
      </c>
      <c r="F472" s="120">
        <f>'[3]Sped FY 2020'!AK488</f>
        <v>340654.45050286385</v>
      </c>
      <c r="G472" s="120">
        <f>'[3]Sped FY 2020'!BP488</f>
        <v>0</v>
      </c>
      <c r="H472" s="120">
        <f>-'[3]Sped FY 2020'!CI488</f>
        <v>0</v>
      </c>
      <c r="I472" s="120">
        <f>'[3]Sped FY 2020'!CB488</f>
        <v>0</v>
      </c>
      <c r="J472" s="120">
        <f>'[3]Sped FY 2020'!BF488-'[3]Sped FY 2020'!BI488</f>
        <v>428430.36074714287</v>
      </c>
      <c r="K472" s="120">
        <f>'[3]Sped FY 2020'!CJ488</f>
        <v>25201.785926302535</v>
      </c>
      <c r="L472" s="118">
        <f t="shared" si="77"/>
        <v>1105365.7338637572</v>
      </c>
      <c r="M472" s="134">
        <f t="shared" si="78"/>
        <v>0</v>
      </c>
      <c r="N472" s="158">
        <v>4139</v>
      </c>
      <c r="O472" s="159">
        <v>7</v>
      </c>
      <c r="P472" s="14" t="s">
        <v>429</v>
      </c>
      <c r="Q472" s="14">
        <v>7</v>
      </c>
      <c r="R472" s="22">
        <v>311079.13668744796</v>
      </c>
      <c r="S472" s="94">
        <v>340654.45050286385</v>
      </c>
      <c r="T472" s="94">
        <v>0</v>
      </c>
      <c r="U472" s="94">
        <v>0</v>
      </c>
      <c r="V472" s="94">
        <v>453632.14667344542</v>
      </c>
      <c r="W472" s="95">
        <v>1105365.7338637572</v>
      </c>
      <c r="X472" s="152"/>
      <c r="Y472" s="19">
        <f t="shared" si="79"/>
        <v>0</v>
      </c>
      <c r="Z472" s="19">
        <f t="shared" si="79"/>
        <v>0</v>
      </c>
      <c r="AA472" s="19">
        <f t="shared" si="80"/>
        <v>0</v>
      </c>
      <c r="AB472" s="19">
        <f t="shared" si="81"/>
        <v>0</v>
      </c>
      <c r="AC472" s="19">
        <f t="shared" si="81"/>
        <v>0</v>
      </c>
      <c r="AD472" s="19">
        <f t="shared" si="81"/>
        <v>-25201.785926302546</v>
      </c>
      <c r="AE472" s="19">
        <f t="shared" si="82"/>
        <v>25201.785926302535</v>
      </c>
      <c r="AF472" s="19">
        <f t="shared" si="83"/>
        <v>0</v>
      </c>
      <c r="AG472" s="20"/>
      <c r="AH472" s="160">
        <f>'[3]Sped FY 2020'!DZ488</f>
        <v>210</v>
      </c>
      <c r="AI472" s="19">
        <f t="shared" si="76"/>
        <v>0</v>
      </c>
      <c r="AJ472" s="19">
        <f t="shared" si="76"/>
        <v>0</v>
      </c>
      <c r="AK472" s="19">
        <f t="shared" si="76"/>
        <v>0</v>
      </c>
      <c r="AL472" s="19">
        <f t="shared" si="75"/>
        <v>0</v>
      </c>
      <c r="AM472" s="19">
        <f t="shared" si="75"/>
        <v>0</v>
      </c>
      <c r="AN472" s="19">
        <f t="shared" si="75"/>
        <v>-120.00850441096451</v>
      </c>
      <c r="AO472" s="19">
        <f t="shared" si="75"/>
        <v>120.00850441096445</v>
      </c>
      <c r="AP472" s="19">
        <f t="shared" si="74"/>
        <v>0</v>
      </c>
      <c r="AQ472" s="118">
        <f>'[3]Sped FY 2020'!CR488</f>
        <v>233.0645955333018</v>
      </c>
      <c r="AR472" s="119">
        <f>'[3]Sped FY 2020'!CS488</f>
        <v>233.0645955333018</v>
      </c>
      <c r="AS472" s="161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  <c r="CB472" s="162"/>
      <c r="CC472" s="162"/>
      <c r="CD472" s="162"/>
      <c r="CE472" s="162"/>
      <c r="CF472" s="162"/>
      <c r="CG472" s="162"/>
      <c r="CH472" s="162"/>
      <c r="CI472" s="162"/>
      <c r="CJ472" s="162"/>
    </row>
    <row r="473" spans="1:88" ht="15" x14ac:dyDescent="0.25">
      <c r="A473" s="154">
        <v>4140</v>
      </c>
      <c r="B473" s="155">
        <v>7</v>
      </c>
      <c r="C473" s="156" t="s">
        <v>430</v>
      </c>
      <c r="D473" s="167">
        <v>7</v>
      </c>
      <c r="E473" s="120">
        <f>'[3]Sped FY 2020'!AB489</f>
        <v>348284.95493163931</v>
      </c>
      <c r="F473" s="120">
        <f>'[3]Sped FY 2020'!AK489</f>
        <v>65678.537305143138</v>
      </c>
      <c r="G473" s="120">
        <f>'[3]Sped FY 2020'!BP489</f>
        <v>0</v>
      </c>
      <c r="H473" s="120">
        <f>-'[3]Sped FY 2020'!CI489</f>
        <v>0</v>
      </c>
      <c r="I473" s="120">
        <f>'[3]Sped FY 2020'!CB489</f>
        <v>0</v>
      </c>
      <c r="J473" s="120">
        <f>'[3]Sped FY 2020'!BF489-'[3]Sped FY 2020'!BI489</f>
        <v>297185.61152925028</v>
      </c>
      <c r="K473" s="120">
        <f>'[3]Sped FY 2020'!CJ489</f>
        <v>17481.506560544141</v>
      </c>
      <c r="L473" s="118">
        <f t="shared" si="77"/>
        <v>728630.61032657686</v>
      </c>
      <c r="M473" s="134">
        <f t="shared" si="78"/>
        <v>0</v>
      </c>
      <c r="N473" s="158">
        <v>4140</v>
      </c>
      <c r="O473" s="159">
        <v>7</v>
      </c>
      <c r="P473" s="14" t="s">
        <v>430</v>
      </c>
      <c r="Q473" s="14">
        <v>7</v>
      </c>
      <c r="R473" s="22">
        <v>348284.95493163931</v>
      </c>
      <c r="S473" s="94">
        <v>65678.537305143138</v>
      </c>
      <c r="T473" s="94">
        <v>0</v>
      </c>
      <c r="U473" s="94">
        <v>0</v>
      </c>
      <c r="V473" s="94">
        <v>314667.11808979441</v>
      </c>
      <c r="W473" s="95">
        <v>728630.61032657686</v>
      </c>
      <c r="X473" s="152"/>
      <c r="Y473" s="19">
        <f t="shared" si="79"/>
        <v>0</v>
      </c>
      <c r="Z473" s="19">
        <f t="shared" si="79"/>
        <v>0</v>
      </c>
      <c r="AA473" s="19">
        <f t="shared" si="80"/>
        <v>0</v>
      </c>
      <c r="AB473" s="19">
        <f t="shared" si="81"/>
        <v>0</v>
      </c>
      <c r="AC473" s="19">
        <f t="shared" si="81"/>
        <v>0</v>
      </c>
      <c r="AD473" s="19">
        <f t="shared" si="81"/>
        <v>-17481.506560544134</v>
      </c>
      <c r="AE473" s="19">
        <f t="shared" si="82"/>
        <v>17481.506560544141</v>
      </c>
      <c r="AF473" s="19">
        <f t="shared" si="83"/>
        <v>0</v>
      </c>
      <c r="AG473" s="20"/>
      <c r="AH473" s="160">
        <f>'[3]Sped FY 2020'!DZ489</f>
        <v>837</v>
      </c>
      <c r="AI473" s="19">
        <f t="shared" si="76"/>
        <v>0</v>
      </c>
      <c r="AJ473" s="19">
        <f t="shared" si="76"/>
        <v>0</v>
      </c>
      <c r="AK473" s="19">
        <f t="shared" si="76"/>
        <v>0</v>
      </c>
      <c r="AL473" s="19">
        <f t="shared" si="75"/>
        <v>0</v>
      </c>
      <c r="AM473" s="19">
        <f t="shared" si="75"/>
        <v>0</v>
      </c>
      <c r="AN473" s="19">
        <f t="shared" si="75"/>
        <v>-20.885909869228357</v>
      </c>
      <c r="AO473" s="19">
        <f t="shared" si="75"/>
        <v>20.885909869228364</v>
      </c>
      <c r="AP473" s="19">
        <f t="shared" si="74"/>
        <v>0</v>
      </c>
      <c r="AQ473" s="118">
        <f>'[3]Sped FY 2020'!CR489</f>
        <v>37.219770467776428</v>
      </c>
      <c r="AR473" s="119">
        <f>'[3]Sped FY 2020'!CS489</f>
        <v>37.219770467776428</v>
      </c>
      <c r="AS473" s="161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  <c r="CB473" s="162"/>
      <c r="CC473" s="162"/>
      <c r="CD473" s="162"/>
      <c r="CE473" s="162"/>
      <c r="CF473" s="162"/>
      <c r="CG473" s="162"/>
      <c r="CH473" s="162"/>
      <c r="CI473" s="162"/>
      <c r="CJ473" s="162"/>
    </row>
    <row r="474" spans="1:88" ht="15" x14ac:dyDescent="0.25">
      <c r="A474" s="154">
        <v>4141</v>
      </c>
      <c r="B474" s="155">
        <v>7</v>
      </c>
      <c r="C474" s="156" t="s">
        <v>431</v>
      </c>
      <c r="D474" s="167">
        <v>7</v>
      </c>
      <c r="E474" s="120">
        <f>'[3]Sped FY 2020'!AB490</f>
        <v>0</v>
      </c>
      <c r="F474" s="120">
        <f>'[3]Sped FY 2020'!AK490</f>
        <v>0</v>
      </c>
      <c r="G474" s="120">
        <f>'[3]Sped FY 2020'!BP490</f>
        <v>0</v>
      </c>
      <c r="H474" s="120">
        <f>-'[3]Sped FY 2020'!CI490</f>
        <v>0</v>
      </c>
      <c r="I474" s="120">
        <f>'[3]Sped FY 2020'!CB490</f>
        <v>0</v>
      </c>
      <c r="J474" s="120">
        <f>'[3]Sped FY 2020'!BF490-'[3]Sped FY 2020'!BI490</f>
        <v>0</v>
      </c>
      <c r="K474" s="120">
        <f>'[3]Sped FY 2020'!CJ490</f>
        <v>0</v>
      </c>
      <c r="L474" s="118">
        <f t="shared" si="77"/>
        <v>0</v>
      </c>
      <c r="M474" s="134">
        <f t="shared" si="78"/>
        <v>0</v>
      </c>
      <c r="N474" s="158">
        <v>4141</v>
      </c>
      <c r="O474" s="159">
        <v>7</v>
      </c>
      <c r="P474" s="14" t="s">
        <v>431</v>
      </c>
      <c r="Q474" s="14">
        <v>7</v>
      </c>
      <c r="R474" s="22">
        <v>0</v>
      </c>
      <c r="S474" s="94">
        <v>0</v>
      </c>
      <c r="T474" s="94">
        <v>0</v>
      </c>
      <c r="U474" s="94">
        <v>0</v>
      </c>
      <c r="V474" s="94">
        <v>0</v>
      </c>
      <c r="W474" s="95">
        <v>0</v>
      </c>
      <c r="X474" s="152"/>
      <c r="Y474" s="19">
        <f t="shared" si="79"/>
        <v>0</v>
      </c>
      <c r="Z474" s="19">
        <f t="shared" si="79"/>
        <v>0</v>
      </c>
      <c r="AA474" s="19">
        <f t="shared" si="80"/>
        <v>0</v>
      </c>
      <c r="AB474" s="19">
        <f t="shared" si="81"/>
        <v>0</v>
      </c>
      <c r="AC474" s="19">
        <f t="shared" si="81"/>
        <v>0</v>
      </c>
      <c r="AD474" s="19">
        <f t="shared" si="81"/>
        <v>0</v>
      </c>
      <c r="AE474" s="19">
        <f t="shared" si="82"/>
        <v>0</v>
      </c>
      <c r="AF474" s="19">
        <f t="shared" si="83"/>
        <v>0</v>
      </c>
      <c r="AG474" s="20"/>
      <c r="AH474" s="160">
        <f>'[3]Sped FY 2020'!DZ490</f>
        <v>0</v>
      </c>
      <c r="AI474" s="19">
        <f t="shared" si="76"/>
        <v>0</v>
      </c>
      <c r="AJ474" s="19">
        <f t="shared" si="76"/>
        <v>0</v>
      </c>
      <c r="AK474" s="19">
        <f t="shared" si="76"/>
        <v>0</v>
      </c>
      <c r="AL474" s="19">
        <f t="shared" si="75"/>
        <v>0</v>
      </c>
      <c r="AM474" s="19">
        <f t="shared" si="75"/>
        <v>0</v>
      </c>
      <c r="AN474" s="19">
        <f t="shared" si="75"/>
        <v>0</v>
      </c>
      <c r="AO474" s="19">
        <f t="shared" si="75"/>
        <v>0</v>
      </c>
      <c r="AP474" s="19">
        <f t="shared" si="74"/>
        <v>0</v>
      </c>
      <c r="AQ474" s="118">
        <f>'[3]Sped FY 2020'!CR490</f>
        <v>0</v>
      </c>
      <c r="AR474" s="119">
        <f>'[3]Sped FY 2020'!CS490</f>
        <v>0</v>
      </c>
      <c r="AS474" s="161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  <c r="CB474" s="162"/>
      <c r="CC474" s="162"/>
      <c r="CD474" s="162"/>
      <c r="CE474" s="162"/>
      <c r="CF474" s="162"/>
      <c r="CG474" s="162"/>
      <c r="CH474" s="162"/>
      <c r="CI474" s="162"/>
      <c r="CJ474" s="162"/>
    </row>
    <row r="475" spans="1:88" ht="15" x14ac:dyDescent="0.25">
      <c r="A475" s="154">
        <v>4142</v>
      </c>
      <c r="B475" s="155">
        <v>7</v>
      </c>
      <c r="C475" s="156" t="s">
        <v>432</v>
      </c>
      <c r="D475" s="167">
        <v>7</v>
      </c>
      <c r="E475" s="120">
        <f>'[3]Sped FY 2020'!AB491</f>
        <v>244503.82647235479</v>
      </c>
      <c r="F475" s="120">
        <f>'[3]Sped FY 2020'!AK491</f>
        <v>46199.216782133015</v>
      </c>
      <c r="G475" s="120">
        <f>'[3]Sped FY 2020'!BP491</f>
        <v>0</v>
      </c>
      <c r="H475" s="120">
        <f>-'[3]Sped FY 2020'!CI491</f>
        <v>0</v>
      </c>
      <c r="I475" s="120">
        <f>'[3]Sped FY 2020'!CB491</f>
        <v>0</v>
      </c>
      <c r="J475" s="120">
        <f>'[3]Sped FY 2020'!BF491-'[3]Sped FY 2020'!BI491</f>
        <v>410396.70261337422</v>
      </c>
      <c r="K475" s="120">
        <f>'[3]Sped FY 2020'!CJ491</f>
        <v>0</v>
      </c>
      <c r="L475" s="118">
        <f t="shared" si="77"/>
        <v>701099.74586786202</v>
      </c>
      <c r="M475" s="134">
        <f t="shared" si="78"/>
        <v>0</v>
      </c>
      <c r="N475" s="158">
        <v>4142</v>
      </c>
      <c r="O475" s="159">
        <v>7</v>
      </c>
      <c r="P475" s="14" t="s">
        <v>432</v>
      </c>
      <c r="Q475" s="14">
        <v>7</v>
      </c>
      <c r="R475" s="22">
        <v>244503.82647235479</v>
      </c>
      <c r="S475" s="94">
        <v>46199.216782133015</v>
      </c>
      <c r="T475" s="94">
        <v>0</v>
      </c>
      <c r="U475" s="94">
        <v>0</v>
      </c>
      <c r="V475" s="94">
        <v>410396.70261337422</v>
      </c>
      <c r="W475" s="95">
        <v>701099.74586786202</v>
      </c>
      <c r="X475" s="152"/>
      <c r="Y475" s="19">
        <f t="shared" si="79"/>
        <v>0</v>
      </c>
      <c r="Z475" s="19">
        <f t="shared" si="79"/>
        <v>0</v>
      </c>
      <c r="AA475" s="19">
        <f t="shared" si="80"/>
        <v>0</v>
      </c>
      <c r="AB475" s="19">
        <f t="shared" si="81"/>
        <v>0</v>
      </c>
      <c r="AC475" s="19">
        <f t="shared" si="81"/>
        <v>0</v>
      </c>
      <c r="AD475" s="19">
        <f t="shared" si="81"/>
        <v>0</v>
      </c>
      <c r="AE475" s="19">
        <f t="shared" si="82"/>
        <v>0</v>
      </c>
      <c r="AF475" s="19">
        <f t="shared" si="83"/>
        <v>0</v>
      </c>
      <c r="AG475" s="20"/>
      <c r="AH475" s="160">
        <f>'[3]Sped FY 2020'!DZ491</f>
        <v>468</v>
      </c>
      <c r="AI475" s="19">
        <f t="shared" si="76"/>
        <v>0</v>
      </c>
      <c r="AJ475" s="19">
        <f t="shared" si="76"/>
        <v>0</v>
      </c>
      <c r="AK475" s="19">
        <f t="shared" si="76"/>
        <v>0</v>
      </c>
      <c r="AL475" s="19">
        <f t="shared" si="75"/>
        <v>0</v>
      </c>
      <c r="AM475" s="19">
        <f t="shared" si="75"/>
        <v>0</v>
      </c>
      <c r="AN475" s="19">
        <f t="shared" si="75"/>
        <v>0</v>
      </c>
      <c r="AO475" s="19">
        <f t="shared" si="75"/>
        <v>0</v>
      </c>
      <c r="AP475" s="19">
        <f t="shared" si="74"/>
        <v>0</v>
      </c>
      <c r="AQ475" s="118">
        <f>'[3]Sped FY 2020'!CR491</f>
        <v>-17.777024282135955</v>
      </c>
      <c r="AR475" s="119">
        <f>'[3]Sped FY 2020'!CS491</f>
        <v>-17.777024282135955</v>
      </c>
      <c r="AS475" s="161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  <c r="CB475" s="162"/>
      <c r="CC475" s="162"/>
      <c r="CD475" s="162"/>
      <c r="CE475" s="162"/>
      <c r="CF475" s="162"/>
      <c r="CG475" s="162"/>
      <c r="CH475" s="162"/>
      <c r="CI475" s="162"/>
      <c r="CJ475" s="162"/>
    </row>
    <row r="476" spans="1:88" ht="15" x14ac:dyDescent="0.25">
      <c r="A476" s="154">
        <v>4143</v>
      </c>
      <c r="B476" s="155">
        <v>7</v>
      </c>
      <c r="C476" s="156" t="s">
        <v>433</v>
      </c>
      <c r="D476" s="167">
        <v>7</v>
      </c>
      <c r="E476" s="120">
        <f>'[3]Sped FY 2020'!AB492</f>
        <v>476982.11623058998</v>
      </c>
      <c r="F476" s="120">
        <f>'[3]Sped FY 2020'!AK492</f>
        <v>63497.421075563594</v>
      </c>
      <c r="G476" s="120">
        <f>'[3]Sped FY 2020'!BP492</f>
        <v>0</v>
      </c>
      <c r="H476" s="120">
        <f>-'[3]Sped FY 2020'!CI492</f>
        <v>0</v>
      </c>
      <c r="I476" s="120">
        <f>'[3]Sped FY 2020'!CB492</f>
        <v>0</v>
      </c>
      <c r="J476" s="120">
        <f>'[3]Sped FY 2020'!BF492-'[3]Sped FY 2020'!BI492</f>
        <v>457533.06306052522</v>
      </c>
      <c r="K476" s="120">
        <f>'[3]Sped FY 2020'!CJ492</f>
        <v>26913.709591795607</v>
      </c>
      <c r="L476" s="118">
        <f t="shared" si="77"/>
        <v>1024926.3099584744</v>
      </c>
      <c r="M476" s="134">
        <f t="shared" si="78"/>
        <v>0</v>
      </c>
      <c r="N476" s="158">
        <v>4143</v>
      </c>
      <c r="O476" s="159">
        <v>7</v>
      </c>
      <c r="P476" s="14" t="s">
        <v>433</v>
      </c>
      <c r="Q476" s="14">
        <v>7</v>
      </c>
      <c r="R476" s="22">
        <v>476982.11623058998</v>
      </c>
      <c r="S476" s="94">
        <v>63497.421075563594</v>
      </c>
      <c r="T476" s="94">
        <v>0</v>
      </c>
      <c r="U476" s="94">
        <v>0</v>
      </c>
      <c r="V476" s="94">
        <v>484446.77265232085</v>
      </c>
      <c r="W476" s="95">
        <v>1024926.3099584745</v>
      </c>
      <c r="X476" s="152"/>
      <c r="Y476" s="19">
        <f t="shared" si="79"/>
        <v>0</v>
      </c>
      <c r="Z476" s="19">
        <f t="shared" si="79"/>
        <v>0</v>
      </c>
      <c r="AA476" s="19">
        <f t="shared" si="80"/>
        <v>0</v>
      </c>
      <c r="AB476" s="19">
        <f t="shared" si="81"/>
        <v>0</v>
      </c>
      <c r="AC476" s="19">
        <f t="shared" si="81"/>
        <v>0</v>
      </c>
      <c r="AD476" s="19">
        <f t="shared" si="81"/>
        <v>-26913.709591795632</v>
      </c>
      <c r="AE476" s="19">
        <f t="shared" si="82"/>
        <v>26913.709591795607</v>
      </c>
      <c r="AF476" s="19">
        <f t="shared" si="83"/>
        <v>0</v>
      </c>
      <c r="AG476" s="20"/>
      <c r="AH476" s="160">
        <f>'[3]Sped FY 2020'!DZ492</f>
        <v>780</v>
      </c>
      <c r="AI476" s="19">
        <f t="shared" si="76"/>
        <v>0</v>
      </c>
      <c r="AJ476" s="19">
        <f t="shared" si="76"/>
        <v>0</v>
      </c>
      <c r="AK476" s="19">
        <f t="shared" si="76"/>
        <v>0</v>
      </c>
      <c r="AL476" s="19">
        <f t="shared" si="75"/>
        <v>0</v>
      </c>
      <c r="AM476" s="19">
        <f t="shared" si="75"/>
        <v>0</v>
      </c>
      <c r="AN476" s="19">
        <f t="shared" si="75"/>
        <v>-34.504755886917479</v>
      </c>
      <c r="AO476" s="19">
        <f t="shared" si="75"/>
        <v>34.504755886917444</v>
      </c>
      <c r="AP476" s="19">
        <f t="shared" si="74"/>
        <v>0</v>
      </c>
      <c r="AQ476" s="118">
        <f>'[3]Sped FY 2020'!CR492</f>
        <v>49.764164584828542</v>
      </c>
      <c r="AR476" s="119">
        <f>'[3]Sped FY 2020'!CS492</f>
        <v>49.764164584828691</v>
      </c>
      <c r="AS476" s="161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  <c r="CB476" s="162"/>
      <c r="CC476" s="162"/>
      <c r="CD476" s="162"/>
      <c r="CE476" s="162"/>
      <c r="CF476" s="162"/>
      <c r="CG476" s="162"/>
      <c r="CH476" s="162"/>
      <c r="CI476" s="162"/>
      <c r="CJ476" s="162"/>
    </row>
    <row r="477" spans="1:88" ht="15" x14ac:dyDescent="0.25">
      <c r="A477" s="154">
        <v>4144</v>
      </c>
      <c r="B477" s="155">
        <v>7</v>
      </c>
      <c r="C477" s="156" t="s">
        <v>434</v>
      </c>
      <c r="D477" s="167">
        <v>7</v>
      </c>
      <c r="E477" s="120">
        <f>'[3]Sped FY 2020'!AB493</f>
        <v>78890.110411892543</v>
      </c>
      <c r="F477" s="120">
        <f>'[3]Sped FY 2020'!AK493</f>
        <v>114785.34682742442</v>
      </c>
      <c r="G477" s="120">
        <f>'[3]Sped FY 2020'!BP493</f>
        <v>0</v>
      </c>
      <c r="H477" s="120">
        <f>-'[3]Sped FY 2020'!CI493</f>
        <v>0</v>
      </c>
      <c r="I477" s="120">
        <f>'[3]Sped FY 2020'!CB493</f>
        <v>0</v>
      </c>
      <c r="J477" s="120">
        <f>'[3]Sped FY 2020'!BF493-'[3]Sped FY 2020'!BI493</f>
        <v>94416.088824816732</v>
      </c>
      <c r="K477" s="120">
        <f>'[3]Sped FY 2020'!CJ493</f>
        <v>5553.887577930398</v>
      </c>
      <c r="L477" s="118">
        <f t="shared" si="77"/>
        <v>293645.4336420641</v>
      </c>
      <c r="M477" s="134">
        <f t="shared" si="78"/>
        <v>0</v>
      </c>
      <c r="N477" s="158">
        <v>4144</v>
      </c>
      <c r="O477" s="159">
        <v>7</v>
      </c>
      <c r="P477" s="14" t="s">
        <v>434</v>
      </c>
      <c r="Q477" s="14">
        <v>7</v>
      </c>
      <c r="R477" s="22">
        <v>78890.110411892543</v>
      </c>
      <c r="S477" s="94">
        <v>114785.34682742442</v>
      </c>
      <c r="T477" s="94">
        <v>0</v>
      </c>
      <c r="U477" s="94">
        <v>0</v>
      </c>
      <c r="V477" s="94">
        <v>99969.976402747125</v>
      </c>
      <c r="W477" s="95">
        <v>293645.4336420641</v>
      </c>
      <c r="X477" s="152"/>
      <c r="Y477" s="19">
        <f t="shared" si="79"/>
        <v>0</v>
      </c>
      <c r="Z477" s="19">
        <f t="shared" si="79"/>
        <v>0</v>
      </c>
      <c r="AA477" s="19">
        <f t="shared" si="80"/>
        <v>0</v>
      </c>
      <c r="AB477" s="19">
        <f t="shared" si="81"/>
        <v>0</v>
      </c>
      <c r="AC477" s="19">
        <f t="shared" si="81"/>
        <v>0</v>
      </c>
      <c r="AD477" s="19">
        <f t="shared" si="81"/>
        <v>-5553.8875779303926</v>
      </c>
      <c r="AE477" s="19">
        <f t="shared" si="82"/>
        <v>5553.887577930398</v>
      </c>
      <c r="AF477" s="19">
        <f t="shared" si="83"/>
        <v>0</v>
      </c>
      <c r="AG477" s="20"/>
      <c r="AH477" s="160">
        <f>'[3]Sped FY 2020'!DZ493</f>
        <v>60</v>
      </c>
      <c r="AI477" s="19">
        <f t="shared" si="76"/>
        <v>0</v>
      </c>
      <c r="AJ477" s="19">
        <f t="shared" si="76"/>
        <v>0</v>
      </c>
      <c r="AK477" s="19">
        <f t="shared" si="76"/>
        <v>0</v>
      </c>
      <c r="AL477" s="19">
        <f t="shared" si="75"/>
        <v>0</v>
      </c>
      <c r="AM477" s="19">
        <f t="shared" si="75"/>
        <v>0</v>
      </c>
      <c r="AN477" s="19">
        <f t="shared" si="75"/>
        <v>-92.564792965506541</v>
      </c>
      <c r="AO477" s="19">
        <f t="shared" si="75"/>
        <v>92.564792965506641</v>
      </c>
      <c r="AP477" s="19">
        <f t="shared" si="74"/>
        <v>0</v>
      </c>
      <c r="AQ477" s="118">
        <f>'[3]Sped FY 2020'!CR493</f>
        <v>184.24037402093907</v>
      </c>
      <c r="AR477" s="119">
        <f>'[3]Sped FY 2020'!CS493</f>
        <v>184.24037402093907</v>
      </c>
      <c r="AS477" s="161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  <c r="CB477" s="162"/>
      <c r="CC477" s="162"/>
      <c r="CD477" s="162"/>
      <c r="CE477" s="162"/>
      <c r="CF477" s="162"/>
      <c r="CG477" s="162"/>
      <c r="CH477" s="162"/>
      <c r="CI477" s="162"/>
      <c r="CJ477" s="162"/>
    </row>
    <row r="478" spans="1:88" ht="15" x14ac:dyDescent="0.25">
      <c r="A478" s="154">
        <v>4145</v>
      </c>
      <c r="B478" s="155">
        <v>7</v>
      </c>
      <c r="C478" s="156" t="s">
        <v>435</v>
      </c>
      <c r="D478" s="167">
        <v>7</v>
      </c>
      <c r="E478" s="120">
        <f>'[3]Sped FY 2020'!AB494</f>
        <v>31579.267796883578</v>
      </c>
      <c r="F478" s="120">
        <f>'[3]Sped FY 2020'!AK494</f>
        <v>67704.926106540632</v>
      </c>
      <c r="G478" s="120">
        <f>'[3]Sped FY 2020'!BP494</f>
        <v>0</v>
      </c>
      <c r="H478" s="120">
        <f>-'[3]Sped FY 2020'!CI494</f>
        <v>0</v>
      </c>
      <c r="I478" s="120">
        <f>'[3]Sped FY 2020'!CB494</f>
        <v>0</v>
      </c>
      <c r="J478" s="120">
        <f>'[3]Sped FY 2020'!BF494-'[3]Sped FY 2020'!BI494</f>
        <v>77006.463698036401</v>
      </c>
      <c r="K478" s="120">
        <f>'[3]Sped FY 2020'!CJ494</f>
        <v>4529.7919822374388</v>
      </c>
      <c r="L478" s="118">
        <f t="shared" si="77"/>
        <v>180820.44958369806</v>
      </c>
      <c r="M478" s="134">
        <f t="shared" si="78"/>
        <v>0</v>
      </c>
      <c r="N478" s="158">
        <v>4145</v>
      </c>
      <c r="O478" s="159">
        <v>7</v>
      </c>
      <c r="P478" s="14" t="s">
        <v>435</v>
      </c>
      <c r="Q478" s="14">
        <v>7</v>
      </c>
      <c r="R478" s="22">
        <v>31579.267796883578</v>
      </c>
      <c r="S478" s="94">
        <v>67704.926106540632</v>
      </c>
      <c r="T478" s="94">
        <v>0</v>
      </c>
      <c r="U478" s="94">
        <v>0</v>
      </c>
      <c r="V478" s="94">
        <v>81536.25568027384</v>
      </c>
      <c r="W478" s="95">
        <v>180820.44958369806</v>
      </c>
      <c r="X478" s="152"/>
      <c r="Y478" s="19">
        <f t="shared" si="79"/>
        <v>0</v>
      </c>
      <c r="Z478" s="19">
        <f t="shared" si="79"/>
        <v>0</v>
      </c>
      <c r="AA478" s="19">
        <f t="shared" si="80"/>
        <v>0</v>
      </c>
      <c r="AB478" s="19">
        <f t="shared" si="81"/>
        <v>0</v>
      </c>
      <c r="AC478" s="19">
        <f t="shared" si="81"/>
        <v>0</v>
      </c>
      <c r="AD478" s="19">
        <f t="shared" si="81"/>
        <v>-4529.7919822374388</v>
      </c>
      <c r="AE478" s="19">
        <f t="shared" si="82"/>
        <v>4529.7919822374388</v>
      </c>
      <c r="AF478" s="19">
        <f t="shared" si="83"/>
        <v>0</v>
      </c>
      <c r="AG478" s="20"/>
      <c r="AH478" s="160">
        <f>'[3]Sped FY 2020'!DZ494</f>
        <v>31</v>
      </c>
      <c r="AI478" s="19">
        <f t="shared" si="76"/>
        <v>0</v>
      </c>
      <c r="AJ478" s="19">
        <f t="shared" si="76"/>
        <v>0</v>
      </c>
      <c r="AK478" s="19">
        <f t="shared" si="76"/>
        <v>0</v>
      </c>
      <c r="AL478" s="19">
        <f t="shared" si="75"/>
        <v>0</v>
      </c>
      <c r="AM478" s="19">
        <f t="shared" si="75"/>
        <v>0</v>
      </c>
      <c r="AN478" s="19">
        <f t="shared" si="75"/>
        <v>-146.12232200765931</v>
      </c>
      <c r="AO478" s="19">
        <f t="shared" si="75"/>
        <v>146.12232200765931</v>
      </c>
      <c r="AP478" s="19">
        <f t="shared" si="74"/>
        <v>0</v>
      </c>
      <c r="AQ478" s="118">
        <f>'[3]Sped FY 2020'!CR494</f>
        <v>292.2446440153177</v>
      </c>
      <c r="AR478" s="119">
        <f>'[3]Sped FY 2020'!CS494</f>
        <v>292.2446440153177</v>
      </c>
      <c r="AS478" s="161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  <c r="CB478" s="162"/>
      <c r="CC478" s="162"/>
      <c r="CD478" s="162"/>
      <c r="CE478" s="162"/>
      <c r="CF478" s="162"/>
      <c r="CG478" s="162"/>
      <c r="CH478" s="162"/>
      <c r="CI478" s="162"/>
      <c r="CJ478" s="162"/>
    </row>
    <row r="479" spans="1:88" ht="15" x14ac:dyDescent="0.25">
      <c r="A479" s="154">
        <v>4146</v>
      </c>
      <c r="B479" s="155">
        <v>7</v>
      </c>
      <c r="C479" s="156" t="s">
        <v>436</v>
      </c>
      <c r="D479" s="167">
        <v>7</v>
      </c>
      <c r="E479" s="120">
        <f>'[3]Sped FY 2020'!AB495</f>
        <v>298596.15283079841</v>
      </c>
      <c r="F479" s="120">
        <f>'[3]Sped FY 2020'!AK495</f>
        <v>202329.17360079044</v>
      </c>
      <c r="G479" s="120">
        <f>'[3]Sped FY 2020'!BP495</f>
        <v>0</v>
      </c>
      <c r="H479" s="120">
        <f>-'[3]Sped FY 2020'!CI495</f>
        <v>0</v>
      </c>
      <c r="I479" s="120">
        <f>'[3]Sped FY 2020'!CB495</f>
        <v>0</v>
      </c>
      <c r="J479" s="120">
        <f>'[3]Sped FY 2020'!BF495-'[3]Sped FY 2020'!BI495</f>
        <v>286370.21925724245</v>
      </c>
      <c r="K479" s="120">
        <f>'[3]Sped FY 2020'!CJ495</f>
        <v>16845.307015131919</v>
      </c>
      <c r="L479" s="118">
        <f t="shared" si="77"/>
        <v>804140.85270396317</v>
      </c>
      <c r="M479" s="134">
        <f t="shared" si="78"/>
        <v>0</v>
      </c>
      <c r="N479" s="158">
        <v>4146</v>
      </c>
      <c r="O479" s="159">
        <v>7</v>
      </c>
      <c r="P479" s="14" t="s">
        <v>436</v>
      </c>
      <c r="Q479" s="14">
        <v>7</v>
      </c>
      <c r="R479" s="22">
        <v>298596.15283079841</v>
      </c>
      <c r="S479" s="94">
        <v>202329.17360079044</v>
      </c>
      <c r="T479" s="94">
        <v>0</v>
      </c>
      <c r="U479" s="94">
        <v>0</v>
      </c>
      <c r="V479" s="94">
        <v>303215.52627237438</v>
      </c>
      <c r="W479" s="95">
        <v>804140.85270396317</v>
      </c>
      <c r="X479" s="152"/>
      <c r="Y479" s="19">
        <f t="shared" si="79"/>
        <v>0</v>
      </c>
      <c r="Z479" s="19">
        <f t="shared" si="79"/>
        <v>0</v>
      </c>
      <c r="AA479" s="19">
        <f t="shared" si="80"/>
        <v>0</v>
      </c>
      <c r="AB479" s="19">
        <f t="shared" si="81"/>
        <v>0</v>
      </c>
      <c r="AC479" s="19">
        <f t="shared" si="81"/>
        <v>0</v>
      </c>
      <c r="AD479" s="19">
        <f t="shared" si="81"/>
        <v>-16845.307015131926</v>
      </c>
      <c r="AE479" s="19">
        <f t="shared" si="82"/>
        <v>16845.307015131919</v>
      </c>
      <c r="AF479" s="19">
        <f t="shared" si="83"/>
        <v>0</v>
      </c>
      <c r="AG479" s="20"/>
      <c r="AH479" s="160">
        <f>'[3]Sped FY 2020'!DZ495</f>
        <v>95</v>
      </c>
      <c r="AI479" s="19">
        <f t="shared" si="76"/>
        <v>0</v>
      </c>
      <c r="AJ479" s="19">
        <f t="shared" si="76"/>
        <v>0</v>
      </c>
      <c r="AK479" s="19">
        <f t="shared" si="76"/>
        <v>0</v>
      </c>
      <c r="AL479" s="19">
        <f t="shared" si="75"/>
        <v>0</v>
      </c>
      <c r="AM479" s="19">
        <f t="shared" si="75"/>
        <v>0</v>
      </c>
      <c r="AN479" s="19">
        <f t="shared" si="75"/>
        <v>-177.31902121191501</v>
      </c>
      <c r="AO479" s="19">
        <f t="shared" si="75"/>
        <v>177.31902121191493</v>
      </c>
      <c r="AP479" s="19">
        <f t="shared" si="74"/>
        <v>0</v>
      </c>
      <c r="AQ479" s="118">
        <f>'[3]Sped FY 2020'!CR495</f>
        <v>348.17296394392105</v>
      </c>
      <c r="AR479" s="119">
        <f>'[3]Sped FY 2020'!CS495</f>
        <v>348.17296394392105</v>
      </c>
      <c r="AS479" s="161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  <c r="CB479" s="162"/>
      <c r="CC479" s="162"/>
      <c r="CD479" s="162"/>
      <c r="CE479" s="162"/>
      <c r="CF479" s="162"/>
      <c r="CG479" s="162"/>
      <c r="CH479" s="162"/>
      <c r="CI479" s="162"/>
      <c r="CJ479" s="162"/>
    </row>
    <row r="480" spans="1:88" ht="15" x14ac:dyDescent="0.25">
      <c r="A480" s="154">
        <v>4150</v>
      </c>
      <c r="B480" s="155">
        <v>7</v>
      </c>
      <c r="C480" s="156" t="s">
        <v>437</v>
      </c>
      <c r="D480" s="167">
        <v>7</v>
      </c>
      <c r="E480" s="120">
        <f>'[3]Sped FY 2020'!AB496</f>
        <v>172533.44631689467</v>
      </c>
      <c r="F480" s="120">
        <f>'[3]Sped FY 2020'!AK496</f>
        <v>41307.863031598128</v>
      </c>
      <c r="G480" s="120">
        <f>'[3]Sped FY 2020'!BP496</f>
        <v>0</v>
      </c>
      <c r="H480" s="120">
        <f>-'[3]Sped FY 2020'!CI496</f>
        <v>0</v>
      </c>
      <c r="I480" s="120">
        <f>'[3]Sped FY 2020'!CB496</f>
        <v>0</v>
      </c>
      <c r="J480" s="120">
        <f>'[3]Sped FY 2020'!BF496-'[3]Sped FY 2020'!BI496</f>
        <v>145922.53319125273</v>
      </c>
      <c r="K480" s="120">
        <f>'[3]Sped FY 2020'!CJ496</f>
        <v>8583.6784230148714</v>
      </c>
      <c r="L480" s="118">
        <f t="shared" si="77"/>
        <v>368347.52096276038</v>
      </c>
      <c r="M480" s="134">
        <f t="shared" si="78"/>
        <v>0</v>
      </c>
      <c r="N480" s="158">
        <v>4150</v>
      </c>
      <c r="O480" s="159">
        <v>7</v>
      </c>
      <c r="P480" s="14" t="s">
        <v>437</v>
      </c>
      <c r="Q480" s="14">
        <v>7</v>
      </c>
      <c r="R480" s="22">
        <v>172533.44631689467</v>
      </c>
      <c r="S480" s="94">
        <v>41307.863031598128</v>
      </c>
      <c r="T480" s="94">
        <v>0</v>
      </c>
      <c r="U480" s="94">
        <v>0</v>
      </c>
      <c r="V480" s="94">
        <v>154506.21161426761</v>
      </c>
      <c r="W480" s="95">
        <v>368347.52096276043</v>
      </c>
      <c r="X480" s="152"/>
      <c r="Y480" s="19">
        <f t="shared" si="79"/>
        <v>0</v>
      </c>
      <c r="Z480" s="19">
        <f t="shared" si="79"/>
        <v>0</v>
      </c>
      <c r="AA480" s="19">
        <f t="shared" si="80"/>
        <v>0</v>
      </c>
      <c r="AB480" s="19">
        <f t="shared" si="81"/>
        <v>0</v>
      </c>
      <c r="AC480" s="19">
        <f t="shared" si="81"/>
        <v>0</v>
      </c>
      <c r="AD480" s="19">
        <f t="shared" si="81"/>
        <v>-8583.6784230148769</v>
      </c>
      <c r="AE480" s="19">
        <f t="shared" si="82"/>
        <v>8583.6784230148714</v>
      </c>
      <c r="AF480" s="19">
        <f t="shared" si="83"/>
        <v>0</v>
      </c>
      <c r="AG480" s="20"/>
      <c r="AH480" s="160">
        <f>'[3]Sped FY 2020'!DZ496</f>
        <v>168</v>
      </c>
      <c r="AI480" s="19">
        <f t="shared" si="76"/>
        <v>0</v>
      </c>
      <c r="AJ480" s="19">
        <f t="shared" si="76"/>
        <v>0</v>
      </c>
      <c r="AK480" s="19">
        <f t="shared" si="76"/>
        <v>0</v>
      </c>
      <c r="AL480" s="19">
        <f t="shared" si="75"/>
        <v>0</v>
      </c>
      <c r="AM480" s="19">
        <f t="shared" si="75"/>
        <v>0</v>
      </c>
      <c r="AN480" s="19">
        <f t="shared" si="75"/>
        <v>-51.093323946517124</v>
      </c>
      <c r="AO480" s="19">
        <f t="shared" si="75"/>
        <v>51.093323946517089</v>
      </c>
      <c r="AP480" s="19">
        <f t="shared" si="74"/>
        <v>0</v>
      </c>
      <c r="AQ480" s="118">
        <f>'[3]Sped FY 2020'!CR496</f>
        <v>-22.416191064337021</v>
      </c>
      <c r="AR480" s="119">
        <f>'[3]Sped FY 2020'!CS496</f>
        <v>-22.416191064336676</v>
      </c>
      <c r="AS480" s="161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  <c r="CB480" s="162"/>
      <c r="CC480" s="162"/>
      <c r="CD480" s="162"/>
      <c r="CE480" s="162"/>
      <c r="CF480" s="162"/>
      <c r="CG480" s="162"/>
      <c r="CH480" s="162"/>
      <c r="CI480" s="162"/>
      <c r="CJ480" s="162"/>
    </row>
    <row r="481" spans="1:88" ht="15" x14ac:dyDescent="0.25">
      <c r="A481" s="154">
        <v>4151</v>
      </c>
      <c r="B481" s="155">
        <v>7</v>
      </c>
      <c r="C481" s="156" t="s">
        <v>438</v>
      </c>
      <c r="D481" s="167">
        <v>7</v>
      </c>
      <c r="E481" s="120">
        <f>'[3]Sped FY 2020'!AB497</f>
        <v>141071.51926869238</v>
      </c>
      <c r="F481" s="120">
        <f>'[3]Sped FY 2020'!AK497</f>
        <v>93119.043738361899</v>
      </c>
      <c r="G481" s="120">
        <f>'[3]Sped FY 2020'!BP497</f>
        <v>0</v>
      </c>
      <c r="H481" s="120">
        <f>-'[3]Sped FY 2020'!CI497</f>
        <v>0</v>
      </c>
      <c r="I481" s="120">
        <f>'[3]Sped FY 2020'!CB497</f>
        <v>0</v>
      </c>
      <c r="J481" s="120">
        <f>'[3]Sped FY 2020'!BF497-'[3]Sped FY 2020'!BI497</f>
        <v>89805.133795694332</v>
      </c>
      <c r="K481" s="120">
        <f>'[3]Sped FY 2020'!CJ497</f>
        <v>5282.6549291584925</v>
      </c>
      <c r="L481" s="118">
        <f t="shared" si="77"/>
        <v>329278.35173190711</v>
      </c>
      <c r="M481" s="134">
        <f t="shared" si="78"/>
        <v>0</v>
      </c>
      <c r="N481" s="158">
        <v>4151</v>
      </c>
      <c r="O481" s="159">
        <v>7</v>
      </c>
      <c r="P481" s="14" t="s">
        <v>438</v>
      </c>
      <c r="Q481" s="14">
        <v>7</v>
      </c>
      <c r="R481" s="22">
        <v>141071.51926869238</v>
      </c>
      <c r="S481" s="94">
        <v>93119.043738361899</v>
      </c>
      <c r="T481" s="94">
        <v>0</v>
      </c>
      <c r="U481" s="94">
        <v>0</v>
      </c>
      <c r="V481" s="94">
        <v>95087.788724852828</v>
      </c>
      <c r="W481" s="95">
        <v>329278.35173190711</v>
      </c>
      <c r="X481" s="152"/>
      <c r="Y481" s="19">
        <f t="shared" si="79"/>
        <v>0</v>
      </c>
      <c r="Z481" s="19">
        <f t="shared" si="79"/>
        <v>0</v>
      </c>
      <c r="AA481" s="19">
        <f t="shared" si="80"/>
        <v>0</v>
      </c>
      <c r="AB481" s="19">
        <f t="shared" si="81"/>
        <v>0</v>
      </c>
      <c r="AC481" s="19">
        <f t="shared" si="81"/>
        <v>0</v>
      </c>
      <c r="AD481" s="19">
        <f t="shared" si="81"/>
        <v>-5282.6549291584961</v>
      </c>
      <c r="AE481" s="19">
        <f t="shared" si="82"/>
        <v>5282.6549291584925</v>
      </c>
      <c r="AF481" s="19">
        <f t="shared" si="83"/>
        <v>0</v>
      </c>
      <c r="AG481" s="20"/>
      <c r="AH481" s="160">
        <f>'[3]Sped FY 2020'!DZ497</f>
        <v>105</v>
      </c>
      <c r="AI481" s="19">
        <f t="shared" si="76"/>
        <v>0</v>
      </c>
      <c r="AJ481" s="19">
        <f t="shared" si="76"/>
        <v>0</v>
      </c>
      <c r="AK481" s="19">
        <f t="shared" si="76"/>
        <v>0</v>
      </c>
      <c r="AL481" s="19">
        <f t="shared" si="75"/>
        <v>0</v>
      </c>
      <c r="AM481" s="19">
        <f t="shared" si="75"/>
        <v>0</v>
      </c>
      <c r="AN481" s="19">
        <f t="shared" si="75"/>
        <v>-50.31099932531901</v>
      </c>
      <c r="AO481" s="19">
        <f t="shared" si="75"/>
        <v>50.310999325318974</v>
      </c>
      <c r="AP481" s="19">
        <f t="shared" si="74"/>
        <v>0</v>
      </c>
      <c r="AQ481" s="118">
        <f>'[3]Sped FY 2020'!CR497</f>
        <v>100.62199865063775</v>
      </c>
      <c r="AR481" s="119">
        <f>'[3]Sped FY 2020'!CS497</f>
        <v>100.62199865063775</v>
      </c>
      <c r="AS481" s="161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  <c r="CB481" s="162"/>
      <c r="CC481" s="162"/>
      <c r="CD481" s="162"/>
      <c r="CE481" s="162"/>
      <c r="CF481" s="162"/>
      <c r="CG481" s="162"/>
      <c r="CH481" s="162"/>
      <c r="CI481" s="162"/>
      <c r="CJ481" s="162"/>
    </row>
    <row r="482" spans="1:88" ht="15" x14ac:dyDescent="0.25">
      <c r="A482" s="154">
        <v>4152</v>
      </c>
      <c r="B482" s="155">
        <v>7</v>
      </c>
      <c r="C482" s="156" t="s">
        <v>439</v>
      </c>
      <c r="D482" s="167">
        <v>7</v>
      </c>
      <c r="E482" s="120">
        <f>'[3]Sped FY 2020'!AB498</f>
        <v>341597.9054337673</v>
      </c>
      <c r="F482" s="120">
        <f>'[3]Sped FY 2020'!AK498</f>
        <v>439315.89950191532</v>
      </c>
      <c r="G482" s="120">
        <f>'[3]Sped FY 2020'!BP498</f>
        <v>0</v>
      </c>
      <c r="H482" s="120">
        <f>-'[3]Sped FY 2020'!CI498</f>
        <v>0</v>
      </c>
      <c r="I482" s="120">
        <f>'[3]Sped FY 2020'!CB498</f>
        <v>0</v>
      </c>
      <c r="J482" s="120">
        <f>'[3]Sped FY 2020'!BF498-'[3]Sped FY 2020'!BI498</f>
        <v>658436.35618535639</v>
      </c>
      <c r="K482" s="120">
        <f>'[3]Sped FY 2020'!CJ498</f>
        <v>38731.550363844493</v>
      </c>
      <c r="L482" s="118">
        <f t="shared" si="77"/>
        <v>1478081.7114848834</v>
      </c>
      <c r="M482" s="134">
        <f t="shared" si="78"/>
        <v>0</v>
      </c>
      <c r="N482" s="158">
        <v>4152</v>
      </c>
      <c r="O482" s="159">
        <v>7</v>
      </c>
      <c r="P482" s="14" t="s">
        <v>439</v>
      </c>
      <c r="Q482" s="14">
        <v>7</v>
      </c>
      <c r="R482" s="22">
        <v>341597.9054337673</v>
      </c>
      <c r="S482" s="94">
        <v>439315.89950191532</v>
      </c>
      <c r="T482" s="94">
        <v>0</v>
      </c>
      <c r="U482" s="94">
        <v>0</v>
      </c>
      <c r="V482" s="94">
        <v>697167.90654920088</v>
      </c>
      <c r="W482" s="95">
        <v>1478081.7114848834</v>
      </c>
      <c r="X482" s="152"/>
      <c r="Y482" s="19">
        <f t="shared" si="79"/>
        <v>0</v>
      </c>
      <c r="Z482" s="19">
        <f t="shared" si="79"/>
        <v>0</v>
      </c>
      <c r="AA482" s="19">
        <f t="shared" si="80"/>
        <v>0</v>
      </c>
      <c r="AB482" s="19">
        <f t="shared" si="81"/>
        <v>0</v>
      </c>
      <c r="AC482" s="19">
        <f t="shared" si="81"/>
        <v>0</v>
      </c>
      <c r="AD482" s="19">
        <f t="shared" si="81"/>
        <v>-38731.550363844493</v>
      </c>
      <c r="AE482" s="19">
        <f t="shared" si="82"/>
        <v>38731.550363844493</v>
      </c>
      <c r="AF482" s="19">
        <f t="shared" si="83"/>
        <v>0</v>
      </c>
      <c r="AG482" s="20"/>
      <c r="AH482" s="160">
        <f>'[3]Sped FY 2020'!DZ498</f>
        <v>596</v>
      </c>
      <c r="AI482" s="19">
        <f t="shared" si="76"/>
        <v>0</v>
      </c>
      <c r="AJ482" s="19">
        <f t="shared" si="76"/>
        <v>0</v>
      </c>
      <c r="AK482" s="19">
        <f t="shared" si="76"/>
        <v>0</v>
      </c>
      <c r="AL482" s="19">
        <f t="shared" si="75"/>
        <v>0</v>
      </c>
      <c r="AM482" s="19">
        <f t="shared" si="75"/>
        <v>0</v>
      </c>
      <c r="AN482" s="19">
        <f t="shared" si="75"/>
        <v>-64.98582275812835</v>
      </c>
      <c r="AO482" s="19">
        <f t="shared" si="75"/>
        <v>64.98582275812835</v>
      </c>
      <c r="AP482" s="19">
        <f t="shared" si="74"/>
        <v>0</v>
      </c>
      <c r="AQ482" s="118">
        <f>'[3]Sped FY 2020'!CR498</f>
        <v>111.13574045103553</v>
      </c>
      <c r="AR482" s="119">
        <f>'[3]Sped FY 2020'!CS498</f>
        <v>111.13574045103553</v>
      </c>
      <c r="AS482" s="161"/>
      <c r="AW482" s="162"/>
      <c r="AX482" s="162"/>
      <c r="AY482" s="162"/>
      <c r="AZ482" s="162"/>
      <c r="BA482" s="162"/>
      <c r="BB482" s="162"/>
      <c r="BC482" s="162"/>
      <c r="BD482" s="162"/>
      <c r="BE482" s="162"/>
      <c r="BF482" s="162"/>
      <c r="BG482" s="162"/>
      <c r="BH482" s="162"/>
      <c r="BI482" s="162"/>
      <c r="BJ482" s="162"/>
      <c r="BK482" s="162"/>
      <c r="BL482" s="162"/>
      <c r="BM482" s="162"/>
      <c r="BN482" s="162"/>
      <c r="BO482" s="162"/>
      <c r="BP482" s="162"/>
      <c r="BQ482" s="162"/>
      <c r="BR482" s="162"/>
      <c r="BS482" s="162"/>
      <c r="BT482" s="162"/>
      <c r="BU482" s="162"/>
      <c r="BV482" s="162"/>
      <c r="BW482" s="162"/>
      <c r="BX482" s="162"/>
      <c r="BY482" s="162"/>
      <c r="BZ482" s="162"/>
      <c r="CA482" s="162"/>
      <c r="CB482" s="162"/>
      <c r="CC482" s="162"/>
      <c r="CD482" s="162"/>
      <c r="CE482" s="162"/>
      <c r="CF482" s="162"/>
      <c r="CG482" s="162"/>
      <c r="CH482" s="162"/>
      <c r="CI482" s="162"/>
      <c r="CJ482" s="162"/>
    </row>
    <row r="483" spans="1:88" ht="15" x14ac:dyDescent="0.25">
      <c r="A483" s="154">
        <v>4153</v>
      </c>
      <c r="B483" s="155">
        <v>7</v>
      </c>
      <c r="C483" s="156" t="s">
        <v>440</v>
      </c>
      <c r="D483" s="167">
        <v>7</v>
      </c>
      <c r="E483" s="120">
        <f>'[3]Sped FY 2020'!AB499</f>
        <v>433145.31259717757</v>
      </c>
      <c r="F483" s="120">
        <f>'[3]Sped FY 2020'!AK499</f>
        <v>325830.40290865971</v>
      </c>
      <c r="G483" s="120">
        <f>'[3]Sped FY 2020'!BP499</f>
        <v>0</v>
      </c>
      <c r="H483" s="120">
        <f>-'[3]Sped FY 2020'!CI499</f>
        <v>0</v>
      </c>
      <c r="I483" s="120">
        <f>'[3]Sped FY 2020'!CB499</f>
        <v>0</v>
      </c>
      <c r="J483" s="120">
        <f>'[3]Sped FY 2020'!BF499-'[3]Sped FY 2020'!BI499</f>
        <v>912751.75206207077</v>
      </c>
      <c r="K483" s="120">
        <f>'[3]Sped FY 2020'!CJ499</f>
        <v>53691.279533063011</v>
      </c>
      <c r="L483" s="118">
        <f t="shared" si="77"/>
        <v>1725418.7471009712</v>
      </c>
      <c r="M483" s="134">
        <f t="shared" si="78"/>
        <v>0</v>
      </c>
      <c r="N483" s="158">
        <v>4153</v>
      </c>
      <c r="O483" s="159">
        <v>7</v>
      </c>
      <c r="P483" s="14" t="s">
        <v>440</v>
      </c>
      <c r="Q483" s="14">
        <v>7</v>
      </c>
      <c r="R483" s="22">
        <v>433145.31259717757</v>
      </c>
      <c r="S483" s="94">
        <v>325830.40290865971</v>
      </c>
      <c r="T483" s="94">
        <v>0</v>
      </c>
      <c r="U483" s="94">
        <v>0</v>
      </c>
      <c r="V483" s="94">
        <v>966443.03159513383</v>
      </c>
      <c r="W483" s="95">
        <v>1725418.7471009712</v>
      </c>
      <c r="X483" s="152"/>
      <c r="Y483" s="19">
        <f t="shared" si="79"/>
        <v>0</v>
      </c>
      <c r="Z483" s="19">
        <f t="shared" si="79"/>
        <v>0</v>
      </c>
      <c r="AA483" s="19">
        <f t="shared" si="80"/>
        <v>0</v>
      </c>
      <c r="AB483" s="19">
        <f t="shared" si="81"/>
        <v>0</v>
      </c>
      <c r="AC483" s="19">
        <f t="shared" si="81"/>
        <v>0</v>
      </c>
      <c r="AD483" s="19">
        <f t="shared" si="81"/>
        <v>-53691.279533063062</v>
      </c>
      <c r="AE483" s="19">
        <f t="shared" si="82"/>
        <v>53691.279533063011</v>
      </c>
      <c r="AF483" s="19">
        <f t="shared" si="83"/>
        <v>0</v>
      </c>
      <c r="AG483" s="20"/>
      <c r="AH483" s="160">
        <f>'[3]Sped FY 2020'!DZ499</f>
        <v>411</v>
      </c>
      <c r="AI483" s="19">
        <f t="shared" si="76"/>
        <v>0</v>
      </c>
      <c r="AJ483" s="19">
        <f t="shared" si="76"/>
        <v>0</v>
      </c>
      <c r="AK483" s="19">
        <f t="shared" si="76"/>
        <v>0</v>
      </c>
      <c r="AL483" s="19">
        <f t="shared" si="75"/>
        <v>0</v>
      </c>
      <c r="AM483" s="19">
        <f t="shared" si="75"/>
        <v>0</v>
      </c>
      <c r="AN483" s="19">
        <f t="shared" si="75"/>
        <v>-130.63571662545758</v>
      </c>
      <c r="AO483" s="19">
        <f t="shared" si="75"/>
        <v>130.63571662545743</v>
      </c>
      <c r="AP483" s="19">
        <f t="shared" si="74"/>
        <v>0</v>
      </c>
      <c r="AQ483" s="118">
        <f>'[3]Sped FY 2020'!CR499</f>
        <v>175.19763154490684</v>
      </c>
      <c r="AR483" s="119">
        <f>'[3]Sped FY 2020'!CS499</f>
        <v>175.19763154490684</v>
      </c>
      <c r="AS483" s="161"/>
      <c r="AW483" s="162"/>
      <c r="AX483" s="162"/>
      <c r="AY483" s="162"/>
      <c r="AZ483" s="162"/>
      <c r="BA483" s="162"/>
      <c r="BB483" s="162"/>
      <c r="BC483" s="162"/>
      <c r="BD483" s="162"/>
      <c r="BE483" s="162"/>
      <c r="BF483" s="162"/>
      <c r="BG483" s="162"/>
      <c r="BH483" s="162"/>
      <c r="BI483" s="162"/>
      <c r="BJ483" s="162"/>
      <c r="BK483" s="162"/>
      <c r="BL483" s="162"/>
      <c r="BM483" s="162"/>
      <c r="BN483" s="162"/>
      <c r="BO483" s="162"/>
      <c r="BP483" s="162"/>
      <c r="BQ483" s="162"/>
      <c r="BR483" s="162"/>
      <c r="BS483" s="162"/>
      <c r="BT483" s="162"/>
      <c r="BU483" s="162"/>
      <c r="BV483" s="162"/>
      <c r="BW483" s="162"/>
      <c r="BX483" s="162"/>
      <c r="BY483" s="162"/>
      <c r="BZ483" s="162"/>
      <c r="CA483" s="162"/>
      <c r="CB483" s="162"/>
      <c r="CC483" s="162"/>
      <c r="CD483" s="162"/>
      <c r="CE483" s="162"/>
      <c r="CF483" s="162"/>
      <c r="CG483" s="162"/>
      <c r="CH483" s="162"/>
      <c r="CI483" s="162"/>
      <c r="CJ483" s="162"/>
    </row>
    <row r="484" spans="1:88" ht="15" x14ac:dyDescent="0.25">
      <c r="A484" s="154">
        <v>4155</v>
      </c>
      <c r="B484" s="155">
        <v>7</v>
      </c>
      <c r="C484" s="156" t="s">
        <v>441</v>
      </c>
      <c r="D484" s="167">
        <v>7</v>
      </c>
      <c r="E484" s="120">
        <f>'[3]Sped FY 2020'!AB500</f>
        <v>191229.37987523593</v>
      </c>
      <c r="F484" s="120">
        <f>'[3]Sped FY 2020'!AK500</f>
        <v>78302.138030121991</v>
      </c>
      <c r="G484" s="120">
        <f>'[3]Sped FY 2020'!BP500</f>
        <v>0</v>
      </c>
      <c r="H484" s="120">
        <f>-'[3]Sped FY 2020'!CI500</f>
        <v>0</v>
      </c>
      <c r="I484" s="120">
        <f>'[3]Sped FY 2020'!CB500</f>
        <v>0</v>
      </c>
      <c r="J484" s="120">
        <f>'[3]Sped FY 2020'!BF500-'[3]Sped FY 2020'!BI500</f>
        <v>106301.84200568844</v>
      </c>
      <c r="K484" s="120">
        <f>'[3]Sped FY 2020'!CJ500</f>
        <v>6253.0495297463813</v>
      </c>
      <c r="L484" s="118">
        <f t="shared" si="77"/>
        <v>382086.40944079275</v>
      </c>
      <c r="M484" s="134">
        <f t="shared" si="78"/>
        <v>0</v>
      </c>
      <c r="N484" s="158">
        <v>4155</v>
      </c>
      <c r="O484" s="159">
        <v>7</v>
      </c>
      <c r="P484" s="14" t="s">
        <v>441</v>
      </c>
      <c r="Q484" s="14">
        <v>7</v>
      </c>
      <c r="R484" s="22">
        <v>191229.37987523593</v>
      </c>
      <c r="S484" s="94">
        <v>78302.138030121991</v>
      </c>
      <c r="T484" s="94">
        <v>0</v>
      </c>
      <c r="U484" s="94">
        <v>0</v>
      </c>
      <c r="V484" s="94">
        <v>112554.89153543481</v>
      </c>
      <c r="W484" s="95">
        <v>382086.40944079275</v>
      </c>
      <c r="X484" s="152"/>
      <c r="Y484" s="19">
        <f t="shared" si="79"/>
        <v>0</v>
      </c>
      <c r="Z484" s="19">
        <f t="shared" si="79"/>
        <v>0</v>
      </c>
      <c r="AA484" s="19">
        <f t="shared" si="80"/>
        <v>0</v>
      </c>
      <c r="AB484" s="19">
        <f t="shared" si="81"/>
        <v>0</v>
      </c>
      <c r="AC484" s="19">
        <f t="shared" si="81"/>
        <v>0</v>
      </c>
      <c r="AD484" s="19">
        <f t="shared" si="81"/>
        <v>-6253.0495297463785</v>
      </c>
      <c r="AE484" s="19">
        <f t="shared" si="82"/>
        <v>6253.0495297463813</v>
      </c>
      <c r="AF484" s="19">
        <f t="shared" si="83"/>
        <v>0</v>
      </c>
      <c r="AG484" s="20"/>
      <c r="AH484" s="160">
        <f>'[3]Sped FY 2020'!DZ500</f>
        <v>106</v>
      </c>
      <c r="AI484" s="19">
        <f t="shared" si="76"/>
        <v>0</v>
      </c>
      <c r="AJ484" s="19">
        <f t="shared" si="76"/>
        <v>0</v>
      </c>
      <c r="AK484" s="19">
        <f t="shared" si="76"/>
        <v>0</v>
      </c>
      <c r="AL484" s="19">
        <f t="shared" si="75"/>
        <v>0</v>
      </c>
      <c r="AM484" s="19">
        <f t="shared" si="75"/>
        <v>0</v>
      </c>
      <c r="AN484" s="19">
        <f t="shared" si="75"/>
        <v>-58.991033299494134</v>
      </c>
      <c r="AO484" s="19">
        <f t="shared" si="75"/>
        <v>58.991033299494163</v>
      </c>
      <c r="AP484" s="19">
        <f t="shared" si="74"/>
        <v>0</v>
      </c>
      <c r="AQ484" s="118">
        <f>'[3]Sped FY 2020'!CR500</f>
        <v>116.15939133171604</v>
      </c>
      <c r="AR484" s="119">
        <f>'[3]Sped FY 2020'!CS500</f>
        <v>116.15939133171604</v>
      </c>
      <c r="AS484" s="161"/>
      <c r="AW484" s="162"/>
      <c r="AX484" s="162"/>
      <c r="AY484" s="162"/>
      <c r="AZ484" s="162"/>
      <c r="BA484" s="162"/>
      <c r="BB484" s="162"/>
      <c r="BC484" s="162"/>
      <c r="BD484" s="162"/>
      <c r="BE484" s="162"/>
      <c r="BF484" s="162"/>
      <c r="BG484" s="162"/>
      <c r="BH484" s="162"/>
      <c r="BI484" s="162"/>
      <c r="BJ484" s="162"/>
      <c r="BK484" s="162"/>
      <c r="BL484" s="162"/>
      <c r="BM484" s="162"/>
      <c r="BN484" s="162"/>
      <c r="BO484" s="162"/>
      <c r="BP484" s="162"/>
      <c r="BQ484" s="162"/>
      <c r="BR484" s="162"/>
      <c r="BS484" s="162"/>
      <c r="BT484" s="162"/>
      <c r="BU484" s="162"/>
      <c r="BV484" s="162"/>
      <c r="BW484" s="162"/>
      <c r="BX484" s="162"/>
      <c r="BY484" s="162"/>
      <c r="BZ484" s="162"/>
      <c r="CA484" s="162"/>
      <c r="CB484" s="162"/>
      <c r="CC484" s="162"/>
      <c r="CD484" s="162"/>
      <c r="CE484" s="162"/>
      <c r="CF484" s="162"/>
      <c r="CG484" s="162"/>
      <c r="CH484" s="162"/>
      <c r="CI484" s="162"/>
      <c r="CJ484" s="162"/>
    </row>
    <row r="485" spans="1:88" ht="15" x14ac:dyDescent="0.25">
      <c r="A485" s="154">
        <v>4159</v>
      </c>
      <c r="B485" s="155">
        <v>7</v>
      </c>
      <c r="C485" s="156" t="s">
        <v>670</v>
      </c>
      <c r="D485" s="167">
        <v>7</v>
      </c>
      <c r="E485" s="120">
        <f>'[3]Sped FY 2020'!AB501</f>
        <v>800671.3518876431</v>
      </c>
      <c r="F485" s="120">
        <f>'[3]Sped FY 2020'!AK501</f>
        <v>771691.23726532876</v>
      </c>
      <c r="G485" s="120">
        <f>'[3]Sped FY 2020'!BP501</f>
        <v>0</v>
      </c>
      <c r="H485" s="120">
        <f>-'[3]Sped FY 2020'!CI501</f>
        <v>0</v>
      </c>
      <c r="I485" s="120">
        <f>'[3]Sped FY 2020'!CB501</f>
        <v>0</v>
      </c>
      <c r="J485" s="120">
        <f>'[3]Sped FY 2020'!BF501-'[3]Sped FY 2020'!BI501</f>
        <v>1268973.8668494693</v>
      </c>
      <c r="K485" s="120">
        <f>'[3]Sped FY 2020'!CJ501</f>
        <v>74275.043524235356</v>
      </c>
      <c r="L485" s="118">
        <f t="shared" si="77"/>
        <v>2915611.4995266767</v>
      </c>
      <c r="M485" s="134">
        <f t="shared" si="78"/>
        <v>0</v>
      </c>
      <c r="N485" s="158">
        <v>4159</v>
      </c>
      <c r="O485" s="159">
        <v>7</v>
      </c>
      <c r="P485" s="14" t="s">
        <v>670</v>
      </c>
      <c r="Q485" s="14">
        <v>7</v>
      </c>
      <c r="R485" s="22">
        <v>800671.3518876431</v>
      </c>
      <c r="S485" s="94">
        <v>771691.23726532876</v>
      </c>
      <c r="T485" s="94">
        <v>0</v>
      </c>
      <c r="U485" s="94">
        <v>0</v>
      </c>
      <c r="V485" s="94">
        <v>1343248.9103737045</v>
      </c>
      <c r="W485" s="95">
        <v>2915611.4995266763</v>
      </c>
      <c r="X485" s="152"/>
      <c r="Y485" s="19">
        <f t="shared" si="79"/>
        <v>0</v>
      </c>
      <c r="Z485" s="19">
        <f t="shared" si="79"/>
        <v>0</v>
      </c>
      <c r="AA485" s="19">
        <f t="shared" si="80"/>
        <v>0</v>
      </c>
      <c r="AB485" s="19">
        <f t="shared" si="81"/>
        <v>0</v>
      </c>
      <c r="AC485" s="19">
        <f t="shared" si="81"/>
        <v>0</v>
      </c>
      <c r="AD485" s="19">
        <f t="shared" si="81"/>
        <v>-74275.043524235254</v>
      </c>
      <c r="AE485" s="19">
        <f t="shared" si="82"/>
        <v>74275.043524235356</v>
      </c>
      <c r="AF485" s="19">
        <f t="shared" si="83"/>
        <v>0</v>
      </c>
      <c r="AG485" s="20"/>
      <c r="AH485" s="160">
        <f>'[3]Sped FY 2020'!DZ501</f>
        <v>1055</v>
      </c>
      <c r="AI485" s="19">
        <f t="shared" si="76"/>
        <v>0</v>
      </c>
      <c r="AJ485" s="19">
        <f t="shared" si="76"/>
        <v>0</v>
      </c>
      <c r="AK485" s="19">
        <f t="shared" si="76"/>
        <v>0</v>
      </c>
      <c r="AL485" s="19">
        <f t="shared" si="75"/>
        <v>0</v>
      </c>
      <c r="AM485" s="19">
        <f t="shared" si="75"/>
        <v>0</v>
      </c>
      <c r="AN485" s="19">
        <f t="shared" si="75"/>
        <v>-70.402884857095032</v>
      </c>
      <c r="AO485" s="19">
        <f t="shared" si="75"/>
        <v>70.402884857095131</v>
      </c>
      <c r="AP485" s="19">
        <f t="shared" si="74"/>
        <v>0</v>
      </c>
      <c r="AQ485" s="118">
        <f>'[3]Sped FY 2020'!CR501</f>
        <v>133.46648687270851</v>
      </c>
      <c r="AR485" s="119">
        <f>'[3]Sped FY 2020'!CS501</f>
        <v>133.46648687270806</v>
      </c>
      <c r="AS485" s="161"/>
      <c r="AW485" s="162"/>
      <c r="AX485" s="162"/>
      <c r="AY485" s="162"/>
      <c r="AZ485" s="162"/>
      <c r="BA485" s="162"/>
      <c r="BB485" s="162"/>
      <c r="BC485" s="162"/>
      <c r="BD485" s="162"/>
      <c r="BE485" s="162"/>
      <c r="BF485" s="162"/>
      <c r="BG485" s="162"/>
      <c r="BH485" s="162"/>
      <c r="BI485" s="162"/>
      <c r="BJ485" s="162"/>
      <c r="BK485" s="162"/>
      <c r="BL485" s="162"/>
      <c r="BM485" s="162"/>
      <c r="BN485" s="162"/>
      <c r="BO485" s="162"/>
      <c r="BP485" s="162"/>
      <c r="BQ485" s="162"/>
      <c r="BR485" s="162"/>
      <c r="BS485" s="162"/>
      <c r="BT485" s="162"/>
      <c r="BU485" s="162"/>
      <c r="BV485" s="162"/>
      <c r="BW485" s="162"/>
      <c r="BX485" s="162"/>
      <c r="BY485" s="162"/>
      <c r="BZ485" s="162"/>
      <c r="CA485" s="162"/>
      <c r="CB485" s="162"/>
      <c r="CC485" s="162"/>
      <c r="CD485" s="162"/>
      <c r="CE485" s="162"/>
      <c r="CF485" s="162"/>
      <c r="CG485" s="162"/>
      <c r="CH485" s="162"/>
      <c r="CI485" s="162"/>
      <c r="CJ485" s="162"/>
    </row>
    <row r="486" spans="1:88" ht="15" x14ac:dyDescent="0.25">
      <c r="A486" s="154">
        <v>4160</v>
      </c>
      <c r="B486" s="155">
        <v>7</v>
      </c>
      <c r="C486" s="156" t="s">
        <v>443</v>
      </c>
      <c r="D486" s="167">
        <v>7</v>
      </c>
      <c r="E486" s="120">
        <f>'[3]Sped FY 2020'!AB502</f>
        <v>351886.76270156383</v>
      </c>
      <c r="F486" s="120">
        <f>'[3]Sped FY 2020'!AK502</f>
        <v>46256.047962713645</v>
      </c>
      <c r="G486" s="120">
        <f>'[3]Sped FY 2020'!BP502</f>
        <v>0</v>
      </c>
      <c r="H486" s="120">
        <f>-'[3]Sped FY 2020'!CI502</f>
        <v>0</v>
      </c>
      <c r="I486" s="120">
        <f>'[3]Sped FY 2020'!CB502</f>
        <v>0</v>
      </c>
      <c r="J486" s="120">
        <f>'[3]Sped FY 2020'!BF502-'[3]Sped FY 2020'!BI502</f>
        <v>325457.49121819891</v>
      </c>
      <c r="K486" s="120">
        <f>'[3]Sped FY 2020'!CJ502</f>
        <v>19144.558306952884</v>
      </c>
      <c r="L486" s="118">
        <f t="shared" si="77"/>
        <v>742744.86018942925</v>
      </c>
      <c r="M486" s="134">
        <f t="shared" si="78"/>
        <v>0</v>
      </c>
      <c r="N486" s="158">
        <v>4160</v>
      </c>
      <c r="O486" s="159">
        <v>7</v>
      </c>
      <c r="P486" s="14" t="s">
        <v>443</v>
      </c>
      <c r="Q486" s="14">
        <v>7</v>
      </c>
      <c r="R486" s="22">
        <v>351886.76270156383</v>
      </c>
      <c r="S486" s="94">
        <v>46256.047962713645</v>
      </c>
      <c r="T486" s="94">
        <v>0</v>
      </c>
      <c r="U486" s="94">
        <v>0</v>
      </c>
      <c r="V486" s="94">
        <v>344602.04952515179</v>
      </c>
      <c r="W486" s="95">
        <v>742744.86018942925</v>
      </c>
      <c r="X486" s="152"/>
      <c r="Y486" s="19">
        <f t="shared" si="79"/>
        <v>0</v>
      </c>
      <c r="Z486" s="19">
        <f t="shared" si="79"/>
        <v>0</v>
      </c>
      <c r="AA486" s="19">
        <f t="shared" si="80"/>
        <v>0</v>
      </c>
      <c r="AB486" s="19">
        <f t="shared" si="81"/>
        <v>0</v>
      </c>
      <c r="AC486" s="19">
        <f t="shared" si="81"/>
        <v>0</v>
      </c>
      <c r="AD486" s="19">
        <f t="shared" si="81"/>
        <v>-19144.55830695288</v>
      </c>
      <c r="AE486" s="19">
        <f t="shared" si="82"/>
        <v>19144.558306952884</v>
      </c>
      <c r="AF486" s="19">
        <f t="shared" si="83"/>
        <v>0</v>
      </c>
      <c r="AG486" s="20"/>
      <c r="AH486" s="160">
        <f>'[3]Sped FY 2020'!DZ502</f>
        <v>775</v>
      </c>
      <c r="AI486" s="19">
        <f t="shared" si="76"/>
        <v>0</v>
      </c>
      <c r="AJ486" s="19">
        <f t="shared" si="76"/>
        <v>0</v>
      </c>
      <c r="AK486" s="19">
        <f t="shared" si="76"/>
        <v>0</v>
      </c>
      <c r="AL486" s="19">
        <f t="shared" si="75"/>
        <v>0</v>
      </c>
      <c r="AM486" s="19">
        <f t="shared" si="75"/>
        <v>0</v>
      </c>
      <c r="AN486" s="19">
        <f t="shared" si="75"/>
        <v>-24.702655879939201</v>
      </c>
      <c r="AO486" s="19">
        <f t="shared" si="75"/>
        <v>24.702655879939204</v>
      </c>
      <c r="AP486" s="19">
        <f t="shared" si="74"/>
        <v>0</v>
      </c>
      <c r="AQ486" s="118">
        <f>'[3]Sped FY 2020'!CR502</f>
        <v>43.744057704868162</v>
      </c>
      <c r="AR486" s="119">
        <f>'[3]Sped FY 2020'!CS502</f>
        <v>43.744057704868162</v>
      </c>
      <c r="AS486" s="161"/>
      <c r="AW486" s="162"/>
      <c r="AX486" s="162"/>
      <c r="AY486" s="162"/>
      <c r="AZ486" s="162"/>
      <c r="BA486" s="162"/>
      <c r="BB486" s="162"/>
      <c r="BC486" s="162"/>
      <c r="BD486" s="162"/>
      <c r="BE486" s="162"/>
      <c r="BF486" s="162"/>
      <c r="BG486" s="162"/>
      <c r="BH486" s="162"/>
      <c r="BI486" s="162"/>
      <c r="BJ486" s="162"/>
      <c r="BK486" s="162"/>
      <c r="BL486" s="162"/>
      <c r="BM486" s="162"/>
      <c r="BN486" s="162"/>
      <c r="BO486" s="162"/>
      <c r="BP486" s="162"/>
      <c r="BQ486" s="162"/>
      <c r="BR486" s="162"/>
      <c r="BS486" s="162"/>
      <c r="BT486" s="162"/>
      <c r="BU486" s="162"/>
      <c r="BV486" s="162"/>
      <c r="BW486" s="162"/>
      <c r="BX486" s="162"/>
      <c r="BY486" s="162"/>
      <c r="BZ486" s="162"/>
      <c r="CA486" s="162"/>
      <c r="CB486" s="162"/>
      <c r="CC486" s="162"/>
      <c r="CD486" s="162"/>
      <c r="CE486" s="162"/>
      <c r="CF486" s="162"/>
      <c r="CG486" s="162"/>
      <c r="CH486" s="162"/>
      <c r="CI486" s="162"/>
      <c r="CJ486" s="162"/>
    </row>
    <row r="487" spans="1:88" ht="15" x14ac:dyDescent="0.25">
      <c r="A487" s="154">
        <v>4161</v>
      </c>
      <c r="B487" s="155">
        <v>7</v>
      </c>
      <c r="C487" s="156" t="s">
        <v>444</v>
      </c>
      <c r="D487" s="167">
        <v>7</v>
      </c>
      <c r="E487" s="120">
        <f>'[3]Sped FY 2020'!AB503</f>
        <v>1311092.7321131988</v>
      </c>
      <c r="F487" s="120">
        <f>'[3]Sped FY 2020'!AK503</f>
        <v>497365.14643947862</v>
      </c>
      <c r="G487" s="120">
        <f>'[3]Sped FY 2020'!BP503</f>
        <v>0</v>
      </c>
      <c r="H487" s="120">
        <f>-'[3]Sped FY 2020'!CI503</f>
        <v>0</v>
      </c>
      <c r="I487" s="120">
        <f>'[3]Sped FY 2020'!CB503</f>
        <v>0</v>
      </c>
      <c r="J487" s="120">
        <f>'[3]Sped FY 2020'!BF503-'[3]Sped FY 2020'!BI503</f>
        <v>957932.16164632514</v>
      </c>
      <c r="K487" s="120">
        <f>'[3]Sped FY 2020'!CJ503</f>
        <v>56348.950685077965</v>
      </c>
      <c r="L487" s="118">
        <f t="shared" si="77"/>
        <v>2822738.9908840805</v>
      </c>
      <c r="M487" s="134">
        <f t="shared" si="78"/>
        <v>0</v>
      </c>
      <c r="N487" s="158">
        <v>4161</v>
      </c>
      <c r="O487" s="159">
        <v>7</v>
      </c>
      <c r="P487" s="14" t="s">
        <v>444</v>
      </c>
      <c r="Q487" s="14">
        <v>7</v>
      </c>
      <c r="R487" s="22">
        <v>1311092.7321131988</v>
      </c>
      <c r="S487" s="94">
        <v>497365.14643947862</v>
      </c>
      <c r="T487" s="94">
        <v>0</v>
      </c>
      <c r="U487" s="94">
        <v>0</v>
      </c>
      <c r="V487" s="94">
        <v>1014281.1123314031</v>
      </c>
      <c r="W487" s="95">
        <v>2822738.9908840805</v>
      </c>
      <c r="X487" s="152"/>
      <c r="Y487" s="19">
        <f t="shared" si="79"/>
        <v>0</v>
      </c>
      <c r="Z487" s="19">
        <f t="shared" si="79"/>
        <v>0</v>
      </c>
      <c r="AA487" s="19">
        <f t="shared" si="80"/>
        <v>0</v>
      </c>
      <c r="AB487" s="19">
        <f t="shared" si="81"/>
        <v>0</v>
      </c>
      <c r="AC487" s="19">
        <f t="shared" si="81"/>
        <v>0</v>
      </c>
      <c r="AD487" s="19">
        <f t="shared" si="81"/>
        <v>-56348.950685077929</v>
      </c>
      <c r="AE487" s="19">
        <f t="shared" si="82"/>
        <v>56348.950685077965</v>
      </c>
      <c r="AF487" s="19">
        <f t="shared" si="83"/>
        <v>0</v>
      </c>
      <c r="AG487" s="20"/>
      <c r="AH487" s="160">
        <f>'[3]Sped FY 2020'!DZ503</f>
        <v>235.6</v>
      </c>
      <c r="AI487" s="19">
        <f t="shared" si="76"/>
        <v>0</v>
      </c>
      <c r="AJ487" s="19">
        <f t="shared" si="76"/>
        <v>0</v>
      </c>
      <c r="AK487" s="19">
        <f t="shared" si="76"/>
        <v>0</v>
      </c>
      <c r="AL487" s="19">
        <f t="shared" si="75"/>
        <v>0</v>
      </c>
      <c r="AM487" s="19">
        <f t="shared" si="75"/>
        <v>0</v>
      </c>
      <c r="AN487" s="19">
        <f t="shared" si="75"/>
        <v>-239.17211665992329</v>
      </c>
      <c r="AO487" s="19">
        <f t="shared" si="75"/>
        <v>239.17211665992346</v>
      </c>
      <c r="AP487" s="19">
        <f t="shared" si="74"/>
        <v>0</v>
      </c>
      <c r="AQ487" s="118">
        <f>'[3]Sped FY 2020'!CR503</f>
        <v>144.84738432651224</v>
      </c>
      <c r="AR487" s="119">
        <f>'[3]Sped FY 2020'!CS503</f>
        <v>144.84738432651224</v>
      </c>
      <c r="AS487" s="161"/>
      <c r="AW487" s="162"/>
      <c r="AX487" s="162"/>
      <c r="AY487" s="162"/>
      <c r="AZ487" s="162"/>
      <c r="BA487" s="162"/>
      <c r="BB487" s="162"/>
      <c r="BC487" s="162"/>
      <c r="BD487" s="162"/>
      <c r="BE487" s="162"/>
      <c r="BF487" s="162"/>
      <c r="BG487" s="162"/>
      <c r="BH487" s="162"/>
      <c r="BI487" s="162"/>
      <c r="BJ487" s="162"/>
      <c r="BK487" s="162"/>
      <c r="BL487" s="162"/>
      <c r="BM487" s="162"/>
      <c r="BN487" s="162"/>
      <c r="BO487" s="162"/>
      <c r="BP487" s="162"/>
      <c r="BQ487" s="162"/>
      <c r="BR487" s="162"/>
      <c r="BS487" s="162"/>
      <c r="BT487" s="162"/>
      <c r="BU487" s="162"/>
      <c r="BV487" s="162"/>
      <c r="BW487" s="162"/>
      <c r="BX487" s="162"/>
      <c r="BY487" s="162"/>
      <c r="BZ487" s="162"/>
      <c r="CA487" s="162"/>
      <c r="CB487" s="162"/>
      <c r="CC487" s="162"/>
      <c r="CD487" s="162"/>
      <c r="CE487" s="162"/>
      <c r="CF487" s="162"/>
      <c r="CG487" s="162"/>
      <c r="CH487" s="162"/>
      <c r="CI487" s="162"/>
      <c r="CJ487" s="162"/>
    </row>
    <row r="488" spans="1:88" ht="15" x14ac:dyDescent="0.25">
      <c r="A488" s="154">
        <v>4162</v>
      </c>
      <c r="B488" s="155">
        <v>7</v>
      </c>
      <c r="C488" s="156" t="s">
        <v>445</v>
      </c>
      <c r="D488" s="167">
        <v>7</v>
      </c>
      <c r="E488" s="120">
        <f>'[3]Sped FY 2020'!AB504</f>
        <v>115633.91490285109</v>
      </c>
      <c r="F488" s="120">
        <f>'[3]Sped FY 2020'!AK504</f>
        <v>140170.44317595789</v>
      </c>
      <c r="G488" s="120">
        <f>'[3]Sped FY 2020'!BP504</f>
        <v>0</v>
      </c>
      <c r="H488" s="120">
        <f>-'[3]Sped FY 2020'!CI504</f>
        <v>0</v>
      </c>
      <c r="I488" s="120">
        <f>'[3]Sped FY 2020'!CB504</f>
        <v>0</v>
      </c>
      <c r="J488" s="120">
        <f>'[3]Sped FY 2020'!BF504-'[3]Sped FY 2020'!BI504</f>
        <v>168466.81389879104</v>
      </c>
      <c r="K488" s="120">
        <f>'[3]Sped FY 2020'!CJ504</f>
        <v>9909.8125822818292</v>
      </c>
      <c r="L488" s="118">
        <f t="shared" si="77"/>
        <v>434180.98455988185</v>
      </c>
      <c r="M488" s="134">
        <f t="shared" si="78"/>
        <v>0</v>
      </c>
      <c r="N488" s="158">
        <v>4162</v>
      </c>
      <c r="O488" s="159">
        <v>7</v>
      </c>
      <c r="P488" s="14" t="s">
        <v>445</v>
      </c>
      <c r="Q488" s="14">
        <v>7</v>
      </c>
      <c r="R488" s="22">
        <v>115633.91490285109</v>
      </c>
      <c r="S488" s="94">
        <v>140170.44317595789</v>
      </c>
      <c r="T488" s="94">
        <v>0</v>
      </c>
      <c r="U488" s="94">
        <v>0</v>
      </c>
      <c r="V488" s="94">
        <v>178376.62648107286</v>
      </c>
      <c r="W488" s="95">
        <v>434180.98455988185</v>
      </c>
      <c r="X488" s="152"/>
      <c r="Y488" s="19">
        <f t="shared" si="79"/>
        <v>0</v>
      </c>
      <c r="Z488" s="19">
        <f t="shared" si="79"/>
        <v>0</v>
      </c>
      <c r="AA488" s="19">
        <f t="shared" si="80"/>
        <v>0</v>
      </c>
      <c r="AB488" s="19">
        <f t="shared" si="81"/>
        <v>0</v>
      </c>
      <c r="AC488" s="19">
        <f t="shared" si="81"/>
        <v>0</v>
      </c>
      <c r="AD488" s="19">
        <f t="shared" si="81"/>
        <v>-9909.8125822818256</v>
      </c>
      <c r="AE488" s="19">
        <f t="shared" si="82"/>
        <v>9909.8125822818292</v>
      </c>
      <c r="AF488" s="19">
        <f t="shared" si="83"/>
        <v>0</v>
      </c>
      <c r="AG488" s="20"/>
      <c r="AH488" s="160">
        <f>'[3]Sped FY 2020'!DZ504</f>
        <v>117</v>
      </c>
      <c r="AI488" s="19">
        <f t="shared" si="76"/>
        <v>0</v>
      </c>
      <c r="AJ488" s="19">
        <f t="shared" si="76"/>
        <v>0</v>
      </c>
      <c r="AK488" s="19">
        <f t="shared" si="76"/>
        <v>0</v>
      </c>
      <c r="AL488" s="19">
        <f t="shared" si="75"/>
        <v>0</v>
      </c>
      <c r="AM488" s="19">
        <f t="shared" si="75"/>
        <v>0</v>
      </c>
      <c r="AN488" s="19">
        <f t="shared" si="75"/>
        <v>-84.699252840015603</v>
      </c>
      <c r="AO488" s="19">
        <f t="shared" si="75"/>
        <v>84.699252840015632</v>
      </c>
      <c r="AP488" s="19">
        <f t="shared" si="74"/>
        <v>0</v>
      </c>
      <c r="AQ488" s="118">
        <f>'[3]Sped FY 2020'!CR504</f>
        <v>162.45376911264606</v>
      </c>
      <c r="AR488" s="119">
        <f>'[3]Sped FY 2020'!CS504</f>
        <v>162.45376911264606</v>
      </c>
      <c r="AS488" s="161"/>
      <c r="AW488" s="162"/>
      <c r="AX488" s="162"/>
      <c r="AY488" s="162"/>
      <c r="AZ488" s="162"/>
      <c r="BA488" s="162"/>
      <c r="BB488" s="162"/>
      <c r="BC488" s="162"/>
      <c r="BD488" s="162"/>
      <c r="BE488" s="162"/>
      <c r="BF488" s="162"/>
      <c r="BG488" s="162"/>
      <c r="BH488" s="162"/>
      <c r="BI488" s="162"/>
      <c r="BJ488" s="162"/>
      <c r="BK488" s="162"/>
      <c r="BL488" s="162"/>
      <c r="BM488" s="162"/>
      <c r="BN488" s="162"/>
      <c r="BO488" s="162"/>
      <c r="BP488" s="162"/>
      <c r="BQ488" s="162"/>
      <c r="BR488" s="162"/>
      <c r="BS488" s="162"/>
      <c r="BT488" s="162"/>
      <c r="BU488" s="162"/>
      <c r="BV488" s="162"/>
      <c r="BW488" s="162"/>
      <c r="BX488" s="162"/>
      <c r="BY488" s="162"/>
      <c r="BZ488" s="162"/>
      <c r="CA488" s="162"/>
      <c r="CB488" s="162"/>
      <c r="CC488" s="162"/>
      <c r="CD488" s="162"/>
      <c r="CE488" s="162"/>
      <c r="CF488" s="162"/>
      <c r="CG488" s="162"/>
      <c r="CH488" s="162"/>
      <c r="CI488" s="162"/>
      <c r="CJ488" s="162"/>
    </row>
    <row r="489" spans="1:88" ht="15" x14ac:dyDescent="0.25">
      <c r="A489" s="154">
        <v>4163</v>
      </c>
      <c r="B489" s="155">
        <v>7</v>
      </c>
      <c r="C489" s="156" t="s">
        <v>446</v>
      </c>
      <c r="D489" s="167">
        <v>7</v>
      </c>
      <c r="E489" s="120">
        <f>'[3]Sped FY 2020'!AB505</f>
        <v>0</v>
      </c>
      <c r="F489" s="120">
        <f>'[3]Sped FY 2020'!AK505</f>
        <v>0</v>
      </c>
      <c r="G489" s="120">
        <f>'[3]Sped FY 2020'!BP505</f>
        <v>0</v>
      </c>
      <c r="H489" s="120">
        <f>-'[3]Sped FY 2020'!CI505</f>
        <v>0</v>
      </c>
      <c r="I489" s="120">
        <f>'[3]Sped FY 2020'!CB505</f>
        <v>0</v>
      </c>
      <c r="J489" s="120">
        <f>'[3]Sped FY 2020'!BF505-'[3]Sped FY 2020'!BI505</f>
        <v>0</v>
      </c>
      <c r="K489" s="120">
        <f>'[3]Sped FY 2020'!CJ505</f>
        <v>0</v>
      </c>
      <c r="L489" s="118">
        <f t="shared" si="77"/>
        <v>0</v>
      </c>
      <c r="M489" s="134">
        <f t="shared" si="78"/>
        <v>0</v>
      </c>
      <c r="N489" s="158">
        <v>4163</v>
      </c>
      <c r="O489" s="159">
        <v>7</v>
      </c>
      <c r="P489" s="14" t="s">
        <v>446</v>
      </c>
      <c r="Q489" s="14">
        <v>7</v>
      </c>
      <c r="R489" s="22">
        <v>0</v>
      </c>
      <c r="S489" s="94">
        <v>0</v>
      </c>
      <c r="T489" s="94">
        <v>0</v>
      </c>
      <c r="U489" s="94">
        <v>0</v>
      </c>
      <c r="V489" s="94">
        <v>0</v>
      </c>
      <c r="W489" s="95">
        <v>0</v>
      </c>
      <c r="X489" s="152"/>
      <c r="Y489" s="19">
        <f t="shared" si="79"/>
        <v>0</v>
      </c>
      <c r="Z489" s="19">
        <f t="shared" si="79"/>
        <v>0</v>
      </c>
      <c r="AA489" s="19">
        <f t="shared" si="80"/>
        <v>0</v>
      </c>
      <c r="AB489" s="19">
        <f t="shared" si="81"/>
        <v>0</v>
      </c>
      <c r="AC489" s="19">
        <f t="shared" si="81"/>
        <v>0</v>
      </c>
      <c r="AD489" s="19">
        <f t="shared" si="81"/>
        <v>0</v>
      </c>
      <c r="AE489" s="19">
        <f t="shared" si="82"/>
        <v>0</v>
      </c>
      <c r="AF489" s="19">
        <f t="shared" si="83"/>
        <v>0</v>
      </c>
      <c r="AG489" s="20"/>
      <c r="AH489" s="160">
        <f>'[3]Sped FY 2020'!DZ505</f>
        <v>0</v>
      </c>
      <c r="AI489" s="19">
        <f t="shared" si="76"/>
        <v>0</v>
      </c>
      <c r="AJ489" s="19">
        <f t="shared" si="76"/>
        <v>0</v>
      </c>
      <c r="AK489" s="19">
        <f t="shared" si="76"/>
        <v>0</v>
      </c>
      <c r="AL489" s="19">
        <f t="shared" si="75"/>
        <v>0</v>
      </c>
      <c r="AM489" s="19">
        <f t="shared" si="75"/>
        <v>0</v>
      </c>
      <c r="AN489" s="19">
        <f t="shared" si="75"/>
        <v>0</v>
      </c>
      <c r="AO489" s="19">
        <f t="shared" si="75"/>
        <v>0</v>
      </c>
      <c r="AP489" s="19">
        <f t="shared" si="74"/>
        <v>0</v>
      </c>
      <c r="AQ489" s="118">
        <f>'[3]Sped FY 2020'!CR505</f>
        <v>0</v>
      </c>
      <c r="AR489" s="119">
        <f>'[3]Sped FY 2020'!CS505</f>
        <v>0</v>
      </c>
      <c r="AS489" s="161"/>
      <c r="AW489" s="162"/>
      <c r="AX489" s="162"/>
      <c r="AY489" s="162"/>
      <c r="AZ489" s="162"/>
      <c r="BA489" s="162"/>
      <c r="BB489" s="162"/>
      <c r="BC489" s="162"/>
      <c r="BD489" s="162"/>
      <c r="BE489" s="162"/>
      <c r="BF489" s="162"/>
      <c r="BG489" s="162"/>
      <c r="BH489" s="162"/>
      <c r="BI489" s="162"/>
      <c r="BJ489" s="162"/>
      <c r="BK489" s="162"/>
      <c r="BL489" s="162"/>
      <c r="BM489" s="162"/>
      <c r="BN489" s="162"/>
      <c r="BO489" s="162"/>
      <c r="BP489" s="162"/>
      <c r="BQ489" s="162"/>
      <c r="BR489" s="162"/>
      <c r="BS489" s="162"/>
      <c r="BT489" s="162"/>
      <c r="BU489" s="162"/>
      <c r="BV489" s="162"/>
      <c r="BW489" s="162"/>
      <c r="BX489" s="162"/>
      <c r="BY489" s="162"/>
      <c r="BZ489" s="162"/>
      <c r="CA489" s="162"/>
      <c r="CB489" s="162"/>
      <c r="CC489" s="162"/>
      <c r="CD489" s="162"/>
      <c r="CE489" s="162"/>
      <c r="CF489" s="162"/>
      <c r="CG489" s="162"/>
      <c r="CH489" s="162"/>
      <c r="CI489" s="162"/>
      <c r="CJ489" s="162"/>
    </row>
    <row r="490" spans="1:88" ht="15" x14ac:dyDescent="0.25">
      <c r="A490" s="154">
        <v>4164</v>
      </c>
      <c r="B490" s="155">
        <v>7</v>
      </c>
      <c r="C490" s="156" t="s">
        <v>447</v>
      </c>
      <c r="D490" s="167">
        <v>7</v>
      </c>
      <c r="E490" s="120">
        <f>'[3]Sped FY 2020'!AB506</f>
        <v>204596.02043108267</v>
      </c>
      <c r="F490" s="120">
        <f>'[3]Sped FY 2020'!AK506</f>
        <v>547768.70763847558</v>
      </c>
      <c r="G490" s="120">
        <f>'[3]Sped FY 2020'!BP506</f>
        <v>0</v>
      </c>
      <c r="H490" s="120">
        <f>-'[3]Sped FY 2020'!CI506</f>
        <v>0</v>
      </c>
      <c r="I490" s="120">
        <f>'[3]Sped FY 2020'!CB506</f>
        <v>0</v>
      </c>
      <c r="J490" s="120">
        <f>'[3]Sped FY 2020'!BF506-'[3]Sped FY 2020'!BI506</f>
        <v>421162.73661559355</v>
      </c>
      <c r="K490" s="120">
        <f>'[3]Sped FY 2020'!CJ506</f>
        <v>24774.278624446684</v>
      </c>
      <c r="L490" s="118">
        <f t="shared" si="77"/>
        <v>1198301.7433095984</v>
      </c>
      <c r="M490" s="134">
        <f t="shared" si="78"/>
        <v>0</v>
      </c>
      <c r="N490" s="158">
        <v>4164</v>
      </c>
      <c r="O490" s="159">
        <v>7</v>
      </c>
      <c r="P490" s="14" t="s">
        <v>447</v>
      </c>
      <c r="Q490" s="14">
        <v>7</v>
      </c>
      <c r="R490" s="22">
        <v>204596.02043108267</v>
      </c>
      <c r="S490" s="94">
        <v>547768.70763847558</v>
      </c>
      <c r="T490" s="94">
        <v>0</v>
      </c>
      <c r="U490" s="94">
        <v>0</v>
      </c>
      <c r="V490" s="94">
        <v>445937.0152400402</v>
      </c>
      <c r="W490" s="95">
        <v>1198301.7433095984</v>
      </c>
      <c r="X490" s="152"/>
      <c r="Y490" s="19">
        <f t="shared" si="79"/>
        <v>0</v>
      </c>
      <c r="Z490" s="19">
        <f t="shared" si="79"/>
        <v>0</v>
      </c>
      <c r="AA490" s="19">
        <f t="shared" si="80"/>
        <v>0</v>
      </c>
      <c r="AB490" s="19">
        <f t="shared" si="81"/>
        <v>0</v>
      </c>
      <c r="AC490" s="19">
        <f t="shared" si="81"/>
        <v>0</v>
      </c>
      <c r="AD490" s="19">
        <f t="shared" si="81"/>
        <v>-24774.278624446655</v>
      </c>
      <c r="AE490" s="19">
        <f t="shared" si="82"/>
        <v>24774.278624446684</v>
      </c>
      <c r="AF490" s="19">
        <f t="shared" si="83"/>
        <v>0</v>
      </c>
      <c r="AG490" s="20"/>
      <c r="AH490" s="160">
        <f>'[3]Sped FY 2020'!DZ506</f>
        <v>110</v>
      </c>
      <c r="AI490" s="19">
        <f t="shared" si="76"/>
        <v>0</v>
      </c>
      <c r="AJ490" s="19">
        <f t="shared" si="76"/>
        <v>0</v>
      </c>
      <c r="AK490" s="19">
        <f t="shared" si="76"/>
        <v>0</v>
      </c>
      <c r="AL490" s="19">
        <f t="shared" si="75"/>
        <v>0</v>
      </c>
      <c r="AM490" s="19">
        <f t="shared" si="75"/>
        <v>0</v>
      </c>
      <c r="AN490" s="19">
        <f t="shared" si="75"/>
        <v>-225.22071476769688</v>
      </c>
      <c r="AO490" s="19">
        <f t="shared" si="75"/>
        <v>225.22071476769713</v>
      </c>
      <c r="AP490" s="19">
        <f t="shared" si="74"/>
        <v>0</v>
      </c>
      <c r="AQ490" s="118">
        <f>'[3]Sped FY 2020'!CR506</f>
        <v>443.66700663859427</v>
      </c>
      <c r="AR490" s="119">
        <f>'[3]Sped FY 2020'!CS506</f>
        <v>443.66700663859427</v>
      </c>
      <c r="AS490" s="161"/>
      <c r="AW490" s="162"/>
      <c r="AX490" s="162"/>
      <c r="AY490" s="162"/>
      <c r="AZ490" s="162"/>
      <c r="BA490" s="162"/>
      <c r="BB490" s="162"/>
      <c r="BC490" s="162"/>
      <c r="BD490" s="162"/>
      <c r="BE490" s="162"/>
      <c r="BF490" s="162"/>
      <c r="BG490" s="162"/>
      <c r="BH490" s="162"/>
      <c r="BI490" s="162"/>
      <c r="BJ490" s="162"/>
      <c r="BK490" s="162"/>
      <c r="BL490" s="162"/>
      <c r="BM490" s="162"/>
      <c r="BN490" s="162"/>
      <c r="BO490" s="162"/>
      <c r="BP490" s="162"/>
      <c r="BQ490" s="162"/>
      <c r="BR490" s="162"/>
      <c r="BS490" s="162"/>
      <c r="BT490" s="162"/>
      <c r="BU490" s="162"/>
      <c r="BV490" s="162"/>
      <c r="BW490" s="162"/>
      <c r="BX490" s="162"/>
      <c r="BY490" s="162"/>
      <c r="BZ490" s="162"/>
      <c r="CA490" s="162"/>
      <c r="CB490" s="162"/>
      <c r="CC490" s="162"/>
      <c r="CD490" s="162"/>
      <c r="CE490" s="162"/>
      <c r="CF490" s="162"/>
      <c r="CG490" s="162"/>
      <c r="CH490" s="162"/>
      <c r="CI490" s="162"/>
      <c r="CJ490" s="162"/>
    </row>
    <row r="491" spans="1:88" ht="15" x14ac:dyDescent="0.25">
      <c r="A491" s="154">
        <v>4166</v>
      </c>
      <c r="B491" s="155">
        <v>7</v>
      </c>
      <c r="C491" s="156" t="s">
        <v>448</v>
      </c>
      <c r="D491" s="167">
        <v>7</v>
      </c>
      <c r="E491" s="120">
        <f>'[3]Sped FY 2020'!AB507</f>
        <v>214815.37240288709</v>
      </c>
      <c r="F491" s="120">
        <f>'[3]Sped FY 2020'!AK507</f>
        <v>70654.806989238976</v>
      </c>
      <c r="G491" s="120">
        <f>'[3]Sped FY 2020'!BP507</f>
        <v>0</v>
      </c>
      <c r="H491" s="120">
        <f>-'[3]Sped FY 2020'!CI507</f>
        <v>0</v>
      </c>
      <c r="I491" s="120">
        <f>'[3]Sped FY 2020'!CB507</f>
        <v>0</v>
      </c>
      <c r="J491" s="120">
        <f>'[3]Sped FY 2020'!BF507-'[3]Sped FY 2020'!BI507</f>
        <v>202773.12453750419</v>
      </c>
      <c r="K491" s="120">
        <f>'[3]Sped FY 2020'!CJ507</f>
        <v>11927.830855147309</v>
      </c>
      <c r="L491" s="118">
        <f t="shared" si="77"/>
        <v>500171.13478477753</v>
      </c>
      <c r="M491" s="134">
        <f t="shared" si="78"/>
        <v>0</v>
      </c>
      <c r="N491" s="158">
        <v>4166</v>
      </c>
      <c r="O491" s="159">
        <v>7</v>
      </c>
      <c r="P491" s="14" t="s">
        <v>448</v>
      </c>
      <c r="Q491" s="14">
        <v>7</v>
      </c>
      <c r="R491" s="22">
        <v>214815.37240288709</v>
      </c>
      <c r="S491" s="94">
        <v>70654.806989238976</v>
      </c>
      <c r="T491" s="94">
        <v>0</v>
      </c>
      <c r="U491" s="94">
        <v>0</v>
      </c>
      <c r="V491" s="94">
        <v>214700.95539265149</v>
      </c>
      <c r="W491" s="95">
        <v>500171.13478477753</v>
      </c>
      <c r="X491" s="152"/>
      <c r="Y491" s="19">
        <f t="shared" si="79"/>
        <v>0</v>
      </c>
      <c r="Z491" s="19">
        <f t="shared" si="79"/>
        <v>0</v>
      </c>
      <c r="AA491" s="19">
        <f t="shared" si="80"/>
        <v>0</v>
      </c>
      <c r="AB491" s="19">
        <f t="shared" si="81"/>
        <v>0</v>
      </c>
      <c r="AC491" s="19">
        <f t="shared" si="81"/>
        <v>0</v>
      </c>
      <c r="AD491" s="19">
        <f t="shared" si="81"/>
        <v>-11927.830855147302</v>
      </c>
      <c r="AE491" s="19">
        <f t="shared" si="82"/>
        <v>11927.830855147309</v>
      </c>
      <c r="AF491" s="19">
        <f t="shared" si="83"/>
        <v>0</v>
      </c>
      <c r="AG491" s="20"/>
      <c r="AH491" s="160">
        <f>'[3]Sped FY 2020'!DZ507</f>
        <v>145</v>
      </c>
      <c r="AI491" s="19">
        <f t="shared" si="76"/>
        <v>0</v>
      </c>
      <c r="AJ491" s="19">
        <f t="shared" si="76"/>
        <v>0</v>
      </c>
      <c r="AK491" s="19">
        <f t="shared" si="76"/>
        <v>0</v>
      </c>
      <c r="AL491" s="19">
        <f t="shared" si="75"/>
        <v>0</v>
      </c>
      <c r="AM491" s="19">
        <f t="shared" si="75"/>
        <v>0</v>
      </c>
      <c r="AN491" s="19">
        <f t="shared" si="75"/>
        <v>-82.260902449291734</v>
      </c>
      <c r="AO491" s="19">
        <f t="shared" si="75"/>
        <v>82.260902449291791</v>
      </c>
      <c r="AP491" s="19">
        <f t="shared" si="74"/>
        <v>0</v>
      </c>
      <c r="AQ491" s="118">
        <f>'[3]Sped FY 2020'!CR507</f>
        <v>33.625449624186601</v>
      </c>
      <c r="AR491" s="119">
        <f>'[3]Sped FY 2020'!CS507</f>
        <v>33.625449624186601</v>
      </c>
      <c r="AS491" s="161"/>
      <c r="AW491" s="162"/>
      <c r="AX491" s="162"/>
      <c r="AY491" s="162"/>
      <c r="AZ491" s="162"/>
      <c r="BA491" s="162"/>
      <c r="BB491" s="162"/>
      <c r="BC491" s="162"/>
      <c r="BD491" s="162"/>
      <c r="BE491" s="162"/>
      <c r="BF491" s="162"/>
      <c r="BG491" s="162"/>
      <c r="BH491" s="162"/>
      <c r="BI491" s="162"/>
      <c r="BJ491" s="162"/>
      <c r="BK491" s="162"/>
      <c r="BL491" s="162"/>
      <c r="BM491" s="162"/>
      <c r="BN491" s="162"/>
      <c r="BO491" s="162"/>
      <c r="BP491" s="162"/>
      <c r="BQ491" s="162"/>
      <c r="BR491" s="162"/>
      <c r="BS491" s="162"/>
      <c r="BT491" s="162"/>
      <c r="BU491" s="162"/>
      <c r="BV491" s="162"/>
      <c r="BW491" s="162"/>
      <c r="BX491" s="162"/>
      <c r="BY491" s="162"/>
      <c r="BZ491" s="162"/>
      <c r="CA491" s="162"/>
      <c r="CB491" s="162"/>
      <c r="CC491" s="162"/>
      <c r="CD491" s="162"/>
      <c r="CE491" s="162"/>
      <c r="CF491" s="162"/>
      <c r="CG491" s="162"/>
      <c r="CH491" s="162"/>
      <c r="CI491" s="162"/>
      <c r="CJ491" s="162"/>
    </row>
    <row r="492" spans="1:88" ht="15" x14ac:dyDescent="0.25">
      <c r="A492" s="154">
        <v>4167</v>
      </c>
      <c r="B492" s="155">
        <v>7</v>
      </c>
      <c r="C492" s="156" t="s">
        <v>449</v>
      </c>
      <c r="D492" s="167">
        <v>7</v>
      </c>
      <c r="E492" s="120">
        <f>'[3]Sped FY 2020'!AB508</f>
        <v>164894.31240349484</v>
      </c>
      <c r="F492" s="120">
        <f>'[3]Sped FY 2020'!AK508</f>
        <v>110489.94657665232</v>
      </c>
      <c r="G492" s="120">
        <f>'[3]Sped FY 2020'!BP508</f>
        <v>0</v>
      </c>
      <c r="H492" s="120">
        <f>-'[3]Sped FY 2020'!CI508</f>
        <v>0</v>
      </c>
      <c r="I492" s="120">
        <f>'[3]Sped FY 2020'!CB508</f>
        <v>0</v>
      </c>
      <c r="J492" s="120">
        <f>'[3]Sped FY 2020'!BF508-'[3]Sped FY 2020'!BI508</f>
        <v>158344.01552837295</v>
      </c>
      <c r="K492" s="120">
        <f>'[3]Sped FY 2020'!CJ508</f>
        <v>9314.3538546101772</v>
      </c>
      <c r="L492" s="118">
        <f t="shared" si="77"/>
        <v>443042.62836313032</v>
      </c>
      <c r="M492" s="134">
        <f t="shared" si="78"/>
        <v>0</v>
      </c>
      <c r="N492" s="158">
        <v>4167</v>
      </c>
      <c r="O492" s="159">
        <v>7</v>
      </c>
      <c r="P492" s="14" t="s">
        <v>449</v>
      </c>
      <c r="Q492" s="14">
        <v>7</v>
      </c>
      <c r="R492" s="22">
        <v>164894.31240349484</v>
      </c>
      <c r="S492" s="94">
        <v>110489.94657665232</v>
      </c>
      <c r="T492" s="94">
        <v>0</v>
      </c>
      <c r="U492" s="94">
        <v>0</v>
      </c>
      <c r="V492" s="94">
        <v>167658.36938298313</v>
      </c>
      <c r="W492" s="95">
        <v>443042.62836313032</v>
      </c>
      <c r="X492" s="152"/>
      <c r="Y492" s="19">
        <f t="shared" si="79"/>
        <v>0</v>
      </c>
      <c r="Z492" s="19">
        <f t="shared" si="79"/>
        <v>0</v>
      </c>
      <c r="AA492" s="19">
        <f t="shared" si="80"/>
        <v>0</v>
      </c>
      <c r="AB492" s="19">
        <f t="shared" si="81"/>
        <v>0</v>
      </c>
      <c r="AC492" s="19">
        <f t="shared" si="81"/>
        <v>0</v>
      </c>
      <c r="AD492" s="19">
        <f t="shared" si="81"/>
        <v>-9314.3538546101772</v>
      </c>
      <c r="AE492" s="19">
        <f t="shared" si="82"/>
        <v>9314.3538546101772</v>
      </c>
      <c r="AF492" s="19">
        <f t="shared" si="83"/>
        <v>0</v>
      </c>
      <c r="AG492" s="20"/>
      <c r="AH492" s="160">
        <f>'[3]Sped FY 2020'!DZ508</f>
        <v>340</v>
      </c>
      <c r="AI492" s="19">
        <f t="shared" si="76"/>
        <v>0</v>
      </c>
      <c r="AJ492" s="19">
        <f t="shared" si="76"/>
        <v>0</v>
      </c>
      <c r="AK492" s="19">
        <f t="shared" si="76"/>
        <v>0</v>
      </c>
      <c r="AL492" s="19">
        <f t="shared" si="75"/>
        <v>0</v>
      </c>
      <c r="AM492" s="19">
        <f t="shared" si="75"/>
        <v>0</v>
      </c>
      <c r="AN492" s="19">
        <f t="shared" si="75"/>
        <v>-27.395158395912286</v>
      </c>
      <c r="AO492" s="19">
        <f t="shared" si="75"/>
        <v>27.395158395912286</v>
      </c>
      <c r="AP492" s="19">
        <f t="shared" si="74"/>
        <v>0</v>
      </c>
      <c r="AQ492" s="118">
        <f>'[3]Sped FY 2020'!CR508</f>
        <v>53.438725008118588</v>
      </c>
      <c r="AR492" s="119">
        <f>'[3]Sped FY 2020'!CS508</f>
        <v>53.438725008118588</v>
      </c>
      <c r="AS492" s="161"/>
      <c r="AW492" s="162"/>
      <c r="AX492" s="162"/>
      <c r="AY492" s="162"/>
      <c r="AZ492" s="162"/>
      <c r="BA492" s="162"/>
      <c r="BB492" s="162"/>
      <c r="BC492" s="162"/>
      <c r="BD492" s="162"/>
      <c r="BE492" s="162"/>
      <c r="BF492" s="162"/>
      <c r="BG492" s="162"/>
      <c r="BH492" s="162"/>
      <c r="BI492" s="162"/>
      <c r="BJ492" s="162"/>
      <c r="BK492" s="162"/>
      <c r="BL492" s="162"/>
      <c r="BM492" s="162"/>
      <c r="BN492" s="162"/>
      <c r="BO492" s="162"/>
      <c r="BP492" s="162"/>
      <c r="BQ492" s="162"/>
      <c r="BR492" s="162"/>
      <c r="BS492" s="162"/>
      <c r="BT492" s="162"/>
      <c r="BU492" s="162"/>
      <c r="BV492" s="162"/>
      <c r="BW492" s="162"/>
      <c r="BX492" s="162"/>
      <c r="BY492" s="162"/>
      <c r="BZ492" s="162"/>
      <c r="CA492" s="162"/>
      <c r="CB492" s="162"/>
      <c r="CC492" s="162"/>
      <c r="CD492" s="162"/>
      <c r="CE492" s="162"/>
      <c r="CF492" s="162"/>
      <c r="CG492" s="162"/>
      <c r="CH492" s="162"/>
      <c r="CI492" s="162"/>
      <c r="CJ492" s="162"/>
    </row>
    <row r="493" spans="1:88" ht="15" x14ac:dyDescent="0.25">
      <c r="A493" s="154">
        <v>4168</v>
      </c>
      <c r="B493" s="155">
        <v>7</v>
      </c>
      <c r="C493" s="156" t="s">
        <v>450</v>
      </c>
      <c r="D493" s="167">
        <v>7</v>
      </c>
      <c r="E493" s="120">
        <f>'[3]Sped FY 2020'!AB509</f>
        <v>137101.93019759477</v>
      </c>
      <c r="F493" s="120">
        <f>'[3]Sped FY 2020'!AK509</f>
        <v>52071.042466357052</v>
      </c>
      <c r="G493" s="120">
        <f>'[3]Sped FY 2020'!BP509</f>
        <v>0</v>
      </c>
      <c r="H493" s="120">
        <f>-'[3]Sped FY 2020'!CI509</f>
        <v>0</v>
      </c>
      <c r="I493" s="120">
        <f>'[3]Sped FY 2020'!CB509</f>
        <v>0</v>
      </c>
      <c r="J493" s="120">
        <f>'[3]Sped FY 2020'!BF509-'[3]Sped FY 2020'!BI509</f>
        <v>105811.68739029331</v>
      </c>
      <c r="K493" s="120">
        <f>'[3]Sped FY 2020'!CJ509</f>
        <v>6224.2169053113721</v>
      </c>
      <c r="L493" s="118">
        <f t="shared" si="77"/>
        <v>301208.87695955654</v>
      </c>
      <c r="M493" s="134">
        <f t="shared" si="78"/>
        <v>0</v>
      </c>
      <c r="N493" s="158">
        <v>4168</v>
      </c>
      <c r="O493" s="159">
        <v>7</v>
      </c>
      <c r="P493" s="14" t="s">
        <v>450</v>
      </c>
      <c r="Q493" s="14">
        <v>7</v>
      </c>
      <c r="R493" s="22">
        <v>137101.93019759477</v>
      </c>
      <c r="S493" s="94">
        <v>52071.042466357052</v>
      </c>
      <c r="T493" s="94">
        <v>0</v>
      </c>
      <c r="U493" s="94">
        <v>0</v>
      </c>
      <c r="V493" s="94">
        <v>112035.90429560469</v>
      </c>
      <c r="W493" s="95">
        <v>301208.87695955654</v>
      </c>
      <c r="X493" s="152"/>
      <c r="Y493" s="19">
        <f t="shared" si="79"/>
        <v>0</v>
      </c>
      <c r="Z493" s="19">
        <f t="shared" si="79"/>
        <v>0</v>
      </c>
      <c r="AA493" s="19">
        <f t="shared" si="80"/>
        <v>0</v>
      </c>
      <c r="AB493" s="19">
        <f t="shared" si="81"/>
        <v>0</v>
      </c>
      <c r="AC493" s="19">
        <f t="shared" si="81"/>
        <v>0</v>
      </c>
      <c r="AD493" s="19">
        <f t="shared" si="81"/>
        <v>-6224.2169053113757</v>
      </c>
      <c r="AE493" s="19">
        <f t="shared" si="82"/>
        <v>6224.2169053113721</v>
      </c>
      <c r="AF493" s="19">
        <f t="shared" si="83"/>
        <v>0</v>
      </c>
      <c r="AG493" s="20"/>
      <c r="AH493" s="160">
        <f>'[3]Sped FY 2020'!DZ509</f>
        <v>95</v>
      </c>
      <c r="AI493" s="19">
        <f t="shared" si="76"/>
        <v>0</v>
      </c>
      <c r="AJ493" s="19">
        <f t="shared" si="76"/>
        <v>0</v>
      </c>
      <c r="AK493" s="19">
        <f t="shared" si="76"/>
        <v>0</v>
      </c>
      <c r="AL493" s="19">
        <f t="shared" si="75"/>
        <v>0</v>
      </c>
      <c r="AM493" s="19">
        <f t="shared" si="75"/>
        <v>0</v>
      </c>
      <c r="AN493" s="19">
        <f t="shared" si="75"/>
        <v>-65.518072687488171</v>
      </c>
      <c r="AO493" s="19">
        <f t="shared" si="75"/>
        <v>65.518072687488129</v>
      </c>
      <c r="AP493" s="19">
        <f t="shared" si="74"/>
        <v>0</v>
      </c>
      <c r="AQ493" s="118">
        <f>'[3]Sped FY 2020'!CR509</f>
        <v>63.722398248688641</v>
      </c>
      <c r="AR493" s="119">
        <f>'[3]Sped FY 2020'!CS509</f>
        <v>63.722398248688641</v>
      </c>
      <c r="AS493" s="161"/>
      <c r="AW493" s="162"/>
      <c r="AX493" s="162"/>
      <c r="AY493" s="162"/>
      <c r="AZ493" s="162"/>
      <c r="BA493" s="162"/>
      <c r="BB493" s="162"/>
      <c r="BC493" s="162"/>
      <c r="BD493" s="162"/>
      <c r="BE493" s="162"/>
      <c r="BF493" s="162"/>
      <c r="BG493" s="162"/>
      <c r="BH493" s="162"/>
      <c r="BI493" s="162"/>
      <c r="BJ493" s="162"/>
      <c r="BK493" s="162"/>
      <c r="BL493" s="162"/>
      <c r="BM493" s="162"/>
      <c r="BN493" s="162"/>
      <c r="BO493" s="162"/>
      <c r="BP493" s="162"/>
      <c r="BQ493" s="162"/>
      <c r="BR493" s="162"/>
      <c r="BS493" s="162"/>
      <c r="BT493" s="162"/>
      <c r="BU493" s="162"/>
      <c r="BV493" s="162"/>
      <c r="BW493" s="162"/>
      <c r="BX493" s="162"/>
      <c r="BY493" s="162"/>
      <c r="BZ493" s="162"/>
      <c r="CA493" s="162"/>
      <c r="CB493" s="162"/>
      <c r="CC493" s="162"/>
      <c r="CD493" s="162"/>
      <c r="CE493" s="162"/>
      <c r="CF493" s="162"/>
      <c r="CG493" s="162"/>
      <c r="CH493" s="162"/>
      <c r="CI493" s="162"/>
      <c r="CJ493" s="162"/>
    </row>
    <row r="494" spans="1:88" ht="15" x14ac:dyDescent="0.25">
      <c r="A494" s="154">
        <v>4169</v>
      </c>
      <c r="B494" s="155">
        <v>7</v>
      </c>
      <c r="C494" s="156" t="s">
        <v>671</v>
      </c>
      <c r="D494" s="167">
        <v>7</v>
      </c>
      <c r="E494" s="120">
        <f>'[3]Sped FY 2020'!AB510</f>
        <v>839623.44233379746</v>
      </c>
      <c r="F494" s="120">
        <f>'[3]Sped FY 2020'!AK510</f>
        <v>465702.91988136305</v>
      </c>
      <c r="G494" s="120">
        <f>'[3]Sped FY 2020'!BP510</f>
        <v>0</v>
      </c>
      <c r="H494" s="120">
        <f>-'[3]Sped FY 2020'!CI510</f>
        <v>0</v>
      </c>
      <c r="I494" s="120">
        <f>'[3]Sped FY 2020'!CB510</f>
        <v>0</v>
      </c>
      <c r="J494" s="120">
        <f>'[3]Sped FY 2020'!BF510-'[3]Sped FY 2020'!BI510</f>
        <v>358640.07417972042</v>
      </c>
      <c r="K494" s="120">
        <f>'[3]Sped FY 2020'!CJ510</f>
        <v>21096.474951748267</v>
      </c>
      <c r="L494" s="118">
        <f t="shared" si="77"/>
        <v>1685062.911346629</v>
      </c>
      <c r="M494" s="134">
        <f t="shared" si="78"/>
        <v>0</v>
      </c>
      <c r="N494" s="158">
        <v>4169</v>
      </c>
      <c r="O494" s="159">
        <v>7</v>
      </c>
      <c r="P494" s="14" t="s">
        <v>671</v>
      </c>
      <c r="Q494" s="14">
        <v>7</v>
      </c>
      <c r="R494" s="22">
        <v>839623.44233379746</v>
      </c>
      <c r="S494" s="94">
        <v>465702.91988136305</v>
      </c>
      <c r="T494" s="94">
        <v>0</v>
      </c>
      <c r="U494" s="94">
        <v>0</v>
      </c>
      <c r="V494" s="94">
        <v>379736.5491314687</v>
      </c>
      <c r="W494" s="95">
        <v>1685062.911346629</v>
      </c>
      <c r="X494" s="152"/>
      <c r="Y494" s="19">
        <f t="shared" si="79"/>
        <v>0</v>
      </c>
      <c r="Z494" s="19">
        <f t="shared" si="79"/>
        <v>0</v>
      </c>
      <c r="AA494" s="19">
        <f t="shared" si="80"/>
        <v>0</v>
      </c>
      <c r="AB494" s="19">
        <f t="shared" si="81"/>
        <v>0</v>
      </c>
      <c r="AC494" s="19">
        <f t="shared" si="81"/>
        <v>0</v>
      </c>
      <c r="AD494" s="19">
        <f t="shared" si="81"/>
        <v>-21096.474951748271</v>
      </c>
      <c r="AE494" s="19">
        <f t="shared" si="82"/>
        <v>21096.474951748267</v>
      </c>
      <c r="AF494" s="19">
        <f t="shared" si="83"/>
        <v>0</v>
      </c>
      <c r="AG494" s="20"/>
      <c r="AH494" s="160">
        <f>'[3]Sped FY 2020'!DZ510</f>
        <v>250</v>
      </c>
      <c r="AI494" s="19">
        <f t="shared" si="76"/>
        <v>0</v>
      </c>
      <c r="AJ494" s="19">
        <f t="shared" si="76"/>
        <v>0</v>
      </c>
      <c r="AK494" s="19">
        <f t="shared" si="76"/>
        <v>0</v>
      </c>
      <c r="AL494" s="19">
        <f t="shared" si="75"/>
        <v>0</v>
      </c>
      <c r="AM494" s="19">
        <f t="shared" si="75"/>
        <v>0</v>
      </c>
      <c r="AN494" s="19">
        <f t="shared" si="75"/>
        <v>-84.385899806993081</v>
      </c>
      <c r="AO494" s="19">
        <f t="shared" si="75"/>
        <v>84.385899806993066</v>
      </c>
      <c r="AP494" s="19">
        <f t="shared" si="74"/>
        <v>0</v>
      </c>
      <c r="AQ494" s="118">
        <f>'[3]Sped FY 2020'!CR510</f>
        <v>153.89284452384638</v>
      </c>
      <c r="AR494" s="119">
        <f>'[3]Sped FY 2020'!CS510</f>
        <v>153.89284452384638</v>
      </c>
      <c r="AS494" s="161"/>
      <c r="AW494" s="162"/>
      <c r="AX494" s="162"/>
      <c r="AY494" s="162"/>
      <c r="AZ494" s="162"/>
      <c r="BA494" s="162"/>
      <c r="BB494" s="162"/>
      <c r="BC494" s="162"/>
      <c r="BD494" s="162"/>
      <c r="BE494" s="162"/>
      <c r="BF494" s="162"/>
      <c r="BG494" s="162"/>
      <c r="BH494" s="162"/>
      <c r="BI494" s="162"/>
      <c r="BJ494" s="162"/>
      <c r="BK494" s="162"/>
      <c r="BL494" s="162"/>
      <c r="BM494" s="162"/>
      <c r="BN494" s="162"/>
      <c r="BO494" s="162"/>
      <c r="BP494" s="162"/>
      <c r="BQ494" s="162"/>
      <c r="BR494" s="162"/>
      <c r="BS494" s="162"/>
      <c r="BT494" s="162"/>
      <c r="BU494" s="162"/>
      <c r="BV494" s="162"/>
      <c r="BW494" s="162"/>
      <c r="BX494" s="162"/>
      <c r="BY494" s="162"/>
      <c r="BZ494" s="162"/>
      <c r="CA494" s="162"/>
      <c r="CB494" s="162"/>
      <c r="CC494" s="162"/>
      <c r="CD494" s="162"/>
      <c r="CE494" s="162"/>
      <c r="CF494" s="162"/>
      <c r="CG494" s="162"/>
      <c r="CH494" s="162"/>
      <c r="CI494" s="162"/>
      <c r="CJ494" s="162"/>
    </row>
    <row r="495" spans="1:88" ht="15" x14ac:dyDescent="0.25">
      <c r="A495" s="154">
        <v>4170</v>
      </c>
      <c r="B495" s="155">
        <v>7</v>
      </c>
      <c r="C495" s="156" t="s">
        <v>452</v>
      </c>
      <c r="D495" s="167">
        <v>7</v>
      </c>
      <c r="E495" s="120">
        <f>'[3]Sped FY 2020'!AB511</f>
        <v>1949002.4016867746</v>
      </c>
      <c r="F495" s="120">
        <f>'[3]Sped FY 2020'!AK511</f>
        <v>1052621.8326395869</v>
      </c>
      <c r="G495" s="120">
        <f>'[3]Sped FY 2020'!BP511</f>
        <v>0</v>
      </c>
      <c r="H495" s="120">
        <f>-'[3]Sped FY 2020'!CI511</f>
        <v>0</v>
      </c>
      <c r="I495" s="120">
        <f>'[3]Sped FY 2020'!CB511</f>
        <v>0</v>
      </c>
      <c r="J495" s="120">
        <f>'[3]Sped FY 2020'!BF511-'[3]Sped FY 2020'!BI511</f>
        <v>2664749.9923082339</v>
      </c>
      <c r="K495" s="120">
        <f>'[3]Sped FY 2020'!CJ511</f>
        <v>156749.99954754335</v>
      </c>
      <c r="L495" s="118">
        <f t="shared" si="77"/>
        <v>5823124.2261821385</v>
      </c>
      <c r="M495" s="134">
        <f t="shared" si="78"/>
        <v>0</v>
      </c>
      <c r="N495" s="158">
        <v>4170</v>
      </c>
      <c r="O495" s="159">
        <v>7</v>
      </c>
      <c r="P495" s="14" t="s">
        <v>452</v>
      </c>
      <c r="Q495" s="14">
        <v>7</v>
      </c>
      <c r="R495" s="22">
        <v>1949002.4016867746</v>
      </c>
      <c r="S495" s="94">
        <v>1052621.8326395869</v>
      </c>
      <c r="T495" s="94">
        <v>0</v>
      </c>
      <c r="U495" s="94">
        <v>0</v>
      </c>
      <c r="V495" s="94">
        <v>2821499.9918557773</v>
      </c>
      <c r="W495" s="95">
        <v>5823124.2261821385</v>
      </c>
      <c r="X495" s="152"/>
      <c r="Y495" s="19">
        <f t="shared" si="79"/>
        <v>0</v>
      </c>
      <c r="Z495" s="19">
        <f t="shared" si="79"/>
        <v>0</v>
      </c>
      <c r="AA495" s="19">
        <f t="shared" si="80"/>
        <v>0</v>
      </c>
      <c r="AB495" s="19">
        <f t="shared" si="81"/>
        <v>0</v>
      </c>
      <c r="AC495" s="19">
        <f t="shared" si="81"/>
        <v>0</v>
      </c>
      <c r="AD495" s="19">
        <f t="shared" si="81"/>
        <v>-156749.99954754347</v>
      </c>
      <c r="AE495" s="19">
        <f t="shared" si="82"/>
        <v>156749.99954754335</v>
      </c>
      <c r="AF495" s="19">
        <f t="shared" si="83"/>
        <v>0</v>
      </c>
      <c r="AG495" s="20"/>
      <c r="AH495" s="160">
        <f>'[3]Sped FY 2020'!DZ511</f>
        <v>1830</v>
      </c>
      <c r="AI495" s="19">
        <f t="shared" si="76"/>
        <v>0</v>
      </c>
      <c r="AJ495" s="19">
        <f t="shared" si="76"/>
        <v>0</v>
      </c>
      <c r="AK495" s="19">
        <f t="shared" si="76"/>
        <v>0</v>
      </c>
      <c r="AL495" s="19">
        <f t="shared" si="75"/>
        <v>0</v>
      </c>
      <c r="AM495" s="19">
        <f t="shared" si="75"/>
        <v>0</v>
      </c>
      <c r="AN495" s="19">
        <f t="shared" si="75"/>
        <v>-85.655737457674022</v>
      </c>
      <c r="AO495" s="19">
        <f t="shared" si="75"/>
        <v>85.655737457673965</v>
      </c>
      <c r="AP495" s="19">
        <f t="shared" si="74"/>
        <v>0</v>
      </c>
      <c r="AQ495" s="118">
        <f>'[3]Sped FY 2020'!CR511</f>
        <v>156.69477392732358</v>
      </c>
      <c r="AR495" s="119">
        <f>'[3]Sped FY 2020'!CS511</f>
        <v>156.69477392732358</v>
      </c>
      <c r="AS495" s="161"/>
      <c r="AW495" s="162"/>
      <c r="AX495" s="162"/>
      <c r="AY495" s="162"/>
      <c r="AZ495" s="162"/>
      <c r="BA495" s="162"/>
      <c r="BB495" s="162"/>
      <c r="BC495" s="162"/>
      <c r="BD495" s="162"/>
      <c r="BE495" s="162"/>
      <c r="BF495" s="162"/>
      <c r="BG495" s="162"/>
      <c r="BH495" s="162"/>
      <c r="BI495" s="162"/>
      <c r="BJ495" s="162"/>
      <c r="BK495" s="162"/>
      <c r="BL495" s="162"/>
      <c r="BM495" s="162"/>
      <c r="BN495" s="162"/>
      <c r="BO495" s="162"/>
      <c r="BP495" s="162"/>
      <c r="BQ495" s="162"/>
      <c r="BR495" s="162"/>
      <c r="BS495" s="162"/>
      <c r="BT495" s="162"/>
      <c r="BU495" s="162"/>
      <c r="BV495" s="162"/>
      <c r="BW495" s="162"/>
      <c r="BX495" s="162"/>
      <c r="BY495" s="162"/>
      <c r="BZ495" s="162"/>
      <c r="CA495" s="162"/>
      <c r="CB495" s="162"/>
      <c r="CC495" s="162"/>
      <c r="CD495" s="162"/>
      <c r="CE495" s="162"/>
      <c r="CF495" s="162"/>
      <c r="CG495" s="162"/>
      <c r="CH495" s="162"/>
      <c r="CI495" s="162"/>
      <c r="CJ495" s="162"/>
    </row>
    <row r="496" spans="1:88" ht="15" x14ac:dyDescent="0.25">
      <c r="A496" s="154">
        <v>4171</v>
      </c>
      <c r="B496" s="155">
        <v>7</v>
      </c>
      <c r="C496" s="156" t="s">
        <v>453</v>
      </c>
      <c r="D496" s="167">
        <v>7</v>
      </c>
      <c r="E496" s="120">
        <f>'[3]Sped FY 2020'!AB512</f>
        <v>163185.70727489403</v>
      </c>
      <c r="F496" s="120">
        <f>'[3]Sped FY 2020'!AK512</f>
        <v>0</v>
      </c>
      <c r="G496" s="120">
        <f>'[3]Sped FY 2020'!BP512</f>
        <v>0</v>
      </c>
      <c r="H496" s="120">
        <f>-'[3]Sped FY 2020'!CI512</f>
        <v>0</v>
      </c>
      <c r="I496" s="120">
        <f>'[3]Sped FY 2020'!CB512</f>
        <v>0</v>
      </c>
      <c r="J496" s="120">
        <f>'[3]Sped FY 2020'!BF512-'[3]Sped FY 2020'!BI512</f>
        <v>207207.21926929161</v>
      </c>
      <c r="K496" s="120">
        <f>'[3]Sped FY 2020'!CJ512</f>
        <v>12188.659957017153</v>
      </c>
      <c r="L496" s="118">
        <f t="shared" si="77"/>
        <v>382581.58650120278</v>
      </c>
      <c r="M496" s="134">
        <f t="shared" si="78"/>
        <v>0</v>
      </c>
      <c r="N496" s="158">
        <v>4171</v>
      </c>
      <c r="O496" s="159">
        <v>7</v>
      </c>
      <c r="P496" s="14" t="s">
        <v>453</v>
      </c>
      <c r="Q496" s="14">
        <v>7</v>
      </c>
      <c r="R496" s="22">
        <v>163185.70727489403</v>
      </c>
      <c r="S496" s="94">
        <v>0</v>
      </c>
      <c r="T496" s="94">
        <v>0</v>
      </c>
      <c r="U496" s="94">
        <v>0</v>
      </c>
      <c r="V496" s="94">
        <v>219395.87922630875</v>
      </c>
      <c r="W496" s="95">
        <v>382581.58650120278</v>
      </c>
      <c r="X496" s="152"/>
      <c r="Y496" s="19">
        <f t="shared" si="79"/>
        <v>0</v>
      </c>
      <c r="Z496" s="19">
        <f t="shared" si="79"/>
        <v>0</v>
      </c>
      <c r="AA496" s="19">
        <f t="shared" si="80"/>
        <v>0</v>
      </c>
      <c r="AB496" s="19">
        <f t="shared" si="81"/>
        <v>0</v>
      </c>
      <c r="AC496" s="19">
        <f t="shared" si="81"/>
        <v>0</v>
      </c>
      <c r="AD496" s="19">
        <f t="shared" si="81"/>
        <v>-12188.659957017138</v>
      </c>
      <c r="AE496" s="19">
        <f t="shared" si="82"/>
        <v>12188.659957017153</v>
      </c>
      <c r="AF496" s="19">
        <f t="shared" si="83"/>
        <v>0</v>
      </c>
      <c r="AG496" s="20"/>
      <c r="AH496" s="160">
        <f>'[3]Sped FY 2020'!DZ512</f>
        <v>1187</v>
      </c>
      <c r="AI496" s="19">
        <f t="shared" si="76"/>
        <v>0</v>
      </c>
      <c r="AJ496" s="19">
        <f t="shared" si="76"/>
        <v>0</v>
      </c>
      <c r="AK496" s="19">
        <f t="shared" si="76"/>
        <v>0</v>
      </c>
      <c r="AL496" s="19">
        <f t="shared" si="75"/>
        <v>0</v>
      </c>
      <c r="AM496" s="19">
        <f t="shared" si="75"/>
        <v>0</v>
      </c>
      <c r="AN496" s="19">
        <f t="shared" si="75"/>
        <v>-10.268458262019493</v>
      </c>
      <c r="AO496" s="19">
        <f t="shared" si="75"/>
        <v>10.268458262019506</v>
      </c>
      <c r="AP496" s="19">
        <f t="shared" si="74"/>
        <v>0</v>
      </c>
      <c r="AQ496" s="118">
        <f>'[3]Sped FY 2020'!CR512</f>
        <v>20.536916524038986</v>
      </c>
      <c r="AR496" s="119">
        <f>'[3]Sped FY 2020'!CS512</f>
        <v>20.536916524038986</v>
      </c>
      <c r="AS496" s="161"/>
      <c r="AW496" s="162"/>
      <c r="AX496" s="162"/>
      <c r="AY496" s="162"/>
      <c r="AZ496" s="162"/>
      <c r="BA496" s="162"/>
      <c r="BB496" s="162"/>
      <c r="BC496" s="162"/>
      <c r="BD496" s="162"/>
      <c r="BE496" s="162"/>
      <c r="BF496" s="162"/>
      <c r="BG496" s="162"/>
      <c r="BH496" s="162"/>
      <c r="BI496" s="162"/>
      <c r="BJ496" s="162"/>
      <c r="BK496" s="162"/>
      <c r="BL496" s="162"/>
      <c r="BM496" s="162"/>
      <c r="BN496" s="162"/>
      <c r="BO496" s="162"/>
      <c r="BP496" s="162"/>
      <c r="BQ496" s="162"/>
      <c r="BR496" s="162"/>
      <c r="BS496" s="162"/>
      <c r="BT496" s="162"/>
      <c r="BU496" s="162"/>
      <c r="BV496" s="162"/>
      <c r="BW496" s="162"/>
      <c r="BX496" s="162"/>
      <c r="BY496" s="162"/>
      <c r="BZ496" s="162"/>
      <c r="CA496" s="162"/>
      <c r="CB496" s="162"/>
      <c r="CC496" s="162"/>
      <c r="CD496" s="162"/>
      <c r="CE496" s="162"/>
      <c r="CF496" s="162"/>
      <c r="CG496" s="162"/>
      <c r="CH496" s="162"/>
      <c r="CI496" s="162"/>
      <c r="CJ496" s="162"/>
    </row>
    <row r="497" spans="1:88" ht="15" x14ac:dyDescent="0.25">
      <c r="A497" s="154">
        <v>4172</v>
      </c>
      <c r="B497" s="155">
        <v>7</v>
      </c>
      <c r="C497" s="156" t="s">
        <v>454</v>
      </c>
      <c r="D497" s="167">
        <v>7</v>
      </c>
      <c r="E497" s="120">
        <f>'[3]Sped FY 2020'!AB513</f>
        <v>34035.357357564164</v>
      </c>
      <c r="F497" s="120">
        <f>'[3]Sped FY 2020'!AK513</f>
        <v>24249.60434441534</v>
      </c>
      <c r="G497" s="120">
        <f>'[3]Sped FY 2020'!BP513</f>
        <v>0</v>
      </c>
      <c r="H497" s="120">
        <f>-'[3]Sped FY 2020'!CI513</f>
        <v>0</v>
      </c>
      <c r="I497" s="120">
        <f>'[3]Sped FY 2020'!CB513</f>
        <v>0</v>
      </c>
      <c r="J497" s="120">
        <f>'[3]Sped FY 2020'!BF513-'[3]Sped FY 2020'!BI513</f>
        <v>40156.023631468059</v>
      </c>
      <c r="K497" s="120">
        <f>'[3]Sped FY 2020'!CJ513</f>
        <v>2362.1190371451812</v>
      </c>
      <c r="L497" s="118">
        <f t="shared" si="77"/>
        <v>100803.10437059274</v>
      </c>
      <c r="M497" s="134">
        <f t="shared" si="78"/>
        <v>0</v>
      </c>
      <c r="N497" s="158">
        <v>4172</v>
      </c>
      <c r="O497" s="159">
        <v>7</v>
      </c>
      <c r="P497" s="14" t="s">
        <v>454</v>
      </c>
      <c r="Q497" s="14">
        <v>7</v>
      </c>
      <c r="R497" s="22">
        <v>34035.357357564164</v>
      </c>
      <c r="S497" s="94">
        <v>24249.60434441534</v>
      </c>
      <c r="T497" s="94">
        <v>0</v>
      </c>
      <c r="U497" s="94">
        <v>0</v>
      </c>
      <c r="V497" s="94">
        <v>42518.14266861324</v>
      </c>
      <c r="W497" s="95">
        <v>100803.10437059274</v>
      </c>
      <c r="X497" s="152"/>
      <c r="Y497" s="19">
        <f t="shared" si="79"/>
        <v>0</v>
      </c>
      <c r="Z497" s="19">
        <f t="shared" si="79"/>
        <v>0</v>
      </c>
      <c r="AA497" s="19">
        <f t="shared" si="80"/>
        <v>0</v>
      </c>
      <c r="AB497" s="19">
        <f t="shared" si="81"/>
        <v>0</v>
      </c>
      <c r="AC497" s="19">
        <f t="shared" si="81"/>
        <v>0</v>
      </c>
      <c r="AD497" s="19">
        <f t="shared" si="81"/>
        <v>-2362.1190371451812</v>
      </c>
      <c r="AE497" s="19">
        <f t="shared" si="82"/>
        <v>2362.1190371451812</v>
      </c>
      <c r="AF497" s="19">
        <f t="shared" si="83"/>
        <v>0</v>
      </c>
      <c r="AG497" s="20"/>
      <c r="AH497" s="160">
        <f>'[3]Sped FY 2020'!DZ513</f>
        <v>49</v>
      </c>
      <c r="AI497" s="19">
        <f t="shared" si="76"/>
        <v>0</v>
      </c>
      <c r="AJ497" s="19">
        <f t="shared" si="76"/>
        <v>0</v>
      </c>
      <c r="AK497" s="19">
        <f t="shared" si="76"/>
        <v>0</v>
      </c>
      <c r="AL497" s="19">
        <f t="shared" si="75"/>
        <v>0</v>
      </c>
      <c r="AM497" s="19">
        <f t="shared" si="75"/>
        <v>0</v>
      </c>
      <c r="AN497" s="19">
        <f t="shared" si="75"/>
        <v>-48.206510962146552</v>
      </c>
      <c r="AO497" s="19">
        <f t="shared" si="75"/>
        <v>48.206510962146552</v>
      </c>
      <c r="AP497" s="19">
        <f t="shared" si="74"/>
        <v>0</v>
      </c>
      <c r="AQ497" s="118">
        <f>'[3]Sped FY 2020'!CR513</f>
        <v>94.207345972613638</v>
      </c>
      <c r="AR497" s="119">
        <f>'[3]Sped FY 2020'!CS513</f>
        <v>94.207345972613638</v>
      </c>
      <c r="AS497" s="161"/>
      <c r="AW497" s="162"/>
      <c r="AX497" s="162"/>
      <c r="AY497" s="162"/>
      <c r="AZ497" s="162"/>
      <c r="BA497" s="162"/>
      <c r="BB497" s="162"/>
      <c r="BC497" s="162"/>
      <c r="BD497" s="162"/>
      <c r="BE497" s="162"/>
      <c r="BF497" s="162"/>
      <c r="BG497" s="162"/>
      <c r="BH497" s="162"/>
      <c r="BI497" s="162"/>
      <c r="BJ497" s="162"/>
      <c r="BK497" s="162"/>
      <c r="BL497" s="162"/>
      <c r="BM497" s="162"/>
      <c r="BN497" s="162"/>
      <c r="BO497" s="162"/>
      <c r="BP497" s="162"/>
      <c r="BQ497" s="162"/>
      <c r="BR497" s="162"/>
      <c r="BS497" s="162"/>
      <c r="BT497" s="162"/>
      <c r="BU497" s="162"/>
      <c r="BV497" s="162"/>
      <c r="BW497" s="162"/>
      <c r="BX497" s="162"/>
      <c r="BY497" s="162"/>
      <c r="BZ497" s="162"/>
      <c r="CA497" s="162"/>
      <c r="CB497" s="162"/>
      <c r="CC497" s="162"/>
      <c r="CD497" s="162"/>
      <c r="CE497" s="162"/>
      <c r="CF497" s="162"/>
      <c r="CG497" s="162"/>
      <c r="CH497" s="162"/>
      <c r="CI497" s="162"/>
      <c r="CJ497" s="162"/>
    </row>
    <row r="498" spans="1:88" ht="15" x14ac:dyDescent="0.25">
      <c r="A498" s="154">
        <v>4177</v>
      </c>
      <c r="B498" s="155">
        <v>7</v>
      </c>
      <c r="C498" s="156" t="s">
        <v>455</v>
      </c>
      <c r="D498" s="167">
        <v>7</v>
      </c>
      <c r="E498" s="120">
        <f>'[3]Sped FY 2020'!AB514</f>
        <v>30635.043951005824</v>
      </c>
      <c r="F498" s="120">
        <f>'[3]Sped FY 2020'!AK514</f>
        <v>194727.90608132206</v>
      </c>
      <c r="G498" s="120">
        <f>'[3]Sped FY 2020'!BP514</f>
        <v>0</v>
      </c>
      <c r="H498" s="120">
        <f>-'[3]Sped FY 2020'!CI514</f>
        <v>0</v>
      </c>
      <c r="I498" s="120">
        <f>'[3]Sped FY 2020'!CB514</f>
        <v>0</v>
      </c>
      <c r="J498" s="120">
        <f>'[3]Sped FY 2020'!BF514-'[3]Sped FY 2020'!BI514</f>
        <v>250305.43513505784</v>
      </c>
      <c r="K498" s="120">
        <f>'[3]Sped FY 2020'!CJ514</f>
        <v>14723.849125591643</v>
      </c>
      <c r="L498" s="118">
        <f t="shared" si="77"/>
        <v>490392.23429297731</v>
      </c>
      <c r="M498" s="134">
        <f t="shared" si="78"/>
        <v>0</v>
      </c>
      <c r="N498" s="158">
        <v>4177</v>
      </c>
      <c r="O498" s="159">
        <v>7</v>
      </c>
      <c r="P498" s="14" t="s">
        <v>455</v>
      </c>
      <c r="Q498" s="14">
        <v>7</v>
      </c>
      <c r="R498" s="22">
        <v>30635.043951005824</v>
      </c>
      <c r="S498" s="94">
        <v>194727.90608132206</v>
      </c>
      <c r="T498" s="94">
        <v>0</v>
      </c>
      <c r="U498" s="94">
        <v>0</v>
      </c>
      <c r="V498" s="94">
        <v>265029.28426064947</v>
      </c>
      <c r="W498" s="95">
        <v>490392.23429297737</v>
      </c>
      <c r="X498" s="152"/>
      <c r="Y498" s="19">
        <f t="shared" si="79"/>
        <v>0</v>
      </c>
      <c r="Z498" s="19">
        <f t="shared" si="79"/>
        <v>0</v>
      </c>
      <c r="AA498" s="19">
        <f t="shared" si="80"/>
        <v>0</v>
      </c>
      <c r="AB498" s="19">
        <f t="shared" si="81"/>
        <v>0</v>
      </c>
      <c r="AC498" s="19">
        <f t="shared" si="81"/>
        <v>0</v>
      </c>
      <c r="AD498" s="19">
        <f t="shared" si="81"/>
        <v>-14723.849125591631</v>
      </c>
      <c r="AE498" s="19">
        <f t="shared" si="82"/>
        <v>14723.849125591643</v>
      </c>
      <c r="AF498" s="19">
        <f t="shared" si="83"/>
        <v>0</v>
      </c>
      <c r="AG498" s="20"/>
      <c r="AH498" s="160">
        <f>'[3]Sped FY 2020'!DZ514</f>
        <v>32</v>
      </c>
      <c r="AI498" s="19">
        <f t="shared" si="76"/>
        <v>0</v>
      </c>
      <c r="AJ498" s="19">
        <f t="shared" si="76"/>
        <v>0</v>
      </c>
      <c r="AK498" s="19">
        <f t="shared" si="76"/>
        <v>0</v>
      </c>
      <c r="AL498" s="19">
        <f t="shared" si="75"/>
        <v>0</v>
      </c>
      <c r="AM498" s="19">
        <f t="shared" si="75"/>
        <v>0</v>
      </c>
      <c r="AN498" s="19">
        <f t="shared" si="75"/>
        <v>-460.12028517473846</v>
      </c>
      <c r="AO498" s="19">
        <f t="shared" si="75"/>
        <v>460.12028517473885</v>
      </c>
      <c r="AP498" s="19">
        <f t="shared" si="74"/>
        <v>0</v>
      </c>
      <c r="AQ498" s="118">
        <f>'[3]Sped FY 2020'!CR514</f>
        <v>859.5773953316592</v>
      </c>
      <c r="AR498" s="119">
        <f>'[3]Sped FY 2020'!CS514</f>
        <v>859.57739533166102</v>
      </c>
      <c r="AS498" s="161"/>
      <c r="AW498" s="162"/>
      <c r="AX498" s="162"/>
      <c r="AY498" s="162"/>
      <c r="AZ498" s="162"/>
      <c r="BA498" s="162"/>
      <c r="BB498" s="162"/>
      <c r="BC498" s="162"/>
      <c r="BD498" s="162"/>
      <c r="BE498" s="162"/>
      <c r="BF498" s="162"/>
      <c r="BG498" s="162"/>
      <c r="BH498" s="162"/>
      <c r="BI498" s="162"/>
      <c r="BJ498" s="162"/>
      <c r="BK498" s="162"/>
      <c r="BL498" s="162"/>
      <c r="BM498" s="162"/>
      <c r="BN498" s="162"/>
      <c r="BO498" s="162"/>
      <c r="BP498" s="162"/>
      <c r="BQ498" s="162"/>
      <c r="BR498" s="162"/>
      <c r="BS498" s="162"/>
      <c r="BT498" s="162"/>
      <c r="BU498" s="162"/>
      <c r="BV498" s="162"/>
      <c r="BW498" s="162"/>
      <c r="BX498" s="162"/>
      <c r="BY498" s="162"/>
      <c r="BZ498" s="162"/>
      <c r="CA498" s="162"/>
      <c r="CB498" s="162"/>
      <c r="CC498" s="162"/>
      <c r="CD498" s="162"/>
      <c r="CE498" s="162"/>
      <c r="CF498" s="162"/>
      <c r="CG498" s="162"/>
      <c r="CH498" s="162"/>
      <c r="CI498" s="162"/>
      <c r="CJ498" s="162"/>
    </row>
    <row r="499" spans="1:88" ht="15" x14ac:dyDescent="0.25">
      <c r="A499" s="154">
        <v>4178</v>
      </c>
      <c r="B499" s="155">
        <v>7</v>
      </c>
      <c r="C499" s="156" t="s">
        <v>456</v>
      </c>
      <c r="D499" s="167">
        <v>7</v>
      </c>
      <c r="E499" s="120">
        <f>'[3]Sped FY 2020'!AB515</f>
        <v>61437.256108540168</v>
      </c>
      <c r="F499" s="120">
        <f>'[3]Sped FY 2020'!AK515</f>
        <v>3643.7893418699132</v>
      </c>
      <c r="G499" s="120">
        <f>'[3]Sped FY 2020'!BP515</f>
        <v>0</v>
      </c>
      <c r="H499" s="120">
        <f>-'[3]Sped FY 2020'!CI515</f>
        <v>0</v>
      </c>
      <c r="I499" s="120">
        <f>'[3]Sped FY 2020'!CB515</f>
        <v>0</v>
      </c>
      <c r="J499" s="120">
        <f>'[3]Sped FY 2020'!BF515-'[3]Sped FY 2020'!BI515</f>
        <v>59004.786279045155</v>
      </c>
      <c r="K499" s="120">
        <f>'[3]Sped FY 2020'!CJ515</f>
        <v>3470.8697811203042</v>
      </c>
      <c r="L499" s="118">
        <f t="shared" si="77"/>
        <v>127556.70151057554</v>
      </c>
      <c r="M499" s="134">
        <f t="shared" si="78"/>
        <v>0</v>
      </c>
      <c r="N499" s="158">
        <v>4178</v>
      </c>
      <c r="O499" s="159">
        <v>7</v>
      </c>
      <c r="P499" s="14" t="s">
        <v>456</v>
      </c>
      <c r="Q499" s="14">
        <v>7</v>
      </c>
      <c r="R499" s="22">
        <v>61437.256108540168</v>
      </c>
      <c r="S499" s="94">
        <v>3643.7893418699132</v>
      </c>
      <c r="T499" s="94">
        <v>0</v>
      </c>
      <c r="U499" s="94">
        <v>0</v>
      </c>
      <c r="V499" s="94">
        <v>62475.656060165456</v>
      </c>
      <c r="W499" s="95">
        <v>127556.70151057554</v>
      </c>
      <c r="X499" s="152"/>
      <c r="Y499" s="19">
        <f t="shared" si="79"/>
        <v>0</v>
      </c>
      <c r="Z499" s="19">
        <f t="shared" si="79"/>
        <v>0</v>
      </c>
      <c r="AA499" s="19">
        <f t="shared" si="80"/>
        <v>0</v>
      </c>
      <c r="AB499" s="19">
        <f t="shared" si="81"/>
        <v>0</v>
      </c>
      <c r="AC499" s="19">
        <f t="shared" si="81"/>
        <v>0</v>
      </c>
      <c r="AD499" s="19">
        <f t="shared" si="81"/>
        <v>-3470.8697811203019</v>
      </c>
      <c r="AE499" s="19">
        <f t="shared" si="82"/>
        <v>3470.8697811203042</v>
      </c>
      <c r="AF499" s="19">
        <f t="shared" si="83"/>
        <v>0</v>
      </c>
      <c r="AG499" s="20"/>
      <c r="AH499" s="160">
        <f>'[3]Sped FY 2020'!DZ515</f>
        <v>150</v>
      </c>
      <c r="AI499" s="19">
        <f t="shared" si="76"/>
        <v>0</v>
      </c>
      <c r="AJ499" s="19">
        <f t="shared" si="76"/>
        <v>0</v>
      </c>
      <c r="AK499" s="19">
        <f t="shared" si="76"/>
        <v>0</v>
      </c>
      <c r="AL499" s="19">
        <f t="shared" si="75"/>
        <v>0</v>
      </c>
      <c r="AM499" s="19">
        <f t="shared" si="75"/>
        <v>0</v>
      </c>
      <c r="AN499" s="19">
        <f t="shared" si="75"/>
        <v>-23.139131874135344</v>
      </c>
      <c r="AO499" s="19">
        <f t="shared" si="75"/>
        <v>23.139131874135362</v>
      </c>
      <c r="AP499" s="19">
        <f t="shared" si="74"/>
        <v>0</v>
      </c>
      <c r="AQ499" s="118">
        <f>'[3]Sped FY 2020'!CR515</f>
        <v>46.278263748270689</v>
      </c>
      <c r="AR499" s="119">
        <f>'[3]Sped FY 2020'!CS515</f>
        <v>46.278263748270689</v>
      </c>
      <c r="AS499" s="161"/>
      <c r="AW499" s="162"/>
      <c r="AX499" s="162"/>
      <c r="AY499" s="162"/>
      <c r="AZ499" s="162"/>
      <c r="BA499" s="162"/>
      <c r="BB499" s="162"/>
      <c r="BC499" s="162"/>
      <c r="BD499" s="162"/>
      <c r="BE499" s="162"/>
      <c r="BF499" s="162"/>
      <c r="BG499" s="162"/>
      <c r="BH499" s="162"/>
      <c r="BI499" s="162"/>
      <c r="BJ499" s="162"/>
      <c r="BK499" s="162"/>
      <c r="BL499" s="162"/>
      <c r="BM499" s="162"/>
      <c r="BN499" s="162"/>
      <c r="BO499" s="162"/>
      <c r="BP499" s="162"/>
      <c r="BQ499" s="162"/>
      <c r="BR499" s="162"/>
      <c r="BS499" s="162"/>
      <c r="BT499" s="162"/>
      <c r="BU499" s="162"/>
      <c r="BV499" s="162"/>
      <c r="BW499" s="162"/>
      <c r="BX499" s="162"/>
      <c r="BY499" s="162"/>
      <c r="BZ499" s="162"/>
      <c r="CA499" s="162"/>
      <c r="CB499" s="162"/>
      <c r="CC499" s="162"/>
      <c r="CD499" s="162"/>
      <c r="CE499" s="162"/>
      <c r="CF499" s="162"/>
      <c r="CG499" s="162"/>
      <c r="CH499" s="162"/>
      <c r="CI499" s="162"/>
      <c r="CJ499" s="162"/>
    </row>
    <row r="500" spans="1:88" ht="15" x14ac:dyDescent="0.25">
      <c r="A500" s="154">
        <v>4181</v>
      </c>
      <c r="B500" s="155">
        <v>7</v>
      </c>
      <c r="C500" s="156" t="s">
        <v>457</v>
      </c>
      <c r="D500" s="167">
        <v>7</v>
      </c>
      <c r="E500" s="120">
        <f>'[3]Sped FY 2020'!AB516</f>
        <v>554074.06647986348</v>
      </c>
      <c r="F500" s="120">
        <f>'[3]Sped FY 2020'!AK516</f>
        <v>44612.863914021909</v>
      </c>
      <c r="G500" s="120">
        <f>'[3]Sped FY 2020'!BP516</f>
        <v>0</v>
      </c>
      <c r="H500" s="120">
        <f>-'[3]Sped FY 2020'!CI516</f>
        <v>0</v>
      </c>
      <c r="I500" s="120">
        <f>'[3]Sped FY 2020'!CB516</f>
        <v>0</v>
      </c>
      <c r="J500" s="120">
        <f>'[3]Sped FY 2020'!BF516-'[3]Sped FY 2020'!BI516</f>
        <v>574301.58848234173</v>
      </c>
      <c r="K500" s="120">
        <f>'[3]Sped FY 2020'!CJ516</f>
        <v>33782.446381314257</v>
      </c>
      <c r="L500" s="118">
        <f t="shared" si="77"/>
        <v>1206770.9652575413</v>
      </c>
      <c r="M500" s="134">
        <f t="shared" si="78"/>
        <v>0</v>
      </c>
      <c r="N500" s="158">
        <v>4181</v>
      </c>
      <c r="O500" s="159">
        <v>7</v>
      </c>
      <c r="P500" s="14" t="s">
        <v>457</v>
      </c>
      <c r="Q500" s="14">
        <v>7</v>
      </c>
      <c r="R500" s="22">
        <v>554074.06647986348</v>
      </c>
      <c r="S500" s="94">
        <v>44612.863914021909</v>
      </c>
      <c r="T500" s="94">
        <v>0</v>
      </c>
      <c r="U500" s="94">
        <v>0</v>
      </c>
      <c r="V500" s="94">
        <v>608084.03486365604</v>
      </c>
      <c r="W500" s="95">
        <v>1206770.9652575413</v>
      </c>
      <c r="X500" s="152"/>
      <c r="Y500" s="19">
        <f t="shared" si="79"/>
        <v>0</v>
      </c>
      <c r="Z500" s="19">
        <f t="shared" si="79"/>
        <v>0</v>
      </c>
      <c r="AA500" s="19">
        <f t="shared" si="80"/>
        <v>0</v>
      </c>
      <c r="AB500" s="19">
        <f t="shared" si="81"/>
        <v>0</v>
      </c>
      <c r="AC500" s="19">
        <f t="shared" si="81"/>
        <v>0</v>
      </c>
      <c r="AD500" s="19">
        <f t="shared" si="81"/>
        <v>-33782.446381314308</v>
      </c>
      <c r="AE500" s="19">
        <f t="shared" si="82"/>
        <v>33782.446381314257</v>
      </c>
      <c r="AF500" s="19">
        <f t="shared" si="83"/>
        <v>0</v>
      </c>
      <c r="AG500" s="20"/>
      <c r="AH500" s="160">
        <f>'[3]Sped FY 2020'!DZ516</f>
        <v>1350</v>
      </c>
      <c r="AI500" s="19">
        <f t="shared" si="76"/>
        <v>0</v>
      </c>
      <c r="AJ500" s="19">
        <f t="shared" si="76"/>
        <v>0</v>
      </c>
      <c r="AK500" s="19">
        <f t="shared" si="76"/>
        <v>0</v>
      </c>
      <c r="AL500" s="19">
        <f t="shared" si="75"/>
        <v>0</v>
      </c>
      <c r="AM500" s="19">
        <f t="shared" si="75"/>
        <v>0</v>
      </c>
      <c r="AN500" s="19">
        <f t="shared" si="75"/>
        <v>-25.024034356529118</v>
      </c>
      <c r="AO500" s="19">
        <f t="shared" si="75"/>
        <v>25.024034356529079</v>
      </c>
      <c r="AP500" s="19">
        <f t="shared" si="74"/>
        <v>0</v>
      </c>
      <c r="AQ500" s="118">
        <f>'[3]Sped FY 2020'!CR516</f>
        <v>50.025064081929678</v>
      </c>
      <c r="AR500" s="119">
        <f>'[3]Sped FY 2020'!CS516</f>
        <v>50.025064081929678</v>
      </c>
      <c r="AS500" s="161"/>
      <c r="AW500" s="162"/>
      <c r="AX500" s="162"/>
      <c r="AY500" s="162"/>
      <c r="AZ500" s="162"/>
      <c r="BA500" s="162"/>
      <c r="BB500" s="162"/>
      <c r="BC500" s="162"/>
      <c r="BD500" s="162"/>
      <c r="BE500" s="162"/>
      <c r="BF500" s="162"/>
      <c r="BG500" s="162"/>
      <c r="BH500" s="162"/>
      <c r="BI500" s="162"/>
      <c r="BJ500" s="162"/>
      <c r="BK500" s="162"/>
      <c r="BL500" s="162"/>
      <c r="BM500" s="162"/>
      <c r="BN500" s="162"/>
      <c r="BO500" s="162"/>
      <c r="BP500" s="162"/>
      <c r="BQ500" s="162"/>
      <c r="BR500" s="162"/>
      <c r="BS500" s="162"/>
      <c r="BT500" s="162"/>
      <c r="BU500" s="162"/>
      <c r="BV500" s="162"/>
      <c r="BW500" s="162"/>
      <c r="BX500" s="162"/>
      <c r="BY500" s="162"/>
      <c r="BZ500" s="162"/>
      <c r="CA500" s="162"/>
      <c r="CB500" s="162"/>
      <c r="CC500" s="162"/>
      <c r="CD500" s="162"/>
      <c r="CE500" s="162"/>
      <c r="CF500" s="162"/>
      <c r="CG500" s="162"/>
      <c r="CH500" s="162"/>
      <c r="CI500" s="162"/>
      <c r="CJ500" s="162"/>
    </row>
    <row r="501" spans="1:88" ht="15" x14ac:dyDescent="0.25">
      <c r="A501" s="154">
        <v>4183</v>
      </c>
      <c r="B501" s="155">
        <v>7</v>
      </c>
      <c r="C501" s="156" t="s">
        <v>458</v>
      </c>
      <c r="D501" s="167">
        <v>7</v>
      </c>
      <c r="E501" s="120">
        <f>'[3]Sped FY 2020'!AB517</f>
        <v>4237668.8825524906</v>
      </c>
      <c r="F501" s="120">
        <f>'[3]Sped FY 2020'!AK517</f>
        <v>4117964.2717907941</v>
      </c>
      <c r="G501" s="120">
        <f>'[3]Sped FY 2020'!BP517</f>
        <v>0</v>
      </c>
      <c r="H501" s="120">
        <f>-'[3]Sped FY 2020'!CI517</f>
        <v>0</v>
      </c>
      <c r="I501" s="120">
        <f>'[3]Sped FY 2020'!CB517</f>
        <v>0</v>
      </c>
      <c r="J501" s="120">
        <f>'[3]Sped FY 2020'!BF517-'[3]Sped FY 2020'!BI517</f>
        <v>11968387.542403292</v>
      </c>
      <c r="K501" s="120">
        <f>'[3]Sped FY 2020'!CJ517</f>
        <v>0</v>
      </c>
      <c r="L501" s="118">
        <f t="shared" si="77"/>
        <v>20324020.696746577</v>
      </c>
      <c r="M501" s="134">
        <f t="shared" si="78"/>
        <v>0</v>
      </c>
      <c r="N501" s="158">
        <v>4183</v>
      </c>
      <c r="O501" s="159">
        <v>7</v>
      </c>
      <c r="P501" s="14" t="s">
        <v>458</v>
      </c>
      <c r="Q501" s="14">
        <v>7</v>
      </c>
      <c r="R501" s="22">
        <v>4237668.8825524906</v>
      </c>
      <c r="S501" s="94">
        <v>4117964.2717907941</v>
      </c>
      <c r="T501" s="94">
        <v>0</v>
      </c>
      <c r="U501" s="94">
        <v>0</v>
      </c>
      <c r="V501" s="94">
        <v>11968387.542403292</v>
      </c>
      <c r="W501" s="95">
        <v>20324020.696746577</v>
      </c>
      <c r="X501" s="152"/>
      <c r="Y501" s="19">
        <f t="shared" si="79"/>
        <v>0</v>
      </c>
      <c r="Z501" s="19">
        <f t="shared" si="79"/>
        <v>0</v>
      </c>
      <c r="AA501" s="19">
        <f t="shared" si="80"/>
        <v>0</v>
      </c>
      <c r="AB501" s="19">
        <f t="shared" si="81"/>
        <v>0</v>
      </c>
      <c r="AC501" s="19">
        <f t="shared" si="81"/>
        <v>0</v>
      </c>
      <c r="AD501" s="19">
        <f t="shared" si="81"/>
        <v>0</v>
      </c>
      <c r="AE501" s="19">
        <f t="shared" si="82"/>
        <v>0</v>
      </c>
      <c r="AF501" s="19">
        <f t="shared" si="83"/>
        <v>0</v>
      </c>
      <c r="AG501" s="20"/>
      <c r="AH501" s="160">
        <f>'[3]Sped FY 2020'!DZ517</f>
        <v>314</v>
      </c>
      <c r="AI501" s="19">
        <f t="shared" si="76"/>
        <v>0</v>
      </c>
      <c r="AJ501" s="19">
        <f t="shared" si="76"/>
        <v>0</v>
      </c>
      <c r="AK501" s="19">
        <f t="shared" si="76"/>
        <v>0</v>
      </c>
      <c r="AL501" s="19">
        <f t="shared" si="75"/>
        <v>0</v>
      </c>
      <c r="AM501" s="19">
        <f t="shared" si="75"/>
        <v>0</v>
      </c>
      <c r="AN501" s="19">
        <f t="shared" si="75"/>
        <v>0</v>
      </c>
      <c r="AO501" s="19">
        <f t="shared" si="75"/>
        <v>0</v>
      </c>
      <c r="AP501" s="19">
        <f t="shared" si="74"/>
        <v>0</v>
      </c>
      <c r="AQ501" s="118">
        <f>'[3]Sped FY 2020'!CR517</f>
        <v>-1478.2829406522492</v>
      </c>
      <c r="AR501" s="119">
        <f>'[3]Sped FY 2020'!CS517</f>
        <v>-1478.2829406522492</v>
      </c>
      <c r="AS501" s="161"/>
      <c r="AW501" s="162"/>
      <c r="AX501" s="162"/>
      <c r="AY501" s="162"/>
      <c r="AZ501" s="162"/>
      <c r="BA501" s="162"/>
      <c r="BB501" s="162"/>
      <c r="BC501" s="162"/>
      <c r="BD501" s="162"/>
      <c r="BE501" s="162"/>
      <c r="BF501" s="162"/>
      <c r="BG501" s="162"/>
      <c r="BH501" s="162"/>
      <c r="BI501" s="162"/>
      <c r="BJ501" s="162"/>
      <c r="BK501" s="162"/>
      <c r="BL501" s="162"/>
      <c r="BM501" s="162"/>
      <c r="BN501" s="162"/>
      <c r="BO501" s="162"/>
      <c r="BP501" s="162"/>
      <c r="BQ501" s="162"/>
      <c r="BR501" s="162"/>
      <c r="BS501" s="162"/>
      <c r="BT501" s="162"/>
      <c r="BU501" s="162"/>
      <c r="BV501" s="162"/>
      <c r="BW501" s="162"/>
      <c r="BX501" s="162"/>
      <c r="BY501" s="162"/>
      <c r="BZ501" s="162"/>
      <c r="CA501" s="162"/>
      <c r="CB501" s="162"/>
      <c r="CC501" s="162"/>
      <c r="CD501" s="162"/>
      <c r="CE501" s="162"/>
      <c r="CF501" s="162"/>
      <c r="CG501" s="162"/>
      <c r="CH501" s="162"/>
      <c r="CI501" s="162"/>
      <c r="CJ501" s="162"/>
    </row>
    <row r="502" spans="1:88" ht="12.75" customHeight="1" x14ac:dyDescent="0.25">
      <c r="A502" s="154">
        <v>4184</v>
      </c>
      <c r="B502" s="155">
        <v>7</v>
      </c>
      <c r="C502" s="156" t="s">
        <v>459</v>
      </c>
      <c r="D502" s="167">
        <v>7</v>
      </c>
      <c r="E502" s="120">
        <f>'[3]Sped FY 2020'!AB518</f>
        <v>384390.16356589698</v>
      </c>
      <c r="F502" s="120">
        <f>'[3]Sped FY 2020'!AK518</f>
        <v>120362.17841137174</v>
      </c>
      <c r="G502" s="120">
        <f>'[3]Sped FY 2020'!BP518</f>
        <v>0</v>
      </c>
      <c r="H502" s="120">
        <f>-'[3]Sped FY 2020'!CI518</f>
        <v>0</v>
      </c>
      <c r="I502" s="120">
        <f>'[3]Sped FY 2020'!CB518</f>
        <v>0</v>
      </c>
      <c r="J502" s="120">
        <f>'[3]Sped FY 2020'!BF518-'[3]Sped FY 2020'!BI518</f>
        <v>330555.2135690446</v>
      </c>
      <c r="K502" s="120">
        <f>'[3]Sped FY 2020'!CJ518</f>
        <v>19444.424327590867</v>
      </c>
      <c r="L502" s="118">
        <f t="shared" si="77"/>
        <v>854751.97987390414</v>
      </c>
      <c r="M502" s="134">
        <f t="shared" si="78"/>
        <v>0</v>
      </c>
      <c r="N502" s="158">
        <v>4184</v>
      </c>
      <c r="O502" s="159">
        <v>7</v>
      </c>
      <c r="P502" s="14" t="s">
        <v>459</v>
      </c>
      <c r="Q502" s="14">
        <v>7</v>
      </c>
      <c r="R502" s="22">
        <v>384390.16356589698</v>
      </c>
      <c r="S502" s="94">
        <v>120362.17841137174</v>
      </c>
      <c r="T502" s="94">
        <v>0</v>
      </c>
      <c r="U502" s="94">
        <v>0</v>
      </c>
      <c r="V502" s="94">
        <v>349999.63789663545</v>
      </c>
      <c r="W502" s="95">
        <v>854751.97987390414</v>
      </c>
      <c r="X502" s="152"/>
      <c r="Y502" s="19">
        <f t="shared" si="79"/>
        <v>0</v>
      </c>
      <c r="Z502" s="19">
        <f t="shared" si="79"/>
        <v>0</v>
      </c>
      <c r="AA502" s="19">
        <f t="shared" si="80"/>
        <v>0</v>
      </c>
      <c r="AB502" s="19">
        <f t="shared" si="81"/>
        <v>0</v>
      </c>
      <c r="AC502" s="19">
        <f t="shared" si="81"/>
        <v>0</v>
      </c>
      <c r="AD502" s="19">
        <f t="shared" si="81"/>
        <v>-19444.424327590852</v>
      </c>
      <c r="AE502" s="19">
        <f t="shared" si="82"/>
        <v>19444.424327590867</v>
      </c>
      <c r="AF502" s="19">
        <f t="shared" si="83"/>
        <v>0</v>
      </c>
      <c r="AG502" s="20"/>
      <c r="AH502" s="160">
        <f>'[3]Sped FY 2020'!DZ518</f>
        <v>594</v>
      </c>
      <c r="AI502" s="19">
        <f t="shared" si="76"/>
        <v>0</v>
      </c>
      <c r="AJ502" s="19">
        <f t="shared" si="76"/>
        <v>0</v>
      </c>
      <c r="AK502" s="19">
        <f t="shared" si="76"/>
        <v>0</v>
      </c>
      <c r="AL502" s="19">
        <f t="shared" si="75"/>
        <v>0</v>
      </c>
      <c r="AM502" s="19">
        <f t="shared" si="75"/>
        <v>0</v>
      </c>
      <c r="AN502" s="19">
        <f t="shared" si="75"/>
        <v>-32.73472109022029</v>
      </c>
      <c r="AO502" s="19">
        <f t="shared" si="75"/>
        <v>32.734721090220312</v>
      </c>
      <c r="AP502" s="19">
        <f t="shared" si="74"/>
        <v>0</v>
      </c>
      <c r="AQ502" s="118">
        <f>'[3]Sped FY 2020'!CR518</f>
        <v>39.118164139544326</v>
      </c>
      <c r="AR502" s="119">
        <f>'[3]Sped FY 2020'!CS518</f>
        <v>39.118164139544326</v>
      </c>
      <c r="AS502" s="161"/>
      <c r="AW502" s="162"/>
      <c r="AX502" s="162"/>
      <c r="AY502" s="162"/>
      <c r="AZ502" s="162"/>
      <c r="BA502" s="162"/>
      <c r="BB502" s="162"/>
      <c r="BC502" s="162"/>
      <c r="BD502" s="162"/>
      <c r="BE502" s="162"/>
      <c r="BF502" s="162"/>
      <c r="BG502" s="162"/>
      <c r="BH502" s="162"/>
      <c r="BI502" s="162"/>
      <c r="BJ502" s="162"/>
      <c r="BK502" s="162"/>
      <c r="BL502" s="162"/>
      <c r="BM502" s="162"/>
      <c r="BN502" s="162"/>
      <c r="BO502" s="162"/>
      <c r="BP502" s="162"/>
      <c r="BQ502" s="162"/>
      <c r="BR502" s="162"/>
      <c r="BS502" s="162"/>
      <c r="BT502" s="162"/>
      <c r="BU502" s="162"/>
      <c r="BV502" s="162"/>
      <c r="BW502" s="162"/>
      <c r="BX502" s="162"/>
      <c r="BY502" s="162"/>
      <c r="BZ502" s="162"/>
      <c r="CA502" s="162"/>
      <c r="CB502" s="162"/>
      <c r="CC502" s="162"/>
      <c r="CD502" s="162"/>
      <c r="CE502" s="162"/>
      <c r="CF502" s="162"/>
      <c r="CG502" s="162"/>
      <c r="CH502" s="162"/>
      <c r="CI502" s="162"/>
      <c r="CJ502" s="162"/>
    </row>
    <row r="503" spans="1:88" ht="15" x14ac:dyDescent="0.25">
      <c r="A503" s="154">
        <v>4185</v>
      </c>
      <c r="B503" s="155">
        <v>7</v>
      </c>
      <c r="C503" s="156" t="s">
        <v>460</v>
      </c>
      <c r="D503" s="167">
        <v>7</v>
      </c>
      <c r="E503" s="120">
        <f>'[3]Sped FY 2020'!AB519</f>
        <v>607413.54973398324</v>
      </c>
      <c r="F503" s="120">
        <f>'[3]Sped FY 2020'!AK519</f>
        <v>277849.60366515355</v>
      </c>
      <c r="G503" s="120">
        <f>'[3]Sped FY 2020'!BP519</f>
        <v>0</v>
      </c>
      <c r="H503" s="120">
        <f>-'[3]Sped FY 2020'!CI519</f>
        <v>0</v>
      </c>
      <c r="I503" s="120">
        <f>'[3]Sped FY 2020'!CB519</f>
        <v>0</v>
      </c>
      <c r="J503" s="120">
        <f>'[3]Sped FY 2020'!BF519-'[3]Sped FY 2020'!BI519</f>
        <v>914450.72022491554</v>
      </c>
      <c r="K503" s="120">
        <f>'[3]Sped FY 2020'!CJ519</f>
        <v>53791.218836759741</v>
      </c>
      <c r="L503" s="118">
        <f t="shared" si="77"/>
        <v>1853505.0924608121</v>
      </c>
      <c r="M503" s="134">
        <f t="shared" si="78"/>
        <v>0</v>
      </c>
      <c r="N503" s="158">
        <v>4185</v>
      </c>
      <c r="O503" s="159">
        <v>7</v>
      </c>
      <c r="P503" s="14" t="s">
        <v>460</v>
      </c>
      <c r="Q503" s="14">
        <v>7</v>
      </c>
      <c r="R503" s="22">
        <v>607413.54973398324</v>
      </c>
      <c r="S503" s="94">
        <v>277849.60366515355</v>
      </c>
      <c r="T503" s="94">
        <v>0</v>
      </c>
      <c r="U503" s="94">
        <v>0</v>
      </c>
      <c r="V503" s="94">
        <v>968241.93906167534</v>
      </c>
      <c r="W503" s="95">
        <v>1853505.0924608121</v>
      </c>
      <c r="X503" s="152"/>
      <c r="Y503" s="19">
        <f t="shared" si="79"/>
        <v>0</v>
      </c>
      <c r="Z503" s="19">
        <f t="shared" si="79"/>
        <v>0</v>
      </c>
      <c r="AA503" s="19">
        <f t="shared" si="80"/>
        <v>0</v>
      </c>
      <c r="AB503" s="19">
        <f t="shared" si="81"/>
        <v>0</v>
      </c>
      <c r="AC503" s="19">
        <f t="shared" si="81"/>
        <v>0</v>
      </c>
      <c r="AD503" s="19">
        <f t="shared" si="81"/>
        <v>-53791.218836759799</v>
      </c>
      <c r="AE503" s="19">
        <f t="shared" si="82"/>
        <v>53791.218836759741</v>
      </c>
      <c r="AF503" s="19">
        <f t="shared" si="83"/>
        <v>0</v>
      </c>
      <c r="AG503" s="20"/>
      <c r="AH503" s="160">
        <f>'[3]Sped FY 2020'!DZ519</f>
        <v>901</v>
      </c>
      <c r="AI503" s="19">
        <f t="shared" si="76"/>
        <v>0</v>
      </c>
      <c r="AJ503" s="19">
        <f t="shared" si="76"/>
        <v>0</v>
      </c>
      <c r="AK503" s="19">
        <f t="shared" si="76"/>
        <v>0</v>
      </c>
      <c r="AL503" s="19">
        <f t="shared" si="75"/>
        <v>0</v>
      </c>
      <c r="AM503" s="19">
        <f t="shared" si="75"/>
        <v>0</v>
      </c>
      <c r="AN503" s="19">
        <f t="shared" si="75"/>
        <v>-59.701685723373807</v>
      </c>
      <c r="AO503" s="19">
        <f t="shared" si="75"/>
        <v>59.701685723373743</v>
      </c>
      <c r="AP503" s="19">
        <f t="shared" si="74"/>
        <v>0</v>
      </c>
      <c r="AQ503" s="118">
        <f>'[3]Sped FY 2020'!CR519</f>
        <v>111.41346417427144</v>
      </c>
      <c r="AR503" s="119">
        <f>'[3]Sped FY 2020'!CS519</f>
        <v>111.41346417427144</v>
      </c>
      <c r="AS503" s="161"/>
      <c r="AW503" s="162"/>
      <c r="AX503" s="162"/>
      <c r="AY503" s="162"/>
      <c r="AZ503" s="162"/>
      <c r="BA503" s="162"/>
      <c r="BB503" s="162"/>
      <c r="BC503" s="162"/>
      <c r="BD503" s="162"/>
      <c r="BE503" s="162"/>
      <c r="BF503" s="162"/>
      <c r="BG503" s="162"/>
      <c r="BH503" s="162"/>
      <c r="BI503" s="162"/>
      <c r="BJ503" s="162"/>
      <c r="BK503" s="162"/>
      <c r="BL503" s="162"/>
      <c r="BM503" s="162"/>
      <c r="BN503" s="162"/>
      <c r="BO503" s="162"/>
      <c r="BP503" s="162"/>
      <c r="BQ503" s="162"/>
      <c r="BR503" s="162"/>
      <c r="BS503" s="162"/>
      <c r="BT503" s="162"/>
      <c r="BU503" s="162"/>
      <c r="BV503" s="162"/>
      <c r="BW503" s="162"/>
      <c r="BX503" s="162"/>
      <c r="BY503" s="162"/>
      <c r="BZ503" s="162"/>
      <c r="CA503" s="162"/>
      <c r="CB503" s="162"/>
      <c r="CC503" s="162"/>
      <c r="CD503" s="162"/>
      <c r="CE503" s="162"/>
      <c r="CF503" s="162"/>
      <c r="CG503" s="162"/>
      <c r="CH503" s="162"/>
      <c r="CI503" s="162"/>
      <c r="CJ503" s="162"/>
    </row>
    <row r="504" spans="1:88" ht="15" x14ac:dyDescent="0.25">
      <c r="A504" s="154">
        <v>4186</v>
      </c>
      <c r="B504" s="155">
        <v>7</v>
      </c>
      <c r="C504" s="156" t="s">
        <v>461</v>
      </c>
      <c r="D504" s="167">
        <v>7</v>
      </c>
      <c r="E504" s="120">
        <f>'[3]Sped FY 2020'!AB520</f>
        <v>672615.5184915741</v>
      </c>
      <c r="F504" s="120">
        <f>'[3]Sped FY 2020'!AK520</f>
        <v>244042.44559860075</v>
      </c>
      <c r="G504" s="120">
        <f>'[3]Sped FY 2020'!BP520</f>
        <v>0</v>
      </c>
      <c r="H504" s="120">
        <f>-'[3]Sped FY 2020'!CI520</f>
        <v>0</v>
      </c>
      <c r="I504" s="120">
        <f>'[3]Sped FY 2020'!CB520</f>
        <v>0</v>
      </c>
      <c r="J504" s="120">
        <f>'[3]Sped FY 2020'!BF520-'[3]Sped FY 2020'!BI520</f>
        <v>539987.2892267782</v>
      </c>
      <c r="K504" s="120">
        <f>'[3]Sped FY 2020'!CJ520</f>
        <v>31763.958189810484</v>
      </c>
      <c r="L504" s="118">
        <f t="shared" si="77"/>
        <v>1488409.2115067635</v>
      </c>
      <c r="M504" s="134">
        <f t="shared" si="78"/>
        <v>0</v>
      </c>
      <c r="N504" s="158">
        <v>4186</v>
      </c>
      <c r="O504" s="159">
        <v>7</v>
      </c>
      <c r="P504" s="14" t="s">
        <v>461</v>
      </c>
      <c r="Q504" s="14">
        <v>7</v>
      </c>
      <c r="R504" s="22">
        <v>672615.5184915741</v>
      </c>
      <c r="S504" s="94">
        <v>244042.44559860075</v>
      </c>
      <c r="T504" s="94">
        <v>0</v>
      </c>
      <c r="U504" s="94">
        <v>0</v>
      </c>
      <c r="V504" s="94">
        <v>571751.24741658871</v>
      </c>
      <c r="W504" s="95">
        <v>1488409.2115067635</v>
      </c>
      <c r="X504" s="152"/>
      <c r="Y504" s="19">
        <f t="shared" si="79"/>
        <v>0</v>
      </c>
      <c r="Z504" s="19">
        <f t="shared" si="79"/>
        <v>0</v>
      </c>
      <c r="AA504" s="19">
        <f t="shared" si="80"/>
        <v>0</v>
      </c>
      <c r="AB504" s="19">
        <f t="shared" si="81"/>
        <v>0</v>
      </c>
      <c r="AC504" s="19">
        <f t="shared" si="81"/>
        <v>0</v>
      </c>
      <c r="AD504" s="19">
        <f t="shared" si="81"/>
        <v>-31763.95818981051</v>
      </c>
      <c r="AE504" s="19">
        <f t="shared" si="82"/>
        <v>31763.958189810484</v>
      </c>
      <c r="AF504" s="19">
        <f t="shared" si="83"/>
        <v>0</v>
      </c>
      <c r="AG504" s="20"/>
      <c r="AH504" s="160">
        <f>'[3]Sped FY 2020'!DZ520</f>
        <v>430</v>
      </c>
      <c r="AI504" s="19">
        <f t="shared" si="76"/>
        <v>0</v>
      </c>
      <c r="AJ504" s="19">
        <f t="shared" si="76"/>
        <v>0</v>
      </c>
      <c r="AK504" s="19">
        <f t="shared" si="76"/>
        <v>0</v>
      </c>
      <c r="AL504" s="19">
        <f t="shared" si="75"/>
        <v>0</v>
      </c>
      <c r="AM504" s="19">
        <f t="shared" si="75"/>
        <v>0</v>
      </c>
      <c r="AN504" s="19">
        <f t="shared" si="75"/>
        <v>-73.869670208861649</v>
      </c>
      <c r="AO504" s="19">
        <f t="shared" si="75"/>
        <v>73.869670208861592</v>
      </c>
      <c r="AP504" s="19">
        <f t="shared" si="74"/>
        <v>0</v>
      </c>
      <c r="AQ504" s="118">
        <f>'[3]Sped FY 2020'!CR520</f>
        <v>137.65279455044003</v>
      </c>
      <c r="AR504" s="119">
        <f>'[3]Sped FY 2020'!CS520</f>
        <v>137.65279455044003</v>
      </c>
      <c r="AS504" s="161"/>
      <c r="AW504" s="162"/>
      <c r="AX504" s="162"/>
      <c r="AY504" s="162"/>
      <c r="AZ504" s="162"/>
      <c r="BA504" s="162"/>
      <c r="BB504" s="162"/>
      <c r="BC504" s="162"/>
      <c r="BD504" s="162"/>
      <c r="BE504" s="162"/>
      <c r="BF504" s="162"/>
      <c r="BG504" s="162"/>
      <c r="BH504" s="162"/>
      <c r="BI504" s="162"/>
      <c r="BJ504" s="162"/>
      <c r="BK504" s="162"/>
      <c r="BL504" s="162"/>
      <c r="BM504" s="162"/>
      <c r="BN504" s="162"/>
      <c r="BO504" s="162"/>
      <c r="BP504" s="162"/>
      <c r="BQ504" s="162"/>
      <c r="BR504" s="162"/>
      <c r="BS504" s="162"/>
      <c r="BT504" s="162"/>
      <c r="BU504" s="162"/>
      <c r="BV504" s="162"/>
      <c r="BW504" s="162"/>
      <c r="BX504" s="162"/>
      <c r="BY504" s="162"/>
      <c r="BZ504" s="162"/>
      <c r="CA504" s="162"/>
      <c r="CB504" s="162"/>
      <c r="CC504" s="162"/>
      <c r="CD504" s="162"/>
      <c r="CE504" s="162"/>
      <c r="CF504" s="162"/>
      <c r="CG504" s="162"/>
      <c r="CH504" s="162"/>
      <c r="CI504" s="162"/>
      <c r="CJ504" s="162"/>
    </row>
    <row r="505" spans="1:88" ht="15" x14ac:dyDescent="0.25">
      <c r="A505" s="154">
        <v>4187</v>
      </c>
      <c r="B505" s="155">
        <v>7</v>
      </c>
      <c r="C505" s="156" t="s">
        <v>462</v>
      </c>
      <c r="D505" s="167">
        <v>7</v>
      </c>
      <c r="E505" s="120">
        <f>'[3]Sped FY 2020'!AB521</f>
        <v>88507.429142564433</v>
      </c>
      <c r="F505" s="120">
        <f>'[3]Sped FY 2020'!AK521</f>
        <v>84902.168617491654</v>
      </c>
      <c r="G505" s="120">
        <f>'[3]Sped FY 2020'!BP521</f>
        <v>0</v>
      </c>
      <c r="H505" s="120">
        <f>-'[3]Sped FY 2020'!CI521</f>
        <v>0</v>
      </c>
      <c r="I505" s="120">
        <f>'[3]Sped FY 2020'!CB521</f>
        <v>0</v>
      </c>
      <c r="J505" s="120">
        <f>'[3]Sped FY 2020'!BF521-'[3]Sped FY 2020'!BI521</f>
        <v>131545.56446780145</v>
      </c>
      <c r="K505" s="120">
        <f>'[3]Sped FY 2020'!CJ521</f>
        <v>7737.9743804589098</v>
      </c>
      <c r="L505" s="118">
        <f t="shared" si="77"/>
        <v>312693.13660831645</v>
      </c>
      <c r="M505" s="134">
        <f t="shared" si="78"/>
        <v>0</v>
      </c>
      <c r="N505" s="158">
        <v>4187</v>
      </c>
      <c r="O505" s="159">
        <v>7</v>
      </c>
      <c r="P505" s="14" t="s">
        <v>462</v>
      </c>
      <c r="Q505" s="14">
        <v>7</v>
      </c>
      <c r="R505" s="22">
        <v>88507.429142564433</v>
      </c>
      <c r="S505" s="94">
        <v>84902.168617491654</v>
      </c>
      <c r="T505" s="94">
        <v>0</v>
      </c>
      <c r="U505" s="94">
        <v>0</v>
      </c>
      <c r="V505" s="94">
        <v>139283.53884826036</v>
      </c>
      <c r="W505" s="95">
        <v>312693.13660831645</v>
      </c>
      <c r="X505" s="152"/>
      <c r="Y505" s="19">
        <f t="shared" si="79"/>
        <v>0</v>
      </c>
      <c r="Z505" s="19">
        <f t="shared" si="79"/>
        <v>0</v>
      </c>
      <c r="AA505" s="19">
        <f t="shared" si="80"/>
        <v>0</v>
      </c>
      <c r="AB505" s="19">
        <f t="shared" si="81"/>
        <v>0</v>
      </c>
      <c r="AC505" s="19">
        <f t="shared" si="81"/>
        <v>0</v>
      </c>
      <c r="AD505" s="19">
        <f t="shared" si="81"/>
        <v>-7737.9743804589089</v>
      </c>
      <c r="AE505" s="19">
        <f t="shared" si="82"/>
        <v>7737.9743804589098</v>
      </c>
      <c r="AF505" s="19">
        <f t="shared" si="83"/>
        <v>0</v>
      </c>
      <c r="AG505" s="20"/>
      <c r="AH505" s="160">
        <f>'[3]Sped FY 2020'!DZ521</f>
        <v>101</v>
      </c>
      <c r="AI505" s="19">
        <f t="shared" si="76"/>
        <v>0</v>
      </c>
      <c r="AJ505" s="19">
        <f t="shared" si="76"/>
        <v>0</v>
      </c>
      <c r="AK505" s="19">
        <f t="shared" si="76"/>
        <v>0</v>
      </c>
      <c r="AL505" s="19">
        <f t="shared" si="75"/>
        <v>0</v>
      </c>
      <c r="AM505" s="19">
        <f t="shared" si="75"/>
        <v>0</v>
      </c>
      <c r="AN505" s="19">
        <f t="shared" si="75"/>
        <v>-76.613607727315923</v>
      </c>
      <c r="AO505" s="19">
        <f t="shared" si="75"/>
        <v>76.613607727315937</v>
      </c>
      <c r="AP505" s="19">
        <f t="shared" si="74"/>
        <v>0</v>
      </c>
      <c r="AQ505" s="118">
        <f>'[3]Sped FY 2020'!CR521</f>
        <v>151.60881214313895</v>
      </c>
      <c r="AR505" s="119">
        <f>'[3]Sped FY 2020'!CS521</f>
        <v>151.60881214313895</v>
      </c>
      <c r="AS505" s="161"/>
      <c r="AW505" s="162"/>
      <c r="AX505" s="162"/>
      <c r="AY505" s="162"/>
      <c r="AZ505" s="162"/>
      <c r="BA505" s="162"/>
      <c r="BB505" s="162"/>
      <c r="BC505" s="162"/>
      <c r="BD505" s="162"/>
      <c r="BE505" s="162"/>
      <c r="BF505" s="162"/>
      <c r="BG505" s="162"/>
      <c r="BH505" s="162"/>
      <c r="BI505" s="162"/>
      <c r="BJ505" s="162"/>
      <c r="BK505" s="162"/>
      <c r="BL505" s="162"/>
      <c r="BM505" s="162"/>
      <c r="BN505" s="162"/>
      <c r="BO505" s="162"/>
      <c r="BP505" s="162"/>
      <c r="BQ505" s="162"/>
      <c r="BR505" s="162"/>
      <c r="BS505" s="162"/>
      <c r="BT505" s="162"/>
      <c r="BU505" s="162"/>
      <c r="BV505" s="162"/>
      <c r="BW505" s="162"/>
      <c r="BX505" s="162"/>
      <c r="BY505" s="162"/>
      <c r="BZ505" s="162"/>
      <c r="CA505" s="162"/>
      <c r="CB505" s="162"/>
      <c r="CC505" s="162"/>
      <c r="CD505" s="162"/>
      <c r="CE505" s="162"/>
      <c r="CF505" s="162"/>
      <c r="CG505" s="162"/>
      <c r="CH505" s="162"/>
      <c r="CI505" s="162"/>
      <c r="CJ505" s="162"/>
    </row>
    <row r="506" spans="1:88" ht="15" x14ac:dyDescent="0.25">
      <c r="A506" s="154">
        <v>4188</v>
      </c>
      <c r="B506" s="155">
        <v>7</v>
      </c>
      <c r="C506" s="156" t="s">
        <v>463</v>
      </c>
      <c r="D506" s="167">
        <v>7</v>
      </c>
      <c r="E506" s="120">
        <f>'[3]Sped FY 2020'!AB522</f>
        <v>817903.11793745286</v>
      </c>
      <c r="F506" s="120">
        <f>'[3]Sped FY 2020'!AK522</f>
        <v>636315.91400694591</v>
      </c>
      <c r="G506" s="120">
        <f>'[3]Sped FY 2020'!BP522</f>
        <v>0</v>
      </c>
      <c r="H506" s="120">
        <f>-'[3]Sped FY 2020'!CI522</f>
        <v>0</v>
      </c>
      <c r="I506" s="120">
        <f>'[3]Sped FY 2020'!CB522</f>
        <v>0</v>
      </c>
      <c r="J506" s="120">
        <f>'[3]Sped FY 2020'!BF522-'[3]Sped FY 2020'!BI522</f>
        <v>972690.55750783451</v>
      </c>
      <c r="K506" s="120">
        <f>'[3]Sped FY 2020'!CJ522</f>
        <v>57217.091618107916</v>
      </c>
      <c r="L506" s="118">
        <f t="shared" si="77"/>
        <v>2484126.6810703413</v>
      </c>
      <c r="M506" s="134">
        <f t="shared" si="78"/>
        <v>0</v>
      </c>
      <c r="N506" s="158">
        <v>4188</v>
      </c>
      <c r="O506" s="159">
        <v>7</v>
      </c>
      <c r="P506" s="14" t="s">
        <v>463</v>
      </c>
      <c r="Q506" s="14">
        <v>7</v>
      </c>
      <c r="R506" s="22">
        <v>817903.11793745286</v>
      </c>
      <c r="S506" s="94">
        <v>636315.91400694591</v>
      </c>
      <c r="T506" s="94">
        <v>0</v>
      </c>
      <c r="U506" s="94">
        <v>0</v>
      </c>
      <c r="V506" s="94">
        <v>1029907.6491259424</v>
      </c>
      <c r="W506" s="95">
        <v>2484126.6810703413</v>
      </c>
      <c r="X506" s="152"/>
      <c r="Y506" s="19">
        <f t="shared" si="79"/>
        <v>0</v>
      </c>
      <c r="Z506" s="19">
        <f t="shared" si="79"/>
        <v>0</v>
      </c>
      <c r="AA506" s="19">
        <f t="shared" si="80"/>
        <v>0</v>
      </c>
      <c r="AB506" s="19">
        <f t="shared" si="81"/>
        <v>0</v>
      </c>
      <c r="AC506" s="19">
        <f t="shared" si="81"/>
        <v>0</v>
      </c>
      <c r="AD506" s="19">
        <f t="shared" si="81"/>
        <v>-57217.091618107865</v>
      </c>
      <c r="AE506" s="19">
        <f t="shared" si="82"/>
        <v>57217.091618107916</v>
      </c>
      <c r="AF506" s="19">
        <f t="shared" si="83"/>
        <v>0</v>
      </c>
      <c r="AG506" s="20"/>
      <c r="AH506" s="160">
        <f>'[3]Sped FY 2020'!DZ522</f>
        <v>683</v>
      </c>
      <c r="AI506" s="19">
        <f t="shared" si="76"/>
        <v>0</v>
      </c>
      <c r="AJ506" s="19">
        <f t="shared" si="76"/>
        <v>0</v>
      </c>
      <c r="AK506" s="19">
        <f t="shared" si="76"/>
        <v>0</v>
      </c>
      <c r="AL506" s="19">
        <f t="shared" si="75"/>
        <v>0</v>
      </c>
      <c r="AM506" s="19">
        <f t="shared" si="75"/>
        <v>0</v>
      </c>
      <c r="AN506" s="19">
        <f t="shared" si="75"/>
        <v>-83.77319416999687</v>
      </c>
      <c r="AO506" s="19">
        <f t="shared" si="75"/>
        <v>83.773194169996941</v>
      </c>
      <c r="AP506" s="19">
        <f t="shared" si="74"/>
        <v>0</v>
      </c>
      <c r="AQ506" s="118">
        <f>'[3]Sped FY 2020'!CR522</f>
        <v>116.59142785899445</v>
      </c>
      <c r="AR506" s="119">
        <f>'[3]Sped FY 2020'!CS522</f>
        <v>116.59142785899445</v>
      </c>
      <c r="AS506" s="161"/>
      <c r="AW506" s="162"/>
      <c r="AX506" s="162"/>
      <c r="AY506" s="162"/>
      <c r="AZ506" s="162"/>
      <c r="BA506" s="162"/>
      <c r="BB506" s="162"/>
      <c r="BC506" s="162"/>
      <c r="BD506" s="162"/>
      <c r="BE506" s="162"/>
      <c r="BF506" s="162"/>
      <c r="BG506" s="162"/>
      <c r="BH506" s="162"/>
      <c r="BI506" s="162"/>
      <c r="BJ506" s="162"/>
      <c r="BK506" s="162"/>
      <c r="BL506" s="162"/>
      <c r="BM506" s="162"/>
      <c r="BN506" s="162"/>
      <c r="BO506" s="162"/>
      <c r="BP506" s="162"/>
      <c r="BQ506" s="162"/>
      <c r="BR506" s="162"/>
      <c r="BS506" s="162"/>
      <c r="BT506" s="162"/>
      <c r="BU506" s="162"/>
      <c r="BV506" s="162"/>
      <c r="BW506" s="162"/>
      <c r="BX506" s="162"/>
      <c r="BY506" s="162"/>
      <c r="BZ506" s="162"/>
      <c r="CA506" s="162"/>
      <c r="CB506" s="162"/>
      <c r="CC506" s="162"/>
      <c r="CD506" s="162"/>
      <c r="CE506" s="162"/>
      <c r="CF506" s="162"/>
      <c r="CG506" s="162"/>
      <c r="CH506" s="162"/>
      <c r="CI506" s="162"/>
      <c r="CJ506" s="162"/>
    </row>
    <row r="507" spans="1:88" ht="15" x14ac:dyDescent="0.25">
      <c r="A507" s="154">
        <v>4189</v>
      </c>
      <c r="B507" s="155">
        <v>7</v>
      </c>
      <c r="C507" s="156" t="s">
        <v>464</v>
      </c>
      <c r="D507" s="167">
        <v>7</v>
      </c>
      <c r="E507" s="120">
        <f>'[3]Sped FY 2020'!AB523</f>
        <v>380536.03779357625</v>
      </c>
      <c r="F507" s="120">
        <f>'[3]Sped FY 2020'!AK523</f>
        <v>256614.57253662759</v>
      </c>
      <c r="G507" s="120">
        <f>'[3]Sped FY 2020'!BP523</f>
        <v>0</v>
      </c>
      <c r="H507" s="120">
        <f>-'[3]Sped FY 2020'!CI523</f>
        <v>0</v>
      </c>
      <c r="I507" s="120">
        <f>'[3]Sped FY 2020'!CB523</f>
        <v>0</v>
      </c>
      <c r="J507" s="120">
        <f>'[3]Sped FY 2020'!BF523-'[3]Sped FY 2020'!BI523</f>
        <v>408864.00695312233</v>
      </c>
      <c r="K507" s="120">
        <f>'[3]Sped FY 2020'!CJ523</f>
        <v>24050.823938418966</v>
      </c>
      <c r="L507" s="118">
        <f t="shared" si="77"/>
        <v>1070065.441221745</v>
      </c>
      <c r="M507" s="134">
        <f t="shared" si="78"/>
        <v>0</v>
      </c>
      <c r="N507" s="158">
        <v>4189</v>
      </c>
      <c r="O507" s="159">
        <v>7</v>
      </c>
      <c r="P507" s="14" t="s">
        <v>464</v>
      </c>
      <c r="Q507" s="14">
        <v>7</v>
      </c>
      <c r="R507" s="22">
        <v>380536.03779357625</v>
      </c>
      <c r="S507" s="94">
        <v>256614.57253662759</v>
      </c>
      <c r="T507" s="94">
        <v>0</v>
      </c>
      <c r="U507" s="94">
        <v>0</v>
      </c>
      <c r="V507" s="94">
        <v>432914.83089154132</v>
      </c>
      <c r="W507" s="95">
        <v>1070065.4412217452</v>
      </c>
      <c r="X507" s="152"/>
      <c r="Y507" s="19">
        <f t="shared" si="79"/>
        <v>0</v>
      </c>
      <c r="Z507" s="19">
        <f t="shared" si="79"/>
        <v>0</v>
      </c>
      <c r="AA507" s="19">
        <f t="shared" si="80"/>
        <v>0</v>
      </c>
      <c r="AB507" s="19">
        <f t="shared" si="81"/>
        <v>0</v>
      </c>
      <c r="AC507" s="19">
        <f t="shared" si="81"/>
        <v>0</v>
      </c>
      <c r="AD507" s="19">
        <f t="shared" si="81"/>
        <v>-24050.823938418995</v>
      </c>
      <c r="AE507" s="19">
        <f t="shared" si="82"/>
        <v>24050.823938418966</v>
      </c>
      <c r="AF507" s="19">
        <f t="shared" si="83"/>
        <v>0</v>
      </c>
      <c r="AG507" s="20"/>
      <c r="AH507" s="160">
        <f>'[3]Sped FY 2020'!DZ523</f>
        <v>180</v>
      </c>
      <c r="AI507" s="19">
        <f t="shared" si="76"/>
        <v>0</v>
      </c>
      <c r="AJ507" s="19">
        <f t="shared" si="76"/>
        <v>0</v>
      </c>
      <c r="AK507" s="19">
        <f t="shared" si="76"/>
        <v>0</v>
      </c>
      <c r="AL507" s="19">
        <f t="shared" si="75"/>
        <v>0</v>
      </c>
      <c r="AM507" s="19">
        <f t="shared" si="75"/>
        <v>0</v>
      </c>
      <c r="AN507" s="19">
        <f t="shared" si="75"/>
        <v>-133.61568854677219</v>
      </c>
      <c r="AO507" s="19">
        <f t="shared" si="75"/>
        <v>133.61568854677202</v>
      </c>
      <c r="AP507" s="19">
        <f t="shared" si="74"/>
        <v>0</v>
      </c>
      <c r="AQ507" s="118">
        <f>'[3]Sped FY 2020'!CR523</f>
        <v>257.87935148725757</v>
      </c>
      <c r="AR507" s="119">
        <f>'[3]Sped FY 2020'!CS523</f>
        <v>257.87935148725887</v>
      </c>
      <c r="AS507" s="161"/>
      <c r="AW507" s="162"/>
      <c r="AX507" s="162"/>
      <c r="AY507" s="162"/>
      <c r="AZ507" s="162"/>
      <c r="BA507" s="162"/>
      <c r="BB507" s="162"/>
      <c r="BC507" s="162"/>
      <c r="BD507" s="162"/>
      <c r="BE507" s="162"/>
      <c r="BF507" s="162"/>
      <c r="BG507" s="162"/>
      <c r="BH507" s="162"/>
      <c r="BI507" s="162"/>
      <c r="BJ507" s="162"/>
      <c r="BK507" s="162"/>
      <c r="BL507" s="162"/>
      <c r="BM507" s="162"/>
      <c r="BN507" s="162"/>
      <c r="BO507" s="162"/>
      <c r="BP507" s="162"/>
      <c r="BQ507" s="162"/>
      <c r="BR507" s="162"/>
      <c r="BS507" s="162"/>
      <c r="BT507" s="162"/>
      <c r="BU507" s="162"/>
      <c r="BV507" s="162"/>
      <c r="BW507" s="162"/>
      <c r="BX507" s="162"/>
      <c r="BY507" s="162"/>
      <c r="BZ507" s="162"/>
      <c r="CA507" s="162"/>
      <c r="CB507" s="162"/>
      <c r="CC507" s="162"/>
      <c r="CD507" s="162"/>
      <c r="CE507" s="162"/>
      <c r="CF507" s="162"/>
      <c r="CG507" s="162"/>
      <c r="CH507" s="162"/>
      <c r="CI507" s="162"/>
      <c r="CJ507" s="162"/>
    </row>
    <row r="508" spans="1:88" ht="15" x14ac:dyDescent="0.25">
      <c r="A508" s="154">
        <v>4190</v>
      </c>
      <c r="B508" s="155">
        <v>7</v>
      </c>
      <c r="C508" s="156" t="s">
        <v>465</v>
      </c>
      <c r="D508" s="167">
        <v>7</v>
      </c>
      <c r="E508" s="120">
        <f>'[3]Sped FY 2020'!AB524</f>
        <v>195214.48770512352</v>
      </c>
      <c r="F508" s="120">
        <f>'[3]Sped FY 2020'!AK524</f>
        <v>156687.05545787397</v>
      </c>
      <c r="G508" s="120">
        <f>'[3]Sped FY 2020'!BP524</f>
        <v>0</v>
      </c>
      <c r="H508" s="120">
        <f>-'[3]Sped FY 2020'!CI524</f>
        <v>0</v>
      </c>
      <c r="I508" s="120">
        <f>'[3]Sped FY 2020'!CB524</f>
        <v>0</v>
      </c>
      <c r="J508" s="120">
        <f>'[3]Sped FY 2020'!BF524-'[3]Sped FY 2020'!BI524</f>
        <v>248157.11302170862</v>
      </c>
      <c r="K508" s="120">
        <f>'[3]Sped FY 2020'!CJ524</f>
        <v>14597.477236571096</v>
      </c>
      <c r="L508" s="118">
        <f t="shared" si="77"/>
        <v>614656.13342127728</v>
      </c>
      <c r="M508" s="134">
        <f t="shared" si="78"/>
        <v>0</v>
      </c>
      <c r="N508" s="158">
        <v>4190</v>
      </c>
      <c r="O508" s="159">
        <v>7</v>
      </c>
      <c r="P508" s="14" t="s">
        <v>465</v>
      </c>
      <c r="Q508" s="14">
        <v>7</v>
      </c>
      <c r="R508" s="22">
        <v>195214.48770512352</v>
      </c>
      <c r="S508" s="94">
        <v>156687.05545787397</v>
      </c>
      <c r="T508" s="94">
        <v>0</v>
      </c>
      <c r="U508" s="94">
        <v>0</v>
      </c>
      <c r="V508" s="94">
        <v>262754.5902582797</v>
      </c>
      <c r="W508" s="95">
        <v>614656.13342127716</v>
      </c>
      <c r="X508" s="152"/>
      <c r="Y508" s="19">
        <f t="shared" si="79"/>
        <v>0</v>
      </c>
      <c r="Z508" s="19">
        <f t="shared" si="79"/>
        <v>0</v>
      </c>
      <c r="AA508" s="19">
        <f t="shared" si="80"/>
        <v>0</v>
      </c>
      <c r="AB508" s="19">
        <f t="shared" si="81"/>
        <v>0</v>
      </c>
      <c r="AC508" s="19">
        <f t="shared" si="81"/>
        <v>0</v>
      </c>
      <c r="AD508" s="19">
        <f t="shared" si="81"/>
        <v>-14597.477236571081</v>
      </c>
      <c r="AE508" s="19">
        <f t="shared" si="82"/>
        <v>14597.477236571096</v>
      </c>
      <c r="AF508" s="19">
        <f t="shared" si="83"/>
        <v>0</v>
      </c>
      <c r="AG508" s="20"/>
      <c r="AH508" s="160">
        <f>'[3]Sped FY 2020'!DZ524</f>
        <v>68</v>
      </c>
      <c r="AI508" s="19">
        <f t="shared" si="76"/>
        <v>0</v>
      </c>
      <c r="AJ508" s="19">
        <f t="shared" si="76"/>
        <v>0</v>
      </c>
      <c r="AK508" s="19">
        <f t="shared" si="76"/>
        <v>0</v>
      </c>
      <c r="AL508" s="19">
        <f t="shared" si="75"/>
        <v>0</v>
      </c>
      <c r="AM508" s="19">
        <f t="shared" si="75"/>
        <v>0</v>
      </c>
      <c r="AN508" s="19">
        <f t="shared" si="75"/>
        <v>-214.6687828907512</v>
      </c>
      <c r="AO508" s="19">
        <f t="shared" si="75"/>
        <v>214.6687828907514</v>
      </c>
      <c r="AP508" s="19">
        <f t="shared" si="74"/>
        <v>0</v>
      </c>
      <c r="AQ508" s="118">
        <f>'[3]Sped FY 2020'!CR524</f>
        <v>317.79431434105408</v>
      </c>
      <c r="AR508" s="119">
        <f>'[3]Sped FY 2020'!CS524</f>
        <v>317.79431434105237</v>
      </c>
      <c r="AS508" s="161"/>
      <c r="AW508" s="162"/>
      <c r="AX508" s="162"/>
      <c r="AY508" s="162"/>
      <c r="AZ508" s="162"/>
      <c r="BA508" s="162"/>
      <c r="BB508" s="162"/>
      <c r="BC508" s="162"/>
      <c r="BD508" s="162"/>
      <c r="BE508" s="162"/>
      <c r="BF508" s="162"/>
      <c r="BG508" s="162"/>
      <c r="BH508" s="162"/>
      <c r="BI508" s="162"/>
      <c r="BJ508" s="162"/>
      <c r="BK508" s="162"/>
      <c r="BL508" s="162"/>
      <c r="BM508" s="162"/>
      <c r="BN508" s="162"/>
      <c r="BO508" s="162"/>
      <c r="BP508" s="162"/>
      <c r="BQ508" s="162"/>
      <c r="BR508" s="162"/>
      <c r="BS508" s="162"/>
      <c r="BT508" s="162"/>
      <c r="BU508" s="162"/>
      <c r="BV508" s="162"/>
      <c r="BW508" s="162"/>
      <c r="BX508" s="162"/>
      <c r="BY508" s="162"/>
      <c r="BZ508" s="162"/>
      <c r="CA508" s="162"/>
      <c r="CB508" s="162"/>
      <c r="CC508" s="162"/>
      <c r="CD508" s="162"/>
      <c r="CE508" s="162"/>
      <c r="CF508" s="162"/>
      <c r="CG508" s="162"/>
      <c r="CH508" s="162"/>
      <c r="CI508" s="162"/>
      <c r="CJ508" s="162"/>
    </row>
    <row r="509" spans="1:88" ht="15" x14ac:dyDescent="0.25">
      <c r="A509" s="154">
        <v>4191</v>
      </c>
      <c r="B509" s="155">
        <v>7</v>
      </c>
      <c r="C509" s="156" t="s">
        <v>466</v>
      </c>
      <c r="D509" s="167">
        <v>7</v>
      </c>
      <c r="E509" s="120">
        <f>'[3]Sped FY 2020'!AB525</f>
        <v>732715.17703377653</v>
      </c>
      <c r="F509" s="120">
        <f>'[3]Sped FY 2020'!AK525</f>
        <v>770005.96662220242</v>
      </c>
      <c r="G509" s="120">
        <f>'[3]Sped FY 2020'!BP525</f>
        <v>0</v>
      </c>
      <c r="H509" s="120">
        <f>-'[3]Sped FY 2020'!CI525</f>
        <v>0</v>
      </c>
      <c r="I509" s="120">
        <f>'[3]Sped FY 2020'!CB525</f>
        <v>0</v>
      </c>
      <c r="J509" s="120">
        <f>'[3]Sped FY 2020'!BF525-'[3]Sped FY 2020'!BI525</f>
        <v>1534390.6606760081</v>
      </c>
      <c r="K509" s="120">
        <f>'[3]Sped FY 2020'!CJ525</f>
        <v>90258.274157412234</v>
      </c>
      <c r="L509" s="118">
        <f t="shared" si="77"/>
        <v>3127370.0784893995</v>
      </c>
      <c r="M509" s="134">
        <f t="shared" si="78"/>
        <v>0</v>
      </c>
      <c r="N509" s="158">
        <v>4191</v>
      </c>
      <c r="O509" s="159">
        <v>7</v>
      </c>
      <c r="P509" s="14" t="s">
        <v>466</v>
      </c>
      <c r="Q509" s="14">
        <v>7</v>
      </c>
      <c r="R509" s="22">
        <v>732715.17703377653</v>
      </c>
      <c r="S509" s="94">
        <v>770005.96662220242</v>
      </c>
      <c r="T509" s="94">
        <v>0</v>
      </c>
      <c r="U509" s="94">
        <v>0</v>
      </c>
      <c r="V509" s="94">
        <v>1624648.9348334202</v>
      </c>
      <c r="W509" s="95">
        <v>3127370.0784893995</v>
      </c>
      <c r="X509" s="152"/>
      <c r="Y509" s="19">
        <f t="shared" si="79"/>
        <v>0</v>
      </c>
      <c r="Z509" s="19">
        <f t="shared" si="79"/>
        <v>0</v>
      </c>
      <c r="AA509" s="19">
        <f t="shared" si="80"/>
        <v>0</v>
      </c>
      <c r="AB509" s="19">
        <f t="shared" si="81"/>
        <v>0</v>
      </c>
      <c r="AC509" s="19">
        <f t="shared" si="81"/>
        <v>0</v>
      </c>
      <c r="AD509" s="19">
        <f t="shared" si="81"/>
        <v>-90258.274157412117</v>
      </c>
      <c r="AE509" s="19">
        <f t="shared" si="82"/>
        <v>90258.274157412234</v>
      </c>
      <c r="AF509" s="19">
        <f t="shared" si="83"/>
        <v>0</v>
      </c>
      <c r="AG509" s="20"/>
      <c r="AH509" s="160">
        <f>'[3]Sped FY 2020'!DZ525</f>
        <v>498</v>
      </c>
      <c r="AI509" s="19">
        <f t="shared" si="76"/>
        <v>0</v>
      </c>
      <c r="AJ509" s="19">
        <f t="shared" si="76"/>
        <v>0</v>
      </c>
      <c r="AK509" s="19">
        <f t="shared" si="76"/>
        <v>0</v>
      </c>
      <c r="AL509" s="19">
        <f t="shared" si="75"/>
        <v>0</v>
      </c>
      <c r="AM509" s="19">
        <f t="shared" si="75"/>
        <v>0</v>
      </c>
      <c r="AN509" s="19">
        <f t="shared" si="75"/>
        <v>-181.24151437231347</v>
      </c>
      <c r="AO509" s="19">
        <f t="shared" si="75"/>
        <v>181.24151437231373</v>
      </c>
      <c r="AP509" s="19">
        <f t="shared" si="74"/>
        <v>0</v>
      </c>
      <c r="AQ509" s="118">
        <f>'[3]Sped FY 2020'!CR525</f>
        <v>316.03713136188799</v>
      </c>
      <c r="AR509" s="119">
        <f>'[3]Sped FY 2020'!CS525</f>
        <v>316.03713136188799</v>
      </c>
      <c r="AS509" s="161"/>
      <c r="AW509" s="162"/>
      <c r="AX509" s="162"/>
      <c r="AY509" s="162"/>
      <c r="AZ509" s="162"/>
      <c r="BA509" s="162"/>
      <c r="BB509" s="162"/>
      <c r="BC509" s="162"/>
      <c r="BD509" s="162"/>
      <c r="BE509" s="162"/>
      <c r="BF509" s="162"/>
      <c r="BG509" s="162"/>
      <c r="BH509" s="162"/>
      <c r="BI509" s="162"/>
      <c r="BJ509" s="162"/>
      <c r="BK509" s="162"/>
      <c r="BL509" s="162"/>
      <c r="BM509" s="162"/>
      <c r="BN509" s="162"/>
      <c r="BO509" s="162"/>
      <c r="BP509" s="162"/>
      <c r="BQ509" s="162"/>
      <c r="BR509" s="162"/>
      <c r="BS509" s="162"/>
      <c r="BT509" s="162"/>
      <c r="BU509" s="162"/>
      <c r="BV509" s="162"/>
      <c r="BW509" s="162"/>
      <c r="BX509" s="162"/>
      <c r="BY509" s="162"/>
      <c r="BZ509" s="162"/>
      <c r="CA509" s="162"/>
      <c r="CB509" s="162"/>
      <c r="CC509" s="162"/>
      <c r="CD509" s="162"/>
      <c r="CE509" s="162"/>
      <c r="CF509" s="162"/>
      <c r="CG509" s="162"/>
      <c r="CH509" s="162"/>
      <c r="CI509" s="162"/>
      <c r="CJ509" s="162"/>
    </row>
    <row r="510" spans="1:88" ht="15" x14ac:dyDescent="0.25">
      <c r="A510" s="154">
        <v>4192</v>
      </c>
      <c r="B510" s="155">
        <v>7</v>
      </c>
      <c r="C510" s="156" t="s">
        <v>467</v>
      </c>
      <c r="D510" s="167">
        <v>7</v>
      </c>
      <c r="E510" s="120">
        <f>'[3]Sped FY 2020'!AB526</f>
        <v>1424704.7652228172</v>
      </c>
      <c r="F510" s="120">
        <f>'[3]Sped FY 2020'!AK526</f>
        <v>781195.12343316956</v>
      </c>
      <c r="G510" s="120">
        <f>'[3]Sped FY 2020'!BP526</f>
        <v>0</v>
      </c>
      <c r="H510" s="120">
        <f>-'[3]Sped FY 2020'!CI526</f>
        <v>0</v>
      </c>
      <c r="I510" s="120">
        <f>'[3]Sped FY 2020'!CB526</f>
        <v>0</v>
      </c>
      <c r="J510" s="120">
        <f>'[3]Sped FY 2020'!BF526-'[3]Sped FY 2020'!BI526</f>
        <v>1643129.7948049651</v>
      </c>
      <c r="K510" s="120">
        <f>'[3]Sped FY 2020'!CJ526</f>
        <v>96654.693812056794</v>
      </c>
      <c r="L510" s="118">
        <f t="shared" si="77"/>
        <v>3945684.3772730087</v>
      </c>
      <c r="M510" s="134">
        <f t="shared" si="78"/>
        <v>0</v>
      </c>
      <c r="N510" s="158">
        <v>4192</v>
      </c>
      <c r="O510" s="159">
        <v>7</v>
      </c>
      <c r="P510" s="14" t="s">
        <v>467</v>
      </c>
      <c r="Q510" s="14">
        <v>7</v>
      </c>
      <c r="R510" s="22">
        <v>1424704.7652228172</v>
      </c>
      <c r="S510" s="94">
        <v>781195.12343316956</v>
      </c>
      <c r="T510" s="94">
        <v>0</v>
      </c>
      <c r="U510" s="94">
        <v>0</v>
      </c>
      <c r="V510" s="94">
        <v>1739784.4886170221</v>
      </c>
      <c r="W510" s="95">
        <v>3945684.3772730087</v>
      </c>
      <c r="X510" s="152"/>
      <c r="Y510" s="19">
        <f t="shared" si="79"/>
        <v>0</v>
      </c>
      <c r="Z510" s="19">
        <f t="shared" si="79"/>
        <v>0</v>
      </c>
      <c r="AA510" s="19">
        <f t="shared" si="80"/>
        <v>0</v>
      </c>
      <c r="AB510" s="19">
        <f t="shared" si="81"/>
        <v>0</v>
      </c>
      <c r="AC510" s="19">
        <f t="shared" si="81"/>
        <v>0</v>
      </c>
      <c r="AD510" s="19">
        <f t="shared" si="81"/>
        <v>-96654.69381205691</v>
      </c>
      <c r="AE510" s="19">
        <f t="shared" si="82"/>
        <v>96654.693812056794</v>
      </c>
      <c r="AF510" s="19">
        <f t="shared" si="83"/>
        <v>0</v>
      </c>
      <c r="AG510" s="20"/>
      <c r="AH510" s="160">
        <f>'[3]Sped FY 2020'!DZ526</f>
        <v>870</v>
      </c>
      <c r="AI510" s="19">
        <f t="shared" si="76"/>
        <v>0</v>
      </c>
      <c r="AJ510" s="19">
        <f t="shared" si="76"/>
        <v>0</v>
      </c>
      <c r="AK510" s="19">
        <f t="shared" si="76"/>
        <v>0</v>
      </c>
      <c r="AL510" s="19">
        <f t="shared" si="75"/>
        <v>0</v>
      </c>
      <c r="AM510" s="19">
        <f t="shared" si="75"/>
        <v>0</v>
      </c>
      <c r="AN510" s="19">
        <f t="shared" si="75"/>
        <v>-111.09734920926081</v>
      </c>
      <c r="AO510" s="19">
        <f t="shared" si="75"/>
        <v>111.09734920926068</v>
      </c>
      <c r="AP510" s="19">
        <f t="shared" si="75"/>
        <v>0</v>
      </c>
      <c r="AQ510" s="118">
        <f>'[3]Sped FY 2020'!CR526</f>
        <v>133.51913882657826</v>
      </c>
      <c r="AR510" s="119">
        <f>'[3]Sped FY 2020'!CS526</f>
        <v>133.51913882657826</v>
      </c>
      <c r="AS510" s="161"/>
      <c r="AW510" s="162"/>
      <c r="AX510" s="162"/>
      <c r="AY510" s="162"/>
      <c r="AZ510" s="162"/>
      <c r="BA510" s="162"/>
      <c r="BB510" s="162"/>
      <c r="BC510" s="162"/>
      <c r="BD510" s="162"/>
      <c r="BE510" s="162"/>
      <c r="BF510" s="162"/>
      <c r="BG510" s="162"/>
      <c r="BH510" s="162"/>
      <c r="BI510" s="162"/>
      <c r="BJ510" s="162"/>
      <c r="BK510" s="162"/>
      <c r="BL510" s="162"/>
      <c r="BM510" s="162"/>
      <c r="BN510" s="162"/>
      <c r="BO510" s="162"/>
      <c r="BP510" s="162"/>
      <c r="BQ510" s="162"/>
      <c r="BR510" s="162"/>
      <c r="BS510" s="162"/>
      <c r="BT510" s="162"/>
      <c r="BU510" s="162"/>
      <c r="BV510" s="162"/>
      <c r="BW510" s="162"/>
      <c r="BX510" s="162"/>
      <c r="BY510" s="162"/>
      <c r="BZ510" s="162"/>
      <c r="CA510" s="162"/>
      <c r="CB510" s="162"/>
      <c r="CC510" s="162"/>
      <c r="CD510" s="162"/>
      <c r="CE510" s="162"/>
      <c r="CF510" s="162"/>
      <c r="CG510" s="162"/>
      <c r="CH510" s="162"/>
      <c r="CI510" s="162"/>
      <c r="CJ510" s="162"/>
    </row>
    <row r="511" spans="1:88" ht="15" x14ac:dyDescent="0.25">
      <c r="A511" s="154">
        <v>4193</v>
      </c>
      <c r="B511" s="155">
        <v>7</v>
      </c>
      <c r="C511" s="156" t="s">
        <v>468</v>
      </c>
      <c r="D511" s="167">
        <v>7</v>
      </c>
      <c r="E511" s="120">
        <f>'[3]Sped FY 2020'!AB527</f>
        <v>403803.87797096767</v>
      </c>
      <c r="F511" s="120">
        <f>'[3]Sped FY 2020'!AK527</f>
        <v>547840.0425198701</v>
      </c>
      <c r="G511" s="120">
        <f>'[3]Sped FY 2020'!BP527</f>
        <v>0</v>
      </c>
      <c r="H511" s="120">
        <f>-'[3]Sped FY 2020'!CI527</f>
        <v>0</v>
      </c>
      <c r="I511" s="120">
        <f>'[3]Sped FY 2020'!CB527</f>
        <v>0</v>
      </c>
      <c r="J511" s="120">
        <f>'[3]Sped FY 2020'!BF527-'[3]Sped FY 2020'!BI527</f>
        <v>657735.41000074777</v>
      </c>
      <c r="K511" s="120">
        <f>'[3]Sped FY 2020'!CJ527</f>
        <v>38690.318235338105</v>
      </c>
      <c r="L511" s="118">
        <f t="shared" si="77"/>
        <v>1648069.6487269239</v>
      </c>
      <c r="M511" s="134">
        <f t="shared" si="78"/>
        <v>0</v>
      </c>
      <c r="N511" s="158">
        <v>4193</v>
      </c>
      <c r="O511" s="159">
        <v>7</v>
      </c>
      <c r="P511" s="14" t="s">
        <v>468</v>
      </c>
      <c r="Q511" s="14">
        <v>7</v>
      </c>
      <c r="R511" s="22">
        <v>403803.87797096767</v>
      </c>
      <c r="S511" s="94">
        <v>547840.0425198701</v>
      </c>
      <c r="T511" s="94">
        <v>0</v>
      </c>
      <c r="U511" s="94">
        <v>0</v>
      </c>
      <c r="V511" s="94">
        <v>696425.72823608585</v>
      </c>
      <c r="W511" s="95">
        <v>1648069.6487269236</v>
      </c>
      <c r="X511" s="152"/>
      <c r="Y511" s="19">
        <f t="shared" si="79"/>
        <v>0</v>
      </c>
      <c r="Z511" s="19">
        <f t="shared" si="79"/>
        <v>0</v>
      </c>
      <c r="AA511" s="19">
        <f t="shared" si="80"/>
        <v>0</v>
      </c>
      <c r="AB511" s="19">
        <f t="shared" si="81"/>
        <v>0</v>
      </c>
      <c r="AC511" s="19">
        <f t="shared" si="81"/>
        <v>0</v>
      </c>
      <c r="AD511" s="19">
        <f t="shared" si="81"/>
        <v>-38690.318235338083</v>
      </c>
      <c r="AE511" s="19">
        <f t="shared" si="82"/>
        <v>38690.318235338105</v>
      </c>
      <c r="AF511" s="19">
        <f t="shared" si="83"/>
        <v>0</v>
      </c>
      <c r="AG511" s="20"/>
      <c r="AH511" s="160">
        <f>'[3]Sped FY 2020'!DZ527</f>
        <v>325</v>
      </c>
      <c r="AI511" s="19">
        <f t="shared" si="76"/>
        <v>0</v>
      </c>
      <c r="AJ511" s="19">
        <f t="shared" si="76"/>
        <v>0</v>
      </c>
      <c r="AK511" s="19">
        <f t="shared" si="76"/>
        <v>0</v>
      </c>
      <c r="AL511" s="19">
        <f t="shared" si="75"/>
        <v>0</v>
      </c>
      <c r="AM511" s="19">
        <f t="shared" si="75"/>
        <v>0</v>
      </c>
      <c r="AN511" s="19">
        <f t="shared" si="75"/>
        <v>-119.04713303180949</v>
      </c>
      <c r="AO511" s="19">
        <f t="shared" si="75"/>
        <v>119.04713303180955</v>
      </c>
      <c r="AP511" s="19">
        <f t="shared" si="75"/>
        <v>0</v>
      </c>
      <c r="AQ511" s="118">
        <f>'[3]Sped FY 2020'!CR527</f>
        <v>186.18777366505691</v>
      </c>
      <c r="AR511" s="119">
        <f>'[3]Sped FY 2020'!CS527</f>
        <v>186.1877736650562</v>
      </c>
      <c r="AS511" s="161"/>
      <c r="AW511" s="162"/>
      <c r="AX511" s="162"/>
      <c r="AY511" s="162"/>
      <c r="AZ511" s="162"/>
      <c r="BA511" s="162"/>
      <c r="BB511" s="162"/>
      <c r="BC511" s="162"/>
      <c r="BD511" s="162"/>
      <c r="BE511" s="162"/>
      <c r="BF511" s="162"/>
      <c r="BG511" s="162"/>
      <c r="BH511" s="162"/>
      <c r="BI511" s="162"/>
      <c r="BJ511" s="162"/>
      <c r="BK511" s="162"/>
      <c r="BL511" s="162"/>
      <c r="BM511" s="162"/>
      <c r="BN511" s="162"/>
      <c r="BO511" s="162"/>
      <c r="BP511" s="162"/>
      <c r="BQ511" s="162"/>
      <c r="BR511" s="162"/>
      <c r="BS511" s="162"/>
      <c r="BT511" s="162"/>
      <c r="BU511" s="162"/>
      <c r="BV511" s="162"/>
      <c r="BW511" s="162"/>
      <c r="BX511" s="162"/>
      <c r="BY511" s="162"/>
      <c r="BZ511" s="162"/>
      <c r="CA511" s="162"/>
      <c r="CB511" s="162"/>
      <c r="CC511" s="162"/>
      <c r="CD511" s="162"/>
      <c r="CE511" s="162"/>
      <c r="CF511" s="162"/>
      <c r="CG511" s="162"/>
      <c r="CH511" s="162"/>
      <c r="CI511" s="162"/>
      <c r="CJ511" s="162"/>
    </row>
    <row r="512" spans="1:88" ht="15" x14ac:dyDescent="0.25">
      <c r="A512" s="154">
        <v>4194</v>
      </c>
      <c r="B512" s="155">
        <v>7</v>
      </c>
      <c r="C512" s="156" t="s">
        <v>469</v>
      </c>
      <c r="D512" s="167">
        <v>7</v>
      </c>
      <c r="E512" s="120">
        <f>'[3]Sped FY 2020'!AB528</f>
        <v>304569.94183478964</v>
      </c>
      <c r="F512" s="120">
        <f>'[3]Sped FY 2020'!AK528</f>
        <v>88236.384138741618</v>
      </c>
      <c r="G512" s="120">
        <f>'[3]Sped FY 2020'!BP528</f>
        <v>0</v>
      </c>
      <c r="H512" s="120">
        <f>-'[3]Sped FY 2020'!CI528</f>
        <v>0</v>
      </c>
      <c r="I512" s="120">
        <f>'[3]Sped FY 2020'!CB528</f>
        <v>0</v>
      </c>
      <c r="J512" s="120">
        <f>'[3]Sped FY 2020'!BF528-'[3]Sped FY 2020'!BI528</f>
        <v>243749.06450613542</v>
      </c>
      <c r="K512" s="120">
        <f>'[3]Sped FY 2020'!CJ528</f>
        <v>14338.180265066791</v>
      </c>
      <c r="L512" s="118">
        <f t="shared" si="77"/>
        <v>650893.57074473344</v>
      </c>
      <c r="M512" s="134">
        <f t="shared" si="78"/>
        <v>0</v>
      </c>
      <c r="N512" s="158">
        <v>4194</v>
      </c>
      <c r="O512" s="159">
        <v>7</v>
      </c>
      <c r="P512" s="14" t="s">
        <v>469</v>
      </c>
      <c r="Q512" s="14">
        <v>7</v>
      </c>
      <c r="R512" s="22">
        <v>304569.94183478964</v>
      </c>
      <c r="S512" s="94">
        <v>88236.384138741618</v>
      </c>
      <c r="T512" s="94">
        <v>0</v>
      </c>
      <c r="U512" s="94">
        <v>0</v>
      </c>
      <c r="V512" s="94">
        <v>258087.24477120221</v>
      </c>
      <c r="W512" s="95">
        <v>650893.57074473344</v>
      </c>
      <c r="X512" s="152"/>
      <c r="Y512" s="19">
        <f t="shared" si="79"/>
        <v>0</v>
      </c>
      <c r="Z512" s="19">
        <f t="shared" si="79"/>
        <v>0</v>
      </c>
      <c r="AA512" s="19">
        <f t="shared" si="80"/>
        <v>0</v>
      </c>
      <c r="AB512" s="19">
        <f t="shared" si="81"/>
        <v>0</v>
      </c>
      <c r="AC512" s="19">
        <f t="shared" si="81"/>
        <v>0</v>
      </c>
      <c r="AD512" s="19">
        <f t="shared" si="81"/>
        <v>-14338.180265066796</v>
      </c>
      <c r="AE512" s="19">
        <f t="shared" si="82"/>
        <v>14338.180265066791</v>
      </c>
      <c r="AF512" s="19">
        <f t="shared" si="83"/>
        <v>0</v>
      </c>
      <c r="AG512" s="20"/>
      <c r="AH512" s="160">
        <f>'[3]Sped FY 2020'!DZ528</f>
        <v>351</v>
      </c>
      <c r="AI512" s="19">
        <f t="shared" si="76"/>
        <v>0</v>
      </c>
      <c r="AJ512" s="19">
        <f t="shared" si="76"/>
        <v>0</v>
      </c>
      <c r="AK512" s="19">
        <f t="shared" si="76"/>
        <v>0</v>
      </c>
      <c r="AL512" s="19">
        <f t="shared" si="75"/>
        <v>0</v>
      </c>
      <c r="AM512" s="19">
        <f t="shared" si="75"/>
        <v>0</v>
      </c>
      <c r="AN512" s="19">
        <f t="shared" si="75"/>
        <v>-40.849516424691728</v>
      </c>
      <c r="AO512" s="19">
        <f t="shared" si="75"/>
        <v>40.849516424691714</v>
      </c>
      <c r="AP512" s="19">
        <f t="shared" si="75"/>
        <v>0</v>
      </c>
      <c r="AQ512" s="118">
        <f>'[3]Sped FY 2020'!CR528</f>
        <v>81.478482547159686</v>
      </c>
      <c r="AR512" s="119">
        <f>'[3]Sped FY 2020'!CS528</f>
        <v>81.478482547159686</v>
      </c>
      <c r="AS512" s="161"/>
      <c r="AW512" s="162"/>
      <c r="AX512" s="162"/>
      <c r="AY512" s="162"/>
      <c r="AZ512" s="162"/>
      <c r="BA512" s="162"/>
      <c r="BB512" s="162"/>
      <c r="BC512" s="162"/>
      <c r="BD512" s="162"/>
      <c r="BE512" s="162"/>
      <c r="BF512" s="162"/>
      <c r="BG512" s="162"/>
      <c r="BH512" s="162"/>
      <c r="BI512" s="162"/>
      <c r="BJ512" s="162"/>
      <c r="BK512" s="162"/>
      <c r="BL512" s="162"/>
      <c r="BM512" s="162"/>
      <c r="BN512" s="162"/>
      <c r="BO512" s="162"/>
      <c r="BP512" s="162"/>
      <c r="BQ512" s="162"/>
      <c r="BR512" s="162"/>
      <c r="BS512" s="162"/>
      <c r="BT512" s="162"/>
      <c r="BU512" s="162"/>
      <c r="BV512" s="162"/>
      <c r="BW512" s="162"/>
      <c r="BX512" s="162"/>
      <c r="BY512" s="162"/>
      <c r="BZ512" s="162"/>
      <c r="CA512" s="162"/>
      <c r="CB512" s="162"/>
      <c r="CC512" s="162"/>
      <c r="CD512" s="162"/>
      <c r="CE512" s="162"/>
      <c r="CF512" s="162"/>
      <c r="CG512" s="162"/>
      <c r="CH512" s="162"/>
      <c r="CI512" s="162"/>
      <c r="CJ512" s="162"/>
    </row>
    <row r="513" spans="1:88" ht="15" x14ac:dyDescent="0.25">
      <c r="A513" s="154">
        <v>4195</v>
      </c>
      <c r="B513" s="155">
        <v>7</v>
      </c>
      <c r="C513" s="156" t="s">
        <v>470</v>
      </c>
      <c r="D513" s="167">
        <v>7</v>
      </c>
      <c r="E513" s="120">
        <f>'[3]Sped FY 2020'!AB529</f>
        <v>50145.843626108988</v>
      </c>
      <c r="F513" s="120">
        <f>'[3]Sped FY 2020'!AK529</f>
        <v>55940.194028856684</v>
      </c>
      <c r="G513" s="120">
        <f>'[3]Sped FY 2020'!BP529</f>
        <v>0</v>
      </c>
      <c r="H513" s="120">
        <f>-'[3]Sped FY 2020'!CI529</f>
        <v>0</v>
      </c>
      <c r="I513" s="120">
        <f>'[3]Sped FY 2020'!CB529</f>
        <v>0</v>
      </c>
      <c r="J513" s="120">
        <f>'[3]Sped FY 2020'!BF529-'[3]Sped FY 2020'!BI529</f>
        <v>102896.52246036823</v>
      </c>
      <c r="K513" s="120">
        <f>'[3]Sped FY 2020'!CJ529</f>
        <v>6052.7366153157782</v>
      </c>
      <c r="L513" s="118">
        <f t="shared" si="77"/>
        <v>215035.29673064969</v>
      </c>
      <c r="M513" s="134">
        <f t="shared" si="78"/>
        <v>0</v>
      </c>
      <c r="N513" s="158">
        <v>4195</v>
      </c>
      <c r="O513" s="159">
        <v>7</v>
      </c>
      <c r="P513" s="14" t="s">
        <v>470</v>
      </c>
      <c r="Q513" s="14">
        <v>7</v>
      </c>
      <c r="R513" s="22">
        <v>50145.843626108988</v>
      </c>
      <c r="S513" s="94">
        <v>55940.194028856684</v>
      </c>
      <c r="T513" s="94">
        <v>0</v>
      </c>
      <c r="U513" s="94">
        <v>0</v>
      </c>
      <c r="V513" s="94">
        <v>108949.25907568401</v>
      </c>
      <c r="W513" s="95">
        <v>215035.29673064969</v>
      </c>
      <c r="X513" s="152"/>
      <c r="Y513" s="19">
        <f t="shared" si="79"/>
        <v>0</v>
      </c>
      <c r="Z513" s="19">
        <f t="shared" si="79"/>
        <v>0</v>
      </c>
      <c r="AA513" s="19">
        <f t="shared" si="80"/>
        <v>0</v>
      </c>
      <c r="AB513" s="19">
        <f t="shared" si="81"/>
        <v>0</v>
      </c>
      <c r="AC513" s="19">
        <f t="shared" si="81"/>
        <v>0</v>
      </c>
      <c r="AD513" s="19">
        <f t="shared" si="81"/>
        <v>-6052.7366153157782</v>
      </c>
      <c r="AE513" s="19">
        <f t="shared" si="82"/>
        <v>6052.7366153157782</v>
      </c>
      <c r="AF513" s="19">
        <f t="shared" si="83"/>
        <v>0</v>
      </c>
      <c r="AG513" s="20"/>
      <c r="AH513" s="160">
        <f>'[3]Sped FY 2020'!DZ529</f>
        <v>25</v>
      </c>
      <c r="AI513" s="19">
        <f t="shared" si="76"/>
        <v>0</v>
      </c>
      <c r="AJ513" s="19">
        <f t="shared" si="76"/>
        <v>0</v>
      </c>
      <c r="AK513" s="19">
        <f t="shared" si="76"/>
        <v>0</v>
      </c>
      <c r="AL513" s="19">
        <f t="shared" si="75"/>
        <v>0</v>
      </c>
      <c r="AM513" s="19">
        <f t="shared" si="75"/>
        <v>0</v>
      </c>
      <c r="AN513" s="19">
        <f t="shared" si="75"/>
        <v>-242.10946461263111</v>
      </c>
      <c r="AO513" s="19">
        <f t="shared" si="75"/>
        <v>242.10946461263111</v>
      </c>
      <c r="AP513" s="19">
        <f t="shared" si="75"/>
        <v>0</v>
      </c>
      <c r="AQ513" s="118">
        <f>'[3]Sped FY 2020'!CR529</f>
        <v>308.13908233561096</v>
      </c>
      <c r="AR513" s="119">
        <f>'[3]Sped FY 2020'!CS529</f>
        <v>308.13908233561096</v>
      </c>
      <c r="AS513" s="161"/>
      <c r="AW513" s="162"/>
      <c r="AX513" s="162"/>
      <c r="AY513" s="162"/>
      <c r="AZ513" s="162"/>
      <c r="BA513" s="162"/>
      <c r="BB513" s="162"/>
      <c r="BC513" s="162"/>
      <c r="BD513" s="162"/>
      <c r="BE513" s="162"/>
      <c r="BF513" s="162"/>
      <c r="BG513" s="162"/>
      <c r="BH513" s="162"/>
      <c r="BI513" s="162"/>
      <c r="BJ513" s="162"/>
      <c r="BK513" s="162"/>
      <c r="BL513" s="162"/>
      <c r="BM513" s="162"/>
      <c r="BN513" s="162"/>
      <c r="BO513" s="162"/>
      <c r="BP513" s="162"/>
      <c r="BQ513" s="162"/>
      <c r="BR513" s="162"/>
      <c r="BS513" s="162"/>
      <c r="BT513" s="162"/>
      <c r="BU513" s="162"/>
      <c r="BV513" s="162"/>
      <c r="BW513" s="162"/>
      <c r="BX513" s="162"/>
      <c r="BY513" s="162"/>
      <c r="BZ513" s="162"/>
      <c r="CA513" s="162"/>
      <c r="CB513" s="162"/>
      <c r="CC513" s="162"/>
      <c r="CD513" s="162"/>
      <c r="CE513" s="162"/>
      <c r="CF513" s="162"/>
      <c r="CG513" s="162"/>
      <c r="CH513" s="162"/>
      <c r="CI513" s="162"/>
      <c r="CJ513" s="162"/>
    </row>
    <row r="514" spans="1:88" ht="15" x14ac:dyDescent="0.25">
      <c r="A514" s="154">
        <v>4198</v>
      </c>
      <c r="B514" s="155">
        <v>7</v>
      </c>
      <c r="C514" s="156" t="s">
        <v>471</v>
      </c>
      <c r="D514" s="167">
        <v>7</v>
      </c>
      <c r="E514" s="120">
        <f>'[3]Sped FY 2020'!AB530</f>
        <v>106283.88212617327</v>
      </c>
      <c r="F514" s="120">
        <f>'[3]Sped FY 2020'!AK530</f>
        <v>31186.795212998426</v>
      </c>
      <c r="G514" s="120">
        <f>'[3]Sped FY 2020'!BP530</f>
        <v>0</v>
      </c>
      <c r="H514" s="120">
        <f>-'[3]Sped FY 2020'!CI530</f>
        <v>0</v>
      </c>
      <c r="I514" s="120">
        <f>'[3]Sped FY 2020'!CB530</f>
        <v>0</v>
      </c>
      <c r="J514" s="120">
        <f>'[3]Sped FY 2020'!BF530-'[3]Sped FY 2020'!BI530</f>
        <v>110847.33967759341</v>
      </c>
      <c r="K514" s="120">
        <f>'[3]Sped FY 2020'!CJ530</f>
        <v>6520.4317457407888</v>
      </c>
      <c r="L514" s="118">
        <f t="shared" si="77"/>
        <v>254838.4487625059</v>
      </c>
      <c r="M514" s="134">
        <f t="shared" si="78"/>
        <v>0</v>
      </c>
      <c r="N514" s="158">
        <v>4198</v>
      </c>
      <c r="O514" s="159">
        <v>7</v>
      </c>
      <c r="P514" s="14" t="s">
        <v>471</v>
      </c>
      <c r="Q514" s="14">
        <v>7</v>
      </c>
      <c r="R514" s="22">
        <v>106283.88212617327</v>
      </c>
      <c r="S514" s="94">
        <v>31186.795212998426</v>
      </c>
      <c r="T514" s="94">
        <v>0</v>
      </c>
      <c r="U514" s="94">
        <v>0</v>
      </c>
      <c r="V514" s="94">
        <v>117367.7714233342</v>
      </c>
      <c r="W514" s="95">
        <v>254838.4487625059</v>
      </c>
      <c r="X514" s="152"/>
      <c r="Y514" s="19">
        <f t="shared" si="79"/>
        <v>0</v>
      </c>
      <c r="Z514" s="19">
        <f t="shared" si="79"/>
        <v>0</v>
      </c>
      <c r="AA514" s="19">
        <f t="shared" si="80"/>
        <v>0</v>
      </c>
      <c r="AB514" s="19">
        <f t="shared" si="81"/>
        <v>0</v>
      </c>
      <c r="AC514" s="19">
        <f t="shared" si="81"/>
        <v>0</v>
      </c>
      <c r="AD514" s="19">
        <f t="shared" si="81"/>
        <v>-6520.4317457407888</v>
      </c>
      <c r="AE514" s="19">
        <f t="shared" si="82"/>
        <v>6520.4317457407888</v>
      </c>
      <c r="AF514" s="19">
        <f t="shared" si="83"/>
        <v>0</v>
      </c>
      <c r="AG514" s="20"/>
      <c r="AH514" s="160">
        <f>'[3]Sped FY 2020'!DZ530</f>
        <v>125</v>
      </c>
      <c r="AI514" s="19">
        <f t="shared" si="76"/>
        <v>0</v>
      </c>
      <c r="AJ514" s="19">
        <f t="shared" si="76"/>
        <v>0</v>
      </c>
      <c r="AK514" s="19">
        <f t="shared" si="76"/>
        <v>0</v>
      </c>
      <c r="AL514" s="19">
        <f t="shared" si="75"/>
        <v>0</v>
      </c>
      <c r="AM514" s="19">
        <f t="shared" si="75"/>
        <v>0</v>
      </c>
      <c r="AN514" s="19">
        <f t="shared" si="75"/>
        <v>-52.163453965926308</v>
      </c>
      <c r="AO514" s="19">
        <f t="shared" si="75"/>
        <v>52.163453965926308</v>
      </c>
      <c r="AP514" s="19">
        <f t="shared" si="75"/>
        <v>0</v>
      </c>
      <c r="AQ514" s="118">
        <f>'[3]Sped FY 2020'!CR530</f>
        <v>87.407391928999047</v>
      </c>
      <c r="AR514" s="119">
        <f>'[3]Sped FY 2020'!CS530</f>
        <v>87.407391928999047</v>
      </c>
      <c r="AS514" s="161"/>
      <c r="AW514" s="162"/>
      <c r="AX514" s="162"/>
      <c r="AY514" s="162"/>
      <c r="AZ514" s="162"/>
      <c r="BA514" s="162"/>
      <c r="BB514" s="162"/>
      <c r="BC514" s="162"/>
      <c r="BD514" s="162"/>
      <c r="BE514" s="162"/>
      <c r="BF514" s="162"/>
      <c r="BG514" s="162"/>
      <c r="BH514" s="162"/>
      <c r="BI514" s="162"/>
      <c r="BJ514" s="162"/>
      <c r="BK514" s="162"/>
      <c r="BL514" s="162"/>
      <c r="BM514" s="162"/>
      <c r="BN514" s="162"/>
      <c r="BO514" s="162"/>
      <c r="BP514" s="162"/>
      <c r="BQ514" s="162"/>
      <c r="BR514" s="162"/>
      <c r="BS514" s="162"/>
      <c r="BT514" s="162"/>
      <c r="BU514" s="162"/>
      <c r="BV514" s="162"/>
      <c r="BW514" s="162"/>
      <c r="BX514" s="162"/>
      <c r="BY514" s="162"/>
      <c r="BZ514" s="162"/>
      <c r="CA514" s="162"/>
      <c r="CB514" s="162"/>
      <c r="CC514" s="162"/>
      <c r="CD514" s="162"/>
      <c r="CE514" s="162"/>
      <c r="CF514" s="162"/>
      <c r="CG514" s="162"/>
      <c r="CH514" s="162"/>
      <c r="CI514" s="162"/>
      <c r="CJ514" s="162"/>
    </row>
    <row r="515" spans="1:88" ht="15" x14ac:dyDescent="0.25">
      <c r="A515" s="154">
        <v>4199</v>
      </c>
      <c r="B515" s="155">
        <v>7</v>
      </c>
      <c r="C515" s="156" t="s">
        <v>472</v>
      </c>
      <c r="D515" s="167">
        <v>7</v>
      </c>
      <c r="E515" s="120">
        <f>'[3]Sped FY 2020'!AB531</f>
        <v>580936.67941815802</v>
      </c>
      <c r="F515" s="120">
        <f>'[3]Sped FY 2020'!AK531</f>
        <v>108887.98968461571</v>
      </c>
      <c r="G515" s="120">
        <f>'[3]Sped FY 2020'!BP531</f>
        <v>0</v>
      </c>
      <c r="H515" s="120">
        <f>-'[3]Sped FY 2020'!CI531</f>
        <v>0</v>
      </c>
      <c r="I515" s="120">
        <f>'[3]Sped FY 2020'!CB531</f>
        <v>0</v>
      </c>
      <c r="J515" s="120">
        <f>'[3]Sped FY 2020'!BF531-'[3]Sped FY 2020'!BI531</f>
        <v>468663.73082479177</v>
      </c>
      <c r="K515" s="120">
        <f>'[3]Sped FY 2020'!CJ531</f>
        <v>27568.454754399518</v>
      </c>
      <c r="L515" s="118">
        <f t="shared" si="77"/>
        <v>1186056.8546819652</v>
      </c>
      <c r="M515" s="134">
        <f t="shared" si="78"/>
        <v>0</v>
      </c>
      <c r="N515" s="158">
        <v>4199</v>
      </c>
      <c r="O515" s="159">
        <v>7</v>
      </c>
      <c r="P515" s="14" t="s">
        <v>472</v>
      </c>
      <c r="Q515" s="14">
        <v>7</v>
      </c>
      <c r="R515" s="22">
        <v>580936.67941815802</v>
      </c>
      <c r="S515" s="94">
        <v>108887.98968461571</v>
      </c>
      <c r="T515" s="94">
        <v>0</v>
      </c>
      <c r="U515" s="94">
        <v>0</v>
      </c>
      <c r="V515" s="94">
        <v>496232.18557919131</v>
      </c>
      <c r="W515" s="95">
        <v>1186056.854681965</v>
      </c>
      <c r="X515" s="152"/>
      <c r="Y515" s="19">
        <f t="shared" si="79"/>
        <v>0</v>
      </c>
      <c r="Z515" s="19">
        <f t="shared" si="79"/>
        <v>0</v>
      </c>
      <c r="AA515" s="19">
        <f t="shared" si="80"/>
        <v>0</v>
      </c>
      <c r="AB515" s="19">
        <f t="shared" si="81"/>
        <v>0</v>
      </c>
      <c r="AC515" s="19">
        <f t="shared" si="81"/>
        <v>0</v>
      </c>
      <c r="AD515" s="19">
        <f t="shared" si="81"/>
        <v>-27568.454754399543</v>
      </c>
      <c r="AE515" s="19">
        <f t="shared" si="82"/>
        <v>27568.454754399518</v>
      </c>
      <c r="AF515" s="19">
        <f t="shared" si="83"/>
        <v>0</v>
      </c>
      <c r="AG515" s="20"/>
      <c r="AH515" s="160">
        <f>'[3]Sped FY 2020'!DZ531</f>
        <v>1197</v>
      </c>
      <c r="AI515" s="19">
        <f t="shared" si="76"/>
        <v>0</v>
      </c>
      <c r="AJ515" s="19">
        <f t="shared" si="76"/>
        <v>0</v>
      </c>
      <c r="AK515" s="19">
        <f t="shared" si="76"/>
        <v>0</v>
      </c>
      <c r="AL515" s="19">
        <f t="shared" si="75"/>
        <v>0</v>
      </c>
      <c r="AM515" s="19">
        <f t="shared" si="75"/>
        <v>0</v>
      </c>
      <c r="AN515" s="19">
        <f t="shared" si="75"/>
        <v>-23.031290521637047</v>
      </c>
      <c r="AO515" s="19">
        <f t="shared" si="75"/>
        <v>23.031290521637025</v>
      </c>
      <c r="AP515" s="19">
        <f t="shared" si="75"/>
        <v>0</v>
      </c>
      <c r="AQ515" s="118">
        <f>'[3]Sped FY 2020'!CR531</f>
        <v>44.651265930745438</v>
      </c>
      <c r="AR515" s="119">
        <f>'[3]Sped FY 2020'!CS531</f>
        <v>44.651265930745247</v>
      </c>
      <c r="AS515" s="161"/>
      <c r="AW515" s="162"/>
      <c r="AX515" s="162"/>
      <c r="AY515" s="162"/>
      <c r="AZ515" s="162"/>
      <c r="BA515" s="162"/>
      <c r="BB515" s="162"/>
      <c r="BC515" s="162"/>
      <c r="BD515" s="162"/>
      <c r="BE515" s="162"/>
      <c r="BF515" s="162"/>
      <c r="BG515" s="162"/>
      <c r="BH515" s="162"/>
      <c r="BI515" s="162"/>
      <c r="BJ515" s="162"/>
      <c r="BK515" s="162"/>
      <c r="BL515" s="162"/>
      <c r="BM515" s="162"/>
      <c r="BN515" s="162"/>
      <c r="BO515" s="162"/>
      <c r="BP515" s="162"/>
      <c r="BQ515" s="162"/>
      <c r="BR515" s="162"/>
      <c r="BS515" s="162"/>
      <c r="BT515" s="162"/>
      <c r="BU515" s="162"/>
      <c r="BV515" s="162"/>
      <c r="BW515" s="162"/>
      <c r="BX515" s="162"/>
      <c r="BY515" s="162"/>
      <c r="BZ515" s="162"/>
      <c r="CA515" s="162"/>
      <c r="CB515" s="162"/>
      <c r="CC515" s="162"/>
      <c r="CD515" s="162"/>
      <c r="CE515" s="162"/>
      <c r="CF515" s="162"/>
      <c r="CG515" s="162"/>
      <c r="CH515" s="162"/>
      <c r="CI515" s="162"/>
      <c r="CJ515" s="162"/>
    </row>
    <row r="516" spans="1:88" ht="15" x14ac:dyDescent="0.25">
      <c r="A516" s="154">
        <v>4200</v>
      </c>
      <c r="B516" s="155">
        <v>7</v>
      </c>
      <c r="C516" s="156" t="s">
        <v>473</v>
      </c>
      <c r="D516" s="167">
        <v>7</v>
      </c>
      <c r="E516" s="120">
        <f>'[3]Sped FY 2020'!AB532</f>
        <v>86372.479299237311</v>
      </c>
      <c r="F516" s="120">
        <f>'[3]Sped FY 2020'!AK532</f>
        <v>0</v>
      </c>
      <c r="G516" s="120">
        <f>'[3]Sped FY 2020'!BP532</f>
        <v>0</v>
      </c>
      <c r="H516" s="120">
        <f>-'[3]Sped FY 2020'!CI532</f>
        <v>0</v>
      </c>
      <c r="I516" s="120">
        <f>'[3]Sped FY 2020'!CB532</f>
        <v>0</v>
      </c>
      <c r="J516" s="120">
        <f>'[3]Sped FY 2020'!BF532-'[3]Sped FY 2020'!BI532</f>
        <v>35797.4931158537</v>
      </c>
      <c r="K516" s="120">
        <f>'[3]Sped FY 2020'!CJ532</f>
        <v>2105.7348891678648</v>
      </c>
      <c r="L516" s="118">
        <f t="shared" si="77"/>
        <v>124275.70730425887</v>
      </c>
      <c r="M516" s="134">
        <f t="shared" si="78"/>
        <v>0</v>
      </c>
      <c r="N516" s="158">
        <v>4200</v>
      </c>
      <c r="O516" s="159">
        <v>7</v>
      </c>
      <c r="P516" s="14" t="s">
        <v>473</v>
      </c>
      <c r="Q516" s="14">
        <v>7</v>
      </c>
      <c r="R516" s="22">
        <v>86372.479299237311</v>
      </c>
      <c r="S516" s="94">
        <v>0</v>
      </c>
      <c r="T516" s="94">
        <v>0</v>
      </c>
      <c r="U516" s="94">
        <v>0</v>
      </c>
      <c r="V516" s="94">
        <v>37903.228005021563</v>
      </c>
      <c r="W516" s="95">
        <v>124275.70730425887</v>
      </c>
      <c r="X516" s="152"/>
      <c r="Y516" s="19">
        <f t="shared" si="79"/>
        <v>0</v>
      </c>
      <c r="Z516" s="19">
        <f t="shared" si="79"/>
        <v>0</v>
      </c>
      <c r="AA516" s="19">
        <f t="shared" si="80"/>
        <v>0</v>
      </c>
      <c r="AB516" s="19">
        <f t="shared" si="81"/>
        <v>0</v>
      </c>
      <c r="AC516" s="19">
        <f t="shared" si="81"/>
        <v>0</v>
      </c>
      <c r="AD516" s="19">
        <f t="shared" si="81"/>
        <v>-2105.734889167863</v>
      </c>
      <c r="AE516" s="19">
        <f t="shared" si="82"/>
        <v>2105.7348891678648</v>
      </c>
      <c r="AF516" s="19">
        <f t="shared" si="83"/>
        <v>0</v>
      </c>
      <c r="AG516" s="20"/>
      <c r="AH516" s="160">
        <f>'[3]Sped FY 2020'!DZ532</f>
        <v>440</v>
      </c>
      <c r="AI516" s="19">
        <f t="shared" si="76"/>
        <v>0</v>
      </c>
      <c r="AJ516" s="19">
        <f t="shared" si="76"/>
        <v>0</v>
      </c>
      <c r="AK516" s="19">
        <f t="shared" si="76"/>
        <v>0</v>
      </c>
      <c r="AL516" s="19">
        <f t="shared" si="75"/>
        <v>0</v>
      </c>
      <c r="AM516" s="19">
        <f t="shared" si="75"/>
        <v>0</v>
      </c>
      <c r="AN516" s="19">
        <f t="shared" si="75"/>
        <v>-4.7857611117451428</v>
      </c>
      <c r="AO516" s="19">
        <f t="shared" si="75"/>
        <v>4.7857611117451473</v>
      </c>
      <c r="AP516" s="19">
        <f t="shared" si="75"/>
        <v>0</v>
      </c>
      <c r="AQ516" s="118">
        <f>'[3]Sped FY 2020'!CR532</f>
        <v>-10.093593698313127</v>
      </c>
      <c r="AR516" s="119">
        <f>'[3]Sped FY 2020'!CS532</f>
        <v>-10.093593698313127</v>
      </c>
      <c r="AS516" s="161"/>
      <c r="AW516" s="162"/>
      <c r="AX516" s="162"/>
      <c r="AY516" s="162"/>
      <c r="AZ516" s="162"/>
      <c r="BA516" s="162"/>
      <c r="BB516" s="162"/>
      <c r="BC516" s="162"/>
      <c r="BD516" s="162"/>
      <c r="BE516" s="162"/>
      <c r="BF516" s="162"/>
      <c r="BG516" s="162"/>
      <c r="BH516" s="162"/>
      <c r="BI516" s="162"/>
      <c r="BJ516" s="162"/>
      <c r="BK516" s="162"/>
      <c r="BL516" s="162"/>
      <c r="BM516" s="162"/>
      <c r="BN516" s="162"/>
      <c r="BO516" s="162"/>
      <c r="BP516" s="162"/>
      <c r="BQ516" s="162"/>
      <c r="BR516" s="162"/>
      <c r="BS516" s="162"/>
      <c r="BT516" s="162"/>
      <c r="BU516" s="162"/>
      <c r="BV516" s="162"/>
      <c r="BW516" s="162"/>
      <c r="BX516" s="162"/>
      <c r="BY516" s="162"/>
      <c r="BZ516" s="162"/>
      <c r="CA516" s="162"/>
      <c r="CB516" s="162"/>
      <c r="CC516" s="162"/>
      <c r="CD516" s="162"/>
      <c r="CE516" s="162"/>
      <c r="CF516" s="162"/>
      <c r="CG516" s="162"/>
      <c r="CH516" s="162"/>
      <c r="CI516" s="162"/>
      <c r="CJ516" s="162"/>
    </row>
    <row r="517" spans="1:88" ht="15" x14ac:dyDescent="0.25">
      <c r="A517" s="154">
        <v>4201</v>
      </c>
      <c r="B517" s="155">
        <v>7</v>
      </c>
      <c r="C517" s="156" t="s">
        <v>474</v>
      </c>
      <c r="D517" s="167">
        <v>7</v>
      </c>
      <c r="E517" s="120">
        <f>'[3]Sped FY 2020'!AB533</f>
        <v>172496.67172012082</v>
      </c>
      <c r="F517" s="120">
        <f>'[3]Sped FY 2020'!AK533</f>
        <v>214352.08854006007</v>
      </c>
      <c r="G517" s="120">
        <f>'[3]Sped FY 2020'!BP533</f>
        <v>0</v>
      </c>
      <c r="H517" s="120">
        <f>-'[3]Sped FY 2020'!CI533</f>
        <v>0</v>
      </c>
      <c r="I517" s="120">
        <f>'[3]Sped FY 2020'!CB533</f>
        <v>0</v>
      </c>
      <c r="J517" s="120">
        <f>'[3]Sped FY 2020'!BF533-'[3]Sped FY 2020'!BI533</f>
        <v>217851.62083908729</v>
      </c>
      <c r="K517" s="120">
        <f>'[3]Sped FY 2020'!CJ533</f>
        <v>12814.801225828671</v>
      </c>
      <c r="L517" s="118">
        <f t="shared" si="77"/>
        <v>617515.18232509692</v>
      </c>
      <c r="M517" s="134">
        <f t="shared" si="78"/>
        <v>0</v>
      </c>
      <c r="N517" s="158">
        <v>4201</v>
      </c>
      <c r="O517" s="159">
        <v>7</v>
      </c>
      <c r="P517" s="14" t="s">
        <v>474</v>
      </c>
      <c r="Q517" s="14">
        <v>7</v>
      </c>
      <c r="R517" s="22">
        <v>172496.67172012082</v>
      </c>
      <c r="S517" s="94">
        <v>214352.08854006007</v>
      </c>
      <c r="T517" s="94">
        <v>0</v>
      </c>
      <c r="U517" s="94">
        <v>0</v>
      </c>
      <c r="V517" s="94">
        <v>230666.42206491597</v>
      </c>
      <c r="W517" s="95">
        <v>617515.18232509692</v>
      </c>
      <c r="X517" s="152"/>
      <c r="Y517" s="19">
        <f t="shared" si="79"/>
        <v>0</v>
      </c>
      <c r="Z517" s="19">
        <f t="shared" si="79"/>
        <v>0</v>
      </c>
      <c r="AA517" s="19">
        <f t="shared" si="80"/>
        <v>0</v>
      </c>
      <c r="AB517" s="19">
        <f t="shared" si="81"/>
        <v>0</v>
      </c>
      <c r="AC517" s="19">
        <f t="shared" si="81"/>
        <v>0</v>
      </c>
      <c r="AD517" s="19">
        <f t="shared" si="81"/>
        <v>-12814.801225828676</v>
      </c>
      <c r="AE517" s="19">
        <f t="shared" si="82"/>
        <v>12814.801225828671</v>
      </c>
      <c r="AF517" s="19">
        <f t="shared" si="83"/>
        <v>0</v>
      </c>
      <c r="AG517" s="20"/>
      <c r="AH517" s="160">
        <f>'[3]Sped FY 2020'!DZ533</f>
        <v>140</v>
      </c>
      <c r="AI517" s="19">
        <f t="shared" si="76"/>
        <v>0</v>
      </c>
      <c r="AJ517" s="19">
        <f t="shared" si="76"/>
        <v>0</v>
      </c>
      <c r="AK517" s="19">
        <f t="shared" si="76"/>
        <v>0</v>
      </c>
      <c r="AL517" s="19">
        <f t="shared" si="75"/>
        <v>0</v>
      </c>
      <c r="AM517" s="19">
        <f t="shared" si="75"/>
        <v>0</v>
      </c>
      <c r="AN517" s="19">
        <f t="shared" si="75"/>
        <v>-91.534294470204827</v>
      </c>
      <c r="AO517" s="19">
        <f t="shared" si="75"/>
        <v>91.534294470204784</v>
      </c>
      <c r="AP517" s="19">
        <f t="shared" si="75"/>
        <v>0</v>
      </c>
      <c r="AQ517" s="118">
        <f>'[3]Sped FY 2020'!CR533</f>
        <v>176.77996672990886</v>
      </c>
      <c r="AR517" s="119">
        <f>'[3]Sped FY 2020'!CS533</f>
        <v>176.77996672990886</v>
      </c>
      <c r="AS517" s="161"/>
      <c r="AW517" s="162"/>
      <c r="AX517" s="162"/>
      <c r="AY517" s="162"/>
      <c r="AZ517" s="162"/>
      <c r="BA517" s="162"/>
      <c r="BB517" s="162"/>
      <c r="BC517" s="162"/>
      <c r="BD517" s="162"/>
      <c r="BE517" s="162"/>
      <c r="BF517" s="162"/>
      <c r="BG517" s="162"/>
      <c r="BH517" s="162"/>
      <c r="BI517" s="162"/>
      <c r="BJ517" s="162"/>
      <c r="BK517" s="162"/>
      <c r="BL517" s="162"/>
      <c r="BM517" s="162"/>
      <c r="BN517" s="162"/>
      <c r="BO517" s="162"/>
      <c r="BP517" s="162"/>
      <c r="BQ517" s="162"/>
      <c r="BR517" s="162"/>
      <c r="BS517" s="162"/>
      <c r="BT517" s="162"/>
      <c r="BU517" s="162"/>
      <c r="BV517" s="162"/>
      <c r="BW517" s="162"/>
      <c r="BX517" s="162"/>
      <c r="BY517" s="162"/>
      <c r="BZ517" s="162"/>
      <c r="CA517" s="162"/>
      <c r="CB517" s="162"/>
      <c r="CC517" s="162"/>
      <c r="CD517" s="162"/>
      <c r="CE517" s="162"/>
      <c r="CF517" s="162"/>
      <c r="CG517" s="162"/>
      <c r="CH517" s="162"/>
      <c r="CI517" s="162"/>
      <c r="CJ517" s="162"/>
    </row>
    <row r="518" spans="1:88" ht="15" x14ac:dyDescent="0.25">
      <c r="A518" s="154">
        <v>4203</v>
      </c>
      <c r="B518" s="155">
        <v>7</v>
      </c>
      <c r="C518" s="156" t="s">
        <v>475</v>
      </c>
      <c r="D518" s="167">
        <v>7</v>
      </c>
      <c r="E518" s="120">
        <f>'[3]Sped FY 2020'!AB534</f>
        <v>0</v>
      </c>
      <c r="F518" s="120">
        <f>'[3]Sped FY 2020'!AK534</f>
        <v>0</v>
      </c>
      <c r="G518" s="120">
        <f>'[3]Sped FY 2020'!BP534</f>
        <v>0</v>
      </c>
      <c r="H518" s="120">
        <f>-'[3]Sped FY 2020'!CI534</f>
        <v>0</v>
      </c>
      <c r="I518" s="120">
        <f>'[3]Sped FY 2020'!CB534</f>
        <v>0</v>
      </c>
      <c r="J518" s="120">
        <f>'[3]Sped FY 2020'!BF534-'[3]Sped FY 2020'!BI534</f>
        <v>0</v>
      </c>
      <c r="K518" s="120">
        <f>'[3]Sped FY 2020'!CJ534</f>
        <v>0</v>
      </c>
      <c r="L518" s="118">
        <f t="shared" si="77"/>
        <v>0</v>
      </c>
      <c r="M518" s="134">
        <f t="shared" si="78"/>
        <v>0</v>
      </c>
      <c r="N518" s="158">
        <v>4203</v>
      </c>
      <c r="O518" s="159">
        <v>7</v>
      </c>
      <c r="P518" s="14" t="s">
        <v>475</v>
      </c>
      <c r="Q518" s="14">
        <v>7</v>
      </c>
      <c r="R518" s="22">
        <v>0</v>
      </c>
      <c r="S518" s="94">
        <v>0</v>
      </c>
      <c r="T518" s="94">
        <v>0</v>
      </c>
      <c r="U518" s="94">
        <v>0</v>
      </c>
      <c r="V518" s="94">
        <v>0</v>
      </c>
      <c r="W518" s="95">
        <v>0</v>
      </c>
      <c r="X518" s="152"/>
      <c r="Y518" s="19">
        <f t="shared" si="79"/>
        <v>0</v>
      </c>
      <c r="Z518" s="19">
        <f t="shared" si="79"/>
        <v>0</v>
      </c>
      <c r="AA518" s="19">
        <f t="shared" si="80"/>
        <v>0</v>
      </c>
      <c r="AB518" s="19">
        <f t="shared" si="81"/>
        <v>0</v>
      </c>
      <c r="AC518" s="19">
        <f t="shared" si="81"/>
        <v>0</v>
      </c>
      <c r="AD518" s="19">
        <f t="shared" si="81"/>
        <v>0</v>
      </c>
      <c r="AE518" s="19">
        <f t="shared" si="82"/>
        <v>0</v>
      </c>
      <c r="AF518" s="19">
        <f t="shared" si="83"/>
        <v>0</v>
      </c>
      <c r="AG518" s="20"/>
      <c r="AH518" s="160">
        <f>'[3]Sped FY 2020'!DZ534</f>
        <v>0</v>
      </c>
      <c r="AI518" s="19">
        <f t="shared" si="76"/>
        <v>0</v>
      </c>
      <c r="AJ518" s="19">
        <f t="shared" si="76"/>
        <v>0</v>
      </c>
      <c r="AK518" s="19">
        <f t="shared" si="76"/>
        <v>0</v>
      </c>
      <c r="AL518" s="19">
        <f t="shared" si="75"/>
        <v>0</v>
      </c>
      <c r="AM518" s="19">
        <f t="shared" si="75"/>
        <v>0</v>
      </c>
      <c r="AN518" s="19">
        <f t="shared" si="75"/>
        <v>0</v>
      </c>
      <c r="AO518" s="19">
        <f t="shared" si="75"/>
        <v>0</v>
      </c>
      <c r="AP518" s="19">
        <f t="shared" si="75"/>
        <v>0</v>
      </c>
      <c r="AQ518" s="118">
        <f>'[3]Sped FY 2020'!CR534</f>
        <v>0</v>
      </c>
      <c r="AR518" s="119">
        <f>'[3]Sped FY 2020'!CS534</f>
        <v>0</v>
      </c>
      <c r="AS518" s="161"/>
      <c r="AW518" s="162"/>
      <c r="AX518" s="162"/>
      <c r="AY518" s="162"/>
      <c r="AZ518" s="162"/>
      <c r="BA518" s="162"/>
      <c r="BB518" s="162"/>
      <c r="BC518" s="162"/>
      <c r="BD518" s="162"/>
      <c r="BE518" s="162"/>
      <c r="BF518" s="162"/>
      <c r="BG518" s="162"/>
      <c r="BH518" s="162"/>
      <c r="BI518" s="162"/>
      <c r="BJ518" s="162"/>
      <c r="BK518" s="162"/>
      <c r="BL518" s="162"/>
      <c r="BM518" s="162"/>
      <c r="BN518" s="162"/>
      <c r="BO518" s="162"/>
      <c r="BP518" s="162"/>
      <c r="BQ518" s="162"/>
      <c r="BR518" s="162"/>
      <c r="BS518" s="162"/>
      <c r="BT518" s="162"/>
      <c r="BU518" s="162"/>
      <c r="BV518" s="162"/>
      <c r="BW518" s="162"/>
      <c r="BX518" s="162"/>
      <c r="BY518" s="162"/>
      <c r="BZ518" s="162"/>
      <c r="CA518" s="162"/>
      <c r="CB518" s="162"/>
      <c r="CC518" s="162"/>
      <c r="CD518" s="162"/>
      <c r="CE518" s="162"/>
      <c r="CF518" s="162"/>
      <c r="CG518" s="162"/>
      <c r="CH518" s="162"/>
      <c r="CI518" s="162"/>
      <c r="CJ518" s="162"/>
    </row>
    <row r="519" spans="1:88" ht="15" x14ac:dyDescent="0.25">
      <c r="A519" s="154">
        <v>4204</v>
      </c>
      <c r="B519" s="155">
        <v>7</v>
      </c>
      <c r="C519" s="156" t="s">
        <v>476</v>
      </c>
      <c r="D519" s="167">
        <v>7</v>
      </c>
      <c r="E519" s="120">
        <f>'[3]Sped FY 2020'!AB535</f>
        <v>127184.76021304028</v>
      </c>
      <c r="F519" s="120">
        <f>'[3]Sped FY 2020'!AK535</f>
        <v>37565.981605806955</v>
      </c>
      <c r="G519" s="120">
        <f>'[3]Sped FY 2020'!BP535</f>
        <v>0</v>
      </c>
      <c r="H519" s="120">
        <f>-'[3]Sped FY 2020'!CI535</f>
        <v>0</v>
      </c>
      <c r="I519" s="120">
        <f>'[3]Sped FY 2020'!CB535</f>
        <v>0</v>
      </c>
      <c r="J519" s="120">
        <f>'[3]Sped FY 2020'!BF535-'[3]Sped FY 2020'!BI535</f>
        <v>78804.355718404986</v>
      </c>
      <c r="K519" s="120">
        <f>'[3]Sped FY 2020'!CJ535</f>
        <v>4635.5503363767657</v>
      </c>
      <c r="L519" s="118">
        <f t="shared" si="77"/>
        <v>248190.647873629</v>
      </c>
      <c r="M519" s="134">
        <f t="shared" si="78"/>
        <v>0</v>
      </c>
      <c r="N519" s="158">
        <v>4204</v>
      </c>
      <c r="O519" s="159">
        <v>7</v>
      </c>
      <c r="P519" s="14" t="s">
        <v>476</v>
      </c>
      <c r="Q519" s="14">
        <v>7</v>
      </c>
      <c r="R519" s="22">
        <v>127184.76021304028</v>
      </c>
      <c r="S519" s="94">
        <v>37565.981605806955</v>
      </c>
      <c r="T519" s="94">
        <v>0</v>
      </c>
      <c r="U519" s="94">
        <v>0</v>
      </c>
      <c r="V519" s="94">
        <v>83439.90605478175</v>
      </c>
      <c r="W519" s="95">
        <v>248190.647873629</v>
      </c>
      <c r="X519" s="152"/>
      <c r="Y519" s="19">
        <f t="shared" si="79"/>
        <v>0</v>
      </c>
      <c r="Z519" s="19">
        <f t="shared" si="79"/>
        <v>0</v>
      </c>
      <c r="AA519" s="19">
        <f t="shared" si="80"/>
        <v>0</v>
      </c>
      <c r="AB519" s="19">
        <f t="shared" si="81"/>
        <v>0</v>
      </c>
      <c r="AC519" s="19">
        <f t="shared" si="81"/>
        <v>0</v>
      </c>
      <c r="AD519" s="19">
        <f t="shared" si="81"/>
        <v>-4635.5503363767639</v>
      </c>
      <c r="AE519" s="19">
        <f t="shared" si="82"/>
        <v>4635.5503363767657</v>
      </c>
      <c r="AF519" s="19">
        <f t="shared" si="83"/>
        <v>0</v>
      </c>
      <c r="AG519" s="20"/>
      <c r="AH519" s="160">
        <f>'[3]Sped FY 2020'!DZ535</f>
        <v>115</v>
      </c>
      <c r="AI519" s="19">
        <f t="shared" si="76"/>
        <v>0</v>
      </c>
      <c r="AJ519" s="19">
        <f t="shared" si="76"/>
        <v>0</v>
      </c>
      <c r="AK519" s="19">
        <f t="shared" si="76"/>
        <v>0</v>
      </c>
      <c r="AL519" s="19">
        <f t="shared" si="75"/>
        <v>0</v>
      </c>
      <c r="AM519" s="19">
        <f t="shared" si="75"/>
        <v>0</v>
      </c>
      <c r="AN519" s="19">
        <f t="shared" si="75"/>
        <v>-40.309133359797947</v>
      </c>
      <c r="AO519" s="19">
        <f t="shared" si="75"/>
        <v>40.309133359797961</v>
      </c>
      <c r="AP519" s="19">
        <f t="shared" si="75"/>
        <v>0</v>
      </c>
      <c r="AQ519" s="118">
        <f>'[3]Sped FY 2020'!CR535</f>
        <v>-60.765717698000316</v>
      </c>
      <c r="AR519" s="119">
        <f>'[3]Sped FY 2020'!CS535</f>
        <v>-60.765717698000316</v>
      </c>
      <c r="AS519" s="161"/>
      <c r="AW519" s="162"/>
      <c r="AX519" s="162"/>
      <c r="AY519" s="162"/>
      <c r="AZ519" s="162"/>
      <c r="BA519" s="162"/>
      <c r="BB519" s="162"/>
      <c r="BC519" s="162"/>
      <c r="BD519" s="162"/>
      <c r="BE519" s="162"/>
      <c r="BF519" s="162"/>
      <c r="BG519" s="162"/>
      <c r="BH519" s="162"/>
      <c r="BI519" s="162"/>
      <c r="BJ519" s="162"/>
      <c r="BK519" s="162"/>
      <c r="BL519" s="162"/>
      <c r="BM519" s="162"/>
      <c r="BN519" s="162"/>
      <c r="BO519" s="162"/>
      <c r="BP519" s="162"/>
      <c r="BQ519" s="162"/>
      <c r="BR519" s="162"/>
      <c r="BS519" s="162"/>
      <c r="BT519" s="162"/>
      <c r="BU519" s="162"/>
      <c r="BV519" s="162"/>
      <c r="BW519" s="162"/>
      <c r="BX519" s="162"/>
      <c r="BY519" s="162"/>
      <c r="BZ519" s="162"/>
      <c r="CA519" s="162"/>
      <c r="CB519" s="162"/>
      <c r="CC519" s="162"/>
      <c r="CD519" s="162"/>
      <c r="CE519" s="162"/>
      <c r="CF519" s="162"/>
      <c r="CG519" s="162"/>
      <c r="CH519" s="162"/>
      <c r="CI519" s="162"/>
      <c r="CJ519" s="162"/>
    </row>
    <row r="520" spans="1:88" ht="15" x14ac:dyDescent="0.25">
      <c r="A520" s="154">
        <v>4205</v>
      </c>
      <c r="B520" s="155">
        <v>7</v>
      </c>
      <c r="C520" s="156" t="s">
        <v>477</v>
      </c>
      <c r="D520" s="167">
        <v>7</v>
      </c>
      <c r="E520" s="120">
        <f>'[3]Sped FY 2020'!AB536</f>
        <v>700185.44350033277</v>
      </c>
      <c r="F520" s="120">
        <f>'[3]Sped FY 2020'!AK536</f>
        <v>159719.69909970651</v>
      </c>
      <c r="G520" s="120">
        <f>'[3]Sped FY 2020'!BP536</f>
        <v>0</v>
      </c>
      <c r="H520" s="120">
        <f>-'[3]Sped FY 2020'!CI536</f>
        <v>0</v>
      </c>
      <c r="I520" s="120">
        <f>'[3]Sped FY 2020'!CB536</f>
        <v>0</v>
      </c>
      <c r="J520" s="120">
        <f>'[3]Sped FY 2020'!BF536-'[3]Sped FY 2020'!BI536</f>
        <v>662048.42740968557</v>
      </c>
      <c r="K520" s="120">
        <f>'[3]Sped FY 2020'!CJ536</f>
        <v>38944.025141746228</v>
      </c>
      <c r="L520" s="118">
        <f t="shared" si="77"/>
        <v>1560897.595151471</v>
      </c>
      <c r="M520" s="134">
        <f t="shared" si="78"/>
        <v>0</v>
      </c>
      <c r="N520" s="158">
        <v>4205</v>
      </c>
      <c r="O520" s="159">
        <v>7</v>
      </c>
      <c r="P520" s="14" t="s">
        <v>477</v>
      </c>
      <c r="Q520" s="14">
        <v>7</v>
      </c>
      <c r="R520" s="22">
        <v>700185.44350033277</v>
      </c>
      <c r="S520" s="94">
        <v>159719.69909970651</v>
      </c>
      <c r="T520" s="94">
        <v>0</v>
      </c>
      <c r="U520" s="94">
        <v>0</v>
      </c>
      <c r="V520" s="94">
        <v>700992.45255143184</v>
      </c>
      <c r="W520" s="95">
        <v>1560897.595151471</v>
      </c>
      <c r="X520" s="152"/>
      <c r="Y520" s="19">
        <f t="shared" si="79"/>
        <v>0</v>
      </c>
      <c r="Z520" s="19">
        <f t="shared" si="79"/>
        <v>0</v>
      </c>
      <c r="AA520" s="19">
        <f t="shared" si="80"/>
        <v>0</v>
      </c>
      <c r="AB520" s="19">
        <f t="shared" si="81"/>
        <v>0</v>
      </c>
      <c r="AC520" s="19">
        <f t="shared" si="81"/>
        <v>0</v>
      </c>
      <c r="AD520" s="19">
        <f t="shared" si="81"/>
        <v>-38944.025141746271</v>
      </c>
      <c r="AE520" s="19">
        <f t="shared" si="82"/>
        <v>38944.025141746228</v>
      </c>
      <c r="AF520" s="19">
        <f t="shared" si="83"/>
        <v>0</v>
      </c>
      <c r="AG520" s="20"/>
      <c r="AH520" s="160">
        <f>'[3]Sped FY 2020'!DZ536</f>
        <v>480</v>
      </c>
      <c r="AI520" s="19">
        <f t="shared" si="76"/>
        <v>0</v>
      </c>
      <c r="AJ520" s="19">
        <f t="shared" si="76"/>
        <v>0</v>
      </c>
      <c r="AK520" s="19">
        <f t="shared" si="76"/>
        <v>0</v>
      </c>
      <c r="AL520" s="19">
        <f t="shared" si="75"/>
        <v>0</v>
      </c>
      <c r="AM520" s="19">
        <f t="shared" si="75"/>
        <v>0</v>
      </c>
      <c r="AN520" s="19">
        <f t="shared" si="75"/>
        <v>-81.1333857119714</v>
      </c>
      <c r="AO520" s="19">
        <f t="shared" si="75"/>
        <v>81.133385711971314</v>
      </c>
      <c r="AP520" s="19">
        <f t="shared" si="75"/>
        <v>0</v>
      </c>
      <c r="AQ520" s="118">
        <f>'[3]Sped FY 2020'!CR536</f>
        <v>143.63295853774198</v>
      </c>
      <c r="AR520" s="119">
        <f>'[3]Sped FY 2020'!CS536</f>
        <v>143.63295853774198</v>
      </c>
      <c r="AS520" s="161"/>
      <c r="AW520" s="162"/>
      <c r="AX520" s="162"/>
      <c r="AY520" s="162"/>
      <c r="AZ520" s="162"/>
      <c r="BA520" s="162"/>
      <c r="BB520" s="162"/>
      <c r="BC520" s="162"/>
      <c r="BD520" s="162"/>
      <c r="BE520" s="162"/>
      <c r="BF520" s="162"/>
      <c r="BG520" s="162"/>
      <c r="BH520" s="162"/>
      <c r="BI520" s="162"/>
      <c r="BJ520" s="162"/>
      <c r="BK520" s="162"/>
      <c r="BL520" s="162"/>
      <c r="BM520" s="162"/>
      <c r="BN520" s="162"/>
      <c r="BO520" s="162"/>
      <c r="BP520" s="162"/>
      <c r="BQ520" s="162"/>
      <c r="BR520" s="162"/>
      <c r="BS520" s="162"/>
      <c r="BT520" s="162"/>
      <c r="BU520" s="162"/>
      <c r="BV520" s="162"/>
      <c r="BW520" s="162"/>
      <c r="BX520" s="162"/>
      <c r="BY520" s="162"/>
      <c r="BZ520" s="162"/>
      <c r="CA520" s="162"/>
      <c r="CB520" s="162"/>
      <c r="CC520" s="162"/>
      <c r="CD520" s="162"/>
      <c r="CE520" s="162"/>
      <c r="CF520" s="162"/>
      <c r="CG520" s="162"/>
      <c r="CH520" s="162"/>
      <c r="CI520" s="162"/>
      <c r="CJ520" s="162"/>
    </row>
    <row r="521" spans="1:88" ht="15" x14ac:dyDescent="0.25">
      <c r="A521" s="154">
        <v>4207</v>
      </c>
      <c r="B521" s="155">
        <v>7</v>
      </c>
      <c r="C521" s="156" t="s">
        <v>478</v>
      </c>
      <c r="D521" s="167">
        <v>7</v>
      </c>
      <c r="E521" s="120">
        <f>'[3]Sped FY 2020'!AB537</f>
        <v>50889.686511006039</v>
      </c>
      <c r="F521" s="120">
        <f>'[3]Sped FY 2020'!AK537</f>
        <v>55090.902522660581</v>
      </c>
      <c r="G521" s="120">
        <f>'[3]Sped FY 2020'!BP537</f>
        <v>0</v>
      </c>
      <c r="H521" s="120">
        <f>-'[3]Sped FY 2020'!CI537</f>
        <v>0</v>
      </c>
      <c r="I521" s="120">
        <f>'[3]Sped FY 2020'!CB537</f>
        <v>0</v>
      </c>
      <c r="J521" s="120">
        <f>'[3]Sped FY 2020'!BF537-'[3]Sped FY 2020'!BI537</f>
        <v>72021.748571410324</v>
      </c>
      <c r="K521" s="120">
        <f>'[3]Sped FY 2020'!CJ537</f>
        <v>4236.5734453770801</v>
      </c>
      <c r="L521" s="118">
        <f t="shared" si="77"/>
        <v>182238.91105045404</v>
      </c>
      <c r="M521" s="134">
        <f t="shared" si="78"/>
        <v>0</v>
      </c>
      <c r="N521" s="158">
        <v>4207</v>
      </c>
      <c r="O521" s="159">
        <v>7</v>
      </c>
      <c r="P521" s="14" t="s">
        <v>478</v>
      </c>
      <c r="Q521" s="14">
        <v>7</v>
      </c>
      <c r="R521" s="22">
        <v>50889.686511006039</v>
      </c>
      <c r="S521" s="94">
        <v>55090.902522660581</v>
      </c>
      <c r="T521" s="94">
        <v>0</v>
      </c>
      <c r="U521" s="94">
        <v>0</v>
      </c>
      <c r="V521" s="94">
        <v>76258.32201678741</v>
      </c>
      <c r="W521" s="95">
        <v>182238.91105045401</v>
      </c>
      <c r="X521" s="152"/>
      <c r="Y521" s="19">
        <f t="shared" si="79"/>
        <v>0</v>
      </c>
      <c r="Z521" s="19">
        <f t="shared" si="79"/>
        <v>0</v>
      </c>
      <c r="AA521" s="19">
        <f t="shared" si="80"/>
        <v>0</v>
      </c>
      <c r="AB521" s="19">
        <f t="shared" si="81"/>
        <v>0</v>
      </c>
      <c r="AC521" s="19">
        <f t="shared" si="81"/>
        <v>0</v>
      </c>
      <c r="AD521" s="19">
        <f t="shared" si="81"/>
        <v>-4236.5734453770856</v>
      </c>
      <c r="AE521" s="19">
        <f t="shared" si="82"/>
        <v>4236.5734453770801</v>
      </c>
      <c r="AF521" s="19">
        <f t="shared" si="83"/>
        <v>0</v>
      </c>
      <c r="AG521" s="20"/>
      <c r="AH521" s="160">
        <f>'[3]Sped FY 2020'!DZ537</f>
        <v>45</v>
      </c>
      <c r="AI521" s="19">
        <f t="shared" si="76"/>
        <v>0</v>
      </c>
      <c r="AJ521" s="19">
        <f t="shared" si="76"/>
        <v>0</v>
      </c>
      <c r="AK521" s="19">
        <f t="shared" si="76"/>
        <v>0</v>
      </c>
      <c r="AL521" s="19">
        <f t="shared" si="75"/>
        <v>0</v>
      </c>
      <c r="AM521" s="19">
        <f t="shared" si="75"/>
        <v>0</v>
      </c>
      <c r="AN521" s="19">
        <f t="shared" si="75"/>
        <v>-94.146076563935239</v>
      </c>
      <c r="AO521" s="19">
        <f t="shared" si="75"/>
        <v>94.146076563935111</v>
      </c>
      <c r="AP521" s="19">
        <f t="shared" si="75"/>
        <v>0</v>
      </c>
      <c r="AQ521" s="118">
        <f>'[3]Sped FY 2020'!CR537</f>
        <v>172.55709620470034</v>
      </c>
      <c r="AR521" s="119">
        <f>'[3]Sped FY 2020'!CS537</f>
        <v>172.55709620469969</v>
      </c>
      <c r="AS521" s="161"/>
      <c r="AW521" s="162"/>
      <c r="AX521" s="162"/>
      <c r="AY521" s="162"/>
      <c r="AZ521" s="162"/>
      <c r="BA521" s="162"/>
      <c r="BB521" s="162"/>
      <c r="BC521" s="162"/>
      <c r="BD521" s="162"/>
      <c r="BE521" s="162"/>
      <c r="BF521" s="162"/>
      <c r="BG521" s="162"/>
      <c r="BH521" s="162"/>
      <c r="BI521" s="162"/>
      <c r="BJ521" s="162"/>
      <c r="BK521" s="162"/>
      <c r="BL521" s="162"/>
      <c r="BM521" s="162"/>
      <c r="BN521" s="162"/>
      <c r="BO521" s="162"/>
      <c r="BP521" s="162"/>
      <c r="BQ521" s="162"/>
      <c r="BR521" s="162"/>
      <c r="BS521" s="162"/>
      <c r="BT521" s="162"/>
      <c r="BU521" s="162"/>
      <c r="BV521" s="162"/>
      <c r="BW521" s="162"/>
      <c r="BX521" s="162"/>
      <c r="BY521" s="162"/>
      <c r="BZ521" s="162"/>
      <c r="CA521" s="162"/>
      <c r="CB521" s="162"/>
      <c r="CC521" s="162"/>
      <c r="CD521" s="162"/>
      <c r="CE521" s="162"/>
      <c r="CF521" s="162"/>
      <c r="CG521" s="162"/>
      <c r="CH521" s="162"/>
      <c r="CI521" s="162"/>
      <c r="CJ521" s="162"/>
    </row>
    <row r="522" spans="1:88" ht="15" x14ac:dyDescent="0.25">
      <c r="A522" s="154">
        <v>4208</v>
      </c>
      <c r="B522" s="155">
        <v>7</v>
      </c>
      <c r="C522" s="156" t="s">
        <v>479</v>
      </c>
      <c r="D522" s="167">
        <v>7</v>
      </c>
      <c r="E522" s="120">
        <f>'[3]Sped FY 2020'!AB538</f>
        <v>82612.336827291321</v>
      </c>
      <c r="F522" s="120">
        <f>'[3]Sped FY 2020'!AK538</f>
        <v>12628.154666184388</v>
      </c>
      <c r="G522" s="120">
        <f>'[3]Sped FY 2020'!BP538</f>
        <v>0</v>
      </c>
      <c r="H522" s="120">
        <f>-'[3]Sped FY 2020'!CI538</f>
        <v>0</v>
      </c>
      <c r="I522" s="120">
        <f>'[3]Sped FY 2020'!CB538</f>
        <v>0</v>
      </c>
      <c r="J522" s="120">
        <f>'[3]Sped FY 2020'!BF538-'[3]Sped FY 2020'!BI538</f>
        <v>47889.044063391018</v>
      </c>
      <c r="K522" s="120">
        <f>'[3]Sped FY 2020'!CJ538</f>
        <v>2817.0025919641789</v>
      </c>
      <c r="L522" s="118">
        <f t="shared" si="77"/>
        <v>145946.53814883091</v>
      </c>
      <c r="M522" s="134">
        <f t="shared" si="78"/>
        <v>0</v>
      </c>
      <c r="N522" s="158">
        <v>4208</v>
      </c>
      <c r="O522" s="159">
        <v>7</v>
      </c>
      <c r="P522" s="14" t="s">
        <v>479</v>
      </c>
      <c r="Q522" s="14">
        <v>7</v>
      </c>
      <c r="R522" s="22">
        <v>82612.336827291321</v>
      </c>
      <c r="S522" s="94">
        <v>12628.154666184388</v>
      </c>
      <c r="T522" s="94">
        <v>0</v>
      </c>
      <c r="U522" s="94">
        <v>0</v>
      </c>
      <c r="V522" s="94">
        <v>50706.046655355196</v>
      </c>
      <c r="W522" s="95">
        <v>145946.53814883091</v>
      </c>
      <c r="X522" s="152"/>
      <c r="Y522" s="19">
        <f t="shared" si="79"/>
        <v>0</v>
      </c>
      <c r="Z522" s="19">
        <f t="shared" si="79"/>
        <v>0</v>
      </c>
      <c r="AA522" s="19">
        <f t="shared" si="80"/>
        <v>0</v>
      </c>
      <c r="AB522" s="19">
        <f t="shared" si="81"/>
        <v>0</v>
      </c>
      <c r="AC522" s="19">
        <f t="shared" si="81"/>
        <v>0</v>
      </c>
      <c r="AD522" s="19">
        <f t="shared" si="81"/>
        <v>-2817.0025919641776</v>
      </c>
      <c r="AE522" s="19">
        <f t="shared" si="82"/>
        <v>2817.0025919641789</v>
      </c>
      <c r="AF522" s="19">
        <f t="shared" si="83"/>
        <v>0</v>
      </c>
      <c r="AG522" s="20"/>
      <c r="AH522" s="160">
        <f>'[3]Sped FY 2020'!DZ538</f>
        <v>130</v>
      </c>
      <c r="AI522" s="19">
        <f t="shared" si="76"/>
        <v>0</v>
      </c>
      <c r="AJ522" s="19">
        <f t="shared" si="76"/>
        <v>0</v>
      </c>
      <c r="AK522" s="19">
        <f t="shared" si="76"/>
        <v>0</v>
      </c>
      <c r="AL522" s="19">
        <f t="shared" si="75"/>
        <v>0</v>
      </c>
      <c r="AM522" s="19">
        <f t="shared" si="75"/>
        <v>0</v>
      </c>
      <c r="AN522" s="19">
        <f t="shared" si="75"/>
        <v>-21.669250707416751</v>
      </c>
      <c r="AO522" s="19">
        <f t="shared" si="75"/>
        <v>21.669250707416762</v>
      </c>
      <c r="AP522" s="19">
        <f t="shared" si="75"/>
        <v>0</v>
      </c>
      <c r="AQ522" s="118">
        <f>'[3]Sped FY 2020'!CR538</f>
        <v>43.338501414833502</v>
      </c>
      <c r="AR522" s="119">
        <f>'[3]Sped FY 2020'!CS538</f>
        <v>43.338501414833502</v>
      </c>
      <c r="AS522" s="161"/>
      <c r="AW522" s="162"/>
      <c r="AX522" s="162"/>
      <c r="AY522" s="162"/>
      <c r="AZ522" s="162"/>
      <c r="BA522" s="162"/>
      <c r="BB522" s="162"/>
      <c r="BC522" s="162"/>
      <c r="BD522" s="162"/>
      <c r="BE522" s="162"/>
      <c r="BF522" s="162"/>
      <c r="BG522" s="162"/>
      <c r="BH522" s="162"/>
      <c r="BI522" s="162"/>
      <c r="BJ522" s="162"/>
      <c r="BK522" s="162"/>
      <c r="BL522" s="162"/>
      <c r="BM522" s="162"/>
      <c r="BN522" s="162"/>
      <c r="BO522" s="162"/>
      <c r="BP522" s="162"/>
      <c r="BQ522" s="162"/>
      <c r="BR522" s="162"/>
      <c r="BS522" s="162"/>
      <c r="BT522" s="162"/>
      <c r="BU522" s="162"/>
      <c r="BV522" s="162"/>
      <c r="BW522" s="162"/>
      <c r="BX522" s="162"/>
      <c r="BY522" s="162"/>
      <c r="BZ522" s="162"/>
      <c r="CA522" s="162"/>
      <c r="CB522" s="162"/>
      <c r="CC522" s="162"/>
      <c r="CD522" s="162"/>
      <c r="CE522" s="162"/>
      <c r="CF522" s="162"/>
      <c r="CG522" s="162"/>
      <c r="CH522" s="162"/>
      <c r="CI522" s="162"/>
      <c r="CJ522" s="162"/>
    </row>
    <row r="523" spans="1:88" ht="15" x14ac:dyDescent="0.25">
      <c r="A523" s="154">
        <v>4209</v>
      </c>
      <c r="B523" s="155">
        <v>7</v>
      </c>
      <c r="C523" s="156" t="s">
        <v>480</v>
      </c>
      <c r="D523" s="167">
        <v>7</v>
      </c>
      <c r="E523" s="120">
        <f>'[3]Sped FY 2020'!AB539</f>
        <v>621944.07500637928</v>
      </c>
      <c r="F523" s="120">
        <f>'[3]Sped FY 2020'!AK539</f>
        <v>446231.24062695628</v>
      </c>
      <c r="G523" s="120">
        <f>'[3]Sped FY 2020'!BP539</f>
        <v>0</v>
      </c>
      <c r="H523" s="120">
        <f>-'[3]Sped FY 2020'!CI539</f>
        <v>0</v>
      </c>
      <c r="I523" s="120">
        <f>'[3]Sped FY 2020'!CB539</f>
        <v>0</v>
      </c>
      <c r="J523" s="120">
        <f>'[3]Sped FY 2020'!BF539-'[3]Sped FY 2020'!BI539</f>
        <v>550189.17842540599</v>
      </c>
      <c r="K523" s="120">
        <f>'[3]Sped FY 2020'!CJ539</f>
        <v>32364.069319141545</v>
      </c>
      <c r="L523" s="118">
        <f t="shared" si="77"/>
        <v>1650728.5633778833</v>
      </c>
      <c r="M523" s="134">
        <f t="shared" si="78"/>
        <v>0</v>
      </c>
      <c r="N523" s="158">
        <v>4209</v>
      </c>
      <c r="O523" s="159">
        <v>7</v>
      </c>
      <c r="P523" s="14" t="s">
        <v>480</v>
      </c>
      <c r="Q523" s="14">
        <v>7</v>
      </c>
      <c r="R523" s="22">
        <v>621944.07500637928</v>
      </c>
      <c r="S523" s="94">
        <v>446231.24062695628</v>
      </c>
      <c r="T523" s="94">
        <v>0</v>
      </c>
      <c r="U523" s="94">
        <v>0</v>
      </c>
      <c r="V523" s="94">
        <v>582553.24774454755</v>
      </c>
      <c r="W523" s="95">
        <v>1650728.5633778833</v>
      </c>
      <c r="X523" s="152"/>
      <c r="Y523" s="19">
        <f t="shared" si="79"/>
        <v>0</v>
      </c>
      <c r="Z523" s="19">
        <f t="shared" si="79"/>
        <v>0</v>
      </c>
      <c r="AA523" s="19">
        <f t="shared" si="80"/>
        <v>0</v>
      </c>
      <c r="AB523" s="19">
        <f t="shared" si="81"/>
        <v>0</v>
      </c>
      <c r="AC523" s="19">
        <f t="shared" si="81"/>
        <v>0</v>
      </c>
      <c r="AD523" s="19">
        <f t="shared" si="81"/>
        <v>-32364.069319141563</v>
      </c>
      <c r="AE523" s="19">
        <f t="shared" si="82"/>
        <v>32364.069319141545</v>
      </c>
      <c r="AF523" s="19">
        <f t="shared" si="83"/>
        <v>0</v>
      </c>
      <c r="AG523" s="20"/>
      <c r="AH523" s="160">
        <f>'[3]Sped FY 2020'!DZ539</f>
        <v>250</v>
      </c>
      <c r="AI523" s="19">
        <f t="shared" si="76"/>
        <v>0</v>
      </c>
      <c r="AJ523" s="19">
        <f t="shared" si="76"/>
        <v>0</v>
      </c>
      <c r="AK523" s="19">
        <f t="shared" si="76"/>
        <v>0</v>
      </c>
      <c r="AL523" s="19">
        <f t="shared" si="75"/>
        <v>0</v>
      </c>
      <c r="AM523" s="19">
        <f t="shared" si="75"/>
        <v>0</v>
      </c>
      <c r="AN523" s="19">
        <f t="shared" ref="AN523:AP586" si="84">IF($AH523&gt;0,AD523/$AH523,0)</f>
        <v>-129.45627727656625</v>
      </c>
      <c r="AO523" s="19">
        <f t="shared" si="84"/>
        <v>129.45627727656617</v>
      </c>
      <c r="AP523" s="19">
        <f t="shared" si="84"/>
        <v>0</v>
      </c>
      <c r="AQ523" s="118">
        <f>'[3]Sped FY 2020'!CR539</f>
        <v>206.55333321942337</v>
      </c>
      <c r="AR523" s="119">
        <f>'[3]Sped FY 2020'!CS539</f>
        <v>206.55333321942337</v>
      </c>
      <c r="AS523" s="161"/>
      <c r="AW523" s="162"/>
      <c r="AX523" s="162"/>
      <c r="AY523" s="162"/>
      <c r="AZ523" s="162"/>
      <c r="BA523" s="162"/>
      <c r="BB523" s="162"/>
      <c r="BC523" s="162"/>
      <c r="BD523" s="162"/>
      <c r="BE523" s="162"/>
      <c r="BF523" s="162"/>
      <c r="BG523" s="162"/>
      <c r="BH523" s="162"/>
      <c r="BI523" s="162"/>
      <c r="BJ523" s="162"/>
      <c r="BK523" s="162"/>
      <c r="BL523" s="162"/>
      <c r="BM523" s="162"/>
      <c r="BN523" s="162"/>
      <c r="BO523" s="162"/>
      <c r="BP523" s="162"/>
      <c r="BQ523" s="162"/>
      <c r="BR523" s="162"/>
      <c r="BS523" s="162"/>
      <c r="BT523" s="162"/>
      <c r="BU523" s="162"/>
      <c r="BV523" s="162"/>
      <c r="BW523" s="162"/>
      <c r="BX523" s="162"/>
      <c r="BY523" s="162"/>
      <c r="BZ523" s="162"/>
      <c r="CA523" s="162"/>
      <c r="CB523" s="162"/>
      <c r="CC523" s="162"/>
      <c r="CD523" s="162"/>
      <c r="CE523" s="162"/>
      <c r="CF523" s="162"/>
      <c r="CG523" s="162"/>
      <c r="CH523" s="162"/>
      <c r="CI523" s="162"/>
      <c r="CJ523" s="162"/>
    </row>
    <row r="524" spans="1:88" ht="15" x14ac:dyDescent="0.25">
      <c r="A524" s="154">
        <v>4210</v>
      </c>
      <c r="B524" s="155">
        <v>7</v>
      </c>
      <c r="C524" s="156" t="s">
        <v>481</v>
      </c>
      <c r="D524" s="167">
        <v>7</v>
      </c>
      <c r="E524" s="120">
        <f>'[3]Sped FY 2020'!AB540</f>
        <v>418586.77390832978</v>
      </c>
      <c r="F524" s="120">
        <f>'[3]Sped FY 2020'!AK540</f>
        <v>232258.59825681336</v>
      </c>
      <c r="G524" s="120">
        <f>'[3]Sped FY 2020'!BP540</f>
        <v>0</v>
      </c>
      <c r="H524" s="120">
        <f>-'[3]Sped FY 2020'!CI540</f>
        <v>0</v>
      </c>
      <c r="I524" s="120">
        <f>'[3]Sped FY 2020'!CB540</f>
        <v>0</v>
      </c>
      <c r="J524" s="120">
        <f>'[3]Sped FY 2020'!BF540-'[3]Sped FY 2020'!BI540</f>
        <v>485481.8513437449</v>
      </c>
      <c r="K524" s="120">
        <f>'[3]Sped FY 2020'!CJ540</f>
        <v>28557.755961396771</v>
      </c>
      <c r="L524" s="118">
        <f t="shared" si="77"/>
        <v>1164884.9794702847</v>
      </c>
      <c r="M524" s="134">
        <f t="shared" si="78"/>
        <v>0</v>
      </c>
      <c r="N524" s="158">
        <v>4210</v>
      </c>
      <c r="O524" s="159">
        <v>7</v>
      </c>
      <c r="P524" s="14" t="s">
        <v>481</v>
      </c>
      <c r="Q524" s="14">
        <v>7</v>
      </c>
      <c r="R524" s="22">
        <v>418586.77390832978</v>
      </c>
      <c r="S524" s="94">
        <v>232258.59825681336</v>
      </c>
      <c r="T524" s="94">
        <v>0</v>
      </c>
      <c r="U524" s="94">
        <v>0</v>
      </c>
      <c r="V524" s="94">
        <v>514039.60730514169</v>
      </c>
      <c r="W524" s="95">
        <v>1164884.9794702849</v>
      </c>
      <c r="X524" s="152"/>
      <c r="Y524" s="19">
        <f t="shared" si="79"/>
        <v>0</v>
      </c>
      <c r="Z524" s="19">
        <f t="shared" si="79"/>
        <v>0</v>
      </c>
      <c r="AA524" s="19">
        <f t="shared" si="80"/>
        <v>0</v>
      </c>
      <c r="AB524" s="19">
        <f t="shared" si="81"/>
        <v>0</v>
      </c>
      <c r="AC524" s="19">
        <f t="shared" si="81"/>
        <v>0</v>
      </c>
      <c r="AD524" s="19">
        <f t="shared" si="81"/>
        <v>-28557.75596139679</v>
      </c>
      <c r="AE524" s="19">
        <f t="shared" si="82"/>
        <v>28557.755961396771</v>
      </c>
      <c r="AF524" s="19">
        <f t="shared" si="83"/>
        <v>0</v>
      </c>
      <c r="AG524" s="20"/>
      <c r="AH524" s="160">
        <f>'[3]Sped FY 2020'!DZ540</f>
        <v>320</v>
      </c>
      <c r="AI524" s="19">
        <f t="shared" si="76"/>
        <v>0</v>
      </c>
      <c r="AJ524" s="19">
        <f t="shared" si="76"/>
        <v>0</v>
      </c>
      <c r="AK524" s="19">
        <f t="shared" si="76"/>
        <v>0</v>
      </c>
      <c r="AL524" s="19">
        <f t="shared" si="76"/>
        <v>0</v>
      </c>
      <c r="AM524" s="19">
        <f t="shared" si="76"/>
        <v>0</v>
      </c>
      <c r="AN524" s="19">
        <f t="shared" si="84"/>
        <v>-89.242987379364962</v>
      </c>
      <c r="AO524" s="19">
        <f t="shared" si="84"/>
        <v>89.242987379364905</v>
      </c>
      <c r="AP524" s="19">
        <f t="shared" si="84"/>
        <v>0</v>
      </c>
      <c r="AQ524" s="118">
        <f>'[3]Sped FY 2020'!CR540</f>
        <v>178.19777431463956</v>
      </c>
      <c r="AR524" s="119">
        <f>'[3]Sped FY 2020'!CS540</f>
        <v>178.1977743146403</v>
      </c>
      <c r="AS524" s="161"/>
      <c r="AW524" s="162"/>
      <c r="AX524" s="162"/>
      <c r="AY524" s="162"/>
      <c r="AZ524" s="162"/>
      <c r="BA524" s="162"/>
      <c r="BB524" s="162"/>
      <c r="BC524" s="162"/>
      <c r="BD524" s="162"/>
      <c r="BE524" s="162"/>
      <c r="BF524" s="162"/>
      <c r="BG524" s="162"/>
      <c r="BH524" s="162"/>
      <c r="BI524" s="162"/>
      <c r="BJ524" s="162"/>
      <c r="BK524" s="162"/>
      <c r="BL524" s="162"/>
      <c r="BM524" s="162"/>
      <c r="BN524" s="162"/>
      <c r="BO524" s="162"/>
      <c r="BP524" s="162"/>
      <c r="BQ524" s="162"/>
      <c r="BR524" s="162"/>
      <c r="BS524" s="162"/>
      <c r="BT524" s="162"/>
      <c r="BU524" s="162"/>
      <c r="BV524" s="162"/>
      <c r="BW524" s="162"/>
      <c r="BX524" s="162"/>
      <c r="BY524" s="162"/>
      <c r="BZ524" s="162"/>
      <c r="CA524" s="162"/>
      <c r="CB524" s="162"/>
      <c r="CC524" s="162"/>
      <c r="CD524" s="162"/>
      <c r="CE524" s="162"/>
      <c r="CF524" s="162"/>
      <c r="CG524" s="162"/>
      <c r="CH524" s="162"/>
      <c r="CI524" s="162"/>
      <c r="CJ524" s="162"/>
    </row>
    <row r="525" spans="1:88" ht="15" x14ac:dyDescent="0.25">
      <c r="A525" s="154">
        <v>4212</v>
      </c>
      <c r="B525" s="155">
        <v>7</v>
      </c>
      <c r="C525" s="156" t="s">
        <v>482</v>
      </c>
      <c r="D525" s="167">
        <v>7</v>
      </c>
      <c r="E525" s="120">
        <f>'[3]Sped FY 2020'!AB541</f>
        <v>394268.26814487879</v>
      </c>
      <c r="F525" s="120">
        <f>'[3]Sped FY 2020'!AK541</f>
        <v>331953.53706101212</v>
      </c>
      <c r="G525" s="120">
        <f>'[3]Sped FY 2020'!BP541</f>
        <v>0</v>
      </c>
      <c r="H525" s="120">
        <f>-'[3]Sped FY 2020'!CI541</f>
        <v>0</v>
      </c>
      <c r="I525" s="120">
        <f>'[3]Sped FY 2020'!CB541</f>
        <v>0</v>
      </c>
      <c r="J525" s="120">
        <f>'[3]Sped FY 2020'!BF541-'[3]Sped FY 2020'!BI541</f>
        <v>481536.69256901531</v>
      </c>
      <c r="K525" s="120">
        <f>'[3]Sped FY 2020'!CJ541</f>
        <v>28325.687798177383</v>
      </c>
      <c r="L525" s="118">
        <f t="shared" si="77"/>
        <v>1236084.1855730836</v>
      </c>
      <c r="M525" s="134">
        <f t="shared" si="78"/>
        <v>0</v>
      </c>
      <c r="N525" s="158">
        <v>4212</v>
      </c>
      <c r="O525" s="159">
        <v>7</v>
      </c>
      <c r="P525" s="14" t="s">
        <v>482</v>
      </c>
      <c r="Q525" s="14">
        <v>7</v>
      </c>
      <c r="R525" s="22">
        <v>394268.26814487879</v>
      </c>
      <c r="S525" s="94">
        <v>331953.53706101212</v>
      </c>
      <c r="T525" s="94">
        <v>0</v>
      </c>
      <c r="U525" s="94">
        <v>0</v>
      </c>
      <c r="V525" s="94">
        <v>509862.38036719267</v>
      </c>
      <c r="W525" s="95">
        <v>1236084.1855730836</v>
      </c>
      <c r="X525" s="152"/>
      <c r="Y525" s="19">
        <f t="shared" si="79"/>
        <v>0</v>
      </c>
      <c r="Z525" s="19">
        <f t="shared" si="79"/>
        <v>0</v>
      </c>
      <c r="AA525" s="19">
        <f t="shared" si="80"/>
        <v>0</v>
      </c>
      <c r="AB525" s="19">
        <f t="shared" si="81"/>
        <v>0</v>
      </c>
      <c r="AC525" s="19">
        <f t="shared" si="81"/>
        <v>0</v>
      </c>
      <c r="AD525" s="19">
        <f t="shared" si="81"/>
        <v>-28325.687798177358</v>
      </c>
      <c r="AE525" s="19">
        <f t="shared" si="82"/>
        <v>28325.687798177383</v>
      </c>
      <c r="AF525" s="19">
        <f t="shared" si="83"/>
        <v>0</v>
      </c>
      <c r="AG525" s="20"/>
      <c r="AH525" s="160">
        <f>'[3]Sped FY 2020'!DZ541</f>
        <v>186</v>
      </c>
      <c r="AI525" s="19">
        <f t="shared" si="76"/>
        <v>0</v>
      </c>
      <c r="AJ525" s="19">
        <f t="shared" si="76"/>
        <v>0</v>
      </c>
      <c r="AK525" s="19">
        <f t="shared" si="76"/>
        <v>0</v>
      </c>
      <c r="AL525" s="19">
        <f t="shared" si="76"/>
        <v>0</v>
      </c>
      <c r="AM525" s="19">
        <f t="shared" si="76"/>
        <v>0</v>
      </c>
      <c r="AN525" s="19">
        <f t="shared" si="84"/>
        <v>-152.28864407622234</v>
      </c>
      <c r="AO525" s="19">
        <f t="shared" si="84"/>
        <v>152.28864407622248</v>
      </c>
      <c r="AP525" s="19">
        <f t="shared" si="84"/>
        <v>0</v>
      </c>
      <c r="AQ525" s="118">
        <f>'[3]Sped FY 2020'!CR541</f>
        <v>107.3863674673149</v>
      </c>
      <c r="AR525" s="119">
        <f>'[3]Sped FY 2020'!CS541</f>
        <v>107.3863674673149</v>
      </c>
      <c r="AS525" s="161"/>
      <c r="AW525" s="162"/>
      <c r="AX525" s="162"/>
      <c r="AY525" s="162"/>
      <c r="AZ525" s="162"/>
      <c r="BA525" s="162"/>
      <c r="BB525" s="162"/>
      <c r="BC525" s="162"/>
      <c r="BD525" s="162"/>
      <c r="BE525" s="162"/>
      <c r="BF525" s="162"/>
      <c r="BG525" s="162"/>
      <c r="BH525" s="162"/>
      <c r="BI525" s="162"/>
      <c r="BJ525" s="162"/>
      <c r="BK525" s="162"/>
      <c r="BL525" s="162"/>
      <c r="BM525" s="162"/>
      <c r="BN525" s="162"/>
      <c r="BO525" s="162"/>
      <c r="BP525" s="162"/>
      <c r="BQ525" s="162"/>
      <c r="BR525" s="162"/>
      <c r="BS525" s="162"/>
      <c r="BT525" s="162"/>
      <c r="BU525" s="162"/>
      <c r="BV525" s="162"/>
      <c r="BW525" s="162"/>
      <c r="BX525" s="162"/>
      <c r="BY525" s="162"/>
      <c r="BZ525" s="162"/>
      <c r="CA525" s="162"/>
      <c r="CB525" s="162"/>
      <c r="CC525" s="162"/>
      <c r="CD525" s="162"/>
      <c r="CE525" s="162"/>
      <c r="CF525" s="162"/>
      <c r="CG525" s="162"/>
      <c r="CH525" s="162"/>
      <c r="CI525" s="162"/>
      <c r="CJ525" s="162"/>
    </row>
    <row r="526" spans="1:88" ht="15" x14ac:dyDescent="0.25">
      <c r="A526" s="154">
        <v>4213</v>
      </c>
      <c r="B526" s="155">
        <v>7</v>
      </c>
      <c r="C526" s="156" t="s">
        <v>483</v>
      </c>
      <c r="D526" s="167">
        <v>7</v>
      </c>
      <c r="E526" s="120">
        <f>'[3]Sped FY 2020'!AB542</f>
        <v>901638.79402354034</v>
      </c>
      <c r="F526" s="120">
        <f>'[3]Sped FY 2020'!AK542</f>
        <v>1226120.0243351799</v>
      </c>
      <c r="G526" s="120">
        <f>'[3]Sped FY 2020'!BP542</f>
        <v>0</v>
      </c>
      <c r="H526" s="120">
        <f>-'[3]Sped FY 2020'!CI542</f>
        <v>0</v>
      </c>
      <c r="I526" s="120">
        <f>'[3]Sped FY 2020'!CB542</f>
        <v>0</v>
      </c>
      <c r="J526" s="120">
        <f>'[3]Sped FY 2020'!BF542-'[3]Sped FY 2020'!BI542</f>
        <v>2435002.2486881148</v>
      </c>
      <c r="K526" s="120">
        <f>'[3]Sped FY 2020'!CJ542</f>
        <v>143235.42639341857</v>
      </c>
      <c r="L526" s="118">
        <f t="shared" si="77"/>
        <v>4705996.4934402537</v>
      </c>
      <c r="M526" s="134">
        <f t="shared" si="78"/>
        <v>0</v>
      </c>
      <c r="N526" s="158">
        <v>4213</v>
      </c>
      <c r="O526" s="159">
        <v>7</v>
      </c>
      <c r="P526" s="14" t="s">
        <v>483</v>
      </c>
      <c r="Q526" s="14">
        <v>7</v>
      </c>
      <c r="R526" s="22">
        <v>901638.79402354034</v>
      </c>
      <c r="S526" s="94">
        <v>1226120.0243351799</v>
      </c>
      <c r="T526" s="94">
        <v>0</v>
      </c>
      <c r="U526" s="94">
        <v>0</v>
      </c>
      <c r="V526" s="94">
        <v>2578237.6750815334</v>
      </c>
      <c r="W526" s="95">
        <v>4705996.4934402537</v>
      </c>
      <c r="X526" s="152"/>
      <c r="Y526" s="19">
        <f t="shared" si="79"/>
        <v>0</v>
      </c>
      <c r="Z526" s="19">
        <f t="shared" si="79"/>
        <v>0</v>
      </c>
      <c r="AA526" s="19">
        <f t="shared" si="80"/>
        <v>0</v>
      </c>
      <c r="AB526" s="19">
        <f t="shared" si="81"/>
        <v>0</v>
      </c>
      <c r="AC526" s="19">
        <f t="shared" si="81"/>
        <v>0</v>
      </c>
      <c r="AD526" s="19">
        <f t="shared" si="81"/>
        <v>-143235.42639341857</v>
      </c>
      <c r="AE526" s="19">
        <f t="shared" si="82"/>
        <v>143235.42639341857</v>
      </c>
      <c r="AF526" s="19">
        <f t="shared" si="83"/>
        <v>0</v>
      </c>
      <c r="AG526" s="20"/>
      <c r="AH526" s="160">
        <f>'[3]Sped FY 2020'!DZ542</f>
        <v>815</v>
      </c>
      <c r="AI526" s="19">
        <f t="shared" si="76"/>
        <v>0</v>
      </c>
      <c r="AJ526" s="19">
        <f t="shared" si="76"/>
        <v>0</v>
      </c>
      <c r="AK526" s="19">
        <f t="shared" si="76"/>
        <v>0</v>
      </c>
      <c r="AL526" s="19">
        <f t="shared" si="76"/>
        <v>0</v>
      </c>
      <c r="AM526" s="19">
        <f t="shared" si="76"/>
        <v>0</v>
      </c>
      <c r="AN526" s="19">
        <f t="shared" si="84"/>
        <v>-175.7489894397774</v>
      </c>
      <c r="AO526" s="19">
        <f t="shared" si="84"/>
        <v>175.7489894397774</v>
      </c>
      <c r="AP526" s="19">
        <f t="shared" si="84"/>
        <v>0</v>
      </c>
      <c r="AQ526" s="118">
        <f>'[3]Sped FY 2020'!CR542</f>
        <v>333.31555649092201</v>
      </c>
      <c r="AR526" s="119">
        <f>'[3]Sped FY 2020'!CS542</f>
        <v>333.31555649092201</v>
      </c>
      <c r="AS526" s="161"/>
      <c r="AW526" s="162"/>
      <c r="AX526" s="162"/>
      <c r="AY526" s="162"/>
      <c r="AZ526" s="162"/>
      <c r="BA526" s="162"/>
      <c r="BB526" s="162"/>
      <c r="BC526" s="162"/>
      <c r="BD526" s="162"/>
      <c r="BE526" s="162"/>
      <c r="BF526" s="162"/>
      <c r="BG526" s="162"/>
      <c r="BH526" s="162"/>
      <c r="BI526" s="162"/>
      <c r="BJ526" s="162"/>
      <c r="BK526" s="162"/>
      <c r="BL526" s="162"/>
      <c r="BM526" s="162"/>
      <c r="BN526" s="162"/>
      <c r="BO526" s="162"/>
      <c r="BP526" s="162"/>
      <c r="BQ526" s="162"/>
      <c r="BR526" s="162"/>
      <c r="BS526" s="162"/>
      <c r="BT526" s="162"/>
      <c r="BU526" s="162"/>
      <c r="BV526" s="162"/>
      <c r="BW526" s="162"/>
      <c r="BX526" s="162"/>
      <c r="BY526" s="162"/>
      <c r="BZ526" s="162"/>
      <c r="CA526" s="162"/>
      <c r="CB526" s="162"/>
      <c r="CC526" s="162"/>
      <c r="CD526" s="162"/>
      <c r="CE526" s="162"/>
      <c r="CF526" s="162"/>
      <c r="CG526" s="162"/>
      <c r="CH526" s="162"/>
      <c r="CI526" s="162"/>
      <c r="CJ526" s="162"/>
    </row>
    <row r="527" spans="1:88" ht="15" x14ac:dyDescent="0.25">
      <c r="A527" s="154">
        <v>4214</v>
      </c>
      <c r="B527" s="155">
        <v>7</v>
      </c>
      <c r="C527" s="156" t="s">
        <v>484</v>
      </c>
      <c r="D527" s="167">
        <v>7</v>
      </c>
      <c r="E527" s="120">
        <f>'[3]Sped FY 2020'!AB543</f>
        <v>0</v>
      </c>
      <c r="F527" s="120">
        <f>'[3]Sped FY 2020'!AK543</f>
        <v>0</v>
      </c>
      <c r="G527" s="120">
        <f>'[3]Sped FY 2020'!BP543</f>
        <v>0</v>
      </c>
      <c r="H527" s="120">
        <f>-'[3]Sped FY 2020'!CI543</f>
        <v>0</v>
      </c>
      <c r="I527" s="120">
        <f>'[3]Sped FY 2020'!CB543</f>
        <v>0</v>
      </c>
      <c r="J527" s="120">
        <f>'[3]Sped FY 2020'!BF543-'[3]Sped FY 2020'!BI543</f>
        <v>0</v>
      </c>
      <c r="K527" s="120">
        <f>'[3]Sped FY 2020'!CJ543</f>
        <v>0</v>
      </c>
      <c r="L527" s="118">
        <f t="shared" si="77"/>
        <v>0</v>
      </c>
      <c r="M527" s="134">
        <f t="shared" si="78"/>
        <v>0</v>
      </c>
      <c r="N527" s="158">
        <v>4214</v>
      </c>
      <c r="O527" s="159">
        <v>7</v>
      </c>
      <c r="P527" s="14" t="s">
        <v>484</v>
      </c>
      <c r="Q527" s="14">
        <v>7</v>
      </c>
      <c r="R527" s="22">
        <v>0</v>
      </c>
      <c r="S527" s="94">
        <v>0</v>
      </c>
      <c r="T527" s="94">
        <v>0</v>
      </c>
      <c r="U527" s="94">
        <v>0</v>
      </c>
      <c r="V527" s="94">
        <v>0</v>
      </c>
      <c r="W527" s="95">
        <v>0</v>
      </c>
      <c r="X527" s="152"/>
      <c r="Y527" s="19">
        <f t="shared" si="79"/>
        <v>0</v>
      </c>
      <c r="Z527" s="19">
        <f t="shared" si="79"/>
        <v>0</v>
      </c>
      <c r="AA527" s="19">
        <f t="shared" si="80"/>
        <v>0</v>
      </c>
      <c r="AB527" s="19">
        <f t="shared" si="81"/>
        <v>0</v>
      </c>
      <c r="AC527" s="19">
        <f t="shared" si="81"/>
        <v>0</v>
      </c>
      <c r="AD527" s="19">
        <f t="shared" si="81"/>
        <v>0</v>
      </c>
      <c r="AE527" s="19">
        <f t="shared" si="82"/>
        <v>0</v>
      </c>
      <c r="AF527" s="19">
        <f t="shared" si="83"/>
        <v>0</v>
      </c>
      <c r="AG527" s="20"/>
      <c r="AH527" s="160">
        <f>'[3]Sped FY 2020'!DZ543</f>
        <v>0</v>
      </c>
      <c r="AI527" s="19">
        <f t="shared" si="76"/>
        <v>0</v>
      </c>
      <c r="AJ527" s="19">
        <f t="shared" si="76"/>
        <v>0</v>
      </c>
      <c r="AK527" s="19">
        <f t="shared" si="76"/>
        <v>0</v>
      </c>
      <c r="AL527" s="19">
        <f t="shared" si="76"/>
        <v>0</v>
      </c>
      <c r="AM527" s="19">
        <f t="shared" si="76"/>
        <v>0</v>
      </c>
      <c r="AN527" s="19">
        <f t="shared" si="84"/>
        <v>0</v>
      </c>
      <c r="AO527" s="19">
        <f t="shared" si="84"/>
        <v>0</v>
      </c>
      <c r="AP527" s="19">
        <f t="shared" si="84"/>
        <v>0</v>
      </c>
      <c r="AQ527" s="118">
        <f>'[3]Sped FY 2020'!CR543</f>
        <v>0</v>
      </c>
      <c r="AR527" s="119">
        <f>'[3]Sped FY 2020'!CS543</f>
        <v>0</v>
      </c>
      <c r="AS527" s="161"/>
      <c r="AW527" s="162"/>
      <c r="AX527" s="162"/>
      <c r="AY527" s="162"/>
      <c r="AZ527" s="162"/>
      <c r="BA527" s="162"/>
      <c r="BB527" s="162"/>
      <c r="BC527" s="162"/>
      <c r="BD527" s="162"/>
      <c r="BE527" s="162"/>
      <c r="BF527" s="162"/>
      <c r="BG527" s="162"/>
      <c r="BH527" s="162"/>
      <c r="BI527" s="162"/>
      <c r="BJ527" s="162"/>
      <c r="BK527" s="162"/>
      <c r="BL527" s="162"/>
      <c r="BM527" s="162"/>
      <c r="BN527" s="162"/>
      <c r="BO527" s="162"/>
      <c r="BP527" s="162"/>
      <c r="BQ527" s="162"/>
      <c r="BR527" s="162"/>
      <c r="BS527" s="162"/>
      <c r="BT527" s="162"/>
      <c r="BU527" s="162"/>
      <c r="BV527" s="162"/>
      <c r="BW527" s="162"/>
      <c r="BX527" s="162"/>
      <c r="BY527" s="162"/>
      <c r="BZ527" s="162"/>
      <c r="CA527" s="162"/>
      <c r="CB527" s="162"/>
      <c r="CC527" s="162"/>
      <c r="CD527" s="162"/>
      <c r="CE527" s="162"/>
      <c r="CF527" s="162"/>
      <c r="CG527" s="162"/>
      <c r="CH527" s="162"/>
      <c r="CI527" s="162"/>
      <c r="CJ527" s="162"/>
    </row>
    <row r="528" spans="1:88" ht="15" x14ac:dyDescent="0.25">
      <c r="A528" s="154">
        <v>4215</v>
      </c>
      <c r="B528" s="155">
        <v>7</v>
      </c>
      <c r="C528" s="156" t="s">
        <v>485</v>
      </c>
      <c r="D528" s="167">
        <v>7</v>
      </c>
      <c r="E528" s="120">
        <f>'[3]Sped FY 2020'!AB544</f>
        <v>97460.697701834273</v>
      </c>
      <c r="F528" s="120">
        <f>'[3]Sped FY 2020'!AK544</f>
        <v>122580.26756215538</v>
      </c>
      <c r="G528" s="120">
        <f>'[3]Sped FY 2020'!BP544</f>
        <v>0</v>
      </c>
      <c r="H528" s="120">
        <f>-'[3]Sped FY 2020'!CI544</f>
        <v>0</v>
      </c>
      <c r="I528" s="120">
        <f>'[3]Sped FY 2020'!CB544</f>
        <v>0</v>
      </c>
      <c r="J528" s="120">
        <f>'[3]Sped FY 2020'!BF544-'[3]Sped FY 2020'!BI544</f>
        <v>209460.3275819066</v>
      </c>
      <c r="K528" s="120">
        <f>'[3]Sped FY 2020'!CJ544</f>
        <v>12321.19574011216</v>
      </c>
      <c r="L528" s="118">
        <f t="shared" si="77"/>
        <v>441822.48858600837</v>
      </c>
      <c r="M528" s="134">
        <f t="shared" si="78"/>
        <v>0</v>
      </c>
      <c r="N528" s="158">
        <v>4215</v>
      </c>
      <c r="O528" s="159">
        <v>7</v>
      </c>
      <c r="P528" s="14" t="s">
        <v>485</v>
      </c>
      <c r="Q528" s="14">
        <v>7</v>
      </c>
      <c r="R528" s="22">
        <v>97460.697701834273</v>
      </c>
      <c r="S528" s="94">
        <v>122580.26756215538</v>
      </c>
      <c r="T528" s="94">
        <v>0</v>
      </c>
      <c r="U528" s="94">
        <v>0</v>
      </c>
      <c r="V528" s="94">
        <v>221781.52332201877</v>
      </c>
      <c r="W528" s="95">
        <v>441822.48858600843</v>
      </c>
      <c r="X528" s="152"/>
      <c r="Y528" s="19">
        <f t="shared" si="79"/>
        <v>0</v>
      </c>
      <c r="Z528" s="19">
        <f t="shared" si="79"/>
        <v>0</v>
      </c>
      <c r="AA528" s="19">
        <f t="shared" si="80"/>
        <v>0</v>
      </c>
      <c r="AB528" s="19">
        <f t="shared" si="81"/>
        <v>0</v>
      </c>
      <c r="AC528" s="19">
        <f t="shared" si="81"/>
        <v>0</v>
      </c>
      <c r="AD528" s="19">
        <f t="shared" si="81"/>
        <v>-12321.195740112162</v>
      </c>
      <c r="AE528" s="19">
        <f t="shared" si="82"/>
        <v>12321.19574011216</v>
      </c>
      <c r="AF528" s="19">
        <f t="shared" si="83"/>
        <v>0</v>
      </c>
      <c r="AG528" s="20"/>
      <c r="AH528" s="160">
        <f>'[3]Sped FY 2020'!DZ544</f>
        <v>172</v>
      </c>
      <c r="AI528" s="19">
        <f t="shared" ref="AI528:AM578" si="85">IF($AH528&gt;0,Y528/$AH528,0)</f>
        <v>0</v>
      </c>
      <c r="AJ528" s="19">
        <f t="shared" si="85"/>
        <v>0</v>
      </c>
      <c r="AK528" s="19">
        <f t="shared" si="85"/>
        <v>0</v>
      </c>
      <c r="AL528" s="19">
        <f t="shared" si="85"/>
        <v>0</v>
      </c>
      <c r="AM528" s="19">
        <f t="shared" si="85"/>
        <v>0</v>
      </c>
      <c r="AN528" s="19">
        <f t="shared" si="84"/>
        <v>-71.634858954140469</v>
      </c>
      <c r="AO528" s="19">
        <f t="shared" si="84"/>
        <v>71.634858954140469</v>
      </c>
      <c r="AP528" s="19">
        <f t="shared" si="84"/>
        <v>0</v>
      </c>
      <c r="AQ528" s="118">
        <f>'[3]Sped FY 2020'!CR544</f>
        <v>143.26971790828063</v>
      </c>
      <c r="AR528" s="119">
        <f>'[3]Sped FY 2020'!CS544</f>
        <v>143.26971790828094</v>
      </c>
      <c r="AS528" s="161"/>
      <c r="AW528" s="162"/>
      <c r="AX528" s="162"/>
      <c r="AY528" s="162"/>
      <c r="AZ528" s="162"/>
      <c r="BA528" s="162"/>
      <c r="BB528" s="162"/>
      <c r="BC528" s="162"/>
      <c r="BD528" s="162"/>
      <c r="BE528" s="162"/>
      <c r="BF528" s="162"/>
      <c r="BG528" s="162"/>
      <c r="BH528" s="162"/>
      <c r="BI528" s="162"/>
      <c r="BJ528" s="162"/>
      <c r="BK528" s="162"/>
      <c r="BL528" s="162"/>
      <c r="BM528" s="162"/>
      <c r="BN528" s="162"/>
      <c r="BO528" s="162"/>
      <c r="BP528" s="162"/>
      <c r="BQ528" s="162"/>
      <c r="BR528" s="162"/>
      <c r="BS528" s="162"/>
      <c r="BT528" s="162"/>
      <c r="BU528" s="162"/>
      <c r="BV528" s="162"/>
      <c r="BW528" s="162"/>
      <c r="BX528" s="162"/>
      <c r="BY528" s="162"/>
      <c r="BZ528" s="162"/>
      <c r="CA528" s="162"/>
      <c r="CB528" s="162"/>
      <c r="CC528" s="162"/>
      <c r="CD528" s="162"/>
      <c r="CE528" s="162"/>
      <c r="CF528" s="162"/>
      <c r="CG528" s="162"/>
      <c r="CH528" s="162"/>
      <c r="CI528" s="162"/>
      <c r="CJ528" s="162"/>
    </row>
    <row r="529" spans="1:88" ht="15" x14ac:dyDescent="0.25">
      <c r="A529" s="154">
        <v>4216</v>
      </c>
      <c r="B529" s="155">
        <v>7</v>
      </c>
      <c r="C529" s="156" t="s">
        <v>665</v>
      </c>
      <c r="D529" s="167">
        <v>7</v>
      </c>
      <c r="E529" s="120">
        <f>'[3]Sped FY 2020'!AB545</f>
        <v>0</v>
      </c>
      <c r="F529" s="120">
        <f>'[3]Sped FY 2020'!AK545</f>
        <v>0</v>
      </c>
      <c r="G529" s="120">
        <f>'[3]Sped FY 2020'!BP545</f>
        <v>0</v>
      </c>
      <c r="H529" s="120">
        <f>-'[3]Sped FY 2020'!CI545</f>
        <v>0</v>
      </c>
      <c r="I529" s="120">
        <f>'[3]Sped FY 2020'!CB545</f>
        <v>0</v>
      </c>
      <c r="J529" s="120">
        <f>'[3]Sped FY 2020'!BF545-'[3]Sped FY 2020'!BI545</f>
        <v>0</v>
      </c>
      <c r="K529" s="120">
        <f>'[3]Sped FY 2020'!CJ545</f>
        <v>0</v>
      </c>
      <c r="L529" s="118">
        <f t="shared" si="77"/>
        <v>0</v>
      </c>
      <c r="M529" s="134">
        <f t="shared" si="78"/>
        <v>0</v>
      </c>
      <c r="N529" s="158">
        <v>4216</v>
      </c>
      <c r="O529" s="159">
        <v>7</v>
      </c>
      <c r="P529" s="14" t="s">
        <v>665</v>
      </c>
      <c r="Q529" s="14">
        <v>7</v>
      </c>
      <c r="R529" s="22">
        <v>0</v>
      </c>
      <c r="S529" s="94">
        <v>0</v>
      </c>
      <c r="T529" s="94">
        <v>0</v>
      </c>
      <c r="U529" s="94">
        <v>0</v>
      </c>
      <c r="V529" s="94">
        <v>0</v>
      </c>
      <c r="W529" s="95">
        <v>0</v>
      </c>
      <c r="X529" s="152"/>
      <c r="Y529" s="19">
        <f t="shared" si="79"/>
        <v>0</v>
      </c>
      <c r="Z529" s="19">
        <f t="shared" si="79"/>
        <v>0</v>
      </c>
      <c r="AA529" s="19">
        <f t="shared" si="80"/>
        <v>0</v>
      </c>
      <c r="AB529" s="19">
        <f t="shared" si="81"/>
        <v>0</v>
      </c>
      <c r="AC529" s="19">
        <f t="shared" si="81"/>
        <v>0</v>
      </c>
      <c r="AD529" s="19">
        <f t="shared" si="81"/>
        <v>0</v>
      </c>
      <c r="AE529" s="19">
        <f t="shared" si="82"/>
        <v>0</v>
      </c>
      <c r="AF529" s="19">
        <f t="shared" si="83"/>
        <v>0</v>
      </c>
      <c r="AG529" s="20"/>
      <c r="AH529" s="160">
        <f>'[3]Sped FY 2020'!DZ545</f>
        <v>0</v>
      </c>
      <c r="AI529" s="19">
        <f t="shared" si="85"/>
        <v>0</v>
      </c>
      <c r="AJ529" s="19">
        <f t="shared" si="85"/>
        <v>0</v>
      </c>
      <c r="AK529" s="19">
        <f t="shared" si="85"/>
        <v>0</v>
      </c>
      <c r="AL529" s="19">
        <f t="shared" si="85"/>
        <v>0</v>
      </c>
      <c r="AM529" s="19">
        <f t="shared" si="85"/>
        <v>0</v>
      </c>
      <c r="AN529" s="19">
        <f t="shared" si="84"/>
        <v>0</v>
      </c>
      <c r="AO529" s="19">
        <f t="shared" si="84"/>
        <v>0</v>
      </c>
      <c r="AP529" s="19">
        <f t="shared" si="84"/>
        <v>0</v>
      </c>
      <c r="AQ529" s="118">
        <f>'[3]Sped FY 2020'!CR545</f>
        <v>0</v>
      </c>
      <c r="AR529" s="119">
        <f>'[3]Sped FY 2020'!CS545</f>
        <v>0</v>
      </c>
      <c r="AS529" s="161"/>
      <c r="AW529" s="162"/>
      <c r="AX529" s="162"/>
      <c r="AY529" s="162"/>
      <c r="AZ529" s="162"/>
      <c r="BA529" s="162"/>
      <c r="BB529" s="162"/>
      <c r="BC529" s="162"/>
      <c r="BD529" s="162"/>
      <c r="BE529" s="162"/>
      <c r="BF529" s="162"/>
      <c r="BG529" s="162"/>
      <c r="BH529" s="162"/>
      <c r="BI529" s="162"/>
      <c r="BJ529" s="162"/>
      <c r="BK529" s="162"/>
      <c r="BL529" s="162"/>
      <c r="BM529" s="162"/>
      <c r="BN529" s="162"/>
      <c r="BO529" s="162"/>
      <c r="BP529" s="162"/>
      <c r="BQ529" s="162"/>
      <c r="BR529" s="162"/>
      <c r="BS529" s="162"/>
      <c r="BT529" s="162"/>
      <c r="BU529" s="162"/>
      <c r="BV529" s="162"/>
      <c r="BW529" s="162"/>
      <c r="BX529" s="162"/>
      <c r="BY529" s="162"/>
      <c r="BZ529" s="162"/>
      <c r="CA529" s="162"/>
      <c r="CB529" s="162"/>
      <c r="CC529" s="162"/>
      <c r="CD529" s="162"/>
      <c r="CE529" s="162"/>
      <c r="CF529" s="162"/>
      <c r="CG529" s="162"/>
      <c r="CH529" s="162"/>
      <c r="CI529" s="162"/>
      <c r="CJ529" s="162"/>
    </row>
    <row r="530" spans="1:88" ht="15" x14ac:dyDescent="0.25">
      <c r="A530" s="154">
        <v>4217</v>
      </c>
      <c r="B530" s="155">
        <v>7</v>
      </c>
      <c r="C530" s="156" t="s">
        <v>487</v>
      </c>
      <c r="D530" s="167">
        <v>7</v>
      </c>
      <c r="E530" s="120">
        <f>'[3]Sped FY 2020'!AB546</f>
        <v>245769.52090965238</v>
      </c>
      <c r="F530" s="120">
        <f>'[3]Sped FY 2020'!AK546</f>
        <v>133942.93992367535</v>
      </c>
      <c r="G530" s="120">
        <f>'[3]Sped FY 2020'!BP546</f>
        <v>0</v>
      </c>
      <c r="H530" s="120">
        <f>-'[3]Sped FY 2020'!CI546</f>
        <v>0</v>
      </c>
      <c r="I530" s="120">
        <f>'[3]Sped FY 2020'!CB546</f>
        <v>0</v>
      </c>
      <c r="J530" s="120">
        <f>'[3]Sped FY 2020'!BF546-'[3]Sped FY 2020'!BI546</f>
        <v>451826.15514780377</v>
      </c>
      <c r="K530" s="120">
        <f>'[3]Sped FY 2020'!CJ546</f>
        <v>26578.009126341411</v>
      </c>
      <c r="L530" s="118">
        <f t="shared" si="77"/>
        <v>858116.625107473</v>
      </c>
      <c r="M530" s="134">
        <f t="shared" si="78"/>
        <v>0</v>
      </c>
      <c r="N530" s="158">
        <v>4217</v>
      </c>
      <c r="O530" s="159">
        <v>7</v>
      </c>
      <c r="P530" s="14" t="s">
        <v>487</v>
      </c>
      <c r="Q530" s="14">
        <v>7</v>
      </c>
      <c r="R530" s="22">
        <v>245769.52090965238</v>
      </c>
      <c r="S530" s="94">
        <v>133942.93992367535</v>
      </c>
      <c r="T530" s="94">
        <v>0</v>
      </c>
      <c r="U530" s="94">
        <v>0</v>
      </c>
      <c r="V530" s="94">
        <v>478404.16427414521</v>
      </c>
      <c r="W530" s="95">
        <v>858116.625107473</v>
      </c>
      <c r="X530" s="152"/>
      <c r="Y530" s="19">
        <f t="shared" si="79"/>
        <v>0</v>
      </c>
      <c r="Z530" s="19">
        <f t="shared" si="79"/>
        <v>0</v>
      </c>
      <c r="AA530" s="19">
        <f t="shared" si="80"/>
        <v>0</v>
      </c>
      <c r="AB530" s="19">
        <f t="shared" si="81"/>
        <v>0</v>
      </c>
      <c r="AC530" s="19">
        <f t="shared" si="81"/>
        <v>0</v>
      </c>
      <c r="AD530" s="19">
        <f t="shared" si="81"/>
        <v>-26578.009126341436</v>
      </c>
      <c r="AE530" s="19">
        <f t="shared" si="82"/>
        <v>26578.009126341411</v>
      </c>
      <c r="AF530" s="19">
        <f t="shared" si="83"/>
        <v>0</v>
      </c>
      <c r="AG530" s="20"/>
      <c r="AH530" s="160">
        <f>'[3]Sped FY 2020'!DZ546</f>
        <v>188</v>
      </c>
      <c r="AI530" s="19">
        <f t="shared" si="85"/>
        <v>0</v>
      </c>
      <c r="AJ530" s="19">
        <f t="shared" si="85"/>
        <v>0</v>
      </c>
      <c r="AK530" s="19">
        <f t="shared" si="85"/>
        <v>0</v>
      </c>
      <c r="AL530" s="19">
        <f t="shared" si="85"/>
        <v>0</v>
      </c>
      <c r="AM530" s="19">
        <f t="shared" si="85"/>
        <v>0</v>
      </c>
      <c r="AN530" s="19">
        <f t="shared" si="84"/>
        <v>-141.37238896990127</v>
      </c>
      <c r="AO530" s="19">
        <f t="shared" si="84"/>
        <v>141.37238896990112</v>
      </c>
      <c r="AP530" s="19">
        <f t="shared" si="84"/>
        <v>0</v>
      </c>
      <c r="AQ530" s="118">
        <f>'[3]Sped FY 2020'!CR546</f>
        <v>269.5632636198149</v>
      </c>
      <c r="AR530" s="119">
        <f>'[3]Sped FY 2020'!CS546</f>
        <v>269.5632636198149</v>
      </c>
      <c r="AS530" s="161"/>
      <c r="AW530" s="162"/>
      <c r="AX530" s="162"/>
      <c r="AY530" s="162"/>
      <c r="AZ530" s="162"/>
      <c r="BA530" s="162"/>
      <c r="BB530" s="162"/>
      <c r="BC530" s="162"/>
      <c r="BD530" s="162"/>
      <c r="BE530" s="162"/>
      <c r="BF530" s="162"/>
      <c r="BG530" s="162"/>
      <c r="BH530" s="162"/>
      <c r="BI530" s="162"/>
      <c r="BJ530" s="162"/>
      <c r="BK530" s="162"/>
      <c r="BL530" s="162"/>
      <c r="BM530" s="162"/>
      <c r="BN530" s="162"/>
      <c r="BO530" s="162"/>
      <c r="BP530" s="162"/>
      <c r="BQ530" s="162"/>
      <c r="BR530" s="162"/>
      <c r="BS530" s="162"/>
      <c r="BT530" s="162"/>
      <c r="BU530" s="162"/>
      <c r="BV530" s="162"/>
      <c r="BW530" s="162"/>
      <c r="BX530" s="162"/>
      <c r="BY530" s="162"/>
      <c r="BZ530" s="162"/>
      <c r="CA530" s="162"/>
      <c r="CB530" s="162"/>
      <c r="CC530" s="162"/>
      <c r="CD530" s="162"/>
      <c r="CE530" s="162"/>
      <c r="CF530" s="162"/>
      <c r="CG530" s="162"/>
      <c r="CH530" s="162"/>
      <c r="CI530" s="162"/>
      <c r="CJ530" s="162"/>
    </row>
    <row r="531" spans="1:88" ht="15" x14ac:dyDescent="0.25">
      <c r="A531" s="154">
        <v>4218</v>
      </c>
      <c r="B531" s="155">
        <v>7</v>
      </c>
      <c r="C531" s="156" t="s">
        <v>488</v>
      </c>
      <c r="D531" s="167">
        <v>7</v>
      </c>
      <c r="E531" s="120">
        <f>'[3]Sped FY 2020'!AB547</f>
        <v>740914.9015750594</v>
      </c>
      <c r="F531" s="120">
        <f>'[3]Sped FY 2020'!AK547</f>
        <v>667222.30286807613</v>
      </c>
      <c r="G531" s="120">
        <f>'[3]Sped FY 2020'!BP547</f>
        <v>0</v>
      </c>
      <c r="H531" s="120">
        <f>-'[3]Sped FY 2020'!CI547</f>
        <v>0</v>
      </c>
      <c r="I531" s="120">
        <f>'[3]Sped FY 2020'!CB547</f>
        <v>0</v>
      </c>
      <c r="J531" s="120">
        <f>'[3]Sped FY 2020'!BF547-'[3]Sped FY 2020'!BI547</f>
        <v>1037216.6420625135</v>
      </c>
      <c r="K531" s="120">
        <f>'[3]Sped FY 2020'!CJ547</f>
        <v>61012.74365073612</v>
      </c>
      <c r="L531" s="118">
        <f t="shared" si="77"/>
        <v>2506366.5901563852</v>
      </c>
      <c r="M531" s="134">
        <f t="shared" si="78"/>
        <v>0</v>
      </c>
      <c r="N531" s="158">
        <v>4218</v>
      </c>
      <c r="O531" s="159">
        <v>7</v>
      </c>
      <c r="P531" s="14" t="s">
        <v>488</v>
      </c>
      <c r="Q531" s="14">
        <v>7</v>
      </c>
      <c r="R531" s="22">
        <v>740914.9015750594</v>
      </c>
      <c r="S531" s="94">
        <v>667222.30286807613</v>
      </c>
      <c r="T531" s="94">
        <v>0</v>
      </c>
      <c r="U531" s="94">
        <v>0</v>
      </c>
      <c r="V531" s="94">
        <v>1098229.3857132497</v>
      </c>
      <c r="W531" s="95">
        <v>2506366.5901563852</v>
      </c>
      <c r="X531" s="152"/>
      <c r="Y531" s="19">
        <f t="shared" si="79"/>
        <v>0</v>
      </c>
      <c r="Z531" s="19">
        <f t="shared" si="79"/>
        <v>0</v>
      </c>
      <c r="AA531" s="19">
        <f t="shared" si="80"/>
        <v>0</v>
      </c>
      <c r="AB531" s="19">
        <f t="shared" si="81"/>
        <v>0</v>
      </c>
      <c r="AC531" s="19">
        <f t="shared" si="81"/>
        <v>0</v>
      </c>
      <c r="AD531" s="19">
        <f t="shared" si="81"/>
        <v>-61012.743650736171</v>
      </c>
      <c r="AE531" s="19">
        <f t="shared" si="82"/>
        <v>61012.74365073612</v>
      </c>
      <c r="AF531" s="19">
        <f t="shared" si="83"/>
        <v>0</v>
      </c>
      <c r="AG531" s="20"/>
      <c r="AH531" s="160">
        <f>'[3]Sped FY 2020'!DZ547</f>
        <v>354</v>
      </c>
      <c r="AI531" s="19">
        <f t="shared" si="85"/>
        <v>0</v>
      </c>
      <c r="AJ531" s="19">
        <f t="shared" si="85"/>
        <v>0</v>
      </c>
      <c r="AK531" s="19">
        <f t="shared" si="85"/>
        <v>0</v>
      </c>
      <c r="AL531" s="19">
        <f t="shared" si="85"/>
        <v>0</v>
      </c>
      <c r="AM531" s="19">
        <f t="shared" si="85"/>
        <v>0</v>
      </c>
      <c r="AN531" s="19">
        <f t="shared" si="84"/>
        <v>-172.35238319416999</v>
      </c>
      <c r="AO531" s="19">
        <f t="shared" si="84"/>
        <v>172.35238319416982</v>
      </c>
      <c r="AP531" s="19">
        <f t="shared" si="84"/>
        <v>0</v>
      </c>
      <c r="AQ531" s="118">
        <f>'[3]Sped FY 2020'!CR547</f>
        <v>229.287472104366</v>
      </c>
      <c r="AR531" s="119">
        <f>'[3]Sped FY 2020'!CS547</f>
        <v>229.287472104366</v>
      </c>
      <c r="AS531" s="161"/>
      <c r="AW531" s="162"/>
      <c r="AX531" s="162"/>
      <c r="AY531" s="162"/>
      <c r="AZ531" s="162"/>
      <c r="BA531" s="162"/>
      <c r="BB531" s="162"/>
      <c r="BC531" s="162"/>
      <c r="BD531" s="162"/>
      <c r="BE531" s="162"/>
      <c r="BF531" s="162"/>
      <c r="BG531" s="162"/>
      <c r="BH531" s="162"/>
      <c r="BI531" s="162"/>
      <c r="BJ531" s="162"/>
      <c r="BK531" s="162"/>
      <c r="BL531" s="162"/>
      <c r="BM531" s="162"/>
      <c r="BN531" s="162"/>
      <c r="BO531" s="162"/>
      <c r="BP531" s="162"/>
      <c r="BQ531" s="162"/>
      <c r="BR531" s="162"/>
      <c r="BS531" s="162"/>
      <c r="BT531" s="162"/>
      <c r="BU531" s="162"/>
      <c r="BV531" s="162"/>
      <c r="BW531" s="162"/>
      <c r="BX531" s="162"/>
      <c r="BY531" s="162"/>
      <c r="BZ531" s="162"/>
      <c r="CA531" s="162"/>
      <c r="CB531" s="162"/>
      <c r="CC531" s="162"/>
      <c r="CD531" s="162"/>
      <c r="CE531" s="162"/>
      <c r="CF531" s="162"/>
      <c r="CG531" s="162"/>
      <c r="CH531" s="162"/>
      <c r="CI531" s="162"/>
      <c r="CJ531" s="162"/>
    </row>
    <row r="532" spans="1:88" ht="15" x14ac:dyDescent="0.25">
      <c r="A532" s="154">
        <v>4219</v>
      </c>
      <c r="B532" s="155">
        <v>7</v>
      </c>
      <c r="C532" s="156" t="s">
        <v>489</v>
      </c>
      <c r="D532" s="167">
        <v>7</v>
      </c>
      <c r="E532" s="120">
        <f>'[3]Sped FY 2020'!AB548</f>
        <v>574866.87555052969</v>
      </c>
      <c r="F532" s="120">
        <f>'[3]Sped FY 2020'!AK548</f>
        <v>482306.26592989726</v>
      </c>
      <c r="G532" s="120">
        <f>'[3]Sped FY 2020'!BP548</f>
        <v>0</v>
      </c>
      <c r="H532" s="120">
        <f>-'[3]Sped FY 2020'!CI548</f>
        <v>0</v>
      </c>
      <c r="I532" s="120">
        <f>'[3]Sped FY 2020'!CB548</f>
        <v>0</v>
      </c>
      <c r="J532" s="120">
        <f>'[3]Sped FY 2020'!BF548-'[3]Sped FY 2020'!BI548</f>
        <v>800266.34109740006</v>
      </c>
      <c r="K532" s="120">
        <f>'[3]Sped FY 2020'!CJ548</f>
        <v>47074.490652788256</v>
      </c>
      <c r="L532" s="118">
        <f t="shared" ref="L532:L595" si="86">SUM(E532:K532)</f>
        <v>1904513.9732306153</v>
      </c>
      <c r="M532" s="134">
        <f t="shared" ref="M532:M595" si="87">N532-A532</f>
        <v>0</v>
      </c>
      <c r="N532" s="158">
        <v>4219</v>
      </c>
      <c r="O532" s="159">
        <v>7</v>
      </c>
      <c r="P532" s="14" t="s">
        <v>489</v>
      </c>
      <c r="Q532" s="14">
        <v>7</v>
      </c>
      <c r="R532" s="22">
        <v>574866.87555052969</v>
      </c>
      <c r="S532" s="94">
        <v>482306.26592989726</v>
      </c>
      <c r="T532" s="94">
        <v>0</v>
      </c>
      <c r="U532" s="94">
        <v>0</v>
      </c>
      <c r="V532" s="94">
        <v>847340.83175018826</v>
      </c>
      <c r="W532" s="95">
        <v>1904513.9732306153</v>
      </c>
      <c r="X532" s="152"/>
      <c r="Y532" s="19">
        <f t="shared" ref="Y532:Z595" si="88">E532-R532</f>
        <v>0</v>
      </c>
      <c r="Z532" s="19">
        <f t="shared" si="88"/>
        <v>0</v>
      </c>
      <c r="AA532" s="19">
        <f t="shared" ref="AA532:AA595" si="89">G532</f>
        <v>0</v>
      </c>
      <c r="AB532" s="19">
        <f t="shared" ref="AB532:AD595" si="90">H532-T532</f>
        <v>0</v>
      </c>
      <c r="AC532" s="19">
        <f t="shared" si="90"/>
        <v>0</v>
      </c>
      <c r="AD532" s="19">
        <f t="shared" si="90"/>
        <v>-47074.490652788198</v>
      </c>
      <c r="AE532" s="19">
        <f t="shared" ref="AE532:AE595" si="91">K532</f>
        <v>47074.490652788256</v>
      </c>
      <c r="AF532" s="19">
        <f t="shared" ref="AF532:AF595" si="92">L532-W532</f>
        <v>0</v>
      </c>
      <c r="AG532" s="20"/>
      <c r="AH532" s="160">
        <f>'[3]Sped FY 2020'!DZ548</f>
        <v>360</v>
      </c>
      <c r="AI532" s="19">
        <f t="shared" si="85"/>
        <v>0</v>
      </c>
      <c r="AJ532" s="19">
        <f t="shared" si="85"/>
        <v>0</v>
      </c>
      <c r="AK532" s="19">
        <f t="shared" si="85"/>
        <v>0</v>
      </c>
      <c r="AL532" s="19">
        <f t="shared" si="85"/>
        <v>0</v>
      </c>
      <c r="AM532" s="19">
        <f t="shared" si="85"/>
        <v>0</v>
      </c>
      <c r="AN532" s="19">
        <f t="shared" si="84"/>
        <v>-130.76247403552276</v>
      </c>
      <c r="AO532" s="19">
        <f t="shared" si="84"/>
        <v>130.76247403552293</v>
      </c>
      <c r="AP532" s="19">
        <f t="shared" si="84"/>
        <v>0</v>
      </c>
      <c r="AQ532" s="118">
        <f>'[3]Sped FY 2020'!CR548</f>
        <v>225.67864704712187</v>
      </c>
      <c r="AR532" s="119">
        <f>'[3]Sped FY 2020'!CS548</f>
        <v>225.67864704712187</v>
      </c>
      <c r="AS532" s="161"/>
      <c r="AW532" s="162"/>
      <c r="AX532" s="162"/>
      <c r="AY532" s="162"/>
      <c r="AZ532" s="162"/>
      <c r="BA532" s="162"/>
      <c r="BB532" s="162"/>
      <c r="BC532" s="162"/>
      <c r="BD532" s="162"/>
      <c r="BE532" s="162"/>
      <c r="BF532" s="162"/>
      <c r="BG532" s="162"/>
      <c r="BH532" s="162"/>
      <c r="BI532" s="162"/>
      <c r="BJ532" s="162"/>
      <c r="BK532" s="162"/>
      <c r="BL532" s="162"/>
      <c r="BM532" s="162"/>
      <c r="BN532" s="162"/>
      <c r="BO532" s="162"/>
      <c r="BP532" s="162"/>
      <c r="BQ532" s="162"/>
      <c r="BR532" s="162"/>
      <c r="BS532" s="162"/>
      <c r="BT532" s="162"/>
      <c r="BU532" s="162"/>
      <c r="BV532" s="162"/>
      <c r="BW532" s="162"/>
      <c r="BX532" s="162"/>
      <c r="BY532" s="162"/>
      <c r="BZ532" s="162"/>
      <c r="CA532" s="162"/>
      <c r="CB532" s="162"/>
      <c r="CC532" s="162"/>
      <c r="CD532" s="162"/>
      <c r="CE532" s="162"/>
      <c r="CF532" s="162"/>
      <c r="CG532" s="162"/>
      <c r="CH532" s="162"/>
      <c r="CI532" s="162"/>
      <c r="CJ532" s="162"/>
    </row>
    <row r="533" spans="1:88" ht="15" x14ac:dyDescent="0.25">
      <c r="A533" s="154">
        <v>4220</v>
      </c>
      <c r="B533" s="155">
        <v>7</v>
      </c>
      <c r="C533" s="156" t="s">
        <v>490</v>
      </c>
      <c r="D533" s="167">
        <v>7</v>
      </c>
      <c r="E533" s="120">
        <f>'[3]Sped FY 2020'!AB549</f>
        <v>353163.08717191493</v>
      </c>
      <c r="F533" s="120">
        <f>'[3]Sped FY 2020'!AK549</f>
        <v>358538.29030367977</v>
      </c>
      <c r="G533" s="120">
        <f>'[3]Sped FY 2020'!BP549</f>
        <v>0</v>
      </c>
      <c r="H533" s="120">
        <f>-'[3]Sped FY 2020'!CI549</f>
        <v>0</v>
      </c>
      <c r="I533" s="120">
        <f>'[3]Sped FY 2020'!CB549</f>
        <v>0</v>
      </c>
      <c r="J533" s="120">
        <f>'[3]Sped FY 2020'!BF549-'[3]Sped FY 2020'!BI549</f>
        <v>540460.78514343349</v>
      </c>
      <c r="K533" s="120">
        <f>'[3]Sped FY 2020'!CJ549</f>
        <v>31791.810890790217</v>
      </c>
      <c r="L533" s="118">
        <f t="shared" si="86"/>
        <v>1283953.9735098185</v>
      </c>
      <c r="M533" s="134">
        <f t="shared" si="87"/>
        <v>0</v>
      </c>
      <c r="N533" s="158">
        <v>4220</v>
      </c>
      <c r="O533" s="159">
        <v>7</v>
      </c>
      <c r="P533" s="14" t="s">
        <v>490</v>
      </c>
      <c r="Q533" s="14">
        <v>7</v>
      </c>
      <c r="R533" s="22">
        <v>353163.08717191493</v>
      </c>
      <c r="S533" s="94">
        <v>358538.29030367977</v>
      </c>
      <c r="T533" s="94">
        <v>0</v>
      </c>
      <c r="U533" s="94">
        <v>0</v>
      </c>
      <c r="V533" s="94">
        <v>572252.59603422368</v>
      </c>
      <c r="W533" s="95">
        <v>1283953.9735098183</v>
      </c>
      <c r="X533" s="152"/>
      <c r="Y533" s="19">
        <f t="shared" si="88"/>
        <v>0</v>
      </c>
      <c r="Z533" s="19">
        <f t="shared" si="88"/>
        <v>0</v>
      </c>
      <c r="AA533" s="19">
        <f t="shared" si="89"/>
        <v>0</v>
      </c>
      <c r="AB533" s="19">
        <f t="shared" si="90"/>
        <v>0</v>
      </c>
      <c r="AC533" s="19">
        <f t="shared" si="90"/>
        <v>0</v>
      </c>
      <c r="AD533" s="19">
        <f t="shared" si="90"/>
        <v>-31791.810890790191</v>
      </c>
      <c r="AE533" s="19">
        <f t="shared" si="91"/>
        <v>31791.810890790217</v>
      </c>
      <c r="AF533" s="19">
        <f t="shared" si="92"/>
        <v>0</v>
      </c>
      <c r="AG533" s="20"/>
      <c r="AH533" s="160">
        <f>'[3]Sped FY 2020'!DZ549</f>
        <v>335</v>
      </c>
      <c r="AI533" s="19">
        <f t="shared" si="85"/>
        <v>0</v>
      </c>
      <c r="AJ533" s="19">
        <f t="shared" si="85"/>
        <v>0</v>
      </c>
      <c r="AK533" s="19">
        <f t="shared" si="85"/>
        <v>0</v>
      </c>
      <c r="AL533" s="19">
        <f t="shared" si="85"/>
        <v>0</v>
      </c>
      <c r="AM533" s="19">
        <f t="shared" si="85"/>
        <v>0</v>
      </c>
      <c r="AN533" s="19">
        <f t="shared" si="84"/>
        <v>-94.900928032209521</v>
      </c>
      <c r="AO533" s="19">
        <f t="shared" si="84"/>
        <v>94.900928032209606</v>
      </c>
      <c r="AP533" s="19">
        <f t="shared" si="84"/>
        <v>0</v>
      </c>
      <c r="AQ533" s="118">
        <f>'[3]Sped FY 2020'!CR549</f>
        <v>140.2817126333988</v>
      </c>
      <c r="AR533" s="119">
        <f>'[3]Sped FY 2020'!CS549</f>
        <v>140.28171263339812</v>
      </c>
      <c r="AS533" s="161"/>
      <c r="AW533" s="162"/>
      <c r="AX533" s="162"/>
      <c r="AY533" s="162"/>
      <c r="AZ533" s="162"/>
      <c r="BA533" s="162"/>
      <c r="BB533" s="162"/>
      <c r="BC533" s="162"/>
      <c r="BD533" s="162"/>
      <c r="BE533" s="162"/>
      <c r="BF533" s="162"/>
      <c r="BG533" s="162"/>
      <c r="BH533" s="162"/>
      <c r="BI533" s="162"/>
      <c r="BJ533" s="162"/>
      <c r="BK533" s="162"/>
      <c r="BL533" s="162"/>
      <c r="BM533" s="162"/>
      <c r="BN533" s="162"/>
      <c r="BO533" s="162"/>
      <c r="BP533" s="162"/>
      <c r="BQ533" s="162"/>
      <c r="BR533" s="162"/>
      <c r="BS533" s="162"/>
      <c r="BT533" s="162"/>
      <c r="BU533" s="162"/>
      <c r="BV533" s="162"/>
      <c r="BW533" s="162"/>
      <c r="BX533" s="162"/>
      <c r="BY533" s="162"/>
      <c r="BZ533" s="162"/>
      <c r="CA533" s="162"/>
      <c r="CB533" s="162"/>
      <c r="CC533" s="162"/>
      <c r="CD533" s="162"/>
      <c r="CE533" s="162"/>
      <c r="CF533" s="162"/>
      <c r="CG533" s="162"/>
      <c r="CH533" s="162"/>
      <c r="CI533" s="162"/>
      <c r="CJ533" s="162"/>
    </row>
    <row r="534" spans="1:88" ht="15" x14ac:dyDescent="0.25">
      <c r="A534" s="154">
        <v>4221</v>
      </c>
      <c r="B534" s="155">
        <v>7</v>
      </c>
      <c r="C534" s="156" t="s">
        <v>491</v>
      </c>
      <c r="D534" s="167">
        <v>7</v>
      </c>
      <c r="E534" s="120">
        <f>'[3]Sped FY 2020'!AB550</f>
        <v>190778.30798000438</v>
      </c>
      <c r="F534" s="120">
        <f>'[3]Sped FY 2020'!AK550</f>
        <v>45184.274046267521</v>
      </c>
      <c r="G534" s="120">
        <f>'[3]Sped FY 2020'!BP550</f>
        <v>0</v>
      </c>
      <c r="H534" s="120">
        <f>-'[3]Sped FY 2020'!CI550</f>
        <v>0</v>
      </c>
      <c r="I534" s="120">
        <f>'[3]Sped FY 2020'!CB550</f>
        <v>0</v>
      </c>
      <c r="J534" s="120">
        <f>'[3]Sped FY 2020'!BF550-'[3]Sped FY 2020'!BI550</f>
        <v>124567.48290399738</v>
      </c>
      <c r="K534" s="120">
        <f>'[3]Sped FY 2020'!CJ550</f>
        <v>7327.4989943527908</v>
      </c>
      <c r="L534" s="118">
        <f t="shared" si="86"/>
        <v>367857.56392462202</v>
      </c>
      <c r="M534" s="134">
        <f t="shared" si="87"/>
        <v>0</v>
      </c>
      <c r="N534" s="158">
        <v>4221</v>
      </c>
      <c r="O534" s="159">
        <v>7</v>
      </c>
      <c r="P534" s="14" t="s">
        <v>491</v>
      </c>
      <c r="Q534" s="14">
        <v>7</v>
      </c>
      <c r="R534" s="22">
        <v>190778.30798000438</v>
      </c>
      <c r="S534" s="94">
        <v>45184.274046267521</v>
      </c>
      <c r="T534" s="94">
        <v>0</v>
      </c>
      <c r="U534" s="94">
        <v>0</v>
      </c>
      <c r="V534" s="94">
        <v>131894.98189835018</v>
      </c>
      <c r="W534" s="95">
        <v>367857.56392462208</v>
      </c>
      <c r="X534" s="152"/>
      <c r="Y534" s="19">
        <f t="shared" si="88"/>
        <v>0</v>
      </c>
      <c r="Z534" s="19">
        <f t="shared" si="88"/>
        <v>0</v>
      </c>
      <c r="AA534" s="19">
        <f t="shared" si="89"/>
        <v>0</v>
      </c>
      <c r="AB534" s="19">
        <f t="shared" si="90"/>
        <v>0</v>
      </c>
      <c r="AC534" s="19">
        <f t="shared" si="90"/>
        <v>0</v>
      </c>
      <c r="AD534" s="19">
        <f t="shared" si="90"/>
        <v>-7327.4989943527908</v>
      </c>
      <c r="AE534" s="19">
        <f t="shared" si="91"/>
        <v>7327.4989943527908</v>
      </c>
      <c r="AF534" s="19">
        <f t="shared" si="92"/>
        <v>0</v>
      </c>
      <c r="AG534" s="20"/>
      <c r="AH534" s="160">
        <f>'[3]Sped FY 2020'!DZ550</f>
        <v>245</v>
      </c>
      <c r="AI534" s="19">
        <f t="shared" si="85"/>
        <v>0</v>
      </c>
      <c r="AJ534" s="19">
        <f t="shared" si="85"/>
        <v>0</v>
      </c>
      <c r="AK534" s="19">
        <f t="shared" si="85"/>
        <v>0</v>
      </c>
      <c r="AL534" s="19">
        <f t="shared" si="85"/>
        <v>0</v>
      </c>
      <c r="AM534" s="19">
        <f t="shared" si="85"/>
        <v>0</v>
      </c>
      <c r="AN534" s="19">
        <f t="shared" si="84"/>
        <v>-29.908159160623637</v>
      </c>
      <c r="AO534" s="19">
        <f t="shared" si="84"/>
        <v>29.908159160623637</v>
      </c>
      <c r="AP534" s="19">
        <f t="shared" si="84"/>
        <v>0</v>
      </c>
      <c r="AQ534" s="118">
        <f>'[3]Sped FY 2020'!CR550</f>
        <v>56.339024880274472</v>
      </c>
      <c r="AR534" s="119">
        <f>'[3]Sped FY 2020'!CS550</f>
        <v>56.339024880274714</v>
      </c>
      <c r="AS534" s="161"/>
      <c r="AW534" s="162"/>
      <c r="AX534" s="162"/>
      <c r="AY534" s="162"/>
      <c r="AZ534" s="162"/>
      <c r="BA534" s="162"/>
      <c r="BB534" s="162"/>
      <c r="BC534" s="162"/>
      <c r="BD534" s="162"/>
      <c r="BE534" s="162"/>
      <c r="BF534" s="162"/>
      <c r="BG534" s="162"/>
      <c r="BH534" s="162"/>
      <c r="BI534" s="162"/>
      <c r="BJ534" s="162"/>
      <c r="BK534" s="162"/>
      <c r="BL534" s="162"/>
      <c r="BM534" s="162"/>
      <c r="BN534" s="162"/>
      <c r="BO534" s="162"/>
      <c r="BP534" s="162"/>
      <c r="BQ534" s="162"/>
      <c r="BR534" s="162"/>
      <c r="BS534" s="162"/>
      <c r="BT534" s="162"/>
      <c r="BU534" s="162"/>
      <c r="BV534" s="162"/>
      <c r="BW534" s="162"/>
      <c r="BX534" s="162"/>
      <c r="BY534" s="162"/>
      <c r="BZ534" s="162"/>
      <c r="CA534" s="162"/>
      <c r="CB534" s="162"/>
      <c r="CC534" s="162"/>
      <c r="CD534" s="162"/>
      <c r="CE534" s="162"/>
      <c r="CF534" s="162"/>
      <c r="CG534" s="162"/>
      <c r="CH534" s="162"/>
      <c r="CI534" s="162"/>
      <c r="CJ534" s="162"/>
    </row>
    <row r="535" spans="1:88" ht="15" x14ac:dyDescent="0.25">
      <c r="A535" s="154">
        <v>4223</v>
      </c>
      <c r="B535" s="155">
        <v>7</v>
      </c>
      <c r="C535" s="156" t="s">
        <v>492</v>
      </c>
      <c r="D535" s="167">
        <v>7</v>
      </c>
      <c r="E535" s="120">
        <f>'[3]Sped FY 2020'!AB551</f>
        <v>124771.16177901451</v>
      </c>
      <c r="F535" s="120">
        <f>'[3]Sped FY 2020'!AK551</f>
        <v>25519.159376691412</v>
      </c>
      <c r="G535" s="120">
        <f>'[3]Sped FY 2020'!BP551</f>
        <v>0</v>
      </c>
      <c r="H535" s="120">
        <f>-'[3]Sped FY 2020'!CI551</f>
        <v>0</v>
      </c>
      <c r="I535" s="120">
        <f>'[3]Sped FY 2020'!CB551</f>
        <v>0</v>
      </c>
      <c r="J535" s="120">
        <f>'[3]Sped FY 2020'!BF551-'[3]Sped FY 2020'!BI551</f>
        <v>157498.85416764737</v>
      </c>
      <c r="K535" s="120">
        <f>'[3]Sped FY 2020'!CJ551</f>
        <v>9264.6384804498502</v>
      </c>
      <c r="L535" s="118">
        <f t="shared" si="86"/>
        <v>317053.81380380312</v>
      </c>
      <c r="M535" s="134">
        <f t="shared" si="87"/>
        <v>0</v>
      </c>
      <c r="N535" s="158">
        <v>4223</v>
      </c>
      <c r="O535" s="159">
        <v>7</v>
      </c>
      <c r="P535" s="14" t="s">
        <v>492</v>
      </c>
      <c r="Q535" s="14">
        <v>7</v>
      </c>
      <c r="R535" s="22">
        <v>124771.16177901451</v>
      </c>
      <c r="S535" s="94">
        <v>25519.159376691412</v>
      </c>
      <c r="T535" s="94">
        <v>0</v>
      </c>
      <c r="U535" s="94">
        <v>0</v>
      </c>
      <c r="V535" s="94">
        <v>166763.49264809722</v>
      </c>
      <c r="W535" s="95">
        <v>317053.81380380318</v>
      </c>
      <c r="X535" s="152"/>
      <c r="Y535" s="19">
        <f t="shared" si="88"/>
        <v>0</v>
      </c>
      <c r="Z535" s="19">
        <f t="shared" si="88"/>
        <v>0</v>
      </c>
      <c r="AA535" s="19">
        <f t="shared" si="89"/>
        <v>0</v>
      </c>
      <c r="AB535" s="19">
        <f t="shared" si="90"/>
        <v>0</v>
      </c>
      <c r="AC535" s="19">
        <f t="shared" si="90"/>
        <v>0</v>
      </c>
      <c r="AD535" s="19">
        <f t="shared" si="90"/>
        <v>-9264.6384804498521</v>
      </c>
      <c r="AE535" s="19">
        <f t="shared" si="91"/>
        <v>9264.6384804498502</v>
      </c>
      <c r="AF535" s="19">
        <f t="shared" si="92"/>
        <v>0</v>
      </c>
      <c r="AG535" s="20"/>
      <c r="AH535" s="160">
        <f>'[3]Sped FY 2020'!DZ551</f>
        <v>215</v>
      </c>
      <c r="AI535" s="19">
        <f t="shared" si="85"/>
        <v>0</v>
      </c>
      <c r="AJ535" s="19">
        <f t="shared" si="85"/>
        <v>0</v>
      </c>
      <c r="AK535" s="19">
        <f t="shared" si="85"/>
        <v>0</v>
      </c>
      <c r="AL535" s="19">
        <f t="shared" si="85"/>
        <v>0</v>
      </c>
      <c r="AM535" s="19">
        <f t="shared" si="85"/>
        <v>0</v>
      </c>
      <c r="AN535" s="19">
        <f t="shared" si="84"/>
        <v>-43.091341769534196</v>
      </c>
      <c r="AO535" s="19">
        <f t="shared" si="84"/>
        <v>43.091341769534189</v>
      </c>
      <c r="AP535" s="19">
        <f t="shared" si="84"/>
        <v>0</v>
      </c>
      <c r="AQ535" s="118">
        <f>'[3]Sped FY 2020'!CR551</f>
        <v>85.127452742660012</v>
      </c>
      <c r="AR535" s="119">
        <f>'[3]Sped FY 2020'!CS551</f>
        <v>85.127452742660282</v>
      </c>
      <c r="AS535" s="161"/>
      <c r="AT535" s="166"/>
      <c r="AU535" s="166"/>
      <c r="AV535" s="166"/>
      <c r="AW535" s="166"/>
      <c r="AX535" s="166"/>
      <c r="AY535" s="166"/>
      <c r="AZ535" s="166"/>
      <c r="BA535" s="166"/>
      <c r="BB535" s="166"/>
      <c r="BC535" s="166"/>
      <c r="BD535" s="166"/>
      <c r="BE535" s="166"/>
      <c r="BF535" s="166"/>
      <c r="BG535" s="166"/>
      <c r="BH535" s="166"/>
      <c r="BI535" s="166"/>
      <c r="BJ535" s="166"/>
      <c r="BK535" s="166"/>
      <c r="BL535" s="166"/>
      <c r="BM535" s="166"/>
      <c r="BN535" s="166"/>
      <c r="BO535" s="166"/>
      <c r="BP535" s="166"/>
      <c r="BQ535" s="166"/>
      <c r="BR535" s="166"/>
      <c r="BS535" s="166"/>
      <c r="BT535" s="166"/>
      <c r="BU535" s="166"/>
      <c r="BV535" s="166"/>
      <c r="BW535" s="166"/>
      <c r="BX535" s="166"/>
      <c r="BY535" s="166"/>
      <c r="BZ535" s="166"/>
      <c r="CA535" s="166"/>
      <c r="CB535" s="166"/>
      <c r="CC535" s="166"/>
      <c r="CD535" s="166"/>
      <c r="CE535" s="166"/>
      <c r="CF535" s="166"/>
      <c r="CG535" s="166"/>
      <c r="CH535" s="166"/>
      <c r="CI535" s="166"/>
      <c r="CJ535" s="166"/>
    </row>
    <row r="536" spans="1:88" ht="15" x14ac:dyDescent="0.25">
      <c r="A536" s="154">
        <v>4224</v>
      </c>
      <c r="B536" s="155">
        <v>7</v>
      </c>
      <c r="C536" s="156" t="s">
        <v>493</v>
      </c>
      <c r="D536" s="167">
        <v>7</v>
      </c>
      <c r="E536" s="120">
        <f>'[3]Sped FY 2020'!AB552</f>
        <v>76407.473221823428</v>
      </c>
      <c r="F536" s="120">
        <f>'[3]Sped FY 2020'!AK552</f>
        <v>14936.591929393611</v>
      </c>
      <c r="G536" s="120">
        <f>'[3]Sped FY 2020'!BP552</f>
        <v>0</v>
      </c>
      <c r="H536" s="120">
        <f>-'[3]Sped FY 2020'!CI552</f>
        <v>0</v>
      </c>
      <c r="I536" s="120">
        <f>'[3]Sped FY 2020'!CB552</f>
        <v>0</v>
      </c>
      <c r="J536" s="120">
        <f>'[3]Sped FY 2020'!BF552-'[3]Sped FY 2020'!BI552</f>
        <v>51355.795892503855</v>
      </c>
      <c r="K536" s="120">
        <f>'[3]Sped FY 2020'!CJ552</f>
        <v>3020.9291701472871</v>
      </c>
      <c r="L536" s="118">
        <f t="shared" si="86"/>
        <v>145720.7902138682</v>
      </c>
      <c r="M536" s="134">
        <f t="shared" si="87"/>
        <v>0</v>
      </c>
      <c r="N536" s="158">
        <v>4224</v>
      </c>
      <c r="O536" s="159">
        <v>7</v>
      </c>
      <c r="P536" s="14" t="s">
        <v>493</v>
      </c>
      <c r="Q536" s="14">
        <v>7</v>
      </c>
      <c r="R536" s="22">
        <v>76407.473221823428</v>
      </c>
      <c r="S536" s="94">
        <v>14936.591929393611</v>
      </c>
      <c r="T536" s="94">
        <v>0</v>
      </c>
      <c r="U536" s="94">
        <v>0</v>
      </c>
      <c r="V536" s="94">
        <v>54376.725062651145</v>
      </c>
      <c r="W536" s="95">
        <v>145720.7902138682</v>
      </c>
      <c r="X536" s="152"/>
      <c r="Y536" s="19">
        <f t="shared" si="88"/>
        <v>0</v>
      </c>
      <c r="Z536" s="19">
        <f t="shared" si="88"/>
        <v>0</v>
      </c>
      <c r="AA536" s="19">
        <f t="shared" si="89"/>
        <v>0</v>
      </c>
      <c r="AB536" s="19">
        <f t="shared" si="90"/>
        <v>0</v>
      </c>
      <c r="AC536" s="19">
        <f t="shared" si="90"/>
        <v>0</v>
      </c>
      <c r="AD536" s="19">
        <f t="shared" si="90"/>
        <v>-3020.9291701472903</v>
      </c>
      <c r="AE536" s="19">
        <f t="shared" si="91"/>
        <v>3020.9291701472871</v>
      </c>
      <c r="AF536" s="19">
        <f t="shared" si="92"/>
        <v>0</v>
      </c>
      <c r="AG536" s="20"/>
      <c r="AH536" s="160">
        <f>'[3]Sped FY 2020'!DZ552</f>
        <v>137</v>
      </c>
      <c r="AI536" s="19">
        <f t="shared" si="85"/>
        <v>0</v>
      </c>
      <c r="AJ536" s="19">
        <f t="shared" si="85"/>
        <v>0</v>
      </c>
      <c r="AK536" s="19">
        <f t="shared" si="85"/>
        <v>0</v>
      </c>
      <c r="AL536" s="19">
        <f t="shared" si="85"/>
        <v>0</v>
      </c>
      <c r="AM536" s="19">
        <f t="shared" si="85"/>
        <v>0</v>
      </c>
      <c r="AN536" s="19">
        <f t="shared" si="84"/>
        <v>-22.050577884286792</v>
      </c>
      <c r="AO536" s="19">
        <f t="shared" si="84"/>
        <v>22.050577884286767</v>
      </c>
      <c r="AP536" s="19">
        <f t="shared" si="84"/>
        <v>0</v>
      </c>
      <c r="AQ536" s="118">
        <f>'[3]Sped FY 2020'!CR552</f>
        <v>44.101155768573477</v>
      </c>
      <c r="AR536" s="119">
        <f>'[3]Sped FY 2020'!CS552</f>
        <v>44.101155768573477</v>
      </c>
      <c r="AS536" s="161"/>
      <c r="AT536" s="166"/>
      <c r="AU536" s="166"/>
      <c r="AV536" s="166"/>
      <c r="AW536" s="166"/>
      <c r="AX536" s="166"/>
      <c r="AY536" s="166"/>
      <c r="AZ536" s="166"/>
      <c r="BA536" s="166"/>
      <c r="BB536" s="166"/>
      <c r="BC536" s="166"/>
      <c r="BD536" s="166"/>
      <c r="BE536" s="166"/>
      <c r="BF536" s="166"/>
      <c r="BG536" s="166"/>
      <c r="BH536" s="166"/>
      <c r="BI536" s="166"/>
      <c r="BJ536" s="166"/>
      <c r="BK536" s="166"/>
      <c r="BL536" s="166"/>
      <c r="BM536" s="166"/>
      <c r="BN536" s="166"/>
      <c r="BO536" s="166"/>
      <c r="BP536" s="166"/>
      <c r="BQ536" s="166"/>
      <c r="BR536" s="166"/>
      <c r="BS536" s="166"/>
      <c r="BT536" s="166"/>
      <c r="BU536" s="166"/>
      <c r="BV536" s="166"/>
      <c r="BW536" s="166"/>
      <c r="BX536" s="166"/>
      <c r="BY536" s="166"/>
      <c r="BZ536" s="166"/>
      <c r="CA536" s="166"/>
      <c r="CB536" s="166"/>
      <c r="CC536" s="166"/>
      <c r="CD536" s="166"/>
      <c r="CE536" s="166"/>
      <c r="CF536" s="166"/>
      <c r="CG536" s="166"/>
      <c r="CH536" s="166"/>
      <c r="CI536" s="166"/>
      <c r="CJ536" s="166"/>
    </row>
    <row r="537" spans="1:88" ht="15" x14ac:dyDescent="0.25">
      <c r="A537" s="154">
        <v>4225</v>
      </c>
      <c r="B537" s="155">
        <v>7</v>
      </c>
      <c r="C537" s="156" t="s">
        <v>494</v>
      </c>
      <c r="D537" s="167">
        <v>7</v>
      </c>
      <c r="E537" s="120">
        <f>'[3]Sped FY 2020'!AB553</f>
        <v>180316.05321310327</v>
      </c>
      <c r="F537" s="120">
        <f>'[3]Sped FY 2020'!AK553</f>
        <v>9455.6210833790174</v>
      </c>
      <c r="G537" s="120">
        <f>'[3]Sped FY 2020'!BP553</f>
        <v>0</v>
      </c>
      <c r="H537" s="120">
        <f>-'[3]Sped FY 2020'!CI553</f>
        <v>0</v>
      </c>
      <c r="I537" s="120">
        <f>'[3]Sped FY 2020'!CB553</f>
        <v>0</v>
      </c>
      <c r="J537" s="120">
        <f>'[3]Sped FY 2020'!BF553-'[3]Sped FY 2020'!BI553</f>
        <v>158312.10683029704</v>
      </c>
      <c r="K537" s="120">
        <f>'[3]Sped FY 2020'!CJ553</f>
        <v>9312.4768723704183</v>
      </c>
      <c r="L537" s="118">
        <f t="shared" si="86"/>
        <v>357396.25799914973</v>
      </c>
      <c r="M537" s="134">
        <f t="shared" si="87"/>
        <v>0</v>
      </c>
      <c r="N537" s="158">
        <v>4225</v>
      </c>
      <c r="O537" s="159">
        <v>7</v>
      </c>
      <c r="P537" s="14" t="s">
        <v>494</v>
      </c>
      <c r="Q537" s="14">
        <v>7</v>
      </c>
      <c r="R537" s="22">
        <v>180316.05321310327</v>
      </c>
      <c r="S537" s="94">
        <v>9455.6210833790174</v>
      </c>
      <c r="T537" s="94">
        <v>0</v>
      </c>
      <c r="U537" s="94">
        <v>0</v>
      </c>
      <c r="V537" s="94">
        <v>167624.58370266744</v>
      </c>
      <c r="W537" s="95">
        <v>357396.25799914973</v>
      </c>
      <c r="X537" s="152"/>
      <c r="Y537" s="19">
        <f t="shared" si="88"/>
        <v>0</v>
      </c>
      <c r="Z537" s="19">
        <f t="shared" si="88"/>
        <v>0</v>
      </c>
      <c r="AA537" s="19">
        <f t="shared" si="89"/>
        <v>0</v>
      </c>
      <c r="AB537" s="19">
        <f t="shared" si="90"/>
        <v>0</v>
      </c>
      <c r="AC537" s="19">
        <f t="shared" si="90"/>
        <v>0</v>
      </c>
      <c r="AD537" s="19">
        <f t="shared" si="90"/>
        <v>-9312.4768723704037</v>
      </c>
      <c r="AE537" s="19">
        <f t="shared" si="91"/>
        <v>9312.4768723704183</v>
      </c>
      <c r="AF537" s="19">
        <f t="shared" si="92"/>
        <v>0</v>
      </c>
      <c r="AG537" s="20"/>
      <c r="AH537" s="160">
        <f>'[3]Sped FY 2020'!DZ553</f>
        <v>390</v>
      </c>
      <c r="AI537" s="19">
        <f t="shared" si="85"/>
        <v>0</v>
      </c>
      <c r="AJ537" s="19">
        <f t="shared" si="85"/>
        <v>0</v>
      </c>
      <c r="AK537" s="19">
        <f t="shared" si="85"/>
        <v>0</v>
      </c>
      <c r="AL537" s="19">
        <f t="shared" si="85"/>
        <v>0</v>
      </c>
      <c r="AM537" s="19">
        <f t="shared" si="85"/>
        <v>0</v>
      </c>
      <c r="AN537" s="19">
        <f t="shared" si="84"/>
        <v>-23.878145826590778</v>
      </c>
      <c r="AO537" s="19">
        <f t="shared" si="84"/>
        <v>23.878145826590817</v>
      </c>
      <c r="AP537" s="19">
        <f t="shared" si="84"/>
        <v>0</v>
      </c>
      <c r="AQ537" s="118">
        <f>'[3]Sped FY 2020'!CR553</f>
        <v>20.931001940671059</v>
      </c>
      <c r="AR537" s="119">
        <f>'[3]Sped FY 2020'!CS553</f>
        <v>20.931001940671059</v>
      </c>
      <c r="AS537" s="161"/>
      <c r="AT537" s="163"/>
      <c r="AU537" s="163"/>
      <c r="AV537" s="164"/>
      <c r="AW537" s="165"/>
      <c r="AX537" s="165"/>
      <c r="AY537" s="165"/>
      <c r="AZ537" s="165"/>
      <c r="BA537" s="165"/>
      <c r="BB537" s="165"/>
      <c r="BC537" s="165"/>
      <c r="BD537" s="165"/>
      <c r="BE537" s="165"/>
      <c r="BF537" s="165"/>
      <c r="BG537" s="165"/>
      <c r="BH537" s="165"/>
      <c r="BI537" s="165"/>
      <c r="BJ537" s="165"/>
      <c r="BK537" s="165"/>
      <c r="BL537" s="165"/>
      <c r="BM537" s="165"/>
      <c r="BN537" s="165"/>
      <c r="BO537" s="165"/>
      <c r="BP537" s="165"/>
      <c r="BQ537" s="165"/>
      <c r="BR537" s="165"/>
      <c r="BS537" s="165"/>
      <c r="BT537" s="165"/>
      <c r="BU537" s="165"/>
      <c r="BV537" s="165"/>
      <c r="BW537" s="165"/>
      <c r="BX537" s="165"/>
      <c r="BY537" s="165"/>
      <c r="BZ537" s="165"/>
      <c r="CA537" s="165"/>
      <c r="CB537" s="165"/>
      <c r="CC537" s="165"/>
      <c r="CD537" s="165"/>
      <c r="CE537" s="165"/>
      <c r="CF537" s="165"/>
      <c r="CG537" s="165"/>
      <c r="CH537" s="165"/>
      <c r="CI537" s="165"/>
      <c r="CJ537" s="165"/>
    </row>
    <row r="538" spans="1:88" ht="15" x14ac:dyDescent="0.25">
      <c r="A538" s="154">
        <v>4226</v>
      </c>
      <c r="B538" s="155">
        <v>7</v>
      </c>
      <c r="C538" s="156" t="s">
        <v>495</v>
      </c>
      <c r="D538" s="167">
        <v>7</v>
      </c>
      <c r="E538" s="120">
        <f>'[3]Sped FY 2020'!AB554</f>
        <v>503236.61217735132</v>
      </c>
      <c r="F538" s="120">
        <f>'[3]Sped FY 2020'!AK554</f>
        <v>447163.90219617705</v>
      </c>
      <c r="G538" s="120">
        <f>'[3]Sped FY 2020'!BP554</f>
        <v>0</v>
      </c>
      <c r="H538" s="120">
        <f>-'[3]Sped FY 2020'!CI554</f>
        <v>0</v>
      </c>
      <c r="I538" s="120">
        <f>'[3]Sped FY 2020'!CB554</f>
        <v>0</v>
      </c>
      <c r="J538" s="120">
        <f>'[3]Sped FY 2020'!BF554-'[3]Sped FY 2020'!BI554</f>
        <v>647847.84937864519</v>
      </c>
      <c r="K538" s="120">
        <f>'[3]Sped FY 2020'!CJ554</f>
        <v>38108.697022273263</v>
      </c>
      <c r="L538" s="118">
        <f t="shared" si="86"/>
        <v>1636357.0607744467</v>
      </c>
      <c r="M538" s="134">
        <f t="shared" si="87"/>
        <v>0</v>
      </c>
      <c r="N538" s="158">
        <v>4226</v>
      </c>
      <c r="O538" s="159">
        <v>7</v>
      </c>
      <c r="P538" s="14" t="s">
        <v>495</v>
      </c>
      <c r="Q538" s="14">
        <v>7</v>
      </c>
      <c r="R538" s="22">
        <v>503236.61217735132</v>
      </c>
      <c r="S538" s="94">
        <v>447163.90219617705</v>
      </c>
      <c r="T538" s="94">
        <v>0</v>
      </c>
      <c r="U538" s="94">
        <v>0</v>
      </c>
      <c r="V538" s="94">
        <v>685956.54640091839</v>
      </c>
      <c r="W538" s="95">
        <v>1636357.0607744467</v>
      </c>
      <c r="X538" s="152"/>
      <c r="Y538" s="19">
        <f t="shared" si="88"/>
        <v>0</v>
      </c>
      <c r="Z538" s="19">
        <f t="shared" si="88"/>
        <v>0</v>
      </c>
      <c r="AA538" s="19">
        <f t="shared" si="89"/>
        <v>0</v>
      </c>
      <c r="AB538" s="19">
        <f t="shared" si="90"/>
        <v>0</v>
      </c>
      <c r="AC538" s="19">
        <f t="shared" si="90"/>
        <v>0</v>
      </c>
      <c r="AD538" s="19">
        <f t="shared" si="90"/>
        <v>-38108.697022273205</v>
      </c>
      <c r="AE538" s="19">
        <f t="shared" si="91"/>
        <v>38108.697022273263</v>
      </c>
      <c r="AF538" s="19">
        <f t="shared" si="92"/>
        <v>0</v>
      </c>
      <c r="AG538" s="20"/>
      <c r="AH538" s="160">
        <f>'[3]Sped FY 2020'!DZ554</f>
        <v>115</v>
      </c>
      <c r="AI538" s="19">
        <f t="shared" si="85"/>
        <v>0</v>
      </c>
      <c r="AJ538" s="19">
        <f t="shared" si="85"/>
        <v>0</v>
      </c>
      <c r="AK538" s="19">
        <f t="shared" si="85"/>
        <v>0</v>
      </c>
      <c r="AL538" s="19">
        <f t="shared" si="85"/>
        <v>0</v>
      </c>
      <c r="AM538" s="19">
        <f t="shared" si="85"/>
        <v>0</v>
      </c>
      <c r="AN538" s="19">
        <f t="shared" si="84"/>
        <v>-331.37997410672352</v>
      </c>
      <c r="AO538" s="19">
        <f t="shared" si="84"/>
        <v>331.37997410672403</v>
      </c>
      <c r="AP538" s="19">
        <f t="shared" si="84"/>
        <v>0</v>
      </c>
      <c r="AQ538" s="118">
        <f>'[3]Sped FY 2020'!CR554</f>
        <v>590.24507124951015</v>
      </c>
      <c r="AR538" s="119">
        <f>'[3]Sped FY 2020'!CS554</f>
        <v>590.24507124951015</v>
      </c>
      <c r="AS538" s="161"/>
      <c r="AT538" s="163"/>
      <c r="AU538" s="163"/>
      <c r="AV538" s="164"/>
      <c r="AW538" s="165"/>
      <c r="AX538" s="165"/>
      <c r="AY538" s="165"/>
      <c r="AZ538" s="165"/>
      <c r="BA538" s="165"/>
      <c r="BB538" s="165"/>
      <c r="BC538" s="165"/>
      <c r="BD538" s="165"/>
      <c r="BE538" s="165"/>
      <c r="BF538" s="165"/>
      <c r="BG538" s="165"/>
      <c r="BH538" s="165"/>
      <c r="BI538" s="165"/>
      <c r="BJ538" s="165"/>
      <c r="BK538" s="165"/>
      <c r="BL538" s="165"/>
      <c r="BM538" s="165"/>
      <c r="BN538" s="165"/>
      <c r="BO538" s="165"/>
      <c r="BP538" s="165"/>
      <c r="BQ538" s="165"/>
      <c r="BR538" s="165"/>
      <c r="BS538" s="165"/>
      <c r="BT538" s="165"/>
      <c r="BU538" s="165"/>
      <c r="BV538" s="165"/>
      <c r="BW538" s="165"/>
      <c r="BX538" s="165"/>
      <c r="BY538" s="165"/>
      <c r="BZ538" s="165"/>
      <c r="CA538" s="165"/>
      <c r="CB538" s="165"/>
      <c r="CC538" s="165"/>
      <c r="CD538" s="165"/>
      <c r="CE538" s="165"/>
      <c r="CF538" s="165"/>
      <c r="CG538" s="165"/>
      <c r="CH538" s="165"/>
      <c r="CI538" s="165"/>
      <c r="CJ538" s="165"/>
    </row>
    <row r="539" spans="1:88" ht="15" x14ac:dyDescent="0.25">
      <c r="A539" s="154">
        <v>4227</v>
      </c>
      <c r="B539" s="155">
        <v>7</v>
      </c>
      <c r="C539" s="156" t="s">
        <v>496</v>
      </c>
      <c r="D539" s="167">
        <v>7</v>
      </c>
      <c r="E539" s="120">
        <f>'[3]Sped FY 2020'!AB555</f>
        <v>394033.51800770656</v>
      </c>
      <c r="F539" s="120">
        <f>'[3]Sped FY 2020'!AK555</f>
        <v>283266.28673348017</v>
      </c>
      <c r="G539" s="120">
        <f>'[3]Sped FY 2020'!BP555</f>
        <v>0</v>
      </c>
      <c r="H539" s="120">
        <f>-'[3]Sped FY 2020'!CI555</f>
        <v>0</v>
      </c>
      <c r="I539" s="120">
        <f>'[3]Sped FY 2020'!CB555</f>
        <v>0</v>
      </c>
      <c r="J539" s="120">
        <f>'[3]Sped FY 2020'!BF555-'[3]Sped FY 2020'!BI555</f>
        <v>641988.19080788747</v>
      </c>
      <c r="K539" s="120">
        <f>'[3]Sped FY 2020'!CJ555</f>
        <v>37764.011223993395</v>
      </c>
      <c r="L539" s="118">
        <f t="shared" si="86"/>
        <v>1357052.0067730679</v>
      </c>
      <c r="M539" s="134">
        <f t="shared" si="87"/>
        <v>0</v>
      </c>
      <c r="N539" s="158">
        <v>4227</v>
      </c>
      <c r="O539" s="159">
        <v>7</v>
      </c>
      <c r="P539" s="14" t="s">
        <v>496</v>
      </c>
      <c r="Q539" s="14">
        <v>7</v>
      </c>
      <c r="R539" s="22">
        <v>394033.51800770656</v>
      </c>
      <c r="S539" s="94">
        <v>283266.28673348017</v>
      </c>
      <c r="T539" s="94">
        <v>0</v>
      </c>
      <c r="U539" s="94">
        <v>0</v>
      </c>
      <c r="V539" s="94">
        <v>679752.20203188085</v>
      </c>
      <c r="W539" s="95">
        <v>1357052.0067730676</v>
      </c>
      <c r="X539" s="152"/>
      <c r="Y539" s="19">
        <f t="shared" si="88"/>
        <v>0</v>
      </c>
      <c r="Z539" s="19">
        <f t="shared" si="88"/>
        <v>0</v>
      </c>
      <c r="AA539" s="19">
        <f t="shared" si="89"/>
        <v>0</v>
      </c>
      <c r="AB539" s="19">
        <f t="shared" si="90"/>
        <v>0</v>
      </c>
      <c r="AC539" s="19">
        <f t="shared" si="90"/>
        <v>0</v>
      </c>
      <c r="AD539" s="19">
        <f t="shared" si="90"/>
        <v>-37764.011223993381</v>
      </c>
      <c r="AE539" s="19">
        <f t="shared" si="91"/>
        <v>37764.011223993395</v>
      </c>
      <c r="AF539" s="19">
        <f t="shared" si="92"/>
        <v>0</v>
      </c>
      <c r="AG539" s="20"/>
      <c r="AH539" s="160">
        <f>'[3]Sped FY 2020'!DZ555</f>
        <v>476</v>
      </c>
      <c r="AI539" s="19">
        <f t="shared" si="85"/>
        <v>0</v>
      </c>
      <c r="AJ539" s="19">
        <f t="shared" si="85"/>
        <v>0</v>
      </c>
      <c r="AK539" s="19">
        <f t="shared" si="85"/>
        <v>0</v>
      </c>
      <c r="AL539" s="19">
        <f t="shared" si="85"/>
        <v>0</v>
      </c>
      <c r="AM539" s="19">
        <f t="shared" si="85"/>
        <v>0</v>
      </c>
      <c r="AN539" s="19">
        <f t="shared" si="84"/>
        <v>-79.336158033599546</v>
      </c>
      <c r="AO539" s="19">
        <f t="shared" si="84"/>
        <v>79.336158033599574</v>
      </c>
      <c r="AP539" s="19">
        <f t="shared" si="84"/>
        <v>0</v>
      </c>
      <c r="AQ539" s="118">
        <f>'[3]Sped FY 2020'!CR555</f>
        <v>150.41335191643978</v>
      </c>
      <c r="AR539" s="119">
        <f>'[3]Sped FY 2020'!CS555</f>
        <v>150.4133519164393</v>
      </c>
      <c r="AS539" s="161"/>
      <c r="AT539" s="163"/>
      <c r="AU539" s="163"/>
      <c r="AV539" s="164"/>
      <c r="AW539" s="165"/>
      <c r="AX539" s="165"/>
      <c r="AY539" s="165"/>
      <c r="AZ539" s="165"/>
      <c r="BA539" s="165"/>
      <c r="BB539" s="165"/>
      <c r="BC539" s="165"/>
      <c r="BD539" s="165"/>
      <c r="BE539" s="165"/>
      <c r="BF539" s="165"/>
      <c r="BG539" s="165"/>
      <c r="BH539" s="165"/>
      <c r="BI539" s="165"/>
      <c r="BJ539" s="165"/>
      <c r="BK539" s="165"/>
      <c r="BL539" s="165"/>
      <c r="BM539" s="165"/>
      <c r="BN539" s="165"/>
      <c r="BO539" s="165"/>
      <c r="BP539" s="165"/>
      <c r="BQ539" s="165"/>
      <c r="BR539" s="165"/>
      <c r="BS539" s="165"/>
      <c r="BT539" s="165"/>
      <c r="BU539" s="165"/>
      <c r="BV539" s="165"/>
      <c r="BW539" s="165"/>
      <c r="BX539" s="165"/>
      <c r="BY539" s="165"/>
      <c r="BZ539" s="165"/>
      <c r="CA539" s="165"/>
      <c r="CB539" s="165"/>
      <c r="CC539" s="165"/>
      <c r="CD539" s="165"/>
      <c r="CE539" s="165"/>
      <c r="CF539" s="165"/>
      <c r="CG539" s="165"/>
      <c r="CH539" s="165"/>
      <c r="CI539" s="165"/>
      <c r="CJ539" s="165"/>
    </row>
    <row r="540" spans="1:88" ht="15" x14ac:dyDescent="0.25">
      <c r="A540" s="154">
        <v>4228</v>
      </c>
      <c r="B540" s="155">
        <v>7</v>
      </c>
      <c r="C540" s="156" t="s">
        <v>497</v>
      </c>
      <c r="D540" s="167">
        <v>7</v>
      </c>
      <c r="E540" s="120">
        <f>'[3]Sped FY 2020'!AB556</f>
        <v>169432.32136351214</v>
      </c>
      <c r="F540" s="120">
        <f>'[3]Sped FY 2020'!AK556</f>
        <v>45572.680695757139</v>
      </c>
      <c r="G540" s="120">
        <f>'[3]Sped FY 2020'!BP556</f>
        <v>0</v>
      </c>
      <c r="H540" s="120">
        <f>-'[3]Sped FY 2020'!CI556</f>
        <v>0</v>
      </c>
      <c r="I540" s="120">
        <f>'[3]Sped FY 2020'!CB556</f>
        <v>0</v>
      </c>
      <c r="J540" s="120">
        <f>'[3]Sped FY 2020'!BF556-'[3]Sped FY 2020'!BI556</f>
        <v>169060.33802837486</v>
      </c>
      <c r="K540" s="120">
        <f>'[3]Sped FY 2020'!CJ556</f>
        <v>9944.7257663749951</v>
      </c>
      <c r="L540" s="118">
        <f t="shared" si="86"/>
        <v>394010.06585401919</v>
      </c>
      <c r="M540" s="134">
        <f t="shared" si="87"/>
        <v>0</v>
      </c>
      <c r="N540" s="158">
        <v>4228</v>
      </c>
      <c r="O540" s="159">
        <v>7</v>
      </c>
      <c r="P540" s="14" t="s">
        <v>497</v>
      </c>
      <c r="Q540" s="14">
        <v>7</v>
      </c>
      <c r="R540" s="22">
        <v>169432.32136351214</v>
      </c>
      <c r="S540" s="94">
        <v>45572.680695757139</v>
      </c>
      <c r="T540" s="94">
        <v>0</v>
      </c>
      <c r="U540" s="94">
        <v>0</v>
      </c>
      <c r="V540" s="94">
        <v>179005.06379474985</v>
      </c>
      <c r="W540" s="95">
        <v>394010.06585401914</v>
      </c>
      <c r="X540" s="152"/>
      <c r="Y540" s="19">
        <f t="shared" si="88"/>
        <v>0</v>
      </c>
      <c r="Z540" s="19">
        <f t="shared" si="88"/>
        <v>0</v>
      </c>
      <c r="AA540" s="19">
        <f t="shared" si="89"/>
        <v>0</v>
      </c>
      <c r="AB540" s="19">
        <f t="shared" si="90"/>
        <v>0</v>
      </c>
      <c r="AC540" s="19">
        <f t="shared" si="90"/>
        <v>0</v>
      </c>
      <c r="AD540" s="19">
        <f t="shared" si="90"/>
        <v>-9944.7257663749915</v>
      </c>
      <c r="AE540" s="19">
        <f t="shared" si="91"/>
        <v>9944.7257663749951</v>
      </c>
      <c r="AF540" s="19">
        <f t="shared" si="92"/>
        <v>0</v>
      </c>
      <c r="AG540" s="20"/>
      <c r="AH540" s="160">
        <f>'[3]Sped FY 2020'!DZ556</f>
        <v>443</v>
      </c>
      <c r="AI540" s="19">
        <f t="shared" si="85"/>
        <v>0</v>
      </c>
      <c r="AJ540" s="19">
        <f t="shared" si="85"/>
        <v>0</v>
      </c>
      <c r="AK540" s="19">
        <f t="shared" si="85"/>
        <v>0</v>
      </c>
      <c r="AL540" s="19">
        <f t="shared" si="85"/>
        <v>0</v>
      </c>
      <c r="AM540" s="19">
        <f t="shared" si="85"/>
        <v>0</v>
      </c>
      <c r="AN540" s="19">
        <f t="shared" si="84"/>
        <v>-22.448590894751675</v>
      </c>
      <c r="AO540" s="19">
        <f t="shared" si="84"/>
        <v>22.448590894751682</v>
      </c>
      <c r="AP540" s="19">
        <f t="shared" si="84"/>
        <v>0</v>
      </c>
      <c r="AQ540" s="118">
        <f>'[3]Sped FY 2020'!CR556</f>
        <v>44.843553499611005</v>
      </c>
      <c r="AR540" s="119">
        <f>'[3]Sped FY 2020'!CS556</f>
        <v>44.84355349961087</v>
      </c>
      <c r="AS540" s="161"/>
      <c r="AT540" s="163"/>
      <c r="AU540" s="163"/>
      <c r="AV540" s="164"/>
      <c r="AW540" s="165"/>
      <c r="AX540" s="165"/>
      <c r="AY540" s="165"/>
      <c r="AZ540" s="165"/>
      <c r="BA540" s="165"/>
      <c r="BB540" s="165"/>
      <c r="BC540" s="165"/>
      <c r="BD540" s="165"/>
      <c r="BE540" s="165"/>
      <c r="BF540" s="165"/>
      <c r="BG540" s="165"/>
      <c r="BH540" s="165"/>
      <c r="BI540" s="165"/>
      <c r="BJ540" s="165"/>
      <c r="BK540" s="165"/>
      <c r="BL540" s="165"/>
      <c r="BM540" s="165"/>
      <c r="BN540" s="165"/>
      <c r="BO540" s="165"/>
      <c r="BP540" s="165"/>
      <c r="BQ540" s="165"/>
      <c r="BR540" s="165"/>
      <c r="BS540" s="165"/>
      <c r="BT540" s="165"/>
      <c r="BU540" s="165"/>
      <c r="BV540" s="165"/>
      <c r="BW540" s="165"/>
      <c r="BX540" s="165"/>
      <c r="BY540" s="165"/>
      <c r="BZ540" s="165"/>
      <c r="CA540" s="165"/>
      <c r="CB540" s="165"/>
      <c r="CC540" s="165"/>
      <c r="CD540" s="165"/>
      <c r="CE540" s="165"/>
      <c r="CF540" s="165"/>
      <c r="CG540" s="165"/>
      <c r="CH540" s="165"/>
      <c r="CI540" s="165"/>
      <c r="CJ540" s="165"/>
    </row>
    <row r="541" spans="1:88" ht="15" x14ac:dyDescent="0.25">
      <c r="A541" s="154">
        <v>4229</v>
      </c>
      <c r="B541" s="155">
        <v>7</v>
      </c>
      <c r="C541" s="156" t="s">
        <v>672</v>
      </c>
      <c r="D541" s="167">
        <v>7</v>
      </c>
      <c r="E541" s="120">
        <f>'[3]Sped FY 2020'!AB557</f>
        <v>574879.01092185243</v>
      </c>
      <c r="F541" s="120">
        <f>'[3]Sped FY 2020'!AK557</f>
        <v>155292.75438064989</v>
      </c>
      <c r="G541" s="120">
        <f>'[3]Sped FY 2020'!BP557</f>
        <v>0</v>
      </c>
      <c r="H541" s="120">
        <f>-'[3]Sped FY 2020'!CI557</f>
        <v>0</v>
      </c>
      <c r="I541" s="120">
        <f>'[3]Sped FY 2020'!CB557</f>
        <v>0</v>
      </c>
      <c r="J541" s="120">
        <f>'[3]Sped FY 2020'!BF557-'[3]Sped FY 2020'!BI557</f>
        <v>249986.20508333726</v>
      </c>
      <c r="K541" s="120">
        <f>'[3]Sped FY 2020'!CJ557</f>
        <v>14705.07088725514</v>
      </c>
      <c r="L541" s="118">
        <f t="shared" si="86"/>
        <v>994863.04127309471</v>
      </c>
      <c r="M541" s="134">
        <f t="shared" si="87"/>
        <v>0</v>
      </c>
      <c r="N541" s="158">
        <v>4229</v>
      </c>
      <c r="O541" s="159">
        <v>7</v>
      </c>
      <c r="P541" s="14" t="s">
        <v>672</v>
      </c>
      <c r="Q541" s="14">
        <v>7</v>
      </c>
      <c r="R541" s="22">
        <v>574879.01092185243</v>
      </c>
      <c r="S541" s="94">
        <v>155292.75438064989</v>
      </c>
      <c r="T541" s="94">
        <v>0</v>
      </c>
      <c r="U541" s="94">
        <v>0</v>
      </c>
      <c r="V541" s="94">
        <v>264691.2759705924</v>
      </c>
      <c r="W541" s="95">
        <v>994863.04127309471</v>
      </c>
      <c r="X541" s="152"/>
      <c r="Y541" s="19">
        <f t="shared" si="88"/>
        <v>0</v>
      </c>
      <c r="Z541" s="19">
        <f t="shared" si="88"/>
        <v>0</v>
      </c>
      <c r="AA541" s="19">
        <f t="shared" si="89"/>
        <v>0</v>
      </c>
      <c r="AB541" s="19">
        <f t="shared" si="90"/>
        <v>0</v>
      </c>
      <c r="AC541" s="19">
        <f t="shared" si="90"/>
        <v>0</v>
      </c>
      <c r="AD541" s="19">
        <f t="shared" si="90"/>
        <v>-14705.070887255133</v>
      </c>
      <c r="AE541" s="19">
        <f t="shared" si="91"/>
        <v>14705.07088725514</v>
      </c>
      <c r="AF541" s="19">
        <f t="shared" si="92"/>
        <v>0</v>
      </c>
      <c r="AG541" s="20"/>
      <c r="AH541" s="160">
        <f>'[3]Sped FY 2020'!DZ557</f>
        <v>120</v>
      </c>
      <c r="AI541" s="19">
        <f t="shared" si="85"/>
        <v>0</v>
      </c>
      <c r="AJ541" s="19">
        <f t="shared" si="85"/>
        <v>0</v>
      </c>
      <c r="AK541" s="19">
        <f t="shared" si="85"/>
        <v>0</v>
      </c>
      <c r="AL541" s="19">
        <f t="shared" si="85"/>
        <v>0</v>
      </c>
      <c r="AM541" s="19">
        <f t="shared" si="85"/>
        <v>0</v>
      </c>
      <c r="AN541" s="19">
        <f t="shared" si="84"/>
        <v>-122.54225739379278</v>
      </c>
      <c r="AO541" s="19">
        <f t="shared" si="84"/>
        <v>122.54225739379284</v>
      </c>
      <c r="AP541" s="19">
        <f t="shared" si="84"/>
        <v>0</v>
      </c>
      <c r="AQ541" s="118">
        <f>'[3]Sped FY 2020'!CR557</f>
        <v>237.27299414128714</v>
      </c>
      <c r="AR541" s="119">
        <f>'[3]Sped FY 2020'!CS557</f>
        <v>237.27299414128714</v>
      </c>
      <c r="AS541" s="161"/>
      <c r="AT541" s="163"/>
      <c r="AU541" s="163"/>
      <c r="AV541" s="164"/>
      <c r="AW541" s="165"/>
      <c r="AX541" s="165"/>
      <c r="AY541" s="165"/>
      <c r="AZ541" s="165"/>
      <c r="BA541" s="165"/>
      <c r="BB541" s="165"/>
      <c r="BC541" s="165"/>
      <c r="BD541" s="165"/>
      <c r="BE541" s="165"/>
      <c r="BF541" s="165"/>
      <c r="BG541" s="165"/>
      <c r="BH541" s="165"/>
      <c r="BI541" s="165"/>
      <c r="BJ541" s="165"/>
      <c r="BK541" s="165"/>
      <c r="BL541" s="165"/>
      <c r="BM541" s="165"/>
      <c r="BN541" s="165"/>
      <c r="BO541" s="165"/>
      <c r="BP541" s="165"/>
      <c r="BQ541" s="165"/>
      <c r="BR541" s="165"/>
      <c r="BS541" s="165"/>
      <c r="BT541" s="165"/>
      <c r="BU541" s="165"/>
      <c r="BV541" s="165"/>
      <c r="BW541" s="165"/>
      <c r="BX541" s="165"/>
      <c r="BY541" s="165"/>
      <c r="BZ541" s="165"/>
      <c r="CA541" s="165"/>
      <c r="CB541" s="165"/>
      <c r="CC541" s="165"/>
      <c r="CD541" s="165"/>
      <c r="CE541" s="165"/>
      <c r="CF541" s="165"/>
      <c r="CG541" s="165"/>
      <c r="CH541" s="165"/>
      <c r="CI541" s="165"/>
      <c r="CJ541" s="165"/>
    </row>
    <row r="542" spans="1:88" ht="15" x14ac:dyDescent="0.25">
      <c r="A542" s="154">
        <v>4230</v>
      </c>
      <c r="B542" s="155">
        <v>7</v>
      </c>
      <c r="C542" s="156" t="s">
        <v>673</v>
      </c>
      <c r="D542" s="167">
        <v>7</v>
      </c>
      <c r="E542" s="120">
        <f>'[3]Sped FY 2020'!AB558</f>
        <v>300852.46478825301</v>
      </c>
      <c r="F542" s="120">
        <f>'[3]Sped FY 2020'!AK558</f>
        <v>79539.138646435997</v>
      </c>
      <c r="G542" s="120">
        <f>'[3]Sped FY 2020'!BP558</f>
        <v>0</v>
      </c>
      <c r="H542" s="120">
        <f>-'[3]Sped FY 2020'!CI558</f>
        <v>0</v>
      </c>
      <c r="I542" s="120">
        <f>'[3]Sped FY 2020'!CB558</f>
        <v>0</v>
      </c>
      <c r="J542" s="120">
        <f>'[3]Sped FY 2020'!BF558-'[3]Sped FY 2020'!BI558</f>
        <v>221150.76369749315</v>
      </c>
      <c r="K542" s="120">
        <f>'[3]Sped FY 2020'!CJ558</f>
        <v>13008.86845279372</v>
      </c>
      <c r="L542" s="118">
        <f t="shared" si="86"/>
        <v>614551.2355849758</v>
      </c>
      <c r="M542" s="134">
        <f t="shared" si="87"/>
        <v>0</v>
      </c>
      <c r="N542" s="158">
        <v>4230</v>
      </c>
      <c r="O542" s="159">
        <v>7</v>
      </c>
      <c r="P542" s="14" t="s">
        <v>673</v>
      </c>
      <c r="Q542" s="14">
        <v>7</v>
      </c>
      <c r="R542" s="22">
        <v>300852.46478825301</v>
      </c>
      <c r="S542" s="94">
        <v>79539.138646435997</v>
      </c>
      <c r="T542" s="94">
        <v>0</v>
      </c>
      <c r="U542" s="94">
        <v>0</v>
      </c>
      <c r="V542" s="94">
        <v>234159.63215028687</v>
      </c>
      <c r="W542" s="95">
        <v>614551.23558497592</v>
      </c>
      <c r="X542" s="152"/>
      <c r="Y542" s="19">
        <f t="shared" si="88"/>
        <v>0</v>
      </c>
      <c r="Z542" s="19">
        <f t="shared" si="88"/>
        <v>0</v>
      </c>
      <c r="AA542" s="19">
        <f t="shared" si="89"/>
        <v>0</v>
      </c>
      <c r="AB542" s="19">
        <f t="shared" si="90"/>
        <v>0</v>
      </c>
      <c r="AC542" s="19">
        <f t="shared" si="90"/>
        <v>0</v>
      </c>
      <c r="AD542" s="19">
        <f t="shared" si="90"/>
        <v>-13008.868452793715</v>
      </c>
      <c r="AE542" s="19">
        <f t="shared" si="91"/>
        <v>13008.86845279372</v>
      </c>
      <c r="AF542" s="19">
        <f t="shared" si="92"/>
        <v>0</v>
      </c>
      <c r="AG542" s="20"/>
      <c r="AH542" s="160">
        <f>'[3]Sped FY 2020'!DZ558</f>
        <v>198</v>
      </c>
      <c r="AI542" s="19">
        <f t="shared" si="85"/>
        <v>0</v>
      </c>
      <c r="AJ542" s="19">
        <f t="shared" si="85"/>
        <v>0</v>
      </c>
      <c r="AK542" s="19">
        <f t="shared" si="85"/>
        <v>0</v>
      </c>
      <c r="AL542" s="19">
        <f t="shared" si="85"/>
        <v>0</v>
      </c>
      <c r="AM542" s="19">
        <f t="shared" si="85"/>
        <v>0</v>
      </c>
      <c r="AN542" s="19">
        <f t="shared" si="84"/>
        <v>-65.701355822190479</v>
      </c>
      <c r="AO542" s="19">
        <f t="shared" si="84"/>
        <v>65.701355822190507</v>
      </c>
      <c r="AP542" s="19">
        <f t="shared" si="84"/>
        <v>0</v>
      </c>
      <c r="AQ542" s="118">
        <f>'[3]Sped FY 2020'!CR558</f>
        <v>128.6709543833872</v>
      </c>
      <c r="AR542" s="119">
        <f>'[3]Sped FY 2020'!CS558</f>
        <v>128.67095438338779</v>
      </c>
      <c r="AS542" s="161"/>
      <c r="AT542" s="163"/>
      <c r="AU542" s="163"/>
      <c r="AV542" s="164"/>
      <c r="AW542" s="165"/>
      <c r="AX542" s="165"/>
      <c r="AY542" s="165"/>
      <c r="AZ542" s="165"/>
      <c r="BA542" s="165"/>
      <c r="BB542" s="165"/>
      <c r="BC542" s="165"/>
      <c r="BD542" s="165"/>
      <c r="BE542" s="165"/>
      <c r="BF542" s="165"/>
      <c r="BG542" s="165"/>
      <c r="BH542" s="165"/>
      <c r="BI542" s="165"/>
      <c r="BJ542" s="165"/>
      <c r="BK542" s="165"/>
      <c r="BL542" s="165"/>
      <c r="BM542" s="165"/>
      <c r="BN542" s="165"/>
      <c r="BO542" s="165"/>
      <c r="BP542" s="165"/>
      <c r="BQ542" s="165"/>
      <c r="BR542" s="165"/>
      <c r="BS542" s="165"/>
      <c r="BT542" s="165"/>
      <c r="BU542" s="165"/>
      <c r="BV542" s="165"/>
      <c r="BW542" s="165"/>
      <c r="BX542" s="165"/>
      <c r="BY542" s="165"/>
      <c r="BZ542" s="165"/>
      <c r="CA542" s="165"/>
      <c r="CB542" s="165"/>
      <c r="CC542" s="165"/>
      <c r="CD542" s="165"/>
      <c r="CE542" s="165"/>
      <c r="CF542" s="165"/>
      <c r="CG542" s="165"/>
      <c r="CH542" s="165"/>
      <c r="CI542" s="165"/>
      <c r="CJ542" s="165"/>
    </row>
    <row r="543" spans="1:88" ht="15" x14ac:dyDescent="0.25">
      <c r="A543" s="154">
        <v>4231</v>
      </c>
      <c r="B543" s="155">
        <v>7</v>
      </c>
      <c r="C543" s="156" t="s">
        <v>500</v>
      </c>
      <c r="D543" s="167">
        <v>7</v>
      </c>
      <c r="E543" s="120">
        <f>'[3]Sped FY 2020'!AB559</f>
        <v>382134.28432486672</v>
      </c>
      <c r="F543" s="120">
        <f>'[3]Sped FY 2020'!AK559</f>
        <v>6986.512056790305</v>
      </c>
      <c r="G543" s="120">
        <f>'[3]Sped FY 2020'!BP559</f>
        <v>0</v>
      </c>
      <c r="H543" s="120">
        <f>-'[3]Sped FY 2020'!CI559</f>
        <v>0</v>
      </c>
      <c r="I543" s="120">
        <f>'[3]Sped FY 2020'!CB559</f>
        <v>0</v>
      </c>
      <c r="J543" s="120">
        <f>'[3]Sped FY 2020'!BF559-'[3]Sped FY 2020'!BI559</f>
        <v>185145.43268567865</v>
      </c>
      <c r="K543" s="120">
        <f>'[3]Sped FY 2020'!CJ559</f>
        <v>10890.907805039926</v>
      </c>
      <c r="L543" s="118">
        <f t="shared" si="86"/>
        <v>585157.1368723755</v>
      </c>
      <c r="M543" s="134">
        <f t="shared" si="87"/>
        <v>0</v>
      </c>
      <c r="N543" s="158">
        <v>4231</v>
      </c>
      <c r="O543" s="159">
        <v>7</v>
      </c>
      <c r="P543" s="14" t="s">
        <v>500</v>
      </c>
      <c r="Q543" s="14">
        <v>7</v>
      </c>
      <c r="R543" s="22">
        <v>382134.28432486672</v>
      </c>
      <c r="S543" s="94">
        <v>6986.512056790305</v>
      </c>
      <c r="T543" s="94">
        <v>0</v>
      </c>
      <c r="U543" s="94">
        <v>0</v>
      </c>
      <c r="V543" s="94">
        <v>196036.34049071858</v>
      </c>
      <c r="W543" s="95">
        <v>585157.13687237562</v>
      </c>
      <c r="X543" s="152"/>
      <c r="Y543" s="19">
        <f t="shared" si="88"/>
        <v>0</v>
      </c>
      <c r="Z543" s="19">
        <f t="shared" si="88"/>
        <v>0</v>
      </c>
      <c r="AA543" s="19">
        <f t="shared" si="89"/>
        <v>0</v>
      </c>
      <c r="AB543" s="19">
        <f t="shared" si="90"/>
        <v>0</v>
      </c>
      <c r="AC543" s="19">
        <f t="shared" si="90"/>
        <v>0</v>
      </c>
      <c r="AD543" s="19">
        <f t="shared" si="90"/>
        <v>-10890.907805039926</v>
      </c>
      <c r="AE543" s="19">
        <f t="shared" si="91"/>
        <v>10890.907805039926</v>
      </c>
      <c r="AF543" s="19">
        <f t="shared" si="92"/>
        <v>0</v>
      </c>
      <c r="AG543" s="20"/>
      <c r="AH543" s="160">
        <f>'[3]Sped FY 2020'!DZ559</f>
        <v>485</v>
      </c>
      <c r="AI543" s="19">
        <f t="shared" si="85"/>
        <v>0</v>
      </c>
      <c r="AJ543" s="19">
        <f t="shared" si="85"/>
        <v>0</v>
      </c>
      <c r="AK543" s="19">
        <f t="shared" si="85"/>
        <v>0</v>
      </c>
      <c r="AL543" s="19">
        <f t="shared" si="85"/>
        <v>0</v>
      </c>
      <c r="AM543" s="19">
        <f t="shared" si="85"/>
        <v>0</v>
      </c>
      <c r="AN543" s="19">
        <f t="shared" si="84"/>
        <v>-22.4554800103916</v>
      </c>
      <c r="AO543" s="19">
        <f t="shared" si="84"/>
        <v>22.4554800103916</v>
      </c>
      <c r="AP543" s="19">
        <f t="shared" si="84"/>
        <v>0</v>
      </c>
      <c r="AQ543" s="118">
        <f>'[3]Sped FY 2020'!CR559</f>
        <v>9.5214295311599315</v>
      </c>
      <c r="AR543" s="119">
        <f>'[3]Sped FY 2020'!CS559</f>
        <v>9.5214295311601713</v>
      </c>
      <c r="AS543" s="161"/>
      <c r="AT543" s="163"/>
      <c r="AU543" s="163"/>
      <c r="AV543" s="164"/>
      <c r="AW543" s="165"/>
      <c r="AX543" s="165"/>
      <c r="AY543" s="165"/>
      <c r="AZ543" s="165"/>
      <c r="BA543" s="165"/>
      <c r="BB543" s="165"/>
      <c r="BC543" s="165"/>
      <c r="BD543" s="165"/>
      <c r="BE543" s="165"/>
      <c r="BF543" s="165"/>
      <c r="BG543" s="165"/>
      <c r="BH543" s="165"/>
      <c r="BI543" s="165"/>
      <c r="BJ543" s="165"/>
      <c r="BK543" s="165"/>
      <c r="BL543" s="165"/>
      <c r="BM543" s="165"/>
      <c r="BN543" s="165"/>
      <c r="BO543" s="165"/>
      <c r="BP543" s="165"/>
      <c r="BQ543" s="165"/>
      <c r="BR543" s="165"/>
      <c r="BS543" s="165"/>
      <c r="BT543" s="165"/>
      <c r="BU543" s="165"/>
      <c r="BV543" s="165"/>
      <c r="BW543" s="165"/>
      <c r="BX543" s="165"/>
      <c r="BY543" s="165"/>
      <c r="BZ543" s="165"/>
      <c r="CA543" s="165"/>
      <c r="CB543" s="165"/>
      <c r="CC543" s="165"/>
      <c r="CD543" s="165"/>
      <c r="CE543" s="165"/>
      <c r="CF543" s="165"/>
      <c r="CG543" s="165"/>
      <c r="CH543" s="165"/>
      <c r="CI543" s="165"/>
      <c r="CJ543" s="165"/>
    </row>
    <row r="544" spans="1:88" ht="15" x14ac:dyDescent="0.25">
      <c r="A544" s="154">
        <v>4232</v>
      </c>
      <c r="B544" s="155">
        <v>7</v>
      </c>
      <c r="C544" s="156" t="s">
        <v>501</v>
      </c>
      <c r="D544" s="167">
        <v>7</v>
      </c>
      <c r="E544" s="120">
        <f>'[3]Sped FY 2020'!AB560</f>
        <v>58753.050281634918</v>
      </c>
      <c r="F544" s="120">
        <f>'[3]Sped FY 2020'!AK560</f>
        <v>58841.443531815334</v>
      </c>
      <c r="G544" s="120">
        <f>'[3]Sped FY 2020'!BP560</f>
        <v>0</v>
      </c>
      <c r="H544" s="120">
        <f>-'[3]Sped FY 2020'!CI560</f>
        <v>0</v>
      </c>
      <c r="I544" s="120">
        <f>'[3]Sped FY 2020'!CB560</f>
        <v>0</v>
      </c>
      <c r="J544" s="120">
        <f>'[3]Sped FY 2020'!BF560-'[3]Sped FY 2020'!BI560</f>
        <v>94421.781337999128</v>
      </c>
      <c r="K544" s="120">
        <f>'[3]Sped FY 2020'!CJ560</f>
        <v>5554.2224316470101</v>
      </c>
      <c r="L544" s="118">
        <f t="shared" si="86"/>
        <v>217570.49758309638</v>
      </c>
      <c r="M544" s="134">
        <f t="shared" si="87"/>
        <v>0</v>
      </c>
      <c r="N544" s="158">
        <v>4232</v>
      </c>
      <c r="O544" s="159">
        <v>7</v>
      </c>
      <c r="P544" s="14" t="s">
        <v>501</v>
      </c>
      <c r="Q544" s="14">
        <v>7</v>
      </c>
      <c r="R544" s="22">
        <v>58753.050281634918</v>
      </c>
      <c r="S544" s="94">
        <v>58841.443531815334</v>
      </c>
      <c r="T544" s="94">
        <v>0</v>
      </c>
      <c r="U544" s="94">
        <v>0</v>
      </c>
      <c r="V544" s="94">
        <v>99976.003769646137</v>
      </c>
      <c r="W544" s="95">
        <v>217570.49758309638</v>
      </c>
      <c r="X544" s="152"/>
      <c r="Y544" s="19">
        <f t="shared" si="88"/>
        <v>0</v>
      </c>
      <c r="Z544" s="19">
        <f t="shared" si="88"/>
        <v>0</v>
      </c>
      <c r="AA544" s="19">
        <f t="shared" si="89"/>
        <v>0</v>
      </c>
      <c r="AB544" s="19">
        <f t="shared" si="90"/>
        <v>0</v>
      </c>
      <c r="AC544" s="19">
        <f t="shared" si="90"/>
        <v>0</v>
      </c>
      <c r="AD544" s="19">
        <f t="shared" si="90"/>
        <v>-5554.2224316470092</v>
      </c>
      <c r="AE544" s="19">
        <f t="shared" si="91"/>
        <v>5554.2224316470101</v>
      </c>
      <c r="AF544" s="19">
        <f t="shared" si="92"/>
        <v>0</v>
      </c>
      <c r="AG544" s="20"/>
      <c r="AH544" s="160">
        <f>'[3]Sped FY 2020'!DZ560</f>
        <v>85</v>
      </c>
      <c r="AI544" s="19">
        <f t="shared" si="85"/>
        <v>0</v>
      </c>
      <c r="AJ544" s="19">
        <f t="shared" si="85"/>
        <v>0</v>
      </c>
      <c r="AK544" s="19">
        <f t="shared" si="85"/>
        <v>0</v>
      </c>
      <c r="AL544" s="19">
        <f t="shared" si="85"/>
        <v>0</v>
      </c>
      <c r="AM544" s="19">
        <f t="shared" si="85"/>
        <v>0</v>
      </c>
      <c r="AN544" s="19">
        <f t="shared" si="84"/>
        <v>-65.343793313494231</v>
      </c>
      <c r="AO544" s="19">
        <f t="shared" si="84"/>
        <v>65.343793313494231</v>
      </c>
      <c r="AP544" s="19">
        <f t="shared" si="84"/>
        <v>0</v>
      </c>
      <c r="AQ544" s="118">
        <f>'[3]Sped FY 2020'!CR560</f>
        <v>130.68758662698846</v>
      </c>
      <c r="AR544" s="119">
        <f>'[3]Sped FY 2020'!CS560</f>
        <v>130.68758662698846</v>
      </c>
      <c r="AS544" s="161"/>
      <c r="AT544" s="163"/>
      <c r="AU544" s="163"/>
      <c r="AV544" s="164"/>
      <c r="AW544" s="165"/>
      <c r="AX544" s="165"/>
      <c r="AY544" s="165"/>
      <c r="AZ544" s="165"/>
      <c r="BA544" s="165"/>
      <c r="BB544" s="165"/>
      <c r="BC544" s="165"/>
      <c r="BD544" s="165"/>
      <c r="BE544" s="165"/>
      <c r="BF544" s="165"/>
      <c r="BG544" s="165"/>
      <c r="BH544" s="165"/>
      <c r="BI544" s="165"/>
      <c r="BJ544" s="165"/>
      <c r="BK544" s="165"/>
      <c r="BL544" s="165"/>
      <c r="BM544" s="165"/>
      <c r="BN544" s="165"/>
      <c r="BO544" s="165"/>
      <c r="BP544" s="165"/>
      <c r="BQ544" s="165"/>
      <c r="BR544" s="165"/>
      <c r="BS544" s="165"/>
      <c r="BT544" s="165"/>
      <c r="BU544" s="165"/>
      <c r="BV544" s="165"/>
      <c r="BW544" s="165"/>
      <c r="BX544" s="165"/>
      <c r="BY544" s="165"/>
      <c r="BZ544" s="165"/>
      <c r="CA544" s="165"/>
      <c r="CB544" s="165"/>
      <c r="CC544" s="165"/>
      <c r="CD544" s="165"/>
      <c r="CE544" s="165"/>
      <c r="CF544" s="165"/>
      <c r="CG544" s="165"/>
      <c r="CH544" s="165"/>
      <c r="CI544" s="165"/>
      <c r="CJ544" s="165"/>
    </row>
    <row r="545" spans="1:88" ht="15" x14ac:dyDescent="0.25">
      <c r="A545" s="154">
        <v>4233</v>
      </c>
      <c r="B545" s="155">
        <v>7</v>
      </c>
      <c r="C545" s="156" t="s">
        <v>502</v>
      </c>
      <c r="D545" s="167">
        <v>7</v>
      </c>
      <c r="E545" s="120">
        <f>'[3]Sped FY 2020'!AB561</f>
        <v>141442.38735441028</v>
      </c>
      <c r="F545" s="120">
        <f>'[3]Sped FY 2020'!AK561</f>
        <v>428279.98260191496</v>
      </c>
      <c r="G545" s="120">
        <f>'[3]Sped FY 2020'!BP561</f>
        <v>0</v>
      </c>
      <c r="H545" s="120">
        <f>-'[3]Sped FY 2020'!CI561</f>
        <v>0</v>
      </c>
      <c r="I545" s="120">
        <f>'[3]Sped FY 2020'!CB561</f>
        <v>0</v>
      </c>
      <c r="J545" s="120">
        <f>'[3]Sped FY 2020'!BF561-'[3]Sped FY 2020'!BI561</f>
        <v>340604.70097523765</v>
      </c>
      <c r="K545" s="120">
        <f>'[3]Sped FY 2020'!CJ561</f>
        <v>20035.570645602224</v>
      </c>
      <c r="L545" s="118">
        <f t="shared" si="86"/>
        <v>930362.64157716511</v>
      </c>
      <c r="M545" s="134">
        <f t="shared" si="87"/>
        <v>0</v>
      </c>
      <c r="N545" s="158">
        <v>4233</v>
      </c>
      <c r="O545" s="159">
        <v>7</v>
      </c>
      <c r="P545" s="14" t="s">
        <v>502</v>
      </c>
      <c r="Q545" s="14">
        <v>7</v>
      </c>
      <c r="R545" s="22">
        <v>141442.38735441028</v>
      </c>
      <c r="S545" s="94">
        <v>428279.98260191496</v>
      </c>
      <c r="T545" s="94">
        <v>0</v>
      </c>
      <c r="U545" s="94">
        <v>0</v>
      </c>
      <c r="V545" s="94">
        <v>360640.27162083989</v>
      </c>
      <c r="W545" s="95">
        <v>930362.64157716511</v>
      </c>
      <c r="X545" s="152"/>
      <c r="Y545" s="19">
        <f t="shared" si="88"/>
        <v>0</v>
      </c>
      <c r="Z545" s="19">
        <f t="shared" si="88"/>
        <v>0</v>
      </c>
      <c r="AA545" s="19">
        <f t="shared" si="89"/>
        <v>0</v>
      </c>
      <c r="AB545" s="19">
        <f t="shared" si="90"/>
        <v>0</v>
      </c>
      <c r="AC545" s="19">
        <f t="shared" si="90"/>
        <v>0</v>
      </c>
      <c r="AD545" s="19">
        <f t="shared" si="90"/>
        <v>-20035.570645602245</v>
      </c>
      <c r="AE545" s="19">
        <f t="shared" si="91"/>
        <v>20035.570645602224</v>
      </c>
      <c r="AF545" s="19">
        <f t="shared" si="92"/>
        <v>0</v>
      </c>
      <c r="AG545" s="20"/>
      <c r="AH545" s="160">
        <f>'[3]Sped FY 2020'!DZ561</f>
        <v>125</v>
      </c>
      <c r="AI545" s="19">
        <f t="shared" si="85"/>
        <v>0</v>
      </c>
      <c r="AJ545" s="19">
        <f t="shared" si="85"/>
        <v>0</v>
      </c>
      <c r="AK545" s="19">
        <f t="shared" si="85"/>
        <v>0</v>
      </c>
      <c r="AL545" s="19">
        <f t="shared" si="85"/>
        <v>0</v>
      </c>
      <c r="AM545" s="19">
        <f t="shared" si="85"/>
        <v>0</v>
      </c>
      <c r="AN545" s="19">
        <f t="shared" si="84"/>
        <v>-160.28456516481796</v>
      </c>
      <c r="AO545" s="19">
        <f t="shared" si="84"/>
        <v>160.28456516481779</v>
      </c>
      <c r="AP545" s="19">
        <f t="shared" si="84"/>
        <v>0</v>
      </c>
      <c r="AQ545" s="118">
        <f>'[3]Sped FY 2020'!CR561</f>
        <v>268.77281674164124</v>
      </c>
      <c r="AR545" s="119">
        <f>'[3]Sped FY 2020'!CS561</f>
        <v>268.77281674164124</v>
      </c>
      <c r="AS545" s="161"/>
      <c r="AW545" s="162"/>
      <c r="AX545" s="162"/>
      <c r="AY545" s="162"/>
      <c r="AZ545" s="162"/>
      <c r="BA545" s="162"/>
      <c r="BB545" s="162"/>
      <c r="BC545" s="162"/>
      <c r="BD545" s="162"/>
      <c r="BE545" s="162"/>
      <c r="BF545" s="162"/>
      <c r="BG545" s="162"/>
      <c r="BH545" s="162"/>
      <c r="BI545" s="162"/>
      <c r="BJ545" s="162"/>
      <c r="BK545" s="162"/>
      <c r="BL545" s="162"/>
      <c r="BM545" s="162"/>
      <c r="BN545" s="162"/>
      <c r="BO545" s="162"/>
      <c r="BP545" s="162"/>
      <c r="BQ545" s="162"/>
      <c r="BR545" s="162"/>
      <c r="BS545" s="162"/>
      <c r="BT545" s="162"/>
      <c r="BU545" s="162"/>
      <c r="BV545" s="162"/>
      <c r="BW545" s="162"/>
      <c r="BX545" s="162"/>
      <c r="BY545" s="162"/>
      <c r="BZ545" s="162"/>
      <c r="CA545" s="162"/>
      <c r="CB545" s="162"/>
      <c r="CC545" s="162"/>
      <c r="CD545" s="162"/>
      <c r="CE545" s="162"/>
      <c r="CF545" s="162"/>
      <c r="CG545" s="162"/>
      <c r="CH545" s="162"/>
      <c r="CI545" s="162"/>
      <c r="CJ545" s="162"/>
    </row>
    <row r="546" spans="1:88" ht="15" x14ac:dyDescent="0.25">
      <c r="A546" s="154">
        <v>4234</v>
      </c>
      <c r="B546" s="155">
        <v>7</v>
      </c>
      <c r="C546" s="156" t="s">
        <v>503</v>
      </c>
      <c r="D546" s="167">
        <v>7</v>
      </c>
      <c r="E546" s="120">
        <f>'[3]Sped FY 2020'!AB562</f>
        <v>0</v>
      </c>
      <c r="F546" s="120">
        <f>'[3]Sped FY 2020'!AK562</f>
        <v>0</v>
      </c>
      <c r="G546" s="120">
        <f>'[3]Sped FY 2020'!BP562</f>
        <v>0</v>
      </c>
      <c r="H546" s="120">
        <f>-'[3]Sped FY 2020'!CI562</f>
        <v>0</v>
      </c>
      <c r="I546" s="120">
        <f>'[3]Sped FY 2020'!CB562</f>
        <v>0</v>
      </c>
      <c r="J546" s="120">
        <f>'[3]Sped FY 2020'!BF562-'[3]Sped FY 2020'!BI562</f>
        <v>0</v>
      </c>
      <c r="K546" s="120">
        <f>'[3]Sped FY 2020'!CJ562</f>
        <v>0</v>
      </c>
      <c r="L546" s="118">
        <f t="shared" si="86"/>
        <v>0</v>
      </c>
      <c r="M546" s="134">
        <f t="shared" si="87"/>
        <v>0</v>
      </c>
      <c r="N546" s="158">
        <v>4234</v>
      </c>
      <c r="O546" s="159">
        <v>7</v>
      </c>
      <c r="P546" s="14" t="s">
        <v>503</v>
      </c>
      <c r="Q546" s="14">
        <v>7</v>
      </c>
      <c r="R546" s="22">
        <v>0</v>
      </c>
      <c r="S546" s="94">
        <v>0</v>
      </c>
      <c r="T546" s="94">
        <v>0</v>
      </c>
      <c r="U546" s="94">
        <v>0</v>
      </c>
      <c r="V546" s="94">
        <v>0</v>
      </c>
      <c r="W546" s="95">
        <v>0</v>
      </c>
      <c r="X546" s="152"/>
      <c r="Y546" s="19">
        <f t="shared" si="88"/>
        <v>0</v>
      </c>
      <c r="Z546" s="19">
        <f t="shared" si="88"/>
        <v>0</v>
      </c>
      <c r="AA546" s="19">
        <f t="shared" si="89"/>
        <v>0</v>
      </c>
      <c r="AB546" s="19">
        <f t="shared" si="90"/>
        <v>0</v>
      </c>
      <c r="AC546" s="19">
        <f t="shared" si="90"/>
        <v>0</v>
      </c>
      <c r="AD546" s="19">
        <f t="shared" si="90"/>
        <v>0</v>
      </c>
      <c r="AE546" s="19">
        <f t="shared" si="91"/>
        <v>0</v>
      </c>
      <c r="AF546" s="19">
        <f t="shared" si="92"/>
        <v>0</v>
      </c>
      <c r="AG546" s="20"/>
      <c r="AH546" s="160">
        <f>'[3]Sped FY 2020'!DZ562</f>
        <v>0</v>
      </c>
      <c r="AI546" s="19">
        <f t="shared" si="85"/>
        <v>0</v>
      </c>
      <c r="AJ546" s="19">
        <f t="shared" si="85"/>
        <v>0</v>
      </c>
      <c r="AK546" s="19">
        <f t="shared" si="85"/>
        <v>0</v>
      </c>
      <c r="AL546" s="19">
        <f t="shared" si="85"/>
        <v>0</v>
      </c>
      <c r="AM546" s="19">
        <f t="shared" si="85"/>
        <v>0</v>
      </c>
      <c r="AN546" s="19">
        <f t="shared" si="84"/>
        <v>0</v>
      </c>
      <c r="AO546" s="19">
        <f t="shared" si="84"/>
        <v>0</v>
      </c>
      <c r="AP546" s="19">
        <f t="shared" si="84"/>
        <v>0</v>
      </c>
      <c r="AQ546" s="118">
        <f>'[3]Sped FY 2020'!CR562</f>
        <v>0</v>
      </c>
      <c r="AR546" s="119">
        <f>'[3]Sped FY 2020'!CS562</f>
        <v>0</v>
      </c>
      <c r="AS546" s="161"/>
      <c r="AW546" s="162"/>
      <c r="AX546" s="162"/>
      <c r="AY546" s="162"/>
      <c r="AZ546" s="162"/>
      <c r="BA546" s="162"/>
      <c r="BB546" s="162"/>
      <c r="BC546" s="162"/>
      <c r="BD546" s="162"/>
      <c r="BE546" s="162"/>
      <c r="BF546" s="162"/>
      <c r="BG546" s="162"/>
      <c r="BH546" s="162"/>
      <c r="BI546" s="162"/>
      <c r="BJ546" s="162"/>
      <c r="BK546" s="162"/>
      <c r="BL546" s="162"/>
      <c r="BM546" s="162"/>
      <c r="BN546" s="162"/>
      <c r="BO546" s="162"/>
      <c r="BP546" s="162"/>
      <c r="BQ546" s="162"/>
      <c r="BR546" s="162"/>
      <c r="BS546" s="162"/>
      <c r="BT546" s="162"/>
      <c r="BU546" s="162"/>
      <c r="BV546" s="162"/>
      <c r="BW546" s="162"/>
      <c r="BX546" s="162"/>
      <c r="BY546" s="162"/>
      <c r="BZ546" s="162"/>
      <c r="CA546" s="162"/>
      <c r="CB546" s="162"/>
      <c r="CC546" s="162"/>
      <c r="CD546" s="162"/>
      <c r="CE546" s="162"/>
      <c r="CF546" s="162"/>
      <c r="CG546" s="162"/>
      <c r="CH546" s="162"/>
      <c r="CI546" s="162"/>
      <c r="CJ546" s="162"/>
    </row>
    <row r="547" spans="1:88" ht="15" x14ac:dyDescent="0.25">
      <c r="A547" s="154">
        <v>4235</v>
      </c>
      <c r="B547" s="155">
        <v>7</v>
      </c>
      <c r="C547" s="156" t="s">
        <v>504</v>
      </c>
      <c r="D547" s="167">
        <v>7</v>
      </c>
      <c r="E547" s="120">
        <f>'[3]Sped FY 2020'!AB563</f>
        <v>0</v>
      </c>
      <c r="F547" s="120">
        <f>'[3]Sped FY 2020'!AK563</f>
        <v>0</v>
      </c>
      <c r="G547" s="120">
        <f>'[3]Sped FY 2020'!BP563</f>
        <v>0</v>
      </c>
      <c r="H547" s="120">
        <f>-'[3]Sped FY 2020'!CI563</f>
        <v>0</v>
      </c>
      <c r="I547" s="120">
        <f>'[3]Sped FY 2020'!CB563</f>
        <v>0</v>
      </c>
      <c r="J547" s="120">
        <f>'[3]Sped FY 2020'!BF563-'[3]Sped FY 2020'!BI563</f>
        <v>0</v>
      </c>
      <c r="K547" s="120">
        <f>'[3]Sped FY 2020'!CJ563</f>
        <v>0</v>
      </c>
      <c r="L547" s="118">
        <f t="shared" si="86"/>
        <v>0</v>
      </c>
      <c r="M547" s="134">
        <f t="shared" si="87"/>
        <v>0</v>
      </c>
      <c r="N547" s="158">
        <v>4235</v>
      </c>
      <c r="O547" s="159">
        <v>7</v>
      </c>
      <c r="P547" s="14" t="s">
        <v>504</v>
      </c>
      <c r="Q547" s="14">
        <v>7</v>
      </c>
      <c r="R547" s="22">
        <v>0</v>
      </c>
      <c r="S547" s="94">
        <v>0</v>
      </c>
      <c r="T547" s="94">
        <v>0</v>
      </c>
      <c r="U547" s="94">
        <v>0</v>
      </c>
      <c r="V547" s="94">
        <v>0</v>
      </c>
      <c r="W547" s="95">
        <v>0</v>
      </c>
      <c r="X547" s="152"/>
      <c r="Y547" s="19">
        <f t="shared" si="88"/>
        <v>0</v>
      </c>
      <c r="Z547" s="19">
        <f t="shared" si="88"/>
        <v>0</v>
      </c>
      <c r="AA547" s="19">
        <f t="shared" si="89"/>
        <v>0</v>
      </c>
      <c r="AB547" s="19">
        <f t="shared" si="90"/>
        <v>0</v>
      </c>
      <c r="AC547" s="19">
        <f t="shared" si="90"/>
        <v>0</v>
      </c>
      <c r="AD547" s="19">
        <f t="shared" si="90"/>
        <v>0</v>
      </c>
      <c r="AE547" s="19">
        <f t="shared" si="91"/>
        <v>0</v>
      </c>
      <c r="AF547" s="19">
        <f t="shared" si="92"/>
        <v>0</v>
      </c>
      <c r="AG547" s="20"/>
      <c r="AH547" s="160">
        <f>'[3]Sped FY 2020'!DZ563</f>
        <v>0</v>
      </c>
      <c r="AI547" s="19">
        <f t="shared" si="85"/>
        <v>0</v>
      </c>
      <c r="AJ547" s="19">
        <f t="shared" si="85"/>
        <v>0</v>
      </c>
      <c r="AK547" s="19">
        <f t="shared" si="85"/>
        <v>0</v>
      </c>
      <c r="AL547" s="19">
        <f t="shared" si="85"/>
        <v>0</v>
      </c>
      <c r="AM547" s="19">
        <f t="shared" si="85"/>
        <v>0</v>
      </c>
      <c r="AN547" s="19">
        <f t="shared" si="84"/>
        <v>0</v>
      </c>
      <c r="AO547" s="19">
        <f t="shared" si="84"/>
        <v>0</v>
      </c>
      <c r="AP547" s="19">
        <f t="shared" si="84"/>
        <v>0</v>
      </c>
      <c r="AQ547" s="118">
        <f>'[3]Sped FY 2020'!CR563</f>
        <v>0</v>
      </c>
      <c r="AR547" s="119">
        <f>'[3]Sped FY 2020'!CS563</f>
        <v>0</v>
      </c>
      <c r="AS547" s="161"/>
      <c r="AW547" s="162"/>
      <c r="AX547" s="162"/>
      <c r="AY547" s="162"/>
      <c r="AZ547" s="162"/>
      <c r="BA547" s="162"/>
      <c r="BB547" s="162"/>
      <c r="BC547" s="162"/>
      <c r="BD547" s="162"/>
      <c r="BE547" s="162"/>
      <c r="BF547" s="162"/>
      <c r="BG547" s="162"/>
      <c r="BH547" s="162"/>
      <c r="BI547" s="162"/>
      <c r="BJ547" s="162"/>
      <c r="BK547" s="162"/>
      <c r="BL547" s="162"/>
      <c r="BM547" s="162"/>
      <c r="BN547" s="162"/>
      <c r="BO547" s="162"/>
      <c r="BP547" s="162"/>
      <c r="BQ547" s="162"/>
      <c r="BR547" s="162"/>
      <c r="BS547" s="162"/>
      <c r="BT547" s="162"/>
      <c r="BU547" s="162"/>
      <c r="BV547" s="162"/>
      <c r="BW547" s="162"/>
      <c r="BX547" s="162"/>
      <c r="BY547" s="162"/>
      <c r="BZ547" s="162"/>
      <c r="CA547" s="162"/>
      <c r="CB547" s="162"/>
      <c r="CC547" s="162"/>
      <c r="CD547" s="162"/>
      <c r="CE547" s="162"/>
      <c r="CF547" s="162"/>
      <c r="CG547" s="162"/>
      <c r="CH547" s="162"/>
      <c r="CI547" s="162"/>
      <c r="CJ547" s="162"/>
    </row>
    <row r="548" spans="1:88" ht="15" x14ac:dyDescent="0.25">
      <c r="A548" s="154">
        <v>4237</v>
      </c>
      <c r="B548" s="155">
        <v>7</v>
      </c>
      <c r="C548" s="156" t="s">
        <v>674</v>
      </c>
      <c r="D548" s="167">
        <v>7</v>
      </c>
      <c r="E548" s="120">
        <f>'[3]Sped FY 2020'!AB564</f>
        <v>153731.10721745586</v>
      </c>
      <c r="F548" s="120">
        <f>'[3]Sped FY 2020'!AK564</f>
        <v>40704.720193430825</v>
      </c>
      <c r="G548" s="120">
        <f>'[3]Sped FY 2020'!BP564</f>
        <v>0</v>
      </c>
      <c r="H548" s="120">
        <f>-'[3]Sped FY 2020'!CI564</f>
        <v>0</v>
      </c>
      <c r="I548" s="120">
        <f>'[3]Sped FY 2020'!CB564</f>
        <v>0</v>
      </c>
      <c r="J548" s="120">
        <f>'[3]Sped FY 2020'!BF564-'[3]Sped FY 2020'!BI564</f>
        <v>234375.25939327391</v>
      </c>
      <c r="K548" s="120">
        <f>'[3]Sped FY 2020'!CJ564</f>
        <v>13786.779964310237</v>
      </c>
      <c r="L548" s="118">
        <f t="shared" si="86"/>
        <v>442597.86676847085</v>
      </c>
      <c r="M548" s="134">
        <f t="shared" si="87"/>
        <v>0</v>
      </c>
      <c r="N548" s="158">
        <v>4237</v>
      </c>
      <c r="O548" s="159">
        <v>7</v>
      </c>
      <c r="P548" s="14" t="s">
        <v>674</v>
      </c>
      <c r="Q548" s="14">
        <v>7</v>
      </c>
      <c r="R548" s="22">
        <v>153731.10721745586</v>
      </c>
      <c r="S548" s="94">
        <v>40704.720193430825</v>
      </c>
      <c r="T548" s="94">
        <v>0</v>
      </c>
      <c r="U548" s="94">
        <v>0</v>
      </c>
      <c r="V548" s="94">
        <v>248162.03935758414</v>
      </c>
      <c r="W548" s="95">
        <v>442597.86676847085</v>
      </c>
      <c r="Y548" s="19">
        <f t="shared" si="88"/>
        <v>0</v>
      </c>
      <c r="Z548" s="19">
        <f t="shared" si="88"/>
        <v>0</v>
      </c>
      <c r="AA548" s="19">
        <f t="shared" si="89"/>
        <v>0</v>
      </c>
      <c r="AB548" s="19">
        <f t="shared" si="90"/>
        <v>0</v>
      </c>
      <c r="AC548" s="19">
        <f t="shared" si="90"/>
        <v>0</v>
      </c>
      <c r="AD548" s="19">
        <f t="shared" si="90"/>
        <v>-13786.779964310233</v>
      </c>
      <c r="AE548" s="19">
        <f t="shared" si="91"/>
        <v>13786.779964310237</v>
      </c>
      <c r="AF548" s="19">
        <f t="shared" si="92"/>
        <v>0</v>
      </c>
      <c r="AG548" s="20"/>
      <c r="AH548" s="160">
        <f>'[3]Sped FY 2020'!DZ564</f>
        <v>175</v>
      </c>
      <c r="AI548" s="19">
        <f t="shared" si="85"/>
        <v>0</v>
      </c>
      <c r="AJ548" s="19">
        <f t="shared" si="85"/>
        <v>0</v>
      </c>
      <c r="AK548" s="19">
        <f t="shared" si="85"/>
        <v>0</v>
      </c>
      <c r="AL548" s="19">
        <f t="shared" si="85"/>
        <v>0</v>
      </c>
      <c r="AM548" s="19">
        <f t="shared" si="85"/>
        <v>0</v>
      </c>
      <c r="AN548" s="19">
        <f t="shared" si="84"/>
        <v>-78.781599796058472</v>
      </c>
      <c r="AO548" s="19">
        <f t="shared" si="84"/>
        <v>78.781599796058501</v>
      </c>
      <c r="AP548" s="19">
        <f t="shared" si="84"/>
        <v>0</v>
      </c>
      <c r="AQ548" s="118">
        <f>'[3]Sped FY 2020'!CR564</f>
        <v>54.023152447909212</v>
      </c>
      <c r="AR548" s="119">
        <f>'[3]Sped FY 2020'!CS564</f>
        <v>54.023152447909212</v>
      </c>
      <c r="AS548" s="161"/>
      <c r="AT548" s="163"/>
      <c r="AU548" s="163"/>
      <c r="AV548" s="164"/>
      <c r="AW548" s="165"/>
      <c r="AX548" s="165"/>
      <c r="AY548" s="165"/>
      <c r="AZ548" s="165"/>
      <c r="BA548" s="165"/>
      <c r="BB548" s="165"/>
      <c r="BC548" s="165"/>
      <c r="BD548" s="165"/>
      <c r="BE548" s="165"/>
      <c r="BF548" s="165"/>
      <c r="BG548" s="165"/>
      <c r="BH548" s="165"/>
      <c r="BI548" s="165"/>
      <c r="BJ548" s="165"/>
      <c r="BK548" s="165"/>
      <c r="BL548" s="165"/>
      <c r="BM548" s="165"/>
      <c r="BN548" s="165"/>
      <c r="BO548" s="165"/>
      <c r="BP548" s="165"/>
      <c r="BQ548" s="165"/>
      <c r="BR548" s="165"/>
      <c r="BS548" s="165"/>
      <c r="BT548" s="165"/>
      <c r="BU548" s="165"/>
      <c r="BV548" s="165"/>
      <c r="BW548" s="165"/>
      <c r="BX548" s="165"/>
      <c r="BY548" s="165"/>
      <c r="BZ548" s="165"/>
      <c r="CA548" s="165"/>
      <c r="CB548" s="165"/>
      <c r="CC548" s="165"/>
      <c r="CD548" s="165"/>
      <c r="CE548" s="165"/>
      <c r="CF548" s="165"/>
      <c r="CG548" s="165"/>
      <c r="CH548" s="165"/>
      <c r="CI548" s="165"/>
      <c r="CJ548" s="165"/>
    </row>
    <row r="549" spans="1:88" ht="15" x14ac:dyDescent="0.25">
      <c r="A549" s="154">
        <v>4238</v>
      </c>
      <c r="B549" s="155">
        <v>7</v>
      </c>
      <c r="C549" s="156" t="s">
        <v>506</v>
      </c>
      <c r="D549" s="167">
        <v>7</v>
      </c>
      <c r="E549" s="120">
        <f>'[3]Sped FY 2020'!AB565</f>
        <v>637338.87332562357</v>
      </c>
      <c r="F549" s="120">
        <f>'[3]Sped FY 2020'!AK565</f>
        <v>780110.49868189136</v>
      </c>
      <c r="G549" s="120">
        <f>'[3]Sped FY 2020'!BP565</f>
        <v>0</v>
      </c>
      <c r="H549" s="120">
        <f>-'[3]Sped FY 2020'!CI565</f>
        <v>0</v>
      </c>
      <c r="I549" s="120">
        <f>'[3]Sped FY 2020'!CB565</f>
        <v>0</v>
      </c>
      <c r="J549" s="120">
        <f>'[3]Sped FY 2020'!BF565-'[3]Sped FY 2020'!BI565</f>
        <v>1422039.7083389787</v>
      </c>
      <c r="K549" s="120">
        <f>'[3]Sped FY 2020'!CJ565</f>
        <v>83649.394608175266</v>
      </c>
      <c r="L549" s="118">
        <f t="shared" si="86"/>
        <v>2923138.4749546689</v>
      </c>
      <c r="M549" s="134">
        <f t="shared" si="87"/>
        <v>0</v>
      </c>
      <c r="N549" s="158">
        <v>4238</v>
      </c>
      <c r="O549" s="159">
        <v>7</v>
      </c>
      <c r="P549" s="14" t="s">
        <v>506</v>
      </c>
      <c r="Q549" s="14">
        <v>7</v>
      </c>
      <c r="R549" s="22">
        <v>637338.87332562357</v>
      </c>
      <c r="S549" s="94">
        <v>780110.49868189136</v>
      </c>
      <c r="T549" s="94">
        <v>0</v>
      </c>
      <c r="U549" s="94">
        <v>0</v>
      </c>
      <c r="V549" s="94">
        <v>1505689.1029471541</v>
      </c>
      <c r="W549" s="95">
        <v>2923138.4749546689</v>
      </c>
      <c r="Y549" s="19">
        <f t="shared" si="88"/>
        <v>0</v>
      </c>
      <c r="Z549" s="19">
        <f t="shared" si="88"/>
        <v>0</v>
      </c>
      <c r="AA549" s="19">
        <f t="shared" si="89"/>
        <v>0</v>
      </c>
      <c r="AB549" s="19">
        <f t="shared" si="90"/>
        <v>0</v>
      </c>
      <c r="AC549" s="19">
        <f t="shared" si="90"/>
        <v>0</v>
      </c>
      <c r="AD549" s="19">
        <f t="shared" si="90"/>
        <v>-83649.394608175382</v>
      </c>
      <c r="AE549" s="19">
        <f t="shared" si="91"/>
        <v>83649.394608175266</v>
      </c>
      <c r="AF549" s="19">
        <f t="shared" si="92"/>
        <v>0</v>
      </c>
      <c r="AG549" s="20"/>
      <c r="AH549" s="160">
        <f>'[3]Sped FY 2020'!DZ565</f>
        <v>180</v>
      </c>
      <c r="AI549" s="19">
        <f t="shared" si="85"/>
        <v>0</v>
      </c>
      <c r="AJ549" s="19">
        <f t="shared" si="85"/>
        <v>0</v>
      </c>
      <c r="AK549" s="19">
        <f t="shared" si="85"/>
        <v>0</v>
      </c>
      <c r="AL549" s="19">
        <f t="shared" si="85"/>
        <v>0</v>
      </c>
      <c r="AM549" s="19">
        <f t="shared" si="85"/>
        <v>0</v>
      </c>
      <c r="AN549" s="19">
        <f t="shared" si="84"/>
        <v>-464.71885893430766</v>
      </c>
      <c r="AO549" s="19">
        <f t="shared" si="84"/>
        <v>464.71885893430704</v>
      </c>
      <c r="AP549" s="19">
        <f t="shared" si="84"/>
        <v>0</v>
      </c>
      <c r="AQ549" s="118">
        <f>'[3]Sped FY 2020'!CR565</f>
        <v>328.3043716863113</v>
      </c>
      <c r="AR549" s="119">
        <f>'[3]Sped FY 2020'!CS565</f>
        <v>328.3043716863113</v>
      </c>
      <c r="AS549" s="161"/>
      <c r="AT549" s="163"/>
      <c r="AU549" s="163"/>
      <c r="AV549" s="164"/>
      <c r="AW549" s="165"/>
      <c r="AX549" s="165"/>
      <c r="AY549" s="165"/>
      <c r="AZ549" s="165"/>
      <c r="BA549" s="165"/>
      <c r="BB549" s="165"/>
      <c r="BC549" s="165"/>
      <c r="BD549" s="165"/>
      <c r="BE549" s="165"/>
      <c r="BF549" s="165"/>
      <c r="BG549" s="165"/>
      <c r="BH549" s="165"/>
      <c r="BI549" s="165"/>
      <c r="BJ549" s="165"/>
      <c r="BK549" s="165"/>
      <c r="BL549" s="165"/>
      <c r="BM549" s="165"/>
      <c r="BN549" s="165"/>
      <c r="BO549" s="165"/>
      <c r="BP549" s="165"/>
      <c r="BQ549" s="165"/>
      <c r="BR549" s="165"/>
      <c r="BS549" s="165"/>
      <c r="BT549" s="165"/>
      <c r="BU549" s="165"/>
      <c r="BV549" s="165"/>
      <c r="BW549" s="165"/>
      <c r="BX549" s="165"/>
      <c r="BY549" s="165"/>
      <c r="BZ549" s="165"/>
      <c r="CA549" s="165"/>
      <c r="CB549" s="165"/>
      <c r="CC549" s="165"/>
      <c r="CD549" s="165"/>
      <c r="CE549" s="165"/>
      <c r="CF549" s="165"/>
      <c r="CG549" s="165"/>
      <c r="CH549" s="165"/>
      <c r="CI549" s="165"/>
      <c r="CJ549" s="165"/>
    </row>
    <row r="550" spans="1:88" ht="15" x14ac:dyDescent="0.25">
      <c r="A550" s="154">
        <v>4239</v>
      </c>
      <c r="B550" s="155">
        <v>7</v>
      </c>
      <c r="C550" s="156" t="s">
        <v>507</v>
      </c>
      <c r="D550" s="167">
        <v>7</v>
      </c>
      <c r="E550" s="120">
        <f>'[3]Sped FY 2020'!AB566</f>
        <v>191120.9168427905</v>
      </c>
      <c r="F550" s="120">
        <f>'[3]Sped FY 2020'!AK566</f>
        <v>43603.572711592984</v>
      </c>
      <c r="G550" s="120">
        <f>'[3]Sped FY 2020'!BP566</f>
        <v>0</v>
      </c>
      <c r="H550" s="120">
        <f>-'[3]Sped FY 2020'!CI566</f>
        <v>0</v>
      </c>
      <c r="I550" s="120">
        <f>'[3]Sped FY 2020'!CB566</f>
        <v>0</v>
      </c>
      <c r="J550" s="120">
        <f>'[3]Sped FY 2020'!BF566-'[3]Sped FY 2020'!BI566</f>
        <v>310920.31041260512</v>
      </c>
      <c r="K550" s="120">
        <f>'[3]Sped FY 2020'!CJ566</f>
        <v>18289.4300242709</v>
      </c>
      <c r="L550" s="118">
        <f t="shared" si="86"/>
        <v>563934.22999125952</v>
      </c>
      <c r="M550" s="134">
        <f t="shared" si="87"/>
        <v>0</v>
      </c>
      <c r="N550" s="158">
        <v>4239</v>
      </c>
      <c r="O550" s="159">
        <v>7</v>
      </c>
      <c r="P550" s="14" t="s">
        <v>507</v>
      </c>
      <c r="Q550" s="14">
        <v>7</v>
      </c>
      <c r="R550" s="22">
        <v>191120.9168427905</v>
      </c>
      <c r="S550" s="94">
        <v>43603.572711592984</v>
      </c>
      <c r="T550" s="94">
        <v>0</v>
      </c>
      <c r="U550" s="94">
        <v>0</v>
      </c>
      <c r="V550" s="94">
        <v>329209.74043687602</v>
      </c>
      <c r="W550" s="95">
        <v>563934.22999125952</v>
      </c>
      <c r="Y550" s="19">
        <f t="shared" si="88"/>
        <v>0</v>
      </c>
      <c r="Z550" s="19">
        <f t="shared" si="88"/>
        <v>0</v>
      </c>
      <c r="AA550" s="19">
        <f t="shared" si="89"/>
        <v>0</v>
      </c>
      <c r="AB550" s="19">
        <f t="shared" si="90"/>
        <v>0</v>
      </c>
      <c r="AC550" s="19">
        <f t="shared" si="90"/>
        <v>0</v>
      </c>
      <c r="AD550" s="19">
        <f t="shared" si="90"/>
        <v>-18289.4300242709</v>
      </c>
      <c r="AE550" s="19">
        <f t="shared" si="91"/>
        <v>18289.4300242709</v>
      </c>
      <c r="AF550" s="19">
        <f t="shared" si="92"/>
        <v>0</v>
      </c>
      <c r="AG550" s="20"/>
      <c r="AH550" s="160">
        <f>'[3]Sped FY 2020'!DZ566</f>
        <v>235</v>
      </c>
      <c r="AI550" s="19">
        <f t="shared" si="85"/>
        <v>0</v>
      </c>
      <c r="AJ550" s="19">
        <f t="shared" si="85"/>
        <v>0</v>
      </c>
      <c r="AK550" s="19">
        <f t="shared" si="85"/>
        <v>0</v>
      </c>
      <c r="AL550" s="19">
        <f t="shared" si="85"/>
        <v>0</v>
      </c>
      <c r="AM550" s="19">
        <f t="shared" si="85"/>
        <v>0</v>
      </c>
      <c r="AN550" s="19">
        <f t="shared" si="84"/>
        <v>-77.827361805408088</v>
      </c>
      <c r="AO550" s="19">
        <f t="shared" si="84"/>
        <v>77.827361805408088</v>
      </c>
      <c r="AP550" s="19">
        <f t="shared" si="84"/>
        <v>0</v>
      </c>
      <c r="AQ550" s="118">
        <f>'[3]Sped FY 2020'!CR566</f>
        <v>127.62191760746342</v>
      </c>
      <c r="AR550" s="119">
        <f>'[3]Sped FY 2020'!CS566</f>
        <v>127.62191760746342</v>
      </c>
      <c r="AS550" s="161"/>
      <c r="AT550" s="163"/>
      <c r="AU550" s="163"/>
      <c r="AV550" s="164"/>
      <c r="AW550" s="165"/>
      <c r="AX550" s="165"/>
      <c r="AY550" s="165"/>
      <c r="AZ550" s="165"/>
      <c r="BA550" s="165"/>
      <c r="BB550" s="165"/>
      <c r="BC550" s="165"/>
      <c r="BD550" s="165"/>
      <c r="BE550" s="165"/>
      <c r="BF550" s="165"/>
      <c r="BG550" s="165"/>
      <c r="BH550" s="165"/>
      <c r="BI550" s="165"/>
      <c r="BJ550" s="165"/>
      <c r="BK550" s="165"/>
      <c r="BL550" s="165"/>
      <c r="BM550" s="165"/>
      <c r="BN550" s="165"/>
      <c r="BO550" s="165"/>
      <c r="BP550" s="165"/>
      <c r="BQ550" s="165"/>
      <c r="BR550" s="165"/>
      <c r="BS550" s="165"/>
      <c r="BT550" s="165"/>
      <c r="BU550" s="165"/>
      <c r="BV550" s="165"/>
      <c r="BW550" s="165"/>
      <c r="BX550" s="165"/>
      <c r="BY550" s="165"/>
      <c r="BZ550" s="165"/>
      <c r="CA550" s="165"/>
      <c r="CB550" s="165"/>
      <c r="CC550" s="165"/>
      <c r="CD550" s="165"/>
      <c r="CE550" s="165"/>
      <c r="CF550" s="165"/>
      <c r="CG550" s="165"/>
      <c r="CH550" s="165"/>
      <c r="CI550" s="165"/>
      <c r="CJ550" s="165"/>
    </row>
    <row r="551" spans="1:88" ht="15" x14ac:dyDescent="0.25">
      <c r="A551" s="154">
        <v>4240</v>
      </c>
      <c r="B551" s="155">
        <v>7</v>
      </c>
      <c r="C551" s="156" t="s">
        <v>508</v>
      </c>
      <c r="D551" s="167">
        <v>7</v>
      </c>
      <c r="E551" s="120">
        <f>'[3]Sped FY 2020'!AB567</f>
        <v>151417.85522450454</v>
      </c>
      <c r="F551" s="120">
        <f>'[3]Sped FY 2020'!AK567</f>
        <v>0</v>
      </c>
      <c r="G551" s="120">
        <f>'[3]Sped FY 2020'!BP567</f>
        <v>0</v>
      </c>
      <c r="H551" s="120">
        <f>-'[3]Sped FY 2020'!CI567</f>
        <v>0</v>
      </c>
      <c r="I551" s="120">
        <f>'[3]Sped FY 2020'!CB567</f>
        <v>0</v>
      </c>
      <c r="J551" s="120">
        <f>'[3]Sped FY 2020'!BF567-'[3]Sped FY 2020'!BI567</f>
        <v>147348.06754856231</v>
      </c>
      <c r="K551" s="120">
        <f>'[3]Sped FY 2020'!CJ567</f>
        <v>8667.53338520955</v>
      </c>
      <c r="L551" s="118">
        <f t="shared" si="86"/>
        <v>307433.45615827641</v>
      </c>
      <c r="M551" s="134">
        <f t="shared" si="87"/>
        <v>0</v>
      </c>
      <c r="N551" s="158">
        <v>4240</v>
      </c>
      <c r="O551" s="159">
        <v>7</v>
      </c>
      <c r="P551" s="14" t="s">
        <v>508</v>
      </c>
      <c r="Q551" s="14">
        <v>7</v>
      </c>
      <c r="R551" s="22">
        <v>151417.85522450454</v>
      </c>
      <c r="S551" s="94">
        <v>0</v>
      </c>
      <c r="T551" s="94">
        <v>0</v>
      </c>
      <c r="U551" s="94">
        <v>0</v>
      </c>
      <c r="V551" s="94">
        <v>156015.60093377184</v>
      </c>
      <c r="W551" s="95">
        <v>307433.45615827641</v>
      </c>
      <c r="Y551" s="19">
        <f t="shared" si="88"/>
        <v>0</v>
      </c>
      <c r="Z551" s="19">
        <f t="shared" si="88"/>
        <v>0</v>
      </c>
      <c r="AA551" s="19">
        <f t="shared" si="89"/>
        <v>0</v>
      </c>
      <c r="AB551" s="19">
        <f t="shared" si="90"/>
        <v>0</v>
      </c>
      <c r="AC551" s="19">
        <f t="shared" si="90"/>
        <v>0</v>
      </c>
      <c r="AD551" s="19">
        <f t="shared" si="90"/>
        <v>-8667.5333852095355</v>
      </c>
      <c r="AE551" s="19">
        <f t="shared" si="91"/>
        <v>8667.53338520955</v>
      </c>
      <c r="AF551" s="19">
        <f t="shared" si="92"/>
        <v>0</v>
      </c>
      <c r="AG551" s="20"/>
      <c r="AH551" s="160">
        <f>'[3]Sped FY 2020'!DZ567</f>
        <v>310</v>
      </c>
      <c r="AI551" s="19">
        <f t="shared" si="85"/>
        <v>0</v>
      </c>
      <c r="AJ551" s="19">
        <f t="shared" si="85"/>
        <v>0</v>
      </c>
      <c r="AK551" s="19">
        <f t="shared" si="85"/>
        <v>0</v>
      </c>
      <c r="AL551" s="19">
        <f t="shared" si="85"/>
        <v>0</v>
      </c>
      <c r="AM551" s="19">
        <f t="shared" si="85"/>
        <v>0</v>
      </c>
      <c r="AN551" s="19">
        <f t="shared" si="84"/>
        <v>-27.959785113579148</v>
      </c>
      <c r="AO551" s="19">
        <f t="shared" si="84"/>
        <v>27.959785113579194</v>
      </c>
      <c r="AP551" s="19">
        <f t="shared" si="84"/>
        <v>0</v>
      </c>
      <c r="AQ551" s="118">
        <f>'[3]Sped FY 2020'!CR567</f>
        <v>55.919570227158296</v>
      </c>
      <c r="AR551" s="119">
        <f>'[3]Sped FY 2020'!CS567</f>
        <v>55.919570227158296</v>
      </c>
      <c r="AS551" s="161"/>
      <c r="AT551" s="163"/>
      <c r="AU551" s="163"/>
      <c r="AV551" s="164"/>
      <c r="AW551" s="165"/>
      <c r="AX551" s="165"/>
      <c r="AY551" s="165"/>
      <c r="AZ551" s="165"/>
      <c r="BA551" s="165"/>
      <c r="BB551" s="165"/>
      <c r="BC551" s="165"/>
      <c r="BD551" s="165"/>
      <c r="BE551" s="165"/>
      <c r="BF551" s="165"/>
      <c r="BG551" s="165"/>
      <c r="BH551" s="165"/>
      <c r="BI551" s="165"/>
      <c r="BJ551" s="165"/>
      <c r="BK551" s="165"/>
      <c r="BL551" s="165"/>
      <c r="BM551" s="165"/>
      <c r="BN551" s="165"/>
      <c r="BO551" s="165"/>
      <c r="BP551" s="165"/>
      <c r="BQ551" s="165"/>
      <c r="BR551" s="165"/>
      <c r="BS551" s="165"/>
      <c r="BT551" s="165"/>
      <c r="BU551" s="165"/>
      <c r="BV551" s="165"/>
      <c r="BW551" s="165"/>
      <c r="BX551" s="165"/>
      <c r="BY551" s="165"/>
      <c r="BZ551" s="165"/>
      <c r="CA551" s="165"/>
      <c r="CB551" s="165"/>
      <c r="CC551" s="165"/>
      <c r="CD551" s="165"/>
      <c r="CE551" s="165"/>
      <c r="CF551" s="165"/>
      <c r="CG551" s="165"/>
      <c r="CH551" s="165"/>
      <c r="CI551" s="165"/>
      <c r="CJ551" s="165"/>
    </row>
    <row r="552" spans="1:88" ht="15" x14ac:dyDescent="0.25">
      <c r="A552" s="154">
        <v>4243</v>
      </c>
      <c r="B552" s="155">
        <v>7</v>
      </c>
      <c r="C552" s="156" t="s">
        <v>509</v>
      </c>
      <c r="D552" s="167">
        <v>7</v>
      </c>
      <c r="E552" s="120">
        <f>'[3]Sped FY 2020'!AB568</f>
        <v>351939.92510193575</v>
      </c>
      <c r="F552" s="120">
        <f>'[3]Sped FY 2020'!AK568</f>
        <v>269981.93292953121</v>
      </c>
      <c r="G552" s="120">
        <f>'[3]Sped FY 2020'!BP568</f>
        <v>0</v>
      </c>
      <c r="H552" s="120">
        <f>-'[3]Sped FY 2020'!CI568</f>
        <v>0</v>
      </c>
      <c r="I552" s="120">
        <f>'[3]Sped FY 2020'!CB568</f>
        <v>0</v>
      </c>
      <c r="J552" s="120">
        <f>'[3]Sped FY 2020'!BF568-'[3]Sped FY 2020'!BI568</f>
        <v>559337.18495374534</v>
      </c>
      <c r="K552" s="120">
        <f>'[3]Sped FY 2020'!CJ568</f>
        <v>32902.187350220323</v>
      </c>
      <c r="L552" s="118">
        <f t="shared" si="86"/>
        <v>1214161.2303354326</v>
      </c>
      <c r="M552" s="134">
        <f t="shared" si="87"/>
        <v>0</v>
      </c>
      <c r="N552" s="158">
        <v>4243</v>
      </c>
      <c r="O552" s="159">
        <v>7</v>
      </c>
      <c r="P552" s="14" t="s">
        <v>509</v>
      </c>
      <c r="Q552" s="14">
        <v>7</v>
      </c>
      <c r="R552" s="22">
        <v>351939.92510193575</v>
      </c>
      <c r="S552" s="94">
        <v>269981.93292953121</v>
      </c>
      <c r="T552" s="94">
        <v>0</v>
      </c>
      <c r="U552" s="94">
        <v>0</v>
      </c>
      <c r="V552" s="94">
        <v>592239.37230396562</v>
      </c>
      <c r="W552" s="95">
        <v>1214161.2303354326</v>
      </c>
      <c r="Y552" s="19">
        <f t="shared" si="88"/>
        <v>0</v>
      </c>
      <c r="Z552" s="19">
        <f t="shared" si="88"/>
        <v>0</v>
      </c>
      <c r="AA552" s="19">
        <f t="shared" si="89"/>
        <v>0</v>
      </c>
      <c r="AB552" s="19">
        <f t="shared" si="90"/>
        <v>0</v>
      </c>
      <c r="AC552" s="19">
        <f t="shared" si="90"/>
        <v>0</v>
      </c>
      <c r="AD552" s="19">
        <f t="shared" si="90"/>
        <v>-32902.18735022028</v>
      </c>
      <c r="AE552" s="19">
        <f t="shared" si="91"/>
        <v>32902.187350220323</v>
      </c>
      <c r="AF552" s="19">
        <f t="shared" si="92"/>
        <v>0</v>
      </c>
      <c r="AG552" s="20"/>
      <c r="AH552" s="160">
        <f>'[3]Sped FY 2020'!DZ568</f>
        <v>260</v>
      </c>
      <c r="AI552" s="19">
        <f t="shared" si="85"/>
        <v>0</v>
      </c>
      <c r="AJ552" s="19">
        <f t="shared" si="85"/>
        <v>0</v>
      </c>
      <c r="AK552" s="19">
        <f t="shared" si="85"/>
        <v>0</v>
      </c>
      <c r="AL552" s="19">
        <f t="shared" si="85"/>
        <v>0</v>
      </c>
      <c r="AM552" s="19">
        <f t="shared" si="85"/>
        <v>0</v>
      </c>
      <c r="AN552" s="19">
        <f t="shared" si="84"/>
        <v>-126.54687442392415</v>
      </c>
      <c r="AO552" s="19">
        <f t="shared" si="84"/>
        <v>126.54687442392432</v>
      </c>
      <c r="AP552" s="19">
        <f t="shared" si="84"/>
        <v>0</v>
      </c>
      <c r="AQ552" s="118">
        <f>'[3]Sped FY 2020'!CR568</f>
        <v>85.127966407219972</v>
      </c>
      <c r="AR552" s="119">
        <f>'[3]Sped FY 2020'!CS568</f>
        <v>85.127966407219972</v>
      </c>
      <c r="AS552" s="161"/>
      <c r="AT552" s="163"/>
      <c r="AU552" s="163"/>
      <c r="AV552" s="164"/>
      <c r="AW552" s="165"/>
      <c r="AX552" s="165"/>
      <c r="AY552" s="165"/>
      <c r="AZ552" s="165"/>
      <c r="BA552" s="165"/>
      <c r="BB552" s="165"/>
      <c r="BC552" s="165"/>
      <c r="BD552" s="165"/>
      <c r="BE552" s="165"/>
      <c r="BF552" s="165"/>
      <c r="BG552" s="165"/>
      <c r="BH552" s="165"/>
      <c r="BI552" s="165"/>
      <c r="BJ552" s="165"/>
      <c r="BK552" s="165"/>
      <c r="BL552" s="165"/>
      <c r="BM552" s="165"/>
      <c r="BN552" s="165"/>
      <c r="BO552" s="165"/>
      <c r="BP552" s="165"/>
      <c r="BQ552" s="165"/>
      <c r="BR552" s="165"/>
      <c r="BS552" s="165"/>
      <c r="BT552" s="165"/>
      <c r="BU552" s="165"/>
      <c r="BV552" s="165"/>
      <c r="BW552" s="165"/>
      <c r="BX552" s="165"/>
      <c r="BY552" s="165"/>
      <c r="BZ552" s="165"/>
      <c r="CA552" s="165"/>
      <c r="CB552" s="165"/>
      <c r="CC552" s="165"/>
      <c r="CD552" s="165"/>
      <c r="CE552" s="165"/>
      <c r="CF552" s="165"/>
      <c r="CG552" s="165"/>
      <c r="CH552" s="165"/>
      <c r="CI552" s="165"/>
      <c r="CJ552" s="165"/>
    </row>
    <row r="553" spans="1:88" ht="15" x14ac:dyDescent="0.25">
      <c r="A553" s="154">
        <v>4244</v>
      </c>
      <c r="B553" s="155">
        <v>7</v>
      </c>
      <c r="C553" s="156" t="s">
        <v>557</v>
      </c>
      <c r="D553" s="167">
        <v>7</v>
      </c>
      <c r="E553" s="120">
        <f>'[3]Sped FY 2020'!AB569</f>
        <v>360373.85663732787</v>
      </c>
      <c r="F553" s="120">
        <f>'[3]Sped FY 2020'!AK569</f>
        <v>319318.94728270767</v>
      </c>
      <c r="G553" s="120">
        <f>'[3]Sped FY 2020'!BP569</f>
        <v>0</v>
      </c>
      <c r="H553" s="120">
        <f>-'[3]Sped FY 2020'!CI569</f>
        <v>0</v>
      </c>
      <c r="I553" s="120">
        <f>'[3]Sped FY 2020'!CB569</f>
        <v>0</v>
      </c>
      <c r="J553" s="120">
        <f>'[3]Sped FY 2020'!BF569-'[3]Sped FY 2020'!BI569</f>
        <v>646848.82670230174</v>
      </c>
      <c r="K553" s="120">
        <f>'[3]Sped FY 2020'!CJ569</f>
        <v>38049.930982488353</v>
      </c>
      <c r="L553" s="118">
        <f t="shared" si="86"/>
        <v>1364591.5616048255</v>
      </c>
      <c r="M553" s="134">
        <f t="shared" si="87"/>
        <v>0</v>
      </c>
      <c r="N553" s="158">
        <v>4244</v>
      </c>
      <c r="O553" s="159">
        <v>7</v>
      </c>
      <c r="P553" s="14" t="s">
        <v>557</v>
      </c>
      <c r="Q553" s="14">
        <v>7</v>
      </c>
      <c r="R553" s="22">
        <v>360373.85663732787</v>
      </c>
      <c r="S553" s="94">
        <v>319318.94728270767</v>
      </c>
      <c r="T553" s="94">
        <v>0</v>
      </c>
      <c r="U553" s="94">
        <v>0</v>
      </c>
      <c r="V553" s="94">
        <v>684898.75768479006</v>
      </c>
      <c r="W553" s="95">
        <v>1364591.5616048255</v>
      </c>
      <c r="Y553" s="19">
        <f t="shared" si="88"/>
        <v>0</v>
      </c>
      <c r="Z553" s="19">
        <f t="shared" si="88"/>
        <v>0</v>
      </c>
      <c r="AA553" s="19">
        <f t="shared" si="89"/>
        <v>0</v>
      </c>
      <c r="AB553" s="19">
        <f t="shared" si="90"/>
        <v>0</v>
      </c>
      <c r="AC553" s="19">
        <f t="shared" si="90"/>
        <v>0</v>
      </c>
      <c r="AD553" s="19">
        <f t="shared" si="90"/>
        <v>-38049.930982488324</v>
      </c>
      <c r="AE553" s="19">
        <f t="shared" si="91"/>
        <v>38049.930982488353</v>
      </c>
      <c r="AF553" s="19">
        <f t="shared" si="92"/>
        <v>0</v>
      </c>
      <c r="AG553" s="20"/>
      <c r="AH553" s="160">
        <f>'[3]Sped FY 2020'!DZ569</f>
        <v>328</v>
      </c>
      <c r="AI553" s="19">
        <f t="shared" si="85"/>
        <v>0</v>
      </c>
      <c r="AJ553" s="19">
        <f t="shared" si="85"/>
        <v>0</v>
      </c>
      <c r="AK553" s="19">
        <f t="shared" si="85"/>
        <v>0</v>
      </c>
      <c r="AL553" s="19">
        <f t="shared" si="85"/>
        <v>0</v>
      </c>
      <c r="AM553" s="19">
        <f t="shared" si="85"/>
        <v>0</v>
      </c>
      <c r="AN553" s="19">
        <f t="shared" si="84"/>
        <v>-116.0058871417327</v>
      </c>
      <c r="AO553" s="19">
        <f t="shared" si="84"/>
        <v>116.00588714173279</v>
      </c>
      <c r="AP553" s="19">
        <f t="shared" si="84"/>
        <v>0</v>
      </c>
      <c r="AQ553" s="118">
        <f>'[3]Sped FY 2020'!CR569</f>
        <v>182.12587813456622</v>
      </c>
      <c r="AR553" s="119">
        <f>'[3]Sped FY 2020'!CS569</f>
        <v>182.12587813456622</v>
      </c>
      <c r="AS553" s="161"/>
      <c r="AT553" s="163"/>
      <c r="AU553" s="163"/>
      <c r="AV553" s="164"/>
      <c r="AW553" s="165"/>
      <c r="AX553" s="165"/>
      <c r="AY553" s="165"/>
      <c r="AZ553" s="165"/>
      <c r="BA553" s="165"/>
      <c r="BB553" s="165"/>
      <c r="BC553" s="165"/>
      <c r="BD553" s="165"/>
      <c r="BE553" s="165"/>
      <c r="BF553" s="165"/>
      <c r="BG553" s="165"/>
      <c r="BH553" s="165"/>
      <c r="BI553" s="165"/>
      <c r="BJ553" s="165"/>
      <c r="BK553" s="165"/>
      <c r="BL553" s="165"/>
      <c r="BM553" s="165"/>
      <c r="BN553" s="165"/>
      <c r="BO553" s="165"/>
      <c r="BP553" s="165"/>
      <c r="BQ553" s="165"/>
      <c r="BR553" s="165"/>
      <c r="BS553" s="165"/>
      <c r="BT553" s="165"/>
      <c r="BU553" s="165"/>
      <c r="BV553" s="165"/>
      <c r="BW553" s="165"/>
      <c r="BX553" s="165"/>
      <c r="BY553" s="165"/>
      <c r="BZ553" s="165"/>
      <c r="CA553" s="165"/>
      <c r="CB553" s="165"/>
      <c r="CC553" s="165"/>
      <c r="CD553" s="165"/>
      <c r="CE553" s="165"/>
      <c r="CF553" s="165"/>
      <c r="CG553" s="165"/>
      <c r="CH553" s="165"/>
      <c r="CI553" s="165"/>
      <c r="CJ553" s="165"/>
    </row>
    <row r="554" spans="1:88" ht="15" x14ac:dyDescent="0.25">
      <c r="A554" s="154">
        <v>4246</v>
      </c>
      <c r="B554" s="155">
        <v>7</v>
      </c>
      <c r="C554" s="156" t="s">
        <v>558</v>
      </c>
      <c r="D554" s="167">
        <v>7</v>
      </c>
      <c r="E554" s="120">
        <f>'[3]Sped FY 2020'!AB570</f>
        <v>0</v>
      </c>
      <c r="F554" s="120">
        <f>'[3]Sped FY 2020'!AK570</f>
        <v>0</v>
      </c>
      <c r="G554" s="120">
        <f>'[3]Sped FY 2020'!BP570</f>
        <v>0</v>
      </c>
      <c r="H554" s="120">
        <f>-'[3]Sped FY 2020'!CI570</f>
        <v>0</v>
      </c>
      <c r="I554" s="120">
        <f>'[3]Sped FY 2020'!CB570</f>
        <v>0</v>
      </c>
      <c r="J554" s="120">
        <f>'[3]Sped FY 2020'!BF570-'[3]Sped FY 2020'!BI570</f>
        <v>0</v>
      </c>
      <c r="K554" s="120">
        <f>'[3]Sped FY 2020'!CJ570</f>
        <v>0</v>
      </c>
      <c r="L554" s="118">
        <f t="shared" si="86"/>
        <v>0</v>
      </c>
      <c r="M554" s="134">
        <f t="shared" si="87"/>
        <v>0</v>
      </c>
      <c r="N554" s="158">
        <v>4246</v>
      </c>
      <c r="O554" s="159">
        <v>7</v>
      </c>
      <c r="P554" s="14" t="s">
        <v>558</v>
      </c>
      <c r="Q554" s="14">
        <v>7</v>
      </c>
      <c r="R554" s="22">
        <v>0</v>
      </c>
      <c r="S554" s="94">
        <v>0</v>
      </c>
      <c r="T554" s="94">
        <v>0</v>
      </c>
      <c r="U554" s="94">
        <v>0</v>
      </c>
      <c r="V554" s="94">
        <v>0</v>
      </c>
      <c r="W554" s="95">
        <v>0</v>
      </c>
      <c r="Y554" s="19">
        <f t="shared" si="88"/>
        <v>0</v>
      </c>
      <c r="Z554" s="19">
        <f t="shared" si="88"/>
        <v>0</v>
      </c>
      <c r="AA554" s="19">
        <f t="shared" si="89"/>
        <v>0</v>
      </c>
      <c r="AB554" s="19">
        <f t="shared" si="90"/>
        <v>0</v>
      </c>
      <c r="AC554" s="19">
        <f t="shared" si="90"/>
        <v>0</v>
      </c>
      <c r="AD554" s="19">
        <f t="shared" si="90"/>
        <v>0</v>
      </c>
      <c r="AE554" s="19">
        <f t="shared" si="91"/>
        <v>0</v>
      </c>
      <c r="AF554" s="19">
        <f t="shared" si="92"/>
        <v>0</v>
      </c>
      <c r="AG554" s="20"/>
      <c r="AH554" s="160">
        <f>'[3]Sped FY 2020'!DZ570</f>
        <v>0</v>
      </c>
      <c r="AI554" s="19">
        <f t="shared" si="85"/>
        <v>0</v>
      </c>
      <c r="AJ554" s="19">
        <f t="shared" si="85"/>
        <v>0</v>
      </c>
      <c r="AK554" s="19">
        <f t="shared" si="85"/>
        <v>0</v>
      </c>
      <c r="AL554" s="19">
        <f t="shared" si="85"/>
        <v>0</v>
      </c>
      <c r="AM554" s="19">
        <f t="shared" si="85"/>
        <v>0</v>
      </c>
      <c r="AN554" s="19">
        <f t="shared" si="84"/>
        <v>0</v>
      </c>
      <c r="AO554" s="19">
        <f t="shared" si="84"/>
        <v>0</v>
      </c>
      <c r="AP554" s="19">
        <f t="shared" si="84"/>
        <v>0</v>
      </c>
      <c r="AQ554" s="118">
        <f>'[3]Sped FY 2020'!CR570</f>
        <v>0</v>
      </c>
      <c r="AR554" s="119">
        <f>'[3]Sped FY 2020'!CS570</f>
        <v>0</v>
      </c>
      <c r="AS554" s="161"/>
      <c r="AT554" s="163"/>
      <c r="AU554" s="163"/>
      <c r="AV554" s="164"/>
      <c r="AW554" s="165"/>
      <c r="AX554" s="165"/>
      <c r="AY554" s="165"/>
      <c r="AZ554" s="165"/>
      <c r="BA554" s="165"/>
      <c r="BB554" s="165"/>
      <c r="BC554" s="165"/>
      <c r="BD554" s="165"/>
      <c r="BE554" s="165"/>
      <c r="BF554" s="165"/>
      <c r="BG554" s="165"/>
      <c r="BH554" s="165"/>
      <c r="BI554" s="165"/>
      <c r="BJ554" s="165"/>
      <c r="BK554" s="165"/>
      <c r="BL554" s="165"/>
      <c r="BM554" s="165"/>
      <c r="BN554" s="165"/>
      <c r="BO554" s="165"/>
      <c r="BP554" s="165"/>
      <c r="BQ554" s="165"/>
      <c r="BR554" s="165"/>
      <c r="BS554" s="165"/>
      <c r="BT554" s="165"/>
      <c r="BU554" s="165"/>
      <c r="BV554" s="165"/>
      <c r="BW554" s="165"/>
      <c r="BX554" s="165"/>
      <c r="BY554" s="165"/>
      <c r="BZ554" s="165"/>
      <c r="CA554" s="165"/>
      <c r="CB554" s="165"/>
      <c r="CC554" s="165"/>
      <c r="CD554" s="165"/>
      <c r="CE554" s="165"/>
      <c r="CF554" s="165"/>
      <c r="CG554" s="165"/>
      <c r="CH554" s="165"/>
      <c r="CI554" s="165"/>
      <c r="CJ554" s="165"/>
    </row>
    <row r="555" spans="1:88" ht="15" x14ac:dyDescent="0.25">
      <c r="A555" s="154">
        <v>4248</v>
      </c>
      <c r="B555" s="155">
        <v>7</v>
      </c>
      <c r="C555" s="156" t="s">
        <v>512</v>
      </c>
      <c r="D555" s="167">
        <v>7</v>
      </c>
      <c r="E555" s="120">
        <f>'[3]Sped FY 2020'!AB571</f>
        <v>0</v>
      </c>
      <c r="F555" s="120">
        <f>'[3]Sped FY 2020'!AK571</f>
        <v>0</v>
      </c>
      <c r="G555" s="120">
        <f>'[3]Sped FY 2020'!BP571</f>
        <v>0</v>
      </c>
      <c r="H555" s="120">
        <f>-'[3]Sped FY 2020'!CI571</f>
        <v>0</v>
      </c>
      <c r="I555" s="120">
        <f>'[3]Sped FY 2020'!CB571</f>
        <v>0</v>
      </c>
      <c r="J555" s="120">
        <f>'[3]Sped FY 2020'!BF571-'[3]Sped FY 2020'!BI571</f>
        <v>0</v>
      </c>
      <c r="K555" s="120">
        <f>'[3]Sped FY 2020'!CJ571</f>
        <v>0</v>
      </c>
      <c r="L555" s="118">
        <f t="shared" si="86"/>
        <v>0</v>
      </c>
      <c r="M555" s="134">
        <f t="shared" si="87"/>
        <v>0</v>
      </c>
      <c r="N555" s="158">
        <v>4248</v>
      </c>
      <c r="O555" s="159">
        <v>7</v>
      </c>
      <c r="P555" s="14" t="s">
        <v>512</v>
      </c>
      <c r="Q555" s="14">
        <v>7</v>
      </c>
      <c r="R555" s="22">
        <v>0</v>
      </c>
      <c r="S555" s="94">
        <v>0</v>
      </c>
      <c r="T555" s="94">
        <v>0</v>
      </c>
      <c r="U555" s="94">
        <v>0</v>
      </c>
      <c r="V555" s="94">
        <v>0</v>
      </c>
      <c r="W555" s="95">
        <v>0</v>
      </c>
      <c r="Y555" s="19">
        <f t="shared" si="88"/>
        <v>0</v>
      </c>
      <c r="Z555" s="19">
        <f t="shared" si="88"/>
        <v>0</v>
      </c>
      <c r="AA555" s="19">
        <f t="shared" si="89"/>
        <v>0</v>
      </c>
      <c r="AB555" s="19">
        <f t="shared" si="90"/>
        <v>0</v>
      </c>
      <c r="AC555" s="19">
        <f t="shared" si="90"/>
        <v>0</v>
      </c>
      <c r="AD555" s="19">
        <f t="shared" si="90"/>
        <v>0</v>
      </c>
      <c r="AE555" s="19">
        <f t="shared" si="91"/>
        <v>0</v>
      </c>
      <c r="AF555" s="19">
        <f t="shared" si="92"/>
        <v>0</v>
      </c>
      <c r="AG555" s="20"/>
      <c r="AH555" s="160">
        <f>'[3]Sped FY 2020'!DZ571</f>
        <v>0</v>
      </c>
      <c r="AI555" s="19">
        <f t="shared" si="85"/>
        <v>0</v>
      </c>
      <c r="AJ555" s="19">
        <f t="shared" si="85"/>
        <v>0</v>
      </c>
      <c r="AK555" s="19">
        <f t="shared" si="85"/>
        <v>0</v>
      </c>
      <c r="AL555" s="19">
        <f t="shared" si="85"/>
        <v>0</v>
      </c>
      <c r="AM555" s="19">
        <f t="shared" si="85"/>
        <v>0</v>
      </c>
      <c r="AN555" s="19">
        <f t="shared" si="84"/>
        <v>0</v>
      </c>
      <c r="AO555" s="19">
        <f t="shared" si="84"/>
        <v>0</v>
      </c>
      <c r="AP555" s="19">
        <f t="shared" si="84"/>
        <v>0</v>
      </c>
      <c r="AQ555" s="118">
        <f>'[3]Sped FY 2020'!CR571</f>
        <v>0</v>
      </c>
      <c r="AR555" s="119">
        <f>'[3]Sped FY 2020'!CS571</f>
        <v>0</v>
      </c>
      <c r="AS555" s="161"/>
      <c r="AT555" s="163"/>
      <c r="AU555" s="163"/>
      <c r="AV555" s="164"/>
      <c r="AW555" s="165"/>
      <c r="AX555" s="165"/>
      <c r="AY555" s="165"/>
      <c r="AZ555" s="165"/>
      <c r="BA555" s="165"/>
      <c r="BB555" s="165"/>
      <c r="BC555" s="165"/>
      <c r="BD555" s="165"/>
      <c r="BE555" s="165"/>
      <c r="BF555" s="165"/>
      <c r="BG555" s="165"/>
      <c r="BH555" s="165"/>
      <c r="BI555" s="165"/>
      <c r="BJ555" s="165"/>
      <c r="BK555" s="165"/>
      <c r="BL555" s="165"/>
      <c r="BM555" s="165"/>
      <c r="BN555" s="165"/>
      <c r="BO555" s="165"/>
      <c r="BP555" s="165"/>
      <c r="BQ555" s="165"/>
      <c r="BR555" s="165"/>
      <c r="BS555" s="165"/>
      <c r="BT555" s="165"/>
      <c r="BU555" s="165"/>
      <c r="BV555" s="165"/>
      <c r="BW555" s="165"/>
      <c r="BX555" s="165"/>
      <c r="BY555" s="165"/>
      <c r="BZ555" s="165"/>
      <c r="CA555" s="165"/>
      <c r="CB555" s="165"/>
      <c r="CC555" s="165"/>
      <c r="CD555" s="165"/>
      <c r="CE555" s="165"/>
      <c r="CF555" s="165"/>
      <c r="CG555" s="165"/>
      <c r="CH555" s="165"/>
      <c r="CI555" s="165"/>
      <c r="CJ555" s="165"/>
    </row>
    <row r="556" spans="1:88" ht="15" x14ac:dyDescent="0.25">
      <c r="A556" s="154">
        <v>4249</v>
      </c>
      <c r="B556" s="155">
        <v>7</v>
      </c>
      <c r="C556" s="156" t="s">
        <v>513</v>
      </c>
      <c r="D556" s="167">
        <v>7</v>
      </c>
      <c r="E556" s="120">
        <f>'[3]Sped FY 2020'!AB572</f>
        <v>0</v>
      </c>
      <c r="F556" s="120">
        <f>'[3]Sped FY 2020'!AK572</f>
        <v>0</v>
      </c>
      <c r="G556" s="120">
        <f>'[3]Sped FY 2020'!BP572</f>
        <v>0</v>
      </c>
      <c r="H556" s="120">
        <f>-'[3]Sped FY 2020'!CI572</f>
        <v>0</v>
      </c>
      <c r="I556" s="120">
        <f>'[3]Sped FY 2020'!CB572</f>
        <v>0</v>
      </c>
      <c r="J556" s="120">
        <f>'[3]Sped FY 2020'!BF572-'[3]Sped FY 2020'!BI572</f>
        <v>0</v>
      </c>
      <c r="K556" s="120">
        <f>'[3]Sped FY 2020'!CJ572</f>
        <v>0</v>
      </c>
      <c r="L556" s="118">
        <f t="shared" si="86"/>
        <v>0</v>
      </c>
      <c r="M556" s="134">
        <f t="shared" si="87"/>
        <v>0</v>
      </c>
      <c r="N556" s="158">
        <v>4249</v>
      </c>
      <c r="O556" s="159">
        <v>7</v>
      </c>
      <c r="P556" s="14" t="s">
        <v>513</v>
      </c>
      <c r="Q556" s="14">
        <v>7</v>
      </c>
      <c r="R556" s="22">
        <v>0</v>
      </c>
      <c r="S556" s="94">
        <v>0</v>
      </c>
      <c r="T556" s="94">
        <v>0</v>
      </c>
      <c r="U556" s="94">
        <v>0</v>
      </c>
      <c r="V556" s="94">
        <v>0</v>
      </c>
      <c r="W556" s="95">
        <v>0</v>
      </c>
      <c r="Y556" s="19">
        <f t="shared" si="88"/>
        <v>0</v>
      </c>
      <c r="Z556" s="19">
        <f t="shared" si="88"/>
        <v>0</v>
      </c>
      <c r="AA556" s="19">
        <f t="shared" si="89"/>
        <v>0</v>
      </c>
      <c r="AB556" s="19">
        <f t="shared" si="90"/>
        <v>0</v>
      </c>
      <c r="AC556" s="19">
        <f t="shared" si="90"/>
        <v>0</v>
      </c>
      <c r="AD556" s="19">
        <f t="shared" si="90"/>
        <v>0</v>
      </c>
      <c r="AE556" s="19">
        <f t="shared" si="91"/>
        <v>0</v>
      </c>
      <c r="AF556" s="19">
        <f t="shared" si="92"/>
        <v>0</v>
      </c>
      <c r="AG556" s="20"/>
      <c r="AH556" s="160">
        <f>'[3]Sped FY 2020'!DZ572</f>
        <v>0</v>
      </c>
      <c r="AI556" s="19">
        <f t="shared" si="85"/>
        <v>0</v>
      </c>
      <c r="AJ556" s="19">
        <f t="shared" si="85"/>
        <v>0</v>
      </c>
      <c r="AK556" s="19">
        <f t="shared" si="85"/>
        <v>0</v>
      </c>
      <c r="AL556" s="19">
        <f t="shared" si="85"/>
        <v>0</v>
      </c>
      <c r="AM556" s="19">
        <f t="shared" si="85"/>
        <v>0</v>
      </c>
      <c r="AN556" s="19">
        <f t="shared" si="84"/>
        <v>0</v>
      </c>
      <c r="AO556" s="19">
        <f t="shared" si="84"/>
        <v>0</v>
      </c>
      <c r="AP556" s="19">
        <f t="shared" si="84"/>
        <v>0</v>
      </c>
      <c r="AQ556" s="118">
        <f>'[3]Sped FY 2020'!CR572</f>
        <v>0</v>
      </c>
      <c r="AR556" s="119">
        <f>'[3]Sped FY 2020'!CS572</f>
        <v>0</v>
      </c>
      <c r="AS556" s="161"/>
      <c r="AT556" s="163"/>
      <c r="AU556" s="163"/>
      <c r="AV556" s="164"/>
      <c r="AW556" s="165"/>
      <c r="AX556" s="165"/>
      <c r="AY556" s="165"/>
      <c r="AZ556" s="165"/>
      <c r="BA556" s="165"/>
      <c r="BB556" s="165"/>
      <c r="BC556" s="165"/>
      <c r="BD556" s="165"/>
      <c r="BE556" s="165"/>
      <c r="BF556" s="165"/>
      <c r="BG556" s="165"/>
      <c r="BH556" s="165"/>
      <c r="BI556" s="165"/>
      <c r="BJ556" s="165"/>
      <c r="BK556" s="165"/>
      <c r="BL556" s="165"/>
      <c r="BM556" s="165"/>
      <c r="BN556" s="165"/>
      <c r="BO556" s="165"/>
      <c r="BP556" s="165"/>
      <c r="BQ556" s="165"/>
      <c r="BR556" s="165"/>
      <c r="BS556" s="165"/>
      <c r="BT556" s="165"/>
      <c r="BU556" s="165"/>
      <c r="BV556" s="165"/>
      <c r="BW556" s="165"/>
      <c r="BX556" s="165"/>
      <c r="BY556" s="165"/>
      <c r="BZ556" s="165"/>
      <c r="CA556" s="165"/>
      <c r="CB556" s="165"/>
      <c r="CC556" s="165"/>
      <c r="CD556" s="165"/>
      <c r="CE556" s="165"/>
      <c r="CF556" s="165"/>
      <c r="CG556" s="165"/>
      <c r="CH556" s="165"/>
      <c r="CI556" s="165"/>
      <c r="CJ556" s="165"/>
    </row>
    <row r="557" spans="1:88" ht="15" x14ac:dyDescent="0.25">
      <c r="A557" s="154">
        <v>4250</v>
      </c>
      <c r="B557" s="155">
        <v>7</v>
      </c>
      <c r="C557" s="156" t="s">
        <v>514</v>
      </c>
      <c r="D557" s="167">
        <v>7</v>
      </c>
      <c r="E557" s="120">
        <f>'[3]Sped FY 2020'!AB573</f>
        <v>413704.82188278949</v>
      </c>
      <c r="F557" s="120">
        <f>'[3]Sped FY 2020'!AK573</f>
        <v>78024.034120036245</v>
      </c>
      <c r="G557" s="120">
        <f>'[3]Sped FY 2020'!BP573</f>
        <v>0</v>
      </c>
      <c r="H557" s="120">
        <f>-'[3]Sped FY 2020'!CI573</f>
        <v>0</v>
      </c>
      <c r="I557" s="120">
        <f>'[3]Sped FY 2020'!CB573</f>
        <v>0</v>
      </c>
      <c r="J557" s="120">
        <f>'[3]Sped FY 2020'!BF573-'[3]Sped FY 2020'!BI573</f>
        <v>469808.305443978</v>
      </c>
      <c r="K557" s="120">
        <f>'[3]Sped FY 2020'!CJ573</f>
        <v>27635.782673175192</v>
      </c>
      <c r="L557" s="118">
        <f t="shared" si="86"/>
        <v>989172.94411997893</v>
      </c>
      <c r="M557" s="134">
        <f t="shared" si="87"/>
        <v>0</v>
      </c>
      <c r="N557" s="158">
        <v>4250</v>
      </c>
      <c r="O557" s="159">
        <v>7</v>
      </c>
      <c r="P557" s="14" t="s">
        <v>514</v>
      </c>
      <c r="Q557" s="14">
        <v>7</v>
      </c>
      <c r="R557" s="22">
        <v>413704.82188278949</v>
      </c>
      <c r="S557" s="94">
        <v>78024.034120036245</v>
      </c>
      <c r="T557" s="94">
        <v>0</v>
      </c>
      <c r="U557" s="94">
        <v>0</v>
      </c>
      <c r="V557" s="94">
        <v>497444.08811715321</v>
      </c>
      <c r="W557" s="95">
        <v>989172.94411997893</v>
      </c>
      <c r="Y557" s="19">
        <f t="shared" si="88"/>
        <v>0</v>
      </c>
      <c r="Z557" s="19">
        <f t="shared" si="88"/>
        <v>0</v>
      </c>
      <c r="AA557" s="19">
        <f t="shared" si="89"/>
        <v>0</v>
      </c>
      <c r="AB557" s="19">
        <f t="shared" si="90"/>
        <v>0</v>
      </c>
      <c r="AC557" s="19">
        <f t="shared" si="90"/>
        <v>0</v>
      </c>
      <c r="AD557" s="19">
        <f t="shared" si="90"/>
        <v>-27635.782673175214</v>
      </c>
      <c r="AE557" s="19">
        <f t="shared" si="91"/>
        <v>27635.782673175192</v>
      </c>
      <c r="AF557" s="19">
        <f t="shared" si="92"/>
        <v>0</v>
      </c>
      <c r="AG557" s="20"/>
      <c r="AH557" s="160">
        <f>'[3]Sped FY 2020'!DZ573</f>
        <v>700</v>
      </c>
      <c r="AI557" s="19">
        <f t="shared" si="85"/>
        <v>0</v>
      </c>
      <c r="AJ557" s="19">
        <f t="shared" si="85"/>
        <v>0</v>
      </c>
      <c r="AK557" s="19">
        <f t="shared" si="85"/>
        <v>0</v>
      </c>
      <c r="AL557" s="19">
        <f t="shared" si="85"/>
        <v>0</v>
      </c>
      <c r="AM557" s="19">
        <f t="shared" si="85"/>
        <v>0</v>
      </c>
      <c r="AN557" s="19">
        <f t="shared" si="84"/>
        <v>-39.479689533107447</v>
      </c>
      <c r="AO557" s="19">
        <f t="shared" si="84"/>
        <v>39.479689533107418</v>
      </c>
      <c r="AP557" s="19">
        <f t="shared" si="84"/>
        <v>0</v>
      </c>
      <c r="AQ557" s="118">
        <f>'[3]Sped FY 2020'!CR573</f>
        <v>15.795672650073103</v>
      </c>
      <c r="AR557" s="119">
        <f>'[3]Sped FY 2020'!CS573</f>
        <v>15.795672650073103</v>
      </c>
      <c r="AS557" s="161"/>
      <c r="AT557" s="163"/>
      <c r="AU557" s="163"/>
      <c r="AV557" s="164"/>
      <c r="AW557" s="165"/>
      <c r="AX557" s="165"/>
      <c r="AY557" s="165"/>
      <c r="AZ557" s="165"/>
      <c r="BA557" s="165"/>
      <c r="BB557" s="165"/>
      <c r="BC557" s="165"/>
      <c r="BD557" s="165"/>
      <c r="BE557" s="165"/>
      <c r="BF557" s="165"/>
      <c r="BG557" s="165"/>
      <c r="BH557" s="165"/>
      <c r="BI557" s="165"/>
      <c r="BJ557" s="165"/>
      <c r="BK557" s="165"/>
      <c r="BL557" s="165"/>
      <c r="BM557" s="165"/>
      <c r="BN557" s="165"/>
      <c r="BO557" s="165"/>
      <c r="BP557" s="165"/>
      <c r="BQ557" s="165"/>
      <c r="BR557" s="165"/>
      <c r="BS557" s="165"/>
      <c r="BT557" s="165"/>
      <c r="BU557" s="165"/>
      <c r="BV557" s="165"/>
      <c r="BW557" s="165"/>
      <c r="BX557" s="165"/>
      <c r="BY557" s="165"/>
      <c r="BZ557" s="165"/>
      <c r="CA557" s="165"/>
      <c r="CB557" s="165"/>
      <c r="CC557" s="165"/>
      <c r="CD557" s="165"/>
      <c r="CE557" s="165"/>
      <c r="CF557" s="165"/>
      <c r="CG557" s="165"/>
      <c r="CH557" s="165"/>
      <c r="CI557" s="165"/>
      <c r="CJ557" s="165"/>
    </row>
    <row r="558" spans="1:88" ht="15" x14ac:dyDescent="0.25">
      <c r="A558" s="168">
        <v>4253</v>
      </c>
      <c r="B558" s="169">
        <v>7</v>
      </c>
      <c r="C558" s="156" t="s">
        <v>515</v>
      </c>
      <c r="D558" s="167">
        <v>7</v>
      </c>
      <c r="E558" s="120">
        <f>'[3]Sped FY 2020'!AB574</f>
        <v>104011.27208469948</v>
      </c>
      <c r="F558" s="120">
        <f>'[3]Sped FY 2020'!AK574</f>
        <v>80762.59123822095</v>
      </c>
      <c r="G558" s="120">
        <f>'[3]Sped FY 2020'!BP574</f>
        <v>0</v>
      </c>
      <c r="H558" s="120">
        <f>-'[3]Sped FY 2020'!CI574</f>
        <v>0</v>
      </c>
      <c r="I558" s="120">
        <f>'[3]Sped FY 2020'!CB574</f>
        <v>0</v>
      </c>
      <c r="J558" s="120">
        <f>'[3]Sped FY 2020'!BF574-'[3]Sped FY 2020'!BI574</f>
        <v>132081.46687607767</v>
      </c>
      <c r="K558" s="120">
        <f>'[3]Sped FY 2020'!CJ574</f>
        <v>7769.498051533983</v>
      </c>
      <c r="L558" s="118">
        <f t="shared" si="86"/>
        <v>324624.8282505321</v>
      </c>
      <c r="M558" s="134">
        <f t="shared" si="87"/>
        <v>0</v>
      </c>
      <c r="N558" s="158">
        <v>4253</v>
      </c>
      <c r="O558" s="159">
        <v>7</v>
      </c>
      <c r="P558" s="14" t="s">
        <v>515</v>
      </c>
      <c r="Q558" s="14">
        <v>7</v>
      </c>
      <c r="R558" s="22">
        <v>104011.27208469948</v>
      </c>
      <c r="S558" s="94">
        <v>80762.59123822095</v>
      </c>
      <c r="T558" s="94">
        <v>0</v>
      </c>
      <c r="U558" s="94">
        <v>0</v>
      </c>
      <c r="V558" s="94">
        <v>139850.96492761164</v>
      </c>
      <c r="W558" s="95">
        <v>324624.82825053204</v>
      </c>
      <c r="Y558" s="19">
        <f t="shared" si="88"/>
        <v>0</v>
      </c>
      <c r="Z558" s="19">
        <f t="shared" si="88"/>
        <v>0</v>
      </c>
      <c r="AA558" s="19">
        <f t="shared" si="89"/>
        <v>0</v>
      </c>
      <c r="AB558" s="19">
        <f t="shared" si="90"/>
        <v>0</v>
      </c>
      <c r="AC558" s="19">
        <f t="shared" si="90"/>
        <v>0</v>
      </c>
      <c r="AD558" s="19">
        <f t="shared" si="90"/>
        <v>-7769.4980515339703</v>
      </c>
      <c r="AE558" s="19">
        <f t="shared" si="91"/>
        <v>7769.498051533983</v>
      </c>
      <c r="AF558" s="19">
        <f t="shared" si="92"/>
        <v>0</v>
      </c>
      <c r="AG558" s="20"/>
      <c r="AH558" s="160">
        <f>'[3]Sped FY 2020'!DZ574</f>
        <v>120</v>
      </c>
      <c r="AI558" s="19">
        <f t="shared" si="85"/>
        <v>0</v>
      </c>
      <c r="AJ558" s="19">
        <f t="shared" si="85"/>
        <v>0</v>
      </c>
      <c r="AK558" s="19">
        <f t="shared" si="85"/>
        <v>0</v>
      </c>
      <c r="AL558" s="19">
        <f t="shared" si="85"/>
        <v>0</v>
      </c>
      <c r="AM558" s="19">
        <f t="shared" si="85"/>
        <v>0</v>
      </c>
      <c r="AN558" s="19">
        <f t="shared" si="84"/>
        <v>-64.745817096116426</v>
      </c>
      <c r="AO558" s="19">
        <f t="shared" si="84"/>
        <v>64.745817096116525</v>
      </c>
      <c r="AP558" s="19">
        <f t="shared" si="84"/>
        <v>0</v>
      </c>
      <c r="AQ558" s="118">
        <f>'[3]Sped FY 2020'!CR574</f>
        <v>129.49163419223333</v>
      </c>
      <c r="AR558" s="119">
        <f>'[3]Sped FY 2020'!CS574</f>
        <v>129.49163419223285</v>
      </c>
      <c r="AS558" s="161"/>
      <c r="AT558" s="163"/>
      <c r="AU558" s="163"/>
      <c r="AV558" s="164"/>
      <c r="AW558" s="165"/>
      <c r="AX558" s="165"/>
      <c r="AY558" s="165"/>
      <c r="AZ558" s="165"/>
      <c r="BA558" s="165"/>
      <c r="BB558" s="165"/>
      <c r="BC558" s="165"/>
      <c r="BD558" s="165"/>
      <c r="BE558" s="165"/>
      <c r="BF558" s="165"/>
      <c r="BG558" s="165"/>
      <c r="BH558" s="165"/>
      <c r="BI558" s="165"/>
      <c r="BJ558" s="165"/>
      <c r="BK558" s="165"/>
      <c r="BL558" s="165"/>
      <c r="BM558" s="165"/>
      <c r="BN558" s="165"/>
      <c r="BO558" s="165"/>
      <c r="BP558" s="165"/>
      <c r="BQ558" s="165"/>
      <c r="BR558" s="165"/>
      <c r="BS558" s="165"/>
      <c r="BT558" s="165"/>
      <c r="BU558" s="165"/>
      <c r="BV558" s="165"/>
      <c r="BW558" s="165"/>
      <c r="BX558" s="165"/>
      <c r="BY558" s="165"/>
      <c r="BZ558" s="165"/>
      <c r="CA558" s="165"/>
      <c r="CB558" s="165"/>
      <c r="CC558" s="165"/>
      <c r="CD558" s="165"/>
      <c r="CE558" s="165"/>
      <c r="CF558" s="165"/>
      <c r="CG558" s="165"/>
      <c r="CH558" s="165"/>
      <c r="CI558" s="165"/>
      <c r="CJ558" s="165"/>
    </row>
    <row r="559" spans="1:88" ht="15" x14ac:dyDescent="0.25">
      <c r="A559" s="168">
        <v>4254</v>
      </c>
      <c r="B559" s="169">
        <v>7</v>
      </c>
      <c r="C559" s="156" t="s">
        <v>516</v>
      </c>
      <c r="D559" s="167">
        <v>7</v>
      </c>
      <c r="E559" s="120">
        <f>'[3]Sped FY 2020'!AB575</f>
        <v>177250.14942731973</v>
      </c>
      <c r="F559" s="120">
        <f>'[3]Sped FY 2020'!AK575</f>
        <v>81947.423323895579</v>
      </c>
      <c r="G559" s="120">
        <f>'[3]Sped FY 2020'!BP575</f>
        <v>0</v>
      </c>
      <c r="H559" s="120">
        <f>-'[3]Sped FY 2020'!CI575</f>
        <v>0</v>
      </c>
      <c r="I559" s="120">
        <f>'[3]Sped FY 2020'!CB575</f>
        <v>0</v>
      </c>
      <c r="J559" s="120">
        <f>'[3]Sped FY 2020'!BF575-'[3]Sped FY 2020'!BI575</f>
        <v>176351.96972602111</v>
      </c>
      <c r="K559" s="120">
        <f>'[3]Sped FY 2020'!CJ575</f>
        <v>10373.645278001248</v>
      </c>
      <c r="L559" s="118">
        <f t="shared" si="86"/>
        <v>445923.18775523768</v>
      </c>
      <c r="M559" s="134">
        <f t="shared" si="87"/>
        <v>0</v>
      </c>
      <c r="N559" s="158">
        <v>4254</v>
      </c>
      <c r="O559" s="159">
        <v>7</v>
      </c>
      <c r="P559" s="14" t="s">
        <v>516</v>
      </c>
      <c r="Q559" s="14">
        <v>7</v>
      </c>
      <c r="R559" s="22">
        <v>177250.14942731973</v>
      </c>
      <c r="S559" s="94">
        <v>81947.423323895579</v>
      </c>
      <c r="T559" s="94">
        <v>0</v>
      </c>
      <c r="U559" s="94">
        <v>0</v>
      </c>
      <c r="V559" s="94">
        <v>186725.61500402237</v>
      </c>
      <c r="W559" s="95">
        <v>445923.18775523768</v>
      </c>
      <c r="Y559" s="19">
        <f t="shared" si="88"/>
        <v>0</v>
      </c>
      <c r="Z559" s="19">
        <f t="shared" si="88"/>
        <v>0</v>
      </c>
      <c r="AA559" s="19">
        <f t="shared" si="89"/>
        <v>0</v>
      </c>
      <c r="AB559" s="19">
        <f t="shared" si="90"/>
        <v>0</v>
      </c>
      <c r="AC559" s="19">
        <f t="shared" si="90"/>
        <v>0</v>
      </c>
      <c r="AD559" s="19">
        <f t="shared" si="90"/>
        <v>-10373.645278001262</v>
      </c>
      <c r="AE559" s="19">
        <f t="shared" si="91"/>
        <v>10373.645278001248</v>
      </c>
      <c r="AF559" s="19">
        <f t="shared" si="92"/>
        <v>0</v>
      </c>
      <c r="AG559" s="20"/>
      <c r="AH559" s="160">
        <f>'[3]Sped FY 2020'!DZ575</f>
        <v>190</v>
      </c>
      <c r="AI559" s="19">
        <f t="shared" si="85"/>
        <v>0</v>
      </c>
      <c r="AJ559" s="19">
        <f t="shared" si="85"/>
        <v>0</v>
      </c>
      <c r="AK559" s="19">
        <f t="shared" si="85"/>
        <v>0</v>
      </c>
      <c r="AL559" s="19">
        <f t="shared" si="85"/>
        <v>0</v>
      </c>
      <c r="AM559" s="19">
        <f t="shared" si="85"/>
        <v>0</v>
      </c>
      <c r="AN559" s="19">
        <f t="shared" si="84"/>
        <v>-54.598133042111904</v>
      </c>
      <c r="AO559" s="19">
        <f t="shared" si="84"/>
        <v>54.598133042111833</v>
      </c>
      <c r="AP559" s="19">
        <f t="shared" si="84"/>
        <v>0</v>
      </c>
      <c r="AQ559" s="118">
        <f>'[3]Sped FY 2020'!CR575</f>
        <v>101.51146970723308</v>
      </c>
      <c r="AR559" s="119">
        <f>'[3]Sped FY 2020'!CS575</f>
        <v>101.51146970723308</v>
      </c>
      <c r="AS559" s="161"/>
      <c r="AT559" s="163"/>
      <c r="AU559" s="163"/>
      <c r="AV559" s="164"/>
      <c r="AW559" s="165"/>
      <c r="AX559" s="165"/>
      <c r="AY559" s="165"/>
      <c r="AZ559" s="165"/>
      <c r="BA559" s="165"/>
      <c r="BB559" s="165"/>
      <c r="BC559" s="165"/>
      <c r="BD559" s="165"/>
      <c r="BE559" s="165"/>
      <c r="BF559" s="165"/>
      <c r="BG559" s="165"/>
      <c r="BH559" s="165"/>
      <c r="BI559" s="165"/>
      <c r="BJ559" s="165"/>
      <c r="BK559" s="165"/>
      <c r="BL559" s="165"/>
      <c r="BM559" s="165"/>
      <c r="BN559" s="165"/>
      <c r="BO559" s="165"/>
      <c r="BP559" s="165"/>
      <c r="BQ559" s="165"/>
      <c r="BR559" s="165"/>
      <c r="BS559" s="165"/>
      <c r="BT559" s="165"/>
      <c r="BU559" s="165"/>
      <c r="BV559" s="165"/>
      <c r="BW559" s="165"/>
      <c r="BX559" s="165"/>
      <c r="BY559" s="165"/>
      <c r="BZ559" s="165"/>
      <c r="CA559" s="165"/>
      <c r="CB559" s="165"/>
      <c r="CC559" s="165"/>
      <c r="CD559" s="165"/>
      <c r="CE559" s="165"/>
      <c r="CF559" s="165"/>
      <c r="CG559" s="165"/>
      <c r="CH559" s="165"/>
      <c r="CI559" s="165"/>
      <c r="CJ559" s="165"/>
    </row>
    <row r="560" spans="1:88" ht="15" x14ac:dyDescent="0.25">
      <c r="A560" s="168">
        <v>4255</v>
      </c>
      <c r="B560" s="169">
        <v>7</v>
      </c>
      <c r="C560" s="156" t="s">
        <v>517</v>
      </c>
      <c r="D560" s="167">
        <v>7</v>
      </c>
      <c r="E560" s="120">
        <f>'[3]Sped FY 2020'!AB576</f>
        <v>170661.39980416058</v>
      </c>
      <c r="F560" s="120">
        <f>'[3]Sped FY 2020'!AK576</f>
        <v>165146.21488671788</v>
      </c>
      <c r="G560" s="120">
        <f>'[3]Sped FY 2020'!BP576</f>
        <v>0</v>
      </c>
      <c r="H560" s="120">
        <f>-'[3]Sped FY 2020'!CI576</f>
        <v>0</v>
      </c>
      <c r="I560" s="120">
        <f>'[3]Sped FY 2020'!CB576</f>
        <v>0</v>
      </c>
      <c r="J560" s="120">
        <f>'[3]Sped FY 2020'!BF576-'[3]Sped FY 2020'!BI576</f>
        <v>365126.84158901341</v>
      </c>
      <c r="K560" s="120">
        <f>'[3]Sped FY 2020'!CJ576</f>
        <v>21478.049505236093</v>
      </c>
      <c r="L560" s="118">
        <f t="shared" si="86"/>
        <v>722412.50578512787</v>
      </c>
      <c r="M560" s="134">
        <f t="shared" si="87"/>
        <v>0</v>
      </c>
      <c r="N560" s="158">
        <v>4255</v>
      </c>
      <c r="O560" s="159">
        <v>7</v>
      </c>
      <c r="P560" s="14" t="s">
        <v>517</v>
      </c>
      <c r="Q560" s="14">
        <v>7</v>
      </c>
      <c r="R560" s="22">
        <v>170661.39980416058</v>
      </c>
      <c r="S560" s="94">
        <v>165146.21488671788</v>
      </c>
      <c r="T560" s="94">
        <v>0</v>
      </c>
      <c r="U560" s="94">
        <v>0</v>
      </c>
      <c r="V560" s="94">
        <v>386604.8910942495</v>
      </c>
      <c r="W560" s="95">
        <v>722412.50578512787</v>
      </c>
      <c r="Y560" s="19">
        <f t="shared" si="88"/>
        <v>0</v>
      </c>
      <c r="Z560" s="19">
        <f t="shared" si="88"/>
        <v>0</v>
      </c>
      <c r="AA560" s="19">
        <f t="shared" si="89"/>
        <v>0</v>
      </c>
      <c r="AB560" s="19">
        <f t="shared" si="90"/>
        <v>0</v>
      </c>
      <c r="AC560" s="19">
        <f t="shared" si="90"/>
        <v>0</v>
      </c>
      <c r="AD560" s="19">
        <f t="shared" si="90"/>
        <v>-21478.049505236093</v>
      </c>
      <c r="AE560" s="19">
        <f t="shared" si="91"/>
        <v>21478.049505236093</v>
      </c>
      <c r="AF560" s="19">
        <f t="shared" si="92"/>
        <v>0</v>
      </c>
      <c r="AG560" s="20"/>
      <c r="AH560" s="160">
        <f>'[3]Sped FY 2020'!DZ576</f>
        <v>270</v>
      </c>
      <c r="AI560" s="19">
        <f t="shared" si="85"/>
        <v>0</v>
      </c>
      <c r="AJ560" s="19">
        <f t="shared" si="85"/>
        <v>0</v>
      </c>
      <c r="AK560" s="19">
        <f t="shared" si="85"/>
        <v>0</v>
      </c>
      <c r="AL560" s="19">
        <f t="shared" si="85"/>
        <v>0</v>
      </c>
      <c r="AM560" s="19">
        <f t="shared" si="85"/>
        <v>0</v>
      </c>
      <c r="AN560" s="19">
        <f t="shared" si="84"/>
        <v>-79.548331500874411</v>
      </c>
      <c r="AO560" s="19">
        <f t="shared" si="84"/>
        <v>79.548331500874411</v>
      </c>
      <c r="AP560" s="19">
        <f t="shared" si="84"/>
        <v>0</v>
      </c>
      <c r="AQ560" s="118">
        <f>'[3]Sped FY 2020'!CR576</f>
        <v>159.09666300174882</v>
      </c>
      <c r="AR560" s="119">
        <f>'[3]Sped FY 2020'!CS576</f>
        <v>159.09666300174882</v>
      </c>
      <c r="AS560" s="161"/>
      <c r="AT560" s="163"/>
      <c r="AU560" s="163"/>
      <c r="AV560" s="164"/>
      <c r="AW560" s="165"/>
      <c r="AX560" s="165"/>
      <c r="AY560" s="165"/>
      <c r="AZ560" s="165"/>
      <c r="BA560" s="165"/>
      <c r="BB560" s="165"/>
      <c r="BC560" s="165"/>
      <c r="BD560" s="165"/>
      <c r="BE560" s="165"/>
      <c r="BF560" s="165"/>
      <c r="BG560" s="165"/>
      <c r="BH560" s="165"/>
      <c r="BI560" s="165"/>
      <c r="BJ560" s="165"/>
      <c r="BK560" s="165"/>
      <c r="BL560" s="165"/>
      <c r="BM560" s="165"/>
      <c r="BN560" s="165"/>
      <c r="BO560" s="165"/>
      <c r="BP560" s="165"/>
      <c r="BQ560" s="165"/>
      <c r="BR560" s="165"/>
      <c r="BS560" s="165"/>
      <c r="BT560" s="165"/>
      <c r="BU560" s="165"/>
      <c r="BV560" s="165"/>
      <c r="BW560" s="165"/>
      <c r="BX560" s="165"/>
      <c r="BY560" s="165"/>
      <c r="BZ560" s="165"/>
      <c r="CA560" s="165"/>
      <c r="CB560" s="165"/>
      <c r="CC560" s="165"/>
      <c r="CD560" s="165"/>
      <c r="CE560" s="165"/>
      <c r="CF560" s="165"/>
      <c r="CG560" s="165"/>
      <c r="CH560" s="165"/>
      <c r="CI560" s="165"/>
      <c r="CJ560" s="165"/>
    </row>
    <row r="561" spans="1:88" ht="15" x14ac:dyDescent="0.25">
      <c r="A561" s="168">
        <v>4261</v>
      </c>
      <c r="B561" s="169">
        <v>7</v>
      </c>
      <c r="C561" s="156" t="s">
        <v>518</v>
      </c>
      <c r="D561" s="167">
        <v>7</v>
      </c>
      <c r="E561" s="120">
        <f>'[3]Sped FY 2020'!AB577</f>
        <v>186133.25308763527</v>
      </c>
      <c r="F561" s="120">
        <f>'[3]Sped FY 2020'!AK577</f>
        <v>71777.466909484006</v>
      </c>
      <c r="G561" s="120">
        <f>'[3]Sped FY 2020'!BP577</f>
        <v>0</v>
      </c>
      <c r="H561" s="120">
        <f>-'[3]Sped FY 2020'!CI577</f>
        <v>0</v>
      </c>
      <c r="I561" s="120">
        <f>'[3]Sped FY 2020'!CB577</f>
        <v>0</v>
      </c>
      <c r="J561" s="120">
        <f>'[3]Sped FY 2020'!BF577-'[3]Sped FY 2020'!BI577</f>
        <v>204846.7890299366</v>
      </c>
      <c r="K561" s="120">
        <f>'[3]Sped FY 2020'!CJ577</f>
        <v>12049.811119408041</v>
      </c>
      <c r="L561" s="118">
        <f t="shared" si="86"/>
        <v>474807.32014646393</v>
      </c>
      <c r="M561" s="134">
        <f t="shared" si="87"/>
        <v>0</v>
      </c>
      <c r="N561" s="158">
        <v>4261</v>
      </c>
      <c r="O561" s="159">
        <v>7</v>
      </c>
      <c r="P561" s="14" t="s">
        <v>518</v>
      </c>
      <c r="Q561" s="14">
        <v>7</v>
      </c>
      <c r="R561" s="22">
        <v>186133.25308763527</v>
      </c>
      <c r="S561" s="94">
        <v>71777.466909484006</v>
      </c>
      <c r="T561" s="94">
        <v>0</v>
      </c>
      <c r="U561" s="94">
        <v>0</v>
      </c>
      <c r="V561" s="94">
        <v>216896.60014934465</v>
      </c>
      <c r="W561" s="95">
        <v>474807.32014646393</v>
      </c>
      <c r="Y561" s="19">
        <f t="shared" si="88"/>
        <v>0</v>
      </c>
      <c r="Z561" s="19">
        <f t="shared" si="88"/>
        <v>0</v>
      </c>
      <c r="AA561" s="19">
        <f t="shared" si="89"/>
        <v>0</v>
      </c>
      <c r="AB561" s="19">
        <f t="shared" si="90"/>
        <v>0</v>
      </c>
      <c r="AC561" s="19">
        <f t="shared" si="90"/>
        <v>0</v>
      </c>
      <c r="AD561" s="19">
        <f t="shared" si="90"/>
        <v>-12049.811119408056</v>
      </c>
      <c r="AE561" s="19">
        <f t="shared" si="91"/>
        <v>12049.811119408041</v>
      </c>
      <c r="AF561" s="19">
        <f t="shared" si="92"/>
        <v>0</v>
      </c>
      <c r="AG561" s="20"/>
      <c r="AH561" s="160">
        <f>'[3]Sped FY 2020'!DZ577</f>
        <v>176</v>
      </c>
      <c r="AI561" s="19">
        <f t="shared" si="85"/>
        <v>0</v>
      </c>
      <c r="AJ561" s="19">
        <f t="shared" si="85"/>
        <v>0</v>
      </c>
      <c r="AK561" s="19">
        <f t="shared" si="85"/>
        <v>0</v>
      </c>
      <c r="AL561" s="19">
        <f t="shared" si="85"/>
        <v>0</v>
      </c>
      <c r="AM561" s="19">
        <f t="shared" si="85"/>
        <v>0</v>
      </c>
      <c r="AN561" s="19">
        <f t="shared" si="84"/>
        <v>-68.464835905727583</v>
      </c>
      <c r="AO561" s="19">
        <f t="shared" si="84"/>
        <v>68.464835905727512</v>
      </c>
      <c r="AP561" s="19">
        <f t="shared" si="84"/>
        <v>0</v>
      </c>
      <c r="AQ561" s="118">
        <f>'[3]Sped FY 2020'!CR577</f>
        <v>136.92967181145485</v>
      </c>
      <c r="AR561" s="119">
        <f>'[3]Sped FY 2020'!CS577</f>
        <v>136.92967181145485</v>
      </c>
      <c r="AS561" s="161"/>
      <c r="AT561" s="163"/>
      <c r="AU561" s="163"/>
      <c r="AV561" s="164"/>
      <c r="AW561" s="165"/>
      <c r="AX561" s="165"/>
      <c r="AY561" s="165"/>
      <c r="AZ561" s="165"/>
      <c r="BA561" s="165"/>
      <c r="BB561" s="165"/>
      <c r="BC561" s="165"/>
      <c r="BD561" s="165"/>
      <c r="BE561" s="165"/>
      <c r="BF561" s="165"/>
      <c r="BG561" s="165"/>
      <c r="BH561" s="165"/>
      <c r="BI561" s="165"/>
      <c r="BJ561" s="165"/>
      <c r="BK561" s="165"/>
      <c r="BL561" s="165"/>
      <c r="BM561" s="165"/>
      <c r="BN561" s="165"/>
      <c r="BO561" s="165"/>
      <c r="BP561" s="165"/>
      <c r="BQ561" s="165"/>
      <c r="BR561" s="165"/>
      <c r="BS561" s="165"/>
      <c r="BT561" s="165"/>
      <c r="BU561" s="165"/>
      <c r="BV561" s="165"/>
      <c r="BW561" s="165"/>
      <c r="BX561" s="165"/>
      <c r="BY561" s="165"/>
      <c r="BZ561" s="165"/>
      <c r="CA561" s="165"/>
      <c r="CB561" s="165"/>
      <c r="CC561" s="165"/>
      <c r="CD561" s="165"/>
      <c r="CE561" s="165"/>
      <c r="CF561" s="165"/>
      <c r="CG561" s="165"/>
      <c r="CH561" s="165"/>
      <c r="CI561" s="165"/>
      <c r="CJ561" s="165"/>
    </row>
    <row r="562" spans="1:88" ht="15" x14ac:dyDescent="0.25">
      <c r="A562" s="168">
        <v>4264</v>
      </c>
      <c r="B562" s="169">
        <v>7</v>
      </c>
      <c r="C562" s="156" t="s">
        <v>519</v>
      </c>
      <c r="D562" s="167">
        <v>7</v>
      </c>
      <c r="E562" s="120">
        <f>'[3]Sped FY 2020'!AB578</f>
        <v>87099.936615900311</v>
      </c>
      <c r="F562" s="120">
        <f>'[3]Sped FY 2020'!AK578</f>
        <v>118003.30364185281</v>
      </c>
      <c r="G562" s="120">
        <f>'[3]Sped FY 2020'!BP578</f>
        <v>0</v>
      </c>
      <c r="H562" s="120">
        <f>-'[3]Sped FY 2020'!CI578</f>
        <v>0</v>
      </c>
      <c r="I562" s="120">
        <f>'[3]Sped FY 2020'!CB578</f>
        <v>0</v>
      </c>
      <c r="J562" s="120">
        <f>'[3]Sped FY 2020'!BF578-'[3]Sped FY 2020'!BI578</f>
        <v>162991.37159822983</v>
      </c>
      <c r="K562" s="120">
        <f>'[3]Sped FY 2020'!CJ578</f>
        <v>9587.7277410723491</v>
      </c>
      <c r="L562" s="118">
        <f t="shared" si="86"/>
        <v>377682.33959705528</v>
      </c>
      <c r="M562" s="134">
        <f t="shared" si="87"/>
        <v>0</v>
      </c>
      <c r="N562" s="158">
        <v>4264</v>
      </c>
      <c r="O562" s="159">
        <v>7</v>
      </c>
      <c r="P562" s="14" t="s">
        <v>519</v>
      </c>
      <c r="Q562" s="14">
        <v>7</v>
      </c>
      <c r="R562" s="22">
        <v>87099.936615900311</v>
      </c>
      <c r="S562" s="94">
        <v>118003.30364185281</v>
      </c>
      <c r="T562" s="94">
        <v>0</v>
      </c>
      <c r="U562" s="94">
        <v>0</v>
      </c>
      <c r="V562" s="94">
        <v>172579.09933930219</v>
      </c>
      <c r="W562" s="95">
        <v>377682.33959705534</v>
      </c>
      <c r="Y562" s="19">
        <f t="shared" si="88"/>
        <v>0</v>
      </c>
      <c r="Z562" s="19">
        <f t="shared" si="88"/>
        <v>0</v>
      </c>
      <c r="AA562" s="19">
        <f t="shared" si="89"/>
        <v>0</v>
      </c>
      <c r="AB562" s="19">
        <f t="shared" si="90"/>
        <v>0</v>
      </c>
      <c r="AC562" s="19">
        <f t="shared" si="90"/>
        <v>0</v>
      </c>
      <c r="AD562" s="19">
        <f t="shared" si="90"/>
        <v>-9587.7277410723618</v>
      </c>
      <c r="AE562" s="19">
        <f t="shared" si="91"/>
        <v>9587.7277410723491</v>
      </c>
      <c r="AF562" s="19">
        <f t="shared" si="92"/>
        <v>0</v>
      </c>
      <c r="AG562" s="20"/>
      <c r="AH562" s="160">
        <f>'[3]Sped FY 2020'!DZ578</f>
        <v>140</v>
      </c>
      <c r="AI562" s="19">
        <f t="shared" si="85"/>
        <v>0</v>
      </c>
      <c r="AJ562" s="19">
        <f t="shared" si="85"/>
        <v>0</v>
      </c>
      <c r="AK562" s="19">
        <f t="shared" si="85"/>
        <v>0</v>
      </c>
      <c r="AL562" s="19">
        <f t="shared" si="85"/>
        <v>0</v>
      </c>
      <c r="AM562" s="19">
        <f t="shared" si="85"/>
        <v>0</v>
      </c>
      <c r="AN562" s="19">
        <f t="shared" si="84"/>
        <v>-68.483769579088303</v>
      </c>
      <c r="AO562" s="19">
        <f t="shared" si="84"/>
        <v>68.483769579088204</v>
      </c>
      <c r="AP562" s="19">
        <f t="shared" si="84"/>
        <v>0</v>
      </c>
      <c r="AQ562" s="118">
        <f>'[3]Sped FY 2020'!CR578</f>
        <v>136.96753915817618</v>
      </c>
      <c r="AR562" s="119">
        <f>'[3]Sped FY 2020'!CS578</f>
        <v>136.96753915817661</v>
      </c>
      <c r="AS562" s="161"/>
      <c r="AT562" s="163"/>
      <c r="AU562" s="163"/>
      <c r="AV562" s="164"/>
      <c r="AW562" s="165"/>
      <c r="AX562" s="165"/>
      <c r="AY562" s="165"/>
      <c r="AZ562" s="165"/>
      <c r="BA562" s="165"/>
      <c r="BB562" s="165"/>
      <c r="BC562" s="165"/>
      <c r="BD562" s="165"/>
      <c r="BE562" s="165"/>
      <c r="BF562" s="165"/>
      <c r="BG562" s="165"/>
      <c r="BH562" s="165"/>
      <c r="BI562" s="165"/>
      <c r="BJ562" s="165"/>
      <c r="BK562" s="165"/>
      <c r="BL562" s="165"/>
      <c r="BM562" s="165"/>
      <c r="BN562" s="165"/>
      <c r="BO562" s="165"/>
      <c r="BP562" s="165"/>
      <c r="BQ562" s="165"/>
      <c r="BR562" s="165"/>
      <c r="BS562" s="165"/>
      <c r="BT562" s="165"/>
      <c r="BU562" s="165"/>
      <c r="BV562" s="165"/>
      <c r="BW562" s="165"/>
      <c r="BX562" s="165"/>
      <c r="BY562" s="165"/>
      <c r="BZ562" s="165"/>
      <c r="CA562" s="165"/>
      <c r="CB562" s="165"/>
      <c r="CC562" s="165"/>
      <c r="CD562" s="165"/>
      <c r="CE562" s="165"/>
      <c r="CF562" s="165"/>
      <c r="CG562" s="165"/>
      <c r="CH562" s="165"/>
      <c r="CI562" s="165"/>
      <c r="CJ562" s="165"/>
    </row>
    <row r="563" spans="1:88" ht="15" x14ac:dyDescent="0.25">
      <c r="A563" s="168">
        <v>4265</v>
      </c>
      <c r="B563" s="169">
        <v>7</v>
      </c>
      <c r="C563" s="156" t="s">
        <v>520</v>
      </c>
      <c r="D563" s="167">
        <v>7</v>
      </c>
      <c r="E563" s="120">
        <f>'[3]Sped FY 2020'!AB579</f>
        <v>3318.9819035264477</v>
      </c>
      <c r="F563" s="120">
        <f>'[3]Sped FY 2020'!AK579</f>
        <v>11199.378676858991</v>
      </c>
      <c r="G563" s="120">
        <f>'[3]Sped FY 2020'!BP579</f>
        <v>0</v>
      </c>
      <c r="H563" s="120">
        <f>-'[3]Sped FY 2020'!CI579</f>
        <v>0</v>
      </c>
      <c r="I563" s="120">
        <f>'[3]Sped FY 2020'!CB579</f>
        <v>0</v>
      </c>
      <c r="J563" s="120">
        <f>'[3]Sped FY 2020'!BF579-'[3]Sped FY 2020'!BI579</f>
        <v>11754.33106505238</v>
      </c>
      <c r="K563" s="120">
        <f>'[3]Sped FY 2020'!CJ579</f>
        <v>691.43123912072849</v>
      </c>
      <c r="L563" s="118">
        <f t="shared" si="86"/>
        <v>26964.122884558547</v>
      </c>
      <c r="M563" s="134">
        <f t="shared" si="87"/>
        <v>0</v>
      </c>
      <c r="N563" s="158">
        <v>4265</v>
      </c>
      <c r="O563" s="159">
        <v>7</v>
      </c>
      <c r="P563" s="14" t="s">
        <v>520</v>
      </c>
      <c r="Q563" s="14">
        <v>7</v>
      </c>
      <c r="R563" s="22">
        <v>3318.9819035264477</v>
      </c>
      <c r="S563" s="94">
        <v>11199.378676858991</v>
      </c>
      <c r="T563" s="94">
        <v>0</v>
      </c>
      <c r="U563" s="94">
        <v>0</v>
      </c>
      <c r="V563" s="94">
        <v>12445.762304173108</v>
      </c>
      <c r="W563" s="95">
        <v>26964.122884558547</v>
      </c>
      <c r="Y563" s="19">
        <f t="shared" si="88"/>
        <v>0</v>
      </c>
      <c r="Z563" s="19">
        <f t="shared" si="88"/>
        <v>0</v>
      </c>
      <c r="AA563" s="19">
        <f t="shared" si="89"/>
        <v>0</v>
      </c>
      <c r="AB563" s="19">
        <f t="shared" si="90"/>
        <v>0</v>
      </c>
      <c r="AC563" s="19">
        <f t="shared" si="90"/>
        <v>0</v>
      </c>
      <c r="AD563" s="19">
        <f t="shared" si="90"/>
        <v>-691.4312391207277</v>
      </c>
      <c r="AE563" s="19">
        <f t="shared" si="91"/>
        <v>691.43123912072849</v>
      </c>
      <c r="AF563" s="19">
        <f t="shared" si="92"/>
        <v>0</v>
      </c>
      <c r="AG563" s="20"/>
      <c r="AH563" s="160">
        <f>'[3]Sped FY 2020'!DZ579</f>
        <v>10</v>
      </c>
      <c r="AI563" s="19">
        <f t="shared" si="85"/>
        <v>0</v>
      </c>
      <c r="AJ563" s="19">
        <f t="shared" si="85"/>
        <v>0</v>
      </c>
      <c r="AK563" s="19">
        <f t="shared" si="85"/>
        <v>0</v>
      </c>
      <c r="AL563" s="19">
        <f t="shared" si="85"/>
        <v>0</v>
      </c>
      <c r="AM563" s="19">
        <f t="shared" si="85"/>
        <v>0</v>
      </c>
      <c r="AN563" s="19">
        <f t="shared" si="84"/>
        <v>-69.143123912072767</v>
      </c>
      <c r="AO563" s="19">
        <f t="shared" si="84"/>
        <v>69.143123912072852</v>
      </c>
      <c r="AP563" s="19">
        <f t="shared" si="84"/>
        <v>0</v>
      </c>
      <c r="AQ563" s="118">
        <f>'[3]Sped FY 2020'!CR579</f>
        <v>138.28624782414553</v>
      </c>
      <c r="AR563" s="119">
        <f>'[3]Sped FY 2020'!CS579</f>
        <v>138.28624782414553</v>
      </c>
      <c r="AS563" s="161"/>
      <c r="AT563" s="170"/>
      <c r="AU563" s="170"/>
      <c r="AV563" s="171"/>
      <c r="AW563" s="172"/>
      <c r="AX563" s="172"/>
      <c r="AY563" s="172"/>
      <c r="AZ563" s="172"/>
      <c r="BA563" s="172"/>
      <c r="BB563" s="173"/>
      <c r="BC563" s="173"/>
      <c r="BD563" s="173"/>
      <c r="BE563" s="173"/>
      <c r="BF563" s="172"/>
      <c r="BG563" s="172"/>
      <c r="BH563" s="172"/>
      <c r="BI563" s="172"/>
      <c r="BJ563" s="172"/>
      <c r="BK563" s="172"/>
      <c r="BL563" s="172"/>
      <c r="BM563" s="172"/>
      <c r="BN563" s="172"/>
      <c r="BO563" s="172"/>
      <c r="BP563" s="172"/>
      <c r="BQ563" s="172"/>
      <c r="BR563" s="172"/>
      <c r="BS563" s="172"/>
      <c r="BT563" s="172"/>
      <c r="BU563" s="172"/>
      <c r="BV563" s="172"/>
      <c r="BW563" s="172"/>
      <c r="BX563" s="172"/>
      <c r="BY563" s="172"/>
      <c r="BZ563" s="172"/>
      <c r="CA563" s="172"/>
      <c r="CB563" s="172"/>
      <c r="CC563" s="172"/>
    </row>
    <row r="564" spans="1:88" ht="15" x14ac:dyDescent="0.25">
      <c r="A564" s="154">
        <v>4999</v>
      </c>
      <c r="B564" s="155">
        <v>7</v>
      </c>
      <c r="C564" s="156" t="s">
        <v>665</v>
      </c>
      <c r="D564" s="167">
        <v>7</v>
      </c>
      <c r="E564" s="120">
        <f>'[3]Sped FY 2020'!AB580</f>
        <v>-27824.74402199364</v>
      </c>
      <c r="F564" s="120">
        <f>'[3]Sped FY 2020'!AK580</f>
        <v>0</v>
      </c>
      <c r="G564" s="120">
        <f>'[3]Sped FY 2020'!BP580</f>
        <v>0</v>
      </c>
      <c r="H564" s="120">
        <f>-'[3]Sped FY 2020'!CI580</f>
        <v>0</v>
      </c>
      <c r="I564" s="120">
        <f>'[3]Sped FY 2020'!CB580</f>
        <v>27824.74402199364</v>
      </c>
      <c r="J564" s="120">
        <f>'[3]Sped FY 2020'!BF580-'[3]Sped FY 2020'!BI580</f>
        <v>0</v>
      </c>
      <c r="K564" s="120">
        <f>'[3]Sped FY 2020'!CJ580</f>
        <v>-20875.533857020724</v>
      </c>
      <c r="L564" s="118">
        <f t="shared" si="86"/>
        <v>-20875.533857020724</v>
      </c>
      <c r="M564" s="134">
        <f t="shared" si="87"/>
        <v>0</v>
      </c>
      <c r="N564" s="158">
        <v>4999</v>
      </c>
      <c r="O564" s="159">
        <v>7</v>
      </c>
      <c r="P564" s="14" t="s">
        <v>665</v>
      </c>
      <c r="Q564" s="14">
        <v>7</v>
      </c>
      <c r="R564" s="22">
        <v>-27824.74402199364</v>
      </c>
      <c r="S564" s="94">
        <v>0</v>
      </c>
      <c r="T564" s="94">
        <v>0</v>
      </c>
      <c r="U564" s="94">
        <v>0</v>
      </c>
      <c r="V564" s="94">
        <v>0</v>
      </c>
      <c r="W564" s="95">
        <v>-27824.74402199364</v>
      </c>
      <c r="Y564" s="19">
        <f t="shared" si="88"/>
        <v>0</v>
      </c>
      <c r="Z564" s="19">
        <f t="shared" si="88"/>
        <v>0</v>
      </c>
      <c r="AA564" s="19">
        <f t="shared" si="89"/>
        <v>0</v>
      </c>
      <c r="AB564" s="19">
        <f t="shared" si="90"/>
        <v>0</v>
      </c>
      <c r="AC564" s="19">
        <f t="shared" si="90"/>
        <v>27824.74402199364</v>
      </c>
      <c r="AD564" s="19">
        <f t="shared" si="90"/>
        <v>0</v>
      </c>
      <c r="AE564" s="19">
        <f t="shared" si="91"/>
        <v>-20875.533857020724</v>
      </c>
      <c r="AF564" s="19">
        <f t="shared" si="92"/>
        <v>6949.2101649729157</v>
      </c>
      <c r="AG564" s="20"/>
      <c r="AH564" s="160">
        <f>'[3]Sped FY 2020'!DZ580</f>
        <v>-147.94679165373236</v>
      </c>
      <c r="AI564" s="19">
        <f t="shared" si="85"/>
        <v>0</v>
      </c>
      <c r="AJ564" s="19">
        <f t="shared" si="85"/>
        <v>0</v>
      </c>
      <c r="AK564" s="19">
        <f t="shared" si="85"/>
        <v>0</v>
      </c>
      <c r="AL564" s="19">
        <f t="shared" si="85"/>
        <v>0</v>
      </c>
      <c r="AM564" s="19">
        <f t="shared" si="85"/>
        <v>0</v>
      </c>
      <c r="AN564" s="19">
        <f t="shared" si="84"/>
        <v>0</v>
      </c>
      <c r="AO564" s="19">
        <f t="shared" si="84"/>
        <v>0</v>
      </c>
      <c r="AP564" s="19">
        <f t="shared" si="84"/>
        <v>0</v>
      </c>
      <c r="AQ564" s="118">
        <f>'[3]Sped FY 2020'!CR580</f>
        <v>0</v>
      </c>
      <c r="AR564" s="119">
        <f>'[3]Sped FY 2020'!CS580</f>
        <v>0</v>
      </c>
      <c r="AS564" s="161"/>
      <c r="AT564" s="170"/>
      <c r="AU564" s="170"/>
      <c r="AV564" s="171"/>
      <c r="AW564" s="172"/>
      <c r="AX564" s="172"/>
      <c r="AY564" s="172"/>
      <c r="AZ564" s="172"/>
      <c r="BA564" s="172"/>
      <c r="BB564" s="173"/>
      <c r="BC564" s="173"/>
      <c r="BD564" s="173"/>
      <c r="BE564" s="173"/>
      <c r="BF564" s="172"/>
      <c r="BG564" s="172"/>
      <c r="BH564" s="172"/>
      <c r="BI564" s="172"/>
      <c r="BJ564" s="172"/>
      <c r="BK564" s="172"/>
      <c r="BL564" s="172"/>
      <c r="BM564" s="172"/>
      <c r="BN564" s="172"/>
      <c r="BO564" s="172"/>
      <c r="BP564" s="172"/>
      <c r="BQ564" s="172"/>
      <c r="BR564" s="172"/>
      <c r="BS564" s="172"/>
      <c r="BT564" s="172"/>
      <c r="BU564" s="172"/>
      <c r="BV564" s="172"/>
      <c r="BW564" s="172"/>
      <c r="BX564" s="172"/>
      <c r="BY564" s="172"/>
      <c r="BZ564" s="172"/>
      <c r="CA564" s="172"/>
      <c r="CB564" s="172"/>
      <c r="CC564" s="172"/>
    </row>
    <row r="565" spans="1:88" ht="15" x14ac:dyDescent="0.25">
      <c r="A565" s="154">
        <v>6003</v>
      </c>
      <c r="B565" s="155">
        <v>50</v>
      </c>
      <c r="C565" s="156" t="s">
        <v>675</v>
      </c>
      <c r="D565" s="167">
        <v>8</v>
      </c>
      <c r="E565" s="120">
        <f>'[3]Sped FY 2020'!AB581</f>
        <v>0</v>
      </c>
      <c r="F565" s="120">
        <f>'[3]Sped FY 2020'!AK581</f>
        <v>0</v>
      </c>
      <c r="G565" s="120">
        <f>'[3]Sped FY 2020'!BP581</f>
        <v>0</v>
      </c>
      <c r="H565" s="120">
        <f>-'[3]Sped FY 2020'!CI581</f>
        <v>0</v>
      </c>
      <c r="I565" s="120">
        <f>'[3]Sped FY 2020'!CB581</f>
        <v>0</v>
      </c>
      <c r="J565" s="120">
        <f>'[3]Sped FY 2020'!BF581-'[3]Sped FY 2020'!BI581</f>
        <v>0</v>
      </c>
      <c r="K565" s="120">
        <f>'[3]Sped FY 2020'!CJ581</f>
        <v>0</v>
      </c>
      <c r="L565" s="118">
        <f t="shared" si="86"/>
        <v>0</v>
      </c>
      <c r="M565" s="134">
        <f t="shared" si="87"/>
        <v>0</v>
      </c>
      <c r="N565" s="158">
        <v>6003</v>
      </c>
      <c r="O565" s="159">
        <v>50</v>
      </c>
      <c r="P565" s="14" t="s">
        <v>675</v>
      </c>
      <c r="Q565" s="14">
        <v>8</v>
      </c>
      <c r="R565" s="22">
        <v>0</v>
      </c>
      <c r="S565" s="94">
        <v>0</v>
      </c>
      <c r="T565" s="94">
        <v>0</v>
      </c>
      <c r="U565" s="94">
        <v>0</v>
      </c>
      <c r="V565" s="94">
        <v>0</v>
      </c>
      <c r="W565" s="95">
        <v>0</v>
      </c>
      <c r="Y565" s="19">
        <f t="shared" si="88"/>
        <v>0</v>
      </c>
      <c r="Z565" s="19">
        <f t="shared" si="88"/>
        <v>0</v>
      </c>
      <c r="AA565" s="19">
        <f t="shared" si="89"/>
        <v>0</v>
      </c>
      <c r="AB565" s="19">
        <f t="shared" si="90"/>
        <v>0</v>
      </c>
      <c r="AC565" s="19">
        <f t="shared" si="90"/>
        <v>0</v>
      </c>
      <c r="AD565" s="19">
        <f t="shared" si="90"/>
        <v>0</v>
      </c>
      <c r="AE565" s="19">
        <f t="shared" si="91"/>
        <v>0</v>
      </c>
      <c r="AF565" s="19">
        <f t="shared" si="92"/>
        <v>0</v>
      </c>
      <c r="AG565" s="20"/>
      <c r="AH565" s="160">
        <f>'[3]Sped FY 2020'!DZ581</f>
        <v>0</v>
      </c>
      <c r="AI565" s="19">
        <f t="shared" si="85"/>
        <v>0</v>
      </c>
      <c r="AJ565" s="19">
        <f t="shared" si="85"/>
        <v>0</v>
      </c>
      <c r="AK565" s="19">
        <f t="shared" si="85"/>
        <v>0</v>
      </c>
      <c r="AL565" s="19">
        <f t="shared" si="85"/>
        <v>0</v>
      </c>
      <c r="AM565" s="19">
        <f t="shared" si="85"/>
        <v>0</v>
      </c>
      <c r="AN565" s="19">
        <f t="shared" si="84"/>
        <v>0</v>
      </c>
      <c r="AO565" s="19">
        <f t="shared" si="84"/>
        <v>0</v>
      </c>
      <c r="AP565" s="19">
        <f t="shared" si="84"/>
        <v>0</v>
      </c>
      <c r="AQ565" s="118">
        <f>'[3]Sped FY 2020'!CR581</f>
        <v>0</v>
      </c>
      <c r="AR565" s="119">
        <f>'[3]Sped FY 2020'!CS581</f>
        <v>0</v>
      </c>
      <c r="AS565" s="161"/>
      <c r="AT565" s="170"/>
      <c r="AU565" s="170"/>
      <c r="AV565" s="171"/>
      <c r="AW565" s="172"/>
      <c r="AX565" s="172"/>
      <c r="AY565" s="172"/>
      <c r="AZ565" s="172"/>
      <c r="BA565" s="172"/>
      <c r="BB565" s="173"/>
      <c r="BC565" s="173"/>
      <c r="BD565" s="173"/>
      <c r="BE565" s="173"/>
      <c r="BF565" s="172"/>
      <c r="BG565" s="172"/>
      <c r="BH565" s="172"/>
      <c r="BI565" s="172"/>
      <c r="BJ565" s="172"/>
      <c r="BK565" s="172"/>
      <c r="BL565" s="172"/>
      <c r="BM565" s="172"/>
      <c r="BN565" s="172"/>
      <c r="BO565" s="172"/>
      <c r="BP565" s="172"/>
      <c r="BQ565" s="172"/>
      <c r="BR565" s="172"/>
      <c r="BS565" s="172"/>
      <c r="BT565" s="172"/>
      <c r="BU565" s="172"/>
      <c r="BV565" s="172"/>
      <c r="BW565" s="172"/>
      <c r="BX565" s="172"/>
      <c r="BY565" s="172"/>
      <c r="BZ565" s="172"/>
      <c r="CA565" s="172"/>
      <c r="CB565" s="172"/>
      <c r="CC565" s="172"/>
    </row>
    <row r="566" spans="1:88" ht="15" x14ac:dyDescent="0.25">
      <c r="A566" s="154">
        <v>6004</v>
      </c>
      <c r="B566" s="155">
        <v>61</v>
      </c>
      <c r="C566" s="156" t="s">
        <v>676</v>
      </c>
      <c r="D566" s="167">
        <v>8</v>
      </c>
      <c r="E566" s="120">
        <f>'[3]Sped FY 2020'!AB582</f>
        <v>970605.91104441963</v>
      </c>
      <c r="F566" s="120">
        <f>'[3]Sped FY 2020'!AK582</f>
        <v>484085.31495721609</v>
      </c>
      <c r="G566" s="120">
        <f>'[3]Sped FY 2020'!BP582</f>
        <v>0</v>
      </c>
      <c r="H566" s="120">
        <f>-'[3]Sped FY 2020'!CI582</f>
        <v>0</v>
      </c>
      <c r="I566" s="120">
        <f>'[3]Sped FY 2020'!CB582</f>
        <v>0</v>
      </c>
      <c r="J566" s="120">
        <f>'[3]Sped FY 2020'!BF582-'[3]Sped FY 2020'!BI582</f>
        <v>1509950.3362529143</v>
      </c>
      <c r="K566" s="120">
        <f>'[3]Sped FY 2020'!CJ582</f>
        <v>0</v>
      </c>
      <c r="L566" s="118">
        <f t="shared" si="86"/>
        <v>2964641.5622545499</v>
      </c>
      <c r="M566" s="134">
        <f t="shared" si="87"/>
        <v>0</v>
      </c>
      <c r="N566" s="158">
        <v>6004</v>
      </c>
      <c r="O566" s="159">
        <v>61</v>
      </c>
      <c r="P566" s="14" t="s">
        <v>676</v>
      </c>
      <c r="Q566" s="14">
        <v>8</v>
      </c>
      <c r="R566" s="22">
        <v>970605.91104441963</v>
      </c>
      <c r="S566" s="94">
        <v>484085.31495721609</v>
      </c>
      <c r="T566" s="94">
        <v>0</v>
      </c>
      <c r="U566" s="94">
        <v>0</v>
      </c>
      <c r="V566" s="94">
        <v>1509950.3362529143</v>
      </c>
      <c r="W566" s="95">
        <v>2964641.5622545499</v>
      </c>
      <c r="Y566" s="19">
        <f t="shared" si="88"/>
        <v>0</v>
      </c>
      <c r="Z566" s="19">
        <f t="shared" si="88"/>
        <v>0</v>
      </c>
      <c r="AA566" s="19">
        <f t="shared" si="89"/>
        <v>0</v>
      </c>
      <c r="AB566" s="19">
        <f t="shared" si="90"/>
        <v>0</v>
      </c>
      <c r="AC566" s="19">
        <f t="shared" si="90"/>
        <v>0</v>
      </c>
      <c r="AD566" s="19">
        <f t="shared" si="90"/>
        <v>0</v>
      </c>
      <c r="AE566" s="19">
        <f t="shared" si="91"/>
        <v>0</v>
      </c>
      <c r="AF566" s="19">
        <f t="shared" si="92"/>
        <v>0</v>
      </c>
      <c r="AG566" s="20"/>
      <c r="AH566" s="160">
        <f>'[3]Sped FY 2020'!DZ582</f>
        <v>0</v>
      </c>
      <c r="AI566" s="19">
        <f t="shared" si="85"/>
        <v>0</v>
      </c>
      <c r="AJ566" s="19">
        <f t="shared" si="85"/>
        <v>0</v>
      </c>
      <c r="AK566" s="19">
        <f t="shared" si="85"/>
        <v>0</v>
      </c>
      <c r="AL566" s="19">
        <f t="shared" si="85"/>
        <v>0</v>
      </c>
      <c r="AM566" s="19">
        <f t="shared" si="85"/>
        <v>0</v>
      </c>
      <c r="AN566" s="19">
        <f t="shared" si="84"/>
        <v>0</v>
      </c>
      <c r="AO566" s="19">
        <f t="shared" si="84"/>
        <v>0</v>
      </c>
      <c r="AP566" s="19">
        <f t="shared" si="84"/>
        <v>0</v>
      </c>
      <c r="AQ566" s="118">
        <f>'[3]Sped FY 2020'!CR582</f>
        <v>0</v>
      </c>
      <c r="AR566" s="119">
        <f>'[3]Sped FY 2020'!CS582</f>
        <v>0</v>
      </c>
      <c r="AS566" s="161"/>
      <c r="AT566" s="170"/>
      <c r="AU566" s="170"/>
      <c r="AV566" s="171"/>
      <c r="AW566" s="172"/>
      <c r="AX566" s="172"/>
      <c r="AY566" s="172"/>
      <c r="AZ566" s="172"/>
      <c r="BA566" s="172"/>
      <c r="BB566" s="173"/>
      <c r="BC566" s="173"/>
      <c r="BD566" s="173"/>
      <c r="BE566" s="173"/>
      <c r="BF566" s="172"/>
      <c r="BG566" s="172"/>
      <c r="BH566" s="172"/>
      <c r="BI566" s="172"/>
      <c r="BJ566" s="172"/>
      <c r="BK566" s="172"/>
      <c r="BL566" s="172"/>
      <c r="BM566" s="172"/>
      <c r="BN566" s="172"/>
      <c r="BO566" s="172"/>
      <c r="BP566" s="172"/>
      <c r="BQ566" s="172"/>
      <c r="BR566" s="172"/>
      <c r="BS566" s="172"/>
      <c r="BT566" s="172"/>
      <c r="BU566" s="172"/>
      <c r="BV566" s="172"/>
      <c r="BW566" s="172"/>
      <c r="BX566" s="172"/>
      <c r="BY566" s="172"/>
      <c r="BZ566" s="172"/>
      <c r="CA566" s="172"/>
      <c r="CB566" s="172"/>
      <c r="CC566" s="172"/>
    </row>
    <row r="567" spans="1:88" ht="15" x14ac:dyDescent="0.25">
      <c r="A567" s="154">
        <v>6009</v>
      </c>
      <c r="B567" s="155">
        <v>61</v>
      </c>
      <c r="C567" s="156" t="s">
        <v>677</v>
      </c>
      <c r="D567" s="167">
        <v>8</v>
      </c>
      <c r="E567" s="120">
        <f>'[3]Sped FY 2020'!AB583</f>
        <v>0</v>
      </c>
      <c r="F567" s="120">
        <f>'[3]Sped FY 2020'!AK583</f>
        <v>0</v>
      </c>
      <c r="G567" s="120">
        <f>'[3]Sped FY 2020'!BP583</f>
        <v>0</v>
      </c>
      <c r="H567" s="120">
        <f>-'[3]Sped FY 2020'!CI583</f>
        <v>0</v>
      </c>
      <c r="I567" s="120">
        <f>'[3]Sped FY 2020'!CB583</f>
        <v>0</v>
      </c>
      <c r="J567" s="120">
        <f>'[3]Sped FY 2020'!BF583-'[3]Sped FY 2020'!BI583</f>
        <v>0</v>
      </c>
      <c r="K567" s="120">
        <f>'[3]Sped FY 2020'!CJ583</f>
        <v>0</v>
      </c>
      <c r="L567" s="118">
        <f t="shared" si="86"/>
        <v>0</v>
      </c>
      <c r="M567" s="134">
        <f t="shared" si="87"/>
        <v>0</v>
      </c>
      <c r="N567" s="158">
        <v>6009</v>
      </c>
      <c r="O567" s="159">
        <v>61</v>
      </c>
      <c r="P567" s="14" t="s">
        <v>677</v>
      </c>
      <c r="Q567" s="14">
        <v>8</v>
      </c>
      <c r="R567" s="22">
        <v>0</v>
      </c>
      <c r="S567" s="94">
        <v>0</v>
      </c>
      <c r="T567" s="94">
        <v>0</v>
      </c>
      <c r="U567" s="94">
        <v>0</v>
      </c>
      <c r="V567" s="94">
        <v>0</v>
      </c>
      <c r="W567" s="95">
        <v>0</v>
      </c>
      <c r="Y567" s="19">
        <f t="shared" si="88"/>
        <v>0</v>
      </c>
      <c r="Z567" s="19">
        <f t="shared" si="88"/>
        <v>0</v>
      </c>
      <c r="AA567" s="19">
        <f t="shared" si="89"/>
        <v>0</v>
      </c>
      <c r="AB567" s="19">
        <f t="shared" si="90"/>
        <v>0</v>
      </c>
      <c r="AC567" s="19">
        <f t="shared" si="90"/>
        <v>0</v>
      </c>
      <c r="AD567" s="19">
        <f t="shared" si="90"/>
        <v>0</v>
      </c>
      <c r="AE567" s="19">
        <f t="shared" si="91"/>
        <v>0</v>
      </c>
      <c r="AF567" s="19">
        <f t="shared" si="92"/>
        <v>0</v>
      </c>
      <c r="AG567" s="20"/>
      <c r="AH567" s="160">
        <f>'[3]Sped FY 2020'!DZ583</f>
        <v>0</v>
      </c>
      <c r="AI567" s="19">
        <f t="shared" si="85"/>
        <v>0</v>
      </c>
      <c r="AJ567" s="19">
        <f t="shared" si="85"/>
        <v>0</v>
      </c>
      <c r="AK567" s="19">
        <f t="shared" si="85"/>
        <v>0</v>
      </c>
      <c r="AL567" s="19">
        <f t="shared" si="85"/>
        <v>0</v>
      </c>
      <c r="AM567" s="19">
        <f t="shared" si="85"/>
        <v>0</v>
      </c>
      <c r="AN567" s="19">
        <f t="shared" si="84"/>
        <v>0</v>
      </c>
      <c r="AO567" s="19">
        <f t="shared" si="84"/>
        <v>0</v>
      </c>
      <c r="AP567" s="19">
        <f t="shared" si="84"/>
        <v>0</v>
      </c>
      <c r="AQ567" s="118">
        <f>'[3]Sped FY 2020'!CR583</f>
        <v>0</v>
      </c>
      <c r="AR567" s="119">
        <f>'[3]Sped FY 2020'!CS583</f>
        <v>0</v>
      </c>
      <c r="AS567" s="161"/>
      <c r="AT567" s="170"/>
      <c r="AU567" s="170"/>
      <c r="AV567" s="171"/>
      <c r="AW567" s="172"/>
      <c r="AX567" s="172"/>
      <c r="AY567" s="172"/>
      <c r="AZ567" s="172"/>
      <c r="BA567" s="172"/>
      <c r="BB567" s="173"/>
      <c r="BC567" s="173"/>
      <c r="BD567" s="173"/>
      <c r="BE567" s="173"/>
      <c r="BF567" s="172"/>
      <c r="BG567" s="172"/>
      <c r="BH567" s="172"/>
      <c r="BI567" s="172"/>
      <c r="BJ567" s="172"/>
      <c r="BK567" s="172"/>
      <c r="BL567" s="172"/>
      <c r="BM567" s="172"/>
      <c r="BN567" s="172"/>
      <c r="BO567" s="172"/>
      <c r="BP567" s="172"/>
      <c r="BQ567" s="172"/>
      <c r="BR567" s="172"/>
      <c r="BS567" s="172"/>
      <c r="BT567" s="172"/>
      <c r="BU567" s="172"/>
      <c r="BV567" s="172"/>
      <c r="BW567" s="172"/>
      <c r="BX567" s="172"/>
      <c r="BY567" s="172"/>
      <c r="BZ567" s="172"/>
      <c r="CA567" s="172"/>
      <c r="CB567" s="172"/>
      <c r="CC567" s="172"/>
    </row>
    <row r="568" spans="1:88" ht="15" x14ac:dyDescent="0.25">
      <c r="A568" s="154">
        <v>6012</v>
      </c>
      <c r="B568" s="155">
        <v>61</v>
      </c>
      <c r="C568" s="156" t="s">
        <v>678</v>
      </c>
      <c r="D568" s="167">
        <v>8</v>
      </c>
      <c r="E568" s="120">
        <f>'[3]Sped FY 2020'!AB584</f>
        <v>1107841.6142044601</v>
      </c>
      <c r="F568" s="120">
        <f>'[3]Sped FY 2020'!AK584</f>
        <v>511099.9576863824</v>
      </c>
      <c r="G568" s="120">
        <f>'[3]Sped FY 2020'!BP584</f>
        <v>0</v>
      </c>
      <c r="H568" s="120">
        <f>-'[3]Sped FY 2020'!CI584</f>
        <v>0</v>
      </c>
      <c r="I568" s="120">
        <f>'[3]Sped FY 2020'!CB584</f>
        <v>0</v>
      </c>
      <c r="J568" s="120">
        <f>'[3]Sped FY 2020'!BF584-'[3]Sped FY 2020'!BI584</f>
        <v>1837546.8894851713</v>
      </c>
      <c r="K568" s="120">
        <f>'[3]Sped FY 2020'!CJ584</f>
        <v>0</v>
      </c>
      <c r="L568" s="118">
        <f t="shared" si="86"/>
        <v>3456488.4613760137</v>
      </c>
      <c r="M568" s="134">
        <f t="shared" si="87"/>
        <v>0</v>
      </c>
      <c r="N568" s="158">
        <v>6012</v>
      </c>
      <c r="O568" s="159">
        <v>61</v>
      </c>
      <c r="P568" s="14" t="s">
        <v>678</v>
      </c>
      <c r="Q568" s="14">
        <v>8</v>
      </c>
      <c r="R568" s="22">
        <v>1107841.6142044601</v>
      </c>
      <c r="S568" s="94">
        <v>511099.9576863824</v>
      </c>
      <c r="T568" s="94">
        <v>0</v>
      </c>
      <c r="U568" s="94">
        <v>0</v>
      </c>
      <c r="V568" s="94">
        <v>1837546.8894851713</v>
      </c>
      <c r="W568" s="95">
        <v>3456488.4613760137</v>
      </c>
      <c r="Y568" s="19">
        <f t="shared" si="88"/>
        <v>0</v>
      </c>
      <c r="Z568" s="19">
        <f t="shared" si="88"/>
        <v>0</v>
      </c>
      <c r="AA568" s="19">
        <f t="shared" si="89"/>
        <v>0</v>
      </c>
      <c r="AB568" s="19">
        <f t="shared" si="90"/>
        <v>0</v>
      </c>
      <c r="AC568" s="19">
        <f t="shared" si="90"/>
        <v>0</v>
      </c>
      <c r="AD568" s="19">
        <f t="shared" si="90"/>
        <v>0</v>
      </c>
      <c r="AE568" s="19">
        <f t="shared" si="91"/>
        <v>0</v>
      </c>
      <c r="AF568" s="19">
        <f t="shared" si="92"/>
        <v>0</v>
      </c>
      <c r="AG568" s="20"/>
      <c r="AH568" s="160">
        <f>'[3]Sped FY 2020'!DZ584</f>
        <v>0</v>
      </c>
      <c r="AI568" s="19">
        <f t="shared" si="85"/>
        <v>0</v>
      </c>
      <c r="AJ568" s="19">
        <f t="shared" si="85"/>
        <v>0</v>
      </c>
      <c r="AK568" s="19">
        <f t="shared" si="85"/>
        <v>0</v>
      </c>
      <c r="AL568" s="19">
        <f t="shared" si="85"/>
        <v>0</v>
      </c>
      <c r="AM568" s="19">
        <f t="shared" si="85"/>
        <v>0</v>
      </c>
      <c r="AN568" s="19">
        <f t="shared" si="84"/>
        <v>0</v>
      </c>
      <c r="AO568" s="19">
        <f t="shared" si="84"/>
        <v>0</v>
      </c>
      <c r="AP568" s="19">
        <f t="shared" si="84"/>
        <v>0</v>
      </c>
      <c r="AQ568" s="118">
        <f>'[3]Sped FY 2020'!CR584</f>
        <v>0</v>
      </c>
      <c r="AR568" s="119">
        <f>'[3]Sped FY 2020'!CS584</f>
        <v>0</v>
      </c>
      <c r="AS568" s="161"/>
      <c r="AT568" s="174"/>
      <c r="AU568" s="174"/>
      <c r="AV568" s="171"/>
      <c r="AW568" s="172"/>
      <c r="AX568" s="172"/>
      <c r="AY568" s="172"/>
      <c r="AZ568" s="172"/>
      <c r="BA568" s="172"/>
      <c r="BB568" s="172"/>
      <c r="BC568" s="172"/>
      <c r="BD568" s="172"/>
      <c r="BE568" s="172"/>
      <c r="BF568" s="172"/>
      <c r="BG568" s="172"/>
      <c r="BH568" s="172"/>
      <c r="BI568" s="172"/>
      <c r="BJ568" s="172"/>
      <c r="BK568" s="172"/>
      <c r="BL568" s="172"/>
      <c r="BM568" s="172"/>
      <c r="BN568" s="172"/>
      <c r="BO568" s="172"/>
      <c r="BP568" s="172"/>
      <c r="BQ568" s="172"/>
      <c r="BR568" s="172"/>
      <c r="BS568" s="172"/>
      <c r="BT568" s="172"/>
      <c r="BU568" s="172"/>
      <c r="BV568" s="172"/>
      <c r="BW568" s="172"/>
      <c r="BX568" s="172"/>
      <c r="BY568" s="172"/>
      <c r="BZ568" s="172"/>
      <c r="CA568" s="172"/>
      <c r="CB568" s="172"/>
      <c r="CC568" s="172"/>
    </row>
    <row r="569" spans="1:88" ht="15" x14ac:dyDescent="0.25">
      <c r="A569" s="154">
        <v>6013</v>
      </c>
      <c r="B569" s="155">
        <v>61</v>
      </c>
      <c r="C569" s="156" t="s">
        <v>679</v>
      </c>
      <c r="D569" s="167">
        <v>8</v>
      </c>
      <c r="E569" s="120">
        <f>'[3]Sped FY 2020'!AB585</f>
        <v>895072.75074444897</v>
      </c>
      <c r="F569" s="120">
        <f>'[3]Sped FY 2020'!AK585</f>
        <v>921689.01413542847</v>
      </c>
      <c r="G569" s="120">
        <f>'[3]Sped FY 2020'!BP585</f>
        <v>0</v>
      </c>
      <c r="H569" s="120">
        <f>-'[3]Sped FY 2020'!CI585</f>
        <v>0</v>
      </c>
      <c r="I569" s="120">
        <f>'[3]Sped FY 2020'!CB585</f>
        <v>0</v>
      </c>
      <c r="J569" s="120">
        <f>'[3]Sped FY 2020'!BF585-'[3]Sped FY 2020'!BI585</f>
        <v>1472480.9994469087</v>
      </c>
      <c r="K569" s="120">
        <f>'[3]Sped FY 2020'!CJ585</f>
        <v>0</v>
      </c>
      <c r="L569" s="118">
        <f t="shared" si="86"/>
        <v>3289242.7643267862</v>
      </c>
      <c r="M569" s="134">
        <f t="shared" si="87"/>
        <v>0</v>
      </c>
      <c r="N569" s="158">
        <v>6013</v>
      </c>
      <c r="O569" s="159">
        <v>61</v>
      </c>
      <c r="P569" s="14" t="s">
        <v>679</v>
      </c>
      <c r="Q569" s="14">
        <v>8</v>
      </c>
      <c r="R569" s="22">
        <v>895072.75074444897</v>
      </c>
      <c r="S569" s="94">
        <v>921689.01413542847</v>
      </c>
      <c r="T569" s="94">
        <v>0</v>
      </c>
      <c r="U569" s="94">
        <v>0</v>
      </c>
      <c r="V569" s="94">
        <v>1472480.9994469087</v>
      </c>
      <c r="W569" s="95">
        <v>3289242.7643267862</v>
      </c>
      <c r="Y569" s="19">
        <f t="shared" si="88"/>
        <v>0</v>
      </c>
      <c r="Z569" s="19">
        <f t="shared" si="88"/>
        <v>0</v>
      </c>
      <c r="AA569" s="19">
        <f t="shared" si="89"/>
        <v>0</v>
      </c>
      <c r="AB569" s="19">
        <f t="shared" si="90"/>
        <v>0</v>
      </c>
      <c r="AC569" s="19">
        <f t="shared" si="90"/>
        <v>0</v>
      </c>
      <c r="AD569" s="19">
        <f t="shared" si="90"/>
        <v>0</v>
      </c>
      <c r="AE569" s="19">
        <f t="shared" si="91"/>
        <v>0</v>
      </c>
      <c r="AF569" s="19">
        <f t="shared" si="92"/>
        <v>0</v>
      </c>
      <c r="AG569" s="20"/>
      <c r="AH569" s="160">
        <f>'[3]Sped FY 2020'!DZ585</f>
        <v>0</v>
      </c>
      <c r="AI569" s="19">
        <f t="shared" si="85"/>
        <v>0</v>
      </c>
      <c r="AJ569" s="19">
        <f t="shared" si="85"/>
        <v>0</v>
      </c>
      <c r="AK569" s="19">
        <f t="shared" si="85"/>
        <v>0</v>
      </c>
      <c r="AL569" s="19">
        <f t="shared" si="85"/>
        <v>0</v>
      </c>
      <c r="AM569" s="19">
        <f t="shared" si="85"/>
        <v>0</v>
      </c>
      <c r="AN569" s="19">
        <f t="shared" si="84"/>
        <v>0</v>
      </c>
      <c r="AO569" s="19">
        <f t="shared" si="84"/>
        <v>0</v>
      </c>
      <c r="AP569" s="19">
        <f t="shared" si="84"/>
        <v>0</v>
      </c>
      <c r="AQ569" s="118">
        <f>'[3]Sped FY 2020'!CR585</f>
        <v>0</v>
      </c>
      <c r="AR569" s="119">
        <f>'[3]Sped FY 2020'!CS585</f>
        <v>0</v>
      </c>
      <c r="AS569" s="161"/>
    </row>
    <row r="570" spans="1:88" ht="15" x14ac:dyDescent="0.25">
      <c r="A570" s="154">
        <v>6014</v>
      </c>
      <c r="B570" s="155">
        <v>61</v>
      </c>
      <c r="C570" s="156" t="s">
        <v>680</v>
      </c>
      <c r="D570" s="167">
        <v>8</v>
      </c>
      <c r="E570" s="120">
        <f>'[3]Sped FY 2020'!AB586</f>
        <v>110188.14106550001</v>
      </c>
      <c r="F570" s="120">
        <f>'[3]Sped FY 2020'!AK586</f>
        <v>43122.458996680005</v>
      </c>
      <c r="G570" s="120">
        <f>'[3]Sped FY 2020'!BP586</f>
        <v>0</v>
      </c>
      <c r="H570" s="120">
        <f>-'[3]Sped FY 2020'!CI586</f>
        <v>0</v>
      </c>
      <c r="I570" s="120">
        <f>'[3]Sped FY 2020'!CB586</f>
        <v>0</v>
      </c>
      <c r="J570" s="120">
        <f>'[3]Sped FY 2020'!BF586-'[3]Sped FY 2020'!BI586</f>
        <v>146800.8060281775</v>
      </c>
      <c r="K570" s="120">
        <f>'[3]Sped FY 2020'!CJ586</f>
        <v>0</v>
      </c>
      <c r="L570" s="118">
        <f t="shared" si="86"/>
        <v>300111.40609035752</v>
      </c>
      <c r="M570" s="134">
        <f t="shared" si="87"/>
        <v>0</v>
      </c>
      <c r="N570" s="158">
        <v>6014</v>
      </c>
      <c r="O570" s="159">
        <v>61</v>
      </c>
      <c r="P570" s="14" t="s">
        <v>680</v>
      </c>
      <c r="Q570" s="14">
        <v>8</v>
      </c>
      <c r="R570" s="22">
        <v>110188.14106550001</v>
      </c>
      <c r="S570" s="94">
        <v>43122.458996680005</v>
      </c>
      <c r="T570" s="94">
        <v>0</v>
      </c>
      <c r="U570" s="94">
        <v>0</v>
      </c>
      <c r="V570" s="94">
        <v>146800.8060281775</v>
      </c>
      <c r="W570" s="95">
        <v>300111.40609035752</v>
      </c>
      <c r="Y570" s="19">
        <f t="shared" si="88"/>
        <v>0</v>
      </c>
      <c r="Z570" s="19">
        <f t="shared" si="88"/>
        <v>0</v>
      </c>
      <c r="AA570" s="19">
        <f t="shared" si="89"/>
        <v>0</v>
      </c>
      <c r="AB570" s="19">
        <f t="shared" si="90"/>
        <v>0</v>
      </c>
      <c r="AC570" s="19">
        <f t="shared" si="90"/>
        <v>0</v>
      </c>
      <c r="AD570" s="19">
        <f t="shared" si="90"/>
        <v>0</v>
      </c>
      <c r="AE570" s="19">
        <f t="shared" si="91"/>
        <v>0</v>
      </c>
      <c r="AF570" s="19">
        <f t="shared" si="92"/>
        <v>0</v>
      </c>
      <c r="AG570" s="20"/>
      <c r="AH570" s="160">
        <f>'[3]Sped FY 2020'!DZ586</f>
        <v>0</v>
      </c>
      <c r="AI570" s="19">
        <f t="shared" si="85"/>
        <v>0</v>
      </c>
      <c r="AJ570" s="19">
        <f t="shared" si="85"/>
        <v>0</v>
      </c>
      <c r="AK570" s="19">
        <f t="shared" si="85"/>
        <v>0</v>
      </c>
      <c r="AL570" s="19">
        <f t="shared" si="85"/>
        <v>0</v>
      </c>
      <c r="AM570" s="19">
        <f t="shared" si="85"/>
        <v>0</v>
      </c>
      <c r="AN570" s="19">
        <f t="shared" si="84"/>
        <v>0</v>
      </c>
      <c r="AO570" s="19">
        <f t="shared" si="84"/>
        <v>0</v>
      </c>
      <c r="AP570" s="19">
        <f t="shared" si="84"/>
        <v>0</v>
      </c>
      <c r="AQ570" s="118">
        <f>'[3]Sped FY 2020'!CR586</f>
        <v>0</v>
      </c>
      <c r="AR570" s="119">
        <f>'[3]Sped FY 2020'!CS586</f>
        <v>0</v>
      </c>
      <c r="AS570" s="161"/>
    </row>
    <row r="571" spans="1:88" ht="15" x14ac:dyDescent="0.25">
      <c r="A571" s="154">
        <v>6018</v>
      </c>
      <c r="B571" s="155">
        <v>61</v>
      </c>
      <c r="C571" s="156" t="s">
        <v>681</v>
      </c>
      <c r="D571" s="167">
        <v>8</v>
      </c>
      <c r="E571" s="120">
        <f>'[3]Sped FY 2020'!AB587</f>
        <v>134196.78333631999</v>
      </c>
      <c r="F571" s="120">
        <f>'[3]Sped FY 2020'!AK587</f>
        <v>79331.010279740818</v>
      </c>
      <c r="G571" s="120">
        <f>'[3]Sped FY 2020'!BP587</f>
        <v>0</v>
      </c>
      <c r="H571" s="120">
        <f>-'[3]Sped FY 2020'!CI587</f>
        <v>0</v>
      </c>
      <c r="I571" s="120">
        <f>'[3]Sped FY 2020'!CB587</f>
        <v>0</v>
      </c>
      <c r="J571" s="120">
        <f>'[3]Sped FY 2020'!BF587-'[3]Sped FY 2020'!BI587</f>
        <v>89096.718676604156</v>
      </c>
      <c r="K571" s="120">
        <f>'[3]Sped FY 2020'!CJ587</f>
        <v>0</v>
      </c>
      <c r="L571" s="118">
        <f t="shared" si="86"/>
        <v>302624.51229266496</v>
      </c>
      <c r="M571" s="134">
        <f t="shared" si="87"/>
        <v>0</v>
      </c>
      <c r="N571" s="158">
        <v>6018</v>
      </c>
      <c r="O571" s="159">
        <v>61</v>
      </c>
      <c r="P571" s="14" t="s">
        <v>681</v>
      </c>
      <c r="Q571" s="14">
        <v>8</v>
      </c>
      <c r="R571" s="22">
        <v>134196.78333631999</v>
      </c>
      <c r="S571" s="94">
        <v>79331.010279740818</v>
      </c>
      <c r="T571" s="94">
        <v>0</v>
      </c>
      <c r="U571" s="94">
        <v>0</v>
      </c>
      <c r="V571" s="94">
        <v>89096.718676604156</v>
      </c>
      <c r="W571" s="95">
        <v>302624.51229266496</v>
      </c>
      <c r="Y571" s="19">
        <f t="shared" si="88"/>
        <v>0</v>
      </c>
      <c r="Z571" s="19">
        <f t="shared" si="88"/>
        <v>0</v>
      </c>
      <c r="AA571" s="19">
        <f t="shared" si="89"/>
        <v>0</v>
      </c>
      <c r="AB571" s="19">
        <f t="shared" si="90"/>
        <v>0</v>
      </c>
      <c r="AC571" s="19">
        <f t="shared" si="90"/>
        <v>0</v>
      </c>
      <c r="AD571" s="19">
        <f t="shared" si="90"/>
        <v>0</v>
      </c>
      <c r="AE571" s="19">
        <f t="shared" si="91"/>
        <v>0</v>
      </c>
      <c r="AF571" s="19">
        <f t="shared" si="92"/>
        <v>0</v>
      </c>
      <c r="AG571" s="20"/>
      <c r="AH571" s="160">
        <f>'[3]Sped FY 2020'!DZ587</f>
        <v>0</v>
      </c>
      <c r="AI571" s="19">
        <f t="shared" si="85"/>
        <v>0</v>
      </c>
      <c r="AJ571" s="19">
        <f t="shared" si="85"/>
        <v>0</v>
      </c>
      <c r="AK571" s="19">
        <f t="shared" si="85"/>
        <v>0</v>
      </c>
      <c r="AL571" s="19">
        <f t="shared" si="85"/>
        <v>0</v>
      </c>
      <c r="AM571" s="19">
        <f t="shared" si="85"/>
        <v>0</v>
      </c>
      <c r="AN571" s="19">
        <f t="shared" si="84"/>
        <v>0</v>
      </c>
      <c r="AO571" s="19">
        <f t="shared" si="84"/>
        <v>0</v>
      </c>
      <c r="AP571" s="19">
        <f t="shared" si="84"/>
        <v>0</v>
      </c>
      <c r="AQ571" s="118">
        <f>'[3]Sped FY 2020'!CR587</f>
        <v>0</v>
      </c>
      <c r="AR571" s="119">
        <f>'[3]Sped FY 2020'!CS587</f>
        <v>0</v>
      </c>
      <c r="AS571" s="161"/>
    </row>
    <row r="572" spans="1:88" ht="15" x14ac:dyDescent="0.25">
      <c r="A572" s="154">
        <v>6026</v>
      </c>
      <c r="B572" s="155">
        <v>61</v>
      </c>
      <c r="C572" s="156" t="s">
        <v>682</v>
      </c>
      <c r="D572" s="167">
        <v>8</v>
      </c>
      <c r="E572" s="120">
        <f>'[3]Sped FY 2020'!AB588</f>
        <v>411973.76198547997</v>
      </c>
      <c r="F572" s="120">
        <f>'[3]Sped FY 2020'!AK588</f>
        <v>203231.79700965123</v>
      </c>
      <c r="G572" s="120">
        <f>'[3]Sped FY 2020'!BP588</f>
        <v>0</v>
      </c>
      <c r="H572" s="120">
        <f>-'[3]Sped FY 2020'!CI588</f>
        <v>0</v>
      </c>
      <c r="I572" s="120">
        <f>'[3]Sped FY 2020'!CB588</f>
        <v>0</v>
      </c>
      <c r="J572" s="120">
        <f>'[3]Sped FY 2020'!BF588-'[3]Sped FY 2020'!BI588</f>
        <v>620780.32128096861</v>
      </c>
      <c r="K572" s="120">
        <f>'[3]Sped FY 2020'!CJ588</f>
        <v>0</v>
      </c>
      <c r="L572" s="118">
        <f t="shared" si="86"/>
        <v>1235985.8802760998</v>
      </c>
      <c r="M572" s="134">
        <f t="shared" si="87"/>
        <v>0</v>
      </c>
      <c r="N572" s="158">
        <v>6026</v>
      </c>
      <c r="O572" s="159">
        <v>61</v>
      </c>
      <c r="P572" s="14" t="s">
        <v>682</v>
      </c>
      <c r="Q572" s="14">
        <v>8</v>
      </c>
      <c r="R572" s="22">
        <v>411973.76198547997</v>
      </c>
      <c r="S572" s="94">
        <v>203231.79700965123</v>
      </c>
      <c r="T572" s="94">
        <v>0</v>
      </c>
      <c r="U572" s="94">
        <v>0</v>
      </c>
      <c r="V572" s="94">
        <v>620780.32128096861</v>
      </c>
      <c r="W572" s="95">
        <v>1235985.8802760998</v>
      </c>
      <c r="Y572" s="19">
        <f t="shared" si="88"/>
        <v>0</v>
      </c>
      <c r="Z572" s="19">
        <f t="shared" si="88"/>
        <v>0</v>
      </c>
      <c r="AA572" s="19">
        <f t="shared" si="89"/>
        <v>0</v>
      </c>
      <c r="AB572" s="19">
        <f t="shared" si="90"/>
        <v>0</v>
      </c>
      <c r="AC572" s="19">
        <f t="shared" si="90"/>
        <v>0</v>
      </c>
      <c r="AD572" s="19">
        <f t="shared" si="90"/>
        <v>0</v>
      </c>
      <c r="AE572" s="19">
        <f t="shared" si="91"/>
        <v>0</v>
      </c>
      <c r="AF572" s="19">
        <f t="shared" si="92"/>
        <v>0</v>
      </c>
      <c r="AG572" s="20"/>
      <c r="AH572" s="160">
        <f>'[3]Sped FY 2020'!DZ588</f>
        <v>0</v>
      </c>
      <c r="AI572" s="19">
        <f t="shared" si="85"/>
        <v>0</v>
      </c>
      <c r="AJ572" s="19">
        <f t="shared" si="85"/>
        <v>0</v>
      </c>
      <c r="AK572" s="19">
        <f t="shared" si="85"/>
        <v>0</v>
      </c>
      <c r="AL572" s="19">
        <f t="shared" si="85"/>
        <v>0</v>
      </c>
      <c r="AM572" s="19">
        <f t="shared" si="85"/>
        <v>0</v>
      </c>
      <c r="AN572" s="19">
        <f t="shared" si="84"/>
        <v>0</v>
      </c>
      <c r="AO572" s="19">
        <f t="shared" si="84"/>
        <v>0</v>
      </c>
      <c r="AP572" s="19">
        <f t="shared" si="84"/>
        <v>0</v>
      </c>
      <c r="AQ572" s="118">
        <f>'[3]Sped FY 2020'!CR588</f>
        <v>0</v>
      </c>
      <c r="AR572" s="119">
        <f>'[3]Sped FY 2020'!CS588</f>
        <v>0</v>
      </c>
      <c r="AS572" s="161"/>
    </row>
    <row r="573" spans="1:88" ht="15" x14ac:dyDescent="0.25">
      <c r="A573" s="154">
        <v>6027</v>
      </c>
      <c r="B573" s="155">
        <v>61</v>
      </c>
      <c r="C573" s="156" t="s">
        <v>683</v>
      </c>
      <c r="D573" s="167">
        <v>8</v>
      </c>
      <c r="E573" s="120">
        <f>'[3]Sped FY 2020'!AB589</f>
        <v>829729.39577206748</v>
      </c>
      <c r="F573" s="120">
        <f>'[3]Sped FY 2020'!AK589</f>
        <v>483592.68012290902</v>
      </c>
      <c r="G573" s="120">
        <f>'[3]Sped FY 2020'!BP589</f>
        <v>0</v>
      </c>
      <c r="H573" s="120">
        <f>-'[3]Sped FY 2020'!CI589</f>
        <v>0</v>
      </c>
      <c r="I573" s="120">
        <f>'[3]Sped FY 2020'!CB589</f>
        <v>0</v>
      </c>
      <c r="J573" s="120">
        <f>'[3]Sped FY 2020'!BF589-'[3]Sped FY 2020'!BI589</f>
        <v>1578179.8455353449</v>
      </c>
      <c r="K573" s="120">
        <f>'[3]Sped FY 2020'!CJ589</f>
        <v>0</v>
      </c>
      <c r="L573" s="118">
        <f t="shared" si="86"/>
        <v>2891501.9214303214</v>
      </c>
      <c r="M573" s="134">
        <f t="shared" si="87"/>
        <v>0</v>
      </c>
      <c r="N573" s="158">
        <v>6027</v>
      </c>
      <c r="O573" s="159">
        <v>61</v>
      </c>
      <c r="P573" s="14" t="s">
        <v>683</v>
      </c>
      <c r="Q573" s="14">
        <v>8</v>
      </c>
      <c r="R573" s="22">
        <v>829729.39577206748</v>
      </c>
      <c r="S573" s="94">
        <v>483592.68012290902</v>
      </c>
      <c r="T573" s="94">
        <v>0</v>
      </c>
      <c r="U573" s="94">
        <v>0</v>
      </c>
      <c r="V573" s="94">
        <v>1578179.8455353449</v>
      </c>
      <c r="W573" s="95">
        <v>2891501.9214303214</v>
      </c>
      <c r="Y573" s="19">
        <f t="shared" si="88"/>
        <v>0</v>
      </c>
      <c r="Z573" s="19">
        <f t="shared" si="88"/>
        <v>0</v>
      </c>
      <c r="AA573" s="19">
        <f t="shared" si="89"/>
        <v>0</v>
      </c>
      <c r="AB573" s="19">
        <f t="shared" si="90"/>
        <v>0</v>
      </c>
      <c r="AC573" s="19">
        <f t="shared" si="90"/>
        <v>0</v>
      </c>
      <c r="AD573" s="19">
        <f t="shared" si="90"/>
        <v>0</v>
      </c>
      <c r="AE573" s="19">
        <f t="shared" si="91"/>
        <v>0</v>
      </c>
      <c r="AF573" s="19">
        <f t="shared" si="92"/>
        <v>0</v>
      </c>
      <c r="AG573" s="20"/>
      <c r="AH573" s="160">
        <f>'[3]Sped FY 2020'!DZ589</f>
        <v>0</v>
      </c>
      <c r="AI573" s="19">
        <f t="shared" si="85"/>
        <v>0</v>
      </c>
      <c r="AJ573" s="19">
        <f t="shared" si="85"/>
        <v>0</v>
      </c>
      <c r="AK573" s="19">
        <f t="shared" si="85"/>
        <v>0</v>
      </c>
      <c r="AL573" s="19">
        <f t="shared" si="85"/>
        <v>0</v>
      </c>
      <c r="AM573" s="19">
        <f t="shared" si="85"/>
        <v>0</v>
      </c>
      <c r="AN573" s="19">
        <f t="shared" si="84"/>
        <v>0</v>
      </c>
      <c r="AO573" s="19">
        <f t="shared" si="84"/>
        <v>0</v>
      </c>
      <c r="AP573" s="19">
        <f t="shared" si="84"/>
        <v>0</v>
      </c>
      <c r="AQ573" s="118">
        <f>'[3]Sped FY 2020'!CR589</f>
        <v>0</v>
      </c>
      <c r="AR573" s="119">
        <f>'[3]Sped FY 2020'!CS589</f>
        <v>0</v>
      </c>
      <c r="AS573" s="161"/>
    </row>
    <row r="574" spans="1:88" ht="15" x14ac:dyDescent="0.25">
      <c r="A574" s="154">
        <v>6036</v>
      </c>
      <c r="B574" s="155">
        <v>50</v>
      </c>
      <c r="C574" s="156" t="s">
        <v>684</v>
      </c>
      <c r="D574" s="167">
        <v>8</v>
      </c>
      <c r="E574" s="120">
        <f>'[3]Sped FY 2020'!AB590</f>
        <v>0</v>
      </c>
      <c r="F574" s="120">
        <f>'[3]Sped FY 2020'!AK590</f>
        <v>0</v>
      </c>
      <c r="G574" s="120">
        <f>'[3]Sped FY 2020'!BP590</f>
        <v>0</v>
      </c>
      <c r="H574" s="120">
        <f>-'[3]Sped FY 2020'!CI590</f>
        <v>0</v>
      </c>
      <c r="I574" s="120">
        <f>'[3]Sped FY 2020'!CB590</f>
        <v>0</v>
      </c>
      <c r="J574" s="120">
        <f>'[3]Sped FY 2020'!BF590-'[3]Sped FY 2020'!BI590</f>
        <v>0</v>
      </c>
      <c r="K574" s="120">
        <f>'[3]Sped FY 2020'!CJ590</f>
        <v>0</v>
      </c>
      <c r="L574" s="118">
        <f t="shared" si="86"/>
        <v>0</v>
      </c>
      <c r="M574" s="134">
        <f t="shared" si="87"/>
        <v>0</v>
      </c>
      <c r="N574" s="158">
        <v>6036</v>
      </c>
      <c r="O574" s="159">
        <v>50</v>
      </c>
      <c r="P574" s="14" t="s">
        <v>684</v>
      </c>
      <c r="Q574" s="14">
        <v>8</v>
      </c>
      <c r="R574" s="22">
        <v>0</v>
      </c>
      <c r="S574" s="94">
        <v>0</v>
      </c>
      <c r="T574" s="94">
        <v>0</v>
      </c>
      <c r="U574" s="94">
        <v>0</v>
      </c>
      <c r="V574" s="94">
        <v>0</v>
      </c>
      <c r="W574" s="95">
        <v>0</v>
      </c>
      <c r="Y574" s="19">
        <f t="shared" si="88"/>
        <v>0</v>
      </c>
      <c r="Z574" s="19">
        <f t="shared" si="88"/>
        <v>0</v>
      </c>
      <c r="AA574" s="19">
        <f t="shared" si="89"/>
        <v>0</v>
      </c>
      <c r="AB574" s="19">
        <f t="shared" si="90"/>
        <v>0</v>
      </c>
      <c r="AC574" s="19">
        <f t="shared" si="90"/>
        <v>0</v>
      </c>
      <c r="AD574" s="19">
        <f t="shared" si="90"/>
        <v>0</v>
      </c>
      <c r="AE574" s="19">
        <f t="shared" si="91"/>
        <v>0</v>
      </c>
      <c r="AF574" s="19">
        <f t="shared" si="92"/>
        <v>0</v>
      </c>
      <c r="AG574" s="20"/>
      <c r="AH574" s="160">
        <f>'[3]Sped FY 2020'!DZ590</f>
        <v>0</v>
      </c>
      <c r="AI574" s="19">
        <f t="shared" si="85"/>
        <v>0</v>
      </c>
      <c r="AJ574" s="19">
        <f t="shared" si="85"/>
        <v>0</v>
      </c>
      <c r="AK574" s="19">
        <f t="shared" si="85"/>
        <v>0</v>
      </c>
      <c r="AL574" s="19">
        <f t="shared" si="85"/>
        <v>0</v>
      </c>
      <c r="AM574" s="19">
        <f t="shared" si="85"/>
        <v>0</v>
      </c>
      <c r="AN574" s="19">
        <f t="shared" si="84"/>
        <v>0</v>
      </c>
      <c r="AO574" s="19">
        <f t="shared" si="84"/>
        <v>0</v>
      </c>
      <c r="AP574" s="19">
        <f t="shared" si="84"/>
        <v>0</v>
      </c>
      <c r="AQ574" s="118">
        <f>'[3]Sped FY 2020'!CR590</f>
        <v>0</v>
      </c>
      <c r="AR574" s="119">
        <f>'[3]Sped FY 2020'!CS590</f>
        <v>0</v>
      </c>
      <c r="AS574" s="161"/>
    </row>
    <row r="575" spans="1:88" ht="15" x14ac:dyDescent="0.25">
      <c r="A575" s="154">
        <v>6040</v>
      </c>
      <c r="B575" s="155">
        <v>50</v>
      </c>
      <c r="C575" s="156" t="s">
        <v>685</v>
      </c>
      <c r="D575" s="167">
        <v>8</v>
      </c>
      <c r="E575" s="120">
        <f>'[3]Sped FY 2020'!AB591</f>
        <v>0</v>
      </c>
      <c r="F575" s="120">
        <f>'[3]Sped FY 2020'!AK591</f>
        <v>0</v>
      </c>
      <c r="G575" s="120">
        <f>'[3]Sped FY 2020'!BP591</f>
        <v>0</v>
      </c>
      <c r="H575" s="120">
        <f>-'[3]Sped FY 2020'!CI591</f>
        <v>0</v>
      </c>
      <c r="I575" s="120">
        <f>'[3]Sped FY 2020'!CB591</f>
        <v>0</v>
      </c>
      <c r="J575" s="120">
        <f>'[3]Sped FY 2020'!BF591-'[3]Sped FY 2020'!BI591</f>
        <v>0</v>
      </c>
      <c r="K575" s="120">
        <f>'[3]Sped FY 2020'!CJ591</f>
        <v>0</v>
      </c>
      <c r="L575" s="118">
        <f t="shared" si="86"/>
        <v>0</v>
      </c>
      <c r="M575" s="134">
        <f t="shared" si="87"/>
        <v>0</v>
      </c>
      <c r="N575" s="158">
        <v>6040</v>
      </c>
      <c r="O575" s="159">
        <v>50</v>
      </c>
      <c r="P575" s="14" t="s">
        <v>685</v>
      </c>
      <c r="Q575" s="14">
        <v>8</v>
      </c>
      <c r="R575" s="22">
        <v>0</v>
      </c>
      <c r="S575" s="94">
        <v>0</v>
      </c>
      <c r="T575" s="94">
        <v>0</v>
      </c>
      <c r="U575" s="94">
        <v>0</v>
      </c>
      <c r="V575" s="94">
        <v>0</v>
      </c>
      <c r="W575" s="95">
        <v>0</v>
      </c>
      <c r="Y575" s="19">
        <f t="shared" si="88"/>
        <v>0</v>
      </c>
      <c r="Z575" s="19">
        <f t="shared" si="88"/>
        <v>0</v>
      </c>
      <c r="AA575" s="19">
        <f t="shared" si="89"/>
        <v>0</v>
      </c>
      <c r="AB575" s="19">
        <f t="shared" si="90"/>
        <v>0</v>
      </c>
      <c r="AC575" s="19">
        <f t="shared" si="90"/>
        <v>0</v>
      </c>
      <c r="AD575" s="19">
        <f t="shared" si="90"/>
        <v>0</v>
      </c>
      <c r="AE575" s="19">
        <f t="shared" si="91"/>
        <v>0</v>
      </c>
      <c r="AF575" s="19">
        <f t="shared" si="92"/>
        <v>0</v>
      </c>
      <c r="AG575" s="20"/>
      <c r="AH575" s="160">
        <f>'[3]Sped FY 2020'!DZ591</f>
        <v>0</v>
      </c>
      <c r="AI575" s="19">
        <f t="shared" si="85"/>
        <v>0</v>
      </c>
      <c r="AJ575" s="19">
        <f t="shared" si="85"/>
        <v>0</v>
      </c>
      <c r="AK575" s="19">
        <f t="shared" si="85"/>
        <v>0</v>
      </c>
      <c r="AL575" s="19">
        <f t="shared" si="85"/>
        <v>0</v>
      </c>
      <c r="AM575" s="19">
        <f t="shared" si="85"/>
        <v>0</v>
      </c>
      <c r="AN575" s="19">
        <f t="shared" si="84"/>
        <v>0</v>
      </c>
      <c r="AO575" s="19">
        <f t="shared" si="84"/>
        <v>0</v>
      </c>
      <c r="AP575" s="19">
        <f t="shared" si="84"/>
        <v>0</v>
      </c>
      <c r="AQ575" s="118">
        <f>'[3]Sped FY 2020'!CR591</f>
        <v>0</v>
      </c>
      <c r="AR575" s="119">
        <f>'[3]Sped FY 2020'!CS591</f>
        <v>0</v>
      </c>
      <c r="AS575" s="161"/>
    </row>
    <row r="576" spans="1:88" ht="15" x14ac:dyDescent="0.25">
      <c r="A576" s="154">
        <v>6048</v>
      </c>
      <c r="B576" s="155">
        <v>50</v>
      </c>
      <c r="C576" s="156" t="s">
        <v>686</v>
      </c>
      <c r="D576" s="167">
        <v>8</v>
      </c>
      <c r="E576" s="120">
        <f>'[3]Sped FY 2020'!AB592</f>
        <v>0</v>
      </c>
      <c r="F576" s="120">
        <f>'[3]Sped FY 2020'!AK592</f>
        <v>0</v>
      </c>
      <c r="G576" s="120">
        <f>'[3]Sped FY 2020'!BP592</f>
        <v>0</v>
      </c>
      <c r="H576" s="120">
        <f>-'[3]Sped FY 2020'!CI592</f>
        <v>0</v>
      </c>
      <c r="I576" s="120">
        <f>'[3]Sped FY 2020'!CB592</f>
        <v>0</v>
      </c>
      <c r="J576" s="120">
        <f>'[3]Sped FY 2020'!BF592-'[3]Sped FY 2020'!BI592</f>
        <v>0</v>
      </c>
      <c r="K576" s="120">
        <f>'[3]Sped FY 2020'!CJ592</f>
        <v>0</v>
      </c>
      <c r="L576" s="118">
        <f t="shared" si="86"/>
        <v>0</v>
      </c>
      <c r="M576" s="134">
        <f t="shared" si="87"/>
        <v>0</v>
      </c>
      <c r="N576" s="158">
        <v>6048</v>
      </c>
      <c r="O576" s="159">
        <v>50</v>
      </c>
      <c r="P576" s="14" t="s">
        <v>686</v>
      </c>
      <c r="Q576" s="14">
        <v>8</v>
      </c>
      <c r="R576" s="22">
        <v>0</v>
      </c>
      <c r="S576" s="94">
        <v>0</v>
      </c>
      <c r="T576" s="94">
        <v>0</v>
      </c>
      <c r="U576" s="94">
        <v>0</v>
      </c>
      <c r="V576" s="94">
        <v>0</v>
      </c>
      <c r="W576" s="95">
        <v>0</v>
      </c>
      <c r="Y576" s="19">
        <f t="shared" si="88"/>
        <v>0</v>
      </c>
      <c r="Z576" s="19">
        <f t="shared" si="88"/>
        <v>0</v>
      </c>
      <c r="AA576" s="19">
        <f t="shared" si="89"/>
        <v>0</v>
      </c>
      <c r="AB576" s="19">
        <f t="shared" si="90"/>
        <v>0</v>
      </c>
      <c r="AC576" s="19">
        <f t="shared" si="90"/>
        <v>0</v>
      </c>
      <c r="AD576" s="19">
        <f t="shared" si="90"/>
        <v>0</v>
      </c>
      <c r="AE576" s="19">
        <f t="shared" si="91"/>
        <v>0</v>
      </c>
      <c r="AF576" s="19">
        <f t="shared" si="92"/>
        <v>0</v>
      </c>
      <c r="AG576" s="20"/>
      <c r="AH576" s="160">
        <f>'[3]Sped FY 2020'!DZ592</f>
        <v>0</v>
      </c>
      <c r="AI576" s="19">
        <f t="shared" si="85"/>
        <v>0</v>
      </c>
      <c r="AJ576" s="19">
        <f t="shared" si="85"/>
        <v>0</v>
      </c>
      <c r="AK576" s="19">
        <f t="shared" si="85"/>
        <v>0</v>
      </c>
      <c r="AL576" s="19">
        <f t="shared" si="85"/>
        <v>0</v>
      </c>
      <c r="AM576" s="19">
        <f t="shared" si="85"/>
        <v>0</v>
      </c>
      <c r="AN576" s="19">
        <f t="shared" si="84"/>
        <v>0</v>
      </c>
      <c r="AO576" s="19">
        <f t="shared" si="84"/>
        <v>0</v>
      </c>
      <c r="AP576" s="19">
        <f t="shared" si="84"/>
        <v>0</v>
      </c>
      <c r="AQ576" s="118">
        <f>'[3]Sped FY 2020'!CR592</f>
        <v>0</v>
      </c>
      <c r="AR576" s="119">
        <f>'[3]Sped FY 2020'!CS592</f>
        <v>0</v>
      </c>
      <c r="AS576" s="161"/>
    </row>
    <row r="577" spans="1:45" ht="15" x14ac:dyDescent="0.25">
      <c r="A577" s="154">
        <v>6049</v>
      </c>
      <c r="B577" s="155">
        <v>61</v>
      </c>
      <c r="C577" s="156" t="s">
        <v>687</v>
      </c>
      <c r="D577" s="167">
        <v>8</v>
      </c>
      <c r="E577" s="120">
        <f>'[3]Sped FY 2020'!AB593</f>
        <v>957894.06894979998</v>
      </c>
      <c r="F577" s="120">
        <f>'[3]Sped FY 2020'!AK593</f>
        <v>605306.93603419198</v>
      </c>
      <c r="G577" s="120">
        <f>'[3]Sped FY 2020'!BP593</f>
        <v>0</v>
      </c>
      <c r="H577" s="120">
        <f>-'[3]Sped FY 2020'!CI593</f>
        <v>0</v>
      </c>
      <c r="I577" s="120">
        <f>'[3]Sped FY 2020'!CB593</f>
        <v>0</v>
      </c>
      <c r="J577" s="120">
        <f>'[3]Sped FY 2020'!BF593-'[3]Sped FY 2020'!BI593</f>
        <v>1754265.4286165526</v>
      </c>
      <c r="K577" s="120">
        <f>'[3]Sped FY 2020'!CJ593</f>
        <v>0</v>
      </c>
      <c r="L577" s="118">
        <f t="shared" si="86"/>
        <v>3317466.4336005445</v>
      </c>
      <c r="M577" s="134">
        <f t="shared" si="87"/>
        <v>0</v>
      </c>
      <c r="N577" s="158">
        <v>6049</v>
      </c>
      <c r="O577" s="159">
        <v>61</v>
      </c>
      <c r="P577" s="14" t="s">
        <v>687</v>
      </c>
      <c r="Q577" s="14">
        <v>8</v>
      </c>
      <c r="R577" s="22">
        <v>957894.06894979998</v>
      </c>
      <c r="S577" s="94">
        <v>605306.93603419198</v>
      </c>
      <c r="T577" s="94">
        <v>0</v>
      </c>
      <c r="U577" s="94">
        <v>0</v>
      </c>
      <c r="V577" s="94">
        <v>1754265.4286165526</v>
      </c>
      <c r="W577" s="95">
        <v>3317466.4336005445</v>
      </c>
      <c r="Y577" s="19">
        <f t="shared" si="88"/>
        <v>0</v>
      </c>
      <c r="Z577" s="19">
        <f t="shared" si="88"/>
        <v>0</v>
      </c>
      <c r="AA577" s="19">
        <f t="shared" si="89"/>
        <v>0</v>
      </c>
      <c r="AB577" s="19">
        <f t="shared" si="90"/>
        <v>0</v>
      </c>
      <c r="AC577" s="19">
        <f t="shared" si="90"/>
        <v>0</v>
      </c>
      <c r="AD577" s="19">
        <f t="shared" si="90"/>
        <v>0</v>
      </c>
      <c r="AE577" s="19">
        <f t="shared" si="91"/>
        <v>0</v>
      </c>
      <c r="AF577" s="19">
        <f t="shared" si="92"/>
        <v>0</v>
      </c>
      <c r="AG577" s="20"/>
      <c r="AH577" s="160">
        <f>'[3]Sped FY 2020'!DZ593</f>
        <v>0</v>
      </c>
      <c r="AI577" s="19">
        <f t="shared" si="85"/>
        <v>0</v>
      </c>
      <c r="AJ577" s="19">
        <f t="shared" si="85"/>
        <v>0</v>
      </c>
      <c r="AK577" s="19">
        <f t="shared" si="85"/>
        <v>0</v>
      </c>
      <c r="AL577" s="19">
        <f t="shared" si="85"/>
        <v>0</v>
      </c>
      <c r="AM577" s="19">
        <f t="shared" si="85"/>
        <v>0</v>
      </c>
      <c r="AN577" s="19">
        <f t="shared" si="84"/>
        <v>0</v>
      </c>
      <c r="AO577" s="19">
        <f t="shared" si="84"/>
        <v>0</v>
      </c>
      <c r="AP577" s="19">
        <f t="shared" si="84"/>
        <v>0</v>
      </c>
      <c r="AQ577" s="118">
        <f>'[3]Sped FY 2020'!CR593</f>
        <v>0</v>
      </c>
      <c r="AR577" s="119">
        <f>'[3]Sped FY 2020'!CS593</f>
        <v>0</v>
      </c>
      <c r="AS577" s="161"/>
    </row>
    <row r="578" spans="1:45" ht="15" x14ac:dyDescent="0.25">
      <c r="A578" s="154">
        <v>6050</v>
      </c>
      <c r="B578" s="155">
        <v>52</v>
      </c>
      <c r="C578" s="156" t="s">
        <v>688</v>
      </c>
      <c r="D578" s="167">
        <v>8</v>
      </c>
      <c r="E578" s="120">
        <f>'[3]Sped FY 2020'!AB594</f>
        <v>0</v>
      </c>
      <c r="F578" s="120">
        <f>'[3]Sped FY 2020'!AK594</f>
        <v>0</v>
      </c>
      <c r="G578" s="120">
        <f>'[3]Sped FY 2020'!BP594</f>
        <v>0</v>
      </c>
      <c r="H578" s="120">
        <f>-'[3]Sped FY 2020'!CI594</f>
        <v>0</v>
      </c>
      <c r="I578" s="120">
        <f>'[3]Sped FY 2020'!CB594</f>
        <v>0</v>
      </c>
      <c r="J578" s="120">
        <f>'[3]Sped FY 2020'!BF594-'[3]Sped FY 2020'!BI594</f>
        <v>0</v>
      </c>
      <c r="K578" s="120">
        <f>'[3]Sped FY 2020'!CJ594</f>
        <v>0</v>
      </c>
      <c r="L578" s="118">
        <f t="shared" si="86"/>
        <v>0</v>
      </c>
      <c r="M578" s="134">
        <f t="shared" si="87"/>
        <v>0</v>
      </c>
      <c r="N578" s="158">
        <v>6050</v>
      </c>
      <c r="O578" s="159">
        <v>52</v>
      </c>
      <c r="P578" s="14" t="s">
        <v>688</v>
      </c>
      <c r="Q578" s="14">
        <v>8</v>
      </c>
      <c r="R578" s="22">
        <v>0</v>
      </c>
      <c r="S578" s="94">
        <v>0</v>
      </c>
      <c r="T578" s="94">
        <v>0</v>
      </c>
      <c r="U578" s="94">
        <v>0</v>
      </c>
      <c r="V578" s="94">
        <v>0</v>
      </c>
      <c r="W578" s="95">
        <v>0</v>
      </c>
      <c r="Y578" s="19">
        <f t="shared" si="88"/>
        <v>0</v>
      </c>
      <c r="Z578" s="19">
        <f t="shared" si="88"/>
        <v>0</v>
      </c>
      <c r="AA578" s="19">
        <f t="shared" si="89"/>
        <v>0</v>
      </c>
      <c r="AB578" s="19">
        <f t="shared" si="90"/>
        <v>0</v>
      </c>
      <c r="AC578" s="19">
        <f t="shared" si="90"/>
        <v>0</v>
      </c>
      <c r="AD578" s="19">
        <f t="shared" si="90"/>
        <v>0</v>
      </c>
      <c r="AE578" s="19">
        <f t="shared" si="91"/>
        <v>0</v>
      </c>
      <c r="AF578" s="19">
        <f t="shared" si="92"/>
        <v>0</v>
      </c>
      <c r="AG578" s="20"/>
      <c r="AH578" s="160">
        <f>'[3]Sped FY 2020'!DZ594</f>
        <v>0</v>
      </c>
      <c r="AI578" s="19">
        <f t="shared" si="85"/>
        <v>0</v>
      </c>
      <c r="AJ578" s="19">
        <f t="shared" si="85"/>
        <v>0</v>
      </c>
      <c r="AK578" s="19">
        <f t="shared" si="85"/>
        <v>0</v>
      </c>
      <c r="AL578" s="19">
        <f t="shared" si="85"/>
        <v>0</v>
      </c>
      <c r="AM578" s="19">
        <f t="shared" si="85"/>
        <v>0</v>
      </c>
      <c r="AN578" s="19">
        <f t="shared" si="84"/>
        <v>0</v>
      </c>
      <c r="AO578" s="19">
        <f t="shared" si="84"/>
        <v>0</v>
      </c>
      <c r="AP578" s="19">
        <f t="shared" si="84"/>
        <v>0</v>
      </c>
      <c r="AQ578" s="118">
        <f>'[3]Sped FY 2020'!CR594</f>
        <v>0</v>
      </c>
      <c r="AR578" s="119">
        <f>'[3]Sped FY 2020'!CS594</f>
        <v>0</v>
      </c>
      <c r="AS578" s="161"/>
    </row>
    <row r="579" spans="1:45" ht="15" x14ac:dyDescent="0.25">
      <c r="A579" s="154">
        <v>6051</v>
      </c>
      <c r="B579" s="155">
        <v>61</v>
      </c>
      <c r="C579" s="156" t="s">
        <v>689</v>
      </c>
      <c r="D579" s="167">
        <v>8</v>
      </c>
      <c r="E579" s="120">
        <f>'[3]Sped FY 2020'!AB595</f>
        <v>759701.90258044819</v>
      </c>
      <c r="F579" s="120">
        <f>'[3]Sped FY 2020'!AK595</f>
        <v>977797.83241478913</v>
      </c>
      <c r="G579" s="120">
        <f>'[3]Sped FY 2020'!BP595</f>
        <v>0</v>
      </c>
      <c r="H579" s="120">
        <f>-'[3]Sped FY 2020'!CI595</f>
        <v>0</v>
      </c>
      <c r="I579" s="120">
        <f>'[3]Sped FY 2020'!CB595</f>
        <v>0</v>
      </c>
      <c r="J579" s="120">
        <f>'[3]Sped FY 2020'!BF595-'[3]Sped FY 2020'!BI595</f>
        <v>2082223.228017723</v>
      </c>
      <c r="K579" s="120">
        <f>'[3]Sped FY 2020'!CJ595</f>
        <v>0</v>
      </c>
      <c r="L579" s="118">
        <f t="shared" si="86"/>
        <v>3819722.9630129603</v>
      </c>
      <c r="M579" s="134">
        <f t="shared" si="87"/>
        <v>0</v>
      </c>
      <c r="N579" s="158">
        <v>6051</v>
      </c>
      <c r="O579" s="159">
        <v>61</v>
      </c>
      <c r="P579" s="14" t="s">
        <v>689</v>
      </c>
      <c r="Q579" s="14">
        <v>8</v>
      </c>
      <c r="R579" s="22">
        <v>759701.90258044819</v>
      </c>
      <c r="S579" s="94">
        <v>977797.83241478913</v>
      </c>
      <c r="T579" s="94">
        <v>0</v>
      </c>
      <c r="U579" s="94">
        <v>0</v>
      </c>
      <c r="V579" s="94">
        <v>2082223.228017723</v>
      </c>
      <c r="W579" s="95">
        <v>3819722.9630129603</v>
      </c>
      <c r="Y579" s="19">
        <f t="shared" si="88"/>
        <v>0</v>
      </c>
      <c r="Z579" s="19">
        <f t="shared" si="88"/>
        <v>0</v>
      </c>
      <c r="AA579" s="19">
        <f t="shared" si="89"/>
        <v>0</v>
      </c>
      <c r="AB579" s="19">
        <f t="shared" si="90"/>
        <v>0</v>
      </c>
      <c r="AC579" s="19">
        <f t="shared" si="90"/>
        <v>0</v>
      </c>
      <c r="AD579" s="19">
        <f t="shared" si="90"/>
        <v>0</v>
      </c>
      <c r="AE579" s="19">
        <f t="shared" si="91"/>
        <v>0</v>
      </c>
      <c r="AF579" s="19">
        <f t="shared" si="92"/>
        <v>0</v>
      </c>
      <c r="AG579" s="20"/>
      <c r="AH579" s="160">
        <f>'[3]Sped FY 2020'!DZ595</f>
        <v>0</v>
      </c>
      <c r="AI579" s="19">
        <f t="shared" ref="AI579:AP613" si="93">IF($AH579&gt;0,Y579/$AH579,0)</f>
        <v>0</v>
      </c>
      <c r="AJ579" s="19">
        <f t="shared" si="93"/>
        <v>0</v>
      </c>
      <c r="AK579" s="19">
        <f t="shared" si="93"/>
        <v>0</v>
      </c>
      <c r="AL579" s="19">
        <f t="shared" si="93"/>
        <v>0</v>
      </c>
      <c r="AM579" s="19">
        <f t="shared" si="93"/>
        <v>0</v>
      </c>
      <c r="AN579" s="19">
        <f t="shared" si="84"/>
        <v>0</v>
      </c>
      <c r="AO579" s="19">
        <f t="shared" si="84"/>
        <v>0</v>
      </c>
      <c r="AP579" s="19">
        <f t="shared" si="84"/>
        <v>0</v>
      </c>
      <c r="AQ579" s="118">
        <f>'[3]Sped FY 2020'!CR595</f>
        <v>0</v>
      </c>
      <c r="AR579" s="119">
        <f>'[3]Sped FY 2020'!CS595</f>
        <v>0</v>
      </c>
      <c r="AS579" s="161"/>
    </row>
    <row r="580" spans="1:45" ht="15" x14ac:dyDescent="0.25">
      <c r="A580" s="154">
        <v>6054</v>
      </c>
      <c r="B580" s="155">
        <v>50</v>
      </c>
      <c r="C580" s="156" t="s">
        <v>690</v>
      </c>
      <c r="D580" s="167">
        <v>8</v>
      </c>
      <c r="E580" s="120">
        <f>'[3]Sped FY 2020'!AB596</f>
        <v>0</v>
      </c>
      <c r="F580" s="120">
        <f>'[3]Sped FY 2020'!AK596</f>
        <v>0</v>
      </c>
      <c r="G580" s="120">
        <f>'[3]Sped FY 2020'!BP596</f>
        <v>0</v>
      </c>
      <c r="H580" s="120">
        <f>-'[3]Sped FY 2020'!CI596</f>
        <v>0</v>
      </c>
      <c r="I580" s="120">
        <f>'[3]Sped FY 2020'!CB596</f>
        <v>0</v>
      </c>
      <c r="J580" s="120">
        <f>'[3]Sped FY 2020'!BF596-'[3]Sped FY 2020'!BI596</f>
        <v>0</v>
      </c>
      <c r="K580" s="120">
        <f>'[3]Sped FY 2020'!CJ596</f>
        <v>0</v>
      </c>
      <c r="L580" s="118">
        <f t="shared" si="86"/>
        <v>0</v>
      </c>
      <c r="M580" s="134">
        <f t="shared" si="87"/>
        <v>0</v>
      </c>
      <c r="N580" s="158">
        <v>6054</v>
      </c>
      <c r="O580" s="159">
        <v>50</v>
      </c>
      <c r="P580" s="14" t="s">
        <v>690</v>
      </c>
      <c r="Q580" s="14">
        <v>8</v>
      </c>
      <c r="R580" s="22">
        <v>0</v>
      </c>
      <c r="S580" s="94">
        <v>0</v>
      </c>
      <c r="T580" s="94">
        <v>0</v>
      </c>
      <c r="U580" s="94">
        <v>0</v>
      </c>
      <c r="V580" s="94">
        <v>0</v>
      </c>
      <c r="W580" s="95">
        <v>0</v>
      </c>
      <c r="Y580" s="19">
        <f t="shared" si="88"/>
        <v>0</v>
      </c>
      <c r="Z580" s="19">
        <f t="shared" si="88"/>
        <v>0</v>
      </c>
      <c r="AA580" s="19">
        <f t="shared" si="89"/>
        <v>0</v>
      </c>
      <c r="AB580" s="19">
        <f t="shared" si="90"/>
        <v>0</v>
      </c>
      <c r="AC580" s="19">
        <f t="shared" si="90"/>
        <v>0</v>
      </c>
      <c r="AD580" s="19">
        <f t="shared" si="90"/>
        <v>0</v>
      </c>
      <c r="AE580" s="19">
        <f t="shared" si="91"/>
        <v>0</v>
      </c>
      <c r="AF580" s="19">
        <f t="shared" si="92"/>
        <v>0</v>
      </c>
      <c r="AG580" s="20"/>
      <c r="AH580" s="160">
        <f>'[3]Sped FY 2020'!DZ596</f>
        <v>0</v>
      </c>
      <c r="AI580" s="19">
        <f t="shared" si="93"/>
        <v>0</v>
      </c>
      <c r="AJ580" s="19">
        <f t="shared" si="93"/>
        <v>0</v>
      </c>
      <c r="AK580" s="19">
        <f t="shared" si="93"/>
        <v>0</v>
      </c>
      <c r="AL580" s="19">
        <f t="shared" si="93"/>
        <v>0</v>
      </c>
      <c r="AM580" s="19">
        <f t="shared" si="93"/>
        <v>0</v>
      </c>
      <c r="AN580" s="19">
        <f t="shared" si="84"/>
        <v>0</v>
      </c>
      <c r="AO580" s="19">
        <f t="shared" si="84"/>
        <v>0</v>
      </c>
      <c r="AP580" s="19">
        <f t="shared" si="84"/>
        <v>0</v>
      </c>
      <c r="AQ580" s="118">
        <f>'[3]Sped FY 2020'!CR596</f>
        <v>0</v>
      </c>
      <c r="AR580" s="119">
        <f>'[3]Sped FY 2020'!CS596</f>
        <v>0</v>
      </c>
      <c r="AS580" s="161"/>
    </row>
    <row r="581" spans="1:45" ht="15" x14ac:dyDescent="0.25">
      <c r="A581" s="154">
        <v>6067</v>
      </c>
      <c r="B581" s="155">
        <v>62</v>
      </c>
      <c r="C581" s="156" t="s">
        <v>691</v>
      </c>
      <c r="D581" s="167">
        <v>8</v>
      </c>
      <c r="E581" s="120">
        <f>'[3]Sped FY 2020'!AB597</f>
        <v>0</v>
      </c>
      <c r="F581" s="120">
        <f>'[3]Sped FY 2020'!AK597</f>
        <v>0</v>
      </c>
      <c r="G581" s="120">
        <f>'[3]Sped FY 2020'!BP597</f>
        <v>0</v>
      </c>
      <c r="H581" s="120">
        <f>-'[3]Sped FY 2020'!CI597</f>
        <v>0</v>
      </c>
      <c r="I581" s="120">
        <f>'[3]Sped FY 2020'!CB597</f>
        <v>0</v>
      </c>
      <c r="J581" s="120">
        <f>'[3]Sped FY 2020'!BF597-'[3]Sped FY 2020'!BI597</f>
        <v>0</v>
      </c>
      <c r="K581" s="120">
        <f>'[3]Sped FY 2020'!CJ597</f>
        <v>0</v>
      </c>
      <c r="L581" s="118">
        <f t="shared" si="86"/>
        <v>0</v>
      </c>
      <c r="M581" s="134">
        <f t="shared" si="87"/>
        <v>0</v>
      </c>
      <c r="N581" s="158">
        <v>6067</v>
      </c>
      <c r="O581" s="159">
        <v>62</v>
      </c>
      <c r="P581" s="14" t="s">
        <v>691</v>
      </c>
      <c r="Q581" s="14">
        <v>8</v>
      </c>
      <c r="R581" s="22">
        <v>0</v>
      </c>
      <c r="S581" s="94">
        <v>0</v>
      </c>
      <c r="T581" s="94">
        <v>0</v>
      </c>
      <c r="U581" s="94">
        <v>0</v>
      </c>
      <c r="V581" s="94">
        <v>0</v>
      </c>
      <c r="W581" s="95">
        <v>0</v>
      </c>
      <c r="Y581" s="19">
        <f t="shared" si="88"/>
        <v>0</v>
      </c>
      <c r="Z581" s="19">
        <f t="shared" si="88"/>
        <v>0</v>
      </c>
      <c r="AA581" s="19">
        <f t="shared" si="89"/>
        <v>0</v>
      </c>
      <c r="AB581" s="19">
        <f t="shared" si="90"/>
        <v>0</v>
      </c>
      <c r="AC581" s="19">
        <f t="shared" si="90"/>
        <v>0</v>
      </c>
      <c r="AD581" s="19">
        <f t="shared" si="90"/>
        <v>0</v>
      </c>
      <c r="AE581" s="19">
        <f t="shared" si="91"/>
        <v>0</v>
      </c>
      <c r="AF581" s="19">
        <f t="shared" si="92"/>
        <v>0</v>
      </c>
      <c r="AG581" s="20"/>
      <c r="AH581" s="160">
        <f>'[3]Sped FY 2020'!DZ597</f>
        <v>0</v>
      </c>
      <c r="AI581" s="19">
        <f t="shared" si="93"/>
        <v>0</v>
      </c>
      <c r="AJ581" s="19">
        <f t="shared" si="93"/>
        <v>0</v>
      </c>
      <c r="AK581" s="19">
        <f t="shared" si="93"/>
        <v>0</v>
      </c>
      <c r="AL581" s="19">
        <f t="shared" si="93"/>
        <v>0</v>
      </c>
      <c r="AM581" s="19">
        <f t="shared" si="93"/>
        <v>0</v>
      </c>
      <c r="AN581" s="19">
        <f t="shared" si="84"/>
        <v>0</v>
      </c>
      <c r="AO581" s="19">
        <f t="shared" si="84"/>
        <v>0</v>
      </c>
      <c r="AP581" s="19">
        <f t="shared" si="84"/>
        <v>0</v>
      </c>
      <c r="AQ581" s="118">
        <f>'[3]Sped FY 2020'!CR597</f>
        <v>0</v>
      </c>
      <c r="AR581" s="119">
        <f>'[3]Sped FY 2020'!CS597</f>
        <v>0</v>
      </c>
      <c r="AS581" s="161"/>
    </row>
    <row r="582" spans="1:45" ht="15" x14ac:dyDescent="0.25">
      <c r="A582" s="154">
        <v>6069</v>
      </c>
      <c r="B582" s="155">
        <v>62</v>
      </c>
      <c r="C582" s="156" t="s">
        <v>665</v>
      </c>
      <c r="D582" s="167">
        <v>8</v>
      </c>
      <c r="E582" s="120">
        <f>'[3]Sped FY 2020'!AB598</f>
        <v>0</v>
      </c>
      <c r="F582" s="120">
        <f>'[3]Sped FY 2020'!AK598</f>
        <v>0</v>
      </c>
      <c r="G582" s="120">
        <f>'[3]Sped FY 2020'!BP598</f>
        <v>0</v>
      </c>
      <c r="H582" s="120">
        <f>-'[3]Sped FY 2020'!CI598</f>
        <v>0</v>
      </c>
      <c r="I582" s="120">
        <f>'[3]Sped FY 2020'!CB598</f>
        <v>0</v>
      </c>
      <c r="J582" s="120">
        <f>'[3]Sped FY 2020'!BF598-'[3]Sped FY 2020'!BI598</f>
        <v>0</v>
      </c>
      <c r="K582" s="120">
        <f>'[3]Sped FY 2020'!CJ598</f>
        <v>0</v>
      </c>
      <c r="L582" s="118">
        <f t="shared" si="86"/>
        <v>0</v>
      </c>
      <c r="M582" s="134">
        <f t="shared" si="87"/>
        <v>0</v>
      </c>
      <c r="N582" s="158">
        <v>6069</v>
      </c>
      <c r="O582" s="159">
        <v>62</v>
      </c>
      <c r="P582" s="14" t="s">
        <v>665</v>
      </c>
      <c r="Q582" s="14">
        <v>8</v>
      </c>
      <c r="R582" s="22">
        <v>0</v>
      </c>
      <c r="S582" s="94">
        <v>0</v>
      </c>
      <c r="T582" s="94">
        <v>0</v>
      </c>
      <c r="U582" s="94">
        <v>0</v>
      </c>
      <c r="V582" s="94">
        <v>0</v>
      </c>
      <c r="W582" s="95">
        <v>0</v>
      </c>
      <c r="Y582" s="19">
        <f t="shared" si="88"/>
        <v>0</v>
      </c>
      <c r="Z582" s="19">
        <f t="shared" si="88"/>
        <v>0</v>
      </c>
      <c r="AA582" s="19">
        <f t="shared" si="89"/>
        <v>0</v>
      </c>
      <c r="AB582" s="19">
        <f t="shared" si="90"/>
        <v>0</v>
      </c>
      <c r="AC582" s="19">
        <f t="shared" si="90"/>
        <v>0</v>
      </c>
      <c r="AD582" s="19">
        <f t="shared" si="90"/>
        <v>0</v>
      </c>
      <c r="AE582" s="19">
        <f t="shared" si="91"/>
        <v>0</v>
      </c>
      <c r="AF582" s="19">
        <f t="shared" si="92"/>
        <v>0</v>
      </c>
      <c r="AG582" s="20"/>
      <c r="AH582" s="160">
        <f>'[3]Sped FY 2020'!DZ598</f>
        <v>0</v>
      </c>
      <c r="AI582" s="19">
        <f t="shared" si="93"/>
        <v>0</v>
      </c>
      <c r="AJ582" s="19">
        <f t="shared" si="93"/>
        <v>0</v>
      </c>
      <c r="AK582" s="19">
        <f t="shared" si="93"/>
        <v>0</v>
      </c>
      <c r="AL582" s="19">
        <f t="shared" si="93"/>
        <v>0</v>
      </c>
      <c r="AM582" s="19">
        <f t="shared" si="93"/>
        <v>0</v>
      </c>
      <c r="AN582" s="19">
        <f t="shared" si="84"/>
        <v>0</v>
      </c>
      <c r="AO582" s="19">
        <f t="shared" si="84"/>
        <v>0</v>
      </c>
      <c r="AP582" s="19">
        <f t="shared" si="84"/>
        <v>0</v>
      </c>
      <c r="AQ582" s="118">
        <f>'[3]Sped FY 2020'!CR598</f>
        <v>0</v>
      </c>
      <c r="AR582" s="119">
        <f>'[3]Sped FY 2020'!CS598</f>
        <v>0</v>
      </c>
      <c r="AS582" s="161"/>
    </row>
    <row r="583" spans="1:45" ht="15" x14ac:dyDescent="0.25">
      <c r="A583" s="154">
        <v>6070</v>
      </c>
      <c r="B583" s="155">
        <v>50</v>
      </c>
      <c r="C583" s="156" t="s">
        <v>692</v>
      </c>
      <c r="D583" s="167">
        <v>8</v>
      </c>
      <c r="E583" s="120">
        <f>'[3]Sped FY 2020'!AB599</f>
        <v>0</v>
      </c>
      <c r="F583" s="120">
        <f>'[3]Sped FY 2020'!AK599</f>
        <v>0</v>
      </c>
      <c r="G583" s="120">
        <f>'[3]Sped FY 2020'!BP599</f>
        <v>0</v>
      </c>
      <c r="H583" s="120">
        <f>-'[3]Sped FY 2020'!CI599</f>
        <v>0</v>
      </c>
      <c r="I583" s="120">
        <f>'[3]Sped FY 2020'!CB599</f>
        <v>0</v>
      </c>
      <c r="J583" s="120">
        <f>'[3]Sped FY 2020'!BF599-'[3]Sped FY 2020'!BI599</f>
        <v>0</v>
      </c>
      <c r="K583" s="120">
        <f>'[3]Sped FY 2020'!CJ599</f>
        <v>0</v>
      </c>
      <c r="L583" s="118">
        <f t="shared" si="86"/>
        <v>0</v>
      </c>
      <c r="M583" s="134">
        <f t="shared" si="87"/>
        <v>0</v>
      </c>
      <c r="N583" s="158">
        <v>6070</v>
      </c>
      <c r="O583" s="159">
        <v>50</v>
      </c>
      <c r="P583" s="14" t="s">
        <v>692</v>
      </c>
      <c r="Q583" s="14">
        <v>8</v>
      </c>
      <c r="R583" s="22">
        <v>0</v>
      </c>
      <c r="S583" s="94">
        <v>0</v>
      </c>
      <c r="T583" s="94">
        <v>0</v>
      </c>
      <c r="U583" s="94">
        <v>0</v>
      </c>
      <c r="V583" s="94">
        <v>0</v>
      </c>
      <c r="W583" s="95">
        <v>0</v>
      </c>
      <c r="Y583" s="19">
        <f t="shared" si="88"/>
        <v>0</v>
      </c>
      <c r="Z583" s="19">
        <f t="shared" si="88"/>
        <v>0</v>
      </c>
      <c r="AA583" s="19">
        <f t="shared" si="89"/>
        <v>0</v>
      </c>
      <c r="AB583" s="19">
        <f t="shared" si="90"/>
        <v>0</v>
      </c>
      <c r="AC583" s="19">
        <f t="shared" si="90"/>
        <v>0</v>
      </c>
      <c r="AD583" s="19">
        <f t="shared" si="90"/>
        <v>0</v>
      </c>
      <c r="AE583" s="19">
        <f t="shared" si="91"/>
        <v>0</v>
      </c>
      <c r="AF583" s="19">
        <f t="shared" si="92"/>
        <v>0</v>
      </c>
      <c r="AG583" s="20"/>
      <c r="AH583" s="160">
        <f>'[3]Sped FY 2020'!DZ599</f>
        <v>0</v>
      </c>
      <c r="AI583" s="19">
        <f t="shared" si="93"/>
        <v>0</v>
      </c>
      <c r="AJ583" s="19">
        <f t="shared" si="93"/>
        <v>0</v>
      </c>
      <c r="AK583" s="19">
        <f t="shared" si="93"/>
        <v>0</v>
      </c>
      <c r="AL583" s="19">
        <f t="shared" si="93"/>
        <v>0</v>
      </c>
      <c r="AM583" s="19">
        <f t="shared" si="93"/>
        <v>0</v>
      </c>
      <c r="AN583" s="19">
        <f t="shared" si="84"/>
        <v>0</v>
      </c>
      <c r="AO583" s="19">
        <f t="shared" si="84"/>
        <v>0</v>
      </c>
      <c r="AP583" s="19">
        <f t="shared" si="84"/>
        <v>0</v>
      </c>
      <c r="AQ583" s="118">
        <f>'[3]Sped FY 2020'!CR599</f>
        <v>0</v>
      </c>
      <c r="AR583" s="119">
        <f>'[3]Sped FY 2020'!CS599</f>
        <v>0</v>
      </c>
      <c r="AS583" s="161"/>
    </row>
    <row r="584" spans="1:45" ht="15" x14ac:dyDescent="0.25">
      <c r="A584" s="154">
        <v>6072</v>
      </c>
      <c r="B584" s="155">
        <v>62</v>
      </c>
      <c r="C584" s="156" t="s">
        <v>693</v>
      </c>
      <c r="D584" s="167">
        <v>8</v>
      </c>
      <c r="E584" s="120">
        <f>'[3]Sped FY 2020'!AB600</f>
        <v>0</v>
      </c>
      <c r="F584" s="120">
        <f>'[3]Sped FY 2020'!AK600</f>
        <v>0</v>
      </c>
      <c r="G584" s="120">
        <f>'[3]Sped FY 2020'!BP600</f>
        <v>0</v>
      </c>
      <c r="H584" s="120">
        <f>-'[3]Sped FY 2020'!CI600</f>
        <v>0</v>
      </c>
      <c r="I584" s="120">
        <f>'[3]Sped FY 2020'!CB600</f>
        <v>0</v>
      </c>
      <c r="J584" s="120">
        <f>'[3]Sped FY 2020'!BF600-'[3]Sped FY 2020'!BI600</f>
        <v>0</v>
      </c>
      <c r="K584" s="120">
        <f>'[3]Sped FY 2020'!CJ600</f>
        <v>0</v>
      </c>
      <c r="L584" s="118">
        <f t="shared" si="86"/>
        <v>0</v>
      </c>
      <c r="M584" s="134">
        <f t="shared" si="87"/>
        <v>0</v>
      </c>
      <c r="N584" s="158">
        <v>6072</v>
      </c>
      <c r="O584" s="159">
        <v>62</v>
      </c>
      <c r="P584" s="14" t="s">
        <v>693</v>
      </c>
      <c r="Q584" s="14">
        <v>8</v>
      </c>
      <c r="R584" s="22">
        <v>0</v>
      </c>
      <c r="S584" s="94">
        <v>0</v>
      </c>
      <c r="T584" s="94">
        <v>0</v>
      </c>
      <c r="U584" s="94">
        <v>0</v>
      </c>
      <c r="V584" s="94">
        <v>0</v>
      </c>
      <c r="W584" s="95">
        <v>0</v>
      </c>
      <c r="Y584" s="19">
        <f t="shared" si="88"/>
        <v>0</v>
      </c>
      <c r="Z584" s="19">
        <f t="shared" si="88"/>
        <v>0</v>
      </c>
      <c r="AA584" s="19">
        <f t="shared" si="89"/>
        <v>0</v>
      </c>
      <c r="AB584" s="19">
        <f t="shared" si="90"/>
        <v>0</v>
      </c>
      <c r="AC584" s="19">
        <f t="shared" si="90"/>
        <v>0</v>
      </c>
      <c r="AD584" s="19">
        <f t="shared" si="90"/>
        <v>0</v>
      </c>
      <c r="AE584" s="19">
        <f t="shared" si="91"/>
        <v>0</v>
      </c>
      <c r="AF584" s="19">
        <f t="shared" si="92"/>
        <v>0</v>
      </c>
      <c r="AG584" s="20"/>
      <c r="AH584" s="160">
        <f>'[3]Sped FY 2020'!DZ600</f>
        <v>0</v>
      </c>
      <c r="AI584" s="19">
        <f t="shared" si="93"/>
        <v>0</v>
      </c>
      <c r="AJ584" s="19">
        <f t="shared" si="93"/>
        <v>0</v>
      </c>
      <c r="AK584" s="19">
        <f t="shared" si="93"/>
        <v>0</v>
      </c>
      <c r="AL584" s="19">
        <f t="shared" si="93"/>
        <v>0</v>
      </c>
      <c r="AM584" s="19">
        <f t="shared" si="93"/>
        <v>0</v>
      </c>
      <c r="AN584" s="19">
        <f t="shared" si="84"/>
        <v>0</v>
      </c>
      <c r="AO584" s="19">
        <f t="shared" si="84"/>
        <v>0</v>
      </c>
      <c r="AP584" s="19">
        <f t="shared" si="84"/>
        <v>0</v>
      </c>
      <c r="AQ584" s="118">
        <f>'[3]Sped FY 2020'!CR600</f>
        <v>0</v>
      </c>
      <c r="AR584" s="119">
        <f>'[3]Sped FY 2020'!CS600</f>
        <v>0</v>
      </c>
      <c r="AS584" s="161"/>
    </row>
    <row r="585" spans="1:45" ht="15" x14ac:dyDescent="0.25">
      <c r="A585" s="154">
        <v>6074</v>
      </c>
      <c r="B585" s="155">
        <v>50</v>
      </c>
      <c r="C585" s="156" t="s">
        <v>694</v>
      </c>
      <c r="D585" s="167">
        <v>8</v>
      </c>
      <c r="E585" s="120">
        <f>'[3]Sped FY 2020'!AB601</f>
        <v>0</v>
      </c>
      <c r="F585" s="120">
        <f>'[3]Sped FY 2020'!AK601</f>
        <v>0</v>
      </c>
      <c r="G585" s="120">
        <f>'[3]Sped FY 2020'!BP601</f>
        <v>0</v>
      </c>
      <c r="H585" s="120">
        <f>-'[3]Sped FY 2020'!CI601</f>
        <v>0</v>
      </c>
      <c r="I585" s="120">
        <f>'[3]Sped FY 2020'!CB601</f>
        <v>0</v>
      </c>
      <c r="J585" s="120">
        <f>'[3]Sped FY 2020'!BF601-'[3]Sped FY 2020'!BI601</f>
        <v>0</v>
      </c>
      <c r="K585" s="120">
        <f>'[3]Sped FY 2020'!CJ601</f>
        <v>0</v>
      </c>
      <c r="L585" s="118">
        <f t="shared" si="86"/>
        <v>0</v>
      </c>
      <c r="M585" s="134">
        <f t="shared" si="87"/>
        <v>0</v>
      </c>
      <c r="N585" s="158">
        <v>6074</v>
      </c>
      <c r="O585" s="159">
        <v>50</v>
      </c>
      <c r="P585" s="14" t="s">
        <v>694</v>
      </c>
      <c r="Q585" s="14">
        <v>8</v>
      </c>
      <c r="R585" s="22">
        <v>0</v>
      </c>
      <c r="S585" s="94">
        <v>0</v>
      </c>
      <c r="T585" s="94">
        <v>0</v>
      </c>
      <c r="U585" s="94">
        <v>0</v>
      </c>
      <c r="V585" s="94">
        <v>0</v>
      </c>
      <c r="W585" s="95">
        <v>0</v>
      </c>
      <c r="Y585" s="19">
        <f t="shared" si="88"/>
        <v>0</v>
      </c>
      <c r="Z585" s="19">
        <f t="shared" si="88"/>
        <v>0</v>
      </c>
      <c r="AA585" s="19">
        <f t="shared" si="89"/>
        <v>0</v>
      </c>
      <c r="AB585" s="19">
        <f t="shared" si="90"/>
        <v>0</v>
      </c>
      <c r="AC585" s="19">
        <f t="shared" si="90"/>
        <v>0</v>
      </c>
      <c r="AD585" s="19">
        <f t="shared" si="90"/>
        <v>0</v>
      </c>
      <c r="AE585" s="19">
        <f t="shared" si="91"/>
        <v>0</v>
      </c>
      <c r="AF585" s="19">
        <f t="shared" si="92"/>
        <v>0</v>
      </c>
      <c r="AG585" s="20"/>
      <c r="AH585" s="160">
        <f>'[3]Sped FY 2020'!DZ601</f>
        <v>0</v>
      </c>
      <c r="AI585" s="19">
        <f t="shared" si="93"/>
        <v>0</v>
      </c>
      <c r="AJ585" s="19">
        <f t="shared" si="93"/>
        <v>0</v>
      </c>
      <c r="AK585" s="19">
        <f t="shared" si="93"/>
        <v>0</v>
      </c>
      <c r="AL585" s="19">
        <f t="shared" si="93"/>
        <v>0</v>
      </c>
      <c r="AM585" s="19">
        <f t="shared" si="93"/>
        <v>0</v>
      </c>
      <c r="AN585" s="19">
        <f t="shared" si="84"/>
        <v>0</v>
      </c>
      <c r="AO585" s="19">
        <f t="shared" si="84"/>
        <v>0</v>
      </c>
      <c r="AP585" s="19">
        <f t="shared" si="84"/>
        <v>0</v>
      </c>
      <c r="AQ585" s="118">
        <f>'[3]Sped FY 2020'!CR601</f>
        <v>0</v>
      </c>
      <c r="AR585" s="119">
        <f>'[3]Sped FY 2020'!CS601</f>
        <v>0</v>
      </c>
      <c r="AS585" s="161"/>
    </row>
    <row r="586" spans="1:45" ht="15" x14ac:dyDescent="0.25">
      <c r="A586" s="154">
        <v>6076</v>
      </c>
      <c r="B586" s="155">
        <v>50</v>
      </c>
      <c r="C586" s="156" t="s">
        <v>695</v>
      </c>
      <c r="D586" s="167">
        <v>8</v>
      </c>
      <c r="E586" s="120">
        <f>'[3]Sped FY 2020'!AB602</f>
        <v>955372.16568737885</v>
      </c>
      <c r="F586" s="120">
        <f>'[3]Sped FY 2020'!AK602</f>
        <v>375131.22664840473</v>
      </c>
      <c r="G586" s="120">
        <f>'[3]Sped FY 2020'!BP602</f>
        <v>0</v>
      </c>
      <c r="H586" s="120">
        <f>-'[3]Sped FY 2020'!CI602</f>
        <v>0</v>
      </c>
      <c r="I586" s="120">
        <f>'[3]Sped FY 2020'!CB602</f>
        <v>0</v>
      </c>
      <c r="J586" s="120">
        <f>'[3]Sped FY 2020'!BF602-'[3]Sped FY 2020'!BI602</f>
        <v>1866325.7185090994</v>
      </c>
      <c r="K586" s="120">
        <f>'[3]Sped FY 2020'!CJ602</f>
        <v>0</v>
      </c>
      <c r="L586" s="118">
        <f t="shared" si="86"/>
        <v>3196829.1108448831</v>
      </c>
      <c r="M586" s="134">
        <f t="shared" si="87"/>
        <v>0</v>
      </c>
      <c r="N586" s="158">
        <v>6076</v>
      </c>
      <c r="O586" s="159">
        <v>50</v>
      </c>
      <c r="P586" s="14" t="s">
        <v>695</v>
      </c>
      <c r="Q586" s="14">
        <v>8</v>
      </c>
      <c r="R586" s="22">
        <v>955372.16568737885</v>
      </c>
      <c r="S586" s="94">
        <v>375131.22664840473</v>
      </c>
      <c r="T586" s="94">
        <v>0</v>
      </c>
      <c r="U586" s="94">
        <v>0</v>
      </c>
      <c r="V586" s="94">
        <v>1866325.7185090994</v>
      </c>
      <c r="W586" s="95">
        <v>3196829.1108448831</v>
      </c>
      <c r="Y586" s="19">
        <f t="shared" si="88"/>
        <v>0</v>
      </c>
      <c r="Z586" s="19">
        <f t="shared" si="88"/>
        <v>0</v>
      </c>
      <c r="AA586" s="19">
        <f t="shared" si="89"/>
        <v>0</v>
      </c>
      <c r="AB586" s="19">
        <f t="shared" si="90"/>
        <v>0</v>
      </c>
      <c r="AC586" s="19">
        <f t="shared" si="90"/>
        <v>0</v>
      </c>
      <c r="AD586" s="19">
        <f t="shared" si="90"/>
        <v>0</v>
      </c>
      <c r="AE586" s="19">
        <f t="shared" si="91"/>
        <v>0</v>
      </c>
      <c r="AF586" s="19">
        <f t="shared" si="92"/>
        <v>0</v>
      </c>
      <c r="AG586" s="20"/>
      <c r="AH586" s="160">
        <f>'[3]Sped FY 2020'!DZ602</f>
        <v>0</v>
      </c>
      <c r="AI586" s="19">
        <f t="shared" si="93"/>
        <v>0</v>
      </c>
      <c r="AJ586" s="19">
        <f t="shared" si="93"/>
        <v>0</v>
      </c>
      <c r="AK586" s="19">
        <f t="shared" si="93"/>
        <v>0</v>
      </c>
      <c r="AL586" s="19">
        <f t="shared" si="93"/>
        <v>0</v>
      </c>
      <c r="AM586" s="19">
        <f t="shared" si="93"/>
        <v>0</v>
      </c>
      <c r="AN586" s="19">
        <f t="shared" si="84"/>
        <v>0</v>
      </c>
      <c r="AO586" s="19">
        <f t="shared" si="84"/>
        <v>0</v>
      </c>
      <c r="AP586" s="19">
        <f t="shared" si="84"/>
        <v>0</v>
      </c>
      <c r="AQ586" s="118">
        <f>'[3]Sped FY 2020'!CR602</f>
        <v>0</v>
      </c>
      <c r="AR586" s="119">
        <f>'[3]Sped FY 2020'!CS602</f>
        <v>0</v>
      </c>
      <c r="AS586" s="161"/>
    </row>
    <row r="587" spans="1:45" ht="15" x14ac:dyDescent="0.25">
      <c r="A587" s="154">
        <v>6078</v>
      </c>
      <c r="B587" s="155">
        <v>62</v>
      </c>
      <c r="C587" s="156" t="s">
        <v>696</v>
      </c>
      <c r="D587" s="167">
        <v>8</v>
      </c>
      <c r="E587" s="120">
        <f>'[3]Sped FY 2020'!AB603</f>
        <v>0</v>
      </c>
      <c r="F587" s="120">
        <f>'[3]Sped FY 2020'!AK603</f>
        <v>0</v>
      </c>
      <c r="G587" s="120">
        <f>'[3]Sped FY 2020'!BP603</f>
        <v>0</v>
      </c>
      <c r="H587" s="120">
        <f>-'[3]Sped FY 2020'!CI603</f>
        <v>0</v>
      </c>
      <c r="I587" s="120">
        <f>'[3]Sped FY 2020'!CB603</f>
        <v>0</v>
      </c>
      <c r="J587" s="120">
        <f>'[3]Sped FY 2020'!BF603-'[3]Sped FY 2020'!BI603</f>
        <v>0</v>
      </c>
      <c r="K587" s="120">
        <f>'[3]Sped FY 2020'!CJ603</f>
        <v>0</v>
      </c>
      <c r="L587" s="118">
        <f t="shared" si="86"/>
        <v>0</v>
      </c>
      <c r="M587" s="134">
        <f t="shared" si="87"/>
        <v>0</v>
      </c>
      <c r="N587" s="158">
        <v>6078</v>
      </c>
      <c r="O587" s="159">
        <v>62</v>
      </c>
      <c r="P587" s="14" t="s">
        <v>696</v>
      </c>
      <c r="Q587" s="14">
        <v>8</v>
      </c>
      <c r="R587" s="22">
        <v>0</v>
      </c>
      <c r="S587" s="94">
        <v>0</v>
      </c>
      <c r="T587" s="94">
        <v>0</v>
      </c>
      <c r="U587" s="94">
        <v>0</v>
      </c>
      <c r="V587" s="94">
        <v>0</v>
      </c>
      <c r="W587" s="95">
        <v>0</v>
      </c>
      <c r="Y587" s="19">
        <f t="shared" si="88"/>
        <v>0</v>
      </c>
      <c r="Z587" s="19">
        <f t="shared" si="88"/>
        <v>0</v>
      </c>
      <c r="AA587" s="19">
        <f t="shared" si="89"/>
        <v>0</v>
      </c>
      <c r="AB587" s="19">
        <f t="shared" si="90"/>
        <v>0</v>
      </c>
      <c r="AC587" s="19">
        <f t="shared" si="90"/>
        <v>0</v>
      </c>
      <c r="AD587" s="19">
        <f t="shared" si="90"/>
        <v>0</v>
      </c>
      <c r="AE587" s="19">
        <f t="shared" si="91"/>
        <v>0</v>
      </c>
      <c r="AF587" s="19">
        <f t="shared" si="92"/>
        <v>0</v>
      </c>
      <c r="AG587" s="20"/>
      <c r="AH587" s="160">
        <f>'[3]Sped FY 2020'!DZ603</f>
        <v>0</v>
      </c>
      <c r="AI587" s="19">
        <f t="shared" si="93"/>
        <v>0</v>
      </c>
      <c r="AJ587" s="19">
        <f t="shared" si="93"/>
        <v>0</v>
      </c>
      <c r="AK587" s="19">
        <f t="shared" si="93"/>
        <v>0</v>
      </c>
      <c r="AL587" s="19">
        <f t="shared" si="93"/>
        <v>0</v>
      </c>
      <c r="AM587" s="19">
        <f t="shared" si="93"/>
        <v>0</v>
      </c>
      <c r="AN587" s="19">
        <f t="shared" si="93"/>
        <v>0</v>
      </c>
      <c r="AO587" s="19">
        <f t="shared" si="93"/>
        <v>0</v>
      </c>
      <c r="AP587" s="19">
        <f t="shared" si="93"/>
        <v>0</v>
      </c>
      <c r="AQ587" s="118">
        <f>'[3]Sped FY 2020'!CR603</f>
        <v>0</v>
      </c>
      <c r="AR587" s="119">
        <f>'[3]Sped FY 2020'!CS603</f>
        <v>0</v>
      </c>
      <c r="AS587" s="161"/>
    </row>
    <row r="588" spans="1:45" ht="15" x14ac:dyDescent="0.25">
      <c r="A588" s="154">
        <v>6079</v>
      </c>
      <c r="B588" s="155">
        <v>52</v>
      </c>
      <c r="C588" s="156" t="s">
        <v>697</v>
      </c>
      <c r="D588" s="167">
        <v>8</v>
      </c>
      <c r="E588" s="120">
        <f>'[3]Sped FY 2020'!AB604</f>
        <v>1016982.7293885078</v>
      </c>
      <c r="F588" s="120">
        <f>'[3]Sped FY 2020'!AK604</f>
        <v>1496953.5143301159</v>
      </c>
      <c r="G588" s="120">
        <f>'[3]Sped FY 2020'!BP604</f>
        <v>0</v>
      </c>
      <c r="H588" s="120">
        <f>-'[3]Sped FY 2020'!CI604</f>
        <v>0</v>
      </c>
      <c r="I588" s="120">
        <f>'[3]Sped FY 2020'!CB604</f>
        <v>0</v>
      </c>
      <c r="J588" s="120">
        <f>'[3]Sped FY 2020'!BF604-'[3]Sped FY 2020'!BI604</f>
        <v>3054079.0292554931</v>
      </c>
      <c r="K588" s="120">
        <f>'[3]Sped FY 2020'!CJ604</f>
        <v>0</v>
      </c>
      <c r="L588" s="118">
        <f t="shared" si="86"/>
        <v>5568015.2729741167</v>
      </c>
      <c r="M588" s="134">
        <f t="shared" si="87"/>
        <v>0</v>
      </c>
      <c r="N588" s="158">
        <v>6079</v>
      </c>
      <c r="O588" s="159">
        <v>52</v>
      </c>
      <c r="P588" s="14" t="s">
        <v>697</v>
      </c>
      <c r="Q588" s="14">
        <v>8</v>
      </c>
      <c r="R588" s="22">
        <v>1016982.7293885078</v>
      </c>
      <c r="S588" s="94">
        <v>1496953.5143301159</v>
      </c>
      <c r="T588" s="94">
        <v>0</v>
      </c>
      <c r="U588" s="94">
        <v>0</v>
      </c>
      <c r="V588" s="94">
        <v>3054079.0292554931</v>
      </c>
      <c r="W588" s="95">
        <v>5568015.2729741167</v>
      </c>
      <c r="Y588" s="19">
        <f t="shared" si="88"/>
        <v>0</v>
      </c>
      <c r="Z588" s="19">
        <f t="shared" si="88"/>
        <v>0</v>
      </c>
      <c r="AA588" s="19">
        <f t="shared" si="89"/>
        <v>0</v>
      </c>
      <c r="AB588" s="19">
        <f t="shared" si="90"/>
        <v>0</v>
      </c>
      <c r="AC588" s="19">
        <f t="shared" si="90"/>
        <v>0</v>
      </c>
      <c r="AD588" s="19">
        <f t="shared" si="90"/>
        <v>0</v>
      </c>
      <c r="AE588" s="19">
        <f t="shared" si="91"/>
        <v>0</v>
      </c>
      <c r="AF588" s="19">
        <f t="shared" si="92"/>
        <v>0</v>
      </c>
      <c r="AG588" s="20"/>
      <c r="AH588" s="160">
        <f>'[3]Sped FY 2020'!DZ604</f>
        <v>0</v>
      </c>
      <c r="AI588" s="19">
        <f t="shared" si="93"/>
        <v>0</v>
      </c>
      <c r="AJ588" s="19">
        <f t="shared" si="93"/>
        <v>0</v>
      </c>
      <c r="AK588" s="19">
        <f t="shared" si="93"/>
        <v>0</v>
      </c>
      <c r="AL588" s="19">
        <f t="shared" si="93"/>
        <v>0</v>
      </c>
      <c r="AM588" s="19">
        <f t="shared" si="93"/>
        <v>0</v>
      </c>
      <c r="AN588" s="19">
        <f t="shared" si="93"/>
        <v>0</v>
      </c>
      <c r="AO588" s="19">
        <f t="shared" si="93"/>
        <v>0</v>
      </c>
      <c r="AP588" s="19">
        <f t="shared" si="93"/>
        <v>0</v>
      </c>
      <c r="AQ588" s="118">
        <f>'[3]Sped FY 2020'!CR604</f>
        <v>0</v>
      </c>
      <c r="AR588" s="119">
        <f>'[3]Sped FY 2020'!CS604</f>
        <v>0</v>
      </c>
      <c r="AS588" s="161"/>
    </row>
    <row r="589" spans="1:45" ht="15" x14ac:dyDescent="0.25">
      <c r="A589" s="154">
        <v>6080</v>
      </c>
      <c r="B589" s="155">
        <v>50</v>
      </c>
      <c r="C589" s="156" t="s">
        <v>698</v>
      </c>
      <c r="D589" s="167">
        <v>8</v>
      </c>
      <c r="E589" s="120">
        <f>'[3]Sped FY 2020'!AB605</f>
        <v>0</v>
      </c>
      <c r="F589" s="120">
        <f>'[3]Sped FY 2020'!AK605</f>
        <v>0</v>
      </c>
      <c r="G589" s="120">
        <f>'[3]Sped FY 2020'!BP605</f>
        <v>0</v>
      </c>
      <c r="H589" s="120">
        <f>-'[3]Sped FY 2020'!CI605</f>
        <v>0</v>
      </c>
      <c r="I589" s="120">
        <f>'[3]Sped FY 2020'!CB605</f>
        <v>0</v>
      </c>
      <c r="J589" s="120">
        <f>'[3]Sped FY 2020'!BF605-'[3]Sped FY 2020'!BI605</f>
        <v>0</v>
      </c>
      <c r="K589" s="120">
        <f>'[3]Sped FY 2020'!CJ605</f>
        <v>0</v>
      </c>
      <c r="L589" s="118">
        <f t="shared" si="86"/>
        <v>0</v>
      </c>
      <c r="M589" s="134">
        <f t="shared" si="87"/>
        <v>0</v>
      </c>
      <c r="N589" s="158">
        <v>6080</v>
      </c>
      <c r="O589" s="159">
        <v>50</v>
      </c>
      <c r="P589" s="14" t="s">
        <v>698</v>
      </c>
      <c r="Q589" s="14">
        <v>8</v>
      </c>
      <c r="R589" s="22">
        <v>0</v>
      </c>
      <c r="S589" s="94">
        <v>0</v>
      </c>
      <c r="T589" s="94">
        <v>0</v>
      </c>
      <c r="U589" s="94">
        <v>0</v>
      </c>
      <c r="V589" s="94">
        <v>0</v>
      </c>
      <c r="W589" s="95">
        <v>0</v>
      </c>
      <c r="Y589" s="19">
        <f t="shared" si="88"/>
        <v>0</v>
      </c>
      <c r="Z589" s="19">
        <f t="shared" si="88"/>
        <v>0</v>
      </c>
      <c r="AA589" s="19">
        <f t="shared" si="89"/>
        <v>0</v>
      </c>
      <c r="AB589" s="19">
        <f t="shared" si="90"/>
        <v>0</v>
      </c>
      <c r="AC589" s="19">
        <f t="shared" si="90"/>
        <v>0</v>
      </c>
      <c r="AD589" s="19">
        <f t="shared" si="90"/>
        <v>0</v>
      </c>
      <c r="AE589" s="19">
        <f t="shared" si="91"/>
        <v>0</v>
      </c>
      <c r="AF589" s="19">
        <f t="shared" si="92"/>
        <v>0</v>
      </c>
      <c r="AG589" s="20"/>
      <c r="AH589" s="160">
        <f>'[3]Sped FY 2020'!DZ605</f>
        <v>0</v>
      </c>
      <c r="AI589" s="19">
        <f t="shared" si="93"/>
        <v>0</v>
      </c>
      <c r="AJ589" s="19">
        <f t="shared" si="93"/>
        <v>0</v>
      </c>
      <c r="AK589" s="19">
        <f t="shared" si="93"/>
        <v>0</v>
      </c>
      <c r="AL589" s="19">
        <f t="shared" si="93"/>
        <v>0</v>
      </c>
      <c r="AM589" s="19">
        <f t="shared" si="93"/>
        <v>0</v>
      </c>
      <c r="AN589" s="19">
        <f t="shared" si="93"/>
        <v>0</v>
      </c>
      <c r="AO589" s="19">
        <f t="shared" si="93"/>
        <v>0</v>
      </c>
      <c r="AP589" s="19">
        <f t="shared" si="93"/>
        <v>0</v>
      </c>
      <c r="AQ589" s="118">
        <f>'[3]Sped FY 2020'!CR605</f>
        <v>0</v>
      </c>
      <c r="AR589" s="119">
        <f>'[3]Sped FY 2020'!CS605</f>
        <v>0</v>
      </c>
      <c r="AS589" s="161"/>
    </row>
    <row r="590" spans="1:45" ht="15" x14ac:dyDescent="0.25">
      <c r="A590" s="154">
        <v>6081</v>
      </c>
      <c r="B590" s="155">
        <v>50</v>
      </c>
      <c r="C590" s="156" t="s">
        <v>699</v>
      </c>
      <c r="D590" s="167">
        <v>8</v>
      </c>
      <c r="E590" s="120">
        <f>'[3]Sped FY 2020'!AB606</f>
        <v>0</v>
      </c>
      <c r="F590" s="120">
        <f>'[3]Sped FY 2020'!AK606</f>
        <v>0</v>
      </c>
      <c r="G590" s="120">
        <f>'[3]Sped FY 2020'!BP606</f>
        <v>0</v>
      </c>
      <c r="H590" s="120">
        <f>-'[3]Sped FY 2020'!CI606</f>
        <v>0</v>
      </c>
      <c r="I590" s="120">
        <f>'[3]Sped FY 2020'!CB606</f>
        <v>0</v>
      </c>
      <c r="J590" s="120">
        <f>'[3]Sped FY 2020'!BF606-'[3]Sped FY 2020'!BI606</f>
        <v>0</v>
      </c>
      <c r="K590" s="120">
        <f>'[3]Sped FY 2020'!CJ606</f>
        <v>0</v>
      </c>
      <c r="L590" s="118">
        <f t="shared" si="86"/>
        <v>0</v>
      </c>
      <c r="M590" s="134">
        <f t="shared" si="87"/>
        <v>0</v>
      </c>
      <c r="N590" s="158">
        <v>6081</v>
      </c>
      <c r="O590" s="159">
        <v>50</v>
      </c>
      <c r="P590" s="14" t="s">
        <v>699</v>
      </c>
      <c r="Q590" s="14">
        <v>8</v>
      </c>
      <c r="R590" s="22">
        <v>0</v>
      </c>
      <c r="S590" s="94">
        <v>0</v>
      </c>
      <c r="T590" s="94">
        <v>0</v>
      </c>
      <c r="U590" s="94">
        <v>0</v>
      </c>
      <c r="V590" s="94">
        <v>0</v>
      </c>
      <c r="W590" s="95">
        <v>0</v>
      </c>
      <c r="Y590" s="19">
        <f t="shared" si="88"/>
        <v>0</v>
      </c>
      <c r="Z590" s="19">
        <f t="shared" si="88"/>
        <v>0</v>
      </c>
      <c r="AA590" s="19">
        <f t="shared" si="89"/>
        <v>0</v>
      </c>
      <c r="AB590" s="19">
        <f t="shared" si="90"/>
        <v>0</v>
      </c>
      <c r="AC590" s="19">
        <f t="shared" si="90"/>
        <v>0</v>
      </c>
      <c r="AD590" s="19">
        <f t="shared" si="90"/>
        <v>0</v>
      </c>
      <c r="AE590" s="19">
        <f t="shared" si="91"/>
        <v>0</v>
      </c>
      <c r="AF590" s="19">
        <f t="shared" si="92"/>
        <v>0</v>
      </c>
      <c r="AG590" s="20"/>
      <c r="AH590" s="160">
        <f>'[3]Sped FY 2020'!DZ606</f>
        <v>0</v>
      </c>
      <c r="AI590" s="19">
        <f t="shared" si="93"/>
        <v>0</v>
      </c>
      <c r="AJ590" s="19">
        <f t="shared" si="93"/>
        <v>0</v>
      </c>
      <c r="AK590" s="19">
        <f t="shared" si="93"/>
        <v>0</v>
      </c>
      <c r="AL590" s="19">
        <f t="shared" si="93"/>
        <v>0</v>
      </c>
      <c r="AM590" s="19">
        <f t="shared" si="93"/>
        <v>0</v>
      </c>
      <c r="AN590" s="19">
        <f t="shared" si="93"/>
        <v>0</v>
      </c>
      <c r="AO590" s="19">
        <f t="shared" si="93"/>
        <v>0</v>
      </c>
      <c r="AP590" s="19">
        <f t="shared" si="93"/>
        <v>0</v>
      </c>
      <c r="AQ590" s="118">
        <f>'[3]Sped FY 2020'!CR606</f>
        <v>0</v>
      </c>
      <c r="AR590" s="119">
        <f>'[3]Sped FY 2020'!CS606</f>
        <v>0</v>
      </c>
      <c r="AS590" s="161"/>
    </row>
    <row r="591" spans="1:45" ht="15" x14ac:dyDescent="0.25">
      <c r="A591" s="154">
        <v>6082</v>
      </c>
      <c r="B591" s="155">
        <v>50</v>
      </c>
      <c r="C591" s="156" t="s">
        <v>700</v>
      </c>
      <c r="D591" s="167">
        <v>8</v>
      </c>
      <c r="E591" s="120">
        <f>'[3]Sped FY 2020'!AB607</f>
        <v>0</v>
      </c>
      <c r="F591" s="120">
        <f>'[3]Sped FY 2020'!AK607</f>
        <v>0</v>
      </c>
      <c r="G591" s="120">
        <f>'[3]Sped FY 2020'!BP607</f>
        <v>0</v>
      </c>
      <c r="H591" s="120">
        <f>-'[3]Sped FY 2020'!CI607</f>
        <v>0</v>
      </c>
      <c r="I591" s="120">
        <f>'[3]Sped FY 2020'!CB607</f>
        <v>0</v>
      </c>
      <c r="J591" s="120">
        <f>'[3]Sped FY 2020'!BF607-'[3]Sped FY 2020'!BI607</f>
        <v>0</v>
      </c>
      <c r="K591" s="120">
        <f>'[3]Sped FY 2020'!CJ607</f>
        <v>0</v>
      </c>
      <c r="L591" s="118">
        <f t="shared" si="86"/>
        <v>0</v>
      </c>
      <c r="M591" s="134">
        <f t="shared" si="87"/>
        <v>0</v>
      </c>
      <c r="N591" s="158">
        <v>6082</v>
      </c>
      <c r="O591" s="159">
        <v>50</v>
      </c>
      <c r="P591" s="14" t="s">
        <v>700</v>
      </c>
      <c r="Q591" s="14">
        <v>8</v>
      </c>
      <c r="R591" s="22">
        <v>0</v>
      </c>
      <c r="S591" s="94">
        <v>0</v>
      </c>
      <c r="T591" s="94">
        <v>0</v>
      </c>
      <c r="U591" s="94">
        <v>0</v>
      </c>
      <c r="V591" s="94">
        <v>0</v>
      </c>
      <c r="W591" s="95">
        <v>0</v>
      </c>
      <c r="Y591" s="19">
        <f t="shared" si="88"/>
        <v>0</v>
      </c>
      <c r="Z591" s="19">
        <f t="shared" si="88"/>
        <v>0</v>
      </c>
      <c r="AA591" s="19">
        <f t="shared" si="89"/>
        <v>0</v>
      </c>
      <c r="AB591" s="19">
        <f t="shared" si="90"/>
        <v>0</v>
      </c>
      <c r="AC591" s="19">
        <f t="shared" si="90"/>
        <v>0</v>
      </c>
      <c r="AD591" s="19">
        <f t="shared" si="90"/>
        <v>0</v>
      </c>
      <c r="AE591" s="19">
        <f t="shared" si="91"/>
        <v>0</v>
      </c>
      <c r="AF591" s="19">
        <f t="shared" si="92"/>
        <v>0</v>
      </c>
      <c r="AG591" s="20"/>
      <c r="AH591" s="160">
        <f>'[3]Sped FY 2020'!DZ607</f>
        <v>0</v>
      </c>
      <c r="AI591" s="19">
        <f t="shared" si="93"/>
        <v>0</v>
      </c>
      <c r="AJ591" s="19">
        <f t="shared" si="93"/>
        <v>0</v>
      </c>
      <c r="AK591" s="19">
        <f t="shared" si="93"/>
        <v>0</v>
      </c>
      <c r="AL591" s="19">
        <f t="shared" si="93"/>
        <v>0</v>
      </c>
      <c r="AM591" s="19">
        <f t="shared" si="93"/>
        <v>0</v>
      </c>
      <c r="AN591" s="19">
        <f t="shared" si="93"/>
        <v>0</v>
      </c>
      <c r="AO591" s="19">
        <f t="shared" si="93"/>
        <v>0</v>
      </c>
      <c r="AP591" s="19">
        <f t="shared" si="93"/>
        <v>0</v>
      </c>
      <c r="AQ591" s="118">
        <f>'[3]Sped FY 2020'!CR607</f>
        <v>0</v>
      </c>
      <c r="AR591" s="119">
        <f>'[3]Sped FY 2020'!CS607</f>
        <v>0</v>
      </c>
      <c r="AS591" s="161"/>
    </row>
    <row r="592" spans="1:45" ht="15" x14ac:dyDescent="0.25">
      <c r="A592" s="154">
        <v>6083</v>
      </c>
      <c r="B592" s="155">
        <v>52</v>
      </c>
      <c r="C592" s="156" t="s">
        <v>701</v>
      </c>
      <c r="D592" s="167">
        <v>8</v>
      </c>
      <c r="E592" s="120">
        <f>'[3]Sped FY 2020'!AB608</f>
        <v>779880.6136713936</v>
      </c>
      <c r="F592" s="120">
        <f>'[3]Sped FY 2020'!AK608</f>
        <v>676370.30588153959</v>
      </c>
      <c r="G592" s="120">
        <f>'[3]Sped FY 2020'!BP608</f>
        <v>0</v>
      </c>
      <c r="H592" s="120">
        <f>-'[3]Sped FY 2020'!CI608</f>
        <v>0</v>
      </c>
      <c r="I592" s="120">
        <f>'[3]Sped FY 2020'!CB608</f>
        <v>0</v>
      </c>
      <c r="J592" s="120">
        <f>'[3]Sped FY 2020'!BF608-'[3]Sped FY 2020'!BI608</f>
        <v>1438501.6923244412</v>
      </c>
      <c r="K592" s="120">
        <f>'[3]Sped FY 2020'!CJ608</f>
        <v>0</v>
      </c>
      <c r="L592" s="118">
        <f t="shared" si="86"/>
        <v>2894752.6118773744</v>
      </c>
      <c r="M592" s="134">
        <f t="shared" si="87"/>
        <v>0</v>
      </c>
      <c r="N592" s="158">
        <v>6083</v>
      </c>
      <c r="O592" s="159">
        <v>52</v>
      </c>
      <c r="P592" s="14" t="s">
        <v>701</v>
      </c>
      <c r="Q592" s="14">
        <v>8</v>
      </c>
      <c r="R592" s="22">
        <v>779880.6136713936</v>
      </c>
      <c r="S592" s="94">
        <v>676370.30588153959</v>
      </c>
      <c r="T592" s="94">
        <v>0</v>
      </c>
      <c r="U592" s="94">
        <v>0</v>
      </c>
      <c r="V592" s="94">
        <v>1438501.6923244412</v>
      </c>
      <c r="W592" s="95">
        <v>2894752.6118773744</v>
      </c>
      <c r="Y592" s="19">
        <f t="shared" si="88"/>
        <v>0</v>
      </c>
      <c r="Z592" s="19">
        <f t="shared" si="88"/>
        <v>0</v>
      </c>
      <c r="AA592" s="19">
        <f t="shared" si="89"/>
        <v>0</v>
      </c>
      <c r="AB592" s="19">
        <f t="shared" si="90"/>
        <v>0</v>
      </c>
      <c r="AC592" s="19">
        <f t="shared" si="90"/>
        <v>0</v>
      </c>
      <c r="AD592" s="19">
        <f t="shared" si="90"/>
        <v>0</v>
      </c>
      <c r="AE592" s="19">
        <f t="shared" si="91"/>
        <v>0</v>
      </c>
      <c r="AF592" s="19">
        <f t="shared" si="92"/>
        <v>0</v>
      </c>
      <c r="AG592" s="20"/>
      <c r="AH592" s="160">
        <f>'[3]Sped FY 2020'!DZ608</f>
        <v>0</v>
      </c>
      <c r="AI592" s="19">
        <f t="shared" si="93"/>
        <v>0</v>
      </c>
      <c r="AJ592" s="19">
        <f t="shared" si="93"/>
        <v>0</v>
      </c>
      <c r="AK592" s="19">
        <f t="shared" si="93"/>
        <v>0</v>
      </c>
      <c r="AL592" s="19">
        <f t="shared" si="93"/>
        <v>0</v>
      </c>
      <c r="AM592" s="19">
        <f t="shared" si="93"/>
        <v>0</v>
      </c>
      <c r="AN592" s="19">
        <f t="shared" si="93"/>
        <v>0</v>
      </c>
      <c r="AO592" s="19">
        <f t="shared" si="93"/>
        <v>0</v>
      </c>
      <c r="AP592" s="19">
        <f t="shared" si="93"/>
        <v>0</v>
      </c>
      <c r="AQ592" s="118">
        <f>'[3]Sped FY 2020'!CR608</f>
        <v>0</v>
      </c>
      <c r="AR592" s="119">
        <f>'[3]Sped FY 2020'!CS608</f>
        <v>0</v>
      </c>
      <c r="AS592" s="161"/>
    </row>
    <row r="593" spans="1:45" ht="15" x14ac:dyDescent="0.25">
      <c r="A593" s="154">
        <v>6085</v>
      </c>
      <c r="B593" s="155">
        <v>50</v>
      </c>
      <c r="C593" s="156" t="s">
        <v>702</v>
      </c>
      <c r="D593" s="167">
        <v>8</v>
      </c>
      <c r="E593" s="120">
        <f>'[3]Sped FY 2020'!AB609</f>
        <v>0</v>
      </c>
      <c r="F593" s="120">
        <f>'[3]Sped FY 2020'!AK609</f>
        <v>0</v>
      </c>
      <c r="G593" s="120">
        <f>'[3]Sped FY 2020'!BP609</f>
        <v>0</v>
      </c>
      <c r="H593" s="120">
        <f>-'[3]Sped FY 2020'!CI609</f>
        <v>0</v>
      </c>
      <c r="I593" s="120">
        <f>'[3]Sped FY 2020'!CB609</f>
        <v>0</v>
      </c>
      <c r="J593" s="120">
        <f>'[3]Sped FY 2020'!BF609-'[3]Sped FY 2020'!BI609</f>
        <v>0</v>
      </c>
      <c r="K593" s="120">
        <f>'[3]Sped FY 2020'!CJ609</f>
        <v>0</v>
      </c>
      <c r="L593" s="118">
        <f t="shared" si="86"/>
        <v>0</v>
      </c>
      <c r="M593" s="134">
        <f t="shared" si="87"/>
        <v>0</v>
      </c>
      <c r="N593" s="158">
        <v>6085</v>
      </c>
      <c r="O593" s="159">
        <v>50</v>
      </c>
      <c r="P593" s="14" t="s">
        <v>702</v>
      </c>
      <c r="Q593" s="14">
        <v>8</v>
      </c>
      <c r="R593" s="22">
        <v>0</v>
      </c>
      <c r="S593" s="94">
        <v>0</v>
      </c>
      <c r="T593" s="94">
        <v>0</v>
      </c>
      <c r="U593" s="94">
        <v>0</v>
      </c>
      <c r="V593" s="94">
        <v>0</v>
      </c>
      <c r="W593" s="95">
        <v>0</v>
      </c>
      <c r="Y593" s="19">
        <f t="shared" si="88"/>
        <v>0</v>
      </c>
      <c r="Z593" s="19">
        <f t="shared" si="88"/>
        <v>0</v>
      </c>
      <c r="AA593" s="19">
        <f t="shared" si="89"/>
        <v>0</v>
      </c>
      <c r="AB593" s="19">
        <f t="shared" si="90"/>
        <v>0</v>
      </c>
      <c r="AC593" s="19">
        <f t="shared" si="90"/>
        <v>0</v>
      </c>
      <c r="AD593" s="19">
        <f t="shared" si="90"/>
        <v>0</v>
      </c>
      <c r="AE593" s="19">
        <f t="shared" si="91"/>
        <v>0</v>
      </c>
      <c r="AF593" s="19">
        <f t="shared" si="92"/>
        <v>0</v>
      </c>
      <c r="AG593" s="20"/>
      <c r="AH593" s="160">
        <f>'[3]Sped FY 2020'!DZ609</f>
        <v>0</v>
      </c>
      <c r="AI593" s="19">
        <f t="shared" si="93"/>
        <v>0</v>
      </c>
      <c r="AJ593" s="19">
        <f t="shared" si="93"/>
        <v>0</v>
      </c>
      <c r="AK593" s="19">
        <f t="shared" si="93"/>
        <v>0</v>
      </c>
      <c r="AL593" s="19">
        <f t="shared" si="93"/>
        <v>0</v>
      </c>
      <c r="AM593" s="19">
        <f t="shared" si="93"/>
        <v>0</v>
      </c>
      <c r="AN593" s="19">
        <f t="shared" si="93"/>
        <v>0</v>
      </c>
      <c r="AO593" s="19">
        <f t="shared" si="93"/>
        <v>0</v>
      </c>
      <c r="AP593" s="19">
        <f t="shared" si="93"/>
        <v>0</v>
      </c>
      <c r="AQ593" s="118">
        <f>'[3]Sped FY 2020'!CR609</f>
        <v>0</v>
      </c>
      <c r="AR593" s="119">
        <f>'[3]Sped FY 2020'!CS609</f>
        <v>0</v>
      </c>
      <c r="AS593" s="161"/>
    </row>
    <row r="594" spans="1:45" ht="15" x14ac:dyDescent="0.25">
      <c r="A594" s="154">
        <v>6087</v>
      </c>
      <c r="B594" s="155">
        <v>50</v>
      </c>
      <c r="C594" s="156" t="s">
        <v>703</v>
      </c>
      <c r="D594" s="167">
        <v>8</v>
      </c>
      <c r="E594" s="120">
        <f>'[3]Sped FY 2020'!AB610</f>
        <v>0</v>
      </c>
      <c r="F594" s="120">
        <f>'[3]Sped FY 2020'!AK610</f>
        <v>0</v>
      </c>
      <c r="G594" s="120">
        <f>'[3]Sped FY 2020'!BP610</f>
        <v>0</v>
      </c>
      <c r="H594" s="120">
        <f>-'[3]Sped FY 2020'!CI610</f>
        <v>0</v>
      </c>
      <c r="I594" s="120">
        <f>'[3]Sped FY 2020'!CB610</f>
        <v>0</v>
      </c>
      <c r="J594" s="120">
        <f>'[3]Sped FY 2020'!BF610-'[3]Sped FY 2020'!BI610</f>
        <v>0</v>
      </c>
      <c r="K594" s="120">
        <f>'[3]Sped FY 2020'!CJ610</f>
        <v>0</v>
      </c>
      <c r="L594" s="118">
        <f t="shared" si="86"/>
        <v>0</v>
      </c>
      <c r="M594" s="134">
        <f t="shared" si="87"/>
        <v>0</v>
      </c>
      <c r="N594" s="158">
        <v>6087</v>
      </c>
      <c r="O594" s="159">
        <v>50</v>
      </c>
      <c r="P594" s="14" t="s">
        <v>703</v>
      </c>
      <c r="Q594" s="14">
        <v>8</v>
      </c>
      <c r="R594" s="22">
        <v>0</v>
      </c>
      <c r="S594" s="94">
        <v>0</v>
      </c>
      <c r="T594" s="94">
        <v>0</v>
      </c>
      <c r="U594" s="94">
        <v>0</v>
      </c>
      <c r="V594" s="94">
        <v>0</v>
      </c>
      <c r="W594" s="95">
        <v>0</v>
      </c>
      <c r="Y594" s="19">
        <f t="shared" si="88"/>
        <v>0</v>
      </c>
      <c r="Z594" s="19">
        <f t="shared" si="88"/>
        <v>0</v>
      </c>
      <c r="AA594" s="19">
        <f t="shared" si="89"/>
        <v>0</v>
      </c>
      <c r="AB594" s="19">
        <f t="shared" si="90"/>
        <v>0</v>
      </c>
      <c r="AC594" s="19">
        <f t="shared" si="90"/>
        <v>0</v>
      </c>
      <c r="AD594" s="19">
        <f t="shared" si="90"/>
        <v>0</v>
      </c>
      <c r="AE594" s="19">
        <f t="shared" si="91"/>
        <v>0</v>
      </c>
      <c r="AF594" s="19">
        <f t="shared" si="92"/>
        <v>0</v>
      </c>
      <c r="AG594" s="20"/>
      <c r="AH594" s="160">
        <f>'[3]Sped FY 2020'!DZ610</f>
        <v>0</v>
      </c>
      <c r="AI594" s="19">
        <f t="shared" si="93"/>
        <v>0</v>
      </c>
      <c r="AJ594" s="19">
        <f t="shared" si="93"/>
        <v>0</v>
      </c>
      <c r="AK594" s="19">
        <f t="shared" si="93"/>
        <v>0</v>
      </c>
      <c r="AL594" s="19">
        <f t="shared" si="93"/>
        <v>0</v>
      </c>
      <c r="AM594" s="19">
        <f t="shared" si="93"/>
        <v>0</v>
      </c>
      <c r="AN594" s="19">
        <f t="shared" si="93"/>
        <v>0</v>
      </c>
      <c r="AO594" s="19">
        <f t="shared" si="93"/>
        <v>0</v>
      </c>
      <c r="AP594" s="19">
        <f t="shared" si="93"/>
        <v>0</v>
      </c>
      <c r="AQ594" s="118">
        <f>'[3]Sped FY 2020'!CR610</f>
        <v>0</v>
      </c>
      <c r="AR594" s="119">
        <f>'[3]Sped FY 2020'!CS610</f>
        <v>0</v>
      </c>
      <c r="AS594" s="161"/>
    </row>
    <row r="595" spans="1:45" ht="15" x14ac:dyDescent="0.25">
      <c r="A595" s="154">
        <v>6088</v>
      </c>
      <c r="B595" s="155">
        <v>50</v>
      </c>
      <c r="C595" s="156" t="s">
        <v>665</v>
      </c>
      <c r="D595" s="167">
        <v>8</v>
      </c>
      <c r="E595" s="120">
        <f>'[3]Sped FY 2020'!AB611</f>
        <v>0</v>
      </c>
      <c r="F595" s="120">
        <f>'[3]Sped FY 2020'!AK611</f>
        <v>0</v>
      </c>
      <c r="G595" s="120">
        <f>'[3]Sped FY 2020'!BP611</f>
        <v>0</v>
      </c>
      <c r="H595" s="120">
        <f>-'[3]Sped FY 2020'!CI611</f>
        <v>0</v>
      </c>
      <c r="I595" s="120">
        <f>'[3]Sped FY 2020'!CB611</f>
        <v>0</v>
      </c>
      <c r="J595" s="120">
        <f>'[3]Sped FY 2020'!BF611-'[3]Sped FY 2020'!BI611</f>
        <v>0</v>
      </c>
      <c r="K595" s="120">
        <f>'[3]Sped FY 2020'!CJ611</f>
        <v>0</v>
      </c>
      <c r="L595" s="118">
        <f t="shared" si="86"/>
        <v>0</v>
      </c>
      <c r="M595" s="134">
        <f t="shared" si="87"/>
        <v>0</v>
      </c>
      <c r="N595" s="158">
        <v>6088</v>
      </c>
      <c r="O595" s="159">
        <v>50</v>
      </c>
      <c r="P595" s="14" t="s">
        <v>665</v>
      </c>
      <c r="Q595" s="14">
        <v>8</v>
      </c>
      <c r="R595" s="22">
        <v>0</v>
      </c>
      <c r="S595" s="94">
        <v>0</v>
      </c>
      <c r="T595" s="94">
        <v>0</v>
      </c>
      <c r="U595" s="94">
        <v>0</v>
      </c>
      <c r="V595" s="94">
        <v>0</v>
      </c>
      <c r="W595" s="95">
        <v>0</v>
      </c>
      <c r="Y595" s="19">
        <f t="shared" si="88"/>
        <v>0</v>
      </c>
      <c r="Z595" s="19">
        <f t="shared" si="88"/>
        <v>0</v>
      </c>
      <c r="AA595" s="19">
        <f t="shared" si="89"/>
        <v>0</v>
      </c>
      <c r="AB595" s="19">
        <f t="shared" si="90"/>
        <v>0</v>
      </c>
      <c r="AC595" s="19">
        <f t="shared" si="90"/>
        <v>0</v>
      </c>
      <c r="AD595" s="19">
        <f t="shared" si="90"/>
        <v>0</v>
      </c>
      <c r="AE595" s="19">
        <f t="shared" si="91"/>
        <v>0</v>
      </c>
      <c r="AF595" s="19">
        <f t="shared" si="92"/>
        <v>0</v>
      </c>
      <c r="AG595" s="20"/>
      <c r="AH595" s="160">
        <f>'[3]Sped FY 2020'!DZ611</f>
        <v>0</v>
      </c>
      <c r="AI595" s="19">
        <f t="shared" si="93"/>
        <v>0</v>
      </c>
      <c r="AJ595" s="19">
        <f t="shared" si="93"/>
        <v>0</v>
      </c>
      <c r="AK595" s="19">
        <f t="shared" si="93"/>
        <v>0</v>
      </c>
      <c r="AL595" s="19">
        <f t="shared" si="93"/>
        <v>0</v>
      </c>
      <c r="AM595" s="19">
        <f t="shared" si="93"/>
        <v>0</v>
      </c>
      <c r="AN595" s="19">
        <f t="shared" si="93"/>
        <v>0</v>
      </c>
      <c r="AO595" s="19">
        <f t="shared" si="93"/>
        <v>0</v>
      </c>
      <c r="AP595" s="19">
        <f t="shared" si="93"/>
        <v>0</v>
      </c>
      <c r="AQ595" s="118">
        <f>'[3]Sped FY 2020'!CR611</f>
        <v>0</v>
      </c>
      <c r="AR595" s="119">
        <f>'[3]Sped FY 2020'!CS611</f>
        <v>0</v>
      </c>
      <c r="AS595" s="161"/>
    </row>
    <row r="596" spans="1:45" ht="15" x14ac:dyDescent="0.25">
      <c r="A596" s="154">
        <v>6090</v>
      </c>
      <c r="B596" s="155">
        <v>52</v>
      </c>
      <c r="C596" s="156" t="s">
        <v>704</v>
      </c>
      <c r="D596" s="157">
        <v>8</v>
      </c>
      <c r="E596" s="120">
        <f>'[3]Sped FY 2020'!AB612</f>
        <v>1774331.2438385473</v>
      </c>
      <c r="F596" s="120">
        <f>'[3]Sped FY 2020'!AK612</f>
        <v>3091478.9910794776</v>
      </c>
      <c r="G596" s="120">
        <f>'[3]Sped FY 2020'!BP612</f>
        <v>0</v>
      </c>
      <c r="H596" s="120">
        <f>-'[3]Sped FY 2020'!CI612</f>
        <v>0</v>
      </c>
      <c r="I596" s="120">
        <f>'[3]Sped FY 2020'!CB612</f>
        <v>0</v>
      </c>
      <c r="J596" s="120">
        <f>'[3]Sped FY 2020'!BF612-'[3]Sped FY 2020'!BI612</f>
        <v>4998583.5262290575</v>
      </c>
      <c r="K596" s="120">
        <f>'[3]Sped FY 2020'!CJ612</f>
        <v>0</v>
      </c>
      <c r="L596" s="118">
        <f t="shared" ref="L596:L615" si="94">SUM(E596:K596)</f>
        <v>9864393.7611470819</v>
      </c>
      <c r="M596" s="134">
        <f t="shared" ref="M596:M615" si="95">N596-A596</f>
        <v>0</v>
      </c>
      <c r="N596" s="158">
        <v>6090</v>
      </c>
      <c r="O596" s="159">
        <v>52</v>
      </c>
      <c r="P596" s="14" t="s">
        <v>704</v>
      </c>
      <c r="Q596" s="14">
        <v>8</v>
      </c>
      <c r="R596" s="22">
        <v>1774331.2438385473</v>
      </c>
      <c r="S596" s="94">
        <v>3091478.9910794776</v>
      </c>
      <c r="T596" s="94">
        <v>0</v>
      </c>
      <c r="U596" s="94">
        <v>0</v>
      </c>
      <c r="V596" s="94">
        <v>4998583.5262290575</v>
      </c>
      <c r="W596" s="95">
        <v>9864393.7611470819</v>
      </c>
      <c r="Y596" s="19">
        <f t="shared" ref="Y596:Z615" si="96">E596-R596</f>
        <v>0</v>
      </c>
      <c r="Z596" s="19">
        <f t="shared" si="96"/>
        <v>0</v>
      </c>
      <c r="AA596" s="19">
        <f t="shared" ref="AA596:AA615" si="97">G596</f>
        <v>0</v>
      </c>
      <c r="AB596" s="19">
        <f t="shared" ref="AB596:AD614" si="98">H596-T596</f>
        <v>0</v>
      </c>
      <c r="AC596" s="19">
        <f t="shared" si="98"/>
        <v>0</v>
      </c>
      <c r="AD596" s="19">
        <f t="shared" si="98"/>
        <v>0</v>
      </c>
      <c r="AE596" s="19">
        <f t="shared" ref="AE596:AE615" si="99">K596</f>
        <v>0</v>
      </c>
      <c r="AF596" s="19">
        <f t="shared" ref="AF596:AF615" si="100">L596-W596</f>
        <v>0</v>
      </c>
      <c r="AG596" s="20"/>
      <c r="AH596" s="160">
        <f>'[3]Sped FY 2020'!DZ612</f>
        <v>0</v>
      </c>
      <c r="AI596" s="19">
        <f t="shared" si="93"/>
        <v>0</v>
      </c>
      <c r="AJ596" s="19">
        <f t="shared" si="93"/>
        <v>0</v>
      </c>
      <c r="AK596" s="19">
        <f t="shared" si="93"/>
        <v>0</v>
      </c>
      <c r="AL596" s="19">
        <f t="shared" si="93"/>
        <v>0</v>
      </c>
      <c r="AM596" s="19">
        <f t="shared" si="93"/>
        <v>0</v>
      </c>
      <c r="AN596" s="19">
        <f t="shared" si="93"/>
        <v>0</v>
      </c>
      <c r="AO596" s="19">
        <f t="shared" si="93"/>
        <v>0</v>
      </c>
      <c r="AP596" s="19">
        <f t="shared" si="93"/>
        <v>0</v>
      </c>
      <c r="AQ596" s="118">
        <f>'[3]Sped FY 2020'!CR612</f>
        <v>0</v>
      </c>
      <c r="AR596" s="119">
        <f>'[3]Sped FY 2020'!CS612</f>
        <v>0</v>
      </c>
      <c r="AS596" s="161"/>
    </row>
    <row r="597" spans="1:45" ht="15" x14ac:dyDescent="0.25">
      <c r="A597" s="154">
        <v>6094</v>
      </c>
      <c r="B597" s="155">
        <v>52</v>
      </c>
      <c r="C597" s="156" t="s">
        <v>705</v>
      </c>
      <c r="D597" s="157">
        <v>8</v>
      </c>
      <c r="E597" s="120">
        <f>'[3]Sped FY 2020'!AB613</f>
        <v>963084.35882993031</v>
      </c>
      <c r="F597" s="120">
        <f>'[3]Sped FY 2020'!AK613</f>
        <v>1653900.8510156325</v>
      </c>
      <c r="G597" s="120">
        <f>'[3]Sped FY 2020'!BP613</f>
        <v>0</v>
      </c>
      <c r="H597" s="120">
        <f>-'[3]Sped FY 2020'!CI613</f>
        <v>0</v>
      </c>
      <c r="I597" s="120">
        <f>'[3]Sped FY 2020'!CB613</f>
        <v>0</v>
      </c>
      <c r="J597" s="120">
        <f>'[3]Sped FY 2020'!BF613-'[3]Sped FY 2020'!BI613</f>
        <v>2593465.9716428998</v>
      </c>
      <c r="K597" s="120">
        <f>'[3]Sped FY 2020'!CJ613</f>
        <v>0</v>
      </c>
      <c r="L597" s="118">
        <f t="shared" si="94"/>
        <v>5210451.1814884627</v>
      </c>
      <c r="M597" s="134">
        <f t="shared" si="95"/>
        <v>0</v>
      </c>
      <c r="N597" s="158">
        <v>6094</v>
      </c>
      <c r="O597" s="159">
        <v>52</v>
      </c>
      <c r="P597" s="14" t="s">
        <v>705</v>
      </c>
      <c r="Q597" s="14">
        <v>8</v>
      </c>
      <c r="R597" s="22">
        <v>963084.35882993031</v>
      </c>
      <c r="S597" s="94">
        <v>1653900.8510156325</v>
      </c>
      <c r="T597" s="94">
        <v>0</v>
      </c>
      <c r="U597" s="94">
        <v>0</v>
      </c>
      <c r="V597" s="94">
        <v>2593465.9716428998</v>
      </c>
      <c r="W597" s="95">
        <v>5210451.1814884627</v>
      </c>
      <c r="Y597" s="19">
        <f t="shared" si="96"/>
        <v>0</v>
      </c>
      <c r="Z597" s="19">
        <f t="shared" si="96"/>
        <v>0</v>
      </c>
      <c r="AA597" s="19">
        <f t="shared" si="97"/>
        <v>0</v>
      </c>
      <c r="AB597" s="19">
        <f t="shared" si="98"/>
        <v>0</v>
      </c>
      <c r="AC597" s="19">
        <f t="shared" si="98"/>
        <v>0</v>
      </c>
      <c r="AD597" s="19">
        <f t="shared" si="98"/>
        <v>0</v>
      </c>
      <c r="AE597" s="19">
        <f t="shared" si="99"/>
        <v>0</v>
      </c>
      <c r="AF597" s="19">
        <f t="shared" si="100"/>
        <v>0</v>
      </c>
      <c r="AG597" s="20"/>
      <c r="AH597" s="160">
        <f>'[3]Sped FY 2020'!DZ613</f>
        <v>0</v>
      </c>
      <c r="AI597" s="19">
        <f t="shared" si="93"/>
        <v>0</v>
      </c>
      <c r="AJ597" s="19">
        <f t="shared" si="93"/>
        <v>0</v>
      </c>
      <c r="AK597" s="19">
        <f t="shared" si="93"/>
        <v>0</v>
      </c>
      <c r="AL597" s="19">
        <f t="shared" si="93"/>
        <v>0</v>
      </c>
      <c r="AM597" s="19">
        <f t="shared" si="93"/>
        <v>0</v>
      </c>
      <c r="AN597" s="19">
        <f t="shared" si="93"/>
        <v>0</v>
      </c>
      <c r="AO597" s="19">
        <f t="shared" si="93"/>
        <v>0</v>
      </c>
      <c r="AP597" s="19">
        <f t="shared" si="93"/>
        <v>0</v>
      </c>
      <c r="AQ597" s="118">
        <f>'[3]Sped FY 2020'!CR613</f>
        <v>0</v>
      </c>
      <c r="AR597" s="119">
        <f>'[3]Sped FY 2020'!CS613</f>
        <v>0</v>
      </c>
      <c r="AS597" s="161"/>
    </row>
    <row r="598" spans="1:45" ht="15" x14ac:dyDescent="0.25">
      <c r="A598" s="154">
        <v>6095</v>
      </c>
      <c r="B598" s="155">
        <v>52</v>
      </c>
      <c r="C598" s="156" t="s">
        <v>706</v>
      </c>
      <c r="D598" s="157">
        <v>8</v>
      </c>
      <c r="E598" s="120">
        <f>'[3]Sped FY 2020'!AB614</f>
        <v>410640.65436524258</v>
      </c>
      <c r="F598" s="120">
        <f>'[3]Sped FY 2020'!AK614</f>
        <v>894926.47748527606</v>
      </c>
      <c r="G598" s="120">
        <f>'[3]Sped FY 2020'!BP614</f>
        <v>0</v>
      </c>
      <c r="H598" s="120">
        <f>-'[3]Sped FY 2020'!CI614</f>
        <v>0</v>
      </c>
      <c r="I598" s="120">
        <f>'[3]Sped FY 2020'!CB614</f>
        <v>0</v>
      </c>
      <c r="J598" s="120">
        <f>'[3]Sped FY 2020'!BF614-'[3]Sped FY 2020'!BI614</f>
        <v>1221754.7756101158</v>
      </c>
      <c r="K598" s="120">
        <f>'[3]Sped FY 2020'!CJ614</f>
        <v>0</v>
      </c>
      <c r="L598" s="118">
        <f t="shared" si="94"/>
        <v>2527321.9074606346</v>
      </c>
      <c r="M598" s="134">
        <f t="shared" si="95"/>
        <v>0</v>
      </c>
      <c r="N598" s="158">
        <v>6095</v>
      </c>
      <c r="O598" s="159">
        <v>52</v>
      </c>
      <c r="P598" s="14" t="s">
        <v>706</v>
      </c>
      <c r="Q598" s="14">
        <v>8</v>
      </c>
      <c r="R598" s="22">
        <v>410640.65436524258</v>
      </c>
      <c r="S598" s="94">
        <v>894926.47748527606</v>
      </c>
      <c r="T598" s="94">
        <v>0</v>
      </c>
      <c r="U598" s="94">
        <v>0</v>
      </c>
      <c r="V598" s="94">
        <v>1221754.7756101158</v>
      </c>
      <c r="W598" s="95">
        <v>2527321.9074606346</v>
      </c>
      <c r="Y598" s="19">
        <f t="shared" si="96"/>
        <v>0</v>
      </c>
      <c r="Z598" s="19">
        <f t="shared" si="96"/>
        <v>0</v>
      </c>
      <c r="AA598" s="19">
        <f t="shared" si="97"/>
        <v>0</v>
      </c>
      <c r="AB598" s="19">
        <f t="shared" si="98"/>
        <v>0</v>
      </c>
      <c r="AC598" s="19">
        <f t="shared" si="98"/>
        <v>0</v>
      </c>
      <c r="AD598" s="19">
        <f t="shared" si="98"/>
        <v>0</v>
      </c>
      <c r="AE598" s="19">
        <f t="shared" si="99"/>
        <v>0</v>
      </c>
      <c r="AF598" s="19">
        <f t="shared" si="100"/>
        <v>0</v>
      </c>
      <c r="AG598" s="20"/>
      <c r="AH598" s="160">
        <f>'[3]Sped FY 2020'!DZ614</f>
        <v>0</v>
      </c>
      <c r="AI598" s="19">
        <f t="shared" si="93"/>
        <v>0</v>
      </c>
      <c r="AJ598" s="19">
        <f t="shared" si="93"/>
        <v>0</v>
      </c>
      <c r="AK598" s="19">
        <f t="shared" si="93"/>
        <v>0</v>
      </c>
      <c r="AL598" s="19">
        <f t="shared" si="93"/>
        <v>0</v>
      </c>
      <c r="AM598" s="19">
        <f t="shared" si="93"/>
        <v>0</v>
      </c>
      <c r="AN598" s="19">
        <f t="shared" si="93"/>
        <v>0</v>
      </c>
      <c r="AO598" s="19">
        <f t="shared" si="93"/>
        <v>0</v>
      </c>
      <c r="AP598" s="19">
        <f t="shared" si="93"/>
        <v>0</v>
      </c>
      <c r="AQ598" s="118">
        <f>'[3]Sped FY 2020'!CR614</f>
        <v>0</v>
      </c>
      <c r="AR598" s="119">
        <f>'[3]Sped FY 2020'!CS614</f>
        <v>0</v>
      </c>
      <c r="AS598" s="161"/>
    </row>
    <row r="599" spans="1:45" ht="15" x14ac:dyDescent="0.25">
      <c r="A599" s="154">
        <v>6096</v>
      </c>
      <c r="B599" s="155">
        <v>52</v>
      </c>
      <c r="C599" s="156" t="s">
        <v>707</v>
      </c>
      <c r="D599" s="157">
        <v>8</v>
      </c>
      <c r="E599" s="120">
        <f>'[3]Sped FY 2020'!AB615</f>
        <v>224404.07406218001</v>
      </c>
      <c r="F599" s="120">
        <f>'[3]Sped FY 2020'!AK615</f>
        <v>171810.56033445921</v>
      </c>
      <c r="G599" s="120">
        <f>'[3]Sped FY 2020'!BP615</f>
        <v>0</v>
      </c>
      <c r="H599" s="120">
        <f>-'[3]Sped FY 2020'!CI615</f>
        <v>0</v>
      </c>
      <c r="I599" s="120">
        <f>'[3]Sped FY 2020'!CB615</f>
        <v>0</v>
      </c>
      <c r="J599" s="120">
        <f>'[3]Sped FY 2020'!BF615-'[3]Sped FY 2020'!BI615</f>
        <v>318386.066062244</v>
      </c>
      <c r="K599" s="120">
        <f>'[3]Sped FY 2020'!CJ615</f>
        <v>0</v>
      </c>
      <c r="L599" s="118">
        <f t="shared" si="94"/>
        <v>714600.70045888319</v>
      </c>
      <c r="M599" s="134">
        <f t="shared" si="95"/>
        <v>0</v>
      </c>
      <c r="N599" s="158">
        <v>6096</v>
      </c>
      <c r="O599" s="159">
        <v>52</v>
      </c>
      <c r="P599" s="14" t="s">
        <v>707</v>
      </c>
      <c r="Q599" s="14">
        <v>8</v>
      </c>
      <c r="R599" s="22">
        <v>224404.07406218001</v>
      </c>
      <c r="S599" s="94">
        <v>171810.56033445921</v>
      </c>
      <c r="T599" s="94">
        <v>0</v>
      </c>
      <c r="U599" s="94">
        <v>0</v>
      </c>
      <c r="V599" s="94">
        <v>318386.066062244</v>
      </c>
      <c r="W599" s="95">
        <v>714600.70045888319</v>
      </c>
      <c r="Y599" s="19">
        <f t="shared" si="96"/>
        <v>0</v>
      </c>
      <c r="Z599" s="19">
        <f t="shared" si="96"/>
        <v>0</v>
      </c>
      <c r="AA599" s="19">
        <f t="shared" si="97"/>
        <v>0</v>
      </c>
      <c r="AB599" s="19">
        <f t="shared" si="98"/>
        <v>0</v>
      </c>
      <c r="AC599" s="19">
        <f t="shared" si="98"/>
        <v>0</v>
      </c>
      <c r="AD599" s="19">
        <f t="shared" si="98"/>
        <v>0</v>
      </c>
      <c r="AE599" s="19">
        <f t="shared" si="99"/>
        <v>0</v>
      </c>
      <c r="AF599" s="19">
        <f t="shared" si="100"/>
        <v>0</v>
      </c>
      <c r="AG599" s="20"/>
      <c r="AH599" s="160">
        <f>'[3]Sped FY 2020'!DZ615</f>
        <v>0</v>
      </c>
      <c r="AI599" s="19">
        <f t="shared" si="93"/>
        <v>0</v>
      </c>
      <c r="AJ599" s="19">
        <f t="shared" si="93"/>
        <v>0</v>
      </c>
      <c r="AK599" s="19">
        <f t="shared" si="93"/>
        <v>0</v>
      </c>
      <c r="AL599" s="19">
        <f t="shared" si="93"/>
        <v>0</v>
      </c>
      <c r="AM599" s="19">
        <f t="shared" si="93"/>
        <v>0</v>
      </c>
      <c r="AN599" s="19">
        <f t="shared" si="93"/>
        <v>0</v>
      </c>
      <c r="AO599" s="19">
        <f t="shared" si="93"/>
        <v>0</v>
      </c>
      <c r="AP599" s="19">
        <f t="shared" si="93"/>
        <v>0</v>
      </c>
      <c r="AQ599" s="118">
        <f>'[3]Sped FY 2020'!CR615</f>
        <v>0</v>
      </c>
      <c r="AR599" s="119">
        <f>'[3]Sped FY 2020'!CS615</f>
        <v>0</v>
      </c>
      <c r="AS599" s="161"/>
    </row>
    <row r="600" spans="1:45" ht="15" x14ac:dyDescent="0.25">
      <c r="A600" s="154">
        <v>6383</v>
      </c>
      <c r="B600" s="155">
        <v>61</v>
      </c>
      <c r="C600" s="156" t="s">
        <v>708</v>
      </c>
      <c r="D600" s="157">
        <v>8</v>
      </c>
      <c r="E600" s="120">
        <f>'[3]Sped FY 2020'!AB616</f>
        <v>1015387.9886336472</v>
      </c>
      <c r="F600" s="120">
        <f>'[3]Sped FY 2020'!AK616</f>
        <v>708241.27219063276</v>
      </c>
      <c r="G600" s="120">
        <f>'[3]Sped FY 2020'!BP616</f>
        <v>0</v>
      </c>
      <c r="H600" s="120">
        <f>-'[3]Sped FY 2020'!CI616</f>
        <v>0</v>
      </c>
      <c r="I600" s="120">
        <f>'[3]Sped FY 2020'!CB616</f>
        <v>0</v>
      </c>
      <c r="J600" s="120">
        <f>'[3]Sped FY 2020'!BF616-'[3]Sped FY 2020'!BI616</f>
        <v>1692365.9844584246</v>
      </c>
      <c r="K600" s="120">
        <f>'[3]Sped FY 2020'!CJ616</f>
        <v>0</v>
      </c>
      <c r="L600" s="118">
        <f t="shared" si="94"/>
        <v>3415995.2452827045</v>
      </c>
      <c r="M600" s="134">
        <f t="shared" si="95"/>
        <v>0</v>
      </c>
      <c r="N600" s="158">
        <v>6383</v>
      </c>
      <c r="O600" s="159">
        <v>61</v>
      </c>
      <c r="P600" s="14" t="s">
        <v>708</v>
      </c>
      <c r="Q600" s="14">
        <v>8</v>
      </c>
      <c r="R600" s="22">
        <v>1015387.9886336472</v>
      </c>
      <c r="S600" s="94">
        <v>708241.27219063276</v>
      </c>
      <c r="T600" s="94">
        <v>0</v>
      </c>
      <c r="U600" s="94">
        <v>0</v>
      </c>
      <c r="V600" s="94">
        <v>1692365.9844584246</v>
      </c>
      <c r="W600" s="95">
        <v>3415995.2452827045</v>
      </c>
      <c r="Y600" s="19">
        <f t="shared" si="96"/>
        <v>0</v>
      </c>
      <c r="Z600" s="19">
        <f t="shared" si="96"/>
        <v>0</v>
      </c>
      <c r="AA600" s="19">
        <f t="shared" si="97"/>
        <v>0</v>
      </c>
      <c r="AB600" s="19">
        <f t="shared" si="98"/>
        <v>0</v>
      </c>
      <c r="AC600" s="19">
        <f t="shared" si="98"/>
        <v>0</v>
      </c>
      <c r="AD600" s="19">
        <f t="shared" si="98"/>
        <v>0</v>
      </c>
      <c r="AE600" s="19">
        <f t="shared" si="99"/>
        <v>0</v>
      </c>
      <c r="AF600" s="19">
        <f t="shared" si="100"/>
        <v>0</v>
      </c>
      <c r="AG600" s="20"/>
      <c r="AH600" s="160">
        <f>'[3]Sped FY 2020'!DZ616</f>
        <v>0</v>
      </c>
      <c r="AI600" s="19">
        <f t="shared" si="93"/>
        <v>0</v>
      </c>
      <c r="AJ600" s="19">
        <f t="shared" si="93"/>
        <v>0</v>
      </c>
      <c r="AK600" s="19">
        <f t="shared" si="93"/>
        <v>0</v>
      </c>
      <c r="AL600" s="19">
        <f t="shared" si="93"/>
        <v>0</v>
      </c>
      <c r="AM600" s="19">
        <f t="shared" si="93"/>
        <v>0</v>
      </c>
      <c r="AN600" s="19">
        <f t="shared" si="93"/>
        <v>0</v>
      </c>
      <c r="AO600" s="19">
        <f t="shared" si="93"/>
        <v>0</v>
      </c>
      <c r="AP600" s="19">
        <f t="shared" si="93"/>
        <v>0</v>
      </c>
      <c r="AQ600" s="118">
        <f>'[3]Sped FY 2020'!CR616</f>
        <v>0</v>
      </c>
      <c r="AR600" s="119">
        <f>'[3]Sped FY 2020'!CS616</f>
        <v>0</v>
      </c>
      <c r="AS600" s="161"/>
    </row>
    <row r="601" spans="1:45" ht="15" x14ac:dyDescent="0.25">
      <c r="A601" s="154">
        <v>6979</v>
      </c>
      <c r="B601" s="155">
        <v>61</v>
      </c>
      <c r="C601" s="156" t="s">
        <v>709</v>
      </c>
      <c r="D601" s="167">
        <v>8</v>
      </c>
      <c r="E601" s="120">
        <f>'[3]Sped FY 2020'!AB617</f>
        <v>635649.21529122244</v>
      </c>
      <c r="F601" s="120">
        <f>'[3]Sped FY 2020'!AK617</f>
        <v>322081.30773267546</v>
      </c>
      <c r="G601" s="120">
        <f>'[3]Sped FY 2020'!BP617</f>
        <v>0</v>
      </c>
      <c r="H601" s="120">
        <f>-'[3]Sped FY 2020'!CI617</f>
        <v>0</v>
      </c>
      <c r="I601" s="120">
        <f>'[3]Sped FY 2020'!CB617</f>
        <v>0</v>
      </c>
      <c r="J601" s="120">
        <f>'[3]Sped FY 2020'!BF617-'[3]Sped FY 2020'!BI617</f>
        <v>957042.31452222716</v>
      </c>
      <c r="K601" s="120">
        <f>'[3]Sped FY 2020'!CJ617</f>
        <v>0</v>
      </c>
      <c r="L601" s="118">
        <f t="shared" si="94"/>
        <v>1914772.8375461251</v>
      </c>
      <c r="M601" s="134">
        <f t="shared" si="95"/>
        <v>0</v>
      </c>
      <c r="N601" s="158">
        <v>6979</v>
      </c>
      <c r="O601" s="159">
        <v>61</v>
      </c>
      <c r="P601" s="14" t="s">
        <v>709</v>
      </c>
      <c r="Q601" s="14">
        <v>8</v>
      </c>
      <c r="R601" s="22">
        <v>635649.21529122244</v>
      </c>
      <c r="S601" s="94">
        <v>322081.30773267546</v>
      </c>
      <c r="T601" s="94">
        <v>0</v>
      </c>
      <c r="U601" s="94">
        <v>0</v>
      </c>
      <c r="V601" s="94">
        <v>957042.31452222716</v>
      </c>
      <c r="W601" s="95">
        <v>1914772.8375461251</v>
      </c>
      <c r="Y601" s="19">
        <f t="shared" si="96"/>
        <v>0</v>
      </c>
      <c r="Z601" s="19">
        <f t="shared" si="96"/>
        <v>0</v>
      </c>
      <c r="AA601" s="19">
        <f t="shared" si="97"/>
        <v>0</v>
      </c>
      <c r="AB601" s="19">
        <f t="shared" si="98"/>
        <v>0</v>
      </c>
      <c r="AC601" s="19">
        <f t="shared" si="98"/>
        <v>0</v>
      </c>
      <c r="AD601" s="19">
        <f t="shared" si="98"/>
        <v>0</v>
      </c>
      <c r="AE601" s="19">
        <f t="shared" si="99"/>
        <v>0</v>
      </c>
      <c r="AF601" s="19">
        <f t="shared" si="100"/>
        <v>0</v>
      </c>
      <c r="AG601" s="20"/>
      <c r="AH601" s="160">
        <f>'[3]Sped FY 2020'!DZ617</f>
        <v>0</v>
      </c>
      <c r="AI601" s="19">
        <f t="shared" si="93"/>
        <v>0</v>
      </c>
      <c r="AJ601" s="19">
        <f t="shared" si="93"/>
        <v>0</v>
      </c>
      <c r="AK601" s="19">
        <f t="shared" si="93"/>
        <v>0</v>
      </c>
      <c r="AL601" s="19">
        <f t="shared" si="93"/>
        <v>0</v>
      </c>
      <c r="AM601" s="19">
        <f t="shared" si="93"/>
        <v>0</v>
      </c>
      <c r="AN601" s="19">
        <f t="shared" si="93"/>
        <v>0</v>
      </c>
      <c r="AO601" s="19">
        <f t="shared" si="93"/>
        <v>0</v>
      </c>
      <c r="AP601" s="19">
        <f t="shared" si="93"/>
        <v>0</v>
      </c>
      <c r="AQ601" s="118">
        <f>'[3]Sped FY 2020'!CR617</f>
        <v>0</v>
      </c>
      <c r="AR601" s="119">
        <f>'[3]Sped FY 2020'!CS617</f>
        <v>0</v>
      </c>
      <c r="AS601" s="161"/>
    </row>
    <row r="602" spans="1:45" ht="15" x14ac:dyDescent="0.25">
      <c r="A602" s="154">
        <v>9001</v>
      </c>
      <c r="B602" s="155">
        <v>38</v>
      </c>
      <c r="C602" s="156" t="s">
        <v>710</v>
      </c>
      <c r="D602" s="167">
        <v>8</v>
      </c>
      <c r="E602" s="120">
        <f>'[3]Sped FY 2020'!AB618</f>
        <v>0</v>
      </c>
      <c r="F602" s="120">
        <f>'[3]Sped FY 2020'!AK618</f>
        <v>0</v>
      </c>
      <c r="G602" s="120">
        <f>'[3]Sped FY 2020'!BP618</f>
        <v>0</v>
      </c>
      <c r="H602" s="120">
        <f>-'[3]Sped FY 2020'!CI618</f>
        <v>0</v>
      </c>
      <c r="I602" s="120">
        <f>'[3]Sped FY 2020'!CB618</f>
        <v>0</v>
      </c>
      <c r="J602" s="120">
        <f>'[3]Sped FY 2020'!BF618-'[3]Sped FY 2020'!BI618</f>
        <v>0</v>
      </c>
      <c r="K602" s="120">
        <f>'[3]Sped FY 2020'!CJ618</f>
        <v>0</v>
      </c>
      <c r="L602" s="118">
        <f t="shared" si="94"/>
        <v>0</v>
      </c>
      <c r="M602" s="134">
        <f t="shared" si="95"/>
        <v>0</v>
      </c>
      <c r="N602" s="158">
        <v>9001</v>
      </c>
      <c r="O602" s="159">
        <v>38</v>
      </c>
      <c r="P602" s="14" t="s">
        <v>710</v>
      </c>
      <c r="Q602" s="14">
        <v>8</v>
      </c>
      <c r="R602" s="22">
        <v>0</v>
      </c>
      <c r="S602" s="94">
        <v>0</v>
      </c>
      <c r="T602" s="94">
        <v>0</v>
      </c>
      <c r="U602" s="94">
        <v>0</v>
      </c>
      <c r="V602" s="94">
        <v>0</v>
      </c>
      <c r="W602" s="95">
        <v>0</v>
      </c>
      <c r="Y602" s="19">
        <f t="shared" si="96"/>
        <v>0</v>
      </c>
      <c r="Z602" s="19">
        <f t="shared" si="96"/>
        <v>0</v>
      </c>
      <c r="AA602" s="19">
        <f t="shared" si="97"/>
        <v>0</v>
      </c>
      <c r="AB602" s="19">
        <f t="shared" si="98"/>
        <v>0</v>
      </c>
      <c r="AC602" s="19">
        <f t="shared" si="98"/>
        <v>0</v>
      </c>
      <c r="AD602" s="19">
        <f t="shared" si="98"/>
        <v>0</v>
      </c>
      <c r="AE602" s="19">
        <f t="shared" si="99"/>
        <v>0</v>
      </c>
      <c r="AF602" s="19">
        <f t="shared" si="100"/>
        <v>0</v>
      </c>
      <c r="AG602" s="20"/>
      <c r="AH602" s="160">
        <f>'[3]Sped FY 2020'!DZ618</f>
        <v>0</v>
      </c>
      <c r="AI602" s="19">
        <f t="shared" si="93"/>
        <v>0</v>
      </c>
      <c r="AJ602" s="19">
        <f t="shared" si="93"/>
        <v>0</v>
      </c>
      <c r="AK602" s="19">
        <f t="shared" si="93"/>
        <v>0</v>
      </c>
      <c r="AL602" s="19">
        <f t="shared" si="93"/>
        <v>0</v>
      </c>
      <c r="AM602" s="19">
        <f t="shared" si="93"/>
        <v>0</v>
      </c>
      <c r="AN602" s="19">
        <f t="shared" si="93"/>
        <v>0</v>
      </c>
      <c r="AO602" s="19">
        <f t="shared" si="93"/>
        <v>0</v>
      </c>
      <c r="AP602" s="19">
        <f t="shared" si="93"/>
        <v>0</v>
      </c>
      <c r="AQ602" s="118">
        <f>'[3]Sped FY 2020'!CR618</f>
        <v>0</v>
      </c>
      <c r="AR602" s="119">
        <f>'[3]Sped FY 2020'!CS618</f>
        <v>0</v>
      </c>
      <c r="AS602" s="161"/>
    </row>
    <row r="603" spans="1:45" ht="15" x14ac:dyDescent="0.25">
      <c r="A603" s="154">
        <v>6081</v>
      </c>
      <c r="B603" s="155">
        <v>50</v>
      </c>
      <c r="C603" s="156" t="s">
        <v>699</v>
      </c>
      <c r="D603" s="167">
        <v>8</v>
      </c>
      <c r="E603" s="120">
        <f>'[3]Sped FY 2020'!AB619</f>
        <v>0</v>
      </c>
      <c r="F603" s="120">
        <f>'[3]Sped FY 2020'!AK619</f>
        <v>0</v>
      </c>
      <c r="G603" s="120">
        <f>'[3]Sped FY 2020'!BP619</f>
        <v>0</v>
      </c>
      <c r="H603" s="120">
        <f>-'[3]Sped FY 2020'!CI619</f>
        <v>0</v>
      </c>
      <c r="I603" s="120">
        <f>'[3]Sped FY 2020'!CB619</f>
        <v>0</v>
      </c>
      <c r="J603" s="120">
        <f>'[3]Sped FY 2020'!BF619-'[3]Sped FY 2020'!BI619</f>
        <v>0</v>
      </c>
      <c r="K603" s="120">
        <f>'[3]Sped FY 2020'!CJ619</f>
        <v>0</v>
      </c>
      <c r="L603" s="118">
        <f t="shared" si="94"/>
        <v>0</v>
      </c>
      <c r="M603" s="134">
        <f t="shared" si="95"/>
        <v>0</v>
      </c>
      <c r="N603" s="158">
        <v>6081</v>
      </c>
      <c r="O603" s="159">
        <v>50</v>
      </c>
      <c r="P603" s="14" t="s">
        <v>699</v>
      </c>
      <c r="Q603" s="14">
        <v>8</v>
      </c>
      <c r="R603" s="22">
        <v>0</v>
      </c>
      <c r="S603" s="94">
        <v>0</v>
      </c>
      <c r="T603" s="94">
        <v>0</v>
      </c>
      <c r="U603" s="94">
        <v>0</v>
      </c>
      <c r="V603" s="94">
        <v>0</v>
      </c>
      <c r="W603" s="95">
        <v>0</v>
      </c>
      <c r="Y603" s="19">
        <f t="shared" si="96"/>
        <v>0</v>
      </c>
      <c r="Z603" s="19">
        <f t="shared" si="96"/>
        <v>0</v>
      </c>
      <c r="AA603" s="19">
        <f t="shared" si="97"/>
        <v>0</v>
      </c>
      <c r="AB603" s="19">
        <f t="shared" si="98"/>
        <v>0</v>
      </c>
      <c r="AC603" s="19">
        <f t="shared" si="98"/>
        <v>0</v>
      </c>
      <c r="AD603" s="19">
        <f t="shared" si="98"/>
        <v>0</v>
      </c>
      <c r="AE603" s="19">
        <f t="shared" si="99"/>
        <v>0</v>
      </c>
      <c r="AF603" s="19">
        <f t="shared" si="100"/>
        <v>0</v>
      </c>
      <c r="AG603" s="20"/>
      <c r="AH603" s="160">
        <f>'[3]Sped FY 2020'!DZ619</f>
        <v>0</v>
      </c>
      <c r="AI603" s="19">
        <f t="shared" si="93"/>
        <v>0</v>
      </c>
      <c r="AJ603" s="19">
        <f t="shared" si="93"/>
        <v>0</v>
      </c>
      <c r="AK603" s="19">
        <f t="shared" si="93"/>
        <v>0</v>
      </c>
      <c r="AL603" s="19">
        <f t="shared" si="93"/>
        <v>0</v>
      </c>
      <c r="AM603" s="19">
        <f t="shared" si="93"/>
        <v>0</v>
      </c>
      <c r="AN603" s="19">
        <f t="shared" si="93"/>
        <v>0</v>
      </c>
      <c r="AO603" s="19">
        <f t="shared" si="93"/>
        <v>0</v>
      </c>
      <c r="AP603" s="19">
        <f t="shared" si="93"/>
        <v>0</v>
      </c>
      <c r="AQ603" s="118">
        <f>'[3]Sped FY 2020'!CR619</f>
        <v>0</v>
      </c>
      <c r="AR603" s="119">
        <f>'[3]Sped FY 2020'!CS619</f>
        <v>0</v>
      </c>
      <c r="AS603" s="161"/>
    </row>
    <row r="604" spans="1:45" ht="15" x14ac:dyDescent="0.25">
      <c r="A604" s="154">
        <v>6082</v>
      </c>
      <c r="B604" s="155">
        <v>50</v>
      </c>
      <c r="C604" s="156" t="s">
        <v>700</v>
      </c>
      <c r="D604" s="167">
        <v>8</v>
      </c>
      <c r="E604" s="120">
        <f>'[3]Sped FY 2020'!AB620</f>
        <v>0</v>
      </c>
      <c r="F604" s="120">
        <f>'[3]Sped FY 2020'!AK620</f>
        <v>0</v>
      </c>
      <c r="G604" s="120">
        <f>'[3]Sped FY 2020'!BP620</f>
        <v>0</v>
      </c>
      <c r="H604" s="120">
        <f>-'[3]Sped FY 2020'!CI620</f>
        <v>0</v>
      </c>
      <c r="I604" s="120">
        <f>'[3]Sped FY 2020'!CB620</f>
        <v>0</v>
      </c>
      <c r="J604" s="120">
        <f>'[3]Sped FY 2020'!BF620-'[3]Sped FY 2020'!BI620</f>
        <v>0</v>
      </c>
      <c r="K604" s="120">
        <f>'[3]Sped FY 2020'!CJ620</f>
        <v>0</v>
      </c>
      <c r="L604" s="118">
        <f t="shared" si="94"/>
        <v>0</v>
      </c>
      <c r="M604" s="134">
        <f t="shared" si="95"/>
        <v>0</v>
      </c>
      <c r="N604" s="158">
        <v>6082</v>
      </c>
      <c r="O604" s="159">
        <v>50</v>
      </c>
      <c r="P604" s="14" t="s">
        <v>700</v>
      </c>
      <c r="Q604" s="14">
        <v>8</v>
      </c>
      <c r="R604" s="22">
        <v>0</v>
      </c>
      <c r="S604" s="94">
        <v>0</v>
      </c>
      <c r="T604" s="94">
        <v>0</v>
      </c>
      <c r="U604" s="94">
        <v>0</v>
      </c>
      <c r="V604" s="94">
        <v>0</v>
      </c>
      <c r="W604" s="95">
        <v>0</v>
      </c>
      <c r="Y604" s="19">
        <f t="shared" si="96"/>
        <v>0</v>
      </c>
      <c r="Z604" s="19">
        <f t="shared" si="96"/>
        <v>0</v>
      </c>
      <c r="AA604" s="19">
        <f t="shared" si="97"/>
        <v>0</v>
      </c>
      <c r="AB604" s="19">
        <f t="shared" si="98"/>
        <v>0</v>
      </c>
      <c r="AC604" s="19">
        <f t="shared" si="98"/>
        <v>0</v>
      </c>
      <c r="AD604" s="19">
        <f t="shared" si="98"/>
        <v>0</v>
      </c>
      <c r="AE604" s="19">
        <f t="shared" si="99"/>
        <v>0</v>
      </c>
      <c r="AF604" s="19">
        <f t="shared" si="100"/>
        <v>0</v>
      </c>
      <c r="AG604" s="20"/>
      <c r="AH604" s="160">
        <f>'[3]Sped FY 2020'!DZ620</f>
        <v>0</v>
      </c>
      <c r="AI604" s="19">
        <f t="shared" si="93"/>
        <v>0</v>
      </c>
      <c r="AJ604" s="19">
        <f t="shared" si="93"/>
        <v>0</v>
      </c>
      <c r="AK604" s="19">
        <f t="shared" si="93"/>
        <v>0</v>
      </c>
      <c r="AL604" s="19">
        <f t="shared" si="93"/>
        <v>0</v>
      </c>
      <c r="AM604" s="19">
        <f t="shared" si="93"/>
        <v>0</v>
      </c>
      <c r="AN604" s="19">
        <f t="shared" si="93"/>
        <v>0</v>
      </c>
      <c r="AO604" s="19">
        <f t="shared" si="93"/>
        <v>0</v>
      </c>
      <c r="AP604" s="19">
        <f t="shared" si="93"/>
        <v>0</v>
      </c>
      <c r="AQ604" s="118">
        <f>'[3]Sped FY 2020'!CR620</f>
        <v>0</v>
      </c>
      <c r="AR604" s="119">
        <f>'[3]Sped FY 2020'!CS620</f>
        <v>0</v>
      </c>
      <c r="AS604" s="161"/>
    </row>
    <row r="605" spans="1:45" ht="15" x14ac:dyDescent="0.25">
      <c r="A605" s="154">
        <v>6083</v>
      </c>
      <c r="B605" s="155">
        <v>52</v>
      </c>
      <c r="C605" s="156" t="s">
        <v>701</v>
      </c>
      <c r="D605" s="167">
        <v>8</v>
      </c>
      <c r="E605" s="120">
        <f>'[3]Sped FY 2020'!AB621</f>
        <v>0</v>
      </c>
      <c r="F605" s="120">
        <f>'[3]Sped FY 2020'!AK621</f>
        <v>0</v>
      </c>
      <c r="G605" s="120">
        <f>'[3]Sped FY 2020'!BP621</f>
        <v>0</v>
      </c>
      <c r="H605" s="120">
        <f>-'[3]Sped FY 2020'!CI621</f>
        <v>0</v>
      </c>
      <c r="I605" s="120">
        <f>'[3]Sped FY 2020'!CB621</f>
        <v>0</v>
      </c>
      <c r="J605" s="120">
        <f>'[3]Sped FY 2020'!BF621-'[3]Sped FY 2020'!BI621</f>
        <v>0</v>
      </c>
      <c r="K605" s="120">
        <f>'[3]Sped FY 2020'!CJ621</f>
        <v>0</v>
      </c>
      <c r="L605" s="118">
        <f t="shared" si="94"/>
        <v>0</v>
      </c>
      <c r="M605" s="134">
        <f t="shared" si="95"/>
        <v>0</v>
      </c>
      <c r="N605" s="158">
        <v>6083</v>
      </c>
      <c r="O605" s="159">
        <v>52</v>
      </c>
      <c r="P605" s="14" t="s">
        <v>701</v>
      </c>
      <c r="Q605" s="14">
        <v>8</v>
      </c>
      <c r="R605" s="22">
        <v>0</v>
      </c>
      <c r="S605" s="94">
        <v>0</v>
      </c>
      <c r="T605" s="94">
        <v>0</v>
      </c>
      <c r="U605" s="94">
        <v>0</v>
      </c>
      <c r="V605" s="94">
        <v>0</v>
      </c>
      <c r="W605" s="95">
        <v>0</v>
      </c>
      <c r="Y605" s="19">
        <f t="shared" si="96"/>
        <v>0</v>
      </c>
      <c r="Z605" s="19">
        <f t="shared" si="96"/>
        <v>0</v>
      </c>
      <c r="AA605" s="19">
        <f t="shared" si="97"/>
        <v>0</v>
      </c>
      <c r="AB605" s="19">
        <f t="shared" si="98"/>
        <v>0</v>
      </c>
      <c r="AC605" s="19">
        <f t="shared" si="98"/>
        <v>0</v>
      </c>
      <c r="AD605" s="19">
        <f t="shared" si="98"/>
        <v>0</v>
      </c>
      <c r="AE605" s="19">
        <f t="shared" si="99"/>
        <v>0</v>
      </c>
      <c r="AF605" s="19">
        <f t="shared" si="100"/>
        <v>0</v>
      </c>
      <c r="AG605" s="20"/>
      <c r="AH605" s="160">
        <f>'[3]Sped FY 2020'!DZ621</f>
        <v>0</v>
      </c>
      <c r="AI605" s="19">
        <f t="shared" si="93"/>
        <v>0</v>
      </c>
      <c r="AJ605" s="19">
        <f t="shared" si="93"/>
        <v>0</v>
      </c>
      <c r="AK605" s="19">
        <f t="shared" si="93"/>
        <v>0</v>
      </c>
      <c r="AL605" s="19">
        <f t="shared" si="93"/>
        <v>0</v>
      </c>
      <c r="AM605" s="19">
        <f t="shared" si="93"/>
        <v>0</v>
      </c>
      <c r="AN605" s="19">
        <f t="shared" si="93"/>
        <v>0</v>
      </c>
      <c r="AO605" s="19">
        <f t="shared" si="93"/>
        <v>0</v>
      </c>
      <c r="AP605" s="19">
        <f t="shared" si="93"/>
        <v>0</v>
      </c>
      <c r="AQ605" s="118">
        <f>'[3]Sped FY 2020'!CR621</f>
        <v>0</v>
      </c>
      <c r="AR605" s="119">
        <f>'[3]Sped FY 2020'!CS621</f>
        <v>0</v>
      </c>
      <c r="AS605" s="161"/>
    </row>
    <row r="606" spans="1:45" ht="15" x14ac:dyDescent="0.25">
      <c r="A606" s="154">
        <v>6085</v>
      </c>
      <c r="B606" s="155">
        <v>50</v>
      </c>
      <c r="C606" s="156" t="s">
        <v>702</v>
      </c>
      <c r="D606" s="167">
        <v>8</v>
      </c>
      <c r="E606" s="120">
        <f>'[3]Sped FY 2020'!AB622</f>
        <v>0</v>
      </c>
      <c r="F606" s="120">
        <f>'[3]Sped FY 2020'!AK622</f>
        <v>0</v>
      </c>
      <c r="G606" s="120">
        <f>'[3]Sped FY 2020'!BP622</f>
        <v>0</v>
      </c>
      <c r="H606" s="120">
        <f>-'[3]Sped FY 2020'!CI622</f>
        <v>0</v>
      </c>
      <c r="I606" s="120">
        <f>'[3]Sped FY 2020'!CB622</f>
        <v>0</v>
      </c>
      <c r="J606" s="120">
        <f>'[3]Sped FY 2020'!BF622-'[3]Sped FY 2020'!BI622</f>
        <v>0</v>
      </c>
      <c r="K606" s="120">
        <f>'[3]Sped FY 2020'!CJ622</f>
        <v>0</v>
      </c>
      <c r="L606" s="118">
        <f t="shared" si="94"/>
        <v>0</v>
      </c>
      <c r="M606" s="134">
        <f t="shared" si="95"/>
        <v>0</v>
      </c>
      <c r="N606" s="158">
        <v>6085</v>
      </c>
      <c r="O606" s="159">
        <v>50</v>
      </c>
      <c r="P606" s="14" t="s">
        <v>702</v>
      </c>
      <c r="Q606" s="14">
        <v>8</v>
      </c>
      <c r="R606" s="22">
        <v>0</v>
      </c>
      <c r="S606" s="94">
        <v>0</v>
      </c>
      <c r="T606" s="94">
        <v>0</v>
      </c>
      <c r="U606" s="94">
        <v>0</v>
      </c>
      <c r="V606" s="94">
        <v>0</v>
      </c>
      <c r="W606" s="95">
        <v>0</v>
      </c>
      <c r="Y606" s="19">
        <f t="shared" si="96"/>
        <v>0</v>
      </c>
      <c r="Z606" s="19">
        <f t="shared" si="96"/>
        <v>0</v>
      </c>
      <c r="AA606" s="19">
        <f t="shared" si="97"/>
        <v>0</v>
      </c>
      <c r="AB606" s="19">
        <f t="shared" si="98"/>
        <v>0</v>
      </c>
      <c r="AC606" s="19">
        <f t="shared" si="98"/>
        <v>0</v>
      </c>
      <c r="AD606" s="19">
        <f t="shared" si="98"/>
        <v>0</v>
      </c>
      <c r="AE606" s="19">
        <f t="shared" si="99"/>
        <v>0</v>
      </c>
      <c r="AF606" s="19">
        <f t="shared" si="100"/>
        <v>0</v>
      </c>
      <c r="AG606" s="20"/>
      <c r="AH606" s="160">
        <f>'[3]Sped FY 2020'!DZ622</f>
        <v>0</v>
      </c>
      <c r="AI606" s="19">
        <f t="shared" si="93"/>
        <v>0</v>
      </c>
      <c r="AJ606" s="19">
        <f t="shared" si="93"/>
        <v>0</v>
      </c>
      <c r="AK606" s="19">
        <f t="shared" si="93"/>
        <v>0</v>
      </c>
      <c r="AL606" s="19">
        <f t="shared" si="93"/>
        <v>0</v>
      </c>
      <c r="AM606" s="19">
        <f t="shared" si="93"/>
        <v>0</v>
      </c>
      <c r="AN606" s="19">
        <f t="shared" si="93"/>
        <v>0</v>
      </c>
      <c r="AO606" s="19">
        <f t="shared" si="93"/>
        <v>0</v>
      </c>
      <c r="AP606" s="19">
        <f t="shared" si="93"/>
        <v>0</v>
      </c>
      <c r="AQ606" s="118">
        <f>'[3]Sped FY 2020'!CR622</f>
        <v>0</v>
      </c>
      <c r="AR606" s="119">
        <f>'[3]Sped FY 2020'!CS622</f>
        <v>0</v>
      </c>
      <c r="AS606" s="161"/>
    </row>
    <row r="607" spans="1:45" ht="15" x14ac:dyDescent="0.25">
      <c r="A607" s="154">
        <v>6087</v>
      </c>
      <c r="B607" s="155">
        <v>50</v>
      </c>
      <c r="C607" s="156" t="s">
        <v>703</v>
      </c>
      <c r="D607" s="167">
        <v>8</v>
      </c>
      <c r="E607" s="120">
        <f>'[3]Sped FY 2020'!AB623</f>
        <v>0</v>
      </c>
      <c r="F607" s="120">
        <f>'[3]Sped FY 2020'!AK623</f>
        <v>0</v>
      </c>
      <c r="G607" s="120">
        <f>'[3]Sped FY 2020'!BP623</f>
        <v>0</v>
      </c>
      <c r="H607" s="120">
        <f>-'[3]Sped FY 2020'!CI623</f>
        <v>0</v>
      </c>
      <c r="I607" s="120">
        <f>'[3]Sped FY 2020'!CB623</f>
        <v>0</v>
      </c>
      <c r="J607" s="120">
        <f>'[3]Sped FY 2020'!BF623-'[3]Sped FY 2020'!BI623</f>
        <v>0</v>
      </c>
      <c r="K607" s="120">
        <f>'[3]Sped FY 2020'!CJ623</f>
        <v>0</v>
      </c>
      <c r="L607" s="118">
        <f t="shared" si="94"/>
        <v>0</v>
      </c>
      <c r="M607" s="134">
        <f t="shared" si="95"/>
        <v>0</v>
      </c>
      <c r="N607" s="158">
        <v>6087</v>
      </c>
      <c r="O607" s="159">
        <v>50</v>
      </c>
      <c r="P607" s="14" t="s">
        <v>703</v>
      </c>
      <c r="Q607" s="14">
        <v>8</v>
      </c>
      <c r="R607" s="22">
        <v>0</v>
      </c>
      <c r="S607" s="94">
        <v>0</v>
      </c>
      <c r="T607" s="94">
        <v>0</v>
      </c>
      <c r="U607" s="94">
        <v>0</v>
      </c>
      <c r="V607" s="94">
        <v>0</v>
      </c>
      <c r="W607" s="95">
        <v>0</v>
      </c>
      <c r="Y607" s="19">
        <f t="shared" si="96"/>
        <v>0</v>
      </c>
      <c r="Z607" s="19">
        <f t="shared" si="96"/>
        <v>0</v>
      </c>
      <c r="AA607" s="19">
        <f t="shared" si="97"/>
        <v>0</v>
      </c>
      <c r="AB607" s="19">
        <f t="shared" si="98"/>
        <v>0</v>
      </c>
      <c r="AC607" s="19">
        <f t="shared" si="98"/>
        <v>0</v>
      </c>
      <c r="AD607" s="19">
        <f t="shared" si="98"/>
        <v>0</v>
      </c>
      <c r="AE607" s="19">
        <f t="shared" si="99"/>
        <v>0</v>
      </c>
      <c r="AF607" s="19">
        <f t="shared" si="100"/>
        <v>0</v>
      </c>
      <c r="AG607" s="20"/>
      <c r="AH607" s="160">
        <f>'[3]Sped FY 2020'!DZ623</f>
        <v>0</v>
      </c>
      <c r="AI607" s="19">
        <f t="shared" si="93"/>
        <v>0</v>
      </c>
      <c r="AJ607" s="19">
        <f t="shared" si="93"/>
        <v>0</v>
      </c>
      <c r="AK607" s="19">
        <f t="shared" si="93"/>
        <v>0</v>
      </c>
      <c r="AL607" s="19">
        <f t="shared" si="93"/>
        <v>0</v>
      </c>
      <c r="AM607" s="19">
        <f t="shared" si="93"/>
        <v>0</v>
      </c>
      <c r="AN607" s="19">
        <f t="shared" si="93"/>
        <v>0</v>
      </c>
      <c r="AO607" s="19">
        <f t="shared" si="93"/>
        <v>0</v>
      </c>
      <c r="AP607" s="19">
        <f t="shared" si="93"/>
        <v>0</v>
      </c>
      <c r="AQ607" s="118">
        <f>'[3]Sped FY 2020'!CR623</f>
        <v>0</v>
      </c>
      <c r="AR607" s="119">
        <f>'[3]Sped FY 2020'!CS623</f>
        <v>0</v>
      </c>
      <c r="AS607" s="161"/>
    </row>
    <row r="608" spans="1:45" ht="15" x14ac:dyDescent="0.25">
      <c r="A608" s="154">
        <v>6088</v>
      </c>
      <c r="B608" s="155">
        <v>50</v>
      </c>
      <c r="C608" s="156" t="s">
        <v>665</v>
      </c>
      <c r="D608" s="167">
        <v>8</v>
      </c>
      <c r="E608" s="120">
        <f>'[3]Sped FY 2020'!AB624</f>
        <v>0</v>
      </c>
      <c r="F608" s="120">
        <f>'[3]Sped FY 2020'!AK624</f>
        <v>0</v>
      </c>
      <c r="G608" s="120">
        <f>'[3]Sped FY 2020'!BP624</f>
        <v>0</v>
      </c>
      <c r="H608" s="120">
        <f>-'[3]Sped FY 2020'!CI624</f>
        <v>0</v>
      </c>
      <c r="I608" s="120">
        <f>'[3]Sped FY 2020'!CB624</f>
        <v>0</v>
      </c>
      <c r="J608" s="120">
        <f>'[3]Sped FY 2020'!BF624-'[3]Sped FY 2020'!BI624</f>
        <v>0</v>
      </c>
      <c r="K608" s="120">
        <f>'[3]Sped FY 2020'!CJ624</f>
        <v>0</v>
      </c>
      <c r="L608" s="118">
        <f t="shared" si="94"/>
        <v>0</v>
      </c>
      <c r="M608" s="134">
        <f t="shared" si="95"/>
        <v>0</v>
      </c>
      <c r="N608" s="158">
        <v>6088</v>
      </c>
      <c r="O608" s="159">
        <v>50</v>
      </c>
      <c r="P608" s="14" t="s">
        <v>665</v>
      </c>
      <c r="Q608" s="14">
        <v>8</v>
      </c>
      <c r="R608" s="22">
        <v>0</v>
      </c>
      <c r="S608" s="94">
        <v>0</v>
      </c>
      <c r="T608" s="94">
        <v>0</v>
      </c>
      <c r="U608" s="94">
        <v>0</v>
      </c>
      <c r="V608" s="94">
        <v>0</v>
      </c>
      <c r="W608" s="95">
        <v>0</v>
      </c>
      <c r="Y608" s="19">
        <f t="shared" si="96"/>
        <v>0</v>
      </c>
      <c r="Z608" s="19">
        <f t="shared" si="96"/>
        <v>0</v>
      </c>
      <c r="AA608" s="19">
        <f t="shared" si="97"/>
        <v>0</v>
      </c>
      <c r="AB608" s="19">
        <f t="shared" si="98"/>
        <v>0</v>
      </c>
      <c r="AC608" s="19">
        <f t="shared" si="98"/>
        <v>0</v>
      </c>
      <c r="AD608" s="19">
        <f t="shared" si="98"/>
        <v>0</v>
      </c>
      <c r="AE608" s="19">
        <f t="shared" si="99"/>
        <v>0</v>
      </c>
      <c r="AF608" s="19">
        <f t="shared" si="100"/>
        <v>0</v>
      </c>
      <c r="AG608" s="20"/>
      <c r="AH608" s="160">
        <f>'[3]Sped FY 2020'!DZ624</f>
        <v>0</v>
      </c>
      <c r="AI608" s="19">
        <f t="shared" si="93"/>
        <v>0</v>
      </c>
      <c r="AJ608" s="19">
        <f t="shared" si="93"/>
        <v>0</v>
      </c>
      <c r="AK608" s="19">
        <f t="shared" si="93"/>
        <v>0</v>
      </c>
      <c r="AL608" s="19">
        <f t="shared" si="93"/>
        <v>0</v>
      </c>
      <c r="AM608" s="19">
        <f t="shared" si="93"/>
        <v>0</v>
      </c>
      <c r="AN608" s="19">
        <f t="shared" si="93"/>
        <v>0</v>
      </c>
      <c r="AO608" s="19">
        <f t="shared" si="93"/>
        <v>0</v>
      </c>
      <c r="AP608" s="19">
        <f t="shared" si="93"/>
        <v>0</v>
      </c>
      <c r="AQ608" s="118">
        <f>'[3]Sped FY 2020'!CR624</f>
        <v>0</v>
      </c>
      <c r="AR608" s="119">
        <f>'[3]Sped FY 2020'!CS624</f>
        <v>0</v>
      </c>
      <c r="AS608" s="161"/>
    </row>
    <row r="609" spans="1:45" ht="15" x14ac:dyDescent="0.25">
      <c r="A609" s="154">
        <v>6090</v>
      </c>
      <c r="B609" s="155">
        <v>52</v>
      </c>
      <c r="C609" s="156" t="s">
        <v>704</v>
      </c>
      <c r="D609" s="157">
        <v>8</v>
      </c>
      <c r="E609" s="120">
        <f>'[3]Sped FY 2020'!AB625</f>
        <v>0</v>
      </c>
      <c r="F609" s="120">
        <f>'[3]Sped FY 2020'!AK625</f>
        <v>0</v>
      </c>
      <c r="G609" s="120">
        <f>'[3]Sped FY 2020'!BP625</f>
        <v>0</v>
      </c>
      <c r="H609" s="120">
        <f>-'[3]Sped FY 2020'!CI625</f>
        <v>0</v>
      </c>
      <c r="I609" s="120">
        <f>'[3]Sped FY 2020'!CB625</f>
        <v>0</v>
      </c>
      <c r="J609" s="120">
        <f>'[3]Sped FY 2020'!BF625-'[3]Sped FY 2020'!BI625</f>
        <v>0</v>
      </c>
      <c r="K609" s="120">
        <f>'[3]Sped FY 2020'!CJ625</f>
        <v>0</v>
      </c>
      <c r="L609" s="118">
        <f t="shared" si="94"/>
        <v>0</v>
      </c>
      <c r="M609" s="134">
        <f t="shared" si="95"/>
        <v>0</v>
      </c>
      <c r="N609" s="158">
        <v>6090</v>
      </c>
      <c r="O609" s="159">
        <v>52</v>
      </c>
      <c r="P609" s="14" t="s">
        <v>704</v>
      </c>
      <c r="Q609" s="14">
        <v>8</v>
      </c>
      <c r="R609" s="22">
        <v>0</v>
      </c>
      <c r="S609" s="94">
        <v>0</v>
      </c>
      <c r="T609" s="94">
        <v>0</v>
      </c>
      <c r="U609" s="94">
        <v>0</v>
      </c>
      <c r="V609" s="94">
        <v>0</v>
      </c>
      <c r="W609" s="95">
        <v>0</v>
      </c>
      <c r="Y609" s="19">
        <f t="shared" si="96"/>
        <v>0</v>
      </c>
      <c r="Z609" s="19">
        <f t="shared" si="96"/>
        <v>0</v>
      </c>
      <c r="AA609" s="19">
        <f t="shared" si="97"/>
        <v>0</v>
      </c>
      <c r="AB609" s="19">
        <f t="shared" si="98"/>
        <v>0</v>
      </c>
      <c r="AC609" s="19">
        <f t="shared" si="98"/>
        <v>0</v>
      </c>
      <c r="AD609" s="19">
        <f t="shared" si="98"/>
        <v>0</v>
      </c>
      <c r="AE609" s="19">
        <f t="shared" si="99"/>
        <v>0</v>
      </c>
      <c r="AF609" s="19">
        <f t="shared" si="100"/>
        <v>0</v>
      </c>
      <c r="AG609" s="20"/>
      <c r="AH609" s="160">
        <f>'[3]Sped FY 2020'!DZ625</f>
        <v>0</v>
      </c>
      <c r="AI609" s="19">
        <f t="shared" si="93"/>
        <v>0</v>
      </c>
      <c r="AJ609" s="19">
        <f t="shared" si="93"/>
        <v>0</v>
      </c>
      <c r="AK609" s="19">
        <f t="shared" si="93"/>
        <v>0</v>
      </c>
      <c r="AL609" s="19">
        <f t="shared" si="93"/>
        <v>0</v>
      </c>
      <c r="AM609" s="19">
        <f t="shared" si="93"/>
        <v>0</v>
      </c>
      <c r="AN609" s="19">
        <f t="shared" si="93"/>
        <v>0</v>
      </c>
      <c r="AO609" s="19">
        <f t="shared" si="93"/>
        <v>0</v>
      </c>
      <c r="AP609" s="19">
        <f t="shared" si="93"/>
        <v>0</v>
      </c>
      <c r="AQ609" s="118">
        <f>'[3]Sped FY 2020'!CR625</f>
        <v>0</v>
      </c>
      <c r="AR609" s="119">
        <f>'[3]Sped FY 2020'!CS625</f>
        <v>0</v>
      </c>
      <c r="AS609" s="161"/>
    </row>
    <row r="610" spans="1:45" ht="15" x14ac:dyDescent="0.25">
      <c r="A610" s="154">
        <v>6094</v>
      </c>
      <c r="B610" s="155">
        <v>52</v>
      </c>
      <c r="C610" s="156" t="s">
        <v>705</v>
      </c>
      <c r="D610" s="157">
        <v>8</v>
      </c>
      <c r="E610" s="120">
        <f>'[3]Sped FY 2020'!AB626</f>
        <v>0</v>
      </c>
      <c r="F610" s="120">
        <f>'[3]Sped FY 2020'!AK626</f>
        <v>0</v>
      </c>
      <c r="G610" s="120">
        <f>'[3]Sped FY 2020'!BP626</f>
        <v>0</v>
      </c>
      <c r="H610" s="120">
        <f>-'[3]Sped FY 2020'!CI626</f>
        <v>0</v>
      </c>
      <c r="I610" s="120">
        <f>'[3]Sped FY 2020'!CB626</f>
        <v>0</v>
      </c>
      <c r="J610" s="120">
        <f>'[3]Sped FY 2020'!BF626-'[3]Sped FY 2020'!BI626</f>
        <v>0</v>
      </c>
      <c r="K610" s="120">
        <f>'[3]Sped FY 2020'!CJ626</f>
        <v>0</v>
      </c>
      <c r="L610" s="118">
        <f t="shared" si="94"/>
        <v>0</v>
      </c>
      <c r="M610" s="134">
        <f t="shared" si="95"/>
        <v>0</v>
      </c>
      <c r="N610" s="158">
        <v>6094</v>
      </c>
      <c r="O610" s="159">
        <v>52</v>
      </c>
      <c r="P610" s="14" t="s">
        <v>705</v>
      </c>
      <c r="Q610" s="14">
        <v>8</v>
      </c>
      <c r="R610" s="22">
        <v>0</v>
      </c>
      <c r="S610" s="94">
        <v>0</v>
      </c>
      <c r="T610" s="94">
        <v>0</v>
      </c>
      <c r="U610" s="94">
        <v>0</v>
      </c>
      <c r="V610" s="94">
        <v>0</v>
      </c>
      <c r="W610" s="95">
        <v>0</v>
      </c>
      <c r="Y610" s="19">
        <f t="shared" si="96"/>
        <v>0</v>
      </c>
      <c r="Z610" s="19">
        <f t="shared" si="96"/>
        <v>0</v>
      </c>
      <c r="AA610" s="19">
        <f t="shared" si="97"/>
        <v>0</v>
      </c>
      <c r="AB610" s="19">
        <f t="shared" si="98"/>
        <v>0</v>
      </c>
      <c r="AC610" s="19">
        <f t="shared" si="98"/>
        <v>0</v>
      </c>
      <c r="AD610" s="19">
        <f t="shared" si="98"/>
        <v>0</v>
      </c>
      <c r="AE610" s="19">
        <f t="shared" si="99"/>
        <v>0</v>
      </c>
      <c r="AF610" s="19">
        <f t="shared" si="100"/>
        <v>0</v>
      </c>
      <c r="AG610" s="20"/>
      <c r="AH610" s="160">
        <f>'[3]Sped FY 2020'!DZ626</f>
        <v>0</v>
      </c>
      <c r="AI610" s="19">
        <f t="shared" si="93"/>
        <v>0</v>
      </c>
      <c r="AJ610" s="19">
        <f t="shared" si="93"/>
        <v>0</v>
      </c>
      <c r="AK610" s="19">
        <f t="shared" si="93"/>
        <v>0</v>
      </c>
      <c r="AL610" s="19">
        <f t="shared" si="93"/>
        <v>0</v>
      </c>
      <c r="AM610" s="19">
        <f t="shared" si="93"/>
        <v>0</v>
      </c>
      <c r="AN610" s="19">
        <f t="shared" si="93"/>
        <v>0</v>
      </c>
      <c r="AO610" s="19">
        <f t="shared" si="93"/>
        <v>0</v>
      </c>
      <c r="AP610" s="19">
        <f t="shared" si="93"/>
        <v>0</v>
      </c>
      <c r="AQ610" s="118">
        <f>'[3]Sped FY 2020'!CR626</f>
        <v>0</v>
      </c>
      <c r="AR610" s="119">
        <f>'[3]Sped FY 2020'!CS626</f>
        <v>0</v>
      </c>
      <c r="AS610" s="161"/>
    </row>
    <row r="611" spans="1:45" ht="15" x14ac:dyDescent="0.25">
      <c r="A611" s="154">
        <v>6095</v>
      </c>
      <c r="B611" s="155">
        <v>52</v>
      </c>
      <c r="C611" s="156" t="s">
        <v>706</v>
      </c>
      <c r="D611" s="157">
        <v>8</v>
      </c>
      <c r="E611" s="120">
        <f>'[3]Sped FY 2020'!AB627</f>
        <v>0</v>
      </c>
      <c r="F611" s="120">
        <f>'[3]Sped FY 2020'!AK627</f>
        <v>0</v>
      </c>
      <c r="G611" s="120">
        <f>'[3]Sped FY 2020'!BP627</f>
        <v>0</v>
      </c>
      <c r="H611" s="120">
        <f>-'[3]Sped FY 2020'!CI627</f>
        <v>0</v>
      </c>
      <c r="I611" s="120">
        <f>'[3]Sped FY 2020'!CB627</f>
        <v>0</v>
      </c>
      <c r="J611" s="120">
        <f>'[3]Sped FY 2020'!BF627-'[3]Sped FY 2020'!BI627</f>
        <v>0</v>
      </c>
      <c r="K611" s="120">
        <f>'[3]Sped FY 2020'!CJ627</f>
        <v>0</v>
      </c>
      <c r="L611" s="118">
        <f t="shared" si="94"/>
        <v>0</v>
      </c>
      <c r="M611" s="134">
        <f t="shared" si="95"/>
        <v>0</v>
      </c>
      <c r="N611" s="158">
        <v>6095</v>
      </c>
      <c r="O611" s="159">
        <v>52</v>
      </c>
      <c r="P611" s="14" t="s">
        <v>706</v>
      </c>
      <c r="Q611" s="14">
        <v>8</v>
      </c>
      <c r="R611" s="22">
        <v>0</v>
      </c>
      <c r="S611" s="94">
        <v>0</v>
      </c>
      <c r="T611" s="94">
        <v>0</v>
      </c>
      <c r="U611" s="94">
        <v>0</v>
      </c>
      <c r="V611" s="94">
        <v>0</v>
      </c>
      <c r="W611" s="95">
        <v>0</v>
      </c>
      <c r="Y611" s="19">
        <f t="shared" si="96"/>
        <v>0</v>
      </c>
      <c r="Z611" s="19">
        <f t="shared" si="96"/>
        <v>0</v>
      </c>
      <c r="AA611" s="19">
        <f t="shared" si="97"/>
        <v>0</v>
      </c>
      <c r="AB611" s="19">
        <f t="shared" si="98"/>
        <v>0</v>
      </c>
      <c r="AC611" s="19">
        <f t="shared" si="98"/>
        <v>0</v>
      </c>
      <c r="AD611" s="19">
        <f t="shared" si="98"/>
        <v>0</v>
      </c>
      <c r="AE611" s="19">
        <f t="shared" si="99"/>
        <v>0</v>
      </c>
      <c r="AF611" s="19">
        <f t="shared" si="100"/>
        <v>0</v>
      </c>
      <c r="AG611" s="20"/>
      <c r="AH611" s="160">
        <f>'[3]Sped FY 2020'!DZ627</f>
        <v>0</v>
      </c>
      <c r="AI611" s="19">
        <f t="shared" si="93"/>
        <v>0</v>
      </c>
      <c r="AJ611" s="19">
        <f t="shared" si="93"/>
        <v>0</v>
      </c>
      <c r="AK611" s="19">
        <f t="shared" si="93"/>
        <v>0</v>
      </c>
      <c r="AL611" s="19">
        <f t="shared" si="93"/>
        <v>0</v>
      </c>
      <c r="AM611" s="19">
        <f t="shared" si="93"/>
        <v>0</v>
      </c>
      <c r="AN611" s="19">
        <f t="shared" si="93"/>
        <v>0</v>
      </c>
      <c r="AO611" s="19">
        <f t="shared" si="93"/>
        <v>0</v>
      </c>
      <c r="AP611" s="19">
        <f t="shared" si="93"/>
        <v>0</v>
      </c>
      <c r="AQ611" s="118">
        <f>'[3]Sped FY 2020'!CR627</f>
        <v>0</v>
      </c>
      <c r="AR611" s="119">
        <f>'[3]Sped FY 2020'!CS627</f>
        <v>0</v>
      </c>
      <c r="AS611" s="161"/>
    </row>
    <row r="612" spans="1:45" ht="15" x14ac:dyDescent="0.25">
      <c r="A612" s="154">
        <v>6096</v>
      </c>
      <c r="B612" s="155">
        <v>52</v>
      </c>
      <c r="C612" s="156" t="s">
        <v>707</v>
      </c>
      <c r="D612" s="157">
        <v>8</v>
      </c>
      <c r="E612" s="120">
        <f>'[3]Sped FY 2020'!AB628</f>
        <v>0</v>
      </c>
      <c r="F612" s="120">
        <f>'[3]Sped FY 2020'!AK628</f>
        <v>0</v>
      </c>
      <c r="G612" s="120">
        <f>'[3]Sped FY 2020'!BP628</f>
        <v>0</v>
      </c>
      <c r="H612" s="120">
        <f>-'[3]Sped FY 2020'!CI628</f>
        <v>0</v>
      </c>
      <c r="I612" s="120">
        <f>'[3]Sped FY 2020'!CB628</f>
        <v>0</v>
      </c>
      <c r="J612" s="120">
        <f>'[3]Sped FY 2020'!BF628-'[3]Sped FY 2020'!BI628</f>
        <v>0</v>
      </c>
      <c r="K612" s="120">
        <f>'[3]Sped FY 2020'!CJ628</f>
        <v>0</v>
      </c>
      <c r="L612" s="118">
        <f t="shared" si="94"/>
        <v>0</v>
      </c>
      <c r="M612" s="134">
        <f t="shared" si="95"/>
        <v>0</v>
      </c>
      <c r="N612" s="158">
        <v>6096</v>
      </c>
      <c r="O612" s="159">
        <v>52</v>
      </c>
      <c r="P612" s="14" t="s">
        <v>707</v>
      </c>
      <c r="Q612" s="14">
        <v>8</v>
      </c>
      <c r="R612" s="22">
        <v>0</v>
      </c>
      <c r="S612" s="94">
        <v>0</v>
      </c>
      <c r="T612" s="94">
        <v>0</v>
      </c>
      <c r="U612" s="94">
        <v>0</v>
      </c>
      <c r="V612" s="94">
        <v>0</v>
      </c>
      <c r="W612" s="95">
        <v>0</v>
      </c>
      <c r="Y612" s="19">
        <f t="shared" si="96"/>
        <v>0</v>
      </c>
      <c r="Z612" s="19">
        <f t="shared" si="96"/>
        <v>0</v>
      </c>
      <c r="AA612" s="19">
        <f t="shared" si="97"/>
        <v>0</v>
      </c>
      <c r="AB612" s="19">
        <f t="shared" si="98"/>
        <v>0</v>
      </c>
      <c r="AC612" s="19">
        <f t="shared" si="98"/>
        <v>0</v>
      </c>
      <c r="AD612" s="19">
        <f t="shared" si="98"/>
        <v>0</v>
      </c>
      <c r="AE612" s="19">
        <f t="shared" si="99"/>
        <v>0</v>
      </c>
      <c r="AF612" s="19">
        <f t="shared" si="100"/>
        <v>0</v>
      </c>
      <c r="AG612" s="20"/>
      <c r="AH612" s="160">
        <f>'[3]Sped FY 2020'!DZ628</f>
        <v>0</v>
      </c>
      <c r="AI612" s="19">
        <f t="shared" si="93"/>
        <v>0</v>
      </c>
      <c r="AJ612" s="19">
        <f t="shared" si="93"/>
        <v>0</v>
      </c>
      <c r="AK612" s="19">
        <f t="shared" si="93"/>
        <v>0</v>
      </c>
      <c r="AL612" s="19">
        <f t="shared" si="93"/>
        <v>0</v>
      </c>
      <c r="AM612" s="19">
        <f t="shared" si="93"/>
        <v>0</v>
      </c>
      <c r="AN612" s="19">
        <f t="shared" si="93"/>
        <v>0</v>
      </c>
      <c r="AO612" s="19">
        <f t="shared" si="93"/>
        <v>0</v>
      </c>
      <c r="AP612" s="19">
        <f t="shared" si="93"/>
        <v>0</v>
      </c>
      <c r="AQ612" s="118">
        <f>'[3]Sped FY 2020'!CR628</f>
        <v>0</v>
      </c>
      <c r="AR612" s="119">
        <f>'[3]Sped FY 2020'!CS628</f>
        <v>0</v>
      </c>
      <c r="AS612" s="161"/>
    </row>
    <row r="613" spans="1:45" ht="15" x14ac:dyDescent="0.25">
      <c r="A613" s="154">
        <v>6383</v>
      </c>
      <c r="B613" s="155">
        <v>61</v>
      </c>
      <c r="C613" s="156" t="s">
        <v>708</v>
      </c>
      <c r="D613" s="157">
        <v>8</v>
      </c>
      <c r="E613" s="120">
        <f>'[3]Sped FY 2020'!AB629</f>
        <v>0</v>
      </c>
      <c r="F613" s="120">
        <f>'[3]Sped FY 2020'!AK629</f>
        <v>0</v>
      </c>
      <c r="G613" s="120">
        <f>'[3]Sped FY 2020'!BP629</f>
        <v>0</v>
      </c>
      <c r="H613" s="120">
        <f>-'[3]Sped FY 2020'!CI629</f>
        <v>0</v>
      </c>
      <c r="I613" s="120">
        <f>'[3]Sped FY 2020'!CB629</f>
        <v>0</v>
      </c>
      <c r="J613" s="120">
        <f>'[3]Sped FY 2020'!BF629-'[3]Sped FY 2020'!BI629</f>
        <v>0</v>
      </c>
      <c r="K613" s="120">
        <f>'[3]Sped FY 2020'!CJ629</f>
        <v>0</v>
      </c>
      <c r="L613" s="118">
        <f t="shared" si="94"/>
        <v>0</v>
      </c>
      <c r="M613" s="134">
        <f t="shared" si="95"/>
        <v>0</v>
      </c>
      <c r="N613" s="158">
        <v>6383</v>
      </c>
      <c r="O613" s="159">
        <v>61</v>
      </c>
      <c r="P613" s="14" t="s">
        <v>708</v>
      </c>
      <c r="Q613" s="14">
        <v>8</v>
      </c>
      <c r="R613" s="22">
        <v>0</v>
      </c>
      <c r="S613" s="94">
        <v>0</v>
      </c>
      <c r="T613" s="94">
        <v>0</v>
      </c>
      <c r="U613" s="94">
        <v>0</v>
      </c>
      <c r="V613" s="94">
        <v>0</v>
      </c>
      <c r="W613" s="95">
        <v>0</v>
      </c>
      <c r="Y613" s="19">
        <f t="shared" si="96"/>
        <v>0</v>
      </c>
      <c r="Z613" s="19">
        <f t="shared" si="96"/>
        <v>0</v>
      </c>
      <c r="AA613" s="19">
        <f t="shared" si="97"/>
        <v>0</v>
      </c>
      <c r="AB613" s="19">
        <f t="shared" si="98"/>
        <v>0</v>
      </c>
      <c r="AC613" s="19">
        <f t="shared" si="98"/>
        <v>0</v>
      </c>
      <c r="AD613" s="19">
        <f t="shared" si="98"/>
        <v>0</v>
      </c>
      <c r="AE613" s="19">
        <f t="shared" si="99"/>
        <v>0</v>
      </c>
      <c r="AF613" s="19">
        <f t="shared" si="100"/>
        <v>0</v>
      </c>
      <c r="AG613" s="20"/>
      <c r="AH613" s="160">
        <f>'[3]Sped FY 2020'!DZ629</f>
        <v>0</v>
      </c>
      <c r="AI613" s="19">
        <f t="shared" si="93"/>
        <v>0</v>
      </c>
      <c r="AJ613" s="19">
        <f t="shared" si="93"/>
        <v>0</v>
      </c>
      <c r="AK613" s="19">
        <f t="shared" si="93"/>
        <v>0</v>
      </c>
      <c r="AL613" s="19">
        <f t="shared" si="93"/>
        <v>0</v>
      </c>
      <c r="AM613" s="19">
        <f t="shared" si="93"/>
        <v>0</v>
      </c>
      <c r="AN613" s="19">
        <f t="shared" si="93"/>
        <v>0</v>
      </c>
      <c r="AO613" s="19">
        <f t="shared" si="93"/>
        <v>0</v>
      </c>
      <c r="AP613" s="19">
        <f t="shared" ref="AP613:AP615" si="101">IF($AH613&gt;0,AF613/$AH613,0)</f>
        <v>0</v>
      </c>
      <c r="AQ613" s="118">
        <f>'[3]Sped FY 2020'!CR629</f>
        <v>0</v>
      </c>
      <c r="AR613" s="119">
        <f>'[3]Sped FY 2020'!CS629</f>
        <v>0</v>
      </c>
      <c r="AS613" s="161"/>
    </row>
    <row r="614" spans="1:45" ht="15" x14ac:dyDescent="0.25">
      <c r="A614" s="154">
        <v>6979</v>
      </c>
      <c r="B614" s="155">
        <v>61</v>
      </c>
      <c r="C614" s="156" t="s">
        <v>709</v>
      </c>
      <c r="D614" s="167">
        <v>8</v>
      </c>
      <c r="E614" s="120">
        <f>'[3]Sped FY 2020'!AB630</f>
        <v>0</v>
      </c>
      <c r="F614" s="120">
        <f>'[3]Sped FY 2020'!AK630</f>
        <v>0</v>
      </c>
      <c r="G614" s="120">
        <f>'[3]Sped FY 2020'!BP630</f>
        <v>0</v>
      </c>
      <c r="H614" s="120">
        <f>-'[3]Sped FY 2020'!CI630</f>
        <v>0</v>
      </c>
      <c r="I614" s="120">
        <f>'[3]Sped FY 2020'!CB630</f>
        <v>0</v>
      </c>
      <c r="J614" s="120">
        <f>'[3]Sped FY 2020'!BF630-'[3]Sped FY 2020'!BI630</f>
        <v>0</v>
      </c>
      <c r="K614" s="120">
        <f>'[3]Sped FY 2020'!CJ630</f>
        <v>0</v>
      </c>
      <c r="L614" s="118">
        <f t="shared" si="94"/>
        <v>0</v>
      </c>
      <c r="M614" s="134">
        <f t="shared" si="95"/>
        <v>0</v>
      </c>
      <c r="N614" s="158">
        <v>6979</v>
      </c>
      <c r="O614" s="159">
        <v>61</v>
      </c>
      <c r="P614" s="14" t="s">
        <v>709</v>
      </c>
      <c r="Q614" s="14">
        <v>8</v>
      </c>
      <c r="R614" s="22">
        <v>0</v>
      </c>
      <c r="S614" s="94">
        <v>0</v>
      </c>
      <c r="T614" s="94">
        <v>0</v>
      </c>
      <c r="U614" s="94">
        <v>0</v>
      </c>
      <c r="V614" s="94">
        <v>0</v>
      </c>
      <c r="W614" s="95">
        <v>0</v>
      </c>
      <c r="Y614" s="19">
        <f t="shared" si="96"/>
        <v>0</v>
      </c>
      <c r="Z614" s="19">
        <f t="shared" si="96"/>
        <v>0</v>
      </c>
      <c r="AA614" s="19">
        <f t="shared" si="97"/>
        <v>0</v>
      </c>
      <c r="AB614" s="19">
        <f t="shared" si="98"/>
        <v>0</v>
      </c>
      <c r="AC614" s="19">
        <f t="shared" si="98"/>
        <v>0</v>
      </c>
      <c r="AD614" s="19">
        <f t="shared" si="98"/>
        <v>0</v>
      </c>
      <c r="AE614" s="19">
        <f t="shared" si="99"/>
        <v>0</v>
      </c>
      <c r="AF614" s="19">
        <f t="shared" si="100"/>
        <v>0</v>
      </c>
      <c r="AG614" s="20"/>
      <c r="AH614" s="160">
        <f>'[3]Sped FY 2020'!DZ630</f>
        <v>0</v>
      </c>
      <c r="AI614" s="19">
        <f t="shared" ref="AI614:AO615" si="102">IF($AH614&gt;0,Y614/$AH614,0)</f>
        <v>0</v>
      </c>
      <c r="AJ614" s="19">
        <f t="shared" si="102"/>
        <v>0</v>
      </c>
      <c r="AK614" s="19">
        <f t="shared" si="102"/>
        <v>0</v>
      </c>
      <c r="AL614" s="19">
        <f t="shared" si="102"/>
        <v>0</v>
      </c>
      <c r="AM614" s="19">
        <f t="shared" si="102"/>
        <v>0</v>
      </c>
      <c r="AN614" s="19">
        <f t="shared" si="102"/>
        <v>0</v>
      </c>
      <c r="AO614" s="19">
        <f t="shared" si="102"/>
        <v>0</v>
      </c>
      <c r="AP614" s="19">
        <f t="shared" si="101"/>
        <v>0</v>
      </c>
      <c r="AQ614" s="118">
        <f>'[3]Sped FY 2020'!CR630</f>
        <v>0</v>
      </c>
      <c r="AR614" s="119">
        <f>'[3]Sped FY 2020'!CS630</f>
        <v>0</v>
      </c>
      <c r="AS614" s="161"/>
    </row>
    <row r="615" spans="1:45" ht="15" x14ac:dyDescent="0.25">
      <c r="A615" s="154">
        <v>9001</v>
      </c>
      <c r="B615" s="155">
        <v>38</v>
      </c>
      <c r="C615" s="156" t="s">
        <v>710</v>
      </c>
      <c r="D615" s="167">
        <v>8</v>
      </c>
      <c r="E615" s="120">
        <f>'[3]Sped FY 2020'!AB631</f>
        <v>0</v>
      </c>
      <c r="F615" s="120">
        <f>'[3]Sped FY 2020'!AK631</f>
        <v>0</v>
      </c>
      <c r="G615" s="120">
        <f>'[3]Sped FY 2020'!BP631</f>
        <v>0</v>
      </c>
      <c r="H615" s="120">
        <f>-'[3]Sped FY 2020'!CI631</f>
        <v>0</v>
      </c>
      <c r="I615" s="120">
        <f>'[3]Sped FY 2020'!CB631</f>
        <v>0</v>
      </c>
      <c r="J615" s="120">
        <f>'[3]Sped FY 2020'!BF631-'[3]Sped FY 2020'!BI631</f>
        <v>0</v>
      </c>
      <c r="K615" s="120">
        <f>'[3]Sped FY 2020'!CJ631</f>
        <v>0</v>
      </c>
      <c r="L615" s="118">
        <f t="shared" si="94"/>
        <v>0</v>
      </c>
      <c r="M615" s="134">
        <f t="shared" si="95"/>
        <v>0</v>
      </c>
      <c r="N615" s="158">
        <v>9001</v>
      </c>
      <c r="O615" s="159">
        <v>38</v>
      </c>
      <c r="P615" s="14" t="s">
        <v>710</v>
      </c>
      <c r="Q615" s="14">
        <v>8</v>
      </c>
      <c r="R615" s="22">
        <v>0</v>
      </c>
      <c r="S615" s="94">
        <v>0</v>
      </c>
      <c r="T615" s="94">
        <v>0</v>
      </c>
      <c r="U615" s="94">
        <v>0</v>
      </c>
      <c r="V615" s="94">
        <v>0</v>
      </c>
      <c r="W615" s="95">
        <v>0</v>
      </c>
      <c r="Y615" s="19">
        <f t="shared" si="96"/>
        <v>0</v>
      </c>
      <c r="Z615" s="19">
        <f t="shared" si="96"/>
        <v>0</v>
      </c>
      <c r="AA615" s="19">
        <f t="shared" si="97"/>
        <v>0</v>
      </c>
      <c r="AB615" s="19">
        <f t="shared" ref="AB615:AC615" si="103">H615-T615</f>
        <v>0</v>
      </c>
      <c r="AC615" s="19">
        <f t="shared" si="103"/>
        <v>0</v>
      </c>
      <c r="AD615" s="19">
        <f>J615-V615</f>
        <v>0</v>
      </c>
      <c r="AE615" s="19">
        <f t="shared" si="99"/>
        <v>0</v>
      </c>
      <c r="AF615" s="19">
        <f t="shared" si="100"/>
        <v>0</v>
      </c>
      <c r="AG615" s="20"/>
      <c r="AH615" s="160">
        <f>'[3]Sped FY 2020'!DZ631</f>
        <v>0</v>
      </c>
      <c r="AI615" s="19">
        <f t="shared" si="102"/>
        <v>0</v>
      </c>
      <c r="AJ615" s="19">
        <f t="shared" si="102"/>
        <v>0</v>
      </c>
      <c r="AK615" s="19">
        <f t="shared" si="102"/>
        <v>0</v>
      </c>
      <c r="AL615" s="19">
        <f t="shared" si="102"/>
        <v>0</v>
      </c>
      <c r="AM615" s="19">
        <f t="shared" si="102"/>
        <v>0</v>
      </c>
      <c r="AN615" s="19">
        <f t="shared" si="102"/>
        <v>0</v>
      </c>
      <c r="AO615" s="19">
        <f t="shared" si="102"/>
        <v>0</v>
      </c>
      <c r="AP615" s="19">
        <f t="shared" si="101"/>
        <v>0</v>
      </c>
      <c r="AQ615" s="118">
        <f>'[3]Sped FY 2020'!CR631</f>
        <v>0</v>
      </c>
      <c r="AR615" s="119">
        <f>'[3]Sped FY 2020'!CS631</f>
        <v>0</v>
      </c>
      <c r="AS615" s="161"/>
    </row>
    <row r="616" spans="1:45" x14ac:dyDescent="0.25">
      <c r="A616" s="28"/>
      <c r="B616" s="11"/>
      <c r="C616" s="29"/>
      <c r="E616" s="120"/>
      <c r="F616" s="120"/>
      <c r="G616" s="120"/>
      <c r="H616" s="120"/>
      <c r="I616" s="120"/>
      <c r="J616" s="120"/>
      <c r="K616" s="120">
        <f>'[3]Sped FY 2020'!CJ634</f>
        <v>0</v>
      </c>
      <c r="L616" s="118"/>
      <c r="M616" s="134"/>
      <c r="N616" s="80"/>
      <c r="O616" s="14"/>
      <c r="P616" s="14"/>
      <c r="Q616" s="14"/>
      <c r="R616" s="22"/>
      <c r="S616" s="94"/>
      <c r="T616" s="94"/>
      <c r="U616" s="94"/>
      <c r="V616" s="94"/>
      <c r="W616" s="95"/>
    </row>
    <row r="617" spans="1:45" x14ac:dyDescent="0.25">
      <c r="A617" s="28"/>
      <c r="B617" s="11"/>
      <c r="C617" s="29"/>
      <c r="E617" s="120"/>
      <c r="F617" s="120"/>
      <c r="G617" s="120"/>
      <c r="J617" s="120"/>
      <c r="K617" s="120"/>
      <c r="L617" s="118"/>
      <c r="M617" s="134"/>
      <c r="N617" s="80"/>
      <c r="O617" s="14"/>
      <c r="P617" s="14"/>
      <c r="Q617" s="14"/>
      <c r="R617" s="22"/>
      <c r="S617" s="94"/>
      <c r="T617" s="94"/>
      <c r="U617" s="94"/>
      <c r="V617" s="94"/>
      <c r="W617" s="95"/>
    </row>
    <row r="618" spans="1:45" x14ac:dyDescent="0.25">
      <c r="A618" s="28"/>
      <c r="B618" s="11"/>
      <c r="C618" s="29"/>
      <c r="E618" s="120"/>
      <c r="F618" s="120"/>
      <c r="G618" s="120"/>
      <c r="H618" s="120"/>
      <c r="I618" s="120"/>
      <c r="J618" s="120"/>
      <c r="K618" s="120"/>
      <c r="L618" s="118"/>
      <c r="M618" s="134"/>
      <c r="N618" s="80"/>
      <c r="O618" s="14"/>
      <c r="P618" s="14"/>
      <c r="Q618" s="14"/>
      <c r="R618" s="22"/>
      <c r="S618" s="94"/>
      <c r="T618" s="94"/>
      <c r="U618" s="94"/>
      <c r="V618" s="94"/>
      <c r="W618" s="95"/>
    </row>
    <row r="619" spans="1:45" x14ac:dyDescent="0.25">
      <c r="A619" s="28"/>
      <c r="B619" s="11"/>
      <c r="C619" s="29"/>
      <c r="E619" s="120"/>
      <c r="F619" s="120"/>
      <c r="G619" s="120"/>
      <c r="H619" s="120"/>
      <c r="I619" s="120"/>
      <c r="J619" s="120"/>
      <c r="K619" s="120"/>
      <c r="L619" s="118"/>
      <c r="M619" s="134"/>
      <c r="N619" s="80"/>
      <c r="O619" s="14"/>
      <c r="P619" s="14"/>
      <c r="Q619" s="14"/>
      <c r="R619" s="22"/>
      <c r="S619" s="94"/>
      <c r="T619" s="94"/>
      <c r="U619" s="94"/>
      <c r="V619" s="94"/>
      <c r="W619" s="95"/>
    </row>
    <row r="620" spans="1:45" x14ac:dyDescent="0.25">
      <c r="A620" s="28"/>
      <c r="B620" s="11"/>
      <c r="C620" s="29"/>
      <c r="E620" s="120"/>
      <c r="F620" s="120"/>
      <c r="G620" s="120"/>
      <c r="H620" s="120"/>
      <c r="I620" s="120"/>
      <c r="J620" s="120"/>
      <c r="K620" s="120"/>
      <c r="L620" s="118"/>
      <c r="M620" s="134"/>
      <c r="N620" s="80"/>
      <c r="O620" s="14"/>
      <c r="P620" s="14"/>
      <c r="Q620" s="14"/>
      <c r="R620" s="22"/>
      <c r="S620" s="94"/>
      <c r="T620" s="94"/>
      <c r="U620" s="94"/>
      <c r="V620" s="94"/>
      <c r="W620" s="95"/>
    </row>
    <row r="621" spans="1:45" x14ac:dyDescent="0.25">
      <c r="A621" s="28"/>
      <c r="B621" s="11"/>
      <c r="C621" s="29"/>
      <c r="E621" s="120"/>
      <c r="F621" s="120"/>
      <c r="G621" s="120"/>
      <c r="H621" s="120"/>
      <c r="I621" s="120"/>
      <c r="J621" s="120"/>
      <c r="K621" s="120"/>
      <c r="L621" s="118"/>
      <c r="M621" s="134"/>
      <c r="N621" s="80"/>
      <c r="O621" s="14"/>
      <c r="P621" s="14"/>
      <c r="Q621" s="14"/>
      <c r="R621" s="22"/>
      <c r="S621" s="94"/>
      <c r="T621" s="94"/>
      <c r="U621" s="94"/>
      <c r="V621" s="94"/>
      <c r="W621" s="95"/>
    </row>
    <row r="622" spans="1:45" x14ac:dyDescent="0.25">
      <c r="A622" s="28"/>
      <c r="B622" s="11"/>
      <c r="C622" s="29"/>
      <c r="E622" s="120"/>
      <c r="F622" s="120"/>
      <c r="G622" s="120"/>
      <c r="H622" s="120"/>
      <c r="I622" s="120"/>
      <c r="J622" s="120"/>
      <c r="K622" s="120"/>
      <c r="L622" s="118"/>
      <c r="M622" s="134"/>
      <c r="N622" s="80"/>
      <c r="O622" s="14"/>
      <c r="P622" s="14"/>
      <c r="Q622" s="14"/>
      <c r="R622" s="22"/>
      <c r="S622" s="94"/>
      <c r="T622" s="94"/>
      <c r="U622" s="94"/>
      <c r="V622" s="94"/>
      <c r="W622" s="95"/>
    </row>
    <row r="623" spans="1:45" x14ac:dyDescent="0.25">
      <c r="A623" s="28"/>
      <c r="B623" s="11"/>
      <c r="C623" s="29"/>
      <c r="E623" s="120"/>
      <c r="F623" s="120"/>
      <c r="G623" s="120"/>
      <c r="H623" s="120"/>
      <c r="I623" s="120"/>
      <c r="J623" s="120"/>
      <c r="K623" s="120"/>
      <c r="L623" s="118"/>
      <c r="M623" s="134"/>
      <c r="N623" s="80"/>
      <c r="O623" s="14"/>
      <c r="P623" s="14"/>
      <c r="Q623" s="14"/>
      <c r="R623" s="22"/>
      <c r="S623" s="94"/>
      <c r="T623" s="94"/>
      <c r="U623" s="94"/>
      <c r="V623" s="94"/>
      <c r="W623" s="95"/>
    </row>
    <row r="624" spans="1:45" x14ac:dyDescent="0.25">
      <c r="A624" s="28"/>
      <c r="B624" s="11"/>
      <c r="C624" s="29"/>
      <c r="E624" s="120"/>
      <c r="F624" s="120"/>
      <c r="G624" s="120"/>
      <c r="H624" s="120"/>
      <c r="I624" s="120"/>
      <c r="J624" s="120"/>
      <c r="K624" s="120"/>
      <c r="L624" s="118"/>
      <c r="M624" s="134"/>
      <c r="N624" s="80"/>
      <c r="O624" s="14"/>
      <c r="P624" s="14"/>
      <c r="Q624" s="14"/>
      <c r="R624" s="22"/>
      <c r="S624" s="94"/>
      <c r="T624" s="94"/>
      <c r="U624" s="94"/>
      <c r="V624" s="94"/>
      <c r="W624" s="95"/>
    </row>
    <row r="625" spans="1:23" x14ac:dyDescent="0.25">
      <c r="A625" s="28"/>
      <c r="B625" s="11"/>
      <c r="C625" s="29"/>
      <c r="E625" s="120"/>
      <c r="F625" s="120"/>
      <c r="G625" s="120"/>
      <c r="H625" s="120"/>
      <c r="I625" s="120"/>
      <c r="J625" s="120"/>
      <c r="K625" s="120"/>
      <c r="L625" s="118"/>
      <c r="M625" s="134"/>
      <c r="N625" s="80"/>
      <c r="O625" s="14"/>
      <c r="P625" s="14"/>
      <c r="Q625" s="14"/>
      <c r="R625" s="22"/>
      <c r="S625" s="94"/>
      <c r="T625" s="94"/>
      <c r="U625" s="94"/>
      <c r="V625" s="94"/>
      <c r="W625" s="95"/>
    </row>
    <row r="626" spans="1:23" x14ac:dyDescent="0.25">
      <c r="A626" s="28"/>
      <c r="B626" s="11"/>
      <c r="C626" s="29"/>
      <c r="E626" s="120"/>
      <c r="F626" s="120"/>
      <c r="G626" s="120"/>
      <c r="H626" s="120"/>
      <c r="I626" s="120"/>
      <c r="J626" s="120"/>
      <c r="K626" s="120"/>
      <c r="L626" s="118"/>
      <c r="M626" s="134"/>
      <c r="N626" s="80"/>
      <c r="O626" s="14"/>
      <c r="P626" s="14"/>
      <c r="Q626" s="14"/>
      <c r="R626" s="22"/>
      <c r="S626" s="94"/>
      <c r="T626" s="94"/>
      <c r="U626" s="94"/>
      <c r="V626" s="94"/>
      <c r="W626" s="95"/>
    </row>
    <row r="627" spans="1:23" x14ac:dyDescent="0.25">
      <c r="A627" s="28"/>
      <c r="B627" s="11"/>
      <c r="C627" s="29"/>
      <c r="E627" s="120"/>
      <c r="F627" s="120"/>
      <c r="G627" s="120"/>
      <c r="H627" s="120"/>
      <c r="I627" s="120"/>
      <c r="J627" s="120"/>
      <c r="K627" s="120"/>
      <c r="L627" s="118"/>
      <c r="M627" s="134"/>
      <c r="N627" s="80"/>
      <c r="O627" s="14"/>
      <c r="P627" s="14"/>
      <c r="Q627" s="14"/>
      <c r="R627" s="22"/>
      <c r="S627" s="94"/>
      <c r="T627" s="94"/>
      <c r="U627" s="94"/>
      <c r="V627" s="94"/>
      <c r="W627" s="95"/>
    </row>
    <row r="628" spans="1:23" x14ac:dyDescent="0.25">
      <c r="A628" s="28"/>
      <c r="B628" s="11"/>
      <c r="C628" s="29"/>
      <c r="E628" s="120"/>
      <c r="F628" s="120"/>
      <c r="G628" s="120"/>
      <c r="H628" s="120"/>
      <c r="I628" s="120"/>
      <c r="J628" s="120"/>
      <c r="K628" s="120"/>
      <c r="L628" s="118"/>
      <c r="M628" s="134"/>
      <c r="N628" s="80"/>
      <c r="O628" s="14"/>
      <c r="P628" s="14"/>
      <c r="Q628" s="14"/>
      <c r="R628" s="22"/>
      <c r="S628" s="94"/>
      <c r="T628" s="94"/>
      <c r="U628" s="94"/>
      <c r="V628" s="94"/>
      <c r="W628" s="95"/>
    </row>
    <row r="629" spans="1:23" x14ac:dyDescent="0.25">
      <c r="A629" s="28"/>
      <c r="B629" s="11"/>
      <c r="C629" s="29"/>
      <c r="E629" s="120"/>
      <c r="F629" s="120"/>
      <c r="G629" s="120"/>
      <c r="H629" s="120"/>
      <c r="I629" s="120"/>
      <c r="J629" s="120"/>
      <c r="K629" s="120"/>
      <c r="L629" s="118"/>
      <c r="M629" s="134"/>
      <c r="N629" s="80"/>
      <c r="O629" s="14"/>
      <c r="P629" s="14"/>
      <c r="Q629" s="14"/>
      <c r="R629" s="22"/>
      <c r="S629" s="94"/>
      <c r="T629" s="94"/>
      <c r="U629" s="94"/>
      <c r="V629" s="94"/>
      <c r="W629" s="95"/>
    </row>
    <row r="630" spans="1:23" x14ac:dyDescent="0.25">
      <c r="A630" s="28"/>
      <c r="B630" s="11"/>
      <c r="C630" s="29"/>
      <c r="E630" s="120"/>
      <c r="F630" s="120"/>
      <c r="G630" s="120"/>
      <c r="H630" s="120"/>
      <c r="I630" s="120"/>
      <c r="J630" s="120"/>
      <c r="K630" s="120"/>
      <c r="L630" s="118"/>
      <c r="M630" s="134"/>
      <c r="N630" s="80"/>
      <c r="O630" s="14"/>
      <c r="P630" s="14"/>
      <c r="Q630" s="14"/>
      <c r="R630" s="22"/>
      <c r="S630" s="94"/>
      <c r="T630" s="94"/>
      <c r="U630" s="94"/>
      <c r="V630" s="94"/>
      <c r="W630" s="95"/>
    </row>
    <row r="631" spans="1:23" x14ac:dyDescent="0.25">
      <c r="A631" s="28"/>
      <c r="B631" s="11"/>
      <c r="C631" s="29"/>
      <c r="E631" s="120"/>
      <c r="F631" s="120"/>
      <c r="G631" s="120"/>
      <c r="H631" s="120"/>
      <c r="I631" s="120"/>
      <c r="J631" s="120"/>
      <c r="K631" s="120"/>
      <c r="L631" s="118"/>
      <c r="M631" s="134"/>
      <c r="N631" s="80"/>
      <c r="O631" s="14"/>
      <c r="P631" s="14"/>
      <c r="Q631" s="14"/>
      <c r="R631" s="22"/>
      <c r="S631" s="94"/>
      <c r="T631" s="94"/>
      <c r="U631" s="94"/>
      <c r="V631" s="94"/>
      <c r="W631" s="95"/>
    </row>
    <row r="632" spans="1:23" x14ac:dyDescent="0.25">
      <c r="A632" s="28"/>
      <c r="B632" s="11"/>
      <c r="C632" s="29"/>
      <c r="E632" s="120"/>
      <c r="F632" s="120"/>
      <c r="G632" s="120"/>
      <c r="H632" s="120"/>
      <c r="I632" s="120"/>
      <c r="J632" s="120"/>
      <c r="K632" s="120"/>
      <c r="L632" s="118"/>
      <c r="M632" s="134"/>
      <c r="N632" s="80"/>
      <c r="O632" s="14"/>
      <c r="P632" s="14"/>
      <c r="Q632" s="14"/>
      <c r="R632" s="22"/>
      <c r="S632" s="94"/>
      <c r="T632" s="94"/>
      <c r="U632" s="94"/>
      <c r="V632" s="94"/>
      <c r="W632" s="95"/>
    </row>
    <row r="633" spans="1:23" x14ac:dyDescent="0.25">
      <c r="A633" s="28"/>
      <c r="B633" s="11"/>
      <c r="C633" s="29"/>
      <c r="E633" s="120"/>
      <c r="F633" s="120"/>
      <c r="G633" s="120"/>
      <c r="H633" s="120"/>
      <c r="I633" s="120"/>
      <c r="J633" s="120"/>
      <c r="K633" s="120"/>
      <c r="L633" s="118"/>
      <c r="M633" s="134"/>
      <c r="N633" s="80"/>
      <c r="O633" s="14"/>
      <c r="P633" s="14"/>
      <c r="Q633" s="14"/>
      <c r="R633" s="22"/>
      <c r="S633" s="94"/>
      <c r="T633" s="94"/>
      <c r="U633" s="94"/>
      <c r="V633" s="94"/>
      <c r="W633" s="95"/>
    </row>
    <row r="634" spans="1:23" x14ac:dyDescent="0.25">
      <c r="A634" s="28"/>
      <c r="B634" s="11"/>
      <c r="C634" s="29"/>
      <c r="E634" s="120"/>
      <c r="F634" s="120"/>
      <c r="G634" s="120"/>
      <c r="H634" s="120"/>
      <c r="I634" s="120"/>
      <c r="J634" s="120"/>
      <c r="K634" s="120"/>
      <c r="L634" s="118"/>
      <c r="M634" s="134"/>
      <c r="N634" s="80"/>
      <c r="O634" s="14"/>
      <c r="P634" s="14"/>
      <c r="Q634" s="14"/>
      <c r="R634" s="22"/>
      <c r="S634" s="94"/>
      <c r="T634" s="94"/>
      <c r="U634" s="94"/>
      <c r="V634" s="94"/>
      <c r="W634" s="95"/>
    </row>
    <row r="635" spans="1:23" x14ac:dyDescent="0.25">
      <c r="A635" s="28"/>
      <c r="B635" s="11"/>
      <c r="C635" s="29"/>
      <c r="E635" s="120"/>
      <c r="F635" s="120"/>
      <c r="G635" s="120"/>
      <c r="H635" s="120"/>
      <c r="I635" s="120"/>
      <c r="J635" s="120"/>
      <c r="K635" s="120"/>
      <c r="L635" s="118"/>
      <c r="M635" s="134"/>
      <c r="N635" s="80"/>
      <c r="O635" s="14"/>
      <c r="P635" s="14"/>
      <c r="Q635" s="14"/>
      <c r="R635" s="22"/>
      <c r="S635" s="94"/>
      <c r="T635" s="94"/>
      <c r="U635" s="94"/>
      <c r="V635" s="94"/>
      <c r="W635" s="95"/>
    </row>
    <row r="636" spans="1:23" x14ac:dyDescent="0.25">
      <c r="A636" s="28"/>
      <c r="B636" s="11"/>
      <c r="C636" s="29"/>
      <c r="E636" s="120"/>
      <c r="F636" s="120"/>
      <c r="G636" s="120"/>
      <c r="H636" s="120"/>
      <c r="I636" s="120"/>
      <c r="J636" s="120"/>
      <c r="K636" s="120"/>
      <c r="L636" s="118"/>
      <c r="M636" s="134"/>
      <c r="N636" s="80"/>
      <c r="O636" s="14"/>
      <c r="P636" s="14"/>
      <c r="Q636" s="14"/>
      <c r="R636" s="22"/>
      <c r="S636" s="94"/>
      <c r="T636" s="94"/>
      <c r="U636" s="94"/>
      <c r="V636" s="94"/>
      <c r="W636" s="95"/>
    </row>
    <row r="637" spans="1:23" x14ac:dyDescent="0.25">
      <c r="A637" s="28"/>
      <c r="B637" s="11"/>
      <c r="C637" s="29"/>
      <c r="E637" s="120"/>
      <c r="F637" s="120"/>
      <c r="G637" s="120"/>
      <c r="H637" s="120"/>
      <c r="I637" s="120"/>
      <c r="J637" s="120"/>
      <c r="K637" s="120"/>
      <c r="L637" s="118"/>
      <c r="M637" s="134"/>
      <c r="N637" s="80"/>
      <c r="O637" s="14"/>
      <c r="P637" s="14"/>
      <c r="Q637" s="14"/>
      <c r="R637" s="22"/>
      <c r="S637" s="94"/>
      <c r="T637" s="94"/>
      <c r="U637" s="94"/>
      <c r="V637" s="94"/>
      <c r="W637" s="95"/>
    </row>
    <row r="638" spans="1:23" x14ac:dyDescent="0.25">
      <c r="A638" s="28"/>
      <c r="B638" s="11"/>
      <c r="C638" s="29"/>
      <c r="E638" s="120"/>
      <c r="F638" s="120"/>
      <c r="G638" s="120"/>
      <c r="H638" s="120"/>
      <c r="I638" s="120"/>
      <c r="J638" s="120"/>
      <c r="K638" s="120"/>
      <c r="L638" s="118"/>
      <c r="M638" s="134"/>
      <c r="N638" s="80"/>
      <c r="O638" s="14"/>
      <c r="P638" s="14"/>
      <c r="Q638" s="14"/>
      <c r="R638" s="22"/>
      <c r="S638" s="94"/>
      <c r="T638" s="94"/>
      <c r="U638" s="94"/>
      <c r="V638" s="94"/>
      <c r="W638" s="95"/>
    </row>
    <row r="639" spans="1:23" x14ac:dyDescent="0.25">
      <c r="A639" s="28"/>
      <c r="B639" s="11"/>
      <c r="C639" s="29"/>
      <c r="E639" s="120"/>
      <c r="F639" s="120"/>
      <c r="G639" s="120"/>
      <c r="H639" s="120"/>
      <c r="I639" s="120"/>
      <c r="J639" s="120"/>
      <c r="K639" s="120"/>
      <c r="L639" s="118"/>
      <c r="M639" s="134"/>
      <c r="N639" s="80"/>
      <c r="O639" s="14"/>
      <c r="P639" s="14"/>
      <c r="Q639" s="14"/>
      <c r="R639" s="22"/>
      <c r="S639" s="94"/>
      <c r="T639" s="94"/>
      <c r="U639" s="94"/>
      <c r="V639" s="94"/>
      <c r="W639" s="95"/>
    </row>
    <row r="640" spans="1:23" x14ac:dyDescent="0.25">
      <c r="A640" s="28"/>
      <c r="B640" s="11"/>
      <c r="C640" s="29"/>
      <c r="E640" s="120"/>
      <c r="F640" s="120"/>
      <c r="G640" s="120"/>
      <c r="H640" s="120"/>
      <c r="I640" s="120"/>
      <c r="J640" s="120"/>
      <c r="K640" s="120"/>
      <c r="L640" s="118"/>
      <c r="M640" s="134"/>
      <c r="N640" s="80"/>
      <c r="O640" s="14"/>
      <c r="P640" s="14"/>
      <c r="Q640" s="14"/>
      <c r="R640" s="22"/>
      <c r="S640" s="94"/>
      <c r="T640" s="94"/>
      <c r="U640" s="94"/>
      <c r="V640" s="94"/>
      <c r="W640" s="95"/>
    </row>
    <row r="641" spans="1:23" x14ac:dyDescent="0.25">
      <c r="A641" s="28"/>
      <c r="B641" s="11"/>
      <c r="C641" s="29"/>
      <c r="E641" s="120"/>
      <c r="F641" s="120"/>
      <c r="G641" s="120"/>
      <c r="H641" s="120"/>
      <c r="I641" s="120"/>
      <c r="J641" s="120"/>
      <c r="K641" s="120"/>
      <c r="L641" s="118"/>
      <c r="M641" s="134"/>
      <c r="N641" s="80"/>
      <c r="O641" s="14"/>
      <c r="P641" s="14"/>
      <c r="Q641" s="14"/>
      <c r="R641" s="22"/>
      <c r="S641" s="94"/>
      <c r="T641" s="94"/>
      <c r="U641" s="94"/>
      <c r="V641" s="94"/>
      <c r="W641" s="95"/>
    </row>
    <row r="642" spans="1:23" x14ac:dyDescent="0.25">
      <c r="A642" s="28"/>
      <c r="B642" s="11"/>
      <c r="C642" s="29"/>
      <c r="E642" s="120"/>
      <c r="F642" s="120"/>
      <c r="G642" s="120"/>
      <c r="H642" s="120"/>
      <c r="I642" s="120"/>
      <c r="J642" s="120"/>
      <c r="K642" s="120"/>
      <c r="L642" s="118"/>
      <c r="M642" s="134"/>
      <c r="N642" s="80"/>
      <c r="O642" s="14"/>
      <c r="P642" s="14"/>
      <c r="Q642" s="14"/>
      <c r="R642" s="22"/>
      <c r="S642" s="94"/>
      <c r="T642" s="94"/>
      <c r="U642" s="94"/>
      <c r="V642" s="94"/>
      <c r="W642" s="95"/>
    </row>
    <row r="643" spans="1:23" x14ac:dyDescent="0.25">
      <c r="A643" s="28"/>
      <c r="B643" s="11"/>
      <c r="C643" s="29"/>
      <c r="E643" s="120"/>
      <c r="F643" s="120"/>
      <c r="G643" s="120"/>
      <c r="H643" s="120"/>
      <c r="I643" s="120"/>
      <c r="J643" s="120"/>
      <c r="K643" s="120"/>
      <c r="L643" s="118"/>
      <c r="M643" s="134"/>
      <c r="N643" s="80"/>
      <c r="O643" s="14"/>
      <c r="P643" s="14"/>
      <c r="Q643" s="14"/>
      <c r="R643" s="22"/>
      <c r="S643" s="94"/>
      <c r="T643" s="94"/>
      <c r="U643" s="94"/>
      <c r="V643" s="94"/>
      <c r="W643" s="95"/>
    </row>
    <row r="644" spans="1:23" x14ac:dyDescent="0.25">
      <c r="A644" s="28"/>
      <c r="B644" s="11"/>
      <c r="C644" s="29"/>
      <c r="E644" s="120"/>
      <c r="F644" s="120"/>
      <c r="G644" s="120"/>
      <c r="H644" s="120"/>
      <c r="I644" s="120"/>
      <c r="J644" s="120"/>
      <c r="K644" s="120"/>
      <c r="L644" s="118"/>
      <c r="M644" s="134"/>
      <c r="N644" s="80"/>
      <c r="O644" s="14"/>
      <c r="P644" s="14"/>
      <c r="Q644" s="14"/>
      <c r="R644" s="22"/>
      <c r="S644" s="94"/>
      <c r="T644" s="94"/>
      <c r="U644" s="94"/>
      <c r="V644" s="94"/>
      <c r="W644" s="95"/>
    </row>
    <row r="645" spans="1:23" x14ac:dyDescent="0.25">
      <c r="A645" s="28"/>
      <c r="B645" s="11"/>
      <c r="C645" s="29"/>
      <c r="E645" s="120"/>
      <c r="F645" s="120"/>
      <c r="G645" s="120"/>
      <c r="H645" s="120"/>
      <c r="I645" s="120"/>
      <c r="J645" s="120"/>
      <c r="K645" s="120"/>
      <c r="L645" s="118"/>
      <c r="M645" s="134"/>
      <c r="N645" s="80"/>
      <c r="O645" s="14"/>
      <c r="P645" s="14"/>
      <c r="Q645" s="14"/>
      <c r="R645" s="22"/>
      <c r="S645" s="94"/>
      <c r="T645" s="94"/>
      <c r="U645" s="94"/>
      <c r="V645" s="94"/>
      <c r="W645" s="95"/>
    </row>
    <row r="646" spans="1:23" x14ac:dyDescent="0.25">
      <c r="A646" s="28"/>
      <c r="B646" s="11"/>
      <c r="C646" s="29"/>
      <c r="E646" s="120"/>
      <c r="F646" s="120"/>
      <c r="G646" s="120"/>
      <c r="H646" s="120"/>
      <c r="I646" s="120"/>
      <c r="J646" s="120"/>
      <c r="K646" s="120"/>
      <c r="L646" s="118"/>
      <c r="M646" s="134"/>
      <c r="N646" s="80"/>
      <c r="O646" s="14"/>
      <c r="P646" s="14"/>
      <c r="Q646" s="14"/>
      <c r="R646" s="22"/>
      <c r="S646" s="94"/>
      <c r="T646" s="94"/>
      <c r="U646" s="94"/>
      <c r="V646" s="94"/>
      <c r="W646" s="95"/>
    </row>
    <row r="647" spans="1:23" x14ac:dyDescent="0.25">
      <c r="A647" s="28"/>
      <c r="B647" s="11"/>
      <c r="C647" s="29"/>
      <c r="E647" s="120"/>
      <c r="F647" s="120"/>
      <c r="G647" s="120"/>
      <c r="H647" s="120"/>
      <c r="I647" s="120"/>
      <c r="J647" s="120"/>
      <c r="K647" s="120"/>
      <c r="L647" s="118"/>
      <c r="M647" s="134"/>
      <c r="N647" s="80"/>
      <c r="O647" s="14"/>
      <c r="P647" s="14"/>
      <c r="Q647" s="14"/>
      <c r="R647" s="22"/>
      <c r="S647" s="94"/>
      <c r="T647" s="94"/>
      <c r="U647" s="94"/>
      <c r="V647" s="94"/>
      <c r="W647" s="95"/>
    </row>
    <row r="648" spans="1:23" x14ac:dyDescent="0.25">
      <c r="A648" s="28"/>
      <c r="B648" s="11"/>
      <c r="C648" s="29"/>
      <c r="E648" s="120"/>
      <c r="F648" s="120"/>
      <c r="G648" s="120"/>
      <c r="H648" s="120"/>
      <c r="I648" s="120"/>
      <c r="J648" s="120"/>
      <c r="K648" s="120"/>
      <c r="L648" s="118"/>
      <c r="M648" s="134"/>
      <c r="N648" s="80"/>
      <c r="O648" s="14"/>
      <c r="P648" s="14"/>
      <c r="Q648" s="14"/>
      <c r="R648" s="22"/>
      <c r="S648" s="94"/>
      <c r="T648" s="94"/>
      <c r="U648" s="94"/>
      <c r="V648" s="94"/>
      <c r="W648" s="95"/>
    </row>
    <row r="649" spans="1:23" x14ac:dyDescent="0.25">
      <c r="A649" s="28"/>
      <c r="B649" s="11"/>
      <c r="C649" s="29"/>
      <c r="E649" s="120"/>
      <c r="F649" s="120"/>
      <c r="G649" s="120"/>
      <c r="H649" s="120"/>
      <c r="I649" s="120"/>
      <c r="J649" s="120"/>
      <c r="K649" s="120"/>
      <c r="L649" s="118"/>
      <c r="M649" s="134"/>
      <c r="N649" s="80"/>
      <c r="O649" s="14"/>
      <c r="P649" s="14"/>
      <c r="Q649" s="14"/>
      <c r="R649" s="22"/>
      <c r="S649" s="94"/>
      <c r="T649" s="94"/>
      <c r="U649" s="94"/>
      <c r="V649" s="94"/>
      <c r="W649" s="95"/>
    </row>
    <row r="650" spans="1:23" x14ac:dyDescent="0.25">
      <c r="A650" s="28"/>
      <c r="B650" s="11"/>
      <c r="C650" s="29"/>
      <c r="E650" s="120"/>
      <c r="F650" s="120"/>
      <c r="G650" s="120"/>
      <c r="H650" s="120"/>
      <c r="I650" s="120"/>
      <c r="J650" s="120"/>
      <c r="K650" s="120"/>
      <c r="L650" s="118"/>
      <c r="M650" s="134"/>
      <c r="N650" s="80"/>
      <c r="O650" s="14"/>
      <c r="P650" s="14"/>
      <c r="Q650" s="14"/>
      <c r="R650" s="22"/>
      <c r="S650" s="94"/>
      <c r="T650" s="94"/>
      <c r="U650" s="94"/>
      <c r="V650" s="94"/>
      <c r="W650" s="95"/>
    </row>
    <row r="651" spans="1:23" x14ac:dyDescent="0.25">
      <c r="A651" s="28"/>
      <c r="B651" s="11"/>
      <c r="C651" s="29"/>
      <c r="E651" s="120"/>
      <c r="F651" s="120"/>
      <c r="G651" s="120"/>
      <c r="H651" s="120"/>
      <c r="I651" s="120"/>
      <c r="J651" s="120"/>
      <c r="K651" s="120"/>
      <c r="L651" s="118"/>
      <c r="M651" s="134"/>
      <c r="N651" s="80"/>
      <c r="O651" s="14"/>
      <c r="P651" s="14"/>
      <c r="Q651" s="14"/>
      <c r="R651" s="22"/>
      <c r="S651" s="94"/>
      <c r="T651" s="94"/>
      <c r="U651" s="94"/>
      <c r="V651" s="94"/>
      <c r="W651" s="95"/>
    </row>
    <row r="652" spans="1:23" x14ac:dyDescent="0.25">
      <c r="A652" s="28"/>
      <c r="B652" s="11"/>
      <c r="C652" s="29"/>
      <c r="E652" s="120"/>
      <c r="F652" s="120"/>
      <c r="G652" s="120"/>
      <c r="H652" s="120"/>
      <c r="I652" s="120"/>
      <c r="J652" s="120"/>
      <c r="K652" s="120"/>
      <c r="L652" s="118"/>
      <c r="M652" s="134"/>
      <c r="N652" s="80"/>
      <c r="O652" s="14"/>
      <c r="P652" s="14"/>
      <c r="Q652" s="14"/>
      <c r="R652" s="22"/>
      <c r="S652" s="94"/>
      <c r="T652" s="94"/>
      <c r="U652" s="94"/>
      <c r="V652" s="94"/>
      <c r="W652" s="95"/>
    </row>
    <row r="653" spans="1:23" x14ac:dyDescent="0.25">
      <c r="A653" s="28"/>
      <c r="B653" s="11"/>
      <c r="C653" s="29"/>
      <c r="E653" s="120"/>
      <c r="F653" s="120"/>
      <c r="G653" s="120"/>
      <c r="H653" s="120"/>
      <c r="I653" s="120"/>
      <c r="J653" s="120"/>
      <c r="K653" s="120"/>
      <c r="L653" s="118"/>
      <c r="M653" s="134"/>
      <c r="N653" s="80"/>
      <c r="O653" s="14"/>
      <c r="P653" s="14"/>
      <c r="Q653" s="14"/>
      <c r="R653" s="22"/>
      <c r="S653" s="94"/>
      <c r="T653" s="94"/>
      <c r="U653" s="94"/>
      <c r="V653" s="94"/>
      <c r="W653" s="95"/>
    </row>
    <row r="654" spans="1:23" x14ac:dyDescent="0.25">
      <c r="A654" s="28"/>
      <c r="B654" s="11"/>
      <c r="C654" s="29"/>
      <c r="E654" s="120"/>
      <c r="F654" s="120"/>
      <c r="G654" s="120"/>
      <c r="H654" s="120"/>
      <c r="I654" s="120"/>
      <c r="J654" s="120"/>
      <c r="K654" s="120"/>
      <c r="L654" s="118"/>
      <c r="M654" s="134"/>
      <c r="N654" s="80"/>
      <c r="O654" s="14"/>
      <c r="P654" s="14"/>
      <c r="Q654" s="14"/>
      <c r="R654" s="22"/>
      <c r="S654" s="94"/>
      <c r="T654" s="94"/>
      <c r="U654" s="94"/>
      <c r="V654" s="94"/>
      <c r="W654" s="95"/>
    </row>
    <row r="655" spans="1:23" x14ac:dyDescent="0.25">
      <c r="A655" s="28"/>
      <c r="B655" s="11"/>
      <c r="C655" s="29"/>
      <c r="E655" s="120"/>
      <c r="F655" s="120"/>
      <c r="G655" s="120"/>
      <c r="H655" s="120"/>
      <c r="I655" s="120"/>
      <c r="J655" s="120"/>
      <c r="K655" s="120"/>
      <c r="L655" s="118"/>
      <c r="M655" s="134"/>
      <c r="N655" s="80"/>
      <c r="O655" s="14"/>
      <c r="P655" s="14"/>
      <c r="Q655" s="14"/>
      <c r="R655" s="22"/>
      <c r="S655" s="94"/>
      <c r="T655" s="94"/>
      <c r="U655" s="94"/>
      <c r="V655" s="94"/>
      <c r="W655" s="95"/>
    </row>
    <row r="656" spans="1:23" x14ac:dyDescent="0.25">
      <c r="A656" s="28"/>
      <c r="B656" s="11"/>
      <c r="C656" s="29"/>
      <c r="E656" s="120"/>
      <c r="F656" s="120"/>
      <c r="G656" s="120"/>
      <c r="H656" s="120"/>
      <c r="I656" s="120"/>
      <c r="J656" s="120"/>
      <c r="K656" s="120"/>
      <c r="L656" s="118"/>
      <c r="M656" s="134"/>
      <c r="N656" s="80"/>
      <c r="O656" s="14"/>
      <c r="P656" s="14"/>
      <c r="Q656" s="14"/>
      <c r="R656" s="22"/>
      <c r="S656" s="94"/>
      <c r="T656" s="94"/>
      <c r="U656" s="94"/>
      <c r="V656" s="94"/>
      <c r="W656" s="95"/>
    </row>
    <row r="657" spans="1:23" x14ac:dyDescent="0.25">
      <c r="A657" s="28"/>
      <c r="B657" s="11"/>
      <c r="C657" s="29"/>
      <c r="E657" s="120"/>
      <c r="F657" s="120"/>
      <c r="G657" s="120"/>
      <c r="H657" s="120"/>
      <c r="I657" s="120"/>
      <c r="J657" s="120"/>
      <c r="K657" s="120"/>
      <c r="L657" s="118"/>
      <c r="M657" s="134"/>
      <c r="N657" s="80"/>
      <c r="O657" s="14"/>
      <c r="P657" s="14"/>
      <c r="Q657" s="14"/>
      <c r="R657" s="22"/>
      <c r="S657" s="94"/>
      <c r="T657" s="94"/>
      <c r="U657" s="94"/>
      <c r="V657" s="94"/>
      <c r="W657" s="95"/>
    </row>
    <row r="658" spans="1:23" x14ac:dyDescent="0.25">
      <c r="A658" s="28"/>
      <c r="B658" s="11"/>
      <c r="C658" s="29"/>
      <c r="E658" s="120"/>
      <c r="F658" s="120"/>
      <c r="G658" s="120"/>
      <c r="H658" s="120"/>
      <c r="I658" s="120"/>
      <c r="J658" s="120"/>
      <c r="K658" s="120"/>
      <c r="L658" s="118"/>
      <c r="M658" s="134"/>
      <c r="N658" s="80"/>
      <c r="O658" s="14"/>
      <c r="P658" s="14"/>
      <c r="Q658" s="14"/>
      <c r="R658" s="22"/>
      <c r="S658" s="94"/>
      <c r="T658" s="94"/>
      <c r="U658" s="94"/>
      <c r="V658" s="94"/>
      <c r="W658" s="95"/>
    </row>
    <row r="659" spans="1:23" ht="14.25" thickBot="1" x14ac:dyDescent="0.3">
      <c r="A659" s="59"/>
      <c r="B659" s="60"/>
      <c r="C659" s="61"/>
      <c r="E659" s="120"/>
      <c r="F659" s="120"/>
      <c r="G659" s="120"/>
      <c r="H659" s="120"/>
      <c r="I659" s="120"/>
      <c r="J659" s="120"/>
      <c r="K659" s="120"/>
      <c r="L659" s="118"/>
      <c r="M659" s="134"/>
      <c r="N659" s="80"/>
      <c r="O659" s="14"/>
      <c r="P659" s="14"/>
      <c r="Q659" s="14"/>
      <c r="R659" s="22"/>
      <c r="S659" s="94"/>
      <c r="T659" s="94"/>
      <c r="U659" s="94"/>
      <c r="V659" s="94"/>
      <c r="W659" s="95"/>
    </row>
    <row r="660" spans="1:23" x14ac:dyDescent="0.25">
      <c r="E660" s="120"/>
      <c r="F660" s="120"/>
      <c r="G660" s="120"/>
      <c r="H660" s="120"/>
      <c r="I660" s="120"/>
      <c r="J660" s="120"/>
      <c r="K660" s="120"/>
      <c r="L660" s="118"/>
      <c r="M660" s="134"/>
      <c r="N660" s="80"/>
      <c r="O660" s="14"/>
      <c r="P660" s="14"/>
      <c r="Q660" s="14"/>
      <c r="R660" s="22"/>
      <c r="S660" s="94"/>
      <c r="T660" s="94"/>
      <c r="U660" s="94"/>
      <c r="V660" s="94"/>
      <c r="W660" s="95"/>
    </row>
    <row r="661" spans="1:23" x14ac:dyDescent="0.25">
      <c r="E661" s="120"/>
      <c r="F661" s="120"/>
      <c r="G661" s="120"/>
      <c r="H661" s="120"/>
      <c r="I661" s="120"/>
      <c r="J661" s="120"/>
      <c r="K661" s="120"/>
      <c r="L661" s="118"/>
      <c r="M661" s="134"/>
      <c r="N661" s="80"/>
      <c r="O661" s="14"/>
      <c r="P661" s="14"/>
      <c r="Q661" s="14"/>
      <c r="R661" s="22"/>
      <c r="S661" s="94"/>
      <c r="T661" s="94"/>
      <c r="U661" s="94"/>
      <c r="V661" s="94"/>
      <c r="W661" s="95"/>
    </row>
    <row r="662" spans="1:23" x14ac:dyDescent="0.25">
      <c r="E662" s="120"/>
      <c r="F662" s="120"/>
      <c r="G662" s="120"/>
      <c r="H662" s="120"/>
      <c r="I662" s="120"/>
      <c r="J662" s="120"/>
      <c r="K662" s="120"/>
      <c r="L662" s="118"/>
      <c r="M662" s="134"/>
      <c r="N662" s="80"/>
      <c r="O662" s="14"/>
      <c r="P662" s="14"/>
      <c r="Q662" s="14"/>
      <c r="R662" s="22"/>
      <c r="S662" s="94"/>
      <c r="T662" s="94"/>
      <c r="U662" s="94"/>
      <c r="V662" s="94"/>
      <c r="W662" s="95"/>
    </row>
    <row r="663" spans="1:23" x14ac:dyDescent="0.25">
      <c r="E663" s="120"/>
      <c r="F663" s="120"/>
      <c r="G663" s="120"/>
      <c r="H663" s="120"/>
      <c r="I663" s="120"/>
      <c r="J663" s="120"/>
      <c r="K663" s="120"/>
      <c r="L663" s="118"/>
      <c r="M663" s="134"/>
      <c r="N663" s="80"/>
      <c r="O663" s="14"/>
      <c r="P663" s="14"/>
      <c r="Q663" s="14"/>
      <c r="R663" s="22"/>
      <c r="S663" s="94"/>
      <c r="T663" s="94"/>
      <c r="U663" s="94"/>
      <c r="V663" s="94"/>
      <c r="W663" s="95"/>
    </row>
    <row r="664" spans="1:23" x14ac:dyDescent="0.25">
      <c r="E664" s="120"/>
      <c r="F664" s="120"/>
      <c r="G664" s="120"/>
      <c r="H664" s="120"/>
      <c r="I664" s="120"/>
      <c r="J664" s="120"/>
      <c r="K664" s="120"/>
      <c r="L664" s="118"/>
      <c r="M664" s="134"/>
      <c r="N664" s="80"/>
      <c r="O664" s="14"/>
      <c r="P664" s="14"/>
      <c r="Q664" s="14"/>
      <c r="R664" s="22"/>
      <c r="S664" s="94"/>
      <c r="T664" s="94"/>
      <c r="U664" s="94"/>
      <c r="V664" s="94"/>
      <c r="W664" s="95"/>
    </row>
    <row r="665" spans="1:23" x14ac:dyDescent="0.25">
      <c r="E665" s="120"/>
      <c r="F665" s="120"/>
      <c r="G665" s="120"/>
      <c r="H665" s="120"/>
      <c r="I665" s="120"/>
      <c r="J665" s="120"/>
      <c r="K665" s="120"/>
      <c r="L665" s="118"/>
      <c r="M665" s="134"/>
      <c r="N665" s="80"/>
      <c r="O665" s="14"/>
      <c r="P665" s="14"/>
      <c r="Q665" s="14"/>
      <c r="R665" s="22"/>
      <c r="S665" s="94"/>
      <c r="T665" s="94"/>
      <c r="U665" s="94"/>
      <c r="V665" s="94"/>
      <c r="W665" s="95"/>
    </row>
    <row r="666" spans="1:23" x14ac:dyDescent="0.25">
      <c r="E666" s="120"/>
      <c r="F666" s="120"/>
      <c r="G666" s="120"/>
      <c r="H666" s="120"/>
      <c r="I666" s="120"/>
      <c r="J666" s="120"/>
      <c r="K666" s="120"/>
      <c r="L666" s="118"/>
      <c r="M666" s="134"/>
      <c r="N666" s="80"/>
      <c r="O666" s="14"/>
      <c r="P666" s="14"/>
      <c r="Q666" s="14"/>
      <c r="R666" s="22"/>
      <c r="S666" s="94"/>
      <c r="T666" s="94"/>
      <c r="U666" s="94"/>
      <c r="V666" s="94"/>
      <c r="W666" s="95"/>
    </row>
    <row r="667" spans="1:23" x14ac:dyDescent="0.25">
      <c r="E667" s="120"/>
      <c r="F667" s="120"/>
      <c r="G667" s="120"/>
      <c r="H667" s="120"/>
      <c r="I667" s="120"/>
      <c r="J667" s="120"/>
      <c r="K667" s="120"/>
      <c r="L667" s="118"/>
      <c r="M667" s="134"/>
      <c r="N667" s="80"/>
      <c r="O667" s="14"/>
      <c r="P667" s="14"/>
      <c r="Q667" s="14"/>
      <c r="R667" s="22"/>
      <c r="S667" s="94"/>
      <c r="T667" s="94"/>
      <c r="U667" s="94"/>
      <c r="V667" s="94"/>
      <c r="W667" s="95"/>
    </row>
    <row r="668" spans="1:23" x14ac:dyDescent="0.25">
      <c r="E668" s="120"/>
      <c r="F668" s="120"/>
      <c r="G668" s="120"/>
      <c r="H668" s="120"/>
      <c r="I668" s="120"/>
      <c r="J668" s="120"/>
      <c r="K668" s="120"/>
      <c r="L668" s="118"/>
      <c r="M668" s="134"/>
      <c r="N668" s="80"/>
      <c r="O668" s="14"/>
      <c r="P668" s="14"/>
      <c r="Q668" s="14"/>
      <c r="R668" s="22"/>
      <c r="S668" s="94"/>
      <c r="T668" s="94"/>
      <c r="U668" s="94"/>
      <c r="V668" s="94"/>
      <c r="W668" s="95"/>
    </row>
    <row r="669" spans="1:23" x14ac:dyDescent="0.25">
      <c r="E669" s="120"/>
      <c r="F669" s="120"/>
      <c r="G669" s="120"/>
      <c r="H669" s="120"/>
      <c r="I669" s="120"/>
      <c r="J669" s="120"/>
      <c r="K669" s="120"/>
      <c r="L669" s="118"/>
      <c r="M669" s="134"/>
      <c r="N669" s="80"/>
      <c r="O669" s="14"/>
      <c r="P669" s="14"/>
      <c r="Q669" s="14"/>
      <c r="R669" s="22"/>
      <c r="S669" s="94"/>
      <c r="T669" s="94"/>
      <c r="U669" s="94"/>
      <c r="V669" s="94"/>
      <c r="W669" s="95"/>
    </row>
    <row r="670" spans="1:23" x14ac:dyDescent="0.25">
      <c r="E670" s="120"/>
      <c r="F670" s="120"/>
      <c r="G670" s="120"/>
      <c r="H670" s="120"/>
      <c r="I670" s="120"/>
      <c r="J670" s="120"/>
      <c r="K670" s="120"/>
      <c r="L670" s="118"/>
      <c r="M670" s="134"/>
      <c r="N670" s="80"/>
      <c r="O670" s="14"/>
      <c r="P670" s="14"/>
      <c r="Q670" s="14"/>
      <c r="R670" s="22"/>
      <c r="S670" s="94"/>
      <c r="T670" s="94"/>
      <c r="U670" s="94"/>
      <c r="V670" s="94"/>
      <c r="W670" s="95"/>
    </row>
    <row r="671" spans="1:23" x14ac:dyDescent="0.25">
      <c r="E671" s="120"/>
      <c r="F671" s="120"/>
      <c r="G671" s="120"/>
      <c r="H671" s="120"/>
      <c r="I671" s="120"/>
      <c r="J671" s="120"/>
      <c r="K671" s="120"/>
      <c r="L671" s="118"/>
      <c r="M671" s="134"/>
      <c r="N671" s="80"/>
      <c r="O671" s="14"/>
      <c r="P671" s="14"/>
      <c r="Q671" s="14"/>
      <c r="R671" s="22"/>
      <c r="S671" s="94"/>
      <c r="T671" s="94"/>
      <c r="U671" s="94"/>
      <c r="V671" s="94"/>
      <c r="W671" s="95"/>
    </row>
    <row r="672" spans="1:23" x14ac:dyDescent="0.25">
      <c r="E672" s="120"/>
      <c r="F672" s="120"/>
      <c r="G672" s="120"/>
      <c r="H672" s="120"/>
      <c r="I672" s="120"/>
      <c r="J672" s="120"/>
      <c r="K672" s="120"/>
      <c r="L672" s="118"/>
      <c r="M672" s="134"/>
      <c r="N672" s="80"/>
      <c r="O672" s="14"/>
      <c r="P672" s="14"/>
      <c r="Q672" s="14"/>
      <c r="R672" s="22"/>
      <c r="S672" s="94"/>
      <c r="T672" s="94"/>
      <c r="U672" s="94"/>
      <c r="V672" s="94"/>
      <c r="W672" s="95"/>
    </row>
    <row r="673" spans="5:23" x14ac:dyDescent="0.25">
      <c r="E673" s="120"/>
      <c r="F673" s="120"/>
      <c r="G673" s="120"/>
      <c r="H673" s="120"/>
      <c r="I673" s="120"/>
      <c r="J673" s="120"/>
      <c r="K673" s="120"/>
      <c r="L673" s="118"/>
      <c r="M673" s="134"/>
      <c r="N673" s="80"/>
      <c r="O673" s="14"/>
      <c r="P673" s="14"/>
      <c r="Q673" s="14"/>
      <c r="R673" s="22"/>
      <c r="S673" s="94"/>
      <c r="T673" s="94"/>
      <c r="U673" s="94"/>
      <c r="V673" s="94"/>
      <c r="W673" s="95"/>
    </row>
    <row r="674" spans="5:23" x14ac:dyDescent="0.25">
      <c r="E674" s="120"/>
      <c r="F674" s="120"/>
      <c r="G674" s="120"/>
      <c r="H674" s="120"/>
      <c r="I674" s="120"/>
      <c r="J674" s="120"/>
      <c r="K674" s="120"/>
      <c r="L674" s="118"/>
      <c r="M674" s="134"/>
      <c r="N674" s="80"/>
      <c r="O674" s="14"/>
      <c r="P674" s="14"/>
      <c r="Q674" s="14"/>
      <c r="R674" s="22"/>
      <c r="S674" s="94"/>
      <c r="T674" s="94"/>
      <c r="U674" s="94"/>
      <c r="V674" s="94"/>
      <c r="W674" s="95"/>
    </row>
    <row r="675" spans="5:23" x14ac:dyDescent="0.25">
      <c r="E675" s="120"/>
      <c r="F675" s="120"/>
      <c r="G675" s="120"/>
      <c r="H675" s="120"/>
      <c r="I675" s="120"/>
      <c r="J675" s="120"/>
      <c r="K675" s="120"/>
      <c r="L675" s="118"/>
      <c r="M675" s="134"/>
      <c r="N675" s="80"/>
      <c r="O675" s="14"/>
      <c r="P675" s="14"/>
      <c r="Q675" s="14"/>
      <c r="R675" s="22"/>
      <c r="S675" s="94"/>
      <c r="T675" s="94"/>
      <c r="U675" s="94"/>
      <c r="V675" s="94"/>
      <c r="W675" s="95"/>
    </row>
    <row r="676" spans="5:23" x14ac:dyDescent="0.25">
      <c r="E676" s="120"/>
      <c r="F676" s="120"/>
      <c r="G676" s="120"/>
      <c r="H676" s="120"/>
      <c r="I676" s="120"/>
      <c r="J676" s="120"/>
      <c r="K676" s="120"/>
      <c r="L676" s="118"/>
      <c r="M676" s="134"/>
      <c r="N676" s="80"/>
      <c r="O676" s="14"/>
      <c r="P676" s="14"/>
      <c r="Q676" s="14"/>
      <c r="R676" s="22"/>
      <c r="S676" s="94"/>
      <c r="T676" s="94"/>
      <c r="U676" s="94"/>
      <c r="V676" s="94"/>
      <c r="W676" s="95"/>
    </row>
    <row r="677" spans="5:23" x14ac:dyDescent="0.25">
      <c r="E677" s="120"/>
      <c r="F677" s="120"/>
      <c r="G677" s="120"/>
      <c r="H677" s="120"/>
      <c r="I677" s="120"/>
      <c r="J677" s="120"/>
      <c r="K677" s="120"/>
      <c r="L677" s="118"/>
      <c r="M677" s="134"/>
      <c r="N677" s="80"/>
      <c r="O677" s="14"/>
      <c r="P677" s="14"/>
      <c r="Q677" s="14"/>
      <c r="R677" s="22"/>
      <c r="S677" s="94"/>
      <c r="T677" s="94"/>
      <c r="U677" s="94"/>
      <c r="V677" s="94"/>
      <c r="W677" s="95"/>
    </row>
    <row r="678" spans="5:23" x14ac:dyDescent="0.25">
      <c r="E678" s="120"/>
      <c r="F678" s="120"/>
      <c r="G678" s="120"/>
      <c r="H678" s="120"/>
      <c r="I678" s="120"/>
      <c r="J678" s="120"/>
      <c r="K678" s="120"/>
      <c r="L678" s="118"/>
      <c r="M678" s="134"/>
      <c r="N678" s="80"/>
      <c r="O678" s="14"/>
      <c r="P678" s="14"/>
      <c r="Q678" s="14"/>
      <c r="R678" s="22"/>
      <c r="S678" s="94"/>
      <c r="T678" s="94"/>
      <c r="U678" s="94"/>
      <c r="V678" s="94"/>
      <c r="W678" s="95"/>
    </row>
    <row r="679" spans="5:23" x14ac:dyDescent="0.25">
      <c r="E679" s="120"/>
      <c r="F679" s="120"/>
      <c r="G679" s="120"/>
      <c r="H679" s="120"/>
      <c r="I679" s="120"/>
      <c r="J679" s="120"/>
      <c r="K679" s="120"/>
      <c r="L679" s="118"/>
      <c r="M679" s="134"/>
      <c r="N679" s="80"/>
      <c r="O679" s="14"/>
      <c r="P679" s="14"/>
      <c r="Q679" s="14"/>
      <c r="R679" s="22"/>
      <c r="S679" s="94"/>
      <c r="T679" s="94"/>
      <c r="U679" s="94"/>
      <c r="V679" s="94"/>
      <c r="W679" s="95"/>
    </row>
    <row r="680" spans="5:23" x14ac:dyDescent="0.25">
      <c r="E680" s="120"/>
      <c r="F680" s="120"/>
      <c r="G680" s="120"/>
      <c r="H680" s="120"/>
      <c r="I680" s="120"/>
      <c r="J680" s="120"/>
      <c r="K680" s="120"/>
      <c r="L680" s="118"/>
      <c r="M680" s="134"/>
      <c r="N680" s="80"/>
      <c r="O680" s="14"/>
      <c r="P680" s="14"/>
      <c r="Q680" s="14"/>
      <c r="R680" s="22"/>
      <c r="S680" s="94"/>
      <c r="T680" s="94"/>
      <c r="U680" s="94"/>
      <c r="V680" s="94"/>
      <c r="W680" s="95"/>
    </row>
    <row r="681" spans="5:23" x14ac:dyDescent="0.25">
      <c r="E681" s="120"/>
      <c r="F681" s="120"/>
      <c r="G681" s="120"/>
      <c r="H681" s="120"/>
      <c r="I681" s="120"/>
      <c r="J681" s="120"/>
      <c r="K681" s="120"/>
      <c r="L681" s="118"/>
      <c r="M681" s="134"/>
      <c r="N681" s="80"/>
      <c r="O681" s="14"/>
      <c r="P681" s="14"/>
      <c r="Q681" s="14"/>
      <c r="R681" s="22"/>
      <c r="S681" s="94"/>
      <c r="T681" s="94"/>
      <c r="U681" s="94"/>
      <c r="V681" s="94"/>
      <c r="W681" s="95"/>
    </row>
    <row r="682" spans="5:23" x14ac:dyDescent="0.25">
      <c r="E682" s="120"/>
      <c r="F682" s="120"/>
      <c r="G682" s="120"/>
      <c r="H682" s="120"/>
      <c r="I682" s="120"/>
      <c r="J682" s="120"/>
      <c r="K682" s="120"/>
      <c r="L682" s="118"/>
      <c r="M682" s="134"/>
      <c r="N682" s="80"/>
      <c r="O682" s="14"/>
      <c r="P682" s="14"/>
      <c r="Q682" s="14"/>
      <c r="R682" s="22"/>
      <c r="S682" s="94"/>
      <c r="T682" s="94"/>
      <c r="U682" s="94"/>
      <c r="V682" s="94"/>
      <c r="W682" s="95"/>
    </row>
    <row r="683" spans="5:23" x14ac:dyDescent="0.25">
      <c r="E683" s="120"/>
      <c r="F683" s="120"/>
      <c r="G683" s="120"/>
      <c r="H683" s="120"/>
      <c r="I683" s="120"/>
      <c r="J683" s="120"/>
      <c r="K683" s="120"/>
      <c r="L683" s="118"/>
      <c r="M683" s="134"/>
      <c r="N683" s="80"/>
      <c r="O683" s="14"/>
      <c r="P683" s="14"/>
      <c r="Q683" s="14"/>
      <c r="R683" s="22"/>
      <c r="S683" s="94"/>
      <c r="T683" s="94"/>
      <c r="U683" s="94"/>
      <c r="V683" s="94"/>
      <c r="W683" s="95"/>
    </row>
    <row r="684" spans="5:23" x14ac:dyDescent="0.25">
      <c r="E684" s="120"/>
      <c r="F684" s="120"/>
      <c r="G684" s="120"/>
      <c r="H684" s="120"/>
      <c r="I684" s="120"/>
      <c r="J684" s="120"/>
      <c r="K684" s="120"/>
      <c r="L684" s="118"/>
      <c r="M684" s="134"/>
      <c r="N684" s="80"/>
      <c r="O684" s="14"/>
      <c r="P684" s="14"/>
      <c r="Q684" s="14"/>
      <c r="R684" s="22"/>
      <c r="S684" s="94"/>
      <c r="T684" s="94"/>
      <c r="U684" s="94"/>
      <c r="V684" s="94"/>
      <c r="W684" s="95"/>
    </row>
    <row r="685" spans="5:23" x14ac:dyDescent="0.25">
      <c r="E685" s="120"/>
      <c r="F685" s="120"/>
      <c r="G685" s="120"/>
      <c r="H685" s="120"/>
      <c r="I685" s="120"/>
      <c r="J685" s="120"/>
      <c r="K685" s="120"/>
      <c r="L685" s="118"/>
      <c r="M685" s="134"/>
      <c r="N685" s="80"/>
      <c r="O685" s="14"/>
      <c r="P685" s="14"/>
      <c r="Q685" s="14"/>
      <c r="R685" s="22"/>
      <c r="S685" s="94"/>
      <c r="T685" s="94"/>
      <c r="U685" s="94"/>
      <c r="V685" s="94"/>
      <c r="W685" s="95"/>
    </row>
    <row r="686" spans="5:23" x14ac:dyDescent="0.25">
      <c r="E686" s="120"/>
      <c r="F686" s="120"/>
      <c r="G686" s="120"/>
      <c r="H686" s="120"/>
      <c r="I686" s="120"/>
      <c r="J686" s="120"/>
      <c r="K686" s="120"/>
      <c r="L686" s="118"/>
      <c r="M686" s="134"/>
      <c r="N686" s="80"/>
      <c r="O686" s="14"/>
      <c r="P686" s="14"/>
      <c r="Q686" s="14"/>
      <c r="R686" s="22"/>
      <c r="S686" s="94"/>
      <c r="T686" s="94"/>
      <c r="U686" s="94"/>
      <c r="V686" s="94"/>
      <c r="W686" s="95"/>
    </row>
    <row r="687" spans="5:23" x14ac:dyDescent="0.25">
      <c r="E687" s="120"/>
      <c r="F687" s="120"/>
      <c r="G687" s="120"/>
      <c r="H687" s="120"/>
      <c r="I687" s="120"/>
      <c r="J687" s="120"/>
      <c r="K687" s="120"/>
      <c r="L687" s="118"/>
      <c r="M687" s="134"/>
      <c r="N687" s="80"/>
      <c r="O687" s="14"/>
      <c r="P687" s="14"/>
      <c r="Q687" s="14"/>
      <c r="R687" s="22"/>
      <c r="S687" s="94"/>
      <c r="T687" s="94"/>
      <c r="U687" s="94"/>
      <c r="V687" s="94"/>
      <c r="W687" s="95"/>
    </row>
    <row r="688" spans="5:23" x14ac:dyDescent="0.25">
      <c r="E688" s="120"/>
      <c r="F688" s="120"/>
      <c r="G688" s="120"/>
      <c r="H688" s="120"/>
      <c r="I688" s="120"/>
      <c r="J688" s="120"/>
      <c r="K688" s="120"/>
      <c r="L688" s="118"/>
      <c r="M688" s="134"/>
      <c r="N688" s="80"/>
      <c r="O688" s="14"/>
      <c r="P688" s="14"/>
      <c r="Q688" s="14"/>
      <c r="R688" s="22"/>
      <c r="S688" s="94"/>
      <c r="T688" s="94"/>
      <c r="U688" s="94"/>
      <c r="V688" s="94"/>
      <c r="W688" s="95"/>
    </row>
    <row r="689" spans="5:23" x14ac:dyDescent="0.25">
      <c r="E689" s="120"/>
      <c r="F689" s="120"/>
      <c r="G689" s="120"/>
      <c r="H689" s="120"/>
      <c r="I689" s="120"/>
      <c r="J689" s="120"/>
      <c r="K689" s="120"/>
      <c r="L689" s="118"/>
      <c r="M689" s="134"/>
      <c r="N689" s="80"/>
      <c r="O689" s="14"/>
      <c r="P689" s="14"/>
      <c r="Q689" s="14"/>
      <c r="R689" s="22"/>
      <c r="S689" s="94"/>
      <c r="T689" s="94"/>
      <c r="U689" s="94"/>
      <c r="V689" s="94"/>
      <c r="W689" s="95"/>
    </row>
    <row r="690" spans="5:23" x14ac:dyDescent="0.25">
      <c r="E690" s="120"/>
      <c r="F690" s="120"/>
      <c r="G690" s="120"/>
      <c r="H690" s="120"/>
      <c r="I690" s="120"/>
      <c r="J690" s="120"/>
      <c r="K690" s="120"/>
      <c r="L690" s="118"/>
      <c r="M690" s="134"/>
      <c r="N690" s="80"/>
      <c r="O690" s="14"/>
      <c r="P690" s="14"/>
      <c r="Q690" s="14"/>
      <c r="R690" s="22"/>
      <c r="S690" s="94"/>
      <c r="T690" s="94"/>
      <c r="U690" s="94"/>
      <c r="V690" s="94"/>
      <c r="W690" s="95"/>
    </row>
    <row r="691" spans="5:23" x14ac:dyDescent="0.25">
      <c r="E691" s="120"/>
      <c r="F691" s="120"/>
      <c r="G691" s="120"/>
      <c r="H691" s="120"/>
      <c r="I691" s="120"/>
      <c r="J691" s="120"/>
      <c r="K691" s="120"/>
      <c r="L691" s="118"/>
      <c r="M691" s="134"/>
      <c r="N691" s="80"/>
      <c r="O691" s="14"/>
      <c r="P691" s="14"/>
      <c r="Q691" s="14"/>
      <c r="R691" s="22"/>
      <c r="S691" s="94"/>
      <c r="T691" s="94"/>
      <c r="U691" s="94"/>
      <c r="V691" s="94"/>
      <c r="W691" s="95"/>
    </row>
    <row r="692" spans="5:23" x14ac:dyDescent="0.25">
      <c r="E692" s="120"/>
      <c r="F692" s="120"/>
      <c r="G692" s="120"/>
      <c r="H692" s="120"/>
      <c r="I692" s="120"/>
      <c r="J692" s="120"/>
      <c r="K692" s="120"/>
      <c r="L692" s="118"/>
      <c r="M692" s="134"/>
      <c r="N692" s="80"/>
      <c r="O692" s="14"/>
      <c r="P692" s="14"/>
      <c r="Q692" s="14"/>
      <c r="R692" s="22"/>
      <c r="S692" s="94"/>
      <c r="T692" s="94"/>
      <c r="U692" s="94"/>
      <c r="V692" s="94"/>
      <c r="W692" s="95"/>
    </row>
    <row r="693" spans="5:23" x14ac:dyDescent="0.25">
      <c r="E693" s="120"/>
      <c r="F693" s="120"/>
      <c r="G693" s="120"/>
      <c r="H693" s="120"/>
      <c r="I693" s="120"/>
      <c r="J693" s="120"/>
      <c r="K693" s="120"/>
      <c r="L693" s="118"/>
      <c r="M693" s="134"/>
      <c r="N693" s="80"/>
      <c r="O693" s="14"/>
      <c r="P693" s="14"/>
      <c r="Q693" s="14"/>
      <c r="R693" s="22"/>
      <c r="S693" s="94"/>
      <c r="T693" s="94"/>
      <c r="U693" s="94"/>
      <c r="V693" s="94"/>
      <c r="W693" s="95"/>
    </row>
    <row r="694" spans="5:23" x14ac:dyDescent="0.25">
      <c r="E694" s="120"/>
      <c r="F694" s="120"/>
      <c r="G694" s="120"/>
      <c r="H694" s="120"/>
      <c r="I694" s="120"/>
      <c r="J694" s="120"/>
      <c r="K694" s="120"/>
      <c r="L694" s="118"/>
      <c r="M694" s="134"/>
      <c r="N694" s="80"/>
      <c r="O694" s="14"/>
      <c r="P694" s="14"/>
      <c r="Q694" s="14"/>
      <c r="R694" s="22"/>
      <c r="S694" s="94"/>
      <c r="T694" s="94"/>
      <c r="U694" s="94"/>
      <c r="V694" s="94"/>
      <c r="W694" s="95"/>
    </row>
    <row r="695" spans="5:23" x14ac:dyDescent="0.25">
      <c r="E695" s="120"/>
      <c r="F695" s="120"/>
      <c r="G695" s="120"/>
      <c r="H695" s="120"/>
      <c r="I695" s="120"/>
      <c r="J695" s="120"/>
      <c r="K695" s="120"/>
      <c r="L695" s="118"/>
      <c r="M695" s="134"/>
      <c r="N695" s="80"/>
      <c r="O695" s="14"/>
      <c r="P695" s="14"/>
      <c r="Q695" s="14"/>
      <c r="R695" s="22"/>
      <c r="S695" s="94"/>
      <c r="T695" s="94"/>
      <c r="U695" s="94"/>
      <c r="V695" s="94"/>
      <c r="W695" s="95"/>
    </row>
    <row r="696" spans="5:23" x14ac:dyDescent="0.25">
      <c r="E696" s="120"/>
      <c r="F696" s="120"/>
      <c r="G696" s="120"/>
      <c r="H696" s="120"/>
      <c r="I696" s="120"/>
      <c r="J696" s="120"/>
      <c r="K696" s="120"/>
      <c r="L696" s="118"/>
      <c r="M696" s="134"/>
      <c r="N696" s="80"/>
      <c r="O696" s="14"/>
      <c r="P696" s="14"/>
      <c r="Q696" s="14"/>
      <c r="R696" s="22"/>
      <c r="S696" s="94"/>
      <c r="T696" s="94"/>
      <c r="U696" s="94"/>
      <c r="V696" s="94"/>
      <c r="W696" s="95"/>
    </row>
    <row r="697" spans="5:23" x14ac:dyDescent="0.25">
      <c r="E697" s="120"/>
      <c r="F697" s="120"/>
      <c r="G697" s="120"/>
      <c r="H697" s="120"/>
      <c r="I697" s="120"/>
      <c r="J697" s="120"/>
      <c r="K697" s="120"/>
      <c r="L697" s="118"/>
      <c r="M697" s="134"/>
      <c r="N697" s="80"/>
      <c r="O697" s="14"/>
      <c r="P697" s="14"/>
      <c r="Q697" s="14"/>
      <c r="R697" s="22"/>
      <c r="S697" s="94"/>
      <c r="T697" s="94"/>
      <c r="U697" s="94"/>
      <c r="V697" s="94"/>
      <c r="W697" s="95"/>
    </row>
    <row r="698" spans="5:23" x14ac:dyDescent="0.25">
      <c r="R698" s="22"/>
      <c r="S698" s="94"/>
      <c r="T698" s="94"/>
      <c r="U698" s="94"/>
      <c r="V698" s="94"/>
      <c r="W698" s="95"/>
    </row>
  </sheetData>
  <mergeCells count="5">
    <mergeCell ref="E3:L3"/>
    <mergeCell ref="R3:W3"/>
    <mergeCell ref="Y3:AF3"/>
    <mergeCell ref="AI3:AP3"/>
    <mergeCell ref="AQ4:AR4"/>
  </mergeCells>
  <printOptions gridLines="1"/>
  <pageMargins left="0.5" right="0.25" top="0.8" bottom="0.75" header="0.3" footer="0.3"/>
  <pageSetup paperSize="5" scale="85" fitToHeight="0" orientation="landscape" r:id="rId1"/>
  <headerFooter>
    <oddHeader xml:space="preserve">&amp;LMDE
School Finance Division
&amp;C&amp;"-,Bold"SPECIAL EDUCATION FUNDING  FY 2020
&amp;"-,Regular"Tuition rate = 85%&amp;R05/28/2019
</oddHeader>
    <oddFooter xml:space="preserve">&amp;R&amp;P OF &amp;N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686"/>
  <sheetViews>
    <sheetView view="pageLayout" topLeftCell="C280" zoomScaleNormal="84" workbookViewId="0">
      <selection activeCell="C281" sqref="A281:XFD281"/>
    </sheetView>
  </sheetViews>
  <sheetFormatPr defaultColWidth="9.140625" defaultRowHeight="13.5" x14ac:dyDescent="0.25"/>
  <cols>
    <col min="1" max="1" width="6.7109375" style="9" customWidth="1"/>
    <col min="2" max="2" width="4.7109375" style="9" hidden="1" customWidth="1"/>
    <col min="3" max="3" width="30.85546875" style="9" customWidth="1"/>
    <col min="4" max="4" width="6.7109375" style="9" hidden="1" customWidth="1"/>
    <col min="5" max="5" width="12.85546875" style="9" hidden="1" customWidth="1"/>
    <col min="6" max="6" width="12.28515625" style="9" hidden="1" customWidth="1"/>
    <col min="7" max="7" width="11.85546875" style="9" hidden="1" customWidth="1"/>
    <col min="8" max="9" width="12.28515625" style="9" hidden="1" customWidth="1"/>
    <col min="10" max="11" width="11.85546875" style="9" hidden="1" customWidth="1"/>
    <col min="12" max="12" width="11.42578125" style="31" customWidth="1"/>
    <col min="13" max="13" width="1.140625" style="12" hidden="1" customWidth="1"/>
    <col min="14" max="14" width="14.5703125" style="11" hidden="1" customWidth="1"/>
    <col min="15" max="15" width="16.28515625" style="175" hidden="1" customWidth="1"/>
    <col min="16" max="16" width="15.7109375" style="175" hidden="1" customWidth="1"/>
    <col min="17" max="17" width="8.28515625" style="175" hidden="1" customWidth="1"/>
    <col min="18" max="18" width="14.7109375" style="175" hidden="1" customWidth="1"/>
    <col min="19" max="22" width="14.7109375" style="11" hidden="1" customWidth="1"/>
    <col min="23" max="23" width="12" style="31" customWidth="1"/>
    <col min="24" max="24" width="1" style="17" hidden="1" customWidth="1"/>
    <col min="25" max="26" width="14.7109375" style="9" hidden="1" customWidth="1"/>
    <col min="27" max="27" width="18.7109375" style="9" hidden="1" customWidth="1"/>
    <col min="28" max="30" width="12.7109375" style="9" hidden="1" customWidth="1"/>
    <col min="31" max="31" width="18.7109375" style="9" hidden="1" customWidth="1"/>
    <col min="32" max="32" width="9" style="9" customWidth="1"/>
    <col min="33" max="33" width="1.42578125" style="17" customWidth="1"/>
    <col min="34" max="34" width="8.5703125" style="117" customWidth="1"/>
    <col min="35" max="35" width="6.85546875" style="19" customWidth="1"/>
    <col min="36" max="36" width="8.140625" style="19" customWidth="1"/>
    <col min="37" max="37" width="11.7109375" style="22" customWidth="1"/>
    <col min="38" max="39" width="8.85546875" style="19" customWidth="1"/>
    <col min="40" max="40" width="8.85546875" style="23" customWidth="1"/>
    <col min="41" max="41" width="7.5703125" style="22" customWidth="1"/>
    <col min="42" max="42" width="9.5703125" style="22" customWidth="1"/>
    <col min="43" max="43" width="7.28515625" style="28" customWidth="1"/>
    <col min="44" max="44" width="6.28515625" style="29" customWidth="1"/>
    <col min="45" max="45" width="7.5703125" style="28" customWidth="1"/>
    <col min="46" max="46" width="7.42578125" style="29" customWidth="1"/>
    <col min="47" max="47" width="9.140625" style="9"/>
    <col min="48" max="48" width="19.42578125" style="27" customWidth="1"/>
    <col min="49" max="49" width="18.5703125" style="19" bestFit="1" customWidth="1"/>
    <col min="50" max="50" width="12.7109375" style="19" bestFit="1" customWidth="1"/>
    <col min="51" max="53" width="13.85546875" style="19" bestFit="1" customWidth="1"/>
    <col min="54" max="57" width="15.7109375" style="19" bestFit="1" customWidth="1"/>
    <col min="58" max="60" width="13.85546875" style="19" bestFit="1" customWidth="1"/>
    <col min="61" max="61" width="15.7109375" style="19" bestFit="1" customWidth="1"/>
    <col min="62" max="62" width="13.85546875" style="19" bestFit="1" customWidth="1"/>
    <col min="63" max="63" width="15.7109375" style="19" bestFit="1" customWidth="1"/>
    <col min="64" max="64" width="13.7109375" style="19" bestFit="1" customWidth="1"/>
    <col min="65" max="70" width="13.85546875" style="19" bestFit="1" customWidth="1"/>
    <col min="71" max="71" width="15.7109375" style="19" bestFit="1" customWidth="1"/>
    <col min="72" max="73" width="13.85546875" style="19" bestFit="1" customWidth="1"/>
    <col min="74" max="77" width="15.7109375" style="19" bestFit="1" customWidth="1"/>
    <col min="78" max="78" width="13.85546875" style="19" bestFit="1" customWidth="1"/>
    <col min="79" max="79" width="14.28515625" style="19" bestFit="1" customWidth="1"/>
    <col min="80" max="80" width="12.7109375" style="19" bestFit="1" customWidth="1"/>
    <col min="81" max="81" width="10.140625" style="19" bestFit="1" customWidth="1"/>
    <col min="82" max="84" width="9.140625" style="9"/>
    <col min="85" max="85" width="16.85546875" style="9" customWidth="1"/>
    <col min="86" max="86" width="12.7109375" style="9" customWidth="1"/>
    <col min="87" max="87" width="15.5703125" style="9" customWidth="1"/>
    <col min="88" max="88" width="15.28515625" style="9" customWidth="1"/>
    <col min="89" max="16384" width="9.140625" style="9"/>
  </cols>
  <sheetData>
    <row r="1" spans="1:98" ht="21" hidden="1" thickBot="1" x14ac:dyDescent="0.35">
      <c r="E1" s="10" t="s">
        <v>711</v>
      </c>
      <c r="L1" s="176"/>
      <c r="O1" s="13"/>
      <c r="P1" s="13"/>
      <c r="Q1" s="13"/>
      <c r="R1" s="14" t="s">
        <v>711</v>
      </c>
      <c r="S1" s="15"/>
      <c r="U1" s="16"/>
      <c r="W1" s="176"/>
      <c r="Y1" s="18"/>
      <c r="AF1" s="19"/>
      <c r="AG1" s="112"/>
      <c r="AH1" s="21" t="s">
        <v>711</v>
      </c>
      <c r="AQ1" s="24"/>
      <c r="AR1" s="25"/>
      <c r="AS1" s="24"/>
      <c r="AT1" s="8"/>
    </row>
    <row r="2" spans="1:98" ht="14.25" hidden="1" thickBot="1" x14ac:dyDescent="0.3">
      <c r="O2" s="14"/>
      <c r="P2" s="14"/>
      <c r="Q2" s="14"/>
      <c r="R2" s="14"/>
      <c r="S2" s="15"/>
      <c r="U2" s="16"/>
      <c r="AS2" s="177"/>
    </row>
    <row r="3" spans="1:98" s="34" customFormat="1" ht="15" customHeight="1" thickBot="1" x14ac:dyDescent="0.3">
      <c r="A3" s="33"/>
      <c r="E3" s="303" t="s">
        <v>1330</v>
      </c>
      <c r="F3" s="304"/>
      <c r="G3" s="304"/>
      <c r="H3" s="304"/>
      <c r="I3" s="304"/>
      <c r="J3" s="304"/>
      <c r="K3" s="304"/>
      <c r="L3" s="305"/>
      <c r="M3" s="36"/>
      <c r="N3" s="37"/>
      <c r="O3" s="37"/>
      <c r="P3" s="37"/>
      <c r="Q3" s="38"/>
      <c r="R3" s="306" t="s">
        <v>602</v>
      </c>
      <c r="S3" s="306"/>
      <c r="T3" s="306"/>
      <c r="U3" s="306"/>
      <c r="V3" s="306"/>
      <c r="W3" s="306"/>
      <c r="X3" s="39"/>
      <c r="Y3" s="307" t="s">
        <v>603</v>
      </c>
      <c r="Z3" s="308"/>
      <c r="AA3" s="308"/>
      <c r="AB3" s="308"/>
      <c r="AC3" s="308"/>
      <c r="AD3" s="308"/>
      <c r="AE3" s="308"/>
      <c r="AF3" s="309"/>
      <c r="AG3" s="178"/>
      <c r="AH3" s="105"/>
      <c r="AI3" s="318" t="s">
        <v>1332</v>
      </c>
      <c r="AJ3" s="310"/>
      <c r="AK3" s="310"/>
      <c r="AL3" s="310"/>
      <c r="AM3" s="310"/>
      <c r="AN3" s="310"/>
      <c r="AO3" s="310"/>
      <c r="AP3" s="311"/>
      <c r="AQ3" s="314" t="s">
        <v>615</v>
      </c>
      <c r="AR3" s="315"/>
      <c r="AS3" s="314" t="s">
        <v>712</v>
      </c>
      <c r="AT3" s="315"/>
      <c r="AU3" s="43"/>
      <c r="AV3" s="44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</row>
    <row r="4" spans="1:98" s="7" customFormat="1" ht="15" customHeight="1" thickBot="1" x14ac:dyDescent="0.3">
      <c r="A4" s="6"/>
      <c r="E4" s="45" t="s">
        <v>604</v>
      </c>
      <c r="F4" s="45" t="s">
        <v>605</v>
      </c>
      <c r="G4" s="45" t="s">
        <v>606</v>
      </c>
      <c r="H4" s="45" t="s">
        <v>607</v>
      </c>
      <c r="I4" s="45" t="s">
        <v>608</v>
      </c>
      <c r="J4" s="45" t="s">
        <v>609</v>
      </c>
      <c r="K4" s="45" t="s">
        <v>610</v>
      </c>
      <c r="L4" s="53" t="s">
        <v>611</v>
      </c>
      <c r="M4" s="47"/>
      <c r="N4" s="48"/>
      <c r="O4" s="48"/>
      <c r="P4" s="48"/>
      <c r="Q4" s="49"/>
      <c r="R4" s="50" t="s">
        <v>604</v>
      </c>
      <c r="S4" s="45" t="s">
        <v>605</v>
      </c>
      <c r="T4" s="45" t="s">
        <v>607</v>
      </c>
      <c r="U4" s="45" t="s">
        <v>608</v>
      </c>
      <c r="V4" s="45" t="s">
        <v>609</v>
      </c>
      <c r="W4" s="53" t="s">
        <v>611</v>
      </c>
      <c r="X4" s="51"/>
      <c r="Y4" s="45" t="s">
        <v>604</v>
      </c>
      <c r="Z4" s="45" t="s">
        <v>605</v>
      </c>
      <c r="AA4" s="45" t="s">
        <v>606</v>
      </c>
      <c r="AB4" s="45" t="s">
        <v>607</v>
      </c>
      <c r="AC4" s="45" t="s">
        <v>608</v>
      </c>
      <c r="AD4" s="45" t="s">
        <v>609</v>
      </c>
      <c r="AE4" s="45" t="s">
        <v>610</v>
      </c>
      <c r="AF4" s="46" t="s">
        <v>611</v>
      </c>
      <c r="AG4" s="47"/>
      <c r="AH4" s="130" t="s">
        <v>612</v>
      </c>
      <c r="AI4" s="54" t="s">
        <v>613</v>
      </c>
      <c r="AJ4" s="54" t="s">
        <v>614</v>
      </c>
      <c r="AK4" s="54" t="s">
        <v>606</v>
      </c>
      <c r="AL4" s="54" t="s">
        <v>607</v>
      </c>
      <c r="AM4" s="54" t="s">
        <v>608</v>
      </c>
      <c r="AN4" s="54" t="s">
        <v>609</v>
      </c>
      <c r="AO4" s="54" t="s">
        <v>610</v>
      </c>
      <c r="AP4" s="55" t="s">
        <v>611</v>
      </c>
      <c r="AQ4" s="316"/>
      <c r="AR4" s="317"/>
      <c r="AS4" s="316"/>
      <c r="AT4" s="317"/>
      <c r="AV4" s="57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</row>
    <row r="5" spans="1:98" s="60" customFormat="1" ht="14.25" thickBot="1" x14ac:dyDescent="0.3">
      <c r="A5" s="59"/>
      <c r="E5" s="62" t="s">
        <v>616</v>
      </c>
      <c r="F5" s="62" t="s">
        <v>616</v>
      </c>
      <c r="G5" s="62" t="s">
        <v>617</v>
      </c>
      <c r="H5" s="62" t="s">
        <v>618</v>
      </c>
      <c r="I5" s="62" t="s">
        <v>619</v>
      </c>
      <c r="J5" s="62" t="s">
        <v>620</v>
      </c>
      <c r="K5" s="62" t="s">
        <v>713</v>
      </c>
      <c r="L5" s="70" t="s">
        <v>622</v>
      </c>
      <c r="M5" s="64"/>
      <c r="N5" s="65"/>
      <c r="O5" s="66"/>
      <c r="P5" s="67"/>
      <c r="Q5" s="66"/>
      <c r="R5" s="67" t="s">
        <v>616</v>
      </c>
      <c r="S5" s="62" t="s">
        <v>616</v>
      </c>
      <c r="T5" s="62" t="s">
        <v>618</v>
      </c>
      <c r="U5" s="62" t="s">
        <v>619</v>
      </c>
      <c r="V5" s="62" t="s">
        <v>620</v>
      </c>
      <c r="W5" s="179" t="s">
        <v>622</v>
      </c>
      <c r="X5" s="64"/>
      <c r="Y5" s="62" t="s">
        <v>616</v>
      </c>
      <c r="Z5" s="62" t="s">
        <v>616</v>
      </c>
      <c r="AA5" s="62" t="s">
        <v>617</v>
      </c>
      <c r="AB5" s="62" t="s">
        <v>618</v>
      </c>
      <c r="AC5" s="62" t="s">
        <v>619</v>
      </c>
      <c r="AD5" s="62" t="s">
        <v>620</v>
      </c>
      <c r="AE5" s="62" t="s">
        <v>713</v>
      </c>
      <c r="AF5" s="63" t="s">
        <v>622</v>
      </c>
      <c r="AG5" s="64"/>
      <c r="AH5" s="147"/>
      <c r="AI5" s="71" t="s">
        <v>616</v>
      </c>
      <c r="AJ5" s="71" t="s">
        <v>616</v>
      </c>
      <c r="AK5" s="71" t="s">
        <v>617</v>
      </c>
      <c r="AL5" s="71" t="s">
        <v>618</v>
      </c>
      <c r="AM5" s="71" t="s">
        <v>619</v>
      </c>
      <c r="AN5" s="71" t="s">
        <v>620</v>
      </c>
      <c r="AO5" s="71" t="s">
        <v>714</v>
      </c>
      <c r="AP5" s="72" t="s">
        <v>622</v>
      </c>
      <c r="AQ5" s="180" t="s">
        <v>625</v>
      </c>
      <c r="AR5" s="181" t="s">
        <v>1330</v>
      </c>
      <c r="AS5" s="180" t="s">
        <v>625</v>
      </c>
      <c r="AT5" s="61" t="s">
        <v>1330</v>
      </c>
      <c r="AV5" s="74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</row>
    <row r="6" spans="1:98" x14ac:dyDescent="0.25">
      <c r="D6" s="76" t="s">
        <v>626</v>
      </c>
      <c r="E6" s="76"/>
      <c r="F6" s="76"/>
      <c r="G6" s="76"/>
      <c r="H6" s="76"/>
      <c r="I6" s="76"/>
      <c r="J6" s="76"/>
      <c r="K6" s="76"/>
      <c r="L6" s="83"/>
      <c r="M6" s="78"/>
      <c r="N6" s="15"/>
      <c r="O6" s="14"/>
      <c r="P6" s="15"/>
      <c r="Q6" s="79" t="s">
        <v>626</v>
      </c>
      <c r="R6" s="15"/>
      <c r="S6" s="15"/>
      <c r="T6" s="80"/>
      <c r="U6" s="80"/>
      <c r="V6" s="80"/>
      <c r="W6" s="83"/>
      <c r="X6" s="81"/>
      <c r="Y6" s="76"/>
      <c r="Z6" s="76"/>
      <c r="AA6" s="76"/>
      <c r="AB6" s="76"/>
      <c r="AC6" s="76"/>
      <c r="AD6" s="76"/>
      <c r="AE6" s="76"/>
      <c r="AH6" s="138"/>
      <c r="AI6" s="84"/>
      <c r="AJ6" s="85"/>
      <c r="AK6" s="85"/>
      <c r="AL6" s="85"/>
      <c r="AM6" s="85"/>
      <c r="AN6" s="85"/>
      <c r="AO6" s="19"/>
      <c r="AP6" s="19"/>
      <c r="AQ6" s="86"/>
      <c r="AR6" s="87"/>
      <c r="AS6" s="182"/>
      <c r="AT6" s="87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</row>
    <row r="7" spans="1:98" ht="14.25" thickBot="1" x14ac:dyDescent="0.3">
      <c r="C7" s="183"/>
      <c r="E7" s="19"/>
      <c r="F7" s="19"/>
      <c r="G7" s="19"/>
      <c r="H7" s="19"/>
      <c r="I7" s="19"/>
      <c r="J7" s="19"/>
      <c r="K7" s="19"/>
      <c r="L7" s="117"/>
      <c r="M7" s="92"/>
      <c r="O7" s="93"/>
      <c r="P7" s="14"/>
      <c r="Q7" s="14"/>
      <c r="R7" s="22"/>
      <c r="S7" s="22"/>
      <c r="T7" s="94"/>
      <c r="U7" s="94"/>
      <c r="V7" s="94"/>
      <c r="W7" s="184"/>
      <c r="AB7" s="19"/>
      <c r="AC7" s="19"/>
      <c r="AE7" s="96"/>
      <c r="AI7" s="23"/>
      <c r="AJ7" s="22"/>
      <c r="AL7" s="22"/>
      <c r="AM7" s="22"/>
      <c r="AN7" s="22"/>
      <c r="AO7" s="19"/>
      <c r="AP7" s="19"/>
      <c r="AQ7" s="86"/>
      <c r="AR7" s="87"/>
      <c r="AS7" s="185"/>
      <c r="AT7" s="87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</row>
    <row r="8" spans="1:98" s="34" customFormat="1" ht="15.75" thickBot="1" x14ac:dyDescent="0.3">
      <c r="A8" s="33"/>
      <c r="C8" s="98" t="s">
        <v>611</v>
      </c>
      <c r="D8" s="98"/>
      <c r="E8" s="99">
        <f t="shared" ref="E8:L8" si="0">SUM(E20:E602)</f>
        <v>1303586812.3421347</v>
      </c>
      <c r="F8" s="99">
        <f t="shared" si="0"/>
        <v>393427989.47713953</v>
      </c>
      <c r="G8" s="99">
        <f t="shared" si="0"/>
        <v>56174890.573314808</v>
      </c>
      <c r="H8" s="99">
        <f t="shared" si="0"/>
        <v>0</v>
      </c>
      <c r="I8" s="99">
        <f t="shared" si="0"/>
        <v>28436757.831582755</v>
      </c>
      <c r="J8" s="99">
        <f t="shared" si="0"/>
        <v>-6.4959749579429626E-8</v>
      </c>
      <c r="K8" s="99">
        <f t="shared" si="0"/>
        <v>9028961.517833069</v>
      </c>
      <c r="L8" s="105">
        <f t="shared" si="0"/>
        <v>1790655411.7420032</v>
      </c>
      <c r="M8" s="100">
        <f>SUM(M20:M610)</f>
        <v>-0.19999999999998863</v>
      </c>
      <c r="N8" s="101"/>
      <c r="O8" s="101"/>
      <c r="P8" s="102" t="s">
        <v>611</v>
      </c>
      <c r="Q8" s="102"/>
      <c r="R8" s="99">
        <f t="shared" ref="R8:V8" si="1">SUM(R20:R603)</f>
        <v>1293541147.1598003</v>
      </c>
      <c r="S8" s="99">
        <f t="shared" si="1"/>
        <v>400487793.92432421</v>
      </c>
      <c r="T8" s="99">
        <f t="shared" si="1"/>
        <v>-8591240.2889253646</v>
      </c>
      <c r="U8" s="99">
        <f t="shared" si="1"/>
        <v>34866248.10654939</v>
      </c>
      <c r="V8" s="99">
        <f t="shared" si="1"/>
        <v>1.0128132998943329E-7</v>
      </c>
      <c r="W8" s="105">
        <f>SUM(W20:W603)</f>
        <v>1720303948.9017487</v>
      </c>
      <c r="X8" s="103"/>
      <c r="Y8" s="99">
        <f t="shared" ref="Y8:AE8" si="2">SUM(Y20:Y602)</f>
        <v>10045665.182335407</v>
      </c>
      <c r="Z8" s="99">
        <f t="shared" si="2"/>
        <v>-7059804.4471838418</v>
      </c>
      <c r="AA8" s="99">
        <f t="shared" si="2"/>
        <v>56174890.573314808</v>
      </c>
      <c r="AB8" s="99">
        <f t="shared" si="2"/>
        <v>8377942.6054352894</v>
      </c>
      <c r="AC8" s="99">
        <f t="shared" si="2"/>
        <v>-7736516.6113480162</v>
      </c>
      <c r="AD8" s="99">
        <f t="shared" si="2"/>
        <v>1.2782402336597443E-7</v>
      </c>
      <c r="AE8" s="99">
        <f t="shared" si="2"/>
        <v>9028961.517833069</v>
      </c>
      <c r="AF8" s="99">
        <f>SUM(AF20:AF603)</f>
        <v>70351462.840258181</v>
      </c>
      <c r="AG8" s="100"/>
      <c r="AH8" s="105">
        <f>SUM(AH20:AH602)</f>
        <v>875932.31523751386</v>
      </c>
      <c r="AI8" s="106">
        <f t="shared" ref="AI8:AP8" si="3">Y8/$AH8</f>
        <v>11.468540442661336</v>
      </c>
      <c r="AJ8" s="106">
        <f t="shared" si="3"/>
        <v>-8.0597602398874137</v>
      </c>
      <c r="AK8" s="106">
        <f t="shared" si="3"/>
        <v>64.131542581669308</v>
      </c>
      <c r="AL8" s="106">
        <f t="shared" si="3"/>
        <v>9.5646004373791875</v>
      </c>
      <c r="AM8" s="106">
        <f t="shared" si="3"/>
        <v>-8.8323224029589742</v>
      </c>
      <c r="AN8" s="106">
        <f t="shared" si="3"/>
        <v>1.4592911020906249E-13</v>
      </c>
      <c r="AO8" s="106">
        <f t="shared" si="3"/>
        <v>10.307830137976833</v>
      </c>
      <c r="AP8" s="106">
        <f t="shared" si="3"/>
        <v>80.316094767187565</v>
      </c>
      <c r="AQ8" s="107">
        <f>'[4]Sped FY 2021'!CR23</f>
        <v>1056.2001077646187</v>
      </c>
      <c r="AR8" s="108">
        <f>'[4]Sped FY 2021'!CS23</f>
        <v>978.27500581610241</v>
      </c>
      <c r="AS8" s="186">
        <f>'[5]Sped FY 2021'!CO23</f>
        <v>0.61644232563752688</v>
      </c>
      <c r="AT8" s="187">
        <f>'[5]Sped FY 2021'!CQ23</f>
        <v>0.64507572433816096</v>
      </c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</row>
    <row r="9" spans="1:98" ht="15.75" thickBot="1" x14ac:dyDescent="0.3">
      <c r="C9" s="111"/>
      <c r="D9" s="111"/>
      <c r="E9" s="19"/>
      <c r="F9" s="19"/>
      <c r="G9" s="19"/>
      <c r="H9" s="19"/>
      <c r="I9" s="19"/>
      <c r="J9" s="19"/>
      <c r="K9" s="19"/>
      <c r="L9" s="117"/>
      <c r="M9" s="112"/>
      <c r="N9" s="113"/>
      <c r="O9" s="113"/>
      <c r="P9" s="114"/>
      <c r="Q9" s="115"/>
      <c r="R9" s="19"/>
      <c r="S9" s="19"/>
      <c r="T9" s="19"/>
      <c r="U9" s="19"/>
      <c r="V9" s="19"/>
      <c r="W9" s="117"/>
      <c r="X9" s="116"/>
      <c r="Y9" s="19"/>
      <c r="Z9" s="19"/>
      <c r="AA9" s="19"/>
      <c r="AB9" s="19"/>
      <c r="AC9" s="19"/>
      <c r="AD9" s="19"/>
      <c r="AE9" s="19"/>
      <c r="AF9" s="19"/>
      <c r="AG9" s="112"/>
      <c r="AK9" s="19"/>
      <c r="AN9" s="19"/>
      <c r="AO9" s="19"/>
      <c r="AP9" s="19"/>
      <c r="AQ9" s="118">
        <f>'[4]Sped FY 2021'!CR24</f>
        <v>0</v>
      </c>
      <c r="AR9" s="119">
        <f>'[4]Sped FY 2021'!CS24</f>
        <v>0</v>
      </c>
      <c r="AS9" s="188"/>
      <c r="AT9" s="189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</row>
    <row r="10" spans="1:98" s="7" customFormat="1" ht="15.75" customHeight="1" x14ac:dyDescent="0.25">
      <c r="A10" s="6"/>
      <c r="C10" s="123" t="s">
        <v>627</v>
      </c>
      <c r="D10" s="123">
        <v>1</v>
      </c>
      <c r="E10" s="54">
        <f t="shared" ref="E10:M18" si="4">SUMIF($D$20:$D$610,$D10,E$20:E$610)</f>
        <v>141969482.53529739</v>
      </c>
      <c r="F10" s="54">
        <f t="shared" si="4"/>
        <v>27770534.741646476</v>
      </c>
      <c r="G10" s="54">
        <f t="shared" si="4"/>
        <v>6886433.5235034954</v>
      </c>
      <c r="H10" s="54">
        <f t="shared" si="4"/>
        <v>0</v>
      </c>
      <c r="I10" s="54">
        <f t="shared" si="4"/>
        <v>7980182.5722377226</v>
      </c>
      <c r="J10" s="54">
        <f t="shared" si="4"/>
        <v>-46312561.968899339</v>
      </c>
      <c r="K10" s="54">
        <f t="shared" si="4"/>
        <v>0</v>
      </c>
      <c r="L10" s="130">
        <f t="shared" si="4"/>
        <v>138294071.40378571</v>
      </c>
      <c r="M10" s="124">
        <f t="shared" si="4"/>
        <v>0</v>
      </c>
      <c r="N10" s="125"/>
      <c r="O10" s="125"/>
      <c r="P10" s="126" t="s">
        <v>627</v>
      </c>
      <c r="Q10" s="127">
        <v>1</v>
      </c>
      <c r="R10" s="54">
        <f t="shared" ref="R10:W18" si="5">SUMIF($D$20:$D$610,$D10,R$20:R$610)</f>
        <v>141969482.53529739</v>
      </c>
      <c r="S10" s="54">
        <f t="shared" si="5"/>
        <v>28002930.349608175</v>
      </c>
      <c r="T10" s="54">
        <f t="shared" si="5"/>
        <v>0</v>
      </c>
      <c r="U10" s="54">
        <f t="shared" si="5"/>
        <v>12999236.557570241</v>
      </c>
      <c r="V10" s="54">
        <f t="shared" si="5"/>
        <v>-51312272.792307958</v>
      </c>
      <c r="W10" s="130">
        <f t="shared" si="5"/>
        <v>131659376.65016785</v>
      </c>
      <c r="X10" s="128"/>
      <c r="Y10" s="54">
        <f t="shared" ref="Y10:AF18" si="6">SUMIF($D$20:$D$610,$D10,Y$20:Y$610)</f>
        <v>0</v>
      </c>
      <c r="Z10" s="54">
        <f t="shared" si="6"/>
        <v>-232395.60796169937</v>
      </c>
      <c r="AA10" s="54">
        <f t="shared" si="6"/>
        <v>6886433.5235034954</v>
      </c>
      <c r="AB10" s="54">
        <f t="shared" si="6"/>
        <v>0</v>
      </c>
      <c r="AC10" s="54">
        <f t="shared" si="6"/>
        <v>-5019053.9853325188</v>
      </c>
      <c r="AD10" s="54">
        <f t="shared" si="6"/>
        <v>4999710.8234086204</v>
      </c>
      <c r="AE10" s="54">
        <f t="shared" si="6"/>
        <v>0</v>
      </c>
      <c r="AF10" s="54">
        <f t="shared" si="6"/>
        <v>6634694.7536178678</v>
      </c>
      <c r="AG10" s="124"/>
      <c r="AH10" s="130">
        <f t="shared" ref="AH10:AH18" si="7">SUMIF($D$20:$D$610,$D10,AH$20:AH$610)</f>
        <v>69640.087886361958</v>
      </c>
      <c r="AI10" s="58">
        <f t="shared" ref="AI10:AP16" si="8">Y10/$AH10</f>
        <v>0</v>
      </c>
      <c r="AJ10" s="58">
        <f t="shared" si="8"/>
        <v>-3.3370952710588235</v>
      </c>
      <c r="AK10" s="58">
        <f t="shared" si="8"/>
        <v>98.886054462491671</v>
      </c>
      <c r="AL10" s="58">
        <f t="shared" si="8"/>
        <v>0</v>
      </c>
      <c r="AM10" s="58">
        <f t="shared" si="8"/>
        <v>-72.071333303349135</v>
      </c>
      <c r="AN10" s="58">
        <f t="shared" si="8"/>
        <v>71.793574292541123</v>
      </c>
      <c r="AO10" s="58">
        <f t="shared" si="8"/>
        <v>0</v>
      </c>
      <c r="AP10" s="58">
        <f t="shared" si="8"/>
        <v>95.271200180624419</v>
      </c>
      <c r="AQ10" s="55">
        <f>'[4]Sped FY 2021'!CR25</f>
        <v>1624.9021424779057</v>
      </c>
      <c r="AR10" s="131">
        <f>'[4]Sped FY 2021'!CS25</f>
        <v>1528.8323283908053</v>
      </c>
      <c r="AS10" s="190">
        <f>'[5]Sped FY 2021'!CO25</f>
        <v>0.69595430769575162</v>
      </c>
      <c r="AT10" s="191">
        <f>'[5]Sped FY 2021'!CQ25</f>
        <v>0.72651724185343447</v>
      </c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</row>
    <row r="11" spans="1:98" s="11" customFormat="1" ht="15" x14ac:dyDescent="0.25">
      <c r="A11" s="28"/>
      <c r="C11" s="133" t="s">
        <v>628</v>
      </c>
      <c r="D11" s="133">
        <v>2</v>
      </c>
      <c r="E11" s="85">
        <f t="shared" si="4"/>
        <v>135448539.97024924</v>
      </c>
      <c r="F11" s="85">
        <f t="shared" si="4"/>
        <v>27933840.466908261</v>
      </c>
      <c r="G11" s="85">
        <f t="shared" si="4"/>
        <v>7041321.3252166938</v>
      </c>
      <c r="H11" s="85">
        <f t="shared" si="4"/>
        <v>0</v>
      </c>
      <c r="I11" s="85">
        <f t="shared" si="4"/>
        <v>4587001.326174329</v>
      </c>
      <c r="J11" s="85">
        <f t="shared" si="4"/>
        <v>-39840760.711742699</v>
      </c>
      <c r="K11" s="85">
        <f t="shared" si="4"/>
        <v>0</v>
      </c>
      <c r="L11" s="138">
        <f t="shared" si="4"/>
        <v>135169942.37680584</v>
      </c>
      <c r="M11" s="134">
        <f t="shared" si="4"/>
        <v>0</v>
      </c>
      <c r="N11" s="15"/>
      <c r="O11" s="15"/>
      <c r="P11" s="135" t="s">
        <v>628</v>
      </c>
      <c r="Q11" s="115">
        <v>2</v>
      </c>
      <c r="R11" s="85">
        <f t="shared" si="5"/>
        <v>134819638.85009757</v>
      </c>
      <c r="S11" s="85">
        <f t="shared" si="5"/>
        <v>28474823.27779302</v>
      </c>
      <c r="T11" s="85">
        <f t="shared" si="5"/>
        <v>-110322.04648230784</v>
      </c>
      <c r="U11" s="85">
        <f t="shared" si="5"/>
        <v>5323847.7658329858</v>
      </c>
      <c r="V11" s="85">
        <f t="shared" si="5"/>
        <v>-41129339.193824127</v>
      </c>
      <c r="W11" s="138">
        <f t="shared" si="5"/>
        <v>127378648.65341714</v>
      </c>
      <c r="X11" s="136"/>
      <c r="Y11" s="85">
        <f t="shared" si="6"/>
        <v>628901.12015167065</v>
      </c>
      <c r="Z11" s="85">
        <f t="shared" si="6"/>
        <v>-540982.8108847515</v>
      </c>
      <c r="AA11" s="85">
        <f t="shared" si="6"/>
        <v>7041321.3252166938</v>
      </c>
      <c r="AB11" s="85">
        <f t="shared" si="6"/>
        <v>110322.04648230784</v>
      </c>
      <c r="AC11" s="85">
        <f t="shared" si="6"/>
        <v>-736846.43965865718</v>
      </c>
      <c r="AD11" s="85">
        <f t="shared" si="6"/>
        <v>1288578.4820814345</v>
      </c>
      <c r="AE11" s="85">
        <f t="shared" si="6"/>
        <v>0</v>
      </c>
      <c r="AF11" s="85">
        <f t="shared" si="6"/>
        <v>7791293.7233887017</v>
      </c>
      <c r="AG11" s="134"/>
      <c r="AH11" s="138">
        <f t="shared" si="7"/>
        <v>89676.257566920627</v>
      </c>
      <c r="AI11" s="22">
        <f t="shared" si="8"/>
        <v>7.0130170149256639</v>
      </c>
      <c r="AJ11" s="22">
        <f t="shared" si="8"/>
        <v>-6.0326202895013186</v>
      </c>
      <c r="AK11" s="22">
        <f t="shared" si="8"/>
        <v>78.519348557360672</v>
      </c>
      <c r="AL11" s="22">
        <f t="shared" si="8"/>
        <v>1.2302258086537605</v>
      </c>
      <c r="AM11" s="22">
        <f t="shared" si="8"/>
        <v>-8.2167394096345721</v>
      </c>
      <c r="AN11" s="22">
        <f t="shared" si="8"/>
        <v>14.369226783575762</v>
      </c>
      <c r="AO11" s="22">
        <f t="shared" si="8"/>
        <v>0</v>
      </c>
      <c r="AP11" s="22">
        <f t="shared" si="8"/>
        <v>86.882458465380012</v>
      </c>
      <c r="AQ11" s="118">
        <f>'[4]Sped FY 2021'!CR26</f>
        <v>1286.8749905253367</v>
      </c>
      <c r="AR11" s="119">
        <f>'[4]Sped FY 2021'!CS26</f>
        <v>1199.5746050593727</v>
      </c>
      <c r="AS11" s="188">
        <f>'[5]Sped FY 2021'!CO26</f>
        <v>0.64228514489227551</v>
      </c>
      <c r="AT11" s="189">
        <f>'[5]Sped FY 2021'!CQ26</f>
        <v>0.67937251001715104</v>
      </c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</row>
    <row r="12" spans="1:98" s="11" customFormat="1" ht="15" x14ac:dyDescent="0.25">
      <c r="A12" s="28"/>
      <c r="C12" s="133" t="s">
        <v>629</v>
      </c>
      <c r="D12" s="133">
        <v>3</v>
      </c>
      <c r="E12" s="85">
        <f t="shared" si="4"/>
        <v>409439633.79212207</v>
      </c>
      <c r="F12" s="85">
        <f t="shared" si="4"/>
        <v>93989541.888676226</v>
      </c>
      <c r="G12" s="85">
        <f t="shared" si="4"/>
        <v>19364019.819117498</v>
      </c>
      <c r="H12" s="85">
        <f t="shared" si="4"/>
        <v>0</v>
      </c>
      <c r="I12" s="85">
        <f t="shared" si="4"/>
        <v>4658386.4384851763</v>
      </c>
      <c r="J12" s="85">
        <f t="shared" si="4"/>
        <v>-69782298.614408195</v>
      </c>
      <c r="K12" s="85">
        <f t="shared" si="4"/>
        <v>0</v>
      </c>
      <c r="L12" s="138">
        <f t="shared" si="4"/>
        <v>457669283.32399285</v>
      </c>
      <c r="M12" s="134">
        <f t="shared" si="4"/>
        <v>0</v>
      </c>
      <c r="N12" s="15"/>
      <c r="O12" s="15"/>
      <c r="P12" s="135" t="s">
        <v>629</v>
      </c>
      <c r="Q12" s="26">
        <v>3</v>
      </c>
      <c r="R12" s="85">
        <f t="shared" si="5"/>
        <v>407935416.82535255</v>
      </c>
      <c r="S12" s="85">
        <f t="shared" si="5"/>
        <v>95272126.475740999</v>
      </c>
      <c r="T12" s="85">
        <f t="shared" si="5"/>
        <v>-3703036.7795095877</v>
      </c>
      <c r="U12" s="85">
        <f t="shared" si="5"/>
        <v>4984056.1785932668</v>
      </c>
      <c r="V12" s="85">
        <f t="shared" si="5"/>
        <v>-72141167.21458596</v>
      </c>
      <c r="W12" s="138">
        <f t="shared" si="5"/>
        <v>432347395.48559141</v>
      </c>
      <c r="X12" s="136"/>
      <c r="Y12" s="85">
        <f t="shared" si="6"/>
        <v>1504216.9667694746</v>
      </c>
      <c r="Z12" s="85">
        <f t="shared" si="6"/>
        <v>-1282584.5870647361</v>
      </c>
      <c r="AA12" s="85">
        <f t="shared" si="6"/>
        <v>19364019.819117498</v>
      </c>
      <c r="AB12" s="85">
        <f t="shared" si="6"/>
        <v>3703036.7795095877</v>
      </c>
      <c r="AC12" s="85">
        <f t="shared" si="6"/>
        <v>-325669.74010809034</v>
      </c>
      <c r="AD12" s="85">
        <f t="shared" si="6"/>
        <v>2358868.600177804</v>
      </c>
      <c r="AE12" s="85">
        <f t="shared" si="6"/>
        <v>0</v>
      </c>
      <c r="AF12" s="85">
        <f t="shared" si="6"/>
        <v>25321887.838401571</v>
      </c>
      <c r="AG12" s="134"/>
      <c r="AH12" s="138">
        <f t="shared" si="7"/>
        <v>277043.76304947794</v>
      </c>
      <c r="AI12" s="22">
        <f t="shared" si="8"/>
        <v>5.4295283539764529</v>
      </c>
      <c r="AJ12" s="22">
        <f t="shared" si="8"/>
        <v>-4.6295378497139312</v>
      </c>
      <c r="AK12" s="22">
        <f t="shared" si="8"/>
        <v>69.895166041544229</v>
      </c>
      <c r="AL12" s="22">
        <f t="shared" si="8"/>
        <v>13.366252099486005</v>
      </c>
      <c r="AM12" s="22">
        <f t="shared" si="8"/>
        <v>-1.1755173136668959</v>
      </c>
      <c r="AN12" s="22">
        <f t="shared" si="8"/>
        <v>8.5144259311714876</v>
      </c>
      <c r="AO12" s="22">
        <f t="shared" si="8"/>
        <v>0</v>
      </c>
      <c r="AP12" s="22">
        <f t="shared" si="8"/>
        <v>91.400317262797472</v>
      </c>
      <c r="AQ12" s="118">
        <f>'[4]Sped FY 2021'!CR27</f>
        <v>1155.1544771226086</v>
      </c>
      <c r="AR12" s="119">
        <f>'[4]Sped FY 2021'!CS27</f>
        <v>1064.8789625710067</v>
      </c>
      <c r="AS12" s="188">
        <f>'[5]Sped FY 2021'!CO27</f>
        <v>0.61487936950776478</v>
      </c>
      <c r="AT12" s="189">
        <f>'[5]Sped FY 2021'!CQ27</f>
        <v>0.6530950893677675</v>
      </c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</row>
    <row r="13" spans="1:98" s="11" customFormat="1" ht="15" x14ac:dyDescent="0.25">
      <c r="A13" s="28"/>
      <c r="C13" s="133" t="s">
        <v>630</v>
      </c>
      <c r="D13" s="133">
        <v>4</v>
      </c>
      <c r="E13" s="85">
        <f t="shared" si="4"/>
        <v>273346839.93885344</v>
      </c>
      <c r="F13" s="85">
        <f t="shared" si="4"/>
        <v>67959402.473675698</v>
      </c>
      <c r="G13" s="85">
        <f t="shared" si="4"/>
        <v>12817492.829246955</v>
      </c>
      <c r="H13" s="85">
        <f t="shared" si="4"/>
        <v>0</v>
      </c>
      <c r="I13" s="85">
        <f t="shared" si="4"/>
        <v>1432212.3289168435</v>
      </c>
      <c r="J13" s="85">
        <f t="shared" si="4"/>
        <v>-30983574.019495092</v>
      </c>
      <c r="K13" s="85">
        <f t="shared" si="4"/>
        <v>0</v>
      </c>
      <c r="L13" s="138">
        <f t="shared" si="4"/>
        <v>324572373.55119795</v>
      </c>
      <c r="M13" s="134">
        <f t="shared" si="4"/>
        <v>0</v>
      </c>
      <c r="N13" s="15"/>
      <c r="O13" s="15"/>
      <c r="P13" s="135" t="s">
        <v>630</v>
      </c>
      <c r="Q13" s="26">
        <v>4</v>
      </c>
      <c r="R13" s="85">
        <f t="shared" si="5"/>
        <v>273058536.27234805</v>
      </c>
      <c r="S13" s="85">
        <f t="shared" si="5"/>
        <v>68427195.403664753</v>
      </c>
      <c r="T13" s="85">
        <f t="shared" si="5"/>
        <v>-1248160.3960359534</v>
      </c>
      <c r="U13" s="85">
        <f t="shared" si="5"/>
        <v>1624301.2662586537</v>
      </c>
      <c r="V13" s="85">
        <f t="shared" si="5"/>
        <v>-33144174.023157991</v>
      </c>
      <c r="W13" s="138">
        <f t="shared" si="5"/>
        <v>308717698.52307749</v>
      </c>
      <c r="X13" s="136"/>
      <c r="Y13" s="85">
        <f t="shared" si="6"/>
        <v>288303.66650541546</v>
      </c>
      <c r="Z13" s="85">
        <f t="shared" si="6"/>
        <v>-467792.92998903745</v>
      </c>
      <c r="AA13" s="85">
        <f t="shared" si="6"/>
        <v>12817492.829246955</v>
      </c>
      <c r="AB13" s="85">
        <f t="shared" si="6"/>
        <v>1248160.3960359534</v>
      </c>
      <c r="AC13" s="85">
        <f t="shared" si="6"/>
        <v>-192088.9373418102</v>
      </c>
      <c r="AD13" s="85">
        <f t="shared" si="6"/>
        <v>2160600.0036629019</v>
      </c>
      <c r="AE13" s="85">
        <f t="shared" si="6"/>
        <v>0</v>
      </c>
      <c r="AF13" s="85">
        <f t="shared" si="6"/>
        <v>15854675.028120361</v>
      </c>
      <c r="AG13" s="134"/>
      <c r="AH13" s="138">
        <f t="shared" si="7"/>
        <v>193447.72518874015</v>
      </c>
      <c r="AI13" s="22">
        <f t="shared" si="8"/>
        <v>1.490344051469862</v>
      </c>
      <c r="AJ13" s="22">
        <f t="shared" si="8"/>
        <v>-2.4181878051687002</v>
      </c>
      <c r="AK13" s="22">
        <f t="shared" si="8"/>
        <v>66.258172934012933</v>
      </c>
      <c r="AL13" s="22">
        <f t="shared" si="8"/>
        <v>6.4521844070183159</v>
      </c>
      <c r="AM13" s="22">
        <f t="shared" si="8"/>
        <v>-0.99297594300680336</v>
      </c>
      <c r="AN13" s="22">
        <f t="shared" si="8"/>
        <v>11.168908817898377</v>
      </c>
      <c r="AO13" s="22">
        <f t="shared" si="8"/>
        <v>0</v>
      </c>
      <c r="AP13" s="22">
        <f t="shared" si="8"/>
        <v>81.958446462223904</v>
      </c>
      <c r="AQ13" s="118">
        <f>'[4]Sped FY 2021'!CR28</f>
        <v>1076.8844225136343</v>
      </c>
      <c r="AR13" s="119">
        <f>'[4]Sped FY 2021'!CS28</f>
        <v>995.48979640902451</v>
      </c>
      <c r="AS13" s="188">
        <f>'[5]Sped FY 2021'!CO28</f>
        <v>0.62260468785607637</v>
      </c>
      <c r="AT13" s="189">
        <f>'[5]Sped FY 2021'!CQ28</f>
        <v>0.65597261919879635</v>
      </c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</row>
    <row r="14" spans="1:98" s="11" customFormat="1" ht="15" x14ac:dyDescent="0.25">
      <c r="A14" s="28"/>
      <c r="C14" s="133" t="s">
        <v>631</v>
      </c>
      <c r="D14" s="133">
        <v>5</v>
      </c>
      <c r="E14" s="85">
        <f t="shared" si="4"/>
        <v>114092827.59087133</v>
      </c>
      <c r="F14" s="85">
        <f t="shared" si="4"/>
        <v>24444623.773535918</v>
      </c>
      <c r="G14" s="85">
        <f t="shared" si="4"/>
        <v>5385339.6927448213</v>
      </c>
      <c r="H14" s="85">
        <f t="shared" si="4"/>
        <v>0</v>
      </c>
      <c r="I14" s="85">
        <f t="shared" si="4"/>
        <v>3722637.3672252763</v>
      </c>
      <c r="J14" s="85">
        <f t="shared" si="4"/>
        <v>-18397265.167844255</v>
      </c>
      <c r="K14" s="85">
        <f t="shared" si="4"/>
        <v>0</v>
      </c>
      <c r="L14" s="138">
        <f t="shared" si="4"/>
        <v>129248163.25653316</v>
      </c>
      <c r="M14" s="134">
        <f t="shared" si="4"/>
        <v>0</v>
      </c>
      <c r="N14" s="15"/>
      <c r="O14" s="15"/>
      <c r="P14" s="135" t="s">
        <v>631</v>
      </c>
      <c r="Q14" s="26">
        <v>5</v>
      </c>
      <c r="R14" s="85">
        <f t="shared" si="5"/>
        <v>113536684.57769077</v>
      </c>
      <c r="S14" s="85">
        <f t="shared" si="5"/>
        <v>24855249.439681232</v>
      </c>
      <c r="T14" s="85">
        <f t="shared" si="5"/>
        <v>-1296312.8504464682</v>
      </c>
      <c r="U14" s="85">
        <f t="shared" si="5"/>
        <v>4061675.9746870641</v>
      </c>
      <c r="V14" s="85">
        <f t="shared" si="5"/>
        <v>-18883472.517208669</v>
      </c>
      <c r="W14" s="138">
        <f t="shared" si="5"/>
        <v>122273824.624404</v>
      </c>
      <c r="X14" s="136"/>
      <c r="Y14" s="85">
        <f t="shared" si="6"/>
        <v>556143.01318057207</v>
      </c>
      <c r="Z14" s="85">
        <f t="shared" si="6"/>
        <v>-410625.66614530992</v>
      </c>
      <c r="AA14" s="85">
        <f t="shared" si="6"/>
        <v>5385339.6927448213</v>
      </c>
      <c r="AB14" s="85">
        <f t="shared" si="6"/>
        <v>1296312.8504464682</v>
      </c>
      <c r="AC14" s="85">
        <f t="shared" si="6"/>
        <v>-339038.60746178834</v>
      </c>
      <c r="AD14" s="85">
        <f t="shared" si="6"/>
        <v>486207.34936441923</v>
      </c>
      <c r="AE14" s="85">
        <f t="shared" si="6"/>
        <v>0</v>
      </c>
      <c r="AF14" s="85">
        <f t="shared" si="6"/>
        <v>6974338.6321291858</v>
      </c>
      <c r="AG14" s="134"/>
      <c r="AH14" s="138">
        <f t="shared" si="7"/>
        <v>94262.194504316882</v>
      </c>
      <c r="AI14" s="22">
        <f t="shared" si="8"/>
        <v>5.8999582611574217</v>
      </c>
      <c r="AJ14" s="22">
        <f t="shared" si="8"/>
        <v>-4.3562073671699286</v>
      </c>
      <c r="AK14" s="22">
        <f t="shared" si="8"/>
        <v>57.131490743069762</v>
      </c>
      <c r="AL14" s="22">
        <f t="shared" si="8"/>
        <v>13.752203173957525</v>
      </c>
      <c r="AM14" s="22">
        <f t="shared" si="8"/>
        <v>-3.5967612386348753</v>
      </c>
      <c r="AN14" s="22">
        <f t="shared" si="8"/>
        <v>5.1580312968647535</v>
      </c>
      <c r="AO14" s="22">
        <f t="shared" si="8"/>
        <v>0</v>
      </c>
      <c r="AP14" s="22">
        <f t="shared" si="8"/>
        <v>73.988714869244689</v>
      </c>
      <c r="AQ14" s="118">
        <f>'[4]Sped FY 2021'!CR29</f>
        <v>946.26921981784869</v>
      </c>
      <c r="AR14" s="119">
        <f>'[4]Sped FY 2021'!CS29</f>
        <v>872.46742974012477</v>
      </c>
      <c r="AS14" s="188">
        <f>'[5]Sped FY 2021'!CO29</f>
        <v>0.63070374003364715</v>
      </c>
      <c r="AT14" s="189">
        <f>'[5]Sped FY 2021'!CQ29</f>
        <v>0.6669065086295306</v>
      </c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</row>
    <row r="15" spans="1:98" s="60" customFormat="1" ht="15.75" thickBot="1" x14ac:dyDescent="0.3">
      <c r="A15" s="59"/>
      <c r="C15" s="141" t="s">
        <v>632</v>
      </c>
      <c r="D15" s="141">
        <v>6</v>
      </c>
      <c r="E15" s="71">
        <f t="shared" si="4"/>
        <v>97706357.582639664</v>
      </c>
      <c r="F15" s="71">
        <f t="shared" si="4"/>
        <v>22036673.495061476</v>
      </c>
      <c r="G15" s="71">
        <f t="shared" si="4"/>
        <v>4680283.3834853796</v>
      </c>
      <c r="H15" s="71">
        <f t="shared" si="4"/>
        <v>0</v>
      </c>
      <c r="I15" s="71">
        <f t="shared" si="4"/>
        <v>6056337.7985434178</v>
      </c>
      <c r="J15" s="71">
        <f t="shared" si="4"/>
        <v>-17574722.572371654</v>
      </c>
      <c r="K15" s="71">
        <f t="shared" si="4"/>
        <v>0</v>
      </c>
      <c r="L15" s="147">
        <f t="shared" si="4"/>
        <v>112904929.68735825</v>
      </c>
      <c r="M15" s="142">
        <f t="shared" si="4"/>
        <v>0</v>
      </c>
      <c r="N15" s="67"/>
      <c r="O15" s="67"/>
      <c r="P15" s="143" t="s">
        <v>632</v>
      </c>
      <c r="Q15" s="144">
        <v>6</v>
      </c>
      <c r="R15" s="71">
        <f t="shared" si="5"/>
        <v>97116601.089039147</v>
      </c>
      <c r="S15" s="71">
        <f t="shared" si="5"/>
        <v>22442338.224396545</v>
      </c>
      <c r="T15" s="71">
        <f t="shared" si="5"/>
        <v>-2020110.5329609718</v>
      </c>
      <c r="U15" s="71">
        <f t="shared" si="5"/>
        <v>7180156.6999885645</v>
      </c>
      <c r="V15" s="71">
        <f t="shared" si="5"/>
        <v>-17960349.839341078</v>
      </c>
      <c r="W15" s="147">
        <f t="shared" si="5"/>
        <v>106758635.64112216</v>
      </c>
      <c r="X15" s="145"/>
      <c r="Y15" s="71">
        <f t="shared" si="6"/>
        <v>589756.49360057025</v>
      </c>
      <c r="Z15" s="71">
        <f t="shared" si="6"/>
        <v>-405664.72933504981</v>
      </c>
      <c r="AA15" s="71">
        <f t="shared" si="6"/>
        <v>4680283.3834853796</v>
      </c>
      <c r="AB15" s="71">
        <f t="shared" si="6"/>
        <v>2020110.5329609718</v>
      </c>
      <c r="AC15" s="71">
        <f t="shared" si="6"/>
        <v>-1123818.9014451471</v>
      </c>
      <c r="AD15" s="71">
        <f t="shared" si="6"/>
        <v>385627.26696940704</v>
      </c>
      <c r="AE15" s="71">
        <f t="shared" si="6"/>
        <v>0</v>
      </c>
      <c r="AF15" s="71">
        <f t="shared" si="6"/>
        <v>6146294.0462361304</v>
      </c>
      <c r="AG15" s="142"/>
      <c r="AH15" s="147">
        <f t="shared" si="7"/>
        <v>88327.43383335034</v>
      </c>
      <c r="AI15" s="148">
        <f t="shared" si="8"/>
        <v>6.6769345378388225</v>
      </c>
      <c r="AJ15" s="148">
        <f t="shared" si="8"/>
        <v>-4.5927376323467968</v>
      </c>
      <c r="AK15" s="148">
        <f t="shared" si="8"/>
        <v>52.987879080873014</v>
      </c>
      <c r="AL15" s="148">
        <f t="shared" si="8"/>
        <v>22.870703305751718</v>
      </c>
      <c r="AM15" s="148">
        <f t="shared" si="8"/>
        <v>-12.723327879823673</v>
      </c>
      <c r="AN15" s="148">
        <f t="shared" si="8"/>
        <v>4.3658832848804368</v>
      </c>
      <c r="AO15" s="148">
        <f t="shared" si="8"/>
        <v>0</v>
      </c>
      <c r="AP15" s="148">
        <f t="shared" si="8"/>
        <v>69.585334697173508</v>
      </c>
      <c r="AQ15" s="72">
        <f>'[4]Sped FY 2021'!CR30</f>
        <v>868.95562013124152</v>
      </c>
      <c r="AR15" s="149">
        <f>'[4]Sped FY 2021'!CS30</f>
        <v>798.97658042565001</v>
      </c>
      <c r="AS15" s="192">
        <f>'[5]Sped FY 2021'!CO30</f>
        <v>0.64863941845196182</v>
      </c>
      <c r="AT15" s="193">
        <f>'[5]Sped FY 2021'!CQ30</f>
        <v>0.68535489935022065</v>
      </c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</row>
    <row r="16" spans="1:98" s="7" customFormat="1" ht="14.25" customHeight="1" x14ac:dyDescent="0.25">
      <c r="A16" s="6"/>
      <c r="C16" s="123" t="s">
        <v>610</v>
      </c>
      <c r="D16" s="123">
        <v>7</v>
      </c>
      <c r="E16" s="54">
        <f t="shared" si="4"/>
        <v>84252782.060592681</v>
      </c>
      <c r="F16" s="54">
        <f t="shared" si="4"/>
        <v>52182388.42990756</v>
      </c>
      <c r="G16" s="54">
        <f t="shared" si="4"/>
        <v>0</v>
      </c>
      <c r="H16" s="54">
        <f t="shared" si="4"/>
        <v>0</v>
      </c>
      <c r="I16" s="54">
        <f t="shared" si="4"/>
        <v>0</v>
      </c>
      <c r="J16" s="54">
        <f t="shared" si="4"/>
        <v>90041238.897634134</v>
      </c>
      <c r="K16" s="54">
        <f t="shared" si="4"/>
        <v>9028961.517833069</v>
      </c>
      <c r="L16" s="130">
        <f t="shared" si="4"/>
        <v>235505370.90596762</v>
      </c>
      <c r="M16" s="124">
        <f t="shared" si="4"/>
        <v>0</v>
      </c>
      <c r="N16" s="125"/>
      <c r="O16" s="125"/>
      <c r="P16" s="126" t="s">
        <v>610</v>
      </c>
      <c r="Q16" s="126">
        <v>7</v>
      </c>
      <c r="R16" s="54">
        <f t="shared" si="5"/>
        <v>80858479.761180416</v>
      </c>
      <c r="S16" s="54">
        <f t="shared" si="5"/>
        <v>54175083.236990184</v>
      </c>
      <c r="T16" s="54">
        <f t="shared" si="5"/>
        <v>0</v>
      </c>
      <c r="U16" s="54">
        <f t="shared" si="5"/>
        <v>0</v>
      </c>
      <c r="V16" s="54">
        <f t="shared" si="5"/>
        <v>100363853.1093038</v>
      </c>
      <c r="W16" s="130">
        <f t="shared" si="5"/>
        <v>235397416.10747448</v>
      </c>
      <c r="X16" s="128"/>
      <c r="Y16" s="54">
        <f t="shared" si="6"/>
        <v>3394302.2994122552</v>
      </c>
      <c r="Z16" s="54">
        <f t="shared" si="6"/>
        <v>-1992694.8070826023</v>
      </c>
      <c r="AA16" s="54">
        <f t="shared" si="6"/>
        <v>0</v>
      </c>
      <c r="AB16" s="54">
        <f t="shared" si="6"/>
        <v>0</v>
      </c>
      <c r="AC16" s="54">
        <f t="shared" si="6"/>
        <v>0</v>
      </c>
      <c r="AD16" s="54">
        <f t="shared" si="6"/>
        <v>-10322614.211669661</v>
      </c>
      <c r="AE16" s="54">
        <f t="shared" si="6"/>
        <v>9028961.517833069</v>
      </c>
      <c r="AF16" s="54">
        <f t="shared" si="6"/>
        <v>107954.79849306183</v>
      </c>
      <c r="AG16" s="124"/>
      <c r="AH16" s="130">
        <f t="shared" si="7"/>
        <v>63534.853208346263</v>
      </c>
      <c r="AI16" s="58">
        <f t="shared" si="8"/>
        <v>53.424256577433347</v>
      </c>
      <c r="AJ16" s="58">
        <f t="shared" si="8"/>
        <v>-31.363805949910208</v>
      </c>
      <c r="AK16" s="58">
        <f t="shared" si="8"/>
        <v>0</v>
      </c>
      <c r="AL16" s="58">
        <f t="shared" si="8"/>
        <v>0</v>
      </c>
      <c r="AM16" s="58">
        <f t="shared" si="8"/>
        <v>0</v>
      </c>
      <c r="AN16" s="58">
        <f t="shared" si="8"/>
        <v>-162.47167799096496</v>
      </c>
      <c r="AO16" s="58">
        <f t="shared" si="8"/>
        <v>142.11037032264645</v>
      </c>
      <c r="AP16" s="58">
        <f t="shared" si="8"/>
        <v>1.699142959204639</v>
      </c>
      <c r="AQ16" s="55">
        <f>'[4]Sped FY 2021'!CR31</f>
        <v>94.2328381164061</v>
      </c>
      <c r="AR16" s="131">
        <f>'[4]Sped FY 2021'!CS31</f>
        <v>92.630557620766538</v>
      </c>
      <c r="AS16" s="188">
        <f>'[5]Sped FY 2021'!CO31</f>
        <v>0.56755774008438165</v>
      </c>
      <c r="AT16" s="189">
        <f>'[5]Sped FY 2021'!CQ31</f>
        <v>0.56804136848364395</v>
      </c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</row>
    <row r="17" spans="1:98" s="11" customFormat="1" ht="14.25" customHeight="1" x14ac:dyDescent="0.25">
      <c r="A17" s="28"/>
      <c r="C17" s="133" t="s">
        <v>633</v>
      </c>
      <c r="D17" s="133">
        <v>8</v>
      </c>
      <c r="E17" s="85">
        <f t="shared" si="4"/>
        <v>47330348.871509217</v>
      </c>
      <c r="F17" s="85">
        <f t="shared" si="4"/>
        <v>77110984.207728624</v>
      </c>
      <c r="G17" s="85">
        <f t="shared" si="4"/>
        <v>0</v>
      </c>
      <c r="H17" s="85">
        <f t="shared" si="4"/>
        <v>0</v>
      </c>
      <c r="I17" s="85">
        <f t="shared" si="4"/>
        <v>0</v>
      </c>
      <c r="J17" s="85">
        <f t="shared" si="4"/>
        <v>132849944.15712705</v>
      </c>
      <c r="K17" s="85">
        <f t="shared" si="4"/>
        <v>0</v>
      </c>
      <c r="L17" s="138">
        <f t="shared" si="4"/>
        <v>257291277.2363649</v>
      </c>
      <c r="M17" s="134">
        <f t="shared" si="4"/>
        <v>-0.19999999999998863</v>
      </c>
      <c r="N17" s="15"/>
      <c r="O17" s="15"/>
      <c r="P17" s="135" t="s">
        <v>633</v>
      </c>
      <c r="Q17" s="135">
        <v>8</v>
      </c>
      <c r="R17" s="85">
        <f t="shared" si="5"/>
        <v>44246307.248793766</v>
      </c>
      <c r="S17" s="85">
        <f t="shared" si="5"/>
        <v>78838047.516449243</v>
      </c>
      <c r="T17" s="85">
        <f t="shared" si="5"/>
        <v>0</v>
      </c>
      <c r="U17" s="85">
        <f t="shared" si="5"/>
        <v>0</v>
      </c>
      <c r="V17" s="85">
        <f t="shared" si="5"/>
        <v>134206922.47112186</v>
      </c>
      <c r="W17" s="138">
        <f t="shared" si="5"/>
        <v>257291277.2363649</v>
      </c>
      <c r="X17" s="136"/>
      <c r="Y17" s="85">
        <f t="shared" si="6"/>
        <v>3084041.622715448</v>
      </c>
      <c r="Z17" s="85">
        <f t="shared" si="6"/>
        <v>-1727063.3087206529</v>
      </c>
      <c r="AA17" s="85">
        <f t="shared" si="6"/>
        <v>0</v>
      </c>
      <c r="AB17" s="85">
        <f t="shared" si="6"/>
        <v>0</v>
      </c>
      <c r="AC17" s="85">
        <f t="shared" si="6"/>
        <v>0</v>
      </c>
      <c r="AD17" s="85">
        <f t="shared" si="6"/>
        <v>-1356978.3139947902</v>
      </c>
      <c r="AE17" s="85">
        <f t="shared" si="6"/>
        <v>0</v>
      </c>
      <c r="AF17" s="85">
        <f t="shared" si="6"/>
        <v>0</v>
      </c>
      <c r="AG17" s="134"/>
      <c r="AH17" s="138">
        <f t="shared" si="7"/>
        <v>0</v>
      </c>
      <c r="AI17" s="22"/>
      <c r="AJ17" s="22"/>
      <c r="AK17" s="22"/>
      <c r="AL17" s="22"/>
      <c r="AM17" s="22"/>
      <c r="AN17" s="22"/>
      <c r="AO17" s="22"/>
      <c r="AP17" s="22"/>
      <c r="AQ17" s="118"/>
      <c r="AR17" s="119"/>
      <c r="AS17" s="188">
        <f>'[5]Sped FY 2021'!CO32</f>
        <v>0.53115474104127769</v>
      </c>
      <c r="AT17" s="189">
        <f>'[5]Sped FY 2021'!CQ32</f>
        <v>0.53115474104127769</v>
      </c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</row>
    <row r="18" spans="1:98" s="60" customFormat="1" ht="14.25" customHeight="1" thickBot="1" x14ac:dyDescent="0.3">
      <c r="A18" s="59"/>
      <c r="C18" s="141" t="s">
        <v>715</v>
      </c>
      <c r="D18" s="141">
        <v>9</v>
      </c>
      <c r="E18" s="71">
        <f t="shared" si="4"/>
        <v>0</v>
      </c>
      <c r="F18" s="71">
        <f t="shared" si="4"/>
        <v>0</v>
      </c>
      <c r="G18" s="71">
        <f t="shared" si="4"/>
        <v>0</v>
      </c>
      <c r="H18" s="71">
        <f t="shared" si="4"/>
        <v>0</v>
      </c>
      <c r="I18" s="71">
        <f t="shared" si="4"/>
        <v>0</v>
      </c>
      <c r="J18" s="71">
        <f t="shared" si="4"/>
        <v>0</v>
      </c>
      <c r="K18" s="71">
        <f t="shared" si="4"/>
        <v>0</v>
      </c>
      <c r="L18" s="147">
        <f t="shared" si="4"/>
        <v>0</v>
      </c>
      <c r="M18" s="142">
        <f t="shared" si="4"/>
        <v>0</v>
      </c>
      <c r="N18" s="67"/>
      <c r="O18" s="67"/>
      <c r="P18" s="141"/>
      <c r="Q18" s="143"/>
      <c r="R18" s="71">
        <f t="shared" si="5"/>
        <v>0</v>
      </c>
      <c r="S18" s="71">
        <f t="shared" si="5"/>
        <v>0</v>
      </c>
      <c r="T18" s="71">
        <f t="shared" si="5"/>
        <v>-213297.68349007517</v>
      </c>
      <c r="U18" s="71">
        <f t="shared" si="5"/>
        <v>-1307026.3363814056</v>
      </c>
      <c r="V18" s="71">
        <f t="shared" si="5"/>
        <v>0</v>
      </c>
      <c r="W18" s="147">
        <f t="shared" si="5"/>
        <v>-1520324.0198712349</v>
      </c>
      <c r="X18" s="145"/>
      <c r="Y18" s="71">
        <f t="shared" si="6"/>
        <v>0</v>
      </c>
      <c r="Z18" s="71">
        <f t="shared" si="6"/>
        <v>0</v>
      </c>
      <c r="AA18" s="71">
        <f t="shared" si="6"/>
        <v>0</v>
      </c>
      <c r="AB18" s="71">
        <f t="shared" si="6"/>
        <v>213297.68349007517</v>
      </c>
      <c r="AC18" s="71">
        <f t="shared" si="6"/>
        <v>1307026.3363814056</v>
      </c>
      <c r="AD18" s="71">
        <f t="shared" si="6"/>
        <v>0</v>
      </c>
      <c r="AE18" s="71">
        <f t="shared" si="6"/>
        <v>0</v>
      </c>
      <c r="AF18" s="71">
        <f t="shared" si="6"/>
        <v>1520324.0198712349</v>
      </c>
      <c r="AG18" s="142"/>
      <c r="AH18" s="147">
        <f t="shared" si="7"/>
        <v>0</v>
      </c>
      <c r="AI18" s="148"/>
      <c r="AJ18" s="148"/>
      <c r="AK18" s="148"/>
      <c r="AL18" s="148"/>
      <c r="AM18" s="148"/>
      <c r="AN18" s="148"/>
      <c r="AO18" s="148"/>
      <c r="AP18" s="148"/>
      <c r="AQ18" s="72"/>
      <c r="AR18" s="149"/>
      <c r="AS18" s="192"/>
      <c r="AT18" s="193"/>
      <c r="AU18" s="71"/>
      <c r="AV18" s="15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</row>
    <row r="19" spans="1:98" x14ac:dyDescent="0.25">
      <c r="E19" s="19"/>
      <c r="F19" s="19"/>
      <c r="G19" s="19"/>
      <c r="H19" s="19"/>
      <c r="I19" s="19"/>
      <c r="J19" s="19"/>
      <c r="K19" s="19"/>
      <c r="L19" s="117"/>
      <c r="M19" s="92"/>
      <c r="O19" s="14"/>
      <c r="P19" s="14"/>
      <c r="Q19" s="14"/>
      <c r="R19" s="22"/>
      <c r="S19" s="94"/>
      <c r="T19" s="94"/>
      <c r="U19" s="94"/>
      <c r="V19" s="94"/>
      <c r="W19" s="184"/>
      <c r="X19" s="152"/>
      <c r="Z19" s="96"/>
      <c r="AQ19" s="118"/>
      <c r="AR19" s="119"/>
      <c r="AS19" s="188"/>
      <c r="AT19" s="189"/>
      <c r="AU19" s="120"/>
      <c r="AV19" s="153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</row>
    <row r="20" spans="1:98" ht="15" x14ac:dyDescent="0.25">
      <c r="A20" s="194">
        <v>1</v>
      </c>
      <c r="B20" s="194">
        <v>1</v>
      </c>
      <c r="C20" s="195" t="s">
        <v>3</v>
      </c>
      <c r="D20" s="157">
        <v>5</v>
      </c>
      <c r="E20" s="120">
        <f>'[4]Sped FY 2021'!AB36</f>
        <v>1379078.842091572</v>
      </c>
      <c r="F20" s="120">
        <f>'[4]Sped FY 2021'!AK36</f>
        <v>236410.91902588081</v>
      </c>
      <c r="G20" s="120">
        <f>'[4]Sped FY 2021'!BP36</f>
        <v>64333.442032605053</v>
      </c>
      <c r="H20" s="120">
        <f>-'[4]Sped FY 2021'!CI36</f>
        <v>0</v>
      </c>
      <c r="I20" s="120">
        <f>'[4]Sped FY 2021'!CB36</f>
        <v>0</v>
      </c>
      <c r="J20" s="120">
        <f>'[4]Sped FY 2021'!BF36-'[4]Sped FY 2021'!BI36</f>
        <v>-173166.9630001605</v>
      </c>
      <c r="K20" s="120">
        <f>'[4]Sped FY 2021'!CJ36</f>
        <v>0</v>
      </c>
      <c r="L20" s="138">
        <f t="shared" ref="L20:L83" si="9">SUM(E20:K20)</f>
        <v>1506656.2401498973</v>
      </c>
      <c r="M20" s="134">
        <f t="shared" ref="M20:M83" si="10">N20-A20</f>
        <v>0</v>
      </c>
      <c r="N20" s="158">
        <v>1</v>
      </c>
      <c r="O20" s="159">
        <v>1</v>
      </c>
      <c r="P20" s="14" t="s">
        <v>3</v>
      </c>
      <c r="Q20" s="14">
        <v>5</v>
      </c>
      <c r="R20" s="120">
        <v>1379078.842091572</v>
      </c>
      <c r="S20" s="120">
        <v>237667.7423677902</v>
      </c>
      <c r="T20" s="120">
        <v>0</v>
      </c>
      <c r="U20" s="120">
        <v>0</v>
      </c>
      <c r="V20" s="120">
        <v>-184749.97005546998</v>
      </c>
      <c r="W20" s="138">
        <v>1431996.6144038921</v>
      </c>
      <c r="X20" s="152"/>
      <c r="Y20" s="19">
        <f t="shared" ref="Y20:Z83" si="11">E20-R20</f>
        <v>0</v>
      </c>
      <c r="Z20" s="19">
        <f t="shared" si="11"/>
        <v>-1256.8233419093885</v>
      </c>
      <c r="AA20" s="19">
        <f t="shared" ref="AA20:AA83" si="12">G20</f>
        <v>64333.442032605053</v>
      </c>
      <c r="AB20" s="19">
        <f t="shared" ref="AB20:AD83" si="13">H20-T20</f>
        <v>0</v>
      </c>
      <c r="AC20" s="19">
        <f t="shared" si="13"/>
        <v>0</v>
      </c>
      <c r="AD20" s="19">
        <f t="shared" si="13"/>
        <v>11583.007055309485</v>
      </c>
      <c r="AE20" s="19">
        <f t="shared" ref="AE20:AE83" si="14">K20</f>
        <v>0</v>
      </c>
      <c r="AF20" s="19">
        <f t="shared" ref="AF20:AF83" si="15">L20-W20</f>
        <v>74659.625746005215</v>
      </c>
      <c r="AG20" s="112"/>
      <c r="AH20" s="117">
        <f>'[4]Sped FY 2021'!DZ36</f>
        <v>1134.3768463959407</v>
      </c>
      <c r="AI20" s="19">
        <f>IF($AH20&gt;0,Y20/$AH20,0)</f>
        <v>0</v>
      </c>
      <c r="AJ20" s="19">
        <f t="shared" ref="AJ20:AP35" si="16">IF($AH20&gt;0,Z20/$AH20,0)</f>
        <v>-1.1079416385326233</v>
      </c>
      <c r="AK20" s="19">
        <f t="shared" si="16"/>
        <v>56.712583862232883</v>
      </c>
      <c r="AL20" s="19">
        <f t="shared" si="16"/>
        <v>0</v>
      </c>
      <c r="AM20" s="19">
        <f t="shared" si="16"/>
        <v>0</v>
      </c>
      <c r="AN20" s="19">
        <f t="shared" si="16"/>
        <v>10.21089869042212</v>
      </c>
      <c r="AO20" s="19">
        <f t="shared" si="16"/>
        <v>0</v>
      </c>
      <c r="AP20" s="19">
        <f t="shared" si="16"/>
        <v>65.815540914122437</v>
      </c>
      <c r="AQ20" s="118">
        <f>'[4]Sped FY 2021'!CR36</f>
        <v>915.84836851274463</v>
      </c>
      <c r="AR20" s="119">
        <f>'[4]Sped FY 2021'!CS36</f>
        <v>850.79492421929444</v>
      </c>
      <c r="AS20" s="188">
        <f>'[5]Sped FY 2021'!CO36</f>
        <v>0.59919131014294902</v>
      </c>
      <c r="AT20" s="189">
        <f>'[5]Sped FY 2021'!CQ36</f>
        <v>0.63320326928196879</v>
      </c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</row>
    <row r="21" spans="1:98" ht="15" x14ac:dyDescent="0.25">
      <c r="A21" s="194">
        <v>1.2</v>
      </c>
      <c r="B21" s="194">
        <v>3</v>
      </c>
      <c r="C21" s="195" t="s">
        <v>4</v>
      </c>
      <c r="D21" s="157">
        <v>1</v>
      </c>
      <c r="E21" s="120">
        <f>'[4]Sped FY 2021'!AB37</f>
        <v>75631854.384572551</v>
      </c>
      <c r="F21" s="120">
        <f>'[4]Sped FY 2021'!AK37</f>
        <v>15834839.515677292</v>
      </c>
      <c r="G21" s="120">
        <f>'[4]Sped FY 2021'!BP37</f>
        <v>3767452.2464897363</v>
      </c>
      <c r="H21" s="120">
        <f>-'[4]Sped FY 2021'!CI37</f>
        <v>0</v>
      </c>
      <c r="I21" s="120">
        <f>'[4]Sped FY 2021'!CB37</f>
        <v>6403536.4356441721</v>
      </c>
      <c r="J21" s="120">
        <f>'[4]Sped FY 2021'!BF37-'[4]Sped FY 2021'!BI37</f>
        <v>-30775111.122548245</v>
      </c>
      <c r="K21" s="120">
        <f>'[4]Sped FY 2021'!CJ37</f>
        <v>0</v>
      </c>
      <c r="L21" s="138">
        <f t="shared" si="9"/>
        <v>70862571.4598355</v>
      </c>
      <c r="M21" s="134">
        <f t="shared" si="10"/>
        <v>0</v>
      </c>
      <c r="N21" s="158">
        <v>1.2</v>
      </c>
      <c r="O21" s="159">
        <v>3</v>
      </c>
      <c r="P21" s="14" t="s">
        <v>4</v>
      </c>
      <c r="Q21" s="14">
        <v>1</v>
      </c>
      <c r="R21" s="120">
        <v>75631854.384572551</v>
      </c>
      <c r="S21" s="120">
        <v>15962787.663978809</v>
      </c>
      <c r="T21" s="120">
        <v>0</v>
      </c>
      <c r="U21" s="120">
        <v>9558213.1351535097</v>
      </c>
      <c r="V21" s="120">
        <v>-33929201.259222426</v>
      </c>
      <c r="W21" s="138">
        <v>67223653.924482465</v>
      </c>
      <c r="X21" s="152"/>
      <c r="Y21" s="19">
        <f t="shared" si="11"/>
        <v>0</v>
      </c>
      <c r="Z21" s="19">
        <f t="shared" si="11"/>
        <v>-127948.14830151759</v>
      </c>
      <c r="AA21" s="19">
        <f t="shared" si="12"/>
        <v>3767452.2464897363</v>
      </c>
      <c r="AB21" s="19">
        <f t="shared" si="13"/>
        <v>0</v>
      </c>
      <c r="AC21" s="19">
        <f t="shared" si="13"/>
        <v>-3154676.6995093375</v>
      </c>
      <c r="AD21" s="19">
        <f t="shared" si="13"/>
        <v>3154090.1366741806</v>
      </c>
      <c r="AE21" s="19">
        <f t="shared" si="14"/>
        <v>0</v>
      </c>
      <c r="AF21" s="19">
        <f t="shared" si="15"/>
        <v>3638917.5353530347</v>
      </c>
      <c r="AG21" s="112"/>
      <c r="AH21" s="117">
        <f>'[4]Sped FY 2021'!DZ37</f>
        <v>33483.91078964925</v>
      </c>
      <c r="AI21" s="19">
        <f t="shared" ref="AI21:AP65" si="17">IF($AH21&gt;0,Y21/$AH21,0)</f>
        <v>0</v>
      </c>
      <c r="AJ21" s="19">
        <f t="shared" si="16"/>
        <v>-3.8211829288790753</v>
      </c>
      <c r="AK21" s="19">
        <f t="shared" si="16"/>
        <v>112.51529936743094</v>
      </c>
      <c r="AL21" s="19">
        <f t="shared" si="16"/>
        <v>0</v>
      </c>
      <c r="AM21" s="19">
        <f t="shared" si="16"/>
        <v>-94.214702676980323</v>
      </c>
      <c r="AN21" s="19">
        <f t="shared" si="16"/>
        <v>94.197184925280354</v>
      </c>
      <c r="AO21" s="19">
        <f t="shared" si="16"/>
        <v>0</v>
      </c>
      <c r="AP21" s="19">
        <f t="shared" si="16"/>
        <v>108.67659868685109</v>
      </c>
      <c r="AQ21" s="118">
        <f>'[4]Sped FY 2021'!CR37</f>
        <v>1854.1264211139712</v>
      </c>
      <c r="AR21" s="119">
        <f>'[4]Sped FY 2021'!CS37</f>
        <v>1743.4635266474045</v>
      </c>
      <c r="AS21" s="188">
        <f>'[5]Sped FY 2021'!CO37</f>
        <v>0.72430673321947181</v>
      </c>
      <c r="AT21" s="189">
        <f>'[5]Sped FY 2021'!CQ37</f>
        <v>0.75754553502383459</v>
      </c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2"/>
      <c r="BS21" s="162"/>
      <c r="BT21" s="162"/>
      <c r="BU21" s="162"/>
      <c r="BV21" s="162"/>
      <c r="BW21" s="162"/>
      <c r="BX21" s="162"/>
      <c r="BY21" s="162"/>
      <c r="BZ21" s="162"/>
      <c r="CA21" s="162"/>
      <c r="CB21" s="162"/>
      <c r="CC21" s="162"/>
      <c r="CD21" s="162"/>
      <c r="CE21" s="162"/>
      <c r="CF21" s="162"/>
      <c r="CG21" s="162"/>
      <c r="CH21" s="162"/>
      <c r="CI21" s="162"/>
      <c r="CJ21" s="162"/>
    </row>
    <row r="22" spans="1:98" ht="15" x14ac:dyDescent="0.25">
      <c r="A22" s="194">
        <v>2</v>
      </c>
      <c r="B22" s="194">
        <v>1</v>
      </c>
      <c r="C22" s="195" t="s">
        <v>5</v>
      </c>
      <c r="D22" s="157">
        <v>6</v>
      </c>
      <c r="E22" s="120">
        <f>'[4]Sped FY 2021'!AB38</f>
        <v>332504.77445119497</v>
      </c>
      <c r="F22" s="120">
        <f>'[4]Sped FY 2021'!AK38</f>
        <v>108684.12398743922</v>
      </c>
      <c r="G22" s="120">
        <f>'[4]Sped FY 2021'!BP38</f>
        <v>14632.418231071906</v>
      </c>
      <c r="H22" s="120">
        <f>-'[4]Sped FY 2021'!CI38</f>
        <v>0</v>
      </c>
      <c r="I22" s="120">
        <f>'[4]Sped FY 2021'!CB38</f>
        <v>0</v>
      </c>
      <c r="J22" s="120">
        <f>'[4]Sped FY 2021'!BF38-'[4]Sped FY 2021'!BI38</f>
        <v>-8767.6190317736</v>
      </c>
      <c r="K22" s="120">
        <f>'[4]Sped FY 2021'!CJ38</f>
        <v>0</v>
      </c>
      <c r="L22" s="138">
        <f t="shared" si="9"/>
        <v>447053.69763793249</v>
      </c>
      <c r="M22" s="134">
        <f t="shared" si="10"/>
        <v>0</v>
      </c>
      <c r="N22" s="158">
        <v>2</v>
      </c>
      <c r="O22" s="159">
        <v>1</v>
      </c>
      <c r="P22" s="14" t="s">
        <v>5</v>
      </c>
      <c r="Q22" s="14">
        <v>6</v>
      </c>
      <c r="R22" s="120">
        <v>332504.77445119497</v>
      </c>
      <c r="S22" s="120">
        <v>109078.89544108967</v>
      </c>
      <c r="T22" s="120">
        <v>0</v>
      </c>
      <c r="U22" s="120">
        <v>0</v>
      </c>
      <c r="V22" s="120">
        <v>-8457.6447440801385</v>
      </c>
      <c r="W22" s="138">
        <v>433126.02514820453</v>
      </c>
      <c r="X22" s="152"/>
      <c r="Y22" s="19">
        <f t="shared" si="11"/>
        <v>0</v>
      </c>
      <c r="Z22" s="19">
        <f t="shared" si="11"/>
        <v>-394.77145365044998</v>
      </c>
      <c r="AA22" s="19">
        <f t="shared" si="12"/>
        <v>14632.418231071906</v>
      </c>
      <c r="AB22" s="19">
        <f t="shared" si="13"/>
        <v>0</v>
      </c>
      <c r="AC22" s="19">
        <f t="shared" si="13"/>
        <v>0</v>
      </c>
      <c r="AD22" s="19">
        <f t="shared" si="13"/>
        <v>-309.97428769346152</v>
      </c>
      <c r="AE22" s="19">
        <f t="shared" si="14"/>
        <v>0</v>
      </c>
      <c r="AF22" s="19">
        <f t="shared" si="15"/>
        <v>13927.672489727964</v>
      </c>
      <c r="AG22" s="112"/>
      <c r="AH22" s="117">
        <f>'[4]Sped FY 2021'!DZ38</f>
        <v>256.21443386267924</v>
      </c>
      <c r="AI22" s="19">
        <f t="shared" si="17"/>
        <v>0</v>
      </c>
      <c r="AJ22" s="19">
        <f t="shared" si="16"/>
        <v>-1.540785379257875</v>
      </c>
      <c r="AK22" s="19">
        <f t="shared" si="16"/>
        <v>57.110046496889794</v>
      </c>
      <c r="AL22" s="19">
        <f t="shared" si="16"/>
        <v>0</v>
      </c>
      <c r="AM22" s="19">
        <f t="shared" si="16"/>
        <v>0</v>
      </c>
      <c r="AN22" s="19">
        <f t="shared" si="16"/>
        <v>-1.2098236739449091</v>
      </c>
      <c r="AO22" s="19">
        <f t="shared" si="16"/>
        <v>0</v>
      </c>
      <c r="AP22" s="19">
        <f t="shared" si="16"/>
        <v>54.359437443686886</v>
      </c>
      <c r="AQ22" s="118">
        <f>'[4]Sped FY 2021'!CR38</f>
        <v>907.03740432777215</v>
      </c>
      <c r="AR22" s="119">
        <f>'[4]Sped FY 2021'!CS38</f>
        <v>852.59486505996256</v>
      </c>
      <c r="AS22" s="188">
        <f>'[5]Sped FY 2021'!CO38</f>
        <v>0.67725171057297162</v>
      </c>
      <c r="AT22" s="189">
        <f>'[5]Sped FY 2021'!CQ38</f>
        <v>0.69734665229328197</v>
      </c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2"/>
      <c r="BS22" s="162"/>
      <c r="BT22" s="162"/>
      <c r="BU22" s="162"/>
      <c r="BV22" s="162"/>
      <c r="BW22" s="162"/>
      <c r="BX22" s="162"/>
      <c r="BY22" s="162"/>
      <c r="BZ22" s="162"/>
      <c r="CA22" s="162"/>
      <c r="CB22" s="162"/>
      <c r="CC22" s="162"/>
      <c r="CD22" s="162"/>
      <c r="CE22" s="162"/>
      <c r="CF22" s="162"/>
      <c r="CG22" s="162"/>
      <c r="CH22" s="162"/>
      <c r="CI22" s="162"/>
      <c r="CJ22" s="162"/>
    </row>
    <row r="23" spans="1:98" ht="15" x14ac:dyDescent="0.25">
      <c r="A23" s="194">
        <v>4</v>
      </c>
      <c r="B23" s="194">
        <v>1</v>
      </c>
      <c r="C23" s="195" t="s">
        <v>6</v>
      </c>
      <c r="D23" s="157">
        <v>6</v>
      </c>
      <c r="E23" s="120">
        <f>'[4]Sped FY 2021'!AB39</f>
        <v>564946.38668853045</v>
      </c>
      <c r="F23" s="120">
        <f>'[4]Sped FY 2021'!AK39</f>
        <v>131595.27933653712</v>
      </c>
      <c r="G23" s="120">
        <f>'[4]Sped FY 2021'!BP39</f>
        <v>35856.485080610772</v>
      </c>
      <c r="H23" s="120">
        <f>-'[4]Sped FY 2021'!CI39</f>
        <v>0</v>
      </c>
      <c r="I23" s="120">
        <f>'[4]Sped FY 2021'!CB39</f>
        <v>0</v>
      </c>
      <c r="J23" s="120">
        <f>'[4]Sped FY 2021'!BF39-'[4]Sped FY 2021'!BI39</f>
        <v>-147371.97694977478</v>
      </c>
      <c r="K23" s="120">
        <f>'[4]Sped FY 2021'!CJ39</f>
        <v>0</v>
      </c>
      <c r="L23" s="138">
        <f t="shared" si="9"/>
        <v>585026.17415590351</v>
      </c>
      <c r="M23" s="134">
        <f t="shared" si="10"/>
        <v>0</v>
      </c>
      <c r="N23" s="158">
        <v>4</v>
      </c>
      <c r="O23" s="159">
        <v>1</v>
      </c>
      <c r="P23" s="14" t="s">
        <v>6</v>
      </c>
      <c r="Q23" s="14">
        <v>6</v>
      </c>
      <c r="R23" s="120">
        <v>564946.38668853045</v>
      </c>
      <c r="S23" s="120">
        <v>132179.30363865051</v>
      </c>
      <c r="T23" s="120">
        <v>0</v>
      </c>
      <c r="U23" s="120">
        <v>0</v>
      </c>
      <c r="V23" s="120">
        <v>-166056.43056175017</v>
      </c>
      <c r="W23" s="138">
        <v>531069.25976543082</v>
      </c>
      <c r="X23" s="152"/>
      <c r="Y23" s="19">
        <f t="shared" si="11"/>
        <v>0</v>
      </c>
      <c r="Z23" s="19">
        <f t="shared" si="11"/>
        <v>-584.02430211339379</v>
      </c>
      <c r="AA23" s="19">
        <f t="shared" si="12"/>
        <v>35856.485080610772</v>
      </c>
      <c r="AB23" s="19">
        <f t="shared" si="13"/>
        <v>0</v>
      </c>
      <c r="AC23" s="19">
        <f t="shared" si="13"/>
        <v>0</v>
      </c>
      <c r="AD23" s="19">
        <f t="shared" si="13"/>
        <v>18684.45361197539</v>
      </c>
      <c r="AE23" s="19">
        <f t="shared" si="14"/>
        <v>0</v>
      </c>
      <c r="AF23" s="19">
        <f t="shared" si="15"/>
        <v>53956.914390472695</v>
      </c>
      <c r="AG23" s="112"/>
      <c r="AH23" s="117">
        <f>'[4]Sped FY 2021'!DZ39</f>
        <v>458.1716934956147</v>
      </c>
      <c r="AI23" s="19">
        <f t="shared" si="17"/>
        <v>0</v>
      </c>
      <c r="AJ23" s="19">
        <f t="shared" si="16"/>
        <v>-1.2746843823056555</v>
      </c>
      <c r="AK23" s="19">
        <f t="shared" si="16"/>
        <v>78.259930915950321</v>
      </c>
      <c r="AL23" s="19">
        <f t="shared" si="16"/>
        <v>0</v>
      </c>
      <c r="AM23" s="19">
        <f t="shared" si="16"/>
        <v>0</v>
      </c>
      <c r="AN23" s="19">
        <f t="shared" si="16"/>
        <v>40.780462602179995</v>
      </c>
      <c r="AO23" s="19">
        <f t="shared" si="16"/>
        <v>0</v>
      </c>
      <c r="AP23" s="19">
        <f t="shared" si="16"/>
        <v>117.76570913582449</v>
      </c>
      <c r="AQ23" s="118">
        <f>'[4]Sped FY 2021'!CR39</f>
        <v>1242.507970719505</v>
      </c>
      <c r="AR23" s="119">
        <f>'[4]Sped FY 2021'!CS39</f>
        <v>1119.2714132729673</v>
      </c>
      <c r="AS23" s="188">
        <f>'[5]Sped FY 2021'!CO39</f>
        <v>0.64570626712594881</v>
      </c>
      <c r="AT23" s="189">
        <f>'[5]Sped FY 2021'!CQ39</f>
        <v>0.69388569429424485</v>
      </c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2"/>
      <c r="BS23" s="162"/>
      <c r="BT23" s="162"/>
      <c r="BU23" s="162"/>
      <c r="BV23" s="162"/>
      <c r="BW23" s="162"/>
      <c r="BX23" s="162"/>
      <c r="BY23" s="162"/>
      <c r="BZ23" s="162"/>
      <c r="CA23" s="162"/>
      <c r="CB23" s="162"/>
      <c r="CC23" s="162"/>
      <c r="CD23" s="162"/>
      <c r="CE23" s="162"/>
      <c r="CF23" s="162"/>
      <c r="CG23" s="162"/>
      <c r="CH23" s="162"/>
      <c r="CI23" s="162"/>
      <c r="CJ23" s="162"/>
    </row>
    <row r="24" spans="1:98" ht="15" x14ac:dyDescent="0.25">
      <c r="A24" s="194">
        <v>6</v>
      </c>
      <c r="B24" s="194">
        <v>3</v>
      </c>
      <c r="C24" s="195" t="s">
        <v>7</v>
      </c>
      <c r="D24" s="157">
        <v>2</v>
      </c>
      <c r="E24" s="120">
        <f>'[4]Sped FY 2021'!AB40</f>
        <v>4504557.8851989396</v>
      </c>
      <c r="F24" s="120">
        <f>'[4]Sped FY 2021'!AK40</f>
        <v>950356.97007210506</v>
      </c>
      <c r="G24" s="120">
        <f>'[4]Sped FY 2021'!BP40</f>
        <v>247814.25215378302</v>
      </c>
      <c r="H24" s="120">
        <f>-'[4]Sped FY 2021'!CI40</f>
        <v>0</v>
      </c>
      <c r="I24" s="120">
        <f>'[4]Sped FY 2021'!CB40</f>
        <v>116778.89105234435</v>
      </c>
      <c r="J24" s="120">
        <f>'[4]Sped FY 2021'!BF40-'[4]Sped FY 2021'!BI40</f>
        <v>-1341375.1307913815</v>
      </c>
      <c r="K24" s="120">
        <f>'[4]Sped FY 2021'!CJ40</f>
        <v>0</v>
      </c>
      <c r="L24" s="138">
        <f t="shared" si="9"/>
        <v>4478132.8676857911</v>
      </c>
      <c r="M24" s="134">
        <f t="shared" si="10"/>
        <v>0</v>
      </c>
      <c r="N24" s="158">
        <v>6</v>
      </c>
      <c r="O24" s="159">
        <v>3</v>
      </c>
      <c r="P24" s="14" t="s">
        <v>7</v>
      </c>
      <c r="Q24" s="14">
        <v>2</v>
      </c>
      <c r="R24" s="120">
        <v>4504557.8851989396</v>
      </c>
      <c r="S24" s="120">
        <v>955393.87545369985</v>
      </c>
      <c r="T24" s="120">
        <v>0</v>
      </c>
      <c r="U24" s="120">
        <v>145121.92277661897</v>
      </c>
      <c r="V24" s="120">
        <v>-1366651.0092468048</v>
      </c>
      <c r="W24" s="138">
        <v>4238422.6741824532</v>
      </c>
      <c r="X24" s="152"/>
      <c r="Y24" s="19">
        <f t="shared" si="11"/>
        <v>0</v>
      </c>
      <c r="Z24" s="19">
        <f t="shared" si="11"/>
        <v>-5036.9053815947846</v>
      </c>
      <c r="AA24" s="19">
        <f t="shared" si="12"/>
        <v>247814.25215378302</v>
      </c>
      <c r="AB24" s="19">
        <f t="shared" si="13"/>
        <v>0</v>
      </c>
      <c r="AC24" s="19">
        <f t="shared" si="13"/>
        <v>-28343.031724274624</v>
      </c>
      <c r="AD24" s="19">
        <f t="shared" si="13"/>
        <v>25275.878455423284</v>
      </c>
      <c r="AE24" s="19">
        <f t="shared" si="14"/>
        <v>0</v>
      </c>
      <c r="AF24" s="19">
        <f t="shared" si="15"/>
        <v>239710.19350333791</v>
      </c>
      <c r="AG24" s="112"/>
      <c r="AH24" s="117">
        <f>'[4]Sped FY 2021'!DZ40</f>
        <v>3419.4076914567454</v>
      </c>
      <c r="AI24" s="19">
        <f t="shared" si="17"/>
        <v>0</v>
      </c>
      <c r="AJ24" s="19">
        <f t="shared" si="16"/>
        <v>-1.4730344656413135</v>
      </c>
      <c r="AK24" s="19">
        <f t="shared" si="16"/>
        <v>72.472859195157426</v>
      </c>
      <c r="AL24" s="19">
        <f t="shared" si="16"/>
        <v>0</v>
      </c>
      <c r="AM24" s="19">
        <f t="shared" si="16"/>
        <v>-8.288871723336344</v>
      </c>
      <c r="AN24" s="19">
        <f t="shared" si="16"/>
        <v>7.3918879338588566</v>
      </c>
      <c r="AO24" s="19">
        <f t="shared" si="16"/>
        <v>0</v>
      </c>
      <c r="AP24" s="19">
        <f t="shared" si="16"/>
        <v>70.102840940038917</v>
      </c>
      <c r="AQ24" s="118">
        <f>'[4]Sped FY 2021'!CR40</f>
        <v>1187.1687370766754</v>
      </c>
      <c r="AR24" s="119">
        <f>'[4]Sped FY 2021'!CS40</f>
        <v>1115.0029293247762</v>
      </c>
      <c r="AS24" s="188">
        <f>'[5]Sped FY 2021'!CO40</f>
        <v>0.64459404049649927</v>
      </c>
      <c r="AT24" s="189">
        <f>'[5]Sped FY 2021'!CQ40</f>
        <v>0.67735213840735697</v>
      </c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2"/>
      <c r="BZ24" s="162"/>
      <c r="CA24" s="162"/>
      <c r="CB24" s="162"/>
      <c r="CC24" s="162"/>
      <c r="CD24" s="162"/>
      <c r="CE24" s="162"/>
      <c r="CF24" s="162"/>
      <c r="CG24" s="162"/>
      <c r="CH24" s="162"/>
      <c r="CI24" s="162"/>
      <c r="CJ24" s="162"/>
    </row>
    <row r="25" spans="1:98" ht="15" x14ac:dyDescent="0.25">
      <c r="A25" s="194">
        <v>11</v>
      </c>
      <c r="B25" s="194">
        <v>1</v>
      </c>
      <c r="C25" s="195" t="s">
        <v>8</v>
      </c>
      <c r="D25" s="157">
        <v>3</v>
      </c>
      <c r="E25" s="120">
        <f>'[4]Sped FY 2021'!AB41</f>
        <v>60500491.503795505</v>
      </c>
      <c r="F25" s="120">
        <f>'[4]Sped FY 2021'!AK41</f>
        <v>15050934.073554896</v>
      </c>
      <c r="G25" s="120">
        <f>'[4]Sped FY 2021'!BP41</f>
        <v>2735118.0028924411</v>
      </c>
      <c r="H25" s="120">
        <f>-'[4]Sped FY 2021'!CI41</f>
        <v>0</v>
      </c>
      <c r="I25" s="120">
        <f>'[4]Sped FY 2021'!CB41</f>
        <v>0</v>
      </c>
      <c r="J25" s="120">
        <f>'[4]Sped FY 2021'!BF41-'[4]Sped FY 2021'!BI41</f>
        <v>-7082094.6745719733</v>
      </c>
      <c r="K25" s="120">
        <f>'[4]Sped FY 2021'!CJ41</f>
        <v>0</v>
      </c>
      <c r="L25" s="138">
        <f t="shared" si="9"/>
        <v>71204448.905670866</v>
      </c>
      <c r="M25" s="134">
        <f t="shared" si="10"/>
        <v>0</v>
      </c>
      <c r="N25" s="158">
        <v>11</v>
      </c>
      <c r="O25" s="159">
        <v>1</v>
      </c>
      <c r="P25" s="14" t="s">
        <v>8</v>
      </c>
      <c r="Q25" s="14">
        <v>3</v>
      </c>
      <c r="R25" s="120">
        <v>60500491.503795505</v>
      </c>
      <c r="S25" s="120">
        <v>15129220.419446057</v>
      </c>
      <c r="T25" s="120">
        <v>0</v>
      </c>
      <c r="U25" s="120">
        <v>0</v>
      </c>
      <c r="V25" s="120">
        <v>-7610909.3214763645</v>
      </c>
      <c r="W25" s="138">
        <v>68018802.601765186</v>
      </c>
      <c r="X25" s="152"/>
      <c r="Y25" s="19">
        <f t="shared" si="11"/>
        <v>0</v>
      </c>
      <c r="Z25" s="19">
        <f t="shared" si="11"/>
        <v>-78286.34589116089</v>
      </c>
      <c r="AA25" s="19">
        <f t="shared" si="12"/>
        <v>2735118.0028924411</v>
      </c>
      <c r="AB25" s="19">
        <f t="shared" si="13"/>
        <v>0</v>
      </c>
      <c r="AC25" s="19">
        <f t="shared" si="13"/>
        <v>0</v>
      </c>
      <c r="AD25" s="19">
        <f t="shared" si="13"/>
        <v>528814.64690439124</v>
      </c>
      <c r="AE25" s="19">
        <f t="shared" si="14"/>
        <v>0</v>
      </c>
      <c r="AF25" s="19">
        <f t="shared" si="15"/>
        <v>3185646.3039056808</v>
      </c>
      <c r="AG25" s="112"/>
      <c r="AH25" s="117">
        <f>'[4]Sped FY 2021'!DZ41</f>
        <v>38322.244063462371</v>
      </c>
      <c r="AI25" s="19">
        <f t="shared" si="17"/>
        <v>0</v>
      </c>
      <c r="AJ25" s="19">
        <f t="shared" si="16"/>
        <v>-2.0428434660954928</v>
      </c>
      <c r="AK25" s="19">
        <f t="shared" si="16"/>
        <v>71.371551163941064</v>
      </c>
      <c r="AL25" s="19">
        <f t="shared" si="16"/>
        <v>0</v>
      </c>
      <c r="AM25" s="19">
        <f t="shared" si="16"/>
        <v>0</v>
      </c>
      <c r="AN25" s="19">
        <f t="shared" si="16"/>
        <v>13.799156595022568</v>
      </c>
      <c r="AO25" s="19">
        <f t="shared" si="16"/>
        <v>0</v>
      </c>
      <c r="AP25" s="19">
        <f t="shared" si="16"/>
        <v>83.127864292868381</v>
      </c>
      <c r="AQ25" s="118">
        <f>'[4]Sped FY 2021'!CR41</f>
        <v>1187.3141608327196</v>
      </c>
      <c r="AR25" s="119">
        <f>'[4]Sped FY 2021'!CS41</f>
        <v>1106.0615550504785</v>
      </c>
      <c r="AS25" s="188">
        <f>'[5]Sped FY 2021'!CO41</f>
        <v>0.6264924873845239</v>
      </c>
      <c r="AT25" s="189">
        <f>'[5]Sped FY 2021'!CQ41</f>
        <v>0.65648114933673896</v>
      </c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  <c r="BI25" s="162"/>
      <c r="BJ25" s="162"/>
      <c r="BK25" s="162"/>
      <c r="BL25" s="162"/>
      <c r="BM25" s="162"/>
      <c r="BN25" s="162"/>
      <c r="BO25" s="162"/>
      <c r="BP25" s="162"/>
      <c r="BQ25" s="162"/>
      <c r="BR25" s="162"/>
      <c r="BS25" s="162"/>
      <c r="BT25" s="162"/>
      <c r="BU25" s="162"/>
      <c r="BV25" s="162"/>
      <c r="BW25" s="162"/>
      <c r="BX25" s="162"/>
      <c r="BY25" s="162"/>
      <c r="BZ25" s="162"/>
      <c r="CA25" s="162"/>
      <c r="CB25" s="162"/>
      <c r="CC25" s="162"/>
      <c r="CD25" s="162"/>
      <c r="CE25" s="162"/>
      <c r="CF25" s="162"/>
      <c r="CG25" s="162"/>
      <c r="CH25" s="162"/>
      <c r="CI25" s="162"/>
      <c r="CJ25" s="162"/>
    </row>
    <row r="26" spans="1:98" ht="15" x14ac:dyDescent="0.25">
      <c r="A26" s="194">
        <v>12</v>
      </c>
      <c r="B26" s="194">
        <v>1</v>
      </c>
      <c r="C26" s="195" t="s">
        <v>9</v>
      </c>
      <c r="D26" s="157">
        <v>3</v>
      </c>
      <c r="E26" s="120">
        <f>'[4]Sped FY 2021'!AB42</f>
        <v>12516268.543811165</v>
      </c>
      <c r="F26" s="120">
        <f>'[4]Sped FY 2021'!AK42</f>
        <v>3087526.0187957711</v>
      </c>
      <c r="G26" s="120">
        <f>'[4]Sped FY 2021'!BP42</f>
        <v>415900.58904491231</v>
      </c>
      <c r="H26" s="120">
        <f>-'[4]Sped FY 2021'!CI42</f>
        <v>0</v>
      </c>
      <c r="I26" s="120">
        <f>'[4]Sped FY 2021'!CB42</f>
        <v>0</v>
      </c>
      <c r="J26" s="120">
        <f>'[4]Sped FY 2021'!BF42-'[4]Sped FY 2021'!BI42</f>
        <v>-7364.2129327713046</v>
      </c>
      <c r="K26" s="120">
        <f>'[4]Sped FY 2021'!CJ42</f>
        <v>0</v>
      </c>
      <c r="L26" s="138">
        <f t="shared" si="9"/>
        <v>16012330.938719077</v>
      </c>
      <c r="M26" s="134">
        <f t="shared" si="10"/>
        <v>0</v>
      </c>
      <c r="N26" s="158">
        <v>12</v>
      </c>
      <c r="O26" s="159">
        <v>1</v>
      </c>
      <c r="P26" s="14" t="s">
        <v>9</v>
      </c>
      <c r="Q26" s="14">
        <v>3</v>
      </c>
      <c r="R26" s="120">
        <v>12329428.556334965</v>
      </c>
      <c r="S26" s="120">
        <v>3201046.2660812014</v>
      </c>
      <c r="T26" s="120">
        <v>0</v>
      </c>
      <c r="U26" s="120">
        <v>0</v>
      </c>
      <c r="V26" s="120">
        <v>72709.499575428199</v>
      </c>
      <c r="W26" s="138">
        <v>15603184.321991595</v>
      </c>
      <c r="X26" s="152"/>
      <c r="Y26" s="19">
        <f t="shared" si="11"/>
        <v>186839.98747619987</v>
      </c>
      <c r="Z26" s="19">
        <f t="shared" si="11"/>
        <v>-113520.24728543032</v>
      </c>
      <c r="AA26" s="19">
        <f t="shared" si="12"/>
        <v>415900.58904491231</v>
      </c>
      <c r="AB26" s="19">
        <f t="shared" si="13"/>
        <v>0</v>
      </c>
      <c r="AC26" s="19">
        <f t="shared" si="13"/>
        <v>0</v>
      </c>
      <c r="AD26" s="19">
        <f t="shared" si="13"/>
        <v>-80073.712508199504</v>
      </c>
      <c r="AE26" s="19">
        <f t="shared" si="14"/>
        <v>0</v>
      </c>
      <c r="AF26" s="19">
        <f t="shared" si="15"/>
        <v>409146.61672748253</v>
      </c>
      <c r="AG26" s="112"/>
      <c r="AH26" s="117">
        <f>'[4]Sped FY 2021'!DZ42</f>
        <v>6582.1990440565169</v>
      </c>
      <c r="AI26" s="19">
        <f t="shared" si="17"/>
        <v>28.385648356366477</v>
      </c>
      <c r="AJ26" s="19">
        <f t="shared" si="16"/>
        <v>-17.246553397368761</v>
      </c>
      <c r="AK26" s="19">
        <f t="shared" si="16"/>
        <v>63.185659725750043</v>
      </c>
      <c r="AL26" s="19">
        <f t="shared" si="16"/>
        <v>0</v>
      </c>
      <c r="AM26" s="19">
        <f t="shared" si="16"/>
        <v>0</v>
      </c>
      <c r="AN26" s="19">
        <f t="shared" si="16"/>
        <v>-12.165191598164007</v>
      </c>
      <c r="AO26" s="19">
        <f t="shared" si="16"/>
        <v>0</v>
      </c>
      <c r="AP26" s="19">
        <f t="shared" si="16"/>
        <v>62.15956308658378</v>
      </c>
      <c r="AQ26" s="118">
        <f>'[4]Sped FY 2021'!CR42</f>
        <v>1011.414125462591</v>
      </c>
      <c r="AR26" s="119">
        <f>'[4]Sped FY 2021'!CS42</f>
        <v>949.53445739700373</v>
      </c>
      <c r="AS26" s="188">
        <f>'[5]Sped FY 2021'!CO42</f>
        <v>0.65213659563785309</v>
      </c>
      <c r="AT26" s="189">
        <f>'[5]Sped FY 2021'!CQ42</f>
        <v>0.67340500582476548</v>
      </c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</row>
    <row r="27" spans="1:98" ht="15" x14ac:dyDescent="0.25">
      <c r="A27" s="194">
        <v>13</v>
      </c>
      <c r="B27" s="194">
        <v>1</v>
      </c>
      <c r="C27" s="195" t="s">
        <v>10</v>
      </c>
      <c r="D27" s="157">
        <v>2</v>
      </c>
      <c r="E27" s="120">
        <f>'[4]Sped FY 2021'!AB43</f>
        <v>6385349.1148077222</v>
      </c>
      <c r="F27" s="120">
        <f>'[4]Sped FY 2021'!AK43</f>
        <v>687452.20011795789</v>
      </c>
      <c r="G27" s="120">
        <f>'[4]Sped FY 2021'!BP43</f>
        <v>422462.2093082217</v>
      </c>
      <c r="H27" s="120">
        <f>-'[4]Sped FY 2021'!CI43</f>
        <v>0</v>
      </c>
      <c r="I27" s="120">
        <f>'[4]Sped FY 2021'!CB43</f>
        <v>0</v>
      </c>
      <c r="J27" s="120">
        <f>'[4]Sped FY 2021'!BF43-'[4]Sped FY 2021'!BI43</f>
        <v>-3812691.6261983272</v>
      </c>
      <c r="K27" s="120">
        <f>'[4]Sped FY 2021'!CJ43</f>
        <v>0</v>
      </c>
      <c r="L27" s="138">
        <f t="shared" si="9"/>
        <v>3682571.8980355747</v>
      </c>
      <c r="M27" s="134">
        <f t="shared" si="10"/>
        <v>0</v>
      </c>
      <c r="N27" s="158">
        <v>13</v>
      </c>
      <c r="O27" s="159">
        <v>1</v>
      </c>
      <c r="P27" s="14" t="s">
        <v>10</v>
      </c>
      <c r="Q27" s="14">
        <v>2</v>
      </c>
      <c r="R27" s="120">
        <v>6385349.1148077222</v>
      </c>
      <c r="S27" s="120">
        <v>696738.9109891624</v>
      </c>
      <c r="T27" s="120">
        <v>0</v>
      </c>
      <c r="U27" s="120">
        <v>0</v>
      </c>
      <c r="V27" s="120">
        <v>-3989710.970808066</v>
      </c>
      <c r="W27" s="138">
        <v>3092377.0549888187</v>
      </c>
      <c r="X27" s="152"/>
      <c r="Y27" s="19">
        <f t="shared" si="11"/>
        <v>0</v>
      </c>
      <c r="Z27" s="19">
        <f t="shared" si="11"/>
        <v>-9286.710871204501</v>
      </c>
      <c r="AA27" s="19">
        <f t="shared" si="12"/>
        <v>422462.2093082217</v>
      </c>
      <c r="AB27" s="19">
        <f t="shared" si="13"/>
        <v>0</v>
      </c>
      <c r="AC27" s="19">
        <f t="shared" si="13"/>
        <v>0</v>
      </c>
      <c r="AD27" s="19">
        <f t="shared" si="13"/>
        <v>177019.34460973879</v>
      </c>
      <c r="AE27" s="19">
        <f t="shared" si="14"/>
        <v>0</v>
      </c>
      <c r="AF27" s="19">
        <f t="shared" si="15"/>
        <v>590194.843046756</v>
      </c>
      <c r="AG27" s="112"/>
      <c r="AH27" s="117">
        <f>'[4]Sped FY 2021'!DZ43</f>
        <v>3365.351469724149</v>
      </c>
      <c r="AI27" s="19">
        <f t="shared" si="17"/>
        <v>0</v>
      </c>
      <c r="AJ27" s="19">
        <f t="shared" si="16"/>
        <v>-2.7595069801032444</v>
      </c>
      <c r="AK27" s="19">
        <f t="shared" si="16"/>
        <v>125.53286428143866</v>
      </c>
      <c r="AL27" s="19">
        <f t="shared" si="16"/>
        <v>0</v>
      </c>
      <c r="AM27" s="19">
        <f t="shared" si="16"/>
        <v>0</v>
      </c>
      <c r="AN27" s="19">
        <f t="shared" si="16"/>
        <v>52.600551889532269</v>
      </c>
      <c r="AO27" s="19">
        <f t="shared" si="16"/>
        <v>0</v>
      </c>
      <c r="AP27" s="19">
        <f t="shared" si="16"/>
        <v>175.37390919086769</v>
      </c>
      <c r="AQ27" s="118">
        <f>'[4]Sped FY 2021'!CR43</f>
        <v>2067.0343395047721</v>
      </c>
      <c r="AR27" s="119">
        <f>'[4]Sped FY 2021'!CS43</f>
        <v>1881.2077644713015</v>
      </c>
      <c r="AS27" s="188">
        <f>'[5]Sped FY 2021'!CO43</f>
        <v>0.61616367390432136</v>
      </c>
      <c r="AT27" s="189">
        <f>'[5]Sped FY 2021'!CQ43</f>
        <v>0.69904312517513156</v>
      </c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  <c r="BI27" s="162"/>
      <c r="BJ27" s="162"/>
      <c r="BK27" s="162"/>
      <c r="BL27" s="162"/>
      <c r="BM27" s="162"/>
      <c r="BN27" s="162"/>
      <c r="BO27" s="162"/>
      <c r="BP27" s="162"/>
      <c r="BQ27" s="162"/>
      <c r="BR27" s="162"/>
      <c r="BS27" s="162"/>
      <c r="BT27" s="162"/>
      <c r="BU27" s="162"/>
      <c r="BV27" s="162"/>
      <c r="BW27" s="162"/>
      <c r="BX27" s="162"/>
      <c r="BY27" s="162"/>
      <c r="BZ27" s="162"/>
      <c r="CA27" s="162"/>
      <c r="CB27" s="162"/>
      <c r="CC27" s="162"/>
      <c r="CD27" s="162"/>
      <c r="CE27" s="162"/>
      <c r="CF27" s="162"/>
      <c r="CG27" s="162"/>
      <c r="CH27" s="162"/>
      <c r="CI27" s="162"/>
      <c r="CJ27" s="162"/>
    </row>
    <row r="28" spans="1:98" ht="15" x14ac:dyDescent="0.25">
      <c r="A28" s="194">
        <v>14</v>
      </c>
      <c r="B28" s="194">
        <v>1</v>
      </c>
      <c r="C28" s="195" t="s">
        <v>11</v>
      </c>
      <c r="D28" s="157">
        <v>3</v>
      </c>
      <c r="E28" s="120">
        <f>'[4]Sped FY 2021'!AB44</f>
        <v>5166203.3538493635</v>
      </c>
      <c r="F28" s="120">
        <f>'[4]Sped FY 2021'!AK44</f>
        <v>1366784.9745354818</v>
      </c>
      <c r="G28" s="120">
        <f>'[4]Sped FY 2021'!BP44</f>
        <v>195149.46503341326</v>
      </c>
      <c r="H28" s="120">
        <f>-'[4]Sped FY 2021'!CI44</f>
        <v>0</v>
      </c>
      <c r="I28" s="120">
        <f>'[4]Sped FY 2021'!CB44</f>
        <v>0</v>
      </c>
      <c r="J28" s="120">
        <f>'[4]Sped FY 2021'!BF44-'[4]Sped FY 2021'!BI44</f>
        <v>-119226.29532612953</v>
      </c>
      <c r="K28" s="120">
        <f>'[4]Sped FY 2021'!CJ44</f>
        <v>0</v>
      </c>
      <c r="L28" s="138">
        <f t="shared" si="9"/>
        <v>6608911.4980921289</v>
      </c>
      <c r="M28" s="134">
        <f t="shared" si="10"/>
        <v>0</v>
      </c>
      <c r="N28" s="158">
        <v>14</v>
      </c>
      <c r="O28" s="159">
        <v>1</v>
      </c>
      <c r="P28" s="14" t="s">
        <v>11</v>
      </c>
      <c r="Q28" s="14">
        <v>3</v>
      </c>
      <c r="R28" s="120">
        <v>5166203.3538493635</v>
      </c>
      <c r="S28" s="120">
        <v>1371990.8727194271</v>
      </c>
      <c r="T28" s="120">
        <v>0</v>
      </c>
      <c r="U28" s="120">
        <v>0</v>
      </c>
      <c r="V28" s="120">
        <v>-61279.241627162322</v>
      </c>
      <c r="W28" s="138">
        <v>6476914.9849416278</v>
      </c>
      <c r="X28" s="152"/>
      <c r="Y28" s="19">
        <f t="shared" si="11"/>
        <v>0</v>
      </c>
      <c r="Z28" s="19">
        <f t="shared" si="11"/>
        <v>-5205.8981839453336</v>
      </c>
      <c r="AA28" s="19">
        <f t="shared" si="12"/>
        <v>195149.46503341326</v>
      </c>
      <c r="AB28" s="19">
        <f t="shared" si="13"/>
        <v>0</v>
      </c>
      <c r="AC28" s="19">
        <f t="shared" si="13"/>
        <v>0</v>
      </c>
      <c r="AD28" s="19">
        <f t="shared" si="13"/>
        <v>-57947.053698967211</v>
      </c>
      <c r="AE28" s="19">
        <f t="shared" si="14"/>
        <v>0</v>
      </c>
      <c r="AF28" s="19">
        <f t="shared" si="15"/>
        <v>131996.51315050106</v>
      </c>
      <c r="AG28" s="112"/>
      <c r="AH28" s="117">
        <f>'[4]Sped FY 2021'!DZ44</f>
        <v>2960.8340929668366</v>
      </c>
      <c r="AI28" s="19">
        <f t="shared" si="17"/>
        <v>0</v>
      </c>
      <c r="AJ28" s="19">
        <f t="shared" si="16"/>
        <v>-1.758253931320036</v>
      </c>
      <c r="AK28" s="19">
        <f t="shared" si="16"/>
        <v>65.910300579478999</v>
      </c>
      <c r="AL28" s="19">
        <f t="shared" si="16"/>
        <v>0</v>
      </c>
      <c r="AM28" s="19">
        <f t="shared" si="16"/>
        <v>0</v>
      </c>
      <c r="AN28" s="19">
        <f t="shared" si="16"/>
        <v>-19.571192400349148</v>
      </c>
      <c r="AO28" s="19">
        <f t="shared" si="16"/>
        <v>0</v>
      </c>
      <c r="AP28" s="19">
        <f t="shared" si="16"/>
        <v>44.580854247809931</v>
      </c>
      <c r="AQ28" s="118">
        <f>'[4]Sped FY 2021'!CR44</f>
        <v>1094.8228862651827</v>
      </c>
      <c r="AR28" s="119">
        <f>'[4]Sped FY 2021'!CS44</f>
        <v>1049.9021157059587</v>
      </c>
      <c r="AS28" s="188">
        <f>'[5]Sped FY 2021'!CO44</f>
        <v>0.6380861604427055</v>
      </c>
      <c r="AT28" s="189">
        <f>'[5]Sped FY 2021'!CQ44</f>
        <v>0.65350715428762185</v>
      </c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</row>
    <row r="29" spans="1:98" ht="15" x14ac:dyDescent="0.25">
      <c r="A29" s="194">
        <v>15</v>
      </c>
      <c r="B29" s="194">
        <v>1</v>
      </c>
      <c r="C29" s="195" t="s">
        <v>12</v>
      </c>
      <c r="D29" s="157">
        <v>3</v>
      </c>
      <c r="E29" s="120">
        <f>'[4]Sped FY 2021'!AB45</f>
        <v>7660394.3737265449</v>
      </c>
      <c r="F29" s="120">
        <f>'[4]Sped FY 2021'!AK45</f>
        <v>2072918.3736830254</v>
      </c>
      <c r="G29" s="120">
        <f>'[4]Sped FY 2021'!BP45</f>
        <v>290082.2879693053</v>
      </c>
      <c r="H29" s="120">
        <f>-'[4]Sped FY 2021'!CI45</f>
        <v>0</v>
      </c>
      <c r="I29" s="120">
        <f>'[4]Sped FY 2021'!CB45</f>
        <v>0</v>
      </c>
      <c r="J29" s="120">
        <f>'[4]Sped FY 2021'!BF45-'[4]Sped FY 2021'!BI45</f>
        <v>-308063.35538980924</v>
      </c>
      <c r="K29" s="120">
        <f>'[4]Sped FY 2021'!CJ45</f>
        <v>0</v>
      </c>
      <c r="L29" s="138">
        <f t="shared" si="9"/>
        <v>9715331.6799890678</v>
      </c>
      <c r="M29" s="134">
        <f t="shared" si="10"/>
        <v>0</v>
      </c>
      <c r="N29" s="158">
        <v>15</v>
      </c>
      <c r="O29" s="159">
        <v>1</v>
      </c>
      <c r="P29" s="14" t="s">
        <v>12</v>
      </c>
      <c r="Q29" s="14">
        <v>3</v>
      </c>
      <c r="R29" s="120">
        <v>7191287.2431177925</v>
      </c>
      <c r="S29" s="120">
        <v>2341429.0976382857</v>
      </c>
      <c r="T29" s="120">
        <v>0</v>
      </c>
      <c r="U29" s="120">
        <v>0</v>
      </c>
      <c r="V29" s="120">
        <v>-323046.07826922345</v>
      </c>
      <c r="W29" s="138">
        <v>9209670.2624868546</v>
      </c>
      <c r="X29" s="152"/>
      <c r="Y29" s="19">
        <f t="shared" si="11"/>
        <v>469107.13060875237</v>
      </c>
      <c r="Z29" s="19">
        <f t="shared" si="11"/>
        <v>-268510.72395526036</v>
      </c>
      <c r="AA29" s="19">
        <f t="shared" si="12"/>
        <v>290082.2879693053</v>
      </c>
      <c r="AB29" s="19">
        <f t="shared" si="13"/>
        <v>0</v>
      </c>
      <c r="AC29" s="19">
        <f t="shared" si="13"/>
        <v>0</v>
      </c>
      <c r="AD29" s="19">
        <f t="shared" si="13"/>
        <v>14982.722879414214</v>
      </c>
      <c r="AE29" s="19">
        <f t="shared" si="14"/>
        <v>0</v>
      </c>
      <c r="AF29" s="19">
        <f t="shared" si="15"/>
        <v>505661.41750221327</v>
      </c>
      <c r="AG29" s="112"/>
      <c r="AH29" s="117">
        <f>'[4]Sped FY 2021'!DZ45</f>
        <v>4275.2643768066682</v>
      </c>
      <c r="AI29" s="19">
        <f t="shared" si="17"/>
        <v>109.72587640513206</v>
      </c>
      <c r="AJ29" s="19">
        <f t="shared" si="16"/>
        <v>-62.805642011739074</v>
      </c>
      <c r="AK29" s="19">
        <f t="shared" si="16"/>
        <v>67.851309861210751</v>
      </c>
      <c r="AL29" s="19">
        <f t="shared" si="16"/>
        <v>0</v>
      </c>
      <c r="AM29" s="19">
        <f t="shared" si="16"/>
        <v>0</v>
      </c>
      <c r="AN29" s="19">
        <f t="shared" si="16"/>
        <v>3.5045137701180691</v>
      </c>
      <c r="AO29" s="19">
        <f t="shared" si="16"/>
        <v>0</v>
      </c>
      <c r="AP29" s="19">
        <f t="shared" si="16"/>
        <v>118.27605802472219</v>
      </c>
      <c r="AQ29" s="118">
        <f>'[4]Sped FY 2021'!CR45</f>
        <v>1122.7643357998354</v>
      </c>
      <c r="AR29" s="119">
        <f>'[4]Sped FY 2021'!CS45</f>
        <v>1003.1849997443265</v>
      </c>
      <c r="AS29" s="188">
        <f>'[5]Sped FY 2021'!CO45</f>
        <v>0.62825321428445446</v>
      </c>
      <c r="AT29" s="189">
        <f>'[5]Sped FY 2021'!CQ45</f>
        <v>0.67058531249314068</v>
      </c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  <c r="BI29" s="162"/>
      <c r="BJ29" s="162"/>
      <c r="BK29" s="162"/>
      <c r="BL29" s="162"/>
      <c r="BM29" s="162"/>
      <c r="BN29" s="162"/>
      <c r="BO29" s="162"/>
      <c r="BP29" s="162"/>
      <c r="BQ29" s="162"/>
      <c r="BR29" s="162"/>
      <c r="BS29" s="162"/>
      <c r="BT29" s="162"/>
      <c r="BU29" s="162"/>
      <c r="BV29" s="162"/>
      <c r="BW29" s="162"/>
      <c r="BX29" s="162"/>
      <c r="BY29" s="162"/>
      <c r="BZ29" s="162"/>
      <c r="CA29" s="162"/>
      <c r="CB29" s="162"/>
      <c r="CC29" s="162"/>
      <c r="CD29" s="162"/>
      <c r="CE29" s="162"/>
      <c r="CF29" s="162"/>
      <c r="CG29" s="162"/>
      <c r="CH29" s="162"/>
      <c r="CI29" s="162"/>
      <c r="CJ29" s="162"/>
    </row>
    <row r="30" spans="1:98" ht="15" x14ac:dyDescent="0.25">
      <c r="A30" s="194">
        <v>16</v>
      </c>
      <c r="B30" s="194">
        <v>1</v>
      </c>
      <c r="C30" s="195" t="s">
        <v>13</v>
      </c>
      <c r="D30" s="157">
        <v>3</v>
      </c>
      <c r="E30" s="120">
        <f>'[4]Sped FY 2021'!AB46</f>
        <v>6844452.0669856463</v>
      </c>
      <c r="F30" s="120">
        <f>'[4]Sped FY 2021'!AK46</f>
        <v>571890.88144743547</v>
      </c>
      <c r="G30" s="120">
        <f>'[4]Sped FY 2021'!BP46</f>
        <v>381370.94933949888</v>
      </c>
      <c r="H30" s="120">
        <f>-'[4]Sped FY 2021'!CI46</f>
        <v>0</v>
      </c>
      <c r="I30" s="120">
        <f>'[4]Sped FY 2021'!CB46</f>
        <v>0</v>
      </c>
      <c r="J30" s="120">
        <f>'[4]Sped FY 2021'!BF46-'[4]Sped FY 2021'!BI46</f>
        <v>-2494778.7333004321</v>
      </c>
      <c r="K30" s="120">
        <f>'[4]Sped FY 2021'!CJ46</f>
        <v>0</v>
      </c>
      <c r="L30" s="138">
        <f t="shared" si="9"/>
        <v>5302935.1644721478</v>
      </c>
      <c r="M30" s="134">
        <f t="shared" si="10"/>
        <v>0</v>
      </c>
      <c r="N30" s="158">
        <v>16</v>
      </c>
      <c r="O30" s="159">
        <v>1</v>
      </c>
      <c r="P30" s="14" t="s">
        <v>13</v>
      </c>
      <c r="Q30" s="14">
        <v>3</v>
      </c>
      <c r="R30" s="120">
        <v>6844452.0669856463</v>
      </c>
      <c r="S30" s="120">
        <v>582041.25419031363</v>
      </c>
      <c r="T30" s="120">
        <v>0</v>
      </c>
      <c r="U30" s="120">
        <v>0</v>
      </c>
      <c r="V30" s="120">
        <v>-2585888.9554452733</v>
      </c>
      <c r="W30" s="138">
        <v>4840604.3657306861</v>
      </c>
      <c r="X30" s="152"/>
      <c r="Y30" s="19">
        <f t="shared" si="11"/>
        <v>0</v>
      </c>
      <c r="Z30" s="19">
        <f t="shared" si="11"/>
        <v>-10150.372742878157</v>
      </c>
      <c r="AA30" s="19">
        <f t="shared" si="12"/>
        <v>381370.94933949888</v>
      </c>
      <c r="AB30" s="19">
        <f t="shared" si="13"/>
        <v>0</v>
      </c>
      <c r="AC30" s="19">
        <f t="shared" si="13"/>
        <v>0</v>
      </c>
      <c r="AD30" s="19">
        <f t="shared" si="13"/>
        <v>91110.222144841217</v>
      </c>
      <c r="AE30" s="19">
        <f t="shared" si="14"/>
        <v>0</v>
      </c>
      <c r="AF30" s="19">
        <f t="shared" si="15"/>
        <v>462330.79874146171</v>
      </c>
      <c r="AG30" s="112"/>
      <c r="AH30" s="117">
        <f>'[4]Sped FY 2021'!DZ46</f>
        <v>5879.8700665270553</v>
      </c>
      <c r="AI30" s="19">
        <f t="shared" si="17"/>
        <v>0</v>
      </c>
      <c r="AJ30" s="19">
        <f t="shared" si="16"/>
        <v>-1.7262920146249887</v>
      </c>
      <c r="AK30" s="19">
        <f t="shared" si="16"/>
        <v>64.860438245152508</v>
      </c>
      <c r="AL30" s="19">
        <f t="shared" si="16"/>
        <v>0</v>
      </c>
      <c r="AM30" s="19">
        <f t="shared" si="16"/>
        <v>0</v>
      </c>
      <c r="AN30" s="19">
        <f t="shared" si="16"/>
        <v>15.495278146283164</v>
      </c>
      <c r="AO30" s="19">
        <f t="shared" si="16"/>
        <v>0</v>
      </c>
      <c r="AP30" s="19">
        <f t="shared" si="16"/>
        <v>78.629424376810647</v>
      </c>
      <c r="AQ30" s="118">
        <f>'[4]Sped FY 2021'!CR46</f>
        <v>1071.2968054481921</v>
      </c>
      <c r="AR30" s="119">
        <f>'[4]Sped FY 2021'!CS46</f>
        <v>993.82673181388668</v>
      </c>
      <c r="AS30" s="188">
        <f>'[5]Sped FY 2021'!CO46</f>
        <v>0.56689888305342784</v>
      </c>
      <c r="AT30" s="189">
        <f>'[5]Sped FY 2021'!CQ46</f>
        <v>0.61800165719559597</v>
      </c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</row>
    <row r="31" spans="1:98" ht="15" x14ac:dyDescent="0.25">
      <c r="A31" s="194">
        <v>22</v>
      </c>
      <c r="B31" s="194">
        <v>1</v>
      </c>
      <c r="C31" s="195" t="s">
        <v>14</v>
      </c>
      <c r="D31" s="157">
        <v>4</v>
      </c>
      <c r="E31" s="120">
        <f>'[4]Sped FY 2021'!AB47</f>
        <v>4412214.1444329964</v>
      </c>
      <c r="F31" s="120">
        <f>'[4]Sped FY 2021'!AK47</f>
        <v>978542.2313976204</v>
      </c>
      <c r="G31" s="120">
        <f>'[4]Sped FY 2021'!BP47</f>
        <v>182483.70369201919</v>
      </c>
      <c r="H31" s="120">
        <f>-'[4]Sped FY 2021'!CI47</f>
        <v>0</v>
      </c>
      <c r="I31" s="120">
        <f>'[4]Sped FY 2021'!CB47</f>
        <v>0</v>
      </c>
      <c r="J31" s="120">
        <f>'[4]Sped FY 2021'!BF47-'[4]Sped FY 2021'!BI47</f>
        <v>-239497.58597303167</v>
      </c>
      <c r="K31" s="120">
        <f>'[4]Sped FY 2021'!CJ47</f>
        <v>0</v>
      </c>
      <c r="L31" s="138">
        <f t="shared" si="9"/>
        <v>5333742.493549604</v>
      </c>
      <c r="M31" s="134">
        <f t="shared" si="10"/>
        <v>0</v>
      </c>
      <c r="N31" s="158">
        <v>22</v>
      </c>
      <c r="O31" s="159">
        <v>1</v>
      </c>
      <c r="P31" s="14" t="s">
        <v>14</v>
      </c>
      <c r="Q31" s="14">
        <v>4</v>
      </c>
      <c r="R31" s="120">
        <v>4412214.1444329964</v>
      </c>
      <c r="S31" s="120">
        <v>983188.94101001078</v>
      </c>
      <c r="T31" s="120">
        <v>0</v>
      </c>
      <c r="U31" s="120">
        <v>0</v>
      </c>
      <c r="V31" s="120">
        <v>-241653.1991481467</v>
      </c>
      <c r="W31" s="138">
        <v>5153749.8862948604</v>
      </c>
      <c r="X31" s="152"/>
      <c r="Y31" s="19">
        <f t="shared" si="11"/>
        <v>0</v>
      </c>
      <c r="Z31" s="19">
        <f t="shared" si="11"/>
        <v>-4646.7096123903757</v>
      </c>
      <c r="AA31" s="19">
        <f t="shared" si="12"/>
        <v>182483.70369201919</v>
      </c>
      <c r="AB31" s="19">
        <f t="shared" si="13"/>
        <v>0</v>
      </c>
      <c r="AC31" s="19">
        <f t="shared" si="13"/>
        <v>0</v>
      </c>
      <c r="AD31" s="19">
        <f t="shared" si="13"/>
        <v>2155.6131751150242</v>
      </c>
      <c r="AE31" s="19">
        <f t="shared" si="14"/>
        <v>0</v>
      </c>
      <c r="AF31" s="19">
        <f t="shared" si="15"/>
        <v>179992.60725474358</v>
      </c>
      <c r="AG31" s="112"/>
      <c r="AH31" s="117">
        <f>'[4]Sped FY 2021'!DZ47</f>
        <v>3007.2541198078393</v>
      </c>
      <c r="AI31" s="19">
        <f t="shared" si="17"/>
        <v>0</v>
      </c>
      <c r="AJ31" s="19">
        <f t="shared" si="16"/>
        <v>-1.5451669287886107</v>
      </c>
      <c r="AK31" s="19">
        <f t="shared" si="16"/>
        <v>60.681171734060079</v>
      </c>
      <c r="AL31" s="19">
        <f t="shared" si="16"/>
        <v>0</v>
      </c>
      <c r="AM31" s="19">
        <f t="shared" si="16"/>
        <v>0</v>
      </c>
      <c r="AN31" s="19">
        <f t="shared" si="16"/>
        <v>0.71680446322001079</v>
      </c>
      <c r="AO31" s="19">
        <f t="shared" si="16"/>
        <v>0</v>
      </c>
      <c r="AP31" s="19">
        <f t="shared" si="16"/>
        <v>59.852809268491399</v>
      </c>
      <c r="AQ31" s="118">
        <f>'[4]Sped FY 2021'!CR47</f>
        <v>982.86025580334046</v>
      </c>
      <c r="AR31" s="119">
        <f>'[4]Sped FY 2021'!CS47</f>
        <v>923.70234494601095</v>
      </c>
      <c r="AS31" s="188">
        <f>'[5]Sped FY 2021'!CO47</f>
        <v>0.64125381576034901</v>
      </c>
      <c r="AT31" s="189">
        <f>'[5]Sped FY 2021'!CQ47</f>
        <v>0.66464060097137023</v>
      </c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  <c r="BI31" s="162"/>
      <c r="BJ31" s="162"/>
      <c r="BK31" s="162"/>
      <c r="BL31" s="162"/>
      <c r="BM31" s="162"/>
      <c r="BN31" s="162"/>
      <c r="BO31" s="162"/>
      <c r="BP31" s="162"/>
      <c r="BQ31" s="162"/>
      <c r="BR31" s="162"/>
      <c r="BS31" s="162"/>
      <c r="BT31" s="162"/>
      <c r="BU31" s="162"/>
      <c r="BV31" s="162"/>
      <c r="BW31" s="162"/>
      <c r="BX31" s="162"/>
      <c r="BY31" s="162"/>
      <c r="BZ31" s="162"/>
      <c r="CA31" s="162"/>
      <c r="CB31" s="162"/>
      <c r="CC31" s="162"/>
      <c r="CD31" s="162"/>
      <c r="CE31" s="162"/>
      <c r="CF31" s="162"/>
      <c r="CG31" s="162"/>
      <c r="CH31" s="162"/>
      <c r="CI31" s="162"/>
      <c r="CJ31" s="162"/>
    </row>
    <row r="32" spans="1:98" ht="15" x14ac:dyDescent="0.25">
      <c r="A32" s="194">
        <v>23</v>
      </c>
      <c r="B32" s="194">
        <v>1</v>
      </c>
      <c r="C32" s="195" t="s">
        <v>15</v>
      </c>
      <c r="D32" s="157">
        <v>6</v>
      </c>
      <c r="E32" s="120">
        <f>'[4]Sped FY 2021'!AB48</f>
        <v>1278504.0101198228</v>
      </c>
      <c r="F32" s="120">
        <f>'[4]Sped FY 2021'!AK48</f>
        <v>278624.3123913164</v>
      </c>
      <c r="G32" s="120">
        <f>'[4]Sped FY 2021'!BP48</f>
        <v>54652.444588215498</v>
      </c>
      <c r="H32" s="120">
        <f>-'[4]Sped FY 2021'!CI48</f>
        <v>0</v>
      </c>
      <c r="I32" s="120">
        <f>'[4]Sped FY 2021'!CB48</f>
        <v>0</v>
      </c>
      <c r="J32" s="120">
        <f>'[4]Sped FY 2021'!BF48-'[4]Sped FY 2021'!BI48</f>
        <v>-197329.63431824304</v>
      </c>
      <c r="K32" s="120">
        <f>'[4]Sped FY 2021'!CJ48</f>
        <v>0</v>
      </c>
      <c r="L32" s="138">
        <f t="shared" si="9"/>
        <v>1414451.1327811119</v>
      </c>
      <c r="M32" s="134">
        <f t="shared" si="10"/>
        <v>0</v>
      </c>
      <c r="N32" s="158">
        <v>23</v>
      </c>
      <c r="O32" s="159">
        <v>1</v>
      </c>
      <c r="P32" s="14" t="s">
        <v>15</v>
      </c>
      <c r="Q32" s="14">
        <v>6</v>
      </c>
      <c r="R32" s="120">
        <v>1278504.0101198228</v>
      </c>
      <c r="S32" s="120">
        <v>279207.67127824371</v>
      </c>
      <c r="T32" s="120">
        <v>0</v>
      </c>
      <c r="U32" s="120">
        <v>0</v>
      </c>
      <c r="V32" s="120">
        <v>-207108.7101961734</v>
      </c>
      <c r="W32" s="138">
        <v>1350602.9712018929</v>
      </c>
      <c r="X32" s="152"/>
      <c r="Y32" s="19">
        <f t="shared" si="11"/>
        <v>0</v>
      </c>
      <c r="Z32" s="19">
        <f t="shared" si="11"/>
        <v>-583.35888692730805</v>
      </c>
      <c r="AA32" s="19">
        <f t="shared" si="12"/>
        <v>54652.444588215498</v>
      </c>
      <c r="AB32" s="19">
        <f t="shared" si="13"/>
        <v>0</v>
      </c>
      <c r="AC32" s="19">
        <f t="shared" si="13"/>
        <v>0</v>
      </c>
      <c r="AD32" s="19">
        <f t="shared" si="13"/>
        <v>9779.0758779303578</v>
      </c>
      <c r="AE32" s="19">
        <f t="shared" si="14"/>
        <v>0</v>
      </c>
      <c r="AF32" s="19">
        <f t="shared" si="15"/>
        <v>63848.161579218926</v>
      </c>
      <c r="AG32" s="112"/>
      <c r="AH32" s="117">
        <f>'[4]Sped FY 2021'!DZ48</f>
        <v>905.29099964813338</v>
      </c>
      <c r="AI32" s="19">
        <f t="shared" si="17"/>
        <v>0</v>
      </c>
      <c r="AJ32" s="19">
        <f t="shared" si="16"/>
        <v>-0.64438825433374103</v>
      </c>
      <c r="AK32" s="19">
        <f t="shared" si="16"/>
        <v>60.370029757788046</v>
      </c>
      <c r="AL32" s="19">
        <f t="shared" si="16"/>
        <v>0</v>
      </c>
      <c r="AM32" s="19">
        <f t="shared" si="16"/>
        <v>0</v>
      </c>
      <c r="AN32" s="19">
        <f t="shared" si="16"/>
        <v>10.802135315308854</v>
      </c>
      <c r="AO32" s="19">
        <f t="shared" si="16"/>
        <v>0</v>
      </c>
      <c r="AP32" s="19">
        <f t="shared" si="16"/>
        <v>70.52777681876357</v>
      </c>
      <c r="AQ32" s="118">
        <f>'[4]Sped FY 2021'!CR48</f>
        <v>975.74714004218038</v>
      </c>
      <c r="AR32" s="119">
        <f>'[4]Sped FY 2021'!CS48</f>
        <v>904.63957953232682</v>
      </c>
      <c r="AS32" s="188">
        <f>'[5]Sped FY 2021'!CO48</f>
        <v>0.63431778902581082</v>
      </c>
      <c r="AT32" s="189">
        <f>'[5]Sped FY 2021'!CQ48</f>
        <v>0.66869246290379103</v>
      </c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</row>
    <row r="33" spans="1:88" ht="15" x14ac:dyDescent="0.25">
      <c r="A33" s="194">
        <v>25</v>
      </c>
      <c r="B33" s="194">
        <v>1</v>
      </c>
      <c r="C33" s="195" t="s">
        <v>16</v>
      </c>
      <c r="D33" s="157">
        <v>6</v>
      </c>
      <c r="E33" s="120">
        <f>'[4]Sped FY 2021'!AB49</f>
        <v>101911.98300442818</v>
      </c>
      <c r="F33" s="120">
        <f>'[4]Sped FY 2021'!AK49</f>
        <v>30237.982775995064</v>
      </c>
      <c r="G33" s="120">
        <f>'[4]Sped FY 2021'!BP49</f>
        <v>4677.9922131888397</v>
      </c>
      <c r="H33" s="120">
        <f>-'[4]Sped FY 2021'!CI49</f>
        <v>0</v>
      </c>
      <c r="I33" s="120">
        <f>'[4]Sped FY 2021'!CB49</f>
        <v>0</v>
      </c>
      <c r="J33" s="120">
        <f>'[4]Sped FY 2021'!BF49-'[4]Sped FY 2021'!BI49</f>
        <v>14318.650247279949</v>
      </c>
      <c r="K33" s="120">
        <f>'[4]Sped FY 2021'!CJ49</f>
        <v>0</v>
      </c>
      <c r="L33" s="138">
        <f t="shared" si="9"/>
        <v>151146.60824089206</v>
      </c>
      <c r="M33" s="134">
        <f t="shared" si="10"/>
        <v>0</v>
      </c>
      <c r="N33" s="158">
        <v>25</v>
      </c>
      <c r="O33" s="159">
        <v>1</v>
      </c>
      <c r="P33" s="14" t="s">
        <v>16</v>
      </c>
      <c r="Q33" s="14">
        <v>6</v>
      </c>
      <c r="R33" s="120">
        <v>101911.98300442818</v>
      </c>
      <c r="S33" s="120">
        <v>30247.747058462304</v>
      </c>
      <c r="T33" s="120">
        <v>0</v>
      </c>
      <c r="U33" s="120">
        <v>0</v>
      </c>
      <c r="V33" s="120">
        <v>16106.67428082713</v>
      </c>
      <c r="W33" s="138">
        <v>148266.40434371762</v>
      </c>
      <c r="X33" s="152"/>
      <c r="Y33" s="19">
        <f t="shared" si="11"/>
        <v>0</v>
      </c>
      <c r="Z33" s="19">
        <f t="shared" si="11"/>
        <v>-9.7642824672402639</v>
      </c>
      <c r="AA33" s="19">
        <f t="shared" si="12"/>
        <v>4677.9922131888397</v>
      </c>
      <c r="AB33" s="19">
        <f t="shared" si="13"/>
        <v>0</v>
      </c>
      <c r="AC33" s="19">
        <f t="shared" si="13"/>
        <v>0</v>
      </c>
      <c r="AD33" s="19">
        <f t="shared" si="13"/>
        <v>-1788.0240335471808</v>
      </c>
      <c r="AE33" s="19">
        <f t="shared" si="14"/>
        <v>0</v>
      </c>
      <c r="AF33" s="19">
        <f t="shared" si="15"/>
        <v>2880.2038971744478</v>
      </c>
      <c r="AG33" s="112"/>
      <c r="AH33" s="117">
        <f>'[4]Sped FY 2021'!DZ49</f>
        <v>62.29527411563182</v>
      </c>
      <c r="AI33" s="19">
        <f t="shared" si="17"/>
        <v>0</v>
      </c>
      <c r="AJ33" s="19">
        <f t="shared" si="16"/>
        <v>-0.15674194561076829</v>
      </c>
      <c r="AK33" s="19">
        <f t="shared" si="16"/>
        <v>75.093853901430805</v>
      </c>
      <c r="AL33" s="19">
        <f t="shared" si="16"/>
        <v>0</v>
      </c>
      <c r="AM33" s="19">
        <f t="shared" si="16"/>
        <v>0</v>
      </c>
      <c r="AN33" s="19">
        <f t="shared" si="16"/>
        <v>-28.702402532626628</v>
      </c>
      <c r="AO33" s="19">
        <f t="shared" si="16"/>
        <v>0</v>
      </c>
      <c r="AP33" s="19">
        <f t="shared" si="16"/>
        <v>46.23470942319387</v>
      </c>
      <c r="AQ33" s="118">
        <f>'[4]Sped FY 2021'!CR49</f>
        <v>1096.0890823056861</v>
      </c>
      <c r="AR33" s="119">
        <f>'[4]Sped FY 2021'!CS49</f>
        <v>1050.1468712456112</v>
      </c>
      <c r="AS33" s="188">
        <f>'[5]Sped FY 2021'!CO49</f>
        <v>0.62082337722897807</v>
      </c>
      <c r="AT33" s="189">
        <f>'[5]Sped FY 2021'!CQ49</f>
        <v>0.63396409420166155</v>
      </c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</row>
    <row r="34" spans="1:88" ht="15" x14ac:dyDescent="0.25">
      <c r="A34" s="194">
        <v>31</v>
      </c>
      <c r="B34" s="194">
        <v>1</v>
      </c>
      <c r="C34" s="195" t="s">
        <v>17</v>
      </c>
      <c r="D34" s="157">
        <v>4</v>
      </c>
      <c r="E34" s="120">
        <f>'[4]Sped FY 2021'!AB50</f>
        <v>8062110.8523572776</v>
      </c>
      <c r="F34" s="120">
        <f>'[4]Sped FY 2021'!AK50</f>
        <v>2433194.9739215472</v>
      </c>
      <c r="G34" s="120">
        <f>'[4]Sped FY 2021'!BP50</f>
        <v>366067.54020365595</v>
      </c>
      <c r="H34" s="120">
        <f>-'[4]Sped FY 2021'!CI50</f>
        <v>0</v>
      </c>
      <c r="I34" s="120">
        <f>'[4]Sped FY 2021'!CB50</f>
        <v>0</v>
      </c>
      <c r="J34" s="120">
        <f>'[4]Sped FY 2021'!BF50-'[4]Sped FY 2021'!BI50</f>
        <v>-588244.89094288228</v>
      </c>
      <c r="K34" s="120">
        <f>'[4]Sped FY 2021'!CJ50</f>
        <v>0</v>
      </c>
      <c r="L34" s="138">
        <f t="shared" si="9"/>
        <v>10273128.475539597</v>
      </c>
      <c r="M34" s="134">
        <f t="shared" si="10"/>
        <v>0</v>
      </c>
      <c r="N34" s="158">
        <v>31</v>
      </c>
      <c r="O34" s="159">
        <v>1</v>
      </c>
      <c r="P34" s="14" t="s">
        <v>17</v>
      </c>
      <c r="Q34" s="14">
        <v>4</v>
      </c>
      <c r="R34" s="120">
        <v>8062110.8523572776</v>
      </c>
      <c r="S34" s="120">
        <v>2446043.8410521355</v>
      </c>
      <c r="T34" s="120">
        <v>0</v>
      </c>
      <c r="U34" s="120">
        <v>0</v>
      </c>
      <c r="V34" s="120">
        <v>-687977.58537314704</v>
      </c>
      <c r="W34" s="138">
        <v>9820177.1080362666</v>
      </c>
      <c r="X34" s="152"/>
      <c r="Y34" s="19">
        <f t="shared" si="11"/>
        <v>0</v>
      </c>
      <c r="Z34" s="19">
        <f t="shared" si="11"/>
        <v>-12848.867130588274</v>
      </c>
      <c r="AA34" s="19">
        <f t="shared" si="12"/>
        <v>366067.54020365595</v>
      </c>
      <c r="AB34" s="19">
        <f t="shared" si="13"/>
        <v>0</v>
      </c>
      <c r="AC34" s="19">
        <f t="shared" si="13"/>
        <v>0</v>
      </c>
      <c r="AD34" s="19">
        <f t="shared" si="13"/>
        <v>99732.694430264761</v>
      </c>
      <c r="AE34" s="19">
        <f t="shared" si="14"/>
        <v>0</v>
      </c>
      <c r="AF34" s="19">
        <f t="shared" si="15"/>
        <v>452951.36750333011</v>
      </c>
      <c r="AG34" s="112"/>
      <c r="AH34" s="117">
        <f>'[4]Sped FY 2021'!DZ50</f>
        <v>5076.0600779382576</v>
      </c>
      <c r="AI34" s="19">
        <f t="shared" si="17"/>
        <v>0</v>
      </c>
      <c r="AJ34" s="19">
        <f t="shared" si="16"/>
        <v>-2.5312677417732803</v>
      </c>
      <c r="AK34" s="19">
        <f t="shared" si="16"/>
        <v>72.11647115735903</v>
      </c>
      <c r="AL34" s="19">
        <f t="shared" si="16"/>
        <v>0</v>
      </c>
      <c r="AM34" s="19">
        <f t="shared" si="16"/>
        <v>0</v>
      </c>
      <c r="AN34" s="19">
        <f t="shared" si="16"/>
        <v>19.647658400208133</v>
      </c>
      <c r="AO34" s="19">
        <f t="shared" si="16"/>
        <v>0</v>
      </c>
      <c r="AP34" s="19">
        <f t="shared" si="16"/>
        <v>89.232861815793413</v>
      </c>
      <c r="AQ34" s="118">
        <f>'[4]Sped FY 2021'!CR50</f>
        <v>1169.5619944298755</v>
      </c>
      <c r="AR34" s="119">
        <f>'[4]Sped FY 2021'!CS50</f>
        <v>1080.2572779975678</v>
      </c>
      <c r="AS34" s="188">
        <f>'[5]Sped FY 2021'!CO50</f>
        <v>0.65234358012147442</v>
      </c>
      <c r="AT34" s="189">
        <f>'[5]Sped FY 2021'!CQ50</f>
        <v>0.68174065313941989</v>
      </c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</row>
    <row r="35" spans="1:88" ht="15" x14ac:dyDescent="0.25">
      <c r="A35" s="194">
        <v>32</v>
      </c>
      <c r="B35" s="194">
        <v>1</v>
      </c>
      <c r="C35" s="195" t="s">
        <v>18</v>
      </c>
      <c r="D35" s="157">
        <v>6</v>
      </c>
      <c r="E35" s="120">
        <f>'[4]Sped FY 2021'!AB51</f>
        <v>888570.69575227029</v>
      </c>
      <c r="F35" s="120">
        <f>'[4]Sped FY 2021'!AK51</f>
        <v>275036.49473038322</v>
      </c>
      <c r="G35" s="120">
        <f>'[4]Sped FY 2021'!BP51</f>
        <v>35505.977553543991</v>
      </c>
      <c r="H35" s="120">
        <f>-'[4]Sped FY 2021'!CI51</f>
        <v>0</v>
      </c>
      <c r="I35" s="120">
        <f>'[4]Sped FY 2021'!CB51</f>
        <v>0</v>
      </c>
      <c r="J35" s="120">
        <f>'[4]Sped FY 2021'!BF51-'[4]Sped FY 2021'!BI51</f>
        <v>34739.521411609734</v>
      </c>
      <c r="K35" s="120">
        <f>'[4]Sped FY 2021'!CJ51</f>
        <v>0</v>
      </c>
      <c r="L35" s="138">
        <f t="shared" si="9"/>
        <v>1233852.6894478074</v>
      </c>
      <c r="M35" s="134">
        <f t="shared" si="10"/>
        <v>0</v>
      </c>
      <c r="N35" s="158">
        <v>32</v>
      </c>
      <c r="O35" s="159">
        <v>1</v>
      </c>
      <c r="P35" s="14" t="s">
        <v>18</v>
      </c>
      <c r="Q35" s="14">
        <v>6</v>
      </c>
      <c r="R35" s="120">
        <v>836760.08729505958</v>
      </c>
      <c r="S35" s="120">
        <v>304334.83048648073</v>
      </c>
      <c r="T35" s="120">
        <v>0</v>
      </c>
      <c r="U35" s="120">
        <v>4961.6728650138248</v>
      </c>
      <c r="V35" s="120">
        <v>48087.048917972628</v>
      </c>
      <c r="W35" s="138">
        <v>1194143.6395645267</v>
      </c>
      <c r="X35" s="152"/>
      <c r="Y35" s="19">
        <f t="shared" si="11"/>
        <v>51810.608457210707</v>
      </c>
      <c r="Z35" s="19">
        <f t="shared" si="11"/>
        <v>-29298.335756097513</v>
      </c>
      <c r="AA35" s="19">
        <f t="shared" si="12"/>
        <v>35505.977553543991</v>
      </c>
      <c r="AB35" s="19">
        <f t="shared" si="13"/>
        <v>0</v>
      </c>
      <c r="AC35" s="19">
        <f t="shared" si="13"/>
        <v>-4961.6728650138248</v>
      </c>
      <c r="AD35" s="19">
        <f t="shared" si="13"/>
        <v>-13347.527506362894</v>
      </c>
      <c r="AE35" s="19">
        <f t="shared" si="14"/>
        <v>0</v>
      </c>
      <c r="AF35" s="19">
        <f t="shared" si="15"/>
        <v>39709.049883280648</v>
      </c>
      <c r="AG35" s="112"/>
      <c r="AH35" s="117">
        <f>'[4]Sped FY 2021'!DZ51</f>
        <v>607.68035137313097</v>
      </c>
      <c r="AI35" s="19">
        <f t="shared" si="17"/>
        <v>85.259640763664734</v>
      </c>
      <c r="AJ35" s="19">
        <f t="shared" si="16"/>
        <v>-48.21339984071264</v>
      </c>
      <c r="AK35" s="19">
        <f t="shared" si="16"/>
        <v>58.428707581730627</v>
      </c>
      <c r="AL35" s="19">
        <f t="shared" si="16"/>
        <v>0</v>
      </c>
      <c r="AM35" s="19">
        <f t="shared" si="16"/>
        <v>-8.1649387771092066</v>
      </c>
      <c r="AN35" s="19">
        <f t="shared" si="16"/>
        <v>-21.964717924814352</v>
      </c>
      <c r="AO35" s="19">
        <f t="shared" si="16"/>
        <v>0</v>
      </c>
      <c r="AP35" s="19">
        <f t="shared" si="16"/>
        <v>65.345291802759462</v>
      </c>
      <c r="AQ35" s="118">
        <f>'[4]Sped FY 2021'!CR51</f>
        <v>947.07335451999597</v>
      </c>
      <c r="AR35" s="119">
        <f>'[4]Sped FY 2021'!CS51</f>
        <v>879.24812367508559</v>
      </c>
      <c r="AS35" s="188">
        <f>'[5]Sped FY 2021'!CO51</f>
        <v>0.66007194989442219</v>
      </c>
      <c r="AT35" s="189">
        <f>'[5]Sped FY 2021'!CQ51</f>
        <v>0.68297077810190487</v>
      </c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  <c r="BI35" s="162"/>
      <c r="BJ35" s="162"/>
      <c r="BK35" s="162"/>
      <c r="BL35" s="162"/>
      <c r="BM35" s="162"/>
      <c r="BN35" s="162"/>
      <c r="BO35" s="162"/>
      <c r="BP35" s="162"/>
      <c r="BQ35" s="162"/>
      <c r="BR35" s="162"/>
      <c r="BS35" s="162"/>
      <c r="BT35" s="162"/>
      <c r="BU35" s="162"/>
      <c r="BV35" s="162"/>
      <c r="BW35" s="162"/>
      <c r="BX35" s="162"/>
      <c r="BY35" s="162"/>
      <c r="BZ35" s="162"/>
      <c r="CA35" s="162"/>
      <c r="CB35" s="162"/>
      <c r="CC35" s="162"/>
      <c r="CD35" s="162"/>
      <c r="CE35" s="162"/>
      <c r="CF35" s="162"/>
      <c r="CG35" s="162"/>
      <c r="CH35" s="162"/>
      <c r="CI35" s="162"/>
      <c r="CJ35" s="162"/>
    </row>
    <row r="36" spans="1:88" ht="15" x14ac:dyDescent="0.25">
      <c r="A36" s="194">
        <v>36</v>
      </c>
      <c r="B36" s="194">
        <v>1</v>
      </c>
      <c r="C36" s="195" t="s">
        <v>19</v>
      </c>
      <c r="D36" s="157">
        <v>6</v>
      </c>
      <c r="E36" s="120">
        <f>'[4]Sped FY 2021'!AB52</f>
        <v>343360.64730503072</v>
      </c>
      <c r="F36" s="120">
        <f>'[4]Sped FY 2021'!AK52</f>
        <v>85930.751857929383</v>
      </c>
      <c r="G36" s="120">
        <f>'[4]Sped FY 2021'!BP52</f>
        <v>14790.345301995752</v>
      </c>
      <c r="H36" s="120">
        <f>-'[4]Sped FY 2021'!CI52</f>
        <v>0</v>
      </c>
      <c r="I36" s="120">
        <f>'[4]Sped FY 2021'!CB52</f>
        <v>0</v>
      </c>
      <c r="J36" s="120">
        <f>'[4]Sped FY 2021'!BF52-'[4]Sped FY 2021'!BI52</f>
        <v>63634.402103856133</v>
      </c>
      <c r="K36" s="120">
        <f>'[4]Sped FY 2021'!CJ52</f>
        <v>0</v>
      </c>
      <c r="L36" s="138">
        <f t="shared" si="9"/>
        <v>507716.14656881202</v>
      </c>
      <c r="M36" s="134">
        <f t="shared" si="10"/>
        <v>0</v>
      </c>
      <c r="N36" s="158">
        <v>36</v>
      </c>
      <c r="O36" s="159">
        <v>1</v>
      </c>
      <c r="P36" s="14" t="s">
        <v>19</v>
      </c>
      <c r="Q36" s="14">
        <v>6</v>
      </c>
      <c r="R36" s="120">
        <v>343360.64730503072</v>
      </c>
      <c r="S36" s="120">
        <v>85962.418272133305</v>
      </c>
      <c r="T36" s="120">
        <v>0</v>
      </c>
      <c r="U36" s="120">
        <v>0</v>
      </c>
      <c r="V36" s="120">
        <v>70762.279011895385</v>
      </c>
      <c r="W36" s="138">
        <v>500085.34458905947</v>
      </c>
      <c r="X36" s="152"/>
      <c r="Y36" s="19">
        <f t="shared" si="11"/>
        <v>0</v>
      </c>
      <c r="Z36" s="19">
        <f t="shared" si="11"/>
        <v>-31.666414203922614</v>
      </c>
      <c r="AA36" s="19">
        <f t="shared" si="12"/>
        <v>14790.345301995752</v>
      </c>
      <c r="AB36" s="19">
        <f t="shared" si="13"/>
        <v>0</v>
      </c>
      <c r="AC36" s="19">
        <f t="shared" si="13"/>
        <v>0</v>
      </c>
      <c r="AD36" s="19">
        <f t="shared" si="13"/>
        <v>-7127.8769080392522</v>
      </c>
      <c r="AE36" s="19">
        <f t="shared" si="14"/>
        <v>0</v>
      </c>
      <c r="AF36" s="19">
        <f t="shared" si="15"/>
        <v>7630.8019797525485</v>
      </c>
      <c r="AG36" s="112"/>
      <c r="AH36" s="117">
        <f>'[4]Sped FY 2021'!DZ52</f>
        <v>292.38588334917517</v>
      </c>
      <c r="AI36" s="19">
        <f t="shared" si="17"/>
        <v>0</v>
      </c>
      <c r="AJ36" s="19">
        <f t="shared" si="17"/>
        <v>-0.10830349892818088</v>
      </c>
      <c r="AK36" s="19">
        <f t="shared" si="17"/>
        <v>50.585018444042731</v>
      </c>
      <c r="AL36" s="19">
        <f t="shared" si="17"/>
        <v>0</v>
      </c>
      <c r="AM36" s="19">
        <f t="shared" si="17"/>
        <v>0</v>
      </c>
      <c r="AN36" s="19">
        <f t="shared" si="17"/>
        <v>-24.378320958563336</v>
      </c>
      <c r="AO36" s="19">
        <f t="shared" si="17"/>
        <v>0</v>
      </c>
      <c r="AP36" s="19">
        <f t="shared" si="17"/>
        <v>26.098393986551113</v>
      </c>
      <c r="AQ36" s="118">
        <f>'[4]Sped FY 2021'!CR52</f>
        <v>777.76443769551429</v>
      </c>
      <c r="AR36" s="119">
        <f>'[4]Sped FY 2021'!CS52</f>
        <v>750.90825935263763</v>
      </c>
      <c r="AS36" s="188">
        <f>'[5]Sped FY 2021'!CO52</f>
        <v>0.5961393547220275</v>
      </c>
      <c r="AT36" s="189">
        <f>'[5]Sped FY 2021'!CQ52</f>
        <v>0.60695741826873095</v>
      </c>
      <c r="AW36" s="162"/>
      <c r="AX36" s="162"/>
      <c r="AY36" s="162"/>
      <c r="AZ36" s="162"/>
      <c r="BA36" s="162"/>
      <c r="BB36" s="162"/>
      <c r="BC36" s="162"/>
      <c r="BD36" s="162"/>
      <c r="BE36" s="162"/>
      <c r="BF36" s="162"/>
      <c r="BG36" s="162"/>
      <c r="BH36" s="162"/>
      <c r="BI36" s="162"/>
      <c r="BJ36" s="162"/>
      <c r="BK36" s="162"/>
      <c r="BL36" s="162"/>
      <c r="BM36" s="162"/>
      <c r="BN36" s="162"/>
      <c r="BO36" s="162"/>
      <c r="BP36" s="162"/>
      <c r="BQ36" s="162"/>
      <c r="BR36" s="162"/>
      <c r="BS36" s="162"/>
      <c r="BT36" s="162"/>
      <c r="BU36" s="162"/>
      <c r="BV36" s="162"/>
      <c r="BW36" s="162"/>
      <c r="BX36" s="162"/>
      <c r="BY36" s="162"/>
      <c r="BZ36" s="162"/>
      <c r="CA36" s="162"/>
      <c r="CB36" s="162"/>
      <c r="CC36" s="162"/>
      <c r="CD36" s="162"/>
      <c r="CE36" s="162"/>
      <c r="CF36" s="162"/>
      <c r="CG36" s="162"/>
      <c r="CH36" s="162"/>
      <c r="CI36" s="162"/>
      <c r="CJ36" s="162"/>
    </row>
    <row r="37" spans="1:88" ht="15" x14ac:dyDescent="0.25">
      <c r="A37" s="194">
        <v>38</v>
      </c>
      <c r="B37" s="194">
        <v>1</v>
      </c>
      <c r="C37" s="195" t="s">
        <v>20</v>
      </c>
      <c r="D37" s="157">
        <v>5</v>
      </c>
      <c r="E37" s="120">
        <f>'[4]Sped FY 2021'!AB53</f>
        <v>2872385.9047530303</v>
      </c>
      <c r="F37" s="120">
        <f>'[4]Sped FY 2021'!AK53</f>
        <v>696999.2347012565</v>
      </c>
      <c r="G37" s="120">
        <f>'[4]Sped FY 2021'!BP53</f>
        <v>153697.26540037768</v>
      </c>
      <c r="H37" s="120">
        <f>-'[4]Sped FY 2021'!CI53</f>
        <v>0</v>
      </c>
      <c r="I37" s="120">
        <f>'[4]Sped FY 2021'!CB53</f>
        <v>0</v>
      </c>
      <c r="J37" s="120">
        <f>'[4]Sped FY 2021'!BF53-'[4]Sped FY 2021'!BI53</f>
        <v>-449548.22863720305</v>
      </c>
      <c r="K37" s="120">
        <f>'[4]Sped FY 2021'!CJ53</f>
        <v>0</v>
      </c>
      <c r="L37" s="138">
        <f t="shared" si="9"/>
        <v>3273534.176217461</v>
      </c>
      <c r="M37" s="134">
        <f t="shared" si="10"/>
        <v>0</v>
      </c>
      <c r="N37" s="158">
        <v>38</v>
      </c>
      <c r="O37" s="159">
        <v>1</v>
      </c>
      <c r="P37" s="14" t="s">
        <v>20</v>
      </c>
      <c r="Q37" s="14">
        <v>5</v>
      </c>
      <c r="R37" s="120">
        <v>2872385.9047530303</v>
      </c>
      <c r="S37" s="120">
        <v>701242.03483021958</v>
      </c>
      <c r="T37" s="120">
        <v>-199601.52754987311</v>
      </c>
      <c r="U37" s="120">
        <v>0</v>
      </c>
      <c r="V37" s="120">
        <v>-490776.51817297371</v>
      </c>
      <c r="W37" s="138">
        <v>2883249.893860403</v>
      </c>
      <c r="X37" s="152"/>
      <c r="Y37" s="19">
        <f t="shared" si="11"/>
        <v>0</v>
      </c>
      <c r="Z37" s="19">
        <f t="shared" si="11"/>
        <v>-4242.8001289630774</v>
      </c>
      <c r="AA37" s="19">
        <f t="shared" si="12"/>
        <v>153697.26540037768</v>
      </c>
      <c r="AB37" s="19">
        <f t="shared" si="13"/>
        <v>199601.52754987311</v>
      </c>
      <c r="AC37" s="19">
        <f t="shared" si="13"/>
        <v>0</v>
      </c>
      <c r="AD37" s="19">
        <f t="shared" si="13"/>
        <v>41228.289535770658</v>
      </c>
      <c r="AE37" s="19">
        <f t="shared" si="14"/>
        <v>0</v>
      </c>
      <c r="AF37" s="19">
        <f t="shared" si="15"/>
        <v>390284.28235705802</v>
      </c>
      <c r="AG37" s="112"/>
      <c r="AH37" s="117">
        <f>'[4]Sped FY 2021'!DZ53</f>
        <v>1543.3151780904916</v>
      </c>
      <c r="AI37" s="19">
        <f t="shared" si="17"/>
        <v>0</v>
      </c>
      <c r="AJ37" s="19">
        <f t="shared" si="17"/>
        <v>-2.7491468944228208</v>
      </c>
      <c r="AK37" s="19">
        <f t="shared" si="17"/>
        <v>99.589032481714966</v>
      </c>
      <c r="AL37" s="19">
        <f t="shared" si="17"/>
        <v>129.33296476539257</v>
      </c>
      <c r="AM37" s="19">
        <f t="shared" si="17"/>
        <v>0</v>
      </c>
      <c r="AN37" s="19">
        <f t="shared" si="17"/>
        <v>26.714108771211254</v>
      </c>
      <c r="AO37" s="19">
        <f t="shared" si="17"/>
        <v>0</v>
      </c>
      <c r="AP37" s="19">
        <f t="shared" si="17"/>
        <v>252.88695912389574</v>
      </c>
      <c r="AQ37" s="118">
        <f>'[4]Sped FY 2021'!CR53</f>
        <v>1615.6493854444327</v>
      </c>
      <c r="AR37" s="119">
        <f>'[4]Sped FY 2021'!CS53</f>
        <v>1366.3102474575012</v>
      </c>
      <c r="AS37" s="188">
        <f>'[5]Sped FY 2021'!CO53</f>
        <v>0.61498973447145233</v>
      </c>
      <c r="AT37" s="189">
        <f>'[5]Sped FY 2021'!CQ53</f>
        <v>0.686951850217004</v>
      </c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</row>
    <row r="38" spans="1:88" ht="15" x14ac:dyDescent="0.25">
      <c r="A38" s="194">
        <v>47</v>
      </c>
      <c r="B38" s="194">
        <v>1</v>
      </c>
      <c r="C38" s="195" t="s">
        <v>21</v>
      </c>
      <c r="D38" s="157">
        <v>4</v>
      </c>
      <c r="E38" s="120">
        <f>'[4]Sped FY 2021'!AB54</f>
        <v>5817005.8049382428</v>
      </c>
      <c r="F38" s="120">
        <f>'[4]Sped FY 2021'!AK54</f>
        <v>1355552.7859539611</v>
      </c>
      <c r="G38" s="120">
        <f>'[4]Sped FY 2021'!BP54</f>
        <v>237952.48309032348</v>
      </c>
      <c r="H38" s="120">
        <f>-'[4]Sped FY 2021'!CI54</f>
        <v>0</v>
      </c>
      <c r="I38" s="120">
        <f>'[4]Sped FY 2021'!CB54</f>
        <v>0</v>
      </c>
      <c r="J38" s="120">
        <f>'[4]Sped FY 2021'!BF54-'[4]Sped FY 2021'!BI54</f>
        <v>-185251.81459845847</v>
      </c>
      <c r="K38" s="120">
        <f>'[4]Sped FY 2021'!CJ54</f>
        <v>0</v>
      </c>
      <c r="L38" s="138">
        <f t="shared" si="9"/>
        <v>7225259.2593840687</v>
      </c>
      <c r="M38" s="134">
        <f t="shared" si="10"/>
        <v>0</v>
      </c>
      <c r="N38" s="158">
        <v>47</v>
      </c>
      <c r="O38" s="159">
        <v>1</v>
      </c>
      <c r="P38" s="14" t="s">
        <v>21</v>
      </c>
      <c r="Q38" s="14">
        <v>4</v>
      </c>
      <c r="R38" s="120">
        <v>5817005.8049382428</v>
      </c>
      <c r="S38" s="120">
        <v>1360524.8768410375</v>
      </c>
      <c r="T38" s="120">
        <v>0</v>
      </c>
      <c r="U38" s="120">
        <v>0</v>
      </c>
      <c r="V38" s="120">
        <v>-149628.40768471744</v>
      </c>
      <c r="W38" s="138">
        <v>7027902.274094563</v>
      </c>
      <c r="X38" s="152"/>
      <c r="Y38" s="19">
        <f t="shared" si="11"/>
        <v>0</v>
      </c>
      <c r="Z38" s="19">
        <f t="shared" si="11"/>
        <v>-4972.0908870764542</v>
      </c>
      <c r="AA38" s="19">
        <f t="shared" si="12"/>
        <v>237952.48309032348</v>
      </c>
      <c r="AB38" s="19">
        <f t="shared" si="13"/>
        <v>0</v>
      </c>
      <c r="AC38" s="19">
        <f t="shared" si="13"/>
        <v>0</v>
      </c>
      <c r="AD38" s="19">
        <f t="shared" si="13"/>
        <v>-35623.406913741026</v>
      </c>
      <c r="AE38" s="19">
        <f t="shared" si="14"/>
        <v>0</v>
      </c>
      <c r="AF38" s="19">
        <f t="shared" si="15"/>
        <v>197356.98528950568</v>
      </c>
      <c r="AG38" s="112"/>
      <c r="AH38" s="117">
        <f>'[4]Sped FY 2021'!DZ54</f>
        <v>4428.9930371242754</v>
      </c>
      <c r="AI38" s="19">
        <f t="shared" si="17"/>
        <v>0</v>
      </c>
      <c r="AJ38" s="19">
        <f t="shared" si="17"/>
        <v>-1.1226233243989947</v>
      </c>
      <c r="AK38" s="19">
        <f t="shared" si="17"/>
        <v>53.726091031478553</v>
      </c>
      <c r="AL38" s="19">
        <f t="shared" si="17"/>
        <v>0</v>
      </c>
      <c r="AM38" s="19">
        <f t="shared" si="17"/>
        <v>0</v>
      </c>
      <c r="AN38" s="19">
        <f t="shared" si="17"/>
        <v>-8.0432293785837921</v>
      </c>
      <c r="AO38" s="19">
        <f t="shared" si="17"/>
        <v>0</v>
      </c>
      <c r="AP38" s="19">
        <f t="shared" si="17"/>
        <v>44.560238328495693</v>
      </c>
      <c r="AQ38" s="118">
        <f>'[4]Sped FY 2021'!CR54</f>
        <v>867.95753521240215</v>
      </c>
      <c r="AR38" s="119">
        <f>'[4]Sped FY 2021'!CS54</f>
        <v>823.37578710468426</v>
      </c>
      <c r="AS38" s="188">
        <f>'[5]Sped FY 2021'!CO54</f>
        <v>0.64521401795229671</v>
      </c>
      <c r="AT38" s="189">
        <f>'[5]Sped FY 2021'!CQ54</f>
        <v>0.6643329830064223</v>
      </c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/>
      <c r="BM38" s="162"/>
      <c r="BN38" s="162"/>
      <c r="BO38" s="162"/>
      <c r="BP38" s="162"/>
      <c r="BQ38" s="162"/>
      <c r="BR38" s="162"/>
      <c r="BS38" s="162"/>
      <c r="BT38" s="162"/>
      <c r="BU38" s="162"/>
      <c r="BV38" s="162"/>
      <c r="BW38" s="162"/>
      <c r="BX38" s="162"/>
      <c r="BY38" s="162"/>
      <c r="BZ38" s="162"/>
      <c r="CA38" s="162"/>
      <c r="CB38" s="162"/>
      <c r="CC38" s="162"/>
      <c r="CD38" s="162"/>
      <c r="CE38" s="162"/>
      <c r="CF38" s="162"/>
      <c r="CG38" s="162"/>
      <c r="CH38" s="162"/>
      <c r="CI38" s="162"/>
      <c r="CJ38" s="162"/>
    </row>
    <row r="39" spans="1:88" ht="15" x14ac:dyDescent="0.25">
      <c r="A39" s="194">
        <v>51</v>
      </c>
      <c r="B39" s="194">
        <v>1</v>
      </c>
      <c r="C39" s="195" t="s">
        <v>22</v>
      </c>
      <c r="D39" s="157">
        <v>5</v>
      </c>
      <c r="E39" s="120">
        <f>'[4]Sped FY 2021'!AB55</f>
        <v>2013325.6137410207</v>
      </c>
      <c r="F39" s="120">
        <f>'[4]Sped FY 2021'!AK55</f>
        <v>503441.26414937602</v>
      </c>
      <c r="G39" s="120">
        <f>'[4]Sped FY 2021'!BP55</f>
        <v>85403.84822963638</v>
      </c>
      <c r="H39" s="120">
        <f>-'[4]Sped FY 2021'!CI55</f>
        <v>0</v>
      </c>
      <c r="I39" s="120">
        <f>'[4]Sped FY 2021'!CB55</f>
        <v>335950.72068247246</v>
      </c>
      <c r="J39" s="120">
        <f>'[4]Sped FY 2021'!BF55-'[4]Sped FY 2021'!BI55</f>
        <v>-206715.8809362688</v>
      </c>
      <c r="K39" s="120">
        <f>'[4]Sped FY 2021'!CJ55</f>
        <v>0</v>
      </c>
      <c r="L39" s="138">
        <f t="shared" si="9"/>
        <v>2731405.565866237</v>
      </c>
      <c r="M39" s="134">
        <f t="shared" si="10"/>
        <v>0</v>
      </c>
      <c r="N39" s="158">
        <v>51</v>
      </c>
      <c r="O39" s="159">
        <v>1</v>
      </c>
      <c r="P39" s="14" t="s">
        <v>22</v>
      </c>
      <c r="Q39" s="14">
        <v>5</v>
      </c>
      <c r="R39" s="120">
        <v>2013325.6137410207</v>
      </c>
      <c r="S39" s="120">
        <v>504250.27328829234</v>
      </c>
      <c r="T39" s="120">
        <v>0</v>
      </c>
      <c r="U39" s="120">
        <v>330475.04709907435</v>
      </c>
      <c r="V39" s="120">
        <v>-196980.24768405379</v>
      </c>
      <c r="W39" s="138">
        <v>2651070.6864443338</v>
      </c>
      <c r="X39" s="152"/>
      <c r="Y39" s="19">
        <f t="shared" si="11"/>
        <v>0</v>
      </c>
      <c r="Z39" s="19">
        <f t="shared" si="11"/>
        <v>-809.00913891632808</v>
      </c>
      <c r="AA39" s="19">
        <f t="shared" si="12"/>
        <v>85403.84822963638</v>
      </c>
      <c r="AB39" s="19">
        <f t="shared" si="13"/>
        <v>0</v>
      </c>
      <c r="AC39" s="19">
        <f t="shared" si="13"/>
        <v>5475.6735833981074</v>
      </c>
      <c r="AD39" s="19">
        <f t="shared" si="13"/>
        <v>-9735.6332522150187</v>
      </c>
      <c r="AE39" s="19">
        <f t="shared" si="14"/>
        <v>0</v>
      </c>
      <c r="AF39" s="19">
        <f t="shared" si="15"/>
        <v>80334.879421903286</v>
      </c>
      <c r="AG39" s="112"/>
      <c r="AH39" s="117">
        <f>'[4]Sped FY 2021'!DZ55</f>
        <v>1919.0963477557546</v>
      </c>
      <c r="AI39" s="19">
        <f t="shared" si="17"/>
        <v>0</v>
      </c>
      <c r="AJ39" s="19">
        <f t="shared" si="17"/>
        <v>-0.42155733340976143</v>
      </c>
      <c r="AK39" s="19">
        <f t="shared" si="17"/>
        <v>44.502115972191838</v>
      </c>
      <c r="AL39" s="19">
        <f t="shared" si="17"/>
        <v>0</v>
      </c>
      <c r="AM39" s="19">
        <f t="shared" si="17"/>
        <v>2.8532562160318395</v>
      </c>
      <c r="AN39" s="19">
        <f t="shared" si="17"/>
        <v>-5.0730299516228783</v>
      </c>
      <c r="AO39" s="19">
        <f t="shared" si="17"/>
        <v>0</v>
      </c>
      <c r="AP39" s="19">
        <f t="shared" si="17"/>
        <v>41.86078490319111</v>
      </c>
      <c r="AQ39" s="118">
        <f>'[4]Sped FY 2021'!CR55</f>
        <v>727.79054187794577</v>
      </c>
      <c r="AR39" s="119">
        <f>'[4]Sped FY 2021'!CS55</f>
        <v>686.4112298399408</v>
      </c>
      <c r="AS39" s="188">
        <f>'[5]Sped FY 2021'!CO55</f>
        <v>0.67933196056371137</v>
      </c>
      <c r="AT39" s="189">
        <f>'[5]Sped FY 2021'!CQ55</f>
        <v>0.70065746568060938</v>
      </c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162"/>
      <c r="BZ39" s="162"/>
      <c r="CA39" s="162"/>
      <c r="CB39" s="162"/>
      <c r="CC39" s="162"/>
      <c r="CD39" s="162"/>
      <c r="CE39" s="162"/>
      <c r="CF39" s="162"/>
      <c r="CG39" s="162"/>
      <c r="CH39" s="162"/>
      <c r="CI39" s="162"/>
      <c r="CJ39" s="162"/>
    </row>
    <row r="40" spans="1:88" ht="15" x14ac:dyDescent="0.25">
      <c r="A40" s="194">
        <v>75</v>
      </c>
      <c r="B40" s="194">
        <v>1</v>
      </c>
      <c r="C40" s="195" t="s">
        <v>23</v>
      </c>
      <c r="D40" s="157">
        <v>6</v>
      </c>
      <c r="E40" s="120">
        <f>'[4]Sped FY 2021'!AB56</f>
        <v>558735.3278666205</v>
      </c>
      <c r="F40" s="120">
        <f>'[4]Sped FY 2021'!AK56</f>
        <v>118812.18971968532</v>
      </c>
      <c r="G40" s="120">
        <f>'[4]Sped FY 2021'!BP56</f>
        <v>18013.425648672579</v>
      </c>
      <c r="H40" s="120">
        <f>-'[4]Sped FY 2021'!CI56</f>
        <v>0</v>
      </c>
      <c r="I40" s="120">
        <f>'[4]Sped FY 2021'!CB56</f>
        <v>0</v>
      </c>
      <c r="J40" s="120">
        <f>'[4]Sped FY 2021'!BF56-'[4]Sped FY 2021'!BI56</f>
        <v>24642.347464141043</v>
      </c>
      <c r="K40" s="120">
        <f>'[4]Sped FY 2021'!CJ56</f>
        <v>0</v>
      </c>
      <c r="L40" s="138">
        <f t="shared" si="9"/>
        <v>720203.29069911956</v>
      </c>
      <c r="M40" s="134">
        <f t="shared" si="10"/>
        <v>0</v>
      </c>
      <c r="N40" s="158">
        <v>75</v>
      </c>
      <c r="O40" s="159">
        <v>1</v>
      </c>
      <c r="P40" s="14" t="s">
        <v>23</v>
      </c>
      <c r="Q40" s="14">
        <v>6</v>
      </c>
      <c r="R40" s="120">
        <v>558735.3278666205</v>
      </c>
      <c r="S40" s="120">
        <v>118910.9034829537</v>
      </c>
      <c r="T40" s="120">
        <v>0</v>
      </c>
      <c r="U40" s="120">
        <v>0</v>
      </c>
      <c r="V40" s="120">
        <v>35607.49416797921</v>
      </c>
      <c r="W40" s="138">
        <v>713253.72551755339</v>
      </c>
      <c r="X40" s="152"/>
      <c r="Y40" s="19">
        <f t="shared" si="11"/>
        <v>0</v>
      </c>
      <c r="Z40" s="19">
        <f t="shared" si="11"/>
        <v>-98.713763268373441</v>
      </c>
      <c r="AA40" s="19">
        <f t="shared" si="12"/>
        <v>18013.425648672579</v>
      </c>
      <c r="AB40" s="19">
        <f t="shared" si="13"/>
        <v>0</v>
      </c>
      <c r="AC40" s="19">
        <f t="shared" si="13"/>
        <v>0</v>
      </c>
      <c r="AD40" s="19">
        <f t="shared" si="13"/>
        <v>-10965.146703838167</v>
      </c>
      <c r="AE40" s="19">
        <f t="shared" si="14"/>
        <v>0</v>
      </c>
      <c r="AF40" s="19">
        <f t="shared" si="15"/>
        <v>6949.5651815661695</v>
      </c>
      <c r="AG40" s="112"/>
      <c r="AH40" s="117">
        <f>'[4]Sped FY 2021'!DZ56</f>
        <v>667.1622905287021</v>
      </c>
      <c r="AI40" s="19">
        <f t="shared" si="17"/>
        <v>0</v>
      </c>
      <c r="AJ40" s="19">
        <f t="shared" si="17"/>
        <v>-0.14796064566261133</v>
      </c>
      <c r="AK40" s="19">
        <f t="shared" si="17"/>
        <v>27.000065657784088</v>
      </c>
      <c r="AL40" s="19">
        <f t="shared" si="17"/>
        <v>0</v>
      </c>
      <c r="AM40" s="19">
        <f t="shared" si="17"/>
        <v>0</v>
      </c>
      <c r="AN40" s="19">
        <f t="shared" si="17"/>
        <v>-16.435501315802313</v>
      </c>
      <c r="AO40" s="19">
        <f t="shared" si="17"/>
        <v>0</v>
      </c>
      <c r="AP40" s="19">
        <f t="shared" si="17"/>
        <v>10.41660369631936</v>
      </c>
      <c r="AQ40" s="118">
        <f>'[4]Sped FY 2021'!CR56</f>
        <v>439.79766113555326</v>
      </c>
      <c r="AR40" s="119">
        <f>'[4]Sped FY 2021'!CS56</f>
        <v>429.47804003359965</v>
      </c>
      <c r="AS40" s="188">
        <f>'[5]Sped FY 2021'!CO56</f>
        <v>0.62414594887493002</v>
      </c>
      <c r="AT40" s="189">
        <f>'[5]Sped FY 2021'!CQ56</f>
        <v>0.63227909991829478</v>
      </c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162"/>
      <c r="BZ40" s="162"/>
      <c r="CA40" s="162"/>
      <c r="CB40" s="162"/>
      <c r="CC40" s="162"/>
      <c r="CD40" s="162"/>
      <c r="CE40" s="162"/>
      <c r="CF40" s="162"/>
      <c r="CG40" s="162"/>
      <c r="CH40" s="162"/>
      <c r="CI40" s="162"/>
      <c r="CJ40" s="162"/>
    </row>
    <row r="41" spans="1:88" ht="15" x14ac:dyDescent="0.25">
      <c r="A41" s="194">
        <v>77</v>
      </c>
      <c r="B41" s="194">
        <v>1</v>
      </c>
      <c r="C41" s="195" t="s">
        <v>24</v>
      </c>
      <c r="D41" s="157">
        <v>4</v>
      </c>
      <c r="E41" s="120">
        <f>'[4]Sped FY 2021'!AB57</f>
        <v>11871776.859106978</v>
      </c>
      <c r="F41" s="120">
        <f>'[4]Sped FY 2021'!AK57</f>
        <v>2654702.5112602953</v>
      </c>
      <c r="G41" s="120">
        <f>'[4]Sped FY 2021'!BP57</f>
        <v>473252.95086166391</v>
      </c>
      <c r="H41" s="120">
        <f>-'[4]Sped FY 2021'!CI57</f>
        <v>0</v>
      </c>
      <c r="I41" s="120">
        <f>'[4]Sped FY 2021'!CB57</f>
        <v>0</v>
      </c>
      <c r="J41" s="120">
        <f>'[4]Sped FY 2021'!BF57-'[4]Sped FY 2021'!BI57</f>
        <v>105709.28439311753</v>
      </c>
      <c r="K41" s="120">
        <f>'[4]Sped FY 2021'!CJ57</f>
        <v>0</v>
      </c>
      <c r="L41" s="138">
        <f t="shared" si="9"/>
        <v>15105441.605622055</v>
      </c>
      <c r="M41" s="134">
        <f t="shared" si="10"/>
        <v>0</v>
      </c>
      <c r="N41" s="158">
        <v>77</v>
      </c>
      <c r="O41" s="159">
        <v>1</v>
      </c>
      <c r="P41" s="14" t="s">
        <v>24</v>
      </c>
      <c r="Q41" s="14">
        <v>4</v>
      </c>
      <c r="R41" s="120">
        <v>11871776.859106978</v>
      </c>
      <c r="S41" s="120">
        <v>2674299.6536627929</v>
      </c>
      <c r="T41" s="120">
        <v>0</v>
      </c>
      <c r="U41" s="120">
        <v>0</v>
      </c>
      <c r="V41" s="120">
        <v>105452.61877117824</v>
      </c>
      <c r="W41" s="138">
        <v>14651529.13154095</v>
      </c>
      <c r="X41" s="152"/>
      <c r="Y41" s="19">
        <f t="shared" si="11"/>
        <v>0</v>
      </c>
      <c r="Z41" s="19">
        <f t="shared" si="11"/>
        <v>-19597.142402497586</v>
      </c>
      <c r="AA41" s="19">
        <f t="shared" si="12"/>
        <v>473252.95086166391</v>
      </c>
      <c r="AB41" s="19">
        <f t="shared" si="13"/>
        <v>0</v>
      </c>
      <c r="AC41" s="19">
        <f t="shared" si="13"/>
        <v>0</v>
      </c>
      <c r="AD41" s="19">
        <f t="shared" si="13"/>
        <v>256.66562193928985</v>
      </c>
      <c r="AE41" s="19">
        <f t="shared" si="14"/>
        <v>0</v>
      </c>
      <c r="AF41" s="19">
        <f t="shared" si="15"/>
        <v>453912.47408110462</v>
      </c>
      <c r="AG41" s="112"/>
      <c r="AH41" s="117">
        <f>'[4]Sped FY 2021'!DZ57</f>
        <v>8820.0060522877302</v>
      </c>
      <c r="AI41" s="19">
        <f t="shared" si="17"/>
        <v>0</v>
      </c>
      <c r="AJ41" s="19">
        <f t="shared" si="17"/>
        <v>-2.2218967069092299</v>
      </c>
      <c r="AK41" s="19">
        <f t="shared" si="17"/>
        <v>53.656760330556885</v>
      </c>
      <c r="AL41" s="19">
        <f t="shared" si="17"/>
        <v>0</v>
      </c>
      <c r="AM41" s="19">
        <f t="shared" si="17"/>
        <v>0</v>
      </c>
      <c r="AN41" s="19">
        <f t="shared" si="17"/>
        <v>2.9100390682012742E-2</v>
      </c>
      <c r="AO41" s="19">
        <f t="shared" si="17"/>
        <v>0</v>
      </c>
      <c r="AP41" s="19">
        <f t="shared" si="17"/>
        <v>51.463964014329555</v>
      </c>
      <c r="AQ41" s="118">
        <f>'[4]Sped FY 2021'!CR57</f>
        <v>867.88317517398423</v>
      </c>
      <c r="AR41" s="119">
        <f>'[4]Sped FY 2021'!CS57</f>
        <v>817.46163668853296</v>
      </c>
      <c r="AS41" s="188">
        <f>'[5]Sped FY 2021'!CO57</f>
        <v>0.63242213428495575</v>
      </c>
      <c r="AT41" s="189">
        <f>'[5]Sped FY 2021'!CQ57</f>
        <v>0.65333499703419973</v>
      </c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162"/>
      <c r="BZ41" s="162"/>
      <c r="CA41" s="162"/>
      <c r="CB41" s="162"/>
      <c r="CC41" s="162"/>
      <c r="CD41" s="162"/>
      <c r="CE41" s="162"/>
      <c r="CF41" s="162"/>
      <c r="CG41" s="162"/>
      <c r="CH41" s="162"/>
      <c r="CI41" s="162"/>
      <c r="CJ41" s="162"/>
    </row>
    <row r="42" spans="1:88" ht="15" x14ac:dyDescent="0.25">
      <c r="A42" s="194">
        <v>81</v>
      </c>
      <c r="B42" s="194">
        <v>1</v>
      </c>
      <c r="C42" s="195" t="s">
        <v>25</v>
      </c>
      <c r="D42" s="157">
        <v>6</v>
      </c>
      <c r="E42" s="120">
        <f>'[4]Sped FY 2021'!AB58</f>
        <v>164848.9605428894</v>
      </c>
      <c r="F42" s="120">
        <f>'[4]Sped FY 2021'!AK58</f>
        <v>52018.487705435182</v>
      </c>
      <c r="G42" s="120">
        <f>'[4]Sped FY 2021'!BP58</f>
        <v>7443.2432403965277</v>
      </c>
      <c r="H42" s="120">
        <f>-'[4]Sped FY 2021'!CI58</f>
        <v>0</v>
      </c>
      <c r="I42" s="120">
        <f>'[4]Sped FY 2021'!CB58</f>
        <v>0</v>
      </c>
      <c r="J42" s="120">
        <f>'[4]Sped FY 2021'!BF58-'[4]Sped FY 2021'!BI58</f>
        <v>28597.741647449868</v>
      </c>
      <c r="K42" s="120">
        <f>'[4]Sped FY 2021'!CJ58</f>
        <v>0</v>
      </c>
      <c r="L42" s="138">
        <f t="shared" si="9"/>
        <v>252908.43313617096</v>
      </c>
      <c r="M42" s="134">
        <f t="shared" si="10"/>
        <v>0</v>
      </c>
      <c r="N42" s="158">
        <v>81</v>
      </c>
      <c r="O42" s="159">
        <v>1</v>
      </c>
      <c r="P42" s="14" t="s">
        <v>25</v>
      </c>
      <c r="Q42" s="14">
        <v>6</v>
      </c>
      <c r="R42" s="120">
        <v>164848.9605428894</v>
      </c>
      <c r="S42" s="120">
        <v>51886.214604982226</v>
      </c>
      <c r="T42" s="120">
        <v>-26997.419921751585</v>
      </c>
      <c r="U42" s="120">
        <v>0</v>
      </c>
      <c r="V42" s="120">
        <v>32262.638217535521</v>
      </c>
      <c r="W42" s="138">
        <v>222000.39344365557</v>
      </c>
      <c r="X42" s="152"/>
      <c r="Y42" s="19">
        <f t="shared" si="11"/>
        <v>0</v>
      </c>
      <c r="Z42" s="19">
        <f t="shared" si="11"/>
        <v>132.27310045295599</v>
      </c>
      <c r="AA42" s="19">
        <f t="shared" si="12"/>
        <v>7443.2432403965277</v>
      </c>
      <c r="AB42" s="19">
        <f t="shared" si="13"/>
        <v>26997.419921751585</v>
      </c>
      <c r="AC42" s="19">
        <f t="shared" si="13"/>
        <v>0</v>
      </c>
      <c r="AD42" s="19">
        <f t="shared" si="13"/>
        <v>-3664.8965700856534</v>
      </c>
      <c r="AE42" s="19">
        <f t="shared" si="14"/>
        <v>0</v>
      </c>
      <c r="AF42" s="19">
        <f t="shared" si="15"/>
        <v>30908.039692515391</v>
      </c>
      <c r="AG42" s="112"/>
      <c r="AH42" s="117">
        <f>'[4]Sped FY 2021'!DZ58</f>
        <v>135.64293557435963</v>
      </c>
      <c r="AI42" s="19">
        <f t="shared" si="17"/>
        <v>0</v>
      </c>
      <c r="AJ42" s="19">
        <f t="shared" si="17"/>
        <v>0.97515657481803542</v>
      </c>
      <c r="AK42" s="19">
        <f t="shared" si="17"/>
        <v>54.873799426997309</v>
      </c>
      <c r="AL42" s="19">
        <f t="shared" si="17"/>
        <v>199.03299650243537</v>
      </c>
      <c r="AM42" s="19">
        <f t="shared" si="17"/>
        <v>0</v>
      </c>
      <c r="AN42" s="19">
        <f t="shared" si="17"/>
        <v>-27.018705799658491</v>
      </c>
      <c r="AO42" s="19">
        <f t="shared" si="17"/>
        <v>0</v>
      </c>
      <c r="AP42" s="19">
        <f t="shared" si="17"/>
        <v>227.86324670459203</v>
      </c>
      <c r="AQ42" s="118">
        <f>'[4]Sped FY 2021'!CR58</f>
        <v>858.83171355281456</v>
      </c>
      <c r="AR42" s="119">
        <f>'[4]Sped FY 2021'!CS58</f>
        <v>620.02757988327448</v>
      </c>
      <c r="AS42" s="188">
        <f>'[5]Sped FY 2021'!CO58</f>
        <v>0.5808690325422482</v>
      </c>
      <c r="AT42" s="189">
        <f>'[5]Sped FY 2021'!CQ58</f>
        <v>0.67357062399255174</v>
      </c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/>
      <c r="CA42" s="162"/>
      <c r="CB42" s="162"/>
      <c r="CC42" s="162"/>
      <c r="CD42" s="162"/>
      <c r="CE42" s="162"/>
      <c r="CF42" s="162"/>
      <c r="CG42" s="162"/>
      <c r="CH42" s="162"/>
      <c r="CI42" s="162"/>
      <c r="CJ42" s="162"/>
    </row>
    <row r="43" spans="1:88" ht="15" x14ac:dyDescent="0.25">
      <c r="A43" s="194">
        <v>84</v>
      </c>
      <c r="B43" s="194">
        <v>1</v>
      </c>
      <c r="C43" s="195" t="s">
        <v>26</v>
      </c>
      <c r="D43" s="157">
        <v>6</v>
      </c>
      <c r="E43" s="120">
        <f>'[4]Sped FY 2021'!AB59</f>
        <v>554665.53884973249</v>
      </c>
      <c r="F43" s="120">
        <f>'[4]Sped FY 2021'!AK59</f>
        <v>101591.98598590354</v>
      </c>
      <c r="G43" s="120">
        <f>'[4]Sped FY 2021'!BP59</f>
        <v>26148.851123519231</v>
      </c>
      <c r="H43" s="120">
        <f>-'[4]Sped FY 2021'!CI59</f>
        <v>0</v>
      </c>
      <c r="I43" s="120">
        <f>'[4]Sped FY 2021'!CB59</f>
        <v>104354.95925412374</v>
      </c>
      <c r="J43" s="120">
        <f>'[4]Sped FY 2021'!BF59-'[4]Sped FY 2021'!BI59</f>
        <v>-188550.88697603418</v>
      </c>
      <c r="K43" s="120">
        <f>'[4]Sped FY 2021'!CJ59</f>
        <v>0</v>
      </c>
      <c r="L43" s="138">
        <f t="shared" si="9"/>
        <v>598210.44823724485</v>
      </c>
      <c r="M43" s="134">
        <f t="shared" si="10"/>
        <v>0</v>
      </c>
      <c r="N43" s="158">
        <v>84</v>
      </c>
      <c r="O43" s="159">
        <v>1</v>
      </c>
      <c r="P43" s="14" t="s">
        <v>26</v>
      </c>
      <c r="Q43" s="14">
        <v>6</v>
      </c>
      <c r="R43" s="120">
        <v>554665.53884973249</v>
      </c>
      <c r="S43" s="120">
        <v>102206.26135767551</v>
      </c>
      <c r="T43" s="120">
        <v>0</v>
      </c>
      <c r="U43" s="120">
        <v>109582.66946934466</v>
      </c>
      <c r="V43" s="120">
        <v>-193296.9691202805</v>
      </c>
      <c r="W43" s="138">
        <v>573157.50055647222</v>
      </c>
      <c r="X43" s="152"/>
      <c r="Y43" s="19">
        <f t="shared" si="11"/>
        <v>0</v>
      </c>
      <c r="Z43" s="19">
        <f t="shared" si="11"/>
        <v>-614.27537177197519</v>
      </c>
      <c r="AA43" s="19">
        <f t="shared" si="12"/>
        <v>26148.851123519231</v>
      </c>
      <c r="AB43" s="19">
        <f t="shared" si="13"/>
        <v>0</v>
      </c>
      <c r="AC43" s="19">
        <f t="shared" si="13"/>
        <v>-5227.7102152209263</v>
      </c>
      <c r="AD43" s="19">
        <f t="shared" si="13"/>
        <v>4746.0821442463202</v>
      </c>
      <c r="AE43" s="19">
        <f t="shared" si="14"/>
        <v>0</v>
      </c>
      <c r="AF43" s="19">
        <f t="shared" si="15"/>
        <v>25052.947680772631</v>
      </c>
      <c r="AG43" s="112"/>
      <c r="AH43" s="117">
        <f>'[4]Sped FY 2021'!DZ59</f>
        <v>581.75747924114239</v>
      </c>
      <c r="AI43" s="19">
        <f t="shared" si="17"/>
        <v>0</v>
      </c>
      <c r="AJ43" s="19">
        <f t="shared" si="17"/>
        <v>-1.0558959595556037</v>
      </c>
      <c r="AK43" s="19">
        <f t="shared" si="17"/>
        <v>44.948027411058611</v>
      </c>
      <c r="AL43" s="19">
        <f t="shared" si="17"/>
        <v>0</v>
      </c>
      <c r="AM43" s="19">
        <f t="shared" si="17"/>
        <v>-8.9860644714702591</v>
      </c>
      <c r="AN43" s="19">
        <f t="shared" si="17"/>
        <v>8.1581798491653554</v>
      </c>
      <c r="AO43" s="19">
        <f t="shared" si="17"/>
        <v>0</v>
      </c>
      <c r="AP43" s="19">
        <f t="shared" si="17"/>
        <v>43.064246829198076</v>
      </c>
      <c r="AQ43" s="118">
        <f>'[4]Sped FY 2021'!CR59</f>
        <v>736.45279806624194</v>
      </c>
      <c r="AR43" s="119">
        <f>'[4]Sped FY 2021'!CS59</f>
        <v>693.58695778103231</v>
      </c>
      <c r="AS43" s="188">
        <f>'[5]Sped FY 2021'!CO59</f>
        <v>0.73769435660667548</v>
      </c>
      <c r="AT43" s="189">
        <f>'[5]Sped FY 2021'!CQ59</f>
        <v>0.76479813292349808</v>
      </c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2"/>
      <c r="BZ43" s="162"/>
      <c r="CA43" s="162"/>
      <c r="CB43" s="162"/>
      <c r="CC43" s="162"/>
      <c r="CD43" s="162"/>
      <c r="CE43" s="162"/>
      <c r="CF43" s="162"/>
      <c r="CG43" s="162"/>
      <c r="CH43" s="162"/>
      <c r="CI43" s="162"/>
      <c r="CJ43" s="162"/>
    </row>
    <row r="44" spans="1:88" ht="15" x14ac:dyDescent="0.25">
      <c r="A44" s="194">
        <v>85</v>
      </c>
      <c r="B44" s="194">
        <v>1</v>
      </c>
      <c r="C44" s="195" t="s">
        <v>27</v>
      </c>
      <c r="D44" s="157">
        <v>6</v>
      </c>
      <c r="E44" s="120">
        <f>'[4]Sped FY 2021'!AB60</f>
        <v>366009.95459728502</v>
      </c>
      <c r="F44" s="120">
        <f>'[4]Sped FY 2021'!AK60</f>
        <v>88653.685619915748</v>
      </c>
      <c r="G44" s="120">
        <f>'[4]Sped FY 2021'!BP60</f>
        <v>16993.04459616957</v>
      </c>
      <c r="H44" s="120">
        <f>-'[4]Sped FY 2021'!CI60</f>
        <v>0</v>
      </c>
      <c r="I44" s="120">
        <f>'[4]Sped FY 2021'!CB60</f>
        <v>0</v>
      </c>
      <c r="J44" s="120">
        <f>'[4]Sped FY 2021'!BF60-'[4]Sped FY 2021'!BI60</f>
        <v>-56662.529116912367</v>
      </c>
      <c r="K44" s="120">
        <f>'[4]Sped FY 2021'!CJ60</f>
        <v>0</v>
      </c>
      <c r="L44" s="138">
        <f t="shared" si="9"/>
        <v>414994.15569645795</v>
      </c>
      <c r="M44" s="134">
        <f t="shared" si="10"/>
        <v>0</v>
      </c>
      <c r="N44" s="158">
        <v>85</v>
      </c>
      <c r="O44" s="159">
        <v>1</v>
      </c>
      <c r="P44" s="14" t="s">
        <v>27</v>
      </c>
      <c r="Q44" s="14">
        <v>6</v>
      </c>
      <c r="R44" s="120">
        <v>366009.95459728502</v>
      </c>
      <c r="S44" s="120">
        <v>88827.615317612101</v>
      </c>
      <c r="T44" s="120">
        <v>0</v>
      </c>
      <c r="U44" s="120">
        <v>0</v>
      </c>
      <c r="V44" s="120">
        <v>-57990.338442461565</v>
      </c>
      <c r="W44" s="138">
        <v>396847.23147243552</v>
      </c>
      <c r="X44" s="152"/>
      <c r="Y44" s="19">
        <f t="shared" si="11"/>
        <v>0</v>
      </c>
      <c r="Z44" s="19">
        <f t="shared" si="11"/>
        <v>-173.92969769635238</v>
      </c>
      <c r="AA44" s="19">
        <f t="shared" si="12"/>
        <v>16993.04459616957</v>
      </c>
      <c r="AB44" s="19">
        <f t="shared" si="13"/>
        <v>0</v>
      </c>
      <c r="AC44" s="19">
        <f t="shared" si="13"/>
        <v>0</v>
      </c>
      <c r="AD44" s="19">
        <f t="shared" si="13"/>
        <v>1327.8093255491985</v>
      </c>
      <c r="AE44" s="19">
        <f t="shared" si="14"/>
        <v>0</v>
      </c>
      <c r="AF44" s="19">
        <f t="shared" si="15"/>
        <v>18146.924224022427</v>
      </c>
      <c r="AG44" s="112"/>
      <c r="AH44" s="117">
        <f>'[4]Sped FY 2021'!DZ60</f>
        <v>552.6193671547984</v>
      </c>
      <c r="AI44" s="19">
        <f t="shared" si="17"/>
        <v>0</v>
      </c>
      <c r="AJ44" s="19">
        <f t="shared" si="17"/>
        <v>-0.3147368840723811</v>
      </c>
      <c r="AK44" s="19">
        <f t="shared" si="17"/>
        <v>30.749998292060436</v>
      </c>
      <c r="AL44" s="19">
        <f t="shared" si="17"/>
        <v>0</v>
      </c>
      <c r="AM44" s="19">
        <f t="shared" si="17"/>
        <v>0</v>
      </c>
      <c r="AN44" s="19">
        <f t="shared" si="17"/>
        <v>2.402755684053425</v>
      </c>
      <c r="AO44" s="19">
        <f t="shared" si="17"/>
        <v>0</v>
      </c>
      <c r="AP44" s="19">
        <f t="shared" si="17"/>
        <v>32.838017092041497</v>
      </c>
      <c r="AQ44" s="118">
        <f>'[4]Sped FY 2021'!CR60</f>
        <v>520.91905493971001</v>
      </c>
      <c r="AR44" s="119">
        <f>'[4]Sped FY 2021'!CS60</f>
        <v>487.98942335077663</v>
      </c>
      <c r="AS44" s="188">
        <f>'[5]Sped FY 2021'!CO60</f>
        <v>0.63669154056442789</v>
      </c>
      <c r="AT44" s="189">
        <f>'[5]Sped FY 2021'!CQ60</f>
        <v>0.66528466512554307</v>
      </c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BY44" s="162"/>
      <c r="BZ44" s="162"/>
      <c r="CA44" s="162"/>
      <c r="CB44" s="162"/>
      <c r="CC44" s="162"/>
      <c r="CD44" s="162"/>
      <c r="CE44" s="162"/>
      <c r="CF44" s="162"/>
      <c r="CG44" s="162"/>
      <c r="CH44" s="162"/>
      <c r="CI44" s="162"/>
      <c r="CJ44" s="162"/>
    </row>
    <row r="45" spans="1:88" ht="15" x14ac:dyDescent="0.25">
      <c r="A45" s="194">
        <v>88</v>
      </c>
      <c r="B45" s="194">
        <v>1</v>
      </c>
      <c r="C45" s="195" t="s">
        <v>28</v>
      </c>
      <c r="D45" s="157">
        <v>4</v>
      </c>
      <c r="E45" s="120">
        <f>'[4]Sped FY 2021'!AB61</f>
        <v>3321208.2276406325</v>
      </c>
      <c r="F45" s="120">
        <f>'[4]Sped FY 2021'!AK61</f>
        <v>855280.55589863029</v>
      </c>
      <c r="G45" s="120">
        <f>'[4]Sped FY 2021'!BP61</f>
        <v>181135.49232448588</v>
      </c>
      <c r="H45" s="120">
        <f>-'[4]Sped FY 2021'!CI61</f>
        <v>0</v>
      </c>
      <c r="I45" s="120">
        <f>'[4]Sped FY 2021'!CB61</f>
        <v>0</v>
      </c>
      <c r="J45" s="120">
        <f>'[4]Sped FY 2021'!BF61-'[4]Sped FY 2021'!BI61</f>
        <v>-1008562.9661765227</v>
      </c>
      <c r="K45" s="120">
        <f>'[4]Sped FY 2021'!CJ61</f>
        <v>0</v>
      </c>
      <c r="L45" s="138">
        <f t="shared" si="9"/>
        <v>3349061.3096872251</v>
      </c>
      <c r="M45" s="134">
        <f t="shared" si="10"/>
        <v>0</v>
      </c>
      <c r="N45" s="158">
        <v>88</v>
      </c>
      <c r="O45" s="159">
        <v>1</v>
      </c>
      <c r="P45" s="14" t="s">
        <v>28</v>
      </c>
      <c r="Q45" s="14">
        <v>4</v>
      </c>
      <c r="R45" s="120">
        <v>3321208.2276406325</v>
      </c>
      <c r="S45" s="120">
        <v>857405.04250027426</v>
      </c>
      <c r="T45" s="120">
        <v>0</v>
      </c>
      <c r="U45" s="120">
        <v>0</v>
      </c>
      <c r="V45" s="120">
        <v>-1011494.868091259</v>
      </c>
      <c r="W45" s="138">
        <v>3167118.4020496476</v>
      </c>
      <c r="X45" s="152"/>
      <c r="Y45" s="19">
        <f t="shared" si="11"/>
        <v>0</v>
      </c>
      <c r="Z45" s="19">
        <f t="shared" si="11"/>
        <v>-2124.4866016439628</v>
      </c>
      <c r="AA45" s="19">
        <f t="shared" si="12"/>
        <v>181135.49232448588</v>
      </c>
      <c r="AB45" s="19">
        <f t="shared" si="13"/>
        <v>0</v>
      </c>
      <c r="AC45" s="19">
        <f t="shared" si="13"/>
        <v>0</v>
      </c>
      <c r="AD45" s="19">
        <f t="shared" si="13"/>
        <v>2931.9019147363724</v>
      </c>
      <c r="AE45" s="19">
        <f t="shared" si="14"/>
        <v>0</v>
      </c>
      <c r="AF45" s="19">
        <f t="shared" si="15"/>
        <v>181942.9076375775</v>
      </c>
      <c r="AG45" s="112"/>
      <c r="AH45" s="117">
        <f>'[4]Sped FY 2021'!DZ61</f>
        <v>2132.1059947317858</v>
      </c>
      <c r="AI45" s="19">
        <f t="shared" si="17"/>
        <v>0</v>
      </c>
      <c r="AJ45" s="19">
        <f t="shared" si="17"/>
        <v>-0.99642635351776609</v>
      </c>
      <c r="AK45" s="19">
        <f t="shared" si="17"/>
        <v>84.956138565368235</v>
      </c>
      <c r="AL45" s="19">
        <f t="shared" si="17"/>
        <v>0</v>
      </c>
      <c r="AM45" s="19">
        <f t="shared" si="17"/>
        <v>0</v>
      </c>
      <c r="AN45" s="19">
        <f t="shared" si="17"/>
        <v>1.375120149739647</v>
      </c>
      <c r="AO45" s="19">
        <f t="shared" si="17"/>
        <v>0</v>
      </c>
      <c r="AP45" s="19">
        <f t="shared" si="17"/>
        <v>85.334832361589747</v>
      </c>
      <c r="AQ45" s="118">
        <f>'[4]Sped FY 2021'!CR61</f>
        <v>1412.3548718818865</v>
      </c>
      <c r="AR45" s="119">
        <f>'[4]Sped FY 2021'!CS61</f>
        <v>1327.4799048815134</v>
      </c>
      <c r="AS45" s="188">
        <f>'[5]Sped FY 2021'!CO61</f>
        <v>0.6249355115216646</v>
      </c>
      <c r="AT45" s="189">
        <f>'[5]Sped FY 2021'!CQ61</f>
        <v>0.65866853978866002</v>
      </c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62"/>
      <c r="CB45" s="162"/>
      <c r="CC45" s="162"/>
      <c r="CD45" s="162"/>
      <c r="CE45" s="162"/>
      <c r="CF45" s="162"/>
      <c r="CG45" s="162"/>
      <c r="CH45" s="162"/>
      <c r="CI45" s="162"/>
      <c r="CJ45" s="162"/>
    </row>
    <row r="46" spans="1:88" ht="15" x14ac:dyDescent="0.25">
      <c r="A46" s="194">
        <v>91</v>
      </c>
      <c r="B46" s="194">
        <v>1</v>
      </c>
      <c r="C46" s="195" t="s">
        <v>29</v>
      </c>
      <c r="D46" s="157">
        <v>6</v>
      </c>
      <c r="E46" s="120">
        <f>'[4]Sped FY 2021'!AB62</f>
        <v>858606.15828727186</v>
      </c>
      <c r="F46" s="120">
        <f>'[4]Sped FY 2021'!AK62</f>
        <v>230330.49971516544</v>
      </c>
      <c r="G46" s="120">
        <f>'[4]Sped FY 2021'!BP62</f>
        <v>37121.150776849216</v>
      </c>
      <c r="H46" s="120">
        <f>-'[4]Sped FY 2021'!CI62</f>
        <v>0</v>
      </c>
      <c r="I46" s="120">
        <f>'[4]Sped FY 2021'!CB62</f>
        <v>0</v>
      </c>
      <c r="J46" s="120">
        <f>'[4]Sped FY 2021'!BF62-'[4]Sped FY 2021'!BI62</f>
        <v>42602.315685650661</v>
      </c>
      <c r="K46" s="120">
        <f>'[4]Sped FY 2021'!CJ62</f>
        <v>0</v>
      </c>
      <c r="L46" s="138">
        <f t="shared" si="9"/>
        <v>1168660.124464937</v>
      </c>
      <c r="M46" s="134">
        <f t="shared" si="10"/>
        <v>0</v>
      </c>
      <c r="N46" s="158">
        <v>91</v>
      </c>
      <c r="O46" s="159">
        <v>1</v>
      </c>
      <c r="P46" s="14" t="s">
        <v>29</v>
      </c>
      <c r="Q46" s="14">
        <v>6</v>
      </c>
      <c r="R46" s="120">
        <v>840009.37128736172</v>
      </c>
      <c r="S46" s="120">
        <v>240744.47202336229</v>
      </c>
      <c r="T46" s="120">
        <v>-19147.438528143044</v>
      </c>
      <c r="U46" s="120">
        <v>0</v>
      </c>
      <c r="V46" s="120">
        <v>48673.94264319769</v>
      </c>
      <c r="W46" s="138">
        <v>1110280.3474257786</v>
      </c>
      <c r="X46" s="152"/>
      <c r="Y46" s="19">
        <f t="shared" si="11"/>
        <v>18596.786999910139</v>
      </c>
      <c r="Z46" s="19">
        <f t="shared" si="11"/>
        <v>-10413.972308196855</v>
      </c>
      <c r="AA46" s="19">
        <f t="shared" si="12"/>
        <v>37121.150776849216</v>
      </c>
      <c r="AB46" s="19">
        <f t="shared" si="13"/>
        <v>19147.438528143044</v>
      </c>
      <c r="AC46" s="19">
        <f t="shared" si="13"/>
        <v>0</v>
      </c>
      <c r="AD46" s="19">
        <f t="shared" si="13"/>
        <v>-6071.6269575470287</v>
      </c>
      <c r="AE46" s="19">
        <f t="shared" si="14"/>
        <v>0</v>
      </c>
      <c r="AF46" s="19">
        <f t="shared" si="15"/>
        <v>58379.777039158391</v>
      </c>
      <c r="AG46" s="112"/>
      <c r="AH46" s="117">
        <f>'[4]Sped FY 2021'!DZ62</f>
        <v>697.30516510078201</v>
      </c>
      <c r="AI46" s="19">
        <f t="shared" si="17"/>
        <v>26.669509894168549</v>
      </c>
      <c r="AJ46" s="19">
        <f t="shared" si="17"/>
        <v>-14.934597977187959</v>
      </c>
      <c r="AK46" s="19">
        <f t="shared" si="17"/>
        <v>53.235158198611749</v>
      </c>
      <c r="AL46" s="19">
        <f t="shared" si="17"/>
        <v>27.459195036043727</v>
      </c>
      <c r="AM46" s="19">
        <f t="shared" si="17"/>
        <v>0</v>
      </c>
      <c r="AN46" s="19">
        <f t="shared" si="17"/>
        <v>-8.707273746738263</v>
      </c>
      <c r="AO46" s="19">
        <f t="shared" si="17"/>
        <v>0</v>
      </c>
      <c r="AP46" s="19">
        <f t="shared" si="17"/>
        <v>83.721991404897622</v>
      </c>
      <c r="AQ46" s="118">
        <f>'[4]Sped FY 2021'!CR62</f>
        <v>837.99039178545684</v>
      </c>
      <c r="AR46" s="119">
        <f>'[4]Sped FY 2021'!CS62</f>
        <v>754.55761728024584</v>
      </c>
      <c r="AS46" s="188">
        <f>'[5]Sped FY 2021'!CO62</f>
        <v>0.60727307978235623</v>
      </c>
      <c r="AT46" s="189">
        <f>'[5]Sped FY 2021'!CQ62</f>
        <v>0.6437133054469748</v>
      </c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  <c r="CA46" s="162"/>
      <c r="CB46" s="162"/>
      <c r="CC46" s="162"/>
      <c r="CD46" s="162"/>
      <c r="CE46" s="162"/>
      <c r="CF46" s="162"/>
      <c r="CG46" s="162"/>
      <c r="CH46" s="162"/>
      <c r="CI46" s="162"/>
      <c r="CJ46" s="162"/>
    </row>
    <row r="47" spans="1:88" ht="15" x14ac:dyDescent="0.25">
      <c r="A47" s="194">
        <v>93</v>
      </c>
      <c r="B47" s="194">
        <v>1</v>
      </c>
      <c r="C47" s="195" t="s">
        <v>30</v>
      </c>
      <c r="D47" s="157">
        <v>6</v>
      </c>
      <c r="E47" s="120">
        <f>'[4]Sped FY 2021'!AB63</f>
        <v>460235.64587115601</v>
      </c>
      <c r="F47" s="120">
        <f>'[4]Sped FY 2021'!AK63</f>
        <v>143526.68029859388</v>
      </c>
      <c r="G47" s="120">
        <f>'[4]Sped FY 2021'!BP63</f>
        <v>27369.144580719083</v>
      </c>
      <c r="H47" s="120">
        <f>-'[4]Sped FY 2021'!CI63</f>
        <v>0</v>
      </c>
      <c r="I47" s="120">
        <f>'[4]Sped FY 2021'!CB63</f>
        <v>0</v>
      </c>
      <c r="J47" s="120">
        <f>'[4]Sped FY 2021'!BF63-'[4]Sped FY 2021'!BI63</f>
        <v>-98908.955377950479</v>
      </c>
      <c r="K47" s="120">
        <f>'[4]Sped FY 2021'!CJ63</f>
        <v>0</v>
      </c>
      <c r="L47" s="138">
        <f t="shared" si="9"/>
        <v>532222.51537251857</v>
      </c>
      <c r="M47" s="134">
        <f t="shared" si="10"/>
        <v>0</v>
      </c>
      <c r="N47" s="158">
        <v>93</v>
      </c>
      <c r="O47" s="159">
        <v>1</v>
      </c>
      <c r="P47" s="14" t="s">
        <v>30</v>
      </c>
      <c r="Q47" s="14">
        <v>6</v>
      </c>
      <c r="R47" s="120">
        <v>460235.64587115601</v>
      </c>
      <c r="S47" s="120">
        <v>143481.09197301441</v>
      </c>
      <c r="T47" s="120">
        <v>-2181.1447145259881</v>
      </c>
      <c r="U47" s="120">
        <v>0</v>
      </c>
      <c r="V47" s="120">
        <v>-100129.45914568234</v>
      </c>
      <c r="W47" s="138">
        <v>501406.13398396206</v>
      </c>
      <c r="X47" s="152"/>
      <c r="Y47" s="19">
        <f t="shared" si="11"/>
        <v>0</v>
      </c>
      <c r="Z47" s="19">
        <f t="shared" si="11"/>
        <v>45.588325579476077</v>
      </c>
      <c r="AA47" s="19">
        <f t="shared" si="12"/>
        <v>27369.144580719083</v>
      </c>
      <c r="AB47" s="19">
        <f t="shared" si="13"/>
        <v>2181.1447145259881</v>
      </c>
      <c r="AC47" s="19">
        <f t="shared" si="13"/>
        <v>0</v>
      </c>
      <c r="AD47" s="19">
        <f t="shared" si="13"/>
        <v>1220.5037677318614</v>
      </c>
      <c r="AE47" s="19">
        <f t="shared" si="14"/>
        <v>0</v>
      </c>
      <c r="AF47" s="19">
        <f t="shared" si="15"/>
        <v>30816.381388556503</v>
      </c>
      <c r="AG47" s="112"/>
      <c r="AH47" s="117">
        <f>'[4]Sped FY 2021'!DZ63</f>
        <v>423.0050064948548</v>
      </c>
      <c r="AI47" s="19">
        <f t="shared" si="17"/>
        <v>0</v>
      </c>
      <c r="AJ47" s="19">
        <f t="shared" si="17"/>
        <v>0.10777254377491768</v>
      </c>
      <c r="AK47" s="19">
        <f t="shared" si="17"/>
        <v>64.701703668965877</v>
      </c>
      <c r="AL47" s="19">
        <f t="shared" si="17"/>
        <v>5.1563094550572854</v>
      </c>
      <c r="AM47" s="19">
        <f t="shared" si="17"/>
        <v>0</v>
      </c>
      <c r="AN47" s="19">
        <f t="shared" si="17"/>
        <v>2.8853175470553372</v>
      </c>
      <c r="AO47" s="19">
        <f t="shared" si="17"/>
        <v>0</v>
      </c>
      <c r="AP47" s="19">
        <f t="shared" si="17"/>
        <v>72.851103214853651</v>
      </c>
      <c r="AQ47" s="118">
        <f>'[4]Sped FY 2021'!CR63</f>
        <v>1022.6277293681306</v>
      </c>
      <c r="AR47" s="119">
        <f>'[4]Sped FY 2021'!CS63</f>
        <v>943.87764571224204</v>
      </c>
      <c r="AS47" s="188">
        <f>'[5]Sped FY 2021'!CO63</f>
        <v>0.6540230512998062</v>
      </c>
      <c r="AT47" s="189">
        <f>'[5]Sped FY 2021'!CQ63</f>
        <v>0.68947039490450279</v>
      </c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2"/>
      <c r="BN47" s="162"/>
      <c r="BO47" s="162"/>
      <c r="BP47" s="162"/>
      <c r="BQ47" s="162"/>
      <c r="BR47" s="162"/>
      <c r="BS47" s="162"/>
      <c r="BT47" s="162"/>
      <c r="BU47" s="162"/>
      <c r="BV47" s="162"/>
      <c r="BW47" s="162"/>
      <c r="BX47" s="162"/>
      <c r="BY47" s="162"/>
      <c r="BZ47" s="162"/>
      <c r="CA47" s="162"/>
      <c r="CB47" s="162"/>
      <c r="CC47" s="162"/>
      <c r="CD47" s="162"/>
      <c r="CE47" s="162"/>
      <c r="CF47" s="162"/>
      <c r="CG47" s="162"/>
      <c r="CH47" s="162"/>
      <c r="CI47" s="162"/>
      <c r="CJ47" s="162"/>
    </row>
    <row r="48" spans="1:88" ht="15" x14ac:dyDescent="0.25">
      <c r="A48" s="194">
        <v>94</v>
      </c>
      <c r="B48" s="194">
        <v>1</v>
      </c>
      <c r="C48" s="195" t="s">
        <v>31</v>
      </c>
      <c r="D48" s="157">
        <v>4</v>
      </c>
      <c r="E48" s="120">
        <f>'[4]Sped FY 2021'!AB64</f>
        <v>3879631.8970745825</v>
      </c>
      <c r="F48" s="120">
        <f>'[4]Sped FY 2021'!AK64</f>
        <v>743992.28953566926</v>
      </c>
      <c r="G48" s="120">
        <f>'[4]Sped FY 2021'!BP64</f>
        <v>170239.85494483952</v>
      </c>
      <c r="H48" s="120">
        <f>-'[4]Sped FY 2021'!CI64</f>
        <v>0</v>
      </c>
      <c r="I48" s="120">
        <f>'[4]Sped FY 2021'!CB64</f>
        <v>0</v>
      </c>
      <c r="J48" s="120">
        <f>'[4]Sped FY 2021'!BF64-'[4]Sped FY 2021'!BI64</f>
        <v>-362332.25867166277</v>
      </c>
      <c r="K48" s="120">
        <f>'[4]Sped FY 2021'!CJ64</f>
        <v>0</v>
      </c>
      <c r="L48" s="138">
        <f t="shared" si="9"/>
        <v>4431531.782883428</v>
      </c>
      <c r="M48" s="134">
        <f t="shared" si="10"/>
        <v>0</v>
      </c>
      <c r="N48" s="158">
        <v>94</v>
      </c>
      <c r="O48" s="159">
        <v>1</v>
      </c>
      <c r="P48" s="14" t="s">
        <v>31</v>
      </c>
      <c r="Q48" s="14">
        <v>4</v>
      </c>
      <c r="R48" s="120">
        <v>3879631.8970745825</v>
      </c>
      <c r="S48" s="120">
        <v>749414.31801373453</v>
      </c>
      <c r="T48" s="120">
        <v>0</v>
      </c>
      <c r="U48" s="120">
        <v>0</v>
      </c>
      <c r="V48" s="120">
        <v>-359482.76104965108</v>
      </c>
      <c r="W48" s="138">
        <v>4269563.4540386666</v>
      </c>
      <c r="X48" s="152"/>
      <c r="Y48" s="19">
        <f t="shared" si="11"/>
        <v>0</v>
      </c>
      <c r="Z48" s="19">
        <f t="shared" si="11"/>
        <v>-5422.0284780652728</v>
      </c>
      <c r="AA48" s="19">
        <f t="shared" si="12"/>
        <v>170239.85494483952</v>
      </c>
      <c r="AB48" s="19">
        <f t="shared" si="13"/>
        <v>0</v>
      </c>
      <c r="AC48" s="19">
        <f t="shared" si="13"/>
        <v>0</v>
      </c>
      <c r="AD48" s="19">
        <f t="shared" si="13"/>
        <v>-2849.4976220116951</v>
      </c>
      <c r="AE48" s="19">
        <f t="shared" si="14"/>
        <v>0</v>
      </c>
      <c r="AF48" s="19">
        <f t="shared" si="15"/>
        <v>161968.32884476148</v>
      </c>
      <c r="AG48" s="112"/>
      <c r="AH48" s="117">
        <f>'[4]Sped FY 2021'!DZ64</f>
        <v>2816.3492475180001</v>
      </c>
      <c r="AI48" s="19">
        <f t="shared" si="17"/>
        <v>0</v>
      </c>
      <c r="AJ48" s="19">
        <f t="shared" si="17"/>
        <v>-1.9251974814002961</v>
      </c>
      <c r="AK48" s="19">
        <f t="shared" si="17"/>
        <v>60.44699715238405</v>
      </c>
      <c r="AL48" s="19">
        <f t="shared" si="17"/>
        <v>0</v>
      </c>
      <c r="AM48" s="19">
        <f t="shared" si="17"/>
        <v>0</v>
      </c>
      <c r="AN48" s="19">
        <f t="shared" si="17"/>
        <v>-1.0117699800629869</v>
      </c>
      <c r="AO48" s="19">
        <f t="shared" si="17"/>
        <v>0</v>
      </c>
      <c r="AP48" s="19">
        <f t="shared" si="17"/>
        <v>57.510029690920391</v>
      </c>
      <c r="AQ48" s="118">
        <f>'[4]Sped FY 2021'!CR64</f>
        <v>968.73573349626076</v>
      </c>
      <c r="AR48" s="119">
        <f>'[4]Sped FY 2021'!CS64</f>
        <v>912.07468050331875</v>
      </c>
      <c r="AS48" s="188">
        <f>'[5]Sped FY 2021'!CO64</f>
        <v>0.62743927834793656</v>
      </c>
      <c r="AT48" s="189">
        <f>'[5]Sped FY 2021'!CQ64</f>
        <v>0.65240935296490177</v>
      </c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  <c r="CA48" s="162"/>
      <c r="CB48" s="162"/>
      <c r="CC48" s="162"/>
      <c r="CD48" s="162"/>
      <c r="CE48" s="162"/>
      <c r="CF48" s="162"/>
      <c r="CG48" s="162"/>
      <c r="CH48" s="162"/>
      <c r="CI48" s="162"/>
      <c r="CJ48" s="162"/>
    </row>
    <row r="49" spans="1:88" ht="15" x14ac:dyDescent="0.25">
      <c r="A49" s="194">
        <v>95</v>
      </c>
      <c r="B49" s="194">
        <v>1</v>
      </c>
      <c r="C49" s="195" t="s">
        <v>32</v>
      </c>
      <c r="D49" s="157">
        <v>6</v>
      </c>
      <c r="E49" s="120">
        <f>'[4]Sped FY 2021'!AB65</f>
        <v>270435.57216512086</v>
      </c>
      <c r="F49" s="120">
        <f>'[4]Sped FY 2021'!AK65</f>
        <v>55495.34513422208</v>
      </c>
      <c r="G49" s="120">
        <f>'[4]Sped FY 2021'!BP65</f>
        <v>11368.707466391545</v>
      </c>
      <c r="H49" s="120">
        <f>-'[4]Sped FY 2021'!CI65</f>
        <v>0</v>
      </c>
      <c r="I49" s="120">
        <f>'[4]Sped FY 2021'!CB65</f>
        <v>0</v>
      </c>
      <c r="J49" s="120">
        <f>'[4]Sped FY 2021'!BF65-'[4]Sped FY 2021'!BI65</f>
        <v>-25100.16406140718</v>
      </c>
      <c r="K49" s="120">
        <f>'[4]Sped FY 2021'!CJ65</f>
        <v>0</v>
      </c>
      <c r="L49" s="138">
        <f t="shared" si="9"/>
        <v>312199.46070432733</v>
      </c>
      <c r="M49" s="134">
        <f t="shared" si="10"/>
        <v>0</v>
      </c>
      <c r="N49" s="158">
        <v>95</v>
      </c>
      <c r="O49" s="159">
        <v>1</v>
      </c>
      <c r="P49" s="14" t="s">
        <v>32</v>
      </c>
      <c r="Q49" s="14">
        <v>6</v>
      </c>
      <c r="R49" s="120">
        <v>270435.57216512086</v>
      </c>
      <c r="S49" s="120">
        <v>55510.903078908334</v>
      </c>
      <c r="T49" s="120">
        <v>0</v>
      </c>
      <c r="U49" s="120">
        <v>0</v>
      </c>
      <c r="V49" s="120">
        <v>-23620.131761843084</v>
      </c>
      <c r="W49" s="138">
        <v>302326.34348218609</v>
      </c>
      <c r="X49" s="152"/>
      <c r="Y49" s="19">
        <f t="shared" si="11"/>
        <v>0</v>
      </c>
      <c r="Z49" s="19">
        <f t="shared" si="11"/>
        <v>-15.557944686253904</v>
      </c>
      <c r="AA49" s="19">
        <f t="shared" si="12"/>
        <v>11368.707466391545</v>
      </c>
      <c r="AB49" s="19">
        <f t="shared" si="13"/>
        <v>0</v>
      </c>
      <c r="AC49" s="19">
        <f t="shared" si="13"/>
        <v>0</v>
      </c>
      <c r="AD49" s="19">
        <f t="shared" si="13"/>
        <v>-1480.0322995640963</v>
      </c>
      <c r="AE49" s="19">
        <f t="shared" si="14"/>
        <v>0</v>
      </c>
      <c r="AF49" s="19">
        <f t="shared" si="15"/>
        <v>9873.1172221412417</v>
      </c>
      <c r="AG49" s="112"/>
      <c r="AH49" s="117">
        <f>'[4]Sped FY 2021'!DZ65</f>
        <v>294.39540832064716</v>
      </c>
      <c r="AI49" s="19">
        <f t="shared" si="17"/>
        <v>0</v>
      </c>
      <c r="AJ49" s="19">
        <f t="shared" si="17"/>
        <v>-5.2847103747313308E-2</v>
      </c>
      <c r="AK49" s="19">
        <f t="shared" si="17"/>
        <v>38.617135814866614</v>
      </c>
      <c r="AL49" s="19">
        <f t="shared" si="17"/>
        <v>0</v>
      </c>
      <c r="AM49" s="19">
        <f t="shared" si="17"/>
        <v>0</v>
      </c>
      <c r="AN49" s="19">
        <f t="shared" si="17"/>
        <v>-5.0273620366798895</v>
      </c>
      <c r="AO49" s="19">
        <f t="shared" si="17"/>
        <v>0</v>
      </c>
      <c r="AP49" s="19">
        <f t="shared" si="17"/>
        <v>33.53692667443957</v>
      </c>
      <c r="AQ49" s="118">
        <f>'[4]Sped FY 2021'!CR65</f>
        <v>696.85798044303647</v>
      </c>
      <c r="AR49" s="119">
        <f>'[4]Sped FY 2021'!CS65</f>
        <v>664.20194539403064</v>
      </c>
      <c r="AS49" s="188">
        <f>'[5]Sped FY 2021'!CO65</f>
        <v>0.5879981971996906</v>
      </c>
      <c r="AT49" s="189">
        <f>'[5]Sped FY 2021'!CQ65</f>
        <v>0.60990543920650286</v>
      </c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  <c r="CA49" s="162"/>
      <c r="CB49" s="162"/>
      <c r="CC49" s="162"/>
      <c r="CD49" s="162"/>
      <c r="CE49" s="162"/>
      <c r="CF49" s="162"/>
      <c r="CG49" s="162"/>
      <c r="CH49" s="162"/>
      <c r="CI49" s="162"/>
      <c r="CJ49" s="162"/>
    </row>
    <row r="50" spans="1:88" ht="15" x14ac:dyDescent="0.25">
      <c r="A50" s="194">
        <v>97</v>
      </c>
      <c r="B50" s="194">
        <v>1</v>
      </c>
      <c r="C50" s="195" t="s">
        <v>33</v>
      </c>
      <c r="D50" s="157">
        <v>6</v>
      </c>
      <c r="E50" s="120">
        <f>'[4]Sped FY 2021'!AB66</f>
        <v>697491.57994338509</v>
      </c>
      <c r="F50" s="120">
        <f>'[4]Sped FY 2021'!AK66</f>
        <v>180353.52480716904</v>
      </c>
      <c r="G50" s="120">
        <f>'[4]Sped FY 2021'!BP66</f>
        <v>30239.402619777749</v>
      </c>
      <c r="H50" s="120">
        <f>-'[4]Sped FY 2021'!CI66</f>
        <v>0</v>
      </c>
      <c r="I50" s="120">
        <f>'[4]Sped FY 2021'!CB66</f>
        <v>0</v>
      </c>
      <c r="J50" s="120">
        <f>'[4]Sped FY 2021'!BF66-'[4]Sped FY 2021'!BI66</f>
        <v>-101730.50170702446</v>
      </c>
      <c r="K50" s="120">
        <f>'[4]Sped FY 2021'!CJ66</f>
        <v>0</v>
      </c>
      <c r="L50" s="138">
        <f t="shared" si="9"/>
        <v>806354.00566330738</v>
      </c>
      <c r="M50" s="134">
        <f t="shared" si="10"/>
        <v>0</v>
      </c>
      <c r="N50" s="158">
        <v>97</v>
      </c>
      <c r="O50" s="159">
        <v>1</v>
      </c>
      <c r="P50" s="14" t="s">
        <v>33</v>
      </c>
      <c r="Q50" s="14">
        <v>6</v>
      </c>
      <c r="R50" s="120">
        <v>697491.57994338509</v>
      </c>
      <c r="S50" s="120">
        <v>180713.25067543201</v>
      </c>
      <c r="T50" s="120">
        <v>0</v>
      </c>
      <c r="U50" s="120">
        <v>0</v>
      </c>
      <c r="V50" s="120">
        <v>-114050.66285314687</v>
      </c>
      <c r="W50" s="138">
        <v>764154.16776567022</v>
      </c>
      <c r="X50" s="152"/>
      <c r="Y50" s="19">
        <f t="shared" si="11"/>
        <v>0</v>
      </c>
      <c r="Z50" s="19">
        <f t="shared" si="11"/>
        <v>-359.72586826296174</v>
      </c>
      <c r="AA50" s="19">
        <f t="shared" si="12"/>
        <v>30239.402619777749</v>
      </c>
      <c r="AB50" s="19">
        <f t="shared" si="13"/>
        <v>0</v>
      </c>
      <c r="AC50" s="19">
        <f t="shared" si="13"/>
        <v>0</v>
      </c>
      <c r="AD50" s="19">
        <f t="shared" si="13"/>
        <v>12320.161146122409</v>
      </c>
      <c r="AE50" s="19">
        <f t="shared" si="14"/>
        <v>0</v>
      </c>
      <c r="AF50" s="19">
        <f t="shared" si="15"/>
        <v>42199.83789763716</v>
      </c>
      <c r="AG50" s="112"/>
      <c r="AH50" s="117">
        <f>'[4]Sped FY 2021'!DZ66</f>
        <v>637.0194159566222</v>
      </c>
      <c r="AI50" s="19">
        <f t="shared" si="17"/>
        <v>0</v>
      </c>
      <c r="AJ50" s="19">
        <f t="shared" si="17"/>
        <v>-0.564701576203538</v>
      </c>
      <c r="AK50" s="19">
        <f t="shared" si="17"/>
        <v>47.470142765376714</v>
      </c>
      <c r="AL50" s="19">
        <f t="shared" si="17"/>
        <v>0</v>
      </c>
      <c r="AM50" s="19">
        <f t="shared" si="17"/>
        <v>0</v>
      </c>
      <c r="AN50" s="19">
        <f t="shared" si="17"/>
        <v>19.340322818294364</v>
      </c>
      <c r="AO50" s="19">
        <f t="shared" si="17"/>
        <v>0</v>
      </c>
      <c r="AP50" s="19">
        <f t="shared" si="17"/>
        <v>66.245764007467486</v>
      </c>
      <c r="AQ50" s="118">
        <f>'[4]Sped FY 2021'!CR66</f>
        <v>822.62689318464766</v>
      </c>
      <c r="AR50" s="119">
        <f>'[4]Sped FY 2021'!CS66</f>
        <v>756.59191284455255</v>
      </c>
      <c r="AS50" s="188">
        <f>'[5]Sped FY 2021'!CO66</f>
        <v>0.63557951577207217</v>
      </c>
      <c r="AT50" s="189">
        <f>'[5]Sped FY 2021'!CQ66</f>
        <v>0.67182417180820853</v>
      </c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  <c r="BI50" s="162"/>
      <c r="BJ50" s="162"/>
      <c r="BK50" s="162"/>
      <c r="BL50" s="162"/>
      <c r="BM50" s="162"/>
      <c r="BN50" s="162"/>
      <c r="BO50" s="162"/>
      <c r="BP50" s="162"/>
      <c r="BQ50" s="162"/>
      <c r="BR50" s="162"/>
      <c r="BS50" s="162"/>
      <c r="BT50" s="162"/>
      <c r="BU50" s="162"/>
      <c r="BV50" s="162"/>
      <c r="BW50" s="162"/>
      <c r="BX50" s="162"/>
      <c r="BY50" s="162"/>
      <c r="BZ50" s="162"/>
      <c r="CA50" s="162"/>
      <c r="CB50" s="162"/>
      <c r="CC50" s="162"/>
      <c r="CD50" s="162"/>
      <c r="CE50" s="162"/>
      <c r="CF50" s="162"/>
      <c r="CG50" s="162"/>
      <c r="CH50" s="162"/>
      <c r="CI50" s="162"/>
      <c r="CJ50" s="162"/>
    </row>
    <row r="51" spans="1:88" ht="15" x14ac:dyDescent="0.25">
      <c r="A51" s="194">
        <v>99</v>
      </c>
      <c r="B51" s="194">
        <v>1</v>
      </c>
      <c r="C51" s="195" t="s">
        <v>34</v>
      </c>
      <c r="D51" s="157">
        <v>5</v>
      </c>
      <c r="E51" s="120">
        <f>'[4]Sped FY 2021'!AB67</f>
        <v>894372.15462778229</v>
      </c>
      <c r="F51" s="120">
        <f>'[4]Sped FY 2021'!AK67</f>
        <v>133937.01532889489</v>
      </c>
      <c r="G51" s="120">
        <f>'[4]Sped FY 2021'!BP67</f>
        <v>44625.139494260613</v>
      </c>
      <c r="H51" s="120">
        <f>-'[4]Sped FY 2021'!CI67</f>
        <v>0</v>
      </c>
      <c r="I51" s="120">
        <f>'[4]Sped FY 2021'!CB67</f>
        <v>0</v>
      </c>
      <c r="J51" s="120">
        <f>'[4]Sped FY 2021'!BF67-'[4]Sped FY 2021'!BI67</f>
        <v>12857.098005282038</v>
      </c>
      <c r="K51" s="120">
        <f>'[4]Sped FY 2021'!CJ67</f>
        <v>0</v>
      </c>
      <c r="L51" s="138">
        <f t="shared" si="9"/>
        <v>1085791.4074562197</v>
      </c>
      <c r="M51" s="134">
        <f t="shared" si="10"/>
        <v>0</v>
      </c>
      <c r="N51" s="158">
        <v>99</v>
      </c>
      <c r="O51" s="159">
        <v>1</v>
      </c>
      <c r="P51" s="14" t="s">
        <v>34</v>
      </c>
      <c r="Q51" s="14">
        <v>5</v>
      </c>
      <c r="R51" s="120">
        <v>894372.15462778229</v>
      </c>
      <c r="S51" s="120">
        <v>134795.28741727237</v>
      </c>
      <c r="T51" s="120">
        <v>0</v>
      </c>
      <c r="U51" s="120">
        <v>0</v>
      </c>
      <c r="V51" s="120">
        <v>17295.484914317683</v>
      </c>
      <c r="W51" s="138">
        <v>1046462.9269593724</v>
      </c>
      <c r="X51" s="152"/>
      <c r="Y51" s="19">
        <f t="shared" si="11"/>
        <v>0</v>
      </c>
      <c r="Z51" s="19">
        <f t="shared" si="11"/>
        <v>-858.27208837747457</v>
      </c>
      <c r="AA51" s="19">
        <f t="shared" si="12"/>
        <v>44625.139494260613</v>
      </c>
      <c r="AB51" s="19">
        <f t="shared" si="13"/>
        <v>0</v>
      </c>
      <c r="AC51" s="19">
        <f t="shared" si="13"/>
        <v>0</v>
      </c>
      <c r="AD51" s="19">
        <f t="shared" si="13"/>
        <v>-4438.3869090356457</v>
      </c>
      <c r="AE51" s="19">
        <f t="shared" si="14"/>
        <v>0</v>
      </c>
      <c r="AF51" s="19">
        <f t="shared" si="15"/>
        <v>39328.480496847304</v>
      </c>
      <c r="AG51" s="112"/>
      <c r="AH51" s="117">
        <f>'[4]Sped FY 2021'!DZ67</f>
        <v>1251.9340572270523</v>
      </c>
      <c r="AI51" s="19">
        <f t="shared" si="17"/>
        <v>0</v>
      </c>
      <c r="AJ51" s="19">
        <f t="shared" si="17"/>
        <v>-0.68555694560980962</v>
      </c>
      <c r="AK51" s="19">
        <f t="shared" si="17"/>
        <v>35.64496008128593</v>
      </c>
      <c r="AL51" s="19">
        <f t="shared" si="17"/>
        <v>0</v>
      </c>
      <c r="AM51" s="19">
        <f t="shared" si="17"/>
        <v>0</v>
      </c>
      <c r="AN51" s="19">
        <f t="shared" si="17"/>
        <v>-3.545224194049299</v>
      </c>
      <c r="AO51" s="19">
        <f t="shared" si="17"/>
        <v>0</v>
      </c>
      <c r="AP51" s="19">
        <f t="shared" si="17"/>
        <v>31.41417894162667</v>
      </c>
      <c r="AQ51" s="118">
        <f>'[4]Sped FY 2021'!CR67</f>
        <v>578.66118134235148</v>
      </c>
      <c r="AR51" s="119">
        <f>'[4]Sped FY 2021'!CS67</f>
        <v>547.47077287967375</v>
      </c>
      <c r="AS51" s="188">
        <f>'[5]Sped FY 2021'!CO67</f>
        <v>0.56807177247138263</v>
      </c>
      <c r="AT51" s="189">
        <f>'[5]Sped FY 2021'!CQ67</f>
        <v>0.59091762697501327</v>
      </c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  <c r="BI51" s="162"/>
      <c r="BJ51" s="162"/>
      <c r="BK51" s="162"/>
      <c r="BL51" s="162"/>
      <c r="BM51" s="162"/>
      <c r="BN51" s="162"/>
      <c r="BO51" s="162"/>
      <c r="BP51" s="162"/>
      <c r="BQ51" s="162"/>
      <c r="BR51" s="162"/>
      <c r="BS51" s="162"/>
      <c r="BT51" s="162"/>
      <c r="BU51" s="162"/>
      <c r="BV51" s="162"/>
      <c r="BW51" s="162"/>
      <c r="BX51" s="162"/>
      <c r="BY51" s="162"/>
      <c r="BZ51" s="162"/>
      <c r="CA51" s="162"/>
      <c r="CB51" s="162"/>
      <c r="CC51" s="162"/>
      <c r="CD51" s="162"/>
      <c r="CE51" s="162"/>
      <c r="CF51" s="162"/>
      <c r="CG51" s="162"/>
      <c r="CH51" s="162"/>
      <c r="CI51" s="162"/>
      <c r="CJ51" s="162"/>
    </row>
    <row r="52" spans="1:88" ht="15" x14ac:dyDescent="0.25">
      <c r="A52" s="194">
        <v>100</v>
      </c>
      <c r="B52" s="194">
        <v>1</v>
      </c>
      <c r="C52" s="195" t="s">
        <v>35</v>
      </c>
      <c r="D52" s="157">
        <v>6</v>
      </c>
      <c r="E52" s="120">
        <f>'[4]Sped FY 2021'!AB68</f>
        <v>372036.59682328289</v>
      </c>
      <c r="F52" s="120">
        <f>'[4]Sped FY 2021'!AK68</f>
        <v>64767.437394438821</v>
      </c>
      <c r="G52" s="120">
        <f>'[4]Sped FY 2021'!BP68</f>
        <v>12144.666336803682</v>
      </c>
      <c r="H52" s="120">
        <f>-'[4]Sped FY 2021'!CI68</f>
        <v>0</v>
      </c>
      <c r="I52" s="120">
        <f>'[4]Sped FY 2021'!CB68</f>
        <v>0</v>
      </c>
      <c r="J52" s="120">
        <f>'[4]Sped FY 2021'!BF68-'[4]Sped FY 2021'!BI68</f>
        <v>43411.183555155163</v>
      </c>
      <c r="K52" s="120">
        <f>'[4]Sped FY 2021'!CJ68</f>
        <v>0</v>
      </c>
      <c r="L52" s="138">
        <f t="shared" si="9"/>
        <v>492359.8841096806</v>
      </c>
      <c r="M52" s="134">
        <f t="shared" si="10"/>
        <v>0</v>
      </c>
      <c r="N52" s="158">
        <v>100</v>
      </c>
      <c r="O52" s="159">
        <v>1</v>
      </c>
      <c r="P52" s="14" t="s">
        <v>35</v>
      </c>
      <c r="Q52" s="14">
        <v>6</v>
      </c>
      <c r="R52" s="120">
        <v>372036.59682328289</v>
      </c>
      <c r="S52" s="120">
        <v>64707.047542655666</v>
      </c>
      <c r="T52" s="120">
        <v>-26170.017376956661</v>
      </c>
      <c r="U52" s="120">
        <v>0</v>
      </c>
      <c r="V52" s="120">
        <v>50780.387321686161</v>
      </c>
      <c r="W52" s="138">
        <v>461354.01431066805</v>
      </c>
      <c r="X52" s="152"/>
      <c r="Y52" s="19">
        <f t="shared" si="11"/>
        <v>0</v>
      </c>
      <c r="Z52" s="19">
        <f t="shared" si="11"/>
        <v>60.389851783154882</v>
      </c>
      <c r="AA52" s="19">
        <f t="shared" si="12"/>
        <v>12144.666336803682</v>
      </c>
      <c r="AB52" s="19">
        <f t="shared" si="13"/>
        <v>26170.017376956661</v>
      </c>
      <c r="AC52" s="19">
        <f t="shared" si="13"/>
        <v>0</v>
      </c>
      <c r="AD52" s="19">
        <f t="shared" si="13"/>
        <v>-7369.2037665309981</v>
      </c>
      <c r="AE52" s="19">
        <f t="shared" si="14"/>
        <v>0</v>
      </c>
      <c r="AF52" s="19">
        <f t="shared" si="15"/>
        <v>31005.869799012551</v>
      </c>
      <c r="AG52" s="112"/>
      <c r="AH52" s="117">
        <f>'[4]Sped FY 2021'!DZ68</f>
        <v>369.75259475084692</v>
      </c>
      <c r="AI52" s="19">
        <f t="shared" si="17"/>
        <v>0</v>
      </c>
      <c r="AJ52" s="19">
        <f t="shared" si="17"/>
        <v>0.16332502500448393</v>
      </c>
      <c r="AK52" s="19">
        <f t="shared" si="17"/>
        <v>32.845385020184132</v>
      </c>
      <c r="AL52" s="19">
        <f t="shared" si="17"/>
        <v>70.777102712669247</v>
      </c>
      <c r="AM52" s="19">
        <f t="shared" si="17"/>
        <v>0</v>
      </c>
      <c r="AN52" s="19">
        <f t="shared" si="17"/>
        <v>-19.930093449368872</v>
      </c>
      <c r="AO52" s="19">
        <f t="shared" si="17"/>
        <v>0</v>
      </c>
      <c r="AP52" s="19">
        <f t="shared" si="17"/>
        <v>83.855719308489128</v>
      </c>
      <c r="AQ52" s="118">
        <f>'[4]Sped FY 2021'!CR68</f>
        <v>539.95941379538294</v>
      </c>
      <c r="AR52" s="119">
        <f>'[4]Sped FY 2021'!CS68</f>
        <v>454.78252620313174</v>
      </c>
      <c r="AS52" s="188">
        <f>'[5]Sped FY 2021'!CO68</f>
        <v>0.56040527150804398</v>
      </c>
      <c r="AT52" s="189">
        <f>'[5]Sped FY 2021'!CQ68</f>
        <v>0.61720514348590505</v>
      </c>
      <c r="AW52" s="162"/>
      <c r="AX52" s="162"/>
      <c r="AY52" s="162"/>
      <c r="AZ52" s="162"/>
      <c r="BA52" s="162"/>
      <c r="BB52" s="162"/>
      <c r="BC52" s="162"/>
      <c r="BD52" s="162"/>
      <c r="BE52" s="162"/>
      <c r="BF52" s="162"/>
      <c r="BG52" s="162"/>
      <c r="BH52" s="162"/>
      <c r="BI52" s="162"/>
      <c r="BJ52" s="162"/>
      <c r="BK52" s="162"/>
      <c r="BL52" s="162"/>
      <c r="BM52" s="162"/>
      <c r="BN52" s="162"/>
      <c r="BO52" s="162"/>
      <c r="BP52" s="162"/>
      <c r="BQ52" s="162"/>
      <c r="BR52" s="162"/>
      <c r="BS52" s="162"/>
      <c r="BT52" s="162"/>
      <c r="BU52" s="162"/>
      <c r="BV52" s="162"/>
      <c r="BW52" s="162"/>
      <c r="BX52" s="162"/>
      <c r="BY52" s="162"/>
      <c r="BZ52" s="162"/>
      <c r="CA52" s="162"/>
      <c r="CB52" s="162"/>
      <c r="CC52" s="162"/>
      <c r="CD52" s="162"/>
      <c r="CE52" s="162"/>
      <c r="CF52" s="162"/>
      <c r="CG52" s="162"/>
      <c r="CH52" s="162"/>
      <c r="CI52" s="162"/>
      <c r="CJ52" s="162"/>
    </row>
    <row r="53" spans="1:88" ht="15" x14ac:dyDescent="0.25">
      <c r="A53" s="194">
        <v>108</v>
      </c>
      <c r="B53" s="194">
        <v>1</v>
      </c>
      <c r="C53" s="195" t="s">
        <v>36</v>
      </c>
      <c r="D53" s="157">
        <v>3</v>
      </c>
      <c r="E53" s="120">
        <f>'[4]Sped FY 2021'!AB69</f>
        <v>1114243.3766075994</v>
      </c>
      <c r="F53" s="120">
        <f>'[4]Sped FY 2021'!AK69</f>
        <v>165821.3394087934</v>
      </c>
      <c r="G53" s="120">
        <f>'[4]Sped FY 2021'!BP69</f>
        <v>80443.798651698991</v>
      </c>
      <c r="H53" s="120">
        <f>-'[4]Sped FY 2021'!CI69</f>
        <v>0</v>
      </c>
      <c r="I53" s="120">
        <f>'[4]Sped FY 2021'!CB69</f>
        <v>120538.70549875812</v>
      </c>
      <c r="J53" s="120">
        <f>'[4]Sped FY 2021'!BF69-'[4]Sped FY 2021'!BI69</f>
        <v>-814926.5859182108</v>
      </c>
      <c r="K53" s="120">
        <f>'[4]Sped FY 2021'!CJ69</f>
        <v>0</v>
      </c>
      <c r="L53" s="138">
        <f t="shared" si="9"/>
        <v>666120.63424863911</v>
      </c>
      <c r="M53" s="134">
        <f t="shared" si="10"/>
        <v>0</v>
      </c>
      <c r="N53" s="158">
        <v>108</v>
      </c>
      <c r="O53" s="159">
        <v>1</v>
      </c>
      <c r="P53" s="14" t="s">
        <v>36</v>
      </c>
      <c r="Q53" s="14">
        <v>3</v>
      </c>
      <c r="R53" s="120">
        <v>1114243.3766075994</v>
      </c>
      <c r="S53" s="120">
        <v>166341.05985837633</v>
      </c>
      <c r="T53" s="120">
        <v>0</v>
      </c>
      <c r="U53" s="120">
        <v>193791.6788213586</v>
      </c>
      <c r="V53" s="120">
        <v>-887577.29341530416</v>
      </c>
      <c r="W53" s="138">
        <v>586798.82187203027</v>
      </c>
      <c r="X53" s="152"/>
      <c r="Y53" s="19">
        <f t="shared" si="11"/>
        <v>0</v>
      </c>
      <c r="Z53" s="19">
        <f t="shared" si="11"/>
        <v>-519.72044958293554</v>
      </c>
      <c r="AA53" s="19">
        <f t="shared" si="12"/>
        <v>80443.798651698991</v>
      </c>
      <c r="AB53" s="19">
        <f t="shared" si="13"/>
        <v>0</v>
      </c>
      <c r="AC53" s="19">
        <f t="shared" si="13"/>
        <v>-73252.973322600476</v>
      </c>
      <c r="AD53" s="19">
        <f t="shared" si="13"/>
        <v>72650.707497093361</v>
      </c>
      <c r="AE53" s="19">
        <f t="shared" si="14"/>
        <v>0</v>
      </c>
      <c r="AF53" s="19">
        <f t="shared" si="15"/>
        <v>79321.812376608839</v>
      </c>
      <c r="AG53" s="112"/>
      <c r="AH53" s="117">
        <f>'[4]Sped FY 2021'!DZ69</f>
        <v>1028.8767853936611</v>
      </c>
      <c r="AI53" s="19">
        <f t="shared" si="17"/>
        <v>0</v>
      </c>
      <c r="AJ53" s="19">
        <f t="shared" si="17"/>
        <v>-0.50513380898577087</v>
      </c>
      <c r="AK53" s="19">
        <f t="shared" si="17"/>
        <v>78.186037233720057</v>
      </c>
      <c r="AL53" s="19">
        <f t="shared" si="17"/>
        <v>0</v>
      </c>
      <c r="AM53" s="19">
        <f t="shared" si="17"/>
        <v>-71.19703191142851</v>
      </c>
      <c r="AN53" s="19">
        <f t="shared" si="17"/>
        <v>70.611669471477384</v>
      </c>
      <c r="AO53" s="19">
        <f t="shared" si="17"/>
        <v>0</v>
      </c>
      <c r="AP53" s="19">
        <f t="shared" si="17"/>
        <v>77.095540984783057</v>
      </c>
      <c r="AQ53" s="118">
        <f>'[4]Sped FY 2021'!CR69</f>
        <v>1282.3479785602296</v>
      </c>
      <c r="AR53" s="119">
        <f>'[4]Sped FY 2021'!CS69</f>
        <v>1204.2141214033074</v>
      </c>
      <c r="AS53" s="188">
        <f>'[5]Sped FY 2021'!CO69</f>
        <v>0.68117871769624816</v>
      </c>
      <c r="AT53" s="189">
        <f>'[5]Sped FY 2021'!CQ69</f>
        <v>0.73309630868205911</v>
      </c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  <c r="BI53" s="162"/>
      <c r="BJ53" s="162"/>
      <c r="BK53" s="162"/>
      <c r="BL53" s="162"/>
      <c r="BM53" s="162"/>
      <c r="BN53" s="162"/>
      <c r="BO53" s="162"/>
      <c r="BP53" s="162"/>
      <c r="BQ53" s="162"/>
      <c r="BR53" s="162"/>
      <c r="BS53" s="162"/>
      <c r="BT53" s="162"/>
      <c r="BU53" s="162"/>
      <c r="BV53" s="162"/>
      <c r="BW53" s="162"/>
      <c r="BX53" s="162"/>
      <c r="BY53" s="162"/>
      <c r="BZ53" s="162"/>
      <c r="CA53" s="162"/>
      <c r="CB53" s="162"/>
      <c r="CC53" s="162"/>
      <c r="CD53" s="162"/>
      <c r="CE53" s="162"/>
      <c r="CF53" s="162"/>
      <c r="CG53" s="162"/>
      <c r="CH53" s="162"/>
      <c r="CI53" s="162"/>
      <c r="CJ53" s="162"/>
    </row>
    <row r="54" spans="1:88" ht="15" x14ac:dyDescent="0.25">
      <c r="A54" s="194">
        <v>110</v>
      </c>
      <c r="B54" s="194">
        <v>1</v>
      </c>
      <c r="C54" s="195" t="s">
        <v>37</v>
      </c>
      <c r="D54" s="157">
        <v>3</v>
      </c>
      <c r="E54" s="120">
        <f>'[4]Sped FY 2021'!AB70</f>
        <v>5721281.6008131327</v>
      </c>
      <c r="F54" s="120">
        <f>'[4]Sped FY 2021'!AK70</f>
        <v>1455232.3743254743</v>
      </c>
      <c r="G54" s="120">
        <f>'[4]Sped FY 2021'!BP70</f>
        <v>305922.29949319863</v>
      </c>
      <c r="H54" s="120">
        <f>-'[4]Sped FY 2021'!CI70</f>
        <v>0</v>
      </c>
      <c r="I54" s="120">
        <f>'[4]Sped FY 2021'!CB70</f>
        <v>0</v>
      </c>
      <c r="J54" s="120">
        <f>'[4]Sped FY 2021'!BF70-'[4]Sped FY 2021'!BI70</f>
        <v>-1152846.9817186766</v>
      </c>
      <c r="K54" s="120">
        <f>'[4]Sped FY 2021'!CJ70</f>
        <v>0</v>
      </c>
      <c r="L54" s="138">
        <f t="shared" si="9"/>
        <v>6329589.2929131277</v>
      </c>
      <c r="M54" s="134">
        <f t="shared" si="10"/>
        <v>0</v>
      </c>
      <c r="N54" s="158">
        <v>110</v>
      </c>
      <c r="O54" s="159">
        <v>1</v>
      </c>
      <c r="P54" s="14" t="s">
        <v>37</v>
      </c>
      <c r="Q54" s="14">
        <v>3</v>
      </c>
      <c r="R54" s="120">
        <v>5721281.6008131327</v>
      </c>
      <c r="S54" s="120">
        <v>1457549.2309880983</v>
      </c>
      <c r="T54" s="120">
        <v>-181494.21319841896</v>
      </c>
      <c r="U54" s="120">
        <v>0</v>
      </c>
      <c r="V54" s="120">
        <v>-1190927.6126240604</v>
      </c>
      <c r="W54" s="138">
        <v>5806409.0059787519</v>
      </c>
      <c r="X54" s="152"/>
      <c r="Y54" s="19">
        <f t="shared" si="11"/>
        <v>0</v>
      </c>
      <c r="Z54" s="19">
        <f t="shared" si="11"/>
        <v>-2316.8566626240499</v>
      </c>
      <c r="AA54" s="19">
        <f t="shared" si="12"/>
        <v>305922.29949319863</v>
      </c>
      <c r="AB54" s="19">
        <f t="shared" si="13"/>
        <v>181494.21319841896</v>
      </c>
      <c r="AC54" s="19">
        <f t="shared" si="13"/>
        <v>0</v>
      </c>
      <c r="AD54" s="19">
        <f t="shared" si="13"/>
        <v>38080.630905383732</v>
      </c>
      <c r="AE54" s="19">
        <f t="shared" si="14"/>
        <v>0</v>
      </c>
      <c r="AF54" s="19">
        <f t="shared" si="15"/>
        <v>523180.28693437576</v>
      </c>
      <c r="AG54" s="112"/>
      <c r="AH54" s="117">
        <f>'[4]Sped FY 2021'!DZ70</f>
        <v>4169.7643158043884</v>
      </c>
      <c r="AI54" s="19">
        <f t="shared" si="17"/>
        <v>0</v>
      </c>
      <c r="AJ54" s="19">
        <f t="shared" si="17"/>
        <v>-0.55563252192518842</v>
      </c>
      <c r="AK54" s="19">
        <f t="shared" si="17"/>
        <v>73.366808367005561</v>
      </c>
      <c r="AL54" s="19">
        <f t="shared" si="17"/>
        <v>43.526252193802215</v>
      </c>
      <c r="AM54" s="19">
        <f t="shared" si="17"/>
        <v>0</v>
      </c>
      <c r="AN54" s="19">
        <f t="shared" si="17"/>
        <v>9.1325619438607539</v>
      </c>
      <c r="AO54" s="19">
        <f t="shared" si="17"/>
        <v>0</v>
      </c>
      <c r="AP54" s="19">
        <f t="shared" si="17"/>
        <v>125.46998998274299</v>
      </c>
      <c r="AQ54" s="118">
        <f>'[4]Sped FY 2021'!CR70</f>
        <v>1178.5839434867951</v>
      </c>
      <c r="AR54" s="119">
        <f>'[4]Sped FY 2021'!CS70</f>
        <v>1052.078733410244</v>
      </c>
      <c r="AS54" s="188">
        <f>'[5]Sped FY 2021'!CO70</f>
        <v>0.59684733074918261</v>
      </c>
      <c r="AT54" s="189">
        <f>'[5]Sped FY 2021'!CQ70</f>
        <v>0.65350264673962544</v>
      </c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  <c r="BI54" s="162"/>
      <c r="BJ54" s="162"/>
      <c r="BK54" s="162"/>
      <c r="BL54" s="162"/>
      <c r="BM54" s="162"/>
      <c r="BN54" s="162"/>
      <c r="BO54" s="162"/>
      <c r="BP54" s="162"/>
      <c r="BQ54" s="162"/>
      <c r="BR54" s="162"/>
      <c r="BS54" s="162"/>
      <c r="BT54" s="162"/>
      <c r="BU54" s="162"/>
      <c r="BV54" s="162"/>
      <c r="BW54" s="162"/>
      <c r="BX54" s="162"/>
      <c r="BY54" s="162"/>
      <c r="BZ54" s="162"/>
      <c r="CA54" s="162"/>
      <c r="CB54" s="162"/>
      <c r="CC54" s="162"/>
      <c r="CD54" s="162"/>
      <c r="CE54" s="162"/>
      <c r="CF54" s="162"/>
      <c r="CG54" s="162"/>
      <c r="CH54" s="162"/>
      <c r="CI54" s="162"/>
      <c r="CJ54" s="162"/>
    </row>
    <row r="55" spans="1:88" ht="15" x14ac:dyDescent="0.25">
      <c r="A55" s="194">
        <v>111</v>
      </c>
      <c r="B55" s="194">
        <v>1</v>
      </c>
      <c r="C55" s="195" t="s">
        <v>38</v>
      </c>
      <c r="D55" s="157">
        <v>3</v>
      </c>
      <c r="E55" s="120">
        <f>'[4]Sped FY 2021'!AB71</f>
        <v>2274445.8368496029</v>
      </c>
      <c r="F55" s="120">
        <f>'[4]Sped FY 2021'!AK71</f>
        <v>408050.50993657904</v>
      </c>
      <c r="G55" s="120">
        <f>'[4]Sped FY 2021'!BP71</f>
        <v>122032.07302567398</v>
      </c>
      <c r="H55" s="120">
        <f>-'[4]Sped FY 2021'!CI71</f>
        <v>0</v>
      </c>
      <c r="I55" s="120">
        <f>'[4]Sped FY 2021'!CB71</f>
        <v>0</v>
      </c>
      <c r="J55" s="120">
        <f>'[4]Sped FY 2021'!BF71-'[4]Sped FY 2021'!BI71</f>
        <v>-745627.8174425019</v>
      </c>
      <c r="K55" s="120">
        <f>'[4]Sped FY 2021'!CJ71</f>
        <v>0</v>
      </c>
      <c r="L55" s="138">
        <f t="shared" si="9"/>
        <v>2058900.6023693541</v>
      </c>
      <c r="M55" s="134">
        <f t="shared" si="10"/>
        <v>0</v>
      </c>
      <c r="N55" s="158">
        <v>111</v>
      </c>
      <c r="O55" s="159">
        <v>1</v>
      </c>
      <c r="P55" s="14" t="s">
        <v>38</v>
      </c>
      <c r="Q55" s="14">
        <v>3</v>
      </c>
      <c r="R55" s="120">
        <v>2274445.8368496029</v>
      </c>
      <c r="S55" s="120">
        <v>409825.92108228215</v>
      </c>
      <c r="T55" s="120">
        <v>0</v>
      </c>
      <c r="U55" s="120">
        <v>18343.598592451774</v>
      </c>
      <c r="V55" s="120">
        <v>-791753.44244761579</v>
      </c>
      <c r="W55" s="138">
        <v>1910861.9140767208</v>
      </c>
      <c r="X55" s="152"/>
      <c r="Y55" s="19">
        <f t="shared" si="11"/>
        <v>0</v>
      </c>
      <c r="Z55" s="19">
        <f t="shared" si="11"/>
        <v>-1775.4111457031104</v>
      </c>
      <c r="AA55" s="19">
        <f t="shared" si="12"/>
        <v>122032.07302567398</v>
      </c>
      <c r="AB55" s="19">
        <f t="shared" si="13"/>
        <v>0</v>
      </c>
      <c r="AC55" s="19">
        <f t="shared" si="13"/>
        <v>-18343.598592451774</v>
      </c>
      <c r="AD55" s="19">
        <f t="shared" si="13"/>
        <v>46125.625005113892</v>
      </c>
      <c r="AE55" s="19">
        <f t="shared" si="14"/>
        <v>0</v>
      </c>
      <c r="AF55" s="19">
        <f t="shared" si="15"/>
        <v>148038.68829263328</v>
      </c>
      <c r="AG55" s="112"/>
      <c r="AH55" s="117">
        <f>'[4]Sped FY 2021'!DZ71</f>
        <v>1604.6056897203873</v>
      </c>
      <c r="AI55" s="19">
        <f t="shared" si="17"/>
        <v>0</v>
      </c>
      <c r="AJ55" s="19">
        <f t="shared" si="17"/>
        <v>-1.1064469963411927</v>
      </c>
      <c r="AK55" s="19">
        <f t="shared" si="17"/>
        <v>76.051128203925813</v>
      </c>
      <c r="AL55" s="19">
        <f t="shared" si="17"/>
        <v>0</v>
      </c>
      <c r="AM55" s="19">
        <f t="shared" si="17"/>
        <v>-11.431841922265813</v>
      </c>
      <c r="AN55" s="19">
        <f t="shared" si="17"/>
        <v>28.745769319284648</v>
      </c>
      <c r="AO55" s="19">
        <f t="shared" si="17"/>
        <v>0</v>
      </c>
      <c r="AP55" s="19">
        <f t="shared" si="17"/>
        <v>92.258608604603637</v>
      </c>
      <c r="AQ55" s="118">
        <f>'[4]Sped FY 2021'!CR71</f>
        <v>1250.4683688291311</v>
      </c>
      <c r="AR55" s="119">
        <f>'[4]Sped FY 2021'!CS71</f>
        <v>1159.1365609476402</v>
      </c>
      <c r="AS55" s="188">
        <f>'[5]Sped FY 2021'!CO71</f>
        <v>0.60587043751163117</v>
      </c>
      <c r="AT55" s="189">
        <f>'[5]Sped FY 2021'!CQ71</f>
        <v>0.6513125498623249</v>
      </c>
      <c r="AW55" s="162"/>
      <c r="AX55" s="162"/>
      <c r="AY55" s="162"/>
      <c r="AZ55" s="162"/>
      <c r="BA55" s="162"/>
      <c r="BB55" s="162"/>
      <c r="BC55" s="162"/>
      <c r="BD55" s="162"/>
      <c r="BE55" s="162"/>
      <c r="BF55" s="162"/>
      <c r="BG55" s="162"/>
      <c r="BH55" s="162"/>
      <c r="BI55" s="162"/>
      <c r="BJ55" s="162"/>
      <c r="BK55" s="162"/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  <c r="BX55" s="162"/>
      <c r="BY55" s="162"/>
      <c r="BZ55" s="162"/>
      <c r="CA55" s="162"/>
      <c r="CB55" s="162"/>
      <c r="CC55" s="162"/>
      <c r="CD55" s="162"/>
      <c r="CE55" s="162"/>
      <c r="CF55" s="162"/>
      <c r="CG55" s="162"/>
      <c r="CH55" s="162"/>
      <c r="CI55" s="162"/>
      <c r="CJ55" s="162"/>
    </row>
    <row r="56" spans="1:88" ht="15" x14ac:dyDescent="0.25">
      <c r="A56" s="194">
        <v>112</v>
      </c>
      <c r="B56" s="194">
        <v>1</v>
      </c>
      <c r="C56" s="195" t="s">
        <v>39</v>
      </c>
      <c r="D56" s="157">
        <v>3</v>
      </c>
      <c r="E56" s="120">
        <f>'[4]Sped FY 2021'!AB72</f>
        <v>12695922.902485335</v>
      </c>
      <c r="F56" s="120">
        <f>'[4]Sped FY 2021'!AK72</f>
        <v>2633496.395397794</v>
      </c>
      <c r="G56" s="120">
        <f>'[4]Sped FY 2021'!BP72</f>
        <v>614288.44387556729</v>
      </c>
      <c r="H56" s="120">
        <f>-'[4]Sped FY 2021'!CI72</f>
        <v>0</v>
      </c>
      <c r="I56" s="120">
        <f>'[4]Sped FY 2021'!CB72</f>
        <v>0</v>
      </c>
      <c r="J56" s="120">
        <f>'[4]Sped FY 2021'!BF72-'[4]Sped FY 2021'!BI72</f>
        <v>-1889922.6851638071</v>
      </c>
      <c r="K56" s="120">
        <f>'[4]Sped FY 2021'!CJ72</f>
        <v>0</v>
      </c>
      <c r="L56" s="138">
        <f t="shared" si="9"/>
        <v>14053785.05659489</v>
      </c>
      <c r="M56" s="134">
        <f t="shared" si="10"/>
        <v>0</v>
      </c>
      <c r="N56" s="158">
        <v>112</v>
      </c>
      <c r="O56" s="159">
        <v>1</v>
      </c>
      <c r="P56" s="14" t="s">
        <v>39</v>
      </c>
      <c r="Q56" s="14">
        <v>3</v>
      </c>
      <c r="R56" s="120">
        <v>12695922.902485335</v>
      </c>
      <c r="S56" s="120">
        <v>2641350.2611876396</v>
      </c>
      <c r="T56" s="120">
        <v>0</v>
      </c>
      <c r="U56" s="120">
        <v>0</v>
      </c>
      <c r="V56" s="120">
        <v>-1986217.6498854128</v>
      </c>
      <c r="W56" s="138">
        <v>13351055.513787562</v>
      </c>
      <c r="X56" s="152"/>
      <c r="Y56" s="19">
        <f t="shared" si="11"/>
        <v>0</v>
      </c>
      <c r="Z56" s="19">
        <f t="shared" si="11"/>
        <v>-7853.8657898455858</v>
      </c>
      <c r="AA56" s="19">
        <f t="shared" si="12"/>
        <v>614288.44387556729</v>
      </c>
      <c r="AB56" s="19">
        <f t="shared" si="13"/>
        <v>0</v>
      </c>
      <c r="AC56" s="19">
        <f t="shared" si="13"/>
        <v>0</v>
      </c>
      <c r="AD56" s="19">
        <f t="shared" si="13"/>
        <v>96294.964721605647</v>
      </c>
      <c r="AE56" s="19">
        <f t="shared" si="14"/>
        <v>0</v>
      </c>
      <c r="AF56" s="19">
        <f t="shared" si="15"/>
        <v>702729.54280732758</v>
      </c>
      <c r="AG56" s="112"/>
      <c r="AH56" s="117">
        <f>'[4]Sped FY 2021'!DZ72</f>
        <v>9922.0295466429725</v>
      </c>
      <c r="AI56" s="19">
        <f t="shared" si="17"/>
        <v>0</v>
      </c>
      <c r="AJ56" s="19">
        <f t="shared" si="17"/>
        <v>-0.79155839568154374</v>
      </c>
      <c r="AK56" s="19">
        <f t="shared" si="17"/>
        <v>61.911571719054812</v>
      </c>
      <c r="AL56" s="19">
        <f t="shared" si="17"/>
        <v>0</v>
      </c>
      <c r="AM56" s="19">
        <f t="shared" si="17"/>
        <v>0</v>
      </c>
      <c r="AN56" s="19">
        <f t="shared" si="17"/>
        <v>9.7051681078883867</v>
      </c>
      <c r="AO56" s="19">
        <f t="shared" si="17"/>
        <v>0</v>
      </c>
      <c r="AP56" s="19">
        <f t="shared" si="17"/>
        <v>70.825181431261683</v>
      </c>
      <c r="AQ56" s="118">
        <f>'[4]Sped FY 2021'!CR72</f>
        <v>1004.7297814489669</v>
      </c>
      <c r="AR56" s="119">
        <f>'[4]Sped FY 2021'!CS72</f>
        <v>934.69309853427342</v>
      </c>
      <c r="AS56" s="188">
        <f>'[5]Sped FY 2021'!CO72</f>
        <v>0.61403932291029029</v>
      </c>
      <c r="AT56" s="189">
        <f>'[5]Sped FY 2021'!CQ72</f>
        <v>0.64708170224102435</v>
      </c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2"/>
      <c r="BZ56" s="162"/>
      <c r="CA56" s="162"/>
      <c r="CB56" s="162"/>
      <c r="CC56" s="162"/>
      <c r="CD56" s="162"/>
      <c r="CE56" s="162"/>
      <c r="CF56" s="162"/>
      <c r="CG56" s="162"/>
      <c r="CH56" s="162"/>
      <c r="CI56" s="162"/>
      <c r="CJ56" s="162"/>
    </row>
    <row r="57" spans="1:88" ht="15" x14ac:dyDescent="0.25">
      <c r="A57" s="194">
        <v>113</v>
      </c>
      <c r="B57" s="194">
        <v>1</v>
      </c>
      <c r="C57" s="195" t="s">
        <v>40</v>
      </c>
      <c r="D57" s="157">
        <v>6</v>
      </c>
      <c r="E57" s="120">
        <f>'[4]Sped FY 2021'!AB73</f>
        <v>1174471.9777501579</v>
      </c>
      <c r="F57" s="120">
        <f>'[4]Sped FY 2021'!AK73</f>
        <v>258099.67143645001</v>
      </c>
      <c r="G57" s="120">
        <f>'[4]Sped FY 2021'!BP73</f>
        <v>49969.733566158917</v>
      </c>
      <c r="H57" s="120">
        <f>-'[4]Sped FY 2021'!CI73</f>
        <v>0</v>
      </c>
      <c r="I57" s="120">
        <f>'[4]Sped FY 2021'!CB73</f>
        <v>0</v>
      </c>
      <c r="J57" s="120">
        <f>'[4]Sped FY 2021'!BF73-'[4]Sped FY 2021'!BI73</f>
        <v>-112743.00912541943</v>
      </c>
      <c r="K57" s="120">
        <f>'[4]Sped FY 2021'!CJ73</f>
        <v>0</v>
      </c>
      <c r="L57" s="138">
        <f t="shared" si="9"/>
        <v>1369798.3736273474</v>
      </c>
      <c r="M57" s="134">
        <f t="shared" si="10"/>
        <v>0</v>
      </c>
      <c r="N57" s="158">
        <v>113</v>
      </c>
      <c r="O57" s="159">
        <v>1</v>
      </c>
      <c r="P57" s="14" t="s">
        <v>40</v>
      </c>
      <c r="Q57" s="14">
        <v>6</v>
      </c>
      <c r="R57" s="120">
        <v>1174471.9777501579</v>
      </c>
      <c r="S57" s="120">
        <v>258944.64629178841</v>
      </c>
      <c r="T57" s="120">
        <v>0</v>
      </c>
      <c r="U57" s="120">
        <v>0</v>
      </c>
      <c r="V57" s="120">
        <v>-125832.17232285326</v>
      </c>
      <c r="W57" s="138">
        <v>1307584.4517190931</v>
      </c>
      <c r="X57" s="152"/>
      <c r="Y57" s="19">
        <f t="shared" si="11"/>
        <v>0</v>
      </c>
      <c r="Z57" s="19">
        <f t="shared" si="11"/>
        <v>-844.9748553383979</v>
      </c>
      <c r="AA57" s="19">
        <f t="shared" si="12"/>
        <v>49969.733566158917</v>
      </c>
      <c r="AB57" s="19">
        <f t="shared" si="13"/>
        <v>0</v>
      </c>
      <c r="AC57" s="19">
        <f t="shared" si="13"/>
        <v>0</v>
      </c>
      <c r="AD57" s="19">
        <f t="shared" si="13"/>
        <v>13089.163197433838</v>
      </c>
      <c r="AE57" s="19">
        <f t="shared" si="14"/>
        <v>0</v>
      </c>
      <c r="AF57" s="19">
        <f t="shared" si="15"/>
        <v>62213.92190825427</v>
      </c>
      <c r="AG57" s="112"/>
      <c r="AH57" s="117">
        <f>'[4]Sped FY 2021'!DZ73</f>
        <v>749.55281435905385</v>
      </c>
      <c r="AI57" s="19">
        <f t="shared" si="17"/>
        <v>0</v>
      </c>
      <c r="AJ57" s="19">
        <f t="shared" si="17"/>
        <v>-1.1273052934381147</v>
      </c>
      <c r="AK57" s="19">
        <f t="shared" si="17"/>
        <v>66.666060895106199</v>
      </c>
      <c r="AL57" s="19">
        <f t="shared" si="17"/>
        <v>0</v>
      </c>
      <c r="AM57" s="19">
        <f t="shared" si="17"/>
        <v>0</v>
      </c>
      <c r="AN57" s="19">
        <f t="shared" si="17"/>
        <v>17.462629646219717</v>
      </c>
      <c r="AO57" s="19">
        <f t="shared" si="17"/>
        <v>0</v>
      </c>
      <c r="AP57" s="19">
        <f t="shared" si="17"/>
        <v>83.001385247887683</v>
      </c>
      <c r="AQ57" s="118">
        <f>'[4]Sped FY 2021'!CR73</f>
        <v>1125.1457263085376</v>
      </c>
      <c r="AR57" s="119">
        <f>'[4]Sped FY 2021'!CS73</f>
        <v>1042.7798494265917</v>
      </c>
      <c r="AS57" s="188">
        <f>'[5]Sped FY 2021'!CO73</f>
        <v>0.61835216281460492</v>
      </c>
      <c r="AT57" s="189">
        <f>'[5]Sped FY 2021'!CQ73</f>
        <v>0.65052330488627219</v>
      </c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2"/>
      <c r="BH57" s="162"/>
      <c r="BI57" s="162"/>
      <c r="BJ57" s="162"/>
      <c r="BK57" s="162"/>
      <c r="BL57" s="162"/>
      <c r="BM57" s="162"/>
      <c r="BN57" s="162"/>
      <c r="BO57" s="162"/>
      <c r="BP57" s="162"/>
      <c r="BQ57" s="162"/>
      <c r="BR57" s="162"/>
      <c r="BS57" s="162"/>
      <c r="BT57" s="162"/>
      <c r="BU57" s="162"/>
      <c r="BV57" s="162"/>
      <c r="BW57" s="162"/>
      <c r="BX57" s="162"/>
      <c r="BY57" s="162"/>
      <c r="BZ57" s="162"/>
      <c r="CA57" s="162"/>
      <c r="CB57" s="162"/>
      <c r="CC57" s="162"/>
      <c r="CD57" s="162"/>
      <c r="CE57" s="162"/>
      <c r="CF57" s="162"/>
      <c r="CG57" s="162"/>
      <c r="CH57" s="162"/>
      <c r="CI57" s="162"/>
      <c r="CJ57" s="162"/>
    </row>
    <row r="58" spans="1:88" ht="15" x14ac:dyDescent="0.25">
      <c r="A58" s="194">
        <v>115</v>
      </c>
      <c r="B58" s="194">
        <v>1</v>
      </c>
      <c r="C58" s="195" t="s">
        <v>41</v>
      </c>
      <c r="D58" s="157">
        <v>5</v>
      </c>
      <c r="E58" s="120">
        <f>'[4]Sped FY 2021'!AB74</f>
        <v>2212248.4980921871</v>
      </c>
      <c r="F58" s="120">
        <f>'[4]Sped FY 2021'!AK74</f>
        <v>499893.20585526177</v>
      </c>
      <c r="G58" s="120">
        <f>'[4]Sped FY 2021'!BP74</f>
        <v>91032.97040391172</v>
      </c>
      <c r="H58" s="120">
        <f>-'[4]Sped FY 2021'!CI74</f>
        <v>0</v>
      </c>
      <c r="I58" s="120">
        <f>'[4]Sped FY 2021'!CB74</f>
        <v>0</v>
      </c>
      <c r="J58" s="120">
        <f>'[4]Sped FY 2021'!BF74-'[4]Sped FY 2021'!BI74</f>
        <v>-43339.775102112326</v>
      </c>
      <c r="K58" s="120">
        <f>'[4]Sped FY 2021'!CJ74</f>
        <v>0</v>
      </c>
      <c r="L58" s="138">
        <f t="shared" si="9"/>
        <v>2759834.8992492482</v>
      </c>
      <c r="M58" s="134">
        <f t="shared" si="10"/>
        <v>0</v>
      </c>
      <c r="N58" s="158">
        <v>115</v>
      </c>
      <c r="O58" s="159">
        <v>1</v>
      </c>
      <c r="P58" s="14" t="s">
        <v>41</v>
      </c>
      <c r="Q58" s="14">
        <v>5</v>
      </c>
      <c r="R58" s="120">
        <v>2212248.4980921871</v>
      </c>
      <c r="S58" s="120">
        <v>503788.69575948769</v>
      </c>
      <c r="T58" s="120">
        <v>0</v>
      </c>
      <c r="U58" s="120">
        <v>0</v>
      </c>
      <c r="V58" s="120">
        <v>-40817.894616390287</v>
      </c>
      <c r="W58" s="138">
        <v>2675219.2992352848</v>
      </c>
      <c r="X58" s="152"/>
      <c r="Y58" s="19">
        <f t="shared" si="11"/>
        <v>0</v>
      </c>
      <c r="Z58" s="19">
        <f t="shared" si="11"/>
        <v>-3895.4899042259203</v>
      </c>
      <c r="AA58" s="19">
        <f t="shared" si="12"/>
        <v>91032.97040391172</v>
      </c>
      <c r="AB58" s="19">
        <f t="shared" si="13"/>
        <v>0</v>
      </c>
      <c r="AC58" s="19">
        <f t="shared" si="13"/>
        <v>0</v>
      </c>
      <c r="AD58" s="19">
        <f t="shared" si="13"/>
        <v>-2521.8804857220384</v>
      </c>
      <c r="AE58" s="19">
        <f t="shared" si="14"/>
        <v>0</v>
      </c>
      <c r="AF58" s="19">
        <f t="shared" si="15"/>
        <v>84615.600013963412</v>
      </c>
      <c r="AG58" s="112"/>
      <c r="AH58" s="117">
        <f>'[4]Sped FY 2021'!DZ74</f>
        <v>1200.6911704545166</v>
      </c>
      <c r="AI58" s="19">
        <f t="shared" si="17"/>
        <v>0</v>
      </c>
      <c r="AJ58" s="19">
        <f t="shared" si="17"/>
        <v>-3.2443729079404315</v>
      </c>
      <c r="AK58" s="19">
        <f t="shared" si="17"/>
        <v>75.817139864076424</v>
      </c>
      <c r="AL58" s="19">
        <f t="shared" si="17"/>
        <v>0</v>
      </c>
      <c r="AM58" s="19">
        <f t="shared" si="17"/>
        <v>0</v>
      </c>
      <c r="AN58" s="19">
        <f t="shared" si="17"/>
        <v>-2.1003573173336414</v>
      </c>
      <c r="AO58" s="19">
        <f t="shared" si="17"/>
        <v>0</v>
      </c>
      <c r="AP58" s="19">
        <f t="shared" si="17"/>
        <v>70.472409638802063</v>
      </c>
      <c r="AQ58" s="118">
        <f>'[4]Sped FY 2021'!CR74</f>
        <v>1260.2816597833146</v>
      </c>
      <c r="AR58" s="119">
        <f>'[4]Sped FY 2021'!CS74</f>
        <v>1192.5231526069367</v>
      </c>
      <c r="AS58" s="188">
        <f>'[5]Sped FY 2021'!CO74</f>
        <v>0.64062664722184925</v>
      </c>
      <c r="AT58" s="189">
        <f>'[5]Sped FY 2021'!CQ74</f>
        <v>0.6602826186988815</v>
      </c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  <c r="BI58" s="162"/>
      <c r="BJ58" s="162"/>
      <c r="BK58" s="162"/>
      <c r="BL58" s="162"/>
      <c r="BM58" s="162"/>
      <c r="BN58" s="162"/>
      <c r="BO58" s="162"/>
      <c r="BP58" s="162"/>
      <c r="BQ58" s="162"/>
      <c r="BR58" s="162"/>
      <c r="BS58" s="162"/>
      <c r="BT58" s="162"/>
      <c r="BU58" s="162"/>
      <c r="BV58" s="162"/>
      <c r="BW58" s="162"/>
      <c r="BX58" s="162"/>
      <c r="BY58" s="162"/>
      <c r="BZ58" s="162"/>
      <c r="CA58" s="162"/>
      <c r="CB58" s="162"/>
      <c r="CC58" s="162"/>
      <c r="CD58" s="162"/>
      <c r="CE58" s="162"/>
      <c r="CF58" s="162"/>
      <c r="CG58" s="162"/>
      <c r="CH58" s="162"/>
      <c r="CI58" s="162"/>
      <c r="CJ58" s="162"/>
    </row>
    <row r="59" spans="1:88" ht="15" x14ac:dyDescent="0.25">
      <c r="A59" s="194">
        <v>116</v>
      </c>
      <c r="B59" s="194">
        <v>1</v>
      </c>
      <c r="C59" s="195" t="s">
        <v>42</v>
      </c>
      <c r="D59" s="157">
        <v>6</v>
      </c>
      <c r="E59" s="120">
        <f>'[4]Sped FY 2021'!AB75</f>
        <v>1689139.3389519802</v>
      </c>
      <c r="F59" s="120">
        <f>'[4]Sped FY 2021'!AK75</f>
        <v>232510.48633109525</v>
      </c>
      <c r="G59" s="120">
        <f>'[4]Sped FY 2021'!BP75</f>
        <v>55172.14885152418</v>
      </c>
      <c r="H59" s="120">
        <f>-'[4]Sped FY 2021'!CI75</f>
        <v>0</v>
      </c>
      <c r="I59" s="120">
        <f>'[4]Sped FY 2021'!CB75</f>
        <v>0</v>
      </c>
      <c r="J59" s="120">
        <f>'[4]Sped FY 2021'!BF75-'[4]Sped FY 2021'!BI75</f>
        <v>21704.58646117762</v>
      </c>
      <c r="K59" s="120">
        <f>'[4]Sped FY 2021'!CJ75</f>
        <v>0</v>
      </c>
      <c r="L59" s="138">
        <f t="shared" si="9"/>
        <v>1998526.5605957771</v>
      </c>
      <c r="M59" s="134">
        <f t="shared" si="10"/>
        <v>0</v>
      </c>
      <c r="N59" s="158">
        <v>116</v>
      </c>
      <c r="O59" s="159">
        <v>1</v>
      </c>
      <c r="P59" s="14" t="s">
        <v>42</v>
      </c>
      <c r="Q59" s="14">
        <v>6</v>
      </c>
      <c r="R59" s="120">
        <v>1689139.3389519802</v>
      </c>
      <c r="S59" s="120">
        <v>233543.43309810988</v>
      </c>
      <c r="T59" s="120">
        <v>-60111.401058322808</v>
      </c>
      <c r="U59" s="120">
        <v>0</v>
      </c>
      <c r="V59" s="120">
        <v>45866.683817962272</v>
      </c>
      <c r="W59" s="138">
        <v>1908438.0548097296</v>
      </c>
      <c r="X59" s="152"/>
      <c r="Y59" s="19">
        <f t="shared" si="11"/>
        <v>0</v>
      </c>
      <c r="Z59" s="19">
        <f t="shared" si="11"/>
        <v>-1032.9467670146259</v>
      </c>
      <c r="AA59" s="19">
        <f t="shared" si="12"/>
        <v>55172.14885152418</v>
      </c>
      <c r="AB59" s="19">
        <f t="shared" si="13"/>
        <v>60111.401058322808</v>
      </c>
      <c r="AC59" s="19">
        <f t="shared" si="13"/>
        <v>0</v>
      </c>
      <c r="AD59" s="19">
        <f t="shared" si="13"/>
        <v>-24162.097356784652</v>
      </c>
      <c r="AE59" s="19">
        <f t="shared" si="14"/>
        <v>0</v>
      </c>
      <c r="AF59" s="19">
        <f t="shared" si="15"/>
        <v>90088.50578604755</v>
      </c>
      <c r="AG59" s="112"/>
      <c r="AH59" s="117">
        <f>'[4]Sped FY 2021'!DZ75</f>
        <v>1202.7006954259887</v>
      </c>
      <c r="AI59" s="19">
        <f t="shared" si="17"/>
        <v>0</v>
      </c>
      <c r="AJ59" s="19">
        <f t="shared" si="17"/>
        <v>-0.8588560486769844</v>
      </c>
      <c r="AK59" s="19">
        <f t="shared" si="17"/>
        <v>45.873548640447545</v>
      </c>
      <c r="AL59" s="19">
        <f t="shared" si="17"/>
        <v>49.980349464279428</v>
      </c>
      <c r="AM59" s="19">
        <f t="shared" si="17"/>
        <v>0</v>
      </c>
      <c r="AN59" s="19">
        <f t="shared" si="17"/>
        <v>-20.089867286745516</v>
      </c>
      <c r="AO59" s="19">
        <f t="shared" si="17"/>
        <v>0</v>
      </c>
      <c r="AP59" s="19">
        <f t="shared" si="17"/>
        <v>74.905174769304338</v>
      </c>
      <c r="AQ59" s="118">
        <f>'[4]Sped FY 2021'!CR75</f>
        <v>780.39196189361633</v>
      </c>
      <c r="AR59" s="119">
        <f>'[4]Sped FY 2021'!CS75</f>
        <v>707.83963170445156</v>
      </c>
      <c r="AS59" s="188">
        <f>'[5]Sped FY 2021'!CO75</f>
        <v>0.54903750082526814</v>
      </c>
      <c r="AT59" s="189">
        <f>'[5]Sped FY 2021'!CQ75</f>
        <v>0.58990615157868864</v>
      </c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  <c r="CA59" s="162"/>
      <c r="CB59" s="162"/>
      <c r="CC59" s="162"/>
      <c r="CD59" s="162"/>
      <c r="CE59" s="162"/>
      <c r="CF59" s="162"/>
      <c r="CG59" s="162"/>
      <c r="CH59" s="162"/>
      <c r="CI59" s="162"/>
      <c r="CJ59" s="162"/>
    </row>
    <row r="60" spans="1:88" ht="15" x14ac:dyDescent="0.25">
      <c r="A60" s="194">
        <v>118</v>
      </c>
      <c r="B60" s="194">
        <v>1</v>
      </c>
      <c r="C60" s="195" t="s">
        <v>43</v>
      </c>
      <c r="D60" s="157">
        <v>6</v>
      </c>
      <c r="E60" s="120">
        <f>'[4]Sped FY 2021'!AB76</f>
        <v>665365.09806070372</v>
      </c>
      <c r="F60" s="120">
        <f>'[4]Sped FY 2021'!AK76</f>
        <v>194405.64752020323</v>
      </c>
      <c r="G60" s="120">
        <f>'[4]Sped FY 2021'!BP76</f>
        <v>30122.238348829222</v>
      </c>
      <c r="H60" s="120">
        <f>-'[4]Sped FY 2021'!CI76</f>
        <v>0</v>
      </c>
      <c r="I60" s="120">
        <f>'[4]Sped FY 2021'!CB76</f>
        <v>0</v>
      </c>
      <c r="J60" s="120">
        <f>'[4]Sped FY 2021'!BF76-'[4]Sped FY 2021'!BI76</f>
        <v>-26960.921140859209</v>
      </c>
      <c r="K60" s="120">
        <f>'[4]Sped FY 2021'!CJ76</f>
        <v>0</v>
      </c>
      <c r="L60" s="138">
        <f t="shared" si="9"/>
        <v>862932.06278887694</v>
      </c>
      <c r="M60" s="134">
        <f t="shared" si="10"/>
        <v>0</v>
      </c>
      <c r="N60" s="158">
        <v>118</v>
      </c>
      <c r="O60" s="159">
        <v>1</v>
      </c>
      <c r="P60" s="14" t="s">
        <v>43</v>
      </c>
      <c r="Q60" s="14">
        <v>6</v>
      </c>
      <c r="R60" s="120">
        <v>633010.40511806484</v>
      </c>
      <c r="S60" s="120">
        <v>215760.30389941653</v>
      </c>
      <c r="T60" s="120">
        <v>-74648.242818138067</v>
      </c>
      <c r="U60" s="120">
        <v>0</v>
      </c>
      <c r="V60" s="120">
        <v>-31345.265629988746</v>
      </c>
      <c r="W60" s="138">
        <v>742777.20056935458</v>
      </c>
      <c r="X60" s="152"/>
      <c r="Y60" s="19">
        <f t="shared" si="11"/>
        <v>32354.692942638882</v>
      </c>
      <c r="Z60" s="19">
        <f t="shared" si="11"/>
        <v>-21354.656379213295</v>
      </c>
      <c r="AA60" s="19">
        <f t="shared" si="12"/>
        <v>30122.238348829222</v>
      </c>
      <c r="AB60" s="19">
        <f t="shared" si="13"/>
        <v>74648.242818138067</v>
      </c>
      <c r="AC60" s="19">
        <f t="shared" si="13"/>
        <v>0</v>
      </c>
      <c r="AD60" s="19">
        <f t="shared" si="13"/>
        <v>4384.3444891295367</v>
      </c>
      <c r="AE60" s="19">
        <f t="shared" si="14"/>
        <v>0</v>
      </c>
      <c r="AF60" s="19">
        <f t="shared" si="15"/>
        <v>120154.86221952236</v>
      </c>
      <c r="AG60" s="112"/>
      <c r="AH60" s="117">
        <f>'[4]Sped FY 2021'!DZ76</f>
        <v>337.60019520729503</v>
      </c>
      <c r="AI60" s="19">
        <f t="shared" si="17"/>
        <v>95.837305196972068</v>
      </c>
      <c r="AJ60" s="19">
        <f t="shared" si="17"/>
        <v>-63.254277344540625</v>
      </c>
      <c r="AK60" s="19">
        <f t="shared" si="17"/>
        <v>89.224588067354077</v>
      </c>
      <c r="AL60" s="19">
        <f t="shared" si="17"/>
        <v>221.11433547099156</v>
      </c>
      <c r="AM60" s="19">
        <f t="shared" si="17"/>
        <v>0</v>
      </c>
      <c r="AN60" s="19">
        <f t="shared" si="17"/>
        <v>12.986794887477593</v>
      </c>
      <c r="AO60" s="19">
        <f t="shared" si="17"/>
        <v>0</v>
      </c>
      <c r="AP60" s="19">
        <f t="shared" si="17"/>
        <v>355.90874627825451</v>
      </c>
      <c r="AQ60" s="118">
        <f>'[4]Sped FY 2021'!CR76</f>
        <v>1566.0647703864604</v>
      </c>
      <c r="AR60" s="119">
        <f>'[4]Sped FY 2021'!CS76</f>
        <v>1211.351945321007</v>
      </c>
      <c r="AS60" s="188">
        <f>'[5]Sped FY 2021'!CO76</f>
        <v>0.59586015549524307</v>
      </c>
      <c r="AT60" s="189">
        <f>'[5]Sped FY 2021'!CQ76</f>
        <v>0.69153716274151245</v>
      </c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2"/>
      <c r="BZ60" s="162"/>
      <c r="CA60" s="162"/>
      <c r="CB60" s="162"/>
      <c r="CC60" s="162"/>
      <c r="CD60" s="162"/>
      <c r="CE60" s="162"/>
      <c r="CF60" s="162"/>
      <c r="CG60" s="162"/>
      <c r="CH60" s="162"/>
      <c r="CI60" s="162"/>
      <c r="CJ60" s="162"/>
    </row>
    <row r="61" spans="1:88" ht="15" x14ac:dyDescent="0.25">
      <c r="A61" s="194">
        <v>129</v>
      </c>
      <c r="B61" s="194">
        <v>1</v>
      </c>
      <c r="C61" s="195" t="s">
        <v>44</v>
      </c>
      <c r="D61" s="157">
        <v>5</v>
      </c>
      <c r="E61" s="120">
        <f>'[4]Sped FY 2021'!AB77</f>
        <v>1907303.8188883425</v>
      </c>
      <c r="F61" s="120">
        <f>'[4]Sped FY 2021'!AK77</f>
        <v>452860.95836826053</v>
      </c>
      <c r="G61" s="120">
        <f>'[4]Sped FY 2021'!BP77</f>
        <v>86102.204377309186</v>
      </c>
      <c r="H61" s="120">
        <f>-'[4]Sped FY 2021'!CI77</f>
        <v>0</v>
      </c>
      <c r="I61" s="120">
        <f>'[4]Sped FY 2021'!CB77</f>
        <v>0</v>
      </c>
      <c r="J61" s="120">
        <f>'[4]Sped FY 2021'!BF77-'[4]Sped FY 2021'!BI77</f>
        <v>-98875.079994839951</v>
      </c>
      <c r="K61" s="120">
        <f>'[4]Sped FY 2021'!CJ77</f>
        <v>0</v>
      </c>
      <c r="L61" s="138">
        <f t="shared" si="9"/>
        <v>2347391.9016390718</v>
      </c>
      <c r="M61" s="134">
        <f t="shared" si="10"/>
        <v>0</v>
      </c>
      <c r="N61" s="158">
        <v>129</v>
      </c>
      <c r="O61" s="159">
        <v>1</v>
      </c>
      <c r="P61" s="14" t="s">
        <v>44</v>
      </c>
      <c r="Q61" s="14">
        <v>5</v>
      </c>
      <c r="R61" s="120">
        <v>1907303.8188883425</v>
      </c>
      <c r="S61" s="120">
        <v>454213.76301468397</v>
      </c>
      <c r="T61" s="120">
        <v>0</v>
      </c>
      <c r="U61" s="120">
        <v>0</v>
      </c>
      <c r="V61" s="120">
        <v>-94498.014273891225</v>
      </c>
      <c r="W61" s="138">
        <v>2267019.5676291352</v>
      </c>
      <c r="X61" s="152"/>
      <c r="Y61" s="19">
        <f t="shared" si="11"/>
        <v>0</v>
      </c>
      <c r="Z61" s="19">
        <f t="shared" si="11"/>
        <v>-1352.8046464234358</v>
      </c>
      <c r="AA61" s="19">
        <f t="shared" si="12"/>
        <v>86102.204377309186</v>
      </c>
      <c r="AB61" s="19">
        <f t="shared" si="13"/>
        <v>0</v>
      </c>
      <c r="AC61" s="19">
        <f t="shared" si="13"/>
        <v>0</v>
      </c>
      <c r="AD61" s="19">
        <f t="shared" si="13"/>
        <v>-4377.0657209487254</v>
      </c>
      <c r="AE61" s="19">
        <f t="shared" si="14"/>
        <v>0</v>
      </c>
      <c r="AF61" s="19">
        <f t="shared" si="15"/>
        <v>80372.334009936545</v>
      </c>
      <c r="AG61" s="112"/>
      <c r="AH61" s="117">
        <f>'[4]Sped FY 2021'!DZ77</f>
        <v>1561.4009028337396</v>
      </c>
      <c r="AI61" s="19">
        <f t="shared" si="17"/>
        <v>0</v>
      </c>
      <c r="AJ61" s="19">
        <f t="shared" si="17"/>
        <v>-0.86640442180369648</v>
      </c>
      <c r="AK61" s="19">
        <f t="shared" si="17"/>
        <v>55.144200455529955</v>
      </c>
      <c r="AL61" s="19">
        <f t="shared" si="17"/>
        <v>0</v>
      </c>
      <c r="AM61" s="19">
        <f t="shared" si="17"/>
        <v>0</v>
      </c>
      <c r="AN61" s="19">
        <f t="shared" si="17"/>
        <v>-2.8032939605740719</v>
      </c>
      <c r="AO61" s="19">
        <f t="shared" si="17"/>
        <v>0</v>
      </c>
      <c r="AP61" s="19">
        <f t="shared" si="17"/>
        <v>51.474502073151882</v>
      </c>
      <c r="AQ61" s="118">
        <f>'[4]Sped FY 2021'!CR77</f>
        <v>956.03332479378946</v>
      </c>
      <c r="AR61" s="119">
        <f>'[4]Sped FY 2021'!CS77</f>
        <v>907.6256997385459</v>
      </c>
      <c r="AS61" s="188">
        <f>'[5]Sped FY 2021'!CO77</f>
        <v>0.59262296985147134</v>
      </c>
      <c r="AT61" s="189">
        <f>'[5]Sped FY 2021'!CQ77</f>
        <v>0.61450922701531963</v>
      </c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  <c r="BI61" s="162"/>
      <c r="BJ61" s="162"/>
      <c r="BK61" s="162"/>
      <c r="BL61" s="162"/>
      <c r="BM61" s="162"/>
      <c r="BN61" s="162"/>
      <c r="BO61" s="162"/>
      <c r="BP61" s="162"/>
      <c r="BQ61" s="162"/>
      <c r="BR61" s="162"/>
      <c r="BS61" s="162"/>
      <c r="BT61" s="162"/>
      <c r="BU61" s="162"/>
      <c r="BV61" s="162"/>
      <c r="BW61" s="162"/>
      <c r="BX61" s="162"/>
      <c r="BY61" s="162"/>
      <c r="BZ61" s="162"/>
      <c r="CA61" s="162"/>
      <c r="CB61" s="162"/>
      <c r="CC61" s="162"/>
      <c r="CD61" s="162"/>
      <c r="CE61" s="162"/>
      <c r="CF61" s="162"/>
      <c r="CG61" s="162"/>
      <c r="CH61" s="162"/>
      <c r="CI61" s="162"/>
      <c r="CJ61" s="162"/>
    </row>
    <row r="62" spans="1:88" ht="15" x14ac:dyDescent="0.25">
      <c r="A62" s="194">
        <v>138</v>
      </c>
      <c r="B62" s="194">
        <v>1</v>
      </c>
      <c r="C62" s="195" t="s">
        <v>45</v>
      </c>
      <c r="D62" s="157">
        <v>4</v>
      </c>
      <c r="E62" s="120">
        <f>'[4]Sped FY 2021'!AB78</f>
        <v>3895530.7073712181</v>
      </c>
      <c r="F62" s="120">
        <f>'[4]Sped FY 2021'!AK78</f>
        <v>971460.71577075659</v>
      </c>
      <c r="G62" s="120">
        <f>'[4]Sped FY 2021'!BP78</f>
        <v>181643.16130774317</v>
      </c>
      <c r="H62" s="120">
        <f>-'[4]Sped FY 2021'!CI78</f>
        <v>0</v>
      </c>
      <c r="I62" s="120">
        <f>'[4]Sped FY 2021'!CB78</f>
        <v>0</v>
      </c>
      <c r="J62" s="120">
        <f>'[4]Sped FY 2021'!BF78-'[4]Sped FY 2021'!BI78</f>
        <v>-456988.17174969515</v>
      </c>
      <c r="K62" s="120">
        <f>'[4]Sped FY 2021'!CJ78</f>
        <v>0</v>
      </c>
      <c r="L62" s="138">
        <f t="shared" si="9"/>
        <v>4591646.4127000226</v>
      </c>
      <c r="M62" s="134">
        <f t="shared" si="10"/>
        <v>0</v>
      </c>
      <c r="N62" s="158">
        <v>138</v>
      </c>
      <c r="O62" s="159">
        <v>1</v>
      </c>
      <c r="P62" s="14" t="s">
        <v>45</v>
      </c>
      <c r="Q62" s="14">
        <v>4</v>
      </c>
      <c r="R62" s="120">
        <v>3882626.1285516205</v>
      </c>
      <c r="S62" s="120">
        <v>982216.44231008529</v>
      </c>
      <c r="T62" s="120">
        <v>0</v>
      </c>
      <c r="U62" s="120">
        <v>0</v>
      </c>
      <c r="V62" s="120">
        <v>-501471.39565285633</v>
      </c>
      <c r="W62" s="138">
        <v>4363371.1752088489</v>
      </c>
      <c r="X62" s="152"/>
      <c r="Y62" s="19">
        <f t="shared" si="11"/>
        <v>12904.578819597606</v>
      </c>
      <c r="Z62" s="19">
        <f t="shared" si="11"/>
        <v>-10755.726539328694</v>
      </c>
      <c r="AA62" s="19">
        <f t="shared" si="12"/>
        <v>181643.16130774317</v>
      </c>
      <c r="AB62" s="19">
        <f t="shared" si="13"/>
        <v>0</v>
      </c>
      <c r="AC62" s="19">
        <f t="shared" si="13"/>
        <v>0</v>
      </c>
      <c r="AD62" s="19">
        <f t="shared" si="13"/>
        <v>44483.223903161183</v>
      </c>
      <c r="AE62" s="19">
        <f t="shared" si="14"/>
        <v>0</v>
      </c>
      <c r="AF62" s="19">
        <f t="shared" si="15"/>
        <v>228275.23749117367</v>
      </c>
      <c r="AG62" s="112"/>
      <c r="AH62" s="117">
        <f>'[4]Sped FY 2021'!DZ78</f>
        <v>2741.9968235735364</v>
      </c>
      <c r="AI62" s="19">
        <f t="shared" si="17"/>
        <v>4.7062705210502678</v>
      </c>
      <c r="AJ62" s="19">
        <f t="shared" si="17"/>
        <v>-3.9225889858293783</v>
      </c>
      <c r="AK62" s="19">
        <f t="shared" si="17"/>
        <v>66.244847457924763</v>
      </c>
      <c r="AL62" s="19">
        <f t="shared" si="17"/>
        <v>0</v>
      </c>
      <c r="AM62" s="19">
        <f t="shared" si="17"/>
        <v>0</v>
      </c>
      <c r="AN62" s="19">
        <f t="shared" si="17"/>
        <v>16.222930501133092</v>
      </c>
      <c r="AO62" s="19">
        <f t="shared" si="17"/>
        <v>0</v>
      </c>
      <c r="AP62" s="19">
        <f t="shared" si="17"/>
        <v>83.251459494278905</v>
      </c>
      <c r="AQ62" s="118">
        <f>'[4]Sped FY 2021'!CR78</f>
        <v>1071.3691884021898</v>
      </c>
      <c r="AR62" s="119">
        <f>'[4]Sped FY 2021'!CS78</f>
        <v>987.91043715410592</v>
      </c>
      <c r="AS62" s="188">
        <f>'[5]Sped FY 2021'!CO78</f>
        <v>0.63123675075979613</v>
      </c>
      <c r="AT62" s="189">
        <f>'[5]Sped FY 2021'!CQ78</f>
        <v>0.66525840505351896</v>
      </c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  <c r="BI62" s="162"/>
      <c r="BJ62" s="162"/>
      <c r="BK62" s="162"/>
      <c r="BL62" s="162"/>
      <c r="BM62" s="162"/>
      <c r="BN62" s="162"/>
      <c r="BO62" s="162"/>
      <c r="BP62" s="162"/>
      <c r="BQ62" s="162"/>
      <c r="BR62" s="162"/>
      <c r="BS62" s="162"/>
      <c r="BT62" s="162"/>
      <c r="BU62" s="162"/>
      <c r="BV62" s="162"/>
      <c r="BW62" s="162"/>
      <c r="BX62" s="162"/>
      <c r="BY62" s="162"/>
      <c r="BZ62" s="162"/>
      <c r="CA62" s="162"/>
      <c r="CB62" s="162"/>
      <c r="CC62" s="162"/>
      <c r="CD62" s="162"/>
      <c r="CE62" s="162"/>
      <c r="CF62" s="162"/>
      <c r="CG62" s="162"/>
      <c r="CH62" s="162"/>
      <c r="CI62" s="162"/>
      <c r="CJ62" s="162"/>
    </row>
    <row r="63" spans="1:88" ht="15" x14ac:dyDescent="0.25">
      <c r="A63" s="194">
        <v>139</v>
      </c>
      <c r="B63" s="194">
        <v>1</v>
      </c>
      <c r="C63" s="195" t="s">
        <v>46</v>
      </c>
      <c r="D63" s="157">
        <v>6</v>
      </c>
      <c r="E63" s="120">
        <f>'[4]Sped FY 2021'!AB79</f>
        <v>869195.53585042362</v>
      </c>
      <c r="F63" s="120">
        <f>'[4]Sped FY 2021'!AK79</f>
        <v>241998.44062116405</v>
      </c>
      <c r="G63" s="120">
        <f>'[4]Sped FY 2021'!BP79</f>
        <v>55541.10384257327</v>
      </c>
      <c r="H63" s="120">
        <f>-'[4]Sped FY 2021'!CI79</f>
        <v>0</v>
      </c>
      <c r="I63" s="120">
        <f>'[4]Sped FY 2021'!CB79</f>
        <v>0</v>
      </c>
      <c r="J63" s="120">
        <f>'[4]Sped FY 2021'!BF79-'[4]Sped FY 2021'!BI79</f>
        <v>-214779.74948968203</v>
      </c>
      <c r="K63" s="120">
        <f>'[4]Sped FY 2021'!CJ79</f>
        <v>0</v>
      </c>
      <c r="L63" s="138">
        <f t="shared" si="9"/>
        <v>951955.33082447876</v>
      </c>
      <c r="M63" s="134">
        <f t="shared" si="10"/>
        <v>0</v>
      </c>
      <c r="N63" s="158">
        <v>139</v>
      </c>
      <c r="O63" s="159">
        <v>1</v>
      </c>
      <c r="P63" s="14" t="s">
        <v>46</v>
      </c>
      <c r="Q63" s="14">
        <v>6</v>
      </c>
      <c r="R63" s="120">
        <v>869195.53585042362</v>
      </c>
      <c r="S63" s="120">
        <v>241959.08130382249</v>
      </c>
      <c r="T63" s="120">
        <v>0</v>
      </c>
      <c r="U63" s="120">
        <v>0</v>
      </c>
      <c r="V63" s="120">
        <v>-225113.22416088331</v>
      </c>
      <c r="W63" s="138">
        <v>886041.39299336285</v>
      </c>
      <c r="X63" s="152"/>
      <c r="Y63" s="19">
        <f t="shared" si="11"/>
        <v>0</v>
      </c>
      <c r="Z63" s="19">
        <f t="shared" si="11"/>
        <v>39.359317341557471</v>
      </c>
      <c r="AA63" s="19">
        <f t="shared" si="12"/>
        <v>55541.10384257327</v>
      </c>
      <c r="AB63" s="19">
        <f t="shared" si="13"/>
        <v>0</v>
      </c>
      <c r="AC63" s="19">
        <f t="shared" si="13"/>
        <v>0</v>
      </c>
      <c r="AD63" s="19">
        <f t="shared" si="13"/>
        <v>10333.474671201286</v>
      </c>
      <c r="AE63" s="19">
        <f t="shared" si="14"/>
        <v>0</v>
      </c>
      <c r="AF63" s="19">
        <f t="shared" si="15"/>
        <v>65913.937831115909</v>
      </c>
      <c r="AG63" s="112"/>
      <c r="AH63" s="117">
        <f>'[4]Sped FY 2021'!DZ79</f>
        <v>840.98620056102959</v>
      </c>
      <c r="AI63" s="19">
        <f t="shared" si="17"/>
        <v>0</v>
      </c>
      <c r="AJ63" s="19">
        <f t="shared" si="17"/>
        <v>4.6801383084883567E-2</v>
      </c>
      <c r="AK63" s="19">
        <f t="shared" si="17"/>
        <v>66.042824252670599</v>
      </c>
      <c r="AL63" s="19">
        <f t="shared" si="17"/>
        <v>0</v>
      </c>
      <c r="AM63" s="19">
        <f t="shared" si="17"/>
        <v>0</v>
      </c>
      <c r="AN63" s="19">
        <f t="shared" si="17"/>
        <v>12.287329642635909</v>
      </c>
      <c r="AO63" s="19">
        <f t="shared" si="17"/>
        <v>0</v>
      </c>
      <c r="AP63" s="19">
        <f t="shared" si="17"/>
        <v>78.376955278391151</v>
      </c>
      <c r="AQ63" s="118">
        <f>'[4]Sped FY 2021'!CR79</f>
        <v>1070.9253125677092</v>
      </c>
      <c r="AR63" s="119">
        <f>'[4]Sped FY 2021'!CS79</f>
        <v>992.57616419526141</v>
      </c>
      <c r="AS63" s="188">
        <f>'[5]Sped FY 2021'!CO79</f>
        <v>0.5874800619045355</v>
      </c>
      <c r="AT63" s="189">
        <f>'[5]Sped FY 2021'!CQ79</f>
        <v>0.62710555024489201</v>
      </c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  <c r="BI63" s="162"/>
      <c r="BJ63" s="162"/>
      <c r="BK63" s="162"/>
      <c r="BL63" s="162"/>
      <c r="BM63" s="162"/>
      <c r="BN63" s="162"/>
      <c r="BO63" s="162"/>
      <c r="BP63" s="162"/>
      <c r="BQ63" s="162"/>
      <c r="BR63" s="162"/>
      <c r="BS63" s="162"/>
      <c r="BT63" s="162"/>
      <c r="BU63" s="162"/>
      <c r="BV63" s="162"/>
      <c r="BW63" s="162"/>
      <c r="BX63" s="162"/>
      <c r="BY63" s="162"/>
      <c r="BZ63" s="162"/>
      <c r="CA63" s="162"/>
      <c r="CB63" s="162"/>
      <c r="CC63" s="162"/>
      <c r="CD63" s="162"/>
      <c r="CE63" s="162"/>
      <c r="CF63" s="162"/>
      <c r="CG63" s="162"/>
      <c r="CH63" s="162"/>
      <c r="CI63" s="162"/>
      <c r="CJ63" s="162"/>
    </row>
    <row r="64" spans="1:88" ht="15" x14ac:dyDescent="0.25">
      <c r="A64" s="194">
        <v>146</v>
      </c>
      <c r="B64" s="194">
        <v>1</v>
      </c>
      <c r="C64" s="195" t="s">
        <v>47</v>
      </c>
      <c r="D64" s="157">
        <v>6</v>
      </c>
      <c r="E64" s="120">
        <f>'[4]Sped FY 2021'!AB80</f>
        <v>668579.1099106418</v>
      </c>
      <c r="F64" s="120">
        <f>'[4]Sped FY 2021'!AK80</f>
        <v>127447.46700833882</v>
      </c>
      <c r="G64" s="120">
        <f>'[4]Sped FY 2021'!BP80</f>
        <v>38857.947125845647</v>
      </c>
      <c r="H64" s="120">
        <f>-'[4]Sped FY 2021'!CI80</f>
        <v>0</v>
      </c>
      <c r="I64" s="120">
        <f>'[4]Sped FY 2021'!CB80</f>
        <v>181097.02950245555</v>
      </c>
      <c r="J64" s="120">
        <f>'[4]Sped FY 2021'!BF80-'[4]Sped FY 2021'!BI80</f>
        <v>-297961.26249151252</v>
      </c>
      <c r="K64" s="120">
        <f>'[4]Sped FY 2021'!CJ80</f>
        <v>0</v>
      </c>
      <c r="L64" s="138">
        <f t="shared" si="9"/>
        <v>718020.29105576919</v>
      </c>
      <c r="M64" s="134">
        <f t="shared" si="10"/>
        <v>0</v>
      </c>
      <c r="N64" s="158">
        <v>146</v>
      </c>
      <c r="O64" s="159">
        <v>1</v>
      </c>
      <c r="P64" s="14" t="s">
        <v>47</v>
      </c>
      <c r="Q64" s="14">
        <v>6</v>
      </c>
      <c r="R64" s="120">
        <v>668579.1099106418</v>
      </c>
      <c r="S64" s="120">
        <v>127693.05684044784</v>
      </c>
      <c r="T64" s="120">
        <v>0</v>
      </c>
      <c r="U64" s="120">
        <v>189124.336872635</v>
      </c>
      <c r="V64" s="120">
        <v>-304933.08240657888</v>
      </c>
      <c r="W64" s="138">
        <v>680463.42121714586</v>
      </c>
      <c r="X64" s="152"/>
      <c r="Y64" s="19">
        <f t="shared" si="11"/>
        <v>0</v>
      </c>
      <c r="Z64" s="19">
        <f t="shared" si="11"/>
        <v>-245.58983210902079</v>
      </c>
      <c r="AA64" s="19">
        <f t="shared" si="12"/>
        <v>38857.947125845647</v>
      </c>
      <c r="AB64" s="19">
        <f t="shared" si="13"/>
        <v>0</v>
      </c>
      <c r="AC64" s="19">
        <f t="shared" si="13"/>
        <v>-8027.3073701794492</v>
      </c>
      <c r="AD64" s="19">
        <f t="shared" si="13"/>
        <v>6971.8199150663568</v>
      </c>
      <c r="AE64" s="19">
        <f t="shared" si="14"/>
        <v>0</v>
      </c>
      <c r="AF64" s="19">
        <f t="shared" si="15"/>
        <v>37556.86983862333</v>
      </c>
      <c r="AG64" s="112"/>
      <c r="AH64" s="117">
        <f>'[4]Sped FY 2021'!DZ80</f>
        <v>882.18146247620552</v>
      </c>
      <c r="AI64" s="19">
        <f t="shared" si="17"/>
        <v>0</v>
      </c>
      <c r="AJ64" s="19">
        <f t="shared" si="17"/>
        <v>-0.278389245926424</v>
      </c>
      <c r="AK64" s="19">
        <f t="shared" si="17"/>
        <v>44.047567058113891</v>
      </c>
      <c r="AL64" s="19">
        <f t="shared" si="17"/>
        <v>0</v>
      </c>
      <c r="AM64" s="19">
        <f t="shared" si="17"/>
        <v>-9.0993834167037537</v>
      </c>
      <c r="AN64" s="19">
        <f t="shared" si="17"/>
        <v>7.9029317794743426</v>
      </c>
      <c r="AO64" s="19">
        <f t="shared" si="17"/>
        <v>0</v>
      </c>
      <c r="AP64" s="19">
        <f t="shared" si="17"/>
        <v>42.572726174957829</v>
      </c>
      <c r="AQ64" s="118">
        <f>'[4]Sped FY 2021'!CR80</f>
        <v>717.92325516263031</v>
      </c>
      <c r="AR64" s="119">
        <f>'[4]Sped FY 2021'!CS80</f>
        <v>676.79105058676134</v>
      </c>
      <c r="AS64" s="188">
        <f>'[5]Sped FY 2021'!CO80</f>
        <v>0.71613416440895716</v>
      </c>
      <c r="AT64" s="189">
        <f>'[5]Sped FY 2021'!CQ80</f>
        <v>0.74586738346483084</v>
      </c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2"/>
      <c r="BZ64" s="162"/>
      <c r="CA64" s="162"/>
      <c r="CB64" s="162"/>
      <c r="CC64" s="162"/>
      <c r="CD64" s="162"/>
      <c r="CE64" s="162"/>
      <c r="CF64" s="162"/>
      <c r="CG64" s="162"/>
      <c r="CH64" s="162"/>
      <c r="CI64" s="162"/>
      <c r="CJ64" s="162"/>
    </row>
    <row r="65" spans="1:88" ht="15" x14ac:dyDescent="0.25">
      <c r="A65" s="194">
        <v>150</v>
      </c>
      <c r="B65" s="194">
        <v>1</v>
      </c>
      <c r="C65" s="195" t="s">
        <v>48</v>
      </c>
      <c r="D65" s="157">
        <v>6</v>
      </c>
      <c r="E65" s="120">
        <f>'[4]Sped FY 2021'!AB81</f>
        <v>668955.16234703746</v>
      </c>
      <c r="F65" s="120">
        <f>'[4]Sped FY 2021'!AK81</f>
        <v>173219.7169706891</v>
      </c>
      <c r="G65" s="120">
        <f>'[4]Sped FY 2021'!BP81</f>
        <v>39995.181274081697</v>
      </c>
      <c r="H65" s="120">
        <f>-'[4]Sped FY 2021'!CI81</f>
        <v>0</v>
      </c>
      <c r="I65" s="120">
        <f>'[4]Sped FY 2021'!CB81</f>
        <v>157627.55692810041</v>
      </c>
      <c r="J65" s="120">
        <f>'[4]Sped FY 2021'!BF81-'[4]Sped FY 2021'!BI81</f>
        <v>-286418.07152750046</v>
      </c>
      <c r="K65" s="120">
        <f>'[4]Sped FY 2021'!CJ81</f>
        <v>0</v>
      </c>
      <c r="L65" s="138">
        <f t="shared" si="9"/>
        <v>753379.54599240818</v>
      </c>
      <c r="M65" s="134">
        <f t="shared" si="10"/>
        <v>0</v>
      </c>
      <c r="N65" s="158">
        <v>150</v>
      </c>
      <c r="O65" s="159">
        <v>1</v>
      </c>
      <c r="P65" s="14" t="s">
        <v>48</v>
      </c>
      <c r="Q65" s="14">
        <v>6</v>
      </c>
      <c r="R65" s="120">
        <v>668955.16234703746</v>
      </c>
      <c r="S65" s="120">
        <v>173371.06071634358</v>
      </c>
      <c r="T65" s="120">
        <v>0</v>
      </c>
      <c r="U65" s="120">
        <v>157151.67364312126</v>
      </c>
      <c r="V65" s="120">
        <v>-284726.89527415601</v>
      </c>
      <c r="W65" s="138">
        <v>714751.0014323463</v>
      </c>
      <c r="X65" s="152"/>
      <c r="Y65" s="19">
        <f t="shared" si="11"/>
        <v>0</v>
      </c>
      <c r="Z65" s="19">
        <f t="shared" si="11"/>
        <v>-151.34374565447797</v>
      </c>
      <c r="AA65" s="19">
        <f t="shared" si="12"/>
        <v>39995.181274081697</v>
      </c>
      <c r="AB65" s="19">
        <f t="shared" si="13"/>
        <v>0</v>
      </c>
      <c r="AC65" s="19">
        <f t="shared" si="13"/>
        <v>475.88328497915063</v>
      </c>
      <c r="AD65" s="19">
        <f t="shared" si="13"/>
        <v>-1691.1762533444562</v>
      </c>
      <c r="AE65" s="19">
        <f t="shared" si="14"/>
        <v>0</v>
      </c>
      <c r="AF65" s="19">
        <f t="shared" si="15"/>
        <v>38628.544560061884</v>
      </c>
      <c r="AG65" s="112"/>
      <c r="AH65" s="117">
        <f>'[4]Sped FY 2021'!DZ81</f>
        <v>1009.7862981646771</v>
      </c>
      <c r="AI65" s="19">
        <f t="shared" si="17"/>
        <v>0</v>
      </c>
      <c r="AJ65" s="19">
        <f t="shared" si="17"/>
        <v>-0.14987700459943917</v>
      </c>
      <c r="AK65" s="19">
        <f t="shared" si="17"/>
        <v>39.60756978657205</v>
      </c>
      <c r="AL65" s="19">
        <f t="shared" si="17"/>
        <v>0</v>
      </c>
      <c r="AM65" s="19">
        <f t="shared" si="17"/>
        <v>0.47127128368060217</v>
      </c>
      <c r="AN65" s="19">
        <f t="shared" si="17"/>
        <v>-1.6747862952965691</v>
      </c>
      <c r="AO65" s="19">
        <f t="shared" si="17"/>
        <v>0</v>
      </c>
      <c r="AP65" s="19">
        <f t="shared" si="17"/>
        <v>38.254177770356613</v>
      </c>
      <c r="AQ65" s="118">
        <f>'[4]Sped FY 2021'!CR81</f>
        <v>643.23903251039383</v>
      </c>
      <c r="AR65" s="119">
        <f>'[4]Sped FY 2021'!CS81</f>
        <v>605.41504426947529</v>
      </c>
      <c r="AS65" s="188">
        <f>'[5]Sped FY 2021'!CO81</f>
        <v>0.72727178787275149</v>
      </c>
      <c r="AT65" s="189">
        <f>'[5]Sped FY 2021'!CQ81</f>
        <v>0.75567701045231206</v>
      </c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  <c r="BI65" s="162"/>
      <c r="BJ65" s="162"/>
      <c r="BK65" s="162"/>
      <c r="BL65" s="162"/>
      <c r="BM65" s="162"/>
      <c r="BN65" s="162"/>
      <c r="BO65" s="162"/>
      <c r="BP65" s="162"/>
      <c r="BQ65" s="162"/>
      <c r="BR65" s="162"/>
      <c r="BS65" s="162"/>
      <c r="BT65" s="162"/>
      <c r="BU65" s="162"/>
      <c r="BV65" s="162"/>
      <c r="BW65" s="162"/>
      <c r="BX65" s="162"/>
      <c r="BY65" s="162"/>
      <c r="BZ65" s="162"/>
      <c r="CA65" s="162"/>
      <c r="CB65" s="162"/>
      <c r="CC65" s="162"/>
      <c r="CD65" s="162"/>
      <c r="CE65" s="162"/>
      <c r="CF65" s="162"/>
      <c r="CG65" s="162"/>
      <c r="CH65" s="162"/>
      <c r="CI65" s="162"/>
      <c r="CJ65" s="162"/>
    </row>
    <row r="66" spans="1:88" ht="15" x14ac:dyDescent="0.25">
      <c r="A66" s="194">
        <v>152</v>
      </c>
      <c r="B66" s="194">
        <v>1</v>
      </c>
      <c r="C66" s="195" t="s">
        <v>49</v>
      </c>
      <c r="D66" s="157">
        <v>4</v>
      </c>
      <c r="E66" s="120">
        <f>'[4]Sped FY 2021'!AB82</f>
        <v>10836238.039967291</v>
      </c>
      <c r="F66" s="120">
        <f>'[4]Sped FY 2021'!AK82</f>
        <v>3138595.2054865039</v>
      </c>
      <c r="G66" s="120">
        <f>'[4]Sped FY 2021'!BP82</f>
        <v>471436.05112709361</v>
      </c>
      <c r="H66" s="120">
        <f>-'[4]Sped FY 2021'!CI82</f>
        <v>0</v>
      </c>
      <c r="I66" s="120">
        <f>'[4]Sped FY 2021'!CB82</f>
        <v>0</v>
      </c>
      <c r="J66" s="120">
        <f>'[4]Sped FY 2021'!BF82-'[4]Sped FY 2021'!BI82</f>
        <v>-87643.508718588739</v>
      </c>
      <c r="K66" s="120">
        <f>'[4]Sped FY 2021'!CJ82</f>
        <v>0</v>
      </c>
      <c r="L66" s="138">
        <f t="shared" si="9"/>
        <v>14358625.787862299</v>
      </c>
      <c r="M66" s="134">
        <f t="shared" si="10"/>
        <v>0</v>
      </c>
      <c r="N66" s="158">
        <v>152</v>
      </c>
      <c r="O66" s="159">
        <v>1</v>
      </c>
      <c r="P66" s="14" t="s">
        <v>49</v>
      </c>
      <c r="Q66" s="14">
        <v>4</v>
      </c>
      <c r="R66" s="120">
        <v>10836238.039967291</v>
      </c>
      <c r="S66" s="120">
        <v>3150242.3383561168</v>
      </c>
      <c r="T66" s="120">
        <v>0</v>
      </c>
      <c r="U66" s="120">
        <v>0</v>
      </c>
      <c r="V66" s="120">
        <v>-109893.62994372257</v>
      </c>
      <c r="W66" s="138">
        <v>13876586.748379685</v>
      </c>
      <c r="X66" s="152"/>
      <c r="Y66" s="19">
        <f t="shared" si="11"/>
        <v>0</v>
      </c>
      <c r="Z66" s="19">
        <f t="shared" si="11"/>
        <v>-11647.132869612891</v>
      </c>
      <c r="AA66" s="19">
        <f t="shared" si="12"/>
        <v>471436.05112709361</v>
      </c>
      <c r="AB66" s="19">
        <f t="shared" si="13"/>
        <v>0</v>
      </c>
      <c r="AC66" s="19">
        <f t="shared" si="13"/>
        <v>0</v>
      </c>
      <c r="AD66" s="19">
        <f t="shared" si="13"/>
        <v>22250.121225133829</v>
      </c>
      <c r="AE66" s="19">
        <f t="shared" si="14"/>
        <v>0</v>
      </c>
      <c r="AF66" s="19">
        <f t="shared" si="15"/>
        <v>482039.03948261403</v>
      </c>
      <c r="AG66" s="112"/>
      <c r="AH66" s="117">
        <f>'[4]Sped FY 2021'!DZ82</f>
        <v>6945.9230638929484</v>
      </c>
      <c r="AI66" s="19">
        <f t="shared" ref="AI66:AP97" si="18">IF($AH66&gt;0,Y66/$AH66,0)</f>
        <v>0</v>
      </c>
      <c r="AJ66" s="19">
        <f t="shared" si="18"/>
        <v>-1.6768301005460717</v>
      </c>
      <c r="AK66" s="19">
        <f t="shared" si="18"/>
        <v>67.872339902203024</v>
      </c>
      <c r="AL66" s="19">
        <f t="shared" si="18"/>
        <v>0</v>
      </c>
      <c r="AM66" s="19">
        <f t="shared" si="18"/>
        <v>0</v>
      </c>
      <c r="AN66" s="19">
        <f t="shared" si="18"/>
        <v>3.2033353984003687</v>
      </c>
      <c r="AO66" s="19">
        <f t="shared" si="18"/>
        <v>0</v>
      </c>
      <c r="AP66" s="19">
        <f t="shared" si="18"/>
        <v>69.398845200057238</v>
      </c>
      <c r="AQ66" s="118">
        <f>'[4]Sped FY 2021'!CR82</f>
        <v>1112.6587873147059</v>
      </c>
      <c r="AR66" s="119">
        <f>'[4]Sped FY 2021'!CS82</f>
        <v>1046.5762936695746</v>
      </c>
      <c r="AS66" s="188">
        <f>'[5]Sped FY 2021'!CO82</f>
        <v>0.61145336696223729</v>
      </c>
      <c r="AT66" s="189">
        <f>'[5]Sped FY 2021'!CQ82</f>
        <v>0.63461036164060214</v>
      </c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  <c r="BI66" s="162"/>
      <c r="BJ66" s="162"/>
      <c r="BK66" s="162"/>
      <c r="BL66" s="162"/>
      <c r="BM66" s="162"/>
      <c r="BN66" s="162"/>
      <c r="BO66" s="162"/>
      <c r="BP66" s="162"/>
      <c r="BQ66" s="162"/>
      <c r="BR66" s="162"/>
      <c r="BS66" s="162"/>
      <c r="BT66" s="162"/>
      <c r="BU66" s="162"/>
      <c r="BV66" s="162"/>
      <c r="BW66" s="162"/>
      <c r="BX66" s="162"/>
      <c r="BY66" s="162"/>
      <c r="BZ66" s="162"/>
      <c r="CA66" s="162"/>
      <c r="CB66" s="162"/>
      <c r="CC66" s="162"/>
      <c r="CD66" s="162"/>
      <c r="CE66" s="162"/>
      <c r="CF66" s="162"/>
      <c r="CG66" s="162"/>
      <c r="CH66" s="162"/>
      <c r="CI66" s="162"/>
      <c r="CJ66" s="162"/>
    </row>
    <row r="67" spans="1:88" ht="15" x14ac:dyDescent="0.25">
      <c r="A67" s="194">
        <v>160.19999999999999</v>
      </c>
      <c r="B67" s="194">
        <v>70</v>
      </c>
      <c r="C67" s="195" t="s">
        <v>50</v>
      </c>
      <c r="D67" s="157">
        <v>8</v>
      </c>
      <c r="E67" s="120">
        <f>'[4]Sped FY 2021'!AB83</f>
        <v>1590592.457716139</v>
      </c>
      <c r="F67" s="120">
        <f>'[4]Sped FY 2021'!AK83</f>
        <v>1265529.1000226182</v>
      </c>
      <c r="G67" s="120">
        <f>'[4]Sped FY 2021'!BP83</f>
        <v>0</v>
      </c>
      <c r="H67" s="120">
        <f>-'[4]Sped FY 2021'!CI83</f>
        <v>0</v>
      </c>
      <c r="I67" s="120">
        <f>'[4]Sped FY 2021'!CB83</f>
        <v>0</v>
      </c>
      <c r="J67" s="120">
        <f>'[4]Sped FY 2021'!BF83-'[4]Sped FY 2021'!BI83</f>
        <v>1341656.3126002676</v>
      </c>
      <c r="K67" s="120">
        <f>'[4]Sped FY 2021'!CJ83</f>
        <v>0</v>
      </c>
      <c r="L67" s="138">
        <f t="shared" si="9"/>
        <v>4197777.8703390248</v>
      </c>
      <c r="M67" s="134">
        <f t="shared" si="10"/>
        <v>-0.19999999999998863</v>
      </c>
      <c r="N67" s="158">
        <v>160</v>
      </c>
      <c r="O67" s="159">
        <v>70</v>
      </c>
      <c r="P67" s="14" t="s">
        <v>50</v>
      </c>
      <c r="Q67" s="14">
        <v>8</v>
      </c>
      <c r="R67" s="120">
        <v>1590592.457716139</v>
      </c>
      <c r="S67" s="120">
        <v>1265529.1000226182</v>
      </c>
      <c r="T67" s="120">
        <v>0</v>
      </c>
      <c r="U67" s="120">
        <v>0</v>
      </c>
      <c r="V67" s="120">
        <v>1341656.3126002676</v>
      </c>
      <c r="W67" s="138">
        <v>4197777.8703390248</v>
      </c>
      <c r="X67" s="152"/>
      <c r="Y67" s="19">
        <f t="shared" si="11"/>
        <v>0</v>
      </c>
      <c r="Z67" s="19">
        <f t="shared" si="11"/>
        <v>0</v>
      </c>
      <c r="AA67" s="19">
        <f t="shared" si="12"/>
        <v>0</v>
      </c>
      <c r="AB67" s="19">
        <f t="shared" si="13"/>
        <v>0</v>
      </c>
      <c r="AC67" s="19">
        <f t="shared" si="13"/>
        <v>0</v>
      </c>
      <c r="AD67" s="19">
        <f t="shared" si="13"/>
        <v>0</v>
      </c>
      <c r="AE67" s="19">
        <f t="shared" si="14"/>
        <v>0</v>
      </c>
      <c r="AF67" s="19">
        <f t="shared" si="15"/>
        <v>0</v>
      </c>
      <c r="AG67" s="112"/>
      <c r="AH67" s="117">
        <f>'[4]Sped FY 2021'!DZ83</f>
        <v>0</v>
      </c>
      <c r="AI67" s="19">
        <f t="shared" si="18"/>
        <v>0</v>
      </c>
      <c r="AJ67" s="19">
        <f t="shared" si="18"/>
        <v>0</v>
      </c>
      <c r="AK67" s="19">
        <f t="shared" si="18"/>
        <v>0</v>
      </c>
      <c r="AL67" s="19">
        <f t="shared" si="18"/>
        <v>0</v>
      </c>
      <c r="AM67" s="19">
        <f t="shared" si="18"/>
        <v>0</v>
      </c>
      <c r="AN67" s="19">
        <f t="shared" si="18"/>
        <v>0</v>
      </c>
      <c r="AO67" s="19">
        <f t="shared" si="18"/>
        <v>0</v>
      </c>
      <c r="AP67" s="19">
        <f t="shared" si="18"/>
        <v>0</v>
      </c>
      <c r="AQ67" s="118">
        <f>'[4]Sped FY 2021'!CR83</f>
        <v>0</v>
      </c>
      <c r="AR67" s="119">
        <f>'[4]Sped FY 2021'!CS83</f>
        <v>0</v>
      </c>
      <c r="AS67" s="188">
        <f>'[5]Sped FY 2021'!CO83</f>
        <v>0.68038892146241381</v>
      </c>
      <c r="AT67" s="189">
        <f>'[5]Sped FY 2021'!CQ83</f>
        <v>0.68038892146241381</v>
      </c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  <c r="BI67" s="162"/>
      <c r="BJ67" s="162"/>
      <c r="BK67" s="162"/>
      <c r="BL67" s="162"/>
      <c r="BM67" s="162"/>
      <c r="BN67" s="162"/>
      <c r="BO67" s="162"/>
      <c r="BP67" s="162"/>
      <c r="BQ67" s="162"/>
      <c r="BR67" s="162"/>
      <c r="BS67" s="162"/>
      <c r="BT67" s="162"/>
      <c r="BU67" s="162"/>
      <c r="BV67" s="162"/>
      <c r="BW67" s="162"/>
      <c r="BX67" s="162"/>
      <c r="BY67" s="162"/>
      <c r="BZ67" s="162"/>
      <c r="CA67" s="162"/>
      <c r="CB67" s="162"/>
      <c r="CC67" s="162"/>
      <c r="CD67" s="162"/>
      <c r="CE67" s="162"/>
      <c r="CF67" s="162"/>
      <c r="CG67" s="162"/>
      <c r="CH67" s="162"/>
      <c r="CI67" s="162"/>
      <c r="CJ67" s="162"/>
    </row>
    <row r="68" spans="1:88" ht="15" x14ac:dyDescent="0.25">
      <c r="A68" s="194">
        <v>162</v>
      </c>
      <c r="B68" s="194">
        <v>1</v>
      </c>
      <c r="C68" s="195" t="s">
        <v>52</v>
      </c>
      <c r="D68" s="157">
        <v>6</v>
      </c>
      <c r="E68" s="120">
        <f>'[4]Sped FY 2021'!AB84</f>
        <v>1323340.3745416414</v>
      </c>
      <c r="F68" s="120">
        <f>'[4]Sped FY 2021'!AK84</f>
        <v>310175.6493498467</v>
      </c>
      <c r="G68" s="120">
        <f>'[4]Sped FY 2021'!BP84</f>
        <v>56946.498955167939</v>
      </c>
      <c r="H68" s="120">
        <f>-'[4]Sped FY 2021'!CI84</f>
        <v>0</v>
      </c>
      <c r="I68" s="120">
        <f>'[4]Sped FY 2021'!CB84</f>
        <v>42765.050234593218</v>
      </c>
      <c r="J68" s="120">
        <f>'[4]Sped FY 2021'!BF84-'[4]Sped FY 2021'!BI84</f>
        <v>-87759.57875720966</v>
      </c>
      <c r="K68" s="120">
        <f>'[4]Sped FY 2021'!CJ84</f>
        <v>0</v>
      </c>
      <c r="L68" s="138">
        <f t="shared" si="9"/>
        <v>1645467.9943240394</v>
      </c>
      <c r="M68" s="134">
        <f t="shared" si="10"/>
        <v>0</v>
      </c>
      <c r="N68" s="158">
        <v>162</v>
      </c>
      <c r="O68" s="159">
        <v>1</v>
      </c>
      <c r="P68" s="14" t="s">
        <v>52</v>
      </c>
      <c r="Q68" s="14">
        <v>6</v>
      </c>
      <c r="R68" s="120">
        <v>1323340.3745416414</v>
      </c>
      <c r="S68" s="120">
        <v>311866.94787614502</v>
      </c>
      <c r="T68" s="120">
        <v>0</v>
      </c>
      <c r="U68" s="120">
        <v>43472.822458766866</v>
      </c>
      <c r="V68" s="120">
        <v>-87115.504880537948</v>
      </c>
      <c r="W68" s="138">
        <v>1591564.6399960152</v>
      </c>
      <c r="X68" s="152"/>
      <c r="Y68" s="19">
        <f t="shared" si="11"/>
        <v>0</v>
      </c>
      <c r="Z68" s="19">
        <f t="shared" si="11"/>
        <v>-1691.2985262983129</v>
      </c>
      <c r="AA68" s="19">
        <f t="shared" si="12"/>
        <v>56946.498955167939</v>
      </c>
      <c r="AB68" s="19">
        <f t="shared" si="13"/>
        <v>0</v>
      </c>
      <c r="AC68" s="19">
        <f t="shared" si="13"/>
        <v>-707.77222417364828</v>
      </c>
      <c r="AD68" s="19">
        <f t="shared" si="13"/>
        <v>-644.07387667171133</v>
      </c>
      <c r="AE68" s="19">
        <f t="shared" si="14"/>
        <v>0</v>
      </c>
      <c r="AF68" s="19">
        <f t="shared" si="15"/>
        <v>53903.354328024201</v>
      </c>
      <c r="AG68" s="112"/>
      <c r="AH68" s="117">
        <f>'[4]Sped FY 2021'!DZ84</f>
        <v>1042.1396502053763</v>
      </c>
      <c r="AI68" s="19">
        <f t="shared" si="18"/>
        <v>0</v>
      </c>
      <c r="AJ68" s="19">
        <f t="shared" si="18"/>
        <v>-1.6229096800654363</v>
      </c>
      <c r="AK68" s="19">
        <f t="shared" si="18"/>
        <v>54.643827191437722</v>
      </c>
      <c r="AL68" s="19">
        <f t="shared" si="18"/>
        <v>0</v>
      </c>
      <c r="AM68" s="19">
        <f t="shared" si="18"/>
        <v>-0.67915295616491167</v>
      </c>
      <c r="AN68" s="19">
        <f t="shared" si="18"/>
        <v>-0.61803029617458904</v>
      </c>
      <c r="AO68" s="19">
        <f t="shared" si="18"/>
        <v>0</v>
      </c>
      <c r="AP68" s="19">
        <f t="shared" si="18"/>
        <v>51.723734259032724</v>
      </c>
      <c r="AQ68" s="118">
        <f>'[4]Sped FY 2021'!CR84</f>
        <v>887.2512312468242</v>
      </c>
      <c r="AR68" s="119">
        <f>'[4]Sped FY 2021'!CS84</f>
        <v>835.39475224182524</v>
      </c>
      <c r="AS68" s="188">
        <f>'[5]Sped FY 2021'!CO84</f>
        <v>0.66838793174416977</v>
      </c>
      <c r="AT68" s="189">
        <f>'[5]Sped FY 2021'!CQ84</f>
        <v>0.68971085775367935</v>
      </c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2"/>
      <c r="BZ68" s="162"/>
      <c r="CA68" s="162"/>
      <c r="CB68" s="162"/>
      <c r="CC68" s="162"/>
      <c r="CD68" s="162"/>
      <c r="CE68" s="162"/>
      <c r="CF68" s="162"/>
      <c r="CG68" s="162"/>
      <c r="CH68" s="162"/>
      <c r="CI68" s="162"/>
      <c r="CJ68" s="162"/>
    </row>
    <row r="69" spans="1:88" ht="15" x14ac:dyDescent="0.25">
      <c r="A69" s="194">
        <v>166</v>
      </c>
      <c r="B69" s="194">
        <v>1</v>
      </c>
      <c r="C69" s="195" t="s">
        <v>53</v>
      </c>
      <c r="D69" s="157">
        <v>6</v>
      </c>
      <c r="E69" s="120">
        <f>'[4]Sped FY 2021'!AB85</f>
        <v>711901.7080985615</v>
      </c>
      <c r="F69" s="120">
        <f>'[4]Sped FY 2021'!AK85</f>
        <v>190777.0258172309</v>
      </c>
      <c r="G69" s="120">
        <f>'[4]Sped FY 2021'!BP85</f>
        <v>49482.866884473187</v>
      </c>
      <c r="H69" s="120">
        <f>-'[4]Sped FY 2021'!CI85</f>
        <v>0</v>
      </c>
      <c r="I69" s="120">
        <f>'[4]Sped FY 2021'!CB85</f>
        <v>67949.638799218112</v>
      </c>
      <c r="J69" s="120">
        <f>'[4]Sped FY 2021'!BF85-'[4]Sped FY 2021'!BI85</f>
        <v>-508232.98566217173</v>
      </c>
      <c r="K69" s="120">
        <f>'[4]Sped FY 2021'!CJ85</f>
        <v>0</v>
      </c>
      <c r="L69" s="138">
        <f t="shared" si="9"/>
        <v>511878.25393731194</v>
      </c>
      <c r="M69" s="134">
        <f t="shared" si="10"/>
        <v>0</v>
      </c>
      <c r="N69" s="158">
        <v>166</v>
      </c>
      <c r="O69" s="159">
        <v>1</v>
      </c>
      <c r="P69" s="14" t="s">
        <v>53</v>
      </c>
      <c r="Q69" s="14">
        <v>6</v>
      </c>
      <c r="R69" s="120">
        <v>711901.7080985615</v>
      </c>
      <c r="S69" s="120">
        <v>191846.80041255668</v>
      </c>
      <c r="T69" s="120">
        <v>0</v>
      </c>
      <c r="U69" s="120">
        <v>143235.71969496662</v>
      </c>
      <c r="V69" s="120">
        <v>-583703.02623552014</v>
      </c>
      <c r="W69" s="138">
        <v>463281.20197056467</v>
      </c>
      <c r="X69" s="152"/>
      <c r="Y69" s="19">
        <f t="shared" si="11"/>
        <v>0</v>
      </c>
      <c r="Z69" s="19">
        <f t="shared" si="11"/>
        <v>-1069.7745953257836</v>
      </c>
      <c r="AA69" s="19">
        <f t="shared" si="12"/>
        <v>49482.866884473187</v>
      </c>
      <c r="AB69" s="19">
        <f t="shared" si="13"/>
        <v>0</v>
      </c>
      <c r="AC69" s="19">
        <f t="shared" si="13"/>
        <v>-75286.080895748513</v>
      </c>
      <c r="AD69" s="19">
        <f t="shared" si="13"/>
        <v>75470.040573348408</v>
      </c>
      <c r="AE69" s="19">
        <f t="shared" si="14"/>
        <v>0</v>
      </c>
      <c r="AF69" s="19">
        <f t="shared" si="15"/>
        <v>48597.051966747269</v>
      </c>
      <c r="AG69" s="112"/>
      <c r="AH69" s="117">
        <f>'[4]Sped FY 2021'!DZ85</f>
        <v>461.18598095282266</v>
      </c>
      <c r="AI69" s="19">
        <f t="shared" si="18"/>
        <v>0</v>
      </c>
      <c r="AJ69" s="19">
        <f t="shared" si="18"/>
        <v>-2.3196164660417482</v>
      </c>
      <c r="AK69" s="19">
        <f t="shared" si="18"/>
        <v>107.29482015528801</v>
      </c>
      <c r="AL69" s="19">
        <f t="shared" si="18"/>
        <v>0</v>
      </c>
      <c r="AM69" s="19">
        <f t="shared" si="18"/>
        <v>-163.24451307085579</v>
      </c>
      <c r="AN69" s="19">
        <f t="shared" si="18"/>
        <v>163.6433970031467</v>
      </c>
      <c r="AO69" s="19">
        <f t="shared" si="18"/>
        <v>0</v>
      </c>
      <c r="AP69" s="19">
        <f t="shared" si="18"/>
        <v>105.37408762153709</v>
      </c>
      <c r="AQ69" s="118">
        <f>'[4]Sped FY 2021'!CR85</f>
        <v>1748.665169714272</v>
      </c>
      <c r="AR69" s="119">
        <f>'[4]Sped FY 2021'!CS85</f>
        <v>1644.1853435571804</v>
      </c>
      <c r="AS69" s="188">
        <f>'[5]Sped FY 2021'!CO85</f>
        <v>0.74014339356516778</v>
      </c>
      <c r="AT69" s="189">
        <f>'[5]Sped FY 2021'!CQ85</f>
        <v>0.78102317792527309</v>
      </c>
      <c r="AW69" s="162"/>
      <c r="AX69" s="162"/>
      <c r="AY69" s="162"/>
      <c r="AZ69" s="162"/>
      <c r="BA69" s="162"/>
      <c r="BB69" s="162"/>
      <c r="BC69" s="162"/>
      <c r="BD69" s="162"/>
      <c r="BE69" s="162"/>
      <c r="BF69" s="162"/>
      <c r="BG69" s="162"/>
      <c r="BH69" s="162"/>
      <c r="BI69" s="162"/>
      <c r="BJ69" s="162"/>
      <c r="BK69" s="162"/>
      <c r="BL69" s="162"/>
      <c r="BM69" s="162"/>
      <c r="BN69" s="162"/>
      <c r="BO69" s="162"/>
      <c r="BP69" s="162"/>
      <c r="BQ69" s="162"/>
      <c r="BR69" s="162"/>
      <c r="BS69" s="162"/>
      <c r="BT69" s="162"/>
      <c r="BU69" s="162"/>
      <c r="BV69" s="162"/>
      <c r="BW69" s="162"/>
      <c r="BX69" s="162"/>
      <c r="BY69" s="162"/>
      <c r="BZ69" s="162"/>
      <c r="CA69" s="162"/>
      <c r="CB69" s="162"/>
      <c r="CC69" s="162"/>
      <c r="CD69" s="162"/>
      <c r="CE69" s="162"/>
      <c r="CF69" s="162"/>
      <c r="CG69" s="162"/>
      <c r="CH69" s="162"/>
      <c r="CI69" s="162"/>
      <c r="CJ69" s="162"/>
    </row>
    <row r="70" spans="1:88" ht="15" x14ac:dyDescent="0.25">
      <c r="A70" s="194">
        <v>173</v>
      </c>
      <c r="B70" s="194">
        <v>1</v>
      </c>
      <c r="C70" s="195" t="s">
        <v>54</v>
      </c>
      <c r="D70" s="157">
        <v>6</v>
      </c>
      <c r="E70" s="120">
        <f>'[4]Sped FY 2021'!AB86</f>
        <v>457439.10259901633</v>
      </c>
      <c r="F70" s="120">
        <f>'[4]Sped FY 2021'!AK86</f>
        <v>66332.115091010273</v>
      </c>
      <c r="G70" s="120">
        <f>'[4]Sped FY 2021'!BP86</f>
        <v>23724.364944428533</v>
      </c>
      <c r="H70" s="120">
        <f>-'[4]Sped FY 2021'!CI86</f>
        <v>0</v>
      </c>
      <c r="I70" s="120">
        <f>'[4]Sped FY 2021'!CB86</f>
        <v>60267.55296611134</v>
      </c>
      <c r="J70" s="120">
        <f>'[4]Sped FY 2021'!BF86-'[4]Sped FY 2021'!BI86</f>
        <v>-144939.41131393029</v>
      </c>
      <c r="K70" s="120">
        <f>'[4]Sped FY 2021'!CJ86</f>
        <v>0</v>
      </c>
      <c r="L70" s="138">
        <f t="shared" si="9"/>
        <v>462823.72428663622</v>
      </c>
      <c r="M70" s="134">
        <f t="shared" si="10"/>
        <v>0</v>
      </c>
      <c r="N70" s="158">
        <v>173</v>
      </c>
      <c r="O70" s="159">
        <v>1</v>
      </c>
      <c r="P70" s="14" t="s">
        <v>54</v>
      </c>
      <c r="Q70" s="14">
        <v>6</v>
      </c>
      <c r="R70" s="120">
        <v>457439.10259901633</v>
      </c>
      <c r="S70" s="120">
        <v>66935.604946902997</v>
      </c>
      <c r="T70" s="120">
        <v>0</v>
      </c>
      <c r="U70" s="120">
        <v>61099.785176813486</v>
      </c>
      <c r="V70" s="120">
        <v>-145533.94686837529</v>
      </c>
      <c r="W70" s="138">
        <v>439940.54585435754</v>
      </c>
      <c r="X70" s="152"/>
      <c r="Y70" s="19">
        <f t="shared" si="11"/>
        <v>0</v>
      </c>
      <c r="Z70" s="19">
        <f t="shared" si="11"/>
        <v>-603.48985589272343</v>
      </c>
      <c r="AA70" s="19">
        <f t="shared" si="12"/>
        <v>23724.364944428533</v>
      </c>
      <c r="AB70" s="19">
        <f t="shared" si="13"/>
        <v>0</v>
      </c>
      <c r="AC70" s="19">
        <f t="shared" si="13"/>
        <v>-832.2322107021464</v>
      </c>
      <c r="AD70" s="19">
        <f t="shared" si="13"/>
        <v>594.53555444499943</v>
      </c>
      <c r="AE70" s="19">
        <f t="shared" si="14"/>
        <v>0</v>
      </c>
      <c r="AF70" s="19">
        <f t="shared" si="15"/>
        <v>22883.178432278684</v>
      </c>
      <c r="AG70" s="112"/>
      <c r="AH70" s="117">
        <f>'[4]Sped FY 2021'!DZ86</f>
        <v>498.36219292505456</v>
      </c>
      <c r="AI70" s="19">
        <f t="shared" si="18"/>
        <v>0</v>
      </c>
      <c r="AJ70" s="19">
        <f t="shared" si="18"/>
        <v>-1.2109463046356694</v>
      </c>
      <c r="AK70" s="19">
        <f t="shared" si="18"/>
        <v>47.604664401170346</v>
      </c>
      <c r="AL70" s="19">
        <f t="shared" si="18"/>
        <v>0</v>
      </c>
      <c r="AM70" s="19">
        <f t="shared" si="18"/>
        <v>-1.6699344824243125</v>
      </c>
      <c r="AN70" s="19">
        <f t="shared" si="18"/>
        <v>1.1929788472826786</v>
      </c>
      <c r="AO70" s="19">
        <f t="shared" si="18"/>
        <v>0</v>
      </c>
      <c r="AP70" s="19">
        <f t="shared" si="18"/>
        <v>45.916762461393084</v>
      </c>
      <c r="AQ70" s="118">
        <f>'[4]Sped FY 2021'!CR86</f>
        <v>778.79822922029223</v>
      </c>
      <c r="AR70" s="119">
        <f>'[4]Sped FY 2021'!CS86</f>
        <v>733.17195366856583</v>
      </c>
      <c r="AS70" s="188">
        <f>'[5]Sped FY 2021'!CO86</f>
        <v>0.68560180221672229</v>
      </c>
      <c r="AT70" s="189">
        <f>'[5]Sped FY 2021'!CQ86</f>
        <v>0.71479726883492656</v>
      </c>
      <c r="AW70" s="162"/>
      <c r="AX70" s="162"/>
      <c r="AY70" s="162"/>
      <c r="AZ70" s="162"/>
      <c r="BA70" s="162"/>
      <c r="BB70" s="162"/>
      <c r="BC70" s="162"/>
      <c r="BD70" s="162"/>
      <c r="BE70" s="162"/>
      <c r="BF70" s="162"/>
      <c r="BG70" s="162"/>
      <c r="BH70" s="162"/>
      <c r="BI70" s="162"/>
      <c r="BJ70" s="162"/>
      <c r="BK70" s="162"/>
      <c r="BL70" s="162"/>
      <c r="BM70" s="162"/>
      <c r="BN70" s="162"/>
      <c r="BO70" s="162"/>
      <c r="BP70" s="162"/>
      <c r="BQ70" s="162"/>
      <c r="BR70" s="162"/>
      <c r="BS70" s="162"/>
      <c r="BT70" s="162"/>
      <c r="BU70" s="162"/>
      <c r="BV70" s="162"/>
      <c r="BW70" s="162"/>
      <c r="BX70" s="162"/>
      <c r="BY70" s="162"/>
      <c r="BZ70" s="162"/>
      <c r="CA70" s="162"/>
      <c r="CB70" s="162"/>
      <c r="CC70" s="162"/>
      <c r="CD70" s="162"/>
      <c r="CE70" s="162"/>
      <c r="CF70" s="162"/>
      <c r="CG70" s="162"/>
      <c r="CH70" s="162"/>
      <c r="CI70" s="162"/>
      <c r="CJ70" s="162"/>
    </row>
    <row r="71" spans="1:88" ht="15" x14ac:dyDescent="0.25">
      <c r="A71" s="194">
        <v>177</v>
      </c>
      <c r="B71" s="194">
        <v>1</v>
      </c>
      <c r="C71" s="195" t="s">
        <v>55</v>
      </c>
      <c r="D71" s="157">
        <v>6</v>
      </c>
      <c r="E71" s="120">
        <f>'[4]Sped FY 2021'!AB87</f>
        <v>1489581.4813382158</v>
      </c>
      <c r="F71" s="120">
        <f>'[4]Sped FY 2021'!AK87</f>
        <v>361919.04226403154</v>
      </c>
      <c r="G71" s="120">
        <f>'[4]Sped FY 2021'!BP87</f>
        <v>71014.135323496026</v>
      </c>
      <c r="H71" s="120">
        <f>-'[4]Sped FY 2021'!CI87</f>
        <v>0</v>
      </c>
      <c r="I71" s="120">
        <f>'[4]Sped FY 2021'!CB87</f>
        <v>0</v>
      </c>
      <c r="J71" s="120">
        <f>'[4]Sped FY 2021'!BF87-'[4]Sped FY 2021'!BI87</f>
        <v>-201901.28913394679</v>
      </c>
      <c r="K71" s="120">
        <f>'[4]Sped FY 2021'!CJ87</f>
        <v>0</v>
      </c>
      <c r="L71" s="138">
        <f t="shared" si="9"/>
        <v>1720613.3697917964</v>
      </c>
      <c r="M71" s="134">
        <f t="shared" si="10"/>
        <v>0</v>
      </c>
      <c r="N71" s="158">
        <v>177</v>
      </c>
      <c r="O71" s="159">
        <v>1</v>
      </c>
      <c r="P71" s="14" t="s">
        <v>55</v>
      </c>
      <c r="Q71" s="14">
        <v>6</v>
      </c>
      <c r="R71" s="120">
        <v>1489581.4813382158</v>
      </c>
      <c r="S71" s="120">
        <v>362767.79675561603</v>
      </c>
      <c r="T71" s="120">
        <v>0</v>
      </c>
      <c r="U71" s="120">
        <v>0</v>
      </c>
      <c r="V71" s="120">
        <v>-201541.4248160274</v>
      </c>
      <c r="W71" s="138">
        <v>1650807.8532778043</v>
      </c>
      <c r="X71" s="152"/>
      <c r="Y71" s="19">
        <f t="shared" si="11"/>
        <v>0</v>
      </c>
      <c r="Z71" s="19">
        <f t="shared" si="11"/>
        <v>-848.75449158449192</v>
      </c>
      <c r="AA71" s="19">
        <f t="shared" si="12"/>
        <v>71014.135323496026</v>
      </c>
      <c r="AB71" s="19">
        <f t="shared" si="13"/>
        <v>0</v>
      </c>
      <c r="AC71" s="19">
        <f t="shared" si="13"/>
        <v>0</v>
      </c>
      <c r="AD71" s="19">
        <f t="shared" si="13"/>
        <v>-359.86431791938958</v>
      </c>
      <c r="AE71" s="19">
        <f t="shared" si="14"/>
        <v>0</v>
      </c>
      <c r="AF71" s="19">
        <f t="shared" si="15"/>
        <v>69805.516513992101</v>
      </c>
      <c r="AG71" s="112"/>
      <c r="AH71" s="117">
        <f>'[4]Sped FY 2021'!DZ87</f>
        <v>1083.133959623405</v>
      </c>
      <c r="AI71" s="19">
        <f t="shared" si="18"/>
        <v>0</v>
      </c>
      <c r="AJ71" s="19">
        <f t="shared" si="18"/>
        <v>-0.78360989796644864</v>
      </c>
      <c r="AK71" s="19">
        <f t="shared" si="18"/>
        <v>65.563575670904953</v>
      </c>
      <c r="AL71" s="19">
        <f t="shared" si="18"/>
        <v>0</v>
      </c>
      <c r="AM71" s="19">
        <f t="shared" si="18"/>
        <v>0</v>
      </c>
      <c r="AN71" s="19">
        <f t="shared" si="18"/>
        <v>-0.33224359251418067</v>
      </c>
      <c r="AO71" s="19">
        <f t="shared" si="18"/>
        <v>0</v>
      </c>
      <c r="AP71" s="19">
        <f t="shared" si="18"/>
        <v>64.447722180424293</v>
      </c>
      <c r="AQ71" s="118">
        <f>'[4]Sped FY 2021'!CR87</f>
        <v>1072.5837469403004</v>
      </c>
      <c r="AR71" s="119">
        <f>'[4]Sped FY 2021'!CS87</f>
        <v>1008.4247121115616</v>
      </c>
      <c r="AS71" s="188">
        <f>'[5]Sped FY 2021'!CO87</f>
        <v>0.63535601108220607</v>
      </c>
      <c r="AT71" s="189">
        <f>'[5]Sped FY 2021'!CQ87</f>
        <v>0.66169266280855943</v>
      </c>
      <c r="AW71" s="162"/>
      <c r="AX71" s="162"/>
      <c r="AY71" s="162"/>
      <c r="AZ71" s="162"/>
      <c r="BA71" s="162"/>
      <c r="BB71" s="162"/>
      <c r="BC71" s="162"/>
      <c r="BD71" s="162"/>
      <c r="BE71" s="162"/>
      <c r="BF71" s="162"/>
      <c r="BG71" s="162"/>
      <c r="BH71" s="162"/>
      <c r="BI71" s="162"/>
      <c r="BJ71" s="162"/>
      <c r="BK71" s="162"/>
      <c r="BL71" s="162"/>
      <c r="BM71" s="162"/>
      <c r="BN71" s="162"/>
      <c r="BO71" s="162"/>
      <c r="BP71" s="162"/>
      <c r="BQ71" s="162"/>
      <c r="BR71" s="162"/>
      <c r="BS71" s="162"/>
      <c r="BT71" s="162"/>
      <c r="BU71" s="162"/>
      <c r="BV71" s="162"/>
      <c r="BW71" s="162"/>
      <c r="BX71" s="162"/>
      <c r="BY71" s="162"/>
      <c r="BZ71" s="162"/>
      <c r="CA71" s="162"/>
      <c r="CB71" s="162"/>
      <c r="CC71" s="162"/>
      <c r="CD71" s="162"/>
      <c r="CE71" s="162"/>
      <c r="CF71" s="162"/>
      <c r="CG71" s="162"/>
      <c r="CH71" s="162"/>
      <c r="CI71" s="162"/>
      <c r="CJ71" s="162"/>
    </row>
    <row r="72" spans="1:88" ht="15" x14ac:dyDescent="0.25">
      <c r="A72" s="194">
        <v>181</v>
      </c>
      <c r="B72" s="194">
        <v>1</v>
      </c>
      <c r="C72" s="195" t="s">
        <v>56</v>
      </c>
      <c r="D72" s="157">
        <v>4</v>
      </c>
      <c r="E72" s="120">
        <f>'[4]Sped FY 2021'!AB88</f>
        <v>11638140.066052537</v>
      </c>
      <c r="F72" s="120">
        <f>'[4]Sped FY 2021'!AK88</f>
        <v>4143943.158224117</v>
      </c>
      <c r="G72" s="120">
        <f>'[4]Sped FY 2021'!BP88</f>
        <v>462316.40946111997</v>
      </c>
      <c r="H72" s="120">
        <f>-'[4]Sped FY 2021'!CI88</f>
        <v>0</v>
      </c>
      <c r="I72" s="120">
        <f>'[4]Sped FY 2021'!CB88</f>
        <v>0</v>
      </c>
      <c r="J72" s="120">
        <f>'[4]Sped FY 2021'!BF88-'[4]Sped FY 2021'!BI88</f>
        <v>242636.28247846419</v>
      </c>
      <c r="K72" s="120">
        <f>'[4]Sped FY 2021'!CJ88</f>
        <v>0</v>
      </c>
      <c r="L72" s="138">
        <f t="shared" si="9"/>
        <v>16487035.916216239</v>
      </c>
      <c r="M72" s="134">
        <f t="shared" si="10"/>
        <v>0</v>
      </c>
      <c r="N72" s="158">
        <v>181</v>
      </c>
      <c r="O72" s="159">
        <v>1</v>
      </c>
      <c r="P72" s="14" t="s">
        <v>56</v>
      </c>
      <c r="Q72" s="14">
        <v>4</v>
      </c>
      <c r="R72" s="120">
        <v>11638140.066052537</v>
      </c>
      <c r="S72" s="120">
        <v>4164157.7725031194</v>
      </c>
      <c r="T72" s="120">
        <v>0</v>
      </c>
      <c r="U72" s="120">
        <v>0</v>
      </c>
      <c r="V72" s="120">
        <v>210211.1204752652</v>
      </c>
      <c r="W72" s="138">
        <v>16012508.959030923</v>
      </c>
      <c r="X72" s="152"/>
      <c r="Y72" s="19">
        <f t="shared" si="11"/>
        <v>0</v>
      </c>
      <c r="Z72" s="19">
        <f t="shared" si="11"/>
        <v>-20214.614279002417</v>
      </c>
      <c r="AA72" s="19">
        <f t="shared" si="12"/>
        <v>462316.40946111997</v>
      </c>
      <c r="AB72" s="19">
        <f t="shared" si="13"/>
        <v>0</v>
      </c>
      <c r="AC72" s="19">
        <f t="shared" si="13"/>
        <v>0</v>
      </c>
      <c r="AD72" s="19">
        <f t="shared" si="13"/>
        <v>32425.162003198988</v>
      </c>
      <c r="AE72" s="19">
        <f t="shared" si="14"/>
        <v>0</v>
      </c>
      <c r="AF72" s="19">
        <f t="shared" si="15"/>
        <v>474526.95718531683</v>
      </c>
      <c r="AG72" s="112"/>
      <c r="AH72" s="117">
        <f>'[4]Sped FY 2021'!DZ88</f>
        <v>6569.1371317419489</v>
      </c>
      <c r="AI72" s="19">
        <f t="shared" si="18"/>
        <v>0</v>
      </c>
      <c r="AJ72" s="19">
        <f t="shared" si="18"/>
        <v>-3.0772099704428113</v>
      </c>
      <c r="AK72" s="19">
        <f t="shared" si="18"/>
        <v>70.377037377894823</v>
      </c>
      <c r="AL72" s="19">
        <f t="shared" si="18"/>
        <v>0</v>
      </c>
      <c r="AM72" s="19">
        <f t="shared" si="18"/>
        <v>0</v>
      </c>
      <c r="AN72" s="19">
        <f t="shared" si="18"/>
        <v>4.9359849479349736</v>
      </c>
      <c r="AO72" s="19">
        <f t="shared" si="18"/>
        <v>0</v>
      </c>
      <c r="AP72" s="19">
        <f t="shared" si="18"/>
        <v>72.23581235538704</v>
      </c>
      <c r="AQ72" s="118">
        <f>'[4]Sped FY 2021'!CR88</f>
        <v>1130.7438009300984</v>
      </c>
      <c r="AR72" s="119">
        <f>'[4]Sped FY 2021'!CS88</f>
        <v>1058.5008926023052</v>
      </c>
      <c r="AS72" s="188">
        <f>'[5]Sped FY 2021'!CO88</f>
        <v>0.65764415074998595</v>
      </c>
      <c r="AT72" s="189">
        <f>'[5]Sped FY 2021'!CQ88</f>
        <v>0.67876059969081159</v>
      </c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2"/>
      <c r="BI72" s="162"/>
      <c r="BJ72" s="162"/>
      <c r="BK72" s="162"/>
      <c r="BL72" s="162"/>
      <c r="BM72" s="162"/>
      <c r="BN72" s="162"/>
      <c r="BO72" s="162"/>
      <c r="BP72" s="162"/>
      <c r="BQ72" s="162"/>
      <c r="BR72" s="162"/>
      <c r="BS72" s="162"/>
      <c r="BT72" s="162"/>
      <c r="BU72" s="162"/>
      <c r="BV72" s="162"/>
      <c r="BW72" s="162"/>
      <c r="BX72" s="162"/>
      <c r="BY72" s="162"/>
      <c r="BZ72" s="162"/>
      <c r="CA72" s="162"/>
      <c r="CB72" s="162"/>
      <c r="CC72" s="162"/>
      <c r="CD72" s="162"/>
      <c r="CE72" s="162"/>
      <c r="CF72" s="162"/>
      <c r="CG72" s="162"/>
      <c r="CH72" s="162"/>
      <c r="CI72" s="162"/>
      <c r="CJ72" s="162"/>
    </row>
    <row r="73" spans="1:88" ht="15" x14ac:dyDescent="0.25">
      <c r="A73" s="194">
        <v>182</v>
      </c>
      <c r="B73" s="194">
        <v>1</v>
      </c>
      <c r="C73" s="195" t="s">
        <v>57</v>
      </c>
      <c r="D73" s="157">
        <v>5</v>
      </c>
      <c r="E73" s="120">
        <f>'[4]Sped FY 2021'!AB89</f>
        <v>1922649.970896977</v>
      </c>
      <c r="F73" s="120">
        <f>'[4]Sped FY 2021'!AK89</f>
        <v>473436.62607420969</v>
      </c>
      <c r="G73" s="120">
        <f>'[4]Sped FY 2021'!BP89</f>
        <v>90446.682464535363</v>
      </c>
      <c r="H73" s="120">
        <f>-'[4]Sped FY 2021'!CI89</f>
        <v>0</v>
      </c>
      <c r="I73" s="120">
        <f>'[4]Sped FY 2021'!CB89</f>
        <v>0</v>
      </c>
      <c r="J73" s="120">
        <f>'[4]Sped FY 2021'!BF89-'[4]Sped FY 2021'!BI89</f>
        <v>-304839.5617346419</v>
      </c>
      <c r="K73" s="120">
        <f>'[4]Sped FY 2021'!CJ89</f>
        <v>0</v>
      </c>
      <c r="L73" s="138">
        <f t="shared" si="9"/>
        <v>2181693.7177010803</v>
      </c>
      <c r="M73" s="134">
        <f t="shared" si="10"/>
        <v>0</v>
      </c>
      <c r="N73" s="158">
        <v>182</v>
      </c>
      <c r="O73" s="159">
        <v>1</v>
      </c>
      <c r="P73" s="14" t="s">
        <v>57</v>
      </c>
      <c r="Q73" s="14">
        <v>5</v>
      </c>
      <c r="R73" s="120">
        <v>1922649.970896977</v>
      </c>
      <c r="S73" s="120">
        <v>474354.18521936302</v>
      </c>
      <c r="T73" s="120">
        <v>-49713.560721746937</v>
      </c>
      <c r="U73" s="120">
        <v>0</v>
      </c>
      <c r="V73" s="120">
        <v>-323018.37889152067</v>
      </c>
      <c r="W73" s="138">
        <v>2024272.2165030721</v>
      </c>
      <c r="X73" s="152"/>
      <c r="Y73" s="19">
        <f t="shared" si="11"/>
        <v>0</v>
      </c>
      <c r="Z73" s="19">
        <f t="shared" si="11"/>
        <v>-917.55914515332552</v>
      </c>
      <c r="AA73" s="19">
        <f t="shared" si="12"/>
        <v>90446.682464535363</v>
      </c>
      <c r="AB73" s="19">
        <f t="shared" si="13"/>
        <v>49713.560721746937</v>
      </c>
      <c r="AC73" s="19">
        <f t="shared" si="13"/>
        <v>0</v>
      </c>
      <c r="AD73" s="19">
        <f t="shared" si="13"/>
        <v>18178.817156878766</v>
      </c>
      <c r="AE73" s="19">
        <f t="shared" si="14"/>
        <v>0</v>
      </c>
      <c r="AF73" s="19">
        <f t="shared" si="15"/>
        <v>157421.50119800819</v>
      </c>
      <c r="AG73" s="112"/>
      <c r="AH73" s="117">
        <f>'[4]Sped FY 2021'!DZ89</f>
        <v>1025.8624979364531</v>
      </c>
      <c r="AI73" s="19">
        <f t="shared" si="18"/>
        <v>0</v>
      </c>
      <c r="AJ73" s="19">
        <f t="shared" si="18"/>
        <v>-0.89442702798768614</v>
      </c>
      <c r="AK73" s="19">
        <f t="shared" si="18"/>
        <v>88.166477131653636</v>
      </c>
      <c r="AL73" s="19">
        <f t="shared" si="18"/>
        <v>48.460257414367859</v>
      </c>
      <c r="AM73" s="19">
        <f t="shared" si="18"/>
        <v>0</v>
      </c>
      <c r="AN73" s="19">
        <f t="shared" si="18"/>
        <v>17.720520238770682</v>
      </c>
      <c r="AO73" s="19">
        <f t="shared" si="18"/>
        <v>0</v>
      </c>
      <c r="AP73" s="19">
        <f t="shared" si="18"/>
        <v>153.45282775680494</v>
      </c>
      <c r="AQ73" s="118">
        <f>'[4]Sped FY 2021'!CR89</f>
        <v>1417.6871314218561</v>
      </c>
      <c r="AR73" s="119">
        <f>'[4]Sped FY 2021'!CS89</f>
        <v>1266.5374718632431</v>
      </c>
      <c r="AS73" s="188">
        <f>'[5]Sped FY 2021'!CO89</f>
        <v>0.61265090918215803</v>
      </c>
      <c r="AT73" s="189">
        <f>'[5]Sped FY 2021'!CQ89</f>
        <v>0.66461999248067727</v>
      </c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2"/>
      <c r="BH73" s="162"/>
      <c r="BI73" s="162"/>
      <c r="BJ73" s="162"/>
      <c r="BK73" s="162"/>
      <c r="BL73" s="162"/>
      <c r="BM73" s="162"/>
      <c r="BN73" s="162"/>
      <c r="BO73" s="162"/>
      <c r="BP73" s="162"/>
      <c r="BQ73" s="162"/>
      <c r="BR73" s="162"/>
      <c r="BS73" s="162"/>
      <c r="BT73" s="162"/>
      <c r="BU73" s="162"/>
      <c r="BV73" s="162"/>
      <c r="BW73" s="162"/>
      <c r="BX73" s="162"/>
      <c r="BY73" s="162"/>
      <c r="BZ73" s="162"/>
      <c r="CA73" s="162"/>
      <c r="CB73" s="162"/>
      <c r="CC73" s="162"/>
      <c r="CD73" s="162"/>
      <c r="CE73" s="162"/>
      <c r="CF73" s="162"/>
      <c r="CG73" s="162"/>
      <c r="CH73" s="162"/>
      <c r="CI73" s="162"/>
      <c r="CJ73" s="162"/>
    </row>
    <row r="74" spans="1:88" ht="15" x14ac:dyDescent="0.25">
      <c r="A74" s="194">
        <v>186</v>
      </c>
      <c r="B74" s="194">
        <v>1</v>
      </c>
      <c r="C74" s="195" t="s">
        <v>58</v>
      </c>
      <c r="D74" s="157">
        <v>5</v>
      </c>
      <c r="E74" s="120">
        <f>'[4]Sped FY 2021'!AB90</f>
        <v>1572421.6060802876</v>
      </c>
      <c r="F74" s="120">
        <f>'[4]Sped FY 2021'!AK90</f>
        <v>328154.43643612356</v>
      </c>
      <c r="G74" s="120">
        <f>'[4]Sped FY 2021'!BP90</f>
        <v>77368.73148538846</v>
      </c>
      <c r="H74" s="120">
        <f>-'[4]Sped FY 2021'!CI90</f>
        <v>0</v>
      </c>
      <c r="I74" s="120">
        <f>'[4]Sped FY 2021'!CB90</f>
        <v>0</v>
      </c>
      <c r="J74" s="120">
        <f>'[4]Sped FY 2021'!BF90-'[4]Sped FY 2021'!BI90</f>
        <v>-97411.056675320724</v>
      </c>
      <c r="K74" s="120">
        <f>'[4]Sped FY 2021'!CJ90</f>
        <v>0</v>
      </c>
      <c r="L74" s="138">
        <f t="shared" si="9"/>
        <v>1880533.717326479</v>
      </c>
      <c r="M74" s="134">
        <f t="shared" si="10"/>
        <v>0</v>
      </c>
      <c r="N74" s="158">
        <v>186</v>
      </c>
      <c r="O74" s="159">
        <v>1</v>
      </c>
      <c r="P74" s="14" t="s">
        <v>58</v>
      </c>
      <c r="Q74" s="14">
        <v>5</v>
      </c>
      <c r="R74" s="120">
        <v>1572421.6060802876</v>
      </c>
      <c r="S74" s="120">
        <v>329776.56339417322</v>
      </c>
      <c r="T74" s="120">
        <v>0</v>
      </c>
      <c r="U74" s="120">
        <v>0</v>
      </c>
      <c r="V74" s="120">
        <v>-103178.18599647871</v>
      </c>
      <c r="W74" s="138">
        <v>1799019.9834779822</v>
      </c>
      <c r="X74" s="152"/>
      <c r="Y74" s="19">
        <f t="shared" si="11"/>
        <v>0</v>
      </c>
      <c r="Z74" s="19">
        <f t="shared" si="11"/>
        <v>-1622.1269580496592</v>
      </c>
      <c r="AA74" s="19">
        <f t="shared" si="12"/>
        <v>77368.73148538846</v>
      </c>
      <c r="AB74" s="19">
        <f t="shared" si="13"/>
        <v>0</v>
      </c>
      <c r="AC74" s="19">
        <f t="shared" si="13"/>
        <v>0</v>
      </c>
      <c r="AD74" s="19">
        <f t="shared" si="13"/>
        <v>5767.1293211579905</v>
      </c>
      <c r="AE74" s="19">
        <f t="shared" si="14"/>
        <v>0</v>
      </c>
      <c r="AF74" s="19">
        <f t="shared" si="15"/>
        <v>81513.733848496806</v>
      </c>
      <c r="AG74" s="112"/>
      <c r="AH74" s="117">
        <f>'[4]Sped FY 2021'!DZ90</f>
        <v>1781.4438872099229</v>
      </c>
      <c r="AI74" s="19">
        <f t="shared" si="18"/>
        <v>0</v>
      </c>
      <c r="AJ74" s="19">
        <f t="shared" si="18"/>
        <v>-0.91056865147193378</v>
      </c>
      <c r="AK74" s="19">
        <f t="shared" si="18"/>
        <v>43.430349976704846</v>
      </c>
      <c r="AL74" s="19">
        <f t="shared" si="18"/>
        <v>0</v>
      </c>
      <c r="AM74" s="19">
        <f t="shared" si="18"/>
        <v>0</v>
      </c>
      <c r="AN74" s="19">
        <f t="shared" si="18"/>
        <v>3.2373342559727787</v>
      </c>
      <c r="AO74" s="19">
        <f t="shared" si="18"/>
        <v>0</v>
      </c>
      <c r="AP74" s="19">
        <f t="shared" si="18"/>
        <v>45.757115581205696</v>
      </c>
      <c r="AQ74" s="118">
        <f>'[4]Sped FY 2021'!CR90</f>
        <v>712.68557512687892</v>
      </c>
      <c r="AR74" s="119">
        <f>'[4]Sped FY 2021'!CS90</f>
        <v>667.7251047747186</v>
      </c>
      <c r="AS74" s="188">
        <f>'[5]Sped FY 2021'!CO90</f>
        <v>0.60693152175931031</v>
      </c>
      <c r="AT74" s="189">
        <f>'[5]Sped FY 2021'!CQ90</f>
        <v>0.63367347258494056</v>
      </c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2"/>
      <c r="BI74" s="162"/>
      <c r="BJ74" s="162"/>
      <c r="BK74" s="162"/>
      <c r="BL74" s="162"/>
      <c r="BM74" s="162"/>
      <c r="BN74" s="162"/>
      <c r="BO74" s="162"/>
      <c r="BP74" s="162"/>
      <c r="BQ74" s="162"/>
      <c r="BR74" s="162"/>
      <c r="BS74" s="162"/>
      <c r="BT74" s="162"/>
      <c r="BU74" s="162"/>
      <c r="BV74" s="162"/>
      <c r="BW74" s="162"/>
      <c r="BX74" s="162"/>
      <c r="BY74" s="162"/>
      <c r="BZ74" s="162"/>
      <c r="CA74" s="162"/>
      <c r="CB74" s="162"/>
      <c r="CC74" s="162"/>
      <c r="CD74" s="162"/>
      <c r="CE74" s="162"/>
      <c r="CF74" s="162"/>
      <c r="CG74" s="162"/>
      <c r="CH74" s="162"/>
      <c r="CI74" s="162"/>
      <c r="CJ74" s="162"/>
    </row>
    <row r="75" spans="1:88" ht="15" x14ac:dyDescent="0.25">
      <c r="A75" s="194">
        <v>191</v>
      </c>
      <c r="B75" s="194">
        <v>1</v>
      </c>
      <c r="C75" s="195" t="s">
        <v>59</v>
      </c>
      <c r="D75" s="157">
        <v>3</v>
      </c>
      <c r="E75" s="120">
        <f>'[4]Sped FY 2021'!AB91</f>
        <v>16061524.950617982</v>
      </c>
      <c r="F75" s="120">
        <f>'[4]Sped FY 2021'!AK91</f>
        <v>4144139.2172688637</v>
      </c>
      <c r="G75" s="120">
        <f>'[4]Sped FY 2021'!BP91</f>
        <v>762729.66349293571</v>
      </c>
      <c r="H75" s="120">
        <f>-'[4]Sped FY 2021'!CI91</f>
        <v>0</v>
      </c>
      <c r="I75" s="120">
        <f>'[4]Sped FY 2021'!CB91</f>
        <v>0</v>
      </c>
      <c r="J75" s="120">
        <f>'[4]Sped FY 2021'!BF91-'[4]Sped FY 2021'!BI91</f>
        <v>-3543805.3659755006</v>
      </c>
      <c r="K75" s="120">
        <f>'[4]Sped FY 2021'!CJ91</f>
        <v>0</v>
      </c>
      <c r="L75" s="138">
        <f t="shared" si="9"/>
        <v>17424588.465404283</v>
      </c>
      <c r="M75" s="134">
        <f t="shared" si="10"/>
        <v>0</v>
      </c>
      <c r="N75" s="158">
        <v>191</v>
      </c>
      <c r="O75" s="159">
        <v>1</v>
      </c>
      <c r="P75" s="14" t="s">
        <v>59</v>
      </c>
      <c r="Q75" s="14">
        <v>3</v>
      </c>
      <c r="R75" s="120">
        <v>16061524.950617982</v>
      </c>
      <c r="S75" s="120">
        <v>4163684.7041445333</v>
      </c>
      <c r="T75" s="120">
        <v>0</v>
      </c>
      <c r="U75" s="120">
        <v>0</v>
      </c>
      <c r="V75" s="120">
        <v>-3744460.2349007595</v>
      </c>
      <c r="W75" s="138">
        <v>16480749.419861754</v>
      </c>
      <c r="X75" s="152"/>
      <c r="Y75" s="19">
        <f t="shared" si="11"/>
        <v>0</v>
      </c>
      <c r="Z75" s="19">
        <f t="shared" si="11"/>
        <v>-19545.486875669565</v>
      </c>
      <c r="AA75" s="19">
        <f t="shared" si="12"/>
        <v>762729.66349293571</v>
      </c>
      <c r="AB75" s="19">
        <f t="shared" si="13"/>
        <v>0</v>
      </c>
      <c r="AC75" s="19">
        <f t="shared" si="13"/>
        <v>0</v>
      </c>
      <c r="AD75" s="19">
        <f t="shared" si="13"/>
        <v>200654.86892525898</v>
      </c>
      <c r="AE75" s="19">
        <f t="shared" si="14"/>
        <v>0</v>
      </c>
      <c r="AF75" s="19">
        <f t="shared" si="15"/>
        <v>943839.04554252885</v>
      </c>
      <c r="AG75" s="112"/>
      <c r="AH75" s="117">
        <f>'[4]Sped FY 2021'!DZ91</f>
        <v>8691.7983591078173</v>
      </c>
      <c r="AI75" s="19">
        <f t="shared" si="18"/>
        <v>0</v>
      </c>
      <c r="AJ75" s="19">
        <f t="shared" si="18"/>
        <v>-2.2487276013701543</v>
      </c>
      <c r="AK75" s="19">
        <f t="shared" si="18"/>
        <v>87.752802352311733</v>
      </c>
      <c r="AL75" s="19">
        <f t="shared" si="18"/>
        <v>0</v>
      </c>
      <c r="AM75" s="19">
        <f t="shared" si="18"/>
        <v>0</v>
      </c>
      <c r="AN75" s="19">
        <f t="shared" si="18"/>
        <v>23.085541177448057</v>
      </c>
      <c r="AO75" s="19">
        <f t="shared" si="18"/>
        <v>0</v>
      </c>
      <c r="AP75" s="19">
        <f t="shared" si="18"/>
        <v>108.58961592839006</v>
      </c>
      <c r="AQ75" s="118">
        <f>'[4]Sped FY 2021'!CR91</f>
        <v>1472.4456941812218</v>
      </c>
      <c r="AR75" s="119">
        <f>'[4]Sped FY 2021'!CS91</f>
        <v>1361.640548282061</v>
      </c>
      <c r="AS75" s="188">
        <f>'[5]Sped FY 2021'!CO91</f>
        <v>0.63770168536661209</v>
      </c>
      <c r="AT75" s="189">
        <f>'[5]Sped FY 2021'!CQ91</f>
        <v>0.67569588309230277</v>
      </c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  <c r="BI75" s="162"/>
      <c r="BJ75" s="162"/>
      <c r="BK75" s="162"/>
      <c r="BL75" s="162"/>
      <c r="BM75" s="162"/>
      <c r="BN75" s="162"/>
      <c r="BO75" s="162"/>
      <c r="BP75" s="162"/>
      <c r="BQ75" s="162"/>
      <c r="BR75" s="162"/>
      <c r="BS75" s="162"/>
      <c r="BT75" s="162"/>
      <c r="BU75" s="162"/>
      <c r="BV75" s="162"/>
      <c r="BW75" s="162"/>
      <c r="BX75" s="162"/>
      <c r="BY75" s="162"/>
      <c r="BZ75" s="162"/>
      <c r="CA75" s="162"/>
      <c r="CB75" s="162"/>
      <c r="CC75" s="162"/>
      <c r="CD75" s="162"/>
      <c r="CE75" s="162"/>
      <c r="CF75" s="162"/>
      <c r="CG75" s="162"/>
      <c r="CH75" s="162"/>
      <c r="CI75" s="162"/>
      <c r="CJ75" s="162"/>
    </row>
    <row r="76" spans="1:88" ht="15" x14ac:dyDescent="0.25">
      <c r="A76" s="194">
        <v>192</v>
      </c>
      <c r="B76" s="194">
        <v>1</v>
      </c>
      <c r="C76" s="195" t="s">
        <v>60</v>
      </c>
      <c r="D76" s="157">
        <v>3</v>
      </c>
      <c r="E76" s="120">
        <f>'[4]Sped FY 2021'!AB92</f>
        <v>9479069.1872044355</v>
      </c>
      <c r="F76" s="120">
        <f>'[4]Sped FY 2021'!AK92</f>
        <v>1476276.636419307</v>
      </c>
      <c r="G76" s="120">
        <f>'[4]Sped FY 2021'!BP92</f>
        <v>522147.73344852531</v>
      </c>
      <c r="H76" s="120">
        <f>-'[4]Sped FY 2021'!CI92</f>
        <v>0</v>
      </c>
      <c r="I76" s="120">
        <f>'[4]Sped FY 2021'!CB92</f>
        <v>0</v>
      </c>
      <c r="J76" s="120">
        <f>'[4]Sped FY 2021'!BF92-'[4]Sped FY 2021'!BI92</f>
        <v>-3122553.743936812</v>
      </c>
      <c r="K76" s="120">
        <f>'[4]Sped FY 2021'!CJ92</f>
        <v>0</v>
      </c>
      <c r="L76" s="138">
        <f t="shared" si="9"/>
        <v>8354939.8131354563</v>
      </c>
      <c r="M76" s="134">
        <f t="shared" si="10"/>
        <v>0</v>
      </c>
      <c r="N76" s="158">
        <v>192</v>
      </c>
      <c r="O76" s="159">
        <v>1</v>
      </c>
      <c r="P76" s="14" t="s">
        <v>60</v>
      </c>
      <c r="Q76" s="14">
        <v>3</v>
      </c>
      <c r="R76" s="120">
        <v>9479069.1872044355</v>
      </c>
      <c r="S76" s="120">
        <v>1481887.0165343354</v>
      </c>
      <c r="T76" s="120">
        <v>0</v>
      </c>
      <c r="U76" s="120">
        <v>0</v>
      </c>
      <c r="V76" s="120">
        <v>-3233991.5375178223</v>
      </c>
      <c r="W76" s="138">
        <v>7726964.666220949</v>
      </c>
      <c r="X76" s="152"/>
      <c r="Y76" s="19">
        <f t="shared" si="11"/>
        <v>0</v>
      </c>
      <c r="Z76" s="19">
        <f t="shared" si="11"/>
        <v>-5610.3801150284708</v>
      </c>
      <c r="AA76" s="19">
        <f t="shared" si="12"/>
        <v>522147.73344852531</v>
      </c>
      <c r="AB76" s="19">
        <f t="shared" si="13"/>
        <v>0</v>
      </c>
      <c r="AC76" s="19">
        <f t="shared" si="13"/>
        <v>0</v>
      </c>
      <c r="AD76" s="19">
        <f t="shared" si="13"/>
        <v>111437.79358101031</v>
      </c>
      <c r="AE76" s="19">
        <f t="shared" si="14"/>
        <v>0</v>
      </c>
      <c r="AF76" s="19">
        <f t="shared" si="15"/>
        <v>627975.14691450726</v>
      </c>
      <c r="AG76" s="112"/>
      <c r="AH76" s="117">
        <f>'[4]Sped FY 2021'!DZ92</f>
        <v>7245.3422846422754</v>
      </c>
      <c r="AI76" s="19">
        <f t="shared" si="18"/>
        <v>0</v>
      </c>
      <c r="AJ76" s="19">
        <f t="shared" si="18"/>
        <v>-0.77434300473569306</v>
      </c>
      <c r="AK76" s="19">
        <f t="shared" si="18"/>
        <v>72.066675794641952</v>
      </c>
      <c r="AL76" s="19">
        <f t="shared" si="18"/>
        <v>0</v>
      </c>
      <c r="AM76" s="19">
        <f t="shared" si="18"/>
        <v>0</v>
      </c>
      <c r="AN76" s="19">
        <f t="shared" si="18"/>
        <v>15.380611322838606</v>
      </c>
      <c r="AO76" s="19">
        <f t="shared" si="18"/>
        <v>0</v>
      </c>
      <c r="AP76" s="19">
        <f t="shared" si="18"/>
        <v>86.672944112744887</v>
      </c>
      <c r="AQ76" s="118">
        <f>'[4]Sped FY 2021'!CR92</f>
        <v>1194.3632831165787</v>
      </c>
      <c r="AR76" s="119">
        <f>'[4]Sped FY 2021'!CS92</f>
        <v>1108.2386650254732</v>
      </c>
      <c r="AS76" s="188">
        <f>'[5]Sped FY 2021'!CO92</f>
        <v>0.58540098218987402</v>
      </c>
      <c r="AT76" s="189">
        <f>'[5]Sped FY 2021'!CQ92</f>
        <v>0.63195508523120458</v>
      </c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2"/>
      <c r="BZ76" s="162"/>
      <c r="CA76" s="162"/>
      <c r="CB76" s="162"/>
      <c r="CC76" s="162"/>
      <c r="CD76" s="162"/>
      <c r="CE76" s="162"/>
      <c r="CF76" s="162"/>
      <c r="CG76" s="162"/>
      <c r="CH76" s="162"/>
      <c r="CI76" s="162"/>
      <c r="CJ76" s="162"/>
    </row>
    <row r="77" spans="1:88" ht="15" x14ac:dyDescent="0.25">
      <c r="A77" s="194">
        <v>194</v>
      </c>
      <c r="B77" s="194">
        <v>1</v>
      </c>
      <c r="C77" s="195" t="s">
        <v>61</v>
      </c>
      <c r="D77" s="157">
        <v>3</v>
      </c>
      <c r="E77" s="120">
        <f>'[4]Sped FY 2021'!AB93</f>
        <v>16128850.095292047</v>
      </c>
      <c r="F77" s="120">
        <f>'[4]Sped FY 2021'!AK93</f>
        <v>4962423.3563725427</v>
      </c>
      <c r="G77" s="120">
        <f>'[4]Sped FY 2021'!BP93</f>
        <v>831891.02283627773</v>
      </c>
      <c r="H77" s="120">
        <f>-'[4]Sped FY 2021'!CI93</f>
        <v>0</v>
      </c>
      <c r="I77" s="120">
        <f>'[4]Sped FY 2021'!CB93</f>
        <v>0</v>
      </c>
      <c r="J77" s="120">
        <f>'[4]Sped FY 2021'!BF93-'[4]Sped FY 2021'!BI93</f>
        <v>-2359915.2802185016</v>
      </c>
      <c r="K77" s="120">
        <f>'[4]Sped FY 2021'!CJ93</f>
        <v>0</v>
      </c>
      <c r="L77" s="138">
        <f t="shared" si="9"/>
        <v>19563249.194282368</v>
      </c>
      <c r="M77" s="134">
        <f t="shared" si="10"/>
        <v>0</v>
      </c>
      <c r="N77" s="158">
        <v>194</v>
      </c>
      <c r="O77" s="159">
        <v>1</v>
      </c>
      <c r="P77" s="14" t="s">
        <v>61</v>
      </c>
      <c r="Q77" s="14">
        <v>3</v>
      </c>
      <c r="R77" s="120">
        <v>16128850.095292047</v>
      </c>
      <c r="S77" s="120">
        <v>4978497.5419705901</v>
      </c>
      <c r="T77" s="120">
        <v>-505461.54880541097</v>
      </c>
      <c r="U77" s="120">
        <v>0</v>
      </c>
      <c r="V77" s="120">
        <v>-2349062.5083239619</v>
      </c>
      <c r="W77" s="138">
        <v>18252823.580133259</v>
      </c>
      <c r="X77" s="152"/>
      <c r="Y77" s="19">
        <f t="shared" si="11"/>
        <v>0</v>
      </c>
      <c r="Z77" s="19">
        <f t="shared" si="11"/>
        <v>-16074.18559804745</v>
      </c>
      <c r="AA77" s="19">
        <f t="shared" si="12"/>
        <v>831891.02283627773</v>
      </c>
      <c r="AB77" s="19">
        <f t="shared" si="13"/>
        <v>505461.54880541097</v>
      </c>
      <c r="AC77" s="19">
        <f t="shared" si="13"/>
        <v>0</v>
      </c>
      <c r="AD77" s="19">
        <f t="shared" si="13"/>
        <v>-10852.771894539706</v>
      </c>
      <c r="AE77" s="19">
        <f t="shared" si="14"/>
        <v>0</v>
      </c>
      <c r="AF77" s="19">
        <f t="shared" si="15"/>
        <v>1310425.6141491085</v>
      </c>
      <c r="AG77" s="112"/>
      <c r="AH77" s="117">
        <f>'[4]Sped FY 2021'!DZ93</f>
        <v>11410.082788017984</v>
      </c>
      <c r="AI77" s="19">
        <f t="shared" si="18"/>
        <v>0</v>
      </c>
      <c r="AJ77" s="19">
        <f t="shared" si="18"/>
        <v>-1.4087702864809499</v>
      </c>
      <c r="AK77" s="19">
        <f t="shared" si="18"/>
        <v>72.908412523515381</v>
      </c>
      <c r="AL77" s="19">
        <f t="shared" si="18"/>
        <v>44.299551387673446</v>
      </c>
      <c r="AM77" s="19">
        <f t="shared" si="18"/>
        <v>0</v>
      </c>
      <c r="AN77" s="19">
        <f t="shared" si="18"/>
        <v>-0.95115627959654037</v>
      </c>
      <c r="AO77" s="19">
        <f t="shared" si="18"/>
        <v>0</v>
      </c>
      <c r="AP77" s="19">
        <f t="shared" si="18"/>
        <v>114.84803734511195</v>
      </c>
      <c r="AQ77" s="118">
        <f>'[4]Sped FY 2021'!CR93</f>
        <v>1223.4837232697471</v>
      </c>
      <c r="AR77" s="119">
        <f>'[4]Sped FY 2021'!CS93</f>
        <v>1110.7520465015291</v>
      </c>
      <c r="AS77" s="188">
        <f>'[5]Sped FY 2021'!CO93</f>
        <v>0.5848082027453404</v>
      </c>
      <c r="AT77" s="189">
        <f>'[5]Sped FY 2021'!CQ93</f>
        <v>0.63051922437718</v>
      </c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  <c r="BP77" s="162"/>
      <c r="BQ77" s="162"/>
      <c r="BR77" s="162"/>
      <c r="BS77" s="162"/>
      <c r="BT77" s="162"/>
      <c r="BU77" s="162"/>
      <c r="BV77" s="162"/>
      <c r="BW77" s="162"/>
      <c r="BX77" s="162"/>
      <c r="BY77" s="162"/>
      <c r="BZ77" s="162"/>
      <c r="CA77" s="162"/>
      <c r="CB77" s="162"/>
      <c r="CC77" s="162"/>
      <c r="CD77" s="162"/>
      <c r="CE77" s="162"/>
      <c r="CF77" s="162"/>
      <c r="CG77" s="162"/>
      <c r="CH77" s="162"/>
      <c r="CI77" s="162"/>
      <c r="CJ77" s="162"/>
    </row>
    <row r="78" spans="1:88" ht="15" x14ac:dyDescent="0.25">
      <c r="A78" s="194">
        <v>195</v>
      </c>
      <c r="B78" s="194">
        <v>1</v>
      </c>
      <c r="C78" s="195" t="s">
        <v>62</v>
      </c>
      <c r="D78" s="157">
        <v>3</v>
      </c>
      <c r="E78" s="120">
        <f>'[4]Sped FY 2021'!AB94</f>
        <v>503922.96634514321</v>
      </c>
      <c r="F78" s="120">
        <f>'[4]Sped FY 2021'!AK94</f>
        <v>108388.89110209102</v>
      </c>
      <c r="G78" s="120">
        <f>'[4]Sped FY 2021'!BP94</f>
        <v>26793.146894949798</v>
      </c>
      <c r="H78" s="120">
        <f>-'[4]Sped FY 2021'!CI94</f>
        <v>0</v>
      </c>
      <c r="I78" s="120">
        <f>'[4]Sped FY 2021'!CB94</f>
        <v>0</v>
      </c>
      <c r="J78" s="120">
        <f>'[4]Sped FY 2021'!BF94-'[4]Sped FY 2021'!BI94</f>
        <v>-52276.396463540179</v>
      </c>
      <c r="K78" s="120">
        <f>'[4]Sped FY 2021'!CJ94</f>
        <v>0</v>
      </c>
      <c r="L78" s="138">
        <f t="shared" si="9"/>
        <v>586828.6078786439</v>
      </c>
      <c r="M78" s="134">
        <f t="shared" si="10"/>
        <v>0</v>
      </c>
      <c r="N78" s="158">
        <v>195</v>
      </c>
      <c r="O78" s="159">
        <v>1</v>
      </c>
      <c r="P78" s="14" t="s">
        <v>62</v>
      </c>
      <c r="Q78" s="14">
        <v>3</v>
      </c>
      <c r="R78" s="120">
        <v>503922.96634514321</v>
      </c>
      <c r="S78" s="120">
        <v>108328.19117568708</v>
      </c>
      <c r="T78" s="120">
        <v>0</v>
      </c>
      <c r="U78" s="120">
        <v>0</v>
      </c>
      <c r="V78" s="120">
        <v>-44756.729941312311</v>
      </c>
      <c r="W78" s="138">
        <v>567494.42757951794</v>
      </c>
      <c r="X78" s="152"/>
      <c r="Y78" s="19">
        <f t="shared" si="11"/>
        <v>0</v>
      </c>
      <c r="Z78" s="19">
        <f t="shared" si="11"/>
        <v>60.699926403933205</v>
      </c>
      <c r="AA78" s="19">
        <f t="shared" si="12"/>
        <v>26793.146894949798</v>
      </c>
      <c r="AB78" s="19">
        <f t="shared" si="13"/>
        <v>0</v>
      </c>
      <c r="AC78" s="19">
        <f t="shared" si="13"/>
        <v>0</v>
      </c>
      <c r="AD78" s="19">
        <f t="shared" si="13"/>
        <v>-7519.666522227868</v>
      </c>
      <c r="AE78" s="19">
        <f t="shared" si="14"/>
        <v>0</v>
      </c>
      <c r="AF78" s="19">
        <f t="shared" si="15"/>
        <v>19334.180299125961</v>
      </c>
      <c r="AG78" s="112"/>
      <c r="AH78" s="117">
        <f>'[4]Sped FY 2021'!DZ94</f>
        <v>694.29087764357405</v>
      </c>
      <c r="AI78" s="19">
        <f t="shared" si="18"/>
        <v>0</v>
      </c>
      <c r="AJ78" s="19">
        <f t="shared" si="18"/>
        <v>8.7427227345905786E-2</v>
      </c>
      <c r="AK78" s="19">
        <f t="shared" si="18"/>
        <v>38.590665321552031</v>
      </c>
      <c r="AL78" s="19">
        <f t="shared" si="18"/>
        <v>0</v>
      </c>
      <c r="AM78" s="19">
        <f t="shared" si="18"/>
        <v>0</v>
      </c>
      <c r="AN78" s="19">
        <f t="shared" si="18"/>
        <v>-10.830714855061391</v>
      </c>
      <c r="AO78" s="19">
        <f t="shared" si="18"/>
        <v>0</v>
      </c>
      <c r="AP78" s="19">
        <f t="shared" si="18"/>
        <v>27.847377693836687</v>
      </c>
      <c r="AQ78" s="118">
        <f>'[4]Sped FY 2021'!CR94</f>
        <v>624.51779471595489</v>
      </c>
      <c r="AR78" s="119">
        <f>'[4]Sped FY 2021'!CS94</f>
        <v>596.84659012873487</v>
      </c>
      <c r="AS78" s="188">
        <f>'[5]Sped FY 2021'!CO94</f>
        <v>0.59511638817216228</v>
      </c>
      <c r="AT78" s="189">
        <f>'[5]Sped FY 2021'!CQ94</f>
        <v>0.61549495363948303</v>
      </c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  <c r="BI78" s="162"/>
      <c r="BJ78" s="162"/>
      <c r="BK78" s="162"/>
      <c r="BL78" s="162"/>
      <c r="BM78" s="162"/>
      <c r="BN78" s="162"/>
      <c r="BO78" s="162"/>
      <c r="BP78" s="162"/>
      <c r="BQ78" s="162"/>
      <c r="BR78" s="162"/>
      <c r="BS78" s="162"/>
      <c r="BT78" s="162"/>
      <c r="BU78" s="162"/>
      <c r="BV78" s="162"/>
      <c r="BW78" s="162"/>
      <c r="BX78" s="162"/>
      <c r="BY78" s="162"/>
      <c r="BZ78" s="162"/>
      <c r="CA78" s="162"/>
      <c r="CB78" s="162"/>
      <c r="CC78" s="162"/>
      <c r="CD78" s="162"/>
      <c r="CE78" s="162"/>
      <c r="CF78" s="162"/>
      <c r="CG78" s="162"/>
      <c r="CH78" s="162"/>
      <c r="CI78" s="162"/>
      <c r="CJ78" s="162"/>
    </row>
    <row r="79" spans="1:88" ht="15" x14ac:dyDescent="0.25">
      <c r="A79" s="194">
        <v>196</v>
      </c>
      <c r="B79" s="194">
        <v>1</v>
      </c>
      <c r="C79" s="195" t="s">
        <v>63</v>
      </c>
      <c r="D79" s="157">
        <v>3</v>
      </c>
      <c r="E79" s="120">
        <f>'[4]Sped FY 2021'!AB95</f>
        <v>45425777.166519538</v>
      </c>
      <c r="F79" s="120">
        <f>'[4]Sped FY 2021'!AK95</f>
        <v>11952464.03811549</v>
      </c>
      <c r="G79" s="120">
        <f>'[4]Sped FY 2021'!BP95</f>
        <v>1829695.9935365296</v>
      </c>
      <c r="H79" s="120">
        <f>-'[4]Sped FY 2021'!CI95</f>
        <v>0</v>
      </c>
      <c r="I79" s="120">
        <f>'[4]Sped FY 2021'!CB95</f>
        <v>0</v>
      </c>
      <c r="J79" s="120">
        <f>'[4]Sped FY 2021'!BF95-'[4]Sped FY 2021'!BI95</f>
        <v>-1241245.9723485445</v>
      </c>
      <c r="K79" s="120">
        <f>'[4]Sped FY 2021'!CJ95</f>
        <v>0</v>
      </c>
      <c r="L79" s="138">
        <f t="shared" si="9"/>
        <v>57966691.225823015</v>
      </c>
      <c r="M79" s="134">
        <f t="shared" si="10"/>
        <v>0</v>
      </c>
      <c r="N79" s="158">
        <v>196</v>
      </c>
      <c r="O79" s="159">
        <v>1</v>
      </c>
      <c r="P79" s="14" t="s">
        <v>63</v>
      </c>
      <c r="Q79" s="14">
        <v>3</v>
      </c>
      <c r="R79" s="120">
        <v>45425777.166519538</v>
      </c>
      <c r="S79" s="120">
        <v>12018477.103340548</v>
      </c>
      <c r="T79" s="120">
        <v>0</v>
      </c>
      <c r="U79" s="120">
        <v>0</v>
      </c>
      <c r="V79" s="120">
        <v>-1258370.402413524</v>
      </c>
      <c r="W79" s="138">
        <v>56185883.867446564</v>
      </c>
      <c r="X79" s="152"/>
      <c r="Y79" s="19">
        <f t="shared" si="11"/>
        <v>0</v>
      </c>
      <c r="Z79" s="19">
        <f t="shared" si="11"/>
        <v>-66013.065225057304</v>
      </c>
      <c r="AA79" s="19">
        <f t="shared" si="12"/>
        <v>1829695.9935365296</v>
      </c>
      <c r="AB79" s="19">
        <f t="shared" si="13"/>
        <v>0</v>
      </c>
      <c r="AC79" s="19">
        <f t="shared" si="13"/>
        <v>0</v>
      </c>
      <c r="AD79" s="19">
        <f t="shared" si="13"/>
        <v>17124.430064979475</v>
      </c>
      <c r="AE79" s="19">
        <f t="shared" si="14"/>
        <v>0</v>
      </c>
      <c r="AF79" s="19">
        <f t="shared" si="15"/>
        <v>1780807.3583764508</v>
      </c>
      <c r="AG79" s="112"/>
      <c r="AH79" s="117">
        <f>'[4]Sped FY 2021'!DZ95</f>
        <v>29049.09013010771</v>
      </c>
      <c r="AI79" s="19">
        <f t="shared" si="18"/>
        <v>0</v>
      </c>
      <c r="AJ79" s="19">
        <f t="shared" si="18"/>
        <v>-2.2724658476183581</v>
      </c>
      <c r="AK79" s="19">
        <f t="shared" si="18"/>
        <v>62.98634433441876</v>
      </c>
      <c r="AL79" s="19">
        <f t="shared" si="18"/>
        <v>0</v>
      </c>
      <c r="AM79" s="19">
        <f t="shared" si="18"/>
        <v>0</v>
      </c>
      <c r="AN79" s="19">
        <f t="shared" si="18"/>
        <v>0.58949970509509997</v>
      </c>
      <c r="AO79" s="19">
        <f t="shared" si="18"/>
        <v>0</v>
      </c>
      <c r="AP79" s="19">
        <f t="shared" si="18"/>
        <v>61.303378191895469</v>
      </c>
      <c r="AQ79" s="118">
        <f>'[4]Sped FY 2021'!CR95</f>
        <v>1030.3288003129626</v>
      </c>
      <c r="AR79" s="119">
        <f>'[4]Sped FY 2021'!CS95</f>
        <v>970.45412078942616</v>
      </c>
      <c r="AS79" s="188">
        <f>'[5]Sped FY 2021'!CO95</f>
        <v>0.62325665973916</v>
      </c>
      <c r="AT79" s="189">
        <f>'[5]Sped FY 2021'!CQ95</f>
        <v>0.6459261191644956</v>
      </c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  <c r="BI79" s="162"/>
      <c r="BJ79" s="162"/>
      <c r="BK79" s="162"/>
      <c r="BL79" s="162"/>
      <c r="BM79" s="162"/>
      <c r="BN79" s="162"/>
      <c r="BO79" s="162"/>
      <c r="BP79" s="162"/>
      <c r="BQ79" s="162"/>
      <c r="BR79" s="162"/>
      <c r="BS79" s="162"/>
      <c r="BT79" s="162"/>
      <c r="BU79" s="162"/>
      <c r="BV79" s="162"/>
      <c r="BW79" s="162"/>
      <c r="BX79" s="162"/>
      <c r="BY79" s="162"/>
      <c r="BZ79" s="162"/>
      <c r="CA79" s="162"/>
      <c r="CB79" s="162"/>
      <c r="CC79" s="162"/>
      <c r="CD79" s="162"/>
      <c r="CE79" s="162"/>
      <c r="CF79" s="162"/>
      <c r="CG79" s="162"/>
      <c r="CH79" s="162"/>
      <c r="CI79" s="162"/>
      <c r="CJ79" s="162"/>
    </row>
    <row r="80" spans="1:88" ht="15" x14ac:dyDescent="0.25">
      <c r="A80" s="194">
        <v>197</v>
      </c>
      <c r="B80" s="194">
        <v>1</v>
      </c>
      <c r="C80" s="195" t="s">
        <v>64</v>
      </c>
      <c r="D80" s="157">
        <v>2</v>
      </c>
      <c r="E80" s="120">
        <f>'[4]Sped FY 2021'!AB96</f>
        <v>8778498.6221132781</v>
      </c>
      <c r="F80" s="120">
        <f>'[4]Sped FY 2021'!AK96</f>
        <v>1852760.2105704003</v>
      </c>
      <c r="G80" s="120">
        <f>'[4]Sped FY 2021'!BP96</f>
        <v>413191.27832372679</v>
      </c>
      <c r="H80" s="120">
        <f>-'[4]Sped FY 2021'!CI96</f>
        <v>0</v>
      </c>
      <c r="I80" s="120">
        <f>'[4]Sped FY 2021'!CB96</f>
        <v>0</v>
      </c>
      <c r="J80" s="120">
        <f>'[4]Sped FY 2021'!BF96-'[4]Sped FY 2021'!BI96</f>
        <v>-1855719.2748819394</v>
      </c>
      <c r="K80" s="120">
        <f>'[4]Sped FY 2021'!CJ96</f>
        <v>0</v>
      </c>
      <c r="L80" s="138">
        <f t="shared" si="9"/>
        <v>9188730.836125467</v>
      </c>
      <c r="M80" s="134">
        <f t="shared" si="10"/>
        <v>0</v>
      </c>
      <c r="N80" s="158">
        <v>197</v>
      </c>
      <c r="O80" s="159">
        <v>1</v>
      </c>
      <c r="P80" s="14" t="s">
        <v>64</v>
      </c>
      <c r="Q80" s="14">
        <v>2</v>
      </c>
      <c r="R80" s="120">
        <v>8778498.6221132781</v>
      </c>
      <c r="S80" s="120">
        <v>1865158.0432270227</v>
      </c>
      <c r="T80" s="120">
        <v>0</v>
      </c>
      <c r="U80" s="120">
        <v>0</v>
      </c>
      <c r="V80" s="120">
        <v>-1897130.2514172581</v>
      </c>
      <c r="W80" s="138">
        <v>8746526.4139230419</v>
      </c>
      <c r="X80" s="152"/>
      <c r="Y80" s="19">
        <f t="shared" si="11"/>
        <v>0</v>
      </c>
      <c r="Z80" s="19">
        <f t="shared" si="11"/>
        <v>-12397.832656622399</v>
      </c>
      <c r="AA80" s="19">
        <f t="shared" si="12"/>
        <v>413191.27832372679</v>
      </c>
      <c r="AB80" s="19">
        <f t="shared" si="13"/>
        <v>0</v>
      </c>
      <c r="AC80" s="19">
        <f t="shared" si="13"/>
        <v>0</v>
      </c>
      <c r="AD80" s="19">
        <f t="shared" si="13"/>
        <v>41410.976535318652</v>
      </c>
      <c r="AE80" s="19">
        <f t="shared" si="14"/>
        <v>0</v>
      </c>
      <c r="AF80" s="19">
        <f t="shared" si="15"/>
        <v>442204.42220242508</v>
      </c>
      <c r="AG80" s="112"/>
      <c r="AH80" s="117">
        <f>'[4]Sped FY 2021'!DZ96</f>
        <v>5116.2505773676976</v>
      </c>
      <c r="AI80" s="19">
        <f t="shared" si="18"/>
        <v>0</v>
      </c>
      <c r="AJ80" s="19">
        <f t="shared" si="18"/>
        <v>-2.4232262413935679</v>
      </c>
      <c r="AK80" s="19">
        <f t="shared" si="18"/>
        <v>80.760563243623025</v>
      </c>
      <c r="AL80" s="19">
        <f t="shared" si="18"/>
        <v>0</v>
      </c>
      <c r="AM80" s="19">
        <f t="shared" si="18"/>
        <v>0</v>
      </c>
      <c r="AN80" s="19">
        <f t="shared" si="18"/>
        <v>8.0940086708232588</v>
      </c>
      <c r="AO80" s="19">
        <f t="shared" si="18"/>
        <v>0</v>
      </c>
      <c r="AP80" s="19">
        <f t="shared" si="18"/>
        <v>86.431345673053116</v>
      </c>
      <c r="AQ80" s="118">
        <f>'[4]Sped FY 2021'!CR96</f>
        <v>1321.77898183445</v>
      </c>
      <c r="AR80" s="119">
        <f>'[4]Sped FY 2021'!CS96</f>
        <v>1235.8944337393843</v>
      </c>
      <c r="AS80" s="188">
        <f>'[5]Sped FY 2021'!CO96</f>
        <v>0.63029676485105512</v>
      </c>
      <c r="AT80" s="189">
        <f>'[5]Sped FY 2021'!CQ96</f>
        <v>0.66319303510747774</v>
      </c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  <c r="BI80" s="162"/>
      <c r="BJ80" s="162"/>
      <c r="BK80" s="162"/>
      <c r="BL80" s="162"/>
      <c r="BM80" s="162"/>
      <c r="BN80" s="162"/>
      <c r="BO80" s="162"/>
      <c r="BP80" s="162"/>
      <c r="BQ80" s="162"/>
      <c r="BR80" s="162"/>
      <c r="BS80" s="162"/>
      <c r="BT80" s="162"/>
      <c r="BU80" s="162"/>
      <c r="BV80" s="162"/>
      <c r="BW80" s="162"/>
      <c r="BX80" s="162"/>
      <c r="BY80" s="162"/>
      <c r="BZ80" s="162"/>
      <c r="CA80" s="162"/>
      <c r="CB80" s="162"/>
      <c r="CC80" s="162"/>
      <c r="CD80" s="162"/>
      <c r="CE80" s="162"/>
      <c r="CF80" s="162"/>
      <c r="CG80" s="162"/>
      <c r="CH80" s="162"/>
      <c r="CI80" s="162"/>
      <c r="CJ80" s="162"/>
    </row>
    <row r="81" spans="1:88" ht="15" x14ac:dyDescent="0.25">
      <c r="A81" s="194">
        <v>199</v>
      </c>
      <c r="B81" s="194">
        <v>1</v>
      </c>
      <c r="C81" s="195" t="s">
        <v>65</v>
      </c>
      <c r="D81" s="157">
        <v>3</v>
      </c>
      <c r="E81" s="120">
        <f>'[4]Sped FY 2021'!AB97</f>
        <v>4855060.0210149596</v>
      </c>
      <c r="F81" s="120">
        <f>'[4]Sped FY 2021'!AK97</f>
        <v>717730.28784575022</v>
      </c>
      <c r="G81" s="120">
        <f>'[4]Sped FY 2021'!BP97</f>
        <v>269060.3883158862</v>
      </c>
      <c r="H81" s="120">
        <f>-'[4]Sped FY 2021'!CI97</f>
        <v>0</v>
      </c>
      <c r="I81" s="120">
        <f>'[4]Sped FY 2021'!CB97</f>
        <v>100934.61575250188</v>
      </c>
      <c r="J81" s="120">
        <f>'[4]Sped FY 2021'!BF97-'[4]Sped FY 2021'!BI97</f>
        <v>-1742714.1090528688</v>
      </c>
      <c r="K81" s="120">
        <f>'[4]Sped FY 2021'!CJ97</f>
        <v>0</v>
      </c>
      <c r="L81" s="138">
        <f t="shared" si="9"/>
        <v>4200071.203876229</v>
      </c>
      <c r="M81" s="134">
        <f t="shared" si="10"/>
        <v>0</v>
      </c>
      <c r="N81" s="158">
        <v>199</v>
      </c>
      <c r="O81" s="159">
        <v>1</v>
      </c>
      <c r="P81" s="14" t="s">
        <v>65</v>
      </c>
      <c r="Q81" s="14">
        <v>3</v>
      </c>
      <c r="R81" s="120">
        <v>4855060.0210149596</v>
      </c>
      <c r="S81" s="120">
        <v>720584.82283882867</v>
      </c>
      <c r="T81" s="120">
        <v>0</v>
      </c>
      <c r="U81" s="120">
        <v>165294.01587188104</v>
      </c>
      <c r="V81" s="120">
        <v>-1802397.3721048657</v>
      </c>
      <c r="W81" s="138">
        <v>3938541.4876208035</v>
      </c>
      <c r="X81" s="152"/>
      <c r="Y81" s="19">
        <f t="shared" si="11"/>
        <v>0</v>
      </c>
      <c r="Z81" s="19">
        <f t="shared" si="11"/>
        <v>-2854.5349930784432</v>
      </c>
      <c r="AA81" s="19">
        <f t="shared" si="12"/>
        <v>269060.3883158862</v>
      </c>
      <c r="AB81" s="19">
        <f t="shared" si="13"/>
        <v>0</v>
      </c>
      <c r="AC81" s="19">
        <f t="shared" si="13"/>
        <v>-64359.400119379163</v>
      </c>
      <c r="AD81" s="19">
        <f t="shared" si="13"/>
        <v>59683.263051996939</v>
      </c>
      <c r="AE81" s="19">
        <f t="shared" si="14"/>
        <v>0</v>
      </c>
      <c r="AF81" s="19">
        <f t="shared" si="15"/>
        <v>261529.71625542548</v>
      </c>
      <c r="AG81" s="112"/>
      <c r="AH81" s="117">
        <f>'[4]Sped FY 2021'!DZ97</f>
        <v>3533.7496623335019</v>
      </c>
      <c r="AI81" s="19">
        <f t="shared" si="18"/>
        <v>0</v>
      </c>
      <c r="AJ81" s="19">
        <f t="shared" si="18"/>
        <v>-0.80779208088935728</v>
      </c>
      <c r="AK81" s="19">
        <f t="shared" si="18"/>
        <v>76.140194984330876</v>
      </c>
      <c r="AL81" s="19">
        <f t="shared" si="18"/>
        <v>0</v>
      </c>
      <c r="AM81" s="19">
        <f t="shared" si="18"/>
        <v>-18.212778569288808</v>
      </c>
      <c r="AN81" s="19">
        <f t="shared" si="18"/>
        <v>16.889499470821388</v>
      </c>
      <c r="AO81" s="19">
        <f t="shared" si="18"/>
        <v>0</v>
      </c>
      <c r="AP81" s="19">
        <f t="shared" si="18"/>
        <v>74.009123804974081</v>
      </c>
      <c r="AQ81" s="118">
        <f>'[4]Sped FY 2021'!CR97</f>
        <v>1252.8728378268233</v>
      </c>
      <c r="AR81" s="119">
        <f>'[4]Sped FY 2021'!CS97</f>
        <v>1178.8478251513852</v>
      </c>
      <c r="AS81" s="188">
        <f>'[5]Sped FY 2021'!CO97</f>
        <v>0.60764474462180562</v>
      </c>
      <c r="AT81" s="189">
        <f>'[5]Sped FY 2021'!CQ97</f>
        <v>0.64584846001231488</v>
      </c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2"/>
      <c r="BZ81" s="162"/>
      <c r="CA81" s="162"/>
      <c r="CB81" s="162"/>
      <c r="CC81" s="162"/>
      <c r="CD81" s="162"/>
      <c r="CE81" s="162"/>
      <c r="CF81" s="162"/>
      <c r="CG81" s="162"/>
      <c r="CH81" s="162"/>
      <c r="CI81" s="162"/>
      <c r="CJ81" s="162"/>
    </row>
    <row r="82" spans="1:88" ht="15" x14ac:dyDescent="0.25">
      <c r="A82" s="194">
        <v>200</v>
      </c>
      <c r="B82" s="194">
        <v>1</v>
      </c>
      <c r="C82" s="195" t="s">
        <v>66</v>
      </c>
      <c r="D82" s="157">
        <v>3</v>
      </c>
      <c r="E82" s="120">
        <f>'[4]Sped FY 2021'!AB98</f>
        <v>7031618.5555241369</v>
      </c>
      <c r="F82" s="120">
        <f>'[4]Sped FY 2021'!AK98</f>
        <v>1255714.7845128591</v>
      </c>
      <c r="G82" s="120">
        <f>'[4]Sped FY 2021'!BP98</f>
        <v>327374.66571511287</v>
      </c>
      <c r="H82" s="120">
        <f>-'[4]Sped FY 2021'!CI98</f>
        <v>0</v>
      </c>
      <c r="I82" s="120">
        <f>'[4]Sped FY 2021'!CB98</f>
        <v>0</v>
      </c>
      <c r="J82" s="120">
        <f>'[4]Sped FY 2021'!BF98-'[4]Sped FY 2021'!BI98</f>
        <v>-1747011.6737757048</v>
      </c>
      <c r="K82" s="120">
        <f>'[4]Sped FY 2021'!CJ98</f>
        <v>0</v>
      </c>
      <c r="L82" s="138">
        <f t="shared" si="9"/>
        <v>6867696.3319764044</v>
      </c>
      <c r="M82" s="134">
        <f t="shared" si="10"/>
        <v>0</v>
      </c>
      <c r="N82" s="158">
        <v>200</v>
      </c>
      <c r="O82" s="159">
        <v>1</v>
      </c>
      <c r="P82" s="14" t="s">
        <v>66</v>
      </c>
      <c r="Q82" s="14">
        <v>3</v>
      </c>
      <c r="R82" s="120">
        <v>7031618.5555241369</v>
      </c>
      <c r="S82" s="120">
        <v>1260331.4577942363</v>
      </c>
      <c r="T82" s="120">
        <v>-152526.80208014115</v>
      </c>
      <c r="U82" s="120">
        <v>0</v>
      </c>
      <c r="V82" s="120">
        <v>-1777971.8271445336</v>
      </c>
      <c r="W82" s="138">
        <v>6361451.3840936981</v>
      </c>
      <c r="X82" s="152"/>
      <c r="Y82" s="19">
        <f t="shared" si="11"/>
        <v>0</v>
      </c>
      <c r="Z82" s="19">
        <f t="shared" si="11"/>
        <v>-4616.6732813771814</v>
      </c>
      <c r="AA82" s="19">
        <f t="shared" si="12"/>
        <v>327374.66571511287</v>
      </c>
      <c r="AB82" s="19">
        <f t="shared" si="13"/>
        <v>152526.80208014115</v>
      </c>
      <c r="AC82" s="19">
        <f t="shared" si="13"/>
        <v>0</v>
      </c>
      <c r="AD82" s="19">
        <f t="shared" si="13"/>
        <v>30960.153368828818</v>
      </c>
      <c r="AE82" s="19">
        <f t="shared" si="14"/>
        <v>0</v>
      </c>
      <c r="AF82" s="19">
        <f t="shared" si="15"/>
        <v>506244.9478827063</v>
      </c>
      <c r="AG82" s="112"/>
      <c r="AH82" s="117">
        <f>'[4]Sped FY 2021'!DZ98</f>
        <v>4363.6834755514355</v>
      </c>
      <c r="AI82" s="19">
        <f t="shared" si="18"/>
        <v>0</v>
      </c>
      <c r="AJ82" s="19">
        <f t="shared" si="18"/>
        <v>-1.0579762045627692</v>
      </c>
      <c r="AK82" s="19">
        <f t="shared" si="18"/>
        <v>75.022550913535909</v>
      </c>
      <c r="AL82" s="19">
        <f t="shared" si="18"/>
        <v>34.953681433291045</v>
      </c>
      <c r="AM82" s="19">
        <f t="shared" si="18"/>
        <v>0</v>
      </c>
      <c r="AN82" s="19">
        <f t="shared" si="18"/>
        <v>7.0949585464414113</v>
      </c>
      <c r="AO82" s="19">
        <f t="shared" si="18"/>
        <v>0</v>
      </c>
      <c r="AP82" s="19">
        <f t="shared" si="18"/>
        <v>116.01321468870573</v>
      </c>
      <c r="AQ82" s="118">
        <f>'[4]Sped FY 2021'!CR98</f>
        <v>1285.6778908135066</v>
      </c>
      <c r="AR82" s="119">
        <f>'[4]Sped FY 2021'!CS98</f>
        <v>1169.8384938341421</v>
      </c>
      <c r="AS82" s="188">
        <f>'[5]Sped FY 2021'!CO98</f>
        <v>0.57555632129159429</v>
      </c>
      <c r="AT82" s="189">
        <f>'[5]Sped FY 2021'!CQ98</f>
        <v>0.63097800514050362</v>
      </c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  <c r="BI82" s="162"/>
      <c r="BJ82" s="162"/>
      <c r="BK82" s="162"/>
      <c r="BL82" s="162"/>
      <c r="BM82" s="162"/>
      <c r="BN82" s="162"/>
      <c r="BO82" s="162"/>
      <c r="BP82" s="162"/>
      <c r="BQ82" s="162"/>
      <c r="BR82" s="162"/>
      <c r="BS82" s="162"/>
      <c r="BT82" s="162"/>
      <c r="BU82" s="162"/>
      <c r="BV82" s="162"/>
      <c r="BW82" s="162"/>
      <c r="BX82" s="162"/>
      <c r="BY82" s="162"/>
      <c r="BZ82" s="162"/>
      <c r="CA82" s="162"/>
      <c r="CB82" s="162"/>
      <c r="CC82" s="162"/>
      <c r="CD82" s="162"/>
      <c r="CE82" s="162"/>
      <c r="CF82" s="162"/>
      <c r="CG82" s="162"/>
      <c r="CH82" s="162"/>
      <c r="CI82" s="162"/>
      <c r="CJ82" s="162"/>
    </row>
    <row r="83" spans="1:88" ht="15" x14ac:dyDescent="0.25">
      <c r="A83" s="194">
        <v>203</v>
      </c>
      <c r="B83" s="194">
        <v>1</v>
      </c>
      <c r="C83" s="195" t="s">
        <v>67</v>
      </c>
      <c r="D83" s="157">
        <v>6</v>
      </c>
      <c r="E83" s="120">
        <f>'[4]Sped FY 2021'!AB99</f>
        <v>898577.24066166859</v>
      </c>
      <c r="F83" s="120">
        <f>'[4]Sped FY 2021'!AK99</f>
        <v>122882.59354975636</v>
      </c>
      <c r="G83" s="120">
        <f>'[4]Sped FY 2021'!BP99</f>
        <v>40065.524974129468</v>
      </c>
      <c r="H83" s="120">
        <f>-'[4]Sped FY 2021'!CI99</f>
        <v>0</v>
      </c>
      <c r="I83" s="120">
        <f>'[4]Sped FY 2021'!CB99</f>
        <v>19811.333651599823</v>
      </c>
      <c r="J83" s="120">
        <f>'[4]Sped FY 2021'!BF99-'[4]Sped FY 2021'!BI99</f>
        <v>-316053.1916399984</v>
      </c>
      <c r="K83" s="120">
        <f>'[4]Sped FY 2021'!CJ99</f>
        <v>0</v>
      </c>
      <c r="L83" s="138">
        <f t="shared" si="9"/>
        <v>765283.50119715557</v>
      </c>
      <c r="M83" s="134">
        <f t="shared" si="10"/>
        <v>0</v>
      </c>
      <c r="N83" s="158">
        <v>203</v>
      </c>
      <c r="O83" s="159">
        <v>1</v>
      </c>
      <c r="P83" s="14" t="s">
        <v>67</v>
      </c>
      <c r="Q83" s="14">
        <v>6</v>
      </c>
      <c r="R83" s="120">
        <v>898577.24066166859</v>
      </c>
      <c r="S83" s="120">
        <v>123495.09917303946</v>
      </c>
      <c r="T83" s="120">
        <v>0</v>
      </c>
      <c r="U83" s="120">
        <v>28836.243777764379</v>
      </c>
      <c r="V83" s="120">
        <v>-324301.30092158593</v>
      </c>
      <c r="W83" s="138">
        <v>726607.28269088641</v>
      </c>
      <c r="X83" s="152"/>
      <c r="Y83" s="19">
        <f t="shared" si="11"/>
        <v>0</v>
      </c>
      <c r="Z83" s="19">
        <f t="shared" si="11"/>
        <v>-612.50562328309752</v>
      </c>
      <c r="AA83" s="19">
        <f t="shared" si="12"/>
        <v>40065.524974129468</v>
      </c>
      <c r="AB83" s="19">
        <f t="shared" si="13"/>
        <v>0</v>
      </c>
      <c r="AC83" s="19">
        <f t="shared" si="13"/>
        <v>-9024.9101261645555</v>
      </c>
      <c r="AD83" s="19">
        <f t="shared" si="13"/>
        <v>8248.1092815875309</v>
      </c>
      <c r="AE83" s="19">
        <f t="shared" si="14"/>
        <v>0</v>
      </c>
      <c r="AF83" s="19">
        <f t="shared" si="15"/>
        <v>38676.218506269157</v>
      </c>
      <c r="AG83" s="112"/>
      <c r="AH83" s="117">
        <f>'[4]Sped FY 2021'!DZ99</f>
        <v>675.20039041459006</v>
      </c>
      <c r="AI83" s="19">
        <f t="shared" si="18"/>
        <v>0</v>
      </c>
      <c r="AJ83" s="19">
        <f t="shared" si="18"/>
        <v>-0.90714642938373247</v>
      </c>
      <c r="AK83" s="19">
        <f t="shared" si="18"/>
        <v>59.33871713185507</v>
      </c>
      <c r="AL83" s="19">
        <f t="shared" si="18"/>
        <v>0</v>
      </c>
      <c r="AM83" s="19">
        <f t="shared" si="18"/>
        <v>-13.366269116969901</v>
      </c>
      <c r="AN83" s="19">
        <f t="shared" si="18"/>
        <v>12.215794597694151</v>
      </c>
      <c r="AO83" s="19">
        <f t="shared" si="18"/>
        <v>0</v>
      </c>
      <c r="AP83" s="19">
        <f t="shared" si="18"/>
        <v>57.281096183195309</v>
      </c>
      <c r="AQ83" s="118">
        <f>'[4]Sped FY 2021'!CR99</f>
        <v>992.49855401967341</v>
      </c>
      <c r="AR83" s="119">
        <f>'[4]Sped FY 2021'!CS99</f>
        <v>934.80718761653873</v>
      </c>
      <c r="AS83" s="188">
        <f>'[5]Sped FY 2021'!CO99</f>
        <v>0.64353252637937608</v>
      </c>
      <c r="AT83" s="189">
        <f>'[5]Sped FY 2021'!CQ99</f>
        <v>0.68302541522996985</v>
      </c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2"/>
      <c r="BZ83" s="162"/>
      <c r="CA83" s="162"/>
      <c r="CB83" s="162"/>
      <c r="CC83" s="162"/>
      <c r="CD83" s="162"/>
      <c r="CE83" s="162"/>
      <c r="CF83" s="162"/>
      <c r="CG83" s="162"/>
      <c r="CH83" s="162"/>
      <c r="CI83" s="162"/>
      <c r="CJ83" s="162"/>
    </row>
    <row r="84" spans="1:88" ht="15" x14ac:dyDescent="0.25">
      <c r="A84" s="194">
        <v>204</v>
      </c>
      <c r="B84" s="194">
        <v>1</v>
      </c>
      <c r="C84" s="195" t="s">
        <v>68</v>
      </c>
      <c r="D84" s="157">
        <v>4</v>
      </c>
      <c r="E84" s="120">
        <f>'[4]Sped FY 2021'!AB100</f>
        <v>1661323.1695243397</v>
      </c>
      <c r="F84" s="120">
        <f>'[4]Sped FY 2021'!AK100</f>
        <v>279274.93685787462</v>
      </c>
      <c r="G84" s="120">
        <f>'[4]Sped FY 2021'!BP100</f>
        <v>97238.66060440414</v>
      </c>
      <c r="H84" s="120">
        <f>-'[4]Sped FY 2021'!CI100</f>
        <v>0</v>
      </c>
      <c r="I84" s="120">
        <f>'[4]Sped FY 2021'!CB100</f>
        <v>0</v>
      </c>
      <c r="J84" s="120">
        <f>'[4]Sped FY 2021'!BF100-'[4]Sped FY 2021'!BI100</f>
        <v>-382078.19430588337</v>
      </c>
      <c r="K84" s="120">
        <f>'[4]Sped FY 2021'!CJ100</f>
        <v>0</v>
      </c>
      <c r="L84" s="138">
        <f t="shared" ref="L84:L147" si="19">SUM(E84:K84)</f>
        <v>1655758.572680735</v>
      </c>
      <c r="M84" s="134">
        <f t="shared" ref="M84:M147" si="20">N84-A84</f>
        <v>0</v>
      </c>
      <c r="N84" s="158">
        <v>204</v>
      </c>
      <c r="O84" s="159">
        <v>1</v>
      </c>
      <c r="P84" s="14" t="s">
        <v>68</v>
      </c>
      <c r="Q84" s="14">
        <v>4</v>
      </c>
      <c r="R84" s="120">
        <v>1661323.1695243397</v>
      </c>
      <c r="S84" s="120">
        <v>281041.94684720668</v>
      </c>
      <c r="T84" s="120">
        <v>0</v>
      </c>
      <c r="U84" s="120">
        <v>0</v>
      </c>
      <c r="V84" s="120">
        <v>-388633.84741175792</v>
      </c>
      <c r="W84" s="138">
        <v>1553731.2689597886</v>
      </c>
      <c r="X84" s="152"/>
      <c r="Y84" s="19">
        <f t="shared" ref="Y84:Z147" si="21">E84-R84</f>
        <v>0</v>
      </c>
      <c r="Z84" s="19">
        <f t="shared" si="21"/>
        <v>-1767.0099893320585</v>
      </c>
      <c r="AA84" s="19">
        <f t="shared" ref="AA84:AA147" si="22">G84</f>
        <v>97238.66060440414</v>
      </c>
      <c r="AB84" s="19">
        <f t="shared" ref="AB84:AD147" si="23">H84-T84</f>
        <v>0</v>
      </c>
      <c r="AC84" s="19">
        <f t="shared" si="23"/>
        <v>0</v>
      </c>
      <c r="AD84" s="19">
        <f t="shared" si="23"/>
        <v>6555.6531058745459</v>
      </c>
      <c r="AE84" s="19">
        <f t="shared" ref="AE84:AE147" si="24">K84</f>
        <v>0</v>
      </c>
      <c r="AF84" s="19">
        <f t="shared" ref="AF84:AF147" si="25">L84-W84</f>
        <v>102027.30372094642</v>
      </c>
      <c r="AG84" s="112"/>
      <c r="AH84" s="117">
        <f>'[4]Sped FY 2021'!DZ100</f>
        <v>2215.5012810478738</v>
      </c>
      <c r="AI84" s="19">
        <f t="shared" si="18"/>
        <v>0</v>
      </c>
      <c r="AJ84" s="19">
        <f t="shared" si="18"/>
        <v>-0.7975666746156469</v>
      </c>
      <c r="AK84" s="19">
        <f t="shared" si="18"/>
        <v>43.890139642985361</v>
      </c>
      <c r="AL84" s="19">
        <f t="shared" si="18"/>
        <v>0</v>
      </c>
      <c r="AM84" s="19">
        <f t="shared" si="18"/>
        <v>0</v>
      </c>
      <c r="AN84" s="19">
        <f t="shared" si="18"/>
        <v>2.9589931461352594</v>
      </c>
      <c r="AO84" s="19">
        <f t="shared" si="18"/>
        <v>0</v>
      </c>
      <c r="AP84" s="19">
        <f t="shared" si="18"/>
        <v>46.05156611450488</v>
      </c>
      <c r="AQ84" s="118">
        <f>'[4]Sped FY 2021'!CR100</f>
        <v>711.31471165857522</v>
      </c>
      <c r="AR84" s="119">
        <f>'[4]Sped FY 2021'!CS100</f>
        <v>665.78163441113225</v>
      </c>
      <c r="AS84" s="188">
        <f>'[5]Sped FY 2021'!CO100</f>
        <v>0.59851964072309471</v>
      </c>
      <c r="AT84" s="189">
        <f>'[5]Sped FY 2021'!CQ100</f>
        <v>0.6322427507997167</v>
      </c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  <c r="CB84" s="162"/>
      <c r="CC84" s="162"/>
      <c r="CD84" s="162"/>
      <c r="CE84" s="162"/>
      <c r="CF84" s="162"/>
      <c r="CG84" s="162"/>
      <c r="CH84" s="162"/>
      <c r="CI84" s="162"/>
      <c r="CJ84" s="162"/>
    </row>
    <row r="85" spans="1:88" ht="15" x14ac:dyDescent="0.25">
      <c r="A85" s="194">
        <v>206</v>
      </c>
      <c r="B85" s="194">
        <v>1</v>
      </c>
      <c r="C85" s="195" t="s">
        <v>69</v>
      </c>
      <c r="D85" s="157">
        <v>4</v>
      </c>
      <c r="E85" s="120">
        <f>'[4]Sped FY 2021'!AB101</f>
        <v>6874306.5375207821</v>
      </c>
      <c r="F85" s="120">
        <f>'[4]Sped FY 2021'!AK101</f>
        <v>1540437.8634781425</v>
      </c>
      <c r="G85" s="120">
        <f>'[4]Sped FY 2021'!BP101</f>
        <v>283723.57457112742</v>
      </c>
      <c r="H85" s="120">
        <f>-'[4]Sped FY 2021'!CI101</f>
        <v>0</v>
      </c>
      <c r="I85" s="120">
        <f>'[4]Sped FY 2021'!CB101</f>
        <v>0</v>
      </c>
      <c r="J85" s="120">
        <f>'[4]Sped FY 2021'!BF101-'[4]Sped FY 2021'!BI101</f>
        <v>-652741.38271733408</v>
      </c>
      <c r="K85" s="120">
        <f>'[4]Sped FY 2021'!CJ101</f>
        <v>0</v>
      </c>
      <c r="L85" s="138">
        <f t="shared" si="19"/>
        <v>8045726.5928527173</v>
      </c>
      <c r="M85" s="134">
        <f t="shared" si="20"/>
        <v>0</v>
      </c>
      <c r="N85" s="158">
        <v>206</v>
      </c>
      <c r="O85" s="159">
        <v>1</v>
      </c>
      <c r="P85" s="14" t="s">
        <v>69</v>
      </c>
      <c r="Q85" s="14">
        <v>4</v>
      </c>
      <c r="R85" s="120">
        <v>6874306.5375207821</v>
      </c>
      <c r="S85" s="120">
        <v>1547049.9349018189</v>
      </c>
      <c r="T85" s="120">
        <v>0</v>
      </c>
      <c r="U85" s="120">
        <v>0</v>
      </c>
      <c r="V85" s="120">
        <v>-675109.84847173642</v>
      </c>
      <c r="W85" s="138">
        <v>7746246.6239508651</v>
      </c>
      <c r="X85" s="152"/>
      <c r="Y85" s="19">
        <f t="shared" si="21"/>
        <v>0</v>
      </c>
      <c r="Z85" s="19">
        <f t="shared" si="21"/>
        <v>-6612.0714236763306</v>
      </c>
      <c r="AA85" s="19">
        <f t="shared" si="22"/>
        <v>283723.57457112742</v>
      </c>
      <c r="AB85" s="19">
        <f t="shared" si="23"/>
        <v>0</v>
      </c>
      <c r="AC85" s="19">
        <f t="shared" si="23"/>
        <v>0</v>
      </c>
      <c r="AD85" s="19">
        <f t="shared" si="23"/>
        <v>22368.465754402336</v>
      </c>
      <c r="AE85" s="19">
        <f t="shared" si="24"/>
        <v>0</v>
      </c>
      <c r="AF85" s="19">
        <f t="shared" si="25"/>
        <v>299479.96890185215</v>
      </c>
      <c r="AG85" s="112"/>
      <c r="AH85" s="117">
        <f>'[4]Sped FY 2021'!DZ101</f>
        <v>4244.1167397488516</v>
      </c>
      <c r="AI85" s="19">
        <f t="shared" si="18"/>
        <v>0</v>
      </c>
      <c r="AJ85" s="19">
        <f t="shared" si="18"/>
        <v>-1.5579381598413817</v>
      </c>
      <c r="AK85" s="19">
        <f t="shared" si="18"/>
        <v>66.851029782917081</v>
      </c>
      <c r="AL85" s="19">
        <f t="shared" si="18"/>
        <v>0</v>
      </c>
      <c r="AM85" s="19">
        <f t="shared" si="18"/>
        <v>0</v>
      </c>
      <c r="AN85" s="19">
        <f t="shared" si="18"/>
        <v>5.270464298238414</v>
      </c>
      <c r="AO85" s="19">
        <f t="shared" si="18"/>
        <v>0</v>
      </c>
      <c r="AP85" s="19">
        <f t="shared" si="18"/>
        <v>70.563555921313807</v>
      </c>
      <c r="AQ85" s="118">
        <f>'[4]Sped FY 2021'!CR101</f>
        <v>1087.1586331881258</v>
      </c>
      <c r="AR85" s="119">
        <f>'[4]Sped FY 2021'!CS101</f>
        <v>1017.3719186888878</v>
      </c>
      <c r="AS85" s="188">
        <f>'[5]Sped FY 2021'!CO101</f>
        <v>0.64120472785978211</v>
      </c>
      <c r="AT85" s="189">
        <f>'[5]Sped FY 2021'!CQ101</f>
        <v>0.66789134063938482</v>
      </c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  <c r="BI85" s="162"/>
      <c r="BJ85" s="162"/>
      <c r="BK85" s="162"/>
      <c r="BL85" s="162"/>
      <c r="BM85" s="162"/>
      <c r="BN85" s="162"/>
      <c r="BO85" s="162"/>
      <c r="BP85" s="162"/>
      <c r="BQ85" s="162"/>
      <c r="BR85" s="162"/>
      <c r="BS85" s="162"/>
      <c r="BT85" s="162"/>
      <c r="BU85" s="162"/>
      <c r="BV85" s="162"/>
      <c r="BW85" s="162"/>
      <c r="BX85" s="162"/>
      <c r="BY85" s="162"/>
      <c r="BZ85" s="162"/>
      <c r="CA85" s="162"/>
      <c r="CB85" s="162"/>
      <c r="CC85" s="162"/>
      <c r="CD85" s="162"/>
      <c r="CE85" s="162"/>
      <c r="CF85" s="162"/>
      <c r="CG85" s="162"/>
      <c r="CH85" s="162"/>
      <c r="CI85" s="162"/>
      <c r="CJ85" s="162"/>
    </row>
    <row r="86" spans="1:88" ht="15" x14ac:dyDescent="0.25">
      <c r="A86" s="194">
        <v>213</v>
      </c>
      <c r="B86" s="194">
        <v>1</v>
      </c>
      <c r="C86" s="195" t="s">
        <v>70</v>
      </c>
      <c r="D86" s="157">
        <v>6</v>
      </c>
      <c r="E86" s="120">
        <f>'[4]Sped FY 2021'!AB102</f>
        <v>805151.30564083869</v>
      </c>
      <c r="F86" s="120">
        <f>'[4]Sped FY 2021'!AK102</f>
        <v>167832.71596190438</v>
      </c>
      <c r="G86" s="120">
        <f>'[4]Sped FY 2021'!BP102</f>
        <v>22657.461665372593</v>
      </c>
      <c r="H86" s="120">
        <f>-'[4]Sped FY 2021'!CI102</f>
        <v>0</v>
      </c>
      <c r="I86" s="120">
        <f>'[4]Sped FY 2021'!CB102</f>
        <v>228576.57978628646</v>
      </c>
      <c r="J86" s="120">
        <f>'[4]Sped FY 2021'!BF102-'[4]Sped FY 2021'!BI102</f>
        <v>416.43252098679659</v>
      </c>
      <c r="K86" s="120">
        <f>'[4]Sped FY 2021'!CJ102</f>
        <v>0</v>
      </c>
      <c r="L86" s="138">
        <f t="shared" si="19"/>
        <v>1224634.4955753889</v>
      </c>
      <c r="M86" s="134">
        <f t="shared" si="20"/>
        <v>0</v>
      </c>
      <c r="N86" s="158">
        <v>213</v>
      </c>
      <c r="O86" s="159">
        <v>1</v>
      </c>
      <c r="P86" s="14" t="s">
        <v>70</v>
      </c>
      <c r="Q86" s="14">
        <v>6</v>
      </c>
      <c r="R86" s="120">
        <v>805151.30564083869</v>
      </c>
      <c r="S86" s="120">
        <v>168137.87281977377</v>
      </c>
      <c r="T86" s="120">
        <v>0</v>
      </c>
      <c r="U86" s="120">
        <v>218593.20741239889</v>
      </c>
      <c r="V86" s="120">
        <v>12397.286033001263</v>
      </c>
      <c r="W86" s="138">
        <v>1204279.6719060126</v>
      </c>
      <c r="X86" s="152"/>
      <c r="Y86" s="19">
        <f t="shared" si="21"/>
        <v>0</v>
      </c>
      <c r="Z86" s="19">
        <f t="shared" si="21"/>
        <v>-305.15685786938411</v>
      </c>
      <c r="AA86" s="19">
        <f t="shared" si="22"/>
        <v>22657.461665372593</v>
      </c>
      <c r="AB86" s="19">
        <f t="shared" si="23"/>
        <v>0</v>
      </c>
      <c r="AC86" s="19">
        <f t="shared" si="23"/>
        <v>9983.3723738875706</v>
      </c>
      <c r="AD86" s="19">
        <f t="shared" si="23"/>
        <v>-11980.853512014466</v>
      </c>
      <c r="AE86" s="19">
        <f t="shared" si="24"/>
        <v>0</v>
      </c>
      <c r="AF86" s="19">
        <f t="shared" si="25"/>
        <v>20354.823669376317</v>
      </c>
      <c r="AG86" s="112"/>
      <c r="AH86" s="117">
        <f>'[4]Sped FY 2021'!DZ102</f>
        <v>836.96715061808561</v>
      </c>
      <c r="AI86" s="19">
        <f t="shared" si="18"/>
        <v>0</v>
      </c>
      <c r="AJ86" s="19">
        <f t="shared" si="18"/>
        <v>-0.36459836881773805</v>
      </c>
      <c r="AK86" s="19">
        <f t="shared" si="18"/>
        <v>27.070909113506371</v>
      </c>
      <c r="AL86" s="19">
        <f t="shared" si="18"/>
        <v>0</v>
      </c>
      <c r="AM86" s="19">
        <f t="shared" si="18"/>
        <v>11.928033694649814</v>
      </c>
      <c r="AN86" s="19">
        <f t="shared" si="18"/>
        <v>-14.314604226900441</v>
      </c>
      <c r="AO86" s="19">
        <f t="shared" si="18"/>
        <v>0</v>
      </c>
      <c r="AP86" s="19">
        <f t="shared" si="18"/>
        <v>24.31974021243801</v>
      </c>
      <c r="AQ86" s="118">
        <f>'[4]Sped FY 2021'!CR102</f>
        <v>441.37223440907502</v>
      </c>
      <c r="AR86" s="119">
        <f>'[4]Sped FY 2021'!CS102</f>
        <v>416.91271848258106</v>
      </c>
      <c r="AS86" s="188">
        <f>'[5]Sped FY 2021'!CO102</f>
        <v>0.75479642528399471</v>
      </c>
      <c r="AT86" s="189">
        <f>'[5]Sped FY 2021'!CQ102</f>
        <v>0.7683595351577881</v>
      </c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  <c r="BI86" s="162"/>
      <c r="BJ86" s="162"/>
      <c r="BK86" s="162"/>
      <c r="BL86" s="162"/>
      <c r="BM86" s="162"/>
      <c r="BN86" s="162"/>
      <c r="BO86" s="162"/>
      <c r="BP86" s="162"/>
      <c r="BQ86" s="162"/>
      <c r="BR86" s="162"/>
      <c r="BS86" s="162"/>
      <c r="BT86" s="162"/>
      <c r="BU86" s="162"/>
      <c r="BV86" s="162"/>
      <c r="BW86" s="162"/>
      <c r="BX86" s="162"/>
      <c r="BY86" s="162"/>
      <c r="BZ86" s="162"/>
      <c r="CA86" s="162"/>
      <c r="CB86" s="162"/>
      <c r="CC86" s="162"/>
      <c r="CD86" s="162"/>
      <c r="CE86" s="162"/>
      <c r="CF86" s="162"/>
      <c r="CG86" s="162"/>
      <c r="CH86" s="162"/>
      <c r="CI86" s="162"/>
      <c r="CJ86" s="162"/>
    </row>
    <row r="87" spans="1:88" ht="15" x14ac:dyDescent="0.25">
      <c r="A87" s="194">
        <v>227</v>
      </c>
      <c r="B87" s="194">
        <v>1</v>
      </c>
      <c r="C87" s="195" t="s">
        <v>71</v>
      </c>
      <c r="D87" s="157">
        <v>6</v>
      </c>
      <c r="E87" s="120">
        <f>'[4]Sped FY 2021'!AB103</f>
        <v>695208.34234102571</v>
      </c>
      <c r="F87" s="120">
        <f>'[4]Sped FY 2021'!AK103</f>
        <v>180347.22180130403</v>
      </c>
      <c r="G87" s="120">
        <f>'[4]Sped FY 2021'!BP103</f>
        <v>38732.022303555146</v>
      </c>
      <c r="H87" s="120">
        <f>-'[4]Sped FY 2021'!CI103</f>
        <v>0</v>
      </c>
      <c r="I87" s="120">
        <f>'[4]Sped FY 2021'!CB103</f>
        <v>0</v>
      </c>
      <c r="J87" s="120">
        <f>'[4]Sped FY 2021'!BF103-'[4]Sped FY 2021'!BI103</f>
        <v>-89749.976297530564</v>
      </c>
      <c r="K87" s="120">
        <f>'[4]Sped FY 2021'!CJ103</f>
        <v>0</v>
      </c>
      <c r="L87" s="138">
        <f t="shared" si="19"/>
        <v>824537.61014835432</v>
      </c>
      <c r="M87" s="134">
        <f t="shared" si="20"/>
        <v>0</v>
      </c>
      <c r="N87" s="158">
        <v>227</v>
      </c>
      <c r="O87" s="159">
        <v>1</v>
      </c>
      <c r="P87" s="14" t="s">
        <v>71</v>
      </c>
      <c r="Q87" s="14">
        <v>6</v>
      </c>
      <c r="R87" s="120">
        <v>695208.34234102571</v>
      </c>
      <c r="S87" s="120">
        <v>180395.84294764104</v>
      </c>
      <c r="T87" s="120">
        <v>0</v>
      </c>
      <c r="U87" s="120">
        <v>0</v>
      </c>
      <c r="V87" s="120">
        <v>-93919.193687186111</v>
      </c>
      <c r="W87" s="138">
        <v>781684.99160148064</v>
      </c>
      <c r="X87" s="152"/>
      <c r="Y87" s="19">
        <f t="shared" si="21"/>
        <v>0</v>
      </c>
      <c r="Z87" s="19">
        <f t="shared" si="21"/>
        <v>-48.62114633701276</v>
      </c>
      <c r="AA87" s="19">
        <f t="shared" si="22"/>
        <v>38732.022303555146</v>
      </c>
      <c r="AB87" s="19">
        <f t="shared" si="23"/>
        <v>0</v>
      </c>
      <c r="AC87" s="19">
        <f t="shared" si="23"/>
        <v>0</v>
      </c>
      <c r="AD87" s="19">
        <f t="shared" si="23"/>
        <v>4169.2173896555469</v>
      </c>
      <c r="AE87" s="19">
        <f t="shared" si="24"/>
        <v>0</v>
      </c>
      <c r="AF87" s="19">
        <f t="shared" si="25"/>
        <v>42852.61854687368</v>
      </c>
      <c r="AG87" s="112"/>
      <c r="AH87" s="117">
        <f>'[4]Sped FY 2021'!DZ103</f>
        <v>909.31004959107736</v>
      </c>
      <c r="AI87" s="19">
        <f t="shared" si="18"/>
        <v>0</v>
      </c>
      <c r="AJ87" s="19">
        <f t="shared" si="18"/>
        <v>-5.347037169431703E-2</v>
      </c>
      <c r="AK87" s="19">
        <f t="shared" si="18"/>
        <v>42.594956825752874</v>
      </c>
      <c r="AL87" s="19">
        <f t="shared" si="18"/>
        <v>0</v>
      </c>
      <c r="AM87" s="19">
        <f t="shared" si="18"/>
        <v>0</v>
      </c>
      <c r="AN87" s="19">
        <f t="shared" si="18"/>
        <v>4.5850338853402874</v>
      </c>
      <c r="AO87" s="19">
        <f t="shared" si="18"/>
        <v>0</v>
      </c>
      <c r="AP87" s="19">
        <f t="shared" si="18"/>
        <v>47.126520339398844</v>
      </c>
      <c r="AQ87" s="118">
        <f>'[4]Sped FY 2021'!CR103</f>
        <v>674.52218072731421</v>
      </c>
      <c r="AR87" s="119">
        <f>'[4]Sped FY 2021'!CS103</f>
        <v>626.143546095803</v>
      </c>
      <c r="AS87" s="188">
        <f>'[5]Sped FY 2021'!CO103</f>
        <v>0.62639421209457502</v>
      </c>
      <c r="AT87" s="189">
        <f>'[5]Sped FY 2021'!CQ103</f>
        <v>0.65793477633067987</v>
      </c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  <c r="BI87" s="162"/>
      <c r="BJ87" s="162"/>
      <c r="BK87" s="162"/>
      <c r="BL87" s="162"/>
      <c r="BM87" s="162"/>
      <c r="BN87" s="162"/>
      <c r="BO87" s="162"/>
      <c r="BP87" s="162"/>
      <c r="BQ87" s="162"/>
      <c r="BR87" s="162"/>
      <c r="BS87" s="162"/>
      <c r="BT87" s="162"/>
      <c r="BU87" s="162"/>
      <c r="BV87" s="162"/>
      <c r="BW87" s="162"/>
      <c r="BX87" s="162"/>
      <c r="BY87" s="162"/>
      <c r="BZ87" s="162"/>
      <c r="CA87" s="162"/>
      <c r="CB87" s="162"/>
      <c r="CC87" s="162"/>
      <c r="CD87" s="162"/>
      <c r="CE87" s="162"/>
      <c r="CF87" s="162"/>
      <c r="CG87" s="162"/>
      <c r="CH87" s="162"/>
      <c r="CI87" s="162"/>
      <c r="CJ87" s="162"/>
    </row>
    <row r="88" spans="1:88" ht="15" x14ac:dyDescent="0.25">
      <c r="A88" s="194">
        <v>229</v>
      </c>
      <c r="B88" s="194">
        <v>1</v>
      </c>
      <c r="C88" s="195" t="s">
        <v>72</v>
      </c>
      <c r="D88" s="157">
        <v>6</v>
      </c>
      <c r="E88" s="120">
        <f>'[4]Sped FY 2021'!AB104</f>
        <v>232000.18693544107</v>
      </c>
      <c r="F88" s="120">
        <f>'[4]Sped FY 2021'!AK104</f>
        <v>61089.132792681034</v>
      </c>
      <c r="G88" s="120">
        <f>'[4]Sped FY 2021'!BP104</f>
        <v>1409.0545206698703</v>
      </c>
      <c r="H88" s="120">
        <f>-'[4]Sped FY 2021'!CI104</f>
        <v>0</v>
      </c>
      <c r="I88" s="120">
        <f>'[4]Sped FY 2021'!CB104</f>
        <v>104777.1180903166</v>
      </c>
      <c r="J88" s="120">
        <f>'[4]Sped FY 2021'!BF104-'[4]Sped FY 2021'!BI104</f>
        <v>45504.955567745943</v>
      </c>
      <c r="K88" s="120">
        <f>'[4]Sped FY 2021'!CJ104</f>
        <v>0</v>
      </c>
      <c r="L88" s="138">
        <f t="shared" si="19"/>
        <v>444780.4479068545</v>
      </c>
      <c r="M88" s="134">
        <f t="shared" si="20"/>
        <v>0</v>
      </c>
      <c r="N88" s="158">
        <v>229</v>
      </c>
      <c r="O88" s="159">
        <v>1</v>
      </c>
      <c r="P88" s="14" t="s">
        <v>72</v>
      </c>
      <c r="Q88" s="14">
        <v>6</v>
      </c>
      <c r="R88" s="120">
        <v>232000.18693544107</v>
      </c>
      <c r="S88" s="120">
        <v>61024.933018411626</v>
      </c>
      <c r="T88" s="120">
        <v>0</v>
      </c>
      <c r="U88" s="120">
        <v>98503.026390665153</v>
      </c>
      <c r="V88" s="120">
        <v>52692.617527080947</v>
      </c>
      <c r="W88" s="138">
        <v>444220.76387159881</v>
      </c>
      <c r="X88" s="152"/>
      <c r="Y88" s="19">
        <f t="shared" si="21"/>
        <v>0</v>
      </c>
      <c r="Z88" s="19">
        <f t="shared" si="21"/>
        <v>64.199774269407499</v>
      </c>
      <c r="AA88" s="19">
        <f t="shared" si="22"/>
        <v>1409.0545206698703</v>
      </c>
      <c r="AB88" s="19">
        <f t="shared" si="23"/>
        <v>0</v>
      </c>
      <c r="AC88" s="19">
        <f t="shared" si="23"/>
        <v>6274.0916996514425</v>
      </c>
      <c r="AD88" s="19">
        <f t="shared" si="23"/>
        <v>-7187.6619593350042</v>
      </c>
      <c r="AE88" s="19">
        <f t="shared" si="24"/>
        <v>0</v>
      </c>
      <c r="AF88" s="19">
        <f t="shared" si="25"/>
        <v>559.68403525569011</v>
      </c>
      <c r="AG88" s="112"/>
      <c r="AH88" s="117">
        <f>'[4]Sped FY 2021'!DZ104</f>
        <v>353.67639497907101</v>
      </c>
      <c r="AI88" s="19">
        <f t="shared" si="18"/>
        <v>0</v>
      </c>
      <c r="AJ88" s="19">
        <f t="shared" si="18"/>
        <v>0.18152123008720036</v>
      </c>
      <c r="AK88" s="19">
        <f t="shared" si="18"/>
        <v>3.9840219496504758</v>
      </c>
      <c r="AL88" s="19">
        <f t="shared" si="18"/>
        <v>0</v>
      </c>
      <c r="AM88" s="19">
        <f t="shared" si="18"/>
        <v>17.739639367288607</v>
      </c>
      <c r="AN88" s="19">
        <f t="shared" si="18"/>
        <v>-20.322707597605824</v>
      </c>
      <c r="AO88" s="19">
        <f t="shared" si="18"/>
        <v>0</v>
      </c>
      <c r="AP88" s="19">
        <f t="shared" si="18"/>
        <v>1.5824749494203867</v>
      </c>
      <c r="AQ88" s="118">
        <f>'[4]Sped FY 2021'!CR104</f>
        <v>65.532086143146259</v>
      </c>
      <c r="AR88" s="119">
        <f>'[4]Sped FY 2021'!CS104</f>
        <v>63.985976671081808</v>
      </c>
      <c r="AS88" s="188">
        <f>'[5]Sped FY 2021'!CO104</f>
        <v>0.84312474479821298</v>
      </c>
      <c r="AT88" s="189">
        <f>'[5]Sped FY 2021'!CQ104</f>
        <v>0.84439198993976483</v>
      </c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  <c r="BI88" s="162"/>
      <c r="BJ88" s="162"/>
      <c r="BK88" s="162"/>
      <c r="BL88" s="162"/>
      <c r="BM88" s="162"/>
      <c r="BN88" s="162"/>
      <c r="BO88" s="162"/>
      <c r="BP88" s="162"/>
      <c r="BQ88" s="162"/>
      <c r="BR88" s="162"/>
      <c r="BS88" s="162"/>
      <c r="BT88" s="162"/>
      <c r="BU88" s="162"/>
      <c r="BV88" s="162"/>
      <c r="BW88" s="162"/>
      <c r="BX88" s="162"/>
      <c r="BY88" s="162"/>
      <c r="BZ88" s="162"/>
      <c r="CA88" s="162"/>
      <c r="CB88" s="162"/>
      <c r="CC88" s="162"/>
      <c r="CD88" s="162"/>
      <c r="CE88" s="162"/>
      <c r="CF88" s="162"/>
      <c r="CG88" s="162"/>
      <c r="CH88" s="162"/>
      <c r="CI88" s="162"/>
      <c r="CJ88" s="162"/>
    </row>
    <row r="89" spans="1:88" ht="15" x14ac:dyDescent="0.25">
      <c r="A89" s="194">
        <v>238</v>
      </c>
      <c r="B89" s="194">
        <v>1</v>
      </c>
      <c r="C89" s="195" t="s">
        <v>73</v>
      </c>
      <c r="D89" s="157">
        <v>6</v>
      </c>
      <c r="E89" s="120">
        <f>'[4]Sped FY 2021'!AB105</f>
        <v>229311.57965469587</v>
      </c>
      <c r="F89" s="120">
        <f>'[4]Sped FY 2021'!AK105</f>
        <v>60195.013042905171</v>
      </c>
      <c r="G89" s="120">
        <f>'[4]Sped FY 2021'!BP105</f>
        <v>15116.395699816605</v>
      </c>
      <c r="H89" s="120">
        <f>-'[4]Sped FY 2021'!CI105</f>
        <v>0</v>
      </c>
      <c r="I89" s="120">
        <f>'[4]Sped FY 2021'!CB105</f>
        <v>86174.84999595923</v>
      </c>
      <c r="J89" s="120">
        <f>'[4]Sped FY 2021'!BF105-'[4]Sped FY 2021'!BI105</f>
        <v>-174782.69205418116</v>
      </c>
      <c r="K89" s="120">
        <f>'[4]Sped FY 2021'!CJ105</f>
        <v>0</v>
      </c>
      <c r="L89" s="138">
        <f t="shared" si="19"/>
        <v>216015.14633919575</v>
      </c>
      <c r="M89" s="134">
        <f t="shared" si="20"/>
        <v>0</v>
      </c>
      <c r="N89" s="158">
        <v>238</v>
      </c>
      <c r="O89" s="159">
        <v>1</v>
      </c>
      <c r="P89" s="14" t="s">
        <v>73</v>
      </c>
      <c r="Q89" s="14">
        <v>6</v>
      </c>
      <c r="R89" s="120">
        <v>229311.57965469587</v>
      </c>
      <c r="S89" s="120">
        <v>60142.905094336318</v>
      </c>
      <c r="T89" s="120">
        <v>0</v>
      </c>
      <c r="U89" s="120">
        <v>102816.2001109843</v>
      </c>
      <c r="V89" s="120">
        <v>-190987.07071366534</v>
      </c>
      <c r="W89" s="138">
        <v>201283.61414635112</v>
      </c>
      <c r="X89" s="152"/>
      <c r="Y89" s="19">
        <f t="shared" si="21"/>
        <v>0</v>
      </c>
      <c r="Z89" s="19">
        <f t="shared" si="21"/>
        <v>52.107948568853317</v>
      </c>
      <c r="AA89" s="19">
        <f t="shared" si="22"/>
        <v>15116.395699816605</v>
      </c>
      <c r="AB89" s="19">
        <f t="shared" si="23"/>
        <v>0</v>
      </c>
      <c r="AC89" s="19">
        <f t="shared" si="23"/>
        <v>-16641.350115025067</v>
      </c>
      <c r="AD89" s="19">
        <f t="shared" si="23"/>
        <v>16204.37865948418</v>
      </c>
      <c r="AE89" s="19">
        <f t="shared" si="24"/>
        <v>0</v>
      </c>
      <c r="AF89" s="19">
        <f t="shared" si="25"/>
        <v>14731.532192844636</v>
      </c>
      <c r="AG89" s="112"/>
      <c r="AH89" s="117">
        <f>'[4]Sped FY 2021'!DZ105</f>
        <v>250.18585894826327</v>
      </c>
      <c r="AI89" s="19">
        <f t="shared" si="18"/>
        <v>0</v>
      </c>
      <c r="AJ89" s="19">
        <f t="shared" si="18"/>
        <v>0.20827695373313998</v>
      </c>
      <c r="AK89" s="19">
        <f t="shared" si="18"/>
        <v>60.420663915071927</v>
      </c>
      <c r="AL89" s="19">
        <f t="shared" si="18"/>
        <v>0</v>
      </c>
      <c r="AM89" s="19">
        <f t="shared" si="18"/>
        <v>-66.515950121970661</v>
      </c>
      <c r="AN89" s="19">
        <f t="shared" si="18"/>
        <v>64.769362775356285</v>
      </c>
      <c r="AO89" s="19">
        <f t="shared" si="18"/>
        <v>0</v>
      </c>
      <c r="AP89" s="19">
        <f t="shared" si="18"/>
        <v>58.88235352219094</v>
      </c>
      <c r="AQ89" s="118">
        <f>'[4]Sped FY 2021'!CR105</f>
        <v>985.28082068066249</v>
      </c>
      <c r="AR89" s="119">
        <f>'[4]Sped FY 2021'!CS105</f>
        <v>927.69603611055879</v>
      </c>
      <c r="AS89" s="188">
        <f>'[5]Sped FY 2021'!CO105</f>
        <v>0.81442173817290409</v>
      </c>
      <c r="AT89" s="189">
        <f>'[5]Sped FY 2021'!CQ105</f>
        <v>0.84978401254717251</v>
      </c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  <c r="BI89" s="162"/>
      <c r="BJ89" s="162"/>
      <c r="BK89" s="162"/>
      <c r="BL89" s="162"/>
      <c r="BM89" s="162"/>
      <c r="BN89" s="162"/>
      <c r="BO89" s="162"/>
      <c r="BP89" s="162"/>
      <c r="BQ89" s="162"/>
      <c r="BR89" s="162"/>
      <c r="BS89" s="162"/>
      <c r="BT89" s="162"/>
      <c r="BU89" s="162"/>
      <c r="BV89" s="162"/>
      <c r="BW89" s="162"/>
      <c r="BX89" s="162"/>
      <c r="BY89" s="162"/>
      <c r="BZ89" s="162"/>
      <c r="CA89" s="162"/>
      <c r="CB89" s="162"/>
      <c r="CC89" s="162"/>
      <c r="CD89" s="162"/>
      <c r="CE89" s="162"/>
      <c r="CF89" s="162"/>
      <c r="CG89" s="162"/>
      <c r="CH89" s="162"/>
      <c r="CI89" s="162"/>
      <c r="CJ89" s="162"/>
    </row>
    <row r="90" spans="1:88" ht="15" x14ac:dyDescent="0.25">
      <c r="A90" s="194">
        <v>239</v>
      </c>
      <c r="B90" s="194">
        <v>1</v>
      </c>
      <c r="C90" s="195" t="s">
        <v>74</v>
      </c>
      <c r="D90" s="157">
        <v>6</v>
      </c>
      <c r="E90" s="120">
        <f>'[4]Sped FY 2021'!AB106</f>
        <v>628519.7437540181</v>
      </c>
      <c r="F90" s="120">
        <f>'[4]Sped FY 2021'!AK106</f>
        <v>130313.18693201435</v>
      </c>
      <c r="G90" s="120">
        <f>'[4]Sped FY 2021'!BP106</f>
        <v>33669.063914265673</v>
      </c>
      <c r="H90" s="120">
        <f>-'[4]Sped FY 2021'!CI106</f>
        <v>0</v>
      </c>
      <c r="I90" s="120">
        <f>'[4]Sped FY 2021'!CB106</f>
        <v>6352.5728283523349</v>
      </c>
      <c r="J90" s="120">
        <f>'[4]Sped FY 2021'!BF106-'[4]Sped FY 2021'!BI106</f>
        <v>-98788.77524158085</v>
      </c>
      <c r="K90" s="120">
        <f>'[4]Sped FY 2021'!CJ106</f>
        <v>0</v>
      </c>
      <c r="L90" s="138">
        <f t="shared" si="19"/>
        <v>700065.79218706954</v>
      </c>
      <c r="M90" s="134">
        <f t="shared" si="20"/>
        <v>0</v>
      </c>
      <c r="N90" s="158">
        <v>239</v>
      </c>
      <c r="O90" s="159">
        <v>1</v>
      </c>
      <c r="P90" s="14" t="s">
        <v>74</v>
      </c>
      <c r="Q90" s="14">
        <v>6</v>
      </c>
      <c r="R90" s="120">
        <v>628519.7437540181</v>
      </c>
      <c r="S90" s="120">
        <v>130464.21941671132</v>
      </c>
      <c r="T90" s="120">
        <v>0</v>
      </c>
      <c r="U90" s="120">
        <v>12264.62750315608</v>
      </c>
      <c r="V90" s="120">
        <v>-103575.24031626771</v>
      </c>
      <c r="W90" s="138">
        <v>667673.35035761783</v>
      </c>
      <c r="X90" s="152"/>
      <c r="Y90" s="19">
        <f t="shared" si="21"/>
        <v>0</v>
      </c>
      <c r="Z90" s="19">
        <f t="shared" si="21"/>
        <v>-151.03248469697428</v>
      </c>
      <c r="AA90" s="19">
        <f t="shared" si="22"/>
        <v>33669.063914265673</v>
      </c>
      <c r="AB90" s="19">
        <f t="shared" si="23"/>
        <v>0</v>
      </c>
      <c r="AC90" s="19">
        <f t="shared" si="23"/>
        <v>-5912.054674803745</v>
      </c>
      <c r="AD90" s="19">
        <f t="shared" si="23"/>
        <v>4786.4650746868574</v>
      </c>
      <c r="AE90" s="19">
        <f t="shared" si="24"/>
        <v>0</v>
      </c>
      <c r="AF90" s="19">
        <f t="shared" si="25"/>
        <v>32392.441829451709</v>
      </c>
      <c r="AG90" s="112"/>
      <c r="AH90" s="117">
        <f>'[4]Sped FY 2021'!DZ106</f>
        <v>687.257540243422</v>
      </c>
      <c r="AI90" s="19">
        <f t="shared" si="18"/>
        <v>0</v>
      </c>
      <c r="AJ90" s="19">
        <f t="shared" si="18"/>
        <v>-0.21976111698022199</v>
      </c>
      <c r="AK90" s="19">
        <f t="shared" si="18"/>
        <v>48.990461279392171</v>
      </c>
      <c r="AL90" s="19">
        <f t="shared" si="18"/>
        <v>0</v>
      </c>
      <c r="AM90" s="19">
        <f t="shared" si="18"/>
        <v>-8.6023860468809623</v>
      </c>
      <c r="AN90" s="19">
        <f t="shared" si="18"/>
        <v>6.9645872099002704</v>
      </c>
      <c r="AO90" s="19">
        <f t="shared" si="18"/>
        <v>0</v>
      </c>
      <c r="AP90" s="19">
        <f t="shared" si="18"/>
        <v>47.132901325431106</v>
      </c>
      <c r="AQ90" s="118">
        <f>'[4]Sped FY 2021'!CR106</f>
        <v>798.51491775819363</v>
      </c>
      <c r="AR90" s="119">
        <f>'[4]Sped FY 2021'!CS106</f>
        <v>751.3353169769274</v>
      </c>
      <c r="AS90" s="188">
        <f>'[5]Sped FY 2021'!CO106</f>
        <v>0.60850608134599804</v>
      </c>
      <c r="AT90" s="189">
        <f>'[5]Sped FY 2021'!CQ106</f>
        <v>0.63670673876958406</v>
      </c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  <c r="BI90" s="162"/>
      <c r="BJ90" s="162"/>
      <c r="BK90" s="162"/>
      <c r="BL90" s="162"/>
      <c r="BM90" s="162"/>
      <c r="BN90" s="162"/>
      <c r="BO90" s="162"/>
      <c r="BP90" s="162"/>
      <c r="BQ90" s="162"/>
      <c r="BR90" s="162"/>
      <c r="BS90" s="162"/>
      <c r="BT90" s="162"/>
      <c r="BU90" s="162"/>
      <c r="BV90" s="162"/>
      <c r="BW90" s="162"/>
      <c r="BX90" s="162"/>
      <c r="BY90" s="162"/>
      <c r="BZ90" s="162"/>
      <c r="CA90" s="162"/>
      <c r="CB90" s="162"/>
      <c r="CC90" s="162"/>
      <c r="CD90" s="162"/>
      <c r="CE90" s="162"/>
      <c r="CF90" s="162"/>
      <c r="CG90" s="162"/>
      <c r="CH90" s="162"/>
      <c r="CI90" s="162"/>
      <c r="CJ90" s="162"/>
    </row>
    <row r="91" spans="1:88" ht="15" x14ac:dyDescent="0.25">
      <c r="A91" s="194">
        <v>241</v>
      </c>
      <c r="B91" s="194">
        <v>1</v>
      </c>
      <c r="C91" s="195" t="s">
        <v>75</v>
      </c>
      <c r="D91" s="157">
        <v>4</v>
      </c>
      <c r="E91" s="120">
        <f>'[4]Sped FY 2021'!AB107</f>
        <v>6537863.297976274</v>
      </c>
      <c r="F91" s="120">
        <f>'[4]Sped FY 2021'!AK107</f>
        <v>2378126.1805472616</v>
      </c>
      <c r="G91" s="120">
        <f>'[4]Sped FY 2021'!BP107</f>
        <v>298460.00610007031</v>
      </c>
      <c r="H91" s="120">
        <f>-'[4]Sped FY 2021'!CI107</f>
        <v>0</v>
      </c>
      <c r="I91" s="120">
        <f>'[4]Sped FY 2021'!CB107</f>
        <v>0</v>
      </c>
      <c r="J91" s="120">
        <f>'[4]Sped FY 2021'!BF107-'[4]Sped FY 2021'!BI107</f>
        <v>-405701.06045749539</v>
      </c>
      <c r="K91" s="120">
        <f>'[4]Sped FY 2021'!CJ107</f>
        <v>0</v>
      </c>
      <c r="L91" s="138">
        <f t="shared" si="19"/>
        <v>8808748.4241661094</v>
      </c>
      <c r="M91" s="134">
        <f t="shared" si="20"/>
        <v>0</v>
      </c>
      <c r="N91" s="158">
        <v>241</v>
      </c>
      <c r="O91" s="159">
        <v>1</v>
      </c>
      <c r="P91" s="14" t="s">
        <v>75</v>
      </c>
      <c r="Q91" s="14">
        <v>4</v>
      </c>
      <c r="R91" s="120">
        <v>6537863.297976274</v>
      </c>
      <c r="S91" s="120">
        <v>2386070.6796553428</v>
      </c>
      <c r="T91" s="120">
        <v>0</v>
      </c>
      <c r="U91" s="120">
        <v>0</v>
      </c>
      <c r="V91" s="120">
        <v>-423299.03461341793</v>
      </c>
      <c r="W91" s="138">
        <v>8500634.9430181999</v>
      </c>
      <c r="X91" s="152"/>
      <c r="Y91" s="19">
        <f t="shared" si="21"/>
        <v>0</v>
      </c>
      <c r="Z91" s="19">
        <f t="shared" si="21"/>
        <v>-7944.4991080812179</v>
      </c>
      <c r="AA91" s="19">
        <f t="shared" si="22"/>
        <v>298460.00610007031</v>
      </c>
      <c r="AB91" s="19">
        <f t="shared" si="23"/>
        <v>0</v>
      </c>
      <c r="AC91" s="19">
        <f t="shared" si="23"/>
        <v>0</v>
      </c>
      <c r="AD91" s="19">
        <f t="shared" si="23"/>
        <v>17597.974155922537</v>
      </c>
      <c r="AE91" s="19">
        <f t="shared" si="24"/>
        <v>0</v>
      </c>
      <c r="AF91" s="19">
        <f t="shared" si="25"/>
        <v>308113.48114790954</v>
      </c>
      <c r="AG91" s="112"/>
      <c r="AH91" s="117">
        <f>'[4]Sped FY 2021'!DZ107</f>
        <v>3529.7306123905578</v>
      </c>
      <c r="AI91" s="19">
        <f t="shared" si="18"/>
        <v>0</v>
      </c>
      <c r="AJ91" s="19">
        <f t="shared" si="18"/>
        <v>-2.2507380818789167</v>
      </c>
      <c r="AK91" s="19">
        <f t="shared" si="18"/>
        <v>84.556029588313038</v>
      </c>
      <c r="AL91" s="19">
        <f t="shared" si="18"/>
        <v>0</v>
      </c>
      <c r="AM91" s="19">
        <f t="shared" si="18"/>
        <v>0</v>
      </c>
      <c r="AN91" s="19">
        <f t="shared" si="18"/>
        <v>4.9856422737043014</v>
      </c>
      <c r="AO91" s="19">
        <f t="shared" si="18"/>
        <v>0</v>
      </c>
      <c r="AP91" s="19">
        <f t="shared" si="18"/>
        <v>87.290933780137834</v>
      </c>
      <c r="AQ91" s="118">
        <f>'[4]Sped FY 2021'!CR107</f>
        <v>1336.6249327037783</v>
      </c>
      <c r="AR91" s="119">
        <f>'[4]Sped FY 2021'!CS107</f>
        <v>1248.4301290863757</v>
      </c>
      <c r="AS91" s="188">
        <f>'[5]Sped FY 2021'!CO107</f>
        <v>0.66213397467289004</v>
      </c>
      <c r="AT91" s="189">
        <f>'[5]Sped FY 2021'!CQ107</f>
        <v>0.68647582611231783</v>
      </c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  <c r="BI91" s="162"/>
      <c r="BJ91" s="162"/>
      <c r="BK91" s="162"/>
      <c r="BL91" s="162"/>
      <c r="BM91" s="162"/>
      <c r="BN91" s="162"/>
      <c r="BO91" s="162"/>
      <c r="BP91" s="162"/>
      <c r="BQ91" s="162"/>
      <c r="BR91" s="162"/>
      <c r="BS91" s="162"/>
      <c r="BT91" s="162"/>
      <c r="BU91" s="162"/>
      <c r="BV91" s="162"/>
      <c r="BW91" s="162"/>
      <c r="BX91" s="162"/>
      <c r="BY91" s="162"/>
      <c r="BZ91" s="162"/>
      <c r="CA91" s="162"/>
      <c r="CB91" s="162"/>
      <c r="CC91" s="162"/>
      <c r="CD91" s="162"/>
      <c r="CE91" s="162"/>
      <c r="CF91" s="162"/>
      <c r="CG91" s="162"/>
      <c r="CH91" s="162"/>
      <c r="CI91" s="162"/>
      <c r="CJ91" s="162"/>
    </row>
    <row r="92" spans="1:88" ht="15" x14ac:dyDescent="0.25">
      <c r="A92" s="194">
        <v>242</v>
      </c>
      <c r="B92" s="194">
        <v>1</v>
      </c>
      <c r="C92" s="195" t="s">
        <v>76</v>
      </c>
      <c r="D92" s="157">
        <v>6</v>
      </c>
      <c r="E92" s="120">
        <f>'[4]Sped FY 2021'!AB108</f>
        <v>520336.27303416195</v>
      </c>
      <c r="F92" s="120">
        <f>'[4]Sped FY 2021'!AK108</f>
        <v>55832.279701530002</v>
      </c>
      <c r="G92" s="120">
        <f>'[4]Sped FY 2021'!BP108</f>
        <v>17090.22447356331</v>
      </c>
      <c r="H92" s="120">
        <f>-'[4]Sped FY 2021'!CI108</f>
        <v>0</v>
      </c>
      <c r="I92" s="120">
        <f>'[4]Sped FY 2021'!CB108</f>
        <v>50972.025173842208</v>
      </c>
      <c r="J92" s="120">
        <f>'[4]Sped FY 2021'!BF108-'[4]Sped FY 2021'!BI108</f>
        <v>-24388.230693859485</v>
      </c>
      <c r="K92" s="120">
        <f>'[4]Sped FY 2021'!CJ108</f>
        <v>0</v>
      </c>
      <c r="L92" s="138">
        <f t="shared" si="19"/>
        <v>619842.57168923784</v>
      </c>
      <c r="M92" s="134">
        <f t="shared" si="20"/>
        <v>0</v>
      </c>
      <c r="N92" s="158">
        <v>242</v>
      </c>
      <c r="O92" s="159">
        <v>1</v>
      </c>
      <c r="P92" s="14" t="s">
        <v>76</v>
      </c>
      <c r="Q92" s="14">
        <v>6</v>
      </c>
      <c r="R92" s="120">
        <v>520336.27303416195</v>
      </c>
      <c r="S92" s="120">
        <v>56239.570791920851</v>
      </c>
      <c r="T92" s="120">
        <v>0</v>
      </c>
      <c r="U92" s="120">
        <v>45279.05773372855</v>
      </c>
      <c r="V92" s="120">
        <v>-17947.856360964914</v>
      </c>
      <c r="W92" s="138">
        <v>603907.04519884638</v>
      </c>
      <c r="X92" s="152"/>
      <c r="Y92" s="19">
        <f t="shared" si="21"/>
        <v>0</v>
      </c>
      <c r="Z92" s="19">
        <f t="shared" si="21"/>
        <v>-407.29109039084869</v>
      </c>
      <c r="AA92" s="19">
        <f t="shared" si="22"/>
        <v>17090.22447356331</v>
      </c>
      <c r="AB92" s="19">
        <f t="shared" si="23"/>
        <v>0</v>
      </c>
      <c r="AC92" s="19">
        <f t="shared" si="23"/>
        <v>5692.9674401136581</v>
      </c>
      <c r="AD92" s="19">
        <f t="shared" si="23"/>
        <v>-6440.3743328945711</v>
      </c>
      <c r="AE92" s="19">
        <f t="shared" si="24"/>
        <v>0</v>
      </c>
      <c r="AF92" s="19">
        <f t="shared" si="25"/>
        <v>15935.526490391465</v>
      </c>
      <c r="AG92" s="112"/>
      <c r="AH92" s="117">
        <f>'[4]Sped FY 2021'!DZ108</f>
        <v>504.39076783947058</v>
      </c>
      <c r="AI92" s="19">
        <f t="shared" si="18"/>
        <v>0</v>
      </c>
      <c r="AJ92" s="19">
        <f t="shared" si="18"/>
        <v>-0.8074911682770427</v>
      </c>
      <c r="AK92" s="19">
        <f t="shared" si="18"/>
        <v>33.882905007893626</v>
      </c>
      <c r="AL92" s="19">
        <f t="shared" si="18"/>
        <v>0</v>
      </c>
      <c r="AM92" s="19">
        <f t="shared" si="18"/>
        <v>11.286819274070307</v>
      </c>
      <c r="AN92" s="19">
        <f t="shared" si="18"/>
        <v>-12.768620568694292</v>
      </c>
      <c r="AO92" s="19">
        <f t="shared" si="18"/>
        <v>0</v>
      </c>
      <c r="AP92" s="19">
        <f t="shared" si="18"/>
        <v>31.593612544992435</v>
      </c>
      <c r="AQ92" s="118">
        <f>'[4]Sped FY 2021'!CR108</f>
        <v>561.05430401002286</v>
      </c>
      <c r="AR92" s="119">
        <f>'[4]Sped FY 2021'!CS108</f>
        <v>528.42561427019757</v>
      </c>
      <c r="AS92" s="188">
        <f>'[5]Sped FY 2021'!CO108</f>
        <v>0.65644095814969328</v>
      </c>
      <c r="AT92" s="189">
        <f>'[5]Sped FY 2021'!CQ108</f>
        <v>0.67840245536907107</v>
      </c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  <c r="BI92" s="162"/>
      <c r="BJ92" s="162"/>
      <c r="BK92" s="162"/>
      <c r="BL92" s="162"/>
      <c r="BM92" s="162"/>
      <c r="BN92" s="162"/>
      <c r="BO92" s="162"/>
      <c r="BP92" s="162"/>
      <c r="BQ92" s="162"/>
      <c r="BR92" s="162"/>
      <c r="BS92" s="162"/>
      <c r="BT92" s="162"/>
      <c r="BU92" s="162"/>
      <c r="BV92" s="162"/>
      <c r="BW92" s="162"/>
      <c r="BX92" s="162"/>
      <c r="BY92" s="162"/>
      <c r="BZ92" s="162"/>
      <c r="CA92" s="162"/>
      <c r="CB92" s="162"/>
      <c r="CC92" s="162"/>
      <c r="CD92" s="162"/>
      <c r="CE92" s="162"/>
      <c r="CF92" s="162"/>
      <c r="CG92" s="162"/>
      <c r="CH92" s="162"/>
      <c r="CI92" s="162"/>
      <c r="CJ92" s="162"/>
    </row>
    <row r="93" spans="1:88" ht="15" x14ac:dyDescent="0.25">
      <c r="A93" s="194">
        <v>246</v>
      </c>
      <c r="B93" s="194">
        <v>50</v>
      </c>
      <c r="C93" s="195" t="s">
        <v>635</v>
      </c>
      <c r="D93" s="157">
        <v>8</v>
      </c>
      <c r="E93" s="120">
        <f>'[4]Sped FY 2021'!AB109</f>
        <v>0</v>
      </c>
      <c r="F93" s="120">
        <f>'[4]Sped FY 2021'!AK109</f>
        <v>0</v>
      </c>
      <c r="G93" s="120">
        <f>'[4]Sped FY 2021'!BP109</f>
        <v>0</v>
      </c>
      <c r="H93" s="120">
        <f>-'[4]Sped FY 2021'!CI109</f>
        <v>0</v>
      </c>
      <c r="I93" s="120">
        <f>'[4]Sped FY 2021'!CB109</f>
        <v>0</v>
      </c>
      <c r="J93" s="120">
        <f>'[4]Sped FY 2021'!BF109-'[4]Sped FY 2021'!BI109</f>
        <v>0</v>
      </c>
      <c r="K93" s="120">
        <f>'[4]Sped FY 2021'!CJ109</f>
        <v>0</v>
      </c>
      <c r="L93" s="138">
        <f t="shared" si="19"/>
        <v>0</v>
      </c>
      <c r="M93" s="134">
        <f t="shared" si="20"/>
        <v>0</v>
      </c>
      <c r="N93" s="158">
        <v>246</v>
      </c>
      <c r="O93" s="159">
        <v>50</v>
      </c>
      <c r="P93" s="14" t="s">
        <v>635</v>
      </c>
      <c r="Q93" s="14">
        <v>8</v>
      </c>
      <c r="R93" s="120">
        <v>0</v>
      </c>
      <c r="S93" s="120">
        <v>0</v>
      </c>
      <c r="T93" s="120">
        <v>0</v>
      </c>
      <c r="U93" s="120">
        <v>0</v>
      </c>
      <c r="V93" s="120">
        <v>0</v>
      </c>
      <c r="W93" s="138">
        <v>0</v>
      </c>
      <c r="X93" s="152"/>
      <c r="Y93" s="19">
        <f t="shared" si="21"/>
        <v>0</v>
      </c>
      <c r="Z93" s="19">
        <f t="shared" si="21"/>
        <v>0</v>
      </c>
      <c r="AA93" s="19">
        <f t="shared" si="22"/>
        <v>0</v>
      </c>
      <c r="AB93" s="19">
        <f t="shared" si="23"/>
        <v>0</v>
      </c>
      <c r="AC93" s="19">
        <f t="shared" si="23"/>
        <v>0</v>
      </c>
      <c r="AD93" s="19">
        <f t="shared" si="23"/>
        <v>0</v>
      </c>
      <c r="AE93" s="19">
        <f t="shared" si="24"/>
        <v>0</v>
      </c>
      <c r="AF93" s="19">
        <f t="shared" si="25"/>
        <v>0</v>
      </c>
      <c r="AG93" s="112"/>
      <c r="AH93" s="117">
        <f>'[4]Sped FY 2021'!DZ109</f>
        <v>0</v>
      </c>
      <c r="AI93" s="19">
        <f t="shared" si="18"/>
        <v>0</v>
      </c>
      <c r="AJ93" s="19">
        <f t="shared" si="18"/>
        <v>0</v>
      </c>
      <c r="AK93" s="19">
        <f t="shared" si="18"/>
        <v>0</v>
      </c>
      <c r="AL93" s="19">
        <f t="shared" si="18"/>
        <v>0</v>
      </c>
      <c r="AM93" s="19">
        <f t="shared" si="18"/>
        <v>0</v>
      </c>
      <c r="AN93" s="19">
        <f t="shared" si="18"/>
        <v>0</v>
      </c>
      <c r="AO93" s="19">
        <f t="shared" si="18"/>
        <v>0</v>
      </c>
      <c r="AP93" s="19">
        <f t="shared" si="18"/>
        <v>0</v>
      </c>
      <c r="AQ93" s="118">
        <f>'[4]Sped FY 2021'!CR109</f>
        <v>0</v>
      </c>
      <c r="AR93" s="119">
        <f>'[4]Sped FY 2021'!CS109</f>
        <v>0</v>
      </c>
      <c r="AS93" s="188">
        <f>'[5]Sped FY 2021'!CO109</f>
        <v>0</v>
      </c>
      <c r="AT93" s="189">
        <f>'[5]Sped FY 2021'!CQ109</f>
        <v>0</v>
      </c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  <c r="BI93" s="162"/>
      <c r="BJ93" s="162"/>
      <c r="BK93" s="162"/>
      <c r="BL93" s="162"/>
      <c r="BM93" s="162"/>
      <c r="BN93" s="162"/>
      <c r="BO93" s="162"/>
      <c r="BP93" s="162"/>
      <c r="BQ93" s="162"/>
      <c r="BR93" s="162"/>
      <c r="BS93" s="162"/>
      <c r="BT93" s="162"/>
      <c r="BU93" s="162"/>
      <c r="BV93" s="162"/>
      <c r="BW93" s="162"/>
      <c r="BX93" s="162"/>
      <c r="BY93" s="162"/>
      <c r="BZ93" s="162"/>
      <c r="CA93" s="162"/>
      <c r="CB93" s="162"/>
      <c r="CC93" s="162"/>
      <c r="CD93" s="162"/>
      <c r="CE93" s="162"/>
      <c r="CF93" s="162"/>
      <c r="CG93" s="162"/>
      <c r="CH93" s="162"/>
      <c r="CI93" s="162"/>
      <c r="CJ93" s="162"/>
    </row>
    <row r="94" spans="1:88" ht="15" x14ac:dyDescent="0.25">
      <c r="A94" s="194">
        <v>252</v>
      </c>
      <c r="B94" s="194">
        <v>1</v>
      </c>
      <c r="C94" s="195" t="s">
        <v>77</v>
      </c>
      <c r="D94" s="157">
        <v>5</v>
      </c>
      <c r="E94" s="120">
        <f>'[4]Sped FY 2021'!AB110</f>
        <v>1304122.3430707748</v>
      </c>
      <c r="F94" s="120">
        <f>'[4]Sped FY 2021'!AK110</f>
        <v>192032.96558901525</v>
      </c>
      <c r="G94" s="120">
        <f>'[4]Sped FY 2021'!BP110</f>
        <v>66790.978062701091</v>
      </c>
      <c r="H94" s="120">
        <f>-'[4]Sped FY 2021'!CI110</f>
        <v>0</v>
      </c>
      <c r="I94" s="120">
        <f>'[4]Sped FY 2021'!CB110</f>
        <v>0</v>
      </c>
      <c r="J94" s="120">
        <f>'[4]Sped FY 2021'!BF110-'[4]Sped FY 2021'!BI110</f>
        <v>-397710.27872216387</v>
      </c>
      <c r="K94" s="120">
        <f>'[4]Sped FY 2021'!CJ110</f>
        <v>0</v>
      </c>
      <c r="L94" s="138">
        <f t="shared" si="19"/>
        <v>1165236.0080003273</v>
      </c>
      <c r="M94" s="134">
        <f t="shared" si="20"/>
        <v>0</v>
      </c>
      <c r="N94" s="158">
        <v>252</v>
      </c>
      <c r="O94" s="159">
        <v>1</v>
      </c>
      <c r="P94" s="14" t="s">
        <v>77</v>
      </c>
      <c r="Q94" s="14">
        <v>5</v>
      </c>
      <c r="R94" s="120">
        <v>1304122.3430707748</v>
      </c>
      <c r="S94" s="120">
        <v>192792.52861573562</v>
      </c>
      <c r="T94" s="120">
        <v>0</v>
      </c>
      <c r="U94" s="120">
        <v>0</v>
      </c>
      <c r="V94" s="120">
        <v>-403074.05789278232</v>
      </c>
      <c r="W94" s="138">
        <v>1093840.8137937281</v>
      </c>
      <c r="X94" s="152"/>
      <c r="Y94" s="19">
        <f t="shared" si="21"/>
        <v>0</v>
      </c>
      <c r="Z94" s="19">
        <f t="shared" si="21"/>
        <v>-759.56302672036691</v>
      </c>
      <c r="AA94" s="19">
        <f t="shared" si="22"/>
        <v>66790.978062701091</v>
      </c>
      <c r="AB94" s="19">
        <f t="shared" si="23"/>
        <v>0</v>
      </c>
      <c r="AC94" s="19">
        <f t="shared" si="23"/>
        <v>0</v>
      </c>
      <c r="AD94" s="19">
        <f t="shared" si="23"/>
        <v>5363.7791706184507</v>
      </c>
      <c r="AE94" s="19">
        <f t="shared" si="24"/>
        <v>0</v>
      </c>
      <c r="AF94" s="19">
        <f t="shared" si="25"/>
        <v>71395.194206599146</v>
      </c>
      <c r="AG94" s="112"/>
      <c r="AH94" s="117">
        <f>'[4]Sped FY 2021'!DZ110</f>
        <v>1100.2149218809168</v>
      </c>
      <c r="AI94" s="19">
        <f t="shared" si="18"/>
        <v>0</v>
      </c>
      <c r="AJ94" s="19">
        <f t="shared" si="18"/>
        <v>-0.69037695418802836</v>
      </c>
      <c r="AK94" s="19">
        <f t="shared" si="18"/>
        <v>60.70720977726414</v>
      </c>
      <c r="AL94" s="19">
        <f t="shared" si="18"/>
        <v>0</v>
      </c>
      <c r="AM94" s="19">
        <f t="shared" si="18"/>
        <v>0</v>
      </c>
      <c r="AN94" s="19">
        <f t="shared" si="18"/>
        <v>4.8752103465826346</v>
      </c>
      <c r="AO94" s="19">
        <f t="shared" si="18"/>
        <v>0</v>
      </c>
      <c r="AP94" s="19">
        <f t="shared" si="18"/>
        <v>64.89204316965872</v>
      </c>
      <c r="AQ94" s="118">
        <f>'[4]Sped FY 2021'!CR110</f>
        <v>1060.6101152340784</v>
      </c>
      <c r="AR94" s="119">
        <f>'[4]Sped FY 2021'!CS110</f>
        <v>994.86779214382761</v>
      </c>
      <c r="AS94" s="188">
        <f>'[5]Sped FY 2021'!CO110</f>
        <v>0.59522580824541249</v>
      </c>
      <c r="AT94" s="189">
        <f>'[5]Sped FY 2021'!CQ110</f>
        <v>0.63356505774661731</v>
      </c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  <c r="BI94" s="162"/>
      <c r="BJ94" s="162"/>
      <c r="BK94" s="162"/>
      <c r="BL94" s="162"/>
      <c r="BM94" s="162"/>
      <c r="BN94" s="162"/>
      <c r="BO94" s="162"/>
      <c r="BP94" s="162"/>
      <c r="BQ94" s="162"/>
      <c r="BR94" s="162"/>
      <c r="BS94" s="162"/>
      <c r="BT94" s="162"/>
      <c r="BU94" s="162"/>
      <c r="BV94" s="162"/>
      <c r="BW94" s="162"/>
      <c r="BX94" s="162"/>
      <c r="BY94" s="162"/>
      <c r="BZ94" s="162"/>
      <c r="CA94" s="162"/>
      <c r="CB94" s="162"/>
      <c r="CC94" s="162"/>
      <c r="CD94" s="162"/>
      <c r="CE94" s="162"/>
      <c r="CF94" s="162"/>
      <c r="CG94" s="162"/>
      <c r="CH94" s="162"/>
      <c r="CI94" s="162"/>
      <c r="CJ94" s="162"/>
    </row>
    <row r="95" spans="1:88" ht="15" x14ac:dyDescent="0.25">
      <c r="A95" s="194">
        <v>253</v>
      </c>
      <c r="B95" s="194">
        <v>1</v>
      </c>
      <c r="C95" s="195" t="s">
        <v>78</v>
      </c>
      <c r="D95" s="157">
        <v>6</v>
      </c>
      <c r="E95" s="120">
        <f>'[4]Sped FY 2021'!AB111</f>
        <v>348136.86806964903</v>
      </c>
      <c r="F95" s="120">
        <f>'[4]Sped FY 2021'!AK111</f>
        <v>105153.01408164538</v>
      </c>
      <c r="G95" s="120">
        <f>'[4]Sped FY 2021'!BP111</f>
        <v>25875.306156352613</v>
      </c>
      <c r="H95" s="120">
        <f>-'[4]Sped FY 2021'!CI111</f>
        <v>0</v>
      </c>
      <c r="I95" s="120">
        <f>'[4]Sped FY 2021'!CB111</f>
        <v>0</v>
      </c>
      <c r="J95" s="120">
        <f>'[4]Sped FY 2021'!BF111-'[4]Sped FY 2021'!BI111</f>
        <v>-73519.340489977054</v>
      </c>
      <c r="K95" s="120">
        <f>'[4]Sped FY 2021'!CJ111</f>
        <v>0</v>
      </c>
      <c r="L95" s="138">
        <f t="shared" si="19"/>
        <v>405645.84781766997</v>
      </c>
      <c r="M95" s="134">
        <f t="shared" si="20"/>
        <v>0</v>
      </c>
      <c r="N95" s="158">
        <v>253</v>
      </c>
      <c r="O95" s="159">
        <v>1</v>
      </c>
      <c r="P95" s="14" t="s">
        <v>78</v>
      </c>
      <c r="Q95" s="14">
        <v>6</v>
      </c>
      <c r="R95" s="120">
        <v>335094.22018178349</v>
      </c>
      <c r="S95" s="120">
        <v>113190.4982353598</v>
      </c>
      <c r="T95" s="120">
        <v>0</v>
      </c>
      <c r="U95" s="120">
        <v>0</v>
      </c>
      <c r="V95" s="120">
        <v>-73768.257900944882</v>
      </c>
      <c r="W95" s="138">
        <v>374516.46051619842</v>
      </c>
      <c r="X95" s="152"/>
      <c r="Y95" s="19">
        <f t="shared" si="21"/>
        <v>13042.647887865547</v>
      </c>
      <c r="Z95" s="19">
        <f t="shared" si="21"/>
        <v>-8037.4841537144239</v>
      </c>
      <c r="AA95" s="19">
        <f t="shared" si="22"/>
        <v>25875.306156352613</v>
      </c>
      <c r="AB95" s="19">
        <f t="shared" si="23"/>
        <v>0</v>
      </c>
      <c r="AC95" s="19">
        <f t="shared" si="23"/>
        <v>0</v>
      </c>
      <c r="AD95" s="19">
        <f t="shared" si="23"/>
        <v>248.91741096782789</v>
      </c>
      <c r="AE95" s="19">
        <f t="shared" si="24"/>
        <v>0</v>
      </c>
      <c r="AF95" s="19">
        <f t="shared" si="25"/>
        <v>31129.38730147155</v>
      </c>
      <c r="AG95" s="112"/>
      <c r="AH95" s="117">
        <f>'[4]Sped FY 2021'!DZ111</f>
        <v>670.17657798591006</v>
      </c>
      <c r="AI95" s="19">
        <f t="shared" si="18"/>
        <v>19.461509572690197</v>
      </c>
      <c r="AJ95" s="19">
        <f t="shared" si="18"/>
        <v>-11.993084237395426</v>
      </c>
      <c r="AK95" s="19">
        <f t="shared" si="18"/>
        <v>38.609684382160879</v>
      </c>
      <c r="AL95" s="19">
        <f t="shared" si="18"/>
        <v>0</v>
      </c>
      <c r="AM95" s="19">
        <f t="shared" si="18"/>
        <v>0</v>
      </c>
      <c r="AN95" s="19">
        <f t="shared" si="18"/>
        <v>0.37142063620889654</v>
      </c>
      <c r="AO95" s="19">
        <f t="shared" si="18"/>
        <v>0</v>
      </c>
      <c r="AP95" s="19">
        <f t="shared" si="18"/>
        <v>46.449530353664528</v>
      </c>
      <c r="AQ95" s="118">
        <f>'[4]Sped FY 2021'!CR111</f>
        <v>647.16957344502759</v>
      </c>
      <c r="AR95" s="119">
        <f>'[4]Sped FY 2021'!CS111</f>
        <v>601.89628835867427</v>
      </c>
      <c r="AS95" s="188">
        <f>'[5]Sped FY 2021'!CO111</f>
        <v>0.52577655897402176</v>
      </c>
      <c r="AT95" s="189">
        <f>'[5]Sped FY 2021'!CQ111</f>
        <v>0.56550056220909706</v>
      </c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  <c r="BI95" s="162"/>
      <c r="BJ95" s="162"/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  <c r="BU95" s="162"/>
      <c r="BV95" s="162"/>
      <c r="BW95" s="162"/>
      <c r="BX95" s="162"/>
      <c r="BY95" s="162"/>
      <c r="BZ95" s="162"/>
      <c r="CA95" s="162"/>
      <c r="CB95" s="162"/>
      <c r="CC95" s="162"/>
      <c r="CD95" s="162"/>
      <c r="CE95" s="162"/>
      <c r="CF95" s="162"/>
      <c r="CG95" s="162"/>
      <c r="CH95" s="162"/>
      <c r="CI95" s="162"/>
      <c r="CJ95" s="162"/>
    </row>
    <row r="96" spans="1:88" ht="15" x14ac:dyDescent="0.25">
      <c r="A96" s="194">
        <v>255</v>
      </c>
      <c r="B96" s="194">
        <v>1</v>
      </c>
      <c r="C96" s="195" t="s">
        <v>79</v>
      </c>
      <c r="D96" s="157">
        <v>5</v>
      </c>
      <c r="E96" s="120">
        <f>'[4]Sped FY 2021'!AB112</f>
        <v>1129309.546868131</v>
      </c>
      <c r="F96" s="120">
        <f>'[4]Sped FY 2021'!AK112</f>
        <v>246832.89717496297</v>
      </c>
      <c r="G96" s="120">
        <f>'[4]Sped FY 2021'!BP112</f>
        <v>59325.574652212199</v>
      </c>
      <c r="H96" s="120">
        <f>-'[4]Sped FY 2021'!CI112</f>
        <v>0</v>
      </c>
      <c r="I96" s="120">
        <f>'[4]Sped FY 2021'!CB112</f>
        <v>2495.6822359110229</v>
      </c>
      <c r="J96" s="120">
        <f>'[4]Sped FY 2021'!BF112-'[4]Sped FY 2021'!BI112</f>
        <v>-274526.47594065458</v>
      </c>
      <c r="K96" s="120">
        <f>'[4]Sped FY 2021'!CJ112</f>
        <v>0</v>
      </c>
      <c r="L96" s="138">
        <f t="shared" si="19"/>
        <v>1163437.2249905628</v>
      </c>
      <c r="M96" s="134">
        <f t="shared" si="20"/>
        <v>0</v>
      </c>
      <c r="N96" s="158">
        <v>255</v>
      </c>
      <c r="O96" s="159">
        <v>1</v>
      </c>
      <c r="P96" s="14" t="s">
        <v>79</v>
      </c>
      <c r="Q96" s="14">
        <v>5</v>
      </c>
      <c r="R96" s="120">
        <v>1129309.546868131</v>
      </c>
      <c r="S96" s="120">
        <v>247035.90486917185</v>
      </c>
      <c r="T96" s="120">
        <v>0</v>
      </c>
      <c r="U96" s="120">
        <v>10157.752576075029</v>
      </c>
      <c r="V96" s="120">
        <v>-280276.39755675459</v>
      </c>
      <c r="W96" s="138">
        <v>1106226.8067566233</v>
      </c>
      <c r="X96" s="152"/>
      <c r="Y96" s="19">
        <f t="shared" si="21"/>
        <v>0</v>
      </c>
      <c r="Z96" s="19">
        <f t="shared" si="21"/>
        <v>-203.00769420887809</v>
      </c>
      <c r="AA96" s="19">
        <f t="shared" si="22"/>
        <v>59325.574652212199</v>
      </c>
      <c r="AB96" s="19">
        <f t="shared" si="23"/>
        <v>0</v>
      </c>
      <c r="AC96" s="19">
        <f t="shared" si="23"/>
        <v>-7662.0703401640058</v>
      </c>
      <c r="AD96" s="19">
        <f t="shared" si="23"/>
        <v>5749.9216161000077</v>
      </c>
      <c r="AE96" s="19">
        <f t="shared" si="24"/>
        <v>0</v>
      </c>
      <c r="AF96" s="19">
        <f t="shared" si="25"/>
        <v>57210.418233939447</v>
      </c>
      <c r="AG96" s="112"/>
      <c r="AH96" s="117">
        <f>'[4]Sped FY 2021'!DZ112</f>
        <v>1371.500793029636</v>
      </c>
      <c r="AI96" s="19">
        <f t="shared" si="18"/>
        <v>0</v>
      </c>
      <c r="AJ96" s="19">
        <f t="shared" si="18"/>
        <v>-0.14801864879745016</v>
      </c>
      <c r="AK96" s="19">
        <f t="shared" si="18"/>
        <v>43.25595359019983</v>
      </c>
      <c r="AL96" s="19">
        <f t="shared" si="18"/>
        <v>0</v>
      </c>
      <c r="AM96" s="19">
        <f t="shared" si="18"/>
        <v>-5.5866320888072867</v>
      </c>
      <c r="AN96" s="19">
        <f t="shared" si="18"/>
        <v>4.1924303983802078</v>
      </c>
      <c r="AO96" s="19">
        <f t="shared" si="18"/>
        <v>0</v>
      </c>
      <c r="AP96" s="19">
        <f t="shared" si="18"/>
        <v>41.713733250975388</v>
      </c>
      <c r="AQ96" s="118">
        <f>'[4]Sped FY 2021'!CR112</f>
        <v>708.85572484686929</v>
      </c>
      <c r="AR96" s="119">
        <f>'[4]Sped FY 2021'!CS112</f>
        <v>667.82669906445892</v>
      </c>
      <c r="AS96" s="188">
        <f>'[5]Sped FY 2021'!CO112</f>
        <v>0.60581579730635193</v>
      </c>
      <c r="AT96" s="189">
        <f>'[5]Sped FY 2021'!CQ112</f>
        <v>0.63737839777247762</v>
      </c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  <c r="CB96" s="162"/>
      <c r="CC96" s="162"/>
      <c r="CD96" s="162"/>
      <c r="CE96" s="162"/>
      <c r="CF96" s="162"/>
      <c r="CG96" s="162"/>
      <c r="CH96" s="162"/>
      <c r="CI96" s="162"/>
      <c r="CJ96" s="162"/>
    </row>
    <row r="97" spans="1:88" ht="15" x14ac:dyDescent="0.25">
      <c r="A97" s="194">
        <v>256</v>
      </c>
      <c r="B97" s="194">
        <v>1</v>
      </c>
      <c r="C97" s="195" t="s">
        <v>80</v>
      </c>
      <c r="D97" s="157">
        <v>4</v>
      </c>
      <c r="E97" s="120">
        <f>'[4]Sped FY 2021'!AB113</f>
        <v>4350062.7183547989</v>
      </c>
      <c r="F97" s="120">
        <f>'[4]Sped FY 2021'!AK113</f>
        <v>943685.70746363746</v>
      </c>
      <c r="G97" s="120">
        <f>'[4]Sped FY 2021'!BP113</f>
        <v>225271.90526955057</v>
      </c>
      <c r="H97" s="120">
        <f>-'[4]Sped FY 2021'!CI113</f>
        <v>0</v>
      </c>
      <c r="I97" s="120">
        <f>'[4]Sped FY 2021'!CB113</f>
        <v>123288.39177993545</v>
      </c>
      <c r="J97" s="120">
        <f>'[4]Sped FY 2021'!BF113-'[4]Sped FY 2021'!BI113</f>
        <v>-1410686.9774734948</v>
      </c>
      <c r="K97" s="120">
        <f>'[4]Sped FY 2021'!CJ113</f>
        <v>0</v>
      </c>
      <c r="L97" s="138">
        <f t="shared" si="19"/>
        <v>4231621.7453944264</v>
      </c>
      <c r="M97" s="134">
        <f t="shared" si="20"/>
        <v>0</v>
      </c>
      <c r="N97" s="158">
        <v>256</v>
      </c>
      <c r="O97" s="159">
        <v>1</v>
      </c>
      <c r="P97" s="14" t="s">
        <v>80</v>
      </c>
      <c r="Q97" s="14">
        <v>4</v>
      </c>
      <c r="R97" s="120">
        <v>4350062.7183547989</v>
      </c>
      <c r="S97" s="120">
        <v>947957.63920544612</v>
      </c>
      <c r="T97" s="120">
        <v>0</v>
      </c>
      <c r="U97" s="120">
        <v>153293.35982650332</v>
      </c>
      <c r="V97" s="120">
        <v>-1437288.8775681457</v>
      </c>
      <c r="W97" s="138">
        <v>4014024.8398186029</v>
      </c>
      <c r="X97" s="152"/>
      <c r="Y97" s="19">
        <f t="shared" si="21"/>
        <v>0</v>
      </c>
      <c r="Z97" s="19">
        <f t="shared" si="21"/>
        <v>-4271.9317418086575</v>
      </c>
      <c r="AA97" s="19">
        <f t="shared" si="22"/>
        <v>225271.90526955057</v>
      </c>
      <c r="AB97" s="19">
        <f t="shared" si="23"/>
        <v>0</v>
      </c>
      <c r="AC97" s="19">
        <f t="shared" si="23"/>
        <v>-30004.968046567868</v>
      </c>
      <c r="AD97" s="19">
        <f t="shared" si="23"/>
        <v>26601.900094650919</v>
      </c>
      <c r="AE97" s="19">
        <f t="shared" si="24"/>
        <v>0</v>
      </c>
      <c r="AF97" s="19">
        <f t="shared" si="25"/>
        <v>217596.9055758235</v>
      </c>
      <c r="AG97" s="112"/>
      <c r="AH97" s="117">
        <f>'[4]Sped FY 2021'!DZ113</f>
        <v>2682.7158369151125</v>
      </c>
      <c r="AI97" s="19">
        <f t="shared" si="18"/>
        <v>0</v>
      </c>
      <c r="AJ97" s="19">
        <f t="shared" si="18"/>
        <v>-1.5923906971530029</v>
      </c>
      <c r="AK97" s="19">
        <f t="shared" si="18"/>
        <v>83.971586617460559</v>
      </c>
      <c r="AL97" s="19">
        <f t="shared" si="18"/>
        <v>0</v>
      </c>
      <c r="AM97" s="19">
        <f t="shared" si="18"/>
        <v>-11.184549490366802</v>
      </c>
      <c r="AN97" s="19">
        <f t="shared" si="18"/>
        <v>9.9160334943416029</v>
      </c>
      <c r="AO97" s="19">
        <f t="shared" si="18"/>
        <v>0</v>
      </c>
      <c r="AP97" s="19">
        <f t="shared" ref="AP97:AP160" si="26">IF($AH97&gt;0,AF97/$AH97,0)</f>
        <v>81.110679924281811</v>
      </c>
      <c r="AQ97" s="118">
        <f>'[4]Sped FY 2021'!CR113</f>
        <v>1380.0093263126505</v>
      </c>
      <c r="AR97" s="119">
        <f>'[4]Sped FY 2021'!CS113</f>
        <v>1299.230257412903</v>
      </c>
      <c r="AS97" s="188">
        <f>'[5]Sped FY 2021'!CO113</f>
        <v>0.64970089152469879</v>
      </c>
      <c r="AT97" s="189">
        <f>'[5]Sped FY 2021'!CQ113</f>
        <v>0.68264469264746563</v>
      </c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  <c r="CB97" s="162"/>
      <c r="CC97" s="162"/>
      <c r="CD97" s="162"/>
      <c r="CE97" s="162"/>
      <c r="CF97" s="162"/>
      <c r="CG97" s="162"/>
      <c r="CH97" s="162"/>
      <c r="CI97" s="162"/>
      <c r="CJ97" s="162"/>
    </row>
    <row r="98" spans="1:88" ht="15" x14ac:dyDescent="0.25">
      <c r="A98" s="194">
        <v>261</v>
      </c>
      <c r="B98" s="194">
        <v>1</v>
      </c>
      <c r="C98" s="195" t="s">
        <v>81</v>
      </c>
      <c r="D98" s="157">
        <v>6</v>
      </c>
      <c r="E98" s="120">
        <f>'[4]Sped FY 2021'!AB114</f>
        <v>153902.63903435969</v>
      </c>
      <c r="F98" s="120">
        <f>'[4]Sped FY 2021'!AK114</f>
        <v>26424.412009139585</v>
      </c>
      <c r="G98" s="120">
        <f>'[4]Sped FY 2021'!BP114</f>
        <v>6555.2131371731493</v>
      </c>
      <c r="H98" s="120">
        <f>-'[4]Sped FY 2021'!CI114</f>
        <v>0</v>
      </c>
      <c r="I98" s="120">
        <f>'[4]Sped FY 2021'!CB114</f>
        <v>32810.730933355313</v>
      </c>
      <c r="J98" s="120">
        <f>'[4]Sped FY 2021'!BF114-'[4]Sped FY 2021'!BI114</f>
        <v>10766.888093460446</v>
      </c>
      <c r="K98" s="120">
        <f>'[4]Sped FY 2021'!CJ114</f>
        <v>0</v>
      </c>
      <c r="L98" s="138">
        <f t="shared" si="19"/>
        <v>230459.88320748816</v>
      </c>
      <c r="M98" s="134">
        <f t="shared" si="20"/>
        <v>0</v>
      </c>
      <c r="N98" s="158">
        <v>261</v>
      </c>
      <c r="O98" s="159">
        <v>1</v>
      </c>
      <c r="P98" s="14" t="s">
        <v>81</v>
      </c>
      <c r="Q98" s="14">
        <v>6</v>
      </c>
      <c r="R98" s="120">
        <v>153902.63903435969</v>
      </c>
      <c r="S98" s="120">
        <v>26356.005578362183</v>
      </c>
      <c r="T98" s="120">
        <v>0</v>
      </c>
      <c r="U98" s="120">
        <v>27776.978676536673</v>
      </c>
      <c r="V98" s="120">
        <v>16297.98293061649</v>
      </c>
      <c r="W98" s="138">
        <v>224333.60621987504</v>
      </c>
      <c r="X98" s="152"/>
      <c r="Y98" s="19">
        <f t="shared" si="21"/>
        <v>0</v>
      </c>
      <c r="Z98" s="19">
        <f t="shared" si="21"/>
        <v>68.40643077740242</v>
      </c>
      <c r="AA98" s="19">
        <f t="shared" si="22"/>
        <v>6555.2131371731493</v>
      </c>
      <c r="AB98" s="19">
        <f t="shared" si="23"/>
        <v>0</v>
      </c>
      <c r="AC98" s="19">
        <f t="shared" si="23"/>
        <v>5033.7522568186396</v>
      </c>
      <c r="AD98" s="19">
        <f t="shared" si="23"/>
        <v>-5531.0948371560444</v>
      </c>
      <c r="AE98" s="19">
        <f t="shared" si="24"/>
        <v>0</v>
      </c>
      <c r="AF98" s="19">
        <f t="shared" si="25"/>
        <v>6126.2769876131206</v>
      </c>
      <c r="AG98" s="112"/>
      <c r="AH98" s="117">
        <f>'[4]Sped FY 2021'!DZ114</f>
        <v>281.3334960060792</v>
      </c>
      <c r="AI98" s="19">
        <f t="shared" ref="AI98:AO134" si="27">IF($AH98&gt;0,Y98/$AH98,0)</f>
        <v>0</v>
      </c>
      <c r="AJ98" s="19">
        <f t="shared" si="27"/>
        <v>0.24315067970407711</v>
      </c>
      <c r="AK98" s="19">
        <f t="shared" si="27"/>
        <v>23.300507156927736</v>
      </c>
      <c r="AL98" s="19">
        <f t="shared" si="27"/>
        <v>0</v>
      </c>
      <c r="AM98" s="19">
        <f t="shared" si="27"/>
        <v>17.892473979386612</v>
      </c>
      <c r="AN98" s="19">
        <f t="shared" si="27"/>
        <v>-19.660278337551834</v>
      </c>
      <c r="AO98" s="19">
        <f t="shared" si="27"/>
        <v>0</v>
      </c>
      <c r="AP98" s="19">
        <f t="shared" si="26"/>
        <v>21.775853478466498</v>
      </c>
      <c r="AQ98" s="118">
        <f>'[4]Sped FY 2021'!CR114</f>
        <v>377.28813781624478</v>
      </c>
      <c r="AR98" s="119">
        <f>'[4]Sped FY 2021'!CS114</f>
        <v>356.32389726138791</v>
      </c>
      <c r="AS98" s="188">
        <f>'[5]Sped FY 2021'!CO114</f>
        <v>0.63832110123982466</v>
      </c>
      <c r="AT98" s="189">
        <f>'[5]Sped FY 2021'!CQ114</f>
        <v>0.65662990260421883</v>
      </c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  <c r="CB98" s="162"/>
      <c r="CC98" s="162"/>
      <c r="CD98" s="162"/>
      <c r="CE98" s="162"/>
      <c r="CF98" s="162"/>
      <c r="CG98" s="162"/>
      <c r="CH98" s="162"/>
      <c r="CI98" s="162"/>
      <c r="CJ98" s="162"/>
    </row>
    <row r="99" spans="1:88" ht="15" x14ac:dyDescent="0.25">
      <c r="A99" s="194">
        <v>264</v>
      </c>
      <c r="B99" s="194">
        <v>1</v>
      </c>
      <c r="C99" s="195" t="s">
        <v>82</v>
      </c>
      <c r="D99" s="157">
        <v>6</v>
      </c>
      <c r="E99" s="120">
        <f>'[4]Sped FY 2021'!AB115</f>
        <v>77276.112019479027</v>
      </c>
      <c r="F99" s="120">
        <f>'[4]Sped FY 2021'!AK115</f>
        <v>27144.047434421842</v>
      </c>
      <c r="G99" s="120">
        <f>'[4]Sped FY 2021'!BP115</f>
        <v>4950.9141384130344</v>
      </c>
      <c r="H99" s="120">
        <f>-'[4]Sped FY 2021'!CI115</f>
        <v>0</v>
      </c>
      <c r="I99" s="120">
        <f>'[4]Sped FY 2021'!CB115</f>
        <v>0</v>
      </c>
      <c r="J99" s="120">
        <f>'[4]Sped FY 2021'!BF115-'[4]Sped FY 2021'!BI115</f>
        <v>733.7583656772058</v>
      </c>
      <c r="K99" s="120">
        <f>'[4]Sped FY 2021'!CJ115</f>
        <v>0</v>
      </c>
      <c r="L99" s="138">
        <f t="shared" si="19"/>
        <v>110104.8319579911</v>
      </c>
      <c r="M99" s="134">
        <f t="shared" si="20"/>
        <v>0</v>
      </c>
      <c r="N99" s="158">
        <v>264</v>
      </c>
      <c r="O99" s="159">
        <v>1</v>
      </c>
      <c r="P99" s="14" t="s">
        <v>82</v>
      </c>
      <c r="Q99" s="14">
        <v>6</v>
      </c>
      <c r="R99" s="120">
        <v>71259.715560196011</v>
      </c>
      <c r="S99" s="120">
        <v>30881.134962946235</v>
      </c>
      <c r="T99" s="120">
        <v>-8949.8997577603914</v>
      </c>
      <c r="U99" s="120">
        <v>0</v>
      </c>
      <c r="V99" s="120">
        <v>1494.4480087049469</v>
      </c>
      <c r="W99" s="138">
        <v>94685.398774086803</v>
      </c>
      <c r="X99" s="152"/>
      <c r="Y99" s="19">
        <f t="shared" si="21"/>
        <v>6016.3964592830162</v>
      </c>
      <c r="Z99" s="19">
        <f t="shared" si="21"/>
        <v>-3737.0875285243928</v>
      </c>
      <c r="AA99" s="19">
        <f t="shared" si="22"/>
        <v>4950.9141384130344</v>
      </c>
      <c r="AB99" s="19">
        <f t="shared" si="23"/>
        <v>8949.8997577603914</v>
      </c>
      <c r="AC99" s="19">
        <f t="shared" si="23"/>
        <v>0</v>
      </c>
      <c r="AD99" s="19">
        <f t="shared" si="23"/>
        <v>-760.68964302774111</v>
      </c>
      <c r="AE99" s="19">
        <f t="shared" si="24"/>
        <v>0</v>
      </c>
      <c r="AF99" s="19">
        <f t="shared" si="25"/>
        <v>15419.433183904301</v>
      </c>
      <c r="AG99" s="112"/>
      <c r="AH99" s="117">
        <f>'[4]Sped FY 2021'!DZ115</f>
        <v>102.48577354507171</v>
      </c>
      <c r="AI99" s="19">
        <f t="shared" si="27"/>
        <v>58.704698722277733</v>
      </c>
      <c r="AJ99" s="19">
        <f t="shared" si="27"/>
        <v>-36.464451594160799</v>
      </c>
      <c r="AK99" s="19">
        <f t="shared" si="27"/>
        <v>48.308306286391023</v>
      </c>
      <c r="AL99" s="19">
        <f t="shared" si="27"/>
        <v>87.328215889636226</v>
      </c>
      <c r="AM99" s="19">
        <f t="shared" si="27"/>
        <v>0</v>
      </c>
      <c r="AN99" s="19">
        <f t="shared" si="27"/>
        <v>-7.4223925596190305</v>
      </c>
      <c r="AO99" s="19">
        <f t="shared" si="27"/>
        <v>0</v>
      </c>
      <c r="AP99" s="19">
        <f t="shared" si="26"/>
        <v>150.45437674452509</v>
      </c>
      <c r="AQ99" s="118">
        <f>'[4]Sped FY 2021'!CR115</f>
        <v>826.66653238548156</v>
      </c>
      <c r="AR99" s="119">
        <f>'[4]Sped FY 2021'!CS115</f>
        <v>667.82007820334411</v>
      </c>
      <c r="AS99" s="188">
        <f>'[5]Sped FY 2021'!CO115</f>
        <v>0.53517259776880355</v>
      </c>
      <c r="AT99" s="189">
        <f>'[5]Sped FY 2021'!CQ115</f>
        <v>0.62372049594378387</v>
      </c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  <c r="CB99" s="162"/>
      <c r="CC99" s="162"/>
      <c r="CD99" s="162"/>
      <c r="CE99" s="162"/>
      <c r="CF99" s="162"/>
      <c r="CG99" s="162"/>
      <c r="CH99" s="162"/>
      <c r="CI99" s="162"/>
      <c r="CJ99" s="162"/>
    </row>
    <row r="100" spans="1:88" ht="15" x14ac:dyDescent="0.25">
      <c r="A100" s="194">
        <v>270</v>
      </c>
      <c r="B100" s="194">
        <v>1</v>
      </c>
      <c r="C100" s="195" t="s">
        <v>83</v>
      </c>
      <c r="D100" s="157">
        <v>2</v>
      </c>
      <c r="E100" s="120">
        <f>'[4]Sped FY 2021'!AB116</f>
        <v>9491741.1188078597</v>
      </c>
      <c r="F100" s="120">
        <f>'[4]Sped FY 2021'!AK116</f>
        <v>1724409.9087709587</v>
      </c>
      <c r="G100" s="120">
        <f>'[4]Sped FY 2021'!BP116</f>
        <v>506782.90552659932</v>
      </c>
      <c r="H100" s="120">
        <f>-'[4]Sped FY 2021'!CI116</f>
        <v>0</v>
      </c>
      <c r="I100" s="120">
        <f>'[4]Sped FY 2021'!CB116</f>
        <v>2345101.8590665795</v>
      </c>
      <c r="J100" s="120">
        <f>'[4]Sped FY 2021'!BF116-'[4]Sped FY 2021'!BI116</f>
        <v>-5245989.1231013201</v>
      </c>
      <c r="K100" s="120">
        <f>'[4]Sped FY 2021'!CJ116</f>
        <v>0</v>
      </c>
      <c r="L100" s="138">
        <f t="shared" si="19"/>
        <v>8822046.669070676</v>
      </c>
      <c r="M100" s="134">
        <f t="shared" si="20"/>
        <v>0</v>
      </c>
      <c r="N100" s="158">
        <v>270</v>
      </c>
      <c r="O100" s="159">
        <v>1</v>
      </c>
      <c r="P100" s="14" t="s">
        <v>83</v>
      </c>
      <c r="Q100" s="14">
        <v>2</v>
      </c>
      <c r="R100" s="120">
        <v>9491741.1188078597</v>
      </c>
      <c r="S100" s="120">
        <v>1733499.1324005525</v>
      </c>
      <c r="T100" s="120">
        <v>0</v>
      </c>
      <c r="U100" s="120">
        <v>2516816.8141247509</v>
      </c>
      <c r="V100" s="120">
        <v>-5410863.6777209928</v>
      </c>
      <c r="W100" s="138">
        <v>8331193.3876121687</v>
      </c>
      <c r="X100" s="152"/>
      <c r="Y100" s="19">
        <f t="shared" si="21"/>
        <v>0</v>
      </c>
      <c r="Z100" s="19">
        <f t="shared" si="21"/>
        <v>-9089.2236295938492</v>
      </c>
      <c r="AA100" s="19">
        <f t="shared" si="22"/>
        <v>506782.90552659932</v>
      </c>
      <c r="AB100" s="19">
        <f t="shared" si="23"/>
        <v>0</v>
      </c>
      <c r="AC100" s="19">
        <f t="shared" si="23"/>
        <v>-171714.95505817141</v>
      </c>
      <c r="AD100" s="19">
        <f t="shared" si="23"/>
        <v>164874.55461967271</v>
      </c>
      <c r="AE100" s="19">
        <f t="shared" si="24"/>
        <v>0</v>
      </c>
      <c r="AF100" s="19">
        <f t="shared" si="25"/>
        <v>490853.28145850729</v>
      </c>
      <c r="AG100" s="112"/>
      <c r="AH100" s="117">
        <f>'[4]Sped FY 2021'!DZ116</f>
        <v>6474.6894580827657</v>
      </c>
      <c r="AI100" s="19">
        <f t="shared" si="27"/>
        <v>0</v>
      </c>
      <c r="AJ100" s="19">
        <f t="shared" si="27"/>
        <v>-1.4038084279466398</v>
      </c>
      <c r="AK100" s="19">
        <f t="shared" si="27"/>
        <v>78.271384103827572</v>
      </c>
      <c r="AL100" s="19">
        <f t="shared" si="27"/>
        <v>0</v>
      </c>
      <c r="AM100" s="19">
        <f t="shared" si="27"/>
        <v>-26.520956127680957</v>
      </c>
      <c r="AN100" s="19">
        <f t="shared" si="27"/>
        <v>25.464472958444262</v>
      </c>
      <c r="AO100" s="19">
        <f t="shared" si="27"/>
        <v>0</v>
      </c>
      <c r="AP100" s="19">
        <f t="shared" si="26"/>
        <v>75.811092506644314</v>
      </c>
      <c r="AQ100" s="118">
        <f>'[4]Sped FY 2021'!CR116</f>
        <v>1286.3921659054065</v>
      </c>
      <c r="AR100" s="119">
        <f>'[4]Sped FY 2021'!CS116</f>
        <v>1210.7908461015479</v>
      </c>
      <c r="AS100" s="188">
        <f>'[5]Sped FY 2021'!CO116</f>
        <v>0.78054494193959412</v>
      </c>
      <c r="AT100" s="189">
        <f>'[5]Sped FY 2021'!CQ116</f>
        <v>0.81512068579183694</v>
      </c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  <c r="CB100" s="162"/>
      <c r="CC100" s="162"/>
      <c r="CD100" s="162"/>
      <c r="CE100" s="162"/>
      <c r="CF100" s="162"/>
      <c r="CG100" s="162"/>
      <c r="CH100" s="162"/>
      <c r="CI100" s="162"/>
      <c r="CJ100" s="162"/>
    </row>
    <row r="101" spans="1:88" ht="15" x14ac:dyDescent="0.25">
      <c r="A101" s="194">
        <v>271</v>
      </c>
      <c r="B101" s="194">
        <v>1</v>
      </c>
      <c r="C101" s="195" t="s">
        <v>84</v>
      </c>
      <c r="D101" s="157">
        <v>3</v>
      </c>
      <c r="E101" s="120">
        <f>'[4]Sped FY 2021'!AB117</f>
        <v>19902170.672898747</v>
      </c>
      <c r="F101" s="120">
        <f>'[4]Sped FY 2021'!AK117</f>
        <v>5337840.3457204979</v>
      </c>
      <c r="G101" s="120">
        <f>'[4]Sped FY 2021'!BP117</f>
        <v>922163.55153888441</v>
      </c>
      <c r="H101" s="120">
        <f>-'[4]Sped FY 2021'!CI117</f>
        <v>0</v>
      </c>
      <c r="I101" s="120">
        <f>'[4]Sped FY 2021'!CB117</f>
        <v>0</v>
      </c>
      <c r="J101" s="120">
        <f>'[4]Sped FY 2021'!BF117-'[4]Sped FY 2021'!BI117</f>
        <v>-3440424.4998416184</v>
      </c>
      <c r="K101" s="120">
        <f>'[4]Sped FY 2021'!CJ117</f>
        <v>0</v>
      </c>
      <c r="L101" s="138">
        <f t="shared" si="19"/>
        <v>22721750.070316512</v>
      </c>
      <c r="M101" s="134">
        <f t="shared" si="20"/>
        <v>0</v>
      </c>
      <c r="N101" s="158">
        <v>271</v>
      </c>
      <c r="O101" s="159">
        <v>1</v>
      </c>
      <c r="P101" s="14" t="s">
        <v>84</v>
      </c>
      <c r="Q101" s="14">
        <v>3</v>
      </c>
      <c r="R101" s="120">
        <v>19902170.672898747</v>
      </c>
      <c r="S101" s="120">
        <v>5372432.7973092403</v>
      </c>
      <c r="T101" s="120">
        <v>0</v>
      </c>
      <c r="U101" s="120">
        <v>0</v>
      </c>
      <c r="V101" s="120">
        <v>-3641189.3698387793</v>
      </c>
      <c r="W101" s="138">
        <v>21633414.100369211</v>
      </c>
      <c r="X101" s="152"/>
      <c r="Y101" s="19">
        <f t="shared" si="21"/>
        <v>0</v>
      </c>
      <c r="Z101" s="19">
        <f t="shared" si="21"/>
        <v>-34592.451588742435</v>
      </c>
      <c r="AA101" s="19">
        <f t="shared" si="22"/>
        <v>922163.55153888441</v>
      </c>
      <c r="AB101" s="19">
        <f t="shared" si="23"/>
        <v>0</v>
      </c>
      <c r="AC101" s="19">
        <f t="shared" si="23"/>
        <v>0</v>
      </c>
      <c r="AD101" s="19">
        <f t="shared" si="23"/>
        <v>200764.86999716097</v>
      </c>
      <c r="AE101" s="19">
        <f t="shared" si="24"/>
        <v>0</v>
      </c>
      <c r="AF101" s="19">
        <f t="shared" si="25"/>
        <v>1088335.9699473009</v>
      </c>
      <c r="AG101" s="112"/>
      <c r="AH101" s="117">
        <f>'[4]Sped FY 2021'!DZ117</f>
        <v>10387.033625041591</v>
      </c>
      <c r="AI101" s="19">
        <f t="shared" si="27"/>
        <v>0</v>
      </c>
      <c r="AJ101" s="19">
        <f t="shared" si="27"/>
        <v>-3.3303494373355242</v>
      </c>
      <c r="AK101" s="19">
        <f t="shared" si="27"/>
        <v>88.780260546734482</v>
      </c>
      <c r="AL101" s="19">
        <f t="shared" si="27"/>
        <v>0</v>
      </c>
      <c r="AM101" s="19">
        <f t="shared" si="27"/>
        <v>0</v>
      </c>
      <c r="AN101" s="19">
        <f t="shared" si="27"/>
        <v>19.32841244618163</v>
      </c>
      <c r="AO101" s="19">
        <f t="shared" si="27"/>
        <v>0</v>
      </c>
      <c r="AP101" s="19">
        <f t="shared" si="26"/>
        <v>104.77832355558039</v>
      </c>
      <c r="AQ101" s="118">
        <f>'[4]Sped FY 2021'!CR117</f>
        <v>1398.8637138908566</v>
      </c>
      <c r="AR101" s="119">
        <f>'[4]Sped FY 2021'!CS117</f>
        <v>1292.4970016474904</v>
      </c>
      <c r="AS101" s="188">
        <f>'[5]Sped FY 2021'!CO117</f>
        <v>0.67050699155008764</v>
      </c>
      <c r="AT101" s="189">
        <f>'[5]Sped FY 2021'!CQ117</f>
        <v>0.70338803358568047</v>
      </c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  <c r="CB101" s="162"/>
      <c r="CC101" s="162"/>
      <c r="CD101" s="162"/>
      <c r="CE101" s="162"/>
      <c r="CF101" s="162"/>
      <c r="CG101" s="162"/>
      <c r="CH101" s="162"/>
      <c r="CI101" s="162"/>
      <c r="CJ101" s="162"/>
    </row>
    <row r="102" spans="1:88" ht="15" x14ac:dyDescent="0.25">
      <c r="A102" s="194">
        <v>272</v>
      </c>
      <c r="B102" s="194">
        <v>1</v>
      </c>
      <c r="C102" s="195" t="s">
        <v>85</v>
      </c>
      <c r="D102" s="157">
        <v>3</v>
      </c>
      <c r="E102" s="120">
        <f>'[4]Sped FY 2021'!AB118</f>
        <v>12238295.763369318</v>
      </c>
      <c r="F102" s="120">
        <f>'[4]Sped FY 2021'!AK118</f>
        <v>2933906.8910814389</v>
      </c>
      <c r="G102" s="120">
        <f>'[4]Sped FY 2021'!BP118</f>
        <v>634418.14963324869</v>
      </c>
      <c r="H102" s="120">
        <f>-'[4]Sped FY 2021'!CI118</f>
        <v>0</v>
      </c>
      <c r="I102" s="120">
        <f>'[4]Sped FY 2021'!CB118</f>
        <v>0</v>
      </c>
      <c r="J102" s="120">
        <f>'[4]Sped FY 2021'!BF118-'[4]Sped FY 2021'!BI118</f>
        <v>-2816303.0968131083</v>
      </c>
      <c r="K102" s="120">
        <f>'[4]Sped FY 2021'!CJ118</f>
        <v>0</v>
      </c>
      <c r="L102" s="138">
        <f t="shared" si="19"/>
        <v>12990317.707270898</v>
      </c>
      <c r="M102" s="134">
        <f t="shared" si="20"/>
        <v>0</v>
      </c>
      <c r="N102" s="158">
        <v>272</v>
      </c>
      <c r="O102" s="159">
        <v>1</v>
      </c>
      <c r="P102" s="14" t="s">
        <v>85</v>
      </c>
      <c r="Q102" s="14">
        <v>3</v>
      </c>
      <c r="R102" s="120">
        <v>12238295.763369318</v>
      </c>
      <c r="S102" s="120">
        <v>2943921.0292799161</v>
      </c>
      <c r="T102" s="120">
        <v>0</v>
      </c>
      <c r="U102" s="120">
        <v>0</v>
      </c>
      <c r="V102" s="120">
        <v>-2837017.6637756452</v>
      </c>
      <c r="W102" s="138">
        <v>12345199.128873589</v>
      </c>
      <c r="X102" s="152"/>
      <c r="Y102" s="19">
        <f t="shared" si="21"/>
        <v>0</v>
      </c>
      <c r="Z102" s="19">
        <f t="shared" si="21"/>
        <v>-10014.138198477216</v>
      </c>
      <c r="AA102" s="19">
        <f t="shared" si="22"/>
        <v>634418.14963324869</v>
      </c>
      <c r="AB102" s="19">
        <f t="shared" si="23"/>
        <v>0</v>
      </c>
      <c r="AC102" s="19">
        <f t="shared" si="23"/>
        <v>0</v>
      </c>
      <c r="AD102" s="19">
        <f t="shared" si="23"/>
        <v>20714.56696253689</v>
      </c>
      <c r="AE102" s="19">
        <f t="shared" si="24"/>
        <v>0</v>
      </c>
      <c r="AF102" s="19">
        <f t="shared" si="25"/>
        <v>645118.57839730941</v>
      </c>
      <c r="AG102" s="112"/>
      <c r="AH102" s="117">
        <f>'[4]Sped FY 2021'!DZ118</f>
        <v>8756.5050631892154</v>
      </c>
      <c r="AI102" s="19">
        <f t="shared" si="27"/>
        <v>0</v>
      </c>
      <c r="AJ102" s="19">
        <f t="shared" si="27"/>
        <v>-1.1436227268998982</v>
      </c>
      <c r="AK102" s="19">
        <f t="shared" si="27"/>
        <v>72.451068668963529</v>
      </c>
      <c r="AL102" s="19">
        <f t="shared" si="27"/>
        <v>0</v>
      </c>
      <c r="AM102" s="19">
        <f t="shared" si="27"/>
        <v>0</v>
      </c>
      <c r="AN102" s="19">
        <f t="shared" si="27"/>
        <v>2.3656203945586958</v>
      </c>
      <c r="AO102" s="19">
        <f t="shared" si="27"/>
        <v>0</v>
      </c>
      <c r="AP102" s="19">
        <f t="shared" si="26"/>
        <v>73.673066336622455</v>
      </c>
      <c r="AQ102" s="118">
        <f>'[4]Sped FY 2021'!CR118</f>
        <v>1188.0663190383232</v>
      </c>
      <c r="AR102" s="119">
        <f>'[4]Sped FY 2021'!CS118</f>
        <v>1114.4369073380769</v>
      </c>
      <c r="AS102" s="188">
        <f>'[5]Sped FY 2021'!CO118</f>
        <v>0.62346081830493372</v>
      </c>
      <c r="AT102" s="189">
        <f>'[5]Sped FY 2021'!CQ118</f>
        <v>0.65540154753268842</v>
      </c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  <c r="CB102" s="162"/>
      <c r="CC102" s="162"/>
      <c r="CD102" s="162"/>
      <c r="CE102" s="162"/>
      <c r="CF102" s="162"/>
      <c r="CG102" s="162"/>
      <c r="CH102" s="162"/>
      <c r="CI102" s="162"/>
      <c r="CJ102" s="162"/>
    </row>
    <row r="103" spans="1:88" ht="15" x14ac:dyDescent="0.25">
      <c r="A103" s="194">
        <v>273</v>
      </c>
      <c r="B103" s="194">
        <v>1</v>
      </c>
      <c r="C103" s="195" t="s">
        <v>86</v>
      </c>
      <c r="D103" s="157">
        <v>2</v>
      </c>
      <c r="E103" s="120">
        <f>'[4]Sped FY 2021'!AB119</f>
        <v>10460921.433510117</v>
      </c>
      <c r="F103" s="120">
        <f>'[4]Sped FY 2021'!AK119</f>
        <v>3573972.3942899015</v>
      </c>
      <c r="G103" s="120">
        <f>'[4]Sped FY 2021'!BP119</f>
        <v>575589.40844852722</v>
      </c>
      <c r="H103" s="120">
        <f>-'[4]Sped FY 2021'!CI119</f>
        <v>0</v>
      </c>
      <c r="I103" s="120">
        <f>'[4]Sped FY 2021'!CB119</f>
        <v>0</v>
      </c>
      <c r="J103" s="120">
        <f>'[4]Sped FY 2021'!BF119-'[4]Sped FY 2021'!BI119</f>
        <v>-1546997.0429646063</v>
      </c>
      <c r="K103" s="120">
        <f>'[4]Sped FY 2021'!CJ119</f>
        <v>0</v>
      </c>
      <c r="L103" s="138">
        <f t="shared" si="19"/>
        <v>13063486.19328394</v>
      </c>
      <c r="M103" s="134">
        <f t="shared" si="20"/>
        <v>0</v>
      </c>
      <c r="N103" s="158">
        <v>273</v>
      </c>
      <c r="O103" s="159">
        <v>1</v>
      </c>
      <c r="P103" s="14" t="s">
        <v>86</v>
      </c>
      <c r="Q103" s="14">
        <v>2</v>
      </c>
      <c r="R103" s="120">
        <v>9832020.3133584466</v>
      </c>
      <c r="S103" s="120">
        <v>3931490.8156139357</v>
      </c>
      <c r="T103" s="120">
        <v>0</v>
      </c>
      <c r="U103" s="120">
        <v>0</v>
      </c>
      <c r="V103" s="120">
        <v>-1437594.8305411038</v>
      </c>
      <c r="W103" s="138">
        <v>12325916.298431277</v>
      </c>
      <c r="X103" s="152"/>
      <c r="Y103" s="19">
        <f t="shared" si="21"/>
        <v>628901.12015167065</v>
      </c>
      <c r="Z103" s="19">
        <f t="shared" si="21"/>
        <v>-357518.42132403422</v>
      </c>
      <c r="AA103" s="19">
        <f t="shared" si="22"/>
        <v>575589.40844852722</v>
      </c>
      <c r="AB103" s="19">
        <f t="shared" si="23"/>
        <v>0</v>
      </c>
      <c r="AC103" s="19">
        <f t="shared" si="23"/>
        <v>0</v>
      </c>
      <c r="AD103" s="19">
        <f t="shared" si="23"/>
        <v>-109402.21242350247</v>
      </c>
      <c r="AE103" s="19">
        <f t="shared" si="24"/>
        <v>0</v>
      </c>
      <c r="AF103" s="19">
        <f t="shared" si="25"/>
        <v>737569.89485266246</v>
      </c>
      <c r="AG103" s="112"/>
      <c r="AH103" s="117">
        <f>'[4]Sped FY 2021'!DZ119</f>
        <v>8581.6763906711512</v>
      </c>
      <c r="AI103" s="19">
        <f t="shared" si="27"/>
        <v>73.284180330468729</v>
      </c>
      <c r="AJ103" s="19">
        <f t="shared" si="27"/>
        <v>-41.660673864686899</v>
      </c>
      <c r="AK103" s="19">
        <f t="shared" si="27"/>
        <v>67.07190789368741</v>
      </c>
      <c r="AL103" s="19">
        <f t="shared" si="27"/>
        <v>0</v>
      </c>
      <c r="AM103" s="19">
        <f t="shared" si="27"/>
        <v>0</v>
      </c>
      <c r="AN103" s="19">
        <f t="shared" si="27"/>
        <v>-12.748349791240077</v>
      </c>
      <c r="AO103" s="19">
        <f t="shared" si="27"/>
        <v>0</v>
      </c>
      <c r="AP103" s="19">
        <f t="shared" si="26"/>
        <v>85.947064568229308</v>
      </c>
      <c r="AQ103" s="118">
        <f>'[4]Sped FY 2021'!CR119</f>
        <v>1082.8767659212735</v>
      </c>
      <c r="AR103" s="119">
        <f>'[4]Sped FY 2021'!CS119</f>
        <v>995.64526056098293</v>
      </c>
      <c r="AS103" s="188">
        <f>'[5]Sped FY 2021'!CO119</f>
        <v>0.61287038463915955</v>
      </c>
      <c r="AT103" s="189">
        <f>'[5]Sped FY 2021'!CQ119</f>
        <v>0.65038011423181297</v>
      </c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  <c r="CB103" s="162"/>
      <c r="CC103" s="162"/>
      <c r="CD103" s="162"/>
      <c r="CE103" s="162"/>
      <c r="CF103" s="162"/>
      <c r="CG103" s="162"/>
      <c r="CH103" s="162"/>
      <c r="CI103" s="162"/>
      <c r="CJ103" s="162"/>
    </row>
    <row r="104" spans="1:88" ht="15" x14ac:dyDescent="0.25">
      <c r="A104" s="194">
        <v>276</v>
      </c>
      <c r="B104" s="194">
        <v>1</v>
      </c>
      <c r="C104" s="195" t="s">
        <v>87</v>
      </c>
      <c r="D104" s="157">
        <v>3</v>
      </c>
      <c r="E104" s="120">
        <f>'[4]Sped FY 2021'!AB120</f>
        <v>11622796.263366008</v>
      </c>
      <c r="F104" s="120">
        <f>'[4]Sped FY 2021'!AK120</f>
        <v>1976473.5780318796</v>
      </c>
      <c r="G104" s="120">
        <f>'[4]Sped FY 2021'!BP120</f>
        <v>462987.8368794187</v>
      </c>
      <c r="H104" s="120">
        <f>-'[4]Sped FY 2021'!CI120</f>
        <v>0</v>
      </c>
      <c r="I104" s="120">
        <f>'[4]Sped FY 2021'!CB120</f>
        <v>0</v>
      </c>
      <c r="J104" s="120">
        <f>'[4]Sped FY 2021'!BF120-'[4]Sped FY 2021'!BI120</f>
        <v>38553.401493811747</v>
      </c>
      <c r="K104" s="120">
        <f>'[4]Sped FY 2021'!CJ120</f>
        <v>0</v>
      </c>
      <c r="L104" s="138">
        <f t="shared" si="19"/>
        <v>14100811.079771118</v>
      </c>
      <c r="M104" s="134">
        <f t="shared" si="20"/>
        <v>0</v>
      </c>
      <c r="N104" s="158">
        <v>276</v>
      </c>
      <c r="O104" s="159">
        <v>1</v>
      </c>
      <c r="P104" s="14" t="s">
        <v>87</v>
      </c>
      <c r="Q104" s="14">
        <v>3</v>
      </c>
      <c r="R104" s="120">
        <v>11622796.263366008</v>
      </c>
      <c r="S104" s="120">
        <v>1984671.2310205027</v>
      </c>
      <c r="T104" s="120">
        <v>0</v>
      </c>
      <c r="U104" s="120">
        <v>0</v>
      </c>
      <c r="V104" s="120">
        <v>188069.83146326756</v>
      </c>
      <c r="W104" s="138">
        <v>13795537.325849779</v>
      </c>
      <c r="X104" s="152"/>
      <c r="Y104" s="19">
        <f t="shared" si="21"/>
        <v>0</v>
      </c>
      <c r="Z104" s="19">
        <f t="shared" si="21"/>
        <v>-8197.6529886231292</v>
      </c>
      <c r="AA104" s="19">
        <f t="shared" si="22"/>
        <v>462987.8368794187</v>
      </c>
      <c r="AB104" s="19">
        <f t="shared" si="23"/>
        <v>0</v>
      </c>
      <c r="AC104" s="19">
        <f t="shared" si="23"/>
        <v>0</v>
      </c>
      <c r="AD104" s="19">
        <f t="shared" si="23"/>
        <v>-149516.42996945581</v>
      </c>
      <c r="AE104" s="19">
        <f t="shared" si="24"/>
        <v>0</v>
      </c>
      <c r="AF104" s="19">
        <f t="shared" si="25"/>
        <v>305273.75392133929</v>
      </c>
      <c r="AG104" s="112"/>
      <c r="AH104" s="117">
        <f>'[4]Sped FY 2021'!DZ120</f>
        <v>10930.811082321912</v>
      </c>
      <c r="AI104" s="19">
        <f t="shared" si="27"/>
        <v>0</v>
      </c>
      <c r="AJ104" s="19">
        <f t="shared" si="27"/>
        <v>-0.74995834498328839</v>
      </c>
      <c r="AK104" s="19">
        <f t="shared" si="27"/>
        <v>42.3562198077136</v>
      </c>
      <c r="AL104" s="19">
        <f t="shared" si="27"/>
        <v>0</v>
      </c>
      <c r="AM104" s="19">
        <f t="shared" si="27"/>
        <v>0</v>
      </c>
      <c r="AN104" s="19">
        <f t="shared" si="27"/>
        <v>-13.678438758425205</v>
      </c>
      <c r="AO104" s="19">
        <f t="shared" si="27"/>
        <v>0</v>
      </c>
      <c r="AP104" s="19">
        <f t="shared" si="26"/>
        <v>27.927822704305061</v>
      </c>
      <c r="AQ104" s="118">
        <f>'[4]Sped FY 2021'!CR120</f>
        <v>685.94643352911487</v>
      </c>
      <c r="AR104" s="119">
        <f>'[4]Sped FY 2021'!CS120</f>
        <v>658.32730816363278</v>
      </c>
      <c r="AS104" s="188">
        <f>'[5]Sped FY 2021'!CO120</f>
        <v>0.59235976282977532</v>
      </c>
      <c r="AT104" s="189">
        <f>'[5]Sped FY 2021'!CQ120</f>
        <v>0.60865254270886548</v>
      </c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  <c r="CB104" s="162"/>
      <c r="CC104" s="162"/>
      <c r="CD104" s="162"/>
      <c r="CE104" s="162"/>
      <c r="CF104" s="162"/>
      <c r="CG104" s="162"/>
      <c r="CH104" s="162"/>
      <c r="CI104" s="162"/>
      <c r="CJ104" s="162"/>
    </row>
    <row r="105" spans="1:88" ht="15" x14ac:dyDescent="0.25">
      <c r="A105" s="194">
        <v>277</v>
      </c>
      <c r="B105" s="194">
        <v>1</v>
      </c>
      <c r="C105" s="195" t="s">
        <v>88</v>
      </c>
      <c r="D105" s="157">
        <v>3</v>
      </c>
      <c r="E105" s="120">
        <f>'[4]Sped FY 2021'!AB121</f>
        <v>3592750.1052045673</v>
      </c>
      <c r="F105" s="120">
        <f>'[4]Sped FY 2021'!AK121</f>
        <v>747931.05480313767</v>
      </c>
      <c r="G105" s="120">
        <f>'[4]Sped FY 2021'!BP121</f>
        <v>205906.54769739241</v>
      </c>
      <c r="H105" s="120">
        <f>-'[4]Sped FY 2021'!CI121</f>
        <v>0</v>
      </c>
      <c r="I105" s="120">
        <f>'[4]Sped FY 2021'!CB121</f>
        <v>205452.93979947222</v>
      </c>
      <c r="J105" s="120">
        <f>'[4]Sped FY 2021'!BF121-'[4]Sped FY 2021'!BI121</f>
        <v>-1453661.7821510625</v>
      </c>
      <c r="K105" s="120">
        <f>'[4]Sped FY 2021'!CJ121</f>
        <v>0</v>
      </c>
      <c r="L105" s="138">
        <f t="shared" si="19"/>
        <v>3298378.8653535075</v>
      </c>
      <c r="M105" s="134">
        <f t="shared" si="20"/>
        <v>0</v>
      </c>
      <c r="N105" s="158">
        <v>277</v>
      </c>
      <c r="O105" s="159">
        <v>1</v>
      </c>
      <c r="P105" s="14" t="s">
        <v>88</v>
      </c>
      <c r="Q105" s="14">
        <v>3</v>
      </c>
      <c r="R105" s="120">
        <v>3592750.1052045673</v>
      </c>
      <c r="S105" s="120">
        <v>749944.72155771311</v>
      </c>
      <c r="T105" s="120">
        <v>0</v>
      </c>
      <c r="U105" s="120">
        <v>242954.62524689268</v>
      </c>
      <c r="V105" s="120">
        <v>-1487252.8578824527</v>
      </c>
      <c r="W105" s="138">
        <v>3098396.5941267204</v>
      </c>
      <c r="X105" s="152"/>
      <c r="Y105" s="19">
        <f t="shared" si="21"/>
        <v>0</v>
      </c>
      <c r="Z105" s="19">
        <f t="shared" si="21"/>
        <v>-2013.6667545754462</v>
      </c>
      <c r="AA105" s="19">
        <f t="shared" si="22"/>
        <v>205906.54769739241</v>
      </c>
      <c r="AB105" s="19">
        <f t="shared" si="23"/>
        <v>0</v>
      </c>
      <c r="AC105" s="19">
        <f t="shared" si="23"/>
        <v>-37501.685447420459</v>
      </c>
      <c r="AD105" s="19">
        <f t="shared" si="23"/>
        <v>33591.075731390156</v>
      </c>
      <c r="AE105" s="19">
        <f t="shared" si="24"/>
        <v>0</v>
      </c>
      <c r="AF105" s="19">
        <f t="shared" si="25"/>
        <v>199982.27122678701</v>
      </c>
      <c r="AG105" s="112"/>
      <c r="AH105" s="117">
        <f>'[4]Sped FY 2021'!DZ121</f>
        <v>2511.9062143399929</v>
      </c>
      <c r="AI105" s="19">
        <f t="shared" si="27"/>
        <v>0</v>
      </c>
      <c r="AJ105" s="19">
        <f t="shared" si="27"/>
        <v>-0.80164886056645246</v>
      </c>
      <c r="AK105" s="19">
        <f t="shared" si="27"/>
        <v>81.972227514670436</v>
      </c>
      <c r="AL105" s="19">
        <f t="shared" si="27"/>
        <v>0</v>
      </c>
      <c r="AM105" s="19">
        <f t="shared" si="27"/>
        <v>-14.929572303826671</v>
      </c>
      <c r="AN105" s="19">
        <f t="shared" si="27"/>
        <v>13.372742795740191</v>
      </c>
      <c r="AO105" s="19">
        <f t="shared" si="27"/>
        <v>0</v>
      </c>
      <c r="AP105" s="19">
        <f t="shared" si="26"/>
        <v>79.613749146017639</v>
      </c>
      <c r="AQ105" s="118">
        <f>'[4]Sped FY 2021'!CR121</f>
        <v>1345.057597372959</v>
      </c>
      <c r="AR105" s="119">
        <f>'[4]Sped FY 2021'!CS121</f>
        <v>1267.1012687588395</v>
      </c>
      <c r="AS105" s="188">
        <f>'[5]Sped FY 2021'!CO121</f>
        <v>0.63875910494968458</v>
      </c>
      <c r="AT105" s="189">
        <f>'[5]Sped FY 2021'!CQ121</f>
        <v>0.67482108846667899</v>
      </c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  <c r="CB105" s="162"/>
      <c r="CC105" s="162"/>
      <c r="CD105" s="162"/>
      <c r="CE105" s="162"/>
      <c r="CF105" s="162"/>
      <c r="CG105" s="162"/>
      <c r="CH105" s="162"/>
      <c r="CI105" s="162"/>
      <c r="CJ105" s="162"/>
    </row>
    <row r="106" spans="1:88" ht="15" x14ac:dyDescent="0.25">
      <c r="A106" s="194">
        <v>278</v>
      </c>
      <c r="B106" s="194">
        <v>1</v>
      </c>
      <c r="C106" s="195" t="s">
        <v>89</v>
      </c>
      <c r="D106" s="157">
        <v>3</v>
      </c>
      <c r="E106" s="120">
        <f>'[4]Sped FY 2021'!AB122</f>
        <v>2946540.1972662844</v>
      </c>
      <c r="F106" s="120">
        <f>'[4]Sped FY 2021'!AK122</f>
        <v>480660.15416621527</v>
      </c>
      <c r="G106" s="120">
        <f>'[4]Sped FY 2021'!BP122</f>
        <v>135586.48863171609</v>
      </c>
      <c r="H106" s="120">
        <f>-'[4]Sped FY 2021'!CI122</f>
        <v>0</v>
      </c>
      <c r="I106" s="120">
        <f>'[4]Sped FY 2021'!CB122</f>
        <v>168940.26219895808</v>
      </c>
      <c r="J106" s="120">
        <f>'[4]Sped FY 2021'!BF122-'[4]Sped FY 2021'!BI122</f>
        <v>-336075.90290617157</v>
      </c>
      <c r="K106" s="120">
        <f>'[4]Sped FY 2021'!CJ122</f>
        <v>0</v>
      </c>
      <c r="L106" s="138">
        <f t="shared" si="19"/>
        <v>3395651.199357002</v>
      </c>
      <c r="M106" s="134">
        <f t="shared" si="20"/>
        <v>0</v>
      </c>
      <c r="N106" s="158">
        <v>278</v>
      </c>
      <c r="O106" s="159">
        <v>1</v>
      </c>
      <c r="P106" s="14" t="s">
        <v>89</v>
      </c>
      <c r="Q106" s="14">
        <v>3</v>
      </c>
      <c r="R106" s="120">
        <v>2946540.1972662844</v>
      </c>
      <c r="S106" s="120">
        <v>481601.02812400268</v>
      </c>
      <c r="T106" s="120">
        <v>0</v>
      </c>
      <c r="U106" s="120">
        <v>142365.25650335988</v>
      </c>
      <c r="V106" s="120">
        <v>-304196.43647348467</v>
      </c>
      <c r="W106" s="138">
        <v>3266310.0454201624</v>
      </c>
      <c r="X106" s="152"/>
      <c r="Y106" s="19">
        <f t="shared" si="21"/>
        <v>0</v>
      </c>
      <c r="Z106" s="19">
        <f t="shared" si="21"/>
        <v>-940.87395778740756</v>
      </c>
      <c r="AA106" s="19">
        <f t="shared" si="22"/>
        <v>135586.48863171609</v>
      </c>
      <c r="AB106" s="19">
        <f t="shared" si="23"/>
        <v>0</v>
      </c>
      <c r="AC106" s="19">
        <f t="shared" si="23"/>
        <v>26575.0056955982</v>
      </c>
      <c r="AD106" s="19">
        <f t="shared" si="23"/>
        <v>-31879.466432686895</v>
      </c>
      <c r="AE106" s="19">
        <f t="shared" si="24"/>
        <v>0</v>
      </c>
      <c r="AF106" s="19">
        <f t="shared" si="25"/>
        <v>129341.15393683966</v>
      </c>
      <c r="AG106" s="112"/>
      <c r="AH106" s="117">
        <f>'[4]Sped FY 2021'!DZ122</f>
        <v>2943.9540832064718</v>
      </c>
      <c r="AI106" s="19">
        <f t="shared" si="27"/>
        <v>0</v>
      </c>
      <c r="AJ106" s="19">
        <f t="shared" si="27"/>
        <v>-0.31959532356653952</v>
      </c>
      <c r="AK106" s="19">
        <f t="shared" si="27"/>
        <v>46.055911471295474</v>
      </c>
      <c r="AL106" s="19">
        <f t="shared" si="27"/>
        <v>0</v>
      </c>
      <c r="AM106" s="19">
        <f t="shared" si="27"/>
        <v>9.0269769651615803</v>
      </c>
      <c r="AN106" s="19">
        <f t="shared" si="27"/>
        <v>-10.828792002749132</v>
      </c>
      <c r="AO106" s="19">
        <f t="shared" si="27"/>
        <v>0</v>
      </c>
      <c r="AP106" s="19">
        <f t="shared" si="26"/>
        <v>43.934501110141269</v>
      </c>
      <c r="AQ106" s="118">
        <f>'[4]Sped FY 2021'!CR122</f>
        <v>756.71217333715026</v>
      </c>
      <c r="AR106" s="119">
        <f>'[4]Sped FY 2021'!CS122</f>
        <v>713.88870317037049</v>
      </c>
      <c r="AS106" s="188">
        <f>'[5]Sped FY 2021'!CO122</f>
        <v>0.58722873183256696</v>
      </c>
      <c r="AT106" s="189">
        <f>'[5]Sped FY 2021'!CQ122</f>
        <v>0.61456320822654975</v>
      </c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  <c r="CB106" s="162"/>
      <c r="CC106" s="162"/>
      <c r="CD106" s="162"/>
      <c r="CE106" s="162"/>
      <c r="CF106" s="162"/>
      <c r="CG106" s="162"/>
      <c r="CH106" s="162"/>
      <c r="CI106" s="162"/>
      <c r="CJ106" s="162"/>
    </row>
    <row r="107" spans="1:88" ht="15" x14ac:dyDescent="0.25">
      <c r="A107" s="194">
        <v>279</v>
      </c>
      <c r="B107" s="194">
        <v>1</v>
      </c>
      <c r="C107" s="195" t="s">
        <v>90</v>
      </c>
      <c r="D107" s="157">
        <v>3</v>
      </c>
      <c r="E107" s="120">
        <f>'[4]Sped FY 2021'!AB123</f>
        <v>33098461.858503785</v>
      </c>
      <c r="F107" s="120">
        <f>'[4]Sped FY 2021'!AK123</f>
        <v>5875914.65877843</v>
      </c>
      <c r="G107" s="120">
        <f>'[4]Sped FY 2021'!BP123</f>
        <v>1871617.9014575658</v>
      </c>
      <c r="H107" s="120">
        <f>-'[4]Sped FY 2021'!CI123</f>
        <v>0</v>
      </c>
      <c r="I107" s="120">
        <f>'[4]Sped FY 2021'!CB123</f>
        <v>0</v>
      </c>
      <c r="J107" s="120">
        <f>'[4]Sped FY 2021'!BF123-'[4]Sped FY 2021'!BI123</f>
        <v>-11462235.285555268</v>
      </c>
      <c r="K107" s="120">
        <f>'[4]Sped FY 2021'!CJ123</f>
        <v>0</v>
      </c>
      <c r="L107" s="138">
        <f t="shared" si="19"/>
        <v>29383759.133184515</v>
      </c>
      <c r="M107" s="134">
        <f t="shared" si="20"/>
        <v>0</v>
      </c>
      <c r="N107" s="158">
        <v>279</v>
      </c>
      <c r="O107" s="159">
        <v>1</v>
      </c>
      <c r="P107" s="14" t="s">
        <v>90</v>
      </c>
      <c r="Q107" s="14">
        <v>3</v>
      </c>
      <c r="R107" s="120">
        <v>33098461.858503785</v>
      </c>
      <c r="S107" s="120">
        <v>5928091.9814095832</v>
      </c>
      <c r="T107" s="120">
        <v>0</v>
      </c>
      <c r="U107" s="120">
        <v>0</v>
      </c>
      <c r="V107" s="120">
        <v>-11905704.338188265</v>
      </c>
      <c r="W107" s="138">
        <v>27120849.501725104</v>
      </c>
      <c r="X107" s="152"/>
      <c r="Y107" s="19">
        <f t="shared" si="21"/>
        <v>0</v>
      </c>
      <c r="Z107" s="19">
        <f t="shared" si="21"/>
        <v>-52177.322631153278</v>
      </c>
      <c r="AA107" s="19">
        <f t="shared" si="22"/>
        <v>1871617.9014575658</v>
      </c>
      <c r="AB107" s="19">
        <f t="shared" si="23"/>
        <v>0</v>
      </c>
      <c r="AC107" s="19">
        <f t="shared" si="23"/>
        <v>0</v>
      </c>
      <c r="AD107" s="19">
        <f t="shared" si="23"/>
        <v>443469.05263299681</v>
      </c>
      <c r="AE107" s="19">
        <f t="shared" si="24"/>
        <v>0</v>
      </c>
      <c r="AF107" s="19">
        <f t="shared" si="25"/>
        <v>2262909.6314594112</v>
      </c>
      <c r="AG107" s="112"/>
      <c r="AH107" s="117">
        <f>'[4]Sped FY 2021'!DZ123</f>
        <v>21458.10955037225</v>
      </c>
      <c r="AI107" s="19">
        <f t="shared" si="27"/>
        <v>0</v>
      </c>
      <c r="AJ107" s="19">
        <f t="shared" si="27"/>
        <v>-2.4315899081728811</v>
      </c>
      <c r="AK107" s="19">
        <f t="shared" si="27"/>
        <v>87.221938030654584</v>
      </c>
      <c r="AL107" s="19">
        <f t="shared" si="27"/>
        <v>0</v>
      </c>
      <c r="AM107" s="19">
        <f t="shared" si="27"/>
        <v>0</v>
      </c>
      <c r="AN107" s="19">
        <f t="shared" si="27"/>
        <v>20.666734485252157</v>
      </c>
      <c r="AO107" s="19">
        <f t="shared" si="27"/>
        <v>0</v>
      </c>
      <c r="AP107" s="19">
        <f t="shared" si="26"/>
        <v>105.45708260773395</v>
      </c>
      <c r="AQ107" s="118">
        <f>'[4]Sped FY 2021'!CR123</f>
        <v>1428.2893323386106</v>
      </c>
      <c r="AR107" s="119">
        <f>'[4]Sped FY 2021'!CS123</f>
        <v>1323.8056744462597</v>
      </c>
      <c r="AS107" s="188">
        <f>'[5]Sped FY 2021'!CO123</f>
        <v>0.6090180000215254</v>
      </c>
      <c r="AT107" s="189">
        <f>'[5]Sped FY 2021'!CQ123</f>
        <v>0.65418107127032354</v>
      </c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  <c r="CB107" s="162"/>
      <c r="CC107" s="162"/>
      <c r="CD107" s="162"/>
      <c r="CE107" s="162"/>
      <c r="CF107" s="162"/>
      <c r="CG107" s="162"/>
      <c r="CH107" s="162"/>
      <c r="CI107" s="162"/>
      <c r="CJ107" s="162"/>
    </row>
    <row r="108" spans="1:88" ht="15" x14ac:dyDescent="0.25">
      <c r="A108" s="194">
        <v>280</v>
      </c>
      <c r="B108" s="194">
        <v>1</v>
      </c>
      <c r="C108" s="195" t="s">
        <v>91</v>
      </c>
      <c r="D108" s="157">
        <v>2</v>
      </c>
      <c r="E108" s="120">
        <f>'[4]Sped FY 2021'!AB124</f>
        <v>7639089.46620588</v>
      </c>
      <c r="F108" s="120">
        <f>'[4]Sped FY 2021'!AK124</f>
        <v>1370746.9529911275</v>
      </c>
      <c r="G108" s="120">
        <f>'[4]Sped FY 2021'!BP124</f>
        <v>418640.92210250819</v>
      </c>
      <c r="H108" s="120">
        <f>-'[4]Sped FY 2021'!CI124</f>
        <v>0</v>
      </c>
      <c r="I108" s="120">
        <f>'[4]Sped FY 2021'!CB124</f>
        <v>998008.68520351034</v>
      </c>
      <c r="J108" s="120">
        <f>'[4]Sped FY 2021'!BF124-'[4]Sped FY 2021'!BI124</f>
        <v>-3628986.4561910671</v>
      </c>
      <c r="K108" s="120">
        <f>'[4]Sped FY 2021'!CJ124</f>
        <v>0</v>
      </c>
      <c r="L108" s="138">
        <f t="shared" si="19"/>
        <v>6797499.5703119598</v>
      </c>
      <c r="M108" s="134">
        <f t="shared" si="20"/>
        <v>0</v>
      </c>
      <c r="N108" s="158">
        <v>280</v>
      </c>
      <c r="O108" s="159">
        <v>1</v>
      </c>
      <c r="P108" s="14" t="s">
        <v>91</v>
      </c>
      <c r="Q108" s="14">
        <v>2</v>
      </c>
      <c r="R108" s="120">
        <v>7639089.46620588</v>
      </c>
      <c r="S108" s="120">
        <v>1381797.8628360827</v>
      </c>
      <c r="T108" s="120">
        <v>0</v>
      </c>
      <c r="U108" s="120">
        <v>1246992.8026704332</v>
      </c>
      <c r="V108" s="120">
        <v>-3876801.4477784047</v>
      </c>
      <c r="W108" s="138">
        <v>6391078.683933991</v>
      </c>
      <c r="X108" s="152"/>
      <c r="Y108" s="19">
        <f t="shared" si="21"/>
        <v>0</v>
      </c>
      <c r="Z108" s="19">
        <f t="shared" si="21"/>
        <v>-11050.909844955197</v>
      </c>
      <c r="AA108" s="19">
        <f t="shared" si="22"/>
        <v>418640.92210250819</v>
      </c>
      <c r="AB108" s="19">
        <f t="shared" si="23"/>
        <v>0</v>
      </c>
      <c r="AC108" s="19">
        <f t="shared" si="23"/>
        <v>-248984.11746692285</v>
      </c>
      <c r="AD108" s="19">
        <f t="shared" si="23"/>
        <v>247814.99158733757</v>
      </c>
      <c r="AE108" s="19">
        <f t="shared" si="24"/>
        <v>0</v>
      </c>
      <c r="AF108" s="19">
        <f t="shared" si="25"/>
        <v>406420.88637796883</v>
      </c>
      <c r="AG108" s="112"/>
      <c r="AH108" s="117">
        <f>'[4]Sped FY 2021'!DZ124</f>
        <v>4192.4719479820224</v>
      </c>
      <c r="AI108" s="19">
        <f t="shared" si="27"/>
        <v>0</v>
      </c>
      <c r="AJ108" s="19">
        <f t="shared" si="27"/>
        <v>-2.6358935687749492</v>
      </c>
      <c r="AK108" s="19">
        <f t="shared" si="27"/>
        <v>99.85539016045513</v>
      </c>
      <c r="AL108" s="19">
        <f t="shared" si="27"/>
        <v>0</v>
      </c>
      <c r="AM108" s="19">
        <f t="shared" si="27"/>
        <v>-59.388380066983459</v>
      </c>
      <c r="AN108" s="19">
        <f t="shared" si="27"/>
        <v>59.109516929891271</v>
      </c>
      <c r="AO108" s="19">
        <f t="shared" si="27"/>
        <v>0</v>
      </c>
      <c r="AP108" s="19">
        <f t="shared" si="26"/>
        <v>96.940633454588252</v>
      </c>
      <c r="AQ108" s="118">
        <f>'[4]Sped FY 2021'!CR124</f>
        <v>1642.229181405017</v>
      </c>
      <c r="AR108" s="119">
        <f>'[4]Sped FY 2021'!CS124</f>
        <v>1547.4554249500595</v>
      </c>
      <c r="AS108" s="188">
        <f>'[5]Sped FY 2021'!CO124</f>
        <v>0.6980856669090405</v>
      </c>
      <c r="AT108" s="189">
        <f>'[5]Sped FY 2021'!CQ124</f>
        <v>0.73368488430550094</v>
      </c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  <c r="CB108" s="162"/>
      <c r="CC108" s="162"/>
      <c r="CD108" s="162"/>
      <c r="CE108" s="162"/>
      <c r="CF108" s="162"/>
      <c r="CG108" s="162"/>
      <c r="CH108" s="162"/>
      <c r="CI108" s="162"/>
      <c r="CJ108" s="162"/>
    </row>
    <row r="109" spans="1:88" ht="15" x14ac:dyDescent="0.25">
      <c r="A109" s="194">
        <v>281</v>
      </c>
      <c r="B109" s="194">
        <v>1</v>
      </c>
      <c r="C109" s="195" t="s">
        <v>92</v>
      </c>
      <c r="D109" s="157">
        <v>2</v>
      </c>
      <c r="E109" s="120">
        <f>'[4]Sped FY 2021'!AB125</f>
        <v>18031076.732483905</v>
      </c>
      <c r="F109" s="120">
        <f>'[4]Sped FY 2021'!AK125</f>
        <v>4148520.28308265</v>
      </c>
      <c r="G109" s="120">
        <f>'[4]Sped FY 2021'!BP125</f>
        <v>1171875.6549403463</v>
      </c>
      <c r="H109" s="120">
        <f>-'[4]Sped FY 2021'!CI125</f>
        <v>0</v>
      </c>
      <c r="I109" s="120">
        <f>'[4]Sped FY 2021'!CB125</f>
        <v>0</v>
      </c>
      <c r="J109" s="120">
        <f>'[4]Sped FY 2021'!BF125-'[4]Sped FY 2021'!BI125</f>
        <v>-8524856.87586217</v>
      </c>
      <c r="K109" s="120">
        <f>'[4]Sped FY 2021'!CJ125</f>
        <v>0</v>
      </c>
      <c r="L109" s="138">
        <f t="shared" si="19"/>
        <v>14826615.794644732</v>
      </c>
      <c r="M109" s="134">
        <f t="shared" si="20"/>
        <v>0</v>
      </c>
      <c r="N109" s="158">
        <v>281</v>
      </c>
      <c r="O109" s="159">
        <v>1</v>
      </c>
      <c r="P109" s="14" t="s">
        <v>92</v>
      </c>
      <c r="Q109" s="14">
        <v>2</v>
      </c>
      <c r="R109" s="120">
        <v>18031076.732483905</v>
      </c>
      <c r="S109" s="120">
        <v>4179014.5657452284</v>
      </c>
      <c r="T109" s="120">
        <v>0</v>
      </c>
      <c r="U109" s="120">
        <v>0</v>
      </c>
      <c r="V109" s="120">
        <v>-8803816.7775021605</v>
      </c>
      <c r="W109" s="138">
        <v>13406274.520726971</v>
      </c>
      <c r="X109" s="152"/>
      <c r="Y109" s="19">
        <f t="shared" si="21"/>
        <v>0</v>
      </c>
      <c r="Z109" s="19">
        <f t="shared" si="21"/>
        <v>-30494.282662578393</v>
      </c>
      <c r="AA109" s="19">
        <f t="shared" si="22"/>
        <v>1171875.6549403463</v>
      </c>
      <c r="AB109" s="19">
        <f t="shared" si="23"/>
        <v>0</v>
      </c>
      <c r="AC109" s="19">
        <f t="shared" si="23"/>
        <v>0</v>
      </c>
      <c r="AD109" s="19">
        <f t="shared" si="23"/>
        <v>278959.90163999051</v>
      </c>
      <c r="AE109" s="19">
        <f t="shared" si="24"/>
        <v>0</v>
      </c>
      <c r="AF109" s="19">
        <f t="shared" si="25"/>
        <v>1420341.2739177607</v>
      </c>
      <c r="AG109" s="112"/>
      <c r="AH109" s="117">
        <f>'[4]Sped FY 2021'!DZ125</f>
        <v>11932.559280600703</v>
      </c>
      <c r="AI109" s="19">
        <f t="shared" si="27"/>
        <v>0</v>
      </c>
      <c r="AJ109" s="19">
        <f t="shared" si="27"/>
        <v>-2.5555525805896742</v>
      </c>
      <c r="AK109" s="19">
        <f t="shared" si="27"/>
        <v>98.208240779119123</v>
      </c>
      <c r="AL109" s="19">
        <f t="shared" si="27"/>
        <v>0</v>
      </c>
      <c r="AM109" s="19">
        <f t="shared" si="27"/>
        <v>0</v>
      </c>
      <c r="AN109" s="19">
        <f t="shared" si="27"/>
        <v>23.378044481497625</v>
      </c>
      <c r="AO109" s="19">
        <f t="shared" si="27"/>
        <v>0</v>
      </c>
      <c r="AP109" s="19">
        <f t="shared" si="26"/>
        <v>119.03073268002727</v>
      </c>
      <c r="AQ109" s="118">
        <f>'[4]Sped FY 2021'!CR125</f>
        <v>1669.4226434433588</v>
      </c>
      <c r="AR109" s="119">
        <f>'[4]Sped FY 2021'!CS125</f>
        <v>1548.3203110832783</v>
      </c>
      <c r="AS109" s="188">
        <f>'[5]Sped FY 2021'!CO125</f>
        <v>0.62472697774257591</v>
      </c>
      <c r="AT109" s="189">
        <f>'[5]Sped FY 2021'!CQ125</f>
        <v>0.67305065144619569</v>
      </c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  <c r="CB109" s="162"/>
      <c r="CC109" s="162"/>
      <c r="CD109" s="162"/>
      <c r="CE109" s="162"/>
      <c r="CF109" s="162"/>
      <c r="CG109" s="162"/>
      <c r="CH109" s="162"/>
      <c r="CI109" s="162"/>
      <c r="CJ109" s="162"/>
    </row>
    <row r="110" spans="1:88" ht="15" x14ac:dyDescent="0.25">
      <c r="A110" s="194">
        <v>282</v>
      </c>
      <c r="B110" s="194">
        <v>1</v>
      </c>
      <c r="C110" s="195" t="s">
        <v>93</v>
      </c>
      <c r="D110" s="157">
        <v>2</v>
      </c>
      <c r="E110" s="120">
        <f>'[4]Sped FY 2021'!AB126</f>
        <v>1967202.2225333448</v>
      </c>
      <c r="F110" s="120">
        <f>'[4]Sped FY 2021'!AK126</f>
        <v>306199.08781433525</v>
      </c>
      <c r="G110" s="120">
        <f>'[4]Sped FY 2021'!BP126</f>
        <v>110186.27686721711</v>
      </c>
      <c r="H110" s="120">
        <f>-'[4]Sped FY 2021'!CI126</f>
        <v>0</v>
      </c>
      <c r="I110" s="120">
        <f>'[4]Sped FY 2021'!CB126</f>
        <v>0</v>
      </c>
      <c r="J110" s="120">
        <f>'[4]Sped FY 2021'!BF126-'[4]Sped FY 2021'!BI126</f>
        <v>-533480.57054013666</v>
      </c>
      <c r="K110" s="120">
        <f>'[4]Sped FY 2021'!CJ126</f>
        <v>0</v>
      </c>
      <c r="L110" s="138">
        <f t="shared" si="19"/>
        <v>1850107.0166747603</v>
      </c>
      <c r="M110" s="134">
        <f t="shared" si="20"/>
        <v>0</v>
      </c>
      <c r="N110" s="158">
        <v>282</v>
      </c>
      <c r="O110" s="159">
        <v>1</v>
      </c>
      <c r="P110" s="14" t="s">
        <v>93</v>
      </c>
      <c r="Q110" s="14">
        <v>2</v>
      </c>
      <c r="R110" s="120">
        <v>1967202.2225333448</v>
      </c>
      <c r="S110" s="120">
        <v>305905.5854975917</v>
      </c>
      <c r="T110" s="120">
        <v>0</v>
      </c>
      <c r="U110" s="120">
        <v>0</v>
      </c>
      <c r="V110" s="120">
        <v>-538213.5418813671</v>
      </c>
      <c r="W110" s="138">
        <v>1734894.2661495693</v>
      </c>
      <c r="X110" s="152"/>
      <c r="Y110" s="19">
        <f t="shared" si="21"/>
        <v>0</v>
      </c>
      <c r="Z110" s="19">
        <f t="shared" si="21"/>
        <v>293.50231674354291</v>
      </c>
      <c r="AA110" s="19">
        <f t="shared" si="22"/>
        <v>110186.27686721711</v>
      </c>
      <c r="AB110" s="19">
        <f t="shared" si="23"/>
        <v>0</v>
      </c>
      <c r="AC110" s="19">
        <f t="shared" si="23"/>
        <v>0</v>
      </c>
      <c r="AD110" s="19">
        <f t="shared" si="23"/>
        <v>4732.9713412304409</v>
      </c>
      <c r="AE110" s="19">
        <f t="shared" si="24"/>
        <v>0</v>
      </c>
      <c r="AF110" s="19">
        <f t="shared" si="25"/>
        <v>115212.75052519096</v>
      </c>
      <c r="AG110" s="112"/>
      <c r="AH110" s="117">
        <f>'[4]Sped FY 2021'!DZ126</f>
        <v>1818.6200991821547</v>
      </c>
      <c r="AI110" s="19">
        <f t="shared" si="27"/>
        <v>0</v>
      </c>
      <c r="AJ110" s="19">
        <f t="shared" si="27"/>
        <v>0.16138737104881487</v>
      </c>
      <c r="AK110" s="19">
        <f t="shared" si="27"/>
        <v>60.587847300691656</v>
      </c>
      <c r="AL110" s="19">
        <f t="shared" si="27"/>
        <v>0</v>
      </c>
      <c r="AM110" s="19">
        <f t="shared" si="27"/>
        <v>0</v>
      </c>
      <c r="AN110" s="19">
        <f t="shared" si="27"/>
        <v>2.6025068915486465</v>
      </c>
      <c r="AO110" s="19">
        <f t="shared" si="27"/>
        <v>0</v>
      </c>
      <c r="AP110" s="19">
        <f t="shared" si="26"/>
        <v>63.351741563289046</v>
      </c>
      <c r="AQ110" s="118">
        <f>'[4]Sped FY 2021'!CR126</f>
        <v>1010.3724060170033</v>
      </c>
      <c r="AR110" s="119">
        <f>'[4]Sped FY 2021'!CS126</f>
        <v>947.42145167481226</v>
      </c>
      <c r="AS110" s="188">
        <f>'[5]Sped FY 2021'!CO126</f>
        <v>0.5289634832640614</v>
      </c>
      <c r="AT110" s="189">
        <f>'[5]Sped FY 2021'!CQ126</f>
        <v>0.57020735882189455</v>
      </c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162"/>
      <c r="CJ110" s="162"/>
    </row>
    <row r="111" spans="1:88" ht="15" x14ac:dyDescent="0.25">
      <c r="A111" s="194">
        <v>283</v>
      </c>
      <c r="B111" s="194">
        <v>1</v>
      </c>
      <c r="C111" s="195" t="s">
        <v>94</v>
      </c>
      <c r="D111" s="157">
        <v>2</v>
      </c>
      <c r="E111" s="120">
        <f>'[4]Sped FY 2021'!AB127</f>
        <v>5905879.1437138617</v>
      </c>
      <c r="F111" s="120">
        <f>'[4]Sped FY 2021'!AK127</f>
        <v>1532369.998196519</v>
      </c>
      <c r="G111" s="120">
        <f>'[4]Sped FY 2021'!BP127</f>
        <v>354239.31523077574</v>
      </c>
      <c r="H111" s="120">
        <f>-'[4]Sped FY 2021'!CI127</f>
        <v>0</v>
      </c>
      <c r="I111" s="120">
        <f>'[4]Sped FY 2021'!CB127</f>
        <v>0</v>
      </c>
      <c r="J111" s="120">
        <f>'[4]Sped FY 2021'!BF127-'[4]Sped FY 2021'!BI127</f>
        <v>-1725092.7265737788</v>
      </c>
      <c r="K111" s="120">
        <f>'[4]Sped FY 2021'!CJ127</f>
        <v>0</v>
      </c>
      <c r="L111" s="138">
        <f t="shared" si="19"/>
        <v>6067395.7305673771</v>
      </c>
      <c r="M111" s="134">
        <f t="shared" si="20"/>
        <v>0</v>
      </c>
      <c r="N111" s="158">
        <v>283</v>
      </c>
      <c r="O111" s="159">
        <v>1</v>
      </c>
      <c r="P111" s="14" t="s">
        <v>94</v>
      </c>
      <c r="Q111" s="14">
        <v>2</v>
      </c>
      <c r="R111" s="120">
        <v>5905879.1437138617</v>
      </c>
      <c r="S111" s="120">
        <v>1538432.1971761135</v>
      </c>
      <c r="T111" s="120">
        <v>0</v>
      </c>
      <c r="U111" s="120">
        <v>0</v>
      </c>
      <c r="V111" s="120">
        <v>-1729460.1061473759</v>
      </c>
      <c r="W111" s="138">
        <v>5714851.2347425995</v>
      </c>
      <c r="X111" s="152"/>
      <c r="Y111" s="19">
        <f t="shared" si="21"/>
        <v>0</v>
      </c>
      <c r="Z111" s="19">
        <f t="shared" si="21"/>
        <v>-6062.1989795945119</v>
      </c>
      <c r="AA111" s="19">
        <f t="shared" si="22"/>
        <v>354239.31523077574</v>
      </c>
      <c r="AB111" s="19">
        <f t="shared" si="23"/>
        <v>0</v>
      </c>
      <c r="AC111" s="19">
        <f t="shared" si="23"/>
        <v>0</v>
      </c>
      <c r="AD111" s="19">
        <f t="shared" si="23"/>
        <v>4367.3795735971071</v>
      </c>
      <c r="AE111" s="19">
        <f t="shared" si="24"/>
        <v>0</v>
      </c>
      <c r="AF111" s="19">
        <f t="shared" si="25"/>
        <v>352544.49582477752</v>
      </c>
      <c r="AG111" s="112"/>
      <c r="AH111" s="117">
        <f>'[4]Sped FY 2021'!DZ127</f>
        <v>4700.2789082729942</v>
      </c>
      <c r="AI111" s="19">
        <f t="shared" si="27"/>
        <v>0</v>
      </c>
      <c r="AJ111" s="19">
        <f t="shared" si="27"/>
        <v>-1.289753033362423</v>
      </c>
      <c r="AK111" s="19">
        <f t="shared" si="27"/>
        <v>75.365594711257799</v>
      </c>
      <c r="AL111" s="19">
        <f t="shared" si="27"/>
        <v>0</v>
      </c>
      <c r="AM111" s="19">
        <f t="shared" si="27"/>
        <v>0</v>
      </c>
      <c r="AN111" s="19">
        <f t="shared" si="27"/>
        <v>0.92917455726085774</v>
      </c>
      <c r="AO111" s="19">
        <f t="shared" si="27"/>
        <v>0</v>
      </c>
      <c r="AP111" s="19">
        <f t="shared" si="26"/>
        <v>75.005016235156063</v>
      </c>
      <c r="AQ111" s="118">
        <f>'[4]Sped FY 2021'!CR127</f>
        <v>1234.3051141617368</v>
      </c>
      <c r="AR111" s="119">
        <f>'[4]Sped FY 2021'!CS127</f>
        <v>1159.3741649026135</v>
      </c>
      <c r="AS111" s="188">
        <f>'[5]Sped FY 2021'!CO127</f>
        <v>0.61244034975294792</v>
      </c>
      <c r="AT111" s="189">
        <f>'[5]Sped FY 2021'!CQ127</f>
        <v>0.64583420781279122</v>
      </c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162"/>
      <c r="CJ111" s="162"/>
    </row>
    <row r="112" spans="1:88" ht="15" x14ac:dyDescent="0.25">
      <c r="A112" s="194">
        <v>284</v>
      </c>
      <c r="B112" s="194">
        <v>1</v>
      </c>
      <c r="C112" s="195" t="s">
        <v>95</v>
      </c>
      <c r="D112" s="157">
        <v>3</v>
      </c>
      <c r="E112" s="120">
        <f>'[4]Sped FY 2021'!AB128</f>
        <v>12976376.615252452</v>
      </c>
      <c r="F112" s="120">
        <f>'[4]Sped FY 2021'!AK128</f>
        <v>2492991.5977718416</v>
      </c>
      <c r="G112" s="120">
        <f>'[4]Sped FY 2021'!BP128</f>
        <v>804114.99156049232</v>
      </c>
      <c r="H112" s="120">
        <f>-'[4]Sped FY 2021'!CI128</f>
        <v>0</v>
      </c>
      <c r="I112" s="120">
        <f>'[4]Sped FY 2021'!CB128</f>
        <v>1569964.9780500494</v>
      </c>
      <c r="J112" s="120">
        <f>'[4]Sped FY 2021'!BF128-'[4]Sped FY 2021'!BI128</f>
        <v>-5540678.0210072435</v>
      </c>
      <c r="K112" s="120">
        <f>'[4]Sped FY 2021'!CJ128</f>
        <v>0</v>
      </c>
      <c r="L112" s="138">
        <f t="shared" si="19"/>
        <v>12302770.161627594</v>
      </c>
      <c r="M112" s="134">
        <f t="shared" si="20"/>
        <v>0</v>
      </c>
      <c r="N112" s="158">
        <v>284</v>
      </c>
      <c r="O112" s="159">
        <v>1</v>
      </c>
      <c r="P112" s="14" t="s">
        <v>95</v>
      </c>
      <c r="Q112" s="14">
        <v>3</v>
      </c>
      <c r="R112" s="120">
        <v>12976376.615252452</v>
      </c>
      <c r="S112" s="120">
        <v>2499092.1746120378</v>
      </c>
      <c r="T112" s="120">
        <v>0</v>
      </c>
      <c r="U112" s="120">
        <v>1643898.1413479578</v>
      </c>
      <c r="V112" s="120">
        <v>-5598683.6861069035</v>
      </c>
      <c r="W112" s="138">
        <v>11520683.245105544</v>
      </c>
      <c r="X112" s="152"/>
      <c r="Y112" s="19">
        <f t="shared" si="21"/>
        <v>0</v>
      </c>
      <c r="Z112" s="19">
        <f t="shared" si="21"/>
        <v>-6100.5768401962705</v>
      </c>
      <c r="AA112" s="19">
        <f t="shared" si="22"/>
        <v>804114.99156049232</v>
      </c>
      <c r="AB112" s="19">
        <f t="shared" si="23"/>
        <v>0</v>
      </c>
      <c r="AC112" s="19">
        <f t="shared" si="23"/>
        <v>-73933.163297908381</v>
      </c>
      <c r="AD112" s="19">
        <f t="shared" si="23"/>
        <v>58005.665099659935</v>
      </c>
      <c r="AE112" s="19">
        <f t="shared" si="24"/>
        <v>0</v>
      </c>
      <c r="AF112" s="19">
        <f t="shared" si="25"/>
        <v>782086.91652205028</v>
      </c>
      <c r="AG112" s="112"/>
      <c r="AH112" s="117">
        <f>'[4]Sped FY 2021'!DZ128</f>
        <v>12442.978623354589</v>
      </c>
      <c r="AI112" s="19">
        <f t="shared" si="27"/>
        <v>0</v>
      </c>
      <c r="AJ112" s="19">
        <f t="shared" si="27"/>
        <v>-0.49028267466006248</v>
      </c>
      <c r="AK112" s="19">
        <f t="shared" si="27"/>
        <v>64.623995258757859</v>
      </c>
      <c r="AL112" s="19">
        <f t="shared" si="27"/>
        <v>0</v>
      </c>
      <c r="AM112" s="19">
        <f t="shared" si="27"/>
        <v>-5.9417576398581184</v>
      </c>
      <c r="AN112" s="19">
        <f t="shared" si="27"/>
        <v>4.6617186170188711</v>
      </c>
      <c r="AO112" s="19">
        <f t="shared" si="27"/>
        <v>0</v>
      </c>
      <c r="AP112" s="19">
        <f t="shared" si="26"/>
        <v>62.853673561258759</v>
      </c>
      <c r="AQ112" s="118">
        <f>'[4]Sped FY 2021'!CR128</f>
        <v>1060.3750760718724</v>
      </c>
      <c r="AR112" s="119">
        <f>'[4]Sped FY 2021'!CS128</f>
        <v>999.6452106494196</v>
      </c>
      <c r="AS112" s="188">
        <f>'[5]Sped FY 2021'!CO128</f>
        <v>0.61575872586422775</v>
      </c>
      <c r="AT112" s="189">
        <f>'[5]Sped FY 2021'!CQ128</f>
        <v>0.65266743348166711</v>
      </c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  <c r="CB112" s="162"/>
      <c r="CC112" s="162"/>
      <c r="CD112" s="162"/>
      <c r="CE112" s="162"/>
      <c r="CF112" s="162"/>
      <c r="CG112" s="162"/>
      <c r="CH112" s="162"/>
      <c r="CI112" s="162"/>
      <c r="CJ112" s="162"/>
    </row>
    <row r="113" spans="1:88" ht="15" x14ac:dyDescent="0.25">
      <c r="A113" s="194">
        <v>286</v>
      </c>
      <c r="B113" s="194">
        <v>1</v>
      </c>
      <c r="C113" s="195" t="s">
        <v>96</v>
      </c>
      <c r="D113" s="157">
        <v>2</v>
      </c>
      <c r="E113" s="120">
        <f>'[4]Sped FY 2021'!AB129</f>
        <v>2890313.6265075174</v>
      </c>
      <c r="F113" s="120">
        <f>'[4]Sped FY 2021'!AK129</f>
        <v>228024.61768449532</v>
      </c>
      <c r="G113" s="120">
        <f>'[4]Sped FY 2021'!BP129</f>
        <v>185296.63734801247</v>
      </c>
      <c r="H113" s="120">
        <f>-'[4]Sped FY 2021'!CI129</f>
        <v>0</v>
      </c>
      <c r="I113" s="120">
        <f>'[4]Sped FY 2021'!CB129</f>
        <v>338571.55998820649</v>
      </c>
      <c r="J113" s="120">
        <f>'[4]Sped FY 2021'!BF129-'[4]Sped FY 2021'!BI129</f>
        <v>-1827544.7826817126</v>
      </c>
      <c r="K113" s="120">
        <f>'[4]Sped FY 2021'!CJ129</f>
        <v>0</v>
      </c>
      <c r="L113" s="138">
        <f t="shared" si="19"/>
        <v>1814661.6588465192</v>
      </c>
      <c r="M113" s="134">
        <f t="shared" si="20"/>
        <v>0</v>
      </c>
      <c r="N113" s="158">
        <v>286</v>
      </c>
      <c r="O113" s="159">
        <v>1</v>
      </c>
      <c r="P113" s="14" t="s">
        <v>96</v>
      </c>
      <c r="Q113" s="14">
        <v>2</v>
      </c>
      <c r="R113" s="120">
        <v>2890313.6265075174</v>
      </c>
      <c r="S113" s="120">
        <v>234087.60456919062</v>
      </c>
      <c r="T113" s="120">
        <v>0</v>
      </c>
      <c r="U113" s="120">
        <v>392267.08811062877</v>
      </c>
      <c r="V113" s="120">
        <v>-1884181.9087587565</v>
      </c>
      <c r="W113" s="138">
        <v>1632486.4104285801</v>
      </c>
      <c r="X113" s="152"/>
      <c r="Y113" s="19">
        <f t="shared" si="21"/>
        <v>0</v>
      </c>
      <c r="Z113" s="19">
        <f t="shared" si="21"/>
        <v>-6062.9868846953032</v>
      </c>
      <c r="AA113" s="19">
        <f t="shared" si="22"/>
        <v>185296.63734801247</v>
      </c>
      <c r="AB113" s="19">
        <f t="shared" si="23"/>
        <v>0</v>
      </c>
      <c r="AC113" s="19">
        <f t="shared" si="23"/>
        <v>-53695.528122422285</v>
      </c>
      <c r="AD113" s="19">
        <f t="shared" si="23"/>
        <v>56637.126077043824</v>
      </c>
      <c r="AE113" s="19">
        <f t="shared" si="24"/>
        <v>0</v>
      </c>
      <c r="AF113" s="19">
        <f t="shared" si="25"/>
        <v>182175.24841793906</v>
      </c>
      <c r="AG113" s="112"/>
      <c r="AH113" s="117">
        <f>'[4]Sped FY 2021'!DZ129</f>
        <v>2547.0729013407527</v>
      </c>
      <c r="AI113" s="19">
        <f t="shared" si="27"/>
        <v>0</v>
      </c>
      <c r="AJ113" s="19">
        <f t="shared" si="27"/>
        <v>-2.3803743039721437</v>
      </c>
      <c r="AK113" s="19">
        <f t="shared" si="27"/>
        <v>72.748855068292016</v>
      </c>
      <c r="AL113" s="19">
        <f t="shared" si="27"/>
        <v>0</v>
      </c>
      <c r="AM113" s="19">
        <f t="shared" si="27"/>
        <v>-21.081268657115199</v>
      </c>
      <c r="AN113" s="19">
        <f t="shared" si="27"/>
        <v>22.236162163725517</v>
      </c>
      <c r="AO113" s="19">
        <f t="shared" si="27"/>
        <v>0</v>
      </c>
      <c r="AP113" s="19">
        <f t="shared" si="26"/>
        <v>71.523374270930333</v>
      </c>
      <c r="AQ113" s="118">
        <f>'[4]Sped FY 2021'!CR129</f>
        <v>1187.0486619667251</v>
      </c>
      <c r="AR113" s="119">
        <f>'[4]Sped FY 2021'!CS129</f>
        <v>1110.3501917082274</v>
      </c>
      <c r="AS113" s="188">
        <f>'[5]Sped FY 2021'!CO129</f>
        <v>0.75425683845972213</v>
      </c>
      <c r="AT113" s="189">
        <f>'[5]Sped FY 2021'!CQ129</f>
        <v>0.79972508592591041</v>
      </c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  <c r="CB113" s="162"/>
      <c r="CC113" s="162"/>
      <c r="CD113" s="162"/>
      <c r="CE113" s="162"/>
      <c r="CF113" s="162"/>
      <c r="CG113" s="162"/>
      <c r="CH113" s="162"/>
      <c r="CI113" s="162"/>
      <c r="CJ113" s="162"/>
    </row>
    <row r="114" spans="1:88" ht="15" x14ac:dyDescent="0.25">
      <c r="A114" s="194">
        <v>287</v>
      </c>
      <c r="B114" s="194">
        <v>6</v>
      </c>
      <c r="C114" s="195" t="s">
        <v>636</v>
      </c>
      <c r="D114" s="157">
        <v>8</v>
      </c>
      <c r="E114" s="120">
        <f>'[4]Sped FY 2021'!AB130</f>
        <v>8375789.5610380713</v>
      </c>
      <c r="F114" s="120">
        <f>'[4]Sped FY 2021'!AK130</f>
        <v>22959335.703327253</v>
      </c>
      <c r="G114" s="120">
        <f>'[4]Sped FY 2021'!BP130</f>
        <v>0</v>
      </c>
      <c r="H114" s="120">
        <f>-'[4]Sped FY 2021'!CI130</f>
        <v>0</v>
      </c>
      <c r="I114" s="120">
        <f>'[4]Sped FY 2021'!CB130</f>
        <v>0</v>
      </c>
      <c r="J114" s="120">
        <f>'[4]Sped FY 2021'!BF130-'[4]Sped FY 2021'!BI130</f>
        <v>40960978.730201386</v>
      </c>
      <c r="K114" s="120">
        <f>'[4]Sped FY 2021'!CJ130</f>
        <v>0</v>
      </c>
      <c r="L114" s="138">
        <f t="shared" si="19"/>
        <v>72296103.994566709</v>
      </c>
      <c r="M114" s="134">
        <f t="shared" si="20"/>
        <v>0</v>
      </c>
      <c r="N114" s="158">
        <v>287</v>
      </c>
      <c r="O114" s="159">
        <v>6</v>
      </c>
      <c r="P114" s="14" t="s">
        <v>636</v>
      </c>
      <c r="Q114" s="14">
        <v>8</v>
      </c>
      <c r="R114" s="120">
        <v>7799685.0060093477</v>
      </c>
      <c r="S114" s="120">
        <v>23281954.254143335</v>
      </c>
      <c r="T114" s="120">
        <v>0</v>
      </c>
      <c r="U114" s="120">
        <v>0</v>
      </c>
      <c r="V114" s="120">
        <v>41214464.734414026</v>
      </c>
      <c r="W114" s="138">
        <v>72296103.994566709</v>
      </c>
      <c r="X114" s="152"/>
      <c r="Y114" s="19">
        <f t="shared" si="21"/>
        <v>576104.55502872355</v>
      </c>
      <c r="Z114" s="19">
        <f t="shared" si="21"/>
        <v>-322618.55081608146</v>
      </c>
      <c r="AA114" s="19">
        <f t="shared" si="22"/>
        <v>0</v>
      </c>
      <c r="AB114" s="19">
        <f t="shared" si="23"/>
        <v>0</v>
      </c>
      <c r="AC114" s="19">
        <f t="shared" si="23"/>
        <v>0</v>
      </c>
      <c r="AD114" s="19">
        <f t="shared" si="23"/>
        <v>-253486.00421264023</v>
      </c>
      <c r="AE114" s="19">
        <f t="shared" si="24"/>
        <v>0</v>
      </c>
      <c r="AF114" s="19">
        <f t="shared" si="25"/>
        <v>0</v>
      </c>
      <c r="AG114" s="112"/>
      <c r="AH114" s="117">
        <f>'[4]Sped FY 2021'!DZ130</f>
        <v>0</v>
      </c>
      <c r="AI114" s="19">
        <f t="shared" si="27"/>
        <v>0</v>
      </c>
      <c r="AJ114" s="19">
        <f t="shared" si="27"/>
        <v>0</v>
      </c>
      <c r="AK114" s="19">
        <f t="shared" si="27"/>
        <v>0</v>
      </c>
      <c r="AL114" s="19">
        <f t="shared" si="27"/>
        <v>0</v>
      </c>
      <c r="AM114" s="19">
        <f t="shared" si="27"/>
        <v>0</v>
      </c>
      <c r="AN114" s="19">
        <f t="shared" si="27"/>
        <v>0</v>
      </c>
      <c r="AO114" s="19">
        <f t="shared" si="27"/>
        <v>0</v>
      </c>
      <c r="AP114" s="19">
        <f t="shared" si="26"/>
        <v>0</v>
      </c>
      <c r="AQ114" s="118">
        <f>'[4]Sped FY 2021'!CR130</f>
        <v>0</v>
      </c>
      <c r="AR114" s="119">
        <f>'[4]Sped FY 2021'!CS130</f>
        <v>0</v>
      </c>
      <c r="AS114" s="188">
        <f>'[5]Sped FY 2021'!CO130</f>
        <v>0.46865479007548017</v>
      </c>
      <c r="AT114" s="189">
        <f>'[5]Sped FY 2021'!CQ130</f>
        <v>0.46865479007548022</v>
      </c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  <c r="CB114" s="162"/>
      <c r="CC114" s="162"/>
      <c r="CD114" s="162"/>
      <c r="CE114" s="162"/>
      <c r="CF114" s="162"/>
      <c r="CG114" s="162"/>
      <c r="CH114" s="162"/>
      <c r="CI114" s="162"/>
      <c r="CJ114" s="162"/>
    </row>
    <row r="115" spans="1:88" ht="15" x14ac:dyDescent="0.25">
      <c r="A115" s="194">
        <v>288</v>
      </c>
      <c r="B115" s="194">
        <v>6</v>
      </c>
      <c r="C115" s="195" t="s">
        <v>637</v>
      </c>
      <c r="D115" s="157">
        <v>8</v>
      </c>
      <c r="E115" s="120">
        <f>'[4]Sped FY 2021'!AB131</f>
        <v>2407861.8257379476</v>
      </c>
      <c r="F115" s="120">
        <f>'[4]Sped FY 2021'!AK131</f>
        <v>3579928.8385654241</v>
      </c>
      <c r="G115" s="120">
        <f>'[4]Sped FY 2021'!BP131</f>
        <v>0</v>
      </c>
      <c r="H115" s="120">
        <f>-'[4]Sped FY 2021'!CI131</f>
        <v>0</v>
      </c>
      <c r="I115" s="120">
        <f>'[4]Sped FY 2021'!CB131</f>
        <v>0</v>
      </c>
      <c r="J115" s="120">
        <f>'[4]Sped FY 2021'!BF131-'[4]Sped FY 2021'!BI131</f>
        <v>7270510.6988265831</v>
      </c>
      <c r="K115" s="120">
        <f>'[4]Sped FY 2021'!CJ131</f>
        <v>0</v>
      </c>
      <c r="L115" s="138">
        <f t="shared" si="19"/>
        <v>13258301.363129955</v>
      </c>
      <c r="M115" s="134">
        <f t="shared" si="20"/>
        <v>0</v>
      </c>
      <c r="N115" s="158">
        <v>288</v>
      </c>
      <c r="O115" s="159">
        <v>6</v>
      </c>
      <c r="P115" s="14" t="s">
        <v>637</v>
      </c>
      <c r="Q115" s="14">
        <v>8</v>
      </c>
      <c r="R115" s="120">
        <v>2229228.8406668096</v>
      </c>
      <c r="S115" s="120">
        <v>3679963.3102052612</v>
      </c>
      <c r="T115" s="120">
        <v>0</v>
      </c>
      <c r="U115" s="120">
        <v>0</v>
      </c>
      <c r="V115" s="120">
        <v>7349109.2122578844</v>
      </c>
      <c r="W115" s="138">
        <v>13258301.363129955</v>
      </c>
      <c r="X115" s="152"/>
      <c r="Y115" s="19">
        <f t="shared" si="21"/>
        <v>178632.98507113801</v>
      </c>
      <c r="Z115" s="19">
        <f t="shared" si="21"/>
        <v>-100034.47163983714</v>
      </c>
      <c r="AA115" s="19">
        <f t="shared" si="22"/>
        <v>0</v>
      </c>
      <c r="AB115" s="19">
        <f t="shared" si="23"/>
        <v>0</v>
      </c>
      <c r="AC115" s="19">
        <f t="shared" si="23"/>
        <v>0</v>
      </c>
      <c r="AD115" s="19">
        <f t="shared" si="23"/>
        <v>-78598.51343130134</v>
      </c>
      <c r="AE115" s="19">
        <f t="shared" si="24"/>
        <v>0</v>
      </c>
      <c r="AF115" s="19">
        <f t="shared" si="25"/>
        <v>0</v>
      </c>
      <c r="AG115" s="112"/>
      <c r="AH115" s="117">
        <f>'[4]Sped FY 2021'!DZ131</f>
        <v>0</v>
      </c>
      <c r="AI115" s="19">
        <f t="shared" si="27"/>
        <v>0</v>
      </c>
      <c r="AJ115" s="19">
        <f t="shared" si="27"/>
        <v>0</v>
      </c>
      <c r="AK115" s="19">
        <f t="shared" si="27"/>
        <v>0</v>
      </c>
      <c r="AL115" s="19">
        <f t="shared" si="27"/>
        <v>0</v>
      </c>
      <c r="AM115" s="19">
        <f t="shared" si="27"/>
        <v>0</v>
      </c>
      <c r="AN115" s="19">
        <f t="shared" si="27"/>
        <v>0</v>
      </c>
      <c r="AO115" s="19">
        <f t="shared" si="27"/>
        <v>0</v>
      </c>
      <c r="AP115" s="19">
        <f t="shared" si="26"/>
        <v>0</v>
      </c>
      <c r="AQ115" s="118">
        <f>'[4]Sped FY 2021'!CR131</f>
        <v>0</v>
      </c>
      <c r="AR115" s="119">
        <f>'[4]Sped FY 2021'!CS131</f>
        <v>0</v>
      </c>
      <c r="AS115" s="188">
        <f>'[5]Sped FY 2021'!CO131</f>
        <v>0.5329624346866727</v>
      </c>
      <c r="AT115" s="189">
        <f>'[5]Sped FY 2021'!CQ131</f>
        <v>0.5329624346866727</v>
      </c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  <c r="CB115" s="162"/>
      <c r="CC115" s="162"/>
      <c r="CD115" s="162"/>
      <c r="CE115" s="162"/>
      <c r="CF115" s="162"/>
      <c r="CG115" s="162"/>
      <c r="CH115" s="162"/>
      <c r="CI115" s="162"/>
      <c r="CJ115" s="162"/>
    </row>
    <row r="116" spans="1:88" s="210" customFormat="1" ht="15" x14ac:dyDescent="0.25">
      <c r="A116" s="196">
        <v>294</v>
      </c>
      <c r="B116" s="196">
        <v>1</v>
      </c>
      <c r="C116" s="197" t="s">
        <v>97</v>
      </c>
      <c r="D116" s="198">
        <v>5</v>
      </c>
      <c r="E116" s="199">
        <f>'[4]Sped FY 2021'!AB132</f>
        <v>1541939.7823622823</v>
      </c>
      <c r="F116" s="199">
        <f>'[4]Sped FY 2021'!AK132</f>
        <v>280271.63986372465</v>
      </c>
      <c r="G116" s="199">
        <f>'[4]Sped FY 2021'!BP132</f>
        <v>45598.47836385524</v>
      </c>
      <c r="H116" s="199">
        <f>-'[4]Sped FY 2021'!CI132</f>
        <v>0</v>
      </c>
      <c r="I116" s="199">
        <f>'[4]Sped FY 2021'!CB132</f>
        <v>0</v>
      </c>
      <c r="J116" s="199">
        <f>'[4]Sped FY 2021'!BF132-'[4]Sped FY 2021'!BI132</f>
        <v>441138.36490371416</v>
      </c>
      <c r="K116" s="199">
        <f>'[4]Sped FY 2021'!CJ132</f>
        <v>0</v>
      </c>
      <c r="L116" s="200">
        <f t="shared" si="19"/>
        <v>2308948.2654935764</v>
      </c>
      <c r="M116" s="201">
        <f t="shared" si="20"/>
        <v>0</v>
      </c>
      <c r="N116" s="202">
        <v>294</v>
      </c>
      <c r="O116" s="203">
        <v>1</v>
      </c>
      <c r="P116" s="204" t="s">
        <v>97</v>
      </c>
      <c r="Q116" s="204">
        <v>5</v>
      </c>
      <c r="R116" s="199">
        <v>1541939.7823622823</v>
      </c>
      <c r="S116" s="199">
        <v>282002.50382731872</v>
      </c>
      <c r="T116" s="199">
        <v>0</v>
      </c>
      <c r="U116" s="199">
        <v>0</v>
      </c>
      <c r="V116" s="199">
        <v>508064.08762563183</v>
      </c>
      <c r="W116" s="200">
        <v>2332006.3738152329</v>
      </c>
      <c r="X116" s="205"/>
      <c r="Y116" s="206">
        <f t="shared" si="21"/>
        <v>0</v>
      </c>
      <c r="Z116" s="206">
        <f t="shared" si="21"/>
        <v>-1730.8639635940781</v>
      </c>
      <c r="AA116" s="206">
        <f t="shared" si="22"/>
        <v>45598.47836385524</v>
      </c>
      <c r="AB116" s="206">
        <f t="shared" si="23"/>
        <v>0</v>
      </c>
      <c r="AC116" s="206">
        <f t="shared" si="23"/>
        <v>0</v>
      </c>
      <c r="AD116" s="206">
        <f t="shared" si="23"/>
        <v>-66925.722721917671</v>
      </c>
      <c r="AE116" s="206">
        <f t="shared" si="24"/>
        <v>0</v>
      </c>
      <c r="AF116" s="206">
        <f t="shared" si="25"/>
        <v>-23058.108321656473</v>
      </c>
      <c r="AG116" s="206"/>
      <c r="AH116" s="207">
        <f>'[4]Sped FY 2021'!DZ132</f>
        <v>1957.2773222137225</v>
      </c>
      <c r="AI116" s="206">
        <f t="shared" si="27"/>
        <v>0</v>
      </c>
      <c r="AJ116" s="206">
        <f t="shared" si="27"/>
        <v>-0.88432228992283723</v>
      </c>
      <c r="AK116" s="206">
        <f t="shared" si="27"/>
        <v>23.296891986814821</v>
      </c>
      <c r="AL116" s="206">
        <f t="shared" si="27"/>
        <v>0</v>
      </c>
      <c r="AM116" s="206">
        <f t="shared" si="27"/>
        <v>0</v>
      </c>
      <c r="AN116" s="206">
        <f t="shared" si="27"/>
        <v>-34.193275506928799</v>
      </c>
      <c r="AO116" s="206">
        <f t="shared" si="27"/>
        <v>0</v>
      </c>
      <c r="AP116" s="206">
        <f t="shared" si="26"/>
        <v>-11.780705810036801</v>
      </c>
      <c r="AQ116" s="208">
        <f>'[4]Sped FY 2021'!CR132</f>
        <v>361.87564794513548</v>
      </c>
      <c r="AR116" s="209">
        <f>'[4]Sped FY 2021'!CS132</f>
        <v>373.56382425638742</v>
      </c>
      <c r="AS116" s="188">
        <f>'[5]Sped FY 2021'!CO132</f>
        <v>0.62399940090069084</v>
      </c>
      <c r="AT116" s="189">
        <f>'[5]Sped FY 2021'!CQ132</f>
        <v>0.61651114433788134</v>
      </c>
      <c r="AV116" s="211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  <c r="BI116" s="212"/>
      <c r="BJ116" s="212"/>
      <c r="BK116" s="212"/>
      <c r="BL116" s="212"/>
      <c r="BM116" s="212"/>
      <c r="BN116" s="212"/>
      <c r="BO116" s="212"/>
      <c r="BP116" s="212"/>
      <c r="BQ116" s="212"/>
      <c r="BR116" s="212"/>
      <c r="BS116" s="212"/>
      <c r="BT116" s="212"/>
      <c r="BU116" s="212"/>
      <c r="BV116" s="212"/>
      <c r="BW116" s="212"/>
      <c r="BX116" s="212"/>
      <c r="BY116" s="212"/>
      <c r="BZ116" s="212"/>
      <c r="CA116" s="212"/>
      <c r="CB116" s="212"/>
      <c r="CC116" s="212"/>
      <c r="CD116" s="212"/>
      <c r="CE116" s="212"/>
      <c r="CF116" s="212"/>
      <c r="CG116" s="212"/>
      <c r="CH116" s="212"/>
      <c r="CI116" s="212"/>
      <c r="CJ116" s="212"/>
    </row>
    <row r="117" spans="1:88" ht="15" x14ac:dyDescent="0.25">
      <c r="A117" s="194">
        <v>297</v>
      </c>
      <c r="B117" s="194">
        <v>1</v>
      </c>
      <c r="C117" s="195" t="s">
        <v>98</v>
      </c>
      <c r="D117" s="157">
        <v>6</v>
      </c>
      <c r="E117" s="120">
        <f>'[4]Sped FY 2021'!AB133</f>
        <v>348081.6157053049</v>
      </c>
      <c r="F117" s="120">
        <f>'[4]Sped FY 2021'!AK133</f>
        <v>72114.968565126852</v>
      </c>
      <c r="G117" s="120">
        <f>'[4]Sped FY 2021'!BP133</f>
        <v>18138.743872799321</v>
      </c>
      <c r="H117" s="120">
        <f>-'[4]Sped FY 2021'!CI133</f>
        <v>0</v>
      </c>
      <c r="I117" s="120">
        <f>'[4]Sped FY 2021'!CB133</f>
        <v>12714.355561251519</v>
      </c>
      <c r="J117" s="120">
        <f>'[4]Sped FY 2021'!BF133-'[4]Sped FY 2021'!BI133</f>
        <v>-76429.22850624501</v>
      </c>
      <c r="K117" s="120">
        <f>'[4]Sped FY 2021'!CJ133</f>
        <v>0</v>
      </c>
      <c r="L117" s="138">
        <f t="shared" si="19"/>
        <v>374620.45519823761</v>
      </c>
      <c r="M117" s="134">
        <f t="shared" si="20"/>
        <v>0</v>
      </c>
      <c r="N117" s="158">
        <v>297</v>
      </c>
      <c r="O117" s="159">
        <v>1</v>
      </c>
      <c r="P117" s="14" t="s">
        <v>98</v>
      </c>
      <c r="Q117" s="14">
        <v>6</v>
      </c>
      <c r="R117" s="120">
        <v>348081.6157053049</v>
      </c>
      <c r="S117" s="120">
        <v>72046.501907953498</v>
      </c>
      <c r="T117" s="120">
        <v>0</v>
      </c>
      <c r="U117" s="120">
        <v>16905.850032414019</v>
      </c>
      <c r="V117" s="120">
        <v>-79869.341164438287</v>
      </c>
      <c r="W117" s="138">
        <v>357164.62648123415</v>
      </c>
      <c r="X117" s="152"/>
      <c r="Y117" s="19">
        <f t="shared" si="21"/>
        <v>0</v>
      </c>
      <c r="Z117" s="19">
        <f t="shared" si="21"/>
        <v>68.466657173354179</v>
      </c>
      <c r="AA117" s="19">
        <f t="shared" si="22"/>
        <v>18138.743872799321</v>
      </c>
      <c r="AB117" s="19">
        <f t="shared" si="23"/>
        <v>0</v>
      </c>
      <c r="AC117" s="19">
        <f t="shared" si="23"/>
        <v>-4191.4944711624994</v>
      </c>
      <c r="AD117" s="19">
        <f t="shared" si="23"/>
        <v>3440.1126581932767</v>
      </c>
      <c r="AE117" s="19">
        <f t="shared" si="24"/>
        <v>0</v>
      </c>
      <c r="AF117" s="19">
        <f t="shared" si="25"/>
        <v>17455.82871700346</v>
      </c>
      <c r="AG117" s="112"/>
      <c r="AH117" s="117">
        <f>'[4]Sped FY 2021'!DZ133</f>
        <v>358.70020740775095</v>
      </c>
      <c r="AI117" s="19">
        <f t="shared" si="27"/>
        <v>0</v>
      </c>
      <c r="AJ117" s="19">
        <f t="shared" si="27"/>
        <v>0.19087431721366416</v>
      </c>
      <c r="AK117" s="19">
        <f t="shared" si="27"/>
        <v>50.567977096763094</v>
      </c>
      <c r="AL117" s="19">
        <f t="shared" si="27"/>
        <v>0</v>
      </c>
      <c r="AM117" s="19">
        <f t="shared" si="27"/>
        <v>-11.685230129788678</v>
      </c>
      <c r="AN117" s="19">
        <f t="shared" si="27"/>
        <v>9.5904953137725482</v>
      </c>
      <c r="AO117" s="19">
        <f t="shared" si="27"/>
        <v>0</v>
      </c>
      <c r="AP117" s="19">
        <f t="shared" si="26"/>
        <v>48.66411659796065</v>
      </c>
      <c r="AQ117" s="118">
        <f>'[4]Sped FY 2021'!CR133</f>
        <v>826.57262822169741</v>
      </c>
      <c r="AR117" s="119">
        <f>'[4]Sped FY 2021'!CS133</f>
        <v>777.10792664457415</v>
      </c>
      <c r="AS117" s="188">
        <f>'[5]Sped FY 2021'!CO133</f>
        <v>0.6288141517538165</v>
      </c>
      <c r="AT117" s="189">
        <f>'[5]Sped FY 2021'!CQ133</f>
        <v>0.65891297330435827</v>
      </c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  <c r="CB117" s="162"/>
      <c r="CC117" s="162"/>
      <c r="CD117" s="162"/>
      <c r="CE117" s="162"/>
      <c r="CF117" s="162"/>
      <c r="CG117" s="162"/>
      <c r="CH117" s="162"/>
      <c r="CI117" s="162"/>
      <c r="CJ117" s="162"/>
    </row>
    <row r="118" spans="1:88" ht="15" x14ac:dyDescent="0.25">
      <c r="A118" s="194">
        <v>299</v>
      </c>
      <c r="B118" s="194">
        <v>1</v>
      </c>
      <c r="C118" s="195" t="s">
        <v>99</v>
      </c>
      <c r="D118" s="157">
        <v>6</v>
      </c>
      <c r="E118" s="120">
        <f>'[4]Sped FY 2021'!AB134</f>
        <v>859035.20622021309</v>
      </c>
      <c r="F118" s="120">
        <f>'[4]Sped FY 2021'!AK134</f>
        <v>234749.6361302225</v>
      </c>
      <c r="G118" s="120">
        <f>'[4]Sped FY 2021'!BP134</f>
        <v>50151.945144583406</v>
      </c>
      <c r="H118" s="120">
        <f>-'[4]Sped FY 2021'!CI134</f>
        <v>0</v>
      </c>
      <c r="I118" s="120">
        <f>'[4]Sped FY 2021'!CB134</f>
        <v>26593.225201480207</v>
      </c>
      <c r="J118" s="120">
        <f>'[4]Sped FY 2021'!BF134-'[4]Sped FY 2021'!BI134</f>
        <v>-254631.60672840674</v>
      </c>
      <c r="K118" s="120">
        <f>'[4]Sped FY 2021'!CJ134</f>
        <v>0</v>
      </c>
      <c r="L118" s="138">
        <f t="shared" si="19"/>
        <v>915898.40596809273</v>
      </c>
      <c r="M118" s="134">
        <f t="shared" si="20"/>
        <v>0</v>
      </c>
      <c r="N118" s="158">
        <v>299</v>
      </c>
      <c r="O118" s="159">
        <v>1</v>
      </c>
      <c r="P118" s="14" t="s">
        <v>99</v>
      </c>
      <c r="Q118" s="14">
        <v>6</v>
      </c>
      <c r="R118" s="120">
        <v>828555.47130335728</v>
      </c>
      <c r="S118" s="120">
        <v>252314.8798851764</v>
      </c>
      <c r="T118" s="120">
        <v>0</v>
      </c>
      <c r="U118" s="120">
        <v>57191.386778165936</v>
      </c>
      <c r="V118" s="120">
        <v>-270656.7590190075</v>
      </c>
      <c r="W118" s="138">
        <v>867404.97894769209</v>
      </c>
      <c r="X118" s="152"/>
      <c r="Y118" s="19">
        <f t="shared" si="21"/>
        <v>30479.734916855814</v>
      </c>
      <c r="Z118" s="19">
        <f t="shared" si="21"/>
        <v>-17565.243754953903</v>
      </c>
      <c r="AA118" s="19">
        <f t="shared" si="22"/>
        <v>50151.945144583406</v>
      </c>
      <c r="AB118" s="19">
        <f t="shared" si="23"/>
        <v>0</v>
      </c>
      <c r="AC118" s="19">
        <f t="shared" si="23"/>
        <v>-30598.161576685729</v>
      </c>
      <c r="AD118" s="19">
        <f t="shared" si="23"/>
        <v>16025.152290600759</v>
      </c>
      <c r="AE118" s="19">
        <f t="shared" si="24"/>
        <v>0</v>
      </c>
      <c r="AF118" s="19">
        <f t="shared" si="25"/>
        <v>48493.427020400646</v>
      </c>
      <c r="AG118" s="112"/>
      <c r="AH118" s="117">
        <f>'[4]Sped FY 2021'!DZ134</f>
        <v>701.32421504372599</v>
      </c>
      <c r="AI118" s="19">
        <f t="shared" si="27"/>
        <v>43.460263118043727</v>
      </c>
      <c r="AJ118" s="19">
        <f t="shared" si="27"/>
        <v>-25.045825280478514</v>
      </c>
      <c r="AK118" s="19">
        <f t="shared" si="27"/>
        <v>71.510357219672713</v>
      </c>
      <c r="AL118" s="19">
        <f t="shared" si="27"/>
        <v>0</v>
      </c>
      <c r="AM118" s="19">
        <f t="shared" si="27"/>
        <v>-43.629124619314624</v>
      </c>
      <c r="AN118" s="19">
        <f t="shared" si="27"/>
        <v>22.849848824343855</v>
      </c>
      <c r="AO118" s="19">
        <f t="shared" si="27"/>
        <v>0</v>
      </c>
      <c r="AP118" s="19">
        <f t="shared" si="26"/>
        <v>69.145519262267584</v>
      </c>
      <c r="AQ118" s="118">
        <f>'[4]Sped FY 2021'!CR134</f>
        <v>1163.748372030348</v>
      </c>
      <c r="AR118" s="119">
        <f>'[4]Sped FY 2021'!CS134</f>
        <v>1093.5313314409943</v>
      </c>
      <c r="AS118" s="188">
        <f>'[5]Sped FY 2021'!CO134</f>
        <v>0.66458178618463637</v>
      </c>
      <c r="AT118" s="189">
        <f>'[5]Sped FY 2021'!CQ134</f>
        <v>0.69419885916334101</v>
      </c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  <c r="CB118" s="162"/>
      <c r="CC118" s="162"/>
      <c r="CD118" s="162"/>
      <c r="CE118" s="162"/>
      <c r="CF118" s="162"/>
      <c r="CG118" s="162"/>
      <c r="CH118" s="162"/>
      <c r="CI118" s="162"/>
      <c r="CJ118" s="162"/>
    </row>
    <row r="119" spans="1:88" ht="15" x14ac:dyDescent="0.25">
      <c r="A119" s="194">
        <v>300</v>
      </c>
      <c r="B119" s="194">
        <v>1</v>
      </c>
      <c r="C119" s="195" t="s">
        <v>100</v>
      </c>
      <c r="D119" s="157">
        <v>5</v>
      </c>
      <c r="E119" s="120">
        <f>'[4]Sped FY 2021'!AB135</f>
        <v>1626240.1059380418</v>
      </c>
      <c r="F119" s="120">
        <f>'[4]Sped FY 2021'!AK135</f>
        <v>599959.64319685579</v>
      </c>
      <c r="G119" s="120">
        <f>'[4]Sped FY 2021'!BP135</f>
        <v>77534.394526016506</v>
      </c>
      <c r="H119" s="120">
        <f>-'[4]Sped FY 2021'!CI135</f>
        <v>0</v>
      </c>
      <c r="I119" s="120">
        <f>'[4]Sped FY 2021'!CB135</f>
        <v>0</v>
      </c>
      <c r="J119" s="120">
        <f>'[4]Sped FY 2021'!BF135-'[4]Sped FY 2021'!BI135</f>
        <v>-158747.77075125044</v>
      </c>
      <c r="K119" s="120">
        <f>'[4]Sped FY 2021'!CJ135</f>
        <v>0</v>
      </c>
      <c r="L119" s="138">
        <f t="shared" si="19"/>
        <v>2144986.3729096637</v>
      </c>
      <c r="M119" s="134">
        <f t="shared" si="20"/>
        <v>0</v>
      </c>
      <c r="N119" s="158">
        <v>300</v>
      </c>
      <c r="O119" s="159">
        <v>1</v>
      </c>
      <c r="P119" s="14" t="s">
        <v>100</v>
      </c>
      <c r="Q119" s="14">
        <v>5</v>
      </c>
      <c r="R119" s="120">
        <v>1626240.1059380418</v>
      </c>
      <c r="S119" s="120">
        <v>600531.11539023998</v>
      </c>
      <c r="T119" s="120">
        <v>-24160.488066026475</v>
      </c>
      <c r="U119" s="120">
        <v>0</v>
      </c>
      <c r="V119" s="120">
        <v>-166592.97637500108</v>
      </c>
      <c r="W119" s="138">
        <v>2036017.7568872543</v>
      </c>
      <c r="X119" s="152"/>
      <c r="Y119" s="19">
        <f t="shared" si="21"/>
        <v>0</v>
      </c>
      <c r="Z119" s="19">
        <f t="shared" si="21"/>
        <v>-571.47219338419382</v>
      </c>
      <c r="AA119" s="19">
        <f t="shared" si="22"/>
        <v>77534.394526016506</v>
      </c>
      <c r="AB119" s="19">
        <f t="shared" si="23"/>
        <v>24160.488066026475</v>
      </c>
      <c r="AC119" s="19">
        <f t="shared" si="23"/>
        <v>0</v>
      </c>
      <c r="AD119" s="19">
        <f t="shared" si="23"/>
        <v>7845.2056237506331</v>
      </c>
      <c r="AE119" s="19">
        <f t="shared" si="24"/>
        <v>0</v>
      </c>
      <c r="AF119" s="19">
        <f t="shared" si="25"/>
        <v>108968.61602240941</v>
      </c>
      <c r="AG119" s="112"/>
      <c r="AH119" s="117">
        <f>'[4]Sped FY 2021'!DZ135</f>
        <v>1084.1387221091409</v>
      </c>
      <c r="AI119" s="19">
        <f t="shared" si="27"/>
        <v>0</v>
      </c>
      <c r="AJ119" s="19">
        <f t="shared" si="27"/>
        <v>-0.52712091333885902</v>
      </c>
      <c r="AK119" s="19">
        <f t="shared" si="27"/>
        <v>71.517042002869331</v>
      </c>
      <c r="AL119" s="19">
        <f t="shared" si="27"/>
        <v>22.285421204237945</v>
      </c>
      <c r="AM119" s="19">
        <f t="shared" si="27"/>
        <v>0</v>
      </c>
      <c r="AN119" s="19">
        <f t="shared" si="27"/>
        <v>7.2363485075859613</v>
      </c>
      <c r="AO119" s="19">
        <f t="shared" si="27"/>
        <v>0</v>
      </c>
      <c r="AP119" s="19">
        <f t="shared" si="26"/>
        <v>100.51169080135436</v>
      </c>
      <c r="AQ119" s="118">
        <f>'[4]Sped FY 2021'!CR135</f>
        <v>1140.6126596677198</v>
      </c>
      <c r="AR119" s="119">
        <f>'[4]Sped FY 2021'!CS135</f>
        <v>1035.3724203752965</v>
      </c>
      <c r="AS119" s="188">
        <f>'[5]Sped FY 2021'!CO135</f>
        <v>0.64937039013422326</v>
      </c>
      <c r="AT119" s="189">
        <f>'[5]Sped FY 2021'!CQ135</f>
        <v>0.68679377359634675</v>
      </c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</row>
    <row r="120" spans="1:88" ht="15" x14ac:dyDescent="0.25">
      <c r="A120" s="194">
        <v>306</v>
      </c>
      <c r="B120" s="194">
        <v>1</v>
      </c>
      <c r="C120" s="195" t="s">
        <v>101</v>
      </c>
      <c r="D120" s="157">
        <v>6</v>
      </c>
      <c r="E120" s="120">
        <f>'[4]Sped FY 2021'!AB136</f>
        <v>399556.85197165032</v>
      </c>
      <c r="F120" s="120">
        <f>'[4]Sped FY 2021'!AK136</f>
        <v>118708.02396146499</v>
      </c>
      <c r="G120" s="120">
        <f>'[4]Sped FY 2021'!BP136</f>
        <v>15591.398139858806</v>
      </c>
      <c r="H120" s="120">
        <f>-'[4]Sped FY 2021'!CI136</f>
        <v>0</v>
      </c>
      <c r="I120" s="120">
        <f>'[4]Sped FY 2021'!CB136</f>
        <v>0</v>
      </c>
      <c r="J120" s="120">
        <f>'[4]Sped FY 2021'!BF136-'[4]Sped FY 2021'!BI136</f>
        <v>39552.870960604334</v>
      </c>
      <c r="K120" s="120">
        <f>'[4]Sped FY 2021'!CJ136</f>
        <v>0</v>
      </c>
      <c r="L120" s="138">
        <f t="shared" si="19"/>
        <v>573409.14503357839</v>
      </c>
      <c r="M120" s="134">
        <f t="shared" si="20"/>
        <v>0</v>
      </c>
      <c r="N120" s="158">
        <v>306</v>
      </c>
      <c r="O120" s="159">
        <v>1</v>
      </c>
      <c r="P120" s="14" t="s">
        <v>101</v>
      </c>
      <c r="Q120" s="14">
        <v>6</v>
      </c>
      <c r="R120" s="120">
        <v>399556.85197165032</v>
      </c>
      <c r="S120" s="120">
        <v>118777.44692220718</v>
      </c>
      <c r="T120" s="120">
        <v>0</v>
      </c>
      <c r="U120" s="120">
        <v>0</v>
      </c>
      <c r="V120" s="120">
        <v>45651.612354735051</v>
      </c>
      <c r="W120" s="138">
        <v>563985.91124859254</v>
      </c>
      <c r="X120" s="152"/>
      <c r="Y120" s="19">
        <f t="shared" si="21"/>
        <v>0</v>
      </c>
      <c r="Z120" s="19">
        <f t="shared" si="21"/>
        <v>-69.42296074218757</v>
      </c>
      <c r="AA120" s="19">
        <f t="shared" si="22"/>
        <v>15591.398139858806</v>
      </c>
      <c r="AB120" s="19">
        <f t="shared" si="23"/>
        <v>0</v>
      </c>
      <c r="AC120" s="19">
        <f t="shared" si="23"/>
        <v>0</v>
      </c>
      <c r="AD120" s="19">
        <f t="shared" si="23"/>
        <v>-6098.7413941307168</v>
      </c>
      <c r="AE120" s="19">
        <f t="shared" si="24"/>
        <v>0</v>
      </c>
      <c r="AF120" s="19">
        <f t="shared" si="25"/>
        <v>9423.233784985845</v>
      </c>
      <c r="AG120" s="112"/>
      <c r="AH120" s="117">
        <f>'[4]Sped FY 2021'!DZ136</f>
        <v>314.89256302966146</v>
      </c>
      <c r="AI120" s="19">
        <f t="shared" si="27"/>
        <v>0</v>
      </c>
      <c r="AJ120" s="19">
        <f t="shared" si="27"/>
        <v>-0.22046554569041454</v>
      </c>
      <c r="AK120" s="19">
        <f t="shared" si="27"/>
        <v>49.513389550550187</v>
      </c>
      <c r="AL120" s="19">
        <f t="shared" si="27"/>
        <v>0</v>
      </c>
      <c r="AM120" s="19">
        <f t="shared" si="27"/>
        <v>0</v>
      </c>
      <c r="AN120" s="19">
        <f t="shared" si="27"/>
        <v>-19.367689523859102</v>
      </c>
      <c r="AO120" s="19">
        <f t="shared" si="27"/>
        <v>0</v>
      </c>
      <c r="AP120" s="19">
        <f t="shared" si="26"/>
        <v>29.925234481000491</v>
      </c>
      <c r="AQ120" s="118">
        <f>'[4]Sped FY 2021'!CR136</f>
        <v>743.50343914259463</v>
      </c>
      <c r="AR120" s="119">
        <f>'[4]Sped FY 2021'!CS136</f>
        <v>712.12553983701082</v>
      </c>
      <c r="AS120" s="188">
        <f>'[5]Sped FY 2021'!CO136</f>
        <v>0.66915442415391191</v>
      </c>
      <c r="AT120" s="189">
        <f>'[5]Sped FY 2021'!CQ136</f>
        <v>0.68100629823476366</v>
      </c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162"/>
      <c r="CJ120" s="162"/>
    </row>
    <row r="121" spans="1:88" ht="15" x14ac:dyDescent="0.25">
      <c r="A121" s="194">
        <v>308</v>
      </c>
      <c r="B121" s="194">
        <v>1</v>
      </c>
      <c r="C121" s="195" t="s">
        <v>102</v>
      </c>
      <c r="D121" s="157">
        <v>6</v>
      </c>
      <c r="E121" s="120">
        <f>'[4]Sped FY 2021'!AB137</f>
        <v>491745.30414052837</v>
      </c>
      <c r="F121" s="120">
        <f>'[4]Sped FY 2021'!AK137</f>
        <v>94883.11628643611</v>
      </c>
      <c r="G121" s="120">
        <f>'[4]Sped FY 2021'!BP137</f>
        <v>20013.832682503686</v>
      </c>
      <c r="H121" s="120">
        <f>-'[4]Sped FY 2021'!CI137</f>
        <v>0</v>
      </c>
      <c r="I121" s="120">
        <f>'[4]Sped FY 2021'!CB137</f>
        <v>0</v>
      </c>
      <c r="J121" s="120">
        <f>'[4]Sped FY 2021'!BF137-'[4]Sped FY 2021'!BI137</f>
        <v>104551.12955187299</v>
      </c>
      <c r="K121" s="120">
        <f>'[4]Sped FY 2021'!CJ137</f>
        <v>0</v>
      </c>
      <c r="L121" s="138">
        <f t="shared" si="19"/>
        <v>711193.38266134122</v>
      </c>
      <c r="M121" s="134">
        <f t="shared" si="20"/>
        <v>0</v>
      </c>
      <c r="N121" s="158">
        <v>308</v>
      </c>
      <c r="O121" s="159">
        <v>1</v>
      </c>
      <c r="P121" s="14" t="s">
        <v>102</v>
      </c>
      <c r="Q121" s="14">
        <v>6</v>
      </c>
      <c r="R121" s="120">
        <v>491745.30414052837</v>
      </c>
      <c r="S121" s="120">
        <v>95119.593860159832</v>
      </c>
      <c r="T121" s="120">
        <v>-98357.852987486491</v>
      </c>
      <c r="U121" s="120">
        <v>0</v>
      </c>
      <c r="V121" s="120">
        <v>117614.58724787729</v>
      </c>
      <c r="W121" s="138">
        <v>606121.63226107892</v>
      </c>
      <c r="X121" s="152"/>
      <c r="Y121" s="19">
        <f t="shared" si="21"/>
        <v>0</v>
      </c>
      <c r="Z121" s="19">
        <f t="shared" si="21"/>
        <v>-236.47757372372143</v>
      </c>
      <c r="AA121" s="19">
        <f t="shared" si="22"/>
        <v>20013.832682503686</v>
      </c>
      <c r="AB121" s="19">
        <f t="shared" si="23"/>
        <v>98357.852987486491</v>
      </c>
      <c r="AC121" s="19">
        <f t="shared" si="23"/>
        <v>0</v>
      </c>
      <c r="AD121" s="19">
        <f t="shared" si="23"/>
        <v>-13063.457696004305</v>
      </c>
      <c r="AE121" s="19">
        <f t="shared" si="24"/>
        <v>0</v>
      </c>
      <c r="AF121" s="19">
        <f t="shared" si="25"/>
        <v>105071.7504002623</v>
      </c>
      <c r="AG121" s="112"/>
      <c r="AH121" s="117">
        <f>'[4]Sped FY 2021'!DZ137</f>
        <v>618.12988122478544</v>
      </c>
      <c r="AI121" s="19">
        <f t="shared" si="27"/>
        <v>0</v>
      </c>
      <c r="AJ121" s="19">
        <f t="shared" si="27"/>
        <v>-0.38256939343420193</v>
      </c>
      <c r="AK121" s="19">
        <f t="shared" si="27"/>
        <v>32.378037837044111</v>
      </c>
      <c r="AL121" s="19">
        <f t="shared" si="27"/>
        <v>159.12166030963687</v>
      </c>
      <c r="AM121" s="19">
        <f t="shared" si="27"/>
        <v>0</v>
      </c>
      <c r="AN121" s="19">
        <f t="shared" si="27"/>
        <v>-21.133839493602682</v>
      </c>
      <c r="AO121" s="19">
        <f t="shared" si="27"/>
        <v>0</v>
      </c>
      <c r="AP121" s="19">
        <f t="shared" si="26"/>
        <v>169.98328925964435</v>
      </c>
      <c r="AQ121" s="118">
        <f>'[4]Sped FY 2021'!CR137</f>
        <v>639.90701877376978</v>
      </c>
      <c r="AR121" s="119">
        <f>'[4]Sped FY 2021'!CS137</f>
        <v>462.5825368375867</v>
      </c>
      <c r="AS121" s="188">
        <f>'[5]Sped FY 2021'!CO137</f>
        <v>0.51738959946857688</v>
      </c>
      <c r="AT121" s="189">
        <f>'[5]Sped FY 2021'!CQ137</f>
        <v>0.62211624676618082</v>
      </c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  <c r="CB121" s="162"/>
      <c r="CC121" s="162"/>
      <c r="CD121" s="162"/>
      <c r="CE121" s="162"/>
      <c r="CF121" s="162"/>
      <c r="CG121" s="162"/>
      <c r="CH121" s="162"/>
      <c r="CI121" s="162"/>
      <c r="CJ121" s="162"/>
    </row>
    <row r="122" spans="1:88" ht="15" x14ac:dyDescent="0.25">
      <c r="A122" s="194">
        <v>309</v>
      </c>
      <c r="B122" s="194">
        <v>1</v>
      </c>
      <c r="C122" s="195" t="s">
        <v>103</v>
      </c>
      <c r="D122" s="157">
        <v>5</v>
      </c>
      <c r="E122" s="120">
        <f>'[4]Sped FY 2021'!AB138</f>
        <v>1630118.7268270275</v>
      </c>
      <c r="F122" s="120">
        <f>'[4]Sped FY 2021'!AK138</f>
        <v>496236.95222502964</v>
      </c>
      <c r="G122" s="120">
        <f>'[4]Sped FY 2021'!BP138</f>
        <v>99978.351451172697</v>
      </c>
      <c r="H122" s="120">
        <f>-'[4]Sped FY 2021'!CI138</f>
        <v>0</v>
      </c>
      <c r="I122" s="120">
        <f>'[4]Sped FY 2021'!CB138</f>
        <v>0</v>
      </c>
      <c r="J122" s="120">
        <f>'[4]Sped FY 2021'!BF138-'[4]Sped FY 2021'!BI138</f>
        <v>-221508.05848072097</v>
      </c>
      <c r="K122" s="120">
        <f>'[4]Sped FY 2021'!CJ138</f>
        <v>0</v>
      </c>
      <c r="L122" s="138">
        <f t="shared" si="19"/>
        <v>2004825.9720225087</v>
      </c>
      <c r="M122" s="134">
        <f t="shared" si="20"/>
        <v>0</v>
      </c>
      <c r="N122" s="158">
        <v>309</v>
      </c>
      <c r="O122" s="159">
        <v>1</v>
      </c>
      <c r="P122" s="14" t="s">
        <v>103</v>
      </c>
      <c r="Q122" s="14">
        <v>5</v>
      </c>
      <c r="R122" s="120">
        <v>1630118.7268270275</v>
      </c>
      <c r="S122" s="120">
        <v>498183.76818762411</v>
      </c>
      <c r="T122" s="120">
        <v>0</v>
      </c>
      <c r="U122" s="120">
        <v>0</v>
      </c>
      <c r="V122" s="120">
        <v>-231755.96022524813</v>
      </c>
      <c r="W122" s="138">
        <v>1896546.5347894034</v>
      </c>
      <c r="X122" s="152"/>
      <c r="Y122" s="19">
        <f t="shared" si="21"/>
        <v>0</v>
      </c>
      <c r="Z122" s="19">
        <f t="shared" si="21"/>
        <v>-1946.8159625944681</v>
      </c>
      <c r="AA122" s="19">
        <f t="shared" si="22"/>
        <v>99978.351451172697</v>
      </c>
      <c r="AB122" s="19">
        <f t="shared" si="23"/>
        <v>0</v>
      </c>
      <c r="AC122" s="19">
        <f t="shared" si="23"/>
        <v>0</v>
      </c>
      <c r="AD122" s="19">
        <f t="shared" si="23"/>
        <v>10247.90174452716</v>
      </c>
      <c r="AE122" s="19">
        <f t="shared" si="24"/>
        <v>0</v>
      </c>
      <c r="AF122" s="19">
        <f t="shared" si="25"/>
        <v>108279.4372331053</v>
      </c>
      <c r="AG122" s="112"/>
      <c r="AH122" s="117">
        <f>'[4]Sped FY 2021'!DZ138</f>
        <v>1626.5095119094321</v>
      </c>
      <c r="AI122" s="19">
        <f t="shared" si="27"/>
        <v>0</v>
      </c>
      <c r="AJ122" s="19">
        <f t="shared" si="27"/>
        <v>-1.1969287288759929</v>
      </c>
      <c r="AK122" s="19">
        <f t="shared" si="27"/>
        <v>61.468039823390669</v>
      </c>
      <c r="AL122" s="19">
        <f t="shared" si="27"/>
        <v>0</v>
      </c>
      <c r="AM122" s="19">
        <f t="shared" si="27"/>
        <v>0</v>
      </c>
      <c r="AN122" s="19">
        <f t="shared" si="27"/>
        <v>6.300548302663592</v>
      </c>
      <c r="AO122" s="19">
        <f t="shared" si="27"/>
        <v>0</v>
      </c>
      <c r="AP122" s="19">
        <f t="shared" si="26"/>
        <v>66.571659397178209</v>
      </c>
      <c r="AQ122" s="118">
        <f>'[4]Sped FY 2021'!CR138</f>
        <v>999.61536824634493</v>
      </c>
      <c r="AR122" s="119">
        <f>'[4]Sped FY 2021'!CS138</f>
        <v>933.06196101569219</v>
      </c>
      <c r="AS122" s="188">
        <f>'[5]Sped FY 2021'!CO138</f>
        <v>0.5988642401541745</v>
      </c>
      <c r="AT122" s="189">
        <f>'[5]Sped FY 2021'!CQ138</f>
        <v>0.62971037036995581</v>
      </c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  <c r="CB122" s="162"/>
      <c r="CC122" s="162"/>
      <c r="CD122" s="162"/>
      <c r="CE122" s="162"/>
      <c r="CF122" s="162"/>
      <c r="CG122" s="162"/>
      <c r="CH122" s="162"/>
      <c r="CI122" s="162"/>
      <c r="CJ122" s="162"/>
    </row>
    <row r="123" spans="1:88" ht="15" x14ac:dyDescent="0.25">
      <c r="A123" s="194">
        <v>314</v>
      </c>
      <c r="B123" s="194">
        <v>1</v>
      </c>
      <c r="C123" s="195" t="s">
        <v>104</v>
      </c>
      <c r="D123" s="157">
        <v>6</v>
      </c>
      <c r="E123" s="120">
        <f>'[4]Sped FY 2021'!AB139</f>
        <v>687670.57413663447</v>
      </c>
      <c r="F123" s="120">
        <f>'[4]Sped FY 2021'!AK139</f>
        <v>127651.03056508052</v>
      </c>
      <c r="G123" s="120">
        <f>'[4]Sped FY 2021'!BP139</f>
        <v>45280.711259650117</v>
      </c>
      <c r="H123" s="120">
        <f>-'[4]Sped FY 2021'!CI139</f>
        <v>0</v>
      </c>
      <c r="I123" s="120">
        <f>'[4]Sped FY 2021'!CB139</f>
        <v>0</v>
      </c>
      <c r="J123" s="120">
        <f>'[4]Sped FY 2021'!BF139-'[4]Sped FY 2021'!BI139</f>
        <v>-179809.72620361761</v>
      </c>
      <c r="K123" s="120">
        <f>'[4]Sped FY 2021'!CJ139</f>
        <v>0</v>
      </c>
      <c r="L123" s="138">
        <f t="shared" si="19"/>
        <v>680792.58975774748</v>
      </c>
      <c r="M123" s="134">
        <f t="shared" si="20"/>
        <v>0</v>
      </c>
      <c r="N123" s="158">
        <v>314</v>
      </c>
      <c r="O123" s="159">
        <v>1</v>
      </c>
      <c r="P123" s="14" t="s">
        <v>104</v>
      </c>
      <c r="Q123" s="14">
        <v>6</v>
      </c>
      <c r="R123" s="120">
        <v>687670.57413663447</v>
      </c>
      <c r="S123" s="120">
        <v>127673.34803388243</v>
      </c>
      <c r="T123" s="120">
        <v>0</v>
      </c>
      <c r="U123" s="120">
        <v>0</v>
      </c>
      <c r="V123" s="120">
        <v>-188914.14027845062</v>
      </c>
      <c r="W123" s="138">
        <v>626429.78189206636</v>
      </c>
      <c r="X123" s="152"/>
      <c r="Y123" s="19">
        <f t="shared" si="21"/>
        <v>0</v>
      </c>
      <c r="Z123" s="19">
        <f t="shared" si="21"/>
        <v>-22.317468801906216</v>
      </c>
      <c r="AA123" s="19">
        <f t="shared" si="22"/>
        <v>45280.711259650117</v>
      </c>
      <c r="AB123" s="19">
        <f t="shared" si="23"/>
        <v>0</v>
      </c>
      <c r="AC123" s="19">
        <f t="shared" si="23"/>
        <v>0</v>
      </c>
      <c r="AD123" s="19">
        <f t="shared" si="23"/>
        <v>9104.4140748330101</v>
      </c>
      <c r="AE123" s="19">
        <f t="shared" si="24"/>
        <v>0</v>
      </c>
      <c r="AF123" s="19">
        <f t="shared" si="25"/>
        <v>54362.807865681127</v>
      </c>
      <c r="AG123" s="112"/>
      <c r="AH123" s="117">
        <f>'[4]Sped FY 2021'!DZ139</f>
        <v>743.52423944463783</v>
      </c>
      <c r="AI123" s="19">
        <f t="shared" si="27"/>
        <v>0</v>
      </c>
      <c r="AJ123" s="19">
        <f t="shared" si="27"/>
        <v>-3.001579184368737E-2</v>
      </c>
      <c r="AK123" s="19">
        <f t="shared" si="27"/>
        <v>60.900114424610742</v>
      </c>
      <c r="AL123" s="19">
        <f t="shared" si="27"/>
        <v>0</v>
      </c>
      <c r="AM123" s="19">
        <f t="shared" si="27"/>
        <v>0</v>
      </c>
      <c r="AN123" s="19">
        <f t="shared" si="27"/>
        <v>12.244945883181146</v>
      </c>
      <c r="AO123" s="19">
        <f t="shared" si="27"/>
        <v>0</v>
      </c>
      <c r="AP123" s="19">
        <f t="shared" si="26"/>
        <v>73.115044515948071</v>
      </c>
      <c r="AQ123" s="118">
        <f>'[4]Sped FY 2021'!CR139</f>
        <v>976.05206031934927</v>
      </c>
      <c r="AR123" s="119">
        <f>'[4]Sped FY 2021'!CS139</f>
        <v>903.49761594016195</v>
      </c>
      <c r="AS123" s="188">
        <f>'[5]Sped FY 2021'!CO139</f>
        <v>0.55889695229820913</v>
      </c>
      <c r="AT123" s="189">
        <f>'[5]Sped FY 2021'!CQ139</f>
        <v>0.60235210027114428</v>
      </c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  <c r="CB123" s="162"/>
      <c r="CC123" s="162"/>
      <c r="CD123" s="162"/>
      <c r="CE123" s="162"/>
      <c r="CF123" s="162"/>
      <c r="CG123" s="162"/>
      <c r="CH123" s="162"/>
      <c r="CI123" s="162"/>
      <c r="CJ123" s="162"/>
    </row>
    <row r="124" spans="1:88" ht="15" x14ac:dyDescent="0.25">
      <c r="A124" s="194">
        <v>316</v>
      </c>
      <c r="B124" s="194">
        <v>1</v>
      </c>
      <c r="C124" s="195" t="s">
        <v>105</v>
      </c>
      <c r="D124" s="157">
        <v>5</v>
      </c>
      <c r="E124" s="120">
        <f>'[4]Sped FY 2021'!AB140</f>
        <v>2389998.2159447102</v>
      </c>
      <c r="F124" s="120">
        <f>'[4]Sped FY 2021'!AK140</f>
        <v>770753.76129825821</v>
      </c>
      <c r="G124" s="120">
        <f>'[4]Sped FY 2021'!BP140</f>
        <v>97069.117266887639</v>
      </c>
      <c r="H124" s="120">
        <f>-'[4]Sped FY 2021'!CI140</f>
        <v>0</v>
      </c>
      <c r="I124" s="120">
        <f>'[4]Sped FY 2021'!CB140</f>
        <v>0</v>
      </c>
      <c r="J124" s="120">
        <f>'[4]Sped FY 2021'!BF140-'[4]Sped FY 2021'!BI140</f>
        <v>-317897.05876883486</v>
      </c>
      <c r="K124" s="120">
        <f>'[4]Sped FY 2021'!CJ140</f>
        <v>0</v>
      </c>
      <c r="L124" s="138">
        <f t="shared" si="19"/>
        <v>2939924.0357410214</v>
      </c>
      <c r="M124" s="134">
        <f t="shared" si="20"/>
        <v>0</v>
      </c>
      <c r="N124" s="158">
        <v>316</v>
      </c>
      <c r="O124" s="159">
        <v>1</v>
      </c>
      <c r="P124" s="14" t="s">
        <v>105</v>
      </c>
      <c r="Q124" s="14">
        <v>5</v>
      </c>
      <c r="R124" s="120">
        <v>2389998.2159447102</v>
      </c>
      <c r="S124" s="120">
        <v>772584.54669990495</v>
      </c>
      <c r="T124" s="120">
        <v>0</v>
      </c>
      <c r="U124" s="120">
        <v>0</v>
      </c>
      <c r="V124" s="120">
        <v>-323993.19009231555</v>
      </c>
      <c r="W124" s="138">
        <v>2838589.5725522996</v>
      </c>
      <c r="X124" s="152"/>
      <c r="Y124" s="19">
        <f t="shared" si="21"/>
        <v>0</v>
      </c>
      <c r="Z124" s="19">
        <f t="shared" si="21"/>
        <v>-1830.7854016467463</v>
      </c>
      <c r="AA124" s="19">
        <f t="shared" si="22"/>
        <v>97069.117266887639</v>
      </c>
      <c r="AB124" s="19">
        <f t="shared" si="23"/>
        <v>0</v>
      </c>
      <c r="AC124" s="19">
        <f t="shared" si="23"/>
        <v>0</v>
      </c>
      <c r="AD124" s="19">
        <f t="shared" si="23"/>
        <v>6096.1313234806876</v>
      </c>
      <c r="AE124" s="19">
        <f t="shared" si="24"/>
        <v>0</v>
      </c>
      <c r="AF124" s="19">
        <f t="shared" si="25"/>
        <v>101334.4631887218</v>
      </c>
      <c r="AG124" s="112"/>
      <c r="AH124" s="117">
        <f>'[4]Sped FY 2021'!DZ140</f>
        <v>1013.8053481076211</v>
      </c>
      <c r="AI124" s="19">
        <f t="shared" si="27"/>
        <v>0</v>
      </c>
      <c r="AJ124" s="19">
        <f t="shared" si="27"/>
        <v>-1.8058549454923554</v>
      </c>
      <c r="AK124" s="19">
        <f t="shared" si="27"/>
        <v>95.747292562697368</v>
      </c>
      <c r="AL124" s="19">
        <f t="shared" si="27"/>
        <v>0</v>
      </c>
      <c r="AM124" s="19">
        <f t="shared" si="27"/>
        <v>0</v>
      </c>
      <c r="AN124" s="19">
        <f t="shared" si="27"/>
        <v>6.0131181344227329</v>
      </c>
      <c r="AO124" s="19">
        <f t="shared" si="27"/>
        <v>0</v>
      </c>
      <c r="AP124" s="19">
        <f t="shared" si="26"/>
        <v>99.954555751627964</v>
      </c>
      <c r="AQ124" s="118">
        <f>'[4]Sped FY 2021'!CR140</f>
        <v>1592.1980210634511</v>
      </c>
      <c r="AR124" s="119">
        <f>'[4]Sped FY 2021'!CS140</f>
        <v>1490.3523858518583</v>
      </c>
      <c r="AS124" s="188">
        <f>'[5]Sped FY 2021'!CO140</f>
        <v>0.68544245186053199</v>
      </c>
      <c r="AT124" s="189">
        <f>'[5]Sped FY 2021'!CQ140</f>
        <v>0.71058232406786515</v>
      </c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  <c r="CB124" s="162"/>
      <c r="CC124" s="162"/>
      <c r="CD124" s="162"/>
      <c r="CE124" s="162"/>
      <c r="CF124" s="162"/>
      <c r="CG124" s="162"/>
      <c r="CH124" s="162"/>
      <c r="CI124" s="162"/>
      <c r="CJ124" s="162"/>
    </row>
    <row r="125" spans="1:88" ht="15" x14ac:dyDescent="0.25">
      <c r="A125" s="194">
        <v>317</v>
      </c>
      <c r="B125" s="194">
        <v>1</v>
      </c>
      <c r="C125" s="195" t="s">
        <v>106</v>
      </c>
      <c r="D125" s="157">
        <v>6</v>
      </c>
      <c r="E125" s="120">
        <f>'[4]Sped FY 2021'!AB141</f>
        <v>2113455.0960384002</v>
      </c>
      <c r="F125" s="120">
        <f>'[4]Sped FY 2021'!AK141</f>
        <v>589169.76740414114</v>
      </c>
      <c r="G125" s="120">
        <f>'[4]Sped FY 2021'!BP141</f>
        <v>70445.829884089952</v>
      </c>
      <c r="H125" s="120">
        <f>-'[4]Sped FY 2021'!CI141</f>
        <v>0</v>
      </c>
      <c r="I125" s="120">
        <f>'[4]Sped FY 2021'!CB141</f>
        <v>0</v>
      </c>
      <c r="J125" s="120">
        <f>'[4]Sped FY 2021'!BF141-'[4]Sped FY 2021'!BI141</f>
        <v>14621.380551505572</v>
      </c>
      <c r="K125" s="120">
        <f>'[4]Sped FY 2021'!CJ141</f>
        <v>0</v>
      </c>
      <c r="L125" s="138">
        <f t="shared" si="19"/>
        <v>2787692.0738781365</v>
      </c>
      <c r="M125" s="134">
        <f t="shared" si="20"/>
        <v>0</v>
      </c>
      <c r="N125" s="158">
        <v>317</v>
      </c>
      <c r="O125" s="159">
        <v>1</v>
      </c>
      <c r="P125" s="14" t="s">
        <v>106</v>
      </c>
      <c r="Q125" s="14">
        <v>6</v>
      </c>
      <c r="R125" s="120">
        <v>2113455.0960384002</v>
      </c>
      <c r="S125" s="120">
        <v>591214.77906478336</v>
      </c>
      <c r="T125" s="120">
        <v>-35402.477206078504</v>
      </c>
      <c r="U125" s="120">
        <v>0</v>
      </c>
      <c r="V125" s="120">
        <v>25712.164579546108</v>
      </c>
      <c r="W125" s="138">
        <v>2694979.5624766513</v>
      </c>
      <c r="X125" s="152"/>
      <c r="Y125" s="19">
        <f t="shared" si="21"/>
        <v>0</v>
      </c>
      <c r="Z125" s="19">
        <f t="shared" si="21"/>
        <v>-2045.0116606422234</v>
      </c>
      <c r="AA125" s="19">
        <f t="shared" si="22"/>
        <v>70445.829884089952</v>
      </c>
      <c r="AB125" s="19">
        <f t="shared" si="23"/>
        <v>35402.477206078504</v>
      </c>
      <c r="AC125" s="19">
        <f t="shared" si="23"/>
        <v>0</v>
      </c>
      <c r="AD125" s="19">
        <f t="shared" si="23"/>
        <v>-11090.784028040536</v>
      </c>
      <c r="AE125" s="19">
        <f t="shared" si="24"/>
        <v>0</v>
      </c>
      <c r="AF125" s="19">
        <f t="shared" si="25"/>
        <v>92712.511401485186</v>
      </c>
      <c r="AG125" s="112"/>
      <c r="AH125" s="117">
        <f>'[4]Sped FY 2021'!DZ141</f>
        <v>896.85099476795108</v>
      </c>
      <c r="AI125" s="19">
        <f t="shared" si="27"/>
        <v>0</v>
      </c>
      <c r="AJ125" s="19">
        <f t="shared" si="27"/>
        <v>-2.2802134050945044</v>
      </c>
      <c r="AK125" s="19">
        <f t="shared" si="27"/>
        <v>78.547975410694534</v>
      </c>
      <c r="AL125" s="19">
        <f t="shared" si="27"/>
        <v>39.474201860297264</v>
      </c>
      <c r="AM125" s="19">
        <f t="shared" si="27"/>
        <v>0</v>
      </c>
      <c r="AN125" s="19">
        <f t="shared" si="27"/>
        <v>-12.366361962847726</v>
      </c>
      <c r="AO125" s="19">
        <f t="shared" si="27"/>
        <v>0</v>
      </c>
      <c r="AP125" s="19">
        <f t="shared" si="26"/>
        <v>103.37560190304899</v>
      </c>
      <c r="AQ125" s="118">
        <f>'[4]Sped FY 2021'!CR141</f>
        <v>1246.4484348544181</v>
      </c>
      <c r="AR125" s="119">
        <f>'[4]Sped FY 2021'!CS141</f>
        <v>1141.0584259361342</v>
      </c>
      <c r="AS125" s="188">
        <f>'[5]Sped FY 2021'!CO141</f>
        <v>0.68333404641280548</v>
      </c>
      <c r="AT125" s="189">
        <f>'[5]Sped FY 2021'!CQ141</f>
        <v>0.70964865688547496</v>
      </c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  <c r="CB125" s="162"/>
      <c r="CC125" s="162"/>
      <c r="CD125" s="162"/>
      <c r="CE125" s="162"/>
      <c r="CF125" s="162"/>
      <c r="CG125" s="162"/>
      <c r="CH125" s="162"/>
      <c r="CI125" s="162"/>
      <c r="CJ125" s="162"/>
    </row>
    <row r="126" spans="1:88" ht="15" x14ac:dyDescent="0.25">
      <c r="A126" s="194">
        <v>318</v>
      </c>
      <c r="B126" s="194">
        <v>1</v>
      </c>
      <c r="C126" s="195" t="s">
        <v>107</v>
      </c>
      <c r="D126" s="157">
        <v>4</v>
      </c>
      <c r="E126" s="120">
        <f>'[4]Sped FY 2021'!AB142</f>
        <v>4763858.3962264555</v>
      </c>
      <c r="F126" s="120">
        <f>'[4]Sped FY 2021'!AK142</f>
        <v>1315582.3341652653</v>
      </c>
      <c r="G126" s="120">
        <f>'[4]Sped FY 2021'!BP142</f>
        <v>206655.55086531982</v>
      </c>
      <c r="H126" s="120">
        <f>-'[4]Sped FY 2021'!CI142</f>
        <v>0</v>
      </c>
      <c r="I126" s="120">
        <f>'[4]Sped FY 2021'!CB142</f>
        <v>0</v>
      </c>
      <c r="J126" s="120">
        <f>'[4]Sped FY 2021'!BF142-'[4]Sped FY 2021'!BI142</f>
        <v>286392.97059269645</v>
      </c>
      <c r="K126" s="120">
        <f>'[4]Sped FY 2021'!CJ142</f>
        <v>0</v>
      </c>
      <c r="L126" s="138">
        <f t="shared" si="19"/>
        <v>6572489.2518497361</v>
      </c>
      <c r="M126" s="134">
        <f t="shared" si="20"/>
        <v>0</v>
      </c>
      <c r="N126" s="158">
        <v>318</v>
      </c>
      <c r="O126" s="159">
        <v>1</v>
      </c>
      <c r="P126" s="14" t="s">
        <v>107</v>
      </c>
      <c r="Q126" s="14">
        <v>4</v>
      </c>
      <c r="R126" s="120">
        <v>4763858.3962264555</v>
      </c>
      <c r="S126" s="120">
        <v>1324266.066898565</v>
      </c>
      <c r="T126" s="120">
        <v>-155139.61410852242</v>
      </c>
      <c r="U126" s="120">
        <v>0</v>
      </c>
      <c r="V126" s="120">
        <v>252347.79481857887</v>
      </c>
      <c r="W126" s="138">
        <v>6185332.6438350771</v>
      </c>
      <c r="X126" s="152"/>
      <c r="Y126" s="19">
        <f t="shared" si="21"/>
        <v>0</v>
      </c>
      <c r="Z126" s="19">
        <f t="shared" si="21"/>
        <v>-8683.7327332997229</v>
      </c>
      <c r="AA126" s="19">
        <f t="shared" si="22"/>
        <v>206655.55086531982</v>
      </c>
      <c r="AB126" s="19">
        <f t="shared" si="23"/>
        <v>155139.61410852242</v>
      </c>
      <c r="AC126" s="19">
        <f t="shared" si="23"/>
        <v>0</v>
      </c>
      <c r="AD126" s="19">
        <f t="shared" si="23"/>
        <v>34045.175774117582</v>
      </c>
      <c r="AE126" s="19">
        <f t="shared" si="24"/>
        <v>0</v>
      </c>
      <c r="AF126" s="19">
        <f t="shared" si="25"/>
        <v>387156.60801465902</v>
      </c>
      <c r="AG126" s="112"/>
      <c r="AH126" s="117">
        <f>'[4]Sped FY 2021'!DZ142</f>
        <v>3993.9308808005885</v>
      </c>
      <c r="AI126" s="19">
        <f t="shared" si="27"/>
        <v>0</v>
      </c>
      <c r="AJ126" s="19">
        <f t="shared" si="27"/>
        <v>-2.1742321017731427</v>
      </c>
      <c r="AK126" s="19">
        <f t="shared" si="27"/>
        <v>51.742395407678025</v>
      </c>
      <c r="AL126" s="19">
        <f t="shared" si="27"/>
        <v>38.843840501672503</v>
      </c>
      <c r="AM126" s="19">
        <f t="shared" si="27"/>
        <v>0</v>
      </c>
      <c r="AN126" s="19">
        <f t="shared" si="27"/>
        <v>8.5242275818486828</v>
      </c>
      <c r="AO126" s="19">
        <f t="shared" si="27"/>
        <v>0</v>
      </c>
      <c r="AP126" s="19">
        <f t="shared" si="26"/>
        <v>96.936231389425799</v>
      </c>
      <c r="AQ126" s="118">
        <f>'[4]Sped FY 2021'!CR142</f>
        <v>881.89818021666588</v>
      </c>
      <c r="AR126" s="119">
        <f>'[4]Sped FY 2021'!CS142</f>
        <v>786.34444195053868</v>
      </c>
      <c r="AS126" s="188">
        <f>'[5]Sped FY 2021'!CO142</f>
        <v>0.60318112144870217</v>
      </c>
      <c r="AT126" s="189">
        <f>'[5]Sped FY 2021'!CQ142</f>
        <v>0.64278464158703774</v>
      </c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  <c r="CB126" s="162"/>
      <c r="CC126" s="162"/>
      <c r="CD126" s="162"/>
      <c r="CE126" s="162"/>
      <c r="CF126" s="162"/>
      <c r="CG126" s="162"/>
      <c r="CH126" s="162"/>
      <c r="CI126" s="162"/>
      <c r="CJ126" s="162"/>
    </row>
    <row r="127" spans="1:88" ht="15" x14ac:dyDescent="0.25">
      <c r="A127" s="194">
        <v>319</v>
      </c>
      <c r="B127" s="194">
        <v>1</v>
      </c>
      <c r="C127" s="195" t="s">
        <v>108</v>
      </c>
      <c r="D127" s="157">
        <v>6</v>
      </c>
      <c r="E127" s="120">
        <f>'[4]Sped FY 2021'!AB143</f>
        <v>917912.72331748076</v>
      </c>
      <c r="F127" s="120">
        <f>'[4]Sped FY 2021'!AK143</f>
        <v>206787.70447589579</v>
      </c>
      <c r="G127" s="120">
        <f>'[4]Sped FY 2021'!BP143</f>
        <v>34024.336411076292</v>
      </c>
      <c r="H127" s="120">
        <f>-'[4]Sped FY 2021'!CI143</f>
        <v>0</v>
      </c>
      <c r="I127" s="120">
        <f>'[4]Sped FY 2021'!CB143</f>
        <v>0</v>
      </c>
      <c r="J127" s="120">
        <f>'[4]Sped FY 2021'!BF143-'[4]Sped FY 2021'!BI143</f>
        <v>18093.156035612832</v>
      </c>
      <c r="K127" s="120">
        <f>'[4]Sped FY 2021'!CJ143</f>
        <v>0</v>
      </c>
      <c r="L127" s="138">
        <f t="shared" si="19"/>
        <v>1176817.9202400658</v>
      </c>
      <c r="M127" s="134">
        <f t="shared" si="20"/>
        <v>0</v>
      </c>
      <c r="N127" s="158">
        <v>319</v>
      </c>
      <c r="O127" s="159">
        <v>1</v>
      </c>
      <c r="P127" s="14" t="s">
        <v>108</v>
      </c>
      <c r="Q127" s="14">
        <v>6</v>
      </c>
      <c r="R127" s="120">
        <v>917912.72331748076</v>
      </c>
      <c r="S127" s="120">
        <v>206897.20579733295</v>
      </c>
      <c r="T127" s="120">
        <v>-14410.75492624531</v>
      </c>
      <c r="U127" s="120">
        <v>0</v>
      </c>
      <c r="V127" s="120">
        <v>22821.859514783369</v>
      </c>
      <c r="W127" s="138">
        <v>1133221.0337033516</v>
      </c>
      <c r="X127" s="152"/>
      <c r="Y127" s="19">
        <f t="shared" si="21"/>
        <v>0</v>
      </c>
      <c r="Z127" s="19">
        <f t="shared" si="21"/>
        <v>-109.50132143715746</v>
      </c>
      <c r="AA127" s="19">
        <f t="shared" si="22"/>
        <v>34024.336411076292</v>
      </c>
      <c r="AB127" s="19">
        <f t="shared" si="23"/>
        <v>14410.75492624531</v>
      </c>
      <c r="AC127" s="19">
        <f t="shared" si="23"/>
        <v>0</v>
      </c>
      <c r="AD127" s="19">
        <f t="shared" si="23"/>
        <v>-4728.7034791705373</v>
      </c>
      <c r="AE127" s="19">
        <f t="shared" si="24"/>
        <v>0</v>
      </c>
      <c r="AF127" s="19">
        <f t="shared" si="25"/>
        <v>43596.886536714155</v>
      </c>
      <c r="AG127" s="112"/>
      <c r="AH127" s="117">
        <f>'[4]Sped FY 2021'!DZ143</f>
        <v>564.67651698363034</v>
      </c>
      <c r="AI127" s="19">
        <f t="shared" si="27"/>
        <v>0</v>
      </c>
      <c r="AJ127" s="19">
        <f t="shared" si="27"/>
        <v>-0.19391867404383639</v>
      </c>
      <c r="AK127" s="19">
        <f t="shared" si="27"/>
        <v>60.254562369312481</v>
      </c>
      <c r="AL127" s="19">
        <f t="shared" si="27"/>
        <v>25.520372271232716</v>
      </c>
      <c r="AM127" s="19">
        <f t="shared" si="27"/>
        <v>0</v>
      </c>
      <c r="AN127" s="19">
        <f t="shared" si="27"/>
        <v>-8.3741812116256646</v>
      </c>
      <c r="AO127" s="19">
        <f t="shared" si="27"/>
        <v>0</v>
      </c>
      <c r="AP127" s="19">
        <f t="shared" si="26"/>
        <v>77.206834754876141</v>
      </c>
      <c r="AQ127" s="118">
        <f>'[4]Sped FY 2021'!CR143</f>
        <v>960.09294214327315</v>
      </c>
      <c r="AR127" s="119">
        <f>'[4]Sped FY 2021'!CS143</f>
        <v>882.40692780491543</v>
      </c>
      <c r="AS127" s="188">
        <f>'[5]Sped FY 2021'!CO143</f>
        <v>0.61947380116711204</v>
      </c>
      <c r="AT127" s="189">
        <f>'[5]Sped FY 2021'!CQ143</f>
        <v>0.64925762891409577</v>
      </c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  <c r="CB127" s="162"/>
      <c r="CC127" s="162"/>
      <c r="CD127" s="162"/>
      <c r="CE127" s="162"/>
      <c r="CF127" s="162"/>
      <c r="CG127" s="162"/>
      <c r="CH127" s="162"/>
      <c r="CI127" s="162"/>
      <c r="CJ127" s="162"/>
    </row>
    <row r="128" spans="1:88" s="210" customFormat="1" ht="15" x14ac:dyDescent="0.25">
      <c r="A128" s="196">
        <v>323</v>
      </c>
      <c r="B128" s="196">
        <v>2</v>
      </c>
      <c r="C128" s="197" t="s">
        <v>109</v>
      </c>
      <c r="D128" s="198">
        <v>6</v>
      </c>
      <c r="E128" s="199">
        <f>'[4]Sped FY 2021'!AB144</f>
        <v>0</v>
      </c>
      <c r="F128" s="199">
        <f>'[4]Sped FY 2021'!AK144</f>
        <v>0</v>
      </c>
      <c r="G128" s="199">
        <f>'[4]Sped FY 2021'!BP144</f>
        <v>2286.0970251307044</v>
      </c>
      <c r="H128" s="199">
        <f>-'[4]Sped FY 2021'!CI144</f>
        <v>0</v>
      </c>
      <c r="I128" s="199">
        <f>'[4]Sped FY 2021'!CB144</f>
        <v>0</v>
      </c>
      <c r="J128" s="199">
        <f>'[4]Sped FY 2021'!BF144-'[4]Sped FY 2021'!BI144</f>
        <v>-35225.06366905757</v>
      </c>
      <c r="K128" s="199">
        <f>'[4]Sped FY 2021'!CJ144</f>
        <v>0</v>
      </c>
      <c r="L128" s="200">
        <f t="shared" si="19"/>
        <v>-32938.966643926862</v>
      </c>
      <c r="M128" s="201">
        <f t="shared" si="20"/>
        <v>0</v>
      </c>
      <c r="N128" s="202">
        <v>323</v>
      </c>
      <c r="O128" s="203">
        <v>2</v>
      </c>
      <c r="P128" s="204" t="s">
        <v>109</v>
      </c>
      <c r="Q128" s="204">
        <v>6</v>
      </c>
      <c r="R128" s="199">
        <v>0</v>
      </c>
      <c r="S128" s="199">
        <v>0</v>
      </c>
      <c r="T128" s="199">
        <v>0</v>
      </c>
      <c r="U128" s="199">
        <v>24674.601745278305</v>
      </c>
      <c r="V128" s="199">
        <v>-39058.555658691352</v>
      </c>
      <c r="W128" s="200">
        <v>-14383.953913413046</v>
      </c>
      <c r="X128" s="205"/>
      <c r="Y128" s="206">
        <f t="shared" si="21"/>
        <v>0</v>
      </c>
      <c r="Z128" s="206">
        <f t="shared" si="21"/>
        <v>0</v>
      </c>
      <c r="AA128" s="206">
        <f t="shared" si="22"/>
        <v>2286.0970251307044</v>
      </c>
      <c r="AB128" s="206">
        <f t="shared" si="23"/>
        <v>0</v>
      </c>
      <c r="AC128" s="206">
        <f t="shared" si="23"/>
        <v>-24674.601745278305</v>
      </c>
      <c r="AD128" s="206">
        <f t="shared" si="23"/>
        <v>3833.4919896337815</v>
      </c>
      <c r="AE128" s="206">
        <f t="shared" si="24"/>
        <v>0</v>
      </c>
      <c r="AF128" s="206">
        <f t="shared" si="25"/>
        <v>-18555.012730513816</v>
      </c>
      <c r="AG128" s="206"/>
      <c r="AH128" s="207">
        <f>'[4]Sped FY 2021'!DZ144</f>
        <v>26.123824629135925</v>
      </c>
      <c r="AI128" s="206">
        <f t="shared" si="27"/>
        <v>0</v>
      </c>
      <c r="AJ128" s="206">
        <f t="shared" si="27"/>
        <v>0</v>
      </c>
      <c r="AK128" s="206">
        <f t="shared" si="27"/>
        <v>87.510043325777744</v>
      </c>
      <c r="AL128" s="206">
        <f t="shared" si="27"/>
        <v>0</v>
      </c>
      <c r="AM128" s="206">
        <f t="shared" si="27"/>
        <v>-944.52485788618787</v>
      </c>
      <c r="AN128" s="206">
        <f t="shared" si="27"/>
        <v>146.74313750209012</v>
      </c>
      <c r="AO128" s="206">
        <f t="shared" si="27"/>
        <v>0</v>
      </c>
      <c r="AP128" s="206">
        <f t="shared" si="26"/>
        <v>-710.27167705831994</v>
      </c>
      <c r="AQ128" s="208">
        <f>'[4]Sped FY 2021'!CR144</f>
        <v>790.28934428017442</v>
      </c>
      <c r="AR128" s="209">
        <f>'[4]Sped FY 2021'!CS144</f>
        <v>1809.7467849936088</v>
      </c>
      <c r="AS128" s="188">
        <f>'[5]Sped FY 2021'!CO144</f>
        <v>0</v>
      </c>
      <c r="AT128" s="189">
        <f>'[5]Sped FY 2021'!CQ144</f>
        <v>0</v>
      </c>
      <c r="AV128" s="211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</row>
    <row r="129" spans="1:88" ht="15" x14ac:dyDescent="0.25">
      <c r="A129" s="194">
        <v>330</v>
      </c>
      <c r="B129" s="194">
        <v>1</v>
      </c>
      <c r="C129" s="195" t="s">
        <v>110</v>
      </c>
      <c r="D129" s="157">
        <v>6</v>
      </c>
      <c r="E129" s="120">
        <f>'[4]Sped FY 2021'!AB145</f>
        <v>283464.13993450004</v>
      </c>
      <c r="F129" s="120">
        <f>'[4]Sped FY 2021'!AK145</f>
        <v>56291.754401535632</v>
      </c>
      <c r="G129" s="120">
        <f>'[4]Sped FY 2021'!BP145</f>
        <v>11584.646877196861</v>
      </c>
      <c r="H129" s="120">
        <f>-'[4]Sped FY 2021'!CI145</f>
        <v>0</v>
      </c>
      <c r="I129" s="120">
        <f>'[4]Sped FY 2021'!CB145</f>
        <v>0</v>
      </c>
      <c r="J129" s="120">
        <f>'[4]Sped FY 2021'!BF145-'[4]Sped FY 2021'!BI145</f>
        <v>9429.89263149217</v>
      </c>
      <c r="K129" s="120">
        <f>'[4]Sped FY 2021'!CJ145</f>
        <v>0</v>
      </c>
      <c r="L129" s="138">
        <f t="shared" si="19"/>
        <v>360770.43384472467</v>
      </c>
      <c r="M129" s="134">
        <f t="shared" si="20"/>
        <v>0</v>
      </c>
      <c r="N129" s="158">
        <v>330</v>
      </c>
      <c r="O129" s="159">
        <v>1</v>
      </c>
      <c r="P129" s="14" t="s">
        <v>110</v>
      </c>
      <c r="Q129" s="14">
        <v>6</v>
      </c>
      <c r="R129" s="120">
        <v>283464.13993450004</v>
      </c>
      <c r="S129" s="120">
        <v>56545.180519533627</v>
      </c>
      <c r="T129" s="120">
        <v>0</v>
      </c>
      <c r="U129" s="120">
        <v>0</v>
      </c>
      <c r="V129" s="120">
        <v>18914.730628577425</v>
      </c>
      <c r="W129" s="138">
        <v>358924.05108261108</v>
      </c>
      <c r="X129" s="152"/>
      <c r="Y129" s="19">
        <f t="shared" si="21"/>
        <v>0</v>
      </c>
      <c r="Z129" s="19">
        <f t="shared" si="21"/>
        <v>-253.42611799799488</v>
      </c>
      <c r="AA129" s="19">
        <f t="shared" si="22"/>
        <v>11584.646877196861</v>
      </c>
      <c r="AB129" s="19">
        <f t="shared" si="23"/>
        <v>0</v>
      </c>
      <c r="AC129" s="19">
        <f t="shared" si="23"/>
        <v>0</v>
      </c>
      <c r="AD129" s="19">
        <f t="shared" si="23"/>
        <v>-9484.8379970852548</v>
      </c>
      <c r="AE129" s="19">
        <f t="shared" si="24"/>
        <v>0</v>
      </c>
      <c r="AF129" s="19">
        <f t="shared" si="25"/>
        <v>1846.3827621135861</v>
      </c>
      <c r="AG129" s="112"/>
      <c r="AH129" s="117">
        <f>'[4]Sped FY 2021'!DZ145</f>
        <v>245.5639515138777</v>
      </c>
      <c r="AI129" s="19">
        <f t="shared" si="27"/>
        <v>0</v>
      </c>
      <c r="AJ129" s="19">
        <f t="shared" si="27"/>
        <v>-1.032016777852155</v>
      </c>
      <c r="AK129" s="19">
        <f t="shared" si="27"/>
        <v>47.175681958930241</v>
      </c>
      <c r="AL129" s="19">
        <f t="shared" si="27"/>
        <v>0</v>
      </c>
      <c r="AM129" s="19">
        <f t="shared" si="27"/>
        <v>0</v>
      </c>
      <c r="AN129" s="19">
        <f t="shared" si="27"/>
        <v>-38.624716448046051</v>
      </c>
      <c r="AO129" s="19">
        <f t="shared" si="27"/>
        <v>0</v>
      </c>
      <c r="AP129" s="19">
        <f t="shared" si="26"/>
        <v>7.5189487330319347</v>
      </c>
      <c r="AQ129" s="118">
        <f>'[4]Sped FY 2021'!CR145</f>
        <v>823.88793723269623</v>
      </c>
      <c r="AR129" s="119">
        <f>'[4]Sped FY 2021'!CS145</f>
        <v>816.61301485411843</v>
      </c>
      <c r="AS129" s="188">
        <f>'[5]Sped FY 2021'!CO145</f>
        <v>0.6112049574217252</v>
      </c>
      <c r="AT129" s="189">
        <f>'[5]Sped FY 2021'!CQ145</f>
        <v>0.6144715122003489</v>
      </c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  <c r="CB129" s="162"/>
      <c r="CC129" s="162"/>
      <c r="CD129" s="162"/>
      <c r="CE129" s="162"/>
      <c r="CF129" s="162"/>
      <c r="CG129" s="162"/>
      <c r="CH129" s="162"/>
      <c r="CI129" s="162"/>
      <c r="CJ129" s="162"/>
    </row>
    <row r="130" spans="1:88" ht="15" x14ac:dyDescent="0.25">
      <c r="A130" s="194">
        <v>332</v>
      </c>
      <c r="B130" s="194">
        <v>1</v>
      </c>
      <c r="C130" s="195" t="s">
        <v>111</v>
      </c>
      <c r="D130" s="157">
        <v>5</v>
      </c>
      <c r="E130" s="120">
        <f>'[4]Sped FY 2021'!AB146</f>
        <v>1660014.9441079812</v>
      </c>
      <c r="F130" s="120">
        <f>'[4]Sped FY 2021'!AK146</f>
        <v>287889.4286807868</v>
      </c>
      <c r="G130" s="120">
        <f>'[4]Sped FY 2021'!BP146</f>
        <v>87118.977386170722</v>
      </c>
      <c r="H130" s="120">
        <f>-'[4]Sped FY 2021'!CI146</f>
        <v>0</v>
      </c>
      <c r="I130" s="120">
        <f>'[4]Sped FY 2021'!CB146</f>
        <v>78107.117863729596</v>
      </c>
      <c r="J130" s="120">
        <f>'[4]Sped FY 2021'!BF146-'[4]Sped FY 2021'!BI146</f>
        <v>-335636.54101006553</v>
      </c>
      <c r="K130" s="120">
        <f>'[4]Sped FY 2021'!CJ146</f>
        <v>0</v>
      </c>
      <c r="L130" s="138">
        <f t="shared" si="19"/>
        <v>1777493.9270286029</v>
      </c>
      <c r="M130" s="134">
        <f t="shared" si="20"/>
        <v>0</v>
      </c>
      <c r="N130" s="158">
        <v>332</v>
      </c>
      <c r="O130" s="159">
        <v>1</v>
      </c>
      <c r="P130" s="14" t="s">
        <v>111</v>
      </c>
      <c r="Q130" s="14">
        <v>5</v>
      </c>
      <c r="R130" s="120">
        <v>1660014.9441079812</v>
      </c>
      <c r="S130" s="120">
        <v>289684.3215533733</v>
      </c>
      <c r="T130" s="120">
        <v>0</v>
      </c>
      <c r="U130" s="120">
        <v>85119.398569529178</v>
      </c>
      <c r="V130" s="120">
        <v>-341205.44840139674</v>
      </c>
      <c r="W130" s="138">
        <v>1693613.215829487</v>
      </c>
      <c r="X130" s="152"/>
      <c r="Y130" s="19">
        <f t="shared" si="21"/>
        <v>0</v>
      </c>
      <c r="Z130" s="19">
        <f t="shared" si="21"/>
        <v>-1794.8928725864971</v>
      </c>
      <c r="AA130" s="19">
        <f t="shared" si="22"/>
        <v>87118.977386170722</v>
      </c>
      <c r="AB130" s="19">
        <f t="shared" si="23"/>
        <v>0</v>
      </c>
      <c r="AC130" s="19">
        <f t="shared" si="23"/>
        <v>-7012.2807057995815</v>
      </c>
      <c r="AD130" s="19">
        <f t="shared" si="23"/>
        <v>5568.9073913312168</v>
      </c>
      <c r="AE130" s="19">
        <f t="shared" si="24"/>
        <v>0</v>
      </c>
      <c r="AF130" s="19">
        <f t="shared" si="25"/>
        <v>83880.711199115962</v>
      </c>
      <c r="AG130" s="112"/>
      <c r="AH130" s="117">
        <f>'[4]Sped FY 2021'!DZ146</f>
        <v>1607.6199771775955</v>
      </c>
      <c r="AI130" s="19">
        <f t="shared" si="27"/>
        <v>0</v>
      </c>
      <c r="AJ130" s="19">
        <f t="shared" si="27"/>
        <v>-1.1164907739811032</v>
      </c>
      <c r="AK130" s="19">
        <f t="shared" si="27"/>
        <v>54.191275688872949</v>
      </c>
      <c r="AL130" s="19">
        <f t="shared" si="27"/>
        <v>0</v>
      </c>
      <c r="AM130" s="19">
        <f t="shared" si="27"/>
        <v>-4.3619019453282943</v>
      </c>
      <c r="AN130" s="19">
        <f t="shared" si="27"/>
        <v>3.464069537819642</v>
      </c>
      <c r="AO130" s="19">
        <f t="shared" si="27"/>
        <v>0</v>
      </c>
      <c r="AP130" s="19">
        <f t="shared" si="26"/>
        <v>52.176952507383263</v>
      </c>
      <c r="AQ130" s="118">
        <f>'[4]Sped FY 2021'!CR146</f>
        <v>887.19284109784144</v>
      </c>
      <c r="AR130" s="119">
        <f>'[4]Sped FY 2021'!CS146</f>
        <v>834.68969046126551</v>
      </c>
      <c r="AS130" s="188">
        <f>'[5]Sped FY 2021'!CO146</f>
        <v>0.62329441048233714</v>
      </c>
      <c r="AT130" s="189">
        <f>'[5]Sped FY 2021'!CQ146</f>
        <v>0.65248199064101631</v>
      </c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  <c r="CB130" s="162"/>
      <c r="CC130" s="162"/>
      <c r="CD130" s="162"/>
      <c r="CE130" s="162"/>
      <c r="CF130" s="162"/>
      <c r="CG130" s="162"/>
      <c r="CH130" s="162"/>
      <c r="CI130" s="162"/>
      <c r="CJ130" s="162"/>
    </row>
    <row r="131" spans="1:88" ht="15" x14ac:dyDescent="0.25">
      <c r="A131" s="194">
        <v>333</v>
      </c>
      <c r="B131" s="194">
        <v>1</v>
      </c>
      <c r="C131" s="195" t="s">
        <v>112</v>
      </c>
      <c r="D131" s="157">
        <v>6</v>
      </c>
      <c r="E131" s="120">
        <f>'[4]Sped FY 2021'!AB147</f>
        <v>574604.21893675311</v>
      </c>
      <c r="F131" s="120">
        <f>'[4]Sped FY 2021'!AK147</f>
        <v>83144.000388239016</v>
      </c>
      <c r="G131" s="120">
        <f>'[4]Sped FY 2021'!BP147</f>
        <v>34625.658235477196</v>
      </c>
      <c r="H131" s="120">
        <f>-'[4]Sped FY 2021'!CI147</f>
        <v>0</v>
      </c>
      <c r="I131" s="120">
        <f>'[4]Sped FY 2021'!CB147</f>
        <v>114305.69885364699</v>
      </c>
      <c r="J131" s="120">
        <f>'[4]Sped FY 2021'!BF147-'[4]Sped FY 2021'!BI147</f>
        <v>-317689.26697720983</v>
      </c>
      <c r="K131" s="120">
        <f>'[4]Sped FY 2021'!CJ147</f>
        <v>0</v>
      </c>
      <c r="L131" s="138">
        <f t="shared" si="19"/>
        <v>488990.30943690648</v>
      </c>
      <c r="M131" s="134">
        <f t="shared" si="20"/>
        <v>0</v>
      </c>
      <c r="N131" s="158">
        <v>333</v>
      </c>
      <c r="O131" s="159">
        <v>1</v>
      </c>
      <c r="P131" s="14" t="s">
        <v>112</v>
      </c>
      <c r="Q131" s="14">
        <v>6</v>
      </c>
      <c r="R131" s="120">
        <v>574604.21893675311</v>
      </c>
      <c r="S131" s="120">
        <v>83792.950180461135</v>
      </c>
      <c r="T131" s="120">
        <v>0</v>
      </c>
      <c r="U131" s="120">
        <v>120725.11100756389</v>
      </c>
      <c r="V131" s="120">
        <v>-323887.19855706254</v>
      </c>
      <c r="W131" s="138">
        <v>455235.08156771562</v>
      </c>
      <c r="X131" s="152"/>
      <c r="Y131" s="19">
        <f t="shared" si="21"/>
        <v>0</v>
      </c>
      <c r="Z131" s="19">
        <f t="shared" si="21"/>
        <v>-648.94979222211987</v>
      </c>
      <c r="AA131" s="19">
        <f t="shared" si="22"/>
        <v>34625.658235477196</v>
      </c>
      <c r="AB131" s="19">
        <f t="shared" si="23"/>
        <v>0</v>
      </c>
      <c r="AC131" s="19">
        <f t="shared" si="23"/>
        <v>-6419.4121539168991</v>
      </c>
      <c r="AD131" s="19">
        <f t="shared" si="23"/>
        <v>6197.9315798527095</v>
      </c>
      <c r="AE131" s="19">
        <f t="shared" si="24"/>
        <v>0</v>
      </c>
      <c r="AF131" s="19">
        <f t="shared" si="25"/>
        <v>33755.227869190858</v>
      </c>
      <c r="AG131" s="112"/>
      <c r="AH131" s="117">
        <f>'[4]Sped FY 2021'!DZ147</f>
        <v>498.36219292505456</v>
      </c>
      <c r="AI131" s="19">
        <f t="shared" si="27"/>
        <v>0</v>
      </c>
      <c r="AJ131" s="19">
        <f t="shared" si="27"/>
        <v>-1.3021649744600734</v>
      </c>
      <c r="AK131" s="19">
        <f t="shared" si="27"/>
        <v>69.478902547257078</v>
      </c>
      <c r="AL131" s="19">
        <f t="shared" si="27"/>
        <v>0</v>
      </c>
      <c r="AM131" s="19">
        <f t="shared" si="27"/>
        <v>-12.881017551189467</v>
      </c>
      <c r="AN131" s="19">
        <f t="shared" si="27"/>
        <v>12.436600664819645</v>
      </c>
      <c r="AO131" s="19">
        <f t="shared" si="27"/>
        <v>0</v>
      </c>
      <c r="AP131" s="19">
        <f t="shared" si="26"/>
        <v>67.73232068642713</v>
      </c>
      <c r="AQ131" s="118">
        <f>'[4]Sped FY 2021'!CR147</f>
        <v>1137.1001464028132</v>
      </c>
      <c r="AR131" s="119">
        <f>'[4]Sped FY 2021'!CS147</f>
        <v>1068.2698477501951</v>
      </c>
      <c r="AS131" s="188">
        <f>'[5]Sped FY 2021'!CO147</f>
        <v>0.74060095818824279</v>
      </c>
      <c r="AT131" s="189">
        <f>'[5]Sped FY 2021'!CQ147</f>
        <v>0.77712034953132736</v>
      </c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  <c r="CB131" s="162"/>
      <c r="CC131" s="162"/>
      <c r="CD131" s="162"/>
      <c r="CE131" s="162"/>
      <c r="CF131" s="162"/>
      <c r="CG131" s="162"/>
      <c r="CH131" s="162"/>
      <c r="CI131" s="162"/>
      <c r="CJ131" s="162"/>
    </row>
    <row r="132" spans="1:88" ht="15" x14ac:dyDescent="0.25">
      <c r="A132" s="194">
        <v>345</v>
      </c>
      <c r="B132" s="194">
        <v>1</v>
      </c>
      <c r="C132" s="195" t="s">
        <v>113</v>
      </c>
      <c r="D132" s="157">
        <v>5</v>
      </c>
      <c r="E132" s="120">
        <f>'[4]Sped FY 2021'!AB148</f>
        <v>2278617.809844051</v>
      </c>
      <c r="F132" s="120">
        <f>'[4]Sped FY 2021'!AK148</f>
        <v>492127.70163190964</v>
      </c>
      <c r="G132" s="120">
        <f>'[4]Sped FY 2021'!BP148</f>
        <v>87897.537996889587</v>
      </c>
      <c r="H132" s="120">
        <f>-'[4]Sped FY 2021'!CI148</f>
        <v>0</v>
      </c>
      <c r="I132" s="120">
        <f>'[4]Sped FY 2021'!CB148</f>
        <v>0</v>
      </c>
      <c r="J132" s="120">
        <f>'[4]Sped FY 2021'!BF148-'[4]Sped FY 2021'!BI148</f>
        <v>32619.612683407177</v>
      </c>
      <c r="K132" s="120">
        <f>'[4]Sped FY 2021'!CJ148</f>
        <v>0</v>
      </c>
      <c r="L132" s="138">
        <f t="shared" si="19"/>
        <v>2891262.6621562573</v>
      </c>
      <c r="M132" s="134">
        <f t="shared" si="20"/>
        <v>0</v>
      </c>
      <c r="N132" s="158">
        <v>345</v>
      </c>
      <c r="O132" s="159">
        <v>1</v>
      </c>
      <c r="P132" s="14" t="s">
        <v>113</v>
      </c>
      <c r="Q132" s="14">
        <v>5</v>
      </c>
      <c r="R132" s="120">
        <v>2268433.086548293</v>
      </c>
      <c r="S132" s="120">
        <v>498414.98029986455</v>
      </c>
      <c r="T132" s="120">
        <v>-295738.92427526909</v>
      </c>
      <c r="U132" s="120">
        <v>0</v>
      </c>
      <c r="V132" s="120">
        <v>54085.404745639622</v>
      </c>
      <c r="W132" s="138">
        <v>2525194.5473185279</v>
      </c>
      <c r="X132" s="152"/>
      <c r="Y132" s="19">
        <f t="shared" si="21"/>
        <v>10184.723295758013</v>
      </c>
      <c r="Z132" s="19">
        <f t="shared" si="21"/>
        <v>-6287.2786679549026</v>
      </c>
      <c r="AA132" s="19">
        <f t="shared" si="22"/>
        <v>87897.537996889587</v>
      </c>
      <c r="AB132" s="19">
        <f t="shared" si="23"/>
        <v>295738.92427526909</v>
      </c>
      <c r="AC132" s="19">
        <f t="shared" si="23"/>
        <v>0</v>
      </c>
      <c r="AD132" s="19">
        <f t="shared" si="23"/>
        <v>-21465.792062232445</v>
      </c>
      <c r="AE132" s="19">
        <f t="shared" si="24"/>
        <v>0</v>
      </c>
      <c r="AF132" s="19">
        <f t="shared" si="25"/>
        <v>366068.11483772937</v>
      </c>
      <c r="AG132" s="112"/>
      <c r="AH132" s="117">
        <f>'[4]Sped FY 2021'!DZ148</f>
        <v>1556.3770904050596</v>
      </c>
      <c r="AI132" s="19">
        <f t="shared" si="27"/>
        <v>6.5438661096632806</v>
      </c>
      <c r="AJ132" s="19">
        <f t="shared" si="27"/>
        <v>-4.0396885219626233</v>
      </c>
      <c r="AK132" s="19">
        <f t="shared" si="27"/>
        <v>56.475733637285522</v>
      </c>
      <c r="AL132" s="19">
        <f t="shared" si="27"/>
        <v>190.0175260214738</v>
      </c>
      <c r="AM132" s="19">
        <f t="shared" si="27"/>
        <v>0</v>
      </c>
      <c r="AN132" s="19">
        <f t="shared" si="27"/>
        <v>-13.792153710413331</v>
      </c>
      <c r="AO132" s="19">
        <f t="shared" si="27"/>
        <v>0</v>
      </c>
      <c r="AP132" s="19">
        <f t="shared" si="26"/>
        <v>235.20528353604666</v>
      </c>
      <c r="AQ132" s="118">
        <f>'[4]Sped FY 2021'!CR148</f>
        <v>1019.1324142206787</v>
      </c>
      <c r="AR132" s="119">
        <f>'[4]Sped FY 2021'!CS148</f>
        <v>785.56591414424247</v>
      </c>
      <c r="AS132" s="188">
        <f>'[5]Sped FY 2021'!CO148</f>
        <v>0.53623053617468874</v>
      </c>
      <c r="AT132" s="189">
        <f>'[5]Sped FY 2021'!CQ148</f>
        <v>0.6402923231107237</v>
      </c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  <c r="CB132" s="162"/>
      <c r="CC132" s="162"/>
      <c r="CD132" s="162"/>
      <c r="CE132" s="162"/>
      <c r="CF132" s="162"/>
      <c r="CG132" s="162"/>
      <c r="CH132" s="162"/>
      <c r="CI132" s="162"/>
      <c r="CJ132" s="162"/>
    </row>
    <row r="133" spans="1:88" ht="15" x14ac:dyDescent="0.25">
      <c r="A133" s="194">
        <v>347</v>
      </c>
      <c r="B133" s="194">
        <v>1</v>
      </c>
      <c r="C133" s="195" t="s">
        <v>114</v>
      </c>
      <c r="D133" s="157">
        <v>4</v>
      </c>
      <c r="E133" s="120">
        <f>'[4]Sped FY 2021'!AB149</f>
        <v>6003505.983329352</v>
      </c>
      <c r="F133" s="120">
        <f>'[4]Sped FY 2021'!AK149</f>
        <v>1049070.8636343123</v>
      </c>
      <c r="G133" s="120">
        <f>'[4]Sped FY 2021'!BP149</f>
        <v>241607.29252677425</v>
      </c>
      <c r="H133" s="120">
        <f>-'[4]Sped FY 2021'!CI149</f>
        <v>0</v>
      </c>
      <c r="I133" s="120">
        <f>'[4]Sped FY 2021'!CB149</f>
        <v>475465.11205822788</v>
      </c>
      <c r="J133" s="120">
        <f>'[4]Sped FY 2021'!BF149-'[4]Sped FY 2021'!BI149</f>
        <v>-590244.18254174385</v>
      </c>
      <c r="K133" s="120">
        <f>'[4]Sped FY 2021'!CJ149</f>
        <v>0</v>
      </c>
      <c r="L133" s="138">
        <f t="shared" si="19"/>
        <v>7179405.0690069227</v>
      </c>
      <c r="M133" s="134">
        <f t="shared" si="20"/>
        <v>0</v>
      </c>
      <c r="N133" s="158">
        <v>347</v>
      </c>
      <c r="O133" s="159">
        <v>1</v>
      </c>
      <c r="P133" s="14" t="s">
        <v>114</v>
      </c>
      <c r="Q133" s="14">
        <v>4</v>
      </c>
      <c r="R133" s="120">
        <v>6003505.983329352</v>
      </c>
      <c r="S133" s="120">
        <v>1053828.2623500254</v>
      </c>
      <c r="T133" s="120">
        <v>0</v>
      </c>
      <c r="U133" s="120">
        <v>529451.16265454516</v>
      </c>
      <c r="V133" s="120">
        <v>-635696.83151568915</v>
      </c>
      <c r="W133" s="138">
        <v>6951088.5768182334</v>
      </c>
      <c r="X133" s="152"/>
      <c r="Y133" s="19">
        <f t="shared" si="21"/>
        <v>0</v>
      </c>
      <c r="Z133" s="19">
        <f t="shared" si="21"/>
        <v>-4757.3987157130614</v>
      </c>
      <c r="AA133" s="19">
        <f t="shared" si="22"/>
        <v>241607.29252677425</v>
      </c>
      <c r="AB133" s="19">
        <f t="shared" si="23"/>
        <v>0</v>
      </c>
      <c r="AC133" s="19">
        <f t="shared" si="23"/>
        <v>-53986.050596317276</v>
      </c>
      <c r="AD133" s="19">
        <f t="shared" si="23"/>
        <v>45452.648973945295</v>
      </c>
      <c r="AE133" s="19">
        <f t="shared" si="24"/>
        <v>0</v>
      </c>
      <c r="AF133" s="19">
        <f t="shared" si="25"/>
        <v>228316.4921886893</v>
      </c>
      <c r="AG133" s="112"/>
      <c r="AH133" s="117">
        <f>'[4]Sped FY 2021'!DZ149</f>
        <v>4200.9119528622041</v>
      </c>
      <c r="AI133" s="19">
        <f t="shared" si="27"/>
        <v>0</v>
      </c>
      <c r="AJ133" s="19">
        <f t="shared" si="27"/>
        <v>-1.1324680852860309</v>
      </c>
      <c r="AK133" s="19">
        <f t="shared" si="27"/>
        <v>57.513057935470449</v>
      </c>
      <c r="AL133" s="19">
        <f t="shared" si="27"/>
        <v>0</v>
      </c>
      <c r="AM133" s="19">
        <f t="shared" si="27"/>
        <v>-12.851031205149397</v>
      </c>
      <c r="AN133" s="19">
        <f t="shared" si="27"/>
        <v>10.819709978205346</v>
      </c>
      <c r="AO133" s="19">
        <f t="shared" si="27"/>
        <v>0</v>
      </c>
      <c r="AP133" s="19">
        <f t="shared" si="26"/>
        <v>54.349268623240391</v>
      </c>
      <c r="AQ133" s="118">
        <f>'[4]Sped FY 2021'!CR149</f>
        <v>944.7901891598342</v>
      </c>
      <c r="AR133" s="119">
        <f>'[4]Sped FY 2021'!CS149</f>
        <v>890.78475468862678</v>
      </c>
      <c r="AS133" s="188">
        <f>'[5]Sped FY 2021'!CO149</f>
        <v>0.65133662504413803</v>
      </c>
      <c r="AT133" s="189">
        <f>'[5]Sped FY 2021'!CQ149</f>
        <v>0.67464637634686719</v>
      </c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  <c r="CB133" s="162"/>
      <c r="CC133" s="162"/>
      <c r="CD133" s="162"/>
      <c r="CE133" s="162"/>
      <c r="CF133" s="162"/>
      <c r="CG133" s="162"/>
      <c r="CH133" s="162"/>
      <c r="CI133" s="162"/>
      <c r="CJ133" s="162"/>
    </row>
    <row r="134" spans="1:88" ht="15" x14ac:dyDescent="0.25">
      <c r="A134" s="194">
        <v>356</v>
      </c>
      <c r="B134" s="194">
        <v>1</v>
      </c>
      <c r="C134" s="195" t="s">
        <v>115</v>
      </c>
      <c r="D134" s="157">
        <v>6</v>
      </c>
      <c r="E134" s="120">
        <f>'[4]Sped FY 2021'!AB150</f>
        <v>193473.84286657779</v>
      </c>
      <c r="F134" s="120">
        <f>'[4]Sped FY 2021'!AK150</f>
        <v>49358.793329322289</v>
      </c>
      <c r="G134" s="120">
        <f>'[4]Sped FY 2021'!BP150</f>
        <v>11119.205922984707</v>
      </c>
      <c r="H134" s="120">
        <f>-'[4]Sped FY 2021'!CI150</f>
        <v>0</v>
      </c>
      <c r="I134" s="120">
        <f>'[4]Sped FY 2021'!CB150</f>
        <v>46570.014012385393</v>
      </c>
      <c r="J134" s="120">
        <f>'[4]Sped FY 2021'!BF150-'[4]Sped FY 2021'!BI150</f>
        <v>-60821.312736558437</v>
      </c>
      <c r="K134" s="120">
        <f>'[4]Sped FY 2021'!CJ150</f>
        <v>0</v>
      </c>
      <c r="L134" s="138">
        <f t="shared" si="19"/>
        <v>239700.54339471174</v>
      </c>
      <c r="M134" s="134">
        <f t="shared" si="20"/>
        <v>0</v>
      </c>
      <c r="N134" s="158">
        <v>356</v>
      </c>
      <c r="O134" s="159">
        <v>1</v>
      </c>
      <c r="P134" s="14" t="s">
        <v>115</v>
      </c>
      <c r="Q134" s="14">
        <v>6</v>
      </c>
      <c r="R134" s="120">
        <v>193473.84286657779</v>
      </c>
      <c r="S134" s="120">
        <v>49216.036224801726</v>
      </c>
      <c r="T134" s="120">
        <v>0</v>
      </c>
      <c r="U134" s="120">
        <v>47172.322120009019</v>
      </c>
      <c r="V134" s="120">
        <v>-60842.9684571486</v>
      </c>
      <c r="W134" s="138">
        <v>229019.23275423999</v>
      </c>
      <c r="X134" s="152"/>
      <c r="Y134" s="19">
        <f t="shared" si="21"/>
        <v>0</v>
      </c>
      <c r="Z134" s="19">
        <f t="shared" si="21"/>
        <v>142.75710452056228</v>
      </c>
      <c r="AA134" s="19">
        <f t="shared" si="22"/>
        <v>11119.205922984707</v>
      </c>
      <c r="AB134" s="19">
        <f t="shared" si="23"/>
        <v>0</v>
      </c>
      <c r="AC134" s="19">
        <f t="shared" si="23"/>
        <v>-602.30810762362671</v>
      </c>
      <c r="AD134" s="19">
        <f t="shared" si="23"/>
        <v>21.655720590162673</v>
      </c>
      <c r="AE134" s="19">
        <f t="shared" si="24"/>
        <v>0</v>
      </c>
      <c r="AF134" s="19">
        <f t="shared" si="25"/>
        <v>10681.310640471755</v>
      </c>
      <c r="AG134" s="112"/>
      <c r="AH134" s="117">
        <f>'[4]Sped FY 2021'!DZ150</f>
        <v>163.77628517496754</v>
      </c>
      <c r="AI134" s="19">
        <f t="shared" si="27"/>
        <v>0</v>
      </c>
      <c r="AJ134" s="19">
        <f t="shared" si="27"/>
        <v>0.87165919270943415</v>
      </c>
      <c r="AK134" s="19">
        <f t="shared" si="27"/>
        <v>67.892649482833832</v>
      </c>
      <c r="AL134" s="19">
        <f t="shared" ref="AL134:AP190" si="28">IF($AH134&gt;0,AB134/$AH134,0)</f>
        <v>0</v>
      </c>
      <c r="AM134" s="19">
        <f t="shared" si="28"/>
        <v>-3.6776271178709501</v>
      </c>
      <c r="AN134" s="19">
        <f t="shared" si="28"/>
        <v>0.13222745018930648</v>
      </c>
      <c r="AO134" s="19">
        <f t="shared" si="28"/>
        <v>0</v>
      </c>
      <c r="AP134" s="19">
        <f t="shared" si="26"/>
        <v>65.218909007861313</v>
      </c>
      <c r="AQ134" s="118">
        <f>'[4]Sped FY 2021'!CR150</f>
        <v>1099.7964294461515</v>
      </c>
      <c r="AR134" s="119">
        <f>'[4]Sped FY 2021'!CS150</f>
        <v>1039.0870706637377</v>
      </c>
      <c r="AS134" s="188">
        <f>'[5]Sped FY 2021'!CO150</f>
        <v>0.69172082641434296</v>
      </c>
      <c r="AT134" s="189">
        <f>'[5]Sped FY 2021'!CQ150</f>
        <v>0.71632379687655579</v>
      </c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  <c r="CB134" s="162"/>
      <c r="CC134" s="162"/>
      <c r="CD134" s="162"/>
      <c r="CE134" s="162"/>
      <c r="CF134" s="162"/>
      <c r="CG134" s="162"/>
      <c r="CH134" s="162"/>
      <c r="CI134" s="162"/>
      <c r="CJ134" s="162"/>
    </row>
    <row r="135" spans="1:88" ht="15" x14ac:dyDescent="0.25">
      <c r="A135" s="194">
        <v>361</v>
      </c>
      <c r="B135" s="194">
        <v>1</v>
      </c>
      <c r="C135" s="195" t="s">
        <v>116</v>
      </c>
      <c r="D135" s="157">
        <v>5</v>
      </c>
      <c r="E135" s="120">
        <f>'[4]Sped FY 2021'!AB151</f>
        <v>832771.72313709627</v>
      </c>
      <c r="F135" s="120">
        <f>'[4]Sped FY 2021'!AK151</f>
        <v>214116.61064544649</v>
      </c>
      <c r="G135" s="120">
        <f>'[4]Sped FY 2021'!BP151</f>
        <v>48259.626729535375</v>
      </c>
      <c r="H135" s="120">
        <f>-'[4]Sped FY 2021'!CI151</f>
        <v>0</v>
      </c>
      <c r="I135" s="120">
        <f>'[4]Sped FY 2021'!CB151</f>
        <v>0</v>
      </c>
      <c r="J135" s="120">
        <f>'[4]Sped FY 2021'!BF151-'[4]Sped FY 2021'!BI151</f>
        <v>-255096.9798288657</v>
      </c>
      <c r="K135" s="120">
        <f>'[4]Sped FY 2021'!CJ151</f>
        <v>0</v>
      </c>
      <c r="L135" s="138">
        <f t="shared" si="19"/>
        <v>840050.9806832124</v>
      </c>
      <c r="M135" s="134">
        <f t="shared" si="20"/>
        <v>0</v>
      </c>
      <c r="N135" s="158">
        <v>361</v>
      </c>
      <c r="O135" s="159">
        <v>1</v>
      </c>
      <c r="P135" s="14" t="s">
        <v>116</v>
      </c>
      <c r="Q135" s="14">
        <v>5</v>
      </c>
      <c r="R135" s="120">
        <v>832771.72313709627</v>
      </c>
      <c r="S135" s="120">
        <v>214757.61619669205</v>
      </c>
      <c r="T135" s="120">
        <v>0</v>
      </c>
      <c r="U135" s="120">
        <v>0</v>
      </c>
      <c r="V135" s="120">
        <v>-268472.02139395132</v>
      </c>
      <c r="W135" s="138">
        <v>779057.317939837</v>
      </c>
      <c r="X135" s="152"/>
      <c r="Y135" s="19">
        <f t="shared" si="21"/>
        <v>0</v>
      </c>
      <c r="Z135" s="19">
        <f t="shared" si="21"/>
        <v>-641.00555124555831</v>
      </c>
      <c r="AA135" s="19">
        <f t="shared" si="22"/>
        <v>48259.626729535375</v>
      </c>
      <c r="AB135" s="19">
        <f t="shared" si="23"/>
        <v>0</v>
      </c>
      <c r="AC135" s="19">
        <f t="shared" si="23"/>
        <v>0</v>
      </c>
      <c r="AD135" s="19">
        <f t="shared" si="23"/>
        <v>13375.041565085616</v>
      </c>
      <c r="AE135" s="19">
        <f t="shared" si="24"/>
        <v>0</v>
      </c>
      <c r="AF135" s="19">
        <f t="shared" si="25"/>
        <v>60993.662743375404</v>
      </c>
      <c r="AG135" s="112"/>
      <c r="AH135" s="117">
        <f>'[4]Sped FY 2021'!DZ151</f>
        <v>983.66247353554115</v>
      </c>
      <c r="AI135" s="19">
        <f t="shared" ref="AI135:AM198" si="29">IF($AH135&gt;0,Y135/$AH135,0)</f>
        <v>0</v>
      </c>
      <c r="AJ135" s="19">
        <f t="shared" si="29"/>
        <v>-0.65165193192906512</v>
      </c>
      <c r="AK135" s="19">
        <f t="shared" si="29"/>
        <v>49.061164807962641</v>
      </c>
      <c r="AL135" s="19">
        <f t="shared" si="28"/>
        <v>0</v>
      </c>
      <c r="AM135" s="19">
        <f t="shared" si="28"/>
        <v>0</v>
      </c>
      <c r="AN135" s="19">
        <f t="shared" si="28"/>
        <v>13.597185950392317</v>
      </c>
      <c r="AO135" s="19">
        <f t="shared" si="28"/>
        <v>0</v>
      </c>
      <c r="AP135" s="19">
        <f t="shared" si="26"/>
        <v>62.006698826425868</v>
      </c>
      <c r="AQ135" s="118">
        <f>'[4]Sped FY 2021'!CR151</f>
        <v>806.18129760157865</v>
      </c>
      <c r="AR135" s="119">
        <f>'[4]Sped FY 2021'!CS151</f>
        <v>742.68601547585797</v>
      </c>
      <c r="AS135" s="188">
        <f>'[5]Sped FY 2021'!CO151</f>
        <v>0.65122129785752225</v>
      </c>
      <c r="AT135" s="189">
        <f>'[5]Sped FY 2021'!CQ151</f>
        <v>0.69222522987199286</v>
      </c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  <c r="CB135" s="162"/>
      <c r="CC135" s="162"/>
      <c r="CD135" s="162"/>
      <c r="CE135" s="162"/>
      <c r="CF135" s="162"/>
      <c r="CG135" s="162"/>
      <c r="CH135" s="162"/>
      <c r="CI135" s="162"/>
      <c r="CJ135" s="162"/>
    </row>
    <row r="136" spans="1:88" ht="15" x14ac:dyDescent="0.25">
      <c r="A136" s="194">
        <v>362</v>
      </c>
      <c r="B136" s="194">
        <v>1</v>
      </c>
      <c r="C136" s="195" t="s">
        <v>117</v>
      </c>
      <c r="D136" s="157">
        <v>6</v>
      </c>
      <c r="E136" s="120">
        <f>'[4]Sped FY 2021'!AB152</f>
        <v>320989.29994515394</v>
      </c>
      <c r="F136" s="120">
        <f>'[4]Sped FY 2021'!AK152</f>
        <v>52908.489179384174</v>
      </c>
      <c r="G136" s="120">
        <f>'[4]Sped FY 2021'!BP152</f>
        <v>8885.1070809153116</v>
      </c>
      <c r="H136" s="120">
        <f>-'[4]Sped FY 2021'!CI152</f>
        <v>0</v>
      </c>
      <c r="I136" s="120">
        <f>'[4]Sped FY 2021'!CB152</f>
        <v>0</v>
      </c>
      <c r="J136" s="120">
        <f>'[4]Sped FY 2021'!BF152-'[4]Sped FY 2021'!BI152</f>
        <v>83977.504274599647</v>
      </c>
      <c r="K136" s="120">
        <f>'[4]Sped FY 2021'!CJ152</f>
        <v>0</v>
      </c>
      <c r="L136" s="138">
        <f t="shared" si="19"/>
        <v>466760.4004800531</v>
      </c>
      <c r="M136" s="134">
        <f t="shared" si="20"/>
        <v>0</v>
      </c>
      <c r="N136" s="158">
        <v>362</v>
      </c>
      <c r="O136" s="159">
        <v>1</v>
      </c>
      <c r="P136" s="14" t="s">
        <v>117</v>
      </c>
      <c r="Q136" s="14">
        <v>6</v>
      </c>
      <c r="R136" s="120">
        <v>320989.29994515394</v>
      </c>
      <c r="S136" s="120">
        <v>53463.53456052531</v>
      </c>
      <c r="T136" s="120">
        <v>0</v>
      </c>
      <c r="U136" s="120">
        <v>0</v>
      </c>
      <c r="V136" s="120">
        <v>89378.983148524247</v>
      </c>
      <c r="W136" s="138">
        <v>463831.81765420351</v>
      </c>
      <c r="X136" s="152"/>
      <c r="Y136" s="19">
        <f t="shared" si="21"/>
        <v>0</v>
      </c>
      <c r="Z136" s="19">
        <f t="shared" si="21"/>
        <v>-555.04538114113529</v>
      </c>
      <c r="AA136" s="19">
        <f t="shared" si="22"/>
        <v>8885.1070809153116</v>
      </c>
      <c r="AB136" s="19">
        <f t="shared" si="23"/>
        <v>0</v>
      </c>
      <c r="AC136" s="19">
        <f t="shared" si="23"/>
        <v>0</v>
      </c>
      <c r="AD136" s="19">
        <f t="shared" si="23"/>
        <v>-5401.4788739245996</v>
      </c>
      <c r="AE136" s="19">
        <f t="shared" si="24"/>
        <v>0</v>
      </c>
      <c r="AF136" s="19">
        <f t="shared" si="25"/>
        <v>2928.5828258495894</v>
      </c>
      <c r="AG136" s="112"/>
      <c r="AH136" s="117">
        <f>'[4]Sped FY 2021'!DZ152</f>
        <v>336.59543272155906</v>
      </c>
      <c r="AI136" s="19">
        <f t="shared" si="29"/>
        <v>0</v>
      </c>
      <c r="AJ136" s="19">
        <f t="shared" si="29"/>
        <v>-1.6489985519211843</v>
      </c>
      <c r="AK136" s="19">
        <f t="shared" si="29"/>
        <v>26.396992404425507</v>
      </c>
      <c r="AL136" s="19">
        <f t="shared" si="28"/>
        <v>0</v>
      </c>
      <c r="AM136" s="19">
        <f t="shared" si="28"/>
        <v>0</v>
      </c>
      <c r="AN136" s="19">
        <f t="shared" si="28"/>
        <v>-16.047392058325553</v>
      </c>
      <c r="AO136" s="19">
        <f t="shared" si="28"/>
        <v>0</v>
      </c>
      <c r="AP136" s="19">
        <f t="shared" si="26"/>
        <v>8.7006017941788087</v>
      </c>
      <c r="AQ136" s="118">
        <f>'[4]Sped FY 2021'!CR152</f>
        <v>379.03345501290892</v>
      </c>
      <c r="AR136" s="119">
        <f>'[4]Sped FY 2021'!CS152</f>
        <v>369.98263598246928</v>
      </c>
      <c r="AS136" s="188">
        <f>'[5]Sped FY 2021'!CO152</f>
        <v>0.65726878926203935</v>
      </c>
      <c r="AT136" s="189">
        <f>'[5]Sped FY 2021'!CQ152</f>
        <v>0.66214192275094508</v>
      </c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  <c r="CB136" s="162"/>
      <c r="CC136" s="162"/>
      <c r="CD136" s="162"/>
      <c r="CE136" s="162"/>
      <c r="CF136" s="162"/>
      <c r="CG136" s="162"/>
      <c r="CH136" s="162"/>
      <c r="CI136" s="162"/>
      <c r="CJ136" s="162"/>
    </row>
    <row r="137" spans="1:88" s="210" customFormat="1" ht="15" x14ac:dyDescent="0.25">
      <c r="A137" s="196">
        <v>363</v>
      </c>
      <c r="B137" s="196">
        <v>1</v>
      </c>
      <c r="C137" s="197" t="s">
        <v>118</v>
      </c>
      <c r="D137" s="198">
        <v>6</v>
      </c>
      <c r="E137" s="199">
        <f>'[4]Sped FY 2021'!AB153</f>
        <v>294290.86219445674</v>
      </c>
      <c r="F137" s="199">
        <f>'[4]Sped FY 2021'!AK153</f>
        <v>70197.816606617795</v>
      </c>
      <c r="G137" s="199">
        <f>'[4]Sped FY 2021'!BP153</f>
        <v>6651.0297603834479</v>
      </c>
      <c r="H137" s="199">
        <f>-'[4]Sped FY 2021'!CI153</f>
        <v>0</v>
      </c>
      <c r="I137" s="199">
        <f>'[4]Sped FY 2021'!CB153</f>
        <v>0</v>
      </c>
      <c r="J137" s="199">
        <f>'[4]Sped FY 2021'!BF153-'[4]Sped FY 2021'!BI153</f>
        <v>97788.911751151711</v>
      </c>
      <c r="K137" s="199">
        <f>'[4]Sped FY 2021'!CJ153</f>
        <v>0</v>
      </c>
      <c r="L137" s="200">
        <f t="shared" si="19"/>
        <v>468928.62031260965</v>
      </c>
      <c r="M137" s="201">
        <f t="shared" si="20"/>
        <v>0</v>
      </c>
      <c r="N137" s="202">
        <v>363</v>
      </c>
      <c r="O137" s="203">
        <v>1</v>
      </c>
      <c r="P137" s="204" t="s">
        <v>118</v>
      </c>
      <c r="Q137" s="204">
        <v>6</v>
      </c>
      <c r="R137" s="199">
        <v>294290.86219445674</v>
      </c>
      <c r="S137" s="199">
        <v>70326.886595402699</v>
      </c>
      <c r="T137" s="199">
        <v>0</v>
      </c>
      <c r="U137" s="199">
        <v>0</v>
      </c>
      <c r="V137" s="199">
        <v>109897.99306717837</v>
      </c>
      <c r="W137" s="200">
        <v>474515.74185703782</v>
      </c>
      <c r="X137" s="205"/>
      <c r="Y137" s="206">
        <f t="shared" si="21"/>
        <v>0</v>
      </c>
      <c r="Z137" s="206">
        <f t="shared" si="21"/>
        <v>-129.06998878490413</v>
      </c>
      <c r="AA137" s="206">
        <f t="shared" si="22"/>
        <v>6651.0297603834479</v>
      </c>
      <c r="AB137" s="206">
        <f t="shared" si="23"/>
        <v>0</v>
      </c>
      <c r="AC137" s="206">
        <f t="shared" si="23"/>
        <v>0</v>
      </c>
      <c r="AD137" s="206">
        <f t="shared" si="23"/>
        <v>-12109.081316026655</v>
      </c>
      <c r="AE137" s="206">
        <f t="shared" si="24"/>
        <v>0</v>
      </c>
      <c r="AF137" s="206">
        <f t="shared" si="25"/>
        <v>-5587.1215444281697</v>
      </c>
      <c r="AG137" s="206"/>
      <c r="AH137" s="207">
        <f>'[4]Sped FY 2021'!DZ153</f>
        <v>236.11918414795932</v>
      </c>
      <c r="AI137" s="206">
        <f t="shared" si="29"/>
        <v>0</v>
      </c>
      <c r="AJ137" s="206">
        <f t="shared" si="29"/>
        <v>-0.54663067404139865</v>
      </c>
      <c r="AK137" s="206">
        <f t="shared" si="29"/>
        <v>28.168104105491548</v>
      </c>
      <c r="AL137" s="206">
        <f t="shared" si="28"/>
        <v>0</v>
      </c>
      <c r="AM137" s="206">
        <f t="shared" si="28"/>
        <v>0</v>
      </c>
      <c r="AN137" s="206">
        <f t="shared" si="28"/>
        <v>-51.283767389433059</v>
      </c>
      <c r="AO137" s="206">
        <f t="shared" si="28"/>
        <v>0</v>
      </c>
      <c r="AP137" s="206">
        <f t="shared" si="26"/>
        <v>-23.662293957983156</v>
      </c>
      <c r="AQ137" s="208">
        <f>'[4]Sped FY 2021'!CR153</f>
        <v>471.86369005352174</v>
      </c>
      <c r="AR137" s="209">
        <f>'[4]Sped FY 2021'!CS153</f>
        <v>495.99233792077979</v>
      </c>
      <c r="AS137" s="188">
        <f>'[5]Sped FY 2021'!CO153</f>
        <v>0.64451486152396786</v>
      </c>
      <c r="AT137" s="189">
        <f>'[5]Sped FY 2021'!CQ153</f>
        <v>0.63491493542267985</v>
      </c>
      <c r="AV137" s="211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</row>
    <row r="138" spans="1:88" ht="15" x14ac:dyDescent="0.25">
      <c r="A138" s="194">
        <v>378</v>
      </c>
      <c r="B138" s="194">
        <v>1</v>
      </c>
      <c r="C138" s="195" t="s">
        <v>119</v>
      </c>
      <c r="D138" s="157">
        <v>6</v>
      </c>
      <c r="E138" s="120">
        <f>'[4]Sped FY 2021'!AB154</f>
        <v>744992.43461224844</v>
      </c>
      <c r="F138" s="120">
        <f>'[4]Sped FY 2021'!AK154</f>
        <v>178430.34333550461</v>
      </c>
      <c r="G138" s="120">
        <f>'[4]Sped FY 2021'!BP154</f>
        <v>32451.050471942515</v>
      </c>
      <c r="H138" s="120">
        <f>-'[4]Sped FY 2021'!CI154</f>
        <v>0</v>
      </c>
      <c r="I138" s="120">
        <f>'[4]Sped FY 2021'!CB154</f>
        <v>0</v>
      </c>
      <c r="J138" s="120">
        <f>'[4]Sped FY 2021'!BF154-'[4]Sped FY 2021'!BI154</f>
        <v>-58765.783473477561</v>
      </c>
      <c r="K138" s="120">
        <f>'[4]Sped FY 2021'!CJ154</f>
        <v>0</v>
      </c>
      <c r="L138" s="138">
        <f t="shared" si="19"/>
        <v>897108.04494621803</v>
      </c>
      <c r="M138" s="134">
        <f t="shared" si="20"/>
        <v>0</v>
      </c>
      <c r="N138" s="158">
        <v>378</v>
      </c>
      <c r="O138" s="159">
        <v>1</v>
      </c>
      <c r="P138" s="14" t="s">
        <v>119</v>
      </c>
      <c r="Q138" s="14">
        <v>6</v>
      </c>
      <c r="R138" s="120">
        <v>744992.43461224844</v>
      </c>
      <c r="S138" s="120">
        <v>179213.46129304671</v>
      </c>
      <c r="T138" s="120">
        <v>0</v>
      </c>
      <c r="U138" s="120">
        <v>0</v>
      </c>
      <c r="V138" s="120">
        <v>-58630.890296132071</v>
      </c>
      <c r="W138" s="138">
        <v>865575.00560916308</v>
      </c>
      <c r="X138" s="152"/>
      <c r="Y138" s="19">
        <f t="shared" si="21"/>
        <v>0</v>
      </c>
      <c r="Z138" s="19">
        <f t="shared" si="21"/>
        <v>-783.11795754209743</v>
      </c>
      <c r="AA138" s="19">
        <f t="shared" si="22"/>
        <v>32451.050471942515</v>
      </c>
      <c r="AB138" s="19">
        <f t="shared" si="23"/>
        <v>0</v>
      </c>
      <c r="AC138" s="19">
        <f t="shared" si="23"/>
        <v>0</v>
      </c>
      <c r="AD138" s="19">
        <f t="shared" si="23"/>
        <v>-134.89317734548968</v>
      </c>
      <c r="AE138" s="19">
        <f t="shared" si="24"/>
        <v>0</v>
      </c>
      <c r="AF138" s="19">
        <f t="shared" si="25"/>
        <v>31533.039337054943</v>
      </c>
      <c r="AG138" s="112"/>
      <c r="AH138" s="117">
        <f>'[4]Sped FY 2021'!DZ154</f>
        <v>567.69080444083841</v>
      </c>
      <c r="AI138" s="19">
        <f t="shared" si="29"/>
        <v>0</v>
      </c>
      <c r="AJ138" s="19">
        <f t="shared" si="29"/>
        <v>-1.3794797298389385</v>
      </c>
      <c r="AK138" s="19">
        <f t="shared" si="29"/>
        <v>57.163248405804296</v>
      </c>
      <c r="AL138" s="19">
        <f t="shared" si="28"/>
        <v>0</v>
      </c>
      <c r="AM138" s="19">
        <f t="shared" si="28"/>
        <v>0</v>
      </c>
      <c r="AN138" s="19">
        <f t="shared" si="28"/>
        <v>-0.23761733727280673</v>
      </c>
      <c r="AO138" s="19">
        <f t="shared" si="28"/>
        <v>0</v>
      </c>
      <c r="AP138" s="19">
        <f t="shared" si="26"/>
        <v>55.546151338692574</v>
      </c>
      <c r="AQ138" s="118">
        <f>'[4]Sped FY 2021'!CR154</f>
        <v>912.04787007380651</v>
      </c>
      <c r="AR138" s="119">
        <f>'[4]Sped FY 2021'!CS154</f>
        <v>855.24453479705653</v>
      </c>
      <c r="AS138" s="188">
        <f>'[5]Sped FY 2021'!CO154</f>
        <v>0.66387368359813992</v>
      </c>
      <c r="AT138" s="189">
        <f>'[5]Sped FY 2021'!CQ154</f>
        <v>0.68756640449907624</v>
      </c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  <c r="CB138" s="162"/>
      <c r="CC138" s="162"/>
      <c r="CD138" s="162"/>
      <c r="CE138" s="162"/>
      <c r="CF138" s="162"/>
      <c r="CG138" s="162"/>
      <c r="CH138" s="162"/>
      <c r="CI138" s="162"/>
      <c r="CJ138" s="162"/>
    </row>
    <row r="139" spans="1:88" ht="15" x14ac:dyDescent="0.25">
      <c r="A139" s="194">
        <v>381</v>
      </c>
      <c r="B139" s="194">
        <v>1</v>
      </c>
      <c r="C139" s="195" t="s">
        <v>120</v>
      </c>
      <c r="D139" s="157">
        <v>5</v>
      </c>
      <c r="E139" s="120">
        <f>'[4]Sped FY 2021'!AB155</f>
        <v>1631475.029646042</v>
      </c>
      <c r="F139" s="120">
        <f>'[4]Sped FY 2021'!AK155</f>
        <v>509392.239187125</v>
      </c>
      <c r="G139" s="120">
        <f>'[4]Sped FY 2021'!BP155</f>
        <v>103783.45443965691</v>
      </c>
      <c r="H139" s="120">
        <f>-'[4]Sped FY 2021'!CI155</f>
        <v>0</v>
      </c>
      <c r="I139" s="120">
        <f>'[4]Sped FY 2021'!CB155</f>
        <v>0</v>
      </c>
      <c r="J139" s="120">
        <f>'[4]Sped FY 2021'!BF155-'[4]Sped FY 2021'!BI155</f>
        <v>-389665.60245468072</v>
      </c>
      <c r="K139" s="120">
        <f>'[4]Sped FY 2021'!CJ155</f>
        <v>0</v>
      </c>
      <c r="L139" s="138">
        <f t="shared" si="19"/>
        <v>1854985.120818143</v>
      </c>
      <c r="M139" s="134">
        <f t="shared" si="20"/>
        <v>0</v>
      </c>
      <c r="N139" s="158">
        <v>381</v>
      </c>
      <c r="O139" s="159">
        <v>1</v>
      </c>
      <c r="P139" s="14" t="s">
        <v>120</v>
      </c>
      <c r="Q139" s="14">
        <v>5</v>
      </c>
      <c r="R139" s="120">
        <v>1524928.6504994999</v>
      </c>
      <c r="S139" s="120">
        <v>570072.63938023371</v>
      </c>
      <c r="T139" s="120">
        <v>0</v>
      </c>
      <c r="U139" s="120">
        <v>71526.999783864012</v>
      </c>
      <c r="V139" s="120">
        <v>-428528.44415119453</v>
      </c>
      <c r="W139" s="138">
        <v>1737999.8455124034</v>
      </c>
      <c r="X139" s="152"/>
      <c r="Y139" s="19">
        <f t="shared" si="21"/>
        <v>106546.37914654217</v>
      </c>
      <c r="Z139" s="19">
        <f t="shared" si="21"/>
        <v>-60680.400193108711</v>
      </c>
      <c r="AA139" s="19">
        <f t="shared" si="22"/>
        <v>103783.45443965691</v>
      </c>
      <c r="AB139" s="19">
        <f t="shared" si="23"/>
        <v>0</v>
      </c>
      <c r="AC139" s="19">
        <f t="shared" si="23"/>
        <v>-71526.999783864012</v>
      </c>
      <c r="AD139" s="19">
        <f t="shared" si="23"/>
        <v>38862.841696513817</v>
      </c>
      <c r="AE139" s="19">
        <f t="shared" si="24"/>
        <v>0</v>
      </c>
      <c r="AF139" s="19">
        <f t="shared" si="25"/>
        <v>116985.2753057396</v>
      </c>
      <c r="AG139" s="112"/>
      <c r="AH139" s="117">
        <f>'[4]Sped FY 2021'!DZ155</f>
        <v>1380.5436554012601</v>
      </c>
      <c r="AI139" s="19">
        <f t="shared" si="29"/>
        <v>77.177116949318105</v>
      </c>
      <c r="AJ139" s="19">
        <f t="shared" si="29"/>
        <v>-43.953988673738628</v>
      </c>
      <c r="AK139" s="19">
        <f t="shared" si="29"/>
        <v>75.175786027202349</v>
      </c>
      <c r="AL139" s="19">
        <f t="shared" si="28"/>
        <v>0</v>
      </c>
      <c r="AM139" s="19">
        <f t="shared" si="28"/>
        <v>-51.81074825415385</v>
      </c>
      <c r="AN139" s="19">
        <f t="shared" si="28"/>
        <v>28.150389554481844</v>
      </c>
      <c r="AO139" s="19">
        <f t="shared" si="28"/>
        <v>0</v>
      </c>
      <c r="AP139" s="19">
        <f t="shared" si="26"/>
        <v>84.738555603109418</v>
      </c>
      <c r="AQ139" s="118">
        <f>'[4]Sped FY 2021'!CR155</f>
        <v>1221.7785866796362</v>
      </c>
      <c r="AR139" s="119">
        <f>'[4]Sped FY 2021'!CS155</f>
        <v>1138.0635432540889</v>
      </c>
      <c r="AS139" s="188">
        <f>'[5]Sped FY 2021'!CO155</f>
        <v>0.61648086693743642</v>
      </c>
      <c r="AT139" s="189">
        <f>'[5]Sped FY 2021'!CQ155</f>
        <v>0.65045994174427091</v>
      </c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162"/>
      <c r="CJ139" s="162"/>
    </row>
    <row r="140" spans="1:88" ht="15" hidden="1" x14ac:dyDescent="0.25">
      <c r="A140" s="194">
        <v>382</v>
      </c>
      <c r="B140" s="194">
        <v>52</v>
      </c>
      <c r="C140" s="195" t="s">
        <v>638</v>
      </c>
      <c r="D140" s="157">
        <v>8</v>
      </c>
      <c r="E140" s="120">
        <f>'[4]Sped FY 2021'!AB156</f>
        <v>0</v>
      </c>
      <c r="F140" s="120">
        <f>'[4]Sped FY 2021'!AK156</f>
        <v>0</v>
      </c>
      <c r="G140" s="120">
        <f>'[4]Sped FY 2021'!BP156</f>
        <v>0</v>
      </c>
      <c r="H140" s="120">
        <f>-'[4]Sped FY 2021'!CI156</f>
        <v>0</v>
      </c>
      <c r="I140" s="120">
        <f>'[4]Sped FY 2021'!CB156</f>
        <v>0</v>
      </c>
      <c r="J140" s="120">
        <f>'[4]Sped FY 2021'!BF156-'[4]Sped FY 2021'!BI156</f>
        <v>0</v>
      </c>
      <c r="K140" s="120">
        <f>'[4]Sped FY 2021'!CJ156</f>
        <v>0</v>
      </c>
      <c r="L140" s="138">
        <f t="shared" si="19"/>
        <v>0</v>
      </c>
      <c r="M140" s="134">
        <f t="shared" si="20"/>
        <v>0</v>
      </c>
      <c r="N140" s="158">
        <v>382</v>
      </c>
      <c r="O140" s="159">
        <v>52</v>
      </c>
      <c r="P140" s="14" t="s">
        <v>638</v>
      </c>
      <c r="Q140" s="14">
        <v>8</v>
      </c>
      <c r="R140" s="120">
        <v>0</v>
      </c>
      <c r="S140" s="120">
        <v>0</v>
      </c>
      <c r="T140" s="120">
        <v>0</v>
      </c>
      <c r="U140" s="120">
        <v>0</v>
      </c>
      <c r="V140" s="120">
        <v>0</v>
      </c>
      <c r="W140" s="138">
        <v>0</v>
      </c>
      <c r="X140" s="152"/>
      <c r="Y140" s="19">
        <f t="shared" si="21"/>
        <v>0</v>
      </c>
      <c r="Z140" s="19">
        <f t="shared" si="21"/>
        <v>0</v>
      </c>
      <c r="AA140" s="19">
        <f t="shared" si="22"/>
        <v>0</v>
      </c>
      <c r="AB140" s="19">
        <f t="shared" si="23"/>
        <v>0</v>
      </c>
      <c r="AC140" s="19">
        <f t="shared" si="23"/>
        <v>0</v>
      </c>
      <c r="AD140" s="19">
        <f t="shared" si="23"/>
        <v>0</v>
      </c>
      <c r="AE140" s="19">
        <f t="shared" si="24"/>
        <v>0</v>
      </c>
      <c r="AF140" s="19">
        <f t="shared" si="25"/>
        <v>0</v>
      </c>
      <c r="AG140" s="112"/>
      <c r="AH140" s="117">
        <f>'[4]Sped FY 2021'!DZ156</f>
        <v>0</v>
      </c>
      <c r="AI140" s="19">
        <f t="shared" si="29"/>
        <v>0</v>
      </c>
      <c r="AJ140" s="19">
        <f t="shared" si="29"/>
        <v>0</v>
      </c>
      <c r="AK140" s="19">
        <f t="shared" si="29"/>
        <v>0</v>
      </c>
      <c r="AL140" s="19">
        <f t="shared" si="28"/>
        <v>0</v>
      </c>
      <c r="AM140" s="19">
        <f t="shared" si="28"/>
        <v>0</v>
      </c>
      <c r="AN140" s="19">
        <f t="shared" si="28"/>
        <v>0</v>
      </c>
      <c r="AO140" s="19">
        <f t="shared" si="28"/>
        <v>0</v>
      </c>
      <c r="AP140" s="19">
        <f t="shared" si="26"/>
        <v>0</v>
      </c>
      <c r="AQ140" s="118">
        <f>'[4]Sped FY 2021'!CR156</f>
        <v>0</v>
      </c>
      <c r="AR140" s="119">
        <f>'[4]Sped FY 2021'!CS156</f>
        <v>0</v>
      </c>
      <c r="AS140" s="188">
        <f>'[5]Sped FY 2021'!CO156</f>
        <v>0</v>
      </c>
      <c r="AT140" s="189">
        <f>'[5]Sped FY 2021'!CQ156</f>
        <v>0</v>
      </c>
      <c r="AU140" s="163"/>
      <c r="AV140" s="164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</row>
    <row r="141" spans="1:88" ht="15" x14ac:dyDescent="0.25">
      <c r="A141" s="194">
        <v>390</v>
      </c>
      <c r="B141" s="194">
        <v>1</v>
      </c>
      <c r="C141" s="195" t="s">
        <v>121</v>
      </c>
      <c r="D141" s="157">
        <v>6</v>
      </c>
      <c r="E141" s="120">
        <f>'[4]Sped FY 2021'!AB157</f>
        <v>423856.95129237039</v>
      </c>
      <c r="F141" s="120">
        <f>'[4]Sped FY 2021'!AK157</f>
        <v>90175.053306276604</v>
      </c>
      <c r="G141" s="120">
        <f>'[4]Sped FY 2021'!BP157</f>
        <v>17234.438501647553</v>
      </c>
      <c r="H141" s="120">
        <f>-'[4]Sped FY 2021'!CI157</f>
        <v>0</v>
      </c>
      <c r="I141" s="120">
        <f>'[4]Sped FY 2021'!CB157</f>
        <v>58509.155732797808</v>
      </c>
      <c r="J141" s="120">
        <f>'[4]Sped FY 2021'!BF157-'[4]Sped FY 2021'!BI157</f>
        <v>1774.1668897074414</v>
      </c>
      <c r="K141" s="120">
        <f>'[4]Sped FY 2021'!CJ157</f>
        <v>0</v>
      </c>
      <c r="L141" s="138">
        <f t="shared" si="19"/>
        <v>591549.76572279981</v>
      </c>
      <c r="M141" s="134">
        <f t="shared" si="20"/>
        <v>0</v>
      </c>
      <c r="N141" s="158">
        <v>390</v>
      </c>
      <c r="O141" s="159">
        <v>1</v>
      </c>
      <c r="P141" s="14" t="s">
        <v>121</v>
      </c>
      <c r="Q141" s="14">
        <v>6</v>
      </c>
      <c r="R141" s="120">
        <v>393946.8277360092</v>
      </c>
      <c r="S141" s="120">
        <v>108995.2848929583</v>
      </c>
      <c r="T141" s="120">
        <v>0</v>
      </c>
      <c r="U141" s="120">
        <v>68298.61368350836</v>
      </c>
      <c r="V141" s="120">
        <v>4174.8218420502926</v>
      </c>
      <c r="W141" s="138">
        <v>575415.54815452616</v>
      </c>
      <c r="X141" s="152"/>
      <c r="Y141" s="19">
        <f t="shared" si="21"/>
        <v>29910.123556361184</v>
      </c>
      <c r="Z141" s="19">
        <f t="shared" si="21"/>
        <v>-18820.231586681693</v>
      </c>
      <c r="AA141" s="19">
        <f t="shared" si="22"/>
        <v>17234.438501647553</v>
      </c>
      <c r="AB141" s="19">
        <f t="shared" si="23"/>
        <v>0</v>
      </c>
      <c r="AC141" s="19">
        <f t="shared" si="23"/>
        <v>-9789.4579507105518</v>
      </c>
      <c r="AD141" s="19">
        <f t="shared" si="23"/>
        <v>-2400.6549523428512</v>
      </c>
      <c r="AE141" s="19">
        <f t="shared" si="24"/>
        <v>0</v>
      </c>
      <c r="AF141" s="19">
        <f t="shared" si="25"/>
        <v>16134.217568273656</v>
      </c>
      <c r="AG141" s="112"/>
      <c r="AH141" s="117">
        <f>'[4]Sped FY 2021'!DZ157</f>
        <v>473.24313078165466</v>
      </c>
      <c r="AI141" s="19">
        <f t="shared" si="29"/>
        <v>63.202446292160012</v>
      </c>
      <c r="AJ141" s="19">
        <f t="shared" si="29"/>
        <v>-39.768631307117673</v>
      </c>
      <c r="AK141" s="19">
        <f t="shared" si="29"/>
        <v>36.417725648085941</v>
      </c>
      <c r="AL141" s="19">
        <f t="shared" si="28"/>
        <v>0</v>
      </c>
      <c r="AM141" s="19">
        <f t="shared" si="28"/>
        <v>-20.68589550268025</v>
      </c>
      <c r="AN141" s="19">
        <f t="shared" si="28"/>
        <v>-5.0727729494513625</v>
      </c>
      <c r="AO141" s="19">
        <f t="shared" si="28"/>
        <v>0</v>
      </c>
      <c r="AP141" s="19">
        <f t="shared" si="26"/>
        <v>34.0928721809967</v>
      </c>
      <c r="AQ141" s="118">
        <f>'[4]Sped FY 2021'!CR157</f>
        <v>588.97117845385685</v>
      </c>
      <c r="AR141" s="119">
        <f>'[4]Sped FY 2021'!CS157</f>
        <v>552.95276895794291</v>
      </c>
      <c r="AS141" s="188">
        <f>'[5]Sped FY 2021'!CO157</f>
        <v>0.69046232114810557</v>
      </c>
      <c r="AT141" s="189">
        <f>'[5]Sped FY 2021'!CQ157</f>
        <v>0.70929515160980772</v>
      </c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  <c r="CB141" s="162"/>
      <c r="CC141" s="162"/>
      <c r="CD141" s="162"/>
      <c r="CE141" s="162"/>
      <c r="CF141" s="162"/>
      <c r="CG141" s="162"/>
      <c r="CH141" s="162"/>
      <c r="CI141" s="162"/>
      <c r="CJ141" s="162"/>
    </row>
    <row r="142" spans="1:88" ht="15" x14ac:dyDescent="0.25">
      <c r="A142" s="194">
        <v>391</v>
      </c>
      <c r="B142" s="194">
        <v>1</v>
      </c>
      <c r="C142" s="195" t="s">
        <v>122</v>
      </c>
      <c r="D142" s="157">
        <v>6</v>
      </c>
      <c r="E142" s="120">
        <f>'[4]Sped FY 2021'!AB158</f>
        <v>293903.25361524953</v>
      </c>
      <c r="F142" s="120">
        <f>'[4]Sped FY 2021'!AK158</f>
        <v>34491.437756277141</v>
      </c>
      <c r="G142" s="120">
        <f>'[4]Sped FY 2021'!BP158</f>
        <v>14993.369371662757</v>
      </c>
      <c r="H142" s="120">
        <f>-'[4]Sped FY 2021'!CI158</f>
        <v>0</v>
      </c>
      <c r="I142" s="120">
        <f>'[4]Sped FY 2021'!CB158</f>
        <v>56698.194601419615</v>
      </c>
      <c r="J142" s="120">
        <f>'[4]Sped FY 2021'!BF158-'[4]Sped FY 2021'!BI158</f>
        <v>-127056.84621137813</v>
      </c>
      <c r="K142" s="120">
        <f>'[4]Sped FY 2021'!CJ158</f>
        <v>0</v>
      </c>
      <c r="L142" s="138">
        <f t="shared" si="19"/>
        <v>273029.40913323092</v>
      </c>
      <c r="M142" s="134">
        <f t="shared" si="20"/>
        <v>0</v>
      </c>
      <c r="N142" s="158">
        <v>391</v>
      </c>
      <c r="O142" s="159">
        <v>1</v>
      </c>
      <c r="P142" s="14" t="s">
        <v>122</v>
      </c>
      <c r="Q142" s="14">
        <v>6</v>
      </c>
      <c r="R142" s="120">
        <v>293903.25361524953</v>
      </c>
      <c r="S142" s="120">
        <v>34579.911495736982</v>
      </c>
      <c r="T142" s="120">
        <v>0</v>
      </c>
      <c r="U142" s="120">
        <v>58025.405823221838</v>
      </c>
      <c r="V142" s="120">
        <v>-127978.20925738808</v>
      </c>
      <c r="W142" s="138">
        <v>258530.36167682026</v>
      </c>
      <c r="X142" s="152"/>
      <c r="Y142" s="19">
        <f t="shared" si="21"/>
        <v>0</v>
      </c>
      <c r="Z142" s="19">
        <f t="shared" si="21"/>
        <v>-88.473739459841454</v>
      </c>
      <c r="AA142" s="19">
        <f t="shared" si="22"/>
        <v>14993.369371662757</v>
      </c>
      <c r="AB142" s="19">
        <f t="shared" si="23"/>
        <v>0</v>
      </c>
      <c r="AC142" s="19">
        <f t="shared" si="23"/>
        <v>-1327.211221802223</v>
      </c>
      <c r="AD142" s="19">
        <f t="shared" si="23"/>
        <v>921.36304600995209</v>
      </c>
      <c r="AE142" s="19">
        <f t="shared" si="24"/>
        <v>0</v>
      </c>
      <c r="AF142" s="19">
        <f t="shared" si="25"/>
        <v>14499.047456410655</v>
      </c>
      <c r="AG142" s="112"/>
      <c r="AH142" s="117">
        <f>'[4]Sped FY 2021'!DZ158</f>
        <v>534.53364241155043</v>
      </c>
      <c r="AI142" s="19">
        <f t="shared" si="29"/>
        <v>0</v>
      </c>
      <c r="AJ142" s="19">
        <f t="shared" si="29"/>
        <v>-0.16551575511822206</v>
      </c>
      <c r="AK142" s="19">
        <f t="shared" si="29"/>
        <v>28.049440076437691</v>
      </c>
      <c r="AL142" s="19">
        <f t="shared" si="28"/>
        <v>0</v>
      </c>
      <c r="AM142" s="19">
        <f t="shared" si="28"/>
        <v>-2.4829330027096232</v>
      </c>
      <c r="AN142" s="19">
        <f t="shared" si="28"/>
        <v>1.7236764403700007</v>
      </c>
      <c r="AO142" s="19">
        <f t="shared" si="28"/>
        <v>0</v>
      </c>
      <c r="AP142" s="19">
        <f t="shared" si="26"/>
        <v>27.124667758979868</v>
      </c>
      <c r="AQ142" s="118">
        <f>'[4]Sped FY 2021'!CR158</f>
        <v>461.84916870674562</v>
      </c>
      <c r="AR142" s="119">
        <f>'[4]Sped FY 2021'!CS158</f>
        <v>435.0972442058395</v>
      </c>
      <c r="AS142" s="188">
        <f>'[5]Sped FY 2021'!CO158</f>
        <v>0.70021200207477774</v>
      </c>
      <c r="AT142" s="189">
        <f>'[5]Sped FY 2021'!CQ158</f>
        <v>0.73539067341926811</v>
      </c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  <c r="CB142" s="162"/>
      <c r="CC142" s="162"/>
      <c r="CD142" s="162"/>
      <c r="CE142" s="162"/>
      <c r="CF142" s="162"/>
      <c r="CG142" s="162"/>
      <c r="CH142" s="162"/>
      <c r="CI142" s="162"/>
      <c r="CJ142" s="162"/>
    </row>
    <row r="143" spans="1:88" ht="15" x14ac:dyDescent="0.25">
      <c r="A143" s="194">
        <v>397</v>
      </c>
      <c r="B143" s="194">
        <v>52</v>
      </c>
      <c r="C143" s="195" t="s">
        <v>639</v>
      </c>
      <c r="D143" s="157">
        <v>8</v>
      </c>
      <c r="E143" s="120">
        <f>'[4]Sped FY 2021'!AB159</f>
        <v>435384.85126012372</v>
      </c>
      <c r="F143" s="120">
        <f>'[4]Sped FY 2021'!AK159</f>
        <v>241666.32411491632</v>
      </c>
      <c r="G143" s="120">
        <f>'[4]Sped FY 2021'!BP159</f>
        <v>0</v>
      </c>
      <c r="H143" s="120">
        <f>-'[4]Sped FY 2021'!CI159</f>
        <v>0</v>
      </c>
      <c r="I143" s="120">
        <f>'[4]Sped FY 2021'!CB159</f>
        <v>0</v>
      </c>
      <c r="J143" s="120">
        <f>'[4]Sped FY 2021'!BF159-'[4]Sped FY 2021'!BI159</f>
        <v>622132.08059516933</v>
      </c>
      <c r="K143" s="120">
        <f>'[4]Sped FY 2021'!CJ159</f>
        <v>0</v>
      </c>
      <c r="L143" s="138">
        <f t="shared" si="19"/>
        <v>1299183.2559702094</v>
      </c>
      <c r="M143" s="134">
        <f t="shared" si="20"/>
        <v>0</v>
      </c>
      <c r="N143" s="158">
        <v>397</v>
      </c>
      <c r="O143" s="159">
        <v>52</v>
      </c>
      <c r="P143" s="14" t="s">
        <v>639</v>
      </c>
      <c r="Q143" s="14">
        <v>8</v>
      </c>
      <c r="R143" s="120">
        <v>435384.85126012372</v>
      </c>
      <c r="S143" s="120">
        <v>241666.32411491632</v>
      </c>
      <c r="T143" s="120">
        <v>0</v>
      </c>
      <c r="U143" s="120">
        <v>0</v>
      </c>
      <c r="V143" s="120">
        <v>622132.08059516933</v>
      </c>
      <c r="W143" s="138">
        <v>1299183.2559702094</v>
      </c>
      <c r="X143" s="152"/>
      <c r="Y143" s="19">
        <f t="shared" si="21"/>
        <v>0</v>
      </c>
      <c r="Z143" s="19">
        <f t="shared" si="21"/>
        <v>0</v>
      </c>
      <c r="AA143" s="19">
        <f t="shared" si="22"/>
        <v>0</v>
      </c>
      <c r="AB143" s="19">
        <f t="shared" si="23"/>
        <v>0</v>
      </c>
      <c r="AC143" s="19">
        <f t="shared" si="23"/>
        <v>0</v>
      </c>
      <c r="AD143" s="19">
        <f t="shared" si="23"/>
        <v>0</v>
      </c>
      <c r="AE143" s="19">
        <f t="shared" si="24"/>
        <v>0</v>
      </c>
      <c r="AF143" s="19">
        <f t="shared" si="25"/>
        <v>0</v>
      </c>
      <c r="AG143" s="112"/>
      <c r="AH143" s="117">
        <f>'[4]Sped FY 2021'!DZ159</f>
        <v>0</v>
      </c>
      <c r="AI143" s="19">
        <f t="shared" si="29"/>
        <v>0</v>
      </c>
      <c r="AJ143" s="19">
        <f t="shared" si="29"/>
        <v>0</v>
      </c>
      <c r="AK143" s="19">
        <f t="shared" si="29"/>
        <v>0</v>
      </c>
      <c r="AL143" s="19">
        <f t="shared" si="28"/>
        <v>0</v>
      </c>
      <c r="AM143" s="19">
        <f t="shared" si="28"/>
        <v>0</v>
      </c>
      <c r="AN143" s="19">
        <f t="shared" si="28"/>
        <v>0</v>
      </c>
      <c r="AO143" s="19">
        <f t="shared" si="28"/>
        <v>0</v>
      </c>
      <c r="AP143" s="19">
        <f t="shared" si="26"/>
        <v>0</v>
      </c>
      <c r="AQ143" s="118">
        <f>'[4]Sped FY 2021'!CR159</f>
        <v>0</v>
      </c>
      <c r="AR143" s="119">
        <f>'[4]Sped FY 2021'!CS159</f>
        <v>0</v>
      </c>
      <c r="AS143" s="188">
        <f>'[5]Sped FY 2021'!CO159</f>
        <v>0.55457049809111847</v>
      </c>
      <c r="AT143" s="189">
        <f>'[5]Sped FY 2021'!CQ159</f>
        <v>0.55457049809111847</v>
      </c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  <c r="CB143" s="162"/>
      <c r="CC143" s="162"/>
      <c r="CD143" s="162"/>
      <c r="CE143" s="162"/>
      <c r="CF143" s="162"/>
      <c r="CG143" s="162"/>
      <c r="CH143" s="162"/>
      <c r="CI143" s="162"/>
      <c r="CJ143" s="162"/>
    </row>
    <row r="144" spans="1:88" ht="15" x14ac:dyDescent="0.25">
      <c r="A144" s="194">
        <v>398</v>
      </c>
      <c r="B144" s="194">
        <v>52</v>
      </c>
      <c r="C144" s="195" t="s">
        <v>640</v>
      </c>
      <c r="D144" s="157">
        <v>8</v>
      </c>
      <c r="E144" s="120">
        <f>'[4]Sped FY 2021'!AB160</f>
        <v>116080.92265891301</v>
      </c>
      <c r="F144" s="120">
        <f>'[4]Sped FY 2021'!AK160</f>
        <v>70493.090248526074</v>
      </c>
      <c r="G144" s="120">
        <f>'[4]Sped FY 2021'!BP160</f>
        <v>0</v>
      </c>
      <c r="H144" s="120">
        <f>-'[4]Sped FY 2021'!CI160</f>
        <v>0</v>
      </c>
      <c r="I144" s="120">
        <f>'[4]Sped FY 2021'!CB160</f>
        <v>0</v>
      </c>
      <c r="J144" s="120">
        <f>'[4]Sped FY 2021'!BF160-'[4]Sped FY 2021'!BI160</f>
        <v>66528.830858054862</v>
      </c>
      <c r="K144" s="120">
        <f>'[4]Sped FY 2021'!CJ160</f>
        <v>0</v>
      </c>
      <c r="L144" s="138">
        <f t="shared" si="19"/>
        <v>253102.84376549395</v>
      </c>
      <c r="M144" s="134">
        <f t="shared" si="20"/>
        <v>0</v>
      </c>
      <c r="N144" s="158">
        <v>398</v>
      </c>
      <c r="O144" s="159">
        <v>52</v>
      </c>
      <c r="P144" s="14" t="s">
        <v>640</v>
      </c>
      <c r="Q144" s="14">
        <v>8</v>
      </c>
      <c r="R144" s="120">
        <v>116080.92265891301</v>
      </c>
      <c r="S144" s="120">
        <v>70493.090248526074</v>
      </c>
      <c r="T144" s="120">
        <v>0</v>
      </c>
      <c r="U144" s="120">
        <v>0</v>
      </c>
      <c r="V144" s="120">
        <v>66528.830858054862</v>
      </c>
      <c r="W144" s="138">
        <v>253102.84376549395</v>
      </c>
      <c r="X144" s="152"/>
      <c r="Y144" s="19">
        <f t="shared" si="21"/>
        <v>0</v>
      </c>
      <c r="Z144" s="19">
        <f t="shared" si="21"/>
        <v>0</v>
      </c>
      <c r="AA144" s="19">
        <f t="shared" si="22"/>
        <v>0</v>
      </c>
      <c r="AB144" s="19">
        <f t="shared" si="23"/>
        <v>0</v>
      </c>
      <c r="AC144" s="19">
        <f t="shared" si="23"/>
        <v>0</v>
      </c>
      <c r="AD144" s="19">
        <f t="shared" si="23"/>
        <v>0</v>
      </c>
      <c r="AE144" s="19">
        <f t="shared" si="24"/>
        <v>0</v>
      </c>
      <c r="AF144" s="19">
        <f t="shared" si="25"/>
        <v>0</v>
      </c>
      <c r="AG144" s="112"/>
      <c r="AH144" s="117">
        <f>'[4]Sped FY 2021'!DZ160</f>
        <v>0</v>
      </c>
      <c r="AI144" s="19">
        <f t="shared" si="29"/>
        <v>0</v>
      </c>
      <c r="AJ144" s="19">
        <f t="shared" si="29"/>
        <v>0</v>
      </c>
      <c r="AK144" s="19">
        <f t="shared" si="29"/>
        <v>0</v>
      </c>
      <c r="AL144" s="19">
        <f t="shared" si="28"/>
        <v>0</v>
      </c>
      <c r="AM144" s="19">
        <f t="shared" si="28"/>
        <v>0</v>
      </c>
      <c r="AN144" s="19">
        <f t="shared" si="28"/>
        <v>0</v>
      </c>
      <c r="AO144" s="19">
        <f t="shared" si="28"/>
        <v>0</v>
      </c>
      <c r="AP144" s="19">
        <f t="shared" si="26"/>
        <v>0</v>
      </c>
      <c r="AQ144" s="118">
        <f>'[4]Sped FY 2021'!CR160</f>
        <v>0</v>
      </c>
      <c r="AR144" s="119">
        <f>'[4]Sped FY 2021'!CS160</f>
        <v>0</v>
      </c>
      <c r="AS144" s="188">
        <f>'[5]Sped FY 2021'!CO160</f>
        <v>0.74655977821613051</v>
      </c>
      <c r="AT144" s="189">
        <f>'[5]Sped FY 2021'!CQ160</f>
        <v>0.74655977821613051</v>
      </c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  <c r="CB144" s="162"/>
      <c r="CC144" s="162"/>
      <c r="CD144" s="162"/>
      <c r="CE144" s="162"/>
      <c r="CF144" s="162"/>
      <c r="CG144" s="162"/>
      <c r="CH144" s="162"/>
      <c r="CI144" s="162"/>
      <c r="CJ144" s="162"/>
    </row>
    <row r="145" spans="1:88" ht="15" x14ac:dyDescent="0.25">
      <c r="A145" s="194">
        <v>402</v>
      </c>
      <c r="B145" s="194">
        <v>1</v>
      </c>
      <c r="C145" s="195" t="s">
        <v>123</v>
      </c>
      <c r="D145" s="157">
        <v>6</v>
      </c>
      <c r="E145" s="120">
        <f>'[4]Sped FY 2021'!AB161</f>
        <v>124415.3720987727</v>
      </c>
      <c r="F145" s="120">
        <f>'[4]Sped FY 2021'!AK161</f>
        <v>27145.211698289673</v>
      </c>
      <c r="G145" s="120">
        <f>'[4]Sped FY 2021'!BP161</f>
        <v>1257.1641883987425</v>
      </c>
      <c r="H145" s="120">
        <f>-'[4]Sped FY 2021'!CI161</f>
        <v>0</v>
      </c>
      <c r="I145" s="120">
        <f>'[4]Sped FY 2021'!CB161</f>
        <v>75639.255487566785</v>
      </c>
      <c r="J145" s="120">
        <f>'[4]Sped FY 2021'!BF161-'[4]Sped FY 2021'!BI161</f>
        <v>11806.00454059304</v>
      </c>
      <c r="K145" s="120">
        <f>'[4]Sped FY 2021'!CJ161</f>
        <v>0</v>
      </c>
      <c r="L145" s="138">
        <f t="shared" si="19"/>
        <v>240263.00801362094</v>
      </c>
      <c r="M145" s="134">
        <f t="shared" si="20"/>
        <v>0</v>
      </c>
      <c r="N145" s="158">
        <v>402</v>
      </c>
      <c r="O145" s="159">
        <v>1</v>
      </c>
      <c r="P145" s="14" t="s">
        <v>123</v>
      </c>
      <c r="Q145" s="14">
        <v>6</v>
      </c>
      <c r="R145" s="120">
        <v>124415.3720987727</v>
      </c>
      <c r="S145" s="120">
        <v>27116.426983383233</v>
      </c>
      <c r="T145" s="120">
        <v>0</v>
      </c>
      <c r="U145" s="120">
        <v>75258.484718534106</v>
      </c>
      <c r="V145" s="120">
        <v>13298.382460872799</v>
      </c>
      <c r="W145" s="138">
        <v>240088.66626156282</v>
      </c>
      <c r="X145" s="152"/>
      <c r="Y145" s="19">
        <f t="shared" si="21"/>
        <v>0</v>
      </c>
      <c r="Z145" s="19">
        <f t="shared" si="21"/>
        <v>28.784714906440058</v>
      </c>
      <c r="AA145" s="19">
        <f t="shared" si="22"/>
        <v>1257.1641883987425</v>
      </c>
      <c r="AB145" s="19">
        <f t="shared" si="23"/>
        <v>0</v>
      </c>
      <c r="AC145" s="19">
        <f t="shared" si="23"/>
        <v>380.7707690326788</v>
      </c>
      <c r="AD145" s="19">
        <f t="shared" si="23"/>
        <v>-1492.3779202797596</v>
      </c>
      <c r="AE145" s="19">
        <f t="shared" si="24"/>
        <v>0</v>
      </c>
      <c r="AF145" s="19">
        <f t="shared" si="25"/>
        <v>174.34175205812789</v>
      </c>
      <c r="AG145" s="112"/>
      <c r="AH145" s="117">
        <f>'[4]Sped FY 2021'!DZ161</f>
        <v>132.42769562000444</v>
      </c>
      <c r="AI145" s="19">
        <f t="shared" si="29"/>
        <v>0</v>
      </c>
      <c r="AJ145" s="19">
        <f t="shared" si="29"/>
        <v>0.21736174424598126</v>
      </c>
      <c r="AK145" s="19">
        <f t="shared" si="29"/>
        <v>9.4932119940085702</v>
      </c>
      <c r="AL145" s="19">
        <f t="shared" si="28"/>
        <v>0</v>
      </c>
      <c r="AM145" s="19">
        <f t="shared" si="28"/>
        <v>2.8753106912415367</v>
      </c>
      <c r="AN145" s="19">
        <f t="shared" si="28"/>
        <v>-11.269379213258182</v>
      </c>
      <c r="AO145" s="19">
        <f t="shared" si="28"/>
        <v>0</v>
      </c>
      <c r="AP145" s="19">
        <f t="shared" si="26"/>
        <v>1.316505216238105</v>
      </c>
      <c r="AQ145" s="118">
        <f>'[4]Sped FY 2021'!CR161</f>
        <v>150.42802212379715</v>
      </c>
      <c r="AR145" s="119">
        <f>'[4]Sped FY 2021'!CS161</f>
        <v>149.12182770606987</v>
      </c>
      <c r="AS145" s="188">
        <f>'[5]Sped FY 2021'!CO161</f>
        <v>0.87914486949054704</v>
      </c>
      <c r="AT145" s="189">
        <f>'[5]Sped FY 2021'!CQ161</f>
        <v>0.87979876572321014</v>
      </c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  <c r="CB145" s="162"/>
      <c r="CC145" s="162"/>
      <c r="CD145" s="162"/>
      <c r="CE145" s="162"/>
      <c r="CF145" s="162"/>
      <c r="CG145" s="162"/>
      <c r="CH145" s="162"/>
      <c r="CI145" s="162"/>
      <c r="CJ145" s="162"/>
    </row>
    <row r="146" spans="1:88" ht="15" x14ac:dyDescent="0.25">
      <c r="A146" s="194">
        <v>403</v>
      </c>
      <c r="B146" s="194">
        <v>1</v>
      </c>
      <c r="C146" s="195" t="s">
        <v>124</v>
      </c>
      <c r="D146" s="157">
        <v>6</v>
      </c>
      <c r="E146" s="120">
        <f>'[4]Sped FY 2021'!AB162</f>
        <v>82565.14531448709</v>
      </c>
      <c r="F146" s="120">
        <f>'[4]Sped FY 2021'!AK162</f>
        <v>18384.820147457922</v>
      </c>
      <c r="G146" s="120">
        <f>'[4]Sped FY 2021'!BP162</f>
        <v>7065.4904812979057</v>
      </c>
      <c r="H146" s="120">
        <f>-'[4]Sped FY 2021'!CI162</f>
        <v>0</v>
      </c>
      <c r="I146" s="120">
        <f>'[4]Sped FY 2021'!CB162</f>
        <v>36971.748658222008</v>
      </c>
      <c r="J146" s="120">
        <f>'[4]Sped FY 2021'!BF162-'[4]Sped FY 2021'!BI162</f>
        <v>-92805.399377609545</v>
      </c>
      <c r="K146" s="120">
        <f>'[4]Sped FY 2021'!CJ162</f>
        <v>0</v>
      </c>
      <c r="L146" s="138">
        <f t="shared" si="19"/>
        <v>52181.805223855394</v>
      </c>
      <c r="M146" s="134">
        <f t="shared" si="20"/>
        <v>0</v>
      </c>
      <c r="N146" s="158">
        <v>403</v>
      </c>
      <c r="O146" s="159">
        <v>1</v>
      </c>
      <c r="P146" s="14" t="s">
        <v>124</v>
      </c>
      <c r="Q146" s="14">
        <v>6</v>
      </c>
      <c r="R146" s="120">
        <v>82565.14531448709</v>
      </c>
      <c r="S146" s="120">
        <v>18371.83723344373</v>
      </c>
      <c r="T146" s="120">
        <v>0</v>
      </c>
      <c r="U146" s="120">
        <v>49137.533923598327</v>
      </c>
      <c r="V146" s="120">
        <v>-98046.727809051241</v>
      </c>
      <c r="W146" s="138">
        <v>52027.788662477906</v>
      </c>
      <c r="X146" s="152"/>
      <c r="Y146" s="19">
        <f t="shared" si="21"/>
        <v>0</v>
      </c>
      <c r="Z146" s="19">
        <f t="shared" si="21"/>
        <v>12.98291401419192</v>
      </c>
      <c r="AA146" s="19">
        <f t="shared" si="22"/>
        <v>7065.4904812979057</v>
      </c>
      <c r="AB146" s="19">
        <f t="shared" si="23"/>
        <v>0</v>
      </c>
      <c r="AC146" s="19">
        <f t="shared" si="23"/>
        <v>-12165.785265376318</v>
      </c>
      <c r="AD146" s="19">
        <f t="shared" si="23"/>
        <v>5241.328431441696</v>
      </c>
      <c r="AE146" s="19">
        <f t="shared" si="24"/>
        <v>0</v>
      </c>
      <c r="AF146" s="19">
        <f t="shared" si="25"/>
        <v>154.01656137748796</v>
      </c>
      <c r="AG146" s="112"/>
      <c r="AH146" s="117">
        <f>'[4]Sped FY 2021'!DZ162</f>
        <v>156.74294777481555</v>
      </c>
      <c r="AI146" s="19">
        <f t="shared" si="29"/>
        <v>0</v>
      </c>
      <c r="AJ146" s="19">
        <f t="shared" si="29"/>
        <v>8.2829334260344514E-2</v>
      </c>
      <c r="AK146" s="19">
        <f t="shared" si="29"/>
        <v>45.076927425459225</v>
      </c>
      <c r="AL146" s="19">
        <f t="shared" si="28"/>
        <v>0</v>
      </c>
      <c r="AM146" s="19">
        <f t="shared" si="28"/>
        <v>-77.616157141910264</v>
      </c>
      <c r="AN146" s="19">
        <f t="shared" si="28"/>
        <v>33.439006384973951</v>
      </c>
      <c r="AO146" s="19">
        <f t="shared" si="28"/>
        <v>0</v>
      </c>
      <c r="AP146" s="19">
        <f t="shared" si="26"/>
        <v>0.98260600278333132</v>
      </c>
      <c r="AQ146" s="118">
        <f>'[4]Sped FY 2021'!CR162</f>
        <v>731.56590474424911</v>
      </c>
      <c r="AR146" s="119">
        <f>'[4]Sped FY 2021'!CS162</f>
        <v>730.52263907656072</v>
      </c>
      <c r="AS146" s="188">
        <f>'[5]Sped FY 2021'!CO162</f>
        <v>0.90665232117314165</v>
      </c>
      <c r="AT146" s="189">
        <f>'[5]Sped FY 2021'!CQ162</f>
        <v>0.90760309677770068</v>
      </c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  <c r="CB146" s="162"/>
      <c r="CC146" s="162"/>
      <c r="CD146" s="162"/>
      <c r="CE146" s="162"/>
      <c r="CF146" s="162"/>
      <c r="CG146" s="162"/>
      <c r="CH146" s="162"/>
      <c r="CI146" s="162"/>
      <c r="CJ146" s="162"/>
    </row>
    <row r="147" spans="1:88" ht="15" x14ac:dyDescent="0.25">
      <c r="A147" s="194">
        <v>404</v>
      </c>
      <c r="B147" s="194">
        <v>1</v>
      </c>
      <c r="C147" s="195" t="s">
        <v>125</v>
      </c>
      <c r="D147" s="157">
        <v>6</v>
      </c>
      <c r="E147" s="120">
        <f>'[4]Sped FY 2021'!AB163</f>
        <v>183746.51177164612</v>
      </c>
      <c r="F147" s="120">
        <f>'[4]Sped FY 2021'!AK163</f>
        <v>30000.891624751315</v>
      </c>
      <c r="G147" s="120">
        <f>'[4]Sped FY 2021'!BP163</f>
        <v>5536.0895592519755</v>
      </c>
      <c r="H147" s="120">
        <f>-'[4]Sped FY 2021'!CI163</f>
        <v>0</v>
      </c>
      <c r="I147" s="120">
        <f>'[4]Sped FY 2021'!CB163</f>
        <v>78550.633202954312</v>
      </c>
      <c r="J147" s="120">
        <f>'[4]Sped FY 2021'!BF163-'[4]Sped FY 2021'!BI163</f>
        <v>-31762.184497696398</v>
      </c>
      <c r="K147" s="120">
        <f>'[4]Sped FY 2021'!CJ163</f>
        <v>0</v>
      </c>
      <c r="L147" s="138">
        <f t="shared" si="19"/>
        <v>266071.94166090729</v>
      </c>
      <c r="M147" s="134">
        <f t="shared" si="20"/>
        <v>0</v>
      </c>
      <c r="N147" s="158">
        <v>404</v>
      </c>
      <c r="O147" s="159">
        <v>1</v>
      </c>
      <c r="P147" s="14" t="s">
        <v>125</v>
      </c>
      <c r="Q147" s="14">
        <v>6</v>
      </c>
      <c r="R147" s="120">
        <v>183746.51177164612</v>
      </c>
      <c r="S147" s="120">
        <v>29977.35515708628</v>
      </c>
      <c r="T147" s="120">
        <v>0</v>
      </c>
      <c r="U147" s="120">
        <v>77765.301418053423</v>
      </c>
      <c r="V147" s="120">
        <v>-30454.205417349483</v>
      </c>
      <c r="W147" s="138">
        <v>261034.96292943635</v>
      </c>
      <c r="X147" s="152"/>
      <c r="Y147" s="19">
        <f t="shared" si="21"/>
        <v>0</v>
      </c>
      <c r="Z147" s="19">
        <f t="shared" si="21"/>
        <v>23.536467665035161</v>
      </c>
      <c r="AA147" s="19">
        <f t="shared" si="22"/>
        <v>5536.0895592519755</v>
      </c>
      <c r="AB147" s="19">
        <f t="shared" si="23"/>
        <v>0</v>
      </c>
      <c r="AC147" s="19">
        <f t="shared" si="23"/>
        <v>785.33178490088903</v>
      </c>
      <c r="AD147" s="19">
        <f t="shared" si="23"/>
        <v>-1307.979080346915</v>
      </c>
      <c r="AE147" s="19">
        <f t="shared" si="24"/>
        <v>0</v>
      </c>
      <c r="AF147" s="19">
        <f t="shared" si="25"/>
        <v>5036.9787314709392</v>
      </c>
      <c r="AG147" s="112"/>
      <c r="AH147" s="117">
        <f>'[4]Sped FY 2021'!DZ163</f>
        <v>209.99535951882339</v>
      </c>
      <c r="AI147" s="19">
        <f t="shared" si="29"/>
        <v>0</v>
      </c>
      <c r="AJ147" s="19">
        <f t="shared" si="29"/>
        <v>0.11208089416340374</v>
      </c>
      <c r="AK147" s="19">
        <f t="shared" si="29"/>
        <v>26.362913789796085</v>
      </c>
      <c r="AL147" s="19">
        <f t="shared" si="28"/>
        <v>0</v>
      </c>
      <c r="AM147" s="19">
        <f t="shared" si="28"/>
        <v>3.7397578056028142</v>
      </c>
      <c r="AN147" s="19">
        <f t="shared" si="28"/>
        <v>-6.2286094480562628</v>
      </c>
      <c r="AO147" s="19">
        <f t="shared" si="28"/>
        <v>0</v>
      </c>
      <c r="AP147" s="19">
        <f t="shared" si="26"/>
        <v>23.986143041505823</v>
      </c>
      <c r="AQ147" s="118">
        <f>'[4]Sped FY 2021'!CR163</f>
        <v>434.04269832139681</v>
      </c>
      <c r="AR147" s="119">
        <f>'[4]Sped FY 2021'!CS163</f>
        <v>410.32179787828699</v>
      </c>
      <c r="AS147" s="188">
        <f>'[5]Sped FY 2021'!CO163</f>
        <v>0.80282539244156848</v>
      </c>
      <c r="AT147" s="189">
        <f>'[5]Sped FY 2021'!CQ163</f>
        <v>0.8192584160965285</v>
      </c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  <c r="CB147" s="162"/>
      <c r="CC147" s="162"/>
      <c r="CD147" s="162"/>
      <c r="CE147" s="162"/>
      <c r="CF147" s="162"/>
      <c r="CG147" s="162"/>
      <c r="CH147" s="162"/>
      <c r="CI147" s="162"/>
      <c r="CJ147" s="162"/>
    </row>
    <row r="148" spans="1:88" ht="15" x14ac:dyDescent="0.25">
      <c r="A148" s="194">
        <v>413</v>
      </c>
      <c r="B148" s="194">
        <v>1</v>
      </c>
      <c r="C148" s="195" t="s">
        <v>126</v>
      </c>
      <c r="D148" s="157">
        <v>4</v>
      </c>
      <c r="E148" s="120">
        <f>'[4]Sped FY 2021'!AB164</f>
        <v>3193219.3974351985</v>
      </c>
      <c r="F148" s="120">
        <f>'[4]Sped FY 2021'!AK164</f>
        <v>689473.29788179009</v>
      </c>
      <c r="G148" s="120">
        <f>'[4]Sped FY 2021'!BP164</f>
        <v>130053.40174418685</v>
      </c>
      <c r="H148" s="120">
        <f>-'[4]Sped FY 2021'!CI164</f>
        <v>0</v>
      </c>
      <c r="I148" s="120">
        <f>'[4]Sped FY 2021'!CB164</f>
        <v>0</v>
      </c>
      <c r="J148" s="120">
        <f>'[4]Sped FY 2021'!BF164-'[4]Sped FY 2021'!BI164</f>
        <v>-160363.92960370547</v>
      </c>
      <c r="K148" s="120">
        <f>'[4]Sped FY 2021'!CJ164</f>
        <v>0</v>
      </c>
      <c r="L148" s="138">
        <f t="shared" ref="L148:L211" si="30">SUM(E148:K148)</f>
        <v>3852382.1674574697</v>
      </c>
      <c r="M148" s="134">
        <f t="shared" ref="M148:M211" si="31">N148-A148</f>
        <v>0</v>
      </c>
      <c r="N148" s="158">
        <v>413</v>
      </c>
      <c r="O148" s="159">
        <v>1</v>
      </c>
      <c r="P148" s="14" t="s">
        <v>126</v>
      </c>
      <c r="Q148" s="14">
        <v>4</v>
      </c>
      <c r="R148" s="120">
        <v>3193219.3974351985</v>
      </c>
      <c r="S148" s="120">
        <v>692331.17085845442</v>
      </c>
      <c r="T148" s="120">
        <v>0</v>
      </c>
      <c r="U148" s="120">
        <v>0</v>
      </c>
      <c r="V148" s="120">
        <v>-169232.22923554477</v>
      </c>
      <c r="W148" s="138">
        <v>3716318.3390581082</v>
      </c>
      <c r="X148" s="152"/>
      <c r="Y148" s="19">
        <f t="shared" ref="Y148:Z211" si="32">E148-R148</f>
        <v>0</v>
      </c>
      <c r="Z148" s="19">
        <f t="shared" si="32"/>
        <v>-2857.8729766643373</v>
      </c>
      <c r="AA148" s="19">
        <f t="shared" ref="AA148:AA211" si="33">G148</f>
        <v>130053.40174418685</v>
      </c>
      <c r="AB148" s="19">
        <f t="shared" ref="AB148:AD211" si="34">H148-T148</f>
        <v>0</v>
      </c>
      <c r="AC148" s="19">
        <f t="shared" si="34"/>
        <v>0</v>
      </c>
      <c r="AD148" s="19">
        <f t="shared" si="34"/>
        <v>8868.2996318392979</v>
      </c>
      <c r="AE148" s="19">
        <f t="shared" ref="AE148:AE211" si="35">K148</f>
        <v>0</v>
      </c>
      <c r="AF148" s="19">
        <f t="shared" ref="AF148:AF211" si="36">L148-W148</f>
        <v>136063.82839936158</v>
      </c>
      <c r="AG148" s="112"/>
      <c r="AH148" s="117">
        <f>'[4]Sped FY 2021'!DZ164</f>
        <v>2507.8871643970488</v>
      </c>
      <c r="AI148" s="19">
        <f t="shared" si="29"/>
        <v>0</v>
      </c>
      <c r="AJ148" s="19">
        <f t="shared" si="29"/>
        <v>-1.1395540506111377</v>
      </c>
      <c r="AK148" s="19">
        <f t="shared" si="29"/>
        <v>51.857756437560681</v>
      </c>
      <c r="AL148" s="19">
        <f t="shared" si="28"/>
        <v>0</v>
      </c>
      <c r="AM148" s="19">
        <f t="shared" si="28"/>
        <v>0</v>
      </c>
      <c r="AN148" s="19">
        <f t="shared" si="28"/>
        <v>3.5361637308636382</v>
      </c>
      <c r="AO148" s="19">
        <f t="shared" si="28"/>
        <v>0</v>
      </c>
      <c r="AP148" s="19">
        <f t="shared" si="26"/>
        <v>54.254366117813085</v>
      </c>
      <c r="AQ148" s="118">
        <f>'[4]Sped FY 2021'!CR164</f>
        <v>869.70185021223381</v>
      </c>
      <c r="AR148" s="119">
        <f>'[4]Sped FY 2021'!CS164</f>
        <v>815.98441054819227</v>
      </c>
      <c r="AS148" s="188">
        <f>'[5]Sped FY 2021'!CO164</f>
        <v>0.62532619744389029</v>
      </c>
      <c r="AT148" s="189">
        <f>'[5]Sped FY 2021'!CQ164</f>
        <v>0.65023379798414638</v>
      </c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  <c r="CB148" s="162"/>
      <c r="CC148" s="162"/>
      <c r="CD148" s="162"/>
      <c r="CE148" s="162"/>
      <c r="CF148" s="162"/>
      <c r="CG148" s="162"/>
      <c r="CH148" s="162"/>
      <c r="CI148" s="162"/>
      <c r="CJ148" s="162"/>
    </row>
    <row r="149" spans="1:88" ht="15" x14ac:dyDescent="0.25">
      <c r="A149" s="194">
        <v>414</v>
      </c>
      <c r="B149" s="194">
        <v>1</v>
      </c>
      <c r="C149" s="195" t="s">
        <v>127</v>
      </c>
      <c r="D149" s="157">
        <v>6</v>
      </c>
      <c r="E149" s="120">
        <f>'[4]Sped FY 2021'!AB165</f>
        <v>316338.62042705523</v>
      </c>
      <c r="F149" s="120">
        <f>'[4]Sped FY 2021'!AK165</f>
        <v>96150.044866792421</v>
      </c>
      <c r="G149" s="120">
        <f>'[4]Sped FY 2021'!BP165</f>
        <v>8600.6038375313074</v>
      </c>
      <c r="H149" s="120">
        <f>-'[4]Sped FY 2021'!CI165</f>
        <v>0</v>
      </c>
      <c r="I149" s="120">
        <f>'[4]Sped FY 2021'!CB165</f>
        <v>21968.105613746855</v>
      </c>
      <c r="J149" s="120">
        <f>'[4]Sped FY 2021'!BF165-'[4]Sped FY 2021'!BI165</f>
        <v>43796.235827180106</v>
      </c>
      <c r="K149" s="120">
        <f>'[4]Sped FY 2021'!CJ165</f>
        <v>0</v>
      </c>
      <c r="L149" s="138">
        <f t="shared" si="30"/>
        <v>486853.61057230592</v>
      </c>
      <c r="M149" s="134">
        <f t="shared" si="31"/>
        <v>0</v>
      </c>
      <c r="N149" s="158">
        <v>414</v>
      </c>
      <c r="O149" s="159">
        <v>1</v>
      </c>
      <c r="P149" s="14" t="s">
        <v>127</v>
      </c>
      <c r="Q149" s="14">
        <v>6</v>
      </c>
      <c r="R149" s="120">
        <v>316338.62042705523</v>
      </c>
      <c r="S149" s="120">
        <v>96162.37830673781</v>
      </c>
      <c r="T149" s="120">
        <v>0</v>
      </c>
      <c r="U149" s="120">
        <v>24358.361824020103</v>
      </c>
      <c r="V149" s="120">
        <v>42309.839676453426</v>
      </c>
      <c r="W149" s="138">
        <v>479169.20023426658</v>
      </c>
      <c r="X149" s="152"/>
      <c r="Y149" s="19">
        <f t="shared" si="32"/>
        <v>0</v>
      </c>
      <c r="Z149" s="19">
        <f t="shared" si="32"/>
        <v>-12.333439945388818</v>
      </c>
      <c r="AA149" s="19">
        <f t="shared" si="33"/>
        <v>8600.6038375313074</v>
      </c>
      <c r="AB149" s="19">
        <f t="shared" si="34"/>
        <v>0</v>
      </c>
      <c r="AC149" s="19">
        <f t="shared" si="34"/>
        <v>-2390.2562102732481</v>
      </c>
      <c r="AD149" s="19">
        <f t="shared" si="34"/>
        <v>1486.3961507266795</v>
      </c>
      <c r="AE149" s="19">
        <f t="shared" si="35"/>
        <v>0</v>
      </c>
      <c r="AF149" s="19">
        <f t="shared" si="36"/>
        <v>7684.4103380393353</v>
      </c>
      <c r="AG149" s="112"/>
      <c r="AH149" s="117">
        <f>'[4]Sped FY 2021'!DZ165</f>
        <v>454.15264355267072</v>
      </c>
      <c r="AI149" s="19">
        <f t="shared" si="29"/>
        <v>0</v>
      </c>
      <c r="AJ149" s="19">
        <f t="shared" si="29"/>
        <v>-2.7157036561339398E-2</v>
      </c>
      <c r="AK149" s="19">
        <f t="shared" si="29"/>
        <v>18.937694098292408</v>
      </c>
      <c r="AL149" s="19">
        <f t="shared" si="28"/>
        <v>0</v>
      </c>
      <c r="AM149" s="19">
        <f t="shared" si="28"/>
        <v>-5.2631119607168735</v>
      </c>
      <c r="AN149" s="19">
        <f t="shared" si="28"/>
        <v>3.272899919945734</v>
      </c>
      <c r="AO149" s="19">
        <f t="shared" si="28"/>
        <v>0</v>
      </c>
      <c r="AP149" s="19">
        <f t="shared" si="26"/>
        <v>16.920325020959897</v>
      </c>
      <c r="AQ149" s="118">
        <f>'[4]Sped FY 2021'!CR165</f>
        <v>306.69861438815269</v>
      </c>
      <c r="AR149" s="119">
        <f>'[4]Sped FY 2021'!CS165</f>
        <v>288.8591711149349</v>
      </c>
      <c r="AS149" s="188">
        <f>'[5]Sped FY 2021'!CO165</f>
        <v>0.7112642371239265</v>
      </c>
      <c r="AT149" s="189">
        <f>'[5]Sped FY 2021'!CQ165</f>
        <v>0.72389590878481114</v>
      </c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  <c r="CB149" s="162"/>
      <c r="CC149" s="162"/>
      <c r="CD149" s="162"/>
      <c r="CE149" s="162"/>
      <c r="CF149" s="162"/>
      <c r="CG149" s="162"/>
      <c r="CH149" s="162"/>
      <c r="CI149" s="162"/>
      <c r="CJ149" s="162"/>
    </row>
    <row r="150" spans="1:88" ht="15" x14ac:dyDescent="0.25">
      <c r="A150" s="194">
        <v>415</v>
      </c>
      <c r="B150" s="194">
        <v>1</v>
      </c>
      <c r="C150" s="195" t="s">
        <v>128</v>
      </c>
      <c r="D150" s="157">
        <v>6</v>
      </c>
      <c r="E150" s="120">
        <f>'[4]Sped FY 2021'!AB166</f>
        <v>123753.53245793426</v>
      </c>
      <c r="F150" s="120">
        <f>'[4]Sped FY 2021'!AK166</f>
        <v>16123.885952593359</v>
      </c>
      <c r="G150" s="120">
        <f>'[4]Sped FY 2021'!BP166</f>
        <v>5042.7557424222396</v>
      </c>
      <c r="H150" s="120">
        <f>-'[4]Sped FY 2021'!CI166</f>
        <v>0</v>
      </c>
      <c r="I150" s="120">
        <f>'[4]Sped FY 2021'!CB166</f>
        <v>39455.427350348502</v>
      </c>
      <c r="J150" s="120">
        <f>'[4]Sped FY 2021'!BF166-'[4]Sped FY 2021'!BI166</f>
        <v>6218.672918660377</v>
      </c>
      <c r="K150" s="120">
        <f>'[4]Sped FY 2021'!CJ166</f>
        <v>0</v>
      </c>
      <c r="L150" s="138">
        <f t="shared" si="30"/>
        <v>190594.27442195872</v>
      </c>
      <c r="M150" s="134">
        <f t="shared" si="31"/>
        <v>0</v>
      </c>
      <c r="N150" s="158">
        <v>415</v>
      </c>
      <c r="O150" s="159">
        <v>1</v>
      </c>
      <c r="P150" s="14" t="s">
        <v>128</v>
      </c>
      <c r="Q150" s="14">
        <v>6</v>
      </c>
      <c r="R150" s="120">
        <v>123753.53245793426</v>
      </c>
      <c r="S150" s="120">
        <v>16064.569035822929</v>
      </c>
      <c r="T150" s="120">
        <v>0</v>
      </c>
      <c r="U150" s="120">
        <v>34804.705259594833</v>
      </c>
      <c r="V150" s="120">
        <v>11284.174605647204</v>
      </c>
      <c r="W150" s="138">
        <v>185906.98135899921</v>
      </c>
      <c r="X150" s="152"/>
      <c r="Y150" s="19">
        <f t="shared" si="32"/>
        <v>0</v>
      </c>
      <c r="Z150" s="19">
        <f t="shared" si="32"/>
        <v>59.316916770429089</v>
      </c>
      <c r="AA150" s="19">
        <f t="shared" si="33"/>
        <v>5042.7557424222396</v>
      </c>
      <c r="AB150" s="19">
        <f t="shared" si="34"/>
        <v>0</v>
      </c>
      <c r="AC150" s="19">
        <f t="shared" si="34"/>
        <v>4650.7220907536685</v>
      </c>
      <c r="AD150" s="19">
        <f t="shared" si="34"/>
        <v>-5065.5016869868268</v>
      </c>
      <c r="AE150" s="19">
        <f t="shared" si="35"/>
        <v>0</v>
      </c>
      <c r="AF150" s="19">
        <f t="shared" si="36"/>
        <v>4687.2930629595066</v>
      </c>
      <c r="AG150" s="112"/>
      <c r="AH150" s="117">
        <f>'[4]Sped FY 2021'!DZ166</f>
        <v>192.91439726131145</v>
      </c>
      <c r="AI150" s="19">
        <f t="shared" si="29"/>
        <v>0</v>
      </c>
      <c r="AJ150" s="19">
        <f t="shared" si="29"/>
        <v>0.30747791565852695</v>
      </c>
      <c r="AK150" s="19">
        <f t="shared" si="29"/>
        <v>26.139862104701258</v>
      </c>
      <c r="AL150" s="19">
        <f t="shared" si="28"/>
        <v>0</v>
      </c>
      <c r="AM150" s="19">
        <f t="shared" si="28"/>
        <v>24.107698319965465</v>
      </c>
      <c r="AN150" s="19">
        <f t="shared" si="28"/>
        <v>-26.257769035897155</v>
      </c>
      <c r="AO150" s="19">
        <f t="shared" si="28"/>
        <v>0</v>
      </c>
      <c r="AP150" s="19">
        <f t="shared" si="26"/>
        <v>24.297269304428077</v>
      </c>
      <c r="AQ150" s="118">
        <f>'[4]Sped FY 2021'!CR166</f>
        <v>426.51611433456458</v>
      </c>
      <c r="AR150" s="119">
        <f>'[4]Sped FY 2021'!CS166</f>
        <v>401.85886612940135</v>
      </c>
      <c r="AS150" s="188">
        <f>'[5]Sped FY 2021'!CO166</f>
        <v>0.64818050700165619</v>
      </c>
      <c r="AT150" s="189">
        <f>'[5]Sped FY 2021'!CQ166</f>
        <v>0.66706824552195565</v>
      </c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  <c r="CB150" s="162"/>
      <c r="CC150" s="162"/>
      <c r="CD150" s="162"/>
      <c r="CE150" s="162"/>
      <c r="CF150" s="162"/>
      <c r="CG150" s="162"/>
      <c r="CH150" s="162"/>
      <c r="CI150" s="162"/>
      <c r="CJ150" s="162"/>
    </row>
    <row r="151" spans="1:88" ht="15" x14ac:dyDescent="0.25">
      <c r="A151" s="194">
        <v>423</v>
      </c>
      <c r="B151" s="194">
        <v>1</v>
      </c>
      <c r="C151" s="195" t="s">
        <v>129</v>
      </c>
      <c r="D151" s="157">
        <v>4</v>
      </c>
      <c r="E151" s="120">
        <f>'[4]Sped FY 2021'!AB167</f>
        <v>4311403.7720599771</v>
      </c>
      <c r="F151" s="120">
        <f>'[4]Sped FY 2021'!AK167</f>
        <v>947737.15858421137</v>
      </c>
      <c r="G151" s="120">
        <f>'[4]Sped FY 2021'!BP167</f>
        <v>182621.7095097914</v>
      </c>
      <c r="H151" s="120">
        <f>-'[4]Sped FY 2021'!CI167</f>
        <v>0</v>
      </c>
      <c r="I151" s="120">
        <f>'[4]Sped FY 2021'!CB167</f>
        <v>0</v>
      </c>
      <c r="J151" s="120">
        <f>'[4]Sped FY 2021'!BF167-'[4]Sped FY 2021'!BI167</f>
        <v>-444567.50833071262</v>
      </c>
      <c r="K151" s="120">
        <f>'[4]Sped FY 2021'!CJ167</f>
        <v>0</v>
      </c>
      <c r="L151" s="138">
        <f t="shared" si="30"/>
        <v>4997195.1318232669</v>
      </c>
      <c r="M151" s="134">
        <f t="shared" si="31"/>
        <v>0</v>
      </c>
      <c r="N151" s="158">
        <v>423</v>
      </c>
      <c r="O151" s="159">
        <v>1</v>
      </c>
      <c r="P151" s="14" t="s">
        <v>129</v>
      </c>
      <c r="Q151" s="14">
        <v>4</v>
      </c>
      <c r="R151" s="120">
        <v>4311403.7720599771</v>
      </c>
      <c r="S151" s="120">
        <v>949466.95176341024</v>
      </c>
      <c r="T151" s="120">
        <v>-17215.68618147308</v>
      </c>
      <c r="U151" s="120">
        <v>0</v>
      </c>
      <c r="V151" s="120">
        <v>-503893.29692469898</v>
      </c>
      <c r="W151" s="138">
        <v>4739761.7407172155</v>
      </c>
      <c r="X151" s="152"/>
      <c r="Y151" s="19">
        <f t="shared" si="32"/>
        <v>0</v>
      </c>
      <c r="Z151" s="19">
        <f t="shared" si="32"/>
        <v>-1729.7931791988667</v>
      </c>
      <c r="AA151" s="19">
        <f t="shared" si="33"/>
        <v>182621.7095097914</v>
      </c>
      <c r="AB151" s="19">
        <f t="shared" si="34"/>
        <v>17215.68618147308</v>
      </c>
      <c r="AC151" s="19">
        <f t="shared" si="34"/>
        <v>0</v>
      </c>
      <c r="AD151" s="19">
        <f t="shared" si="34"/>
        <v>59325.788593986363</v>
      </c>
      <c r="AE151" s="19">
        <f t="shared" si="35"/>
        <v>0</v>
      </c>
      <c r="AF151" s="19">
        <f t="shared" si="36"/>
        <v>257433.39110605139</v>
      </c>
      <c r="AG151" s="112"/>
      <c r="AH151" s="117">
        <f>'[4]Sped FY 2021'!DZ167</f>
        <v>2741.9968235735364</v>
      </c>
      <c r="AI151" s="19">
        <f t="shared" si="29"/>
        <v>0</v>
      </c>
      <c r="AJ151" s="19">
        <f t="shared" si="29"/>
        <v>-0.63085163495721908</v>
      </c>
      <c r="AK151" s="19">
        <f t="shared" si="29"/>
        <v>66.601721759760366</v>
      </c>
      <c r="AL151" s="19">
        <f t="shared" si="28"/>
        <v>6.2785215626313358</v>
      </c>
      <c r="AM151" s="19">
        <f t="shared" si="28"/>
        <v>0</v>
      </c>
      <c r="AN151" s="19">
        <f t="shared" si="28"/>
        <v>21.63598005801823</v>
      </c>
      <c r="AO151" s="19">
        <f t="shared" si="28"/>
        <v>0</v>
      </c>
      <c r="AP151" s="19">
        <f t="shared" si="26"/>
        <v>93.885371745452503</v>
      </c>
      <c r="AQ151" s="118">
        <f>'[4]Sped FY 2021'!CR167</f>
        <v>1048.7067672803041</v>
      </c>
      <c r="AR151" s="119">
        <f>'[4]Sped FY 2021'!CS167</f>
        <v>953.13909556998635</v>
      </c>
      <c r="AS151" s="188">
        <f>'[5]Sped FY 2021'!CO167</f>
        <v>0.63516612242019466</v>
      </c>
      <c r="AT151" s="189">
        <f>'[5]Sped FY 2021'!CQ167</f>
        <v>0.67464480062754084</v>
      </c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  <c r="CB151" s="162"/>
      <c r="CC151" s="162"/>
      <c r="CD151" s="162"/>
      <c r="CE151" s="162"/>
      <c r="CF151" s="162"/>
      <c r="CG151" s="162"/>
      <c r="CH151" s="162"/>
      <c r="CI151" s="162"/>
      <c r="CJ151" s="162"/>
    </row>
    <row r="152" spans="1:88" ht="15" x14ac:dyDescent="0.25">
      <c r="A152" s="194">
        <v>424</v>
      </c>
      <c r="B152" s="194">
        <v>1</v>
      </c>
      <c r="C152" s="195" t="s">
        <v>130</v>
      </c>
      <c r="D152" s="157">
        <v>6</v>
      </c>
      <c r="E152" s="120">
        <f>'[4]Sped FY 2021'!AB168</f>
        <v>296016.4480551242</v>
      </c>
      <c r="F152" s="120">
        <f>'[4]Sped FY 2021'!AK168</f>
        <v>33086.326887162941</v>
      </c>
      <c r="G152" s="120">
        <f>'[4]Sped FY 2021'!BP168</f>
        <v>19722.411974656316</v>
      </c>
      <c r="H152" s="120">
        <f>-'[4]Sped FY 2021'!CI168</f>
        <v>0</v>
      </c>
      <c r="I152" s="120">
        <f>'[4]Sped FY 2021'!CB168</f>
        <v>36391.295679542032</v>
      </c>
      <c r="J152" s="120">
        <f>'[4]Sped FY 2021'!BF168-'[4]Sped FY 2021'!BI168</f>
        <v>-122655.04655168847</v>
      </c>
      <c r="K152" s="120">
        <f>'[4]Sped FY 2021'!CJ168</f>
        <v>0</v>
      </c>
      <c r="L152" s="138">
        <f t="shared" si="30"/>
        <v>262561.43604479707</v>
      </c>
      <c r="M152" s="134">
        <f t="shared" si="31"/>
        <v>0</v>
      </c>
      <c r="N152" s="158">
        <v>424</v>
      </c>
      <c r="O152" s="159">
        <v>1</v>
      </c>
      <c r="P152" s="14" t="s">
        <v>130</v>
      </c>
      <c r="Q152" s="14">
        <v>6</v>
      </c>
      <c r="R152" s="120">
        <v>296016.4480551242</v>
      </c>
      <c r="S152" s="120">
        <v>33235.692593855201</v>
      </c>
      <c r="T152" s="120">
        <v>0</v>
      </c>
      <c r="U152" s="120">
        <v>50520.763605171349</v>
      </c>
      <c r="V152" s="120">
        <v>-136468.6713256381</v>
      </c>
      <c r="W152" s="138">
        <v>243304.23292851265</v>
      </c>
      <c r="X152" s="152"/>
      <c r="Y152" s="19">
        <f t="shared" si="32"/>
        <v>0</v>
      </c>
      <c r="Z152" s="19">
        <f t="shared" si="32"/>
        <v>-149.36570669226057</v>
      </c>
      <c r="AA152" s="19">
        <f t="shared" si="33"/>
        <v>19722.411974656316</v>
      </c>
      <c r="AB152" s="19">
        <f t="shared" si="34"/>
        <v>0</v>
      </c>
      <c r="AC152" s="19">
        <f t="shared" si="34"/>
        <v>-14129.467925629317</v>
      </c>
      <c r="AD152" s="19">
        <f t="shared" si="34"/>
        <v>13813.624773949632</v>
      </c>
      <c r="AE152" s="19">
        <f t="shared" si="35"/>
        <v>0</v>
      </c>
      <c r="AF152" s="19">
        <f t="shared" si="36"/>
        <v>19257.203116284421</v>
      </c>
      <c r="AG152" s="112"/>
      <c r="AH152" s="117">
        <f>'[4]Sped FY 2021'!DZ168</f>
        <v>468.21931835297465</v>
      </c>
      <c r="AI152" s="19">
        <f t="shared" si="29"/>
        <v>0</v>
      </c>
      <c r="AJ152" s="19">
        <f t="shared" si="29"/>
        <v>-0.31900799654673545</v>
      </c>
      <c r="AK152" s="19">
        <f t="shared" si="29"/>
        <v>42.122166261812076</v>
      </c>
      <c r="AL152" s="19">
        <f t="shared" si="28"/>
        <v>0</v>
      </c>
      <c r="AM152" s="19">
        <f t="shared" si="28"/>
        <v>-30.177028951585442</v>
      </c>
      <c r="AN152" s="19">
        <f t="shared" si="28"/>
        <v>29.502466541835442</v>
      </c>
      <c r="AO152" s="19">
        <f t="shared" si="28"/>
        <v>0</v>
      </c>
      <c r="AP152" s="19">
        <f t="shared" si="26"/>
        <v>41.128595855515449</v>
      </c>
      <c r="AQ152" s="118">
        <f>'[4]Sped FY 2021'!CR168</f>
        <v>687.45600588777734</v>
      </c>
      <c r="AR152" s="119">
        <f>'[4]Sped FY 2021'!CS168</f>
        <v>646.32279912607191</v>
      </c>
      <c r="AS152" s="188">
        <f>'[5]Sped FY 2021'!CO168</f>
        <v>0.62641509912167037</v>
      </c>
      <c r="AT152" s="189">
        <f>'[5]Sped FY 2021'!CQ168</f>
        <v>0.66251860219331415</v>
      </c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  <c r="CB152" s="162"/>
      <c r="CC152" s="162"/>
      <c r="CD152" s="162"/>
      <c r="CE152" s="162"/>
      <c r="CF152" s="162"/>
      <c r="CG152" s="162"/>
      <c r="CH152" s="162"/>
      <c r="CI152" s="162"/>
      <c r="CJ152" s="162"/>
    </row>
    <row r="153" spans="1:88" ht="15" x14ac:dyDescent="0.25">
      <c r="A153" s="194">
        <v>432</v>
      </c>
      <c r="B153" s="194">
        <v>1</v>
      </c>
      <c r="C153" s="195" t="s">
        <v>131</v>
      </c>
      <c r="D153" s="157">
        <v>6</v>
      </c>
      <c r="E153" s="120">
        <f>'[4]Sped FY 2021'!AB169</f>
        <v>560807.95703317923</v>
      </c>
      <c r="F153" s="120">
        <f>'[4]Sped FY 2021'!AK169</f>
        <v>100424.51302843116</v>
      </c>
      <c r="G153" s="120">
        <f>'[4]Sped FY 2021'!BP169</f>
        <v>45026.46761935384</v>
      </c>
      <c r="H153" s="120">
        <f>-'[4]Sped FY 2021'!CI169</f>
        <v>0</v>
      </c>
      <c r="I153" s="120">
        <f>'[4]Sped FY 2021'!CB169</f>
        <v>0</v>
      </c>
      <c r="J153" s="120">
        <f>'[4]Sped FY 2021'!BF169-'[4]Sped FY 2021'!BI169</f>
        <v>-212882.50376134989</v>
      </c>
      <c r="K153" s="120">
        <f>'[4]Sped FY 2021'!CJ169</f>
        <v>0</v>
      </c>
      <c r="L153" s="138">
        <f t="shared" si="30"/>
        <v>493376.43391961436</v>
      </c>
      <c r="M153" s="134">
        <f t="shared" si="31"/>
        <v>0</v>
      </c>
      <c r="N153" s="158">
        <v>432</v>
      </c>
      <c r="O153" s="159">
        <v>1</v>
      </c>
      <c r="P153" s="14" t="s">
        <v>131</v>
      </c>
      <c r="Q153" s="14">
        <v>6</v>
      </c>
      <c r="R153" s="120">
        <v>560807.95703317923</v>
      </c>
      <c r="S153" s="120">
        <v>100931.32570396105</v>
      </c>
      <c r="T153" s="120">
        <v>-48236.108575111459</v>
      </c>
      <c r="U153" s="120">
        <v>0</v>
      </c>
      <c r="V153" s="120">
        <v>-238079.32320446335</v>
      </c>
      <c r="W153" s="138">
        <v>375423.85095756548</v>
      </c>
      <c r="X153" s="152"/>
      <c r="Y153" s="19">
        <f t="shared" si="32"/>
        <v>0</v>
      </c>
      <c r="Z153" s="19">
        <f t="shared" si="32"/>
        <v>-506.8126755298872</v>
      </c>
      <c r="AA153" s="19">
        <f t="shared" si="33"/>
        <v>45026.46761935384</v>
      </c>
      <c r="AB153" s="19">
        <f t="shared" si="34"/>
        <v>48236.108575111459</v>
      </c>
      <c r="AC153" s="19">
        <f t="shared" si="34"/>
        <v>0</v>
      </c>
      <c r="AD153" s="19">
        <f t="shared" si="34"/>
        <v>25196.819443113462</v>
      </c>
      <c r="AE153" s="19">
        <f t="shared" si="35"/>
        <v>0</v>
      </c>
      <c r="AF153" s="19">
        <f t="shared" si="36"/>
        <v>117952.58296204888</v>
      </c>
      <c r="AG153" s="112"/>
      <c r="AH153" s="117">
        <f>'[4]Sped FY 2021'!DZ169</f>
        <v>596.82891652718229</v>
      </c>
      <c r="AI153" s="19">
        <f t="shared" si="29"/>
        <v>0</v>
      </c>
      <c r="AJ153" s="19">
        <f t="shared" si="29"/>
        <v>-0.84917580481676391</v>
      </c>
      <c r="AK153" s="19">
        <f t="shared" si="29"/>
        <v>75.44283859661671</v>
      </c>
      <c r="AL153" s="19">
        <f t="shared" si="28"/>
        <v>80.820662738305117</v>
      </c>
      <c r="AM153" s="19">
        <f t="shared" si="28"/>
        <v>0</v>
      </c>
      <c r="AN153" s="19">
        <f t="shared" si="28"/>
        <v>42.217826156494354</v>
      </c>
      <c r="AO153" s="19">
        <f t="shared" si="28"/>
        <v>0</v>
      </c>
      <c r="AP153" s="19">
        <f t="shared" si="26"/>
        <v>197.63215168659943</v>
      </c>
      <c r="AQ153" s="118">
        <f>'[4]Sped FY 2021'!CR169</f>
        <v>1387.5317728228617</v>
      </c>
      <c r="AR153" s="119">
        <f>'[4]Sped FY 2021'!CS169</f>
        <v>1191.4799708612509</v>
      </c>
      <c r="AS153" s="188">
        <f>'[5]Sped FY 2021'!CO169</f>
        <v>0.49206999965133397</v>
      </c>
      <c r="AT153" s="189">
        <f>'[5]Sped FY 2021'!CQ169</f>
        <v>0.58825586973257904</v>
      </c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  <c r="CB153" s="162"/>
      <c r="CC153" s="162"/>
      <c r="CD153" s="162"/>
      <c r="CE153" s="162"/>
      <c r="CF153" s="162"/>
      <c r="CG153" s="162"/>
      <c r="CH153" s="162"/>
      <c r="CI153" s="162"/>
      <c r="CJ153" s="162"/>
    </row>
    <row r="154" spans="1:88" ht="15" x14ac:dyDescent="0.25">
      <c r="A154" s="194">
        <v>435</v>
      </c>
      <c r="B154" s="194">
        <v>1</v>
      </c>
      <c r="C154" s="195" t="s">
        <v>132</v>
      </c>
      <c r="D154" s="157">
        <v>6</v>
      </c>
      <c r="E154" s="120">
        <f>'[4]Sped FY 2021'!AB170</f>
        <v>764533.09525087534</v>
      </c>
      <c r="F154" s="120">
        <f>'[4]Sped FY 2021'!AK170</f>
        <v>184784.77794593593</v>
      </c>
      <c r="G154" s="120">
        <f>'[4]Sped FY 2021'!BP170</f>
        <v>38186.30208006726</v>
      </c>
      <c r="H154" s="120">
        <f>-'[4]Sped FY 2021'!CI170</f>
        <v>0</v>
      </c>
      <c r="I154" s="120">
        <f>'[4]Sped FY 2021'!CB170</f>
        <v>160429.11561774695</v>
      </c>
      <c r="J154" s="120">
        <f>'[4]Sped FY 2021'!BF170-'[4]Sped FY 2021'!BI170</f>
        <v>-218366.41350472544</v>
      </c>
      <c r="K154" s="120">
        <f>'[4]Sped FY 2021'!CJ170</f>
        <v>0</v>
      </c>
      <c r="L154" s="138">
        <f t="shared" si="30"/>
        <v>929566.87738990004</v>
      </c>
      <c r="M154" s="134">
        <f t="shared" si="31"/>
        <v>0</v>
      </c>
      <c r="N154" s="158">
        <v>435</v>
      </c>
      <c r="O154" s="159">
        <v>1</v>
      </c>
      <c r="P154" s="14" t="s">
        <v>132</v>
      </c>
      <c r="Q154" s="14">
        <v>6</v>
      </c>
      <c r="R154" s="120">
        <v>764533.09525087534</v>
      </c>
      <c r="S154" s="120">
        <v>185281.18914248125</v>
      </c>
      <c r="T154" s="120">
        <v>0</v>
      </c>
      <c r="U154" s="120">
        <v>166197.74061208614</v>
      </c>
      <c r="V154" s="120">
        <v>-222923.82407241091</v>
      </c>
      <c r="W154" s="138">
        <v>893088.20093303185</v>
      </c>
      <c r="X154" s="152"/>
      <c r="Y154" s="19">
        <f t="shared" si="32"/>
        <v>0</v>
      </c>
      <c r="Z154" s="19">
        <f t="shared" si="32"/>
        <v>-496.4111965453194</v>
      </c>
      <c r="AA154" s="19">
        <f t="shared" si="33"/>
        <v>38186.30208006726</v>
      </c>
      <c r="AB154" s="19">
        <f t="shared" si="34"/>
        <v>0</v>
      </c>
      <c r="AC154" s="19">
        <f t="shared" si="34"/>
        <v>-5768.6249943391886</v>
      </c>
      <c r="AD154" s="19">
        <f t="shared" si="34"/>
        <v>4557.410567685467</v>
      </c>
      <c r="AE154" s="19">
        <f t="shared" si="35"/>
        <v>0</v>
      </c>
      <c r="AF154" s="19">
        <f t="shared" si="36"/>
        <v>36478.676456868183</v>
      </c>
      <c r="AG154" s="112"/>
      <c r="AH154" s="117">
        <f>'[4]Sped FY 2021'!DZ170</f>
        <v>689.26706521489405</v>
      </c>
      <c r="AI154" s="19">
        <f t="shared" si="29"/>
        <v>0</v>
      </c>
      <c r="AJ154" s="19">
        <f t="shared" si="29"/>
        <v>-0.72020153231977269</v>
      </c>
      <c r="AK154" s="19">
        <f t="shared" si="29"/>
        <v>55.401315407637888</v>
      </c>
      <c r="AL154" s="19">
        <f t="shared" si="28"/>
        <v>0</v>
      </c>
      <c r="AM154" s="19">
        <f t="shared" si="28"/>
        <v>-8.3692160636468156</v>
      </c>
      <c r="AN154" s="19">
        <f t="shared" si="28"/>
        <v>6.6119662431057762</v>
      </c>
      <c r="AO154" s="19">
        <f t="shared" si="28"/>
        <v>0</v>
      </c>
      <c r="AP154" s="19">
        <f t="shared" si="26"/>
        <v>52.923864054777027</v>
      </c>
      <c r="AQ154" s="118">
        <f>'[4]Sped FY 2021'!CR170</f>
        <v>898.71118858548812</v>
      </c>
      <c r="AR154" s="119">
        <f>'[4]Sped FY 2021'!CS170</f>
        <v>845.6581200232755</v>
      </c>
      <c r="AS154" s="188">
        <f>'[5]Sped FY 2021'!CO170</f>
        <v>0.73175182749428391</v>
      </c>
      <c r="AT154" s="189">
        <f>'[5]Sped FY 2021'!CQ170</f>
        <v>0.75614133361276181</v>
      </c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  <c r="CB154" s="162"/>
      <c r="CC154" s="162"/>
      <c r="CD154" s="162"/>
      <c r="CE154" s="162"/>
      <c r="CF154" s="162"/>
      <c r="CG154" s="162"/>
      <c r="CH154" s="162"/>
      <c r="CI154" s="162"/>
      <c r="CJ154" s="162"/>
    </row>
    <row r="155" spans="1:88" ht="15" x14ac:dyDescent="0.25">
      <c r="A155" s="194">
        <v>441</v>
      </c>
      <c r="B155" s="194">
        <v>1</v>
      </c>
      <c r="C155" s="195" t="s">
        <v>133</v>
      </c>
      <c r="D155" s="157">
        <v>6</v>
      </c>
      <c r="E155" s="120">
        <f>'[4]Sped FY 2021'!AB171</f>
        <v>354146.93842523929</v>
      </c>
      <c r="F155" s="120">
        <f>'[4]Sped FY 2021'!AK171</f>
        <v>82037.04002317258</v>
      </c>
      <c r="G155" s="120">
        <f>'[4]Sped FY 2021'!BP171</f>
        <v>16403.108487605445</v>
      </c>
      <c r="H155" s="120">
        <f>-'[4]Sped FY 2021'!CI171</f>
        <v>0</v>
      </c>
      <c r="I155" s="120">
        <f>'[4]Sped FY 2021'!CB171</f>
        <v>0</v>
      </c>
      <c r="J155" s="120">
        <f>'[4]Sped FY 2021'!BF171-'[4]Sped FY 2021'!BI171</f>
        <v>95811.764733850971</v>
      </c>
      <c r="K155" s="120">
        <f>'[4]Sped FY 2021'!CJ171</f>
        <v>0</v>
      </c>
      <c r="L155" s="138">
        <f t="shared" si="30"/>
        <v>548398.85166986834</v>
      </c>
      <c r="M155" s="134">
        <f t="shared" si="31"/>
        <v>0</v>
      </c>
      <c r="N155" s="158">
        <v>441</v>
      </c>
      <c r="O155" s="159">
        <v>1</v>
      </c>
      <c r="P155" s="14" t="s">
        <v>133</v>
      </c>
      <c r="Q155" s="14">
        <v>6</v>
      </c>
      <c r="R155" s="120">
        <v>354146.93842523929</v>
      </c>
      <c r="S155" s="120">
        <v>81894.73351074323</v>
      </c>
      <c r="T155" s="120">
        <v>0</v>
      </c>
      <c r="U155" s="120">
        <v>0</v>
      </c>
      <c r="V155" s="120">
        <v>108142.03898724291</v>
      </c>
      <c r="W155" s="138">
        <v>544183.71092322539</v>
      </c>
      <c r="X155" s="152"/>
      <c r="Y155" s="19">
        <f t="shared" si="32"/>
        <v>0</v>
      </c>
      <c r="Z155" s="19">
        <f t="shared" si="32"/>
        <v>142.30651242934982</v>
      </c>
      <c r="AA155" s="19">
        <f t="shared" si="33"/>
        <v>16403.108487605445</v>
      </c>
      <c r="AB155" s="19">
        <f t="shared" si="34"/>
        <v>0</v>
      </c>
      <c r="AC155" s="19">
        <f t="shared" si="34"/>
        <v>0</v>
      </c>
      <c r="AD155" s="19">
        <f t="shared" si="34"/>
        <v>-12330.274253391937</v>
      </c>
      <c r="AE155" s="19">
        <f t="shared" si="35"/>
        <v>0</v>
      </c>
      <c r="AF155" s="19">
        <f t="shared" si="36"/>
        <v>4215.1407466429519</v>
      </c>
      <c r="AG155" s="112"/>
      <c r="AH155" s="117">
        <f>'[4]Sped FY 2021'!DZ171</f>
        <v>443.10025620957475</v>
      </c>
      <c r="AI155" s="19">
        <f t="shared" si="29"/>
        <v>0</v>
      </c>
      <c r="AJ155" s="19">
        <f t="shared" si="29"/>
        <v>0.3211609797897354</v>
      </c>
      <c r="AK155" s="19">
        <f t="shared" si="29"/>
        <v>37.018955095903188</v>
      </c>
      <c r="AL155" s="19">
        <f t="shared" si="28"/>
        <v>0</v>
      </c>
      <c r="AM155" s="19">
        <f t="shared" si="28"/>
        <v>0</v>
      </c>
      <c r="AN155" s="19">
        <f t="shared" si="28"/>
        <v>-27.827278546099603</v>
      </c>
      <c r="AO155" s="19">
        <f t="shared" si="28"/>
        <v>0</v>
      </c>
      <c r="AP155" s="19">
        <f t="shared" si="26"/>
        <v>9.512837529593531</v>
      </c>
      <c r="AQ155" s="118">
        <f>'[4]Sped FY 2021'!CR171</f>
        <v>564.64556213908725</v>
      </c>
      <c r="AR155" s="119">
        <f>'[4]Sped FY 2021'!CS171</f>
        <v>555.23558208563588</v>
      </c>
      <c r="AS155" s="188">
        <f>'[5]Sped FY 2021'!CO171</f>
        <v>0.56372318049380077</v>
      </c>
      <c r="AT155" s="189">
        <f>'[5]Sped FY 2021'!CQ171</f>
        <v>0.56899499693612587</v>
      </c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  <c r="CB155" s="162"/>
      <c r="CC155" s="162"/>
      <c r="CD155" s="162"/>
      <c r="CE155" s="162"/>
      <c r="CF155" s="162"/>
      <c r="CG155" s="162"/>
      <c r="CH155" s="162"/>
      <c r="CI155" s="162"/>
      <c r="CJ155" s="162"/>
    </row>
    <row r="156" spans="1:88" ht="15" x14ac:dyDescent="0.25">
      <c r="A156" s="194">
        <v>447</v>
      </c>
      <c r="B156" s="194">
        <v>1</v>
      </c>
      <c r="C156" s="195" t="s">
        <v>134</v>
      </c>
      <c r="D156" s="157">
        <v>6</v>
      </c>
      <c r="E156" s="120">
        <f>'[4]Sped FY 2021'!AB172</f>
        <v>105471.40853267362</v>
      </c>
      <c r="F156" s="120">
        <f>'[4]Sped FY 2021'!AK172</f>
        <v>44906.168885579486</v>
      </c>
      <c r="G156" s="120">
        <f>'[4]Sped FY 2021'!BP172</f>
        <v>350.71059912262922</v>
      </c>
      <c r="H156" s="120">
        <f>-'[4]Sped FY 2021'!CI172</f>
        <v>0</v>
      </c>
      <c r="I156" s="120">
        <f>'[4]Sped FY 2021'!CB172</f>
        <v>85436.794229675026</v>
      </c>
      <c r="J156" s="120">
        <f>'[4]Sped FY 2021'!BF172-'[4]Sped FY 2021'!BI172</f>
        <v>50409.817573339737</v>
      </c>
      <c r="K156" s="120">
        <f>'[4]Sped FY 2021'!CJ172</f>
        <v>0</v>
      </c>
      <c r="L156" s="138">
        <f t="shared" si="30"/>
        <v>286574.89982039051</v>
      </c>
      <c r="M156" s="134">
        <f t="shared" si="31"/>
        <v>0</v>
      </c>
      <c r="N156" s="158">
        <v>447</v>
      </c>
      <c r="O156" s="159">
        <v>1</v>
      </c>
      <c r="P156" s="14" t="s">
        <v>134</v>
      </c>
      <c r="Q156" s="14">
        <v>6</v>
      </c>
      <c r="R156" s="120">
        <v>98372.105689744305</v>
      </c>
      <c r="S156" s="120">
        <v>49350.91959106252</v>
      </c>
      <c r="T156" s="120">
        <v>0</v>
      </c>
      <c r="U156" s="120">
        <v>81068.772959519876</v>
      </c>
      <c r="V156" s="120">
        <v>57980.713182514541</v>
      </c>
      <c r="W156" s="138">
        <v>286772.51142284123</v>
      </c>
      <c r="X156" s="152"/>
      <c r="Y156" s="19">
        <f t="shared" si="32"/>
        <v>7099.302842929319</v>
      </c>
      <c r="Z156" s="19">
        <f t="shared" si="32"/>
        <v>-4444.7507054830348</v>
      </c>
      <c r="AA156" s="19">
        <f t="shared" si="33"/>
        <v>350.71059912262922</v>
      </c>
      <c r="AB156" s="19">
        <f t="shared" si="34"/>
        <v>0</v>
      </c>
      <c r="AC156" s="19">
        <f t="shared" si="34"/>
        <v>4368.02127015515</v>
      </c>
      <c r="AD156" s="19">
        <f t="shared" si="34"/>
        <v>-7570.8956091748041</v>
      </c>
      <c r="AE156" s="19">
        <f t="shared" si="35"/>
        <v>0</v>
      </c>
      <c r="AF156" s="19">
        <f t="shared" si="36"/>
        <v>-197.61160245072097</v>
      </c>
      <c r="AG156" s="112"/>
      <c r="AH156" s="117">
        <f>'[4]Sped FY 2021'!DZ172</f>
        <v>145.69056043171958</v>
      </c>
      <c r="AI156" s="19">
        <f t="shared" si="29"/>
        <v>48.728639809553968</v>
      </c>
      <c r="AJ156" s="19">
        <f t="shared" si="29"/>
        <v>-30.508158471709255</v>
      </c>
      <c r="AK156" s="19">
        <f t="shared" si="29"/>
        <v>2.4072293914127392</v>
      </c>
      <c r="AL156" s="19">
        <f t="shared" si="28"/>
        <v>0</v>
      </c>
      <c r="AM156" s="19">
        <f t="shared" si="28"/>
        <v>29.981498164407839</v>
      </c>
      <c r="AN156" s="19">
        <f t="shared" si="28"/>
        <v>-51.965587796081245</v>
      </c>
      <c r="AO156" s="19">
        <f t="shared" si="28"/>
        <v>0</v>
      </c>
      <c r="AP156" s="19">
        <f t="shared" si="26"/>
        <v>-1.3563789024158164</v>
      </c>
      <c r="AQ156" s="118">
        <f>'[4]Sped FY 2021'!CR172</f>
        <v>36.45933135615828</v>
      </c>
      <c r="AR156" s="119">
        <f>'[4]Sped FY 2021'!CS172</f>
        <v>37.807129289564557</v>
      </c>
      <c r="AS156" s="188">
        <f>'[5]Sped FY 2021'!CO172</f>
        <v>0.81162175733710984</v>
      </c>
      <c r="AT156" s="189">
        <f>'[5]Sped FY 2021'!CQ172</f>
        <v>0.81095469689105748</v>
      </c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  <c r="CB156" s="162"/>
      <c r="CC156" s="162"/>
      <c r="CD156" s="162"/>
      <c r="CE156" s="162"/>
      <c r="CF156" s="162"/>
      <c r="CG156" s="162"/>
      <c r="CH156" s="162"/>
      <c r="CI156" s="162"/>
      <c r="CJ156" s="162"/>
    </row>
    <row r="157" spans="1:88" ht="15" x14ac:dyDescent="0.25">
      <c r="A157" s="194">
        <v>458</v>
      </c>
      <c r="B157" s="194">
        <v>1</v>
      </c>
      <c r="C157" s="195" t="s">
        <v>135</v>
      </c>
      <c r="D157" s="157">
        <v>6</v>
      </c>
      <c r="E157" s="120">
        <f>'[4]Sped FY 2021'!AB173</f>
        <v>271259.89124895353</v>
      </c>
      <c r="F157" s="120">
        <f>'[4]Sped FY 2021'!AK173</f>
        <v>44051.441288745111</v>
      </c>
      <c r="G157" s="120">
        <f>'[4]Sped FY 2021'!BP173</f>
        <v>19231.103153558626</v>
      </c>
      <c r="H157" s="120">
        <f>-'[4]Sped FY 2021'!CI173</f>
        <v>0</v>
      </c>
      <c r="I157" s="120">
        <f>'[4]Sped FY 2021'!CB173</f>
        <v>0</v>
      </c>
      <c r="J157" s="120">
        <f>'[4]Sped FY 2021'!BF173-'[4]Sped FY 2021'!BI173</f>
        <v>-133233.41103412621</v>
      </c>
      <c r="K157" s="120">
        <f>'[4]Sped FY 2021'!CJ173</f>
        <v>0</v>
      </c>
      <c r="L157" s="138">
        <f t="shared" si="30"/>
        <v>201309.02465713103</v>
      </c>
      <c r="M157" s="134">
        <f t="shared" si="31"/>
        <v>0</v>
      </c>
      <c r="N157" s="158">
        <v>458</v>
      </c>
      <c r="O157" s="159">
        <v>1</v>
      </c>
      <c r="P157" s="14" t="s">
        <v>135</v>
      </c>
      <c r="Q157" s="14">
        <v>6</v>
      </c>
      <c r="R157" s="120">
        <v>271259.89124895353</v>
      </c>
      <c r="S157" s="120">
        <v>44227.447044450557</v>
      </c>
      <c r="T157" s="120">
        <v>-55499.655612388095</v>
      </c>
      <c r="U157" s="120">
        <v>0</v>
      </c>
      <c r="V157" s="120">
        <v>-138559.48229225949</v>
      </c>
      <c r="W157" s="138">
        <v>121428.20038875649</v>
      </c>
      <c r="X157" s="152"/>
      <c r="Y157" s="19">
        <f t="shared" si="32"/>
        <v>0</v>
      </c>
      <c r="Z157" s="19">
        <f t="shared" si="32"/>
        <v>-176.00575570544606</v>
      </c>
      <c r="AA157" s="19">
        <f t="shared" si="33"/>
        <v>19231.103153558626</v>
      </c>
      <c r="AB157" s="19">
        <f t="shared" si="34"/>
        <v>55499.655612388095</v>
      </c>
      <c r="AC157" s="19">
        <f t="shared" si="34"/>
        <v>0</v>
      </c>
      <c r="AD157" s="19">
        <f t="shared" si="34"/>
        <v>5326.0712581332773</v>
      </c>
      <c r="AE157" s="19">
        <f t="shared" si="35"/>
        <v>0</v>
      </c>
      <c r="AF157" s="19">
        <f t="shared" si="36"/>
        <v>79880.824268374534</v>
      </c>
      <c r="AG157" s="112"/>
      <c r="AH157" s="117">
        <f>'[4]Sped FY 2021'!DZ173</f>
        <v>226.47346428489377</v>
      </c>
      <c r="AI157" s="19">
        <f t="shared" si="29"/>
        <v>0</v>
      </c>
      <c r="AJ157" s="19">
        <f t="shared" si="29"/>
        <v>-0.77715840246978551</v>
      </c>
      <c r="AK157" s="19">
        <f t="shared" si="29"/>
        <v>84.915481000311516</v>
      </c>
      <c r="AL157" s="19">
        <f t="shared" si="28"/>
        <v>245.06030226380935</v>
      </c>
      <c r="AM157" s="19">
        <f t="shared" si="28"/>
        <v>0</v>
      </c>
      <c r="AN157" s="19">
        <f t="shared" si="28"/>
        <v>23.517418585664021</v>
      </c>
      <c r="AO157" s="19">
        <f t="shared" si="28"/>
        <v>0</v>
      </c>
      <c r="AP157" s="19">
        <f t="shared" si="26"/>
        <v>352.71604344731503</v>
      </c>
      <c r="AQ157" s="118">
        <f>'[4]Sped FY 2021'!CR173</f>
        <v>1624.4493435722329</v>
      </c>
      <c r="AR157" s="119">
        <f>'[4]Sped FY 2021'!CS173</f>
        <v>1273.3416322342771</v>
      </c>
      <c r="AS157" s="188">
        <f>'[5]Sped FY 2021'!CO173</f>
        <v>0.45477065652249243</v>
      </c>
      <c r="AT157" s="189">
        <f>'[5]Sped FY 2021'!CQ173</f>
        <v>0.63837885422773966</v>
      </c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  <c r="CB157" s="162"/>
      <c r="CC157" s="162"/>
      <c r="CD157" s="162"/>
      <c r="CE157" s="162"/>
      <c r="CF157" s="162"/>
      <c r="CG157" s="162"/>
      <c r="CH157" s="162"/>
      <c r="CI157" s="162"/>
      <c r="CJ157" s="162"/>
    </row>
    <row r="158" spans="1:88" ht="15" x14ac:dyDescent="0.25">
      <c r="A158" s="194">
        <v>463</v>
      </c>
      <c r="B158" s="194">
        <v>1</v>
      </c>
      <c r="C158" s="195" t="s">
        <v>136</v>
      </c>
      <c r="D158" s="157">
        <v>6</v>
      </c>
      <c r="E158" s="120">
        <f>'[4]Sped FY 2021'!AB174</f>
        <v>933339.81868854165</v>
      </c>
      <c r="F158" s="120">
        <f>'[4]Sped FY 2021'!AK174</f>
        <v>265273.27298596845</v>
      </c>
      <c r="G158" s="120">
        <f>'[4]Sped FY 2021'!BP174</f>
        <v>43912.430684695792</v>
      </c>
      <c r="H158" s="120">
        <f>-'[4]Sped FY 2021'!CI174</f>
        <v>0</v>
      </c>
      <c r="I158" s="120">
        <f>'[4]Sped FY 2021'!CB174</f>
        <v>0</v>
      </c>
      <c r="J158" s="120">
        <f>'[4]Sped FY 2021'!BF174-'[4]Sped FY 2021'!BI174</f>
        <v>-144274.91983643483</v>
      </c>
      <c r="K158" s="120">
        <f>'[4]Sped FY 2021'!CJ174</f>
        <v>0</v>
      </c>
      <c r="L158" s="138">
        <f t="shared" si="30"/>
        <v>1098250.6025227711</v>
      </c>
      <c r="M158" s="134">
        <f t="shared" si="31"/>
        <v>0</v>
      </c>
      <c r="N158" s="158">
        <v>463</v>
      </c>
      <c r="O158" s="159">
        <v>1</v>
      </c>
      <c r="P158" s="14" t="s">
        <v>136</v>
      </c>
      <c r="Q158" s="14">
        <v>6</v>
      </c>
      <c r="R158" s="120">
        <v>933339.81868854165</v>
      </c>
      <c r="S158" s="120">
        <v>266109.83177850634</v>
      </c>
      <c r="T158" s="120">
        <v>0</v>
      </c>
      <c r="U158" s="120">
        <v>0</v>
      </c>
      <c r="V158" s="120">
        <v>-143716.54114429749</v>
      </c>
      <c r="W158" s="138">
        <v>1055733.1093227505</v>
      </c>
      <c r="X158" s="152"/>
      <c r="Y158" s="19">
        <f t="shared" si="32"/>
        <v>0</v>
      </c>
      <c r="Z158" s="19">
        <f t="shared" si="32"/>
        <v>-836.55879253789317</v>
      </c>
      <c r="AA158" s="19">
        <f t="shared" si="33"/>
        <v>43912.430684695792</v>
      </c>
      <c r="AB158" s="19">
        <f t="shared" si="34"/>
        <v>0</v>
      </c>
      <c r="AC158" s="19">
        <f t="shared" si="34"/>
        <v>0</v>
      </c>
      <c r="AD158" s="19">
        <f t="shared" si="34"/>
        <v>-558.37869213733939</v>
      </c>
      <c r="AE158" s="19">
        <f t="shared" si="35"/>
        <v>0</v>
      </c>
      <c r="AF158" s="19">
        <f t="shared" si="36"/>
        <v>42517.493200020632</v>
      </c>
      <c r="AG158" s="112"/>
      <c r="AH158" s="117">
        <f>'[4]Sped FY 2021'!DZ174</f>
        <v>955.5291239349333</v>
      </c>
      <c r="AI158" s="19">
        <f t="shared" si="29"/>
        <v>0</v>
      </c>
      <c r="AJ158" s="19">
        <f t="shared" si="29"/>
        <v>-0.87549272082141016</v>
      </c>
      <c r="AK158" s="19">
        <f t="shared" si="29"/>
        <v>45.956140513919081</v>
      </c>
      <c r="AL158" s="19">
        <f t="shared" si="28"/>
        <v>0</v>
      </c>
      <c r="AM158" s="19">
        <f t="shared" si="28"/>
        <v>0</v>
      </c>
      <c r="AN158" s="19">
        <f t="shared" si="28"/>
        <v>-0.58436595824300819</v>
      </c>
      <c r="AO158" s="19">
        <f t="shared" si="28"/>
        <v>0</v>
      </c>
      <c r="AP158" s="19">
        <f t="shared" si="26"/>
        <v>44.496281834854734</v>
      </c>
      <c r="AQ158" s="118">
        <f>'[4]Sped FY 2021'!CR174</f>
        <v>752.89329036358663</v>
      </c>
      <c r="AR158" s="119">
        <f>'[4]Sped FY 2021'!CS174</f>
        <v>708.67850893749301</v>
      </c>
      <c r="AS158" s="188">
        <f>'[5]Sped FY 2021'!CO174</f>
        <v>0.65931753025973128</v>
      </c>
      <c r="AT158" s="189">
        <f>'[5]Sped FY 2021'!CQ174</f>
        <v>0.68426097032839839</v>
      </c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  <c r="CB158" s="162"/>
      <c r="CC158" s="162"/>
      <c r="CD158" s="162"/>
      <c r="CE158" s="162"/>
      <c r="CF158" s="162"/>
      <c r="CG158" s="162"/>
      <c r="CH158" s="162"/>
      <c r="CI158" s="162"/>
      <c r="CJ158" s="162"/>
    </row>
    <row r="159" spans="1:88" ht="15" x14ac:dyDescent="0.25">
      <c r="A159" s="194">
        <v>465</v>
      </c>
      <c r="B159" s="194">
        <v>1</v>
      </c>
      <c r="C159" s="195" t="s">
        <v>137</v>
      </c>
      <c r="D159" s="157">
        <v>5</v>
      </c>
      <c r="E159" s="120">
        <f>'[4]Sped FY 2021'!AB175</f>
        <v>2337970.6208296805</v>
      </c>
      <c r="F159" s="120">
        <f>'[4]Sped FY 2021'!AK175</f>
        <v>479027.40300954564</v>
      </c>
      <c r="G159" s="120">
        <f>'[4]Sped FY 2021'!BP175</f>
        <v>115823.77839434153</v>
      </c>
      <c r="H159" s="120">
        <f>-'[4]Sped FY 2021'!CI175</f>
        <v>0</v>
      </c>
      <c r="I159" s="120">
        <f>'[4]Sped FY 2021'!CB175</f>
        <v>0</v>
      </c>
      <c r="J159" s="120">
        <f>'[4]Sped FY 2021'!BF175-'[4]Sped FY 2021'!BI175</f>
        <v>-710763.38010478916</v>
      </c>
      <c r="K159" s="120">
        <f>'[4]Sped FY 2021'!CJ175</f>
        <v>0</v>
      </c>
      <c r="L159" s="138">
        <f t="shared" si="30"/>
        <v>2222058.4221287784</v>
      </c>
      <c r="M159" s="134">
        <f t="shared" si="31"/>
        <v>0</v>
      </c>
      <c r="N159" s="158">
        <v>465</v>
      </c>
      <c r="O159" s="159">
        <v>1</v>
      </c>
      <c r="P159" s="14" t="s">
        <v>137</v>
      </c>
      <c r="Q159" s="14">
        <v>5</v>
      </c>
      <c r="R159" s="120">
        <v>2337970.6208296805</v>
      </c>
      <c r="S159" s="120">
        <v>479771.02455453016</v>
      </c>
      <c r="T159" s="120">
        <v>0</v>
      </c>
      <c r="U159" s="120">
        <v>0</v>
      </c>
      <c r="V159" s="120">
        <v>-733576.12016445503</v>
      </c>
      <c r="W159" s="138">
        <v>2084165.5252197557</v>
      </c>
      <c r="X159" s="152"/>
      <c r="Y159" s="19">
        <f t="shared" si="32"/>
        <v>0</v>
      </c>
      <c r="Z159" s="19">
        <f t="shared" si="32"/>
        <v>-743.62154498451855</v>
      </c>
      <c r="AA159" s="19">
        <f t="shared" si="33"/>
        <v>115823.77839434153</v>
      </c>
      <c r="AB159" s="19">
        <f t="shared" si="34"/>
        <v>0</v>
      </c>
      <c r="AC159" s="19">
        <f t="shared" si="34"/>
        <v>0</v>
      </c>
      <c r="AD159" s="19">
        <f t="shared" si="34"/>
        <v>22812.74005966587</v>
      </c>
      <c r="AE159" s="19">
        <f t="shared" si="35"/>
        <v>0</v>
      </c>
      <c r="AF159" s="19">
        <f t="shared" si="36"/>
        <v>137892.8969090227</v>
      </c>
      <c r="AG159" s="112"/>
      <c r="AH159" s="117">
        <f>'[4]Sped FY 2021'!DZ175</f>
        <v>1546.3294655476996</v>
      </c>
      <c r="AI159" s="19">
        <f t="shared" si="29"/>
        <v>0</v>
      </c>
      <c r="AJ159" s="19">
        <f t="shared" si="29"/>
        <v>-0.48089463568563168</v>
      </c>
      <c r="AK159" s="19">
        <f t="shared" si="29"/>
        <v>74.902393684464599</v>
      </c>
      <c r="AL159" s="19">
        <f t="shared" si="28"/>
        <v>0</v>
      </c>
      <c r="AM159" s="19">
        <f t="shared" si="28"/>
        <v>0</v>
      </c>
      <c r="AN159" s="19">
        <f t="shared" si="28"/>
        <v>14.752832800470339</v>
      </c>
      <c r="AO159" s="19">
        <f t="shared" si="28"/>
        <v>0</v>
      </c>
      <c r="AP159" s="19">
        <f t="shared" si="26"/>
        <v>89.174331849249185</v>
      </c>
      <c r="AQ159" s="118">
        <f>'[4]Sped FY 2021'!CR175</f>
        <v>1235.7314969365243</v>
      </c>
      <c r="AR159" s="119">
        <f>'[4]Sped FY 2021'!CS175</f>
        <v>1145.6581358345545</v>
      </c>
      <c r="AS159" s="188">
        <f>'[5]Sped FY 2021'!CO175</f>
        <v>0.6268541357830002</v>
      </c>
      <c r="AT159" s="189">
        <f>'[5]Sped FY 2021'!CQ175</f>
        <v>0.67041673235652222</v>
      </c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  <c r="CB159" s="162"/>
      <c r="CC159" s="162"/>
      <c r="CD159" s="162"/>
      <c r="CE159" s="162"/>
      <c r="CF159" s="162"/>
      <c r="CG159" s="162"/>
      <c r="CH159" s="162"/>
      <c r="CI159" s="162"/>
      <c r="CJ159" s="162"/>
    </row>
    <row r="160" spans="1:88" ht="15" x14ac:dyDescent="0.25">
      <c r="A160" s="194">
        <v>466</v>
      </c>
      <c r="B160" s="194">
        <v>1</v>
      </c>
      <c r="C160" s="195" t="s">
        <v>138</v>
      </c>
      <c r="D160" s="157">
        <v>4</v>
      </c>
      <c r="E160" s="120">
        <f>'[4]Sped FY 2021'!AB176</f>
        <v>2244376.6614047</v>
      </c>
      <c r="F160" s="120">
        <f>'[4]Sped FY 2021'!AK176</f>
        <v>362476.88908720668</v>
      </c>
      <c r="G160" s="120">
        <f>'[4]Sped FY 2021'!BP176</f>
        <v>86652.295701379146</v>
      </c>
      <c r="H160" s="120">
        <f>-'[4]Sped FY 2021'!CI176</f>
        <v>0</v>
      </c>
      <c r="I160" s="120">
        <f>'[4]Sped FY 2021'!CB176</f>
        <v>218893.8733780114</v>
      </c>
      <c r="J160" s="120">
        <f>'[4]Sped FY 2021'!BF176-'[4]Sped FY 2021'!BI176</f>
        <v>-255961.77336039473</v>
      </c>
      <c r="K160" s="120">
        <f>'[4]Sped FY 2021'!CJ176</f>
        <v>0</v>
      </c>
      <c r="L160" s="138">
        <f t="shared" si="30"/>
        <v>2656437.9462109022</v>
      </c>
      <c r="M160" s="134">
        <f t="shared" si="31"/>
        <v>0</v>
      </c>
      <c r="N160" s="158">
        <v>466</v>
      </c>
      <c r="O160" s="159">
        <v>1</v>
      </c>
      <c r="P160" s="14" t="s">
        <v>138</v>
      </c>
      <c r="Q160" s="14">
        <v>4</v>
      </c>
      <c r="R160" s="120">
        <v>2244376.6614047</v>
      </c>
      <c r="S160" s="120">
        <v>365077.96714127506</v>
      </c>
      <c r="T160" s="120">
        <v>0</v>
      </c>
      <c r="U160" s="120">
        <v>224150.7582748062</v>
      </c>
      <c r="V160" s="120">
        <v>-258896.77529495629</v>
      </c>
      <c r="W160" s="138">
        <v>2574708.6115258252</v>
      </c>
      <c r="X160" s="152"/>
      <c r="Y160" s="19">
        <f t="shared" si="32"/>
        <v>0</v>
      </c>
      <c r="Z160" s="19">
        <f t="shared" si="32"/>
        <v>-2601.0780540683772</v>
      </c>
      <c r="AA160" s="19">
        <f t="shared" si="33"/>
        <v>86652.295701379146</v>
      </c>
      <c r="AB160" s="19">
        <f t="shared" si="34"/>
        <v>0</v>
      </c>
      <c r="AC160" s="19">
        <f t="shared" si="34"/>
        <v>-5256.8848967947997</v>
      </c>
      <c r="AD160" s="19">
        <f t="shared" si="34"/>
        <v>2935.0019345615583</v>
      </c>
      <c r="AE160" s="19">
        <f t="shared" si="35"/>
        <v>0</v>
      </c>
      <c r="AF160" s="19">
        <f t="shared" si="36"/>
        <v>81729.334685076959</v>
      </c>
      <c r="AG160" s="112"/>
      <c r="AH160" s="117">
        <f>'[4]Sped FY 2021'!DZ176</f>
        <v>2210.4774686191936</v>
      </c>
      <c r="AI160" s="19">
        <f t="shared" si="29"/>
        <v>0</v>
      </c>
      <c r="AJ160" s="19">
        <f t="shared" si="29"/>
        <v>-1.1767041695716436</v>
      </c>
      <c r="AK160" s="19">
        <f t="shared" si="29"/>
        <v>39.200714294322914</v>
      </c>
      <c r="AL160" s="19">
        <f t="shared" si="28"/>
        <v>0</v>
      </c>
      <c r="AM160" s="19">
        <f t="shared" si="28"/>
        <v>-2.3781671477875719</v>
      </c>
      <c r="AN160" s="19">
        <f t="shared" si="28"/>
        <v>1.3277683107961962</v>
      </c>
      <c r="AO160" s="19">
        <f t="shared" si="28"/>
        <v>0</v>
      </c>
      <c r="AP160" s="19">
        <f t="shared" si="26"/>
        <v>36.973611287759631</v>
      </c>
      <c r="AQ160" s="118">
        <f>'[4]Sped FY 2021'!CR176</f>
        <v>643.351890742205</v>
      </c>
      <c r="AR160" s="119">
        <f>'[4]Sped FY 2021'!CS176</f>
        <v>606.00099206327491</v>
      </c>
      <c r="AS160" s="188">
        <f>'[5]Sped FY 2021'!CO176</f>
        <v>0.68535332418096606</v>
      </c>
      <c r="AT160" s="189">
        <f>'[5]Sped FY 2021'!CQ176</f>
        <v>0.70767422834881744</v>
      </c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  <c r="CB160" s="162"/>
      <c r="CC160" s="162"/>
      <c r="CD160" s="162"/>
      <c r="CE160" s="162"/>
      <c r="CF160" s="162"/>
      <c r="CG160" s="162"/>
      <c r="CH160" s="162"/>
      <c r="CI160" s="162"/>
      <c r="CJ160" s="162"/>
    </row>
    <row r="161" spans="1:88" ht="15" x14ac:dyDescent="0.25">
      <c r="A161" s="194">
        <v>473</v>
      </c>
      <c r="B161" s="194">
        <v>1</v>
      </c>
      <c r="C161" s="195" t="s">
        <v>139</v>
      </c>
      <c r="D161" s="157">
        <v>6</v>
      </c>
      <c r="E161" s="120">
        <f>'[4]Sped FY 2021'!AB177</f>
        <v>463225.81052896602</v>
      </c>
      <c r="F161" s="120">
        <f>'[4]Sped FY 2021'!AK177</f>
        <v>74762.100343552724</v>
      </c>
      <c r="G161" s="120">
        <f>'[4]Sped FY 2021'!BP177</f>
        <v>22988.074043641882</v>
      </c>
      <c r="H161" s="120">
        <f>-'[4]Sped FY 2021'!CI177</f>
        <v>0</v>
      </c>
      <c r="I161" s="120">
        <f>'[4]Sped FY 2021'!CB177</f>
        <v>141018.58536672709</v>
      </c>
      <c r="J161" s="120">
        <f>'[4]Sped FY 2021'!BF177-'[4]Sped FY 2021'!BI177</f>
        <v>-211001.80955941591</v>
      </c>
      <c r="K161" s="120">
        <f>'[4]Sped FY 2021'!CJ177</f>
        <v>0</v>
      </c>
      <c r="L161" s="138">
        <f t="shared" si="30"/>
        <v>490992.76072347187</v>
      </c>
      <c r="M161" s="134">
        <f t="shared" si="31"/>
        <v>0</v>
      </c>
      <c r="N161" s="158">
        <v>473</v>
      </c>
      <c r="O161" s="159">
        <v>1</v>
      </c>
      <c r="P161" s="14" t="s">
        <v>139</v>
      </c>
      <c r="Q161" s="14">
        <v>6</v>
      </c>
      <c r="R161" s="120">
        <v>463225.81052896602</v>
      </c>
      <c r="S161" s="120">
        <v>74893.343163198821</v>
      </c>
      <c r="T161" s="120">
        <v>0</v>
      </c>
      <c r="U161" s="120">
        <v>148592.52071003499</v>
      </c>
      <c r="V161" s="120">
        <v>-217810.42701991799</v>
      </c>
      <c r="W161" s="138">
        <v>468901.24738228181</v>
      </c>
      <c r="X161" s="152"/>
      <c r="Y161" s="19">
        <f t="shared" si="32"/>
        <v>0</v>
      </c>
      <c r="Z161" s="19">
        <f t="shared" si="32"/>
        <v>-131.2428196460969</v>
      </c>
      <c r="AA161" s="19">
        <f t="shared" si="33"/>
        <v>22988.074043641882</v>
      </c>
      <c r="AB161" s="19">
        <f t="shared" si="34"/>
        <v>0</v>
      </c>
      <c r="AC161" s="19">
        <f t="shared" si="34"/>
        <v>-7573.9353433079086</v>
      </c>
      <c r="AD161" s="19">
        <f t="shared" si="34"/>
        <v>6808.6174605020788</v>
      </c>
      <c r="AE161" s="19">
        <f t="shared" si="35"/>
        <v>0</v>
      </c>
      <c r="AF161" s="19">
        <f t="shared" si="36"/>
        <v>22091.513341190061</v>
      </c>
      <c r="AG161" s="112"/>
      <c r="AH161" s="117">
        <f>'[4]Sped FY 2021'!DZ177</f>
        <v>389.44593947127254</v>
      </c>
      <c r="AI161" s="19">
        <f t="shared" si="29"/>
        <v>0</v>
      </c>
      <c r="AJ161" s="19">
        <f t="shared" si="29"/>
        <v>-0.33699881381297087</v>
      </c>
      <c r="AK161" s="19">
        <f t="shared" si="29"/>
        <v>59.027638277218692</v>
      </c>
      <c r="AL161" s="19">
        <f t="shared" si="28"/>
        <v>0</v>
      </c>
      <c r="AM161" s="19">
        <f t="shared" si="28"/>
        <v>-19.44797615194188</v>
      </c>
      <c r="AN161" s="19">
        <f t="shared" si="28"/>
        <v>17.48283078710676</v>
      </c>
      <c r="AO161" s="19">
        <f t="shared" si="28"/>
        <v>0</v>
      </c>
      <c r="AP161" s="19">
        <f t="shared" si="28"/>
        <v>56.725494098570877</v>
      </c>
      <c r="AQ161" s="118">
        <f>'[4]Sped FY 2021'!CR177</f>
        <v>966.76164316261929</v>
      </c>
      <c r="AR161" s="119">
        <f>'[4]Sped FY 2021'!CS177</f>
        <v>908.18870846896141</v>
      </c>
      <c r="AS161" s="188">
        <f>'[5]Sped FY 2021'!CO177</f>
        <v>0.79194344551813967</v>
      </c>
      <c r="AT161" s="189">
        <f>'[5]Sped FY 2021'!CQ177</f>
        <v>0.82186431271870375</v>
      </c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  <c r="CB161" s="162"/>
      <c r="CC161" s="162"/>
      <c r="CD161" s="162"/>
      <c r="CE161" s="162"/>
      <c r="CF161" s="162"/>
      <c r="CG161" s="162"/>
      <c r="CH161" s="162"/>
      <c r="CI161" s="162"/>
      <c r="CJ161" s="162"/>
    </row>
    <row r="162" spans="1:88" ht="15" x14ac:dyDescent="0.25">
      <c r="A162" s="194">
        <v>477</v>
      </c>
      <c r="B162" s="194">
        <v>1</v>
      </c>
      <c r="C162" s="195" t="s">
        <v>140</v>
      </c>
      <c r="D162" s="157">
        <v>4</v>
      </c>
      <c r="E162" s="120">
        <f>'[4]Sped FY 2021'!AB178</f>
        <v>4057535.3354439326</v>
      </c>
      <c r="F162" s="120">
        <f>'[4]Sped FY 2021'!AK178</f>
        <v>748385.17928443593</v>
      </c>
      <c r="G162" s="120">
        <f>'[4]Sped FY 2021'!BP178</f>
        <v>182963.93093456305</v>
      </c>
      <c r="H162" s="120">
        <f>-'[4]Sped FY 2021'!CI178</f>
        <v>0</v>
      </c>
      <c r="I162" s="120">
        <f>'[4]Sped FY 2021'!CB178</f>
        <v>0</v>
      </c>
      <c r="J162" s="120">
        <f>'[4]Sped FY 2021'!BF178-'[4]Sped FY 2021'!BI178</f>
        <v>-461054.49542855925</v>
      </c>
      <c r="K162" s="120">
        <f>'[4]Sped FY 2021'!CJ178</f>
        <v>0</v>
      </c>
      <c r="L162" s="138">
        <f t="shared" si="30"/>
        <v>4527829.9502343722</v>
      </c>
      <c r="M162" s="134">
        <f t="shared" si="31"/>
        <v>0</v>
      </c>
      <c r="N162" s="158">
        <v>477</v>
      </c>
      <c r="O162" s="159">
        <v>1</v>
      </c>
      <c r="P162" s="14" t="s">
        <v>140</v>
      </c>
      <c r="Q162" s="14">
        <v>4</v>
      </c>
      <c r="R162" s="120">
        <v>4057535.3354439326</v>
      </c>
      <c r="S162" s="120">
        <v>752007.02798000106</v>
      </c>
      <c r="T162" s="120">
        <v>0</v>
      </c>
      <c r="U162" s="120">
        <v>0</v>
      </c>
      <c r="V162" s="120">
        <v>-475689.0402854149</v>
      </c>
      <c r="W162" s="138">
        <v>4333853.3231385183</v>
      </c>
      <c r="X162" s="152"/>
      <c r="Y162" s="19">
        <f t="shared" si="32"/>
        <v>0</v>
      </c>
      <c r="Z162" s="19">
        <f t="shared" si="32"/>
        <v>-3621.8486955651315</v>
      </c>
      <c r="AA162" s="19">
        <f t="shared" si="33"/>
        <v>182963.93093456305</v>
      </c>
      <c r="AB162" s="19">
        <f t="shared" si="34"/>
        <v>0</v>
      </c>
      <c r="AC162" s="19">
        <f t="shared" si="34"/>
        <v>0</v>
      </c>
      <c r="AD162" s="19">
        <f t="shared" si="34"/>
        <v>14634.544856855646</v>
      </c>
      <c r="AE162" s="19">
        <f t="shared" si="35"/>
        <v>0</v>
      </c>
      <c r="AF162" s="19">
        <f t="shared" si="36"/>
        <v>193976.62709585391</v>
      </c>
      <c r="AG162" s="112"/>
      <c r="AH162" s="117">
        <f>'[4]Sped FY 2021'!DZ178</f>
        <v>3326.7685902718863</v>
      </c>
      <c r="AI162" s="19">
        <f t="shared" si="29"/>
        <v>0</v>
      </c>
      <c r="AJ162" s="19">
        <f t="shared" si="29"/>
        <v>-1.0886987168738205</v>
      </c>
      <c r="AK162" s="19">
        <f t="shared" si="29"/>
        <v>54.997492602757191</v>
      </c>
      <c r="AL162" s="19">
        <f t="shared" si="28"/>
        <v>0</v>
      </c>
      <c r="AM162" s="19">
        <f t="shared" si="28"/>
        <v>0</v>
      </c>
      <c r="AN162" s="19">
        <f t="shared" si="28"/>
        <v>4.3990270016525583</v>
      </c>
      <c r="AO162" s="19">
        <f t="shared" si="28"/>
        <v>0</v>
      </c>
      <c r="AP162" s="19">
        <f t="shared" si="28"/>
        <v>58.307820887536039</v>
      </c>
      <c r="AQ162" s="118">
        <f>'[4]Sped FY 2021'!CR178</f>
        <v>901.97758602702049</v>
      </c>
      <c r="AR162" s="119">
        <f>'[4]Sped FY 2021'!CS178</f>
        <v>843.41963679343303</v>
      </c>
      <c r="AS162" s="188">
        <f>'[5]Sped FY 2021'!CO178</f>
        <v>0.61860687050605068</v>
      </c>
      <c r="AT162" s="189">
        <f>'[5]Sped FY 2021'!CQ178</f>
        <v>0.64787470229203048</v>
      </c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  <c r="CB162" s="162"/>
      <c r="CC162" s="162"/>
      <c r="CD162" s="162"/>
      <c r="CE162" s="162"/>
      <c r="CF162" s="162"/>
      <c r="CG162" s="162"/>
      <c r="CH162" s="162"/>
      <c r="CI162" s="162"/>
      <c r="CJ162" s="162"/>
    </row>
    <row r="163" spans="1:88" ht="15" x14ac:dyDescent="0.25">
      <c r="A163" s="194">
        <v>480</v>
      </c>
      <c r="B163" s="194">
        <v>1</v>
      </c>
      <c r="C163" s="195" t="s">
        <v>141</v>
      </c>
      <c r="D163" s="157">
        <v>6</v>
      </c>
      <c r="E163" s="120">
        <f>'[4]Sped FY 2021'!AB179</f>
        <v>1651946.3990605013</v>
      </c>
      <c r="F163" s="120">
        <f>'[4]Sped FY 2021'!AK179</f>
        <v>440241.89852389437</v>
      </c>
      <c r="G163" s="120">
        <f>'[4]Sped FY 2021'!BP179</f>
        <v>56096.258424116328</v>
      </c>
      <c r="H163" s="120">
        <f>-'[4]Sped FY 2021'!CI179</f>
        <v>0</v>
      </c>
      <c r="I163" s="120">
        <f>'[4]Sped FY 2021'!CB179</f>
        <v>0</v>
      </c>
      <c r="J163" s="120">
        <f>'[4]Sped FY 2021'!BF179-'[4]Sped FY 2021'!BI179</f>
        <v>-89686.146509825601</v>
      </c>
      <c r="K163" s="120">
        <f>'[4]Sped FY 2021'!CJ179</f>
        <v>0</v>
      </c>
      <c r="L163" s="138">
        <f t="shared" si="30"/>
        <v>2058598.4094986864</v>
      </c>
      <c r="M163" s="134">
        <f t="shared" si="31"/>
        <v>0</v>
      </c>
      <c r="N163" s="158">
        <v>480</v>
      </c>
      <c r="O163" s="159">
        <v>1</v>
      </c>
      <c r="P163" s="14" t="s">
        <v>141</v>
      </c>
      <c r="Q163" s="14">
        <v>6</v>
      </c>
      <c r="R163" s="120">
        <v>1651946.3990605013</v>
      </c>
      <c r="S163" s="120">
        <v>442286.49553257716</v>
      </c>
      <c r="T163" s="120">
        <v>0</v>
      </c>
      <c r="U163" s="120">
        <v>0</v>
      </c>
      <c r="V163" s="120">
        <v>-116205.92469927506</v>
      </c>
      <c r="W163" s="138">
        <v>1978026.9698938034</v>
      </c>
      <c r="X163" s="152"/>
      <c r="Y163" s="19">
        <f t="shared" si="32"/>
        <v>0</v>
      </c>
      <c r="Z163" s="19">
        <f t="shared" si="32"/>
        <v>-2044.5970086827874</v>
      </c>
      <c r="AA163" s="19">
        <f t="shared" si="33"/>
        <v>56096.258424116328</v>
      </c>
      <c r="AB163" s="19">
        <f t="shared" si="34"/>
        <v>0</v>
      </c>
      <c r="AC163" s="19">
        <f t="shared" si="34"/>
        <v>0</v>
      </c>
      <c r="AD163" s="19">
        <f t="shared" si="34"/>
        <v>26519.778189449455</v>
      </c>
      <c r="AE163" s="19">
        <f t="shared" si="35"/>
        <v>0</v>
      </c>
      <c r="AF163" s="19">
        <f t="shared" si="36"/>
        <v>80571.439604883082</v>
      </c>
      <c r="AG163" s="112"/>
      <c r="AH163" s="117">
        <f>'[4]Sped FY 2021'!DZ179</f>
        <v>639.43084592238858</v>
      </c>
      <c r="AI163" s="19">
        <f t="shared" si="29"/>
        <v>0</v>
      </c>
      <c r="AJ163" s="19">
        <f t="shared" si="29"/>
        <v>-3.1975263966714422</v>
      </c>
      <c r="AK163" s="19">
        <f t="shared" si="29"/>
        <v>87.728420957228977</v>
      </c>
      <c r="AL163" s="19">
        <f t="shared" si="28"/>
        <v>0</v>
      </c>
      <c r="AM163" s="19">
        <f t="shared" si="28"/>
        <v>0</v>
      </c>
      <c r="AN163" s="19">
        <f t="shared" si="28"/>
        <v>41.474036416235563</v>
      </c>
      <c r="AO163" s="19">
        <f t="shared" si="28"/>
        <v>0</v>
      </c>
      <c r="AP163" s="19">
        <f t="shared" si="28"/>
        <v>126.00493097679323</v>
      </c>
      <c r="AQ163" s="118">
        <f>'[4]Sped FY 2021'!CR179</f>
        <v>1462.3329145864777</v>
      </c>
      <c r="AR163" s="119">
        <f>'[4]Sped FY 2021'!CS179</f>
        <v>1332.5572980630398</v>
      </c>
      <c r="AS163" s="188">
        <f>'[5]Sped FY 2021'!CO179</f>
        <v>0.67813242096029724</v>
      </c>
      <c r="AT163" s="189">
        <f>'[5]Sped FY 2021'!CQ179</f>
        <v>0.70971500837214907</v>
      </c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  <c r="CB163" s="162"/>
      <c r="CC163" s="162"/>
      <c r="CD163" s="162"/>
      <c r="CE163" s="162"/>
      <c r="CF163" s="162"/>
      <c r="CG163" s="162"/>
      <c r="CH163" s="162"/>
      <c r="CI163" s="162"/>
      <c r="CJ163" s="162"/>
    </row>
    <row r="164" spans="1:88" ht="15" x14ac:dyDescent="0.25">
      <c r="A164" s="194">
        <v>482</v>
      </c>
      <c r="B164" s="194">
        <v>1</v>
      </c>
      <c r="C164" s="195" t="s">
        <v>142</v>
      </c>
      <c r="D164" s="157">
        <v>4</v>
      </c>
      <c r="E164" s="120">
        <f>'[4]Sped FY 2021'!AB180</f>
        <v>3078434.8872340675</v>
      </c>
      <c r="F164" s="120">
        <f>'[4]Sped FY 2021'!AK180</f>
        <v>541949.37068633595</v>
      </c>
      <c r="G164" s="120">
        <f>'[4]Sped FY 2021'!BP180</f>
        <v>142485.36585817937</v>
      </c>
      <c r="H164" s="120">
        <f>-'[4]Sped FY 2021'!CI180</f>
        <v>0</v>
      </c>
      <c r="I164" s="120">
        <f>'[4]Sped FY 2021'!CB180</f>
        <v>0</v>
      </c>
      <c r="J164" s="120">
        <f>'[4]Sped FY 2021'!BF180-'[4]Sped FY 2021'!BI180</f>
        <v>-462902.33945230086</v>
      </c>
      <c r="K164" s="120">
        <f>'[4]Sped FY 2021'!CJ180</f>
        <v>0</v>
      </c>
      <c r="L164" s="138">
        <f t="shared" si="30"/>
        <v>3299967.2843262823</v>
      </c>
      <c r="M164" s="134">
        <f t="shared" si="31"/>
        <v>0</v>
      </c>
      <c r="N164" s="158">
        <v>482</v>
      </c>
      <c r="O164" s="159">
        <v>1</v>
      </c>
      <c r="P164" s="14" t="s">
        <v>142</v>
      </c>
      <c r="Q164" s="14">
        <v>4</v>
      </c>
      <c r="R164" s="120">
        <v>3078434.8872340675</v>
      </c>
      <c r="S164" s="120">
        <v>546389.30203232402</v>
      </c>
      <c r="T164" s="120">
        <v>0</v>
      </c>
      <c r="U164" s="120">
        <v>0</v>
      </c>
      <c r="V164" s="120">
        <v>-484012.62343025452</v>
      </c>
      <c r="W164" s="138">
        <v>3140811.5658361372</v>
      </c>
      <c r="X164" s="152"/>
      <c r="Y164" s="19">
        <f t="shared" si="32"/>
        <v>0</v>
      </c>
      <c r="Z164" s="19">
        <f t="shared" si="32"/>
        <v>-4439.931345988065</v>
      </c>
      <c r="AA164" s="19">
        <f t="shared" si="33"/>
        <v>142485.36585817937</v>
      </c>
      <c r="AB164" s="19">
        <f t="shared" si="34"/>
        <v>0</v>
      </c>
      <c r="AC164" s="19">
        <f t="shared" si="34"/>
        <v>0</v>
      </c>
      <c r="AD164" s="19">
        <f t="shared" si="34"/>
        <v>21110.283977953659</v>
      </c>
      <c r="AE164" s="19">
        <f t="shared" si="35"/>
        <v>0</v>
      </c>
      <c r="AF164" s="19">
        <f t="shared" si="36"/>
        <v>159155.71849014517</v>
      </c>
      <c r="AG164" s="112"/>
      <c r="AH164" s="117">
        <f>'[4]Sped FY 2021'!DZ180</f>
        <v>2442.577602824209</v>
      </c>
      <c r="AI164" s="19">
        <f t="shared" si="29"/>
        <v>0</v>
      </c>
      <c r="AJ164" s="19">
        <f t="shared" si="29"/>
        <v>-1.8177237606921612</v>
      </c>
      <c r="AK164" s="19">
        <f t="shared" si="29"/>
        <v>58.334018003535249</v>
      </c>
      <c r="AL164" s="19">
        <f t="shared" si="28"/>
        <v>0</v>
      </c>
      <c r="AM164" s="19">
        <f t="shared" si="28"/>
        <v>0</v>
      </c>
      <c r="AN164" s="19">
        <f t="shared" si="28"/>
        <v>8.6426257055436349</v>
      </c>
      <c r="AO164" s="19">
        <f t="shared" si="28"/>
        <v>0</v>
      </c>
      <c r="AP164" s="19">
        <f t="shared" si="28"/>
        <v>65.15891994838681</v>
      </c>
      <c r="AQ164" s="118">
        <f>'[4]Sped FY 2021'!CR180</f>
        <v>937.44683247358125</v>
      </c>
      <c r="AR164" s="119">
        <f>'[4]Sped FY 2021'!CS180</f>
        <v>871.9729442519241</v>
      </c>
      <c r="AS164" s="188">
        <f>'[5]Sped FY 2021'!CO180</f>
        <v>0.63379977555320488</v>
      </c>
      <c r="AT164" s="189">
        <f>'[5]Sped FY 2021'!CQ180</f>
        <v>0.66586599623130582</v>
      </c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  <c r="CB164" s="162"/>
      <c r="CC164" s="162"/>
      <c r="CD164" s="162"/>
      <c r="CE164" s="162"/>
      <c r="CF164" s="162"/>
      <c r="CG164" s="162"/>
      <c r="CH164" s="162"/>
      <c r="CI164" s="162"/>
      <c r="CJ164" s="162"/>
    </row>
    <row r="165" spans="1:88" ht="15" x14ac:dyDescent="0.25">
      <c r="A165" s="194">
        <v>484</v>
      </c>
      <c r="B165" s="194">
        <v>1</v>
      </c>
      <c r="C165" s="195" t="s">
        <v>143</v>
      </c>
      <c r="D165" s="157">
        <v>5</v>
      </c>
      <c r="E165" s="120">
        <f>'[4]Sped FY 2021'!AB181</f>
        <v>1193812.4677109355</v>
      </c>
      <c r="F165" s="120">
        <f>'[4]Sped FY 2021'!AK181</f>
        <v>179341.73275757424</v>
      </c>
      <c r="G165" s="120">
        <f>'[4]Sped FY 2021'!BP181</f>
        <v>49530.768604092067</v>
      </c>
      <c r="H165" s="120">
        <f>-'[4]Sped FY 2021'!CI181</f>
        <v>0</v>
      </c>
      <c r="I165" s="120">
        <f>'[4]Sped FY 2021'!CB181</f>
        <v>21995.475239059422</v>
      </c>
      <c r="J165" s="120">
        <f>'[4]Sped FY 2021'!BF181-'[4]Sped FY 2021'!BI181</f>
        <v>-8445.5610503801145</v>
      </c>
      <c r="K165" s="120">
        <f>'[4]Sped FY 2021'!CJ181</f>
        <v>0</v>
      </c>
      <c r="L165" s="138">
        <f t="shared" si="30"/>
        <v>1436234.8832612811</v>
      </c>
      <c r="M165" s="134">
        <f t="shared" si="31"/>
        <v>0</v>
      </c>
      <c r="N165" s="158">
        <v>484</v>
      </c>
      <c r="O165" s="159">
        <v>1</v>
      </c>
      <c r="P165" s="14" t="s">
        <v>143</v>
      </c>
      <c r="Q165" s="14">
        <v>5</v>
      </c>
      <c r="R165" s="120">
        <v>1193812.4677109355</v>
      </c>
      <c r="S165" s="120">
        <v>180124.96773823188</v>
      </c>
      <c r="T165" s="120">
        <v>0</v>
      </c>
      <c r="U165" s="120">
        <v>10245.135922136717</v>
      </c>
      <c r="V165" s="120">
        <v>5178.064578331745</v>
      </c>
      <c r="W165" s="138">
        <v>1389360.6359496359</v>
      </c>
      <c r="X165" s="152"/>
      <c r="Y165" s="19">
        <f t="shared" si="32"/>
        <v>0</v>
      </c>
      <c r="Z165" s="19">
        <f t="shared" si="32"/>
        <v>-783.23498065763852</v>
      </c>
      <c r="AA165" s="19">
        <f t="shared" si="33"/>
        <v>49530.768604092067</v>
      </c>
      <c r="AB165" s="19">
        <f t="shared" si="34"/>
        <v>0</v>
      </c>
      <c r="AC165" s="19">
        <f t="shared" si="34"/>
        <v>11750.339316922706</v>
      </c>
      <c r="AD165" s="19">
        <f t="shared" si="34"/>
        <v>-13623.625628711859</v>
      </c>
      <c r="AE165" s="19">
        <f t="shared" si="35"/>
        <v>0</v>
      </c>
      <c r="AF165" s="19">
        <f t="shared" si="36"/>
        <v>46874.247311645187</v>
      </c>
      <c r="AG165" s="112"/>
      <c r="AH165" s="117">
        <f>'[4]Sped FY 2021'!DZ181</f>
        <v>1178.5863957683246</v>
      </c>
      <c r="AI165" s="19">
        <f t="shared" si="29"/>
        <v>0</v>
      </c>
      <c r="AJ165" s="19">
        <f t="shared" si="29"/>
        <v>-0.66455457442052424</v>
      </c>
      <c r="AK165" s="19">
        <f t="shared" si="29"/>
        <v>42.025572993147257</v>
      </c>
      <c r="AL165" s="19">
        <f t="shared" si="28"/>
        <v>0</v>
      </c>
      <c r="AM165" s="19">
        <f t="shared" si="28"/>
        <v>9.9698582633499839</v>
      </c>
      <c r="AN165" s="19">
        <f t="shared" si="28"/>
        <v>-11.559293130844745</v>
      </c>
      <c r="AO165" s="19">
        <f t="shared" si="28"/>
        <v>0</v>
      </c>
      <c r="AP165" s="19">
        <f t="shared" si="28"/>
        <v>39.771583551231899</v>
      </c>
      <c r="AQ165" s="118">
        <f>'[4]Sped FY 2021'!CR181</f>
        <v>690.56120308668676</v>
      </c>
      <c r="AR165" s="119">
        <f>'[4]Sped FY 2021'!CS181</f>
        <v>651.04122970522803</v>
      </c>
      <c r="AS165" s="188">
        <f>'[5]Sped FY 2021'!CO181</f>
        <v>0.58349743055393222</v>
      </c>
      <c r="AT165" s="189">
        <f>'[5]Sped FY 2021'!CQ181</f>
        <v>0.60754059037979458</v>
      </c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  <c r="CB165" s="162"/>
      <c r="CC165" s="162"/>
      <c r="CD165" s="162"/>
      <c r="CE165" s="162"/>
      <c r="CF165" s="162"/>
      <c r="CG165" s="162"/>
      <c r="CH165" s="162"/>
      <c r="CI165" s="162"/>
      <c r="CJ165" s="162"/>
    </row>
    <row r="166" spans="1:88" ht="15" x14ac:dyDescent="0.25">
      <c r="A166" s="194">
        <v>485</v>
      </c>
      <c r="B166" s="194">
        <v>1</v>
      </c>
      <c r="C166" s="195" t="s">
        <v>144</v>
      </c>
      <c r="D166" s="157">
        <v>6</v>
      </c>
      <c r="E166" s="120">
        <f>'[4]Sped FY 2021'!AB182</f>
        <v>781546.71182304004</v>
      </c>
      <c r="F166" s="120">
        <f>'[4]Sped FY 2021'!AK182</f>
        <v>73950.6269750059</v>
      </c>
      <c r="G166" s="120">
        <f>'[4]Sped FY 2021'!BP182</f>
        <v>37911.620433631513</v>
      </c>
      <c r="H166" s="120">
        <f>-'[4]Sped FY 2021'!CI182</f>
        <v>0</v>
      </c>
      <c r="I166" s="120">
        <f>'[4]Sped FY 2021'!CB182</f>
        <v>17371.988968433696</v>
      </c>
      <c r="J166" s="120">
        <f>'[4]Sped FY 2021'!BF182-'[4]Sped FY 2021'!BI182</f>
        <v>-155031.04880722938</v>
      </c>
      <c r="K166" s="120">
        <f>'[4]Sped FY 2021'!CJ182</f>
        <v>0</v>
      </c>
      <c r="L166" s="138">
        <f t="shared" si="30"/>
        <v>755749.89939288166</v>
      </c>
      <c r="M166" s="134">
        <f t="shared" si="31"/>
        <v>0</v>
      </c>
      <c r="N166" s="158">
        <v>485</v>
      </c>
      <c r="O166" s="159">
        <v>1</v>
      </c>
      <c r="P166" s="14" t="s">
        <v>144</v>
      </c>
      <c r="Q166" s="14">
        <v>6</v>
      </c>
      <c r="R166" s="120">
        <v>781546.71182304004</v>
      </c>
      <c r="S166" s="120">
        <v>74474.459650372737</v>
      </c>
      <c r="T166" s="120">
        <v>0</v>
      </c>
      <c r="U166" s="120">
        <v>20420.882138553075</v>
      </c>
      <c r="V166" s="120">
        <v>-157228.60553593538</v>
      </c>
      <c r="W166" s="138">
        <v>719213.44807603047</v>
      </c>
      <c r="X166" s="152"/>
      <c r="Y166" s="19">
        <f t="shared" si="32"/>
        <v>0</v>
      </c>
      <c r="Z166" s="19">
        <f t="shared" si="32"/>
        <v>-523.83267536683707</v>
      </c>
      <c r="AA166" s="19">
        <f t="shared" si="33"/>
        <v>37911.620433631513</v>
      </c>
      <c r="AB166" s="19">
        <f t="shared" si="34"/>
        <v>0</v>
      </c>
      <c r="AC166" s="19">
        <f t="shared" si="34"/>
        <v>-3048.8931701193796</v>
      </c>
      <c r="AD166" s="19">
        <f t="shared" si="34"/>
        <v>2197.5567287059966</v>
      </c>
      <c r="AE166" s="19">
        <f t="shared" si="35"/>
        <v>0</v>
      </c>
      <c r="AF166" s="19">
        <f t="shared" si="36"/>
        <v>36536.451316851191</v>
      </c>
      <c r="AG166" s="112"/>
      <c r="AH166" s="117">
        <f>'[4]Sped FY 2021'!DZ182</f>
        <v>932.41958676300533</v>
      </c>
      <c r="AI166" s="19">
        <f t="shared" si="29"/>
        <v>0</v>
      </c>
      <c r="AJ166" s="19">
        <f t="shared" si="29"/>
        <v>-0.56179930452274007</v>
      </c>
      <c r="AK166" s="19">
        <f t="shared" si="29"/>
        <v>40.659399450461756</v>
      </c>
      <c r="AL166" s="19">
        <f t="shared" si="28"/>
        <v>0</v>
      </c>
      <c r="AM166" s="19">
        <f t="shared" si="28"/>
        <v>-3.26987250525693</v>
      </c>
      <c r="AN166" s="19">
        <f t="shared" si="28"/>
        <v>2.3568324388541115</v>
      </c>
      <c r="AO166" s="19">
        <f t="shared" si="28"/>
        <v>0</v>
      </c>
      <c r="AP166" s="19">
        <f t="shared" si="28"/>
        <v>39.184560079536084</v>
      </c>
      <c r="AQ166" s="118">
        <f>'[4]Sped FY 2021'!CR182</f>
        <v>670.02726481135005</v>
      </c>
      <c r="AR166" s="119">
        <f>'[4]Sped FY 2021'!CS182</f>
        <v>631.09060116775549</v>
      </c>
      <c r="AS166" s="188">
        <f>'[5]Sped FY 2021'!CO182</f>
        <v>0.56766513138104691</v>
      </c>
      <c r="AT166" s="189">
        <f>'[5]Sped FY 2021'!CQ182</f>
        <v>0.60096755742204977</v>
      </c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  <c r="CB166" s="162"/>
      <c r="CC166" s="162"/>
      <c r="CD166" s="162"/>
      <c r="CE166" s="162"/>
      <c r="CF166" s="162"/>
      <c r="CG166" s="162"/>
      <c r="CH166" s="162"/>
      <c r="CI166" s="162"/>
      <c r="CJ166" s="162"/>
    </row>
    <row r="167" spans="1:88" ht="15" x14ac:dyDescent="0.25">
      <c r="A167" s="194">
        <v>486</v>
      </c>
      <c r="B167" s="194">
        <v>1</v>
      </c>
      <c r="C167" s="195" t="s">
        <v>145</v>
      </c>
      <c r="D167" s="157">
        <v>6</v>
      </c>
      <c r="E167" s="120">
        <f>'[4]Sped FY 2021'!AB183</f>
        <v>261531.21755988669</v>
      </c>
      <c r="F167" s="120">
        <f>'[4]Sped FY 2021'!AK183</f>
        <v>42485.935952959691</v>
      </c>
      <c r="G167" s="120">
        <f>'[4]Sped FY 2021'!BP183</f>
        <v>8413.2984261074162</v>
      </c>
      <c r="H167" s="120">
        <f>-'[4]Sped FY 2021'!CI183</f>
        <v>0</v>
      </c>
      <c r="I167" s="120">
        <f>'[4]Sped FY 2021'!CB183</f>
        <v>126646.29318096407</v>
      </c>
      <c r="J167" s="120">
        <f>'[4]Sped FY 2021'!BF183-'[4]Sped FY 2021'!BI183</f>
        <v>-37454.485044740541</v>
      </c>
      <c r="K167" s="120">
        <f>'[4]Sped FY 2021'!CJ183</f>
        <v>0</v>
      </c>
      <c r="L167" s="138">
        <f t="shared" si="30"/>
        <v>401622.26007517736</v>
      </c>
      <c r="M167" s="134">
        <f t="shared" si="31"/>
        <v>0</v>
      </c>
      <c r="N167" s="158">
        <v>486</v>
      </c>
      <c r="O167" s="159">
        <v>1</v>
      </c>
      <c r="P167" s="14" t="s">
        <v>145</v>
      </c>
      <c r="Q167" s="14">
        <v>6</v>
      </c>
      <c r="R167" s="120">
        <v>261531.21755988669</v>
      </c>
      <c r="S167" s="120">
        <v>42530.079965511177</v>
      </c>
      <c r="T167" s="120">
        <v>0</v>
      </c>
      <c r="U167" s="120">
        <v>126969.46060873993</v>
      </c>
      <c r="V167" s="120">
        <v>-37068.522612176894</v>
      </c>
      <c r="W167" s="138">
        <v>393962.23552196089</v>
      </c>
      <c r="X167" s="152"/>
      <c r="Y167" s="19">
        <f t="shared" si="32"/>
        <v>0</v>
      </c>
      <c r="Z167" s="19">
        <f t="shared" si="32"/>
        <v>-44.144012551485503</v>
      </c>
      <c r="AA167" s="19">
        <f t="shared" si="33"/>
        <v>8413.2984261074162</v>
      </c>
      <c r="AB167" s="19">
        <f t="shared" si="34"/>
        <v>0</v>
      </c>
      <c r="AC167" s="19">
        <f t="shared" si="34"/>
        <v>-323.1674277758575</v>
      </c>
      <c r="AD167" s="19">
        <f t="shared" si="34"/>
        <v>-385.96243256364687</v>
      </c>
      <c r="AE167" s="19">
        <f t="shared" si="35"/>
        <v>0</v>
      </c>
      <c r="AF167" s="19">
        <f t="shared" si="36"/>
        <v>7660.0245532164699</v>
      </c>
      <c r="AG167" s="112"/>
      <c r="AH167" s="117">
        <f>'[4]Sped FY 2021'!DZ183</f>
        <v>307.45732063521513</v>
      </c>
      <c r="AI167" s="19">
        <f t="shared" si="29"/>
        <v>0</v>
      </c>
      <c r="AJ167" s="19">
        <f t="shared" si="29"/>
        <v>-0.14357769221524075</v>
      </c>
      <c r="AK167" s="19">
        <f t="shared" si="29"/>
        <v>27.364118078975366</v>
      </c>
      <c r="AL167" s="19">
        <f t="shared" si="28"/>
        <v>0</v>
      </c>
      <c r="AM167" s="19">
        <f t="shared" si="28"/>
        <v>-1.0510968712931761</v>
      </c>
      <c r="AN167" s="19">
        <f t="shared" si="28"/>
        <v>-1.2553366163675599</v>
      </c>
      <c r="AO167" s="19">
        <f t="shared" si="28"/>
        <v>0</v>
      </c>
      <c r="AP167" s="19">
        <f t="shared" si="28"/>
        <v>24.914106899099533</v>
      </c>
      <c r="AQ167" s="118">
        <f>'[4]Sped FY 2021'!CR183</f>
        <v>447.29703111088276</v>
      </c>
      <c r="AR167" s="119">
        <f>'[4]Sped FY 2021'!CS183</f>
        <v>423.0941998695078</v>
      </c>
      <c r="AS167" s="188">
        <f>'[5]Sped FY 2021'!CO183</f>
        <v>0.79867005123618695</v>
      </c>
      <c r="AT167" s="189">
        <f>'[5]Sped FY 2021'!CQ183</f>
        <v>0.81341255780360322</v>
      </c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  <c r="CB167" s="162"/>
      <c r="CC167" s="162"/>
      <c r="CD167" s="162"/>
      <c r="CE167" s="162"/>
      <c r="CF167" s="162"/>
      <c r="CG167" s="162"/>
      <c r="CH167" s="162"/>
      <c r="CI167" s="162"/>
      <c r="CJ167" s="162"/>
    </row>
    <row r="168" spans="1:88" ht="15" x14ac:dyDescent="0.25">
      <c r="A168" s="194">
        <v>487</v>
      </c>
      <c r="B168" s="194">
        <v>1</v>
      </c>
      <c r="C168" s="195" t="s">
        <v>146</v>
      </c>
      <c r="D168" s="157">
        <v>6</v>
      </c>
      <c r="E168" s="120">
        <f>'[4]Sped FY 2021'!AB184</f>
        <v>272191.60614924628</v>
      </c>
      <c r="F168" s="120">
        <f>'[4]Sped FY 2021'!AK184</f>
        <v>17679.610442144134</v>
      </c>
      <c r="G168" s="120">
        <f>'[4]Sped FY 2021'!BP184</f>
        <v>12575.3703551503</v>
      </c>
      <c r="H168" s="120">
        <f>-'[4]Sped FY 2021'!CI184</f>
        <v>0</v>
      </c>
      <c r="I168" s="120">
        <f>'[4]Sped FY 2021'!CB184</f>
        <v>151295.39671577315</v>
      </c>
      <c r="J168" s="120">
        <f>'[4]Sped FY 2021'!BF184-'[4]Sped FY 2021'!BI184</f>
        <v>-184933.1643819616</v>
      </c>
      <c r="K168" s="120">
        <f>'[4]Sped FY 2021'!CJ184</f>
        <v>0</v>
      </c>
      <c r="L168" s="138">
        <f t="shared" si="30"/>
        <v>268808.81928035233</v>
      </c>
      <c r="M168" s="134">
        <f t="shared" si="31"/>
        <v>0</v>
      </c>
      <c r="N168" s="158">
        <v>487</v>
      </c>
      <c r="O168" s="159">
        <v>1</v>
      </c>
      <c r="P168" s="14" t="s">
        <v>146</v>
      </c>
      <c r="Q168" s="14">
        <v>6</v>
      </c>
      <c r="R168" s="120">
        <v>272191.60614924628</v>
      </c>
      <c r="S168" s="120">
        <v>18221.32190584387</v>
      </c>
      <c r="T168" s="120">
        <v>0</v>
      </c>
      <c r="U168" s="120">
        <v>163603.32858634854</v>
      </c>
      <c r="V168" s="120">
        <v>-194628.36045027</v>
      </c>
      <c r="W168" s="138">
        <v>259387.89619116869</v>
      </c>
      <c r="X168" s="152"/>
      <c r="Y168" s="19">
        <f t="shared" si="32"/>
        <v>0</v>
      </c>
      <c r="Z168" s="19">
        <f t="shared" si="32"/>
        <v>-541.71146369973576</v>
      </c>
      <c r="AA168" s="19">
        <f t="shared" si="33"/>
        <v>12575.3703551503</v>
      </c>
      <c r="AB168" s="19">
        <f t="shared" si="34"/>
        <v>0</v>
      </c>
      <c r="AC168" s="19">
        <f t="shared" si="34"/>
        <v>-12307.931870575383</v>
      </c>
      <c r="AD168" s="19">
        <f t="shared" si="34"/>
        <v>9695.1960683084035</v>
      </c>
      <c r="AE168" s="19">
        <f t="shared" si="35"/>
        <v>0</v>
      </c>
      <c r="AF168" s="19">
        <f t="shared" si="36"/>
        <v>9420.9230891836341</v>
      </c>
      <c r="AG168" s="112"/>
      <c r="AH168" s="117">
        <f>'[4]Sped FY 2021'!DZ184</f>
        <v>363.72401983643095</v>
      </c>
      <c r="AI168" s="19">
        <f t="shared" si="29"/>
        <v>0</v>
      </c>
      <c r="AJ168" s="19">
        <f t="shared" si="29"/>
        <v>-1.4893475111798966</v>
      </c>
      <c r="AK168" s="19">
        <f t="shared" si="29"/>
        <v>34.57393427248914</v>
      </c>
      <c r="AL168" s="19">
        <f t="shared" si="28"/>
        <v>0</v>
      </c>
      <c r="AM168" s="19">
        <f t="shared" si="28"/>
        <v>-33.83865568215797</v>
      </c>
      <c r="AN168" s="19">
        <f t="shared" si="28"/>
        <v>26.65536379111942</v>
      </c>
      <c r="AO168" s="19">
        <f t="shared" si="28"/>
        <v>0</v>
      </c>
      <c r="AP168" s="19">
        <f t="shared" si="28"/>
        <v>25.901294870270828</v>
      </c>
      <c r="AQ168" s="118">
        <f>'[4]Sped FY 2021'!CR184</f>
        <v>569.00531768266148</v>
      </c>
      <c r="AR168" s="119">
        <f>'[4]Sped FY 2021'!CS184</f>
        <v>543.19658942919364</v>
      </c>
      <c r="AS168" s="188">
        <f>'[5]Sped FY 2021'!CO184</f>
        <v>0.9479207670024935</v>
      </c>
      <c r="AT168" s="189">
        <f>'[5]Sped FY 2021'!CQ184</f>
        <v>0.96939601123131591</v>
      </c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  <c r="CB168" s="162"/>
      <c r="CC168" s="162"/>
      <c r="CD168" s="162"/>
      <c r="CE168" s="162"/>
      <c r="CF168" s="162"/>
      <c r="CG168" s="162"/>
      <c r="CH168" s="162"/>
      <c r="CI168" s="162"/>
      <c r="CJ168" s="162"/>
    </row>
    <row r="169" spans="1:88" ht="15" x14ac:dyDescent="0.25">
      <c r="A169" s="194">
        <v>492</v>
      </c>
      <c r="B169" s="194">
        <v>1</v>
      </c>
      <c r="C169" s="195" t="s">
        <v>147</v>
      </c>
      <c r="D169" s="157">
        <v>4</v>
      </c>
      <c r="E169" s="120">
        <f>'[4]Sped FY 2021'!AB185</f>
        <v>7006825.886272721</v>
      </c>
      <c r="F169" s="120">
        <f>'[4]Sped FY 2021'!AK185</f>
        <v>1440484.2453891302</v>
      </c>
      <c r="G169" s="120">
        <f>'[4]Sped FY 2021'!BP185</f>
        <v>353564.47043244605</v>
      </c>
      <c r="H169" s="120">
        <f>-'[4]Sped FY 2021'!CI185</f>
        <v>0</v>
      </c>
      <c r="I169" s="120">
        <f>'[4]Sped FY 2021'!CB185</f>
        <v>110326.02948879637</v>
      </c>
      <c r="J169" s="120">
        <f>'[4]Sped FY 2021'!BF185-'[4]Sped FY 2021'!BI185</f>
        <v>-1322843.9553747117</v>
      </c>
      <c r="K169" s="120">
        <f>'[4]Sped FY 2021'!CJ185</f>
        <v>0</v>
      </c>
      <c r="L169" s="138">
        <f t="shared" si="30"/>
        <v>7588356.6762083806</v>
      </c>
      <c r="M169" s="134">
        <f t="shared" si="31"/>
        <v>0</v>
      </c>
      <c r="N169" s="158">
        <v>492</v>
      </c>
      <c r="O169" s="159">
        <v>1</v>
      </c>
      <c r="P169" s="14" t="s">
        <v>147</v>
      </c>
      <c r="Q169" s="14">
        <v>4</v>
      </c>
      <c r="R169" s="120">
        <v>7006825.886272721</v>
      </c>
      <c r="S169" s="120">
        <v>1454037.9364381367</v>
      </c>
      <c r="T169" s="120">
        <v>0</v>
      </c>
      <c r="U169" s="120">
        <v>141019.89181112964</v>
      </c>
      <c r="V169" s="120">
        <v>-1353231.7535625717</v>
      </c>
      <c r="W169" s="138">
        <v>7248651.960959414</v>
      </c>
      <c r="X169" s="152"/>
      <c r="Y169" s="19">
        <f t="shared" si="32"/>
        <v>0</v>
      </c>
      <c r="Z169" s="19">
        <f t="shared" si="32"/>
        <v>-13553.691049006535</v>
      </c>
      <c r="AA169" s="19">
        <f t="shared" si="33"/>
        <v>353564.47043244605</v>
      </c>
      <c r="AB169" s="19">
        <f t="shared" si="34"/>
        <v>0</v>
      </c>
      <c r="AC169" s="19">
        <f t="shared" si="34"/>
        <v>-30693.862322333269</v>
      </c>
      <c r="AD169" s="19">
        <f t="shared" si="34"/>
        <v>30387.798187860055</v>
      </c>
      <c r="AE169" s="19">
        <f t="shared" si="35"/>
        <v>0</v>
      </c>
      <c r="AF169" s="19">
        <f t="shared" si="36"/>
        <v>339704.71524896659</v>
      </c>
      <c r="AG169" s="112"/>
      <c r="AH169" s="117">
        <f>'[4]Sped FY 2021'!DZ185</f>
        <v>5137.3505895681537</v>
      </c>
      <c r="AI169" s="19">
        <f t="shared" si="29"/>
        <v>0</v>
      </c>
      <c r="AJ169" s="19">
        <f t="shared" si="29"/>
        <v>-2.6382647656028202</v>
      </c>
      <c r="AK169" s="19">
        <f t="shared" si="29"/>
        <v>68.822336390743914</v>
      </c>
      <c r="AL169" s="19">
        <f t="shared" si="28"/>
        <v>0</v>
      </c>
      <c r="AM169" s="19">
        <f t="shared" si="28"/>
        <v>-5.974648174617454</v>
      </c>
      <c r="AN169" s="19">
        <f t="shared" si="28"/>
        <v>5.915071914610067</v>
      </c>
      <c r="AO169" s="19">
        <f t="shared" si="28"/>
        <v>0</v>
      </c>
      <c r="AP169" s="19">
        <f t="shared" si="28"/>
        <v>66.124495365133768</v>
      </c>
      <c r="AQ169" s="118">
        <f>'[4]Sped FY 2021'!CR185</f>
        <v>1123.4808076616957</v>
      </c>
      <c r="AR169" s="119">
        <f>'[4]Sped FY 2021'!CS185</f>
        <v>1057.4388123650881</v>
      </c>
      <c r="AS169" s="188">
        <f>'[5]Sped FY 2021'!CO185</f>
        <v>0.65124954874465224</v>
      </c>
      <c r="AT169" s="189">
        <f>'[5]Sped FY 2021'!CQ185</f>
        <v>0.67768995630753803</v>
      </c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  <c r="CB169" s="162"/>
      <c r="CC169" s="162"/>
      <c r="CD169" s="162"/>
      <c r="CE169" s="162"/>
      <c r="CF169" s="162"/>
      <c r="CG169" s="162"/>
      <c r="CH169" s="162"/>
      <c r="CI169" s="162"/>
      <c r="CJ169" s="162"/>
    </row>
    <row r="170" spans="1:88" s="210" customFormat="1" ht="15" x14ac:dyDescent="0.25">
      <c r="A170" s="196">
        <v>495</v>
      </c>
      <c r="B170" s="196">
        <v>1</v>
      </c>
      <c r="C170" s="197" t="s">
        <v>148</v>
      </c>
      <c r="D170" s="198">
        <v>6</v>
      </c>
      <c r="E170" s="199">
        <f>'[4]Sped FY 2021'!AB186</f>
        <v>288303.75654397107</v>
      </c>
      <c r="F170" s="199">
        <f>'[4]Sped FY 2021'!AK186</f>
        <v>45449.931872818255</v>
      </c>
      <c r="G170" s="199">
        <f>'[4]Sped FY 2021'!BP186</f>
        <v>18302.958988572576</v>
      </c>
      <c r="H170" s="199">
        <f>-'[4]Sped FY 2021'!CI186</f>
        <v>0</v>
      </c>
      <c r="I170" s="199">
        <f>'[4]Sped FY 2021'!CB186</f>
        <v>160179.40103471695</v>
      </c>
      <c r="J170" s="199">
        <f>'[4]Sped FY 2021'!BF186-'[4]Sped FY 2021'!BI186</f>
        <v>-265339.70811987214</v>
      </c>
      <c r="K170" s="199">
        <f>'[4]Sped FY 2021'!CJ186</f>
        <v>0</v>
      </c>
      <c r="L170" s="200">
        <f t="shared" si="30"/>
        <v>246896.34032020671</v>
      </c>
      <c r="M170" s="201">
        <f t="shared" si="31"/>
        <v>0</v>
      </c>
      <c r="N170" s="202">
        <v>495</v>
      </c>
      <c r="O170" s="203">
        <v>1</v>
      </c>
      <c r="P170" s="204" t="s">
        <v>148</v>
      </c>
      <c r="Q170" s="204">
        <v>6</v>
      </c>
      <c r="R170" s="199">
        <v>288303.75654397107</v>
      </c>
      <c r="S170" s="199">
        <v>45386.434001045978</v>
      </c>
      <c r="T170" s="199">
        <v>0</v>
      </c>
      <c r="U170" s="199">
        <v>358139.6219549313</v>
      </c>
      <c r="V170" s="199">
        <v>-267845.37299892149</v>
      </c>
      <c r="W170" s="200">
        <v>423984.43950102682</v>
      </c>
      <c r="X170" s="205"/>
      <c r="Y170" s="206">
        <f t="shared" si="32"/>
        <v>0</v>
      </c>
      <c r="Z170" s="206">
        <f t="shared" si="32"/>
        <v>63.497871772276994</v>
      </c>
      <c r="AA170" s="206">
        <f t="shared" si="33"/>
        <v>18302.958988572576</v>
      </c>
      <c r="AB170" s="206">
        <f t="shared" si="34"/>
        <v>0</v>
      </c>
      <c r="AC170" s="206">
        <f t="shared" si="34"/>
        <v>-197960.22092021434</v>
      </c>
      <c r="AD170" s="206">
        <f t="shared" si="34"/>
        <v>2505.6648790493491</v>
      </c>
      <c r="AE170" s="206">
        <f t="shared" si="35"/>
        <v>0</v>
      </c>
      <c r="AF170" s="206">
        <f t="shared" si="36"/>
        <v>-177088.09918082011</v>
      </c>
      <c r="AG170" s="206"/>
      <c r="AH170" s="207">
        <f>'[4]Sped FY 2021'!DZ186</f>
        <v>440.08596875236674</v>
      </c>
      <c r="AI170" s="206">
        <f t="shared" si="29"/>
        <v>0</v>
      </c>
      <c r="AJ170" s="206">
        <f t="shared" si="29"/>
        <v>0.14428515399455236</v>
      </c>
      <c r="AK170" s="206">
        <f t="shared" si="29"/>
        <v>41.589508160101147</v>
      </c>
      <c r="AL170" s="206">
        <f t="shared" si="28"/>
        <v>0</v>
      </c>
      <c r="AM170" s="206">
        <f t="shared" si="28"/>
        <v>-449.8217052486969</v>
      </c>
      <c r="AN170" s="206">
        <f t="shared" si="28"/>
        <v>5.6935804750895596</v>
      </c>
      <c r="AO170" s="206">
        <f t="shared" si="28"/>
        <v>0</v>
      </c>
      <c r="AP170" s="206">
        <f t="shared" si="28"/>
        <v>-402.39433145951153</v>
      </c>
      <c r="AQ170" s="208">
        <f>'[4]Sped FY 2021'!CR186</f>
        <v>323.87320562206338</v>
      </c>
      <c r="AR170" s="209">
        <f>'[4]Sped FY 2021'!CS186</f>
        <v>724.63682286591165</v>
      </c>
      <c r="AS170" s="188">
        <f>'[5]Sped FY 2021'!CO186</f>
        <v>1.2437738915424812</v>
      </c>
      <c r="AT170" s="189">
        <f>'[5]Sped FY 2021'!CQ186</f>
        <v>0.89052900341963404</v>
      </c>
      <c r="AV170" s="211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</row>
    <row r="171" spans="1:88" ht="15" x14ac:dyDescent="0.25">
      <c r="A171" s="194">
        <v>497</v>
      </c>
      <c r="B171" s="194">
        <v>1</v>
      </c>
      <c r="C171" s="195" t="s">
        <v>149</v>
      </c>
      <c r="D171" s="157">
        <v>6</v>
      </c>
      <c r="E171" s="120">
        <f>'[4]Sped FY 2021'!AB187</f>
        <v>291033.36009385093</v>
      </c>
      <c r="F171" s="120">
        <f>'[4]Sped FY 2021'!AK187</f>
        <v>55943.474722232357</v>
      </c>
      <c r="G171" s="120">
        <f>'[4]Sped FY 2021'!BP187</f>
        <v>19597.67579574541</v>
      </c>
      <c r="H171" s="120">
        <f>-'[4]Sped FY 2021'!CI187</f>
        <v>0</v>
      </c>
      <c r="I171" s="120">
        <f>'[4]Sped FY 2021'!CB187</f>
        <v>0</v>
      </c>
      <c r="J171" s="120">
        <f>'[4]Sped FY 2021'!BF187-'[4]Sped FY 2021'!BI187</f>
        <v>-141050.84068887518</v>
      </c>
      <c r="K171" s="120">
        <f>'[4]Sped FY 2021'!CJ187</f>
        <v>0</v>
      </c>
      <c r="L171" s="138">
        <f t="shared" si="30"/>
        <v>225523.66992295353</v>
      </c>
      <c r="M171" s="134">
        <f t="shared" si="31"/>
        <v>0</v>
      </c>
      <c r="N171" s="158">
        <v>497</v>
      </c>
      <c r="O171" s="159">
        <v>1</v>
      </c>
      <c r="P171" s="14" t="s">
        <v>149</v>
      </c>
      <c r="Q171" s="14">
        <v>6</v>
      </c>
      <c r="R171" s="120">
        <v>291033.36009385093</v>
      </c>
      <c r="S171" s="120">
        <v>55825.066751226812</v>
      </c>
      <c r="T171" s="120">
        <v>0</v>
      </c>
      <c r="U171" s="120">
        <v>0</v>
      </c>
      <c r="V171" s="120">
        <v>-138520.0442233255</v>
      </c>
      <c r="W171" s="138">
        <v>208338.38262175227</v>
      </c>
      <c r="X171" s="152"/>
      <c r="Y171" s="19">
        <f t="shared" si="32"/>
        <v>0</v>
      </c>
      <c r="Z171" s="19">
        <f t="shared" si="32"/>
        <v>118.40797100554482</v>
      </c>
      <c r="AA171" s="19">
        <f t="shared" si="33"/>
        <v>19597.67579574541</v>
      </c>
      <c r="AB171" s="19">
        <f t="shared" si="34"/>
        <v>0</v>
      </c>
      <c r="AC171" s="19">
        <f t="shared" si="34"/>
        <v>0</v>
      </c>
      <c r="AD171" s="19">
        <f t="shared" si="34"/>
        <v>-2530.7964655496762</v>
      </c>
      <c r="AE171" s="19">
        <f t="shared" si="35"/>
        <v>0</v>
      </c>
      <c r="AF171" s="19">
        <f t="shared" si="36"/>
        <v>17185.287301201257</v>
      </c>
      <c r="AG171" s="112"/>
      <c r="AH171" s="117">
        <f>'[4]Sped FY 2021'!DZ187</f>
        <v>237.32489913084251</v>
      </c>
      <c r="AI171" s="19">
        <f t="shared" si="29"/>
        <v>0</v>
      </c>
      <c r="AJ171" s="19">
        <f t="shared" si="29"/>
        <v>0.49892772077094139</v>
      </c>
      <c r="AK171" s="19">
        <f t="shared" si="29"/>
        <v>82.577411251487675</v>
      </c>
      <c r="AL171" s="19">
        <f t="shared" si="28"/>
        <v>0</v>
      </c>
      <c r="AM171" s="19">
        <f t="shared" si="28"/>
        <v>0</v>
      </c>
      <c r="AN171" s="19">
        <f t="shared" si="28"/>
        <v>-10.66384721880527</v>
      </c>
      <c r="AO171" s="19">
        <f t="shared" si="28"/>
        <v>0</v>
      </c>
      <c r="AP171" s="19">
        <f t="shared" si="28"/>
        <v>72.412491753453253</v>
      </c>
      <c r="AQ171" s="118">
        <f>'[4]Sped FY 2021'!CR187</f>
        <v>1487.366292515328</v>
      </c>
      <c r="AR171" s="119">
        <f>'[4]Sped FY 2021'!CS187</f>
        <v>1411.8301804599737</v>
      </c>
      <c r="AS171" s="188">
        <f>'[5]Sped FY 2021'!CO187</f>
        <v>0.57585326099186152</v>
      </c>
      <c r="AT171" s="189">
        <f>'[5]Sped FY 2021'!CQ187</f>
        <v>0.61280271296340005</v>
      </c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  <c r="CB171" s="162"/>
      <c r="CC171" s="162"/>
      <c r="CD171" s="162"/>
      <c r="CE171" s="162"/>
      <c r="CF171" s="162"/>
      <c r="CG171" s="162"/>
      <c r="CH171" s="162"/>
      <c r="CI171" s="162"/>
      <c r="CJ171" s="162"/>
    </row>
    <row r="172" spans="1:88" s="210" customFormat="1" ht="15" x14ac:dyDescent="0.25">
      <c r="A172" s="196">
        <v>499</v>
      </c>
      <c r="B172" s="196">
        <v>1</v>
      </c>
      <c r="C172" s="197" t="s">
        <v>150</v>
      </c>
      <c r="D172" s="198">
        <v>6</v>
      </c>
      <c r="E172" s="199">
        <f>'[4]Sped FY 2021'!AB188</f>
        <v>333630.48830322584</v>
      </c>
      <c r="F172" s="199">
        <f>'[4]Sped FY 2021'!AK188</f>
        <v>50428.673128556336</v>
      </c>
      <c r="G172" s="199">
        <f>'[4]Sped FY 2021'!BP188</f>
        <v>11279.016681610156</v>
      </c>
      <c r="H172" s="199">
        <f>-'[4]Sped FY 2021'!CI188</f>
        <v>0</v>
      </c>
      <c r="I172" s="199">
        <f>'[4]Sped FY 2021'!CB188</f>
        <v>161882.38716314817</v>
      </c>
      <c r="J172" s="199">
        <f>'[4]Sped FY 2021'!BF188-'[4]Sped FY 2021'!BI188</f>
        <v>-142504.8898804698</v>
      </c>
      <c r="K172" s="199">
        <f>'[4]Sped FY 2021'!CJ188</f>
        <v>0</v>
      </c>
      <c r="L172" s="200">
        <f t="shared" si="30"/>
        <v>414715.6753960707</v>
      </c>
      <c r="M172" s="201">
        <f t="shared" si="31"/>
        <v>0</v>
      </c>
      <c r="N172" s="202">
        <v>499</v>
      </c>
      <c r="O172" s="203">
        <v>1</v>
      </c>
      <c r="P172" s="204" t="s">
        <v>150</v>
      </c>
      <c r="Q172" s="204">
        <v>6</v>
      </c>
      <c r="R172" s="199">
        <v>333630.48830322584</v>
      </c>
      <c r="S172" s="199">
        <v>50404.407559352534</v>
      </c>
      <c r="T172" s="199">
        <v>0</v>
      </c>
      <c r="U172" s="199">
        <v>188610.04467304234</v>
      </c>
      <c r="V172" s="199">
        <v>-147380.09688763102</v>
      </c>
      <c r="W172" s="200">
        <v>425264.84364798968</v>
      </c>
      <c r="X172" s="205"/>
      <c r="Y172" s="206">
        <f t="shared" si="32"/>
        <v>0</v>
      </c>
      <c r="Z172" s="206">
        <f t="shared" si="32"/>
        <v>24.265569203802443</v>
      </c>
      <c r="AA172" s="206">
        <f t="shared" si="33"/>
        <v>11279.016681610156</v>
      </c>
      <c r="AB172" s="206">
        <f t="shared" si="34"/>
        <v>0</v>
      </c>
      <c r="AC172" s="206">
        <f t="shared" si="34"/>
        <v>-26727.657509894168</v>
      </c>
      <c r="AD172" s="206">
        <f t="shared" si="34"/>
        <v>4875.2070071612252</v>
      </c>
      <c r="AE172" s="206">
        <f t="shared" si="35"/>
        <v>0</v>
      </c>
      <c r="AF172" s="206">
        <f t="shared" si="36"/>
        <v>-10549.168251918978</v>
      </c>
      <c r="AG172" s="206"/>
      <c r="AH172" s="207">
        <f>'[4]Sped FY 2021'!DZ188</f>
        <v>272.29063363445522</v>
      </c>
      <c r="AI172" s="206">
        <f t="shared" si="29"/>
        <v>0</v>
      </c>
      <c r="AJ172" s="206">
        <f t="shared" si="29"/>
        <v>8.9116430043563261E-2</v>
      </c>
      <c r="AK172" s="206">
        <f t="shared" si="29"/>
        <v>41.422712676749697</v>
      </c>
      <c r="AL172" s="206">
        <f t="shared" si="28"/>
        <v>0</v>
      </c>
      <c r="AM172" s="206">
        <f t="shared" si="28"/>
        <v>-98.158563712387988</v>
      </c>
      <c r="AN172" s="206">
        <f t="shared" si="28"/>
        <v>17.904424188553229</v>
      </c>
      <c r="AO172" s="206">
        <f t="shared" si="28"/>
        <v>0</v>
      </c>
      <c r="AP172" s="206">
        <f t="shared" si="28"/>
        <v>-38.742310417041473</v>
      </c>
      <c r="AQ172" s="208">
        <f>'[4]Sped FY 2021'!CR188</f>
        <v>672.04912712631858</v>
      </c>
      <c r="AR172" s="209">
        <f>'[4]Sped FY 2021'!CS188</f>
        <v>709.04467465617029</v>
      </c>
      <c r="AS172" s="188">
        <f>'[5]Sped FY 2021'!CO188</f>
        <v>0.89893274782076926</v>
      </c>
      <c r="AT172" s="189">
        <f>'[5]Sped FY 2021'!CQ188</f>
        <v>0.87728237565328171</v>
      </c>
      <c r="AV172" s="211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  <c r="BI172" s="212"/>
      <c r="BJ172" s="212"/>
      <c r="BK172" s="212"/>
      <c r="BL172" s="212"/>
      <c r="BM172" s="212"/>
      <c r="BN172" s="212"/>
      <c r="BO172" s="212"/>
      <c r="BP172" s="212"/>
      <c r="BQ172" s="212"/>
      <c r="BR172" s="212"/>
      <c r="BS172" s="212"/>
      <c r="BT172" s="212"/>
      <c r="BU172" s="212"/>
      <c r="BV172" s="212"/>
      <c r="BW172" s="212"/>
      <c r="BX172" s="212"/>
      <c r="BY172" s="212"/>
      <c r="BZ172" s="212"/>
      <c r="CA172" s="212"/>
      <c r="CB172" s="212"/>
      <c r="CC172" s="212"/>
      <c r="CD172" s="212"/>
      <c r="CE172" s="212"/>
      <c r="CF172" s="212"/>
      <c r="CG172" s="212"/>
      <c r="CH172" s="212"/>
      <c r="CI172" s="212"/>
      <c r="CJ172" s="212"/>
    </row>
    <row r="173" spans="1:88" s="210" customFormat="1" ht="15" x14ac:dyDescent="0.25">
      <c r="A173" s="196">
        <v>500</v>
      </c>
      <c r="B173" s="196">
        <v>1</v>
      </c>
      <c r="C173" s="197" t="s">
        <v>151</v>
      </c>
      <c r="D173" s="198">
        <v>6</v>
      </c>
      <c r="E173" s="199">
        <f>'[4]Sped FY 2021'!AB189</f>
        <v>358207.57936036284</v>
      </c>
      <c r="F173" s="199">
        <f>'[4]Sped FY 2021'!AK189</f>
        <v>73115.320852154109</v>
      </c>
      <c r="G173" s="199">
        <f>'[4]Sped FY 2021'!BP189</f>
        <v>13522.610004554817</v>
      </c>
      <c r="H173" s="199">
        <f>-'[4]Sped FY 2021'!CI189</f>
        <v>0</v>
      </c>
      <c r="I173" s="199">
        <f>'[4]Sped FY 2021'!CB189</f>
        <v>153209.51151165238</v>
      </c>
      <c r="J173" s="199">
        <f>'[4]Sped FY 2021'!BF189-'[4]Sped FY 2021'!BI189</f>
        <v>-166665.20348069601</v>
      </c>
      <c r="K173" s="199">
        <f>'[4]Sped FY 2021'!CJ189</f>
        <v>0</v>
      </c>
      <c r="L173" s="200">
        <f t="shared" si="30"/>
        <v>431389.81824802811</v>
      </c>
      <c r="M173" s="201">
        <f t="shared" si="31"/>
        <v>0</v>
      </c>
      <c r="N173" s="202">
        <v>500</v>
      </c>
      <c r="O173" s="203">
        <v>1</v>
      </c>
      <c r="P173" s="204" t="s">
        <v>151</v>
      </c>
      <c r="Q173" s="204">
        <v>6</v>
      </c>
      <c r="R173" s="199">
        <v>358207.57936036284</v>
      </c>
      <c r="S173" s="199">
        <v>73061.476285084398</v>
      </c>
      <c r="T173" s="199">
        <v>0</v>
      </c>
      <c r="U173" s="199">
        <v>280046.61324781657</v>
      </c>
      <c r="V173" s="199">
        <v>-172878.25937839458</v>
      </c>
      <c r="W173" s="200">
        <v>538437.40951486921</v>
      </c>
      <c r="X173" s="205"/>
      <c r="Y173" s="206">
        <f t="shared" si="32"/>
        <v>0</v>
      </c>
      <c r="Z173" s="206">
        <f t="shared" si="32"/>
        <v>53.844567069711047</v>
      </c>
      <c r="AA173" s="206">
        <f t="shared" si="33"/>
        <v>13522.610004554817</v>
      </c>
      <c r="AB173" s="206">
        <f t="shared" si="34"/>
        <v>0</v>
      </c>
      <c r="AC173" s="206">
        <f t="shared" si="34"/>
        <v>-126837.10173616419</v>
      </c>
      <c r="AD173" s="206">
        <f t="shared" si="34"/>
        <v>6213.0558976985631</v>
      </c>
      <c r="AE173" s="206">
        <f t="shared" si="35"/>
        <v>0</v>
      </c>
      <c r="AF173" s="206">
        <f t="shared" si="36"/>
        <v>-107047.5912668411</v>
      </c>
      <c r="AG173" s="206"/>
      <c r="AH173" s="207">
        <f>'[4]Sped FY 2021'!DZ189</f>
        <v>379.80021960820693</v>
      </c>
      <c r="AI173" s="206">
        <f t="shared" si="29"/>
        <v>0</v>
      </c>
      <c r="AJ173" s="206">
        <f t="shared" si="29"/>
        <v>0.14177076339043682</v>
      </c>
      <c r="AK173" s="206">
        <f t="shared" si="29"/>
        <v>35.60453445367785</v>
      </c>
      <c r="AL173" s="206">
        <f t="shared" si="28"/>
        <v>0</v>
      </c>
      <c r="AM173" s="206">
        <f t="shared" si="28"/>
        <v>-333.95742073821441</v>
      </c>
      <c r="AN173" s="206">
        <f t="shared" si="28"/>
        <v>16.358747512331107</v>
      </c>
      <c r="AO173" s="206">
        <f t="shared" si="28"/>
        <v>0</v>
      </c>
      <c r="AP173" s="206">
        <f t="shared" si="28"/>
        <v>-281.85236800881501</v>
      </c>
      <c r="AQ173" s="208">
        <f>'[4]Sped FY 2021'!CR189</f>
        <v>332.15804510399158</v>
      </c>
      <c r="AR173" s="209">
        <f>'[4]Sped FY 2021'!CS189</f>
        <v>608.57105110096552</v>
      </c>
      <c r="AS173" s="188">
        <f>'[5]Sped FY 2021'!CO189</f>
        <v>1.0665763765543326</v>
      </c>
      <c r="AT173" s="189">
        <f>'[5]Sped FY 2021'!CQ189</f>
        <v>0.87892320878346519</v>
      </c>
      <c r="AV173" s="211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</row>
    <row r="174" spans="1:88" ht="15" x14ac:dyDescent="0.25">
      <c r="A174" s="194">
        <v>505</v>
      </c>
      <c r="B174" s="194">
        <v>1</v>
      </c>
      <c r="C174" s="195" t="s">
        <v>152</v>
      </c>
      <c r="D174" s="157">
        <v>6</v>
      </c>
      <c r="E174" s="120">
        <f>'[4]Sped FY 2021'!AB190</f>
        <v>399949.8733641021</v>
      </c>
      <c r="F174" s="120">
        <f>'[4]Sped FY 2021'!AK190</f>
        <v>211523.64303406508</v>
      </c>
      <c r="G174" s="120">
        <f>'[4]Sped FY 2021'!BP190</f>
        <v>28045.820351301631</v>
      </c>
      <c r="H174" s="120">
        <f>-'[4]Sped FY 2021'!CI190</f>
        <v>0</v>
      </c>
      <c r="I174" s="120">
        <f>'[4]Sped FY 2021'!CB190</f>
        <v>0</v>
      </c>
      <c r="J174" s="120">
        <f>'[4]Sped FY 2021'!BF190-'[4]Sped FY 2021'!BI190</f>
        <v>-53741.869363820995</v>
      </c>
      <c r="K174" s="120">
        <f>'[4]Sped FY 2021'!CJ190</f>
        <v>0</v>
      </c>
      <c r="L174" s="138">
        <f t="shared" si="30"/>
        <v>585777.46738564782</v>
      </c>
      <c r="M174" s="134">
        <f t="shared" si="31"/>
        <v>0</v>
      </c>
      <c r="N174" s="158">
        <v>505</v>
      </c>
      <c r="O174" s="159">
        <v>1</v>
      </c>
      <c r="P174" s="14" t="s">
        <v>152</v>
      </c>
      <c r="Q174" s="14">
        <v>6</v>
      </c>
      <c r="R174" s="120">
        <v>382156.57792890898</v>
      </c>
      <c r="S174" s="120">
        <v>221852.26993339139</v>
      </c>
      <c r="T174" s="120">
        <v>0</v>
      </c>
      <c r="U174" s="120">
        <v>0</v>
      </c>
      <c r="V174" s="120">
        <v>-52861.855849404834</v>
      </c>
      <c r="W174" s="138">
        <v>551146.99201289553</v>
      </c>
      <c r="X174" s="152"/>
      <c r="Y174" s="19">
        <f t="shared" si="32"/>
        <v>17793.295435193111</v>
      </c>
      <c r="Z174" s="19">
        <f t="shared" si="32"/>
        <v>-10328.626899326307</v>
      </c>
      <c r="AA174" s="19">
        <f t="shared" si="33"/>
        <v>28045.820351301631</v>
      </c>
      <c r="AB174" s="19">
        <f t="shared" si="34"/>
        <v>0</v>
      </c>
      <c r="AC174" s="19">
        <f t="shared" si="34"/>
        <v>0</v>
      </c>
      <c r="AD174" s="19">
        <f t="shared" si="34"/>
        <v>-880.01351441616134</v>
      </c>
      <c r="AE174" s="19">
        <f t="shared" si="35"/>
        <v>0</v>
      </c>
      <c r="AF174" s="19">
        <f t="shared" si="36"/>
        <v>34630.475372752291</v>
      </c>
      <c r="AG174" s="112"/>
      <c r="AH174" s="117">
        <f>'[4]Sped FY 2021'!DZ190</f>
        <v>346.64305757891901</v>
      </c>
      <c r="AI174" s="19">
        <f t="shared" si="29"/>
        <v>51.330309510503248</v>
      </c>
      <c r="AJ174" s="19">
        <f t="shared" si="29"/>
        <v>-29.796145266733994</v>
      </c>
      <c r="AK174" s="19">
        <f t="shared" si="29"/>
        <v>80.906914874291218</v>
      </c>
      <c r="AL174" s="19">
        <f t="shared" si="28"/>
        <v>0</v>
      </c>
      <c r="AM174" s="19">
        <f t="shared" si="28"/>
        <v>0</v>
      </c>
      <c r="AN174" s="19">
        <f t="shared" si="28"/>
        <v>-2.5386734139794846</v>
      </c>
      <c r="AO174" s="19">
        <f t="shared" si="28"/>
        <v>0</v>
      </c>
      <c r="AP174" s="19">
        <f t="shared" si="28"/>
        <v>99.902405704081033</v>
      </c>
      <c r="AQ174" s="118">
        <f>'[4]Sped FY 2021'!CR190</f>
        <v>1298.7200340876939</v>
      </c>
      <c r="AR174" s="119">
        <f>'[4]Sped FY 2021'!CS190</f>
        <v>1198.5788561612692</v>
      </c>
      <c r="AS174" s="188">
        <f>'[5]Sped FY 2021'!CO190</f>
        <v>0.59861722855998156</v>
      </c>
      <c r="AT174" s="189">
        <f>'[5]Sped FY 2021'!CQ190</f>
        <v>0.63378268196944854</v>
      </c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  <c r="CB174" s="162"/>
      <c r="CC174" s="162"/>
      <c r="CD174" s="162"/>
      <c r="CE174" s="162"/>
      <c r="CF174" s="162"/>
      <c r="CG174" s="162"/>
      <c r="CH174" s="162"/>
      <c r="CI174" s="162"/>
      <c r="CJ174" s="162"/>
    </row>
    <row r="175" spans="1:88" ht="15" x14ac:dyDescent="0.25">
      <c r="A175" s="194">
        <v>507</v>
      </c>
      <c r="B175" s="194">
        <v>1</v>
      </c>
      <c r="C175" s="195" t="s">
        <v>153</v>
      </c>
      <c r="D175" s="157">
        <v>6</v>
      </c>
      <c r="E175" s="120">
        <f>'[4]Sped FY 2021'!AB191</f>
        <v>325019.7550506643</v>
      </c>
      <c r="F175" s="120">
        <f>'[4]Sped FY 2021'!AK191</f>
        <v>60955.898830126484</v>
      </c>
      <c r="G175" s="120">
        <f>'[4]Sped FY 2021'!BP191</f>
        <v>18034.722604825973</v>
      </c>
      <c r="H175" s="120">
        <f>-'[4]Sped FY 2021'!CI191</f>
        <v>0</v>
      </c>
      <c r="I175" s="120">
        <f>'[4]Sped FY 2021'!CB191</f>
        <v>24912.811849537655</v>
      </c>
      <c r="J175" s="120">
        <f>'[4]Sped FY 2021'!BF191-'[4]Sped FY 2021'!BI191</f>
        <v>-94942.181652854109</v>
      </c>
      <c r="K175" s="120">
        <f>'[4]Sped FY 2021'!CJ191</f>
        <v>0</v>
      </c>
      <c r="L175" s="138">
        <f t="shared" si="30"/>
        <v>333981.00668230036</v>
      </c>
      <c r="M175" s="134">
        <f t="shared" si="31"/>
        <v>0</v>
      </c>
      <c r="N175" s="158">
        <v>507</v>
      </c>
      <c r="O175" s="159">
        <v>1</v>
      </c>
      <c r="P175" s="14" t="s">
        <v>153</v>
      </c>
      <c r="Q175" s="14">
        <v>6</v>
      </c>
      <c r="R175" s="120">
        <v>325019.7550506643</v>
      </c>
      <c r="S175" s="120">
        <v>61033.392995618771</v>
      </c>
      <c r="T175" s="120">
        <v>0</v>
      </c>
      <c r="U175" s="120">
        <v>27253.19759628037</v>
      </c>
      <c r="V175" s="120">
        <v>-96754.800484480831</v>
      </c>
      <c r="W175" s="138">
        <v>316551.54515808262</v>
      </c>
      <c r="X175" s="152"/>
      <c r="Y175" s="19">
        <f t="shared" si="32"/>
        <v>0</v>
      </c>
      <c r="Z175" s="19">
        <f t="shared" si="32"/>
        <v>-77.494165492287721</v>
      </c>
      <c r="AA175" s="19">
        <f t="shared" si="33"/>
        <v>18034.722604825973</v>
      </c>
      <c r="AB175" s="19">
        <f t="shared" si="34"/>
        <v>0</v>
      </c>
      <c r="AC175" s="19">
        <f t="shared" si="34"/>
        <v>-2340.3857467427151</v>
      </c>
      <c r="AD175" s="19">
        <f t="shared" si="34"/>
        <v>1812.6188316267217</v>
      </c>
      <c r="AE175" s="19">
        <f t="shared" si="35"/>
        <v>0</v>
      </c>
      <c r="AF175" s="19">
        <f t="shared" si="36"/>
        <v>17429.461524217739</v>
      </c>
      <c r="AG175" s="112"/>
      <c r="AH175" s="117">
        <f>'[4]Sped FY 2021'!DZ191</f>
        <v>365.73354480790294</v>
      </c>
      <c r="AI175" s="19">
        <f t="shared" si="29"/>
        <v>0</v>
      </c>
      <c r="AJ175" s="19">
        <f t="shared" si="29"/>
        <v>-0.21188695046551057</v>
      </c>
      <c r="AK175" s="19">
        <f t="shared" si="29"/>
        <v>49.311097822045525</v>
      </c>
      <c r="AL175" s="19">
        <f t="shared" si="28"/>
        <v>0</v>
      </c>
      <c r="AM175" s="19">
        <f t="shared" si="28"/>
        <v>-6.3991552865952563</v>
      </c>
      <c r="AN175" s="19">
        <f t="shared" si="28"/>
        <v>4.9561186206717176</v>
      </c>
      <c r="AO175" s="19">
        <f t="shared" si="28"/>
        <v>0</v>
      </c>
      <c r="AP175" s="19">
        <f t="shared" si="28"/>
        <v>47.656174205656605</v>
      </c>
      <c r="AQ175" s="118">
        <f>'[4]Sped FY 2021'!CR191</f>
        <v>805.38331517507902</v>
      </c>
      <c r="AR175" s="119">
        <f>'[4]Sped FY 2021'!CS191</f>
        <v>757.7670039760809</v>
      </c>
      <c r="AS175" s="188">
        <f>'[5]Sped FY 2021'!CO191</f>
        <v>0.64299522714745228</v>
      </c>
      <c r="AT175" s="189">
        <f>'[5]Sped FY 2021'!CQ191</f>
        <v>0.67410057584116612</v>
      </c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  <c r="CB175" s="162"/>
      <c r="CC175" s="162"/>
      <c r="CD175" s="162"/>
      <c r="CE175" s="162"/>
      <c r="CF175" s="162"/>
      <c r="CG175" s="162"/>
      <c r="CH175" s="162"/>
      <c r="CI175" s="162"/>
      <c r="CJ175" s="162"/>
    </row>
    <row r="176" spans="1:88" ht="16.5" customHeight="1" x14ac:dyDescent="0.25">
      <c r="A176" s="194">
        <v>508</v>
      </c>
      <c r="B176" s="194">
        <v>1</v>
      </c>
      <c r="C176" s="195" t="s">
        <v>154</v>
      </c>
      <c r="D176" s="157">
        <v>5</v>
      </c>
      <c r="E176" s="120">
        <f>'[4]Sped FY 2021'!AB192</f>
        <v>2786753.6055178852</v>
      </c>
      <c r="F176" s="120">
        <f>'[4]Sped FY 2021'!AK192</f>
        <v>499264.04458956694</v>
      </c>
      <c r="G176" s="120">
        <f>'[4]Sped FY 2021'!BP192</f>
        <v>133048.28646771889</v>
      </c>
      <c r="H176" s="120">
        <f>-'[4]Sped FY 2021'!CI192</f>
        <v>0</v>
      </c>
      <c r="I176" s="120">
        <f>'[4]Sped FY 2021'!CB192</f>
        <v>0</v>
      </c>
      <c r="J176" s="120">
        <f>'[4]Sped FY 2021'!BF192-'[4]Sped FY 2021'!BI192</f>
        <v>-401526.79600473942</v>
      </c>
      <c r="K176" s="120">
        <f>'[4]Sped FY 2021'!CJ192</f>
        <v>0</v>
      </c>
      <c r="L176" s="138">
        <f t="shared" si="30"/>
        <v>3017539.1405704315</v>
      </c>
      <c r="M176" s="134">
        <f t="shared" si="31"/>
        <v>0</v>
      </c>
      <c r="N176" s="158">
        <v>508</v>
      </c>
      <c r="O176" s="159">
        <v>1</v>
      </c>
      <c r="P176" s="14" t="s">
        <v>154</v>
      </c>
      <c r="Q176" s="14">
        <v>5</v>
      </c>
      <c r="R176" s="120">
        <v>2786753.6055178852</v>
      </c>
      <c r="S176" s="120">
        <v>504159.07812099287</v>
      </c>
      <c r="T176" s="120">
        <v>0</v>
      </c>
      <c r="U176" s="120">
        <v>0</v>
      </c>
      <c r="V176" s="120">
        <v>-420043.42346423655</v>
      </c>
      <c r="W176" s="138">
        <v>2870869.2601746414</v>
      </c>
      <c r="X176" s="152"/>
      <c r="Y176" s="19">
        <f t="shared" si="32"/>
        <v>0</v>
      </c>
      <c r="Z176" s="19">
        <f t="shared" si="32"/>
        <v>-4895.0335314259282</v>
      </c>
      <c r="AA176" s="19">
        <f t="shared" si="33"/>
        <v>133048.28646771889</v>
      </c>
      <c r="AB176" s="19">
        <f t="shared" si="34"/>
        <v>0</v>
      </c>
      <c r="AC176" s="19">
        <f t="shared" si="34"/>
        <v>0</v>
      </c>
      <c r="AD176" s="19">
        <f t="shared" si="34"/>
        <v>18516.627459497133</v>
      </c>
      <c r="AE176" s="19">
        <f t="shared" si="35"/>
        <v>0</v>
      </c>
      <c r="AF176" s="19">
        <f t="shared" si="36"/>
        <v>146669.8803957901</v>
      </c>
      <c r="AG176" s="112"/>
      <c r="AH176" s="117">
        <f>'[4]Sped FY 2021'!DZ192</f>
        <v>2231.5774808196497</v>
      </c>
      <c r="AI176" s="19">
        <f t="shared" si="29"/>
        <v>0</v>
      </c>
      <c r="AJ176" s="19">
        <f t="shared" si="29"/>
        <v>-2.1935306183623977</v>
      </c>
      <c r="AK176" s="19">
        <f t="shared" si="29"/>
        <v>59.620733589250406</v>
      </c>
      <c r="AL176" s="19">
        <f t="shared" si="28"/>
        <v>0</v>
      </c>
      <c r="AM176" s="19">
        <f t="shared" si="28"/>
        <v>0</v>
      </c>
      <c r="AN176" s="19">
        <f t="shared" si="28"/>
        <v>8.297550776814635</v>
      </c>
      <c r="AO176" s="19">
        <f t="shared" si="28"/>
        <v>0</v>
      </c>
      <c r="AP176" s="19">
        <f t="shared" si="28"/>
        <v>65.72475374770265</v>
      </c>
      <c r="AQ176" s="118">
        <f>'[4]Sped FY 2021'!CR192</f>
        <v>962.9846356056305</v>
      </c>
      <c r="AR176" s="119">
        <f>'[4]Sped FY 2021'!CS192</f>
        <v>896.87197073783511</v>
      </c>
      <c r="AS176" s="188">
        <f>'[5]Sped FY 2021'!CO192</f>
        <v>0.64608875994020432</v>
      </c>
      <c r="AT176" s="189">
        <f>'[5]Sped FY 2021'!CQ192</f>
        <v>0.67596390236550075</v>
      </c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  <c r="CB176" s="162"/>
      <c r="CC176" s="162"/>
      <c r="CD176" s="162"/>
      <c r="CE176" s="162"/>
      <c r="CF176" s="162"/>
      <c r="CG176" s="162"/>
      <c r="CH176" s="162"/>
      <c r="CI176" s="162"/>
      <c r="CJ176" s="162"/>
    </row>
    <row r="177" spans="1:88" ht="15" x14ac:dyDescent="0.25">
      <c r="A177" s="194">
        <v>511</v>
      </c>
      <c r="B177" s="194">
        <v>1</v>
      </c>
      <c r="C177" s="195" t="s">
        <v>155</v>
      </c>
      <c r="D177" s="157">
        <v>6</v>
      </c>
      <c r="E177" s="120">
        <f>'[4]Sped FY 2021'!AB193</f>
        <v>478619.24141666677</v>
      </c>
      <c r="F177" s="120">
        <f>'[4]Sped FY 2021'!AK193</f>
        <v>95195.6225994665</v>
      </c>
      <c r="G177" s="120">
        <f>'[4]Sped FY 2021'!BP193</f>
        <v>22506.266967795516</v>
      </c>
      <c r="H177" s="120">
        <f>-'[4]Sped FY 2021'!CI193</f>
        <v>0</v>
      </c>
      <c r="I177" s="120">
        <f>'[4]Sped FY 2021'!CB193</f>
        <v>0</v>
      </c>
      <c r="J177" s="120">
        <f>'[4]Sped FY 2021'!BF193-'[4]Sped FY 2021'!BI193</f>
        <v>-6463.2627625432942</v>
      </c>
      <c r="K177" s="120">
        <f>'[4]Sped FY 2021'!CJ193</f>
        <v>0</v>
      </c>
      <c r="L177" s="138">
        <f t="shared" si="30"/>
        <v>589857.86822138552</v>
      </c>
      <c r="M177" s="134">
        <f t="shared" si="31"/>
        <v>0</v>
      </c>
      <c r="N177" s="158">
        <v>511</v>
      </c>
      <c r="O177" s="159">
        <v>1</v>
      </c>
      <c r="P177" s="14" t="s">
        <v>155</v>
      </c>
      <c r="Q177" s="14">
        <v>6</v>
      </c>
      <c r="R177" s="120">
        <v>478619.24141666677</v>
      </c>
      <c r="S177" s="120">
        <v>95237.080876855805</v>
      </c>
      <c r="T177" s="120">
        <v>0</v>
      </c>
      <c r="U177" s="120">
        <v>0</v>
      </c>
      <c r="V177" s="120">
        <v>-1517.91451760786</v>
      </c>
      <c r="W177" s="138">
        <v>572338.40777591465</v>
      </c>
      <c r="X177" s="152"/>
      <c r="Y177" s="19">
        <f t="shared" si="32"/>
        <v>0</v>
      </c>
      <c r="Z177" s="19">
        <f t="shared" si="32"/>
        <v>-41.458277389305294</v>
      </c>
      <c r="AA177" s="19">
        <f t="shared" si="33"/>
        <v>22506.266967795516</v>
      </c>
      <c r="AB177" s="19">
        <f t="shared" si="34"/>
        <v>0</v>
      </c>
      <c r="AC177" s="19">
        <f t="shared" si="34"/>
        <v>0</v>
      </c>
      <c r="AD177" s="19">
        <f t="shared" si="34"/>
        <v>-4945.3482449354342</v>
      </c>
      <c r="AE177" s="19">
        <f t="shared" si="35"/>
        <v>0</v>
      </c>
      <c r="AF177" s="19">
        <f t="shared" si="36"/>
        <v>17519.460445470875</v>
      </c>
      <c r="AG177" s="112"/>
      <c r="AH177" s="117">
        <f>'[4]Sped FY 2021'!DZ193</f>
        <v>565.68127946936636</v>
      </c>
      <c r="AI177" s="19">
        <f t="shared" si="29"/>
        <v>0</v>
      </c>
      <c r="AJ177" s="19">
        <f t="shared" si="29"/>
        <v>-7.3289109776082675E-2</v>
      </c>
      <c r="AK177" s="19">
        <f t="shared" si="29"/>
        <v>39.786126542683846</v>
      </c>
      <c r="AL177" s="19">
        <f t="shared" si="28"/>
        <v>0</v>
      </c>
      <c r="AM177" s="19">
        <f t="shared" si="28"/>
        <v>0</v>
      </c>
      <c r="AN177" s="19">
        <f t="shared" si="28"/>
        <v>-8.7422872639066043</v>
      </c>
      <c r="AO177" s="19">
        <f t="shared" si="28"/>
        <v>0</v>
      </c>
      <c r="AP177" s="19">
        <f t="shared" si="28"/>
        <v>30.970550169001335</v>
      </c>
      <c r="AQ177" s="118">
        <f>'[4]Sped FY 2021'!CR193</f>
        <v>637.71199917358638</v>
      </c>
      <c r="AR177" s="119">
        <f>'[4]Sped FY 2021'!CS193</f>
        <v>606.77251645990953</v>
      </c>
      <c r="AS177" s="188">
        <f>'[5]Sped FY 2021'!CO193</f>
        <v>0.59682635913962023</v>
      </c>
      <c r="AT177" s="189">
        <f>'[5]Sped FY 2021'!CQ193</f>
        <v>0.61673952234478169</v>
      </c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  <c r="CB177" s="162"/>
      <c r="CC177" s="162"/>
      <c r="CD177" s="162"/>
      <c r="CE177" s="162"/>
      <c r="CF177" s="162"/>
      <c r="CG177" s="162"/>
      <c r="CH177" s="162"/>
      <c r="CI177" s="162"/>
      <c r="CJ177" s="162"/>
    </row>
    <row r="178" spans="1:88" ht="15" x14ac:dyDescent="0.25">
      <c r="A178" s="194">
        <v>514</v>
      </c>
      <c r="B178" s="194">
        <v>1</v>
      </c>
      <c r="C178" s="195" t="s">
        <v>156</v>
      </c>
      <c r="D178" s="157">
        <v>6</v>
      </c>
      <c r="E178" s="120">
        <f>'[4]Sped FY 2021'!AB194</f>
        <v>168863.52545653749</v>
      </c>
      <c r="F178" s="120">
        <f>'[4]Sped FY 2021'!AK194</f>
        <v>42095.951848866433</v>
      </c>
      <c r="G178" s="120">
        <f>'[4]Sped FY 2021'!BP194</f>
        <v>6343.5749962967266</v>
      </c>
      <c r="H178" s="120">
        <f>-'[4]Sped FY 2021'!CI194</f>
        <v>0</v>
      </c>
      <c r="I178" s="120">
        <f>'[4]Sped FY 2021'!CB194</f>
        <v>0</v>
      </c>
      <c r="J178" s="120">
        <f>'[4]Sped FY 2021'!BF194-'[4]Sped FY 2021'!BI194</f>
        <v>10502.398569611752</v>
      </c>
      <c r="K178" s="120">
        <f>'[4]Sped FY 2021'!CJ194</f>
        <v>0</v>
      </c>
      <c r="L178" s="138">
        <f t="shared" si="30"/>
        <v>227805.45087131238</v>
      </c>
      <c r="M178" s="134">
        <f t="shared" si="31"/>
        <v>0</v>
      </c>
      <c r="N178" s="158">
        <v>514</v>
      </c>
      <c r="O178" s="159">
        <v>1</v>
      </c>
      <c r="P178" s="14" t="s">
        <v>156</v>
      </c>
      <c r="Q178" s="14">
        <v>6</v>
      </c>
      <c r="R178" s="120">
        <v>168863.52545653749</v>
      </c>
      <c r="S178" s="120">
        <v>42147.222208586623</v>
      </c>
      <c r="T178" s="120">
        <v>-33067.29867757445</v>
      </c>
      <c r="U178" s="120">
        <v>0</v>
      </c>
      <c r="V178" s="120">
        <v>13079.660616274698</v>
      </c>
      <c r="W178" s="138">
        <v>191023.10960382438</v>
      </c>
      <c r="X178" s="152"/>
      <c r="Y178" s="19">
        <f t="shared" si="32"/>
        <v>0</v>
      </c>
      <c r="Z178" s="19">
        <f t="shared" si="32"/>
        <v>-51.270359720190754</v>
      </c>
      <c r="AA178" s="19">
        <f t="shared" si="33"/>
        <v>6343.5749962967266</v>
      </c>
      <c r="AB178" s="19">
        <f t="shared" si="34"/>
        <v>33067.29867757445</v>
      </c>
      <c r="AC178" s="19">
        <f t="shared" si="34"/>
        <v>0</v>
      </c>
      <c r="AD178" s="19">
        <f t="shared" si="34"/>
        <v>-2577.2620466629451</v>
      </c>
      <c r="AE178" s="19">
        <f t="shared" si="35"/>
        <v>0</v>
      </c>
      <c r="AF178" s="19">
        <f t="shared" si="36"/>
        <v>36782.341267487995</v>
      </c>
      <c r="AG178" s="112"/>
      <c r="AH178" s="117">
        <f>'[4]Sped FY 2021'!DZ194</f>
        <v>132.62864811715161</v>
      </c>
      <c r="AI178" s="19">
        <f t="shared" si="29"/>
        <v>0</v>
      </c>
      <c r="AJ178" s="19">
        <f t="shared" si="29"/>
        <v>-0.38657077824470748</v>
      </c>
      <c r="AK178" s="19">
        <f t="shared" si="29"/>
        <v>47.82959855470601</v>
      </c>
      <c r="AL178" s="19">
        <f t="shared" si="28"/>
        <v>249.32244388381253</v>
      </c>
      <c r="AM178" s="19">
        <f t="shared" si="28"/>
        <v>0</v>
      </c>
      <c r="AN178" s="19">
        <f t="shared" si="28"/>
        <v>-19.432167056294169</v>
      </c>
      <c r="AO178" s="19">
        <f t="shared" si="28"/>
        <v>0</v>
      </c>
      <c r="AP178" s="19">
        <f t="shared" si="28"/>
        <v>277.33330460397929</v>
      </c>
      <c r="AQ178" s="118">
        <f>'[4]Sped FY 2021'!CR194</f>
        <v>859.72420308648418</v>
      </c>
      <c r="AR178" s="119">
        <f>'[4]Sped FY 2021'!CS194</f>
        <v>561.55698919169981</v>
      </c>
      <c r="AS178" s="188">
        <f>'[5]Sped FY 2021'!CO194</f>
        <v>0.57740810788976782</v>
      </c>
      <c r="AT178" s="189">
        <f>'[5]Sped FY 2021'!CQ194</f>
        <v>0.71104071091696486</v>
      </c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  <c r="CB178" s="162"/>
      <c r="CC178" s="162"/>
      <c r="CD178" s="162"/>
      <c r="CE178" s="162"/>
      <c r="CF178" s="162"/>
      <c r="CG178" s="162"/>
      <c r="CH178" s="162"/>
      <c r="CI178" s="162"/>
      <c r="CJ178" s="162"/>
    </row>
    <row r="179" spans="1:88" ht="15" x14ac:dyDescent="0.25">
      <c r="A179" s="194">
        <v>518</v>
      </c>
      <c r="B179" s="194">
        <v>1</v>
      </c>
      <c r="C179" s="195" t="s">
        <v>157</v>
      </c>
      <c r="D179" s="157">
        <v>4</v>
      </c>
      <c r="E179" s="120">
        <f>'[4]Sped FY 2021'!AB195</f>
        <v>4505717.401133378</v>
      </c>
      <c r="F179" s="120">
        <f>'[4]Sped FY 2021'!AK195</f>
        <v>729473.31878578721</v>
      </c>
      <c r="G179" s="120">
        <f>'[4]Sped FY 2021'!BP195</f>
        <v>196335.32617772836</v>
      </c>
      <c r="H179" s="120">
        <f>-'[4]Sped FY 2021'!CI195</f>
        <v>0</v>
      </c>
      <c r="I179" s="120">
        <f>'[4]Sped FY 2021'!CB195</f>
        <v>171977.73298990633</v>
      </c>
      <c r="J179" s="120">
        <f>'[4]Sped FY 2021'!BF195-'[4]Sped FY 2021'!BI195</f>
        <v>-109249.89947138424</v>
      </c>
      <c r="K179" s="120">
        <f>'[4]Sped FY 2021'!CJ195</f>
        <v>0</v>
      </c>
      <c r="L179" s="138">
        <f t="shared" si="30"/>
        <v>5494253.8796154158</v>
      </c>
      <c r="M179" s="134">
        <f t="shared" si="31"/>
        <v>0</v>
      </c>
      <c r="N179" s="158">
        <v>518</v>
      </c>
      <c r="O179" s="159">
        <v>1</v>
      </c>
      <c r="P179" s="14" t="s">
        <v>157</v>
      </c>
      <c r="Q179" s="14">
        <v>4</v>
      </c>
      <c r="R179" s="120">
        <v>4505717.401133378</v>
      </c>
      <c r="S179" s="120">
        <v>733636.55048228952</v>
      </c>
      <c r="T179" s="120">
        <v>0</v>
      </c>
      <c r="U179" s="120">
        <v>177513.88458873052</v>
      </c>
      <c r="V179" s="120">
        <v>-108800.01350725128</v>
      </c>
      <c r="W179" s="138">
        <v>5308067.8226971468</v>
      </c>
      <c r="X179" s="152"/>
      <c r="Y179" s="19">
        <f t="shared" si="32"/>
        <v>0</v>
      </c>
      <c r="Z179" s="19">
        <f t="shared" si="32"/>
        <v>-4163.2316965023056</v>
      </c>
      <c r="AA179" s="19">
        <f t="shared" si="33"/>
        <v>196335.32617772836</v>
      </c>
      <c r="AB179" s="19">
        <f t="shared" si="34"/>
        <v>0</v>
      </c>
      <c r="AC179" s="19">
        <f t="shared" si="34"/>
        <v>-5536.1515988241881</v>
      </c>
      <c r="AD179" s="19">
        <f t="shared" si="34"/>
        <v>-449.88596413296182</v>
      </c>
      <c r="AE179" s="19">
        <f t="shared" si="35"/>
        <v>0</v>
      </c>
      <c r="AF179" s="19">
        <f t="shared" si="36"/>
        <v>186186.05691826902</v>
      </c>
      <c r="AG179" s="112"/>
      <c r="AH179" s="117">
        <f>'[4]Sped FY 2021'!DZ195</f>
        <v>3977.8546810288126</v>
      </c>
      <c r="AI179" s="19">
        <f t="shared" si="29"/>
        <v>0</v>
      </c>
      <c r="AJ179" s="19">
        <f t="shared" si="29"/>
        <v>-1.0466022593428546</v>
      </c>
      <c r="AK179" s="19">
        <f t="shared" si="29"/>
        <v>49.357088662411662</v>
      </c>
      <c r="AL179" s="19">
        <f t="shared" si="28"/>
        <v>0</v>
      </c>
      <c r="AM179" s="19">
        <f t="shared" si="28"/>
        <v>-1.391743048137783</v>
      </c>
      <c r="AN179" s="19">
        <f t="shared" si="28"/>
        <v>-0.1130976368439396</v>
      </c>
      <c r="AO179" s="19">
        <f t="shared" si="28"/>
        <v>0</v>
      </c>
      <c r="AP179" s="19">
        <f t="shared" si="28"/>
        <v>46.805645718087113</v>
      </c>
      <c r="AQ179" s="118">
        <f>'[4]Sped FY 2021'!CR195</f>
        <v>809.00071614743274</v>
      </c>
      <c r="AR179" s="119">
        <f>'[4]Sped FY 2021'!CS195</f>
        <v>765.04481960225087</v>
      </c>
      <c r="AS179" s="188">
        <f>'[5]Sped FY 2021'!CO195</f>
        <v>0.58534333513717907</v>
      </c>
      <c r="AT179" s="189">
        <f>'[5]Sped FY 2021'!CQ195</f>
        <v>0.60845969361143537</v>
      </c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  <c r="CB179" s="162"/>
      <c r="CC179" s="162"/>
      <c r="CD179" s="162"/>
      <c r="CE179" s="162"/>
      <c r="CF179" s="162"/>
      <c r="CG179" s="162"/>
      <c r="CH179" s="162"/>
      <c r="CI179" s="162"/>
      <c r="CJ179" s="162"/>
    </row>
    <row r="180" spans="1:88" ht="15" x14ac:dyDescent="0.25">
      <c r="A180" s="194">
        <v>531</v>
      </c>
      <c r="B180" s="194">
        <v>1</v>
      </c>
      <c r="C180" s="195" t="s">
        <v>158</v>
      </c>
      <c r="D180" s="157">
        <v>5</v>
      </c>
      <c r="E180" s="120">
        <f>'[4]Sped FY 2021'!AB196</f>
        <v>1798990.3319700595</v>
      </c>
      <c r="F180" s="120">
        <f>'[4]Sped FY 2021'!AK196</f>
        <v>182673.6036231294</v>
      </c>
      <c r="G180" s="120">
        <f>'[4]Sped FY 2021'!BP196</f>
        <v>95811.176869310322</v>
      </c>
      <c r="H180" s="120">
        <f>-'[4]Sped FY 2021'!CI196</f>
        <v>0</v>
      </c>
      <c r="I180" s="120">
        <f>'[4]Sped FY 2021'!CB196</f>
        <v>0</v>
      </c>
      <c r="J180" s="120">
        <f>'[4]Sped FY 2021'!BF196-'[4]Sped FY 2021'!BI196</f>
        <v>-233272.87334590554</v>
      </c>
      <c r="K180" s="120">
        <f>'[4]Sped FY 2021'!CJ196</f>
        <v>0</v>
      </c>
      <c r="L180" s="138">
        <f t="shared" si="30"/>
        <v>1844202.2391165937</v>
      </c>
      <c r="M180" s="134">
        <f t="shared" si="31"/>
        <v>0</v>
      </c>
      <c r="N180" s="158">
        <v>531</v>
      </c>
      <c r="O180" s="159">
        <v>1</v>
      </c>
      <c r="P180" s="14" t="s">
        <v>158</v>
      </c>
      <c r="Q180" s="14">
        <v>5</v>
      </c>
      <c r="R180" s="120">
        <v>1798990.3319700595</v>
      </c>
      <c r="S180" s="120">
        <v>184525.17723089032</v>
      </c>
      <c r="T180" s="120">
        <v>0</v>
      </c>
      <c r="U180" s="120">
        <v>0</v>
      </c>
      <c r="V180" s="120">
        <v>-216721.35403098541</v>
      </c>
      <c r="W180" s="138">
        <v>1766794.1551699645</v>
      </c>
      <c r="X180" s="152"/>
      <c r="Y180" s="19">
        <f t="shared" si="32"/>
        <v>0</v>
      </c>
      <c r="Z180" s="19">
        <f t="shared" si="32"/>
        <v>-1851.5736077609181</v>
      </c>
      <c r="AA180" s="19">
        <f t="shared" si="33"/>
        <v>95811.176869310322</v>
      </c>
      <c r="AB180" s="19">
        <f t="shared" si="34"/>
        <v>0</v>
      </c>
      <c r="AC180" s="19">
        <f t="shared" si="34"/>
        <v>0</v>
      </c>
      <c r="AD180" s="19">
        <f t="shared" si="34"/>
        <v>-16551.519314920122</v>
      </c>
      <c r="AE180" s="19">
        <f t="shared" si="35"/>
        <v>0</v>
      </c>
      <c r="AF180" s="19">
        <f t="shared" si="36"/>
        <v>77408.083946629195</v>
      </c>
      <c r="AG180" s="112"/>
      <c r="AH180" s="117">
        <f>'[4]Sped FY 2021'!DZ196</f>
        <v>2213.4917560764015</v>
      </c>
      <c r="AI180" s="19">
        <f t="shared" si="29"/>
        <v>0</v>
      </c>
      <c r="AJ180" s="19">
        <f t="shared" si="29"/>
        <v>-0.83649446747567135</v>
      </c>
      <c r="AK180" s="19">
        <f t="shared" si="29"/>
        <v>43.285084123892837</v>
      </c>
      <c r="AL180" s="19">
        <f t="shared" si="28"/>
        <v>0</v>
      </c>
      <c r="AM180" s="19">
        <f t="shared" si="28"/>
        <v>0</v>
      </c>
      <c r="AN180" s="19">
        <f t="shared" si="28"/>
        <v>-7.4775608580802073</v>
      </c>
      <c r="AO180" s="19">
        <f t="shared" si="28"/>
        <v>0</v>
      </c>
      <c r="AP180" s="19">
        <f t="shared" si="28"/>
        <v>34.971028798336917</v>
      </c>
      <c r="AQ180" s="118">
        <f>'[4]Sped FY 2021'!CR196</f>
        <v>700.78008631194291</v>
      </c>
      <c r="AR180" s="119">
        <f>'[4]Sped FY 2021'!CS196</f>
        <v>666.71075625050264</v>
      </c>
      <c r="AS180" s="188">
        <f>'[5]Sped FY 2021'!CO196</f>
        <v>0.53376921773485664</v>
      </c>
      <c r="AT180" s="189">
        <f>'[5]Sped FY 2021'!CQ196</f>
        <v>0.56022403392293518</v>
      </c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  <c r="CB180" s="162"/>
      <c r="CC180" s="162"/>
      <c r="CD180" s="162"/>
      <c r="CE180" s="162"/>
      <c r="CF180" s="162"/>
      <c r="CG180" s="162"/>
      <c r="CH180" s="162"/>
      <c r="CI180" s="162"/>
      <c r="CJ180" s="162"/>
    </row>
    <row r="181" spans="1:88" ht="15" x14ac:dyDescent="0.25">
      <c r="A181" s="194">
        <v>533</v>
      </c>
      <c r="B181" s="194">
        <v>1</v>
      </c>
      <c r="C181" s="195" t="s">
        <v>159</v>
      </c>
      <c r="D181" s="157">
        <v>5</v>
      </c>
      <c r="E181" s="120">
        <f>'[4]Sped FY 2021'!AB197</f>
        <v>899528.57540392841</v>
      </c>
      <c r="F181" s="120">
        <f>'[4]Sped FY 2021'!AK197</f>
        <v>248181.61830604688</v>
      </c>
      <c r="G181" s="120">
        <f>'[4]Sped FY 2021'!BP197</f>
        <v>37836.50392864371</v>
      </c>
      <c r="H181" s="120">
        <f>-'[4]Sped FY 2021'!CI197</f>
        <v>0</v>
      </c>
      <c r="I181" s="120">
        <f>'[4]Sped FY 2021'!CB197</f>
        <v>0</v>
      </c>
      <c r="J181" s="120">
        <f>'[4]Sped FY 2021'!BF197-'[4]Sped FY 2021'!BI197</f>
        <v>43654.192269363542</v>
      </c>
      <c r="K181" s="120">
        <f>'[4]Sped FY 2021'!CJ197</f>
        <v>0</v>
      </c>
      <c r="L181" s="138">
        <f t="shared" si="30"/>
        <v>1229200.8899079824</v>
      </c>
      <c r="M181" s="134">
        <f t="shared" si="31"/>
        <v>0</v>
      </c>
      <c r="N181" s="158">
        <v>533</v>
      </c>
      <c r="O181" s="159">
        <v>1</v>
      </c>
      <c r="P181" s="14" t="s">
        <v>159</v>
      </c>
      <c r="Q181" s="14">
        <v>5</v>
      </c>
      <c r="R181" s="120">
        <v>899528.57540392841</v>
      </c>
      <c r="S181" s="120">
        <v>248065.18689838584</v>
      </c>
      <c r="T181" s="120">
        <v>0</v>
      </c>
      <c r="U181" s="120">
        <v>0</v>
      </c>
      <c r="V181" s="120">
        <v>54645.04180358196</v>
      </c>
      <c r="W181" s="138">
        <v>1202238.804105896</v>
      </c>
      <c r="X181" s="152"/>
      <c r="Y181" s="19">
        <f t="shared" si="32"/>
        <v>0</v>
      </c>
      <c r="Z181" s="19">
        <f t="shared" si="32"/>
        <v>116.4314076610317</v>
      </c>
      <c r="AA181" s="19">
        <f t="shared" si="33"/>
        <v>37836.50392864371</v>
      </c>
      <c r="AB181" s="19">
        <f t="shared" si="34"/>
        <v>0</v>
      </c>
      <c r="AC181" s="19">
        <f t="shared" si="34"/>
        <v>0</v>
      </c>
      <c r="AD181" s="19">
        <f t="shared" si="34"/>
        <v>-10990.849534218418</v>
      </c>
      <c r="AE181" s="19">
        <f t="shared" si="35"/>
        <v>0</v>
      </c>
      <c r="AF181" s="19">
        <f t="shared" si="36"/>
        <v>26962.085802086396</v>
      </c>
      <c r="AG181" s="112"/>
      <c r="AH181" s="117">
        <f>'[4]Sped FY 2021'!DZ197</f>
        <v>1125.3339840243168</v>
      </c>
      <c r="AI181" s="19">
        <f t="shared" si="29"/>
        <v>0</v>
      </c>
      <c r="AJ181" s="19">
        <f t="shared" si="29"/>
        <v>0.10346386878379013</v>
      </c>
      <c r="AK181" s="19">
        <f t="shared" si="29"/>
        <v>33.62246627737683</v>
      </c>
      <c r="AL181" s="19">
        <f t="shared" si="28"/>
        <v>0</v>
      </c>
      <c r="AM181" s="19">
        <f t="shared" si="28"/>
        <v>0</v>
      </c>
      <c r="AN181" s="19">
        <f t="shared" si="28"/>
        <v>-9.7667445311781513</v>
      </c>
      <c r="AO181" s="19">
        <f t="shared" si="28"/>
        <v>0</v>
      </c>
      <c r="AP181" s="19">
        <f t="shared" si="28"/>
        <v>23.959185614982534</v>
      </c>
      <c r="AQ181" s="118">
        <f>'[4]Sped FY 2021'!CR197</f>
        <v>544.8518994044374</v>
      </c>
      <c r="AR181" s="119">
        <f>'[4]Sped FY 2021'!CS197</f>
        <v>521.23407480414573</v>
      </c>
      <c r="AS181" s="188">
        <f>'[5]Sped FY 2021'!CO197</f>
        <v>0.62109905433394641</v>
      </c>
      <c r="AT181" s="189">
        <f>'[5]Sped FY 2021'!CQ197</f>
        <v>0.63643941462817177</v>
      </c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  <c r="CB181" s="162"/>
      <c r="CC181" s="162"/>
      <c r="CD181" s="162"/>
      <c r="CE181" s="162"/>
      <c r="CF181" s="162"/>
      <c r="CG181" s="162"/>
      <c r="CH181" s="162"/>
      <c r="CI181" s="162"/>
      <c r="CJ181" s="162"/>
    </row>
    <row r="182" spans="1:88" ht="15" x14ac:dyDescent="0.25">
      <c r="A182" s="194">
        <v>534</v>
      </c>
      <c r="B182" s="194">
        <v>1</v>
      </c>
      <c r="C182" s="195" t="s">
        <v>160</v>
      </c>
      <c r="D182" s="157">
        <v>5</v>
      </c>
      <c r="E182" s="120">
        <f>'[4]Sped FY 2021'!AB198</f>
        <v>2222031.2017464405</v>
      </c>
      <c r="F182" s="120">
        <f>'[4]Sped FY 2021'!AK198</f>
        <v>258798.05546514597</v>
      </c>
      <c r="G182" s="120">
        <f>'[4]Sped FY 2021'!BP198</f>
        <v>85992.874567454754</v>
      </c>
      <c r="H182" s="120">
        <f>-'[4]Sped FY 2021'!CI198</f>
        <v>0</v>
      </c>
      <c r="I182" s="120">
        <f>'[4]Sped FY 2021'!CB198</f>
        <v>333492.62590052187</v>
      </c>
      <c r="J182" s="120">
        <f>'[4]Sped FY 2021'!BF198-'[4]Sped FY 2021'!BI198</f>
        <v>-435216.2494354294</v>
      </c>
      <c r="K182" s="120">
        <f>'[4]Sped FY 2021'!CJ198</f>
        <v>0</v>
      </c>
      <c r="L182" s="138">
        <f t="shared" si="30"/>
        <v>2465098.5082441336</v>
      </c>
      <c r="M182" s="134">
        <f t="shared" si="31"/>
        <v>0</v>
      </c>
      <c r="N182" s="158">
        <v>534</v>
      </c>
      <c r="O182" s="159">
        <v>1</v>
      </c>
      <c r="P182" s="14" t="s">
        <v>160</v>
      </c>
      <c r="Q182" s="14">
        <v>5</v>
      </c>
      <c r="R182" s="120">
        <v>2222031.2017464405</v>
      </c>
      <c r="S182" s="120">
        <v>260707.85855041357</v>
      </c>
      <c r="T182" s="120">
        <v>0</v>
      </c>
      <c r="U182" s="120">
        <v>338275.0870909146</v>
      </c>
      <c r="V182" s="120">
        <v>-437350.84008335642</v>
      </c>
      <c r="W182" s="138">
        <v>2383663.3073044121</v>
      </c>
      <c r="X182" s="152"/>
      <c r="Y182" s="19">
        <f t="shared" si="32"/>
        <v>0</v>
      </c>
      <c r="Z182" s="19">
        <f t="shared" si="32"/>
        <v>-1909.803085267602</v>
      </c>
      <c r="AA182" s="19">
        <f t="shared" si="33"/>
        <v>85992.874567454754</v>
      </c>
      <c r="AB182" s="19">
        <f t="shared" si="34"/>
        <v>0</v>
      </c>
      <c r="AC182" s="19">
        <f t="shared" si="34"/>
        <v>-4782.4611903927289</v>
      </c>
      <c r="AD182" s="19">
        <f t="shared" si="34"/>
        <v>2134.5906479270197</v>
      </c>
      <c r="AE182" s="19">
        <f t="shared" si="35"/>
        <v>0</v>
      </c>
      <c r="AF182" s="19">
        <f t="shared" si="36"/>
        <v>81435.200939721428</v>
      </c>
      <c r="AG182" s="112"/>
      <c r="AH182" s="117">
        <f>'[4]Sped FY 2021'!DZ198</f>
        <v>2101.9631201597058</v>
      </c>
      <c r="AI182" s="19">
        <f t="shared" si="29"/>
        <v>0</v>
      </c>
      <c r="AJ182" s="19">
        <f t="shared" si="29"/>
        <v>-0.90858068200668352</v>
      </c>
      <c r="AK182" s="19">
        <f t="shared" si="29"/>
        <v>40.910743743649064</v>
      </c>
      <c r="AL182" s="19">
        <f t="shared" si="28"/>
        <v>0</v>
      </c>
      <c r="AM182" s="19">
        <f t="shared" si="28"/>
        <v>-2.2752355379238818</v>
      </c>
      <c r="AN182" s="19">
        <f t="shared" si="28"/>
        <v>1.0155224073412072</v>
      </c>
      <c r="AO182" s="19">
        <f t="shared" si="28"/>
        <v>0</v>
      </c>
      <c r="AP182" s="19">
        <f t="shared" si="28"/>
        <v>38.742449931059703</v>
      </c>
      <c r="AQ182" s="118">
        <f>'[4]Sped FY 2021'!CR198</f>
        <v>676.3211410218629</v>
      </c>
      <c r="AR182" s="119">
        <f>'[4]Sped FY 2021'!CS198</f>
        <v>637.93388785415198</v>
      </c>
      <c r="AS182" s="188">
        <f>'[5]Sped FY 2021'!CO198</f>
        <v>0.67909280119353321</v>
      </c>
      <c r="AT182" s="189">
        <f>'[5]Sped FY 2021'!CQ198</f>
        <v>0.70516282246635942</v>
      </c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  <c r="CB182" s="162"/>
      <c r="CC182" s="162"/>
      <c r="CD182" s="162"/>
      <c r="CE182" s="162"/>
      <c r="CF182" s="162"/>
      <c r="CG182" s="162"/>
      <c r="CH182" s="162"/>
      <c r="CI182" s="162"/>
      <c r="CJ182" s="162"/>
    </row>
    <row r="183" spans="1:88" ht="15" x14ac:dyDescent="0.25">
      <c r="A183" s="194">
        <v>535</v>
      </c>
      <c r="B183" s="194">
        <v>1</v>
      </c>
      <c r="C183" s="195" t="s">
        <v>161</v>
      </c>
      <c r="D183" s="157">
        <v>4</v>
      </c>
      <c r="E183" s="120">
        <f>'[4]Sped FY 2021'!AB199</f>
        <v>28626048.311053317</v>
      </c>
      <c r="F183" s="120">
        <f>'[4]Sped FY 2021'!AK199</f>
        <v>6571964.4834894761</v>
      </c>
      <c r="G183" s="120">
        <f>'[4]Sped FY 2021'!BP199</f>
        <v>1199373.1965731909</v>
      </c>
      <c r="H183" s="120">
        <f>-'[4]Sped FY 2021'!CI199</f>
        <v>0</v>
      </c>
      <c r="I183" s="120">
        <f>'[4]Sped FY 2021'!CB199</f>
        <v>0</v>
      </c>
      <c r="J183" s="120">
        <f>'[4]Sped FY 2021'!BF199-'[4]Sped FY 2021'!BI199</f>
        <v>-1657735.9517142195</v>
      </c>
      <c r="K183" s="120">
        <f>'[4]Sped FY 2021'!CJ199</f>
        <v>0</v>
      </c>
      <c r="L183" s="138">
        <f t="shared" si="30"/>
        <v>34739650.039401762</v>
      </c>
      <c r="M183" s="134">
        <f t="shared" si="31"/>
        <v>0</v>
      </c>
      <c r="N183" s="158">
        <v>535</v>
      </c>
      <c r="O183" s="159">
        <v>1</v>
      </c>
      <c r="P183" s="14" t="s">
        <v>161</v>
      </c>
      <c r="Q183" s="14">
        <v>4</v>
      </c>
      <c r="R183" s="120">
        <v>28626048.311053317</v>
      </c>
      <c r="S183" s="120">
        <v>6616822.6777174436</v>
      </c>
      <c r="T183" s="120">
        <v>0</v>
      </c>
      <c r="U183" s="120">
        <v>0</v>
      </c>
      <c r="V183" s="120">
        <v>-1898465.1908619991</v>
      </c>
      <c r="W183" s="138">
        <v>33344405.797908761</v>
      </c>
      <c r="X183" s="152"/>
      <c r="Y183" s="19">
        <f t="shared" si="32"/>
        <v>0</v>
      </c>
      <c r="Z183" s="19">
        <f t="shared" si="32"/>
        <v>-44858.194227967411</v>
      </c>
      <c r="AA183" s="19">
        <f t="shared" si="33"/>
        <v>1199373.1965731909</v>
      </c>
      <c r="AB183" s="19">
        <f t="shared" si="34"/>
        <v>0</v>
      </c>
      <c r="AC183" s="19">
        <f t="shared" si="34"/>
        <v>0</v>
      </c>
      <c r="AD183" s="19">
        <f t="shared" si="34"/>
        <v>240729.23914777953</v>
      </c>
      <c r="AE183" s="19">
        <f t="shared" si="35"/>
        <v>0</v>
      </c>
      <c r="AF183" s="19">
        <f t="shared" si="36"/>
        <v>1395244.2414930016</v>
      </c>
      <c r="AG183" s="112"/>
      <c r="AH183" s="117">
        <f>'[4]Sped FY 2021'!DZ199</f>
        <v>17874.724621243389</v>
      </c>
      <c r="AI183" s="19">
        <f t="shared" si="29"/>
        <v>0</v>
      </c>
      <c r="AJ183" s="19">
        <f t="shared" si="29"/>
        <v>-2.5095879896608451</v>
      </c>
      <c r="AK183" s="19">
        <f t="shared" si="29"/>
        <v>67.098834918429134</v>
      </c>
      <c r="AL183" s="19">
        <f t="shared" si="28"/>
        <v>0</v>
      </c>
      <c r="AM183" s="19">
        <f t="shared" si="28"/>
        <v>0</v>
      </c>
      <c r="AN183" s="19">
        <f t="shared" si="28"/>
        <v>13.467577501120354</v>
      </c>
      <c r="AO183" s="19">
        <f t="shared" si="28"/>
        <v>0</v>
      </c>
      <c r="AP183" s="19">
        <f t="shared" si="28"/>
        <v>78.056824429888565</v>
      </c>
      <c r="AQ183" s="118">
        <f>'[4]Sped FY 2021'!CR199</f>
        <v>1069.5413185694401</v>
      </c>
      <c r="AR183" s="119">
        <f>'[4]Sped FY 2021'!CS199</f>
        <v>992.66539795277822</v>
      </c>
      <c r="AS183" s="188">
        <f>'[5]Sped FY 2021'!CO199</f>
        <v>0.61724290982135921</v>
      </c>
      <c r="AT183" s="189">
        <f>'[5]Sped FY 2021'!CQ199</f>
        <v>0.64714341355419347</v>
      </c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  <c r="CB183" s="162"/>
      <c r="CC183" s="162"/>
      <c r="CD183" s="162"/>
      <c r="CE183" s="162"/>
      <c r="CF183" s="162"/>
      <c r="CG183" s="162"/>
      <c r="CH183" s="162"/>
      <c r="CI183" s="162"/>
      <c r="CJ183" s="162"/>
    </row>
    <row r="184" spans="1:88" ht="15" x14ac:dyDescent="0.25">
      <c r="A184" s="194">
        <v>542</v>
      </c>
      <c r="B184" s="194">
        <v>1</v>
      </c>
      <c r="C184" s="195" t="s">
        <v>162</v>
      </c>
      <c r="D184" s="157">
        <v>6</v>
      </c>
      <c r="E184" s="120">
        <f>'[4]Sped FY 2021'!AB200</f>
        <v>286172.93098167662</v>
      </c>
      <c r="F184" s="120">
        <f>'[4]Sped FY 2021'!AK200</f>
        <v>58256.93424037451</v>
      </c>
      <c r="G184" s="120">
        <f>'[4]Sped FY 2021'!BP200</f>
        <v>17117.933250291699</v>
      </c>
      <c r="H184" s="120">
        <f>-'[4]Sped FY 2021'!CI200</f>
        <v>0</v>
      </c>
      <c r="I184" s="120">
        <f>'[4]Sped FY 2021'!CB200</f>
        <v>0</v>
      </c>
      <c r="J184" s="120">
        <f>'[4]Sped FY 2021'!BF200-'[4]Sped FY 2021'!BI200</f>
        <v>-57079.961372966238</v>
      </c>
      <c r="K184" s="120">
        <f>'[4]Sped FY 2021'!CJ200</f>
        <v>0</v>
      </c>
      <c r="L184" s="138">
        <f t="shared" si="30"/>
        <v>304467.8370993766</v>
      </c>
      <c r="M184" s="134">
        <f t="shared" si="31"/>
        <v>0</v>
      </c>
      <c r="N184" s="158">
        <v>542</v>
      </c>
      <c r="O184" s="159">
        <v>1</v>
      </c>
      <c r="P184" s="14" t="s">
        <v>162</v>
      </c>
      <c r="Q184" s="14">
        <v>6</v>
      </c>
      <c r="R184" s="120">
        <v>286172.93098167662</v>
      </c>
      <c r="S184" s="120">
        <v>58189.04999939564</v>
      </c>
      <c r="T184" s="120">
        <v>-11285.981295827631</v>
      </c>
      <c r="U184" s="120">
        <v>0</v>
      </c>
      <c r="V184" s="120">
        <v>-62013.717364235861</v>
      </c>
      <c r="W184" s="138">
        <v>271062.2823210088</v>
      </c>
      <c r="X184" s="152"/>
      <c r="Y184" s="19">
        <f t="shared" si="32"/>
        <v>0</v>
      </c>
      <c r="Z184" s="19">
        <f t="shared" si="32"/>
        <v>67.884240978870366</v>
      </c>
      <c r="AA184" s="19">
        <f t="shared" si="33"/>
        <v>17117.933250291699</v>
      </c>
      <c r="AB184" s="19">
        <f t="shared" si="34"/>
        <v>11285.981295827631</v>
      </c>
      <c r="AC184" s="19">
        <f t="shared" si="34"/>
        <v>0</v>
      </c>
      <c r="AD184" s="19">
        <f t="shared" si="34"/>
        <v>4933.7559912696233</v>
      </c>
      <c r="AE184" s="19">
        <f t="shared" si="35"/>
        <v>0</v>
      </c>
      <c r="AF184" s="19">
        <f t="shared" si="36"/>
        <v>33405.554778367805</v>
      </c>
      <c r="AG184" s="112"/>
      <c r="AH184" s="117">
        <f>'[4]Sped FY 2021'!DZ200</f>
        <v>404.91928175160683</v>
      </c>
      <c r="AI184" s="19">
        <f t="shared" si="29"/>
        <v>0</v>
      </c>
      <c r="AJ184" s="19">
        <f t="shared" si="29"/>
        <v>0.16764882295853026</v>
      </c>
      <c r="AK184" s="19">
        <f t="shared" si="29"/>
        <v>42.274927428110232</v>
      </c>
      <c r="AL184" s="19">
        <f t="shared" si="28"/>
        <v>27.872175528432575</v>
      </c>
      <c r="AM184" s="19">
        <f t="shared" si="28"/>
        <v>0</v>
      </c>
      <c r="AN184" s="19">
        <f t="shared" si="28"/>
        <v>12.18454199051005</v>
      </c>
      <c r="AO184" s="19">
        <f t="shared" si="28"/>
        <v>0</v>
      </c>
      <c r="AP184" s="19">
        <f t="shared" si="28"/>
        <v>82.499293770011349</v>
      </c>
      <c r="AQ184" s="118">
        <f>'[4]Sped FY 2021'!CR200</f>
        <v>684.76528713904884</v>
      </c>
      <c r="AR184" s="119">
        <f>'[4]Sped FY 2021'!CS200</f>
        <v>601.33882033370844</v>
      </c>
      <c r="AS184" s="188">
        <f>'[5]Sped FY 2021'!CO200</f>
        <v>0.56589805426211048</v>
      </c>
      <c r="AT184" s="189">
        <f>'[5]Sped FY 2021'!CQ200</f>
        <v>0.63269283461467241</v>
      </c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  <c r="CB184" s="162"/>
      <c r="CC184" s="162"/>
      <c r="CD184" s="162"/>
      <c r="CE184" s="162"/>
      <c r="CF184" s="162"/>
      <c r="CG184" s="162"/>
      <c r="CH184" s="162"/>
      <c r="CI184" s="162"/>
      <c r="CJ184" s="162"/>
    </row>
    <row r="185" spans="1:88" ht="15" x14ac:dyDescent="0.25">
      <c r="A185" s="194">
        <v>544</v>
      </c>
      <c r="B185" s="194">
        <v>1</v>
      </c>
      <c r="C185" s="195" t="s">
        <v>163</v>
      </c>
      <c r="D185" s="157">
        <v>4</v>
      </c>
      <c r="E185" s="120">
        <f>'[4]Sped FY 2021'!AB201</f>
        <v>2329615.0117756436</v>
      </c>
      <c r="F185" s="120">
        <f>'[4]Sped FY 2021'!AK201</f>
        <v>328583.45944267878</v>
      </c>
      <c r="G185" s="120">
        <f>'[4]Sped FY 2021'!BP201</f>
        <v>149323.37068117206</v>
      </c>
      <c r="H185" s="120">
        <f>-'[4]Sped FY 2021'!CI201</f>
        <v>0</v>
      </c>
      <c r="I185" s="120">
        <f>'[4]Sped FY 2021'!CB201</f>
        <v>0</v>
      </c>
      <c r="J185" s="120">
        <f>'[4]Sped FY 2021'!BF201-'[4]Sped FY 2021'!BI201</f>
        <v>-653253.58507291228</v>
      </c>
      <c r="K185" s="120">
        <f>'[4]Sped FY 2021'!CJ201</f>
        <v>0</v>
      </c>
      <c r="L185" s="138">
        <f t="shared" si="30"/>
        <v>2154268.2568265824</v>
      </c>
      <c r="M185" s="134">
        <f t="shared" si="31"/>
        <v>0</v>
      </c>
      <c r="N185" s="158">
        <v>544</v>
      </c>
      <c r="O185" s="159">
        <v>1</v>
      </c>
      <c r="P185" s="14" t="s">
        <v>163</v>
      </c>
      <c r="Q185" s="14">
        <v>4</v>
      </c>
      <c r="R185" s="120">
        <v>2329615.0117756436</v>
      </c>
      <c r="S185" s="120">
        <v>330335.18760031665</v>
      </c>
      <c r="T185" s="120">
        <v>0</v>
      </c>
      <c r="U185" s="120">
        <v>0</v>
      </c>
      <c r="V185" s="120">
        <v>-668751.64774653595</v>
      </c>
      <c r="W185" s="138">
        <v>1991198.5516294241</v>
      </c>
      <c r="X185" s="152"/>
      <c r="Y185" s="19">
        <f t="shared" si="32"/>
        <v>0</v>
      </c>
      <c r="Z185" s="19">
        <f t="shared" si="32"/>
        <v>-1751.7281576378737</v>
      </c>
      <c r="AA185" s="19">
        <f t="shared" si="33"/>
        <v>149323.37068117206</v>
      </c>
      <c r="AB185" s="19">
        <f t="shared" si="34"/>
        <v>0</v>
      </c>
      <c r="AC185" s="19">
        <f t="shared" si="34"/>
        <v>0</v>
      </c>
      <c r="AD185" s="19">
        <f t="shared" si="34"/>
        <v>15498.062673623674</v>
      </c>
      <c r="AE185" s="19">
        <f t="shared" si="35"/>
        <v>0</v>
      </c>
      <c r="AF185" s="19">
        <f t="shared" si="36"/>
        <v>163069.70519715827</v>
      </c>
      <c r="AG185" s="112"/>
      <c r="AH185" s="117">
        <f>'[4]Sped FY 2021'!DZ201</f>
        <v>3027.3493695225593</v>
      </c>
      <c r="AI185" s="19">
        <f t="shared" si="29"/>
        <v>0</v>
      </c>
      <c r="AJ185" s="19">
        <f t="shared" si="29"/>
        <v>-0.57863429152682744</v>
      </c>
      <c r="AK185" s="19">
        <f t="shared" si="29"/>
        <v>49.324789594641906</v>
      </c>
      <c r="AL185" s="19">
        <f t="shared" si="28"/>
        <v>0</v>
      </c>
      <c r="AM185" s="19">
        <f t="shared" si="28"/>
        <v>0</v>
      </c>
      <c r="AN185" s="19">
        <f t="shared" si="28"/>
        <v>5.1193505545307643</v>
      </c>
      <c r="AO185" s="19">
        <f t="shared" si="28"/>
        <v>0</v>
      </c>
      <c r="AP185" s="19">
        <f t="shared" si="28"/>
        <v>53.865505857645978</v>
      </c>
      <c r="AQ185" s="118">
        <f>'[4]Sped FY 2021'!CR201</f>
        <v>792.91280849267207</v>
      </c>
      <c r="AR185" s="119">
        <f>'[4]Sped FY 2021'!CS201</f>
        <v>740.72186414411658</v>
      </c>
      <c r="AS185" s="188">
        <f>'[5]Sped FY 2021'!CO201</f>
        <v>0.55897103593091857</v>
      </c>
      <c r="AT185" s="189">
        <f>'[5]Sped FY 2021'!CQ201</f>
        <v>0.59828224422316789</v>
      </c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  <c r="CB185" s="162"/>
      <c r="CC185" s="162"/>
      <c r="CD185" s="162"/>
      <c r="CE185" s="162"/>
      <c r="CF185" s="162"/>
      <c r="CG185" s="162"/>
      <c r="CH185" s="162"/>
      <c r="CI185" s="162"/>
      <c r="CJ185" s="162"/>
    </row>
    <row r="186" spans="1:88" ht="15" x14ac:dyDescent="0.25">
      <c r="A186" s="194">
        <v>545</v>
      </c>
      <c r="B186" s="194">
        <v>1</v>
      </c>
      <c r="C186" s="195" t="s">
        <v>164</v>
      </c>
      <c r="D186" s="157">
        <v>6</v>
      </c>
      <c r="E186" s="120">
        <f>'[4]Sped FY 2021'!AB202</f>
        <v>341515.03961866599</v>
      </c>
      <c r="F186" s="120">
        <f>'[4]Sped FY 2021'!AK202</f>
        <v>72359.429183456799</v>
      </c>
      <c r="G186" s="120">
        <f>'[4]Sped FY 2021'!BP202</f>
        <v>23646.867617161643</v>
      </c>
      <c r="H186" s="120">
        <f>-'[4]Sped FY 2021'!CI202</f>
        <v>0</v>
      </c>
      <c r="I186" s="120">
        <f>'[4]Sped FY 2021'!CB202</f>
        <v>0</v>
      </c>
      <c r="J186" s="120">
        <f>'[4]Sped FY 2021'!BF202-'[4]Sped FY 2021'!BI202</f>
        <v>-79803.727386683429</v>
      </c>
      <c r="K186" s="120">
        <f>'[4]Sped FY 2021'!CJ202</f>
        <v>0</v>
      </c>
      <c r="L186" s="138">
        <f t="shared" si="30"/>
        <v>357717.609032601</v>
      </c>
      <c r="M186" s="134">
        <f t="shared" si="31"/>
        <v>0</v>
      </c>
      <c r="N186" s="158">
        <v>545</v>
      </c>
      <c r="O186" s="159">
        <v>1</v>
      </c>
      <c r="P186" s="14" t="s">
        <v>164</v>
      </c>
      <c r="Q186" s="14">
        <v>6</v>
      </c>
      <c r="R186" s="120">
        <v>341515.03961866599</v>
      </c>
      <c r="S186" s="120">
        <v>72550.189089623615</v>
      </c>
      <c r="T186" s="120">
        <v>0</v>
      </c>
      <c r="U186" s="120">
        <v>0</v>
      </c>
      <c r="V186" s="120">
        <v>-80424.64734399764</v>
      </c>
      <c r="W186" s="138">
        <v>333640.58136429195</v>
      </c>
      <c r="X186" s="152"/>
      <c r="Y186" s="19">
        <f t="shared" si="32"/>
        <v>0</v>
      </c>
      <c r="Z186" s="19">
        <f t="shared" si="32"/>
        <v>-190.7599061668152</v>
      </c>
      <c r="AA186" s="19">
        <f t="shared" si="33"/>
        <v>23646.867617161643</v>
      </c>
      <c r="AB186" s="19">
        <f t="shared" si="34"/>
        <v>0</v>
      </c>
      <c r="AC186" s="19">
        <f t="shared" si="34"/>
        <v>0</v>
      </c>
      <c r="AD186" s="19">
        <f t="shared" si="34"/>
        <v>620.91995731421048</v>
      </c>
      <c r="AE186" s="19">
        <f t="shared" si="35"/>
        <v>0</v>
      </c>
      <c r="AF186" s="19">
        <f t="shared" si="36"/>
        <v>24077.027668309049</v>
      </c>
      <c r="AG186" s="112"/>
      <c r="AH186" s="117">
        <f>'[4]Sped FY 2021'!DZ202</f>
        <v>358.70020740775095</v>
      </c>
      <c r="AI186" s="19">
        <f t="shared" si="29"/>
        <v>0</v>
      </c>
      <c r="AJ186" s="19">
        <f t="shared" si="29"/>
        <v>-0.53180874230710906</v>
      </c>
      <c r="AK186" s="19">
        <f t="shared" si="29"/>
        <v>65.923763434798261</v>
      </c>
      <c r="AL186" s="19">
        <f t="shared" si="28"/>
        <v>0</v>
      </c>
      <c r="AM186" s="19">
        <f t="shared" si="28"/>
        <v>0</v>
      </c>
      <c r="AN186" s="19">
        <f t="shared" si="28"/>
        <v>1.7310275948861729</v>
      </c>
      <c r="AO186" s="19">
        <f t="shared" si="28"/>
        <v>0</v>
      </c>
      <c r="AP186" s="19">
        <f t="shared" si="28"/>
        <v>67.122982287377354</v>
      </c>
      <c r="AQ186" s="118">
        <f>'[4]Sped FY 2021'!CR202</f>
        <v>1074.8135308706794</v>
      </c>
      <c r="AR186" s="119">
        <f>'[4]Sped FY 2021'!CS202</f>
        <v>1011.4855887849288</v>
      </c>
      <c r="AS186" s="188">
        <f>'[5]Sped FY 2021'!CO202</f>
        <v>0.5480791596687451</v>
      </c>
      <c r="AT186" s="189">
        <f>'[5]Sped FY 2021'!CQ202</f>
        <v>0.58098135757711711</v>
      </c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  <c r="CB186" s="162"/>
      <c r="CC186" s="162"/>
      <c r="CD186" s="162"/>
      <c r="CE186" s="162"/>
      <c r="CF186" s="162"/>
      <c r="CG186" s="162"/>
      <c r="CH186" s="162"/>
      <c r="CI186" s="162"/>
      <c r="CJ186" s="162"/>
    </row>
    <row r="187" spans="1:88" ht="15" x14ac:dyDescent="0.25">
      <c r="A187" s="194">
        <v>547</v>
      </c>
      <c r="B187" s="194">
        <v>1</v>
      </c>
      <c r="C187" s="195" t="s">
        <v>165</v>
      </c>
      <c r="D187" s="157">
        <v>6</v>
      </c>
      <c r="E187" s="120">
        <f>'[4]Sped FY 2021'!AB203</f>
        <v>635613.21633714065</v>
      </c>
      <c r="F187" s="120">
        <f>'[4]Sped FY 2021'!AK203</f>
        <v>156829.34391055669</v>
      </c>
      <c r="G187" s="120">
        <f>'[4]Sped FY 2021'!BP203</f>
        <v>25117.375441363343</v>
      </c>
      <c r="H187" s="120">
        <f>-'[4]Sped FY 2021'!CI203</f>
        <v>0</v>
      </c>
      <c r="I187" s="120">
        <f>'[4]Sped FY 2021'!CB203</f>
        <v>0</v>
      </c>
      <c r="J187" s="120">
        <f>'[4]Sped FY 2021'!BF203-'[4]Sped FY 2021'!BI203</f>
        <v>50556.699359348539</v>
      </c>
      <c r="K187" s="120">
        <f>'[4]Sped FY 2021'!CJ203</f>
        <v>0</v>
      </c>
      <c r="L187" s="138">
        <f t="shared" si="30"/>
        <v>868116.63504840923</v>
      </c>
      <c r="M187" s="134">
        <f t="shared" si="31"/>
        <v>0</v>
      </c>
      <c r="N187" s="158">
        <v>547</v>
      </c>
      <c r="O187" s="159">
        <v>1</v>
      </c>
      <c r="P187" s="14" t="s">
        <v>165</v>
      </c>
      <c r="Q187" s="14">
        <v>6</v>
      </c>
      <c r="R187" s="120">
        <v>635613.21633714065</v>
      </c>
      <c r="S187" s="120">
        <v>156797.51661033105</v>
      </c>
      <c r="T187" s="120">
        <v>0</v>
      </c>
      <c r="U187" s="120">
        <v>0</v>
      </c>
      <c r="V187" s="120">
        <v>60827.252044689114</v>
      </c>
      <c r="W187" s="138">
        <v>853237.98499216081</v>
      </c>
      <c r="X187" s="152"/>
      <c r="Y187" s="19">
        <f t="shared" si="32"/>
        <v>0</v>
      </c>
      <c r="Z187" s="19">
        <f t="shared" si="32"/>
        <v>31.827300225646468</v>
      </c>
      <c r="AA187" s="19">
        <f t="shared" si="33"/>
        <v>25117.375441363343</v>
      </c>
      <c r="AB187" s="19">
        <f t="shared" si="34"/>
        <v>0</v>
      </c>
      <c r="AC187" s="19">
        <f t="shared" si="34"/>
        <v>0</v>
      </c>
      <c r="AD187" s="19">
        <f t="shared" si="34"/>
        <v>-10270.552685340575</v>
      </c>
      <c r="AE187" s="19">
        <f t="shared" si="35"/>
        <v>0</v>
      </c>
      <c r="AF187" s="19">
        <f t="shared" si="36"/>
        <v>14878.650056248414</v>
      </c>
      <c r="AG187" s="112"/>
      <c r="AH187" s="117">
        <f>'[4]Sped FY 2021'!DZ203</f>
        <v>558.64794206921442</v>
      </c>
      <c r="AI187" s="19">
        <f t="shared" si="29"/>
        <v>0</v>
      </c>
      <c r="AJ187" s="19">
        <f t="shared" si="29"/>
        <v>5.6972017309791116E-2</v>
      </c>
      <c r="AK187" s="19">
        <f t="shared" si="29"/>
        <v>44.961009519393151</v>
      </c>
      <c r="AL187" s="19">
        <f t="shared" si="28"/>
        <v>0</v>
      </c>
      <c r="AM187" s="19">
        <f t="shared" si="28"/>
        <v>0</v>
      </c>
      <c r="AN187" s="19">
        <f t="shared" si="28"/>
        <v>-18.384660377157697</v>
      </c>
      <c r="AO187" s="19">
        <f t="shared" si="28"/>
        <v>0</v>
      </c>
      <c r="AP187" s="19">
        <f t="shared" si="28"/>
        <v>26.633321159545243</v>
      </c>
      <c r="AQ187" s="118">
        <f>'[4]Sped FY 2021'!CR203</f>
        <v>682.71727993338732</v>
      </c>
      <c r="AR187" s="119">
        <f>'[4]Sped FY 2021'!CS203</f>
        <v>655.46830822618983</v>
      </c>
      <c r="AS187" s="188">
        <f>'[5]Sped FY 2021'!CO203</f>
        <v>0.64089214913456383</v>
      </c>
      <c r="AT187" s="189">
        <f>'[5]Sped FY 2021'!CQ203</f>
        <v>0.65351467112858475</v>
      </c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  <c r="CB187" s="162"/>
      <c r="CC187" s="162"/>
      <c r="CD187" s="162"/>
      <c r="CE187" s="162"/>
      <c r="CF187" s="162"/>
      <c r="CG187" s="162"/>
      <c r="CH187" s="162"/>
      <c r="CI187" s="162"/>
      <c r="CJ187" s="162"/>
    </row>
    <row r="188" spans="1:88" ht="15" x14ac:dyDescent="0.25">
      <c r="A188" s="194">
        <v>548</v>
      </c>
      <c r="B188" s="194">
        <v>1</v>
      </c>
      <c r="C188" s="195" t="s">
        <v>166</v>
      </c>
      <c r="D188" s="157">
        <v>6</v>
      </c>
      <c r="E188" s="120">
        <f>'[4]Sped FY 2021'!AB204</f>
        <v>717719.76781282946</v>
      </c>
      <c r="F188" s="120">
        <f>'[4]Sped FY 2021'!AK204</f>
        <v>138056.43632043977</v>
      </c>
      <c r="G188" s="120">
        <f>'[4]Sped FY 2021'!BP204</f>
        <v>43209.748910061484</v>
      </c>
      <c r="H188" s="120">
        <f>-'[4]Sped FY 2021'!CI204</f>
        <v>0</v>
      </c>
      <c r="I188" s="120">
        <f>'[4]Sped FY 2021'!CB204</f>
        <v>0</v>
      </c>
      <c r="J188" s="120">
        <f>'[4]Sped FY 2021'!BF204-'[4]Sped FY 2021'!BI204</f>
        <v>-151368.58615988703</v>
      </c>
      <c r="K188" s="120">
        <f>'[4]Sped FY 2021'!CJ204</f>
        <v>0</v>
      </c>
      <c r="L188" s="138">
        <f t="shared" si="30"/>
        <v>747617.36688344367</v>
      </c>
      <c r="M188" s="134">
        <f t="shared" si="31"/>
        <v>0</v>
      </c>
      <c r="N188" s="158">
        <v>548</v>
      </c>
      <c r="O188" s="159">
        <v>1</v>
      </c>
      <c r="P188" s="14" t="s">
        <v>166</v>
      </c>
      <c r="Q188" s="14">
        <v>6</v>
      </c>
      <c r="R188" s="120">
        <v>717719.76781282946</v>
      </c>
      <c r="S188" s="120">
        <v>138296.86227616979</v>
      </c>
      <c r="T188" s="120">
        <v>0</v>
      </c>
      <c r="U188" s="120">
        <v>0</v>
      </c>
      <c r="V188" s="120">
        <v>-157941.52269945812</v>
      </c>
      <c r="W188" s="138">
        <v>698075.10738954111</v>
      </c>
      <c r="X188" s="152"/>
      <c r="Y188" s="19">
        <f t="shared" si="32"/>
        <v>0</v>
      </c>
      <c r="Z188" s="19">
        <f t="shared" si="32"/>
        <v>-240.42595573002473</v>
      </c>
      <c r="AA188" s="19">
        <f t="shared" si="33"/>
        <v>43209.748910061484</v>
      </c>
      <c r="AB188" s="19">
        <f t="shared" si="34"/>
        <v>0</v>
      </c>
      <c r="AC188" s="19">
        <f t="shared" si="34"/>
        <v>0</v>
      </c>
      <c r="AD188" s="19">
        <f t="shared" si="34"/>
        <v>6572.936539571092</v>
      </c>
      <c r="AE188" s="19">
        <f t="shared" si="35"/>
        <v>0</v>
      </c>
      <c r="AF188" s="19">
        <f t="shared" si="36"/>
        <v>49542.259493902558</v>
      </c>
      <c r="AG188" s="112"/>
      <c r="AH188" s="117">
        <f>'[4]Sped FY 2021'!DZ204</f>
        <v>883.99003495053023</v>
      </c>
      <c r="AI188" s="19">
        <f t="shared" si="29"/>
        <v>0</v>
      </c>
      <c r="AJ188" s="19">
        <f t="shared" si="29"/>
        <v>-0.27197812896553686</v>
      </c>
      <c r="AK188" s="19">
        <f t="shared" si="29"/>
        <v>48.88035747199298</v>
      </c>
      <c r="AL188" s="19">
        <f t="shared" si="28"/>
        <v>0</v>
      </c>
      <c r="AM188" s="19">
        <f t="shared" si="28"/>
        <v>0</v>
      </c>
      <c r="AN188" s="19">
        <f t="shared" si="28"/>
        <v>7.4355323925556762</v>
      </c>
      <c r="AO188" s="19">
        <f t="shared" si="28"/>
        <v>0</v>
      </c>
      <c r="AP188" s="19">
        <f t="shared" si="28"/>
        <v>56.043911735583123</v>
      </c>
      <c r="AQ188" s="118">
        <f>'[4]Sped FY 2021'!CR204</f>
        <v>792.76910656397149</v>
      </c>
      <c r="AR188" s="119">
        <f>'[4]Sped FY 2021'!CS204</f>
        <v>735.46443292660592</v>
      </c>
      <c r="AS188" s="188">
        <f>'[5]Sped FY 2021'!CO204</f>
        <v>0.60230911336720527</v>
      </c>
      <c r="AT188" s="189">
        <f>'[5]Sped FY 2021'!CQ204</f>
        <v>0.63917954195242221</v>
      </c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  <c r="CB188" s="162"/>
      <c r="CC188" s="162"/>
      <c r="CD188" s="162"/>
      <c r="CE188" s="162"/>
      <c r="CF188" s="162"/>
      <c r="CG188" s="162"/>
      <c r="CH188" s="162"/>
      <c r="CI188" s="162"/>
      <c r="CJ188" s="162"/>
    </row>
    <row r="189" spans="1:88" ht="15" x14ac:dyDescent="0.25">
      <c r="A189" s="194">
        <v>549</v>
      </c>
      <c r="B189" s="194">
        <v>1</v>
      </c>
      <c r="C189" s="195" t="s">
        <v>167</v>
      </c>
      <c r="D189" s="157">
        <v>5</v>
      </c>
      <c r="E189" s="120">
        <f>'[4]Sped FY 2021'!AB205</f>
        <v>1520596.162649492</v>
      </c>
      <c r="F189" s="120">
        <f>'[4]Sped FY 2021'!AK205</f>
        <v>316853.57726240309</v>
      </c>
      <c r="G189" s="120">
        <f>'[4]Sped FY 2021'!BP205</f>
        <v>64871.08332973416</v>
      </c>
      <c r="H189" s="120">
        <f>-'[4]Sped FY 2021'!CI205</f>
        <v>0</v>
      </c>
      <c r="I189" s="120">
        <f>'[4]Sped FY 2021'!CB205</f>
        <v>0</v>
      </c>
      <c r="J189" s="120">
        <f>'[4]Sped FY 2021'!BF205-'[4]Sped FY 2021'!BI205</f>
        <v>-121913.64984320235</v>
      </c>
      <c r="K189" s="120">
        <f>'[4]Sped FY 2021'!CJ205</f>
        <v>0</v>
      </c>
      <c r="L189" s="138">
        <f t="shared" si="30"/>
        <v>1780407.173398427</v>
      </c>
      <c r="M189" s="134">
        <f t="shared" si="31"/>
        <v>0</v>
      </c>
      <c r="N189" s="158">
        <v>549</v>
      </c>
      <c r="O189" s="159">
        <v>1</v>
      </c>
      <c r="P189" s="14" t="s">
        <v>167</v>
      </c>
      <c r="Q189" s="14">
        <v>5</v>
      </c>
      <c r="R189" s="120">
        <v>1520596.162649492</v>
      </c>
      <c r="S189" s="120">
        <v>318186.03940477781</v>
      </c>
      <c r="T189" s="120">
        <v>0</v>
      </c>
      <c r="U189" s="120">
        <v>0</v>
      </c>
      <c r="V189" s="120">
        <v>-119428.03145938786</v>
      </c>
      <c r="W189" s="138">
        <v>1719354.170594882</v>
      </c>
      <c r="X189" s="152"/>
      <c r="Y189" s="19">
        <f t="shared" si="32"/>
        <v>0</v>
      </c>
      <c r="Z189" s="19">
        <f t="shared" si="32"/>
        <v>-1332.4621423747158</v>
      </c>
      <c r="AA189" s="19">
        <f t="shared" si="33"/>
        <v>64871.08332973416</v>
      </c>
      <c r="AB189" s="19">
        <f t="shared" si="34"/>
        <v>0</v>
      </c>
      <c r="AC189" s="19">
        <f t="shared" si="34"/>
        <v>0</v>
      </c>
      <c r="AD189" s="19">
        <f t="shared" si="34"/>
        <v>-2485.6183838144934</v>
      </c>
      <c r="AE189" s="19">
        <f t="shared" si="35"/>
        <v>0</v>
      </c>
      <c r="AF189" s="19">
        <f t="shared" si="36"/>
        <v>61053.00280354498</v>
      </c>
      <c r="AG189" s="112"/>
      <c r="AH189" s="117">
        <f>'[4]Sped FY 2021'!DZ205</f>
        <v>1386.5722303156761</v>
      </c>
      <c r="AI189" s="19">
        <f t="shared" si="29"/>
        <v>0</v>
      </c>
      <c r="AJ189" s="19">
        <f t="shared" si="29"/>
        <v>-0.96097564428458138</v>
      </c>
      <c r="AK189" s="19">
        <f t="shared" si="29"/>
        <v>46.785217467513526</v>
      </c>
      <c r="AL189" s="19">
        <f t="shared" si="28"/>
        <v>0</v>
      </c>
      <c r="AM189" s="19">
        <f t="shared" si="28"/>
        <v>0</v>
      </c>
      <c r="AN189" s="19">
        <f t="shared" si="28"/>
        <v>-1.7926353416501075</v>
      </c>
      <c r="AO189" s="19">
        <f t="shared" si="28"/>
        <v>0</v>
      </c>
      <c r="AP189" s="19">
        <f t="shared" si="28"/>
        <v>44.031606481578862</v>
      </c>
      <c r="AQ189" s="118">
        <f>'[4]Sped FY 2021'!CR205</f>
        <v>862.75822555615753</v>
      </c>
      <c r="AR189" s="119">
        <f>'[4]Sped FY 2021'!CS205</f>
        <v>818.1320591226438</v>
      </c>
      <c r="AS189" s="188">
        <f>'[5]Sped FY 2021'!CO205</f>
        <v>0.63160523340098718</v>
      </c>
      <c r="AT189" s="189">
        <f>'[5]Sped FY 2021'!CQ205</f>
        <v>0.65291102306970183</v>
      </c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  <c r="CB189" s="162"/>
      <c r="CC189" s="162"/>
      <c r="CD189" s="162"/>
      <c r="CE189" s="162"/>
      <c r="CF189" s="162"/>
      <c r="CG189" s="162"/>
      <c r="CH189" s="162"/>
      <c r="CI189" s="162"/>
      <c r="CJ189" s="162"/>
    </row>
    <row r="190" spans="1:88" ht="15" x14ac:dyDescent="0.25">
      <c r="A190" s="194">
        <v>550</v>
      </c>
      <c r="B190" s="194">
        <v>1</v>
      </c>
      <c r="C190" s="195" t="s">
        <v>168</v>
      </c>
      <c r="D190" s="157">
        <v>6</v>
      </c>
      <c r="E190" s="120">
        <f>'[4]Sped FY 2021'!AB206</f>
        <v>335604.58174770442</v>
      </c>
      <c r="F190" s="120">
        <f>'[4]Sped FY 2021'!AK206</f>
        <v>50798.780518526655</v>
      </c>
      <c r="G190" s="120">
        <f>'[4]Sped FY 2021'!BP206</f>
        <v>14408.599206621553</v>
      </c>
      <c r="H190" s="120">
        <f>-'[4]Sped FY 2021'!CI206</f>
        <v>0</v>
      </c>
      <c r="I190" s="120">
        <f>'[4]Sped FY 2021'!CB206</f>
        <v>0</v>
      </c>
      <c r="J190" s="120">
        <f>'[4]Sped FY 2021'!BF206-'[4]Sped FY 2021'!BI206</f>
        <v>81936.571619673618</v>
      </c>
      <c r="K190" s="120">
        <f>'[4]Sped FY 2021'!CJ206</f>
        <v>0</v>
      </c>
      <c r="L190" s="138">
        <f t="shared" si="30"/>
        <v>482748.53309252625</v>
      </c>
      <c r="M190" s="134">
        <f t="shared" si="31"/>
        <v>0</v>
      </c>
      <c r="N190" s="158">
        <v>550</v>
      </c>
      <c r="O190" s="159">
        <v>1</v>
      </c>
      <c r="P190" s="14" t="s">
        <v>168</v>
      </c>
      <c r="Q190" s="14">
        <v>6</v>
      </c>
      <c r="R190" s="120">
        <v>335604.58174770442</v>
      </c>
      <c r="S190" s="120">
        <v>50717.520768062677</v>
      </c>
      <c r="T190" s="120">
        <v>0</v>
      </c>
      <c r="U190" s="120">
        <v>0</v>
      </c>
      <c r="V190" s="120">
        <v>93494.802097256907</v>
      </c>
      <c r="W190" s="138">
        <v>479816.90461302397</v>
      </c>
      <c r="X190" s="152"/>
      <c r="Y190" s="19">
        <f t="shared" si="32"/>
        <v>0</v>
      </c>
      <c r="Z190" s="19">
        <f t="shared" si="32"/>
        <v>81.25975046397798</v>
      </c>
      <c r="AA190" s="19">
        <f t="shared" si="33"/>
        <v>14408.599206621553</v>
      </c>
      <c r="AB190" s="19">
        <f t="shared" si="34"/>
        <v>0</v>
      </c>
      <c r="AC190" s="19">
        <f t="shared" si="34"/>
        <v>0</v>
      </c>
      <c r="AD190" s="19">
        <f t="shared" si="34"/>
        <v>-11558.230477583289</v>
      </c>
      <c r="AE190" s="19">
        <f t="shared" si="35"/>
        <v>0</v>
      </c>
      <c r="AF190" s="19">
        <f t="shared" si="36"/>
        <v>2931.6284795022802</v>
      </c>
      <c r="AG190" s="112"/>
      <c r="AH190" s="117">
        <f>'[4]Sped FY 2021'!DZ206</f>
        <v>563.67175449789443</v>
      </c>
      <c r="AI190" s="19">
        <f t="shared" si="29"/>
        <v>0</v>
      </c>
      <c r="AJ190" s="19">
        <f t="shared" si="29"/>
        <v>0.14416147308350097</v>
      </c>
      <c r="AK190" s="19">
        <f t="shared" si="29"/>
        <v>25.562038707184104</v>
      </c>
      <c r="AL190" s="19">
        <f t="shared" si="28"/>
        <v>0</v>
      </c>
      <c r="AM190" s="19">
        <f t="shared" si="28"/>
        <v>0</v>
      </c>
      <c r="AN190" s="19">
        <f t="shared" ref="AN190:AP253" si="37">IF($AH190&gt;0,AD190/$AH190,0)</f>
        <v>-20.505250414541507</v>
      </c>
      <c r="AO190" s="19">
        <f t="shared" si="37"/>
        <v>0</v>
      </c>
      <c r="AP190" s="19">
        <f t="shared" si="37"/>
        <v>5.2009497657261647</v>
      </c>
      <c r="AQ190" s="118">
        <f>'[4]Sped FY 2021'!CR206</f>
        <v>388.3666220105867</v>
      </c>
      <c r="AR190" s="119">
        <f>'[4]Sped FY 2021'!CS206</f>
        <v>383.09521450035436</v>
      </c>
      <c r="AS190" s="188">
        <f>'[5]Sped FY 2021'!CO206</f>
        <v>0.54662376815816272</v>
      </c>
      <c r="AT190" s="189">
        <f>'[5]Sped FY 2021'!CQ206</f>
        <v>0.55108502847152019</v>
      </c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  <c r="CB190" s="162"/>
      <c r="CC190" s="162"/>
      <c r="CD190" s="162"/>
      <c r="CE190" s="162"/>
      <c r="CF190" s="162"/>
      <c r="CG190" s="162"/>
      <c r="CH190" s="162"/>
      <c r="CI190" s="162"/>
      <c r="CJ190" s="162"/>
    </row>
    <row r="191" spans="1:88" ht="15" x14ac:dyDescent="0.25">
      <c r="A191" s="194">
        <v>553</v>
      </c>
      <c r="B191" s="194">
        <v>1</v>
      </c>
      <c r="C191" s="195" t="s">
        <v>169</v>
      </c>
      <c r="D191" s="157">
        <v>6</v>
      </c>
      <c r="E191" s="120">
        <f>'[4]Sped FY 2021'!AB207</f>
        <v>588537.26229834824</v>
      </c>
      <c r="F191" s="120">
        <f>'[4]Sped FY 2021'!AK207</f>
        <v>112345.62607767824</v>
      </c>
      <c r="G191" s="120">
        <f>'[4]Sped FY 2021'!BP207</f>
        <v>28363.099634379319</v>
      </c>
      <c r="H191" s="120">
        <f>-'[4]Sped FY 2021'!CI207</f>
        <v>0</v>
      </c>
      <c r="I191" s="120">
        <f>'[4]Sped FY 2021'!CB207</f>
        <v>0</v>
      </c>
      <c r="J191" s="120">
        <f>'[4]Sped FY 2021'!BF207-'[4]Sped FY 2021'!BI207</f>
        <v>-2754.3518539713696</v>
      </c>
      <c r="K191" s="120">
        <f>'[4]Sped FY 2021'!CJ207</f>
        <v>0</v>
      </c>
      <c r="L191" s="138">
        <f t="shared" si="30"/>
        <v>726491.63615643443</v>
      </c>
      <c r="M191" s="134">
        <f t="shared" si="31"/>
        <v>0</v>
      </c>
      <c r="N191" s="158">
        <v>553</v>
      </c>
      <c r="O191" s="159">
        <v>1</v>
      </c>
      <c r="P191" s="14" t="s">
        <v>169</v>
      </c>
      <c r="Q191" s="14">
        <v>6</v>
      </c>
      <c r="R191" s="120">
        <v>588537.26229834824</v>
      </c>
      <c r="S191" s="120">
        <v>112745.26010263777</v>
      </c>
      <c r="T191" s="120">
        <v>0</v>
      </c>
      <c r="U191" s="120">
        <v>0</v>
      </c>
      <c r="V191" s="120">
        <v>3938.5272540203005</v>
      </c>
      <c r="W191" s="138">
        <v>705221.04965500638</v>
      </c>
      <c r="X191" s="152"/>
      <c r="Y191" s="19">
        <f t="shared" si="32"/>
        <v>0</v>
      </c>
      <c r="Z191" s="19">
        <f t="shared" si="32"/>
        <v>-399.63402495952323</v>
      </c>
      <c r="AA191" s="19">
        <f t="shared" si="33"/>
        <v>28363.099634379319</v>
      </c>
      <c r="AB191" s="19">
        <f t="shared" si="34"/>
        <v>0</v>
      </c>
      <c r="AC191" s="19">
        <f t="shared" si="34"/>
        <v>0</v>
      </c>
      <c r="AD191" s="19">
        <f t="shared" si="34"/>
        <v>-6692.87910799167</v>
      </c>
      <c r="AE191" s="19">
        <f t="shared" si="35"/>
        <v>0</v>
      </c>
      <c r="AF191" s="19">
        <f t="shared" si="36"/>
        <v>21270.586501428043</v>
      </c>
      <c r="AG191" s="112"/>
      <c r="AH191" s="117">
        <f>'[4]Sped FY 2021'!DZ207</f>
        <v>760.60520170214988</v>
      </c>
      <c r="AI191" s="19">
        <f t="shared" si="29"/>
        <v>0</v>
      </c>
      <c r="AJ191" s="19">
        <f t="shared" si="29"/>
        <v>-0.52541584525741702</v>
      </c>
      <c r="AK191" s="19">
        <f t="shared" si="29"/>
        <v>37.290173102821093</v>
      </c>
      <c r="AL191" s="19">
        <f t="shared" si="29"/>
        <v>0</v>
      </c>
      <c r="AM191" s="19">
        <f t="shared" si="29"/>
        <v>0</v>
      </c>
      <c r="AN191" s="19">
        <f t="shared" si="37"/>
        <v>-8.7994127479193551</v>
      </c>
      <c r="AO191" s="19">
        <f t="shared" si="37"/>
        <v>0</v>
      </c>
      <c r="AP191" s="19">
        <f t="shared" si="37"/>
        <v>27.965344509644208</v>
      </c>
      <c r="AQ191" s="118">
        <f>'[4]Sped FY 2021'!CR207</f>
        <v>603.92836095524228</v>
      </c>
      <c r="AR191" s="119">
        <f>'[4]Sped FY 2021'!CS207</f>
        <v>576.21315963673032</v>
      </c>
      <c r="AS191" s="188">
        <f>'[5]Sped FY 2021'!CO207</f>
        <v>0.60074590431287533</v>
      </c>
      <c r="AT191" s="189">
        <f>'[5]Sped FY 2021'!CQ207</f>
        <v>0.61914965930785548</v>
      </c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  <c r="CB191" s="162"/>
      <c r="CC191" s="162"/>
      <c r="CD191" s="162"/>
      <c r="CE191" s="162"/>
      <c r="CF191" s="162"/>
      <c r="CG191" s="162"/>
      <c r="CH191" s="162"/>
      <c r="CI191" s="162"/>
      <c r="CJ191" s="162"/>
    </row>
    <row r="192" spans="1:88" ht="15" x14ac:dyDescent="0.25">
      <c r="A192" s="194">
        <v>561</v>
      </c>
      <c r="B192" s="194">
        <v>1</v>
      </c>
      <c r="C192" s="195" t="s">
        <v>170</v>
      </c>
      <c r="D192" s="157">
        <v>6</v>
      </c>
      <c r="E192" s="120">
        <f>'[4]Sped FY 2021'!AB208</f>
        <v>241903.21895206315</v>
      </c>
      <c r="F192" s="120">
        <f>'[4]Sped FY 2021'!AK208</f>
        <v>70401.47116465999</v>
      </c>
      <c r="G192" s="120">
        <f>'[4]Sped FY 2021'!BP208</f>
        <v>8680.2554297689603</v>
      </c>
      <c r="H192" s="120">
        <f>-'[4]Sped FY 2021'!CI208</f>
        <v>0</v>
      </c>
      <c r="I192" s="120">
        <f>'[4]Sped FY 2021'!CB208</f>
        <v>42023.928497996589</v>
      </c>
      <c r="J192" s="120">
        <f>'[4]Sped FY 2021'!BF208-'[4]Sped FY 2021'!BI208</f>
        <v>48938.042434592498</v>
      </c>
      <c r="K192" s="120">
        <f>'[4]Sped FY 2021'!CJ208</f>
        <v>0</v>
      </c>
      <c r="L192" s="138">
        <f t="shared" si="30"/>
        <v>411946.91647908115</v>
      </c>
      <c r="M192" s="134">
        <f t="shared" si="31"/>
        <v>0</v>
      </c>
      <c r="N192" s="158">
        <v>561</v>
      </c>
      <c r="O192" s="159">
        <v>1</v>
      </c>
      <c r="P192" s="14" t="s">
        <v>170</v>
      </c>
      <c r="Q192" s="14">
        <v>6</v>
      </c>
      <c r="R192" s="120">
        <v>241903.21895206315</v>
      </c>
      <c r="S192" s="120">
        <v>70327.517233213104</v>
      </c>
      <c r="T192" s="120">
        <v>0</v>
      </c>
      <c r="U192" s="120">
        <v>37049.186434060393</v>
      </c>
      <c r="V192" s="120">
        <v>54759.279926238618</v>
      </c>
      <c r="W192" s="138">
        <v>404039.20254557527</v>
      </c>
      <c r="X192" s="152"/>
      <c r="Y192" s="19">
        <f t="shared" si="32"/>
        <v>0</v>
      </c>
      <c r="Z192" s="19">
        <f t="shared" si="32"/>
        <v>73.95393144688569</v>
      </c>
      <c r="AA192" s="19">
        <f t="shared" si="33"/>
        <v>8680.2554297689603</v>
      </c>
      <c r="AB192" s="19">
        <f t="shared" si="34"/>
        <v>0</v>
      </c>
      <c r="AC192" s="19">
        <f t="shared" si="34"/>
        <v>4974.7420639361953</v>
      </c>
      <c r="AD192" s="19">
        <f t="shared" si="34"/>
        <v>-5821.2374916461195</v>
      </c>
      <c r="AE192" s="19">
        <f t="shared" si="35"/>
        <v>0</v>
      </c>
      <c r="AF192" s="19">
        <f t="shared" si="36"/>
        <v>7907.7139335058746</v>
      </c>
      <c r="AG192" s="112"/>
      <c r="AH192" s="117">
        <f>'[4]Sped FY 2021'!DZ208</f>
        <v>228.08108426207136</v>
      </c>
      <c r="AI192" s="19">
        <f t="shared" si="29"/>
        <v>0</v>
      </c>
      <c r="AJ192" s="19">
        <f t="shared" si="29"/>
        <v>0.3242440366598337</v>
      </c>
      <c r="AK192" s="19">
        <f t="shared" si="29"/>
        <v>38.057761159163519</v>
      </c>
      <c r="AL192" s="19">
        <f t="shared" si="29"/>
        <v>0</v>
      </c>
      <c r="AM192" s="19">
        <f t="shared" si="29"/>
        <v>21.811287332447446</v>
      </c>
      <c r="AN192" s="19">
        <f t="shared" si="37"/>
        <v>-25.522666688822646</v>
      </c>
      <c r="AO192" s="19">
        <f t="shared" si="37"/>
        <v>0</v>
      </c>
      <c r="AP192" s="19">
        <f t="shared" si="37"/>
        <v>34.670625839447943</v>
      </c>
      <c r="AQ192" s="118">
        <f>'[4]Sped FY 2021'!CR208</f>
        <v>615.88215772374008</v>
      </c>
      <c r="AR192" s="119">
        <f>'[4]Sped FY 2021'!CS208</f>
        <v>582.17335607264204</v>
      </c>
      <c r="AS192" s="188">
        <f>'[5]Sped FY 2021'!CO208</f>
        <v>0.64833187817886095</v>
      </c>
      <c r="AT192" s="189">
        <f>'[5]Sped FY 2021'!CQ208</f>
        <v>0.66270190458180422</v>
      </c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  <c r="CB192" s="162"/>
      <c r="CC192" s="162"/>
      <c r="CD192" s="162"/>
      <c r="CE192" s="162"/>
      <c r="CF192" s="162"/>
      <c r="CG192" s="162"/>
      <c r="CH192" s="162"/>
      <c r="CI192" s="162"/>
      <c r="CJ192" s="162"/>
    </row>
    <row r="193" spans="1:88" ht="15" x14ac:dyDescent="0.25">
      <c r="A193" s="194">
        <v>564</v>
      </c>
      <c r="B193" s="194">
        <v>1</v>
      </c>
      <c r="C193" s="195" t="s">
        <v>171</v>
      </c>
      <c r="D193" s="157">
        <v>5</v>
      </c>
      <c r="E193" s="120">
        <f>'[4]Sped FY 2021'!AB209</f>
        <v>1605907.6651706437</v>
      </c>
      <c r="F193" s="120">
        <f>'[4]Sped FY 2021'!AK209</f>
        <v>310048.82602667285</v>
      </c>
      <c r="G193" s="120">
        <f>'[4]Sped FY 2021'!BP209</f>
        <v>79918.300316584384</v>
      </c>
      <c r="H193" s="120">
        <f>-'[4]Sped FY 2021'!CI209</f>
        <v>0</v>
      </c>
      <c r="I193" s="120">
        <f>'[4]Sped FY 2021'!CB209</f>
        <v>0</v>
      </c>
      <c r="J193" s="120">
        <f>'[4]Sped FY 2021'!BF209-'[4]Sped FY 2021'!BI209</f>
        <v>-50876.439276532692</v>
      </c>
      <c r="K193" s="120">
        <f>'[4]Sped FY 2021'!CJ209</f>
        <v>0</v>
      </c>
      <c r="L193" s="138">
        <f t="shared" si="30"/>
        <v>1944998.352237368</v>
      </c>
      <c r="M193" s="134">
        <f t="shared" si="31"/>
        <v>0</v>
      </c>
      <c r="N193" s="158">
        <v>564</v>
      </c>
      <c r="O193" s="159">
        <v>1</v>
      </c>
      <c r="P193" s="14" t="s">
        <v>171</v>
      </c>
      <c r="Q193" s="14">
        <v>5</v>
      </c>
      <c r="R193" s="120">
        <v>1605907.6651706437</v>
      </c>
      <c r="S193" s="120">
        <v>311603.7335995505</v>
      </c>
      <c r="T193" s="120">
        <v>0</v>
      </c>
      <c r="U193" s="120">
        <v>0</v>
      </c>
      <c r="V193" s="120">
        <v>-63947.14142816879</v>
      </c>
      <c r="W193" s="138">
        <v>1853564.2573420254</v>
      </c>
      <c r="X193" s="152"/>
      <c r="Y193" s="19">
        <f t="shared" si="32"/>
        <v>0</v>
      </c>
      <c r="Z193" s="19">
        <f t="shared" si="32"/>
        <v>-1554.9075728776515</v>
      </c>
      <c r="AA193" s="19">
        <f t="shared" si="33"/>
        <v>79918.300316584384</v>
      </c>
      <c r="AB193" s="19">
        <f t="shared" si="34"/>
        <v>0</v>
      </c>
      <c r="AC193" s="19">
        <f t="shared" si="34"/>
        <v>0</v>
      </c>
      <c r="AD193" s="19">
        <f t="shared" si="34"/>
        <v>13070.702151636098</v>
      </c>
      <c r="AE193" s="19">
        <f t="shared" si="35"/>
        <v>0</v>
      </c>
      <c r="AF193" s="19">
        <f t="shared" si="36"/>
        <v>91434.094895342598</v>
      </c>
      <c r="AG193" s="112"/>
      <c r="AH193" s="117">
        <f>'[4]Sped FY 2021'!DZ209</f>
        <v>1946.2249348706264</v>
      </c>
      <c r="AI193" s="19">
        <f t="shared" si="29"/>
        <v>0</v>
      </c>
      <c r="AJ193" s="19">
        <f t="shared" si="29"/>
        <v>-0.79893518216639881</v>
      </c>
      <c r="AK193" s="19">
        <f t="shared" si="29"/>
        <v>41.063239343347988</v>
      </c>
      <c r="AL193" s="19">
        <f t="shared" si="29"/>
        <v>0</v>
      </c>
      <c r="AM193" s="19">
        <f t="shared" si="29"/>
        <v>0</v>
      </c>
      <c r="AN193" s="19">
        <f t="shared" si="37"/>
        <v>6.7159257480713359</v>
      </c>
      <c r="AO193" s="19">
        <f t="shared" si="37"/>
        <v>0</v>
      </c>
      <c r="AP193" s="19">
        <f t="shared" si="37"/>
        <v>46.980229909252806</v>
      </c>
      <c r="AQ193" s="118">
        <f>'[4]Sped FY 2021'!CR209</f>
        <v>690.79386183915574</v>
      </c>
      <c r="AR193" s="119">
        <f>'[4]Sped FY 2021'!CS209</f>
        <v>643.94153010419382</v>
      </c>
      <c r="AS193" s="188">
        <f>'[5]Sped FY 2021'!CO209</f>
        <v>0.6004515165418568</v>
      </c>
      <c r="AT193" s="189">
        <f>'[5]Sped FY 2021'!CQ209</f>
        <v>0.62858258700349046</v>
      </c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  <c r="CB193" s="162"/>
      <c r="CC193" s="162"/>
      <c r="CD193" s="162"/>
      <c r="CE193" s="162"/>
      <c r="CF193" s="162"/>
      <c r="CG193" s="162"/>
      <c r="CH193" s="162"/>
      <c r="CI193" s="162"/>
      <c r="CJ193" s="162"/>
    </row>
    <row r="194" spans="1:88" ht="15" x14ac:dyDescent="0.25">
      <c r="A194" s="194">
        <v>577</v>
      </c>
      <c r="B194" s="194">
        <v>1</v>
      </c>
      <c r="C194" s="195" t="s">
        <v>172</v>
      </c>
      <c r="D194" s="157">
        <v>6</v>
      </c>
      <c r="E194" s="120">
        <f>'[4]Sped FY 2021'!AB210</f>
        <v>518024.55306235922</v>
      </c>
      <c r="F194" s="120">
        <f>'[4]Sped FY 2021'!AK210</f>
        <v>149420.38934682598</v>
      </c>
      <c r="G194" s="120">
        <f>'[4]Sped FY 2021'!BP210</f>
        <v>23846.886933169724</v>
      </c>
      <c r="H194" s="120">
        <f>-'[4]Sped FY 2021'!CI210</f>
        <v>0</v>
      </c>
      <c r="I194" s="120">
        <f>'[4]Sped FY 2021'!CB210</f>
        <v>0</v>
      </c>
      <c r="J194" s="120">
        <f>'[4]Sped FY 2021'!BF210-'[4]Sped FY 2021'!BI210</f>
        <v>8461.6449152411806</v>
      </c>
      <c r="K194" s="120">
        <f>'[4]Sped FY 2021'!CJ210</f>
        <v>0</v>
      </c>
      <c r="L194" s="138">
        <f t="shared" si="30"/>
        <v>699753.47425759607</v>
      </c>
      <c r="M194" s="134">
        <f t="shared" si="31"/>
        <v>0</v>
      </c>
      <c r="N194" s="158">
        <v>577</v>
      </c>
      <c r="O194" s="159">
        <v>1</v>
      </c>
      <c r="P194" s="14" t="s">
        <v>172</v>
      </c>
      <c r="Q194" s="14">
        <v>6</v>
      </c>
      <c r="R194" s="120">
        <v>518024.55306235922</v>
      </c>
      <c r="S194" s="120">
        <v>149592.06388907949</v>
      </c>
      <c r="T194" s="120">
        <v>-25916.2587452273</v>
      </c>
      <c r="U194" s="120">
        <v>0</v>
      </c>
      <c r="V194" s="120">
        <v>15288.285236065043</v>
      </c>
      <c r="W194" s="138">
        <v>656988.6434422764</v>
      </c>
      <c r="X194" s="152"/>
      <c r="Y194" s="19">
        <f t="shared" si="32"/>
        <v>0</v>
      </c>
      <c r="Z194" s="19">
        <f t="shared" si="32"/>
        <v>-171.67454225351685</v>
      </c>
      <c r="AA194" s="19">
        <f t="shared" si="33"/>
        <v>23846.886933169724</v>
      </c>
      <c r="AB194" s="19">
        <f t="shared" si="34"/>
        <v>25916.2587452273</v>
      </c>
      <c r="AC194" s="19">
        <f t="shared" si="34"/>
        <v>0</v>
      </c>
      <c r="AD194" s="19">
        <f t="shared" si="34"/>
        <v>-6826.6403208238626</v>
      </c>
      <c r="AE194" s="19">
        <f t="shared" si="35"/>
        <v>0</v>
      </c>
      <c r="AF194" s="19">
        <f t="shared" si="36"/>
        <v>42764.83081531967</v>
      </c>
      <c r="AG194" s="112"/>
      <c r="AH194" s="117">
        <f>'[4]Sped FY 2021'!DZ210</f>
        <v>411.95261915175882</v>
      </c>
      <c r="AI194" s="19">
        <f t="shared" si="29"/>
        <v>0</v>
      </c>
      <c r="AJ194" s="19">
        <f t="shared" si="29"/>
        <v>-0.4167337074030687</v>
      </c>
      <c r="AK194" s="19">
        <f t="shared" si="29"/>
        <v>57.88745070312271</v>
      </c>
      <c r="AL194" s="19">
        <f t="shared" si="29"/>
        <v>62.9107755124626</v>
      </c>
      <c r="AM194" s="19">
        <f t="shared" si="29"/>
        <v>0</v>
      </c>
      <c r="AN194" s="19">
        <f t="shared" si="37"/>
        <v>-16.571421089348636</v>
      </c>
      <c r="AO194" s="19">
        <f t="shared" si="37"/>
        <v>0</v>
      </c>
      <c r="AP194" s="19">
        <f t="shared" si="37"/>
        <v>103.81007141883367</v>
      </c>
      <c r="AQ194" s="118">
        <f>'[4]Sped FY 2021'!CR210</f>
        <v>912.06212792048234</v>
      </c>
      <c r="AR194" s="119">
        <f>'[4]Sped FY 2021'!CS210</f>
        <v>809.90544903662931</v>
      </c>
      <c r="AS194" s="188">
        <f>'[5]Sped FY 2021'!CO210</f>
        <v>0.6127421556220376</v>
      </c>
      <c r="AT194" s="189">
        <f>'[5]Sped FY 2021'!CQ210</f>
        <v>0.65512075057951313</v>
      </c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  <c r="CB194" s="162"/>
      <c r="CC194" s="162"/>
      <c r="CD194" s="162"/>
      <c r="CE194" s="162"/>
      <c r="CF194" s="162"/>
      <c r="CG194" s="162"/>
      <c r="CH194" s="162"/>
      <c r="CI194" s="162"/>
      <c r="CJ194" s="162"/>
    </row>
    <row r="195" spans="1:88" ht="15" x14ac:dyDescent="0.25">
      <c r="A195" s="194">
        <v>578</v>
      </c>
      <c r="B195" s="194">
        <v>1</v>
      </c>
      <c r="C195" s="195" t="s">
        <v>173</v>
      </c>
      <c r="D195" s="157">
        <v>5</v>
      </c>
      <c r="E195" s="120">
        <f>'[4]Sped FY 2021'!AB211</f>
        <v>2553414.2398062204</v>
      </c>
      <c r="F195" s="120">
        <f>'[4]Sped FY 2021'!AK211</f>
        <v>927674.58859284502</v>
      </c>
      <c r="G195" s="120">
        <f>'[4]Sped FY 2021'!BP211</f>
        <v>73661.324141860707</v>
      </c>
      <c r="H195" s="120">
        <f>-'[4]Sped FY 2021'!CI211</f>
        <v>0</v>
      </c>
      <c r="I195" s="120">
        <f>'[4]Sped FY 2021'!CB211</f>
        <v>400733.22195148189</v>
      </c>
      <c r="J195" s="120">
        <f>'[4]Sped FY 2021'!BF211-'[4]Sped FY 2021'!BI211</f>
        <v>153529.02451331343</v>
      </c>
      <c r="K195" s="120">
        <f>'[4]Sped FY 2021'!CJ211</f>
        <v>0</v>
      </c>
      <c r="L195" s="138">
        <f t="shared" si="30"/>
        <v>4109012.3990057213</v>
      </c>
      <c r="M195" s="134">
        <f t="shared" si="31"/>
        <v>0</v>
      </c>
      <c r="N195" s="158">
        <v>578</v>
      </c>
      <c r="O195" s="159">
        <v>1</v>
      </c>
      <c r="P195" s="14" t="s">
        <v>173</v>
      </c>
      <c r="Q195" s="14">
        <v>5</v>
      </c>
      <c r="R195" s="120">
        <v>2446495.696406703</v>
      </c>
      <c r="S195" s="120">
        <v>990593.08236497932</v>
      </c>
      <c r="T195" s="120">
        <v>0</v>
      </c>
      <c r="U195" s="120">
        <v>447975.27965865284</v>
      </c>
      <c r="V195" s="120">
        <v>158017.5740482079</v>
      </c>
      <c r="W195" s="138">
        <v>4043081.6324785431</v>
      </c>
      <c r="X195" s="152"/>
      <c r="Y195" s="19">
        <f t="shared" si="32"/>
        <v>106918.54339951742</v>
      </c>
      <c r="Z195" s="19">
        <f t="shared" si="32"/>
        <v>-62918.493772134301</v>
      </c>
      <c r="AA195" s="19">
        <f t="shared" si="33"/>
        <v>73661.324141860707</v>
      </c>
      <c r="AB195" s="19">
        <f t="shared" si="34"/>
        <v>0</v>
      </c>
      <c r="AC195" s="19">
        <f t="shared" si="34"/>
        <v>-47242.057707170956</v>
      </c>
      <c r="AD195" s="19">
        <f t="shared" si="34"/>
        <v>-4488.5495348944678</v>
      </c>
      <c r="AE195" s="19">
        <f t="shared" si="35"/>
        <v>0</v>
      </c>
      <c r="AF195" s="19">
        <f t="shared" si="36"/>
        <v>65930.766527178232</v>
      </c>
      <c r="AG195" s="112"/>
      <c r="AH195" s="117">
        <f>'[4]Sped FY 2021'!DZ211</f>
        <v>1599.5818772917075</v>
      </c>
      <c r="AI195" s="19">
        <f t="shared" si="29"/>
        <v>66.841557107751129</v>
      </c>
      <c r="AJ195" s="19">
        <f t="shared" si="29"/>
        <v>-39.334337719969163</v>
      </c>
      <c r="AK195" s="19">
        <f t="shared" si="29"/>
        <v>46.050361777403076</v>
      </c>
      <c r="AL195" s="19">
        <f t="shared" si="29"/>
        <v>0</v>
      </c>
      <c r="AM195" s="19">
        <f t="shared" si="29"/>
        <v>-29.534004090592521</v>
      </c>
      <c r="AN195" s="19">
        <f t="shared" si="37"/>
        <v>-2.8060767620686877</v>
      </c>
      <c r="AO195" s="19">
        <f t="shared" si="37"/>
        <v>0</v>
      </c>
      <c r="AP195" s="19">
        <f t="shared" si="37"/>
        <v>41.217500312523718</v>
      </c>
      <c r="AQ195" s="118">
        <f>'[4]Sped FY 2021'!CR211</f>
        <v>759.59324190310519</v>
      </c>
      <c r="AR195" s="119">
        <f>'[4]Sped FY 2021'!CS211</f>
        <v>718.42964694395107</v>
      </c>
      <c r="AS195" s="188">
        <f>'[5]Sped FY 2021'!CO211</f>
        <v>0.7144627883981044</v>
      </c>
      <c r="AT195" s="189">
        <f>'[5]Sped FY 2021'!CQ211</f>
        <v>0.72817229965060537</v>
      </c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  <c r="CB195" s="162"/>
      <c r="CC195" s="162"/>
      <c r="CD195" s="162"/>
      <c r="CE195" s="162"/>
      <c r="CF195" s="162"/>
      <c r="CG195" s="162"/>
      <c r="CH195" s="162"/>
      <c r="CI195" s="162"/>
      <c r="CJ195" s="162"/>
    </row>
    <row r="196" spans="1:88" ht="15" x14ac:dyDescent="0.25">
      <c r="A196" s="194">
        <v>581</v>
      </c>
      <c r="B196" s="194">
        <v>1</v>
      </c>
      <c r="C196" s="195" t="s">
        <v>174</v>
      </c>
      <c r="D196" s="157">
        <v>6</v>
      </c>
      <c r="E196" s="120">
        <f>'[4]Sped FY 2021'!AB212</f>
        <v>415838.476325917</v>
      </c>
      <c r="F196" s="120">
        <f>'[4]Sped FY 2021'!AK212</f>
        <v>95728.547649409709</v>
      </c>
      <c r="G196" s="120">
        <f>'[4]Sped FY 2021'!BP212</f>
        <v>13071.271350747356</v>
      </c>
      <c r="H196" s="120">
        <f>-'[4]Sped FY 2021'!CI212</f>
        <v>0</v>
      </c>
      <c r="I196" s="120">
        <f>'[4]Sped FY 2021'!CB212</f>
        <v>109884.91774120543</v>
      </c>
      <c r="J196" s="120">
        <f>'[4]Sped FY 2021'!BF212-'[4]Sped FY 2021'!BI212</f>
        <v>-45556.95491100871</v>
      </c>
      <c r="K196" s="120">
        <f>'[4]Sped FY 2021'!CJ212</f>
        <v>0</v>
      </c>
      <c r="L196" s="138">
        <f t="shared" si="30"/>
        <v>588966.25815627072</v>
      </c>
      <c r="M196" s="134">
        <f t="shared" si="31"/>
        <v>0</v>
      </c>
      <c r="N196" s="158">
        <v>581</v>
      </c>
      <c r="O196" s="159">
        <v>1</v>
      </c>
      <c r="P196" s="14" t="s">
        <v>174</v>
      </c>
      <c r="Q196" s="14">
        <v>6</v>
      </c>
      <c r="R196" s="120">
        <v>415838.476325917</v>
      </c>
      <c r="S196" s="120">
        <v>95774.343340334555</v>
      </c>
      <c r="T196" s="120">
        <v>0</v>
      </c>
      <c r="U196" s="120">
        <v>101734.24773723749</v>
      </c>
      <c r="V196" s="120">
        <v>-36348.833496805528</v>
      </c>
      <c r="W196" s="138">
        <v>576998.23390668351</v>
      </c>
      <c r="X196" s="152"/>
      <c r="Y196" s="19">
        <f t="shared" si="32"/>
        <v>0</v>
      </c>
      <c r="Z196" s="19">
        <f t="shared" si="32"/>
        <v>-45.795690924845985</v>
      </c>
      <c r="AA196" s="19">
        <f t="shared" si="33"/>
        <v>13071.271350747356</v>
      </c>
      <c r="AB196" s="19">
        <f t="shared" si="34"/>
        <v>0</v>
      </c>
      <c r="AC196" s="19">
        <f t="shared" si="34"/>
        <v>8150.6700039679417</v>
      </c>
      <c r="AD196" s="19">
        <f t="shared" si="34"/>
        <v>-9208.1214142031822</v>
      </c>
      <c r="AE196" s="19">
        <f t="shared" si="35"/>
        <v>0</v>
      </c>
      <c r="AF196" s="19">
        <f t="shared" si="36"/>
        <v>11968.024249587208</v>
      </c>
      <c r="AG196" s="112"/>
      <c r="AH196" s="117">
        <f>'[4]Sped FY 2021'!DZ212</f>
        <v>403.91451926587087</v>
      </c>
      <c r="AI196" s="19">
        <f t="shared" si="29"/>
        <v>0</v>
      </c>
      <c r="AJ196" s="19">
        <f t="shared" si="29"/>
        <v>-0.11337966015205717</v>
      </c>
      <c r="AK196" s="19">
        <f t="shared" si="29"/>
        <v>32.361479291472023</v>
      </c>
      <c r="AL196" s="19">
        <f t="shared" si="29"/>
        <v>0</v>
      </c>
      <c r="AM196" s="19">
        <f t="shared" si="29"/>
        <v>20.179195387138044</v>
      </c>
      <c r="AN196" s="19">
        <f t="shared" si="37"/>
        <v>-22.797203306628525</v>
      </c>
      <c r="AO196" s="19">
        <f t="shared" si="37"/>
        <v>0</v>
      </c>
      <c r="AP196" s="19">
        <f t="shared" si="37"/>
        <v>29.63009171182933</v>
      </c>
      <c r="AQ196" s="118">
        <f>'[4]Sped FY 2021'!CR212</f>
        <v>531.71795659877603</v>
      </c>
      <c r="AR196" s="119">
        <f>'[4]Sped FY 2021'!CS212</f>
        <v>503.05950267098819</v>
      </c>
      <c r="AS196" s="188">
        <f>'[5]Sped FY 2021'!CO212</f>
        <v>0.7515922192841441</v>
      </c>
      <c r="AT196" s="189">
        <f>'[5]Sped FY 2021'!CQ212</f>
        <v>0.76840575782184273</v>
      </c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  <c r="CB196" s="162"/>
      <c r="CC196" s="162"/>
      <c r="CD196" s="162"/>
      <c r="CE196" s="162"/>
      <c r="CF196" s="162"/>
      <c r="CG196" s="162"/>
      <c r="CH196" s="162"/>
      <c r="CI196" s="162"/>
      <c r="CJ196" s="162"/>
    </row>
    <row r="197" spans="1:88" ht="15" x14ac:dyDescent="0.25">
      <c r="A197" s="194">
        <v>592</v>
      </c>
      <c r="B197" s="194">
        <v>1</v>
      </c>
      <c r="C197" s="195" t="s">
        <v>175</v>
      </c>
      <c r="D197" s="157">
        <v>6</v>
      </c>
      <c r="E197" s="120">
        <f>'[4]Sped FY 2021'!AB213</f>
        <v>126399.33915251216</v>
      </c>
      <c r="F197" s="120">
        <f>'[4]Sped FY 2021'!AK213</f>
        <v>21448.158879125047</v>
      </c>
      <c r="G197" s="120">
        <f>'[4]Sped FY 2021'!BP213</f>
        <v>571.50816077532352</v>
      </c>
      <c r="H197" s="120">
        <f>-'[4]Sped FY 2021'!CI213</f>
        <v>0</v>
      </c>
      <c r="I197" s="120">
        <f>'[4]Sped FY 2021'!CB213</f>
        <v>54052.078852542938</v>
      </c>
      <c r="J197" s="120">
        <f>'[4]Sped FY 2021'!BF213-'[4]Sped FY 2021'!BI213</f>
        <v>38391.752438644886</v>
      </c>
      <c r="K197" s="120">
        <f>'[4]Sped FY 2021'!CJ213</f>
        <v>0</v>
      </c>
      <c r="L197" s="138">
        <f t="shared" si="30"/>
        <v>240862.83748360033</v>
      </c>
      <c r="M197" s="134">
        <f t="shared" si="31"/>
        <v>0</v>
      </c>
      <c r="N197" s="158">
        <v>592</v>
      </c>
      <c r="O197" s="159">
        <v>1</v>
      </c>
      <c r="P197" s="14" t="s">
        <v>175</v>
      </c>
      <c r="Q197" s="14">
        <v>6</v>
      </c>
      <c r="R197" s="120">
        <v>126399.33915251216</v>
      </c>
      <c r="S197" s="120">
        <v>21495.380208432405</v>
      </c>
      <c r="T197" s="120">
        <v>0</v>
      </c>
      <c r="U197" s="120">
        <v>49690.960642314982</v>
      </c>
      <c r="V197" s="120">
        <v>43165.977536659055</v>
      </c>
      <c r="W197" s="138">
        <v>240751.65753991858</v>
      </c>
      <c r="X197" s="152"/>
      <c r="Y197" s="19">
        <f t="shared" si="32"/>
        <v>0</v>
      </c>
      <c r="Z197" s="19">
        <f t="shared" si="32"/>
        <v>-47.221329307358246</v>
      </c>
      <c r="AA197" s="19">
        <f t="shared" si="33"/>
        <v>571.50816077532352</v>
      </c>
      <c r="AB197" s="19">
        <f t="shared" si="34"/>
        <v>0</v>
      </c>
      <c r="AC197" s="19">
        <f t="shared" si="34"/>
        <v>4361.1182102279563</v>
      </c>
      <c r="AD197" s="19">
        <f t="shared" si="34"/>
        <v>-4774.2250980141689</v>
      </c>
      <c r="AE197" s="19">
        <f t="shared" si="35"/>
        <v>0</v>
      </c>
      <c r="AF197" s="19">
        <f t="shared" si="36"/>
        <v>111.17994368175277</v>
      </c>
      <c r="AG197" s="112"/>
      <c r="AH197" s="117">
        <f>'[4]Sped FY 2021'!DZ213</f>
        <v>178.2448649695659</v>
      </c>
      <c r="AI197" s="19">
        <f t="shared" si="29"/>
        <v>0</v>
      </c>
      <c r="AJ197" s="19">
        <f t="shared" si="29"/>
        <v>-0.26492392538444781</v>
      </c>
      <c r="AK197" s="19">
        <f t="shared" si="29"/>
        <v>3.2063092581820221</v>
      </c>
      <c r="AL197" s="19">
        <f t="shared" si="29"/>
        <v>0</v>
      </c>
      <c r="AM197" s="19">
        <f t="shared" si="29"/>
        <v>24.467006165774187</v>
      </c>
      <c r="AN197" s="19">
        <f t="shared" si="37"/>
        <v>-26.784643130276631</v>
      </c>
      <c r="AO197" s="19">
        <f t="shared" si="37"/>
        <v>0</v>
      </c>
      <c r="AP197" s="19">
        <f t="shared" si="37"/>
        <v>0.62374836829513147</v>
      </c>
      <c r="AQ197" s="118">
        <f>'[4]Sped FY 2021'!CR213</f>
        <v>48.71493654520696</v>
      </c>
      <c r="AR197" s="119">
        <f>'[4]Sped FY 2021'!CS213</f>
        <v>48.068154616935502</v>
      </c>
      <c r="AS197" s="188">
        <f>'[5]Sped FY 2021'!CO213</f>
        <v>0.81590367982827983</v>
      </c>
      <c r="AT197" s="189">
        <f>'[5]Sped FY 2021'!CQ213</f>
        <v>0.81634032960437375</v>
      </c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  <c r="CB197" s="162"/>
      <c r="CC197" s="162"/>
      <c r="CD197" s="162"/>
      <c r="CE197" s="162"/>
      <c r="CF197" s="162"/>
      <c r="CG197" s="162"/>
      <c r="CH197" s="162"/>
      <c r="CI197" s="162"/>
      <c r="CJ197" s="162"/>
    </row>
    <row r="198" spans="1:88" ht="15" x14ac:dyDescent="0.25">
      <c r="A198" s="194">
        <v>593</v>
      </c>
      <c r="B198" s="194">
        <v>1</v>
      </c>
      <c r="C198" s="195" t="s">
        <v>176</v>
      </c>
      <c r="D198" s="157">
        <v>5</v>
      </c>
      <c r="E198" s="120">
        <f>'[4]Sped FY 2021'!AB214</f>
        <v>1324932.0619494799</v>
      </c>
      <c r="F198" s="120">
        <f>'[4]Sped FY 2021'!AK214</f>
        <v>469918.15184643533</v>
      </c>
      <c r="G198" s="120">
        <f>'[4]Sped FY 2021'!BP214</f>
        <v>74814.390586118781</v>
      </c>
      <c r="H198" s="120">
        <f>-'[4]Sped FY 2021'!CI214</f>
        <v>0</v>
      </c>
      <c r="I198" s="120">
        <f>'[4]Sped FY 2021'!CB214</f>
        <v>0</v>
      </c>
      <c r="J198" s="120">
        <f>'[4]Sped FY 2021'!BF214-'[4]Sped FY 2021'!BI214</f>
        <v>-35333.89483911368</v>
      </c>
      <c r="K198" s="120">
        <f>'[4]Sped FY 2021'!CJ214</f>
        <v>0</v>
      </c>
      <c r="L198" s="138">
        <f t="shared" si="30"/>
        <v>1834330.7095429203</v>
      </c>
      <c r="M198" s="134">
        <f t="shared" si="31"/>
        <v>0</v>
      </c>
      <c r="N198" s="158">
        <v>593</v>
      </c>
      <c r="O198" s="159">
        <v>1</v>
      </c>
      <c r="P198" s="14" t="s">
        <v>176</v>
      </c>
      <c r="Q198" s="14">
        <v>5</v>
      </c>
      <c r="R198" s="120">
        <v>1324932.0619494799</v>
      </c>
      <c r="S198" s="120">
        <v>470890.12081261957</v>
      </c>
      <c r="T198" s="120">
        <v>-7350.2302261074656</v>
      </c>
      <c r="U198" s="120">
        <v>0</v>
      </c>
      <c r="V198" s="120">
        <v>-50995.610585419592</v>
      </c>
      <c r="W198" s="138">
        <v>1737476.3419505723</v>
      </c>
      <c r="X198" s="152"/>
      <c r="Y198" s="19">
        <f t="shared" si="32"/>
        <v>0</v>
      </c>
      <c r="Z198" s="19">
        <f t="shared" si="32"/>
        <v>-971.96896618424216</v>
      </c>
      <c r="AA198" s="19">
        <f t="shared" si="33"/>
        <v>74814.390586118781</v>
      </c>
      <c r="AB198" s="19">
        <f t="shared" si="34"/>
        <v>7350.2302261074656</v>
      </c>
      <c r="AC198" s="19">
        <f t="shared" si="34"/>
        <v>0</v>
      </c>
      <c r="AD198" s="19">
        <f t="shared" si="34"/>
        <v>15661.715746305912</v>
      </c>
      <c r="AE198" s="19">
        <f t="shared" si="35"/>
        <v>0</v>
      </c>
      <c r="AF198" s="19">
        <f t="shared" si="36"/>
        <v>96854.367592348019</v>
      </c>
      <c r="AG198" s="112"/>
      <c r="AH198" s="117">
        <f>'[4]Sped FY 2021'!DZ214</f>
        <v>1162.5101959965486</v>
      </c>
      <c r="AI198" s="19">
        <f t="shared" si="29"/>
        <v>0</v>
      </c>
      <c r="AJ198" s="19">
        <f t="shared" si="29"/>
        <v>-0.83609500332255826</v>
      </c>
      <c r="AK198" s="19">
        <f t="shared" si="29"/>
        <v>64.355900570820367</v>
      </c>
      <c r="AL198" s="19">
        <f t="shared" si="29"/>
        <v>6.3227232341016713</v>
      </c>
      <c r="AM198" s="19">
        <f t="shared" si="29"/>
        <v>0</v>
      </c>
      <c r="AN198" s="19">
        <f t="shared" si="37"/>
        <v>13.472325490341257</v>
      </c>
      <c r="AO198" s="19">
        <f t="shared" si="37"/>
        <v>0</v>
      </c>
      <c r="AP198" s="19">
        <f t="shared" si="37"/>
        <v>83.314854291940819</v>
      </c>
      <c r="AQ198" s="118">
        <f>'[4]Sped FY 2021'!CR214</f>
        <v>968.85318528560742</v>
      </c>
      <c r="AR198" s="119">
        <f>'[4]Sped FY 2021'!CS214</f>
        <v>883.71056025664222</v>
      </c>
      <c r="AS198" s="188">
        <f>'[5]Sped FY 2021'!CO214</f>
        <v>0.62093224569532413</v>
      </c>
      <c r="AT198" s="189">
        <f>'[5]Sped FY 2021'!CQ214</f>
        <v>0.65533404772114201</v>
      </c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  <c r="CB198" s="162"/>
      <c r="CC198" s="162"/>
      <c r="CD198" s="162"/>
      <c r="CE198" s="162"/>
      <c r="CF198" s="162"/>
      <c r="CG198" s="162"/>
      <c r="CH198" s="162"/>
      <c r="CI198" s="162"/>
      <c r="CJ198" s="162"/>
    </row>
    <row r="199" spans="1:88" ht="15" x14ac:dyDescent="0.25">
      <c r="A199" s="194">
        <v>595</v>
      </c>
      <c r="B199" s="194">
        <v>1</v>
      </c>
      <c r="C199" s="195" t="s">
        <v>177</v>
      </c>
      <c r="D199" s="157">
        <v>5</v>
      </c>
      <c r="E199" s="120">
        <f>'[4]Sped FY 2021'!AB215</f>
        <v>1955439.5581828845</v>
      </c>
      <c r="F199" s="120">
        <f>'[4]Sped FY 2021'!AK215</f>
        <v>453599.87647999416</v>
      </c>
      <c r="G199" s="120">
        <f>'[4]Sped FY 2021'!BP215</f>
        <v>86204.118963134853</v>
      </c>
      <c r="H199" s="120">
        <f>-'[4]Sped FY 2021'!CI215</f>
        <v>0</v>
      </c>
      <c r="I199" s="120">
        <f>'[4]Sped FY 2021'!CB215</f>
        <v>0</v>
      </c>
      <c r="J199" s="120">
        <f>'[4]Sped FY 2021'!BF215-'[4]Sped FY 2021'!BI215</f>
        <v>50047.507718443761</v>
      </c>
      <c r="K199" s="120">
        <f>'[4]Sped FY 2021'!CJ215</f>
        <v>0</v>
      </c>
      <c r="L199" s="138">
        <f t="shared" si="30"/>
        <v>2545291.0613444573</v>
      </c>
      <c r="M199" s="134">
        <f t="shared" si="31"/>
        <v>0</v>
      </c>
      <c r="N199" s="158">
        <v>595</v>
      </c>
      <c r="O199" s="159">
        <v>1</v>
      </c>
      <c r="P199" s="14" t="s">
        <v>177</v>
      </c>
      <c r="Q199" s="14">
        <v>5</v>
      </c>
      <c r="R199" s="120">
        <v>1955439.5581828845</v>
      </c>
      <c r="S199" s="120">
        <v>454153.00324405963</v>
      </c>
      <c r="T199" s="120">
        <v>0</v>
      </c>
      <c r="U199" s="120">
        <v>0</v>
      </c>
      <c r="V199" s="120">
        <v>58121.188376342106</v>
      </c>
      <c r="W199" s="138">
        <v>2467713.749803286</v>
      </c>
      <c r="X199" s="152"/>
      <c r="Y199" s="19">
        <f t="shared" si="32"/>
        <v>0</v>
      </c>
      <c r="Z199" s="19">
        <f t="shared" si="32"/>
        <v>-553.12676406546962</v>
      </c>
      <c r="AA199" s="19">
        <f t="shared" si="33"/>
        <v>86204.118963134853</v>
      </c>
      <c r="AB199" s="19">
        <f t="shared" si="34"/>
        <v>0</v>
      </c>
      <c r="AC199" s="19">
        <f t="shared" si="34"/>
        <v>0</v>
      </c>
      <c r="AD199" s="19">
        <f t="shared" si="34"/>
        <v>-8073.6806578983451</v>
      </c>
      <c r="AE199" s="19">
        <f t="shared" si="35"/>
        <v>0</v>
      </c>
      <c r="AF199" s="19">
        <f t="shared" si="36"/>
        <v>77577.311541171279</v>
      </c>
      <c r="AG199" s="112"/>
      <c r="AH199" s="117">
        <f>'[4]Sped FY 2021'!DZ215</f>
        <v>1960.2916096709305</v>
      </c>
      <c r="AI199" s="19">
        <f t="shared" ref="AI199:AM249" si="38">IF($AH199&gt;0,Y199/$AH199,0)</f>
        <v>0</v>
      </c>
      <c r="AJ199" s="19">
        <f t="shared" si="38"/>
        <v>-0.28216555197026105</v>
      </c>
      <c r="AK199" s="19">
        <f t="shared" si="38"/>
        <v>43.975150706075681</v>
      </c>
      <c r="AL199" s="19">
        <f t="shared" si="38"/>
        <v>0</v>
      </c>
      <c r="AM199" s="19">
        <f t="shared" si="38"/>
        <v>0</v>
      </c>
      <c r="AN199" s="19">
        <f t="shared" si="37"/>
        <v>-4.1186120565264543</v>
      </c>
      <c r="AO199" s="19">
        <f t="shared" si="37"/>
        <v>0</v>
      </c>
      <c r="AP199" s="19">
        <f t="shared" si="37"/>
        <v>39.574373097579091</v>
      </c>
      <c r="AQ199" s="118">
        <f>'[4]Sped FY 2021'!CR215</f>
        <v>713.83856183674618</v>
      </c>
      <c r="AR199" s="119">
        <f>'[4]Sped FY 2021'!CS215</f>
        <v>674.9135772628814</v>
      </c>
      <c r="AS199" s="188">
        <f>'[5]Sped FY 2021'!CO215</f>
        <v>0.60200509544398362</v>
      </c>
      <c r="AT199" s="189">
        <f>'[5]Sped FY 2021'!CQ215</f>
        <v>0.62295058056532826</v>
      </c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  <c r="CB199" s="162"/>
      <c r="CC199" s="162"/>
      <c r="CD199" s="162"/>
      <c r="CE199" s="162"/>
      <c r="CF199" s="162"/>
      <c r="CG199" s="162"/>
      <c r="CH199" s="162"/>
      <c r="CI199" s="162"/>
      <c r="CJ199" s="162"/>
    </row>
    <row r="200" spans="1:88" ht="15" x14ac:dyDescent="0.25">
      <c r="A200" s="194">
        <v>599</v>
      </c>
      <c r="B200" s="194">
        <v>1</v>
      </c>
      <c r="C200" s="195" t="s">
        <v>178</v>
      </c>
      <c r="D200" s="157">
        <v>6</v>
      </c>
      <c r="E200" s="120">
        <f>'[4]Sped FY 2021'!AB216</f>
        <v>446406.99506914231</v>
      </c>
      <c r="F200" s="120">
        <f>'[4]Sped FY 2021'!AK216</f>
        <v>108991.28731920233</v>
      </c>
      <c r="G200" s="120">
        <f>'[4]Sped FY 2021'!BP216</f>
        <v>21031.554345535151</v>
      </c>
      <c r="H200" s="120">
        <f>-'[4]Sped FY 2021'!CI216</f>
        <v>0</v>
      </c>
      <c r="I200" s="120">
        <f>'[4]Sped FY 2021'!CB216</f>
        <v>0</v>
      </c>
      <c r="J200" s="120">
        <f>'[4]Sped FY 2021'!BF216-'[4]Sped FY 2021'!BI216</f>
        <v>1178.8971348755695</v>
      </c>
      <c r="K200" s="120">
        <f>'[4]Sped FY 2021'!CJ216</f>
        <v>0</v>
      </c>
      <c r="L200" s="138">
        <f t="shared" si="30"/>
        <v>577608.73386875528</v>
      </c>
      <c r="M200" s="134">
        <f t="shared" si="31"/>
        <v>0</v>
      </c>
      <c r="N200" s="158">
        <v>599</v>
      </c>
      <c r="O200" s="159">
        <v>1</v>
      </c>
      <c r="P200" s="14" t="s">
        <v>178</v>
      </c>
      <c r="Q200" s="14">
        <v>6</v>
      </c>
      <c r="R200" s="120">
        <v>422017.58009853959</v>
      </c>
      <c r="S200" s="120">
        <v>124189.91989730943</v>
      </c>
      <c r="T200" s="120">
        <v>-8186.182578736727</v>
      </c>
      <c r="U200" s="120">
        <v>0</v>
      </c>
      <c r="V200" s="120">
        <v>6109.8473268866692</v>
      </c>
      <c r="W200" s="138">
        <v>544131.16474399902</v>
      </c>
      <c r="X200" s="152"/>
      <c r="Y200" s="19">
        <f t="shared" si="32"/>
        <v>24389.414970602724</v>
      </c>
      <c r="Z200" s="19">
        <f t="shared" si="32"/>
        <v>-15198.632578107106</v>
      </c>
      <c r="AA200" s="19">
        <f t="shared" si="33"/>
        <v>21031.554345535151</v>
      </c>
      <c r="AB200" s="19">
        <f t="shared" si="34"/>
        <v>8186.182578736727</v>
      </c>
      <c r="AC200" s="19">
        <f t="shared" si="34"/>
        <v>0</v>
      </c>
      <c r="AD200" s="19">
        <f t="shared" si="34"/>
        <v>-4930.9501920110997</v>
      </c>
      <c r="AE200" s="19">
        <f t="shared" si="35"/>
        <v>0</v>
      </c>
      <c r="AF200" s="19">
        <f t="shared" si="36"/>
        <v>33477.569124756265</v>
      </c>
      <c r="AG200" s="112"/>
      <c r="AH200" s="117">
        <f>'[4]Sped FY 2021'!DZ216</f>
        <v>472.23836829591863</v>
      </c>
      <c r="AI200" s="19">
        <f t="shared" si="38"/>
        <v>51.64640700121933</v>
      </c>
      <c r="AJ200" s="19">
        <f t="shared" si="38"/>
        <v>-32.184239143785945</v>
      </c>
      <c r="AK200" s="19">
        <f t="shared" si="38"/>
        <v>44.535886445288057</v>
      </c>
      <c r="AL200" s="19">
        <f t="shared" si="38"/>
        <v>17.334852753021163</v>
      </c>
      <c r="AM200" s="19">
        <f t="shared" si="38"/>
        <v>0</v>
      </c>
      <c r="AN200" s="19">
        <f t="shared" si="37"/>
        <v>-10.441655153528778</v>
      </c>
      <c r="AO200" s="19">
        <f t="shared" si="37"/>
        <v>0</v>
      </c>
      <c r="AP200" s="19">
        <f t="shared" si="37"/>
        <v>70.891251902213554</v>
      </c>
      <c r="AQ200" s="118">
        <f>'[4]Sped FY 2021'!CR216</f>
        <v>680.05518495526292</v>
      </c>
      <c r="AR200" s="119">
        <f>'[4]Sped FY 2021'!CS216</f>
        <v>604.29294141077173</v>
      </c>
      <c r="AS200" s="188">
        <f>'[5]Sped FY 2021'!CO216</f>
        <v>0.63513759123650038</v>
      </c>
      <c r="AT200" s="189">
        <f>'[5]Sped FY 2021'!CQ216</f>
        <v>0.67567449693306036</v>
      </c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  <c r="CB200" s="162"/>
      <c r="CC200" s="162"/>
      <c r="CD200" s="162"/>
      <c r="CE200" s="162"/>
      <c r="CF200" s="162"/>
      <c r="CG200" s="162"/>
      <c r="CH200" s="162"/>
      <c r="CI200" s="162"/>
      <c r="CJ200" s="162"/>
    </row>
    <row r="201" spans="1:88" ht="15" x14ac:dyDescent="0.25">
      <c r="A201" s="194">
        <v>600</v>
      </c>
      <c r="B201" s="194">
        <v>1</v>
      </c>
      <c r="C201" s="195" t="s">
        <v>179</v>
      </c>
      <c r="D201" s="157">
        <v>6</v>
      </c>
      <c r="E201" s="120">
        <f>'[4]Sped FY 2021'!AB217</f>
        <v>320408.79533584829</v>
      </c>
      <c r="F201" s="120">
        <f>'[4]Sped FY 2021'!AK217</f>
        <v>94823.332165984466</v>
      </c>
      <c r="G201" s="120">
        <f>'[4]Sped FY 2021'!BP217</f>
        <v>10391.207270206505</v>
      </c>
      <c r="H201" s="120">
        <f>-'[4]Sped FY 2021'!CI217</f>
        <v>0</v>
      </c>
      <c r="I201" s="120">
        <f>'[4]Sped FY 2021'!CB217</f>
        <v>0</v>
      </c>
      <c r="J201" s="120">
        <f>'[4]Sped FY 2021'!BF217-'[4]Sped FY 2021'!BI217</f>
        <v>72056.37936732902</v>
      </c>
      <c r="K201" s="120">
        <f>'[4]Sped FY 2021'!CJ217</f>
        <v>0</v>
      </c>
      <c r="L201" s="138">
        <f t="shared" si="30"/>
        <v>497679.71413936833</v>
      </c>
      <c r="M201" s="134">
        <f t="shared" si="31"/>
        <v>0</v>
      </c>
      <c r="N201" s="158">
        <v>600</v>
      </c>
      <c r="O201" s="159">
        <v>1</v>
      </c>
      <c r="P201" s="14" t="s">
        <v>179</v>
      </c>
      <c r="Q201" s="14">
        <v>6</v>
      </c>
      <c r="R201" s="120">
        <v>320408.79533584829</v>
      </c>
      <c r="S201" s="120">
        <v>94864.654914849336</v>
      </c>
      <c r="T201" s="120">
        <v>-35278.330726860528</v>
      </c>
      <c r="U201" s="120">
        <v>0</v>
      </c>
      <c r="V201" s="120">
        <v>81028.01654668813</v>
      </c>
      <c r="W201" s="138">
        <v>461023.13607052527</v>
      </c>
      <c r="X201" s="152"/>
      <c r="Y201" s="19">
        <f t="shared" si="32"/>
        <v>0</v>
      </c>
      <c r="Z201" s="19">
        <f t="shared" si="32"/>
        <v>-41.322748864869936</v>
      </c>
      <c r="AA201" s="19">
        <f t="shared" si="33"/>
        <v>10391.207270206505</v>
      </c>
      <c r="AB201" s="19">
        <f t="shared" si="34"/>
        <v>35278.330726860528</v>
      </c>
      <c r="AC201" s="19">
        <f t="shared" si="34"/>
        <v>0</v>
      </c>
      <c r="AD201" s="19">
        <f t="shared" si="34"/>
        <v>-8971.6371793591097</v>
      </c>
      <c r="AE201" s="19">
        <f t="shared" si="35"/>
        <v>0</v>
      </c>
      <c r="AF201" s="19">
        <f t="shared" si="36"/>
        <v>36656.578068843053</v>
      </c>
      <c r="AG201" s="112"/>
      <c r="AH201" s="117">
        <f>'[4]Sped FY 2021'!DZ217</f>
        <v>278.31920854887119</v>
      </c>
      <c r="AI201" s="19">
        <f t="shared" si="38"/>
        <v>0</v>
      </c>
      <c r="AJ201" s="19">
        <f t="shared" si="38"/>
        <v>-0.14847250062373582</v>
      </c>
      <c r="AK201" s="19">
        <f t="shared" si="38"/>
        <v>37.335573510665078</v>
      </c>
      <c r="AL201" s="19">
        <f t="shared" si="38"/>
        <v>126.75492615403103</v>
      </c>
      <c r="AM201" s="19">
        <f t="shared" si="38"/>
        <v>0</v>
      </c>
      <c r="AN201" s="19">
        <f t="shared" si="37"/>
        <v>-32.235062847930394</v>
      </c>
      <c r="AO201" s="19">
        <f t="shared" si="37"/>
        <v>0</v>
      </c>
      <c r="AP201" s="19">
        <f t="shared" si="37"/>
        <v>131.70696431614198</v>
      </c>
      <c r="AQ201" s="118">
        <f>'[4]Sped FY 2021'!CR217</f>
        <v>583.74410426762915</v>
      </c>
      <c r="AR201" s="119">
        <f>'[4]Sped FY 2021'!CS217</f>
        <v>451.43744420318336</v>
      </c>
      <c r="AS201" s="188">
        <f>'[5]Sped FY 2021'!CO217</f>
        <v>0.60353326972743127</v>
      </c>
      <c r="AT201" s="189">
        <f>'[5]Sped FY 2021'!CQ217</f>
        <v>0.66566946819641648</v>
      </c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  <c r="CB201" s="162"/>
      <c r="CC201" s="162"/>
      <c r="CD201" s="162"/>
      <c r="CE201" s="162"/>
      <c r="CF201" s="162"/>
      <c r="CG201" s="162"/>
      <c r="CH201" s="162"/>
      <c r="CI201" s="162"/>
      <c r="CJ201" s="162"/>
    </row>
    <row r="202" spans="1:88" ht="15" x14ac:dyDescent="0.25">
      <c r="A202" s="194">
        <v>601</v>
      </c>
      <c r="B202" s="194">
        <v>1</v>
      </c>
      <c r="C202" s="195" t="s">
        <v>180</v>
      </c>
      <c r="D202" s="157">
        <v>6</v>
      </c>
      <c r="E202" s="120">
        <f>'[4]Sped FY 2021'!AB218</f>
        <v>674603.74973594001</v>
      </c>
      <c r="F202" s="120">
        <f>'[4]Sped FY 2021'!AK218</f>
        <v>176298.16517480012</v>
      </c>
      <c r="G202" s="120">
        <f>'[4]Sped FY 2021'!BP218</f>
        <v>30658.983944411957</v>
      </c>
      <c r="H202" s="120">
        <f>-'[4]Sped FY 2021'!CI218</f>
        <v>0</v>
      </c>
      <c r="I202" s="120">
        <f>'[4]Sped FY 2021'!CB218</f>
        <v>0</v>
      </c>
      <c r="J202" s="120">
        <f>'[4]Sped FY 2021'!BF218-'[4]Sped FY 2021'!BI218</f>
        <v>37176.568002076165</v>
      </c>
      <c r="K202" s="120">
        <f>'[4]Sped FY 2021'!CJ218</f>
        <v>0</v>
      </c>
      <c r="L202" s="138">
        <f t="shared" si="30"/>
        <v>918737.4668572282</v>
      </c>
      <c r="M202" s="134">
        <f t="shared" si="31"/>
        <v>0</v>
      </c>
      <c r="N202" s="158">
        <v>601</v>
      </c>
      <c r="O202" s="159">
        <v>1</v>
      </c>
      <c r="P202" s="14" t="s">
        <v>180</v>
      </c>
      <c r="Q202" s="14">
        <v>6</v>
      </c>
      <c r="R202" s="120">
        <v>674603.74973594001</v>
      </c>
      <c r="S202" s="120">
        <v>176488.72662621608</v>
      </c>
      <c r="T202" s="120">
        <v>0</v>
      </c>
      <c r="U202" s="120">
        <v>0</v>
      </c>
      <c r="V202" s="120">
        <v>41909.672887422974</v>
      </c>
      <c r="W202" s="138">
        <v>893002.14924957906</v>
      </c>
      <c r="X202" s="152"/>
      <c r="Y202" s="19">
        <f t="shared" si="32"/>
        <v>0</v>
      </c>
      <c r="Z202" s="19">
        <f t="shared" si="32"/>
        <v>-190.56145141596789</v>
      </c>
      <c r="AA202" s="19">
        <f t="shared" si="33"/>
        <v>30658.983944411957</v>
      </c>
      <c r="AB202" s="19">
        <f t="shared" si="34"/>
        <v>0</v>
      </c>
      <c r="AC202" s="19">
        <f t="shared" si="34"/>
        <v>0</v>
      </c>
      <c r="AD202" s="19">
        <f t="shared" si="34"/>
        <v>-4733.1048853468092</v>
      </c>
      <c r="AE202" s="19">
        <f t="shared" si="35"/>
        <v>0</v>
      </c>
      <c r="AF202" s="19">
        <f t="shared" si="36"/>
        <v>25735.317607649136</v>
      </c>
      <c r="AG202" s="112"/>
      <c r="AH202" s="117">
        <f>'[4]Sped FY 2021'!DZ218</f>
        <v>603.86225392733422</v>
      </c>
      <c r="AI202" s="19">
        <f t="shared" si="38"/>
        <v>0</v>
      </c>
      <c r="AJ202" s="19">
        <f t="shared" si="38"/>
        <v>-0.31557105975181404</v>
      </c>
      <c r="AK202" s="19">
        <f t="shared" si="38"/>
        <v>50.77148595563866</v>
      </c>
      <c r="AL202" s="19">
        <f t="shared" si="38"/>
        <v>0</v>
      </c>
      <c r="AM202" s="19">
        <f t="shared" si="38"/>
        <v>0</v>
      </c>
      <c r="AN202" s="19">
        <f t="shared" si="37"/>
        <v>-7.8380538849119183</v>
      </c>
      <c r="AO202" s="19">
        <f t="shared" si="37"/>
        <v>0</v>
      </c>
      <c r="AP202" s="19">
        <f t="shared" si="37"/>
        <v>42.617861010974856</v>
      </c>
      <c r="AQ202" s="118">
        <f>'[4]Sped FY 2021'!CR218</f>
        <v>798.03222712381603</v>
      </c>
      <c r="AR202" s="119">
        <f>'[4]Sped FY 2021'!CS218</f>
        <v>755.40024258707638</v>
      </c>
      <c r="AS202" s="188">
        <f>'[5]Sped FY 2021'!CO218</f>
        <v>0.62608840126037302</v>
      </c>
      <c r="AT202" s="189">
        <f>'[5]Sped FY 2021'!CQ218</f>
        <v>0.64462134740324373</v>
      </c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  <c r="CB202" s="162"/>
      <c r="CC202" s="162"/>
      <c r="CD202" s="162"/>
      <c r="CE202" s="162"/>
      <c r="CF202" s="162"/>
      <c r="CG202" s="162"/>
      <c r="CH202" s="162"/>
      <c r="CI202" s="162"/>
      <c r="CJ202" s="162"/>
    </row>
    <row r="203" spans="1:88" ht="15" x14ac:dyDescent="0.25">
      <c r="A203" s="194">
        <v>621</v>
      </c>
      <c r="B203" s="194">
        <v>1</v>
      </c>
      <c r="C203" s="195" t="s">
        <v>181</v>
      </c>
      <c r="D203" s="157">
        <v>3</v>
      </c>
      <c r="E203" s="120">
        <f>'[4]Sped FY 2021'!AB219</f>
        <v>21986818.972341284</v>
      </c>
      <c r="F203" s="120">
        <f>'[4]Sped FY 2021'!AK219</f>
        <v>4228301.623932532</v>
      </c>
      <c r="G203" s="120">
        <f>'[4]Sped FY 2021'!BP219</f>
        <v>681766.35198843386</v>
      </c>
      <c r="H203" s="120">
        <f>-'[4]Sped FY 2021'!CI219</f>
        <v>0</v>
      </c>
      <c r="I203" s="120">
        <f>'[4]Sped FY 2021'!CB219</f>
        <v>2492554.9371854365</v>
      </c>
      <c r="J203" s="120">
        <f>'[4]Sped FY 2021'!BF219-'[4]Sped FY 2021'!BI219</f>
        <v>-1849726.3266200833</v>
      </c>
      <c r="K203" s="120">
        <f>'[4]Sped FY 2021'!CJ219</f>
        <v>0</v>
      </c>
      <c r="L203" s="138">
        <f t="shared" si="30"/>
        <v>27539715.558827605</v>
      </c>
      <c r="M203" s="134">
        <f t="shared" si="31"/>
        <v>0</v>
      </c>
      <c r="N203" s="158">
        <v>621</v>
      </c>
      <c r="O203" s="159">
        <v>1</v>
      </c>
      <c r="P203" s="14" t="s">
        <v>181</v>
      </c>
      <c r="Q203" s="14">
        <v>3</v>
      </c>
      <c r="R203" s="120">
        <v>21986818.972341284</v>
      </c>
      <c r="S203" s="120">
        <v>4252199.3357898388</v>
      </c>
      <c r="T203" s="120">
        <v>0</v>
      </c>
      <c r="U203" s="120">
        <v>2577408.8622093648</v>
      </c>
      <c r="V203" s="120">
        <v>-1907025.9535265267</v>
      </c>
      <c r="W203" s="138">
        <v>26909401.216813959</v>
      </c>
      <c r="X203" s="152"/>
      <c r="Y203" s="19">
        <f t="shared" si="32"/>
        <v>0</v>
      </c>
      <c r="Z203" s="19">
        <f t="shared" si="32"/>
        <v>-23897.711857306771</v>
      </c>
      <c r="AA203" s="19">
        <f t="shared" si="33"/>
        <v>681766.35198843386</v>
      </c>
      <c r="AB203" s="19">
        <f t="shared" si="34"/>
        <v>0</v>
      </c>
      <c r="AC203" s="19">
        <f t="shared" si="34"/>
        <v>-84853.925023928285</v>
      </c>
      <c r="AD203" s="19">
        <f t="shared" si="34"/>
        <v>57299.626906443387</v>
      </c>
      <c r="AE203" s="19">
        <f t="shared" si="35"/>
        <v>0</v>
      </c>
      <c r="AF203" s="19">
        <f t="shared" si="36"/>
        <v>630314.34201364592</v>
      </c>
      <c r="AG203" s="112"/>
      <c r="AH203" s="117">
        <f>'[4]Sped FY 2021'!DZ219</f>
        <v>11849.163994284614</v>
      </c>
      <c r="AI203" s="19">
        <f t="shared" si="38"/>
        <v>0</v>
      </c>
      <c r="AJ203" s="19">
        <f t="shared" si="38"/>
        <v>-2.016826830047564</v>
      </c>
      <c r="AK203" s="19">
        <f t="shared" si="38"/>
        <v>57.537084668359768</v>
      </c>
      <c r="AL203" s="19">
        <f t="shared" si="38"/>
        <v>0</v>
      </c>
      <c r="AM203" s="19">
        <f t="shared" si="38"/>
        <v>-7.1611739920940547</v>
      </c>
      <c r="AN203" s="19">
        <f t="shared" si="37"/>
        <v>4.8357527108310405</v>
      </c>
      <c r="AO203" s="19">
        <f t="shared" si="37"/>
        <v>0</v>
      </c>
      <c r="AP203" s="19">
        <f t="shared" si="37"/>
        <v>53.194836557049506</v>
      </c>
      <c r="AQ203" s="118">
        <f>'[4]Sped FY 2021'!CR219</f>
        <v>958.39877065432313</v>
      </c>
      <c r="AR203" s="119">
        <f>'[4]Sped FY 2021'!CS219</f>
        <v>907.21995291366022</v>
      </c>
      <c r="AS203" s="188">
        <f>'[5]Sped FY 2021'!CO219</f>
        <v>0.67508627377909569</v>
      </c>
      <c r="AT203" s="189">
        <f>'[5]Sped FY 2021'!CQ219</f>
        <v>0.69546944928214138</v>
      </c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  <c r="CB203" s="162"/>
      <c r="CC203" s="162"/>
      <c r="CD203" s="162"/>
      <c r="CE203" s="162"/>
      <c r="CF203" s="162"/>
      <c r="CG203" s="162"/>
      <c r="CH203" s="162"/>
      <c r="CI203" s="162"/>
      <c r="CJ203" s="162"/>
    </row>
    <row r="204" spans="1:88" ht="15" x14ac:dyDescent="0.25">
      <c r="A204" s="194">
        <v>622</v>
      </c>
      <c r="B204" s="194">
        <v>1</v>
      </c>
      <c r="C204" s="195" t="s">
        <v>182</v>
      </c>
      <c r="D204" s="157">
        <v>2</v>
      </c>
      <c r="E204" s="120">
        <f>'[4]Sped FY 2021'!AB220</f>
        <v>18307669.145050529</v>
      </c>
      <c r="F204" s="120">
        <f>'[4]Sped FY 2021'!AK220</f>
        <v>3079108.0771249803</v>
      </c>
      <c r="G204" s="120">
        <f>'[4]Sped FY 2021'!BP220</f>
        <v>778268.40662741812</v>
      </c>
      <c r="H204" s="120">
        <f>-'[4]Sped FY 2021'!CI220</f>
        <v>0</v>
      </c>
      <c r="I204" s="120">
        <f>'[4]Sped FY 2021'!CB220</f>
        <v>788540.33086368814</v>
      </c>
      <c r="J204" s="120">
        <f>'[4]Sped FY 2021'!BF220-'[4]Sped FY 2021'!BI220</f>
        <v>-3860527.1113739493</v>
      </c>
      <c r="K204" s="120">
        <f>'[4]Sped FY 2021'!CJ220</f>
        <v>0</v>
      </c>
      <c r="L204" s="138">
        <f t="shared" si="30"/>
        <v>19093058.848292664</v>
      </c>
      <c r="M204" s="134">
        <f t="shared" si="31"/>
        <v>0</v>
      </c>
      <c r="N204" s="158">
        <v>622</v>
      </c>
      <c r="O204" s="159">
        <v>1</v>
      </c>
      <c r="P204" s="14" t="s">
        <v>182</v>
      </c>
      <c r="Q204" s="14">
        <v>2</v>
      </c>
      <c r="R204" s="120">
        <v>18307669.145050529</v>
      </c>
      <c r="S204" s="120">
        <v>3123297.957111001</v>
      </c>
      <c r="T204" s="120">
        <v>0</v>
      </c>
      <c r="U204" s="120">
        <v>1022649.1381505542</v>
      </c>
      <c r="V204" s="120">
        <v>-4103739.9932030346</v>
      </c>
      <c r="W204" s="138">
        <v>18349876.247109048</v>
      </c>
      <c r="X204" s="152"/>
      <c r="Y204" s="19">
        <f t="shared" si="32"/>
        <v>0</v>
      </c>
      <c r="Z204" s="19">
        <f t="shared" si="32"/>
        <v>-44189.879986020736</v>
      </c>
      <c r="AA204" s="19">
        <f t="shared" si="33"/>
        <v>778268.40662741812</v>
      </c>
      <c r="AB204" s="19">
        <f t="shared" si="34"/>
        <v>0</v>
      </c>
      <c r="AC204" s="19">
        <f t="shared" si="34"/>
        <v>-234108.80728686601</v>
      </c>
      <c r="AD204" s="19">
        <f t="shared" si="34"/>
        <v>243212.88182908529</v>
      </c>
      <c r="AE204" s="19">
        <f t="shared" si="35"/>
        <v>0</v>
      </c>
      <c r="AF204" s="19">
        <f t="shared" si="36"/>
        <v>743182.60118361562</v>
      </c>
      <c r="AG204" s="112"/>
      <c r="AH204" s="117">
        <f>'[4]Sped FY 2021'!DZ220</f>
        <v>10558.6470576053</v>
      </c>
      <c r="AI204" s="19">
        <f t="shared" si="38"/>
        <v>0</v>
      </c>
      <c r="AJ204" s="19">
        <f t="shared" si="38"/>
        <v>-4.1851839298095639</v>
      </c>
      <c r="AK204" s="19">
        <f t="shared" si="38"/>
        <v>73.709103295278567</v>
      </c>
      <c r="AL204" s="19">
        <f t="shared" si="38"/>
        <v>0</v>
      </c>
      <c r="AM204" s="19">
        <f t="shared" si="38"/>
        <v>-22.172235326138637</v>
      </c>
      <c r="AN204" s="19">
        <f t="shared" si="37"/>
        <v>23.034474066817225</v>
      </c>
      <c r="AO204" s="19">
        <f t="shared" si="37"/>
        <v>0</v>
      </c>
      <c r="AP204" s="19">
        <f t="shared" si="37"/>
        <v>70.386158106147491</v>
      </c>
      <c r="AQ204" s="118">
        <f>'[4]Sped FY 2021'!CR220</f>
        <v>1216.0866851016999</v>
      </c>
      <c r="AR204" s="119">
        <f>'[4]Sped FY 2021'!CS220</f>
        <v>1145.6794994891563</v>
      </c>
      <c r="AS204" s="188">
        <f>'[5]Sped FY 2021'!CO220</f>
        <v>0.67182200997038333</v>
      </c>
      <c r="AT204" s="189">
        <f>'[5]Sped FY 2021'!CQ220</f>
        <v>0.69883312492037342</v>
      </c>
      <c r="AW204" s="162"/>
      <c r="AX204" s="162"/>
      <c r="AY204" s="162"/>
      <c r="AZ204" s="162"/>
      <c r="BA204" s="162"/>
      <c r="BB204" s="162"/>
      <c r="BC204" s="162"/>
      <c r="BD204" s="162"/>
      <c r="BE204" s="162"/>
      <c r="BF204" s="162"/>
      <c r="BG204" s="162"/>
      <c r="BH204" s="162"/>
      <c r="BI204" s="162"/>
      <c r="BJ204" s="162"/>
      <c r="BK204" s="162"/>
      <c r="BL204" s="162"/>
      <c r="BM204" s="162"/>
      <c r="BN204" s="162"/>
      <c r="BO204" s="162"/>
      <c r="BP204" s="162"/>
      <c r="BQ204" s="162"/>
      <c r="BR204" s="162"/>
      <c r="BS204" s="162"/>
      <c r="BT204" s="162"/>
      <c r="BU204" s="162"/>
      <c r="BV204" s="162"/>
      <c r="BW204" s="162"/>
      <c r="BX204" s="162"/>
      <c r="BY204" s="162"/>
      <c r="BZ204" s="162"/>
      <c r="CA204" s="162"/>
      <c r="CB204" s="162"/>
      <c r="CC204" s="162"/>
      <c r="CD204" s="162"/>
      <c r="CE204" s="162"/>
      <c r="CF204" s="162"/>
      <c r="CG204" s="162"/>
      <c r="CH204" s="162"/>
      <c r="CI204" s="162"/>
      <c r="CJ204" s="162"/>
    </row>
    <row r="205" spans="1:88" ht="15" x14ac:dyDescent="0.25">
      <c r="A205" s="194">
        <v>623</v>
      </c>
      <c r="B205" s="194">
        <v>1</v>
      </c>
      <c r="C205" s="195" t="s">
        <v>183</v>
      </c>
      <c r="D205" s="157">
        <v>2</v>
      </c>
      <c r="E205" s="120">
        <f>'[4]Sped FY 2021'!AB221</f>
        <v>12252412.430183265</v>
      </c>
      <c r="F205" s="120">
        <f>'[4]Sped FY 2021'!AK221</f>
        <v>3243104.7221149621</v>
      </c>
      <c r="G205" s="120">
        <f>'[4]Sped FY 2021'!BP221</f>
        <v>654809.68927691679</v>
      </c>
      <c r="H205" s="120">
        <f>-'[4]Sped FY 2021'!CI221</f>
        <v>0</v>
      </c>
      <c r="I205" s="120">
        <f>'[4]Sped FY 2021'!CB221</f>
        <v>0</v>
      </c>
      <c r="J205" s="120">
        <f>'[4]Sped FY 2021'!BF221-'[4]Sped FY 2021'!BI221</f>
        <v>-2690780.6021010866</v>
      </c>
      <c r="K205" s="120">
        <f>'[4]Sped FY 2021'!CJ221</f>
        <v>0</v>
      </c>
      <c r="L205" s="138">
        <f t="shared" si="30"/>
        <v>13459546.239474058</v>
      </c>
      <c r="M205" s="134">
        <f t="shared" si="31"/>
        <v>0</v>
      </c>
      <c r="N205" s="158">
        <v>623</v>
      </c>
      <c r="O205" s="159">
        <v>1</v>
      </c>
      <c r="P205" s="14" t="s">
        <v>183</v>
      </c>
      <c r="Q205" s="14">
        <v>2</v>
      </c>
      <c r="R205" s="120">
        <v>12252412.430183265</v>
      </c>
      <c r="S205" s="120">
        <v>3254744.5341506992</v>
      </c>
      <c r="T205" s="120">
        <v>0</v>
      </c>
      <c r="U205" s="120">
        <v>0</v>
      </c>
      <c r="V205" s="120">
        <v>-2732328.8237710902</v>
      </c>
      <c r="W205" s="138">
        <v>12774828.140562873</v>
      </c>
      <c r="X205" s="152"/>
      <c r="Y205" s="19">
        <f t="shared" si="32"/>
        <v>0</v>
      </c>
      <c r="Z205" s="19">
        <f t="shared" si="32"/>
        <v>-11639.812035737094</v>
      </c>
      <c r="AA205" s="19">
        <f t="shared" si="33"/>
        <v>654809.68927691679</v>
      </c>
      <c r="AB205" s="19">
        <f t="shared" si="34"/>
        <v>0</v>
      </c>
      <c r="AC205" s="19">
        <f t="shared" si="34"/>
        <v>0</v>
      </c>
      <c r="AD205" s="19">
        <f t="shared" si="34"/>
        <v>41548.221670003608</v>
      </c>
      <c r="AE205" s="19">
        <f t="shared" si="35"/>
        <v>0</v>
      </c>
      <c r="AF205" s="19">
        <f t="shared" si="36"/>
        <v>684718.09891118482</v>
      </c>
      <c r="AG205" s="112"/>
      <c r="AH205" s="117">
        <f>'[4]Sped FY 2021'!DZ221</f>
        <v>7777.8664020823535</v>
      </c>
      <c r="AI205" s="19">
        <f t="shared" si="38"/>
        <v>0</v>
      </c>
      <c r="AJ205" s="19">
        <f t="shared" si="38"/>
        <v>-1.4965302094441721</v>
      </c>
      <c r="AK205" s="19">
        <f t="shared" si="38"/>
        <v>84.188857898305614</v>
      </c>
      <c r="AL205" s="19">
        <f t="shared" si="38"/>
        <v>0</v>
      </c>
      <c r="AM205" s="19">
        <f t="shared" si="38"/>
        <v>0</v>
      </c>
      <c r="AN205" s="19">
        <f t="shared" si="37"/>
        <v>5.341853346681293</v>
      </c>
      <c r="AO205" s="19">
        <f t="shared" si="37"/>
        <v>0</v>
      </c>
      <c r="AP205" s="19">
        <f t="shared" si="37"/>
        <v>88.034181035542929</v>
      </c>
      <c r="AQ205" s="118">
        <f>'[4]Sped FY 2021'!CR221</f>
        <v>1378.7704385426291</v>
      </c>
      <c r="AR205" s="119">
        <f>'[4]Sped FY 2021'!CS221</f>
        <v>1292.4198467966378</v>
      </c>
      <c r="AS205" s="188">
        <f>'[5]Sped FY 2021'!CO221</f>
        <v>0.58859593249858544</v>
      </c>
      <c r="AT205" s="189">
        <f>'[5]Sped FY 2021'!CQ221</f>
        <v>0.6226416258199059</v>
      </c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  <c r="BI205" s="162"/>
      <c r="BJ205" s="162"/>
      <c r="BK205" s="162"/>
      <c r="BL205" s="162"/>
      <c r="BM205" s="162"/>
      <c r="BN205" s="162"/>
      <c r="BO205" s="162"/>
      <c r="BP205" s="162"/>
      <c r="BQ205" s="162"/>
      <c r="BR205" s="162"/>
      <c r="BS205" s="162"/>
      <c r="BT205" s="162"/>
      <c r="BU205" s="162"/>
      <c r="BV205" s="162"/>
      <c r="BW205" s="162"/>
      <c r="BX205" s="162"/>
      <c r="BY205" s="162"/>
      <c r="BZ205" s="162"/>
      <c r="CA205" s="162"/>
      <c r="CB205" s="162"/>
      <c r="CC205" s="162"/>
      <c r="CD205" s="162"/>
      <c r="CE205" s="162"/>
      <c r="CF205" s="162"/>
      <c r="CG205" s="162"/>
      <c r="CH205" s="162"/>
      <c r="CI205" s="162"/>
      <c r="CJ205" s="162"/>
    </row>
    <row r="206" spans="1:88" ht="15" x14ac:dyDescent="0.25">
      <c r="A206" s="194">
        <v>624</v>
      </c>
      <c r="B206" s="194">
        <v>1</v>
      </c>
      <c r="C206" s="195" t="s">
        <v>184</v>
      </c>
      <c r="D206" s="157">
        <v>3</v>
      </c>
      <c r="E206" s="120">
        <f>'[4]Sped FY 2021'!AB222</f>
        <v>15582898.863891864</v>
      </c>
      <c r="F206" s="120">
        <f>'[4]Sped FY 2021'!AK222</f>
        <v>4247119.2660406707</v>
      </c>
      <c r="G206" s="120">
        <f>'[4]Sped FY 2021'!BP222</f>
        <v>748987.11639110558</v>
      </c>
      <c r="H206" s="120">
        <f>-'[4]Sped FY 2021'!CI222</f>
        <v>0</v>
      </c>
      <c r="I206" s="120">
        <f>'[4]Sped FY 2021'!CB222</f>
        <v>0</v>
      </c>
      <c r="J206" s="120">
        <f>'[4]Sped FY 2021'!BF222-'[4]Sped FY 2021'!BI222</f>
        <v>-2766304.8682338335</v>
      </c>
      <c r="K206" s="120">
        <f>'[4]Sped FY 2021'!CJ222</f>
        <v>0</v>
      </c>
      <c r="L206" s="138">
        <f t="shared" si="30"/>
        <v>17812700.378089804</v>
      </c>
      <c r="M206" s="134">
        <f t="shared" si="31"/>
        <v>0</v>
      </c>
      <c r="N206" s="158">
        <v>624</v>
      </c>
      <c r="O206" s="159">
        <v>1</v>
      </c>
      <c r="P206" s="14" t="s">
        <v>184</v>
      </c>
      <c r="Q206" s="14">
        <v>3</v>
      </c>
      <c r="R206" s="120">
        <v>15582898.863891864</v>
      </c>
      <c r="S206" s="120">
        <v>4262260.0128873279</v>
      </c>
      <c r="T206" s="120">
        <v>-1559984.0366015127</v>
      </c>
      <c r="U206" s="120">
        <v>0</v>
      </c>
      <c r="V206" s="120">
        <v>-2858536.0852708905</v>
      </c>
      <c r="W206" s="138">
        <v>15426638.754906787</v>
      </c>
      <c r="X206" s="152"/>
      <c r="Y206" s="19">
        <f t="shared" si="32"/>
        <v>0</v>
      </c>
      <c r="Z206" s="19">
        <f t="shared" si="32"/>
        <v>-15140.746846657246</v>
      </c>
      <c r="AA206" s="19">
        <f t="shared" si="33"/>
        <v>748987.11639110558</v>
      </c>
      <c r="AB206" s="19">
        <f t="shared" si="34"/>
        <v>1559984.0366015127</v>
      </c>
      <c r="AC206" s="19">
        <f t="shared" si="34"/>
        <v>0</v>
      </c>
      <c r="AD206" s="19">
        <f t="shared" si="34"/>
        <v>92231.217037057038</v>
      </c>
      <c r="AE206" s="19">
        <f t="shared" si="35"/>
        <v>0</v>
      </c>
      <c r="AF206" s="19">
        <f t="shared" si="36"/>
        <v>2386061.6231830176</v>
      </c>
      <c r="AG206" s="112"/>
      <c r="AH206" s="117">
        <f>'[4]Sped FY 2021'!DZ222</f>
        <v>8811.7669999046957</v>
      </c>
      <c r="AI206" s="19">
        <f t="shared" si="38"/>
        <v>0</v>
      </c>
      <c r="AJ206" s="19">
        <f t="shared" si="38"/>
        <v>-1.7182418516990976</v>
      </c>
      <c r="AK206" s="19">
        <f t="shared" si="38"/>
        <v>84.99851578000262</v>
      </c>
      <c r="AL206" s="19">
        <f t="shared" si="38"/>
        <v>177.03419037502749</v>
      </c>
      <c r="AM206" s="19">
        <f t="shared" si="38"/>
        <v>0</v>
      </c>
      <c r="AN206" s="19">
        <f t="shared" si="37"/>
        <v>10.466824308683442</v>
      </c>
      <c r="AO206" s="19">
        <f t="shared" si="37"/>
        <v>0</v>
      </c>
      <c r="AP206" s="19">
        <f t="shared" si="37"/>
        <v>270.78128861201441</v>
      </c>
      <c r="AQ206" s="118">
        <f>'[4]Sped FY 2021'!CR222</f>
        <v>1539.4010889162275</v>
      </c>
      <c r="AR206" s="119">
        <f>'[4]Sped FY 2021'!CS222</f>
        <v>1271.8581958256318</v>
      </c>
      <c r="AS206" s="188">
        <f>'[5]Sped FY 2021'!CO222</f>
        <v>0.55017287893162248</v>
      </c>
      <c r="AT206" s="189">
        <f>'[5]Sped FY 2021'!CQ222</f>
        <v>0.64779479228166348</v>
      </c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  <c r="BI206" s="162"/>
      <c r="BJ206" s="162"/>
      <c r="BK206" s="162"/>
      <c r="BL206" s="162"/>
      <c r="BM206" s="162"/>
      <c r="BN206" s="162"/>
      <c r="BO206" s="162"/>
      <c r="BP206" s="162"/>
      <c r="BQ206" s="162"/>
      <c r="BR206" s="162"/>
      <c r="BS206" s="162"/>
      <c r="BT206" s="162"/>
      <c r="BU206" s="162"/>
      <c r="BV206" s="162"/>
      <c r="BW206" s="162"/>
      <c r="BX206" s="162"/>
      <c r="BY206" s="162"/>
      <c r="BZ206" s="162"/>
      <c r="CA206" s="162"/>
      <c r="CB206" s="162"/>
      <c r="CC206" s="162"/>
      <c r="CD206" s="162"/>
      <c r="CE206" s="162"/>
      <c r="CF206" s="162"/>
      <c r="CG206" s="162"/>
      <c r="CH206" s="162"/>
      <c r="CI206" s="162"/>
      <c r="CJ206" s="162"/>
    </row>
    <row r="207" spans="1:88" ht="15" x14ac:dyDescent="0.25">
      <c r="A207" s="194">
        <v>625</v>
      </c>
      <c r="B207" s="194">
        <v>1</v>
      </c>
      <c r="C207" s="195" t="s">
        <v>185</v>
      </c>
      <c r="D207" s="157">
        <v>1</v>
      </c>
      <c r="E207" s="120">
        <f>'[4]Sped FY 2021'!AB223</f>
        <v>66337628.150724828</v>
      </c>
      <c r="F207" s="120">
        <f>'[4]Sped FY 2021'!AK223</f>
        <v>11935695.225969186</v>
      </c>
      <c r="G207" s="120">
        <f>'[4]Sped FY 2021'!BP223</f>
        <v>3118981.2770137587</v>
      </c>
      <c r="H207" s="120">
        <f>-'[4]Sped FY 2021'!CI223</f>
        <v>0</v>
      </c>
      <c r="I207" s="120">
        <f>'[4]Sped FY 2021'!CB223</f>
        <v>1576646.1365935504</v>
      </c>
      <c r="J207" s="120">
        <f>'[4]Sped FY 2021'!BF223-'[4]Sped FY 2021'!BI223</f>
        <v>-15537450.846351096</v>
      </c>
      <c r="K207" s="120">
        <f>'[4]Sped FY 2021'!CJ223</f>
        <v>0</v>
      </c>
      <c r="L207" s="138">
        <f t="shared" si="30"/>
        <v>67431499.943950221</v>
      </c>
      <c r="M207" s="134">
        <f t="shared" si="31"/>
        <v>0</v>
      </c>
      <c r="N207" s="158">
        <v>625</v>
      </c>
      <c r="O207" s="159">
        <v>1</v>
      </c>
      <c r="P207" s="14" t="s">
        <v>185</v>
      </c>
      <c r="Q207" s="14">
        <v>1</v>
      </c>
      <c r="R207" s="120">
        <v>66337628.150724828</v>
      </c>
      <c r="S207" s="120">
        <v>12040142.685629368</v>
      </c>
      <c r="T207" s="120">
        <v>0</v>
      </c>
      <c r="U207" s="120">
        <v>3441023.4224167317</v>
      </c>
      <c r="V207" s="120">
        <v>-17383071.533085536</v>
      </c>
      <c r="W207" s="138">
        <v>64435722.725685388</v>
      </c>
      <c r="X207" s="152"/>
      <c r="Y207" s="19">
        <f t="shared" si="32"/>
        <v>0</v>
      </c>
      <c r="Z207" s="19">
        <f t="shared" si="32"/>
        <v>-104447.45966018178</v>
      </c>
      <c r="AA207" s="19">
        <f t="shared" si="33"/>
        <v>3118981.2770137587</v>
      </c>
      <c r="AB207" s="19">
        <f t="shared" si="34"/>
        <v>0</v>
      </c>
      <c r="AC207" s="19">
        <f t="shared" si="34"/>
        <v>-1864377.2858231813</v>
      </c>
      <c r="AD207" s="19">
        <f t="shared" si="34"/>
        <v>1845620.6867344398</v>
      </c>
      <c r="AE207" s="19">
        <f t="shared" si="35"/>
        <v>0</v>
      </c>
      <c r="AF207" s="19">
        <f t="shared" si="36"/>
        <v>2995777.2182648331</v>
      </c>
      <c r="AG207" s="112"/>
      <c r="AH207" s="117">
        <f>'[4]Sped FY 2021'!DZ223</f>
        <v>36156.177096712716</v>
      </c>
      <c r="AI207" s="19">
        <f t="shared" si="38"/>
        <v>0</v>
      </c>
      <c r="AJ207" s="19">
        <f t="shared" si="38"/>
        <v>-2.8887860400948759</v>
      </c>
      <c r="AK207" s="19">
        <f t="shared" si="38"/>
        <v>86.26413319834451</v>
      </c>
      <c r="AL207" s="19">
        <f t="shared" si="38"/>
        <v>0</v>
      </c>
      <c r="AM207" s="19">
        <f t="shared" si="38"/>
        <v>-51.564557857879521</v>
      </c>
      <c r="AN207" s="19">
        <f t="shared" si="37"/>
        <v>51.045791754965208</v>
      </c>
      <c r="AO207" s="19">
        <f t="shared" si="37"/>
        <v>0</v>
      </c>
      <c r="AP207" s="19">
        <f t="shared" si="37"/>
        <v>82.856581055335255</v>
      </c>
      <c r="AQ207" s="118">
        <f>'[4]Sped FY 2021'!CR223</f>
        <v>1416.5572043509364</v>
      </c>
      <c r="AR207" s="119">
        <f>'[4]Sped FY 2021'!CS223</f>
        <v>1333.7512314539263</v>
      </c>
      <c r="AS207" s="188">
        <f>'[5]Sped FY 2021'!CO223</f>
        <v>0.6671083843382497</v>
      </c>
      <c r="AT207" s="189">
        <f>'[5]Sped FY 2021'!CQ223</f>
        <v>0.69494887512027248</v>
      </c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  <c r="BI207" s="162"/>
      <c r="BJ207" s="162"/>
      <c r="BK207" s="162"/>
      <c r="BL207" s="162"/>
      <c r="BM207" s="162"/>
      <c r="BN207" s="162"/>
      <c r="BO207" s="162"/>
      <c r="BP207" s="162"/>
      <c r="BQ207" s="162"/>
      <c r="BR207" s="162"/>
      <c r="BS207" s="162"/>
      <c r="BT207" s="162"/>
      <c r="BU207" s="162"/>
      <c r="BV207" s="162"/>
      <c r="BW207" s="162"/>
      <c r="BX207" s="162"/>
      <c r="BY207" s="162"/>
      <c r="BZ207" s="162"/>
      <c r="CA207" s="162"/>
      <c r="CB207" s="162"/>
      <c r="CC207" s="162"/>
      <c r="CD207" s="162"/>
      <c r="CE207" s="162"/>
      <c r="CF207" s="162"/>
      <c r="CG207" s="162"/>
      <c r="CH207" s="162"/>
      <c r="CI207" s="162"/>
      <c r="CJ207" s="162"/>
    </row>
    <row r="208" spans="1:88" ht="15" x14ac:dyDescent="0.25">
      <c r="A208" s="194">
        <v>630</v>
      </c>
      <c r="B208" s="194">
        <v>1</v>
      </c>
      <c r="C208" s="195" t="s">
        <v>186</v>
      </c>
      <c r="D208" s="157">
        <v>6</v>
      </c>
      <c r="E208" s="120">
        <f>'[4]Sped FY 2021'!AB224</f>
        <v>323011.01713533065</v>
      </c>
      <c r="F208" s="120">
        <f>'[4]Sped FY 2021'!AK224</f>
        <v>68428.180242715971</v>
      </c>
      <c r="G208" s="120">
        <f>'[4]Sped FY 2021'!BP224</f>
        <v>14024.37622544604</v>
      </c>
      <c r="H208" s="120">
        <f>-'[4]Sped FY 2021'!CI224</f>
        <v>0</v>
      </c>
      <c r="I208" s="120">
        <f>'[4]Sped FY 2021'!CB224</f>
        <v>62797.875859854335</v>
      </c>
      <c r="J208" s="120">
        <f>'[4]Sped FY 2021'!BF224-'[4]Sped FY 2021'!BI224</f>
        <v>-21895.48810859715</v>
      </c>
      <c r="K208" s="120">
        <f>'[4]Sped FY 2021'!CJ224</f>
        <v>0</v>
      </c>
      <c r="L208" s="138">
        <f t="shared" si="30"/>
        <v>446365.96135474986</v>
      </c>
      <c r="M208" s="134">
        <f t="shared" si="31"/>
        <v>0</v>
      </c>
      <c r="N208" s="158">
        <v>630</v>
      </c>
      <c r="O208" s="159">
        <v>1</v>
      </c>
      <c r="P208" s="14" t="s">
        <v>186</v>
      </c>
      <c r="Q208" s="14">
        <v>6</v>
      </c>
      <c r="R208" s="120">
        <v>323011.01713533065</v>
      </c>
      <c r="S208" s="120">
        <v>68428.627189307954</v>
      </c>
      <c r="T208" s="120">
        <v>0</v>
      </c>
      <c r="U208" s="120">
        <v>66176.407879952923</v>
      </c>
      <c r="V208" s="120">
        <v>-24446.22649074873</v>
      </c>
      <c r="W208" s="138">
        <v>433169.82571384276</v>
      </c>
      <c r="X208" s="152"/>
      <c r="Y208" s="19">
        <f t="shared" si="32"/>
        <v>0</v>
      </c>
      <c r="Z208" s="19">
        <f t="shared" si="32"/>
        <v>-0.4469465919828508</v>
      </c>
      <c r="AA208" s="19">
        <f t="shared" si="33"/>
        <v>14024.37622544604</v>
      </c>
      <c r="AB208" s="19">
        <f t="shared" si="34"/>
        <v>0</v>
      </c>
      <c r="AC208" s="19">
        <f t="shared" si="34"/>
        <v>-3378.532020098588</v>
      </c>
      <c r="AD208" s="19">
        <f t="shared" si="34"/>
        <v>2550.7383821515796</v>
      </c>
      <c r="AE208" s="19">
        <f t="shared" si="35"/>
        <v>0</v>
      </c>
      <c r="AF208" s="19">
        <f t="shared" si="36"/>
        <v>13196.135640907101</v>
      </c>
      <c r="AG208" s="112"/>
      <c r="AH208" s="117">
        <f>'[4]Sped FY 2021'!DZ224</f>
        <v>372.76688220805494</v>
      </c>
      <c r="AI208" s="19">
        <f t="shared" si="38"/>
        <v>0</v>
      </c>
      <c r="AJ208" s="19">
        <f t="shared" si="38"/>
        <v>-1.1989975862002501E-3</v>
      </c>
      <c r="AK208" s="19">
        <f t="shared" si="38"/>
        <v>37.622377133863836</v>
      </c>
      <c r="AL208" s="19">
        <f t="shared" si="38"/>
        <v>0</v>
      </c>
      <c r="AM208" s="19">
        <f t="shared" si="38"/>
        <v>-9.0633910396924815</v>
      </c>
      <c r="AN208" s="19">
        <f t="shared" si="37"/>
        <v>6.8427172688799063</v>
      </c>
      <c r="AO208" s="19">
        <f t="shared" si="37"/>
        <v>0</v>
      </c>
      <c r="AP208" s="19">
        <f t="shared" si="37"/>
        <v>35.400504365465203</v>
      </c>
      <c r="AQ208" s="118">
        <f>'[4]Sped FY 2021'!CR224</f>
        <v>611.08315619691609</v>
      </c>
      <c r="AR208" s="119">
        <f>'[4]Sped FY 2021'!CS224</f>
        <v>576.46644784035641</v>
      </c>
      <c r="AS208" s="188">
        <f>'[5]Sped FY 2021'!CO224</f>
        <v>0.67688677325063773</v>
      </c>
      <c r="AT208" s="189">
        <f>'[5]Sped FY 2021'!CQ224</f>
        <v>0.69706550936645129</v>
      </c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  <c r="BI208" s="162"/>
      <c r="BJ208" s="162"/>
      <c r="BK208" s="162"/>
      <c r="BL208" s="162"/>
      <c r="BM208" s="162"/>
      <c r="BN208" s="162"/>
      <c r="BO208" s="162"/>
      <c r="BP208" s="162"/>
      <c r="BQ208" s="162"/>
      <c r="BR208" s="162"/>
      <c r="BS208" s="162"/>
      <c r="BT208" s="162"/>
      <c r="BU208" s="162"/>
      <c r="BV208" s="162"/>
      <c r="BW208" s="162"/>
      <c r="BX208" s="162"/>
      <c r="BY208" s="162"/>
      <c r="BZ208" s="162"/>
      <c r="CA208" s="162"/>
      <c r="CB208" s="162"/>
      <c r="CC208" s="162"/>
      <c r="CD208" s="162"/>
      <c r="CE208" s="162"/>
      <c r="CF208" s="162"/>
      <c r="CG208" s="162"/>
      <c r="CH208" s="162"/>
      <c r="CI208" s="162"/>
      <c r="CJ208" s="162"/>
    </row>
    <row r="209" spans="1:88" ht="15" x14ac:dyDescent="0.25">
      <c r="A209" s="194">
        <v>635</v>
      </c>
      <c r="B209" s="194">
        <v>1</v>
      </c>
      <c r="C209" s="195" t="s">
        <v>187</v>
      </c>
      <c r="D209" s="157">
        <v>6</v>
      </c>
      <c r="E209" s="120">
        <f>'[4]Sped FY 2021'!AB225</f>
        <v>22166.953581312002</v>
      </c>
      <c r="F209" s="120">
        <f>'[4]Sped FY 2021'!AK225</f>
        <v>44807.085013058699</v>
      </c>
      <c r="G209" s="120">
        <f>'[4]Sped FY 2021'!BP225</f>
        <v>8897.9230622603536</v>
      </c>
      <c r="H209" s="120">
        <f>-'[4]Sped FY 2021'!CI225</f>
        <v>0</v>
      </c>
      <c r="I209" s="120">
        <f>'[4]Sped FY 2021'!CB225</f>
        <v>0</v>
      </c>
      <c r="J209" s="120">
        <f>'[4]Sped FY 2021'!BF225-'[4]Sped FY 2021'!BI225</f>
        <v>-70698.754901614971</v>
      </c>
      <c r="K209" s="120">
        <f>'[4]Sped FY 2021'!CJ225</f>
        <v>0</v>
      </c>
      <c r="L209" s="138">
        <f t="shared" si="30"/>
        <v>5173.2067550160864</v>
      </c>
      <c r="M209" s="134">
        <f t="shared" si="31"/>
        <v>0</v>
      </c>
      <c r="N209" s="158">
        <v>635</v>
      </c>
      <c r="O209" s="159">
        <v>1</v>
      </c>
      <c r="P209" s="14" t="s">
        <v>187</v>
      </c>
      <c r="Q209" s="14">
        <v>6</v>
      </c>
      <c r="R209" s="120">
        <v>21740.150001982933</v>
      </c>
      <c r="S209" s="120">
        <v>45049.735155183036</v>
      </c>
      <c r="T209" s="120">
        <v>0</v>
      </c>
      <c r="U209" s="120">
        <v>0</v>
      </c>
      <c r="V209" s="120">
        <v>-76076.721099811693</v>
      </c>
      <c r="W209" s="138">
        <v>-9286.8359426457318</v>
      </c>
      <c r="X209" s="152"/>
      <c r="Y209" s="19">
        <f t="shared" si="32"/>
        <v>426.80357932906918</v>
      </c>
      <c r="Z209" s="19">
        <f t="shared" si="32"/>
        <v>-242.65014212433744</v>
      </c>
      <c r="AA209" s="19">
        <f t="shared" si="33"/>
        <v>8897.9230622603536</v>
      </c>
      <c r="AB209" s="19">
        <f t="shared" si="34"/>
        <v>0</v>
      </c>
      <c r="AC209" s="19">
        <f t="shared" si="34"/>
        <v>0</v>
      </c>
      <c r="AD209" s="19">
        <f t="shared" si="34"/>
        <v>5377.966198196722</v>
      </c>
      <c r="AE209" s="19">
        <f t="shared" si="35"/>
        <v>0</v>
      </c>
      <c r="AF209" s="19">
        <f t="shared" si="36"/>
        <v>14460.042697661818</v>
      </c>
      <c r="AG209" s="112"/>
      <c r="AH209" s="117">
        <f>'[4]Sped FY 2021'!DZ225</f>
        <v>90.428623716239741</v>
      </c>
      <c r="AI209" s="19">
        <f t="shared" si="38"/>
        <v>4.7197840881484199</v>
      </c>
      <c r="AJ209" s="19">
        <f t="shared" si="38"/>
        <v>-2.6833333534496866</v>
      </c>
      <c r="AK209" s="19">
        <f t="shared" si="38"/>
        <v>98.397196557824074</v>
      </c>
      <c r="AL209" s="19">
        <f t="shared" si="38"/>
        <v>0</v>
      </c>
      <c r="AM209" s="19">
        <f t="shared" si="38"/>
        <v>0</v>
      </c>
      <c r="AN209" s="19">
        <f t="shared" si="37"/>
        <v>59.471945686937545</v>
      </c>
      <c r="AO209" s="19">
        <f t="shared" si="37"/>
        <v>0</v>
      </c>
      <c r="AP209" s="19">
        <f t="shared" si="37"/>
        <v>159.90559297946047</v>
      </c>
      <c r="AQ209" s="118">
        <f>'[4]Sped FY 2021'!CR225</f>
        <v>1591.4952259832619</v>
      </c>
      <c r="AR209" s="119">
        <f>'[4]Sped FY 2021'!CS225</f>
        <v>1432.6012566256122</v>
      </c>
      <c r="AS209" s="188">
        <f>'[5]Sped FY 2021'!CO225</f>
        <v>0.45307016407187967</v>
      </c>
      <c r="AT209" s="189">
        <f>'[5]Sped FY 2021'!CQ225</f>
        <v>0.55975000779884709</v>
      </c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2"/>
      <c r="BN209" s="162"/>
      <c r="BO209" s="162"/>
      <c r="BP209" s="162"/>
      <c r="BQ209" s="162"/>
      <c r="BR209" s="162"/>
      <c r="BS209" s="162"/>
      <c r="BT209" s="162"/>
      <c r="BU209" s="162"/>
      <c r="BV209" s="162"/>
      <c r="BW209" s="162"/>
      <c r="BX209" s="162"/>
      <c r="BY209" s="162"/>
      <c r="BZ209" s="162"/>
      <c r="CA209" s="162"/>
      <c r="CB209" s="162"/>
      <c r="CC209" s="162"/>
      <c r="CD209" s="162"/>
      <c r="CE209" s="162"/>
      <c r="CF209" s="162"/>
      <c r="CG209" s="162"/>
      <c r="CH209" s="162"/>
      <c r="CI209" s="162"/>
      <c r="CJ209" s="162"/>
    </row>
    <row r="210" spans="1:88" ht="15" x14ac:dyDescent="0.25">
      <c r="A210" s="194">
        <v>640</v>
      </c>
      <c r="B210" s="194">
        <v>1</v>
      </c>
      <c r="C210" s="195" t="s">
        <v>188</v>
      </c>
      <c r="D210" s="157">
        <v>6</v>
      </c>
      <c r="E210" s="120">
        <f>'[4]Sped FY 2021'!AB226</f>
        <v>198876.72965752648</v>
      </c>
      <c r="F210" s="120">
        <f>'[4]Sped FY 2021'!AK226</f>
        <v>56173.073511997442</v>
      </c>
      <c r="G210" s="120">
        <f>'[4]Sped FY 2021'!BP226</f>
        <v>10267.842209406032</v>
      </c>
      <c r="H210" s="120">
        <f>-'[4]Sped FY 2021'!CI226</f>
        <v>0</v>
      </c>
      <c r="I210" s="120">
        <f>'[4]Sped FY 2021'!CB226</f>
        <v>29332.384614927112</v>
      </c>
      <c r="J210" s="120">
        <f>'[4]Sped FY 2021'!BF226-'[4]Sped FY 2021'!BI226</f>
        <v>-48617.451539070564</v>
      </c>
      <c r="K210" s="120">
        <f>'[4]Sped FY 2021'!CJ226</f>
        <v>0</v>
      </c>
      <c r="L210" s="138">
        <f t="shared" si="30"/>
        <v>246032.5784547865</v>
      </c>
      <c r="M210" s="134">
        <f t="shared" si="31"/>
        <v>0</v>
      </c>
      <c r="N210" s="158">
        <v>640</v>
      </c>
      <c r="O210" s="159">
        <v>1</v>
      </c>
      <c r="P210" s="14" t="s">
        <v>188</v>
      </c>
      <c r="Q210" s="14">
        <v>6</v>
      </c>
      <c r="R210" s="120">
        <v>198876.72965752648</v>
      </c>
      <c r="S210" s="120">
        <v>56126.829560274018</v>
      </c>
      <c r="T210" s="120">
        <v>0</v>
      </c>
      <c r="U210" s="120">
        <v>31244.841612797201</v>
      </c>
      <c r="V210" s="120">
        <v>-50032.008002371658</v>
      </c>
      <c r="W210" s="138">
        <v>236216.39282822609</v>
      </c>
      <c r="X210" s="152"/>
      <c r="Y210" s="19">
        <f t="shared" si="32"/>
        <v>0</v>
      </c>
      <c r="Z210" s="19">
        <f t="shared" si="32"/>
        <v>46.243951723423379</v>
      </c>
      <c r="AA210" s="19">
        <f t="shared" si="33"/>
        <v>10267.842209406032</v>
      </c>
      <c r="AB210" s="19">
        <f t="shared" si="34"/>
        <v>0</v>
      </c>
      <c r="AC210" s="19">
        <f t="shared" si="34"/>
        <v>-1912.4569978700893</v>
      </c>
      <c r="AD210" s="19">
        <f t="shared" si="34"/>
        <v>1414.5564633010945</v>
      </c>
      <c r="AE210" s="19">
        <f t="shared" si="35"/>
        <v>0</v>
      </c>
      <c r="AF210" s="19">
        <f t="shared" si="36"/>
        <v>9816.1856265604147</v>
      </c>
      <c r="AG210" s="112"/>
      <c r="AH210" s="117">
        <f>'[4]Sped FY 2021'!DZ226</f>
        <v>409.94309418028683</v>
      </c>
      <c r="AI210" s="19">
        <f t="shared" si="38"/>
        <v>0</v>
      </c>
      <c r="AJ210" s="19">
        <f t="shared" si="38"/>
        <v>0.1128057829974957</v>
      </c>
      <c r="AK210" s="19">
        <f t="shared" si="38"/>
        <v>25.046993973486448</v>
      </c>
      <c r="AL210" s="19">
        <f t="shared" si="38"/>
        <v>0</v>
      </c>
      <c r="AM210" s="19">
        <f t="shared" si="38"/>
        <v>-4.6651767648243867</v>
      </c>
      <c r="AN210" s="19">
        <f t="shared" si="37"/>
        <v>3.4506166426089222</v>
      </c>
      <c r="AO210" s="19">
        <f t="shared" si="37"/>
        <v>0</v>
      </c>
      <c r="AP210" s="19">
        <f t="shared" si="37"/>
        <v>23.945239634268368</v>
      </c>
      <c r="AQ210" s="118">
        <f>'[4]Sped FY 2021'!CR226</f>
        <v>406.56940548302344</v>
      </c>
      <c r="AR210" s="119">
        <f>'[4]Sped FY 2021'!CS226</f>
        <v>382.36030024965714</v>
      </c>
      <c r="AS210" s="188">
        <f>'[5]Sped FY 2021'!CO226</f>
        <v>0.7070143332040878</v>
      </c>
      <c r="AT210" s="189">
        <f>'[5]Sped FY 2021'!CQ226</f>
        <v>0.73175399454877554</v>
      </c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  <c r="BI210" s="162"/>
      <c r="BJ210" s="162"/>
      <c r="BK210" s="162"/>
      <c r="BL210" s="162"/>
      <c r="BM210" s="162"/>
      <c r="BN210" s="162"/>
      <c r="BO210" s="162"/>
      <c r="BP210" s="162"/>
      <c r="BQ210" s="162"/>
      <c r="BR210" s="162"/>
      <c r="BS210" s="162"/>
      <c r="BT210" s="162"/>
      <c r="BU210" s="162"/>
      <c r="BV210" s="162"/>
      <c r="BW210" s="162"/>
      <c r="BX210" s="162"/>
      <c r="BY210" s="162"/>
      <c r="BZ210" s="162"/>
      <c r="CA210" s="162"/>
      <c r="CB210" s="162"/>
      <c r="CC210" s="162"/>
      <c r="CD210" s="162"/>
      <c r="CE210" s="162"/>
      <c r="CF210" s="162"/>
      <c r="CG210" s="162"/>
      <c r="CH210" s="162"/>
      <c r="CI210" s="162"/>
      <c r="CJ210" s="162"/>
    </row>
    <row r="211" spans="1:88" ht="15" x14ac:dyDescent="0.25">
      <c r="A211" s="194">
        <v>656</v>
      </c>
      <c r="B211" s="194">
        <v>1</v>
      </c>
      <c r="C211" s="195" t="s">
        <v>189</v>
      </c>
      <c r="D211" s="157">
        <v>4</v>
      </c>
      <c r="E211" s="120">
        <f>'[4]Sped FY 2021'!AB227</f>
        <v>6578943.5872988272</v>
      </c>
      <c r="F211" s="120">
        <f>'[4]Sped FY 2021'!AK227</f>
        <v>1565508.1513209944</v>
      </c>
      <c r="G211" s="120">
        <f>'[4]Sped FY 2021'!BP227</f>
        <v>371284.85679414071</v>
      </c>
      <c r="H211" s="120">
        <f>-'[4]Sped FY 2021'!CI227</f>
        <v>0</v>
      </c>
      <c r="I211" s="120">
        <f>'[4]Sped FY 2021'!CB227</f>
        <v>0</v>
      </c>
      <c r="J211" s="120">
        <f>'[4]Sped FY 2021'!BF227-'[4]Sped FY 2021'!BI227</f>
        <v>-2344464.6218447201</v>
      </c>
      <c r="K211" s="120">
        <f>'[4]Sped FY 2021'!CJ227</f>
        <v>0</v>
      </c>
      <c r="L211" s="138">
        <f t="shared" si="30"/>
        <v>6171271.9735692423</v>
      </c>
      <c r="M211" s="134">
        <f t="shared" si="31"/>
        <v>0</v>
      </c>
      <c r="N211" s="158">
        <v>656</v>
      </c>
      <c r="O211" s="159">
        <v>1</v>
      </c>
      <c r="P211" s="14" t="s">
        <v>189</v>
      </c>
      <c r="Q211" s="14">
        <v>4</v>
      </c>
      <c r="R211" s="120">
        <v>6578943.5872988272</v>
      </c>
      <c r="S211" s="120">
        <v>1570146.1166912417</v>
      </c>
      <c r="T211" s="120">
        <v>0</v>
      </c>
      <c r="U211" s="120">
        <v>0</v>
      </c>
      <c r="V211" s="120">
        <v>-2470639.344122834</v>
      </c>
      <c r="W211" s="138">
        <v>5678450.3598672356</v>
      </c>
      <c r="X211" s="152"/>
      <c r="Y211" s="19">
        <f t="shared" si="32"/>
        <v>0</v>
      </c>
      <c r="Z211" s="19">
        <f t="shared" si="32"/>
        <v>-4637.9653702473734</v>
      </c>
      <c r="AA211" s="19">
        <f t="shared" si="33"/>
        <v>371284.85679414071</v>
      </c>
      <c r="AB211" s="19">
        <f t="shared" si="34"/>
        <v>0</v>
      </c>
      <c r="AC211" s="19">
        <f t="shared" si="34"/>
        <v>0</v>
      </c>
      <c r="AD211" s="19">
        <f t="shared" si="34"/>
        <v>126174.72227811394</v>
      </c>
      <c r="AE211" s="19">
        <f t="shared" si="35"/>
        <v>0</v>
      </c>
      <c r="AF211" s="19">
        <f t="shared" si="36"/>
        <v>492821.61370200664</v>
      </c>
      <c r="AG211" s="112"/>
      <c r="AH211" s="117">
        <f>'[4]Sped FY 2021'!DZ227</f>
        <v>3511.64488764731</v>
      </c>
      <c r="AI211" s="19">
        <f t="shared" si="38"/>
        <v>0</v>
      </c>
      <c r="AJ211" s="19">
        <f t="shared" si="38"/>
        <v>-1.32073871892971</v>
      </c>
      <c r="AK211" s="19">
        <f t="shared" si="38"/>
        <v>105.72961352105557</v>
      </c>
      <c r="AL211" s="19">
        <f t="shared" si="38"/>
        <v>0</v>
      </c>
      <c r="AM211" s="19">
        <f t="shared" si="38"/>
        <v>0</v>
      </c>
      <c r="AN211" s="19">
        <f t="shared" si="37"/>
        <v>35.930376309390148</v>
      </c>
      <c r="AO211" s="19">
        <f t="shared" si="37"/>
        <v>0</v>
      </c>
      <c r="AP211" s="19">
        <f t="shared" si="37"/>
        <v>140.33925111151584</v>
      </c>
      <c r="AQ211" s="118">
        <f>'[4]Sped FY 2021'!CR227</f>
        <v>1787.5169547149335</v>
      </c>
      <c r="AR211" s="119">
        <f>'[4]Sped FY 2021'!CS227</f>
        <v>1645.1322969331059</v>
      </c>
      <c r="AS211" s="188">
        <f>'[5]Sped FY 2021'!CO227</f>
        <v>0.60933487344946524</v>
      </c>
      <c r="AT211" s="189">
        <f>'[5]Sped FY 2021'!CQ227</f>
        <v>0.65948179480714031</v>
      </c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  <c r="BI211" s="162"/>
      <c r="BJ211" s="162"/>
      <c r="BK211" s="162"/>
      <c r="BL211" s="162"/>
      <c r="BM211" s="162"/>
      <c r="BN211" s="162"/>
      <c r="BO211" s="162"/>
      <c r="BP211" s="162"/>
      <c r="BQ211" s="162"/>
      <c r="BR211" s="162"/>
      <c r="BS211" s="162"/>
      <c r="BT211" s="162"/>
      <c r="BU211" s="162"/>
      <c r="BV211" s="162"/>
      <c r="BW211" s="162"/>
      <c r="BX211" s="162"/>
      <c r="BY211" s="162"/>
      <c r="BZ211" s="162"/>
      <c r="CA211" s="162"/>
      <c r="CB211" s="162"/>
      <c r="CC211" s="162"/>
      <c r="CD211" s="162"/>
      <c r="CE211" s="162"/>
      <c r="CF211" s="162"/>
      <c r="CG211" s="162"/>
      <c r="CH211" s="162"/>
      <c r="CI211" s="162"/>
      <c r="CJ211" s="162"/>
    </row>
    <row r="212" spans="1:88" ht="15" x14ac:dyDescent="0.25">
      <c r="A212" s="194">
        <v>659</v>
      </c>
      <c r="B212" s="194">
        <v>1</v>
      </c>
      <c r="C212" s="195" t="s">
        <v>190</v>
      </c>
      <c r="D212" s="157">
        <v>3</v>
      </c>
      <c r="E212" s="120">
        <f>'[4]Sped FY 2021'!AB228</f>
        <v>5897194.3452950455</v>
      </c>
      <c r="F212" s="120">
        <f>'[4]Sped FY 2021'!AK228</f>
        <v>1844844.6702894131</v>
      </c>
      <c r="G212" s="120">
        <f>'[4]Sped FY 2021'!BP228</f>
        <v>310596.74011604744</v>
      </c>
      <c r="H212" s="120">
        <f>-'[4]Sped FY 2021'!CI228</f>
        <v>0</v>
      </c>
      <c r="I212" s="120">
        <f>'[4]Sped FY 2021'!CB228</f>
        <v>0</v>
      </c>
      <c r="J212" s="120">
        <f>'[4]Sped FY 2021'!BF228-'[4]Sped FY 2021'!BI228</f>
        <v>-912415.16844313836</v>
      </c>
      <c r="K212" s="120">
        <f>'[4]Sped FY 2021'!CJ228</f>
        <v>0</v>
      </c>
      <c r="L212" s="138">
        <f t="shared" ref="L212:L275" si="39">SUM(E212:K212)</f>
        <v>7140220.5872573676</v>
      </c>
      <c r="M212" s="134">
        <f t="shared" ref="M212:M275" si="40">N212-A212</f>
        <v>0</v>
      </c>
      <c r="N212" s="158">
        <v>659</v>
      </c>
      <c r="O212" s="159">
        <v>1</v>
      </c>
      <c r="P212" s="14" t="s">
        <v>190</v>
      </c>
      <c r="Q212" s="14">
        <v>3</v>
      </c>
      <c r="R212" s="120">
        <v>5570252.9077531956</v>
      </c>
      <c r="S212" s="120">
        <v>2031985.5088079416</v>
      </c>
      <c r="T212" s="120">
        <v>-87385.462094867835</v>
      </c>
      <c r="U212" s="120">
        <v>0</v>
      </c>
      <c r="V212" s="120">
        <v>-969401.95664923894</v>
      </c>
      <c r="W212" s="138">
        <v>6545450.9978170302</v>
      </c>
      <c r="X212" s="152"/>
      <c r="Y212" s="19">
        <f t="shared" ref="Y212:Z275" si="41">E212-R212</f>
        <v>326941.43754184991</v>
      </c>
      <c r="Z212" s="19">
        <f t="shared" si="41"/>
        <v>-187140.8385185285</v>
      </c>
      <c r="AA212" s="19">
        <f t="shared" ref="AA212:AA275" si="42">G212</f>
        <v>310596.74011604744</v>
      </c>
      <c r="AB212" s="19">
        <f t="shared" ref="AB212:AD275" si="43">H212-T212</f>
        <v>87385.462094867835</v>
      </c>
      <c r="AC212" s="19">
        <f t="shared" si="43"/>
        <v>0</v>
      </c>
      <c r="AD212" s="19">
        <f t="shared" si="43"/>
        <v>56986.78820610058</v>
      </c>
      <c r="AE212" s="19">
        <f t="shared" ref="AE212:AE275" si="44">K212</f>
        <v>0</v>
      </c>
      <c r="AF212" s="19">
        <f t="shared" ref="AF212:AF275" si="45">L212-W212</f>
        <v>594769.58944033738</v>
      </c>
      <c r="AG212" s="112"/>
      <c r="AH212" s="117">
        <f>'[4]Sped FY 2021'!DZ228</f>
        <v>4006.9927931151565</v>
      </c>
      <c r="AI212" s="19">
        <f t="shared" si="38"/>
        <v>81.592719134310158</v>
      </c>
      <c r="AJ212" s="19">
        <f t="shared" si="38"/>
        <v>-46.703562541982912</v>
      </c>
      <c r="AK212" s="19">
        <f t="shared" si="38"/>
        <v>77.513675754475273</v>
      </c>
      <c r="AL212" s="19">
        <f t="shared" si="38"/>
        <v>21.808240395394311</v>
      </c>
      <c r="AM212" s="19">
        <f t="shared" si="38"/>
        <v>0</v>
      </c>
      <c r="AN212" s="19">
        <f t="shared" si="37"/>
        <v>14.221834464992222</v>
      </c>
      <c r="AO212" s="19">
        <f t="shared" si="37"/>
        <v>0</v>
      </c>
      <c r="AP212" s="19">
        <f t="shared" si="37"/>
        <v>148.43290720718906</v>
      </c>
      <c r="AQ212" s="118">
        <f>'[4]Sped FY 2021'!CR228</f>
        <v>1236.7429588525126</v>
      </c>
      <c r="AR212" s="119">
        <f>'[4]Sped FY 2021'!CS228</f>
        <v>1084.8695970469867</v>
      </c>
      <c r="AS212" s="188">
        <f>'[5]Sped FY 2021'!CO228</f>
        <v>0.62903587938381911</v>
      </c>
      <c r="AT212" s="189">
        <f>'[5]Sped FY 2021'!CQ228</f>
        <v>0.685188474449275</v>
      </c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  <c r="BI212" s="162"/>
      <c r="BJ212" s="162"/>
      <c r="BK212" s="162"/>
      <c r="BL212" s="162"/>
      <c r="BM212" s="162"/>
      <c r="BN212" s="162"/>
      <c r="BO212" s="162"/>
      <c r="BP212" s="162"/>
      <c r="BQ212" s="162"/>
      <c r="BR212" s="162"/>
      <c r="BS212" s="162"/>
      <c r="BT212" s="162"/>
      <c r="BU212" s="162"/>
      <c r="BV212" s="162"/>
      <c r="BW212" s="162"/>
      <c r="BX212" s="162"/>
      <c r="BY212" s="162"/>
      <c r="BZ212" s="162"/>
      <c r="CA212" s="162"/>
      <c r="CB212" s="162"/>
      <c r="CC212" s="162"/>
      <c r="CD212" s="162"/>
      <c r="CE212" s="162"/>
      <c r="CF212" s="162"/>
      <c r="CG212" s="162"/>
      <c r="CH212" s="162"/>
      <c r="CI212" s="162"/>
      <c r="CJ212" s="162"/>
    </row>
    <row r="213" spans="1:88" ht="15" x14ac:dyDescent="0.25">
      <c r="A213" s="194">
        <v>671</v>
      </c>
      <c r="B213" s="194">
        <v>1</v>
      </c>
      <c r="C213" s="195" t="s">
        <v>191</v>
      </c>
      <c r="D213" s="157">
        <v>6</v>
      </c>
      <c r="E213" s="120">
        <f>'[4]Sped FY 2021'!AB229</f>
        <v>377351.95544388611</v>
      </c>
      <c r="F213" s="120">
        <f>'[4]Sped FY 2021'!AK229</f>
        <v>123347.22820858937</v>
      </c>
      <c r="G213" s="120">
        <f>'[4]Sped FY 2021'!BP229</f>
        <v>19356.900982756037</v>
      </c>
      <c r="H213" s="120">
        <f>-'[4]Sped FY 2021'!CI229</f>
        <v>0</v>
      </c>
      <c r="I213" s="120">
        <f>'[4]Sped FY 2021'!CB229</f>
        <v>0</v>
      </c>
      <c r="J213" s="120">
        <f>'[4]Sped FY 2021'!BF229-'[4]Sped FY 2021'!BI229</f>
        <v>-8314.2845417017015</v>
      </c>
      <c r="K213" s="120">
        <f>'[4]Sped FY 2021'!CJ229</f>
        <v>0</v>
      </c>
      <c r="L213" s="138">
        <f t="shared" si="39"/>
        <v>511741.8000935298</v>
      </c>
      <c r="M213" s="134">
        <f t="shared" si="40"/>
        <v>0</v>
      </c>
      <c r="N213" s="158">
        <v>671</v>
      </c>
      <c r="O213" s="159">
        <v>1</v>
      </c>
      <c r="P213" s="14" t="s">
        <v>191</v>
      </c>
      <c r="Q213" s="14">
        <v>6</v>
      </c>
      <c r="R213" s="120">
        <v>355889.30479853199</v>
      </c>
      <c r="S213" s="120">
        <v>136616.50137543606</v>
      </c>
      <c r="T213" s="120">
        <v>-66282.790337051672</v>
      </c>
      <c r="U213" s="120">
        <v>0</v>
      </c>
      <c r="V213" s="120">
        <v>-8286.5277774360311</v>
      </c>
      <c r="W213" s="138">
        <v>417936.48805948033</v>
      </c>
      <c r="X213" s="152"/>
      <c r="Y213" s="19">
        <f t="shared" si="41"/>
        <v>21462.650645354122</v>
      </c>
      <c r="Z213" s="19">
        <f t="shared" si="41"/>
        <v>-13269.273166846688</v>
      </c>
      <c r="AA213" s="19">
        <f t="shared" si="42"/>
        <v>19356.900982756037</v>
      </c>
      <c r="AB213" s="19">
        <f t="shared" si="43"/>
        <v>66282.790337051672</v>
      </c>
      <c r="AC213" s="19">
        <f t="shared" si="43"/>
        <v>0</v>
      </c>
      <c r="AD213" s="19">
        <f t="shared" si="43"/>
        <v>-27.756764265670427</v>
      </c>
      <c r="AE213" s="19">
        <f t="shared" si="44"/>
        <v>0</v>
      </c>
      <c r="AF213" s="19">
        <f t="shared" si="45"/>
        <v>93805.312034049479</v>
      </c>
      <c r="AG213" s="112"/>
      <c r="AH213" s="117">
        <f>'[4]Sped FY 2021'!DZ229</f>
        <v>368.74783226511096</v>
      </c>
      <c r="AI213" s="19">
        <f t="shared" si="38"/>
        <v>58.204140519322614</v>
      </c>
      <c r="AJ213" s="19">
        <f t="shared" si="38"/>
        <v>-35.9846811446657</v>
      </c>
      <c r="AK213" s="19">
        <f t="shared" si="38"/>
        <v>52.493599389729859</v>
      </c>
      <c r="AL213" s="19">
        <f t="shared" si="38"/>
        <v>179.75099658185303</v>
      </c>
      <c r="AM213" s="19">
        <f t="shared" si="38"/>
        <v>0</v>
      </c>
      <c r="AN213" s="19">
        <f t="shared" si="37"/>
        <v>-7.5273023559674038E-2</v>
      </c>
      <c r="AO213" s="19">
        <f t="shared" si="37"/>
        <v>0</v>
      </c>
      <c r="AP213" s="19">
        <f t="shared" si="37"/>
        <v>254.38878232268013</v>
      </c>
      <c r="AQ213" s="118">
        <f>'[4]Sped FY 2021'!CR229</f>
        <v>880.84529691305522</v>
      </c>
      <c r="AR213" s="119">
        <f>'[4]Sped FY 2021'!CS229</f>
        <v>626.680782092968</v>
      </c>
      <c r="AS213" s="188">
        <f>'[5]Sped FY 2021'!CO229</f>
        <v>0.54828393991945434</v>
      </c>
      <c r="AT213" s="189">
        <f>'[5]Sped FY 2021'!CQ229</f>
        <v>0.68202742288197482</v>
      </c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  <c r="BI213" s="162"/>
      <c r="BJ213" s="162"/>
      <c r="BK213" s="162"/>
      <c r="BL213" s="162"/>
      <c r="BM213" s="162"/>
      <c r="BN213" s="162"/>
      <c r="BO213" s="162"/>
      <c r="BP213" s="162"/>
      <c r="BQ213" s="162"/>
      <c r="BR213" s="162"/>
      <c r="BS213" s="162"/>
      <c r="BT213" s="162"/>
      <c r="BU213" s="162"/>
      <c r="BV213" s="162"/>
      <c r="BW213" s="162"/>
      <c r="BX213" s="162"/>
      <c r="BY213" s="162"/>
      <c r="BZ213" s="162"/>
      <c r="CA213" s="162"/>
      <c r="CB213" s="162"/>
      <c r="CC213" s="162"/>
      <c r="CD213" s="162"/>
      <c r="CE213" s="162"/>
      <c r="CF213" s="162"/>
      <c r="CG213" s="162"/>
      <c r="CH213" s="162"/>
      <c r="CI213" s="162"/>
      <c r="CJ213" s="162"/>
    </row>
    <row r="214" spans="1:88" ht="15" x14ac:dyDescent="0.25">
      <c r="A214" s="194">
        <v>676</v>
      </c>
      <c r="B214" s="194">
        <v>1</v>
      </c>
      <c r="C214" s="195" t="s">
        <v>192</v>
      </c>
      <c r="D214" s="157">
        <v>6</v>
      </c>
      <c r="E214" s="120">
        <f>'[4]Sped FY 2021'!AB230</f>
        <v>163847.26597286839</v>
      </c>
      <c r="F214" s="120">
        <f>'[4]Sped FY 2021'!AK230</f>
        <v>36961.03117514011</v>
      </c>
      <c r="G214" s="120">
        <f>'[4]Sped FY 2021'!BP230</f>
        <v>7612.2172948149537</v>
      </c>
      <c r="H214" s="120">
        <f>-'[4]Sped FY 2021'!CI230</f>
        <v>0</v>
      </c>
      <c r="I214" s="120">
        <f>'[4]Sped FY 2021'!CB230</f>
        <v>0</v>
      </c>
      <c r="J214" s="120">
        <f>'[4]Sped FY 2021'!BF230-'[4]Sped FY 2021'!BI230</f>
        <v>17864.390440268555</v>
      </c>
      <c r="K214" s="120">
        <f>'[4]Sped FY 2021'!CJ230</f>
        <v>0</v>
      </c>
      <c r="L214" s="138">
        <f t="shared" si="39"/>
        <v>226284.90488309204</v>
      </c>
      <c r="M214" s="134">
        <f t="shared" si="40"/>
        <v>0</v>
      </c>
      <c r="N214" s="158">
        <v>676</v>
      </c>
      <c r="O214" s="159">
        <v>1</v>
      </c>
      <c r="P214" s="14" t="s">
        <v>192</v>
      </c>
      <c r="Q214" s="14">
        <v>6</v>
      </c>
      <c r="R214" s="120">
        <v>163847.26597286839</v>
      </c>
      <c r="S214" s="120">
        <v>37098.78642744934</v>
      </c>
      <c r="T214" s="120">
        <v>-21307.222210900349</v>
      </c>
      <c r="U214" s="120">
        <v>0</v>
      </c>
      <c r="V214" s="120">
        <v>20068.740639043383</v>
      </c>
      <c r="W214" s="138">
        <v>199707.5708284608</v>
      </c>
      <c r="X214" s="152"/>
      <c r="Y214" s="19">
        <f t="shared" si="41"/>
        <v>0</v>
      </c>
      <c r="Z214" s="19">
        <f t="shared" si="41"/>
        <v>-137.75525230923085</v>
      </c>
      <c r="AA214" s="19">
        <f t="shared" si="42"/>
        <v>7612.2172948149537</v>
      </c>
      <c r="AB214" s="19">
        <f t="shared" si="43"/>
        <v>21307.222210900349</v>
      </c>
      <c r="AC214" s="19">
        <f t="shared" si="43"/>
        <v>0</v>
      </c>
      <c r="AD214" s="19">
        <f t="shared" si="43"/>
        <v>-2204.3501987748277</v>
      </c>
      <c r="AE214" s="19">
        <f t="shared" si="44"/>
        <v>0</v>
      </c>
      <c r="AF214" s="19">
        <f t="shared" si="45"/>
        <v>26577.334054631239</v>
      </c>
      <c r="AG214" s="112"/>
      <c r="AH214" s="117">
        <f>'[4]Sped FY 2021'!DZ230</f>
        <v>181.86200991821548</v>
      </c>
      <c r="AI214" s="19">
        <f t="shared" si="38"/>
        <v>0</v>
      </c>
      <c r="AJ214" s="19">
        <f t="shared" si="38"/>
        <v>-0.75747129579828287</v>
      </c>
      <c r="AK214" s="19">
        <f t="shared" si="38"/>
        <v>41.857105275797934</v>
      </c>
      <c r="AL214" s="19">
        <f t="shared" si="38"/>
        <v>117.16147985212714</v>
      </c>
      <c r="AM214" s="19">
        <f t="shared" si="38"/>
        <v>0</v>
      </c>
      <c r="AN214" s="19">
        <f t="shared" si="37"/>
        <v>-12.121004270029449</v>
      </c>
      <c r="AO214" s="19">
        <f t="shared" si="37"/>
        <v>0</v>
      </c>
      <c r="AP214" s="19">
        <f t="shared" si="37"/>
        <v>146.14010956209731</v>
      </c>
      <c r="AQ214" s="118">
        <f>'[4]Sped FY 2021'!CR230</f>
        <v>673.2598827954622</v>
      </c>
      <c r="AR214" s="119">
        <f>'[4]Sped FY 2021'!CS230</f>
        <v>527.23755799390926</v>
      </c>
      <c r="AS214" s="188">
        <f>'[5]Sped FY 2021'!CO230</f>
        <v>0.56882899864381276</v>
      </c>
      <c r="AT214" s="189">
        <f>'[5]Sped FY 2021'!CQ230</f>
        <v>0.65077550753734348</v>
      </c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  <c r="BI214" s="162"/>
      <c r="BJ214" s="162"/>
      <c r="BK214" s="162"/>
      <c r="BL214" s="162"/>
      <c r="BM214" s="162"/>
      <c r="BN214" s="162"/>
      <c r="BO214" s="162"/>
      <c r="BP214" s="162"/>
      <c r="BQ214" s="162"/>
      <c r="BR214" s="162"/>
      <c r="BS214" s="162"/>
      <c r="BT214" s="162"/>
      <c r="BU214" s="162"/>
      <c r="BV214" s="162"/>
      <c r="BW214" s="162"/>
      <c r="BX214" s="162"/>
      <c r="BY214" s="162"/>
      <c r="BZ214" s="162"/>
      <c r="CA214" s="162"/>
      <c r="CB214" s="162"/>
      <c r="CC214" s="162"/>
      <c r="CD214" s="162"/>
      <c r="CE214" s="162"/>
      <c r="CF214" s="162"/>
      <c r="CG214" s="162"/>
      <c r="CH214" s="162"/>
      <c r="CI214" s="162"/>
      <c r="CJ214" s="162"/>
    </row>
    <row r="215" spans="1:88" ht="15" x14ac:dyDescent="0.25">
      <c r="A215" s="194">
        <v>682</v>
      </c>
      <c r="B215" s="194">
        <v>1</v>
      </c>
      <c r="C215" s="195" t="s">
        <v>193</v>
      </c>
      <c r="D215" s="157">
        <v>5</v>
      </c>
      <c r="E215" s="120">
        <f>'[4]Sped FY 2021'!AB231</f>
        <v>1005394.1137929253</v>
      </c>
      <c r="F215" s="120">
        <f>'[4]Sped FY 2021'!AK231</f>
        <v>242385.48344022597</v>
      </c>
      <c r="G215" s="120">
        <f>'[4]Sped FY 2021'!BP231</f>
        <v>47659.427540131088</v>
      </c>
      <c r="H215" s="120">
        <f>-'[4]Sped FY 2021'!CI231</f>
        <v>0</v>
      </c>
      <c r="I215" s="120">
        <f>'[4]Sped FY 2021'!CB231</f>
        <v>70089.726922662696</v>
      </c>
      <c r="J215" s="120">
        <f>'[4]Sped FY 2021'!BF231-'[4]Sped FY 2021'!BI231</f>
        <v>-44860.901399986789</v>
      </c>
      <c r="K215" s="120">
        <f>'[4]Sped FY 2021'!CJ231</f>
        <v>0</v>
      </c>
      <c r="L215" s="138">
        <f t="shared" si="39"/>
        <v>1320667.8502959583</v>
      </c>
      <c r="M215" s="134">
        <f t="shared" si="40"/>
        <v>0</v>
      </c>
      <c r="N215" s="158">
        <v>682</v>
      </c>
      <c r="O215" s="159">
        <v>1</v>
      </c>
      <c r="P215" s="14" t="s">
        <v>193</v>
      </c>
      <c r="Q215" s="14">
        <v>5</v>
      </c>
      <c r="R215" s="120">
        <v>1005394.1137929253</v>
      </c>
      <c r="S215" s="120">
        <v>243027.94557069516</v>
      </c>
      <c r="T215" s="120">
        <v>0</v>
      </c>
      <c r="U215" s="120">
        <v>75570.99413254275</v>
      </c>
      <c r="V215" s="120">
        <v>-48545.917286780663</v>
      </c>
      <c r="W215" s="138">
        <v>1275447.1362093824</v>
      </c>
      <c r="X215" s="152"/>
      <c r="Y215" s="19">
        <f t="shared" si="41"/>
        <v>0</v>
      </c>
      <c r="Z215" s="19">
        <f t="shared" si="41"/>
        <v>-642.46213046918274</v>
      </c>
      <c r="AA215" s="19">
        <f t="shared" si="42"/>
        <v>47659.427540131088</v>
      </c>
      <c r="AB215" s="19">
        <f t="shared" si="43"/>
        <v>0</v>
      </c>
      <c r="AC215" s="19">
        <f t="shared" si="43"/>
        <v>-5481.267209880054</v>
      </c>
      <c r="AD215" s="19">
        <f t="shared" si="43"/>
        <v>3685.0158867938735</v>
      </c>
      <c r="AE215" s="19">
        <f t="shared" si="44"/>
        <v>0</v>
      </c>
      <c r="AF215" s="19">
        <f t="shared" si="45"/>
        <v>45220.714086575899</v>
      </c>
      <c r="AG215" s="112"/>
      <c r="AH215" s="117">
        <f>'[4]Sped FY 2021'!DZ231</f>
        <v>1188.6340206256846</v>
      </c>
      <c r="AI215" s="19">
        <f t="shared" si="38"/>
        <v>0</v>
      </c>
      <c r="AJ215" s="19">
        <f t="shared" si="38"/>
        <v>-0.54050457863472334</v>
      </c>
      <c r="AK215" s="19">
        <f t="shared" si="38"/>
        <v>40.095964538389758</v>
      </c>
      <c r="AL215" s="19">
        <f t="shared" si="38"/>
        <v>0</v>
      </c>
      <c r="AM215" s="19">
        <f t="shared" si="38"/>
        <v>-4.6114002415939366</v>
      </c>
      <c r="AN215" s="19">
        <f t="shared" si="37"/>
        <v>3.1002106812104531</v>
      </c>
      <c r="AO215" s="19">
        <f t="shared" si="37"/>
        <v>0</v>
      </c>
      <c r="AP215" s="19">
        <f t="shared" si="37"/>
        <v>38.044270399371698</v>
      </c>
      <c r="AQ215" s="118">
        <f>'[4]Sped FY 2021'!CR231</f>
        <v>650.19420716667196</v>
      </c>
      <c r="AR215" s="119">
        <f>'[4]Sped FY 2021'!CS231</f>
        <v>612.4544228207003</v>
      </c>
      <c r="AS215" s="188">
        <f>'[5]Sped FY 2021'!CO231</f>
        <v>0.6481805899281663</v>
      </c>
      <c r="AT215" s="189">
        <f>'[5]Sped FY 2021'!CQ231</f>
        <v>0.66981803360306824</v>
      </c>
      <c r="AW215" s="162"/>
      <c r="AX215" s="162"/>
      <c r="AY215" s="162"/>
      <c r="AZ215" s="162"/>
      <c r="BA215" s="162"/>
      <c r="BB215" s="162"/>
      <c r="BC215" s="162"/>
      <c r="BD215" s="162"/>
      <c r="BE215" s="162"/>
      <c r="BF215" s="162"/>
      <c r="BG215" s="162"/>
      <c r="BH215" s="162"/>
      <c r="BI215" s="162"/>
      <c r="BJ215" s="162"/>
      <c r="BK215" s="162"/>
      <c r="BL215" s="162"/>
      <c r="BM215" s="162"/>
      <c r="BN215" s="162"/>
      <c r="BO215" s="162"/>
      <c r="BP215" s="162"/>
      <c r="BQ215" s="162"/>
      <c r="BR215" s="162"/>
      <c r="BS215" s="162"/>
      <c r="BT215" s="162"/>
      <c r="BU215" s="162"/>
      <c r="BV215" s="162"/>
      <c r="BW215" s="162"/>
      <c r="BX215" s="162"/>
      <c r="BY215" s="162"/>
      <c r="BZ215" s="162"/>
      <c r="CA215" s="162"/>
      <c r="CB215" s="162"/>
      <c r="CC215" s="162"/>
      <c r="CD215" s="162"/>
      <c r="CE215" s="162"/>
      <c r="CF215" s="162"/>
      <c r="CG215" s="162"/>
      <c r="CH215" s="162"/>
      <c r="CI215" s="162"/>
      <c r="CJ215" s="162"/>
    </row>
    <row r="216" spans="1:88" ht="15" x14ac:dyDescent="0.25">
      <c r="A216" s="194">
        <v>690</v>
      </c>
      <c r="B216" s="194">
        <v>1</v>
      </c>
      <c r="C216" s="195" t="s">
        <v>194</v>
      </c>
      <c r="D216" s="157">
        <v>5</v>
      </c>
      <c r="E216" s="120">
        <f>'[4]Sped FY 2021'!AB232</f>
        <v>1117016.2345526386</v>
      </c>
      <c r="F216" s="120">
        <f>'[4]Sped FY 2021'!AK232</f>
        <v>253479.47238916092</v>
      </c>
      <c r="G216" s="120">
        <f>'[4]Sped FY 2021'!BP232</f>
        <v>49868.169730701484</v>
      </c>
      <c r="H216" s="120">
        <f>-'[4]Sped FY 2021'!CI232</f>
        <v>0</v>
      </c>
      <c r="I216" s="120">
        <f>'[4]Sped FY 2021'!CB232</f>
        <v>0</v>
      </c>
      <c r="J216" s="120">
        <f>'[4]Sped FY 2021'!BF232-'[4]Sped FY 2021'!BI232</f>
        <v>-29368.979677336683</v>
      </c>
      <c r="K216" s="120">
        <f>'[4]Sped FY 2021'!CJ232</f>
        <v>0</v>
      </c>
      <c r="L216" s="138">
        <f t="shared" si="39"/>
        <v>1390994.8969951642</v>
      </c>
      <c r="M216" s="134">
        <f t="shared" si="40"/>
        <v>0</v>
      </c>
      <c r="N216" s="158">
        <v>690</v>
      </c>
      <c r="O216" s="159">
        <v>1</v>
      </c>
      <c r="P216" s="14" t="s">
        <v>194</v>
      </c>
      <c r="Q216" s="14">
        <v>5</v>
      </c>
      <c r="R216" s="120">
        <v>1117016.2345526386</v>
      </c>
      <c r="S216" s="120">
        <v>254274.63630405246</v>
      </c>
      <c r="T216" s="120">
        <v>0</v>
      </c>
      <c r="U216" s="120">
        <v>0</v>
      </c>
      <c r="V216" s="120">
        <v>-37652.333008876711</v>
      </c>
      <c r="W216" s="138">
        <v>1333638.5378478144</v>
      </c>
      <c r="X216" s="152"/>
      <c r="Y216" s="19">
        <f t="shared" si="41"/>
        <v>0</v>
      </c>
      <c r="Z216" s="19">
        <f t="shared" si="41"/>
        <v>-795.16391489154194</v>
      </c>
      <c r="AA216" s="19">
        <f t="shared" si="42"/>
        <v>49868.169730701484</v>
      </c>
      <c r="AB216" s="19">
        <f t="shared" si="43"/>
        <v>0</v>
      </c>
      <c r="AC216" s="19">
        <f t="shared" si="43"/>
        <v>0</v>
      </c>
      <c r="AD216" s="19">
        <f t="shared" si="43"/>
        <v>8283.3533315400273</v>
      </c>
      <c r="AE216" s="19">
        <f t="shared" si="44"/>
        <v>0</v>
      </c>
      <c r="AF216" s="19">
        <f t="shared" si="45"/>
        <v>57356.359147349838</v>
      </c>
      <c r="AG216" s="112"/>
      <c r="AH216" s="117">
        <f>'[4]Sped FY 2021'!DZ232</f>
        <v>997.72914833584514</v>
      </c>
      <c r="AI216" s="19">
        <f t="shared" si="38"/>
        <v>0</v>
      </c>
      <c r="AJ216" s="19">
        <f t="shared" si="38"/>
        <v>-0.79697372399897271</v>
      </c>
      <c r="AK216" s="19">
        <f t="shared" si="38"/>
        <v>49.981670690766855</v>
      </c>
      <c r="AL216" s="19">
        <f t="shared" si="38"/>
        <v>0</v>
      </c>
      <c r="AM216" s="19">
        <f t="shared" si="38"/>
        <v>0</v>
      </c>
      <c r="AN216" s="19">
        <f t="shared" si="37"/>
        <v>8.3022064107841143</v>
      </c>
      <c r="AO216" s="19">
        <f t="shared" si="37"/>
        <v>0</v>
      </c>
      <c r="AP216" s="19">
        <f t="shared" si="37"/>
        <v>57.486903377551862</v>
      </c>
      <c r="AQ216" s="118">
        <f>'[4]Sped FY 2021'!CR232</f>
        <v>814.66305972600026</v>
      </c>
      <c r="AR216" s="119">
        <f>'[4]Sped FY 2021'!CS232</f>
        <v>756.3656734785377</v>
      </c>
      <c r="AS216" s="188">
        <f>'[5]Sped FY 2021'!CO232</f>
        <v>0.63050971245290721</v>
      </c>
      <c r="AT216" s="189">
        <f>'[5]Sped FY 2021'!CQ232</f>
        <v>0.65796201753421657</v>
      </c>
      <c r="AW216" s="162"/>
      <c r="AX216" s="162"/>
      <c r="AY216" s="162"/>
      <c r="AZ216" s="162"/>
      <c r="BA216" s="162"/>
      <c r="BB216" s="162"/>
      <c r="BC216" s="162"/>
      <c r="BD216" s="162"/>
      <c r="BE216" s="162"/>
      <c r="BF216" s="162"/>
      <c r="BG216" s="162"/>
      <c r="BH216" s="162"/>
      <c r="BI216" s="162"/>
      <c r="BJ216" s="162"/>
      <c r="BK216" s="162"/>
      <c r="BL216" s="162"/>
      <c r="BM216" s="162"/>
      <c r="BN216" s="162"/>
      <c r="BO216" s="162"/>
      <c r="BP216" s="162"/>
      <c r="BQ216" s="162"/>
      <c r="BR216" s="162"/>
      <c r="BS216" s="162"/>
      <c r="BT216" s="162"/>
      <c r="BU216" s="162"/>
      <c r="BV216" s="162"/>
      <c r="BW216" s="162"/>
      <c r="BX216" s="162"/>
      <c r="BY216" s="162"/>
      <c r="BZ216" s="162"/>
      <c r="CA216" s="162"/>
      <c r="CB216" s="162"/>
      <c r="CC216" s="162"/>
      <c r="CD216" s="162"/>
      <c r="CE216" s="162"/>
      <c r="CF216" s="162"/>
      <c r="CG216" s="162"/>
      <c r="CH216" s="162"/>
      <c r="CI216" s="162"/>
      <c r="CJ216" s="162"/>
    </row>
    <row r="217" spans="1:88" ht="15" x14ac:dyDescent="0.25">
      <c r="A217" s="194">
        <v>695</v>
      </c>
      <c r="B217" s="194">
        <v>1</v>
      </c>
      <c r="C217" s="195" t="s">
        <v>195</v>
      </c>
      <c r="D217" s="157">
        <v>6</v>
      </c>
      <c r="E217" s="120">
        <f>'[4]Sped FY 2021'!AB233</f>
        <v>948007.80297896953</v>
      </c>
      <c r="F217" s="120">
        <f>'[4]Sped FY 2021'!AK233</f>
        <v>185089.11775698612</v>
      </c>
      <c r="G217" s="120">
        <f>'[4]Sped FY 2021'!BP233</f>
        <v>60707.872096749263</v>
      </c>
      <c r="H217" s="120">
        <f>-'[4]Sped FY 2021'!CI233</f>
        <v>0</v>
      </c>
      <c r="I217" s="120">
        <f>'[4]Sped FY 2021'!CB233</f>
        <v>0</v>
      </c>
      <c r="J217" s="120">
        <f>'[4]Sped FY 2021'!BF233-'[4]Sped FY 2021'!BI233</f>
        <v>-431042.31604590453</v>
      </c>
      <c r="K217" s="120">
        <f>'[4]Sped FY 2021'!CJ233</f>
        <v>0</v>
      </c>
      <c r="L217" s="138">
        <f t="shared" si="39"/>
        <v>762762.47678680043</v>
      </c>
      <c r="M217" s="134">
        <f t="shared" si="40"/>
        <v>0</v>
      </c>
      <c r="N217" s="158">
        <v>695</v>
      </c>
      <c r="O217" s="159">
        <v>1</v>
      </c>
      <c r="P217" s="14" t="s">
        <v>195</v>
      </c>
      <c r="Q217" s="14">
        <v>6</v>
      </c>
      <c r="R217" s="120">
        <v>948007.80297896953</v>
      </c>
      <c r="S217" s="120">
        <v>184990.84606486338</v>
      </c>
      <c r="T217" s="120">
        <v>0</v>
      </c>
      <c r="U217" s="120">
        <v>0</v>
      </c>
      <c r="V217" s="120">
        <v>-443690.46728653094</v>
      </c>
      <c r="W217" s="138">
        <v>689308.18175730202</v>
      </c>
      <c r="X217" s="152"/>
      <c r="Y217" s="19">
        <f t="shared" si="41"/>
        <v>0</v>
      </c>
      <c r="Z217" s="19">
        <f t="shared" si="41"/>
        <v>98.271692122740205</v>
      </c>
      <c r="AA217" s="19">
        <f t="shared" si="42"/>
        <v>60707.872096749263</v>
      </c>
      <c r="AB217" s="19">
        <f t="shared" si="43"/>
        <v>0</v>
      </c>
      <c r="AC217" s="19">
        <f t="shared" si="43"/>
        <v>0</v>
      </c>
      <c r="AD217" s="19">
        <f t="shared" si="43"/>
        <v>12648.151240626408</v>
      </c>
      <c r="AE217" s="19">
        <f t="shared" si="44"/>
        <v>0</v>
      </c>
      <c r="AF217" s="19">
        <f t="shared" si="45"/>
        <v>73454.295029498404</v>
      </c>
      <c r="AG217" s="112"/>
      <c r="AH217" s="117">
        <f>'[4]Sped FY 2021'!DZ233</f>
        <v>718.40517730123793</v>
      </c>
      <c r="AI217" s="19">
        <f t="shared" si="38"/>
        <v>0</v>
      </c>
      <c r="AJ217" s="19">
        <f t="shared" si="38"/>
        <v>0.13679145867504436</v>
      </c>
      <c r="AK217" s="19">
        <f t="shared" si="38"/>
        <v>84.503667310423012</v>
      </c>
      <c r="AL217" s="19">
        <f t="shared" si="38"/>
        <v>0</v>
      </c>
      <c r="AM217" s="19">
        <f t="shared" si="38"/>
        <v>0</v>
      </c>
      <c r="AN217" s="19">
        <f t="shared" si="37"/>
        <v>17.605874289687712</v>
      </c>
      <c r="AO217" s="19">
        <f t="shared" si="37"/>
        <v>0</v>
      </c>
      <c r="AP217" s="19">
        <f t="shared" si="37"/>
        <v>102.24633305878575</v>
      </c>
      <c r="AQ217" s="118">
        <f>'[4]Sped FY 2021'!CR233</f>
        <v>1453.1649449151607</v>
      </c>
      <c r="AR217" s="119">
        <f>'[4]Sped FY 2021'!CS233</f>
        <v>1351.8488626904257</v>
      </c>
      <c r="AS217" s="188">
        <f>'[5]Sped FY 2021'!CO233</f>
        <v>0.57931722619548287</v>
      </c>
      <c r="AT217" s="189">
        <f>'[5]Sped FY 2021'!CQ233</f>
        <v>0.6289473985122116</v>
      </c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  <c r="CB217" s="162"/>
      <c r="CC217" s="162"/>
      <c r="CD217" s="162"/>
      <c r="CE217" s="162"/>
      <c r="CF217" s="162"/>
      <c r="CG217" s="162"/>
      <c r="CH217" s="162"/>
      <c r="CI217" s="162"/>
      <c r="CJ217" s="162"/>
    </row>
    <row r="218" spans="1:88" ht="15" x14ac:dyDescent="0.25">
      <c r="A218" s="194">
        <v>696</v>
      </c>
      <c r="B218" s="194">
        <v>1</v>
      </c>
      <c r="C218" s="195" t="s">
        <v>196</v>
      </c>
      <c r="D218" s="157">
        <v>6</v>
      </c>
      <c r="E218" s="120">
        <f>'[4]Sped FY 2021'!AB234</f>
        <v>621707.15829992841</v>
      </c>
      <c r="F218" s="120">
        <f>'[4]Sped FY 2021'!AK234</f>
        <v>123991.4249736372</v>
      </c>
      <c r="G218" s="120">
        <f>'[4]Sped FY 2021'!BP234</f>
        <v>30949.669040327739</v>
      </c>
      <c r="H218" s="120">
        <f>-'[4]Sped FY 2021'!CI234</f>
        <v>0</v>
      </c>
      <c r="I218" s="120">
        <f>'[4]Sped FY 2021'!CB234</f>
        <v>0</v>
      </c>
      <c r="J218" s="120">
        <f>'[4]Sped FY 2021'!BF234-'[4]Sped FY 2021'!BI234</f>
        <v>-103535.12099845402</v>
      </c>
      <c r="K218" s="120">
        <f>'[4]Sped FY 2021'!CJ234</f>
        <v>0</v>
      </c>
      <c r="L218" s="138">
        <f t="shared" si="39"/>
        <v>673113.13131543936</v>
      </c>
      <c r="M218" s="134">
        <f t="shared" si="40"/>
        <v>0</v>
      </c>
      <c r="N218" s="158">
        <v>696</v>
      </c>
      <c r="O218" s="159">
        <v>1</v>
      </c>
      <c r="P218" s="14" t="s">
        <v>196</v>
      </c>
      <c r="Q218" s="14">
        <v>6</v>
      </c>
      <c r="R218" s="120">
        <v>621707.15829992841</v>
      </c>
      <c r="S218" s="120">
        <v>124073.68114584339</v>
      </c>
      <c r="T218" s="120">
        <v>0</v>
      </c>
      <c r="U218" s="120">
        <v>0</v>
      </c>
      <c r="V218" s="120">
        <v>-103779.75713472519</v>
      </c>
      <c r="W218" s="138">
        <v>642001.08231104654</v>
      </c>
      <c r="X218" s="152"/>
      <c r="Y218" s="19">
        <f t="shared" si="41"/>
        <v>0</v>
      </c>
      <c r="Z218" s="19">
        <f t="shared" si="41"/>
        <v>-82.256172206194606</v>
      </c>
      <c r="AA218" s="19">
        <f t="shared" si="42"/>
        <v>30949.669040327739</v>
      </c>
      <c r="AB218" s="19">
        <f t="shared" si="43"/>
        <v>0</v>
      </c>
      <c r="AC218" s="19">
        <f t="shared" si="43"/>
        <v>0</v>
      </c>
      <c r="AD218" s="19">
        <f t="shared" si="43"/>
        <v>244.63613627117593</v>
      </c>
      <c r="AE218" s="19">
        <f t="shared" si="44"/>
        <v>0</v>
      </c>
      <c r="AF218" s="19">
        <f t="shared" si="45"/>
        <v>31112.049004392815</v>
      </c>
      <c r="AG218" s="112"/>
      <c r="AH218" s="117">
        <f>'[4]Sped FY 2021'!DZ234</f>
        <v>530.51459246860645</v>
      </c>
      <c r="AI218" s="19">
        <f t="shared" si="38"/>
        <v>0</v>
      </c>
      <c r="AJ218" s="19">
        <f t="shared" si="38"/>
        <v>-0.15504978255817189</v>
      </c>
      <c r="AK218" s="19">
        <f t="shared" si="38"/>
        <v>58.3389589649397</v>
      </c>
      <c r="AL218" s="19">
        <f t="shared" si="38"/>
        <v>0</v>
      </c>
      <c r="AM218" s="19">
        <f t="shared" si="38"/>
        <v>0</v>
      </c>
      <c r="AN218" s="19">
        <f t="shared" si="37"/>
        <v>0.46112989113612823</v>
      </c>
      <c r="AO218" s="19">
        <f t="shared" si="37"/>
        <v>0</v>
      </c>
      <c r="AP218" s="19">
        <f t="shared" si="37"/>
        <v>58.645039073517836</v>
      </c>
      <c r="AQ218" s="118">
        <f>'[4]Sped FY 2021'!CR234</f>
        <v>911.02264952557823</v>
      </c>
      <c r="AR218" s="119">
        <f>'[4]Sped FY 2021'!CS234</f>
        <v>851.04470232793096</v>
      </c>
      <c r="AS218" s="188">
        <f>'[5]Sped FY 2021'!CO234</f>
        <v>0.61927871353441788</v>
      </c>
      <c r="AT218" s="189">
        <f>'[5]Sped FY 2021'!CQ234</f>
        <v>0.6513755122498599</v>
      </c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  <c r="CB218" s="162"/>
      <c r="CC218" s="162"/>
      <c r="CD218" s="162"/>
      <c r="CE218" s="162"/>
      <c r="CF218" s="162"/>
      <c r="CG218" s="162"/>
      <c r="CH218" s="162"/>
      <c r="CI218" s="162"/>
      <c r="CJ218" s="162"/>
    </row>
    <row r="219" spans="1:88" ht="15" x14ac:dyDescent="0.25">
      <c r="A219" s="194">
        <v>698</v>
      </c>
      <c r="B219" s="194">
        <v>1</v>
      </c>
      <c r="C219" s="195" t="s">
        <v>197</v>
      </c>
      <c r="D219" s="157">
        <v>6</v>
      </c>
      <c r="E219" s="120">
        <f>'[4]Sped FY 2021'!AB235</f>
        <v>290352.34728023125</v>
      </c>
      <c r="F219" s="120">
        <f>'[4]Sped FY 2021'!AK235</f>
        <v>70638.688653184683</v>
      </c>
      <c r="G219" s="120">
        <f>'[4]Sped FY 2021'!BP235</f>
        <v>9358.6147228103964</v>
      </c>
      <c r="H219" s="120">
        <f>-'[4]Sped FY 2021'!CI235</f>
        <v>0</v>
      </c>
      <c r="I219" s="120">
        <f>'[4]Sped FY 2021'!CB235</f>
        <v>50261.624497436336</v>
      </c>
      <c r="J219" s="120">
        <f>'[4]Sped FY 2021'!BF235-'[4]Sped FY 2021'!BI235</f>
        <v>-36142.398707744724</v>
      </c>
      <c r="K219" s="120">
        <f>'[4]Sped FY 2021'!CJ235</f>
        <v>0</v>
      </c>
      <c r="L219" s="138">
        <f t="shared" si="39"/>
        <v>384468.87644591794</v>
      </c>
      <c r="M219" s="134">
        <f t="shared" si="40"/>
        <v>0</v>
      </c>
      <c r="N219" s="158">
        <v>698</v>
      </c>
      <c r="O219" s="159">
        <v>1</v>
      </c>
      <c r="P219" s="14" t="s">
        <v>197</v>
      </c>
      <c r="Q219" s="14">
        <v>6</v>
      </c>
      <c r="R219" s="120">
        <v>290352.34728023125</v>
      </c>
      <c r="S219" s="120">
        <v>70745.671610924808</v>
      </c>
      <c r="T219" s="120">
        <v>0</v>
      </c>
      <c r="U219" s="120">
        <v>52011.934090137831</v>
      </c>
      <c r="V219" s="120">
        <v>-37281.089224233969</v>
      </c>
      <c r="W219" s="138">
        <v>375828.86375705991</v>
      </c>
      <c r="X219" s="152"/>
      <c r="Y219" s="19">
        <f t="shared" si="41"/>
        <v>0</v>
      </c>
      <c r="Z219" s="19">
        <f t="shared" si="41"/>
        <v>-106.98295774012513</v>
      </c>
      <c r="AA219" s="19">
        <f t="shared" si="42"/>
        <v>9358.6147228103964</v>
      </c>
      <c r="AB219" s="19">
        <f t="shared" si="43"/>
        <v>0</v>
      </c>
      <c r="AC219" s="19">
        <f t="shared" si="43"/>
        <v>-1750.3095927014947</v>
      </c>
      <c r="AD219" s="19">
        <f t="shared" si="43"/>
        <v>1138.6905164892451</v>
      </c>
      <c r="AE219" s="19">
        <f t="shared" si="44"/>
        <v>0</v>
      </c>
      <c r="AF219" s="19">
        <f t="shared" si="45"/>
        <v>8640.0126888580271</v>
      </c>
      <c r="AG219" s="112"/>
      <c r="AH219" s="117">
        <f>'[4]Sped FY 2021'!DZ235</f>
        <v>211.00012200455939</v>
      </c>
      <c r="AI219" s="19">
        <f t="shared" si="38"/>
        <v>0</v>
      </c>
      <c r="AJ219" s="19">
        <f t="shared" si="38"/>
        <v>-0.50702794256115835</v>
      </c>
      <c r="AK219" s="19">
        <f t="shared" si="38"/>
        <v>44.353598632555155</v>
      </c>
      <c r="AL219" s="19">
        <f t="shared" si="38"/>
        <v>0</v>
      </c>
      <c r="AM219" s="19">
        <f t="shared" si="38"/>
        <v>-8.2953013300327534</v>
      </c>
      <c r="AN219" s="19">
        <f t="shared" si="37"/>
        <v>5.3966343984608676</v>
      </c>
      <c r="AO219" s="19">
        <f t="shared" si="37"/>
        <v>0</v>
      </c>
      <c r="AP219" s="19">
        <f t="shared" si="37"/>
        <v>40.947903758422136</v>
      </c>
      <c r="AQ219" s="118">
        <f>'[4]Sped FY 2021'!CR235</f>
        <v>723.50929538640526</v>
      </c>
      <c r="AR219" s="119">
        <f>'[4]Sped FY 2021'!CS235</f>
        <v>680.1353925169368</v>
      </c>
      <c r="AS219" s="188">
        <f>'[5]Sped FY 2021'!CO235</f>
        <v>0.77591162286840276</v>
      </c>
      <c r="AT219" s="189">
        <f>'[5]Sped FY 2021'!CQ235</f>
        <v>0.79383375903272013</v>
      </c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  <c r="CB219" s="162"/>
      <c r="CC219" s="162"/>
      <c r="CD219" s="162"/>
      <c r="CE219" s="162"/>
      <c r="CF219" s="162"/>
      <c r="CG219" s="162"/>
      <c r="CH219" s="162"/>
      <c r="CI219" s="162"/>
      <c r="CJ219" s="162"/>
    </row>
    <row r="220" spans="1:88" ht="15" x14ac:dyDescent="0.25">
      <c r="A220" s="194">
        <v>700</v>
      </c>
      <c r="B220" s="194">
        <v>1</v>
      </c>
      <c r="C220" s="195" t="s">
        <v>198</v>
      </c>
      <c r="D220" s="157">
        <v>4</v>
      </c>
      <c r="E220" s="120">
        <f>'[4]Sped FY 2021'!AB236</f>
        <v>2117207.1654971885</v>
      </c>
      <c r="F220" s="120">
        <f>'[4]Sped FY 2021'!AK236</f>
        <v>510583.96461288986</v>
      </c>
      <c r="G220" s="120">
        <f>'[4]Sped FY 2021'!BP236</f>
        <v>94694.296023446368</v>
      </c>
      <c r="H220" s="120">
        <f>-'[4]Sped FY 2021'!CI236</f>
        <v>0</v>
      </c>
      <c r="I220" s="120">
        <f>'[4]Sped FY 2021'!CB236</f>
        <v>0</v>
      </c>
      <c r="J220" s="120">
        <f>'[4]Sped FY 2021'!BF236-'[4]Sped FY 2021'!BI236</f>
        <v>21736.97460022103</v>
      </c>
      <c r="K220" s="120">
        <f>'[4]Sped FY 2021'!CJ236</f>
        <v>0</v>
      </c>
      <c r="L220" s="138">
        <f t="shared" si="39"/>
        <v>2744222.4007337457</v>
      </c>
      <c r="M220" s="134">
        <f t="shared" si="40"/>
        <v>0</v>
      </c>
      <c r="N220" s="158">
        <v>700</v>
      </c>
      <c r="O220" s="159">
        <v>1</v>
      </c>
      <c r="P220" s="14" t="s">
        <v>198</v>
      </c>
      <c r="Q220" s="14">
        <v>4</v>
      </c>
      <c r="R220" s="120">
        <v>2117207.1654971885</v>
      </c>
      <c r="S220" s="120">
        <v>511980.38187104289</v>
      </c>
      <c r="T220" s="120">
        <v>0</v>
      </c>
      <c r="U220" s="120">
        <v>0</v>
      </c>
      <c r="V220" s="120">
        <v>32268.236604686041</v>
      </c>
      <c r="W220" s="138">
        <v>2661455.7839729171</v>
      </c>
      <c r="X220" s="152"/>
      <c r="Y220" s="19">
        <f t="shared" si="41"/>
        <v>0</v>
      </c>
      <c r="Z220" s="19">
        <f t="shared" si="41"/>
        <v>-1396.4172581530293</v>
      </c>
      <c r="AA220" s="19">
        <f t="shared" si="42"/>
        <v>94694.296023446368</v>
      </c>
      <c r="AB220" s="19">
        <f t="shared" si="43"/>
        <v>0</v>
      </c>
      <c r="AC220" s="19">
        <f t="shared" si="43"/>
        <v>0</v>
      </c>
      <c r="AD220" s="19">
        <f t="shared" si="43"/>
        <v>-10531.26200446501</v>
      </c>
      <c r="AE220" s="19">
        <f t="shared" si="44"/>
        <v>0</v>
      </c>
      <c r="AF220" s="19">
        <f t="shared" si="45"/>
        <v>82766.616760828532</v>
      </c>
      <c r="AG220" s="112"/>
      <c r="AH220" s="117">
        <f>'[4]Sped FY 2021'!DZ236</f>
        <v>2079.858345473514</v>
      </c>
      <c r="AI220" s="19">
        <f t="shared" si="38"/>
        <v>0</v>
      </c>
      <c r="AJ220" s="19">
        <f t="shared" si="38"/>
        <v>-0.67140017549373632</v>
      </c>
      <c r="AK220" s="19">
        <f t="shared" si="38"/>
        <v>45.529204539113771</v>
      </c>
      <c r="AL220" s="19">
        <f t="shared" si="38"/>
        <v>0</v>
      </c>
      <c r="AM220" s="19">
        <f t="shared" si="38"/>
        <v>0</v>
      </c>
      <c r="AN220" s="19">
        <f t="shared" si="37"/>
        <v>-5.0634515698555402</v>
      </c>
      <c r="AO220" s="19">
        <f t="shared" si="37"/>
        <v>0</v>
      </c>
      <c r="AP220" s="19">
        <f t="shared" si="37"/>
        <v>39.794352793764595</v>
      </c>
      <c r="AQ220" s="118">
        <f>'[4]Sped FY 2021'!CR236</f>
        <v>735.61325251295011</v>
      </c>
      <c r="AR220" s="119">
        <f>'[4]Sped FY 2021'!CS236</f>
        <v>695.80139499612289</v>
      </c>
      <c r="AS220" s="188">
        <f>'[5]Sped FY 2021'!CO236</f>
        <v>0.61348288846446131</v>
      </c>
      <c r="AT220" s="189">
        <f>'[5]Sped FY 2021'!CQ236</f>
        <v>0.6340883595492004</v>
      </c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  <c r="CB220" s="162"/>
      <c r="CC220" s="162"/>
      <c r="CD220" s="162"/>
      <c r="CE220" s="162"/>
      <c r="CF220" s="162"/>
      <c r="CG220" s="162"/>
      <c r="CH220" s="162"/>
      <c r="CI220" s="162"/>
      <c r="CJ220" s="162"/>
    </row>
    <row r="221" spans="1:88" ht="15" x14ac:dyDescent="0.25">
      <c r="A221" s="194">
        <v>701</v>
      </c>
      <c r="B221" s="194">
        <v>1</v>
      </c>
      <c r="C221" s="195" t="s">
        <v>199</v>
      </c>
      <c r="D221" s="157">
        <v>4</v>
      </c>
      <c r="E221" s="120">
        <f>'[4]Sped FY 2021'!AB237</f>
        <v>2769043.2861787649</v>
      </c>
      <c r="F221" s="120">
        <f>'[4]Sped FY 2021'!AK237</f>
        <v>569287.60403401044</v>
      </c>
      <c r="G221" s="120">
        <f>'[4]Sped FY 2021'!BP237</f>
        <v>130011.8865389297</v>
      </c>
      <c r="H221" s="120">
        <f>-'[4]Sped FY 2021'!CI237</f>
        <v>0</v>
      </c>
      <c r="I221" s="120">
        <f>'[4]Sped FY 2021'!CB237</f>
        <v>0</v>
      </c>
      <c r="J221" s="120">
        <f>'[4]Sped FY 2021'!BF237-'[4]Sped FY 2021'!BI237</f>
        <v>-231833.62856199377</v>
      </c>
      <c r="K221" s="120">
        <f>'[4]Sped FY 2021'!CJ237</f>
        <v>0</v>
      </c>
      <c r="L221" s="138">
        <f t="shared" si="39"/>
        <v>3236509.1481897114</v>
      </c>
      <c r="M221" s="134">
        <f t="shared" si="40"/>
        <v>0</v>
      </c>
      <c r="N221" s="158">
        <v>701</v>
      </c>
      <c r="O221" s="159">
        <v>1</v>
      </c>
      <c r="P221" s="14" t="s">
        <v>199</v>
      </c>
      <c r="Q221" s="14">
        <v>4</v>
      </c>
      <c r="R221" s="120">
        <v>2769043.2861787649</v>
      </c>
      <c r="S221" s="120">
        <v>571063.19061701174</v>
      </c>
      <c r="T221" s="120">
        <v>0</v>
      </c>
      <c r="U221" s="120">
        <v>0</v>
      </c>
      <c r="V221" s="120">
        <v>-240668.52225317954</v>
      </c>
      <c r="W221" s="138">
        <v>3099437.9545425973</v>
      </c>
      <c r="X221" s="152"/>
      <c r="Y221" s="19">
        <f t="shared" si="41"/>
        <v>0</v>
      </c>
      <c r="Z221" s="19">
        <f t="shared" si="41"/>
        <v>-1775.5865830013063</v>
      </c>
      <c r="AA221" s="19">
        <f t="shared" si="42"/>
        <v>130011.8865389297</v>
      </c>
      <c r="AB221" s="19">
        <f t="shared" si="43"/>
        <v>0</v>
      </c>
      <c r="AC221" s="19">
        <f t="shared" si="43"/>
        <v>0</v>
      </c>
      <c r="AD221" s="19">
        <f t="shared" si="43"/>
        <v>8834.8936911857745</v>
      </c>
      <c r="AE221" s="19">
        <f t="shared" si="44"/>
        <v>0</v>
      </c>
      <c r="AF221" s="19">
        <f t="shared" si="45"/>
        <v>137071.19364711409</v>
      </c>
      <c r="AG221" s="112"/>
      <c r="AH221" s="117">
        <f>'[4]Sped FY 2021'!DZ237</f>
        <v>2378.2728037371053</v>
      </c>
      <c r="AI221" s="19">
        <f t="shared" si="38"/>
        <v>0</v>
      </c>
      <c r="AJ221" s="19">
        <f t="shared" si="38"/>
        <v>-0.74658659015535711</v>
      </c>
      <c r="AK221" s="19">
        <f t="shared" si="38"/>
        <v>54.666515268826679</v>
      </c>
      <c r="AL221" s="19">
        <f t="shared" si="38"/>
        <v>0</v>
      </c>
      <c r="AM221" s="19">
        <f t="shared" si="38"/>
        <v>0</v>
      </c>
      <c r="AN221" s="19">
        <f t="shared" si="37"/>
        <v>3.7148361101817424</v>
      </c>
      <c r="AO221" s="19">
        <f t="shared" si="37"/>
        <v>0</v>
      </c>
      <c r="AP221" s="19">
        <f t="shared" si="37"/>
        <v>57.634764788853033</v>
      </c>
      <c r="AQ221" s="118">
        <f>'[4]Sped FY 2021'!CR237</f>
        <v>894.55857573923788</v>
      </c>
      <c r="AR221" s="119">
        <f>'[4]Sped FY 2021'!CS237</f>
        <v>837.2884304012216</v>
      </c>
      <c r="AS221" s="188">
        <f>'[5]Sped FY 2021'!CO237</f>
        <v>0.61173313528695727</v>
      </c>
      <c r="AT221" s="189">
        <f>'[5]Sped FY 2021'!CQ237</f>
        <v>0.63956489455046683</v>
      </c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  <c r="CB221" s="162"/>
      <c r="CC221" s="162"/>
      <c r="CD221" s="162"/>
      <c r="CE221" s="162"/>
      <c r="CF221" s="162"/>
      <c r="CG221" s="162"/>
      <c r="CH221" s="162"/>
      <c r="CI221" s="162"/>
      <c r="CJ221" s="162"/>
    </row>
    <row r="222" spans="1:88" ht="15" x14ac:dyDescent="0.25">
      <c r="A222" s="194">
        <v>704</v>
      </c>
      <c r="B222" s="194">
        <v>1</v>
      </c>
      <c r="C222" s="195" t="s">
        <v>200</v>
      </c>
      <c r="D222" s="157">
        <v>5</v>
      </c>
      <c r="E222" s="120">
        <f>'[4]Sped FY 2021'!AB238</f>
        <v>2304755.2627993296</v>
      </c>
      <c r="F222" s="120">
        <f>'[4]Sped FY 2021'!AK238</f>
        <v>557026.95269402245</v>
      </c>
      <c r="G222" s="120">
        <f>'[4]Sped FY 2021'!BP238</f>
        <v>109681.0653518265</v>
      </c>
      <c r="H222" s="120">
        <f>-'[4]Sped FY 2021'!CI238</f>
        <v>0</v>
      </c>
      <c r="I222" s="120">
        <f>'[4]Sped FY 2021'!CB238</f>
        <v>0</v>
      </c>
      <c r="J222" s="120">
        <f>'[4]Sped FY 2021'!BF238-'[4]Sped FY 2021'!BI238</f>
        <v>-214294.53981226782</v>
      </c>
      <c r="K222" s="120">
        <f>'[4]Sped FY 2021'!CJ238</f>
        <v>0</v>
      </c>
      <c r="L222" s="138">
        <f t="shared" si="39"/>
        <v>2757168.741032911</v>
      </c>
      <c r="M222" s="134">
        <f t="shared" si="40"/>
        <v>0</v>
      </c>
      <c r="N222" s="158">
        <v>704</v>
      </c>
      <c r="O222" s="159">
        <v>1</v>
      </c>
      <c r="P222" s="14" t="s">
        <v>200</v>
      </c>
      <c r="Q222" s="14">
        <v>5</v>
      </c>
      <c r="R222" s="120">
        <v>2304755.2627993296</v>
      </c>
      <c r="S222" s="120">
        <v>558478.36174817279</v>
      </c>
      <c r="T222" s="120">
        <v>0</v>
      </c>
      <c r="U222" s="120">
        <v>0</v>
      </c>
      <c r="V222" s="120">
        <v>-214928.74694685353</v>
      </c>
      <c r="W222" s="138">
        <v>2648304.8776006489</v>
      </c>
      <c r="X222" s="152"/>
      <c r="Y222" s="19">
        <f t="shared" si="41"/>
        <v>0</v>
      </c>
      <c r="Z222" s="19">
        <f t="shared" si="41"/>
        <v>-1451.4090541503392</v>
      </c>
      <c r="AA222" s="19">
        <f t="shared" si="42"/>
        <v>109681.0653518265</v>
      </c>
      <c r="AB222" s="19">
        <f t="shared" si="43"/>
        <v>0</v>
      </c>
      <c r="AC222" s="19">
        <f t="shared" si="43"/>
        <v>0</v>
      </c>
      <c r="AD222" s="19">
        <f t="shared" si="43"/>
        <v>634.20713458571117</v>
      </c>
      <c r="AE222" s="19">
        <f t="shared" si="44"/>
        <v>0</v>
      </c>
      <c r="AF222" s="19">
        <f t="shared" si="45"/>
        <v>108863.86343226209</v>
      </c>
      <c r="AG222" s="112"/>
      <c r="AH222" s="117">
        <f>'[4]Sped FY 2021'!DZ238</f>
        <v>1824.6486740965709</v>
      </c>
      <c r="AI222" s="19">
        <f t="shared" si="38"/>
        <v>0</v>
      </c>
      <c r="AJ222" s="19">
        <f t="shared" si="38"/>
        <v>-0.79544576156227342</v>
      </c>
      <c r="AK222" s="19">
        <f t="shared" si="38"/>
        <v>60.110785659125497</v>
      </c>
      <c r="AL222" s="19">
        <f t="shared" si="38"/>
        <v>0</v>
      </c>
      <c r="AM222" s="19">
        <f t="shared" si="38"/>
        <v>0</v>
      </c>
      <c r="AN222" s="19">
        <f t="shared" si="37"/>
        <v>0.34757766993129402</v>
      </c>
      <c r="AO222" s="19">
        <f t="shared" si="37"/>
        <v>0</v>
      </c>
      <c r="AP222" s="19">
        <f t="shared" si="37"/>
        <v>59.662917567494638</v>
      </c>
      <c r="AQ222" s="118">
        <f>'[4]Sped FY 2021'!CR238</f>
        <v>977.03192445262277</v>
      </c>
      <c r="AR222" s="119">
        <f>'[4]Sped FY 2021'!CS238</f>
        <v>918.6466703707739</v>
      </c>
      <c r="AS222" s="188">
        <f>'[5]Sped FY 2021'!CO238</f>
        <v>0.61115860652417686</v>
      </c>
      <c r="AT222" s="189">
        <f>'[5]Sped FY 2021'!CQ238</f>
        <v>0.63741541927396705</v>
      </c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  <c r="CB222" s="162"/>
      <c r="CC222" s="162"/>
      <c r="CD222" s="162"/>
      <c r="CE222" s="162"/>
      <c r="CF222" s="162"/>
      <c r="CG222" s="162"/>
      <c r="CH222" s="162"/>
      <c r="CI222" s="162"/>
      <c r="CJ222" s="162"/>
    </row>
    <row r="223" spans="1:88" ht="15" x14ac:dyDescent="0.25">
      <c r="A223" s="194">
        <v>706</v>
      </c>
      <c r="B223" s="194">
        <v>1</v>
      </c>
      <c r="C223" s="195" t="s">
        <v>201</v>
      </c>
      <c r="D223" s="157">
        <v>5</v>
      </c>
      <c r="E223" s="120">
        <f>'[4]Sped FY 2021'!AB239</f>
        <v>2254489.4657527581</v>
      </c>
      <c r="F223" s="120">
        <f>'[4]Sped FY 2021'!AK239</f>
        <v>470726.46689637</v>
      </c>
      <c r="G223" s="120">
        <f>'[4]Sped FY 2021'!BP239</f>
        <v>90269.281553291425</v>
      </c>
      <c r="H223" s="120">
        <f>-'[4]Sped FY 2021'!CI239</f>
        <v>0</v>
      </c>
      <c r="I223" s="120">
        <f>'[4]Sped FY 2021'!CB239</f>
        <v>0</v>
      </c>
      <c r="J223" s="120">
        <f>'[4]Sped FY 2021'!BF239-'[4]Sped FY 2021'!BI239</f>
        <v>-323168.20234047133</v>
      </c>
      <c r="K223" s="120">
        <f>'[4]Sped FY 2021'!CJ239</f>
        <v>0</v>
      </c>
      <c r="L223" s="138">
        <f t="shared" si="39"/>
        <v>2492317.0118619483</v>
      </c>
      <c r="M223" s="134">
        <f t="shared" si="40"/>
        <v>0</v>
      </c>
      <c r="N223" s="158">
        <v>706</v>
      </c>
      <c r="O223" s="159">
        <v>1</v>
      </c>
      <c r="P223" s="14" t="s">
        <v>201</v>
      </c>
      <c r="Q223" s="14">
        <v>5</v>
      </c>
      <c r="R223" s="120">
        <v>2254489.4657527581</v>
      </c>
      <c r="S223" s="120">
        <v>472738.30423123634</v>
      </c>
      <c r="T223" s="120">
        <v>0</v>
      </c>
      <c r="U223" s="120">
        <v>0</v>
      </c>
      <c r="V223" s="120">
        <v>-303644.33002778632</v>
      </c>
      <c r="W223" s="138">
        <v>2423583.4399562078</v>
      </c>
      <c r="X223" s="152"/>
      <c r="Y223" s="19">
        <f t="shared" si="41"/>
        <v>0</v>
      </c>
      <c r="Z223" s="19">
        <f t="shared" si="41"/>
        <v>-2011.8373348663445</v>
      </c>
      <c r="AA223" s="19">
        <f t="shared" si="42"/>
        <v>90269.281553291425</v>
      </c>
      <c r="AB223" s="19">
        <f t="shared" si="43"/>
        <v>0</v>
      </c>
      <c r="AC223" s="19">
        <f t="shared" si="43"/>
        <v>0</v>
      </c>
      <c r="AD223" s="19">
        <f t="shared" si="43"/>
        <v>-19523.872312685009</v>
      </c>
      <c r="AE223" s="19">
        <f t="shared" si="44"/>
        <v>0</v>
      </c>
      <c r="AF223" s="19">
        <f t="shared" si="45"/>
        <v>68733.571905740537</v>
      </c>
      <c r="AG223" s="112"/>
      <c r="AH223" s="117">
        <f>'[4]Sped FY 2021'!DZ239</f>
        <v>1733.2152878945951</v>
      </c>
      <c r="AI223" s="19">
        <f t="shared" si="38"/>
        <v>0</v>
      </c>
      <c r="AJ223" s="19">
        <f t="shared" si="38"/>
        <v>-1.1607544365190792</v>
      </c>
      <c r="AK223" s="19">
        <f t="shared" si="38"/>
        <v>52.081978611523255</v>
      </c>
      <c r="AL223" s="19">
        <f t="shared" si="38"/>
        <v>0</v>
      </c>
      <c r="AM223" s="19">
        <f t="shared" si="38"/>
        <v>0</v>
      </c>
      <c r="AN223" s="19">
        <f t="shared" si="37"/>
        <v>-11.264539638582017</v>
      </c>
      <c r="AO223" s="19">
        <f t="shared" si="37"/>
        <v>0</v>
      </c>
      <c r="AP223" s="19">
        <f t="shared" si="37"/>
        <v>39.656684536422425</v>
      </c>
      <c r="AQ223" s="118">
        <f>'[4]Sped FY 2021'!CR239</f>
        <v>900.100579788613</v>
      </c>
      <c r="AR223" s="119">
        <f>'[4]Sped FY 2021'!CS239</f>
        <v>860.37234648870367</v>
      </c>
      <c r="AS223" s="188">
        <f>'[5]Sped FY 2021'!CO239</f>
        <v>0.64520966571592719</v>
      </c>
      <c r="AT223" s="189">
        <f>'[5]Sped FY 2021'!CQ239</f>
        <v>0.664953933314122</v>
      </c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  <c r="CB223" s="162"/>
      <c r="CC223" s="162"/>
      <c r="CD223" s="162"/>
      <c r="CE223" s="162"/>
      <c r="CF223" s="162"/>
      <c r="CG223" s="162"/>
      <c r="CH223" s="162"/>
      <c r="CI223" s="162"/>
      <c r="CJ223" s="162"/>
    </row>
    <row r="224" spans="1:88" s="210" customFormat="1" ht="15" x14ac:dyDescent="0.25">
      <c r="A224" s="196">
        <v>707</v>
      </c>
      <c r="B224" s="196">
        <v>1</v>
      </c>
      <c r="C224" s="197" t="s">
        <v>202</v>
      </c>
      <c r="D224" s="198">
        <v>6</v>
      </c>
      <c r="E224" s="199">
        <f>'[4]Sped FY 2021'!AB240</f>
        <v>103528.57366057369</v>
      </c>
      <c r="F224" s="199">
        <f>'[4]Sped FY 2021'!AK240</f>
        <v>91705.898087801717</v>
      </c>
      <c r="G224" s="199">
        <f>'[4]Sped FY 2021'!BP240</f>
        <v>16333.292444719267</v>
      </c>
      <c r="H224" s="199">
        <f>-'[4]Sped FY 2021'!CI240</f>
        <v>0</v>
      </c>
      <c r="I224" s="199">
        <f>'[4]Sped FY 2021'!CB240</f>
        <v>95575.264337293163</v>
      </c>
      <c r="J224" s="199">
        <f>'[4]Sped FY 2021'!BF240-'[4]Sped FY 2021'!BI240</f>
        <v>-244747.57674115489</v>
      </c>
      <c r="K224" s="199">
        <f>'[4]Sped FY 2021'!CJ240</f>
        <v>0</v>
      </c>
      <c r="L224" s="200">
        <f t="shared" si="39"/>
        <v>62395.451789232902</v>
      </c>
      <c r="M224" s="201">
        <f t="shared" si="40"/>
        <v>0</v>
      </c>
      <c r="N224" s="202">
        <v>707</v>
      </c>
      <c r="O224" s="203">
        <v>1</v>
      </c>
      <c r="P224" s="204" t="s">
        <v>202</v>
      </c>
      <c r="Q224" s="204">
        <v>6</v>
      </c>
      <c r="R224" s="199">
        <v>92970.834546333004</v>
      </c>
      <c r="S224" s="199">
        <v>97563.796045919094</v>
      </c>
      <c r="T224" s="199">
        <v>0</v>
      </c>
      <c r="U224" s="199">
        <v>147720.26911435177</v>
      </c>
      <c r="V224" s="199">
        <v>-257473.63300474166</v>
      </c>
      <c r="W224" s="200">
        <v>80781.266701862187</v>
      </c>
      <c r="X224" s="205"/>
      <c r="Y224" s="206">
        <f t="shared" si="41"/>
        <v>10557.739114240685</v>
      </c>
      <c r="Z224" s="206">
        <f t="shared" si="41"/>
        <v>-5857.8979581173771</v>
      </c>
      <c r="AA224" s="206">
        <f t="shared" si="42"/>
        <v>16333.292444719267</v>
      </c>
      <c r="AB224" s="206">
        <f t="shared" si="43"/>
        <v>0</v>
      </c>
      <c r="AC224" s="206">
        <f t="shared" si="43"/>
        <v>-52145.00477705861</v>
      </c>
      <c r="AD224" s="206">
        <f t="shared" si="43"/>
        <v>12726.056263586768</v>
      </c>
      <c r="AE224" s="206">
        <f t="shared" si="44"/>
        <v>0</v>
      </c>
      <c r="AF224" s="206">
        <f t="shared" si="45"/>
        <v>-18385.814912629285</v>
      </c>
      <c r="AG224" s="206"/>
      <c r="AH224" s="207">
        <f>'[4]Sped FY 2021'!DZ240</f>
        <v>94.447673659183735</v>
      </c>
      <c r="AI224" s="206">
        <f t="shared" si="38"/>
        <v>111.78400383198947</v>
      </c>
      <c r="AJ224" s="206">
        <f t="shared" si="38"/>
        <v>-62.022681249468519</v>
      </c>
      <c r="AK224" s="206">
        <f t="shared" si="38"/>
        <v>172.93483059898617</v>
      </c>
      <c r="AL224" s="206">
        <f t="shared" si="38"/>
        <v>0</v>
      </c>
      <c r="AM224" s="206">
        <f t="shared" si="38"/>
        <v>-552.10470260204477</v>
      </c>
      <c r="AN224" s="206">
        <f t="shared" si="37"/>
        <v>134.74187103336172</v>
      </c>
      <c r="AO224" s="206">
        <f t="shared" si="37"/>
        <v>0</v>
      </c>
      <c r="AP224" s="206">
        <f t="shared" si="37"/>
        <v>-194.66667838717612</v>
      </c>
      <c r="AQ224" s="208">
        <f>'[4]Sped FY 2021'!CR240</f>
        <v>2772.5701470894523</v>
      </c>
      <c r="AR224" s="209">
        <f>'[4]Sped FY 2021'!CS240</f>
        <v>2968.0852377759466</v>
      </c>
      <c r="AS224" s="188">
        <f>'[5]Sped FY 2021'!CO240</f>
        <v>0.95327832023677661</v>
      </c>
      <c r="AT224" s="189">
        <f>'[5]Sped FY 2021'!CQ240</f>
        <v>0.89953891355084947</v>
      </c>
      <c r="AV224" s="211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12"/>
      <c r="CH224" s="212"/>
      <c r="CI224" s="212"/>
      <c r="CJ224" s="212"/>
    </row>
    <row r="225" spans="1:88" ht="15" x14ac:dyDescent="0.25">
      <c r="A225" s="194">
        <v>709</v>
      </c>
      <c r="B225" s="194">
        <v>1</v>
      </c>
      <c r="C225" s="195" t="s">
        <v>203</v>
      </c>
      <c r="D225" s="157">
        <v>4</v>
      </c>
      <c r="E225" s="120">
        <f>'[4]Sped FY 2021'!AB241</f>
        <v>12358918.435599085</v>
      </c>
      <c r="F225" s="120">
        <f>'[4]Sped FY 2021'!AK241</f>
        <v>4057185.9257847723</v>
      </c>
      <c r="G225" s="120">
        <f>'[4]Sped FY 2021'!BP241</f>
        <v>646850.36395373708</v>
      </c>
      <c r="H225" s="120">
        <f>-'[4]Sped FY 2021'!CI241</f>
        <v>0</v>
      </c>
      <c r="I225" s="120">
        <f>'[4]Sped FY 2021'!CB241</f>
        <v>0</v>
      </c>
      <c r="J225" s="120">
        <f>'[4]Sped FY 2021'!BF241-'[4]Sped FY 2021'!BI241</f>
        <v>-1765952.44503333</v>
      </c>
      <c r="K225" s="120">
        <f>'[4]Sped FY 2021'!CJ241</f>
        <v>0</v>
      </c>
      <c r="L225" s="138">
        <f t="shared" si="39"/>
        <v>15297002.280304264</v>
      </c>
      <c r="M225" s="134">
        <f t="shared" si="40"/>
        <v>0</v>
      </c>
      <c r="N225" s="158">
        <v>709</v>
      </c>
      <c r="O225" s="159">
        <v>1</v>
      </c>
      <c r="P225" s="14" t="s">
        <v>203</v>
      </c>
      <c r="Q225" s="14">
        <v>4</v>
      </c>
      <c r="R225" s="120">
        <v>12358918.435599085</v>
      </c>
      <c r="S225" s="120">
        <v>4073520.7576138573</v>
      </c>
      <c r="T225" s="120">
        <v>0</v>
      </c>
      <c r="U225" s="120">
        <v>0</v>
      </c>
      <c r="V225" s="120">
        <v>-2337418.280886482</v>
      </c>
      <c r="W225" s="138">
        <v>14095020.912326459</v>
      </c>
      <c r="X225" s="152"/>
      <c r="Y225" s="19">
        <f t="shared" si="41"/>
        <v>0</v>
      </c>
      <c r="Z225" s="19">
        <f t="shared" si="41"/>
        <v>-16334.831829085015</v>
      </c>
      <c r="AA225" s="19">
        <f t="shared" si="42"/>
        <v>646850.36395373708</v>
      </c>
      <c r="AB225" s="19">
        <f t="shared" si="43"/>
        <v>0</v>
      </c>
      <c r="AC225" s="19">
        <f t="shared" si="43"/>
        <v>0</v>
      </c>
      <c r="AD225" s="19">
        <f t="shared" si="43"/>
        <v>571465.83585315198</v>
      </c>
      <c r="AE225" s="19">
        <f t="shared" si="44"/>
        <v>0</v>
      </c>
      <c r="AF225" s="19">
        <f t="shared" si="45"/>
        <v>1201981.3679778054</v>
      </c>
      <c r="AG225" s="112"/>
      <c r="AH225" s="117">
        <f>'[4]Sped FY 2021'!DZ241</f>
        <v>8135.1599420100747</v>
      </c>
      <c r="AI225" s="19">
        <f t="shared" si="38"/>
        <v>0</v>
      </c>
      <c r="AJ225" s="19">
        <f t="shared" si="38"/>
        <v>-2.0079300155774105</v>
      </c>
      <c r="AK225" s="19">
        <f t="shared" si="38"/>
        <v>79.512925199342817</v>
      </c>
      <c r="AL225" s="19">
        <f t="shared" si="38"/>
        <v>0</v>
      </c>
      <c r="AM225" s="19">
        <f t="shared" si="38"/>
        <v>0</v>
      </c>
      <c r="AN225" s="19">
        <f t="shared" si="37"/>
        <v>70.24641677935486</v>
      </c>
      <c r="AO225" s="19">
        <f t="shared" si="37"/>
        <v>0</v>
      </c>
      <c r="AP225" s="19">
        <f t="shared" si="37"/>
        <v>147.75141196312043</v>
      </c>
      <c r="AQ225" s="118">
        <f>'[4]Sped FY 2021'!CR241</f>
        <v>1324.7992379654606</v>
      </c>
      <c r="AR225" s="119">
        <f>'[4]Sped FY 2021'!CS241</f>
        <v>1175.967895304012</v>
      </c>
      <c r="AS225" s="188">
        <f>'[5]Sped FY 2021'!CO241</f>
        <v>0.60726747475493892</v>
      </c>
      <c r="AT225" s="189">
        <f>'[5]Sped FY 2021'!CQ241</f>
        <v>0.66003041265720019</v>
      </c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  <c r="CB225" s="162"/>
      <c r="CC225" s="162"/>
      <c r="CD225" s="162"/>
      <c r="CE225" s="162"/>
      <c r="CF225" s="162"/>
      <c r="CG225" s="162"/>
      <c r="CH225" s="162"/>
      <c r="CI225" s="162"/>
      <c r="CJ225" s="162"/>
    </row>
    <row r="226" spans="1:88" ht="15" x14ac:dyDescent="0.25">
      <c r="A226" s="194">
        <v>712</v>
      </c>
      <c r="B226" s="194">
        <v>1</v>
      </c>
      <c r="C226" s="195" t="s">
        <v>204</v>
      </c>
      <c r="D226" s="157">
        <v>6</v>
      </c>
      <c r="E226" s="120">
        <f>'[4]Sped FY 2021'!AB242</f>
        <v>565972.7118689192</v>
      </c>
      <c r="F226" s="120">
        <f>'[4]Sped FY 2021'!AK242</f>
        <v>152112.00098825435</v>
      </c>
      <c r="G226" s="120">
        <f>'[4]Sped FY 2021'!BP242</f>
        <v>31950.274546326931</v>
      </c>
      <c r="H226" s="120">
        <f>-'[4]Sped FY 2021'!CI242</f>
        <v>0</v>
      </c>
      <c r="I226" s="120">
        <f>'[4]Sped FY 2021'!CB242</f>
        <v>213650.35014411411</v>
      </c>
      <c r="J226" s="120">
        <f>'[4]Sped FY 2021'!BF242-'[4]Sped FY 2021'!BI242</f>
        <v>-287697.36089908448</v>
      </c>
      <c r="K226" s="120">
        <f>'[4]Sped FY 2021'!CJ242</f>
        <v>0</v>
      </c>
      <c r="L226" s="138">
        <f t="shared" si="39"/>
        <v>675987.97664853011</v>
      </c>
      <c r="M226" s="134">
        <f t="shared" si="40"/>
        <v>0</v>
      </c>
      <c r="N226" s="158">
        <v>712</v>
      </c>
      <c r="O226" s="159">
        <v>1</v>
      </c>
      <c r="P226" s="14" t="s">
        <v>204</v>
      </c>
      <c r="Q226" s="14">
        <v>6</v>
      </c>
      <c r="R226" s="120">
        <v>565972.7118689192</v>
      </c>
      <c r="S226" s="120">
        <v>152010.59260228573</v>
      </c>
      <c r="T226" s="120">
        <v>0</v>
      </c>
      <c r="U226" s="120">
        <v>232123.24467646872</v>
      </c>
      <c r="V226" s="120">
        <v>-304835.05834412522</v>
      </c>
      <c r="W226" s="138">
        <v>645271.49080354837</v>
      </c>
      <c r="X226" s="152"/>
      <c r="Y226" s="19">
        <f t="shared" si="41"/>
        <v>0</v>
      </c>
      <c r="Z226" s="19">
        <f t="shared" si="41"/>
        <v>101.40838596862159</v>
      </c>
      <c r="AA226" s="19">
        <f t="shared" si="42"/>
        <v>31950.274546326931</v>
      </c>
      <c r="AB226" s="19">
        <f t="shared" si="43"/>
        <v>0</v>
      </c>
      <c r="AC226" s="19">
        <f t="shared" si="43"/>
        <v>-18472.894532354607</v>
      </c>
      <c r="AD226" s="19">
        <f t="shared" si="43"/>
        <v>17137.697445040743</v>
      </c>
      <c r="AE226" s="19">
        <f t="shared" si="44"/>
        <v>0</v>
      </c>
      <c r="AF226" s="19">
        <f t="shared" si="45"/>
        <v>30716.48584498174</v>
      </c>
      <c r="AG226" s="112"/>
      <c r="AH226" s="117">
        <f>'[4]Sped FY 2021'!DZ242</f>
        <v>482.28599315327864</v>
      </c>
      <c r="AI226" s="19">
        <f t="shared" si="38"/>
        <v>0</v>
      </c>
      <c r="AJ226" s="19">
        <f t="shared" si="38"/>
        <v>0.21026608155379767</v>
      </c>
      <c r="AK226" s="19">
        <f t="shared" si="38"/>
        <v>66.247568869727871</v>
      </c>
      <c r="AL226" s="19">
        <f t="shared" si="38"/>
        <v>0</v>
      </c>
      <c r="AM226" s="19">
        <f t="shared" si="38"/>
        <v>-38.302780496641148</v>
      </c>
      <c r="AN226" s="19">
        <f t="shared" si="37"/>
        <v>35.53430472444613</v>
      </c>
      <c r="AO226" s="19">
        <f t="shared" si="37"/>
        <v>0</v>
      </c>
      <c r="AP226" s="19">
        <f t="shared" si="37"/>
        <v>63.689359179086757</v>
      </c>
      <c r="AQ226" s="118">
        <f>'[4]Sped FY 2021'!CR242</f>
        <v>1081.6438056004743</v>
      </c>
      <c r="AR226" s="119">
        <f>'[4]Sped FY 2021'!CS242</f>
        <v>1019.6489294595814</v>
      </c>
      <c r="AS226" s="188">
        <f>'[5]Sped FY 2021'!CO242</f>
        <v>0.76940349879068726</v>
      </c>
      <c r="AT226" s="189">
        <f>'[5]Sped FY 2021'!CQ242</f>
        <v>0.79790869913611862</v>
      </c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  <c r="CB226" s="162"/>
      <c r="CC226" s="162"/>
      <c r="CD226" s="162"/>
      <c r="CE226" s="162"/>
      <c r="CF226" s="162"/>
      <c r="CG226" s="162"/>
      <c r="CH226" s="162"/>
      <c r="CI226" s="162"/>
      <c r="CJ226" s="162"/>
    </row>
    <row r="227" spans="1:88" ht="15" x14ac:dyDescent="0.25">
      <c r="A227" s="194">
        <v>716</v>
      </c>
      <c r="B227" s="194">
        <v>1</v>
      </c>
      <c r="C227" s="195" t="s">
        <v>205</v>
      </c>
      <c r="D227" s="157">
        <v>3</v>
      </c>
      <c r="E227" s="120">
        <f>'[4]Sped FY 2021'!AB243</f>
        <v>1970323.8182555551</v>
      </c>
      <c r="F227" s="120">
        <f>'[4]Sped FY 2021'!AK243</f>
        <v>287885.75347328739</v>
      </c>
      <c r="G227" s="120">
        <f>'[4]Sped FY 2021'!BP243</f>
        <v>101434.35697677176</v>
      </c>
      <c r="H227" s="120">
        <f>-'[4]Sped FY 2021'!CI243</f>
        <v>0</v>
      </c>
      <c r="I227" s="120">
        <f>'[4]Sped FY 2021'!CB243</f>
        <v>0</v>
      </c>
      <c r="J227" s="120">
        <f>'[4]Sped FY 2021'!BF243-'[4]Sped FY 2021'!BI243</f>
        <v>-477170.33256904455</v>
      </c>
      <c r="K227" s="120">
        <f>'[4]Sped FY 2021'!CJ243</f>
        <v>0</v>
      </c>
      <c r="L227" s="138">
        <f t="shared" si="39"/>
        <v>1882473.5961365695</v>
      </c>
      <c r="M227" s="134">
        <f t="shared" si="40"/>
        <v>0</v>
      </c>
      <c r="N227" s="158">
        <v>716</v>
      </c>
      <c r="O227" s="159">
        <v>1</v>
      </c>
      <c r="P227" s="14" t="s">
        <v>205</v>
      </c>
      <c r="Q227" s="14">
        <v>3</v>
      </c>
      <c r="R227" s="120">
        <v>1970323.8182555551</v>
      </c>
      <c r="S227" s="120">
        <v>290227.69800196862</v>
      </c>
      <c r="T227" s="120">
        <v>0</v>
      </c>
      <c r="U227" s="120">
        <v>0</v>
      </c>
      <c r="V227" s="120">
        <v>-510697.00987300166</v>
      </c>
      <c r="W227" s="138">
        <v>1749854.506384522</v>
      </c>
      <c r="X227" s="152"/>
      <c r="Y227" s="19">
        <f t="shared" si="41"/>
        <v>0</v>
      </c>
      <c r="Z227" s="19">
        <f t="shared" si="41"/>
        <v>-2341.9445286812261</v>
      </c>
      <c r="AA227" s="19">
        <f t="shared" si="42"/>
        <v>101434.35697677176</v>
      </c>
      <c r="AB227" s="19">
        <f t="shared" si="43"/>
        <v>0</v>
      </c>
      <c r="AC227" s="19">
        <f t="shared" si="43"/>
        <v>0</v>
      </c>
      <c r="AD227" s="19">
        <f t="shared" si="43"/>
        <v>33526.677303957113</v>
      </c>
      <c r="AE227" s="19">
        <f t="shared" si="44"/>
        <v>0</v>
      </c>
      <c r="AF227" s="19">
        <f t="shared" si="45"/>
        <v>132619.08975204756</v>
      </c>
      <c r="AG227" s="112"/>
      <c r="AH227" s="117">
        <f>'[4]Sped FY 2021'!DZ243</f>
        <v>1621.6866519778994</v>
      </c>
      <c r="AI227" s="19">
        <f t="shared" si="38"/>
        <v>0</v>
      </c>
      <c r="AJ227" s="19">
        <f t="shared" si="38"/>
        <v>-1.4441412129925717</v>
      </c>
      <c r="AK227" s="19">
        <f t="shared" si="38"/>
        <v>62.54867847192105</v>
      </c>
      <c r="AL227" s="19">
        <f t="shared" si="38"/>
        <v>0</v>
      </c>
      <c r="AM227" s="19">
        <f t="shared" si="38"/>
        <v>0</v>
      </c>
      <c r="AN227" s="19">
        <f t="shared" si="37"/>
        <v>20.673955269389502</v>
      </c>
      <c r="AO227" s="19">
        <f t="shared" si="37"/>
        <v>0</v>
      </c>
      <c r="AP227" s="19">
        <f t="shared" si="37"/>
        <v>81.778492528317926</v>
      </c>
      <c r="AQ227" s="118">
        <f>'[4]Sped FY 2021'!CR243</f>
        <v>1030.5492844994828</v>
      </c>
      <c r="AR227" s="119">
        <f>'[4]Sped FY 2021'!CS243</f>
        <v>948.98494065570787</v>
      </c>
      <c r="AS227" s="188">
        <f>'[5]Sped FY 2021'!CO243</f>
        <v>0.58732035164990581</v>
      </c>
      <c r="AT227" s="189">
        <f>'[5]Sped FY 2021'!CQ243</f>
        <v>0.63290627162621216</v>
      </c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  <c r="CB227" s="162"/>
      <c r="CC227" s="162"/>
      <c r="CD227" s="162"/>
      <c r="CE227" s="162"/>
      <c r="CF227" s="162"/>
      <c r="CG227" s="162"/>
      <c r="CH227" s="162"/>
      <c r="CI227" s="162"/>
      <c r="CJ227" s="162"/>
    </row>
    <row r="228" spans="1:88" ht="15" x14ac:dyDescent="0.25">
      <c r="A228" s="194">
        <v>717</v>
      </c>
      <c r="B228" s="194">
        <v>1</v>
      </c>
      <c r="C228" s="195" t="s">
        <v>206</v>
      </c>
      <c r="D228" s="157">
        <v>3</v>
      </c>
      <c r="E228" s="120">
        <f>'[4]Sped FY 2021'!AB244</f>
        <v>2084699.7394399969</v>
      </c>
      <c r="F228" s="120">
        <f>'[4]Sped FY 2021'!AK244</f>
        <v>449904.8023776011</v>
      </c>
      <c r="G228" s="120">
        <f>'[4]Sped FY 2021'!BP244</f>
        <v>98694.522686422162</v>
      </c>
      <c r="H228" s="120">
        <f>-'[4]Sped FY 2021'!CI244</f>
        <v>0</v>
      </c>
      <c r="I228" s="120">
        <f>'[4]Sped FY 2021'!CB244</f>
        <v>0</v>
      </c>
      <c r="J228" s="120">
        <f>'[4]Sped FY 2021'!BF244-'[4]Sped FY 2021'!BI244</f>
        <v>-350519.07197837927</v>
      </c>
      <c r="K228" s="120">
        <f>'[4]Sped FY 2021'!CJ244</f>
        <v>0</v>
      </c>
      <c r="L228" s="138">
        <f t="shared" si="39"/>
        <v>2282779.9925256409</v>
      </c>
      <c r="M228" s="134">
        <f t="shared" si="40"/>
        <v>0</v>
      </c>
      <c r="N228" s="158">
        <v>717</v>
      </c>
      <c r="O228" s="159">
        <v>1</v>
      </c>
      <c r="P228" s="14" t="s">
        <v>206</v>
      </c>
      <c r="Q228" s="14">
        <v>3</v>
      </c>
      <c r="R228" s="120">
        <v>2084699.7394399969</v>
      </c>
      <c r="S228" s="120">
        <v>451394.92030463618</v>
      </c>
      <c r="T228" s="120">
        <v>0</v>
      </c>
      <c r="U228" s="120">
        <v>0</v>
      </c>
      <c r="V228" s="120">
        <v>-364251.10431026295</v>
      </c>
      <c r="W228" s="138">
        <v>2171843.5554343699</v>
      </c>
      <c r="X228" s="152"/>
      <c r="Y228" s="19">
        <f t="shared" si="41"/>
        <v>0</v>
      </c>
      <c r="Z228" s="19">
        <f t="shared" si="41"/>
        <v>-1490.117927035084</v>
      </c>
      <c r="AA228" s="19">
        <f t="shared" si="42"/>
        <v>98694.522686422162</v>
      </c>
      <c r="AB228" s="19">
        <f t="shared" si="43"/>
        <v>0</v>
      </c>
      <c r="AC228" s="19">
        <f t="shared" si="43"/>
        <v>0</v>
      </c>
      <c r="AD228" s="19">
        <f t="shared" si="43"/>
        <v>13732.032331883674</v>
      </c>
      <c r="AE228" s="19">
        <f t="shared" si="44"/>
        <v>0</v>
      </c>
      <c r="AF228" s="19">
        <f t="shared" si="45"/>
        <v>110936.43709127093</v>
      </c>
      <c r="AG228" s="112"/>
      <c r="AH228" s="117">
        <f>'[4]Sped FY 2021'!DZ244</f>
        <v>1919.0963477557546</v>
      </c>
      <c r="AI228" s="19">
        <f t="shared" si="38"/>
        <v>0</v>
      </c>
      <c r="AJ228" s="19">
        <f t="shared" si="38"/>
        <v>-0.77646853362921042</v>
      </c>
      <c r="AK228" s="19">
        <f t="shared" si="38"/>
        <v>51.427601746956753</v>
      </c>
      <c r="AL228" s="19">
        <f t="shared" si="38"/>
        <v>0</v>
      </c>
      <c r="AM228" s="19">
        <f t="shared" si="38"/>
        <v>0</v>
      </c>
      <c r="AN228" s="19">
        <f t="shared" si="37"/>
        <v>7.1554679096452354</v>
      </c>
      <c r="AO228" s="19">
        <f t="shared" si="37"/>
        <v>0</v>
      </c>
      <c r="AP228" s="19">
        <f t="shared" si="37"/>
        <v>57.806601122972864</v>
      </c>
      <c r="AQ228" s="118">
        <f>'[4]Sped FY 2021'!CR244</f>
        <v>847.61875948954116</v>
      </c>
      <c r="AR228" s="119">
        <f>'[4]Sped FY 2021'!CS244</f>
        <v>790.29790858624779</v>
      </c>
      <c r="AS228" s="188">
        <f>'[5]Sped FY 2021'!CO244</f>
        <v>0.62174466556523866</v>
      </c>
      <c r="AT228" s="189">
        <f>'[5]Sped FY 2021'!CQ244</f>
        <v>0.65421680875253529</v>
      </c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  <c r="CB228" s="162"/>
      <c r="CC228" s="162"/>
      <c r="CD228" s="162"/>
      <c r="CE228" s="162"/>
      <c r="CF228" s="162"/>
      <c r="CG228" s="162"/>
      <c r="CH228" s="162"/>
      <c r="CI228" s="162"/>
      <c r="CJ228" s="162"/>
    </row>
    <row r="229" spans="1:88" ht="15" x14ac:dyDescent="0.25">
      <c r="A229" s="194">
        <v>719</v>
      </c>
      <c r="B229" s="194">
        <v>1</v>
      </c>
      <c r="C229" s="195" t="s">
        <v>207</v>
      </c>
      <c r="D229" s="157">
        <v>3</v>
      </c>
      <c r="E229" s="120">
        <f>'[4]Sped FY 2021'!AB245</f>
        <v>10243283.999807827</v>
      </c>
      <c r="F229" s="120">
        <f>'[4]Sped FY 2021'!AK245</f>
        <v>2134589.3957200008</v>
      </c>
      <c r="G229" s="120">
        <f>'[4]Sped FY 2021'!BP245</f>
        <v>512493.65307300707</v>
      </c>
      <c r="H229" s="120">
        <f>-'[4]Sped FY 2021'!CI245</f>
        <v>0</v>
      </c>
      <c r="I229" s="120">
        <f>'[4]Sped FY 2021'!CB245</f>
        <v>0</v>
      </c>
      <c r="J229" s="120">
        <f>'[4]Sped FY 2021'!BF245-'[4]Sped FY 2021'!BI245</f>
        <v>-1060632.825095041</v>
      </c>
      <c r="K229" s="120">
        <f>'[4]Sped FY 2021'!CJ245</f>
        <v>0</v>
      </c>
      <c r="L229" s="138">
        <f t="shared" si="39"/>
        <v>11829734.223505795</v>
      </c>
      <c r="M229" s="134">
        <f t="shared" si="40"/>
        <v>0</v>
      </c>
      <c r="N229" s="158">
        <v>719</v>
      </c>
      <c r="O229" s="159">
        <v>1</v>
      </c>
      <c r="P229" s="14" t="s">
        <v>207</v>
      </c>
      <c r="Q229" s="14">
        <v>3</v>
      </c>
      <c r="R229" s="120">
        <v>10243283.999807827</v>
      </c>
      <c r="S229" s="120">
        <v>2145328.3348551113</v>
      </c>
      <c r="T229" s="120">
        <v>0</v>
      </c>
      <c r="U229" s="120">
        <v>0</v>
      </c>
      <c r="V229" s="120">
        <v>-1069779.3409851971</v>
      </c>
      <c r="W229" s="138">
        <v>11318832.993677741</v>
      </c>
      <c r="X229" s="152"/>
      <c r="Y229" s="19">
        <f t="shared" si="41"/>
        <v>0</v>
      </c>
      <c r="Z229" s="19">
        <f t="shared" si="41"/>
        <v>-10738.939135110471</v>
      </c>
      <c r="AA229" s="19">
        <f t="shared" si="42"/>
        <v>512493.65307300707</v>
      </c>
      <c r="AB229" s="19">
        <f t="shared" si="43"/>
        <v>0</v>
      </c>
      <c r="AC229" s="19">
        <f t="shared" si="43"/>
        <v>0</v>
      </c>
      <c r="AD229" s="19">
        <f t="shared" si="43"/>
        <v>9146.5158901561517</v>
      </c>
      <c r="AE229" s="19">
        <f t="shared" si="44"/>
        <v>0</v>
      </c>
      <c r="AF229" s="19">
        <f t="shared" si="45"/>
        <v>510901.22982805409</v>
      </c>
      <c r="AG229" s="112"/>
      <c r="AH229" s="117">
        <f>'[4]Sped FY 2021'!DZ245</f>
        <v>9130.2767078830057</v>
      </c>
      <c r="AI229" s="19">
        <f t="shared" si="38"/>
        <v>0</v>
      </c>
      <c r="AJ229" s="19">
        <f t="shared" si="38"/>
        <v>-1.1761898876338064</v>
      </c>
      <c r="AK229" s="19">
        <f t="shared" si="38"/>
        <v>56.131229038274853</v>
      </c>
      <c r="AL229" s="19">
        <f t="shared" si="38"/>
        <v>0</v>
      </c>
      <c r="AM229" s="19">
        <f t="shared" si="38"/>
        <v>0</v>
      </c>
      <c r="AN229" s="19">
        <f t="shared" si="37"/>
        <v>1.0017786078990492</v>
      </c>
      <c r="AO229" s="19">
        <f t="shared" si="37"/>
        <v>0</v>
      </c>
      <c r="AP229" s="19">
        <f t="shared" si="37"/>
        <v>55.95681775854024</v>
      </c>
      <c r="AQ229" s="118">
        <f>'[4]Sped FY 2021'!CR245</f>
        <v>918.40291453995633</v>
      </c>
      <c r="AR229" s="119">
        <f>'[4]Sped FY 2021'!CS245</f>
        <v>864.89632049802537</v>
      </c>
      <c r="AS229" s="188">
        <f>'[5]Sped FY 2021'!CO245</f>
        <v>0.58093047599823178</v>
      </c>
      <c r="AT229" s="189">
        <f>'[5]Sped FY 2021'!CQ245</f>
        <v>0.60851499766201778</v>
      </c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  <c r="CB229" s="162"/>
      <c r="CC229" s="162"/>
      <c r="CD229" s="162"/>
      <c r="CE229" s="162"/>
      <c r="CF229" s="162"/>
      <c r="CG229" s="162"/>
      <c r="CH229" s="162"/>
      <c r="CI229" s="162"/>
      <c r="CJ229" s="162"/>
    </row>
    <row r="230" spans="1:88" ht="15" x14ac:dyDescent="0.25">
      <c r="A230" s="194">
        <v>720</v>
      </c>
      <c r="B230" s="194">
        <v>1</v>
      </c>
      <c r="C230" s="195" t="s">
        <v>208</v>
      </c>
      <c r="D230" s="157">
        <v>3</v>
      </c>
      <c r="E230" s="120">
        <f>'[4]Sped FY 2021'!AB246</f>
        <v>10793877.323343523</v>
      </c>
      <c r="F230" s="120">
        <f>'[4]Sped FY 2021'!AK246</f>
        <v>2584909.7047778135</v>
      </c>
      <c r="G230" s="120">
        <f>'[4]Sped FY 2021'!BP246</f>
        <v>620963.02076465229</v>
      </c>
      <c r="H230" s="120">
        <f>-'[4]Sped FY 2021'!CI246</f>
        <v>0</v>
      </c>
      <c r="I230" s="120">
        <f>'[4]Sped FY 2021'!CB246</f>
        <v>0</v>
      </c>
      <c r="J230" s="120">
        <f>'[4]Sped FY 2021'!BF246-'[4]Sped FY 2021'!BI246</f>
        <v>-2680145.138955777</v>
      </c>
      <c r="K230" s="120">
        <f>'[4]Sped FY 2021'!CJ246</f>
        <v>0</v>
      </c>
      <c r="L230" s="138">
        <f t="shared" si="39"/>
        <v>11319604.909930212</v>
      </c>
      <c r="M230" s="134">
        <f t="shared" si="40"/>
        <v>0</v>
      </c>
      <c r="N230" s="158">
        <v>720</v>
      </c>
      <c r="O230" s="159">
        <v>1</v>
      </c>
      <c r="P230" s="14" t="s">
        <v>208</v>
      </c>
      <c r="Q230" s="14">
        <v>3</v>
      </c>
      <c r="R230" s="120">
        <v>10536146.357548952</v>
      </c>
      <c r="S230" s="120">
        <v>2737298.3828825112</v>
      </c>
      <c r="T230" s="120">
        <v>0</v>
      </c>
      <c r="U230" s="120">
        <v>0</v>
      </c>
      <c r="V230" s="120">
        <v>-2766129.8656304432</v>
      </c>
      <c r="W230" s="138">
        <v>10507314.874801021</v>
      </c>
      <c r="X230" s="152"/>
      <c r="Y230" s="19">
        <f t="shared" si="41"/>
        <v>257730.96579457074</v>
      </c>
      <c r="Z230" s="19">
        <f t="shared" si="41"/>
        <v>-152388.67810469773</v>
      </c>
      <c r="AA230" s="19">
        <f t="shared" si="42"/>
        <v>620963.02076465229</v>
      </c>
      <c r="AB230" s="19">
        <f t="shared" si="43"/>
        <v>0</v>
      </c>
      <c r="AC230" s="19">
        <f t="shared" si="43"/>
        <v>0</v>
      </c>
      <c r="AD230" s="19">
        <f t="shared" si="43"/>
        <v>85984.726674666163</v>
      </c>
      <c r="AE230" s="19">
        <f t="shared" si="44"/>
        <v>0</v>
      </c>
      <c r="AF230" s="19">
        <f t="shared" si="45"/>
        <v>812290.03512919135</v>
      </c>
      <c r="AG230" s="112"/>
      <c r="AH230" s="117">
        <f>'[4]Sped FY 2021'!DZ246</f>
        <v>8371.6810311523277</v>
      </c>
      <c r="AI230" s="19">
        <f t="shared" si="38"/>
        <v>30.786047012005561</v>
      </c>
      <c r="AJ230" s="19">
        <f t="shared" si="38"/>
        <v>-18.202876762460939</v>
      </c>
      <c r="AK230" s="19">
        <f t="shared" si="38"/>
        <v>74.174233162246892</v>
      </c>
      <c r="AL230" s="19">
        <f t="shared" si="38"/>
        <v>0</v>
      </c>
      <c r="AM230" s="19">
        <f t="shared" si="38"/>
        <v>0</v>
      </c>
      <c r="AN230" s="19">
        <f t="shared" si="37"/>
        <v>10.270903341240979</v>
      </c>
      <c r="AO230" s="19">
        <f t="shared" si="37"/>
        <v>0</v>
      </c>
      <c r="AP230" s="19">
        <f t="shared" si="37"/>
        <v>97.028306753032481</v>
      </c>
      <c r="AQ230" s="118">
        <f>'[4]Sped FY 2021'!CR246</f>
        <v>1212.8246898670373</v>
      </c>
      <c r="AR230" s="119">
        <f>'[4]Sped FY 2021'!CS246</f>
        <v>1116.9166963415519</v>
      </c>
      <c r="AS230" s="188">
        <f>'[5]Sped FY 2021'!CO246</f>
        <v>0.60330762269881688</v>
      </c>
      <c r="AT230" s="189">
        <f>'[5]Sped FY 2021'!CQ246</f>
        <v>0.64565136056798622</v>
      </c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  <c r="CB230" s="162"/>
      <c r="CC230" s="162"/>
      <c r="CD230" s="162"/>
      <c r="CE230" s="162"/>
      <c r="CF230" s="162"/>
      <c r="CG230" s="162"/>
      <c r="CH230" s="162"/>
      <c r="CI230" s="162"/>
      <c r="CJ230" s="162"/>
    </row>
    <row r="231" spans="1:88" ht="15" x14ac:dyDescent="0.25">
      <c r="A231" s="194">
        <v>721</v>
      </c>
      <c r="B231" s="194">
        <v>1</v>
      </c>
      <c r="C231" s="195" t="s">
        <v>209</v>
      </c>
      <c r="D231" s="157">
        <v>3</v>
      </c>
      <c r="E231" s="120">
        <f>'[4]Sped FY 2021'!AB247</f>
        <v>3825267.5036808276</v>
      </c>
      <c r="F231" s="120">
        <f>'[4]Sped FY 2021'!AK247</f>
        <v>748670.08222066285</v>
      </c>
      <c r="G231" s="120">
        <f>'[4]Sped FY 2021'!BP247</f>
        <v>215272.02474997725</v>
      </c>
      <c r="H231" s="120">
        <f>-'[4]Sped FY 2021'!CI247</f>
        <v>0</v>
      </c>
      <c r="I231" s="120">
        <f>'[4]Sped FY 2021'!CB247</f>
        <v>0</v>
      </c>
      <c r="J231" s="120">
        <f>'[4]Sped FY 2021'!BF247-'[4]Sped FY 2021'!BI247</f>
        <v>-473372.37069501536</v>
      </c>
      <c r="K231" s="120">
        <f>'[4]Sped FY 2021'!CJ247</f>
        <v>0</v>
      </c>
      <c r="L231" s="138">
        <f t="shared" si="39"/>
        <v>4315837.2399564525</v>
      </c>
      <c r="M231" s="134">
        <f t="shared" si="40"/>
        <v>0</v>
      </c>
      <c r="N231" s="158">
        <v>721</v>
      </c>
      <c r="O231" s="159">
        <v>1</v>
      </c>
      <c r="P231" s="14" t="s">
        <v>209</v>
      </c>
      <c r="Q231" s="14">
        <v>3</v>
      </c>
      <c r="R231" s="120">
        <v>3825267.5036808276</v>
      </c>
      <c r="S231" s="120">
        <v>751323.81463747215</v>
      </c>
      <c r="T231" s="120">
        <v>0</v>
      </c>
      <c r="U231" s="120">
        <v>0</v>
      </c>
      <c r="V231" s="120">
        <v>-469321.07731015224</v>
      </c>
      <c r="W231" s="138">
        <v>4107270.2410081476</v>
      </c>
      <c r="X231" s="152"/>
      <c r="Y231" s="19">
        <f t="shared" si="41"/>
        <v>0</v>
      </c>
      <c r="Z231" s="19">
        <f t="shared" si="41"/>
        <v>-2653.7324168093037</v>
      </c>
      <c r="AA231" s="19">
        <f t="shared" si="42"/>
        <v>215272.02474997725</v>
      </c>
      <c r="AB231" s="19">
        <f t="shared" si="43"/>
        <v>0</v>
      </c>
      <c r="AC231" s="19">
        <f t="shared" si="43"/>
        <v>0</v>
      </c>
      <c r="AD231" s="19">
        <f t="shared" si="43"/>
        <v>-4051.2933848631219</v>
      </c>
      <c r="AE231" s="19">
        <f t="shared" si="44"/>
        <v>0</v>
      </c>
      <c r="AF231" s="19">
        <f t="shared" si="45"/>
        <v>208566.99894830491</v>
      </c>
      <c r="AG231" s="112"/>
      <c r="AH231" s="117">
        <f>'[4]Sped FY 2021'!DZ247</f>
        <v>4317.4644012075796</v>
      </c>
      <c r="AI231" s="19">
        <f t="shared" si="38"/>
        <v>0</v>
      </c>
      <c r="AJ231" s="19">
        <f t="shared" si="38"/>
        <v>-0.61465067692673137</v>
      </c>
      <c r="AK231" s="19">
        <f t="shared" si="38"/>
        <v>49.860752688491516</v>
      </c>
      <c r="AL231" s="19">
        <f t="shared" si="38"/>
        <v>0</v>
      </c>
      <c r="AM231" s="19">
        <f t="shared" si="38"/>
        <v>0</v>
      </c>
      <c r="AN231" s="19">
        <f t="shared" si="37"/>
        <v>-0.93835015379165354</v>
      </c>
      <c r="AO231" s="19">
        <f t="shared" si="37"/>
        <v>0</v>
      </c>
      <c r="AP231" s="19">
        <f t="shared" si="37"/>
        <v>48.307751857773155</v>
      </c>
      <c r="AQ231" s="118">
        <f>'[4]Sped FY 2021'!CR247</f>
        <v>808.42365003302484</v>
      </c>
      <c r="AR231" s="119">
        <f>'[4]Sped FY 2021'!CS247</f>
        <v>760.9190001634297</v>
      </c>
      <c r="AS231" s="188">
        <f>'[5]Sped FY 2021'!CO247</f>
        <v>0.56214378141155374</v>
      </c>
      <c r="AT231" s="189">
        <f>'[5]Sped FY 2021'!CQ247</f>
        <v>0.59177135976628359</v>
      </c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  <c r="CB231" s="162"/>
      <c r="CC231" s="162"/>
      <c r="CD231" s="162"/>
      <c r="CE231" s="162"/>
      <c r="CF231" s="162"/>
      <c r="CG231" s="162"/>
      <c r="CH231" s="162"/>
      <c r="CI231" s="162"/>
      <c r="CJ231" s="162"/>
    </row>
    <row r="232" spans="1:88" ht="15" x14ac:dyDescent="0.25">
      <c r="A232" s="194">
        <v>726</v>
      </c>
      <c r="B232" s="194">
        <v>1</v>
      </c>
      <c r="C232" s="195" t="s">
        <v>210</v>
      </c>
      <c r="D232" s="157">
        <v>4</v>
      </c>
      <c r="E232" s="120">
        <f>'[4]Sped FY 2021'!AB248</f>
        <v>3016188.7572399219</v>
      </c>
      <c r="F232" s="120">
        <f>'[4]Sped FY 2021'!AK248</f>
        <v>886677.41057443095</v>
      </c>
      <c r="G232" s="120">
        <f>'[4]Sped FY 2021'!BP248</f>
        <v>174894.77433675263</v>
      </c>
      <c r="H232" s="120">
        <f>-'[4]Sped FY 2021'!CI248</f>
        <v>0</v>
      </c>
      <c r="I232" s="120">
        <f>'[4]Sped FY 2021'!CB248</f>
        <v>0</v>
      </c>
      <c r="J232" s="120">
        <f>'[4]Sped FY 2021'!BF248-'[4]Sped FY 2021'!BI248</f>
        <v>-454082.37423715822</v>
      </c>
      <c r="K232" s="120">
        <f>'[4]Sped FY 2021'!CJ248</f>
        <v>0</v>
      </c>
      <c r="L232" s="138">
        <f t="shared" si="39"/>
        <v>3623678.5679139472</v>
      </c>
      <c r="M232" s="134">
        <f t="shared" si="40"/>
        <v>0</v>
      </c>
      <c r="N232" s="158">
        <v>726</v>
      </c>
      <c r="O232" s="159">
        <v>1</v>
      </c>
      <c r="P232" s="14" t="s">
        <v>210</v>
      </c>
      <c r="Q232" s="14">
        <v>4</v>
      </c>
      <c r="R232" s="120">
        <v>3016188.7572399219</v>
      </c>
      <c r="S232" s="120">
        <v>889625.91080588079</v>
      </c>
      <c r="T232" s="120">
        <v>0</v>
      </c>
      <c r="U232" s="120">
        <v>0</v>
      </c>
      <c r="V232" s="120">
        <v>-435088.91028885281</v>
      </c>
      <c r="W232" s="138">
        <v>3470725.7577569503</v>
      </c>
      <c r="X232" s="152"/>
      <c r="Y232" s="19">
        <f t="shared" si="41"/>
        <v>0</v>
      </c>
      <c r="Z232" s="19">
        <f t="shared" si="41"/>
        <v>-2948.5002314498415</v>
      </c>
      <c r="AA232" s="19">
        <f t="shared" si="42"/>
        <v>174894.77433675263</v>
      </c>
      <c r="AB232" s="19">
        <f t="shared" si="43"/>
        <v>0</v>
      </c>
      <c r="AC232" s="19">
        <f t="shared" si="43"/>
        <v>0</v>
      </c>
      <c r="AD232" s="19">
        <f t="shared" si="43"/>
        <v>-18993.463948305405</v>
      </c>
      <c r="AE232" s="19">
        <f t="shared" si="44"/>
        <v>0</v>
      </c>
      <c r="AF232" s="19">
        <f t="shared" si="45"/>
        <v>152952.81015699683</v>
      </c>
      <c r="AG232" s="112"/>
      <c r="AH232" s="117">
        <f>'[4]Sped FY 2021'!DZ248</f>
        <v>2928.8826459204315</v>
      </c>
      <c r="AI232" s="19">
        <f t="shared" si="38"/>
        <v>0</v>
      </c>
      <c r="AJ232" s="19">
        <f t="shared" si="38"/>
        <v>-1.0066979759522747</v>
      </c>
      <c r="AK232" s="19">
        <f t="shared" si="38"/>
        <v>59.713821098417597</v>
      </c>
      <c r="AL232" s="19">
        <f t="shared" si="38"/>
        <v>0</v>
      </c>
      <c r="AM232" s="19">
        <f t="shared" si="38"/>
        <v>0</v>
      </c>
      <c r="AN232" s="19">
        <f t="shared" si="37"/>
        <v>-6.4848839111942338</v>
      </c>
      <c r="AO232" s="19">
        <f t="shared" si="37"/>
        <v>0</v>
      </c>
      <c r="AP232" s="19">
        <f t="shared" si="37"/>
        <v>52.222239211270903</v>
      </c>
      <c r="AQ232" s="118">
        <f>'[4]Sped FY 2021'!CR248</f>
        <v>964.80654926153875</v>
      </c>
      <c r="AR232" s="119">
        <f>'[4]Sped FY 2021'!CS248</f>
        <v>913.05671137376908</v>
      </c>
      <c r="AS232" s="188">
        <f>'[5]Sped FY 2021'!CO248</f>
        <v>0.59017076794556378</v>
      </c>
      <c r="AT232" s="189">
        <f>'[5]Sped FY 2021'!CQ248</f>
        <v>0.61625234120802397</v>
      </c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  <c r="CB232" s="162"/>
      <c r="CC232" s="162"/>
      <c r="CD232" s="162"/>
      <c r="CE232" s="162"/>
      <c r="CF232" s="162"/>
      <c r="CG232" s="162"/>
      <c r="CH232" s="162"/>
      <c r="CI232" s="162"/>
      <c r="CJ232" s="162"/>
    </row>
    <row r="233" spans="1:88" ht="15" x14ac:dyDescent="0.25">
      <c r="A233" s="194">
        <v>727</v>
      </c>
      <c r="B233" s="194">
        <v>1</v>
      </c>
      <c r="C233" s="195" t="s">
        <v>211</v>
      </c>
      <c r="D233" s="157">
        <v>4</v>
      </c>
      <c r="E233" s="120">
        <f>'[4]Sped FY 2021'!AB249</f>
        <v>3778986.9834876312</v>
      </c>
      <c r="F233" s="120">
        <f>'[4]Sped FY 2021'!AK249</f>
        <v>967603.24549399398</v>
      </c>
      <c r="G233" s="120">
        <f>'[4]Sped FY 2021'!BP249</f>
        <v>268058.9333741531</v>
      </c>
      <c r="H233" s="120">
        <f>-'[4]Sped FY 2021'!CI249</f>
        <v>0</v>
      </c>
      <c r="I233" s="120">
        <f>'[4]Sped FY 2021'!CB249</f>
        <v>0</v>
      </c>
      <c r="J233" s="120">
        <f>'[4]Sped FY 2021'!BF249-'[4]Sped FY 2021'!BI249</f>
        <v>-1759259.6459192457</v>
      </c>
      <c r="K233" s="120">
        <f>'[4]Sped FY 2021'!CJ249</f>
        <v>0</v>
      </c>
      <c r="L233" s="138">
        <f t="shared" si="39"/>
        <v>3255389.5164365331</v>
      </c>
      <c r="M233" s="134">
        <f t="shared" si="40"/>
        <v>0</v>
      </c>
      <c r="N233" s="158">
        <v>727</v>
      </c>
      <c r="O233" s="159">
        <v>1</v>
      </c>
      <c r="P233" s="14" t="s">
        <v>211</v>
      </c>
      <c r="Q233" s="14">
        <v>4</v>
      </c>
      <c r="R233" s="120">
        <v>3778986.9834876312</v>
      </c>
      <c r="S233" s="120">
        <v>971164.8599741956</v>
      </c>
      <c r="T233" s="120">
        <v>0</v>
      </c>
      <c r="U233" s="120">
        <v>0</v>
      </c>
      <c r="V233" s="120">
        <v>-1851066.807279971</v>
      </c>
      <c r="W233" s="138">
        <v>2899085.0361818555</v>
      </c>
      <c r="X233" s="152"/>
      <c r="Y233" s="19">
        <f t="shared" si="41"/>
        <v>0</v>
      </c>
      <c r="Z233" s="19">
        <f t="shared" si="41"/>
        <v>-3561.6144802016206</v>
      </c>
      <c r="AA233" s="19">
        <f t="shared" si="42"/>
        <v>268058.9333741531</v>
      </c>
      <c r="AB233" s="19">
        <f t="shared" si="43"/>
        <v>0</v>
      </c>
      <c r="AC233" s="19">
        <f t="shared" si="43"/>
        <v>0</v>
      </c>
      <c r="AD233" s="19">
        <f t="shared" si="43"/>
        <v>91807.161360725295</v>
      </c>
      <c r="AE233" s="19">
        <f t="shared" si="44"/>
        <v>0</v>
      </c>
      <c r="AF233" s="19">
        <f t="shared" si="45"/>
        <v>356304.48025467759</v>
      </c>
      <c r="AG233" s="112"/>
      <c r="AH233" s="117">
        <f>'[4]Sped FY 2021'!DZ249</f>
        <v>3018.3065071509354</v>
      </c>
      <c r="AI233" s="19">
        <f t="shared" si="38"/>
        <v>0</v>
      </c>
      <c r="AJ233" s="19">
        <f t="shared" si="38"/>
        <v>-1.180004241372931</v>
      </c>
      <c r="AK233" s="19">
        <f t="shared" si="38"/>
        <v>88.81103782504232</v>
      </c>
      <c r="AL233" s="19">
        <f t="shared" si="38"/>
        <v>0</v>
      </c>
      <c r="AM233" s="19">
        <f t="shared" si="38"/>
        <v>0</v>
      </c>
      <c r="AN233" s="19">
        <f t="shared" si="37"/>
        <v>30.416778794074382</v>
      </c>
      <c r="AO233" s="19">
        <f t="shared" si="37"/>
        <v>0</v>
      </c>
      <c r="AP233" s="19">
        <f t="shared" si="37"/>
        <v>118.04781237774405</v>
      </c>
      <c r="AQ233" s="118">
        <f>'[4]Sped FY 2021'!CR249</f>
        <v>1455.5584876703338</v>
      </c>
      <c r="AR233" s="119">
        <f>'[4]Sped FY 2021'!CS249</f>
        <v>1337.4712909565235</v>
      </c>
      <c r="AS233" s="188">
        <f>'[5]Sped FY 2021'!CO249</f>
        <v>0.59935512184314277</v>
      </c>
      <c r="AT233" s="189">
        <f>'[5]Sped FY 2021'!CQ249</f>
        <v>0.6535250137446339</v>
      </c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  <c r="CB233" s="162"/>
      <c r="CC233" s="162"/>
      <c r="CD233" s="162"/>
      <c r="CE233" s="162"/>
      <c r="CF233" s="162"/>
      <c r="CG233" s="162"/>
      <c r="CH233" s="162"/>
      <c r="CI233" s="162"/>
      <c r="CJ233" s="162"/>
    </row>
    <row r="234" spans="1:88" ht="15" x14ac:dyDescent="0.25">
      <c r="A234" s="194">
        <v>728</v>
      </c>
      <c r="B234" s="194">
        <v>1</v>
      </c>
      <c r="C234" s="195" t="s">
        <v>212</v>
      </c>
      <c r="D234" s="157">
        <v>4</v>
      </c>
      <c r="E234" s="120">
        <f>'[4]Sped FY 2021'!AB250</f>
        <v>18924791.370549671</v>
      </c>
      <c r="F234" s="120">
        <f>'[4]Sped FY 2021'!AK250</f>
        <v>4573951.6373124234</v>
      </c>
      <c r="G234" s="120">
        <f>'[4]Sped FY 2021'!BP250</f>
        <v>884457.35082317807</v>
      </c>
      <c r="H234" s="120">
        <f>-'[4]Sped FY 2021'!CI250</f>
        <v>0</v>
      </c>
      <c r="I234" s="120">
        <f>'[4]Sped FY 2021'!CB250</f>
        <v>0</v>
      </c>
      <c r="J234" s="120">
        <f>'[4]Sped FY 2021'!BF250-'[4]Sped FY 2021'!BI250</f>
        <v>-2215975.9420420425</v>
      </c>
      <c r="K234" s="120">
        <f>'[4]Sped FY 2021'!CJ250</f>
        <v>0</v>
      </c>
      <c r="L234" s="138">
        <f t="shared" si="39"/>
        <v>22167224.416643232</v>
      </c>
      <c r="M234" s="134">
        <f t="shared" si="40"/>
        <v>0</v>
      </c>
      <c r="N234" s="158">
        <v>728</v>
      </c>
      <c r="O234" s="159">
        <v>1</v>
      </c>
      <c r="P234" s="14" t="s">
        <v>212</v>
      </c>
      <c r="Q234" s="14">
        <v>4</v>
      </c>
      <c r="R234" s="120">
        <v>18924791.370549671</v>
      </c>
      <c r="S234" s="120">
        <v>4588918.4046313344</v>
      </c>
      <c r="T234" s="120">
        <v>0</v>
      </c>
      <c r="U234" s="120">
        <v>0</v>
      </c>
      <c r="V234" s="120">
        <v>-2372823.454429504</v>
      </c>
      <c r="W234" s="138">
        <v>21140886.320751503</v>
      </c>
      <c r="X234" s="152"/>
      <c r="Y234" s="19">
        <f t="shared" si="41"/>
        <v>0</v>
      </c>
      <c r="Z234" s="19">
        <f t="shared" si="41"/>
        <v>-14966.767318910919</v>
      </c>
      <c r="AA234" s="19">
        <f t="shared" si="42"/>
        <v>884457.35082317807</v>
      </c>
      <c r="AB234" s="19">
        <f t="shared" si="43"/>
        <v>0</v>
      </c>
      <c r="AC234" s="19">
        <f t="shared" si="43"/>
        <v>0</v>
      </c>
      <c r="AD234" s="19">
        <f t="shared" si="43"/>
        <v>156847.51238746149</v>
      </c>
      <c r="AE234" s="19">
        <f t="shared" si="44"/>
        <v>0</v>
      </c>
      <c r="AF234" s="19">
        <f t="shared" si="45"/>
        <v>1026338.095891729</v>
      </c>
      <c r="AG234" s="112"/>
      <c r="AH234" s="117">
        <f>'[4]Sped FY 2021'!DZ250</f>
        <v>13480.898271119873</v>
      </c>
      <c r="AI234" s="19">
        <f t="shared" si="38"/>
        <v>0</v>
      </c>
      <c r="AJ234" s="19">
        <f t="shared" si="38"/>
        <v>-1.1102203293807373</v>
      </c>
      <c r="AK234" s="19">
        <f t="shared" si="38"/>
        <v>65.60819116319206</v>
      </c>
      <c r="AL234" s="19">
        <f t="shared" si="38"/>
        <v>0</v>
      </c>
      <c r="AM234" s="19">
        <f t="shared" si="38"/>
        <v>0</v>
      </c>
      <c r="AN234" s="19">
        <f t="shared" si="37"/>
        <v>11.634796823849335</v>
      </c>
      <c r="AO234" s="19">
        <f t="shared" si="37"/>
        <v>0</v>
      </c>
      <c r="AP234" s="19">
        <f t="shared" si="37"/>
        <v>76.132767657660693</v>
      </c>
      <c r="AQ234" s="118">
        <f>'[4]Sped FY 2021'!CR250</f>
        <v>1056.9081806361194</v>
      </c>
      <c r="AR234" s="119">
        <f>'[4]Sped FY 2021'!CS250</f>
        <v>981.92767427264971</v>
      </c>
      <c r="AS234" s="188">
        <f>'[5]Sped FY 2021'!CO250</f>
        <v>0.62036656376712085</v>
      </c>
      <c r="AT234" s="189">
        <f>'[5]Sped FY 2021'!CQ250</f>
        <v>0.65209843565776715</v>
      </c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  <c r="CB234" s="162"/>
      <c r="CC234" s="162"/>
      <c r="CD234" s="162"/>
      <c r="CE234" s="162"/>
      <c r="CF234" s="162"/>
      <c r="CG234" s="162"/>
      <c r="CH234" s="162"/>
      <c r="CI234" s="162"/>
      <c r="CJ234" s="162"/>
    </row>
    <row r="235" spans="1:88" ht="15" x14ac:dyDescent="0.25">
      <c r="A235" s="194">
        <v>738</v>
      </c>
      <c r="B235" s="194">
        <v>1</v>
      </c>
      <c r="C235" s="195" t="s">
        <v>213</v>
      </c>
      <c r="D235" s="157">
        <v>5</v>
      </c>
      <c r="E235" s="120">
        <f>'[4]Sped FY 2021'!AB251</f>
        <v>910512.60658648482</v>
      </c>
      <c r="F235" s="120">
        <f>'[4]Sped FY 2021'!AK251</f>
        <v>179151.479873025</v>
      </c>
      <c r="G235" s="120">
        <f>'[4]Sped FY 2021'!BP251</f>
        <v>49622.243584372998</v>
      </c>
      <c r="H235" s="120">
        <f>-'[4]Sped FY 2021'!CI251</f>
        <v>0</v>
      </c>
      <c r="I235" s="120">
        <f>'[4]Sped FY 2021'!CB251</f>
        <v>0</v>
      </c>
      <c r="J235" s="120">
        <f>'[4]Sped FY 2021'!BF251-'[4]Sped FY 2021'!BI251</f>
        <v>-112527.53307475304</v>
      </c>
      <c r="K235" s="120">
        <f>'[4]Sped FY 2021'!CJ251</f>
        <v>0</v>
      </c>
      <c r="L235" s="138">
        <f t="shared" si="39"/>
        <v>1026758.7969691298</v>
      </c>
      <c r="M235" s="134">
        <f t="shared" si="40"/>
        <v>0</v>
      </c>
      <c r="N235" s="158">
        <v>738</v>
      </c>
      <c r="O235" s="159">
        <v>1</v>
      </c>
      <c r="P235" s="14" t="s">
        <v>213</v>
      </c>
      <c r="Q235" s="14">
        <v>5</v>
      </c>
      <c r="R235" s="120">
        <v>910512.60658648482</v>
      </c>
      <c r="S235" s="120">
        <v>179366.80035154973</v>
      </c>
      <c r="T235" s="120">
        <v>0</v>
      </c>
      <c r="U235" s="120">
        <v>0</v>
      </c>
      <c r="V235" s="120">
        <v>-99738.934800118528</v>
      </c>
      <c r="W235" s="138">
        <v>990140.47213791602</v>
      </c>
      <c r="X235" s="152"/>
      <c r="Y235" s="19">
        <f t="shared" si="41"/>
        <v>0</v>
      </c>
      <c r="Z235" s="19">
        <f t="shared" si="41"/>
        <v>-215.32047852472169</v>
      </c>
      <c r="AA235" s="19">
        <f t="shared" si="42"/>
        <v>49622.243584372998</v>
      </c>
      <c r="AB235" s="19">
        <f t="shared" si="43"/>
        <v>0</v>
      </c>
      <c r="AC235" s="19">
        <f t="shared" si="43"/>
        <v>0</v>
      </c>
      <c r="AD235" s="19">
        <f t="shared" si="43"/>
        <v>-12788.598274634511</v>
      </c>
      <c r="AE235" s="19">
        <f t="shared" si="44"/>
        <v>0</v>
      </c>
      <c r="AF235" s="19">
        <f t="shared" si="45"/>
        <v>36618.324831213802</v>
      </c>
      <c r="AG235" s="112"/>
      <c r="AH235" s="117">
        <f>'[4]Sped FY 2021'!DZ251</f>
        <v>1055.000610022797</v>
      </c>
      <c r="AI235" s="19">
        <f t="shared" si="38"/>
        <v>0</v>
      </c>
      <c r="AJ235" s="19">
        <f t="shared" si="38"/>
        <v>-0.20409512229577662</v>
      </c>
      <c r="AK235" s="19">
        <f t="shared" si="38"/>
        <v>47.035274778941343</v>
      </c>
      <c r="AL235" s="19">
        <f t="shared" si="38"/>
        <v>0</v>
      </c>
      <c r="AM235" s="19">
        <f t="shared" si="38"/>
        <v>0</v>
      </c>
      <c r="AN235" s="19">
        <f t="shared" si="37"/>
        <v>-12.12188709005407</v>
      </c>
      <c r="AO235" s="19">
        <f t="shared" si="37"/>
        <v>0</v>
      </c>
      <c r="AP235" s="19">
        <f t="shared" si="37"/>
        <v>34.709292566591536</v>
      </c>
      <c r="AQ235" s="118">
        <f>'[4]Sped FY 2021'!CR251</f>
        <v>756.53910069463916</v>
      </c>
      <c r="AR235" s="119">
        <f>'[4]Sped FY 2021'!CS251</f>
        <v>721.75121040216709</v>
      </c>
      <c r="AS235" s="188">
        <f>'[5]Sped FY 2021'!CO251</f>
        <v>0.59179511494945902</v>
      </c>
      <c r="AT235" s="189">
        <f>'[5]Sped FY 2021'!CQ251</f>
        <v>0.61364897617982184</v>
      </c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  <c r="CB235" s="162"/>
      <c r="CC235" s="162"/>
      <c r="CD235" s="162"/>
      <c r="CE235" s="162"/>
      <c r="CF235" s="162"/>
      <c r="CG235" s="162"/>
      <c r="CH235" s="162"/>
      <c r="CI235" s="162"/>
      <c r="CJ235" s="162"/>
    </row>
    <row r="236" spans="1:88" ht="15" x14ac:dyDescent="0.25">
      <c r="A236" s="194">
        <v>739</v>
      </c>
      <c r="B236" s="194">
        <v>1</v>
      </c>
      <c r="C236" s="195" t="s">
        <v>214</v>
      </c>
      <c r="D236" s="157">
        <v>6</v>
      </c>
      <c r="E236" s="120">
        <f>'[4]Sped FY 2021'!AB252</f>
        <v>725498.3230082423</v>
      </c>
      <c r="F236" s="120">
        <f>'[4]Sped FY 2021'!AK252</f>
        <v>108145.23356033301</v>
      </c>
      <c r="G236" s="120">
        <f>'[4]Sped FY 2021'!BP252</f>
        <v>35187.22722662946</v>
      </c>
      <c r="H236" s="120">
        <f>-'[4]Sped FY 2021'!CI252</f>
        <v>0</v>
      </c>
      <c r="I236" s="120">
        <f>'[4]Sped FY 2021'!CB252</f>
        <v>96052.278036194388</v>
      </c>
      <c r="J236" s="120">
        <f>'[4]Sped FY 2021'!BF252-'[4]Sped FY 2021'!BI252</f>
        <v>-174324.24083193587</v>
      </c>
      <c r="K236" s="120">
        <f>'[4]Sped FY 2021'!CJ252</f>
        <v>0</v>
      </c>
      <c r="L236" s="138">
        <f t="shared" si="39"/>
        <v>790558.82099946332</v>
      </c>
      <c r="M236" s="134">
        <f t="shared" si="40"/>
        <v>0</v>
      </c>
      <c r="N236" s="158">
        <v>739</v>
      </c>
      <c r="O236" s="159">
        <v>1</v>
      </c>
      <c r="P236" s="14" t="s">
        <v>214</v>
      </c>
      <c r="Q236" s="14">
        <v>6</v>
      </c>
      <c r="R236" s="120">
        <v>725498.3230082423</v>
      </c>
      <c r="S236" s="120">
        <v>108641.95363116183</v>
      </c>
      <c r="T236" s="120">
        <v>0</v>
      </c>
      <c r="U236" s="120">
        <v>102094.54882451543</v>
      </c>
      <c r="V236" s="120">
        <v>-179416.15967236372</v>
      </c>
      <c r="W236" s="138">
        <v>756818.66579155577</v>
      </c>
      <c r="X236" s="152"/>
      <c r="Y236" s="19">
        <f t="shared" si="41"/>
        <v>0</v>
      </c>
      <c r="Z236" s="19">
        <f t="shared" si="41"/>
        <v>-496.72007082881464</v>
      </c>
      <c r="AA236" s="19">
        <f t="shared" si="42"/>
        <v>35187.22722662946</v>
      </c>
      <c r="AB236" s="19">
        <f t="shared" si="43"/>
        <v>0</v>
      </c>
      <c r="AC236" s="19">
        <f t="shared" si="43"/>
        <v>-6042.2707883210387</v>
      </c>
      <c r="AD236" s="19">
        <f t="shared" si="43"/>
        <v>5091.9188404278539</v>
      </c>
      <c r="AE236" s="19">
        <f t="shared" si="44"/>
        <v>0</v>
      </c>
      <c r="AF236" s="19">
        <f t="shared" si="45"/>
        <v>33740.155207907548</v>
      </c>
      <c r="AG236" s="112"/>
      <c r="AH236" s="117">
        <f>'[4]Sped FY 2021'!DZ252</f>
        <v>737.49566453022192</v>
      </c>
      <c r="AI236" s="19">
        <f t="shared" si="38"/>
        <v>0</v>
      </c>
      <c r="AJ236" s="19">
        <f t="shared" si="38"/>
        <v>-0.67352269947948895</v>
      </c>
      <c r="AK236" s="19">
        <f t="shared" si="38"/>
        <v>47.711775023170347</v>
      </c>
      <c r="AL236" s="19">
        <f t="shared" si="38"/>
        <v>0</v>
      </c>
      <c r="AM236" s="19">
        <f t="shared" si="38"/>
        <v>-8.1929577066326367</v>
      </c>
      <c r="AN236" s="19">
        <f t="shared" si="37"/>
        <v>6.9043373206422309</v>
      </c>
      <c r="AO236" s="19">
        <f t="shared" si="37"/>
        <v>0</v>
      </c>
      <c r="AP236" s="19">
        <f t="shared" si="37"/>
        <v>45.74963193770057</v>
      </c>
      <c r="AQ236" s="118">
        <f>'[4]Sped FY 2021'!CR252</f>
        <v>782.1291232497282</v>
      </c>
      <c r="AR236" s="119">
        <f>'[4]Sped FY 2021'!CS252</f>
        <v>736.29424889294501</v>
      </c>
      <c r="AS236" s="188">
        <f>'[5]Sped FY 2021'!CO252</f>
        <v>0.66678517512431168</v>
      </c>
      <c r="AT236" s="189">
        <f>'[5]Sped FY 2021'!CQ252</f>
        <v>0.69477812968192432</v>
      </c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  <c r="CB236" s="162"/>
      <c r="CC236" s="162"/>
      <c r="CD236" s="162"/>
      <c r="CE236" s="162"/>
      <c r="CF236" s="162"/>
      <c r="CG236" s="162"/>
      <c r="CH236" s="162"/>
      <c r="CI236" s="162"/>
      <c r="CJ236" s="162"/>
    </row>
    <row r="237" spans="1:88" ht="15" x14ac:dyDescent="0.25">
      <c r="A237" s="194">
        <v>740</v>
      </c>
      <c r="B237" s="194">
        <v>1</v>
      </c>
      <c r="C237" s="195" t="s">
        <v>215</v>
      </c>
      <c r="D237" s="157">
        <v>5</v>
      </c>
      <c r="E237" s="120">
        <f>'[4]Sped FY 2021'!AB253</f>
        <v>1477451.4823760188</v>
      </c>
      <c r="F237" s="120">
        <f>'[4]Sped FY 2021'!AK253</f>
        <v>301717.50914866931</v>
      </c>
      <c r="G237" s="120">
        <f>'[4]Sped FY 2021'!BP253</f>
        <v>84518.29004673101</v>
      </c>
      <c r="H237" s="120">
        <f>-'[4]Sped FY 2021'!CI253</f>
        <v>0</v>
      </c>
      <c r="I237" s="120">
        <f>'[4]Sped FY 2021'!CB253</f>
        <v>0</v>
      </c>
      <c r="J237" s="120">
        <f>'[4]Sped FY 2021'!BF253-'[4]Sped FY 2021'!BI253</f>
        <v>-376212.85260577244</v>
      </c>
      <c r="K237" s="120">
        <f>'[4]Sped FY 2021'!CJ253</f>
        <v>0</v>
      </c>
      <c r="L237" s="138">
        <f t="shared" si="39"/>
        <v>1487474.4289656465</v>
      </c>
      <c r="M237" s="134">
        <f t="shared" si="40"/>
        <v>0</v>
      </c>
      <c r="N237" s="158">
        <v>740</v>
      </c>
      <c r="O237" s="159">
        <v>1</v>
      </c>
      <c r="P237" s="14" t="s">
        <v>215</v>
      </c>
      <c r="Q237" s="14">
        <v>5</v>
      </c>
      <c r="R237" s="120">
        <v>1477451.4823760188</v>
      </c>
      <c r="S237" s="120">
        <v>302869.57029732247</v>
      </c>
      <c r="T237" s="120">
        <v>0</v>
      </c>
      <c r="U237" s="120">
        <v>0</v>
      </c>
      <c r="V237" s="120">
        <v>-388685.27666888596</v>
      </c>
      <c r="W237" s="138">
        <v>1391635.7760044553</v>
      </c>
      <c r="X237" s="152"/>
      <c r="Y237" s="19">
        <f t="shared" si="41"/>
        <v>0</v>
      </c>
      <c r="Z237" s="19">
        <f t="shared" si="41"/>
        <v>-1152.0611486531561</v>
      </c>
      <c r="AA237" s="19">
        <f t="shared" si="42"/>
        <v>84518.29004673101</v>
      </c>
      <c r="AB237" s="19">
        <f t="shared" si="43"/>
        <v>0</v>
      </c>
      <c r="AC237" s="19">
        <f t="shared" si="43"/>
        <v>0</v>
      </c>
      <c r="AD237" s="19">
        <f t="shared" si="43"/>
        <v>12472.424063113518</v>
      </c>
      <c r="AE237" s="19">
        <f t="shared" si="44"/>
        <v>0</v>
      </c>
      <c r="AF237" s="19">
        <f t="shared" si="45"/>
        <v>95838.652961191256</v>
      </c>
      <c r="AG237" s="112"/>
      <c r="AH237" s="117">
        <f>'[4]Sped FY 2021'!DZ253</f>
        <v>1318.2483812856283</v>
      </c>
      <c r="AI237" s="19">
        <f t="shared" si="38"/>
        <v>0</v>
      </c>
      <c r="AJ237" s="19">
        <f t="shared" si="38"/>
        <v>-0.87393329285153587</v>
      </c>
      <c r="AK237" s="19">
        <f t="shared" si="38"/>
        <v>64.114085969371061</v>
      </c>
      <c r="AL237" s="19">
        <f t="shared" si="38"/>
        <v>0</v>
      </c>
      <c r="AM237" s="19">
        <f t="shared" si="38"/>
        <v>0</v>
      </c>
      <c r="AN237" s="19">
        <f t="shared" si="37"/>
        <v>9.4613611821390773</v>
      </c>
      <c r="AO237" s="19">
        <f t="shared" si="37"/>
        <v>0</v>
      </c>
      <c r="AP237" s="19">
        <f t="shared" si="37"/>
        <v>72.701513858658515</v>
      </c>
      <c r="AQ237" s="118">
        <f>'[4]Sped FY 2021'!CR253</f>
        <v>1059.3934177112683</v>
      </c>
      <c r="AR237" s="119">
        <f>'[4]Sped FY 2021'!CS253</f>
        <v>985.6912806476048</v>
      </c>
      <c r="AS237" s="188">
        <f>'[5]Sped FY 2021'!CO253</f>
        <v>0.62183072231503433</v>
      </c>
      <c r="AT237" s="189">
        <f>'[5]Sped FY 2021'!CQ253</f>
        <v>0.65804171150846824</v>
      </c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  <c r="CB237" s="162"/>
      <c r="CC237" s="162"/>
      <c r="CD237" s="162"/>
      <c r="CE237" s="162"/>
      <c r="CF237" s="162"/>
      <c r="CG237" s="162"/>
      <c r="CH237" s="162"/>
      <c r="CI237" s="162"/>
      <c r="CJ237" s="162"/>
    </row>
    <row r="238" spans="1:88" ht="15" x14ac:dyDescent="0.25">
      <c r="A238" s="194">
        <v>741</v>
      </c>
      <c r="B238" s="194">
        <v>1</v>
      </c>
      <c r="C238" s="195" t="s">
        <v>216</v>
      </c>
      <c r="D238" s="157">
        <v>5</v>
      </c>
      <c r="E238" s="120">
        <f>'[4]Sped FY 2021'!AB254</f>
        <v>1202802.6716118832</v>
      </c>
      <c r="F238" s="120">
        <f>'[4]Sped FY 2021'!AK254</f>
        <v>303142.93388780998</v>
      </c>
      <c r="G238" s="120">
        <f>'[4]Sped FY 2021'!BP254</f>
        <v>54435.477403265766</v>
      </c>
      <c r="H238" s="120">
        <f>-'[4]Sped FY 2021'!CI254</f>
        <v>0</v>
      </c>
      <c r="I238" s="120">
        <f>'[4]Sped FY 2021'!CB254</f>
        <v>0</v>
      </c>
      <c r="J238" s="120">
        <f>'[4]Sped FY 2021'!BF254-'[4]Sped FY 2021'!BI254</f>
        <v>-138491.59565514876</v>
      </c>
      <c r="K238" s="120">
        <f>'[4]Sped FY 2021'!CJ254</f>
        <v>0</v>
      </c>
      <c r="L238" s="138">
        <f t="shared" si="39"/>
        <v>1421889.48724781</v>
      </c>
      <c r="M238" s="134">
        <f t="shared" si="40"/>
        <v>0</v>
      </c>
      <c r="N238" s="158">
        <v>741</v>
      </c>
      <c r="O238" s="159">
        <v>1</v>
      </c>
      <c r="P238" s="14" t="s">
        <v>216</v>
      </c>
      <c r="Q238" s="14">
        <v>5</v>
      </c>
      <c r="R238" s="120">
        <v>1142817.4499567726</v>
      </c>
      <c r="S238" s="120">
        <v>340937.49322430219</v>
      </c>
      <c r="T238" s="120">
        <v>0</v>
      </c>
      <c r="U238" s="120">
        <v>0</v>
      </c>
      <c r="V238" s="120">
        <v>-137332.08219575085</v>
      </c>
      <c r="W238" s="138">
        <v>1346422.8609853238</v>
      </c>
      <c r="X238" s="152"/>
      <c r="Y238" s="19">
        <f t="shared" si="41"/>
        <v>59985.221655110596</v>
      </c>
      <c r="Z238" s="19">
        <f t="shared" si="41"/>
        <v>-37794.55933649221</v>
      </c>
      <c r="AA238" s="19">
        <f t="shared" si="42"/>
        <v>54435.477403265766</v>
      </c>
      <c r="AB238" s="19">
        <f t="shared" si="43"/>
        <v>0</v>
      </c>
      <c r="AC238" s="19">
        <f t="shared" si="43"/>
        <v>0</v>
      </c>
      <c r="AD238" s="19">
        <f t="shared" si="43"/>
        <v>-1159.5134593979164</v>
      </c>
      <c r="AE238" s="19">
        <f t="shared" si="44"/>
        <v>0</v>
      </c>
      <c r="AF238" s="19">
        <f t="shared" si="45"/>
        <v>75466.626262486214</v>
      </c>
      <c r="AG238" s="112"/>
      <c r="AH238" s="117">
        <f>'[4]Sped FY 2021'!DZ254</f>
        <v>924.38148687711737</v>
      </c>
      <c r="AI238" s="19">
        <f t="shared" si="38"/>
        <v>64.892279331298127</v>
      </c>
      <c r="AJ238" s="19">
        <f t="shared" si="38"/>
        <v>-40.886322230635962</v>
      </c>
      <c r="AK238" s="19">
        <f t="shared" si="38"/>
        <v>58.888541339320597</v>
      </c>
      <c r="AL238" s="19">
        <f t="shared" si="38"/>
        <v>0</v>
      </c>
      <c r="AM238" s="19">
        <f t="shared" si="38"/>
        <v>0</v>
      </c>
      <c r="AN238" s="19">
        <f t="shared" si="37"/>
        <v>-1.2543668126837511</v>
      </c>
      <c r="AO238" s="19">
        <f t="shared" si="37"/>
        <v>0</v>
      </c>
      <c r="AP238" s="19">
        <f t="shared" si="37"/>
        <v>81.640131627298985</v>
      </c>
      <c r="AQ238" s="118">
        <f>'[4]Sped FY 2021'!CR254</f>
        <v>933.29121851621073</v>
      </c>
      <c r="AR238" s="119">
        <f>'[4]Sped FY 2021'!CS254</f>
        <v>849.90154981796127</v>
      </c>
      <c r="AS238" s="188">
        <f>'[5]Sped FY 2021'!CO254</f>
        <v>0.63568017318648506</v>
      </c>
      <c r="AT238" s="189">
        <f>'[5]Sped FY 2021'!CQ254</f>
        <v>0.67463140871490501</v>
      </c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  <c r="CB238" s="162"/>
      <c r="CC238" s="162"/>
      <c r="CD238" s="162"/>
      <c r="CE238" s="162"/>
      <c r="CF238" s="162"/>
      <c r="CG238" s="162"/>
      <c r="CH238" s="162"/>
      <c r="CI238" s="162"/>
      <c r="CJ238" s="162"/>
    </row>
    <row r="239" spans="1:88" ht="15" x14ac:dyDescent="0.25">
      <c r="A239" s="194">
        <v>742</v>
      </c>
      <c r="B239" s="194">
        <v>1</v>
      </c>
      <c r="C239" s="195" t="s">
        <v>217</v>
      </c>
      <c r="D239" s="157">
        <v>4</v>
      </c>
      <c r="E239" s="120">
        <f>'[4]Sped FY 2021'!AB255</f>
        <v>19174724.808590684</v>
      </c>
      <c r="F239" s="120">
        <f>'[4]Sped FY 2021'!AK255</f>
        <v>5379716.6939703869</v>
      </c>
      <c r="G239" s="120">
        <f>'[4]Sped FY 2021'!BP255</f>
        <v>925425.89932383166</v>
      </c>
      <c r="H239" s="120">
        <f>-'[4]Sped FY 2021'!CI255</f>
        <v>0</v>
      </c>
      <c r="I239" s="120">
        <f>'[4]Sped FY 2021'!CB255</f>
        <v>0</v>
      </c>
      <c r="J239" s="120">
        <f>'[4]Sped FY 2021'!BF255-'[4]Sped FY 2021'!BI255</f>
        <v>-2089167.1113715065</v>
      </c>
      <c r="K239" s="120">
        <f>'[4]Sped FY 2021'!CJ255</f>
        <v>0</v>
      </c>
      <c r="L239" s="138">
        <f t="shared" si="39"/>
        <v>23390700.290513396</v>
      </c>
      <c r="M239" s="134">
        <f t="shared" si="40"/>
        <v>0</v>
      </c>
      <c r="N239" s="158">
        <v>742</v>
      </c>
      <c r="O239" s="159">
        <v>1</v>
      </c>
      <c r="P239" s="14" t="s">
        <v>217</v>
      </c>
      <c r="Q239" s="14">
        <v>4</v>
      </c>
      <c r="R239" s="120">
        <v>19174724.808590684</v>
      </c>
      <c r="S239" s="120">
        <v>5400899.1115802918</v>
      </c>
      <c r="T239" s="120">
        <v>-731571.42045171279</v>
      </c>
      <c r="U239" s="120">
        <v>0</v>
      </c>
      <c r="V239" s="120">
        <v>-2320462.3824814586</v>
      </c>
      <c r="W239" s="138">
        <v>21523590.117237806</v>
      </c>
      <c r="X239" s="152"/>
      <c r="Y239" s="19">
        <f t="shared" si="41"/>
        <v>0</v>
      </c>
      <c r="Z239" s="19">
        <f t="shared" si="41"/>
        <v>-21182.417609904893</v>
      </c>
      <c r="AA239" s="19">
        <f t="shared" si="42"/>
        <v>925425.89932383166</v>
      </c>
      <c r="AB239" s="19">
        <f t="shared" si="43"/>
        <v>731571.42045171279</v>
      </c>
      <c r="AC239" s="19">
        <f t="shared" si="43"/>
        <v>0</v>
      </c>
      <c r="AD239" s="19">
        <f t="shared" si="43"/>
        <v>231295.27110995213</v>
      </c>
      <c r="AE239" s="19">
        <f t="shared" si="44"/>
        <v>0</v>
      </c>
      <c r="AF239" s="19">
        <f t="shared" si="45"/>
        <v>1867110.1732755899</v>
      </c>
      <c r="AG239" s="112"/>
      <c r="AH239" s="117">
        <f>'[4]Sped FY 2021'!DZ255</f>
        <v>10143.077293504892</v>
      </c>
      <c r="AI239" s="19">
        <f t="shared" si="38"/>
        <v>0</v>
      </c>
      <c r="AJ239" s="19">
        <f t="shared" si="38"/>
        <v>-2.088362042106199</v>
      </c>
      <c r="AK239" s="19">
        <f t="shared" si="38"/>
        <v>91.237192870099406</v>
      </c>
      <c r="AL239" s="19">
        <f t="shared" si="38"/>
        <v>72.125194285976079</v>
      </c>
      <c r="AM239" s="19">
        <f t="shared" si="38"/>
        <v>0</v>
      </c>
      <c r="AN239" s="19">
        <f t="shared" si="37"/>
        <v>22.803264178816995</v>
      </c>
      <c r="AO239" s="19">
        <f t="shared" si="37"/>
        <v>0</v>
      </c>
      <c r="AP239" s="19">
        <f t="shared" si="37"/>
        <v>184.07728929278611</v>
      </c>
      <c r="AQ239" s="118">
        <f>'[4]Sped FY 2021'!CR255</f>
        <v>1462.9835773024158</v>
      </c>
      <c r="AR239" s="119">
        <f>'[4]Sped FY 2021'!CS255</f>
        <v>1278.5913090645884</v>
      </c>
      <c r="AS239" s="188">
        <f>'[5]Sped FY 2021'!CO255</f>
        <v>0.62262311431507422</v>
      </c>
      <c r="AT239" s="189">
        <f>'[5]Sped FY 2021'!CQ255</f>
        <v>0.67786418564802053</v>
      </c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  <c r="CB239" s="162"/>
      <c r="CC239" s="162"/>
      <c r="CD239" s="162"/>
      <c r="CE239" s="162"/>
      <c r="CF239" s="162"/>
      <c r="CG239" s="162"/>
      <c r="CH239" s="162"/>
      <c r="CI239" s="162"/>
      <c r="CJ239" s="162"/>
    </row>
    <row r="240" spans="1:88" ht="15" x14ac:dyDescent="0.25">
      <c r="A240" s="194">
        <v>743</v>
      </c>
      <c r="B240" s="194">
        <v>1</v>
      </c>
      <c r="C240" s="195" t="s">
        <v>218</v>
      </c>
      <c r="D240" s="157">
        <v>5</v>
      </c>
      <c r="E240" s="120">
        <f>'[4]Sped FY 2021'!AB256</f>
        <v>1095634.5273316638</v>
      </c>
      <c r="F240" s="120">
        <f>'[4]Sped FY 2021'!AK256</f>
        <v>192980.55185094132</v>
      </c>
      <c r="G240" s="120">
        <f>'[4]Sped FY 2021'!BP256</f>
        <v>65552.213247623469</v>
      </c>
      <c r="H240" s="120">
        <f>-'[4]Sped FY 2021'!CI256</f>
        <v>0</v>
      </c>
      <c r="I240" s="120">
        <f>'[4]Sped FY 2021'!CB256</f>
        <v>0</v>
      </c>
      <c r="J240" s="120">
        <f>'[4]Sped FY 2021'!BF256-'[4]Sped FY 2021'!BI256</f>
        <v>-318395.96973394149</v>
      </c>
      <c r="K240" s="120">
        <f>'[4]Sped FY 2021'!CJ256</f>
        <v>0</v>
      </c>
      <c r="L240" s="138">
        <f t="shared" si="39"/>
        <v>1035771.3226962871</v>
      </c>
      <c r="M240" s="134">
        <f t="shared" si="40"/>
        <v>0</v>
      </c>
      <c r="N240" s="158">
        <v>743</v>
      </c>
      <c r="O240" s="159">
        <v>1</v>
      </c>
      <c r="P240" s="14" t="s">
        <v>218</v>
      </c>
      <c r="Q240" s="14">
        <v>5</v>
      </c>
      <c r="R240" s="120">
        <v>1095634.5273316638</v>
      </c>
      <c r="S240" s="120">
        <v>194544.26646329276</v>
      </c>
      <c r="T240" s="120">
        <v>0</v>
      </c>
      <c r="U240" s="120">
        <v>0</v>
      </c>
      <c r="V240" s="120">
        <v>-318727.80622527935</v>
      </c>
      <c r="W240" s="138">
        <v>971450.98756967718</v>
      </c>
      <c r="X240" s="152"/>
      <c r="Y240" s="19">
        <f t="shared" si="41"/>
        <v>0</v>
      </c>
      <c r="Z240" s="19">
        <f t="shared" si="41"/>
        <v>-1563.7146123514394</v>
      </c>
      <c r="AA240" s="19">
        <f t="shared" si="42"/>
        <v>65552.213247623469</v>
      </c>
      <c r="AB240" s="19">
        <f t="shared" si="43"/>
        <v>0</v>
      </c>
      <c r="AC240" s="19">
        <f t="shared" si="43"/>
        <v>0</v>
      </c>
      <c r="AD240" s="19">
        <f t="shared" si="43"/>
        <v>331.83649133786093</v>
      </c>
      <c r="AE240" s="19">
        <f t="shared" si="44"/>
        <v>0</v>
      </c>
      <c r="AF240" s="19">
        <f t="shared" si="45"/>
        <v>64320.335126609891</v>
      </c>
      <c r="AG240" s="112"/>
      <c r="AH240" s="117">
        <f>'[4]Sped FY 2021'!DZ256</f>
        <v>1068.062522337365</v>
      </c>
      <c r="AI240" s="19">
        <f t="shared" si="38"/>
        <v>0</v>
      </c>
      <c r="AJ240" s="19">
        <f t="shared" si="38"/>
        <v>-1.4640665500830248</v>
      </c>
      <c r="AK240" s="19">
        <f t="shared" si="38"/>
        <v>61.37488384497189</v>
      </c>
      <c r="AL240" s="19">
        <f t="shared" si="38"/>
        <v>0</v>
      </c>
      <c r="AM240" s="19">
        <f t="shared" si="38"/>
        <v>0</v>
      </c>
      <c r="AN240" s="19">
        <f t="shared" si="37"/>
        <v>0.31069013695159409</v>
      </c>
      <c r="AO240" s="19">
        <f t="shared" si="37"/>
        <v>0</v>
      </c>
      <c r="AP240" s="19">
        <f t="shared" si="37"/>
        <v>60.221507431840458</v>
      </c>
      <c r="AQ240" s="118">
        <f>'[4]Sped FY 2021'!CR256</f>
        <v>998.45541494443637</v>
      </c>
      <c r="AR240" s="119">
        <f>'[4]Sped FY 2021'!CS256</f>
        <v>937.4088926523026</v>
      </c>
      <c r="AS240" s="188">
        <f>'[5]Sped FY 2021'!CO256</f>
        <v>0.6289311369099515</v>
      </c>
      <c r="AT240" s="189">
        <f>'[5]Sped FY 2021'!CQ256</f>
        <v>0.66145554633076697</v>
      </c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  <c r="CB240" s="162"/>
      <c r="CC240" s="162"/>
      <c r="CD240" s="162"/>
      <c r="CE240" s="162"/>
      <c r="CF240" s="162"/>
      <c r="CG240" s="162"/>
      <c r="CH240" s="162"/>
      <c r="CI240" s="162"/>
      <c r="CJ240" s="162"/>
    </row>
    <row r="241" spans="1:88" ht="15" x14ac:dyDescent="0.25">
      <c r="A241" s="194">
        <v>745</v>
      </c>
      <c r="B241" s="194">
        <v>1</v>
      </c>
      <c r="C241" s="195" t="s">
        <v>219</v>
      </c>
      <c r="D241" s="157">
        <v>5</v>
      </c>
      <c r="E241" s="120">
        <f>'[4]Sped FY 2021'!AB257</f>
        <v>1829241.8387786387</v>
      </c>
      <c r="F241" s="120">
        <f>'[4]Sped FY 2021'!AK257</f>
        <v>478524.63214520871</v>
      </c>
      <c r="G241" s="120">
        <f>'[4]Sped FY 2021'!BP257</f>
        <v>89053.151062676465</v>
      </c>
      <c r="H241" s="120">
        <f>-'[4]Sped FY 2021'!CI257</f>
        <v>0</v>
      </c>
      <c r="I241" s="120">
        <f>'[4]Sped FY 2021'!CB257</f>
        <v>192405.89946803823</v>
      </c>
      <c r="J241" s="120">
        <f>'[4]Sped FY 2021'!BF257-'[4]Sped FY 2021'!BI257</f>
        <v>-342141.85214254272</v>
      </c>
      <c r="K241" s="120">
        <f>'[4]Sped FY 2021'!CJ257</f>
        <v>0</v>
      </c>
      <c r="L241" s="138">
        <f t="shared" si="39"/>
        <v>2247083.6693120198</v>
      </c>
      <c r="M241" s="134">
        <f t="shared" si="40"/>
        <v>0</v>
      </c>
      <c r="N241" s="158">
        <v>745</v>
      </c>
      <c r="O241" s="159">
        <v>1</v>
      </c>
      <c r="P241" s="14" t="s">
        <v>219</v>
      </c>
      <c r="Q241" s="14">
        <v>5</v>
      </c>
      <c r="R241" s="120">
        <v>1829241.8387786387</v>
      </c>
      <c r="S241" s="120">
        <v>479234.39856912359</v>
      </c>
      <c r="T241" s="120">
        <v>0</v>
      </c>
      <c r="U241" s="120">
        <v>201007.31727281655</v>
      </c>
      <c r="V241" s="120">
        <v>-347318.87829029775</v>
      </c>
      <c r="W241" s="138">
        <v>2162164.676330281</v>
      </c>
      <c r="X241" s="152"/>
      <c r="Y241" s="19">
        <f t="shared" si="41"/>
        <v>0</v>
      </c>
      <c r="Z241" s="19">
        <f t="shared" si="41"/>
        <v>-709.76642391487258</v>
      </c>
      <c r="AA241" s="19">
        <f t="shared" si="42"/>
        <v>89053.151062676465</v>
      </c>
      <c r="AB241" s="19">
        <f t="shared" si="43"/>
        <v>0</v>
      </c>
      <c r="AC241" s="19">
        <f t="shared" si="43"/>
        <v>-8601.4178047783207</v>
      </c>
      <c r="AD241" s="19">
        <f t="shared" si="43"/>
        <v>5177.0261477550375</v>
      </c>
      <c r="AE241" s="19">
        <f t="shared" si="44"/>
        <v>0</v>
      </c>
      <c r="AF241" s="19">
        <f t="shared" si="45"/>
        <v>84918.992981738877</v>
      </c>
      <c r="AG241" s="112"/>
      <c r="AH241" s="117">
        <f>'[4]Sped FY 2021'!DZ257</f>
        <v>1778.4295997527149</v>
      </c>
      <c r="AI241" s="19">
        <f t="shared" si="38"/>
        <v>0</v>
      </c>
      <c r="AJ241" s="19">
        <f t="shared" si="38"/>
        <v>-0.39909728448827175</v>
      </c>
      <c r="AK241" s="19">
        <f t="shared" si="38"/>
        <v>50.07403783374896</v>
      </c>
      <c r="AL241" s="19">
        <f t="shared" si="38"/>
        <v>0</v>
      </c>
      <c r="AM241" s="19">
        <f t="shared" si="38"/>
        <v>-4.836524204261063</v>
      </c>
      <c r="AN241" s="19">
        <f t="shared" si="37"/>
        <v>2.9110098867421499</v>
      </c>
      <c r="AO241" s="19">
        <f t="shared" si="37"/>
        <v>0</v>
      </c>
      <c r="AP241" s="19">
        <f t="shared" si="37"/>
        <v>47.749426231742092</v>
      </c>
      <c r="AQ241" s="118">
        <f>'[4]Sped FY 2021'!CR257</f>
        <v>815.19581309861769</v>
      </c>
      <c r="AR241" s="119">
        <f>'[4]Sped FY 2021'!CS257</f>
        <v>767.88212239834604</v>
      </c>
      <c r="AS241" s="188">
        <f>'[5]Sped FY 2021'!CO257</f>
        <v>0.67891593108466608</v>
      </c>
      <c r="AT241" s="189">
        <f>'[5]Sped FY 2021'!CQ257</f>
        <v>0.70321367902895426</v>
      </c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  <c r="CB241" s="162"/>
      <c r="CC241" s="162"/>
      <c r="CD241" s="162"/>
      <c r="CE241" s="162"/>
      <c r="CF241" s="162"/>
      <c r="CG241" s="162"/>
      <c r="CH241" s="162"/>
      <c r="CI241" s="162"/>
      <c r="CJ241" s="162"/>
    </row>
    <row r="242" spans="1:88" ht="15" x14ac:dyDescent="0.25">
      <c r="A242" s="194">
        <v>748</v>
      </c>
      <c r="B242" s="194">
        <v>1</v>
      </c>
      <c r="C242" s="195" t="s">
        <v>220</v>
      </c>
      <c r="D242" s="157">
        <v>4</v>
      </c>
      <c r="E242" s="120">
        <f>'[4]Sped FY 2021'!AB258</f>
        <v>4134599.8333143047</v>
      </c>
      <c r="F242" s="120">
        <f>'[4]Sped FY 2021'!AK258</f>
        <v>992488.90925092145</v>
      </c>
      <c r="G242" s="120">
        <f>'[4]Sped FY 2021'!BP258</f>
        <v>203662.60577893589</v>
      </c>
      <c r="H242" s="120">
        <f>-'[4]Sped FY 2021'!CI258</f>
        <v>0</v>
      </c>
      <c r="I242" s="120">
        <f>'[4]Sped FY 2021'!CB258</f>
        <v>0</v>
      </c>
      <c r="J242" s="120">
        <f>'[4]Sped FY 2021'!BF258-'[4]Sped FY 2021'!BI258</f>
        <v>-266277.4626112961</v>
      </c>
      <c r="K242" s="120">
        <f>'[4]Sped FY 2021'!CJ258</f>
        <v>0</v>
      </c>
      <c r="L242" s="138">
        <f t="shared" si="39"/>
        <v>5064473.8857328659</v>
      </c>
      <c r="M242" s="134">
        <f t="shared" si="40"/>
        <v>0</v>
      </c>
      <c r="N242" s="158">
        <v>748</v>
      </c>
      <c r="O242" s="159">
        <v>1</v>
      </c>
      <c r="P242" s="14" t="s">
        <v>220</v>
      </c>
      <c r="Q242" s="14">
        <v>4</v>
      </c>
      <c r="R242" s="120">
        <v>4134599.8333143047</v>
      </c>
      <c r="S242" s="120">
        <v>993429.81758779672</v>
      </c>
      <c r="T242" s="120">
        <v>0</v>
      </c>
      <c r="U242" s="120">
        <v>0</v>
      </c>
      <c r="V242" s="120">
        <v>-268441.96411981783</v>
      </c>
      <c r="W242" s="138">
        <v>4859587.6867822837</v>
      </c>
      <c r="X242" s="152"/>
      <c r="Y242" s="19">
        <f t="shared" si="41"/>
        <v>0</v>
      </c>
      <c r="Z242" s="19">
        <f t="shared" si="41"/>
        <v>-940.90833687526174</v>
      </c>
      <c r="AA242" s="19">
        <f t="shared" si="42"/>
        <v>203662.60577893589</v>
      </c>
      <c r="AB242" s="19">
        <f t="shared" si="43"/>
        <v>0</v>
      </c>
      <c r="AC242" s="19">
        <f t="shared" si="43"/>
        <v>0</v>
      </c>
      <c r="AD242" s="19">
        <f t="shared" si="43"/>
        <v>2164.501508521731</v>
      </c>
      <c r="AE242" s="19">
        <f t="shared" si="44"/>
        <v>0</v>
      </c>
      <c r="AF242" s="19">
        <f t="shared" si="45"/>
        <v>204886.19895058218</v>
      </c>
      <c r="AG242" s="112"/>
      <c r="AH242" s="117">
        <f>'[4]Sped FY 2021'!DZ258</f>
        <v>3962.7832437427728</v>
      </c>
      <c r="AI242" s="19">
        <f t="shared" si="38"/>
        <v>0</v>
      </c>
      <c r="AJ242" s="19">
        <f t="shared" si="38"/>
        <v>-0.23743623584786128</v>
      </c>
      <c r="AK242" s="19">
        <f t="shared" si="38"/>
        <v>51.393829349742695</v>
      </c>
      <c r="AL242" s="19">
        <f t="shared" si="38"/>
        <v>0</v>
      </c>
      <c r="AM242" s="19">
        <f t="shared" si="38"/>
        <v>0</v>
      </c>
      <c r="AN242" s="19">
        <f t="shared" si="37"/>
        <v>0.54620739399246088</v>
      </c>
      <c r="AO242" s="19">
        <f t="shared" si="37"/>
        <v>0</v>
      </c>
      <c r="AP242" s="19">
        <f t="shared" si="37"/>
        <v>51.702600507887254</v>
      </c>
      <c r="AQ242" s="118">
        <f>'[4]Sped FY 2021'!CR258</f>
        <v>845.62477289640105</v>
      </c>
      <c r="AR242" s="119">
        <f>'[4]Sped FY 2021'!CS258</f>
        <v>794.8415618259678</v>
      </c>
      <c r="AS242" s="188">
        <f>'[5]Sped FY 2021'!CO258</f>
        <v>0.59709018079238885</v>
      </c>
      <c r="AT242" s="189">
        <f>'[5]Sped FY 2021'!CQ258</f>
        <v>0.62330089532909605</v>
      </c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  <c r="CB242" s="162"/>
      <c r="CC242" s="162"/>
      <c r="CD242" s="162"/>
      <c r="CE242" s="162"/>
      <c r="CF242" s="162"/>
      <c r="CG242" s="162"/>
      <c r="CH242" s="162"/>
      <c r="CI242" s="162"/>
      <c r="CJ242" s="162"/>
    </row>
    <row r="243" spans="1:88" ht="15" x14ac:dyDescent="0.25">
      <c r="A243" s="194">
        <v>750</v>
      </c>
      <c r="B243" s="194">
        <v>1</v>
      </c>
      <c r="C243" s="195" t="s">
        <v>221</v>
      </c>
      <c r="D243" s="157">
        <v>4</v>
      </c>
      <c r="E243" s="120">
        <f>'[4]Sped FY 2021'!AB259</f>
        <v>2326603.603108665</v>
      </c>
      <c r="F243" s="120">
        <f>'[4]Sped FY 2021'!AK259</f>
        <v>474389.70828826283</v>
      </c>
      <c r="G243" s="120">
        <f>'[4]Sped FY 2021'!BP259</f>
        <v>100343.2844619336</v>
      </c>
      <c r="H243" s="120">
        <f>-'[4]Sped FY 2021'!CI259</f>
        <v>0</v>
      </c>
      <c r="I243" s="120">
        <f>'[4]Sped FY 2021'!CB259</f>
        <v>0</v>
      </c>
      <c r="J243" s="120">
        <f>'[4]Sped FY 2021'!BF259-'[4]Sped FY 2021'!BI259</f>
        <v>-29669.346865098691</v>
      </c>
      <c r="K243" s="120">
        <f>'[4]Sped FY 2021'!CJ259</f>
        <v>0</v>
      </c>
      <c r="L243" s="138">
        <f t="shared" si="39"/>
        <v>2871667.2489937628</v>
      </c>
      <c r="M243" s="134">
        <f t="shared" si="40"/>
        <v>0</v>
      </c>
      <c r="N243" s="158">
        <v>750</v>
      </c>
      <c r="O243" s="159">
        <v>1</v>
      </c>
      <c r="P243" s="14" t="s">
        <v>221</v>
      </c>
      <c r="Q243" s="14">
        <v>4</v>
      </c>
      <c r="R243" s="120">
        <v>2326603.603108665</v>
      </c>
      <c r="S243" s="120">
        <v>475863.0346684957</v>
      </c>
      <c r="T243" s="120">
        <v>0</v>
      </c>
      <c r="U243" s="120">
        <v>0</v>
      </c>
      <c r="V243" s="120">
        <v>-18916.969328762963</v>
      </c>
      <c r="W243" s="138">
        <v>2783549.6684483979</v>
      </c>
      <c r="X243" s="152"/>
      <c r="Y243" s="19">
        <f t="shared" si="41"/>
        <v>0</v>
      </c>
      <c r="Z243" s="19">
        <f t="shared" si="41"/>
        <v>-1473.3263802328729</v>
      </c>
      <c r="AA243" s="19">
        <f t="shared" si="42"/>
        <v>100343.2844619336</v>
      </c>
      <c r="AB243" s="19">
        <f t="shared" si="43"/>
        <v>0</v>
      </c>
      <c r="AC243" s="19">
        <f t="shared" si="43"/>
        <v>0</v>
      </c>
      <c r="AD243" s="19">
        <f t="shared" si="43"/>
        <v>-10752.377536335727</v>
      </c>
      <c r="AE243" s="19">
        <f t="shared" si="44"/>
        <v>0</v>
      </c>
      <c r="AF243" s="19">
        <f t="shared" si="45"/>
        <v>88117.580545364879</v>
      </c>
      <c r="AG243" s="112"/>
      <c r="AH243" s="117">
        <f>'[4]Sped FY 2021'!DZ259</f>
        <v>2098.9488327024978</v>
      </c>
      <c r="AI243" s="19">
        <f t="shared" si="38"/>
        <v>0</v>
      </c>
      <c r="AJ243" s="19">
        <f t="shared" si="38"/>
        <v>-0.70193534843624283</v>
      </c>
      <c r="AK243" s="19">
        <f t="shared" si="38"/>
        <v>47.80644620704583</v>
      </c>
      <c r="AL243" s="19">
        <f t="shared" si="38"/>
        <v>0</v>
      </c>
      <c r="AM243" s="19">
        <f t="shared" si="38"/>
        <v>0</v>
      </c>
      <c r="AN243" s="19">
        <f t="shared" si="37"/>
        <v>-5.1227439987145962</v>
      </c>
      <c r="AO243" s="19">
        <f t="shared" si="37"/>
        <v>0</v>
      </c>
      <c r="AP243" s="19">
        <f t="shared" si="37"/>
        <v>41.981766859894933</v>
      </c>
      <c r="AQ243" s="118">
        <f>'[4]Sped FY 2021'!CR259</f>
        <v>775.7426450845802</v>
      </c>
      <c r="AR243" s="119">
        <f>'[4]Sped FY 2021'!CS259</f>
        <v>734.00649184434997</v>
      </c>
      <c r="AS243" s="188">
        <f>'[5]Sped FY 2021'!CO259</f>
        <v>0.60637896712306238</v>
      </c>
      <c r="AT243" s="189">
        <f>'[5]Sped FY 2021'!CQ259</f>
        <v>0.62790925708638745</v>
      </c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  <c r="CB243" s="162"/>
      <c r="CC243" s="162"/>
      <c r="CD243" s="162"/>
      <c r="CE243" s="162"/>
      <c r="CF243" s="162"/>
      <c r="CG243" s="162"/>
      <c r="CH243" s="162"/>
      <c r="CI243" s="162"/>
      <c r="CJ243" s="162"/>
    </row>
    <row r="244" spans="1:88" ht="15" x14ac:dyDescent="0.25">
      <c r="A244" s="194">
        <v>756</v>
      </c>
      <c r="B244" s="194">
        <v>1</v>
      </c>
      <c r="C244" s="195" t="s">
        <v>222</v>
      </c>
      <c r="D244" s="157">
        <v>6</v>
      </c>
      <c r="E244" s="120">
        <f>'[4]Sped FY 2021'!AB260</f>
        <v>878372.61674464168</v>
      </c>
      <c r="F244" s="120">
        <f>'[4]Sped FY 2021'!AK260</f>
        <v>101996.75952733299</v>
      </c>
      <c r="G244" s="120">
        <f>'[4]Sped FY 2021'!BP260</f>
        <v>28048.212680503759</v>
      </c>
      <c r="H244" s="120">
        <f>-'[4]Sped FY 2021'!CI260</f>
        <v>0</v>
      </c>
      <c r="I244" s="120">
        <f>'[4]Sped FY 2021'!CB260</f>
        <v>180817.57970643055</v>
      </c>
      <c r="J244" s="120">
        <f>'[4]Sped FY 2021'!BF260-'[4]Sped FY 2021'!BI260</f>
        <v>-225126.37758692994</v>
      </c>
      <c r="K244" s="120">
        <f>'[4]Sped FY 2021'!CJ260</f>
        <v>0</v>
      </c>
      <c r="L244" s="138">
        <f t="shared" si="39"/>
        <v>964108.79107197898</v>
      </c>
      <c r="M244" s="134">
        <f t="shared" si="40"/>
        <v>0</v>
      </c>
      <c r="N244" s="158">
        <v>756</v>
      </c>
      <c r="O244" s="159">
        <v>1</v>
      </c>
      <c r="P244" s="14" t="s">
        <v>222</v>
      </c>
      <c r="Q244" s="14">
        <v>6</v>
      </c>
      <c r="R244" s="120">
        <v>878372.61674464168</v>
      </c>
      <c r="S244" s="120">
        <v>102584.05750239913</v>
      </c>
      <c r="T244" s="120">
        <v>0</v>
      </c>
      <c r="U244" s="120">
        <v>182868.91128788865</v>
      </c>
      <c r="V244" s="120">
        <v>-225971.78764461985</v>
      </c>
      <c r="W244" s="138">
        <v>937853.79789030948</v>
      </c>
      <c r="X244" s="152"/>
      <c r="Y244" s="19">
        <f t="shared" si="41"/>
        <v>0</v>
      </c>
      <c r="Z244" s="19">
        <f t="shared" si="41"/>
        <v>-587.29797506613249</v>
      </c>
      <c r="AA244" s="19">
        <f t="shared" si="42"/>
        <v>28048.212680503759</v>
      </c>
      <c r="AB244" s="19">
        <f t="shared" si="43"/>
        <v>0</v>
      </c>
      <c r="AC244" s="19">
        <f t="shared" si="43"/>
        <v>-2051.3315814581001</v>
      </c>
      <c r="AD244" s="19">
        <f t="shared" si="43"/>
        <v>845.41005768990726</v>
      </c>
      <c r="AE244" s="19">
        <f t="shared" si="44"/>
        <v>0</v>
      </c>
      <c r="AF244" s="19">
        <f t="shared" si="45"/>
        <v>26254.993181669503</v>
      </c>
      <c r="AG244" s="112"/>
      <c r="AH244" s="117">
        <f>'[4]Sped FY 2021'!DZ260</f>
        <v>759.60043921641386</v>
      </c>
      <c r="AI244" s="19">
        <f t="shared" si="38"/>
        <v>0</v>
      </c>
      <c r="AJ244" s="19">
        <f t="shared" si="38"/>
        <v>-0.77316697666996537</v>
      </c>
      <c r="AK244" s="19">
        <f t="shared" si="38"/>
        <v>36.92495584841636</v>
      </c>
      <c r="AL244" s="19">
        <f t="shared" si="38"/>
        <v>0</v>
      </c>
      <c r="AM244" s="19">
        <f t="shared" si="38"/>
        <v>-2.7005402782207524</v>
      </c>
      <c r="AN244" s="19">
        <f t="shared" si="37"/>
        <v>1.1129667836448496</v>
      </c>
      <c r="AO244" s="19">
        <f t="shared" si="37"/>
        <v>0</v>
      </c>
      <c r="AP244" s="19">
        <f t="shared" si="37"/>
        <v>34.564215377170584</v>
      </c>
      <c r="AQ244" s="118">
        <f>'[4]Sped FY 2021'!CR260</f>
        <v>617.62171398438227</v>
      </c>
      <c r="AR244" s="119">
        <f>'[4]Sped FY 2021'!CS260</f>
        <v>583.5912617644392</v>
      </c>
      <c r="AS244" s="188">
        <f>'[5]Sped FY 2021'!CO260</f>
        <v>0.75375896103654583</v>
      </c>
      <c r="AT244" s="189">
        <f>'[5]Sped FY 2021'!CQ260</f>
        <v>0.77936810888611829</v>
      </c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  <c r="CB244" s="162"/>
      <c r="CC244" s="162"/>
      <c r="CD244" s="162"/>
      <c r="CE244" s="162"/>
      <c r="CF244" s="162"/>
      <c r="CG244" s="162"/>
      <c r="CH244" s="162"/>
      <c r="CI244" s="162"/>
      <c r="CJ244" s="162"/>
    </row>
    <row r="245" spans="1:88" ht="15" x14ac:dyDescent="0.25">
      <c r="A245" s="194">
        <v>761</v>
      </c>
      <c r="B245" s="194">
        <v>1</v>
      </c>
      <c r="C245" s="195" t="s">
        <v>223</v>
      </c>
      <c r="D245" s="157">
        <v>4</v>
      </c>
      <c r="E245" s="120">
        <f>'[4]Sped FY 2021'!AB261</f>
        <v>6904438.9812712381</v>
      </c>
      <c r="F245" s="120">
        <f>'[4]Sped FY 2021'!AK261</f>
        <v>1557348.4101082343</v>
      </c>
      <c r="G245" s="120">
        <f>'[4]Sped FY 2021'!BP261</f>
        <v>347083.01005487941</v>
      </c>
      <c r="H245" s="120">
        <f>-'[4]Sped FY 2021'!CI261</f>
        <v>0</v>
      </c>
      <c r="I245" s="120">
        <f>'[4]Sped FY 2021'!CB261</f>
        <v>0</v>
      </c>
      <c r="J245" s="120">
        <f>'[4]Sped FY 2021'!BF261-'[4]Sped FY 2021'!BI261</f>
        <v>-1283636.1894764912</v>
      </c>
      <c r="K245" s="120">
        <f>'[4]Sped FY 2021'!CJ261</f>
        <v>0</v>
      </c>
      <c r="L245" s="138">
        <f t="shared" si="39"/>
        <v>7525234.2119578598</v>
      </c>
      <c r="M245" s="134">
        <f t="shared" si="40"/>
        <v>0</v>
      </c>
      <c r="N245" s="158">
        <v>761</v>
      </c>
      <c r="O245" s="159">
        <v>1</v>
      </c>
      <c r="P245" s="14" t="s">
        <v>223</v>
      </c>
      <c r="Q245" s="14">
        <v>4</v>
      </c>
      <c r="R245" s="120">
        <v>6904438.9812712381</v>
      </c>
      <c r="S245" s="120">
        <v>1566267.6914765153</v>
      </c>
      <c r="T245" s="120">
        <v>0</v>
      </c>
      <c r="U245" s="120">
        <v>0</v>
      </c>
      <c r="V245" s="120">
        <v>-1329112.4498391426</v>
      </c>
      <c r="W245" s="138">
        <v>7141594.2229086105</v>
      </c>
      <c r="X245" s="152"/>
      <c r="Y245" s="19">
        <f t="shared" si="41"/>
        <v>0</v>
      </c>
      <c r="Z245" s="19">
        <f t="shared" si="41"/>
        <v>-8919.2813682809938</v>
      </c>
      <c r="AA245" s="19">
        <f t="shared" si="42"/>
        <v>347083.01005487941</v>
      </c>
      <c r="AB245" s="19">
        <f t="shared" si="43"/>
        <v>0</v>
      </c>
      <c r="AC245" s="19">
        <f t="shared" si="43"/>
        <v>0</v>
      </c>
      <c r="AD245" s="19">
        <f t="shared" si="43"/>
        <v>45476.260362651432</v>
      </c>
      <c r="AE245" s="19">
        <f t="shared" si="44"/>
        <v>0</v>
      </c>
      <c r="AF245" s="19">
        <f t="shared" si="45"/>
        <v>383639.98904924933</v>
      </c>
      <c r="AG245" s="112"/>
      <c r="AH245" s="117">
        <f>'[4]Sped FY 2021'!DZ261</f>
        <v>4863.0504309622265</v>
      </c>
      <c r="AI245" s="19">
        <f t="shared" si="38"/>
        <v>0</v>
      </c>
      <c r="AJ245" s="19">
        <f t="shared" si="38"/>
        <v>-1.8340918925071032</v>
      </c>
      <c r="AK245" s="19">
        <f t="shared" si="38"/>
        <v>71.371460152882662</v>
      </c>
      <c r="AL245" s="19">
        <f t="shared" si="38"/>
        <v>0</v>
      </c>
      <c r="AM245" s="19">
        <f t="shared" si="38"/>
        <v>0</v>
      </c>
      <c r="AN245" s="19">
        <f t="shared" si="37"/>
        <v>9.3513857214212113</v>
      </c>
      <c r="AO245" s="19">
        <f t="shared" si="37"/>
        <v>0</v>
      </c>
      <c r="AP245" s="19">
        <f t="shared" si="37"/>
        <v>78.888753981796668</v>
      </c>
      <c r="AQ245" s="118">
        <f>'[4]Sped FY 2021'!CR261</f>
        <v>1183.9364320260795</v>
      </c>
      <c r="AR245" s="119">
        <f>'[4]Sped FY 2021'!CS261</f>
        <v>1106.1574199822446</v>
      </c>
      <c r="AS245" s="188">
        <f>'[5]Sped FY 2021'!CO261</f>
        <v>0.60979115734519773</v>
      </c>
      <c r="AT245" s="189">
        <f>'[5]Sped FY 2021'!CQ261</f>
        <v>0.64252890259439976</v>
      </c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  <c r="CB245" s="162"/>
      <c r="CC245" s="162"/>
      <c r="CD245" s="162"/>
      <c r="CE245" s="162"/>
      <c r="CF245" s="162"/>
      <c r="CG245" s="162"/>
      <c r="CH245" s="162"/>
      <c r="CI245" s="162"/>
      <c r="CJ245" s="162"/>
    </row>
    <row r="246" spans="1:88" ht="15" x14ac:dyDescent="0.25">
      <c r="A246" s="194">
        <v>763</v>
      </c>
      <c r="B246" s="194">
        <v>1</v>
      </c>
      <c r="C246" s="195" t="s">
        <v>224</v>
      </c>
      <c r="D246" s="157">
        <v>6</v>
      </c>
      <c r="E246" s="120">
        <f>'[4]Sped FY 2021'!AB262</f>
        <v>864519.40401563095</v>
      </c>
      <c r="F246" s="120">
        <f>'[4]Sped FY 2021'!AK262</f>
        <v>78102.973897110904</v>
      </c>
      <c r="G246" s="120">
        <f>'[4]Sped FY 2021'!BP262</f>
        <v>38048.481214025378</v>
      </c>
      <c r="H246" s="120">
        <f>-'[4]Sped FY 2021'!CI262</f>
        <v>0</v>
      </c>
      <c r="I246" s="120">
        <f>'[4]Sped FY 2021'!CB262</f>
        <v>0</v>
      </c>
      <c r="J246" s="120">
        <f>'[4]Sped FY 2021'!BF262-'[4]Sped FY 2021'!BI262</f>
        <v>-151092.31075861794</v>
      </c>
      <c r="K246" s="120">
        <f>'[4]Sped FY 2021'!CJ262</f>
        <v>0</v>
      </c>
      <c r="L246" s="138">
        <f t="shared" si="39"/>
        <v>829578.54836814932</v>
      </c>
      <c r="M246" s="134">
        <f t="shared" si="40"/>
        <v>0</v>
      </c>
      <c r="N246" s="158">
        <v>763</v>
      </c>
      <c r="O246" s="159">
        <v>1</v>
      </c>
      <c r="P246" s="14" t="s">
        <v>224</v>
      </c>
      <c r="Q246" s="14">
        <v>6</v>
      </c>
      <c r="R246" s="120">
        <v>864519.40401563095</v>
      </c>
      <c r="S246" s="120">
        <v>78250.596801740379</v>
      </c>
      <c r="T246" s="120">
        <v>-10696.350830740732</v>
      </c>
      <c r="U246" s="120">
        <v>0</v>
      </c>
      <c r="V246" s="120">
        <v>-139329.11335495589</v>
      </c>
      <c r="W246" s="138">
        <v>792744.53663167462</v>
      </c>
      <c r="X246" s="152"/>
      <c r="Y246" s="19">
        <f t="shared" si="41"/>
        <v>0</v>
      </c>
      <c r="Z246" s="19">
        <f t="shared" si="41"/>
        <v>-147.62290462947567</v>
      </c>
      <c r="AA246" s="19">
        <f t="shared" si="42"/>
        <v>38048.481214025378</v>
      </c>
      <c r="AB246" s="19">
        <f t="shared" si="43"/>
        <v>10696.350830740732</v>
      </c>
      <c r="AC246" s="19">
        <f t="shared" si="43"/>
        <v>0</v>
      </c>
      <c r="AD246" s="19">
        <f t="shared" si="43"/>
        <v>-11763.197403662052</v>
      </c>
      <c r="AE246" s="19">
        <f t="shared" si="44"/>
        <v>0</v>
      </c>
      <c r="AF246" s="19">
        <f t="shared" si="45"/>
        <v>36834.011736474698</v>
      </c>
      <c r="AG246" s="112"/>
      <c r="AH246" s="117">
        <f>'[4]Sped FY 2021'!DZ262</f>
        <v>910.31481207681338</v>
      </c>
      <c r="AI246" s="19">
        <f t="shared" si="38"/>
        <v>0</v>
      </c>
      <c r="AJ246" s="19">
        <f t="shared" si="38"/>
        <v>-0.16216687092313189</v>
      </c>
      <c r="AK246" s="19">
        <f t="shared" si="38"/>
        <v>41.79705823661233</v>
      </c>
      <c r="AL246" s="19">
        <f t="shared" si="38"/>
        <v>11.750166743236692</v>
      </c>
      <c r="AM246" s="19">
        <f t="shared" si="38"/>
        <v>0</v>
      </c>
      <c r="AN246" s="19">
        <f t="shared" si="37"/>
        <v>-12.922120180407941</v>
      </c>
      <c r="AO246" s="19">
        <f t="shared" si="37"/>
        <v>0</v>
      </c>
      <c r="AP246" s="19">
        <f t="shared" si="37"/>
        <v>40.46293792851808</v>
      </c>
      <c r="AQ246" s="118">
        <f>'[4]Sped FY 2021'!CR262</f>
        <v>690.23966727549987</v>
      </c>
      <c r="AR246" s="119">
        <f>'[4]Sped FY 2021'!CS262</f>
        <v>648.98542003535795</v>
      </c>
      <c r="AS246" s="188">
        <f>'[5]Sped FY 2021'!CO262</f>
        <v>0.54574535433047755</v>
      </c>
      <c r="AT246" s="189">
        <f>'[5]Sped FY 2021'!CQ262</f>
        <v>0.58171539823521601</v>
      </c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  <c r="CB246" s="162"/>
      <c r="CC246" s="162"/>
      <c r="CD246" s="162"/>
      <c r="CE246" s="162"/>
      <c r="CF246" s="162"/>
      <c r="CG246" s="162"/>
      <c r="CH246" s="162"/>
      <c r="CI246" s="162"/>
      <c r="CJ246" s="162"/>
    </row>
    <row r="247" spans="1:88" ht="15" x14ac:dyDescent="0.25">
      <c r="A247" s="194">
        <v>768</v>
      </c>
      <c r="B247" s="194">
        <v>1</v>
      </c>
      <c r="C247" s="195" t="s">
        <v>225</v>
      </c>
      <c r="D247" s="157">
        <v>6</v>
      </c>
      <c r="E247" s="120">
        <f>'[4]Sped FY 2021'!AB263</f>
        <v>251007.6963461517</v>
      </c>
      <c r="F247" s="120">
        <f>'[4]Sped FY 2021'!AK263</f>
        <v>55371.568762632807</v>
      </c>
      <c r="G247" s="120">
        <f>'[4]Sped FY 2021'!BP263</f>
        <v>12698.666377321164</v>
      </c>
      <c r="H247" s="120">
        <f>-'[4]Sped FY 2021'!CI263</f>
        <v>0</v>
      </c>
      <c r="I247" s="120">
        <f>'[4]Sped FY 2021'!CB263</f>
        <v>0</v>
      </c>
      <c r="J247" s="120">
        <f>'[4]Sped FY 2021'!BF263-'[4]Sped FY 2021'!BI263</f>
        <v>-3468.9581059193515</v>
      </c>
      <c r="K247" s="120">
        <f>'[4]Sped FY 2021'!CJ263</f>
        <v>0</v>
      </c>
      <c r="L247" s="138">
        <f t="shared" si="39"/>
        <v>315608.9733801863</v>
      </c>
      <c r="M247" s="134">
        <f t="shared" si="40"/>
        <v>0</v>
      </c>
      <c r="N247" s="158">
        <v>768</v>
      </c>
      <c r="O247" s="159">
        <v>1</v>
      </c>
      <c r="P247" s="14" t="s">
        <v>225</v>
      </c>
      <c r="Q247" s="14">
        <v>6</v>
      </c>
      <c r="R247" s="120">
        <v>251007.6963461517</v>
      </c>
      <c r="S247" s="120">
        <v>55310.822361811304</v>
      </c>
      <c r="T247" s="120">
        <v>0</v>
      </c>
      <c r="U247" s="120">
        <v>0</v>
      </c>
      <c r="V247" s="120">
        <v>-1065.3037777894642</v>
      </c>
      <c r="W247" s="138">
        <v>305253.21493017353</v>
      </c>
      <c r="X247" s="152"/>
      <c r="Y247" s="19">
        <f t="shared" si="41"/>
        <v>0</v>
      </c>
      <c r="Z247" s="19">
        <f t="shared" si="41"/>
        <v>60.746400821502903</v>
      </c>
      <c r="AA247" s="19">
        <f t="shared" si="42"/>
        <v>12698.666377321164</v>
      </c>
      <c r="AB247" s="19">
        <f t="shared" si="43"/>
        <v>0</v>
      </c>
      <c r="AC247" s="19">
        <f t="shared" si="43"/>
        <v>0</v>
      </c>
      <c r="AD247" s="19">
        <f t="shared" si="43"/>
        <v>-2403.6543281298873</v>
      </c>
      <c r="AE247" s="19">
        <f t="shared" si="44"/>
        <v>0</v>
      </c>
      <c r="AF247" s="19">
        <f t="shared" si="45"/>
        <v>10355.75845001277</v>
      </c>
      <c r="AG247" s="112"/>
      <c r="AH247" s="117">
        <f>'[4]Sped FY 2021'!DZ263</f>
        <v>377.79069463673494</v>
      </c>
      <c r="AI247" s="19">
        <f t="shared" si="38"/>
        <v>0</v>
      </c>
      <c r="AJ247" s="19">
        <f t="shared" si="38"/>
        <v>0.1607937984812296</v>
      </c>
      <c r="AK247" s="19">
        <f t="shared" si="38"/>
        <v>33.612967597128304</v>
      </c>
      <c r="AL247" s="19">
        <f t="shared" si="38"/>
        <v>0</v>
      </c>
      <c r="AM247" s="19">
        <f t="shared" si="38"/>
        <v>0</v>
      </c>
      <c r="AN247" s="19">
        <f t="shared" si="37"/>
        <v>-6.3623968569186804</v>
      </c>
      <c r="AO247" s="19">
        <f t="shared" si="37"/>
        <v>0</v>
      </c>
      <c r="AP247" s="19">
        <f t="shared" si="37"/>
        <v>27.411364538690826</v>
      </c>
      <c r="AQ247" s="118">
        <f>'[4]Sped FY 2021'!CR263</f>
        <v>532.76352612418702</v>
      </c>
      <c r="AR247" s="119">
        <f>'[4]Sped FY 2021'!CS263</f>
        <v>505.59782551075898</v>
      </c>
      <c r="AS247" s="188">
        <f>'[5]Sped FY 2021'!CO263</f>
        <v>0.59323550902754596</v>
      </c>
      <c r="AT247" s="189">
        <f>'[5]Sped FY 2021'!CQ263</f>
        <v>0.61433034051570024</v>
      </c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  <c r="CB247" s="162"/>
      <c r="CC247" s="162"/>
      <c r="CD247" s="162"/>
      <c r="CE247" s="162"/>
      <c r="CF247" s="162"/>
      <c r="CG247" s="162"/>
      <c r="CH247" s="162"/>
      <c r="CI247" s="162"/>
      <c r="CJ247" s="162"/>
    </row>
    <row r="248" spans="1:88" ht="15" x14ac:dyDescent="0.25">
      <c r="A248" s="194">
        <v>771</v>
      </c>
      <c r="B248" s="194">
        <v>1</v>
      </c>
      <c r="C248" s="195" t="s">
        <v>226</v>
      </c>
      <c r="D248" s="157">
        <v>6</v>
      </c>
      <c r="E248" s="120">
        <f>'[4]Sped FY 2021'!AB264</f>
        <v>160364.06529430454</v>
      </c>
      <c r="F248" s="120">
        <f>'[4]Sped FY 2021'!AK264</f>
        <v>88557.644389481677</v>
      </c>
      <c r="G248" s="120">
        <f>'[4]Sped FY 2021'!BP264</f>
        <v>10512.686043920012</v>
      </c>
      <c r="H248" s="120">
        <f>-'[4]Sped FY 2021'!CI264</f>
        <v>0</v>
      </c>
      <c r="I248" s="120">
        <f>'[4]Sped FY 2021'!CB264</f>
        <v>0</v>
      </c>
      <c r="J248" s="120">
        <f>'[4]Sped FY 2021'!BF264-'[4]Sped FY 2021'!BI264</f>
        <v>-14686.74534760727</v>
      </c>
      <c r="K248" s="120">
        <f>'[4]Sped FY 2021'!CJ264</f>
        <v>0</v>
      </c>
      <c r="L248" s="138">
        <f t="shared" si="39"/>
        <v>244747.65038009896</v>
      </c>
      <c r="M248" s="134">
        <f t="shared" si="40"/>
        <v>0</v>
      </c>
      <c r="N248" s="158">
        <v>771</v>
      </c>
      <c r="O248" s="159">
        <v>1</v>
      </c>
      <c r="P248" s="14" t="s">
        <v>226</v>
      </c>
      <c r="Q248" s="14">
        <v>6</v>
      </c>
      <c r="R248" s="120">
        <v>154389.20696760484</v>
      </c>
      <c r="S248" s="120">
        <v>92360.849743696337</v>
      </c>
      <c r="T248" s="120">
        <v>0</v>
      </c>
      <c r="U248" s="120">
        <v>0</v>
      </c>
      <c r="V248" s="120">
        <v>-14297.135223319045</v>
      </c>
      <c r="W248" s="138">
        <v>232452.92148798212</v>
      </c>
      <c r="X248" s="152"/>
      <c r="Y248" s="19">
        <f t="shared" si="41"/>
        <v>5974.8583266997011</v>
      </c>
      <c r="Z248" s="19">
        <f t="shared" si="41"/>
        <v>-3803.2053542146605</v>
      </c>
      <c r="AA248" s="19">
        <f t="shared" si="42"/>
        <v>10512.686043920012</v>
      </c>
      <c r="AB248" s="19">
        <f t="shared" si="43"/>
        <v>0</v>
      </c>
      <c r="AC248" s="19">
        <f t="shared" si="43"/>
        <v>0</v>
      </c>
      <c r="AD248" s="19">
        <f t="shared" si="43"/>
        <v>-389.61012428822505</v>
      </c>
      <c r="AE248" s="19">
        <f t="shared" si="44"/>
        <v>0</v>
      </c>
      <c r="AF248" s="19">
        <f t="shared" si="45"/>
        <v>12294.728892116837</v>
      </c>
      <c r="AG248" s="112"/>
      <c r="AH248" s="117">
        <f>'[4]Sped FY 2021'!DZ264</f>
        <v>159.75723523202353</v>
      </c>
      <c r="AI248" s="19">
        <f t="shared" si="38"/>
        <v>37.399610214974686</v>
      </c>
      <c r="AJ248" s="19">
        <f t="shared" si="38"/>
        <v>-23.806154060509826</v>
      </c>
      <c r="AK248" s="19">
        <f t="shared" si="38"/>
        <v>65.804131053294114</v>
      </c>
      <c r="AL248" s="19">
        <f t="shared" si="38"/>
        <v>0</v>
      </c>
      <c r="AM248" s="19">
        <f t="shared" si="38"/>
        <v>0</v>
      </c>
      <c r="AN248" s="19">
        <f t="shared" si="37"/>
        <v>-2.4387635634929117</v>
      </c>
      <c r="AO248" s="19">
        <f t="shared" si="37"/>
        <v>0</v>
      </c>
      <c r="AP248" s="19">
        <f t="shared" si="37"/>
        <v>76.958823644266118</v>
      </c>
      <c r="AQ248" s="118">
        <f>'[4]Sped FY 2021'!CR264</f>
        <v>1026.6700735362751</v>
      </c>
      <c r="AR248" s="119">
        <f>'[4]Sped FY 2021'!CS264</f>
        <v>946.14662650110313</v>
      </c>
      <c r="AS248" s="188">
        <f>'[5]Sped FY 2021'!CO264</f>
        <v>0.59444697769292565</v>
      </c>
      <c r="AT248" s="189">
        <f>'[5]Sped FY 2021'!CQ264</f>
        <v>0.6295703086580664</v>
      </c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  <c r="CB248" s="162"/>
      <c r="CC248" s="162"/>
      <c r="CD248" s="162"/>
      <c r="CE248" s="162"/>
      <c r="CF248" s="162"/>
      <c r="CG248" s="162"/>
      <c r="CH248" s="162"/>
      <c r="CI248" s="162"/>
      <c r="CJ248" s="162"/>
    </row>
    <row r="249" spans="1:88" ht="15" x14ac:dyDescent="0.25">
      <c r="A249" s="194">
        <v>775</v>
      </c>
      <c r="B249" s="194">
        <v>1</v>
      </c>
      <c r="C249" s="195" t="s">
        <v>227</v>
      </c>
      <c r="D249" s="157">
        <v>6</v>
      </c>
      <c r="E249" s="120">
        <f>'[4]Sped FY 2021'!AB265</f>
        <v>961479.2819886097</v>
      </c>
      <c r="F249" s="120">
        <f>'[4]Sped FY 2021'!AK265</f>
        <v>155562.1453222759</v>
      </c>
      <c r="G249" s="120">
        <f>'[4]Sped FY 2021'!BP265</f>
        <v>30106.159690409248</v>
      </c>
      <c r="H249" s="120">
        <f>-'[4]Sped FY 2021'!CI265</f>
        <v>0</v>
      </c>
      <c r="I249" s="120">
        <f>'[4]Sped FY 2021'!CB265</f>
        <v>0</v>
      </c>
      <c r="J249" s="120">
        <f>'[4]Sped FY 2021'!BF265-'[4]Sped FY 2021'!BI265</f>
        <v>-107185.82138623204</v>
      </c>
      <c r="K249" s="120">
        <f>'[4]Sped FY 2021'!CJ265</f>
        <v>0</v>
      </c>
      <c r="L249" s="138">
        <f t="shared" si="39"/>
        <v>1039961.7656150628</v>
      </c>
      <c r="M249" s="134">
        <f t="shared" si="40"/>
        <v>0</v>
      </c>
      <c r="N249" s="158">
        <v>775</v>
      </c>
      <c r="O249" s="159">
        <v>1</v>
      </c>
      <c r="P249" s="14" t="s">
        <v>227</v>
      </c>
      <c r="Q249" s="14">
        <v>6</v>
      </c>
      <c r="R249" s="120">
        <v>961479.2819886097</v>
      </c>
      <c r="S249" s="120">
        <v>155821.0688808893</v>
      </c>
      <c r="T249" s="120">
        <v>0</v>
      </c>
      <c r="U249" s="120">
        <v>0</v>
      </c>
      <c r="V249" s="120">
        <v>-99872.451741344499</v>
      </c>
      <c r="W249" s="138">
        <v>1017427.8991281544</v>
      </c>
      <c r="X249" s="152"/>
      <c r="Y249" s="19">
        <f t="shared" si="41"/>
        <v>0</v>
      </c>
      <c r="Z249" s="19">
        <f t="shared" si="41"/>
        <v>-258.92355861340184</v>
      </c>
      <c r="AA249" s="19">
        <f t="shared" si="42"/>
        <v>30106.159690409248</v>
      </c>
      <c r="AB249" s="19">
        <f t="shared" si="43"/>
        <v>0</v>
      </c>
      <c r="AC249" s="19">
        <f t="shared" si="43"/>
        <v>0</v>
      </c>
      <c r="AD249" s="19">
        <f t="shared" si="43"/>
        <v>-7313.3696448875417</v>
      </c>
      <c r="AE249" s="19">
        <f t="shared" si="44"/>
        <v>0</v>
      </c>
      <c r="AF249" s="19">
        <f t="shared" si="45"/>
        <v>22533.866486908402</v>
      </c>
      <c r="AG249" s="112"/>
      <c r="AH249" s="117">
        <f>'[4]Sped FY 2021'!DZ265</f>
        <v>737.49566453022192</v>
      </c>
      <c r="AI249" s="19">
        <f t="shared" si="38"/>
        <v>0</v>
      </c>
      <c r="AJ249" s="19">
        <f t="shared" si="38"/>
        <v>-0.35108485522872029</v>
      </c>
      <c r="AK249" s="19">
        <f t="shared" si="38"/>
        <v>40.822151421848154</v>
      </c>
      <c r="AL249" s="19">
        <f t="shared" si="38"/>
        <v>0</v>
      </c>
      <c r="AM249" s="19">
        <f t="shared" si="38"/>
        <v>0</v>
      </c>
      <c r="AN249" s="19">
        <f t="shared" si="37"/>
        <v>-9.9164917119154765</v>
      </c>
      <c r="AO249" s="19">
        <f t="shared" si="37"/>
        <v>0</v>
      </c>
      <c r="AP249" s="19">
        <f t="shared" si="37"/>
        <v>30.554574854704089</v>
      </c>
      <c r="AQ249" s="118">
        <f>'[4]Sped FY 2021'!CR265</f>
        <v>656.83700647450814</v>
      </c>
      <c r="AR249" s="119">
        <f>'[4]Sped FY 2021'!CS265</f>
        <v>626.84349928501661</v>
      </c>
      <c r="AS249" s="188">
        <f>'[5]Sped FY 2021'!CO265</f>
        <v>0.6075691305823292</v>
      </c>
      <c r="AT249" s="189">
        <f>'[5]Sped FY 2021'!CQ265</f>
        <v>0.6304124471521575</v>
      </c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  <c r="CB249" s="162"/>
      <c r="CC249" s="162"/>
      <c r="CD249" s="162"/>
      <c r="CE249" s="162"/>
      <c r="CF249" s="162"/>
      <c r="CG249" s="162"/>
      <c r="CH249" s="162"/>
      <c r="CI249" s="162"/>
      <c r="CJ249" s="162"/>
    </row>
    <row r="250" spans="1:88" ht="15" x14ac:dyDescent="0.25">
      <c r="A250" s="194">
        <v>777</v>
      </c>
      <c r="B250" s="194">
        <v>1</v>
      </c>
      <c r="C250" s="195" t="s">
        <v>228</v>
      </c>
      <c r="D250" s="157">
        <v>6</v>
      </c>
      <c r="E250" s="120">
        <f>'[4]Sped FY 2021'!AB266</f>
        <v>1098557.8301539118</v>
      </c>
      <c r="F250" s="120">
        <f>'[4]Sped FY 2021'!AK266</f>
        <v>305465.4235744981</v>
      </c>
      <c r="G250" s="120">
        <f>'[4]Sped FY 2021'!BP266</f>
        <v>41965.886595361088</v>
      </c>
      <c r="H250" s="120">
        <f>-'[4]Sped FY 2021'!CI266</f>
        <v>0</v>
      </c>
      <c r="I250" s="120">
        <f>'[4]Sped FY 2021'!CB266</f>
        <v>0</v>
      </c>
      <c r="J250" s="120">
        <f>'[4]Sped FY 2021'!BF266-'[4]Sped FY 2021'!BI266</f>
        <v>3337.2289610744338</v>
      </c>
      <c r="K250" s="120">
        <f>'[4]Sped FY 2021'!CJ266</f>
        <v>0</v>
      </c>
      <c r="L250" s="138">
        <f t="shared" si="39"/>
        <v>1449326.3692848457</v>
      </c>
      <c r="M250" s="134">
        <f t="shared" si="40"/>
        <v>0</v>
      </c>
      <c r="N250" s="158">
        <v>777</v>
      </c>
      <c r="O250" s="159">
        <v>1</v>
      </c>
      <c r="P250" s="14" t="s">
        <v>228</v>
      </c>
      <c r="Q250" s="14">
        <v>6</v>
      </c>
      <c r="R250" s="120">
        <v>1098557.8301539118</v>
      </c>
      <c r="S250" s="120">
        <v>306939.51107674272</v>
      </c>
      <c r="T250" s="120">
        <v>0</v>
      </c>
      <c r="U250" s="120">
        <v>0</v>
      </c>
      <c r="V250" s="120">
        <v>-4868.902006330085</v>
      </c>
      <c r="W250" s="138">
        <v>1400628.4392243247</v>
      </c>
      <c r="X250" s="152"/>
      <c r="Y250" s="19">
        <f t="shared" si="41"/>
        <v>0</v>
      </c>
      <c r="Z250" s="19">
        <f t="shared" si="41"/>
        <v>-1474.0875022446271</v>
      </c>
      <c r="AA250" s="19">
        <f t="shared" si="42"/>
        <v>41965.886595361088</v>
      </c>
      <c r="AB250" s="19">
        <f t="shared" si="43"/>
        <v>0</v>
      </c>
      <c r="AC250" s="19">
        <f t="shared" si="43"/>
        <v>0</v>
      </c>
      <c r="AD250" s="19">
        <f t="shared" si="43"/>
        <v>8206.1309674045187</v>
      </c>
      <c r="AE250" s="19">
        <f t="shared" si="44"/>
        <v>0</v>
      </c>
      <c r="AF250" s="19">
        <f t="shared" si="45"/>
        <v>48697.930060521001</v>
      </c>
      <c r="AG250" s="112"/>
      <c r="AH250" s="117">
        <f>'[4]Sped FY 2021'!DZ266</f>
        <v>806.42237105171137</v>
      </c>
      <c r="AI250" s="19">
        <f t="shared" ref="AI250:AP283" si="46">IF($AH250&gt;0,Y250/$AH250,0)</f>
        <v>0</v>
      </c>
      <c r="AJ250" s="19">
        <f t="shared" si="46"/>
        <v>-1.8279347835082593</v>
      </c>
      <c r="AK250" s="19">
        <f t="shared" si="46"/>
        <v>52.039586328229539</v>
      </c>
      <c r="AL250" s="19">
        <f t="shared" si="46"/>
        <v>0</v>
      </c>
      <c r="AM250" s="19">
        <f t="shared" si="46"/>
        <v>0</v>
      </c>
      <c r="AN250" s="19">
        <f t="shared" si="37"/>
        <v>10.17597137924427</v>
      </c>
      <c r="AO250" s="19">
        <f t="shared" si="37"/>
        <v>0</v>
      </c>
      <c r="AP250" s="19">
        <f t="shared" si="37"/>
        <v>60.38762292396558</v>
      </c>
      <c r="AQ250" s="118">
        <f>'[4]Sped FY 2021'!CR266</f>
        <v>776.04719248514141</v>
      </c>
      <c r="AR250" s="119">
        <f>'[4]Sped FY 2021'!CS266</f>
        <v>713.41977401371378</v>
      </c>
      <c r="AS250" s="188">
        <f>'[5]Sped FY 2021'!CO266</f>
        <v>0.69363370503315436</v>
      </c>
      <c r="AT250" s="189">
        <f>'[5]Sped FY 2021'!CQ266</f>
        <v>0.71814158705911002</v>
      </c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  <c r="CB250" s="162"/>
      <c r="CC250" s="162"/>
      <c r="CD250" s="162"/>
      <c r="CE250" s="162"/>
      <c r="CF250" s="162"/>
      <c r="CG250" s="162"/>
      <c r="CH250" s="162"/>
      <c r="CI250" s="162"/>
      <c r="CJ250" s="162"/>
    </row>
    <row r="251" spans="1:88" ht="15" x14ac:dyDescent="0.25">
      <c r="A251" s="194">
        <v>786</v>
      </c>
      <c r="B251" s="194">
        <v>1</v>
      </c>
      <c r="C251" s="195" t="s">
        <v>229</v>
      </c>
      <c r="D251" s="157">
        <v>6</v>
      </c>
      <c r="E251" s="120">
        <f>'[4]Sped FY 2021'!AB267</f>
        <v>563737.1701446675</v>
      </c>
      <c r="F251" s="120">
        <f>'[4]Sped FY 2021'!AK267</f>
        <v>109440.42885652131</v>
      </c>
      <c r="G251" s="120">
        <f>'[4]Sped FY 2021'!BP267</f>
        <v>27342.230126277049</v>
      </c>
      <c r="H251" s="120">
        <f>-'[4]Sped FY 2021'!CI267</f>
        <v>0</v>
      </c>
      <c r="I251" s="120">
        <f>'[4]Sped FY 2021'!CB267</f>
        <v>7659.7718074108707</v>
      </c>
      <c r="J251" s="120">
        <f>'[4]Sped FY 2021'!BF267-'[4]Sped FY 2021'!BI267</f>
        <v>-95968.075929440543</v>
      </c>
      <c r="K251" s="120">
        <f>'[4]Sped FY 2021'!CJ267</f>
        <v>0</v>
      </c>
      <c r="L251" s="138">
        <f t="shared" si="39"/>
        <v>612211.52500543615</v>
      </c>
      <c r="M251" s="134">
        <f t="shared" si="40"/>
        <v>0</v>
      </c>
      <c r="N251" s="158">
        <v>786</v>
      </c>
      <c r="O251" s="159">
        <v>1</v>
      </c>
      <c r="P251" s="14" t="s">
        <v>229</v>
      </c>
      <c r="Q251" s="14">
        <v>6</v>
      </c>
      <c r="R251" s="120">
        <v>563737.1701446675</v>
      </c>
      <c r="S251" s="120">
        <v>109601.62906708676</v>
      </c>
      <c r="T251" s="120">
        <v>0</v>
      </c>
      <c r="U251" s="120">
        <v>10937.312116948073</v>
      </c>
      <c r="V251" s="120">
        <v>-98286.377187322651</v>
      </c>
      <c r="W251" s="138">
        <v>585989.73414137959</v>
      </c>
      <c r="X251" s="152"/>
      <c r="Y251" s="19">
        <f t="shared" si="41"/>
        <v>0</v>
      </c>
      <c r="Z251" s="19">
        <f t="shared" si="41"/>
        <v>-161.20021056545374</v>
      </c>
      <c r="AA251" s="19">
        <f t="shared" si="42"/>
        <v>27342.230126277049</v>
      </c>
      <c r="AB251" s="19">
        <f t="shared" si="43"/>
        <v>0</v>
      </c>
      <c r="AC251" s="19">
        <f t="shared" si="43"/>
        <v>-3277.5403095372021</v>
      </c>
      <c r="AD251" s="19">
        <f t="shared" si="43"/>
        <v>2318.3012578821072</v>
      </c>
      <c r="AE251" s="19">
        <f t="shared" si="44"/>
        <v>0</v>
      </c>
      <c r="AF251" s="19">
        <f t="shared" si="45"/>
        <v>26221.790864056558</v>
      </c>
      <c r="AG251" s="112"/>
      <c r="AH251" s="117">
        <f>'[4]Sped FY 2021'!DZ267</f>
        <v>459.17645598135067</v>
      </c>
      <c r="AI251" s="19">
        <f t="shared" si="46"/>
        <v>0</v>
      </c>
      <c r="AJ251" s="19">
        <f t="shared" si="46"/>
        <v>-0.35106375439249621</v>
      </c>
      <c r="AK251" s="19">
        <f t="shared" si="46"/>
        <v>59.546237116712156</v>
      </c>
      <c r="AL251" s="19">
        <f t="shared" si="46"/>
        <v>0</v>
      </c>
      <c r="AM251" s="19">
        <f t="shared" si="46"/>
        <v>-7.1378666454760884</v>
      </c>
      <c r="AN251" s="19">
        <f t="shared" si="37"/>
        <v>5.0488243194600209</v>
      </c>
      <c r="AO251" s="19">
        <f t="shared" si="37"/>
        <v>0</v>
      </c>
      <c r="AP251" s="19">
        <f t="shared" si="37"/>
        <v>57.106131036303722</v>
      </c>
      <c r="AQ251" s="118">
        <f>'[4]Sped FY 2021'!CR267</f>
        <v>974.65122361025499</v>
      </c>
      <c r="AR251" s="119">
        <f>'[4]Sped FY 2021'!CS267</f>
        <v>915.4448328405299</v>
      </c>
      <c r="AS251" s="188">
        <f>'[5]Sped FY 2021'!CO267</f>
        <v>0.63629834881372838</v>
      </c>
      <c r="AT251" s="189">
        <f>'[5]Sped FY 2021'!CQ267</f>
        <v>0.66475083742083918</v>
      </c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  <c r="CB251" s="162"/>
      <c r="CC251" s="162"/>
      <c r="CD251" s="162"/>
      <c r="CE251" s="162"/>
      <c r="CF251" s="162"/>
      <c r="CG251" s="162"/>
      <c r="CH251" s="162"/>
      <c r="CI251" s="162"/>
      <c r="CJ251" s="162"/>
    </row>
    <row r="252" spans="1:88" ht="15" x14ac:dyDescent="0.25">
      <c r="A252" s="194">
        <v>787</v>
      </c>
      <c r="B252" s="194">
        <v>1</v>
      </c>
      <c r="C252" s="195" t="s">
        <v>230</v>
      </c>
      <c r="D252" s="157">
        <v>6</v>
      </c>
      <c r="E252" s="120">
        <f>'[4]Sped FY 2021'!AB268</f>
        <v>611199.71242910612</v>
      </c>
      <c r="F252" s="120">
        <f>'[4]Sped FY 2021'!AK268</f>
        <v>121772.19471353623</v>
      </c>
      <c r="G252" s="120">
        <f>'[4]Sped FY 2021'!BP268</f>
        <v>14057.815430698</v>
      </c>
      <c r="H252" s="120">
        <f>-'[4]Sped FY 2021'!CI268</f>
        <v>0</v>
      </c>
      <c r="I252" s="120">
        <f>'[4]Sped FY 2021'!CB268</f>
        <v>219532.57928972284</v>
      </c>
      <c r="J252" s="120">
        <f>'[4]Sped FY 2021'!BF268-'[4]Sped FY 2021'!BI268</f>
        <v>-51094.589230801328</v>
      </c>
      <c r="K252" s="120">
        <f>'[4]Sped FY 2021'!CJ268</f>
        <v>0</v>
      </c>
      <c r="L252" s="138">
        <f t="shared" si="39"/>
        <v>915467.7126322618</v>
      </c>
      <c r="M252" s="134">
        <f t="shared" si="40"/>
        <v>0</v>
      </c>
      <c r="N252" s="158">
        <v>787</v>
      </c>
      <c r="O252" s="159">
        <v>1</v>
      </c>
      <c r="P252" s="14" t="s">
        <v>230</v>
      </c>
      <c r="Q252" s="14">
        <v>6</v>
      </c>
      <c r="R252" s="120">
        <v>611199.71242910612</v>
      </c>
      <c r="S252" s="120">
        <v>122019.65068993688</v>
      </c>
      <c r="T252" s="120">
        <v>0</v>
      </c>
      <c r="U252" s="120">
        <v>216364.22524511907</v>
      </c>
      <c r="V252" s="120">
        <v>-46446.852279070197</v>
      </c>
      <c r="W252" s="138">
        <v>903136.73608509183</v>
      </c>
      <c r="X252" s="152"/>
      <c r="Y252" s="19">
        <f t="shared" si="41"/>
        <v>0</v>
      </c>
      <c r="Z252" s="19">
        <f t="shared" si="41"/>
        <v>-247.45597640065535</v>
      </c>
      <c r="AA252" s="19">
        <f t="shared" si="42"/>
        <v>14057.815430698</v>
      </c>
      <c r="AB252" s="19">
        <f t="shared" si="43"/>
        <v>0</v>
      </c>
      <c r="AC252" s="19">
        <f t="shared" si="43"/>
        <v>3168.3540446037659</v>
      </c>
      <c r="AD252" s="19">
        <f t="shared" si="43"/>
        <v>-4647.7369517311308</v>
      </c>
      <c r="AE252" s="19">
        <f t="shared" si="44"/>
        <v>0</v>
      </c>
      <c r="AF252" s="19">
        <f t="shared" si="45"/>
        <v>12330.976547169965</v>
      </c>
      <c r="AG252" s="112"/>
      <c r="AH252" s="117">
        <f>'[4]Sped FY 2021'!DZ268</f>
        <v>555.63365461200647</v>
      </c>
      <c r="AI252" s="19">
        <f t="shared" si="46"/>
        <v>0</v>
      </c>
      <c r="AJ252" s="19">
        <f t="shared" si="46"/>
        <v>-0.44535814982886779</v>
      </c>
      <c r="AK252" s="19">
        <f t="shared" si="46"/>
        <v>25.300511072379937</v>
      </c>
      <c r="AL252" s="19">
        <f t="shared" si="46"/>
        <v>0</v>
      </c>
      <c r="AM252" s="19">
        <f t="shared" si="46"/>
        <v>5.7022356696809453</v>
      </c>
      <c r="AN252" s="19">
        <f t="shared" si="37"/>
        <v>-8.3647506106817815</v>
      </c>
      <c r="AO252" s="19">
        <f t="shared" si="37"/>
        <v>0</v>
      </c>
      <c r="AP252" s="19">
        <f t="shared" si="37"/>
        <v>22.19263798155021</v>
      </c>
      <c r="AQ252" s="118">
        <f>'[4]Sped FY 2021'!CR268</f>
        <v>415.37026643794923</v>
      </c>
      <c r="AR252" s="119">
        <f>'[4]Sped FY 2021'!CS268</f>
        <v>392.78714029507438</v>
      </c>
      <c r="AS252" s="188">
        <f>'[5]Sped FY 2021'!CO268</f>
        <v>0.83099003280124906</v>
      </c>
      <c r="AT252" s="189">
        <f>'[5]Sped FY 2021'!CQ268</f>
        <v>0.84285136248826331</v>
      </c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  <c r="CB252" s="162"/>
      <c r="CC252" s="162"/>
      <c r="CD252" s="162"/>
      <c r="CE252" s="162"/>
      <c r="CF252" s="162"/>
      <c r="CG252" s="162"/>
      <c r="CH252" s="162"/>
      <c r="CI252" s="162"/>
      <c r="CJ252" s="162"/>
    </row>
    <row r="253" spans="1:88" ht="15" x14ac:dyDescent="0.25">
      <c r="A253" s="194">
        <v>801</v>
      </c>
      <c r="B253" s="194">
        <v>1</v>
      </c>
      <c r="C253" s="195" t="s">
        <v>231</v>
      </c>
      <c r="D253" s="157">
        <v>6</v>
      </c>
      <c r="E253" s="120">
        <f>'[4]Sped FY 2021'!AB269</f>
        <v>236887.91938948174</v>
      </c>
      <c r="F253" s="120">
        <f>'[4]Sped FY 2021'!AK269</f>
        <v>63905.967544061117</v>
      </c>
      <c r="G253" s="120">
        <f>'[4]Sped FY 2021'!BP269</f>
        <v>8796.8693828852665</v>
      </c>
      <c r="H253" s="120">
        <f>-'[4]Sped FY 2021'!CI269</f>
        <v>0</v>
      </c>
      <c r="I253" s="120">
        <f>'[4]Sped FY 2021'!CB269</f>
        <v>0</v>
      </c>
      <c r="J253" s="120">
        <f>'[4]Sped FY 2021'!BF269-'[4]Sped FY 2021'!BI269</f>
        <v>42555.377620853855</v>
      </c>
      <c r="K253" s="120">
        <f>'[4]Sped FY 2021'!CJ269</f>
        <v>0</v>
      </c>
      <c r="L253" s="138">
        <f t="shared" si="39"/>
        <v>352146.13393728196</v>
      </c>
      <c r="M253" s="134">
        <f t="shared" si="40"/>
        <v>0</v>
      </c>
      <c r="N253" s="158">
        <v>801</v>
      </c>
      <c r="O253" s="159">
        <v>1</v>
      </c>
      <c r="P253" s="14" t="s">
        <v>231</v>
      </c>
      <c r="Q253" s="14">
        <v>6</v>
      </c>
      <c r="R253" s="120">
        <v>221320.73392563564</v>
      </c>
      <c r="S253" s="120">
        <v>73708.038099115292</v>
      </c>
      <c r="T253" s="120">
        <v>-10067.002101704769</v>
      </c>
      <c r="U253" s="120">
        <v>0</v>
      </c>
      <c r="V253" s="120">
        <v>52195.920262320062</v>
      </c>
      <c r="W253" s="138">
        <v>337157.69018536626</v>
      </c>
      <c r="X253" s="152"/>
      <c r="Y253" s="19">
        <f t="shared" si="41"/>
        <v>15567.185463846108</v>
      </c>
      <c r="Z253" s="19">
        <f t="shared" si="41"/>
        <v>-9802.0705550541752</v>
      </c>
      <c r="AA253" s="19">
        <f t="shared" si="42"/>
        <v>8796.8693828852665</v>
      </c>
      <c r="AB253" s="19">
        <f t="shared" si="43"/>
        <v>10067.002101704769</v>
      </c>
      <c r="AC253" s="19">
        <f t="shared" si="43"/>
        <v>0</v>
      </c>
      <c r="AD253" s="19">
        <f t="shared" si="43"/>
        <v>-9640.542641466207</v>
      </c>
      <c r="AE253" s="19">
        <f t="shared" si="44"/>
        <v>0</v>
      </c>
      <c r="AF253" s="19">
        <f t="shared" si="45"/>
        <v>14988.443751915707</v>
      </c>
      <c r="AG253" s="112"/>
      <c r="AH253" s="117">
        <f>'[4]Sped FY 2021'!DZ269</f>
        <v>175.23057751235791</v>
      </c>
      <c r="AI253" s="19">
        <f t="shared" si="46"/>
        <v>88.838293435106962</v>
      </c>
      <c r="AJ253" s="19">
        <f t="shared" si="46"/>
        <v>-55.938128460273418</v>
      </c>
      <c r="AK253" s="19">
        <f t="shared" si="46"/>
        <v>50.201680025079405</v>
      </c>
      <c r="AL253" s="19">
        <f t="shared" si="46"/>
        <v>57.450030951332153</v>
      </c>
      <c r="AM253" s="19">
        <f t="shared" si="46"/>
        <v>0</v>
      </c>
      <c r="AN253" s="19">
        <f t="shared" si="37"/>
        <v>-55.01632636453715</v>
      </c>
      <c r="AO253" s="19">
        <f t="shared" si="37"/>
        <v>0</v>
      </c>
      <c r="AP253" s="19">
        <f t="shared" si="37"/>
        <v>85.535549586707646</v>
      </c>
      <c r="AQ253" s="118">
        <f>'[4]Sped FY 2021'!CR269</f>
        <v>791.16915451003729</v>
      </c>
      <c r="AR253" s="119">
        <f>'[4]Sped FY 2021'!CS269</f>
        <v>706.94741189222168</v>
      </c>
      <c r="AS253" s="188">
        <f>'[5]Sped FY 2021'!CO269</f>
        <v>0.6129911235370582</v>
      </c>
      <c r="AT253" s="189">
        <f>'[5]Sped FY 2021'!CQ269</f>
        <v>0.64448766483288566</v>
      </c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  <c r="CB253" s="162"/>
      <c r="CC253" s="162"/>
      <c r="CD253" s="162"/>
      <c r="CE253" s="162"/>
      <c r="CF253" s="162"/>
      <c r="CG253" s="162"/>
      <c r="CH253" s="162"/>
      <c r="CI253" s="162"/>
      <c r="CJ253" s="162"/>
    </row>
    <row r="254" spans="1:88" ht="15" x14ac:dyDescent="0.25">
      <c r="A254" s="194">
        <v>803</v>
      </c>
      <c r="B254" s="194">
        <v>1</v>
      </c>
      <c r="C254" s="195" t="s">
        <v>232</v>
      </c>
      <c r="D254" s="157">
        <v>6</v>
      </c>
      <c r="E254" s="120">
        <f>'[4]Sped FY 2021'!AB270</f>
        <v>459243.26959097374</v>
      </c>
      <c r="F254" s="120">
        <f>'[4]Sped FY 2021'!AK270</f>
        <v>109264.51119951787</v>
      </c>
      <c r="G254" s="120">
        <f>'[4]Sped FY 2021'!BP270</f>
        <v>20882.550897894194</v>
      </c>
      <c r="H254" s="120">
        <f>-'[4]Sped FY 2021'!CI270</f>
        <v>0</v>
      </c>
      <c r="I254" s="120">
        <f>'[4]Sped FY 2021'!CB270</f>
        <v>0</v>
      </c>
      <c r="J254" s="120">
        <f>'[4]Sped FY 2021'!BF270-'[4]Sped FY 2021'!BI270</f>
        <v>-14954.843911878386</v>
      </c>
      <c r="K254" s="120">
        <f>'[4]Sped FY 2021'!CJ270</f>
        <v>0</v>
      </c>
      <c r="L254" s="138">
        <f t="shared" si="39"/>
        <v>574435.48777650739</v>
      </c>
      <c r="M254" s="134">
        <f t="shared" si="40"/>
        <v>0</v>
      </c>
      <c r="N254" s="158">
        <v>803</v>
      </c>
      <c r="O254" s="159">
        <v>1</v>
      </c>
      <c r="P254" s="14" t="s">
        <v>232</v>
      </c>
      <c r="Q254" s="14">
        <v>6</v>
      </c>
      <c r="R254" s="120">
        <v>459243.26959097374</v>
      </c>
      <c r="S254" s="120">
        <v>109225.84314232809</v>
      </c>
      <c r="T254" s="120">
        <v>0</v>
      </c>
      <c r="U254" s="120">
        <v>0</v>
      </c>
      <c r="V254" s="120">
        <v>-11429.244765444571</v>
      </c>
      <c r="W254" s="138">
        <v>557039.86796785728</v>
      </c>
      <c r="X254" s="152"/>
      <c r="Y254" s="19">
        <f t="shared" si="41"/>
        <v>0</v>
      </c>
      <c r="Z254" s="19">
        <f t="shared" si="41"/>
        <v>38.668057189788669</v>
      </c>
      <c r="AA254" s="19">
        <f t="shared" si="42"/>
        <v>20882.550897894194</v>
      </c>
      <c r="AB254" s="19">
        <f t="shared" si="43"/>
        <v>0</v>
      </c>
      <c r="AC254" s="19">
        <f t="shared" si="43"/>
        <v>0</v>
      </c>
      <c r="AD254" s="19">
        <f t="shared" si="43"/>
        <v>-3525.5991464338149</v>
      </c>
      <c r="AE254" s="19">
        <f t="shared" si="44"/>
        <v>0</v>
      </c>
      <c r="AF254" s="19">
        <f t="shared" si="45"/>
        <v>17395.61980865011</v>
      </c>
      <c r="AG254" s="112"/>
      <c r="AH254" s="117">
        <f>'[4]Sped FY 2021'!DZ270</f>
        <v>377.58974213958771</v>
      </c>
      <c r="AI254" s="19">
        <f t="shared" si="46"/>
        <v>0</v>
      </c>
      <c r="AJ254" s="19">
        <f t="shared" si="46"/>
        <v>0.10240759447192246</v>
      </c>
      <c r="AK254" s="19">
        <f t="shared" si="46"/>
        <v>55.30486813429988</v>
      </c>
      <c r="AL254" s="19">
        <f t="shared" si="46"/>
        <v>0</v>
      </c>
      <c r="AM254" s="19">
        <f t="shared" si="46"/>
        <v>0</v>
      </c>
      <c r="AN254" s="19">
        <f t="shared" si="46"/>
        <v>-9.3371157978398376</v>
      </c>
      <c r="AO254" s="19">
        <f t="shared" si="46"/>
        <v>0</v>
      </c>
      <c r="AP254" s="19">
        <f t="shared" si="46"/>
        <v>46.070159930931815</v>
      </c>
      <c r="AQ254" s="118">
        <f>'[4]Sped FY 2021'!CR270</f>
        <v>886.35690431282399</v>
      </c>
      <c r="AR254" s="119">
        <f>'[4]Sped FY 2021'!CS270</f>
        <v>838.96396650015993</v>
      </c>
      <c r="AS254" s="188">
        <f>'[5]Sped FY 2021'!CO270</f>
        <v>0.63606149695584124</v>
      </c>
      <c r="AT254" s="189">
        <f>'[5]Sped FY 2021'!CQ270</f>
        <v>0.65645125341026522</v>
      </c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  <c r="CB254" s="162"/>
      <c r="CC254" s="162"/>
      <c r="CD254" s="162"/>
      <c r="CE254" s="162"/>
      <c r="CF254" s="162"/>
      <c r="CG254" s="162"/>
      <c r="CH254" s="162"/>
      <c r="CI254" s="162"/>
      <c r="CJ254" s="162"/>
    </row>
    <row r="255" spans="1:88" ht="15" x14ac:dyDescent="0.25">
      <c r="A255" s="194">
        <v>811</v>
      </c>
      <c r="B255" s="194">
        <v>1</v>
      </c>
      <c r="C255" s="195" t="s">
        <v>233</v>
      </c>
      <c r="D255" s="157">
        <v>6</v>
      </c>
      <c r="E255" s="120">
        <f>'[4]Sped FY 2021'!AB271</f>
        <v>741035.39815527364</v>
      </c>
      <c r="F255" s="120">
        <f>'[4]Sped FY 2021'!AK271</f>
        <v>317235.65485647874</v>
      </c>
      <c r="G255" s="120">
        <f>'[4]Sped FY 2021'!BP271</f>
        <v>51559.639320714683</v>
      </c>
      <c r="H255" s="120">
        <f>-'[4]Sped FY 2021'!CI271</f>
        <v>0</v>
      </c>
      <c r="I255" s="120">
        <f>'[4]Sped FY 2021'!CB271</f>
        <v>4687.6797767321113</v>
      </c>
      <c r="J255" s="120">
        <f>'[4]Sped FY 2021'!BF271-'[4]Sped FY 2021'!BI271</f>
        <v>-264251.05086702929</v>
      </c>
      <c r="K255" s="120">
        <f>'[4]Sped FY 2021'!CJ271</f>
        <v>0</v>
      </c>
      <c r="L255" s="138">
        <f t="shared" si="39"/>
        <v>850267.32124216994</v>
      </c>
      <c r="M255" s="134">
        <f t="shared" si="40"/>
        <v>0</v>
      </c>
      <c r="N255" s="158">
        <v>811</v>
      </c>
      <c r="O255" s="159">
        <v>1</v>
      </c>
      <c r="P255" s="14" t="s">
        <v>233</v>
      </c>
      <c r="Q255" s="14">
        <v>6</v>
      </c>
      <c r="R255" s="120">
        <v>694127.40457392181</v>
      </c>
      <c r="S255" s="120">
        <v>343720.25084217155</v>
      </c>
      <c r="T255" s="120">
        <v>0</v>
      </c>
      <c r="U255" s="120">
        <v>42637.253338353825</v>
      </c>
      <c r="V255" s="120">
        <v>-280247.13548831467</v>
      </c>
      <c r="W255" s="138">
        <v>800237.77326613234</v>
      </c>
      <c r="X255" s="152"/>
      <c r="Y255" s="19">
        <f t="shared" si="41"/>
        <v>46907.993581351824</v>
      </c>
      <c r="Z255" s="19">
        <f t="shared" si="41"/>
        <v>-26484.595985692809</v>
      </c>
      <c r="AA255" s="19">
        <f t="shared" si="42"/>
        <v>51559.639320714683</v>
      </c>
      <c r="AB255" s="19">
        <f t="shared" si="43"/>
        <v>0</v>
      </c>
      <c r="AC255" s="19">
        <f t="shared" si="43"/>
        <v>-37949.573561621713</v>
      </c>
      <c r="AD255" s="19">
        <f t="shared" si="43"/>
        <v>15996.084621285379</v>
      </c>
      <c r="AE255" s="19">
        <f t="shared" si="44"/>
        <v>0</v>
      </c>
      <c r="AF255" s="19">
        <f t="shared" si="45"/>
        <v>50029.547976037604</v>
      </c>
      <c r="AG255" s="112"/>
      <c r="AH255" s="117">
        <f>'[4]Sped FY 2021'!DZ271</f>
        <v>521.47173009698247</v>
      </c>
      <c r="AI255" s="19">
        <f t="shared" si="46"/>
        <v>89.953090213783881</v>
      </c>
      <c r="AJ255" s="19">
        <f t="shared" si="46"/>
        <v>-50.788172123476848</v>
      </c>
      <c r="AK255" s="19">
        <f t="shared" si="46"/>
        <v>98.873316317886889</v>
      </c>
      <c r="AL255" s="19">
        <f t="shared" si="46"/>
        <v>0</v>
      </c>
      <c r="AM255" s="19">
        <f t="shared" si="46"/>
        <v>-72.773980584841894</v>
      </c>
      <c r="AN255" s="19">
        <f t="shared" si="46"/>
        <v>30.67488359975037</v>
      </c>
      <c r="AO255" s="19">
        <f t="shared" si="46"/>
        <v>0</v>
      </c>
      <c r="AP255" s="19">
        <f t="shared" si="46"/>
        <v>95.939137423102864</v>
      </c>
      <c r="AQ255" s="118">
        <f>'[4]Sped FY 2021'!CR271</f>
        <v>1612.9628445488431</v>
      </c>
      <c r="AR255" s="119">
        <f>'[4]Sped FY 2021'!CS271</f>
        <v>1515.9483218482537</v>
      </c>
      <c r="AS255" s="188">
        <f>'[5]Sped FY 2021'!CO271</f>
        <v>0.62584595329894999</v>
      </c>
      <c r="AT255" s="189">
        <f>'[5]Sped FY 2021'!CQ271</f>
        <v>0.65880818251583517</v>
      </c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  <c r="CB255" s="162"/>
      <c r="CC255" s="162"/>
      <c r="CD255" s="162"/>
      <c r="CE255" s="162"/>
      <c r="CF255" s="162"/>
      <c r="CG255" s="162"/>
      <c r="CH255" s="162"/>
      <c r="CI255" s="162"/>
      <c r="CJ255" s="162"/>
    </row>
    <row r="256" spans="1:88" ht="15" x14ac:dyDescent="0.25">
      <c r="A256" s="194">
        <v>813</v>
      </c>
      <c r="B256" s="194">
        <v>1</v>
      </c>
      <c r="C256" s="195" t="s">
        <v>234</v>
      </c>
      <c r="D256" s="157">
        <v>5</v>
      </c>
      <c r="E256" s="120">
        <f>'[4]Sped FY 2021'!AB272</f>
        <v>1068934.3730033948</v>
      </c>
      <c r="F256" s="120">
        <f>'[4]Sped FY 2021'!AK272</f>
        <v>146018.21813400296</v>
      </c>
      <c r="G256" s="120">
        <f>'[4]Sped FY 2021'!BP272</f>
        <v>40808.282111952263</v>
      </c>
      <c r="H256" s="120">
        <f>-'[4]Sped FY 2021'!CI272</f>
        <v>0</v>
      </c>
      <c r="I256" s="120">
        <f>'[4]Sped FY 2021'!CB272</f>
        <v>284720.54786633106</v>
      </c>
      <c r="J256" s="120">
        <f>'[4]Sped FY 2021'!BF272-'[4]Sped FY 2021'!BI272</f>
        <v>-225259.3691488957</v>
      </c>
      <c r="K256" s="120">
        <f>'[4]Sped FY 2021'!CJ272</f>
        <v>0</v>
      </c>
      <c r="L256" s="138">
        <f t="shared" si="39"/>
        <v>1315222.0519667855</v>
      </c>
      <c r="M256" s="134">
        <f t="shared" si="40"/>
        <v>0</v>
      </c>
      <c r="N256" s="158">
        <v>813</v>
      </c>
      <c r="O256" s="159">
        <v>1</v>
      </c>
      <c r="P256" s="14" t="s">
        <v>234</v>
      </c>
      <c r="Q256" s="14">
        <v>5</v>
      </c>
      <c r="R256" s="120">
        <v>1068934.3730033948</v>
      </c>
      <c r="S256" s="120">
        <v>147107.62758606698</v>
      </c>
      <c r="T256" s="120">
        <v>0</v>
      </c>
      <c r="U256" s="120">
        <v>288293.35597496771</v>
      </c>
      <c r="V256" s="120">
        <v>-227480.1810202192</v>
      </c>
      <c r="W256" s="138">
        <v>1276855.1755442105</v>
      </c>
      <c r="X256" s="152"/>
      <c r="Y256" s="19">
        <f t="shared" si="41"/>
        <v>0</v>
      </c>
      <c r="Z256" s="19">
        <f t="shared" si="41"/>
        <v>-1089.409452064021</v>
      </c>
      <c r="AA256" s="19">
        <f t="shared" si="42"/>
        <v>40808.282111952263</v>
      </c>
      <c r="AB256" s="19">
        <f t="shared" si="43"/>
        <v>0</v>
      </c>
      <c r="AC256" s="19">
        <f t="shared" si="43"/>
        <v>-3572.8081086366437</v>
      </c>
      <c r="AD256" s="19">
        <f t="shared" si="43"/>
        <v>2220.8118713235017</v>
      </c>
      <c r="AE256" s="19">
        <f t="shared" si="44"/>
        <v>0</v>
      </c>
      <c r="AF256" s="19">
        <f t="shared" si="45"/>
        <v>38366.876422574976</v>
      </c>
      <c r="AG256" s="112"/>
      <c r="AH256" s="117">
        <f>'[4]Sped FY 2021'!DZ272</f>
        <v>1236.8626199410126</v>
      </c>
      <c r="AI256" s="19">
        <f t="shared" si="46"/>
        <v>0</v>
      </c>
      <c r="AJ256" s="19">
        <f t="shared" si="46"/>
        <v>-0.88078452246861194</v>
      </c>
      <c r="AK256" s="19">
        <f t="shared" si="46"/>
        <v>32.993382978861838</v>
      </c>
      <c r="AL256" s="19">
        <f t="shared" si="46"/>
        <v>0</v>
      </c>
      <c r="AM256" s="19">
        <f t="shared" si="46"/>
        <v>-2.8886054530510714</v>
      </c>
      <c r="AN256" s="19">
        <f t="shared" si="46"/>
        <v>1.7955202425225001</v>
      </c>
      <c r="AO256" s="19">
        <f t="shared" si="46"/>
        <v>0</v>
      </c>
      <c r="AP256" s="19">
        <f t="shared" si="46"/>
        <v>31.019513245864555</v>
      </c>
      <c r="AQ256" s="118">
        <f>'[4]Sped FY 2021'!CR272</f>
        <v>541.08330392690721</v>
      </c>
      <c r="AR256" s="119">
        <f>'[4]Sped FY 2021'!CS272</f>
        <v>510.20987200219804</v>
      </c>
      <c r="AS256" s="188">
        <f>'[5]Sped FY 2021'!CO272</f>
        <v>0.7476190248822715</v>
      </c>
      <c r="AT256" s="189">
        <f>'[5]Sped FY 2021'!CQ272</f>
        <v>0.76919879846629857</v>
      </c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  <c r="CB256" s="162"/>
      <c r="CC256" s="162"/>
      <c r="CD256" s="162"/>
      <c r="CE256" s="162"/>
      <c r="CF256" s="162"/>
      <c r="CG256" s="162"/>
      <c r="CH256" s="162"/>
      <c r="CI256" s="162"/>
      <c r="CJ256" s="162"/>
    </row>
    <row r="257" spans="1:88" ht="15" x14ac:dyDescent="0.25">
      <c r="A257" s="194">
        <v>815</v>
      </c>
      <c r="B257" s="194">
        <v>2</v>
      </c>
      <c r="C257" s="195" t="s">
        <v>235</v>
      </c>
      <c r="D257" s="157">
        <v>6</v>
      </c>
      <c r="E257" s="120">
        <f>'[4]Sped FY 2021'!AB273</f>
        <v>126664.06523643117</v>
      </c>
      <c r="F257" s="120">
        <f>'[4]Sped FY 2021'!AK273</f>
        <v>190196.2507451014</v>
      </c>
      <c r="G257" s="120">
        <f>'[4]Sped FY 2021'!BP273</f>
        <v>10657.175923556426</v>
      </c>
      <c r="H257" s="120">
        <f>-'[4]Sped FY 2021'!CI273</f>
        <v>0</v>
      </c>
      <c r="I257" s="120">
        <f>'[4]Sped FY 2021'!CB273</f>
        <v>0</v>
      </c>
      <c r="J257" s="120">
        <f>'[4]Sped FY 2021'!BF273-'[4]Sped FY 2021'!BI273</f>
        <v>38296.614255245237</v>
      </c>
      <c r="K257" s="120">
        <f>'[4]Sped FY 2021'!CJ273</f>
        <v>0</v>
      </c>
      <c r="L257" s="138">
        <f t="shared" si="39"/>
        <v>365814.10616033425</v>
      </c>
      <c r="M257" s="134">
        <f t="shared" si="40"/>
        <v>0</v>
      </c>
      <c r="N257" s="158">
        <v>815</v>
      </c>
      <c r="O257" s="159">
        <v>2</v>
      </c>
      <c r="P257" s="14" t="s">
        <v>235</v>
      </c>
      <c r="Q257" s="14">
        <v>6</v>
      </c>
      <c r="R257" s="120">
        <v>113267.94233588163</v>
      </c>
      <c r="S257" s="120">
        <v>197699.34463357308</v>
      </c>
      <c r="T257" s="120">
        <v>-54503.915442078702</v>
      </c>
      <c r="U257" s="120">
        <v>0</v>
      </c>
      <c r="V257" s="120">
        <v>38278.802989318014</v>
      </c>
      <c r="W257" s="138">
        <v>294742.17451669404</v>
      </c>
      <c r="X257" s="152"/>
      <c r="Y257" s="19">
        <f t="shared" si="41"/>
        <v>13396.122900549541</v>
      </c>
      <c r="Z257" s="19">
        <f t="shared" si="41"/>
        <v>-7503.0938884716888</v>
      </c>
      <c r="AA257" s="19">
        <f t="shared" si="42"/>
        <v>10657.175923556426</v>
      </c>
      <c r="AB257" s="19">
        <f t="shared" si="43"/>
        <v>54503.915442078702</v>
      </c>
      <c r="AC257" s="19">
        <f t="shared" si="43"/>
        <v>0</v>
      </c>
      <c r="AD257" s="19">
        <f t="shared" si="43"/>
        <v>17.811265927222848</v>
      </c>
      <c r="AE257" s="19">
        <f t="shared" si="44"/>
        <v>0</v>
      </c>
      <c r="AF257" s="19">
        <f t="shared" si="45"/>
        <v>71071.931643640215</v>
      </c>
      <c r="AG257" s="112"/>
      <c r="AH257" s="117">
        <f>'[4]Sped FY 2021'!DZ273</f>
        <v>2.1999999999999997</v>
      </c>
      <c r="AI257" s="19">
        <f t="shared" si="46"/>
        <v>6089.1467729770648</v>
      </c>
      <c r="AJ257" s="19">
        <f t="shared" si="46"/>
        <v>-3410.4972220325863</v>
      </c>
      <c r="AK257" s="19">
        <f t="shared" si="46"/>
        <v>4844.1708743438303</v>
      </c>
      <c r="AL257" s="19">
        <f t="shared" si="46"/>
        <v>24774.507019126686</v>
      </c>
      <c r="AM257" s="19">
        <f t="shared" si="46"/>
        <v>0</v>
      </c>
      <c r="AN257" s="19">
        <f t="shared" si="46"/>
        <v>8.0960299669194775</v>
      </c>
      <c r="AO257" s="19">
        <f t="shared" si="46"/>
        <v>0</v>
      </c>
      <c r="AP257" s="19">
        <f t="shared" si="46"/>
        <v>32305.423474381922</v>
      </c>
      <c r="AQ257" s="118">
        <f>'[4]Sped FY 2021'!CR273</f>
        <v>87705.219633912304</v>
      </c>
      <c r="AR257" s="119">
        <f>'[4]Sped FY 2021'!CS273</f>
        <v>55399.796159530386</v>
      </c>
      <c r="AS257" s="188">
        <f>'[5]Sped FY 2021'!CO273</f>
        <v>0.52083799807455544</v>
      </c>
      <c r="AT257" s="189">
        <f>'[5]Sped FY 2021'!CQ273</f>
        <v>0.66809732001526401</v>
      </c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  <c r="CB257" s="162"/>
      <c r="CC257" s="162"/>
      <c r="CD257" s="162"/>
      <c r="CE257" s="162"/>
      <c r="CF257" s="162"/>
      <c r="CG257" s="162"/>
      <c r="CH257" s="162"/>
      <c r="CI257" s="162"/>
      <c r="CJ257" s="162"/>
    </row>
    <row r="258" spans="1:88" ht="15" x14ac:dyDescent="0.25">
      <c r="A258" s="194">
        <v>818</v>
      </c>
      <c r="B258" s="194">
        <v>1</v>
      </c>
      <c r="C258" s="195" t="s">
        <v>236</v>
      </c>
      <c r="D258" s="157">
        <v>6</v>
      </c>
      <c r="E258" s="120">
        <f>'[4]Sped FY 2021'!AB274</f>
        <v>573196.25115271774</v>
      </c>
      <c r="F258" s="120">
        <f>'[4]Sped FY 2021'!AK274</f>
        <v>89792.578466362858</v>
      </c>
      <c r="G258" s="120">
        <f>'[4]Sped FY 2021'!BP274</f>
        <v>16084.710835832942</v>
      </c>
      <c r="H258" s="120">
        <f>-'[4]Sped FY 2021'!CI274</f>
        <v>0</v>
      </c>
      <c r="I258" s="120">
        <f>'[4]Sped FY 2021'!CB274</f>
        <v>24728.194024824421</v>
      </c>
      <c r="J258" s="120">
        <f>'[4]Sped FY 2021'!BF274-'[4]Sped FY 2021'!BI274</f>
        <v>94611.761089353633</v>
      </c>
      <c r="K258" s="120">
        <f>'[4]Sped FY 2021'!CJ274</f>
        <v>0</v>
      </c>
      <c r="L258" s="138">
        <f t="shared" si="39"/>
        <v>798413.49556909164</v>
      </c>
      <c r="M258" s="134">
        <f t="shared" si="40"/>
        <v>0</v>
      </c>
      <c r="N258" s="158">
        <v>818</v>
      </c>
      <c r="O258" s="159">
        <v>1</v>
      </c>
      <c r="P258" s="14" t="s">
        <v>236</v>
      </c>
      <c r="Q258" s="14">
        <v>6</v>
      </c>
      <c r="R258" s="120">
        <v>573196.25115271774</v>
      </c>
      <c r="S258" s="120">
        <v>90430.315470829402</v>
      </c>
      <c r="T258" s="120">
        <v>0</v>
      </c>
      <c r="U258" s="120">
        <v>5968.1745848646387</v>
      </c>
      <c r="V258" s="120">
        <v>114232.75767184557</v>
      </c>
      <c r="W258" s="138">
        <v>783827.49888025736</v>
      </c>
      <c r="X258" s="152"/>
      <c r="Y258" s="19">
        <f t="shared" si="41"/>
        <v>0</v>
      </c>
      <c r="Z258" s="19">
        <f t="shared" si="41"/>
        <v>-637.73700446654402</v>
      </c>
      <c r="AA258" s="19">
        <f t="shared" si="42"/>
        <v>16084.710835832942</v>
      </c>
      <c r="AB258" s="19">
        <f t="shared" si="43"/>
        <v>0</v>
      </c>
      <c r="AC258" s="19">
        <f t="shared" si="43"/>
        <v>18760.019439959782</v>
      </c>
      <c r="AD258" s="19">
        <f t="shared" si="43"/>
        <v>-19620.996582491935</v>
      </c>
      <c r="AE258" s="19">
        <f t="shared" si="44"/>
        <v>0</v>
      </c>
      <c r="AF258" s="19">
        <f t="shared" si="45"/>
        <v>14585.996688834275</v>
      </c>
      <c r="AG258" s="112"/>
      <c r="AH258" s="117">
        <f>'[4]Sped FY 2021'!DZ274</f>
        <v>579.74795426967034</v>
      </c>
      <c r="AI258" s="19">
        <f t="shared" si="46"/>
        <v>0</v>
      </c>
      <c r="AJ258" s="19">
        <f t="shared" si="46"/>
        <v>-1.1000245878744404</v>
      </c>
      <c r="AK258" s="19">
        <f t="shared" si="46"/>
        <v>27.744316676538237</v>
      </c>
      <c r="AL258" s="19">
        <f t="shared" si="46"/>
        <v>0</v>
      </c>
      <c r="AM258" s="19">
        <f t="shared" si="46"/>
        <v>32.358923048883305</v>
      </c>
      <c r="AN258" s="19">
        <f t="shared" si="46"/>
        <v>-33.844011760609348</v>
      </c>
      <c r="AO258" s="19">
        <f t="shared" si="46"/>
        <v>0</v>
      </c>
      <c r="AP258" s="19">
        <f t="shared" si="46"/>
        <v>25.159203376937807</v>
      </c>
      <c r="AQ258" s="118">
        <f>'[4]Sped FY 2021'!CR274</f>
        <v>454.29260456390023</v>
      </c>
      <c r="AR258" s="119">
        <f>'[4]Sped FY 2021'!CS274</f>
        <v>428.85165012549305</v>
      </c>
      <c r="AS258" s="188">
        <f>'[5]Sped FY 2021'!CO274</f>
        <v>0.63989990552316889</v>
      </c>
      <c r="AT258" s="189">
        <f>'[5]Sped FY 2021'!CQ274</f>
        <v>0.65467462355059169</v>
      </c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  <c r="CB258" s="162"/>
      <c r="CC258" s="162"/>
      <c r="CD258" s="162"/>
      <c r="CE258" s="162"/>
      <c r="CF258" s="162"/>
      <c r="CG258" s="162"/>
      <c r="CH258" s="162"/>
      <c r="CI258" s="162"/>
      <c r="CJ258" s="162"/>
    </row>
    <row r="259" spans="1:88" ht="15" x14ac:dyDescent="0.25">
      <c r="A259" s="194">
        <v>820</v>
      </c>
      <c r="B259" s="194">
        <v>1</v>
      </c>
      <c r="C259" s="195" t="s">
        <v>237</v>
      </c>
      <c r="D259" s="157">
        <v>6</v>
      </c>
      <c r="E259" s="120">
        <f>'[4]Sped FY 2021'!AB275</f>
        <v>537490.55672048335</v>
      </c>
      <c r="F259" s="120">
        <f>'[4]Sped FY 2021'!AK275</f>
        <v>117574.19858962936</v>
      </c>
      <c r="G259" s="120">
        <f>'[4]Sped FY 2021'!BP275</f>
        <v>35816.649853717427</v>
      </c>
      <c r="H259" s="120">
        <f>-'[4]Sped FY 2021'!CI275</f>
        <v>0</v>
      </c>
      <c r="I259" s="120">
        <f>'[4]Sped FY 2021'!CB275</f>
        <v>0</v>
      </c>
      <c r="J259" s="120">
        <f>'[4]Sped FY 2021'!BF275-'[4]Sped FY 2021'!BI275</f>
        <v>-169283.94221681103</v>
      </c>
      <c r="K259" s="120">
        <f>'[4]Sped FY 2021'!CJ275</f>
        <v>0</v>
      </c>
      <c r="L259" s="138">
        <f t="shared" si="39"/>
        <v>521597.46294701914</v>
      </c>
      <c r="M259" s="134">
        <f t="shared" si="40"/>
        <v>0</v>
      </c>
      <c r="N259" s="158">
        <v>820</v>
      </c>
      <c r="O259" s="159">
        <v>1</v>
      </c>
      <c r="P259" s="14" t="s">
        <v>237</v>
      </c>
      <c r="Q259" s="14">
        <v>6</v>
      </c>
      <c r="R259" s="120">
        <v>537490.55672048335</v>
      </c>
      <c r="S259" s="120">
        <v>117602.91434452063</v>
      </c>
      <c r="T259" s="120">
        <v>0</v>
      </c>
      <c r="U259" s="120">
        <v>0</v>
      </c>
      <c r="V259" s="120">
        <v>-171604.58160858019</v>
      </c>
      <c r="W259" s="138">
        <v>483488.88945642381</v>
      </c>
      <c r="X259" s="152"/>
      <c r="Y259" s="19">
        <f t="shared" si="41"/>
        <v>0</v>
      </c>
      <c r="Z259" s="19">
        <f t="shared" si="41"/>
        <v>-28.715754891265533</v>
      </c>
      <c r="AA259" s="19">
        <f t="shared" si="42"/>
        <v>35816.649853717427</v>
      </c>
      <c r="AB259" s="19">
        <f t="shared" si="43"/>
        <v>0</v>
      </c>
      <c r="AC259" s="19">
        <f t="shared" si="43"/>
        <v>0</v>
      </c>
      <c r="AD259" s="19">
        <f t="shared" si="43"/>
        <v>2320.6393917691603</v>
      </c>
      <c r="AE259" s="19">
        <f t="shared" si="44"/>
        <v>0</v>
      </c>
      <c r="AF259" s="19">
        <f t="shared" si="45"/>
        <v>38108.573490595329</v>
      </c>
      <c r="AG259" s="112"/>
      <c r="AH259" s="117">
        <f>'[4]Sped FY 2021'!DZ275</f>
        <v>515.44315518256656</v>
      </c>
      <c r="AI259" s="19">
        <f t="shared" si="46"/>
        <v>0</v>
      </c>
      <c r="AJ259" s="19">
        <f t="shared" si="46"/>
        <v>-5.5710808461690797E-2</v>
      </c>
      <c r="AK259" s="19">
        <f t="shared" si="46"/>
        <v>69.487099583331172</v>
      </c>
      <c r="AL259" s="19">
        <f t="shared" si="46"/>
        <v>0</v>
      </c>
      <c r="AM259" s="19">
        <f t="shared" si="46"/>
        <v>0</v>
      </c>
      <c r="AN259" s="19">
        <f t="shared" si="46"/>
        <v>4.5022217647787084</v>
      </c>
      <c r="AO259" s="19">
        <f t="shared" si="46"/>
        <v>0</v>
      </c>
      <c r="AP259" s="19">
        <f t="shared" si="46"/>
        <v>73.9336105396482</v>
      </c>
      <c r="AQ259" s="118">
        <f>'[4]Sped FY 2021'!CR275</f>
        <v>1076.4096389929384</v>
      </c>
      <c r="AR259" s="119">
        <f>'[4]Sped FY 2021'!CS275</f>
        <v>998.21877672389974</v>
      </c>
      <c r="AS259" s="188">
        <f>'[5]Sped FY 2021'!CO275</f>
        <v>0.62064588567744994</v>
      </c>
      <c r="AT259" s="189">
        <f>'[5]Sped FY 2021'!CQ275</f>
        <v>0.6614122176399454</v>
      </c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  <c r="CB259" s="162"/>
      <c r="CC259" s="162"/>
      <c r="CD259" s="162"/>
      <c r="CE259" s="162"/>
      <c r="CF259" s="162"/>
      <c r="CG259" s="162"/>
      <c r="CH259" s="162"/>
      <c r="CI259" s="162"/>
      <c r="CJ259" s="162"/>
    </row>
    <row r="260" spans="1:88" ht="15" x14ac:dyDescent="0.25">
      <c r="A260" s="194">
        <v>821</v>
      </c>
      <c r="B260" s="194">
        <v>1</v>
      </c>
      <c r="C260" s="195" t="s">
        <v>238</v>
      </c>
      <c r="D260" s="157">
        <v>6</v>
      </c>
      <c r="E260" s="120">
        <f>'[4]Sped FY 2021'!AB276</f>
        <v>1029897.6861934576</v>
      </c>
      <c r="F260" s="120">
        <f>'[4]Sped FY 2021'!AK276</f>
        <v>201373.2765960891</v>
      </c>
      <c r="G260" s="120">
        <f>'[4]Sped FY 2021'!BP276</f>
        <v>45778.068034470103</v>
      </c>
      <c r="H260" s="120">
        <f>-'[4]Sped FY 2021'!CI276</f>
        <v>0</v>
      </c>
      <c r="I260" s="120">
        <f>'[4]Sped FY 2021'!CB276</f>
        <v>0</v>
      </c>
      <c r="J260" s="120">
        <f>'[4]Sped FY 2021'!BF276-'[4]Sped FY 2021'!BI276</f>
        <v>38406.849994279532</v>
      </c>
      <c r="K260" s="120">
        <f>'[4]Sped FY 2021'!CJ276</f>
        <v>0</v>
      </c>
      <c r="L260" s="138">
        <f t="shared" si="39"/>
        <v>1315455.8808182962</v>
      </c>
      <c r="M260" s="134">
        <f t="shared" si="40"/>
        <v>0</v>
      </c>
      <c r="N260" s="158">
        <v>821</v>
      </c>
      <c r="O260" s="159">
        <v>1</v>
      </c>
      <c r="P260" s="14" t="s">
        <v>238</v>
      </c>
      <c r="Q260" s="14">
        <v>6</v>
      </c>
      <c r="R260" s="120">
        <v>1029897.6861934576</v>
      </c>
      <c r="S260" s="120">
        <v>201618.09874002478</v>
      </c>
      <c r="T260" s="120">
        <v>-46563.147538715159</v>
      </c>
      <c r="U260" s="120">
        <v>0</v>
      </c>
      <c r="V260" s="120">
        <v>46892.989920169071</v>
      </c>
      <c r="W260" s="138">
        <v>1231845.6273149364</v>
      </c>
      <c r="X260" s="152"/>
      <c r="Y260" s="19">
        <f t="shared" si="41"/>
        <v>0</v>
      </c>
      <c r="Z260" s="19">
        <f t="shared" si="41"/>
        <v>-244.82214393568574</v>
      </c>
      <c r="AA260" s="19">
        <f t="shared" si="42"/>
        <v>45778.068034470103</v>
      </c>
      <c r="AB260" s="19">
        <f t="shared" si="43"/>
        <v>46563.147538715159</v>
      </c>
      <c r="AC260" s="19">
        <f t="shared" si="43"/>
        <v>0</v>
      </c>
      <c r="AD260" s="19">
        <f t="shared" si="43"/>
        <v>-8486.1399258895399</v>
      </c>
      <c r="AE260" s="19">
        <f t="shared" si="44"/>
        <v>0</v>
      </c>
      <c r="AF260" s="19">
        <f t="shared" si="45"/>
        <v>83610.253503359854</v>
      </c>
      <c r="AG260" s="112"/>
      <c r="AH260" s="117">
        <f>'[4]Sped FY 2021'!DZ276</f>
        <v>1068.062522337365</v>
      </c>
      <c r="AI260" s="19">
        <f t="shared" si="46"/>
        <v>0</v>
      </c>
      <c r="AJ260" s="19">
        <f t="shared" si="46"/>
        <v>-0.22922079823558744</v>
      </c>
      <c r="AK260" s="19">
        <f t="shared" si="46"/>
        <v>42.860850443744297</v>
      </c>
      <c r="AL260" s="19">
        <f t="shared" si="46"/>
        <v>43.595900581564855</v>
      </c>
      <c r="AM260" s="19">
        <f t="shared" si="46"/>
        <v>0</v>
      </c>
      <c r="AN260" s="19">
        <f t="shared" si="46"/>
        <v>-7.9453587673110526</v>
      </c>
      <c r="AO260" s="19">
        <f t="shared" si="46"/>
        <v>0</v>
      </c>
      <c r="AP260" s="19">
        <f t="shared" si="46"/>
        <v>78.282171459762353</v>
      </c>
      <c r="AQ260" s="118">
        <f>'[4]Sped FY 2021'!CR276</f>
        <v>717.17350839678329</v>
      </c>
      <c r="AR260" s="119">
        <f>'[4]Sped FY 2021'!CS276</f>
        <v>640.03964163940043</v>
      </c>
      <c r="AS260" s="188">
        <f>'[5]Sped FY 2021'!CO276</f>
        <v>0.56400447920135066</v>
      </c>
      <c r="AT260" s="189">
        <f>'[5]Sped FY 2021'!CQ276</f>
        <v>0.60864755166244044</v>
      </c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  <c r="CB260" s="162"/>
      <c r="CC260" s="162"/>
      <c r="CD260" s="162"/>
      <c r="CE260" s="162"/>
      <c r="CF260" s="162"/>
      <c r="CG260" s="162"/>
      <c r="CH260" s="162"/>
      <c r="CI260" s="162"/>
      <c r="CJ260" s="162"/>
    </row>
    <row r="261" spans="1:88" ht="15" x14ac:dyDescent="0.25">
      <c r="A261" s="194">
        <v>829</v>
      </c>
      <c r="B261" s="194">
        <v>1</v>
      </c>
      <c r="C261" s="195" t="s">
        <v>239</v>
      </c>
      <c r="D261" s="157">
        <v>5</v>
      </c>
      <c r="E261" s="120">
        <f>'[4]Sped FY 2021'!AB277</f>
        <v>2918823.0362471896</v>
      </c>
      <c r="F261" s="120">
        <f>'[4]Sped FY 2021'!AK277</f>
        <v>508796.72968826344</v>
      </c>
      <c r="G261" s="120">
        <f>'[4]Sped FY 2021'!BP277</f>
        <v>91128.137618312147</v>
      </c>
      <c r="H261" s="120">
        <f>-'[4]Sped FY 2021'!CI277</f>
        <v>0</v>
      </c>
      <c r="I261" s="120">
        <f>'[4]Sped FY 2021'!CB277</f>
        <v>0</v>
      </c>
      <c r="J261" s="120">
        <f>'[4]Sped FY 2021'!BF277-'[4]Sped FY 2021'!BI277</f>
        <v>86521.543410488346</v>
      </c>
      <c r="K261" s="120">
        <f>'[4]Sped FY 2021'!CJ277</f>
        <v>0</v>
      </c>
      <c r="L261" s="138">
        <f t="shared" si="39"/>
        <v>3605269.4469642537</v>
      </c>
      <c r="M261" s="134">
        <f t="shared" si="40"/>
        <v>0</v>
      </c>
      <c r="N261" s="158">
        <v>829</v>
      </c>
      <c r="O261" s="159">
        <v>1</v>
      </c>
      <c r="P261" s="14" t="s">
        <v>239</v>
      </c>
      <c r="Q261" s="14">
        <v>5</v>
      </c>
      <c r="R261" s="120">
        <v>2918823.0362471896</v>
      </c>
      <c r="S261" s="120">
        <v>514961.08132949285</v>
      </c>
      <c r="T261" s="120">
        <v>0</v>
      </c>
      <c r="U261" s="120">
        <v>0</v>
      </c>
      <c r="V261" s="120">
        <v>66892.637374846498</v>
      </c>
      <c r="W261" s="138">
        <v>3500676.7549515292</v>
      </c>
      <c r="X261" s="152"/>
      <c r="Y261" s="19">
        <f t="shared" si="41"/>
        <v>0</v>
      </c>
      <c r="Z261" s="19">
        <f t="shared" si="41"/>
        <v>-6164.3516412294121</v>
      </c>
      <c r="AA261" s="19">
        <f t="shared" si="42"/>
        <v>91128.137618312147</v>
      </c>
      <c r="AB261" s="19">
        <f t="shared" si="43"/>
        <v>0</v>
      </c>
      <c r="AC261" s="19">
        <f t="shared" si="43"/>
        <v>0</v>
      </c>
      <c r="AD261" s="19">
        <f t="shared" si="43"/>
        <v>19628.906035641849</v>
      </c>
      <c r="AE261" s="19">
        <f t="shared" si="44"/>
        <v>0</v>
      </c>
      <c r="AF261" s="19">
        <f t="shared" si="45"/>
        <v>104592.69201272447</v>
      </c>
      <c r="AG261" s="112"/>
      <c r="AH261" s="117">
        <f>'[4]Sped FY 2021'!DZ277</f>
        <v>1888.9534731836745</v>
      </c>
      <c r="AI261" s="19">
        <f t="shared" si="46"/>
        <v>0</v>
      </c>
      <c r="AJ261" s="19">
        <f t="shared" si="46"/>
        <v>-3.263368700574667</v>
      </c>
      <c r="AK261" s="19">
        <f t="shared" si="46"/>
        <v>48.242658653060005</v>
      </c>
      <c r="AL261" s="19">
        <f t="shared" si="46"/>
        <v>0</v>
      </c>
      <c r="AM261" s="19">
        <f t="shared" si="46"/>
        <v>0</v>
      </c>
      <c r="AN261" s="19">
        <f t="shared" si="46"/>
        <v>10.391418483462672</v>
      </c>
      <c r="AO261" s="19">
        <f t="shared" si="46"/>
        <v>0</v>
      </c>
      <c r="AP261" s="19">
        <f t="shared" si="46"/>
        <v>55.370708435947947</v>
      </c>
      <c r="AQ261" s="118">
        <f>'[4]Sped FY 2021'!CR277</f>
        <v>783.41845876372383</v>
      </c>
      <c r="AR261" s="119">
        <f>'[4]Sped FY 2021'!CS277</f>
        <v>727.7165874325417</v>
      </c>
      <c r="AS261" s="188">
        <f>'[5]Sped FY 2021'!CO277</f>
        <v>0.66255171670266744</v>
      </c>
      <c r="AT261" s="189">
        <f>'[5]Sped FY 2021'!CQ277</f>
        <v>0.6851449651874596</v>
      </c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  <c r="CB261" s="162"/>
      <c r="CC261" s="162"/>
      <c r="CD261" s="162"/>
      <c r="CE261" s="162"/>
      <c r="CF261" s="162"/>
      <c r="CG261" s="162"/>
      <c r="CH261" s="162"/>
      <c r="CI261" s="162"/>
      <c r="CJ261" s="162"/>
    </row>
    <row r="262" spans="1:88" ht="15" x14ac:dyDescent="0.25">
      <c r="A262" s="194">
        <v>831</v>
      </c>
      <c r="B262" s="194">
        <v>1</v>
      </c>
      <c r="C262" s="195" t="s">
        <v>240</v>
      </c>
      <c r="D262" s="157">
        <v>3</v>
      </c>
      <c r="E262" s="120">
        <f>'[4]Sped FY 2021'!AB278</f>
        <v>10426656.405298721</v>
      </c>
      <c r="F262" s="120">
        <f>'[4]Sped FY 2021'!AK278</f>
        <v>1408951.8926863896</v>
      </c>
      <c r="G262" s="120">
        <f>'[4]Sped FY 2021'!BP278</f>
        <v>450773.27248241683</v>
      </c>
      <c r="H262" s="120">
        <f>-'[4]Sped FY 2021'!CI278</f>
        <v>0</v>
      </c>
      <c r="I262" s="120">
        <f>'[4]Sped FY 2021'!CB278</f>
        <v>0</v>
      </c>
      <c r="J262" s="120">
        <f>'[4]Sped FY 2021'!BF278-'[4]Sped FY 2021'!BI278</f>
        <v>-2559372.5862113959</v>
      </c>
      <c r="K262" s="120">
        <f>'[4]Sped FY 2021'!CJ278</f>
        <v>0</v>
      </c>
      <c r="L262" s="138">
        <f t="shared" si="39"/>
        <v>9727008.9842561316</v>
      </c>
      <c r="M262" s="134">
        <f t="shared" si="40"/>
        <v>0</v>
      </c>
      <c r="N262" s="158">
        <v>831</v>
      </c>
      <c r="O262" s="159">
        <v>1</v>
      </c>
      <c r="P262" s="14" t="s">
        <v>240</v>
      </c>
      <c r="Q262" s="14">
        <v>3</v>
      </c>
      <c r="R262" s="120">
        <v>10426656.405298721</v>
      </c>
      <c r="S262" s="120">
        <v>1417501.8761841622</v>
      </c>
      <c r="T262" s="120">
        <v>0</v>
      </c>
      <c r="U262" s="120">
        <v>0</v>
      </c>
      <c r="V262" s="120">
        <v>-2690216.9804708054</v>
      </c>
      <c r="W262" s="138">
        <v>9153941.3010120764</v>
      </c>
      <c r="X262" s="152"/>
      <c r="Y262" s="19">
        <f t="shared" si="41"/>
        <v>0</v>
      </c>
      <c r="Z262" s="19">
        <f t="shared" si="41"/>
        <v>-8549.9834977725986</v>
      </c>
      <c r="AA262" s="19">
        <f t="shared" si="42"/>
        <v>450773.27248241683</v>
      </c>
      <c r="AB262" s="19">
        <f t="shared" si="43"/>
        <v>0</v>
      </c>
      <c r="AC262" s="19">
        <f t="shared" si="43"/>
        <v>0</v>
      </c>
      <c r="AD262" s="19">
        <f t="shared" si="43"/>
        <v>130844.39425940951</v>
      </c>
      <c r="AE262" s="19">
        <f t="shared" si="44"/>
        <v>0</v>
      </c>
      <c r="AF262" s="19">
        <f t="shared" si="45"/>
        <v>573067.68324405514</v>
      </c>
      <c r="AG262" s="112"/>
      <c r="AH262" s="117">
        <f>'[4]Sped FY 2021'!DZ278</f>
        <v>6113.9797257035425</v>
      </c>
      <c r="AI262" s="19">
        <f t="shared" si="46"/>
        <v>0</v>
      </c>
      <c r="AJ262" s="19">
        <f t="shared" si="46"/>
        <v>-1.3984317713432952</v>
      </c>
      <c r="AK262" s="19">
        <f t="shared" si="46"/>
        <v>73.728290361732562</v>
      </c>
      <c r="AL262" s="19">
        <f t="shared" si="46"/>
        <v>0</v>
      </c>
      <c r="AM262" s="19">
        <f t="shared" si="46"/>
        <v>0</v>
      </c>
      <c r="AN262" s="19">
        <f t="shared" si="46"/>
        <v>21.400855110678847</v>
      </c>
      <c r="AO262" s="19">
        <f t="shared" si="46"/>
        <v>0</v>
      </c>
      <c r="AP262" s="19">
        <f t="shared" si="46"/>
        <v>93.730713701068353</v>
      </c>
      <c r="AQ262" s="118">
        <f>'[4]Sped FY 2021'!CR278</f>
        <v>1215.8400602311565</v>
      </c>
      <c r="AR262" s="119">
        <f>'[4]Sped FY 2021'!CS278</f>
        <v>1120.1225913993173</v>
      </c>
      <c r="AS262" s="188">
        <f>'[5]Sped FY 2021'!CO278</f>
        <v>0.60393581101570237</v>
      </c>
      <c r="AT262" s="189">
        <f>'[5]Sped FY 2021'!CQ278</f>
        <v>0.6520667527177807</v>
      </c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  <c r="CB262" s="162"/>
      <c r="CC262" s="162"/>
      <c r="CD262" s="162"/>
      <c r="CE262" s="162"/>
      <c r="CF262" s="162"/>
      <c r="CG262" s="162"/>
      <c r="CH262" s="162"/>
      <c r="CI262" s="162"/>
      <c r="CJ262" s="162"/>
    </row>
    <row r="263" spans="1:88" ht="15" x14ac:dyDescent="0.25">
      <c r="A263" s="194">
        <v>832</v>
      </c>
      <c r="B263" s="194">
        <v>1</v>
      </c>
      <c r="C263" s="195" t="s">
        <v>241</v>
      </c>
      <c r="D263" s="157">
        <v>3</v>
      </c>
      <c r="E263" s="120">
        <f>'[4]Sped FY 2021'!AB279</f>
        <v>4110119.7850819491</v>
      </c>
      <c r="F263" s="120">
        <f>'[4]Sped FY 2021'!AK279</f>
        <v>1297340.7472630769</v>
      </c>
      <c r="G263" s="120">
        <f>'[4]Sped FY 2021'!BP279</f>
        <v>212062.70177692315</v>
      </c>
      <c r="H263" s="120">
        <f>-'[4]Sped FY 2021'!CI279</f>
        <v>0</v>
      </c>
      <c r="I263" s="120">
        <f>'[4]Sped FY 2021'!CB279</f>
        <v>0</v>
      </c>
      <c r="J263" s="120">
        <f>'[4]Sped FY 2021'!BF279-'[4]Sped FY 2021'!BI279</f>
        <v>-407694.26007287583</v>
      </c>
      <c r="K263" s="120">
        <f>'[4]Sped FY 2021'!CJ279</f>
        <v>0</v>
      </c>
      <c r="L263" s="138">
        <f t="shared" si="39"/>
        <v>5211828.9740490727</v>
      </c>
      <c r="M263" s="134">
        <f t="shared" si="40"/>
        <v>0</v>
      </c>
      <c r="N263" s="158">
        <v>832</v>
      </c>
      <c r="O263" s="159">
        <v>1</v>
      </c>
      <c r="P263" s="14" t="s">
        <v>241</v>
      </c>
      <c r="Q263" s="14">
        <v>3</v>
      </c>
      <c r="R263" s="120">
        <v>3846522.3397338474</v>
      </c>
      <c r="S263" s="120">
        <v>1446867.2372037719</v>
      </c>
      <c r="T263" s="120">
        <v>-906769.26121303171</v>
      </c>
      <c r="U263" s="120">
        <v>0</v>
      </c>
      <c r="V263" s="120">
        <v>-365226.48131649167</v>
      </c>
      <c r="W263" s="138">
        <v>4021393.8344080965</v>
      </c>
      <c r="X263" s="152"/>
      <c r="Y263" s="19">
        <f t="shared" si="41"/>
        <v>263597.44534810167</v>
      </c>
      <c r="Z263" s="19">
        <f t="shared" si="41"/>
        <v>-149526.489940695</v>
      </c>
      <c r="AA263" s="19">
        <f t="shared" si="42"/>
        <v>212062.70177692315</v>
      </c>
      <c r="AB263" s="19">
        <f t="shared" si="43"/>
        <v>906769.26121303171</v>
      </c>
      <c r="AC263" s="19">
        <f t="shared" si="43"/>
        <v>0</v>
      </c>
      <c r="AD263" s="19">
        <f t="shared" si="43"/>
        <v>-42467.778756384156</v>
      </c>
      <c r="AE263" s="19">
        <f t="shared" si="44"/>
        <v>0</v>
      </c>
      <c r="AF263" s="19">
        <f t="shared" si="45"/>
        <v>1190435.1396409762</v>
      </c>
      <c r="AG263" s="112"/>
      <c r="AH263" s="117">
        <f>'[4]Sped FY 2021'!DZ279</f>
        <v>3282.5590408995026</v>
      </c>
      <c r="AI263" s="19">
        <f t="shared" si="46"/>
        <v>80.302423220351102</v>
      </c>
      <c r="AJ263" s="19">
        <f t="shared" si="46"/>
        <v>-45.551805185420527</v>
      </c>
      <c r="AK263" s="19">
        <f t="shared" si="46"/>
        <v>64.602859883005394</v>
      </c>
      <c r="AL263" s="19">
        <f t="shared" si="46"/>
        <v>276.2385230288362</v>
      </c>
      <c r="AM263" s="19">
        <f t="shared" si="46"/>
        <v>0</v>
      </c>
      <c r="AN263" s="19">
        <f t="shared" si="46"/>
        <v>-12.937399823506885</v>
      </c>
      <c r="AO263" s="19">
        <f t="shared" si="46"/>
        <v>0</v>
      </c>
      <c r="AP263" s="19">
        <f t="shared" si="46"/>
        <v>362.65460112326491</v>
      </c>
      <c r="AQ263" s="118">
        <f>'[4]Sped FY 2021'!CR279</f>
        <v>1274.8948851334562</v>
      </c>
      <c r="AR263" s="119">
        <f>'[4]Sped FY 2021'!CS279</f>
        <v>899.95949239179265</v>
      </c>
      <c r="AS263" s="188">
        <f>'[5]Sped FY 2021'!CO279</f>
        <v>0.50054338080313043</v>
      </c>
      <c r="AT263" s="189">
        <f>'[5]Sped FY 2021'!CQ279</f>
        <v>0.6639252083195889</v>
      </c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  <c r="CB263" s="162"/>
      <c r="CC263" s="162"/>
      <c r="CD263" s="162"/>
      <c r="CE263" s="162"/>
      <c r="CF263" s="162"/>
      <c r="CG263" s="162"/>
      <c r="CH263" s="162"/>
      <c r="CI263" s="162"/>
      <c r="CJ263" s="162"/>
    </row>
    <row r="264" spans="1:88" ht="15" x14ac:dyDescent="0.25">
      <c r="A264" s="194">
        <v>833</v>
      </c>
      <c r="B264" s="194">
        <v>1</v>
      </c>
      <c r="C264" s="195" t="s">
        <v>242</v>
      </c>
      <c r="D264" s="157">
        <v>2</v>
      </c>
      <c r="E264" s="120">
        <f>'[4]Sped FY 2021'!AB280</f>
        <v>28833829.029133029</v>
      </c>
      <c r="F264" s="120">
        <f>'[4]Sped FY 2021'!AK280</f>
        <v>5236815.0440778695</v>
      </c>
      <c r="G264" s="120">
        <f>'[4]Sped FY 2021'!BP280</f>
        <v>1202164.3690626407</v>
      </c>
      <c r="H264" s="120">
        <f>-'[4]Sped FY 2021'!CI280</f>
        <v>0</v>
      </c>
      <c r="I264" s="120">
        <f>'[4]Sped FY 2021'!CB280</f>
        <v>0</v>
      </c>
      <c r="J264" s="120">
        <f>'[4]Sped FY 2021'!BF280-'[4]Sped FY 2021'!BI280</f>
        <v>-3246719.3884812216</v>
      </c>
      <c r="K264" s="120">
        <f>'[4]Sped FY 2021'!CJ280</f>
        <v>0</v>
      </c>
      <c r="L264" s="138">
        <f t="shared" si="39"/>
        <v>32026089.053792313</v>
      </c>
      <c r="M264" s="134">
        <f t="shared" si="40"/>
        <v>0</v>
      </c>
      <c r="N264" s="158">
        <v>833</v>
      </c>
      <c r="O264" s="159">
        <v>1</v>
      </c>
      <c r="P264" s="14" t="s">
        <v>242</v>
      </c>
      <c r="Q264" s="14">
        <v>2</v>
      </c>
      <c r="R264" s="120">
        <v>28833829.029133029</v>
      </c>
      <c r="S264" s="120">
        <v>5275262.1930227336</v>
      </c>
      <c r="T264" s="120">
        <v>-110322.04648230784</v>
      </c>
      <c r="U264" s="120">
        <v>0</v>
      </c>
      <c r="V264" s="120">
        <v>-3358845.8550477168</v>
      </c>
      <c r="W264" s="138">
        <v>30639923.320625737</v>
      </c>
      <c r="X264" s="152"/>
      <c r="Y264" s="19">
        <f t="shared" si="41"/>
        <v>0</v>
      </c>
      <c r="Z264" s="19">
        <f t="shared" si="41"/>
        <v>-38447.14894486405</v>
      </c>
      <c r="AA264" s="19">
        <f t="shared" si="42"/>
        <v>1202164.3690626407</v>
      </c>
      <c r="AB264" s="19">
        <f t="shared" si="43"/>
        <v>110322.04648230784</v>
      </c>
      <c r="AC264" s="19">
        <f t="shared" si="43"/>
        <v>0</v>
      </c>
      <c r="AD264" s="19">
        <f t="shared" si="43"/>
        <v>112126.46656649513</v>
      </c>
      <c r="AE264" s="19">
        <f t="shared" si="44"/>
        <v>0</v>
      </c>
      <c r="AF264" s="19">
        <f t="shared" si="45"/>
        <v>1386165.7331665754</v>
      </c>
      <c r="AG264" s="112"/>
      <c r="AH264" s="117">
        <f>'[4]Sped FY 2021'!DZ280</f>
        <v>19191.365382551841</v>
      </c>
      <c r="AI264" s="19">
        <f t="shared" si="46"/>
        <v>0</v>
      </c>
      <c r="AJ264" s="19">
        <f t="shared" si="46"/>
        <v>-2.0033566230685667</v>
      </c>
      <c r="AK264" s="19">
        <f t="shared" si="46"/>
        <v>62.640898398798086</v>
      </c>
      <c r="AL264" s="19">
        <f t="shared" si="46"/>
        <v>5.7485251457204303</v>
      </c>
      <c r="AM264" s="19">
        <f t="shared" si="46"/>
        <v>0</v>
      </c>
      <c r="AN264" s="19">
        <f t="shared" si="46"/>
        <v>5.8425476422035523</v>
      </c>
      <c r="AO264" s="19">
        <f t="shared" si="46"/>
        <v>0</v>
      </c>
      <c r="AP264" s="19">
        <f t="shared" si="46"/>
        <v>72.228614563653281</v>
      </c>
      <c r="AQ264" s="118">
        <f>'[4]Sped FY 2021'!CR280</f>
        <v>995.8256842622053</v>
      </c>
      <c r="AR264" s="119">
        <f>'[4]Sped FY 2021'!CS280</f>
        <v>923.78093000439424</v>
      </c>
      <c r="AS264" s="188">
        <f>'[5]Sped FY 2021'!CO280</f>
        <v>0.62524506543061498</v>
      </c>
      <c r="AT264" s="189">
        <f>'[5]Sped FY 2021'!CQ280</f>
        <v>0.65782492973755646</v>
      </c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  <c r="CB264" s="162"/>
      <c r="CC264" s="162"/>
      <c r="CD264" s="162"/>
      <c r="CE264" s="162"/>
      <c r="CF264" s="162"/>
      <c r="CG264" s="162"/>
      <c r="CH264" s="162"/>
      <c r="CI264" s="162"/>
      <c r="CJ264" s="162"/>
    </row>
    <row r="265" spans="1:88" ht="15" x14ac:dyDescent="0.25">
      <c r="A265" s="194">
        <v>834</v>
      </c>
      <c r="B265" s="194">
        <v>1</v>
      </c>
      <c r="C265" s="195" t="s">
        <v>243</v>
      </c>
      <c r="D265" s="157">
        <v>3</v>
      </c>
      <c r="E265" s="120">
        <f>'[4]Sped FY 2021'!AB281</f>
        <v>12161575.058382209</v>
      </c>
      <c r="F265" s="120">
        <f>'[4]Sped FY 2021'!AK281</f>
        <v>3481513.5168192154</v>
      </c>
      <c r="G265" s="120">
        <f>'[4]Sped FY 2021'!BP281</f>
        <v>664180.06714709569</v>
      </c>
      <c r="H265" s="120">
        <f>-'[4]Sped FY 2021'!CI281</f>
        <v>0</v>
      </c>
      <c r="I265" s="120">
        <f>'[4]Sped FY 2021'!CB281</f>
        <v>0</v>
      </c>
      <c r="J265" s="120">
        <f>'[4]Sped FY 2021'!BF281-'[4]Sped FY 2021'!BI281</f>
        <v>-2809746.595217146</v>
      </c>
      <c r="K265" s="120">
        <f>'[4]Sped FY 2021'!CJ281</f>
        <v>0</v>
      </c>
      <c r="L265" s="138">
        <f t="shared" si="39"/>
        <v>13497522.047131374</v>
      </c>
      <c r="M265" s="134">
        <f t="shared" si="40"/>
        <v>0</v>
      </c>
      <c r="N265" s="158">
        <v>834</v>
      </c>
      <c r="O265" s="159">
        <v>1</v>
      </c>
      <c r="P265" s="14" t="s">
        <v>243</v>
      </c>
      <c r="Q265" s="14">
        <v>3</v>
      </c>
      <c r="R265" s="120">
        <v>12161575.058382209</v>
      </c>
      <c r="S265" s="120">
        <v>3493399.1698828172</v>
      </c>
      <c r="T265" s="120">
        <v>-309415.4555162047</v>
      </c>
      <c r="U265" s="120">
        <v>0</v>
      </c>
      <c r="V265" s="120">
        <v>-3008706.1304789386</v>
      </c>
      <c r="W265" s="138">
        <v>12336852.642269883</v>
      </c>
      <c r="X265" s="152"/>
      <c r="Y265" s="19">
        <f t="shared" si="41"/>
        <v>0</v>
      </c>
      <c r="Z265" s="19">
        <f t="shared" si="41"/>
        <v>-11885.653063601814</v>
      </c>
      <c r="AA265" s="19">
        <f t="shared" si="42"/>
        <v>664180.06714709569</v>
      </c>
      <c r="AB265" s="19">
        <f t="shared" si="43"/>
        <v>309415.4555162047</v>
      </c>
      <c r="AC265" s="19">
        <f t="shared" si="43"/>
        <v>0</v>
      </c>
      <c r="AD265" s="19">
        <f t="shared" si="43"/>
        <v>198959.5352617926</v>
      </c>
      <c r="AE265" s="19">
        <f t="shared" si="44"/>
        <v>0</v>
      </c>
      <c r="AF265" s="19">
        <f t="shared" si="45"/>
        <v>1160669.4048614912</v>
      </c>
      <c r="AG265" s="112"/>
      <c r="AH265" s="117">
        <f>'[4]Sped FY 2021'!DZ281</f>
        <v>8454.07155498268</v>
      </c>
      <c r="AI265" s="19">
        <f t="shared" si="46"/>
        <v>0</v>
      </c>
      <c r="AJ265" s="19">
        <f t="shared" si="46"/>
        <v>-1.4059087371453132</v>
      </c>
      <c r="AK265" s="19">
        <f t="shared" si="46"/>
        <v>78.563336355443994</v>
      </c>
      <c r="AL265" s="19">
        <f t="shared" si="46"/>
        <v>36.599578499408459</v>
      </c>
      <c r="AM265" s="19">
        <f t="shared" si="46"/>
        <v>0</v>
      </c>
      <c r="AN265" s="19">
        <f t="shared" si="46"/>
        <v>23.534167408901261</v>
      </c>
      <c r="AO265" s="19">
        <f t="shared" si="46"/>
        <v>0</v>
      </c>
      <c r="AP265" s="19">
        <f t="shared" si="46"/>
        <v>137.29117352660839</v>
      </c>
      <c r="AQ265" s="118">
        <f>'[4]Sped FY 2021'!CR281</f>
        <v>1327.8082198400843</v>
      </c>
      <c r="AR265" s="119">
        <f>'[4]Sped FY 2021'!CS281</f>
        <v>1191.3856025135301</v>
      </c>
      <c r="AS265" s="188">
        <f>'[5]Sped FY 2021'!CO281</f>
        <v>0.57449500336427484</v>
      </c>
      <c r="AT265" s="189">
        <f>'[5]Sped FY 2021'!CQ281</f>
        <v>0.63255393374400792</v>
      </c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  <c r="CB265" s="162"/>
      <c r="CC265" s="162"/>
      <c r="CD265" s="162"/>
      <c r="CE265" s="162"/>
      <c r="CF265" s="162"/>
      <c r="CG265" s="162"/>
      <c r="CH265" s="162"/>
      <c r="CI265" s="162"/>
      <c r="CJ265" s="162"/>
    </row>
    <row r="266" spans="1:88" ht="15" x14ac:dyDescent="0.25">
      <c r="A266" s="194">
        <v>836</v>
      </c>
      <c r="B266" s="194">
        <v>1</v>
      </c>
      <c r="C266" s="195" t="s">
        <v>244</v>
      </c>
      <c r="D266" s="157">
        <v>6</v>
      </c>
      <c r="E266" s="120">
        <f>'[4]Sped FY 2021'!AB282</f>
        <v>245514.42825293273</v>
      </c>
      <c r="F266" s="120">
        <f>'[4]Sped FY 2021'!AK282</f>
        <v>58143.047771619124</v>
      </c>
      <c r="G266" s="120">
        <f>'[4]Sped FY 2021'!BP282</f>
        <v>11507.724534687784</v>
      </c>
      <c r="H266" s="120">
        <f>-'[4]Sped FY 2021'!CI282</f>
        <v>0</v>
      </c>
      <c r="I266" s="120">
        <f>'[4]Sped FY 2021'!CB282</f>
        <v>0</v>
      </c>
      <c r="J266" s="120">
        <f>'[4]Sped FY 2021'!BF282-'[4]Sped FY 2021'!BI282</f>
        <v>-27887.699663273605</v>
      </c>
      <c r="K266" s="120">
        <f>'[4]Sped FY 2021'!CJ282</f>
        <v>0</v>
      </c>
      <c r="L266" s="138">
        <f t="shared" si="39"/>
        <v>287277.50089596602</v>
      </c>
      <c r="M266" s="134">
        <f t="shared" si="40"/>
        <v>0</v>
      </c>
      <c r="N266" s="158">
        <v>836</v>
      </c>
      <c r="O266" s="159">
        <v>1</v>
      </c>
      <c r="P266" s="14" t="s">
        <v>244</v>
      </c>
      <c r="Q266" s="14">
        <v>6</v>
      </c>
      <c r="R266" s="120">
        <v>245514.42825293273</v>
      </c>
      <c r="S266" s="120">
        <v>58137.827751003475</v>
      </c>
      <c r="T266" s="120">
        <v>-13251.746818714353</v>
      </c>
      <c r="U266" s="120">
        <v>0</v>
      </c>
      <c r="V266" s="120">
        <v>-23962.50575435003</v>
      </c>
      <c r="W266" s="138">
        <v>266438.00343087182</v>
      </c>
      <c r="X266" s="152"/>
      <c r="Y266" s="19">
        <f t="shared" si="41"/>
        <v>0</v>
      </c>
      <c r="Z266" s="19">
        <f t="shared" si="41"/>
        <v>5.2200206156485365</v>
      </c>
      <c r="AA266" s="19">
        <f t="shared" si="42"/>
        <v>11507.724534687784</v>
      </c>
      <c r="AB266" s="19">
        <f t="shared" si="43"/>
        <v>13251.746818714353</v>
      </c>
      <c r="AC266" s="19">
        <f t="shared" si="43"/>
        <v>0</v>
      </c>
      <c r="AD266" s="19">
        <f t="shared" si="43"/>
        <v>-3925.1939089235748</v>
      </c>
      <c r="AE266" s="19">
        <f t="shared" si="44"/>
        <v>0</v>
      </c>
      <c r="AF266" s="19">
        <f t="shared" si="45"/>
        <v>20839.497465094202</v>
      </c>
      <c r="AG266" s="112"/>
      <c r="AH266" s="117">
        <f>'[4]Sped FY 2021'!DZ282</f>
        <v>196.12963721566663</v>
      </c>
      <c r="AI266" s="19">
        <f t="shared" si="46"/>
        <v>0</v>
      </c>
      <c r="AJ266" s="19">
        <f t="shared" si="46"/>
        <v>2.6615154597510092E-2</v>
      </c>
      <c r="AK266" s="19">
        <f t="shared" si="46"/>
        <v>58.674072404639922</v>
      </c>
      <c r="AL266" s="19">
        <f t="shared" si="46"/>
        <v>67.566263859156408</v>
      </c>
      <c r="AM266" s="19">
        <f t="shared" si="46"/>
        <v>0</v>
      </c>
      <c r="AN266" s="19">
        <f t="shared" si="46"/>
        <v>-20.013262476019275</v>
      </c>
      <c r="AO266" s="19">
        <f t="shared" si="46"/>
        <v>0</v>
      </c>
      <c r="AP266" s="19">
        <f t="shared" si="46"/>
        <v>106.25368894237451</v>
      </c>
      <c r="AQ266" s="118">
        <f>'[4]Sped FY 2021'!CR282</f>
        <v>932.06169105100855</v>
      </c>
      <c r="AR266" s="119">
        <f>'[4]Sped FY 2021'!CS282</f>
        <v>825.27668382344496</v>
      </c>
      <c r="AS266" s="188">
        <f>'[5]Sped FY 2021'!CO282</f>
        <v>0.60332423598543528</v>
      </c>
      <c r="AT266" s="189">
        <f>'[5]Sped FY 2021'!CQ282</f>
        <v>0.65694895152327926</v>
      </c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  <c r="CB266" s="162"/>
      <c r="CC266" s="162"/>
      <c r="CD266" s="162"/>
      <c r="CE266" s="162"/>
      <c r="CF266" s="162"/>
      <c r="CG266" s="162"/>
      <c r="CH266" s="162"/>
      <c r="CI266" s="162"/>
      <c r="CJ266" s="162"/>
    </row>
    <row r="267" spans="1:88" ht="15" x14ac:dyDescent="0.25">
      <c r="A267" s="194">
        <v>837</v>
      </c>
      <c r="B267" s="194">
        <v>1</v>
      </c>
      <c r="C267" s="195" t="s">
        <v>245</v>
      </c>
      <c r="D267" s="157">
        <v>6</v>
      </c>
      <c r="E267" s="120">
        <f>'[4]Sped FY 2021'!AB283</f>
        <v>716800.90418491373</v>
      </c>
      <c r="F267" s="120">
        <f>'[4]Sped FY 2021'!AK283</f>
        <v>103045.84649956653</v>
      </c>
      <c r="G267" s="120">
        <f>'[4]Sped FY 2021'!BP283</f>
        <v>22597.38301972664</v>
      </c>
      <c r="H267" s="120">
        <f>-'[4]Sped FY 2021'!CI283</f>
        <v>0</v>
      </c>
      <c r="I267" s="120">
        <f>'[4]Sped FY 2021'!CB283</f>
        <v>223558.47951460048</v>
      </c>
      <c r="J267" s="120">
        <f>'[4]Sped FY 2021'!BF283-'[4]Sped FY 2021'!BI283</f>
        <v>-144643.26119038352</v>
      </c>
      <c r="K267" s="120">
        <f>'[4]Sped FY 2021'!CJ283</f>
        <v>0</v>
      </c>
      <c r="L267" s="138">
        <f t="shared" si="39"/>
        <v>921359.35202842392</v>
      </c>
      <c r="M267" s="134">
        <f t="shared" si="40"/>
        <v>0</v>
      </c>
      <c r="N267" s="158">
        <v>837</v>
      </c>
      <c r="O267" s="159">
        <v>1</v>
      </c>
      <c r="P267" s="14" t="s">
        <v>245</v>
      </c>
      <c r="Q267" s="14">
        <v>6</v>
      </c>
      <c r="R267" s="120">
        <v>716800.90418491373</v>
      </c>
      <c r="S267" s="120">
        <v>103912.82394315636</v>
      </c>
      <c r="T267" s="120">
        <v>0</v>
      </c>
      <c r="U267" s="120">
        <v>225009.46575253864</v>
      </c>
      <c r="V267" s="120">
        <v>-145239.4586477569</v>
      </c>
      <c r="W267" s="138">
        <v>900483.73523285193</v>
      </c>
      <c r="X267" s="152"/>
      <c r="Y267" s="19">
        <f t="shared" si="41"/>
        <v>0</v>
      </c>
      <c r="Z267" s="19">
        <f t="shared" si="41"/>
        <v>-866.97744358982891</v>
      </c>
      <c r="AA267" s="19">
        <f t="shared" si="42"/>
        <v>22597.38301972664</v>
      </c>
      <c r="AB267" s="19">
        <f t="shared" si="43"/>
        <v>0</v>
      </c>
      <c r="AC267" s="19">
        <f t="shared" si="43"/>
        <v>-1450.9862379381666</v>
      </c>
      <c r="AD267" s="19">
        <f t="shared" si="43"/>
        <v>596.19745737337507</v>
      </c>
      <c r="AE267" s="19">
        <f t="shared" si="44"/>
        <v>0</v>
      </c>
      <c r="AF267" s="19">
        <f t="shared" si="45"/>
        <v>20875.616795571987</v>
      </c>
      <c r="AG267" s="112"/>
      <c r="AH267" s="117">
        <f>'[4]Sped FY 2021'!DZ283</f>
        <v>577.7384292981983</v>
      </c>
      <c r="AI267" s="19">
        <f t="shared" si="46"/>
        <v>0</v>
      </c>
      <c r="AJ267" s="19">
        <f t="shared" si="46"/>
        <v>-1.500640081434397</v>
      </c>
      <c r="AK267" s="19">
        <f t="shared" si="46"/>
        <v>39.113518979820284</v>
      </c>
      <c r="AL267" s="19">
        <f t="shared" si="46"/>
        <v>0</v>
      </c>
      <c r="AM267" s="19">
        <f t="shared" si="46"/>
        <v>-2.5114933754722477</v>
      </c>
      <c r="AN267" s="19">
        <f t="shared" si="46"/>
        <v>1.031950493751298</v>
      </c>
      <c r="AO267" s="19">
        <f t="shared" si="46"/>
        <v>0</v>
      </c>
      <c r="AP267" s="19">
        <f t="shared" si="46"/>
        <v>36.133336016664884</v>
      </c>
      <c r="AQ267" s="118">
        <f>'[4]Sped FY 2021'!CR283</f>
        <v>644.24385882074409</v>
      </c>
      <c r="AR267" s="119">
        <f>'[4]Sped FY 2021'!CS283</f>
        <v>608.02416215159462</v>
      </c>
      <c r="AS267" s="188">
        <f>'[5]Sped FY 2021'!CO283</f>
        <v>0.80489709087385919</v>
      </c>
      <c r="AT267" s="189">
        <f>'[5]Sped FY 2021'!CQ283</f>
        <v>0.82283779808111468</v>
      </c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  <c r="CB267" s="162"/>
      <c r="CC267" s="162"/>
      <c r="CD267" s="162"/>
      <c r="CE267" s="162"/>
      <c r="CF267" s="162"/>
      <c r="CG267" s="162"/>
      <c r="CH267" s="162"/>
      <c r="CI267" s="162"/>
      <c r="CJ267" s="162"/>
    </row>
    <row r="268" spans="1:88" ht="15" x14ac:dyDescent="0.25">
      <c r="A268" s="194">
        <v>840</v>
      </c>
      <c r="B268" s="194">
        <v>1</v>
      </c>
      <c r="C268" s="195" t="s">
        <v>246</v>
      </c>
      <c r="D268" s="157">
        <v>5</v>
      </c>
      <c r="E268" s="120">
        <f>'[4]Sped FY 2021'!AB284</f>
        <v>1150120.2646294897</v>
      </c>
      <c r="F268" s="120">
        <f>'[4]Sped FY 2021'!AK284</f>
        <v>175864.65893317322</v>
      </c>
      <c r="G268" s="120">
        <f>'[4]Sped FY 2021'!BP284</f>
        <v>51338.997559519245</v>
      </c>
      <c r="H268" s="120">
        <f>-'[4]Sped FY 2021'!CI284</f>
        <v>0</v>
      </c>
      <c r="I268" s="120">
        <f>'[4]Sped FY 2021'!CB284</f>
        <v>171796.6737872432</v>
      </c>
      <c r="J268" s="120">
        <f>'[4]Sped FY 2021'!BF284-'[4]Sped FY 2021'!BI284</f>
        <v>-344797.08111728233</v>
      </c>
      <c r="K268" s="120">
        <f>'[4]Sped FY 2021'!CJ284</f>
        <v>0</v>
      </c>
      <c r="L268" s="138">
        <f t="shared" si="39"/>
        <v>1204323.513792143</v>
      </c>
      <c r="M268" s="134">
        <f t="shared" si="40"/>
        <v>0</v>
      </c>
      <c r="N268" s="158">
        <v>840</v>
      </c>
      <c r="O268" s="159">
        <v>1</v>
      </c>
      <c r="P268" s="14" t="s">
        <v>246</v>
      </c>
      <c r="Q268" s="14">
        <v>5</v>
      </c>
      <c r="R268" s="120">
        <v>1150120.2646294897</v>
      </c>
      <c r="S268" s="120">
        <v>177122.63729275274</v>
      </c>
      <c r="T268" s="120">
        <v>0</v>
      </c>
      <c r="U268" s="120">
        <v>181746.28698007204</v>
      </c>
      <c r="V268" s="120">
        <v>-353795.89007154392</v>
      </c>
      <c r="W268" s="138">
        <v>1155193.2988307707</v>
      </c>
      <c r="X268" s="152"/>
      <c r="Y268" s="19">
        <f t="shared" si="41"/>
        <v>0</v>
      </c>
      <c r="Z268" s="19">
        <f t="shared" si="41"/>
        <v>-1257.9783595795161</v>
      </c>
      <c r="AA268" s="19">
        <f t="shared" si="42"/>
        <v>51338.997559519245</v>
      </c>
      <c r="AB268" s="19">
        <f t="shared" si="43"/>
        <v>0</v>
      </c>
      <c r="AC268" s="19">
        <f t="shared" si="43"/>
        <v>-9949.6131928288378</v>
      </c>
      <c r="AD268" s="19">
        <f t="shared" si="43"/>
        <v>8998.8089542615926</v>
      </c>
      <c r="AE268" s="19">
        <f t="shared" si="44"/>
        <v>0</v>
      </c>
      <c r="AF268" s="19">
        <f t="shared" si="45"/>
        <v>49130.214961372316</v>
      </c>
      <c r="AG268" s="112"/>
      <c r="AH268" s="117">
        <f>'[4]Sped FY 2021'!DZ284</f>
        <v>1036.7139327824018</v>
      </c>
      <c r="AI268" s="19">
        <f t="shared" si="46"/>
        <v>0</v>
      </c>
      <c r="AJ268" s="19">
        <f t="shared" si="46"/>
        <v>-1.213428622689839</v>
      </c>
      <c r="AK268" s="19">
        <f t="shared" si="46"/>
        <v>49.520890899702898</v>
      </c>
      <c r="AL268" s="19">
        <f t="shared" si="46"/>
        <v>0</v>
      </c>
      <c r="AM268" s="19">
        <f t="shared" si="46"/>
        <v>-9.5972600330791398</v>
      </c>
      <c r="AN268" s="19">
        <f t="shared" si="46"/>
        <v>8.6801273424675518</v>
      </c>
      <c r="AO268" s="19">
        <f t="shared" si="46"/>
        <v>0</v>
      </c>
      <c r="AP268" s="19">
        <f t="shared" si="46"/>
        <v>47.390329586401307</v>
      </c>
      <c r="AQ268" s="118">
        <f>'[4]Sped FY 2021'!CR284</f>
        <v>810.71625346552992</v>
      </c>
      <c r="AR268" s="119">
        <f>'[4]Sped FY 2021'!CS284</f>
        <v>761.98205198413643</v>
      </c>
      <c r="AS268" s="188">
        <f>'[5]Sped FY 2021'!CO284</f>
        <v>0.73151692010501301</v>
      </c>
      <c r="AT268" s="189">
        <f>'[5]Sped FY 2021'!CQ284</f>
        <v>0.75937096260513881</v>
      </c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  <c r="CB268" s="162"/>
      <c r="CC268" s="162"/>
      <c r="CD268" s="162"/>
      <c r="CE268" s="162"/>
      <c r="CF268" s="162"/>
      <c r="CG268" s="162"/>
      <c r="CH268" s="162"/>
      <c r="CI268" s="162"/>
      <c r="CJ268" s="162"/>
    </row>
    <row r="269" spans="1:88" ht="15" x14ac:dyDescent="0.25">
      <c r="A269" s="194">
        <v>846</v>
      </c>
      <c r="B269" s="194">
        <v>1</v>
      </c>
      <c r="C269" s="195" t="s">
        <v>247</v>
      </c>
      <c r="D269" s="157">
        <v>6</v>
      </c>
      <c r="E269" s="120">
        <f>'[4]Sped FY 2021'!AB285</f>
        <v>658457.41086430557</v>
      </c>
      <c r="F269" s="120">
        <f>'[4]Sped FY 2021'!AK285</f>
        <v>143849.24002792389</v>
      </c>
      <c r="G269" s="120">
        <f>'[4]Sped FY 2021'!BP285</f>
        <v>28299.224521057611</v>
      </c>
      <c r="H269" s="120">
        <f>-'[4]Sped FY 2021'!CI285</f>
        <v>0</v>
      </c>
      <c r="I269" s="120">
        <f>'[4]Sped FY 2021'!CB285</f>
        <v>0</v>
      </c>
      <c r="J269" s="120">
        <f>'[4]Sped FY 2021'!BF285-'[4]Sped FY 2021'!BI285</f>
        <v>-11410.815356723586</v>
      </c>
      <c r="K269" s="120">
        <f>'[4]Sped FY 2021'!CJ285</f>
        <v>0</v>
      </c>
      <c r="L269" s="138">
        <f t="shared" si="39"/>
        <v>819195.06005656347</v>
      </c>
      <c r="M269" s="134">
        <f t="shared" si="40"/>
        <v>0</v>
      </c>
      <c r="N269" s="158">
        <v>846</v>
      </c>
      <c r="O269" s="159">
        <v>1</v>
      </c>
      <c r="P269" s="14" t="s">
        <v>247</v>
      </c>
      <c r="Q269" s="14">
        <v>6</v>
      </c>
      <c r="R269" s="120">
        <v>658457.41086430557</v>
      </c>
      <c r="S269" s="120">
        <v>144087.24786097664</v>
      </c>
      <c r="T269" s="120">
        <v>0</v>
      </c>
      <c r="U269" s="120">
        <v>0</v>
      </c>
      <c r="V269" s="120">
        <v>-17293.868598494038</v>
      </c>
      <c r="W269" s="138">
        <v>785250.7901267882</v>
      </c>
      <c r="X269" s="152"/>
      <c r="Y269" s="19">
        <f t="shared" si="41"/>
        <v>0</v>
      </c>
      <c r="Z269" s="19">
        <f t="shared" si="41"/>
        <v>-238.00783305274672</v>
      </c>
      <c r="AA269" s="19">
        <f t="shared" si="42"/>
        <v>28299.224521057611</v>
      </c>
      <c r="AB269" s="19">
        <f t="shared" si="43"/>
        <v>0</v>
      </c>
      <c r="AC269" s="19">
        <f t="shared" si="43"/>
        <v>0</v>
      </c>
      <c r="AD269" s="19">
        <f t="shared" si="43"/>
        <v>5883.0532417704526</v>
      </c>
      <c r="AE269" s="19">
        <f t="shared" si="44"/>
        <v>0</v>
      </c>
      <c r="AF269" s="19">
        <f t="shared" si="45"/>
        <v>33944.26992977527</v>
      </c>
      <c r="AG269" s="112"/>
      <c r="AH269" s="117">
        <f>'[4]Sped FY 2021'!DZ285</f>
        <v>633.00036601367822</v>
      </c>
      <c r="AI269" s="19">
        <f t="shared" si="46"/>
        <v>0</v>
      </c>
      <c r="AJ269" s="19">
        <f t="shared" si="46"/>
        <v>-0.37599951884957317</v>
      </c>
      <c r="AK269" s="19">
        <f t="shared" si="46"/>
        <v>44.706489980838505</v>
      </c>
      <c r="AL269" s="19">
        <f t="shared" si="46"/>
        <v>0</v>
      </c>
      <c r="AM269" s="19">
        <f t="shared" si="46"/>
        <v>0</v>
      </c>
      <c r="AN269" s="19">
        <f t="shared" si="46"/>
        <v>9.293917598845951</v>
      </c>
      <c r="AO269" s="19">
        <f t="shared" si="46"/>
        <v>0</v>
      </c>
      <c r="AP269" s="19">
        <f t="shared" si="46"/>
        <v>53.62440806083481</v>
      </c>
      <c r="AQ269" s="118">
        <f>'[4]Sped FY 2021'!CR285</f>
        <v>767.25681227421842</v>
      </c>
      <c r="AR269" s="119">
        <f>'[4]Sped FY 2021'!CS285</f>
        <v>714.39122080794527</v>
      </c>
      <c r="AS269" s="188">
        <f>'[5]Sped FY 2021'!CO285</f>
        <v>0.59707741067991149</v>
      </c>
      <c r="AT269" s="189">
        <f>'[5]Sped FY 2021'!CQ285</f>
        <v>0.62547775292038665</v>
      </c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  <c r="CB269" s="162"/>
      <c r="CC269" s="162"/>
      <c r="CD269" s="162"/>
      <c r="CE269" s="162"/>
      <c r="CF269" s="162"/>
      <c r="CG269" s="162"/>
      <c r="CH269" s="162"/>
      <c r="CI269" s="162"/>
      <c r="CJ269" s="162"/>
    </row>
    <row r="270" spans="1:88" ht="15" x14ac:dyDescent="0.25">
      <c r="A270" s="194">
        <v>850</v>
      </c>
      <c r="B270" s="194">
        <v>1</v>
      </c>
      <c r="C270" s="195" t="s">
        <v>248</v>
      </c>
      <c r="D270" s="157">
        <v>6</v>
      </c>
      <c r="E270" s="120">
        <f>'[4]Sped FY 2021'!AB286</f>
        <v>160674.72502995862</v>
      </c>
      <c r="F270" s="120">
        <f>'[4]Sped FY 2021'!AK286</f>
        <v>9299.8962205444204</v>
      </c>
      <c r="G270" s="120">
        <f>'[4]Sped FY 2021'!BP286</f>
        <v>8763.9066413682212</v>
      </c>
      <c r="H270" s="120">
        <f>-'[4]Sped FY 2021'!CI286</f>
        <v>0</v>
      </c>
      <c r="I270" s="120">
        <f>'[4]Sped FY 2021'!CB286</f>
        <v>0</v>
      </c>
      <c r="J270" s="120">
        <f>'[4]Sped FY 2021'!BF286-'[4]Sped FY 2021'!BI286</f>
        <v>-31072.762817642128</v>
      </c>
      <c r="K270" s="120">
        <f>'[4]Sped FY 2021'!CJ286</f>
        <v>0</v>
      </c>
      <c r="L270" s="138">
        <f t="shared" si="39"/>
        <v>147665.76507422913</v>
      </c>
      <c r="M270" s="134">
        <f t="shared" si="40"/>
        <v>0</v>
      </c>
      <c r="N270" s="158">
        <v>850</v>
      </c>
      <c r="O270" s="159">
        <v>1</v>
      </c>
      <c r="P270" s="14" t="s">
        <v>248</v>
      </c>
      <c r="Q270" s="14">
        <v>6</v>
      </c>
      <c r="R270" s="120">
        <v>160674.72502995862</v>
      </c>
      <c r="S270" s="120">
        <v>9244.6069267583407</v>
      </c>
      <c r="T270" s="120">
        <v>0</v>
      </c>
      <c r="U270" s="120">
        <v>0</v>
      </c>
      <c r="V270" s="120">
        <v>-26748.19414202492</v>
      </c>
      <c r="W270" s="138">
        <v>143171.13781469205</v>
      </c>
      <c r="X270" s="152"/>
      <c r="Y270" s="19">
        <f t="shared" si="41"/>
        <v>0</v>
      </c>
      <c r="Z270" s="19">
        <f t="shared" si="41"/>
        <v>55.289293786079725</v>
      </c>
      <c r="AA270" s="19">
        <f t="shared" si="42"/>
        <v>8763.9066413682212</v>
      </c>
      <c r="AB270" s="19">
        <f t="shared" si="43"/>
        <v>0</v>
      </c>
      <c r="AC270" s="19">
        <f t="shared" si="43"/>
        <v>0</v>
      </c>
      <c r="AD270" s="19">
        <f t="shared" si="43"/>
        <v>-4324.5686756172072</v>
      </c>
      <c r="AE270" s="19">
        <f t="shared" si="44"/>
        <v>0</v>
      </c>
      <c r="AF270" s="19">
        <f t="shared" si="45"/>
        <v>4494.6272595370829</v>
      </c>
      <c r="AG270" s="112"/>
      <c r="AH270" s="117">
        <f>'[4]Sped FY 2021'!DZ286</f>
        <v>286.3573084347592</v>
      </c>
      <c r="AI270" s="19">
        <f t="shared" si="46"/>
        <v>0</v>
      </c>
      <c r="AJ270" s="19">
        <f t="shared" si="46"/>
        <v>0.19307799087892422</v>
      </c>
      <c r="AK270" s="19">
        <f t="shared" si="46"/>
        <v>30.604794720526236</v>
      </c>
      <c r="AL270" s="19">
        <f t="shared" si="46"/>
        <v>0</v>
      </c>
      <c r="AM270" s="19">
        <f t="shared" si="46"/>
        <v>0</v>
      </c>
      <c r="AN270" s="19">
        <f t="shared" si="46"/>
        <v>-15.102002107979981</v>
      </c>
      <c r="AO270" s="19">
        <f t="shared" si="46"/>
        <v>0</v>
      </c>
      <c r="AP270" s="19">
        <f t="shared" si="46"/>
        <v>15.69587060342514</v>
      </c>
      <c r="AQ270" s="118">
        <f>'[4]Sped FY 2021'!CR286</f>
        <v>517.70638032920067</v>
      </c>
      <c r="AR270" s="119">
        <f>'[4]Sped FY 2021'!CS286</f>
        <v>502.37871419849807</v>
      </c>
      <c r="AS270" s="188">
        <f>'[5]Sped FY 2021'!CO286</f>
        <v>0.50271004602203861</v>
      </c>
      <c r="AT270" s="189">
        <f>'[5]Sped FY 2021'!CQ286</f>
        <v>0.52121853413735897</v>
      </c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  <c r="CB270" s="162"/>
      <c r="CC270" s="162"/>
      <c r="CD270" s="162"/>
      <c r="CE270" s="162"/>
      <c r="CF270" s="162"/>
      <c r="CG270" s="162"/>
      <c r="CH270" s="162"/>
      <c r="CI270" s="162"/>
      <c r="CJ270" s="162"/>
    </row>
    <row r="271" spans="1:88" ht="15" x14ac:dyDescent="0.25">
      <c r="A271" s="194">
        <v>852</v>
      </c>
      <c r="B271" s="194">
        <v>1</v>
      </c>
      <c r="C271" s="195" t="s">
        <v>249</v>
      </c>
      <c r="D271" s="157">
        <v>6</v>
      </c>
      <c r="E271" s="120">
        <f>'[4]Sped FY 2021'!AB287</f>
        <v>116215.04344267177</v>
      </c>
      <c r="F271" s="120">
        <f>'[4]Sped FY 2021'!AK287</f>
        <v>28692.073348382499</v>
      </c>
      <c r="G271" s="120">
        <f>'[4]Sped FY 2021'!BP287</f>
        <v>5410.8742221508473</v>
      </c>
      <c r="H271" s="120">
        <f>-'[4]Sped FY 2021'!CI287</f>
        <v>0</v>
      </c>
      <c r="I271" s="120">
        <f>'[4]Sped FY 2021'!CB287</f>
        <v>0</v>
      </c>
      <c r="J271" s="120">
        <f>'[4]Sped FY 2021'!BF287-'[4]Sped FY 2021'!BI287</f>
        <v>2948.2750667035907</v>
      </c>
      <c r="K271" s="120">
        <f>'[4]Sped FY 2021'!CJ287</f>
        <v>0</v>
      </c>
      <c r="L271" s="138">
        <f t="shared" si="39"/>
        <v>153266.2660799087</v>
      </c>
      <c r="M271" s="134">
        <f t="shared" si="40"/>
        <v>0</v>
      </c>
      <c r="N271" s="158">
        <v>852</v>
      </c>
      <c r="O271" s="159">
        <v>1</v>
      </c>
      <c r="P271" s="14" t="s">
        <v>249</v>
      </c>
      <c r="Q271" s="14">
        <v>6</v>
      </c>
      <c r="R271" s="120">
        <v>116215.04344267177</v>
      </c>
      <c r="S271" s="120">
        <v>28689.112581090601</v>
      </c>
      <c r="T271" s="120">
        <v>0</v>
      </c>
      <c r="U271" s="120">
        <v>0</v>
      </c>
      <c r="V271" s="120">
        <v>4811.2794296514621</v>
      </c>
      <c r="W271" s="138">
        <v>149715.43545341381</v>
      </c>
      <c r="X271" s="152"/>
      <c r="Y271" s="19">
        <f t="shared" si="41"/>
        <v>0</v>
      </c>
      <c r="Z271" s="19">
        <f t="shared" si="41"/>
        <v>2.9607672918973549</v>
      </c>
      <c r="AA271" s="19">
        <f t="shared" si="42"/>
        <v>5410.8742221508473</v>
      </c>
      <c r="AB271" s="19">
        <f t="shared" si="43"/>
        <v>0</v>
      </c>
      <c r="AC271" s="19">
        <f t="shared" si="43"/>
        <v>0</v>
      </c>
      <c r="AD271" s="19">
        <f t="shared" si="43"/>
        <v>-1863.0043629478714</v>
      </c>
      <c r="AE271" s="19">
        <f t="shared" si="44"/>
        <v>0</v>
      </c>
      <c r="AF271" s="19">
        <f t="shared" si="45"/>
        <v>3550.8306264948915</v>
      </c>
      <c r="AG271" s="112"/>
      <c r="AH271" s="117">
        <f>'[4]Sped FY 2021'!DZ287</f>
        <v>140.6667480030396</v>
      </c>
      <c r="AI271" s="19">
        <f t="shared" si="46"/>
        <v>0</v>
      </c>
      <c r="AJ271" s="19">
        <f t="shared" si="46"/>
        <v>2.1048096539726481E-2</v>
      </c>
      <c r="AK271" s="19">
        <f t="shared" si="46"/>
        <v>38.465908247441156</v>
      </c>
      <c r="AL271" s="19">
        <f t="shared" si="46"/>
        <v>0</v>
      </c>
      <c r="AM271" s="19">
        <f t="shared" si="46"/>
        <v>0</v>
      </c>
      <c r="AN271" s="19">
        <f t="shared" si="46"/>
        <v>-13.2440991875892</v>
      </c>
      <c r="AO271" s="19">
        <f t="shared" si="46"/>
        <v>0</v>
      </c>
      <c r="AP271" s="19">
        <f t="shared" si="46"/>
        <v>25.24285715639181</v>
      </c>
      <c r="AQ271" s="118">
        <f>'[4]Sped FY 2021'!CR287</f>
        <v>604.42185001180701</v>
      </c>
      <c r="AR271" s="119">
        <f>'[4]Sped FY 2021'!CS287</f>
        <v>578.40968280238303</v>
      </c>
      <c r="AS271" s="188">
        <f>'[5]Sped FY 2021'!CO287</f>
        <v>0.62995567531247088</v>
      </c>
      <c r="AT271" s="189">
        <f>'[5]Sped FY 2021'!CQ287</f>
        <v>0.64533093697351096</v>
      </c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  <c r="CB271" s="162"/>
      <c r="CC271" s="162"/>
      <c r="CD271" s="162"/>
      <c r="CE271" s="162"/>
      <c r="CF271" s="162"/>
      <c r="CG271" s="162"/>
      <c r="CH271" s="162"/>
      <c r="CI271" s="162"/>
      <c r="CJ271" s="162"/>
    </row>
    <row r="272" spans="1:88" ht="15" x14ac:dyDescent="0.25">
      <c r="A272" s="194">
        <v>857</v>
      </c>
      <c r="B272" s="194">
        <v>1</v>
      </c>
      <c r="C272" s="195" t="s">
        <v>250</v>
      </c>
      <c r="D272" s="157">
        <v>6</v>
      </c>
      <c r="E272" s="120">
        <f>'[4]Sped FY 2021'!AB288</f>
        <v>764696.40995835618</v>
      </c>
      <c r="F272" s="120">
        <f>'[4]Sped FY 2021'!AK288</f>
        <v>183119.00988009115</v>
      </c>
      <c r="G272" s="120">
        <f>'[4]Sped FY 2021'!BP288</f>
        <v>31605.295119594295</v>
      </c>
      <c r="H272" s="120">
        <f>-'[4]Sped FY 2021'!CI288</f>
        <v>0</v>
      </c>
      <c r="I272" s="120">
        <f>'[4]Sped FY 2021'!CB288</f>
        <v>0</v>
      </c>
      <c r="J272" s="120">
        <f>'[4]Sped FY 2021'!BF288-'[4]Sped FY 2021'!BI288</f>
        <v>-50865.719362285716</v>
      </c>
      <c r="K272" s="120">
        <f>'[4]Sped FY 2021'!CJ288</f>
        <v>0</v>
      </c>
      <c r="L272" s="138">
        <f t="shared" si="39"/>
        <v>928554.99559575599</v>
      </c>
      <c r="M272" s="134">
        <f t="shared" si="40"/>
        <v>0</v>
      </c>
      <c r="N272" s="158">
        <v>857</v>
      </c>
      <c r="O272" s="159">
        <v>1</v>
      </c>
      <c r="P272" s="14" t="s">
        <v>250</v>
      </c>
      <c r="Q272" s="14">
        <v>6</v>
      </c>
      <c r="R272" s="120">
        <v>764696.40995835618</v>
      </c>
      <c r="S272" s="120">
        <v>183481.82557295403</v>
      </c>
      <c r="T272" s="120">
        <v>0</v>
      </c>
      <c r="U272" s="120">
        <v>0</v>
      </c>
      <c r="V272" s="120">
        <v>-49074.016148881579</v>
      </c>
      <c r="W272" s="138">
        <v>899104.21938242856</v>
      </c>
      <c r="X272" s="152"/>
      <c r="Y272" s="19">
        <f t="shared" si="41"/>
        <v>0</v>
      </c>
      <c r="Z272" s="19">
        <f t="shared" si="41"/>
        <v>-362.81569286287413</v>
      </c>
      <c r="AA272" s="19">
        <f t="shared" si="42"/>
        <v>31605.295119594295</v>
      </c>
      <c r="AB272" s="19">
        <f t="shared" si="43"/>
        <v>0</v>
      </c>
      <c r="AC272" s="19">
        <f t="shared" si="43"/>
        <v>0</v>
      </c>
      <c r="AD272" s="19">
        <f t="shared" si="43"/>
        <v>-1791.7032134041365</v>
      </c>
      <c r="AE272" s="19">
        <f t="shared" si="44"/>
        <v>0</v>
      </c>
      <c r="AF272" s="19">
        <f t="shared" si="45"/>
        <v>29450.776213327423</v>
      </c>
      <c r="AG272" s="112"/>
      <c r="AH272" s="117">
        <f>'[4]Sped FY 2021'!DZ288</f>
        <v>719.40993978697395</v>
      </c>
      <c r="AI272" s="19">
        <f t="shared" si="46"/>
        <v>0</v>
      </c>
      <c r="AJ272" s="19">
        <f t="shared" si="46"/>
        <v>-0.50432399220159274</v>
      </c>
      <c r="AK272" s="19">
        <f t="shared" si="46"/>
        <v>43.932246931357398</v>
      </c>
      <c r="AL272" s="19">
        <f t="shared" si="46"/>
        <v>0</v>
      </c>
      <c r="AM272" s="19">
        <f t="shared" si="46"/>
        <v>0</v>
      </c>
      <c r="AN272" s="19">
        <f t="shared" si="46"/>
        <v>-2.4905177344848495</v>
      </c>
      <c r="AO272" s="19">
        <f t="shared" si="46"/>
        <v>0</v>
      </c>
      <c r="AP272" s="19">
        <f t="shared" si="46"/>
        <v>40.937405204671144</v>
      </c>
      <c r="AQ272" s="118">
        <f>'[4]Sped FY 2021'!CR288</f>
        <v>744.407085638848</v>
      </c>
      <c r="AR272" s="119">
        <f>'[4]Sped FY 2021'!CS288</f>
        <v>702.55974593174938</v>
      </c>
      <c r="AS272" s="188">
        <f>'[5]Sped FY 2021'!CO288</f>
        <v>0.64498714780318467</v>
      </c>
      <c r="AT272" s="189">
        <f>'[5]Sped FY 2021'!CQ288</f>
        <v>0.66710299685367225</v>
      </c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  <c r="CB272" s="162"/>
      <c r="CC272" s="162"/>
      <c r="CD272" s="162"/>
      <c r="CE272" s="162"/>
      <c r="CF272" s="162"/>
      <c r="CG272" s="162"/>
      <c r="CH272" s="162"/>
      <c r="CI272" s="162"/>
      <c r="CJ272" s="162"/>
    </row>
    <row r="273" spans="1:88" ht="15" x14ac:dyDescent="0.25">
      <c r="A273" s="194">
        <v>858</v>
      </c>
      <c r="B273" s="194">
        <v>1</v>
      </c>
      <c r="C273" s="195" t="s">
        <v>251</v>
      </c>
      <c r="D273" s="157">
        <v>6</v>
      </c>
      <c r="E273" s="120">
        <f>'[4]Sped FY 2021'!AB289</f>
        <v>655058.21048584254</v>
      </c>
      <c r="F273" s="120">
        <f>'[4]Sped FY 2021'!AK289</f>
        <v>125799.84184932287</v>
      </c>
      <c r="G273" s="120">
        <f>'[4]Sped FY 2021'!BP289</f>
        <v>37531.544875058542</v>
      </c>
      <c r="H273" s="120">
        <f>-'[4]Sped FY 2021'!CI289</f>
        <v>0</v>
      </c>
      <c r="I273" s="120">
        <f>'[4]Sped FY 2021'!CB289</f>
        <v>107075.83997425949</v>
      </c>
      <c r="J273" s="120">
        <f>'[4]Sped FY 2021'!BF289-'[4]Sped FY 2021'!BI289</f>
        <v>-219625.83951726439</v>
      </c>
      <c r="K273" s="120">
        <f>'[4]Sped FY 2021'!CJ289</f>
        <v>0</v>
      </c>
      <c r="L273" s="138">
        <f t="shared" si="39"/>
        <v>705839.59766721912</v>
      </c>
      <c r="M273" s="134">
        <f t="shared" si="40"/>
        <v>0</v>
      </c>
      <c r="N273" s="158">
        <v>858</v>
      </c>
      <c r="O273" s="159">
        <v>1</v>
      </c>
      <c r="P273" s="14" t="s">
        <v>251</v>
      </c>
      <c r="Q273" s="14">
        <v>6</v>
      </c>
      <c r="R273" s="120">
        <v>655058.21048584254</v>
      </c>
      <c r="S273" s="120">
        <v>125964.2533736764</v>
      </c>
      <c r="T273" s="120">
        <v>0</v>
      </c>
      <c r="U273" s="120">
        <v>122731.9020142582</v>
      </c>
      <c r="V273" s="120">
        <v>-234166.02945557798</v>
      </c>
      <c r="W273" s="138">
        <v>669588.33641819924</v>
      </c>
      <c r="X273" s="152"/>
      <c r="Y273" s="19">
        <f t="shared" si="41"/>
        <v>0</v>
      </c>
      <c r="Z273" s="19">
        <f t="shared" si="41"/>
        <v>-164.41152435353433</v>
      </c>
      <c r="AA273" s="19">
        <f t="shared" si="42"/>
        <v>37531.544875058542</v>
      </c>
      <c r="AB273" s="19">
        <f t="shared" si="43"/>
        <v>0</v>
      </c>
      <c r="AC273" s="19">
        <f t="shared" si="43"/>
        <v>-15656.062039998709</v>
      </c>
      <c r="AD273" s="19">
        <f t="shared" si="43"/>
        <v>14540.18993831359</v>
      </c>
      <c r="AE273" s="19">
        <f t="shared" si="44"/>
        <v>0</v>
      </c>
      <c r="AF273" s="19">
        <f t="shared" si="45"/>
        <v>36251.261249019881</v>
      </c>
      <c r="AG273" s="112"/>
      <c r="AH273" s="117">
        <f>'[4]Sped FY 2021'!DZ289</f>
        <v>944.47673659183727</v>
      </c>
      <c r="AI273" s="19">
        <f t="shared" si="46"/>
        <v>0</v>
      </c>
      <c r="AJ273" s="19">
        <f t="shared" si="46"/>
        <v>-0.17407683851146671</v>
      </c>
      <c r="AK273" s="19">
        <f t="shared" si="46"/>
        <v>39.737924102283188</v>
      </c>
      <c r="AL273" s="19">
        <f t="shared" si="46"/>
        <v>0</v>
      </c>
      <c r="AM273" s="19">
        <f t="shared" si="46"/>
        <v>-16.576440089455158</v>
      </c>
      <c r="AN273" s="19">
        <f t="shared" si="46"/>
        <v>15.39496884886985</v>
      </c>
      <c r="AO273" s="19">
        <f t="shared" si="46"/>
        <v>0</v>
      </c>
      <c r="AP273" s="19">
        <f t="shared" si="46"/>
        <v>38.38237602318641</v>
      </c>
      <c r="AQ273" s="118">
        <f>'[4]Sped FY 2021'!CR289</f>
        <v>647.88170071607624</v>
      </c>
      <c r="AR273" s="119">
        <f>'[4]Sped FY 2021'!CS289</f>
        <v>609.90375448909413</v>
      </c>
      <c r="AS273" s="188">
        <f>'[5]Sped FY 2021'!CO289</f>
        <v>0.67277175962474323</v>
      </c>
      <c r="AT273" s="189">
        <f>'[5]Sped FY 2021'!CQ289</f>
        <v>0.70251812188881491</v>
      </c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  <c r="CB273" s="162"/>
      <c r="CC273" s="162"/>
      <c r="CD273" s="162"/>
      <c r="CE273" s="162"/>
      <c r="CF273" s="162"/>
      <c r="CG273" s="162"/>
      <c r="CH273" s="162"/>
      <c r="CI273" s="162"/>
      <c r="CJ273" s="162"/>
    </row>
    <row r="274" spans="1:88" ht="15" x14ac:dyDescent="0.25">
      <c r="A274" s="194">
        <v>861</v>
      </c>
      <c r="B274" s="194">
        <v>1</v>
      </c>
      <c r="C274" s="195" t="s">
        <v>252</v>
      </c>
      <c r="D274" s="157">
        <v>4</v>
      </c>
      <c r="E274" s="120">
        <f>'[4]Sped FY 2021'!AB290</f>
        <v>5873287.0369684659</v>
      </c>
      <c r="F274" s="120">
        <f>'[4]Sped FY 2021'!AK290</f>
        <v>1718489.889671952</v>
      </c>
      <c r="G274" s="120">
        <f>'[4]Sped FY 2021'!BP290</f>
        <v>228818.32422885526</v>
      </c>
      <c r="H274" s="120">
        <f>-'[4]Sped FY 2021'!CI290</f>
        <v>0</v>
      </c>
      <c r="I274" s="120">
        <f>'[4]Sped FY 2021'!CB290</f>
        <v>0</v>
      </c>
      <c r="J274" s="120">
        <f>'[4]Sped FY 2021'!BF290-'[4]Sped FY 2021'!BI290</f>
        <v>-620989.50210238202</v>
      </c>
      <c r="K274" s="120">
        <f>'[4]Sped FY 2021'!CJ290</f>
        <v>0</v>
      </c>
      <c r="L274" s="138">
        <f t="shared" si="39"/>
        <v>7199605.7487668898</v>
      </c>
      <c r="M274" s="134">
        <f t="shared" si="40"/>
        <v>0</v>
      </c>
      <c r="N274" s="158">
        <v>861</v>
      </c>
      <c r="O274" s="159">
        <v>1</v>
      </c>
      <c r="P274" s="14" t="s">
        <v>252</v>
      </c>
      <c r="Q274" s="14">
        <v>4</v>
      </c>
      <c r="R274" s="120">
        <v>5873287.0369684659</v>
      </c>
      <c r="S274" s="120">
        <v>1724080.6575045101</v>
      </c>
      <c r="T274" s="120">
        <v>0</v>
      </c>
      <c r="U274" s="120">
        <v>0</v>
      </c>
      <c r="V274" s="120">
        <v>-698066.18787735875</v>
      </c>
      <c r="W274" s="138">
        <v>6899301.5065956172</v>
      </c>
      <c r="X274" s="152"/>
      <c r="Y274" s="19">
        <f t="shared" si="41"/>
        <v>0</v>
      </c>
      <c r="Z274" s="19">
        <f t="shared" si="41"/>
        <v>-5590.7678325581364</v>
      </c>
      <c r="AA274" s="19">
        <f t="shared" si="42"/>
        <v>228818.32422885526</v>
      </c>
      <c r="AB274" s="19">
        <f t="shared" si="43"/>
        <v>0</v>
      </c>
      <c r="AC274" s="19">
        <f t="shared" si="43"/>
        <v>0</v>
      </c>
      <c r="AD274" s="19">
        <f t="shared" si="43"/>
        <v>77076.685774976737</v>
      </c>
      <c r="AE274" s="19">
        <f t="shared" si="44"/>
        <v>0</v>
      </c>
      <c r="AF274" s="19">
        <f t="shared" si="45"/>
        <v>300304.24217127264</v>
      </c>
      <c r="AG274" s="112"/>
      <c r="AH274" s="117">
        <f>'[4]Sped FY 2021'!DZ290</f>
        <v>2800.2730477462242</v>
      </c>
      <c r="AI274" s="19">
        <f t="shared" si="46"/>
        <v>0</v>
      </c>
      <c r="AJ274" s="19">
        <f t="shared" si="46"/>
        <v>-1.9965081037571739</v>
      </c>
      <c r="AK274" s="19">
        <f t="shared" si="46"/>
        <v>81.712861684333859</v>
      </c>
      <c r="AL274" s="19">
        <f t="shared" si="46"/>
        <v>0</v>
      </c>
      <c r="AM274" s="19">
        <f t="shared" si="46"/>
        <v>0</v>
      </c>
      <c r="AN274" s="19">
        <f t="shared" si="46"/>
        <v>27.524703648814263</v>
      </c>
      <c r="AO274" s="19">
        <f t="shared" si="46"/>
        <v>0</v>
      </c>
      <c r="AP274" s="19">
        <f t="shared" si="46"/>
        <v>107.24105722939052</v>
      </c>
      <c r="AQ274" s="118">
        <f>'[4]Sped FY 2021'!CR290</f>
        <v>1436.0025343788377</v>
      </c>
      <c r="AR274" s="119">
        <f>'[4]Sped FY 2021'!CS290</f>
        <v>1329.4399248803852</v>
      </c>
      <c r="AS274" s="188">
        <f>'[5]Sped FY 2021'!CO290</f>
        <v>0.6569768512171732</v>
      </c>
      <c r="AT274" s="189">
        <f>'[5]Sped FY 2021'!CQ290</f>
        <v>0.68699878242573198</v>
      </c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  <c r="CB274" s="162"/>
      <c r="CC274" s="162"/>
      <c r="CD274" s="162"/>
      <c r="CE274" s="162"/>
      <c r="CF274" s="162"/>
      <c r="CG274" s="162"/>
      <c r="CH274" s="162"/>
      <c r="CI274" s="162"/>
      <c r="CJ274" s="162"/>
    </row>
    <row r="275" spans="1:88" ht="15" x14ac:dyDescent="0.25">
      <c r="A275" s="194">
        <v>870</v>
      </c>
      <c r="B275" s="194">
        <v>52</v>
      </c>
      <c r="C275" s="195" t="s">
        <v>641</v>
      </c>
      <c r="D275" s="157">
        <v>8</v>
      </c>
      <c r="E275" s="120">
        <f>'[4]Sped FY 2021'!AB291</f>
        <v>0</v>
      </c>
      <c r="F275" s="120">
        <f>'[4]Sped FY 2021'!AK291</f>
        <v>0</v>
      </c>
      <c r="G275" s="120">
        <f>'[4]Sped FY 2021'!BP291</f>
        <v>0</v>
      </c>
      <c r="H275" s="120">
        <f>-'[4]Sped FY 2021'!CI291</f>
        <v>0</v>
      </c>
      <c r="I275" s="120">
        <f>'[4]Sped FY 2021'!CB291</f>
        <v>0</v>
      </c>
      <c r="J275" s="120">
        <f>'[4]Sped FY 2021'!BF291-'[4]Sped FY 2021'!BI291</f>
        <v>0</v>
      </c>
      <c r="K275" s="120">
        <f>'[4]Sped FY 2021'!CJ291</f>
        <v>0</v>
      </c>
      <c r="L275" s="138">
        <f t="shared" si="39"/>
        <v>0</v>
      </c>
      <c r="M275" s="134">
        <f t="shared" si="40"/>
        <v>0</v>
      </c>
      <c r="N275" s="158">
        <v>870</v>
      </c>
      <c r="O275" s="159">
        <v>52</v>
      </c>
      <c r="P275" s="14" t="s">
        <v>641</v>
      </c>
      <c r="Q275" s="14">
        <v>8</v>
      </c>
      <c r="R275" s="120">
        <v>0</v>
      </c>
      <c r="S275" s="120">
        <v>0</v>
      </c>
      <c r="T275" s="120">
        <v>0</v>
      </c>
      <c r="U275" s="120">
        <v>0</v>
      </c>
      <c r="V275" s="120">
        <v>0</v>
      </c>
      <c r="W275" s="138">
        <v>0</v>
      </c>
      <c r="X275" s="152"/>
      <c r="Y275" s="19">
        <f t="shared" si="41"/>
        <v>0</v>
      </c>
      <c r="Z275" s="19">
        <f t="shared" si="41"/>
        <v>0</v>
      </c>
      <c r="AA275" s="19">
        <f t="shared" si="42"/>
        <v>0</v>
      </c>
      <c r="AB275" s="19">
        <f t="shared" si="43"/>
        <v>0</v>
      </c>
      <c r="AC275" s="19">
        <f t="shared" si="43"/>
        <v>0</v>
      </c>
      <c r="AD275" s="19">
        <f t="shared" si="43"/>
        <v>0</v>
      </c>
      <c r="AE275" s="19">
        <f t="shared" si="44"/>
        <v>0</v>
      </c>
      <c r="AF275" s="19">
        <f t="shared" si="45"/>
        <v>0</v>
      </c>
      <c r="AG275" s="112"/>
      <c r="AH275" s="117">
        <f>'[4]Sped FY 2021'!DZ291</f>
        <v>0</v>
      </c>
      <c r="AI275" s="19">
        <f t="shared" si="46"/>
        <v>0</v>
      </c>
      <c r="AJ275" s="19">
        <f t="shared" si="46"/>
        <v>0</v>
      </c>
      <c r="AK275" s="19">
        <f t="shared" si="46"/>
        <v>0</v>
      </c>
      <c r="AL275" s="19">
        <f t="shared" si="46"/>
        <v>0</v>
      </c>
      <c r="AM275" s="19">
        <f t="shared" si="46"/>
        <v>0</v>
      </c>
      <c r="AN275" s="19">
        <f t="shared" si="46"/>
        <v>0</v>
      </c>
      <c r="AO275" s="19">
        <f t="shared" si="46"/>
        <v>0</v>
      </c>
      <c r="AP275" s="19">
        <f t="shared" si="46"/>
        <v>0</v>
      </c>
      <c r="AQ275" s="118">
        <f>'[4]Sped FY 2021'!CR291</f>
        <v>0</v>
      </c>
      <c r="AR275" s="119">
        <f>'[4]Sped FY 2021'!CS291</f>
        <v>0</v>
      </c>
      <c r="AS275" s="188">
        <f>'[5]Sped FY 2021'!CO291</f>
        <v>0</v>
      </c>
      <c r="AT275" s="189">
        <f>'[5]Sped FY 2021'!CQ291</f>
        <v>0</v>
      </c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  <c r="CB275" s="162"/>
      <c r="CC275" s="162"/>
      <c r="CD275" s="162"/>
      <c r="CE275" s="162"/>
      <c r="CF275" s="162"/>
      <c r="CG275" s="162"/>
      <c r="CH275" s="162"/>
      <c r="CI275" s="162"/>
      <c r="CJ275" s="162"/>
    </row>
    <row r="276" spans="1:88" ht="15" x14ac:dyDescent="0.25">
      <c r="A276" s="194">
        <v>876</v>
      </c>
      <c r="B276" s="194">
        <v>1</v>
      </c>
      <c r="C276" s="195" t="s">
        <v>253</v>
      </c>
      <c r="D276" s="157">
        <v>5</v>
      </c>
      <c r="E276" s="120">
        <f>'[4]Sped FY 2021'!AB292</f>
        <v>2455630.6240860121</v>
      </c>
      <c r="F276" s="120">
        <f>'[4]Sped FY 2021'!AK292</f>
        <v>355021.76332233957</v>
      </c>
      <c r="G276" s="120">
        <f>'[4]Sped FY 2021'!BP292</f>
        <v>111998.84061804168</v>
      </c>
      <c r="H276" s="120">
        <f>-'[4]Sped FY 2021'!CI292</f>
        <v>0</v>
      </c>
      <c r="I276" s="120">
        <f>'[4]Sped FY 2021'!CB292</f>
        <v>0</v>
      </c>
      <c r="J276" s="120">
        <f>'[4]Sped FY 2021'!BF292-'[4]Sped FY 2021'!BI292</f>
        <v>-443403.90645473514</v>
      </c>
      <c r="K276" s="120">
        <f>'[4]Sped FY 2021'!CJ292</f>
        <v>0</v>
      </c>
      <c r="L276" s="138">
        <f t="shared" ref="L276:L339" si="47">SUM(E276:K276)</f>
        <v>2479247.3215716584</v>
      </c>
      <c r="M276" s="134">
        <f t="shared" ref="M276:M339" si="48">N276-A276</f>
        <v>0</v>
      </c>
      <c r="N276" s="158">
        <v>876</v>
      </c>
      <c r="O276" s="159">
        <v>1</v>
      </c>
      <c r="P276" s="14" t="s">
        <v>253</v>
      </c>
      <c r="Q276" s="14">
        <v>5</v>
      </c>
      <c r="R276" s="120">
        <v>2455630.6240860121</v>
      </c>
      <c r="S276" s="120">
        <v>356987.50330254779</v>
      </c>
      <c r="T276" s="120">
        <v>0</v>
      </c>
      <c r="U276" s="120">
        <v>0</v>
      </c>
      <c r="V276" s="120">
        <v>-440725.28937173815</v>
      </c>
      <c r="W276" s="138">
        <v>2371892.8380168215</v>
      </c>
      <c r="X276" s="152"/>
      <c r="Y276" s="19">
        <f t="shared" ref="Y276:Z339" si="49">E276-R276</f>
        <v>0</v>
      </c>
      <c r="Z276" s="19">
        <f t="shared" si="49"/>
        <v>-1965.7399802082218</v>
      </c>
      <c r="AA276" s="19">
        <f t="shared" ref="AA276:AA339" si="50">G276</f>
        <v>111998.84061804168</v>
      </c>
      <c r="AB276" s="19">
        <f t="shared" ref="AB276:AD339" si="51">H276-T276</f>
        <v>0</v>
      </c>
      <c r="AC276" s="19">
        <f t="shared" si="51"/>
        <v>0</v>
      </c>
      <c r="AD276" s="19">
        <f t="shared" si="51"/>
        <v>-2678.6170829969924</v>
      </c>
      <c r="AE276" s="19">
        <f t="shared" ref="AE276:AE339" si="52">K276</f>
        <v>0</v>
      </c>
      <c r="AF276" s="19">
        <f t="shared" ref="AF276:AF339" si="53">L276-W276</f>
        <v>107354.48355483683</v>
      </c>
      <c r="AG276" s="112"/>
      <c r="AH276" s="117">
        <f>'[4]Sped FY 2021'!DZ292</f>
        <v>1836.7058239254027</v>
      </c>
      <c r="AI276" s="19">
        <f t="shared" si="46"/>
        <v>0</v>
      </c>
      <c r="AJ276" s="19">
        <f t="shared" si="46"/>
        <v>-1.0702530337749177</v>
      </c>
      <c r="AK276" s="19">
        <f t="shared" si="46"/>
        <v>60.978105017752959</v>
      </c>
      <c r="AL276" s="19">
        <f t="shared" si="46"/>
        <v>0</v>
      </c>
      <c r="AM276" s="19">
        <f t="shared" si="46"/>
        <v>0</v>
      </c>
      <c r="AN276" s="19">
        <f t="shared" si="46"/>
        <v>-1.4583811125900714</v>
      </c>
      <c r="AO276" s="19">
        <f t="shared" si="46"/>
        <v>0</v>
      </c>
      <c r="AP276" s="19">
        <f t="shared" si="46"/>
        <v>58.449470871388165</v>
      </c>
      <c r="AQ276" s="118">
        <f>'[4]Sped FY 2021'!CR292</f>
        <v>980.25952799765298</v>
      </c>
      <c r="AR276" s="119">
        <f>'[4]Sped FY 2021'!CS292</f>
        <v>921.924535345099</v>
      </c>
      <c r="AS276" s="188">
        <f>'[5]Sped FY 2021'!CO292</f>
        <v>0.60843040863699682</v>
      </c>
      <c r="AT276" s="189">
        <f>'[5]Sped FY 2021'!CQ292</f>
        <v>0.63925505829109075</v>
      </c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  <c r="CB276" s="162"/>
      <c r="CC276" s="162"/>
      <c r="CD276" s="162"/>
      <c r="CE276" s="162"/>
      <c r="CF276" s="162"/>
      <c r="CG276" s="162"/>
      <c r="CH276" s="162"/>
      <c r="CI276" s="162"/>
      <c r="CJ276" s="162"/>
    </row>
    <row r="277" spans="1:88" ht="15" x14ac:dyDescent="0.25">
      <c r="A277" s="194">
        <v>877</v>
      </c>
      <c r="B277" s="194">
        <v>1</v>
      </c>
      <c r="C277" s="195" t="s">
        <v>254</v>
      </c>
      <c r="D277" s="157">
        <v>4</v>
      </c>
      <c r="E277" s="120">
        <f>'[4]Sped FY 2021'!AB293</f>
        <v>8394222.2597099841</v>
      </c>
      <c r="F277" s="120">
        <f>'[4]Sped FY 2021'!AK293</f>
        <v>1731055.9456343644</v>
      </c>
      <c r="G277" s="120">
        <f>'[4]Sped FY 2021'!BP293</f>
        <v>384692.92801423086</v>
      </c>
      <c r="H277" s="120">
        <f>-'[4]Sped FY 2021'!CI293</f>
        <v>0</v>
      </c>
      <c r="I277" s="120">
        <f>'[4]Sped FY 2021'!CB293</f>
        <v>0</v>
      </c>
      <c r="J277" s="120">
        <f>'[4]Sped FY 2021'!BF293-'[4]Sped FY 2021'!BI293</f>
        <v>-1403672.2094977673</v>
      </c>
      <c r="K277" s="120">
        <f>'[4]Sped FY 2021'!CJ293</f>
        <v>0</v>
      </c>
      <c r="L277" s="138">
        <f t="shared" si="47"/>
        <v>9106298.9238608126</v>
      </c>
      <c r="M277" s="134">
        <f t="shared" si="48"/>
        <v>0</v>
      </c>
      <c r="N277" s="158">
        <v>877</v>
      </c>
      <c r="O277" s="159">
        <v>1</v>
      </c>
      <c r="P277" s="14" t="s">
        <v>254</v>
      </c>
      <c r="Q277" s="14">
        <v>4</v>
      </c>
      <c r="R277" s="120">
        <v>8394222.2597099841</v>
      </c>
      <c r="S277" s="120">
        <v>1736377.1554959207</v>
      </c>
      <c r="T277" s="120">
        <v>0</v>
      </c>
      <c r="U277" s="120">
        <v>0</v>
      </c>
      <c r="V277" s="120">
        <v>-1442971.9796945411</v>
      </c>
      <c r="W277" s="138">
        <v>8687627.4355113637</v>
      </c>
      <c r="X277" s="152"/>
      <c r="Y277" s="19">
        <f t="shared" si="49"/>
        <v>0</v>
      </c>
      <c r="Z277" s="19">
        <f t="shared" si="49"/>
        <v>-5321.2098615563009</v>
      </c>
      <c r="AA277" s="19">
        <f t="shared" si="50"/>
        <v>384692.92801423086</v>
      </c>
      <c r="AB277" s="19">
        <f t="shared" si="51"/>
        <v>0</v>
      </c>
      <c r="AC277" s="19">
        <f t="shared" si="51"/>
        <v>0</v>
      </c>
      <c r="AD277" s="19">
        <f t="shared" si="51"/>
        <v>39299.77019677381</v>
      </c>
      <c r="AE277" s="19">
        <f t="shared" si="52"/>
        <v>0</v>
      </c>
      <c r="AF277" s="19">
        <f t="shared" si="53"/>
        <v>418671.48834944889</v>
      </c>
      <c r="AG277" s="112"/>
      <c r="AH277" s="117">
        <f>'[4]Sped FY 2021'!DZ293</f>
        <v>5769.3461930960957</v>
      </c>
      <c r="AI277" s="19">
        <f t="shared" si="46"/>
        <v>0</v>
      </c>
      <c r="AJ277" s="19">
        <f t="shared" si="46"/>
        <v>-0.92232458990308841</v>
      </c>
      <c r="AK277" s="19">
        <f t="shared" si="46"/>
        <v>66.678773493359557</v>
      </c>
      <c r="AL277" s="19">
        <f t="shared" si="46"/>
        <v>0</v>
      </c>
      <c r="AM277" s="19">
        <f t="shared" si="46"/>
        <v>0</v>
      </c>
      <c r="AN277" s="19">
        <f t="shared" si="46"/>
        <v>6.8118238846200612</v>
      </c>
      <c r="AO277" s="19">
        <f t="shared" si="46"/>
        <v>0</v>
      </c>
      <c r="AP277" s="19">
        <f t="shared" si="46"/>
        <v>72.568272788076627</v>
      </c>
      <c r="AQ277" s="118">
        <f>'[4]Sped FY 2021'!CR293</f>
        <v>1052.9131520707472</v>
      </c>
      <c r="AR277" s="119">
        <f>'[4]Sped FY 2021'!CS293</f>
        <v>978.28249206617841</v>
      </c>
      <c r="AS277" s="188">
        <f>'[5]Sped FY 2021'!CO293</f>
        <v>0.61750653396810429</v>
      </c>
      <c r="AT277" s="189">
        <f>'[5]Sped FY 2021'!CQ293</f>
        <v>0.65309605546649996</v>
      </c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  <c r="CB277" s="162"/>
      <c r="CC277" s="162"/>
      <c r="CD277" s="162"/>
      <c r="CE277" s="162"/>
      <c r="CF277" s="162"/>
      <c r="CG277" s="162"/>
      <c r="CH277" s="162"/>
      <c r="CI277" s="162"/>
      <c r="CJ277" s="162"/>
    </row>
    <row r="278" spans="1:88" ht="15" x14ac:dyDescent="0.25">
      <c r="A278" s="194">
        <v>879</v>
      </c>
      <c r="B278" s="194">
        <v>1</v>
      </c>
      <c r="C278" s="195" t="s">
        <v>255</v>
      </c>
      <c r="D278" s="157">
        <v>4</v>
      </c>
      <c r="E278" s="120">
        <f>'[4]Sped FY 2021'!AB294</f>
        <v>2686807.9064988629</v>
      </c>
      <c r="F278" s="120">
        <f>'[4]Sped FY 2021'!AK294</f>
        <v>603235.32504093344</v>
      </c>
      <c r="G278" s="120">
        <f>'[4]Sped FY 2021'!BP294</f>
        <v>121195.5275986943</v>
      </c>
      <c r="H278" s="120">
        <f>-'[4]Sped FY 2021'!CI294</f>
        <v>0</v>
      </c>
      <c r="I278" s="120">
        <f>'[4]Sped FY 2021'!CB294</f>
        <v>0</v>
      </c>
      <c r="J278" s="120">
        <f>'[4]Sped FY 2021'!BF294-'[4]Sped FY 2021'!BI294</f>
        <v>-86295.197804064053</v>
      </c>
      <c r="K278" s="120">
        <f>'[4]Sped FY 2021'!CJ294</f>
        <v>0</v>
      </c>
      <c r="L278" s="138">
        <f t="shared" si="47"/>
        <v>3324943.5613344265</v>
      </c>
      <c r="M278" s="134">
        <f t="shared" si="48"/>
        <v>0</v>
      </c>
      <c r="N278" s="158">
        <v>879</v>
      </c>
      <c r="O278" s="159">
        <v>1</v>
      </c>
      <c r="P278" s="14" t="s">
        <v>255</v>
      </c>
      <c r="Q278" s="14">
        <v>4</v>
      </c>
      <c r="R278" s="120">
        <v>2686807.9064988629</v>
      </c>
      <c r="S278" s="120">
        <v>604500.36090204713</v>
      </c>
      <c r="T278" s="120">
        <v>0</v>
      </c>
      <c r="U278" s="120">
        <v>0</v>
      </c>
      <c r="V278" s="120">
        <v>-70783.423982800974</v>
      </c>
      <c r="W278" s="138">
        <v>3220524.8434181092</v>
      </c>
      <c r="X278" s="152"/>
      <c r="Y278" s="19">
        <f t="shared" si="49"/>
        <v>0</v>
      </c>
      <c r="Z278" s="19">
        <f t="shared" si="49"/>
        <v>-1265.0358611136908</v>
      </c>
      <c r="AA278" s="19">
        <f t="shared" si="50"/>
        <v>121195.5275986943</v>
      </c>
      <c r="AB278" s="19">
        <f t="shared" si="51"/>
        <v>0</v>
      </c>
      <c r="AC278" s="19">
        <f t="shared" si="51"/>
        <v>0</v>
      </c>
      <c r="AD278" s="19">
        <f t="shared" si="51"/>
        <v>-15511.773821263079</v>
      </c>
      <c r="AE278" s="19">
        <f t="shared" si="52"/>
        <v>0</v>
      </c>
      <c r="AF278" s="19">
        <f t="shared" si="53"/>
        <v>104418.71791631728</v>
      </c>
      <c r="AG278" s="112"/>
      <c r="AH278" s="117">
        <f>'[4]Sped FY 2021'!DZ294</f>
        <v>2492.815727111009</v>
      </c>
      <c r="AI278" s="19">
        <f t="shared" si="46"/>
        <v>0</v>
      </c>
      <c r="AJ278" s="19">
        <f t="shared" si="46"/>
        <v>-0.50747267331299084</v>
      </c>
      <c r="AK278" s="19">
        <f t="shared" si="46"/>
        <v>48.617924815145102</v>
      </c>
      <c r="AL278" s="19">
        <f t="shared" si="46"/>
        <v>0</v>
      </c>
      <c r="AM278" s="19">
        <f t="shared" si="46"/>
        <v>0</v>
      </c>
      <c r="AN278" s="19">
        <f t="shared" si="46"/>
        <v>-6.2225914465166223</v>
      </c>
      <c r="AO278" s="19">
        <f t="shared" si="46"/>
        <v>0</v>
      </c>
      <c r="AP278" s="19">
        <f t="shared" si="46"/>
        <v>41.887860695315389</v>
      </c>
      <c r="AQ278" s="118">
        <f>'[4]Sped FY 2021'!CR294</f>
        <v>791.29361263590658</v>
      </c>
      <c r="AR278" s="119">
        <f>'[4]Sped FY 2021'!CS294</f>
        <v>749.72101964196304</v>
      </c>
      <c r="AS278" s="188">
        <f>'[5]Sped FY 2021'!CO294</f>
        <v>0.58266454576802007</v>
      </c>
      <c r="AT278" s="189">
        <f>'[5]Sped FY 2021'!CQ294</f>
        <v>0.60554631337309806</v>
      </c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  <c r="CB278" s="162"/>
      <c r="CC278" s="162"/>
      <c r="CD278" s="162"/>
      <c r="CE278" s="162"/>
      <c r="CF278" s="162"/>
      <c r="CG278" s="162"/>
      <c r="CH278" s="162"/>
      <c r="CI278" s="162"/>
      <c r="CJ278" s="162"/>
    </row>
    <row r="279" spans="1:88" ht="15" x14ac:dyDescent="0.25">
      <c r="A279" s="194">
        <v>881</v>
      </c>
      <c r="B279" s="194">
        <v>1</v>
      </c>
      <c r="C279" s="195" t="s">
        <v>256</v>
      </c>
      <c r="D279" s="157">
        <v>5</v>
      </c>
      <c r="E279" s="120">
        <f>'[4]Sped FY 2021'!AB295</f>
        <v>1194461.9922017853</v>
      </c>
      <c r="F279" s="120">
        <f>'[4]Sped FY 2021'!AK295</f>
        <v>288475.28867909178</v>
      </c>
      <c r="G279" s="120">
        <f>'[4]Sped FY 2021'!BP295</f>
        <v>66372.774626845188</v>
      </c>
      <c r="H279" s="120">
        <f>-'[4]Sped FY 2021'!CI295</f>
        <v>0</v>
      </c>
      <c r="I279" s="120">
        <f>'[4]Sped FY 2021'!CB295</f>
        <v>0</v>
      </c>
      <c r="J279" s="120">
        <f>'[4]Sped FY 2021'!BF295-'[4]Sped FY 2021'!BI295</f>
        <v>-368356.18969914253</v>
      </c>
      <c r="K279" s="120">
        <f>'[4]Sped FY 2021'!CJ295</f>
        <v>0</v>
      </c>
      <c r="L279" s="138">
        <f t="shared" si="47"/>
        <v>1180953.8658085798</v>
      </c>
      <c r="M279" s="134">
        <f t="shared" si="48"/>
        <v>0</v>
      </c>
      <c r="N279" s="158">
        <v>881</v>
      </c>
      <c r="O279" s="159">
        <v>1</v>
      </c>
      <c r="P279" s="14" t="s">
        <v>256</v>
      </c>
      <c r="Q279" s="14">
        <v>5</v>
      </c>
      <c r="R279" s="120">
        <v>1194461.9922017853</v>
      </c>
      <c r="S279" s="120">
        <v>288986.11674658221</v>
      </c>
      <c r="T279" s="120">
        <v>0</v>
      </c>
      <c r="U279" s="120">
        <v>0</v>
      </c>
      <c r="V279" s="120">
        <v>-373432.67986246455</v>
      </c>
      <c r="W279" s="138">
        <v>1110015.4290859031</v>
      </c>
      <c r="X279" s="152"/>
      <c r="Y279" s="19">
        <f t="shared" si="49"/>
        <v>0</v>
      </c>
      <c r="Z279" s="19">
        <f t="shared" si="49"/>
        <v>-510.82806749042356</v>
      </c>
      <c r="AA279" s="19">
        <f t="shared" si="50"/>
        <v>66372.774626845188</v>
      </c>
      <c r="AB279" s="19">
        <f t="shared" si="51"/>
        <v>0</v>
      </c>
      <c r="AC279" s="19">
        <f t="shared" si="51"/>
        <v>0</v>
      </c>
      <c r="AD279" s="19">
        <f t="shared" si="51"/>
        <v>5076.4901633220143</v>
      </c>
      <c r="AE279" s="19">
        <f t="shared" si="52"/>
        <v>0</v>
      </c>
      <c r="AF279" s="19">
        <f t="shared" si="53"/>
        <v>70938.436722676735</v>
      </c>
      <c r="AG279" s="112"/>
      <c r="AH279" s="117">
        <f>'[4]Sped FY 2021'!DZ295</f>
        <v>822.90047581778163</v>
      </c>
      <c r="AI279" s="19">
        <f t="shared" si="46"/>
        <v>0</v>
      </c>
      <c r="AJ279" s="19">
        <f t="shared" si="46"/>
        <v>-0.62076530820178843</v>
      </c>
      <c r="AK279" s="19">
        <f t="shared" si="46"/>
        <v>80.657110522247891</v>
      </c>
      <c r="AL279" s="19">
        <f t="shared" si="46"/>
        <v>0</v>
      </c>
      <c r="AM279" s="19">
        <f t="shared" si="46"/>
        <v>0</v>
      </c>
      <c r="AN279" s="19">
        <f t="shared" si="46"/>
        <v>6.169020814184246</v>
      </c>
      <c r="AO279" s="19">
        <f t="shared" si="46"/>
        <v>0</v>
      </c>
      <c r="AP279" s="19">
        <f t="shared" si="46"/>
        <v>86.205366028230287</v>
      </c>
      <c r="AQ279" s="118">
        <f>'[4]Sped FY 2021'!CR295</f>
        <v>1332.3321628289216</v>
      </c>
      <c r="AR279" s="119">
        <f>'[4]Sped FY 2021'!CS295</f>
        <v>1245.9337164861249</v>
      </c>
      <c r="AS279" s="188">
        <f>'[5]Sped FY 2021'!CO295</f>
        <v>0.6164626211216282</v>
      </c>
      <c r="AT279" s="189">
        <f>'[5]Sped FY 2021'!CQ295</f>
        <v>0.65393004035925495</v>
      </c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  <c r="CB279" s="162"/>
      <c r="CC279" s="162"/>
      <c r="CD279" s="162"/>
      <c r="CE279" s="162"/>
      <c r="CF279" s="162"/>
      <c r="CG279" s="162"/>
      <c r="CH279" s="162"/>
      <c r="CI279" s="162"/>
      <c r="CJ279" s="162"/>
    </row>
    <row r="280" spans="1:88" ht="15" x14ac:dyDescent="0.25">
      <c r="A280" s="194">
        <v>882</v>
      </c>
      <c r="B280" s="194">
        <v>1</v>
      </c>
      <c r="C280" s="195" t="s">
        <v>257</v>
      </c>
      <c r="D280" s="157">
        <v>4</v>
      </c>
      <c r="E280" s="120">
        <f>'[4]Sped FY 2021'!AB296</f>
        <v>4367271.3370903209</v>
      </c>
      <c r="F280" s="120">
        <f>'[4]Sped FY 2021'!AK296</f>
        <v>803919.57399463502</v>
      </c>
      <c r="G280" s="120">
        <f>'[4]Sped FY 2021'!BP296</f>
        <v>298131.07487858692</v>
      </c>
      <c r="H280" s="120">
        <f>-'[4]Sped FY 2021'!CI296</f>
        <v>0</v>
      </c>
      <c r="I280" s="120">
        <f>'[4]Sped FY 2021'!CB296</f>
        <v>332261.18922196608</v>
      </c>
      <c r="J280" s="120">
        <f>'[4]Sped FY 2021'!BF296-'[4]Sped FY 2021'!BI296</f>
        <v>-2223182.9982651453</v>
      </c>
      <c r="K280" s="120">
        <f>'[4]Sped FY 2021'!CJ296</f>
        <v>0</v>
      </c>
      <c r="L280" s="138">
        <f t="shared" si="47"/>
        <v>3578400.1769203627</v>
      </c>
      <c r="M280" s="134">
        <f t="shared" si="48"/>
        <v>0</v>
      </c>
      <c r="N280" s="158">
        <v>882</v>
      </c>
      <c r="O280" s="159">
        <v>1</v>
      </c>
      <c r="P280" s="14" t="s">
        <v>257</v>
      </c>
      <c r="Q280" s="14">
        <v>4</v>
      </c>
      <c r="R280" s="120">
        <v>4367271.3370903209</v>
      </c>
      <c r="S280" s="120">
        <v>806270.17926706572</v>
      </c>
      <c r="T280" s="120">
        <v>0</v>
      </c>
      <c r="U280" s="120">
        <v>398872.20910293888</v>
      </c>
      <c r="V280" s="120">
        <v>-2285860.5829931814</v>
      </c>
      <c r="W280" s="138">
        <v>3286553.1424671439</v>
      </c>
      <c r="X280" s="152"/>
      <c r="Y280" s="19">
        <f t="shared" si="49"/>
        <v>0</v>
      </c>
      <c r="Z280" s="19">
        <f t="shared" si="49"/>
        <v>-2350.6052724306937</v>
      </c>
      <c r="AA280" s="19">
        <f t="shared" si="50"/>
        <v>298131.07487858692</v>
      </c>
      <c r="AB280" s="19">
        <f t="shared" si="51"/>
        <v>0</v>
      </c>
      <c r="AC280" s="19">
        <f t="shared" si="51"/>
        <v>-66611.019880972803</v>
      </c>
      <c r="AD280" s="19">
        <f t="shared" si="51"/>
        <v>62677.584728036076</v>
      </c>
      <c r="AE280" s="19">
        <f t="shared" si="52"/>
        <v>0</v>
      </c>
      <c r="AF280" s="19">
        <f t="shared" si="53"/>
        <v>291847.0344532188</v>
      </c>
      <c r="AG280" s="112"/>
      <c r="AH280" s="117">
        <f>'[4]Sped FY 2021'!DZ296</f>
        <v>4316.4596387218435</v>
      </c>
      <c r="AI280" s="19">
        <f t="shared" si="46"/>
        <v>0</v>
      </c>
      <c r="AJ280" s="19">
        <f t="shared" si="46"/>
        <v>-0.54456787950569985</v>
      </c>
      <c r="AK280" s="19">
        <f t="shared" si="46"/>
        <v>69.068426403001695</v>
      </c>
      <c r="AL280" s="19">
        <f t="shared" si="46"/>
        <v>0</v>
      </c>
      <c r="AM280" s="19">
        <f t="shared" si="46"/>
        <v>-15.43186441115366</v>
      </c>
      <c r="AN280" s="19">
        <f t="shared" si="46"/>
        <v>14.52060020804357</v>
      </c>
      <c r="AO280" s="19">
        <f t="shared" si="46"/>
        <v>0</v>
      </c>
      <c r="AP280" s="19">
        <f t="shared" si="46"/>
        <v>67.612594320385739</v>
      </c>
      <c r="AQ280" s="118">
        <f>'[4]Sped FY 2021'!CR296</f>
        <v>1131.9411730137799</v>
      </c>
      <c r="AR280" s="119">
        <f>'[4]Sped FY 2021'!CS296</f>
        <v>1062.8588079381177</v>
      </c>
      <c r="AS280" s="188">
        <f>'[5]Sped FY 2021'!CO296</f>
        <v>0.62653969292946288</v>
      </c>
      <c r="AT280" s="189">
        <f>'[5]Sped FY 2021'!CQ296</f>
        <v>0.66911969222757783</v>
      </c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  <c r="CB280" s="162"/>
      <c r="CC280" s="162"/>
      <c r="CD280" s="162"/>
      <c r="CE280" s="162"/>
      <c r="CF280" s="162"/>
      <c r="CG280" s="162"/>
      <c r="CH280" s="162"/>
      <c r="CI280" s="162"/>
      <c r="CJ280" s="162"/>
    </row>
    <row r="281" spans="1:88" s="341" customFormat="1" ht="15" x14ac:dyDescent="0.25">
      <c r="A281" s="342">
        <v>883</v>
      </c>
      <c r="B281" s="342">
        <v>1</v>
      </c>
      <c r="C281" s="343" t="s">
        <v>258</v>
      </c>
      <c r="D281" s="322">
        <v>5</v>
      </c>
      <c r="E281" s="323">
        <f>'[4]Sped FY 2021'!AB297</f>
        <v>1618529.7526022599</v>
      </c>
      <c r="F281" s="323">
        <f>'[4]Sped FY 2021'!AK297</f>
        <v>235819.36194703876</v>
      </c>
      <c r="G281" s="323">
        <f>'[4]Sped FY 2021'!BP297</f>
        <v>67520.004574221399</v>
      </c>
      <c r="H281" s="323">
        <f>-'[4]Sped FY 2021'!CI297</f>
        <v>0</v>
      </c>
      <c r="I281" s="323">
        <f>'[4]Sped FY 2021'!CB297</f>
        <v>203556.44808904873</v>
      </c>
      <c r="J281" s="323">
        <f>'[4]Sped FY 2021'!BF297-'[4]Sped FY 2021'!BI297</f>
        <v>-378361.69703148725</v>
      </c>
      <c r="K281" s="323">
        <f>'[4]Sped FY 2021'!CJ297</f>
        <v>0</v>
      </c>
      <c r="L281" s="344">
        <f t="shared" si="47"/>
        <v>1747063.8701810814</v>
      </c>
      <c r="M281" s="325">
        <f t="shared" si="48"/>
        <v>0</v>
      </c>
      <c r="N281" s="326">
        <v>883</v>
      </c>
      <c r="O281" s="327">
        <v>1</v>
      </c>
      <c r="P281" s="328" t="s">
        <v>258</v>
      </c>
      <c r="Q281" s="328">
        <v>5</v>
      </c>
      <c r="R281" s="323">
        <v>1618529.7526022599</v>
      </c>
      <c r="S281" s="323">
        <v>237583.87029202934</v>
      </c>
      <c r="T281" s="323">
        <v>0</v>
      </c>
      <c r="U281" s="323">
        <v>223749.26527355891</v>
      </c>
      <c r="V281" s="323">
        <v>-397101.50557706674</v>
      </c>
      <c r="W281" s="344">
        <v>1682761.3825907814</v>
      </c>
      <c r="X281" s="332"/>
      <c r="Y281" s="333">
        <f t="shared" si="49"/>
        <v>0</v>
      </c>
      <c r="Z281" s="333">
        <f t="shared" si="49"/>
        <v>-1764.5083449905796</v>
      </c>
      <c r="AA281" s="333">
        <f t="shared" si="50"/>
        <v>67520.004574221399</v>
      </c>
      <c r="AB281" s="333">
        <f t="shared" si="51"/>
        <v>0</v>
      </c>
      <c r="AC281" s="333">
        <f t="shared" si="51"/>
        <v>-20192.817184510175</v>
      </c>
      <c r="AD281" s="333">
        <f t="shared" si="51"/>
        <v>18739.808545579494</v>
      </c>
      <c r="AE281" s="333">
        <f t="shared" si="52"/>
        <v>0</v>
      </c>
      <c r="AF281" s="333">
        <f t="shared" si="53"/>
        <v>64302.487590299919</v>
      </c>
      <c r="AG281" s="333"/>
      <c r="AH281" s="345">
        <f>'[4]Sped FY 2021'!DZ297</f>
        <v>1648.8152390927712</v>
      </c>
      <c r="AI281" s="333">
        <f t="shared" si="46"/>
        <v>0</v>
      </c>
      <c r="AJ281" s="333">
        <f t="shared" si="46"/>
        <v>-1.0701674166727537</v>
      </c>
      <c r="AK281" s="333">
        <f t="shared" si="46"/>
        <v>40.950618949502783</v>
      </c>
      <c r="AL281" s="333">
        <f t="shared" si="46"/>
        <v>0</v>
      </c>
      <c r="AM281" s="333">
        <f t="shared" si="46"/>
        <v>-12.246864721859851</v>
      </c>
      <c r="AN281" s="333">
        <f t="shared" si="46"/>
        <v>11.365620659771869</v>
      </c>
      <c r="AO281" s="333">
        <f t="shared" si="46"/>
        <v>0</v>
      </c>
      <c r="AP281" s="333">
        <f t="shared" si="46"/>
        <v>38.999207470741915</v>
      </c>
      <c r="AQ281" s="324">
        <f>'[4]Sped FY 2021'!CR297</f>
        <v>673.87901332403601</v>
      </c>
      <c r="AR281" s="336">
        <f>'[4]Sped FY 2021'!CS297</f>
        <v>634.64839909642023</v>
      </c>
      <c r="AS281" s="346">
        <f>'[5]Sped FY 2021'!CO297</f>
        <v>0.69973300593964571</v>
      </c>
      <c r="AT281" s="347">
        <f>'[5]Sped FY 2021'!CQ297</f>
        <v>0.72628587846919301</v>
      </c>
      <c r="AU281" s="338"/>
      <c r="AV281" s="339"/>
      <c r="AW281" s="340"/>
      <c r="AX281" s="340"/>
      <c r="AY281" s="340"/>
      <c r="AZ281" s="340"/>
      <c r="BA281" s="340"/>
      <c r="BB281" s="340"/>
      <c r="BC281" s="340"/>
      <c r="BD281" s="340"/>
      <c r="BE281" s="340"/>
      <c r="BF281" s="340"/>
      <c r="BG281" s="340"/>
      <c r="BH281" s="340"/>
      <c r="BI281" s="340"/>
      <c r="BJ281" s="340"/>
      <c r="BK281" s="340"/>
      <c r="BL281" s="340"/>
      <c r="BM281" s="340"/>
      <c r="BN281" s="340"/>
      <c r="BO281" s="340"/>
      <c r="BP281" s="340"/>
      <c r="BQ281" s="340"/>
      <c r="BR281" s="340"/>
      <c r="BS281" s="340"/>
      <c r="BT281" s="340"/>
      <c r="BU281" s="340"/>
      <c r="BV281" s="340"/>
      <c r="BW281" s="340"/>
      <c r="BX281" s="340"/>
      <c r="BY281" s="340"/>
      <c r="BZ281" s="340"/>
      <c r="CA281" s="340"/>
      <c r="CB281" s="340"/>
      <c r="CC281" s="340"/>
      <c r="CD281" s="340"/>
      <c r="CE281" s="340"/>
      <c r="CF281" s="340"/>
      <c r="CG281" s="340"/>
      <c r="CH281" s="340"/>
      <c r="CI281" s="340"/>
      <c r="CJ281" s="340"/>
    </row>
    <row r="282" spans="1:88" ht="15" x14ac:dyDescent="0.25">
      <c r="A282" s="194">
        <v>885</v>
      </c>
      <c r="B282" s="194">
        <v>1</v>
      </c>
      <c r="C282" s="195" t="s">
        <v>259</v>
      </c>
      <c r="D282" s="157">
        <v>4</v>
      </c>
      <c r="E282" s="120">
        <f>'[4]Sped FY 2021'!AB298</f>
        <v>4755023.5941615487</v>
      </c>
      <c r="F282" s="120">
        <f>'[4]Sped FY 2021'!AK298</f>
        <v>463540.27645038435</v>
      </c>
      <c r="G282" s="120">
        <f>'[4]Sped FY 2021'!BP298</f>
        <v>296473.17517286557</v>
      </c>
      <c r="H282" s="120">
        <f>-'[4]Sped FY 2021'!CI298</f>
        <v>0</v>
      </c>
      <c r="I282" s="120">
        <f>'[4]Sped FY 2021'!CB298</f>
        <v>0</v>
      </c>
      <c r="J282" s="120">
        <f>'[4]Sped FY 2021'!BF298-'[4]Sped FY 2021'!BI298</f>
        <v>-1187765.576021045</v>
      </c>
      <c r="K282" s="120">
        <f>'[4]Sped FY 2021'!CJ298</f>
        <v>0</v>
      </c>
      <c r="L282" s="138">
        <f t="shared" si="47"/>
        <v>4327271.4697637539</v>
      </c>
      <c r="M282" s="134">
        <f t="shared" si="48"/>
        <v>0</v>
      </c>
      <c r="N282" s="158">
        <v>885</v>
      </c>
      <c r="O282" s="159">
        <v>1</v>
      </c>
      <c r="P282" s="14" t="s">
        <v>259</v>
      </c>
      <c r="Q282" s="14">
        <v>4</v>
      </c>
      <c r="R282" s="120">
        <v>4755023.5941615487</v>
      </c>
      <c r="S282" s="120">
        <v>467818.78383990453</v>
      </c>
      <c r="T282" s="120">
        <v>0</v>
      </c>
      <c r="U282" s="120">
        <v>0</v>
      </c>
      <c r="V282" s="120">
        <v>-1183075.6087491033</v>
      </c>
      <c r="W282" s="138">
        <v>4039766.7692523501</v>
      </c>
      <c r="X282" s="152"/>
      <c r="Y282" s="19">
        <f t="shared" si="49"/>
        <v>0</v>
      </c>
      <c r="Z282" s="19">
        <f t="shared" si="49"/>
        <v>-4278.5073895201785</v>
      </c>
      <c r="AA282" s="19">
        <f t="shared" si="50"/>
        <v>296473.17517286557</v>
      </c>
      <c r="AB282" s="19">
        <f t="shared" si="51"/>
        <v>0</v>
      </c>
      <c r="AC282" s="19">
        <f t="shared" si="51"/>
        <v>0</v>
      </c>
      <c r="AD282" s="19">
        <f t="shared" si="51"/>
        <v>-4689.967271941714</v>
      </c>
      <c r="AE282" s="19">
        <f t="shared" si="52"/>
        <v>0</v>
      </c>
      <c r="AF282" s="19">
        <f t="shared" si="53"/>
        <v>287504.70051140385</v>
      </c>
      <c r="AG282" s="112"/>
      <c r="AH282" s="117">
        <f>'[4]Sped FY 2021'!DZ298</f>
        <v>6578.1799941135732</v>
      </c>
      <c r="AI282" s="19">
        <f t="shared" si="46"/>
        <v>0</v>
      </c>
      <c r="AJ282" s="19">
        <f t="shared" si="46"/>
        <v>-0.65040898749331322</v>
      </c>
      <c r="AK282" s="19">
        <f t="shared" si="46"/>
        <v>45.069179535701664</v>
      </c>
      <c r="AL282" s="19">
        <f t="shared" si="46"/>
        <v>0</v>
      </c>
      <c r="AM282" s="19">
        <f t="shared" si="46"/>
        <v>0</v>
      </c>
      <c r="AN282" s="19">
        <f t="shared" si="46"/>
        <v>-0.71295818541579736</v>
      </c>
      <c r="AO282" s="19">
        <f t="shared" si="46"/>
        <v>0</v>
      </c>
      <c r="AP282" s="19">
        <f t="shared" si="46"/>
        <v>43.705812362792585</v>
      </c>
      <c r="AQ282" s="118">
        <f>'[4]Sped FY 2021'!CR298</f>
        <v>728.60807750243418</v>
      </c>
      <c r="AR282" s="119">
        <f>'[4]Sped FY 2021'!CS298</f>
        <v>685.07903422774291</v>
      </c>
      <c r="AS282" s="188">
        <f>'[5]Sped FY 2021'!CO298</f>
        <v>0.53684929834676343</v>
      </c>
      <c r="AT282" s="189">
        <f>'[5]Sped FY 2021'!CQ298</f>
        <v>0.57353586367187237</v>
      </c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  <c r="CB282" s="162"/>
      <c r="CC282" s="162"/>
      <c r="CD282" s="162"/>
      <c r="CE282" s="162"/>
      <c r="CF282" s="162"/>
      <c r="CG282" s="162"/>
      <c r="CH282" s="162"/>
      <c r="CI282" s="162"/>
      <c r="CJ282" s="162"/>
    </row>
    <row r="283" spans="1:88" ht="15" x14ac:dyDescent="0.25">
      <c r="A283" s="194">
        <v>891</v>
      </c>
      <c r="B283" s="194">
        <v>1</v>
      </c>
      <c r="C283" s="195" t="s">
        <v>260</v>
      </c>
      <c r="D283" s="157">
        <v>6</v>
      </c>
      <c r="E283" s="120">
        <f>'[4]Sped FY 2021'!AB299</f>
        <v>386717.48583564622</v>
      </c>
      <c r="F283" s="120">
        <f>'[4]Sped FY 2021'!AK299</f>
        <v>111654.13998129121</v>
      </c>
      <c r="G283" s="120">
        <f>'[4]Sped FY 2021'!BP299</f>
        <v>14412.636097593137</v>
      </c>
      <c r="H283" s="120">
        <f>-'[4]Sped FY 2021'!CI299</f>
        <v>0</v>
      </c>
      <c r="I283" s="120">
        <f>'[4]Sped FY 2021'!CB299</f>
        <v>72726.10666686896</v>
      </c>
      <c r="J283" s="120">
        <f>'[4]Sped FY 2021'!BF299-'[4]Sped FY 2021'!BI299</f>
        <v>-51978.445801562702</v>
      </c>
      <c r="K283" s="120">
        <f>'[4]Sped FY 2021'!CJ299</f>
        <v>0</v>
      </c>
      <c r="L283" s="138">
        <f t="shared" si="47"/>
        <v>533531.92277983681</v>
      </c>
      <c r="M283" s="134">
        <f t="shared" si="48"/>
        <v>0</v>
      </c>
      <c r="N283" s="158">
        <v>891</v>
      </c>
      <c r="O283" s="159">
        <v>1</v>
      </c>
      <c r="P283" s="14" t="s">
        <v>260</v>
      </c>
      <c r="Q283" s="14">
        <v>6</v>
      </c>
      <c r="R283" s="120">
        <v>386717.48583564622</v>
      </c>
      <c r="S283" s="120">
        <v>111965.12029296388</v>
      </c>
      <c r="T283" s="120">
        <v>0</v>
      </c>
      <c r="U283" s="120">
        <v>72702.512391960248</v>
      </c>
      <c r="V283" s="120">
        <v>-51271.35044621503</v>
      </c>
      <c r="W283" s="138">
        <v>520113.76807435532</v>
      </c>
      <c r="X283" s="152"/>
      <c r="Y283" s="19">
        <f t="shared" si="49"/>
        <v>0</v>
      </c>
      <c r="Z283" s="19">
        <f t="shared" si="49"/>
        <v>-310.9803116726689</v>
      </c>
      <c r="AA283" s="19">
        <f t="shared" si="50"/>
        <v>14412.636097593137</v>
      </c>
      <c r="AB283" s="19">
        <f t="shared" si="51"/>
        <v>0</v>
      </c>
      <c r="AC283" s="19">
        <f t="shared" si="51"/>
        <v>23.594274908711668</v>
      </c>
      <c r="AD283" s="19">
        <f t="shared" si="51"/>
        <v>-707.09535534767201</v>
      </c>
      <c r="AE283" s="19">
        <f t="shared" si="52"/>
        <v>0</v>
      </c>
      <c r="AF283" s="19">
        <f t="shared" si="53"/>
        <v>13418.154705481487</v>
      </c>
      <c r="AG283" s="112"/>
      <c r="AH283" s="117">
        <f>'[4]Sped FY 2021'!DZ299</f>
        <v>569.70032941231034</v>
      </c>
      <c r="AI283" s="19">
        <f t="shared" si="46"/>
        <v>0</v>
      </c>
      <c r="AJ283" s="19">
        <f t="shared" si="46"/>
        <v>-0.54586647684313083</v>
      </c>
      <c r="AK283" s="19">
        <f t="shared" si="46"/>
        <v>25.298626933322783</v>
      </c>
      <c r="AL283" s="19">
        <f t="shared" ref="AL283:AP333" si="54">IF($AH283&gt;0,AB283/$AH283,0)</f>
        <v>0</v>
      </c>
      <c r="AM283" s="19">
        <f t="shared" si="54"/>
        <v>4.1415238311431159E-2</v>
      </c>
      <c r="AN283" s="19">
        <f t="shared" si="54"/>
        <v>-1.2411706977194399</v>
      </c>
      <c r="AO283" s="19">
        <f t="shared" si="54"/>
        <v>0</v>
      </c>
      <c r="AP283" s="19">
        <f t="shared" si="54"/>
        <v>23.553004997071611</v>
      </c>
      <c r="AQ283" s="118">
        <f>'[4]Sped FY 2021'!CR299</f>
        <v>412.43147060537103</v>
      </c>
      <c r="AR283" s="119">
        <f>'[4]Sped FY 2021'!CS299</f>
        <v>389.74759394781421</v>
      </c>
      <c r="AS283" s="188">
        <f>'[5]Sped FY 2021'!CO299</f>
        <v>0.73922117816627075</v>
      </c>
      <c r="AT283" s="189">
        <f>'[5]Sped FY 2021'!CQ299</f>
        <v>0.75730232540356601</v>
      </c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  <c r="CB283" s="162"/>
      <c r="CC283" s="162"/>
      <c r="CD283" s="162"/>
      <c r="CE283" s="162"/>
      <c r="CF283" s="162"/>
      <c r="CG283" s="162"/>
      <c r="CH283" s="162"/>
      <c r="CI283" s="162"/>
      <c r="CJ283" s="162"/>
    </row>
    <row r="284" spans="1:88" ht="15" x14ac:dyDescent="0.25">
      <c r="A284" s="194">
        <v>911</v>
      </c>
      <c r="B284" s="194">
        <v>1</v>
      </c>
      <c r="C284" s="195" t="s">
        <v>261</v>
      </c>
      <c r="D284" s="157">
        <v>4</v>
      </c>
      <c r="E284" s="120">
        <f>'[4]Sped FY 2021'!AB300</f>
        <v>6960362.5320013696</v>
      </c>
      <c r="F284" s="120">
        <f>'[4]Sped FY 2021'!AK300</f>
        <v>1901800.6590019439</v>
      </c>
      <c r="G284" s="120">
        <f>'[4]Sped FY 2021'!BP300</f>
        <v>388070.30250279122</v>
      </c>
      <c r="H284" s="120">
        <f>-'[4]Sped FY 2021'!CI300</f>
        <v>0</v>
      </c>
      <c r="I284" s="120">
        <f>'[4]Sped FY 2021'!CB300</f>
        <v>0</v>
      </c>
      <c r="J284" s="120">
        <f>'[4]Sped FY 2021'!BF300-'[4]Sped FY 2021'!BI300</f>
        <v>-1548498.3134654416</v>
      </c>
      <c r="K284" s="120">
        <f>'[4]Sped FY 2021'!CJ300</f>
        <v>0</v>
      </c>
      <c r="L284" s="138">
        <f t="shared" si="47"/>
        <v>7701735.1800406622</v>
      </c>
      <c r="M284" s="134">
        <f t="shared" si="48"/>
        <v>0</v>
      </c>
      <c r="N284" s="158">
        <v>911</v>
      </c>
      <c r="O284" s="159">
        <v>1</v>
      </c>
      <c r="P284" s="14" t="s">
        <v>261</v>
      </c>
      <c r="Q284" s="14">
        <v>4</v>
      </c>
      <c r="R284" s="120">
        <v>6960362.5320013696</v>
      </c>
      <c r="S284" s="120">
        <v>1907767.1808615925</v>
      </c>
      <c r="T284" s="120">
        <v>0</v>
      </c>
      <c r="U284" s="120">
        <v>0</v>
      </c>
      <c r="V284" s="120">
        <v>-1626181.1180975782</v>
      </c>
      <c r="W284" s="138">
        <v>7241948.5947653847</v>
      </c>
      <c r="X284" s="152"/>
      <c r="Y284" s="19">
        <f t="shared" si="49"/>
        <v>0</v>
      </c>
      <c r="Z284" s="19">
        <f t="shared" si="49"/>
        <v>-5966.5218596486375</v>
      </c>
      <c r="AA284" s="19">
        <f t="shared" si="50"/>
        <v>388070.30250279122</v>
      </c>
      <c r="AB284" s="19">
        <f t="shared" si="51"/>
        <v>0</v>
      </c>
      <c r="AC284" s="19">
        <f t="shared" si="51"/>
        <v>0</v>
      </c>
      <c r="AD284" s="19">
        <f t="shared" si="51"/>
        <v>77682.804632136598</v>
      </c>
      <c r="AE284" s="19">
        <f t="shared" si="52"/>
        <v>0</v>
      </c>
      <c r="AF284" s="19">
        <f t="shared" si="53"/>
        <v>459786.5852752775</v>
      </c>
      <c r="AG284" s="112"/>
      <c r="AH284" s="117">
        <f>'[4]Sped FY 2021'!DZ300</f>
        <v>4952.47429219273</v>
      </c>
      <c r="AI284" s="19">
        <f t="shared" ref="AI284:AP347" si="55">IF($AH284&gt;0,Y284/$AH284,0)</f>
        <v>0</v>
      </c>
      <c r="AJ284" s="19">
        <f t="shared" si="55"/>
        <v>-1.2047557458409206</v>
      </c>
      <c r="AK284" s="19">
        <f t="shared" si="55"/>
        <v>78.358872677958189</v>
      </c>
      <c r="AL284" s="19">
        <f t="shared" si="54"/>
        <v>0</v>
      </c>
      <c r="AM284" s="19">
        <f t="shared" si="54"/>
        <v>0</v>
      </c>
      <c r="AN284" s="19">
        <f t="shared" si="54"/>
        <v>15.685655300543154</v>
      </c>
      <c r="AO284" s="19">
        <f t="shared" si="54"/>
        <v>0</v>
      </c>
      <c r="AP284" s="19">
        <f t="shared" si="54"/>
        <v>92.839772232660081</v>
      </c>
      <c r="AQ284" s="118">
        <f>'[4]Sped FY 2021'!CR300</f>
        <v>1242.930002151367</v>
      </c>
      <c r="AR284" s="119">
        <f>'[4]Sped FY 2021'!CS300</f>
        <v>1150.0178158330718</v>
      </c>
      <c r="AS284" s="188">
        <f>'[5]Sped FY 2021'!CO300</f>
        <v>0.61039007060050332</v>
      </c>
      <c r="AT284" s="189">
        <f>'[5]Sped FY 2021'!CQ300</f>
        <v>0.64927628732175635</v>
      </c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  <c r="CB284" s="162"/>
      <c r="CC284" s="162"/>
      <c r="CD284" s="162"/>
      <c r="CE284" s="162"/>
      <c r="CF284" s="162"/>
      <c r="CG284" s="162"/>
      <c r="CH284" s="162"/>
      <c r="CI284" s="162"/>
      <c r="CJ284" s="162"/>
    </row>
    <row r="285" spans="1:88" ht="15" x14ac:dyDescent="0.25">
      <c r="A285" s="194">
        <v>912</v>
      </c>
      <c r="B285" s="194">
        <v>1</v>
      </c>
      <c r="C285" s="195" t="s">
        <v>262</v>
      </c>
      <c r="D285" s="157">
        <v>5</v>
      </c>
      <c r="E285" s="120">
        <f>'[4]Sped FY 2021'!AB301</f>
        <v>3687273.2697569504</v>
      </c>
      <c r="F285" s="120">
        <f>'[4]Sped FY 2021'!AK301</f>
        <v>620814.30510587059</v>
      </c>
      <c r="G285" s="120">
        <f>'[4]Sped FY 2021'!BP301</f>
        <v>158393.83294495029</v>
      </c>
      <c r="H285" s="120">
        <f>-'[4]Sped FY 2021'!CI301</f>
        <v>0</v>
      </c>
      <c r="I285" s="120">
        <f>'[4]Sped FY 2021'!CB301</f>
        <v>0</v>
      </c>
      <c r="J285" s="120">
        <f>'[4]Sped FY 2021'!BF301-'[4]Sped FY 2021'!BI301</f>
        <v>-777167.24679169606</v>
      </c>
      <c r="K285" s="120">
        <f>'[4]Sped FY 2021'!CJ301</f>
        <v>0</v>
      </c>
      <c r="L285" s="138">
        <f t="shared" si="47"/>
        <v>3689314.1610160749</v>
      </c>
      <c r="M285" s="134">
        <f t="shared" si="48"/>
        <v>0</v>
      </c>
      <c r="N285" s="158">
        <v>912</v>
      </c>
      <c r="O285" s="159">
        <v>1</v>
      </c>
      <c r="P285" s="14" t="s">
        <v>262</v>
      </c>
      <c r="Q285" s="14">
        <v>5</v>
      </c>
      <c r="R285" s="120">
        <v>3687273.2697569504</v>
      </c>
      <c r="S285" s="120">
        <v>623750.06963129202</v>
      </c>
      <c r="T285" s="120">
        <v>-465935.39279217989</v>
      </c>
      <c r="U285" s="120">
        <v>0</v>
      </c>
      <c r="V285" s="120">
        <v>-797436.00281637441</v>
      </c>
      <c r="W285" s="138">
        <v>3047651.9437796879</v>
      </c>
      <c r="X285" s="152"/>
      <c r="Y285" s="19">
        <f t="shared" si="49"/>
        <v>0</v>
      </c>
      <c r="Z285" s="19">
        <f t="shared" si="49"/>
        <v>-2935.7645254214294</v>
      </c>
      <c r="AA285" s="19">
        <f t="shared" si="50"/>
        <v>158393.83294495029</v>
      </c>
      <c r="AB285" s="19">
        <f t="shared" si="51"/>
        <v>465935.39279217989</v>
      </c>
      <c r="AC285" s="19">
        <f t="shared" si="51"/>
        <v>0</v>
      </c>
      <c r="AD285" s="19">
        <f t="shared" si="51"/>
        <v>20268.756024678354</v>
      </c>
      <c r="AE285" s="19">
        <f t="shared" si="52"/>
        <v>0</v>
      </c>
      <c r="AF285" s="19">
        <f t="shared" si="53"/>
        <v>641662.21723638708</v>
      </c>
      <c r="AG285" s="112"/>
      <c r="AH285" s="117">
        <f>'[4]Sped FY 2021'!DZ301</f>
        <v>1785.462937152867</v>
      </c>
      <c r="AI285" s="19">
        <f t="shared" si="55"/>
        <v>0</v>
      </c>
      <c r="AJ285" s="19">
        <f t="shared" si="55"/>
        <v>-1.6442595723117361</v>
      </c>
      <c r="AK285" s="19">
        <f t="shared" si="55"/>
        <v>88.71303326941532</v>
      </c>
      <c r="AL285" s="19">
        <f t="shared" si="54"/>
        <v>260.96055151677876</v>
      </c>
      <c r="AM285" s="19">
        <f t="shared" si="54"/>
        <v>0</v>
      </c>
      <c r="AN285" s="19">
        <f t="shared" si="54"/>
        <v>11.352101241036847</v>
      </c>
      <c r="AO285" s="19">
        <f t="shared" si="54"/>
        <v>0</v>
      </c>
      <c r="AP285" s="19">
        <f t="shared" si="54"/>
        <v>359.38142645491922</v>
      </c>
      <c r="AQ285" s="118">
        <f>'[4]Sped FY 2021'!CR301</f>
        <v>1659.6764375081289</v>
      </c>
      <c r="AR285" s="119">
        <f>'[4]Sped FY 2021'!CS301</f>
        <v>1301.3587431653802</v>
      </c>
      <c r="AS285" s="188">
        <f>'[5]Sped FY 2021'!CO301</f>
        <v>0.52951599854006315</v>
      </c>
      <c r="AT285" s="189">
        <f>'[5]Sped FY 2021'!CQ301</f>
        <v>0.66683576662872301</v>
      </c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  <c r="CB285" s="162"/>
      <c r="CC285" s="162"/>
      <c r="CD285" s="162"/>
      <c r="CE285" s="162"/>
      <c r="CF285" s="162"/>
      <c r="CG285" s="162"/>
      <c r="CH285" s="162"/>
      <c r="CI285" s="162"/>
      <c r="CJ285" s="162"/>
    </row>
    <row r="286" spans="1:88" ht="15" x14ac:dyDescent="0.25">
      <c r="A286" s="194">
        <v>914</v>
      </c>
      <c r="B286" s="194">
        <v>1</v>
      </c>
      <c r="C286" s="195" t="s">
        <v>263</v>
      </c>
      <c r="D286" s="157">
        <v>6</v>
      </c>
      <c r="E286" s="120">
        <f>'[4]Sped FY 2021'!AB302</f>
        <v>201589.18882917109</v>
      </c>
      <c r="F286" s="120">
        <f>'[4]Sped FY 2021'!AK302</f>
        <v>49771.671339575812</v>
      </c>
      <c r="G286" s="120">
        <f>'[4]Sped FY 2021'!BP302</f>
        <v>8125.2851783031538</v>
      </c>
      <c r="H286" s="120">
        <f>-'[4]Sped FY 2021'!CI302</f>
        <v>0</v>
      </c>
      <c r="I286" s="120">
        <f>'[4]Sped FY 2021'!CB302</f>
        <v>0</v>
      </c>
      <c r="J286" s="120">
        <f>'[4]Sped FY 2021'!BF302-'[4]Sped FY 2021'!BI302</f>
        <v>7372.2817847641563</v>
      </c>
      <c r="K286" s="120">
        <f>'[4]Sped FY 2021'!CJ302</f>
        <v>0</v>
      </c>
      <c r="L286" s="138">
        <f t="shared" si="47"/>
        <v>266858.42713181424</v>
      </c>
      <c r="M286" s="134">
        <f t="shared" si="48"/>
        <v>0</v>
      </c>
      <c r="N286" s="158">
        <v>914</v>
      </c>
      <c r="O286" s="159">
        <v>1</v>
      </c>
      <c r="P286" s="14" t="s">
        <v>263</v>
      </c>
      <c r="Q286" s="14">
        <v>6</v>
      </c>
      <c r="R286" s="120">
        <v>201589.18882917109</v>
      </c>
      <c r="S286" s="120">
        <v>49768.599441573155</v>
      </c>
      <c r="T286" s="120">
        <v>0</v>
      </c>
      <c r="U286" s="120">
        <v>0</v>
      </c>
      <c r="V286" s="120">
        <v>9905.8832570548402</v>
      </c>
      <c r="W286" s="138">
        <v>261263.6715277991</v>
      </c>
      <c r="X286" s="152"/>
      <c r="Y286" s="19">
        <f t="shared" si="49"/>
        <v>0</v>
      </c>
      <c r="Z286" s="19">
        <f t="shared" si="49"/>
        <v>3.0718980026576901</v>
      </c>
      <c r="AA286" s="19">
        <f t="shared" si="50"/>
        <v>8125.2851783031538</v>
      </c>
      <c r="AB286" s="19">
        <f t="shared" si="51"/>
        <v>0</v>
      </c>
      <c r="AC286" s="19">
        <f t="shared" si="51"/>
        <v>0</v>
      </c>
      <c r="AD286" s="19">
        <f t="shared" si="51"/>
        <v>-2533.6014722906839</v>
      </c>
      <c r="AE286" s="19">
        <f t="shared" si="52"/>
        <v>0</v>
      </c>
      <c r="AF286" s="19">
        <f t="shared" si="53"/>
        <v>5594.7556040151394</v>
      </c>
      <c r="AG286" s="112"/>
      <c r="AH286" s="117">
        <f>'[4]Sped FY 2021'!DZ302</f>
        <v>263.24777126283124</v>
      </c>
      <c r="AI286" s="19">
        <f t="shared" si="55"/>
        <v>0</v>
      </c>
      <c r="AJ286" s="19">
        <f t="shared" si="55"/>
        <v>1.1669227009677711E-2</v>
      </c>
      <c r="AK286" s="19">
        <f t="shared" si="55"/>
        <v>30.865542144289325</v>
      </c>
      <c r="AL286" s="19">
        <f t="shared" si="54"/>
        <v>0</v>
      </c>
      <c r="AM286" s="19">
        <f t="shared" si="54"/>
        <v>0</v>
      </c>
      <c r="AN286" s="19">
        <f t="shared" si="54"/>
        <v>-9.6243985661747207</v>
      </c>
      <c r="AO286" s="19">
        <f t="shared" si="54"/>
        <v>0</v>
      </c>
      <c r="AP286" s="19">
        <f t="shared" si="54"/>
        <v>21.252812805124325</v>
      </c>
      <c r="AQ286" s="118">
        <f>'[4]Sped FY 2021'!CR302</f>
        <v>485.60705617816768</v>
      </c>
      <c r="AR286" s="119">
        <f>'[4]Sped FY 2021'!CS302</f>
        <v>463.47501550068085</v>
      </c>
      <c r="AS286" s="188">
        <f>'[5]Sped FY 2021'!CO302</f>
        <v>0.64930311059887047</v>
      </c>
      <c r="AT286" s="189">
        <f>'[5]Sped FY 2021'!CQ302</f>
        <v>0.66439060060336008</v>
      </c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  <c r="CB286" s="162"/>
      <c r="CC286" s="162"/>
      <c r="CD286" s="162"/>
      <c r="CE286" s="162"/>
      <c r="CF286" s="162"/>
      <c r="CG286" s="162"/>
      <c r="CH286" s="162"/>
      <c r="CI286" s="162"/>
      <c r="CJ286" s="162"/>
    </row>
    <row r="287" spans="1:88" ht="15" x14ac:dyDescent="0.25">
      <c r="A287" s="194">
        <v>915</v>
      </c>
      <c r="B287" s="194">
        <v>52</v>
      </c>
      <c r="C287" s="195" t="s">
        <v>642</v>
      </c>
      <c r="D287" s="157">
        <v>8</v>
      </c>
      <c r="E287" s="120">
        <f>'[4]Sped FY 2021'!AB303</f>
        <v>1005105.7357944617</v>
      </c>
      <c r="F287" s="120">
        <f>'[4]Sped FY 2021'!AK303</f>
        <v>579013.67105899821</v>
      </c>
      <c r="G287" s="120">
        <f>'[4]Sped FY 2021'!BP303</f>
        <v>0</v>
      </c>
      <c r="H287" s="120">
        <f>-'[4]Sped FY 2021'!CI303</f>
        <v>0</v>
      </c>
      <c r="I287" s="120">
        <f>'[4]Sped FY 2021'!CB303</f>
        <v>0</v>
      </c>
      <c r="J287" s="120">
        <f>'[4]Sped FY 2021'!BF303-'[4]Sped FY 2021'!BI303</f>
        <v>1913641.1314215902</v>
      </c>
      <c r="K287" s="120">
        <f>'[4]Sped FY 2021'!CJ303</f>
        <v>0</v>
      </c>
      <c r="L287" s="138">
        <f t="shared" si="47"/>
        <v>3497760.53827505</v>
      </c>
      <c r="M287" s="134">
        <f t="shared" si="48"/>
        <v>0</v>
      </c>
      <c r="N287" s="158">
        <v>915</v>
      </c>
      <c r="O287" s="159">
        <v>52</v>
      </c>
      <c r="P287" s="14" t="s">
        <v>642</v>
      </c>
      <c r="Q287" s="14">
        <v>8</v>
      </c>
      <c r="R287" s="120">
        <v>873097.80712205428</v>
      </c>
      <c r="S287" s="120">
        <v>652938.11111554643</v>
      </c>
      <c r="T287" s="120">
        <v>0</v>
      </c>
      <c r="U287" s="120">
        <v>0</v>
      </c>
      <c r="V287" s="120">
        <v>1971724.6200374493</v>
      </c>
      <c r="W287" s="138">
        <v>3497760.53827505</v>
      </c>
      <c r="X287" s="152"/>
      <c r="Y287" s="19">
        <f t="shared" si="49"/>
        <v>132007.9286724074</v>
      </c>
      <c r="Z287" s="19">
        <f t="shared" si="49"/>
        <v>-73924.440056548221</v>
      </c>
      <c r="AA287" s="19">
        <f t="shared" si="50"/>
        <v>0</v>
      </c>
      <c r="AB287" s="19">
        <f t="shared" si="51"/>
        <v>0</v>
      </c>
      <c r="AC287" s="19">
        <f t="shared" si="51"/>
        <v>0</v>
      </c>
      <c r="AD287" s="19">
        <f t="shared" si="51"/>
        <v>-58083.488615859067</v>
      </c>
      <c r="AE287" s="19">
        <f t="shared" si="52"/>
        <v>0</v>
      </c>
      <c r="AF287" s="19">
        <f t="shared" si="53"/>
        <v>0</v>
      </c>
      <c r="AG287" s="112"/>
      <c r="AH287" s="117">
        <f>'[4]Sped FY 2021'!DZ303</f>
        <v>0</v>
      </c>
      <c r="AI287" s="19">
        <f t="shared" si="55"/>
        <v>0</v>
      </c>
      <c r="AJ287" s="19">
        <f t="shared" si="55"/>
        <v>0</v>
      </c>
      <c r="AK287" s="19">
        <f t="shared" si="55"/>
        <v>0</v>
      </c>
      <c r="AL287" s="19">
        <f t="shared" si="54"/>
        <v>0</v>
      </c>
      <c r="AM287" s="19">
        <f t="shared" si="54"/>
        <v>0</v>
      </c>
      <c r="AN287" s="19">
        <f t="shared" si="54"/>
        <v>0</v>
      </c>
      <c r="AO287" s="19">
        <f t="shared" si="54"/>
        <v>0</v>
      </c>
      <c r="AP287" s="19">
        <f t="shared" si="54"/>
        <v>0</v>
      </c>
      <c r="AQ287" s="118">
        <f>'[4]Sped FY 2021'!CR303</f>
        <v>0</v>
      </c>
      <c r="AR287" s="119">
        <f>'[4]Sped FY 2021'!CS303</f>
        <v>0</v>
      </c>
      <c r="AS287" s="188">
        <f>'[5]Sped FY 2021'!CO303</f>
        <v>0.53828307462750757</v>
      </c>
      <c r="AT287" s="189">
        <f>'[5]Sped FY 2021'!CQ303</f>
        <v>0.53828307462750757</v>
      </c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  <c r="CB287" s="162"/>
      <c r="CC287" s="162"/>
      <c r="CD287" s="162"/>
      <c r="CE287" s="162"/>
      <c r="CF287" s="162"/>
      <c r="CG287" s="162"/>
      <c r="CH287" s="162"/>
      <c r="CI287" s="162"/>
      <c r="CJ287" s="162"/>
    </row>
    <row r="288" spans="1:88" ht="15" x14ac:dyDescent="0.25">
      <c r="A288" s="194">
        <v>916</v>
      </c>
      <c r="B288" s="194">
        <v>6</v>
      </c>
      <c r="C288" s="195" t="s">
        <v>643</v>
      </c>
      <c r="D288" s="157">
        <v>8</v>
      </c>
      <c r="E288" s="120">
        <f>'[4]Sped FY 2021'!AB304</f>
        <v>6515155.3070785981</v>
      </c>
      <c r="F288" s="120">
        <f>'[4]Sped FY 2021'!AK304</f>
        <v>17942665.706631746</v>
      </c>
      <c r="G288" s="120">
        <f>'[4]Sped FY 2021'!BP304</f>
        <v>0</v>
      </c>
      <c r="H288" s="120">
        <f>-'[4]Sped FY 2021'!CI304</f>
        <v>0</v>
      </c>
      <c r="I288" s="120">
        <f>'[4]Sped FY 2021'!CB304</f>
        <v>0</v>
      </c>
      <c r="J288" s="120">
        <f>'[4]Sped FY 2021'!BF304-'[4]Sped FY 2021'!BI304</f>
        <v>22579444.84715838</v>
      </c>
      <c r="K288" s="120">
        <f>'[4]Sped FY 2021'!CJ304</f>
        <v>0</v>
      </c>
      <c r="L288" s="138">
        <f t="shared" si="47"/>
        <v>47037265.860868722</v>
      </c>
      <c r="M288" s="134">
        <f t="shared" si="48"/>
        <v>0</v>
      </c>
      <c r="N288" s="158">
        <v>916</v>
      </c>
      <c r="O288" s="159">
        <v>6</v>
      </c>
      <c r="P288" s="14" t="s">
        <v>643</v>
      </c>
      <c r="Q288" s="14">
        <v>8</v>
      </c>
      <c r="R288" s="120">
        <v>5895700.3096480547</v>
      </c>
      <c r="S288" s="120">
        <v>18289560.505192854</v>
      </c>
      <c r="T288" s="120">
        <v>0</v>
      </c>
      <c r="U288" s="120">
        <v>0</v>
      </c>
      <c r="V288" s="120">
        <v>22852005.046027813</v>
      </c>
      <c r="W288" s="138">
        <v>47037265.860868722</v>
      </c>
      <c r="X288" s="152"/>
      <c r="Y288" s="19">
        <f t="shared" si="49"/>
        <v>619454.99743054342</v>
      </c>
      <c r="Z288" s="19">
        <f t="shared" si="49"/>
        <v>-346894.79856110737</v>
      </c>
      <c r="AA288" s="19">
        <f t="shared" si="50"/>
        <v>0</v>
      </c>
      <c r="AB288" s="19">
        <f t="shared" si="51"/>
        <v>0</v>
      </c>
      <c r="AC288" s="19">
        <f t="shared" si="51"/>
        <v>0</v>
      </c>
      <c r="AD288" s="19">
        <f t="shared" si="51"/>
        <v>-272560.19886943325</v>
      </c>
      <c r="AE288" s="19">
        <f t="shared" si="52"/>
        <v>0</v>
      </c>
      <c r="AF288" s="19">
        <f t="shared" si="53"/>
        <v>0</v>
      </c>
      <c r="AG288" s="112"/>
      <c r="AH288" s="117">
        <f>'[4]Sped FY 2021'!DZ304</f>
        <v>0</v>
      </c>
      <c r="AI288" s="19">
        <f t="shared" si="55"/>
        <v>0</v>
      </c>
      <c r="AJ288" s="19">
        <f t="shared" si="55"/>
        <v>0</v>
      </c>
      <c r="AK288" s="19">
        <f t="shared" si="55"/>
        <v>0</v>
      </c>
      <c r="AL288" s="19">
        <f t="shared" si="54"/>
        <v>0</v>
      </c>
      <c r="AM288" s="19">
        <f t="shared" si="54"/>
        <v>0</v>
      </c>
      <c r="AN288" s="19">
        <f t="shared" si="54"/>
        <v>0</v>
      </c>
      <c r="AO288" s="19">
        <f t="shared" si="54"/>
        <v>0</v>
      </c>
      <c r="AP288" s="19">
        <f t="shared" si="54"/>
        <v>0</v>
      </c>
      <c r="AQ288" s="118">
        <f>'[4]Sped FY 2021'!CR304</f>
        <v>0</v>
      </c>
      <c r="AR288" s="119">
        <f>'[4]Sped FY 2021'!CS304</f>
        <v>0</v>
      </c>
      <c r="AS288" s="188">
        <f>'[5]Sped FY 2021'!CO304</f>
        <v>0.5441598446736603</v>
      </c>
      <c r="AT288" s="189">
        <f>'[5]Sped FY 2021'!CQ304</f>
        <v>0.5441598446736603</v>
      </c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  <c r="CB288" s="162"/>
      <c r="CC288" s="162"/>
      <c r="CD288" s="162"/>
      <c r="CE288" s="162"/>
      <c r="CF288" s="162"/>
      <c r="CG288" s="162"/>
      <c r="CH288" s="162"/>
      <c r="CI288" s="162"/>
      <c r="CJ288" s="162"/>
    </row>
    <row r="289" spans="1:88" ht="15" x14ac:dyDescent="0.25">
      <c r="A289" s="194">
        <v>917</v>
      </c>
      <c r="B289" s="194">
        <v>6</v>
      </c>
      <c r="C289" s="195" t="s">
        <v>644</v>
      </c>
      <c r="D289" s="157">
        <v>8</v>
      </c>
      <c r="E289" s="120">
        <f>'[4]Sped FY 2021'!AB305</f>
        <v>5507306.6015728936</v>
      </c>
      <c r="F289" s="120">
        <f>'[4]Sped FY 2021'!AK305</f>
        <v>9924618.2822589986</v>
      </c>
      <c r="G289" s="120">
        <f>'[4]Sped FY 2021'!BP305</f>
        <v>0</v>
      </c>
      <c r="H289" s="120">
        <f>-'[4]Sped FY 2021'!CI305</f>
        <v>0</v>
      </c>
      <c r="I289" s="120">
        <f>'[4]Sped FY 2021'!CB305</f>
        <v>0</v>
      </c>
      <c r="J289" s="120">
        <f>'[4]Sped FY 2021'!BF305-'[4]Sped FY 2021'!BI305</f>
        <v>14991807.41773298</v>
      </c>
      <c r="K289" s="120">
        <f>'[4]Sped FY 2021'!CJ305</f>
        <v>0</v>
      </c>
      <c r="L289" s="138">
        <f t="shared" si="47"/>
        <v>30423732.301564872</v>
      </c>
      <c r="M289" s="134">
        <f t="shared" si="48"/>
        <v>0</v>
      </c>
      <c r="N289" s="158">
        <v>917</v>
      </c>
      <c r="O289" s="159">
        <v>6</v>
      </c>
      <c r="P289" s="14" t="s">
        <v>644</v>
      </c>
      <c r="Q289" s="14">
        <v>8</v>
      </c>
      <c r="R289" s="120">
        <v>5151153.3807410728</v>
      </c>
      <c r="S289" s="120">
        <v>10124064.085924821</v>
      </c>
      <c r="T289" s="120">
        <v>0</v>
      </c>
      <c r="U289" s="120">
        <v>0</v>
      </c>
      <c r="V289" s="120">
        <v>15148514.834898978</v>
      </c>
      <c r="W289" s="138">
        <v>30423732.301564872</v>
      </c>
      <c r="X289" s="152"/>
      <c r="Y289" s="19">
        <f t="shared" si="49"/>
        <v>356153.22083182074</v>
      </c>
      <c r="Z289" s="19">
        <f t="shared" si="49"/>
        <v>-199445.80366582237</v>
      </c>
      <c r="AA289" s="19">
        <f t="shared" si="50"/>
        <v>0</v>
      </c>
      <c r="AB289" s="19">
        <f t="shared" si="51"/>
        <v>0</v>
      </c>
      <c r="AC289" s="19">
        <f t="shared" si="51"/>
        <v>0</v>
      </c>
      <c r="AD289" s="19">
        <f t="shared" si="51"/>
        <v>-156707.41716599837</v>
      </c>
      <c r="AE289" s="19">
        <f t="shared" si="52"/>
        <v>0</v>
      </c>
      <c r="AF289" s="19">
        <f t="shared" si="53"/>
        <v>0</v>
      </c>
      <c r="AG289" s="112"/>
      <c r="AH289" s="117">
        <f>'[4]Sped FY 2021'!DZ305</f>
        <v>0</v>
      </c>
      <c r="AI289" s="19">
        <f t="shared" si="55"/>
        <v>0</v>
      </c>
      <c r="AJ289" s="19">
        <f t="shared" si="55"/>
        <v>0</v>
      </c>
      <c r="AK289" s="19">
        <f t="shared" si="55"/>
        <v>0</v>
      </c>
      <c r="AL289" s="19">
        <f t="shared" si="54"/>
        <v>0</v>
      </c>
      <c r="AM289" s="19">
        <f t="shared" si="54"/>
        <v>0</v>
      </c>
      <c r="AN289" s="19">
        <f t="shared" si="54"/>
        <v>0</v>
      </c>
      <c r="AO289" s="19">
        <f t="shared" si="54"/>
        <v>0</v>
      </c>
      <c r="AP289" s="19">
        <f t="shared" si="54"/>
        <v>0</v>
      </c>
      <c r="AQ289" s="118">
        <f>'[4]Sped FY 2021'!CR305</f>
        <v>0</v>
      </c>
      <c r="AR289" s="119">
        <f>'[4]Sped FY 2021'!CS305</f>
        <v>0</v>
      </c>
      <c r="AS289" s="188">
        <f>'[5]Sped FY 2021'!CO305</f>
        <v>0.54462002523535324</v>
      </c>
      <c r="AT289" s="189">
        <f>'[5]Sped FY 2021'!CQ305</f>
        <v>0.54462002523535324</v>
      </c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  <c r="CB289" s="162"/>
      <c r="CC289" s="162"/>
      <c r="CD289" s="162"/>
      <c r="CE289" s="162"/>
      <c r="CF289" s="162"/>
      <c r="CG289" s="162"/>
      <c r="CH289" s="162"/>
      <c r="CI289" s="162"/>
      <c r="CJ289" s="162"/>
    </row>
    <row r="290" spans="1:88" ht="15" x14ac:dyDescent="0.25">
      <c r="A290" s="194">
        <v>919</v>
      </c>
      <c r="B290" s="194">
        <v>51</v>
      </c>
      <c r="C290" s="195" t="s">
        <v>645</v>
      </c>
      <c r="D290" s="157">
        <v>8</v>
      </c>
      <c r="E290" s="120">
        <f>'[4]Sped FY 2021'!AB306</f>
        <v>0</v>
      </c>
      <c r="F290" s="120">
        <f>'[4]Sped FY 2021'!AK306</f>
        <v>0</v>
      </c>
      <c r="G290" s="120">
        <f>'[4]Sped FY 2021'!BP306</f>
        <v>0</v>
      </c>
      <c r="H290" s="120">
        <f>-'[4]Sped FY 2021'!CI306</f>
        <v>0</v>
      </c>
      <c r="I290" s="120">
        <f>'[4]Sped FY 2021'!CB306</f>
        <v>0</v>
      </c>
      <c r="J290" s="120">
        <f>'[4]Sped FY 2021'!BF306-'[4]Sped FY 2021'!BI306</f>
        <v>0</v>
      </c>
      <c r="K290" s="120">
        <f>'[4]Sped FY 2021'!CJ306</f>
        <v>0</v>
      </c>
      <c r="L290" s="138">
        <f t="shared" si="47"/>
        <v>0</v>
      </c>
      <c r="M290" s="134">
        <f t="shared" si="48"/>
        <v>0</v>
      </c>
      <c r="N290" s="158">
        <v>919</v>
      </c>
      <c r="O290" s="159">
        <v>51</v>
      </c>
      <c r="P290" s="14" t="s">
        <v>645</v>
      </c>
      <c r="Q290" s="14">
        <v>8</v>
      </c>
      <c r="R290" s="120">
        <v>0</v>
      </c>
      <c r="S290" s="120">
        <v>0</v>
      </c>
      <c r="T290" s="120">
        <v>0</v>
      </c>
      <c r="U290" s="120">
        <v>0</v>
      </c>
      <c r="V290" s="120">
        <v>0</v>
      </c>
      <c r="W290" s="138">
        <v>0</v>
      </c>
      <c r="X290" s="152"/>
      <c r="Y290" s="19">
        <f t="shared" si="49"/>
        <v>0</v>
      </c>
      <c r="Z290" s="19">
        <f t="shared" si="49"/>
        <v>0</v>
      </c>
      <c r="AA290" s="19">
        <f t="shared" si="50"/>
        <v>0</v>
      </c>
      <c r="AB290" s="19">
        <f t="shared" si="51"/>
        <v>0</v>
      </c>
      <c r="AC290" s="19">
        <f t="shared" si="51"/>
        <v>0</v>
      </c>
      <c r="AD290" s="19">
        <f t="shared" si="51"/>
        <v>0</v>
      </c>
      <c r="AE290" s="19">
        <f t="shared" si="52"/>
        <v>0</v>
      </c>
      <c r="AF290" s="19">
        <f t="shared" si="53"/>
        <v>0</v>
      </c>
      <c r="AG290" s="112"/>
      <c r="AH290" s="117">
        <f>'[4]Sped FY 2021'!DZ306</f>
        <v>0</v>
      </c>
      <c r="AI290" s="19">
        <f t="shared" si="55"/>
        <v>0</v>
      </c>
      <c r="AJ290" s="19">
        <f t="shared" si="55"/>
        <v>0</v>
      </c>
      <c r="AK290" s="19">
        <f t="shared" si="55"/>
        <v>0</v>
      </c>
      <c r="AL290" s="19">
        <f t="shared" si="54"/>
        <v>0</v>
      </c>
      <c r="AM290" s="19">
        <f t="shared" si="54"/>
        <v>0</v>
      </c>
      <c r="AN290" s="19">
        <f t="shared" si="54"/>
        <v>0</v>
      </c>
      <c r="AO290" s="19">
        <f t="shared" si="54"/>
        <v>0</v>
      </c>
      <c r="AP290" s="19">
        <f t="shared" si="54"/>
        <v>0</v>
      </c>
      <c r="AQ290" s="118">
        <f>'[4]Sped FY 2021'!CR306</f>
        <v>0</v>
      </c>
      <c r="AR290" s="119">
        <f>'[4]Sped FY 2021'!CS306</f>
        <v>0</v>
      </c>
      <c r="AS290" s="188">
        <f>'[5]Sped FY 2021'!CO306</f>
        <v>0</v>
      </c>
      <c r="AT290" s="189">
        <f>'[5]Sped FY 2021'!CQ306</f>
        <v>0</v>
      </c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  <c r="CB290" s="162"/>
      <c r="CC290" s="162"/>
      <c r="CD290" s="162"/>
      <c r="CE290" s="162"/>
      <c r="CF290" s="162"/>
      <c r="CG290" s="162"/>
      <c r="CH290" s="162"/>
      <c r="CI290" s="162"/>
      <c r="CJ290" s="162"/>
    </row>
    <row r="291" spans="1:88" ht="15" x14ac:dyDescent="0.25">
      <c r="A291" s="194">
        <v>920</v>
      </c>
      <c r="B291" s="194">
        <v>83</v>
      </c>
      <c r="C291" s="195" t="s">
        <v>646</v>
      </c>
      <c r="D291" s="157">
        <v>8</v>
      </c>
      <c r="E291" s="120">
        <f>'[4]Sped FY 2021'!AB307</f>
        <v>0</v>
      </c>
      <c r="F291" s="120">
        <f>'[4]Sped FY 2021'!AK307</f>
        <v>0</v>
      </c>
      <c r="G291" s="120">
        <f>'[4]Sped FY 2021'!BP307</f>
        <v>0</v>
      </c>
      <c r="H291" s="120">
        <f>-'[4]Sped FY 2021'!CI307</f>
        <v>0</v>
      </c>
      <c r="I291" s="120">
        <f>'[4]Sped FY 2021'!CB307</f>
        <v>0</v>
      </c>
      <c r="J291" s="120">
        <f>'[4]Sped FY 2021'!BF307-'[4]Sped FY 2021'!BI307</f>
        <v>0</v>
      </c>
      <c r="K291" s="120">
        <f>'[4]Sped FY 2021'!CJ307</f>
        <v>0</v>
      </c>
      <c r="L291" s="138">
        <f t="shared" si="47"/>
        <v>0</v>
      </c>
      <c r="M291" s="134">
        <f t="shared" si="48"/>
        <v>0</v>
      </c>
      <c r="N291" s="158">
        <v>920</v>
      </c>
      <c r="O291" s="159">
        <v>83</v>
      </c>
      <c r="P291" s="14" t="s">
        <v>646</v>
      </c>
      <c r="Q291" s="14">
        <v>8</v>
      </c>
      <c r="R291" s="120">
        <v>0</v>
      </c>
      <c r="S291" s="120">
        <v>0</v>
      </c>
      <c r="T291" s="120">
        <v>0</v>
      </c>
      <c r="U291" s="120">
        <v>0</v>
      </c>
      <c r="V291" s="120">
        <v>0</v>
      </c>
      <c r="W291" s="138">
        <v>0</v>
      </c>
      <c r="X291" s="152"/>
      <c r="Y291" s="19">
        <f t="shared" si="49"/>
        <v>0</v>
      </c>
      <c r="Z291" s="19">
        <f t="shared" si="49"/>
        <v>0</v>
      </c>
      <c r="AA291" s="19">
        <f t="shared" si="50"/>
        <v>0</v>
      </c>
      <c r="AB291" s="19">
        <f t="shared" si="51"/>
        <v>0</v>
      </c>
      <c r="AC291" s="19">
        <f t="shared" si="51"/>
        <v>0</v>
      </c>
      <c r="AD291" s="19">
        <f t="shared" si="51"/>
        <v>0</v>
      </c>
      <c r="AE291" s="19">
        <f t="shared" si="52"/>
        <v>0</v>
      </c>
      <c r="AF291" s="19">
        <f t="shared" si="53"/>
        <v>0</v>
      </c>
      <c r="AG291" s="112"/>
      <c r="AH291" s="117">
        <f>'[4]Sped FY 2021'!DZ307</f>
        <v>0</v>
      </c>
      <c r="AI291" s="19">
        <f t="shared" si="55"/>
        <v>0</v>
      </c>
      <c r="AJ291" s="19">
        <f t="shared" si="55"/>
        <v>0</v>
      </c>
      <c r="AK291" s="19">
        <f t="shared" si="55"/>
        <v>0</v>
      </c>
      <c r="AL291" s="19">
        <f t="shared" si="54"/>
        <v>0</v>
      </c>
      <c r="AM291" s="19">
        <f t="shared" si="54"/>
        <v>0</v>
      </c>
      <c r="AN291" s="19">
        <f t="shared" si="54"/>
        <v>0</v>
      </c>
      <c r="AO291" s="19">
        <f t="shared" si="54"/>
        <v>0</v>
      </c>
      <c r="AP291" s="19">
        <f t="shared" si="54"/>
        <v>0</v>
      </c>
      <c r="AQ291" s="118">
        <f>'[4]Sped FY 2021'!CR307</f>
        <v>0</v>
      </c>
      <c r="AR291" s="119">
        <f>'[4]Sped FY 2021'!CS307</f>
        <v>0</v>
      </c>
      <c r="AS291" s="188">
        <f>'[5]Sped FY 2021'!CO307</f>
        <v>0</v>
      </c>
      <c r="AT291" s="189">
        <f>'[5]Sped FY 2021'!CQ307</f>
        <v>0</v>
      </c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  <c r="CB291" s="162"/>
      <c r="CC291" s="162"/>
      <c r="CD291" s="162"/>
      <c r="CE291" s="162"/>
      <c r="CF291" s="162"/>
      <c r="CG291" s="162"/>
      <c r="CH291" s="162"/>
      <c r="CI291" s="162"/>
      <c r="CJ291" s="162"/>
    </row>
    <row r="292" spans="1:88" ht="15" x14ac:dyDescent="0.25">
      <c r="A292" s="194">
        <v>921</v>
      </c>
      <c r="B292" s="194">
        <v>83</v>
      </c>
      <c r="C292" s="195" t="s">
        <v>647</v>
      </c>
      <c r="D292" s="157">
        <v>8</v>
      </c>
      <c r="E292" s="120">
        <f>'[4]Sped FY 2021'!AB308</f>
        <v>0</v>
      </c>
      <c r="F292" s="120">
        <f>'[4]Sped FY 2021'!AK308</f>
        <v>0</v>
      </c>
      <c r="G292" s="120">
        <f>'[4]Sped FY 2021'!BP308</f>
        <v>0</v>
      </c>
      <c r="H292" s="120">
        <f>-'[4]Sped FY 2021'!CI308</f>
        <v>0</v>
      </c>
      <c r="I292" s="120">
        <f>'[4]Sped FY 2021'!CB308</f>
        <v>0</v>
      </c>
      <c r="J292" s="120">
        <f>'[4]Sped FY 2021'!BF308-'[4]Sped FY 2021'!BI308</f>
        <v>0</v>
      </c>
      <c r="K292" s="120">
        <f>'[4]Sped FY 2021'!CJ308</f>
        <v>0</v>
      </c>
      <c r="L292" s="138">
        <f t="shared" si="47"/>
        <v>0</v>
      </c>
      <c r="M292" s="134">
        <f t="shared" si="48"/>
        <v>0</v>
      </c>
      <c r="N292" s="158">
        <v>921</v>
      </c>
      <c r="O292" s="159">
        <v>83</v>
      </c>
      <c r="P292" s="14" t="s">
        <v>647</v>
      </c>
      <c r="Q292" s="14">
        <v>8</v>
      </c>
      <c r="R292" s="120">
        <v>0</v>
      </c>
      <c r="S292" s="120">
        <v>0</v>
      </c>
      <c r="T292" s="120">
        <v>0</v>
      </c>
      <c r="U292" s="120">
        <v>0</v>
      </c>
      <c r="V292" s="120">
        <v>0</v>
      </c>
      <c r="W292" s="138">
        <v>0</v>
      </c>
      <c r="X292" s="152"/>
      <c r="Y292" s="19">
        <f t="shared" si="49"/>
        <v>0</v>
      </c>
      <c r="Z292" s="19">
        <f t="shared" si="49"/>
        <v>0</v>
      </c>
      <c r="AA292" s="19">
        <f t="shared" si="50"/>
        <v>0</v>
      </c>
      <c r="AB292" s="19">
        <f t="shared" si="51"/>
        <v>0</v>
      </c>
      <c r="AC292" s="19">
        <f t="shared" si="51"/>
        <v>0</v>
      </c>
      <c r="AD292" s="19">
        <f t="shared" si="51"/>
        <v>0</v>
      </c>
      <c r="AE292" s="19">
        <f t="shared" si="52"/>
        <v>0</v>
      </c>
      <c r="AF292" s="19">
        <f t="shared" si="53"/>
        <v>0</v>
      </c>
      <c r="AG292" s="112"/>
      <c r="AH292" s="117">
        <f>'[4]Sped FY 2021'!DZ308</f>
        <v>0</v>
      </c>
      <c r="AI292" s="19">
        <f t="shared" si="55"/>
        <v>0</v>
      </c>
      <c r="AJ292" s="19">
        <f t="shared" si="55"/>
        <v>0</v>
      </c>
      <c r="AK292" s="19">
        <f t="shared" si="55"/>
        <v>0</v>
      </c>
      <c r="AL292" s="19">
        <f t="shared" si="54"/>
        <v>0</v>
      </c>
      <c r="AM292" s="19">
        <f t="shared" si="54"/>
        <v>0</v>
      </c>
      <c r="AN292" s="19">
        <f t="shared" si="54"/>
        <v>0</v>
      </c>
      <c r="AO292" s="19">
        <f t="shared" si="54"/>
        <v>0</v>
      </c>
      <c r="AP292" s="19">
        <f t="shared" si="54"/>
        <v>0</v>
      </c>
      <c r="AQ292" s="118">
        <f>'[4]Sped FY 2021'!CR308</f>
        <v>0</v>
      </c>
      <c r="AR292" s="119">
        <f>'[4]Sped FY 2021'!CS308</f>
        <v>0</v>
      </c>
      <c r="AS292" s="188">
        <f>'[5]Sped FY 2021'!CO308</f>
        <v>0</v>
      </c>
      <c r="AT292" s="189">
        <f>'[5]Sped FY 2021'!CQ308</f>
        <v>0</v>
      </c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  <c r="CB292" s="162"/>
      <c r="CC292" s="162"/>
      <c r="CD292" s="162"/>
      <c r="CE292" s="162"/>
      <c r="CF292" s="162"/>
      <c r="CG292" s="162"/>
      <c r="CH292" s="162"/>
      <c r="CI292" s="162"/>
      <c r="CJ292" s="162"/>
    </row>
    <row r="293" spans="1:88" ht="15" x14ac:dyDescent="0.25">
      <c r="A293" s="194">
        <v>922</v>
      </c>
      <c r="B293" s="194">
        <v>83</v>
      </c>
      <c r="C293" s="195" t="s">
        <v>648</v>
      </c>
      <c r="D293" s="157">
        <v>8</v>
      </c>
      <c r="E293" s="120">
        <f>'[4]Sped FY 2021'!AB309</f>
        <v>0</v>
      </c>
      <c r="F293" s="120">
        <f>'[4]Sped FY 2021'!AK309</f>
        <v>0</v>
      </c>
      <c r="G293" s="120">
        <f>'[4]Sped FY 2021'!BP309</f>
        <v>0</v>
      </c>
      <c r="H293" s="120">
        <f>-'[4]Sped FY 2021'!CI309</f>
        <v>0</v>
      </c>
      <c r="I293" s="120">
        <f>'[4]Sped FY 2021'!CB309</f>
        <v>0</v>
      </c>
      <c r="J293" s="120">
        <f>'[4]Sped FY 2021'!BF309-'[4]Sped FY 2021'!BI309</f>
        <v>0</v>
      </c>
      <c r="K293" s="120">
        <f>'[4]Sped FY 2021'!CJ309</f>
        <v>0</v>
      </c>
      <c r="L293" s="138">
        <f t="shared" si="47"/>
        <v>0</v>
      </c>
      <c r="M293" s="134">
        <f t="shared" si="48"/>
        <v>0</v>
      </c>
      <c r="N293" s="158">
        <v>922</v>
      </c>
      <c r="O293" s="159">
        <v>83</v>
      </c>
      <c r="P293" s="14" t="s">
        <v>648</v>
      </c>
      <c r="Q293" s="14">
        <v>8</v>
      </c>
      <c r="R293" s="120">
        <v>0</v>
      </c>
      <c r="S293" s="120">
        <v>0</v>
      </c>
      <c r="T293" s="120">
        <v>0</v>
      </c>
      <c r="U293" s="120">
        <v>0</v>
      </c>
      <c r="V293" s="120">
        <v>0</v>
      </c>
      <c r="W293" s="138">
        <v>0</v>
      </c>
      <c r="X293" s="152"/>
      <c r="Y293" s="19">
        <f t="shared" si="49"/>
        <v>0</v>
      </c>
      <c r="Z293" s="19">
        <f t="shared" si="49"/>
        <v>0</v>
      </c>
      <c r="AA293" s="19">
        <f t="shared" si="50"/>
        <v>0</v>
      </c>
      <c r="AB293" s="19">
        <f t="shared" si="51"/>
        <v>0</v>
      </c>
      <c r="AC293" s="19">
        <f t="shared" si="51"/>
        <v>0</v>
      </c>
      <c r="AD293" s="19">
        <f t="shared" si="51"/>
        <v>0</v>
      </c>
      <c r="AE293" s="19">
        <f t="shared" si="52"/>
        <v>0</v>
      </c>
      <c r="AF293" s="19">
        <f t="shared" si="53"/>
        <v>0</v>
      </c>
      <c r="AG293" s="112"/>
      <c r="AH293" s="117">
        <f>'[4]Sped FY 2021'!DZ309</f>
        <v>0</v>
      </c>
      <c r="AI293" s="19">
        <f t="shared" si="55"/>
        <v>0</v>
      </c>
      <c r="AJ293" s="19">
        <f t="shared" si="55"/>
        <v>0</v>
      </c>
      <c r="AK293" s="19">
        <f t="shared" si="55"/>
        <v>0</v>
      </c>
      <c r="AL293" s="19">
        <f t="shared" si="54"/>
        <v>0</v>
      </c>
      <c r="AM293" s="19">
        <f t="shared" si="54"/>
        <v>0</v>
      </c>
      <c r="AN293" s="19">
        <f t="shared" si="54"/>
        <v>0</v>
      </c>
      <c r="AO293" s="19">
        <f t="shared" si="54"/>
        <v>0</v>
      </c>
      <c r="AP293" s="19">
        <f t="shared" si="54"/>
        <v>0</v>
      </c>
      <c r="AQ293" s="118">
        <f>'[4]Sped FY 2021'!CR309</f>
        <v>0</v>
      </c>
      <c r="AR293" s="119">
        <f>'[4]Sped FY 2021'!CS309</f>
        <v>0</v>
      </c>
      <c r="AS293" s="188">
        <f>'[5]Sped FY 2021'!CO309</f>
        <v>0</v>
      </c>
      <c r="AT293" s="189">
        <f>'[5]Sped FY 2021'!CQ309</f>
        <v>0</v>
      </c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  <c r="CB293" s="162"/>
      <c r="CC293" s="162"/>
      <c r="CD293" s="162"/>
      <c r="CE293" s="162"/>
      <c r="CF293" s="162"/>
      <c r="CG293" s="162"/>
      <c r="CH293" s="162"/>
      <c r="CI293" s="162"/>
      <c r="CJ293" s="162"/>
    </row>
    <row r="294" spans="1:88" ht="15" x14ac:dyDescent="0.25">
      <c r="A294" s="194">
        <v>923</v>
      </c>
      <c r="B294" s="194">
        <v>83</v>
      </c>
      <c r="C294" s="195" t="s">
        <v>649</v>
      </c>
      <c r="D294" s="157">
        <v>8</v>
      </c>
      <c r="E294" s="120">
        <f>'[4]Sped FY 2021'!AB310</f>
        <v>0</v>
      </c>
      <c r="F294" s="120">
        <f>'[4]Sped FY 2021'!AK310</f>
        <v>0</v>
      </c>
      <c r="G294" s="120">
        <f>'[4]Sped FY 2021'!BP310</f>
        <v>0</v>
      </c>
      <c r="H294" s="120">
        <f>-'[4]Sped FY 2021'!CI310</f>
        <v>0</v>
      </c>
      <c r="I294" s="120">
        <f>'[4]Sped FY 2021'!CB310</f>
        <v>0</v>
      </c>
      <c r="J294" s="120">
        <f>'[4]Sped FY 2021'!BF310-'[4]Sped FY 2021'!BI310</f>
        <v>0</v>
      </c>
      <c r="K294" s="120">
        <f>'[4]Sped FY 2021'!CJ310</f>
        <v>0</v>
      </c>
      <c r="L294" s="138">
        <f t="shared" si="47"/>
        <v>0</v>
      </c>
      <c r="M294" s="134">
        <f t="shared" si="48"/>
        <v>0</v>
      </c>
      <c r="N294" s="158">
        <v>923</v>
      </c>
      <c r="O294" s="159">
        <v>83</v>
      </c>
      <c r="P294" s="14" t="s">
        <v>649</v>
      </c>
      <c r="Q294" s="14">
        <v>8</v>
      </c>
      <c r="R294" s="120">
        <v>0</v>
      </c>
      <c r="S294" s="120">
        <v>0</v>
      </c>
      <c r="T294" s="120">
        <v>0</v>
      </c>
      <c r="U294" s="120">
        <v>0</v>
      </c>
      <c r="V294" s="120">
        <v>0</v>
      </c>
      <c r="W294" s="138">
        <v>0</v>
      </c>
      <c r="X294" s="152"/>
      <c r="Y294" s="19">
        <f t="shared" si="49"/>
        <v>0</v>
      </c>
      <c r="Z294" s="19">
        <f t="shared" si="49"/>
        <v>0</v>
      </c>
      <c r="AA294" s="19">
        <f t="shared" si="50"/>
        <v>0</v>
      </c>
      <c r="AB294" s="19">
        <f t="shared" si="51"/>
        <v>0</v>
      </c>
      <c r="AC294" s="19">
        <f t="shared" si="51"/>
        <v>0</v>
      </c>
      <c r="AD294" s="19">
        <f t="shared" si="51"/>
        <v>0</v>
      </c>
      <c r="AE294" s="19">
        <f t="shared" si="52"/>
        <v>0</v>
      </c>
      <c r="AF294" s="19">
        <f t="shared" si="53"/>
        <v>0</v>
      </c>
      <c r="AG294" s="112"/>
      <c r="AH294" s="117">
        <f>'[4]Sped FY 2021'!DZ310</f>
        <v>0</v>
      </c>
      <c r="AI294" s="19">
        <f t="shared" si="55"/>
        <v>0</v>
      </c>
      <c r="AJ294" s="19">
        <f t="shared" si="55"/>
        <v>0</v>
      </c>
      <c r="AK294" s="19">
        <f t="shared" si="55"/>
        <v>0</v>
      </c>
      <c r="AL294" s="19">
        <f t="shared" si="54"/>
        <v>0</v>
      </c>
      <c r="AM294" s="19">
        <f t="shared" si="54"/>
        <v>0</v>
      </c>
      <c r="AN294" s="19">
        <f t="shared" si="54"/>
        <v>0</v>
      </c>
      <c r="AO294" s="19">
        <f t="shared" si="54"/>
        <v>0</v>
      </c>
      <c r="AP294" s="19">
        <f t="shared" si="54"/>
        <v>0</v>
      </c>
      <c r="AQ294" s="118">
        <f>'[4]Sped FY 2021'!CR310</f>
        <v>0</v>
      </c>
      <c r="AR294" s="119">
        <f>'[4]Sped FY 2021'!CS310</f>
        <v>0</v>
      </c>
      <c r="AS294" s="188">
        <f>'[5]Sped FY 2021'!CO310</f>
        <v>0</v>
      </c>
      <c r="AT294" s="189">
        <f>'[5]Sped FY 2021'!CQ310</f>
        <v>0</v>
      </c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  <c r="CB294" s="162"/>
      <c r="CC294" s="162"/>
      <c r="CD294" s="162"/>
      <c r="CE294" s="162"/>
      <c r="CF294" s="162"/>
      <c r="CG294" s="162"/>
      <c r="CH294" s="162"/>
      <c r="CI294" s="162"/>
      <c r="CJ294" s="162"/>
    </row>
    <row r="295" spans="1:88" ht="15" x14ac:dyDescent="0.25">
      <c r="A295" s="194">
        <v>924</v>
      </c>
      <c r="B295" s="194">
        <v>83</v>
      </c>
      <c r="C295" s="195" t="s">
        <v>650</v>
      </c>
      <c r="D295" s="157">
        <v>8</v>
      </c>
      <c r="E295" s="120">
        <f>'[4]Sped FY 2021'!AB311</f>
        <v>0</v>
      </c>
      <c r="F295" s="120">
        <f>'[4]Sped FY 2021'!AK311</f>
        <v>0</v>
      </c>
      <c r="G295" s="120">
        <f>'[4]Sped FY 2021'!BP311</f>
        <v>0</v>
      </c>
      <c r="H295" s="120">
        <f>-'[4]Sped FY 2021'!CI311</f>
        <v>0</v>
      </c>
      <c r="I295" s="120">
        <f>'[4]Sped FY 2021'!CB311</f>
        <v>0</v>
      </c>
      <c r="J295" s="120">
        <f>'[4]Sped FY 2021'!BF311-'[4]Sped FY 2021'!BI311</f>
        <v>0</v>
      </c>
      <c r="K295" s="120">
        <f>'[4]Sped FY 2021'!CJ311</f>
        <v>0</v>
      </c>
      <c r="L295" s="138">
        <f t="shared" si="47"/>
        <v>0</v>
      </c>
      <c r="M295" s="134">
        <f t="shared" si="48"/>
        <v>0</v>
      </c>
      <c r="N295" s="158">
        <v>924</v>
      </c>
      <c r="O295" s="159">
        <v>83</v>
      </c>
      <c r="P295" s="14" t="s">
        <v>650</v>
      </c>
      <c r="Q295" s="14">
        <v>8</v>
      </c>
      <c r="R295" s="120">
        <v>0</v>
      </c>
      <c r="S295" s="120">
        <v>0</v>
      </c>
      <c r="T295" s="120">
        <v>0</v>
      </c>
      <c r="U295" s="120">
        <v>0</v>
      </c>
      <c r="V295" s="120">
        <v>0</v>
      </c>
      <c r="W295" s="138">
        <v>0</v>
      </c>
      <c r="X295" s="152"/>
      <c r="Y295" s="19">
        <f t="shared" si="49"/>
        <v>0</v>
      </c>
      <c r="Z295" s="19">
        <f t="shared" si="49"/>
        <v>0</v>
      </c>
      <c r="AA295" s="19">
        <f t="shared" si="50"/>
        <v>0</v>
      </c>
      <c r="AB295" s="19">
        <f t="shared" si="51"/>
        <v>0</v>
      </c>
      <c r="AC295" s="19">
        <f t="shared" si="51"/>
        <v>0</v>
      </c>
      <c r="AD295" s="19">
        <f t="shared" si="51"/>
        <v>0</v>
      </c>
      <c r="AE295" s="19">
        <f t="shared" si="52"/>
        <v>0</v>
      </c>
      <c r="AF295" s="19">
        <f t="shared" si="53"/>
        <v>0</v>
      </c>
      <c r="AG295" s="112"/>
      <c r="AH295" s="117">
        <f>'[4]Sped FY 2021'!DZ311</f>
        <v>0</v>
      </c>
      <c r="AI295" s="19">
        <f t="shared" si="55"/>
        <v>0</v>
      </c>
      <c r="AJ295" s="19">
        <f t="shared" si="55"/>
        <v>0</v>
      </c>
      <c r="AK295" s="19">
        <f t="shared" si="55"/>
        <v>0</v>
      </c>
      <c r="AL295" s="19">
        <f t="shared" si="54"/>
        <v>0</v>
      </c>
      <c r="AM295" s="19">
        <f t="shared" si="54"/>
        <v>0</v>
      </c>
      <c r="AN295" s="19">
        <f t="shared" si="54"/>
        <v>0</v>
      </c>
      <c r="AO295" s="19">
        <f t="shared" si="54"/>
        <v>0</v>
      </c>
      <c r="AP295" s="19">
        <f t="shared" si="54"/>
        <v>0</v>
      </c>
      <c r="AQ295" s="118">
        <f>'[4]Sped FY 2021'!CR311</f>
        <v>0</v>
      </c>
      <c r="AR295" s="119">
        <f>'[4]Sped FY 2021'!CS311</f>
        <v>0</v>
      </c>
      <c r="AS295" s="188">
        <f>'[5]Sped FY 2021'!CO311</f>
        <v>0</v>
      </c>
      <c r="AT295" s="189">
        <f>'[5]Sped FY 2021'!CQ311</f>
        <v>0</v>
      </c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  <c r="CB295" s="162"/>
      <c r="CC295" s="162"/>
      <c r="CD295" s="162"/>
      <c r="CE295" s="162"/>
      <c r="CF295" s="162"/>
      <c r="CG295" s="162"/>
      <c r="CH295" s="162"/>
      <c r="CI295" s="162"/>
      <c r="CJ295" s="162"/>
    </row>
    <row r="296" spans="1:88" ht="15" x14ac:dyDescent="0.25">
      <c r="A296" s="194">
        <v>926</v>
      </c>
      <c r="B296" s="194">
        <v>83</v>
      </c>
      <c r="C296" s="195" t="s">
        <v>651</v>
      </c>
      <c r="D296" s="157">
        <v>8</v>
      </c>
      <c r="E296" s="120">
        <f>'[4]Sped FY 2021'!AB312</f>
        <v>259103.23919710092</v>
      </c>
      <c r="F296" s="120">
        <f>'[4]Sped FY 2021'!AK312</f>
        <v>497862.39149816596</v>
      </c>
      <c r="G296" s="120">
        <f>'[4]Sped FY 2021'!BP312</f>
        <v>0</v>
      </c>
      <c r="H296" s="120">
        <f>-'[4]Sped FY 2021'!CI312</f>
        <v>0</v>
      </c>
      <c r="I296" s="120">
        <f>'[4]Sped FY 2021'!CB312</f>
        <v>0</v>
      </c>
      <c r="J296" s="120">
        <f>'[4]Sped FY 2021'!BF312-'[4]Sped FY 2021'!BI312</f>
        <v>503163.98940816359</v>
      </c>
      <c r="K296" s="120">
        <f>'[4]Sped FY 2021'!CJ312</f>
        <v>0</v>
      </c>
      <c r="L296" s="138">
        <f t="shared" si="47"/>
        <v>1260129.6201034305</v>
      </c>
      <c r="M296" s="134">
        <f t="shared" si="48"/>
        <v>0</v>
      </c>
      <c r="N296" s="158">
        <v>926</v>
      </c>
      <c r="O296" s="159">
        <v>83</v>
      </c>
      <c r="P296" s="14" t="s">
        <v>651</v>
      </c>
      <c r="Q296" s="14">
        <v>8</v>
      </c>
      <c r="R296" s="120">
        <v>235495.50152682071</v>
      </c>
      <c r="S296" s="120">
        <v>511082.7245935229</v>
      </c>
      <c r="T296" s="120">
        <v>0</v>
      </c>
      <c r="U296" s="120">
        <v>0</v>
      </c>
      <c r="V296" s="120">
        <v>513551.3939830868</v>
      </c>
      <c r="W296" s="138">
        <v>1260129.6201034305</v>
      </c>
      <c r="X296" s="152"/>
      <c r="Y296" s="19">
        <f t="shared" si="49"/>
        <v>23607.737670280214</v>
      </c>
      <c r="Z296" s="19">
        <f t="shared" si="49"/>
        <v>-13220.333095356938</v>
      </c>
      <c r="AA296" s="19">
        <f t="shared" si="50"/>
        <v>0</v>
      </c>
      <c r="AB296" s="19">
        <f t="shared" si="51"/>
        <v>0</v>
      </c>
      <c r="AC296" s="19">
        <f t="shared" si="51"/>
        <v>0</v>
      </c>
      <c r="AD296" s="19">
        <f t="shared" si="51"/>
        <v>-10387.404574923217</v>
      </c>
      <c r="AE296" s="19">
        <f t="shared" si="52"/>
        <v>0</v>
      </c>
      <c r="AF296" s="19">
        <f t="shared" si="53"/>
        <v>0</v>
      </c>
      <c r="AG296" s="112"/>
      <c r="AH296" s="117">
        <f>'[4]Sped FY 2021'!DZ312</f>
        <v>0</v>
      </c>
      <c r="AI296" s="19">
        <f t="shared" si="55"/>
        <v>0</v>
      </c>
      <c r="AJ296" s="19">
        <f t="shared" si="55"/>
        <v>0</v>
      </c>
      <c r="AK296" s="19">
        <f t="shared" si="55"/>
        <v>0</v>
      </c>
      <c r="AL296" s="19">
        <f t="shared" si="54"/>
        <v>0</v>
      </c>
      <c r="AM296" s="19">
        <f t="shared" si="54"/>
        <v>0</v>
      </c>
      <c r="AN296" s="19">
        <f t="shared" si="54"/>
        <v>0</v>
      </c>
      <c r="AO296" s="19">
        <f t="shared" si="54"/>
        <v>0</v>
      </c>
      <c r="AP296" s="19">
        <f t="shared" si="54"/>
        <v>0</v>
      </c>
      <c r="AQ296" s="118">
        <f>'[4]Sped FY 2021'!CR312</f>
        <v>0</v>
      </c>
      <c r="AR296" s="119">
        <f>'[4]Sped FY 2021'!CS312</f>
        <v>0</v>
      </c>
      <c r="AS296" s="188">
        <f>'[5]Sped FY 2021'!CO312</f>
        <v>0.60683641467970695</v>
      </c>
      <c r="AT296" s="189">
        <f>'[5]Sped FY 2021'!CQ312</f>
        <v>0.60683641467970695</v>
      </c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  <c r="CB296" s="162"/>
      <c r="CC296" s="162"/>
      <c r="CD296" s="162"/>
      <c r="CE296" s="162"/>
      <c r="CF296" s="162"/>
      <c r="CG296" s="162"/>
      <c r="CH296" s="162"/>
      <c r="CI296" s="162"/>
      <c r="CJ296" s="162"/>
    </row>
    <row r="297" spans="1:88" ht="15" x14ac:dyDescent="0.25">
      <c r="A297" s="194">
        <v>927</v>
      </c>
      <c r="B297" s="194">
        <v>83</v>
      </c>
      <c r="C297" s="195" t="s">
        <v>652</v>
      </c>
      <c r="D297" s="157">
        <v>8</v>
      </c>
      <c r="E297" s="120">
        <f>'[4]Sped FY 2021'!AB313</f>
        <v>0</v>
      </c>
      <c r="F297" s="120">
        <f>'[4]Sped FY 2021'!AK313</f>
        <v>0</v>
      </c>
      <c r="G297" s="120">
        <f>'[4]Sped FY 2021'!BP313</f>
        <v>0</v>
      </c>
      <c r="H297" s="120">
        <f>-'[4]Sped FY 2021'!CI313</f>
        <v>0</v>
      </c>
      <c r="I297" s="120">
        <f>'[4]Sped FY 2021'!CB313</f>
        <v>0</v>
      </c>
      <c r="J297" s="120">
        <f>'[4]Sped FY 2021'!BF313-'[4]Sped FY 2021'!BI313</f>
        <v>0</v>
      </c>
      <c r="K297" s="120">
        <f>'[4]Sped FY 2021'!CJ313</f>
        <v>0</v>
      </c>
      <c r="L297" s="138">
        <f t="shared" si="47"/>
        <v>0</v>
      </c>
      <c r="M297" s="134">
        <f t="shared" si="48"/>
        <v>0</v>
      </c>
      <c r="N297" s="158">
        <v>927</v>
      </c>
      <c r="O297" s="159">
        <v>83</v>
      </c>
      <c r="P297" s="14" t="s">
        <v>652</v>
      </c>
      <c r="Q297" s="14">
        <v>8</v>
      </c>
      <c r="R297" s="120">
        <v>0</v>
      </c>
      <c r="S297" s="120">
        <v>0</v>
      </c>
      <c r="T297" s="120">
        <v>0</v>
      </c>
      <c r="U297" s="120">
        <v>0</v>
      </c>
      <c r="V297" s="120">
        <v>0</v>
      </c>
      <c r="W297" s="138">
        <v>0</v>
      </c>
      <c r="X297" s="152"/>
      <c r="Y297" s="19">
        <f t="shared" si="49"/>
        <v>0</v>
      </c>
      <c r="Z297" s="19">
        <f t="shared" si="49"/>
        <v>0</v>
      </c>
      <c r="AA297" s="19">
        <f t="shared" si="50"/>
        <v>0</v>
      </c>
      <c r="AB297" s="19">
        <f t="shared" si="51"/>
        <v>0</v>
      </c>
      <c r="AC297" s="19">
        <f t="shared" si="51"/>
        <v>0</v>
      </c>
      <c r="AD297" s="19">
        <f t="shared" si="51"/>
        <v>0</v>
      </c>
      <c r="AE297" s="19">
        <f t="shared" si="52"/>
        <v>0</v>
      </c>
      <c r="AF297" s="19">
        <f t="shared" si="53"/>
        <v>0</v>
      </c>
      <c r="AG297" s="112"/>
      <c r="AH297" s="117">
        <f>'[4]Sped FY 2021'!DZ313</f>
        <v>0</v>
      </c>
      <c r="AI297" s="19">
        <f t="shared" si="55"/>
        <v>0</v>
      </c>
      <c r="AJ297" s="19">
        <f t="shared" si="55"/>
        <v>0</v>
      </c>
      <c r="AK297" s="19">
        <f t="shared" si="55"/>
        <v>0</v>
      </c>
      <c r="AL297" s="19">
        <f t="shared" si="54"/>
        <v>0</v>
      </c>
      <c r="AM297" s="19">
        <f t="shared" si="54"/>
        <v>0</v>
      </c>
      <c r="AN297" s="19">
        <f t="shared" si="54"/>
        <v>0</v>
      </c>
      <c r="AO297" s="19">
        <f t="shared" si="54"/>
        <v>0</v>
      </c>
      <c r="AP297" s="19">
        <f t="shared" si="54"/>
        <v>0</v>
      </c>
      <c r="AQ297" s="118">
        <f>'[4]Sped FY 2021'!CR313</f>
        <v>0</v>
      </c>
      <c r="AR297" s="119">
        <f>'[4]Sped FY 2021'!CS313</f>
        <v>0</v>
      </c>
      <c r="AS297" s="188">
        <f>'[5]Sped FY 2021'!CO313</f>
        <v>0</v>
      </c>
      <c r="AT297" s="189">
        <f>'[5]Sped FY 2021'!CQ313</f>
        <v>0</v>
      </c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  <c r="CB297" s="162"/>
      <c r="CC297" s="162"/>
      <c r="CD297" s="162"/>
      <c r="CE297" s="162"/>
      <c r="CF297" s="162"/>
      <c r="CG297" s="162"/>
      <c r="CH297" s="162"/>
      <c r="CI297" s="162"/>
      <c r="CJ297" s="162"/>
    </row>
    <row r="298" spans="1:88" ht="15" x14ac:dyDescent="0.25">
      <c r="A298" s="194">
        <v>928</v>
      </c>
      <c r="B298" s="194">
        <v>83</v>
      </c>
      <c r="C298" s="195" t="s">
        <v>653</v>
      </c>
      <c r="D298" s="157">
        <v>8</v>
      </c>
      <c r="E298" s="120">
        <f>'[4]Sped FY 2021'!AB314</f>
        <v>0</v>
      </c>
      <c r="F298" s="120">
        <f>'[4]Sped FY 2021'!AK314</f>
        <v>0</v>
      </c>
      <c r="G298" s="120">
        <f>'[4]Sped FY 2021'!BP314</f>
        <v>0</v>
      </c>
      <c r="H298" s="120">
        <f>-'[4]Sped FY 2021'!CI314</f>
        <v>0</v>
      </c>
      <c r="I298" s="120">
        <f>'[4]Sped FY 2021'!CB314</f>
        <v>0</v>
      </c>
      <c r="J298" s="120">
        <f>'[4]Sped FY 2021'!BF314-'[4]Sped FY 2021'!BI314</f>
        <v>0</v>
      </c>
      <c r="K298" s="120">
        <f>'[4]Sped FY 2021'!CJ314</f>
        <v>0</v>
      </c>
      <c r="L298" s="138">
        <f t="shared" si="47"/>
        <v>0</v>
      </c>
      <c r="M298" s="134">
        <f t="shared" si="48"/>
        <v>0</v>
      </c>
      <c r="N298" s="158">
        <v>928</v>
      </c>
      <c r="O298" s="159">
        <v>83</v>
      </c>
      <c r="P298" s="14" t="s">
        <v>653</v>
      </c>
      <c r="Q298" s="14">
        <v>8</v>
      </c>
      <c r="R298" s="120">
        <v>0</v>
      </c>
      <c r="S298" s="120">
        <v>0</v>
      </c>
      <c r="T298" s="120">
        <v>0</v>
      </c>
      <c r="U298" s="120">
        <v>0</v>
      </c>
      <c r="V298" s="120">
        <v>0</v>
      </c>
      <c r="W298" s="138">
        <v>0</v>
      </c>
      <c r="X298" s="152"/>
      <c r="Y298" s="19">
        <f t="shared" si="49"/>
        <v>0</v>
      </c>
      <c r="Z298" s="19">
        <f t="shared" si="49"/>
        <v>0</v>
      </c>
      <c r="AA298" s="19">
        <f t="shared" si="50"/>
        <v>0</v>
      </c>
      <c r="AB298" s="19">
        <f t="shared" si="51"/>
        <v>0</v>
      </c>
      <c r="AC298" s="19">
        <f t="shared" si="51"/>
        <v>0</v>
      </c>
      <c r="AD298" s="19">
        <f t="shared" si="51"/>
        <v>0</v>
      </c>
      <c r="AE298" s="19">
        <f t="shared" si="52"/>
        <v>0</v>
      </c>
      <c r="AF298" s="19">
        <f t="shared" si="53"/>
        <v>0</v>
      </c>
      <c r="AG298" s="112"/>
      <c r="AH298" s="117">
        <f>'[4]Sped FY 2021'!DZ314</f>
        <v>0</v>
      </c>
      <c r="AI298" s="19">
        <f t="shared" si="55"/>
        <v>0</v>
      </c>
      <c r="AJ298" s="19">
        <f t="shared" si="55"/>
        <v>0</v>
      </c>
      <c r="AK298" s="19">
        <f t="shared" si="55"/>
        <v>0</v>
      </c>
      <c r="AL298" s="19">
        <f t="shared" si="54"/>
        <v>0</v>
      </c>
      <c r="AM298" s="19">
        <f t="shared" si="54"/>
        <v>0</v>
      </c>
      <c r="AN298" s="19">
        <f t="shared" si="54"/>
        <v>0</v>
      </c>
      <c r="AO298" s="19">
        <f t="shared" si="54"/>
        <v>0</v>
      </c>
      <c r="AP298" s="19">
        <f t="shared" si="54"/>
        <v>0</v>
      </c>
      <c r="AQ298" s="118">
        <f>'[4]Sped FY 2021'!CR314</f>
        <v>0</v>
      </c>
      <c r="AR298" s="119">
        <f>'[4]Sped FY 2021'!CS314</f>
        <v>0</v>
      </c>
      <c r="AS298" s="188">
        <f>'[5]Sped FY 2021'!CO314</f>
        <v>0</v>
      </c>
      <c r="AT298" s="189">
        <f>'[5]Sped FY 2021'!CQ314</f>
        <v>0</v>
      </c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  <c r="CB298" s="162"/>
      <c r="CC298" s="162"/>
      <c r="CD298" s="162"/>
      <c r="CE298" s="162"/>
      <c r="CF298" s="162"/>
      <c r="CG298" s="162"/>
      <c r="CH298" s="162"/>
      <c r="CI298" s="162"/>
      <c r="CJ298" s="162"/>
    </row>
    <row r="299" spans="1:88" ht="15" x14ac:dyDescent="0.25">
      <c r="A299" s="194">
        <v>935</v>
      </c>
      <c r="B299" s="194">
        <v>52</v>
      </c>
      <c r="C299" s="195" t="s">
        <v>654</v>
      </c>
      <c r="D299" s="157">
        <v>8</v>
      </c>
      <c r="E299" s="120">
        <f>'[4]Sped FY 2021'!AB315</f>
        <v>478634.07564588427</v>
      </c>
      <c r="F299" s="120">
        <f>'[4]Sped FY 2021'!AK315</f>
        <v>255764.68746315074</v>
      </c>
      <c r="G299" s="120">
        <f>'[4]Sped FY 2021'!BP315</f>
        <v>0</v>
      </c>
      <c r="H299" s="120">
        <f>-'[4]Sped FY 2021'!CI315</f>
        <v>0</v>
      </c>
      <c r="I299" s="120">
        <f>'[4]Sped FY 2021'!CB315</f>
        <v>0</v>
      </c>
      <c r="J299" s="120">
        <f>'[4]Sped FY 2021'!BF315-'[4]Sped FY 2021'!BI315</f>
        <v>737953.92519368848</v>
      </c>
      <c r="K299" s="120">
        <f>'[4]Sped FY 2021'!CJ315</f>
        <v>0</v>
      </c>
      <c r="L299" s="138">
        <f t="shared" si="47"/>
        <v>1472352.6883027235</v>
      </c>
      <c r="M299" s="134">
        <f t="shared" si="48"/>
        <v>0</v>
      </c>
      <c r="N299" s="158">
        <v>935</v>
      </c>
      <c r="O299" s="159">
        <v>52</v>
      </c>
      <c r="P299" s="14" t="s">
        <v>654</v>
      </c>
      <c r="Q299" s="14">
        <v>8</v>
      </c>
      <c r="R299" s="120">
        <v>478634.07564588427</v>
      </c>
      <c r="S299" s="120">
        <v>255764.68746315074</v>
      </c>
      <c r="T299" s="120">
        <v>0</v>
      </c>
      <c r="U299" s="120">
        <v>0</v>
      </c>
      <c r="V299" s="120">
        <v>737953.92519368848</v>
      </c>
      <c r="W299" s="138">
        <v>1472352.6883027235</v>
      </c>
      <c r="X299" s="152"/>
      <c r="Y299" s="19">
        <f t="shared" si="49"/>
        <v>0</v>
      </c>
      <c r="Z299" s="19">
        <f t="shared" si="49"/>
        <v>0</v>
      </c>
      <c r="AA299" s="19">
        <f t="shared" si="50"/>
        <v>0</v>
      </c>
      <c r="AB299" s="19">
        <f t="shared" si="51"/>
        <v>0</v>
      </c>
      <c r="AC299" s="19">
        <f t="shared" si="51"/>
        <v>0</v>
      </c>
      <c r="AD299" s="19">
        <f t="shared" si="51"/>
        <v>0</v>
      </c>
      <c r="AE299" s="19">
        <f t="shared" si="52"/>
        <v>0</v>
      </c>
      <c r="AF299" s="19">
        <f t="shared" si="53"/>
        <v>0</v>
      </c>
      <c r="AG299" s="112"/>
      <c r="AH299" s="117">
        <f>'[4]Sped FY 2021'!DZ315</f>
        <v>0</v>
      </c>
      <c r="AI299" s="19">
        <f t="shared" si="55"/>
        <v>0</v>
      </c>
      <c r="AJ299" s="19">
        <f t="shared" si="55"/>
        <v>0</v>
      </c>
      <c r="AK299" s="19">
        <f t="shared" si="55"/>
        <v>0</v>
      </c>
      <c r="AL299" s="19">
        <f t="shared" si="54"/>
        <v>0</v>
      </c>
      <c r="AM299" s="19">
        <f t="shared" si="54"/>
        <v>0</v>
      </c>
      <c r="AN299" s="19">
        <f t="shared" si="54"/>
        <v>0</v>
      </c>
      <c r="AO299" s="19">
        <f t="shared" si="54"/>
        <v>0</v>
      </c>
      <c r="AP299" s="19">
        <f t="shared" si="54"/>
        <v>0</v>
      </c>
      <c r="AQ299" s="118">
        <f>'[4]Sped FY 2021'!CR315</f>
        <v>0</v>
      </c>
      <c r="AR299" s="119">
        <f>'[4]Sped FY 2021'!CS315</f>
        <v>0</v>
      </c>
      <c r="AS299" s="188">
        <f>'[5]Sped FY 2021'!CO315</f>
        <v>0.5188955942273209</v>
      </c>
      <c r="AT299" s="189">
        <f>'[5]Sped FY 2021'!CQ315</f>
        <v>0.5188955942273209</v>
      </c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  <c r="CB299" s="162"/>
      <c r="CC299" s="162"/>
      <c r="CD299" s="162"/>
      <c r="CE299" s="162"/>
      <c r="CF299" s="162"/>
      <c r="CG299" s="162"/>
      <c r="CH299" s="162"/>
      <c r="CI299" s="162"/>
      <c r="CJ299" s="162"/>
    </row>
    <row r="300" spans="1:88" ht="15" x14ac:dyDescent="0.25">
      <c r="A300" s="194">
        <v>938</v>
      </c>
      <c r="B300" s="194">
        <v>52</v>
      </c>
      <c r="C300" s="195" t="s">
        <v>655</v>
      </c>
      <c r="D300" s="157">
        <v>8</v>
      </c>
      <c r="E300" s="120">
        <f>'[4]Sped FY 2021'!AB316</f>
        <v>1677979.6312288858</v>
      </c>
      <c r="F300" s="120">
        <f>'[4]Sped FY 2021'!AK316</f>
        <v>776383.71642215247</v>
      </c>
      <c r="G300" s="120">
        <f>'[4]Sped FY 2021'!BP316</f>
        <v>0</v>
      </c>
      <c r="H300" s="120">
        <f>-'[4]Sped FY 2021'!CI316</f>
        <v>0</v>
      </c>
      <c r="I300" s="120">
        <f>'[4]Sped FY 2021'!CB316</f>
        <v>0</v>
      </c>
      <c r="J300" s="120">
        <f>'[4]Sped FY 2021'!BF316-'[4]Sped FY 2021'!BI316</f>
        <v>2867754.0190011412</v>
      </c>
      <c r="K300" s="120">
        <f>'[4]Sped FY 2021'!CJ316</f>
        <v>0</v>
      </c>
      <c r="L300" s="138">
        <f t="shared" si="47"/>
        <v>5322117.3666521795</v>
      </c>
      <c r="M300" s="134">
        <f t="shared" si="48"/>
        <v>0</v>
      </c>
      <c r="N300" s="158">
        <v>938</v>
      </c>
      <c r="O300" s="159">
        <v>52</v>
      </c>
      <c r="P300" s="14" t="s">
        <v>655</v>
      </c>
      <c r="Q300" s="14">
        <v>8</v>
      </c>
      <c r="R300" s="120">
        <v>1677979.6312288858</v>
      </c>
      <c r="S300" s="120">
        <v>776383.71642215247</v>
      </c>
      <c r="T300" s="120">
        <v>0</v>
      </c>
      <c r="U300" s="120">
        <v>0</v>
      </c>
      <c r="V300" s="120">
        <v>2867754.0190011412</v>
      </c>
      <c r="W300" s="138">
        <v>5322117.3666521795</v>
      </c>
      <c r="X300" s="152"/>
      <c r="Y300" s="19">
        <f t="shared" si="49"/>
        <v>0</v>
      </c>
      <c r="Z300" s="19">
        <f t="shared" si="49"/>
        <v>0</v>
      </c>
      <c r="AA300" s="19">
        <f t="shared" si="50"/>
        <v>0</v>
      </c>
      <c r="AB300" s="19">
        <f t="shared" si="51"/>
        <v>0</v>
      </c>
      <c r="AC300" s="19">
        <f t="shared" si="51"/>
        <v>0</v>
      </c>
      <c r="AD300" s="19">
        <f t="shared" si="51"/>
        <v>0</v>
      </c>
      <c r="AE300" s="19">
        <f t="shared" si="52"/>
        <v>0</v>
      </c>
      <c r="AF300" s="19">
        <f t="shared" si="53"/>
        <v>0</v>
      </c>
      <c r="AG300" s="112"/>
      <c r="AH300" s="117">
        <f>'[4]Sped FY 2021'!DZ316</f>
        <v>0</v>
      </c>
      <c r="AI300" s="19">
        <f t="shared" si="55"/>
        <v>0</v>
      </c>
      <c r="AJ300" s="19">
        <f t="shared" si="55"/>
        <v>0</v>
      </c>
      <c r="AK300" s="19">
        <f t="shared" si="55"/>
        <v>0</v>
      </c>
      <c r="AL300" s="19">
        <f t="shared" si="54"/>
        <v>0</v>
      </c>
      <c r="AM300" s="19">
        <f t="shared" si="54"/>
        <v>0</v>
      </c>
      <c r="AN300" s="19">
        <f t="shared" si="54"/>
        <v>0</v>
      </c>
      <c r="AO300" s="19">
        <f t="shared" si="54"/>
        <v>0</v>
      </c>
      <c r="AP300" s="19">
        <f t="shared" si="54"/>
        <v>0</v>
      </c>
      <c r="AQ300" s="118">
        <f>'[4]Sped FY 2021'!CR316</f>
        <v>0</v>
      </c>
      <c r="AR300" s="119">
        <f>'[4]Sped FY 2021'!CS316</f>
        <v>0</v>
      </c>
      <c r="AS300" s="188">
        <f>'[5]Sped FY 2021'!CO316</f>
        <v>0.54608299806797134</v>
      </c>
      <c r="AT300" s="189">
        <f>'[5]Sped FY 2021'!CQ316</f>
        <v>0.54608299806797134</v>
      </c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  <c r="CB300" s="162"/>
      <c r="CC300" s="162"/>
      <c r="CD300" s="162"/>
      <c r="CE300" s="162"/>
      <c r="CF300" s="162"/>
      <c r="CG300" s="162"/>
      <c r="CH300" s="162"/>
      <c r="CI300" s="162"/>
      <c r="CJ300" s="162"/>
    </row>
    <row r="301" spans="1:88" ht="15" x14ac:dyDescent="0.25">
      <c r="A301" s="194">
        <v>957</v>
      </c>
      <c r="B301" s="194">
        <v>51</v>
      </c>
      <c r="C301" s="195" t="s">
        <v>656</v>
      </c>
      <c r="D301" s="157">
        <v>8</v>
      </c>
      <c r="E301" s="120">
        <f>'[4]Sped FY 2021'!AB317</f>
        <v>0</v>
      </c>
      <c r="F301" s="120">
        <f>'[4]Sped FY 2021'!AK317</f>
        <v>0</v>
      </c>
      <c r="G301" s="120">
        <f>'[4]Sped FY 2021'!BP317</f>
        <v>0</v>
      </c>
      <c r="H301" s="120">
        <f>-'[4]Sped FY 2021'!CI317</f>
        <v>0</v>
      </c>
      <c r="I301" s="120">
        <f>'[4]Sped FY 2021'!CB317</f>
        <v>0</v>
      </c>
      <c r="J301" s="120">
        <f>'[4]Sped FY 2021'!BF317-'[4]Sped FY 2021'!BI317</f>
        <v>0</v>
      </c>
      <c r="K301" s="120">
        <f>'[4]Sped FY 2021'!CJ317</f>
        <v>0</v>
      </c>
      <c r="L301" s="138">
        <f t="shared" si="47"/>
        <v>0</v>
      </c>
      <c r="M301" s="134">
        <f t="shared" si="48"/>
        <v>0</v>
      </c>
      <c r="N301" s="158">
        <v>957</v>
      </c>
      <c r="O301" s="159">
        <v>51</v>
      </c>
      <c r="P301" s="14" t="s">
        <v>656</v>
      </c>
      <c r="Q301" s="14">
        <v>8</v>
      </c>
      <c r="R301" s="120">
        <v>0</v>
      </c>
      <c r="S301" s="120">
        <v>0</v>
      </c>
      <c r="T301" s="120">
        <v>0</v>
      </c>
      <c r="U301" s="120">
        <v>0</v>
      </c>
      <c r="V301" s="120">
        <v>0</v>
      </c>
      <c r="W301" s="138">
        <v>0</v>
      </c>
      <c r="X301" s="152"/>
      <c r="Y301" s="19">
        <f t="shared" si="49"/>
        <v>0</v>
      </c>
      <c r="Z301" s="19">
        <f t="shared" si="49"/>
        <v>0</v>
      </c>
      <c r="AA301" s="19">
        <f t="shared" si="50"/>
        <v>0</v>
      </c>
      <c r="AB301" s="19">
        <f t="shared" si="51"/>
        <v>0</v>
      </c>
      <c r="AC301" s="19">
        <f t="shared" si="51"/>
        <v>0</v>
      </c>
      <c r="AD301" s="19">
        <f t="shared" si="51"/>
        <v>0</v>
      </c>
      <c r="AE301" s="19">
        <f t="shared" si="52"/>
        <v>0</v>
      </c>
      <c r="AF301" s="19">
        <f t="shared" si="53"/>
        <v>0</v>
      </c>
      <c r="AG301" s="112"/>
      <c r="AH301" s="117">
        <f>'[4]Sped FY 2021'!DZ317</f>
        <v>0</v>
      </c>
      <c r="AI301" s="19">
        <f t="shared" si="55"/>
        <v>0</v>
      </c>
      <c r="AJ301" s="19">
        <f t="shared" si="55"/>
        <v>0</v>
      </c>
      <c r="AK301" s="19">
        <f t="shared" si="55"/>
        <v>0</v>
      </c>
      <c r="AL301" s="19">
        <f t="shared" si="54"/>
        <v>0</v>
      </c>
      <c r="AM301" s="19">
        <f t="shared" si="54"/>
        <v>0</v>
      </c>
      <c r="AN301" s="19">
        <f t="shared" si="54"/>
        <v>0</v>
      </c>
      <c r="AO301" s="19">
        <f t="shared" si="54"/>
        <v>0</v>
      </c>
      <c r="AP301" s="19">
        <f t="shared" si="54"/>
        <v>0</v>
      </c>
      <c r="AQ301" s="118">
        <f>'[4]Sped FY 2021'!CR317</f>
        <v>0</v>
      </c>
      <c r="AR301" s="119">
        <f>'[4]Sped FY 2021'!CS317</f>
        <v>0</v>
      </c>
      <c r="AS301" s="188">
        <f>'[5]Sped FY 2021'!CO317</f>
        <v>0</v>
      </c>
      <c r="AT301" s="189">
        <f>'[5]Sped FY 2021'!CQ317</f>
        <v>0</v>
      </c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  <c r="CB301" s="162"/>
      <c r="CC301" s="162"/>
      <c r="CD301" s="162"/>
      <c r="CE301" s="162"/>
      <c r="CF301" s="162"/>
      <c r="CG301" s="162"/>
      <c r="CH301" s="162"/>
      <c r="CI301" s="162"/>
      <c r="CJ301" s="162"/>
    </row>
    <row r="302" spans="1:88" ht="15" x14ac:dyDescent="0.25">
      <c r="A302" s="194">
        <v>963</v>
      </c>
      <c r="B302" s="194">
        <v>51</v>
      </c>
      <c r="C302" s="195" t="s">
        <v>657</v>
      </c>
      <c r="D302" s="157">
        <v>8</v>
      </c>
      <c r="E302" s="120">
        <f>'[4]Sped FY 2021'!AB318</f>
        <v>0</v>
      </c>
      <c r="F302" s="120">
        <f>'[4]Sped FY 2021'!AK318</f>
        <v>0</v>
      </c>
      <c r="G302" s="120">
        <f>'[4]Sped FY 2021'!BP318</f>
        <v>0</v>
      </c>
      <c r="H302" s="120">
        <f>-'[4]Sped FY 2021'!CI318</f>
        <v>0</v>
      </c>
      <c r="I302" s="120">
        <f>'[4]Sped FY 2021'!CB318</f>
        <v>0</v>
      </c>
      <c r="J302" s="120">
        <f>'[4]Sped FY 2021'!BF318-'[4]Sped FY 2021'!BI318</f>
        <v>0</v>
      </c>
      <c r="K302" s="120">
        <f>'[4]Sped FY 2021'!CJ318</f>
        <v>0</v>
      </c>
      <c r="L302" s="138">
        <f t="shared" si="47"/>
        <v>0</v>
      </c>
      <c r="M302" s="134">
        <f t="shared" si="48"/>
        <v>0</v>
      </c>
      <c r="N302" s="158">
        <v>963</v>
      </c>
      <c r="O302" s="159">
        <v>51</v>
      </c>
      <c r="P302" s="14" t="s">
        <v>657</v>
      </c>
      <c r="Q302" s="14">
        <v>8</v>
      </c>
      <c r="R302" s="120">
        <v>0</v>
      </c>
      <c r="S302" s="120">
        <v>0</v>
      </c>
      <c r="T302" s="120">
        <v>0</v>
      </c>
      <c r="U302" s="120">
        <v>0</v>
      </c>
      <c r="V302" s="120">
        <v>0</v>
      </c>
      <c r="W302" s="138">
        <v>0</v>
      </c>
      <c r="X302" s="152"/>
      <c r="Y302" s="19">
        <f t="shared" si="49"/>
        <v>0</v>
      </c>
      <c r="Z302" s="19">
        <f t="shared" si="49"/>
        <v>0</v>
      </c>
      <c r="AA302" s="19">
        <f t="shared" si="50"/>
        <v>0</v>
      </c>
      <c r="AB302" s="19">
        <f t="shared" si="51"/>
        <v>0</v>
      </c>
      <c r="AC302" s="19">
        <f t="shared" si="51"/>
        <v>0</v>
      </c>
      <c r="AD302" s="19">
        <f t="shared" si="51"/>
        <v>0</v>
      </c>
      <c r="AE302" s="19">
        <f t="shared" si="52"/>
        <v>0</v>
      </c>
      <c r="AF302" s="19">
        <f t="shared" si="53"/>
        <v>0</v>
      </c>
      <c r="AG302" s="112"/>
      <c r="AH302" s="117">
        <f>'[4]Sped FY 2021'!DZ318</f>
        <v>0</v>
      </c>
      <c r="AI302" s="19">
        <f t="shared" si="55"/>
        <v>0</v>
      </c>
      <c r="AJ302" s="19">
        <f t="shared" si="55"/>
        <v>0</v>
      </c>
      <c r="AK302" s="19">
        <f t="shared" si="55"/>
        <v>0</v>
      </c>
      <c r="AL302" s="19">
        <f t="shared" si="54"/>
        <v>0</v>
      </c>
      <c r="AM302" s="19">
        <f t="shared" si="54"/>
        <v>0</v>
      </c>
      <c r="AN302" s="19">
        <f t="shared" si="54"/>
        <v>0</v>
      </c>
      <c r="AO302" s="19">
        <f t="shared" si="54"/>
        <v>0</v>
      </c>
      <c r="AP302" s="19">
        <f t="shared" si="54"/>
        <v>0</v>
      </c>
      <c r="AQ302" s="118">
        <f>'[4]Sped FY 2021'!CR318</f>
        <v>0</v>
      </c>
      <c r="AR302" s="119">
        <f>'[4]Sped FY 2021'!CS318</f>
        <v>0</v>
      </c>
      <c r="AS302" s="188">
        <f>'[5]Sped FY 2021'!CO318</f>
        <v>0</v>
      </c>
      <c r="AT302" s="189">
        <f>'[5]Sped FY 2021'!CQ318</f>
        <v>0</v>
      </c>
      <c r="AU302" s="163"/>
      <c r="AV302" s="164"/>
      <c r="AW302" s="165"/>
      <c r="AX302" s="165"/>
      <c r="AY302" s="165"/>
      <c r="AZ302" s="165"/>
      <c r="BA302" s="165"/>
      <c r="BB302" s="165"/>
      <c r="BC302" s="165"/>
      <c r="BD302" s="165"/>
      <c r="BE302" s="165"/>
      <c r="BF302" s="165"/>
      <c r="BG302" s="165"/>
      <c r="BH302" s="165"/>
      <c r="BI302" s="165"/>
      <c r="BJ302" s="165"/>
      <c r="BK302" s="165"/>
      <c r="BL302" s="165"/>
      <c r="BM302" s="165"/>
      <c r="BN302" s="165"/>
      <c r="BO302" s="165"/>
      <c r="BP302" s="165"/>
      <c r="BQ302" s="165"/>
      <c r="BR302" s="165"/>
      <c r="BS302" s="165"/>
      <c r="BT302" s="165"/>
      <c r="BU302" s="165"/>
      <c r="BV302" s="165"/>
      <c r="BW302" s="165"/>
      <c r="BX302" s="165"/>
      <c r="BY302" s="165"/>
      <c r="BZ302" s="165"/>
      <c r="CA302" s="165"/>
      <c r="CB302" s="165"/>
      <c r="CC302" s="165"/>
      <c r="CD302" s="165"/>
      <c r="CE302" s="165"/>
      <c r="CF302" s="165"/>
      <c r="CG302" s="165"/>
      <c r="CH302" s="165"/>
      <c r="CI302" s="165"/>
      <c r="CJ302" s="165"/>
    </row>
    <row r="303" spans="1:88" ht="15" x14ac:dyDescent="0.25">
      <c r="A303" s="194">
        <v>966</v>
      </c>
      <c r="B303" s="194">
        <v>51</v>
      </c>
      <c r="C303" s="195" t="s">
        <v>658</v>
      </c>
      <c r="D303" s="157">
        <v>8</v>
      </c>
      <c r="E303" s="120">
        <f>'[4]Sped FY 2021'!AB319</f>
        <v>193599.90316942261</v>
      </c>
      <c r="F303" s="120">
        <f>'[4]Sped FY 2021'!AK319</f>
        <v>138837.15607202862</v>
      </c>
      <c r="G303" s="120">
        <f>'[4]Sped FY 2021'!BP319</f>
        <v>0</v>
      </c>
      <c r="H303" s="120">
        <f>-'[4]Sped FY 2021'!CI319</f>
        <v>0</v>
      </c>
      <c r="I303" s="120">
        <f>'[4]Sped FY 2021'!CB319</f>
        <v>0</v>
      </c>
      <c r="J303" s="120">
        <f>'[4]Sped FY 2021'!BF319-'[4]Sped FY 2021'!BI319</f>
        <v>148911.74724693474</v>
      </c>
      <c r="K303" s="120">
        <f>'[4]Sped FY 2021'!CJ319</f>
        <v>0</v>
      </c>
      <c r="L303" s="138">
        <f t="shared" si="47"/>
        <v>481348.80648838595</v>
      </c>
      <c r="M303" s="134">
        <f t="shared" si="48"/>
        <v>0</v>
      </c>
      <c r="N303" s="158">
        <v>966</v>
      </c>
      <c r="O303" s="159">
        <v>51</v>
      </c>
      <c r="P303" s="14" t="s">
        <v>658</v>
      </c>
      <c r="Q303" s="14">
        <v>8</v>
      </c>
      <c r="R303" s="120">
        <v>184388.12272957939</v>
      </c>
      <c r="S303" s="120">
        <v>143995.75311834083</v>
      </c>
      <c r="T303" s="120">
        <v>0</v>
      </c>
      <c r="U303" s="120">
        <v>0</v>
      </c>
      <c r="V303" s="120">
        <v>152964.93064046575</v>
      </c>
      <c r="W303" s="138">
        <v>481348.80648838595</v>
      </c>
      <c r="X303" s="152"/>
      <c r="Y303" s="19">
        <f t="shared" si="49"/>
        <v>9211.7804398432199</v>
      </c>
      <c r="Z303" s="19">
        <f t="shared" si="49"/>
        <v>-5158.5970463122067</v>
      </c>
      <c r="AA303" s="19">
        <f t="shared" si="50"/>
        <v>0</v>
      </c>
      <c r="AB303" s="19">
        <f t="shared" si="51"/>
        <v>0</v>
      </c>
      <c r="AC303" s="19">
        <f t="shared" si="51"/>
        <v>0</v>
      </c>
      <c r="AD303" s="19">
        <f t="shared" si="51"/>
        <v>-4053.1833935310133</v>
      </c>
      <c r="AE303" s="19">
        <f t="shared" si="52"/>
        <v>0</v>
      </c>
      <c r="AF303" s="19">
        <f t="shared" si="53"/>
        <v>0</v>
      </c>
      <c r="AG303" s="112"/>
      <c r="AH303" s="117">
        <f>'[4]Sped FY 2021'!DZ319</f>
        <v>0</v>
      </c>
      <c r="AI303" s="19">
        <f t="shared" si="55"/>
        <v>0</v>
      </c>
      <c r="AJ303" s="19">
        <f t="shared" si="55"/>
        <v>0</v>
      </c>
      <c r="AK303" s="19">
        <f t="shared" si="55"/>
        <v>0</v>
      </c>
      <c r="AL303" s="19">
        <f t="shared" si="54"/>
        <v>0</v>
      </c>
      <c r="AM303" s="19">
        <f t="shared" si="54"/>
        <v>0</v>
      </c>
      <c r="AN303" s="19">
        <f t="shared" si="54"/>
        <v>0</v>
      </c>
      <c r="AO303" s="19">
        <f t="shared" si="54"/>
        <v>0</v>
      </c>
      <c r="AP303" s="19">
        <f t="shared" si="54"/>
        <v>0</v>
      </c>
      <c r="AQ303" s="118">
        <f>'[4]Sped FY 2021'!CR319</f>
        <v>0</v>
      </c>
      <c r="AR303" s="119">
        <f>'[4]Sped FY 2021'!CS319</f>
        <v>0</v>
      </c>
      <c r="AS303" s="188">
        <f>'[5]Sped FY 2021'!CO319</f>
        <v>0.69063650882755911</v>
      </c>
      <c r="AT303" s="189">
        <f>'[5]Sped FY 2021'!CQ319</f>
        <v>0.69063650882755911</v>
      </c>
      <c r="AU303" s="163"/>
      <c r="AV303" s="164"/>
      <c r="AW303" s="165"/>
      <c r="AX303" s="165"/>
      <c r="AY303" s="165"/>
      <c r="AZ303" s="165"/>
      <c r="BA303" s="165"/>
      <c r="BB303" s="165"/>
      <c r="BC303" s="165"/>
      <c r="BD303" s="165"/>
      <c r="BE303" s="165"/>
      <c r="BF303" s="165"/>
      <c r="BG303" s="165"/>
      <c r="BH303" s="165"/>
      <c r="BI303" s="165"/>
      <c r="BJ303" s="165"/>
      <c r="BK303" s="165"/>
      <c r="BL303" s="165"/>
      <c r="BM303" s="165"/>
      <c r="BN303" s="165"/>
      <c r="BO303" s="165"/>
      <c r="BP303" s="165"/>
      <c r="BQ303" s="165"/>
      <c r="BR303" s="165"/>
      <c r="BS303" s="165"/>
      <c r="BT303" s="165"/>
      <c r="BU303" s="165"/>
      <c r="BV303" s="165"/>
      <c r="BW303" s="165"/>
      <c r="BX303" s="165"/>
      <c r="BY303" s="165"/>
      <c r="BZ303" s="165"/>
      <c r="CA303" s="165"/>
      <c r="CB303" s="165"/>
      <c r="CC303" s="165"/>
      <c r="CD303" s="165"/>
      <c r="CE303" s="165"/>
      <c r="CF303" s="165"/>
      <c r="CG303" s="165"/>
      <c r="CH303" s="165"/>
      <c r="CI303" s="165"/>
      <c r="CJ303" s="165"/>
    </row>
    <row r="304" spans="1:88" ht="15" x14ac:dyDescent="0.25">
      <c r="A304" s="194">
        <v>978</v>
      </c>
      <c r="B304" s="194">
        <v>52</v>
      </c>
      <c r="C304" s="195" t="s">
        <v>659</v>
      </c>
      <c r="D304" s="157">
        <v>8</v>
      </c>
      <c r="E304" s="120">
        <f>'[4]Sped FY 2021'!AB320</f>
        <v>0</v>
      </c>
      <c r="F304" s="120">
        <f>'[4]Sped FY 2021'!AK320</f>
        <v>0</v>
      </c>
      <c r="G304" s="120">
        <f>'[4]Sped FY 2021'!BP320</f>
        <v>0</v>
      </c>
      <c r="H304" s="120">
        <f>-'[4]Sped FY 2021'!CI320</f>
        <v>0</v>
      </c>
      <c r="I304" s="120">
        <f>'[4]Sped FY 2021'!CB320</f>
        <v>0</v>
      </c>
      <c r="J304" s="120">
        <f>'[4]Sped FY 2021'!BF320-'[4]Sped FY 2021'!BI320</f>
        <v>0</v>
      </c>
      <c r="K304" s="120">
        <f>'[4]Sped FY 2021'!CJ320</f>
        <v>0</v>
      </c>
      <c r="L304" s="138">
        <f t="shared" si="47"/>
        <v>0</v>
      </c>
      <c r="M304" s="134">
        <f t="shared" si="48"/>
        <v>0</v>
      </c>
      <c r="N304" s="158">
        <v>978</v>
      </c>
      <c r="O304" s="159">
        <v>52</v>
      </c>
      <c r="P304" s="14" t="s">
        <v>659</v>
      </c>
      <c r="Q304" s="14">
        <v>8</v>
      </c>
      <c r="R304" s="120">
        <v>0</v>
      </c>
      <c r="S304" s="120">
        <v>0</v>
      </c>
      <c r="T304" s="120">
        <v>0</v>
      </c>
      <c r="U304" s="120">
        <v>0</v>
      </c>
      <c r="V304" s="120">
        <v>0</v>
      </c>
      <c r="W304" s="138">
        <v>0</v>
      </c>
      <c r="X304" s="152"/>
      <c r="Y304" s="19">
        <f t="shared" si="49"/>
        <v>0</v>
      </c>
      <c r="Z304" s="19">
        <f t="shared" si="49"/>
        <v>0</v>
      </c>
      <c r="AA304" s="19">
        <f t="shared" si="50"/>
        <v>0</v>
      </c>
      <c r="AB304" s="19">
        <f t="shared" si="51"/>
        <v>0</v>
      </c>
      <c r="AC304" s="19">
        <f t="shared" si="51"/>
        <v>0</v>
      </c>
      <c r="AD304" s="19">
        <f t="shared" si="51"/>
        <v>0</v>
      </c>
      <c r="AE304" s="19">
        <f t="shared" si="52"/>
        <v>0</v>
      </c>
      <c r="AF304" s="19">
        <f t="shared" si="53"/>
        <v>0</v>
      </c>
      <c r="AG304" s="112"/>
      <c r="AH304" s="117">
        <f>'[4]Sped FY 2021'!DZ320</f>
        <v>0</v>
      </c>
      <c r="AI304" s="19">
        <f t="shared" si="55"/>
        <v>0</v>
      </c>
      <c r="AJ304" s="19">
        <f t="shared" si="55"/>
        <v>0</v>
      </c>
      <c r="AK304" s="19">
        <f t="shared" si="55"/>
        <v>0</v>
      </c>
      <c r="AL304" s="19">
        <f t="shared" si="54"/>
        <v>0</v>
      </c>
      <c r="AM304" s="19">
        <f t="shared" si="54"/>
        <v>0</v>
      </c>
      <c r="AN304" s="19">
        <f t="shared" si="54"/>
        <v>0</v>
      </c>
      <c r="AO304" s="19">
        <f t="shared" si="54"/>
        <v>0</v>
      </c>
      <c r="AP304" s="19">
        <f t="shared" si="54"/>
        <v>0</v>
      </c>
      <c r="AQ304" s="118">
        <f>'[4]Sped FY 2021'!CR320</f>
        <v>0</v>
      </c>
      <c r="AR304" s="119">
        <f>'[4]Sped FY 2021'!CS320</f>
        <v>0</v>
      </c>
      <c r="AS304" s="188">
        <f>'[5]Sped FY 2021'!CO320</f>
        <v>0</v>
      </c>
      <c r="AT304" s="189">
        <f>'[5]Sped FY 2021'!CQ320</f>
        <v>0</v>
      </c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  <c r="CB304" s="162"/>
      <c r="CC304" s="162"/>
      <c r="CD304" s="162"/>
      <c r="CE304" s="162"/>
      <c r="CF304" s="162"/>
      <c r="CG304" s="162"/>
      <c r="CH304" s="162"/>
      <c r="CI304" s="162"/>
      <c r="CJ304" s="162"/>
    </row>
    <row r="305" spans="1:88" ht="15" x14ac:dyDescent="0.25">
      <c r="A305" s="194">
        <v>985</v>
      </c>
      <c r="B305" s="194">
        <v>51</v>
      </c>
      <c r="C305" s="195" t="s">
        <v>660</v>
      </c>
      <c r="D305" s="157">
        <v>8</v>
      </c>
      <c r="E305" s="120">
        <f>'[4]Sped FY 2021'!AB321</f>
        <v>0</v>
      </c>
      <c r="F305" s="120">
        <f>'[4]Sped FY 2021'!AK321</f>
        <v>0</v>
      </c>
      <c r="G305" s="120">
        <f>'[4]Sped FY 2021'!BP321</f>
        <v>0</v>
      </c>
      <c r="H305" s="120">
        <f>-'[4]Sped FY 2021'!CI321</f>
        <v>0</v>
      </c>
      <c r="I305" s="120">
        <f>'[4]Sped FY 2021'!CB321</f>
        <v>0</v>
      </c>
      <c r="J305" s="120">
        <f>'[4]Sped FY 2021'!BF321-'[4]Sped FY 2021'!BI321</f>
        <v>0</v>
      </c>
      <c r="K305" s="120">
        <f>'[4]Sped FY 2021'!CJ321</f>
        <v>0</v>
      </c>
      <c r="L305" s="138">
        <f t="shared" si="47"/>
        <v>0</v>
      </c>
      <c r="M305" s="134">
        <f t="shared" si="48"/>
        <v>0</v>
      </c>
      <c r="N305" s="158">
        <v>985</v>
      </c>
      <c r="O305" s="159">
        <v>51</v>
      </c>
      <c r="P305" s="14" t="s">
        <v>660</v>
      </c>
      <c r="Q305" s="14">
        <v>8</v>
      </c>
      <c r="R305" s="120">
        <v>0</v>
      </c>
      <c r="S305" s="120">
        <v>0</v>
      </c>
      <c r="T305" s="120">
        <v>0</v>
      </c>
      <c r="U305" s="120">
        <v>0</v>
      </c>
      <c r="V305" s="120">
        <v>0</v>
      </c>
      <c r="W305" s="138">
        <v>0</v>
      </c>
      <c r="X305" s="152"/>
      <c r="Y305" s="19">
        <f t="shared" si="49"/>
        <v>0</v>
      </c>
      <c r="Z305" s="19">
        <f t="shared" si="49"/>
        <v>0</v>
      </c>
      <c r="AA305" s="19">
        <f t="shared" si="50"/>
        <v>0</v>
      </c>
      <c r="AB305" s="19">
        <f t="shared" si="51"/>
        <v>0</v>
      </c>
      <c r="AC305" s="19">
        <f t="shared" si="51"/>
        <v>0</v>
      </c>
      <c r="AD305" s="19">
        <f t="shared" si="51"/>
        <v>0</v>
      </c>
      <c r="AE305" s="19">
        <f t="shared" si="52"/>
        <v>0</v>
      </c>
      <c r="AF305" s="19">
        <f t="shared" si="53"/>
        <v>0</v>
      </c>
      <c r="AG305" s="112"/>
      <c r="AH305" s="117">
        <f>'[4]Sped FY 2021'!DZ321</f>
        <v>0</v>
      </c>
      <c r="AI305" s="19">
        <f t="shared" si="55"/>
        <v>0</v>
      </c>
      <c r="AJ305" s="19">
        <f t="shared" si="55"/>
        <v>0</v>
      </c>
      <c r="AK305" s="19">
        <f t="shared" si="55"/>
        <v>0</v>
      </c>
      <c r="AL305" s="19">
        <f t="shared" si="54"/>
        <v>0</v>
      </c>
      <c r="AM305" s="19">
        <f t="shared" si="54"/>
        <v>0</v>
      </c>
      <c r="AN305" s="19">
        <f t="shared" si="54"/>
        <v>0</v>
      </c>
      <c r="AO305" s="19">
        <f t="shared" si="54"/>
        <v>0</v>
      </c>
      <c r="AP305" s="19">
        <f t="shared" si="54"/>
        <v>0</v>
      </c>
      <c r="AQ305" s="118">
        <f>'[4]Sped FY 2021'!CR321</f>
        <v>0</v>
      </c>
      <c r="AR305" s="119">
        <f>'[4]Sped FY 2021'!CS321</f>
        <v>0</v>
      </c>
      <c r="AS305" s="188">
        <f>'[5]Sped FY 2021'!CO321</f>
        <v>0</v>
      </c>
      <c r="AT305" s="189">
        <f>'[5]Sped FY 2021'!CQ321</f>
        <v>0</v>
      </c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  <c r="CB305" s="162"/>
      <c r="CC305" s="162"/>
      <c r="CD305" s="162"/>
      <c r="CE305" s="162"/>
      <c r="CF305" s="162"/>
      <c r="CG305" s="162"/>
      <c r="CH305" s="162"/>
      <c r="CI305" s="162"/>
      <c r="CJ305" s="162"/>
    </row>
    <row r="306" spans="1:88" ht="15" hidden="1" x14ac:dyDescent="0.25">
      <c r="A306" s="194">
        <v>991</v>
      </c>
      <c r="B306" s="194">
        <v>83</v>
      </c>
      <c r="C306" s="195" t="s">
        <v>661</v>
      </c>
      <c r="D306" s="157">
        <v>8</v>
      </c>
      <c r="E306" s="120">
        <f>'[4]Sped FY 2021'!AB322</f>
        <v>2431746.5045779757</v>
      </c>
      <c r="F306" s="120">
        <f>'[4]Sped FY 2021'!AK322</f>
        <v>3952531.6346333753</v>
      </c>
      <c r="G306" s="120">
        <f>'[4]Sped FY 2021'!BP322</f>
        <v>0</v>
      </c>
      <c r="H306" s="120">
        <f>-'[4]Sped FY 2021'!CI322</f>
        <v>0</v>
      </c>
      <c r="I306" s="120">
        <f>'[4]Sped FY 2021'!CB322</f>
        <v>0</v>
      </c>
      <c r="J306" s="120">
        <f>'[4]Sped FY 2021'!BF322-'[4]Sped FY 2021'!BI322</f>
        <v>7436664.1810650546</v>
      </c>
      <c r="K306" s="120">
        <f>'[4]Sped FY 2021'!CJ322</f>
        <v>0</v>
      </c>
      <c r="L306" s="138">
        <f t="shared" si="47"/>
        <v>13820942.320276406</v>
      </c>
      <c r="M306" s="134">
        <f t="shared" si="48"/>
        <v>0</v>
      </c>
      <c r="N306" s="158">
        <v>991</v>
      </c>
      <c r="O306" s="159">
        <v>83</v>
      </c>
      <c r="P306" s="14" t="s">
        <v>661</v>
      </c>
      <c r="Q306" s="14">
        <v>8</v>
      </c>
      <c r="R306" s="120">
        <v>2247634.6270858543</v>
      </c>
      <c r="S306" s="120">
        <v>4055634.2860289635</v>
      </c>
      <c r="T306" s="120">
        <v>0</v>
      </c>
      <c r="U306" s="120">
        <v>0</v>
      </c>
      <c r="V306" s="120">
        <v>7517673.4071615878</v>
      </c>
      <c r="W306" s="138">
        <v>13820942.320276406</v>
      </c>
      <c r="X306" s="152"/>
      <c r="Y306" s="19">
        <f t="shared" si="49"/>
        <v>184111.87749212142</v>
      </c>
      <c r="Z306" s="19">
        <f t="shared" si="49"/>
        <v>-103102.65139558818</v>
      </c>
      <c r="AA306" s="19">
        <f t="shared" si="50"/>
        <v>0</v>
      </c>
      <c r="AB306" s="19">
        <f t="shared" si="51"/>
        <v>0</v>
      </c>
      <c r="AC306" s="19">
        <f t="shared" si="51"/>
        <v>0</v>
      </c>
      <c r="AD306" s="19">
        <f t="shared" si="51"/>
        <v>-81009.226096533239</v>
      </c>
      <c r="AE306" s="19">
        <f t="shared" si="52"/>
        <v>0</v>
      </c>
      <c r="AF306" s="19">
        <f t="shared" si="53"/>
        <v>0</v>
      </c>
      <c r="AG306" s="112"/>
      <c r="AH306" s="117">
        <f>'[4]Sped FY 2021'!DZ322</f>
        <v>0</v>
      </c>
      <c r="AI306" s="19">
        <f t="shared" si="55"/>
        <v>0</v>
      </c>
      <c r="AJ306" s="19">
        <f t="shared" si="55"/>
        <v>0</v>
      </c>
      <c r="AK306" s="19">
        <f t="shared" si="55"/>
        <v>0</v>
      </c>
      <c r="AL306" s="19">
        <f t="shared" si="54"/>
        <v>0</v>
      </c>
      <c r="AM306" s="19">
        <f t="shared" si="54"/>
        <v>0</v>
      </c>
      <c r="AN306" s="19">
        <f t="shared" si="54"/>
        <v>0</v>
      </c>
      <c r="AO306" s="19">
        <f t="shared" si="54"/>
        <v>0</v>
      </c>
      <c r="AP306" s="19">
        <f t="shared" si="54"/>
        <v>0</v>
      </c>
      <c r="AQ306" s="118">
        <f>'[4]Sped FY 2021'!CR322</f>
        <v>0</v>
      </c>
      <c r="AR306" s="119">
        <f>'[4]Sped FY 2021'!CS322</f>
        <v>0</v>
      </c>
      <c r="AS306" s="188">
        <f>'[5]Sped FY 2021'!CO322</f>
        <v>0.52947767305818561</v>
      </c>
      <c r="AT306" s="189">
        <f>'[5]Sped FY 2021'!CQ322</f>
        <v>0.52947767305818561</v>
      </c>
      <c r="AU306" s="163"/>
      <c r="AV306" s="164"/>
      <c r="AW306" s="165"/>
      <c r="AX306" s="165"/>
      <c r="AY306" s="165"/>
      <c r="AZ306" s="165"/>
      <c r="BA306" s="165"/>
      <c r="BB306" s="165"/>
      <c r="BC306" s="165"/>
      <c r="BD306" s="165"/>
      <c r="BE306" s="165"/>
      <c r="BF306" s="165"/>
      <c r="BG306" s="165"/>
      <c r="BH306" s="165"/>
      <c r="BI306" s="165"/>
      <c r="BJ306" s="165"/>
      <c r="BK306" s="165"/>
      <c r="BL306" s="165"/>
      <c r="BM306" s="165"/>
      <c r="BN306" s="165"/>
      <c r="BO306" s="165"/>
      <c r="BP306" s="165"/>
      <c r="BQ306" s="165"/>
      <c r="BR306" s="165"/>
      <c r="BS306" s="165"/>
      <c r="BT306" s="165"/>
      <c r="BU306" s="165"/>
      <c r="BV306" s="165"/>
      <c r="BW306" s="165"/>
      <c r="BX306" s="165"/>
      <c r="BY306" s="165"/>
      <c r="BZ306" s="165"/>
      <c r="CA306" s="165"/>
      <c r="CB306" s="165"/>
      <c r="CC306" s="165"/>
      <c r="CD306" s="165"/>
      <c r="CE306" s="165"/>
      <c r="CF306" s="165"/>
      <c r="CG306" s="165"/>
      <c r="CH306" s="165"/>
      <c r="CI306" s="165"/>
      <c r="CJ306" s="165"/>
    </row>
    <row r="307" spans="1:88" ht="15" x14ac:dyDescent="0.25">
      <c r="A307" s="194">
        <v>997</v>
      </c>
      <c r="B307" s="194">
        <v>52</v>
      </c>
      <c r="C307" s="195" t="s">
        <v>662</v>
      </c>
      <c r="D307" s="157">
        <v>8</v>
      </c>
      <c r="E307" s="120">
        <f>'[4]Sped FY 2021'!AB323</f>
        <v>0</v>
      </c>
      <c r="F307" s="120">
        <f>'[4]Sped FY 2021'!AK323</f>
        <v>0</v>
      </c>
      <c r="G307" s="120">
        <f>'[4]Sped FY 2021'!BP323</f>
        <v>0</v>
      </c>
      <c r="H307" s="120">
        <f>-'[4]Sped FY 2021'!CI323</f>
        <v>0</v>
      </c>
      <c r="I307" s="120">
        <f>'[4]Sped FY 2021'!CB323</f>
        <v>0</v>
      </c>
      <c r="J307" s="120">
        <f>'[4]Sped FY 2021'!BF323-'[4]Sped FY 2021'!BI323</f>
        <v>0</v>
      </c>
      <c r="K307" s="120">
        <f>'[4]Sped FY 2021'!CJ323</f>
        <v>0</v>
      </c>
      <c r="L307" s="138">
        <f t="shared" si="47"/>
        <v>0</v>
      </c>
      <c r="M307" s="134">
        <f t="shared" si="48"/>
        <v>0</v>
      </c>
      <c r="N307" s="158">
        <v>997</v>
      </c>
      <c r="O307" s="159">
        <v>52</v>
      </c>
      <c r="P307" s="14" t="s">
        <v>662</v>
      </c>
      <c r="Q307" s="14">
        <v>8</v>
      </c>
      <c r="R307" s="120">
        <v>0</v>
      </c>
      <c r="S307" s="120">
        <v>0</v>
      </c>
      <c r="T307" s="120">
        <v>0</v>
      </c>
      <c r="U307" s="120">
        <v>0</v>
      </c>
      <c r="V307" s="120">
        <v>0</v>
      </c>
      <c r="W307" s="138">
        <v>0</v>
      </c>
      <c r="X307" s="152"/>
      <c r="Y307" s="19">
        <f t="shared" si="49"/>
        <v>0</v>
      </c>
      <c r="Z307" s="19">
        <f t="shared" si="49"/>
        <v>0</v>
      </c>
      <c r="AA307" s="19">
        <f t="shared" si="50"/>
        <v>0</v>
      </c>
      <c r="AB307" s="19">
        <f t="shared" si="51"/>
        <v>0</v>
      </c>
      <c r="AC307" s="19">
        <f t="shared" si="51"/>
        <v>0</v>
      </c>
      <c r="AD307" s="19">
        <f t="shared" si="51"/>
        <v>0</v>
      </c>
      <c r="AE307" s="19">
        <f t="shared" si="52"/>
        <v>0</v>
      </c>
      <c r="AF307" s="19">
        <f t="shared" si="53"/>
        <v>0</v>
      </c>
      <c r="AG307" s="112"/>
      <c r="AH307" s="117">
        <f>'[4]Sped FY 2021'!DZ323</f>
        <v>0</v>
      </c>
      <c r="AI307" s="19">
        <f t="shared" si="55"/>
        <v>0</v>
      </c>
      <c r="AJ307" s="19">
        <f t="shared" si="55"/>
        <v>0</v>
      </c>
      <c r="AK307" s="19">
        <f t="shared" si="55"/>
        <v>0</v>
      </c>
      <c r="AL307" s="19">
        <f t="shared" si="54"/>
        <v>0</v>
      </c>
      <c r="AM307" s="19">
        <f t="shared" si="54"/>
        <v>0</v>
      </c>
      <c r="AN307" s="19">
        <f t="shared" si="54"/>
        <v>0</v>
      </c>
      <c r="AO307" s="19">
        <f t="shared" si="54"/>
        <v>0</v>
      </c>
      <c r="AP307" s="19">
        <f t="shared" si="54"/>
        <v>0</v>
      </c>
      <c r="AQ307" s="118">
        <f>'[4]Sped FY 2021'!CR323</f>
        <v>0</v>
      </c>
      <c r="AR307" s="119">
        <f>'[4]Sped FY 2021'!CS323</f>
        <v>0</v>
      </c>
      <c r="AS307" s="188">
        <f>'[5]Sped FY 2021'!CO323</f>
        <v>0</v>
      </c>
      <c r="AT307" s="189">
        <f>'[5]Sped FY 2021'!CQ323</f>
        <v>0</v>
      </c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  <c r="CB307" s="162"/>
      <c r="CC307" s="162"/>
      <c r="CD307" s="162"/>
      <c r="CE307" s="162"/>
      <c r="CF307" s="162"/>
      <c r="CG307" s="162"/>
      <c r="CH307" s="162"/>
      <c r="CI307" s="162"/>
      <c r="CJ307" s="162"/>
    </row>
    <row r="308" spans="1:88" ht="15" hidden="1" x14ac:dyDescent="0.25">
      <c r="A308" s="194">
        <v>998</v>
      </c>
      <c r="B308" s="194">
        <v>52</v>
      </c>
      <c r="C308" s="195" t="s">
        <v>663</v>
      </c>
      <c r="D308" s="157">
        <v>8</v>
      </c>
      <c r="E308" s="120">
        <f>'[4]Sped FY 2021'!AB324</f>
        <v>223610.1994572964</v>
      </c>
      <c r="F308" s="120">
        <f>'[4]Sped FY 2021'!AK324</f>
        <v>118530.05329608599</v>
      </c>
      <c r="G308" s="120">
        <f>'[4]Sped FY 2021'!BP324</f>
        <v>0</v>
      </c>
      <c r="H308" s="120">
        <f>-'[4]Sped FY 2021'!CI324</f>
        <v>0</v>
      </c>
      <c r="I308" s="120">
        <f>'[4]Sped FY 2021'!CB324</f>
        <v>0</v>
      </c>
      <c r="J308" s="120">
        <f>'[4]Sped FY 2021'!BF324-'[4]Sped FY 2021'!BI324</f>
        <v>314024.52175785246</v>
      </c>
      <c r="K308" s="120">
        <f>'[4]Sped FY 2021'!CJ324</f>
        <v>0</v>
      </c>
      <c r="L308" s="138">
        <f t="shared" si="47"/>
        <v>656164.77451123483</v>
      </c>
      <c r="M308" s="134">
        <f t="shared" si="48"/>
        <v>0</v>
      </c>
      <c r="N308" s="158">
        <v>998</v>
      </c>
      <c r="O308" s="159">
        <v>52</v>
      </c>
      <c r="P308" s="14" t="s">
        <v>663</v>
      </c>
      <c r="Q308" s="14">
        <v>8</v>
      </c>
      <c r="R308" s="120">
        <v>223610.1994572964</v>
      </c>
      <c r="S308" s="120">
        <v>118530.05329608599</v>
      </c>
      <c r="T308" s="120">
        <v>0</v>
      </c>
      <c r="U308" s="120">
        <v>0</v>
      </c>
      <c r="V308" s="120">
        <v>314024.52175785246</v>
      </c>
      <c r="W308" s="138">
        <v>656164.77451123483</v>
      </c>
      <c r="X308" s="152"/>
      <c r="Y308" s="19">
        <f t="shared" si="49"/>
        <v>0</v>
      </c>
      <c r="Z308" s="19">
        <f t="shared" si="49"/>
        <v>0</v>
      </c>
      <c r="AA308" s="19">
        <f t="shared" si="50"/>
        <v>0</v>
      </c>
      <c r="AB308" s="19">
        <f t="shared" si="51"/>
        <v>0</v>
      </c>
      <c r="AC308" s="19">
        <f t="shared" si="51"/>
        <v>0</v>
      </c>
      <c r="AD308" s="19">
        <f t="shared" si="51"/>
        <v>0</v>
      </c>
      <c r="AE308" s="19">
        <f t="shared" si="52"/>
        <v>0</v>
      </c>
      <c r="AF308" s="19">
        <f t="shared" si="53"/>
        <v>0</v>
      </c>
      <c r="AG308" s="112"/>
      <c r="AH308" s="117">
        <f>'[4]Sped FY 2021'!DZ324</f>
        <v>0</v>
      </c>
      <c r="AI308" s="19">
        <f t="shared" si="55"/>
        <v>0</v>
      </c>
      <c r="AJ308" s="19">
        <f t="shared" si="55"/>
        <v>0</v>
      </c>
      <c r="AK308" s="19">
        <f t="shared" si="55"/>
        <v>0</v>
      </c>
      <c r="AL308" s="19">
        <f t="shared" si="54"/>
        <v>0</v>
      </c>
      <c r="AM308" s="19">
        <f t="shared" si="54"/>
        <v>0</v>
      </c>
      <c r="AN308" s="19">
        <f t="shared" si="54"/>
        <v>0</v>
      </c>
      <c r="AO308" s="19">
        <f t="shared" si="54"/>
        <v>0</v>
      </c>
      <c r="AP308" s="19">
        <f t="shared" si="54"/>
        <v>0</v>
      </c>
      <c r="AQ308" s="118">
        <f>'[4]Sped FY 2021'!CR324</f>
        <v>0</v>
      </c>
      <c r="AR308" s="119">
        <f>'[4]Sped FY 2021'!CS324</f>
        <v>0</v>
      </c>
      <c r="AS308" s="188">
        <f>'[5]Sped FY 2021'!CO324</f>
        <v>0.53963525094308407</v>
      </c>
      <c r="AT308" s="189">
        <f>'[5]Sped FY 2021'!CQ324</f>
        <v>0.53963525094308407</v>
      </c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  <c r="CB308" s="162"/>
      <c r="CC308" s="162"/>
      <c r="CD308" s="162"/>
      <c r="CE308" s="162"/>
      <c r="CF308" s="162"/>
      <c r="CG308" s="162"/>
      <c r="CH308" s="162"/>
      <c r="CI308" s="162"/>
      <c r="CJ308" s="162"/>
    </row>
    <row r="309" spans="1:88" ht="15" hidden="1" x14ac:dyDescent="0.25">
      <c r="A309" s="194">
        <v>1000</v>
      </c>
      <c r="B309" s="194">
        <v>70</v>
      </c>
      <c r="C309" s="195" t="s">
        <v>664</v>
      </c>
      <c r="D309" s="157">
        <v>8</v>
      </c>
      <c r="E309" s="120">
        <f>'[4]Sped FY 2021'!AB325</f>
        <v>0</v>
      </c>
      <c r="F309" s="120">
        <f>'[4]Sped FY 2021'!AK325</f>
        <v>0</v>
      </c>
      <c r="G309" s="120">
        <f>'[4]Sped FY 2021'!BP325</f>
        <v>0</v>
      </c>
      <c r="H309" s="120">
        <f>-'[4]Sped FY 2021'!CI325</f>
        <v>0</v>
      </c>
      <c r="I309" s="120">
        <f>'[4]Sped FY 2021'!CB325</f>
        <v>0</v>
      </c>
      <c r="J309" s="120">
        <f>'[4]Sped FY 2021'!BF325-'[4]Sped FY 2021'!BI325</f>
        <v>0</v>
      </c>
      <c r="K309" s="120">
        <f>'[4]Sped FY 2021'!CJ325</f>
        <v>0</v>
      </c>
      <c r="L309" s="138">
        <f t="shared" si="47"/>
        <v>0</v>
      </c>
      <c r="M309" s="134">
        <f t="shared" si="48"/>
        <v>0</v>
      </c>
      <c r="N309" s="158">
        <v>1000</v>
      </c>
      <c r="O309" s="159">
        <v>70</v>
      </c>
      <c r="P309" s="14" t="s">
        <v>664</v>
      </c>
      <c r="Q309" s="14">
        <v>8</v>
      </c>
      <c r="R309" s="120">
        <v>0</v>
      </c>
      <c r="S309" s="120">
        <v>0</v>
      </c>
      <c r="T309" s="120">
        <v>0</v>
      </c>
      <c r="U309" s="120">
        <v>0</v>
      </c>
      <c r="V309" s="120">
        <v>0</v>
      </c>
      <c r="W309" s="138">
        <v>0</v>
      </c>
      <c r="X309" s="152"/>
      <c r="Y309" s="19">
        <f t="shared" si="49"/>
        <v>0</v>
      </c>
      <c r="Z309" s="19">
        <f t="shared" si="49"/>
        <v>0</v>
      </c>
      <c r="AA309" s="19">
        <f t="shared" si="50"/>
        <v>0</v>
      </c>
      <c r="AB309" s="19">
        <f t="shared" si="51"/>
        <v>0</v>
      </c>
      <c r="AC309" s="19">
        <f t="shared" si="51"/>
        <v>0</v>
      </c>
      <c r="AD309" s="19">
        <f t="shared" si="51"/>
        <v>0</v>
      </c>
      <c r="AE309" s="19">
        <f t="shared" si="52"/>
        <v>0</v>
      </c>
      <c r="AF309" s="19">
        <f t="shared" si="53"/>
        <v>0</v>
      </c>
      <c r="AG309" s="112"/>
      <c r="AH309" s="117">
        <f>'[4]Sped FY 2021'!DZ325</f>
        <v>0</v>
      </c>
      <c r="AI309" s="19">
        <f t="shared" si="55"/>
        <v>0</v>
      </c>
      <c r="AJ309" s="19">
        <f t="shared" si="55"/>
        <v>0</v>
      </c>
      <c r="AK309" s="19">
        <f t="shared" si="55"/>
        <v>0</v>
      </c>
      <c r="AL309" s="19">
        <f t="shared" si="54"/>
        <v>0</v>
      </c>
      <c r="AM309" s="19">
        <f t="shared" si="54"/>
        <v>0</v>
      </c>
      <c r="AN309" s="19">
        <f t="shared" si="54"/>
        <v>0</v>
      </c>
      <c r="AO309" s="19">
        <f t="shared" si="54"/>
        <v>0</v>
      </c>
      <c r="AP309" s="19">
        <f t="shared" si="54"/>
        <v>0</v>
      </c>
      <c r="AQ309" s="118">
        <f>'[4]Sped FY 2021'!CR325</f>
        <v>0</v>
      </c>
      <c r="AR309" s="119">
        <f>'[4]Sped FY 2021'!CS325</f>
        <v>0</v>
      </c>
      <c r="AS309" s="188">
        <f>'[5]Sped FY 2021'!CO325</f>
        <v>0</v>
      </c>
      <c r="AT309" s="189">
        <f>'[5]Sped FY 2021'!CQ325</f>
        <v>0</v>
      </c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  <c r="CB309" s="162"/>
      <c r="CC309" s="162"/>
      <c r="CD309" s="162"/>
      <c r="CE309" s="162"/>
      <c r="CF309" s="162"/>
      <c r="CG309" s="162"/>
      <c r="CH309" s="162"/>
      <c r="CI309" s="162"/>
      <c r="CJ309" s="162"/>
    </row>
    <row r="310" spans="1:88" ht="15" hidden="1" x14ac:dyDescent="0.25">
      <c r="A310" s="194">
        <v>1001</v>
      </c>
      <c r="B310" s="194">
        <v>8</v>
      </c>
      <c r="C310" s="195" t="s">
        <v>521</v>
      </c>
      <c r="D310" s="157">
        <v>8</v>
      </c>
      <c r="E310" s="120">
        <f>'[4]Sped FY 2021'!AB326</f>
        <v>0</v>
      </c>
      <c r="F310" s="120">
        <f>'[4]Sped FY 2021'!AK326</f>
        <v>0</v>
      </c>
      <c r="G310" s="120">
        <f>'[4]Sped FY 2021'!BP326</f>
        <v>0</v>
      </c>
      <c r="H310" s="120">
        <f>-'[4]Sped FY 2021'!CI326</f>
        <v>0</v>
      </c>
      <c r="I310" s="120">
        <f>'[4]Sped FY 2021'!CB326</f>
        <v>0</v>
      </c>
      <c r="J310" s="120">
        <f>'[4]Sped FY 2021'!BF326-'[4]Sped FY 2021'!BI326</f>
        <v>0</v>
      </c>
      <c r="K310" s="120">
        <f>'[4]Sped FY 2021'!CJ326</f>
        <v>0</v>
      </c>
      <c r="L310" s="138">
        <f t="shared" si="47"/>
        <v>0</v>
      </c>
      <c r="M310" s="134">
        <f t="shared" si="48"/>
        <v>0</v>
      </c>
      <c r="N310" s="158">
        <v>1001</v>
      </c>
      <c r="O310" s="159">
        <v>8</v>
      </c>
      <c r="P310" s="14" t="s">
        <v>521</v>
      </c>
      <c r="Q310" s="14">
        <v>8</v>
      </c>
      <c r="R310" s="120">
        <v>0</v>
      </c>
      <c r="S310" s="120">
        <v>0</v>
      </c>
      <c r="T310" s="120">
        <v>0</v>
      </c>
      <c r="U310" s="120">
        <v>0</v>
      </c>
      <c r="V310" s="120">
        <v>0</v>
      </c>
      <c r="W310" s="138">
        <v>0</v>
      </c>
      <c r="X310" s="152"/>
      <c r="Y310" s="19">
        <f t="shared" si="49"/>
        <v>0</v>
      </c>
      <c r="Z310" s="19">
        <f t="shared" si="49"/>
        <v>0</v>
      </c>
      <c r="AA310" s="19">
        <f t="shared" si="50"/>
        <v>0</v>
      </c>
      <c r="AB310" s="19">
        <f t="shared" si="51"/>
        <v>0</v>
      </c>
      <c r="AC310" s="19">
        <f t="shared" si="51"/>
        <v>0</v>
      </c>
      <c r="AD310" s="19">
        <f t="shared" si="51"/>
        <v>0</v>
      </c>
      <c r="AE310" s="19">
        <f t="shared" si="52"/>
        <v>0</v>
      </c>
      <c r="AF310" s="19">
        <f t="shared" si="53"/>
        <v>0</v>
      </c>
      <c r="AG310" s="112"/>
      <c r="AH310" s="117">
        <f>'[4]Sped FY 2021'!DZ326</f>
        <v>0</v>
      </c>
      <c r="AI310" s="19">
        <f t="shared" si="55"/>
        <v>0</v>
      </c>
      <c r="AJ310" s="19">
        <f t="shared" si="55"/>
        <v>0</v>
      </c>
      <c r="AK310" s="19">
        <f t="shared" si="55"/>
        <v>0</v>
      </c>
      <c r="AL310" s="19">
        <f t="shared" si="54"/>
        <v>0</v>
      </c>
      <c r="AM310" s="19">
        <f t="shared" si="54"/>
        <v>0</v>
      </c>
      <c r="AN310" s="19">
        <f t="shared" si="54"/>
        <v>0</v>
      </c>
      <c r="AO310" s="19">
        <f t="shared" si="54"/>
        <v>0</v>
      </c>
      <c r="AP310" s="19">
        <f t="shared" si="54"/>
        <v>0</v>
      </c>
      <c r="AQ310" s="118">
        <f>'[4]Sped FY 2021'!CR326</f>
        <v>0</v>
      </c>
      <c r="AR310" s="119">
        <f>'[4]Sped FY 2021'!CS326</f>
        <v>0</v>
      </c>
      <c r="AS310" s="188">
        <f>'[5]Sped FY 2021'!CO326</f>
        <v>0</v>
      </c>
      <c r="AT310" s="189">
        <f>'[5]Sped FY 2021'!CQ326</f>
        <v>0</v>
      </c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  <c r="CB310" s="162"/>
      <c r="CC310" s="162"/>
      <c r="CD310" s="162"/>
      <c r="CE310" s="162"/>
      <c r="CF310" s="162"/>
      <c r="CG310" s="162"/>
      <c r="CH310" s="162"/>
      <c r="CI310" s="162"/>
      <c r="CJ310" s="162"/>
    </row>
    <row r="311" spans="1:88" ht="15" x14ac:dyDescent="0.25">
      <c r="A311" s="194">
        <v>2071</v>
      </c>
      <c r="B311" s="194">
        <v>1</v>
      </c>
      <c r="C311" s="195" t="s">
        <v>264</v>
      </c>
      <c r="D311" s="157">
        <v>6</v>
      </c>
      <c r="E311" s="120">
        <f>'[4]Sped FY 2021'!AB327</f>
        <v>1214741.3973735527</v>
      </c>
      <c r="F311" s="120">
        <f>'[4]Sped FY 2021'!AK327</f>
        <v>216338.97361822333</v>
      </c>
      <c r="G311" s="120">
        <f>'[4]Sped FY 2021'!BP327</f>
        <v>59755.955738922938</v>
      </c>
      <c r="H311" s="120">
        <f>-'[4]Sped FY 2021'!CI327</f>
        <v>0</v>
      </c>
      <c r="I311" s="120">
        <f>'[4]Sped FY 2021'!CB327</f>
        <v>82194.325635727262</v>
      </c>
      <c r="J311" s="120">
        <f>'[4]Sped FY 2021'!BF327-'[4]Sped FY 2021'!BI327</f>
        <v>-435659.0608463721</v>
      </c>
      <c r="K311" s="120">
        <f>'[4]Sped FY 2021'!CJ327</f>
        <v>0</v>
      </c>
      <c r="L311" s="138">
        <f t="shared" si="47"/>
        <v>1137371.5915200543</v>
      </c>
      <c r="M311" s="134">
        <f t="shared" si="48"/>
        <v>0</v>
      </c>
      <c r="N311" s="158">
        <v>2071</v>
      </c>
      <c r="O311" s="159">
        <v>1</v>
      </c>
      <c r="P311" s="14" t="s">
        <v>264</v>
      </c>
      <c r="Q311" s="14">
        <v>6</v>
      </c>
      <c r="R311" s="120">
        <v>1214741.3973735527</v>
      </c>
      <c r="S311" s="120">
        <v>216774.4962407985</v>
      </c>
      <c r="T311" s="120">
        <v>0</v>
      </c>
      <c r="U311" s="120">
        <v>98457.020480816369</v>
      </c>
      <c r="V311" s="120">
        <v>-450292.88054434059</v>
      </c>
      <c r="W311" s="138">
        <v>1079680.0335508268</v>
      </c>
      <c r="X311" s="152"/>
      <c r="Y311" s="19">
        <f t="shared" si="49"/>
        <v>0</v>
      </c>
      <c r="Z311" s="19">
        <f t="shared" si="49"/>
        <v>-435.5226225751685</v>
      </c>
      <c r="AA311" s="19">
        <f t="shared" si="50"/>
        <v>59755.955738922938</v>
      </c>
      <c r="AB311" s="19">
        <f t="shared" si="51"/>
        <v>0</v>
      </c>
      <c r="AC311" s="19">
        <f t="shared" si="51"/>
        <v>-16262.694845089107</v>
      </c>
      <c r="AD311" s="19">
        <f t="shared" si="51"/>
        <v>14633.819697968487</v>
      </c>
      <c r="AE311" s="19">
        <f t="shared" si="52"/>
        <v>0</v>
      </c>
      <c r="AF311" s="19">
        <f t="shared" si="53"/>
        <v>57691.557969227433</v>
      </c>
      <c r="AG311" s="112"/>
      <c r="AH311" s="117">
        <f>'[4]Sped FY 2021'!DZ327</f>
        <v>938.44816167742135</v>
      </c>
      <c r="AI311" s="19">
        <f t="shared" si="55"/>
        <v>0</v>
      </c>
      <c r="AJ311" s="19">
        <f t="shared" si="55"/>
        <v>-0.46408809816058161</v>
      </c>
      <c r="AK311" s="19">
        <f t="shared" si="55"/>
        <v>63.675286690436529</v>
      </c>
      <c r="AL311" s="19">
        <f t="shared" si="54"/>
        <v>0</v>
      </c>
      <c r="AM311" s="19">
        <f t="shared" si="54"/>
        <v>-17.329348076105227</v>
      </c>
      <c r="AN311" s="19">
        <f t="shared" si="54"/>
        <v>15.59363670318389</v>
      </c>
      <c r="AO311" s="19">
        <f t="shared" si="54"/>
        <v>0</v>
      </c>
      <c r="AP311" s="19">
        <f t="shared" si="54"/>
        <v>61.475487219354918</v>
      </c>
      <c r="AQ311" s="118">
        <f>'[4]Sped FY 2021'!CR327</f>
        <v>1049.4305067913608</v>
      </c>
      <c r="AR311" s="119">
        <f>'[4]Sped FY 2021'!CS327</f>
        <v>987.61592793556315</v>
      </c>
      <c r="AS311" s="188">
        <f>'[5]Sped FY 2021'!CO327</f>
        <v>0.66515210799179114</v>
      </c>
      <c r="AT311" s="189">
        <f>'[5]Sped FY 2021'!CQ327</f>
        <v>0.70065339402399518</v>
      </c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  <c r="CB311" s="162"/>
      <c r="CC311" s="162"/>
      <c r="CD311" s="162"/>
      <c r="CE311" s="162"/>
      <c r="CF311" s="162"/>
      <c r="CG311" s="162"/>
      <c r="CH311" s="162"/>
      <c r="CI311" s="162"/>
      <c r="CJ311" s="162"/>
    </row>
    <row r="312" spans="1:88" ht="15" x14ac:dyDescent="0.25">
      <c r="A312" s="194">
        <v>2125</v>
      </c>
      <c r="B312" s="194">
        <v>1</v>
      </c>
      <c r="C312" s="195" t="s">
        <v>265</v>
      </c>
      <c r="D312" s="157">
        <v>5</v>
      </c>
      <c r="E312" s="120">
        <f>'[4]Sped FY 2021'!AB328</f>
        <v>901771.56017543795</v>
      </c>
      <c r="F312" s="120">
        <f>'[4]Sped FY 2021'!AK328</f>
        <v>116150.85635531778</v>
      </c>
      <c r="G312" s="120">
        <f>'[4]Sped FY 2021'!BP328</f>
        <v>59068.913261050991</v>
      </c>
      <c r="H312" s="120">
        <f>-'[4]Sped FY 2021'!CI328</f>
        <v>0</v>
      </c>
      <c r="I312" s="120">
        <f>'[4]Sped FY 2021'!CB328</f>
        <v>246421.44091931253</v>
      </c>
      <c r="J312" s="120">
        <f>'[4]Sped FY 2021'!BF328-'[4]Sped FY 2021'!BI328</f>
        <v>-605744.80573815142</v>
      </c>
      <c r="K312" s="120">
        <f>'[4]Sped FY 2021'!CJ328</f>
        <v>0</v>
      </c>
      <c r="L312" s="138">
        <f t="shared" si="47"/>
        <v>717667.96497296786</v>
      </c>
      <c r="M312" s="134">
        <f t="shared" si="48"/>
        <v>0</v>
      </c>
      <c r="N312" s="158">
        <v>2125</v>
      </c>
      <c r="O312" s="159">
        <v>1</v>
      </c>
      <c r="P312" s="14" t="s">
        <v>265</v>
      </c>
      <c r="Q312" s="14">
        <v>5</v>
      </c>
      <c r="R312" s="120">
        <v>901771.56017543795</v>
      </c>
      <c r="S312" s="120">
        <v>117375.07332876457</v>
      </c>
      <c r="T312" s="120">
        <v>0</v>
      </c>
      <c r="U312" s="120">
        <v>258014.09539879276</v>
      </c>
      <c r="V312" s="120">
        <v>-617299.99318396742</v>
      </c>
      <c r="W312" s="138">
        <v>659860.7357190277</v>
      </c>
      <c r="X312" s="152"/>
      <c r="Y312" s="19">
        <f t="shared" si="49"/>
        <v>0</v>
      </c>
      <c r="Z312" s="19">
        <f t="shared" si="49"/>
        <v>-1224.2169734467898</v>
      </c>
      <c r="AA312" s="19">
        <f t="shared" si="50"/>
        <v>59068.913261050991</v>
      </c>
      <c r="AB312" s="19">
        <f t="shared" si="51"/>
        <v>0</v>
      </c>
      <c r="AC312" s="19">
        <f t="shared" si="51"/>
        <v>-11592.654479480232</v>
      </c>
      <c r="AD312" s="19">
        <f t="shared" si="51"/>
        <v>11555.187445816002</v>
      </c>
      <c r="AE312" s="19">
        <f t="shared" si="52"/>
        <v>0</v>
      </c>
      <c r="AF312" s="19">
        <f t="shared" si="53"/>
        <v>57807.229253940168</v>
      </c>
      <c r="AG312" s="112"/>
      <c r="AH312" s="117">
        <f>'[4]Sped FY 2021'!DZ328</f>
        <v>1100.2149218809168</v>
      </c>
      <c r="AI312" s="19">
        <f t="shared" si="55"/>
        <v>0</v>
      </c>
      <c r="AJ312" s="19">
        <f t="shared" si="55"/>
        <v>-1.1127071166730591</v>
      </c>
      <c r="AK312" s="19">
        <f t="shared" si="55"/>
        <v>53.688522202614145</v>
      </c>
      <c r="AL312" s="19">
        <f t="shared" si="54"/>
        <v>0</v>
      </c>
      <c r="AM312" s="19">
        <f t="shared" si="54"/>
        <v>-10.536718098370764</v>
      </c>
      <c r="AN312" s="19">
        <f t="shared" si="54"/>
        <v>10.502663812322565</v>
      </c>
      <c r="AO312" s="19">
        <f t="shared" si="54"/>
        <v>0</v>
      </c>
      <c r="AP312" s="19">
        <f t="shared" si="54"/>
        <v>52.541760799893069</v>
      </c>
      <c r="AQ312" s="118">
        <f>'[4]Sped FY 2021'!CR328</f>
        <v>877.25291706000144</v>
      </c>
      <c r="AR312" s="119">
        <f>'[4]Sped FY 2021'!CS328</f>
        <v>824.80406294539159</v>
      </c>
      <c r="AS312" s="188">
        <f>'[5]Sped FY 2021'!CO328</f>
        <v>0.76132584170706774</v>
      </c>
      <c r="AT312" s="189">
        <f>'[5]Sped FY 2021'!CQ328</f>
        <v>0.79939644530327891</v>
      </c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  <c r="CB312" s="162"/>
      <c r="CC312" s="162"/>
      <c r="CD312" s="162"/>
      <c r="CE312" s="162"/>
      <c r="CF312" s="162"/>
      <c r="CG312" s="162"/>
      <c r="CH312" s="162"/>
      <c r="CI312" s="162"/>
      <c r="CJ312" s="162"/>
    </row>
    <row r="313" spans="1:88" ht="15" x14ac:dyDescent="0.25">
      <c r="A313" s="194">
        <v>2134</v>
      </c>
      <c r="B313" s="194">
        <v>1</v>
      </c>
      <c r="C313" s="195" t="s">
        <v>266</v>
      </c>
      <c r="D313" s="157">
        <v>6</v>
      </c>
      <c r="E313" s="120">
        <f>'[4]Sped FY 2021'!AB329</f>
        <v>1067146.6599498293</v>
      </c>
      <c r="F313" s="120">
        <f>'[4]Sped FY 2021'!AK329</f>
        <v>231026.59064778438</v>
      </c>
      <c r="G313" s="120">
        <f>'[4]Sped FY 2021'!BP329</f>
        <v>61137.671974533558</v>
      </c>
      <c r="H313" s="120">
        <f>-'[4]Sped FY 2021'!CI329</f>
        <v>0</v>
      </c>
      <c r="I313" s="120">
        <f>'[4]Sped FY 2021'!CB329</f>
        <v>38368.674489193014</v>
      </c>
      <c r="J313" s="120">
        <f>'[4]Sped FY 2021'!BF329-'[4]Sped FY 2021'!BI329</f>
        <v>-441050.25762523431</v>
      </c>
      <c r="K313" s="120">
        <f>'[4]Sped FY 2021'!CJ329</f>
        <v>0</v>
      </c>
      <c r="L313" s="138">
        <f t="shared" si="47"/>
        <v>956629.33943610592</v>
      </c>
      <c r="M313" s="134">
        <f t="shared" si="48"/>
        <v>0</v>
      </c>
      <c r="N313" s="158">
        <v>2134</v>
      </c>
      <c r="O313" s="159">
        <v>1</v>
      </c>
      <c r="P313" s="14" t="s">
        <v>266</v>
      </c>
      <c r="Q313" s="14">
        <v>6</v>
      </c>
      <c r="R313" s="120">
        <v>1067146.6599498293</v>
      </c>
      <c r="S313" s="120">
        <v>231236.0808014622</v>
      </c>
      <c r="T313" s="120">
        <v>0</v>
      </c>
      <c r="U313" s="120">
        <v>61232.477490856429</v>
      </c>
      <c r="V313" s="120">
        <v>-462408.04950191354</v>
      </c>
      <c r="W313" s="138">
        <v>897207.16874023434</v>
      </c>
      <c r="X313" s="152"/>
      <c r="Y313" s="19">
        <f t="shared" si="49"/>
        <v>0</v>
      </c>
      <c r="Z313" s="19">
        <f t="shared" si="49"/>
        <v>-209.49015367781976</v>
      </c>
      <c r="AA313" s="19">
        <f t="shared" si="50"/>
        <v>61137.671974533558</v>
      </c>
      <c r="AB313" s="19">
        <f t="shared" si="51"/>
        <v>0</v>
      </c>
      <c r="AC313" s="19">
        <f t="shared" si="51"/>
        <v>-22863.803001663415</v>
      </c>
      <c r="AD313" s="19">
        <f t="shared" si="51"/>
        <v>21357.791876679228</v>
      </c>
      <c r="AE313" s="19">
        <f t="shared" si="52"/>
        <v>0</v>
      </c>
      <c r="AF313" s="19">
        <f t="shared" si="53"/>
        <v>59422.17069587158</v>
      </c>
      <c r="AG313" s="112"/>
      <c r="AH313" s="117">
        <f>'[4]Sped FY 2021'!DZ329</f>
        <v>698.30992758651803</v>
      </c>
      <c r="AI313" s="19">
        <f t="shared" si="55"/>
        <v>0</v>
      </c>
      <c r="AJ313" s="19">
        <f t="shared" si="55"/>
        <v>-0.29999595509382859</v>
      </c>
      <c r="AK313" s="19">
        <f t="shared" si="55"/>
        <v>87.550913368561311</v>
      </c>
      <c r="AL313" s="19">
        <f t="shared" si="54"/>
        <v>0</v>
      </c>
      <c r="AM313" s="19">
        <f t="shared" si="54"/>
        <v>-32.74162674542626</v>
      </c>
      <c r="AN313" s="19">
        <f t="shared" si="54"/>
        <v>30.584975285251229</v>
      </c>
      <c r="AO313" s="19">
        <f t="shared" si="54"/>
        <v>0</v>
      </c>
      <c r="AP313" s="19">
        <f t="shared" si="54"/>
        <v>85.094265953292478</v>
      </c>
      <c r="AQ313" s="118">
        <f>'[4]Sped FY 2021'!CR329</f>
        <v>1434.9148515093298</v>
      </c>
      <c r="AR313" s="119">
        <f>'[4]Sped FY 2021'!CS329</f>
        <v>1346.5443711499493</v>
      </c>
      <c r="AS313" s="188">
        <f>'[5]Sped FY 2021'!CO329</f>
        <v>0.66789305827705692</v>
      </c>
      <c r="AT313" s="189">
        <f>'[5]Sped FY 2021'!CQ329</f>
        <v>0.70556214943604467</v>
      </c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  <c r="CB313" s="162"/>
      <c r="CC313" s="162"/>
      <c r="CD313" s="162"/>
      <c r="CE313" s="162"/>
      <c r="CF313" s="162"/>
      <c r="CG313" s="162"/>
      <c r="CH313" s="162"/>
      <c r="CI313" s="162"/>
      <c r="CJ313" s="162"/>
    </row>
    <row r="314" spans="1:88" ht="15" x14ac:dyDescent="0.25">
      <c r="A314" s="194">
        <v>2135</v>
      </c>
      <c r="B314" s="194">
        <v>1</v>
      </c>
      <c r="C314" s="195" t="s">
        <v>267</v>
      </c>
      <c r="D314" s="157">
        <v>5</v>
      </c>
      <c r="E314" s="120">
        <f>'[4]Sped FY 2021'!AB330</f>
        <v>1403474.7377569133</v>
      </c>
      <c r="F314" s="120">
        <f>'[4]Sped FY 2021'!AK330</f>
        <v>221144.42619992167</v>
      </c>
      <c r="G314" s="120">
        <f>'[4]Sped FY 2021'!BP330</f>
        <v>42320.26453626532</v>
      </c>
      <c r="H314" s="120">
        <f>-'[4]Sped FY 2021'!CI330</f>
        <v>0</v>
      </c>
      <c r="I314" s="120">
        <f>'[4]Sped FY 2021'!CB330</f>
        <v>276685.80228558951</v>
      </c>
      <c r="J314" s="120">
        <f>'[4]Sped FY 2021'!BF330-'[4]Sped FY 2021'!BI330</f>
        <v>-379614.16061970859</v>
      </c>
      <c r="K314" s="120">
        <f>'[4]Sped FY 2021'!CJ330</f>
        <v>0</v>
      </c>
      <c r="L314" s="138">
        <f t="shared" si="47"/>
        <v>1564011.0701589813</v>
      </c>
      <c r="M314" s="134">
        <f t="shared" si="48"/>
        <v>0</v>
      </c>
      <c r="N314" s="158">
        <v>2135</v>
      </c>
      <c r="O314" s="159">
        <v>1</v>
      </c>
      <c r="P314" s="14" t="s">
        <v>267</v>
      </c>
      <c r="Q314" s="14">
        <v>5</v>
      </c>
      <c r="R314" s="120">
        <v>1403474.7377569133</v>
      </c>
      <c r="S314" s="120">
        <v>221708.67109473166</v>
      </c>
      <c r="T314" s="120">
        <v>0</v>
      </c>
      <c r="U314" s="120">
        <v>290261.12099886569</v>
      </c>
      <c r="V314" s="120">
        <v>-390838.60774192755</v>
      </c>
      <c r="W314" s="138">
        <v>1524605.9221085832</v>
      </c>
      <c r="X314" s="152"/>
      <c r="Y314" s="19">
        <f t="shared" si="49"/>
        <v>0</v>
      </c>
      <c r="Z314" s="19">
        <f t="shared" si="49"/>
        <v>-564.24489480999182</v>
      </c>
      <c r="AA314" s="19">
        <f t="shared" si="50"/>
        <v>42320.26453626532</v>
      </c>
      <c r="AB314" s="19">
        <f t="shared" si="51"/>
        <v>0</v>
      </c>
      <c r="AC314" s="19">
        <f t="shared" si="51"/>
        <v>-13575.318713276181</v>
      </c>
      <c r="AD314" s="19">
        <f t="shared" si="51"/>
        <v>11224.44712221896</v>
      </c>
      <c r="AE314" s="19">
        <f t="shared" si="52"/>
        <v>0</v>
      </c>
      <c r="AF314" s="19">
        <f t="shared" si="53"/>
        <v>39405.1480503981</v>
      </c>
      <c r="AG314" s="112"/>
      <c r="AH314" s="117">
        <f>'[4]Sped FY 2021'!DZ330</f>
        <v>898.25766224798144</v>
      </c>
      <c r="AI314" s="19">
        <f t="shared" si="55"/>
        <v>0</v>
      </c>
      <c r="AJ314" s="19">
        <f t="shared" si="55"/>
        <v>-0.62815483632826619</v>
      </c>
      <c r="AK314" s="19">
        <f t="shared" si="55"/>
        <v>47.113725064537206</v>
      </c>
      <c r="AL314" s="19">
        <f t="shared" si="54"/>
        <v>0</v>
      </c>
      <c r="AM314" s="19">
        <f t="shared" si="54"/>
        <v>-15.11294507558395</v>
      </c>
      <c r="AN314" s="19">
        <f t="shared" si="54"/>
        <v>12.495798916013293</v>
      </c>
      <c r="AO314" s="19">
        <f t="shared" si="54"/>
        <v>0</v>
      </c>
      <c r="AP314" s="19">
        <f t="shared" si="54"/>
        <v>43.868424068638276</v>
      </c>
      <c r="AQ314" s="118">
        <f>'[4]Sped FY 2021'!CR330</f>
        <v>788.07508082051993</v>
      </c>
      <c r="AR314" s="119">
        <f>'[4]Sped FY 2021'!CS330</f>
        <v>743.1784670187559</v>
      </c>
      <c r="AS314" s="188">
        <f>'[5]Sped FY 2021'!CO330</f>
        <v>0.80518722108543128</v>
      </c>
      <c r="AT314" s="189">
        <f>'[5]Sped FY 2021'!CQ330</f>
        <v>0.82980983366765237</v>
      </c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  <c r="CB314" s="162"/>
      <c r="CC314" s="162"/>
      <c r="CD314" s="162"/>
      <c r="CE314" s="162"/>
      <c r="CF314" s="162"/>
      <c r="CG314" s="162"/>
      <c r="CH314" s="162"/>
      <c r="CI314" s="162"/>
      <c r="CJ314" s="162"/>
    </row>
    <row r="315" spans="1:88" s="210" customFormat="1" ht="15" x14ac:dyDescent="0.25">
      <c r="A315" s="196">
        <v>2137</v>
      </c>
      <c r="B315" s="196">
        <v>1</v>
      </c>
      <c r="C315" s="197" t="s">
        <v>268</v>
      </c>
      <c r="D315" s="198">
        <v>6</v>
      </c>
      <c r="E315" s="199">
        <f>'[4]Sped FY 2021'!AB331</f>
        <v>612762.13187255827</v>
      </c>
      <c r="F315" s="199">
        <f>'[4]Sped FY 2021'!AK331</f>
        <v>92541.565535868343</v>
      </c>
      <c r="G315" s="199">
        <f>'[4]Sped FY 2021'!BP331</f>
        <v>48127.24542070138</v>
      </c>
      <c r="H315" s="199">
        <f>-'[4]Sped FY 2021'!CI331</f>
        <v>0</v>
      </c>
      <c r="I315" s="199">
        <f>'[4]Sped FY 2021'!CB331</f>
        <v>257408.04129271233</v>
      </c>
      <c r="J315" s="199">
        <f>'[4]Sped FY 2021'!BF331-'[4]Sped FY 2021'!BI331</f>
        <v>-692443.81666980893</v>
      </c>
      <c r="K315" s="199">
        <f>'[4]Sped FY 2021'!CJ331</f>
        <v>0</v>
      </c>
      <c r="L315" s="200">
        <f t="shared" si="47"/>
        <v>318395.16745203128</v>
      </c>
      <c r="M315" s="201">
        <f t="shared" si="48"/>
        <v>0</v>
      </c>
      <c r="N315" s="202">
        <v>2137</v>
      </c>
      <c r="O315" s="203">
        <v>1</v>
      </c>
      <c r="P315" s="204" t="s">
        <v>268</v>
      </c>
      <c r="Q315" s="204">
        <v>6</v>
      </c>
      <c r="R315" s="199">
        <v>612762.13187255827</v>
      </c>
      <c r="S315" s="199">
        <v>92540.352501328103</v>
      </c>
      <c r="T315" s="199">
        <v>0</v>
      </c>
      <c r="U315" s="199">
        <v>365430.67635957501</v>
      </c>
      <c r="V315" s="199">
        <v>-721631.95258194848</v>
      </c>
      <c r="W315" s="200">
        <v>349101.2081515129</v>
      </c>
      <c r="X315" s="205"/>
      <c r="Y315" s="206">
        <f t="shared" si="49"/>
        <v>0</v>
      </c>
      <c r="Z315" s="206">
        <f t="shared" si="49"/>
        <v>1.2130345402401872</v>
      </c>
      <c r="AA315" s="206">
        <f t="shared" si="50"/>
        <v>48127.24542070138</v>
      </c>
      <c r="AB315" s="206">
        <f t="shared" si="51"/>
        <v>0</v>
      </c>
      <c r="AC315" s="206">
        <f t="shared" si="51"/>
        <v>-108022.63506686268</v>
      </c>
      <c r="AD315" s="206">
        <f t="shared" si="51"/>
        <v>29188.135912139551</v>
      </c>
      <c r="AE315" s="206">
        <f t="shared" si="52"/>
        <v>0</v>
      </c>
      <c r="AF315" s="206">
        <f t="shared" si="53"/>
        <v>-30706.040699481615</v>
      </c>
      <c r="AG315" s="206"/>
      <c r="AH315" s="207">
        <f>'[4]Sped FY 2021'!DZ331</f>
        <v>564.67651698363034</v>
      </c>
      <c r="AI315" s="206">
        <f t="shared" si="55"/>
        <v>0</v>
      </c>
      <c r="AJ315" s="206">
        <f t="shared" si="55"/>
        <v>2.1481937069385026E-3</v>
      </c>
      <c r="AK315" s="206">
        <f t="shared" si="55"/>
        <v>85.229762480270736</v>
      </c>
      <c r="AL315" s="206">
        <f t="shared" si="54"/>
        <v>0</v>
      </c>
      <c r="AM315" s="206">
        <f t="shared" si="54"/>
        <v>-191.30003075724539</v>
      </c>
      <c r="AN315" s="206">
        <f t="shared" si="54"/>
        <v>51.690011952428506</v>
      </c>
      <c r="AO315" s="206">
        <f t="shared" si="54"/>
        <v>0</v>
      </c>
      <c r="AP315" s="206">
        <f t="shared" si="54"/>
        <v>-54.378108130839387</v>
      </c>
      <c r="AQ315" s="208">
        <f>'[4]Sped FY 2021'!CR331</f>
        <v>1310.8604139964011</v>
      </c>
      <c r="AR315" s="209">
        <f>'[4]Sped FY 2021'!CS331</f>
        <v>1365.2818466834244</v>
      </c>
      <c r="AS315" s="188">
        <f>'[5]Sped FY 2021'!CO331</f>
        <v>0.94659568238651837</v>
      </c>
      <c r="AT315" s="189">
        <f>'[5]Sped FY 2021'!CQ331</f>
        <v>0.91185719546273414</v>
      </c>
      <c r="AV315" s="211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  <c r="BZ315" s="212"/>
      <c r="CA315" s="212"/>
      <c r="CB315" s="212"/>
      <c r="CC315" s="212"/>
      <c r="CD315" s="212"/>
      <c r="CE315" s="212"/>
      <c r="CF315" s="212"/>
      <c r="CG315" s="212"/>
      <c r="CH315" s="212"/>
      <c r="CI315" s="212"/>
      <c r="CJ315" s="212"/>
    </row>
    <row r="316" spans="1:88" ht="15" x14ac:dyDescent="0.25">
      <c r="A316" s="194">
        <v>2142</v>
      </c>
      <c r="B316" s="194">
        <v>1</v>
      </c>
      <c r="C316" s="195" t="s">
        <v>269</v>
      </c>
      <c r="D316" s="157">
        <v>5</v>
      </c>
      <c r="E316" s="120">
        <f>'[4]Sped FY 2021'!AB332</f>
        <v>2713449.7485949448</v>
      </c>
      <c r="F316" s="120">
        <f>'[4]Sped FY 2021'!AK332</f>
        <v>535256.47509730107</v>
      </c>
      <c r="G316" s="120">
        <f>'[4]Sped FY 2021'!BP332</f>
        <v>136352.89664354327</v>
      </c>
      <c r="H316" s="120">
        <f>-'[4]Sped FY 2021'!CI332</f>
        <v>0</v>
      </c>
      <c r="I316" s="120">
        <f>'[4]Sped FY 2021'!CB332</f>
        <v>0</v>
      </c>
      <c r="J316" s="120">
        <f>'[4]Sped FY 2021'!BF332-'[4]Sped FY 2021'!BI332</f>
        <v>-474123.80921405635</v>
      </c>
      <c r="K316" s="120">
        <f>'[4]Sped FY 2021'!CJ332</f>
        <v>0</v>
      </c>
      <c r="L316" s="138">
        <f t="shared" si="47"/>
        <v>2910935.3111217325</v>
      </c>
      <c r="M316" s="134">
        <f t="shared" si="48"/>
        <v>0</v>
      </c>
      <c r="N316" s="158">
        <v>2142</v>
      </c>
      <c r="O316" s="159">
        <v>1</v>
      </c>
      <c r="P316" s="14" t="s">
        <v>269</v>
      </c>
      <c r="Q316" s="14">
        <v>5</v>
      </c>
      <c r="R316" s="120">
        <v>2713449.7485949448</v>
      </c>
      <c r="S316" s="120">
        <v>535135.1551637036</v>
      </c>
      <c r="T316" s="120">
        <v>0</v>
      </c>
      <c r="U316" s="120">
        <v>0</v>
      </c>
      <c r="V316" s="120">
        <v>-488339.33283529489</v>
      </c>
      <c r="W316" s="138">
        <v>2760245.5709233535</v>
      </c>
      <c r="X316" s="152"/>
      <c r="Y316" s="19">
        <f t="shared" si="49"/>
        <v>0</v>
      </c>
      <c r="Z316" s="19">
        <f t="shared" si="49"/>
        <v>121.31993359746411</v>
      </c>
      <c r="AA316" s="19">
        <f t="shared" si="50"/>
        <v>136352.89664354327</v>
      </c>
      <c r="AB316" s="19">
        <f t="shared" si="51"/>
        <v>0</v>
      </c>
      <c r="AC316" s="19">
        <f t="shared" si="51"/>
        <v>0</v>
      </c>
      <c r="AD316" s="19">
        <f t="shared" si="51"/>
        <v>14215.523621238535</v>
      </c>
      <c r="AE316" s="19">
        <f t="shared" si="52"/>
        <v>0</v>
      </c>
      <c r="AF316" s="19">
        <f t="shared" si="53"/>
        <v>150689.74019837892</v>
      </c>
      <c r="AG316" s="112"/>
      <c r="AH316" s="117">
        <f>'[4]Sped FY 2021'!DZ332</f>
        <v>1873.6810834004875</v>
      </c>
      <c r="AI316" s="19">
        <f t="shared" si="55"/>
        <v>0</v>
      </c>
      <c r="AJ316" s="19">
        <f t="shared" si="55"/>
        <v>6.4749510827789444E-2</v>
      </c>
      <c r="AK316" s="19">
        <f t="shared" si="55"/>
        <v>72.772734832803295</v>
      </c>
      <c r="AL316" s="19">
        <f t="shared" si="54"/>
        <v>0</v>
      </c>
      <c r="AM316" s="19">
        <f t="shared" si="54"/>
        <v>0</v>
      </c>
      <c r="AN316" s="19">
        <f t="shared" si="54"/>
        <v>7.5869494265476645</v>
      </c>
      <c r="AO316" s="19">
        <f t="shared" si="54"/>
        <v>0</v>
      </c>
      <c r="AP316" s="19">
        <f t="shared" si="54"/>
        <v>80.424433770178553</v>
      </c>
      <c r="AQ316" s="118">
        <f>'[4]Sped FY 2021'!CR332</f>
        <v>1242.7399678663442</v>
      </c>
      <c r="AR316" s="119">
        <f>'[4]Sped FY 2021'!CS332</f>
        <v>1162.8757223573327</v>
      </c>
      <c r="AS316" s="188">
        <f>'[5]Sped FY 2021'!CO332</f>
        <v>0.59714533963477145</v>
      </c>
      <c r="AT316" s="189">
        <f>'[5]Sped FY 2021'!CQ332</f>
        <v>0.62956746328998581</v>
      </c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  <c r="CB316" s="162"/>
      <c r="CC316" s="162"/>
      <c r="CD316" s="162"/>
      <c r="CE316" s="162"/>
      <c r="CF316" s="162"/>
      <c r="CG316" s="162"/>
      <c r="CH316" s="162"/>
      <c r="CI316" s="162"/>
      <c r="CJ316" s="162"/>
    </row>
    <row r="317" spans="1:88" ht="15" x14ac:dyDescent="0.25">
      <c r="A317" s="194">
        <v>2143</v>
      </c>
      <c r="B317" s="194">
        <v>1</v>
      </c>
      <c r="C317" s="195" t="s">
        <v>270</v>
      </c>
      <c r="D317" s="157">
        <v>6</v>
      </c>
      <c r="E317" s="120">
        <f>'[4]Sped FY 2021'!AB333</f>
        <v>872054.98086474044</v>
      </c>
      <c r="F317" s="120">
        <f>'[4]Sped FY 2021'!AK333</f>
        <v>191053.96658402076</v>
      </c>
      <c r="G317" s="120">
        <f>'[4]Sped FY 2021'!BP333</f>
        <v>45604.175581329822</v>
      </c>
      <c r="H317" s="120">
        <f>-'[4]Sped FY 2021'!CI333</f>
        <v>0</v>
      </c>
      <c r="I317" s="120">
        <f>'[4]Sped FY 2021'!CB333</f>
        <v>7520.5851934824605</v>
      </c>
      <c r="J317" s="120">
        <f>'[4]Sped FY 2021'!BF333-'[4]Sped FY 2021'!BI333</f>
        <v>-186877.72476075939</v>
      </c>
      <c r="K317" s="120">
        <f>'[4]Sped FY 2021'!CJ333</f>
        <v>0</v>
      </c>
      <c r="L317" s="138">
        <f t="shared" si="47"/>
        <v>929355.98346281401</v>
      </c>
      <c r="M317" s="134">
        <f t="shared" si="48"/>
        <v>0</v>
      </c>
      <c r="N317" s="158">
        <v>2143</v>
      </c>
      <c r="O317" s="159">
        <v>1</v>
      </c>
      <c r="P317" s="14" t="s">
        <v>270</v>
      </c>
      <c r="Q317" s="14">
        <v>6</v>
      </c>
      <c r="R317" s="120">
        <v>872054.98086474044</v>
      </c>
      <c r="S317" s="120">
        <v>191647.72568091084</v>
      </c>
      <c r="T317" s="120">
        <v>0</v>
      </c>
      <c r="U317" s="120">
        <v>12655.973081716918</v>
      </c>
      <c r="V317" s="120">
        <v>-190913.86061967391</v>
      </c>
      <c r="W317" s="138">
        <v>885444.81900769426</v>
      </c>
      <c r="X317" s="152"/>
      <c r="Y317" s="19">
        <f t="shared" si="49"/>
        <v>0</v>
      </c>
      <c r="Z317" s="19">
        <f t="shared" si="49"/>
        <v>-593.75909689007676</v>
      </c>
      <c r="AA317" s="19">
        <f t="shared" si="50"/>
        <v>45604.175581329822</v>
      </c>
      <c r="AB317" s="19">
        <f t="shared" si="51"/>
        <v>0</v>
      </c>
      <c r="AC317" s="19">
        <f t="shared" si="51"/>
        <v>-5135.3878882344579</v>
      </c>
      <c r="AD317" s="19">
        <f t="shared" si="51"/>
        <v>4036.1358589145239</v>
      </c>
      <c r="AE317" s="19">
        <f t="shared" si="52"/>
        <v>0</v>
      </c>
      <c r="AF317" s="19">
        <f t="shared" si="53"/>
        <v>43911.164455119753</v>
      </c>
      <c r="AG317" s="112"/>
      <c r="AH317" s="117">
        <f>'[4]Sped FY 2021'!DZ333</f>
        <v>791.7528387599657</v>
      </c>
      <c r="AI317" s="19">
        <f t="shared" si="55"/>
        <v>0</v>
      </c>
      <c r="AJ317" s="19">
        <f t="shared" si="55"/>
        <v>-0.749929861723029</v>
      </c>
      <c r="AK317" s="19">
        <f t="shared" si="55"/>
        <v>57.599004826751951</v>
      </c>
      <c r="AL317" s="19">
        <f t="shared" si="54"/>
        <v>0</v>
      </c>
      <c r="AM317" s="19">
        <f t="shared" si="54"/>
        <v>-6.4860997483475327</v>
      </c>
      <c r="AN317" s="19">
        <f t="shared" si="54"/>
        <v>5.0977219926812944</v>
      </c>
      <c r="AO317" s="19">
        <f t="shared" si="54"/>
        <v>0</v>
      </c>
      <c r="AP317" s="19">
        <f t="shared" si="54"/>
        <v>55.460697209362607</v>
      </c>
      <c r="AQ317" s="118">
        <f>'[4]Sped FY 2021'!CR333</f>
        <v>940.1307782175968</v>
      </c>
      <c r="AR317" s="119">
        <f>'[4]Sped FY 2021'!CS333</f>
        <v>884.31259388735373</v>
      </c>
      <c r="AS317" s="188">
        <f>'[5]Sped FY 2021'!CO333</f>
        <v>0.63482520668784481</v>
      </c>
      <c r="AT317" s="189">
        <f>'[5]Sped FY 2021'!CQ333</f>
        <v>0.66380192723810816</v>
      </c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  <c r="CB317" s="162"/>
      <c r="CC317" s="162"/>
      <c r="CD317" s="162"/>
      <c r="CE317" s="162"/>
      <c r="CF317" s="162"/>
      <c r="CG317" s="162"/>
      <c r="CH317" s="162"/>
      <c r="CI317" s="162"/>
      <c r="CJ317" s="162"/>
    </row>
    <row r="318" spans="1:88" ht="15" x14ac:dyDescent="0.25">
      <c r="A318" s="194">
        <v>2144</v>
      </c>
      <c r="B318" s="194">
        <v>1</v>
      </c>
      <c r="C318" s="195" t="s">
        <v>271</v>
      </c>
      <c r="D318" s="157">
        <v>4</v>
      </c>
      <c r="E318" s="120">
        <f>'[4]Sped FY 2021'!AB334</f>
        <v>4947465.0946002565</v>
      </c>
      <c r="F318" s="120">
        <f>'[4]Sped FY 2021'!AK334</f>
        <v>2060649.426903537</v>
      </c>
      <c r="G318" s="120">
        <f>'[4]Sped FY 2021'!BP334</f>
        <v>250486.53082418579</v>
      </c>
      <c r="H318" s="120">
        <f>-'[4]Sped FY 2021'!CI334</f>
        <v>0</v>
      </c>
      <c r="I318" s="120">
        <f>'[4]Sped FY 2021'!CB334</f>
        <v>0</v>
      </c>
      <c r="J318" s="120">
        <f>'[4]Sped FY 2021'!BF334-'[4]Sped FY 2021'!BI334</f>
        <v>-231420.53430516738</v>
      </c>
      <c r="K318" s="120">
        <f>'[4]Sped FY 2021'!CJ334</f>
        <v>0</v>
      </c>
      <c r="L318" s="138">
        <f t="shared" si="47"/>
        <v>7027180.518022811</v>
      </c>
      <c r="M318" s="134">
        <f t="shared" si="48"/>
        <v>0</v>
      </c>
      <c r="N318" s="158">
        <v>2144</v>
      </c>
      <c r="O318" s="159">
        <v>1</v>
      </c>
      <c r="P318" s="14" t="s">
        <v>271</v>
      </c>
      <c r="Q318" s="14">
        <v>4</v>
      </c>
      <c r="R318" s="120">
        <v>4672066.0069144387</v>
      </c>
      <c r="S318" s="120">
        <v>2219689.2801546878</v>
      </c>
      <c r="T318" s="120">
        <v>-344233.67529424524</v>
      </c>
      <c r="U318" s="120">
        <v>0</v>
      </c>
      <c r="V318" s="120">
        <v>-250272.95002965623</v>
      </c>
      <c r="W318" s="138">
        <v>6297248.6617452251</v>
      </c>
      <c r="X318" s="152"/>
      <c r="Y318" s="19">
        <f t="shared" si="49"/>
        <v>275399.08768581785</v>
      </c>
      <c r="Z318" s="19">
        <f t="shared" si="49"/>
        <v>-159039.85325115081</v>
      </c>
      <c r="AA318" s="19">
        <f t="shared" si="50"/>
        <v>250486.53082418579</v>
      </c>
      <c r="AB318" s="19">
        <f t="shared" si="51"/>
        <v>344233.67529424524</v>
      </c>
      <c r="AC318" s="19">
        <f t="shared" si="51"/>
        <v>0</v>
      </c>
      <c r="AD318" s="19">
        <f t="shared" si="51"/>
        <v>18852.415724488848</v>
      </c>
      <c r="AE318" s="19">
        <f t="shared" si="52"/>
        <v>0</v>
      </c>
      <c r="AF318" s="19">
        <f t="shared" si="53"/>
        <v>729931.85627758596</v>
      </c>
      <c r="AG318" s="112"/>
      <c r="AH318" s="117">
        <f>'[4]Sped FY 2021'!DZ334</f>
        <v>3285.5733283567106</v>
      </c>
      <c r="AI318" s="19">
        <f t="shared" si="55"/>
        <v>83.820709557427392</v>
      </c>
      <c r="AJ318" s="19">
        <f t="shared" si="55"/>
        <v>-48.405510197727068</v>
      </c>
      <c r="AK318" s="19">
        <f t="shared" si="55"/>
        <v>76.23830174853147</v>
      </c>
      <c r="AL318" s="19">
        <f t="shared" si="54"/>
        <v>104.7712654358607</v>
      </c>
      <c r="AM318" s="19">
        <f t="shared" si="54"/>
        <v>0</v>
      </c>
      <c r="AN318" s="19">
        <f t="shared" si="54"/>
        <v>5.7379379001466209</v>
      </c>
      <c r="AO318" s="19">
        <f t="shared" si="54"/>
        <v>0</v>
      </c>
      <c r="AP318" s="19">
        <f t="shared" si="54"/>
        <v>222.16270444423884</v>
      </c>
      <c r="AQ318" s="118">
        <f>'[4]Sped FY 2021'!CR334</f>
        <v>1311.0178798588934</v>
      </c>
      <c r="AR318" s="119">
        <f>'[4]Sped FY 2021'!CS334</f>
        <v>1085.7835257314803</v>
      </c>
      <c r="AS318" s="188">
        <f>'[5]Sped FY 2021'!CO334</f>
        <v>0.57705643979326993</v>
      </c>
      <c r="AT318" s="189">
        <f>'[5]Sped FY 2021'!CQ334</f>
        <v>0.65390511280396757</v>
      </c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  <c r="CB318" s="162"/>
      <c r="CC318" s="162"/>
      <c r="CD318" s="162"/>
      <c r="CE318" s="162"/>
      <c r="CF318" s="162"/>
      <c r="CG318" s="162"/>
      <c r="CH318" s="162"/>
      <c r="CI318" s="162"/>
      <c r="CJ318" s="162"/>
    </row>
    <row r="319" spans="1:88" ht="15" x14ac:dyDescent="0.25">
      <c r="A319" s="194">
        <v>2149</v>
      </c>
      <c r="B319" s="194">
        <v>1</v>
      </c>
      <c r="C319" s="195" t="s">
        <v>272</v>
      </c>
      <c r="D319" s="157">
        <v>5</v>
      </c>
      <c r="E319" s="120">
        <f>'[4]Sped FY 2021'!AB335</f>
        <v>2900350.1817673515</v>
      </c>
      <c r="F319" s="120">
        <f>'[4]Sped FY 2021'!AK335</f>
        <v>1317694.2104224616</v>
      </c>
      <c r="G319" s="120">
        <f>'[4]Sped FY 2021'!BP335</f>
        <v>77300.218290044184</v>
      </c>
      <c r="H319" s="120">
        <f>-'[4]Sped FY 2021'!CI335</f>
        <v>0</v>
      </c>
      <c r="I319" s="120">
        <f>'[4]Sped FY 2021'!CB335</f>
        <v>0</v>
      </c>
      <c r="J319" s="120">
        <f>'[4]Sped FY 2021'!BF335-'[4]Sped FY 2021'!BI335</f>
        <v>797014.51298438932</v>
      </c>
      <c r="K319" s="120">
        <f>'[4]Sped FY 2021'!CJ335</f>
        <v>0</v>
      </c>
      <c r="L319" s="138">
        <f t="shared" si="47"/>
        <v>5092359.1234642463</v>
      </c>
      <c r="M319" s="134">
        <f t="shared" si="48"/>
        <v>0</v>
      </c>
      <c r="N319" s="158">
        <v>2149</v>
      </c>
      <c r="O319" s="159">
        <v>1</v>
      </c>
      <c r="P319" s="14" t="s">
        <v>272</v>
      </c>
      <c r="Q319" s="14">
        <v>5</v>
      </c>
      <c r="R319" s="120">
        <v>2673754.8320507575</v>
      </c>
      <c r="S319" s="120">
        <v>1449299.1184943756</v>
      </c>
      <c r="T319" s="120">
        <v>0</v>
      </c>
      <c r="U319" s="120">
        <v>0</v>
      </c>
      <c r="V319" s="120">
        <v>824549.41289842292</v>
      </c>
      <c r="W319" s="138">
        <v>4947603.3634435562</v>
      </c>
      <c r="X319" s="152"/>
      <c r="Y319" s="19">
        <f t="shared" si="49"/>
        <v>226595.34971659398</v>
      </c>
      <c r="Z319" s="19">
        <f t="shared" si="49"/>
        <v>-131604.90807191399</v>
      </c>
      <c r="AA319" s="19">
        <f t="shared" si="50"/>
        <v>77300.218290044184</v>
      </c>
      <c r="AB319" s="19">
        <f t="shared" si="51"/>
        <v>0</v>
      </c>
      <c r="AC319" s="19">
        <f t="shared" si="51"/>
        <v>0</v>
      </c>
      <c r="AD319" s="19">
        <f t="shared" si="51"/>
        <v>-27534.899914033595</v>
      </c>
      <c r="AE319" s="19">
        <f t="shared" si="52"/>
        <v>0</v>
      </c>
      <c r="AF319" s="19">
        <f t="shared" si="53"/>
        <v>144755.76002069004</v>
      </c>
      <c r="AG319" s="112"/>
      <c r="AH319" s="117">
        <f>'[4]Sped FY 2021'!DZ335</f>
        <v>1275.0435943989803</v>
      </c>
      <c r="AI319" s="19">
        <f t="shared" si="55"/>
        <v>177.71576651338313</v>
      </c>
      <c r="AJ319" s="19">
        <f t="shared" si="55"/>
        <v>-103.21600661344355</v>
      </c>
      <c r="AK319" s="19">
        <f t="shared" si="55"/>
        <v>60.625549298556599</v>
      </c>
      <c r="AL319" s="19">
        <f t="shared" si="54"/>
        <v>0</v>
      </c>
      <c r="AM319" s="19">
        <f t="shared" si="54"/>
        <v>0</v>
      </c>
      <c r="AN319" s="19">
        <f t="shared" si="54"/>
        <v>-21.595261554184564</v>
      </c>
      <c r="AO319" s="19">
        <f t="shared" si="54"/>
        <v>0</v>
      </c>
      <c r="AP319" s="19">
        <f t="shared" si="54"/>
        <v>113.5300476443112</v>
      </c>
      <c r="AQ319" s="118">
        <f>'[4]Sped FY 2021'!CR335</f>
        <v>1000.1462311071658</v>
      </c>
      <c r="AR319" s="119">
        <f>'[4]Sped FY 2021'!CS335</f>
        <v>888.30389426110673</v>
      </c>
      <c r="AS319" s="188">
        <f>'[5]Sped FY 2021'!CO335</f>
        <v>0.65590721458316692</v>
      </c>
      <c r="AT319" s="189">
        <f>'[5]Sped FY 2021'!CQ335</f>
        <v>0.67960333202809398</v>
      </c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  <c r="CB319" s="162"/>
      <c r="CC319" s="162"/>
      <c r="CD319" s="162"/>
      <c r="CE319" s="162"/>
      <c r="CF319" s="162"/>
      <c r="CG319" s="162"/>
      <c r="CH319" s="162"/>
      <c r="CI319" s="162"/>
      <c r="CJ319" s="162"/>
    </row>
    <row r="320" spans="1:88" ht="15" x14ac:dyDescent="0.25">
      <c r="A320" s="194">
        <v>2154</v>
      </c>
      <c r="B320" s="194">
        <v>1</v>
      </c>
      <c r="C320" s="195" t="s">
        <v>273</v>
      </c>
      <c r="D320" s="157">
        <v>5</v>
      </c>
      <c r="E320" s="120">
        <f>'[4]Sped FY 2021'!AB336</f>
        <v>981947.48503389372</v>
      </c>
      <c r="F320" s="120">
        <f>'[4]Sped FY 2021'!AK336</f>
        <v>209053.6756186242</v>
      </c>
      <c r="G320" s="120">
        <f>'[4]Sped FY 2021'!BP336</f>
        <v>49407.573058086811</v>
      </c>
      <c r="H320" s="120">
        <f>-'[4]Sped FY 2021'!CI336</f>
        <v>0</v>
      </c>
      <c r="I320" s="120">
        <f>'[4]Sped FY 2021'!CB336</f>
        <v>0</v>
      </c>
      <c r="J320" s="120">
        <f>'[4]Sped FY 2021'!BF336-'[4]Sped FY 2021'!BI336</f>
        <v>-294976.57692594471</v>
      </c>
      <c r="K320" s="120">
        <f>'[4]Sped FY 2021'!CJ336</f>
        <v>0</v>
      </c>
      <c r="L320" s="138">
        <f t="shared" si="47"/>
        <v>945432.15678465995</v>
      </c>
      <c r="M320" s="134">
        <f t="shared" si="48"/>
        <v>0</v>
      </c>
      <c r="N320" s="158">
        <v>2154</v>
      </c>
      <c r="O320" s="159">
        <v>1</v>
      </c>
      <c r="P320" s="14" t="s">
        <v>273</v>
      </c>
      <c r="Q320" s="14">
        <v>5</v>
      </c>
      <c r="R320" s="120">
        <v>981947.48503389372</v>
      </c>
      <c r="S320" s="120">
        <v>209210.60747375581</v>
      </c>
      <c r="T320" s="120">
        <v>0</v>
      </c>
      <c r="U320" s="120">
        <v>0</v>
      </c>
      <c r="V320" s="120">
        <v>-302769.93585817714</v>
      </c>
      <c r="W320" s="138">
        <v>888388.15664947231</v>
      </c>
      <c r="X320" s="152"/>
      <c r="Y320" s="19">
        <f t="shared" si="49"/>
        <v>0</v>
      </c>
      <c r="Z320" s="19">
        <f t="shared" si="49"/>
        <v>-156.93185513161006</v>
      </c>
      <c r="AA320" s="19">
        <f t="shared" si="50"/>
        <v>49407.573058086811</v>
      </c>
      <c r="AB320" s="19">
        <f t="shared" si="51"/>
        <v>0</v>
      </c>
      <c r="AC320" s="19">
        <f t="shared" si="51"/>
        <v>0</v>
      </c>
      <c r="AD320" s="19">
        <f t="shared" si="51"/>
        <v>7793.358932232426</v>
      </c>
      <c r="AE320" s="19">
        <f t="shared" si="52"/>
        <v>0</v>
      </c>
      <c r="AF320" s="19">
        <f t="shared" si="53"/>
        <v>57044.000135187642</v>
      </c>
      <c r="AG320" s="112"/>
      <c r="AH320" s="117">
        <f>'[4]Sped FY 2021'!DZ336</f>
        <v>942.46721162036533</v>
      </c>
      <c r="AI320" s="19">
        <f t="shared" si="55"/>
        <v>0</v>
      </c>
      <c r="AJ320" s="19">
        <f t="shared" si="55"/>
        <v>-0.16651173982148432</v>
      </c>
      <c r="AK320" s="19">
        <f t="shared" si="55"/>
        <v>52.423651930703606</v>
      </c>
      <c r="AL320" s="19">
        <f t="shared" si="54"/>
        <v>0</v>
      </c>
      <c r="AM320" s="19">
        <f t="shared" si="54"/>
        <v>0</v>
      </c>
      <c r="AN320" s="19">
        <f t="shared" si="54"/>
        <v>8.2691035148410705</v>
      </c>
      <c r="AO320" s="19">
        <f t="shared" si="54"/>
        <v>0</v>
      </c>
      <c r="AP320" s="19">
        <f t="shared" si="54"/>
        <v>60.526243705723211</v>
      </c>
      <c r="AQ320" s="118">
        <f>'[4]Sped FY 2021'!CR336</f>
        <v>875.84202667957277</v>
      </c>
      <c r="AR320" s="119">
        <f>'[4]Sped FY 2021'!CS336</f>
        <v>814.32136681452596</v>
      </c>
      <c r="AS320" s="188">
        <f>'[5]Sped FY 2021'!CO336</f>
        <v>0.62796921615900969</v>
      </c>
      <c r="AT320" s="189">
        <f>'[5]Sped FY 2021'!CQ336</f>
        <v>0.66900946774717174</v>
      </c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  <c r="CB320" s="162"/>
      <c r="CC320" s="162"/>
      <c r="CD320" s="162"/>
      <c r="CE320" s="162"/>
      <c r="CF320" s="162"/>
      <c r="CG320" s="162"/>
      <c r="CH320" s="162"/>
      <c r="CI320" s="162"/>
      <c r="CJ320" s="162"/>
    </row>
    <row r="321" spans="1:88" ht="15" x14ac:dyDescent="0.25">
      <c r="A321" s="194">
        <v>2155</v>
      </c>
      <c r="B321" s="194">
        <v>1</v>
      </c>
      <c r="C321" s="195" t="s">
        <v>274</v>
      </c>
      <c r="D321" s="157">
        <v>5</v>
      </c>
      <c r="E321" s="120">
        <f>'[4]Sped FY 2021'!AB337</f>
        <v>1159353.6013762362</v>
      </c>
      <c r="F321" s="120">
        <f>'[4]Sped FY 2021'!AK337</f>
        <v>198237.98623856314</v>
      </c>
      <c r="G321" s="120">
        <f>'[4]Sped FY 2021'!BP337</f>
        <v>78148.819485220214</v>
      </c>
      <c r="H321" s="120">
        <f>-'[4]Sped FY 2021'!CI337</f>
        <v>0</v>
      </c>
      <c r="I321" s="120">
        <f>'[4]Sped FY 2021'!CB337</f>
        <v>0</v>
      </c>
      <c r="J321" s="120">
        <f>'[4]Sped FY 2021'!BF337-'[4]Sped FY 2021'!BI337</f>
        <v>-510824.41814510128</v>
      </c>
      <c r="K321" s="120">
        <f>'[4]Sped FY 2021'!CJ337</f>
        <v>0</v>
      </c>
      <c r="L321" s="138">
        <f t="shared" si="47"/>
        <v>924915.98895491823</v>
      </c>
      <c r="M321" s="134">
        <f t="shared" si="48"/>
        <v>0</v>
      </c>
      <c r="N321" s="158">
        <v>2155</v>
      </c>
      <c r="O321" s="159">
        <v>1</v>
      </c>
      <c r="P321" s="14" t="s">
        <v>274</v>
      </c>
      <c r="Q321" s="14">
        <v>5</v>
      </c>
      <c r="R321" s="120">
        <v>1159353.6013762362</v>
      </c>
      <c r="S321" s="120">
        <v>199932.32189744693</v>
      </c>
      <c r="T321" s="120">
        <v>0</v>
      </c>
      <c r="U321" s="120">
        <v>0</v>
      </c>
      <c r="V321" s="120">
        <v>-533527.19554383168</v>
      </c>
      <c r="W321" s="138">
        <v>825758.72772985138</v>
      </c>
      <c r="X321" s="152"/>
      <c r="Y321" s="19">
        <f t="shared" si="49"/>
        <v>0</v>
      </c>
      <c r="Z321" s="19">
        <f t="shared" si="49"/>
        <v>-1694.3356588837923</v>
      </c>
      <c r="AA321" s="19">
        <f t="shared" si="50"/>
        <v>78148.819485220214</v>
      </c>
      <c r="AB321" s="19">
        <f t="shared" si="51"/>
        <v>0</v>
      </c>
      <c r="AC321" s="19">
        <f t="shared" si="51"/>
        <v>0</v>
      </c>
      <c r="AD321" s="19">
        <f t="shared" si="51"/>
        <v>22702.777398730395</v>
      </c>
      <c r="AE321" s="19">
        <f t="shared" si="52"/>
        <v>0</v>
      </c>
      <c r="AF321" s="19">
        <f t="shared" si="53"/>
        <v>99157.261225066846</v>
      </c>
      <c r="AG321" s="112"/>
      <c r="AH321" s="117">
        <f>'[4]Sped FY 2021'!DZ337</f>
        <v>1047.9672726226449</v>
      </c>
      <c r="AI321" s="19">
        <f t="shared" si="55"/>
        <v>0</v>
      </c>
      <c r="AJ321" s="19">
        <f t="shared" si="55"/>
        <v>-1.6167829885026319</v>
      </c>
      <c r="AK321" s="19">
        <f t="shared" si="55"/>
        <v>74.571813001034684</v>
      </c>
      <c r="AL321" s="19">
        <f t="shared" si="54"/>
        <v>0</v>
      </c>
      <c r="AM321" s="19">
        <f t="shared" si="54"/>
        <v>0</v>
      </c>
      <c r="AN321" s="19">
        <f t="shared" si="54"/>
        <v>21.663632053999532</v>
      </c>
      <c r="AO321" s="19">
        <f t="shared" si="54"/>
        <v>0</v>
      </c>
      <c r="AP321" s="19">
        <f t="shared" si="54"/>
        <v>94.618662066531613</v>
      </c>
      <c r="AQ321" s="118">
        <f>'[4]Sped FY 2021'!CR337</f>
        <v>1232.0412953107812</v>
      </c>
      <c r="AR321" s="119">
        <f>'[4]Sped FY 2021'!CS337</f>
        <v>1138.9141050433832</v>
      </c>
      <c r="AS321" s="188">
        <f>'[5]Sped FY 2021'!CO337</f>
        <v>0.60500605438559074</v>
      </c>
      <c r="AT321" s="189">
        <f>'[5]Sped FY 2021'!CQ337</f>
        <v>0.65372160402658708</v>
      </c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  <c r="CB321" s="162"/>
      <c r="CC321" s="162"/>
      <c r="CD321" s="162"/>
      <c r="CE321" s="162"/>
      <c r="CF321" s="162"/>
      <c r="CG321" s="162"/>
      <c r="CH321" s="162"/>
      <c r="CI321" s="162"/>
      <c r="CJ321" s="162"/>
    </row>
    <row r="322" spans="1:88" ht="15" x14ac:dyDescent="0.25">
      <c r="A322" s="194">
        <v>2159</v>
      </c>
      <c r="B322" s="194">
        <v>1</v>
      </c>
      <c r="C322" s="195" t="s">
        <v>275</v>
      </c>
      <c r="D322" s="157">
        <v>6</v>
      </c>
      <c r="E322" s="120">
        <f>'[4]Sped FY 2021'!AB338</f>
        <v>678660.6934003199</v>
      </c>
      <c r="F322" s="120">
        <f>'[4]Sped FY 2021'!AK338</f>
        <v>144823.87320702866</v>
      </c>
      <c r="G322" s="120">
        <f>'[4]Sped FY 2021'!BP338</f>
        <v>50232.697557295956</v>
      </c>
      <c r="H322" s="120">
        <f>-'[4]Sped FY 2021'!CI338</f>
        <v>0</v>
      </c>
      <c r="I322" s="120">
        <f>'[4]Sped FY 2021'!CB338</f>
        <v>61724.443557291175</v>
      </c>
      <c r="J322" s="120">
        <f>'[4]Sped FY 2021'!BF338-'[4]Sped FY 2021'!BI338</f>
        <v>-512381.14773329528</v>
      </c>
      <c r="K322" s="120">
        <f>'[4]Sped FY 2021'!CJ338</f>
        <v>0</v>
      </c>
      <c r="L322" s="138">
        <f t="shared" si="47"/>
        <v>423060.55998864042</v>
      </c>
      <c r="M322" s="134">
        <f t="shared" si="48"/>
        <v>0</v>
      </c>
      <c r="N322" s="158">
        <v>2159</v>
      </c>
      <c r="O322" s="159">
        <v>1</v>
      </c>
      <c r="P322" s="14" t="s">
        <v>275</v>
      </c>
      <c r="Q322" s="14">
        <v>6</v>
      </c>
      <c r="R322" s="120">
        <v>651837.57191648846</v>
      </c>
      <c r="S322" s="120">
        <v>161765.74931056341</v>
      </c>
      <c r="T322" s="120">
        <v>0</v>
      </c>
      <c r="U322" s="120">
        <v>89513.445719620795</v>
      </c>
      <c r="V322" s="120">
        <v>-529574.67489381216</v>
      </c>
      <c r="W322" s="138">
        <v>373542.09205286053</v>
      </c>
      <c r="X322" s="152"/>
      <c r="Y322" s="19">
        <f t="shared" si="49"/>
        <v>26823.121483831434</v>
      </c>
      <c r="Z322" s="19">
        <f t="shared" si="49"/>
        <v>-16941.876103534742</v>
      </c>
      <c r="AA322" s="19">
        <f t="shared" si="50"/>
        <v>50232.697557295956</v>
      </c>
      <c r="AB322" s="19">
        <f t="shared" si="51"/>
        <v>0</v>
      </c>
      <c r="AC322" s="19">
        <f t="shared" si="51"/>
        <v>-27789.00216232962</v>
      </c>
      <c r="AD322" s="19">
        <f t="shared" si="51"/>
        <v>17193.527160516882</v>
      </c>
      <c r="AE322" s="19">
        <f t="shared" si="52"/>
        <v>0</v>
      </c>
      <c r="AF322" s="19">
        <f t="shared" si="53"/>
        <v>49518.467935779889</v>
      </c>
      <c r="AG322" s="112"/>
      <c r="AH322" s="117">
        <f>'[4]Sped FY 2021'!DZ338</f>
        <v>534.53364241155043</v>
      </c>
      <c r="AI322" s="19">
        <f t="shared" si="55"/>
        <v>50.180417761581523</v>
      </c>
      <c r="AJ322" s="19">
        <f t="shared" si="55"/>
        <v>-31.694686282235498</v>
      </c>
      <c r="AK322" s="19">
        <f t="shared" si="55"/>
        <v>93.974810136684681</v>
      </c>
      <c r="AL322" s="19">
        <f t="shared" si="54"/>
        <v>0</v>
      </c>
      <c r="AM322" s="19">
        <f t="shared" si="54"/>
        <v>-51.987377327569952</v>
      </c>
      <c r="AN322" s="19">
        <f t="shared" si="54"/>
        <v>32.165472472318527</v>
      </c>
      <c r="AO322" s="19">
        <f t="shared" si="54"/>
        <v>0</v>
      </c>
      <c r="AP322" s="19">
        <f t="shared" si="54"/>
        <v>92.638636760779249</v>
      </c>
      <c r="AQ322" s="118">
        <f>'[4]Sped FY 2021'!CR338</f>
        <v>1538.4210083699152</v>
      </c>
      <c r="AR322" s="119">
        <f>'[4]Sped FY 2021'!CS338</f>
        <v>1445.1410712789823</v>
      </c>
      <c r="AS322" s="188">
        <f>'[5]Sped FY 2021'!CO338</f>
        <v>0.6996141533662259</v>
      </c>
      <c r="AT322" s="189">
        <f>'[5]Sped FY 2021'!CQ338</f>
        <v>0.74844599549040425</v>
      </c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  <c r="CB322" s="162"/>
      <c r="CC322" s="162"/>
      <c r="CD322" s="162"/>
      <c r="CE322" s="162"/>
      <c r="CF322" s="162"/>
      <c r="CG322" s="162"/>
      <c r="CH322" s="162"/>
      <c r="CI322" s="162"/>
      <c r="CJ322" s="162"/>
    </row>
    <row r="323" spans="1:88" ht="15" x14ac:dyDescent="0.25">
      <c r="A323" s="194">
        <v>2164</v>
      </c>
      <c r="B323" s="194">
        <v>1</v>
      </c>
      <c r="C323" s="195" t="s">
        <v>276</v>
      </c>
      <c r="D323" s="157">
        <v>5</v>
      </c>
      <c r="E323" s="120">
        <f>'[4]Sped FY 2021'!AB339</f>
        <v>1618175.1031190078</v>
      </c>
      <c r="F323" s="120">
        <f>'[4]Sped FY 2021'!AK339</f>
        <v>346577.89853259327</v>
      </c>
      <c r="G323" s="120">
        <f>'[4]Sped FY 2021'!BP339</f>
        <v>67818.95758460417</v>
      </c>
      <c r="H323" s="120">
        <f>-'[4]Sped FY 2021'!CI339</f>
        <v>0</v>
      </c>
      <c r="I323" s="120">
        <f>'[4]Sped FY 2021'!CB339</f>
        <v>0</v>
      </c>
      <c r="J323" s="120">
        <f>'[4]Sped FY 2021'!BF339-'[4]Sped FY 2021'!BI339</f>
        <v>153998.14974055107</v>
      </c>
      <c r="K323" s="120">
        <f>'[4]Sped FY 2021'!CJ339</f>
        <v>0</v>
      </c>
      <c r="L323" s="138">
        <f t="shared" si="47"/>
        <v>2186570.1089767562</v>
      </c>
      <c r="M323" s="134">
        <f t="shared" si="48"/>
        <v>0</v>
      </c>
      <c r="N323" s="158">
        <v>2164</v>
      </c>
      <c r="O323" s="159">
        <v>1</v>
      </c>
      <c r="P323" s="14" t="s">
        <v>276</v>
      </c>
      <c r="Q323" s="14">
        <v>5</v>
      </c>
      <c r="R323" s="120">
        <v>1618175.1031190078</v>
      </c>
      <c r="S323" s="120">
        <v>347030.05331352405</v>
      </c>
      <c r="T323" s="120">
        <v>-75234.79551731929</v>
      </c>
      <c r="U323" s="120">
        <v>0</v>
      </c>
      <c r="V323" s="120">
        <v>181772.15723584339</v>
      </c>
      <c r="W323" s="138">
        <v>2071742.5181510558</v>
      </c>
      <c r="X323" s="152"/>
      <c r="Y323" s="19">
        <f t="shared" si="49"/>
        <v>0</v>
      </c>
      <c r="Z323" s="19">
        <f t="shared" si="49"/>
        <v>-452.15478093078127</v>
      </c>
      <c r="AA323" s="19">
        <f t="shared" si="50"/>
        <v>67818.95758460417</v>
      </c>
      <c r="AB323" s="19">
        <f t="shared" si="51"/>
        <v>75234.79551731929</v>
      </c>
      <c r="AC323" s="19">
        <f t="shared" si="51"/>
        <v>0</v>
      </c>
      <c r="AD323" s="19">
        <f t="shared" si="51"/>
        <v>-27774.007495292317</v>
      </c>
      <c r="AE323" s="19">
        <f t="shared" si="52"/>
        <v>0</v>
      </c>
      <c r="AF323" s="19">
        <f t="shared" si="53"/>
        <v>114827.59082570043</v>
      </c>
      <c r="AG323" s="112"/>
      <c r="AH323" s="117">
        <f>'[4]Sped FY 2021'!DZ339</f>
        <v>1688.0009760364751</v>
      </c>
      <c r="AI323" s="19">
        <f t="shared" si="55"/>
        <v>0</v>
      </c>
      <c r="AJ323" s="19">
        <f t="shared" si="55"/>
        <v>-0.26786405182801915</v>
      </c>
      <c r="AK323" s="19">
        <f t="shared" si="55"/>
        <v>40.177084342597389</v>
      </c>
      <c r="AL323" s="19">
        <f t="shared" si="54"/>
        <v>44.570350719805262</v>
      </c>
      <c r="AM323" s="19">
        <f t="shared" si="54"/>
        <v>0</v>
      </c>
      <c r="AN323" s="19">
        <f t="shared" si="54"/>
        <v>-16.453786395614124</v>
      </c>
      <c r="AO323" s="19">
        <f t="shared" si="54"/>
        <v>0</v>
      </c>
      <c r="AP323" s="19">
        <f t="shared" si="54"/>
        <v>68.025784614960543</v>
      </c>
      <c r="AQ323" s="118">
        <f>'[4]Sped FY 2021'!CR339</f>
        <v>660.59269686566404</v>
      </c>
      <c r="AR323" s="119">
        <f>'[4]Sped FY 2021'!CS339</f>
        <v>593.63496195990706</v>
      </c>
      <c r="AS323" s="188">
        <f>'[5]Sped FY 2021'!CO339</f>
        <v>0.57609797404041319</v>
      </c>
      <c r="AT323" s="189">
        <f>'[5]Sped FY 2021'!CQ339</f>
        <v>0.61388413833136923</v>
      </c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  <c r="CB323" s="162"/>
      <c r="CC323" s="162"/>
      <c r="CD323" s="162"/>
      <c r="CE323" s="162"/>
      <c r="CF323" s="162"/>
      <c r="CG323" s="162"/>
      <c r="CH323" s="162"/>
      <c r="CI323" s="162"/>
      <c r="CJ323" s="162"/>
    </row>
    <row r="324" spans="1:88" ht="15" x14ac:dyDescent="0.25">
      <c r="A324" s="194">
        <v>2165</v>
      </c>
      <c r="B324" s="194">
        <v>1</v>
      </c>
      <c r="C324" s="195" t="s">
        <v>277</v>
      </c>
      <c r="D324" s="157">
        <v>5</v>
      </c>
      <c r="E324" s="120">
        <f>'[4]Sped FY 2021'!AB340</f>
        <v>1321313.9817627789</v>
      </c>
      <c r="F324" s="120">
        <f>'[4]Sped FY 2021'!AK340</f>
        <v>350070.77514989796</v>
      </c>
      <c r="G324" s="120">
        <f>'[4]Sped FY 2021'!BP340</f>
        <v>70722.269103334314</v>
      </c>
      <c r="H324" s="120">
        <f>-'[4]Sped FY 2021'!CI340</f>
        <v>0</v>
      </c>
      <c r="I324" s="120">
        <f>'[4]Sped FY 2021'!CB340</f>
        <v>0</v>
      </c>
      <c r="J324" s="120">
        <f>'[4]Sped FY 2021'!BF340-'[4]Sped FY 2021'!BI340</f>
        <v>-150770.99263701183</v>
      </c>
      <c r="K324" s="120">
        <f>'[4]Sped FY 2021'!CJ340</f>
        <v>0</v>
      </c>
      <c r="L324" s="138">
        <f t="shared" si="47"/>
        <v>1591336.0333789992</v>
      </c>
      <c r="M324" s="134">
        <f t="shared" si="48"/>
        <v>0</v>
      </c>
      <c r="N324" s="158">
        <v>2165</v>
      </c>
      <c r="O324" s="159">
        <v>1</v>
      </c>
      <c r="P324" s="14" t="s">
        <v>277</v>
      </c>
      <c r="Q324" s="14">
        <v>5</v>
      </c>
      <c r="R324" s="120">
        <v>1321313.9817627789</v>
      </c>
      <c r="S324" s="120">
        <v>351854.55715088721</v>
      </c>
      <c r="T324" s="120">
        <v>-178577.93129794576</v>
      </c>
      <c r="U324" s="120">
        <v>0</v>
      </c>
      <c r="V324" s="120">
        <v>-162561.59982965473</v>
      </c>
      <c r="W324" s="138">
        <v>1332029.0077860658</v>
      </c>
      <c r="X324" s="152"/>
      <c r="Y324" s="19">
        <f t="shared" si="49"/>
        <v>0</v>
      </c>
      <c r="Z324" s="19">
        <f t="shared" si="49"/>
        <v>-1783.7820009892457</v>
      </c>
      <c r="AA324" s="19">
        <f t="shared" si="50"/>
        <v>70722.269103334314</v>
      </c>
      <c r="AB324" s="19">
        <f t="shared" si="51"/>
        <v>178577.93129794576</v>
      </c>
      <c r="AC324" s="19">
        <f t="shared" si="51"/>
        <v>0</v>
      </c>
      <c r="AD324" s="19">
        <f t="shared" si="51"/>
        <v>11790.607192642899</v>
      </c>
      <c r="AE324" s="19">
        <f t="shared" si="52"/>
        <v>0</v>
      </c>
      <c r="AF324" s="19">
        <f t="shared" si="53"/>
        <v>259307.02559293341</v>
      </c>
      <c r="AG324" s="112"/>
      <c r="AH324" s="117">
        <f>'[4]Sped FY 2021'!DZ340</f>
        <v>949.50054902051727</v>
      </c>
      <c r="AI324" s="19">
        <f t="shared" si="55"/>
        <v>0</v>
      </c>
      <c r="AJ324" s="19">
        <f t="shared" si="55"/>
        <v>-1.8786529432019328</v>
      </c>
      <c r="AK324" s="19">
        <f t="shared" si="55"/>
        <v>74.483652670121955</v>
      </c>
      <c r="AL324" s="19">
        <f t="shared" si="54"/>
        <v>188.07564827862672</v>
      </c>
      <c r="AM324" s="19">
        <f t="shared" si="54"/>
        <v>0</v>
      </c>
      <c r="AN324" s="19">
        <f t="shared" si="54"/>
        <v>12.417693917929606</v>
      </c>
      <c r="AO324" s="19">
        <f t="shared" si="54"/>
        <v>0</v>
      </c>
      <c r="AP324" s="19">
        <f t="shared" si="54"/>
        <v>273.09834192347597</v>
      </c>
      <c r="AQ324" s="118">
        <f>'[4]Sped FY 2021'!CR340</f>
        <v>1312.7885655036059</v>
      </c>
      <c r="AR324" s="119">
        <f>'[4]Sped FY 2021'!CS340</f>
        <v>1040.2644061840465</v>
      </c>
      <c r="AS324" s="188">
        <f>'[5]Sped FY 2021'!CO340</f>
        <v>0.56557784405982259</v>
      </c>
      <c r="AT324" s="189">
        <f>'[5]Sped FY 2021'!CQ340</f>
        <v>0.66811045520830248</v>
      </c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  <c r="CB324" s="162"/>
      <c r="CC324" s="162"/>
      <c r="CD324" s="162"/>
      <c r="CE324" s="162"/>
      <c r="CF324" s="162"/>
      <c r="CG324" s="162"/>
      <c r="CH324" s="162"/>
      <c r="CI324" s="162"/>
      <c r="CJ324" s="162"/>
    </row>
    <row r="325" spans="1:88" ht="15" x14ac:dyDescent="0.25">
      <c r="A325" s="194">
        <v>2167</v>
      </c>
      <c r="B325" s="194">
        <v>1</v>
      </c>
      <c r="C325" s="195" t="s">
        <v>278</v>
      </c>
      <c r="D325" s="157">
        <v>6</v>
      </c>
      <c r="E325" s="120">
        <f>'[4]Sped FY 2021'!AB341</f>
        <v>696614.99691276229</v>
      </c>
      <c r="F325" s="120">
        <f>'[4]Sped FY 2021'!AK341</f>
        <v>190370.69774680401</v>
      </c>
      <c r="G325" s="120">
        <f>'[4]Sped FY 2021'!BP341</f>
        <v>28589.465648165489</v>
      </c>
      <c r="H325" s="120">
        <f>-'[4]Sped FY 2021'!CI341</f>
        <v>0</v>
      </c>
      <c r="I325" s="120">
        <f>'[4]Sped FY 2021'!CB341</f>
        <v>0</v>
      </c>
      <c r="J325" s="120">
        <f>'[4]Sped FY 2021'!BF341-'[4]Sped FY 2021'!BI341</f>
        <v>28412.989017806103</v>
      </c>
      <c r="K325" s="120">
        <f>'[4]Sped FY 2021'!CJ341</f>
        <v>0</v>
      </c>
      <c r="L325" s="138">
        <f t="shared" si="47"/>
        <v>943988.14932553784</v>
      </c>
      <c r="M325" s="134">
        <f t="shared" si="48"/>
        <v>0</v>
      </c>
      <c r="N325" s="158">
        <v>2167</v>
      </c>
      <c r="O325" s="159">
        <v>1</v>
      </c>
      <c r="P325" s="14" t="s">
        <v>278</v>
      </c>
      <c r="Q325" s="14">
        <v>6</v>
      </c>
      <c r="R325" s="120">
        <v>696614.99691276229</v>
      </c>
      <c r="S325" s="120">
        <v>190417.68523873802</v>
      </c>
      <c r="T325" s="120">
        <v>-108459.97577490148</v>
      </c>
      <c r="U325" s="120">
        <v>0</v>
      </c>
      <c r="V325" s="120">
        <v>39460.463143569053</v>
      </c>
      <c r="W325" s="138">
        <v>818033.16952016798</v>
      </c>
      <c r="X325" s="152"/>
      <c r="Y325" s="19">
        <f t="shared" si="49"/>
        <v>0</v>
      </c>
      <c r="Z325" s="19">
        <f t="shared" si="49"/>
        <v>-46.987491934007267</v>
      </c>
      <c r="AA325" s="19">
        <f t="shared" si="50"/>
        <v>28589.465648165489</v>
      </c>
      <c r="AB325" s="19">
        <f t="shared" si="51"/>
        <v>108459.97577490148</v>
      </c>
      <c r="AC325" s="19">
        <f t="shared" si="51"/>
        <v>0</v>
      </c>
      <c r="AD325" s="19">
        <f t="shared" si="51"/>
        <v>-11047.47412576295</v>
      </c>
      <c r="AE325" s="19">
        <f t="shared" si="52"/>
        <v>0</v>
      </c>
      <c r="AF325" s="19">
        <f t="shared" si="53"/>
        <v>125954.97980536986</v>
      </c>
      <c r="AG325" s="112"/>
      <c r="AH325" s="117">
        <f>'[4]Sped FY 2021'!DZ341</f>
        <v>647.0670408139822</v>
      </c>
      <c r="AI325" s="19">
        <f t="shared" si="55"/>
        <v>0</v>
      </c>
      <c r="AJ325" s="19">
        <f t="shared" si="55"/>
        <v>-7.261611080499332E-2</v>
      </c>
      <c r="AK325" s="19">
        <f t="shared" si="55"/>
        <v>44.183158536712341</v>
      </c>
      <c r="AL325" s="19">
        <f t="shared" si="54"/>
        <v>167.6178339086218</v>
      </c>
      <c r="AM325" s="19">
        <f t="shared" si="54"/>
        <v>0</v>
      </c>
      <c r="AN325" s="19">
        <f t="shared" si="54"/>
        <v>-17.073152283982363</v>
      </c>
      <c r="AO325" s="19">
        <f t="shared" si="54"/>
        <v>0</v>
      </c>
      <c r="AP325" s="19">
        <f t="shared" si="54"/>
        <v>194.65522405054656</v>
      </c>
      <c r="AQ325" s="118">
        <f>'[4]Sped FY 2021'!CR341</f>
        <v>753.31546947662616</v>
      </c>
      <c r="AR325" s="119">
        <f>'[4]Sped FY 2021'!CS341</f>
        <v>557.45870515199397</v>
      </c>
      <c r="AS325" s="188">
        <f>'[5]Sped FY 2021'!CO341</f>
        <v>0.56053681202470718</v>
      </c>
      <c r="AT325" s="189">
        <f>'[5]Sped FY 2021'!CQ341</f>
        <v>0.66844282967495872</v>
      </c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  <c r="CB325" s="162"/>
      <c r="CC325" s="162"/>
      <c r="CD325" s="162"/>
      <c r="CE325" s="162"/>
      <c r="CF325" s="162"/>
      <c r="CG325" s="162"/>
      <c r="CH325" s="162"/>
      <c r="CI325" s="162"/>
      <c r="CJ325" s="162"/>
    </row>
    <row r="326" spans="1:88" ht="15" x14ac:dyDescent="0.25">
      <c r="A326" s="194">
        <v>2168</v>
      </c>
      <c r="B326" s="194">
        <v>1</v>
      </c>
      <c r="C326" s="195" t="s">
        <v>279</v>
      </c>
      <c r="D326" s="157">
        <v>6</v>
      </c>
      <c r="E326" s="120">
        <f>'[4]Sped FY 2021'!AB342</f>
        <v>925584.36845205282</v>
      </c>
      <c r="F326" s="120">
        <f>'[4]Sped FY 2021'!AK342</f>
        <v>209166.18864929787</v>
      </c>
      <c r="G326" s="120">
        <f>'[4]Sped FY 2021'!BP342</f>
        <v>37224.055089503556</v>
      </c>
      <c r="H326" s="120">
        <f>-'[4]Sped FY 2021'!CI342</f>
        <v>0</v>
      </c>
      <c r="I326" s="120">
        <f>'[4]Sped FY 2021'!CB342</f>
        <v>0</v>
      </c>
      <c r="J326" s="120">
        <f>'[4]Sped FY 2021'!BF342-'[4]Sped FY 2021'!BI342</f>
        <v>-144529.08118785327</v>
      </c>
      <c r="K326" s="120">
        <f>'[4]Sped FY 2021'!CJ342</f>
        <v>0</v>
      </c>
      <c r="L326" s="138">
        <f t="shared" si="47"/>
        <v>1027445.531003001</v>
      </c>
      <c r="M326" s="134">
        <f t="shared" si="48"/>
        <v>0</v>
      </c>
      <c r="N326" s="158">
        <v>2168</v>
      </c>
      <c r="O326" s="159">
        <v>1</v>
      </c>
      <c r="P326" s="14" t="s">
        <v>279</v>
      </c>
      <c r="Q326" s="14">
        <v>6</v>
      </c>
      <c r="R326" s="120">
        <v>925584.36845205282</v>
      </c>
      <c r="S326" s="120">
        <v>210614.37934031244</v>
      </c>
      <c r="T326" s="120">
        <v>0</v>
      </c>
      <c r="U326" s="120">
        <v>0</v>
      </c>
      <c r="V326" s="120">
        <v>-148852.65164511523</v>
      </c>
      <c r="W326" s="138">
        <v>987346.09614725003</v>
      </c>
      <c r="X326" s="152"/>
      <c r="Y326" s="19">
        <f t="shared" si="49"/>
        <v>0</v>
      </c>
      <c r="Z326" s="19">
        <f t="shared" si="49"/>
        <v>-1448.1906910145772</v>
      </c>
      <c r="AA326" s="19">
        <f t="shared" si="50"/>
        <v>37224.055089503556</v>
      </c>
      <c r="AB326" s="19">
        <f t="shared" si="51"/>
        <v>0</v>
      </c>
      <c r="AC326" s="19">
        <f t="shared" si="51"/>
        <v>0</v>
      </c>
      <c r="AD326" s="19">
        <f t="shared" si="51"/>
        <v>4323.5704572619579</v>
      </c>
      <c r="AE326" s="19">
        <f t="shared" si="52"/>
        <v>0</v>
      </c>
      <c r="AF326" s="19">
        <f t="shared" si="53"/>
        <v>40099.434855750995</v>
      </c>
      <c r="AG326" s="112"/>
      <c r="AH326" s="117">
        <f>'[4]Sped FY 2021'!DZ342</f>
        <v>864.09573773295756</v>
      </c>
      <c r="AI326" s="19">
        <f t="shared" si="55"/>
        <v>0</v>
      </c>
      <c r="AJ326" s="19">
        <f t="shared" si="55"/>
        <v>-1.6759609239759146</v>
      </c>
      <c r="AK326" s="19">
        <f t="shared" si="55"/>
        <v>43.078623657101495</v>
      </c>
      <c r="AL326" s="19">
        <f t="shared" si="54"/>
        <v>0</v>
      </c>
      <c r="AM326" s="19">
        <f t="shared" si="54"/>
        <v>0</v>
      </c>
      <c r="AN326" s="19">
        <f t="shared" si="54"/>
        <v>5.0035780394025338</v>
      </c>
      <c r="AO326" s="19">
        <f t="shared" si="54"/>
        <v>0</v>
      </c>
      <c r="AP326" s="19">
        <f t="shared" si="54"/>
        <v>46.406240772528186</v>
      </c>
      <c r="AQ326" s="118">
        <f>'[4]Sped FY 2021'!CR342</f>
        <v>732.04333017787314</v>
      </c>
      <c r="AR326" s="119">
        <f>'[4]Sped FY 2021'!CS342</f>
        <v>686.09097186538963</v>
      </c>
      <c r="AS326" s="188">
        <f>'[5]Sped FY 2021'!CO342</f>
        <v>0.6632545208808619</v>
      </c>
      <c r="AT326" s="189">
        <f>'[5]Sped FY 2021'!CQ342</f>
        <v>0.69048459250188232</v>
      </c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  <c r="CB326" s="162"/>
      <c r="CC326" s="162"/>
      <c r="CD326" s="162"/>
      <c r="CE326" s="162"/>
      <c r="CF326" s="162"/>
      <c r="CG326" s="162"/>
      <c r="CH326" s="162"/>
      <c r="CI326" s="162"/>
      <c r="CJ326" s="162"/>
    </row>
    <row r="327" spans="1:88" ht="15" x14ac:dyDescent="0.25">
      <c r="A327" s="194">
        <v>2169</v>
      </c>
      <c r="B327" s="194">
        <v>1</v>
      </c>
      <c r="C327" s="195" t="s">
        <v>280</v>
      </c>
      <c r="D327" s="157">
        <v>6</v>
      </c>
      <c r="E327" s="120">
        <f>'[4]Sped FY 2021'!AB343</f>
        <v>855984.83632943244</v>
      </c>
      <c r="F327" s="120">
        <f>'[4]Sped FY 2021'!AK343</f>
        <v>146921.06240081659</v>
      </c>
      <c r="G327" s="120">
        <f>'[4]Sped FY 2021'!BP343</f>
        <v>40542.828066757524</v>
      </c>
      <c r="H327" s="120">
        <f>-'[4]Sped FY 2021'!CI343</f>
        <v>0</v>
      </c>
      <c r="I327" s="120">
        <f>'[4]Sped FY 2021'!CB343</f>
        <v>155004.46816351369</v>
      </c>
      <c r="J327" s="120">
        <f>'[4]Sped FY 2021'!BF343-'[4]Sped FY 2021'!BI343</f>
        <v>-307255.34739385382</v>
      </c>
      <c r="K327" s="120">
        <f>'[4]Sped FY 2021'!CJ343</f>
        <v>0</v>
      </c>
      <c r="L327" s="138">
        <f t="shared" si="47"/>
        <v>891197.84756666631</v>
      </c>
      <c r="M327" s="134">
        <f t="shared" si="48"/>
        <v>0</v>
      </c>
      <c r="N327" s="158">
        <v>2169</v>
      </c>
      <c r="O327" s="159">
        <v>1</v>
      </c>
      <c r="P327" s="14" t="s">
        <v>280</v>
      </c>
      <c r="Q327" s="14">
        <v>6</v>
      </c>
      <c r="R327" s="120">
        <v>855984.83632943244</v>
      </c>
      <c r="S327" s="120">
        <v>146997.67794848842</v>
      </c>
      <c r="T327" s="120">
        <v>0</v>
      </c>
      <c r="U327" s="120">
        <v>164337.54577097693</v>
      </c>
      <c r="V327" s="120">
        <v>-315035.43323193915</v>
      </c>
      <c r="W327" s="138">
        <v>852284.62681695865</v>
      </c>
      <c r="X327" s="152"/>
      <c r="Y327" s="19">
        <f t="shared" si="49"/>
        <v>0</v>
      </c>
      <c r="Z327" s="19">
        <f t="shared" si="49"/>
        <v>-76.615547671826789</v>
      </c>
      <c r="AA327" s="19">
        <f t="shared" si="50"/>
        <v>40542.828066757524</v>
      </c>
      <c r="AB327" s="19">
        <f t="shared" si="51"/>
        <v>0</v>
      </c>
      <c r="AC327" s="19">
        <f t="shared" si="51"/>
        <v>-9333.0776074632304</v>
      </c>
      <c r="AD327" s="19">
        <f t="shared" si="51"/>
        <v>7780.0858380853315</v>
      </c>
      <c r="AE327" s="19">
        <f t="shared" si="52"/>
        <v>0</v>
      </c>
      <c r="AF327" s="19">
        <f t="shared" si="53"/>
        <v>38913.22074970766</v>
      </c>
      <c r="AG327" s="112"/>
      <c r="AH327" s="117">
        <f>'[4]Sped FY 2021'!DZ343</f>
        <v>736.49090204448589</v>
      </c>
      <c r="AI327" s="19">
        <f t="shared" si="55"/>
        <v>0</v>
      </c>
      <c r="AJ327" s="19">
        <f t="shared" si="55"/>
        <v>-0.10402782635758753</v>
      </c>
      <c r="AK327" s="19">
        <f t="shared" si="55"/>
        <v>55.048647517859813</v>
      </c>
      <c r="AL327" s="19">
        <f t="shared" si="54"/>
        <v>0</v>
      </c>
      <c r="AM327" s="19">
        <f t="shared" si="54"/>
        <v>-12.672359674172172</v>
      </c>
      <c r="AN327" s="19">
        <f t="shared" si="54"/>
        <v>10.563722941434781</v>
      </c>
      <c r="AO327" s="19">
        <f t="shared" si="54"/>
        <v>0</v>
      </c>
      <c r="AP327" s="19">
        <f t="shared" si="54"/>
        <v>52.835982958764646</v>
      </c>
      <c r="AQ327" s="118">
        <f>'[4]Sped FY 2021'!CR343</f>
        <v>905.02922906598974</v>
      </c>
      <c r="AR327" s="119">
        <f>'[4]Sped FY 2021'!CS343</f>
        <v>852.02129168383556</v>
      </c>
      <c r="AS327" s="188">
        <f>'[5]Sped FY 2021'!CO343</f>
        <v>0.71538742985565207</v>
      </c>
      <c r="AT327" s="189">
        <f>'[5]Sped FY 2021'!CQ343</f>
        <v>0.74638473121505733</v>
      </c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  <c r="CB327" s="162"/>
      <c r="CC327" s="162"/>
      <c r="CD327" s="162"/>
      <c r="CE327" s="162"/>
      <c r="CF327" s="162"/>
      <c r="CG327" s="162"/>
      <c r="CH327" s="162"/>
      <c r="CI327" s="162"/>
      <c r="CJ327" s="162"/>
    </row>
    <row r="328" spans="1:88" ht="15" x14ac:dyDescent="0.25">
      <c r="A328" s="194">
        <v>2170</v>
      </c>
      <c r="B328" s="194">
        <v>1</v>
      </c>
      <c r="C328" s="195" t="s">
        <v>281</v>
      </c>
      <c r="D328" s="157">
        <v>5</v>
      </c>
      <c r="E328" s="120">
        <f>'[4]Sped FY 2021'!AB344</f>
        <v>1303223.2860471876</v>
      </c>
      <c r="F328" s="120">
        <f>'[4]Sped FY 2021'!AK344</f>
        <v>265735.02324134758</v>
      </c>
      <c r="G328" s="120">
        <f>'[4]Sped FY 2021'!BP344</f>
        <v>61005.435510674244</v>
      </c>
      <c r="H328" s="120">
        <f>-'[4]Sped FY 2021'!CI344</f>
        <v>0</v>
      </c>
      <c r="I328" s="120">
        <f>'[4]Sped FY 2021'!CB344</f>
        <v>526682.38844610332</v>
      </c>
      <c r="J328" s="120">
        <f>'[4]Sped FY 2021'!BF344-'[4]Sped FY 2021'!BI344</f>
        <v>-636867.73346614488</v>
      </c>
      <c r="K328" s="120">
        <f>'[4]Sped FY 2021'!CJ344</f>
        <v>0</v>
      </c>
      <c r="L328" s="138">
        <f t="shared" si="47"/>
        <v>1519778.3997791677</v>
      </c>
      <c r="M328" s="134">
        <f t="shared" si="48"/>
        <v>0</v>
      </c>
      <c r="N328" s="158">
        <v>2170</v>
      </c>
      <c r="O328" s="159">
        <v>1</v>
      </c>
      <c r="P328" s="14" t="s">
        <v>281</v>
      </c>
      <c r="Q328" s="14">
        <v>5</v>
      </c>
      <c r="R328" s="120">
        <v>1303223.2860471876</v>
      </c>
      <c r="S328" s="120">
        <v>267574.14797407167</v>
      </c>
      <c r="T328" s="120">
        <v>0</v>
      </c>
      <c r="U328" s="120">
        <v>559142.64402370411</v>
      </c>
      <c r="V328" s="120">
        <v>-668372.52955373283</v>
      </c>
      <c r="W328" s="138">
        <v>1461567.5484912302</v>
      </c>
      <c r="X328" s="152"/>
      <c r="Y328" s="19">
        <f t="shared" si="49"/>
        <v>0</v>
      </c>
      <c r="Z328" s="19">
        <f t="shared" si="49"/>
        <v>-1839.1247327240999</v>
      </c>
      <c r="AA328" s="19">
        <f t="shared" si="50"/>
        <v>61005.435510674244</v>
      </c>
      <c r="AB328" s="19">
        <f t="shared" si="51"/>
        <v>0</v>
      </c>
      <c r="AC328" s="19">
        <f t="shared" si="51"/>
        <v>-32460.255577600794</v>
      </c>
      <c r="AD328" s="19">
        <f t="shared" si="51"/>
        <v>31504.796087587951</v>
      </c>
      <c r="AE328" s="19">
        <f t="shared" si="52"/>
        <v>0</v>
      </c>
      <c r="AF328" s="19">
        <f t="shared" si="53"/>
        <v>58210.85128793749</v>
      </c>
      <c r="AG328" s="112"/>
      <c r="AH328" s="117">
        <f>'[4]Sped FY 2021'!DZ344</f>
        <v>1125.3339840243168</v>
      </c>
      <c r="AI328" s="19">
        <f t="shared" si="55"/>
        <v>0</v>
      </c>
      <c r="AJ328" s="19">
        <f t="shared" si="55"/>
        <v>-1.6342923601642152</v>
      </c>
      <c r="AK328" s="19">
        <f t="shared" si="55"/>
        <v>54.210959925436683</v>
      </c>
      <c r="AL328" s="19">
        <f t="shared" si="54"/>
        <v>0</v>
      </c>
      <c r="AM328" s="19">
        <f t="shared" si="54"/>
        <v>-28.844997163881416</v>
      </c>
      <c r="AN328" s="19">
        <f t="shared" si="54"/>
        <v>27.995951899473763</v>
      </c>
      <c r="AO328" s="19">
        <f t="shared" si="54"/>
        <v>0</v>
      </c>
      <c r="AP328" s="19">
        <f t="shared" si="54"/>
        <v>51.727622300864986</v>
      </c>
      <c r="AQ328" s="118">
        <f>'[4]Sped FY 2021'!CR344</f>
        <v>883.05249714887202</v>
      </c>
      <c r="AR328" s="119">
        <f>'[4]Sped FY 2021'!CS344</f>
        <v>830.28584405752395</v>
      </c>
      <c r="AS328" s="188">
        <f>'[5]Sped FY 2021'!CO344</f>
        <v>0.86286498638733555</v>
      </c>
      <c r="AT328" s="189">
        <f>'[5]Sped FY 2021'!CQ344</f>
        <v>0.88658740269808201</v>
      </c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  <c r="CB328" s="162"/>
      <c r="CC328" s="162"/>
      <c r="CD328" s="162"/>
      <c r="CE328" s="162"/>
      <c r="CF328" s="162"/>
      <c r="CG328" s="162"/>
      <c r="CH328" s="162"/>
      <c r="CI328" s="162"/>
      <c r="CJ328" s="162"/>
    </row>
    <row r="329" spans="1:88" ht="15" x14ac:dyDescent="0.25">
      <c r="A329" s="194">
        <v>2171</v>
      </c>
      <c r="B329" s="194">
        <v>1</v>
      </c>
      <c r="C329" s="195" t="s">
        <v>282</v>
      </c>
      <c r="D329" s="157">
        <v>6</v>
      </c>
      <c r="E329" s="120">
        <f>'[4]Sped FY 2021'!AB345</f>
        <v>236457.27306526483</v>
      </c>
      <c r="F329" s="120">
        <f>'[4]Sped FY 2021'!AK345</f>
        <v>62547.575818917619</v>
      </c>
      <c r="G329" s="120">
        <f>'[4]Sped FY 2021'!BP345</f>
        <v>13132.074227558345</v>
      </c>
      <c r="H329" s="120">
        <f>-'[4]Sped FY 2021'!CI345</f>
        <v>0</v>
      </c>
      <c r="I329" s="120">
        <f>'[4]Sped FY 2021'!CB345</f>
        <v>0</v>
      </c>
      <c r="J329" s="120">
        <f>'[4]Sped FY 2021'!BF345-'[4]Sped FY 2021'!BI345</f>
        <v>5980.1730462099167</v>
      </c>
      <c r="K329" s="120">
        <f>'[4]Sped FY 2021'!CJ345</f>
        <v>0</v>
      </c>
      <c r="L329" s="138">
        <f t="shared" si="47"/>
        <v>318117.0961579507</v>
      </c>
      <c r="M329" s="134">
        <f t="shared" si="48"/>
        <v>0</v>
      </c>
      <c r="N329" s="158">
        <v>2171</v>
      </c>
      <c r="O329" s="159">
        <v>1</v>
      </c>
      <c r="P329" s="14" t="s">
        <v>282</v>
      </c>
      <c r="Q329" s="14">
        <v>6</v>
      </c>
      <c r="R329" s="120">
        <v>236457.27306526483</v>
      </c>
      <c r="S329" s="120">
        <v>62512.884421894945</v>
      </c>
      <c r="T329" s="120">
        <v>-2081.4112325402675</v>
      </c>
      <c r="U329" s="120">
        <v>0</v>
      </c>
      <c r="V329" s="120">
        <v>6750.0464950598935</v>
      </c>
      <c r="W329" s="138">
        <v>303638.79274967941</v>
      </c>
      <c r="X329" s="152"/>
      <c r="Y329" s="19">
        <f t="shared" si="49"/>
        <v>0</v>
      </c>
      <c r="Z329" s="19">
        <f t="shared" si="49"/>
        <v>34.691397022674209</v>
      </c>
      <c r="AA329" s="19">
        <f t="shared" si="50"/>
        <v>13132.074227558345</v>
      </c>
      <c r="AB329" s="19">
        <f t="shared" si="51"/>
        <v>2081.4112325402675</v>
      </c>
      <c r="AC329" s="19">
        <f t="shared" si="51"/>
        <v>0</v>
      </c>
      <c r="AD329" s="19">
        <f t="shared" si="51"/>
        <v>-769.87344884997674</v>
      </c>
      <c r="AE329" s="19">
        <f t="shared" si="52"/>
        <v>0</v>
      </c>
      <c r="AF329" s="19">
        <f t="shared" si="53"/>
        <v>14478.303408271284</v>
      </c>
      <c r="AG329" s="112"/>
      <c r="AH329" s="117">
        <f>'[4]Sped FY 2021'!DZ345</f>
        <v>238.12870911943133</v>
      </c>
      <c r="AI329" s="19">
        <f t="shared" si="55"/>
        <v>0</v>
      </c>
      <c r="AJ329" s="19">
        <f t="shared" si="55"/>
        <v>0.14568338757203378</v>
      </c>
      <c r="AK329" s="19">
        <f t="shared" si="55"/>
        <v>55.146959289869038</v>
      </c>
      <c r="AL329" s="19">
        <f t="shared" si="54"/>
        <v>8.7406984241297607</v>
      </c>
      <c r="AM329" s="19">
        <f t="shared" si="54"/>
        <v>0</v>
      </c>
      <c r="AN329" s="19">
        <f t="shared" si="54"/>
        <v>-3.2330139935536022</v>
      </c>
      <c r="AO329" s="19">
        <f t="shared" si="54"/>
        <v>0</v>
      </c>
      <c r="AP329" s="19">
        <f t="shared" si="54"/>
        <v>60.800327108017115</v>
      </c>
      <c r="AQ329" s="118">
        <f>'[4]Sped FY 2021'!CR345</f>
        <v>831.16992378988675</v>
      </c>
      <c r="AR329" s="119">
        <f>'[4]Sped FY 2021'!CS345</f>
        <v>769.45218059157423</v>
      </c>
      <c r="AS329" s="188">
        <f>'[5]Sped FY 2021'!CO345</f>
        <v>0.57410648945454068</v>
      </c>
      <c r="AT329" s="189">
        <f>'[5]Sped FY 2021'!CQ345</f>
        <v>0.60478677105469525</v>
      </c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  <c r="CB329" s="162"/>
      <c r="CC329" s="162"/>
      <c r="CD329" s="162"/>
      <c r="CE329" s="162"/>
      <c r="CF329" s="162"/>
      <c r="CG329" s="162"/>
      <c r="CH329" s="162"/>
      <c r="CI329" s="162"/>
      <c r="CJ329" s="162"/>
    </row>
    <row r="330" spans="1:88" ht="15" x14ac:dyDescent="0.25">
      <c r="A330" s="194">
        <v>2172</v>
      </c>
      <c r="B330" s="194">
        <v>1</v>
      </c>
      <c r="C330" s="195" t="s">
        <v>283</v>
      </c>
      <c r="D330" s="157">
        <v>6</v>
      </c>
      <c r="E330" s="120">
        <f>'[4]Sped FY 2021'!AB346</f>
        <v>1220112.0164294015</v>
      </c>
      <c r="F330" s="120">
        <f>'[4]Sped FY 2021'!AK346</f>
        <v>143209.43092078334</v>
      </c>
      <c r="G330" s="120">
        <f>'[4]Sped FY 2021'!BP346</f>
        <v>47107.004310887125</v>
      </c>
      <c r="H330" s="120">
        <f>-'[4]Sped FY 2021'!CI346</f>
        <v>0</v>
      </c>
      <c r="I330" s="120">
        <f>'[4]Sped FY 2021'!CB346</f>
        <v>0</v>
      </c>
      <c r="J330" s="120">
        <f>'[4]Sped FY 2021'!BF346-'[4]Sped FY 2021'!BI346</f>
        <v>-247115.04221792083</v>
      </c>
      <c r="K330" s="120">
        <f>'[4]Sped FY 2021'!CJ346</f>
        <v>0</v>
      </c>
      <c r="L330" s="138">
        <f t="shared" si="47"/>
        <v>1163313.4094431512</v>
      </c>
      <c r="M330" s="134">
        <f t="shared" si="48"/>
        <v>0</v>
      </c>
      <c r="N330" s="158">
        <v>2172</v>
      </c>
      <c r="O330" s="159">
        <v>1</v>
      </c>
      <c r="P330" s="14" t="s">
        <v>283</v>
      </c>
      <c r="Q330" s="14">
        <v>6</v>
      </c>
      <c r="R330" s="120">
        <v>1220112.0164294015</v>
      </c>
      <c r="S330" s="120">
        <v>144196.78265927199</v>
      </c>
      <c r="T330" s="120">
        <v>-115283.00110128178</v>
      </c>
      <c r="U330" s="120">
        <v>0</v>
      </c>
      <c r="V330" s="120">
        <v>-261663.91553222531</v>
      </c>
      <c r="W330" s="138">
        <v>987361.88245516643</v>
      </c>
      <c r="X330" s="152"/>
      <c r="Y330" s="19">
        <f t="shared" si="49"/>
        <v>0</v>
      </c>
      <c r="Z330" s="19">
        <f t="shared" si="49"/>
        <v>-987.35173848865088</v>
      </c>
      <c r="AA330" s="19">
        <f t="shared" si="50"/>
        <v>47107.004310887125</v>
      </c>
      <c r="AB330" s="19">
        <f t="shared" si="51"/>
        <v>115283.00110128178</v>
      </c>
      <c r="AC330" s="19">
        <f t="shared" si="51"/>
        <v>0</v>
      </c>
      <c r="AD330" s="19">
        <f t="shared" si="51"/>
        <v>14548.873314304481</v>
      </c>
      <c r="AE330" s="19">
        <f t="shared" si="52"/>
        <v>0</v>
      </c>
      <c r="AF330" s="19">
        <f t="shared" si="53"/>
        <v>175951.52698798478</v>
      </c>
      <c r="AG330" s="112"/>
      <c r="AH330" s="117">
        <f>'[4]Sped FY 2021'!DZ346</f>
        <v>759.60043921641386</v>
      </c>
      <c r="AI330" s="19">
        <f t="shared" si="55"/>
        <v>0</v>
      </c>
      <c r="AJ330" s="19">
        <f t="shared" si="55"/>
        <v>-1.2998303943941634</v>
      </c>
      <c r="AK330" s="19">
        <f t="shared" si="55"/>
        <v>62.015504308398789</v>
      </c>
      <c r="AL330" s="19">
        <f t="shared" si="54"/>
        <v>151.76794950277417</v>
      </c>
      <c r="AM330" s="19">
        <f t="shared" si="54"/>
        <v>0</v>
      </c>
      <c r="AN330" s="19">
        <f t="shared" si="54"/>
        <v>19.153323988744347</v>
      </c>
      <c r="AO330" s="19">
        <f t="shared" si="54"/>
        <v>0</v>
      </c>
      <c r="AP330" s="19">
        <f t="shared" si="54"/>
        <v>231.63694740552319</v>
      </c>
      <c r="AQ330" s="118">
        <f>'[4]Sped FY 2021'!CR346</f>
        <v>1172.8760225591079</v>
      </c>
      <c r="AR330" s="119">
        <f>'[4]Sped FY 2021'!CS346</f>
        <v>937.09055900734995</v>
      </c>
      <c r="AS330" s="188">
        <f>'[5]Sped FY 2021'!CO346</f>
        <v>0.52133917111888906</v>
      </c>
      <c r="AT330" s="189">
        <f>'[5]Sped FY 2021'!CQ346</f>
        <v>0.6555080477155969</v>
      </c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  <c r="CB330" s="162"/>
      <c r="CC330" s="162"/>
      <c r="CD330" s="162"/>
      <c r="CE330" s="162"/>
      <c r="CF330" s="162"/>
      <c r="CG330" s="162"/>
      <c r="CH330" s="162"/>
      <c r="CI330" s="162"/>
      <c r="CJ330" s="162"/>
    </row>
    <row r="331" spans="1:88" ht="15" x14ac:dyDescent="0.25">
      <c r="A331" s="194">
        <v>2174</v>
      </c>
      <c r="B331" s="194">
        <v>1</v>
      </c>
      <c r="C331" s="195" t="s">
        <v>284</v>
      </c>
      <c r="D331" s="157">
        <v>6</v>
      </c>
      <c r="E331" s="120">
        <f>'[4]Sped FY 2021'!AB347</f>
        <v>1142639.5474593169</v>
      </c>
      <c r="F331" s="120">
        <f>'[4]Sped FY 2021'!AK347</f>
        <v>239184.40971873864</v>
      </c>
      <c r="G331" s="120">
        <f>'[4]Sped FY 2021'!BP347</f>
        <v>53148.995141331579</v>
      </c>
      <c r="H331" s="120">
        <f>-'[4]Sped FY 2021'!CI347</f>
        <v>0</v>
      </c>
      <c r="I331" s="120">
        <f>'[4]Sped FY 2021'!CB347</f>
        <v>118347.00658058142</v>
      </c>
      <c r="J331" s="120">
        <f>'[4]Sped FY 2021'!BF347-'[4]Sped FY 2021'!BI347</f>
        <v>-275190.13847126666</v>
      </c>
      <c r="K331" s="120">
        <f>'[4]Sped FY 2021'!CJ347</f>
        <v>0</v>
      </c>
      <c r="L331" s="138">
        <f t="shared" si="47"/>
        <v>1278129.8204287018</v>
      </c>
      <c r="M331" s="134">
        <f t="shared" si="48"/>
        <v>0</v>
      </c>
      <c r="N331" s="158">
        <v>2174</v>
      </c>
      <c r="O331" s="159">
        <v>1</v>
      </c>
      <c r="P331" s="14" t="s">
        <v>284</v>
      </c>
      <c r="Q331" s="14">
        <v>6</v>
      </c>
      <c r="R331" s="120">
        <v>1142639.5474593169</v>
      </c>
      <c r="S331" s="120">
        <v>240871.30794535842</v>
      </c>
      <c r="T331" s="120">
        <v>0</v>
      </c>
      <c r="U331" s="120">
        <v>132067.96714664716</v>
      </c>
      <c r="V331" s="120">
        <v>-288251.29070209881</v>
      </c>
      <c r="W331" s="138">
        <v>1227327.5318492237</v>
      </c>
      <c r="X331" s="152"/>
      <c r="Y331" s="19">
        <f t="shared" si="49"/>
        <v>0</v>
      </c>
      <c r="Z331" s="19">
        <f t="shared" si="49"/>
        <v>-1686.8982266197854</v>
      </c>
      <c r="AA331" s="19">
        <f t="shared" si="50"/>
        <v>53148.995141331579</v>
      </c>
      <c r="AB331" s="19">
        <f t="shared" si="51"/>
        <v>0</v>
      </c>
      <c r="AC331" s="19">
        <f t="shared" si="51"/>
        <v>-13720.96056606574</v>
      </c>
      <c r="AD331" s="19">
        <f t="shared" si="51"/>
        <v>13061.152230832144</v>
      </c>
      <c r="AE331" s="19">
        <f t="shared" si="52"/>
        <v>0</v>
      </c>
      <c r="AF331" s="19">
        <f t="shared" si="53"/>
        <v>50802.288579478161</v>
      </c>
      <c r="AG331" s="112"/>
      <c r="AH331" s="117">
        <f>'[4]Sped FY 2021'!DZ347</f>
        <v>947.49102404904534</v>
      </c>
      <c r="AI331" s="19">
        <f t="shared" si="55"/>
        <v>0</v>
      </c>
      <c r="AJ331" s="19">
        <f t="shared" si="55"/>
        <v>-1.780384387612379</v>
      </c>
      <c r="AK331" s="19">
        <f t="shared" si="55"/>
        <v>56.094457670113407</v>
      </c>
      <c r="AL331" s="19">
        <f t="shared" si="54"/>
        <v>0</v>
      </c>
      <c r="AM331" s="19">
        <f t="shared" si="54"/>
        <v>-14.481362058112222</v>
      </c>
      <c r="AN331" s="19">
        <f t="shared" si="54"/>
        <v>13.784987825020339</v>
      </c>
      <c r="AO331" s="19">
        <f t="shared" si="54"/>
        <v>0</v>
      </c>
      <c r="AP331" s="19">
        <f t="shared" si="54"/>
        <v>53.617699049409111</v>
      </c>
      <c r="AQ331" s="118">
        <f>'[4]Sped FY 2021'!CR347</f>
        <v>913.91223920591085</v>
      </c>
      <c r="AR331" s="119">
        <f>'[4]Sped FY 2021'!CS347</f>
        <v>859.47928256559624</v>
      </c>
      <c r="AS331" s="188">
        <f>'[5]Sped FY 2021'!CO347</f>
        <v>0.71188146777444528</v>
      </c>
      <c r="AT331" s="189">
        <f>'[5]Sped FY 2021'!CQ347</f>
        <v>0.73714466541768819</v>
      </c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  <c r="CB331" s="162"/>
      <c r="CC331" s="162"/>
      <c r="CD331" s="162"/>
      <c r="CE331" s="162"/>
      <c r="CF331" s="162"/>
      <c r="CG331" s="162"/>
      <c r="CH331" s="162"/>
      <c r="CI331" s="162"/>
      <c r="CJ331" s="162"/>
    </row>
    <row r="332" spans="1:88" ht="15" x14ac:dyDescent="0.25">
      <c r="A332" s="194">
        <v>2176</v>
      </c>
      <c r="B332" s="194">
        <v>1</v>
      </c>
      <c r="C332" s="195" t="s">
        <v>285</v>
      </c>
      <c r="D332" s="157">
        <v>6</v>
      </c>
      <c r="E332" s="120">
        <f>'[4]Sped FY 2021'!AB348</f>
        <v>471362.58533621515</v>
      </c>
      <c r="F332" s="120">
        <f>'[4]Sped FY 2021'!AK348</f>
        <v>76738.442734787983</v>
      </c>
      <c r="G332" s="120">
        <f>'[4]Sped FY 2021'!BP348</f>
        <v>28531.239598876829</v>
      </c>
      <c r="H332" s="120">
        <f>-'[4]Sped FY 2021'!CI348</f>
        <v>0</v>
      </c>
      <c r="I332" s="120">
        <f>'[4]Sped FY 2021'!CB348</f>
        <v>17210.966537336819</v>
      </c>
      <c r="J332" s="120">
        <f>'[4]Sped FY 2021'!BF348-'[4]Sped FY 2021'!BI348</f>
        <v>-122402.18060709987</v>
      </c>
      <c r="K332" s="120">
        <f>'[4]Sped FY 2021'!CJ348</f>
        <v>0</v>
      </c>
      <c r="L332" s="138">
        <f t="shared" si="47"/>
        <v>471441.05360011687</v>
      </c>
      <c r="M332" s="134">
        <f t="shared" si="48"/>
        <v>0</v>
      </c>
      <c r="N332" s="158">
        <v>2176</v>
      </c>
      <c r="O332" s="159">
        <v>1</v>
      </c>
      <c r="P332" s="14" t="s">
        <v>285</v>
      </c>
      <c r="Q332" s="14">
        <v>6</v>
      </c>
      <c r="R332" s="120">
        <v>471362.58533621515</v>
      </c>
      <c r="S332" s="120">
        <v>77945.40346679205</v>
      </c>
      <c r="T332" s="120">
        <v>0</v>
      </c>
      <c r="U332" s="120">
        <v>28191.949617736333</v>
      </c>
      <c r="V332" s="120">
        <v>-133741.6381857846</v>
      </c>
      <c r="W332" s="138">
        <v>443758.30023495888</v>
      </c>
      <c r="X332" s="152"/>
      <c r="Y332" s="19">
        <f t="shared" si="49"/>
        <v>0</v>
      </c>
      <c r="Z332" s="19">
        <f t="shared" si="49"/>
        <v>-1206.9607320040668</v>
      </c>
      <c r="AA332" s="19">
        <f t="shared" si="50"/>
        <v>28531.239598876829</v>
      </c>
      <c r="AB332" s="19">
        <f t="shared" si="51"/>
        <v>0</v>
      </c>
      <c r="AC332" s="19">
        <f t="shared" si="51"/>
        <v>-10980.983080399514</v>
      </c>
      <c r="AD332" s="19">
        <f t="shared" si="51"/>
        <v>11339.457578684727</v>
      </c>
      <c r="AE332" s="19">
        <f t="shared" si="52"/>
        <v>0</v>
      </c>
      <c r="AF332" s="19">
        <f t="shared" si="53"/>
        <v>27682.753365157987</v>
      </c>
      <c r="AG332" s="112"/>
      <c r="AH332" s="117">
        <f>'[4]Sped FY 2021'!DZ348</f>
        <v>487.10885308481141</v>
      </c>
      <c r="AI332" s="19">
        <f t="shared" si="55"/>
        <v>0</v>
      </c>
      <c r="AJ332" s="19">
        <f t="shared" si="55"/>
        <v>-2.4778049595290783</v>
      </c>
      <c r="AK332" s="19">
        <f t="shared" si="55"/>
        <v>58.572615583131686</v>
      </c>
      <c r="AL332" s="19">
        <f t="shared" si="54"/>
        <v>0</v>
      </c>
      <c r="AM332" s="19">
        <f t="shared" si="54"/>
        <v>-22.543181079255799</v>
      </c>
      <c r="AN332" s="19">
        <f t="shared" si="54"/>
        <v>23.279103853015773</v>
      </c>
      <c r="AO332" s="19">
        <f t="shared" si="54"/>
        <v>0</v>
      </c>
      <c r="AP332" s="19">
        <f t="shared" si="54"/>
        <v>56.830733397362607</v>
      </c>
      <c r="AQ332" s="118">
        <f>'[4]Sped FY 2021'!CR348</f>
        <v>943.37005951772903</v>
      </c>
      <c r="AR332" s="119">
        <f>'[4]Sped FY 2021'!CS348</f>
        <v>886.21507407080628</v>
      </c>
      <c r="AS332" s="188">
        <f>'[5]Sped FY 2021'!CO348</f>
        <v>0.65424393154023075</v>
      </c>
      <c r="AT332" s="189">
        <f>'[5]Sped FY 2021'!CQ348</f>
        <v>0.68252059580138202</v>
      </c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  <c r="CB332" s="162"/>
      <c r="CC332" s="162"/>
      <c r="CD332" s="162"/>
      <c r="CE332" s="162"/>
      <c r="CF332" s="162"/>
      <c r="CG332" s="162"/>
      <c r="CH332" s="162"/>
      <c r="CI332" s="162"/>
      <c r="CJ332" s="162"/>
    </row>
    <row r="333" spans="1:88" ht="15" x14ac:dyDescent="0.25">
      <c r="A333" s="194">
        <v>2180</v>
      </c>
      <c r="B333" s="194">
        <v>1</v>
      </c>
      <c r="C333" s="195" t="s">
        <v>286</v>
      </c>
      <c r="D333" s="157">
        <v>6</v>
      </c>
      <c r="E333" s="120">
        <f>'[4]Sped FY 2021'!AB349</f>
        <v>1059599.5350449171</v>
      </c>
      <c r="F333" s="120">
        <f>'[4]Sped FY 2021'!AK349</f>
        <v>162843.97830912017</v>
      </c>
      <c r="G333" s="120">
        <f>'[4]Sped FY 2021'!BP349</f>
        <v>44069.249243449638</v>
      </c>
      <c r="H333" s="120">
        <f>-'[4]Sped FY 2021'!CI349</f>
        <v>0</v>
      </c>
      <c r="I333" s="120">
        <f>'[4]Sped FY 2021'!CB349</f>
        <v>0</v>
      </c>
      <c r="J333" s="120">
        <f>'[4]Sped FY 2021'!BF349-'[4]Sped FY 2021'!BI349</f>
        <v>-140916.25554047569</v>
      </c>
      <c r="K333" s="120">
        <f>'[4]Sped FY 2021'!CJ349</f>
        <v>0</v>
      </c>
      <c r="L333" s="138">
        <f t="shared" si="47"/>
        <v>1125596.5070570114</v>
      </c>
      <c r="M333" s="134">
        <f t="shared" si="48"/>
        <v>0</v>
      </c>
      <c r="N333" s="158">
        <v>2180</v>
      </c>
      <c r="O333" s="159">
        <v>1</v>
      </c>
      <c r="P333" s="14" t="s">
        <v>286</v>
      </c>
      <c r="Q333" s="14">
        <v>6</v>
      </c>
      <c r="R333" s="120">
        <v>1059599.5350449171</v>
      </c>
      <c r="S333" s="120">
        <v>164657.70967613984</v>
      </c>
      <c r="T333" s="120">
        <v>-171998.21183244346</v>
      </c>
      <c r="U333" s="120">
        <v>0</v>
      </c>
      <c r="V333" s="120">
        <v>-138645.02489602781</v>
      </c>
      <c r="W333" s="138">
        <v>913614.00799258566</v>
      </c>
      <c r="X333" s="152"/>
      <c r="Y333" s="19">
        <f t="shared" si="49"/>
        <v>0</v>
      </c>
      <c r="Z333" s="19">
        <f t="shared" si="49"/>
        <v>-1813.7313670196745</v>
      </c>
      <c r="AA333" s="19">
        <f t="shared" si="50"/>
        <v>44069.249243449638</v>
      </c>
      <c r="AB333" s="19">
        <f t="shared" si="51"/>
        <v>171998.21183244346</v>
      </c>
      <c r="AC333" s="19">
        <f t="shared" si="51"/>
        <v>0</v>
      </c>
      <c r="AD333" s="19">
        <f t="shared" si="51"/>
        <v>-2271.2306444478745</v>
      </c>
      <c r="AE333" s="19">
        <f t="shared" si="52"/>
        <v>0</v>
      </c>
      <c r="AF333" s="19">
        <f t="shared" si="53"/>
        <v>211982.49906442571</v>
      </c>
      <c r="AG333" s="112"/>
      <c r="AH333" s="117">
        <f>'[4]Sped FY 2021'!DZ349</f>
        <v>753.57186430199783</v>
      </c>
      <c r="AI333" s="19">
        <f t="shared" si="55"/>
        <v>0</v>
      </c>
      <c r="AJ333" s="19">
        <f t="shared" si="55"/>
        <v>-2.4068459199968384</v>
      </c>
      <c r="AK333" s="19">
        <f t="shared" si="55"/>
        <v>58.48048650843559</v>
      </c>
      <c r="AL333" s="19">
        <f t="shared" si="54"/>
        <v>228.24394059849649</v>
      </c>
      <c r="AM333" s="19">
        <f t="shared" si="54"/>
        <v>0</v>
      </c>
      <c r="AN333" s="19">
        <f t="shared" si="54"/>
        <v>-3.0139536148309101</v>
      </c>
      <c r="AO333" s="19">
        <f t="shared" si="54"/>
        <v>0</v>
      </c>
      <c r="AP333" s="19">
        <f t="shared" si="54"/>
        <v>281.30362757210457</v>
      </c>
      <c r="AQ333" s="118">
        <f>'[4]Sped FY 2021'!CR349</f>
        <v>1074.6005092470102</v>
      </c>
      <c r="AR333" s="119">
        <f>'[4]Sped FY 2021'!CS349</f>
        <v>791.29916418539028</v>
      </c>
      <c r="AS333" s="188">
        <f>'[5]Sped FY 2021'!CO349</f>
        <v>0.54089137562359169</v>
      </c>
      <c r="AT333" s="189">
        <f>'[5]Sped FY 2021'!CQ349</f>
        <v>0.68720070447115733</v>
      </c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  <c r="CB333" s="162"/>
      <c r="CC333" s="162"/>
      <c r="CD333" s="162"/>
      <c r="CE333" s="162"/>
      <c r="CF333" s="162"/>
      <c r="CG333" s="162"/>
      <c r="CH333" s="162"/>
      <c r="CI333" s="162"/>
      <c r="CJ333" s="162"/>
    </row>
    <row r="334" spans="1:88" ht="15" x14ac:dyDescent="0.25">
      <c r="A334" s="194">
        <v>2184</v>
      </c>
      <c r="B334" s="194">
        <v>1</v>
      </c>
      <c r="C334" s="195" t="s">
        <v>287</v>
      </c>
      <c r="D334" s="157">
        <v>5</v>
      </c>
      <c r="E334" s="120">
        <f>'[4]Sped FY 2021'!AB350</f>
        <v>1535805.5703679237</v>
      </c>
      <c r="F334" s="120">
        <f>'[4]Sped FY 2021'!AK350</f>
        <v>441342.52234910644</v>
      </c>
      <c r="G334" s="120">
        <f>'[4]Sped FY 2021'!BP350</f>
        <v>70379.217813680909</v>
      </c>
      <c r="H334" s="120">
        <f>-'[4]Sped FY 2021'!CI350</f>
        <v>0</v>
      </c>
      <c r="I334" s="120">
        <f>'[4]Sped FY 2021'!CB350</f>
        <v>0</v>
      </c>
      <c r="J334" s="120">
        <f>'[4]Sped FY 2021'!BF350-'[4]Sped FY 2021'!BI350</f>
        <v>-145932.68769587833</v>
      </c>
      <c r="K334" s="120">
        <f>'[4]Sped FY 2021'!CJ350</f>
        <v>0</v>
      </c>
      <c r="L334" s="138">
        <f t="shared" si="47"/>
        <v>1901594.6228348326</v>
      </c>
      <c r="M334" s="134">
        <f t="shared" si="48"/>
        <v>0</v>
      </c>
      <c r="N334" s="158">
        <v>2184</v>
      </c>
      <c r="O334" s="159">
        <v>1</v>
      </c>
      <c r="P334" s="14" t="s">
        <v>287</v>
      </c>
      <c r="Q334" s="14">
        <v>5</v>
      </c>
      <c r="R334" s="120">
        <v>1534484.8999598508</v>
      </c>
      <c r="S334" s="120">
        <v>443405.32650260755</v>
      </c>
      <c r="T334" s="120">
        <v>0</v>
      </c>
      <c r="U334" s="120">
        <v>0</v>
      </c>
      <c r="V334" s="120">
        <v>-150620.52858501219</v>
      </c>
      <c r="W334" s="138">
        <v>1827269.6978774462</v>
      </c>
      <c r="X334" s="152"/>
      <c r="Y334" s="19">
        <f t="shared" si="49"/>
        <v>1320.6704080728814</v>
      </c>
      <c r="Z334" s="19">
        <f t="shared" si="49"/>
        <v>-2062.8041535011143</v>
      </c>
      <c r="AA334" s="19">
        <f t="shared" si="50"/>
        <v>70379.217813680909</v>
      </c>
      <c r="AB334" s="19">
        <f t="shared" si="51"/>
        <v>0</v>
      </c>
      <c r="AC334" s="19">
        <f t="shared" si="51"/>
        <v>0</v>
      </c>
      <c r="AD334" s="19">
        <f t="shared" si="51"/>
        <v>4687.8408891338622</v>
      </c>
      <c r="AE334" s="19">
        <f t="shared" si="52"/>
        <v>0</v>
      </c>
      <c r="AF334" s="19">
        <f t="shared" si="53"/>
        <v>74324.924957386451</v>
      </c>
      <c r="AG334" s="112"/>
      <c r="AH334" s="117">
        <f>'[4]Sped FY 2021'!DZ350</f>
        <v>1234.8530949695405</v>
      </c>
      <c r="AI334" s="19">
        <f t="shared" si="55"/>
        <v>1.0694959695634545</v>
      </c>
      <c r="AJ334" s="19">
        <f t="shared" si="55"/>
        <v>-1.670485470623529</v>
      </c>
      <c r="AK334" s="19">
        <f t="shared" si="55"/>
        <v>56.994000420282312</v>
      </c>
      <c r="AL334" s="19">
        <f t="shared" si="55"/>
        <v>0</v>
      </c>
      <c r="AM334" s="19">
        <f t="shared" si="55"/>
        <v>0</v>
      </c>
      <c r="AN334" s="19">
        <f t="shared" si="55"/>
        <v>3.7962741545782777</v>
      </c>
      <c r="AO334" s="19">
        <f t="shared" si="55"/>
        <v>0</v>
      </c>
      <c r="AP334" s="19">
        <f t="shared" si="55"/>
        <v>60.189285073800448</v>
      </c>
      <c r="AQ334" s="118">
        <f>'[4]Sped FY 2021'!CR350</f>
        <v>919.51181892196507</v>
      </c>
      <c r="AR334" s="119">
        <f>'[4]Sped FY 2021'!CS350</f>
        <v>858.9144138562134</v>
      </c>
      <c r="AS334" s="188">
        <f>'[5]Sped FY 2021'!CO350</f>
        <v>0.65974188545395251</v>
      </c>
      <c r="AT334" s="189">
        <f>'[5]Sped FY 2021'!CQ350</f>
        <v>0.68548945889435808</v>
      </c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  <c r="CB334" s="162"/>
      <c r="CC334" s="162"/>
      <c r="CD334" s="162"/>
      <c r="CE334" s="162"/>
      <c r="CF334" s="162"/>
      <c r="CG334" s="162"/>
      <c r="CH334" s="162"/>
      <c r="CI334" s="162"/>
      <c r="CJ334" s="162"/>
    </row>
    <row r="335" spans="1:88" ht="15" x14ac:dyDescent="0.25">
      <c r="A335" s="194">
        <v>2190</v>
      </c>
      <c r="B335" s="194">
        <v>1</v>
      </c>
      <c r="C335" s="195" t="s">
        <v>288</v>
      </c>
      <c r="D335" s="157">
        <v>6</v>
      </c>
      <c r="E335" s="120">
        <f>'[4]Sped FY 2021'!AB351</f>
        <v>1128276.2411165964</v>
      </c>
      <c r="F335" s="120">
        <f>'[4]Sped FY 2021'!AK351</f>
        <v>349059.17717087135</v>
      </c>
      <c r="G335" s="120">
        <f>'[4]Sped FY 2021'!BP351</f>
        <v>58285.139170478549</v>
      </c>
      <c r="H335" s="120">
        <f>-'[4]Sped FY 2021'!CI351</f>
        <v>0</v>
      </c>
      <c r="I335" s="120">
        <f>'[4]Sped FY 2021'!CB351</f>
        <v>680.36385404318571</v>
      </c>
      <c r="J335" s="120">
        <f>'[4]Sped FY 2021'!BF351-'[4]Sped FY 2021'!BI351</f>
        <v>-246507.19129513402</v>
      </c>
      <c r="K335" s="120">
        <f>'[4]Sped FY 2021'!CJ351</f>
        <v>0</v>
      </c>
      <c r="L335" s="138">
        <f t="shared" si="47"/>
        <v>1289793.7300168555</v>
      </c>
      <c r="M335" s="134">
        <f t="shared" si="48"/>
        <v>0</v>
      </c>
      <c r="N335" s="158">
        <v>2190</v>
      </c>
      <c r="O335" s="159">
        <v>1</v>
      </c>
      <c r="P335" s="14" t="s">
        <v>288</v>
      </c>
      <c r="Q335" s="14">
        <v>6</v>
      </c>
      <c r="R335" s="120">
        <v>1047731.0068614667</v>
      </c>
      <c r="S335" s="120">
        <v>400121.66098329326</v>
      </c>
      <c r="T335" s="120">
        <v>0</v>
      </c>
      <c r="U335" s="120">
        <v>49360.447612873046</v>
      </c>
      <c r="V335" s="120">
        <v>-263345.31275139708</v>
      </c>
      <c r="W335" s="138">
        <v>1233867.802706236</v>
      </c>
      <c r="X335" s="152"/>
      <c r="Y335" s="19">
        <f t="shared" si="49"/>
        <v>80545.234255129704</v>
      </c>
      <c r="Z335" s="19">
        <f t="shared" si="49"/>
        <v>-51062.48381242191</v>
      </c>
      <c r="AA335" s="19">
        <f t="shared" si="50"/>
        <v>58285.139170478549</v>
      </c>
      <c r="AB335" s="19">
        <f t="shared" si="51"/>
        <v>0</v>
      </c>
      <c r="AC335" s="19">
        <f t="shared" si="51"/>
        <v>-48680.08375882986</v>
      </c>
      <c r="AD335" s="19">
        <f t="shared" si="51"/>
        <v>16838.121456263063</v>
      </c>
      <c r="AE335" s="19">
        <f t="shared" si="52"/>
        <v>0</v>
      </c>
      <c r="AF335" s="19">
        <f t="shared" si="53"/>
        <v>55925.927310619503</v>
      </c>
      <c r="AG335" s="112"/>
      <c r="AH335" s="117">
        <f>'[4]Sped FY 2021'!DZ351</f>
        <v>698.30992758651803</v>
      </c>
      <c r="AI335" s="19">
        <f t="shared" si="55"/>
        <v>115.34310350349479</v>
      </c>
      <c r="AJ335" s="19">
        <f t="shared" si="55"/>
        <v>-73.122952710844075</v>
      </c>
      <c r="AK335" s="19">
        <f t="shared" si="55"/>
        <v>83.466003944584102</v>
      </c>
      <c r="AL335" s="19">
        <f t="shared" si="55"/>
        <v>0</v>
      </c>
      <c r="AM335" s="19">
        <f t="shared" si="55"/>
        <v>-69.711286974075819</v>
      </c>
      <c r="AN335" s="19">
        <f t="shared" si="55"/>
        <v>24.112676608305676</v>
      </c>
      <c r="AO335" s="19">
        <f t="shared" si="55"/>
        <v>0</v>
      </c>
      <c r="AP335" s="19">
        <f t="shared" si="55"/>
        <v>80.087544371464617</v>
      </c>
      <c r="AQ335" s="118">
        <f>'[4]Sped FY 2021'!CR351</f>
        <v>1363.3204369327736</v>
      </c>
      <c r="AR335" s="119">
        <f>'[4]Sped FY 2021'!CS351</f>
        <v>1283.739556838583</v>
      </c>
      <c r="AS335" s="188">
        <f>'[5]Sped FY 2021'!CO351</f>
        <v>0.65473632527843839</v>
      </c>
      <c r="AT335" s="189">
        <f>'[5]Sped FY 2021'!CQ351</f>
        <v>0.6818098845759456</v>
      </c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  <c r="CB335" s="162"/>
      <c r="CC335" s="162"/>
      <c r="CD335" s="162"/>
      <c r="CE335" s="162"/>
      <c r="CF335" s="162"/>
      <c r="CG335" s="162"/>
      <c r="CH335" s="162"/>
      <c r="CI335" s="162"/>
      <c r="CJ335" s="162"/>
    </row>
    <row r="336" spans="1:88" ht="15" x14ac:dyDescent="0.25">
      <c r="A336" s="194">
        <v>2198</v>
      </c>
      <c r="B336" s="194">
        <v>1</v>
      </c>
      <c r="C336" s="195" t="s">
        <v>289</v>
      </c>
      <c r="D336" s="157">
        <v>6</v>
      </c>
      <c r="E336" s="120">
        <f>'[4]Sped FY 2021'!AB352</f>
        <v>466496.11473612435</v>
      </c>
      <c r="F336" s="120">
        <f>'[4]Sped FY 2021'!AK352</f>
        <v>101920.89207830763</v>
      </c>
      <c r="G336" s="120">
        <f>'[4]Sped FY 2021'!BP352</f>
        <v>16720.848012217499</v>
      </c>
      <c r="H336" s="120">
        <f>-'[4]Sped FY 2021'!CI352</f>
        <v>0</v>
      </c>
      <c r="I336" s="120">
        <f>'[4]Sped FY 2021'!CB352</f>
        <v>26767.264515179209</v>
      </c>
      <c r="J336" s="120">
        <f>'[4]Sped FY 2021'!BF352-'[4]Sped FY 2021'!BI352</f>
        <v>31274.948034046334</v>
      </c>
      <c r="K336" s="120">
        <f>'[4]Sped FY 2021'!CJ352</f>
        <v>0</v>
      </c>
      <c r="L336" s="138">
        <f t="shared" si="47"/>
        <v>643180.06737587508</v>
      </c>
      <c r="M336" s="134">
        <f t="shared" si="48"/>
        <v>0</v>
      </c>
      <c r="N336" s="158">
        <v>2198</v>
      </c>
      <c r="O336" s="159">
        <v>1</v>
      </c>
      <c r="P336" s="14" t="s">
        <v>289</v>
      </c>
      <c r="Q336" s="14">
        <v>6</v>
      </c>
      <c r="R336" s="120">
        <v>466496.11473612435</v>
      </c>
      <c r="S336" s="120">
        <v>102333.7868379734</v>
      </c>
      <c r="T336" s="120">
        <v>0</v>
      </c>
      <c r="U336" s="120">
        <v>22747.989788549487</v>
      </c>
      <c r="V336" s="120">
        <v>36081.441448067046</v>
      </c>
      <c r="W336" s="138">
        <v>627659.33281071438</v>
      </c>
      <c r="X336" s="152"/>
      <c r="Y336" s="19">
        <f t="shared" si="49"/>
        <v>0</v>
      </c>
      <c r="Z336" s="19">
        <f t="shared" si="49"/>
        <v>-412.8947596657672</v>
      </c>
      <c r="AA336" s="19">
        <f t="shared" si="50"/>
        <v>16720.848012217499</v>
      </c>
      <c r="AB336" s="19">
        <f t="shared" si="51"/>
        <v>0</v>
      </c>
      <c r="AC336" s="19">
        <f t="shared" si="51"/>
        <v>4019.2747266297229</v>
      </c>
      <c r="AD336" s="19">
        <f t="shared" si="51"/>
        <v>-4806.4934140207115</v>
      </c>
      <c r="AE336" s="19">
        <f t="shared" si="52"/>
        <v>0</v>
      </c>
      <c r="AF336" s="19">
        <f t="shared" si="53"/>
        <v>15520.734565160703</v>
      </c>
      <c r="AG336" s="112"/>
      <c r="AH336" s="117">
        <f>'[4]Sped FY 2021'!DZ352</f>
        <v>622.95274115631821</v>
      </c>
      <c r="AI336" s="19">
        <f t="shared" si="55"/>
        <v>0</v>
      </c>
      <c r="AJ336" s="19">
        <f t="shared" si="55"/>
        <v>-0.66280270137242892</v>
      </c>
      <c r="AK336" s="19">
        <f t="shared" si="55"/>
        <v>26.841278491174851</v>
      </c>
      <c r="AL336" s="19">
        <f t="shared" si="55"/>
        <v>0</v>
      </c>
      <c r="AM336" s="19">
        <f t="shared" si="55"/>
        <v>6.4519737390820175</v>
      </c>
      <c r="AN336" s="19">
        <f t="shared" si="55"/>
        <v>-7.7156629973229585</v>
      </c>
      <c r="AO336" s="19">
        <f t="shared" si="55"/>
        <v>0</v>
      </c>
      <c r="AP336" s="19">
        <f t="shared" si="55"/>
        <v>24.914786531561418</v>
      </c>
      <c r="AQ336" s="118">
        <f>'[4]Sped FY 2021'!CR352</f>
        <v>436.7010732674085</v>
      </c>
      <c r="AR336" s="119">
        <f>'[4]Sped FY 2021'!CS352</f>
        <v>411.53805197281275</v>
      </c>
      <c r="AS336" s="188">
        <f>'[5]Sped FY 2021'!CO352</f>
        <v>0.66268663447234588</v>
      </c>
      <c r="AT336" s="189">
        <f>'[5]Sped FY 2021'!CQ352</f>
        <v>0.6800929528903239</v>
      </c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  <c r="CB336" s="162"/>
      <c r="CC336" s="162"/>
      <c r="CD336" s="162"/>
      <c r="CE336" s="162"/>
      <c r="CF336" s="162"/>
      <c r="CG336" s="162"/>
      <c r="CH336" s="162"/>
      <c r="CI336" s="162"/>
      <c r="CJ336" s="162"/>
    </row>
    <row r="337" spans="1:88" ht="15" x14ac:dyDescent="0.25">
      <c r="A337" s="194">
        <v>2215</v>
      </c>
      <c r="B337" s="194">
        <v>1</v>
      </c>
      <c r="C337" s="195" t="s">
        <v>290</v>
      </c>
      <c r="D337" s="157">
        <v>6</v>
      </c>
      <c r="E337" s="120">
        <f>'[4]Sped FY 2021'!AB353</f>
        <v>336200.71146283188</v>
      </c>
      <c r="F337" s="120">
        <f>'[4]Sped FY 2021'!AK353</f>
        <v>87772.239448861394</v>
      </c>
      <c r="G337" s="120">
        <f>'[4]Sped FY 2021'!BP353</f>
        <v>20961.86664387316</v>
      </c>
      <c r="H337" s="120">
        <f>-'[4]Sped FY 2021'!CI353</f>
        <v>0</v>
      </c>
      <c r="I337" s="120">
        <f>'[4]Sped FY 2021'!CB353</f>
        <v>0</v>
      </c>
      <c r="J337" s="120">
        <f>'[4]Sped FY 2021'!BF353-'[4]Sped FY 2021'!BI353</f>
        <v>-51197.862344385736</v>
      </c>
      <c r="K337" s="120">
        <f>'[4]Sped FY 2021'!CJ353</f>
        <v>0</v>
      </c>
      <c r="L337" s="138">
        <f t="shared" si="47"/>
        <v>393736.95521118073</v>
      </c>
      <c r="M337" s="134">
        <f t="shared" si="48"/>
        <v>0</v>
      </c>
      <c r="N337" s="158">
        <v>2215</v>
      </c>
      <c r="O337" s="159">
        <v>1</v>
      </c>
      <c r="P337" s="14" t="s">
        <v>290</v>
      </c>
      <c r="Q337" s="14">
        <v>6</v>
      </c>
      <c r="R337" s="120">
        <v>336200.71146283188</v>
      </c>
      <c r="S337" s="120">
        <v>87710.725673261506</v>
      </c>
      <c r="T337" s="120">
        <v>-53114.892495387729</v>
      </c>
      <c r="U337" s="120">
        <v>0</v>
      </c>
      <c r="V337" s="120">
        <v>-56821.271458970929</v>
      </c>
      <c r="W337" s="138">
        <v>313975.27318173478</v>
      </c>
      <c r="X337" s="152"/>
      <c r="Y337" s="19">
        <f t="shared" si="49"/>
        <v>0</v>
      </c>
      <c r="Z337" s="19">
        <f t="shared" si="49"/>
        <v>61.513775599887595</v>
      </c>
      <c r="AA337" s="19">
        <f t="shared" si="50"/>
        <v>20961.86664387316</v>
      </c>
      <c r="AB337" s="19">
        <f t="shared" si="51"/>
        <v>53114.892495387729</v>
      </c>
      <c r="AC337" s="19">
        <f t="shared" si="51"/>
        <v>0</v>
      </c>
      <c r="AD337" s="19">
        <f t="shared" si="51"/>
        <v>5623.4091145851926</v>
      </c>
      <c r="AE337" s="19">
        <f t="shared" si="52"/>
        <v>0</v>
      </c>
      <c r="AF337" s="19">
        <f t="shared" si="53"/>
        <v>79761.682029445947</v>
      </c>
      <c r="AG337" s="112"/>
      <c r="AH337" s="117">
        <f>'[4]Sped FY 2021'!DZ353</f>
        <v>278.72111354316559</v>
      </c>
      <c r="AI337" s="19">
        <f t="shared" si="55"/>
        <v>0</v>
      </c>
      <c r="AJ337" s="19">
        <f t="shared" si="55"/>
        <v>0.22070009271242721</v>
      </c>
      <c r="AK337" s="19">
        <f t="shared" si="55"/>
        <v>75.207315216996619</v>
      </c>
      <c r="AL337" s="19">
        <f t="shared" si="55"/>
        <v>190.56644765866227</v>
      </c>
      <c r="AM337" s="19">
        <f t="shared" si="55"/>
        <v>0</v>
      </c>
      <c r="AN337" s="19">
        <f t="shared" si="55"/>
        <v>20.175755769267528</v>
      </c>
      <c r="AO337" s="19">
        <f t="shared" si="55"/>
        <v>0</v>
      </c>
      <c r="AP337" s="19">
        <f t="shared" si="55"/>
        <v>286.17021873763878</v>
      </c>
      <c r="AQ337" s="118">
        <f>'[4]Sped FY 2021'!CR353</f>
        <v>1238.778751393425</v>
      </c>
      <c r="AR337" s="119">
        <f>'[4]Sped FY 2021'!CS353</f>
        <v>933.03686107437989</v>
      </c>
      <c r="AS337" s="188">
        <f>'[5]Sped FY 2021'!CO353</f>
        <v>0.5608986717935468</v>
      </c>
      <c r="AT337" s="189">
        <f>'[5]Sped FY 2021'!CQ353</f>
        <v>0.68974304313710633</v>
      </c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  <c r="CB337" s="162"/>
      <c r="CC337" s="162"/>
      <c r="CD337" s="162"/>
      <c r="CE337" s="162"/>
      <c r="CF337" s="162"/>
      <c r="CG337" s="162"/>
      <c r="CH337" s="162"/>
      <c r="CI337" s="162"/>
      <c r="CJ337" s="162"/>
    </row>
    <row r="338" spans="1:88" ht="15" x14ac:dyDescent="0.25">
      <c r="A338" s="194">
        <v>2310</v>
      </c>
      <c r="B338" s="194">
        <v>1</v>
      </c>
      <c r="C338" s="195" t="s">
        <v>291</v>
      </c>
      <c r="D338" s="157">
        <v>5</v>
      </c>
      <c r="E338" s="120">
        <f>'[4]Sped FY 2021'!AB354</f>
        <v>1192487.6656444545</v>
      </c>
      <c r="F338" s="120">
        <f>'[4]Sped FY 2021'!AK354</f>
        <v>137963.35478045279</v>
      </c>
      <c r="G338" s="120">
        <f>'[4]Sped FY 2021'!BP354</f>
        <v>72234.929940421018</v>
      </c>
      <c r="H338" s="120">
        <f>-'[4]Sped FY 2021'!CI354</f>
        <v>0</v>
      </c>
      <c r="I338" s="120">
        <f>'[4]Sped FY 2021'!CB354</f>
        <v>54789.744641105295</v>
      </c>
      <c r="J338" s="120">
        <f>'[4]Sped FY 2021'!BF354-'[4]Sped FY 2021'!BI354</f>
        <v>-465718.50038982363</v>
      </c>
      <c r="K338" s="120">
        <f>'[4]Sped FY 2021'!CJ354</f>
        <v>0</v>
      </c>
      <c r="L338" s="138">
        <f t="shared" si="47"/>
        <v>991757.19461660972</v>
      </c>
      <c r="M338" s="134">
        <f t="shared" si="48"/>
        <v>0</v>
      </c>
      <c r="N338" s="158">
        <v>2310</v>
      </c>
      <c r="O338" s="159">
        <v>1</v>
      </c>
      <c r="P338" s="14" t="s">
        <v>291</v>
      </c>
      <c r="Q338" s="14">
        <v>5</v>
      </c>
      <c r="R338" s="120">
        <v>1192487.6656444545</v>
      </c>
      <c r="S338" s="120">
        <v>138936.47618205671</v>
      </c>
      <c r="T338" s="120">
        <v>0</v>
      </c>
      <c r="U338" s="120">
        <v>70107.025981132407</v>
      </c>
      <c r="V338" s="120">
        <v>-480247.36622594477</v>
      </c>
      <c r="W338" s="138">
        <v>921283.80158169894</v>
      </c>
      <c r="X338" s="152"/>
      <c r="Y338" s="19">
        <f t="shared" si="49"/>
        <v>0</v>
      </c>
      <c r="Z338" s="19">
        <f t="shared" si="49"/>
        <v>-973.12140160391573</v>
      </c>
      <c r="AA338" s="19">
        <f t="shared" si="50"/>
        <v>72234.929940421018</v>
      </c>
      <c r="AB338" s="19">
        <f t="shared" si="51"/>
        <v>0</v>
      </c>
      <c r="AC338" s="19">
        <f t="shared" si="51"/>
        <v>-15317.281340027112</v>
      </c>
      <c r="AD338" s="19">
        <f t="shared" si="51"/>
        <v>14528.865836121142</v>
      </c>
      <c r="AE338" s="19">
        <f t="shared" si="52"/>
        <v>0</v>
      </c>
      <c r="AF338" s="19">
        <f t="shared" si="53"/>
        <v>70473.393034910783</v>
      </c>
      <c r="AG338" s="112"/>
      <c r="AH338" s="117">
        <f>'[4]Sped FY 2021'!DZ354</f>
        <v>1136.3863713674127</v>
      </c>
      <c r="AI338" s="19">
        <f t="shared" si="55"/>
        <v>0</v>
      </c>
      <c r="AJ338" s="19">
        <f t="shared" si="55"/>
        <v>-0.85632970099153827</v>
      </c>
      <c r="AK338" s="19">
        <f t="shared" si="55"/>
        <v>63.565466605781964</v>
      </c>
      <c r="AL338" s="19">
        <f t="shared" si="55"/>
        <v>0</v>
      </c>
      <c r="AM338" s="19">
        <f t="shared" si="55"/>
        <v>-13.478937908764111</v>
      </c>
      <c r="AN338" s="19">
        <f t="shared" si="55"/>
        <v>12.785146145882205</v>
      </c>
      <c r="AO338" s="19">
        <f t="shared" si="55"/>
        <v>0</v>
      </c>
      <c r="AP338" s="19">
        <f t="shared" si="55"/>
        <v>62.015345141908213</v>
      </c>
      <c r="AQ338" s="118">
        <f>'[4]Sped FY 2021'!CR354</f>
        <v>1043.7075168477866</v>
      </c>
      <c r="AR338" s="119">
        <f>'[4]Sped FY 2021'!CS354</f>
        <v>981.42366777985956</v>
      </c>
      <c r="AS338" s="188">
        <f>'[5]Sped FY 2021'!CO354</f>
        <v>0.594933876281312</v>
      </c>
      <c r="AT338" s="189">
        <f>'[5]Sped FY 2021'!CQ354</f>
        <v>0.63481438942883472</v>
      </c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  <c r="CB338" s="162"/>
      <c r="CC338" s="162"/>
      <c r="CD338" s="162"/>
      <c r="CE338" s="162"/>
      <c r="CF338" s="162"/>
      <c r="CG338" s="162"/>
      <c r="CH338" s="162"/>
      <c r="CI338" s="162"/>
      <c r="CJ338" s="162"/>
    </row>
    <row r="339" spans="1:88" ht="15" x14ac:dyDescent="0.25">
      <c r="A339" s="194">
        <v>2311</v>
      </c>
      <c r="B339" s="194">
        <v>1</v>
      </c>
      <c r="C339" s="195" t="s">
        <v>292</v>
      </c>
      <c r="D339" s="157">
        <v>6</v>
      </c>
      <c r="E339" s="120">
        <f>'[4]Sped FY 2021'!AB355</f>
        <v>753687.60746525577</v>
      </c>
      <c r="F339" s="120">
        <f>'[4]Sped FY 2021'!AK355</f>
        <v>135000.25529351615</v>
      </c>
      <c r="G339" s="120">
        <f>'[4]Sped FY 2021'!BP355</f>
        <v>26576.213059963447</v>
      </c>
      <c r="H339" s="120">
        <f>-'[4]Sped FY 2021'!CI355</f>
        <v>0</v>
      </c>
      <c r="I339" s="120">
        <f>'[4]Sped FY 2021'!CB355</f>
        <v>0</v>
      </c>
      <c r="J339" s="120">
        <f>'[4]Sped FY 2021'!BF355-'[4]Sped FY 2021'!BI355</f>
        <v>-20808.918071519147</v>
      </c>
      <c r="K339" s="120">
        <f>'[4]Sped FY 2021'!CJ355</f>
        <v>0</v>
      </c>
      <c r="L339" s="138">
        <f t="shared" si="47"/>
        <v>894455.15774721629</v>
      </c>
      <c r="M339" s="134">
        <f t="shared" si="48"/>
        <v>0</v>
      </c>
      <c r="N339" s="158">
        <v>2311</v>
      </c>
      <c r="O339" s="159">
        <v>1</v>
      </c>
      <c r="P339" s="14" t="s">
        <v>292</v>
      </c>
      <c r="Q339" s="14">
        <v>6</v>
      </c>
      <c r="R339" s="120">
        <v>753687.60746525577</v>
      </c>
      <c r="S339" s="120">
        <v>135229.17522755277</v>
      </c>
      <c r="T339" s="120">
        <v>-218046.57592232194</v>
      </c>
      <c r="U339" s="120">
        <v>0</v>
      </c>
      <c r="V339" s="120">
        <v>-20784.304553724818</v>
      </c>
      <c r="W339" s="138">
        <v>650085.90221676184</v>
      </c>
      <c r="X339" s="152"/>
      <c r="Y339" s="19">
        <f t="shared" si="49"/>
        <v>0</v>
      </c>
      <c r="Z339" s="19">
        <f t="shared" si="49"/>
        <v>-228.91993403661763</v>
      </c>
      <c r="AA339" s="19">
        <f t="shared" si="50"/>
        <v>26576.213059963447</v>
      </c>
      <c r="AB339" s="19">
        <f t="shared" si="51"/>
        <v>218046.57592232194</v>
      </c>
      <c r="AC339" s="19">
        <f t="shared" si="51"/>
        <v>0</v>
      </c>
      <c r="AD339" s="19">
        <f t="shared" si="51"/>
        <v>-24.6135177943288</v>
      </c>
      <c r="AE339" s="19">
        <f t="shared" si="52"/>
        <v>0</v>
      </c>
      <c r="AF339" s="19">
        <f t="shared" si="53"/>
        <v>244369.25553045445</v>
      </c>
      <c r="AG339" s="112"/>
      <c r="AH339" s="117">
        <f>'[4]Sped FY 2021'!DZ355</f>
        <v>438.07644378089475</v>
      </c>
      <c r="AI339" s="19">
        <f t="shared" si="55"/>
        <v>0</v>
      </c>
      <c r="AJ339" s="19">
        <f t="shared" si="55"/>
        <v>-0.52255704977168926</v>
      </c>
      <c r="AK339" s="19">
        <f t="shared" si="55"/>
        <v>60.665697590568506</v>
      </c>
      <c r="AL339" s="19">
        <f t="shared" si="55"/>
        <v>497.73636317998097</v>
      </c>
      <c r="AM339" s="19">
        <f t="shared" si="55"/>
        <v>0</v>
      </c>
      <c r="AN339" s="19">
        <f t="shared" si="55"/>
        <v>-5.6185440106976681E-2</v>
      </c>
      <c r="AO339" s="19">
        <f t="shared" si="55"/>
        <v>0</v>
      </c>
      <c r="AP339" s="19">
        <f t="shared" si="55"/>
        <v>557.82331828067083</v>
      </c>
      <c r="AQ339" s="118">
        <f>'[4]Sped FY 2021'!CR355</f>
        <v>1290.0303487132171</v>
      </c>
      <c r="AR339" s="119">
        <f>'[4]Sped FY 2021'!CS355</f>
        <v>659.03211984098289</v>
      </c>
      <c r="AS339" s="188">
        <f>'[5]Sped FY 2021'!CO355</f>
        <v>0.49358959960130505</v>
      </c>
      <c r="AT339" s="189">
        <f>'[5]Sped FY 2021'!CQ355</f>
        <v>0.75286059972927066</v>
      </c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  <c r="CB339" s="162"/>
      <c r="CC339" s="162"/>
      <c r="CD339" s="162"/>
      <c r="CE339" s="162"/>
      <c r="CF339" s="162"/>
      <c r="CG339" s="162"/>
      <c r="CH339" s="162"/>
      <c r="CI339" s="162"/>
      <c r="CJ339" s="162"/>
    </row>
    <row r="340" spans="1:88" ht="15" x14ac:dyDescent="0.25">
      <c r="A340" s="194">
        <v>2342</v>
      </c>
      <c r="B340" s="194">
        <v>1</v>
      </c>
      <c r="C340" s="195" t="s">
        <v>293</v>
      </c>
      <c r="D340" s="157">
        <v>6</v>
      </c>
      <c r="E340" s="120">
        <f>'[4]Sped FY 2021'!AB356</f>
        <v>841603.81892386603</v>
      </c>
      <c r="F340" s="120">
        <f>'[4]Sped FY 2021'!AK356</f>
        <v>139412.69559885879</v>
      </c>
      <c r="G340" s="120">
        <f>'[4]Sped FY 2021'!BP356</f>
        <v>47578.243060813264</v>
      </c>
      <c r="H340" s="120">
        <f>-'[4]Sped FY 2021'!CI356</f>
        <v>0</v>
      </c>
      <c r="I340" s="120">
        <f>'[4]Sped FY 2021'!CB356</f>
        <v>0</v>
      </c>
      <c r="J340" s="120">
        <f>'[4]Sped FY 2021'!BF356-'[4]Sped FY 2021'!BI356</f>
        <v>-248630.07722705783</v>
      </c>
      <c r="K340" s="120">
        <f>'[4]Sped FY 2021'!CJ356</f>
        <v>0</v>
      </c>
      <c r="L340" s="138">
        <f t="shared" ref="L340:L403" si="56">SUM(E340:K340)</f>
        <v>779964.68035648018</v>
      </c>
      <c r="M340" s="134">
        <f t="shared" ref="M340:M403" si="57">N340-A340</f>
        <v>0</v>
      </c>
      <c r="N340" s="158">
        <v>2342</v>
      </c>
      <c r="O340" s="159">
        <v>1</v>
      </c>
      <c r="P340" s="14" t="s">
        <v>293</v>
      </c>
      <c r="Q340" s="14">
        <v>6</v>
      </c>
      <c r="R340" s="120">
        <v>841603.81892386603</v>
      </c>
      <c r="S340" s="120">
        <v>139891.90952115587</v>
      </c>
      <c r="T340" s="120">
        <v>0</v>
      </c>
      <c r="U340" s="120">
        <v>0</v>
      </c>
      <c r="V340" s="120">
        <v>-264183.28868615389</v>
      </c>
      <c r="W340" s="138">
        <v>717312.43975886796</v>
      </c>
      <c r="X340" s="152"/>
      <c r="Y340" s="19">
        <f t="shared" ref="Y340:Z403" si="58">E340-R340</f>
        <v>0</v>
      </c>
      <c r="Z340" s="19">
        <f t="shared" si="58"/>
        <v>-479.21392229708727</v>
      </c>
      <c r="AA340" s="19">
        <f t="shared" ref="AA340:AA403" si="59">G340</f>
        <v>47578.243060813264</v>
      </c>
      <c r="AB340" s="19">
        <f t="shared" ref="AB340:AD403" si="60">H340-T340</f>
        <v>0</v>
      </c>
      <c r="AC340" s="19">
        <f t="shared" si="60"/>
        <v>0</v>
      </c>
      <c r="AD340" s="19">
        <f t="shared" si="60"/>
        <v>15553.211459096055</v>
      </c>
      <c r="AE340" s="19">
        <f t="shared" ref="AE340:AE403" si="61">K340</f>
        <v>0</v>
      </c>
      <c r="AF340" s="19">
        <f t="shared" ref="AF340:AF403" si="62">L340-W340</f>
        <v>62652.240597612225</v>
      </c>
      <c r="AG340" s="112"/>
      <c r="AH340" s="117">
        <f>'[4]Sped FY 2021'!DZ356</f>
        <v>779.69568893113376</v>
      </c>
      <c r="AI340" s="19">
        <f t="shared" si="55"/>
        <v>0</v>
      </c>
      <c r="AJ340" s="19">
        <f t="shared" si="55"/>
        <v>-0.61461661145520785</v>
      </c>
      <c r="AK340" s="19">
        <f t="shared" si="55"/>
        <v>61.021554609385035</v>
      </c>
      <c r="AL340" s="19">
        <f t="shared" si="55"/>
        <v>0</v>
      </c>
      <c r="AM340" s="19">
        <f t="shared" si="55"/>
        <v>0</v>
      </c>
      <c r="AN340" s="19">
        <f t="shared" si="55"/>
        <v>19.947797172532251</v>
      </c>
      <c r="AO340" s="19">
        <f t="shared" si="55"/>
        <v>0</v>
      </c>
      <c r="AP340" s="19">
        <f t="shared" si="55"/>
        <v>80.354735170462064</v>
      </c>
      <c r="AQ340" s="118">
        <f>'[4]Sped FY 2021'!CR356</f>
        <v>1003.3586434837352</v>
      </c>
      <c r="AR340" s="119">
        <f>'[4]Sped FY 2021'!CS356</f>
        <v>923.71752355956312</v>
      </c>
      <c r="AS340" s="188">
        <f>'[5]Sped FY 2021'!CO356</f>
        <v>0.58137726536174505</v>
      </c>
      <c r="AT340" s="189">
        <f>'[5]Sped FY 2021'!CQ356</f>
        <v>0.62970470202776008</v>
      </c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  <c r="CB340" s="162"/>
      <c r="CC340" s="162"/>
      <c r="CD340" s="162"/>
      <c r="CE340" s="162"/>
      <c r="CF340" s="162"/>
      <c r="CG340" s="162"/>
      <c r="CH340" s="162"/>
      <c r="CI340" s="162"/>
      <c r="CJ340" s="162"/>
    </row>
    <row r="341" spans="1:88" ht="15" x14ac:dyDescent="0.25">
      <c r="A341" s="194">
        <v>2358</v>
      </c>
      <c r="B341" s="194">
        <v>1</v>
      </c>
      <c r="C341" s="195" t="s">
        <v>294</v>
      </c>
      <c r="D341" s="157">
        <v>6</v>
      </c>
      <c r="E341" s="120">
        <f>'[4]Sped FY 2021'!AB357</f>
        <v>157988.55431914545</v>
      </c>
      <c r="F341" s="120">
        <f>'[4]Sped FY 2021'!AK357</f>
        <v>73382.889358908331</v>
      </c>
      <c r="G341" s="120">
        <f>'[4]Sped FY 2021'!BP357</f>
        <v>13471.716283558389</v>
      </c>
      <c r="H341" s="120">
        <f>-'[4]Sped FY 2021'!CI357</f>
        <v>0</v>
      </c>
      <c r="I341" s="120">
        <f>'[4]Sped FY 2021'!CB357</f>
        <v>3277.8346472524863</v>
      </c>
      <c r="J341" s="120">
        <f>'[4]Sped FY 2021'!BF357-'[4]Sped FY 2021'!BI357</f>
        <v>-43752.838727283415</v>
      </c>
      <c r="K341" s="120">
        <f>'[4]Sped FY 2021'!CJ357</f>
        <v>0</v>
      </c>
      <c r="L341" s="138">
        <f t="shared" si="56"/>
        <v>204368.15588158128</v>
      </c>
      <c r="M341" s="134">
        <f t="shared" si="57"/>
        <v>0</v>
      </c>
      <c r="N341" s="158">
        <v>2358</v>
      </c>
      <c r="O341" s="159">
        <v>1</v>
      </c>
      <c r="P341" s="14" t="s">
        <v>294</v>
      </c>
      <c r="Q341" s="14">
        <v>6</v>
      </c>
      <c r="R341" s="120">
        <v>142585.15248050832</v>
      </c>
      <c r="S341" s="120">
        <v>82943.787164528258</v>
      </c>
      <c r="T341" s="120">
        <v>0</v>
      </c>
      <c r="U341" s="120">
        <v>13982.563949080475</v>
      </c>
      <c r="V341" s="120">
        <v>-48249.362004527095</v>
      </c>
      <c r="W341" s="138">
        <v>191262.14158958997</v>
      </c>
      <c r="X341" s="152"/>
      <c r="Y341" s="19">
        <f t="shared" si="58"/>
        <v>15403.401838637132</v>
      </c>
      <c r="Z341" s="19">
        <f t="shared" si="58"/>
        <v>-9560.8978056199267</v>
      </c>
      <c r="AA341" s="19">
        <f t="shared" si="59"/>
        <v>13471.716283558389</v>
      </c>
      <c r="AB341" s="19">
        <f t="shared" si="60"/>
        <v>0</v>
      </c>
      <c r="AC341" s="19">
        <f t="shared" si="60"/>
        <v>-10704.729301827989</v>
      </c>
      <c r="AD341" s="19">
        <f t="shared" si="60"/>
        <v>4496.5232772436793</v>
      </c>
      <c r="AE341" s="19">
        <f t="shared" si="61"/>
        <v>0</v>
      </c>
      <c r="AF341" s="19">
        <f t="shared" si="62"/>
        <v>13106.014291991305</v>
      </c>
      <c r="AG341" s="112"/>
      <c r="AH341" s="117">
        <f>'[4]Sped FY 2021'!DZ357</f>
        <v>197.33535219854986</v>
      </c>
      <c r="AI341" s="19">
        <f t="shared" si="55"/>
        <v>78.056981007330762</v>
      </c>
      <c r="AJ341" s="19">
        <f t="shared" si="55"/>
        <v>-48.44999995743381</v>
      </c>
      <c r="AK341" s="19">
        <f t="shared" si="55"/>
        <v>68.268134084782545</v>
      </c>
      <c r="AL341" s="19">
        <f t="shared" si="55"/>
        <v>0</v>
      </c>
      <c r="AM341" s="19">
        <f t="shared" si="55"/>
        <v>-54.246384049105288</v>
      </c>
      <c r="AN341" s="19">
        <f t="shared" si="55"/>
        <v>22.786202406953834</v>
      </c>
      <c r="AO341" s="19">
        <f t="shared" si="55"/>
        <v>0</v>
      </c>
      <c r="AP341" s="19">
        <f t="shared" si="55"/>
        <v>66.414933492528135</v>
      </c>
      <c r="AQ341" s="118">
        <f>'[4]Sped FY 2021'!CR357</f>
        <v>1107.16629127532</v>
      </c>
      <c r="AR341" s="119">
        <f>'[4]Sped FY 2021'!CS357</f>
        <v>1039.3057032738132</v>
      </c>
      <c r="AS341" s="188">
        <f>'[5]Sped FY 2021'!CO357</f>
        <v>0.58166762562619745</v>
      </c>
      <c r="AT341" s="189">
        <f>'[5]Sped FY 2021'!CQ357</f>
        <v>0.61389693400307821</v>
      </c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  <c r="CB341" s="162"/>
      <c r="CC341" s="162"/>
      <c r="CD341" s="162"/>
      <c r="CE341" s="162"/>
      <c r="CF341" s="162"/>
      <c r="CG341" s="162"/>
      <c r="CH341" s="162"/>
      <c r="CI341" s="162"/>
      <c r="CJ341" s="162"/>
    </row>
    <row r="342" spans="1:88" ht="15" x14ac:dyDescent="0.25">
      <c r="A342" s="194">
        <v>2364</v>
      </c>
      <c r="B342" s="194">
        <v>1</v>
      </c>
      <c r="C342" s="195" t="s">
        <v>295</v>
      </c>
      <c r="D342" s="157">
        <v>6</v>
      </c>
      <c r="E342" s="120">
        <f>'[4]Sped FY 2021'!AB358</f>
        <v>616713.58803407731</v>
      </c>
      <c r="F342" s="120">
        <f>'[4]Sped FY 2021'!AK358</f>
        <v>123003.29248792013</v>
      </c>
      <c r="G342" s="120">
        <f>'[4]Sped FY 2021'!BP358</f>
        <v>30346.575025124952</v>
      </c>
      <c r="H342" s="120">
        <f>-'[4]Sped FY 2021'!CI358</f>
        <v>0</v>
      </c>
      <c r="I342" s="120">
        <f>'[4]Sped FY 2021'!CB358</f>
        <v>0</v>
      </c>
      <c r="J342" s="120">
        <f>'[4]Sped FY 2021'!BF358-'[4]Sped FY 2021'!BI358</f>
        <v>-106549.05864151769</v>
      </c>
      <c r="K342" s="120">
        <f>'[4]Sped FY 2021'!CJ358</f>
        <v>0</v>
      </c>
      <c r="L342" s="138">
        <f t="shared" si="56"/>
        <v>663514.39690560475</v>
      </c>
      <c r="M342" s="134">
        <f t="shared" si="57"/>
        <v>0</v>
      </c>
      <c r="N342" s="158">
        <v>2364</v>
      </c>
      <c r="O342" s="159">
        <v>1</v>
      </c>
      <c r="P342" s="14" t="s">
        <v>295</v>
      </c>
      <c r="Q342" s="14">
        <v>6</v>
      </c>
      <c r="R342" s="120">
        <v>616713.58803407731</v>
      </c>
      <c r="S342" s="120">
        <v>123006.73004980444</v>
      </c>
      <c r="T342" s="120">
        <v>0</v>
      </c>
      <c r="U342" s="120">
        <v>0</v>
      </c>
      <c r="V342" s="120">
        <v>-109454.12505109904</v>
      </c>
      <c r="W342" s="138">
        <v>630266.19303278276</v>
      </c>
      <c r="X342" s="152"/>
      <c r="Y342" s="19">
        <f t="shared" si="58"/>
        <v>0</v>
      </c>
      <c r="Z342" s="19">
        <f t="shared" si="58"/>
        <v>-3.4375618843041593</v>
      </c>
      <c r="AA342" s="19">
        <f t="shared" si="59"/>
        <v>30346.575025124952</v>
      </c>
      <c r="AB342" s="19">
        <f t="shared" si="60"/>
        <v>0</v>
      </c>
      <c r="AC342" s="19">
        <f t="shared" si="60"/>
        <v>0</v>
      </c>
      <c r="AD342" s="19">
        <f t="shared" si="60"/>
        <v>2905.0664095813408</v>
      </c>
      <c r="AE342" s="19">
        <f t="shared" si="61"/>
        <v>0</v>
      </c>
      <c r="AF342" s="19">
        <f t="shared" si="62"/>
        <v>33248.203872821992</v>
      </c>
      <c r="AG342" s="112"/>
      <c r="AH342" s="117">
        <f>'[4]Sped FY 2021'!DZ358</f>
        <v>624.96226612779026</v>
      </c>
      <c r="AI342" s="19">
        <f t="shared" si="55"/>
        <v>0</v>
      </c>
      <c r="AJ342" s="19">
        <f t="shared" si="55"/>
        <v>-5.500431098989355E-3</v>
      </c>
      <c r="AK342" s="19">
        <f t="shared" si="55"/>
        <v>48.557451657280993</v>
      </c>
      <c r="AL342" s="19">
        <f t="shared" si="55"/>
        <v>0</v>
      </c>
      <c r="AM342" s="19">
        <f t="shared" si="55"/>
        <v>0</v>
      </c>
      <c r="AN342" s="19">
        <f t="shared" si="55"/>
        <v>4.6483868979496474</v>
      </c>
      <c r="AO342" s="19">
        <f t="shared" si="55"/>
        <v>0</v>
      </c>
      <c r="AP342" s="19">
        <f t="shared" si="55"/>
        <v>53.200338124131655</v>
      </c>
      <c r="AQ342" s="118">
        <f>'[4]Sped FY 2021'!CR358</f>
        <v>807.46148873951063</v>
      </c>
      <c r="AR342" s="119">
        <f>'[4]Sped FY 2021'!CS358</f>
        <v>753.82157597914147</v>
      </c>
      <c r="AS342" s="188">
        <f>'[5]Sped FY 2021'!CO358</f>
        <v>0.60190830954294006</v>
      </c>
      <c r="AT342" s="189">
        <f>'[5]Sped FY 2021'!CQ358</f>
        <v>0.63550457544361716</v>
      </c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  <c r="CB342" s="162"/>
      <c r="CC342" s="162"/>
      <c r="CD342" s="162"/>
      <c r="CE342" s="162"/>
      <c r="CF342" s="162"/>
      <c r="CG342" s="162"/>
      <c r="CH342" s="162"/>
      <c r="CI342" s="162"/>
      <c r="CJ342" s="162"/>
    </row>
    <row r="343" spans="1:88" ht="15" x14ac:dyDescent="0.25">
      <c r="A343" s="194">
        <v>2365</v>
      </c>
      <c r="B343" s="194">
        <v>1</v>
      </c>
      <c r="C343" s="195" t="s">
        <v>296</v>
      </c>
      <c r="D343" s="157">
        <v>6</v>
      </c>
      <c r="E343" s="120">
        <f>'[4]Sped FY 2021'!AB359</f>
        <v>1106768.1713428281</v>
      </c>
      <c r="F343" s="120">
        <f>'[4]Sped FY 2021'!AK359</f>
        <v>179467.86761132619</v>
      </c>
      <c r="G343" s="120">
        <f>'[4]Sped FY 2021'!BP359</f>
        <v>67469.933917346571</v>
      </c>
      <c r="H343" s="120">
        <f>-'[4]Sped FY 2021'!CI359</f>
        <v>0</v>
      </c>
      <c r="I343" s="120">
        <f>'[4]Sped FY 2021'!CB359</f>
        <v>113529.04364936496</v>
      </c>
      <c r="J343" s="120">
        <f>'[4]Sped FY 2021'!BF359-'[4]Sped FY 2021'!BI359</f>
        <v>-616606.04111184517</v>
      </c>
      <c r="K343" s="120">
        <f>'[4]Sped FY 2021'!CJ359</f>
        <v>0</v>
      </c>
      <c r="L343" s="138">
        <f t="shared" si="56"/>
        <v>850628.97540902079</v>
      </c>
      <c r="M343" s="134">
        <f t="shared" si="57"/>
        <v>0</v>
      </c>
      <c r="N343" s="158">
        <v>2365</v>
      </c>
      <c r="O343" s="159">
        <v>1</v>
      </c>
      <c r="P343" s="14" t="s">
        <v>296</v>
      </c>
      <c r="Q343" s="14">
        <v>6</v>
      </c>
      <c r="R343" s="120">
        <v>1106768.1713428281</v>
      </c>
      <c r="S343" s="120">
        <v>180653.64524302157</v>
      </c>
      <c r="T343" s="120">
        <v>0</v>
      </c>
      <c r="U343" s="120">
        <v>138410.66381892306</v>
      </c>
      <c r="V343" s="120">
        <v>-641173.13423591142</v>
      </c>
      <c r="W343" s="138">
        <v>784659.34616886138</v>
      </c>
      <c r="X343" s="152"/>
      <c r="Y343" s="19">
        <f t="shared" si="58"/>
        <v>0</v>
      </c>
      <c r="Z343" s="19">
        <f t="shared" si="58"/>
        <v>-1185.7776316953823</v>
      </c>
      <c r="AA343" s="19">
        <f t="shared" si="59"/>
        <v>67469.933917346571</v>
      </c>
      <c r="AB343" s="19">
        <f t="shared" si="60"/>
        <v>0</v>
      </c>
      <c r="AC343" s="19">
        <f t="shared" si="60"/>
        <v>-24881.620169558097</v>
      </c>
      <c r="AD343" s="19">
        <f t="shared" si="60"/>
        <v>24567.093124066247</v>
      </c>
      <c r="AE343" s="19">
        <f t="shared" si="61"/>
        <v>0</v>
      </c>
      <c r="AF343" s="19">
        <f t="shared" si="62"/>
        <v>65969.629240159411</v>
      </c>
      <c r="AG343" s="112"/>
      <c r="AH343" s="117">
        <f>'[4]Sped FY 2021'!DZ359</f>
        <v>705.34326498666996</v>
      </c>
      <c r="AI343" s="19">
        <f t="shared" si="55"/>
        <v>0</v>
      </c>
      <c r="AJ343" s="19">
        <f t="shared" si="55"/>
        <v>-1.6811355414555378</v>
      </c>
      <c r="AK343" s="19">
        <f t="shared" si="55"/>
        <v>95.655459216189811</v>
      </c>
      <c r="AL343" s="19">
        <f t="shared" si="55"/>
        <v>0</v>
      </c>
      <c r="AM343" s="19">
        <f t="shared" si="55"/>
        <v>-35.275902393465579</v>
      </c>
      <c r="AN343" s="19">
        <f t="shared" si="55"/>
        <v>34.829981859301562</v>
      </c>
      <c r="AO343" s="19">
        <f t="shared" si="55"/>
        <v>0</v>
      </c>
      <c r="AP343" s="19">
        <f t="shared" si="55"/>
        <v>93.528403140570362</v>
      </c>
      <c r="AQ343" s="118">
        <f>'[4]Sped FY 2021'!CR359</f>
        <v>1569.1919612620927</v>
      </c>
      <c r="AR343" s="119">
        <f>'[4]Sped FY 2021'!CS359</f>
        <v>1475.1839378795421</v>
      </c>
      <c r="AS343" s="188">
        <f>'[5]Sped FY 2021'!CO359</f>
        <v>0.69893439686467895</v>
      </c>
      <c r="AT343" s="189">
        <f>'[5]Sped FY 2021'!CQ359</f>
        <v>0.73983177506705167</v>
      </c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  <c r="CB343" s="162"/>
      <c r="CC343" s="162"/>
      <c r="CD343" s="162"/>
      <c r="CE343" s="162"/>
      <c r="CF343" s="162"/>
      <c r="CG343" s="162"/>
      <c r="CH343" s="162"/>
      <c r="CI343" s="162"/>
      <c r="CJ343" s="162"/>
    </row>
    <row r="344" spans="1:88" ht="15" x14ac:dyDescent="0.25">
      <c r="A344" s="194">
        <v>2396</v>
      </c>
      <c r="B344" s="194">
        <v>1</v>
      </c>
      <c r="C344" s="195" t="s">
        <v>297</v>
      </c>
      <c r="D344" s="157">
        <v>6</v>
      </c>
      <c r="E344" s="120">
        <f>'[4]Sped FY 2021'!AB360</f>
        <v>1348351.944706867</v>
      </c>
      <c r="F344" s="120">
        <f>'[4]Sped FY 2021'!AK360</f>
        <v>239371.09760375778</v>
      </c>
      <c r="G344" s="120">
        <f>'[4]Sped FY 2021'!BP360</f>
        <v>58730.45747445881</v>
      </c>
      <c r="H344" s="120">
        <f>-'[4]Sped FY 2021'!CI360</f>
        <v>0</v>
      </c>
      <c r="I344" s="120">
        <f>'[4]Sped FY 2021'!CB360</f>
        <v>0</v>
      </c>
      <c r="J344" s="120">
        <f>'[4]Sped FY 2021'!BF360-'[4]Sped FY 2021'!BI360</f>
        <v>-304603.48584679194</v>
      </c>
      <c r="K344" s="120">
        <f>'[4]Sped FY 2021'!CJ360</f>
        <v>0</v>
      </c>
      <c r="L344" s="138">
        <f t="shared" si="56"/>
        <v>1341850.0139382917</v>
      </c>
      <c r="M344" s="134">
        <f t="shared" si="57"/>
        <v>0</v>
      </c>
      <c r="N344" s="158">
        <v>2396</v>
      </c>
      <c r="O344" s="159">
        <v>1</v>
      </c>
      <c r="P344" s="14" t="s">
        <v>297</v>
      </c>
      <c r="Q344" s="14">
        <v>6</v>
      </c>
      <c r="R344" s="120">
        <v>1348351.944706867</v>
      </c>
      <c r="S344" s="120">
        <v>240195.46987467396</v>
      </c>
      <c r="T344" s="120">
        <v>-158187.34694094001</v>
      </c>
      <c r="U344" s="120">
        <v>0</v>
      </c>
      <c r="V344" s="120">
        <v>-309858.43542195717</v>
      </c>
      <c r="W344" s="138">
        <v>1120501.6322186438</v>
      </c>
      <c r="X344" s="152"/>
      <c r="Y344" s="19">
        <f t="shared" si="58"/>
        <v>0</v>
      </c>
      <c r="Z344" s="19">
        <f t="shared" si="58"/>
        <v>-824.37227091618115</v>
      </c>
      <c r="AA344" s="19">
        <f t="shared" si="59"/>
        <v>58730.45747445881</v>
      </c>
      <c r="AB344" s="19">
        <f t="shared" si="60"/>
        <v>158187.34694094001</v>
      </c>
      <c r="AC344" s="19">
        <f t="shared" si="60"/>
        <v>0</v>
      </c>
      <c r="AD344" s="19">
        <f t="shared" si="60"/>
        <v>5254.9495751652285</v>
      </c>
      <c r="AE344" s="19">
        <f t="shared" si="61"/>
        <v>0</v>
      </c>
      <c r="AF344" s="19">
        <f t="shared" si="62"/>
        <v>221348.38171964791</v>
      </c>
      <c r="AG344" s="112"/>
      <c r="AH344" s="117">
        <f>'[4]Sped FY 2021'!DZ360</f>
        <v>812.85285096042173</v>
      </c>
      <c r="AI344" s="19">
        <f t="shared" si="55"/>
        <v>0</v>
      </c>
      <c r="AJ344" s="19">
        <f t="shared" si="55"/>
        <v>-1.0141715932252051</v>
      </c>
      <c r="AK344" s="19">
        <f t="shared" si="55"/>
        <v>72.252262392961001</v>
      </c>
      <c r="AL344" s="19">
        <f t="shared" si="55"/>
        <v>194.60760548976933</v>
      </c>
      <c r="AM344" s="19">
        <f t="shared" si="55"/>
        <v>0</v>
      </c>
      <c r="AN344" s="19">
        <f t="shared" si="55"/>
        <v>6.4648227153983306</v>
      </c>
      <c r="AO344" s="19">
        <f t="shared" si="55"/>
        <v>0</v>
      </c>
      <c r="AP344" s="19">
        <f t="shared" si="55"/>
        <v>272.31051900490348</v>
      </c>
      <c r="AQ344" s="118">
        <f>'[4]Sped FY 2021'!CR360</f>
        <v>1306.1367045974414</v>
      </c>
      <c r="AR344" s="119">
        <f>'[4]Sped FY 2021'!CS360</f>
        <v>1033.8661657240473</v>
      </c>
      <c r="AS344" s="188">
        <f>'[5]Sped FY 2021'!CO360</f>
        <v>0.53308442039326931</v>
      </c>
      <c r="AT344" s="189">
        <f>'[5]Sped FY 2021'!CQ360</f>
        <v>0.66946814316084724</v>
      </c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  <c r="CB344" s="162"/>
      <c r="CC344" s="162"/>
      <c r="CD344" s="162"/>
      <c r="CE344" s="162"/>
      <c r="CF344" s="162"/>
      <c r="CG344" s="162"/>
      <c r="CH344" s="162"/>
      <c r="CI344" s="162"/>
      <c r="CJ344" s="162"/>
    </row>
    <row r="345" spans="1:88" ht="15" x14ac:dyDescent="0.25">
      <c r="A345" s="194">
        <v>2397</v>
      </c>
      <c r="B345" s="194">
        <v>1</v>
      </c>
      <c r="C345" s="195" t="s">
        <v>298</v>
      </c>
      <c r="D345" s="157">
        <v>5</v>
      </c>
      <c r="E345" s="120">
        <f>'[4]Sped FY 2021'!AB361</f>
        <v>1238558.3610432097</v>
      </c>
      <c r="F345" s="120">
        <f>'[4]Sped FY 2021'!AK361</f>
        <v>152138.91024260729</v>
      </c>
      <c r="G345" s="120">
        <f>'[4]Sped FY 2021'!BP361</f>
        <v>67052.544278728834</v>
      </c>
      <c r="H345" s="120">
        <f>-'[4]Sped FY 2021'!CI361</f>
        <v>0</v>
      </c>
      <c r="I345" s="120">
        <f>'[4]Sped FY 2021'!CB361</f>
        <v>4362.7481821834808</v>
      </c>
      <c r="J345" s="120">
        <f>'[4]Sped FY 2021'!BF361-'[4]Sped FY 2021'!BI361</f>
        <v>-445894.47750159196</v>
      </c>
      <c r="K345" s="120">
        <f>'[4]Sped FY 2021'!CJ361</f>
        <v>0</v>
      </c>
      <c r="L345" s="138">
        <f t="shared" si="56"/>
        <v>1016218.0862451375</v>
      </c>
      <c r="M345" s="134">
        <f t="shared" si="57"/>
        <v>0</v>
      </c>
      <c r="N345" s="158">
        <v>2397</v>
      </c>
      <c r="O345" s="159">
        <v>1</v>
      </c>
      <c r="P345" s="14" t="s">
        <v>298</v>
      </c>
      <c r="Q345" s="14">
        <v>5</v>
      </c>
      <c r="R345" s="120">
        <v>1238558.3610432097</v>
      </c>
      <c r="S345" s="120">
        <v>153213.72206595432</v>
      </c>
      <c r="T345" s="120">
        <v>0</v>
      </c>
      <c r="U345" s="120">
        <v>26388.391949847457</v>
      </c>
      <c r="V345" s="120">
        <v>-467176.60829956352</v>
      </c>
      <c r="W345" s="138">
        <v>950983.86675944796</v>
      </c>
      <c r="X345" s="152"/>
      <c r="Y345" s="19">
        <f t="shared" si="58"/>
        <v>0</v>
      </c>
      <c r="Z345" s="19">
        <f t="shared" si="58"/>
        <v>-1074.8118233470304</v>
      </c>
      <c r="AA345" s="19">
        <f t="shared" si="59"/>
        <v>67052.544278728834</v>
      </c>
      <c r="AB345" s="19">
        <f t="shared" si="60"/>
        <v>0</v>
      </c>
      <c r="AC345" s="19">
        <f t="shared" si="60"/>
        <v>-22025.643767663976</v>
      </c>
      <c r="AD345" s="19">
        <f t="shared" si="60"/>
        <v>21282.130797971564</v>
      </c>
      <c r="AE345" s="19">
        <f t="shared" si="61"/>
        <v>0</v>
      </c>
      <c r="AF345" s="19">
        <f t="shared" si="62"/>
        <v>65234.219485689537</v>
      </c>
      <c r="AG345" s="112"/>
      <c r="AH345" s="117">
        <f>'[4]Sped FY 2021'!DZ361</f>
        <v>990.6958109356932</v>
      </c>
      <c r="AI345" s="19">
        <f t="shared" si="55"/>
        <v>0</v>
      </c>
      <c r="AJ345" s="19">
        <f t="shared" si="55"/>
        <v>-1.0849059938306302</v>
      </c>
      <c r="AK345" s="19">
        <f t="shared" si="55"/>
        <v>67.682272942487756</v>
      </c>
      <c r="AL345" s="19">
        <f t="shared" si="55"/>
        <v>0</v>
      </c>
      <c r="AM345" s="19">
        <f t="shared" si="55"/>
        <v>-22.232499143063073</v>
      </c>
      <c r="AN345" s="19">
        <f t="shared" si="55"/>
        <v>21.482003419264487</v>
      </c>
      <c r="AO345" s="19">
        <f t="shared" si="55"/>
        <v>0</v>
      </c>
      <c r="AP345" s="19">
        <f t="shared" si="55"/>
        <v>65.846871224858688</v>
      </c>
      <c r="AQ345" s="118">
        <f>'[4]Sped FY 2021'!CR361</f>
        <v>1115.4929542493933</v>
      </c>
      <c r="AR345" s="119">
        <f>'[4]Sped FY 2021'!CS361</f>
        <v>1045.8982674316155</v>
      </c>
      <c r="AS345" s="188">
        <f>'[5]Sped FY 2021'!CO361</f>
        <v>0.63284000599436085</v>
      </c>
      <c r="AT345" s="189">
        <f>'[5]Sped FY 2021'!CQ361</f>
        <v>0.67306669980036338</v>
      </c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  <c r="CB345" s="162"/>
      <c r="CC345" s="162"/>
      <c r="CD345" s="162"/>
      <c r="CE345" s="162"/>
      <c r="CF345" s="162"/>
      <c r="CG345" s="162"/>
      <c r="CH345" s="162"/>
      <c r="CI345" s="162"/>
      <c r="CJ345" s="162"/>
    </row>
    <row r="346" spans="1:88" ht="15" x14ac:dyDescent="0.25">
      <c r="A346" s="194">
        <v>2448</v>
      </c>
      <c r="B346" s="194">
        <v>1</v>
      </c>
      <c r="C346" s="195" t="s">
        <v>299</v>
      </c>
      <c r="D346" s="157">
        <v>6</v>
      </c>
      <c r="E346" s="120">
        <f>'[4]Sped FY 2021'!AB362</f>
        <v>781218.79110482056</v>
      </c>
      <c r="F346" s="120">
        <f>'[4]Sped FY 2021'!AK362</f>
        <v>172400.07598600589</v>
      </c>
      <c r="G346" s="120">
        <f>'[4]Sped FY 2021'!BP362</f>
        <v>37142.702148396456</v>
      </c>
      <c r="H346" s="120">
        <f>-'[4]Sped FY 2021'!CI362</f>
        <v>0</v>
      </c>
      <c r="I346" s="120">
        <f>'[4]Sped FY 2021'!CB362</f>
        <v>0</v>
      </c>
      <c r="J346" s="120">
        <f>'[4]Sped FY 2021'!BF362-'[4]Sped FY 2021'!BI362</f>
        <v>-57997.612855793821</v>
      </c>
      <c r="K346" s="120">
        <f>'[4]Sped FY 2021'!CJ362</f>
        <v>0</v>
      </c>
      <c r="L346" s="138">
        <f t="shared" si="56"/>
        <v>932763.956383429</v>
      </c>
      <c r="M346" s="134">
        <f t="shared" si="57"/>
        <v>0</v>
      </c>
      <c r="N346" s="158">
        <v>2448</v>
      </c>
      <c r="O346" s="159">
        <v>1</v>
      </c>
      <c r="P346" s="14" t="s">
        <v>299</v>
      </c>
      <c r="Q346" s="14">
        <v>6</v>
      </c>
      <c r="R346" s="120">
        <v>781218.79110482056</v>
      </c>
      <c r="S346" s="120">
        <v>172841.38889887888</v>
      </c>
      <c r="T346" s="120">
        <v>0</v>
      </c>
      <c r="U346" s="120">
        <v>0</v>
      </c>
      <c r="V346" s="120">
        <v>-51927.68605691327</v>
      </c>
      <c r="W346" s="138">
        <v>902132.49394678615</v>
      </c>
      <c r="X346" s="152"/>
      <c r="Y346" s="19">
        <f t="shared" si="58"/>
        <v>0</v>
      </c>
      <c r="Z346" s="19">
        <f t="shared" si="58"/>
        <v>-441.31291287299246</v>
      </c>
      <c r="AA346" s="19">
        <f t="shared" si="59"/>
        <v>37142.702148396456</v>
      </c>
      <c r="AB346" s="19">
        <f t="shared" si="60"/>
        <v>0</v>
      </c>
      <c r="AC346" s="19">
        <f t="shared" si="60"/>
        <v>0</v>
      </c>
      <c r="AD346" s="19">
        <f t="shared" si="60"/>
        <v>-6069.9267988805514</v>
      </c>
      <c r="AE346" s="19">
        <f t="shared" si="61"/>
        <v>0</v>
      </c>
      <c r="AF346" s="19">
        <f t="shared" si="62"/>
        <v>30631.462436642847</v>
      </c>
      <c r="AG346" s="112"/>
      <c r="AH346" s="117">
        <f>'[4]Sped FY 2021'!DZ362</f>
        <v>724.43375221565395</v>
      </c>
      <c r="AI346" s="19">
        <f t="shared" si="55"/>
        <v>0</v>
      </c>
      <c r="AJ346" s="19">
        <f t="shared" si="55"/>
        <v>-0.60918325730027512</v>
      </c>
      <c r="AK346" s="19">
        <f t="shared" si="55"/>
        <v>51.271357849902586</v>
      </c>
      <c r="AL346" s="19">
        <f t="shared" si="55"/>
        <v>0</v>
      </c>
      <c r="AM346" s="19">
        <f t="shared" si="55"/>
        <v>0</v>
      </c>
      <c r="AN346" s="19">
        <f t="shared" si="55"/>
        <v>-8.3788569766606038</v>
      </c>
      <c r="AO346" s="19">
        <f t="shared" si="55"/>
        <v>0</v>
      </c>
      <c r="AP346" s="19">
        <f t="shared" si="55"/>
        <v>42.28331761594162</v>
      </c>
      <c r="AQ346" s="118">
        <f>'[4]Sped FY 2021'!CR362</f>
        <v>814.74931636767565</v>
      </c>
      <c r="AR346" s="119">
        <f>'[4]Sped FY 2021'!CS362</f>
        <v>772.08254982535561</v>
      </c>
      <c r="AS346" s="188">
        <f>'[5]Sped FY 2021'!CO362</f>
        <v>0.62694982873029237</v>
      </c>
      <c r="AT346" s="189">
        <f>'[5]Sped FY 2021'!CQ362</f>
        <v>0.64862496662172375</v>
      </c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  <c r="CB346" s="162"/>
      <c r="CC346" s="162"/>
      <c r="CD346" s="162"/>
      <c r="CE346" s="162"/>
      <c r="CF346" s="162"/>
      <c r="CG346" s="162"/>
      <c r="CH346" s="162"/>
      <c r="CI346" s="162"/>
      <c r="CJ346" s="162"/>
    </row>
    <row r="347" spans="1:88" ht="15" x14ac:dyDescent="0.25">
      <c r="A347" s="194">
        <v>2527</v>
      </c>
      <c r="B347" s="194">
        <v>1</v>
      </c>
      <c r="C347" s="195" t="s">
        <v>300</v>
      </c>
      <c r="D347" s="157">
        <v>6</v>
      </c>
      <c r="E347" s="120">
        <f>'[4]Sped FY 2021'!AB363</f>
        <v>135653.28363074496</v>
      </c>
      <c r="F347" s="120">
        <f>'[4]Sped FY 2021'!AK363</f>
        <v>173971.20122828489</v>
      </c>
      <c r="G347" s="120">
        <f>'[4]Sped FY 2021'!BP363</f>
        <v>17417.210848226416</v>
      </c>
      <c r="H347" s="120">
        <f>-'[4]Sped FY 2021'!CI363</f>
        <v>0</v>
      </c>
      <c r="I347" s="120">
        <f>'[4]Sped FY 2021'!CB363</f>
        <v>25417.123721874261</v>
      </c>
      <c r="J347" s="120">
        <f>'[4]Sped FY 2021'!BF363-'[4]Sped FY 2021'!BI363</f>
        <v>-20594.599550628915</v>
      </c>
      <c r="K347" s="120">
        <f>'[4]Sped FY 2021'!CJ363</f>
        <v>0</v>
      </c>
      <c r="L347" s="138">
        <f t="shared" si="56"/>
        <v>331864.21987850167</v>
      </c>
      <c r="M347" s="134">
        <f t="shared" si="57"/>
        <v>0</v>
      </c>
      <c r="N347" s="158">
        <v>2527</v>
      </c>
      <c r="O347" s="159">
        <v>1</v>
      </c>
      <c r="P347" s="14" t="s">
        <v>300</v>
      </c>
      <c r="Q347" s="14">
        <v>6</v>
      </c>
      <c r="R347" s="120">
        <v>130200.53765051875</v>
      </c>
      <c r="S347" s="120">
        <v>177957.00664411829</v>
      </c>
      <c r="T347" s="120">
        <v>0</v>
      </c>
      <c r="U347" s="120">
        <v>27548.743609976547</v>
      </c>
      <c r="V347" s="120">
        <v>-20656.889968150092</v>
      </c>
      <c r="W347" s="138">
        <v>315049.39793646347</v>
      </c>
      <c r="X347" s="152"/>
      <c r="Y347" s="19">
        <f t="shared" si="58"/>
        <v>5452.7459802262165</v>
      </c>
      <c r="Z347" s="19">
        <f t="shared" si="58"/>
        <v>-3985.805415833398</v>
      </c>
      <c r="AA347" s="19">
        <f t="shared" si="59"/>
        <v>17417.210848226416</v>
      </c>
      <c r="AB347" s="19">
        <f t="shared" si="60"/>
        <v>0</v>
      </c>
      <c r="AC347" s="19">
        <f t="shared" si="60"/>
        <v>-2131.6198881022865</v>
      </c>
      <c r="AD347" s="19">
        <f t="shared" si="60"/>
        <v>62.290417521177005</v>
      </c>
      <c r="AE347" s="19">
        <f t="shared" si="61"/>
        <v>0</v>
      </c>
      <c r="AF347" s="19">
        <f t="shared" si="62"/>
        <v>16814.821942038194</v>
      </c>
      <c r="AG347" s="112"/>
      <c r="AH347" s="117">
        <f>'[4]Sped FY 2021'!DZ363</f>
        <v>192.91439726131145</v>
      </c>
      <c r="AI347" s="19">
        <f t="shared" si="55"/>
        <v>28.265106480571383</v>
      </c>
      <c r="AJ347" s="19">
        <f t="shared" ref="AJ347:AP383" si="63">IF($AH347&gt;0,Z347/$AH347,0)</f>
        <v>-20.661005463653606</v>
      </c>
      <c r="AK347" s="19">
        <f t="shared" si="63"/>
        <v>90.284660427049417</v>
      </c>
      <c r="AL347" s="19">
        <f t="shared" si="63"/>
        <v>0</v>
      </c>
      <c r="AM347" s="19">
        <f t="shared" si="63"/>
        <v>-11.049563528505905</v>
      </c>
      <c r="AN347" s="19">
        <f t="shared" si="63"/>
        <v>0.32289149179883014</v>
      </c>
      <c r="AO347" s="19">
        <f t="shared" si="63"/>
        <v>0</v>
      </c>
      <c r="AP347" s="19">
        <f t="shared" si="63"/>
        <v>87.162089407260481</v>
      </c>
      <c r="AQ347" s="118">
        <f>'[4]Sped FY 2021'!CR363</f>
        <v>1465.5038316872974</v>
      </c>
      <c r="AR347" s="119">
        <f>'[4]Sped FY 2021'!CS363</f>
        <v>1385.169298246019</v>
      </c>
      <c r="AS347" s="188">
        <f>'[5]Sped FY 2021'!CO363</f>
        <v>0.56623972035301984</v>
      </c>
      <c r="AT347" s="189">
        <f>'[5]Sped FY 2021'!CQ363</f>
        <v>0.59134961068142111</v>
      </c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  <c r="CB347" s="162"/>
      <c r="CC347" s="162"/>
      <c r="CD347" s="162"/>
      <c r="CE347" s="162"/>
      <c r="CF347" s="162"/>
      <c r="CG347" s="162"/>
      <c r="CH347" s="162"/>
      <c r="CI347" s="162"/>
      <c r="CJ347" s="162"/>
    </row>
    <row r="348" spans="1:88" ht="15" x14ac:dyDescent="0.25">
      <c r="A348" s="194">
        <v>2534</v>
      </c>
      <c r="B348" s="194">
        <v>1</v>
      </c>
      <c r="C348" s="195" t="s">
        <v>301</v>
      </c>
      <c r="D348" s="157">
        <v>6</v>
      </c>
      <c r="E348" s="120">
        <f>'[4]Sped FY 2021'!AB364</f>
        <v>545785.05853919161</v>
      </c>
      <c r="F348" s="120">
        <f>'[4]Sped FY 2021'!AK364</f>
        <v>109096.32797466055</v>
      </c>
      <c r="G348" s="120">
        <f>'[4]Sped FY 2021'!BP364</f>
        <v>33242.84577108697</v>
      </c>
      <c r="H348" s="120">
        <f>-'[4]Sped FY 2021'!CI364</f>
        <v>0</v>
      </c>
      <c r="I348" s="120">
        <f>'[4]Sped FY 2021'!CB364</f>
        <v>78920.658681099885</v>
      </c>
      <c r="J348" s="120">
        <f>'[4]Sped FY 2021'!BF364-'[4]Sped FY 2021'!BI364</f>
        <v>-352878.18691469048</v>
      </c>
      <c r="K348" s="120">
        <f>'[4]Sped FY 2021'!CJ364</f>
        <v>0</v>
      </c>
      <c r="L348" s="138">
        <f t="shared" si="56"/>
        <v>414166.70405134856</v>
      </c>
      <c r="M348" s="134">
        <f t="shared" si="57"/>
        <v>0</v>
      </c>
      <c r="N348" s="158">
        <v>2534</v>
      </c>
      <c r="O348" s="159">
        <v>1</v>
      </c>
      <c r="P348" s="14" t="s">
        <v>301</v>
      </c>
      <c r="Q348" s="14">
        <v>6</v>
      </c>
      <c r="R348" s="120">
        <v>545785.05853919161</v>
      </c>
      <c r="S348" s="120">
        <v>109662.20435495519</v>
      </c>
      <c r="T348" s="120">
        <v>0</v>
      </c>
      <c r="U348" s="120">
        <v>86874.664265338448</v>
      </c>
      <c r="V348" s="120">
        <v>-360668.32968711591</v>
      </c>
      <c r="W348" s="138">
        <v>381653.59747236938</v>
      </c>
      <c r="X348" s="152"/>
      <c r="Y348" s="19">
        <f t="shared" si="58"/>
        <v>0</v>
      </c>
      <c r="Z348" s="19">
        <f t="shared" si="58"/>
        <v>-565.87638029463415</v>
      </c>
      <c r="AA348" s="19">
        <f t="shared" si="59"/>
        <v>33242.84577108697</v>
      </c>
      <c r="AB348" s="19">
        <f t="shared" si="60"/>
        <v>0</v>
      </c>
      <c r="AC348" s="19">
        <f t="shared" si="60"/>
        <v>-7954.0055842385627</v>
      </c>
      <c r="AD348" s="19">
        <f t="shared" si="60"/>
        <v>7790.1427724254318</v>
      </c>
      <c r="AE348" s="19">
        <f t="shared" si="61"/>
        <v>0</v>
      </c>
      <c r="AF348" s="19">
        <f t="shared" si="62"/>
        <v>32513.106578979176</v>
      </c>
      <c r="AG348" s="112"/>
      <c r="AH348" s="117">
        <f>'[4]Sped FY 2021'!DZ364</f>
        <v>673.19086544311813</v>
      </c>
      <c r="AI348" s="19">
        <f t="shared" ref="AI348:AL411" si="64">IF($AH348&gt;0,Y348/$AH348,0)</f>
        <v>0</v>
      </c>
      <c r="AJ348" s="19">
        <f t="shared" si="63"/>
        <v>-0.84058832248437332</v>
      </c>
      <c r="AK348" s="19">
        <f t="shared" si="63"/>
        <v>49.381011355829003</v>
      </c>
      <c r="AL348" s="19">
        <f t="shared" si="63"/>
        <v>0</v>
      </c>
      <c r="AM348" s="19">
        <f t="shared" si="63"/>
        <v>-11.815379549160927</v>
      </c>
      <c r="AN348" s="19">
        <f t="shared" si="63"/>
        <v>11.57196743496762</v>
      </c>
      <c r="AO348" s="19">
        <f t="shared" si="63"/>
        <v>0</v>
      </c>
      <c r="AP348" s="19">
        <f t="shared" si="63"/>
        <v>48.297010919151276</v>
      </c>
      <c r="AQ348" s="118">
        <f>'[4]Sped FY 2021'!CR364</f>
        <v>809.05630512735468</v>
      </c>
      <c r="AR348" s="119">
        <f>'[4]Sped FY 2021'!CS364</f>
        <v>758.73661500699143</v>
      </c>
      <c r="AS348" s="188">
        <f>'[5]Sped FY 2021'!CO364</f>
        <v>0.78363401234596342</v>
      </c>
      <c r="AT348" s="189">
        <f>'[5]Sped FY 2021'!CQ364</f>
        <v>0.82517742071360456</v>
      </c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  <c r="CB348" s="162"/>
      <c r="CC348" s="162"/>
      <c r="CD348" s="162"/>
      <c r="CE348" s="162"/>
      <c r="CF348" s="162"/>
      <c r="CG348" s="162"/>
      <c r="CH348" s="162"/>
      <c r="CI348" s="162"/>
      <c r="CJ348" s="162"/>
    </row>
    <row r="349" spans="1:88" ht="15" x14ac:dyDescent="0.25">
      <c r="A349" s="194">
        <v>2536</v>
      </c>
      <c r="B349" s="194">
        <v>1</v>
      </c>
      <c r="C349" s="195" t="s">
        <v>302</v>
      </c>
      <c r="D349" s="157">
        <v>6</v>
      </c>
      <c r="E349" s="120">
        <f>'[4]Sped FY 2021'!AB365</f>
        <v>283211.13458943006</v>
      </c>
      <c r="F349" s="120">
        <f>'[4]Sped FY 2021'!AK365</f>
        <v>12222.138525467955</v>
      </c>
      <c r="G349" s="120">
        <f>'[4]Sped FY 2021'!BP365</f>
        <v>13429.006990656821</v>
      </c>
      <c r="H349" s="120">
        <f>-'[4]Sped FY 2021'!CI365</f>
        <v>0</v>
      </c>
      <c r="I349" s="120">
        <f>'[4]Sped FY 2021'!CB365</f>
        <v>0</v>
      </c>
      <c r="J349" s="120">
        <f>'[4]Sped FY 2021'!BF365-'[4]Sped FY 2021'!BI365</f>
        <v>-75318.342665640885</v>
      </c>
      <c r="K349" s="120">
        <f>'[4]Sped FY 2021'!CJ365</f>
        <v>0</v>
      </c>
      <c r="L349" s="138">
        <f t="shared" si="56"/>
        <v>233543.93743991398</v>
      </c>
      <c r="M349" s="134">
        <f t="shared" si="57"/>
        <v>0</v>
      </c>
      <c r="N349" s="158">
        <v>2536</v>
      </c>
      <c r="O349" s="159">
        <v>1</v>
      </c>
      <c r="P349" s="14" t="s">
        <v>302</v>
      </c>
      <c r="Q349" s="14">
        <v>6</v>
      </c>
      <c r="R349" s="120">
        <v>283211.13458943006</v>
      </c>
      <c r="S349" s="120">
        <v>12175.761902364864</v>
      </c>
      <c r="T349" s="120">
        <v>-71363.239847949852</v>
      </c>
      <c r="U349" s="120">
        <v>0</v>
      </c>
      <c r="V349" s="120">
        <v>-75972.913974995769</v>
      </c>
      <c r="W349" s="138">
        <v>148050.7426688493</v>
      </c>
      <c r="X349" s="152"/>
      <c r="Y349" s="19">
        <f t="shared" si="58"/>
        <v>0</v>
      </c>
      <c r="Z349" s="19">
        <f t="shared" si="58"/>
        <v>46.376623103091333</v>
      </c>
      <c r="AA349" s="19">
        <f t="shared" si="59"/>
        <v>13429.006990656821</v>
      </c>
      <c r="AB349" s="19">
        <f t="shared" si="60"/>
        <v>71363.239847949852</v>
      </c>
      <c r="AC349" s="19">
        <f t="shared" si="60"/>
        <v>0</v>
      </c>
      <c r="AD349" s="19">
        <f t="shared" si="60"/>
        <v>654.57130935488385</v>
      </c>
      <c r="AE349" s="19">
        <f t="shared" si="61"/>
        <v>0</v>
      </c>
      <c r="AF349" s="19">
        <f t="shared" si="62"/>
        <v>85493.194771064678</v>
      </c>
      <c r="AG349" s="112"/>
      <c r="AH349" s="117">
        <f>'[4]Sped FY 2021'!DZ365</f>
        <v>306.4525581494791</v>
      </c>
      <c r="AI349" s="19">
        <f t="shared" si="64"/>
        <v>0</v>
      </c>
      <c r="AJ349" s="19">
        <f t="shared" si="63"/>
        <v>0.15133377702290249</v>
      </c>
      <c r="AK349" s="19">
        <f t="shared" si="63"/>
        <v>43.820835015208196</v>
      </c>
      <c r="AL349" s="19">
        <f t="shared" si="63"/>
        <v>232.86880122286607</v>
      </c>
      <c r="AM349" s="19">
        <f t="shared" si="63"/>
        <v>0</v>
      </c>
      <c r="AN349" s="19">
        <f t="shared" si="63"/>
        <v>2.1359629474380242</v>
      </c>
      <c r="AO349" s="19">
        <f t="shared" si="63"/>
        <v>0</v>
      </c>
      <c r="AP349" s="19">
        <f t="shared" si="63"/>
        <v>278.97693296253527</v>
      </c>
      <c r="AQ349" s="118">
        <f>'[4]Sped FY 2021'!CR365</f>
        <v>932.32822146561637</v>
      </c>
      <c r="AR349" s="119">
        <f>'[4]Sped FY 2021'!CS365</f>
        <v>652.36244095013456</v>
      </c>
      <c r="AS349" s="188">
        <f>'[5]Sped FY 2021'!CO365</f>
        <v>0.20922478142632239</v>
      </c>
      <c r="AT349" s="189">
        <f>'[5]Sped FY 2021'!CQ365</f>
        <v>0.53209689311961206</v>
      </c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  <c r="CB349" s="162"/>
      <c r="CC349" s="162"/>
      <c r="CD349" s="162"/>
      <c r="CE349" s="162"/>
      <c r="CF349" s="162"/>
      <c r="CG349" s="162"/>
      <c r="CH349" s="162"/>
      <c r="CI349" s="162"/>
      <c r="CJ349" s="162"/>
    </row>
    <row r="350" spans="1:88" ht="15" x14ac:dyDescent="0.25">
      <c r="A350" s="194">
        <v>2580</v>
      </c>
      <c r="B350" s="194">
        <v>1</v>
      </c>
      <c r="C350" s="195" t="s">
        <v>303</v>
      </c>
      <c r="D350" s="157">
        <v>6</v>
      </c>
      <c r="E350" s="120">
        <f>'[4]Sped FY 2021'!AB366</f>
        <v>1110163.3436309965</v>
      </c>
      <c r="F350" s="120">
        <f>'[4]Sped FY 2021'!AK366</f>
        <v>166773.84069358767</v>
      </c>
      <c r="G350" s="120">
        <f>'[4]Sped FY 2021'!BP366</f>
        <v>55469.13059610685</v>
      </c>
      <c r="H350" s="120">
        <f>-'[4]Sped FY 2021'!CI366</f>
        <v>0</v>
      </c>
      <c r="I350" s="120">
        <f>'[4]Sped FY 2021'!CB366</f>
        <v>0</v>
      </c>
      <c r="J350" s="120">
        <f>'[4]Sped FY 2021'!BF366-'[4]Sped FY 2021'!BI366</f>
        <v>-314497.81305237522</v>
      </c>
      <c r="K350" s="120">
        <f>'[4]Sped FY 2021'!CJ366</f>
        <v>0</v>
      </c>
      <c r="L350" s="138">
        <f t="shared" si="56"/>
        <v>1017908.5018683159</v>
      </c>
      <c r="M350" s="134">
        <f t="shared" si="57"/>
        <v>0</v>
      </c>
      <c r="N350" s="158">
        <v>2580</v>
      </c>
      <c r="O350" s="159">
        <v>1</v>
      </c>
      <c r="P350" s="14" t="s">
        <v>303</v>
      </c>
      <c r="Q350" s="14">
        <v>6</v>
      </c>
      <c r="R350" s="120">
        <v>1110163.3436309965</v>
      </c>
      <c r="S350" s="120">
        <v>167558.87402043017</v>
      </c>
      <c r="T350" s="120">
        <v>0</v>
      </c>
      <c r="U350" s="120">
        <v>0</v>
      </c>
      <c r="V350" s="120">
        <v>-322527.87850240414</v>
      </c>
      <c r="W350" s="138">
        <v>955194.33914902271</v>
      </c>
      <c r="X350" s="152"/>
      <c r="Y350" s="19">
        <f t="shared" si="58"/>
        <v>0</v>
      </c>
      <c r="Z350" s="19">
        <f t="shared" si="58"/>
        <v>-785.03332684250199</v>
      </c>
      <c r="AA350" s="19">
        <f t="shared" si="59"/>
        <v>55469.13059610685</v>
      </c>
      <c r="AB350" s="19">
        <f t="shared" si="60"/>
        <v>0</v>
      </c>
      <c r="AC350" s="19">
        <f t="shared" si="60"/>
        <v>0</v>
      </c>
      <c r="AD350" s="19">
        <f t="shared" si="60"/>
        <v>8030.0654500289238</v>
      </c>
      <c r="AE350" s="19">
        <f t="shared" si="61"/>
        <v>0</v>
      </c>
      <c r="AF350" s="19">
        <f t="shared" si="62"/>
        <v>62714.162719293148</v>
      </c>
      <c r="AG350" s="112"/>
      <c r="AH350" s="117">
        <f>'[4]Sped FY 2021'!DZ366</f>
        <v>698.30992758651803</v>
      </c>
      <c r="AI350" s="19">
        <f t="shared" si="64"/>
        <v>0</v>
      </c>
      <c r="AJ350" s="19">
        <f t="shared" si="63"/>
        <v>-1.1241904143561516</v>
      </c>
      <c r="AK350" s="19">
        <f t="shared" si="63"/>
        <v>79.433398273196431</v>
      </c>
      <c r="AL350" s="19">
        <f t="shared" si="63"/>
        <v>0</v>
      </c>
      <c r="AM350" s="19">
        <f t="shared" si="63"/>
        <v>0</v>
      </c>
      <c r="AN350" s="19">
        <f t="shared" si="63"/>
        <v>11.499285822531899</v>
      </c>
      <c r="AO350" s="19">
        <f t="shared" si="63"/>
        <v>0</v>
      </c>
      <c r="AP350" s="19">
        <f t="shared" si="63"/>
        <v>89.808493681372013</v>
      </c>
      <c r="AQ350" s="118">
        <f>'[4]Sped FY 2021'!CR366</f>
        <v>1356.4611796029233</v>
      </c>
      <c r="AR350" s="119">
        <f>'[4]Sped FY 2021'!CS366</f>
        <v>1266.1816599068447</v>
      </c>
      <c r="AS350" s="188">
        <f>'[5]Sped FY 2021'!CO366</f>
        <v>0.59566948471743042</v>
      </c>
      <c r="AT350" s="189">
        <f>'[5]Sped FY 2021'!CQ366</f>
        <v>0.63606057713500053</v>
      </c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  <c r="CB350" s="162"/>
      <c r="CC350" s="162"/>
      <c r="CD350" s="162"/>
      <c r="CE350" s="162"/>
      <c r="CF350" s="162"/>
      <c r="CG350" s="162"/>
      <c r="CH350" s="162"/>
      <c r="CI350" s="162"/>
      <c r="CJ350" s="162"/>
    </row>
    <row r="351" spans="1:88" ht="15" x14ac:dyDescent="0.25">
      <c r="A351" s="194">
        <v>2609</v>
      </c>
      <c r="B351" s="194">
        <v>1</v>
      </c>
      <c r="C351" s="195" t="s">
        <v>304</v>
      </c>
      <c r="D351" s="157">
        <v>6</v>
      </c>
      <c r="E351" s="120">
        <f>'[4]Sped FY 2021'!AB367</f>
        <v>440561.05352813099</v>
      </c>
      <c r="F351" s="120">
        <f>'[4]Sped FY 2021'!AK367</f>
        <v>99279.678080511061</v>
      </c>
      <c r="G351" s="120">
        <f>'[4]Sped FY 2021'!BP367</f>
        <v>25356.316528852916</v>
      </c>
      <c r="H351" s="120">
        <f>-'[4]Sped FY 2021'!CI367</f>
        <v>0</v>
      </c>
      <c r="I351" s="120">
        <f>'[4]Sped FY 2021'!CB367</f>
        <v>0</v>
      </c>
      <c r="J351" s="120">
        <f>'[4]Sped FY 2021'!BF367-'[4]Sped FY 2021'!BI367</f>
        <v>-32966.903077904448</v>
      </c>
      <c r="K351" s="120">
        <f>'[4]Sped FY 2021'!CJ367</f>
        <v>0</v>
      </c>
      <c r="L351" s="138">
        <f t="shared" si="56"/>
        <v>532230.14505959046</v>
      </c>
      <c r="M351" s="134">
        <f t="shared" si="57"/>
        <v>0</v>
      </c>
      <c r="N351" s="158">
        <v>2609</v>
      </c>
      <c r="O351" s="159">
        <v>1</v>
      </c>
      <c r="P351" s="14" t="s">
        <v>304</v>
      </c>
      <c r="Q351" s="14">
        <v>6</v>
      </c>
      <c r="R351" s="120">
        <v>419303.21840203227</v>
      </c>
      <c r="S351" s="120">
        <v>112651.55301454672</v>
      </c>
      <c r="T351" s="120">
        <v>0</v>
      </c>
      <c r="U351" s="120">
        <v>0</v>
      </c>
      <c r="V351" s="120">
        <v>-35659.716926868641</v>
      </c>
      <c r="W351" s="138">
        <v>496295.05448971037</v>
      </c>
      <c r="X351" s="152"/>
      <c r="Y351" s="19">
        <f t="shared" si="58"/>
        <v>21257.835126098711</v>
      </c>
      <c r="Z351" s="19">
        <f t="shared" si="58"/>
        <v>-13371.874934035659</v>
      </c>
      <c r="AA351" s="19">
        <f t="shared" si="59"/>
        <v>25356.316528852916</v>
      </c>
      <c r="AB351" s="19">
        <f t="shared" si="60"/>
        <v>0</v>
      </c>
      <c r="AC351" s="19">
        <f t="shared" si="60"/>
        <v>0</v>
      </c>
      <c r="AD351" s="19">
        <f t="shared" si="60"/>
        <v>2692.8138489641933</v>
      </c>
      <c r="AE351" s="19">
        <f t="shared" si="61"/>
        <v>0</v>
      </c>
      <c r="AF351" s="19">
        <f t="shared" si="62"/>
        <v>35935.090569880093</v>
      </c>
      <c r="AG351" s="112"/>
      <c r="AH351" s="117">
        <f>'[4]Sped FY 2021'!DZ367</f>
        <v>474.24789326739062</v>
      </c>
      <c r="AI351" s="19">
        <f t="shared" si="64"/>
        <v>44.824311141669341</v>
      </c>
      <c r="AJ351" s="19">
        <f t="shared" si="63"/>
        <v>-28.195960643933368</v>
      </c>
      <c r="AK351" s="19">
        <f t="shared" si="63"/>
        <v>53.466376738455025</v>
      </c>
      <c r="AL351" s="19">
        <f t="shared" si="63"/>
        <v>0</v>
      </c>
      <c r="AM351" s="19">
        <f t="shared" si="63"/>
        <v>0</v>
      </c>
      <c r="AN351" s="19">
        <f t="shared" si="63"/>
        <v>5.6780723482221775</v>
      </c>
      <c r="AO351" s="19">
        <f t="shared" si="63"/>
        <v>0</v>
      </c>
      <c r="AP351" s="19">
        <f t="shared" si="63"/>
        <v>75.772799584413036</v>
      </c>
      <c r="AQ351" s="118">
        <f>'[4]Sped FY 2021'!CR367</f>
        <v>865.74137130500685</v>
      </c>
      <c r="AR351" s="119">
        <f>'[4]Sped FY 2021'!CS367</f>
        <v>790.44793928067759</v>
      </c>
      <c r="AS351" s="188">
        <f>'[5]Sped FY 2021'!CO367</f>
        <v>0.58699241592870166</v>
      </c>
      <c r="AT351" s="189">
        <f>'[5]Sped FY 2021'!CQ367</f>
        <v>0.62599357755811047</v>
      </c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  <c r="CB351" s="162"/>
      <c r="CC351" s="162"/>
      <c r="CD351" s="162"/>
      <c r="CE351" s="162"/>
      <c r="CF351" s="162"/>
      <c r="CG351" s="162"/>
      <c r="CH351" s="162"/>
      <c r="CI351" s="162"/>
      <c r="CJ351" s="162"/>
    </row>
    <row r="352" spans="1:88" ht="15" x14ac:dyDescent="0.25">
      <c r="A352" s="194">
        <v>2683</v>
      </c>
      <c r="B352" s="194">
        <v>1</v>
      </c>
      <c r="C352" s="195" t="s">
        <v>305</v>
      </c>
      <c r="D352" s="157">
        <v>6</v>
      </c>
      <c r="E352" s="120">
        <f>'[4]Sped FY 2021'!AB368</f>
        <v>460698.03414206725</v>
      </c>
      <c r="F352" s="120">
        <f>'[4]Sped FY 2021'!AK368</f>
        <v>124240.78857674554</v>
      </c>
      <c r="G352" s="120">
        <f>'[4]Sped FY 2021'!BP368</f>
        <v>34196.526428780526</v>
      </c>
      <c r="H352" s="120">
        <f>-'[4]Sped FY 2021'!CI368</f>
        <v>0</v>
      </c>
      <c r="I352" s="120">
        <f>'[4]Sped FY 2021'!CB368</f>
        <v>0</v>
      </c>
      <c r="J352" s="120">
        <f>'[4]Sped FY 2021'!BF368-'[4]Sped FY 2021'!BI368</f>
        <v>-126281.04907829133</v>
      </c>
      <c r="K352" s="120">
        <f>'[4]Sped FY 2021'!CJ368</f>
        <v>0</v>
      </c>
      <c r="L352" s="138">
        <f t="shared" si="56"/>
        <v>492854.30006930203</v>
      </c>
      <c r="M352" s="134">
        <f t="shared" si="57"/>
        <v>0</v>
      </c>
      <c r="N352" s="158">
        <v>2683</v>
      </c>
      <c r="O352" s="159">
        <v>1</v>
      </c>
      <c r="P352" s="14" t="s">
        <v>305</v>
      </c>
      <c r="Q352" s="14">
        <v>6</v>
      </c>
      <c r="R352" s="120">
        <v>460698.03414206725</v>
      </c>
      <c r="S352" s="120">
        <v>124185.81833055742</v>
      </c>
      <c r="T352" s="120">
        <v>0</v>
      </c>
      <c r="U352" s="120">
        <v>0</v>
      </c>
      <c r="V352" s="120">
        <v>-134435.44860003606</v>
      </c>
      <c r="W352" s="138">
        <v>450448.40387258853</v>
      </c>
      <c r="X352" s="152"/>
      <c r="Y352" s="19">
        <f t="shared" si="58"/>
        <v>0</v>
      </c>
      <c r="Z352" s="19">
        <f t="shared" si="58"/>
        <v>54.970246188124293</v>
      </c>
      <c r="AA352" s="19">
        <f t="shared" si="59"/>
        <v>34196.526428780526</v>
      </c>
      <c r="AB352" s="19">
        <f t="shared" si="60"/>
        <v>0</v>
      </c>
      <c r="AC352" s="19">
        <f t="shared" si="60"/>
        <v>0</v>
      </c>
      <c r="AD352" s="19">
        <f t="shared" si="60"/>
        <v>8154.3995217447373</v>
      </c>
      <c r="AE352" s="19">
        <f t="shared" si="61"/>
        <v>0</v>
      </c>
      <c r="AF352" s="19">
        <f t="shared" si="62"/>
        <v>42405.896196713496</v>
      </c>
      <c r="AG352" s="112"/>
      <c r="AH352" s="117">
        <f>'[4]Sped FY 2021'!DZ368</f>
        <v>370.75735723658295</v>
      </c>
      <c r="AI352" s="19">
        <f t="shared" si="64"/>
        <v>0</v>
      </c>
      <c r="AJ352" s="19">
        <f t="shared" si="63"/>
        <v>0.14826474813026402</v>
      </c>
      <c r="AK352" s="19">
        <f t="shared" si="63"/>
        <v>92.234249061602512</v>
      </c>
      <c r="AL352" s="19">
        <f t="shared" si="63"/>
        <v>0</v>
      </c>
      <c r="AM352" s="19">
        <f t="shared" si="63"/>
        <v>0</v>
      </c>
      <c r="AN352" s="19">
        <f t="shared" si="63"/>
        <v>21.993898064553729</v>
      </c>
      <c r="AO352" s="19">
        <f t="shared" si="63"/>
        <v>0</v>
      </c>
      <c r="AP352" s="19">
        <f t="shared" si="63"/>
        <v>114.37641187428679</v>
      </c>
      <c r="AQ352" s="118">
        <f>'[4]Sped FY 2021'!CR368</f>
        <v>1353.6506631623427</v>
      </c>
      <c r="AR352" s="119">
        <f>'[4]Sped FY 2021'!CS368</f>
        <v>1238.436674833823</v>
      </c>
      <c r="AS352" s="188">
        <f>'[5]Sped FY 2021'!CO368</f>
        <v>0.61060121015105084</v>
      </c>
      <c r="AT352" s="189">
        <f>'[5]Sped FY 2021'!CQ368</f>
        <v>0.65499086525549366</v>
      </c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  <c r="CB352" s="162"/>
      <c r="CC352" s="162"/>
      <c r="CD352" s="162"/>
      <c r="CE352" s="162"/>
      <c r="CF352" s="162"/>
      <c r="CG352" s="162"/>
      <c r="CH352" s="162"/>
      <c r="CI352" s="162"/>
      <c r="CJ352" s="162"/>
    </row>
    <row r="353" spans="1:88" ht="15" x14ac:dyDescent="0.25">
      <c r="A353" s="194">
        <v>2687</v>
      </c>
      <c r="B353" s="194">
        <v>1</v>
      </c>
      <c r="C353" s="195" t="s">
        <v>306</v>
      </c>
      <c r="D353" s="157">
        <v>5</v>
      </c>
      <c r="E353" s="120">
        <f>'[4]Sped FY 2021'!AB369</f>
        <v>1777257.9235636052</v>
      </c>
      <c r="F353" s="120">
        <f>'[4]Sped FY 2021'!AK369</f>
        <v>304481.27506263257</v>
      </c>
      <c r="G353" s="120">
        <f>'[4]Sped FY 2021'!BP369</f>
        <v>85956.07404396795</v>
      </c>
      <c r="H353" s="120">
        <f>-'[4]Sped FY 2021'!CI369</f>
        <v>0</v>
      </c>
      <c r="I353" s="120">
        <f>'[4]Sped FY 2021'!CB369</f>
        <v>65223.052065230208</v>
      </c>
      <c r="J353" s="120">
        <f>'[4]Sped FY 2021'!BF369-'[4]Sped FY 2021'!BI369</f>
        <v>-489708.86481044756</v>
      </c>
      <c r="K353" s="120">
        <f>'[4]Sped FY 2021'!CJ369</f>
        <v>0</v>
      </c>
      <c r="L353" s="138">
        <f t="shared" si="56"/>
        <v>1743209.459924988</v>
      </c>
      <c r="M353" s="134">
        <f t="shared" si="57"/>
        <v>0</v>
      </c>
      <c r="N353" s="158">
        <v>2687</v>
      </c>
      <c r="O353" s="159">
        <v>1</v>
      </c>
      <c r="P353" s="14" t="s">
        <v>306</v>
      </c>
      <c r="Q353" s="14">
        <v>5</v>
      </c>
      <c r="R353" s="120">
        <v>1732665.7980046282</v>
      </c>
      <c r="S353" s="120">
        <v>329999.03710952681</v>
      </c>
      <c r="T353" s="120">
        <v>0</v>
      </c>
      <c r="U353" s="120">
        <v>96342.458161364077</v>
      </c>
      <c r="V353" s="120">
        <v>-498579.09247901756</v>
      </c>
      <c r="W353" s="138">
        <v>1660428.2007965017</v>
      </c>
      <c r="X353" s="152"/>
      <c r="Y353" s="19">
        <f t="shared" si="58"/>
        <v>44592.125558977015</v>
      </c>
      <c r="Z353" s="19">
        <f t="shared" si="58"/>
        <v>-25517.762046894233</v>
      </c>
      <c r="AA353" s="19">
        <f t="shared" si="59"/>
        <v>85956.07404396795</v>
      </c>
      <c r="AB353" s="19">
        <f t="shared" si="60"/>
        <v>0</v>
      </c>
      <c r="AC353" s="19">
        <f t="shared" si="60"/>
        <v>-31119.406096133869</v>
      </c>
      <c r="AD353" s="19">
        <f t="shared" si="60"/>
        <v>8870.2276685700053</v>
      </c>
      <c r="AE353" s="19">
        <f t="shared" si="61"/>
        <v>0</v>
      </c>
      <c r="AF353" s="19">
        <f t="shared" si="62"/>
        <v>82781.259128486272</v>
      </c>
      <c r="AG353" s="112"/>
      <c r="AH353" s="117">
        <f>'[4]Sped FY 2021'!DZ369</f>
        <v>1255.9531071699964</v>
      </c>
      <c r="AI353" s="19">
        <f t="shared" si="64"/>
        <v>35.504610247316627</v>
      </c>
      <c r="AJ353" s="19">
        <f t="shared" si="63"/>
        <v>-20.317448080838531</v>
      </c>
      <c r="AK353" s="19">
        <f t="shared" si="63"/>
        <v>68.438919855575136</v>
      </c>
      <c r="AL353" s="19">
        <f t="shared" si="63"/>
        <v>0</v>
      </c>
      <c r="AM353" s="19">
        <f t="shared" si="63"/>
        <v>-24.77752228047299</v>
      </c>
      <c r="AN353" s="19">
        <f t="shared" si="63"/>
        <v>7.0625468561935714</v>
      </c>
      <c r="AO353" s="19">
        <f t="shared" si="63"/>
        <v>0</v>
      </c>
      <c r="AP353" s="19">
        <f t="shared" si="63"/>
        <v>65.91110659777334</v>
      </c>
      <c r="AQ353" s="118">
        <f>'[4]Sped FY 2021'!CR369</f>
        <v>1127.0887444006005</v>
      </c>
      <c r="AR353" s="119">
        <f>'[4]Sped FY 2021'!CS369</f>
        <v>1061.5421792888264</v>
      </c>
      <c r="AS353" s="188">
        <f>'[5]Sped FY 2021'!CO369</f>
        <v>0.62691212558302511</v>
      </c>
      <c r="AT353" s="189">
        <f>'[5]Sped FY 2021'!CQ369</f>
        <v>0.6599583649960028</v>
      </c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  <c r="CB353" s="162"/>
      <c r="CC353" s="162"/>
      <c r="CD353" s="162"/>
      <c r="CE353" s="162"/>
      <c r="CF353" s="162"/>
      <c r="CG353" s="162"/>
      <c r="CH353" s="162"/>
      <c r="CI353" s="162"/>
      <c r="CJ353" s="162"/>
    </row>
    <row r="354" spans="1:88" ht="15" x14ac:dyDescent="0.25">
      <c r="A354" s="194">
        <v>2689</v>
      </c>
      <c r="B354" s="194">
        <v>1</v>
      </c>
      <c r="C354" s="195" t="s">
        <v>307</v>
      </c>
      <c r="D354" s="157">
        <v>5</v>
      </c>
      <c r="E354" s="120">
        <f>'[4]Sped FY 2021'!AB370</f>
        <v>1765066.2158155045</v>
      </c>
      <c r="F354" s="120">
        <f>'[4]Sped FY 2021'!AK370</f>
        <v>368824.05403706257</v>
      </c>
      <c r="G354" s="120">
        <f>'[4]Sped FY 2021'!BP370</f>
        <v>72250.279347661839</v>
      </c>
      <c r="H354" s="120">
        <f>-'[4]Sped FY 2021'!CI370</f>
        <v>0</v>
      </c>
      <c r="I354" s="120">
        <f>'[4]Sped FY 2021'!CB370</f>
        <v>146360.70897216629</v>
      </c>
      <c r="J354" s="120">
        <f>'[4]Sped FY 2021'!BF370-'[4]Sped FY 2021'!BI370</f>
        <v>-661123.95029556786</v>
      </c>
      <c r="K354" s="120">
        <f>'[4]Sped FY 2021'!CJ370</f>
        <v>0</v>
      </c>
      <c r="L354" s="138">
        <f t="shared" si="56"/>
        <v>1691377.3078768272</v>
      </c>
      <c r="M354" s="134">
        <f t="shared" si="57"/>
        <v>0</v>
      </c>
      <c r="N354" s="158">
        <v>2689</v>
      </c>
      <c r="O354" s="159">
        <v>1</v>
      </c>
      <c r="P354" s="14" t="s">
        <v>307</v>
      </c>
      <c r="Q354" s="14">
        <v>5</v>
      </c>
      <c r="R354" s="120">
        <v>1765066.2158155045</v>
      </c>
      <c r="S354" s="120">
        <v>370693.3630981337</v>
      </c>
      <c r="T354" s="120">
        <v>0</v>
      </c>
      <c r="U354" s="120">
        <v>164518.15542855044</v>
      </c>
      <c r="V354" s="120">
        <v>-678048.92989630089</v>
      </c>
      <c r="W354" s="138">
        <v>1622228.8044458877</v>
      </c>
      <c r="X354" s="152"/>
      <c r="Y354" s="19">
        <f t="shared" si="58"/>
        <v>0</v>
      </c>
      <c r="Z354" s="19">
        <f t="shared" si="58"/>
        <v>-1869.309061071137</v>
      </c>
      <c r="AA354" s="19">
        <f t="shared" si="59"/>
        <v>72250.279347661839</v>
      </c>
      <c r="AB354" s="19">
        <f t="shared" si="60"/>
        <v>0</v>
      </c>
      <c r="AC354" s="19">
        <f t="shared" si="60"/>
        <v>-18157.446456384147</v>
      </c>
      <c r="AD354" s="19">
        <f t="shared" si="60"/>
        <v>16924.97960073303</v>
      </c>
      <c r="AE354" s="19">
        <f t="shared" si="61"/>
        <v>0</v>
      </c>
      <c r="AF354" s="19">
        <f t="shared" si="62"/>
        <v>69148.503430939512</v>
      </c>
      <c r="AG354" s="112"/>
      <c r="AH354" s="117">
        <f>'[4]Sped FY 2021'!DZ370</f>
        <v>1123.3244590528448</v>
      </c>
      <c r="AI354" s="19">
        <f t="shared" si="64"/>
        <v>0</v>
      </c>
      <c r="AJ354" s="19">
        <f t="shared" si="63"/>
        <v>-1.6640864943395652</v>
      </c>
      <c r="AK354" s="19">
        <f t="shared" si="63"/>
        <v>64.318264207102928</v>
      </c>
      <c r="AL354" s="19">
        <f t="shared" si="63"/>
        <v>0</v>
      </c>
      <c r="AM354" s="19">
        <f t="shared" si="63"/>
        <v>-16.164026617647043</v>
      </c>
      <c r="AN354" s="19">
        <f t="shared" si="63"/>
        <v>15.066866446586316</v>
      </c>
      <c r="AO354" s="19">
        <f t="shared" si="63"/>
        <v>0</v>
      </c>
      <c r="AP354" s="19">
        <f t="shared" si="63"/>
        <v>61.557017541702571</v>
      </c>
      <c r="AQ354" s="118">
        <f>'[4]Sped FY 2021'!CR370</f>
        <v>1067.3324154162819</v>
      </c>
      <c r="AR354" s="119">
        <f>'[4]Sped FY 2021'!CS370</f>
        <v>1004.8800324116449</v>
      </c>
      <c r="AS354" s="188">
        <f>'[5]Sped FY 2021'!CO370</f>
        <v>0.76044572996121806</v>
      </c>
      <c r="AT354" s="189">
        <f>'[5]Sped FY 2021'!CQ370</f>
        <v>0.79233951332895403</v>
      </c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  <c r="CB354" s="162"/>
      <c r="CC354" s="162"/>
      <c r="CD354" s="162"/>
      <c r="CE354" s="162"/>
      <c r="CF354" s="162"/>
      <c r="CG354" s="162"/>
      <c r="CH354" s="162"/>
      <c r="CI354" s="162"/>
      <c r="CJ354" s="162"/>
    </row>
    <row r="355" spans="1:88" ht="15" x14ac:dyDescent="0.25">
      <c r="A355" s="194">
        <v>2711</v>
      </c>
      <c r="B355" s="194">
        <v>1</v>
      </c>
      <c r="C355" s="195" t="s">
        <v>308</v>
      </c>
      <c r="D355" s="157">
        <v>6</v>
      </c>
      <c r="E355" s="120">
        <f>'[4]Sped FY 2021'!AB371</f>
        <v>1387175.628467083</v>
      </c>
      <c r="F355" s="120">
        <f>'[4]Sped FY 2021'!AK371</f>
        <v>377636.28663904814</v>
      </c>
      <c r="G355" s="120">
        <f>'[4]Sped FY 2021'!BP371</f>
        <v>69669.568505392235</v>
      </c>
      <c r="H355" s="120">
        <f>-'[4]Sped FY 2021'!CI371</f>
        <v>0</v>
      </c>
      <c r="I355" s="120">
        <f>'[4]Sped FY 2021'!CB371</f>
        <v>29189.623297255952</v>
      </c>
      <c r="J355" s="120">
        <f>'[4]Sped FY 2021'!BF371-'[4]Sped FY 2021'!BI371</f>
        <v>-348807.61768575758</v>
      </c>
      <c r="K355" s="120">
        <f>'[4]Sped FY 2021'!CJ371</f>
        <v>0</v>
      </c>
      <c r="L355" s="138">
        <f t="shared" si="56"/>
        <v>1514863.4892230218</v>
      </c>
      <c r="M355" s="134">
        <f t="shared" si="57"/>
        <v>0</v>
      </c>
      <c r="N355" s="158">
        <v>2711</v>
      </c>
      <c r="O355" s="159">
        <v>1</v>
      </c>
      <c r="P355" s="14" t="s">
        <v>308</v>
      </c>
      <c r="Q355" s="14">
        <v>6</v>
      </c>
      <c r="R355" s="120">
        <v>1387175.628467083</v>
      </c>
      <c r="S355" s="120">
        <v>378108.62392576435</v>
      </c>
      <c r="T355" s="120">
        <v>0</v>
      </c>
      <c r="U355" s="120">
        <v>42909.176769107813</v>
      </c>
      <c r="V355" s="120">
        <v>-360230.93771498138</v>
      </c>
      <c r="W355" s="138">
        <v>1447962.4914469738</v>
      </c>
      <c r="X355" s="152"/>
      <c r="Y355" s="19">
        <f t="shared" si="58"/>
        <v>0</v>
      </c>
      <c r="Z355" s="19">
        <f t="shared" si="58"/>
        <v>-472.33728671621066</v>
      </c>
      <c r="AA355" s="19">
        <f t="shared" si="59"/>
        <v>69669.568505392235</v>
      </c>
      <c r="AB355" s="19">
        <f t="shared" si="60"/>
        <v>0</v>
      </c>
      <c r="AC355" s="19">
        <f t="shared" si="60"/>
        <v>-13719.553471851861</v>
      </c>
      <c r="AD355" s="19">
        <f t="shared" si="60"/>
        <v>11423.320029223803</v>
      </c>
      <c r="AE355" s="19">
        <f t="shared" si="61"/>
        <v>0</v>
      </c>
      <c r="AF355" s="19">
        <f t="shared" si="62"/>
        <v>66900.997776048025</v>
      </c>
      <c r="AG355" s="112"/>
      <c r="AH355" s="117">
        <f>'[4]Sped FY 2021'!DZ371</f>
        <v>934.42911173447737</v>
      </c>
      <c r="AI355" s="19">
        <f t="shared" si="64"/>
        <v>0</v>
      </c>
      <c r="AJ355" s="19">
        <f t="shared" si="63"/>
        <v>-0.50548220382331965</v>
      </c>
      <c r="AK355" s="19">
        <f t="shared" si="63"/>
        <v>74.558431057517382</v>
      </c>
      <c r="AL355" s="19">
        <f t="shared" si="63"/>
        <v>0</v>
      </c>
      <c r="AM355" s="19">
        <f t="shared" si="63"/>
        <v>-14.682283866761997</v>
      </c>
      <c r="AN355" s="19">
        <f t="shared" si="63"/>
        <v>12.224918814890044</v>
      </c>
      <c r="AO355" s="19">
        <f t="shared" si="63"/>
        <v>0</v>
      </c>
      <c r="AP355" s="19">
        <f t="shared" si="63"/>
        <v>71.595583801822173</v>
      </c>
      <c r="AQ355" s="118">
        <f>'[4]Sped FY 2021'!CR371</f>
        <v>1215.7110443453003</v>
      </c>
      <c r="AR355" s="119">
        <f>'[4]Sped FY 2021'!CS371</f>
        <v>1141.0353582332789</v>
      </c>
      <c r="AS355" s="188">
        <f>'[5]Sped FY 2021'!CO371</f>
        <v>0.68693728234589269</v>
      </c>
      <c r="AT355" s="189">
        <f>'[5]Sped FY 2021'!CQ371</f>
        <v>0.7152338942531431</v>
      </c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  <c r="CB355" s="162"/>
      <c r="CC355" s="162"/>
      <c r="CD355" s="162"/>
      <c r="CE355" s="162"/>
      <c r="CF355" s="162"/>
      <c r="CG355" s="162"/>
      <c r="CH355" s="162"/>
      <c r="CI355" s="162"/>
      <c r="CJ355" s="162"/>
    </row>
    <row r="356" spans="1:88" ht="15" x14ac:dyDescent="0.25">
      <c r="A356" s="194">
        <v>2752</v>
      </c>
      <c r="B356" s="194">
        <v>1</v>
      </c>
      <c r="C356" s="195" t="s">
        <v>309</v>
      </c>
      <c r="D356" s="157">
        <v>5</v>
      </c>
      <c r="E356" s="120">
        <f>'[4]Sped FY 2021'!AB372</f>
        <v>2013742.5811910701</v>
      </c>
      <c r="F356" s="120">
        <f>'[4]Sped FY 2021'!AK372</f>
        <v>319155.56545528665</v>
      </c>
      <c r="G356" s="120">
        <f>'[4]Sped FY 2021'!BP372</f>
        <v>115518.84684431755</v>
      </c>
      <c r="H356" s="120">
        <f>-'[4]Sped FY 2021'!CI372</f>
        <v>0</v>
      </c>
      <c r="I356" s="120">
        <f>'[4]Sped FY 2021'!CB372</f>
        <v>0</v>
      </c>
      <c r="J356" s="120">
        <f>'[4]Sped FY 2021'!BF372-'[4]Sped FY 2021'!BI372</f>
        <v>-817025.47537819587</v>
      </c>
      <c r="K356" s="120">
        <f>'[4]Sped FY 2021'!CJ372</f>
        <v>0</v>
      </c>
      <c r="L356" s="138">
        <f t="shared" si="56"/>
        <v>1631391.5181124783</v>
      </c>
      <c r="M356" s="134">
        <f t="shared" si="57"/>
        <v>0</v>
      </c>
      <c r="N356" s="158">
        <v>2752</v>
      </c>
      <c r="O356" s="159">
        <v>1</v>
      </c>
      <c r="P356" s="14" t="s">
        <v>309</v>
      </c>
      <c r="Q356" s="14">
        <v>5</v>
      </c>
      <c r="R356" s="120">
        <v>2013742.5811910701</v>
      </c>
      <c r="S356" s="120">
        <v>319616.61051055283</v>
      </c>
      <c r="T356" s="120">
        <v>0</v>
      </c>
      <c r="U356" s="120">
        <v>0</v>
      </c>
      <c r="V356" s="120">
        <v>-852958.02955529722</v>
      </c>
      <c r="W356" s="138">
        <v>1480401.1621463259</v>
      </c>
      <c r="X356" s="152"/>
      <c r="Y356" s="19">
        <f t="shared" si="58"/>
        <v>0</v>
      </c>
      <c r="Z356" s="19">
        <f t="shared" si="58"/>
        <v>-461.04505526617868</v>
      </c>
      <c r="AA356" s="19">
        <f t="shared" si="59"/>
        <v>115518.84684431755</v>
      </c>
      <c r="AB356" s="19">
        <f t="shared" si="60"/>
        <v>0</v>
      </c>
      <c r="AC356" s="19">
        <f t="shared" si="60"/>
        <v>0</v>
      </c>
      <c r="AD356" s="19">
        <f t="shared" si="60"/>
        <v>35932.554177101352</v>
      </c>
      <c r="AE356" s="19">
        <f t="shared" si="61"/>
        <v>0</v>
      </c>
      <c r="AF356" s="19">
        <f t="shared" si="62"/>
        <v>150990.35596615239</v>
      </c>
      <c r="AG356" s="112"/>
      <c r="AH356" s="117">
        <f>'[4]Sped FY 2021'!DZ372</f>
        <v>1611.6390271205394</v>
      </c>
      <c r="AI356" s="19">
        <f t="shared" si="64"/>
        <v>0</v>
      </c>
      <c r="AJ356" s="19">
        <f t="shared" si="63"/>
        <v>-0.28607215853410561</v>
      </c>
      <c r="AK356" s="19">
        <f t="shared" si="63"/>
        <v>71.677866383461279</v>
      </c>
      <c r="AL356" s="19">
        <f t="shared" si="63"/>
        <v>0</v>
      </c>
      <c r="AM356" s="19">
        <f t="shared" si="63"/>
        <v>0</v>
      </c>
      <c r="AN356" s="19">
        <f t="shared" si="63"/>
        <v>22.295658998343335</v>
      </c>
      <c r="AO356" s="19">
        <f t="shared" si="63"/>
        <v>0</v>
      </c>
      <c r="AP356" s="19">
        <f t="shared" si="63"/>
        <v>93.687453223270296</v>
      </c>
      <c r="AQ356" s="118">
        <f>'[4]Sped FY 2021'!CR372</f>
        <v>1234.7297422338816</v>
      </c>
      <c r="AR356" s="119">
        <f>'[4]Sped FY 2021'!CS372</f>
        <v>1138.9478434526127</v>
      </c>
      <c r="AS356" s="188">
        <f>'[5]Sped FY 2021'!CO372</f>
        <v>0.5916361890006463</v>
      </c>
      <c r="AT356" s="189">
        <f>'[5]Sped FY 2021'!CQ372</f>
        <v>0.64627005972508189</v>
      </c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  <c r="CB356" s="162"/>
      <c r="CC356" s="162"/>
      <c r="CD356" s="162"/>
      <c r="CE356" s="162"/>
      <c r="CF356" s="162"/>
      <c r="CG356" s="162"/>
      <c r="CH356" s="162"/>
      <c r="CI356" s="162"/>
      <c r="CJ356" s="162"/>
    </row>
    <row r="357" spans="1:88" ht="15" x14ac:dyDescent="0.25">
      <c r="A357" s="194">
        <v>2753</v>
      </c>
      <c r="B357" s="194">
        <v>1</v>
      </c>
      <c r="C357" s="195" t="s">
        <v>310</v>
      </c>
      <c r="D357" s="157">
        <v>5</v>
      </c>
      <c r="E357" s="120">
        <f>'[4]Sped FY 2021'!AB373</f>
        <v>972005.55974185874</v>
      </c>
      <c r="F357" s="120">
        <f>'[4]Sped FY 2021'!AK373</f>
        <v>143464.36886219433</v>
      </c>
      <c r="G357" s="120">
        <f>'[4]Sped FY 2021'!BP373</f>
        <v>66038.995671710101</v>
      </c>
      <c r="H357" s="120">
        <f>-'[4]Sped FY 2021'!CI373</f>
        <v>0</v>
      </c>
      <c r="I357" s="120">
        <f>'[4]Sped FY 2021'!CB373</f>
        <v>0</v>
      </c>
      <c r="J357" s="120">
        <f>'[4]Sped FY 2021'!BF373-'[4]Sped FY 2021'!BI373</f>
        <v>-371016.6233542604</v>
      </c>
      <c r="K357" s="120">
        <f>'[4]Sped FY 2021'!CJ373</f>
        <v>0</v>
      </c>
      <c r="L357" s="138">
        <f t="shared" si="56"/>
        <v>810492.30092150276</v>
      </c>
      <c r="M357" s="134">
        <f t="shared" si="57"/>
        <v>0</v>
      </c>
      <c r="N357" s="158">
        <v>2753</v>
      </c>
      <c r="O357" s="159">
        <v>1</v>
      </c>
      <c r="P357" s="14" t="s">
        <v>310</v>
      </c>
      <c r="Q357" s="14">
        <v>5</v>
      </c>
      <c r="R357" s="120">
        <v>972005.55974185874</v>
      </c>
      <c r="S357" s="120">
        <v>144217.09253983176</v>
      </c>
      <c r="T357" s="120">
        <v>0</v>
      </c>
      <c r="U357" s="120">
        <v>0</v>
      </c>
      <c r="V357" s="120">
        <v>-393241.55899509229</v>
      </c>
      <c r="W357" s="138">
        <v>722981.0932865981</v>
      </c>
      <c r="X357" s="152"/>
      <c r="Y357" s="19">
        <f t="shared" si="58"/>
        <v>0</v>
      </c>
      <c r="Z357" s="19">
        <f t="shared" si="58"/>
        <v>-752.72367763743387</v>
      </c>
      <c r="AA357" s="19">
        <f t="shared" si="59"/>
        <v>66038.995671710101</v>
      </c>
      <c r="AB357" s="19">
        <f t="shared" si="60"/>
        <v>0</v>
      </c>
      <c r="AC357" s="19">
        <f t="shared" si="60"/>
        <v>0</v>
      </c>
      <c r="AD357" s="19">
        <f t="shared" si="60"/>
        <v>22224.935640831885</v>
      </c>
      <c r="AE357" s="19">
        <f t="shared" si="61"/>
        <v>0</v>
      </c>
      <c r="AF357" s="19">
        <f t="shared" si="62"/>
        <v>87511.207634904655</v>
      </c>
      <c r="AG357" s="112"/>
      <c r="AH357" s="117">
        <f>'[4]Sped FY 2021'!DZ373</f>
        <v>938.44816167742135</v>
      </c>
      <c r="AI357" s="19">
        <f t="shared" si="64"/>
        <v>0</v>
      </c>
      <c r="AJ357" s="19">
        <f t="shared" si="63"/>
        <v>-0.80209404032715481</v>
      </c>
      <c r="AK357" s="19">
        <f t="shared" si="63"/>
        <v>70.370424673931112</v>
      </c>
      <c r="AL357" s="19">
        <f t="shared" si="63"/>
        <v>0</v>
      </c>
      <c r="AM357" s="19">
        <f t="shared" si="63"/>
        <v>0</v>
      </c>
      <c r="AN357" s="19">
        <f t="shared" si="63"/>
        <v>23.682646040998268</v>
      </c>
      <c r="AO357" s="19">
        <f t="shared" si="63"/>
        <v>0</v>
      </c>
      <c r="AP357" s="19">
        <f t="shared" si="63"/>
        <v>93.250976674602327</v>
      </c>
      <c r="AQ357" s="118">
        <f>'[4]Sped FY 2021'!CR373</f>
        <v>1169.0209094318764</v>
      </c>
      <c r="AR357" s="119">
        <f>'[4]Sped FY 2021'!CS373</f>
        <v>1077.1468041536284</v>
      </c>
      <c r="AS357" s="188">
        <f>'[5]Sped FY 2021'!CO373</f>
        <v>0.56037226878759694</v>
      </c>
      <c r="AT357" s="189">
        <f>'[5]Sped FY 2021'!CQ373</f>
        <v>0.61207959031873482</v>
      </c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  <c r="CB357" s="162"/>
      <c r="CC357" s="162"/>
      <c r="CD357" s="162"/>
      <c r="CE357" s="162"/>
      <c r="CF357" s="162"/>
      <c r="CG357" s="162"/>
      <c r="CH357" s="162"/>
      <c r="CI357" s="162"/>
      <c r="CJ357" s="162"/>
    </row>
    <row r="358" spans="1:88" ht="15" x14ac:dyDescent="0.25">
      <c r="A358" s="194">
        <v>2754</v>
      </c>
      <c r="B358" s="194">
        <v>1</v>
      </c>
      <c r="C358" s="195" t="s">
        <v>311</v>
      </c>
      <c r="D358" s="157">
        <v>6</v>
      </c>
      <c r="E358" s="120">
        <f>'[4]Sped FY 2021'!AB374</f>
        <v>887315.11613998015</v>
      </c>
      <c r="F358" s="120">
        <f>'[4]Sped FY 2021'!AK374</f>
        <v>182140.42161924441</v>
      </c>
      <c r="G358" s="120">
        <f>'[4]Sped FY 2021'!BP374</f>
        <v>21929.882585340365</v>
      </c>
      <c r="H358" s="120">
        <f>-'[4]Sped FY 2021'!CI374</f>
        <v>0</v>
      </c>
      <c r="I358" s="120">
        <f>'[4]Sped FY 2021'!CB374</f>
        <v>0</v>
      </c>
      <c r="J358" s="120">
        <f>'[4]Sped FY 2021'!BF374-'[4]Sped FY 2021'!BI374</f>
        <v>134613.69483153976</v>
      </c>
      <c r="K358" s="120">
        <f>'[4]Sped FY 2021'!CJ374</f>
        <v>0</v>
      </c>
      <c r="L358" s="138">
        <f t="shared" si="56"/>
        <v>1225999.1151761049</v>
      </c>
      <c r="M358" s="134">
        <f t="shared" si="57"/>
        <v>0</v>
      </c>
      <c r="N358" s="158">
        <v>2754</v>
      </c>
      <c r="O358" s="159">
        <v>1</v>
      </c>
      <c r="P358" s="14" t="s">
        <v>311</v>
      </c>
      <c r="Q358" s="14">
        <v>6</v>
      </c>
      <c r="R358" s="120">
        <v>887315.11613998015</v>
      </c>
      <c r="S358" s="120">
        <v>182885.79070963262</v>
      </c>
      <c r="T358" s="120">
        <v>-117427.58630002911</v>
      </c>
      <c r="U358" s="120">
        <v>0</v>
      </c>
      <c r="V358" s="120">
        <v>153687.20501720053</v>
      </c>
      <c r="W358" s="138">
        <v>1106460.5255667842</v>
      </c>
      <c r="X358" s="152"/>
      <c r="Y358" s="19">
        <f t="shared" si="58"/>
        <v>0</v>
      </c>
      <c r="Z358" s="19">
        <f t="shared" si="58"/>
        <v>-745.36909038820886</v>
      </c>
      <c r="AA358" s="19">
        <f t="shared" si="59"/>
        <v>21929.882585340365</v>
      </c>
      <c r="AB358" s="19">
        <f t="shared" si="60"/>
        <v>117427.58630002911</v>
      </c>
      <c r="AC358" s="19">
        <f t="shared" si="60"/>
        <v>0</v>
      </c>
      <c r="AD358" s="19">
        <f t="shared" si="60"/>
        <v>-19073.510185660765</v>
      </c>
      <c r="AE358" s="19">
        <f t="shared" si="61"/>
        <v>0</v>
      </c>
      <c r="AF358" s="19">
        <f t="shared" si="62"/>
        <v>119538.58960932074</v>
      </c>
      <c r="AG358" s="112"/>
      <c r="AH358" s="117">
        <f>'[4]Sped FY 2021'!DZ374</f>
        <v>461.18598095282266</v>
      </c>
      <c r="AI358" s="19">
        <f t="shared" si="64"/>
        <v>0</v>
      </c>
      <c r="AJ358" s="19">
        <f t="shared" si="63"/>
        <v>-1.6162006677832146</v>
      </c>
      <c r="AK358" s="19">
        <f t="shared" si="63"/>
        <v>47.551060723989565</v>
      </c>
      <c r="AL358" s="19">
        <f t="shared" si="63"/>
        <v>254.62089297992225</v>
      </c>
      <c r="AM358" s="19">
        <f t="shared" si="63"/>
        <v>0</v>
      </c>
      <c r="AN358" s="19">
        <f t="shared" si="63"/>
        <v>-41.357523804722724</v>
      </c>
      <c r="AO358" s="19">
        <f t="shared" si="63"/>
        <v>0</v>
      </c>
      <c r="AP358" s="19">
        <f t="shared" si="63"/>
        <v>259.19822923140634</v>
      </c>
      <c r="AQ358" s="118">
        <f>'[4]Sped FY 2021'!CR374</f>
        <v>836.65117935319302</v>
      </c>
      <c r="AR358" s="119">
        <f>'[4]Sped FY 2021'!CS374</f>
        <v>572.17841613214352</v>
      </c>
      <c r="AS358" s="188">
        <f>'[5]Sped FY 2021'!CO374</f>
        <v>0.58566086101258863</v>
      </c>
      <c r="AT358" s="189">
        <f>'[5]Sped FY 2021'!CQ374</f>
        <v>0.68233719402481774</v>
      </c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  <c r="CB358" s="162"/>
      <c r="CC358" s="162"/>
      <c r="CD358" s="162"/>
      <c r="CE358" s="162"/>
      <c r="CF358" s="162"/>
      <c r="CG358" s="162"/>
      <c r="CH358" s="162"/>
      <c r="CI358" s="162"/>
      <c r="CJ358" s="162"/>
    </row>
    <row r="359" spans="1:88" ht="15" x14ac:dyDescent="0.25">
      <c r="A359" s="194">
        <v>2759</v>
      </c>
      <c r="B359" s="194">
        <v>1</v>
      </c>
      <c r="C359" s="195" t="s">
        <v>665</v>
      </c>
      <c r="D359" s="157">
        <v>6</v>
      </c>
      <c r="E359" s="120">
        <f>'[4]Sped FY 2021'!AB375</f>
        <v>0</v>
      </c>
      <c r="F359" s="120">
        <f>'[4]Sped FY 2021'!AK375</f>
        <v>0</v>
      </c>
      <c r="G359" s="120">
        <f>'[4]Sped FY 2021'!BP375</f>
        <v>0</v>
      </c>
      <c r="H359" s="120">
        <f>-'[4]Sped FY 2021'!CI375</f>
        <v>0</v>
      </c>
      <c r="I359" s="120">
        <f>'[4]Sped FY 2021'!CB375</f>
        <v>0</v>
      </c>
      <c r="J359" s="120">
        <f>'[4]Sped FY 2021'!BF375-'[4]Sped FY 2021'!BI375</f>
        <v>0</v>
      </c>
      <c r="K359" s="120">
        <f>'[4]Sped FY 2021'!CJ375</f>
        <v>0</v>
      </c>
      <c r="L359" s="138">
        <f t="shared" si="56"/>
        <v>0</v>
      </c>
      <c r="M359" s="134">
        <f t="shared" si="57"/>
        <v>0</v>
      </c>
      <c r="N359" s="158">
        <v>2759</v>
      </c>
      <c r="O359" s="159">
        <v>1</v>
      </c>
      <c r="P359" s="14" t="s">
        <v>665</v>
      </c>
      <c r="Q359" s="14">
        <v>6</v>
      </c>
      <c r="R359" s="120">
        <v>0</v>
      </c>
      <c r="S359" s="120">
        <v>0</v>
      </c>
      <c r="T359" s="120">
        <v>0</v>
      </c>
      <c r="U359" s="120">
        <v>0</v>
      </c>
      <c r="V359" s="120">
        <v>0</v>
      </c>
      <c r="W359" s="138">
        <v>0</v>
      </c>
      <c r="X359" s="152"/>
      <c r="Y359" s="19">
        <f t="shared" si="58"/>
        <v>0</v>
      </c>
      <c r="Z359" s="19">
        <f t="shared" si="58"/>
        <v>0</v>
      </c>
      <c r="AA359" s="19">
        <f t="shared" si="59"/>
        <v>0</v>
      </c>
      <c r="AB359" s="19">
        <f t="shared" si="60"/>
        <v>0</v>
      </c>
      <c r="AC359" s="19">
        <f t="shared" si="60"/>
        <v>0</v>
      </c>
      <c r="AD359" s="19">
        <f t="shared" si="60"/>
        <v>0</v>
      </c>
      <c r="AE359" s="19">
        <f t="shared" si="61"/>
        <v>0</v>
      </c>
      <c r="AF359" s="19">
        <f t="shared" si="62"/>
        <v>0</v>
      </c>
      <c r="AG359" s="112"/>
      <c r="AH359" s="117">
        <f>'[4]Sped FY 2021'!DZ375</f>
        <v>0</v>
      </c>
      <c r="AI359" s="19">
        <f t="shared" si="64"/>
        <v>0</v>
      </c>
      <c r="AJ359" s="19">
        <f t="shared" si="63"/>
        <v>0</v>
      </c>
      <c r="AK359" s="19">
        <f t="shared" si="63"/>
        <v>0</v>
      </c>
      <c r="AL359" s="19">
        <f t="shared" si="63"/>
        <v>0</v>
      </c>
      <c r="AM359" s="19">
        <f t="shared" si="63"/>
        <v>0</v>
      </c>
      <c r="AN359" s="19">
        <f t="shared" si="63"/>
        <v>0</v>
      </c>
      <c r="AO359" s="19">
        <f t="shared" si="63"/>
        <v>0</v>
      </c>
      <c r="AP359" s="19">
        <f t="shared" si="63"/>
        <v>0</v>
      </c>
      <c r="AQ359" s="118">
        <f>'[4]Sped FY 2021'!CR375</f>
        <v>0</v>
      </c>
      <c r="AR359" s="119">
        <f>'[4]Sped FY 2021'!CS375</f>
        <v>0</v>
      </c>
      <c r="AS359" s="188">
        <f>'[5]Sped FY 2021'!CO375</f>
        <v>0</v>
      </c>
      <c r="AT359" s="189">
        <f>'[5]Sped FY 2021'!CQ375</f>
        <v>0</v>
      </c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  <c r="CB359" s="162"/>
      <c r="CC359" s="162"/>
      <c r="CD359" s="162"/>
      <c r="CE359" s="162"/>
      <c r="CF359" s="162"/>
      <c r="CG359" s="162"/>
      <c r="CH359" s="162"/>
      <c r="CI359" s="162"/>
      <c r="CJ359" s="162"/>
    </row>
    <row r="360" spans="1:88" ht="15" x14ac:dyDescent="0.25">
      <c r="A360" s="194">
        <v>2769</v>
      </c>
      <c r="B360" s="194">
        <v>1</v>
      </c>
      <c r="C360" s="195" t="s">
        <v>313</v>
      </c>
      <c r="D360" s="157">
        <v>6</v>
      </c>
      <c r="E360" s="120">
        <f>'[4]Sped FY 2021'!AB376</f>
        <v>1161149.1636143564</v>
      </c>
      <c r="F360" s="120">
        <f>'[4]Sped FY 2021'!AK376</f>
        <v>281416.61277377279</v>
      </c>
      <c r="G360" s="120">
        <f>'[4]Sped FY 2021'!BP376</f>
        <v>51670.460479627873</v>
      </c>
      <c r="H360" s="120">
        <f>-'[4]Sped FY 2021'!CI376</f>
        <v>0</v>
      </c>
      <c r="I360" s="120">
        <f>'[4]Sped FY 2021'!CB376</f>
        <v>159144.54023439134</v>
      </c>
      <c r="J360" s="120">
        <f>'[4]Sped FY 2021'!BF376-'[4]Sped FY 2021'!BI376</f>
        <v>-164790.60677603609</v>
      </c>
      <c r="K360" s="120">
        <f>'[4]Sped FY 2021'!CJ376</f>
        <v>0</v>
      </c>
      <c r="L360" s="138">
        <f t="shared" si="56"/>
        <v>1488590.1703261123</v>
      </c>
      <c r="M360" s="134">
        <f t="shared" si="57"/>
        <v>0</v>
      </c>
      <c r="N360" s="158">
        <v>2769</v>
      </c>
      <c r="O360" s="159">
        <v>1</v>
      </c>
      <c r="P360" s="14" t="s">
        <v>313</v>
      </c>
      <c r="Q360" s="14">
        <v>6</v>
      </c>
      <c r="R360" s="120">
        <v>1161149.1636143564</v>
      </c>
      <c r="S360" s="120">
        <v>282285.06908826419</v>
      </c>
      <c r="T360" s="120">
        <v>0</v>
      </c>
      <c r="U360" s="120">
        <v>165041.76194786187</v>
      </c>
      <c r="V360" s="120">
        <v>-168803.56505333396</v>
      </c>
      <c r="W360" s="138">
        <v>1439672.4295971484</v>
      </c>
      <c r="X360" s="152"/>
      <c r="Y360" s="19">
        <f t="shared" si="58"/>
        <v>0</v>
      </c>
      <c r="Z360" s="19">
        <f t="shared" si="58"/>
        <v>-868.4563144913991</v>
      </c>
      <c r="AA360" s="19">
        <f t="shared" si="59"/>
        <v>51670.460479627873</v>
      </c>
      <c r="AB360" s="19">
        <f t="shared" si="60"/>
        <v>0</v>
      </c>
      <c r="AC360" s="19">
        <f t="shared" si="60"/>
        <v>-5897.2217134705279</v>
      </c>
      <c r="AD360" s="19">
        <f t="shared" si="60"/>
        <v>4012.9582772978756</v>
      </c>
      <c r="AE360" s="19">
        <f t="shared" si="61"/>
        <v>0</v>
      </c>
      <c r="AF360" s="19">
        <f t="shared" si="62"/>
        <v>48917.740728963865</v>
      </c>
      <c r="AG360" s="112"/>
      <c r="AH360" s="117">
        <f>'[4]Sped FY 2021'!DZ376</f>
        <v>1049.976797594117</v>
      </c>
      <c r="AI360" s="19">
        <f t="shared" si="64"/>
        <v>0</v>
      </c>
      <c r="AJ360" s="19">
        <f t="shared" si="63"/>
        <v>-0.82711952919469456</v>
      </c>
      <c r="AK360" s="19">
        <f t="shared" si="63"/>
        <v>49.21104980417082</v>
      </c>
      <c r="AL360" s="19">
        <f t="shared" si="63"/>
        <v>0</v>
      </c>
      <c r="AM360" s="19">
        <f t="shared" si="63"/>
        <v>-5.6165257432194995</v>
      </c>
      <c r="AN360" s="19">
        <f t="shared" si="63"/>
        <v>3.8219494816390598</v>
      </c>
      <c r="AO360" s="19">
        <f t="shared" si="63"/>
        <v>0</v>
      </c>
      <c r="AP360" s="19">
        <f t="shared" si="63"/>
        <v>46.589354013395727</v>
      </c>
      <c r="AQ360" s="118">
        <f>'[4]Sped FY 2021'!CR376</f>
        <v>801.10930821360989</v>
      </c>
      <c r="AR360" s="119">
        <f>'[4]Sped FY 2021'!CS376</f>
        <v>755.34027361079109</v>
      </c>
      <c r="AS360" s="188">
        <f>'[5]Sped FY 2021'!CO376</f>
        <v>0.69029461800712266</v>
      </c>
      <c r="AT360" s="189">
        <f>'[5]Sped FY 2021'!CQ376</f>
        <v>0.71214103980199894</v>
      </c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  <c r="CB360" s="162"/>
      <c r="CC360" s="162"/>
      <c r="CD360" s="162"/>
      <c r="CE360" s="162"/>
      <c r="CF360" s="162"/>
      <c r="CG360" s="162"/>
      <c r="CH360" s="162"/>
      <c r="CI360" s="162"/>
      <c r="CJ360" s="162"/>
    </row>
    <row r="361" spans="1:88" ht="15" x14ac:dyDescent="0.25">
      <c r="A361" s="194">
        <v>2805</v>
      </c>
      <c r="B361" s="194">
        <v>1</v>
      </c>
      <c r="C361" s="195" t="s">
        <v>314</v>
      </c>
      <c r="D361" s="157">
        <v>5</v>
      </c>
      <c r="E361" s="120">
        <f>'[4]Sped FY 2021'!AB377</f>
        <v>1195796.1048596981</v>
      </c>
      <c r="F361" s="120">
        <f>'[4]Sped FY 2021'!AK377</f>
        <v>262809.0587454809</v>
      </c>
      <c r="G361" s="120">
        <f>'[4]Sped FY 2021'!BP377</f>
        <v>66681.532927903507</v>
      </c>
      <c r="H361" s="120">
        <f>-'[4]Sped FY 2021'!CI377</f>
        <v>0</v>
      </c>
      <c r="I361" s="120">
        <f>'[4]Sped FY 2021'!CB377</f>
        <v>72122.563706447836</v>
      </c>
      <c r="J361" s="120">
        <f>'[4]Sped FY 2021'!BF377-'[4]Sped FY 2021'!BI377</f>
        <v>-270486.63903117483</v>
      </c>
      <c r="K361" s="120">
        <f>'[4]Sped FY 2021'!CJ377</f>
        <v>0</v>
      </c>
      <c r="L361" s="138">
        <f t="shared" si="56"/>
        <v>1326922.6212083555</v>
      </c>
      <c r="M361" s="134">
        <f t="shared" si="57"/>
        <v>0</v>
      </c>
      <c r="N361" s="158">
        <v>2805</v>
      </c>
      <c r="O361" s="159">
        <v>1</v>
      </c>
      <c r="P361" s="14" t="s">
        <v>314</v>
      </c>
      <c r="Q361" s="14">
        <v>5</v>
      </c>
      <c r="R361" s="120">
        <v>1195796.1048596981</v>
      </c>
      <c r="S361" s="120">
        <v>263249.50508099823</v>
      </c>
      <c r="T361" s="120">
        <v>0</v>
      </c>
      <c r="U361" s="120">
        <v>74765.297032436123</v>
      </c>
      <c r="V361" s="120">
        <v>-271155.56373428868</v>
      </c>
      <c r="W361" s="138">
        <v>1262655.3432388436</v>
      </c>
      <c r="X361" s="152"/>
      <c r="Y361" s="19">
        <f t="shared" si="58"/>
        <v>0</v>
      </c>
      <c r="Z361" s="19">
        <f t="shared" si="58"/>
        <v>-440.44633551733568</v>
      </c>
      <c r="AA361" s="19">
        <f t="shared" si="59"/>
        <v>66681.532927903507</v>
      </c>
      <c r="AB361" s="19">
        <f t="shared" si="60"/>
        <v>0</v>
      </c>
      <c r="AC361" s="19">
        <f t="shared" si="60"/>
        <v>-2642.7333259882871</v>
      </c>
      <c r="AD361" s="19">
        <f t="shared" si="60"/>
        <v>668.92470311385114</v>
      </c>
      <c r="AE361" s="19">
        <f t="shared" si="61"/>
        <v>0</v>
      </c>
      <c r="AF361" s="19">
        <f t="shared" si="62"/>
        <v>64267.277969511924</v>
      </c>
      <c r="AG361" s="112"/>
      <c r="AH361" s="117">
        <f>'[4]Sped FY 2021'!DZ377</f>
        <v>1197.6768829973087</v>
      </c>
      <c r="AI361" s="19">
        <f t="shared" si="64"/>
        <v>0</v>
      </c>
      <c r="AJ361" s="19">
        <f t="shared" si="63"/>
        <v>-0.367750552565625</v>
      </c>
      <c r="AK361" s="19">
        <f t="shared" si="63"/>
        <v>55.675728466116972</v>
      </c>
      <c r="AL361" s="19">
        <f t="shared" si="63"/>
        <v>0</v>
      </c>
      <c r="AM361" s="19">
        <f t="shared" si="63"/>
        <v>-2.2065494988719974</v>
      </c>
      <c r="AN361" s="19">
        <f t="shared" si="63"/>
        <v>0.55851850579247952</v>
      </c>
      <c r="AO361" s="19">
        <f t="shared" si="63"/>
        <v>0</v>
      </c>
      <c r="AP361" s="19">
        <f t="shared" si="63"/>
        <v>53.659946920471988</v>
      </c>
      <c r="AQ361" s="118">
        <f>'[4]Sped FY 2021'!CR377</f>
        <v>908.07106149618642</v>
      </c>
      <c r="AR361" s="119">
        <f>'[4]Sped FY 2021'!CS377</f>
        <v>855.28202110887355</v>
      </c>
      <c r="AS361" s="188">
        <f>'[5]Sped FY 2021'!CO377</f>
        <v>0.62579122995728109</v>
      </c>
      <c r="AT361" s="189">
        <f>'[5]Sped FY 2021'!CQ377</f>
        <v>0.6545354562124438</v>
      </c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  <c r="CB361" s="162"/>
      <c r="CC361" s="162"/>
      <c r="CD361" s="162"/>
      <c r="CE361" s="162"/>
      <c r="CF361" s="162"/>
      <c r="CG361" s="162"/>
      <c r="CH361" s="162"/>
      <c r="CI361" s="162"/>
      <c r="CJ361" s="162"/>
    </row>
    <row r="362" spans="1:88" ht="15" x14ac:dyDescent="0.25">
      <c r="A362" s="194">
        <v>2835</v>
      </c>
      <c r="B362" s="194">
        <v>1</v>
      </c>
      <c r="C362" s="195" t="s">
        <v>315</v>
      </c>
      <c r="D362" s="157">
        <v>6</v>
      </c>
      <c r="E362" s="120">
        <f>'[4]Sped FY 2021'!AB378</f>
        <v>865161.11363661755</v>
      </c>
      <c r="F362" s="120">
        <f>'[4]Sped FY 2021'!AK378</f>
        <v>189488.72137250006</v>
      </c>
      <c r="G362" s="120">
        <f>'[4]Sped FY 2021'!BP378</f>
        <v>28636.17922739307</v>
      </c>
      <c r="H362" s="120">
        <f>-'[4]Sped FY 2021'!CI378</f>
        <v>0</v>
      </c>
      <c r="I362" s="120">
        <f>'[4]Sped FY 2021'!CB378</f>
        <v>45491.969330344698</v>
      </c>
      <c r="J362" s="120">
        <f>'[4]Sped FY 2021'!BF378-'[4]Sped FY 2021'!BI378</f>
        <v>-74296.051577261635</v>
      </c>
      <c r="K362" s="120">
        <f>'[4]Sped FY 2021'!CJ378</f>
        <v>0</v>
      </c>
      <c r="L362" s="138">
        <f t="shared" si="56"/>
        <v>1054481.9319895939</v>
      </c>
      <c r="M362" s="134">
        <f t="shared" si="57"/>
        <v>0</v>
      </c>
      <c r="N362" s="158">
        <v>2835</v>
      </c>
      <c r="O362" s="159">
        <v>1</v>
      </c>
      <c r="P362" s="14" t="s">
        <v>315</v>
      </c>
      <c r="Q362" s="14">
        <v>6</v>
      </c>
      <c r="R362" s="120">
        <v>865161.11363661755</v>
      </c>
      <c r="S362" s="120">
        <v>189714.68579488868</v>
      </c>
      <c r="T362" s="120">
        <v>0</v>
      </c>
      <c r="U362" s="120">
        <v>55951.604078082717</v>
      </c>
      <c r="V362" s="120">
        <v>-83016.428998801683</v>
      </c>
      <c r="W362" s="138">
        <v>1027810.9745107873</v>
      </c>
      <c r="X362" s="152"/>
      <c r="Y362" s="19">
        <f t="shared" si="58"/>
        <v>0</v>
      </c>
      <c r="Z362" s="19">
        <f t="shared" si="58"/>
        <v>-225.96442238861346</v>
      </c>
      <c r="AA362" s="19">
        <f t="shared" si="59"/>
        <v>28636.17922739307</v>
      </c>
      <c r="AB362" s="19">
        <f t="shared" si="60"/>
        <v>0</v>
      </c>
      <c r="AC362" s="19">
        <f t="shared" si="60"/>
        <v>-10459.634747738019</v>
      </c>
      <c r="AD362" s="19">
        <f t="shared" si="60"/>
        <v>8720.3774215400481</v>
      </c>
      <c r="AE362" s="19">
        <f t="shared" si="61"/>
        <v>0</v>
      </c>
      <c r="AF362" s="19">
        <f t="shared" si="62"/>
        <v>26670.957478806609</v>
      </c>
      <c r="AG362" s="112"/>
      <c r="AH362" s="117">
        <f>'[4]Sped FY 2021'!DZ378</f>
        <v>674.19562792885404</v>
      </c>
      <c r="AI362" s="19">
        <f t="shared" si="64"/>
        <v>0</v>
      </c>
      <c r="AJ362" s="19">
        <f t="shared" si="63"/>
        <v>-0.33516150658345539</v>
      </c>
      <c r="AK362" s="19">
        <f t="shared" si="63"/>
        <v>42.474584588102616</v>
      </c>
      <c r="AL362" s="19">
        <f t="shared" si="63"/>
        <v>0</v>
      </c>
      <c r="AM362" s="19">
        <f t="shared" si="63"/>
        <v>-15.514242920664259</v>
      </c>
      <c r="AN362" s="19">
        <f t="shared" si="63"/>
        <v>12.934491207439697</v>
      </c>
      <c r="AO362" s="19">
        <f t="shared" si="63"/>
        <v>0</v>
      </c>
      <c r="AP362" s="19">
        <f t="shared" si="63"/>
        <v>39.559671368294779</v>
      </c>
      <c r="AQ362" s="118">
        <f>'[4]Sped FY 2021'!CR378</f>
        <v>704.37046733124316</v>
      </c>
      <c r="AR362" s="119">
        <f>'[4]Sped FY 2021'!CS378</f>
        <v>665.52421014169954</v>
      </c>
      <c r="AS362" s="188">
        <f>'[5]Sped FY 2021'!CO378</f>
        <v>0.65885319677591347</v>
      </c>
      <c r="AT362" s="189">
        <f>'[5]Sped FY 2021'!CQ378</f>
        <v>0.68105571194320447</v>
      </c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  <c r="CB362" s="162"/>
      <c r="CC362" s="162"/>
      <c r="CD362" s="162"/>
      <c r="CE362" s="162"/>
      <c r="CF362" s="162"/>
      <c r="CG362" s="162"/>
      <c r="CH362" s="162"/>
      <c r="CI362" s="162"/>
      <c r="CJ362" s="162"/>
    </row>
    <row r="363" spans="1:88" ht="15" x14ac:dyDescent="0.25">
      <c r="A363" s="194">
        <v>2853</v>
      </c>
      <c r="B363" s="194">
        <v>1</v>
      </c>
      <c r="C363" s="195" t="s">
        <v>316</v>
      </c>
      <c r="D363" s="157">
        <v>6</v>
      </c>
      <c r="E363" s="120">
        <f>'[4]Sped FY 2021'!AB379</f>
        <v>1054184.9345267382</v>
      </c>
      <c r="F363" s="120">
        <f>'[4]Sped FY 2021'!AK379</f>
        <v>305961.60369205446</v>
      </c>
      <c r="G363" s="120">
        <f>'[4]Sped FY 2021'!BP379</f>
        <v>48860.038430088731</v>
      </c>
      <c r="H363" s="120">
        <f>-'[4]Sped FY 2021'!CI379</f>
        <v>0</v>
      </c>
      <c r="I363" s="120">
        <f>'[4]Sped FY 2021'!CB379</f>
        <v>75264.053887995658</v>
      </c>
      <c r="J363" s="120">
        <f>'[4]Sped FY 2021'!BF379-'[4]Sped FY 2021'!BI379</f>
        <v>-222010.55291638029</v>
      </c>
      <c r="K363" s="120">
        <f>'[4]Sped FY 2021'!CJ379</f>
        <v>0</v>
      </c>
      <c r="L363" s="138">
        <f t="shared" si="56"/>
        <v>1262260.0776204967</v>
      </c>
      <c r="M363" s="134">
        <f t="shared" si="57"/>
        <v>0</v>
      </c>
      <c r="N363" s="158">
        <v>2853</v>
      </c>
      <c r="O363" s="159">
        <v>1</v>
      </c>
      <c r="P363" s="14" t="s">
        <v>316</v>
      </c>
      <c r="Q363" s="14">
        <v>6</v>
      </c>
      <c r="R363" s="120">
        <v>1054184.9345267382</v>
      </c>
      <c r="S363" s="120">
        <v>306608.12521157059</v>
      </c>
      <c r="T363" s="120">
        <v>0</v>
      </c>
      <c r="U363" s="120">
        <v>85201.121684663231</v>
      </c>
      <c r="V363" s="120">
        <v>-230269.62108468957</v>
      </c>
      <c r="W363" s="138">
        <v>1215724.5603382825</v>
      </c>
      <c r="X363" s="152"/>
      <c r="Y363" s="19">
        <f t="shared" si="58"/>
        <v>0</v>
      </c>
      <c r="Z363" s="19">
        <f t="shared" si="58"/>
        <v>-646.52151951612905</v>
      </c>
      <c r="AA363" s="19">
        <f t="shared" si="59"/>
        <v>48860.038430088731</v>
      </c>
      <c r="AB363" s="19">
        <f t="shared" si="60"/>
        <v>0</v>
      </c>
      <c r="AC363" s="19">
        <f t="shared" si="60"/>
        <v>-9937.0677966675721</v>
      </c>
      <c r="AD363" s="19">
        <f t="shared" si="60"/>
        <v>8259.0681683092844</v>
      </c>
      <c r="AE363" s="19">
        <f t="shared" si="61"/>
        <v>0</v>
      </c>
      <c r="AF363" s="19">
        <f t="shared" si="62"/>
        <v>46535.517282214249</v>
      </c>
      <c r="AG363" s="112"/>
      <c r="AH363" s="117">
        <f>'[4]Sped FY 2021'!DZ379</f>
        <v>775.67663898818978</v>
      </c>
      <c r="AI363" s="19">
        <f t="shared" si="64"/>
        <v>0</v>
      </c>
      <c r="AJ363" s="19">
        <f t="shared" si="63"/>
        <v>-0.83349360676823581</v>
      </c>
      <c r="AK363" s="19">
        <f t="shared" si="63"/>
        <v>62.990215218835097</v>
      </c>
      <c r="AL363" s="19">
        <f t="shared" si="63"/>
        <v>0</v>
      </c>
      <c r="AM363" s="19">
        <f t="shared" si="63"/>
        <v>-12.810838044097485</v>
      </c>
      <c r="AN363" s="19">
        <f t="shared" si="63"/>
        <v>10.647565948463525</v>
      </c>
      <c r="AO363" s="19">
        <f t="shared" si="63"/>
        <v>0</v>
      </c>
      <c r="AP363" s="19">
        <f t="shared" si="63"/>
        <v>59.993449516432818</v>
      </c>
      <c r="AQ363" s="118">
        <f>'[4]Sped FY 2021'!CR379</f>
        <v>1027.8546701593507</v>
      </c>
      <c r="AR363" s="119">
        <f>'[4]Sped FY 2021'!CS379</f>
        <v>967.85214463749378</v>
      </c>
      <c r="AS363" s="188">
        <f>'[5]Sped FY 2021'!CO379</f>
        <v>0.69833007677428804</v>
      </c>
      <c r="AT363" s="189">
        <f>'[5]Sped FY 2021'!CQ379</f>
        <v>0.72271751276493856</v>
      </c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  <c r="CB363" s="162"/>
      <c r="CC363" s="162"/>
      <c r="CD363" s="162"/>
      <c r="CE363" s="162"/>
      <c r="CF363" s="162"/>
      <c r="CG363" s="162"/>
      <c r="CH363" s="162"/>
      <c r="CI363" s="162"/>
      <c r="CJ363" s="162"/>
    </row>
    <row r="364" spans="1:88" ht="15" x14ac:dyDescent="0.25">
      <c r="A364" s="194">
        <v>2854</v>
      </c>
      <c r="B364" s="194">
        <v>1</v>
      </c>
      <c r="C364" s="195" t="s">
        <v>317</v>
      </c>
      <c r="D364" s="157">
        <v>6</v>
      </c>
      <c r="E364" s="120">
        <f>'[4]Sped FY 2021'!AB380</f>
        <v>519203.47926077846</v>
      </c>
      <c r="F364" s="120">
        <f>'[4]Sped FY 2021'!AK380</f>
        <v>100767.56002268349</v>
      </c>
      <c r="G364" s="120">
        <f>'[4]Sped FY 2021'!BP380</f>
        <v>27668.645345027697</v>
      </c>
      <c r="H364" s="120">
        <f>-'[4]Sped FY 2021'!CI380</f>
        <v>0</v>
      </c>
      <c r="I364" s="120">
        <f>'[4]Sped FY 2021'!CB380</f>
        <v>0</v>
      </c>
      <c r="J364" s="120">
        <f>'[4]Sped FY 2021'!BF380-'[4]Sped FY 2021'!BI380</f>
        <v>-26793.056419453256</v>
      </c>
      <c r="K364" s="120">
        <f>'[4]Sped FY 2021'!CJ380</f>
        <v>0</v>
      </c>
      <c r="L364" s="138">
        <f t="shared" si="56"/>
        <v>620846.62820903643</v>
      </c>
      <c r="M364" s="134">
        <f t="shared" si="57"/>
        <v>0</v>
      </c>
      <c r="N364" s="158">
        <v>2854</v>
      </c>
      <c r="O364" s="159">
        <v>1</v>
      </c>
      <c r="P364" s="14" t="s">
        <v>317</v>
      </c>
      <c r="Q364" s="14">
        <v>6</v>
      </c>
      <c r="R364" s="120">
        <v>519203.47926077846</v>
      </c>
      <c r="S364" s="120">
        <v>101197.54190495667</v>
      </c>
      <c r="T364" s="120">
        <v>0</v>
      </c>
      <c r="U364" s="120">
        <v>0</v>
      </c>
      <c r="V364" s="120">
        <v>-28590.884045160892</v>
      </c>
      <c r="W364" s="138">
        <v>591810.13712057425</v>
      </c>
      <c r="X364" s="152"/>
      <c r="Y364" s="19">
        <f t="shared" si="58"/>
        <v>0</v>
      </c>
      <c r="Z364" s="19">
        <f t="shared" si="58"/>
        <v>-429.98188227317587</v>
      </c>
      <c r="AA364" s="19">
        <f t="shared" si="59"/>
        <v>27668.645345027697</v>
      </c>
      <c r="AB364" s="19">
        <f t="shared" si="60"/>
        <v>0</v>
      </c>
      <c r="AC364" s="19">
        <f t="shared" si="60"/>
        <v>0</v>
      </c>
      <c r="AD364" s="19">
        <f t="shared" si="60"/>
        <v>1797.8276257076359</v>
      </c>
      <c r="AE364" s="19">
        <f t="shared" si="61"/>
        <v>0</v>
      </c>
      <c r="AF364" s="19">
        <f t="shared" si="62"/>
        <v>29036.491088462179</v>
      </c>
      <c r="AG364" s="112"/>
      <c r="AH364" s="117">
        <f>'[4]Sped FY 2021'!DZ380</f>
        <v>528.50506749713452</v>
      </c>
      <c r="AI364" s="19">
        <f t="shared" si="64"/>
        <v>0</v>
      </c>
      <c r="AJ364" s="19">
        <f t="shared" si="63"/>
        <v>-0.81358138023058246</v>
      </c>
      <c r="AK364" s="19">
        <f t="shared" si="63"/>
        <v>52.352658558335797</v>
      </c>
      <c r="AL364" s="19">
        <f t="shared" si="63"/>
        <v>0</v>
      </c>
      <c r="AM364" s="19">
        <f t="shared" si="63"/>
        <v>0</v>
      </c>
      <c r="AN364" s="19">
        <f t="shared" si="63"/>
        <v>3.4017225874894446</v>
      </c>
      <c r="AO364" s="19">
        <f t="shared" si="63"/>
        <v>0</v>
      </c>
      <c r="AP364" s="19">
        <f t="shared" si="63"/>
        <v>54.940799765594697</v>
      </c>
      <c r="AQ364" s="118">
        <f>'[4]Sped FY 2021'!CR380</f>
        <v>743.46695599933923</v>
      </c>
      <c r="AR364" s="119">
        <f>'[4]Sped FY 2021'!CS380</f>
        <v>684.74295704500389</v>
      </c>
      <c r="AS364" s="188">
        <f>'[5]Sped FY 2021'!CO380</f>
        <v>0.64583798150437033</v>
      </c>
      <c r="AT364" s="189">
        <f>'[5]Sped FY 2021'!CQ380</f>
        <v>0.67601318922754727</v>
      </c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  <c r="CB364" s="162"/>
      <c r="CC364" s="162"/>
      <c r="CD364" s="162"/>
      <c r="CE364" s="162"/>
      <c r="CF364" s="162"/>
      <c r="CG364" s="162"/>
      <c r="CH364" s="162"/>
      <c r="CI364" s="162"/>
      <c r="CJ364" s="162"/>
    </row>
    <row r="365" spans="1:88" ht="15" x14ac:dyDescent="0.25">
      <c r="A365" s="194">
        <v>2856</v>
      </c>
      <c r="B365" s="194">
        <v>1</v>
      </c>
      <c r="C365" s="195" t="s">
        <v>318</v>
      </c>
      <c r="D365" s="157">
        <v>6</v>
      </c>
      <c r="E365" s="120">
        <f>'[4]Sped FY 2021'!AB381</f>
        <v>313439.59130777919</v>
      </c>
      <c r="F365" s="120">
        <f>'[4]Sped FY 2021'!AK381</f>
        <v>143634.54111821522</v>
      </c>
      <c r="G365" s="120">
        <f>'[4]Sped FY 2021'!BP381</f>
        <v>19581.999173876287</v>
      </c>
      <c r="H365" s="120">
        <f>-'[4]Sped FY 2021'!CI381</f>
        <v>0</v>
      </c>
      <c r="I365" s="120">
        <f>'[4]Sped FY 2021'!CB381</f>
        <v>0</v>
      </c>
      <c r="J365" s="120">
        <f>'[4]Sped FY 2021'!BF381-'[4]Sped FY 2021'!BI381</f>
        <v>12625.91170771703</v>
      </c>
      <c r="K365" s="120">
        <f>'[4]Sped FY 2021'!CJ381</f>
        <v>0</v>
      </c>
      <c r="L365" s="138">
        <f t="shared" si="56"/>
        <v>489282.04330758774</v>
      </c>
      <c r="M365" s="134">
        <f t="shared" si="57"/>
        <v>0</v>
      </c>
      <c r="N365" s="158">
        <v>2856</v>
      </c>
      <c r="O365" s="159">
        <v>1</v>
      </c>
      <c r="P365" s="14" t="s">
        <v>318</v>
      </c>
      <c r="Q365" s="14">
        <v>6</v>
      </c>
      <c r="R365" s="120">
        <v>302746.32995329733</v>
      </c>
      <c r="S365" s="120">
        <v>150221.52632626437</v>
      </c>
      <c r="T365" s="120">
        <v>0</v>
      </c>
      <c r="U365" s="120">
        <v>0</v>
      </c>
      <c r="V365" s="120">
        <v>14070.72387272905</v>
      </c>
      <c r="W365" s="138">
        <v>467038.58015229076</v>
      </c>
      <c r="X365" s="152"/>
      <c r="Y365" s="19">
        <f t="shared" si="58"/>
        <v>10693.26135448186</v>
      </c>
      <c r="Z365" s="19">
        <f t="shared" si="58"/>
        <v>-6586.9852080491546</v>
      </c>
      <c r="AA365" s="19">
        <f t="shared" si="59"/>
        <v>19581.999173876287</v>
      </c>
      <c r="AB365" s="19">
        <f t="shared" si="60"/>
        <v>0</v>
      </c>
      <c r="AC365" s="19">
        <f t="shared" si="60"/>
        <v>0</v>
      </c>
      <c r="AD365" s="19">
        <f t="shared" si="60"/>
        <v>-1444.8121650120192</v>
      </c>
      <c r="AE365" s="19">
        <f t="shared" si="61"/>
        <v>0</v>
      </c>
      <c r="AF365" s="19">
        <f t="shared" si="62"/>
        <v>22243.46315529698</v>
      </c>
      <c r="AG365" s="112"/>
      <c r="AH365" s="117">
        <f>'[4]Sped FY 2021'!DZ381</f>
        <v>296.40493329211915</v>
      </c>
      <c r="AI365" s="19">
        <f t="shared" si="64"/>
        <v>36.07652961681044</v>
      </c>
      <c r="AJ365" s="19">
        <f t="shared" si="63"/>
        <v>-22.222927044056355</v>
      </c>
      <c r="AK365" s="19">
        <f t="shared" si="63"/>
        <v>66.065024479796449</v>
      </c>
      <c r="AL365" s="19">
        <f t="shared" si="63"/>
        <v>0</v>
      </c>
      <c r="AM365" s="19">
        <f t="shared" si="63"/>
        <v>0</v>
      </c>
      <c r="AN365" s="19">
        <f t="shared" si="63"/>
        <v>-4.8744538390934871</v>
      </c>
      <c r="AO365" s="19">
        <f t="shared" si="63"/>
        <v>0</v>
      </c>
      <c r="AP365" s="19">
        <f t="shared" si="63"/>
        <v>75.044173213457086</v>
      </c>
      <c r="AQ365" s="118">
        <f>'[4]Sped FY 2021'!CR381</f>
        <v>1066.9007616541487</v>
      </c>
      <c r="AR365" s="119">
        <f>'[4]Sped FY 2021'!CS381</f>
        <v>993.57417002014324</v>
      </c>
      <c r="AS365" s="188">
        <f>'[5]Sped FY 2021'!CO381</f>
        <v>0.56227972229337797</v>
      </c>
      <c r="AT365" s="189">
        <f>'[5]Sped FY 2021'!CQ381</f>
        <v>0.59122934742324096</v>
      </c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  <c r="CB365" s="162"/>
      <c r="CC365" s="162"/>
      <c r="CD365" s="162"/>
      <c r="CE365" s="162"/>
      <c r="CF365" s="162"/>
      <c r="CG365" s="162"/>
      <c r="CH365" s="162"/>
      <c r="CI365" s="162"/>
      <c r="CJ365" s="162"/>
    </row>
    <row r="366" spans="1:88" ht="15" x14ac:dyDescent="0.25">
      <c r="A366" s="194">
        <v>2859</v>
      </c>
      <c r="B366" s="194">
        <v>1</v>
      </c>
      <c r="C366" s="195" t="s">
        <v>319</v>
      </c>
      <c r="D366" s="157">
        <v>5</v>
      </c>
      <c r="E366" s="120">
        <f>'[4]Sped FY 2021'!AB382</f>
        <v>2410858.0545006599</v>
      </c>
      <c r="F366" s="120">
        <f>'[4]Sped FY 2021'!AK382</f>
        <v>495391.20829216612</v>
      </c>
      <c r="G366" s="120">
        <f>'[4]Sped FY 2021'!BP382</f>
        <v>137481.3940372208</v>
      </c>
      <c r="H366" s="120">
        <f>-'[4]Sped FY 2021'!CI382</f>
        <v>0</v>
      </c>
      <c r="I366" s="120">
        <f>'[4]Sped FY 2021'!CB382</f>
        <v>0</v>
      </c>
      <c r="J366" s="120">
        <f>'[4]Sped FY 2021'!BF382-'[4]Sped FY 2021'!BI382</f>
        <v>-795686.8398013066</v>
      </c>
      <c r="K366" s="120">
        <f>'[4]Sped FY 2021'!CJ382</f>
        <v>0</v>
      </c>
      <c r="L366" s="138">
        <f t="shared" si="56"/>
        <v>2248043.8170287404</v>
      </c>
      <c r="M366" s="134">
        <f t="shared" si="57"/>
        <v>0</v>
      </c>
      <c r="N366" s="158">
        <v>2859</v>
      </c>
      <c r="O366" s="159">
        <v>1</v>
      </c>
      <c r="P366" s="14" t="s">
        <v>319</v>
      </c>
      <c r="Q366" s="14">
        <v>5</v>
      </c>
      <c r="R366" s="120">
        <v>2410858.0545006599</v>
      </c>
      <c r="S366" s="120">
        <v>497031.02147883421</v>
      </c>
      <c r="T366" s="120">
        <v>0</v>
      </c>
      <c r="U366" s="120">
        <v>0</v>
      </c>
      <c r="V366" s="120">
        <v>-854320.11382107087</v>
      </c>
      <c r="W366" s="138">
        <v>2053568.9621584231</v>
      </c>
      <c r="X366" s="152"/>
      <c r="Y366" s="19">
        <f t="shared" si="58"/>
        <v>0</v>
      </c>
      <c r="Z366" s="19">
        <f t="shared" si="58"/>
        <v>-1639.8131866680924</v>
      </c>
      <c r="AA366" s="19">
        <f t="shared" si="59"/>
        <v>137481.3940372208</v>
      </c>
      <c r="AB366" s="19">
        <f t="shared" si="60"/>
        <v>0</v>
      </c>
      <c r="AC366" s="19">
        <f t="shared" si="60"/>
        <v>0</v>
      </c>
      <c r="AD366" s="19">
        <f t="shared" si="60"/>
        <v>58633.274019764271</v>
      </c>
      <c r="AE366" s="19">
        <f t="shared" si="61"/>
        <v>0</v>
      </c>
      <c r="AF366" s="19">
        <f t="shared" si="62"/>
        <v>194474.85487031727</v>
      </c>
      <c r="AG366" s="112"/>
      <c r="AH366" s="117">
        <f>'[4]Sped FY 2021'!DZ382</f>
        <v>1580.4913900627234</v>
      </c>
      <c r="AI366" s="19">
        <f t="shared" si="64"/>
        <v>0</v>
      </c>
      <c r="AJ366" s="19">
        <f t="shared" si="63"/>
        <v>-1.0375337676486898</v>
      </c>
      <c r="AK366" s="19">
        <f t="shared" si="63"/>
        <v>86.986487178373494</v>
      </c>
      <c r="AL366" s="19">
        <f t="shared" si="63"/>
        <v>0</v>
      </c>
      <c r="AM366" s="19">
        <f t="shared" si="63"/>
        <v>0</v>
      </c>
      <c r="AN366" s="19">
        <f t="shared" si="63"/>
        <v>37.098129346618805</v>
      </c>
      <c r="AO366" s="19">
        <f t="shared" si="63"/>
        <v>0</v>
      </c>
      <c r="AP366" s="19">
        <f t="shared" si="63"/>
        <v>123.0470827573438</v>
      </c>
      <c r="AQ366" s="118">
        <f>'[4]Sped FY 2021'!CR382</f>
        <v>1421.3628362755076</v>
      </c>
      <c r="AR366" s="119">
        <f>'[4]Sped FY 2021'!CS382</f>
        <v>1299.404325895332</v>
      </c>
      <c r="AS366" s="188">
        <f>'[5]Sped FY 2021'!CO382</f>
        <v>0.59454770340008478</v>
      </c>
      <c r="AT366" s="189">
        <f>'[5]Sped FY 2021'!CQ382</f>
        <v>0.64807835150876136</v>
      </c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  <c r="CB366" s="162"/>
      <c r="CC366" s="162"/>
      <c r="CD366" s="162"/>
      <c r="CE366" s="162"/>
      <c r="CF366" s="162"/>
      <c r="CG366" s="162"/>
      <c r="CH366" s="162"/>
      <c r="CI366" s="162"/>
      <c r="CJ366" s="162"/>
    </row>
    <row r="367" spans="1:88" ht="15" x14ac:dyDescent="0.25">
      <c r="A367" s="194">
        <v>2860</v>
      </c>
      <c r="B367" s="194">
        <v>1</v>
      </c>
      <c r="C367" s="195" t="s">
        <v>320</v>
      </c>
      <c r="D367" s="157">
        <v>5</v>
      </c>
      <c r="E367" s="120">
        <f>'[4]Sped FY 2021'!AB383</f>
        <v>870582.4512980415</v>
      </c>
      <c r="F367" s="120">
        <f>'[4]Sped FY 2021'!AK383</f>
        <v>157507.4795236717</v>
      </c>
      <c r="G367" s="120">
        <f>'[4]Sped FY 2021'!BP383</f>
        <v>61362.268636671128</v>
      </c>
      <c r="H367" s="120">
        <f>-'[4]Sped FY 2021'!CI383</f>
        <v>0</v>
      </c>
      <c r="I367" s="120">
        <f>'[4]Sped FY 2021'!CB383</f>
        <v>234644.77800063719</v>
      </c>
      <c r="J367" s="120">
        <f>'[4]Sped FY 2021'!BF383-'[4]Sped FY 2021'!BI383</f>
        <v>-630233.18946769577</v>
      </c>
      <c r="K367" s="120">
        <f>'[4]Sped FY 2021'!CJ383</f>
        <v>0</v>
      </c>
      <c r="L367" s="138">
        <f t="shared" si="56"/>
        <v>693863.78799132584</v>
      </c>
      <c r="M367" s="134">
        <f t="shared" si="57"/>
        <v>0</v>
      </c>
      <c r="N367" s="158">
        <v>2860</v>
      </c>
      <c r="O367" s="159">
        <v>1</v>
      </c>
      <c r="P367" s="14" t="s">
        <v>320</v>
      </c>
      <c r="Q367" s="14">
        <v>5</v>
      </c>
      <c r="R367" s="120">
        <v>870582.4512980415</v>
      </c>
      <c r="S367" s="120">
        <v>158113.368442026</v>
      </c>
      <c r="T367" s="120">
        <v>0</v>
      </c>
      <c r="U367" s="120">
        <v>257994.86537816643</v>
      </c>
      <c r="V367" s="120">
        <v>-652977.47702918341</v>
      </c>
      <c r="W367" s="138">
        <v>633713.20808905037</v>
      </c>
      <c r="X367" s="152"/>
      <c r="Y367" s="19">
        <f t="shared" si="58"/>
        <v>0</v>
      </c>
      <c r="Z367" s="19">
        <f t="shared" si="58"/>
        <v>-605.8889183542924</v>
      </c>
      <c r="AA367" s="19">
        <f t="shared" si="59"/>
        <v>61362.268636671128</v>
      </c>
      <c r="AB367" s="19">
        <f t="shared" si="60"/>
        <v>0</v>
      </c>
      <c r="AC367" s="19">
        <f t="shared" si="60"/>
        <v>-23350.087377529242</v>
      </c>
      <c r="AD367" s="19">
        <f t="shared" si="60"/>
        <v>22744.287561487639</v>
      </c>
      <c r="AE367" s="19">
        <f t="shared" si="61"/>
        <v>0</v>
      </c>
      <c r="AF367" s="19">
        <f t="shared" si="62"/>
        <v>60150.579902275465</v>
      </c>
      <c r="AG367" s="112"/>
      <c r="AH367" s="117">
        <f>'[4]Sped FY 2021'!DZ383</f>
        <v>1013.8053481076211</v>
      </c>
      <c r="AI367" s="19">
        <f t="shared" si="64"/>
        <v>0</v>
      </c>
      <c r="AJ367" s="19">
        <f t="shared" si="63"/>
        <v>-0.59763831339541718</v>
      </c>
      <c r="AK367" s="19">
        <f t="shared" si="63"/>
        <v>60.526676793736129</v>
      </c>
      <c r="AL367" s="19">
        <f t="shared" si="63"/>
        <v>0</v>
      </c>
      <c r="AM367" s="19">
        <f t="shared" si="63"/>
        <v>-23.032120930427862</v>
      </c>
      <c r="AN367" s="19">
        <f t="shared" si="63"/>
        <v>22.43457050600724</v>
      </c>
      <c r="AO367" s="19">
        <f t="shared" si="63"/>
        <v>0</v>
      </c>
      <c r="AP367" s="19">
        <f t="shared" si="63"/>
        <v>59.331488055920325</v>
      </c>
      <c r="AQ367" s="118">
        <f>'[4]Sped FY 2021'!CR383</f>
        <v>987.49461049683111</v>
      </c>
      <c r="AR367" s="119">
        <f>'[4]Sped FY 2021'!CS383</f>
        <v>927.70894245811519</v>
      </c>
      <c r="AS367" s="188">
        <f>'[5]Sped FY 2021'!CO383</f>
        <v>0.76129359370664829</v>
      </c>
      <c r="AT367" s="189">
        <f>'[5]Sped FY 2021'!CQ383</f>
        <v>0.80081868927617028</v>
      </c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  <c r="CB367" s="162"/>
      <c r="CC367" s="162"/>
      <c r="CD367" s="162"/>
      <c r="CE367" s="162"/>
      <c r="CF367" s="162"/>
      <c r="CG367" s="162"/>
      <c r="CH367" s="162"/>
      <c r="CI367" s="162"/>
      <c r="CJ367" s="162"/>
    </row>
    <row r="368" spans="1:88" s="210" customFormat="1" ht="15" x14ac:dyDescent="0.25">
      <c r="A368" s="196">
        <v>2884</v>
      </c>
      <c r="B368" s="196">
        <v>1</v>
      </c>
      <c r="C368" s="197" t="s">
        <v>321</v>
      </c>
      <c r="D368" s="198">
        <v>6</v>
      </c>
      <c r="E368" s="199">
        <f>'[4]Sped FY 2021'!AB384</f>
        <v>258969.74482765968</v>
      </c>
      <c r="F368" s="199">
        <f>'[4]Sped FY 2021'!AK384</f>
        <v>77539.987455612209</v>
      </c>
      <c r="G368" s="199">
        <f>'[4]Sped FY 2021'!BP384</f>
        <v>15434.216344778601</v>
      </c>
      <c r="H368" s="199">
        <f>-'[4]Sped FY 2021'!CI384</f>
        <v>0</v>
      </c>
      <c r="I368" s="199">
        <f>'[4]Sped FY 2021'!CB384</f>
        <v>96707.408540402597</v>
      </c>
      <c r="J368" s="199">
        <f>'[4]Sped FY 2021'!BF384-'[4]Sped FY 2021'!BI384</f>
        <v>-211564.7653521623</v>
      </c>
      <c r="K368" s="199">
        <f>'[4]Sped FY 2021'!CJ384</f>
        <v>0</v>
      </c>
      <c r="L368" s="200">
        <f t="shared" si="56"/>
        <v>237086.59181629081</v>
      </c>
      <c r="M368" s="201">
        <f t="shared" si="57"/>
        <v>0</v>
      </c>
      <c r="N368" s="202">
        <v>2884</v>
      </c>
      <c r="O368" s="203">
        <v>1</v>
      </c>
      <c r="P368" s="204" t="s">
        <v>321</v>
      </c>
      <c r="Q368" s="204">
        <v>6</v>
      </c>
      <c r="R368" s="199">
        <v>258969.74482765968</v>
      </c>
      <c r="S368" s="199">
        <v>77570.494456795524</v>
      </c>
      <c r="T368" s="199">
        <v>0</v>
      </c>
      <c r="U368" s="199">
        <v>156336.49400976003</v>
      </c>
      <c r="V368" s="199">
        <v>-224682.4549518408</v>
      </c>
      <c r="W368" s="200">
        <v>268194.27834237443</v>
      </c>
      <c r="X368" s="205"/>
      <c r="Y368" s="206">
        <f t="shared" si="58"/>
        <v>0</v>
      </c>
      <c r="Z368" s="206">
        <f t="shared" si="58"/>
        <v>-30.507001183315879</v>
      </c>
      <c r="AA368" s="206">
        <f t="shared" si="59"/>
        <v>15434.216344778601</v>
      </c>
      <c r="AB368" s="206">
        <f t="shared" si="60"/>
        <v>0</v>
      </c>
      <c r="AC368" s="206">
        <f t="shared" si="60"/>
        <v>-59629.085469357437</v>
      </c>
      <c r="AD368" s="206">
        <f t="shared" si="60"/>
        <v>13117.689599678502</v>
      </c>
      <c r="AE368" s="206">
        <f t="shared" si="61"/>
        <v>0</v>
      </c>
      <c r="AF368" s="206">
        <f t="shared" si="62"/>
        <v>-31107.68652608362</v>
      </c>
      <c r="AG368" s="206"/>
      <c r="AH368" s="207">
        <f>'[4]Sped FY 2021'!DZ384</f>
        <v>417.1572888278713</v>
      </c>
      <c r="AI368" s="206">
        <f t="shared" si="64"/>
        <v>0</v>
      </c>
      <c r="AJ368" s="206">
        <f t="shared" si="63"/>
        <v>-7.3130691948436188E-2</v>
      </c>
      <c r="AK368" s="206">
        <f t="shared" si="63"/>
        <v>36.998553682582575</v>
      </c>
      <c r="AL368" s="206">
        <f t="shared" si="63"/>
        <v>0</v>
      </c>
      <c r="AM368" s="206">
        <f t="shared" si="63"/>
        <v>-142.94149249292337</v>
      </c>
      <c r="AN368" s="206">
        <f t="shared" si="63"/>
        <v>31.44542826169139</v>
      </c>
      <c r="AO368" s="206">
        <f t="shared" si="63"/>
        <v>0</v>
      </c>
      <c r="AP368" s="206">
        <f t="shared" si="63"/>
        <v>-74.57064124059778</v>
      </c>
      <c r="AQ368" s="208">
        <f>'[4]Sped FY 2021'!CR384</f>
        <v>557.48062911449279</v>
      </c>
      <c r="AR368" s="209">
        <f>'[4]Sped FY 2021'!CS384</f>
        <v>633.25494581333328</v>
      </c>
      <c r="AS368" s="188">
        <f>'[5]Sped FY 2021'!CO384</f>
        <v>0.96327583116487148</v>
      </c>
      <c r="AT368" s="189">
        <f>'[5]Sped FY 2021'!CQ384</f>
        <v>0.89769575285567371</v>
      </c>
      <c r="AV368" s="211"/>
      <c r="AW368" s="212"/>
      <c r="AX368" s="212"/>
      <c r="AY368" s="212"/>
      <c r="AZ368" s="212"/>
      <c r="BA368" s="212"/>
      <c r="BB368" s="212"/>
      <c r="BC368" s="212"/>
      <c r="BD368" s="212"/>
      <c r="BE368" s="212"/>
      <c r="BF368" s="212"/>
      <c r="BG368" s="212"/>
      <c r="BH368" s="212"/>
      <c r="BI368" s="212"/>
      <c r="BJ368" s="212"/>
      <c r="BK368" s="212"/>
      <c r="BL368" s="212"/>
      <c r="BM368" s="212"/>
      <c r="BN368" s="212"/>
      <c r="BO368" s="212"/>
      <c r="BP368" s="212"/>
      <c r="BQ368" s="212"/>
      <c r="BR368" s="212"/>
      <c r="BS368" s="212"/>
      <c r="BT368" s="212"/>
      <c r="BU368" s="212"/>
      <c r="BV368" s="212"/>
      <c r="BW368" s="212"/>
      <c r="BX368" s="212"/>
      <c r="BY368" s="212"/>
      <c r="BZ368" s="212"/>
      <c r="CA368" s="212"/>
      <c r="CB368" s="212"/>
      <c r="CC368" s="212"/>
      <c r="CD368" s="212"/>
      <c r="CE368" s="212"/>
      <c r="CF368" s="212"/>
      <c r="CG368" s="212"/>
      <c r="CH368" s="212"/>
      <c r="CI368" s="212"/>
      <c r="CJ368" s="212"/>
    </row>
    <row r="369" spans="1:88" ht="15" x14ac:dyDescent="0.25">
      <c r="A369" s="194">
        <v>2886</v>
      </c>
      <c r="B369" s="194">
        <v>1</v>
      </c>
      <c r="C369" s="195" t="s">
        <v>322</v>
      </c>
      <c r="D369" s="157">
        <v>6</v>
      </c>
      <c r="E369" s="120">
        <f>'[4]Sped FY 2021'!AB385</f>
        <v>356305.59315675823</v>
      </c>
      <c r="F369" s="120">
        <f>'[4]Sped FY 2021'!AK385</f>
        <v>65006.232737173887</v>
      </c>
      <c r="G369" s="120">
        <f>'[4]Sped FY 2021'!BP385</f>
        <v>20156.73047348038</v>
      </c>
      <c r="H369" s="120">
        <f>-'[4]Sped FY 2021'!CI385</f>
        <v>0</v>
      </c>
      <c r="I369" s="120">
        <f>'[4]Sped FY 2021'!CB385</f>
        <v>0</v>
      </c>
      <c r="J369" s="120">
        <f>'[4]Sped FY 2021'!BF385-'[4]Sped FY 2021'!BI385</f>
        <v>-78763.190270144056</v>
      </c>
      <c r="K369" s="120">
        <f>'[4]Sped FY 2021'!CJ385</f>
        <v>0</v>
      </c>
      <c r="L369" s="138">
        <f t="shared" si="56"/>
        <v>362705.36609726842</v>
      </c>
      <c r="M369" s="134">
        <f t="shared" si="57"/>
        <v>0</v>
      </c>
      <c r="N369" s="158">
        <v>2886</v>
      </c>
      <c r="O369" s="159">
        <v>1</v>
      </c>
      <c r="P369" s="14" t="s">
        <v>322</v>
      </c>
      <c r="Q369" s="14">
        <v>6</v>
      </c>
      <c r="R369" s="120">
        <v>331671.97114161239</v>
      </c>
      <c r="S369" s="120">
        <v>80368.467231931791</v>
      </c>
      <c r="T369" s="120">
        <v>0</v>
      </c>
      <c r="U369" s="120">
        <v>0</v>
      </c>
      <c r="V369" s="120">
        <v>-77564.762266654216</v>
      </c>
      <c r="W369" s="138">
        <v>334475.67610688997</v>
      </c>
      <c r="X369" s="152"/>
      <c r="Y369" s="19">
        <f t="shared" si="58"/>
        <v>24633.62201514584</v>
      </c>
      <c r="Z369" s="19">
        <f t="shared" si="58"/>
        <v>-15362.234494757904</v>
      </c>
      <c r="AA369" s="19">
        <f t="shared" si="59"/>
        <v>20156.73047348038</v>
      </c>
      <c r="AB369" s="19">
        <f t="shared" si="60"/>
        <v>0</v>
      </c>
      <c r="AC369" s="19">
        <f t="shared" si="60"/>
        <v>0</v>
      </c>
      <c r="AD369" s="19">
        <f t="shared" si="60"/>
        <v>-1198.4280034898402</v>
      </c>
      <c r="AE369" s="19">
        <f t="shared" si="61"/>
        <v>0</v>
      </c>
      <c r="AF369" s="19">
        <f t="shared" si="62"/>
        <v>28229.689990378451</v>
      </c>
      <c r="AG369" s="112"/>
      <c r="AH369" s="117">
        <f>'[4]Sped FY 2021'!DZ385</f>
        <v>310.47160809242314</v>
      </c>
      <c r="AI369" s="19">
        <f t="shared" si="64"/>
        <v>79.342591635022387</v>
      </c>
      <c r="AJ369" s="19">
        <f t="shared" si="63"/>
        <v>-49.480319920863032</v>
      </c>
      <c r="AK369" s="19">
        <f t="shared" si="63"/>
        <v>64.922942865294132</v>
      </c>
      <c r="AL369" s="19">
        <f t="shared" si="63"/>
        <v>0</v>
      </c>
      <c r="AM369" s="19">
        <f t="shared" si="63"/>
        <v>0</v>
      </c>
      <c r="AN369" s="19">
        <f t="shared" si="63"/>
        <v>-3.8600244668204398</v>
      </c>
      <c r="AO369" s="19">
        <f t="shared" si="63"/>
        <v>0</v>
      </c>
      <c r="AP369" s="19">
        <f t="shared" si="63"/>
        <v>90.925190112632976</v>
      </c>
      <c r="AQ369" s="118">
        <f>'[4]Sped FY 2021'!CR385</f>
        <v>1053.4011201063611</v>
      </c>
      <c r="AR369" s="119">
        <f>'[4]Sped FY 2021'!CS385</f>
        <v>964.2057894534621</v>
      </c>
      <c r="AS369" s="188">
        <f>'[5]Sped FY 2021'!CO385</f>
        <v>0.5613808264028024</v>
      </c>
      <c r="AT369" s="189">
        <f>'[5]Sped FY 2021'!CQ385</f>
        <v>0.60992351708947046</v>
      </c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  <c r="CB369" s="162"/>
      <c r="CC369" s="162"/>
      <c r="CD369" s="162"/>
      <c r="CE369" s="162"/>
      <c r="CF369" s="162"/>
      <c r="CG369" s="162"/>
      <c r="CH369" s="162"/>
      <c r="CI369" s="162"/>
      <c r="CJ369" s="162"/>
    </row>
    <row r="370" spans="1:88" ht="15" x14ac:dyDescent="0.25">
      <c r="A370" s="194">
        <v>2888</v>
      </c>
      <c r="B370" s="194">
        <v>1</v>
      </c>
      <c r="C370" s="195" t="s">
        <v>323</v>
      </c>
      <c r="D370" s="157">
        <v>6</v>
      </c>
      <c r="E370" s="120">
        <f>'[4]Sped FY 2021'!AB386</f>
        <v>278749.05387895531</v>
      </c>
      <c r="F370" s="120">
        <f>'[4]Sped FY 2021'!AK386</f>
        <v>74920.975728042977</v>
      </c>
      <c r="G370" s="120">
        <f>'[4]Sped FY 2021'!BP386</f>
        <v>11036.136792489178</v>
      </c>
      <c r="H370" s="120">
        <f>-'[4]Sped FY 2021'!CI386</f>
        <v>0</v>
      </c>
      <c r="I370" s="120">
        <f>'[4]Sped FY 2021'!CB386</f>
        <v>47974.237052685872</v>
      </c>
      <c r="J370" s="120">
        <f>'[4]Sped FY 2021'!BF386-'[4]Sped FY 2021'!BI386</f>
        <v>-15078.72227424242</v>
      </c>
      <c r="K370" s="120">
        <f>'[4]Sped FY 2021'!CJ386</f>
        <v>0</v>
      </c>
      <c r="L370" s="138">
        <f t="shared" si="56"/>
        <v>397601.68117793091</v>
      </c>
      <c r="M370" s="134">
        <f t="shared" si="57"/>
        <v>0</v>
      </c>
      <c r="N370" s="158">
        <v>2888</v>
      </c>
      <c r="O370" s="159">
        <v>1</v>
      </c>
      <c r="P370" s="14" t="s">
        <v>323</v>
      </c>
      <c r="Q370" s="14">
        <v>6</v>
      </c>
      <c r="R370" s="120">
        <v>266301.57583082595</v>
      </c>
      <c r="S370" s="120">
        <v>82833.222977938218</v>
      </c>
      <c r="T370" s="120">
        <v>0</v>
      </c>
      <c r="U370" s="120">
        <v>53486.83233015961</v>
      </c>
      <c r="V370" s="120">
        <v>-15315.53973358652</v>
      </c>
      <c r="W370" s="138">
        <v>387306.09140533727</v>
      </c>
      <c r="X370" s="152"/>
      <c r="Y370" s="19">
        <f t="shared" si="58"/>
        <v>12447.478048129356</v>
      </c>
      <c r="Z370" s="19">
        <f t="shared" si="58"/>
        <v>-7912.2472498952411</v>
      </c>
      <c r="AA370" s="19">
        <f t="shared" si="59"/>
        <v>11036.136792489178</v>
      </c>
      <c r="AB370" s="19">
        <f t="shared" si="60"/>
        <v>0</v>
      </c>
      <c r="AC370" s="19">
        <f t="shared" si="60"/>
        <v>-5512.595277473738</v>
      </c>
      <c r="AD370" s="19">
        <f t="shared" si="60"/>
        <v>236.81745934409992</v>
      </c>
      <c r="AE370" s="19">
        <f t="shared" si="61"/>
        <v>0</v>
      </c>
      <c r="AF370" s="19">
        <f t="shared" si="62"/>
        <v>10295.589772593637</v>
      </c>
      <c r="AG370" s="112"/>
      <c r="AH370" s="117">
        <f>'[4]Sped FY 2021'!DZ386</f>
        <v>316.09827801254471</v>
      </c>
      <c r="AI370" s="19">
        <f t="shared" si="64"/>
        <v>39.3785063505957</v>
      </c>
      <c r="AJ370" s="19">
        <f t="shared" si="63"/>
        <v>-25.030972328110039</v>
      </c>
      <c r="AK370" s="19">
        <f t="shared" si="63"/>
        <v>34.913625160752055</v>
      </c>
      <c r="AL370" s="19">
        <f t="shared" si="63"/>
        <v>0</v>
      </c>
      <c r="AM370" s="19">
        <f t="shared" si="63"/>
        <v>-17.439497969220081</v>
      </c>
      <c r="AN370" s="19">
        <f t="shared" si="63"/>
        <v>0.74918933704125257</v>
      </c>
      <c r="AO370" s="19">
        <f t="shared" si="63"/>
        <v>0</v>
      </c>
      <c r="AP370" s="19">
        <f t="shared" si="63"/>
        <v>32.570850551058825</v>
      </c>
      <c r="AQ370" s="118">
        <f>'[4]Sped FY 2021'!CR386</f>
        <v>568.4536386593013</v>
      </c>
      <c r="AR370" s="119">
        <f>'[4]Sped FY 2021'!CS386</f>
        <v>535.17924488878907</v>
      </c>
      <c r="AS370" s="188">
        <f>'[5]Sped FY 2021'!CO386</f>
        <v>0.70232107369073937</v>
      </c>
      <c r="AT370" s="189">
        <f>'[5]Sped FY 2021'!CQ386</f>
        <v>0.72134689556063281</v>
      </c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  <c r="CB370" s="162"/>
      <c r="CC370" s="162"/>
      <c r="CD370" s="162"/>
      <c r="CE370" s="162"/>
      <c r="CF370" s="162"/>
      <c r="CG370" s="162"/>
      <c r="CH370" s="162"/>
      <c r="CI370" s="162"/>
      <c r="CJ370" s="162"/>
    </row>
    <row r="371" spans="1:88" ht="15" x14ac:dyDescent="0.25">
      <c r="A371" s="194">
        <v>2889</v>
      </c>
      <c r="B371" s="194">
        <v>1</v>
      </c>
      <c r="C371" s="195" t="s">
        <v>324</v>
      </c>
      <c r="D371" s="157">
        <v>6</v>
      </c>
      <c r="E371" s="120">
        <f>'[4]Sped FY 2021'!AB387</f>
        <v>650319.69897215627</v>
      </c>
      <c r="F371" s="120">
        <f>'[4]Sped FY 2021'!AK387</f>
        <v>143889.56290929252</v>
      </c>
      <c r="G371" s="120">
        <f>'[4]Sped FY 2021'!BP387</f>
        <v>39100.632417507783</v>
      </c>
      <c r="H371" s="120">
        <f>-'[4]Sped FY 2021'!CI387</f>
        <v>0</v>
      </c>
      <c r="I371" s="120">
        <f>'[4]Sped FY 2021'!CB387</f>
        <v>0</v>
      </c>
      <c r="J371" s="120">
        <f>'[4]Sped FY 2021'!BF387-'[4]Sped FY 2021'!BI387</f>
        <v>-143158.34264771175</v>
      </c>
      <c r="K371" s="120">
        <f>'[4]Sped FY 2021'!CJ387</f>
        <v>0</v>
      </c>
      <c r="L371" s="138">
        <f t="shared" si="56"/>
        <v>690151.55165124487</v>
      </c>
      <c r="M371" s="134">
        <f t="shared" si="57"/>
        <v>0</v>
      </c>
      <c r="N371" s="158">
        <v>2889</v>
      </c>
      <c r="O371" s="159">
        <v>1</v>
      </c>
      <c r="P371" s="14" t="s">
        <v>324</v>
      </c>
      <c r="Q371" s="14">
        <v>6</v>
      </c>
      <c r="R371" s="120">
        <v>650319.69897215627</v>
      </c>
      <c r="S371" s="120">
        <v>143889.98800967305</v>
      </c>
      <c r="T371" s="120">
        <v>0</v>
      </c>
      <c r="U371" s="120">
        <v>0</v>
      </c>
      <c r="V371" s="120">
        <v>-144326.39896836667</v>
      </c>
      <c r="W371" s="138">
        <v>649883.28801346268</v>
      </c>
      <c r="X371" s="152"/>
      <c r="Y371" s="19">
        <f t="shared" si="58"/>
        <v>0</v>
      </c>
      <c r="Z371" s="19">
        <f t="shared" si="58"/>
        <v>-0.42510038052569143</v>
      </c>
      <c r="AA371" s="19">
        <f t="shared" si="59"/>
        <v>39100.632417507783</v>
      </c>
      <c r="AB371" s="19">
        <f t="shared" si="60"/>
        <v>0</v>
      </c>
      <c r="AC371" s="19">
        <f t="shared" si="60"/>
        <v>0</v>
      </c>
      <c r="AD371" s="19">
        <f t="shared" si="60"/>
        <v>1168.0563206549268</v>
      </c>
      <c r="AE371" s="19">
        <f t="shared" si="61"/>
        <v>0</v>
      </c>
      <c r="AF371" s="19">
        <f t="shared" si="62"/>
        <v>40268.263637782191</v>
      </c>
      <c r="AG371" s="112"/>
      <c r="AH371" s="117">
        <f>'[4]Sped FY 2021'!DZ387</f>
        <v>748.54805187331783</v>
      </c>
      <c r="AI371" s="19">
        <f t="shared" si="64"/>
        <v>0</v>
      </c>
      <c r="AJ371" s="19">
        <f t="shared" si="63"/>
        <v>-5.6789992233876555E-4</v>
      </c>
      <c r="AK371" s="19">
        <f t="shared" si="63"/>
        <v>52.235300485592695</v>
      </c>
      <c r="AL371" s="19">
        <f t="shared" si="63"/>
        <v>0</v>
      </c>
      <c r="AM371" s="19">
        <f t="shared" si="63"/>
        <v>0</v>
      </c>
      <c r="AN371" s="19">
        <f t="shared" si="63"/>
        <v>1.5604293107593383</v>
      </c>
      <c r="AO371" s="19">
        <f t="shared" si="63"/>
        <v>0</v>
      </c>
      <c r="AP371" s="19">
        <f t="shared" si="63"/>
        <v>53.795161896429704</v>
      </c>
      <c r="AQ371" s="118">
        <f>'[4]Sped FY 2021'!CR387</f>
        <v>865.30130714920745</v>
      </c>
      <c r="AR371" s="119">
        <f>'[4]Sped FY 2021'!CS387</f>
        <v>811.41246985609473</v>
      </c>
      <c r="AS371" s="188">
        <f>'[5]Sped FY 2021'!CO387</f>
        <v>0.59536803163275809</v>
      </c>
      <c r="AT371" s="189">
        <f>'[5]Sped FY 2021'!CQ387</f>
        <v>0.62772792727106075</v>
      </c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  <c r="CB371" s="162"/>
      <c r="CC371" s="162"/>
      <c r="CD371" s="162"/>
      <c r="CE371" s="162"/>
      <c r="CF371" s="162"/>
      <c r="CG371" s="162"/>
      <c r="CH371" s="162"/>
      <c r="CI371" s="162"/>
      <c r="CJ371" s="162"/>
    </row>
    <row r="372" spans="1:88" ht="15" x14ac:dyDescent="0.25">
      <c r="A372" s="194">
        <v>2890</v>
      </c>
      <c r="B372" s="194">
        <v>1</v>
      </c>
      <c r="C372" s="195" t="s">
        <v>325</v>
      </c>
      <c r="D372" s="157">
        <v>6</v>
      </c>
      <c r="E372" s="120">
        <f>'[4]Sped FY 2021'!AB388</f>
        <v>739235.14373042912</v>
      </c>
      <c r="F372" s="120">
        <f>'[4]Sped FY 2021'!AK388</f>
        <v>188100.64891802191</v>
      </c>
      <c r="G372" s="120">
        <f>'[4]Sped FY 2021'!BP388</f>
        <v>40792.647295692579</v>
      </c>
      <c r="H372" s="120">
        <f>-'[4]Sped FY 2021'!CI388</f>
        <v>0</v>
      </c>
      <c r="I372" s="120">
        <f>'[4]Sped FY 2021'!CB388</f>
        <v>60803.758072876721</v>
      </c>
      <c r="J372" s="120">
        <f>'[4]Sped FY 2021'!BF388-'[4]Sped FY 2021'!BI388</f>
        <v>-320153.945640994</v>
      </c>
      <c r="K372" s="120">
        <f>'[4]Sped FY 2021'!CJ388</f>
        <v>0</v>
      </c>
      <c r="L372" s="138">
        <f t="shared" si="56"/>
        <v>708778.25237602636</v>
      </c>
      <c r="M372" s="134">
        <f t="shared" si="57"/>
        <v>0</v>
      </c>
      <c r="N372" s="158">
        <v>2890</v>
      </c>
      <c r="O372" s="159">
        <v>1</v>
      </c>
      <c r="P372" s="14" t="s">
        <v>325</v>
      </c>
      <c r="Q372" s="14">
        <v>6</v>
      </c>
      <c r="R372" s="120">
        <v>739235.14373042912</v>
      </c>
      <c r="S372" s="120">
        <v>188482.30706177093</v>
      </c>
      <c r="T372" s="120">
        <v>0</v>
      </c>
      <c r="U372" s="120">
        <v>76646.846593303839</v>
      </c>
      <c r="V372" s="120">
        <v>-335099.02639505448</v>
      </c>
      <c r="W372" s="138">
        <v>669265.27099044947</v>
      </c>
      <c r="X372" s="152"/>
      <c r="Y372" s="19">
        <f t="shared" si="58"/>
        <v>0</v>
      </c>
      <c r="Z372" s="19">
        <f t="shared" si="58"/>
        <v>-381.65814374902402</v>
      </c>
      <c r="AA372" s="19">
        <f t="shared" si="59"/>
        <v>40792.647295692579</v>
      </c>
      <c r="AB372" s="19">
        <f t="shared" si="60"/>
        <v>0</v>
      </c>
      <c r="AC372" s="19">
        <f t="shared" si="60"/>
        <v>-15843.088520427118</v>
      </c>
      <c r="AD372" s="19">
        <f t="shared" si="60"/>
        <v>14945.080754060473</v>
      </c>
      <c r="AE372" s="19">
        <f t="shared" si="61"/>
        <v>0</v>
      </c>
      <c r="AF372" s="19">
        <f t="shared" si="62"/>
        <v>39512.981385576888</v>
      </c>
      <c r="AG372" s="112"/>
      <c r="AH372" s="117">
        <f>'[4]Sped FY 2021'!DZ388</f>
        <v>568.29366193227997</v>
      </c>
      <c r="AI372" s="19">
        <f t="shared" si="64"/>
        <v>0</v>
      </c>
      <c r="AJ372" s="19">
        <f t="shared" si="63"/>
        <v>-0.67158613462506622</v>
      </c>
      <c r="AK372" s="19">
        <f t="shared" si="63"/>
        <v>71.780929523288592</v>
      </c>
      <c r="AL372" s="19">
        <f t="shared" si="63"/>
        <v>0</v>
      </c>
      <c r="AM372" s="19">
        <f t="shared" si="63"/>
        <v>-27.878348082500768</v>
      </c>
      <c r="AN372" s="19">
        <f t="shared" si="63"/>
        <v>26.298165464744152</v>
      </c>
      <c r="AO372" s="19">
        <f t="shared" si="63"/>
        <v>0</v>
      </c>
      <c r="AP372" s="19">
        <f t="shared" si="63"/>
        <v>69.52916077090687</v>
      </c>
      <c r="AQ372" s="118">
        <f>'[4]Sped FY 2021'!CR388</f>
        <v>1172.9632029498994</v>
      </c>
      <c r="AR372" s="119">
        <f>'[4]Sped FY 2021'!CS388</f>
        <v>1102.5543668536291</v>
      </c>
      <c r="AS372" s="188">
        <f>'[5]Sped FY 2021'!CO388</f>
        <v>0.71334235032844107</v>
      </c>
      <c r="AT372" s="189">
        <f>'[5]Sped FY 2021'!CQ388</f>
        <v>0.746725334311103</v>
      </c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  <c r="CB372" s="162"/>
      <c r="CC372" s="162"/>
      <c r="CD372" s="162"/>
      <c r="CE372" s="162"/>
      <c r="CF372" s="162"/>
      <c r="CG372" s="162"/>
      <c r="CH372" s="162"/>
      <c r="CI372" s="162"/>
      <c r="CJ372" s="162"/>
    </row>
    <row r="373" spans="1:88" ht="15" x14ac:dyDescent="0.25">
      <c r="A373" s="194">
        <v>2895</v>
      </c>
      <c r="B373" s="194">
        <v>1</v>
      </c>
      <c r="C373" s="195" t="s">
        <v>326</v>
      </c>
      <c r="D373" s="157">
        <v>5</v>
      </c>
      <c r="E373" s="120">
        <f>'[4]Sped FY 2021'!AB389</f>
        <v>1283994.1662361203</v>
      </c>
      <c r="F373" s="120">
        <f>'[4]Sped FY 2021'!AK389</f>
        <v>358696.13543665409</v>
      </c>
      <c r="G373" s="120">
        <f>'[4]Sped FY 2021'!BP389</f>
        <v>73500.38878377169</v>
      </c>
      <c r="H373" s="120">
        <f>-'[4]Sped FY 2021'!CI389</f>
        <v>0</v>
      </c>
      <c r="I373" s="120">
        <f>'[4]Sped FY 2021'!CB389</f>
        <v>0</v>
      </c>
      <c r="J373" s="120">
        <f>'[4]Sped FY 2021'!BF389-'[4]Sped FY 2021'!BI389</f>
        <v>-395903.13808686717</v>
      </c>
      <c r="K373" s="120">
        <f>'[4]Sped FY 2021'!CJ389</f>
        <v>0</v>
      </c>
      <c r="L373" s="138">
        <f t="shared" si="56"/>
        <v>1320287.5523696789</v>
      </c>
      <c r="M373" s="134">
        <f t="shared" si="57"/>
        <v>0</v>
      </c>
      <c r="N373" s="158">
        <v>2895</v>
      </c>
      <c r="O373" s="159">
        <v>1</v>
      </c>
      <c r="P373" s="14" t="s">
        <v>326</v>
      </c>
      <c r="Q373" s="14">
        <v>5</v>
      </c>
      <c r="R373" s="120">
        <v>1283994.1662361203</v>
      </c>
      <c r="S373" s="120">
        <v>359582.15161510237</v>
      </c>
      <c r="T373" s="120">
        <v>0</v>
      </c>
      <c r="U373" s="120">
        <v>0</v>
      </c>
      <c r="V373" s="120">
        <v>-405511.42117972713</v>
      </c>
      <c r="W373" s="138">
        <v>1238064.8966714954</v>
      </c>
      <c r="X373" s="152"/>
      <c r="Y373" s="19">
        <f t="shared" si="58"/>
        <v>0</v>
      </c>
      <c r="Z373" s="19">
        <f t="shared" si="58"/>
        <v>-886.01617844827706</v>
      </c>
      <c r="AA373" s="19">
        <f t="shared" si="59"/>
        <v>73500.38878377169</v>
      </c>
      <c r="AB373" s="19">
        <f t="shared" si="60"/>
        <v>0</v>
      </c>
      <c r="AC373" s="19">
        <f t="shared" si="60"/>
        <v>0</v>
      </c>
      <c r="AD373" s="19">
        <f t="shared" si="60"/>
        <v>9608.2830928599578</v>
      </c>
      <c r="AE373" s="19">
        <f t="shared" si="61"/>
        <v>0</v>
      </c>
      <c r="AF373" s="19">
        <f t="shared" si="62"/>
        <v>82222.655698183458</v>
      </c>
      <c r="AG373" s="112"/>
      <c r="AH373" s="117">
        <f>'[4]Sped FY 2021'!DZ389</f>
        <v>1153.4673336249248</v>
      </c>
      <c r="AI373" s="19">
        <f t="shared" si="64"/>
        <v>0</v>
      </c>
      <c r="AJ373" s="19">
        <f t="shared" si="63"/>
        <v>-0.7681328743518494</v>
      </c>
      <c r="AK373" s="19">
        <f t="shared" si="63"/>
        <v>63.721257326626606</v>
      </c>
      <c r="AL373" s="19">
        <f t="shared" si="63"/>
        <v>0</v>
      </c>
      <c r="AM373" s="19">
        <f t="shared" si="63"/>
        <v>0</v>
      </c>
      <c r="AN373" s="19">
        <f t="shared" si="63"/>
        <v>8.3299134815241356</v>
      </c>
      <c r="AO373" s="19">
        <f t="shared" si="63"/>
        <v>0</v>
      </c>
      <c r="AP373" s="19">
        <f t="shared" si="63"/>
        <v>71.283037933798965</v>
      </c>
      <c r="AQ373" s="118">
        <f>'[4]Sped FY 2021'!CR389</f>
        <v>1094.7102263337215</v>
      </c>
      <c r="AR373" s="119">
        <f>'[4]Sped FY 2021'!CS389</f>
        <v>1023.2557260589656</v>
      </c>
      <c r="AS373" s="188">
        <f>'[5]Sped FY 2021'!CO389</f>
        <v>0.64466668956020223</v>
      </c>
      <c r="AT373" s="189">
        <f>'[5]Sped FY 2021'!CQ389</f>
        <v>0.67848485530488989</v>
      </c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  <c r="CB373" s="162"/>
      <c r="CC373" s="162"/>
      <c r="CD373" s="162"/>
      <c r="CE373" s="162"/>
      <c r="CF373" s="162"/>
      <c r="CG373" s="162"/>
      <c r="CH373" s="162"/>
      <c r="CI373" s="162"/>
      <c r="CJ373" s="162"/>
    </row>
    <row r="374" spans="1:88" ht="15" x14ac:dyDescent="0.25">
      <c r="A374" s="194">
        <v>2897</v>
      </c>
      <c r="B374" s="194">
        <v>1</v>
      </c>
      <c r="C374" s="195" t="s">
        <v>327</v>
      </c>
      <c r="D374" s="157">
        <v>5</v>
      </c>
      <c r="E374" s="120">
        <f>'[4]Sped FY 2021'!AB390</f>
        <v>1367034.8283861072</v>
      </c>
      <c r="F374" s="120">
        <f>'[4]Sped FY 2021'!AK390</f>
        <v>297503.61037491047</v>
      </c>
      <c r="G374" s="120">
        <f>'[4]Sped FY 2021'!BP390</f>
        <v>67958.750694035611</v>
      </c>
      <c r="H374" s="120">
        <f>-'[4]Sped FY 2021'!CI390</f>
        <v>0</v>
      </c>
      <c r="I374" s="120">
        <f>'[4]Sped FY 2021'!CB390</f>
        <v>0</v>
      </c>
      <c r="J374" s="120">
        <f>'[4]Sped FY 2021'!BF390-'[4]Sped FY 2021'!BI390</f>
        <v>-473469.66177182435</v>
      </c>
      <c r="K374" s="120">
        <f>'[4]Sped FY 2021'!CJ390</f>
        <v>0</v>
      </c>
      <c r="L374" s="138">
        <f t="shared" si="56"/>
        <v>1259027.527683229</v>
      </c>
      <c r="M374" s="134">
        <f t="shared" si="57"/>
        <v>0</v>
      </c>
      <c r="N374" s="158">
        <v>2897</v>
      </c>
      <c r="O374" s="159">
        <v>1</v>
      </c>
      <c r="P374" s="14" t="s">
        <v>327</v>
      </c>
      <c r="Q374" s="14">
        <v>5</v>
      </c>
      <c r="R374" s="120">
        <v>1367034.8283861072</v>
      </c>
      <c r="S374" s="120">
        <v>299101.6812683462</v>
      </c>
      <c r="T374" s="120">
        <v>0</v>
      </c>
      <c r="U374" s="120">
        <v>0</v>
      </c>
      <c r="V374" s="120">
        <v>-495934.65774486744</v>
      </c>
      <c r="W374" s="138">
        <v>1170201.851909586</v>
      </c>
      <c r="X374" s="152"/>
      <c r="Y374" s="19">
        <f t="shared" si="58"/>
        <v>0</v>
      </c>
      <c r="Z374" s="19">
        <f t="shared" si="58"/>
        <v>-1598.070893435739</v>
      </c>
      <c r="AA374" s="19">
        <f t="shared" si="59"/>
        <v>67958.750694035611</v>
      </c>
      <c r="AB374" s="19">
        <f t="shared" si="60"/>
        <v>0</v>
      </c>
      <c r="AC374" s="19">
        <f t="shared" si="60"/>
        <v>0</v>
      </c>
      <c r="AD374" s="19">
        <f t="shared" si="60"/>
        <v>22464.995973043086</v>
      </c>
      <c r="AE374" s="19">
        <f t="shared" si="61"/>
        <v>0</v>
      </c>
      <c r="AF374" s="19">
        <f t="shared" si="62"/>
        <v>88825.675773642957</v>
      </c>
      <c r="AG374" s="112"/>
      <c r="AH374" s="117">
        <f>'[4]Sped FY 2021'!DZ390</f>
        <v>1113.2768341954848</v>
      </c>
      <c r="AI374" s="19">
        <f t="shared" si="64"/>
        <v>0</v>
      </c>
      <c r="AJ374" s="19">
        <f t="shared" si="63"/>
        <v>-1.4354658646881782</v>
      </c>
      <c r="AK374" s="19">
        <f t="shared" si="63"/>
        <v>61.043891875416911</v>
      </c>
      <c r="AL374" s="19">
        <f t="shared" si="63"/>
        <v>0</v>
      </c>
      <c r="AM374" s="19">
        <f t="shared" si="63"/>
        <v>0</v>
      </c>
      <c r="AN374" s="19">
        <f t="shared" si="63"/>
        <v>20.179164142293082</v>
      </c>
      <c r="AO374" s="19">
        <f t="shared" si="63"/>
        <v>0</v>
      </c>
      <c r="AP374" s="19">
        <f t="shared" si="63"/>
        <v>79.78759015302181</v>
      </c>
      <c r="AQ374" s="118">
        <f>'[4]Sped FY 2021'!CR390</f>
        <v>1021.2300755556279</v>
      </c>
      <c r="AR374" s="119">
        <f>'[4]Sped FY 2021'!CS390</f>
        <v>942.44499175447277</v>
      </c>
      <c r="AS374" s="188">
        <f>'[5]Sped FY 2021'!CO390</f>
        <v>0.64809523907025524</v>
      </c>
      <c r="AT374" s="189">
        <f>'[5]Sped FY 2021'!CQ390</f>
        <v>0.69403685952628957</v>
      </c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  <c r="CB374" s="162"/>
      <c r="CC374" s="162"/>
      <c r="CD374" s="162"/>
      <c r="CE374" s="162"/>
      <c r="CF374" s="162"/>
      <c r="CG374" s="162"/>
      <c r="CH374" s="162"/>
      <c r="CI374" s="162"/>
      <c r="CJ374" s="162"/>
    </row>
    <row r="375" spans="1:88" ht="15" x14ac:dyDescent="0.25">
      <c r="A375" s="194">
        <v>2898</v>
      </c>
      <c r="B375" s="194">
        <v>1</v>
      </c>
      <c r="C375" s="195" t="s">
        <v>328</v>
      </c>
      <c r="D375" s="157">
        <v>6</v>
      </c>
      <c r="E375" s="120">
        <f>'[4]Sped FY 2021'!AB391</f>
        <v>467251.19896678691</v>
      </c>
      <c r="F375" s="120">
        <f>'[4]Sped FY 2021'!AK391</f>
        <v>122057.91224355946</v>
      </c>
      <c r="G375" s="120">
        <f>'[4]Sped FY 2021'!BP391</f>
        <v>31193.233806324173</v>
      </c>
      <c r="H375" s="120">
        <f>-'[4]Sped FY 2021'!CI391</f>
        <v>0</v>
      </c>
      <c r="I375" s="120">
        <f>'[4]Sped FY 2021'!CB391</f>
        <v>0</v>
      </c>
      <c r="J375" s="120">
        <f>'[4]Sped FY 2021'!BF391-'[4]Sped FY 2021'!BI391</f>
        <v>-183220.16027155015</v>
      </c>
      <c r="K375" s="120">
        <f>'[4]Sped FY 2021'!CJ391</f>
        <v>0</v>
      </c>
      <c r="L375" s="138">
        <f t="shared" si="56"/>
        <v>437282.18474512035</v>
      </c>
      <c r="M375" s="134">
        <f t="shared" si="57"/>
        <v>0</v>
      </c>
      <c r="N375" s="158">
        <v>2898</v>
      </c>
      <c r="O375" s="159">
        <v>1</v>
      </c>
      <c r="P375" s="14" t="s">
        <v>328</v>
      </c>
      <c r="Q375" s="14">
        <v>6</v>
      </c>
      <c r="R375" s="120">
        <v>467251.19896678691</v>
      </c>
      <c r="S375" s="120">
        <v>122149.48353592196</v>
      </c>
      <c r="T375" s="120">
        <v>0</v>
      </c>
      <c r="U375" s="120">
        <v>0</v>
      </c>
      <c r="V375" s="120">
        <v>-185909.13841289509</v>
      </c>
      <c r="W375" s="138">
        <v>403491.54408981377</v>
      </c>
      <c r="X375" s="152"/>
      <c r="Y375" s="19">
        <f t="shared" si="58"/>
        <v>0</v>
      </c>
      <c r="Z375" s="19">
        <f t="shared" si="58"/>
        <v>-91.571292362496024</v>
      </c>
      <c r="AA375" s="19">
        <f t="shared" si="59"/>
        <v>31193.233806324173</v>
      </c>
      <c r="AB375" s="19">
        <f t="shared" si="60"/>
        <v>0</v>
      </c>
      <c r="AC375" s="19">
        <f t="shared" si="60"/>
        <v>0</v>
      </c>
      <c r="AD375" s="19">
        <f t="shared" si="60"/>
        <v>2688.9781413449382</v>
      </c>
      <c r="AE375" s="19">
        <f t="shared" si="61"/>
        <v>0</v>
      </c>
      <c r="AF375" s="19">
        <f t="shared" si="62"/>
        <v>33790.640655306575</v>
      </c>
      <c r="AG375" s="112"/>
      <c r="AH375" s="117">
        <f>'[4]Sped FY 2021'!DZ391</f>
        <v>367.14021228793331</v>
      </c>
      <c r="AI375" s="19">
        <f t="shared" si="64"/>
        <v>0</v>
      </c>
      <c r="AJ375" s="19">
        <f t="shared" si="63"/>
        <v>-0.24941776819227945</v>
      </c>
      <c r="AK375" s="19">
        <f t="shared" si="63"/>
        <v>84.962727487504353</v>
      </c>
      <c r="AL375" s="19">
        <f t="shared" si="63"/>
        <v>0</v>
      </c>
      <c r="AM375" s="19">
        <f t="shared" si="63"/>
        <v>0</v>
      </c>
      <c r="AN375" s="19">
        <f t="shared" si="63"/>
        <v>7.3241177385278649</v>
      </c>
      <c r="AO375" s="19">
        <f t="shared" si="63"/>
        <v>0</v>
      </c>
      <c r="AP375" s="19">
        <f t="shared" si="63"/>
        <v>92.037427457839826</v>
      </c>
      <c r="AQ375" s="118">
        <f>'[4]Sped FY 2021'!CR391</f>
        <v>1368.0742307469948</v>
      </c>
      <c r="AR375" s="119">
        <f>'[4]Sped FY 2021'!CS391</f>
        <v>1276.7689935713311</v>
      </c>
      <c r="AS375" s="188">
        <f>'[5]Sped FY 2021'!CO391</f>
        <v>0.62269242667586677</v>
      </c>
      <c r="AT375" s="189">
        <f>'[5]Sped FY 2021'!CQ391</f>
        <v>0.66211825471208419</v>
      </c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  <c r="CB375" s="162"/>
      <c r="CC375" s="162"/>
      <c r="CD375" s="162"/>
      <c r="CE375" s="162"/>
      <c r="CF375" s="162"/>
      <c r="CG375" s="162"/>
      <c r="CH375" s="162"/>
      <c r="CI375" s="162"/>
      <c r="CJ375" s="162"/>
    </row>
    <row r="376" spans="1:88" ht="15" x14ac:dyDescent="0.25">
      <c r="A376" s="194">
        <v>2899</v>
      </c>
      <c r="B376" s="194">
        <v>1</v>
      </c>
      <c r="C376" s="195" t="s">
        <v>329</v>
      </c>
      <c r="D376" s="157">
        <v>5</v>
      </c>
      <c r="E376" s="120">
        <f>'[4]Sped FY 2021'!AB392</f>
        <v>1252192.6097770445</v>
      </c>
      <c r="F376" s="120">
        <f>'[4]Sped FY 2021'!AK392</f>
        <v>195679.21929765347</v>
      </c>
      <c r="G376" s="120">
        <f>'[4]Sped FY 2021'!BP392</f>
        <v>61787.661591203214</v>
      </c>
      <c r="H376" s="120">
        <f>-'[4]Sped FY 2021'!CI392</f>
        <v>0</v>
      </c>
      <c r="I376" s="120">
        <f>'[4]Sped FY 2021'!CB392</f>
        <v>0</v>
      </c>
      <c r="J376" s="120">
        <f>'[4]Sped FY 2021'!BF392-'[4]Sped FY 2021'!BI392</f>
        <v>-138400.35584625311</v>
      </c>
      <c r="K376" s="120">
        <f>'[4]Sped FY 2021'!CJ392</f>
        <v>0</v>
      </c>
      <c r="L376" s="138">
        <f t="shared" si="56"/>
        <v>1371259.1348196482</v>
      </c>
      <c r="M376" s="134">
        <f t="shared" si="57"/>
        <v>0</v>
      </c>
      <c r="N376" s="158">
        <v>2899</v>
      </c>
      <c r="O376" s="159">
        <v>1</v>
      </c>
      <c r="P376" s="14" t="s">
        <v>329</v>
      </c>
      <c r="Q376" s="14">
        <v>5</v>
      </c>
      <c r="R376" s="120">
        <v>1252192.6097770445</v>
      </c>
      <c r="S376" s="120">
        <v>196056.61031600833</v>
      </c>
      <c r="T376" s="120">
        <v>0</v>
      </c>
      <c r="U376" s="120">
        <v>0</v>
      </c>
      <c r="V376" s="120">
        <v>-143461.59994597713</v>
      </c>
      <c r="W376" s="138">
        <v>1304787.6201470757</v>
      </c>
      <c r="X376" s="152"/>
      <c r="Y376" s="19">
        <f t="shared" si="58"/>
        <v>0</v>
      </c>
      <c r="Z376" s="19">
        <f t="shared" si="58"/>
        <v>-377.39101835485781</v>
      </c>
      <c r="AA376" s="19">
        <f t="shared" si="59"/>
        <v>61787.661591203214</v>
      </c>
      <c r="AB376" s="19">
        <f t="shared" si="60"/>
        <v>0</v>
      </c>
      <c r="AC376" s="19">
        <f t="shared" si="60"/>
        <v>0</v>
      </c>
      <c r="AD376" s="19">
        <f t="shared" si="60"/>
        <v>5061.2440997240192</v>
      </c>
      <c r="AE376" s="19">
        <f t="shared" si="61"/>
        <v>0</v>
      </c>
      <c r="AF376" s="19">
        <f t="shared" si="62"/>
        <v>66471.514672572492</v>
      </c>
      <c r="AG376" s="112"/>
      <c r="AH376" s="117">
        <f>'[4]Sped FY 2021'!DZ392</f>
        <v>1452.8865543742518</v>
      </c>
      <c r="AI376" s="19">
        <f t="shared" si="64"/>
        <v>0</v>
      </c>
      <c r="AJ376" s="19">
        <f t="shared" si="63"/>
        <v>-0.25975257133369062</v>
      </c>
      <c r="AK376" s="19">
        <f t="shared" si="63"/>
        <v>42.527519719400757</v>
      </c>
      <c r="AL376" s="19">
        <f t="shared" si="63"/>
        <v>0</v>
      </c>
      <c r="AM376" s="19">
        <f t="shared" si="63"/>
        <v>0</v>
      </c>
      <c r="AN376" s="19">
        <f t="shared" si="63"/>
        <v>3.4835783182699092</v>
      </c>
      <c r="AO376" s="19">
        <f t="shared" si="63"/>
        <v>0</v>
      </c>
      <c r="AP376" s="19">
        <f t="shared" si="63"/>
        <v>45.751345466337057</v>
      </c>
      <c r="AQ376" s="118">
        <f>'[4]Sped FY 2021'!CR392</f>
        <v>699.4220827026038</v>
      </c>
      <c r="AR376" s="119">
        <f>'[4]Sped FY 2021'!CS392</f>
        <v>654.11683480549027</v>
      </c>
      <c r="AS376" s="188">
        <f>'[5]Sped FY 2021'!CO392</f>
        <v>0.56718373229311259</v>
      </c>
      <c r="AT376" s="189">
        <f>'[5]Sped FY 2021'!CQ392</f>
        <v>0.59956127491787259</v>
      </c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  <c r="CB376" s="162"/>
      <c r="CC376" s="162"/>
      <c r="CD376" s="162"/>
      <c r="CE376" s="162"/>
      <c r="CF376" s="162"/>
      <c r="CG376" s="162"/>
      <c r="CH376" s="162"/>
      <c r="CI376" s="162"/>
      <c r="CJ376" s="162"/>
    </row>
    <row r="377" spans="1:88" ht="15" x14ac:dyDescent="0.25">
      <c r="A377" s="194">
        <v>2902</v>
      </c>
      <c r="B377" s="194">
        <v>1</v>
      </c>
      <c r="C377" s="195" t="s">
        <v>330</v>
      </c>
      <c r="D377" s="157">
        <v>6</v>
      </c>
      <c r="E377" s="120">
        <f>'[4]Sped FY 2021'!AB393</f>
        <v>679020.57412405743</v>
      </c>
      <c r="F377" s="120">
        <f>'[4]Sped FY 2021'!AK393</f>
        <v>104539.50018638783</v>
      </c>
      <c r="G377" s="120">
        <f>'[4]Sped FY 2021'!BP393</f>
        <v>32469.640009037663</v>
      </c>
      <c r="H377" s="120">
        <f>-'[4]Sped FY 2021'!CI393</f>
        <v>0</v>
      </c>
      <c r="I377" s="120">
        <f>'[4]Sped FY 2021'!CB393</f>
        <v>0</v>
      </c>
      <c r="J377" s="120">
        <f>'[4]Sped FY 2021'!BF393-'[4]Sped FY 2021'!BI393</f>
        <v>-166274.97057514172</v>
      </c>
      <c r="K377" s="120">
        <f>'[4]Sped FY 2021'!CJ393</f>
        <v>0</v>
      </c>
      <c r="L377" s="138">
        <f t="shared" si="56"/>
        <v>649754.74374434119</v>
      </c>
      <c r="M377" s="134">
        <f t="shared" si="57"/>
        <v>0</v>
      </c>
      <c r="N377" s="158">
        <v>2902</v>
      </c>
      <c r="O377" s="159">
        <v>1</v>
      </c>
      <c r="P377" s="14" t="s">
        <v>330</v>
      </c>
      <c r="Q377" s="14">
        <v>6</v>
      </c>
      <c r="R377" s="120">
        <v>666350.83221567667</v>
      </c>
      <c r="S377" s="120">
        <v>112500.52729156765</v>
      </c>
      <c r="T377" s="120">
        <v>0</v>
      </c>
      <c r="U377" s="120">
        <v>0</v>
      </c>
      <c r="V377" s="120">
        <v>-171775.70984552731</v>
      </c>
      <c r="W377" s="138">
        <v>607075.64966171701</v>
      </c>
      <c r="X377" s="152"/>
      <c r="Y377" s="19">
        <f t="shared" si="58"/>
        <v>12669.741908380762</v>
      </c>
      <c r="Z377" s="19">
        <f t="shared" si="58"/>
        <v>-7961.027105179819</v>
      </c>
      <c r="AA377" s="19">
        <f t="shared" si="59"/>
        <v>32469.640009037663</v>
      </c>
      <c r="AB377" s="19">
        <f t="shared" si="60"/>
        <v>0</v>
      </c>
      <c r="AC377" s="19">
        <f t="shared" si="60"/>
        <v>0</v>
      </c>
      <c r="AD377" s="19">
        <f t="shared" si="60"/>
        <v>5500.7392703855876</v>
      </c>
      <c r="AE377" s="19">
        <f t="shared" si="61"/>
        <v>0</v>
      </c>
      <c r="AF377" s="19">
        <f t="shared" si="62"/>
        <v>42679.094082624186</v>
      </c>
      <c r="AG377" s="112"/>
      <c r="AH377" s="117">
        <f>'[4]Sped FY 2021'!DZ393</f>
        <v>577.7384292981983</v>
      </c>
      <c r="AI377" s="19">
        <f t="shared" si="64"/>
        <v>21.929892951333006</v>
      </c>
      <c r="AJ377" s="19">
        <f t="shared" si="63"/>
        <v>-13.779639195631132</v>
      </c>
      <c r="AK377" s="19">
        <f t="shared" si="63"/>
        <v>56.201281345400233</v>
      </c>
      <c r="AL377" s="19">
        <f t="shared" si="63"/>
        <v>0</v>
      </c>
      <c r="AM377" s="19">
        <f t="shared" si="63"/>
        <v>0</v>
      </c>
      <c r="AN377" s="19">
        <f t="shared" si="63"/>
        <v>9.5211586964494526</v>
      </c>
      <c r="AO377" s="19">
        <f t="shared" si="63"/>
        <v>0</v>
      </c>
      <c r="AP377" s="19">
        <f t="shared" si="63"/>
        <v>73.872693797551548</v>
      </c>
      <c r="AQ377" s="118">
        <f>'[4]Sped FY 2021'!CR393</f>
        <v>911.30141242791649</v>
      </c>
      <c r="AR377" s="119">
        <f>'[4]Sped FY 2021'!CS393</f>
        <v>835.65970177910992</v>
      </c>
      <c r="AS377" s="188">
        <f>'[5]Sped FY 2021'!CO393</f>
        <v>0.59796096748523331</v>
      </c>
      <c r="AT377" s="189">
        <f>'[5]Sped FY 2021'!CQ393</f>
        <v>0.64728389271426612</v>
      </c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  <c r="CB377" s="162"/>
      <c r="CC377" s="162"/>
      <c r="CD377" s="162"/>
      <c r="CE377" s="162"/>
      <c r="CF377" s="162"/>
      <c r="CG377" s="162"/>
      <c r="CH377" s="162"/>
      <c r="CI377" s="162"/>
      <c r="CJ377" s="162"/>
    </row>
    <row r="378" spans="1:88" ht="15" x14ac:dyDescent="0.25">
      <c r="A378" s="194">
        <v>2903</v>
      </c>
      <c r="B378" s="194">
        <v>1</v>
      </c>
      <c r="C378" s="195" t="s">
        <v>331</v>
      </c>
      <c r="D378" s="157">
        <v>6</v>
      </c>
      <c r="E378" s="120">
        <f>'[4]Sped FY 2021'!AB394</f>
        <v>640589.09863718925</v>
      </c>
      <c r="F378" s="120">
        <f>'[4]Sped FY 2021'!AK394</f>
        <v>200437.31580985256</v>
      </c>
      <c r="G378" s="120">
        <f>'[4]Sped FY 2021'!BP394</f>
        <v>24517.296440839655</v>
      </c>
      <c r="H378" s="120">
        <f>-'[4]Sped FY 2021'!CI394</f>
        <v>0</v>
      </c>
      <c r="I378" s="120">
        <f>'[4]Sped FY 2021'!CB394</f>
        <v>0</v>
      </c>
      <c r="J378" s="120">
        <f>'[4]Sped FY 2021'!BF394-'[4]Sped FY 2021'!BI394</f>
        <v>-38888.494980757052</v>
      </c>
      <c r="K378" s="120">
        <f>'[4]Sped FY 2021'!CJ394</f>
        <v>0</v>
      </c>
      <c r="L378" s="138">
        <f t="shared" si="56"/>
        <v>826655.21590712445</v>
      </c>
      <c r="M378" s="134">
        <f t="shared" si="57"/>
        <v>0</v>
      </c>
      <c r="N378" s="158">
        <v>2903</v>
      </c>
      <c r="O378" s="159">
        <v>1</v>
      </c>
      <c r="P378" s="14" t="s">
        <v>331</v>
      </c>
      <c r="Q378" s="14">
        <v>6</v>
      </c>
      <c r="R378" s="120">
        <v>640589.09863718925</v>
      </c>
      <c r="S378" s="120">
        <v>201138.19223700307</v>
      </c>
      <c r="T378" s="120">
        <v>0</v>
      </c>
      <c r="U378" s="120">
        <v>0</v>
      </c>
      <c r="V378" s="120">
        <v>-44340.125564753122</v>
      </c>
      <c r="W378" s="138">
        <v>797387.16530943918</v>
      </c>
      <c r="X378" s="152"/>
      <c r="Y378" s="19">
        <f t="shared" si="58"/>
        <v>0</v>
      </c>
      <c r="Z378" s="19">
        <f t="shared" si="58"/>
        <v>-700.87642715050606</v>
      </c>
      <c r="AA378" s="19">
        <f t="shared" si="59"/>
        <v>24517.296440839655</v>
      </c>
      <c r="AB378" s="19">
        <f t="shared" si="60"/>
        <v>0</v>
      </c>
      <c r="AC378" s="19">
        <f t="shared" si="60"/>
        <v>0</v>
      </c>
      <c r="AD378" s="19">
        <f t="shared" si="60"/>
        <v>5451.6305839960696</v>
      </c>
      <c r="AE378" s="19">
        <f t="shared" si="61"/>
        <v>0</v>
      </c>
      <c r="AF378" s="19">
        <f t="shared" si="62"/>
        <v>29268.050597685273</v>
      </c>
      <c r="AG378" s="112"/>
      <c r="AH378" s="117">
        <f>'[4]Sped FY 2021'!DZ394</f>
        <v>497.35743043931859</v>
      </c>
      <c r="AI378" s="19">
        <f t="shared" si="64"/>
        <v>0</v>
      </c>
      <c r="AJ378" s="19">
        <f t="shared" si="63"/>
        <v>-1.4092006759231848</v>
      </c>
      <c r="AK378" s="19">
        <f t="shared" si="63"/>
        <v>49.295124472521479</v>
      </c>
      <c r="AL378" s="19">
        <f t="shared" si="63"/>
        <v>0</v>
      </c>
      <c r="AM378" s="19">
        <f t="shared" si="63"/>
        <v>0</v>
      </c>
      <c r="AN378" s="19">
        <f t="shared" si="63"/>
        <v>10.961192595796978</v>
      </c>
      <c r="AO378" s="19">
        <f t="shared" si="63"/>
        <v>0</v>
      </c>
      <c r="AP378" s="19">
        <f t="shared" si="63"/>
        <v>58.847116392395385</v>
      </c>
      <c r="AQ378" s="118">
        <f>'[4]Sped FY 2021'!CR394</f>
        <v>803.64515934079577</v>
      </c>
      <c r="AR378" s="119">
        <f>'[4]Sped FY 2021'!CS394</f>
        <v>742.83625296201376</v>
      </c>
      <c r="AS378" s="188">
        <f>'[5]Sped FY 2021'!CO394</f>
        <v>0.70236963393931218</v>
      </c>
      <c r="AT378" s="189">
        <f>'[5]Sped FY 2021'!CQ394</f>
        <v>0.7274708550879444</v>
      </c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  <c r="CB378" s="162"/>
      <c r="CC378" s="162"/>
      <c r="CD378" s="162"/>
      <c r="CE378" s="162"/>
      <c r="CF378" s="162"/>
      <c r="CG378" s="162"/>
      <c r="CH378" s="162"/>
      <c r="CI378" s="162"/>
      <c r="CJ378" s="162"/>
    </row>
    <row r="379" spans="1:88" ht="15" x14ac:dyDescent="0.25">
      <c r="A379" s="194">
        <v>2904</v>
      </c>
      <c r="B379" s="194">
        <v>1</v>
      </c>
      <c r="C379" s="195" t="s">
        <v>332</v>
      </c>
      <c r="D379" s="157">
        <v>6</v>
      </c>
      <c r="E379" s="120">
        <f>'[4]Sped FY 2021'!AB395</f>
        <v>773670.97653443087</v>
      </c>
      <c r="F379" s="120">
        <f>'[4]Sped FY 2021'!AK395</f>
        <v>195210.84369250151</v>
      </c>
      <c r="G379" s="120">
        <f>'[4]Sped FY 2021'!BP395</f>
        <v>48675.29460671846</v>
      </c>
      <c r="H379" s="120">
        <f>-'[4]Sped FY 2021'!CI395</f>
        <v>0</v>
      </c>
      <c r="I379" s="120">
        <f>'[4]Sped FY 2021'!CB395</f>
        <v>0</v>
      </c>
      <c r="J379" s="120">
        <f>'[4]Sped FY 2021'!BF395-'[4]Sped FY 2021'!BI395</f>
        <v>-250879.00661242474</v>
      </c>
      <c r="K379" s="120">
        <f>'[4]Sped FY 2021'!CJ395</f>
        <v>0</v>
      </c>
      <c r="L379" s="138">
        <f t="shared" si="56"/>
        <v>766678.10822122614</v>
      </c>
      <c r="M379" s="134">
        <f t="shared" si="57"/>
        <v>0</v>
      </c>
      <c r="N379" s="158">
        <v>2904</v>
      </c>
      <c r="O379" s="159">
        <v>1</v>
      </c>
      <c r="P379" s="14" t="s">
        <v>332</v>
      </c>
      <c r="Q379" s="14">
        <v>6</v>
      </c>
      <c r="R379" s="120">
        <v>773670.97653443087</v>
      </c>
      <c r="S379" s="120">
        <v>195506.9724811893</v>
      </c>
      <c r="T379" s="120">
        <v>-57082.640685414808</v>
      </c>
      <c r="U379" s="120">
        <v>0</v>
      </c>
      <c r="V379" s="120">
        <v>-254705.98745319928</v>
      </c>
      <c r="W379" s="138">
        <v>657389.32087700604</v>
      </c>
      <c r="X379" s="152"/>
      <c r="Y379" s="19">
        <f t="shared" si="58"/>
        <v>0</v>
      </c>
      <c r="Z379" s="19">
        <f t="shared" si="58"/>
        <v>-296.12878868778353</v>
      </c>
      <c r="AA379" s="19">
        <f t="shared" si="59"/>
        <v>48675.29460671846</v>
      </c>
      <c r="AB379" s="19">
        <f t="shared" si="60"/>
        <v>57082.640685414808</v>
      </c>
      <c r="AC379" s="19">
        <f t="shared" si="60"/>
        <v>0</v>
      </c>
      <c r="AD379" s="19">
        <f t="shared" si="60"/>
        <v>3826.980840774544</v>
      </c>
      <c r="AE379" s="19">
        <f t="shared" si="61"/>
        <v>0</v>
      </c>
      <c r="AF379" s="19">
        <f t="shared" si="62"/>
        <v>109288.78734422009</v>
      </c>
      <c r="AG379" s="112"/>
      <c r="AH379" s="117">
        <f>'[4]Sped FY 2021'!DZ395</f>
        <v>682.23372781474211</v>
      </c>
      <c r="AI379" s="19">
        <f t="shared" si="64"/>
        <v>0</v>
      </c>
      <c r="AJ379" s="19">
        <f t="shared" si="63"/>
        <v>-0.43405767937670203</v>
      </c>
      <c r="AK379" s="19">
        <f t="shared" si="63"/>
        <v>71.34694844628973</v>
      </c>
      <c r="AL379" s="19">
        <f t="shared" si="63"/>
        <v>83.670212066846645</v>
      </c>
      <c r="AM379" s="19">
        <f t="shared" si="63"/>
        <v>0</v>
      </c>
      <c r="AN379" s="19">
        <f t="shared" si="63"/>
        <v>5.6094864336782626</v>
      </c>
      <c r="AO379" s="19">
        <f t="shared" si="63"/>
        <v>0</v>
      </c>
      <c r="AP379" s="19">
        <f t="shared" si="63"/>
        <v>160.19258926743802</v>
      </c>
      <c r="AQ379" s="118">
        <f>'[4]Sped FY 2021'!CR395</f>
        <v>1135.7346423685367</v>
      </c>
      <c r="AR379" s="119">
        <f>'[4]Sped FY 2021'!CS395</f>
        <v>972.71406491969333</v>
      </c>
      <c r="AS379" s="188">
        <f>'[5]Sped FY 2021'!CO395</f>
        <v>0.60382833748517462</v>
      </c>
      <c r="AT379" s="189">
        <f>'[5]Sped FY 2021'!CQ395</f>
        <v>0.68868665165606013</v>
      </c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  <c r="CB379" s="162"/>
      <c r="CC379" s="162"/>
      <c r="CD379" s="162"/>
      <c r="CE379" s="162"/>
      <c r="CF379" s="162"/>
      <c r="CG379" s="162"/>
      <c r="CH379" s="162"/>
      <c r="CI379" s="162"/>
      <c r="CJ379" s="162"/>
    </row>
    <row r="380" spans="1:88" ht="15" x14ac:dyDescent="0.25">
      <c r="A380" s="194">
        <v>2905</v>
      </c>
      <c r="B380" s="194">
        <v>1</v>
      </c>
      <c r="C380" s="195" t="s">
        <v>333</v>
      </c>
      <c r="D380" s="157">
        <v>5</v>
      </c>
      <c r="E380" s="120">
        <f>'[4]Sped FY 2021'!AB396</f>
        <v>2625543.1688479222</v>
      </c>
      <c r="F380" s="120">
        <f>'[4]Sped FY 2021'!AK396</f>
        <v>199670.89869306231</v>
      </c>
      <c r="G380" s="120">
        <f>'[4]Sped FY 2021'!BP396</f>
        <v>132891.89015412703</v>
      </c>
      <c r="H380" s="120">
        <f>-'[4]Sped FY 2021'!CI396</f>
        <v>0</v>
      </c>
      <c r="I380" s="120">
        <f>'[4]Sped FY 2021'!CB396</f>
        <v>0</v>
      </c>
      <c r="J380" s="120">
        <f>'[4]Sped FY 2021'!BF396-'[4]Sped FY 2021'!BI396</f>
        <v>-856280.20127286646</v>
      </c>
      <c r="K380" s="120">
        <f>'[4]Sped FY 2021'!CJ396</f>
        <v>0</v>
      </c>
      <c r="L380" s="138">
        <f t="shared" si="56"/>
        <v>2101825.7564222449</v>
      </c>
      <c r="M380" s="134">
        <f t="shared" si="57"/>
        <v>0</v>
      </c>
      <c r="N380" s="158">
        <v>2905</v>
      </c>
      <c r="O380" s="159">
        <v>1</v>
      </c>
      <c r="P380" s="14" t="s">
        <v>333</v>
      </c>
      <c r="Q380" s="14">
        <v>5</v>
      </c>
      <c r="R380" s="120">
        <v>2625543.1688479222</v>
      </c>
      <c r="S380" s="120">
        <v>202015.34180860739</v>
      </c>
      <c r="T380" s="120">
        <v>0</v>
      </c>
      <c r="U380" s="120">
        <v>0</v>
      </c>
      <c r="V380" s="120">
        <v>-897625.3476064431</v>
      </c>
      <c r="W380" s="138">
        <v>1929933.1630500865</v>
      </c>
      <c r="X380" s="152"/>
      <c r="Y380" s="19">
        <f t="shared" si="58"/>
        <v>0</v>
      </c>
      <c r="Z380" s="19">
        <f t="shared" si="58"/>
        <v>-2344.4431155450875</v>
      </c>
      <c r="AA380" s="19">
        <f t="shared" si="59"/>
        <v>132891.89015412703</v>
      </c>
      <c r="AB380" s="19">
        <f t="shared" si="60"/>
        <v>0</v>
      </c>
      <c r="AC380" s="19">
        <f t="shared" si="60"/>
        <v>0</v>
      </c>
      <c r="AD380" s="19">
        <f t="shared" si="60"/>
        <v>41345.146333576646</v>
      </c>
      <c r="AE380" s="19">
        <f t="shared" si="61"/>
        <v>0</v>
      </c>
      <c r="AF380" s="19">
        <f t="shared" si="62"/>
        <v>171892.59337215847</v>
      </c>
      <c r="AG380" s="112"/>
      <c r="AH380" s="117">
        <f>'[4]Sped FY 2021'!DZ396</f>
        <v>1861.8248860688027</v>
      </c>
      <c r="AI380" s="19">
        <f t="shared" si="64"/>
        <v>0</v>
      </c>
      <c r="AJ380" s="19">
        <f t="shared" si="63"/>
        <v>-1.2592178421759745</v>
      </c>
      <c r="AK380" s="19">
        <f t="shared" si="63"/>
        <v>71.377223039877279</v>
      </c>
      <c r="AL380" s="19">
        <f t="shared" si="63"/>
        <v>0</v>
      </c>
      <c r="AM380" s="19">
        <f t="shared" si="63"/>
        <v>0</v>
      </c>
      <c r="AN380" s="19">
        <f t="shared" si="63"/>
        <v>22.2067857417439</v>
      </c>
      <c r="AO380" s="19">
        <f t="shared" si="63"/>
        <v>0</v>
      </c>
      <c r="AP380" s="19">
        <f t="shared" si="63"/>
        <v>92.324790939445137</v>
      </c>
      <c r="AQ380" s="118">
        <f>'[4]Sped FY 2021'!CR396</f>
        <v>1186.5157220363797</v>
      </c>
      <c r="AR380" s="119">
        <f>'[4]Sped FY 2021'!CS396</f>
        <v>1095.2184427030575</v>
      </c>
      <c r="AS380" s="188">
        <f>'[5]Sped FY 2021'!CO396</f>
        <v>0.53400294238348955</v>
      </c>
      <c r="AT380" s="189">
        <f>'[5]Sped FY 2021'!CQ396</f>
        <v>0.59199354122976344</v>
      </c>
      <c r="AU380" s="166"/>
      <c r="AV380" s="166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  <c r="CB380" s="162"/>
      <c r="CC380" s="162"/>
      <c r="CD380" s="162"/>
      <c r="CE380" s="162"/>
      <c r="CF380" s="162"/>
      <c r="CG380" s="162"/>
      <c r="CH380" s="162"/>
      <c r="CI380" s="162"/>
      <c r="CJ380" s="162"/>
    </row>
    <row r="381" spans="1:88" ht="15" x14ac:dyDescent="0.25">
      <c r="A381" s="194">
        <v>2906</v>
      </c>
      <c r="B381" s="194">
        <v>1</v>
      </c>
      <c r="C381" s="195" t="s">
        <v>334</v>
      </c>
      <c r="D381" s="157">
        <v>6</v>
      </c>
      <c r="E381" s="120">
        <f>'[4]Sped FY 2021'!AB397</f>
        <v>372180.68556198722</v>
      </c>
      <c r="F381" s="120">
        <f>'[4]Sped FY 2021'!AK397</f>
        <v>176211.7878949428</v>
      </c>
      <c r="G381" s="120">
        <f>'[4]Sped FY 2021'!BP397</f>
        <v>18595.857066917946</v>
      </c>
      <c r="H381" s="120">
        <f>-'[4]Sped FY 2021'!CI397</f>
        <v>0</v>
      </c>
      <c r="I381" s="120">
        <f>'[4]Sped FY 2021'!CB397</f>
        <v>20654.870786236483</v>
      </c>
      <c r="J381" s="120">
        <f>'[4]Sped FY 2021'!BF397-'[4]Sped FY 2021'!BI397</f>
        <v>16224.063685564332</v>
      </c>
      <c r="K381" s="120">
        <f>'[4]Sped FY 2021'!CJ397</f>
        <v>0</v>
      </c>
      <c r="L381" s="138">
        <f t="shared" si="56"/>
        <v>603867.26499564876</v>
      </c>
      <c r="M381" s="134">
        <f t="shared" si="57"/>
        <v>0</v>
      </c>
      <c r="N381" s="158">
        <v>2906</v>
      </c>
      <c r="O381" s="159">
        <v>1</v>
      </c>
      <c r="P381" s="14" t="s">
        <v>334</v>
      </c>
      <c r="Q381" s="14">
        <v>6</v>
      </c>
      <c r="R381" s="120">
        <v>338136.99205169943</v>
      </c>
      <c r="S381" s="120">
        <v>197358.5836514041</v>
      </c>
      <c r="T381" s="120">
        <v>0</v>
      </c>
      <c r="U381" s="120">
        <v>29925.724649426877</v>
      </c>
      <c r="V381" s="120">
        <v>20971.317169933645</v>
      </c>
      <c r="W381" s="138">
        <v>586392.61752246413</v>
      </c>
      <c r="X381" s="152"/>
      <c r="Y381" s="19">
        <f t="shared" si="58"/>
        <v>34043.693510287791</v>
      </c>
      <c r="Z381" s="19">
        <f t="shared" si="58"/>
        <v>-21146.795756461303</v>
      </c>
      <c r="AA381" s="19">
        <f t="shared" si="59"/>
        <v>18595.857066917946</v>
      </c>
      <c r="AB381" s="19">
        <f t="shared" si="60"/>
        <v>0</v>
      </c>
      <c r="AC381" s="19">
        <f t="shared" si="60"/>
        <v>-9270.8538631903939</v>
      </c>
      <c r="AD381" s="19">
        <f t="shared" si="60"/>
        <v>-4747.2534843693138</v>
      </c>
      <c r="AE381" s="19">
        <f t="shared" si="61"/>
        <v>0</v>
      </c>
      <c r="AF381" s="19">
        <f t="shared" si="62"/>
        <v>17474.647473184625</v>
      </c>
      <c r="AG381" s="112"/>
      <c r="AH381" s="117">
        <f>'[4]Sped FY 2021'!DZ397</f>
        <v>388.84308197983091</v>
      </c>
      <c r="AI381" s="19">
        <f t="shared" si="64"/>
        <v>87.55123875922169</v>
      </c>
      <c r="AJ381" s="19">
        <f t="shared" si="63"/>
        <v>-54.383880635834934</v>
      </c>
      <c r="AK381" s="19">
        <f t="shared" si="63"/>
        <v>47.823551269667448</v>
      </c>
      <c r="AL381" s="19">
        <f t="shared" si="63"/>
        <v>0</v>
      </c>
      <c r="AM381" s="19">
        <f t="shared" si="63"/>
        <v>-23.842146852624907</v>
      </c>
      <c r="AN381" s="19">
        <f t="shared" si="63"/>
        <v>-12.208661293903518</v>
      </c>
      <c r="AO381" s="19">
        <f t="shared" si="63"/>
        <v>0</v>
      </c>
      <c r="AP381" s="19">
        <f t="shared" si="63"/>
        <v>44.940101246525522</v>
      </c>
      <c r="AQ381" s="118">
        <f>'[4]Sped FY 2021'!CR397</f>
        <v>776.03501056934977</v>
      </c>
      <c r="AR381" s="119">
        <f>'[4]Sped FY 2021'!CS397</f>
        <v>729.57858068481733</v>
      </c>
      <c r="AS381" s="188">
        <f>'[5]Sped FY 2021'!CO397</f>
        <v>0.64024782826333804</v>
      </c>
      <c r="AT381" s="189">
        <f>'[5]Sped FY 2021'!CQ397</f>
        <v>0.66063446214173793</v>
      </c>
      <c r="AU381" s="166"/>
      <c r="AV381" s="166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  <c r="CB381" s="162"/>
      <c r="CC381" s="162"/>
      <c r="CD381" s="162"/>
      <c r="CE381" s="162"/>
      <c r="CF381" s="162"/>
      <c r="CG381" s="162"/>
      <c r="CH381" s="162"/>
      <c r="CI381" s="162"/>
      <c r="CJ381" s="162"/>
    </row>
    <row r="382" spans="1:88" ht="15" x14ac:dyDescent="0.25">
      <c r="A382" s="194">
        <v>2907</v>
      </c>
      <c r="B382" s="194">
        <v>1</v>
      </c>
      <c r="C382" s="195" t="s">
        <v>335</v>
      </c>
      <c r="D382" s="157">
        <v>6</v>
      </c>
      <c r="E382" s="120">
        <f>'[4]Sped FY 2021'!AB398</f>
        <v>228741.55854129462</v>
      </c>
      <c r="F382" s="120">
        <f>'[4]Sped FY 2021'!AK398</f>
        <v>52022.454261428808</v>
      </c>
      <c r="G382" s="120">
        <f>'[4]Sped FY 2021'!BP398</f>
        <v>27826.530651128156</v>
      </c>
      <c r="H382" s="120">
        <f>-'[4]Sped FY 2021'!CI398</f>
        <v>0</v>
      </c>
      <c r="I382" s="120">
        <f>'[4]Sped FY 2021'!CB398</f>
        <v>0</v>
      </c>
      <c r="J382" s="120">
        <f>'[4]Sped FY 2021'!BF398-'[4]Sped FY 2021'!BI398</f>
        <v>-327309.33551211481</v>
      </c>
      <c r="K382" s="120">
        <f>'[4]Sped FY 2021'!CJ398</f>
        <v>0</v>
      </c>
      <c r="L382" s="138">
        <f t="shared" si="56"/>
        <v>-18718.792058263207</v>
      </c>
      <c r="M382" s="134">
        <f t="shared" si="57"/>
        <v>0</v>
      </c>
      <c r="N382" s="158">
        <v>2907</v>
      </c>
      <c r="O382" s="159">
        <v>1</v>
      </c>
      <c r="P382" s="14" t="s">
        <v>335</v>
      </c>
      <c r="Q382" s="14">
        <v>6</v>
      </c>
      <c r="R382" s="120">
        <v>228741.55854129462</v>
      </c>
      <c r="S382" s="120">
        <v>51953.466500110757</v>
      </c>
      <c r="T382" s="120">
        <v>-140547.01004072011</v>
      </c>
      <c r="U382" s="120">
        <v>0</v>
      </c>
      <c r="V382" s="120">
        <v>-341601.72662206867</v>
      </c>
      <c r="W382" s="138">
        <v>-201453.71162138338</v>
      </c>
      <c r="X382" s="152"/>
      <c r="Y382" s="19">
        <f t="shared" si="58"/>
        <v>0</v>
      </c>
      <c r="Z382" s="19">
        <f t="shared" si="58"/>
        <v>68.987761318050616</v>
      </c>
      <c r="AA382" s="19">
        <f t="shared" si="59"/>
        <v>27826.530651128156</v>
      </c>
      <c r="AB382" s="19">
        <f t="shared" si="60"/>
        <v>140547.01004072011</v>
      </c>
      <c r="AC382" s="19">
        <f t="shared" si="60"/>
        <v>0</v>
      </c>
      <c r="AD382" s="19">
        <f t="shared" si="60"/>
        <v>14292.391109953867</v>
      </c>
      <c r="AE382" s="19">
        <f t="shared" si="61"/>
        <v>0</v>
      </c>
      <c r="AF382" s="19">
        <f t="shared" si="62"/>
        <v>182734.91956312017</v>
      </c>
      <c r="AG382" s="112"/>
      <c r="AH382" s="117">
        <f>'[4]Sped FY 2021'!DZ398</f>
        <v>400.90023180866285</v>
      </c>
      <c r="AI382" s="19">
        <f t="shared" si="64"/>
        <v>0</v>
      </c>
      <c r="AJ382" s="19">
        <f t="shared" si="63"/>
        <v>0.17208211880250626</v>
      </c>
      <c r="AK382" s="19">
        <f t="shared" si="63"/>
        <v>69.410113647449549</v>
      </c>
      <c r="AL382" s="19">
        <f t="shared" si="63"/>
        <v>350.57852026336269</v>
      </c>
      <c r="AM382" s="19">
        <f t="shared" si="63"/>
        <v>0</v>
      </c>
      <c r="AN382" s="19">
        <f t="shared" si="63"/>
        <v>35.65074294288555</v>
      </c>
      <c r="AO382" s="19">
        <f t="shared" si="63"/>
        <v>0</v>
      </c>
      <c r="AP382" s="19">
        <f t="shared" si="63"/>
        <v>455.81145897250025</v>
      </c>
      <c r="AQ382" s="118">
        <f>'[4]Sped FY 2021'!CR398</f>
        <v>1524.0793042521036</v>
      </c>
      <c r="AR382" s="119">
        <f>'[4]Sped FY 2021'!CS398</f>
        <v>1076.7570243501357</v>
      </c>
      <c r="AS382" s="188">
        <f>'[5]Sped FY 2021'!CO398</f>
        <v>0.16764065952230001</v>
      </c>
      <c r="AT382" s="189">
        <f>'[5]Sped FY 2021'!CQ398</f>
        <v>0.68250438331630636</v>
      </c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  <c r="CB382" s="162"/>
      <c r="CC382" s="162"/>
      <c r="CD382" s="162"/>
      <c r="CE382" s="162"/>
      <c r="CF382" s="162"/>
      <c r="CG382" s="162"/>
      <c r="CH382" s="162"/>
      <c r="CI382" s="162"/>
      <c r="CJ382" s="162"/>
    </row>
    <row r="383" spans="1:88" ht="15" x14ac:dyDescent="0.25">
      <c r="A383" s="194">
        <v>2908</v>
      </c>
      <c r="B383" s="194">
        <v>1</v>
      </c>
      <c r="C383" s="195" t="s">
        <v>336</v>
      </c>
      <c r="D383" s="157">
        <v>6</v>
      </c>
      <c r="E383" s="120">
        <f>'[4]Sped FY 2021'!AB399</f>
        <v>261401.80742895897</v>
      </c>
      <c r="F383" s="120">
        <f>'[4]Sped FY 2021'!AK399</f>
        <v>51389.422965937039</v>
      </c>
      <c r="G383" s="120">
        <f>'[4]Sped FY 2021'!BP399</f>
        <v>20165.819729563333</v>
      </c>
      <c r="H383" s="120">
        <f>-'[4]Sped FY 2021'!CI399</f>
        <v>0</v>
      </c>
      <c r="I383" s="120">
        <f>'[4]Sped FY 2021'!CB399</f>
        <v>10033.209742111067</v>
      </c>
      <c r="J383" s="120">
        <f>'[4]Sped FY 2021'!BF399-'[4]Sped FY 2021'!BI399</f>
        <v>-113551.61411536574</v>
      </c>
      <c r="K383" s="120">
        <f>'[4]Sped FY 2021'!CJ399</f>
        <v>0</v>
      </c>
      <c r="L383" s="138">
        <f t="shared" si="56"/>
        <v>229438.64575120463</v>
      </c>
      <c r="M383" s="134">
        <f t="shared" si="57"/>
        <v>0</v>
      </c>
      <c r="N383" s="158">
        <v>2908</v>
      </c>
      <c r="O383" s="159">
        <v>1</v>
      </c>
      <c r="P383" s="14" t="s">
        <v>336</v>
      </c>
      <c r="Q383" s="14">
        <v>6</v>
      </c>
      <c r="R383" s="120">
        <v>261401.80742895897</v>
      </c>
      <c r="S383" s="120">
        <v>51477.789565914514</v>
      </c>
      <c r="T383" s="120">
        <v>0</v>
      </c>
      <c r="U383" s="120">
        <v>16340.964657361445</v>
      </c>
      <c r="V383" s="120">
        <v>-119546.82983361723</v>
      </c>
      <c r="W383" s="138">
        <v>209673.7318186177</v>
      </c>
      <c r="X383" s="152"/>
      <c r="Y383" s="19">
        <f t="shared" si="58"/>
        <v>0</v>
      </c>
      <c r="Z383" s="19">
        <f t="shared" si="58"/>
        <v>-88.366599977474834</v>
      </c>
      <c r="AA383" s="19">
        <f t="shared" si="59"/>
        <v>20165.819729563333</v>
      </c>
      <c r="AB383" s="19">
        <f t="shared" si="60"/>
        <v>0</v>
      </c>
      <c r="AC383" s="19">
        <f t="shared" si="60"/>
        <v>-6307.754915250378</v>
      </c>
      <c r="AD383" s="19">
        <f t="shared" si="60"/>
        <v>5995.2157182514929</v>
      </c>
      <c r="AE383" s="19">
        <f t="shared" si="61"/>
        <v>0</v>
      </c>
      <c r="AF383" s="19">
        <f t="shared" si="62"/>
        <v>19764.913932586933</v>
      </c>
      <c r="AG383" s="112"/>
      <c r="AH383" s="117">
        <f>'[4]Sped FY 2021'!DZ399</f>
        <v>487.30980558195859</v>
      </c>
      <c r="AI383" s="19">
        <f t="shared" si="64"/>
        <v>0</v>
      </c>
      <c r="AJ383" s="19">
        <f t="shared" si="63"/>
        <v>-0.18133556715926338</v>
      </c>
      <c r="AK383" s="19">
        <f t="shared" si="63"/>
        <v>41.381928905536313</v>
      </c>
      <c r="AL383" s="19">
        <f t="shared" si="63"/>
        <v>0</v>
      </c>
      <c r="AM383" s="19">
        <f t="shared" ref="AM383:AP446" si="65">IF($AH383&gt;0,AC383/$AH383,0)</f>
        <v>-12.94403445815642</v>
      </c>
      <c r="AN383" s="19">
        <f t="shared" si="65"/>
        <v>12.302678192760442</v>
      </c>
      <c r="AO383" s="19">
        <f t="shared" si="65"/>
        <v>0</v>
      </c>
      <c r="AP383" s="19">
        <f t="shared" si="65"/>
        <v>40.559237072980991</v>
      </c>
      <c r="AQ383" s="118">
        <f>'[4]Sped FY 2021'!CR399</f>
        <v>671.97886819637029</v>
      </c>
      <c r="AR383" s="119">
        <f>'[4]Sped FY 2021'!CS399</f>
        <v>632.64932635519938</v>
      </c>
      <c r="AS383" s="188">
        <f>'[5]Sped FY 2021'!CO399</f>
        <v>0.59505185854072473</v>
      </c>
      <c r="AT383" s="189">
        <f>'[5]Sped FY 2021'!CQ399</f>
        <v>0.63068479497101571</v>
      </c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  <c r="CB383" s="162"/>
      <c r="CC383" s="162"/>
      <c r="CD383" s="162"/>
      <c r="CE383" s="162"/>
      <c r="CF383" s="162"/>
      <c r="CG383" s="162"/>
      <c r="CH383" s="162"/>
      <c r="CI383" s="162"/>
      <c r="CJ383" s="162"/>
    </row>
    <row r="384" spans="1:88" ht="15" x14ac:dyDescent="0.25">
      <c r="A384" s="194">
        <v>4000</v>
      </c>
      <c r="B384" s="194">
        <v>7</v>
      </c>
      <c r="C384" s="195" t="s">
        <v>339</v>
      </c>
      <c r="D384" s="167">
        <v>7</v>
      </c>
      <c r="E384" s="120">
        <f>'[4]Sped FY 2021'!AB400</f>
        <v>0</v>
      </c>
      <c r="F384" s="120">
        <f>'[4]Sped FY 2021'!AK400</f>
        <v>0</v>
      </c>
      <c r="G384" s="120">
        <f>'[4]Sped FY 2021'!BP400</f>
        <v>0</v>
      </c>
      <c r="H384" s="120">
        <f>-'[4]Sped FY 2021'!CI400</f>
        <v>0</v>
      </c>
      <c r="I384" s="120">
        <f>'[4]Sped FY 2021'!CB400</f>
        <v>0</v>
      </c>
      <c r="J384" s="120">
        <f>'[4]Sped FY 2021'!BF400-'[4]Sped FY 2021'!BI400</f>
        <v>0</v>
      </c>
      <c r="K384" s="120">
        <f>'[4]Sped FY 2021'!CJ400</f>
        <v>0</v>
      </c>
      <c r="L384" s="138">
        <f t="shared" si="56"/>
        <v>0</v>
      </c>
      <c r="M384" s="134">
        <f t="shared" si="57"/>
        <v>0</v>
      </c>
      <c r="N384" s="158">
        <v>4000</v>
      </c>
      <c r="O384" s="159">
        <v>7</v>
      </c>
      <c r="P384" s="14" t="s">
        <v>339</v>
      </c>
      <c r="Q384" s="14">
        <v>7</v>
      </c>
      <c r="R384" s="120">
        <v>0</v>
      </c>
      <c r="S384" s="120">
        <v>0</v>
      </c>
      <c r="T384" s="120">
        <v>0</v>
      </c>
      <c r="U384" s="120">
        <v>0</v>
      </c>
      <c r="V384" s="120">
        <v>0</v>
      </c>
      <c r="W384" s="138">
        <v>0</v>
      </c>
      <c r="X384" s="152"/>
      <c r="Y384" s="19">
        <f t="shared" si="58"/>
        <v>0</v>
      </c>
      <c r="Z384" s="19">
        <f t="shared" si="58"/>
        <v>0</v>
      </c>
      <c r="AA384" s="19">
        <f t="shared" si="59"/>
        <v>0</v>
      </c>
      <c r="AB384" s="19">
        <f t="shared" si="60"/>
        <v>0</v>
      </c>
      <c r="AC384" s="19">
        <f t="shared" si="60"/>
        <v>0</v>
      </c>
      <c r="AD384" s="19">
        <f t="shared" si="60"/>
        <v>0</v>
      </c>
      <c r="AE384" s="19">
        <f t="shared" si="61"/>
        <v>0</v>
      </c>
      <c r="AF384" s="19">
        <f t="shared" si="62"/>
        <v>0</v>
      </c>
      <c r="AG384" s="112"/>
      <c r="AH384" s="117">
        <f>'[4]Sped FY 2021'!DZ400</f>
        <v>110</v>
      </c>
      <c r="AI384" s="19">
        <f t="shared" si="64"/>
        <v>0</v>
      </c>
      <c r="AJ384" s="19">
        <f t="shared" si="64"/>
        <v>0</v>
      </c>
      <c r="AK384" s="19">
        <f t="shared" si="64"/>
        <v>0</v>
      </c>
      <c r="AL384" s="19">
        <f t="shared" si="64"/>
        <v>0</v>
      </c>
      <c r="AM384" s="19">
        <f t="shared" si="65"/>
        <v>0</v>
      </c>
      <c r="AN384" s="19">
        <f t="shared" si="65"/>
        <v>0</v>
      </c>
      <c r="AO384" s="19">
        <f t="shared" si="65"/>
        <v>0</v>
      </c>
      <c r="AP384" s="19">
        <f t="shared" si="65"/>
        <v>0</v>
      </c>
      <c r="AQ384" s="118">
        <f>'[4]Sped FY 2021'!CR400</f>
        <v>0</v>
      </c>
      <c r="AR384" s="119">
        <f>'[4]Sped FY 2021'!CS400</f>
        <v>0</v>
      </c>
      <c r="AS384" s="188">
        <f>'[5]Sped FY 2021'!CO400</f>
        <v>0</v>
      </c>
      <c r="AT384" s="189">
        <f>'[5]Sped FY 2021'!CQ400</f>
        <v>0</v>
      </c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  <c r="CB384" s="162"/>
      <c r="CC384" s="162"/>
      <c r="CD384" s="162"/>
      <c r="CE384" s="162"/>
      <c r="CF384" s="162"/>
      <c r="CG384" s="162"/>
      <c r="CH384" s="162"/>
      <c r="CI384" s="162"/>
      <c r="CJ384" s="162"/>
    </row>
    <row r="385" spans="1:88" ht="15" x14ac:dyDescent="0.25">
      <c r="A385" s="194">
        <v>4001</v>
      </c>
      <c r="B385" s="194">
        <v>7</v>
      </c>
      <c r="C385" s="195" t="s">
        <v>340</v>
      </c>
      <c r="D385" s="167">
        <v>7</v>
      </c>
      <c r="E385" s="120">
        <f>'[4]Sped FY 2021'!AB401</f>
        <v>168833.74166297572</v>
      </c>
      <c r="F385" s="120">
        <f>'[4]Sped FY 2021'!AK401</f>
        <v>106618.26393707807</v>
      </c>
      <c r="G385" s="120">
        <f>'[4]Sped FY 2021'!BP401</f>
        <v>0</v>
      </c>
      <c r="H385" s="120">
        <f>-'[4]Sped FY 2021'!CI401</f>
        <v>0</v>
      </c>
      <c r="I385" s="120">
        <f>'[4]Sped FY 2021'!CB401</f>
        <v>0</v>
      </c>
      <c r="J385" s="120">
        <f>'[4]Sped FY 2021'!BF401-'[4]Sped FY 2021'!BI401</f>
        <v>175802.57769745198</v>
      </c>
      <c r="K385" s="120">
        <f>'[4]Sped FY 2021'!CJ401</f>
        <v>21975.322212181483</v>
      </c>
      <c r="L385" s="138">
        <f t="shared" si="56"/>
        <v>473229.90550968726</v>
      </c>
      <c r="M385" s="134">
        <f t="shared" si="57"/>
        <v>0</v>
      </c>
      <c r="N385" s="158">
        <v>4001</v>
      </c>
      <c r="O385" s="159">
        <v>7</v>
      </c>
      <c r="P385" s="14" t="s">
        <v>340</v>
      </c>
      <c r="Q385" s="14">
        <v>7</v>
      </c>
      <c r="R385" s="120">
        <v>159414.70327196227</v>
      </c>
      <c r="S385" s="120">
        <v>111849.53325675087</v>
      </c>
      <c r="T385" s="120">
        <v>0</v>
      </c>
      <c r="U385" s="120">
        <v>0</v>
      </c>
      <c r="V385" s="120">
        <v>201546.89207384008</v>
      </c>
      <c r="W385" s="138">
        <v>472811.12860255322</v>
      </c>
      <c r="X385" s="152"/>
      <c r="Y385" s="19">
        <f t="shared" si="58"/>
        <v>9419.0383910134551</v>
      </c>
      <c r="Z385" s="19">
        <f t="shared" si="58"/>
        <v>-5231.2693196728069</v>
      </c>
      <c r="AA385" s="19">
        <f t="shared" si="59"/>
        <v>0</v>
      </c>
      <c r="AB385" s="19">
        <f t="shared" si="60"/>
        <v>0</v>
      </c>
      <c r="AC385" s="19">
        <f t="shared" si="60"/>
        <v>0</v>
      </c>
      <c r="AD385" s="19">
        <f t="shared" si="60"/>
        <v>-25744.314376388094</v>
      </c>
      <c r="AE385" s="19">
        <f t="shared" si="61"/>
        <v>21975.322212181483</v>
      </c>
      <c r="AF385" s="19">
        <f t="shared" si="62"/>
        <v>418.77690713404445</v>
      </c>
      <c r="AG385" s="112"/>
      <c r="AH385" s="117">
        <f>'[4]Sped FY 2021'!DZ401</f>
        <v>213</v>
      </c>
      <c r="AI385" s="19">
        <f t="shared" si="64"/>
        <v>44.220837516495095</v>
      </c>
      <c r="AJ385" s="19">
        <f t="shared" si="64"/>
        <v>-24.559949857618811</v>
      </c>
      <c r="AK385" s="19">
        <f t="shared" si="64"/>
        <v>0</v>
      </c>
      <c r="AL385" s="19">
        <f t="shared" si="64"/>
        <v>0</v>
      </c>
      <c r="AM385" s="19">
        <f t="shared" si="65"/>
        <v>0</v>
      </c>
      <c r="AN385" s="19">
        <f t="shared" si="65"/>
        <v>-120.86532571074223</v>
      </c>
      <c r="AO385" s="19">
        <f t="shared" si="65"/>
        <v>103.17052681775344</v>
      </c>
      <c r="AP385" s="19">
        <f t="shared" si="65"/>
        <v>1.9660887658875326</v>
      </c>
      <c r="AQ385" s="118">
        <f>'[4]Sped FY 2021'!CR401</f>
        <v>101.26852113262215</v>
      </c>
      <c r="AR385" s="119">
        <f>'[4]Sped FY 2021'!CS401</f>
        <v>99.311619697416347</v>
      </c>
      <c r="AS385" s="188">
        <f>'[5]Sped FY 2021'!CO401</f>
        <v>0.60119173588590213</v>
      </c>
      <c r="AT385" s="189">
        <f>'[5]Sped FY 2021'!CQ401</f>
        <v>0.60203739922645405</v>
      </c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  <c r="CB385" s="162"/>
      <c r="CC385" s="162"/>
      <c r="CD385" s="162"/>
      <c r="CE385" s="162"/>
      <c r="CF385" s="162"/>
      <c r="CG385" s="162"/>
      <c r="CH385" s="162"/>
      <c r="CI385" s="162"/>
      <c r="CJ385" s="162"/>
    </row>
    <row r="386" spans="1:88" ht="15" x14ac:dyDescent="0.25">
      <c r="A386" s="194">
        <v>4003</v>
      </c>
      <c r="B386" s="194">
        <v>7</v>
      </c>
      <c r="C386" s="195" t="s">
        <v>341</v>
      </c>
      <c r="D386" s="167">
        <v>7</v>
      </c>
      <c r="E386" s="120">
        <f>'[4]Sped FY 2021'!AB402</f>
        <v>128458.60275591645</v>
      </c>
      <c r="F386" s="120">
        <f>'[4]Sped FY 2021'!AK402</f>
        <v>44602.004384680447</v>
      </c>
      <c r="G386" s="120">
        <f>'[4]Sped FY 2021'!BP402</f>
        <v>0</v>
      </c>
      <c r="H386" s="120">
        <f>-'[4]Sped FY 2021'!CI402</f>
        <v>0</v>
      </c>
      <c r="I386" s="120">
        <f>'[4]Sped FY 2021'!CB402</f>
        <v>0</v>
      </c>
      <c r="J386" s="120">
        <f>'[4]Sped FY 2021'!BF402-'[4]Sped FY 2021'!BI402</f>
        <v>95045.019657177443</v>
      </c>
      <c r="K386" s="120">
        <f>'[4]Sped FY 2021'!CJ402</f>
        <v>11880.627457147173</v>
      </c>
      <c r="L386" s="138">
        <f t="shared" si="56"/>
        <v>279986.25425492151</v>
      </c>
      <c r="M386" s="134">
        <f t="shared" si="57"/>
        <v>0</v>
      </c>
      <c r="N386" s="158">
        <v>4003</v>
      </c>
      <c r="O386" s="159">
        <v>7</v>
      </c>
      <c r="P386" s="14" t="s">
        <v>341</v>
      </c>
      <c r="Q386" s="14">
        <v>7</v>
      </c>
      <c r="R386" s="120">
        <v>128458.60275591645</v>
      </c>
      <c r="S386" s="120">
        <v>44600.591222610026</v>
      </c>
      <c r="T386" s="120">
        <v>0</v>
      </c>
      <c r="U386" s="120">
        <v>0</v>
      </c>
      <c r="V386" s="120">
        <v>106926.91896018799</v>
      </c>
      <c r="W386" s="138">
        <v>279986.11293871445</v>
      </c>
      <c r="X386" s="152"/>
      <c r="Y386" s="19">
        <f t="shared" si="58"/>
        <v>0</v>
      </c>
      <c r="Z386" s="19">
        <f t="shared" si="58"/>
        <v>1.4131620704210945</v>
      </c>
      <c r="AA386" s="19">
        <f t="shared" si="59"/>
        <v>0</v>
      </c>
      <c r="AB386" s="19">
        <f t="shared" si="60"/>
        <v>0</v>
      </c>
      <c r="AC386" s="19">
        <f t="shared" si="60"/>
        <v>0</v>
      </c>
      <c r="AD386" s="19">
        <f t="shared" si="60"/>
        <v>-11881.899303010548</v>
      </c>
      <c r="AE386" s="19">
        <f t="shared" si="61"/>
        <v>11880.627457147173</v>
      </c>
      <c r="AF386" s="19">
        <f t="shared" si="62"/>
        <v>0.14131620706757531</v>
      </c>
      <c r="AG386" s="112"/>
      <c r="AH386" s="117">
        <f>'[4]Sped FY 2021'!DZ402</f>
        <v>115</v>
      </c>
      <c r="AI386" s="19">
        <f t="shared" si="64"/>
        <v>0</v>
      </c>
      <c r="AJ386" s="19">
        <f t="shared" si="64"/>
        <v>1.2288365829748649E-2</v>
      </c>
      <c r="AK386" s="19">
        <f t="shared" si="64"/>
        <v>0</v>
      </c>
      <c r="AL386" s="19">
        <f t="shared" si="64"/>
        <v>0</v>
      </c>
      <c r="AM386" s="19">
        <f t="shared" si="65"/>
        <v>0</v>
      </c>
      <c r="AN386" s="19">
        <f t="shared" si="65"/>
        <v>-103.32086350443956</v>
      </c>
      <c r="AO386" s="19">
        <f t="shared" si="65"/>
        <v>103.30980397519281</v>
      </c>
      <c r="AP386" s="19">
        <f t="shared" si="65"/>
        <v>1.2288365831963071E-3</v>
      </c>
      <c r="AQ386" s="118">
        <f>'[4]Sped FY 2021'!CR402</f>
        <v>98.171935751673303</v>
      </c>
      <c r="AR386" s="119">
        <f>'[4]Sped FY 2021'!CS402</f>
        <v>98.170758116614408</v>
      </c>
      <c r="AS386" s="188">
        <f>'[5]Sped FY 2021'!CO402</f>
        <v>0.6339716521085641</v>
      </c>
      <c r="AT386" s="189">
        <f>'[5]Sped FY 2021'!CQ402</f>
        <v>0.63397213628890758</v>
      </c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  <c r="CB386" s="162"/>
      <c r="CC386" s="162"/>
      <c r="CD386" s="162"/>
      <c r="CE386" s="162"/>
      <c r="CF386" s="162"/>
      <c r="CG386" s="162"/>
      <c r="CH386" s="162"/>
      <c r="CI386" s="162"/>
      <c r="CJ386" s="162"/>
    </row>
    <row r="387" spans="1:88" ht="15" x14ac:dyDescent="0.25">
      <c r="A387" s="194">
        <v>4004</v>
      </c>
      <c r="B387" s="194">
        <v>7</v>
      </c>
      <c r="C387" s="195" t="s">
        <v>342</v>
      </c>
      <c r="D387" s="167">
        <v>7</v>
      </c>
      <c r="E387" s="120">
        <f>'[4]Sped FY 2021'!AB403</f>
        <v>195560.66014790442</v>
      </c>
      <c r="F387" s="120">
        <f>'[4]Sped FY 2021'!AK403</f>
        <v>381257.40905999689</v>
      </c>
      <c r="G387" s="120">
        <f>'[4]Sped FY 2021'!BP403</f>
        <v>0</v>
      </c>
      <c r="H387" s="120">
        <f>-'[4]Sped FY 2021'!CI403</f>
        <v>0</v>
      </c>
      <c r="I387" s="120">
        <f>'[4]Sped FY 2021'!CB403</f>
        <v>0</v>
      </c>
      <c r="J387" s="120">
        <f>'[4]Sped FY 2021'!BF403-'[4]Sped FY 2021'!BI403</f>
        <v>488140.35710271163</v>
      </c>
      <c r="K387" s="120">
        <f>'[4]Sped FY 2021'!CJ403</f>
        <v>61017.544637838888</v>
      </c>
      <c r="L387" s="138">
        <f t="shared" si="56"/>
        <v>1125975.9709484519</v>
      </c>
      <c r="M387" s="134">
        <f t="shared" si="57"/>
        <v>0</v>
      </c>
      <c r="N387" s="158">
        <v>4004</v>
      </c>
      <c r="O387" s="159">
        <v>7</v>
      </c>
      <c r="P387" s="14" t="s">
        <v>342</v>
      </c>
      <c r="Q387" s="14">
        <v>7</v>
      </c>
      <c r="R387" s="120">
        <v>188337.62773699858</v>
      </c>
      <c r="S387" s="120">
        <v>385462.42468947644</v>
      </c>
      <c r="T387" s="120">
        <v>0</v>
      </c>
      <c r="U387" s="120">
        <v>0</v>
      </c>
      <c r="V387" s="120">
        <v>551874.11684383417</v>
      </c>
      <c r="W387" s="138">
        <v>1125674.1692703092</v>
      </c>
      <c r="X387" s="152"/>
      <c r="Y387" s="19">
        <f t="shared" si="58"/>
        <v>7223.032410905842</v>
      </c>
      <c r="Z387" s="19">
        <f t="shared" si="58"/>
        <v>-4205.0156294795452</v>
      </c>
      <c r="AA387" s="19">
        <f t="shared" si="59"/>
        <v>0</v>
      </c>
      <c r="AB387" s="19">
        <f t="shared" si="60"/>
        <v>0</v>
      </c>
      <c r="AC387" s="19">
        <f t="shared" si="60"/>
        <v>0</v>
      </c>
      <c r="AD387" s="19">
        <f t="shared" si="60"/>
        <v>-63733.759741122543</v>
      </c>
      <c r="AE387" s="19">
        <f t="shared" si="61"/>
        <v>61017.544637838888</v>
      </c>
      <c r="AF387" s="19">
        <f t="shared" si="62"/>
        <v>301.80167814274319</v>
      </c>
      <c r="AG387" s="112"/>
      <c r="AH387" s="117">
        <f>'[4]Sped FY 2021'!DZ403</f>
        <v>152</v>
      </c>
      <c r="AI387" s="19">
        <f t="shared" si="64"/>
        <v>47.519950071748958</v>
      </c>
      <c r="AJ387" s="19">
        <f t="shared" si="64"/>
        <v>-27.664576509733848</v>
      </c>
      <c r="AK387" s="19">
        <f t="shared" si="64"/>
        <v>0</v>
      </c>
      <c r="AL387" s="19">
        <f t="shared" si="64"/>
        <v>0</v>
      </c>
      <c r="AM387" s="19">
        <f t="shared" si="65"/>
        <v>0</v>
      </c>
      <c r="AN387" s="19">
        <f t="shared" si="65"/>
        <v>-419.3010509284378</v>
      </c>
      <c r="AO387" s="19">
        <f t="shared" si="65"/>
        <v>401.43121472262425</v>
      </c>
      <c r="AP387" s="19">
        <f t="shared" si="65"/>
        <v>1.9855373562022578</v>
      </c>
      <c r="AQ387" s="118">
        <f>'[4]Sped FY 2021'!CR403</f>
        <v>247.86219433715186</v>
      </c>
      <c r="AR387" s="119">
        <f>'[4]Sped FY 2021'!CS403</f>
        <v>246.0441119387016</v>
      </c>
      <c r="AS387" s="188">
        <f>'[5]Sped FY 2021'!CO403</f>
        <v>0.55208365593363273</v>
      </c>
      <c r="AT387" s="189">
        <f>'[5]Sped FY 2021'!CQ403</f>
        <v>0.55233791315928715</v>
      </c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  <c r="CB387" s="162"/>
      <c r="CC387" s="162"/>
      <c r="CD387" s="162"/>
      <c r="CE387" s="162"/>
      <c r="CF387" s="162"/>
      <c r="CG387" s="162"/>
      <c r="CH387" s="162"/>
      <c r="CI387" s="162"/>
      <c r="CJ387" s="162"/>
    </row>
    <row r="388" spans="1:88" ht="15" x14ac:dyDescent="0.25">
      <c r="A388" s="194">
        <v>4005</v>
      </c>
      <c r="B388" s="194">
        <v>7</v>
      </c>
      <c r="C388" s="195" t="s">
        <v>343</v>
      </c>
      <c r="D388" s="167">
        <v>7</v>
      </c>
      <c r="E388" s="120">
        <f>'[4]Sped FY 2021'!AB404</f>
        <v>2147149.9811942787</v>
      </c>
      <c r="F388" s="120">
        <f>'[4]Sped FY 2021'!AK404</f>
        <v>2043641.0673338869</v>
      </c>
      <c r="G388" s="120">
        <f>'[4]Sped FY 2021'!BP404</f>
        <v>0</v>
      </c>
      <c r="H388" s="120">
        <f>-'[4]Sped FY 2021'!CI404</f>
        <v>0</v>
      </c>
      <c r="I388" s="120">
        <f>'[4]Sped FY 2021'!CB404</f>
        <v>0</v>
      </c>
      <c r="J388" s="120">
        <f>'[4]Sped FY 2021'!BF404-'[4]Sped FY 2021'!BI404</f>
        <v>2685076.6766730454</v>
      </c>
      <c r="K388" s="120">
        <f>'[4]Sped FY 2021'!CJ404</f>
        <v>0</v>
      </c>
      <c r="L388" s="138">
        <f t="shared" si="56"/>
        <v>6875867.7252012109</v>
      </c>
      <c r="M388" s="134">
        <f t="shared" si="57"/>
        <v>0</v>
      </c>
      <c r="N388" s="158">
        <v>4005</v>
      </c>
      <c r="O388" s="159">
        <v>7</v>
      </c>
      <c r="P388" s="14" t="s">
        <v>343</v>
      </c>
      <c r="Q388" s="14">
        <v>7</v>
      </c>
      <c r="R388" s="120">
        <v>2075649.2642773716</v>
      </c>
      <c r="S388" s="120">
        <v>2086463.027066021</v>
      </c>
      <c r="T388" s="120">
        <v>0</v>
      </c>
      <c r="U388" s="120">
        <v>0</v>
      </c>
      <c r="V388" s="120">
        <v>2713755.4338578181</v>
      </c>
      <c r="W388" s="138">
        <v>6875867.7252012109</v>
      </c>
      <c r="X388" s="152"/>
      <c r="Y388" s="19">
        <f t="shared" si="58"/>
        <v>71500.716916907113</v>
      </c>
      <c r="Z388" s="19">
        <f t="shared" si="58"/>
        <v>-42821.959732134128</v>
      </c>
      <c r="AA388" s="19">
        <f t="shared" si="59"/>
        <v>0</v>
      </c>
      <c r="AB388" s="19">
        <f t="shared" si="60"/>
        <v>0</v>
      </c>
      <c r="AC388" s="19">
        <f t="shared" si="60"/>
        <v>0</v>
      </c>
      <c r="AD388" s="19">
        <f t="shared" si="60"/>
        <v>-28678.757184772752</v>
      </c>
      <c r="AE388" s="19">
        <f t="shared" si="61"/>
        <v>0</v>
      </c>
      <c r="AF388" s="19">
        <f t="shared" si="62"/>
        <v>0</v>
      </c>
      <c r="AG388" s="112"/>
      <c r="AH388" s="117">
        <f>'[4]Sped FY 2021'!DZ404</f>
        <v>37</v>
      </c>
      <c r="AI388" s="19">
        <f t="shared" si="64"/>
        <v>1932.451808565057</v>
      </c>
      <c r="AJ388" s="19">
        <f t="shared" si="64"/>
        <v>-1157.3502630306521</v>
      </c>
      <c r="AK388" s="19">
        <f t="shared" si="64"/>
        <v>0</v>
      </c>
      <c r="AL388" s="19">
        <f t="shared" si="64"/>
        <v>0</v>
      </c>
      <c r="AM388" s="19">
        <f t="shared" si="65"/>
        <v>0</v>
      </c>
      <c r="AN388" s="19">
        <f t="shared" si="65"/>
        <v>-775.10154553439872</v>
      </c>
      <c r="AO388" s="19">
        <f t="shared" si="65"/>
        <v>0</v>
      </c>
      <c r="AP388" s="19">
        <f t="shared" si="65"/>
        <v>0</v>
      </c>
      <c r="AQ388" s="118">
        <f>'[4]Sped FY 2021'!CR404</f>
        <v>-5416.0775971511393</v>
      </c>
      <c r="AR388" s="119">
        <f>'[4]Sped FY 2021'!CS404</f>
        <v>-5416.0775971511393</v>
      </c>
      <c r="AS388" s="188">
        <f>'[5]Sped FY 2021'!CO404</f>
        <v>0.60504822431982486</v>
      </c>
      <c r="AT388" s="189">
        <f>'[5]Sped FY 2021'!CQ404</f>
        <v>0.60504822431982486</v>
      </c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  <c r="CB388" s="162"/>
      <c r="CC388" s="162"/>
      <c r="CD388" s="162"/>
      <c r="CE388" s="162"/>
      <c r="CF388" s="162"/>
      <c r="CG388" s="162"/>
      <c r="CH388" s="162"/>
      <c r="CI388" s="162"/>
      <c r="CJ388" s="162"/>
    </row>
    <row r="389" spans="1:88" ht="15" x14ac:dyDescent="0.25">
      <c r="A389" s="194">
        <v>4007</v>
      </c>
      <c r="B389" s="194">
        <v>7</v>
      </c>
      <c r="C389" s="195" t="s">
        <v>344</v>
      </c>
      <c r="D389" s="167">
        <v>7</v>
      </c>
      <c r="E389" s="120">
        <f>'[4]Sped FY 2021'!AB405</f>
        <v>320896.31297172146</v>
      </c>
      <c r="F389" s="120">
        <f>'[4]Sped FY 2021'!AK405</f>
        <v>125813.4361730357</v>
      </c>
      <c r="G389" s="120">
        <f>'[4]Sped FY 2021'!BP405</f>
        <v>0</v>
      </c>
      <c r="H389" s="120">
        <f>-'[4]Sped FY 2021'!CI405</f>
        <v>0</v>
      </c>
      <c r="I389" s="120">
        <f>'[4]Sped FY 2021'!CB405</f>
        <v>0</v>
      </c>
      <c r="J389" s="120">
        <f>'[4]Sped FY 2021'!BF405-'[4]Sped FY 2021'!BI405</f>
        <v>215820.93615660342</v>
      </c>
      <c r="K389" s="120">
        <f>'[4]Sped FY 2021'!CJ405</f>
        <v>26977.617019575402</v>
      </c>
      <c r="L389" s="138">
        <f t="shared" si="56"/>
        <v>689508.302320936</v>
      </c>
      <c r="M389" s="134">
        <f t="shared" si="57"/>
        <v>0</v>
      </c>
      <c r="N389" s="158">
        <v>4007</v>
      </c>
      <c r="O389" s="159">
        <v>7</v>
      </c>
      <c r="P389" s="14" t="s">
        <v>344</v>
      </c>
      <c r="Q389" s="14">
        <v>7</v>
      </c>
      <c r="R389" s="120">
        <v>320896.31297172146</v>
      </c>
      <c r="S389" s="120">
        <v>125904.58936955989</v>
      </c>
      <c r="T389" s="120">
        <v>0</v>
      </c>
      <c r="U389" s="120">
        <v>0</v>
      </c>
      <c r="V389" s="120">
        <v>242716.51529930707</v>
      </c>
      <c r="W389" s="138">
        <v>689517.41764058848</v>
      </c>
      <c r="X389" s="152"/>
      <c r="Y389" s="19">
        <f t="shared" si="58"/>
        <v>0</v>
      </c>
      <c r="Z389" s="19">
        <f t="shared" si="58"/>
        <v>-91.153196524188388</v>
      </c>
      <c r="AA389" s="19">
        <f t="shared" si="59"/>
        <v>0</v>
      </c>
      <c r="AB389" s="19">
        <f t="shared" si="60"/>
        <v>0</v>
      </c>
      <c r="AC389" s="19">
        <f t="shared" si="60"/>
        <v>0</v>
      </c>
      <c r="AD389" s="19">
        <f t="shared" si="60"/>
        <v>-26895.579142703646</v>
      </c>
      <c r="AE389" s="19">
        <f t="shared" si="61"/>
        <v>26977.617019575402</v>
      </c>
      <c r="AF389" s="19">
        <f t="shared" si="62"/>
        <v>-9.1153196524828672</v>
      </c>
      <c r="AG389" s="112"/>
      <c r="AH389" s="117">
        <f>'[4]Sped FY 2021'!DZ405</f>
        <v>216</v>
      </c>
      <c r="AI389" s="19">
        <f t="shared" si="64"/>
        <v>0</v>
      </c>
      <c r="AJ389" s="19">
        <f t="shared" si="64"/>
        <v>-0.42200553946383512</v>
      </c>
      <c r="AK389" s="19">
        <f t="shared" si="64"/>
        <v>0</v>
      </c>
      <c r="AL389" s="19">
        <f t="shared" si="64"/>
        <v>0</v>
      </c>
      <c r="AM389" s="19">
        <f t="shared" si="65"/>
        <v>0</v>
      </c>
      <c r="AN389" s="19">
        <f t="shared" si="65"/>
        <v>-124.51657010510947</v>
      </c>
      <c r="AO389" s="19">
        <f t="shared" si="65"/>
        <v>124.89637509062686</v>
      </c>
      <c r="AP389" s="19">
        <f t="shared" si="65"/>
        <v>-4.2200553946679938E-2</v>
      </c>
      <c r="AQ389" s="118">
        <f>'[4]Sped FY 2021'!CR405</f>
        <v>84.39929743023356</v>
      </c>
      <c r="AR389" s="119">
        <f>'[4]Sped FY 2021'!CS405</f>
        <v>84.441497984180231</v>
      </c>
      <c r="AS389" s="188">
        <f>'[5]Sped FY 2021'!CO405</f>
        <v>0.67112952864740083</v>
      </c>
      <c r="AT389" s="189">
        <f>'[5]Sped FY 2021'!CQ405</f>
        <v>0.67111672961261082</v>
      </c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  <c r="CB389" s="162"/>
      <c r="CC389" s="162"/>
      <c r="CD389" s="162"/>
      <c r="CE389" s="162"/>
      <c r="CF389" s="162"/>
      <c r="CG389" s="162"/>
      <c r="CH389" s="162"/>
      <c r="CI389" s="162"/>
      <c r="CJ389" s="162"/>
    </row>
    <row r="390" spans="1:88" ht="15" x14ac:dyDescent="0.25">
      <c r="A390" s="194">
        <v>4008</v>
      </c>
      <c r="B390" s="194">
        <v>7</v>
      </c>
      <c r="C390" s="195" t="s">
        <v>345</v>
      </c>
      <c r="D390" s="167">
        <v>7</v>
      </c>
      <c r="E390" s="120">
        <f>'[4]Sped FY 2021'!AB406</f>
        <v>656273.73007731733</v>
      </c>
      <c r="F390" s="120">
        <f>'[4]Sped FY 2021'!AK406</f>
        <v>197191.36675466367</v>
      </c>
      <c r="G390" s="120">
        <f>'[4]Sped FY 2021'!BP406</f>
        <v>0</v>
      </c>
      <c r="H390" s="120">
        <f>-'[4]Sped FY 2021'!CI406</f>
        <v>0</v>
      </c>
      <c r="I390" s="120">
        <f>'[4]Sped FY 2021'!CB406</f>
        <v>0</v>
      </c>
      <c r="J390" s="120">
        <f>'[4]Sped FY 2021'!BF406-'[4]Sped FY 2021'!BI406</f>
        <v>474192.65282134718</v>
      </c>
      <c r="K390" s="120">
        <f>'[4]Sped FY 2021'!CJ406</f>
        <v>59005.686082935252</v>
      </c>
      <c r="L390" s="138">
        <f t="shared" si="56"/>
        <v>1386663.4357362634</v>
      </c>
      <c r="M390" s="134">
        <f t="shared" si="57"/>
        <v>0</v>
      </c>
      <c r="N390" s="158">
        <v>4008</v>
      </c>
      <c r="O390" s="159">
        <v>7</v>
      </c>
      <c r="P390" s="14" t="s">
        <v>345</v>
      </c>
      <c r="Q390" s="14">
        <v>7</v>
      </c>
      <c r="R390" s="120">
        <v>607556.6032480126</v>
      </c>
      <c r="S390" s="120">
        <v>224562.12260589958</v>
      </c>
      <c r="T390" s="120">
        <v>0</v>
      </c>
      <c r="U390" s="120">
        <v>0</v>
      </c>
      <c r="V390" s="120">
        <v>552418.66886583727</v>
      </c>
      <c r="W390" s="138">
        <v>1384537.3947197495</v>
      </c>
      <c r="X390" s="152"/>
      <c r="Y390" s="19">
        <f t="shared" si="58"/>
        <v>48717.126829304732</v>
      </c>
      <c r="Z390" s="19">
        <f t="shared" si="58"/>
        <v>-27370.75585123591</v>
      </c>
      <c r="AA390" s="19">
        <f t="shared" si="59"/>
        <v>0</v>
      </c>
      <c r="AB390" s="19">
        <f t="shared" si="60"/>
        <v>0</v>
      </c>
      <c r="AC390" s="19">
        <f t="shared" si="60"/>
        <v>0</v>
      </c>
      <c r="AD390" s="19">
        <f t="shared" si="60"/>
        <v>-78226.016044490098</v>
      </c>
      <c r="AE390" s="19">
        <f t="shared" si="61"/>
        <v>59005.686082935252</v>
      </c>
      <c r="AF390" s="19">
        <f t="shared" si="62"/>
        <v>2126.0410165139474</v>
      </c>
      <c r="AG390" s="112"/>
      <c r="AH390" s="117">
        <f>'[4]Sped FY 2021'!DZ406</f>
        <v>640</v>
      </c>
      <c r="AI390" s="19">
        <f t="shared" si="64"/>
        <v>76.120510670788647</v>
      </c>
      <c r="AJ390" s="19">
        <f t="shared" si="64"/>
        <v>-42.766806017556107</v>
      </c>
      <c r="AK390" s="19">
        <f t="shared" si="64"/>
        <v>0</v>
      </c>
      <c r="AL390" s="19">
        <f t="shared" si="64"/>
        <v>0</v>
      </c>
      <c r="AM390" s="19">
        <f t="shared" si="65"/>
        <v>0</v>
      </c>
      <c r="AN390" s="19">
        <f t="shared" si="65"/>
        <v>-122.22815006951578</v>
      </c>
      <c r="AO390" s="19">
        <f t="shared" si="65"/>
        <v>92.196384504586334</v>
      </c>
      <c r="AP390" s="19">
        <f t="shared" si="65"/>
        <v>3.3219390883030426</v>
      </c>
      <c r="AQ390" s="118">
        <f>'[4]Sped FY 2021'!CR406</f>
        <v>70.591562991028752</v>
      </c>
      <c r="AR390" s="119">
        <f>'[4]Sped FY 2021'!CS406</f>
        <v>67.290257064764859</v>
      </c>
      <c r="AS390" s="188">
        <f>'[5]Sped FY 2021'!CO406</f>
        <v>0.61329819675171604</v>
      </c>
      <c r="AT390" s="189">
        <f>'[5]Sped FY 2021'!CQ406</f>
        <v>0.61487984914250293</v>
      </c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  <c r="CB390" s="162"/>
      <c r="CC390" s="162"/>
      <c r="CD390" s="162"/>
      <c r="CE390" s="162"/>
      <c r="CF390" s="162"/>
      <c r="CG390" s="162"/>
      <c r="CH390" s="162"/>
      <c r="CI390" s="162"/>
      <c r="CJ390" s="162"/>
    </row>
    <row r="391" spans="1:88" ht="15" x14ac:dyDescent="0.25">
      <c r="A391" s="194">
        <v>4011</v>
      </c>
      <c r="B391" s="194">
        <v>7</v>
      </c>
      <c r="C391" s="195" t="s">
        <v>346</v>
      </c>
      <c r="D391" s="167">
        <v>7</v>
      </c>
      <c r="E391" s="120">
        <f>'[4]Sped FY 2021'!AB407</f>
        <v>1495587.082472983</v>
      </c>
      <c r="F391" s="120">
        <f>'[4]Sped FY 2021'!AK407</f>
        <v>335704.65350659902</v>
      </c>
      <c r="G391" s="120">
        <f>'[4]Sped FY 2021'!BP407</f>
        <v>0</v>
      </c>
      <c r="H391" s="120">
        <f>-'[4]Sped FY 2021'!CI407</f>
        <v>0</v>
      </c>
      <c r="I391" s="120">
        <f>'[4]Sped FY 2021'!CB407</f>
        <v>0</v>
      </c>
      <c r="J391" s="120">
        <f>'[4]Sped FY 2021'!BF407-'[4]Sped FY 2021'!BI407</f>
        <v>876395.1471422523</v>
      </c>
      <c r="K391" s="120">
        <f>'[4]Sped FY 2021'!CJ407</f>
        <v>109331.25740981674</v>
      </c>
      <c r="L391" s="138">
        <f t="shared" si="56"/>
        <v>2817018.1405316512</v>
      </c>
      <c r="M391" s="134">
        <f t="shared" si="57"/>
        <v>0</v>
      </c>
      <c r="N391" s="158">
        <v>4011</v>
      </c>
      <c r="O391" s="159">
        <v>7</v>
      </c>
      <c r="P391" s="14" t="s">
        <v>346</v>
      </c>
      <c r="Q391" s="14">
        <v>7</v>
      </c>
      <c r="R391" s="120">
        <v>1440276.4969955478</v>
      </c>
      <c r="S391" s="120">
        <v>369945.30687888758</v>
      </c>
      <c r="T391" s="120">
        <v>0</v>
      </c>
      <c r="U391" s="120">
        <v>0</v>
      </c>
      <c r="V391" s="120">
        <v>1004693.0735773576</v>
      </c>
      <c r="W391" s="138">
        <v>2814914.8774517928</v>
      </c>
      <c r="X391" s="152"/>
      <c r="Y391" s="19">
        <f t="shared" si="58"/>
        <v>55310.585477435263</v>
      </c>
      <c r="Z391" s="19">
        <f t="shared" si="58"/>
        <v>-34240.653372288565</v>
      </c>
      <c r="AA391" s="19">
        <f t="shared" si="59"/>
        <v>0</v>
      </c>
      <c r="AB391" s="19">
        <f t="shared" si="60"/>
        <v>0</v>
      </c>
      <c r="AC391" s="19">
        <f t="shared" si="60"/>
        <v>0</v>
      </c>
      <c r="AD391" s="19">
        <f t="shared" si="60"/>
        <v>-128297.92643510527</v>
      </c>
      <c r="AE391" s="19">
        <f t="shared" si="61"/>
        <v>109331.25740981674</v>
      </c>
      <c r="AF391" s="19">
        <f t="shared" si="62"/>
        <v>2103.263079858385</v>
      </c>
      <c r="AG391" s="112"/>
      <c r="AH391" s="117">
        <f>'[4]Sped FY 2021'!DZ407</f>
        <v>951</v>
      </c>
      <c r="AI391" s="19">
        <f t="shared" si="64"/>
        <v>58.160447400037079</v>
      </c>
      <c r="AJ391" s="19">
        <f t="shared" si="64"/>
        <v>-36.00489313595012</v>
      </c>
      <c r="AK391" s="19">
        <f t="shared" si="64"/>
        <v>0</v>
      </c>
      <c r="AL391" s="19">
        <f t="shared" si="64"/>
        <v>0</v>
      </c>
      <c r="AM391" s="19">
        <f t="shared" si="65"/>
        <v>0</v>
      </c>
      <c r="AN391" s="19">
        <f t="shared" si="65"/>
        <v>-134.90843999485307</v>
      </c>
      <c r="AO391" s="19">
        <f t="shared" si="65"/>
        <v>114.96451883261487</v>
      </c>
      <c r="AP391" s="19">
        <f t="shared" si="65"/>
        <v>2.2116331018489852</v>
      </c>
      <c r="AQ391" s="118">
        <f>'[4]Sped FY 2021'!CR407</f>
        <v>105.09952288633335</v>
      </c>
      <c r="AR391" s="119">
        <f>'[4]Sped FY 2021'!CS407</f>
        <v>103.02734251208862</v>
      </c>
      <c r="AS391" s="188">
        <f>'[5]Sped FY 2021'!CO407</f>
        <v>0.53447324684869801</v>
      </c>
      <c r="AT391" s="189">
        <f>'[5]Sped FY 2021'!CQ407</f>
        <v>0.53546886474167454</v>
      </c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  <c r="CB391" s="162"/>
      <c r="CC391" s="162"/>
      <c r="CD391" s="162"/>
      <c r="CE391" s="162"/>
      <c r="CF391" s="162"/>
      <c r="CG391" s="162"/>
      <c r="CH391" s="162"/>
      <c r="CI391" s="162"/>
      <c r="CJ391" s="162"/>
    </row>
    <row r="392" spans="1:88" ht="15" x14ac:dyDescent="0.25">
      <c r="A392" s="194">
        <v>4015</v>
      </c>
      <c r="B392" s="194">
        <v>7</v>
      </c>
      <c r="C392" s="195" t="s">
        <v>347</v>
      </c>
      <c r="D392" s="167">
        <v>7</v>
      </c>
      <c r="E392" s="120">
        <f>'[4]Sped FY 2021'!AB408</f>
        <v>905304.69052515342</v>
      </c>
      <c r="F392" s="120">
        <f>'[4]Sped FY 2021'!AK408</f>
        <v>378311.30379342503</v>
      </c>
      <c r="G392" s="120">
        <f>'[4]Sped FY 2021'!BP408</f>
        <v>0</v>
      </c>
      <c r="H392" s="120">
        <f>-'[4]Sped FY 2021'!CI408</f>
        <v>0</v>
      </c>
      <c r="I392" s="120">
        <f>'[4]Sped FY 2021'!CB408</f>
        <v>0</v>
      </c>
      <c r="J392" s="120">
        <f>'[4]Sped FY 2021'!BF408-'[4]Sped FY 2021'!BI408</f>
        <v>1098978.5857981229</v>
      </c>
      <c r="K392" s="120">
        <f>'[4]Sped FY 2021'!CJ408</f>
        <v>137372.32322476528</v>
      </c>
      <c r="L392" s="138">
        <f t="shared" si="56"/>
        <v>2519966.9033414666</v>
      </c>
      <c r="M392" s="134">
        <f t="shared" si="57"/>
        <v>0</v>
      </c>
      <c r="N392" s="158">
        <v>4015</v>
      </c>
      <c r="O392" s="159">
        <v>7</v>
      </c>
      <c r="P392" s="14" t="s">
        <v>347</v>
      </c>
      <c r="Q392" s="14">
        <v>7</v>
      </c>
      <c r="R392" s="120">
        <v>850021.17738328641</v>
      </c>
      <c r="S392" s="120">
        <v>413160.43462757475</v>
      </c>
      <c r="T392" s="120">
        <v>0</v>
      </c>
      <c r="U392" s="120">
        <v>0</v>
      </c>
      <c r="V392" s="120">
        <v>1254741.8530998335</v>
      </c>
      <c r="W392" s="138">
        <v>2517923.465110695</v>
      </c>
      <c r="X392" s="152"/>
      <c r="Y392" s="19">
        <f t="shared" si="58"/>
        <v>55283.513141867006</v>
      </c>
      <c r="Z392" s="19">
        <f t="shared" si="58"/>
        <v>-34849.130834149721</v>
      </c>
      <c r="AA392" s="19">
        <f t="shared" si="59"/>
        <v>0</v>
      </c>
      <c r="AB392" s="19">
        <f t="shared" si="60"/>
        <v>0</v>
      </c>
      <c r="AC392" s="19">
        <f t="shared" si="60"/>
        <v>0</v>
      </c>
      <c r="AD392" s="19">
        <f t="shared" si="60"/>
        <v>-155763.26730171056</v>
      </c>
      <c r="AE392" s="19">
        <f t="shared" si="61"/>
        <v>137372.32322476528</v>
      </c>
      <c r="AF392" s="19">
        <f t="shared" si="62"/>
        <v>2043.4382307715714</v>
      </c>
      <c r="AG392" s="112"/>
      <c r="AH392" s="117">
        <f>'[4]Sped FY 2021'!DZ408</f>
        <v>762.8</v>
      </c>
      <c r="AI392" s="19">
        <f t="shared" si="64"/>
        <v>72.474453515819363</v>
      </c>
      <c r="AJ392" s="19">
        <f t="shared" si="64"/>
        <v>-45.685803400825542</v>
      </c>
      <c r="AK392" s="19">
        <f t="shared" si="64"/>
        <v>0</v>
      </c>
      <c r="AL392" s="19">
        <f t="shared" si="64"/>
        <v>0</v>
      </c>
      <c r="AM392" s="19">
        <f t="shared" si="65"/>
        <v>0</v>
      </c>
      <c r="AN392" s="19">
        <f t="shared" si="65"/>
        <v>-204.19935409243649</v>
      </c>
      <c r="AO392" s="19">
        <f t="shared" si="65"/>
        <v>180.08956898894243</v>
      </c>
      <c r="AP392" s="19">
        <f t="shared" si="65"/>
        <v>2.6788650114991759</v>
      </c>
      <c r="AQ392" s="118">
        <f>'[4]Sped FY 2021'!CR408</f>
        <v>109.69832170763303</v>
      </c>
      <c r="AR392" s="119">
        <f>'[4]Sped FY 2021'!CS408</f>
        <v>107.43286912362906</v>
      </c>
      <c r="AS392" s="188">
        <f>'[5]Sped FY 2021'!CO408</f>
        <v>0.5217524773838671</v>
      </c>
      <c r="AT392" s="189">
        <f>'[5]Sped FY 2021'!CQ408</f>
        <v>0.52256435992762074</v>
      </c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  <c r="CB392" s="162"/>
      <c r="CC392" s="162"/>
      <c r="CD392" s="162"/>
      <c r="CE392" s="162"/>
      <c r="CF392" s="162"/>
      <c r="CG392" s="162"/>
      <c r="CH392" s="162"/>
      <c r="CI392" s="162"/>
      <c r="CJ392" s="162"/>
    </row>
    <row r="393" spans="1:88" ht="15" x14ac:dyDescent="0.25">
      <c r="A393" s="194">
        <v>4016</v>
      </c>
      <c r="B393" s="194">
        <v>7</v>
      </c>
      <c r="C393" s="195" t="s">
        <v>348</v>
      </c>
      <c r="D393" s="167">
        <v>7</v>
      </c>
      <c r="E393" s="120">
        <f>'[4]Sped FY 2021'!AB409</f>
        <v>253854.28006174459</v>
      </c>
      <c r="F393" s="120">
        <f>'[4]Sped FY 2021'!AK409</f>
        <v>122524.66677328366</v>
      </c>
      <c r="G393" s="120">
        <f>'[4]Sped FY 2021'!BP409</f>
        <v>0</v>
      </c>
      <c r="H393" s="120">
        <f>-'[4]Sped FY 2021'!CI409</f>
        <v>0</v>
      </c>
      <c r="I393" s="120">
        <f>'[4]Sped FY 2021'!CB409</f>
        <v>0</v>
      </c>
      <c r="J393" s="120">
        <f>'[4]Sped FY 2021'!BF409-'[4]Sped FY 2021'!BI409</f>
        <v>192429.57294006104</v>
      </c>
      <c r="K393" s="120">
        <f>'[4]Sped FY 2021'!CJ409</f>
        <v>24053.696617507623</v>
      </c>
      <c r="L393" s="138">
        <f t="shared" si="56"/>
        <v>592862.21639259695</v>
      </c>
      <c r="M393" s="134">
        <f t="shared" si="57"/>
        <v>0</v>
      </c>
      <c r="N393" s="158">
        <v>4016</v>
      </c>
      <c r="O393" s="159">
        <v>7</v>
      </c>
      <c r="P393" s="14" t="s">
        <v>348</v>
      </c>
      <c r="Q393" s="14">
        <v>7</v>
      </c>
      <c r="R393" s="120">
        <v>232459.35984991165</v>
      </c>
      <c r="S393" s="120">
        <v>135765.75712739883</v>
      </c>
      <c r="T393" s="120">
        <v>0</v>
      </c>
      <c r="U393" s="120">
        <v>0</v>
      </c>
      <c r="V393" s="120">
        <v>223821.71642951464</v>
      </c>
      <c r="W393" s="138">
        <v>592046.83340682508</v>
      </c>
      <c r="X393" s="152"/>
      <c r="Y393" s="19">
        <f t="shared" si="58"/>
        <v>21394.920211832941</v>
      </c>
      <c r="Z393" s="19">
        <f t="shared" si="58"/>
        <v>-13241.090354115164</v>
      </c>
      <c r="AA393" s="19">
        <f t="shared" si="59"/>
        <v>0</v>
      </c>
      <c r="AB393" s="19">
        <f t="shared" si="60"/>
        <v>0</v>
      </c>
      <c r="AC393" s="19">
        <f t="shared" si="60"/>
        <v>0</v>
      </c>
      <c r="AD393" s="19">
        <f t="shared" si="60"/>
        <v>-31392.143489453592</v>
      </c>
      <c r="AE393" s="19">
        <f t="shared" si="61"/>
        <v>24053.696617507623</v>
      </c>
      <c r="AF393" s="19">
        <f t="shared" si="62"/>
        <v>815.38298577186652</v>
      </c>
      <c r="AG393" s="112"/>
      <c r="AH393" s="117">
        <f>'[4]Sped FY 2021'!DZ409</f>
        <v>223</v>
      </c>
      <c r="AI393" s="19">
        <f t="shared" si="64"/>
        <v>95.941346241403323</v>
      </c>
      <c r="AJ393" s="19">
        <f t="shared" si="64"/>
        <v>-59.377086789754095</v>
      </c>
      <c r="AK393" s="19">
        <f t="shared" si="64"/>
        <v>0</v>
      </c>
      <c r="AL393" s="19">
        <f t="shared" si="64"/>
        <v>0</v>
      </c>
      <c r="AM393" s="19">
        <f t="shared" si="65"/>
        <v>0</v>
      </c>
      <c r="AN393" s="19">
        <f t="shared" si="65"/>
        <v>-140.77194389889505</v>
      </c>
      <c r="AO393" s="19">
        <f t="shared" si="65"/>
        <v>107.86411039241086</v>
      </c>
      <c r="AP393" s="19">
        <f t="shared" si="65"/>
        <v>3.6564259451653207</v>
      </c>
      <c r="AQ393" s="118">
        <f>'[4]Sped FY 2021'!CR409</f>
        <v>109.55541675453513</v>
      </c>
      <c r="AR393" s="119">
        <f>'[4]Sped FY 2021'!CS409</f>
        <v>105.96342122250047</v>
      </c>
      <c r="AS393" s="188">
        <f>'[5]Sped FY 2021'!CO409</f>
        <v>0.64776617370253931</v>
      </c>
      <c r="AT393" s="189">
        <f>'[5]Sped FY 2021'!CQ409</f>
        <v>0.6490878821697329</v>
      </c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  <c r="CB393" s="162"/>
      <c r="CC393" s="162"/>
      <c r="CD393" s="162"/>
      <c r="CE393" s="162"/>
      <c r="CF393" s="162"/>
      <c r="CG393" s="162"/>
      <c r="CH393" s="162"/>
      <c r="CI393" s="162"/>
      <c r="CJ393" s="162"/>
    </row>
    <row r="394" spans="1:88" ht="15" x14ac:dyDescent="0.25">
      <c r="A394" s="194">
        <v>4017</v>
      </c>
      <c r="B394" s="194">
        <v>7</v>
      </c>
      <c r="C394" s="195" t="s">
        <v>349</v>
      </c>
      <c r="D394" s="167">
        <v>7</v>
      </c>
      <c r="E394" s="120">
        <f>'[4]Sped FY 2021'!AB410</f>
        <v>3093680.0049315905</v>
      </c>
      <c r="F394" s="120">
        <f>'[4]Sped FY 2021'!AK410</f>
        <v>525564.63006284274</v>
      </c>
      <c r="G394" s="120">
        <f>'[4]Sped FY 2021'!BP410</f>
        <v>0</v>
      </c>
      <c r="H394" s="120">
        <f>-'[4]Sped FY 2021'!CI410</f>
        <v>0</v>
      </c>
      <c r="I394" s="120">
        <f>'[4]Sped FY 2021'!CB410</f>
        <v>0</v>
      </c>
      <c r="J394" s="120">
        <f>'[4]Sped FY 2021'!BF410-'[4]Sped FY 2021'!BI410</f>
        <v>2116983.6425156943</v>
      </c>
      <c r="K394" s="120">
        <f>'[4]Sped FY 2021'!CJ410</f>
        <v>264098.44566267158</v>
      </c>
      <c r="L394" s="138">
        <f t="shared" si="56"/>
        <v>6000326.7231727988</v>
      </c>
      <c r="M394" s="134">
        <f t="shared" si="57"/>
        <v>0</v>
      </c>
      <c r="N394" s="158">
        <v>4017</v>
      </c>
      <c r="O394" s="159">
        <v>7</v>
      </c>
      <c r="P394" s="14" t="s">
        <v>349</v>
      </c>
      <c r="Q394" s="14">
        <v>7</v>
      </c>
      <c r="R394" s="120">
        <v>3093680.0049315905</v>
      </c>
      <c r="S394" s="120">
        <v>526882.89765376691</v>
      </c>
      <c r="T394" s="120">
        <v>0</v>
      </c>
      <c r="U394" s="120">
        <v>0</v>
      </c>
      <c r="V394" s="120">
        <v>2379895.4150339803</v>
      </c>
      <c r="W394" s="138">
        <v>6000458.3176193377</v>
      </c>
      <c r="X394" s="152"/>
      <c r="Y394" s="19">
        <f t="shared" si="58"/>
        <v>0</v>
      </c>
      <c r="Z394" s="19">
        <f t="shared" si="58"/>
        <v>-1318.2675909241661</v>
      </c>
      <c r="AA394" s="19">
        <f t="shared" si="59"/>
        <v>0</v>
      </c>
      <c r="AB394" s="19">
        <f t="shared" si="60"/>
        <v>0</v>
      </c>
      <c r="AC394" s="19">
        <f t="shared" si="60"/>
        <v>0</v>
      </c>
      <c r="AD394" s="19">
        <f t="shared" si="60"/>
        <v>-262911.77251828602</v>
      </c>
      <c r="AE394" s="19">
        <f t="shared" si="61"/>
        <v>264098.44566267158</v>
      </c>
      <c r="AF394" s="19">
        <f t="shared" si="62"/>
        <v>-131.59444653894752</v>
      </c>
      <c r="AG394" s="112"/>
      <c r="AH394" s="117">
        <f>'[4]Sped FY 2021'!DZ410</f>
        <v>3749</v>
      </c>
      <c r="AI394" s="19">
        <f t="shared" si="64"/>
        <v>0</v>
      </c>
      <c r="AJ394" s="19">
        <f t="shared" si="64"/>
        <v>-0.35163179272450418</v>
      </c>
      <c r="AK394" s="19">
        <f t="shared" si="64"/>
        <v>0</v>
      </c>
      <c r="AL394" s="19">
        <f t="shared" si="64"/>
        <v>0</v>
      </c>
      <c r="AM394" s="19">
        <f t="shared" si="65"/>
        <v>0</v>
      </c>
      <c r="AN394" s="19">
        <f t="shared" si="65"/>
        <v>-70.128506940060291</v>
      </c>
      <c r="AO394" s="19">
        <f t="shared" si="65"/>
        <v>70.445037520051102</v>
      </c>
      <c r="AP394" s="19">
        <f t="shared" si="65"/>
        <v>-3.5101212733781681E-2</v>
      </c>
      <c r="AQ394" s="118">
        <f>'[4]Sped FY 2021'!CR410</f>
        <v>41.581873839649404</v>
      </c>
      <c r="AR394" s="119">
        <f>'[4]Sped FY 2021'!CS410</f>
        <v>41.616295614836154</v>
      </c>
      <c r="AS394" s="188">
        <f>'[5]Sped FY 2021'!CO410</f>
        <v>0.59772828008157142</v>
      </c>
      <c r="AT394" s="189">
        <f>'[5]Sped FY 2021'!CQ410</f>
        <v>0.59770506211108787</v>
      </c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  <c r="CB394" s="162"/>
      <c r="CC394" s="162"/>
      <c r="CD394" s="162"/>
      <c r="CE394" s="162"/>
      <c r="CF394" s="162"/>
      <c r="CG394" s="162"/>
      <c r="CH394" s="162"/>
      <c r="CI394" s="162"/>
      <c r="CJ394" s="162"/>
    </row>
    <row r="395" spans="1:88" ht="15" x14ac:dyDescent="0.25">
      <c r="A395" s="194">
        <v>4018</v>
      </c>
      <c r="B395" s="194">
        <v>7</v>
      </c>
      <c r="C395" s="195" t="s">
        <v>350</v>
      </c>
      <c r="D395" s="167">
        <v>7</v>
      </c>
      <c r="E395" s="120">
        <f>'[4]Sped FY 2021'!AB411</f>
        <v>316213.56459224923</v>
      </c>
      <c r="F395" s="120">
        <f>'[4]Sped FY 2021'!AK411</f>
        <v>127823.82359531862</v>
      </c>
      <c r="G395" s="120">
        <f>'[4]Sped FY 2021'!BP411</f>
        <v>0</v>
      </c>
      <c r="H395" s="120">
        <f>-'[4]Sped FY 2021'!CI411</f>
        <v>0</v>
      </c>
      <c r="I395" s="120">
        <f>'[4]Sped FY 2021'!CB411</f>
        <v>0</v>
      </c>
      <c r="J395" s="120">
        <f>'[4]Sped FY 2021'!BF411-'[4]Sped FY 2021'!BI411</f>
        <v>204589.71689798124</v>
      </c>
      <c r="K395" s="120">
        <f>'[4]Sped FY 2021'!CJ411</f>
        <v>25573.714612247641</v>
      </c>
      <c r="L395" s="138">
        <f t="shared" si="56"/>
        <v>674200.81969779672</v>
      </c>
      <c r="M395" s="134">
        <f t="shared" si="57"/>
        <v>0</v>
      </c>
      <c r="N395" s="158">
        <v>4018</v>
      </c>
      <c r="O395" s="159">
        <v>7</v>
      </c>
      <c r="P395" s="14" t="s">
        <v>350</v>
      </c>
      <c r="Q395" s="14">
        <v>7</v>
      </c>
      <c r="R395" s="120">
        <v>302501.01392014325</v>
      </c>
      <c r="S395" s="120">
        <v>136242.79323687125</v>
      </c>
      <c r="T395" s="120">
        <v>0</v>
      </c>
      <c r="U395" s="120">
        <v>0</v>
      </c>
      <c r="V395" s="120">
        <v>234927.65443772689</v>
      </c>
      <c r="W395" s="138">
        <v>673671.46159474133</v>
      </c>
      <c r="X395" s="152"/>
      <c r="Y395" s="19">
        <f t="shared" si="58"/>
        <v>13712.550672105979</v>
      </c>
      <c r="Z395" s="19">
        <f t="shared" si="58"/>
        <v>-8418.9696415526269</v>
      </c>
      <c r="AA395" s="19">
        <f t="shared" si="59"/>
        <v>0</v>
      </c>
      <c r="AB395" s="19">
        <f t="shared" si="60"/>
        <v>0</v>
      </c>
      <c r="AC395" s="19">
        <f t="shared" si="60"/>
        <v>0</v>
      </c>
      <c r="AD395" s="19">
        <f t="shared" si="60"/>
        <v>-30337.937539745646</v>
      </c>
      <c r="AE395" s="19">
        <f t="shared" si="61"/>
        <v>25573.714612247641</v>
      </c>
      <c r="AF395" s="19">
        <f t="shared" si="62"/>
        <v>529.35810305539053</v>
      </c>
      <c r="AG395" s="112"/>
      <c r="AH395" s="117">
        <f>'[4]Sped FY 2021'!DZ411</f>
        <v>456</v>
      </c>
      <c r="AI395" s="19">
        <f t="shared" si="64"/>
        <v>30.07138305286399</v>
      </c>
      <c r="AJ395" s="19">
        <f t="shared" si="64"/>
        <v>-18.46265272270313</v>
      </c>
      <c r="AK395" s="19">
        <f t="shared" si="64"/>
        <v>0</v>
      </c>
      <c r="AL395" s="19">
        <f t="shared" si="64"/>
        <v>0</v>
      </c>
      <c r="AM395" s="19">
        <f t="shared" si="65"/>
        <v>0</v>
      </c>
      <c r="AN395" s="19">
        <f t="shared" si="65"/>
        <v>-66.530564780143962</v>
      </c>
      <c r="AO395" s="19">
        <f t="shared" si="65"/>
        <v>56.082707482999211</v>
      </c>
      <c r="AP395" s="19">
        <f t="shared" si="65"/>
        <v>1.1608730330162074</v>
      </c>
      <c r="AQ395" s="118">
        <f>'[4]Sped FY 2021'!CR411</f>
        <v>60.423779433571866</v>
      </c>
      <c r="AR395" s="119">
        <f>'[4]Sped FY 2021'!CS411</f>
        <v>59.198413454276981</v>
      </c>
      <c r="AS395" s="188">
        <f>'[5]Sped FY 2021'!CO411</f>
        <v>0.65299649171805663</v>
      </c>
      <c r="AT395" s="189">
        <f>'[5]Sped FY 2021'!CQ411</f>
        <v>0.65379274165376389</v>
      </c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  <c r="CB395" s="162"/>
      <c r="CC395" s="162"/>
      <c r="CD395" s="162"/>
      <c r="CE395" s="162"/>
      <c r="CF395" s="162"/>
      <c r="CG395" s="162"/>
      <c r="CH395" s="162"/>
      <c r="CI395" s="162"/>
      <c r="CJ395" s="162"/>
    </row>
    <row r="396" spans="1:88" ht="15" x14ac:dyDescent="0.25">
      <c r="A396" s="194">
        <v>4020</v>
      </c>
      <c r="B396" s="194">
        <v>7</v>
      </c>
      <c r="C396" s="195" t="s">
        <v>351</v>
      </c>
      <c r="D396" s="167">
        <v>7</v>
      </c>
      <c r="E396" s="120">
        <f>'[4]Sped FY 2021'!AB412</f>
        <v>2737048.8907293323</v>
      </c>
      <c r="F396" s="120">
        <f>'[4]Sped FY 2021'!AK412</f>
        <v>3156743.6581210457</v>
      </c>
      <c r="G396" s="120">
        <f>'[4]Sped FY 2021'!BP412</f>
        <v>0</v>
      </c>
      <c r="H396" s="120">
        <f>-'[4]Sped FY 2021'!CI412</f>
        <v>0</v>
      </c>
      <c r="I396" s="120">
        <f>'[4]Sped FY 2021'!CB412</f>
        <v>0</v>
      </c>
      <c r="J396" s="120">
        <f>'[4]Sped FY 2021'!BF412-'[4]Sped FY 2021'!BI412</f>
        <v>3288426.294547135</v>
      </c>
      <c r="K396" s="120">
        <f>'[4]Sped FY 2021'!CJ412</f>
        <v>410164.82192211191</v>
      </c>
      <c r="L396" s="138">
        <f t="shared" si="56"/>
        <v>9592383.6653196253</v>
      </c>
      <c r="M396" s="134">
        <f t="shared" si="57"/>
        <v>0</v>
      </c>
      <c r="N396" s="158">
        <v>4020</v>
      </c>
      <c r="O396" s="159">
        <v>7</v>
      </c>
      <c r="P396" s="14" t="s">
        <v>351</v>
      </c>
      <c r="Q396" s="14">
        <v>7</v>
      </c>
      <c r="R396" s="120">
        <v>2574320.15105335</v>
      </c>
      <c r="S396" s="120">
        <v>3251263.4314324395</v>
      </c>
      <c r="T396" s="120">
        <v>0</v>
      </c>
      <c r="U396" s="120">
        <v>0</v>
      </c>
      <c r="V396" s="120">
        <v>3759992.2941663987</v>
      </c>
      <c r="W396" s="138">
        <v>9585575.8766521886</v>
      </c>
      <c r="X396" s="152"/>
      <c r="Y396" s="19">
        <f t="shared" si="58"/>
        <v>162728.73967598239</v>
      </c>
      <c r="Z396" s="19">
        <f t="shared" si="58"/>
        <v>-94519.773311393801</v>
      </c>
      <c r="AA396" s="19">
        <f t="shared" si="59"/>
        <v>0</v>
      </c>
      <c r="AB396" s="19">
        <f t="shared" si="60"/>
        <v>0</v>
      </c>
      <c r="AC396" s="19">
        <f t="shared" si="60"/>
        <v>0</v>
      </c>
      <c r="AD396" s="19">
        <f t="shared" si="60"/>
        <v>-471565.99961926369</v>
      </c>
      <c r="AE396" s="19">
        <f t="shared" si="61"/>
        <v>410164.82192211191</v>
      </c>
      <c r="AF396" s="19">
        <f t="shared" si="62"/>
        <v>6807.7886674366891</v>
      </c>
      <c r="AG396" s="112"/>
      <c r="AH396" s="117">
        <f>'[4]Sped FY 2021'!DZ412</f>
        <v>1358</v>
      </c>
      <c r="AI396" s="19">
        <f t="shared" si="64"/>
        <v>119.82970521059086</v>
      </c>
      <c r="AJ396" s="19">
        <f t="shared" si="64"/>
        <v>-69.602189478198682</v>
      </c>
      <c r="AK396" s="19">
        <f t="shared" si="64"/>
        <v>0</v>
      </c>
      <c r="AL396" s="19">
        <f t="shared" si="64"/>
        <v>0</v>
      </c>
      <c r="AM396" s="19">
        <f t="shared" si="65"/>
        <v>0</v>
      </c>
      <c r="AN396" s="19">
        <f t="shared" si="65"/>
        <v>-347.25036790814704</v>
      </c>
      <c r="AO396" s="19">
        <f t="shared" si="65"/>
        <v>302.03595134176135</v>
      </c>
      <c r="AP396" s="19">
        <f t="shared" si="65"/>
        <v>5.0130991660063984</v>
      </c>
      <c r="AQ396" s="118">
        <f>'[4]Sped FY 2021'!CR412</f>
        <v>133.10140959231663</v>
      </c>
      <c r="AR396" s="119">
        <f>'[4]Sped FY 2021'!CS412</f>
        <v>128.05112126335766</v>
      </c>
      <c r="AS396" s="188">
        <f>'[5]Sped FY 2021'!CO412</f>
        <v>0.62914004014052538</v>
      </c>
      <c r="AT396" s="189">
        <f>'[5]Sped FY 2021'!CQ412</f>
        <v>0.62986718097986316</v>
      </c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  <c r="CB396" s="162"/>
      <c r="CC396" s="162"/>
      <c r="CD396" s="162"/>
      <c r="CE396" s="162"/>
      <c r="CF396" s="162"/>
      <c r="CG396" s="162"/>
      <c r="CH396" s="162"/>
      <c r="CI396" s="162"/>
      <c r="CJ396" s="162"/>
    </row>
    <row r="397" spans="1:88" ht="15" x14ac:dyDescent="0.25">
      <c r="A397" s="194">
        <v>4025</v>
      </c>
      <c r="B397" s="194">
        <v>7</v>
      </c>
      <c r="C397" s="195" t="s">
        <v>352</v>
      </c>
      <c r="D397" s="167">
        <v>7</v>
      </c>
      <c r="E397" s="120">
        <f>'[4]Sped FY 2021'!AB413</f>
        <v>661120.26706898201</v>
      </c>
      <c r="F397" s="120">
        <f>'[4]Sped FY 2021'!AK413</f>
        <v>274515.07516552677</v>
      </c>
      <c r="G397" s="120">
        <f>'[4]Sped FY 2021'!BP413</f>
        <v>0</v>
      </c>
      <c r="H397" s="120">
        <f>-'[4]Sped FY 2021'!CI413</f>
        <v>0</v>
      </c>
      <c r="I397" s="120">
        <f>'[4]Sped FY 2021'!CB413</f>
        <v>0</v>
      </c>
      <c r="J397" s="120">
        <f>'[4]Sped FY 2021'!BF413-'[4]Sped FY 2021'!BI413</f>
        <v>359734.97609665373</v>
      </c>
      <c r="K397" s="120">
        <f>'[4]Sped FY 2021'!CJ413</f>
        <v>44966.872012081702</v>
      </c>
      <c r="L397" s="138">
        <f t="shared" si="56"/>
        <v>1340337.1903432442</v>
      </c>
      <c r="M397" s="134">
        <f t="shared" si="57"/>
        <v>0</v>
      </c>
      <c r="N397" s="158">
        <v>4025</v>
      </c>
      <c r="O397" s="159">
        <v>7</v>
      </c>
      <c r="P397" s="14" t="s">
        <v>352</v>
      </c>
      <c r="Q397" s="14">
        <v>7</v>
      </c>
      <c r="R397" s="120">
        <v>634203.38635169971</v>
      </c>
      <c r="S397" s="120">
        <v>289641.61264260014</v>
      </c>
      <c r="T397" s="120">
        <v>0</v>
      </c>
      <c r="U397" s="120">
        <v>0</v>
      </c>
      <c r="V397" s="120">
        <v>415313.15702492348</v>
      </c>
      <c r="W397" s="138">
        <v>1339158.1560192234</v>
      </c>
      <c r="X397" s="152"/>
      <c r="Y397" s="19">
        <f t="shared" si="58"/>
        <v>26916.8807172823</v>
      </c>
      <c r="Z397" s="19">
        <f t="shared" si="58"/>
        <v>-15126.537477073376</v>
      </c>
      <c r="AA397" s="19">
        <f t="shared" si="59"/>
        <v>0</v>
      </c>
      <c r="AB397" s="19">
        <f t="shared" si="60"/>
        <v>0</v>
      </c>
      <c r="AC397" s="19">
        <f t="shared" si="60"/>
        <v>0</v>
      </c>
      <c r="AD397" s="19">
        <f t="shared" si="60"/>
        <v>-55578.18092826975</v>
      </c>
      <c r="AE397" s="19">
        <f t="shared" si="61"/>
        <v>44966.872012081702</v>
      </c>
      <c r="AF397" s="19">
        <f t="shared" si="62"/>
        <v>1179.0343240208458</v>
      </c>
      <c r="AG397" s="112"/>
      <c r="AH397" s="117">
        <f>'[4]Sped FY 2021'!DZ413</f>
        <v>225</v>
      </c>
      <c r="AI397" s="19">
        <f t="shared" si="64"/>
        <v>119.63058096569911</v>
      </c>
      <c r="AJ397" s="19">
        <f t="shared" si="64"/>
        <v>-67.229055453659456</v>
      </c>
      <c r="AK397" s="19">
        <f t="shared" si="64"/>
        <v>0</v>
      </c>
      <c r="AL397" s="19">
        <f t="shared" si="64"/>
        <v>0</v>
      </c>
      <c r="AM397" s="19">
        <f t="shared" si="65"/>
        <v>0</v>
      </c>
      <c r="AN397" s="19">
        <f t="shared" si="65"/>
        <v>-247.01413745897668</v>
      </c>
      <c r="AO397" s="19">
        <f t="shared" si="65"/>
        <v>199.85276449814089</v>
      </c>
      <c r="AP397" s="19">
        <f t="shared" si="65"/>
        <v>5.2401525512037592</v>
      </c>
      <c r="AQ397" s="118">
        <f>'[4]Sped FY 2021'!CR413</f>
        <v>171.30739421177242</v>
      </c>
      <c r="AR397" s="119">
        <f>'[4]Sped FY 2021'!CS413</f>
        <v>166.06724166056867</v>
      </c>
      <c r="AS397" s="188">
        <f>'[5]Sped FY 2021'!CO413</f>
        <v>0.70083868539636318</v>
      </c>
      <c r="AT397" s="189">
        <f>'[5]Sped FY 2021'!CQ413</f>
        <v>0.70172396718786978</v>
      </c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  <c r="CB397" s="162"/>
      <c r="CC397" s="162"/>
      <c r="CD397" s="162"/>
      <c r="CE397" s="162"/>
      <c r="CF397" s="162"/>
      <c r="CG397" s="162"/>
      <c r="CH397" s="162"/>
      <c r="CI397" s="162"/>
      <c r="CJ397" s="162"/>
    </row>
    <row r="398" spans="1:88" ht="15" x14ac:dyDescent="0.25">
      <c r="A398" s="194">
        <v>4026</v>
      </c>
      <c r="B398" s="194">
        <v>7</v>
      </c>
      <c r="C398" s="195" t="s">
        <v>353</v>
      </c>
      <c r="D398" s="167">
        <v>7</v>
      </c>
      <c r="E398" s="120">
        <f>'[4]Sped FY 2021'!AB414</f>
        <v>101927.87551049457</v>
      </c>
      <c r="F398" s="120">
        <f>'[4]Sped FY 2021'!AK414</f>
        <v>46516.650408059359</v>
      </c>
      <c r="G398" s="120">
        <f>'[4]Sped FY 2021'!BP414</f>
        <v>0</v>
      </c>
      <c r="H398" s="120">
        <f>-'[4]Sped FY 2021'!CI414</f>
        <v>0</v>
      </c>
      <c r="I398" s="120">
        <f>'[4]Sped FY 2021'!CB414</f>
        <v>0</v>
      </c>
      <c r="J398" s="120">
        <f>'[4]Sped FY 2021'!BF414-'[4]Sped FY 2021'!BI414</f>
        <v>38264.719086343408</v>
      </c>
      <c r="K398" s="120">
        <f>'[4]Sped FY 2021'!CJ414</f>
        <v>4783.0898857929224</v>
      </c>
      <c r="L398" s="138">
        <f t="shared" si="56"/>
        <v>191492.33489069028</v>
      </c>
      <c r="M398" s="134">
        <f t="shared" si="57"/>
        <v>0</v>
      </c>
      <c r="N398" s="158">
        <v>4026</v>
      </c>
      <c r="O398" s="159">
        <v>7</v>
      </c>
      <c r="P398" s="14" t="s">
        <v>353</v>
      </c>
      <c r="Q398" s="14">
        <v>7</v>
      </c>
      <c r="R398" s="120">
        <v>101927.87551049457</v>
      </c>
      <c r="S398" s="120">
        <v>46518.47606395802</v>
      </c>
      <c r="T398" s="120">
        <v>0</v>
      </c>
      <c r="U398" s="120">
        <v>0</v>
      </c>
      <c r="V398" s="120">
        <v>43046.165881827532</v>
      </c>
      <c r="W398" s="138">
        <v>191492.51745628013</v>
      </c>
      <c r="X398" s="152"/>
      <c r="Y398" s="19">
        <f t="shared" si="58"/>
        <v>0</v>
      </c>
      <c r="Z398" s="19">
        <f t="shared" si="58"/>
        <v>-1.8256558986613527</v>
      </c>
      <c r="AA398" s="19">
        <f t="shared" si="59"/>
        <v>0</v>
      </c>
      <c r="AB398" s="19">
        <f t="shared" si="60"/>
        <v>0</v>
      </c>
      <c r="AC398" s="19">
        <f t="shared" si="60"/>
        <v>0</v>
      </c>
      <c r="AD398" s="19">
        <f t="shared" si="60"/>
        <v>-4781.4467954841239</v>
      </c>
      <c r="AE398" s="19">
        <f t="shared" si="61"/>
        <v>4783.0898857929224</v>
      </c>
      <c r="AF398" s="19">
        <f t="shared" si="62"/>
        <v>-0.18256558984285221</v>
      </c>
      <c r="AG398" s="112"/>
      <c r="AH398" s="117">
        <f>'[4]Sped FY 2021'!DZ414</f>
        <v>65</v>
      </c>
      <c r="AI398" s="19">
        <f t="shared" si="64"/>
        <v>0</v>
      </c>
      <c r="AJ398" s="19">
        <f t="shared" si="64"/>
        <v>-2.8087013825559271E-2</v>
      </c>
      <c r="AK398" s="19">
        <f t="shared" si="64"/>
        <v>0</v>
      </c>
      <c r="AL398" s="19">
        <f t="shared" si="64"/>
        <v>0</v>
      </c>
      <c r="AM398" s="19">
        <f t="shared" si="65"/>
        <v>0</v>
      </c>
      <c r="AN398" s="19">
        <f t="shared" si="65"/>
        <v>-73.560719930524982</v>
      </c>
      <c r="AO398" s="19">
        <f t="shared" si="65"/>
        <v>73.585998242968031</v>
      </c>
      <c r="AP398" s="19">
        <f t="shared" si="65"/>
        <v>-2.8087013821977264E-3</v>
      </c>
      <c r="AQ398" s="118">
        <f>'[4]Sped FY 2021'!CR414</f>
        <v>76.137896751211287</v>
      </c>
      <c r="AR398" s="119">
        <f>'[4]Sped FY 2021'!CS414</f>
        <v>76.140889629733294</v>
      </c>
      <c r="AS398" s="188">
        <f>'[5]Sped FY 2021'!CO414</f>
        <v>0.76686200821542772</v>
      </c>
      <c r="AT398" s="189">
        <f>'[5]Sped FY 2021'!CQ414</f>
        <v>0.7668610161817051</v>
      </c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  <c r="CB398" s="162"/>
      <c r="CC398" s="162"/>
      <c r="CD398" s="162"/>
      <c r="CE398" s="162"/>
      <c r="CF398" s="162"/>
      <c r="CG398" s="162"/>
      <c r="CH398" s="162"/>
      <c r="CI398" s="162"/>
      <c r="CJ398" s="162"/>
    </row>
    <row r="399" spans="1:88" ht="15" x14ac:dyDescent="0.25">
      <c r="A399" s="194">
        <v>4027</v>
      </c>
      <c r="B399" s="194">
        <v>7</v>
      </c>
      <c r="C399" s="195" t="s">
        <v>354</v>
      </c>
      <c r="D399" s="167">
        <v>7</v>
      </c>
      <c r="E399" s="120">
        <f>'[4]Sped FY 2021'!AB415</f>
        <v>287049.46666826413</v>
      </c>
      <c r="F399" s="120">
        <f>'[4]Sped FY 2021'!AK415</f>
        <v>0</v>
      </c>
      <c r="G399" s="120">
        <f>'[4]Sped FY 2021'!BP415</f>
        <v>0</v>
      </c>
      <c r="H399" s="120">
        <f>-'[4]Sped FY 2021'!CI415</f>
        <v>0</v>
      </c>
      <c r="I399" s="120">
        <f>'[4]Sped FY 2021'!CB415</f>
        <v>0</v>
      </c>
      <c r="J399" s="120">
        <f>'[4]Sped FY 2021'!BF415-'[4]Sped FY 2021'!BI415</f>
        <v>298716.73527007306</v>
      </c>
      <c r="K399" s="120">
        <f>'[4]Sped FY 2021'!CJ415</f>
        <v>37339.591908759125</v>
      </c>
      <c r="L399" s="138">
        <f t="shared" si="56"/>
        <v>623105.79384709627</v>
      </c>
      <c r="M399" s="134">
        <f t="shared" si="57"/>
        <v>0</v>
      </c>
      <c r="N399" s="158">
        <v>4027</v>
      </c>
      <c r="O399" s="159">
        <v>7</v>
      </c>
      <c r="P399" s="14" t="s">
        <v>354</v>
      </c>
      <c r="Q399" s="14">
        <v>7</v>
      </c>
      <c r="R399" s="120">
        <v>287049.46666826413</v>
      </c>
      <c r="S399" s="120">
        <v>0</v>
      </c>
      <c r="T399" s="120">
        <v>0</v>
      </c>
      <c r="U399" s="120">
        <v>0</v>
      </c>
      <c r="V399" s="120">
        <v>336056.3271788322</v>
      </c>
      <c r="W399" s="138">
        <v>623105.79384709639</v>
      </c>
      <c r="X399" s="152"/>
      <c r="Y399" s="19">
        <f t="shared" si="58"/>
        <v>0</v>
      </c>
      <c r="Z399" s="19">
        <f t="shared" si="58"/>
        <v>0</v>
      </c>
      <c r="AA399" s="19">
        <f t="shared" si="59"/>
        <v>0</v>
      </c>
      <c r="AB399" s="19">
        <f t="shared" si="60"/>
        <v>0</v>
      </c>
      <c r="AC399" s="19">
        <f t="shared" si="60"/>
        <v>0</v>
      </c>
      <c r="AD399" s="19">
        <f t="shared" si="60"/>
        <v>-37339.591908759146</v>
      </c>
      <c r="AE399" s="19">
        <f t="shared" si="61"/>
        <v>37339.591908759125</v>
      </c>
      <c r="AF399" s="19">
        <f t="shared" si="62"/>
        <v>0</v>
      </c>
      <c r="AG399" s="112"/>
      <c r="AH399" s="117">
        <f>'[4]Sped FY 2021'!DZ415</f>
        <v>925</v>
      </c>
      <c r="AI399" s="19">
        <f t="shared" si="64"/>
        <v>0</v>
      </c>
      <c r="AJ399" s="19">
        <f t="shared" si="64"/>
        <v>0</v>
      </c>
      <c r="AK399" s="19">
        <f t="shared" si="64"/>
        <v>0</v>
      </c>
      <c r="AL399" s="19">
        <f t="shared" si="64"/>
        <v>0</v>
      </c>
      <c r="AM399" s="19">
        <f t="shared" si="65"/>
        <v>0</v>
      </c>
      <c r="AN399" s="19">
        <f t="shared" si="65"/>
        <v>-40.367126387847726</v>
      </c>
      <c r="AO399" s="19">
        <f t="shared" si="65"/>
        <v>40.367126387847705</v>
      </c>
      <c r="AP399" s="19">
        <f t="shared" si="65"/>
        <v>0</v>
      </c>
      <c r="AQ399" s="118">
        <f>'[4]Sped FY 2021'!CR415</f>
        <v>20.026390446247952</v>
      </c>
      <c r="AR399" s="119">
        <f>'[4]Sped FY 2021'!CS415</f>
        <v>20.026390446248062</v>
      </c>
      <c r="AS399" s="188">
        <f>'[5]Sped FY 2021'!CO415</f>
        <v>0.44901663852458851</v>
      </c>
      <c r="AT399" s="189">
        <f>'[5]Sped FY 2021'!CQ415</f>
        <v>0.44901663852458834</v>
      </c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  <c r="CB399" s="162"/>
      <c r="CC399" s="162"/>
      <c r="CD399" s="162"/>
      <c r="CE399" s="162"/>
      <c r="CF399" s="162"/>
      <c r="CG399" s="162"/>
      <c r="CH399" s="162"/>
      <c r="CI399" s="162"/>
      <c r="CJ399" s="162"/>
    </row>
    <row r="400" spans="1:88" ht="15" x14ac:dyDescent="0.25">
      <c r="A400" s="194">
        <v>4029</v>
      </c>
      <c r="B400" s="194">
        <v>7</v>
      </c>
      <c r="C400" s="195" t="s">
        <v>355</v>
      </c>
      <c r="D400" s="167">
        <v>7</v>
      </c>
      <c r="E400" s="120">
        <f>'[4]Sped FY 2021'!AB416</f>
        <v>769520.91027158033</v>
      </c>
      <c r="F400" s="120">
        <f>'[4]Sped FY 2021'!AK416</f>
        <v>244674.50841727044</v>
      </c>
      <c r="G400" s="120">
        <f>'[4]Sped FY 2021'!BP416</f>
        <v>0</v>
      </c>
      <c r="H400" s="120">
        <f>-'[4]Sped FY 2021'!CI416</f>
        <v>0</v>
      </c>
      <c r="I400" s="120">
        <f>'[4]Sped FY 2021'!CB416</f>
        <v>0</v>
      </c>
      <c r="J400" s="120">
        <f>'[4]Sped FY 2021'!BF416-'[4]Sped FY 2021'!BI416</f>
        <v>455755.23775646149</v>
      </c>
      <c r="K400" s="120">
        <f>'[4]Sped FY 2021'!CJ416</f>
        <v>56969.404719557628</v>
      </c>
      <c r="L400" s="138">
        <f t="shared" si="56"/>
        <v>1526920.0611648699</v>
      </c>
      <c r="M400" s="134">
        <f t="shared" si="57"/>
        <v>0</v>
      </c>
      <c r="N400" s="158">
        <v>4029</v>
      </c>
      <c r="O400" s="159">
        <v>7</v>
      </c>
      <c r="P400" s="14" t="s">
        <v>355</v>
      </c>
      <c r="Q400" s="14">
        <v>7</v>
      </c>
      <c r="R400" s="120">
        <v>736309.58482233412</v>
      </c>
      <c r="S400" s="120">
        <v>265506.39225670078</v>
      </c>
      <c r="T400" s="120">
        <v>0</v>
      </c>
      <c r="U400" s="120">
        <v>0</v>
      </c>
      <c r="V400" s="120">
        <v>523866.13992485334</v>
      </c>
      <c r="W400" s="138">
        <v>1525682.1170038884</v>
      </c>
      <c r="X400" s="152"/>
      <c r="Y400" s="19">
        <f t="shared" si="58"/>
        <v>33211.325449246215</v>
      </c>
      <c r="Z400" s="19">
        <f t="shared" si="58"/>
        <v>-20831.883839430346</v>
      </c>
      <c r="AA400" s="19">
        <f t="shared" si="59"/>
        <v>0</v>
      </c>
      <c r="AB400" s="19">
        <f t="shared" si="60"/>
        <v>0</v>
      </c>
      <c r="AC400" s="19">
        <f t="shared" si="60"/>
        <v>0</v>
      </c>
      <c r="AD400" s="19">
        <f t="shared" si="60"/>
        <v>-68110.902168391855</v>
      </c>
      <c r="AE400" s="19">
        <f t="shared" si="61"/>
        <v>56969.404719557628</v>
      </c>
      <c r="AF400" s="19">
        <f t="shared" si="62"/>
        <v>1237.9441609815694</v>
      </c>
      <c r="AG400" s="112"/>
      <c r="AH400" s="117">
        <f>'[4]Sped FY 2021'!DZ416</f>
        <v>504.4</v>
      </c>
      <c r="AI400" s="19">
        <f t="shared" si="64"/>
        <v>65.843230470353319</v>
      </c>
      <c r="AJ400" s="19">
        <f t="shared" si="64"/>
        <v>-41.300324820440814</v>
      </c>
      <c r="AK400" s="19">
        <f t="shared" si="64"/>
        <v>0</v>
      </c>
      <c r="AL400" s="19">
        <f t="shared" si="64"/>
        <v>0</v>
      </c>
      <c r="AM400" s="19">
        <f t="shared" si="65"/>
        <v>0</v>
      </c>
      <c r="AN400" s="19">
        <f t="shared" si="65"/>
        <v>-135.0335094535921</v>
      </c>
      <c r="AO400" s="19">
        <f t="shared" si="65"/>
        <v>112.94489436867096</v>
      </c>
      <c r="AP400" s="19">
        <f t="shared" si="65"/>
        <v>2.4542905649912163</v>
      </c>
      <c r="AQ400" s="118">
        <f>'[4]Sped FY 2021'!CR416</f>
        <v>84.941212629774554</v>
      </c>
      <c r="AR400" s="119">
        <f>'[4]Sped FY 2021'!CS416</f>
        <v>82.383476759977924</v>
      </c>
      <c r="AS400" s="188">
        <f>'[5]Sped FY 2021'!CO416</f>
        <v>0.63244764642708329</v>
      </c>
      <c r="AT400" s="189">
        <f>'[5]Sped FY 2021'!CQ416</f>
        <v>0.633362166241205</v>
      </c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  <c r="CB400" s="162"/>
      <c r="CC400" s="162"/>
      <c r="CD400" s="162"/>
      <c r="CE400" s="162"/>
      <c r="CF400" s="162"/>
      <c r="CG400" s="162"/>
      <c r="CH400" s="162"/>
      <c r="CI400" s="162"/>
      <c r="CJ400" s="162"/>
    </row>
    <row r="401" spans="1:88" ht="15" x14ac:dyDescent="0.25">
      <c r="A401" s="194">
        <v>4030</v>
      </c>
      <c r="B401" s="194">
        <v>7</v>
      </c>
      <c r="C401" s="195" t="s">
        <v>356</v>
      </c>
      <c r="D401" s="167">
        <v>7</v>
      </c>
      <c r="E401" s="120">
        <f>'[4]Sped FY 2021'!AB417</f>
        <v>814.55075352037727</v>
      </c>
      <c r="F401" s="120">
        <f>'[4]Sped FY 2021'!AK417</f>
        <v>0</v>
      </c>
      <c r="G401" s="120">
        <f>'[4]Sped FY 2021'!BP417</f>
        <v>0</v>
      </c>
      <c r="H401" s="120">
        <f>-'[4]Sped FY 2021'!CI417</f>
        <v>0</v>
      </c>
      <c r="I401" s="120">
        <f>'[4]Sped FY 2021'!CB417</f>
        <v>0</v>
      </c>
      <c r="J401" s="120">
        <f>'[4]Sped FY 2021'!BF417-'[4]Sped FY 2021'!BI417</f>
        <v>66.213308334989733</v>
      </c>
      <c r="K401" s="120">
        <f>'[4]Sped FY 2021'!CJ417</f>
        <v>0</v>
      </c>
      <c r="L401" s="138">
        <f t="shared" si="56"/>
        <v>880.764061855367</v>
      </c>
      <c r="M401" s="134">
        <f t="shared" si="57"/>
        <v>0</v>
      </c>
      <c r="N401" s="158">
        <v>4030</v>
      </c>
      <c r="O401" s="159">
        <v>7</v>
      </c>
      <c r="P401" s="14" t="s">
        <v>356</v>
      </c>
      <c r="Q401" s="14">
        <v>7</v>
      </c>
      <c r="R401" s="120">
        <v>814.55075352037727</v>
      </c>
      <c r="S401" s="120">
        <v>0</v>
      </c>
      <c r="T401" s="120">
        <v>0</v>
      </c>
      <c r="U401" s="120">
        <v>0</v>
      </c>
      <c r="V401" s="120">
        <v>66.213308334989733</v>
      </c>
      <c r="W401" s="138">
        <v>880.764061855367</v>
      </c>
      <c r="X401" s="152"/>
      <c r="Y401" s="19">
        <f t="shared" si="58"/>
        <v>0</v>
      </c>
      <c r="Z401" s="19">
        <f t="shared" si="58"/>
        <v>0</v>
      </c>
      <c r="AA401" s="19">
        <f t="shared" si="59"/>
        <v>0</v>
      </c>
      <c r="AB401" s="19">
        <f t="shared" si="60"/>
        <v>0</v>
      </c>
      <c r="AC401" s="19">
        <f t="shared" si="60"/>
        <v>0</v>
      </c>
      <c r="AD401" s="19">
        <f t="shared" si="60"/>
        <v>0</v>
      </c>
      <c r="AE401" s="19">
        <f t="shared" si="61"/>
        <v>0</v>
      </c>
      <c r="AF401" s="19">
        <f t="shared" si="62"/>
        <v>0</v>
      </c>
      <c r="AG401" s="112"/>
      <c r="AH401" s="117">
        <f>'[4]Sped FY 2021'!DZ417</f>
        <v>0</v>
      </c>
      <c r="AI401" s="19">
        <f t="shared" si="64"/>
        <v>0</v>
      </c>
      <c r="AJ401" s="19">
        <f t="shared" si="64"/>
        <v>0</v>
      </c>
      <c r="AK401" s="19">
        <f t="shared" si="64"/>
        <v>0</v>
      </c>
      <c r="AL401" s="19">
        <f t="shared" si="64"/>
        <v>0</v>
      </c>
      <c r="AM401" s="19">
        <f t="shared" si="65"/>
        <v>0</v>
      </c>
      <c r="AN401" s="19">
        <f t="shared" si="65"/>
        <v>0</v>
      </c>
      <c r="AO401" s="19">
        <f t="shared" si="65"/>
        <v>0</v>
      </c>
      <c r="AP401" s="19">
        <f t="shared" si="65"/>
        <v>0</v>
      </c>
      <c r="AQ401" s="118">
        <f>'[4]Sped FY 2021'!CR417</f>
        <v>0</v>
      </c>
      <c r="AR401" s="119">
        <f>'[4]Sped FY 2021'!CS417</f>
        <v>0</v>
      </c>
      <c r="AS401" s="188">
        <f>'[5]Sped FY 2021'!CO417</f>
        <v>0</v>
      </c>
      <c r="AT401" s="189">
        <f>'[5]Sped FY 2021'!CQ417</f>
        <v>0</v>
      </c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  <c r="CB401" s="162"/>
      <c r="CC401" s="162"/>
      <c r="CD401" s="162"/>
      <c r="CE401" s="162"/>
      <c r="CF401" s="162"/>
      <c r="CG401" s="162"/>
      <c r="CH401" s="162"/>
      <c r="CI401" s="162"/>
      <c r="CJ401" s="162"/>
    </row>
    <row r="402" spans="1:88" ht="15" x14ac:dyDescent="0.25">
      <c r="A402" s="194">
        <v>4031</v>
      </c>
      <c r="B402" s="194">
        <v>7</v>
      </c>
      <c r="C402" s="195" t="s">
        <v>357</v>
      </c>
      <c r="D402" s="167">
        <v>7</v>
      </c>
      <c r="E402" s="120">
        <f>'[4]Sped FY 2021'!AB418</f>
        <v>68364.863854753348</v>
      </c>
      <c r="F402" s="120">
        <f>'[4]Sped FY 2021'!AK418</f>
        <v>19428.84620540548</v>
      </c>
      <c r="G402" s="120">
        <f>'[4]Sped FY 2021'!BP418</f>
        <v>0</v>
      </c>
      <c r="H402" s="120">
        <f>-'[4]Sped FY 2021'!CI418</f>
        <v>0</v>
      </c>
      <c r="I402" s="120">
        <f>'[4]Sped FY 2021'!CB418</f>
        <v>0</v>
      </c>
      <c r="J402" s="120">
        <f>'[4]Sped FY 2021'!BF418-'[4]Sped FY 2021'!BI418</f>
        <v>45758.399599751625</v>
      </c>
      <c r="K402" s="120">
        <f>'[4]Sped FY 2021'!CJ418</f>
        <v>5719.7999499689495</v>
      </c>
      <c r="L402" s="138">
        <f t="shared" si="56"/>
        <v>139271.90960987943</v>
      </c>
      <c r="M402" s="134">
        <f t="shared" si="57"/>
        <v>0</v>
      </c>
      <c r="N402" s="158">
        <v>4031</v>
      </c>
      <c r="O402" s="159">
        <v>7</v>
      </c>
      <c r="P402" s="14" t="s">
        <v>357</v>
      </c>
      <c r="Q402" s="14">
        <v>7</v>
      </c>
      <c r="R402" s="120">
        <v>68364.863854753348</v>
      </c>
      <c r="S402" s="120">
        <v>19438.375606224959</v>
      </c>
      <c r="T402" s="120">
        <v>0</v>
      </c>
      <c r="U402" s="120">
        <v>0</v>
      </c>
      <c r="V402" s="120">
        <v>51469.623088983048</v>
      </c>
      <c r="W402" s="138">
        <v>139272.86254996137</v>
      </c>
      <c r="X402" s="152"/>
      <c r="Y402" s="19">
        <f t="shared" si="58"/>
        <v>0</v>
      </c>
      <c r="Z402" s="19">
        <f t="shared" si="58"/>
        <v>-9.5294008194796334</v>
      </c>
      <c r="AA402" s="19">
        <f t="shared" si="59"/>
        <v>0</v>
      </c>
      <c r="AB402" s="19">
        <f t="shared" si="60"/>
        <v>0</v>
      </c>
      <c r="AC402" s="19">
        <f t="shared" si="60"/>
        <v>0</v>
      </c>
      <c r="AD402" s="19">
        <f t="shared" si="60"/>
        <v>-5711.2234892314227</v>
      </c>
      <c r="AE402" s="19">
        <f t="shared" si="61"/>
        <v>5719.7999499689495</v>
      </c>
      <c r="AF402" s="19">
        <f t="shared" si="62"/>
        <v>-0.95294008194468915</v>
      </c>
      <c r="AG402" s="112"/>
      <c r="AH402" s="117">
        <f>'[4]Sped FY 2021'!DZ418</f>
        <v>85</v>
      </c>
      <c r="AI402" s="19">
        <f t="shared" si="64"/>
        <v>0</v>
      </c>
      <c r="AJ402" s="19">
        <f t="shared" si="64"/>
        <v>-0.11211059787623098</v>
      </c>
      <c r="AK402" s="19">
        <f t="shared" si="64"/>
        <v>0</v>
      </c>
      <c r="AL402" s="19">
        <f t="shared" si="64"/>
        <v>0</v>
      </c>
      <c r="AM402" s="19">
        <f t="shared" si="65"/>
        <v>0</v>
      </c>
      <c r="AN402" s="19">
        <f t="shared" si="65"/>
        <v>-67.190864579193203</v>
      </c>
      <c r="AO402" s="19">
        <f t="shared" si="65"/>
        <v>67.291764117281758</v>
      </c>
      <c r="AP402" s="19">
        <f t="shared" si="65"/>
        <v>-1.1211059787584578E-2</v>
      </c>
      <c r="AQ402" s="118">
        <f>'[4]Sped FY 2021'!CR418</f>
        <v>67.280553057493975</v>
      </c>
      <c r="AR402" s="119">
        <f>'[4]Sped FY 2021'!CS418</f>
        <v>67.291764117281559</v>
      </c>
      <c r="AS402" s="188">
        <f>'[5]Sped FY 2021'!CO418</f>
        <v>0.63537357552930795</v>
      </c>
      <c r="AT402" s="189">
        <f>'[5]Sped FY 2021'!CQ418</f>
        <v>0.63536682561244762</v>
      </c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  <c r="CB402" s="162"/>
      <c r="CC402" s="162"/>
      <c r="CD402" s="162"/>
      <c r="CE402" s="162"/>
      <c r="CF402" s="162"/>
      <c r="CG402" s="162"/>
      <c r="CH402" s="162"/>
      <c r="CI402" s="162"/>
      <c r="CJ402" s="162"/>
    </row>
    <row r="403" spans="1:88" ht="15" x14ac:dyDescent="0.25">
      <c r="A403" s="194">
        <v>4032</v>
      </c>
      <c r="B403" s="194">
        <v>7</v>
      </c>
      <c r="C403" s="195" t="s">
        <v>358</v>
      </c>
      <c r="D403" s="167">
        <v>7</v>
      </c>
      <c r="E403" s="120">
        <f>'[4]Sped FY 2021'!AB419</f>
        <v>0</v>
      </c>
      <c r="F403" s="120">
        <f>'[4]Sped FY 2021'!AK419</f>
        <v>0</v>
      </c>
      <c r="G403" s="120">
        <f>'[4]Sped FY 2021'!BP419</f>
        <v>0</v>
      </c>
      <c r="H403" s="120">
        <f>-'[4]Sped FY 2021'!CI419</f>
        <v>0</v>
      </c>
      <c r="I403" s="120">
        <f>'[4]Sped FY 2021'!CB419</f>
        <v>0</v>
      </c>
      <c r="J403" s="120">
        <f>'[4]Sped FY 2021'!BF419-'[4]Sped FY 2021'!BI419</f>
        <v>0</v>
      </c>
      <c r="K403" s="120">
        <f>'[4]Sped FY 2021'!CJ419</f>
        <v>0</v>
      </c>
      <c r="L403" s="138">
        <f t="shared" si="56"/>
        <v>0</v>
      </c>
      <c r="M403" s="134">
        <f t="shared" si="57"/>
        <v>0</v>
      </c>
      <c r="N403" s="158">
        <v>4032</v>
      </c>
      <c r="O403" s="159">
        <v>7</v>
      </c>
      <c r="P403" s="14" t="s">
        <v>358</v>
      </c>
      <c r="Q403" s="14">
        <v>7</v>
      </c>
      <c r="R403" s="120">
        <v>0</v>
      </c>
      <c r="S403" s="120">
        <v>0</v>
      </c>
      <c r="T403" s="120">
        <v>0</v>
      </c>
      <c r="U403" s="120">
        <v>0</v>
      </c>
      <c r="V403" s="120">
        <v>0</v>
      </c>
      <c r="W403" s="138">
        <v>0</v>
      </c>
      <c r="X403" s="152"/>
      <c r="Y403" s="19">
        <f t="shared" si="58"/>
        <v>0</v>
      </c>
      <c r="Z403" s="19">
        <f t="shared" si="58"/>
        <v>0</v>
      </c>
      <c r="AA403" s="19">
        <f t="shared" si="59"/>
        <v>0</v>
      </c>
      <c r="AB403" s="19">
        <f t="shared" si="60"/>
        <v>0</v>
      </c>
      <c r="AC403" s="19">
        <f t="shared" si="60"/>
        <v>0</v>
      </c>
      <c r="AD403" s="19">
        <f t="shared" si="60"/>
        <v>0</v>
      </c>
      <c r="AE403" s="19">
        <f t="shared" si="61"/>
        <v>0</v>
      </c>
      <c r="AF403" s="19">
        <f t="shared" si="62"/>
        <v>0</v>
      </c>
      <c r="AG403" s="112"/>
      <c r="AH403" s="117">
        <f>'[4]Sped FY 2021'!DZ419</f>
        <v>0</v>
      </c>
      <c r="AI403" s="19">
        <f t="shared" si="64"/>
        <v>0</v>
      </c>
      <c r="AJ403" s="19">
        <f t="shared" si="64"/>
        <v>0</v>
      </c>
      <c r="AK403" s="19">
        <f t="shared" si="64"/>
        <v>0</v>
      </c>
      <c r="AL403" s="19">
        <f t="shared" si="64"/>
        <v>0</v>
      </c>
      <c r="AM403" s="19">
        <f t="shared" si="65"/>
        <v>0</v>
      </c>
      <c r="AN403" s="19">
        <f t="shared" si="65"/>
        <v>0</v>
      </c>
      <c r="AO403" s="19">
        <f t="shared" si="65"/>
        <v>0</v>
      </c>
      <c r="AP403" s="19">
        <f t="shared" si="65"/>
        <v>0</v>
      </c>
      <c r="AQ403" s="118">
        <f>'[4]Sped FY 2021'!CR419</f>
        <v>0</v>
      </c>
      <c r="AR403" s="119">
        <f>'[4]Sped FY 2021'!CS419</f>
        <v>0</v>
      </c>
      <c r="AS403" s="188">
        <f>'[5]Sped FY 2021'!CO419</f>
        <v>0</v>
      </c>
      <c r="AT403" s="189">
        <f>'[5]Sped FY 2021'!CQ419</f>
        <v>0</v>
      </c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  <c r="CB403" s="162"/>
      <c r="CC403" s="162"/>
      <c r="CD403" s="162"/>
      <c r="CE403" s="162"/>
      <c r="CF403" s="162"/>
      <c r="CG403" s="162"/>
      <c r="CH403" s="162"/>
      <c r="CI403" s="162"/>
      <c r="CJ403" s="162"/>
    </row>
    <row r="404" spans="1:88" ht="15" x14ac:dyDescent="0.25">
      <c r="A404" s="194">
        <v>4035</v>
      </c>
      <c r="B404" s="194">
        <v>7</v>
      </c>
      <c r="C404" s="195" t="s">
        <v>359</v>
      </c>
      <c r="D404" s="167">
        <v>7</v>
      </c>
      <c r="E404" s="120">
        <f>'[4]Sped FY 2021'!AB420</f>
        <v>393618.68267411104</v>
      </c>
      <c r="F404" s="120">
        <f>'[4]Sped FY 2021'!AK420</f>
        <v>317083.32591469277</v>
      </c>
      <c r="G404" s="120">
        <f>'[4]Sped FY 2021'!BP420</f>
        <v>0</v>
      </c>
      <c r="H404" s="120">
        <f>-'[4]Sped FY 2021'!CI420</f>
        <v>0</v>
      </c>
      <c r="I404" s="120">
        <f>'[4]Sped FY 2021'!CB420</f>
        <v>0</v>
      </c>
      <c r="J404" s="120">
        <f>'[4]Sped FY 2021'!BF420-'[4]Sped FY 2021'!BI420</f>
        <v>468653.76287100685</v>
      </c>
      <c r="K404" s="120">
        <f>'[4]Sped FY 2021'!CJ420</f>
        <v>58581.72035887582</v>
      </c>
      <c r="L404" s="138">
        <f t="shared" ref="L404:L467" si="66">SUM(E404:K404)</f>
        <v>1237937.4918186865</v>
      </c>
      <c r="M404" s="134">
        <f t="shared" ref="M404:M467" si="67">N404-A404</f>
        <v>0</v>
      </c>
      <c r="N404" s="158">
        <v>4035</v>
      </c>
      <c r="O404" s="159">
        <v>7</v>
      </c>
      <c r="P404" s="14" t="s">
        <v>359</v>
      </c>
      <c r="Q404" s="14">
        <v>7</v>
      </c>
      <c r="R404" s="120">
        <v>374172.08694589691</v>
      </c>
      <c r="S404" s="120">
        <v>327886.40790241223</v>
      </c>
      <c r="T404" s="120">
        <v>0</v>
      </c>
      <c r="U404" s="120">
        <v>0</v>
      </c>
      <c r="V404" s="120">
        <v>535014.64559632796</v>
      </c>
      <c r="W404" s="138">
        <v>1237073.140444637</v>
      </c>
      <c r="X404" s="152"/>
      <c r="Y404" s="19">
        <f t="shared" ref="Y404:Z467" si="68">E404-R404</f>
        <v>19446.595728214132</v>
      </c>
      <c r="Z404" s="19">
        <f t="shared" si="68"/>
        <v>-10803.081987719459</v>
      </c>
      <c r="AA404" s="19">
        <f t="shared" ref="AA404:AA467" si="69">G404</f>
        <v>0</v>
      </c>
      <c r="AB404" s="19">
        <f t="shared" ref="AB404:AD467" si="70">H404-T404</f>
        <v>0</v>
      </c>
      <c r="AC404" s="19">
        <f t="shared" si="70"/>
        <v>0</v>
      </c>
      <c r="AD404" s="19">
        <f t="shared" si="70"/>
        <v>-66360.882725321106</v>
      </c>
      <c r="AE404" s="19">
        <f t="shared" ref="AE404:AE467" si="71">K404</f>
        <v>58581.72035887582</v>
      </c>
      <c r="AF404" s="19">
        <f t="shared" ref="AF404:AF467" si="72">L404-W404</f>
        <v>864.35137404943816</v>
      </c>
      <c r="AG404" s="112"/>
      <c r="AH404" s="117">
        <f>'[4]Sped FY 2021'!DZ420</f>
        <v>285</v>
      </c>
      <c r="AI404" s="19">
        <f t="shared" si="64"/>
        <v>68.233669221803964</v>
      </c>
      <c r="AJ404" s="19">
        <f t="shared" si="64"/>
        <v>-37.905550834103366</v>
      </c>
      <c r="AK404" s="19">
        <f t="shared" si="64"/>
        <v>0</v>
      </c>
      <c r="AL404" s="19">
        <f t="shared" si="64"/>
        <v>0</v>
      </c>
      <c r="AM404" s="19">
        <f t="shared" si="65"/>
        <v>0</v>
      </c>
      <c r="AN404" s="19">
        <f t="shared" si="65"/>
        <v>-232.84520254498634</v>
      </c>
      <c r="AO404" s="19">
        <f t="shared" si="65"/>
        <v>205.54989599605551</v>
      </c>
      <c r="AP404" s="19">
        <f t="shared" si="65"/>
        <v>3.0328118387699585</v>
      </c>
      <c r="AQ404" s="118">
        <f>'[4]Sped FY 2021'!CR420</f>
        <v>198.15357244308416</v>
      </c>
      <c r="AR404" s="119">
        <f>'[4]Sped FY 2021'!CS420</f>
        <v>195.2724011962527</v>
      </c>
      <c r="AS404" s="188">
        <f>'[5]Sped FY 2021'!CO420</f>
        <v>0.55596328032428466</v>
      </c>
      <c r="AT404" s="189">
        <f>'[5]Sped FY 2021'!CQ420</f>
        <v>0.55669004394667432</v>
      </c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  <c r="CB404" s="162"/>
      <c r="CC404" s="162"/>
      <c r="CD404" s="162"/>
      <c r="CE404" s="162"/>
      <c r="CF404" s="162"/>
      <c r="CG404" s="162"/>
      <c r="CH404" s="162"/>
      <c r="CI404" s="162"/>
      <c r="CJ404" s="162"/>
    </row>
    <row r="405" spans="1:88" ht="15" x14ac:dyDescent="0.25">
      <c r="A405" s="194">
        <v>4036</v>
      </c>
      <c r="B405" s="194">
        <v>7</v>
      </c>
      <c r="C405" s="195" t="s">
        <v>360</v>
      </c>
      <c r="D405" s="167">
        <v>7</v>
      </c>
      <c r="E405" s="120">
        <f>'[4]Sped FY 2021'!AB421</f>
        <v>204208.71841627808</v>
      </c>
      <c r="F405" s="120">
        <f>'[4]Sped FY 2021'!AK421</f>
        <v>84377.247556485454</v>
      </c>
      <c r="G405" s="120">
        <f>'[4]Sped FY 2021'!BP421</f>
        <v>0</v>
      </c>
      <c r="H405" s="120">
        <f>-'[4]Sped FY 2021'!CI421</f>
        <v>0</v>
      </c>
      <c r="I405" s="120">
        <f>'[4]Sped FY 2021'!CB421</f>
        <v>0</v>
      </c>
      <c r="J405" s="120">
        <f>'[4]Sped FY 2021'!BF421-'[4]Sped FY 2021'!BI421</f>
        <v>144928.13121147521</v>
      </c>
      <c r="K405" s="120">
        <f>'[4]Sped FY 2021'!CJ421</f>
        <v>18116.016401434386</v>
      </c>
      <c r="L405" s="138">
        <f t="shared" si="66"/>
        <v>451630.1135856731</v>
      </c>
      <c r="M405" s="134">
        <f t="shared" si="67"/>
        <v>0</v>
      </c>
      <c r="N405" s="158">
        <v>4036</v>
      </c>
      <c r="O405" s="159">
        <v>7</v>
      </c>
      <c r="P405" s="14" t="s">
        <v>360</v>
      </c>
      <c r="Q405" s="14">
        <v>7</v>
      </c>
      <c r="R405" s="120">
        <v>196295.86226884025</v>
      </c>
      <c r="S405" s="120">
        <v>88985.715707257026</v>
      </c>
      <c r="T405" s="120">
        <v>0</v>
      </c>
      <c r="U405" s="120">
        <v>0</v>
      </c>
      <c r="V405" s="120">
        <v>166018.09680990921</v>
      </c>
      <c r="W405" s="138">
        <v>451299.67478600651</v>
      </c>
      <c r="X405" s="152"/>
      <c r="Y405" s="19">
        <f t="shared" si="68"/>
        <v>7912.8561474378221</v>
      </c>
      <c r="Z405" s="19">
        <f t="shared" si="68"/>
        <v>-4608.4681507715723</v>
      </c>
      <c r="AA405" s="19">
        <f t="shared" si="69"/>
        <v>0</v>
      </c>
      <c r="AB405" s="19">
        <f t="shared" si="70"/>
        <v>0</v>
      </c>
      <c r="AC405" s="19">
        <f t="shared" si="70"/>
        <v>0</v>
      </c>
      <c r="AD405" s="19">
        <f t="shared" si="70"/>
        <v>-21089.965598434006</v>
      </c>
      <c r="AE405" s="19">
        <f t="shared" si="71"/>
        <v>18116.016401434386</v>
      </c>
      <c r="AF405" s="19">
        <f t="shared" si="72"/>
        <v>330.43879966659006</v>
      </c>
      <c r="AG405" s="112"/>
      <c r="AH405" s="117">
        <f>'[4]Sped FY 2021'!DZ421</f>
        <v>83</v>
      </c>
      <c r="AI405" s="19">
        <f t="shared" si="64"/>
        <v>95.335616234190624</v>
      </c>
      <c r="AJ405" s="19">
        <f t="shared" si="64"/>
        <v>-55.523712659898457</v>
      </c>
      <c r="AK405" s="19">
        <f t="shared" si="64"/>
        <v>0</v>
      </c>
      <c r="AL405" s="19">
        <f t="shared" si="64"/>
        <v>0</v>
      </c>
      <c r="AM405" s="19">
        <f t="shared" si="65"/>
        <v>0</v>
      </c>
      <c r="AN405" s="19">
        <f t="shared" si="65"/>
        <v>-254.09597106546994</v>
      </c>
      <c r="AO405" s="19">
        <f t="shared" si="65"/>
        <v>218.26525784860706</v>
      </c>
      <c r="AP405" s="19">
        <f t="shared" si="65"/>
        <v>3.9811903574287957</v>
      </c>
      <c r="AQ405" s="118">
        <f>'[4]Sped FY 2021'!CR421</f>
        <v>91.65908924973067</v>
      </c>
      <c r="AR405" s="119">
        <f>'[4]Sped FY 2021'!CS421</f>
        <v>87.771573959535502</v>
      </c>
      <c r="AS405" s="188">
        <f>'[5]Sped FY 2021'!CO421</f>
        <v>0.67396678282990763</v>
      </c>
      <c r="AT405" s="189">
        <f>'[5]Sped FY 2021'!CQ421</f>
        <v>0.67467022406885013</v>
      </c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  <c r="CB405" s="162"/>
      <c r="CC405" s="162"/>
      <c r="CD405" s="162"/>
      <c r="CE405" s="162"/>
      <c r="CF405" s="162"/>
      <c r="CG405" s="162"/>
      <c r="CH405" s="162"/>
      <c r="CI405" s="162"/>
      <c r="CJ405" s="162"/>
    </row>
    <row r="406" spans="1:88" ht="15" x14ac:dyDescent="0.25">
      <c r="A406" s="194">
        <v>4038</v>
      </c>
      <c r="B406" s="194">
        <v>7</v>
      </c>
      <c r="C406" s="195" t="s">
        <v>361</v>
      </c>
      <c r="D406" s="167">
        <v>7</v>
      </c>
      <c r="E406" s="120">
        <f>'[4]Sped FY 2021'!AB422</f>
        <v>740311.4096170956</v>
      </c>
      <c r="F406" s="120">
        <f>'[4]Sped FY 2021'!AK422</f>
        <v>713938.53457524593</v>
      </c>
      <c r="G406" s="120">
        <f>'[4]Sped FY 2021'!BP422</f>
        <v>0</v>
      </c>
      <c r="H406" s="120">
        <f>-'[4]Sped FY 2021'!CI422</f>
        <v>0</v>
      </c>
      <c r="I406" s="120">
        <f>'[4]Sped FY 2021'!CB422</f>
        <v>0</v>
      </c>
      <c r="J406" s="120">
        <f>'[4]Sped FY 2021'!BF422-'[4]Sped FY 2021'!BI422</f>
        <v>783188.90185340366</v>
      </c>
      <c r="K406" s="120">
        <f>'[4]Sped FY 2021'!CJ422</f>
        <v>97877.795205960836</v>
      </c>
      <c r="L406" s="138">
        <f t="shared" si="66"/>
        <v>2335316.6412517061</v>
      </c>
      <c r="M406" s="134">
        <f t="shared" si="67"/>
        <v>0</v>
      </c>
      <c r="N406" s="158">
        <v>4038</v>
      </c>
      <c r="O406" s="159">
        <v>7</v>
      </c>
      <c r="P406" s="14" t="s">
        <v>361</v>
      </c>
      <c r="Q406" s="14">
        <v>7</v>
      </c>
      <c r="R406" s="120">
        <v>711406.69120847329</v>
      </c>
      <c r="S406" s="120">
        <v>730546.45365605771</v>
      </c>
      <c r="T406" s="120">
        <v>0</v>
      </c>
      <c r="U406" s="120">
        <v>0</v>
      </c>
      <c r="V406" s="120">
        <v>892134.04888986074</v>
      </c>
      <c r="W406" s="138">
        <v>2334087.1937543917</v>
      </c>
      <c r="X406" s="152"/>
      <c r="Y406" s="19">
        <f t="shared" si="68"/>
        <v>28904.718408622313</v>
      </c>
      <c r="Z406" s="19">
        <f t="shared" si="68"/>
        <v>-16607.919080811786</v>
      </c>
      <c r="AA406" s="19">
        <f t="shared" si="69"/>
        <v>0</v>
      </c>
      <c r="AB406" s="19">
        <f t="shared" si="70"/>
        <v>0</v>
      </c>
      <c r="AC406" s="19">
        <f t="shared" si="70"/>
        <v>0</v>
      </c>
      <c r="AD406" s="19">
        <f t="shared" si="70"/>
        <v>-108945.14703645709</v>
      </c>
      <c r="AE406" s="19">
        <f t="shared" si="71"/>
        <v>97877.795205960836</v>
      </c>
      <c r="AF406" s="19">
        <f t="shared" si="72"/>
        <v>1229.4474973143078</v>
      </c>
      <c r="AG406" s="112"/>
      <c r="AH406" s="117">
        <f>'[4]Sped FY 2021'!DZ422</f>
        <v>385</v>
      </c>
      <c r="AI406" s="19">
        <f t="shared" si="64"/>
        <v>75.077190671746266</v>
      </c>
      <c r="AJ406" s="19">
        <f t="shared" si="64"/>
        <v>-43.137452157952687</v>
      </c>
      <c r="AK406" s="19">
        <f t="shared" si="64"/>
        <v>0</v>
      </c>
      <c r="AL406" s="19">
        <f t="shared" si="64"/>
        <v>0</v>
      </c>
      <c r="AM406" s="19">
        <f t="shared" si="65"/>
        <v>0</v>
      </c>
      <c r="AN406" s="19">
        <f t="shared" si="65"/>
        <v>-282.97440788690153</v>
      </c>
      <c r="AO406" s="19">
        <f t="shared" si="65"/>
        <v>254.22803949600217</v>
      </c>
      <c r="AP406" s="19">
        <f t="shared" si="65"/>
        <v>3.1933701228943061</v>
      </c>
      <c r="AQ406" s="118">
        <f>'[4]Sped FY 2021'!CR422</f>
        <v>199.92035464650033</v>
      </c>
      <c r="AR406" s="119">
        <f>'[4]Sped FY 2021'!CS422</f>
        <v>196.64182798699551</v>
      </c>
      <c r="AS406" s="188">
        <f>'[5]Sped FY 2021'!CO422</f>
        <v>0.6131507519324344</v>
      </c>
      <c r="AT406" s="189">
        <f>'[5]Sped FY 2021'!CQ422</f>
        <v>0.61370507980626599</v>
      </c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  <c r="CB406" s="162"/>
      <c r="CC406" s="162"/>
      <c r="CD406" s="162"/>
      <c r="CE406" s="162"/>
      <c r="CF406" s="162"/>
      <c r="CG406" s="162"/>
      <c r="CH406" s="162"/>
      <c r="CI406" s="162"/>
      <c r="CJ406" s="162"/>
    </row>
    <row r="407" spans="1:88" ht="15" x14ac:dyDescent="0.25">
      <c r="A407" s="194">
        <v>4039</v>
      </c>
      <c r="B407" s="194">
        <v>7</v>
      </c>
      <c r="C407" s="195" t="s">
        <v>362</v>
      </c>
      <c r="D407" s="167">
        <v>7</v>
      </c>
      <c r="E407" s="120">
        <f>'[4]Sped FY 2021'!AB423</f>
        <v>743762.19392796617</v>
      </c>
      <c r="F407" s="120">
        <f>'[4]Sped FY 2021'!AK423</f>
        <v>310998.38692302868</v>
      </c>
      <c r="G407" s="120">
        <f>'[4]Sped FY 2021'!BP423</f>
        <v>0</v>
      </c>
      <c r="H407" s="120">
        <f>-'[4]Sped FY 2021'!CI423</f>
        <v>0</v>
      </c>
      <c r="I407" s="120">
        <f>'[4]Sped FY 2021'!CB423</f>
        <v>0</v>
      </c>
      <c r="J407" s="120">
        <f>'[4]Sped FY 2021'!BF423-'[4]Sped FY 2021'!BI423</f>
        <v>483390.78918251075</v>
      </c>
      <c r="K407" s="120">
        <f>'[4]Sped FY 2021'!CJ423</f>
        <v>60423.848647813822</v>
      </c>
      <c r="L407" s="138">
        <f t="shared" si="66"/>
        <v>1598575.2186813194</v>
      </c>
      <c r="M407" s="134">
        <f t="shared" si="67"/>
        <v>0</v>
      </c>
      <c r="N407" s="158">
        <v>4039</v>
      </c>
      <c r="O407" s="159">
        <v>7</v>
      </c>
      <c r="P407" s="14" t="s">
        <v>362</v>
      </c>
      <c r="Q407" s="14">
        <v>7</v>
      </c>
      <c r="R407" s="120">
        <v>703915.75825926731</v>
      </c>
      <c r="S407" s="120">
        <v>333375.76409645379</v>
      </c>
      <c r="T407" s="120">
        <v>0</v>
      </c>
      <c r="U407" s="120">
        <v>0</v>
      </c>
      <c r="V407" s="120">
        <v>559536.79047607107</v>
      </c>
      <c r="W407" s="138">
        <v>1596828.312831792</v>
      </c>
      <c r="X407" s="152"/>
      <c r="Y407" s="19">
        <f t="shared" si="68"/>
        <v>39846.435668698861</v>
      </c>
      <c r="Z407" s="19">
        <f t="shared" si="68"/>
        <v>-22377.377173425106</v>
      </c>
      <c r="AA407" s="19">
        <f t="shared" si="69"/>
        <v>0</v>
      </c>
      <c r="AB407" s="19">
        <f t="shared" si="70"/>
        <v>0</v>
      </c>
      <c r="AC407" s="19">
        <f t="shared" si="70"/>
        <v>0</v>
      </c>
      <c r="AD407" s="19">
        <f t="shared" si="70"/>
        <v>-76146.001293560315</v>
      </c>
      <c r="AE407" s="19">
        <f t="shared" si="71"/>
        <v>60423.848647813822</v>
      </c>
      <c r="AF407" s="19">
        <f t="shared" si="72"/>
        <v>1746.9058495273348</v>
      </c>
      <c r="AG407" s="112"/>
      <c r="AH407" s="117">
        <f>'[4]Sped FY 2021'!DZ423</f>
        <v>325</v>
      </c>
      <c r="AI407" s="19">
        <f t="shared" si="64"/>
        <v>122.60441744215034</v>
      </c>
      <c r="AJ407" s="19">
        <f t="shared" si="64"/>
        <v>-68.853468225923407</v>
      </c>
      <c r="AK407" s="19">
        <f t="shared" si="64"/>
        <v>0</v>
      </c>
      <c r="AL407" s="19">
        <f t="shared" si="64"/>
        <v>0</v>
      </c>
      <c r="AM407" s="19">
        <f t="shared" si="65"/>
        <v>0</v>
      </c>
      <c r="AN407" s="19">
        <f t="shared" si="65"/>
        <v>-234.29538859557019</v>
      </c>
      <c r="AO407" s="19">
        <f t="shared" si="65"/>
        <v>185.91953430096561</v>
      </c>
      <c r="AP407" s="19">
        <f t="shared" si="65"/>
        <v>5.3750949216225683</v>
      </c>
      <c r="AQ407" s="118">
        <f>'[4]Sped FY 2021'!CR423</f>
        <v>182.51315591548519</v>
      </c>
      <c r="AR407" s="119">
        <f>'[4]Sped FY 2021'!CS423</f>
        <v>177.1545490150946</v>
      </c>
      <c r="AS407" s="188">
        <f>'[5]Sped FY 2021'!CO423</f>
        <v>0.67269480302099471</v>
      </c>
      <c r="AT407" s="189">
        <f>'[5]Sped FY 2021'!CQ423</f>
        <v>0.67374779086404379</v>
      </c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  <c r="CB407" s="162"/>
      <c r="CC407" s="162"/>
      <c r="CD407" s="162"/>
      <c r="CE407" s="162"/>
      <c r="CF407" s="162"/>
      <c r="CG407" s="162"/>
      <c r="CH407" s="162"/>
      <c r="CI407" s="162"/>
      <c r="CJ407" s="162"/>
    </row>
    <row r="408" spans="1:88" ht="15" x14ac:dyDescent="0.25">
      <c r="A408" s="194">
        <v>4042</v>
      </c>
      <c r="B408" s="194">
        <v>7</v>
      </c>
      <c r="C408" s="195" t="s">
        <v>363</v>
      </c>
      <c r="D408" s="167">
        <v>7</v>
      </c>
      <c r="E408" s="120">
        <f>'[4]Sped FY 2021'!AB424</f>
        <v>0</v>
      </c>
      <c r="F408" s="120">
        <f>'[4]Sped FY 2021'!AK424</f>
        <v>0</v>
      </c>
      <c r="G408" s="120">
        <f>'[4]Sped FY 2021'!BP424</f>
        <v>0</v>
      </c>
      <c r="H408" s="120">
        <f>-'[4]Sped FY 2021'!CI424</f>
        <v>0</v>
      </c>
      <c r="I408" s="120">
        <f>'[4]Sped FY 2021'!CB424</f>
        <v>0</v>
      </c>
      <c r="J408" s="120">
        <f>'[4]Sped FY 2021'!BF424-'[4]Sped FY 2021'!BI424</f>
        <v>0</v>
      </c>
      <c r="K408" s="120">
        <f>'[4]Sped FY 2021'!CJ424</f>
        <v>0</v>
      </c>
      <c r="L408" s="138">
        <f t="shared" si="66"/>
        <v>0</v>
      </c>
      <c r="M408" s="134">
        <f t="shared" si="67"/>
        <v>0</v>
      </c>
      <c r="N408" s="158">
        <v>4042</v>
      </c>
      <c r="O408" s="159">
        <v>7</v>
      </c>
      <c r="P408" s="14" t="s">
        <v>363</v>
      </c>
      <c r="Q408" s="14">
        <v>7</v>
      </c>
      <c r="R408" s="120">
        <v>0</v>
      </c>
      <c r="S408" s="120">
        <v>0</v>
      </c>
      <c r="T408" s="120">
        <v>0</v>
      </c>
      <c r="U408" s="120">
        <v>0</v>
      </c>
      <c r="V408" s="120">
        <v>0</v>
      </c>
      <c r="W408" s="138">
        <v>0</v>
      </c>
      <c r="X408" s="152"/>
      <c r="Y408" s="19">
        <f t="shared" si="68"/>
        <v>0</v>
      </c>
      <c r="Z408" s="19">
        <f t="shared" si="68"/>
        <v>0</v>
      </c>
      <c r="AA408" s="19">
        <f t="shared" si="69"/>
        <v>0</v>
      </c>
      <c r="AB408" s="19">
        <f t="shared" si="70"/>
        <v>0</v>
      </c>
      <c r="AC408" s="19">
        <f t="shared" si="70"/>
        <v>0</v>
      </c>
      <c r="AD408" s="19">
        <f t="shared" si="70"/>
        <v>0</v>
      </c>
      <c r="AE408" s="19">
        <f t="shared" si="71"/>
        <v>0</v>
      </c>
      <c r="AF408" s="19">
        <f t="shared" si="72"/>
        <v>0</v>
      </c>
      <c r="AG408" s="112"/>
      <c r="AH408" s="117">
        <f>'[4]Sped FY 2021'!DZ424</f>
        <v>0</v>
      </c>
      <c r="AI408" s="19">
        <f t="shared" si="64"/>
        <v>0</v>
      </c>
      <c r="AJ408" s="19">
        <f t="shared" si="64"/>
        <v>0</v>
      </c>
      <c r="AK408" s="19">
        <f t="shared" si="64"/>
        <v>0</v>
      </c>
      <c r="AL408" s="19">
        <f t="shared" si="64"/>
        <v>0</v>
      </c>
      <c r="AM408" s="19">
        <f t="shared" si="65"/>
        <v>0</v>
      </c>
      <c r="AN408" s="19">
        <f t="shared" si="65"/>
        <v>0</v>
      </c>
      <c r="AO408" s="19">
        <f t="shared" si="65"/>
        <v>0</v>
      </c>
      <c r="AP408" s="19">
        <f t="shared" si="65"/>
        <v>0</v>
      </c>
      <c r="AQ408" s="118">
        <f>'[4]Sped FY 2021'!CR424</f>
        <v>0</v>
      </c>
      <c r="AR408" s="119">
        <f>'[4]Sped FY 2021'!CS424</f>
        <v>0</v>
      </c>
      <c r="AS408" s="188">
        <f>'[5]Sped FY 2021'!CO424</f>
        <v>0</v>
      </c>
      <c r="AT408" s="189">
        <f>'[5]Sped FY 2021'!CQ424</f>
        <v>0</v>
      </c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  <c r="CB408" s="162"/>
      <c r="CC408" s="162"/>
      <c r="CD408" s="162"/>
      <c r="CE408" s="162"/>
      <c r="CF408" s="162"/>
      <c r="CG408" s="162"/>
      <c r="CH408" s="162"/>
      <c r="CI408" s="162"/>
      <c r="CJ408" s="162"/>
    </row>
    <row r="409" spans="1:88" ht="15" x14ac:dyDescent="0.25">
      <c r="A409" s="194">
        <v>4043</v>
      </c>
      <c r="B409" s="194">
        <v>7</v>
      </c>
      <c r="C409" s="195" t="s">
        <v>364</v>
      </c>
      <c r="D409" s="167">
        <v>7</v>
      </c>
      <c r="E409" s="120">
        <f>'[4]Sped FY 2021'!AB425</f>
        <v>287974.61217797408</v>
      </c>
      <c r="F409" s="120">
        <f>'[4]Sped FY 2021'!AK425</f>
        <v>55097.957386694419</v>
      </c>
      <c r="G409" s="120">
        <f>'[4]Sped FY 2021'!BP425</f>
        <v>0</v>
      </c>
      <c r="H409" s="120">
        <f>-'[4]Sped FY 2021'!CI425</f>
        <v>0</v>
      </c>
      <c r="I409" s="120">
        <f>'[4]Sped FY 2021'!CB425</f>
        <v>0</v>
      </c>
      <c r="J409" s="120">
        <f>'[4]Sped FY 2021'!BF425-'[4]Sped FY 2021'!BI425</f>
        <v>268510.70487854205</v>
      </c>
      <c r="K409" s="120">
        <f>'[4]Sped FY 2021'!CJ425</f>
        <v>33668.995026225071</v>
      </c>
      <c r="L409" s="138">
        <f t="shared" si="66"/>
        <v>645252.26946943568</v>
      </c>
      <c r="M409" s="134">
        <f t="shared" si="67"/>
        <v>0</v>
      </c>
      <c r="N409" s="158">
        <v>4043</v>
      </c>
      <c r="O409" s="159">
        <v>7</v>
      </c>
      <c r="P409" s="14" t="s">
        <v>364</v>
      </c>
      <c r="Q409" s="14">
        <v>7</v>
      </c>
      <c r="R409" s="120">
        <v>287974.61217797408</v>
      </c>
      <c r="S409" s="120">
        <v>55130.335972055422</v>
      </c>
      <c r="T409" s="120">
        <v>0</v>
      </c>
      <c r="U409" s="120">
        <v>0</v>
      </c>
      <c r="V409" s="120">
        <v>302150.56819200155</v>
      </c>
      <c r="W409" s="138">
        <v>645255.51634203107</v>
      </c>
      <c r="X409" s="152"/>
      <c r="Y409" s="19">
        <f t="shared" si="68"/>
        <v>0</v>
      </c>
      <c r="Z409" s="19">
        <f t="shared" si="68"/>
        <v>-32.378585361002479</v>
      </c>
      <c r="AA409" s="19">
        <f t="shared" si="69"/>
        <v>0</v>
      </c>
      <c r="AB409" s="19">
        <f t="shared" si="70"/>
        <v>0</v>
      </c>
      <c r="AC409" s="19">
        <f t="shared" si="70"/>
        <v>0</v>
      </c>
      <c r="AD409" s="19">
        <f t="shared" si="70"/>
        <v>-33639.8633134595</v>
      </c>
      <c r="AE409" s="19">
        <f t="shared" si="71"/>
        <v>33668.995026225071</v>
      </c>
      <c r="AF409" s="19">
        <f t="shared" si="72"/>
        <v>-3.2468725953949615</v>
      </c>
      <c r="AG409" s="112"/>
      <c r="AH409" s="117">
        <f>'[4]Sped FY 2021'!DZ425</f>
        <v>492</v>
      </c>
      <c r="AI409" s="19">
        <f t="shared" si="64"/>
        <v>0</v>
      </c>
      <c r="AJ409" s="19">
        <f t="shared" si="64"/>
        <v>-6.5810132847566011E-2</v>
      </c>
      <c r="AK409" s="19">
        <f t="shared" si="64"/>
        <v>0</v>
      </c>
      <c r="AL409" s="19">
        <f t="shared" si="64"/>
        <v>0</v>
      </c>
      <c r="AM409" s="19">
        <f t="shared" si="65"/>
        <v>0</v>
      </c>
      <c r="AN409" s="19">
        <f t="shared" si="65"/>
        <v>-68.373705921665646</v>
      </c>
      <c r="AO409" s="19">
        <f t="shared" si="65"/>
        <v>68.432916719969654</v>
      </c>
      <c r="AP409" s="19">
        <f t="shared" si="65"/>
        <v>-6.5993345434856941E-3</v>
      </c>
      <c r="AQ409" s="118">
        <f>'[4]Sped FY 2021'!CR425</f>
        <v>56.282167774007974</v>
      </c>
      <c r="AR409" s="119">
        <f>'[4]Sped FY 2021'!CS425</f>
        <v>56.28859722469192</v>
      </c>
      <c r="AS409" s="188">
        <f>'[5]Sped FY 2021'!CO425</f>
        <v>0.56230593665963269</v>
      </c>
      <c r="AT409" s="189">
        <f>'[5]Sped FY 2021'!CQ425</f>
        <v>0.56230115433369465</v>
      </c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  <c r="CB409" s="162"/>
      <c r="CC409" s="162"/>
      <c r="CD409" s="162"/>
      <c r="CE409" s="162"/>
      <c r="CF409" s="162"/>
      <c r="CG409" s="162"/>
      <c r="CH409" s="162"/>
      <c r="CI409" s="162"/>
      <c r="CJ409" s="162"/>
    </row>
    <row r="410" spans="1:88" ht="15" x14ac:dyDescent="0.25">
      <c r="A410" s="194">
        <v>4049</v>
      </c>
      <c r="B410" s="194">
        <v>7</v>
      </c>
      <c r="C410" s="195" t="s">
        <v>365</v>
      </c>
      <c r="D410" s="167">
        <v>7</v>
      </c>
      <c r="E410" s="120">
        <f>'[4]Sped FY 2021'!AB426</f>
        <v>463511.13541155722</v>
      </c>
      <c r="F410" s="120">
        <f>'[4]Sped FY 2021'!AK426</f>
        <v>214461.08411618075</v>
      </c>
      <c r="G410" s="120">
        <f>'[4]Sped FY 2021'!BP426</f>
        <v>0</v>
      </c>
      <c r="H410" s="120">
        <f>-'[4]Sped FY 2021'!CI426</f>
        <v>0</v>
      </c>
      <c r="I410" s="120">
        <f>'[4]Sped FY 2021'!CB426</f>
        <v>0</v>
      </c>
      <c r="J410" s="120">
        <f>'[4]Sped FY 2021'!BF426-'[4]Sped FY 2021'!BI426</f>
        <v>276257.85627461906</v>
      </c>
      <c r="K410" s="120">
        <f>'[4]Sped FY 2021'!CJ426</f>
        <v>34640.422969628366</v>
      </c>
      <c r="L410" s="138">
        <f t="shared" si="66"/>
        <v>988870.49877198529</v>
      </c>
      <c r="M410" s="134">
        <f t="shared" si="67"/>
        <v>0</v>
      </c>
      <c r="N410" s="158">
        <v>4049</v>
      </c>
      <c r="O410" s="159">
        <v>7</v>
      </c>
      <c r="P410" s="14" t="s">
        <v>365</v>
      </c>
      <c r="Q410" s="14">
        <v>7</v>
      </c>
      <c r="R410" s="120">
        <v>460904.69516862411</v>
      </c>
      <c r="S410" s="120">
        <v>215873.38920170552</v>
      </c>
      <c r="T410" s="120">
        <v>0</v>
      </c>
      <c r="U410" s="120">
        <v>0</v>
      </c>
      <c r="V410" s="120">
        <v>311972.66844380589</v>
      </c>
      <c r="W410" s="138">
        <v>988750.75281413551</v>
      </c>
      <c r="X410" s="152"/>
      <c r="Y410" s="19">
        <f t="shared" si="68"/>
        <v>2606.4402429331094</v>
      </c>
      <c r="Z410" s="19">
        <f t="shared" si="68"/>
        <v>-1412.3050855247711</v>
      </c>
      <c r="AA410" s="19">
        <f t="shared" si="69"/>
        <v>0</v>
      </c>
      <c r="AB410" s="19">
        <f t="shared" si="70"/>
        <v>0</v>
      </c>
      <c r="AC410" s="19">
        <f t="shared" si="70"/>
        <v>0</v>
      </c>
      <c r="AD410" s="19">
        <f t="shared" si="70"/>
        <v>-35714.812169186829</v>
      </c>
      <c r="AE410" s="19">
        <f t="shared" si="71"/>
        <v>34640.422969628366</v>
      </c>
      <c r="AF410" s="19">
        <f t="shared" si="72"/>
        <v>119.7459578497801</v>
      </c>
      <c r="AG410" s="112"/>
      <c r="AH410" s="117">
        <f>'[4]Sped FY 2021'!DZ426</f>
        <v>175</v>
      </c>
      <c r="AI410" s="19">
        <f t="shared" si="64"/>
        <v>14.893944245332055</v>
      </c>
      <c r="AJ410" s="19">
        <f t="shared" si="64"/>
        <v>-8.0703147744272634</v>
      </c>
      <c r="AK410" s="19">
        <f t="shared" si="64"/>
        <v>0</v>
      </c>
      <c r="AL410" s="19">
        <f t="shared" si="64"/>
        <v>0</v>
      </c>
      <c r="AM410" s="19">
        <f t="shared" si="65"/>
        <v>0</v>
      </c>
      <c r="AN410" s="19">
        <f t="shared" si="65"/>
        <v>-204.08464096678188</v>
      </c>
      <c r="AO410" s="19">
        <f t="shared" si="65"/>
        <v>197.94527411216208</v>
      </c>
      <c r="AP410" s="19">
        <f t="shared" si="65"/>
        <v>0.68426261628445773</v>
      </c>
      <c r="AQ410" s="118">
        <f>'[4]Sped FY 2021'!CR426</f>
        <v>198.69078580320016</v>
      </c>
      <c r="AR410" s="119">
        <f>'[4]Sped FY 2021'!CS426</f>
        <v>198.0065231869157</v>
      </c>
      <c r="AS410" s="188">
        <f>'[5]Sped FY 2021'!CO426</f>
        <v>0.69141597377179331</v>
      </c>
      <c r="AT410" s="189">
        <f>'[5]Sped FY 2021'!CQ426</f>
        <v>0.69153477851423462</v>
      </c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  <c r="CB410" s="162"/>
      <c r="CC410" s="162"/>
      <c r="CD410" s="162"/>
      <c r="CE410" s="162"/>
      <c r="CF410" s="162"/>
      <c r="CG410" s="162"/>
      <c r="CH410" s="162"/>
      <c r="CI410" s="162"/>
      <c r="CJ410" s="162"/>
    </row>
    <row r="411" spans="1:88" ht="15" x14ac:dyDescent="0.25">
      <c r="A411" s="194">
        <v>4050</v>
      </c>
      <c r="B411" s="194">
        <v>7</v>
      </c>
      <c r="C411" s="195" t="s">
        <v>366</v>
      </c>
      <c r="D411" s="167">
        <v>7</v>
      </c>
      <c r="E411" s="120">
        <f>'[4]Sped FY 2021'!AB427</f>
        <v>55318.972880555382</v>
      </c>
      <c r="F411" s="120">
        <f>'[4]Sped FY 2021'!AK427</f>
        <v>22509.546566327219</v>
      </c>
      <c r="G411" s="120">
        <f>'[4]Sped FY 2021'!BP427</f>
        <v>0</v>
      </c>
      <c r="H411" s="120">
        <f>-'[4]Sped FY 2021'!CI427</f>
        <v>0</v>
      </c>
      <c r="I411" s="120">
        <f>'[4]Sped FY 2021'!CB427</f>
        <v>0</v>
      </c>
      <c r="J411" s="120">
        <f>'[4]Sped FY 2021'!BF427-'[4]Sped FY 2021'!BI427</f>
        <v>52418.45589459144</v>
      </c>
      <c r="K411" s="120">
        <f>'[4]Sped FY 2021'!CJ427</f>
        <v>6572.8356401869378</v>
      </c>
      <c r="L411" s="138">
        <f t="shared" si="66"/>
        <v>136819.81098166096</v>
      </c>
      <c r="M411" s="134">
        <f t="shared" si="67"/>
        <v>0</v>
      </c>
      <c r="N411" s="158">
        <v>4050</v>
      </c>
      <c r="O411" s="159">
        <v>7</v>
      </c>
      <c r="P411" s="14" t="s">
        <v>366</v>
      </c>
      <c r="Q411" s="14">
        <v>7</v>
      </c>
      <c r="R411" s="120">
        <v>55318.972880555382</v>
      </c>
      <c r="S411" s="120">
        <v>22526.055898452592</v>
      </c>
      <c r="T411" s="120">
        <v>0</v>
      </c>
      <c r="U411" s="120">
        <v>0</v>
      </c>
      <c r="V411" s="120">
        <v>58976.437731992832</v>
      </c>
      <c r="W411" s="138">
        <v>136821.46651100082</v>
      </c>
      <c r="X411" s="152"/>
      <c r="Y411" s="19">
        <f t="shared" si="68"/>
        <v>0</v>
      </c>
      <c r="Z411" s="19">
        <f t="shared" si="68"/>
        <v>-16.509332125373476</v>
      </c>
      <c r="AA411" s="19">
        <f t="shared" si="69"/>
        <v>0</v>
      </c>
      <c r="AB411" s="19">
        <f t="shared" si="70"/>
        <v>0</v>
      </c>
      <c r="AC411" s="19">
        <f t="shared" si="70"/>
        <v>0</v>
      </c>
      <c r="AD411" s="19">
        <f t="shared" si="70"/>
        <v>-6557.9818374013921</v>
      </c>
      <c r="AE411" s="19">
        <f t="shared" si="71"/>
        <v>6572.8356401869378</v>
      </c>
      <c r="AF411" s="19">
        <f t="shared" si="72"/>
        <v>-1.6555293398560025</v>
      </c>
      <c r="AG411" s="112"/>
      <c r="AH411" s="117">
        <f>'[4]Sped FY 2021'!DZ427</f>
        <v>84</v>
      </c>
      <c r="AI411" s="19">
        <f t="shared" si="64"/>
        <v>0</v>
      </c>
      <c r="AJ411" s="19">
        <f t="shared" si="64"/>
        <v>-0.19653966815920804</v>
      </c>
      <c r="AK411" s="19">
        <f t="shared" si="64"/>
        <v>0</v>
      </c>
      <c r="AL411" s="19">
        <f t="shared" si="64"/>
        <v>0</v>
      </c>
      <c r="AM411" s="19">
        <f t="shared" si="65"/>
        <v>0</v>
      </c>
      <c r="AN411" s="19">
        <f t="shared" si="65"/>
        <v>-78.071212350016566</v>
      </c>
      <c r="AO411" s="19">
        <f t="shared" si="65"/>
        <v>78.248043335558776</v>
      </c>
      <c r="AP411" s="19">
        <f t="shared" si="65"/>
        <v>-1.9708682617333363E-2</v>
      </c>
      <c r="AQ411" s="118">
        <f>'[4]Sped FY 2021'!CR427</f>
        <v>53.995867625056924</v>
      </c>
      <c r="AR411" s="119">
        <f>'[4]Sped FY 2021'!CS427</f>
        <v>54.012422918455485</v>
      </c>
      <c r="AS411" s="188">
        <f>'[5]Sped FY 2021'!CO427</f>
        <v>0.59543868279224943</v>
      </c>
      <c r="AT411" s="189">
        <f>'[5]Sped FY 2021'!CQ427</f>
        <v>0.59542713752895904</v>
      </c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  <c r="CB411" s="162"/>
      <c r="CC411" s="162"/>
      <c r="CD411" s="162"/>
      <c r="CE411" s="162"/>
      <c r="CF411" s="162"/>
      <c r="CG411" s="162"/>
      <c r="CH411" s="162"/>
      <c r="CI411" s="162"/>
      <c r="CJ411" s="162"/>
    </row>
    <row r="412" spans="1:88" ht="15" x14ac:dyDescent="0.25">
      <c r="A412" s="194">
        <v>4053</v>
      </c>
      <c r="B412" s="194">
        <v>7</v>
      </c>
      <c r="C412" s="195" t="s">
        <v>367</v>
      </c>
      <c r="D412" s="167">
        <v>7</v>
      </c>
      <c r="E412" s="120">
        <f>'[4]Sped FY 2021'!AB428</f>
        <v>408838.15918745438</v>
      </c>
      <c r="F412" s="120">
        <f>'[4]Sped FY 2021'!AK428</f>
        <v>132614.02999704157</v>
      </c>
      <c r="G412" s="120">
        <f>'[4]Sped FY 2021'!BP428</f>
        <v>0</v>
      </c>
      <c r="H412" s="120">
        <f>-'[4]Sped FY 2021'!CI428</f>
        <v>0</v>
      </c>
      <c r="I412" s="120">
        <f>'[4]Sped FY 2021'!CB428</f>
        <v>0</v>
      </c>
      <c r="J412" s="120">
        <f>'[4]Sped FY 2021'!BF428-'[4]Sped FY 2021'!BI428</f>
        <v>297446.60846428171</v>
      </c>
      <c r="K412" s="120">
        <f>'[4]Sped FY 2021'!CJ428</f>
        <v>37297.315149805574</v>
      </c>
      <c r="L412" s="138">
        <f t="shared" si="66"/>
        <v>876196.11279858334</v>
      </c>
      <c r="M412" s="134">
        <f t="shared" si="67"/>
        <v>0</v>
      </c>
      <c r="N412" s="158">
        <v>4053</v>
      </c>
      <c r="O412" s="159">
        <v>7</v>
      </c>
      <c r="P412" s="14" t="s">
        <v>367</v>
      </c>
      <c r="Q412" s="14">
        <v>7</v>
      </c>
      <c r="R412" s="120">
        <v>408838.15918745438</v>
      </c>
      <c r="S412" s="120">
        <v>132615.20118707267</v>
      </c>
      <c r="T412" s="120">
        <v>0</v>
      </c>
      <c r="U412" s="120">
        <v>0</v>
      </c>
      <c r="V412" s="120">
        <v>334742.86986911361</v>
      </c>
      <c r="W412" s="138">
        <v>876196.23024364072</v>
      </c>
      <c r="X412" s="152"/>
      <c r="Y412" s="19">
        <f t="shared" si="68"/>
        <v>0</v>
      </c>
      <c r="Z412" s="19">
        <f t="shared" si="68"/>
        <v>-1.1711900311056525</v>
      </c>
      <c r="AA412" s="19">
        <f t="shared" si="69"/>
        <v>0</v>
      </c>
      <c r="AB412" s="19">
        <f t="shared" si="70"/>
        <v>0</v>
      </c>
      <c r="AC412" s="19">
        <f t="shared" si="70"/>
        <v>0</v>
      </c>
      <c r="AD412" s="19">
        <f t="shared" si="70"/>
        <v>-37296.261404831894</v>
      </c>
      <c r="AE412" s="19">
        <f t="shared" si="71"/>
        <v>37297.315149805574</v>
      </c>
      <c r="AF412" s="19">
        <f t="shared" si="72"/>
        <v>-0.11744505737442523</v>
      </c>
      <c r="AG412" s="112"/>
      <c r="AH412" s="117">
        <f>'[4]Sped FY 2021'!DZ428</f>
        <v>440</v>
      </c>
      <c r="AI412" s="19">
        <f t="shared" ref="AI412:AO463" si="73">IF($AH412&gt;0,Y412/$AH412,0)</f>
        <v>0</v>
      </c>
      <c r="AJ412" s="19">
        <f t="shared" si="73"/>
        <v>-2.6617955252401194E-3</v>
      </c>
      <c r="AK412" s="19">
        <f t="shared" si="73"/>
        <v>0</v>
      </c>
      <c r="AL412" s="19">
        <f t="shared" si="73"/>
        <v>0</v>
      </c>
      <c r="AM412" s="19">
        <f t="shared" si="65"/>
        <v>0</v>
      </c>
      <c r="AN412" s="19">
        <f t="shared" si="65"/>
        <v>-84.764230465527035</v>
      </c>
      <c r="AO412" s="19">
        <f t="shared" si="65"/>
        <v>84.766625340467215</v>
      </c>
      <c r="AP412" s="19">
        <f t="shared" si="65"/>
        <v>-2.6692058494187551E-4</v>
      </c>
      <c r="AQ412" s="118">
        <f>'[4]Sped FY 2021'!CR428</f>
        <v>70.65946490907146</v>
      </c>
      <c r="AR412" s="119">
        <f>'[4]Sped FY 2021'!CS428</f>
        <v>70.659739313411123</v>
      </c>
      <c r="AS412" s="188">
        <f>'[5]Sped FY 2021'!CO428</f>
        <v>0.64128628535827614</v>
      </c>
      <c r="AT412" s="189">
        <f>'[5]Sped FY 2021'!CQ428</f>
        <v>0.64128615679295753</v>
      </c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  <c r="CB412" s="162"/>
      <c r="CC412" s="162"/>
      <c r="CD412" s="162"/>
      <c r="CE412" s="162"/>
      <c r="CF412" s="162"/>
      <c r="CG412" s="162"/>
      <c r="CH412" s="162"/>
      <c r="CI412" s="162"/>
      <c r="CJ412" s="162"/>
    </row>
    <row r="413" spans="1:88" ht="15" x14ac:dyDescent="0.25">
      <c r="A413" s="194">
        <v>4054</v>
      </c>
      <c r="B413" s="194">
        <v>7</v>
      </c>
      <c r="C413" s="195" t="s">
        <v>666</v>
      </c>
      <c r="D413" s="167">
        <v>7</v>
      </c>
      <c r="E413" s="120">
        <f>'[4]Sped FY 2021'!AB429</f>
        <v>68860.548644215873</v>
      </c>
      <c r="F413" s="120">
        <f>'[4]Sped FY 2021'!AK429</f>
        <v>60806.112138597171</v>
      </c>
      <c r="G413" s="120">
        <f>'[4]Sped FY 2021'!BP429</f>
        <v>0</v>
      </c>
      <c r="H413" s="120">
        <f>-'[4]Sped FY 2021'!CI429</f>
        <v>0</v>
      </c>
      <c r="I413" s="120">
        <f>'[4]Sped FY 2021'!CB429</f>
        <v>0</v>
      </c>
      <c r="J413" s="120">
        <f>'[4]Sped FY 2021'!BF429-'[4]Sped FY 2021'!BI429</f>
        <v>74071.668689384212</v>
      </c>
      <c r="K413" s="120">
        <f>'[4]Sped FY 2021'!CJ429</f>
        <v>9287.967292831645</v>
      </c>
      <c r="L413" s="138">
        <f t="shared" si="66"/>
        <v>213026.29676502891</v>
      </c>
      <c r="M413" s="134">
        <f t="shared" si="67"/>
        <v>0</v>
      </c>
      <c r="N413" s="158">
        <v>4054</v>
      </c>
      <c r="O413" s="159">
        <v>7</v>
      </c>
      <c r="P413" s="14" t="s">
        <v>666</v>
      </c>
      <c r="Q413" s="14">
        <v>7</v>
      </c>
      <c r="R413" s="120">
        <v>61127.270776454716</v>
      </c>
      <c r="S413" s="120">
        <v>65595.607983618189</v>
      </c>
      <c r="T413" s="120">
        <v>0</v>
      </c>
      <c r="U413" s="120">
        <v>0</v>
      </c>
      <c r="V413" s="120">
        <v>86008.220266385702</v>
      </c>
      <c r="W413" s="138">
        <v>212731.0990264586</v>
      </c>
      <c r="X413" s="152"/>
      <c r="Y413" s="19">
        <f t="shared" si="68"/>
        <v>7733.2778677611568</v>
      </c>
      <c r="Z413" s="19">
        <f t="shared" si="68"/>
        <v>-4789.4958450210179</v>
      </c>
      <c r="AA413" s="19">
        <f t="shared" si="69"/>
        <v>0</v>
      </c>
      <c r="AB413" s="19">
        <f t="shared" si="70"/>
        <v>0</v>
      </c>
      <c r="AC413" s="19">
        <f t="shared" si="70"/>
        <v>0</v>
      </c>
      <c r="AD413" s="19">
        <f t="shared" si="70"/>
        <v>-11936.55157700149</v>
      </c>
      <c r="AE413" s="19">
        <f t="shared" si="71"/>
        <v>9287.967292831645</v>
      </c>
      <c r="AF413" s="19">
        <f t="shared" si="72"/>
        <v>295.19773857030668</v>
      </c>
      <c r="AG413" s="112"/>
      <c r="AH413" s="117">
        <f>'[4]Sped FY 2021'!DZ429</f>
        <v>94</v>
      </c>
      <c r="AI413" s="19">
        <f t="shared" si="73"/>
        <v>82.268913486820821</v>
      </c>
      <c r="AJ413" s="19">
        <f t="shared" si="73"/>
        <v>-50.952083457670405</v>
      </c>
      <c r="AK413" s="19">
        <f t="shared" si="73"/>
        <v>0</v>
      </c>
      <c r="AL413" s="19">
        <f t="shared" si="73"/>
        <v>0</v>
      </c>
      <c r="AM413" s="19">
        <f t="shared" si="65"/>
        <v>0</v>
      </c>
      <c r="AN413" s="19">
        <f t="shared" si="65"/>
        <v>-126.9845912446967</v>
      </c>
      <c r="AO413" s="19">
        <f t="shared" si="65"/>
        <v>98.808162689698349</v>
      </c>
      <c r="AP413" s="19">
        <f t="shared" si="65"/>
        <v>3.1404014741521986</v>
      </c>
      <c r="AQ413" s="118">
        <f>'[4]Sped FY 2021'!CR429</f>
        <v>93.569057446634076</v>
      </c>
      <c r="AR413" s="119">
        <f>'[4]Sped FY 2021'!CS429</f>
        <v>90.674961970454603</v>
      </c>
      <c r="AS413" s="188">
        <f>'[5]Sped FY 2021'!CO429</f>
        <v>0.62387037521809008</v>
      </c>
      <c r="AT413" s="189">
        <f>'[5]Sped FY 2021'!CQ429</f>
        <v>0.62519819790082098</v>
      </c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  <c r="CB413" s="162"/>
      <c r="CC413" s="162"/>
      <c r="CD413" s="162"/>
      <c r="CE413" s="162"/>
      <c r="CF413" s="162"/>
      <c r="CG413" s="162"/>
      <c r="CH413" s="162"/>
      <c r="CI413" s="162"/>
      <c r="CJ413" s="162"/>
    </row>
    <row r="414" spans="1:88" ht="15" x14ac:dyDescent="0.25">
      <c r="A414" s="194">
        <v>4055</v>
      </c>
      <c r="B414" s="194">
        <v>7</v>
      </c>
      <c r="C414" s="195" t="s">
        <v>369</v>
      </c>
      <c r="D414" s="167">
        <v>7</v>
      </c>
      <c r="E414" s="120">
        <f>'[4]Sped FY 2021'!AB430</f>
        <v>145080.32718374595</v>
      </c>
      <c r="F414" s="120">
        <f>'[4]Sped FY 2021'!AK430</f>
        <v>140775.69287073571</v>
      </c>
      <c r="G414" s="120">
        <f>'[4]Sped FY 2021'!BP430</f>
        <v>0</v>
      </c>
      <c r="H414" s="120">
        <f>-'[4]Sped FY 2021'!CI430</f>
        <v>0</v>
      </c>
      <c r="I414" s="120">
        <f>'[4]Sped FY 2021'!CB430</f>
        <v>0</v>
      </c>
      <c r="J414" s="120">
        <f>'[4]Sped FY 2021'!BF430-'[4]Sped FY 2021'!BI430</f>
        <v>176447.37291311787</v>
      </c>
      <c r="K414" s="120">
        <f>'[4]Sped FY 2021'!CJ430</f>
        <v>22125.023744172537</v>
      </c>
      <c r="L414" s="138">
        <f t="shared" si="66"/>
        <v>484428.41671177209</v>
      </c>
      <c r="M414" s="134">
        <f t="shared" si="67"/>
        <v>0</v>
      </c>
      <c r="N414" s="158">
        <v>4055</v>
      </c>
      <c r="O414" s="159">
        <v>7</v>
      </c>
      <c r="P414" s="14" t="s">
        <v>369</v>
      </c>
      <c r="Q414" s="14">
        <v>7</v>
      </c>
      <c r="R414" s="120">
        <v>134013.40578002486</v>
      </c>
      <c r="S414" s="120">
        <v>147021.56558977524</v>
      </c>
      <c r="T414" s="120">
        <v>0</v>
      </c>
      <c r="U414" s="120">
        <v>0</v>
      </c>
      <c r="V414" s="120">
        <v>202909.99831421601</v>
      </c>
      <c r="W414" s="138">
        <v>483944.96968401608</v>
      </c>
      <c r="X414" s="152"/>
      <c r="Y414" s="19">
        <f t="shared" si="68"/>
        <v>11066.921403721091</v>
      </c>
      <c r="Z414" s="19">
        <f t="shared" si="68"/>
        <v>-6245.8727190395293</v>
      </c>
      <c r="AA414" s="19">
        <f t="shared" si="69"/>
        <v>0</v>
      </c>
      <c r="AB414" s="19">
        <f t="shared" si="70"/>
        <v>0</v>
      </c>
      <c r="AC414" s="19">
        <f t="shared" si="70"/>
        <v>0</v>
      </c>
      <c r="AD414" s="19">
        <f t="shared" si="70"/>
        <v>-26462.625401098136</v>
      </c>
      <c r="AE414" s="19">
        <f t="shared" si="71"/>
        <v>22125.023744172537</v>
      </c>
      <c r="AF414" s="19">
        <f t="shared" si="72"/>
        <v>483.44702775601763</v>
      </c>
      <c r="AG414" s="112"/>
      <c r="AH414" s="117">
        <f>'[4]Sped FY 2021'!DZ430</f>
        <v>150</v>
      </c>
      <c r="AI414" s="19">
        <f t="shared" si="73"/>
        <v>73.779476024807281</v>
      </c>
      <c r="AJ414" s="19">
        <f t="shared" si="73"/>
        <v>-41.639151460263527</v>
      </c>
      <c r="AK414" s="19">
        <f t="shared" si="73"/>
        <v>0</v>
      </c>
      <c r="AL414" s="19">
        <f t="shared" si="73"/>
        <v>0</v>
      </c>
      <c r="AM414" s="19">
        <f t="shared" si="65"/>
        <v>0</v>
      </c>
      <c r="AN414" s="19">
        <f t="shared" si="65"/>
        <v>-176.41750267398757</v>
      </c>
      <c r="AO414" s="19">
        <f t="shared" si="65"/>
        <v>147.50015829448358</v>
      </c>
      <c r="AP414" s="19">
        <f t="shared" si="65"/>
        <v>3.2229801850401176</v>
      </c>
      <c r="AQ414" s="118">
        <f>'[4]Sped FY 2021'!CR430</f>
        <v>119.06733120574455</v>
      </c>
      <c r="AR414" s="119">
        <f>'[4]Sped FY 2021'!CS430</f>
        <v>115.84435102070444</v>
      </c>
      <c r="AS414" s="188">
        <f>'[5]Sped FY 2021'!CO430</f>
        <v>0.61625266837270332</v>
      </c>
      <c r="AT414" s="189">
        <f>'[5]Sped FY 2021'!CQ430</f>
        <v>0.61720704051884923</v>
      </c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  <c r="CB414" s="162"/>
      <c r="CC414" s="162"/>
      <c r="CD414" s="162"/>
      <c r="CE414" s="162"/>
      <c r="CF414" s="162"/>
      <c r="CG414" s="162"/>
      <c r="CH414" s="162"/>
      <c r="CI414" s="162"/>
      <c r="CJ414" s="162"/>
    </row>
    <row r="415" spans="1:88" ht="15" x14ac:dyDescent="0.25">
      <c r="A415" s="194">
        <v>4056</v>
      </c>
      <c r="B415" s="194">
        <v>7</v>
      </c>
      <c r="C415" s="195" t="s">
        <v>370</v>
      </c>
      <c r="D415" s="167">
        <v>7</v>
      </c>
      <c r="E415" s="120">
        <f>'[4]Sped FY 2021'!AB431</f>
        <v>143045.79464105205</v>
      </c>
      <c r="F415" s="120">
        <f>'[4]Sped FY 2021'!AK431</f>
        <v>70616.395134003033</v>
      </c>
      <c r="G415" s="120">
        <f>'[4]Sped FY 2021'!BP431</f>
        <v>0</v>
      </c>
      <c r="H415" s="120">
        <f>-'[4]Sped FY 2021'!CI431</f>
        <v>0</v>
      </c>
      <c r="I415" s="120">
        <f>'[4]Sped FY 2021'!CB431</f>
        <v>0</v>
      </c>
      <c r="J415" s="120">
        <f>'[4]Sped FY 2021'!BF431-'[4]Sped FY 2021'!BI431</f>
        <v>95655.834603989002</v>
      </c>
      <c r="K415" s="120">
        <f>'[4]Sped FY 2021'!CJ431</f>
        <v>11994.441044605408</v>
      </c>
      <c r="L415" s="138">
        <f t="shared" si="66"/>
        <v>321312.46542364947</v>
      </c>
      <c r="M415" s="134">
        <f t="shared" si="67"/>
        <v>0</v>
      </c>
      <c r="N415" s="158">
        <v>4056</v>
      </c>
      <c r="O415" s="159">
        <v>7</v>
      </c>
      <c r="P415" s="14" t="s">
        <v>370</v>
      </c>
      <c r="Q415" s="14">
        <v>7</v>
      </c>
      <c r="R415" s="120">
        <v>143045.79464105205</v>
      </c>
      <c r="S415" s="120">
        <v>70667.096963569624</v>
      </c>
      <c r="T415" s="120">
        <v>0</v>
      </c>
      <c r="U415" s="120">
        <v>0</v>
      </c>
      <c r="V415" s="120">
        <v>107604.65811715652</v>
      </c>
      <c r="W415" s="138">
        <v>321317.5497217782</v>
      </c>
      <c r="X415" s="152"/>
      <c r="Y415" s="19">
        <f t="shared" si="68"/>
        <v>0</v>
      </c>
      <c r="Z415" s="19">
        <f t="shared" si="68"/>
        <v>-50.701829566591186</v>
      </c>
      <c r="AA415" s="19">
        <f t="shared" si="69"/>
        <v>0</v>
      </c>
      <c r="AB415" s="19">
        <f t="shared" si="70"/>
        <v>0</v>
      </c>
      <c r="AC415" s="19">
        <f t="shared" si="70"/>
        <v>0</v>
      </c>
      <c r="AD415" s="19">
        <f t="shared" si="70"/>
        <v>-11948.823513167517</v>
      </c>
      <c r="AE415" s="19">
        <f t="shared" si="71"/>
        <v>11994.441044605408</v>
      </c>
      <c r="AF415" s="19">
        <f t="shared" si="72"/>
        <v>-5.0842981287278235</v>
      </c>
      <c r="AG415" s="112"/>
      <c r="AH415" s="117">
        <f>'[4]Sped FY 2021'!DZ431</f>
        <v>60</v>
      </c>
      <c r="AI415" s="19">
        <f t="shared" si="73"/>
        <v>0</v>
      </c>
      <c r="AJ415" s="19">
        <f t="shared" si="73"/>
        <v>-0.84503049277651976</v>
      </c>
      <c r="AK415" s="19">
        <f t="shared" si="73"/>
        <v>0</v>
      </c>
      <c r="AL415" s="19">
        <f t="shared" si="73"/>
        <v>0</v>
      </c>
      <c r="AM415" s="19">
        <f t="shared" si="65"/>
        <v>0</v>
      </c>
      <c r="AN415" s="19">
        <f t="shared" si="65"/>
        <v>-199.14705855279195</v>
      </c>
      <c r="AO415" s="19">
        <f t="shared" si="65"/>
        <v>199.90735074342348</v>
      </c>
      <c r="AP415" s="19">
        <f t="shared" si="65"/>
        <v>-8.4738302145463726E-2</v>
      </c>
      <c r="AQ415" s="118">
        <f>'[4]Sped FY 2021'!CR431</f>
        <v>137.76919020709684</v>
      </c>
      <c r="AR415" s="119">
        <f>'[4]Sped FY 2021'!CS431</f>
        <v>137.85392850924231</v>
      </c>
      <c r="AS415" s="188">
        <f>'[5]Sped FY 2021'!CO431</f>
        <v>0.68716022177841207</v>
      </c>
      <c r="AT415" s="189">
        <f>'[5]Sped FY 2021'!CQ431</f>
        <v>0.68714492724236675</v>
      </c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  <c r="CB415" s="162"/>
      <c r="CC415" s="162"/>
      <c r="CD415" s="162"/>
      <c r="CE415" s="162"/>
      <c r="CF415" s="162"/>
      <c r="CG415" s="162"/>
      <c r="CH415" s="162"/>
      <c r="CI415" s="162"/>
      <c r="CJ415" s="162"/>
    </row>
    <row r="416" spans="1:88" ht="15" x14ac:dyDescent="0.25">
      <c r="A416" s="194">
        <v>4057</v>
      </c>
      <c r="B416" s="194">
        <v>7</v>
      </c>
      <c r="C416" s="195" t="s">
        <v>371</v>
      </c>
      <c r="D416" s="167">
        <v>7</v>
      </c>
      <c r="E416" s="120">
        <f>'[4]Sped FY 2021'!AB432</f>
        <v>204587.5431764184</v>
      </c>
      <c r="F416" s="120">
        <f>'[4]Sped FY 2021'!AK432</f>
        <v>69653.656896155808</v>
      </c>
      <c r="G416" s="120">
        <f>'[4]Sped FY 2021'!BP432</f>
        <v>0</v>
      </c>
      <c r="H416" s="120">
        <f>-'[4]Sped FY 2021'!CI432</f>
        <v>0</v>
      </c>
      <c r="I416" s="120">
        <f>'[4]Sped FY 2021'!CB432</f>
        <v>0</v>
      </c>
      <c r="J416" s="120">
        <f>'[4]Sped FY 2021'!BF432-'[4]Sped FY 2021'!BI432</f>
        <v>139072.78272088943</v>
      </c>
      <c r="K416" s="120">
        <f>'[4]Sped FY 2021'!CJ432</f>
        <v>17438.56294977498</v>
      </c>
      <c r="L416" s="138">
        <f t="shared" si="66"/>
        <v>430752.54574323859</v>
      </c>
      <c r="M416" s="134">
        <f t="shared" si="67"/>
        <v>0</v>
      </c>
      <c r="N416" s="158">
        <v>4057</v>
      </c>
      <c r="O416" s="159">
        <v>7</v>
      </c>
      <c r="P416" s="14" t="s">
        <v>371</v>
      </c>
      <c r="Q416" s="14">
        <v>7</v>
      </c>
      <c r="R416" s="120">
        <v>199367.02558172995</v>
      </c>
      <c r="S416" s="120">
        <v>72533.281313393236</v>
      </c>
      <c r="T416" s="120">
        <v>0</v>
      </c>
      <c r="U416" s="120">
        <v>0</v>
      </c>
      <c r="V416" s="120">
        <v>158617.4978357442</v>
      </c>
      <c r="W416" s="138">
        <v>430517.80473086738</v>
      </c>
      <c r="X416" s="152"/>
      <c r="Y416" s="19">
        <f t="shared" si="68"/>
        <v>5220.5175946884556</v>
      </c>
      <c r="Z416" s="19">
        <f t="shared" si="68"/>
        <v>-2879.6244172374281</v>
      </c>
      <c r="AA416" s="19">
        <f t="shared" si="69"/>
        <v>0</v>
      </c>
      <c r="AB416" s="19">
        <f t="shared" si="70"/>
        <v>0</v>
      </c>
      <c r="AC416" s="19">
        <f t="shared" si="70"/>
        <v>0</v>
      </c>
      <c r="AD416" s="19">
        <f t="shared" si="70"/>
        <v>-19544.715114854771</v>
      </c>
      <c r="AE416" s="19">
        <f t="shared" si="71"/>
        <v>17438.56294977498</v>
      </c>
      <c r="AF416" s="19">
        <f t="shared" si="72"/>
        <v>234.7410123712034</v>
      </c>
      <c r="AG416" s="112"/>
      <c r="AH416" s="117">
        <f>'[4]Sped FY 2021'!DZ432</f>
        <v>130</v>
      </c>
      <c r="AI416" s="19">
        <f t="shared" si="73"/>
        <v>40.157827651449658</v>
      </c>
      <c r="AJ416" s="19">
        <f t="shared" si="73"/>
        <v>-22.150957055672524</v>
      </c>
      <c r="AK416" s="19">
        <f t="shared" si="73"/>
        <v>0</v>
      </c>
      <c r="AL416" s="19">
        <f t="shared" si="73"/>
        <v>0</v>
      </c>
      <c r="AM416" s="19">
        <f t="shared" si="65"/>
        <v>0</v>
      </c>
      <c r="AN416" s="19">
        <f t="shared" si="65"/>
        <v>-150.34396242195979</v>
      </c>
      <c r="AO416" s="19">
        <f t="shared" si="65"/>
        <v>134.142791921346</v>
      </c>
      <c r="AP416" s="19">
        <f t="shared" si="65"/>
        <v>1.805700095163103</v>
      </c>
      <c r="AQ416" s="118">
        <f>'[4]Sped FY 2021'!CR432</f>
        <v>135.98999905388024</v>
      </c>
      <c r="AR416" s="119">
        <f>'[4]Sped FY 2021'!CS432</f>
        <v>134.18429895871714</v>
      </c>
      <c r="AS416" s="188">
        <f>'[5]Sped FY 2021'!CO432</f>
        <v>0.64747618158121445</v>
      </c>
      <c r="AT416" s="189">
        <f>'[5]Sped FY 2021'!CQ432</f>
        <v>0.64800409874441511</v>
      </c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  <c r="CB416" s="162"/>
      <c r="CC416" s="162"/>
      <c r="CD416" s="162"/>
      <c r="CE416" s="162"/>
      <c r="CF416" s="162"/>
      <c r="CG416" s="162"/>
      <c r="CH416" s="162"/>
      <c r="CI416" s="162"/>
      <c r="CJ416" s="162"/>
    </row>
    <row r="417" spans="1:88" ht="15" x14ac:dyDescent="0.25">
      <c r="A417" s="194">
        <v>4058</v>
      </c>
      <c r="B417" s="194">
        <v>7</v>
      </c>
      <c r="C417" s="195" t="s">
        <v>372</v>
      </c>
      <c r="D417" s="167">
        <v>7</v>
      </c>
      <c r="E417" s="120">
        <f>'[4]Sped FY 2021'!AB433</f>
        <v>331113.9941423501</v>
      </c>
      <c r="F417" s="120">
        <f>'[4]Sped FY 2021'!AK433</f>
        <v>335117.73171703768</v>
      </c>
      <c r="G417" s="120">
        <f>'[4]Sped FY 2021'!BP433</f>
        <v>0</v>
      </c>
      <c r="H417" s="120">
        <f>-'[4]Sped FY 2021'!CI433</f>
        <v>0</v>
      </c>
      <c r="I417" s="120">
        <f>'[4]Sped FY 2021'!CB433</f>
        <v>0</v>
      </c>
      <c r="J417" s="120">
        <f>'[4]Sped FY 2021'!BF433-'[4]Sped FY 2021'!BI433</f>
        <v>294232.78357332188</v>
      </c>
      <c r="K417" s="120">
        <f>'[4]Sped FY 2021'!CJ433</f>
        <v>36894.328407367007</v>
      </c>
      <c r="L417" s="138">
        <f t="shared" si="66"/>
        <v>997358.83784007665</v>
      </c>
      <c r="M417" s="134">
        <f t="shared" si="67"/>
        <v>0</v>
      </c>
      <c r="N417" s="158">
        <v>4058</v>
      </c>
      <c r="O417" s="159">
        <v>7</v>
      </c>
      <c r="P417" s="14" t="s">
        <v>372</v>
      </c>
      <c r="Q417" s="14">
        <v>7</v>
      </c>
      <c r="R417" s="120">
        <v>299768.11006113468</v>
      </c>
      <c r="S417" s="120">
        <v>352736.46251396666</v>
      </c>
      <c r="T417" s="120">
        <v>0</v>
      </c>
      <c r="U417" s="120">
        <v>0</v>
      </c>
      <c r="V417" s="120">
        <v>343477.72835591529</v>
      </c>
      <c r="W417" s="138">
        <v>995982.30093101668</v>
      </c>
      <c r="X417" s="152"/>
      <c r="Y417" s="19">
        <f t="shared" si="68"/>
        <v>31345.884081215423</v>
      </c>
      <c r="Z417" s="19">
        <f t="shared" si="68"/>
        <v>-17618.730796928983</v>
      </c>
      <c r="AA417" s="19">
        <f t="shared" si="69"/>
        <v>0</v>
      </c>
      <c r="AB417" s="19">
        <f t="shared" si="70"/>
        <v>0</v>
      </c>
      <c r="AC417" s="19">
        <f t="shared" si="70"/>
        <v>0</v>
      </c>
      <c r="AD417" s="19">
        <f t="shared" si="70"/>
        <v>-49244.944782593404</v>
      </c>
      <c r="AE417" s="19">
        <f t="shared" si="71"/>
        <v>36894.328407367007</v>
      </c>
      <c r="AF417" s="19">
        <f t="shared" si="72"/>
        <v>1376.5369090599706</v>
      </c>
      <c r="AG417" s="112"/>
      <c r="AH417" s="117">
        <f>'[4]Sped FY 2021'!DZ433</f>
        <v>194</v>
      </c>
      <c r="AI417" s="19">
        <f t="shared" si="73"/>
        <v>161.57672206812074</v>
      </c>
      <c r="AJ417" s="19">
        <f t="shared" si="73"/>
        <v>-90.818199984170022</v>
      </c>
      <c r="AK417" s="19">
        <f t="shared" si="73"/>
        <v>0</v>
      </c>
      <c r="AL417" s="19">
        <f t="shared" si="73"/>
        <v>0</v>
      </c>
      <c r="AM417" s="19">
        <f t="shared" si="65"/>
        <v>0</v>
      </c>
      <c r="AN417" s="19">
        <f t="shared" si="65"/>
        <v>-253.8399215597598</v>
      </c>
      <c r="AO417" s="19">
        <f t="shared" si="65"/>
        <v>190.17695055343819</v>
      </c>
      <c r="AP417" s="19">
        <f t="shared" si="65"/>
        <v>7.0955510776287145</v>
      </c>
      <c r="AQ417" s="118">
        <f>'[4]Sped FY 2021'!CR433</f>
        <v>180.17555835800448</v>
      </c>
      <c r="AR417" s="119">
        <f>'[4]Sped FY 2021'!CS433</f>
        <v>172.5281310854491</v>
      </c>
      <c r="AS417" s="188">
        <f>'[5]Sped FY 2021'!CO433</f>
        <v>0.68441644209527741</v>
      </c>
      <c r="AT417" s="189">
        <f>'[5]Sped FY 2021'!CQ433</f>
        <v>0.68574737513957373</v>
      </c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  <c r="CB417" s="162"/>
      <c r="CC417" s="162"/>
      <c r="CD417" s="162"/>
      <c r="CE417" s="162"/>
      <c r="CF417" s="162"/>
      <c r="CG417" s="162"/>
      <c r="CH417" s="162"/>
      <c r="CI417" s="162"/>
      <c r="CJ417" s="162"/>
    </row>
    <row r="418" spans="1:88" ht="15" x14ac:dyDescent="0.25">
      <c r="A418" s="194">
        <v>4059</v>
      </c>
      <c r="B418" s="194">
        <v>7</v>
      </c>
      <c r="C418" s="195" t="s">
        <v>373</v>
      </c>
      <c r="D418" s="167">
        <v>7</v>
      </c>
      <c r="E418" s="120">
        <f>'[4]Sped FY 2021'!AB434</f>
        <v>411297.85278106737</v>
      </c>
      <c r="F418" s="120">
        <f>'[4]Sped FY 2021'!AK434</f>
        <v>129719.55293579808</v>
      </c>
      <c r="G418" s="120">
        <f>'[4]Sped FY 2021'!BP434</f>
        <v>0</v>
      </c>
      <c r="H418" s="120">
        <f>-'[4]Sped FY 2021'!CI434</f>
        <v>0</v>
      </c>
      <c r="I418" s="120">
        <f>'[4]Sped FY 2021'!CB434</f>
        <v>0</v>
      </c>
      <c r="J418" s="120">
        <f>'[4]Sped FY 2021'!BF434-'[4]Sped FY 2021'!BI434</f>
        <v>296541.33577049512</v>
      </c>
      <c r="K418" s="120">
        <f>'[4]Sped FY 2021'!CJ434</f>
        <v>37067.666971311854</v>
      </c>
      <c r="L418" s="138">
        <f t="shared" si="66"/>
        <v>874626.40845867246</v>
      </c>
      <c r="M418" s="134">
        <f t="shared" si="67"/>
        <v>0</v>
      </c>
      <c r="N418" s="158">
        <v>4059</v>
      </c>
      <c r="O418" s="159">
        <v>7</v>
      </c>
      <c r="P418" s="14" t="s">
        <v>373</v>
      </c>
      <c r="Q418" s="14">
        <v>7</v>
      </c>
      <c r="R418" s="120">
        <v>411297.85278106737</v>
      </c>
      <c r="S418" s="120">
        <v>129672.12609526442</v>
      </c>
      <c r="T418" s="120">
        <v>0</v>
      </c>
      <c r="U418" s="120">
        <v>0</v>
      </c>
      <c r="V418" s="120">
        <v>333651.68689828721</v>
      </c>
      <c r="W418" s="138">
        <v>874621.66577461897</v>
      </c>
      <c r="X418" s="152"/>
      <c r="Y418" s="19">
        <f t="shared" si="68"/>
        <v>0</v>
      </c>
      <c r="Z418" s="19">
        <f t="shared" si="68"/>
        <v>47.426840533662471</v>
      </c>
      <c r="AA418" s="19">
        <f t="shared" si="69"/>
        <v>0</v>
      </c>
      <c r="AB418" s="19">
        <f t="shared" si="70"/>
        <v>0</v>
      </c>
      <c r="AC418" s="19">
        <f t="shared" si="70"/>
        <v>0</v>
      </c>
      <c r="AD418" s="19">
        <f t="shared" si="70"/>
        <v>-37110.351127792092</v>
      </c>
      <c r="AE418" s="19">
        <f t="shared" si="71"/>
        <v>37067.666971311854</v>
      </c>
      <c r="AF418" s="19">
        <f t="shared" si="72"/>
        <v>4.7426840534899384</v>
      </c>
      <c r="AG418" s="112"/>
      <c r="AH418" s="117">
        <f>'[4]Sped FY 2021'!DZ434</f>
        <v>268</v>
      </c>
      <c r="AI418" s="19">
        <f t="shared" si="73"/>
        <v>0</v>
      </c>
      <c r="AJ418" s="19">
        <f t="shared" si="73"/>
        <v>0.17696582288680027</v>
      </c>
      <c r="AK418" s="19">
        <f t="shared" si="73"/>
        <v>0</v>
      </c>
      <c r="AL418" s="19">
        <f t="shared" si="73"/>
        <v>0</v>
      </c>
      <c r="AM418" s="19">
        <f t="shared" si="65"/>
        <v>0</v>
      </c>
      <c r="AN418" s="19">
        <f t="shared" si="65"/>
        <v>-138.47145943206004</v>
      </c>
      <c r="AO418" s="19">
        <f t="shared" si="65"/>
        <v>138.31219019146215</v>
      </c>
      <c r="AP418" s="19">
        <f t="shared" si="65"/>
        <v>1.769658228914156E-2</v>
      </c>
      <c r="AQ418" s="118">
        <f>'[4]Sped FY 2021'!CR434</f>
        <v>126.27802858669065</v>
      </c>
      <c r="AR418" s="119">
        <f>'[4]Sped FY 2021'!CS434</f>
        <v>126.26167450374759</v>
      </c>
      <c r="AS418" s="188">
        <f>'[5]Sped FY 2021'!CO434</f>
        <v>0.61032411389909247</v>
      </c>
      <c r="AT418" s="189">
        <f>'[5]Sped FY 2021'!CQ434</f>
        <v>0.61032966032633895</v>
      </c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  <c r="CB418" s="162"/>
      <c r="CC418" s="162"/>
      <c r="CD418" s="162"/>
      <c r="CE418" s="162"/>
      <c r="CF418" s="162"/>
      <c r="CG418" s="162"/>
      <c r="CH418" s="162"/>
      <c r="CI418" s="162"/>
      <c r="CJ418" s="162"/>
    </row>
    <row r="419" spans="1:88" ht="15" x14ac:dyDescent="0.25">
      <c r="A419" s="194">
        <v>4064</v>
      </c>
      <c r="B419" s="194">
        <v>7</v>
      </c>
      <c r="C419" s="195" t="s">
        <v>374</v>
      </c>
      <c r="D419" s="167">
        <v>7</v>
      </c>
      <c r="E419" s="120">
        <f>'[4]Sped FY 2021'!AB435</f>
        <v>183795.30337031148</v>
      </c>
      <c r="F419" s="120">
        <f>'[4]Sped FY 2021'!AK435</f>
        <v>66375.424623730883</v>
      </c>
      <c r="G419" s="120">
        <f>'[4]Sped FY 2021'!BP435</f>
        <v>0</v>
      </c>
      <c r="H419" s="120">
        <f>-'[4]Sped FY 2021'!CI435</f>
        <v>0</v>
      </c>
      <c r="I419" s="120">
        <f>'[4]Sped FY 2021'!CB435</f>
        <v>0</v>
      </c>
      <c r="J419" s="120">
        <f>'[4]Sped FY 2021'!BF435-'[4]Sped FY 2021'!BI435</f>
        <v>113109.77032021264</v>
      </c>
      <c r="K419" s="120">
        <f>'[4]Sped FY 2021'!CJ435</f>
        <v>14138.721290026564</v>
      </c>
      <c r="L419" s="138">
        <f t="shared" si="66"/>
        <v>377419.21960428159</v>
      </c>
      <c r="M419" s="134">
        <f t="shared" si="67"/>
        <v>0</v>
      </c>
      <c r="N419" s="158">
        <v>4064</v>
      </c>
      <c r="O419" s="159">
        <v>7</v>
      </c>
      <c r="P419" s="14" t="s">
        <v>374</v>
      </c>
      <c r="Q419" s="14">
        <v>7</v>
      </c>
      <c r="R419" s="120">
        <v>183795.30337031148</v>
      </c>
      <c r="S419" s="120">
        <v>66443.322585714704</v>
      </c>
      <c r="T419" s="120">
        <v>0</v>
      </c>
      <c r="U419" s="120">
        <v>0</v>
      </c>
      <c r="V419" s="120">
        <v>127187.38344445375</v>
      </c>
      <c r="W419" s="138">
        <v>377426.00940047996</v>
      </c>
      <c r="X419" s="152"/>
      <c r="Y419" s="19">
        <f t="shared" si="68"/>
        <v>0</v>
      </c>
      <c r="Z419" s="19">
        <f t="shared" si="68"/>
        <v>-67.897961983821006</v>
      </c>
      <c r="AA419" s="19">
        <f t="shared" si="69"/>
        <v>0</v>
      </c>
      <c r="AB419" s="19">
        <f t="shared" si="70"/>
        <v>0</v>
      </c>
      <c r="AC419" s="19">
        <f t="shared" si="70"/>
        <v>0</v>
      </c>
      <c r="AD419" s="19">
        <f t="shared" si="70"/>
        <v>-14077.613124241107</v>
      </c>
      <c r="AE419" s="19">
        <f t="shared" si="71"/>
        <v>14138.721290026564</v>
      </c>
      <c r="AF419" s="19">
        <f t="shared" si="72"/>
        <v>-6.7897961983690038</v>
      </c>
      <c r="AG419" s="112"/>
      <c r="AH419" s="117">
        <f>'[4]Sped FY 2021'!DZ435</f>
        <v>109</v>
      </c>
      <c r="AI419" s="19">
        <f t="shared" si="73"/>
        <v>0</v>
      </c>
      <c r="AJ419" s="19">
        <f t="shared" si="73"/>
        <v>-0.62291708242037624</v>
      </c>
      <c r="AK419" s="19">
        <f t="shared" si="73"/>
        <v>0</v>
      </c>
      <c r="AL419" s="19">
        <f t="shared" si="73"/>
        <v>0</v>
      </c>
      <c r="AM419" s="19">
        <f t="shared" si="65"/>
        <v>0</v>
      </c>
      <c r="AN419" s="19">
        <f t="shared" si="65"/>
        <v>-129.15241398386337</v>
      </c>
      <c r="AO419" s="19">
        <f t="shared" si="65"/>
        <v>129.71303935804187</v>
      </c>
      <c r="AP419" s="19">
        <f t="shared" si="65"/>
        <v>-6.2291708241917466E-2</v>
      </c>
      <c r="AQ419" s="118">
        <f>'[4]Sped FY 2021'!CR435</f>
        <v>95.94646734990144</v>
      </c>
      <c r="AR419" s="119">
        <f>'[4]Sped FY 2021'!CS435</f>
        <v>96.008759058143355</v>
      </c>
      <c r="AS419" s="188">
        <f>'[5]Sped FY 2021'!CO435</f>
        <v>0.67725372763680847</v>
      </c>
      <c r="AT419" s="189">
        <f>'[5]Sped FY 2021'!CQ435</f>
        <v>0.67723600141293305</v>
      </c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  <c r="CB419" s="162"/>
      <c r="CC419" s="162"/>
      <c r="CD419" s="162"/>
      <c r="CE419" s="162"/>
      <c r="CF419" s="162"/>
      <c r="CG419" s="162"/>
      <c r="CH419" s="162"/>
      <c r="CI419" s="162"/>
      <c r="CJ419" s="162"/>
    </row>
    <row r="420" spans="1:88" ht="15" x14ac:dyDescent="0.25">
      <c r="A420" s="194">
        <v>4066</v>
      </c>
      <c r="B420" s="194">
        <v>7</v>
      </c>
      <c r="C420" s="195" t="s">
        <v>667</v>
      </c>
      <c r="D420" s="167">
        <v>7</v>
      </c>
      <c r="E420" s="120">
        <f>'[4]Sped FY 2021'!AB436</f>
        <v>92877.984659063135</v>
      </c>
      <c r="F420" s="120">
        <f>'[4]Sped FY 2021'!AK436</f>
        <v>47629.341757259099</v>
      </c>
      <c r="G420" s="120">
        <f>'[4]Sped FY 2021'!BP436</f>
        <v>0</v>
      </c>
      <c r="H420" s="120">
        <f>-'[4]Sped FY 2021'!CI436</f>
        <v>0</v>
      </c>
      <c r="I420" s="120">
        <f>'[4]Sped FY 2021'!CB436</f>
        <v>0</v>
      </c>
      <c r="J420" s="120">
        <f>'[4]Sped FY 2021'!BF436-'[4]Sped FY 2021'!BI436</f>
        <v>64421.631030943739</v>
      </c>
      <c r="K420" s="120">
        <f>'[4]Sped FY 2021'!CJ436</f>
        <v>0</v>
      </c>
      <c r="L420" s="138">
        <f t="shared" si="66"/>
        <v>204928.95744726597</v>
      </c>
      <c r="M420" s="134">
        <f t="shared" si="67"/>
        <v>0</v>
      </c>
      <c r="N420" s="158">
        <v>4066</v>
      </c>
      <c r="O420" s="159">
        <v>7</v>
      </c>
      <c r="P420" s="14" t="s">
        <v>667</v>
      </c>
      <c r="Q420" s="14">
        <v>7</v>
      </c>
      <c r="R420" s="120">
        <v>92877.984659063135</v>
      </c>
      <c r="S420" s="120">
        <v>47659.683388717807</v>
      </c>
      <c r="T420" s="120">
        <v>0</v>
      </c>
      <c r="U420" s="120">
        <v>0</v>
      </c>
      <c r="V420" s="120">
        <v>64391.289399485046</v>
      </c>
      <c r="W420" s="138">
        <v>204928.95744726597</v>
      </c>
      <c r="X420" s="152"/>
      <c r="Y420" s="19">
        <f t="shared" si="68"/>
        <v>0</v>
      </c>
      <c r="Z420" s="19">
        <f t="shared" si="68"/>
        <v>-30.341631458708434</v>
      </c>
      <c r="AA420" s="19">
        <f t="shared" si="69"/>
        <v>0</v>
      </c>
      <c r="AB420" s="19">
        <f t="shared" si="70"/>
        <v>0</v>
      </c>
      <c r="AC420" s="19">
        <f t="shared" si="70"/>
        <v>0</v>
      </c>
      <c r="AD420" s="19">
        <f t="shared" si="70"/>
        <v>30.341631458693882</v>
      </c>
      <c r="AE420" s="19">
        <f t="shared" si="71"/>
        <v>0</v>
      </c>
      <c r="AF420" s="19">
        <f t="shared" si="72"/>
        <v>0</v>
      </c>
      <c r="AG420" s="112"/>
      <c r="AH420" s="117">
        <f>'[4]Sped FY 2021'!DZ436</f>
        <v>75</v>
      </c>
      <c r="AI420" s="19">
        <f t="shared" si="73"/>
        <v>0</v>
      </c>
      <c r="AJ420" s="19">
        <f t="shared" si="73"/>
        <v>-0.40455508611611246</v>
      </c>
      <c r="AK420" s="19">
        <f t="shared" si="73"/>
        <v>0</v>
      </c>
      <c r="AL420" s="19">
        <f t="shared" si="73"/>
        <v>0</v>
      </c>
      <c r="AM420" s="19">
        <f t="shared" si="65"/>
        <v>0</v>
      </c>
      <c r="AN420" s="19">
        <f t="shared" si="65"/>
        <v>0.40455508611591845</v>
      </c>
      <c r="AO420" s="19">
        <f t="shared" si="65"/>
        <v>0</v>
      </c>
      <c r="AP420" s="19">
        <f t="shared" si="65"/>
        <v>0</v>
      </c>
      <c r="AQ420" s="118">
        <f>'[4]Sped FY 2021'!CR436</f>
        <v>-27.074127909671471</v>
      </c>
      <c r="AR420" s="119">
        <f>'[4]Sped FY 2021'!CS436</f>
        <v>-27.074127909671471</v>
      </c>
      <c r="AS420" s="188">
        <f>'[5]Sped FY 2021'!CO436</f>
        <v>0.69528667750881268</v>
      </c>
      <c r="AT420" s="189">
        <f>'[5]Sped FY 2021'!CQ436</f>
        <v>0.69528667750881268</v>
      </c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  <c r="CB420" s="162"/>
      <c r="CC420" s="162"/>
      <c r="CD420" s="162"/>
      <c r="CE420" s="162"/>
      <c r="CF420" s="162"/>
      <c r="CG420" s="162"/>
      <c r="CH420" s="162"/>
      <c r="CI420" s="162"/>
      <c r="CJ420" s="162"/>
    </row>
    <row r="421" spans="1:88" ht="15" x14ac:dyDescent="0.25">
      <c r="A421" s="194">
        <v>4067</v>
      </c>
      <c r="B421" s="194">
        <v>7</v>
      </c>
      <c r="C421" s="195" t="s">
        <v>376</v>
      </c>
      <c r="D421" s="167">
        <v>7</v>
      </c>
      <c r="E421" s="120">
        <f>'[4]Sped FY 2021'!AB437</f>
        <v>523853.51226974069</v>
      </c>
      <c r="F421" s="120">
        <f>'[4]Sped FY 2021'!AK437</f>
        <v>195169.52360123702</v>
      </c>
      <c r="G421" s="120">
        <f>'[4]Sped FY 2021'!BP437</f>
        <v>0</v>
      </c>
      <c r="H421" s="120">
        <f>-'[4]Sped FY 2021'!CI437</f>
        <v>0</v>
      </c>
      <c r="I421" s="120">
        <f>'[4]Sped FY 2021'!CB437</f>
        <v>0</v>
      </c>
      <c r="J421" s="120">
        <f>'[4]Sped FY 2021'!BF437-'[4]Sped FY 2021'!BI437</f>
        <v>377035.7041775547</v>
      </c>
      <c r="K421" s="120">
        <f>'[4]Sped FY 2021'!CJ437</f>
        <v>47129.463022194323</v>
      </c>
      <c r="L421" s="138">
        <f t="shared" si="66"/>
        <v>1143188.2030707267</v>
      </c>
      <c r="M421" s="134">
        <f t="shared" si="67"/>
        <v>0</v>
      </c>
      <c r="N421" s="158">
        <v>4067</v>
      </c>
      <c r="O421" s="159">
        <v>7</v>
      </c>
      <c r="P421" s="14" t="s">
        <v>376</v>
      </c>
      <c r="Q421" s="14">
        <v>7</v>
      </c>
      <c r="R421" s="120">
        <v>495168.93705912493</v>
      </c>
      <c r="S421" s="120">
        <v>212914.4430446339</v>
      </c>
      <c r="T421" s="120">
        <v>0</v>
      </c>
      <c r="U421" s="120">
        <v>0</v>
      </c>
      <c r="V421" s="120">
        <v>434010.85739024606</v>
      </c>
      <c r="W421" s="138">
        <v>1142094.2374940049</v>
      </c>
      <c r="X421" s="152"/>
      <c r="Y421" s="19">
        <f t="shared" si="68"/>
        <v>28684.57521061576</v>
      </c>
      <c r="Z421" s="19">
        <f t="shared" si="68"/>
        <v>-17744.919443396881</v>
      </c>
      <c r="AA421" s="19">
        <f t="shared" si="69"/>
        <v>0</v>
      </c>
      <c r="AB421" s="19">
        <f t="shared" si="70"/>
        <v>0</v>
      </c>
      <c r="AC421" s="19">
        <f t="shared" si="70"/>
        <v>0</v>
      </c>
      <c r="AD421" s="19">
        <f t="shared" si="70"/>
        <v>-56975.153212691366</v>
      </c>
      <c r="AE421" s="19">
        <f t="shared" si="71"/>
        <v>47129.463022194323</v>
      </c>
      <c r="AF421" s="19">
        <f t="shared" si="72"/>
        <v>1093.965576721821</v>
      </c>
      <c r="AG421" s="112"/>
      <c r="AH421" s="117">
        <f>'[4]Sped FY 2021'!DZ437</f>
        <v>442</v>
      </c>
      <c r="AI421" s="19">
        <f t="shared" si="73"/>
        <v>64.897228983293573</v>
      </c>
      <c r="AJ421" s="19">
        <f t="shared" si="73"/>
        <v>-40.146876568771226</v>
      </c>
      <c r="AK421" s="19">
        <f t="shared" si="73"/>
        <v>0</v>
      </c>
      <c r="AL421" s="19">
        <f t="shared" si="73"/>
        <v>0</v>
      </c>
      <c r="AM421" s="19">
        <f t="shared" si="65"/>
        <v>0</v>
      </c>
      <c r="AN421" s="19">
        <f t="shared" si="65"/>
        <v>-128.90306156717503</v>
      </c>
      <c r="AO421" s="19">
        <f t="shared" si="65"/>
        <v>106.62774439410481</v>
      </c>
      <c r="AP421" s="19">
        <f t="shared" si="65"/>
        <v>2.4750352414520838</v>
      </c>
      <c r="AQ421" s="118">
        <f>'[4]Sped FY 2021'!CR437</f>
        <v>98.061414097558682</v>
      </c>
      <c r="AR421" s="119">
        <f>'[4]Sped FY 2021'!CS437</f>
        <v>95.575128695918181</v>
      </c>
      <c r="AS421" s="188">
        <f>'[5]Sped FY 2021'!CO437</f>
        <v>0.61266432514627855</v>
      </c>
      <c r="AT421" s="189">
        <f>'[5]Sped FY 2021'!CQ437</f>
        <v>0.61367221867167587</v>
      </c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  <c r="CB421" s="162"/>
      <c r="CC421" s="162"/>
      <c r="CD421" s="162"/>
      <c r="CE421" s="162"/>
      <c r="CF421" s="162"/>
      <c r="CG421" s="162"/>
      <c r="CH421" s="162"/>
      <c r="CI421" s="162"/>
      <c r="CJ421" s="162"/>
    </row>
    <row r="422" spans="1:88" ht="15" x14ac:dyDescent="0.25">
      <c r="A422" s="194">
        <v>4068</v>
      </c>
      <c r="B422" s="194">
        <v>7</v>
      </c>
      <c r="C422" s="195" t="s">
        <v>377</v>
      </c>
      <c r="D422" s="167">
        <v>7</v>
      </c>
      <c r="E422" s="120">
        <f>'[4]Sped FY 2021'!AB438</f>
        <v>722346.22158392495</v>
      </c>
      <c r="F422" s="120">
        <f>'[4]Sped FY 2021'!AK438</f>
        <v>259567.59485565749</v>
      </c>
      <c r="G422" s="120">
        <f>'[4]Sped FY 2021'!BP438</f>
        <v>0</v>
      </c>
      <c r="H422" s="120">
        <f>-'[4]Sped FY 2021'!CI438</f>
        <v>0</v>
      </c>
      <c r="I422" s="120">
        <f>'[4]Sped FY 2021'!CB438</f>
        <v>0</v>
      </c>
      <c r="J422" s="120">
        <f>'[4]Sped FY 2021'!BF438-'[4]Sped FY 2021'!BI438</f>
        <v>561380.91182638681</v>
      </c>
      <c r="K422" s="120">
        <f>'[4]Sped FY 2021'!CJ438</f>
        <v>70172.613978298279</v>
      </c>
      <c r="L422" s="138">
        <f t="shared" si="66"/>
        <v>1613467.3422442677</v>
      </c>
      <c r="M422" s="134">
        <f t="shared" si="67"/>
        <v>0</v>
      </c>
      <c r="N422" s="158">
        <v>4068</v>
      </c>
      <c r="O422" s="159">
        <v>7</v>
      </c>
      <c r="P422" s="14" t="s">
        <v>377</v>
      </c>
      <c r="Q422" s="14">
        <v>7</v>
      </c>
      <c r="R422" s="120">
        <v>686117.5750726799</v>
      </c>
      <c r="S422" s="120">
        <v>281316.31680367008</v>
      </c>
      <c r="T422" s="120">
        <v>0</v>
      </c>
      <c r="U422" s="120">
        <v>0</v>
      </c>
      <c r="V422" s="120">
        <v>644585.45791159442</v>
      </c>
      <c r="W422" s="138">
        <v>1612019.3497879445</v>
      </c>
      <c r="X422" s="152"/>
      <c r="Y422" s="19">
        <f t="shared" si="68"/>
        <v>36228.646511245053</v>
      </c>
      <c r="Z422" s="19">
        <f t="shared" si="68"/>
        <v>-21748.721948012593</v>
      </c>
      <c r="AA422" s="19">
        <f t="shared" si="69"/>
        <v>0</v>
      </c>
      <c r="AB422" s="19">
        <f t="shared" si="70"/>
        <v>0</v>
      </c>
      <c r="AC422" s="19">
        <f t="shared" si="70"/>
        <v>0</v>
      </c>
      <c r="AD422" s="19">
        <f t="shared" si="70"/>
        <v>-83204.546085207607</v>
      </c>
      <c r="AE422" s="19">
        <f t="shared" si="71"/>
        <v>70172.613978298279</v>
      </c>
      <c r="AF422" s="19">
        <f t="shared" si="72"/>
        <v>1447.9924563232344</v>
      </c>
      <c r="AG422" s="112"/>
      <c r="AH422" s="117">
        <f>'[4]Sped FY 2021'!DZ438</f>
        <v>433</v>
      </c>
      <c r="AI422" s="19">
        <f t="shared" si="73"/>
        <v>83.668929587171021</v>
      </c>
      <c r="AJ422" s="19">
        <f t="shared" si="73"/>
        <v>-50.227995260999059</v>
      </c>
      <c r="AK422" s="19">
        <f t="shared" si="73"/>
        <v>0</v>
      </c>
      <c r="AL422" s="19">
        <f t="shared" si="73"/>
        <v>0</v>
      </c>
      <c r="AM422" s="19">
        <f t="shared" si="65"/>
        <v>0</v>
      </c>
      <c r="AN422" s="19">
        <f t="shared" si="65"/>
        <v>-192.15830504666883</v>
      </c>
      <c r="AO422" s="19">
        <f t="shared" si="65"/>
        <v>162.0614641531138</v>
      </c>
      <c r="AP422" s="19">
        <f t="shared" si="65"/>
        <v>3.3440934326171696</v>
      </c>
      <c r="AQ422" s="118">
        <f>'[4]Sped FY 2021'!CR438</f>
        <v>131.33847899319773</v>
      </c>
      <c r="AR422" s="119">
        <f>'[4]Sped FY 2021'!CS438</f>
        <v>128.16305693985731</v>
      </c>
      <c r="AS422" s="188">
        <f>'[5]Sped FY 2021'!CO438</f>
        <v>0.55823585972214362</v>
      </c>
      <c r="AT422" s="189">
        <f>'[5]Sped FY 2021'!CQ438</f>
        <v>0.55926366941567041</v>
      </c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  <c r="CB422" s="162"/>
      <c r="CC422" s="162"/>
      <c r="CD422" s="162"/>
      <c r="CE422" s="162"/>
      <c r="CF422" s="162"/>
      <c r="CG422" s="162"/>
      <c r="CH422" s="162"/>
      <c r="CI422" s="162"/>
      <c r="CJ422" s="162"/>
    </row>
    <row r="423" spans="1:88" ht="15" x14ac:dyDescent="0.25">
      <c r="A423" s="194">
        <v>4070</v>
      </c>
      <c r="B423" s="194">
        <v>7</v>
      </c>
      <c r="C423" s="195" t="s">
        <v>378</v>
      </c>
      <c r="D423" s="167">
        <v>7</v>
      </c>
      <c r="E423" s="120">
        <f>'[4]Sped FY 2021'!AB439</f>
        <v>293223.73649740592</v>
      </c>
      <c r="F423" s="120">
        <f>'[4]Sped FY 2021'!AK439</f>
        <v>49528.37834369675</v>
      </c>
      <c r="G423" s="120">
        <f>'[4]Sped FY 2021'!BP439</f>
        <v>0</v>
      </c>
      <c r="H423" s="120">
        <f>-'[4]Sped FY 2021'!CI439</f>
        <v>0</v>
      </c>
      <c r="I423" s="120">
        <f>'[4]Sped FY 2021'!CB439</f>
        <v>0</v>
      </c>
      <c r="J423" s="120">
        <f>'[4]Sped FY 2021'!BF439-'[4]Sped FY 2021'!BI439</f>
        <v>238480.02034076667</v>
      </c>
      <c r="K423" s="120">
        <f>'[4]Sped FY 2021'!CJ439</f>
        <v>29810.002542595805</v>
      </c>
      <c r="L423" s="138">
        <f t="shared" si="66"/>
        <v>611042.13772446522</v>
      </c>
      <c r="M423" s="134">
        <f t="shared" si="67"/>
        <v>0</v>
      </c>
      <c r="N423" s="158">
        <v>4070</v>
      </c>
      <c r="O423" s="159">
        <v>7</v>
      </c>
      <c r="P423" s="14" t="s">
        <v>378</v>
      </c>
      <c r="Q423" s="14">
        <v>7</v>
      </c>
      <c r="R423" s="120">
        <v>293223.73649740592</v>
      </c>
      <c r="S423" s="120">
        <v>49396.346116752429</v>
      </c>
      <c r="T423" s="120">
        <v>0</v>
      </c>
      <c r="U423" s="120">
        <v>0</v>
      </c>
      <c r="V423" s="120">
        <v>268408.85188761237</v>
      </c>
      <c r="W423" s="138">
        <v>611028.93450177065</v>
      </c>
      <c r="X423" s="152"/>
      <c r="Y423" s="19">
        <f t="shared" si="68"/>
        <v>0</v>
      </c>
      <c r="Z423" s="19">
        <f t="shared" si="68"/>
        <v>132.03222694432043</v>
      </c>
      <c r="AA423" s="19">
        <f t="shared" si="69"/>
        <v>0</v>
      </c>
      <c r="AB423" s="19">
        <f t="shared" si="70"/>
        <v>0</v>
      </c>
      <c r="AC423" s="19">
        <f t="shared" si="70"/>
        <v>0</v>
      </c>
      <c r="AD423" s="19">
        <f t="shared" si="70"/>
        <v>-29928.8315468457</v>
      </c>
      <c r="AE423" s="19">
        <f t="shared" si="71"/>
        <v>29810.002542595805</v>
      </c>
      <c r="AF423" s="19">
        <f t="shared" si="72"/>
        <v>13.203222694573924</v>
      </c>
      <c r="AG423" s="112"/>
      <c r="AH423" s="117">
        <f>'[4]Sped FY 2021'!DZ439</f>
        <v>513</v>
      </c>
      <c r="AI423" s="19">
        <f t="shared" si="73"/>
        <v>0</v>
      </c>
      <c r="AJ423" s="19">
        <f t="shared" si="73"/>
        <v>0.25737276207469867</v>
      </c>
      <c r="AK423" s="19">
        <f t="shared" si="73"/>
        <v>0</v>
      </c>
      <c r="AL423" s="19">
        <f t="shared" si="73"/>
        <v>0</v>
      </c>
      <c r="AM423" s="19">
        <f t="shared" si="65"/>
        <v>0</v>
      </c>
      <c r="AN423" s="19">
        <f t="shared" si="65"/>
        <v>-58.34080223556667</v>
      </c>
      <c r="AO423" s="19">
        <f t="shared" si="65"/>
        <v>58.109166749699426</v>
      </c>
      <c r="AP423" s="19">
        <f t="shared" si="65"/>
        <v>2.5737276207746441E-2</v>
      </c>
      <c r="AQ423" s="118">
        <f>'[4]Sped FY 2021'!CR439</f>
        <v>55.890381960338978</v>
      </c>
      <c r="AR423" s="119">
        <f>'[4]Sped FY 2021'!CS439</f>
        <v>55.864991147464792</v>
      </c>
      <c r="AS423" s="188">
        <f>'[5]Sped FY 2021'!CO439</f>
        <v>0.57837210847774878</v>
      </c>
      <c r="AT423" s="189">
        <f>'[5]Sped FY 2021'!CQ439</f>
        <v>0.57839291365195944</v>
      </c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  <c r="CB423" s="162"/>
      <c r="CC423" s="162"/>
      <c r="CD423" s="162"/>
      <c r="CE423" s="162"/>
      <c r="CF423" s="162"/>
      <c r="CG423" s="162"/>
      <c r="CH423" s="162"/>
      <c r="CI423" s="162"/>
      <c r="CJ423" s="162"/>
    </row>
    <row r="424" spans="1:88" ht="15" x14ac:dyDescent="0.25">
      <c r="A424" s="194">
        <v>4073</v>
      </c>
      <c r="B424" s="194">
        <v>7</v>
      </c>
      <c r="C424" s="195" t="s">
        <v>379</v>
      </c>
      <c r="D424" s="167">
        <v>7</v>
      </c>
      <c r="E424" s="120">
        <f>'[4]Sped FY 2021'!AB440</f>
        <v>663339.75307197357</v>
      </c>
      <c r="F424" s="120">
        <f>'[4]Sped FY 2021'!AK440</f>
        <v>142533.24963541486</v>
      </c>
      <c r="G424" s="120">
        <f>'[4]Sped FY 2021'!BP440</f>
        <v>0</v>
      </c>
      <c r="H424" s="120">
        <f>-'[4]Sped FY 2021'!CI440</f>
        <v>0</v>
      </c>
      <c r="I424" s="120">
        <f>'[4]Sped FY 2021'!CB440</f>
        <v>0</v>
      </c>
      <c r="J424" s="120">
        <f>'[4]Sped FY 2021'!BF440-'[4]Sped FY 2021'!BI440</f>
        <v>335267.32530250517</v>
      </c>
      <c r="K424" s="120">
        <f>'[4]Sped FY 2021'!CJ440</f>
        <v>41908.415662813102</v>
      </c>
      <c r="L424" s="138">
        <f t="shared" si="66"/>
        <v>1183048.7436727067</v>
      </c>
      <c r="M424" s="134">
        <f t="shared" si="67"/>
        <v>0</v>
      </c>
      <c r="N424" s="158">
        <v>4073</v>
      </c>
      <c r="O424" s="159">
        <v>7</v>
      </c>
      <c r="P424" s="14" t="s">
        <v>379</v>
      </c>
      <c r="Q424" s="14">
        <v>7</v>
      </c>
      <c r="R424" s="120">
        <v>663339.75307197357</v>
      </c>
      <c r="S424" s="120">
        <v>142883.50904687247</v>
      </c>
      <c r="T424" s="120">
        <v>0</v>
      </c>
      <c r="U424" s="120">
        <v>0</v>
      </c>
      <c r="V424" s="120">
        <v>376860.50749500649</v>
      </c>
      <c r="W424" s="138">
        <v>1183083.7696138525</v>
      </c>
      <c r="X424" s="152"/>
      <c r="Y424" s="19">
        <f t="shared" si="68"/>
        <v>0</v>
      </c>
      <c r="Z424" s="19">
        <f t="shared" si="68"/>
        <v>-350.25941145760589</v>
      </c>
      <c r="AA424" s="19">
        <f t="shared" si="69"/>
        <v>0</v>
      </c>
      <c r="AB424" s="19">
        <f t="shared" si="70"/>
        <v>0</v>
      </c>
      <c r="AC424" s="19">
        <f t="shared" si="70"/>
        <v>0</v>
      </c>
      <c r="AD424" s="19">
        <f t="shared" si="70"/>
        <v>-41593.182192501321</v>
      </c>
      <c r="AE424" s="19">
        <f t="shared" si="71"/>
        <v>41908.415662813102</v>
      </c>
      <c r="AF424" s="19">
        <f t="shared" si="72"/>
        <v>-35.02594114583917</v>
      </c>
      <c r="AG424" s="112"/>
      <c r="AH424" s="117">
        <f>'[4]Sped FY 2021'!DZ440</f>
        <v>554</v>
      </c>
      <c r="AI424" s="19">
        <f t="shared" si="73"/>
        <v>0</v>
      </c>
      <c r="AJ424" s="19">
        <f t="shared" si="73"/>
        <v>-0.63223720479712253</v>
      </c>
      <c r="AK424" s="19">
        <f t="shared" si="73"/>
        <v>0</v>
      </c>
      <c r="AL424" s="19">
        <f t="shared" si="73"/>
        <v>0</v>
      </c>
      <c r="AM424" s="19">
        <f t="shared" si="65"/>
        <v>0</v>
      </c>
      <c r="AN424" s="19">
        <f t="shared" si="65"/>
        <v>-75.077946195850757</v>
      </c>
      <c r="AO424" s="19">
        <f t="shared" si="65"/>
        <v>75.646959680168052</v>
      </c>
      <c r="AP424" s="19">
        <f t="shared" si="65"/>
        <v>-6.3223720479854098E-2</v>
      </c>
      <c r="AQ424" s="118">
        <f>'[4]Sped FY 2021'!CR440</f>
        <v>28.13991266431341</v>
      </c>
      <c r="AR424" s="119">
        <f>'[4]Sped FY 2021'!CS440</f>
        <v>28.205999345720652</v>
      </c>
      <c r="AS424" s="188">
        <f>'[5]Sped FY 2021'!CO440</f>
        <v>0.67166002493477051</v>
      </c>
      <c r="AT424" s="189">
        <f>'[5]Sped FY 2021'!CQ440</f>
        <v>0.67162729807641774</v>
      </c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  <c r="CB424" s="162"/>
      <c r="CC424" s="162"/>
      <c r="CD424" s="162"/>
      <c r="CE424" s="162"/>
      <c r="CF424" s="162"/>
      <c r="CG424" s="162"/>
      <c r="CH424" s="162"/>
      <c r="CI424" s="162"/>
      <c r="CJ424" s="162"/>
    </row>
    <row r="425" spans="1:88" ht="15" x14ac:dyDescent="0.25">
      <c r="A425" s="194">
        <v>4074</v>
      </c>
      <c r="B425" s="194">
        <v>7</v>
      </c>
      <c r="C425" s="195" t="s">
        <v>380</v>
      </c>
      <c r="D425" s="167">
        <v>7</v>
      </c>
      <c r="E425" s="120">
        <f>'[4]Sped FY 2021'!AB441</f>
        <v>756576.07509033254</v>
      </c>
      <c r="F425" s="120">
        <f>'[4]Sped FY 2021'!AK441</f>
        <v>623361.76151105016</v>
      </c>
      <c r="G425" s="120">
        <f>'[4]Sped FY 2021'!BP441</f>
        <v>0</v>
      </c>
      <c r="H425" s="120">
        <f>-'[4]Sped FY 2021'!CI441</f>
        <v>0</v>
      </c>
      <c r="I425" s="120">
        <f>'[4]Sped FY 2021'!CB441</f>
        <v>0</v>
      </c>
      <c r="J425" s="120">
        <f>'[4]Sped FY 2021'!BF441-'[4]Sped FY 2021'!BI441</f>
        <v>969609.1034907545</v>
      </c>
      <c r="K425" s="120">
        <f>'[4]Sped FY 2021'!CJ441</f>
        <v>121201.13793634418</v>
      </c>
      <c r="L425" s="138">
        <f t="shared" si="66"/>
        <v>2470748.0780284815</v>
      </c>
      <c r="M425" s="134">
        <f t="shared" si="67"/>
        <v>0</v>
      </c>
      <c r="N425" s="158">
        <v>4074</v>
      </c>
      <c r="O425" s="159">
        <v>7</v>
      </c>
      <c r="P425" s="14" t="s">
        <v>380</v>
      </c>
      <c r="Q425" s="14">
        <v>7</v>
      </c>
      <c r="R425" s="120">
        <v>686788.90922918473</v>
      </c>
      <c r="S425" s="120">
        <v>662394.64609006653</v>
      </c>
      <c r="T425" s="120">
        <v>0</v>
      </c>
      <c r="U425" s="120">
        <v>0</v>
      </c>
      <c r="V425" s="120">
        <v>1118489.0945810168</v>
      </c>
      <c r="W425" s="138">
        <v>2467672.6499002678</v>
      </c>
      <c r="X425" s="152"/>
      <c r="Y425" s="19">
        <f t="shared" si="68"/>
        <v>69787.165861147805</v>
      </c>
      <c r="Z425" s="19">
        <f t="shared" si="68"/>
        <v>-39032.884579016361</v>
      </c>
      <c r="AA425" s="19">
        <f t="shared" si="69"/>
        <v>0</v>
      </c>
      <c r="AB425" s="19">
        <f t="shared" si="70"/>
        <v>0</v>
      </c>
      <c r="AC425" s="19">
        <f t="shared" si="70"/>
        <v>0</v>
      </c>
      <c r="AD425" s="19">
        <f t="shared" si="70"/>
        <v>-148879.99109026231</v>
      </c>
      <c r="AE425" s="19">
        <f t="shared" si="71"/>
        <v>121201.13793634418</v>
      </c>
      <c r="AF425" s="19">
        <f t="shared" si="72"/>
        <v>3075.4281282136217</v>
      </c>
      <c r="AG425" s="112"/>
      <c r="AH425" s="117">
        <f>'[4]Sped FY 2021'!DZ441</f>
        <v>420</v>
      </c>
      <c r="AI425" s="19">
        <f t="shared" si="73"/>
        <v>166.15991871701857</v>
      </c>
      <c r="AJ425" s="19">
        <f t="shared" si="73"/>
        <v>-92.935439473848476</v>
      </c>
      <c r="AK425" s="19">
        <f t="shared" si="73"/>
        <v>0</v>
      </c>
      <c r="AL425" s="19">
        <f t="shared" si="73"/>
        <v>0</v>
      </c>
      <c r="AM425" s="19">
        <f t="shared" si="65"/>
        <v>0</v>
      </c>
      <c r="AN425" s="19">
        <f t="shared" si="65"/>
        <v>-354.47616926252931</v>
      </c>
      <c r="AO425" s="19">
        <f t="shared" si="65"/>
        <v>288.57413794367665</v>
      </c>
      <c r="AP425" s="19">
        <f t="shared" si="65"/>
        <v>7.3224479243181468</v>
      </c>
      <c r="AQ425" s="118">
        <f>'[4]Sped FY 2021'!CR441</f>
        <v>257.99176661325504</v>
      </c>
      <c r="AR425" s="119">
        <f>'[4]Sped FY 2021'!CS441</f>
        <v>251.51718108017371</v>
      </c>
      <c r="AS425" s="188">
        <f>'[5]Sped FY 2021'!CO441</f>
        <v>0.56233454136119265</v>
      </c>
      <c r="AT425" s="189">
        <f>'[5]Sped FY 2021'!CQ441</f>
        <v>0.56356674452155353</v>
      </c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  <c r="CB425" s="162"/>
      <c r="CC425" s="162"/>
      <c r="CD425" s="162"/>
      <c r="CE425" s="162"/>
      <c r="CF425" s="162"/>
      <c r="CG425" s="162"/>
      <c r="CH425" s="162"/>
      <c r="CI425" s="162"/>
      <c r="CJ425" s="162"/>
    </row>
    <row r="426" spans="1:88" ht="15" x14ac:dyDescent="0.25">
      <c r="A426" s="194">
        <v>4075</v>
      </c>
      <c r="B426" s="194">
        <v>7</v>
      </c>
      <c r="C426" s="195" t="s">
        <v>381</v>
      </c>
      <c r="D426" s="167">
        <v>7</v>
      </c>
      <c r="E426" s="120">
        <f>'[4]Sped FY 2021'!AB442</f>
        <v>733809.70078942389</v>
      </c>
      <c r="F426" s="120">
        <f>'[4]Sped FY 2021'!AK442</f>
        <v>458188.41205791186</v>
      </c>
      <c r="G426" s="120">
        <f>'[4]Sped FY 2021'!BP442</f>
        <v>0</v>
      </c>
      <c r="H426" s="120">
        <f>-'[4]Sped FY 2021'!CI442</f>
        <v>0</v>
      </c>
      <c r="I426" s="120">
        <f>'[4]Sped FY 2021'!CB442</f>
        <v>0</v>
      </c>
      <c r="J426" s="120">
        <f>'[4]Sped FY 2021'!BF442-'[4]Sped FY 2021'!BI442</f>
        <v>561439.96121660247</v>
      </c>
      <c r="K426" s="120">
        <f>'[4]Sped FY 2021'!CJ442</f>
        <v>70179.995152075251</v>
      </c>
      <c r="L426" s="138">
        <f t="shared" si="66"/>
        <v>1823618.0692160134</v>
      </c>
      <c r="M426" s="134">
        <f t="shared" si="67"/>
        <v>0</v>
      </c>
      <c r="N426" s="158">
        <v>4075</v>
      </c>
      <c r="O426" s="159">
        <v>7</v>
      </c>
      <c r="P426" s="14" t="s">
        <v>381</v>
      </c>
      <c r="Q426" s="14">
        <v>7</v>
      </c>
      <c r="R426" s="120">
        <v>660790.94580519688</v>
      </c>
      <c r="S426" s="120">
        <v>499363.07309035043</v>
      </c>
      <c r="T426" s="120">
        <v>0</v>
      </c>
      <c r="U426" s="120">
        <v>0</v>
      </c>
      <c r="V426" s="120">
        <v>660279.64092528727</v>
      </c>
      <c r="W426" s="138">
        <v>1820433.6598208346</v>
      </c>
      <c r="X426" s="152"/>
      <c r="Y426" s="19">
        <f t="shared" si="68"/>
        <v>73018.754984227009</v>
      </c>
      <c r="Z426" s="19">
        <f t="shared" si="68"/>
        <v>-41174.661032438569</v>
      </c>
      <c r="AA426" s="19">
        <f t="shared" si="69"/>
        <v>0</v>
      </c>
      <c r="AB426" s="19">
        <f t="shared" si="70"/>
        <v>0</v>
      </c>
      <c r="AC426" s="19">
        <f t="shared" si="70"/>
        <v>0</v>
      </c>
      <c r="AD426" s="19">
        <f t="shared" si="70"/>
        <v>-98839.679708684795</v>
      </c>
      <c r="AE426" s="19">
        <f t="shared" si="71"/>
        <v>70179.995152075251</v>
      </c>
      <c r="AF426" s="19">
        <f t="shared" si="72"/>
        <v>3184.40939517878</v>
      </c>
      <c r="AG426" s="112"/>
      <c r="AH426" s="117">
        <f>'[4]Sped FY 2021'!DZ442</f>
        <v>254</v>
      </c>
      <c r="AI426" s="19">
        <f t="shared" si="73"/>
        <v>287.47541332372839</v>
      </c>
      <c r="AJ426" s="19">
        <f t="shared" si="73"/>
        <v>-162.10496469464005</v>
      </c>
      <c r="AK426" s="19">
        <f t="shared" si="73"/>
        <v>0</v>
      </c>
      <c r="AL426" s="19">
        <f t="shared" si="73"/>
        <v>0</v>
      </c>
      <c r="AM426" s="19">
        <f t="shared" si="65"/>
        <v>0</v>
      </c>
      <c r="AN426" s="19">
        <f t="shared" si="65"/>
        <v>-389.1325972782866</v>
      </c>
      <c r="AO426" s="19">
        <f t="shared" si="65"/>
        <v>276.29919351210731</v>
      </c>
      <c r="AP426" s="19">
        <f t="shared" si="65"/>
        <v>12.537044862908582</v>
      </c>
      <c r="AQ426" s="118">
        <f>'[4]Sped FY 2021'!CR442</f>
        <v>189.42634155709268</v>
      </c>
      <c r="AR426" s="119">
        <f>'[4]Sped FY 2021'!CS442</f>
        <v>177.13132458729044</v>
      </c>
      <c r="AS426" s="188">
        <f>'[5]Sped FY 2021'!CO442</f>
        <v>0.65401045775162092</v>
      </c>
      <c r="AT426" s="189">
        <f>'[5]Sped FY 2021'!CQ442</f>
        <v>0.65581229057248458</v>
      </c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  <c r="CB426" s="162"/>
      <c r="CC426" s="162"/>
      <c r="CD426" s="162"/>
      <c r="CE426" s="162"/>
      <c r="CF426" s="162"/>
      <c r="CG426" s="162"/>
      <c r="CH426" s="162"/>
      <c r="CI426" s="162"/>
      <c r="CJ426" s="162"/>
    </row>
    <row r="427" spans="1:88" ht="15" x14ac:dyDescent="0.25">
      <c r="A427" s="194">
        <v>4077</v>
      </c>
      <c r="B427" s="194">
        <v>7</v>
      </c>
      <c r="C427" s="195" t="s">
        <v>382</v>
      </c>
      <c r="D427" s="167">
        <v>7</v>
      </c>
      <c r="E427" s="120">
        <f>'[4]Sped FY 2021'!AB443</f>
        <v>0</v>
      </c>
      <c r="F427" s="120">
        <f>'[4]Sped FY 2021'!AK443</f>
        <v>0</v>
      </c>
      <c r="G427" s="120">
        <f>'[4]Sped FY 2021'!BP443</f>
        <v>0</v>
      </c>
      <c r="H427" s="120">
        <f>-'[4]Sped FY 2021'!CI443</f>
        <v>0</v>
      </c>
      <c r="I427" s="120">
        <f>'[4]Sped FY 2021'!CB443</f>
        <v>0</v>
      </c>
      <c r="J427" s="120">
        <f>'[4]Sped FY 2021'!BF443-'[4]Sped FY 2021'!BI443</f>
        <v>0</v>
      </c>
      <c r="K427" s="120">
        <f>'[4]Sped FY 2021'!CJ443</f>
        <v>0</v>
      </c>
      <c r="L427" s="138">
        <f t="shared" si="66"/>
        <v>0</v>
      </c>
      <c r="M427" s="134">
        <f t="shared" si="67"/>
        <v>0</v>
      </c>
      <c r="N427" s="158">
        <v>4077</v>
      </c>
      <c r="O427" s="159">
        <v>7</v>
      </c>
      <c r="P427" s="14" t="s">
        <v>382</v>
      </c>
      <c r="Q427" s="14">
        <v>7</v>
      </c>
      <c r="R427" s="120">
        <v>0</v>
      </c>
      <c r="S427" s="120">
        <v>0</v>
      </c>
      <c r="T427" s="120">
        <v>0</v>
      </c>
      <c r="U427" s="120">
        <v>0</v>
      </c>
      <c r="V427" s="120">
        <v>0</v>
      </c>
      <c r="W427" s="138">
        <v>0</v>
      </c>
      <c r="X427" s="152"/>
      <c r="Y427" s="19">
        <f t="shared" si="68"/>
        <v>0</v>
      </c>
      <c r="Z427" s="19">
        <f t="shared" si="68"/>
        <v>0</v>
      </c>
      <c r="AA427" s="19">
        <f t="shared" si="69"/>
        <v>0</v>
      </c>
      <c r="AB427" s="19">
        <f t="shared" si="70"/>
        <v>0</v>
      </c>
      <c r="AC427" s="19">
        <f t="shared" si="70"/>
        <v>0</v>
      </c>
      <c r="AD427" s="19">
        <f t="shared" si="70"/>
        <v>0</v>
      </c>
      <c r="AE427" s="19">
        <f t="shared" si="71"/>
        <v>0</v>
      </c>
      <c r="AF427" s="19">
        <f t="shared" si="72"/>
        <v>0</v>
      </c>
      <c r="AG427" s="112"/>
      <c r="AH427" s="117">
        <f>'[4]Sped FY 2021'!DZ443</f>
        <v>0</v>
      </c>
      <c r="AI427" s="19">
        <f t="shared" si="73"/>
        <v>0</v>
      </c>
      <c r="AJ427" s="19">
        <f t="shared" si="73"/>
        <v>0</v>
      </c>
      <c r="AK427" s="19">
        <f t="shared" si="73"/>
        <v>0</v>
      </c>
      <c r="AL427" s="19">
        <f t="shared" si="73"/>
        <v>0</v>
      </c>
      <c r="AM427" s="19">
        <f t="shared" si="65"/>
        <v>0</v>
      </c>
      <c r="AN427" s="19">
        <f t="shared" si="65"/>
        <v>0</v>
      </c>
      <c r="AO427" s="19">
        <f t="shared" si="65"/>
        <v>0</v>
      </c>
      <c r="AP427" s="19">
        <f t="shared" si="65"/>
        <v>0</v>
      </c>
      <c r="AQ427" s="118">
        <f>'[4]Sped FY 2021'!CR443</f>
        <v>0</v>
      </c>
      <c r="AR427" s="119">
        <f>'[4]Sped FY 2021'!CS443</f>
        <v>0</v>
      </c>
      <c r="AS427" s="188">
        <f>'[5]Sped FY 2021'!CO443</f>
        <v>0</v>
      </c>
      <c r="AT427" s="189">
        <f>'[5]Sped FY 2021'!CQ443</f>
        <v>0</v>
      </c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  <c r="CB427" s="162"/>
      <c r="CC427" s="162"/>
      <c r="CD427" s="162"/>
      <c r="CE427" s="162"/>
      <c r="CF427" s="162"/>
      <c r="CG427" s="162"/>
      <c r="CH427" s="162"/>
      <c r="CI427" s="162"/>
      <c r="CJ427" s="162"/>
    </row>
    <row r="428" spans="1:88" ht="15" x14ac:dyDescent="0.25">
      <c r="A428" s="194">
        <v>4078</v>
      </c>
      <c r="B428" s="194">
        <v>7</v>
      </c>
      <c r="C428" s="195" t="s">
        <v>383</v>
      </c>
      <c r="D428" s="167">
        <v>7</v>
      </c>
      <c r="E428" s="120">
        <f>'[4]Sped FY 2021'!AB444</f>
        <v>927493.25291382452</v>
      </c>
      <c r="F428" s="120">
        <f>'[4]Sped FY 2021'!AK444</f>
        <v>96322.514455996032</v>
      </c>
      <c r="G428" s="120">
        <f>'[4]Sped FY 2021'!BP444</f>
        <v>0</v>
      </c>
      <c r="H428" s="120">
        <f>-'[4]Sped FY 2021'!CI444</f>
        <v>0</v>
      </c>
      <c r="I428" s="120">
        <f>'[4]Sped FY 2021'!CB444</f>
        <v>0</v>
      </c>
      <c r="J428" s="120">
        <f>'[4]Sped FY 2021'!BF444-'[4]Sped FY 2021'!BI444</f>
        <v>687014.0596505563</v>
      </c>
      <c r="K428" s="120">
        <f>'[4]Sped FY 2021'!CJ444</f>
        <v>85876.75745631945</v>
      </c>
      <c r="L428" s="138">
        <f t="shared" si="66"/>
        <v>1796706.5844766963</v>
      </c>
      <c r="M428" s="134">
        <f t="shared" si="67"/>
        <v>0</v>
      </c>
      <c r="N428" s="158">
        <v>4078</v>
      </c>
      <c r="O428" s="159">
        <v>7</v>
      </c>
      <c r="P428" s="14" t="s">
        <v>383</v>
      </c>
      <c r="Q428" s="14">
        <v>7</v>
      </c>
      <c r="R428" s="120">
        <v>927493.25291382452</v>
      </c>
      <c r="S428" s="120">
        <v>96233.024476289473</v>
      </c>
      <c r="T428" s="120">
        <v>0</v>
      </c>
      <c r="U428" s="120">
        <v>0</v>
      </c>
      <c r="V428" s="120">
        <v>772971.35808861163</v>
      </c>
      <c r="W428" s="138">
        <v>1796697.6354787257</v>
      </c>
      <c r="X428" s="152"/>
      <c r="Y428" s="19">
        <f t="shared" si="68"/>
        <v>0</v>
      </c>
      <c r="Z428" s="19">
        <f t="shared" si="68"/>
        <v>89.489979706559097</v>
      </c>
      <c r="AA428" s="19">
        <f t="shared" si="69"/>
        <v>0</v>
      </c>
      <c r="AB428" s="19">
        <f t="shared" si="70"/>
        <v>0</v>
      </c>
      <c r="AC428" s="19">
        <f t="shared" si="70"/>
        <v>0</v>
      </c>
      <c r="AD428" s="19">
        <f t="shared" si="70"/>
        <v>-85957.298438055324</v>
      </c>
      <c r="AE428" s="19">
        <f t="shared" si="71"/>
        <v>85876.75745631945</v>
      </c>
      <c r="AF428" s="19">
        <f t="shared" si="72"/>
        <v>8.9489979706704617</v>
      </c>
      <c r="AG428" s="112"/>
      <c r="AH428" s="117">
        <f>'[4]Sped FY 2021'!DZ444</f>
        <v>1080</v>
      </c>
      <c r="AI428" s="19">
        <f t="shared" si="73"/>
        <v>0</v>
      </c>
      <c r="AJ428" s="19">
        <f t="shared" si="73"/>
        <v>8.286109232088805E-2</v>
      </c>
      <c r="AK428" s="19">
        <f t="shared" si="73"/>
        <v>0</v>
      </c>
      <c r="AL428" s="19">
        <f t="shared" si="73"/>
        <v>0</v>
      </c>
      <c r="AM428" s="19">
        <f t="shared" si="65"/>
        <v>0</v>
      </c>
      <c r="AN428" s="19">
        <f t="shared" si="65"/>
        <v>-79.590091146347518</v>
      </c>
      <c r="AO428" s="19">
        <f t="shared" si="65"/>
        <v>79.515516163258752</v>
      </c>
      <c r="AP428" s="19">
        <f t="shared" si="65"/>
        <v>8.2861092321022799E-3</v>
      </c>
      <c r="AQ428" s="118">
        <f>'[4]Sped FY 2021'!CR444</f>
        <v>60.680854459036262</v>
      </c>
      <c r="AR428" s="119">
        <f>'[4]Sped FY 2021'!CS444</f>
        <v>60.672934991805583</v>
      </c>
      <c r="AS428" s="188">
        <f>'[5]Sped FY 2021'!CO444</f>
        <v>0.53652707042502712</v>
      </c>
      <c r="AT428" s="189">
        <f>'[5]Sped FY 2021'!CQ444</f>
        <v>0.53653255211802353</v>
      </c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  <c r="CB428" s="162"/>
      <c r="CC428" s="162"/>
      <c r="CD428" s="162"/>
      <c r="CE428" s="162"/>
      <c r="CF428" s="162"/>
      <c r="CG428" s="162"/>
      <c r="CH428" s="162"/>
      <c r="CI428" s="162"/>
      <c r="CJ428" s="162"/>
    </row>
    <row r="429" spans="1:88" ht="15" x14ac:dyDescent="0.25">
      <c r="A429" s="194">
        <v>4079</v>
      </c>
      <c r="B429" s="194">
        <v>7</v>
      </c>
      <c r="C429" s="195" t="s">
        <v>384</v>
      </c>
      <c r="D429" s="167">
        <v>7</v>
      </c>
      <c r="E429" s="120">
        <f>'[4]Sped FY 2021'!AB445</f>
        <v>128390.95839588378</v>
      </c>
      <c r="F429" s="120">
        <f>'[4]Sped FY 2021'!AK445</f>
        <v>141252.80129244007</v>
      </c>
      <c r="G429" s="120">
        <f>'[4]Sped FY 2021'!BP445</f>
        <v>0</v>
      </c>
      <c r="H429" s="120">
        <f>-'[4]Sped FY 2021'!CI445</f>
        <v>0</v>
      </c>
      <c r="I429" s="120">
        <f>'[4]Sped FY 2021'!CB445</f>
        <v>0</v>
      </c>
      <c r="J429" s="120">
        <f>'[4]Sped FY 2021'!BF445-'[4]Sped FY 2021'!BI445</f>
        <v>171514.58821671724</v>
      </c>
      <c r="K429" s="120">
        <f>'[4]Sped FY 2021'!CJ445</f>
        <v>21439.323527089633</v>
      </c>
      <c r="L429" s="138">
        <f t="shared" si="66"/>
        <v>462597.67143213068</v>
      </c>
      <c r="M429" s="134">
        <f t="shared" si="67"/>
        <v>0</v>
      </c>
      <c r="N429" s="158">
        <v>4079</v>
      </c>
      <c r="O429" s="159">
        <v>7</v>
      </c>
      <c r="P429" s="14" t="s">
        <v>384</v>
      </c>
      <c r="Q429" s="14">
        <v>7</v>
      </c>
      <c r="R429" s="120">
        <v>116275.686931144</v>
      </c>
      <c r="S429" s="120">
        <v>148814.41392662036</v>
      </c>
      <c r="T429" s="120">
        <v>0</v>
      </c>
      <c r="U429" s="120">
        <v>0</v>
      </c>
      <c r="V429" s="120">
        <v>197052.20469131038</v>
      </c>
      <c r="W429" s="138">
        <v>462142.30554907478</v>
      </c>
      <c r="X429" s="152"/>
      <c r="Y429" s="19">
        <f t="shared" si="68"/>
        <v>12115.271464739781</v>
      </c>
      <c r="Z429" s="19">
        <f t="shared" si="68"/>
        <v>-7561.6126341802883</v>
      </c>
      <c r="AA429" s="19">
        <f t="shared" si="69"/>
        <v>0</v>
      </c>
      <c r="AB429" s="19">
        <f t="shared" si="70"/>
        <v>0</v>
      </c>
      <c r="AC429" s="19">
        <f t="shared" si="70"/>
        <v>0</v>
      </c>
      <c r="AD429" s="19">
        <f t="shared" si="70"/>
        <v>-25537.616474593146</v>
      </c>
      <c r="AE429" s="19">
        <f t="shared" si="71"/>
        <v>21439.323527089633</v>
      </c>
      <c r="AF429" s="19">
        <f t="shared" si="72"/>
        <v>455.36588305589976</v>
      </c>
      <c r="AG429" s="112"/>
      <c r="AH429" s="117">
        <f>'[4]Sped FY 2021'!DZ445</f>
        <v>155</v>
      </c>
      <c r="AI429" s="19">
        <f t="shared" si="73"/>
        <v>78.163041707998588</v>
      </c>
      <c r="AJ429" s="19">
        <f t="shared" si="73"/>
        <v>-48.784597639872828</v>
      </c>
      <c r="AK429" s="19">
        <f t="shared" si="73"/>
        <v>0</v>
      </c>
      <c r="AL429" s="19">
        <f t="shared" si="73"/>
        <v>0</v>
      </c>
      <c r="AM429" s="19">
        <f t="shared" si="65"/>
        <v>0</v>
      </c>
      <c r="AN429" s="19">
        <f t="shared" si="65"/>
        <v>-164.75881596511707</v>
      </c>
      <c r="AO429" s="19">
        <f t="shared" si="65"/>
        <v>138.31821630380409</v>
      </c>
      <c r="AP429" s="19">
        <f t="shared" si="65"/>
        <v>2.9378444068122564</v>
      </c>
      <c r="AQ429" s="118">
        <f>'[4]Sped FY 2021'!CR445</f>
        <v>126.44591062287358</v>
      </c>
      <c r="AR429" s="119">
        <f>'[4]Sped FY 2021'!CS445</f>
        <v>123.50806621606134</v>
      </c>
      <c r="AS429" s="188">
        <f>'[5]Sped FY 2021'!CO445</f>
        <v>0.60506196489204456</v>
      </c>
      <c r="AT429" s="189">
        <f>'[5]Sped FY 2021'!CQ445</f>
        <v>0.60600273158508267</v>
      </c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  <c r="CB429" s="162"/>
      <c r="CC429" s="162"/>
      <c r="CD429" s="162"/>
      <c r="CE429" s="162"/>
      <c r="CF429" s="162"/>
      <c r="CG429" s="162"/>
      <c r="CH429" s="162"/>
      <c r="CI429" s="162"/>
      <c r="CJ429" s="162"/>
    </row>
    <row r="430" spans="1:88" ht="15" x14ac:dyDescent="0.25">
      <c r="A430" s="194">
        <v>4080</v>
      </c>
      <c r="B430" s="194">
        <v>7</v>
      </c>
      <c r="C430" s="195" t="s">
        <v>385</v>
      </c>
      <c r="D430" s="167">
        <v>7</v>
      </c>
      <c r="E430" s="120">
        <f>'[4]Sped FY 2021'!AB446</f>
        <v>54348.009284463085</v>
      </c>
      <c r="F430" s="120">
        <f>'[4]Sped FY 2021'!AK446</f>
        <v>18153.766307907397</v>
      </c>
      <c r="G430" s="120">
        <f>'[4]Sped FY 2021'!BP446</f>
        <v>0</v>
      </c>
      <c r="H430" s="120">
        <f>-'[4]Sped FY 2021'!CI446</f>
        <v>0</v>
      </c>
      <c r="I430" s="120">
        <f>'[4]Sped FY 2021'!CB446</f>
        <v>0</v>
      </c>
      <c r="J430" s="120">
        <f>'[4]Sped FY 2021'!BF446-'[4]Sped FY 2021'!BI446</f>
        <v>36668.463858895557</v>
      </c>
      <c r="K430" s="120">
        <f>'[4]Sped FY 2021'!CJ446</f>
        <v>4583.55798236194</v>
      </c>
      <c r="L430" s="138">
        <f t="shared" si="66"/>
        <v>113753.79743362797</v>
      </c>
      <c r="M430" s="134">
        <f t="shared" si="67"/>
        <v>0</v>
      </c>
      <c r="N430" s="158">
        <v>4080</v>
      </c>
      <c r="O430" s="159">
        <v>7</v>
      </c>
      <c r="P430" s="14" t="s">
        <v>385</v>
      </c>
      <c r="Q430" s="14">
        <v>7</v>
      </c>
      <c r="R430" s="120">
        <v>54348.009284463085</v>
      </c>
      <c r="S430" s="120">
        <v>18152.312330298184</v>
      </c>
      <c r="T430" s="120">
        <v>0</v>
      </c>
      <c r="U430" s="120">
        <v>0</v>
      </c>
      <c r="V430" s="120">
        <v>41253.330421105791</v>
      </c>
      <c r="W430" s="138">
        <v>113753.65203586707</v>
      </c>
      <c r="X430" s="152"/>
      <c r="Y430" s="19">
        <f t="shared" si="68"/>
        <v>0</v>
      </c>
      <c r="Z430" s="19">
        <f t="shared" si="68"/>
        <v>1.4539776092133252</v>
      </c>
      <c r="AA430" s="19">
        <f t="shared" si="69"/>
        <v>0</v>
      </c>
      <c r="AB430" s="19">
        <f t="shared" si="70"/>
        <v>0</v>
      </c>
      <c r="AC430" s="19">
        <f t="shared" si="70"/>
        <v>0</v>
      </c>
      <c r="AD430" s="19">
        <f t="shared" si="70"/>
        <v>-4584.8665622102344</v>
      </c>
      <c r="AE430" s="19">
        <f t="shared" si="71"/>
        <v>4583.55798236194</v>
      </c>
      <c r="AF430" s="19">
        <f t="shared" si="72"/>
        <v>0.14539776090532541</v>
      </c>
      <c r="AG430" s="112"/>
      <c r="AH430" s="117">
        <f>'[4]Sped FY 2021'!DZ446</f>
        <v>40</v>
      </c>
      <c r="AI430" s="19">
        <f t="shared" si="73"/>
        <v>0</v>
      </c>
      <c r="AJ430" s="19">
        <f t="shared" si="73"/>
        <v>3.6349440230333131E-2</v>
      </c>
      <c r="AK430" s="19">
        <f t="shared" si="73"/>
        <v>0</v>
      </c>
      <c r="AL430" s="19">
        <f t="shared" si="73"/>
        <v>0</v>
      </c>
      <c r="AM430" s="19">
        <f t="shared" si="65"/>
        <v>0</v>
      </c>
      <c r="AN430" s="19">
        <f t="shared" si="65"/>
        <v>-114.62166405525586</v>
      </c>
      <c r="AO430" s="19">
        <f t="shared" si="65"/>
        <v>114.5889495590485</v>
      </c>
      <c r="AP430" s="19">
        <f t="shared" si="65"/>
        <v>3.6349440226331351E-3</v>
      </c>
      <c r="AQ430" s="118">
        <f>'[4]Sped FY 2021'!CR446</f>
        <v>114.59258450307134</v>
      </c>
      <c r="AR430" s="119">
        <f>'[4]Sped FY 2021'!CS446</f>
        <v>114.5889495590487</v>
      </c>
      <c r="AS430" s="188">
        <f>'[5]Sped FY 2021'!CO446</f>
        <v>0.65140198465644983</v>
      </c>
      <c r="AT430" s="189">
        <f>'[5]Sped FY 2021'!CQ446</f>
        <v>0.65140321332816031</v>
      </c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  <c r="CB430" s="162"/>
      <c r="CC430" s="162"/>
      <c r="CD430" s="162"/>
      <c r="CE430" s="162"/>
      <c r="CF430" s="162"/>
      <c r="CG430" s="162"/>
      <c r="CH430" s="162"/>
      <c r="CI430" s="162"/>
      <c r="CJ430" s="162"/>
    </row>
    <row r="431" spans="1:88" ht="15" x14ac:dyDescent="0.25">
      <c r="A431" s="194">
        <v>4081</v>
      </c>
      <c r="B431" s="194">
        <v>7</v>
      </c>
      <c r="C431" s="195" t="s">
        <v>386</v>
      </c>
      <c r="D431" s="167">
        <v>7</v>
      </c>
      <c r="E431" s="120">
        <f>'[4]Sped FY 2021'!AB447</f>
        <v>90262.698960870257</v>
      </c>
      <c r="F431" s="120">
        <f>'[4]Sped FY 2021'!AK447</f>
        <v>30054.596312667942</v>
      </c>
      <c r="G431" s="120">
        <f>'[4]Sped FY 2021'!BP447</f>
        <v>0</v>
      </c>
      <c r="H431" s="120">
        <f>-'[4]Sped FY 2021'!CI447</f>
        <v>0</v>
      </c>
      <c r="I431" s="120">
        <f>'[4]Sped FY 2021'!CB447</f>
        <v>0</v>
      </c>
      <c r="J431" s="120">
        <f>'[4]Sped FY 2021'!BF447-'[4]Sped FY 2021'!BI447</f>
        <v>60976.564355088558</v>
      </c>
      <c r="K431" s="120">
        <f>'[4]Sped FY 2021'!CJ447</f>
        <v>7622.0705443860625</v>
      </c>
      <c r="L431" s="138">
        <f t="shared" si="66"/>
        <v>188915.93017301281</v>
      </c>
      <c r="M431" s="134">
        <f t="shared" si="67"/>
        <v>0</v>
      </c>
      <c r="N431" s="158">
        <v>4081</v>
      </c>
      <c r="O431" s="159">
        <v>7</v>
      </c>
      <c r="P431" s="14" t="s">
        <v>386</v>
      </c>
      <c r="Q431" s="14">
        <v>7</v>
      </c>
      <c r="R431" s="120">
        <v>90262.698960870257</v>
      </c>
      <c r="S431" s="120">
        <v>30105.032763328007</v>
      </c>
      <c r="T431" s="120">
        <v>0</v>
      </c>
      <c r="U431" s="120">
        <v>0</v>
      </c>
      <c r="V431" s="120">
        <v>68553.242093880559</v>
      </c>
      <c r="W431" s="138">
        <v>188920.97381807881</v>
      </c>
      <c r="X431" s="152"/>
      <c r="Y431" s="19">
        <f t="shared" si="68"/>
        <v>0</v>
      </c>
      <c r="Z431" s="19">
        <f t="shared" si="68"/>
        <v>-50.43645066006502</v>
      </c>
      <c r="AA431" s="19">
        <f t="shared" si="69"/>
        <v>0</v>
      </c>
      <c r="AB431" s="19">
        <f t="shared" si="70"/>
        <v>0</v>
      </c>
      <c r="AC431" s="19">
        <f t="shared" si="70"/>
        <v>0</v>
      </c>
      <c r="AD431" s="19">
        <f t="shared" si="70"/>
        <v>-7576.677738792001</v>
      </c>
      <c r="AE431" s="19">
        <f t="shared" si="71"/>
        <v>7622.0705443860625</v>
      </c>
      <c r="AF431" s="19">
        <f t="shared" si="72"/>
        <v>-5.0436450660054106</v>
      </c>
      <c r="AG431" s="112"/>
      <c r="AH431" s="117">
        <f>'[4]Sped FY 2021'!DZ447</f>
        <v>55</v>
      </c>
      <c r="AI431" s="19">
        <f t="shared" si="73"/>
        <v>0</v>
      </c>
      <c r="AJ431" s="19">
        <f t="shared" si="73"/>
        <v>-0.91702637563754585</v>
      </c>
      <c r="AK431" s="19">
        <f t="shared" si="73"/>
        <v>0</v>
      </c>
      <c r="AL431" s="19">
        <f t="shared" si="73"/>
        <v>0</v>
      </c>
      <c r="AM431" s="19">
        <f t="shared" si="65"/>
        <v>0</v>
      </c>
      <c r="AN431" s="19">
        <f t="shared" si="65"/>
        <v>-137.75777706894547</v>
      </c>
      <c r="AO431" s="19">
        <f t="shared" si="65"/>
        <v>138.58310080701932</v>
      </c>
      <c r="AP431" s="19">
        <f t="shared" si="65"/>
        <v>-9.1702637563734743E-2</v>
      </c>
      <c r="AQ431" s="118">
        <f>'[4]Sped FY 2021'!CR447</f>
        <v>44.071267009254335</v>
      </c>
      <c r="AR431" s="119">
        <f>'[4]Sped FY 2021'!CS447</f>
        <v>44.16296964681807</v>
      </c>
      <c r="AS431" s="188">
        <f>'[5]Sped FY 2021'!CO447</f>
        <v>0.67695020283004004</v>
      </c>
      <c r="AT431" s="189">
        <f>'[5]Sped FY 2021'!CQ447</f>
        <v>0.67692454038792915</v>
      </c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  <c r="CB431" s="162"/>
      <c r="CC431" s="162"/>
      <c r="CD431" s="162"/>
      <c r="CE431" s="162"/>
      <c r="CF431" s="162"/>
      <c r="CG431" s="162"/>
      <c r="CH431" s="162"/>
      <c r="CI431" s="162"/>
      <c r="CJ431" s="162"/>
    </row>
    <row r="432" spans="1:88" ht="15" x14ac:dyDescent="0.25">
      <c r="A432" s="194">
        <v>4082</v>
      </c>
      <c r="B432" s="194">
        <v>7</v>
      </c>
      <c r="C432" s="195" t="s">
        <v>387</v>
      </c>
      <c r="D432" s="167">
        <v>7</v>
      </c>
      <c r="E432" s="120">
        <f>'[4]Sped FY 2021'!AB448</f>
        <v>394446.35919217538</v>
      </c>
      <c r="F432" s="120">
        <f>'[4]Sped FY 2021'!AK448</f>
        <v>95039.108146490398</v>
      </c>
      <c r="G432" s="120">
        <f>'[4]Sped FY 2021'!BP448</f>
        <v>0</v>
      </c>
      <c r="H432" s="120">
        <f>-'[4]Sped FY 2021'!CI448</f>
        <v>0</v>
      </c>
      <c r="I432" s="120">
        <f>'[4]Sped FY 2021'!CB448</f>
        <v>0</v>
      </c>
      <c r="J432" s="120">
        <f>'[4]Sped FY 2021'!BF448-'[4]Sped FY 2021'!BI448</f>
        <v>231754.63825643851</v>
      </c>
      <c r="K432" s="120">
        <f>'[4]Sped FY 2021'!CJ448</f>
        <v>28969.329782054796</v>
      </c>
      <c r="L432" s="138">
        <f t="shared" si="66"/>
        <v>750209.43537715904</v>
      </c>
      <c r="M432" s="134">
        <f t="shared" si="67"/>
        <v>0</v>
      </c>
      <c r="N432" s="158">
        <v>4082</v>
      </c>
      <c r="O432" s="159">
        <v>7</v>
      </c>
      <c r="P432" s="14" t="s">
        <v>387</v>
      </c>
      <c r="Q432" s="14">
        <v>7</v>
      </c>
      <c r="R432" s="120">
        <v>394446.35919217538</v>
      </c>
      <c r="S432" s="120">
        <v>95026.54744149308</v>
      </c>
      <c r="T432" s="120">
        <v>0</v>
      </c>
      <c r="U432" s="120">
        <v>0</v>
      </c>
      <c r="V432" s="120">
        <v>260735.27267299092</v>
      </c>
      <c r="W432" s="138">
        <v>750208.17930665938</v>
      </c>
      <c r="X432" s="152"/>
      <c r="Y432" s="19">
        <f t="shared" si="68"/>
        <v>0</v>
      </c>
      <c r="Z432" s="19">
        <f t="shared" si="68"/>
        <v>12.56070499731868</v>
      </c>
      <c r="AA432" s="19">
        <f t="shared" si="69"/>
        <v>0</v>
      </c>
      <c r="AB432" s="19">
        <f t="shared" si="70"/>
        <v>0</v>
      </c>
      <c r="AC432" s="19">
        <f t="shared" si="70"/>
        <v>0</v>
      </c>
      <c r="AD432" s="19">
        <f t="shared" si="70"/>
        <v>-28980.634416552406</v>
      </c>
      <c r="AE432" s="19">
        <f t="shared" si="71"/>
        <v>28969.329782054796</v>
      </c>
      <c r="AF432" s="19">
        <f t="shared" si="72"/>
        <v>1.2560704996576533</v>
      </c>
      <c r="AG432" s="112"/>
      <c r="AH432" s="117">
        <f>'[4]Sped FY 2021'!DZ448</f>
        <v>485</v>
      </c>
      <c r="AI432" s="19">
        <f t="shared" si="73"/>
        <v>0</v>
      </c>
      <c r="AJ432" s="19">
        <f t="shared" si="73"/>
        <v>2.5898360819213775E-2</v>
      </c>
      <c r="AK432" s="19">
        <f t="shared" si="73"/>
        <v>0</v>
      </c>
      <c r="AL432" s="19">
        <f t="shared" si="73"/>
        <v>0</v>
      </c>
      <c r="AM432" s="19">
        <f t="shared" si="65"/>
        <v>0</v>
      </c>
      <c r="AN432" s="19">
        <f t="shared" si="65"/>
        <v>-59.753885394953414</v>
      </c>
      <c r="AO432" s="19">
        <f t="shared" si="65"/>
        <v>59.730576870216076</v>
      </c>
      <c r="AP432" s="19">
        <f t="shared" si="65"/>
        <v>2.5898360817683572E-3</v>
      </c>
      <c r="AQ432" s="118">
        <f>'[4]Sped FY 2021'!CR448</f>
        <v>61.591864732826863</v>
      </c>
      <c r="AR432" s="119">
        <f>'[4]Sped FY 2021'!CS448</f>
        <v>61.589010027145825</v>
      </c>
      <c r="AS432" s="188">
        <f>'[5]Sped FY 2021'!CO448</f>
        <v>0.66789953231206889</v>
      </c>
      <c r="AT432" s="189">
        <f>'[5]Sped FY 2021'!CQ448</f>
        <v>0.66790114435612835</v>
      </c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  <c r="CB432" s="162"/>
      <c r="CC432" s="162"/>
      <c r="CD432" s="162"/>
      <c r="CE432" s="162"/>
      <c r="CF432" s="162"/>
      <c r="CG432" s="162"/>
      <c r="CH432" s="162"/>
      <c r="CI432" s="162"/>
      <c r="CJ432" s="162"/>
    </row>
    <row r="433" spans="1:88" ht="15" x14ac:dyDescent="0.25">
      <c r="A433" s="194">
        <v>4083</v>
      </c>
      <c r="B433" s="194">
        <v>7</v>
      </c>
      <c r="C433" s="195" t="s">
        <v>388</v>
      </c>
      <c r="D433" s="167">
        <v>7</v>
      </c>
      <c r="E433" s="120">
        <f>'[4]Sped FY 2021'!AB449</f>
        <v>87491.541377751768</v>
      </c>
      <c r="F433" s="120">
        <f>'[4]Sped FY 2021'!AK449</f>
        <v>50306.470840153714</v>
      </c>
      <c r="G433" s="120">
        <f>'[4]Sped FY 2021'!BP449</f>
        <v>0</v>
      </c>
      <c r="H433" s="120">
        <f>-'[4]Sped FY 2021'!CI449</f>
        <v>0</v>
      </c>
      <c r="I433" s="120">
        <f>'[4]Sped FY 2021'!CB449</f>
        <v>0</v>
      </c>
      <c r="J433" s="120">
        <f>'[4]Sped FY 2021'!BF449-'[4]Sped FY 2021'!BI449</f>
        <v>84822.541709730547</v>
      </c>
      <c r="K433" s="120">
        <f>'[4]Sped FY 2021'!CJ449</f>
        <v>10602.817713716313</v>
      </c>
      <c r="L433" s="138">
        <f t="shared" si="66"/>
        <v>233223.37164135234</v>
      </c>
      <c r="M433" s="134">
        <f t="shared" si="67"/>
        <v>0</v>
      </c>
      <c r="N433" s="158">
        <v>4083</v>
      </c>
      <c r="O433" s="159">
        <v>7</v>
      </c>
      <c r="P433" s="14" t="s">
        <v>388</v>
      </c>
      <c r="Q433" s="14">
        <v>7</v>
      </c>
      <c r="R433" s="120">
        <v>82892.21360397643</v>
      </c>
      <c r="S433" s="120">
        <v>52845.561414837946</v>
      </c>
      <c r="T433" s="120">
        <v>0</v>
      </c>
      <c r="U433" s="120">
        <v>0</v>
      </c>
      <c r="V433" s="120">
        <v>97279.572902628875</v>
      </c>
      <c r="W433" s="138">
        <v>233017.34792144323</v>
      </c>
      <c r="X433" s="152"/>
      <c r="Y433" s="19">
        <f t="shared" si="68"/>
        <v>4599.3277737753378</v>
      </c>
      <c r="Z433" s="19">
        <f t="shared" si="68"/>
        <v>-2539.0905746842327</v>
      </c>
      <c r="AA433" s="19">
        <f t="shared" si="69"/>
        <v>0</v>
      </c>
      <c r="AB433" s="19">
        <f t="shared" si="70"/>
        <v>0</v>
      </c>
      <c r="AC433" s="19">
        <f t="shared" si="70"/>
        <v>0</v>
      </c>
      <c r="AD433" s="19">
        <f t="shared" si="70"/>
        <v>-12457.031192898328</v>
      </c>
      <c r="AE433" s="19">
        <f t="shared" si="71"/>
        <v>10602.817713716313</v>
      </c>
      <c r="AF433" s="19">
        <f t="shared" si="72"/>
        <v>206.02371990910615</v>
      </c>
      <c r="AG433" s="112"/>
      <c r="AH433" s="117">
        <f>'[4]Sped FY 2021'!DZ449</f>
        <v>98</v>
      </c>
      <c r="AI433" s="19">
        <f t="shared" si="73"/>
        <v>46.931916058932018</v>
      </c>
      <c r="AJ433" s="19">
        <f t="shared" si="73"/>
        <v>-25.909087496777886</v>
      </c>
      <c r="AK433" s="19">
        <f t="shared" si="73"/>
        <v>0</v>
      </c>
      <c r="AL433" s="19">
        <f t="shared" si="73"/>
        <v>0</v>
      </c>
      <c r="AM433" s="19">
        <f t="shared" si="65"/>
        <v>0</v>
      </c>
      <c r="AN433" s="19">
        <f t="shared" si="65"/>
        <v>-127.11256319284008</v>
      </c>
      <c r="AO433" s="19">
        <f t="shared" si="65"/>
        <v>108.19201748690115</v>
      </c>
      <c r="AP433" s="19">
        <f t="shared" si="65"/>
        <v>2.102282856215369</v>
      </c>
      <c r="AQ433" s="118">
        <f>'[4]Sped FY 2021'!CR449</f>
        <v>108.08841433625436</v>
      </c>
      <c r="AR433" s="119">
        <f>'[4]Sped FY 2021'!CS449</f>
        <v>106.0281771371633</v>
      </c>
      <c r="AS433" s="188">
        <f>'[5]Sped FY 2021'!CO449</f>
        <v>0.60778871459089223</v>
      </c>
      <c r="AT433" s="189">
        <f>'[5]Sped FY 2021'!CQ449</f>
        <v>0.60863367599743379</v>
      </c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  <c r="CB433" s="162"/>
      <c r="CC433" s="162"/>
      <c r="CD433" s="162"/>
      <c r="CE433" s="162"/>
      <c r="CF433" s="162"/>
      <c r="CG433" s="162"/>
      <c r="CH433" s="162"/>
      <c r="CI433" s="162"/>
      <c r="CJ433" s="162"/>
    </row>
    <row r="434" spans="1:88" ht="15" x14ac:dyDescent="0.25">
      <c r="A434" s="194">
        <v>4084</v>
      </c>
      <c r="B434" s="194">
        <v>7</v>
      </c>
      <c r="C434" s="195" t="s">
        <v>389</v>
      </c>
      <c r="D434" s="167">
        <v>7</v>
      </c>
      <c r="E434" s="120">
        <f>'[4]Sped FY 2021'!AB450</f>
        <v>260610.79679430008</v>
      </c>
      <c r="F434" s="120">
        <f>'[4]Sped FY 2021'!AK450</f>
        <v>63928.222708955524</v>
      </c>
      <c r="G434" s="120">
        <f>'[4]Sped FY 2021'!BP450</f>
        <v>0</v>
      </c>
      <c r="H434" s="120">
        <f>-'[4]Sped FY 2021'!CI450</f>
        <v>0</v>
      </c>
      <c r="I434" s="120">
        <f>'[4]Sped FY 2021'!CB450</f>
        <v>0</v>
      </c>
      <c r="J434" s="120">
        <f>'[4]Sped FY 2021'!BF450-'[4]Sped FY 2021'!BI450</f>
        <v>204182.43421550991</v>
      </c>
      <c r="K434" s="120">
        <f>'[4]Sped FY 2021'!CJ450</f>
        <v>25522.804276938725</v>
      </c>
      <c r="L434" s="138">
        <f t="shared" si="66"/>
        <v>554244.25799570419</v>
      </c>
      <c r="M434" s="134">
        <f t="shared" si="67"/>
        <v>0</v>
      </c>
      <c r="N434" s="158">
        <v>4084</v>
      </c>
      <c r="O434" s="159">
        <v>7</v>
      </c>
      <c r="P434" s="14" t="s">
        <v>389</v>
      </c>
      <c r="Q434" s="14">
        <v>7</v>
      </c>
      <c r="R434" s="120">
        <v>260610.79679430008</v>
      </c>
      <c r="S434" s="120">
        <v>63958.806437698382</v>
      </c>
      <c r="T434" s="120">
        <v>0</v>
      </c>
      <c r="U434" s="120">
        <v>0</v>
      </c>
      <c r="V434" s="120">
        <v>229677.71313658007</v>
      </c>
      <c r="W434" s="138">
        <v>554247.31636857847</v>
      </c>
      <c r="X434" s="152"/>
      <c r="Y434" s="19">
        <f t="shared" si="68"/>
        <v>0</v>
      </c>
      <c r="Z434" s="19">
        <f t="shared" si="68"/>
        <v>-30.583728742858511</v>
      </c>
      <c r="AA434" s="19">
        <f t="shared" si="69"/>
        <v>0</v>
      </c>
      <c r="AB434" s="19">
        <f t="shared" si="70"/>
        <v>0</v>
      </c>
      <c r="AC434" s="19">
        <f t="shared" si="70"/>
        <v>0</v>
      </c>
      <c r="AD434" s="19">
        <f t="shared" si="70"/>
        <v>-25495.278921070159</v>
      </c>
      <c r="AE434" s="19">
        <f t="shared" si="71"/>
        <v>25522.804276938725</v>
      </c>
      <c r="AF434" s="19">
        <f t="shared" si="72"/>
        <v>-3.0583728742785752</v>
      </c>
      <c r="AG434" s="112"/>
      <c r="AH434" s="117">
        <f>'[4]Sped FY 2021'!DZ450</f>
        <v>350</v>
      </c>
      <c r="AI434" s="19">
        <f t="shared" si="73"/>
        <v>0</v>
      </c>
      <c r="AJ434" s="19">
        <f t="shared" si="73"/>
        <v>-8.7382082122452895E-2</v>
      </c>
      <c r="AK434" s="19">
        <f t="shared" si="73"/>
        <v>0</v>
      </c>
      <c r="AL434" s="19">
        <f t="shared" si="73"/>
        <v>0</v>
      </c>
      <c r="AM434" s="19">
        <f t="shared" si="65"/>
        <v>0</v>
      </c>
      <c r="AN434" s="19">
        <f t="shared" si="65"/>
        <v>-72.84365406020045</v>
      </c>
      <c r="AO434" s="19">
        <f t="shared" si="65"/>
        <v>72.922297934110645</v>
      </c>
      <c r="AP434" s="19">
        <f t="shared" si="65"/>
        <v>-8.7382082122245009E-3</v>
      </c>
      <c r="AQ434" s="118">
        <f>'[4]Sped FY 2021'!CR450</f>
        <v>55.528491555975293</v>
      </c>
      <c r="AR434" s="119">
        <f>'[4]Sped FY 2021'!CS450</f>
        <v>55.537229764187515</v>
      </c>
      <c r="AS434" s="188">
        <f>'[5]Sped FY 2021'!CO450</f>
        <v>0.58140759286428512</v>
      </c>
      <c r="AT434" s="189">
        <f>'[5]Sped FY 2021'!CQ450</f>
        <v>0.58140187091467221</v>
      </c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  <c r="CB434" s="162"/>
      <c r="CC434" s="162"/>
      <c r="CD434" s="162"/>
      <c r="CE434" s="162"/>
      <c r="CF434" s="162"/>
      <c r="CG434" s="162"/>
      <c r="CH434" s="162"/>
      <c r="CI434" s="162"/>
      <c r="CJ434" s="162"/>
    </row>
    <row r="435" spans="1:88" ht="15" x14ac:dyDescent="0.25">
      <c r="A435" s="194">
        <v>4085</v>
      </c>
      <c r="B435" s="194">
        <v>7</v>
      </c>
      <c r="C435" s="195" t="s">
        <v>390</v>
      </c>
      <c r="D435" s="167">
        <v>7</v>
      </c>
      <c r="E435" s="120">
        <f>'[4]Sped FY 2021'!AB451</f>
        <v>427278.33136575227</v>
      </c>
      <c r="F435" s="120">
        <f>'[4]Sped FY 2021'!AK451</f>
        <v>302610.26493987651</v>
      </c>
      <c r="G435" s="120">
        <f>'[4]Sped FY 2021'!BP451</f>
        <v>0</v>
      </c>
      <c r="H435" s="120">
        <f>-'[4]Sped FY 2021'!CI451</f>
        <v>0</v>
      </c>
      <c r="I435" s="120">
        <f>'[4]Sped FY 2021'!CB451</f>
        <v>0</v>
      </c>
      <c r="J435" s="120">
        <f>'[4]Sped FY 2021'!BF451-'[4]Sped FY 2021'!BI451</f>
        <v>379249.26889732463</v>
      </c>
      <c r="K435" s="120">
        <f>'[4]Sped FY 2021'!CJ451</f>
        <v>47406.158612165556</v>
      </c>
      <c r="L435" s="138">
        <f t="shared" si="66"/>
        <v>1156544.0238151189</v>
      </c>
      <c r="M435" s="134">
        <f t="shared" si="67"/>
        <v>0</v>
      </c>
      <c r="N435" s="158">
        <v>4085</v>
      </c>
      <c r="O435" s="159">
        <v>7</v>
      </c>
      <c r="P435" s="14" t="s">
        <v>390</v>
      </c>
      <c r="Q435" s="14">
        <v>7</v>
      </c>
      <c r="R435" s="120">
        <v>401047.9113148771</v>
      </c>
      <c r="S435" s="120">
        <v>317260.22100561141</v>
      </c>
      <c r="T435" s="120">
        <v>0</v>
      </c>
      <c r="U435" s="120">
        <v>0</v>
      </c>
      <c r="V435" s="120">
        <v>437077.84509611636</v>
      </c>
      <c r="W435" s="138">
        <v>1155385.977416605</v>
      </c>
      <c r="X435" s="152"/>
      <c r="Y435" s="19">
        <f t="shared" si="68"/>
        <v>26230.420050875167</v>
      </c>
      <c r="Z435" s="19">
        <f t="shared" si="68"/>
        <v>-14649.956065734907</v>
      </c>
      <c r="AA435" s="19">
        <f t="shared" si="69"/>
        <v>0</v>
      </c>
      <c r="AB435" s="19">
        <f t="shared" si="70"/>
        <v>0</v>
      </c>
      <c r="AC435" s="19">
        <f t="shared" si="70"/>
        <v>0</v>
      </c>
      <c r="AD435" s="19">
        <f t="shared" si="70"/>
        <v>-57828.576198791736</v>
      </c>
      <c r="AE435" s="19">
        <f t="shared" si="71"/>
        <v>47406.158612165556</v>
      </c>
      <c r="AF435" s="19">
        <f t="shared" si="72"/>
        <v>1158.0463985139504</v>
      </c>
      <c r="AG435" s="112"/>
      <c r="AH435" s="117">
        <f>'[4]Sped FY 2021'!DZ451</f>
        <v>210</v>
      </c>
      <c r="AI435" s="19">
        <f t="shared" si="73"/>
        <v>124.90676214702461</v>
      </c>
      <c r="AJ435" s="19">
        <f t="shared" si="73"/>
        <v>-69.761695551118606</v>
      </c>
      <c r="AK435" s="19">
        <f t="shared" si="73"/>
        <v>0</v>
      </c>
      <c r="AL435" s="19">
        <f t="shared" si="73"/>
        <v>0</v>
      </c>
      <c r="AM435" s="19">
        <f t="shared" si="65"/>
        <v>0</v>
      </c>
      <c r="AN435" s="19">
        <f t="shared" si="65"/>
        <v>-275.37417237519873</v>
      </c>
      <c r="AO435" s="19">
        <f t="shared" si="65"/>
        <v>225.74361243888359</v>
      </c>
      <c r="AP435" s="19">
        <f t="shared" si="65"/>
        <v>5.5145066595902401</v>
      </c>
      <c r="AQ435" s="118">
        <f>'[4]Sped FY 2021'!CR451</f>
        <v>225.88002330548628</v>
      </c>
      <c r="AR435" s="119">
        <f>'[4]Sped FY 2021'!CS451</f>
        <v>220.49376098681674</v>
      </c>
      <c r="AS435" s="188">
        <f>'[5]Sped FY 2021'!CO451</f>
        <v>0.64465849156192723</v>
      </c>
      <c r="AT435" s="189">
        <f>'[5]Sped FY 2021'!CQ451</f>
        <v>0.64562036391795719</v>
      </c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  <c r="CB435" s="162"/>
      <c r="CC435" s="162"/>
      <c r="CD435" s="162"/>
      <c r="CE435" s="162"/>
      <c r="CF435" s="162"/>
      <c r="CG435" s="162"/>
      <c r="CH435" s="162"/>
      <c r="CI435" s="162"/>
      <c r="CJ435" s="162"/>
    </row>
    <row r="436" spans="1:88" ht="15" x14ac:dyDescent="0.25">
      <c r="A436" s="194">
        <v>4087</v>
      </c>
      <c r="B436" s="194">
        <v>7</v>
      </c>
      <c r="C436" s="195" t="s">
        <v>392</v>
      </c>
      <c r="D436" s="167">
        <v>7</v>
      </c>
      <c r="E436" s="120">
        <f>'[4]Sped FY 2021'!AB452</f>
        <v>310404.99112805136</v>
      </c>
      <c r="F436" s="120">
        <f>'[4]Sped FY 2021'!AK452</f>
        <v>214730.31143440248</v>
      </c>
      <c r="G436" s="120">
        <f>'[4]Sped FY 2021'!BP452</f>
        <v>0</v>
      </c>
      <c r="H436" s="120">
        <f>-'[4]Sped FY 2021'!CI452</f>
        <v>0</v>
      </c>
      <c r="I436" s="120">
        <f>'[4]Sped FY 2021'!CB452</f>
        <v>0</v>
      </c>
      <c r="J436" s="120">
        <f>'[4]Sped FY 2021'!BF452-'[4]Sped FY 2021'!BI452</f>
        <v>166087.61580177909</v>
      </c>
      <c r="K436" s="120">
        <f>'[4]Sped FY 2021'!CJ452</f>
        <v>20760.951975222371</v>
      </c>
      <c r="L436" s="138">
        <f t="shared" si="66"/>
        <v>711983.8703394552</v>
      </c>
      <c r="M436" s="134">
        <f t="shared" si="67"/>
        <v>0</v>
      </c>
      <c r="N436" s="158">
        <v>4087</v>
      </c>
      <c r="O436" s="159">
        <v>7</v>
      </c>
      <c r="P436" s="14" t="s">
        <v>392</v>
      </c>
      <c r="Q436" s="14">
        <v>7</v>
      </c>
      <c r="R436" s="120">
        <v>294602.92045475927</v>
      </c>
      <c r="S436" s="120">
        <v>224545.43232689769</v>
      </c>
      <c r="T436" s="120">
        <v>0</v>
      </c>
      <c r="U436" s="120">
        <v>0</v>
      </c>
      <c r="V436" s="120">
        <v>192236.82257971863</v>
      </c>
      <c r="W436" s="138">
        <v>711385.17536137556</v>
      </c>
      <c r="X436" s="152"/>
      <c r="Y436" s="19">
        <f t="shared" si="68"/>
        <v>15802.070673292095</v>
      </c>
      <c r="Z436" s="19">
        <f t="shared" si="68"/>
        <v>-9815.120892495208</v>
      </c>
      <c r="AA436" s="19">
        <f t="shared" si="69"/>
        <v>0</v>
      </c>
      <c r="AB436" s="19">
        <f t="shared" si="70"/>
        <v>0</v>
      </c>
      <c r="AC436" s="19">
        <f t="shared" si="70"/>
        <v>0</v>
      </c>
      <c r="AD436" s="19">
        <f t="shared" si="70"/>
        <v>-26149.206777939544</v>
      </c>
      <c r="AE436" s="19">
        <f t="shared" si="71"/>
        <v>20760.951975222371</v>
      </c>
      <c r="AF436" s="19">
        <f t="shared" si="72"/>
        <v>598.69497807964217</v>
      </c>
      <c r="AG436" s="112"/>
      <c r="AH436" s="117">
        <f>'[4]Sped FY 2021'!DZ452</f>
        <v>75</v>
      </c>
      <c r="AI436" s="19">
        <f t="shared" si="73"/>
        <v>210.6942756438946</v>
      </c>
      <c r="AJ436" s="19">
        <f t="shared" si="73"/>
        <v>-130.86827856660278</v>
      </c>
      <c r="AK436" s="19">
        <f t="shared" si="73"/>
        <v>0</v>
      </c>
      <c r="AL436" s="19">
        <f t="shared" si="73"/>
        <v>0</v>
      </c>
      <c r="AM436" s="19">
        <f t="shared" si="65"/>
        <v>0</v>
      </c>
      <c r="AN436" s="19">
        <f t="shared" si="65"/>
        <v>-348.65609037252727</v>
      </c>
      <c r="AO436" s="19">
        <f t="shared" si="65"/>
        <v>276.81269300296498</v>
      </c>
      <c r="AP436" s="19">
        <f t="shared" si="65"/>
        <v>7.9825997077285624</v>
      </c>
      <c r="AQ436" s="118">
        <f>'[4]Sped FY 2021'!CR452</f>
        <v>261.4337138200525</v>
      </c>
      <c r="AR436" s="119">
        <f>'[4]Sped FY 2021'!CS452</f>
        <v>253.45111411232395</v>
      </c>
      <c r="AS436" s="188">
        <f>'[5]Sped FY 2021'!CO452</f>
        <v>0.67975398568709078</v>
      </c>
      <c r="AT436" s="189">
        <f>'[5]Sped FY 2021'!CQ452</f>
        <v>0.68078619321470168</v>
      </c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  <c r="CB436" s="162"/>
      <c r="CC436" s="162"/>
      <c r="CD436" s="162"/>
      <c r="CE436" s="162"/>
      <c r="CF436" s="162"/>
      <c r="CG436" s="162"/>
      <c r="CH436" s="162"/>
      <c r="CI436" s="162"/>
      <c r="CJ436" s="162"/>
    </row>
    <row r="437" spans="1:88" ht="15" x14ac:dyDescent="0.25">
      <c r="A437" s="194">
        <v>4088</v>
      </c>
      <c r="B437" s="194">
        <v>7</v>
      </c>
      <c r="C437" s="195" t="s">
        <v>393</v>
      </c>
      <c r="D437" s="167">
        <v>7</v>
      </c>
      <c r="E437" s="120">
        <f>'[4]Sped FY 2021'!AB453</f>
        <v>371169.84548381926</v>
      </c>
      <c r="F437" s="120">
        <f>'[4]Sped FY 2021'!AK453</f>
        <v>68757.613623783705</v>
      </c>
      <c r="G437" s="120">
        <f>'[4]Sped FY 2021'!BP453</f>
        <v>0</v>
      </c>
      <c r="H437" s="120">
        <f>-'[4]Sped FY 2021'!CI453</f>
        <v>0</v>
      </c>
      <c r="I437" s="120">
        <f>'[4]Sped FY 2021'!CB453</f>
        <v>0</v>
      </c>
      <c r="J437" s="120">
        <f>'[4]Sped FY 2021'!BF453-'[4]Sped FY 2021'!BI453</f>
        <v>197893.54350642592</v>
      </c>
      <c r="K437" s="120">
        <f>'[4]Sped FY 2021'!CJ453</f>
        <v>24736.692938303215</v>
      </c>
      <c r="L437" s="138">
        <f t="shared" si="66"/>
        <v>662557.69555233209</v>
      </c>
      <c r="M437" s="134">
        <f t="shared" si="67"/>
        <v>0</v>
      </c>
      <c r="N437" s="158">
        <v>4088</v>
      </c>
      <c r="O437" s="159">
        <v>7</v>
      </c>
      <c r="P437" s="14" t="s">
        <v>393</v>
      </c>
      <c r="Q437" s="14">
        <v>7</v>
      </c>
      <c r="R437" s="120">
        <v>371169.84548381926</v>
      </c>
      <c r="S437" s="120">
        <v>68796.972443349136</v>
      </c>
      <c r="T437" s="120">
        <v>0</v>
      </c>
      <c r="U437" s="120">
        <v>0</v>
      </c>
      <c r="V437" s="120">
        <v>222594.81350712024</v>
      </c>
      <c r="W437" s="138">
        <v>662561.63143428857</v>
      </c>
      <c r="X437" s="152"/>
      <c r="Y437" s="19">
        <f t="shared" si="68"/>
        <v>0</v>
      </c>
      <c r="Z437" s="19">
        <f t="shared" si="68"/>
        <v>-39.358819565430167</v>
      </c>
      <c r="AA437" s="19">
        <f t="shared" si="69"/>
        <v>0</v>
      </c>
      <c r="AB437" s="19">
        <f t="shared" si="70"/>
        <v>0</v>
      </c>
      <c r="AC437" s="19">
        <f t="shared" si="70"/>
        <v>0</v>
      </c>
      <c r="AD437" s="19">
        <f t="shared" si="70"/>
        <v>-24701.27000069432</v>
      </c>
      <c r="AE437" s="19">
        <f t="shared" si="71"/>
        <v>24736.692938303215</v>
      </c>
      <c r="AF437" s="19">
        <f t="shared" si="72"/>
        <v>-3.9358819564804435</v>
      </c>
      <c r="AG437" s="112"/>
      <c r="AH437" s="117">
        <f>'[4]Sped FY 2021'!DZ453</f>
        <v>316</v>
      </c>
      <c r="AI437" s="19">
        <f t="shared" si="73"/>
        <v>0</v>
      </c>
      <c r="AJ437" s="19">
        <f t="shared" si="73"/>
        <v>-0.12455322647288028</v>
      </c>
      <c r="AK437" s="19">
        <f t="shared" si="73"/>
        <v>0</v>
      </c>
      <c r="AL437" s="19">
        <f t="shared" si="73"/>
        <v>0</v>
      </c>
      <c r="AM437" s="19">
        <f t="shared" si="65"/>
        <v>0</v>
      </c>
      <c r="AN437" s="19">
        <f t="shared" si="65"/>
        <v>-78.168575951564307</v>
      </c>
      <c r="AO437" s="19">
        <f t="shared" si="65"/>
        <v>78.280673855389921</v>
      </c>
      <c r="AP437" s="19">
        <f t="shared" si="65"/>
        <v>-1.2455322647090011E-2</v>
      </c>
      <c r="AQ437" s="118">
        <f>'[4]Sped FY 2021'!CR453</f>
        <v>77.95441011037542</v>
      </c>
      <c r="AR437" s="119">
        <f>'[4]Sped FY 2021'!CS453</f>
        <v>77.966865433022505</v>
      </c>
      <c r="AS437" s="188">
        <f>'[5]Sped FY 2021'!CO453</f>
        <v>0.60825646955147306</v>
      </c>
      <c r="AT437" s="189">
        <f>'[5]Sped FY 2021'!CQ453</f>
        <v>0.60824954065117109</v>
      </c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  <c r="CB437" s="162"/>
      <c r="CC437" s="162"/>
      <c r="CD437" s="162"/>
      <c r="CE437" s="162"/>
      <c r="CF437" s="162"/>
      <c r="CG437" s="162"/>
      <c r="CH437" s="162"/>
      <c r="CI437" s="162"/>
      <c r="CJ437" s="162"/>
    </row>
    <row r="438" spans="1:88" ht="15" x14ac:dyDescent="0.25">
      <c r="A438" s="194">
        <v>4089</v>
      </c>
      <c r="B438" s="194">
        <v>7</v>
      </c>
      <c r="C438" s="195" t="s">
        <v>394</v>
      </c>
      <c r="D438" s="167">
        <v>7</v>
      </c>
      <c r="E438" s="120">
        <f>'[4]Sped FY 2021'!AB454</f>
        <v>230661.85141846718</v>
      </c>
      <c r="F438" s="120">
        <f>'[4]Sped FY 2021'!AK454</f>
        <v>67084.059045588598</v>
      </c>
      <c r="G438" s="120">
        <f>'[4]Sped FY 2021'!BP454</f>
        <v>0</v>
      </c>
      <c r="H438" s="120">
        <f>-'[4]Sped FY 2021'!CI454</f>
        <v>0</v>
      </c>
      <c r="I438" s="120">
        <f>'[4]Sped FY 2021'!CB454</f>
        <v>0</v>
      </c>
      <c r="J438" s="120">
        <f>'[4]Sped FY 2021'!BF454-'[4]Sped FY 2021'!BI454</f>
        <v>192813.39064994926</v>
      </c>
      <c r="K438" s="120">
        <f>'[4]Sped FY 2021'!CJ454</f>
        <v>24101.673831243636</v>
      </c>
      <c r="L438" s="138">
        <f t="shared" si="66"/>
        <v>514660.97494524869</v>
      </c>
      <c r="M438" s="134">
        <f t="shared" si="67"/>
        <v>0</v>
      </c>
      <c r="N438" s="158">
        <v>4089</v>
      </c>
      <c r="O438" s="159">
        <v>7</v>
      </c>
      <c r="P438" s="14" t="s">
        <v>394</v>
      </c>
      <c r="Q438" s="14">
        <v>7</v>
      </c>
      <c r="R438" s="120">
        <v>230661.85141846718</v>
      </c>
      <c r="S438" s="120">
        <v>67106.472636297505</v>
      </c>
      <c r="T438" s="120">
        <v>0</v>
      </c>
      <c r="U438" s="120">
        <v>0</v>
      </c>
      <c r="V438" s="120">
        <v>216894.89224955489</v>
      </c>
      <c r="W438" s="138">
        <v>514663.21630431956</v>
      </c>
      <c r="X438" s="152"/>
      <c r="Y438" s="19">
        <f t="shared" si="68"/>
        <v>0</v>
      </c>
      <c r="Z438" s="19">
        <f t="shared" si="68"/>
        <v>-22.413590708907577</v>
      </c>
      <c r="AA438" s="19">
        <f t="shared" si="69"/>
        <v>0</v>
      </c>
      <c r="AB438" s="19">
        <f t="shared" si="70"/>
        <v>0</v>
      </c>
      <c r="AC438" s="19">
        <f t="shared" si="70"/>
        <v>0</v>
      </c>
      <c r="AD438" s="19">
        <f t="shared" si="70"/>
        <v>-24081.501599605632</v>
      </c>
      <c r="AE438" s="19">
        <f t="shared" si="71"/>
        <v>24101.673831243636</v>
      </c>
      <c r="AF438" s="19">
        <f t="shared" si="72"/>
        <v>-2.2413590708747506</v>
      </c>
      <c r="AG438" s="112"/>
      <c r="AH438" s="117">
        <f>'[4]Sped FY 2021'!DZ454</f>
        <v>323</v>
      </c>
      <c r="AI438" s="19">
        <f t="shared" si="73"/>
        <v>0</v>
      </c>
      <c r="AJ438" s="19">
        <f t="shared" si="73"/>
        <v>-6.9391921699404266E-2</v>
      </c>
      <c r="AK438" s="19">
        <f t="shared" si="73"/>
        <v>0</v>
      </c>
      <c r="AL438" s="19">
        <f t="shared" si="73"/>
        <v>0</v>
      </c>
      <c r="AM438" s="19">
        <f t="shared" si="65"/>
        <v>0</v>
      </c>
      <c r="AN438" s="19">
        <f t="shared" si="65"/>
        <v>-74.555732506518979</v>
      </c>
      <c r="AO438" s="19">
        <f t="shared" si="65"/>
        <v>74.618185236048404</v>
      </c>
      <c r="AP438" s="19">
        <f t="shared" si="65"/>
        <v>-6.939192169890869E-3</v>
      </c>
      <c r="AQ438" s="118">
        <f>'[4]Sped FY 2021'!CR454</f>
        <v>61.179330228829095</v>
      </c>
      <c r="AR438" s="119">
        <f>'[4]Sped FY 2021'!CS454</f>
        <v>61.185808145218907</v>
      </c>
      <c r="AS438" s="188">
        <f>'[5]Sped FY 2021'!CO454</f>
        <v>0.60229430244572502</v>
      </c>
      <c r="AT438" s="189">
        <f>'[5]Sped FY 2021'!CQ454</f>
        <v>0.60229014224813893</v>
      </c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  <c r="CB438" s="162"/>
      <c r="CC438" s="162"/>
      <c r="CD438" s="162"/>
      <c r="CE438" s="162"/>
      <c r="CF438" s="162"/>
      <c r="CG438" s="162"/>
      <c r="CH438" s="162"/>
      <c r="CI438" s="162"/>
      <c r="CJ438" s="162"/>
    </row>
    <row r="439" spans="1:88" ht="15" x14ac:dyDescent="0.25">
      <c r="A439" s="194">
        <v>4090</v>
      </c>
      <c r="B439" s="194">
        <v>7</v>
      </c>
      <c r="C439" s="195" t="s">
        <v>395</v>
      </c>
      <c r="D439" s="167">
        <v>7</v>
      </c>
      <c r="E439" s="120">
        <f>'[4]Sped FY 2021'!AB455</f>
        <v>229759.92634358699</v>
      </c>
      <c r="F439" s="120">
        <f>'[4]Sped FY 2021'!AK455</f>
        <v>106951.15860082315</v>
      </c>
      <c r="G439" s="120">
        <f>'[4]Sped FY 2021'!BP455</f>
        <v>0</v>
      </c>
      <c r="H439" s="120">
        <f>-'[4]Sped FY 2021'!CI455</f>
        <v>0</v>
      </c>
      <c r="I439" s="120">
        <f>'[4]Sped FY 2021'!CB455</f>
        <v>0</v>
      </c>
      <c r="J439" s="120">
        <f>'[4]Sped FY 2021'!BF455-'[4]Sped FY 2021'!BI455</f>
        <v>172984.75848154101</v>
      </c>
      <c r="K439" s="120">
        <f>'[4]Sped FY 2021'!CJ455</f>
        <v>21623.094810192611</v>
      </c>
      <c r="L439" s="138">
        <f t="shared" si="66"/>
        <v>531318.93823614379</v>
      </c>
      <c r="M439" s="134">
        <f t="shared" si="67"/>
        <v>0</v>
      </c>
      <c r="N439" s="158">
        <v>4090</v>
      </c>
      <c r="O439" s="159">
        <v>7</v>
      </c>
      <c r="P439" s="14" t="s">
        <v>395</v>
      </c>
      <c r="Q439" s="14">
        <v>7</v>
      </c>
      <c r="R439" s="120">
        <v>196657.06249131684</v>
      </c>
      <c r="S439" s="120">
        <v>125664.43963541968</v>
      </c>
      <c r="T439" s="120">
        <v>0</v>
      </c>
      <c r="U439" s="120">
        <v>0</v>
      </c>
      <c r="V439" s="120">
        <v>207558.4778276399</v>
      </c>
      <c r="W439" s="138">
        <v>529879.97995437635</v>
      </c>
      <c r="X439" s="152"/>
      <c r="Y439" s="19">
        <f t="shared" si="68"/>
        <v>33102.863852270151</v>
      </c>
      <c r="Z439" s="19">
        <f t="shared" si="68"/>
        <v>-18713.281034596526</v>
      </c>
      <c r="AA439" s="19">
        <f t="shared" si="69"/>
        <v>0</v>
      </c>
      <c r="AB439" s="19">
        <f t="shared" si="70"/>
        <v>0</v>
      </c>
      <c r="AC439" s="19">
        <f t="shared" si="70"/>
        <v>0</v>
      </c>
      <c r="AD439" s="19">
        <f t="shared" si="70"/>
        <v>-34573.719346098893</v>
      </c>
      <c r="AE439" s="19">
        <f t="shared" si="71"/>
        <v>21623.094810192611</v>
      </c>
      <c r="AF439" s="19">
        <f t="shared" si="72"/>
        <v>1438.9582817674382</v>
      </c>
      <c r="AG439" s="112"/>
      <c r="AH439" s="117">
        <f>'[4]Sped FY 2021'!DZ455</f>
        <v>180</v>
      </c>
      <c r="AI439" s="19">
        <f t="shared" si="73"/>
        <v>183.90479917927863</v>
      </c>
      <c r="AJ439" s="19">
        <f t="shared" si="73"/>
        <v>-103.96267241442514</v>
      </c>
      <c r="AK439" s="19">
        <f t="shared" si="73"/>
        <v>0</v>
      </c>
      <c r="AL439" s="19">
        <f t="shared" si="73"/>
        <v>0</v>
      </c>
      <c r="AM439" s="19">
        <f t="shared" si="65"/>
        <v>0</v>
      </c>
      <c r="AN439" s="19">
        <f t="shared" si="65"/>
        <v>-192.0762185894383</v>
      </c>
      <c r="AO439" s="19">
        <f t="shared" si="65"/>
        <v>120.12830450107006</v>
      </c>
      <c r="AP439" s="19">
        <f t="shared" si="65"/>
        <v>7.9942126764857679</v>
      </c>
      <c r="AQ439" s="118">
        <f>'[4]Sped FY 2021'!CR455</f>
        <v>48.826548274159471</v>
      </c>
      <c r="AR439" s="119">
        <f>'[4]Sped FY 2021'!CS455</f>
        <v>40.832335597673705</v>
      </c>
      <c r="AS439" s="188">
        <f>'[5]Sped FY 2021'!CO455</f>
        <v>0.67028466393734876</v>
      </c>
      <c r="AT439" s="189">
        <f>'[5]Sped FY 2021'!CQ455</f>
        <v>0.67289074681541161</v>
      </c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  <c r="CB439" s="162"/>
      <c r="CC439" s="162"/>
      <c r="CD439" s="162"/>
      <c r="CE439" s="162"/>
      <c r="CF439" s="162"/>
      <c r="CG439" s="162"/>
      <c r="CH439" s="162"/>
      <c r="CI439" s="162"/>
      <c r="CJ439" s="162"/>
    </row>
    <row r="440" spans="1:88" ht="15" x14ac:dyDescent="0.25">
      <c r="A440" s="194">
        <v>4091</v>
      </c>
      <c r="B440" s="194">
        <v>7</v>
      </c>
      <c r="C440" s="195" t="s">
        <v>396</v>
      </c>
      <c r="D440" s="167">
        <v>7</v>
      </c>
      <c r="E440" s="120">
        <f>'[4]Sped FY 2021'!AB456</f>
        <v>244758.17035003108</v>
      </c>
      <c r="F440" s="120">
        <f>'[4]Sped FY 2021'!AK456</f>
        <v>327626.08262041415</v>
      </c>
      <c r="G440" s="120">
        <f>'[4]Sped FY 2021'!BP456</f>
        <v>0</v>
      </c>
      <c r="H440" s="120">
        <f>-'[4]Sped FY 2021'!CI456</f>
        <v>0</v>
      </c>
      <c r="I440" s="120">
        <f>'[4]Sped FY 2021'!CB456</f>
        <v>0</v>
      </c>
      <c r="J440" s="120">
        <f>'[4]Sped FY 2021'!BF456-'[4]Sped FY 2021'!BI456</f>
        <v>318685.34005568142</v>
      </c>
      <c r="K440" s="120">
        <f>'[4]Sped FY 2021'!CJ456</f>
        <v>39835.667506960155</v>
      </c>
      <c r="L440" s="138">
        <f t="shared" si="66"/>
        <v>930905.26053308672</v>
      </c>
      <c r="M440" s="134">
        <f t="shared" si="67"/>
        <v>0</v>
      </c>
      <c r="N440" s="158">
        <v>4091</v>
      </c>
      <c r="O440" s="159">
        <v>7</v>
      </c>
      <c r="P440" s="14" t="s">
        <v>396</v>
      </c>
      <c r="Q440" s="14">
        <v>7</v>
      </c>
      <c r="R440" s="120">
        <v>221849.35579589423</v>
      </c>
      <c r="S440" s="120">
        <v>340449.21538521087</v>
      </c>
      <c r="T440" s="120">
        <v>0</v>
      </c>
      <c r="U440" s="120">
        <v>0</v>
      </c>
      <c r="V440" s="120">
        <v>367598.12117304769</v>
      </c>
      <c r="W440" s="138">
        <v>929896.69235415279</v>
      </c>
      <c r="X440" s="152"/>
      <c r="Y440" s="19">
        <f t="shared" si="68"/>
        <v>22908.814554136858</v>
      </c>
      <c r="Z440" s="19">
        <f t="shared" si="68"/>
        <v>-12823.132764796726</v>
      </c>
      <c r="AA440" s="19">
        <f t="shared" si="69"/>
        <v>0</v>
      </c>
      <c r="AB440" s="19">
        <f t="shared" si="70"/>
        <v>0</v>
      </c>
      <c r="AC440" s="19">
        <f t="shared" si="70"/>
        <v>0</v>
      </c>
      <c r="AD440" s="19">
        <f t="shared" si="70"/>
        <v>-48912.781117366278</v>
      </c>
      <c r="AE440" s="19">
        <f t="shared" si="71"/>
        <v>39835.667506960155</v>
      </c>
      <c r="AF440" s="19">
        <f t="shared" si="72"/>
        <v>1008.5681789339287</v>
      </c>
      <c r="AG440" s="112"/>
      <c r="AH440" s="117">
        <f>'[4]Sped FY 2021'!DZ456</f>
        <v>122</v>
      </c>
      <c r="AI440" s="19">
        <f t="shared" si="73"/>
        <v>187.77716847653161</v>
      </c>
      <c r="AJ440" s="19">
        <f t="shared" si="73"/>
        <v>-105.10764561308793</v>
      </c>
      <c r="AK440" s="19">
        <f t="shared" si="73"/>
        <v>0</v>
      </c>
      <c r="AL440" s="19">
        <f t="shared" si="73"/>
        <v>0</v>
      </c>
      <c r="AM440" s="19">
        <f t="shared" si="65"/>
        <v>0</v>
      </c>
      <c r="AN440" s="19">
        <f t="shared" si="65"/>
        <v>-400.92443538824818</v>
      </c>
      <c r="AO440" s="19">
        <f t="shared" si="65"/>
        <v>326.52186481114882</v>
      </c>
      <c r="AP440" s="19">
        <f t="shared" si="65"/>
        <v>8.2669522863436775</v>
      </c>
      <c r="AQ440" s="118">
        <f>'[4]Sped FY 2021'!CR456</f>
        <v>323.76914284045449</v>
      </c>
      <c r="AR440" s="119">
        <f>'[4]Sped FY 2021'!CS456</f>
        <v>315.50219055411083</v>
      </c>
      <c r="AS440" s="188">
        <f>'[5]Sped FY 2021'!CO456</f>
        <v>0.63099183499744738</v>
      </c>
      <c r="AT440" s="189">
        <f>'[5]Sped FY 2021'!CQ456</f>
        <v>0.63203080239832776</v>
      </c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  <c r="CB440" s="162"/>
      <c r="CC440" s="162"/>
      <c r="CD440" s="162"/>
      <c r="CE440" s="162"/>
      <c r="CF440" s="162"/>
      <c r="CG440" s="162"/>
      <c r="CH440" s="162"/>
      <c r="CI440" s="162"/>
      <c r="CJ440" s="162"/>
    </row>
    <row r="441" spans="1:88" ht="15" x14ac:dyDescent="0.25">
      <c r="A441" s="194">
        <v>4092</v>
      </c>
      <c r="B441" s="194">
        <v>7</v>
      </c>
      <c r="C441" s="195" t="s">
        <v>397</v>
      </c>
      <c r="D441" s="167">
        <v>7</v>
      </c>
      <c r="E441" s="120">
        <f>'[4]Sped FY 2021'!AB457</f>
        <v>145529.71218597057</v>
      </c>
      <c r="F441" s="120">
        <f>'[4]Sped FY 2021'!AK457</f>
        <v>51379.136669534986</v>
      </c>
      <c r="G441" s="120">
        <f>'[4]Sped FY 2021'!BP457</f>
        <v>0</v>
      </c>
      <c r="H441" s="120">
        <f>-'[4]Sped FY 2021'!CI457</f>
        <v>0</v>
      </c>
      <c r="I441" s="120">
        <f>'[4]Sped FY 2021'!CB457</f>
        <v>0</v>
      </c>
      <c r="J441" s="120">
        <f>'[4]Sped FY 2021'!BF457-'[4]Sped FY 2021'!BI457</f>
        <v>80956.782619901453</v>
      </c>
      <c r="K441" s="120">
        <f>'[4]Sped FY 2021'!CJ457</f>
        <v>10119.597827487674</v>
      </c>
      <c r="L441" s="138">
        <f t="shared" si="66"/>
        <v>287985.22930289467</v>
      </c>
      <c r="M441" s="134">
        <f t="shared" si="67"/>
        <v>0</v>
      </c>
      <c r="N441" s="158">
        <v>4092</v>
      </c>
      <c r="O441" s="159">
        <v>7</v>
      </c>
      <c r="P441" s="14" t="s">
        <v>397</v>
      </c>
      <c r="Q441" s="14">
        <v>7</v>
      </c>
      <c r="R441" s="120">
        <v>145529.71218597057</v>
      </c>
      <c r="S441" s="120">
        <v>51375.603628229517</v>
      </c>
      <c r="T441" s="120">
        <v>0</v>
      </c>
      <c r="U441" s="120">
        <v>0</v>
      </c>
      <c r="V441" s="120">
        <v>91079.560184564049</v>
      </c>
      <c r="W441" s="138">
        <v>287984.87599876412</v>
      </c>
      <c r="X441" s="152"/>
      <c r="Y441" s="19">
        <f t="shared" si="68"/>
        <v>0</v>
      </c>
      <c r="Z441" s="19">
        <f t="shared" si="68"/>
        <v>3.5330413054689416</v>
      </c>
      <c r="AA441" s="19">
        <f t="shared" si="69"/>
        <v>0</v>
      </c>
      <c r="AB441" s="19">
        <f t="shared" si="70"/>
        <v>0</v>
      </c>
      <c r="AC441" s="19">
        <f t="shared" si="70"/>
        <v>0</v>
      </c>
      <c r="AD441" s="19">
        <f t="shared" si="70"/>
        <v>-10122.777564662596</v>
      </c>
      <c r="AE441" s="19">
        <f t="shared" si="71"/>
        <v>10119.597827487674</v>
      </c>
      <c r="AF441" s="19">
        <f t="shared" si="72"/>
        <v>0.35330413054907694</v>
      </c>
      <c r="AG441" s="112"/>
      <c r="AH441" s="117">
        <f>'[4]Sped FY 2021'!DZ457</f>
        <v>64</v>
      </c>
      <c r="AI441" s="19">
        <f t="shared" si="73"/>
        <v>0</v>
      </c>
      <c r="AJ441" s="19">
        <f t="shared" si="73"/>
        <v>5.5203770397952212E-2</v>
      </c>
      <c r="AK441" s="19">
        <f t="shared" si="73"/>
        <v>0</v>
      </c>
      <c r="AL441" s="19">
        <f t="shared" si="73"/>
        <v>0</v>
      </c>
      <c r="AM441" s="19">
        <f t="shared" si="65"/>
        <v>0</v>
      </c>
      <c r="AN441" s="19">
        <f t="shared" si="65"/>
        <v>-158.16839944785306</v>
      </c>
      <c r="AO441" s="19">
        <f t="shared" si="65"/>
        <v>158.11871605449491</v>
      </c>
      <c r="AP441" s="19">
        <f t="shared" si="65"/>
        <v>5.5203770398293273E-3</v>
      </c>
      <c r="AQ441" s="118">
        <f>'[4]Sped FY 2021'!CR457</f>
        <v>158.12423643153488</v>
      </c>
      <c r="AR441" s="119">
        <f>'[4]Sped FY 2021'!CS457</f>
        <v>158.11871605449505</v>
      </c>
      <c r="AS441" s="188">
        <f>'[5]Sped FY 2021'!CO457</f>
        <v>0.67424560775266351</v>
      </c>
      <c r="AT441" s="189">
        <f>'[5]Sped FY 2021'!CQ457</f>
        <v>0.67424687141647299</v>
      </c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  <c r="CB441" s="162"/>
      <c r="CC441" s="162"/>
      <c r="CD441" s="162"/>
      <c r="CE441" s="162"/>
      <c r="CF441" s="162"/>
      <c r="CG441" s="162"/>
      <c r="CH441" s="162"/>
      <c r="CI441" s="162"/>
      <c r="CJ441" s="162"/>
    </row>
    <row r="442" spans="1:88" ht="15" x14ac:dyDescent="0.25">
      <c r="A442" s="194">
        <v>4093</v>
      </c>
      <c r="B442" s="194">
        <v>7</v>
      </c>
      <c r="C442" s="195" t="s">
        <v>398</v>
      </c>
      <c r="D442" s="167">
        <v>7</v>
      </c>
      <c r="E442" s="120">
        <f>'[4]Sped FY 2021'!AB458</f>
        <v>435114.52799805463</v>
      </c>
      <c r="F442" s="120">
        <f>'[4]Sped FY 2021'!AK458</f>
        <v>119014.57613769376</v>
      </c>
      <c r="G442" s="120">
        <f>'[4]Sped FY 2021'!BP458</f>
        <v>0</v>
      </c>
      <c r="H442" s="120">
        <f>-'[4]Sped FY 2021'!CI458</f>
        <v>0</v>
      </c>
      <c r="I442" s="120">
        <f>'[4]Sped FY 2021'!CB458</f>
        <v>0</v>
      </c>
      <c r="J442" s="120">
        <f>'[4]Sped FY 2021'!BF458-'[4]Sped FY 2021'!BI458</f>
        <v>186774.53394775878</v>
      </c>
      <c r="K442" s="120">
        <f>'[4]Sped FY 2021'!CJ458</f>
        <v>23346.816743469833</v>
      </c>
      <c r="L442" s="138">
        <f t="shared" si="66"/>
        <v>764250.45482697687</v>
      </c>
      <c r="M442" s="134">
        <f t="shared" si="67"/>
        <v>0</v>
      </c>
      <c r="N442" s="158">
        <v>4093</v>
      </c>
      <c r="O442" s="159">
        <v>7</v>
      </c>
      <c r="P442" s="14" t="s">
        <v>398</v>
      </c>
      <c r="Q442" s="14">
        <v>7</v>
      </c>
      <c r="R442" s="120">
        <v>435114.52799805463</v>
      </c>
      <c r="S442" s="120">
        <v>119052.91205340064</v>
      </c>
      <c r="T442" s="120">
        <v>0</v>
      </c>
      <c r="U442" s="120">
        <v>0</v>
      </c>
      <c r="V442" s="120">
        <v>210086.84836709235</v>
      </c>
      <c r="W442" s="138">
        <v>764254.2884185476</v>
      </c>
      <c r="X442" s="152"/>
      <c r="Y442" s="19">
        <f t="shared" si="68"/>
        <v>0</v>
      </c>
      <c r="Z442" s="19">
        <f t="shared" si="68"/>
        <v>-38.335915706877131</v>
      </c>
      <c r="AA442" s="19">
        <f t="shared" si="69"/>
        <v>0</v>
      </c>
      <c r="AB442" s="19">
        <f t="shared" si="70"/>
        <v>0</v>
      </c>
      <c r="AC442" s="19">
        <f t="shared" si="70"/>
        <v>0</v>
      </c>
      <c r="AD442" s="19">
        <f t="shared" si="70"/>
        <v>-23312.314419333561</v>
      </c>
      <c r="AE442" s="19">
        <f t="shared" si="71"/>
        <v>23346.816743469833</v>
      </c>
      <c r="AF442" s="19">
        <f t="shared" si="72"/>
        <v>-3.8335915707284585</v>
      </c>
      <c r="AG442" s="112"/>
      <c r="AH442" s="117">
        <f>'[4]Sped FY 2021'!DZ458</f>
        <v>120</v>
      </c>
      <c r="AI442" s="19">
        <f t="shared" si="73"/>
        <v>0</v>
      </c>
      <c r="AJ442" s="19">
        <f t="shared" si="73"/>
        <v>-0.31946596422397611</v>
      </c>
      <c r="AK442" s="19">
        <f t="shared" si="73"/>
        <v>0</v>
      </c>
      <c r="AL442" s="19">
        <f t="shared" si="73"/>
        <v>0</v>
      </c>
      <c r="AM442" s="19">
        <f t="shared" si="65"/>
        <v>0</v>
      </c>
      <c r="AN442" s="19">
        <f t="shared" si="65"/>
        <v>-194.26928682777967</v>
      </c>
      <c r="AO442" s="19">
        <f t="shared" si="65"/>
        <v>194.55680619558194</v>
      </c>
      <c r="AP442" s="19">
        <f t="shared" si="65"/>
        <v>-3.1946596422737152E-2</v>
      </c>
      <c r="AQ442" s="118">
        <f>'[4]Sped FY 2021'!CR458</f>
        <v>178.06482928665343</v>
      </c>
      <c r="AR442" s="119">
        <f>'[4]Sped FY 2021'!CS458</f>
        <v>178.09677588307616</v>
      </c>
      <c r="AS442" s="188">
        <f>'[5]Sped FY 2021'!CO458</f>
        <v>0.66436342081707356</v>
      </c>
      <c r="AT442" s="189">
        <f>'[5]Sped FY 2021'!CQ458</f>
        <v>0.66435724015295272</v>
      </c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  <c r="CB442" s="162"/>
      <c r="CC442" s="162"/>
      <c r="CD442" s="162"/>
      <c r="CE442" s="162"/>
      <c r="CF442" s="162"/>
      <c r="CG442" s="162"/>
      <c r="CH442" s="162"/>
      <c r="CI442" s="162"/>
      <c r="CJ442" s="162"/>
    </row>
    <row r="443" spans="1:88" ht="15" x14ac:dyDescent="0.25">
      <c r="A443" s="194">
        <v>4095</v>
      </c>
      <c r="B443" s="194">
        <v>7</v>
      </c>
      <c r="C443" s="195" t="s">
        <v>399</v>
      </c>
      <c r="D443" s="167">
        <v>7</v>
      </c>
      <c r="E443" s="120">
        <f>'[4]Sped FY 2021'!AB459</f>
        <v>101060.51755138169</v>
      </c>
      <c r="F443" s="120">
        <f>'[4]Sped FY 2021'!AK459</f>
        <v>21929.565769643883</v>
      </c>
      <c r="G443" s="120">
        <f>'[4]Sped FY 2021'!BP459</f>
        <v>0</v>
      </c>
      <c r="H443" s="120">
        <f>-'[4]Sped FY 2021'!CI459</f>
        <v>0</v>
      </c>
      <c r="I443" s="120">
        <f>'[4]Sped FY 2021'!CB459</f>
        <v>0</v>
      </c>
      <c r="J443" s="120">
        <f>'[4]Sped FY 2021'!BF459-'[4]Sped FY 2021'!BI459</f>
        <v>98072.553334535187</v>
      </c>
      <c r="K443" s="120">
        <f>'[4]Sped FY 2021'!CJ459</f>
        <v>12259.069166816891</v>
      </c>
      <c r="L443" s="138">
        <f t="shared" si="66"/>
        <v>233321.70582237764</v>
      </c>
      <c r="M443" s="134">
        <f t="shared" si="67"/>
        <v>0</v>
      </c>
      <c r="N443" s="158">
        <v>4095</v>
      </c>
      <c r="O443" s="159">
        <v>7</v>
      </c>
      <c r="P443" s="14" t="s">
        <v>399</v>
      </c>
      <c r="Q443" s="14">
        <v>7</v>
      </c>
      <c r="R443" s="120">
        <v>101060.51755138169</v>
      </c>
      <c r="S443" s="120">
        <v>21890.838380382909</v>
      </c>
      <c r="T443" s="120">
        <v>0</v>
      </c>
      <c r="U443" s="120">
        <v>0</v>
      </c>
      <c r="V443" s="120">
        <v>110366.47715168697</v>
      </c>
      <c r="W443" s="138">
        <v>233317.83308345155</v>
      </c>
      <c r="X443" s="152"/>
      <c r="Y443" s="19">
        <f t="shared" si="68"/>
        <v>0</v>
      </c>
      <c r="Z443" s="19">
        <f t="shared" si="68"/>
        <v>38.727389260973723</v>
      </c>
      <c r="AA443" s="19">
        <f t="shared" si="69"/>
        <v>0</v>
      </c>
      <c r="AB443" s="19">
        <f t="shared" si="70"/>
        <v>0</v>
      </c>
      <c r="AC443" s="19">
        <f t="shared" si="70"/>
        <v>0</v>
      </c>
      <c r="AD443" s="19">
        <f t="shared" si="70"/>
        <v>-12293.923817151779</v>
      </c>
      <c r="AE443" s="19">
        <f t="shared" si="71"/>
        <v>12259.069166816891</v>
      </c>
      <c r="AF443" s="19">
        <f t="shared" si="72"/>
        <v>3.8727389260893688</v>
      </c>
      <c r="AG443" s="112"/>
      <c r="AH443" s="117">
        <f>'[4]Sped FY 2021'!DZ459</f>
        <v>175</v>
      </c>
      <c r="AI443" s="19">
        <f t="shared" si="73"/>
        <v>0</v>
      </c>
      <c r="AJ443" s="19">
        <f t="shared" si="73"/>
        <v>0.22129936720556415</v>
      </c>
      <c r="AK443" s="19">
        <f t="shared" si="73"/>
        <v>0</v>
      </c>
      <c r="AL443" s="19">
        <f t="shared" si="73"/>
        <v>0</v>
      </c>
      <c r="AM443" s="19">
        <f t="shared" si="65"/>
        <v>0</v>
      </c>
      <c r="AN443" s="19">
        <f t="shared" si="65"/>
        <v>-70.250993240867302</v>
      </c>
      <c r="AO443" s="19">
        <f t="shared" si="65"/>
        <v>70.051823810382231</v>
      </c>
      <c r="AP443" s="19">
        <f t="shared" si="65"/>
        <v>2.2129936720510678E-2</v>
      </c>
      <c r="AQ443" s="118">
        <f>'[4]Sped FY 2021'!CR459</f>
        <v>70.073953747102891</v>
      </c>
      <c r="AR443" s="119">
        <f>'[4]Sped FY 2021'!CS459</f>
        <v>70.051823810382373</v>
      </c>
      <c r="AS443" s="188">
        <f>'[5]Sped FY 2021'!CO459</f>
        <v>0.55071607195175232</v>
      </c>
      <c r="AT443" s="189">
        <f>'[5]Sped FY 2021'!CQ459</f>
        <v>0.55073184166713929</v>
      </c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  <c r="CB443" s="162"/>
      <c r="CC443" s="162"/>
      <c r="CD443" s="162"/>
      <c r="CE443" s="162"/>
      <c r="CF443" s="162"/>
      <c r="CG443" s="162"/>
      <c r="CH443" s="162"/>
      <c r="CI443" s="162"/>
      <c r="CJ443" s="162"/>
    </row>
    <row r="444" spans="1:88" ht="15" x14ac:dyDescent="0.25">
      <c r="A444" s="194">
        <v>4097</v>
      </c>
      <c r="B444" s="194">
        <v>7</v>
      </c>
      <c r="C444" s="195" t="s">
        <v>400</v>
      </c>
      <c r="D444" s="167">
        <v>7</v>
      </c>
      <c r="E444" s="120">
        <f>'[4]Sped FY 2021'!AB460</f>
        <v>306348.1687023415</v>
      </c>
      <c r="F444" s="120">
        <f>'[4]Sped FY 2021'!AK460</f>
        <v>1312264.2558893841</v>
      </c>
      <c r="G444" s="120">
        <f>'[4]Sped FY 2021'!BP460</f>
        <v>0</v>
      </c>
      <c r="H444" s="120">
        <f>-'[4]Sped FY 2021'!CI460</f>
        <v>0</v>
      </c>
      <c r="I444" s="120">
        <f>'[4]Sped FY 2021'!CB460</f>
        <v>0</v>
      </c>
      <c r="J444" s="120">
        <f>'[4]Sped FY 2021'!BF460-'[4]Sped FY 2021'!BI460</f>
        <v>1473378.6314825891</v>
      </c>
      <c r="K444" s="120">
        <f>'[4]Sped FY 2021'!CJ460</f>
        <v>184172.32893532352</v>
      </c>
      <c r="L444" s="138">
        <f t="shared" si="66"/>
        <v>3276163.385009638</v>
      </c>
      <c r="M444" s="134">
        <f t="shared" si="67"/>
        <v>0</v>
      </c>
      <c r="N444" s="158">
        <v>4097</v>
      </c>
      <c r="O444" s="159">
        <v>7</v>
      </c>
      <c r="P444" s="14" t="s">
        <v>400</v>
      </c>
      <c r="Q444" s="14">
        <v>7</v>
      </c>
      <c r="R444" s="120">
        <v>290064.98767439596</v>
      </c>
      <c r="S444" s="120">
        <v>1321074.9406746647</v>
      </c>
      <c r="T444" s="120">
        <v>0</v>
      </c>
      <c r="U444" s="120">
        <v>0</v>
      </c>
      <c r="V444" s="120">
        <v>1664276.207036311</v>
      </c>
      <c r="W444" s="138">
        <v>3275416.1353853717</v>
      </c>
      <c r="X444" s="152"/>
      <c r="Y444" s="19">
        <f t="shared" si="68"/>
        <v>16283.181027945539</v>
      </c>
      <c r="Z444" s="19">
        <f t="shared" si="68"/>
        <v>-8810.6847852806095</v>
      </c>
      <c r="AA444" s="19">
        <f t="shared" si="69"/>
        <v>0</v>
      </c>
      <c r="AB444" s="19">
        <f t="shared" si="70"/>
        <v>0</v>
      </c>
      <c r="AC444" s="19">
        <f t="shared" si="70"/>
        <v>0</v>
      </c>
      <c r="AD444" s="19">
        <f t="shared" si="70"/>
        <v>-190897.57555372198</v>
      </c>
      <c r="AE444" s="19">
        <f t="shared" si="71"/>
        <v>184172.32893532352</v>
      </c>
      <c r="AF444" s="19">
        <f t="shared" si="72"/>
        <v>747.24962426628917</v>
      </c>
      <c r="AG444" s="112"/>
      <c r="AH444" s="117">
        <f>'[4]Sped FY 2021'!DZ460</f>
        <v>352</v>
      </c>
      <c r="AI444" s="19">
        <f t="shared" si="73"/>
        <v>46.259037011208918</v>
      </c>
      <c r="AJ444" s="19">
        <f t="shared" si="73"/>
        <v>-25.030354503638094</v>
      </c>
      <c r="AK444" s="19">
        <f t="shared" si="73"/>
        <v>0</v>
      </c>
      <c r="AL444" s="19">
        <f t="shared" si="73"/>
        <v>0</v>
      </c>
      <c r="AM444" s="19">
        <f t="shared" si="65"/>
        <v>0</v>
      </c>
      <c r="AN444" s="19">
        <f t="shared" si="65"/>
        <v>-542.32265782307377</v>
      </c>
      <c r="AO444" s="19">
        <f t="shared" si="65"/>
        <v>523.21684356625997</v>
      </c>
      <c r="AP444" s="19">
        <f t="shared" si="65"/>
        <v>2.1228682507565035</v>
      </c>
      <c r="AQ444" s="118">
        <f>'[4]Sped FY 2021'!CR460</f>
        <v>471.43451854052648</v>
      </c>
      <c r="AR444" s="119">
        <f>'[4]Sped FY 2021'!CS460</f>
        <v>469.52339418178917</v>
      </c>
      <c r="AS444" s="188">
        <f>'[5]Sped FY 2021'!CO460</f>
        <v>0.51581830331426382</v>
      </c>
      <c r="AT444" s="189">
        <f>'[5]Sped FY 2021'!CQ460</f>
        <v>0.51603654785317621</v>
      </c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  <c r="CB444" s="162"/>
      <c r="CC444" s="162"/>
      <c r="CD444" s="162"/>
      <c r="CE444" s="162"/>
      <c r="CF444" s="162"/>
      <c r="CG444" s="162"/>
      <c r="CH444" s="162"/>
      <c r="CI444" s="162"/>
      <c r="CJ444" s="162"/>
    </row>
    <row r="445" spans="1:88" ht="15" x14ac:dyDescent="0.25">
      <c r="A445" s="194">
        <v>4098</v>
      </c>
      <c r="B445" s="194">
        <v>7</v>
      </c>
      <c r="C445" s="195" t="s">
        <v>401</v>
      </c>
      <c r="D445" s="167">
        <v>7</v>
      </c>
      <c r="E445" s="120">
        <f>'[4]Sped FY 2021'!AB461</f>
        <v>549194.22527287318</v>
      </c>
      <c r="F445" s="120">
        <f>'[4]Sped FY 2021'!AK461</f>
        <v>226173.57433221411</v>
      </c>
      <c r="G445" s="120">
        <f>'[4]Sped FY 2021'!BP461</f>
        <v>0</v>
      </c>
      <c r="H445" s="120">
        <f>-'[4]Sped FY 2021'!CI461</f>
        <v>0</v>
      </c>
      <c r="I445" s="120">
        <f>'[4]Sped FY 2021'!CB461</f>
        <v>0</v>
      </c>
      <c r="J445" s="120">
        <f>'[4]Sped FY 2021'!BF461-'[4]Sped FY 2021'!BI461</f>
        <v>496991.06753761007</v>
      </c>
      <c r="K445" s="120">
        <f>'[4]Sped FY 2021'!CJ461</f>
        <v>62123.883442201215</v>
      </c>
      <c r="L445" s="138">
        <f t="shared" si="66"/>
        <v>1334482.7505848985</v>
      </c>
      <c r="M445" s="134">
        <f t="shared" si="67"/>
        <v>0</v>
      </c>
      <c r="N445" s="158">
        <v>4098</v>
      </c>
      <c r="O445" s="159">
        <v>7</v>
      </c>
      <c r="P445" s="14" t="s">
        <v>401</v>
      </c>
      <c r="Q445" s="14">
        <v>7</v>
      </c>
      <c r="R445" s="120">
        <v>526322.49358388793</v>
      </c>
      <c r="S445" s="120">
        <v>240272.46600223621</v>
      </c>
      <c r="T445" s="120">
        <v>0</v>
      </c>
      <c r="U445" s="120">
        <v>0</v>
      </c>
      <c r="V445" s="120">
        <v>567010.50699687796</v>
      </c>
      <c r="W445" s="138">
        <v>1333605.4665830021</v>
      </c>
      <c r="X445" s="152"/>
      <c r="Y445" s="19">
        <f t="shared" si="68"/>
        <v>22871.731688985252</v>
      </c>
      <c r="Z445" s="19">
        <f t="shared" si="68"/>
        <v>-14098.891670022102</v>
      </c>
      <c r="AA445" s="19">
        <f t="shared" si="69"/>
        <v>0</v>
      </c>
      <c r="AB445" s="19">
        <f t="shared" si="70"/>
        <v>0</v>
      </c>
      <c r="AC445" s="19">
        <f t="shared" si="70"/>
        <v>0</v>
      </c>
      <c r="AD445" s="19">
        <f t="shared" si="70"/>
        <v>-70019.439459267887</v>
      </c>
      <c r="AE445" s="19">
        <f t="shared" si="71"/>
        <v>62123.883442201215</v>
      </c>
      <c r="AF445" s="19">
        <f t="shared" si="72"/>
        <v>877.28400189639069</v>
      </c>
      <c r="AG445" s="112"/>
      <c r="AH445" s="117">
        <f>'[4]Sped FY 2021'!DZ461</f>
        <v>1006</v>
      </c>
      <c r="AI445" s="19">
        <f t="shared" si="73"/>
        <v>22.735319770363073</v>
      </c>
      <c r="AJ445" s="19">
        <f t="shared" si="73"/>
        <v>-14.014802852904674</v>
      </c>
      <c r="AK445" s="19">
        <f t="shared" si="73"/>
        <v>0</v>
      </c>
      <c r="AL445" s="19">
        <f t="shared" si="73"/>
        <v>0</v>
      </c>
      <c r="AM445" s="19">
        <f t="shared" si="65"/>
        <v>0</v>
      </c>
      <c r="AN445" s="19">
        <f t="shared" si="65"/>
        <v>-69.601828488337858</v>
      </c>
      <c r="AO445" s="19">
        <f t="shared" si="65"/>
        <v>61.753363262625463</v>
      </c>
      <c r="AP445" s="19">
        <f t="shared" si="65"/>
        <v>0.87205169174591524</v>
      </c>
      <c r="AQ445" s="118">
        <f>'[4]Sped FY 2021'!CR461</f>
        <v>64.484306493446852</v>
      </c>
      <c r="AR445" s="119">
        <f>'[4]Sped FY 2021'!CS461</f>
        <v>63.58636995107593</v>
      </c>
      <c r="AS445" s="188">
        <f>'[5]Sped FY 2021'!CO461</f>
        <v>0.58506071012203975</v>
      </c>
      <c r="AT445" s="189">
        <f>'[5]Sped FY 2021'!CQ461</f>
        <v>0.58571075413698948</v>
      </c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  <c r="CB445" s="162"/>
      <c r="CC445" s="162"/>
      <c r="CD445" s="162"/>
      <c r="CE445" s="162"/>
      <c r="CF445" s="162"/>
      <c r="CG445" s="162"/>
      <c r="CH445" s="162"/>
      <c r="CI445" s="162"/>
      <c r="CJ445" s="162"/>
    </row>
    <row r="446" spans="1:88" ht="15" x14ac:dyDescent="0.25">
      <c r="A446" s="194">
        <v>4100</v>
      </c>
      <c r="B446" s="194">
        <v>7</v>
      </c>
      <c r="C446" s="195" t="s">
        <v>402</v>
      </c>
      <c r="D446" s="167">
        <v>7</v>
      </c>
      <c r="E446" s="120">
        <f>'[4]Sped FY 2021'!AB462</f>
        <v>213077.55465797597</v>
      </c>
      <c r="F446" s="120">
        <f>'[4]Sped FY 2021'!AK462</f>
        <v>276458.67063716846</v>
      </c>
      <c r="G446" s="120">
        <f>'[4]Sped FY 2021'!BP462</f>
        <v>0</v>
      </c>
      <c r="H446" s="120">
        <f>-'[4]Sped FY 2021'!CI462</f>
        <v>0</v>
      </c>
      <c r="I446" s="120">
        <f>'[4]Sped FY 2021'!CB462</f>
        <v>0</v>
      </c>
      <c r="J446" s="120">
        <f>'[4]Sped FY 2021'!BF462-'[4]Sped FY 2021'!BI462</f>
        <v>361012.9690195492</v>
      </c>
      <c r="K446" s="120">
        <f>'[4]Sped FY 2021'!CJ462</f>
        <v>45126.621127443643</v>
      </c>
      <c r="L446" s="138">
        <f t="shared" si="66"/>
        <v>895675.81544213719</v>
      </c>
      <c r="M446" s="134">
        <f t="shared" si="67"/>
        <v>0</v>
      </c>
      <c r="N446" s="158">
        <v>4100</v>
      </c>
      <c r="O446" s="159">
        <v>7</v>
      </c>
      <c r="P446" s="14" t="s">
        <v>402</v>
      </c>
      <c r="Q446" s="14">
        <v>7</v>
      </c>
      <c r="R446" s="120">
        <v>188883.04672569875</v>
      </c>
      <c r="S446" s="120">
        <v>289995.44141064788</v>
      </c>
      <c r="T446" s="120">
        <v>0</v>
      </c>
      <c r="U446" s="120">
        <v>0</v>
      </c>
      <c r="V446" s="120">
        <v>415731.55358991085</v>
      </c>
      <c r="W446" s="138">
        <v>894610.04172625742</v>
      </c>
      <c r="X446" s="152"/>
      <c r="Y446" s="19">
        <f t="shared" si="68"/>
        <v>24194.507932277222</v>
      </c>
      <c r="Z446" s="19">
        <f t="shared" si="68"/>
        <v>-13536.770773479424</v>
      </c>
      <c r="AA446" s="19">
        <f t="shared" si="69"/>
        <v>0</v>
      </c>
      <c r="AB446" s="19">
        <f t="shared" si="70"/>
        <v>0</v>
      </c>
      <c r="AC446" s="19">
        <f t="shared" si="70"/>
        <v>0</v>
      </c>
      <c r="AD446" s="19">
        <f t="shared" si="70"/>
        <v>-54718.584570361651</v>
      </c>
      <c r="AE446" s="19">
        <f t="shared" si="71"/>
        <v>45126.621127443643</v>
      </c>
      <c r="AF446" s="19">
        <f t="shared" si="72"/>
        <v>1065.7737158797681</v>
      </c>
      <c r="AG446" s="112"/>
      <c r="AH446" s="117">
        <f>'[4]Sped FY 2021'!DZ462</f>
        <v>112</v>
      </c>
      <c r="AI446" s="19">
        <f t="shared" si="73"/>
        <v>216.02239225247519</v>
      </c>
      <c r="AJ446" s="19">
        <f t="shared" si="73"/>
        <v>-120.86402476320914</v>
      </c>
      <c r="AK446" s="19">
        <f t="shared" si="73"/>
        <v>0</v>
      </c>
      <c r="AL446" s="19">
        <f t="shared" si="73"/>
        <v>0</v>
      </c>
      <c r="AM446" s="19">
        <f t="shared" si="65"/>
        <v>0</v>
      </c>
      <c r="AN446" s="19">
        <f t="shared" si="65"/>
        <v>-488.55879080680046</v>
      </c>
      <c r="AO446" s="19">
        <f t="shared" si="65"/>
        <v>402.91626006646112</v>
      </c>
      <c r="AP446" s="19">
        <f t="shared" ref="AP446:AP509" si="74">IF($AH446&gt;0,AF446/$AH446,0)</f>
        <v>9.5158367489265014</v>
      </c>
      <c r="AQ446" s="118">
        <f>'[4]Sped FY 2021'!CR462</f>
        <v>359.1694224488046</v>
      </c>
      <c r="AR446" s="119">
        <f>'[4]Sped FY 2021'!CS462</f>
        <v>350.84306529349391</v>
      </c>
      <c r="AS446" s="188">
        <f>'[5]Sped FY 2021'!CO462</f>
        <v>0.56737233950497201</v>
      </c>
      <c r="AT446" s="189">
        <f>'[5]Sped FY 2021'!CQ462</f>
        <v>0.56850517427925873</v>
      </c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  <c r="CB446" s="162"/>
      <c r="CC446" s="162"/>
      <c r="CD446" s="162"/>
      <c r="CE446" s="162"/>
      <c r="CF446" s="162"/>
      <c r="CG446" s="162"/>
      <c r="CH446" s="162"/>
      <c r="CI446" s="162"/>
      <c r="CJ446" s="162"/>
    </row>
    <row r="447" spans="1:88" ht="15" x14ac:dyDescent="0.25">
      <c r="A447" s="194">
        <v>4102</v>
      </c>
      <c r="B447" s="194">
        <v>7</v>
      </c>
      <c r="C447" s="195" t="s">
        <v>403</v>
      </c>
      <c r="D447" s="167">
        <v>7</v>
      </c>
      <c r="E447" s="120">
        <f>'[4]Sped FY 2021'!AB463</f>
        <v>599454.16881339694</v>
      </c>
      <c r="F447" s="120">
        <f>'[4]Sped FY 2021'!AK463</f>
        <v>79084.130909662868</v>
      </c>
      <c r="G447" s="120">
        <f>'[4]Sped FY 2021'!BP463</f>
        <v>0</v>
      </c>
      <c r="H447" s="120">
        <f>-'[4]Sped FY 2021'!CI463</f>
        <v>0</v>
      </c>
      <c r="I447" s="120">
        <f>'[4]Sped FY 2021'!CB463</f>
        <v>0</v>
      </c>
      <c r="J447" s="120">
        <f>'[4]Sped FY 2021'!BF463-'[4]Sped FY 2021'!BI463</f>
        <v>459905.32789785007</v>
      </c>
      <c r="K447" s="120">
        <f>'[4]Sped FY 2021'!CJ463</f>
        <v>57488.165987231216</v>
      </c>
      <c r="L447" s="138">
        <f t="shared" si="66"/>
        <v>1195931.7936081411</v>
      </c>
      <c r="M447" s="134">
        <f t="shared" si="67"/>
        <v>0</v>
      </c>
      <c r="N447" s="158">
        <v>4102</v>
      </c>
      <c r="O447" s="159">
        <v>7</v>
      </c>
      <c r="P447" s="14" t="s">
        <v>403</v>
      </c>
      <c r="Q447" s="14">
        <v>7</v>
      </c>
      <c r="R447" s="120">
        <v>599454.16881339694</v>
      </c>
      <c r="S447" s="120">
        <v>81189.929470536081</v>
      </c>
      <c r="T447" s="120">
        <v>0</v>
      </c>
      <c r="U447" s="120">
        <v>0</v>
      </c>
      <c r="V447" s="120">
        <v>515498.27518029546</v>
      </c>
      <c r="W447" s="138">
        <v>1196142.3734642286</v>
      </c>
      <c r="X447" s="152"/>
      <c r="Y447" s="19">
        <f t="shared" si="68"/>
        <v>0</v>
      </c>
      <c r="Z447" s="19">
        <f t="shared" si="68"/>
        <v>-2105.7985608732124</v>
      </c>
      <c r="AA447" s="19">
        <f t="shared" si="69"/>
        <v>0</v>
      </c>
      <c r="AB447" s="19">
        <f t="shared" si="70"/>
        <v>0</v>
      </c>
      <c r="AC447" s="19">
        <f t="shared" si="70"/>
        <v>0</v>
      </c>
      <c r="AD447" s="19">
        <f t="shared" si="70"/>
        <v>-55592.947282445384</v>
      </c>
      <c r="AE447" s="19">
        <f t="shared" si="71"/>
        <v>57488.165987231216</v>
      </c>
      <c r="AF447" s="19">
        <f t="shared" si="72"/>
        <v>-210.57985608745366</v>
      </c>
      <c r="AG447" s="112"/>
      <c r="AH447" s="117">
        <f>'[4]Sped FY 2021'!DZ463</f>
        <v>425</v>
      </c>
      <c r="AI447" s="19">
        <f t="shared" si="73"/>
        <v>0</v>
      </c>
      <c r="AJ447" s="19">
        <f t="shared" si="73"/>
        <v>-4.9548201432310881</v>
      </c>
      <c r="AK447" s="19">
        <f t="shared" si="73"/>
        <v>0</v>
      </c>
      <c r="AL447" s="19">
        <f t="shared" si="73"/>
        <v>0</v>
      </c>
      <c r="AM447" s="19">
        <f t="shared" si="73"/>
        <v>0</v>
      </c>
      <c r="AN447" s="19">
        <f t="shared" si="73"/>
        <v>-130.80693478222443</v>
      </c>
      <c r="AO447" s="19">
        <f t="shared" si="73"/>
        <v>135.26627291113226</v>
      </c>
      <c r="AP447" s="19">
        <f t="shared" si="74"/>
        <v>-0.49548201432342037</v>
      </c>
      <c r="AQ447" s="118">
        <f>'[4]Sped FY 2021'!CR463</f>
        <v>-177.76109100058778</v>
      </c>
      <c r="AR447" s="119">
        <f>'[4]Sped FY 2021'!CS463</f>
        <v>-177.26560898626437</v>
      </c>
      <c r="AS447" s="188">
        <f>'[5]Sped FY 2021'!CO463</f>
        <v>0.67353157160933896</v>
      </c>
      <c r="AT447" s="189">
        <f>'[5]Sped FY 2021'!CQ463</f>
        <v>0.67335397056079671</v>
      </c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  <c r="CB447" s="162"/>
      <c r="CC447" s="162"/>
      <c r="CD447" s="162"/>
      <c r="CE447" s="162"/>
      <c r="CF447" s="162"/>
      <c r="CG447" s="162"/>
      <c r="CH447" s="162"/>
      <c r="CI447" s="162"/>
      <c r="CJ447" s="162"/>
    </row>
    <row r="448" spans="1:88" ht="15" x14ac:dyDescent="0.25">
      <c r="A448" s="194">
        <v>4103</v>
      </c>
      <c r="B448" s="194">
        <v>7</v>
      </c>
      <c r="C448" s="195" t="s">
        <v>404</v>
      </c>
      <c r="D448" s="167">
        <v>7</v>
      </c>
      <c r="E448" s="120">
        <f>'[4]Sped FY 2021'!AB464</f>
        <v>1402862.5645597936</v>
      </c>
      <c r="F448" s="120">
        <f>'[4]Sped FY 2021'!AK464</f>
        <v>292303.12012013065</v>
      </c>
      <c r="G448" s="120">
        <f>'[4]Sped FY 2021'!BP464</f>
        <v>0</v>
      </c>
      <c r="H448" s="120">
        <f>-'[4]Sped FY 2021'!CI464</f>
        <v>0</v>
      </c>
      <c r="I448" s="120">
        <f>'[4]Sped FY 2021'!CB464</f>
        <v>0</v>
      </c>
      <c r="J448" s="120">
        <f>'[4]Sped FY 2021'!BF464-'[4]Sped FY 2021'!BI464</f>
        <v>1050049.4511232469</v>
      </c>
      <c r="K448" s="120">
        <f>'[4]Sped FY 2021'!CJ464</f>
        <v>131256.18139040572</v>
      </c>
      <c r="L448" s="138">
        <f t="shared" si="66"/>
        <v>2876471.3171935771</v>
      </c>
      <c r="M448" s="134">
        <f t="shared" si="67"/>
        <v>0</v>
      </c>
      <c r="N448" s="158">
        <v>4103</v>
      </c>
      <c r="O448" s="159">
        <v>7</v>
      </c>
      <c r="P448" s="14" t="s">
        <v>404</v>
      </c>
      <c r="Q448" s="14">
        <v>7</v>
      </c>
      <c r="R448" s="120">
        <v>1402862.5645597936</v>
      </c>
      <c r="S448" s="120">
        <v>292557.3759934238</v>
      </c>
      <c r="T448" s="120">
        <v>0</v>
      </c>
      <c r="U448" s="120">
        <v>0</v>
      </c>
      <c r="V448" s="120">
        <v>1181076.8022276887</v>
      </c>
      <c r="W448" s="138">
        <v>2876496.7427809061</v>
      </c>
      <c r="X448" s="152"/>
      <c r="Y448" s="19">
        <f t="shared" si="68"/>
        <v>0</v>
      </c>
      <c r="Z448" s="19">
        <f t="shared" si="68"/>
        <v>-254.25587329315022</v>
      </c>
      <c r="AA448" s="19">
        <f t="shared" si="69"/>
        <v>0</v>
      </c>
      <c r="AB448" s="19">
        <f t="shared" si="70"/>
        <v>0</v>
      </c>
      <c r="AC448" s="19">
        <f t="shared" si="70"/>
        <v>0</v>
      </c>
      <c r="AD448" s="19">
        <f t="shared" si="70"/>
        <v>-131027.3511044418</v>
      </c>
      <c r="AE448" s="19">
        <f t="shared" si="71"/>
        <v>131256.18139040572</v>
      </c>
      <c r="AF448" s="19">
        <f t="shared" si="72"/>
        <v>-25.425587329082191</v>
      </c>
      <c r="AG448" s="112"/>
      <c r="AH448" s="117">
        <f>'[4]Sped FY 2021'!DZ464</f>
        <v>2175</v>
      </c>
      <c r="AI448" s="19">
        <f t="shared" si="73"/>
        <v>0</v>
      </c>
      <c r="AJ448" s="19">
        <f t="shared" si="73"/>
        <v>-0.11689925208880469</v>
      </c>
      <c r="AK448" s="19">
        <f t="shared" si="73"/>
        <v>0</v>
      </c>
      <c r="AL448" s="19">
        <f t="shared" si="73"/>
        <v>0</v>
      </c>
      <c r="AM448" s="19">
        <f t="shared" si="73"/>
        <v>0</v>
      </c>
      <c r="AN448" s="19">
        <f t="shared" si="73"/>
        <v>-60.242460277904271</v>
      </c>
      <c r="AO448" s="19">
        <f t="shared" si="73"/>
        <v>60.347669604784237</v>
      </c>
      <c r="AP448" s="19">
        <f t="shared" si="74"/>
        <v>-1.1689925208773421E-2</v>
      </c>
      <c r="AQ448" s="118">
        <f>'[4]Sped FY 2021'!CR464</f>
        <v>51.321673128405585</v>
      </c>
      <c r="AR448" s="119">
        <f>'[4]Sped FY 2021'!CS464</f>
        <v>51.333230213555169</v>
      </c>
      <c r="AS448" s="188">
        <f>'[5]Sped FY 2021'!CO464</f>
        <v>0.60247690087622374</v>
      </c>
      <c r="AT448" s="189">
        <f>'[5]Sped FY 2021'!CQ464</f>
        <v>0.60246821389300986</v>
      </c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  <c r="CB448" s="162"/>
      <c r="CC448" s="162"/>
      <c r="CD448" s="162"/>
      <c r="CE448" s="162"/>
      <c r="CF448" s="162"/>
      <c r="CG448" s="162"/>
      <c r="CH448" s="162"/>
      <c r="CI448" s="162"/>
      <c r="CJ448" s="162"/>
    </row>
    <row r="449" spans="1:88" ht="15" x14ac:dyDescent="0.25">
      <c r="A449" s="194">
        <v>4104</v>
      </c>
      <c r="B449" s="194">
        <v>7</v>
      </c>
      <c r="C449" s="195" t="s">
        <v>668</v>
      </c>
      <c r="D449" s="167">
        <v>7</v>
      </c>
      <c r="E449" s="120">
        <f>'[4]Sped FY 2021'!AB465</f>
        <v>375172.49911283964</v>
      </c>
      <c r="F449" s="120">
        <f>'[4]Sped FY 2021'!AK465</f>
        <v>458013.50519033993</v>
      </c>
      <c r="G449" s="120">
        <f>'[4]Sped FY 2021'!BP465</f>
        <v>0</v>
      </c>
      <c r="H449" s="120">
        <f>-'[4]Sped FY 2021'!CI465</f>
        <v>0</v>
      </c>
      <c r="I449" s="120">
        <f>'[4]Sped FY 2021'!CB465</f>
        <v>0</v>
      </c>
      <c r="J449" s="120">
        <f>'[4]Sped FY 2021'!BF465-'[4]Sped FY 2021'!BI465</f>
        <v>517787.91476375109</v>
      </c>
      <c r="K449" s="120">
        <f>'[4]Sped FY 2021'!CJ465</f>
        <v>64723.489345468843</v>
      </c>
      <c r="L449" s="138">
        <f t="shared" si="66"/>
        <v>1415697.4084123995</v>
      </c>
      <c r="M449" s="134">
        <f t="shared" si="67"/>
        <v>0</v>
      </c>
      <c r="N449" s="158">
        <v>4104</v>
      </c>
      <c r="O449" s="159">
        <v>7</v>
      </c>
      <c r="P449" s="14" t="s">
        <v>668</v>
      </c>
      <c r="Q449" s="14">
        <v>7</v>
      </c>
      <c r="R449" s="120">
        <v>355026.88792749081</v>
      </c>
      <c r="S449" s="120">
        <v>469788.79609287722</v>
      </c>
      <c r="T449" s="120">
        <v>0</v>
      </c>
      <c r="U449" s="120">
        <v>0</v>
      </c>
      <c r="V449" s="120">
        <v>590044.69236375019</v>
      </c>
      <c r="W449" s="138">
        <v>1414860.3763841181</v>
      </c>
      <c r="X449" s="152"/>
      <c r="Y449" s="19">
        <f t="shared" si="68"/>
        <v>20145.611185348826</v>
      </c>
      <c r="Z449" s="19">
        <f t="shared" si="68"/>
        <v>-11775.290902537294</v>
      </c>
      <c r="AA449" s="19">
        <f t="shared" si="69"/>
        <v>0</v>
      </c>
      <c r="AB449" s="19">
        <f t="shared" si="70"/>
        <v>0</v>
      </c>
      <c r="AC449" s="19">
        <f t="shared" si="70"/>
        <v>0</v>
      </c>
      <c r="AD449" s="19">
        <f t="shared" si="70"/>
        <v>-72256.777599999099</v>
      </c>
      <c r="AE449" s="19">
        <f t="shared" si="71"/>
        <v>64723.489345468843</v>
      </c>
      <c r="AF449" s="19">
        <f t="shared" si="72"/>
        <v>837.03202828136273</v>
      </c>
      <c r="AG449" s="112"/>
      <c r="AH449" s="117">
        <f>'[4]Sped FY 2021'!DZ465</f>
        <v>205</v>
      </c>
      <c r="AI449" s="19">
        <f t="shared" si="73"/>
        <v>98.271274074872323</v>
      </c>
      <c r="AJ449" s="19">
        <f t="shared" si="73"/>
        <v>-57.440443427011189</v>
      </c>
      <c r="AK449" s="19">
        <f t="shared" si="73"/>
        <v>0</v>
      </c>
      <c r="AL449" s="19">
        <f t="shared" si="73"/>
        <v>0</v>
      </c>
      <c r="AM449" s="19">
        <f t="shared" si="73"/>
        <v>0</v>
      </c>
      <c r="AN449" s="19">
        <f t="shared" si="73"/>
        <v>-352.47208585365416</v>
      </c>
      <c r="AO449" s="19">
        <f t="shared" si="73"/>
        <v>315.72433827057972</v>
      </c>
      <c r="AP449" s="19">
        <f t="shared" si="74"/>
        <v>4.083083064787135</v>
      </c>
      <c r="AQ449" s="118">
        <f>'[4]Sped FY 2021'!CR465</f>
        <v>166.6482388975744</v>
      </c>
      <c r="AR449" s="119">
        <f>'[4]Sped FY 2021'!CS465</f>
        <v>162.56515583278727</v>
      </c>
      <c r="AS449" s="188">
        <f>'[5]Sped FY 2021'!CO465</f>
        <v>0.62402279222220214</v>
      </c>
      <c r="AT449" s="189">
        <f>'[5]Sped FY 2021'!CQ465</f>
        <v>0.62459230486463335</v>
      </c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  <c r="CB449" s="162"/>
      <c r="CC449" s="162"/>
      <c r="CD449" s="162"/>
      <c r="CE449" s="162"/>
      <c r="CF449" s="162"/>
      <c r="CG449" s="162"/>
      <c r="CH449" s="162"/>
      <c r="CI449" s="162"/>
      <c r="CJ449" s="162"/>
    </row>
    <row r="450" spans="1:88" ht="15" x14ac:dyDescent="0.25">
      <c r="A450" s="194">
        <v>4105</v>
      </c>
      <c r="B450" s="194">
        <v>7</v>
      </c>
      <c r="C450" s="195" t="s">
        <v>406</v>
      </c>
      <c r="D450" s="167">
        <v>7</v>
      </c>
      <c r="E450" s="120">
        <f>'[4]Sped FY 2021'!AB466</f>
        <v>833339.64551735087</v>
      </c>
      <c r="F450" s="120">
        <f>'[4]Sped FY 2021'!AK466</f>
        <v>790515.93675924616</v>
      </c>
      <c r="G450" s="120">
        <f>'[4]Sped FY 2021'!BP466</f>
        <v>0</v>
      </c>
      <c r="H450" s="120">
        <f>-'[4]Sped FY 2021'!CI466</f>
        <v>0</v>
      </c>
      <c r="I450" s="120">
        <f>'[4]Sped FY 2021'!CB466</f>
        <v>0</v>
      </c>
      <c r="J450" s="120">
        <f>'[4]Sped FY 2021'!BF466-'[4]Sped FY 2021'!BI466</f>
        <v>962368.89501938678</v>
      </c>
      <c r="K450" s="120">
        <f>'[4]Sped FY 2021'!CJ466</f>
        <v>120296.11187742332</v>
      </c>
      <c r="L450" s="138">
        <f t="shared" si="66"/>
        <v>2706520.5891734073</v>
      </c>
      <c r="M450" s="134">
        <f t="shared" si="67"/>
        <v>0</v>
      </c>
      <c r="N450" s="158">
        <v>4105</v>
      </c>
      <c r="O450" s="159">
        <v>7</v>
      </c>
      <c r="P450" s="14" t="s">
        <v>406</v>
      </c>
      <c r="Q450" s="14">
        <v>7</v>
      </c>
      <c r="R450" s="120">
        <v>770613.6979031848</v>
      </c>
      <c r="S450" s="120">
        <v>825641.41411875107</v>
      </c>
      <c r="T450" s="120">
        <v>0</v>
      </c>
      <c r="U450" s="120">
        <v>0</v>
      </c>
      <c r="V450" s="120">
        <v>1107505.4301260053</v>
      </c>
      <c r="W450" s="138">
        <v>2703760.542147941</v>
      </c>
      <c r="X450" s="152"/>
      <c r="Y450" s="19">
        <f t="shared" si="68"/>
        <v>62725.947614166071</v>
      </c>
      <c r="Z450" s="19">
        <f t="shared" si="68"/>
        <v>-35125.477359504905</v>
      </c>
      <c r="AA450" s="19">
        <f t="shared" si="69"/>
        <v>0</v>
      </c>
      <c r="AB450" s="19">
        <f t="shared" si="70"/>
        <v>0</v>
      </c>
      <c r="AC450" s="19">
        <f t="shared" si="70"/>
        <v>0</v>
      </c>
      <c r="AD450" s="19">
        <f t="shared" si="70"/>
        <v>-145136.53510661854</v>
      </c>
      <c r="AE450" s="19">
        <f t="shared" si="71"/>
        <v>120296.11187742332</v>
      </c>
      <c r="AF450" s="19">
        <f t="shared" si="72"/>
        <v>2760.0470254663378</v>
      </c>
      <c r="AG450" s="112"/>
      <c r="AH450" s="117">
        <f>'[4]Sped FY 2021'!DZ466</f>
        <v>689</v>
      </c>
      <c r="AI450" s="19">
        <f t="shared" si="73"/>
        <v>91.039111196177174</v>
      </c>
      <c r="AJ450" s="19">
        <f t="shared" si="73"/>
        <v>-50.980373526131935</v>
      </c>
      <c r="AK450" s="19">
        <f t="shared" si="73"/>
        <v>0</v>
      </c>
      <c r="AL450" s="19">
        <f t="shared" si="73"/>
        <v>0</v>
      </c>
      <c r="AM450" s="19">
        <f t="shared" si="73"/>
        <v>0</v>
      </c>
      <c r="AN450" s="19">
        <f t="shared" si="73"/>
        <v>-210.6480915916089</v>
      </c>
      <c r="AO450" s="19">
        <f t="shared" si="73"/>
        <v>174.59522768856795</v>
      </c>
      <c r="AP450" s="19">
        <f t="shared" si="74"/>
        <v>4.0058737670048448</v>
      </c>
      <c r="AQ450" s="118">
        <f>'[4]Sped FY 2021'!CR466</f>
        <v>164.09849114157618</v>
      </c>
      <c r="AR450" s="119">
        <f>'[4]Sped FY 2021'!CS466</f>
        <v>160.12720045745195</v>
      </c>
      <c r="AS450" s="188">
        <f>'[5]Sped FY 2021'!CO466</f>
        <v>0.60702997829310157</v>
      </c>
      <c r="AT450" s="189">
        <f>'[5]Sped FY 2021'!CQ466</f>
        <v>0.6080373384763782</v>
      </c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  <c r="CB450" s="162"/>
      <c r="CC450" s="162"/>
      <c r="CD450" s="162"/>
      <c r="CE450" s="162"/>
      <c r="CF450" s="162"/>
      <c r="CG450" s="162"/>
      <c r="CH450" s="162"/>
      <c r="CI450" s="162"/>
      <c r="CJ450" s="162"/>
    </row>
    <row r="451" spans="1:88" ht="15" x14ac:dyDescent="0.25">
      <c r="A451" s="194">
        <v>4106</v>
      </c>
      <c r="B451" s="194">
        <v>7</v>
      </c>
      <c r="C451" s="195" t="s">
        <v>407</v>
      </c>
      <c r="D451" s="167">
        <v>7</v>
      </c>
      <c r="E451" s="120">
        <f>'[4]Sped FY 2021'!AB467</f>
        <v>368826.11614990147</v>
      </c>
      <c r="F451" s="120">
        <f>'[4]Sped FY 2021'!AK467</f>
        <v>125867.265339918</v>
      </c>
      <c r="G451" s="120">
        <f>'[4]Sped FY 2021'!BP467</f>
        <v>0</v>
      </c>
      <c r="H451" s="120">
        <f>-'[4]Sped FY 2021'!CI467</f>
        <v>0</v>
      </c>
      <c r="I451" s="120">
        <f>'[4]Sped FY 2021'!CB467</f>
        <v>0</v>
      </c>
      <c r="J451" s="120">
        <f>'[4]Sped FY 2021'!BF467-'[4]Sped FY 2021'!BI467</f>
        <v>246710.88305198075</v>
      </c>
      <c r="K451" s="120">
        <f>'[4]Sped FY 2021'!CJ467</f>
        <v>30838.860381497583</v>
      </c>
      <c r="L451" s="138">
        <f t="shared" si="66"/>
        <v>772243.12492329779</v>
      </c>
      <c r="M451" s="134">
        <f t="shared" si="67"/>
        <v>0</v>
      </c>
      <c r="N451" s="158">
        <v>4106</v>
      </c>
      <c r="O451" s="159">
        <v>7</v>
      </c>
      <c r="P451" s="14" t="s">
        <v>407</v>
      </c>
      <c r="Q451" s="14">
        <v>7</v>
      </c>
      <c r="R451" s="120">
        <v>368826.11614990147</v>
      </c>
      <c r="S451" s="120">
        <v>126043.42060625019</v>
      </c>
      <c r="T451" s="120">
        <v>0</v>
      </c>
      <c r="U451" s="120">
        <v>0</v>
      </c>
      <c r="V451" s="120">
        <v>277391.20369377942</v>
      </c>
      <c r="W451" s="138">
        <v>772260.74044993101</v>
      </c>
      <c r="X451" s="152"/>
      <c r="Y451" s="19">
        <f t="shared" si="68"/>
        <v>0</v>
      </c>
      <c r="Z451" s="19">
        <f t="shared" si="68"/>
        <v>-176.1552663321927</v>
      </c>
      <c r="AA451" s="19">
        <f t="shared" si="69"/>
        <v>0</v>
      </c>
      <c r="AB451" s="19">
        <f t="shared" si="70"/>
        <v>0</v>
      </c>
      <c r="AC451" s="19">
        <f t="shared" si="70"/>
        <v>0</v>
      </c>
      <c r="AD451" s="19">
        <f t="shared" si="70"/>
        <v>-30680.320641798666</v>
      </c>
      <c r="AE451" s="19">
        <f t="shared" si="71"/>
        <v>30838.860381497583</v>
      </c>
      <c r="AF451" s="19">
        <f t="shared" si="72"/>
        <v>-17.615526633220725</v>
      </c>
      <c r="AG451" s="112"/>
      <c r="AH451" s="117">
        <f>'[4]Sped FY 2021'!DZ467</f>
        <v>240</v>
      </c>
      <c r="AI451" s="19">
        <f t="shared" si="73"/>
        <v>0</v>
      </c>
      <c r="AJ451" s="19">
        <f t="shared" si="73"/>
        <v>-0.73398027638413621</v>
      </c>
      <c r="AK451" s="19">
        <f t="shared" si="73"/>
        <v>0</v>
      </c>
      <c r="AL451" s="19">
        <f t="shared" si="73"/>
        <v>0</v>
      </c>
      <c r="AM451" s="19">
        <f t="shared" si="73"/>
        <v>0</v>
      </c>
      <c r="AN451" s="19">
        <f t="shared" si="73"/>
        <v>-127.83466934082777</v>
      </c>
      <c r="AO451" s="19">
        <f t="shared" si="73"/>
        <v>128.49525158957326</v>
      </c>
      <c r="AP451" s="19">
        <f t="shared" si="74"/>
        <v>-7.3398027638419683E-2</v>
      </c>
      <c r="AQ451" s="118">
        <f>'[4]Sped FY 2021'!CR467</f>
        <v>77.569589919363537</v>
      </c>
      <c r="AR451" s="119">
        <f>'[4]Sped FY 2021'!CS467</f>
        <v>77.642987947001956</v>
      </c>
      <c r="AS451" s="188">
        <f>'[5]Sped FY 2021'!CO467</f>
        <v>0.6693010620304759</v>
      </c>
      <c r="AT451" s="189">
        <f>'[5]Sped FY 2021'!CQ467</f>
        <v>0.66927912712600102</v>
      </c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  <c r="CB451" s="162"/>
      <c r="CC451" s="162"/>
      <c r="CD451" s="162"/>
      <c r="CE451" s="162"/>
      <c r="CF451" s="162"/>
      <c r="CG451" s="162"/>
      <c r="CH451" s="162"/>
      <c r="CI451" s="162"/>
      <c r="CJ451" s="162"/>
    </row>
    <row r="452" spans="1:88" ht="15" x14ac:dyDescent="0.25">
      <c r="A452" s="194">
        <v>4107</v>
      </c>
      <c r="B452" s="194">
        <v>7</v>
      </c>
      <c r="C452" s="195" t="s">
        <v>408</v>
      </c>
      <c r="D452" s="167">
        <v>7</v>
      </c>
      <c r="E452" s="120">
        <f>'[4]Sped FY 2021'!AB468</f>
        <v>221444.42011666001</v>
      </c>
      <c r="F452" s="120">
        <f>'[4]Sped FY 2021'!AK468</f>
        <v>76621.829440299422</v>
      </c>
      <c r="G452" s="120">
        <f>'[4]Sped FY 2021'!BP468</f>
        <v>0</v>
      </c>
      <c r="H452" s="120">
        <f>-'[4]Sped FY 2021'!CI468</f>
        <v>0</v>
      </c>
      <c r="I452" s="120">
        <f>'[4]Sped FY 2021'!CB468</f>
        <v>0</v>
      </c>
      <c r="J452" s="120">
        <f>'[4]Sped FY 2021'!BF468-'[4]Sped FY 2021'!BI468</f>
        <v>147285.46464404487</v>
      </c>
      <c r="K452" s="120">
        <f>'[4]Sped FY 2021'!CJ468</f>
        <v>18410.683080505602</v>
      </c>
      <c r="L452" s="138">
        <f t="shared" si="66"/>
        <v>463762.39728150988</v>
      </c>
      <c r="M452" s="134">
        <f t="shared" si="67"/>
        <v>0</v>
      </c>
      <c r="N452" s="158">
        <v>4107</v>
      </c>
      <c r="O452" s="159">
        <v>7</v>
      </c>
      <c r="P452" s="14" t="s">
        <v>408</v>
      </c>
      <c r="Q452" s="14">
        <v>7</v>
      </c>
      <c r="R452" s="120">
        <v>221444.42011666001</v>
      </c>
      <c r="S452" s="120">
        <v>76906.072923982661</v>
      </c>
      <c r="T452" s="120">
        <v>0</v>
      </c>
      <c r="U452" s="120">
        <v>0</v>
      </c>
      <c r="V452" s="120">
        <v>165440.32858923555</v>
      </c>
      <c r="W452" s="138">
        <v>463790.82162987825</v>
      </c>
      <c r="X452" s="152"/>
      <c r="Y452" s="19">
        <f t="shared" si="68"/>
        <v>0</v>
      </c>
      <c r="Z452" s="19">
        <f t="shared" si="68"/>
        <v>-284.2434836832399</v>
      </c>
      <c r="AA452" s="19">
        <f t="shared" si="69"/>
        <v>0</v>
      </c>
      <c r="AB452" s="19">
        <f t="shared" si="70"/>
        <v>0</v>
      </c>
      <c r="AC452" s="19">
        <f t="shared" si="70"/>
        <v>0</v>
      </c>
      <c r="AD452" s="19">
        <f t="shared" si="70"/>
        <v>-18154.863945190678</v>
      </c>
      <c r="AE452" s="19">
        <f t="shared" si="71"/>
        <v>18410.683080505602</v>
      </c>
      <c r="AF452" s="19">
        <f t="shared" si="72"/>
        <v>-28.424348368367646</v>
      </c>
      <c r="AG452" s="112"/>
      <c r="AH452" s="117">
        <f>'[4]Sped FY 2021'!DZ468</f>
        <v>112</v>
      </c>
      <c r="AI452" s="19">
        <f t="shared" si="73"/>
        <v>0</v>
      </c>
      <c r="AJ452" s="19">
        <f t="shared" si="73"/>
        <v>-2.537888247171785</v>
      </c>
      <c r="AK452" s="19">
        <f t="shared" si="73"/>
        <v>0</v>
      </c>
      <c r="AL452" s="19">
        <f t="shared" si="73"/>
        <v>0</v>
      </c>
      <c r="AM452" s="19">
        <f t="shared" si="73"/>
        <v>0</v>
      </c>
      <c r="AN452" s="19">
        <f t="shared" si="73"/>
        <v>-162.09699951063106</v>
      </c>
      <c r="AO452" s="19">
        <f t="shared" si="73"/>
        <v>164.38109893308572</v>
      </c>
      <c r="AP452" s="19">
        <f t="shared" si="74"/>
        <v>-0.25378882471756825</v>
      </c>
      <c r="AQ452" s="118">
        <f>'[4]Sped FY 2021'!CR468</f>
        <v>-0.99037458529515532</v>
      </c>
      <c r="AR452" s="119">
        <f>'[4]Sped FY 2021'!CS468</f>
        <v>-0.73658576057758707</v>
      </c>
      <c r="AS452" s="188">
        <f>'[5]Sped FY 2021'!CO468</f>
        <v>0.69392934600914435</v>
      </c>
      <c r="AT452" s="189">
        <f>'[5]Sped FY 2021'!CQ468</f>
        <v>0.69387039550044516</v>
      </c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  <c r="CB452" s="162"/>
      <c r="CC452" s="162"/>
      <c r="CD452" s="162"/>
      <c r="CE452" s="162"/>
      <c r="CF452" s="162"/>
      <c r="CG452" s="162"/>
      <c r="CH452" s="162"/>
      <c r="CI452" s="162"/>
      <c r="CJ452" s="162"/>
    </row>
    <row r="453" spans="1:88" ht="15" x14ac:dyDescent="0.25">
      <c r="A453" s="194">
        <v>4110</v>
      </c>
      <c r="B453" s="194">
        <v>7</v>
      </c>
      <c r="C453" s="195" t="s">
        <v>409</v>
      </c>
      <c r="D453" s="167">
        <v>7</v>
      </c>
      <c r="E453" s="120">
        <f>'[4]Sped FY 2021'!AB469</f>
        <v>393739.95585247898</v>
      </c>
      <c r="F453" s="120">
        <f>'[4]Sped FY 2021'!AK469</f>
        <v>83585.931021379118</v>
      </c>
      <c r="G453" s="120">
        <f>'[4]Sped FY 2021'!BP469</f>
        <v>0</v>
      </c>
      <c r="H453" s="120">
        <f>-'[4]Sped FY 2021'!CI469</f>
        <v>0</v>
      </c>
      <c r="I453" s="120">
        <f>'[4]Sped FY 2021'!CB469</f>
        <v>0</v>
      </c>
      <c r="J453" s="120">
        <f>'[4]Sped FY 2021'!BF469-'[4]Sped FY 2021'!BI469</f>
        <v>230023.924652791</v>
      </c>
      <c r="K453" s="120">
        <f>'[4]Sped FY 2021'!CJ469</f>
        <v>28752.990581598864</v>
      </c>
      <c r="L453" s="138">
        <f t="shared" si="66"/>
        <v>736102.802108248</v>
      </c>
      <c r="M453" s="134">
        <f t="shared" si="67"/>
        <v>0</v>
      </c>
      <c r="N453" s="158">
        <v>4110</v>
      </c>
      <c r="O453" s="159">
        <v>7</v>
      </c>
      <c r="P453" s="14" t="s">
        <v>409</v>
      </c>
      <c r="Q453" s="14">
        <v>7</v>
      </c>
      <c r="R453" s="120">
        <v>393739.95585247898</v>
      </c>
      <c r="S453" s="120">
        <v>83549.649797394814</v>
      </c>
      <c r="T453" s="120">
        <v>0</v>
      </c>
      <c r="U453" s="120">
        <v>0</v>
      </c>
      <c r="V453" s="120">
        <v>258809.56833597572</v>
      </c>
      <c r="W453" s="138">
        <v>736099.17398584948</v>
      </c>
      <c r="X453" s="152"/>
      <c r="Y453" s="19">
        <f t="shared" si="68"/>
        <v>0</v>
      </c>
      <c r="Z453" s="19">
        <f t="shared" si="68"/>
        <v>36.281223984304233</v>
      </c>
      <c r="AA453" s="19">
        <f t="shared" si="69"/>
        <v>0</v>
      </c>
      <c r="AB453" s="19">
        <f t="shared" si="70"/>
        <v>0</v>
      </c>
      <c r="AC453" s="19">
        <f t="shared" si="70"/>
        <v>0</v>
      </c>
      <c r="AD453" s="19">
        <f t="shared" si="70"/>
        <v>-28785.643683184724</v>
      </c>
      <c r="AE453" s="19">
        <f t="shared" si="71"/>
        <v>28752.990581598864</v>
      </c>
      <c r="AF453" s="19">
        <f t="shared" si="72"/>
        <v>3.6281223985133693</v>
      </c>
      <c r="AG453" s="112"/>
      <c r="AH453" s="117">
        <f>'[4]Sped FY 2021'!DZ469</f>
        <v>330</v>
      </c>
      <c r="AI453" s="19">
        <f t="shared" si="73"/>
        <v>0</v>
      </c>
      <c r="AJ453" s="19">
        <f t="shared" si="73"/>
        <v>0.1099431029827401</v>
      </c>
      <c r="AK453" s="19">
        <f t="shared" si="73"/>
        <v>0</v>
      </c>
      <c r="AL453" s="19">
        <f t="shared" si="73"/>
        <v>0</v>
      </c>
      <c r="AM453" s="19">
        <f t="shared" si="73"/>
        <v>0</v>
      </c>
      <c r="AN453" s="19">
        <f t="shared" si="73"/>
        <v>-87.229223282377959</v>
      </c>
      <c r="AO453" s="19">
        <f t="shared" si="73"/>
        <v>87.130274489693534</v>
      </c>
      <c r="AP453" s="19">
        <f t="shared" si="74"/>
        <v>1.0994310298525361E-2</v>
      </c>
      <c r="AQ453" s="118">
        <f>'[4]Sped FY 2021'!CR469</f>
        <v>83.352517982601</v>
      </c>
      <c r="AR453" s="119">
        <f>'[4]Sped FY 2021'!CS469</f>
        <v>83.342001685793718</v>
      </c>
      <c r="AS453" s="188">
        <f>'[5]Sped FY 2021'!CO469</f>
        <v>0.59259368867523277</v>
      </c>
      <c r="AT453" s="189">
        <f>'[5]Sped FY 2021'!CQ469</f>
        <v>0.59259940054191418</v>
      </c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  <c r="CB453" s="162"/>
      <c r="CC453" s="162"/>
      <c r="CD453" s="162"/>
      <c r="CE453" s="162"/>
      <c r="CF453" s="162"/>
      <c r="CG453" s="162"/>
      <c r="CH453" s="162"/>
      <c r="CI453" s="162"/>
      <c r="CJ453" s="162"/>
    </row>
    <row r="454" spans="1:88" ht="15" x14ac:dyDescent="0.25">
      <c r="A454" s="194">
        <v>4111</v>
      </c>
      <c r="B454" s="194">
        <v>7</v>
      </c>
      <c r="C454" s="195" t="s">
        <v>410</v>
      </c>
      <c r="D454" s="167">
        <v>7</v>
      </c>
      <c r="E454" s="120">
        <f>'[4]Sped FY 2021'!AB470</f>
        <v>290010.61219270882</v>
      </c>
      <c r="F454" s="120">
        <f>'[4]Sped FY 2021'!AK470</f>
        <v>143894.48234566144</v>
      </c>
      <c r="G454" s="120">
        <f>'[4]Sped FY 2021'!BP470</f>
        <v>0</v>
      </c>
      <c r="H454" s="120">
        <f>-'[4]Sped FY 2021'!CI470</f>
        <v>0</v>
      </c>
      <c r="I454" s="120">
        <f>'[4]Sped FY 2021'!CB470</f>
        <v>0</v>
      </c>
      <c r="J454" s="120">
        <f>'[4]Sped FY 2021'!BF470-'[4]Sped FY 2021'!BI470</f>
        <v>213168.38510884374</v>
      </c>
      <c r="K454" s="120">
        <f>'[4]Sped FY 2021'!CJ470</f>
        <v>26646.048138605445</v>
      </c>
      <c r="L454" s="138">
        <f t="shared" si="66"/>
        <v>673719.52778581949</v>
      </c>
      <c r="M454" s="134">
        <f t="shared" si="67"/>
        <v>0</v>
      </c>
      <c r="N454" s="158">
        <v>4111</v>
      </c>
      <c r="O454" s="159">
        <v>7</v>
      </c>
      <c r="P454" s="14" t="s">
        <v>410</v>
      </c>
      <c r="Q454" s="14">
        <v>7</v>
      </c>
      <c r="R454" s="120">
        <v>277120.66333748517</v>
      </c>
      <c r="S454" s="120">
        <v>151427.02827668571</v>
      </c>
      <c r="T454" s="120">
        <v>0</v>
      </c>
      <c r="U454" s="120">
        <v>0</v>
      </c>
      <c r="V454" s="120">
        <v>244636.09587922858</v>
      </c>
      <c r="W454" s="138">
        <v>673183.78749339946</v>
      </c>
      <c r="X454" s="152"/>
      <c r="Y454" s="19">
        <f t="shared" si="68"/>
        <v>12889.948855223658</v>
      </c>
      <c r="Z454" s="19">
        <f t="shared" si="68"/>
        <v>-7532.5459310242732</v>
      </c>
      <c r="AA454" s="19">
        <f t="shared" si="69"/>
        <v>0</v>
      </c>
      <c r="AB454" s="19">
        <f t="shared" si="70"/>
        <v>0</v>
      </c>
      <c r="AC454" s="19">
        <f t="shared" si="70"/>
        <v>0</v>
      </c>
      <c r="AD454" s="19">
        <f t="shared" si="70"/>
        <v>-31467.710770384845</v>
      </c>
      <c r="AE454" s="19">
        <f t="shared" si="71"/>
        <v>26646.048138605445</v>
      </c>
      <c r="AF454" s="19">
        <f t="shared" si="72"/>
        <v>535.74029242002871</v>
      </c>
      <c r="AG454" s="112"/>
      <c r="AH454" s="117">
        <f>'[4]Sped FY 2021'!DZ470</f>
        <v>110</v>
      </c>
      <c r="AI454" s="19">
        <f t="shared" si="73"/>
        <v>117.18135322930598</v>
      </c>
      <c r="AJ454" s="19">
        <f t="shared" si="73"/>
        <v>-68.47769028203885</v>
      </c>
      <c r="AK454" s="19">
        <f t="shared" si="73"/>
        <v>0</v>
      </c>
      <c r="AL454" s="19">
        <f t="shared" si="73"/>
        <v>0</v>
      </c>
      <c r="AM454" s="19">
        <f t="shared" si="73"/>
        <v>0</v>
      </c>
      <c r="AN454" s="19">
        <f t="shared" si="73"/>
        <v>-286.07009791258952</v>
      </c>
      <c r="AO454" s="19">
        <f t="shared" si="73"/>
        <v>242.2368012600495</v>
      </c>
      <c r="AP454" s="19">
        <f t="shared" si="74"/>
        <v>4.8703662947275337</v>
      </c>
      <c r="AQ454" s="118">
        <f>'[4]Sped FY 2021'!CR470</f>
        <v>71.197417672146372</v>
      </c>
      <c r="AR454" s="119">
        <f>'[4]Sped FY 2021'!CS470</f>
        <v>66.370928551245214</v>
      </c>
      <c r="AS454" s="188">
        <f>'[5]Sped FY 2021'!CO470</f>
        <v>0.66160809664565312</v>
      </c>
      <c r="AT454" s="189">
        <f>'[5]Sped FY 2021'!CQ470</f>
        <v>0.66242532521750508</v>
      </c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  <c r="CB454" s="162"/>
      <c r="CC454" s="162"/>
      <c r="CD454" s="162"/>
      <c r="CE454" s="162"/>
      <c r="CF454" s="162"/>
      <c r="CG454" s="162"/>
      <c r="CH454" s="162"/>
      <c r="CI454" s="162"/>
      <c r="CJ454" s="162"/>
    </row>
    <row r="455" spans="1:88" ht="15" x14ac:dyDescent="0.25">
      <c r="A455" s="194">
        <v>4112</v>
      </c>
      <c r="B455" s="194">
        <v>7</v>
      </c>
      <c r="C455" s="195" t="s">
        <v>411</v>
      </c>
      <c r="D455" s="167">
        <v>7</v>
      </c>
      <c r="E455" s="120">
        <f>'[4]Sped FY 2021'!AB471</f>
        <v>88587.364043995171</v>
      </c>
      <c r="F455" s="120">
        <f>'[4]Sped FY 2021'!AK471</f>
        <v>0</v>
      </c>
      <c r="G455" s="120">
        <f>'[4]Sped FY 2021'!BP471</f>
        <v>0</v>
      </c>
      <c r="H455" s="120">
        <f>-'[4]Sped FY 2021'!CI471</f>
        <v>0</v>
      </c>
      <c r="I455" s="120">
        <f>'[4]Sped FY 2021'!CB471</f>
        <v>0</v>
      </c>
      <c r="J455" s="120">
        <f>'[4]Sped FY 2021'!BF471-'[4]Sped FY 2021'!BI471</f>
        <v>156405.78100054406</v>
      </c>
      <c r="K455" s="120">
        <f>'[4]Sped FY 2021'!CJ471</f>
        <v>19550.722625067992</v>
      </c>
      <c r="L455" s="138">
        <f t="shared" si="66"/>
        <v>264543.86766960722</v>
      </c>
      <c r="M455" s="134">
        <f t="shared" si="67"/>
        <v>0</v>
      </c>
      <c r="N455" s="158">
        <v>4112</v>
      </c>
      <c r="O455" s="159">
        <v>7</v>
      </c>
      <c r="P455" s="14" t="s">
        <v>411</v>
      </c>
      <c r="Q455" s="14">
        <v>7</v>
      </c>
      <c r="R455" s="120">
        <v>88587.364043995171</v>
      </c>
      <c r="S455" s="120">
        <v>0</v>
      </c>
      <c r="T455" s="120">
        <v>0</v>
      </c>
      <c r="U455" s="120">
        <v>0</v>
      </c>
      <c r="V455" s="120">
        <v>175956.50362561204</v>
      </c>
      <c r="W455" s="138">
        <v>264543.86766960722</v>
      </c>
      <c r="X455" s="152"/>
      <c r="Y455" s="19">
        <f t="shared" si="68"/>
        <v>0</v>
      </c>
      <c r="Z455" s="19">
        <f t="shared" si="68"/>
        <v>0</v>
      </c>
      <c r="AA455" s="19">
        <f t="shared" si="69"/>
        <v>0</v>
      </c>
      <c r="AB455" s="19">
        <f t="shared" si="70"/>
        <v>0</v>
      </c>
      <c r="AC455" s="19">
        <f t="shared" si="70"/>
        <v>0</v>
      </c>
      <c r="AD455" s="19">
        <f t="shared" si="70"/>
        <v>-19550.722625067981</v>
      </c>
      <c r="AE455" s="19">
        <f t="shared" si="71"/>
        <v>19550.722625067992</v>
      </c>
      <c r="AF455" s="19">
        <f t="shared" si="72"/>
        <v>0</v>
      </c>
      <c r="AG455" s="112"/>
      <c r="AH455" s="117">
        <f>'[4]Sped FY 2021'!DZ471</f>
        <v>420</v>
      </c>
      <c r="AI455" s="19">
        <f t="shared" si="73"/>
        <v>0</v>
      </c>
      <c r="AJ455" s="19">
        <f t="shared" si="73"/>
        <v>0</v>
      </c>
      <c r="AK455" s="19">
        <f t="shared" si="73"/>
        <v>0</v>
      </c>
      <c r="AL455" s="19">
        <f t="shared" si="73"/>
        <v>0</v>
      </c>
      <c r="AM455" s="19">
        <f t="shared" si="73"/>
        <v>0</v>
      </c>
      <c r="AN455" s="19">
        <f t="shared" si="73"/>
        <v>-46.549339583495197</v>
      </c>
      <c r="AO455" s="19">
        <f t="shared" si="73"/>
        <v>46.549339583495218</v>
      </c>
      <c r="AP455" s="19">
        <f t="shared" si="74"/>
        <v>0</v>
      </c>
      <c r="AQ455" s="118">
        <f>'[4]Sped FY 2021'!CR471</f>
        <v>45.466796802483678</v>
      </c>
      <c r="AR455" s="119">
        <f>'[4]Sped FY 2021'!CS471</f>
        <v>45.466796802483678</v>
      </c>
      <c r="AS455" s="188">
        <f>'[5]Sped FY 2021'!CO471</f>
        <v>0.38064113278925044</v>
      </c>
      <c r="AT455" s="189">
        <f>'[5]Sped FY 2021'!CQ471</f>
        <v>0.38064113278925044</v>
      </c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  <c r="CB455" s="162"/>
      <c r="CC455" s="162"/>
      <c r="CD455" s="162"/>
      <c r="CE455" s="162"/>
      <c r="CF455" s="162"/>
      <c r="CG455" s="162"/>
      <c r="CH455" s="162"/>
      <c r="CI455" s="162"/>
      <c r="CJ455" s="162"/>
    </row>
    <row r="456" spans="1:88" ht="15" x14ac:dyDescent="0.25">
      <c r="A456" s="194">
        <v>4113</v>
      </c>
      <c r="B456" s="194">
        <v>7</v>
      </c>
      <c r="C456" s="195" t="s">
        <v>669</v>
      </c>
      <c r="D456" s="167">
        <v>7</v>
      </c>
      <c r="E456" s="120">
        <f>'[4]Sped FY 2021'!AB472</f>
        <v>1909917.1867641131</v>
      </c>
      <c r="F456" s="120">
        <f>'[4]Sped FY 2021'!AK472</f>
        <v>2317567.0207974426</v>
      </c>
      <c r="G456" s="120">
        <f>'[4]Sped FY 2021'!BP472</f>
        <v>0</v>
      </c>
      <c r="H456" s="120">
        <f>-'[4]Sped FY 2021'!CI472</f>
        <v>0</v>
      </c>
      <c r="I456" s="120">
        <f>'[4]Sped FY 2021'!CB472</f>
        <v>0</v>
      </c>
      <c r="J456" s="120">
        <f>'[4]Sped FY 2021'!BF472-'[4]Sped FY 2021'!BI472</f>
        <v>2857074.635287025</v>
      </c>
      <c r="K456" s="120">
        <f>'[4]Sped FY 2021'!CJ472</f>
        <v>0</v>
      </c>
      <c r="L456" s="138">
        <f t="shared" si="66"/>
        <v>7084558.8428485813</v>
      </c>
      <c r="M456" s="134">
        <f t="shared" si="67"/>
        <v>0</v>
      </c>
      <c r="N456" s="158">
        <v>4113</v>
      </c>
      <c r="O456" s="159">
        <v>7</v>
      </c>
      <c r="P456" s="14" t="s">
        <v>669</v>
      </c>
      <c r="Q456" s="14">
        <v>7</v>
      </c>
      <c r="R456" s="120">
        <v>1712581.2195191199</v>
      </c>
      <c r="S456" s="120">
        <v>2428744.4890071638</v>
      </c>
      <c r="T456" s="120">
        <v>0</v>
      </c>
      <c r="U456" s="120">
        <v>0</v>
      </c>
      <c r="V456" s="120">
        <v>2943233.1343222978</v>
      </c>
      <c r="W456" s="138">
        <v>7084558.8428485813</v>
      </c>
      <c r="X456" s="152"/>
      <c r="Y456" s="19">
        <f t="shared" si="68"/>
        <v>197335.9672449932</v>
      </c>
      <c r="Z456" s="19">
        <f t="shared" si="68"/>
        <v>-111177.46820972115</v>
      </c>
      <c r="AA456" s="19">
        <f t="shared" si="69"/>
        <v>0</v>
      </c>
      <c r="AB456" s="19">
        <f t="shared" si="70"/>
        <v>0</v>
      </c>
      <c r="AC456" s="19">
        <f t="shared" si="70"/>
        <v>0</v>
      </c>
      <c r="AD456" s="19">
        <f t="shared" si="70"/>
        <v>-86158.499035272747</v>
      </c>
      <c r="AE456" s="19">
        <f t="shared" si="71"/>
        <v>0</v>
      </c>
      <c r="AF456" s="19">
        <f t="shared" si="72"/>
        <v>0</v>
      </c>
      <c r="AG456" s="112"/>
      <c r="AH456" s="117">
        <f>'[4]Sped FY 2021'!DZ472</f>
        <v>140</v>
      </c>
      <c r="AI456" s="19">
        <f t="shared" si="73"/>
        <v>1409.5426231785229</v>
      </c>
      <c r="AJ456" s="19">
        <f t="shared" si="73"/>
        <v>-794.12477292657968</v>
      </c>
      <c r="AK456" s="19">
        <f t="shared" si="73"/>
        <v>0</v>
      </c>
      <c r="AL456" s="19">
        <f t="shared" si="73"/>
        <v>0</v>
      </c>
      <c r="AM456" s="19">
        <f t="shared" si="73"/>
        <v>0</v>
      </c>
      <c r="AN456" s="19">
        <f t="shared" si="73"/>
        <v>-615.41785025194815</v>
      </c>
      <c r="AO456" s="19">
        <f t="shared" si="73"/>
        <v>0</v>
      </c>
      <c r="AP456" s="19">
        <f t="shared" si="74"/>
        <v>0</v>
      </c>
      <c r="AQ456" s="118">
        <f>'[4]Sped FY 2021'!CR472</f>
        <v>-349.71186602705961</v>
      </c>
      <c r="AR456" s="119">
        <f>'[4]Sped FY 2021'!CS472</f>
        <v>-349.71186602705961</v>
      </c>
      <c r="AS456" s="188">
        <f>'[5]Sped FY 2021'!CO472</f>
        <v>0.54990547043715909</v>
      </c>
      <c r="AT456" s="189">
        <f>'[5]Sped FY 2021'!CQ472</f>
        <v>0.54990547043715909</v>
      </c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  <c r="CB456" s="162"/>
      <c r="CC456" s="162"/>
      <c r="CD456" s="162"/>
      <c r="CE456" s="162"/>
      <c r="CF456" s="162"/>
      <c r="CG456" s="162"/>
      <c r="CH456" s="162"/>
      <c r="CI456" s="162"/>
      <c r="CJ456" s="162"/>
    </row>
    <row r="457" spans="1:88" ht="15" x14ac:dyDescent="0.25">
      <c r="A457" s="194">
        <v>4115</v>
      </c>
      <c r="B457" s="194">
        <v>7</v>
      </c>
      <c r="C457" s="195" t="s">
        <v>413</v>
      </c>
      <c r="D457" s="167">
        <v>7</v>
      </c>
      <c r="E457" s="120">
        <f>'[4]Sped FY 2021'!AB473</f>
        <v>0</v>
      </c>
      <c r="F457" s="120">
        <f>'[4]Sped FY 2021'!AK473</f>
        <v>0</v>
      </c>
      <c r="G457" s="120">
        <f>'[4]Sped FY 2021'!BP473</f>
        <v>0</v>
      </c>
      <c r="H457" s="120">
        <f>-'[4]Sped FY 2021'!CI473</f>
        <v>0</v>
      </c>
      <c r="I457" s="120">
        <f>'[4]Sped FY 2021'!CB473</f>
        <v>0</v>
      </c>
      <c r="J457" s="120">
        <f>'[4]Sped FY 2021'!BF473-'[4]Sped FY 2021'!BI473</f>
        <v>0</v>
      </c>
      <c r="K457" s="120">
        <f>'[4]Sped FY 2021'!CJ473</f>
        <v>0</v>
      </c>
      <c r="L457" s="138">
        <f t="shared" si="66"/>
        <v>0</v>
      </c>
      <c r="M457" s="134">
        <f t="shared" si="67"/>
        <v>0</v>
      </c>
      <c r="N457" s="158">
        <v>4115</v>
      </c>
      <c r="O457" s="159">
        <v>7</v>
      </c>
      <c r="P457" s="14" t="s">
        <v>413</v>
      </c>
      <c r="Q457" s="14">
        <v>7</v>
      </c>
      <c r="R457" s="120">
        <v>0</v>
      </c>
      <c r="S457" s="120">
        <v>0</v>
      </c>
      <c r="T457" s="120">
        <v>0</v>
      </c>
      <c r="U457" s="120">
        <v>0</v>
      </c>
      <c r="V457" s="120">
        <v>0</v>
      </c>
      <c r="W457" s="138">
        <v>0</v>
      </c>
      <c r="X457" s="152"/>
      <c r="Y457" s="19">
        <f t="shared" si="68"/>
        <v>0</v>
      </c>
      <c r="Z457" s="19">
        <f t="shared" si="68"/>
        <v>0</v>
      </c>
      <c r="AA457" s="19">
        <f t="shared" si="69"/>
        <v>0</v>
      </c>
      <c r="AB457" s="19">
        <f t="shared" si="70"/>
        <v>0</v>
      </c>
      <c r="AC457" s="19">
        <f t="shared" si="70"/>
        <v>0</v>
      </c>
      <c r="AD457" s="19">
        <f t="shared" si="70"/>
        <v>0</v>
      </c>
      <c r="AE457" s="19">
        <f t="shared" si="71"/>
        <v>0</v>
      </c>
      <c r="AF457" s="19">
        <f t="shared" si="72"/>
        <v>0</v>
      </c>
      <c r="AG457" s="112"/>
      <c r="AH457" s="117">
        <f>'[4]Sped FY 2021'!DZ473</f>
        <v>0</v>
      </c>
      <c r="AI457" s="19">
        <f t="shared" si="73"/>
        <v>0</v>
      </c>
      <c r="AJ457" s="19">
        <f t="shared" si="73"/>
        <v>0</v>
      </c>
      <c r="AK457" s="19">
        <f t="shared" si="73"/>
        <v>0</v>
      </c>
      <c r="AL457" s="19">
        <f t="shared" si="73"/>
        <v>0</v>
      </c>
      <c r="AM457" s="19">
        <f t="shared" si="73"/>
        <v>0</v>
      </c>
      <c r="AN457" s="19">
        <f t="shared" si="73"/>
        <v>0</v>
      </c>
      <c r="AO457" s="19">
        <f t="shared" si="73"/>
        <v>0</v>
      </c>
      <c r="AP457" s="19">
        <f t="shared" si="74"/>
        <v>0</v>
      </c>
      <c r="AQ457" s="118">
        <f>'[4]Sped FY 2021'!CR473</f>
        <v>0</v>
      </c>
      <c r="AR457" s="119">
        <f>'[4]Sped FY 2021'!CS473</f>
        <v>0</v>
      </c>
      <c r="AS457" s="188">
        <f>'[5]Sped FY 2021'!CO473</f>
        <v>0</v>
      </c>
      <c r="AT457" s="189">
        <f>'[5]Sped FY 2021'!CQ473</f>
        <v>0</v>
      </c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  <c r="CB457" s="162"/>
      <c r="CC457" s="162"/>
      <c r="CD457" s="162"/>
      <c r="CE457" s="162"/>
      <c r="CF457" s="162"/>
      <c r="CG457" s="162"/>
      <c r="CH457" s="162"/>
      <c r="CI457" s="162"/>
      <c r="CJ457" s="162"/>
    </row>
    <row r="458" spans="1:88" ht="15" x14ac:dyDescent="0.25">
      <c r="A458" s="194">
        <v>4116</v>
      </c>
      <c r="B458" s="194">
        <v>7</v>
      </c>
      <c r="C458" s="195" t="s">
        <v>414</v>
      </c>
      <c r="D458" s="167">
        <v>7</v>
      </c>
      <c r="E458" s="120">
        <f>'[4]Sped FY 2021'!AB474</f>
        <v>808477.35419871018</v>
      </c>
      <c r="F458" s="120">
        <f>'[4]Sped FY 2021'!AK474</f>
        <v>240299.1410229817</v>
      </c>
      <c r="G458" s="120">
        <f>'[4]Sped FY 2021'!BP474</f>
        <v>0</v>
      </c>
      <c r="H458" s="120">
        <f>-'[4]Sped FY 2021'!CI474</f>
        <v>0</v>
      </c>
      <c r="I458" s="120">
        <f>'[4]Sped FY 2021'!CB474</f>
        <v>0</v>
      </c>
      <c r="J458" s="120">
        <f>'[4]Sped FY 2021'!BF474-'[4]Sped FY 2021'!BI474</f>
        <v>695116.63177809725</v>
      </c>
      <c r="K458" s="120">
        <f>'[4]Sped FY 2021'!CJ474</f>
        <v>86889.578972262068</v>
      </c>
      <c r="L458" s="138">
        <f t="shared" si="66"/>
        <v>1830782.7059720512</v>
      </c>
      <c r="M458" s="134">
        <f t="shared" si="67"/>
        <v>0</v>
      </c>
      <c r="N458" s="158">
        <v>4116</v>
      </c>
      <c r="O458" s="159">
        <v>7</v>
      </c>
      <c r="P458" s="14" t="s">
        <v>414</v>
      </c>
      <c r="Q458" s="14">
        <v>7</v>
      </c>
      <c r="R458" s="120">
        <v>808477.35419871018</v>
      </c>
      <c r="S458" s="120">
        <v>240205.71844742072</v>
      </c>
      <c r="T458" s="120">
        <v>0</v>
      </c>
      <c r="U458" s="120">
        <v>0</v>
      </c>
      <c r="V458" s="120">
        <v>782090.29106836428</v>
      </c>
      <c r="W458" s="138">
        <v>1830773.3637144952</v>
      </c>
      <c r="X458" s="152"/>
      <c r="Y458" s="19">
        <f t="shared" si="68"/>
        <v>0</v>
      </c>
      <c r="Z458" s="19">
        <f t="shared" si="68"/>
        <v>93.422575560980476</v>
      </c>
      <c r="AA458" s="19">
        <f t="shared" si="69"/>
        <v>0</v>
      </c>
      <c r="AB458" s="19">
        <f t="shared" si="70"/>
        <v>0</v>
      </c>
      <c r="AC458" s="19">
        <f t="shared" si="70"/>
        <v>0</v>
      </c>
      <c r="AD458" s="19">
        <f t="shared" si="70"/>
        <v>-86973.659290267038</v>
      </c>
      <c r="AE458" s="19">
        <f t="shared" si="71"/>
        <v>86889.578972262068</v>
      </c>
      <c r="AF458" s="19">
        <f t="shared" si="72"/>
        <v>9.34225755603984</v>
      </c>
      <c r="AG458" s="112"/>
      <c r="AH458" s="117">
        <f>'[4]Sped FY 2021'!DZ474</f>
        <v>1343</v>
      </c>
      <c r="AI458" s="19">
        <f t="shared" si="73"/>
        <v>0</v>
      </c>
      <c r="AJ458" s="19">
        <f t="shared" si="73"/>
        <v>6.9562602800432222E-2</v>
      </c>
      <c r="AK458" s="19">
        <f t="shared" si="73"/>
        <v>0</v>
      </c>
      <c r="AL458" s="19">
        <f t="shared" si="73"/>
        <v>0</v>
      </c>
      <c r="AM458" s="19">
        <f t="shared" si="73"/>
        <v>0</v>
      </c>
      <c r="AN458" s="19">
        <f t="shared" si="73"/>
        <v>-64.760729181137037</v>
      </c>
      <c r="AO458" s="19">
        <f t="shared" si="73"/>
        <v>64.698122838616584</v>
      </c>
      <c r="AP458" s="19">
        <f t="shared" si="74"/>
        <v>6.9562602799998806E-3</v>
      </c>
      <c r="AQ458" s="118">
        <f>'[4]Sped FY 2021'!CR474</f>
        <v>58.929284498324463</v>
      </c>
      <c r="AR458" s="119">
        <f>'[4]Sped FY 2021'!CS474</f>
        <v>58.922898813050345</v>
      </c>
      <c r="AS458" s="188">
        <f>'[5]Sped FY 2021'!CO474</f>
        <v>0.59252472165528702</v>
      </c>
      <c r="AT458" s="189">
        <f>'[5]Sped FY 2021'!CQ474</f>
        <v>0.59252959332060207</v>
      </c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  <c r="CB458" s="162"/>
      <c r="CC458" s="162"/>
      <c r="CD458" s="162"/>
      <c r="CE458" s="162"/>
      <c r="CF458" s="162"/>
      <c r="CG458" s="162"/>
      <c r="CH458" s="162"/>
      <c r="CI458" s="162"/>
      <c r="CJ458" s="162"/>
    </row>
    <row r="459" spans="1:88" ht="15" x14ac:dyDescent="0.25">
      <c r="A459" s="194">
        <v>4118</v>
      </c>
      <c r="B459" s="194">
        <v>7</v>
      </c>
      <c r="C459" s="195" t="s">
        <v>415</v>
      </c>
      <c r="D459" s="167">
        <v>7</v>
      </c>
      <c r="E459" s="120">
        <f>'[4]Sped FY 2021'!AB475</f>
        <v>1072721.1217570528</v>
      </c>
      <c r="F459" s="120">
        <f>'[4]Sped FY 2021'!AK475</f>
        <v>415982.67334659363</v>
      </c>
      <c r="G459" s="120">
        <f>'[4]Sped FY 2021'!BP475</f>
        <v>0</v>
      </c>
      <c r="H459" s="120">
        <f>-'[4]Sped FY 2021'!CI475</f>
        <v>0</v>
      </c>
      <c r="I459" s="120">
        <f>'[4]Sped FY 2021'!CB475</f>
        <v>0</v>
      </c>
      <c r="J459" s="120">
        <f>'[4]Sped FY 2021'!BF475-'[4]Sped FY 2021'!BI475</f>
        <v>741690.19200025033</v>
      </c>
      <c r="K459" s="120">
        <f>'[4]Sped FY 2021'!CJ475</f>
        <v>92711.27400003119</v>
      </c>
      <c r="L459" s="138">
        <f t="shared" si="66"/>
        <v>2323105.2611039281</v>
      </c>
      <c r="M459" s="134">
        <f t="shared" si="67"/>
        <v>0</v>
      </c>
      <c r="N459" s="158">
        <v>4118</v>
      </c>
      <c r="O459" s="159">
        <v>7</v>
      </c>
      <c r="P459" s="14" t="s">
        <v>415</v>
      </c>
      <c r="Q459" s="14">
        <v>7</v>
      </c>
      <c r="R459" s="120">
        <v>1044243.0670199709</v>
      </c>
      <c r="S459" s="120">
        <v>432103.48179368564</v>
      </c>
      <c r="T459" s="120">
        <v>0</v>
      </c>
      <c r="U459" s="120">
        <v>0</v>
      </c>
      <c r="V459" s="120">
        <v>845522.9876612724</v>
      </c>
      <c r="W459" s="138">
        <v>2321869.5364749287</v>
      </c>
      <c r="X459" s="152"/>
      <c r="Y459" s="19">
        <f t="shared" si="68"/>
        <v>28478.054737081984</v>
      </c>
      <c r="Z459" s="19">
        <f t="shared" si="68"/>
        <v>-16120.808447092015</v>
      </c>
      <c r="AA459" s="19">
        <f t="shared" si="69"/>
        <v>0</v>
      </c>
      <c r="AB459" s="19">
        <f t="shared" si="70"/>
        <v>0</v>
      </c>
      <c r="AC459" s="19">
        <f t="shared" si="70"/>
        <v>0</v>
      </c>
      <c r="AD459" s="19">
        <f t="shared" si="70"/>
        <v>-103832.79566102207</v>
      </c>
      <c r="AE459" s="19">
        <f t="shared" si="71"/>
        <v>92711.27400003119</v>
      </c>
      <c r="AF459" s="19">
        <f t="shared" si="72"/>
        <v>1235.7246289993636</v>
      </c>
      <c r="AG459" s="112"/>
      <c r="AH459" s="117">
        <f>'[4]Sped FY 2021'!DZ475</f>
        <v>732</v>
      </c>
      <c r="AI459" s="19">
        <f t="shared" si="73"/>
        <v>38.904446362133861</v>
      </c>
      <c r="AJ459" s="19">
        <f t="shared" si="73"/>
        <v>-22.02296235941532</v>
      </c>
      <c r="AK459" s="19">
        <f t="shared" si="73"/>
        <v>0</v>
      </c>
      <c r="AL459" s="19">
        <f t="shared" si="73"/>
        <v>0</v>
      </c>
      <c r="AM459" s="19">
        <f t="shared" si="73"/>
        <v>0</v>
      </c>
      <c r="AN459" s="19">
        <f t="shared" si="73"/>
        <v>-141.84808150412852</v>
      </c>
      <c r="AO459" s="19">
        <f t="shared" si="73"/>
        <v>126.65474590168195</v>
      </c>
      <c r="AP459" s="19">
        <f t="shared" si="74"/>
        <v>1.6881484002723546</v>
      </c>
      <c r="AQ459" s="118">
        <f>'[4]Sped FY 2021'!CR475</f>
        <v>97.158396220268898</v>
      </c>
      <c r="AR459" s="119">
        <f>'[4]Sped FY 2021'!CS475</f>
        <v>95.470247819996544</v>
      </c>
      <c r="AS459" s="188">
        <f>'[5]Sped FY 2021'!CO475</f>
        <v>0.66333020654872554</v>
      </c>
      <c r="AT459" s="189">
        <f>'[5]Sped FY 2021'!CQ475</f>
        <v>0.66384172081772863</v>
      </c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  <c r="CB459" s="162"/>
      <c r="CC459" s="162"/>
      <c r="CD459" s="162"/>
      <c r="CE459" s="162"/>
      <c r="CF459" s="162"/>
      <c r="CG459" s="162"/>
      <c r="CH459" s="162"/>
      <c r="CI459" s="162"/>
      <c r="CJ459" s="162"/>
    </row>
    <row r="460" spans="1:88" ht="15" x14ac:dyDescent="0.25">
      <c r="A460" s="194">
        <v>4119</v>
      </c>
      <c r="B460" s="194">
        <v>7</v>
      </c>
      <c r="C460" s="195" t="s">
        <v>416</v>
      </c>
      <c r="D460" s="167">
        <v>7</v>
      </c>
      <c r="E460" s="120">
        <f>'[4]Sped FY 2021'!AB476</f>
        <v>284062.24330715765</v>
      </c>
      <c r="F460" s="120">
        <f>'[4]Sped FY 2021'!AK476</f>
        <v>239437.22327734309</v>
      </c>
      <c r="G460" s="120">
        <f>'[4]Sped FY 2021'!BP476</f>
        <v>0</v>
      </c>
      <c r="H460" s="120">
        <f>-'[4]Sped FY 2021'!CI476</f>
        <v>0</v>
      </c>
      <c r="I460" s="120">
        <f>'[4]Sped FY 2021'!CB476</f>
        <v>0</v>
      </c>
      <c r="J460" s="120">
        <f>'[4]Sped FY 2021'!BF476-'[4]Sped FY 2021'!BI476</f>
        <v>243602.02586110865</v>
      </c>
      <c r="K460" s="120">
        <f>'[4]Sped FY 2021'!CJ476</f>
        <v>30450.253232638548</v>
      </c>
      <c r="L460" s="138">
        <f t="shared" si="66"/>
        <v>797551.745678248</v>
      </c>
      <c r="M460" s="134">
        <f t="shared" si="67"/>
        <v>0</v>
      </c>
      <c r="N460" s="158">
        <v>4119</v>
      </c>
      <c r="O460" s="159">
        <v>7</v>
      </c>
      <c r="P460" s="14" t="s">
        <v>416</v>
      </c>
      <c r="Q460" s="14">
        <v>7</v>
      </c>
      <c r="R460" s="120">
        <v>268644.05039501557</v>
      </c>
      <c r="S460" s="120">
        <v>248070.13386050638</v>
      </c>
      <c r="T460" s="120">
        <v>0</v>
      </c>
      <c r="U460" s="120">
        <v>0</v>
      </c>
      <c r="V460" s="120">
        <v>280159.03318982804</v>
      </c>
      <c r="W460" s="138">
        <v>796873.21744535002</v>
      </c>
      <c r="X460" s="152"/>
      <c r="Y460" s="19">
        <f t="shared" si="68"/>
        <v>15418.192912142084</v>
      </c>
      <c r="Z460" s="19">
        <f t="shared" si="68"/>
        <v>-8632.9105831632914</v>
      </c>
      <c r="AA460" s="19">
        <f t="shared" si="69"/>
        <v>0</v>
      </c>
      <c r="AB460" s="19">
        <f t="shared" si="70"/>
        <v>0</v>
      </c>
      <c r="AC460" s="19">
        <f t="shared" si="70"/>
        <v>0</v>
      </c>
      <c r="AD460" s="19">
        <f t="shared" si="70"/>
        <v>-36557.007328719395</v>
      </c>
      <c r="AE460" s="19">
        <f t="shared" si="71"/>
        <v>30450.253232638548</v>
      </c>
      <c r="AF460" s="19">
        <f t="shared" si="72"/>
        <v>678.52823289798107</v>
      </c>
      <c r="AG460" s="112"/>
      <c r="AH460" s="117">
        <f>'[4]Sped FY 2021'!DZ476</f>
        <v>90</v>
      </c>
      <c r="AI460" s="19">
        <f t="shared" si="73"/>
        <v>171.31325457935648</v>
      </c>
      <c r="AJ460" s="19">
        <f t="shared" si="73"/>
        <v>-95.921228701814343</v>
      </c>
      <c r="AK460" s="19">
        <f t="shared" si="73"/>
        <v>0</v>
      </c>
      <c r="AL460" s="19">
        <f t="shared" si="73"/>
        <v>0</v>
      </c>
      <c r="AM460" s="19">
        <f t="shared" si="73"/>
        <v>0</v>
      </c>
      <c r="AN460" s="19">
        <f t="shared" si="73"/>
        <v>-406.18897031910438</v>
      </c>
      <c r="AO460" s="19">
        <f t="shared" si="73"/>
        <v>338.3361470293172</v>
      </c>
      <c r="AP460" s="19">
        <f t="shared" si="74"/>
        <v>7.5392025877553452</v>
      </c>
      <c r="AQ460" s="118">
        <f>'[4]Sped FY 2021'!CR476</f>
        <v>337.46249587421676</v>
      </c>
      <c r="AR460" s="119">
        <f>'[4]Sped FY 2021'!CS476</f>
        <v>329.92329328646139</v>
      </c>
      <c r="AS460" s="188">
        <f>'[5]Sped FY 2021'!CO476</f>
        <v>0.64089609993498653</v>
      </c>
      <c r="AT460" s="189">
        <f>'[5]Sped FY 2021'!CQ476</f>
        <v>0.64178541366154696</v>
      </c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  <c r="CB460" s="162"/>
      <c r="CC460" s="162"/>
      <c r="CD460" s="162"/>
      <c r="CE460" s="162"/>
      <c r="CF460" s="162"/>
      <c r="CG460" s="162"/>
      <c r="CH460" s="162"/>
      <c r="CI460" s="162"/>
      <c r="CJ460" s="162"/>
    </row>
    <row r="461" spans="1:88" ht="15" x14ac:dyDescent="0.25">
      <c r="A461" s="194">
        <v>4120</v>
      </c>
      <c r="B461" s="194">
        <v>7</v>
      </c>
      <c r="C461" s="195" t="s">
        <v>417</v>
      </c>
      <c r="D461" s="167">
        <v>7</v>
      </c>
      <c r="E461" s="120">
        <f>'[4]Sped FY 2021'!AB477</f>
        <v>891672.36713729077</v>
      </c>
      <c r="F461" s="120">
        <f>'[4]Sped FY 2021'!AK477</f>
        <v>221566.8228125725</v>
      </c>
      <c r="G461" s="120">
        <f>'[4]Sped FY 2021'!BP477</f>
        <v>0</v>
      </c>
      <c r="H461" s="120">
        <f>-'[4]Sped FY 2021'!CI477</f>
        <v>0</v>
      </c>
      <c r="I461" s="120">
        <f>'[4]Sped FY 2021'!CB477</f>
        <v>0</v>
      </c>
      <c r="J461" s="120">
        <f>'[4]Sped FY 2021'!BF477-'[4]Sped FY 2021'!BI477</f>
        <v>672954.39614895708</v>
      </c>
      <c r="K461" s="120">
        <f>'[4]Sped FY 2021'!CJ477</f>
        <v>84119.299518619548</v>
      </c>
      <c r="L461" s="138">
        <f t="shared" si="66"/>
        <v>1870312.8856174401</v>
      </c>
      <c r="M461" s="134">
        <f t="shared" si="67"/>
        <v>0</v>
      </c>
      <c r="N461" s="158">
        <v>4120</v>
      </c>
      <c r="O461" s="159">
        <v>7</v>
      </c>
      <c r="P461" s="14" t="s">
        <v>417</v>
      </c>
      <c r="Q461" s="14">
        <v>7</v>
      </c>
      <c r="R461" s="120">
        <v>847894.54125716561</v>
      </c>
      <c r="S461" s="120">
        <v>248669.83403893886</v>
      </c>
      <c r="T461" s="120">
        <v>0</v>
      </c>
      <c r="U461" s="120">
        <v>0</v>
      </c>
      <c r="V461" s="120">
        <v>772081.02885595965</v>
      </c>
      <c r="W461" s="138">
        <v>1868645.4041520641</v>
      </c>
      <c r="X461" s="152"/>
      <c r="Y461" s="19">
        <f t="shared" si="68"/>
        <v>43777.825880125165</v>
      </c>
      <c r="Z461" s="19">
        <f t="shared" si="68"/>
        <v>-27103.011226366361</v>
      </c>
      <c r="AA461" s="19">
        <f t="shared" si="69"/>
        <v>0</v>
      </c>
      <c r="AB461" s="19">
        <f t="shared" si="70"/>
        <v>0</v>
      </c>
      <c r="AC461" s="19">
        <f t="shared" si="70"/>
        <v>0</v>
      </c>
      <c r="AD461" s="19">
        <f t="shared" si="70"/>
        <v>-99126.632707002573</v>
      </c>
      <c r="AE461" s="19">
        <f t="shared" si="71"/>
        <v>84119.299518619548</v>
      </c>
      <c r="AF461" s="19">
        <f t="shared" si="72"/>
        <v>1667.4814653759822</v>
      </c>
      <c r="AG461" s="112"/>
      <c r="AH461" s="117">
        <f>'[4]Sped FY 2021'!DZ477</f>
        <v>1180</v>
      </c>
      <c r="AI461" s="19">
        <f t="shared" si="73"/>
        <v>37.099852440784041</v>
      </c>
      <c r="AJ461" s="19">
        <f t="shared" si="73"/>
        <v>-22.968653581666409</v>
      </c>
      <c r="AK461" s="19">
        <f t="shared" si="73"/>
        <v>0</v>
      </c>
      <c r="AL461" s="19">
        <f t="shared" si="73"/>
        <v>0</v>
      </c>
      <c r="AM461" s="19">
        <f t="shared" si="73"/>
        <v>0</v>
      </c>
      <c r="AN461" s="19">
        <f t="shared" si="73"/>
        <v>-84.005620938137767</v>
      </c>
      <c r="AO461" s="19">
        <f t="shared" si="73"/>
        <v>71.287541964931819</v>
      </c>
      <c r="AP461" s="19">
        <f t="shared" si="74"/>
        <v>1.4131198859118494</v>
      </c>
      <c r="AQ461" s="118">
        <f>'[4]Sped FY 2021'!CR477</f>
        <v>69.781410536885247</v>
      </c>
      <c r="AR461" s="119">
        <f>'[4]Sped FY 2021'!CS477</f>
        <v>68.368290650973393</v>
      </c>
      <c r="AS461" s="188">
        <f>'[5]Sped FY 2021'!CO477</f>
        <v>0.61350991921023601</v>
      </c>
      <c r="AT461" s="189">
        <f>'[5]Sped FY 2021'!CQ477</f>
        <v>0.61436309870556849</v>
      </c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  <c r="CB461" s="162"/>
      <c r="CC461" s="162"/>
      <c r="CD461" s="162"/>
      <c r="CE461" s="162"/>
      <c r="CF461" s="162"/>
      <c r="CG461" s="162"/>
      <c r="CH461" s="162"/>
      <c r="CI461" s="162"/>
      <c r="CJ461" s="162"/>
    </row>
    <row r="462" spans="1:88" ht="15" x14ac:dyDescent="0.25">
      <c r="A462" s="194">
        <v>4121</v>
      </c>
      <c r="B462" s="194">
        <v>7</v>
      </c>
      <c r="C462" s="195" t="s">
        <v>418</v>
      </c>
      <c r="D462" s="167">
        <v>7</v>
      </c>
      <c r="E462" s="120">
        <f>'[4]Sped FY 2021'!AB478</f>
        <v>223502.80235968388</v>
      </c>
      <c r="F462" s="120">
        <f>'[4]Sped FY 2021'!AK478</f>
        <v>20921.925995083329</v>
      </c>
      <c r="G462" s="120">
        <f>'[4]Sped FY 2021'!BP478</f>
        <v>0</v>
      </c>
      <c r="H462" s="120">
        <f>-'[4]Sped FY 2021'!CI478</f>
        <v>0</v>
      </c>
      <c r="I462" s="120">
        <f>'[4]Sped FY 2021'!CB478</f>
        <v>0</v>
      </c>
      <c r="J462" s="120">
        <f>'[4]Sped FY 2021'!BF478-'[4]Sped FY 2021'!BI478</f>
        <v>176387.23538415766</v>
      </c>
      <c r="K462" s="120">
        <f>'[4]Sped FY 2021'!CJ478</f>
        <v>22048.404423019681</v>
      </c>
      <c r="L462" s="138">
        <f t="shared" si="66"/>
        <v>442860.3681619445</v>
      </c>
      <c r="M462" s="134">
        <f t="shared" si="67"/>
        <v>0</v>
      </c>
      <c r="N462" s="158">
        <v>4121</v>
      </c>
      <c r="O462" s="159">
        <v>7</v>
      </c>
      <c r="P462" s="14" t="s">
        <v>418</v>
      </c>
      <c r="Q462" s="14">
        <v>7</v>
      </c>
      <c r="R462" s="120">
        <v>223502.80235968388</v>
      </c>
      <c r="S462" s="120">
        <v>21061.170521721266</v>
      </c>
      <c r="T462" s="120">
        <v>0</v>
      </c>
      <c r="U462" s="120">
        <v>0</v>
      </c>
      <c r="V462" s="120">
        <v>198310.31973320319</v>
      </c>
      <c r="W462" s="138">
        <v>442874.2926146083</v>
      </c>
      <c r="X462" s="152"/>
      <c r="Y462" s="19">
        <f t="shared" si="68"/>
        <v>0</v>
      </c>
      <c r="Z462" s="19">
        <f t="shared" si="68"/>
        <v>-139.24452663793636</v>
      </c>
      <c r="AA462" s="19">
        <f t="shared" si="69"/>
        <v>0</v>
      </c>
      <c r="AB462" s="19">
        <f t="shared" si="70"/>
        <v>0</v>
      </c>
      <c r="AC462" s="19">
        <f t="shared" si="70"/>
        <v>0</v>
      </c>
      <c r="AD462" s="19">
        <f t="shared" si="70"/>
        <v>-21923.08434904553</v>
      </c>
      <c r="AE462" s="19">
        <f t="shared" si="71"/>
        <v>22048.404423019681</v>
      </c>
      <c r="AF462" s="19">
        <f t="shared" si="72"/>
        <v>-13.924452663806733</v>
      </c>
      <c r="AG462" s="112"/>
      <c r="AH462" s="117">
        <f>'[4]Sped FY 2021'!DZ478</f>
        <v>320</v>
      </c>
      <c r="AI462" s="19">
        <f t="shared" si="73"/>
        <v>0</v>
      </c>
      <c r="AJ462" s="19">
        <f t="shared" si="73"/>
        <v>-0.43513914574355111</v>
      </c>
      <c r="AK462" s="19">
        <f t="shared" si="73"/>
        <v>0</v>
      </c>
      <c r="AL462" s="19">
        <f t="shared" si="73"/>
        <v>0</v>
      </c>
      <c r="AM462" s="19">
        <f t="shared" si="73"/>
        <v>0</v>
      </c>
      <c r="AN462" s="19">
        <f t="shared" si="73"/>
        <v>-68.509638590767281</v>
      </c>
      <c r="AO462" s="19">
        <f t="shared" si="73"/>
        <v>68.90126382193651</v>
      </c>
      <c r="AP462" s="19">
        <f t="shared" si="74"/>
        <v>-4.3513914574396038E-2</v>
      </c>
      <c r="AQ462" s="118">
        <f>'[4]Sped FY 2021'!CR478</f>
        <v>48.082293199662288</v>
      </c>
      <c r="AR462" s="119">
        <f>'[4]Sped FY 2021'!CS478</f>
        <v>48.125807114236679</v>
      </c>
      <c r="AS462" s="188">
        <f>'[5]Sped FY 2021'!CO478</f>
        <v>0.55572104710123216</v>
      </c>
      <c r="AT462" s="189">
        <f>'[5]Sped FY 2021'!CQ478</f>
        <v>0.55568881287035776</v>
      </c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  <c r="CB462" s="162"/>
      <c r="CC462" s="162"/>
      <c r="CD462" s="162"/>
      <c r="CE462" s="162"/>
      <c r="CF462" s="162"/>
      <c r="CG462" s="162"/>
      <c r="CH462" s="162"/>
      <c r="CI462" s="162"/>
      <c r="CJ462" s="162"/>
    </row>
    <row r="463" spans="1:88" ht="15" x14ac:dyDescent="0.25">
      <c r="A463" s="194">
        <v>4122</v>
      </c>
      <c r="B463" s="194">
        <v>7</v>
      </c>
      <c r="C463" s="195" t="s">
        <v>419</v>
      </c>
      <c r="D463" s="167">
        <v>7</v>
      </c>
      <c r="E463" s="120">
        <f>'[4]Sped FY 2021'!AB479</f>
        <v>868719.98088514106</v>
      </c>
      <c r="F463" s="120">
        <f>'[4]Sped FY 2021'!AK479</f>
        <v>144760.51480858709</v>
      </c>
      <c r="G463" s="120">
        <f>'[4]Sped FY 2021'!BP479</f>
        <v>0</v>
      </c>
      <c r="H463" s="120">
        <f>-'[4]Sped FY 2021'!CI479</f>
        <v>0</v>
      </c>
      <c r="I463" s="120">
        <f>'[4]Sped FY 2021'!CB479</f>
        <v>0</v>
      </c>
      <c r="J463" s="120">
        <f>'[4]Sped FY 2021'!BF479-'[4]Sped FY 2021'!BI479</f>
        <v>673331.50693388167</v>
      </c>
      <c r="K463" s="120">
        <f>'[4]Sped FY 2021'!CJ479</f>
        <v>84166.438366735121</v>
      </c>
      <c r="L463" s="138">
        <f t="shared" si="66"/>
        <v>1770978.4409943449</v>
      </c>
      <c r="M463" s="134">
        <f t="shared" si="67"/>
        <v>0</v>
      </c>
      <c r="N463" s="158">
        <v>4122</v>
      </c>
      <c r="O463" s="159">
        <v>7</v>
      </c>
      <c r="P463" s="14" t="s">
        <v>419</v>
      </c>
      <c r="Q463" s="14">
        <v>7</v>
      </c>
      <c r="R463" s="120">
        <v>868719.98088514106</v>
      </c>
      <c r="S463" s="120">
        <v>144902.57936565863</v>
      </c>
      <c r="T463" s="120">
        <v>0</v>
      </c>
      <c r="U463" s="120">
        <v>0</v>
      </c>
      <c r="V463" s="120">
        <v>757370.08719925233</v>
      </c>
      <c r="W463" s="138">
        <v>1770992.647450052</v>
      </c>
      <c r="X463" s="152"/>
      <c r="Y463" s="19">
        <f t="shared" si="68"/>
        <v>0</v>
      </c>
      <c r="Z463" s="19">
        <f t="shared" si="68"/>
        <v>-142.06455707154237</v>
      </c>
      <c r="AA463" s="19">
        <f t="shared" si="69"/>
        <v>0</v>
      </c>
      <c r="AB463" s="19">
        <f t="shared" si="70"/>
        <v>0</v>
      </c>
      <c r="AC463" s="19">
        <f t="shared" si="70"/>
        <v>0</v>
      </c>
      <c r="AD463" s="19">
        <f t="shared" si="70"/>
        <v>-84038.580265370663</v>
      </c>
      <c r="AE463" s="19">
        <f t="shared" si="71"/>
        <v>84166.438366735121</v>
      </c>
      <c r="AF463" s="19">
        <f t="shared" si="72"/>
        <v>-14.206455707084388</v>
      </c>
      <c r="AG463" s="112"/>
      <c r="AH463" s="117">
        <f>'[4]Sped FY 2021'!DZ479</f>
        <v>1388</v>
      </c>
      <c r="AI463" s="19">
        <f t="shared" si="73"/>
        <v>0</v>
      </c>
      <c r="AJ463" s="19">
        <f t="shared" si="73"/>
        <v>-0.10235198636278268</v>
      </c>
      <c r="AK463" s="19">
        <f t="shared" si="73"/>
        <v>0</v>
      </c>
      <c r="AL463" s="19">
        <f t="shared" ref="AL463:AP523" si="75">IF($AH463&gt;0,AB463/$AH463,0)</f>
        <v>0</v>
      </c>
      <c r="AM463" s="19">
        <f t="shared" si="75"/>
        <v>0</v>
      </c>
      <c r="AN463" s="19">
        <f t="shared" si="75"/>
        <v>-60.54652756871085</v>
      </c>
      <c r="AO463" s="19">
        <f t="shared" si="75"/>
        <v>60.63864435643741</v>
      </c>
      <c r="AP463" s="19">
        <f t="shared" si="74"/>
        <v>-1.0235198636227944E-2</v>
      </c>
      <c r="AQ463" s="118">
        <f>'[4]Sped FY 2021'!CR479</f>
        <v>46.768138714568892</v>
      </c>
      <c r="AR463" s="119">
        <f>'[4]Sped FY 2021'!CS479</f>
        <v>46.778115158183418</v>
      </c>
      <c r="AS463" s="188">
        <f>'[5]Sped FY 2021'!CO479</f>
        <v>0.57846733273984108</v>
      </c>
      <c r="AT463" s="189">
        <f>'[5]Sped FY 2021'!CQ479</f>
        <v>0.57845924877996635</v>
      </c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  <c r="CB463" s="162"/>
      <c r="CC463" s="162"/>
      <c r="CD463" s="162"/>
      <c r="CE463" s="162"/>
      <c r="CF463" s="162"/>
      <c r="CG463" s="162"/>
      <c r="CH463" s="162"/>
      <c r="CI463" s="162"/>
      <c r="CJ463" s="162"/>
    </row>
    <row r="464" spans="1:88" ht="15" x14ac:dyDescent="0.25">
      <c r="A464" s="194">
        <v>4124</v>
      </c>
      <c r="B464" s="194">
        <v>7</v>
      </c>
      <c r="C464" s="195" t="s">
        <v>421</v>
      </c>
      <c r="D464" s="167">
        <v>7</v>
      </c>
      <c r="E464" s="120">
        <f>'[4]Sped FY 2021'!AB480</f>
        <v>1196646.5148652811</v>
      </c>
      <c r="F464" s="120">
        <f>'[4]Sped FY 2021'!AK480</f>
        <v>799242.90469109919</v>
      </c>
      <c r="G464" s="120">
        <f>'[4]Sped FY 2021'!BP480</f>
        <v>0</v>
      </c>
      <c r="H464" s="120">
        <f>-'[4]Sped FY 2021'!CI480</f>
        <v>0</v>
      </c>
      <c r="I464" s="120">
        <f>'[4]Sped FY 2021'!CB480</f>
        <v>0</v>
      </c>
      <c r="J464" s="120">
        <f>'[4]Sped FY 2021'!BF480-'[4]Sped FY 2021'!BI480</f>
        <v>1060581.419098651</v>
      </c>
      <c r="K464" s="120">
        <f>'[4]Sped FY 2021'!CJ480</f>
        <v>132572.67738733126</v>
      </c>
      <c r="L464" s="138">
        <f t="shared" si="66"/>
        <v>3189043.5160423624</v>
      </c>
      <c r="M464" s="134">
        <f t="shared" si="67"/>
        <v>0</v>
      </c>
      <c r="N464" s="158">
        <v>4124</v>
      </c>
      <c r="O464" s="159">
        <v>7</v>
      </c>
      <c r="P464" s="14" t="s">
        <v>421</v>
      </c>
      <c r="Q464" s="14">
        <v>7</v>
      </c>
      <c r="R464" s="120">
        <v>1146657.2825183505</v>
      </c>
      <c r="S464" s="120">
        <v>827348.42808140942</v>
      </c>
      <c r="T464" s="120">
        <v>0</v>
      </c>
      <c r="U464" s="120">
        <v>0</v>
      </c>
      <c r="V464" s="120">
        <v>1212849.4345469407</v>
      </c>
      <c r="W464" s="138">
        <v>3186855.1451467006</v>
      </c>
      <c r="X464" s="152"/>
      <c r="Y464" s="19">
        <f t="shared" si="68"/>
        <v>49989.232346930541</v>
      </c>
      <c r="Z464" s="19">
        <f t="shared" si="68"/>
        <v>-28105.523390310234</v>
      </c>
      <c r="AA464" s="19">
        <f t="shared" si="69"/>
        <v>0</v>
      </c>
      <c r="AB464" s="19">
        <f t="shared" si="70"/>
        <v>0</v>
      </c>
      <c r="AC464" s="19">
        <f t="shared" si="70"/>
        <v>0</v>
      </c>
      <c r="AD464" s="19">
        <f t="shared" si="70"/>
        <v>-152268.01544828969</v>
      </c>
      <c r="AE464" s="19">
        <f t="shared" si="71"/>
        <v>132572.67738733126</v>
      </c>
      <c r="AF464" s="19">
        <f t="shared" si="72"/>
        <v>2188.3708956618793</v>
      </c>
      <c r="AG464" s="112"/>
      <c r="AH464" s="117">
        <f>'[4]Sped FY 2021'!DZ480</f>
        <v>627</v>
      </c>
      <c r="AI464" s="19">
        <f t="shared" ref="AI464:AM527" si="76">IF($AH464&gt;0,Y464/$AH464,0)</f>
        <v>79.727643296539938</v>
      </c>
      <c r="AJ464" s="19">
        <f t="shared" si="76"/>
        <v>-44.825396156794632</v>
      </c>
      <c r="AK464" s="19">
        <f t="shared" si="76"/>
        <v>0</v>
      </c>
      <c r="AL464" s="19">
        <f t="shared" si="75"/>
        <v>0</v>
      </c>
      <c r="AM464" s="19">
        <f t="shared" si="75"/>
        <v>0</v>
      </c>
      <c r="AN464" s="19">
        <f t="shared" si="75"/>
        <v>-242.85169927956889</v>
      </c>
      <c r="AO464" s="19">
        <f t="shared" si="75"/>
        <v>211.43967685379786</v>
      </c>
      <c r="AP464" s="19">
        <f t="shared" si="74"/>
        <v>3.490224713974289</v>
      </c>
      <c r="AQ464" s="118">
        <f>'[4]Sped FY 2021'!CR480</f>
        <v>184.05480024266947</v>
      </c>
      <c r="AR464" s="119">
        <f>'[4]Sped FY 2021'!CS480</f>
        <v>180.70866737468495</v>
      </c>
      <c r="AS464" s="188">
        <f>'[5]Sped FY 2021'!CO480</f>
        <v>0.57714861576111731</v>
      </c>
      <c r="AT464" s="189">
        <f>'[5]Sped FY 2021'!CQ480</f>
        <v>0.57793160338084948</v>
      </c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  <c r="CB464" s="162"/>
      <c r="CC464" s="162"/>
      <c r="CD464" s="162"/>
      <c r="CE464" s="162"/>
      <c r="CF464" s="162"/>
      <c r="CG464" s="162"/>
      <c r="CH464" s="162"/>
      <c r="CI464" s="162"/>
      <c r="CJ464" s="162"/>
    </row>
    <row r="465" spans="1:88" ht="15" x14ac:dyDescent="0.25">
      <c r="A465" s="194">
        <v>4126</v>
      </c>
      <c r="B465" s="194">
        <v>7</v>
      </c>
      <c r="C465" s="195" t="s">
        <v>422</v>
      </c>
      <c r="D465" s="167">
        <v>7</v>
      </c>
      <c r="E465" s="120">
        <f>'[4]Sped FY 2021'!AB481</f>
        <v>614542.52740346466</v>
      </c>
      <c r="F465" s="120">
        <f>'[4]Sped FY 2021'!AK481</f>
        <v>129957.76725142423</v>
      </c>
      <c r="G465" s="120">
        <f>'[4]Sped FY 2021'!BP481</f>
        <v>0</v>
      </c>
      <c r="H465" s="120">
        <f>-'[4]Sped FY 2021'!CI481</f>
        <v>0</v>
      </c>
      <c r="I465" s="120">
        <f>'[4]Sped FY 2021'!CB481</f>
        <v>0</v>
      </c>
      <c r="J465" s="120">
        <f>'[4]Sped FY 2021'!BF481-'[4]Sped FY 2021'!BI481</f>
        <v>419523.91944238782</v>
      </c>
      <c r="K465" s="120">
        <f>'[4]Sped FY 2021'!CJ481</f>
        <v>52440.489930298419</v>
      </c>
      <c r="L465" s="138">
        <f t="shared" si="66"/>
        <v>1216464.7040275752</v>
      </c>
      <c r="M465" s="134">
        <f t="shared" si="67"/>
        <v>0</v>
      </c>
      <c r="N465" s="158">
        <v>4126</v>
      </c>
      <c r="O465" s="159">
        <v>7</v>
      </c>
      <c r="P465" s="14" t="s">
        <v>422</v>
      </c>
      <c r="Q465" s="14">
        <v>7</v>
      </c>
      <c r="R465" s="120">
        <v>614542.52740346466</v>
      </c>
      <c r="S465" s="120">
        <v>130148.74303883714</v>
      </c>
      <c r="T465" s="120">
        <v>0</v>
      </c>
      <c r="U465" s="120">
        <v>0</v>
      </c>
      <c r="V465" s="120">
        <v>471792.53116401471</v>
      </c>
      <c r="W465" s="138">
        <v>1216483.8016063166</v>
      </c>
      <c r="X465" s="152"/>
      <c r="Y465" s="19">
        <f t="shared" si="68"/>
        <v>0</v>
      </c>
      <c r="Z465" s="19">
        <f t="shared" si="68"/>
        <v>-190.97578741291363</v>
      </c>
      <c r="AA465" s="19">
        <f t="shared" si="69"/>
        <v>0</v>
      </c>
      <c r="AB465" s="19">
        <f t="shared" si="70"/>
        <v>0</v>
      </c>
      <c r="AC465" s="19">
        <f t="shared" si="70"/>
        <v>0</v>
      </c>
      <c r="AD465" s="19">
        <f t="shared" si="70"/>
        <v>-52268.61172162689</v>
      </c>
      <c r="AE465" s="19">
        <f t="shared" si="71"/>
        <v>52440.489930298419</v>
      </c>
      <c r="AF465" s="19">
        <f t="shared" si="72"/>
        <v>-19.09757874137722</v>
      </c>
      <c r="AG465" s="112"/>
      <c r="AH465" s="117">
        <f>'[4]Sped FY 2021'!DZ481</f>
        <v>769</v>
      </c>
      <c r="AI465" s="19">
        <f t="shared" si="76"/>
        <v>0</v>
      </c>
      <c r="AJ465" s="19">
        <f t="shared" si="76"/>
        <v>-0.24834302654475116</v>
      </c>
      <c r="AK465" s="19">
        <f t="shared" si="76"/>
        <v>0</v>
      </c>
      <c r="AL465" s="19">
        <f t="shared" si="75"/>
        <v>0</v>
      </c>
      <c r="AM465" s="19">
        <f t="shared" si="75"/>
        <v>0</v>
      </c>
      <c r="AN465" s="19">
        <f t="shared" si="75"/>
        <v>-67.969586113949148</v>
      </c>
      <c r="AO465" s="19">
        <f t="shared" si="75"/>
        <v>68.193094837839297</v>
      </c>
      <c r="AP465" s="19">
        <f t="shared" si="74"/>
        <v>-2.4834302654586762E-2</v>
      </c>
      <c r="AQ465" s="118">
        <f>'[4]Sped FY 2021'!CR481</f>
        <v>46.303492400700144</v>
      </c>
      <c r="AR465" s="119">
        <f>'[4]Sped FY 2021'!CS481</f>
        <v>46.328102682583364</v>
      </c>
      <c r="AS465" s="188">
        <f>'[5]Sped FY 2021'!CO481</f>
        <v>0.61640334165403732</v>
      </c>
      <c r="AT465" s="189">
        <f>'[5]Sped FY 2021'!CQ481</f>
        <v>0.61638727471269272</v>
      </c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  <c r="CB465" s="162"/>
      <c r="CC465" s="162"/>
      <c r="CD465" s="162"/>
      <c r="CE465" s="162"/>
      <c r="CF465" s="162"/>
      <c r="CG465" s="162"/>
      <c r="CH465" s="162"/>
      <c r="CI465" s="162"/>
      <c r="CJ465" s="162"/>
    </row>
    <row r="466" spans="1:88" ht="15" x14ac:dyDescent="0.25">
      <c r="A466" s="194">
        <v>4127</v>
      </c>
      <c r="B466" s="194">
        <v>7</v>
      </c>
      <c r="C466" s="195" t="s">
        <v>423</v>
      </c>
      <c r="D466" s="167">
        <v>7</v>
      </c>
      <c r="E466" s="120">
        <f>'[4]Sped FY 2021'!AB482</f>
        <v>168918.94816603005</v>
      </c>
      <c r="F466" s="120">
        <f>'[4]Sped FY 2021'!AK482</f>
        <v>121818.76218328666</v>
      </c>
      <c r="G466" s="120">
        <f>'[4]Sped FY 2021'!BP482</f>
        <v>0</v>
      </c>
      <c r="H466" s="120">
        <f>-'[4]Sped FY 2021'!CI482</f>
        <v>0</v>
      </c>
      <c r="I466" s="120">
        <f>'[4]Sped FY 2021'!CB482</f>
        <v>0</v>
      </c>
      <c r="J466" s="120">
        <f>'[4]Sped FY 2021'!BF482-'[4]Sped FY 2021'!BI482</f>
        <v>149394.07790668856</v>
      </c>
      <c r="K466" s="120">
        <f>'[4]Sped FY 2021'!CJ482</f>
        <v>18674.259738336052</v>
      </c>
      <c r="L466" s="138">
        <f t="shared" si="66"/>
        <v>458806.04799434129</v>
      </c>
      <c r="M466" s="134">
        <f t="shared" si="67"/>
        <v>0</v>
      </c>
      <c r="N466" s="158">
        <v>4127</v>
      </c>
      <c r="O466" s="159">
        <v>7</v>
      </c>
      <c r="P466" s="14" t="s">
        <v>423</v>
      </c>
      <c r="Q466" s="14">
        <v>7</v>
      </c>
      <c r="R466" s="120">
        <v>149009.76750990638</v>
      </c>
      <c r="S466" s="120">
        <v>132970.65029079036</v>
      </c>
      <c r="T466" s="120">
        <v>0</v>
      </c>
      <c r="U466" s="120">
        <v>0</v>
      </c>
      <c r="V466" s="120">
        <v>175949.90093878258</v>
      </c>
      <c r="W466" s="138">
        <v>457930.31873947929</v>
      </c>
      <c r="X466" s="152"/>
      <c r="Y466" s="19">
        <f t="shared" si="68"/>
        <v>19909.180656123674</v>
      </c>
      <c r="Z466" s="19">
        <f t="shared" si="68"/>
        <v>-11151.888107503706</v>
      </c>
      <c r="AA466" s="19">
        <f t="shared" si="69"/>
        <v>0</v>
      </c>
      <c r="AB466" s="19">
        <f t="shared" si="70"/>
        <v>0</v>
      </c>
      <c r="AC466" s="19">
        <f t="shared" si="70"/>
        <v>0</v>
      </c>
      <c r="AD466" s="19">
        <f t="shared" si="70"/>
        <v>-26555.82303209402</v>
      </c>
      <c r="AE466" s="19">
        <f t="shared" si="71"/>
        <v>18674.259738336052</v>
      </c>
      <c r="AF466" s="19">
        <f t="shared" si="72"/>
        <v>875.72925486200256</v>
      </c>
      <c r="AG466" s="112"/>
      <c r="AH466" s="117">
        <f>'[4]Sped FY 2021'!DZ482</f>
        <v>120</v>
      </c>
      <c r="AI466" s="19">
        <f t="shared" si="76"/>
        <v>165.90983880103062</v>
      </c>
      <c r="AJ466" s="19">
        <f t="shared" si="76"/>
        <v>-92.93240089586422</v>
      </c>
      <c r="AK466" s="19">
        <f t="shared" si="76"/>
        <v>0</v>
      </c>
      <c r="AL466" s="19">
        <f t="shared" si="75"/>
        <v>0</v>
      </c>
      <c r="AM466" s="19">
        <f t="shared" si="75"/>
        <v>0</v>
      </c>
      <c r="AN466" s="19">
        <f t="shared" si="75"/>
        <v>-221.29852526745017</v>
      </c>
      <c r="AO466" s="19">
        <f t="shared" si="75"/>
        <v>155.61883115280042</v>
      </c>
      <c r="AP466" s="19">
        <f t="shared" si="74"/>
        <v>7.2977437905166882</v>
      </c>
      <c r="AQ466" s="118">
        <f>'[4]Sped FY 2021'!CR482</f>
        <v>150.61101682630286</v>
      </c>
      <c r="AR466" s="119">
        <f>'[4]Sped FY 2021'!CS482</f>
        <v>143.18958246306553</v>
      </c>
      <c r="AS466" s="188">
        <f>'[5]Sped FY 2021'!CO482</f>
        <v>0.64991760735791315</v>
      </c>
      <c r="AT466" s="189">
        <f>'[5]Sped FY 2021'!CQ482</f>
        <v>0.65175167096363629</v>
      </c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  <c r="CB466" s="162"/>
      <c r="CC466" s="162"/>
      <c r="CD466" s="162"/>
      <c r="CE466" s="162"/>
      <c r="CF466" s="162"/>
      <c r="CG466" s="162"/>
      <c r="CH466" s="162"/>
      <c r="CI466" s="162"/>
      <c r="CJ466" s="162"/>
    </row>
    <row r="467" spans="1:88" ht="15" x14ac:dyDescent="0.25">
      <c r="A467" s="194">
        <v>4131</v>
      </c>
      <c r="B467" s="194">
        <v>7</v>
      </c>
      <c r="C467" s="195" t="s">
        <v>424</v>
      </c>
      <c r="D467" s="167">
        <v>7</v>
      </c>
      <c r="E467" s="120">
        <f>'[4]Sped FY 2021'!AB483</f>
        <v>624053.72636097402</v>
      </c>
      <c r="F467" s="120">
        <f>'[4]Sped FY 2021'!AK483</f>
        <v>272001.79013689869</v>
      </c>
      <c r="G467" s="120">
        <f>'[4]Sped FY 2021'!BP483</f>
        <v>0</v>
      </c>
      <c r="H467" s="120">
        <f>-'[4]Sped FY 2021'!CI483</f>
        <v>0</v>
      </c>
      <c r="I467" s="120">
        <f>'[4]Sped FY 2021'!CB483</f>
        <v>0</v>
      </c>
      <c r="J467" s="120">
        <f>'[4]Sped FY 2021'!BF483-'[4]Sped FY 2021'!BI483</f>
        <v>360640.36157425592</v>
      </c>
      <c r="K467" s="120">
        <f>'[4]Sped FY 2021'!CJ483</f>
        <v>45080.045196781939</v>
      </c>
      <c r="L467" s="138">
        <f t="shared" si="66"/>
        <v>1301775.9232689105</v>
      </c>
      <c r="M467" s="134">
        <f t="shared" si="67"/>
        <v>0</v>
      </c>
      <c r="N467" s="158">
        <v>4131</v>
      </c>
      <c r="O467" s="159">
        <v>7</v>
      </c>
      <c r="P467" s="14" t="s">
        <v>424</v>
      </c>
      <c r="Q467" s="14">
        <v>7</v>
      </c>
      <c r="R467" s="120">
        <v>619570.82199778059</v>
      </c>
      <c r="S467" s="120">
        <v>274812.15003323805</v>
      </c>
      <c r="T467" s="120">
        <v>0</v>
      </c>
      <c r="U467" s="120">
        <v>0</v>
      </c>
      <c r="V467" s="120">
        <v>407225.69679120654</v>
      </c>
      <c r="W467" s="138">
        <v>1301608.6688222252</v>
      </c>
      <c r="X467" s="152"/>
      <c r="Y467" s="19">
        <f t="shared" si="68"/>
        <v>4482.9043631934328</v>
      </c>
      <c r="Z467" s="19">
        <f t="shared" si="68"/>
        <v>-2810.3598963393597</v>
      </c>
      <c r="AA467" s="19">
        <f t="shared" si="69"/>
        <v>0</v>
      </c>
      <c r="AB467" s="19">
        <f t="shared" si="70"/>
        <v>0</v>
      </c>
      <c r="AC467" s="19">
        <f t="shared" si="70"/>
        <v>0</v>
      </c>
      <c r="AD467" s="19">
        <f t="shared" si="70"/>
        <v>-46585.335216950625</v>
      </c>
      <c r="AE467" s="19">
        <f t="shared" si="71"/>
        <v>45080.045196781939</v>
      </c>
      <c r="AF467" s="19">
        <f t="shared" si="72"/>
        <v>167.25444668531418</v>
      </c>
      <c r="AG467" s="112"/>
      <c r="AH467" s="117">
        <f>'[4]Sped FY 2021'!DZ483</f>
        <v>365</v>
      </c>
      <c r="AI467" s="19">
        <f t="shared" si="76"/>
        <v>12.281929762173789</v>
      </c>
      <c r="AJ467" s="19">
        <f t="shared" si="76"/>
        <v>-7.6996161543544099</v>
      </c>
      <c r="AK467" s="19">
        <f t="shared" si="76"/>
        <v>0</v>
      </c>
      <c r="AL467" s="19">
        <f t="shared" si="75"/>
        <v>0</v>
      </c>
      <c r="AM467" s="19">
        <f t="shared" si="75"/>
        <v>0</v>
      </c>
      <c r="AN467" s="19">
        <f t="shared" si="75"/>
        <v>-127.63105538890582</v>
      </c>
      <c r="AO467" s="19">
        <f t="shared" si="75"/>
        <v>123.50697314186833</v>
      </c>
      <c r="AP467" s="19">
        <f t="shared" si="74"/>
        <v>0.4582313607816827</v>
      </c>
      <c r="AQ467" s="118">
        <f>'[4]Sped FY 2021'!CR483</f>
        <v>109.54053559909219</v>
      </c>
      <c r="AR467" s="119">
        <f>'[4]Sped FY 2021'!CS483</f>
        <v>109.06538092100891</v>
      </c>
      <c r="AS467" s="188">
        <f>'[5]Sped FY 2021'!CO483</f>
        <v>0.63099953406446774</v>
      </c>
      <c r="AT467" s="189">
        <f>'[5]Sped FY 2021'!CQ483</f>
        <v>0.63115417846279498</v>
      </c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  <c r="CB467" s="162"/>
      <c r="CC467" s="162"/>
      <c r="CD467" s="162"/>
      <c r="CE467" s="162"/>
      <c r="CF467" s="162"/>
      <c r="CG467" s="162"/>
      <c r="CH467" s="162"/>
      <c r="CI467" s="162"/>
      <c r="CJ467" s="162"/>
    </row>
    <row r="468" spans="1:88" ht="15" x14ac:dyDescent="0.25">
      <c r="A468" s="194">
        <v>4132</v>
      </c>
      <c r="B468" s="194">
        <v>7</v>
      </c>
      <c r="C468" s="195" t="s">
        <v>425</v>
      </c>
      <c r="D468" s="167">
        <v>7</v>
      </c>
      <c r="E468" s="120">
        <f>'[4]Sped FY 2021'!AB484</f>
        <v>776509.69663665467</v>
      </c>
      <c r="F468" s="120">
        <f>'[4]Sped FY 2021'!AK484</f>
        <v>540579.13286169991</v>
      </c>
      <c r="G468" s="120">
        <f>'[4]Sped FY 2021'!BP484</f>
        <v>0</v>
      </c>
      <c r="H468" s="120">
        <f>-'[4]Sped FY 2021'!CI484</f>
        <v>0</v>
      </c>
      <c r="I468" s="120">
        <f>'[4]Sped FY 2021'!CB484</f>
        <v>0</v>
      </c>
      <c r="J468" s="120">
        <f>'[4]Sped FY 2021'!BF484-'[4]Sped FY 2021'!BI484</f>
        <v>829063.74808275548</v>
      </c>
      <c r="K468" s="120">
        <f>'[4]Sped FY 2021'!CJ484</f>
        <v>103632.96851034432</v>
      </c>
      <c r="L468" s="138">
        <f t="shared" ref="L468:L531" si="77">SUM(E468:K468)</f>
        <v>2249785.5460914541</v>
      </c>
      <c r="M468" s="134">
        <f t="shared" ref="M468:M531" si="78">N468-A468</f>
        <v>0</v>
      </c>
      <c r="N468" s="158">
        <v>4132</v>
      </c>
      <c r="O468" s="159">
        <v>7</v>
      </c>
      <c r="P468" s="14" t="s">
        <v>425</v>
      </c>
      <c r="Q468" s="14">
        <v>7</v>
      </c>
      <c r="R468" s="120">
        <v>749599.26353202842</v>
      </c>
      <c r="S468" s="120">
        <v>555758.53534391569</v>
      </c>
      <c r="T468" s="120">
        <v>0</v>
      </c>
      <c r="U468" s="120">
        <v>0</v>
      </c>
      <c r="V468" s="120">
        <v>943254.64415326912</v>
      </c>
      <c r="W468" s="138">
        <v>2248612.4430292132</v>
      </c>
      <c r="X468" s="152"/>
      <c r="Y468" s="19">
        <f t="shared" ref="Y468:Z531" si="79">E468-R468</f>
        <v>26910.433104626252</v>
      </c>
      <c r="Z468" s="19">
        <f t="shared" si="79"/>
        <v>-15179.402482215781</v>
      </c>
      <c r="AA468" s="19">
        <f t="shared" ref="AA468:AA531" si="80">G468</f>
        <v>0</v>
      </c>
      <c r="AB468" s="19">
        <f t="shared" ref="AB468:AD531" si="81">H468-T468</f>
        <v>0</v>
      </c>
      <c r="AC468" s="19">
        <f t="shared" si="81"/>
        <v>0</v>
      </c>
      <c r="AD468" s="19">
        <f t="shared" si="81"/>
        <v>-114190.89607051364</v>
      </c>
      <c r="AE468" s="19">
        <f t="shared" ref="AE468:AE531" si="82">K468</f>
        <v>103632.96851034432</v>
      </c>
      <c r="AF468" s="19">
        <f t="shared" ref="AF468:AF531" si="83">L468-W468</f>
        <v>1173.1030622408725</v>
      </c>
      <c r="AG468" s="112"/>
      <c r="AH468" s="117">
        <f>'[4]Sped FY 2021'!DZ484</f>
        <v>620</v>
      </c>
      <c r="AI468" s="19">
        <f t="shared" si="76"/>
        <v>43.403924362300408</v>
      </c>
      <c r="AJ468" s="19">
        <f t="shared" si="76"/>
        <v>-24.482907229380292</v>
      </c>
      <c r="AK468" s="19">
        <f t="shared" si="76"/>
        <v>0</v>
      </c>
      <c r="AL468" s="19">
        <f t="shared" si="75"/>
        <v>0</v>
      </c>
      <c r="AM468" s="19">
        <f t="shared" si="75"/>
        <v>0</v>
      </c>
      <c r="AN468" s="19">
        <f t="shared" si="75"/>
        <v>-184.17886462986073</v>
      </c>
      <c r="AO468" s="19">
        <f t="shared" si="75"/>
        <v>167.14994921023276</v>
      </c>
      <c r="AP468" s="19">
        <f t="shared" si="74"/>
        <v>1.8921017132917299</v>
      </c>
      <c r="AQ468" s="118">
        <f>'[4]Sped FY 2021'!CR484</f>
        <v>144.31466759472784</v>
      </c>
      <c r="AR468" s="119">
        <f>'[4]Sped FY 2021'!CS484</f>
        <v>142.48169405997646</v>
      </c>
      <c r="AS468" s="188">
        <f>'[5]Sped FY 2021'!CO484</f>
        <v>0.57837122899368631</v>
      </c>
      <c r="AT468" s="189">
        <f>'[5]Sped FY 2021'!CQ484</f>
        <v>0.57890766858694942</v>
      </c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  <c r="CB468" s="162"/>
      <c r="CC468" s="162"/>
      <c r="CD468" s="162"/>
      <c r="CE468" s="162"/>
      <c r="CF468" s="162"/>
      <c r="CG468" s="162"/>
      <c r="CH468" s="162"/>
      <c r="CI468" s="162"/>
      <c r="CJ468" s="162"/>
    </row>
    <row r="469" spans="1:88" ht="15" x14ac:dyDescent="0.25">
      <c r="A469" s="194">
        <v>4135</v>
      </c>
      <c r="B469" s="194">
        <v>7</v>
      </c>
      <c r="C469" s="195" t="s">
        <v>426</v>
      </c>
      <c r="D469" s="167">
        <v>7</v>
      </c>
      <c r="E469" s="120">
        <f>'[4]Sped FY 2021'!AB485</f>
        <v>473017.08490993542</v>
      </c>
      <c r="F469" s="120">
        <f>'[4]Sped FY 2021'!AK485</f>
        <v>389400.2180706095</v>
      </c>
      <c r="G469" s="120">
        <f>'[4]Sped FY 2021'!BP485</f>
        <v>0</v>
      </c>
      <c r="H469" s="120">
        <f>-'[4]Sped FY 2021'!CI485</f>
        <v>0</v>
      </c>
      <c r="I469" s="120">
        <f>'[4]Sped FY 2021'!CB485</f>
        <v>0</v>
      </c>
      <c r="J469" s="120">
        <f>'[4]Sped FY 2021'!BF485-'[4]Sped FY 2021'!BI485</f>
        <v>420511.73901982442</v>
      </c>
      <c r="K469" s="120">
        <f>'[4]Sped FY 2021'!CJ485</f>
        <v>52563.967377477995</v>
      </c>
      <c r="L469" s="138">
        <f t="shared" si="77"/>
        <v>1335493.0093778474</v>
      </c>
      <c r="M469" s="134">
        <f t="shared" si="78"/>
        <v>0</v>
      </c>
      <c r="N469" s="158">
        <v>4135</v>
      </c>
      <c r="O469" s="159">
        <v>7</v>
      </c>
      <c r="P469" s="14" t="s">
        <v>426</v>
      </c>
      <c r="Q469" s="14">
        <v>7</v>
      </c>
      <c r="R469" s="120">
        <v>468647.44429189735</v>
      </c>
      <c r="S469" s="120">
        <v>392197.72619540442</v>
      </c>
      <c r="T469" s="120">
        <v>0</v>
      </c>
      <c r="U469" s="120">
        <v>0</v>
      </c>
      <c r="V469" s="120">
        <v>474490.6256412213</v>
      </c>
      <c r="W469" s="138">
        <v>1335335.7961285231</v>
      </c>
      <c r="X469" s="152"/>
      <c r="Y469" s="19">
        <f t="shared" si="79"/>
        <v>4369.6406180380727</v>
      </c>
      <c r="Z469" s="19">
        <f t="shared" si="79"/>
        <v>-2797.5081247949274</v>
      </c>
      <c r="AA469" s="19">
        <f t="shared" si="80"/>
        <v>0</v>
      </c>
      <c r="AB469" s="19">
        <f t="shared" si="81"/>
        <v>0</v>
      </c>
      <c r="AC469" s="19">
        <f t="shared" si="81"/>
        <v>0</v>
      </c>
      <c r="AD469" s="19">
        <f t="shared" si="81"/>
        <v>-53978.886621396872</v>
      </c>
      <c r="AE469" s="19">
        <f t="shared" si="82"/>
        <v>52563.967377477995</v>
      </c>
      <c r="AF469" s="19">
        <f t="shared" si="83"/>
        <v>157.21324932435527</v>
      </c>
      <c r="AG469" s="112"/>
      <c r="AH469" s="117">
        <f>'[4]Sped FY 2021'!DZ485</f>
        <v>350</v>
      </c>
      <c r="AI469" s="19">
        <f t="shared" si="76"/>
        <v>12.484687480108779</v>
      </c>
      <c r="AJ469" s="19">
        <f t="shared" si="76"/>
        <v>-7.9928803565569355</v>
      </c>
      <c r="AK469" s="19">
        <f t="shared" si="76"/>
        <v>0</v>
      </c>
      <c r="AL469" s="19">
        <f t="shared" si="75"/>
        <v>0</v>
      </c>
      <c r="AM469" s="19">
        <f t="shared" si="75"/>
        <v>0</v>
      </c>
      <c r="AN469" s="19">
        <f t="shared" si="75"/>
        <v>-154.2253903468482</v>
      </c>
      <c r="AO469" s="19">
        <f t="shared" si="75"/>
        <v>150.18276393565142</v>
      </c>
      <c r="AP469" s="19">
        <f t="shared" si="74"/>
        <v>0.44918071235530077</v>
      </c>
      <c r="AQ469" s="118">
        <f>'[4]Sped FY 2021'!CR485</f>
        <v>131.13988036533755</v>
      </c>
      <c r="AR469" s="119">
        <f>'[4]Sped FY 2021'!CS485</f>
        <v>130.66634648183046</v>
      </c>
      <c r="AS469" s="188">
        <f>'[5]Sped FY 2021'!CO485</f>
        <v>0.56743295512021319</v>
      </c>
      <c r="AT469" s="189">
        <f>'[5]Sped FY 2021'!CQ485</f>
        <v>0.56757961640573296</v>
      </c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  <c r="CB469" s="162"/>
      <c r="CC469" s="162"/>
      <c r="CD469" s="162"/>
      <c r="CE469" s="162"/>
      <c r="CF469" s="162"/>
      <c r="CG469" s="162"/>
      <c r="CH469" s="162"/>
      <c r="CI469" s="162"/>
      <c r="CJ469" s="162"/>
    </row>
    <row r="470" spans="1:88" ht="15" x14ac:dyDescent="0.25">
      <c r="A470" s="194">
        <v>4137</v>
      </c>
      <c r="B470" s="194">
        <v>7</v>
      </c>
      <c r="C470" s="195" t="s">
        <v>427</v>
      </c>
      <c r="D470" s="167">
        <v>7</v>
      </c>
      <c r="E470" s="120">
        <f>'[4]Sped FY 2021'!AB486</f>
        <v>141487.28762147552</v>
      </c>
      <c r="F470" s="120">
        <f>'[4]Sped FY 2021'!AK486</f>
        <v>311560.67051822192</v>
      </c>
      <c r="G470" s="120">
        <f>'[4]Sped FY 2021'!BP486</f>
        <v>0</v>
      </c>
      <c r="H470" s="120">
        <f>-'[4]Sped FY 2021'!CI486</f>
        <v>0</v>
      </c>
      <c r="I470" s="120">
        <f>'[4]Sped FY 2021'!CB486</f>
        <v>0</v>
      </c>
      <c r="J470" s="120">
        <f>'[4]Sped FY 2021'!BF486-'[4]Sped FY 2021'!BI486</f>
        <v>288031.94367890048</v>
      </c>
      <c r="K470" s="120">
        <f>'[4]Sped FY 2021'!CJ486</f>
        <v>36003.992959862524</v>
      </c>
      <c r="L470" s="138">
        <f t="shared" si="77"/>
        <v>777083.8947784605</v>
      </c>
      <c r="M470" s="134">
        <f t="shared" si="78"/>
        <v>0</v>
      </c>
      <c r="N470" s="158">
        <v>4137</v>
      </c>
      <c r="O470" s="159">
        <v>7</v>
      </c>
      <c r="P470" s="14" t="s">
        <v>427</v>
      </c>
      <c r="Q470" s="14">
        <v>7</v>
      </c>
      <c r="R470" s="120">
        <v>124962.80018169104</v>
      </c>
      <c r="S470" s="120">
        <v>322166.71233008587</v>
      </c>
      <c r="T470" s="120">
        <v>0</v>
      </c>
      <c r="U470" s="120">
        <v>0</v>
      </c>
      <c r="V470" s="120">
        <v>329362.53770389152</v>
      </c>
      <c r="W470" s="138">
        <v>776492.05021566839</v>
      </c>
      <c r="X470" s="152"/>
      <c r="Y470" s="19">
        <f t="shared" si="79"/>
        <v>16524.487439784483</v>
      </c>
      <c r="Z470" s="19">
        <f t="shared" si="79"/>
        <v>-10606.04181186395</v>
      </c>
      <c r="AA470" s="19">
        <f t="shared" si="80"/>
        <v>0</v>
      </c>
      <c r="AB470" s="19">
        <f t="shared" si="81"/>
        <v>0</v>
      </c>
      <c r="AC470" s="19">
        <f t="shared" si="81"/>
        <v>0</v>
      </c>
      <c r="AD470" s="19">
        <f t="shared" si="81"/>
        <v>-41330.594024991035</v>
      </c>
      <c r="AE470" s="19">
        <f t="shared" si="82"/>
        <v>36003.992959862524</v>
      </c>
      <c r="AF470" s="19">
        <f t="shared" si="83"/>
        <v>591.84456279210281</v>
      </c>
      <c r="AG470" s="112"/>
      <c r="AH470" s="117">
        <f>'[4]Sped FY 2021'!DZ486</f>
        <v>155</v>
      </c>
      <c r="AI470" s="19">
        <f t="shared" si="76"/>
        <v>106.60959638570634</v>
      </c>
      <c r="AJ470" s="19">
        <f t="shared" si="76"/>
        <v>-68.426076205573864</v>
      </c>
      <c r="AK470" s="19">
        <f t="shared" si="76"/>
        <v>0</v>
      </c>
      <c r="AL470" s="19">
        <f t="shared" si="75"/>
        <v>0</v>
      </c>
      <c r="AM470" s="19">
        <f t="shared" si="75"/>
        <v>0</v>
      </c>
      <c r="AN470" s="19">
        <f t="shared" si="75"/>
        <v>-266.64899370961956</v>
      </c>
      <c r="AO470" s="19">
        <f t="shared" si="75"/>
        <v>232.28382554750016</v>
      </c>
      <c r="AP470" s="19">
        <f t="shared" si="74"/>
        <v>3.8183520180135666</v>
      </c>
      <c r="AQ470" s="118">
        <f>'[4]Sped FY 2021'!CR486</f>
        <v>89.006818542073745</v>
      </c>
      <c r="AR470" s="119">
        <f>'[4]Sped FY 2021'!CS486</f>
        <v>85.188466524060175</v>
      </c>
      <c r="AS470" s="188">
        <f>'[5]Sped FY 2021'!CO486</f>
        <v>0.62433635413395883</v>
      </c>
      <c r="AT470" s="189">
        <f>'[5]Sped FY 2021'!CQ486</f>
        <v>0.62507232444508076</v>
      </c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  <c r="CB470" s="162"/>
      <c r="CC470" s="162"/>
      <c r="CD470" s="162"/>
      <c r="CE470" s="162"/>
      <c r="CF470" s="162"/>
      <c r="CG470" s="162"/>
      <c r="CH470" s="162"/>
      <c r="CI470" s="162"/>
      <c r="CJ470" s="162"/>
    </row>
    <row r="471" spans="1:88" ht="15" x14ac:dyDescent="0.25">
      <c r="A471" s="194">
        <v>4138</v>
      </c>
      <c r="B471" s="194">
        <v>7</v>
      </c>
      <c r="C471" s="195" t="s">
        <v>428</v>
      </c>
      <c r="D471" s="167">
        <v>7</v>
      </c>
      <c r="E471" s="120">
        <f>'[4]Sped FY 2021'!AB487</f>
        <v>0</v>
      </c>
      <c r="F471" s="120">
        <f>'[4]Sped FY 2021'!AK487</f>
        <v>0</v>
      </c>
      <c r="G471" s="120">
        <f>'[4]Sped FY 2021'!BP487</f>
        <v>0</v>
      </c>
      <c r="H471" s="120">
        <f>-'[4]Sped FY 2021'!CI487</f>
        <v>0</v>
      </c>
      <c r="I471" s="120">
        <f>'[4]Sped FY 2021'!CB487</f>
        <v>0</v>
      </c>
      <c r="J471" s="120">
        <f>'[4]Sped FY 2021'!BF487-'[4]Sped FY 2021'!BI487</f>
        <v>0</v>
      </c>
      <c r="K471" s="120">
        <f>'[4]Sped FY 2021'!CJ487</f>
        <v>0</v>
      </c>
      <c r="L471" s="138">
        <f t="shared" si="77"/>
        <v>0</v>
      </c>
      <c r="M471" s="134">
        <f t="shared" si="78"/>
        <v>0</v>
      </c>
      <c r="N471" s="158">
        <v>4138</v>
      </c>
      <c r="O471" s="159">
        <v>7</v>
      </c>
      <c r="P471" s="14" t="s">
        <v>428</v>
      </c>
      <c r="Q471" s="14">
        <v>7</v>
      </c>
      <c r="R471" s="120">
        <v>0</v>
      </c>
      <c r="S471" s="120">
        <v>0</v>
      </c>
      <c r="T471" s="120">
        <v>0</v>
      </c>
      <c r="U471" s="120">
        <v>0</v>
      </c>
      <c r="V471" s="120">
        <v>0</v>
      </c>
      <c r="W471" s="138">
        <v>0</v>
      </c>
      <c r="X471" s="152"/>
      <c r="Y471" s="19">
        <f t="shared" si="79"/>
        <v>0</v>
      </c>
      <c r="Z471" s="19">
        <f t="shared" si="79"/>
        <v>0</v>
      </c>
      <c r="AA471" s="19">
        <f t="shared" si="80"/>
        <v>0</v>
      </c>
      <c r="AB471" s="19">
        <f t="shared" si="81"/>
        <v>0</v>
      </c>
      <c r="AC471" s="19">
        <f t="shared" si="81"/>
        <v>0</v>
      </c>
      <c r="AD471" s="19">
        <f t="shared" si="81"/>
        <v>0</v>
      </c>
      <c r="AE471" s="19">
        <f t="shared" si="82"/>
        <v>0</v>
      </c>
      <c r="AF471" s="19">
        <f t="shared" si="83"/>
        <v>0</v>
      </c>
      <c r="AG471" s="112"/>
      <c r="AH471" s="117">
        <f>'[4]Sped FY 2021'!DZ487</f>
        <v>0</v>
      </c>
      <c r="AI471" s="19">
        <f t="shared" si="76"/>
        <v>0</v>
      </c>
      <c r="AJ471" s="19">
        <f t="shared" si="76"/>
        <v>0</v>
      </c>
      <c r="AK471" s="19">
        <f t="shared" si="76"/>
        <v>0</v>
      </c>
      <c r="AL471" s="19">
        <f t="shared" si="75"/>
        <v>0</v>
      </c>
      <c r="AM471" s="19">
        <f t="shared" si="75"/>
        <v>0</v>
      </c>
      <c r="AN471" s="19">
        <f t="shared" si="75"/>
        <v>0</v>
      </c>
      <c r="AO471" s="19">
        <f t="shared" si="75"/>
        <v>0</v>
      </c>
      <c r="AP471" s="19">
        <f t="shared" si="74"/>
        <v>0</v>
      </c>
      <c r="AQ471" s="118">
        <f>'[4]Sped FY 2021'!CR487</f>
        <v>0</v>
      </c>
      <c r="AR471" s="119">
        <f>'[4]Sped FY 2021'!CS487</f>
        <v>0</v>
      </c>
      <c r="AS471" s="188">
        <f>'[5]Sped FY 2021'!CO487</f>
        <v>0</v>
      </c>
      <c r="AT471" s="189">
        <f>'[5]Sped FY 2021'!CQ487</f>
        <v>0</v>
      </c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  <c r="CB471" s="162"/>
      <c r="CC471" s="162"/>
      <c r="CD471" s="162"/>
      <c r="CE471" s="162"/>
      <c r="CF471" s="162"/>
      <c r="CG471" s="162"/>
      <c r="CH471" s="162"/>
      <c r="CI471" s="162"/>
      <c r="CJ471" s="162"/>
    </row>
    <row r="472" spans="1:88" ht="15" x14ac:dyDescent="0.25">
      <c r="A472" s="194">
        <v>4139</v>
      </c>
      <c r="B472" s="194">
        <v>7</v>
      </c>
      <c r="C472" s="195" t="s">
        <v>429</v>
      </c>
      <c r="D472" s="167">
        <v>7</v>
      </c>
      <c r="E472" s="120">
        <f>'[4]Sped FY 2021'!AB488</f>
        <v>367362.64707540779</v>
      </c>
      <c r="F472" s="120">
        <f>'[4]Sped FY 2021'!AK488</f>
        <v>404271.44428685046</v>
      </c>
      <c r="G472" s="120">
        <f>'[4]Sped FY 2021'!BP488</f>
        <v>0</v>
      </c>
      <c r="H472" s="120">
        <f>-'[4]Sped FY 2021'!CI488</f>
        <v>0</v>
      </c>
      <c r="I472" s="120">
        <f>'[4]Sped FY 2021'!CB488</f>
        <v>0</v>
      </c>
      <c r="J472" s="120">
        <f>'[4]Sped FY 2021'!BF488-'[4]Sped FY 2021'!BI488</f>
        <v>426679.0014948583</v>
      </c>
      <c r="K472" s="120">
        <f>'[4]Sped FY 2021'!CJ488</f>
        <v>53334.875186857251</v>
      </c>
      <c r="L472" s="138">
        <f t="shared" si="77"/>
        <v>1251647.9680439737</v>
      </c>
      <c r="M472" s="134">
        <f t="shared" si="78"/>
        <v>0</v>
      </c>
      <c r="N472" s="158">
        <v>4139</v>
      </c>
      <c r="O472" s="159">
        <v>7</v>
      </c>
      <c r="P472" s="14" t="s">
        <v>429</v>
      </c>
      <c r="Q472" s="14">
        <v>7</v>
      </c>
      <c r="R472" s="120">
        <v>356846.03453392652</v>
      </c>
      <c r="S472" s="120">
        <v>410836.37555253512</v>
      </c>
      <c r="T472" s="120">
        <v>0</v>
      </c>
      <c r="U472" s="120">
        <v>0</v>
      </c>
      <c r="V472" s="120">
        <v>483570.38982993248</v>
      </c>
      <c r="W472" s="138">
        <v>1251252.7999163941</v>
      </c>
      <c r="X472" s="152"/>
      <c r="Y472" s="19">
        <f t="shared" si="79"/>
        <v>10516.61254148127</v>
      </c>
      <c r="Z472" s="19">
        <f t="shared" si="79"/>
        <v>-6564.9312656846596</v>
      </c>
      <c r="AA472" s="19">
        <f t="shared" si="80"/>
        <v>0</v>
      </c>
      <c r="AB472" s="19">
        <f t="shared" si="81"/>
        <v>0</v>
      </c>
      <c r="AC472" s="19">
        <f t="shared" si="81"/>
        <v>0</v>
      </c>
      <c r="AD472" s="19">
        <f t="shared" si="81"/>
        <v>-56891.388335074182</v>
      </c>
      <c r="AE472" s="19">
        <f t="shared" si="82"/>
        <v>53334.875186857251</v>
      </c>
      <c r="AF472" s="19">
        <f t="shared" si="83"/>
        <v>395.16812757961452</v>
      </c>
      <c r="AG472" s="112"/>
      <c r="AH472" s="117">
        <f>'[4]Sped FY 2021'!DZ488</f>
        <v>210</v>
      </c>
      <c r="AI472" s="19">
        <f t="shared" si="76"/>
        <v>50.079107340387004</v>
      </c>
      <c r="AJ472" s="19">
        <f t="shared" si="76"/>
        <v>-31.261577455641238</v>
      </c>
      <c r="AK472" s="19">
        <f t="shared" si="76"/>
        <v>0</v>
      </c>
      <c r="AL472" s="19">
        <f t="shared" si="75"/>
        <v>0</v>
      </c>
      <c r="AM472" s="19">
        <f t="shared" si="75"/>
        <v>0</v>
      </c>
      <c r="AN472" s="19">
        <f t="shared" si="75"/>
        <v>-270.91137302416274</v>
      </c>
      <c r="AO472" s="19">
        <f t="shared" si="75"/>
        <v>253.97559612789166</v>
      </c>
      <c r="AP472" s="19">
        <f t="shared" si="74"/>
        <v>1.8817529884743549</v>
      </c>
      <c r="AQ472" s="118">
        <f>'[4]Sped FY 2021'!CR488</f>
        <v>239.05101370537406</v>
      </c>
      <c r="AR472" s="119">
        <f>'[4]Sped FY 2021'!CS488</f>
        <v>237.23831587244004</v>
      </c>
      <c r="AS472" s="188">
        <f>'[5]Sped FY 2021'!CO488</f>
        <v>0.57407480564910307</v>
      </c>
      <c r="AT472" s="189">
        <f>'[5]Sped FY 2021'!CQ488</f>
        <v>0.5744262568936972</v>
      </c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  <c r="CB472" s="162"/>
      <c r="CC472" s="162"/>
      <c r="CD472" s="162"/>
      <c r="CE472" s="162"/>
      <c r="CF472" s="162"/>
      <c r="CG472" s="162"/>
      <c r="CH472" s="162"/>
      <c r="CI472" s="162"/>
      <c r="CJ472" s="162"/>
    </row>
    <row r="473" spans="1:88" ht="15" x14ac:dyDescent="0.25">
      <c r="A473" s="194">
        <v>4140</v>
      </c>
      <c r="B473" s="194">
        <v>7</v>
      </c>
      <c r="C473" s="195" t="s">
        <v>430</v>
      </c>
      <c r="D473" s="167">
        <v>7</v>
      </c>
      <c r="E473" s="120">
        <f>'[4]Sped FY 2021'!AB489</f>
        <v>383921.37140167254</v>
      </c>
      <c r="F473" s="120">
        <f>'[4]Sped FY 2021'!AK489</f>
        <v>79542.390623564672</v>
      </c>
      <c r="G473" s="120">
        <f>'[4]Sped FY 2021'!BP489</f>
        <v>0</v>
      </c>
      <c r="H473" s="120">
        <f>-'[4]Sped FY 2021'!CI489</f>
        <v>0</v>
      </c>
      <c r="I473" s="120">
        <f>'[4]Sped FY 2021'!CB489</f>
        <v>0</v>
      </c>
      <c r="J473" s="120">
        <f>'[4]Sped FY 2021'!BF489-'[4]Sped FY 2021'!BI489</f>
        <v>287906.93616625288</v>
      </c>
      <c r="K473" s="120">
        <f>'[4]Sped FY 2021'!CJ489</f>
        <v>35988.367020781581</v>
      </c>
      <c r="L473" s="138">
        <f t="shared" si="77"/>
        <v>787359.06521227164</v>
      </c>
      <c r="M473" s="134">
        <f t="shared" si="78"/>
        <v>0</v>
      </c>
      <c r="N473" s="158">
        <v>4140</v>
      </c>
      <c r="O473" s="159">
        <v>7</v>
      </c>
      <c r="P473" s="14" t="s">
        <v>430</v>
      </c>
      <c r="Q473" s="14">
        <v>7</v>
      </c>
      <c r="R473" s="120">
        <v>383921.37140167254</v>
      </c>
      <c r="S473" s="120">
        <v>79541.639194895281</v>
      </c>
      <c r="T473" s="120">
        <v>0</v>
      </c>
      <c r="U473" s="120">
        <v>0</v>
      </c>
      <c r="V473" s="120">
        <v>323895.97947283689</v>
      </c>
      <c r="W473" s="138">
        <v>787358.99006940471</v>
      </c>
      <c r="X473" s="152"/>
      <c r="Y473" s="19">
        <f t="shared" si="79"/>
        <v>0</v>
      </c>
      <c r="Z473" s="19">
        <f t="shared" si="79"/>
        <v>0.75142866939131636</v>
      </c>
      <c r="AA473" s="19">
        <f t="shared" si="80"/>
        <v>0</v>
      </c>
      <c r="AB473" s="19">
        <f t="shared" si="81"/>
        <v>0</v>
      </c>
      <c r="AC473" s="19">
        <f t="shared" si="81"/>
        <v>0</v>
      </c>
      <c r="AD473" s="19">
        <f t="shared" si="81"/>
        <v>-35989.043306584004</v>
      </c>
      <c r="AE473" s="19">
        <f t="shared" si="82"/>
        <v>35988.367020781581</v>
      </c>
      <c r="AF473" s="19">
        <f t="shared" si="83"/>
        <v>7.5142866931855679E-2</v>
      </c>
      <c r="AG473" s="112"/>
      <c r="AH473" s="117">
        <f>'[4]Sped FY 2021'!DZ489</f>
        <v>837</v>
      </c>
      <c r="AI473" s="19">
        <f t="shared" si="76"/>
        <v>0</v>
      </c>
      <c r="AJ473" s="19">
        <f t="shared" si="76"/>
        <v>8.9776424061089168E-4</v>
      </c>
      <c r="AK473" s="19">
        <f t="shared" si="76"/>
        <v>0</v>
      </c>
      <c r="AL473" s="19">
        <f t="shared" si="75"/>
        <v>0</v>
      </c>
      <c r="AM473" s="19">
        <f t="shared" si="75"/>
        <v>0</v>
      </c>
      <c r="AN473" s="19">
        <f t="shared" si="75"/>
        <v>-42.997662253983279</v>
      </c>
      <c r="AO473" s="19">
        <f t="shared" si="75"/>
        <v>42.996854266166764</v>
      </c>
      <c r="AP473" s="19">
        <f t="shared" si="74"/>
        <v>8.9776424052396268E-5</v>
      </c>
      <c r="AQ473" s="118">
        <f>'[4]Sped FY 2021'!CR489</f>
        <v>38.607037140846842</v>
      </c>
      <c r="AR473" s="119">
        <f>'[4]Sped FY 2021'!CS489</f>
        <v>38.606946498064055</v>
      </c>
      <c r="AS473" s="188">
        <f>'[5]Sped FY 2021'!CO489</f>
        <v>0.60920748763490973</v>
      </c>
      <c r="AT473" s="189">
        <f>'[5]Sped FY 2021'!CQ489</f>
        <v>0.60920757940720871</v>
      </c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  <c r="CB473" s="162"/>
      <c r="CC473" s="162"/>
      <c r="CD473" s="162"/>
      <c r="CE473" s="162"/>
      <c r="CF473" s="162"/>
      <c r="CG473" s="162"/>
      <c r="CH473" s="162"/>
      <c r="CI473" s="162"/>
      <c r="CJ473" s="162"/>
    </row>
    <row r="474" spans="1:88" ht="15" x14ac:dyDescent="0.25">
      <c r="A474" s="194">
        <v>4141</v>
      </c>
      <c r="B474" s="194">
        <v>7</v>
      </c>
      <c r="C474" s="195" t="s">
        <v>431</v>
      </c>
      <c r="D474" s="167">
        <v>7</v>
      </c>
      <c r="E474" s="120">
        <f>'[4]Sped FY 2021'!AB490</f>
        <v>0</v>
      </c>
      <c r="F474" s="120">
        <f>'[4]Sped FY 2021'!AK490</f>
        <v>0</v>
      </c>
      <c r="G474" s="120">
        <f>'[4]Sped FY 2021'!BP490</f>
        <v>0</v>
      </c>
      <c r="H474" s="120">
        <f>-'[4]Sped FY 2021'!CI490</f>
        <v>0</v>
      </c>
      <c r="I474" s="120">
        <f>'[4]Sped FY 2021'!CB490</f>
        <v>0</v>
      </c>
      <c r="J474" s="120">
        <f>'[4]Sped FY 2021'!BF490-'[4]Sped FY 2021'!BI490</f>
        <v>0</v>
      </c>
      <c r="K474" s="120">
        <f>'[4]Sped FY 2021'!CJ490</f>
        <v>0</v>
      </c>
      <c r="L474" s="138">
        <f t="shared" si="77"/>
        <v>0</v>
      </c>
      <c r="M474" s="134">
        <f t="shared" si="78"/>
        <v>0</v>
      </c>
      <c r="N474" s="158">
        <v>4141</v>
      </c>
      <c r="O474" s="159">
        <v>7</v>
      </c>
      <c r="P474" s="14" t="s">
        <v>431</v>
      </c>
      <c r="Q474" s="14">
        <v>7</v>
      </c>
      <c r="R474" s="120">
        <v>0</v>
      </c>
      <c r="S474" s="120">
        <v>0</v>
      </c>
      <c r="T474" s="120">
        <v>0</v>
      </c>
      <c r="U474" s="120">
        <v>0</v>
      </c>
      <c r="V474" s="120">
        <v>0</v>
      </c>
      <c r="W474" s="138">
        <v>0</v>
      </c>
      <c r="X474" s="152"/>
      <c r="Y474" s="19">
        <f t="shared" si="79"/>
        <v>0</v>
      </c>
      <c r="Z474" s="19">
        <f t="shared" si="79"/>
        <v>0</v>
      </c>
      <c r="AA474" s="19">
        <f t="shared" si="80"/>
        <v>0</v>
      </c>
      <c r="AB474" s="19">
        <f t="shared" si="81"/>
        <v>0</v>
      </c>
      <c r="AC474" s="19">
        <f t="shared" si="81"/>
        <v>0</v>
      </c>
      <c r="AD474" s="19">
        <f t="shared" si="81"/>
        <v>0</v>
      </c>
      <c r="AE474" s="19">
        <f t="shared" si="82"/>
        <v>0</v>
      </c>
      <c r="AF474" s="19">
        <f t="shared" si="83"/>
        <v>0</v>
      </c>
      <c r="AG474" s="112"/>
      <c r="AH474" s="117">
        <f>'[4]Sped FY 2021'!DZ490</f>
        <v>0</v>
      </c>
      <c r="AI474" s="19">
        <f t="shared" si="76"/>
        <v>0</v>
      </c>
      <c r="AJ474" s="19">
        <f t="shared" si="76"/>
        <v>0</v>
      </c>
      <c r="AK474" s="19">
        <f t="shared" si="76"/>
        <v>0</v>
      </c>
      <c r="AL474" s="19">
        <f t="shared" si="75"/>
        <v>0</v>
      </c>
      <c r="AM474" s="19">
        <f t="shared" si="75"/>
        <v>0</v>
      </c>
      <c r="AN474" s="19">
        <f t="shared" si="75"/>
        <v>0</v>
      </c>
      <c r="AO474" s="19">
        <f t="shared" si="75"/>
        <v>0</v>
      </c>
      <c r="AP474" s="19">
        <f t="shared" si="74"/>
        <v>0</v>
      </c>
      <c r="AQ474" s="118">
        <f>'[4]Sped FY 2021'!CR490</f>
        <v>0</v>
      </c>
      <c r="AR474" s="119">
        <f>'[4]Sped FY 2021'!CS490</f>
        <v>0</v>
      </c>
      <c r="AS474" s="188">
        <f>'[5]Sped FY 2021'!CO490</f>
        <v>0</v>
      </c>
      <c r="AT474" s="189">
        <f>'[5]Sped FY 2021'!CQ490</f>
        <v>0</v>
      </c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  <c r="CB474" s="162"/>
      <c r="CC474" s="162"/>
      <c r="CD474" s="162"/>
      <c r="CE474" s="162"/>
      <c r="CF474" s="162"/>
      <c r="CG474" s="162"/>
      <c r="CH474" s="162"/>
      <c r="CI474" s="162"/>
      <c r="CJ474" s="162"/>
    </row>
    <row r="475" spans="1:88" ht="15" x14ac:dyDescent="0.25">
      <c r="A475" s="194">
        <v>4142</v>
      </c>
      <c r="B475" s="194">
        <v>7</v>
      </c>
      <c r="C475" s="195" t="s">
        <v>432</v>
      </c>
      <c r="D475" s="167">
        <v>7</v>
      </c>
      <c r="E475" s="120">
        <f>'[4]Sped FY 2021'!AB491</f>
        <v>347924.05499363143</v>
      </c>
      <c r="F475" s="120">
        <f>'[4]Sped FY 2021'!AK491</f>
        <v>77385.377245216092</v>
      </c>
      <c r="G475" s="120">
        <f>'[4]Sped FY 2021'!BP491</f>
        <v>0</v>
      </c>
      <c r="H475" s="120">
        <f>-'[4]Sped FY 2021'!CI491</f>
        <v>0</v>
      </c>
      <c r="I475" s="120">
        <f>'[4]Sped FY 2021'!CB491</f>
        <v>0</v>
      </c>
      <c r="J475" s="120">
        <f>'[4]Sped FY 2021'!BF491-'[4]Sped FY 2021'!BI491</f>
        <v>287418.23268339847</v>
      </c>
      <c r="K475" s="120">
        <f>'[4]Sped FY 2021'!CJ491</f>
        <v>0</v>
      </c>
      <c r="L475" s="138">
        <f t="shared" si="77"/>
        <v>712727.66492224601</v>
      </c>
      <c r="M475" s="134">
        <f t="shared" si="78"/>
        <v>0</v>
      </c>
      <c r="N475" s="158">
        <v>4142</v>
      </c>
      <c r="O475" s="159">
        <v>7</v>
      </c>
      <c r="P475" s="14" t="s">
        <v>432</v>
      </c>
      <c r="Q475" s="14">
        <v>7</v>
      </c>
      <c r="R475" s="120">
        <v>347924.05499363143</v>
      </c>
      <c r="S475" s="120">
        <v>77461.326655637633</v>
      </c>
      <c r="T475" s="120">
        <v>0</v>
      </c>
      <c r="U475" s="120">
        <v>0</v>
      </c>
      <c r="V475" s="120">
        <v>287342.28327297693</v>
      </c>
      <c r="W475" s="138">
        <v>712727.66492224601</v>
      </c>
      <c r="X475" s="152"/>
      <c r="Y475" s="19">
        <f t="shared" si="79"/>
        <v>0</v>
      </c>
      <c r="Z475" s="19">
        <f t="shared" si="79"/>
        <v>-75.949410421540961</v>
      </c>
      <c r="AA475" s="19">
        <f t="shared" si="80"/>
        <v>0</v>
      </c>
      <c r="AB475" s="19">
        <f t="shared" si="81"/>
        <v>0</v>
      </c>
      <c r="AC475" s="19">
        <f t="shared" si="81"/>
        <v>0</v>
      </c>
      <c r="AD475" s="19">
        <f t="shared" si="81"/>
        <v>75.949410421540961</v>
      </c>
      <c r="AE475" s="19">
        <f t="shared" si="82"/>
        <v>0</v>
      </c>
      <c r="AF475" s="19">
        <f t="shared" si="83"/>
        <v>0</v>
      </c>
      <c r="AG475" s="112"/>
      <c r="AH475" s="117">
        <f>'[4]Sped FY 2021'!DZ491</f>
        <v>468</v>
      </c>
      <c r="AI475" s="19">
        <f t="shared" si="76"/>
        <v>0</v>
      </c>
      <c r="AJ475" s="19">
        <f t="shared" si="76"/>
        <v>-0.16228506500329265</v>
      </c>
      <c r="AK475" s="19">
        <f t="shared" si="76"/>
        <v>0</v>
      </c>
      <c r="AL475" s="19">
        <f t="shared" si="75"/>
        <v>0</v>
      </c>
      <c r="AM475" s="19">
        <f t="shared" si="75"/>
        <v>0</v>
      </c>
      <c r="AN475" s="19">
        <f t="shared" si="75"/>
        <v>0.16228506500329265</v>
      </c>
      <c r="AO475" s="19">
        <f t="shared" si="75"/>
        <v>0</v>
      </c>
      <c r="AP475" s="19">
        <f t="shared" si="74"/>
        <v>0</v>
      </c>
      <c r="AQ475" s="118">
        <f>'[4]Sped FY 2021'!CR491</f>
        <v>-19.679006020857429</v>
      </c>
      <c r="AR475" s="119">
        <f>'[4]Sped FY 2021'!CS491</f>
        <v>-19.679006020857429</v>
      </c>
      <c r="AS475" s="188">
        <f>'[5]Sped FY 2021'!CO491</f>
        <v>0.60872510273363378</v>
      </c>
      <c r="AT475" s="189">
        <f>'[5]Sped FY 2021'!CQ491</f>
        <v>0.60872510273363378</v>
      </c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  <c r="CB475" s="162"/>
      <c r="CC475" s="162"/>
      <c r="CD475" s="162"/>
      <c r="CE475" s="162"/>
      <c r="CF475" s="162"/>
      <c r="CG475" s="162"/>
      <c r="CH475" s="162"/>
      <c r="CI475" s="162"/>
      <c r="CJ475" s="162"/>
    </row>
    <row r="476" spans="1:88" ht="15" x14ac:dyDescent="0.25">
      <c r="A476" s="194">
        <v>4143</v>
      </c>
      <c r="B476" s="194">
        <v>7</v>
      </c>
      <c r="C476" s="195" t="s">
        <v>433</v>
      </c>
      <c r="D476" s="167">
        <v>7</v>
      </c>
      <c r="E476" s="120">
        <f>'[4]Sped FY 2021'!AB492</f>
        <v>544024.82825893373</v>
      </c>
      <c r="F476" s="120">
        <f>'[4]Sped FY 2021'!AK492</f>
        <v>85496.8459038828</v>
      </c>
      <c r="G476" s="120">
        <f>'[4]Sped FY 2021'!BP492</f>
        <v>0</v>
      </c>
      <c r="H476" s="120">
        <f>-'[4]Sped FY 2021'!CI492</f>
        <v>0</v>
      </c>
      <c r="I476" s="120">
        <f>'[4]Sped FY 2021'!CB492</f>
        <v>0</v>
      </c>
      <c r="J476" s="120">
        <f>'[4]Sped FY 2021'!BF492-'[4]Sped FY 2021'!BI492</f>
        <v>435770.11283649935</v>
      </c>
      <c r="K476" s="120">
        <f>'[4]Sped FY 2021'!CJ492</f>
        <v>54471.26410456236</v>
      </c>
      <c r="L476" s="138">
        <f t="shared" si="77"/>
        <v>1119763.0511038783</v>
      </c>
      <c r="M476" s="134">
        <f t="shared" si="78"/>
        <v>0</v>
      </c>
      <c r="N476" s="158">
        <v>4143</v>
      </c>
      <c r="O476" s="159">
        <v>7</v>
      </c>
      <c r="P476" s="14" t="s">
        <v>433</v>
      </c>
      <c r="Q476" s="14">
        <v>7</v>
      </c>
      <c r="R476" s="120">
        <v>544024.82825893373</v>
      </c>
      <c r="S476" s="120">
        <v>85606.834707284725</v>
      </c>
      <c r="T476" s="120">
        <v>0</v>
      </c>
      <c r="U476" s="120">
        <v>0</v>
      </c>
      <c r="V476" s="120">
        <v>490142.38701799995</v>
      </c>
      <c r="W476" s="138">
        <v>1119774.0499842183</v>
      </c>
      <c r="X476" s="152"/>
      <c r="Y476" s="19">
        <f t="shared" si="79"/>
        <v>0</v>
      </c>
      <c r="Z476" s="19">
        <f t="shared" si="79"/>
        <v>-109.98880340192409</v>
      </c>
      <c r="AA476" s="19">
        <f t="shared" si="80"/>
        <v>0</v>
      </c>
      <c r="AB476" s="19">
        <f t="shared" si="81"/>
        <v>0</v>
      </c>
      <c r="AC476" s="19">
        <f t="shared" si="81"/>
        <v>0</v>
      </c>
      <c r="AD476" s="19">
        <f t="shared" si="81"/>
        <v>-54372.274181500601</v>
      </c>
      <c r="AE476" s="19">
        <f t="shared" si="82"/>
        <v>54471.26410456236</v>
      </c>
      <c r="AF476" s="19">
        <f t="shared" si="83"/>
        <v>-10.998880340019241</v>
      </c>
      <c r="AG476" s="112"/>
      <c r="AH476" s="117">
        <f>'[4]Sped FY 2021'!DZ492</f>
        <v>780</v>
      </c>
      <c r="AI476" s="19">
        <f t="shared" si="76"/>
        <v>0</v>
      </c>
      <c r="AJ476" s="19">
        <f t="shared" si="76"/>
        <v>-0.1410112864127232</v>
      </c>
      <c r="AK476" s="19">
        <f t="shared" si="76"/>
        <v>0</v>
      </c>
      <c r="AL476" s="19">
        <f t="shared" si="75"/>
        <v>0</v>
      </c>
      <c r="AM476" s="19">
        <f t="shared" si="75"/>
        <v>0</v>
      </c>
      <c r="AN476" s="19">
        <f t="shared" si="75"/>
        <v>-69.708043822436665</v>
      </c>
      <c r="AO476" s="19">
        <f t="shared" si="75"/>
        <v>69.834953980208155</v>
      </c>
      <c r="AP476" s="19">
        <f t="shared" si="74"/>
        <v>-1.4101128641050309E-2</v>
      </c>
      <c r="AQ476" s="118">
        <f>'[4]Sped FY 2021'!CR492</f>
        <v>49.468817730247977</v>
      </c>
      <c r="AR476" s="119">
        <f>'[4]Sped FY 2021'!CS492</f>
        <v>49.482918858889022</v>
      </c>
      <c r="AS476" s="188">
        <f>'[5]Sped FY 2021'!CO492</f>
        <v>0.58508445792826269</v>
      </c>
      <c r="AT476" s="189">
        <f>'[5]Sped FY 2021'!CQ492</f>
        <v>0.58507484643511742</v>
      </c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  <c r="CB476" s="162"/>
      <c r="CC476" s="162"/>
      <c r="CD476" s="162"/>
      <c r="CE476" s="162"/>
      <c r="CF476" s="162"/>
      <c r="CG476" s="162"/>
      <c r="CH476" s="162"/>
      <c r="CI476" s="162"/>
      <c r="CJ476" s="162"/>
    </row>
    <row r="477" spans="1:88" ht="15" x14ac:dyDescent="0.25">
      <c r="A477" s="194">
        <v>4144</v>
      </c>
      <c r="B477" s="194">
        <v>7</v>
      </c>
      <c r="C477" s="195" t="s">
        <v>434</v>
      </c>
      <c r="D477" s="167">
        <v>7</v>
      </c>
      <c r="E477" s="120">
        <f>'[4]Sped FY 2021'!AB493</f>
        <v>85893.581136302295</v>
      </c>
      <c r="F477" s="120">
        <f>'[4]Sped FY 2021'!AK493</f>
        <v>117707.13671282244</v>
      </c>
      <c r="G477" s="120">
        <f>'[4]Sped FY 2021'!BP493</f>
        <v>0</v>
      </c>
      <c r="H477" s="120">
        <f>-'[4]Sped FY 2021'!CI493</f>
        <v>0</v>
      </c>
      <c r="I477" s="120">
        <f>'[4]Sped FY 2021'!CB493</f>
        <v>0</v>
      </c>
      <c r="J477" s="120">
        <f>'[4]Sped FY 2021'!BF493-'[4]Sped FY 2021'!BI493</f>
        <v>102349.23850397687</v>
      </c>
      <c r="K477" s="120">
        <f>'[4]Sped FY 2021'!CJ493</f>
        <v>12793.654812997102</v>
      </c>
      <c r="L477" s="138">
        <f t="shared" si="77"/>
        <v>318743.61116609874</v>
      </c>
      <c r="M477" s="134">
        <f t="shared" si="78"/>
        <v>0</v>
      </c>
      <c r="N477" s="158">
        <v>4144</v>
      </c>
      <c r="O477" s="159">
        <v>7</v>
      </c>
      <c r="P477" s="14" t="s">
        <v>434</v>
      </c>
      <c r="Q477" s="14">
        <v>7</v>
      </c>
      <c r="R477" s="120">
        <v>80544.457914728569</v>
      </c>
      <c r="S477" s="120">
        <v>121013.18435770947</v>
      </c>
      <c r="T477" s="120">
        <v>0</v>
      </c>
      <c r="U477" s="120">
        <v>0</v>
      </c>
      <c r="V477" s="120">
        <v>116981.66133599202</v>
      </c>
      <c r="W477" s="138">
        <v>318539.30360843008</v>
      </c>
      <c r="X477" s="152"/>
      <c r="Y477" s="19">
        <f t="shared" si="79"/>
        <v>5349.1232215737255</v>
      </c>
      <c r="Z477" s="19">
        <f t="shared" si="79"/>
        <v>-3306.0476448870322</v>
      </c>
      <c r="AA477" s="19">
        <f t="shared" si="80"/>
        <v>0</v>
      </c>
      <c r="AB477" s="19">
        <f t="shared" si="81"/>
        <v>0</v>
      </c>
      <c r="AC477" s="19">
        <f t="shared" si="81"/>
        <v>0</v>
      </c>
      <c r="AD477" s="19">
        <f t="shared" si="81"/>
        <v>-14632.422832015145</v>
      </c>
      <c r="AE477" s="19">
        <f t="shared" si="82"/>
        <v>12793.654812997102</v>
      </c>
      <c r="AF477" s="19">
        <f t="shared" si="83"/>
        <v>204.30755766865332</v>
      </c>
      <c r="AG477" s="112"/>
      <c r="AH477" s="117">
        <f>'[4]Sped FY 2021'!DZ493</f>
        <v>60</v>
      </c>
      <c r="AI477" s="19">
        <f t="shared" si="76"/>
        <v>89.152053692895421</v>
      </c>
      <c r="AJ477" s="19">
        <f t="shared" si="76"/>
        <v>-55.100794081450537</v>
      </c>
      <c r="AK477" s="19">
        <f t="shared" si="76"/>
        <v>0</v>
      </c>
      <c r="AL477" s="19">
        <f t="shared" si="75"/>
        <v>0</v>
      </c>
      <c r="AM477" s="19">
        <f t="shared" si="75"/>
        <v>0</v>
      </c>
      <c r="AN477" s="19">
        <f t="shared" si="75"/>
        <v>-243.87371386691908</v>
      </c>
      <c r="AO477" s="19">
        <f t="shared" si="75"/>
        <v>213.22758021661835</v>
      </c>
      <c r="AP477" s="19">
        <f t="shared" si="74"/>
        <v>3.4051259611442219</v>
      </c>
      <c r="AQ477" s="118">
        <f>'[4]Sped FY 2021'!CR493</f>
        <v>215.71554547082997</v>
      </c>
      <c r="AR477" s="119">
        <f>'[4]Sped FY 2021'!CS493</f>
        <v>212.31041950968574</v>
      </c>
      <c r="AS477" s="188">
        <f>'[5]Sped FY 2021'!CO493</f>
        <v>0.6123862724593776</v>
      </c>
      <c r="AT477" s="189">
        <f>'[5]Sped FY 2021'!CQ493</f>
        <v>0.61307315546941643</v>
      </c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  <c r="CB477" s="162"/>
      <c r="CC477" s="162"/>
      <c r="CD477" s="162"/>
      <c r="CE477" s="162"/>
      <c r="CF477" s="162"/>
      <c r="CG477" s="162"/>
      <c r="CH477" s="162"/>
      <c r="CI477" s="162"/>
      <c r="CJ477" s="162"/>
    </row>
    <row r="478" spans="1:88" ht="15" x14ac:dyDescent="0.25">
      <c r="A478" s="194">
        <v>4145</v>
      </c>
      <c r="B478" s="194">
        <v>7</v>
      </c>
      <c r="C478" s="195" t="s">
        <v>435</v>
      </c>
      <c r="D478" s="167">
        <v>7</v>
      </c>
      <c r="E478" s="120">
        <f>'[4]Sped FY 2021'!AB494</f>
        <v>32847.895392292608</v>
      </c>
      <c r="F478" s="120">
        <f>'[4]Sped FY 2021'!AK494</f>
        <v>79172.066484213996</v>
      </c>
      <c r="G478" s="120">
        <f>'[4]Sped FY 2021'!BP494</f>
        <v>0</v>
      </c>
      <c r="H478" s="120">
        <f>-'[4]Sped FY 2021'!CI494</f>
        <v>0</v>
      </c>
      <c r="I478" s="120">
        <f>'[4]Sped FY 2021'!CB494</f>
        <v>0</v>
      </c>
      <c r="J478" s="120">
        <f>'[4]Sped FY 2021'!BF494-'[4]Sped FY 2021'!BI494</f>
        <v>75761.944517911412</v>
      </c>
      <c r="K478" s="120">
        <f>'[4]Sped FY 2021'!CJ494</f>
        <v>9470.2430647389228</v>
      </c>
      <c r="L478" s="138">
        <f t="shared" si="77"/>
        <v>197252.14945915694</v>
      </c>
      <c r="M478" s="134">
        <f t="shared" si="78"/>
        <v>0</v>
      </c>
      <c r="N478" s="158">
        <v>4145</v>
      </c>
      <c r="O478" s="159">
        <v>7</v>
      </c>
      <c r="P478" s="14" t="s">
        <v>435</v>
      </c>
      <c r="Q478" s="14">
        <v>7</v>
      </c>
      <c r="R478" s="120">
        <v>33862.823929519254</v>
      </c>
      <c r="S478" s="120">
        <v>78604.323198378508</v>
      </c>
      <c r="T478" s="120">
        <v>0</v>
      </c>
      <c r="U478" s="120">
        <v>0</v>
      </c>
      <c r="V478" s="120">
        <v>84829.720856398286</v>
      </c>
      <c r="W478" s="138">
        <v>197296.86798429606</v>
      </c>
      <c r="X478" s="152"/>
      <c r="Y478" s="19">
        <f t="shared" si="79"/>
        <v>-1014.9285372266459</v>
      </c>
      <c r="Z478" s="19">
        <f t="shared" si="79"/>
        <v>567.74328583548777</v>
      </c>
      <c r="AA478" s="19">
        <f t="shared" si="80"/>
        <v>0</v>
      </c>
      <c r="AB478" s="19">
        <f t="shared" si="81"/>
        <v>0</v>
      </c>
      <c r="AC478" s="19">
        <f t="shared" si="81"/>
        <v>0</v>
      </c>
      <c r="AD478" s="19">
        <f t="shared" si="81"/>
        <v>-9067.776338486874</v>
      </c>
      <c r="AE478" s="19">
        <f t="shared" si="82"/>
        <v>9470.2430647389228</v>
      </c>
      <c r="AF478" s="19">
        <f t="shared" si="83"/>
        <v>-44.718525139120175</v>
      </c>
      <c r="AG478" s="112"/>
      <c r="AH478" s="117">
        <f>'[4]Sped FY 2021'!DZ494</f>
        <v>31</v>
      </c>
      <c r="AI478" s="19">
        <f t="shared" si="76"/>
        <v>-32.739630233117609</v>
      </c>
      <c r="AJ478" s="19">
        <f t="shared" si="76"/>
        <v>18.314299543080249</v>
      </c>
      <c r="AK478" s="19">
        <f t="shared" si="76"/>
        <v>0</v>
      </c>
      <c r="AL478" s="19">
        <f t="shared" si="75"/>
        <v>0</v>
      </c>
      <c r="AM478" s="19">
        <f t="shared" si="75"/>
        <v>0</v>
      </c>
      <c r="AN478" s="19">
        <f t="shared" si="75"/>
        <v>-292.50891414473784</v>
      </c>
      <c r="AO478" s="19">
        <f t="shared" si="75"/>
        <v>305.4917117657717</v>
      </c>
      <c r="AP478" s="19">
        <f t="shared" si="74"/>
        <v>-1.4425330690038767</v>
      </c>
      <c r="AQ478" s="118">
        <f>'[4]Sped FY 2021'!CR494</f>
        <v>304.04917869676797</v>
      </c>
      <c r="AR478" s="119">
        <f>'[4]Sped FY 2021'!CS494</f>
        <v>305.49171176577181</v>
      </c>
      <c r="AS478" s="188">
        <f>'[5]Sped FY 2021'!CO494</f>
        <v>0.58791368454356463</v>
      </c>
      <c r="AT478" s="189">
        <f>'[5]Sped FY 2021'!CQ494</f>
        <v>0.5876973629124479</v>
      </c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  <c r="CB478" s="162"/>
      <c r="CC478" s="162"/>
      <c r="CD478" s="162"/>
      <c r="CE478" s="162"/>
      <c r="CF478" s="162"/>
      <c r="CG478" s="162"/>
      <c r="CH478" s="162"/>
      <c r="CI478" s="162"/>
      <c r="CJ478" s="162"/>
    </row>
    <row r="479" spans="1:88" ht="15" x14ac:dyDescent="0.25">
      <c r="A479" s="194">
        <v>4146</v>
      </c>
      <c r="B479" s="194">
        <v>7</v>
      </c>
      <c r="C479" s="195" t="s">
        <v>436</v>
      </c>
      <c r="D479" s="167">
        <v>7</v>
      </c>
      <c r="E479" s="120">
        <f>'[4]Sped FY 2021'!AB495</f>
        <v>367327.79174757074</v>
      </c>
      <c r="F479" s="120">
        <f>'[4]Sped FY 2021'!AK495</f>
        <v>230272.95336824391</v>
      </c>
      <c r="G479" s="120">
        <f>'[4]Sped FY 2021'!BP495</f>
        <v>0</v>
      </c>
      <c r="H479" s="120">
        <f>-'[4]Sped FY 2021'!CI495</f>
        <v>0</v>
      </c>
      <c r="I479" s="120">
        <f>'[4]Sped FY 2021'!CB495</f>
        <v>0</v>
      </c>
      <c r="J479" s="120">
        <f>'[4]Sped FY 2021'!BF495-'[4]Sped FY 2021'!BI495</f>
        <v>251364.5842995143</v>
      </c>
      <c r="K479" s="120">
        <f>'[4]Sped FY 2021'!CJ495</f>
        <v>31420.573037439266</v>
      </c>
      <c r="L479" s="138">
        <f t="shared" si="77"/>
        <v>880385.90245276818</v>
      </c>
      <c r="M479" s="134">
        <f t="shared" si="78"/>
        <v>0</v>
      </c>
      <c r="N479" s="158">
        <v>4146</v>
      </c>
      <c r="O479" s="159">
        <v>7</v>
      </c>
      <c r="P479" s="14" t="s">
        <v>436</v>
      </c>
      <c r="Q479" s="14">
        <v>7</v>
      </c>
      <c r="R479" s="120">
        <v>342085.30224683631</v>
      </c>
      <c r="S479" s="120">
        <v>244424.55421575031</v>
      </c>
      <c r="T479" s="120">
        <v>0</v>
      </c>
      <c r="U479" s="120">
        <v>0</v>
      </c>
      <c r="V479" s="120">
        <v>292766.95712485869</v>
      </c>
      <c r="W479" s="138">
        <v>879276.8135874453</v>
      </c>
      <c r="X479" s="152"/>
      <c r="Y479" s="19">
        <f t="shared" si="79"/>
        <v>25242.489500734431</v>
      </c>
      <c r="Z479" s="19">
        <f t="shared" si="79"/>
        <v>-14151.600847506401</v>
      </c>
      <c r="AA479" s="19">
        <f t="shared" si="80"/>
        <v>0</v>
      </c>
      <c r="AB479" s="19">
        <f t="shared" si="81"/>
        <v>0</v>
      </c>
      <c r="AC479" s="19">
        <f t="shared" si="81"/>
        <v>0</v>
      </c>
      <c r="AD479" s="19">
        <f t="shared" si="81"/>
        <v>-41402.372825344384</v>
      </c>
      <c r="AE479" s="19">
        <f t="shared" si="82"/>
        <v>31420.573037439266</v>
      </c>
      <c r="AF479" s="19">
        <f t="shared" si="83"/>
        <v>1109.0888653228758</v>
      </c>
      <c r="AG479" s="112"/>
      <c r="AH479" s="117">
        <f>'[4]Sped FY 2021'!DZ495</f>
        <v>95</v>
      </c>
      <c r="AI479" s="19">
        <f t="shared" si="76"/>
        <v>265.71041579720452</v>
      </c>
      <c r="AJ479" s="19">
        <f t="shared" si="76"/>
        <v>-148.9642194474358</v>
      </c>
      <c r="AK479" s="19">
        <f t="shared" si="76"/>
        <v>0</v>
      </c>
      <c r="AL479" s="19">
        <f t="shared" si="75"/>
        <v>0</v>
      </c>
      <c r="AM479" s="19">
        <f t="shared" si="75"/>
        <v>0</v>
      </c>
      <c r="AN479" s="19">
        <f t="shared" si="75"/>
        <v>-435.81445079309879</v>
      </c>
      <c r="AO479" s="19">
        <f t="shared" si="75"/>
        <v>330.74287407830809</v>
      </c>
      <c r="AP479" s="19">
        <f t="shared" si="74"/>
        <v>11.67461963497764</v>
      </c>
      <c r="AQ479" s="118">
        <f>'[4]Sped FY 2021'!CR495</f>
        <v>335.54203888991469</v>
      </c>
      <c r="AR479" s="119">
        <f>'[4]Sped FY 2021'!CS495</f>
        <v>323.86741925493703</v>
      </c>
      <c r="AS479" s="188">
        <f>'[5]Sped FY 2021'!CO495</f>
        <v>0.67143189554283045</v>
      </c>
      <c r="AT479" s="189">
        <f>'[5]Sped FY 2021'!CQ495</f>
        <v>0.6727183751261423</v>
      </c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  <c r="CB479" s="162"/>
      <c r="CC479" s="162"/>
      <c r="CD479" s="162"/>
      <c r="CE479" s="162"/>
      <c r="CF479" s="162"/>
      <c r="CG479" s="162"/>
      <c r="CH479" s="162"/>
      <c r="CI479" s="162"/>
      <c r="CJ479" s="162"/>
    </row>
    <row r="480" spans="1:88" ht="15" x14ac:dyDescent="0.25">
      <c r="A480" s="194">
        <v>4150</v>
      </c>
      <c r="B480" s="194">
        <v>7</v>
      </c>
      <c r="C480" s="195" t="s">
        <v>437</v>
      </c>
      <c r="D480" s="167">
        <v>7</v>
      </c>
      <c r="E480" s="120">
        <f>'[4]Sped FY 2021'!AB496</f>
        <v>188855.11033847291</v>
      </c>
      <c r="F480" s="120">
        <f>'[4]Sped FY 2021'!AK496</f>
        <v>50183.111078190552</v>
      </c>
      <c r="G480" s="120">
        <f>'[4]Sped FY 2021'!BP496</f>
        <v>0</v>
      </c>
      <c r="H480" s="120">
        <f>-'[4]Sped FY 2021'!CI496</f>
        <v>0</v>
      </c>
      <c r="I480" s="120">
        <f>'[4]Sped FY 2021'!CB496</f>
        <v>0</v>
      </c>
      <c r="J480" s="120">
        <f>'[4]Sped FY 2021'!BF496-'[4]Sped FY 2021'!BI496</f>
        <v>144537.46084301308</v>
      </c>
      <c r="K480" s="120">
        <f>'[4]Sped FY 2021'!CJ496</f>
        <v>18067.182605376624</v>
      </c>
      <c r="L480" s="138">
        <f t="shared" si="77"/>
        <v>401642.86486505315</v>
      </c>
      <c r="M480" s="134">
        <f t="shared" si="78"/>
        <v>0</v>
      </c>
      <c r="N480" s="158">
        <v>4150</v>
      </c>
      <c r="O480" s="159">
        <v>7</v>
      </c>
      <c r="P480" s="14" t="s">
        <v>437</v>
      </c>
      <c r="Q480" s="14">
        <v>7</v>
      </c>
      <c r="R480" s="120">
        <v>188855.11033847291</v>
      </c>
      <c r="S480" s="120">
        <v>50469.876156900013</v>
      </c>
      <c r="T480" s="120">
        <v>0</v>
      </c>
      <c r="U480" s="120">
        <v>0</v>
      </c>
      <c r="V480" s="120">
        <v>162346.55487755119</v>
      </c>
      <c r="W480" s="138">
        <v>401671.54137292411</v>
      </c>
      <c r="X480" s="152"/>
      <c r="Y480" s="19">
        <f t="shared" si="79"/>
        <v>0</v>
      </c>
      <c r="Z480" s="19">
        <f t="shared" si="79"/>
        <v>-286.76507870946079</v>
      </c>
      <c r="AA480" s="19">
        <f t="shared" si="80"/>
        <v>0</v>
      </c>
      <c r="AB480" s="19">
        <f t="shared" si="81"/>
        <v>0</v>
      </c>
      <c r="AC480" s="19">
        <f t="shared" si="81"/>
        <v>0</v>
      </c>
      <c r="AD480" s="19">
        <f t="shared" si="81"/>
        <v>-17809.09403453811</v>
      </c>
      <c r="AE480" s="19">
        <f t="shared" si="82"/>
        <v>18067.182605376624</v>
      </c>
      <c r="AF480" s="19">
        <f t="shared" si="83"/>
        <v>-28.676507870957721</v>
      </c>
      <c r="AG480" s="112"/>
      <c r="AH480" s="117">
        <f>'[4]Sped FY 2021'!DZ496</f>
        <v>168</v>
      </c>
      <c r="AI480" s="19">
        <f t="shared" si="76"/>
        <v>0</v>
      </c>
      <c r="AJ480" s="19">
        <f t="shared" si="76"/>
        <v>-1.7069349923182191</v>
      </c>
      <c r="AK480" s="19">
        <f t="shared" si="76"/>
        <v>0</v>
      </c>
      <c r="AL480" s="19">
        <f t="shared" si="75"/>
        <v>0</v>
      </c>
      <c r="AM480" s="19">
        <f t="shared" si="75"/>
        <v>0</v>
      </c>
      <c r="AN480" s="19">
        <f t="shared" si="75"/>
        <v>-106.00651211034589</v>
      </c>
      <c r="AO480" s="19">
        <f t="shared" si="75"/>
        <v>107.54275360343229</v>
      </c>
      <c r="AP480" s="19">
        <f t="shared" si="74"/>
        <v>-0.1706934992318912</v>
      </c>
      <c r="AQ480" s="118">
        <f>'[4]Sped FY 2021'!CR496</f>
        <v>-23.34374475858931</v>
      </c>
      <c r="AR480" s="119">
        <f>'[4]Sped FY 2021'!CS496</f>
        <v>-23.173051259357418</v>
      </c>
      <c r="AS480" s="188">
        <f>'[5]Sped FY 2021'!CO496</f>
        <v>0.66389644441976692</v>
      </c>
      <c r="AT480" s="189">
        <f>'[5]Sped FY 2021'!CQ496</f>
        <v>0.66382811985130874</v>
      </c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  <c r="CB480" s="162"/>
      <c r="CC480" s="162"/>
      <c r="CD480" s="162"/>
      <c r="CE480" s="162"/>
      <c r="CF480" s="162"/>
      <c r="CG480" s="162"/>
      <c r="CH480" s="162"/>
      <c r="CI480" s="162"/>
      <c r="CJ480" s="162"/>
    </row>
    <row r="481" spans="1:88" ht="15" x14ac:dyDescent="0.25">
      <c r="A481" s="194">
        <v>4151</v>
      </c>
      <c r="B481" s="194">
        <v>7</v>
      </c>
      <c r="C481" s="195" t="s">
        <v>438</v>
      </c>
      <c r="D481" s="167">
        <v>7</v>
      </c>
      <c r="E481" s="120">
        <f>'[4]Sped FY 2021'!AB497</f>
        <v>163126.68995593145</v>
      </c>
      <c r="F481" s="120">
        <f>'[4]Sped FY 2021'!AK497</f>
        <v>97719.367939095668</v>
      </c>
      <c r="G481" s="120">
        <f>'[4]Sped FY 2021'!BP497</f>
        <v>0</v>
      </c>
      <c r="H481" s="120">
        <f>-'[4]Sped FY 2021'!CI497</f>
        <v>0</v>
      </c>
      <c r="I481" s="120">
        <f>'[4]Sped FY 2021'!CB497</f>
        <v>0</v>
      </c>
      <c r="J481" s="120">
        <f>'[4]Sped FY 2021'!BF497-'[4]Sped FY 2021'!BI497</f>
        <v>90132.343806396239</v>
      </c>
      <c r="K481" s="120">
        <f>'[4]Sped FY 2021'!CJ497</f>
        <v>11266.542975799524</v>
      </c>
      <c r="L481" s="138">
        <f t="shared" si="77"/>
        <v>362244.94467722287</v>
      </c>
      <c r="M481" s="134">
        <f t="shared" si="78"/>
        <v>0</v>
      </c>
      <c r="N481" s="158">
        <v>4151</v>
      </c>
      <c r="O481" s="159">
        <v>7</v>
      </c>
      <c r="P481" s="14" t="s">
        <v>438</v>
      </c>
      <c r="Q481" s="14">
        <v>7</v>
      </c>
      <c r="R481" s="120">
        <v>150729.16397603328</v>
      </c>
      <c r="S481" s="120">
        <v>105397.1806413951</v>
      </c>
      <c r="T481" s="120">
        <v>0</v>
      </c>
      <c r="U481" s="120">
        <v>0</v>
      </c>
      <c r="V481" s="120">
        <v>105646.62873203463</v>
      </c>
      <c r="W481" s="138">
        <v>361772.97334946302</v>
      </c>
      <c r="X481" s="152"/>
      <c r="Y481" s="19">
        <f t="shared" si="79"/>
        <v>12397.525979898171</v>
      </c>
      <c r="Z481" s="19">
        <f t="shared" si="79"/>
        <v>-7677.8127022994304</v>
      </c>
      <c r="AA481" s="19">
        <f t="shared" si="80"/>
        <v>0</v>
      </c>
      <c r="AB481" s="19">
        <f t="shared" si="81"/>
        <v>0</v>
      </c>
      <c r="AC481" s="19">
        <f t="shared" si="81"/>
        <v>0</v>
      </c>
      <c r="AD481" s="19">
        <f t="shared" si="81"/>
        <v>-15514.284925638392</v>
      </c>
      <c r="AE481" s="19">
        <f t="shared" si="82"/>
        <v>11266.542975799524</v>
      </c>
      <c r="AF481" s="19">
        <f t="shared" si="83"/>
        <v>471.97132775984937</v>
      </c>
      <c r="AG481" s="112"/>
      <c r="AH481" s="117">
        <f>'[4]Sped FY 2021'!DZ497</f>
        <v>105</v>
      </c>
      <c r="AI481" s="19">
        <f t="shared" si="76"/>
        <v>118.07167599903021</v>
      </c>
      <c r="AJ481" s="19">
        <f t="shared" si="76"/>
        <v>-73.122025736185051</v>
      </c>
      <c r="AK481" s="19">
        <f t="shared" si="76"/>
        <v>0</v>
      </c>
      <c r="AL481" s="19">
        <f t="shared" si="75"/>
        <v>0</v>
      </c>
      <c r="AM481" s="19">
        <f t="shared" si="75"/>
        <v>0</v>
      </c>
      <c r="AN481" s="19">
        <f t="shared" si="75"/>
        <v>-147.75509452988945</v>
      </c>
      <c r="AO481" s="19">
        <f t="shared" si="75"/>
        <v>107.3004092933288</v>
      </c>
      <c r="AP481" s="19">
        <f t="shared" si="74"/>
        <v>4.4949650262842802</v>
      </c>
      <c r="AQ481" s="118">
        <f>'[4]Sped FY 2021'!CR497</f>
        <v>110.74070097697528</v>
      </c>
      <c r="AR481" s="119">
        <f>'[4]Sped FY 2021'!CS497</f>
        <v>106.28814128112764</v>
      </c>
      <c r="AS481" s="188">
        <f>'[5]Sped FY 2021'!CO497</f>
        <v>0.72726178048748613</v>
      </c>
      <c r="AT481" s="189">
        <f>'[5]Sped FY 2021'!CQ497</f>
        <v>0.728525386409557</v>
      </c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  <c r="CB481" s="162"/>
      <c r="CC481" s="162"/>
      <c r="CD481" s="162"/>
      <c r="CE481" s="162"/>
      <c r="CF481" s="162"/>
      <c r="CG481" s="162"/>
      <c r="CH481" s="162"/>
      <c r="CI481" s="162"/>
      <c r="CJ481" s="162"/>
    </row>
    <row r="482" spans="1:88" ht="15" x14ac:dyDescent="0.25">
      <c r="A482" s="194">
        <v>4152</v>
      </c>
      <c r="B482" s="194">
        <v>7</v>
      </c>
      <c r="C482" s="195" t="s">
        <v>439</v>
      </c>
      <c r="D482" s="167">
        <v>7</v>
      </c>
      <c r="E482" s="120">
        <f>'[4]Sped FY 2021'!AB498</f>
        <v>402910.36631285463</v>
      </c>
      <c r="F482" s="120">
        <f>'[4]Sped FY 2021'!AK498</f>
        <v>494464.59310123755</v>
      </c>
      <c r="G482" s="120">
        <f>'[4]Sped FY 2021'!BP498</f>
        <v>0</v>
      </c>
      <c r="H482" s="120">
        <f>-'[4]Sped FY 2021'!CI498</f>
        <v>0</v>
      </c>
      <c r="I482" s="120">
        <f>'[4]Sped FY 2021'!CB498</f>
        <v>0</v>
      </c>
      <c r="J482" s="120">
        <f>'[4]Sped FY 2021'!BF498-'[4]Sped FY 2021'!BI498</f>
        <v>684654.19362771371</v>
      </c>
      <c r="K482" s="120">
        <f>'[4]Sped FY 2021'!CJ498</f>
        <v>85581.774203464127</v>
      </c>
      <c r="L482" s="138">
        <f t="shared" si="77"/>
        <v>1667610.92724527</v>
      </c>
      <c r="M482" s="134">
        <f t="shared" si="78"/>
        <v>0</v>
      </c>
      <c r="N482" s="158">
        <v>4152</v>
      </c>
      <c r="O482" s="159">
        <v>7</v>
      </c>
      <c r="P482" s="14" t="s">
        <v>439</v>
      </c>
      <c r="Q482" s="14">
        <v>7</v>
      </c>
      <c r="R482" s="120">
        <v>375933.65293995524</v>
      </c>
      <c r="S482" s="120">
        <v>511331.60275308636</v>
      </c>
      <c r="T482" s="120">
        <v>0</v>
      </c>
      <c r="U482" s="120">
        <v>0</v>
      </c>
      <c r="V482" s="120">
        <v>779334.70118012337</v>
      </c>
      <c r="W482" s="138">
        <v>1666599.956873165</v>
      </c>
      <c r="X482" s="152"/>
      <c r="Y482" s="19">
        <f t="shared" si="79"/>
        <v>26976.713372899394</v>
      </c>
      <c r="Z482" s="19">
        <f t="shared" si="79"/>
        <v>-16867.009651848814</v>
      </c>
      <c r="AA482" s="19">
        <f t="shared" si="80"/>
        <v>0</v>
      </c>
      <c r="AB482" s="19">
        <f t="shared" si="81"/>
        <v>0</v>
      </c>
      <c r="AC482" s="19">
        <f t="shared" si="81"/>
        <v>0</v>
      </c>
      <c r="AD482" s="19">
        <f t="shared" si="81"/>
        <v>-94680.507552409661</v>
      </c>
      <c r="AE482" s="19">
        <f t="shared" si="82"/>
        <v>85581.774203464127</v>
      </c>
      <c r="AF482" s="19">
        <f t="shared" si="83"/>
        <v>1010.9703721050173</v>
      </c>
      <c r="AG482" s="112"/>
      <c r="AH482" s="117">
        <f>'[4]Sped FY 2021'!DZ498</f>
        <v>596</v>
      </c>
      <c r="AI482" s="19">
        <f t="shared" si="76"/>
        <v>45.262941900837909</v>
      </c>
      <c r="AJ482" s="19">
        <f t="shared" si="76"/>
        <v>-28.300351764847001</v>
      </c>
      <c r="AK482" s="19">
        <f t="shared" si="76"/>
        <v>0</v>
      </c>
      <c r="AL482" s="19">
        <f t="shared" si="75"/>
        <v>0</v>
      </c>
      <c r="AM482" s="19">
        <f t="shared" si="75"/>
        <v>0</v>
      </c>
      <c r="AN482" s="19">
        <f t="shared" si="75"/>
        <v>-158.85991200068736</v>
      </c>
      <c r="AO482" s="19">
        <f t="shared" si="75"/>
        <v>143.59358087829551</v>
      </c>
      <c r="AP482" s="19">
        <f t="shared" si="74"/>
        <v>1.6962590135990223</v>
      </c>
      <c r="AQ482" s="118">
        <f>'[4]Sped FY 2021'!CR498</f>
        <v>120.53651100063296</v>
      </c>
      <c r="AR482" s="119">
        <f>'[4]Sped FY 2021'!CS498</f>
        <v>118.8979852759895</v>
      </c>
      <c r="AS482" s="188">
        <f>'[5]Sped FY 2021'!CO498</f>
        <v>0.5666692248608699</v>
      </c>
      <c r="AT482" s="189">
        <f>'[5]Sped FY 2021'!CQ498</f>
        <v>0.56724587018415329</v>
      </c>
      <c r="AW482" s="162"/>
      <c r="AX482" s="162"/>
      <c r="AY482" s="162"/>
      <c r="AZ482" s="162"/>
      <c r="BA482" s="162"/>
      <c r="BB482" s="162"/>
      <c r="BC482" s="162"/>
      <c r="BD482" s="162"/>
      <c r="BE482" s="162"/>
      <c r="BF482" s="162"/>
      <c r="BG482" s="162"/>
      <c r="BH482" s="162"/>
      <c r="BI482" s="162"/>
      <c r="BJ482" s="162"/>
      <c r="BK482" s="162"/>
      <c r="BL482" s="162"/>
      <c r="BM482" s="162"/>
      <c r="BN482" s="162"/>
      <c r="BO482" s="162"/>
      <c r="BP482" s="162"/>
      <c r="BQ482" s="162"/>
      <c r="BR482" s="162"/>
      <c r="BS482" s="162"/>
      <c r="BT482" s="162"/>
      <c r="BU482" s="162"/>
      <c r="BV482" s="162"/>
      <c r="BW482" s="162"/>
      <c r="BX482" s="162"/>
      <c r="BY482" s="162"/>
      <c r="BZ482" s="162"/>
      <c r="CA482" s="162"/>
      <c r="CB482" s="162"/>
      <c r="CC482" s="162"/>
      <c r="CD482" s="162"/>
      <c r="CE482" s="162"/>
      <c r="CF482" s="162"/>
      <c r="CG482" s="162"/>
      <c r="CH482" s="162"/>
      <c r="CI482" s="162"/>
      <c r="CJ482" s="162"/>
    </row>
    <row r="483" spans="1:88" ht="15" x14ac:dyDescent="0.25">
      <c r="A483" s="194">
        <v>4153</v>
      </c>
      <c r="B483" s="194">
        <v>7</v>
      </c>
      <c r="C483" s="195" t="s">
        <v>440</v>
      </c>
      <c r="D483" s="167">
        <v>7</v>
      </c>
      <c r="E483" s="120">
        <f>'[4]Sped FY 2021'!AB499</f>
        <v>651438.87018756114</v>
      </c>
      <c r="F483" s="120">
        <f>'[4]Sped FY 2021'!AK499</f>
        <v>499970.58339435863</v>
      </c>
      <c r="G483" s="120">
        <f>'[4]Sped FY 2021'!BP499</f>
        <v>0</v>
      </c>
      <c r="H483" s="120">
        <f>-'[4]Sped FY 2021'!CI499</f>
        <v>0</v>
      </c>
      <c r="I483" s="120">
        <f>'[4]Sped FY 2021'!CB499</f>
        <v>0</v>
      </c>
      <c r="J483" s="120">
        <f>'[4]Sped FY 2021'!BF499-'[4]Sped FY 2021'!BI499</f>
        <v>689174.12746695289</v>
      </c>
      <c r="K483" s="120">
        <f>'[4]Sped FY 2021'!CJ499</f>
        <v>86146.765933369054</v>
      </c>
      <c r="L483" s="138">
        <f t="shared" si="77"/>
        <v>1926730.3469822418</v>
      </c>
      <c r="M483" s="134">
        <f t="shared" si="78"/>
        <v>0</v>
      </c>
      <c r="N483" s="158">
        <v>4153</v>
      </c>
      <c r="O483" s="159">
        <v>7</v>
      </c>
      <c r="P483" s="14" t="s">
        <v>440</v>
      </c>
      <c r="Q483" s="14">
        <v>7</v>
      </c>
      <c r="R483" s="120">
        <v>630679.3762622769</v>
      </c>
      <c r="S483" s="120">
        <v>513416.52662836423</v>
      </c>
      <c r="T483" s="120">
        <v>0</v>
      </c>
      <c r="U483" s="120">
        <v>0</v>
      </c>
      <c r="V483" s="120">
        <v>781903.08902247273</v>
      </c>
      <c r="W483" s="138">
        <v>1925998.991913114</v>
      </c>
      <c r="X483" s="152"/>
      <c r="Y483" s="19">
        <f t="shared" si="79"/>
        <v>20759.493925284245</v>
      </c>
      <c r="Z483" s="19">
        <f t="shared" si="79"/>
        <v>-13445.943234005594</v>
      </c>
      <c r="AA483" s="19">
        <f t="shared" si="80"/>
        <v>0</v>
      </c>
      <c r="AB483" s="19">
        <f t="shared" si="81"/>
        <v>0</v>
      </c>
      <c r="AC483" s="19">
        <f t="shared" si="81"/>
        <v>0</v>
      </c>
      <c r="AD483" s="19">
        <f t="shared" si="81"/>
        <v>-92728.96155551984</v>
      </c>
      <c r="AE483" s="19">
        <f t="shared" si="82"/>
        <v>86146.765933369054</v>
      </c>
      <c r="AF483" s="19">
        <f t="shared" si="83"/>
        <v>731.35506912786514</v>
      </c>
      <c r="AG483" s="112"/>
      <c r="AH483" s="117">
        <f>'[4]Sped FY 2021'!DZ499</f>
        <v>411</v>
      </c>
      <c r="AI483" s="19">
        <f t="shared" si="76"/>
        <v>50.50971757976702</v>
      </c>
      <c r="AJ483" s="19">
        <f t="shared" si="76"/>
        <v>-32.71519035037857</v>
      </c>
      <c r="AK483" s="19">
        <f t="shared" si="76"/>
        <v>0</v>
      </c>
      <c r="AL483" s="19">
        <f t="shared" si="75"/>
        <v>0</v>
      </c>
      <c r="AM483" s="19">
        <f t="shared" si="75"/>
        <v>0</v>
      </c>
      <c r="AN483" s="19">
        <f t="shared" si="75"/>
        <v>-225.61791132729888</v>
      </c>
      <c r="AO483" s="19">
        <f t="shared" si="75"/>
        <v>209.60283682084929</v>
      </c>
      <c r="AP483" s="19">
        <f t="shared" si="74"/>
        <v>1.7794527229388446</v>
      </c>
      <c r="AQ483" s="118">
        <f>'[4]Sped FY 2021'!CR499</f>
        <v>111.27972735886122</v>
      </c>
      <c r="AR483" s="119">
        <f>'[4]Sped FY 2021'!CS499</f>
        <v>109.51742598746878</v>
      </c>
      <c r="AS483" s="188">
        <f>'[5]Sped FY 2021'!CO499</f>
        <v>0.57336216125952988</v>
      </c>
      <c r="AT483" s="189">
        <f>'[5]Sped FY 2021'!CQ499</f>
        <v>0.5737839959333878</v>
      </c>
      <c r="AW483" s="162"/>
      <c r="AX483" s="162"/>
      <c r="AY483" s="162"/>
      <c r="AZ483" s="162"/>
      <c r="BA483" s="162"/>
      <c r="BB483" s="162"/>
      <c r="BC483" s="162"/>
      <c r="BD483" s="162"/>
      <c r="BE483" s="162"/>
      <c r="BF483" s="162"/>
      <c r="BG483" s="162"/>
      <c r="BH483" s="162"/>
      <c r="BI483" s="162"/>
      <c r="BJ483" s="162"/>
      <c r="BK483" s="162"/>
      <c r="BL483" s="162"/>
      <c r="BM483" s="162"/>
      <c r="BN483" s="162"/>
      <c r="BO483" s="162"/>
      <c r="BP483" s="162"/>
      <c r="BQ483" s="162"/>
      <c r="BR483" s="162"/>
      <c r="BS483" s="162"/>
      <c r="BT483" s="162"/>
      <c r="BU483" s="162"/>
      <c r="BV483" s="162"/>
      <c r="BW483" s="162"/>
      <c r="BX483" s="162"/>
      <c r="BY483" s="162"/>
      <c r="BZ483" s="162"/>
      <c r="CA483" s="162"/>
      <c r="CB483" s="162"/>
      <c r="CC483" s="162"/>
      <c r="CD483" s="162"/>
      <c r="CE483" s="162"/>
      <c r="CF483" s="162"/>
      <c r="CG483" s="162"/>
      <c r="CH483" s="162"/>
      <c r="CI483" s="162"/>
      <c r="CJ483" s="162"/>
    </row>
    <row r="484" spans="1:88" ht="15" x14ac:dyDescent="0.25">
      <c r="A484" s="194">
        <v>4155</v>
      </c>
      <c r="B484" s="194">
        <v>7</v>
      </c>
      <c r="C484" s="195" t="s">
        <v>441</v>
      </c>
      <c r="D484" s="167">
        <v>7</v>
      </c>
      <c r="E484" s="120">
        <f>'[4]Sped FY 2021'!AB500</f>
        <v>195945.66043900797</v>
      </c>
      <c r="F484" s="120">
        <f>'[4]Sped FY 2021'!AK500</f>
        <v>73857.2838922417</v>
      </c>
      <c r="G484" s="120">
        <f>'[4]Sped FY 2021'!BP500</f>
        <v>0</v>
      </c>
      <c r="H484" s="120">
        <f>-'[4]Sped FY 2021'!CI500</f>
        <v>0</v>
      </c>
      <c r="I484" s="120">
        <f>'[4]Sped FY 2021'!CB500</f>
        <v>0</v>
      </c>
      <c r="J484" s="120">
        <f>'[4]Sped FY 2021'!BF500-'[4]Sped FY 2021'!BI500</f>
        <v>124589.72544403716</v>
      </c>
      <c r="K484" s="120">
        <f>'[4]Sped FY 2021'!CJ500</f>
        <v>15573.715680504636</v>
      </c>
      <c r="L484" s="138">
        <f t="shared" si="77"/>
        <v>409966.38545579149</v>
      </c>
      <c r="M484" s="134">
        <f t="shared" si="78"/>
        <v>0</v>
      </c>
      <c r="N484" s="158">
        <v>4155</v>
      </c>
      <c r="O484" s="159">
        <v>7</v>
      </c>
      <c r="P484" s="14" t="s">
        <v>441</v>
      </c>
      <c r="Q484" s="14">
        <v>7</v>
      </c>
      <c r="R484" s="120">
        <v>182912.49847983429</v>
      </c>
      <c r="S484" s="120">
        <v>81188.253483418448</v>
      </c>
      <c r="T484" s="120">
        <v>0</v>
      </c>
      <c r="U484" s="120">
        <v>0</v>
      </c>
      <c r="V484" s="120">
        <v>145295.41425573904</v>
      </c>
      <c r="W484" s="138">
        <v>409396.16621899174</v>
      </c>
      <c r="X484" s="152"/>
      <c r="Y484" s="19">
        <f t="shared" si="79"/>
        <v>13033.161959173682</v>
      </c>
      <c r="Z484" s="19">
        <f t="shared" si="79"/>
        <v>-7330.9695911767485</v>
      </c>
      <c r="AA484" s="19">
        <f t="shared" si="80"/>
        <v>0</v>
      </c>
      <c r="AB484" s="19">
        <f t="shared" si="81"/>
        <v>0</v>
      </c>
      <c r="AC484" s="19">
        <f t="shared" si="81"/>
        <v>0</v>
      </c>
      <c r="AD484" s="19">
        <f t="shared" si="81"/>
        <v>-20705.688811701883</v>
      </c>
      <c r="AE484" s="19">
        <f t="shared" si="82"/>
        <v>15573.715680504636</v>
      </c>
      <c r="AF484" s="19">
        <f t="shared" si="83"/>
        <v>570.21923679974861</v>
      </c>
      <c r="AG484" s="112"/>
      <c r="AH484" s="117">
        <f>'[4]Sped FY 2021'!DZ500</f>
        <v>106</v>
      </c>
      <c r="AI484" s="19">
        <f t="shared" si="76"/>
        <v>122.9543581054121</v>
      </c>
      <c r="AJ484" s="19">
        <f t="shared" si="76"/>
        <v>-69.160090482799518</v>
      </c>
      <c r="AK484" s="19">
        <f t="shared" si="76"/>
        <v>0</v>
      </c>
      <c r="AL484" s="19">
        <f t="shared" si="75"/>
        <v>0</v>
      </c>
      <c r="AM484" s="19">
        <f t="shared" si="75"/>
        <v>0</v>
      </c>
      <c r="AN484" s="19">
        <f t="shared" si="75"/>
        <v>-195.33668690284796</v>
      </c>
      <c r="AO484" s="19">
        <f t="shared" si="75"/>
        <v>146.92184604249655</v>
      </c>
      <c r="AP484" s="19">
        <f t="shared" si="74"/>
        <v>5.3794267622617795</v>
      </c>
      <c r="AQ484" s="118">
        <f>'[4]Sped FY 2021'!CR500</f>
        <v>151.92234743197551</v>
      </c>
      <c r="AR484" s="119">
        <f>'[4]Sped FY 2021'!CS500</f>
        <v>146.49168803388267</v>
      </c>
      <c r="AS484" s="188">
        <f>'[5]Sped FY 2021'!CO500</f>
        <v>0.66974959972009107</v>
      </c>
      <c r="AT484" s="189">
        <f>'[5]Sped FY 2021'!CQ500</f>
        <v>0.67108958914829564</v>
      </c>
      <c r="AW484" s="162"/>
      <c r="AX484" s="162"/>
      <c r="AY484" s="162"/>
      <c r="AZ484" s="162"/>
      <c r="BA484" s="162"/>
      <c r="BB484" s="162"/>
      <c r="BC484" s="162"/>
      <c r="BD484" s="162"/>
      <c r="BE484" s="162"/>
      <c r="BF484" s="162"/>
      <c r="BG484" s="162"/>
      <c r="BH484" s="162"/>
      <c r="BI484" s="162"/>
      <c r="BJ484" s="162"/>
      <c r="BK484" s="162"/>
      <c r="BL484" s="162"/>
      <c r="BM484" s="162"/>
      <c r="BN484" s="162"/>
      <c r="BO484" s="162"/>
      <c r="BP484" s="162"/>
      <c r="BQ484" s="162"/>
      <c r="BR484" s="162"/>
      <c r="BS484" s="162"/>
      <c r="BT484" s="162"/>
      <c r="BU484" s="162"/>
      <c r="BV484" s="162"/>
      <c r="BW484" s="162"/>
      <c r="BX484" s="162"/>
      <c r="BY484" s="162"/>
      <c r="BZ484" s="162"/>
      <c r="CA484" s="162"/>
      <c r="CB484" s="162"/>
      <c r="CC484" s="162"/>
      <c r="CD484" s="162"/>
      <c r="CE484" s="162"/>
      <c r="CF484" s="162"/>
      <c r="CG484" s="162"/>
      <c r="CH484" s="162"/>
      <c r="CI484" s="162"/>
      <c r="CJ484" s="162"/>
    </row>
    <row r="485" spans="1:88" ht="15" x14ac:dyDescent="0.25">
      <c r="A485" s="194">
        <v>4159</v>
      </c>
      <c r="B485" s="194">
        <v>7</v>
      </c>
      <c r="C485" s="195" t="s">
        <v>670</v>
      </c>
      <c r="D485" s="167">
        <v>7</v>
      </c>
      <c r="E485" s="120">
        <f>'[4]Sped FY 2021'!AB501</f>
        <v>992322.00874212559</v>
      </c>
      <c r="F485" s="120">
        <f>'[4]Sped FY 2021'!AK501</f>
        <v>891833.11625320546</v>
      </c>
      <c r="G485" s="120">
        <f>'[4]Sped FY 2021'!BP501</f>
        <v>0</v>
      </c>
      <c r="H485" s="120">
        <f>-'[4]Sped FY 2021'!CI501</f>
        <v>0</v>
      </c>
      <c r="I485" s="120">
        <f>'[4]Sped FY 2021'!CB501</f>
        <v>0</v>
      </c>
      <c r="J485" s="120">
        <f>'[4]Sped FY 2021'!BF501-'[4]Sped FY 2021'!BI501</f>
        <v>1275741.349109059</v>
      </c>
      <c r="K485" s="120">
        <f>'[4]Sped FY 2021'!CJ501</f>
        <v>158626.9985049555</v>
      </c>
      <c r="L485" s="138">
        <f t="shared" si="77"/>
        <v>3318523.4726093453</v>
      </c>
      <c r="M485" s="134">
        <f t="shared" si="78"/>
        <v>0</v>
      </c>
      <c r="N485" s="158">
        <v>4159</v>
      </c>
      <c r="O485" s="159">
        <v>7</v>
      </c>
      <c r="P485" s="14" t="s">
        <v>670</v>
      </c>
      <c r="Q485" s="14">
        <v>7</v>
      </c>
      <c r="R485" s="120">
        <v>912148.06047595816</v>
      </c>
      <c r="S485" s="120">
        <v>936616.47872956062</v>
      </c>
      <c r="T485" s="120">
        <v>0</v>
      </c>
      <c r="U485" s="120">
        <v>0</v>
      </c>
      <c r="V485" s="120">
        <v>1466236.4685030519</v>
      </c>
      <c r="W485" s="138">
        <v>3315001.0077085709</v>
      </c>
      <c r="X485" s="152"/>
      <c r="Y485" s="19">
        <f t="shared" si="79"/>
        <v>80173.948266167426</v>
      </c>
      <c r="Z485" s="19">
        <f t="shared" si="79"/>
        <v>-44783.362476355163</v>
      </c>
      <c r="AA485" s="19">
        <f t="shared" si="80"/>
        <v>0</v>
      </c>
      <c r="AB485" s="19">
        <f t="shared" si="81"/>
        <v>0</v>
      </c>
      <c r="AC485" s="19">
        <f t="shared" si="81"/>
        <v>0</v>
      </c>
      <c r="AD485" s="19">
        <f t="shared" si="81"/>
        <v>-190495.11939399294</v>
      </c>
      <c r="AE485" s="19">
        <f t="shared" si="82"/>
        <v>158626.9985049555</v>
      </c>
      <c r="AF485" s="19">
        <f t="shared" si="83"/>
        <v>3522.4649007744156</v>
      </c>
      <c r="AG485" s="112"/>
      <c r="AH485" s="117">
        <f>'[4]Sped FY 2021'!DZ501</f>
        <v>1055</v>
      </c>
      <c r="AI485" s="19">
        <f t="shared" si="76"/>
        <v>75.994263759400411</v>
      </c>
      <c r="AJ485" s="19">
        <f t="shared" si="76"/>
        <v>-42.448684811711054</v>
      </c>
      <c r="AK485" s="19">
        <f t="shared" si="76"/>
        <v>0</v>
      </c>
      <c r="AL485" s="19">
        <f t="shared" si="75"/>
        <v>0</v>
      </c>
      <c r="AM485" s="19">
        <f t="shared" si="75"/>
        <v>0</v>
      </c>
      <c r="AN485" s="19">
        <f t="shared" si="75"/>
        <v>-180.56409421231558</v>
      </c>
      <c r="AO485" s="19">
        <f t="shared" si="75"/>
        <v>150.35734455446018</v>
      </c>
      <c r="AP485" s="19">
        <f t="shared" si="74"/>
        <v>3.3388292898335692</v>
      </c>
      <c r="AQ485" s="118">
        <f>'[4]Sped FY 2021'!CR501</f>
        <v>139.70065568462158</v>
      </c>
      <c r="AR485" s="119">
        <f>'[4]Sped FY 2021'!CS501</f>
        <v>136.49841486573573</v>
      </c>
      <c r="AS485" s="188">
        <f>'[5]Sped FY 2021'!CO501</f>
        <v>0.56906717102758686</v>
      </c>
      <c r="AT485" s="189">
        <f>'[5]Sped FY 2021'!CQ501</f>
        <v>0.57012872429536987</v>
      </c>
      <c r="AW485" s="162"/>
      <c r="AX485" s="162"/>
      <c r="AY485" s="162"/>
      <c r="AZ485" s="162"/>
      <c r="BA485" s="162"/>
      <c r="BB485" s="162"/>
      <c r="BC485" s="162"/>
      <c r="BD485" s="162"/>
      <c r="BE485" s="162"/>
      <c r="BF485" s="162"/>
      <c r="BG485" s="162"/>
      <c r="BH485" s="162"/>
      <c r="BI485" s="162"/>
      <c r="BJ485" s="162"/>
      <c r="BK485" s="162"/>
      <c r="BL485" s="162"/>
      <c r="BM485" s="162"/>
      <c r="BN485" s="162"/>
      <c r="BO485" s="162"/>
      <c r="BP485" s="162"/>
      <c r="BQ485" s="162"/>
      <c r="BR485" s="162"/>
      <c r="BS485" s="162"/>
      <c r="BT485" s="162"/>
      <c r="BU485" s="162"/>
      <c r="BV485" s="162"/>
      <c r="BW485" s="162"/>
      <c r="BX485" s="162"/>
      <c r="BY485" s="162"/>
      <c r="BZ485" s="162"/>
      <c r="CA485" s="162"/>
      <c r="CB485" s="162"/>
      <c r="CC485" s="162"/>
      <c r="CD485" s="162"/>
      <c r="CE485" s="162"/>
      <c r="CF485" s="162"/>
      <c r="CG485" s="162"/>
      <c r="CH485" s="162"/>
      <c r="CI485" s="162"/>
      <c r="CJ485" s="162"/>
    </row>
    <row r="486" spans="1:88" ht="15" x14ac:dyDescent="0.25">
      <c r="A486" s="194">
        <v>4160</v>
      </c>
      <c r="B486" s="194">
        <v>7</v>
      </c>
      <c r="C486" s="195" t="s">
        <v>443</v>
      </c>
      <c r="D486" s="167">
        <v>7</v>
      </c>
      <c r="E486" s="120">
        <f>'[4]Sped FY 2021'!AB502</f>
        <v>400911.47352212836</v>
      </c>
      <c r="F486" s="120">
        <f>'[4]Sped FY 2021'!AK502</f>
        <v>60951.838149541029</v>
      </c>
      <c r="G486" s="120">
        <f>'[4]Sped FY 2021'!BP502</f>
        <v>0</v>
      </c>
      <c r="H486" s="120">
        <f>-'[4]Sped FY 2021'!CI502</f>
        <v>0</v>
      </c>
      <c r="I486" s="120">
        <f>'[4]Sped FY 2021'!CB502</f>
        <v>0</v>
      </c>
      <c r="J486" s="120">
        <f>'[4]Sped FY 2021'!BF502-'[4]Sped FY 2021'!BI502</f>
        <v>332574.98610720644</v>
      </c>
      <c r="K486" s="120">
        <f>'[4]Sped FY 2021'!CJ502</f>
        <v>41571.873263400776</v>
      </c>
      <c r="L486" s="138">
        <f t="shared" si="77"/>
        <v>836010.17104227655</v>
      </c>
      <c r="M486" s="134">
        <f t="shared" si="78"/>
        <v>0</v>
      </c>
      <c r="N486" s="158">
        <v>4160</v>
      </c>
      <c r="O486" s="159">
        <v>7</v>
      </c>
      <c r="P486" s="14" t="s">
        <v>443</v>
      </c>
      <c r="Q486" s="14">
        <v>7</v>
      </c>
      <c r="R486" s="120">
        <v>400911.47352212836</v>
      </c>
      <c r="S486" s="120">
        <v>60952.718812324274</v>
      </c>
      <c r="T486" s="120">
        <v>0</v>
      </c>
      <c r="U486" s="120">
        <v>0</v>
      </c>
      <c r="V486" s="120">
        <v>374146.06677410228</v>
      </c>
      <c r="W486" s="138">
        <v>836010.25910855492</v>
      </c>
      <c r="X486" s="152"/>
      <c r="Y486" s="19">
        <f t="shared" si="79"/>
        <v>0</v>
      </c>
      <c r="Z486" s="19">
        <f t="shared" si="79"/>
        <v>-0.88066278324549785</v>
      </c>
      <c r="AA486" s="19">
        <f t="shared" si="80"/>
        <v>0</v>
      </c>
      <c r="AB486" s="19">
        <f t="shared" si="81"/>
        <v>0</v>
      </c>
      <c r="AC486" s="19">
        <f t="shared" si="81"/>
        <v>0</v>
      </c>
      <c r="AD486" s="19">
        <f t="shared" si="81"/>
        <v>-41571.080666895839</v>
      </c>
      <c r="AE486" s="19">
        <f t="shared" si="82"/>
        <v>41571.873263400776</v>
      </c>
      <c r="AF486" s="19">
        <f t="shared" si="83"/>
        <v>-8.8066278374753892E-2</v>
      </c>
      <c r="AG486" s="112"/>
      <c r="AH486" s="117">
        <f>'[4]Sped FY 2021'!DZ502</f>
        <v>775</v>
      </c>
      <c r="AI486" s="19">
        <f t="shared" si="76"/>
        <v>0</v>
      </c>
      <c r="AJ486" s="19">
        <f t="shared" si="76"/>
        <v>-1.1363390751554811E-3</v>
      </c>
      <c r="AK486" s="19">
        <f t="shared" si="76"/>
        <v>0</v>
      </c>
      <c r="AL486" s="19">
        <f t="shared" si="75"/>
        <v>0</v>
      </c>
      <c r="AM486" s="19">
        <f t="shared" si="75"/>
        <v>0</v>
      </c>
      <c r="AN486" s="19">
        <f t="shared" si="75"/>
        <v>-53.640104086317216</v>
      </c>
      <c r="AO486" s="19">
        <f t="shared" si="75"/>
        <v>53.641126791484872</v>
      </c>
      <c r="AP486" s="19">
        <f t="shared" si="74"/>
        <v>-1.136339075803276E-4</v>
      </c>
      <c r="AQ486" s="118">
        <f>'[4]Sped FY 2021'!CR502</f>
        <v>46.038297240110367</v>
      </c>
      <c r="AR486" s="119">
        <f>'[4]Sped FY 2021'!CS502</f>
        <v>46.038407322958335</v>
      </c>
      <c r="AS486" s="188">
        <f>'[5]Sped FY 2021'!CO502</f>
        <v>0.56735759401070296</v>
      </c>
      <c r="AT486" s="189">
        <f>'[5]Sped FY 2021'!CQ502</f>
        <v>0.56735749093422749</v>
      </c>
      <c r="AW486" s="162"/>
      <c r="AX486" s="162"/>
      <c r="AY486" s="162"/>
      <c r="AZ486" s="162"/>
      <c r="BA486" s="162"/>
      <c r="BB486" s="162"/>
      <c r="BC486" s="162"/>
      <c r="BD486" s="162"/>
      <c r="BE486" s="162"/>
      <c r="BF486" s="162"/>
      <c r="BG486" s="162"/>
      <c r="BH486" s="162"/>
      <c r="BI486" s="162"/>
      <c r="BJ486" s="162"/>
      <c r="BK486" s="162"/>
      <c r="BL486" s="162"/>
      <c r="BM486" s="162"/>
      <c r="BN486" s="162"/>
      <c r="BO486" s="162"/>
      <c r="BP486" s="162"/>
      <c r="BQ486" s="162"/>
      <c r="BR486" s="162"/>
      <c r="BS486" s="162"/>
      <c r="BT486" s="162"/>
      <c r="BU486" s="162"/>
      <c r="BV486" s="162"/>
      <c r="BW486" s="162"/>
      <c r="BX486" s="162"/>
      <c r="BY486" s="162"/>
      <c r="BZ486" s="162"/>
      <c r="CA486" s="162"/>
      <c r="CB486" s="162"/>
      <c r="CC486" s="162"/>
      <c r="CD486" s="162"/>
      <c r="CE486" s="162"/>
      <c r="CF486" s="162"/>
      <c r="CG486" s="162"/>
      <c r="CH486" s="162"/>
      <c r="CI486" s="162"/>
      <c r="CJ486" s="162"/>
    </row>
    <row r="487" spans="1:88" ht="15" x14ac:dyDescent="0.25">
      <c r="A487" s="194">
        <v>4161</v>
      </c>
      <c r="B487" s="194">
        <v>7</v>
      </c>
      <c r="C487" s="195" t="s">
        <v>444</v>
      </c>
      <c r="D487" s="167">
        <v>7</v>
      </c>
      <c r="E487" s="120">
        <f>'[4]Sped FY 2021'!AB503</f>
        <v>1670819.6371299152</v>
      </c>
      <c r="F487" s="120">
        <f>'[4]Sped FY 2021'!AK503</f>
        <v>597251.11119089287</v>
      </c>
      <c r="G487" s="120">
        <f>'[4]Sped FY 2021'!BP503</f>
        <v>0</v>
      </c>
      <c r="H487" s="120">
        <f>-'[4]Sped FY 2021'!CI503</f>
        <v>0</v>
      </c>
      <c r="I487" s="120">
        <f>'[4]Sped FY 2021'!CB503</f>
        <v>0</v>
      </c>
      <c r="J487" s="120">
        <f>'[4]Sped FY 2021'!BF503-'[4]Sped FY 2021'!BI503</f>
        <v>709226.25578348758</v>
      </c>
      <c r="K487" s="120">
        <f>'[4]Sped FY 2021'!CJ503</f>
        <v>88653.281972935874</v>
      </c>
      <c r="L487" s="138">
        <f t="shared" si="77"/>
        <v>3065950.2860772316</v>
      </c>
      <c r="M487" s="134">
        <f t="shared" si="78"/>
        <v>0</v>
      </c>
      <c r="N487" s="158">
        <v>4161</v>
      </c>
      <c r="O487" s="159">
        <v>7</v>
      </c>
      <c r="P487" s="14" t="s">
        <v>444</v>
      </c>
      <c r="Q487" s="14">
        <v>7</v>
      </c>
      <c r="R487" s="120">
        <v>1596535.2278762599</v>
      </c>
      <c r="S487" s="120">
        <v>640072.78049537365</v>
      </c>
      <c r="T487" s="120">
        <v>0</v>
      </c>
      <c r="U487" s="120">
        <v>0</v>
      </c>
      <c r="V487" s="120">
        <v>826196.00371068064</v>
      </c>
      <c r="W487" s="138">
        <v>3062804.0120823141</v>
      </c>
      <c r="X487" s="152"/>
      <c r="Y487" s="19">
        <f t="shared" si="79"/>
        <v>74284.409253655234</v>
      </c>
      <c r="Z487" s="19">
        <f t="shared" si="79"/>
        <v>-42821.669304480776</v>
      </c>
      <c r="AA487" s="19">
        <f t="shared" si="80"/>
        <v>0</v>
      </c>
      <c r="AB487" s="19">
        <f t="shared" si="81"/>
        <v>0</v>
      </c>
      <c r="AC487" s="19">
        <f t="shared" si="81"/>
        <v>0</v>
      </c>
      <c r="AD487" s="19">
        <f t="shared" si="81"/>
        <v>-116969.74792719306</v>
      </c>
      <c r="AE487" s="19">
        <f t="shared" si="82"/>
        <v>88653.281972935874</v>
      </c>
      <c r="AF487" s="19">
        <f t="shared" si="83"/>
        <v>3146.2739949175157</v>
      </c>
      <c r="AG487" s="112"/>
      <c r="AH487" s="117">
        <f>'[4]Sped FY 2021'!DZ503</f>
        <v>235.6</v>
      </c>
      <c r="AI487" s="19">
        <f t="shared" si="76"/>
        <v>315.2988508219662</v>
      </c>
      <c r="AJ487" s="19">
        <f t="shared" si="76"/>
        <v>-181.7558119884583</v>
      </c>
      <c r="AK487" s="19">
        <f t="shared" si="76"/>
        <v>0</v>
      </c>
      <c r="AL487" s="19">
        <f t="shared" si="75"/>
        <v>0</v>
      </c>
      <c r="AM487" s="19">
        <f t="shared" si="75"/>
        <v>0</v>
      </c>
      <c r="AN487" s="19">
        <f t="shared" si="75"/>
        <v>-496.4760098777295</v>
      </c>
      <c r="AO487" s="19">
        <f t="shared" si="75"/>
        <v>376.28727492757162</v>
      </c>
      <c r="AP487" s="19">
        <f t="shared" si="74"/>
        <v>13.354303883351086</v>
      </c>
      <c r="AQ487" s="118">
        <f>'[4]Sped FY 2021'!CR503</f>
        <v>32.820229052759601</v>
      </c>
      <c r="AR487" s="119">
        <f>'[4]Sped FY 2021'!CS503</f>
        <v>19.316907186160822</v>
      </c>
      <c r="AS487" s="188">
        <f>'[5]Sped FY 2021'!CO503</f>
        <v>0.68523831246855305</v>
      </c>
      <c r="AT487" s="189">
        <f>'[5]Sped FY 2021'!CQ503</f>
        <v>0.68661329585950082</v>
      </c>
      <c r="AW487" s="162"/>
      <c r="AX487" s="162"/>
      <c r="AY487" s="162"/>
      <c r="AZ487" s="162"/>
      <c r="BA487" s="162"/>
      <c r="BB487" s="162"/>
      <c r="BC487" s="162"/>
      <c r="BD487" s="162"/>
      <c r="BE487" s="162"/>
      <c r="BF487" s="162"/>
      <c r="BG487" s="162"/>
      <c r="BH487" s="162"/>
      <c r="BI487" s="162"/>
      <c r="BJ487" s="162"/>
      <c r="BK487" s="162"/>
      <c r="BL487" s="162"/>
      <c r="BM487" s="162"/>
      <c r="BN487" s="162"/>
      <c r="BO487" s="162"/>
      <c r="BP487" s="162"/>
      <c r="BQ487" s="162"/>
      <c r="BR487" s="162"/>
      <c r="BS487" s="162"/>
      <c r="BT487" s="162"/>
      <c r="BU487" s="162"/>
      <c r="BV487" s="162"/>
      <c r="BW487" s="162"/>
      <c r="BX487" s="162"/>
      <c r="BY487" s="162"/>
      <c r="BZ487" s="162"/>
      <c r="CA487" s="162"/>
      <c r="CB487" s="162"/>
      <c r="CC487" s="162"/>
      <c r="CD487" s="162"/>
      <c r="CE487" s="162"/>
      <c r="CF487" s="162"/>
      <c r="CG487" s="162"/>
      <c r="CH487" s="162"/>
      <c r="CI487" s="162"/>
      <c r="CJ487" s="162"/>
    </row>
    <row r="488" spans="1:88" ht="15" x14ac:dyDescent="0.25">
      <c r="A488" s="194">
        <v>4162</v>
      </c>
      <c r="B488" s="194">
        <v>7</v>
      </c>
      <c r="C488" s="195" t="s">
        <v>445</v>
      </c>
      <c r="D488" s="167">
        <v>7</v>
      </c>
      <c r="E488" s="120">
        <f>'[4]Sped FY 2021'!AB504</f>
        <v>126910.58980272491</v>
      </c>
      <c r="F488" s="120">
        <f>'[4]Sped FY 2021'!AK504</f>
        <v>151736.39653466389</v>
      </c>
      <c r="G488" s="120">
        <f>'[4]Sped FY 2021'!BP504</f>
        <v>0</v>
      </c>
      <c r="H488" s="120">
        <f>-'[4]Sped FY 2021'!CI504</f>
        <v>0</v>
      </c>
      <c r="I488" s="120">
        <f>'[4]Sped FY 2021'!CB504</f>
        <v>0</v>
      </c>
      <c r="J488" s="120">
        <f>'[4]Sped FY 2021'!BF504-'[4]Sped FY 2021'!BI504</f>
        <v>179258.0361815998</v>
      </c>
      <c r="K488" s="120">
        <f>'[4]Sped FY 2021'!CJ504</f>
        <v>22407.254522699957</v>
      </c>
      <c r="L488" s="138">
        <f t="shared" si="77"/>
        <v>480312.27704168856</v>
      </c>
      <c r="M488" s="134">
        <f t="shared" si="78"/>
        <v>0</v>
      </c>
      <c r="N488" s="158">
        <v>4162</v>
      </c>
      <c r="O488" s="159">
        <v>7</v>
      </c>
      <c r="P488" s="14" t="s">
        <v>445</v>
      </c>
      <c r="Q488" s="14">
        <v>7</v>
      </c>
      <c r="R488" s="120">
        <v>120419.79084944408</v>
      </c>
      <c r="S488" s="120">
        <v>155353.47991022916</v>
      </c>
      <c r="T488" s="120">
        <v>0</v>
      </c>
      <c r="U488" s="120">
        <v>0</v>
      </c>
      <c r="V488" s="120">
        <v>204251.63472424381</v>
      </c>
      <c r="W488" s="138">
        <v>480024.90548391698</v>
      </c>
      <c r="X488" s="152"/>
      <c r="Y488" s="19">
        <f t="shared" si="79"/>
        <v>6490.7989532808278</v>
      </c>
      <c r="Z488" s="19">
        <f t="shared" si="79"/>
        <v>-3617.0833755652711</v>
      </c>
      <c r="AA488" s="19">
        <f t="shared" si="80"/>
        <v>0</v>
      </c>
      <c r="AB488" s="19">
        <f t="shared" si="81"/>
        <v>0</v>
      </c>
      <c r="AC488" s="19">
        <f t="shared" si="81"/>
        <v>0</v>
      </c>
      <c r="AD488" s="19">
        <f t="shared" si="81"/>
        <v>-24993.598542644002</v>
      </c>
      <c r="AE488" s="19">
        <f t="shared" si="82"/>
        <v>22407.254522699957</v>
      </c>
      <c r="AF488" s="19">
        <f t="shared" si="83"/>
        <v>287.3715577715775</v>
      </c>
      <c r="AG488" s="112"/>
      <c r="AH488" s="117">
        <f>'[4]Sped FY 2021'!DZ504</f>
        <v>117</v>
      </c>
      <c r="AI488" s="19">
        <f t="shared" si="76"/>
        <v>55.476914130605365</v>
      </c>
      <c r="AJ488" s="19">
        <f t="shared" si="76"/>
        <v>-30.915242526198899</v>
      </c>
      <c r="AK488" s="19">
        <f t="shared" si="76"/>
        <v>0</v>
      </c>
      <c r="AL488" s="19">
        <f t="shared" si="75"/>
        <v>0</v>
      </c>
      <c r="AM488" s="19">
        <f t="shared" si="75"/>
        <v>0</v>
      </c>
      <c r="AN488" s="19">
        <f t="shared" si="75"/>
        <v>-213.62050036447866</v>
      </c>
      <c r="AO488" s="19">
        <f t="shared" si="75"/>
        <v>191.51499592051246</v>
      </c>
      <c r="AP488" s="19">
        <f t="shared" si="74"/>
        <v>2.4561671604408333</v>
      </c>
      <c r="AQ488" s="118">
        <f>'[4]Sped FY 2021'!CR504</f>
        <v>183.44246838313086</v>
      </c>
      <c r="AR488" s="119">
        <f>'[4]Sped FY 2021'!CS504</f>
        <v>181.02758134303357</v>
      </c>
      <c r="AS488" s="188">
        <f>'[5]Sped FY 2021'!CO504</f>
        <v>0.59994086549449466</v>
      </c>
      <c r="AT488" s="189">
        <f>'[5]Sped FY 2021'!CQ504</f>
        <v>0.60051249945683016</v>
      </c>
      <c r="AW488" s="162"/>
      <c r="AX488" s="162"/>
      <c r="AY488" s="162"/>
      <c r="AZ488" s="162"/>
      <c r="BA488" s="162"/>
      <c r="BB488" s="162"/>
      <c r="BC488" s="162"/>
      <c r="BD488" s="162"/>
      <c r="BE488" s="162"/>
      <c r="BF488" s="162"/>
      <c r="BG488" s="162"/>
      <c r="BH488" s="162"/>
      <c r="BI488" s="162"/>
      <c r="BJ488" s="162"/>
      <c r="BK488" s="162"/>
      <c r="BL488" s="162"/>
      <c r="BM488" s="162"/>
      <c r="BN488" s="162"/>
      <c r="BO488" s="162"/>
      <c r="BP488" s="162"/>
      <c r="BQ488" s="162"/>
      <c r="BR488" s="162"/>
      <c r="BS488" s="162"/>
      <c r="BT488" s="162"/>
      <c r="BU488" s="162"/>
      <c r="BV488" s="162"/>
      <c r="BW488" s="162"/>
      <c r="BX488" s="162"/>
      <c r="BY488" s="162"/>
      <c r="BZ488" s="162"/>
      <c r="CA488" s="162"/>
      <c r="CB488" s="162"/>
      <c r="CC488" s="162"/>
      <c r="CD488" s="162"/>
      <c r="CE488" s="162"/>
      <c r="CF488" s="162"/>
      <c r="CG488" s="162"/>
      <c r="CH488" s="162"/>
      <c r="CI488" s="162"/>
      <c r="CJ488" s="162"/>
    </row>
    <row r="489" spans="1:88" ht="15" x14ac:dyDescent="0.25">
      <c r="A489" s="194">
        <v>4163</v>
      </c>
      <c r="B489" s="194">
        <v>7</v>
      </c>
      <c r="C489" s="195" t="s">
        <v>446</v>
      </c>
      <c r="D489" s="167">
        <v>7</v>
      </c>
      <c r="E489" s="120">
        <f>'[4]Sped FY 2021'!AB505</f>
        <v>0</v>
      </c>
      <c r="F489" s="120">
        <f>'[4]Sped FY 2021'!AK505</f>
        <v>0</v>
      </c>
      <c r="G489" s="120">
        <f>'[4]Sped FY 2021'!BP505</f>
        <v>0</v>
      </c>
      <c r="H489" s="120">
        <f>-'[4]Sped FY 2021'!CI505</f>
        <v>0</v>
      </c>
      <c r="I489" s="120">
        <f>'[4]Sped FY 2021'!CB505</f>
        <v>0</v>
      </c>
      <c r="J489" s="120">
        <f>'[4]Sped FY 2021'!BF505-'[4]Sped FY 2021'!BI505</f>
        <v>0</v>
      </c>
      <c r="K489" s="120">
        <f>'[4]Sped FY 2021'!CJ505</f>
        <v>0</v>
      </c>
      <c r="L489" s="138">
        <f t="shared" si="77"/>
        <v>0</v>
      </c>
      <c r="M489" s="134">
        <f t="shared" si="78"/>
        <v>0</v>
      </c>
      <c r="N489" s="158">
        <v>4163</v>
      </c>
      <c r="O489" s="159">
        <v>7</v>
      </c>
      <c r="P489" s="14" t="s">
        <v>446</v>
      </c>
      <c r="Q489" s="14">
        <v>7</v>
      </c>
      <c r="R489" s="120">
        <v>0</v>
      </c>
      <c r="S489" s="120">
        <v>0</v>
      </c>
      <c r="T489" s="120">
        <v>0</v>
      </c>
      <c r="U489" s="120">
        <v>0</v>
      </c>
      <c r="V489" s="120">
        <v>0</v>
      </c>
      <c r="W489" s="138">
        <v>0</v>
      </c>
      <c r="X489" s="152"/>
      <c r="Y489" s="19">
        <f t="shared" si="79"/>
        <v>0</v>
      </c>
      <c r="Z489" s="19">
        <f t="shared" si="79"/>
        <v>0</v>
      </c>
      <c r="AA489" s="19">
        <f t="shared" si="80"/>
        <v>0</v>
      </c>
      <c r="AB489" s="19">
        <f t="shared" si="81"/>
        <v>0</v>
      </c>
      <c r="AC489" s="19">
        <f t="shared" si="81"/>
        <v>0</v>
      </c>
      <c r="AD489" s="19">
        <f t="shared" si="81"/>
        <v>0</v>
      </c>
      <c r="AE489" s="19">
        <f t="shared" si="82"/>
        <v>0</v>
      </c>
      <c r="AF489" s="19">
        <f t="shared" si="83"/>
        <v>0</v>
      </c>
      <c r="AG489" s="112"/>
      <c r="AH489" s="117">
        <f>'[4]Sped FY 2021'!DZ505</f>
        <v>0</v>
      </c>
      <c r="AI489" s="19">
        <f t="shared" si="76"/>
        <v>0</v>
      </c>
      <c r="AJ489" s="19">
        <f t="shared" si="76"/>
        <v>0</v>
      </c>
      <c r="AK489" s="19">
        <f t="shared" si="76"/>
        <v>0</v>
      </c>
      <c r="AL489" s="19">
        <f t="shared" si="75"/>
        <v>0</v>
      </c>
      <c r="AM489" s="19">
        <f t="shared" si="75"/>
        <v>0</v>
      </c>
      <c r="AN489" s="19">
        <f t="shared" si="75"/>
        <v>0</v>
      </c>
      <c r="AO489" s="19">
        <f t="shared" si="75"/>
        <v>0</v>
      </c>
      <c r="AP489" s="19">
        <f t="shared" si="74"/>
        <v>0</v>
      </c>
      <c r="AQ489" s="118">
        <f>'[4]Sped FY 2021'!CR505</f>
        <v>0</v>
      </c>
      <c r="AR489" s="119">
        <f>'[4]Sped FY 2021'!CS505</f>
        <v>0</v>
      </c>
      <c r="AS489" s="188">
        <f>'[5]Sped FY 2021'!CO505</f>
        <v>0</v>
      </c>
      <c r="AT489" s="189">
        <f>'[5]Sped FY 2021'!CQ505</f>
        <v>0</v>
      </c>
      <c r="AW489" s="162"/>
      <c r="AX489" s="162"/>
      <c r="AY489" s="162"/>
      <c r="AZ489" s="162"/>
      <c r="BA489" s="162"/>
      <c r="BB489" s="162"/>
      <c r="BC489" s="162"/>
      <c r="BD489" s="162"/>
      <c r="BE489" s="162"/>
      <c r="BF489" s="162"/>
      <c r="BG489" s="162"/>
      <c r="BH489" s="162"/>
      <c r="BI489" s="162"/>
      <c r="BJ489" s="162"/>
      <c r="BK489" s="162"/>
      <c r="BL489" s="162"/>
      <c r="BM489" s="162"/>
      <c r="BN489" s="162"/>
      <c r="BO489" s="162"/>
      <c r="BP489" s="162"/>
      <c r="BQ489" s="162"/>
      <c r="BR489" s="162"/>
      <c r="BS489" s="162"/>
      <c r="BT489" s="162"/>
      <c r="BU489" s="162"/>
      <c r="BV489" s="162"/>
      <c r="BW489" s="162"/>
      <c r="BX489" s="162"/>
      <c r="BY489" s="162"/>
      <c r="BZ489" s="162"/>
      <c r="CA489" s="162"/>
      <c r="CB489" s="162"/>
      <c r="CC489" s="162"/>
      <c r="CD489" s="162"/>
      <c r="CE489" s="162"/>
      <c r="CF489" s="162"/>
      <c r="CG489" s="162"/>
      <c r="CH489" s="162"/>
      <c r="CI489" s="162"/>
      <c r="CJ489" s="162"/>
    </row>
    <row r="490" spans="1:88" ht="15" x14ac:dyDescent="0.25">
      <c r="A490" s="194">
        <v>4164</v>
      </c>
      <c r="B490" s="194">
        <v>7</v>
      </c>
      <c r="C490" s="195" t="s">
        <v>447</v>
      </c>
      <c r="D490" s="167">
        <v>7</v>
      </c>
      <c r="E490" s="120">
        <f>'[4]Sped FY 2021'!AB506</f>
        <v>204416.746826096</v>
      </c>
      <c r="F490" s="120">
        <f>'[4]Sped FY 2021'!AK506</f>
        <v>551084.01665322226</v>
      </c>
      <c r="G490" s="120">
        <f>'[4]Sped FY 2021'!BP506</f>
        <v>0</v>
      </c>
      <c r="H490" s="120">
        <f>-'[4]Sped FY 2021'!CI506</f>
        <v>0</v>
      </c>
      <c r="I490" s="120">
        <f>'[4]Sped FY 2021'!CB506</f>
        <v>0</v>
      </c>
      <c r="J490" s="120">
        <f>'[4]Sped FY 2021'!BF506-'[4]Sped FY 2021'!BI506</f>
        <v>373407.84217705525</v>
      </c>
      <c r="K490" s="120">
        <f>'[4]Sped FY 2021'!CJ506</f>
        <v>46675.98027213187</v>
      </c>
      <c r="L490" s="138">
        <f t="shared" si="77"/>
        <v>1175584.5859285055</v>
      </c>
      <c r="M490" s="134">
        <f t="shared" si="78"/>
        <v>0</v>
      </c>
      <c r="N490" s="158">
        <v>4164</v>
      </c>
      <c r="O490" s="159">
        <v>7</v>
      </c>
      <c r="P490" s="14" t="s">
        <v>447</v>
      </c>
      <c r="Q490" s="14">
        <v>7</v>
      </c>
      <c r="R490" s="120">
        <v>199852.26598908368</v>
      </c>
      <c r="S490" s="120">
        <v>553641.91156160098</v>
      </c>
      <c r="T490" s="120">
        <v>0</v>
      </c>
      <c r="U490" s="120">
        <v>0</v>
      </c>
      <c r="V490" s="120">
        <v>421889.74978495733</v>
      </c>
      <c r="W490" s="138">
        <v>1175383.927335642</v>
      </c>
      <c r="X490" s="152"/>
      <c r="Y490" s="19">
        <f t="shared" si="79"/>
        <v>4564.480837012321</v>
      </c>
      <c r="Z490" s="19">
        <f t="shared" si="79"/>
        <v>-2557.8949083787156</v>
      </c>
      <c r="AA490" s="19">
        <f t="shared" si="80"/>
        <v>0</v>
      </c>
      <c r="AB490" s="19">
        <f t="shared" si="81"/>
        <v>0</v>
      </c>
      <c r="AC490" s="19">
        <f t="shared" si="81"/>
        <v>0</v>
      </c>
      <c r="AD490" s="19">
        <f t="shared" si="81"/>
        <v>-48481.907607902074</v>
      </c>
      <c r="AE490" s="19">
        <f t="shared" si="82"/>
        <v>46675.98027213187</v>
      </c>
      <c r="AF490" s="19">
        <f t="shared" si="83"/>
        <v>200.65859286347404</v>
      </c>
      <c r="AG490" s="112"/>
      <c r="AH490" s="117">
        <f>'[4]Sped FY 2021'!DZ506</f>
        <v>110</v>
      </c>
      <c r="AI490" s="19">
        <f t="shared" si="76"/>
        <v>41.495280336475645</v>
      </c>
      <c r="AJ490" s="19">
        <f t="shared" si="76"/>
        <v>-23.253590076170141</v>
      </c>
      <c r="AK490" s="19">
        <f t="shared" si="76"/>
        <v>0</v>
      </c>
      <c r="AL490" s="19">
        <f t="shared" si="75"/>
        <v>0</v>
      </c>
      <c r="AM490" s="19">
        <f t="shared" si="75"/>
        <v>0</v>
      </c>
      <c r="AN490" s="19">
        <f t="shared" si="75"/>
        <v>-440.74461461729157</v>
      </c>
      <c r="AO490" s="19">
        <f t="shared" si="75"/>
        <v>424.32709338301703</v>
      </c>
      <c r="AP490" s="19">
        <f t="shared" si="74"/>
        <v>1.8241690260315822</v>
      </c>
      <c r="AQ490" s="118">
        <f>'[4]Sped FY 2021'!CR506</f>
        <v>466.38750416818095</v>
      </c>
      <c r="AR490" s="119">
        <f>'[4]Sped FY 2021'!CS506</f>
        <v>464.36064969481254</v>
      </c>
      <c r="AS490" s="188">
        <f>'[5]Sped FY 2021'!CO506</f>
        <v>0.63862709260019401</v>
      </c>
      <c r="AT490" s="189">
        <f>'[5]Sped FY 2021'!CQ506</f>
        <v>0.63879993977079108</v>
      </c>
      <c r="AW490" s="162"/>
      <c r="AX490" s="162"/>
      <c r="AY490" s="162"/>
      <c r="AZ490" s="162"/>
      <c r="BA490" s="162"/>
      <c r="BB490" s="162"/>
      <c r="BC490" s="162"/>
      <c r="BD490" s="162"/>
      <c r="BE490" s="162"/>
      <c r="BF490" s="162"/>
      <c r="BG490" s="162"/>
      <c r="BH490" s="162"/>
      <c r="BI490" s="162"/>
      <c r="BJ490" s="162"/>
      <c r="BK490" s="162"/>
      <c r="BL490" s="162"/>
      <c r="BM490" s="162"/>
      <c r="BN490" s="162"/>
      <c r="BO490" s="162"/>
      <c r="BP490" s="162"/>
      <c r="BQ490" s="162"/>
      <c r="BR490" s="162"/>
      <c r="BS490" s="162"/>
      <c r="BT490" s="162"/>
      <c r="BU490" s="162"/>
      <c r="BV490" s="162"/>
      <c r="BW490" s="162"/>
      <c r="BX490" s="162"/>
      <c r="BY490" s="162"/>
      <c r="BZ490" s="162"/>
      <c r="CA490" s="162"/>
      <c r="CB490" s="162"/>
      <c r="CC490" s="162"/>
      <c r="CD490" s="162"/>
      <c r="CE490" s="162"/>
      <c r="CF490" s="162"/>
      <c r="CG490" s="162"/>
      <c r="CH490" s="162"/>
      <c r="CI490" s="162"/>
      <c r="CJ490" s="162"/>
    </row>
    <row r="491" spans="1:88" ht="15" x14ac:dyDescent="0.25">
      <c r="A491" s="194">
        <v>4166</v>
      </c>
      <c r="B491" s="194">
        <v>7</v>
      </c>
      <c r="C491" s="195" t="s">
        <v>448</v>
      </c>
      <c r="D491" s="167">
        <v>7</v>
      </c>
      <c r="E491" s="120">
        <f>'[4]Sped FY 2021'!AB507</f>
        <v>248867.52891729219</v>
      </c>
      <c r="F491" s="120">
        <f>'[4]Sped FY 2021'!AK507</f>
        <v>85894.84621686711</v>
      </c>
      <c r="G491" s="120">
        <f>'[4]Sped FY 2021'!BP507</f>
        <v>0</v>
      </c>
      <c r="H491" s="120">
        <f>-'[4]Sped FY 2021'!CI507</f>
        <v>0</v>
      </c>
      <c r="I491" s="120">
        <f>'[4]Sped FY 2021'!CB507</f>
        <v>0</v>
      </c>
      <c r="J491" s="120">
        <f>'[4]Sped FY 2021'!BF507-'[4]Sped FY 2021'!BI507</f>
        <v>188596.47856802063</v>
      </c>
      <c r="K491" s="120">
        <f>'[4]Sped FY 2021'!CJ507</f>
        <v>23574.55982100256</v>
      </c>
      <c r="L491" s="138">
        <f t="shared" si="77"/>
        <v>546933.41352318251</v>
      </c>
      <c r="M491" s="134">
        <f t="shared" si="78"/>
        <v>0</v>
      </c>
      <c r="N491" s="158">
        <v>4166</v>
      </c>
      <c r="O491" s="159">
        <v>7</v>
      </c>
      <c r="P491" s="14" t="s">
        <v>448</v>
      </c>
      <c r="Q491" s="14">
        <v>7</v>
      </c>
      <c r="R491" s="120">
        <v>248867.52891729219</v>
      </c>
      <c r="S491" s="120">
        <v>86246.757318740478</v>
      </c>
      <c r="T491" s="120">
        <v>0</v>
      </c>
      <c r="U491" s="120">
        <v>0</v>
      </c>
      <c r="V491" s="120">
        <v>211854.31839733713</v>
      </c>
      <c r="W491" s="138">
        <v>546968.60463336983</v>
      </c>
      <c r="X491" s="152"/>
      <c r="Y491" s="19">
        <f t="shared" si="79"/>
        <v>0</v>
      </c>
      <c r="Z491" s="19">
        <f t="shared" si="79"/>
        <v>-351.91110187336744</v>
      </c>
      <c r="AA491" s="19">
        <f t="shared" si="80"/>
        <v>0</v>
      </c>
      <c r="AB491" s="19">
        <f t="shared" si="81"/>
        <v>0</v>
      </c>
      <c r="AC491" s="19">
        <f t="shared" si="81"/>
        <v>0</v>
      </c>
      <c r="AD491" s="19">
        <f t="shared" si="81"/>
        <v>-23257.839829316508</v>
      </c>
      <c r="AE491" s="19">
        <f t="shared" si="82"/>
        <v>23574.55982100256</v>
      </c>
      <c r="AF491" s="19">
        <f t="shared" si="83"/>
        <v>-35.191110187326558</v>
      </c>
      <c r="AG491" s="112"/>
      <c r="AH491" s="117">
        <f>'[4]Sped FY 2021'!DZ507</f>
        <v>145</v>
      </c>
      <c r="AI491" s="19">
        <f t="shared" si="76"/>
        <v>0</v>
      </c>
      <c r="AJ491" s="19">
        <f t="shared" si="76"/>
        <v>-2.4269731163680515</v>
      </c>
      <c r="AK491" s="19">
        <f t="shared" si="76"/>
        <v>0</v>
      </c>
      <c r="AL491" s="19">
        <f t="shared" si="75"/>
        <v>0</v>
      </c>
      <c r="AM491" s="19">
        <f t="shared" si="75"/>
        <v>0</v>
      </c>
      <c r="AN491" s="19">
        <f t="shared" si="75"/>
        <v>-160.39889537459661</v>
      </c>
      <c r="AO491" s="19">
        <f t="shared" si="75"/>
        <v>162.58317117932799</v>
      </c>
      <c r="AP491" s="19">
        <f t="shared" si="74"/>
        <v>-0.24269731163673489</v>
      </c>
      <c r="AQ491" s="118">
        <f>'[4]Sped FY 2021'!CR507</f>
        <v>22.537094144185062</v>
      </c>
      <c r="AR491" s="119">
        <f>'[4]Sped FY 2021'!CS507</f>
        <v>22.779791455821798</v>
      </c>
      <c r="AS491" s="188">
        <f>'[5]Sped FY 2021'!CO507</f>
        <v>0.66240804790818153</v>
      </c>
      <c r="AT491" s="189">
        <f>'[5]Sped FY 2021'!CQ507</f>
        <v>0.66234636408984493</v>
      </c>
      <c r="AW491" s="162"/>
      <c r="AX491" s="162"/>
      <c r="AY491" s="162"/>
      <c r="AZ491" s="162"/>
      <c r="BA491" s="162"/>
      <c r="BB491" s="162"/>
      <c r="BC491" s="162"/>
      <c r="BD491" s="162"/>
      <c r="BE491" s="162"/>
      <c r="BF491" s="162"/>
      <c r="BG491" s="162"/>
      <c r="BH491" s="162"/>
      <c r="BI491" s="162"/>
      <c r="BJ491" s="162"/>
      <c r="BK491" s="162"/>
      <c r="BL491" s="162"/>
      <c r="BM491" s="162"/>
      <c r="BN491" s="162"/>
      <c r="BO491" s="162"/>
      <c r="BP491" s="162"/>
      <c r="BQ491" s="162"/>
      <c r="BR491" s="162"/>
      <c r="BS491" s="162"/>
      <c r="BT491" s="162"/>
      <c r="BU491" s="162"/>
      <c r="BV491" s="162"/>
      <c r="BW491" s="162"/>
      <c r="BX491" s="162"/>
      <c r="BY491" s="162"/>
      <c r="BZ491" s="162"/>
      <c r="CA491" s="162"/>
      <c r="CB491" s="162"/>
      <c r="CC491" s="162"/>
      <c r="CD491" s="162"/>
      <c r="CE491" s="162"/>
      <c r="CF491" s="162"/>
      <c r="CG491" s="162"/>
      <c r="CH491" s="162"/>
      <c r="CI491" s="162"/>
      <c r="CJ491" s="162"/>
    </row>
    <row r="492" spans="1:88" ht="15" x14ac:dyDescent="0.25">
      <c r="A492" s="194">
        <v>4167</v>
      </c>
      <c r="B492" s="194">
        <v>7</v>
      </c>
      <c r="C492" s="195" t="s">
        <v>449</v>
      </c>
      <c r="D492" s="167">
        <v>7</v>
      </c>
      <c r="E492" s="120">
        <f>'[4]Sped FY 2021'!AB508</f>
        <v>186701.639915768</v>
      </c>
      <c r="F492" s="120">
        <f>'[4]Sped FY 2021'!AK508</f>
        <v>114221.03284573737</v>
      </c>
      <c r="G492" s="120">
        <f>'[4]Sped FY 2021'!BP508</f>
        <v>0</v>
      </c>
      <c r="H492" s="120">
        <f>-'[4]Sped FY 2021'!CI508</f>
        <v>0</v>
      </c>
      <c r="I492" s="120">
        <f>'[4]Sped FY 2021'!CB508</f>
        <v>0</v>
      </c>
      <c r="J492" s="120">
        <f>'[4]Sped FY 2021'!BF508-'[4]Sped FY 2021'!BI508</f>
        <v>169637.60179772042</v>
      </c>
      <c r="K492" s="120">
        <f>'[4]Sped FY 2021'!CJ508</f>
        <v>21204.700224715038</v>
      </c>
      <c r="L492" s="138">
        <f t="shared" si="77"/>
        <v>491764.97478394082</v>
      </c>
      <c r="M492" s="134">
        <f t="shared" si="78"/>
        <v>0</v>
      </c>
      <c r="N492" s="158">
        <v>4167</v>
      </c>
      <c r="O492" s="159">
        <v>7</v>
      </c>
      <c r="P492" s="14" t="s">
        <v>449</v>
      </c>
      <c r="Q492" s="14">
        <v>7</v>
      </c>
      <c r="R492" s="120">
        <v>170897.0491521309</v>
      </c>
      <c r="S492" s="120">
        <v>123997.58144343873</v>
      </c>
      <c r="T492" s="120">
        <v>0</v>
      </c>
      <c r="U492" s="120">
        <v>0</v>
      </c>
      <c r="V492" s="120">
        <v>196267.53997177765</v>
      </c>
      <c r="W492" s="138">
        <v>491162.17056734726</v>
      </c>
      <c r="X492" s="152"/>
      <c r="Y492" s="19">
        <f t="shared" si="79"/>
        <v>15804.590763637098</v>
      </c>
      <c r="Z492" s="19">
        <f t="shared" si="79"/>
        <v>-9776.5485977013595</v>
      </c>
      <c r="AA492" s="19">
        <f t="shared" si="80"/>
        <v>0</v>
      </c>
      <c r="AB492" s="19">
        <f t="shared" si="81"/>
        <v>0</v>
      </c>
      <c r="AC492" s="19">
        <f t="shared" si="81"/>
        <v>0</v>
      </c>
      <c r="AD492" s="19">
        <f t="shared" si="81"/>
        <v>-26629.938174057228</v>
      </c>
      <c r="AE492" s="19">
        <f t="shared" si="82"/>
        <v>21204.700224715038</v>
      </c>
      <c r="AF492" s="19">
        <f t="shared" si="83"/>
        <v>602.80421659356216</v>
      </c>
      <c r="AG492" s="112"/>
      <c r="AH492" s="117">
        <f>'[4]Sped FY 2021'!DZ508</f>
        <v>340</v>
      </c>
      <c r="AI492" s="19">
        <f t="shared" si="76"/>
        <v>46.484090481285584</v>
      </c>
      <c r="AJ492" s="19">
        <f t="shared" si="76"/>
        <v>-28.754554699121645</v>
      </c>
      <c r="AK492" s="19">
        <f t="shared" si="76"/>
        <v>0</v>
      </c>
      <c r="AL492" s="19">
        <f t="shared" si="75"/>
        <v>0</v>
      </c>
      <c r="AM492" s="19">
        <f t="shared" si="75"/>
        <v>0</v>
      </c>
      <c r="AN492" s="19">
        <f t="shared" si="75"/>
        <v>-78.323347570756553</v>
      </c>
      <c r="AO492" s="19">
        <f t="shared" si="75"/>
        <v>62.366765366808934</v>
      </c>
      <c r="AP492" s="19">
        <f t="shared" si="74"/>
        <v>1.7729535782163592</v>
      </c>
      <c r="AQ492" s="118">
        <f>'[4]Sped FY 2021'!CR508</f>
        <v>61.43598140897388</v>
      </c>
      <c r="AR492" s="119">
        <f>'[4]Sped FY 2021'!CS508</f>
        <v>59.698793464900213</v>
      </c>
      <c r="AS492" s="188">
        <f>'[5]Sped FY 2021'!CO508</f>
        <v>0.62771135007868806</v>
      </c>
      <c r="AT492" s="189">
        <f>'[5]Sped FY 2021'!CQ508</f>
        <v>0.62888647649641127</v>
      </c>
      <c r="AW492" s="162"/>
      <c r="AX492" s="162"/>
      <c r="AY492" s="162"/>
      <c r="AZ492" s="162"/>
      <c r="BA492" s="162"/>
      <c r="BB492" s="162"/>
      <c r="BC492" s="162"/>
      <c r="BD492" s="162"/>
      <c r="BE492" s="162"/>
      <c r="BF492" s="162"/>
      <c r="BG492" s="162"/>
      <c r="BH492" s="162"/>
      <c r="BI492" s="162"/>
      <c r="BJ492" s="162"/>
      <c r="BK492" s="162"/>
      <c r="BL492" s="162"/>
      <c r="BM492" s="162"/>
      <c r="BN492" s="162"/>
      <c r="BO492" s="162"/>
      <c r="BP492" s="162"/>
      <c r="BQ492" s="162"/>
      <c r="BR492" s="162"/>
      <c r="BS492" s="162"/>
      <c r="BT492" s="162"/>
      <c r="BU492" s="162"/>
      <c r="BV492" s="162"/>
      <c r="BW492" s="162"/>
      <c r="BX492" s="162"/>
      <c r="BY492" s="162"/>
      <c r="BZ492" s="162"/>
      <c r="CA492" s="162"/>
      <c r="CB492" s="162"/>
      <c r="CC492" s="162"/>
      <c r="CD492" s="162"/>
      <c r="CE492" s="162"/>
      <c r="CF492" s="162"/>
      <c r="CG492" s="162"/>
      <c r="CH492" s="162"/>
      <c r="CI492" s="162"/>
      <c r="CJ492" s="162"/>
    </row>
    <row r="493" spans="1:88" ht="15" x14ac:dyDescent="0.25">
      <c r="A493" s="194">
        <v>4168</v>
      </c>
      <c r="B493" s="194">
        <v>7</v>
      </c>
      <c r="C493" s="195" t="s">
        <v>450</v>
      </c>
      <c r="D493" s="167">
        <v>7</v>
      </c>
      <c r="E493" s="120">
        <f>'[4]Sped FY 2021'!AB509</f>
        <v>154965.41755931833</v>
      </c>
      <c r="F493" s="120">
        <f>'[4]Sped FY 2021'!AK509</f>
        <v>60979.679335186425</v>
      </c>
      <c r="G493" s="120">
        <f>'[4]Sped FY 2021'!BP509</f>
        <v>0</v>
      </c>
      <c r="H493" s="120">
        <f>-'[4]Sped FY 2021'!CI509</f>
        <v>0</v>
      </c>
      <c r="I493" s="120">
        <f>'[4]Sped FY 2021'!CB509</f>
        <v>0</v>
      </c>
      <c r="J493" s="120">
        <f>'[4]Sped FY 2021'!BF509-'[4]Sped FY 2021'!BI509</f>
        <v>86048.842747086557</v>
      </c>
      <c r="K493" s="120">
        <f>'[4]Sped FY 2021'!CJ509</f>
        <v>10756.105343385809</v>
      </c>
      <c r="L493" s="138">
        <f t="shared" si="77"/>
        <v>312750.04498497717</v>
      </c>
      <c r="M493" s="134">
        <f t="shared" si="78"/>
        <v>0</v>
      </c>
      <c r="N493" s="158">
        <v>4168</v>
      </c>
      <c r="O493" s="159">
        <v>7</v>
      </c>
      <c r="P493" s="14" t="s">
        <v>450</v>
      </c>
      <c r="Q493" s="14">
        <v>7</v>
      </c>
      <c r="R493" s="120">
        <v>154965.41755931833</v>
      </c>
      <c r="S493" s="120">
        <v>61078.513875549521</v>
      </c>
      <c r="T493" s="120">
        <v>0</v>
      </c>
      <c r="U493" s="120">
        <v>0</v>
      </c>
      <c r="V493" s="120">
        <v>96715.997004145596</v>
      </c>
      <c r="W493" s="138">
        <v>312759.92843901343</v>
      </c>
      <c r="X493" s="152"/>
      <c r="Y493" s="19">
        <f t="shared" si="79"/>
        <v>0</v>
      </c>
      <c r="Z493" s="19">
        <f t="shared" si="79"/>
        <v>-98.834540363095584</v>
      </c>
      <c r="AA493" s="19">
        <f t="shared" si="80"/>
        <v>0</v>
      </c>
      <c r="AB493" s="19">
        <f t="shared" si="81"/>
        <v>0</v>
      </c>
      <c r="AC493" s="19">
        <f t="shared" si="81"/>
        <v>0</v>
      </c>
      <c r="AD493" s="19">
        <f t="shared" si="81"/>
        <v>-10667.154257059039</v>
      </c>
      <c r="AE493" s="19">
        <f t="shared" si="82"/>
        <v>10756.105343385809</v>
      </c>
      <c r="AF493" s="19">
        <f t="shared" si="83"/>
        <v>-9.8834540362586267</v>
      </c>
      <c r="AG493" s="112"/>
      <c r="AH493" s="117">
        <f>'[4]Sped FY 2021'!DZ509</f>
        <v>95</v>
      </c>
      <c r="AI493" s="19">
        <f t="shared" si="76"/>
        <v>0</v>
      </c>
      <c r="AJ493" s="19">
        <f t="shared" si="76"/>
        <v>-1.0403635827694273</v>
      </c>
      <c r="AK493" s="19">
        <f t="shared" si="76"/>
        <v>0</v>
      </c>
      <c r="AL493" s="19">
        <f t="shared" si="75"/>
        <v>0</v>
      </c>
      <c r="AM493" s="19">
        <f t="shared" si="75"/>
        <v>0</v>
      </c>
      <c r="AN493" s="19">
        <f t="shared" si="75"/>
        <v>-112.28583428483199</v>
      </c>
      <c r="AO493" s="19">
        <f t="shared" si="75"/>
        <v>113.22216150932431</v>
      </c>
      <c r="AP493" s="19">
        <f t="shared" si="74"/>
        <v>-0.1040363582764066</v>
      </c>
      <c r="AQ493" s="118">
        <f>'[4]Sped FY 2021'!CR509</f>
        <v>48.994324586518502</v>
      </c>
      <c r="AR493" s="119">
        <f>'[4]Sped FY 2021'!CS509</f>
        <v>49.104140742476929</v>
      </c>
      <c r="AS493" s="188">
        <f>'[5]Sped FY 2021'!CO509</f>
        <v>0.72110314238512463</v>
      </c>
      <c r="AT493" s="189">
        <f>'[5]Sped FY 2021'!CQ509</f>
        <v>0.72107259133060453</v>
      </c>
      <c r="AW493" s="162"/>
      <c r="AX493" s="162"/>
      <c r="AY493" s="162"/>
      <c r="AZ493" s="162"/>
      <c r="BA493" s="162"/>
      <c r="BB493" s="162"/>
      <c r="BC493" s="162"/>
      <c r="BD493" s="162"/>
      <c r="BE493" s="162"/>
      <c r="BF493" s="162"/>
      <c r="BG493" s="162"/>
      <c r="BH493" s="162"/>
      <c r="BI493" s="162"/>
      <c r="BJ493" s="162"/>
      <c r="BK493" s="162"/>
      <c r="BL493" s="162"/>
      <c r="BM493" s="162"/>
      <c r="BN493" s="162"/>
      <c r="BO493" s="162"/>
      <c r="BP493" s="162"/>
      <c r="BQ493" s="162"/>
      <c r="BR493" s="162"/>
      <c r="BS493" s="162"/>
      <c r="BT493" s="162"/>
      <c r="BU493" s="162"/>
      <c r="BV493" s="162"/>
      <c r="BW493" s="162"/>
      <c r="BX493" s="162"/>
      <c r="BY493" s="162"/>
      <c r="BZ493" s="162"/>
      <c r="CA493" s="162"/>
      <c r="CB493" s="162"/>
      <c r="CC493" s="162"/>
      <c r="CD493" s="162"/>
      <c r="CE493" s="162"/>
      <c r="CF493" s="162"/>
      <c r="CG493" s="162"/>
      <c r="CH493" s="162"/>
      <c r="CI493" s="162"/>
      <c r="CJ493" s="162"/>
    </row>
    <row r="494" spans="1:88" ht="15" x14ac:dyDescent="0.25">
      <c r="A494" s="194">
        <v>4169</v>
      </c>
      <c r="B494" s="194">
        <v>7</v>
      </c>
      <c r="C494" s="195" t="s">
        <v>671</v>
      </c>
      <c r="D494" s="167">
        <v>7</v>
      </c>
      <c r="E494" s="120">
        <f>'[4]Sped FY 2021'!AB510</f>
        <v>796215.5741687204</v>
      </c>
      <c r="F494" s="120">
        <f>'[4]Sped FY 2021'!AK510</f>
        <v>432453.36472806858</v>
      </c>
      <c r="G494" s="120">
        <f>'[4]Sped FY 2021'!BP510</f>
        <v>0</v>
      </c>
      <c r="H494" s="120">
        <f>-'[4]Sped FY 2021'!CI510</f>
        <v>0</v>
      </c>
      <c r="I494" s="120">
        <f>'[4]Sped FY 2021'!CB510</f>
        <v>0</v>
      </c>
      <c r="J494" s="120">
        <f>'[4]Sped FY 2021'!BF510-'[4]Sped FY 2021'!BI510</f>
        <v>494786.06235917291</v>
      </c>
      <c r="K494" s="120">
        <f>'[4]Sped FY 2021'!CJ510</f>
        <v>61848.257794896563</v>
      </c>
      <c r="L494" s="138">
        <f t="shared" si="77"/>
        <v>1785303.2590508584</v>
      </c>
      <c r="M494" s="134">
        <f t="shared" si="78"/>
        <v>0</v>
      </c>
      <c r="N494" s="158">
        <v>4169</v>
      </c>
      <c r="O494" s="159">
        <v>7</v>
      </c>
      <c r="P494" s="14" t="s">
        <v>671</v>
      </c>
      <c r="Q494" s="14">
        <v>7</v>
      </c>
      <c r="R494" s="120">
        <v>774464.45733569632</v>
      </c>
      <c r="S494" s="120">
        <v>446016.06605665345</v>
      </c>
      <c r="T494" s="120">
        <v>0</v>
      </c>
      <c r="U494" s="120">
        <v>0</v>
      </c>
      <c r="V494" s="120">
        <v>564003.89410806482</v>
      </c>
      <c r="W494" s="138">
        <v>1784484.4175004144</v>
      </c>
      <c r="X494" s="152"/>
      <c r="Y494" s="19">
        <f t="shared" si="79"/>
        <v>21751.116833024076</v>
      </c>
      <c r="Z494" s="19">
        <f t="shared" si="79"/>
        <v>-13562.701328584866</v>
      </c>
      <c r="AA494" s="19">
        <f t="shared" si="80"/>
        <v>0</v>
      </c>
      <c r="AB494" s="19">
        <f t="shared" si="81"/>
        <v>0</v>
      </c>
      <c r="AC494" s="19">
        <f t="shared" si="81"/>
        <v>0</v>
      </c>
      <c r="AD494" s="19">
        <f t="shared" si="81"/>
        <v>-69217.831748891913</v>
      </c>
      <c r="AE494" s="19">
        <f t="shared" si="82"/>
        <v>61848.257794896563</v>
      </c>
      <c r="AF494" s="19">
        <f t="shared" si="83"/>
        <v>818.84155044401996</v>
      </c>
      <c r="AG494" s="112"/>
      <c r="AH494" s="117">
        <f>'[4]Sped FY 2021'!DZ510</f>
        <v>250</v>
      </c>
      <c r="AI494" s="19">
        <f t="shared" si="76"/>
        <v>87.004467332096311</v>
      </c>
      <c r="AJ494" s="19">
        <f t="shared" si="76"/>
        <v>-54.250805314339466</v>
      </c>
      <c r="AK494" s="19">
        <f t="shared" si="76"/>
        <v>0</v>
      </c>
      <c r="AL494" s="19">
        <f t="shared" si="75"/>
        <v>0</v>
      </c>
      <c r="AM494" s="19">
        <f t="shared" si="75"/>
        <v>0</v>
      </c>
      <c r="AN494" s="19">
        <f t="shared" si="75"/>
        <v>-276.87132699556764</v>
      </c>
      <c r="AO494" s="19">
        <f t="shared" si="75"/>
        <v>247.39303117958625</v>
      </c>
      <c r="AP494" s="19">
        <f t="shared" si="74"/>
        <v>3.2753662017760798</v>
      </c>
      <c r="AQ494" s="118">
        <f>'[4]Sped FY 2021'!CR510</f>
        <v>240.11255825866033</v>
      </c>
      <c r="AR494" s="119">
        <f>'[4]Sped FY 2021'!CS510</f>
        <v>236.78393406986351</v>
      </c>
      <c r="AS494" s="188">
        <f>'[5]Sped FY 2021'!CO510</f>
        <v>0.59787281618107879</v>
      </c>
      <c r="AT494" s="189">
        <f>'[5]Sped FY 2021'!CQ510</f>
        <v>0.59846758529594013</v>
      </c>
      <c r="AW494" s="162"/>
      <c r="AX494" s="162"/>
      <c r="AY494" s="162"/>
      <c r="AZ494" s="162"/>
      <c r="BA494" s="162"/>
      <c r="BB494" s="162"/>
      <c r="BC494" s="162"/>
      <c r="BD494" s="162"/>
      <c r="BE494" s="162"/>
      <c r="BF494" s="162"/>
      <c r="BG494" s="162"/>
      <c r="BH494" s="162"/>
      <c r="BI494" s="162"/>
      <c r="BJ494" s="162"/>
      <c r="BK494" s="162"/>
      <c r="BL494" s="162"/>
      <c r="BM494" s="162"/>
      <c r="BN494" s="162"/>
      <c r="BO494" s="162"/>
      <c r="BP494" s="162"/>
      <c r="BQ494" s="162"/>
      <c r="BR494" s="162"/>
      <c r="BS494" s="162"/>
      <c r="BT494" s="162"/>
      <c r="BU494" s="162"/>
      <c r="BV494" s="162"/>
      <c r="BW494" s="162"/>
      <c r="BX494" s="162"/>
      <c r="BY494" s="162"/>
      <c r="BZ494" s="162"/>
      <c r="CA494" s="162"/>
      <c r="CB494" s="162"/>
      <c r="CC494" s="162"/>
      <c r="CD494" s="162"/>
      <c r="CE494" s="162"/>
      <c r="CF494" s="162"/>
      <c r="CG494" s="162"/>
      <c r="CH494" s="162"/>
      <c r="CI494" s="162"/>
      <c r="CJ494" s="162"/>
    </row>
    <row r="495" spans="1:88" ht="15" x14ac:dyDescent="0.25">
      <c r="A495" s="194">
        <v>4170</v>
      </c>
      <c r="B495" s="194">
        <v>7</v>
      </c>
      <c r="C495" s="195" t="s">
        <v>452</v>
      </c>
      <c r="D495" s="167">
        <v>7</v>
      </c>
      <c r="E495" s="120">
        <f>'[4]Sped FY 2021'!AB511</f>
        <v>2621480.2945680553</v>
      </c>
      <c r="F495" s="120">
        <f>'[4]Sped FY 2021'!AK511</f>
        <v>1390970.2316426178</v>
      </c>
      <c r="G495" s="120">
        <f>'[4]Sped FY 2021'!BP511</f>
        <v>0</v>
      </c>
      <c r="H495" s="120">
        <f>-'[4]Sped FY 2021'!CI511</f>
        <v>0</v>
      </c>
      <c r="I495" s="120">
        <f>'[4]Sped FY 2021'!CB511</f>
        <v>0</v>
      </c>
      <c r="J495" s="120">
        <f>'[4]Sped FY 2021'!BF511-'[4]Sped FY 2021'!BI511</f>
        <v>2635760.5249915905</v>
      </c>
      <c r="K495" s="120">
        <f>'[4]Sped FY 2021'!CJ511</f>
        <v>329470.06562394882</v>
      </c>
      <c r="L495" s="138">
        <f t="shared" si="77"/>
        <v>6977681.116826212</v>
      </c>
      <c r="M495" s="134">
        <f t="shared" si="78"/>
        <v>0</v>
      </c>
      <c r="N495" s="158">
        <v>4170</v>
      </c>
      <c r="O495" s="159">
        <v>7</v>
      </c>
      <c r="P495" s="14" t="s">
        <v>452</v>
      </c>
      <c r="Q495" s="14">
        <v>7</v>
      </c>
      <c r="R495" s="120">
        <v>2502355.5287211416</v>
      </c>
      <c r="S495" s="120">
        <v>1464992.4251923731</v>
      </c>
      <c r="T495" s="120">
        <v>0</v>
      </c>
      <c r="U495" s="120">
        <v>0</v>
      </c>
      <c r="V495" s="120">
        <v>3005822.9056829819</v>
      </c>
      <c r="W495" s="138">
        <v>6973170.8595964964</v>
      </c>
      <c r="X495" s="152"/>
      <c r="Y495" s="19">
        <f t="shared" si="79"/>
        <v>119124.76584691368</v>
      </c>
      <c r="Z495" s="19">
        <f t="shared" si="79"/>
        <v>-74022.193549755262</v>
      </c>
      <c r="AA495" s="19">
        <f t="shared" si="80"/>
        <v>0</v>
      </c>
      <c r="AB495" s="19">
        <f t="shared" si="81"/>
        <v>0</v>
      </c>
      <c r="AC495" s="19">
        <f t="shared" si="81"/>
        <v>0</v>
      </c>
      <c r="AD495" s="19">
        <f t="shared" si="81"/>
        <v>-370062.38069139142</v>
      </c>
      <c r="AE495" s="19">
        <f t="shared" si="82"/>
        <v>329470.06562394882</v>
      </c>
      <c r="AF495" s="19">
        <f t="shared" si="83"/>
        <v>4510.2572297155857</v>
      </c>
      <c r="AG495" s="112"/>
      <c r="AH495" s="117">
        <f>'[4]Sped FY 2021'!DZ511</f>
        <v>1830</v>
      </c>
      <c r="AI495" s="19">
        <f t="shared" si="76"/>
        <v>65.095500462794362</v>
      </c>
      <c r="AJ495" s="19">
        <f t="shared" si="76"/>
        <v>-40.449286092762435</v>
      </c>
      <c r="AK495" s="19">
        <f t="shared" si="76"/>
        <v>0</v>
      </c>
      <c r="AL495" s="19">
        <f t="shared" si="75"/>
        <v>0</v>
      </c>
      <c r="AM495" s="19">
        <f t="shared" si="75"/>
        <v>0</v>
      </c>
      <c r="AN495" s="19">
        <f t="shared" si="75"/>
        <v>-202.21988015923029</v>
      </c>
      <c r="AO495" s="19">
        <f t="shared" si="75"/>
        <v>180.03828722620153</v>
      </c>
      <c r="AP495" s="19">
        <f t="shared" si="74"/>
        <v>2.4646214370030521</v>
      </c>
      <c r="AQ495" s="118">
        <f>'[4]Sped FY 2021'!CR511</f>
        <v>151.27346459910348</v>
      </c>
      <c r="AR495" s="119">
        <f>'[4]Sped FY 2021'!CS511</f>
        <v>149.02171361072826</v>
      </c>
      <c r="AS495" s="188">
        <f>'[5]Sped FY 2021'!CO511</f>
        <v>0.54891309767209717</v>
      </c>
      <c r="AT495" s="189">
        <f>'[5]Sped FY 2021'!CQ511</f>
        <v>0.54960458180945826</v>
      </c>
      <c r="AW495" s="162"/>
      <c r="AX495" s="162"/>
      <c r="AY495" s="162"/>
      <c r="AZ495" s="162"/>
      <c r="BA495" s="162"/>
      <c r="BB495" s="162"/>
      <c r="BC495" s="162"/>
      <c r="BD495" s="162"/>
      <c r="BE495" s="162"/>
      <c r="BF495" s="162"/>
      <c r="BG495" s="162"/>
      <c r="BH495" s="162"/>
      <c r="BI495" s="162"/>
      <c r="BJ495" s="162"/>
      <c r="BK495" s="162"/>
      <c r="BL495" s="162"/>
      <c r="BM495" s="162"/>
      <c r="BN495" s="162"/>
      <c r="BO495" s="162"/>
      <c r="BP495" s="162"/>
      <c r="BQ495" s="162"/>
      <c r="BR495" s="162"/>
      <c r="BS495" s="162"/>
      <c r="BT495" s="162"/>
      <c r="BU495" s="162"/>
      <c r="BV495" s="162"/>
      <c r="BW495" s="162"/>
      <c r="BX495" s="162"/>
      <c r="BY495" s="162"/>
      <c r="BZ495" s="162"/>
      <c r="CA495" s="162"/>
      <c r="CB495" s="162"/>
      <c r="CC495" s="162"/>
      <c r="CD495" s="162"/>
      <c r="CE495" s="162"/>
      <c r="CF495" s="162"/>
      <c r="CG495" s="162"/>
      <c r="CH495" s="162"/>
      <c r="CI495" s="162"/>
      <c r="CJ495" s="162"/>
    </row>
    <row r="496" spans="1:88" ht="15" x14ac:dyDescent="0.25">
      <c r="A496" s="194">
        <v>4171</v>
      </c>
      <c r="B496" s="194">
        <v>7</v>
      </c>
      <c r="C496" s="195" t="s">
        <v>453</v>
      </c>
      <c r="D496" s="167">
        <v>7</v>
      </c>
      <c r="E496" s="120">
        <f>'[4]Sped FY 2021'!AB512</f>
        <v>203479.45320761853</v>
      </c>
      <c r="F496" s="120">
        <f>'[4]Sped FY 2021'!AK512</f>
        <v>0</v>
      </c>
      <c r="G496" s="120">
        <f>'[4]Sped FY 2021'!BP512</f>
        <v>0</v>
      </c>
      <c r="H496" s="120">
        <f>-'[4]Sped FY 2021'!CI512</f>
        <v>0</v>
      </c>
      <c r="I496" s="120">
        <f>'[4]Sped FY 2021'!CB512</f>
        <v>0</v>
      </c>
      <c r="J496" s="120">
        <f>'[4]Sped FY 2021'!BF512-'[4]Sped FY 2021'!BI512</f>
        <v>219431.6937845464</v>
      </c>
      <c r="K496" s="120">
        <f>'[4]Sped FY 2021'!CJ512</f>
        <v>27428.961723068271</v>
      </c>
      <c r="L496" s="138">
        <f t="shared" si="77"/>
        <v>450340.10871523316</v>
      </c>
      <c r="M496" s="134">
        <f t="shared" si="78"/>
        <v>0</v>
      </c>
      <c r="N496" s="158">
        <v>4171</v>
      </c>
      <c r="O496" s="159">
        <v>7</v>
      </c>
      <c r="P496" s="14" t="s">
        <v>453</v>
      </c>
      <c r="Q496" s="14">
        <v>7</v>
      </c>
      <c r="R496" s="120">
        <v>203479.45320761853</v>
      </c>
      <c r="S496" s="120">
        <v>0</v>
      </c>
      <c r="T496" s="120">
        <v>0</v>
      </c>
      <c r="U496" s="120">
        <v>0</v>
      </c>
      <c r="V496" s="120">
        <v>246860.65550761466</v>
      </c>
      <c r="W496" s="138">
        <v>450340.10871523316</v>
      </c>
      <c r="X496" s="152"/>
      <c r="Y496" s="19">
        <f t="shared" si="79"/>
        <v>0</v>
      </c>
      <c r="Z496" s="19">
        <f t="shared" si="79"/>
        <v>0</v>
      </c>
      <c r="AA496" s="19">
        <f t="shared" si="80"/>
        <v>0</v>
      </c>
      <c r="AB496" s="19">
        <f t="shared" si="81"/>
        <v>0</v>
      </c>
      <c r="AC496" s="19">
        <f t="shared" si="81"/>
        <v>0</v>
      </c>
      <c r="AD496" s="19">
        <f t="shared" si="81"/>
        <v>-27428.961723068263</v>
      </c>
      <c r="AE496" s="19">
        <f t="shared" si="82"/>
        <v>27428.961723068271</v>
      </c>
      <c r="AF496" s="19">
        <f t="shared" si="83"/>
        <v>0</v>
      </c>
      <c r="AG496" s="112"/>
      <c r="AH496" s="117">
        <f>'[4]Sped FY 2021'!DZ512</f>
        <v>1187</v>
      </c>
      <c r="AI496" s="19">
        <f t="shared" si="76"/>
        <v>0</v>
      </c>
      <c r="AJ496" s="19">
        <f t="shared" si="76"/>
        <v>0</v>
      </c>
      <c r="AK496" s="19">
        <f t="shared" si="76"/>
        <v>0</v>
      </c>
      <c r="AL496" s="19">
        <f t="shared" si="75"/>
        <v>0</v>
      </c>
      <c r="AM496" s="19">
        <f t="shared" si="75"/>
        <v>0</v>
      </c>
      <c r="AN496" s="19">
        <f t="shared" si="75"/>
        <v>-23.107802631060036</v>
      </c>
      <c r="AO496" s="19">
        <f t="shared" si="75"/>
        <v>23.107802631060043</v>
      </c>
      <c r="AP496" s="19">
        <f t="shared" si="74"/>
        <v>0</v>
      </c>
      <c r="AQ496" s="118">
        <f>'[4]Sped FY 2021'!CR512</f>
        <v>21.42887634614717</v>
      </c>
      <c r="AR496" s="119">
        <f>'[4]Sped FY 2021'!CS512</f>
        <v>21.42887634614717</v>
      </c>
      <c r="AS496" s="188">
        <f>'[5]Sped FY 2021'!CO512</f>
        <v>0.48330549049324861</v>
      </c>
      <c r="AT496" s="189">
        <f>'[5]Sped FY 2021'!CQ512</f>
        <v>0.48330549049324861</v>
      </c>
      <c r="AW496" s="162"/>
      <c r="AX496" s="162"/>
      <c r="AY496" s="162"/>
      <c r="AZ496" s="162"/>
      <c r="BA496" s="162"/>
      <c r="BB496" s="162"/>
      <c r="BC496" s="162"/>
      <c r="BD496" s="162"/>
      <c r="BE496" s="162"/>
      <c r="BF496" s="162"/>
      <c r="BG496" s="162"/>
      <c r="BH496" s="162"/>
      <c r="BI496" s="162"/>
      <c r="BJ496" s="162"/>
      <c r="BK496" s="162"/>
      <c r="BL496" s="162"/>
      <c r="BM496" s="162"/>
      <c r="BN496" s="162"/>
      <c r="BO496" s="162"/>
      <c r="BP496" s="162"/>
      <c r="BQ496" s="162"/>
      <c r="BR496" s="162"/>
      <c r="BS496" s="162"/>
      <c r="BT496" s="162"/>
      <c r="BU496" s="162"/>
      <c r="BV496" s="162"/>
      <c r="BW496" s="162"/>
      <c r="BX496" s="162"/>
      <c r="BY496" s="162"/>
      <c r="BZ496" s="162"/>
      <c r="CA496" s="162"/>
      <c r="CB496" s="162"/>
      <c r="CC496" s="162"/>
      <c r="CD496" s="162"/>
      <c r="CE496" s="162"/>
      <c r="CF496" s="162"/>
      <c r="CG496" s="162"/>
      <c r="CH496" s="162"/>
      <c r="CI496" s="162"/>
      <c r="CJ496" s="162"/>
    </row>
    <row r="497" spans="1:88" ht="15" x14ac:dyDescent="0.25">
      <c r="A497" s="194">
        <v>4172</v>
      </c>
      <c r="B497" s="194">
        <v>7</v>
      </c>
      <c r="C497" s="195" t="s">
        <v>454</v>
      </c>
      <c r="D497" s="167">
        <v>7</v>
      </c>
      <c r="E497" s="120">
        <f>'[4]Sped FY 2021'!AB513</f>
        <v>40098.186964447246</v>
      </c>
      <c r="F497" s="120">
        <f>'[4]Sped FY 2021'!AK513</f>
        <v>24259.50650855833</v>
      </c>
      <c r="G497" s="120">
        <f>'[4]Sped FY 2021'!BP513</f>
        <v>0</v>
      </c>
      <c r="H497" s="120">
        <f>-'[4]Sped FY 2021'!CI513</f>
        <v>0</v>
      </c>
      <c r="I497" s="120">
        <f>'[4]Sped FY 2021'!CB513</f>
        <v>0</v>
      </c>
      <c r="J497" s="120">
        <f>'[4]Sped FY 2021'!BF513-'[4]Sped FY 2021'!BI513</f>
        <v>29169.642151375167</v>
      </c>
      <c r="K497" s="120">
        <f>'[4]Sped FY 2021'!CJ513</f>
        <v>3646.2052689218935</v>
      </c>
      <c r="L497" s="138">
        <f t="shared" si="77"/>
        <v>97173.540893302648</v>
      </c>
      <c r="M497" s="134">
        <f t="shared" si="78"/>
        <v>0</v>
      </c>
      <c r="N497" s="158">
        <v>4172</v>
      </c>
      <c r="O497" s="159">
        <v>7</v>
      </c>
      <c r="P497" s="14" t="s">
        <v>454</v>
      </c>
      <c r="Q497" s="14">
        <v>7</v>
      </c>
      <c r="R497" s="120">
        <v>35510.45581273549</v>
      </c>
      <c r="S497" s="120">
        <v>27104.607898407306</v>
      </c>
      <c r="T497" s="120">
        <v>0</v>
      </c>
      <c r="U497" s="120">
        <v>0</v>
      </c>
      <c r="V497" s="120">
        <v>34384.214205973563</v>
      </c>
      <c r="W497" s="138">
        <v>96999.277917116357</v>
      </c>
      <c r="X497" s="152"/>
      <c r="Y497" s="19">
        <f t="shared" si="79"/>
        <v>4587.731151711756</v>
      </c>
      <c r="Z497" s="19">
        <f t="shared" si="79"/>
        <v>-2845.1013898489764</v>
      </c>
      <c r="AA497" s="19">
        <f t="shared" si="80"/>
        <v>0</v>
      </c>
      <c r="AB497" s="19">
        <f t="shared" si="81"/>
        <v>0</v>
      </c>
      <c r="AC497" s="19">
        <f t="shared" si="81"/>
        <v>0</v>
      </c>
      <c r="AD497" s="19">
        <f t="shared" si="81"/>
        <v>-5214.5720545983968</v>
      </c>
      <c r="AE497" s="19">
        <f t="shared" si="82"/>
        <v>3646.2052689218935</v>
      </c>
      <c r="AF497" s="19">
        <f t="shared" si="83"/>
        <v>174.26297618629178</v>
      </c>
      <c r="AG497" s="112"/>
      <c r="AH497" s="117">
        <f>'[4]Sped FY 2021'!DZ513</f>
        <v>49</v>
      </c>
      <c r="AI497" s="19">
        <f t="shared" si="76"/>
        <v>93.627166361464404</v>
      </c>
      <c r="AJ497" s="19">
        <f t="shared" si="76"/>
        <v>-58.063293670387274</v>
      </c>
      <c r="AK497" s="19">
        <f t="shared" si="76"/>
        <v>0</v>
      </c>
      <c r="AL497" s="19">
        <f t="shared" si="75"/>
        <v>0</v>
      </c>
      <c r="AM497" s="19">
        <f t="shared" si="75"/>
        <v>0</v>
      </c>
      <c r="AN497" s="19">
        <f t="shared" si="75"/>
        <v>-106.41983784894687</v>
      </c>
      <c r="AO497" s="19">
        <f t="shared" si="75"/>
        <v>74.412352426977421</v>
      </c>
      <c r="AP497" s="19">
        <f t="shared" si="74"/>
        <v>3.5563872691079954</v>
      </c>
      <c r="AQ497" s="118">
        <f>'[4]Sped FY 2021'!CR513</f>
        <v>86.44596400990558</v>
      </c>
      <c r="AR497" s="119">
        <f>'[4]Sped FY 2021'!CS513</f>
        <v>82.393336656735997</v>
      </c>
      <c r="AS497" s="188">
        <f>'[5]Sped FY 2021'!CO513</f>
        <v>0.67388285690691907</v>
      </c>
      <c r="AT497" s="189">
        <f>'[5]Sped FY 2021'!CQ513</f>
        <v>0.67561131767794591</v>
      </c>
      <c r="AW497" s="162"/>
      <c r="AX497" s="162"/>
      <c r="AY497" s="162"/>
      <c r="AZ497" s="162"/>
      <c r="BA497" s="162"/>
      <c r="BB497" s="162"/>
      <c r="BC497" s="162"/>
      <c r="BD497" s="162"/>
      <c r="BE497" s="162"/>
      <c r="BF497" s="162"/>
      <c r="BG497" s="162"/>
      <c r="BH497" s="162"/>
      <c r="BI497" s="162"/>
      <c r="BJ497" s="162"/>
      <c r="BK497" s="162"/>
      <c r="BL497" s="162"/>
      <c r="BM497" s="162"/>
      <c r="BN497" s="162"/>
      <c r="BO497" s="162"/>
      <c r="BP497" s="162"/>
      <c r="BQ497" s="162"/>
      <c r="BR497" s="162"/>
      <c r="BS497" s="162"/>
      <c r="BT497" s="162"/>
      <c r="BU497" s="162"/>
      <c r="BV497" s="162"/>
      <c r="BW497" s="162"/>
      <c r="BX497" s="162"/>
      <c r="BY497" s="162"/>
      <c r="BZ497" s="162"/>
      <c r="CA497" s="162"/>
      <c r="CB497" s="162"/>
      <c r="CC497" s="162"/>
      <c r="CD497" s="162"/>
      <c r="CE497" s="162"/>
      <c r="CF497" s="162"/>
      <c r="CG497" s="162"/>
      <c r="CH497" s="162"/>
      <c r="CI497" s="162"/>
      <c r="CJ497" s="162"/>
    </row>
    <row r="498" spans="1:88" ht="15" x14ac:dyDescent="0.25">
      <c r="A498" s="194">
        <v>4177</v>
      </c>
      <c r="B498" s="194">
        <v>7</v>
      </c>
      <c r="C498" s="195" t="s">
        <v>455</v>
      </c>
      <c r="D498" s="167">
        <v>7</v>
      </c>
      <c r="E498" s="120">
        <f>'[4]Sped FY 2021'!AB514</f>
        <v>42639.320861666747</v>
      </c>
      <c r="F498" s="120">
        <f>'[4]Sped FY 2021'!AK514</f>
        <v>253289.74644285988</v>
      </c>
      <c r="G498" s="120">
        <f>'[4]Sped FY 2021'!BP514</f>
        <v>0</v>
      </c>
      <c r="H498" s="120">
        <f>-'[4]Sped FY 2021'!CI514</f>
        <v>0</v>
      </c>
      <c r="I498" s="120">
        <f>'[4]Sped FY 2021'!CB514</f>
        <v>0</v>
      </c>
      <c r="J498" s="120">
        <f>'[4]Sped FY 2021'!BF514-'[4]Sped FY 2021'!BI514</f>
        <v>230165.27716906142</v>
      </c>
      <c r="K498" s="120">
        <f>'[4]Sped FY 2021'!CJ514</f>
        <v>28770.659646132659</v>
      </c>
      <c r="L498" s="138">
        <f t="shared" si="77"/>
        <v>554865.00411972066</v>
      </c>
      <c r="M498" s="134">
        <f t="shared" si="78"/>
        <v>0</v>
      </c>
      <c r="N498" s="158">
        <v>4177</v>
      </c>
      <c r="O498" s="159">
        <v>7</v>
      </c>
      <c r="P498" s="14" t="s">
        <v>455</v>
      </c>
      <c r="Q498" s="14">
        <v>7</v>
      </c>
      <c r="R498" s="120">
        <v>38805.557138407377</v>
      </c>
      <c r="S498" s="120">
        <v>255463.81292912911</v>
      </c>
      <c r="T498" s="120">
        <v>0</v>
      </c>
      <c r="U498" s="120">
        <v>0</v>
      </c>
      <c r="V498" s="120">
        <v>260429.66432848523</v>
      </c>
      <c r="W498" s="138">
        <v>554699.03439602174</v>
      </c>
      <c r="X498" s="152"/>
      <c r="Y498" s="19">
        <f t="shared" si="79"/>
        <v>3833.7637232593697</v>
      </c>
      <c r="Z498" s="19">
        <f t="shared" si="79"/>
        <v>-2174.0664862692356</v>
      </c>
      <c r="AA498" s="19">
        <f t="shared" si="80"/>
        <v>0</v>
      </c>
      <c r="AB498" s="19">
        <f t="shared" si="81"/>
        <v>0</v>
      </c>
      <c r="AC498" s="19">
        <f t="shared" si="81"/>
        <v>0</v>
      </c>
      <c r="AD498" s="19">
        <f t="shared" si="81"/>
        <v>-30264.387159423815</v>
      </c>
      <c r="AE498" s="19">
        <f t="shared" si="82"/>
        <v>28770.659646132659</v>
      </c>
      <c r="AF498" s="19">
        <f t="shared" si="83"/>
        <v>165.96972369891591</v>
      </c>
      <c r="AG498" s="112"/>
      <c r="AH498" s="117">
        <f>'[4]Sped FY 2021'!DZ514</f>
        <v>32</v>
      </c>
      <c r="AI498" s="19">
        <f t="shared" si="76"/>
        <v>119.8051163518553</v>
      </c>
      <c r="AJ498" s="19">
        <f t="shared" si="76"/>
        <v>-67.939577695913613</v>
      </c>
      <c r="AK498" s="19">
        <f t="shared" si="76"/>
        <v>0</v>
      </c>
      <c r="AL498" s="19">
        <f t="shared" si="75"/>
        <v>0</v>
      </c>
      <c r="AM498" s="19">
        <f t="shared" si="75"/>
        <v>0</v>
      </c>
      <c r="AN498" s="19">
        <f t="shared" si="75"/>
        <v>-945.76209873199423</v>
      </c>
      <c r="AO498" s="19">
        <f t="shared" si="75"/>
        <v>899.08311394164559</v>
      </c>
      <c r="AP498" s="19">
        <f t="shared" si="74"/>
        <v>5.1865538655911223</v>
      </c>
      <c r="AQ498" s="118">
        <f>'[4]Sped FY 2021'!CR514</f>
        <v>812.59311108809482</v>
      </c>
      <c r="AR498" s="119">
        <f>'[4]Sped FY 2021'!CS514</f>
        <v>807.56372552146104</v>
      </c>
      <c r="AS498" s="188">
        <f>'[5]Sped FY 2021'!CO514</f>
        <v>0.55947534106463936</v>
      </c>
      <c r="AT498" s="189">
        <f>'[5]Sped FY 2021'!CQ514</f>
        <v>0.55975971320637596</v>
      </c>
      <c r="AW498" s="162"/>
      <c r="AX498" s="162"/>
      <c r="AY498" s="162"/>
      <c r="AZ498" s="162"/>
      <c r="BA498" s="162"/>
      <c r="BB498" s="162"/>
      <c r="BC498" s="162"/>
      <c r="BD498" s="162"/>
      <c r="BE498" s="162"/>
      <c r="BF498" s="162"/>
      <c r="BG498" s="162"/>
      <c r="BH498" s="162"/>
      <c r="BI498" s="162"/>
      <c r="BJ498" s="162"/>
      <c r="BK498" s="162"/>
      <c r="BL498" s="162"/>
      <c r="BM498" s="162"/>
      <c r="BN498" s="162"/>
      <c r="BO498" s="162"/>
      <c r="BP498" s="162"/>
      <c r="BQ498" s="162"/>
      <c r="BR498" s="162"/>
      <c r="BS498" s="162"/>
      <c r="BT498" s="162"/>
      <c r="BU498" s="162"/>
      <c r="BV498" s="162"/>
      <c r="BW498" s="162"/>
      <c r="BX498" s="162"/>
      <c r="BY498" s="162"/>
      <c r="BZ498" s="162"/>
      <c r="CA498" s="162"/>
      <c r="CB498" s="162"/>
      <c r="CC498" s="162"/>
      <c r="CD498" s="162"/>
      <c r="CE498" s="162"/>
      <c r="CF498" s="162"/>
      <c r="CG498" s="162"/>
      <c r="CH498" s="162"/>
      <c r="CI498" s="162"/>
      <c r="CJ498" s="162"/>
    </row>
    <row r="499" spans="1:88" ht="15" x14ac:dyDescent="0.25">
      <c r="A499" s="194">
        <v>4178</v>
      </c>
      <c r="B499" s="194">
        <v>7</v>
      </c>
      <c r="C499" s="195" t="s">
        <v>456</v>
      </c>
      <c r="D499" s="167">
        <v>7</v>
      </c>
      <c r="E499" s="120">
        <f>'[4]Sped FY 2021'!AB515</f>
        <v>67249.220536408073</v>
      </c>
      <c r="F499" s="120">
        <f>'[4]Sped FY 2021'!AK515</f>
        <v>5048.5709950033734</v>
      </c>
      <c r="G499" s="120">
        <f>'[4]Sped FY 2021'!BP515</f>
        <v>0</v>
      </c>
      <c r="H499" s="120">
        <f>-'[4]Sped FY 2021'!CI515</f>
        <v>0</v>
      </c>
      <c r="I499" s="120">
        <f>'[4]Sped FY 2021'!CB515</f>
        <v>0</v>
      </c>
      <c r="J499" s="120">
        <f>'[4]Sped FY 2021'!BF515-'[4]Sped FY 2021'!BI515</f>
        <v>59304.529011650804</v>
      </c>
      <c r="K499" s="120">
        <f>'[4]Sped FY 2021'!CJ515</f>
        <v>7413.066126456345</v>
      </c>
      <c r="L499" s="138">
        <f t="shared" si="77"/>
        <v>139015.3866695186</v>
      </c>
      <c r="M499" s="134">
        <f t="shared" si="78"/>
        <v>0</v>
      </c>
      <c r="N499" s="158">
        <v>4178</v>
      </c>
      <c r="O499" s="159">
        <v>7</v>
      </c>
      <c r="P499" s="14" t="s">
        <v>456</v>
      </c>
      <c r="Q499" s="14">
        <v>7</v>
      </c>
      <c r="R499" s="120">
        <v>67249.220536408073</v>
      </c>
      <c r="S499" s="120">
        <v>5018.8945814903082</v>
      </c>
      <c r="T499" s="120">
        <v>0</v>
      </c>
      <c r="U499" s="120">
        <v>0</v>
      </c>
      <c r="V499" s="120">
        <v>66744.303910268907</v>
      </c>
      <c r="W499" s="138">
        <v>139012.41902816729</v>
      </c>
      <c r="X499" s="152"/>
      <c r="Y499" s="19">
        <f t="shared" si="79"/>
        <v>0</v>
      </c>
      <c r="Z499" s="19">
        <f t="shared" si="79"/>
        <v>29.676413513065199</v>
      </c>
      <c r="AA499" s="19">
        <f t="shared" si="80"/>
        <v>0</v>
      </c>
      <c r="AB499" s="19">
        <f t="shared" si="81"/>
        <v>0</v>
      </c>
      <c r="AC499" s="19">
        <f t="shared" si="81"/>
        <v>0</v>
      </c>
      <c r="AD499" s="19">
        <f t="shared" si="81"/>
        <v>-7439.7748986181032</v>
      </c>
      <c r="AE499" s="19">
        <f t="shared" si="82"/>
        <v>7413.066126456345</v>
      </c>
      <c r="AF499" s="19">
        <f t="shared" si="83"/>
        <v>2.9676413513079751</v>
      </c>
      <c r="AG499" s="112"/>
      <c r="AH499" s="117">
        <f>'[4]Sped FY 2021'!DZ515</f>
        <v>150</v>
      </c>
      <c r="AI499" s="19">
        <f t="shared" si="76"/>
        <v>0</v>
      </c>
      <c r="AJ499" s="19">
        <f t="shared" si="76"/>
        <v>0.197842756753768</v>
      </c>
      <c r="AK499" s="19">
        <f t="shared" si="76"/>
        <v>0</v>
      </c>
      <c r="AL499" s="19">
        <f t="shared" si="75"/>
        <v>0</v>
      </c>
      <c r="AM499" s="19">
        <f t="shared" si="75"/>
        <v>0</v>
      </c>
      <c r="AN499" s="19">
        <f t="shared" si="75"/>
        <v>-49.598499324120688</v>
      </c>
      <c r="AO499" s="19">
        <f t="shared" si="75"/>
        <v>49.4204408430423</v>
      </c>
      <c r="AP499" s="19">
        <f t="shared" si="74"/>
        <v>1.9784275675386501E-2</v>
      </c>
      <c r="AQ499" s="118">
        <f>'[4]Sped FY 2021'!CR515</f>
        <v>49.440225118717642</v>
      </c>
      <c r="AR499" s="119">
        <f>'[4]Sped FY 2021'!CS515</f>
        <v>49.420440843042257</v>
      </c>
      <c r="AS499" s="188">
        <f>'[5]Sped FY 2021'!CO515</f>
        <v>0.54434700698215344</v>
      </c>
      <c r="AT499" s="189">
        <f>'[5]Sped FY 2021'!CQ515</f>
        <v>0.54436727381755767</v>
      </c>
      <c r="AW499" s="162"/>
      <c r="AX499" s="162"/>
      <c r="AY499" s="162"/>
      <c r="AZ499" s="162"/>
      <c r="BA499" s="162"/>
      <c r="BB499" s="162"/>
      <c r="BC499" s="162"/>
      <c r="BD499" s="162"/>
      <c r="BE499" s="162"/>
      <c r="BF499" s="162"/>
      <c r="BG499" s="162"/>
      <c r="BH499" s="162"/>
      <c r="BI499" s="162"/>
      <c r="BJ499" s="162"/>
      <c r="BK499" s="162"/>
      <c r="BL499" s="162"/>
      <c r="BM499" s="162"/>
      <c r="BN499" s="162"/>
      <c r="BO499" s="162"/>
      <c r="BP499" s="162"/>
      <c r="BQ499" s="162"/>
      <c r="BR499" s="162"/>
      <c r="BS499" s="162"/>
      <c r="BT499" s="162"/>
      <c r="BU499" s="162"/>
      <c r="BV499" s="162"/>
      <c r="BW499" s="162"/>
      <c r="BX499" s="162"/>
      <c r="BY499" s="162"/>
      <c r="BZ499" s="162"/>
      <c r="CA499" s="162"/>
      <c r="CB499" s="162"/>
      <c r="CC499" s="162"/>
      <c r="CD499" s="162"/>
      <c r="CE499" s="162"/>
      <c r="CF499" s="162"/>
      <c r="CG499" s="162"/>
      <c r="CH499" s="162"/>
      <c r="CI499" s="162"/>
      <c r="CJ499" s="162"/>
    </row>
    <row r="500" spans="1:88" ht="15" x14ac:dyDescent="0.25">
      <c r="A500" s="194">
        <v>4181</v>
      </c>
      <c r="B500" s="194">
        <v>7</v>
      </c>
      <c r="C500" s="195" t="s">
        <v>457</v>
      </c>
      <c r="D500" s="167">
        <v>7</v>
      </c>
      <c r="E500" s="120">
        <f>'[4]Sped FY 2021'!AB516</f>
        <v>637167.92901008495</v>
      </c>
      <c r="F500" s="120">
        <f>'[4]Sped FY 2021'!AK516</f>
        <v>62593.297762655689</v>
      </c>
      <c r="G500" s="120">
        <f>'[4]Sped FY 2021'!BP516</f>
        <v>0</v>
      </c>
      <c r="H500" s="120">
        <f>-'[4]Sped FY 2021'!CI516</f>
        <v>0</v>
      </c>
      <c r="I500" s="120">
        <f>'[4]Sped FY 2021'!CB516</f>
        <v>0</v>
      </c>
      <c r="J500" s="120">
        <f>'[4]Sped FY 2021'!BF516-'[4]Sped FY 2021'!BI516</f>
        <v>587083.09611309611</v>
      </c>
      <c r="K500" s="120">
        <f>'[4]Sped FY 2021'!CJ516</f>
        <v>73385.387014137013</v>
      </c>
      <c r="L500" s="138">
        <f t="shared" si="77"/>
        <v>1360229.7098999738</v>
      </c>
      <c r="M500" s="134">
        <f t="shared" si="78"/>
        <v>0</v>
      </c>
      <c r="N500" s="158">
        <v>4181</v>
      </c>
      <c r="O500" s="159">
        <v>7</v>
      </c>
      <c r="P500" s="14" t="s">
        <v>457</v>
      </c>
      <c r="Q500" s="14">
        <v>7</v>
      </c>
      <c r="R500" s="120">
        <v>637167.92901008495</v>
      </c>
      <c r="S500" s="120">
        <v>62394.08122104752</v>
      </c>
      <c r="T500" s="120">
        <v>0</v>
      </c>
      <c r="U500" s="120">
        <v>0</v>
      </c>
      <c r="V500" s="120">
        <v>660647.77801468037</v>
      </c>
      <c r="W500" s="138">
        <v>1360209.788245813</v>
      </c>
      <c r="X500" s="152"/>
      <c r="Y500" s="19">
        <f t="shared" si="79"/>
        <v>0</v>
      </c>
      <c r="Z500" s="19">
        <f t="shared" si="79"/>
        <v>199.21654160816979</v>
      </c>
      <c r="AA500" s="19">
        <f t="shared" si="80"/>
        <v>0</v>
      </c>
      <c r="AB500" s="19">
        <f t="shared" si="81"/>
        <v>0</v>
      </c>
      <c r="AC500" s="19">
        <f t="shared" si="81"/>
        <v>0</v>
      </c>
      <c r="AD500" s="19">
        <f t="shared" si="81"/>
        <v>-73564.681901584263</v>
      </c>
      <c r="AE500" s="19">
        <f t="shared" si="82"/>
        <v>73385.387014137013</v>
      </c>
      <c r="AF500" s="19">
        <f t="shared" si="83"/>
        <v>19.921654160832986</v>
      </c>
      <c r="AG500" s="112"/>
      <c r="AH500" s="117">
        <f>'[4]Sped FY 2021'!DZ516</f>
        <v>1350</v>
      </c>
      <c r="AI500" s="19">
        <f t="shared" si="76"/>
        <v>0</v>
      </c>
      <c r="AJ500" s="19">
        <f t="shared" si="76"/>
        <v>0.1475678085986443</v>
      </c>
      <c r="AK500" s="19">
        <f t="shared" si="76"/>
        <v>0</v>
      </c>
      <c r="AL500" s="19">
        <f t="shared" si="75"/>
        <v>0</v>
      </c>
      <c r="AM500" s="19">
        <f t="shared" si="75"/>
        <v>0</v>
      </c>
      <c r="AN500" s="19">
        <f t="shared" si="75"/>
        <v>-54.492356964136491</v>
      </c>
      <c r="AO500" s="19">
        <f t="shared" si="75"/>
        <v>54.359545936397787</v>
      </c>
      <c r="AP500" s="19">
        <f t="shared" si="74"/>
        <v>1.4756780859876285E-2</v>
      </c>
      <c r="AQ500" s="118">
        <f>'[4]Sped FY 2021'!CR516</f>
        <v>52.59599839605518</v>
      </c>
      <c r="AR500" s="119">
        <f>'[4]Sped FY 2021'!CS516</f>
        <v>52.581717640384333</v>
      </c>
      <c r="AS500" s="188">
        <f>'[5]Sped FY 2021'!CO516</f>
        <v>0.53930696191374183</v>
      </c>
      <c r="AT500" s="189">
        <f>'[5]Sped FY 2021'!CQ516</f>
        <v>0.53932085801054197</v>
      </c>
      <c r="AW500" s="162"/>
      <c r="AX500" s="162"/>
      <c r="AY500" s="162"/>
      <c r="AZ500" s="162"/>
      <c r="BA500" s="162"/>
      <c r="BB500" s="162"/>
      <c r="BC500" s="162"/>
      <c r="BD500" s="162"/>
      <c r="BE500" s="162"/>
      <c r="BF500" s="162"/>
      <c r="BG500" s="162"/>
      <c r="BH500" s="162"/>
      <c r="BI500" s="162"/>
      <c r="BJ500" s="162"/>
      <c r="BK500" s="162"/>
      <c r="BL500" s="162"/>
      <c r="BM500" s="162"/>
      <c r="BN500" s="162"/>
      <c r="BO500" s="162"/>
      <c r="BP500" s="162"/>
      <c r="BQ500" s="162"/>
      <c r="BR500" s="162"/>
      <c r="BS500" s="162"/>
      <c r="BT500" s="162"/>
      <c r="BU500" s="162"/>
      <c r="BV500" s="162"/>
      <c r="BW500" s="162"/>
      <c r="BX500" s="162"/>
      <c r="BY500" s="162"/>
      <c r="BZ500" s="162"/>
      <c r="CA500" s="162"/>
      <c r="CB500" s="162"/>
      <c r="CC500" s="162"/>
      <c r="CD500" s="162"/>
      <c r="CE500" s="162"/>
      <c r="CF500" s="162"/>
      <c r="CG500" s="162"/>
      <c r="CH500" s="162"/>
      <c r="CI500" s="162"/>
      <c r="CJ500" s="162"/>
    </row>
    <row r="501" spans="1:88" ht="15" x14ac:dyDescent="0.25">
      <c r="A501" s="194">
        <v>4183</v>
      </c>
      <c r="B501" s="194">
        <v>7</v>
      </c>
      <c r="C501" s="195" t="s">
        <v>458</v>
      </c>
      <c r="D501" s="167">
        <v>7</v>
      </c>
      <c r="E501" s="120">
        <f>'[4]Sped FY 2021'!AB517</f>
        <v>5997556.8150162883</v>
      </c>
      <c r="F501" s="120">
        <f>'[4]Sped FY 2021'!AK517</f>
        <v>5186278.3558776854</v>
      </c>
      <c r="G501" s="120">
        <f>'[4]Sped FY 2021'!BP517</f>
        <v>0</v>
      </c>
      <c r="H501" s="120">
        <f>-'[4]Sped FY 2021'!CI517</f>
        <v>0</v>
      </c>
      <c r="I501" s="120">
        <f>'[4]Sped FY 2021'!CB517</f>
        <v>0</v>
      </c>
      <c r="J501" s="120">
        <f>'[4]Sped FY 2021'!BF517-'[4]Sped FY 2021'!BI517</f>
        <v>11898646.486089569</v>
      </c>
      <c r="K501" s="120">
        <f>'[4]Sped FY 2021'!CJ517</f>
        <v>0</v>
      </c>
      <c r="L501" s="138">
        <f t="shared" si="77"/>
        <v>23082481.656983543</v>
      </c>
      <c r="M501" s="134">
        <f t="shared" si="78"/>
        <v>0</v>
      </c>
      <c r="N501" s="158">
        <v>4183</v>
      </c>
      <c r="O501" s="159">
        <v>7</v>
      </c>
      <c r="P501" s="14" t="s">
        <v>458</v>
      </c>
      <c r="Q501" s="14">
        <v>7</v>
      </c>
      <c r="R501" s="120">
        <v>5510968.2791989129</v>
      </c>
      <c r="S501" s="120">
        <v>5465889.235679727</v>
      </c>
      <c r="T501" s="120">
        <v>0</v>
      </c>
      <c r="U501" s="120">
        <v>0</v>
      </c>
      <c r="V501" s="120">
        <v>12105624.142104903</v>
      </c>
      <c r="W501" s="138">
        <v>23082481.656983543</v>
      </c>
      <c r="X501" s="152"/>
      <c r="Y501" s="19">
        <f t="shared" si="79"/>
        <v>486588.53581737541</v>
      </c>
      <c r="Z501" s="19">
        <f t="shared" si="79"/>
        <v>-279610.87980204169</v>
      </c>
      <c r="AA501" s="19">
        <f t="shared" si="80"/>
        <v>0</v>
      </c>
      <c r="AB501" s="19">
        <f t="shared" si="81"/>
        <v>0</v>
      </c>
      <c r="AC501" s="19">
        <f t="shared" si="81"/>
        <v>0</v>
      </c>
      <c r="AD501" s="19">
        <f t="shared" si="81"/>
        <v>-206977.65601533465</v>
      </c>
      <c r="AE501" s="19">
        <f t="shared" si="82"/>
        <v>0</v>
      </c>
      <c r="AF501" s="19">
        <f t="shared" si="83"/>
        <v>0</v>
      </c>
      <c r="AG501" s="112"/>
      <c r="AH501" s="117">
        <f>'[4]Sped FY 2021'!DZ517</f>
        <v>314</v>
      </c>
      <c r="AI501" s="19">
        <f t="shared" si="76"/>
        <v>1549.6450185266733</v>
      </c>
      <c r="AJ501" s="19">
        <f t="shared" si="76"/>
        <v>-890.48050892369963</v>
      </c>
      <c r="AK501" s="19">
        <f t="shared" si="76"/>
        <v>0</v>
      </c>
      <c r="AL501" s="19">
        <f t="shared" si="75"/>
        <v>0</v>
      </c>
      <c r="AM501" s="19">
        <f t="shared" si="75"/>
        <v>0</v>
      </c>
      <c r="AN501" s="19">
        <f t="shared" si="75"/>
        <v>-659.16450960297664</v>
      </c>
      <c r="AO501" s="19">
        <f t="shared" si="75"/>
        <v>0</v>
      </c>
      <c r="AP501" s="19">
        <f t="shared" si="74"/>
        <v>0</v>
      </c>
      <c r="AQ501" s="118">
        <f>'[4]Sped FY 2021'!CR517</f>
        <v>-1561.3916537072871</v>
      </c>
      <c r="AR501" s="119">
        <f>'[4]Sped FY 2021'!CS517</f>
        <v>-1561.3916537072871</v>
      </c>
      <c r="AS501" s="188">
        <f>'[5]Sped FY 2021'!CO517</f>
        <v>0.41623349519645947</v>
      </c>
      <c r="AT501" s="189">
        <f>'[5]Sped FY 2021'!CQ517</f>
        <v>0.41623349519645941</v>
      </c>
      <c r="AW501" s="162"/>
      <c r="AX501" s="162"/>
      <c r="AY501" s="162"/>
      <c r="AZ501" s="162"/>
      <c r="BA501" s="162"/>
      <c r="BB501" s="162"/>
      <c r="BC501" s="162"/>
      <c r="BD501" s="162"/>
      <c r="BE501" s="162"/>
      <c r="BF501" s="162"/>
      <c r="BG501" s="162"/>
      <c r="BH501" s="162"/>
      <c r="BI501" s="162"/>
      <c r="BJ501" s="162"/>
      <c r="BK501" s="162"/>
      <c r="BL501" s="162"/>
      <c r="BM501" s="162"/>
      <c r="BN501" s="162"/>
      <c r="BO501" s="162"/>
      <c r="BP501" s="162"/>
      <c r="BQ501" s="162"/>
      <c r="BR501" s="162"/>
      <c r="BS501" s="162"/>
      <c r="BT501" s="162"/>
      <c r="BU501" s="162"/>
      <c r="BV501" s="162"/>
      <c r="BW501" s="162"/>
      <c r="BX501" s="162"/>
      <c r="BY501" s="162"/>
      <c r="BZ501" s="162"/>
      <c r="CA501" s="162"/>
      <c r="CB501" s="162"/>
      <c r="CC501" s="162"/>
      <c r="CD501" s="162"/>
      <c r="CE501" s="162"/>
      <c r="CF501" s="162"/>
      <c r="CG501" s="162"/>
      <c r="CH501" s="162"/>
      <c r="CI501" s="162"/>
      <c r="CJ501" s="162"/>
    </row>
    <row r="502" spans="1:88" ht="12.75" customHeight="1" x14ac:dyDescent="0.25">
      <c r="A502" s="194">
        <v>4184</v>
      </c>
      <c r="B502" s="194">
        <v>7</v>
      </c>
      <c r="C502" s="195" t="s">
        <v>459</v>
      </c>
      <c r="D502" s="167">
        <v>7</v>
      </c>
      <c r="E502" s="120">
        <f>'[4]Sped FY 2021'!AB518</f>
        <v>461909.07265447854</v>
      </c>
      <c r="F502" s="120">
        <f>'[4]Sped FY 2021'!AK518</f>
        <v>143552.35168638339</v>
      </c>
      <c r="G502" s="120">
        <f>'[4]Sped FY 2021'!BP518</f>
        <v>0</v>
      </c>
      <c r="H502" s="120">
        <f>-'[4]Sped FY 2021'!CI518</f>
        <v>0</v>
      </c>
      <c r="I502" s="120">
        <f>'[4]Sped FY 2021'!CB518</f>
        <v>0</v>
      </c>
      <c r="J502" s="120">
        <f>'[4]Sped FY 2021'!BF518-'[4]Sped FY 2021'!BI518</f>
        <v>335697.68936529674</v>
      </c>
      <c r="K502" s="120">
        <f>'[4]Sped FY 2021'!CJ518</f>
        <v>41962.211170662071</v>
      </c>
      <c r="L502" s="138">
        <f t="shared" si="77"/>
        <v>983121.32487682078</v>
      </c>
      <c r="M502" s="134">
        <f t="shared" si="78"/>
        <v>0</v>
      </c>
      <c r="N502" s="158">
        <v>4184</v>
      </c>
      <c r="O502" s="159">
        <v>7</v>
      </c>
      <c r="P502" s="14" t="s">
        <v>459</v>
      </c>
      <c r="Q502" s="14">
        <v>7</v>
      </c>
      <c r="R502" s="120">
        <v>442107.72130660556</v>
      </c>
      <c r="S502" s="120">
        <v>156039.31712384426</v>
      </c>
      <c r="T502" s="120">
        <v>0</v>
      </c>
      <c r="U502" s="120">
        <v>0</v>
      </c>
      <c r="V502" s="120">
        <v>384242.8478553298</v>
      </c>
      <c r="W502" s="138">
        <v>982389.88628577953</v>
      </c>
      <c r="X502" s="152"/>
      <c r="Y502" s="19">
        <f t="shared" si="79"/>
        <v>19801.351347872987</v>
      </c>
      <c r="Z502" s="19">
        <f t="shared" si="79"/>
        <v>-12486.965437460865</v>
      </c>
      <c r="AA502" s="19">
        <f t="shared" si="80"/>
        <v>0</v>
      </c>
      <c r="AB502" s="19">
        <f t="shared" si="81"/>
        <v>0</v>
      </c>
      <c r="AC502" s="19">
        <f t="shared" si="81"/>
        <v>0</v>
      </c>
      <c r="AD502" s="19">
        <f t="shared" si="81"/>
        <v>-48545.158490033064</v>
      </c>
      <c r="AE502" s="19">
        <f t="shared" si="82"/>
        <v>41962.211170662071</v>
      </c>
      <c r="AF502" s="19">
        <f t="shared" si="83"/>
        <v>731.43859104125295</v>
      </c>
      <c r="AG502" s="112"/>
      <c r="AH502" s="117">
        <f>'[4]Sped FY 2021'!DZ518</f>
        <v>594</v>
      </c>
      <c r="AI502" s="19">
        <f t="shared" si="76"/>
        <v>33.335608329752503</v>
      </c>
      <c r="AJ502" s="19">
        <f t="shared" si="76"/>
        <v>-21.021827335792704</v>
      </c>
      <c r="AK502" s="19">
        <f t="shared" si="76"/>
        <v>0</v>
      </c>
      <c r="AL502" s="19">
        <f t="shared" si="75"/>
        <v>0</v>
      </c>
      <c r="AM502" s="19">
        <f t="shared" si="75"/>
        <v>0</v>
      </c>
      <c r="AN502" s="19">
        <f t="shared" si="75"/>
        <v>-81.72585604382671</v>
      </c>
      <c r="AO502" s="19">
        <f t="shared" si="75"/>
        <v>70.64345314926274</v>
      </c>
      <c r="AP502" s="19">
        <f t="shared" si="74"/>
        <v>1.2313780993960488</v>
      </c>
      <c r="AQ502" s="118">
        <f>'[4]Sped FY 2021'!CR518</f>
        <v>40.525385699969178</v>
      </c>
      <c r="AR502" s="119">
        <f>'[4]Sped FY 2021'!CS518</f>
        <v>39.356953445909667</v>
      </c>
      <c r="AS502" s="188">
        <f>'[5]Sped FY 2021'!CO518</f>
        <v>0.63428830018080884</v>
      </c>
      <c r="AT502" s="189">
        <f>'[5]Sped FY 2021'!CQ518</f>
        <v>0.63502660851211357</v>
      </c>
      <c r="AW502" s="162"/>
      <c r="AX502" s="162"/>
      <c r="AY502" s="162"/>
      <c r="AZ502" s="162"/>
      <c r="BA502" s="162"/>
      <c r="BB502" s="162"/>
      <c r="BC502" s="162"/>
      <c r="BD502" s="162"/>
      <c r="BE502" s="162"/>
      <c r="BF502" s="162"/>
      <c r="BG502" s="162"/>
      <c r="BH502" s="162"/>
      <c r="BI502" s="162"/>
      <c r="BJ502" s="162"/>
      <c r="BK502" s="162"/>
      <c r="BL502" s="162"/>
      <c r="BM502" s="162"/>
      <c r="BN502" s="162"/>
      <c r="BO502" s="162"/>
      <c r="BP502" s="162"/>
      <c r="BQ502" s="162"/>
      <c r="BR502" s="162"/>
      <c r="BS502" s="162"/>
      <c r="BT502" s="162"/>
      <c r="BU502" s="162"/>
      <c r="BV502" s="162"/>
      <c r="BW502" s="162"/>
      <c r="BX502" s="162"/>
      <c r="BY502" s="162"/>
      <c r="BZ502" s="162"/>
      <c r="CA502" s="162"/>
      <c r="CB502" s="162"/>
      <c r="CC502" s="162"/>
      <c r="CD502" s="162"/>
      <c r="CE502" s="162"/>
      <c r="CF502" s="162"/>
      <c r="CG502" s="162"/>
      <c r="CH502" s="162"/>
      <c r="CI502" s="162"/>
      <c r="CJ502" s="162"/>
    </row>
    <row r="503" spans="1:88" ht="15" x14ac:dyDescent="0.25">
      <c r="A503" s="194">
        <v>4185</v>
      </c>
      <c r="B503" s="194">
        <v>7</v>
      </c>
      <c r="C503" s="195" t="s">
        <v>460</v>
      </c>
      <c r="D503" s="167">
        <v>7</v>
      </c>
      <c r="E503" s="120">
        <f>'[4]Sped FY 2021'!AB519</f>
        <v>929290.93325427652</v>
      </c>
      <c r="F503" s="120">
        <f>'[4]Sped FY 2021'!AK519</f>
        <v>360242.77972077735</v>
      </c>
      <c r="G503" s="120">
        <f>'[4]Sped FY 2021'!BP519</f>
        <v>0</v>
      </c>
      <c r="H503" s="120">
        <f>-'[4]Sped FY 2021'!CI519</f>
        <v>0</v>
      </c>
      <c r="I503" s="120">
        <f>'[4]Sped FY 2021'!CB519</f>
        <v>0</v>
      </c>
      <c r="J503" s="120">
        <f>'[4]Sped FY 2021'!BF519-'[4]Sped FY 2021'!BI519</f>
        <v>730941.21131833119</v>
      </c>
      <c r="K503" s="120">
        <f>'[4]Sped FY 2021'!CJ519</f>
        <v>91367.651414791282</v>
      </c>
      <c r="L503" s="138">
        <f t="shared" si="77"/>
        <v>2111842.575708176</v>
      </c>
      <c r="M503" s="134">
        <f t="shared" si="78"/>
        <v>0</v>
      </c>
      <c r="N503" s="158">
        <v>4185</v>
      </c>
      <c r="O503" s="159">
        <v>7</v>
      </c>
      <c r="P503" s="14" t="s">
        <v>460</v>
      </c>
      <c r="Q503" s="14">
        <v>7</v>
      </c>
      <c r="R503" s="120">
        <v>841550.26849787764</v>
      </c>
      <c r="S503" s="120">
        <v>414696.7555533807</v>
      </c>
      <c r="T503" s="120">
        <v>0</v>
      </c>
      <c r="U503" s="120">
        <v>0</v>
      </c>
      <c r="V503" s="120">
        <v>852266.8827645384</v>
      </c>
      <c r="W503" s="138">
        <v>2108513.9068157966</v>
      </c>
      <c r="X503" s="152"/>
      <c r="Y503" s="19">
        <f t="shared" si="79"/>
        <v>87740.664756398881</v>
      </c>
      <c r="Z503" s="19">
        <f t="shared" si="79"/>
        <v>-54453.975832603348</v>
      </c>
      <c r="AA503" s="19">
        <f t="shared" si="80"/>
        <v>0</v>
      </c>
      <c r="AB503" s="19">
        <f t="shared" si="81"/>
        <v>0</v>
      </c>
      <c r="AC503" s="19">
        <f t="shared" si="81"/>
        <v>0</v>
      </c>
      <c r="AD503" s="19">
        <f t="shared" si="81"/>
        <v>-121325.67144620721</v>
      </c>
      <c r="AE503" s="19">
        <f t="shared" si="82"/>
        <v>91367.651414791282</v>
      </c>
      <c r="AF503" s="19">
        <f t="shared" si="83"/>
        <v>3328.6688923793845</v>
      </c>
      <c r="AG503" s="112"/>
      <c r="AH503" s="117">
        <f>'[4]Sped FY 2021'!DZ519</f>
        <v>901</v>
      </c>
      <c r="AI503" s="19">
        <f t="shared" si="76"/>
        <v>97.381425922751262</v>
      </c>
      <c r="AJ503" s="19">
        <f t="shared" si="76"/>
        <v>-60.437265075031462</v>
      </c>
      <c r="AK503" s="19">
        <f t="shared" si="76"/>
        <v>0</v>
      </c>
      <c r="AL503" s="19">
        <f t="shared" si="75"/>
        <v>0</v>
      </c>
      <c r="AM503" s="19">
        <f t="shared" si="75"/>
        <v>0</v>
      </c>
      <c r="AN503" s="19">
        <f t="shared" si="75"/>
        <v>-134.6566830701523</v>
      </c>
      <c r="AO503" s="19">
        <f t="shared" si="75"/>
        <v>101.40693830720453</v>
      </c>
      <c r="AP503" s="19">
        <f t="shared" si="74"/>
        <v>3.6944160847717917</v>
      </c>
      <c r="AQ503" s="118">
        <f>'[4]Sped FY 2021'!CR519</f>
        <v>93.415101184247561</v>
      </c>
      <c r="AR503" s="119">
        <f>'[4]Sped FY 2021'!CS519</f>
        <v>89.835887321474019</v>
      </c>
      <c r="AS503" s="188">
        <f>'[5]Sped FY 2021'!CO519</f>
        <v>0.61470940924372852</v>
      </c>
      <c r="AT503" s="189">
        <f>'[5]Sped FY 2021'!CQ519</f>
        <v>0.61627680058270662</v>
      </c>
      <c r="AW503" s="162"/>
      <c r="AX503" s="162"/>
      <c r="AY503" s="162"/>
      <c r="AZ503" s="162"/>
      <c r="BA503" s="162"/>
      <c r="BB503" s="162"/>
      <c r="BC503" s="162"/>
      <c r="BD503" s="162"/>
      <c r="BE503" s="162"/>
      <c r="BF503" s="162"/>
      <c r="BG503" s="162"/>
      <c r="BH503" s="162"/>
      <c r="BI503" s="162"/>
      <c r="BJ503" s="162"/>
      <c r="BK503" s="162"/>
      <c r="BL503" s="162"/>
      <c r="BM503" s="162"/>
      <c r="BN503" s="162"/>
      <c r="BO503" s="162"/>
      <c r="BP503" s="162"/>
      <c r="BQ503" s="162"/>
      <c r="BR503" s="162"/>
      <c r="BS503" s="162"/>
      <c r="BT503" s="162"/>
      <c r="BU503" s="162"/>
      <c r="BV503" s="162"/>
      <c r="BW503" s="162"/>
      <c r="BX503" s="162"/>
      <c r="BY503" s="162"/>
      <c r="BZ503" s="162"/>
      <c r="CA503" s="162"/>
      <c r="CB503" s="162"/>
      <c r="CC503" s="162"/>
      <c r="CD503" s="162"/>
      <c r="CE503" s="162"/>
      <c r="CF503" s="162"/>
      <c r="CG503" s="162"/>
      <c r="CH503" s="162"/>
      <c r="CI503" s="162"/>
      <c r="CJ503" s="162"/>
    </row>
    <row r="504" spans="1:88" ht="15" x14ac:dyDescent="0.25">
      <c r="A504" s="194">
        <v>4186</v>
      </c>
      <c r="B504" s="194">
        <v>7</v>
      </c>
      <c r="C504" s="195" t="s">
        <v>461</v>
      </c>
      <c r="D504" s="167">
        <v>7</v>
      </c>
      <c r="E504" s="120">
        <f>'[4]Sped FY 2021'!AB520</f>
        <v>752175.06046399311</v>
      </c>
      <c r="F504" s="120">
        <f>'[4]Sped FY 2021'!AK520</f>
        <v>280444.87713824795</v>
      </c>
      <c r="G504" s="120">
        <f>'[4]Sped FY 2021'!BP520</f>
        <v>0</v>
      </c>
      <c r="H504" s="120">
        <f>-'[4]Sped FY 2021'!CI520</f>
        <v>0</v>
      </c>
      <c r="I504" s="120">
        <f>'[4]Sped FY 2021'!CB520</f>
        <v>0</v>
      </c>
      <c r="J504" s="120">
        <f>'[4]Sped FY 2021'!BF520-'[4]Sped FY 2021'!BI520</f>
        <v>523905.57582873153</v>
      </c>
      <c r="K504" s="120">
        <f>'[4]Sped FY 2021'!CJ520</f>
        <v>65488.196978591375</v>
      </c>
      <c r="L504" s="138">
        <f t="shared" si="77"/>
        <v>1622013.710409564</v>
      </c>
      <c r="M504" s="134">
        <f t="shared" si="78"/>
        <v>0</v>
      </c>
      <c r="N504" s="158">
        <v>4186</v>
      </c>
      <c r="O504" s="159">
        <v>7</v>
      </c>
      <c r="P504" s="14" t="s">
        <v>461</v>
      </c>
      <c r="Q504" s="14">
        <v>7</v>
      </c>
      <c r="R504" s="120">
        <v>726995.11588447448</v>
      </c>
      <c r="S504" s="120">
        <v>294551.87571495079</v>
      </c>
      <c r="T504" s="120">
        <v>0</v>
      </c>
      <c r="U504" s="120">
        <v>0</v>
      </c>
      <c r="V504" s="120">
        <v>599359.42420985713</v>
      </c>
      <c r="W504" s="138">
        <v>1620906.4158092823</v>
      </c>
      <c r="X504" s="152"/>
      <c r="Y504" s="19">
        <f t="shared" si="79"/>
        <v>25179.944579518633</v>
      </c>
      <c r="Z504" s="19">
        <f t="shared" si="79"/>
        <v>-14106.998576702841</v>
      </c>
      <c r="AA504" s="19">
        <f t="shared" si="80"/>
        <v>0</v>
      </c>
      <c r="AB504" s="19">
        <f t="shared" si="81"/>
        <v>0</v>
      </c>
      <c r="AC504" s="19">
        <f t="shared" si="81"/>
        <v>0</v>
      </c>
      <c r="AD504" s="19">
        <f t="shared" si="81"/>
        <v>-75453.848381125601</v>
      </c>
      <c r="AE504" s="19">
        <f t="shared" si="82"/>
        <v>65488.196978591375</v>
      </c>
      <c r="AF504" s="19">
        <f t="shared" si="83"/>
        <v>1107.2946002816316</v>
      </c>
      <c r="AG504" s="112"/>
      <c r="AH504" s="117">
        <f>'[4]Sped FY 2021'!DZ520</f>
        <v>430</v>
      </c>
      <c r="AI504" s="19">
        <f t="shared" si="76"/>
        <v>58.558010650043336</v>
      </c>
      <c r="AJ504" s="19">
        <f t="shared" si="76"/>
        <v>-32.806973434192656</v>
      </c>
      <c r="AK504" s="19">
        <f t="shared" si="76"/>
        <v>0</v>
      </c>
      <c r="AL504" s="19">
        <f t="shared" si="75"/>
        <v>0</v>
      </c>
      <c r="AM504" s="19">
        <f t="shared" si="75"/>
        <v>0</v>
      </c>
      <c r="AN504" s="19">
        <f t="shared" si="75"/>
        <v>-175.47406600261769</v>
      </c>
      <c r="AO504" s="19">
        <f t="shared" si="75"/>
        <v>152.29813250835204</v>
      </c>
      <c r="AP504" s="19">
        <f t="shared" si="74"/>
        <v>2.5751037215851897</v>
      </c>
      <c r="AQ504" s="118">
        <f>'[4]Sped FY 2021'!CR520</f>
        <v>144.23520504496094</v>
      </c>
      <c r="AR504" s="119">
        <f>'[4]Sped FY 2021'!CS520</f>
        <v>141.66010132337576</v>
      </c>
      <c r="AS504" s="188">
        <f>'[5]Sped FY 2021'!CO520</f>
        <v>0.5773861929715487</v>
      </c>
      <c r="AT504" s="189">
        <f>'[5]Sped FY 2021'!CQ520</f>
        <v>0.57818470063453142</v>
      </c>
      <c r="AW504" s="162"/>
      <c r="AX504" s="162"/>
      <c r="AY504" s="162"/>
      <c r="AZ504" s="162"/>
      <c r="BA504" s="162"/>
      <c r="BB504" s="162"/>
      <c r="BC504" s="162"/>
      <c r="BD504" s="162"/>
      <c r="BE504" s="162"/>
      <c r="BF504" s="162"/>
      <c r="BG504" s="162"/>
      <c r="BH504" s="162"/>
      <c r="BI504" s="162"/>
      <c r="BJ504" s="162"/>
      <c r="BK504" s="162"/>
      <c r="BL504" s="162"/>
      <c r="BM504" s="162"/>
      <c r="BN504" s="162"/>
      <c r="BO504" s="162"/>
      <c r="BP504" s="162"/>
      <c r="BQ504" s="162"/>
      <c r="BR504" s="162"/>
      <c r="BS504" s="162"/>
      <c r="BT504" s="162"/>
      <c r="BU504" s="162"/>
      <c r="BV504" s="162"/>
      <c r="BW504" s="162"/>
      <c r="BX504" s="162"/>
      <c r="BY504" s="162"/>
      <c r="BZ504" s="162"/>
      <c r="CA504" s="162"/>
      <c r="CB504" s="162"/>
      <c r="CC504" s="162"/>
      <c r="CD504" s="162"/>
      <c r="CE504" s="162"/>
      <c r="CF504" s="162"/>
      <c r="CG504" s="162"/>
      <c r="CH504" s="162"/>
      <c r="CI504" s="162"/>
      <c r="CJ504" s="162"/>
    </row>
    <row r="505" spans="1:88" ht="15" x14ac:dyDescent="0.25">
      <c r="A505" s="194">
        <v>4187</v>
      </c>
      <c r="B505" s="194">
        <v>7</v>
      </c>
      <c r="C505" s="195" t="s">
        <v>462</v>
      </c>
      <c r="D505" s="167">
        <v>7</v>
      </c>
      <c r="E505" s="120">
        <f>'[4]Sped FY 2021'!AB521</f>
        <v>134962.74653262371</v>
      </c>
      <c r="F505" s="120">
        <f>'[4]Sped FY 2021'!AK521</f>
        <v>110430.45294647927</v>
      </c>
      <c r="G505" s="120">
        <f>'[4]Sped FY 2021'!BP521</f>
        <v>0</v>
      </c>
      <c r="H505" s="120">
        <f>-'[4]Sped FY 2021'!CI521</f>
        <v>0</v>
      </c>
      <c r="I505" s="120">
        <f>'[4]Sped FY 2021'!CB521</f>
        <v>0</v>
      </c>
      <c r="J505" s="120">
        <f>'[4]Sped FY 2021'!BF521-'[4]Sped FY 2021'!BI521</f>
        <v>126296.57617536584</v>
      </c>
      <c r="K505" s="120">
        <f>'[4]Sped FY 2021'!CJ521</f>
        <v>15787.072021920714</v>
      </c>
      <c r="L505" s="138">
        <f t="shared" si="77"/>
        <v>387476.8476763895</v>
      </c>
      <c r="M505" s="134">
        <f t="shared" si="78"/>
        <v>0</v>
      </c>
      <c r="N505" s="158">
        <v>4187</v>
      </c>
      <c r="O505" s="159">
        <v>7</v>
      </c>
      <c r="P505" s="14" t="s">
        <v>462</v>
      </c>
      <c r="Q505" s="14">
        <v>7</v>
      </c>
      <c r="R505" s="120">
        <v>120190.81656976572</v>
      </c>
      <c r="S505" s="120">
        <v>119576.80982768851</v>
      </c>
      <c r="T505" s="120">
        <v>0</v>
      </c>
      <c r="U505" s="120">
        <v>0</v>
      </c>
      <c r="V505" s="120">
        <v>147146.66397077043</v>
      </c>
      <c r="W505" s="138">
        <v>386914.29036822467</v>
      </c>
      <c r="X505" s="152"/>
      <c r="Y505" s="19">
        <f t="shared" si="79"/>
        <v>14771.92996285799</v>
      </c>
      <c r="Z505" s="19">
        <f t="shared" si="79"/>
        <v>-9146.3568812092417</v>
      </c>
      <c r="AA505" s="19">
        <f t="shared" si="80"/>
        <v>0</v>
      </c>
      <c r="AB505" s="19">
        <f t="shared" si="81"/>
        <v>0</v>
      </c>
      <c r="AC505" s="19">
        <f t="shared" si="81"/>
        <v>0</v>
      </c>
      <c r="AD505" s="19">
        <f t="shared" si="81"/>
        <v>-20850.087795404586</v>
      </c>
      <c r="AE505" s="19">
        <f t="shared" si="82"/>
        <v>15787.072021920714</v>
      </c>
      <c r="AF505" s="19">
        <f t="shared" si="83"/>
        <v>562.55730816483265</v>
      </c>
      <c r="AG505" s="112"/>
      <c r="AH505" s="117">
        <f>'[4]Sped FY 2021'!DZ521</f>
        <v>101</v>
      </c>
      <c r="AI505" s="19">
        <f t="shared" si="76"/>
        <v>146.25673230552465</v>
      </c>
      <c r="AJ505" s="19">
        <f t="shared" si="76"/>
        <v>-90.557988922863785</v>
      </c>
      <c r="AK505" s="19">
        <f t="shared" si="76"/>
        <v>0</v>
      </c>
      <c r="AL505" s="19">
        <f t="shared" si="75"/>
        <v>0</v>
      </c>
      <c r="AM505" s="19">
        <f t="shared" si="75"/>
        <v>0</v>
      </c>
      <c r="AN505" s="19">
        <f t="shared" si="75"/>
        <v>-206.43651282578799</v>
      </c>
      <c r="AO505" s="19">
        <f t="shared" si="75"/>
        <v>156.30764378139321</v>
      </c>
      <c r="AP505" s="19">
        <f t="shared" si="74"/>
        <v>5.5698743382656701</v>
      </c>
      <c r="AQ505" s="118">
        <f>'[4]Sped FY 2021'!CR521</f>
        <v>141.7318616180051</v>
      </c>
      <c r="AR505" s="119">
        <f>'[4]Sped FY 2021'!CS521</f>
        <v>136.79714838848903</v>
      </c>
      <c r="AS505" s="188">
        <f>'[5]Sped FY 2021'!CO521</f>
        <v>0.64668693620264317</v>
      </c>
      <c r="AT505" s="189">
        <f>'[5]Sped FY 2021'!CQ521</f>
        <v>0.64808194646933337</v>
      </c>
      <c r="AW505" s="162"/>
      <c r="AX505" s="162"/>
      <c r="AY505" s="162"/>
      <c r="AZ505" s="162"/>
      <c r="BA505" s="162"/>
      <c r="BB505" s="162"/>
      <c r="BC505" s="162"/>
      <c r="BD505" s="162"/>
      <c r="BE505" s="162"/>
      <c r="BF505" s="162"/>
      <c r="BG505" s="162"/>
      <c r="BH505" s="162"/>
      <c r="BI505" s="162"/>
      <c r="BJ505" s="162"/>
      <c r="BK505" s="162"/>
      <c r="BL505" s="162"/>
      <c r="BM505" s="162"/>
      <c r="BN505" s="162"/>
      <c r="BO505" s="162"/>
      <c r="BP505" s="162"/>
      <c r="BQ505" s="162"/>
      <c r="BR505" s="162"/>
      <c r="BS505" s="162"/>
      <c r="BT505" s="162"/>
      <c r="BU505" s="162"/>
      <c r="BV505" s="162"/>
      <c r="BW505" s="162"/>
      <c r="BX505" s="162"/>
      <c r="BY505" s="162"/>
      <c r="BZ505" s="162"/>
      <c r="CA505" s="162"/>
      <c r="CB505" s="162"/>
      <c r="CC505" s="162"/>
      <c r="CD505" s="162"/>
      <c r="CE505" s="162"/>
      <c r="CF505" s="162"/>
      <c r="CG505" s="162"/>
      <c r="CH505" s="162"/>
      <c r="CI505" s="162"/>
      <c r="CJ505" s="162"/>
    </row>
    <row r="506" spans="1:88" ht="15" x14ac:dyDescent="0.25">
      <c r="A506" s="194">
        <v>4188</v>
      </c>
      <c r="B506" s="194">
        <v>7</v>
      </c>
      <c r="C506" s="195" t="s">
        <v>463</v>
      </c>
      <c r="D506" s="167">
        <v>7</v>
      </c>
      <c r="E506" s="120">
        <f>'[4]Sped FY 2021'!AB522</f>
        <v>964857.0038410984</v>
      </c>
      <c r="F506" s="120">
        <f>'[4]Sped FY 2021'!AK522</f>
        <v>726621.88058610528</v>
      </c>
      <c r="G506" s="120">
        <f>'[4]Sped FY 2021'!BP522</f>
        <v>0</v>
      </c>
      <c r="H506" s="120">
        <f>-'[4]Sped FY 2021'!CI522</f>
        <v>0</v>
      </c>
      <c r="I506" s="120">
        <f>'[4]Sped FY 2021'!CB522</f>
        <v>0</v>
      </c>
      <c r="J506" s="120">
        <f>'[4]Sped FY 2021'!BF522-'[4]Sped FY 2021'!BI522</f>
        <v>981248.93490847526</v>
      </c>
      <c r="K506" s="120">
        <f>'[4]Sped FY 2021'!CJ522</f>
        <v>122656.11686355928</v>
      </c>
      <c r="L506" s="138">
        <f t="shared" si="77"/>
        <v>2795383.9361992385</v>
      </c>
      <c r="M506" s="134">
        <f t="shared" si="78"/>
        <v>0</v>
      </c>
      <c r="N506" s="158">
        <v>4188</v>
      </c>
      <c r="O506" s="159">
        <v>7</v>
      </c>
      <c r="P506" s="14" t="s">
        <v>463</v>
      </c>
      <c r="Q506" s="14">
        <v>7</v>
      </c>
      <c r="R506" s="120">
        <v>914510.83563584392</v>
      </c>
      <c r="S506" s="120">
        <v>755208.32399370568</v>
      </c>
      <c r="T506" s="120">
        <v>0</v>
      </c>
      <c r="U506" s="120">
        <v>0</v>
      </c>
      <c r="V506" s="120">
        <v>1123488.8040899232</v>
      </c>
      <c r="W506" s="138">
        <v>2793207.9637194728</v>
      </c>
      <c r="X506" s="152"/>
      <c r="Y506" s="19">
        <f t="shared" si="79"/>
        <v>50346.168205254478</v>
      </c>
      <c r="Z506" s="19">
        <f t="shared" si="79"/>
        <v>-28586.443407600396</v>
      </c>
      <c r="AA506" s="19">
        <f t="shared" si="80"/>
        <v>0</v>
      </c>
      <c r="AB506" s="19">
        <f t="shared" si="81"/>
        <v>0</v>
      </c>
      <c r="AC506" s="19">
        <f t="shared" si="81"/>
        <v>0</v>
      </c>
      <c r="AD506" s="19">
        <f t="shared" si="81"/>
        <v>-142239.8691814479</v>
      </c>
      <c r="AE506" s="19">
        <f t="shared" si="82"/>
        <v>122656.11686355928</v>
      </c>
      <c r="AF506" s="19">
        <f t="shared" si="83"/>
        <v>2175.9724797657691</v>
      </c>
      <c r="AG506" s="112"/>
      <c r="AH506" s="117">
        <f>'[4]Sped FY 2021'!DZ522</f>
        <v>683</v>
      </c>
      <c r="AI506" s="19">
        <f t="shared" si="76"/>
        <v>73.713277020870393</v>
      </c>
      <c r="AJ506" s="19">
        <f t="shared" si="76"/>
        <v>-41.854236321523274</v>
      </c>
      <c r="AK506" s="19">
        <f t="shared" si="76"/>
        <v>0</v>
      </c>
      <c r="AL506" s="19">
        <f t="shared" si="75"/>
        <v>0</v>
      </c>
      <c r="AM506" s="19">
        <f t="shared" si="75"/>
        <v>0</v>
      </c>
      <c r="AN506" s="19">
        <f t="shared" si="75"/>
        <v>-208.25749514121213</v>
      </c>
      <c r="AO506" s="19">
        <f t="shared" si="75"/>
        <v>179.58435851179982</v>
      </c>
      <c r="AP506" s="19">
        <f t="shared" si="74"/>
        <v>3.1859040699352401</v>
      </c>
      <c r="AQ506" s="118">
        <f>'[4]Sped FY 2021'!CR522</f>
        <v>123.35214371404253</v>
      </c>
      <c r="AR506" s="119">
        <f>'[4]Sped FY 2021'!CS522</f>
        <v>120.26565792714072</v>
      </c>
      <c r="AS506" s="188">
        <f>'[5]Sped FY 2021'!CO522</f>
        <v>0.58927716511631067</v>
      </c>
      <c r="AT506" s="189">
        <f>'[5]Sped FY 2021'!CQ522</f>
        <v>0.59011216916111142</v>
      </c>
      <c r="AW506" s="162"/>
      <c r="AX506" s="162"/>
      <c r="AY506" s="162"/>
      <c r="AZ506" s="162"/>
      <c r="BA506" s="162"/>
      <c r="BB506" s="162"/>
      <c r="BC506" s="162"/>
      <c r="BD506" s="162"/>
      <c r="BE506" s="162"/>
      <c r="BF506" s="162"/>
      <c r="BG506" s="162"/>
      <c r="BH506" s="162"/>
      <c r="BI506" s="162"/>
      <c r="BJ506" s="162"/>
      <c r="BK506" s="162"/>
      <c r="BL506" s="162"/>
      <c r="BM506" s="162"/>
      <c r="BN506" s="162"/>
      <c r="BO506" s="162"/>
      <c r="BP506" s="162"/>
      <c r="BQ506" s="162"/>
      <c r="BR506" s="162"/>
      <c r="BS506" s="162"/>
      <c r="BT506" s="162"/>
      <c r="BU506" s="162"/>
      <c r="BV506" s="162"/>
      <c r="BW506" s="162"/>
      <c r="BX506" s="162"/>
      <c r="BY506" s="162"/>
      <c r="BZ506" s="162"/>
      <c r="CA506" s="162"/>
      <c r="CB506" s="162"/>
      <c r="CC506" s="162"/>
      <c r="CD506" s="162"/>
      <c r="CE506" s="162"/>
      <c r="CF506" s="162"/>
      <c r="CG506" s="162"/>
      <c r="CH506" s="162"/>
      <c r="CI506" s="162"/>
      <c r="CJ506" s="162"/>
    </row>
    <row r="507" spans="1:88" ht="15" x14ac:dyDescent="0.25">
      <c r="A507" s="194">
        <v>4189</v>
      </c>
      <c r="B507" s="194">
        <v>7</v>
      </c>
      <c r="C507" s="195" t="s">
        <v>464</v>
      </c>
      <c r="D507" s="167">
        <v>7</v>
      </c>
      <c r="E507" s="120">
        <f>'[4]Sped FY 2021'!AB523</f>
        <v>471747.85644958285</v>
      </c>
      <c r="F507" s="120">
        <f>'[4]Sped FY 2021'!AK523</f>
        <v>305288.70228910627</v>
      </c>
      <c r="G507" s="120">
        <f>'[4]Sped FY 2021'!BP523</f>
        <v>0</v>
      </c>
      <c r="H507" s="120">
        <f>-'[4]Sped FY 2021'!CI523</f>
        <v>0</v>
      </c>
      <c r="I507" s="120">
        <f>'[4]Sped FY 2021'!CB523</f>
        <v>0</v>
      </c>
      <c r="J507" s="120">
        <f>'[4]Sped FY 2021'!BF523-'[4]Sped FY 2021'!BI523</f>
        <v>361473.11645132722</v>
      </c>
      <c r="K507" s="120">
        <f>'[4]Sped FY 2021'!CJ523</f>
        <v>45184.139556415852</v>
      </c>
      <c r="L507" s="138">
        <f t="shared" si="77"/>
        <v>1183693.8147464322</v>
      </c>
      <c r="M507" s="134">
        <f t="shared" si="78"/>
        <v>0</v>
      </c>
      <c r="N507" s="158">
        <v>4189</v>
      </c>
      <c r="O507" s="159">
        <v>7</v>
      </c>
      <c r="P507" s="14" t="s">
        <v>464</v>
      </c>
      <c r="Q507" s="14">
        <v>7</v>
      </c>
      <c r="R507" s="120">
        <v>448154.30764214398</v>
      </c>
      <c r="S507" s="120">
        <v>318500.10439164541</v>
      </c>
      <c r="T507" s="120">
        <v>0</v>
      </c>
      <c r="U507" s="120">
        <v>0</v>
      </c>
      <c r="V507" s="120">
        <v>416001.18804215291</v>
      </c>
      <c r="W507" s="138">
        <v>1182655.6000759422</v>
      </c>
      <c r="X507" s="152"/>
      <c r="Y507" s="19">
        <f t="shared" si="79"/>
        <v>23593.54880743887</v>
      </c>
      <c r="Z507" s="19">
        <f t="shared" si="79"/>
        <v>-13211.402102539141</v>
      </c>
      <c r="AA507" s="19">
        <f t="shared" si="80"/>
        <v>0</v>
      </c>
      <c r="AB507" s="19">
        <f t="shared" si="81"/>
        <v>0</v>
      </c>
      <c r="AC507" s="19">
        <f t="shared" si="81"/>
        <v>0</v>
      </c>
      <c r="AD507" s="19">
        <f t="shared" si="81"/>
        <v>-54528.071590825683</v>
      </c>
      <c r="AE507" s="19">
        <f t="shared" si="82"/>
        <v>45184.139556415852</v>
      </c>
      <c r="AF507" s="19">
        <f t="shared" si="83"/>
        <v>1038.2146704900078</v>
      </c>
      <c r="AG507" s="112"/>
      <c r="AH507" s="117">
        <f>'[4]Sped FY 2021'!DZ523</f>
        <v>180</v>
      </c>
      <c r="AI507" s="19">
        <f t="shared" si="76"/>
        <v>131.07527115243818</v>
      </c>
      <c r="AJ507" s="19">
        <f t="shared" si="76"/>
        <v>-73.396678347439675</v>
      </c>
      <c r="AK507" s="19">
        <f t="shared" si="76"/>
        <v>0</v>
      </c>
      <c r="AL507" s="19">
        <f t="shared" si="75"/>
        <v>0</v>
      </c>
      <c r="AM507" s="19">
        <f t="shared" si="75"/>
        <v>0</v>
      </c>
      <c r="AN507" s="19">
        <f t="shared" si="75"/>
        <v>-302.93373106014269</v>
      </c>
      <c r="AO507" s="19">
        <f t="shared" si="75"/>
        <v>251.02299753564361</v>
      </c>
      <c r="AP507" s="19">
        <f t="shared" si="74"/>
        <v>5.7678592805000433</v>
      </c>
      <c r="AQ507" s="118">
        <f>'[4]Sped FY 2021'!CR523</f>
        <v>244.04963181292661</v>
      </c>
      <c r="AR507" s="119">
        <f>'[4]Sped FY 2021'!CS523</f>
        <v>238.34515560144303</v>
      </c>
      <c r="AS507" s="188">
        <f>'[5]Sped FY 2021'!CO523</f>
        <v>0.56848989253584403</v>
      </c>
      <c r="AT507" s="189">
        <f>'[5]Sped FY 2021'!CQ523</f>
        <v>0.56959343750889924</v>
      </c>
      <c r="AW507" s="162"/>
      <c r="AX507" s="162"/>
      <c r="AY507" s="162"/>
      <c r="AZ507" s="162"/>
      <c r="BA507" s="162"/>
      <c r="BB507" s="162"/>
      <c r="BC507" s="162"/>
      <c r="BD507" s="162"/>
      <c r="BE507" s="162"/>
      <c r="BF507" s="162"/>
      <c r="BG507" s="162"/>
      <c r="BH507" s="162"/>
      <c r="BI507" s="162"/>
      <c r="BJ507" s="162"/>
      <c r="BK507" s="162"/>
      <c r="BL507" s="162"/>
      <c r="BM507" s="162"/>
      <c r="BN507" s="162"/>
      <c r="BO507" s="162"/>
      <c r="BP507" s="162"/>
      <c r="BQ507" s="162"/>
      <c r="BR507" s="162"/>
      <c r="BS507" s="162"/>
      <c r="BT507" s="162"/>
      <c r="BU507" s="162"/>
      <c r="BV507" s="162"/>
      <c r="BW507" s="162"/>
      <c r="BX507" s="162"/>
      <c r="BY507" s="162"/>
      <c r="BZ507" s="162"/>
      <c r="CA507" s="162"/>
      <c r="CB507" s="162"/>
      <c r="CC507" s="162"/>
      <c r="CD507" s="162"/>
      <c r="CE507" s="162"/>
      <c r="CF507" s="162"/>
      <c r="CG507" s="162"/>
      <c r="CH507" s="162"/>
      <c r="CI507" s="162"/>
      <c r="CJ507" s="162"/>
    </row>
    <row r="508" spans="1:88" ht="15" x14ac:dyDescent="0.25">
      <c r="A508" s="194">
        <v>4190</v>
      </c>
      <c r="B508" s="194">
        <v>7</v>
      </c>
      <c r="C508" s="195" t="s">
        <v>465</v>
      </c>
      <c r="D508" s="167">
        <v>7</v>
      </c>
      <c r="E508" s="120">
        <f>'[4]Sped FY 2021'!AB524</f>
        <v>246495.51522492664</v>
      </c>
      <c r="F508" s="120">
        <f>'[4]Sped FY 2021'!AK524</f>
        <v>195324.15548560885</v>
      </c>
      <c r="G508" s="120">
        <f>'[4]Sped FY 2021'!BP524</f>
        <v>0</v>
      </c>
      <c r="H508" s="120">
        <f>-'[4]Sped FY 2021'!CI524</f>
        <v>0</v>
      </c>
      <c r="I508" s="120">
        <f>'[4]Sped FY 2021'!CB524</f>
        <v>0</v>
      </c>
      <c r="J508" s="120">
        <f>'[4]Sped FY 2021'!BF524-'[4]Sped FY 2021'!BI524</f>
        <v>231889.07672231199</v>
      </c>
      <c r="K508" s="120">
        <f>'[4]Sped FY 2021'!CJ524</f>
        <v>28986.13459028897</v>
      </c>
      <c r="L508" s="138">
        <f t="shared" si="77"/>
        <v>702694.88202313648</v>
      </c>
      <c r="M508" s="134">
        <f t="shared" si="78"/>
        <v>0</v>
      </c>
      <c r="N508" s="158">
        <v>4190</v>
      </c>
      <c r="O508" s="159">
        <v>7</v>
      </c>
      <c r="P508" s="14" t="s">
        <v>465</v>
      </c>
      <c r="Q508" s="14">
        <v>7</v>
      </c>
      <c r="R508" s="120">
        <v>236019.01311541983</v>
      </c>
      <c r="S508" s="120">
        <v>201284.99327225023</v>
      </c>
      <c r="T508" s="120">
        <v>0</v>
      </c>
      <c r="U508" s="120">
        <v>0</v>
      </c>
      <c r="V508" s="120">
        <v>264939.3092031799</v>
      </c>
      <c r="W508" s="138">
        <v>702243.31559084996</v>
      </c>
      <c r="X508" s="152"/>
      <c r="Y508" s="19">
        <f t="shared" si="79"/>
        <v>10476.502109506808</v>
      </c>
      <c r="Z508" s="19">
        <f t="shared" si="79"/>
        <v>-5960.8377866413794</v>
      </c>
      <c r="AA508" s="19">
        <f t="shared" si="80"/>
        <v>0</v>
      </c>
      <c r="AB508" s="19">
        <f t="shared" si="81"/>
        <v>0</v>
      </c>
      <c r="AC508" s="19">
        <f t="shared" si="81"/>
        <v>0</v>
      </c>
      <c r="AD508" s="19">
        <f t="shared" si="81"/>
        <v>-33050.232480867911</v>
      </c>
      <c r="AE508" s="19">
        <f t="shared" si="82"/>
        <v>28986.13459028897</v>
      </c>
      <c r="AF508" s="19">
        <f t="shared" si="83"/>
        <v>451.56643228651956</v>
      </c>
      <c r="AG508" s="112"/>
      <c r="AH508" s="117">
        <f>'[4]Sped FY 2021'!DZ524</f>
        <v>68</v>
      </c>
      <c r="AI508" s="19">
        <f t="shared" si="76"/>
        <v>154.06620749274717</v>
      </c>
      <c r="AJ508" s="19">
        <f t="shared" si="76"/>
        <v>-87.659379215314402</v>
      </c>
      <c r="AK508" s="19">
        <f t="shared" si="76"/>
        <v>0</v>
      </c>
      <c r="AL508" s="19">
        <f t="shared" si="75"/>
        <v>0</v>
      </c>
      <c r="AM508" s="19">
        <f t="shared" si="75"/>
        <v>0</v>
      </c>
      <c r="AN508" s="19">
        <f t="shared" si="75"/>
        <v>-486.03283060099869</v>
      </c>
      <c r="AO508" s="19">
        <f t="shared" si="75"/>
        <v>426.26668515130837</v>
      </c>
      <c r="AP508" s="19">
        <f t="shared" si="74"/>
        <v>6.6406828277429346</v>
      </c>
      <c r="AQ508" s="118">
        <f>'[4]Sped FY 2021'!CR524</f>
        <v>296.71546947696197</v>
      </c>
      <c r="AR508" s="119">
        <f>'[4]Sped FY 2021'!CS524</f>
        <v>290.35537888137719</v>
      </c>
      <c r="AS508" s="188">
        <f>'[5]Sped FY 2021'!CO524</f>
        <v>0.63876895696619573</v>
      </c>
      <c r="AT508" s="189">
        <f>'[5]Sped FY 2021'!CQ524</f>
        <v>0.63941234036666972</v>
      </c>
      <c r="AW508" s="162"/>
      <c r="AX508" s="162"/>
      <c r="AY508" s="162"/>
      <c r="AZ508" s="162"/>
      <c r="BA508" s="162"/>
      <c r="BB508" s="162"/>
      <c r="BC508" s="162"/>
      <c r="BD508" s="162"/>
      <c r="BE508" s="162"/>
      <c r="BF508" s="162"/>
      <c r="BG508" s="162"/>
      <c r="BH508" s="162"/>
      <c r="BI508" s="162"/>
      <c r="BJ508" s="162"/>
      <c r="BK508" s="162"/>
      <c r="BL508" s="162"/>
      <c r="BM508" s="162"/>
      <c r="BN508" s="162"/>
      <c r="BO508" s="162"/>
      <c r="BP508" s="162"/>
      <c r="BQ508" s="162"/>
      <c r="BR508" s="162"/>
      <c r="BS508" s="162"/>
      <c r="BT508" s="162"/>
      <c r="BU508" s="162"/>
      <c r="BV508" s="162"/>
      <c r="BW508" s="162"/>
      <c r="BX508" s="162"/>
      <c r="BY508" s="162"/>
      <c r="BZ508" s="162"/>
      <c r="CA508" s="162"/>
      <c r="CB508" s="162"/>
      <c r="CC508" s="162"/>
      <c r="CD508" s="162"/>
      <c r="CE508" s="162"/>
      <c r="CF508" s="162"/>
      <c r="CG508" s="162"/>
      <c r="CH508" s="162"/>
      <c r="CI508" s="162"/>
      <c r="CJ508" s="162"/>
    </row>
    <row r="509" spans="1:88" ht="15" x14ac:dyDescent="0.25">
      <c r="A509" s="194">
        <v>4191</v>
      </c>
      <c r="B509" s="194">
        <v>7</v>
      </c>
      <c r="C509" s="195" t="s">
        <v>466</v>
      </c>
      <c r="D509" s="167">
        <v>7</v>
      </c>
      <c r="E509" s="120">
        <f>'[4]Sped FY 2021'!AB525</f>
        <v>1003014.6873438203</v>
      </c>
      <c r="F509" s="120">
        <f>'[4]Sped FY 2021'!AK525</f>
        <v>1131351.5184425064</v>
      </c>
      <c r="G509" s="120">
        <f>'[4]Sped FY 2021'!BP525</f>
        <v>0</v>
      </c>
      <c r="H509" s="120">
        <f>-'[4]Sped FY 2021'!CI525</f>
        <v>0</v>
      </c>
      <c r="I509" s="120">
        <f>'[4]Sped FY 2021'!CB525</f>
        <v>0</v>
      </c>
      <c r="J509" s="120">
        <f>'[4]Sped FY 2021'!BF525-'[4]Sped FY 2021'!BI525</f>
        <v>1817576.9330504353</v>
      </c>
      <c r="K509" s="120">
        <f>'[4]Sped FY 2021'!CJ525</f>
        <v>227197.11663130418</v>
      </c>
      <c r="L509" s="138">
        <f t="shared" si="77"/>
        <v>4179140.2554680663</v>
      </c>
      <c r="M509" s="134">
        <f t="shared" si="78"/>
        <v>0</v>
      </c>
      <c r="N509" s="158">
        <v>4191</v>
      </c>
      <c r="O509" s="159">
        <v>7</v>
      </c>
      <c r="P509" s="14" t="s">
        <v>466</v>
      </c>
      <c r="Q509" s="14">
        <v>7</v>
      </c>
      <c r="R509" s="120">
        <v>997150.12297263858</v>
      </c>
      <c r="S509" s="120">
        <v>1135011.8884826817</v>
      </c>
      <c r="T509" s="120">
        <v>0</v>
      </c>
      <c r="U509" s="120">
        <v>0</v>
      </c>
      <c r="V509" s="120">
        <v>2046757.8245796452</v>
      </c>
      <c r="W509" s="138">
        <v>4178919.8360349657</v>
      </c>
      <c r="X509" s="152"/>
      <c r="Y509" s="19">
        <f t="shared" si="79"/>
        <v>5864.5643711817684</v>
      </c>
      <c r="Z509" s="19">
        <f t="shared" si="79"/>
        <v>-3660.3700401752722</v>
      </c>
      <c r="AA509" s="19">
        <f t="shared" si="80"/>
        <v>0</v>
      </c>
      <c r="AB509" s="19">
        <f t="shared" si="81"/>
        <v>0</v>
      </c>
      <c r="AC509" s="19">
        <f t="shared" si="81"/>
        <v>0</v>
      </c>
      <c r="AD509" s="19">
        <f t="shared" si="81"/>
        <v>-229180.89152920991</v>
      </c>
      <c r="AE509" s="19">
        <f t="shared" si="82"/>
        <v>227197.11663130418</v>
      </c>
      <c r="AF509" s="19">
        <f t="shared" si="83"/>
        <v>220.4194331006147</v>
      </c>
      <c r="AG509" s="112"/>
      <c r="AH509" s="117">
        <f>'[4]Sped FY 2021'!DZ525</f>
        <v>498</v>
      </c>
      <c r="AI509" s="19">
        <f t="shared" si="76"/>
        <v>11.776233677071824</v>
      </c>
      <c r="AJ509" s="19">
        <f t="shared" si="76"/>
        <v>-7.3501406429222333</v>
      </c>
      <c r="AK509" s="19">
        <f t="shared" si="76"/>
        <v>0</v>
      </c>
      <c r="AL509" s="19">
        <f t="shared" si="75"/>
        <v>0</v>
      </c>
      <c r="AM509" s="19">
        <f t="shared" si="75"/>
        <v>0</v>
      </c>
      <c r="AN509" s="19">
        <f t="shared" si="75"/>
        <v>-460.20259343214843</v>
      </c>
      <c r="AO509" s="19">
        <f t="shared" si="75"/>
        <v>456.21910970141403</v>
      </c>
      <c r="AP509" s="19">
        <f t="shared" si="74"/>
        <v>0.44260930341488897</v>
      </c>
      <c r="AQ509" s="118">
        <f>'[4]Sped FY 2021'!CR525</f>
        <v>324.17420752652629</v>
      </c>
      <c r="AR509" s="119">
        <f>'[4]Sped FY 2021'!CS525</f>
        <v>323.81286419357446</v>
      </c>
      <c r="AS509" s="188">
        <f>'[5]Sped FY 2021'!CO525</f>
        <v>0.45271326095243786</v>
      </c>
      <c r="AT509" s="189">
        <f>'[5]Sped FY 2021'!CQ525</f>
        <v>0.45277294473781654</v>
      </c>
      <c r="AW509" s="162"/>
      <c r="AX509" s="162"/>
      <c r="AY509" s="162"/>
      <c r="AZ509" s="162"/>
      <c r="BA509" s="162"/>
      <c r="BB509" s="162"/>
      <c r="BC509" s="162"/>
      <c r="BD509" s="162"/>
      <c r="BE509" s="162"/>
      <c r="BF509" s="162"/>
      <c r="BG509" s="162"/>
      <c r="BH509" s="162"/>
      <c r="BI509" s="162"/>
      <c r="BJ509" s="162"/>
      <c r="BK509" s="162"/>
      <c r="BL509" s="162"/>
      <c r="BM509" s="162"/>
      <c r="BN509" s="162"/>
      <c r="BO509" s="162"/>
      <c r="BP509" s="162"/>
      <c r="BQ509" s="162"/>
      <c r="BR509" s="162"/>
      <c r="BS509" s="162"/>
      <c r="BT509" s="162"/>
      <c r="BU509" s="162"/>
      <c r="BV509" s="162"/>
      <c r="BW509" s="162"/>
      <c r="BX509" s="162"/>
      <c r="BY509" s="162"/>
      <c r="BZ509" s="162"/>
      <c r="CA509" s="162"/>
      <c r="CB509" s="162"/>
      <c r="CC509" s="162"/>
      <c r="CD509" s="162"/>
      <c r="CE509" s="162"/>
      <c r="CF509" s="162"/>
      <c r="CG509" s="162"/>
      <c r="CH509" s="162"/>
      <c r="CI509" s="162"/>
      <c r="CJ509" s="162"/>
    </row>
    <row r="510" spans="1:88" ht="15" x14ac:dyDescent="0.25">
      <c r="A510" s="194">
        <v>4192</v>
      </c>
      <c r="B510" s="194">
        <v>7</v>
      </c>
      <c r="C510" s="195" t="s">
        <v>467</v>
      </c>
      <c r="D510" s="167">
        <v>7</v>
      </c>
      <c r="E510" s="120">
        <f>'[4]Sped FY 2021'!AB526</f>
        <v>1798702.8235879731</v>
      </c>
      <c r="F510" s="120">
        <f>'[4]Sped FY 2021'!AK526</f>
        <v>993043.8658036578</v>
      </c>
      <c r="G510" s="120">
        <f>'[4]Sped FY 2021'!BP526</f>
        <v>0</v>
      </c>
      <c r="H510" s="120">
        <f>-'[4]Sped FY 2021'!CI526</f>
        <v>0</v>
      </c>
      <c r="I510" s="120">
        <f>'[4]Sped FY 2021'!CB526</f>
        <v>0</v>
      </c>
      <c r="J510" s="120">
        <f>'[4]Sped FY 2021'!BF526-'[4]Sped FY 2021'!BI526</f>
        <v>1491570.2185402813</v>
      </c>
      <c r="K510" s="120">
        <f>'[4]Sped FY 2021'!CJ526</f>
        <v>186446.27731753496</v>
      </c>
      <c r="L510" s="138">
        <f t="shared" si="77"/>
        <v>4469763.1852494469</v>
      </c>
      <c r="M510" s="134">
        <f t="shared" si="78"/>
        <v>0</v>
      </c>
      <c r="N510" s="158">
        <v>4192</v>
      </c>
      <c r="O510" s="159">
        <v>7</v>
      </c>
      <c r="P510" s="14" t="s">
        <v>467</v>
      </c>
      <c r="Q510" s="14">
        <v>7</v>
      </c>
      <c r="R510" s="120">
        <v>1738197.0958700487</v>
      </c>
      <c r="S510" s="120">
        <v>1031903.4693328737</v>
      </c>
      <c r="T510" s="120">
        <v>0</v>
      </c>
      <c r="U510" s="120">
        <v>0</v>
      </c>
      <c r="V510" s="120">
        <v>1697498.0076276537</v>
      </c>
      <c r="W510" s="138">
        <v>4467598.5728305764</v>
      </c>
      <c r="X510" s="152"/>
      <c r="Y510" s="19">
        <f t="shared" si="79"/>
        <v>60505.727717924397</v>
      </c>
      <c r="Z510" s="19">
        <f t="shared" si="79"/>
        <v>-38859.603529215907</v>
      </c>
      <c r="AA510" s="19">
        <f t="shared" si="80"/>
        <v>0</v>
      </c>
      <c r="AB510" s="19">
        <f t="shared" si="81"/>
        <v>0</v>
      </c>
      <c r="AC510" s="19">
        <f t="shared" si="81"/>
        <v>0</v>
      </c>
      <c r="AD510" s="19">
        <f t="shared" si="81"/>
        <v>-205927.78908737237</v>
      </c>
      <c r="AE510" s="19">
        <f t="shared" si="82"/>
        <v>186446.27731753496</v>
      </c>
      <c r="AF510" s="19">
        <f t="shared" si="83"/>
        <v>2164.6124188704416</v>
      </c>
      <c r="AG510" s="112"/>
      <c r="AH510" s="117">
        <f>'[4]Sped FY 2021'!DZ526</f>
        <v>870</v>
      </c>
      <c r="AI510" s="19">
        <f t="shared" si="76"/>
        <v>69.546813468878611</v>
      </c>
      <c r="AJ510" s="19">
        <f t="shared" si="76"/>
        <v>-44.666210953121734</v>
      </c>
      <c r="AK510" s="19">
        <f t="shared" si="76"/>
        <v>0</v>
      </c>
      <c r="AL510" s="19">
        <f t="shared" si="75"/>
        <v>0</v>
      </c>
      <c r="AM510" s="19">
        <f t="shared" si="75"/>
        <v>0</v>
      </c>
      <c r="AN510" s="19">
        <f t="shared" si="75"/>
        <v>-236.69860814640501</v>
      </c>
      <c r="AO510" s="19">
        <f t="shared" si="75"/>
        <v>214.30606588222409</v>
      </c>
      <c r="AP510" s="19">
        <f t="shared" si="75"/>
        <v>2.4880602515752201</v>
      </c>
      <c r="AQ510" s="118">
        <f>'[4]Sped FY 2021'!CR526</f>
        <v>113.6424728057417</v>
      </c>
      <c r="AR510" s="119">
        <f>'[4]Sped FY 2021'!CS526</f>
        <v>111.23734789588566</v>
      </c>
      <c r="AS510" s="188">
        <f>'[5]Sped FY 2021'!CO526</f>
        <v>0.58779255975899414</v>
      </c>
      <c r="AT510" s="189">
        <f>'[5]Sped FY 2021'!CQ526</f>
        <v>0.5883499450611136</v>
      </c>
      <c r="AW510" s="162"/>
      <c r="AX510" s="162"/>
      <c r="AY510" s="162"/>
      <c r="AZ510" s="162"/>
      <c r="BA510" s="162"/>
      <c r="BB510" s="162"/>
      <c r="BC510" s="162"/>
      <c r="BD510" s="162"/>
      <c r="BE510" s="162"/>
      <c r="BF510" s="162"/>
      <c r="BG510" s="162"/>
      <c r="BH510" s="162"/>
      <c r="BI510" s="162"/>
      <c r="BJ510" s="162"/>
      <c r="BK510" s="162"/>
      <c r="BL510" s="162"/>
      <c r="BM510" s="162"/>
      <c r="BN510" s="162"/>
      <c r="BO510" s="162"/>
      <c r="BP510" s="162"/>
      <c r="BQ510" s="162"/>
      <c r="BR510" s="162"/>
      <c r="BS510" s="162"/>
      <c r="BT510" s="162"/>
      <c r="BU510" s="162"/>
      <c r="BV510" s="162"/>
      <c r="BW510" s="162"/>
      <c r="BX510" s="162"/>
      <c r="BY510" s="162"/>
      <c r="BZ510" s="162"/>
      <c r="CA510" s="162"/>
      <c r="CB510" s="162"/>
      <c r="CC510" s="162"/>
      <c r="CD510" s="162"/>
      <c r="CE510" s="162"/>
      <c r="CF510" s="162"/>
      <c r="CG510" s="162"/>
      <c r="CH510" s="162"/>
      <c r="CI510" s="162"/>
      <c r="CJ510" s="162"/>
    </row>
    <row r="511" spans="1:88" ht="15" x14ac:dyDescent="0.25">
      <c r="A511" s="194">
        <v>4193</v>
      </c>
      <c r="B511" s="194">
        <v>7</v>
      </c>
      <c r="C511" s="195" t="s">
        <v>468</v>
      </c>
      <c r="D511" s="167">
        <v>7</v>
      </c>
      <c r="E511" s="120">
        <f>'[4]Sped FY 2021'!AB527</f>
        <v>436388.2495422003</v>
      </c>
      <c r="F511" s="120">
        <f>'[4]Sped FY 2021'!AK527</f>
        <v>593265.95834379143</v>
      </c>
      <c r="G511" s="120">
        <f>'[4]Sped FY 2021'!BP527</f>
        <v>0</v>
      </c>
      <c r="H511" s="120">
        <f>-'[4]Sped FY 2021'!CI527</f>
        <v>0</v>
      </c>
      <c r="I511" s="120">
        <f>'[4]Sped FY 2021'!CB527</f>
        <v>0</v>
      </c>
      <c r="J511" s="120">
        <f>'[4]Sped FY 2021'!BF527-'[4]Sped FY 2021'!BI527</f>
        <v>696573.33840743778</v>
      </c>
      <c r="K511" s="120">
        <f>'[4]Sped FY 2021'!CJ527</f>
        <v>87071.667300929636</v>
      </c>
      <c r="L511" s="138">
        <f t="shared" si="77"/>
        <v>1813299.2135943591</v>
      </c>
      <c r="M511" s="134">
        <f t="shared" si="78"/>
        <v>0</v>
      </c>
      <c r="N511" s="158">
        <v>4193</v>
      </c>
      <c r="O511" s="159">
        <v>7</v>
      </c>
      <c r="P511" s="14" t="s">
        <v>468</v>
      </c>
      <c r="Q511" s="14">
        <v>7</v>
      </c>
      <c r="R511" s="120">
        <v>420179.68328111776</v>
      </c>
      <c r="S511" s="120">
        <v>602490.65837467008</v>
      </c>
      <c r="T511" s="120">
        <v>0</v>
      </c>
      <c r="U511" s="120">
        <v>0</v>
      </c>
      <c r="V511" s="120">
        <v>789930.48531555105</v>
      </c>
      <c r="W511" s="138">
        <v>1812600.8269713388</v>
      </c>
      <c r="X511" s="152"/>
      <c r="Y511" s="19">
        <f t="shared" si="79"/>
        <v>16208.566261082538</v>
      </c>
      <c r="Z511" s="19">
        <f t="shared" si="79"/>
        <v>-9224.7000308786519</v>
      </c>
      <c r="AA511" s="19">
        <f t="shared" si="80"/>
        <v>0</v>
      </c>
      <c r="AB511" s="19">
        <f t="shared" si="81"/>
        <v>0</v>
      </c>
      <c r="AC511" s="19">
        <f t="shared" si="81"/>
        <v>0</v>
      </c>
      <c r="AD511" s="19">
        <f t="shared" si="81"/>
        <v>-93357.146908113267</v>
      </c>
      <c r="AE511" s="19">
        <f t="shared" si="82"/>
        <v>87071.667300929636</v>
      </c>
      <c r="AF511" s="19">
        <f t="shared" si="83"/>
        <v>698.38662302028388</v>
      </c>
      <c r="AG511" s="112"/>
      <c r="AH511" s="117">
        <f>'[4]Sped FY 2021'!DZ527</f>
        <v>325</v>
      </c>
      <c r="AI511" s="19">
        <f t="shared" si="76"/>
        <v>49.872511572561656</v>
      </c>
      <c r="AJ511" s="19">
        <f t="shared" si="76"/>
        <v>-28.383692402703545</v>
      </c>
      <c r="AK511" s="19">
        <f t="shared" si="76"/>
        <v>0</v>
      </c>
      <c r="AL511" s="19">
        <f t="shared" si="75"/>
        <v>0</v>
      </c>
      <c r="AM511" s="19">
        <f t="shared" si="75"/>
        <v>0</v>
      </c>
      <c r="AN511" s="19">
        <f t="shared" si="75"/>
        <v>-287.2527597172716</v>
      </c>
      <c r="AO511" s="19">
        <f t="shared" si="75"/>
        <v>267.91282246439886</v>
      </c>
      <c r="AP511" s="19">
        <f t="shared" si="75"/>
        <v>2.1488819169854887</v>
      </c>
      <c r="AQ511" s="118">
        <f>'[4]Sped FY 2021'!CR527</f>
        <v>213.09919277745794</v>
      </c>
      <c r="AR511" s="119">
        <f>'[4]Sped FY 2021'!CS527</f>
        <v>210.97643708438716</v>
      </c>
      <c r="AS511" s="188">
        <f>'[5]Sped FY 2021'!CO527</f>
        <v>0.55367130610814175</v>
      </c>
      <c r="AT511" s="189">
        <f>'[5]Sped FY 2021'!CQ527</f>
        <v>0.55407770451474103</v>
      </c>
      <c r="AW511" s="162"/>
      <c r="AX511" s="162"/>
      <c r="AY511" s="162"/>
      <c r="AZ511" s="162"/>
      <c r="BA511" s="162"/>
      <c r="BB511" s="162"/>
      <c r="BC511" s="162"/>
      <c r="BD511" s="162"/>
      <c r="BE511" s="162"/>
      <c r="BF511" s="162"/>
      <c r="BG511" s="162"/>
      <c r="BH511" s="162"/>
      <c r="BI511" s="162"/>
      <c r="BJ511" s="162"/>
      <c r="BK511" s="162"/>
      <c r="BL511" s="162"/>
      <c r="BM511" s="162"/>
      <c r="BN511" s="162"/>
      <c r="BO511" s="162"/>
      <c r="BP511" s="162"/>
      <c r="BQ511" s="162"/>
      <c r="BR511" s="162"/>
      <c r="BS511" s="162"/>
      <c r="BT511" s="162"/>
      <c r="BU511" s="162"/>
      <c r="BV511" s="162"/>
      <c r="BW511" s="162"/>
      <c r="BX511" s="162"/>
      <c r="BY511" s="162"/>
      <c r="BZ511" s="162"/>
      <c r="CA511" s="162"/>
      <c r="CB511" s="162"/>
      <c r="CC511" s="162"/>
      <c r="CD511" s="162"/>
      <c r="CE511" s="162"/>
      <c r="CF511" s="162"/>
      <c r="CG511" s="162"/>
      <c r="CH511" s="162"/>
      <c r="CI511" s="162"/>
      <c r="CJ511" s="162"/>
    </row>
    <row r="512" spans="1:88" ht="15" x14ac:dyDescent="0.25">
      <c r="A512" s="194">
        <v>4194</v>
      </c>
      <c r="B512" s="194">
        <v>7</v>
      </c>
      <c r="C512" s="195" t="s">
        <v>469</v>
      </c>
      <c r="D512" s="167">
        <v>7</v>
      </c>
      <c r="E512" s="120">
        <f>'[4]Sped FY 2021'!AB528</f>
        <v>334334.77907045319</v>
      </c>
      <c r="F512" s="120">
        <f>'[4]Sped FY 2021'!AK528</f>
        <v>104980.72691035918</v>
      </c>
      <c r="G512" s="120">
        <f>'[4]Sped FY 2021'!BP528</f>
        <v>0</v>
      </c>
      <c r="H512" s="120">
        <f>-'[4]Sped FY 2021'!CI528</f>
        <v>0</v>
      </c>
      <c r="I512" s="120">
        <f>'[4]Sped FY 2021'!CB528</f>
        <v>0</v>
      </c>
      <c r="J512" s="120">
        <f>'[4]Sped FY 2021'!BF528-'[4]Sped FY 2021'!BI528</f>
        <v>248857.13633832545</v>
      </c>
      <c r="K512" s="120">
        <f>'[4]Sped FY 2021'!CJ528</f>
        <v>31107.142042290649</v>
      </c>
      <c r="L512" s="138">
        <f t="shared" si="77"/>
        <v>719279.78436142846</v>
      </c>
      <c r="M512" s="134">
        <f t="shared" si="78"/>
        <v>0</v>
      </c>
      <c r="N512" s="158">
        <v>4194</v>
      </c>
      <c r="O512" s="159">
        <v>7</v>
      </c>
      <c r="P512" s="14" t="s">
        <v>469</v>
      </c>
      <c r="Q512" s="14">
        <v>7</v>
      </c>
      <c r="R512" s="120">
        <v>334334.77907045319</v>
      </c>
      <c r="S512" s="120">
        <v>104916.50960391722</v>
      </c>
      <c r="T512" s="120">
        <v>0</v>
      </c>
      <c r="U512" s="120">
        <v>0</v>
      </c>
      <c r="V512" s="120">
        <v>280022.07395641389</v>
      </c>
      <c r="W512" s="138">
        <v>719273.36263078428</v>
      </c>
      <c r="X512" s="152"/>
      <c r="Y512" s="19">
        <f t="shared" si="79"/>
        <v>0</v>
      </c>
      <c r="Z512" s="19">
        <f t="shared" si="79"/>
        <v>64.217306441962137</v>
      </c>
      <c r="AA512" s="19">
        <f t="shared" si="80"/>
        <v>0</v>
      </c>
      <c r="AB512" s="19">
        <f t="shared" si="81"/>
        <v>0</v>
      </c>
      <c r="AC512" s="19">
        <f t="shared" si="81"/>
        <v>0</v>
      </c>
      <c r="AD512" s="19">
        <f t="shared" si="81"/>
        <v>-31164.937618088443</v>
      </c>
      <c r="AE512" s="19">
        <f t="shared" si="82"/>
        <v>31107.142042290649</v>
      </c>
      <c r="AF512" s="19">
        <f t="shared" si="83"/>
        <v>6.4217306441860273</v>
      </c>
      <c r="AG512" s="112"/>
      <c r="AH512" s="117">
        <f>'[4]Sped FY 2021'!DZ528</f>
        <v>351</v>
      </c>
      <c r="AI512" s="19">
        <f t="shared" si="76"/>
        <v>0</v>
      </c>
      <c r="AJ512" s="19">
        <f t="shared" si="76"/>
        <v>0.18295528900843913</v>
      </c>
      <c r="AK512" s="19">
        <f t="shared" si="76"/>
        <v>0</v>
      </c>
      <c r="AL512" s="19">
        <f t="shared" si="75"/>
        <v>0</v>
      </c>
      <c r="AM512" s="19">
        <f t="shared" si="75"/>
        <v>0</v>
      </c>
      <c r="AN512" s="19">
        <f t="shared" si="75"/>
        <v>-88.788996062930039</v>
      </c>
      <c r="AO512" s="19">
        <f t="shared" si="75"/>
        <v>88.624336302822357</v>
      </c>
      <c r="AP512" s="19">
        <f t="shared" si="75"/>
        <v>1.8295528900814893E-2</v>
      </c>
      <c r="AQ512" s="118">
        <f>'[4]Sped FY 2021'!CR528</f>
        <v>87.167305526984435</v>
      </c>
      <c r="AR512" s="119">
        <f>'[4]Sped FY 2021'!CS528</f>
        <v>87.149266957759195</v>
      </c>
      <c r="AS512" s="188">
        <f>'[5]Sped FY 2021'!CO528</f>
        <v>0.6270041858817913</v>
      </c>
      <c r="AT512" s="189">
        <f>'[5]Sped FY 2021'!CQ528</f>
        <v>0.62701274377428418</v>
      </c>
      <c r="AW512" s="162"/>
      <c r="AX512" s="162"/>
      <c r="AY512" s="162"/>
      <c r="AZ512" s="162"/>
      <c r="BA512" s="162"/>
      <c r="BB512" s="162"/>
      <c r="BC512" s="162"/>
      <c r="BD512" s="162"/>
      <c r="BE512" s="162"/>
      <c r="BF512" s="162"/>
      <c r="BG512" s="162"/>
      <c r="BH512" s="162"/>
      <c r="BI512" s="162"/>
      <c r="BJ512" s="162"/>
      <c r="BK512" s="162"/>
      <c r="BL512" s="162"/>
      <c r="BM512" s="162"/>
      <c r="BN512" s="162"/>
      <c r="BO512" s="162"/>
      <c r="BP512" s="162"/>
      <c r="BQ512" s="162"/>
      <c r="BR512" s="162"/>
      <c r="BS512" s="162"/>
      <c r="BT512" s="162"/>
      <c r="BU512" s="162"/>
      <c r="BV512" s="162"/>
      <c r="BW512" s="162"/>
      <c r="BX512" s="162"/>
      <c r="BY512" s="162"/>
      <c r="BZ512" s="162"/>
      <c r="CA512" s="162"/>
      <c r="CB512" s="162"/>
      <c r="CC512" s="162"/>
      <c r="CD512" s="162"/>
      <c r="CE512" s="162"/>
      <c r="CF512" s="162"/>
      <c r="CG512" s="162"/>
      <c r="CH512" s="162"/>
      <c r="CI512" s="162"/>
      <c r="CJ512" s="162"/>
    </row>
    <row r="513" spans="1:88" ht="15" x14ac:dyDescent="0.25">
      <c r="A513" s="194">
        <v>4195</v>
      </c>
      <c r="B513" s="194">
        <v>7</v>
      </c>
      <c r="C513" s="195" t="s">
        <v>470</v>
      </c>
      <c r="D513" s="167">
        <v>7</v>
      </c>
      <c r="E513" s="120">
        <f>'[4]Sped FY 2021'!AB529</f>
        <v>79757.758404829976</v>
      </c>
      <c r="F513" s="120">
        <f>'[4]Sped FY 2021'!AK529</f>
        <v>72161.333344675193</v>
      </c>
      <c r="G513" s="120">
        <f>'[4]Sped FY 2021'!BP529</f>
        <v>0</v>
      </c>
      <c r="H513" s="120">
        <f>-'[4]Sped FY 2021'!CI529</f>
        <v>0</v>
      </c>
      <c r="I513" s="120">
        <f>'[4]Sped FY 2021'!CB529</f>
        <v>0</v>
      </c>
      <c r="J513" s="120">
        <f>'[4]Sped FY 2021'!BF529-'[4]Sped FY 2021'!BI529</f>
        <v>76295.251605873375</v>
      </c>
      <c r="K513" s="120">
        <f>'[4]Sped FY 2021'!CJ529</f>
        <v>9536.9064507341627</v>
      </c>
      <c r="L513" s="138">
        <f t="shared" si="77"/>
        <v>237751.2498061127</v>
      </c>
      <c r="M513" s="134">
        <f t="shared" si="78"/>
        <v>0</v>
      </c>
      <c r="N513" s="158">
        <v>4195</v>
      </c>
      <c r="O513" s="159">
        <v>7</v>
      </c>
      <c r="P513" s="14" t="s">
        <v>470</v>
      </c>
      <c r="Q513" s="14">
        <v>7</v>
      </c>
      <c r="R513" s="120">
        <v>67764.682234782216</v>
      </c>
      <c r="S513" s="120">
        <v>78953.656916383232</v>
      </c>
      <c r="T513" s="120">
        <v>0</v>
      </c>
      <c r="U513" s="120">
        <v>0</v>
      </c>
      <c r="V513" s="120">
        <v>90512.835395113289</v>
      </c>
      <c r="W513" s="138">
        <v>237231.17454627872</v>
      </c>
      <c r="X513" s="152"/>
      <c r="Y513" s="19">
        <f t="shared" si="79"/>
        <v>11993.07617004776</v>
      </c>
      <c r="Z513" s="19">
        <f t="shared" si="79"/>
        <v>-6792.3235717080388</v>
      </c>
      <c r="AA513" s="19">
        <f t="shared" si="80"/>
        <v>0</v>
      </c>
      <c r="AB513" s="19">
        <f t="shared" si="81"/>
        <v>0</v>
      </c>
      <c r="AC513" s="19">
        <f t="shared" si="81"/>
        <v>0</v>
      </c>
      <c r="AD513" s="19">
        <f t="shared" si="81"/>
        <v>-14217.583789239914</v>
      </c>
      <c r="AE513" s="19">
        <f t="shared" si="82"/>
        <v>9536.9064507341627</v>
      </c>
      <c r="AF513" s="19">
        <f t="shared" si="83"/>
        <v>520.075259833975</v>
      </c>
      <c r="AG513" s="112"/>
      <c r="AH513" s="117">
        <f>'[4]Sped FY 2021'!DZ529</f>
        <v>25</v>
      </c>
      <c r="AI513" s="19">
        <f t="shared" si="76"/>
        <v>479.72304680191041</v>
      </c>
      <c r="AJ513" s="19">
        <f t="shared" si="76"/>
        <v>-271.69294286832155</v>
      </c>
      <c r="AK513" s="19">
        <f t="shared" si="76"/>
        <v>0</v>
      </c>
      <c r="AL513" s="19">
        <f t="shared" si="75"/>
        <v>0</v>
      </c>
      <c r="AM513" s="19">
        <f t="shared" si="75"/>
        <v>0</v>
      </c>
      <c r="AN513" s="19">
        <f t="shared" si="75"/>
        <v>-568.70335156959652</v>
      </c>
      <c r="AO513" s="19">
        <f t="shared" si="75"/>
        <v>381.47625802936653</v>
      </c>
      <c r="AP513" s="19">
        <f t="shared" si="75"/>
        <v>20.803010393358999</v>
      </c>
      <c r="AQ513" s="118">
        <f>'[4]Sped FY 2021'!CR529</f>
        <v>188.27305451820564</v>
      </c>
      <c r="AR513" s="119">
        <f>'[4]Sped FY 2021'!CS529</f>
        <v>167.47004412484665</v>
      </c>
      <c r="AS513" s="188">
        <f>'[5]Sped FY 2021'!CO529</f>
        <v>0.66912972568427409</v>
      </c>
      <c r="AT513" s="189">
        <f>'[5]Sped FY 2021'!CQ529</f>
        <v>0.67123283999312844</v>
      </c>
      <c r="AW513" s="162"/>
      <c r="AX513" s="162"/>
      <c r="AY513" s="162"/>
      <c r="AZ513" s="162"/>
      <c r="BA513" s="162"/>
      <c r="BB513" s="162"/>
      <c r="BC513" s="162"/>
      <c r="BD513" s="162"/>
      <c r="BE513" s="162"/>
      <c r="BF513" s="162"/>
      <c r="BG513" s="162"/>
      <c r="BH513" s="162"/>
      <c r="BI513" s="162"/>
      <c r="BJ513" s="162"/>
      <c r="BK513" s="162"/>
      <c r="BL513" s="162"/>
      <c r="BM513" s="162"/>
      <c r="BN513" s="162"/>
      <c r="BO513" s="162"/>
      <c r="BP513" s="162"/>
      <c r="BQ513" s="162"/>
      <c r="BR513" s="162"/>
      <c r="BS513" s="162"/>
      <c r="BT513" s="162"/>
      <c r="BU513" s="162"/>
      <c r="BV513" s="162"/>
      <c r="BW513" s="162"/>
      <c r="BX513" s="162"/>
      <c r="BY513" s="162"/>
      <c r="BZ513" s="162"/>
      <c r="CA513" s="162"/>
      <c r="CB513" s="162"/>
      <c r="CC513" s="162"/>
      <c r="CD513" s="162"/>
      <c r="CE513" s="162"/>
      <c r="CF513" s="162"/>
      <c r="CG513" s="162"/>
      <c r="CH513" s="162"/>
      <c r="CI513" s="162"/>
      <c r="CJ513" s="162"/>
    </row>
    <row r="514" spans="1:88" ht="15" x14ac:dyDescent="0.25">
      <c r="A514" s="194">
        <v>4198</v>
      </c>
      <c r="B514" s="194">
        <v>7</v>
      </c>
      <c r="C514" s="195" t="s">
        <v>471</v>
      </c>
      <c r="D514" s="167">
        <v>7</v>
      </c>
      <c r="E514" s="120">
        <f>'[4]Sped FY 2021'!AB530</f>
        <v>122204.13589843409</v>
      </c>
      <c r="F514" s="120">
        <f>'[4]Sped FY 2021'!AK530</f>
        <v>36505.751852248817</v>
      </c>
      <c r="G514" s="120">
        <f>'[4]Sped FY 2021'!BP530</f>
        <v>0</v>
      </c>
      <c r="H514" s="120">
        <f>-'[4]Sped FY 2021'!CI530</f>
        <v>0</v>
      </c>
      <c r="I514" s="120">
        <f>'[4]Sped FY 2021'!CB530</f>
        <v>0</v>
      </c>
      <c r="J514" s="120">
        <f>'[4]Sped FY 2021'!BF530-'[4]Sped FY 2021'!BI530</f>
        <v>106344.25560018656</v>
      </c>
      <c r="K514" s="120">
        <f>'[4]Sped FY 2021'!CJ530</f>
        <v>13293.031950023305</v>
      </c>
      <c r="L514" s="138">
        <f t="shared" si="77"/>
        <v>278347.17530089279</v>
      </c>
      <c r="M514" s="134">
        <f t="shared" si="78"/>
        <v>0</v>
      </c>
      <c r="N514" s="158">
        <v>4198</v>
      </c>
      <c r="O514" s="159">
        <v>7</v>
      </c>
      <c r="P514" s="14" t="s">
        <v>471</v>
      </c>
      <c r="Q514" s="14">
        <v>7</v>
      </c>
      <c r="R514" s="120">
        <v>122204.13589843409</v>
      </c>
      <c r="S514" s="120">
        <v>36543.549648867745</v>
      </c>
      <c r="T514" s="120">
        <v>0</v>
      </c>
      <c r="U514" s="120">
        <v>0</v>
      </c>
      <c r="V514" s="120">
        <v>119603.26953325284</v>
      </c>
      <c r="W514" s="138">
        <v>278350.9550805547</v>
      </c>
      <c r="X514" s="152"/>
      <c r="Y514" s="19">
        <f t="shared" si="79"/>
        <v>0</v>
      </c>
      <c r="Z514" s="19">
        <f t="shared" si="79"/>
        <v>-37.79779661892826</v>
      </c>
      <c r="AA514" s="19">
        <f t="shared" si="80"/>
        <v>0</v>
      </c>
      <c r="AB514" s="19">
        <f t="shared" si="81"/>
        <v>0</v>
      </c>
      <c r="AC514" s="19">
        <f t="shared" si="81"/>
        <v>0</v>
      </c>
      <c r="AD514" s="19">
        <f t="shared" si="81"/>
        <v>-13259.013933066279</v>
      </c>
      <c r="AE514" s="19">
        <f t="shared" si="82"/>
        <v>13293.031950023305</v>
      </c>
      <c r="AF514" s="19">
        <f t="shared" si="83"/>
        <v>-3.7797796619124711</v>
      </c>
      <c r="AG514" s="112"/>
      <c r="AH514" s="117">
        <f>'[4]Sped FY 2021'!DZ530</f>
        <v>125</v>
      </c>
      <c r="AI514" s="19">
        <f t="shared" si="76"/>
        <v>0</v>
      </c>
      <c r="AJ514" s="19">
        <f t="shared" si="76"/>
        <v>-0.30238237295142606</v>
      </c>
      <c r="AK514" s="19">
        <f t="shared" si="76"/>
        <v>0</v>
      </c>
      <c r="AL514" s="19">
        <f t="shared" si="75"/>
        <v>0</v>
      </c>
      <c r="AM514" s="19">
        <f t="shared" si="75"/>
        <v>0</v>
      </c>
      <c r="AN514" s="19">
        <f t="shared" si="75"/>
        <v>-106.07211146453022</v>
      </c>
      <c r="AO514" s="19">
        <f t="shared" si="75"/>
        <v>106.34425560018644</v>
      </c>
      <c r="AP514" s="19">
        <f t="shared" si="75"/>
        <v>-3.0238237295299768E-2</v>
      </c>
      <c r="AQ514" s="118">
        <f>'[4]Sped FY 2021'!CR530</f>
        <v>88.396999189872673</v>
      </c>
      <c r="AR514" s="119">
        <f>'[4]Sped FY 2021'!CS530</f>
        <v>88.427237427167967</v>
      </c>
      <c r="AS514" s="188">
        <f>'[5]Sped FY 2021'!CO530</f>
        <v>0.59724992159901069</v>
      </c>
      <c r="AT514" s="189">
        <f>'[5]Sped FY 2021'!CQ530</f>
        <v>0.59723696117871228</v>
      </c>
      <c r="AW514" s="162"/>
      <c r="AX514" s="162"/>
      <c r="AY514" s="162"/>
      <c r="AZ514" s="162"/>
      <c r="BA514" s="162"/>
      <c r="BB514" s="162"/>
      <c r="BC514" s="162"/>
      <c r="BD514" s="162"/>
      <c r="BE514" s="162"/>
      <c r="BF514" s="162"/>
      <c r="BG514" s="162"/>
      <c r="BH514" s="162"/>
      <c r="BI514" s="162"/>
      <c r="BJ514" s="162"/>
      <c r="BK514" s="162"/>
      <c r="BL514" s="162"/>
      <c r="BM514" s="162"/>
      <c r="BN514" s="162"/>
      <c r="BO514" s="162"/>
      <c r="BP514" s="162"/>
      <c r="BQ514" s="162"/>
      <c r="BR514" s="162"/>
      <c r="BS514" s="162"/>
      <c r="BT514" s="162"/>
      <c r="BU514" s="162"/>
      <c r="BV514" s="162"/>
      <c r="BW514" s="162"/>
      <c r="BX514" s="162"/>
      <c r="BY514" s="162"/>
      <c r="BZ514" s="162"/>
      <c r="CA514" s="162"/>
      <c r="CB514" s="162"/>
      <c r="CC514" s="162"/>
      <c r="CD514" s="162"/>
      <c r="CE514" s="162"/>
      <c r="CF514" s="162"/>
      <c r="CG514" s="162"/>
      <c r="CH514" s="162"/>
      <c r="CI514" s="162"/>
      <c r="CJ514" s="162"/>
    </row>
    <row r="515" spans="1:88" ht="15" x14ac:dyDescent="0.25">
      <c r="A515" s="194">
        <v>4199</v>
      </c>
      <c r="B515" s="194">
        <v>7</v>
      </c>
      <c r="C515" s="195" t="s">
        <v>472</v>
      </c>
      <c r="D515" s="167">
        <v>7</v>
      </c>
      <c r="E515" s="120">
        <f>'[4]Sped FY 2021'!AB531</f>
        <v>651858.94102617714</v>
      </c>
      <c r="F515" s="120">
        <f>'[4]Sped FY 2021'!AK531</f>
        <v>131599.94607889539</v>
      </c>
      <c r="G515" s="120">
        <f>'[4]Sped FY 2021'!BP531</f>
        <v>0</v>
      </c>
      <c r="H515" s="120">
        <f>-'[4]Sped FY 2021'!CI531</f>
        <v>0</v>
      </c>
      <c r="I515" s="120">
        <f>'[4]Sped FY 2021'!CB531</f>
        <v>0</v>
      </c>
      <c r="J515" s="120">
        <f>'[4]Sped FY 2021'!BF531-'[4]Sped FY 2021'!BI531</f>
        <v>506255.05190639419</v>
      </c>
      <c r="K515" s="120">
        <f>'[4]Sped FY 2021'!CJ531</f>
        <v>63281.881488299208</v>
      </c>
      <c r="L515" s="138">
        <f t="shared" si="77"/>
        <v>1352995.8204997659</v>
      </c>
      <c r="M515" s="134">
        <f t="shared" si="78"/>
        <v>0</v>
      </c>
      <c r="N515" s="158">
        <v>4199</v>
      </c>
      <c r="O515" s="159">
        <v>7</v>
      </c>
      <c r="P515" s="14" t="s">
        <v>472</v>
      </c>
      <c r="Q515" s="14">
        <v>7</v>
      </c>
      <c r="R515" s="120">
        <v>651858.94102617714</v>
      </c>
      <c r="S515" s="120">
        <v>131524.76890081391</v>
      </c>
      <c r="T515" s="120">
        <v>0</v>
      </c>
      <c r="U515" s="120">
        <v>0</v>
      </c>
      <c r="V515" s="120">
        <v>569604.59285496676</v>
      </c>
      <c r="W515" s="138">
        <v>1352988.3027819577</v>
      </c>
      <c r="X515" s="152"/>
      <c r="Y515" s="19">
        <f t="shared" si="79"/>
        <v>0</v>
      </c>
      <c r="Z515" s="19">
        <f t="shared" si="79"/>
        <v>75.177178081474267</v>
      </c>
      <c r="AA515" s="19">
        <f t="shared" si="80"/>
        <v>0</v>
      </c>
      <c r="AB515" s="19">
        <f t="shared" si="81"/>
        <v>0</v>
      </c>
      <c r="AC515" s="19">
        <f t="shared" si="81"/>
        <v>0</v>
      </c>
      <c r="AD515" s="19">
        <f t="shared" si="81"/>
        <v>-63349.540948572569</v>
      </c>
      <c r="AE515" s="19">
        <f t="shared" si="82"/>
        <v>63281.881488299208</v>
      </c>
      <c r="AF515" s="19">
        <f t="shared" si="83"/>
        <v>7.5177178082522005</v>
      </c>
      <c r="AG515" s="112"/>
      <c r="AH515" s="117">
        <f>'[4]Sped FY 2021'!DZ531</f>
        <v>1197</v>
      </c>
      <c r="AI515" s="19">
        <f t="shared" si="76"/>
        <v>0</v>
      </c>
      <c r="AJ515" s="19">
        <f t="shared" si="76"/>
        <v>6.2804660051356945E-2</v>
      </c>
      <c r="AK515" s="19">
        <f t="shared" si="76"/>
        <v>0</v>
      </c>
      <c r="AL515" s="19">
        <f t="shared" si="75"/>
        <v>0</v>
      </c>
      <c r="AM515" s="19">
        <f t="shared" si="75"/>
        <v>0</v>
      </c>
      <c r="AN515" s="19">
        <f t="shared" si="75"/>
        <v>-52.923593106576917</v>
      </c>
      <c r="AO515" s="19">
        <f t="shared" si="75"/>
        <v>52.867068912530669</v>
      </c>
      <c r="AP515" s="19">
        <f t="shared" si="75"/>
        <v>6.2804660052232248E-3</v>
      </c>
      <c r="AQ515" s="118">
        <f>'[4]Sped FY 2021'!CR531</f>
        <v>48.943215099148716</v>
      </c>
      <c r="AR515" s="119">
        <f>'[4]Sped FY 2021'!CS531</f>
        <v>48.937224885755683</v>
      </c>
      <c r="AS515" s="188">
        <f>'[5]Sped FY 2021'!CO531</f>
        <v>0.5779615048112583</v>
      </c>
      <c r="AT515" s="189">
        <f>'[5]Sped FY 2021'!CQ531</f>
        <v>0.57796709255038059</v>
      </c>
      <c r="AW515" s="162"/>
      <c r="AX515" s="162"/>
      <c r="AY515" s="162"/>
      <c r="AZ515" s="162"/>
      <c r="BA515" s="162"/>
      <c r="BB515" s="162"/>
      <c r="BC515" s="162"/>
      <c r="BD515" s="162"/>
      <c r="BE515" s="162"/>
      <c r="BF515" s="162"/>
      <c r="BG515" s="162"/>
      <c r="BH515" s="162"/>
      <c r="BI515" s="162"/>
      <c r="BJ515" s="162"/>
      <c r="BK515" s="162"/>
      <c r="BL515" s="162"/>
      <c r="BM515" s="162"/>
      <c r="BN515" s="162"/>
      <c r="BO515" s="162"/>
      <c r="BP515" s="162"/>
      <c r="BQ515" s="162"/>
      <c r="BR515" s="162"/>
      <c r="BS515" s="162"/>
      <c r="BT515" s="162"/>
      <c r="BU515" s="162"/>
      <c r="BV515" s="162"/>
      <c r="BW515" s="162"/>
      <c r="BX515" s="162"/>
      <c r="BY515" s="162"/>
      <c r="BZ515" s="162"/>
      <c r="CA515" s="162"/>
      <c r="CB515" s="162"/>
      <c r="CC515" s="162"/>
      <c r="CD515" s="162"/>
      <c r="CE515" s="162"/>
      <c r="CF515" s="162"/>
      <c r="CG515" s="162"/>
      <c r="CH515" s="162"/>
      <c r="CI515" s="162"/>
      <c r="CJ515" s="162"/>
    </row>
    <row r="516" spans="1:88" ht="15" x14ac:dyDescent="0.25">
      <c r="A516" s="194">
        <v>4200</v>
      </c>
      <c r="B516" s="194">
        <v>7</v>
      </c>
      <c r="C516" s="195" t="s">
        <v>473</v>
      </c>
      <c r="D516" s="167">
        <v>7</v>
      </c>
      <c r="E516" s="120">
        <f>'[4]Sped FY 2021'!AB532</f>
        <v>87983.087971530011</v>
      </c>
      <c r="F516" s="120">
        <f>'[4]Sped FY 2021'!AK532</f>
        <v>0</v>
      </c>
      <c r="G516" s="120">
        <f>'[4]Sped FY 2021'!BP532</f>
        <v>0</v>
      </c>
      <c r="H516" s="120">
        <f>-'[4]Sped FY 2021'!CI532</f>
        <v>0</v>
      </c>
      <c r="I516" s="120">
        <f>'[4]Sped FY 2021'!CB532</f>
        <v>0</v>
      </c>
      <c r="J516" s="120">
        <f>'[4]Sped FY 2021'!BF532-'[4]Sped FY 2021'!BI532</f>
        <v>36165.301002477187</v>
      </c>
      <c r="K516" s="120">
        <f>'[4]Sped FY 2021'!CJ532</f>
        <v>4520.6626253096429</v>
      </c>
      <c r="L516" s="138">
        <f t="shared" si="77"/>
        <v>128669.05159931684</v>
      </c>
      <c r="M516" s="134">
        <f t="shared" si="78"/>
        <v>0</v>
      </c>
      <c r="N516" s="158">
        <v>4200</v>
      </c>
      <c r="O516" s="159">
        <v>7</v>
      </c>
      <c r="P516" s="14" t="s">
        <v>473</v>
      </c>
      <c r="Q516" s="14">
        <v>7</v>
      </c>
      <c r="R516" s="120">
        <v>87983.087971530011</v>
      </c>
      <c r="S516" s="120">
        <v>0</v>
      </c>
      <c r="T516" s="120">
        <v>0</v>
      </c>
      <c r="U516" s="120">
        <v>0</v>
      </c>
      <c r="V516" s="120">
        <v>40685.963627786827</v>
      </c>
      <c r="W516" s="138">
        <v>128669.05159931684</v>
      </c>
      <c r="X516" s="152"/>
      <c r="Y516" s="19">
        <f t="shared" si="79"/>
        <v>0</v>
      </c>
      <c r="Z516" s="19">
        <f t="shared" si="79"/>
        <v>0</v>
      </c>
      <c r="AA516" s="19">
        <f t="shared" si="80"/>
        <v>0</v>
      </c>
      <c r="AB516" s="19">
        <f t="shared" si="81"/>
        <v>0</v>
      </c>
      <c r="AC516" s="19">
        <f t="shared" si="81"/>
        <v>0</v>
      </c>
      <c r="AD516" s="19">
        <f t="shared" si="81"/>
        <v>-4520.6626253096401</v>
      </c>
      <c r="AE516" s="19">
        <f t="shared" si="82"/>
        <v>4520.6626253096429</v>
      </c>
      <c r="AF516" s="19">
        <f t="shared" si="83"/>
        <v>0</v>
      </c>
      <c r="AG516" s="112"/>
      <c r="AH516" s="117">
        <f>'[4]Sped FY 2021'!DZ532</f>
        <v>440</v>
      </c>
      <c r="AI516" s="19">
        <f t="shared" si="76"/>
        <v>0</v>
      </c>
      <c r="AJ516" s="19">
        <f t="shared" si="76"/>
        <v>0</v>
      </c>
      <c r="AK516" s="19">
        <f t="shared" si="76"/>
        <v>0</v>
      </c>
      <c r="AL516" s="19">
        <f t="shared" si="75"/>
        <v>0</v>
      </c>
      <c r="AM516" s="19">
        <f t="shared" si="75"/>
        <v>0</v>
      </c>
      <c r="AN516" s="19">
        <f t="shared" si="75"/>
        <v>-10.274233239340091</v>
      </c>
      <c r="AO516" s="19">
        <f t="shared" si="75"/>
        <v>10.274233239340097</v>
      </c>
      <c r="AP516" s="19">
        <f t="shared" si="75"/>
        <v>0</v>
      </c>
      <c r="AQ516" s="118">
        <f>'[4]Sped FY 2021'!CR532</f>
        <v>-9.8114716042702863</v>
      </c>
      <c r="AR516" s="119">
        <f>'[4]Sped FY 2021'!CS532</f>
        <v>-9.8114716042702863</v>
      </c>
      <c r="AS516" s="188">
        <f>'[5]Sped FY 2021'!CO532</f>
        <v>0.62250346855092731</v>
      </c>
      <c r="AT516" s="189">
        <f>'[5]Sped FY 2021'!CQ532</f>
        <v>0.6225034685509272</v>
      </c>
      <c r="AW516" s="162"/>
      <c r="AX516" s="162"/>
      <c r="AY516" s="162"/>
      <c r="AZ516" s="162"/>
      <c r="BA516" s="162"/>
      <c r="BB516" s="162"/>
      <c r="BC516" s="162"/>
      <c r="BD516" s="162"/>
      <c r="BE516" s="162"/>
      <c r="BF516" s="162"/>
      <c r="BG516" s="162"/>
      <c r="BH516" s="162"/>
      <c r="BI516" s="162"/>
      <c r="BJ516" s="162"/>
      <c r="BK516" s="162"/>
      <c r="BL516" s="162"/>
      <c r="BM516" s="162"/>
      <c r="BN516" s="162"/>
      <c r="BO516" s="162"/>
      <c r="BP516" s="162"/>
      <c r="BQ516" s="162"/>
      <c r="BR516" s="162"/>
      <c r="BS516" s="162"/>
      <c r="BT516" s="162"/>
      <c r="BU516" s="162"/>
      <c r="BV516" s="162"/>
      <c r="BW516" s="162"/>
      <c r="BX516" s="162"/>
      <c r="BY516" s="162"/>
      <c r="BZ516" s="162"/>
      <c r="CA516" s="162"/>
      <c r="CB516" s="162"/>
      <c r="CC516" s="162"/>
      <c r="CD516" s="162"/>
      <c r="CE516" s="162"/>
      <c r="CF516" s="162"/>
      <c r="CG516" s="162"/>
      <c r="CH516" s="162"/>
      <c r="CI516" s="162"/>
      <c r="CJ516" s="162"/>
    </row>
    <row r="517" spans="1:88" ht="15" x14ac:dyDescent="0.25">
      <c r="A517" s="194">
        <v>4201</v>
      </c>
      <c r="B517" s="194">
        <v>7</v>
      </c>
      <c r="C517" s="195" t="s">
        <v>474</v>
      </c>
      <c r="D517" s="167">
        <v>7</v>
      </c>
      <c r="E517" s="120">
        <f>'[4]Sped FY 2021'!AB533</f>
        <v>199719.83834071975</v>
      </c>
      <c r="F517" s="120">
        <f>'[4]Sped FY 2021'!AK533</f>
        <v>228770.17881711584</v>
      </c>
      <c r="G517" s="120">
        <f>'[4]Sped FY 2021'!BP533</f>
        <v>0</v>
      </c>
      <c r="H517" s="120">
        <f>-'[4]Sped FY 2021'!CI533</f>
        <v>0</v>
      </c>
      <c r="I517" s="120">
        <f>'[4]Sped FY 2021'!CB533</f>
        <v>0</v>
      </c>
      <c r="J517" s="120">
        <f>'[4]Sped FY 2021'!BF533-'[4]Sped FY 2021'!BI533</f>
        <v>216940.18178743887</v>
      </c>
      <c r="K517" s="120">
        <f>'[4]Sped FY 2021'!CJ533</f>
        <v>27117.52272342984</v>
      </c>
      <c r="L517" s="138">
        <f t="shared" si="77"/>
        <v>672547.7216687043</v>
      </c>
      <c r="M517" s="134">
        <f t="shared" si="78"/>
        <v>0</v>
      </c>
      <c r="N517" s="158">
        <v>4201</v>
      </c>
      <c r="O517" s="159">
        <v>7</v>
      </c>
      <c r="P517" s="14" t="s">
        <v>474</v>
      </c>
      <c r="Q517" s="14">
        <v>7</v>
      </c>
      <c r="R517" s="120">
        <v>184937.21785098757</v>
      </c>
      <c r="S517" s="120">
        <v>237936.13412014552</v>
      </c>
      <c r="T517" s="120">
        <v>0</v>
      </c>
      <c r="U517" s="120">
        <v>0</v>
      </c>
      <c r="V517" s="120">
        <v>249112.70317890093</v>
      </c>
      <c r="W517" s="138">
        <v>671986.05515003402</v>
      </c>
      <c r="X517" s="152"/>
      <c r="Y517" s="19">
        <f t="shared" si="79"/>
        <v>14782.620489732188</v>
      </c>
      <c r="Z517" s="19">
        <f t="shared" si="79"/>
        <v>-9165.9553030296811</v>
      </c>
      <c r="AA517" s="19">
        <f t="shared" si="80"/>
        <v>0</v>
      </c>
      <c r="AB517" s="19">
        <f t="shared" si="81"/>
        <v>0</v>
      </c>
      <c r="AC517" s="19">
        <f t="shared" si="81"/>
        <v>0</v>
      </c>
      <c r="AD517" s="19">
        <f t="shared" si="81"/>
        <v>-32172.521391462069</v>
      </c>
      <c r="AE517" s="19">
        <f t="shared" si="82"/>
        <v>27117.52272342984</v>
      </c>
      <c r="AF517" s="19">
        <f t="shared" si="83"/>
        <v>561.66651867027394</v>
      </c>
      <c r="AG517" s="112"/>
      <c r="AH517" s="117">
        <f>'[4]Sped FY 2021'!DZ533</f>
        <v>140</v>
      </c>
      <c r="AI517" s="19">
        <f t="shared" si="76"/>
        <v>105.59014635522992</v>
      </c>
      <c r="AJ517" s="19">
        <f t="shared" si="76"/>
        <v>-65.471109307354865</v>
      </c>
      <c r="AK517" s="19">
        <f t="shared" si="76"/>
        <v>0</v>
      </c>
      <c r="AL517" s="19">
        <f t="shared" si="75"/>
        <v>0</v>
      </c>
      <c r="AM517" s="19">
        <f t="shared" si="75"/>
        <v>0</v>
      </c>
      <c r="AN517" s="19">
        <f t="shared" si="75"/>
        <v>-229.80372422472905</v>
      </c>
      <c r="AO517" s="19">
        <f t="shared" si="75"/>
        <v>193.69659088164173</v>
      </c>
      <c r="AP517" s="19">
        <f t="shared" si="75"/>
        <v>4.0119037047876711</v>
      </c>
      <c r="AQ517" s="118">
        <f>'[4]Sped FY 2021'!CR533</f>
        <v>191.12540329013478</v>
      </c>
      <c r="AR517" s="119">
        <f>'[4]Sped FY 2021'!CS533</f>
        <v>187.11349958534711</v>
      </c>
      <c r="AS517" s="188">
        <f>'[5]Sped FY 2021'!CO533</f>
        <v>0.6087155280071046</v>
      </c>
      <c r="AT517" s="189">
        <f>'[5]Sped FY 2021'!CQ533</f>
        <v>0.60961728383681324</v>
      </c>
      <c r="AW517" s="162"/>
      <c r="AX517" s="162"/>
      <c r="AY517" s="162"/>
      <c r="AZ517" s="162"/>
      <c r="BA517" s="162"/>
      <c r="BB517" s="162"/>
      <c r="BC517" s="162"/>
      <c r="BD517" s="162"/>
      <c r="BE517" s="162"/>
      <c r="BF517" s="162"/>
      <c r="BG517" s="162"/>
      <c r="BH517" s="162"/>
      <c r="BI517" s="162"/>
      <c r="BJ517" s="162"/>
      <c r="BK517" s="162"/>
      <c r="BL517" s="162"/>
      <c r="BM517" s="162"/>
      <c r="BN517" s="162"/>
      <c r="BO517" s="162"/>
      <c r="BP517" s="162"/>
      <c r="BQ517" s="162"/>
      <c r="BR517" s="162"/>
      <c r="BS517" s="162"/>
      <c r="BT517" s="162"/>
      <c r="BU517" s="162"/>
      <c r="BV517" s="162"/>
      <c r="BW517" s="162"/>
      <c r="BX517" s="162"/>
      <c r="BY517" s="162"/>
      <c r="BZ517" s="162"/>
      <c r="CA517" s="162"/>
      <c r="CB517" s="162"/>
      <c r="CC517" s="162"/>
      <c r="CD517" s="162"/>
      <c r="CE517" s="162"/>
      <c r="CF517" s="162"/>
      <c r="CG517" s="162"/>
      <c r="CH517" s="162"/>
      <c r="CI517" s="162"/>
      <c r="CJ517" s="162"/>
    </row>
    <row r="518" spans="1:88" ht="15" x14ac:dyDescent="0.25">
      <c r="A518" s="194">
        <v>4203</v>
      </c>
      <c r="B518" s="194">
        <v>7</v>
      </c>
      <c r="C518" s="195" t="s">
        <v>475</v>
      </c>
      <c r="D518" s="167">
        <v>7</v>
      </c>
      <c r="E518" s="120">
        <f>'[4]Sped FY 2021'!AB534</f>
        <v>0</v>
      </c>
      <c r="F518" s="120">
        <f>'[4]Sped FY 2021'!AK534</f>
        <v>0</v>
      </c>
      <c r="G518" s="120">
        <f>'[4]Sped FY 2021'!BP534</f>
        <v>0</v>
      </c>
      <c r="H518" s="120">
        <f>-'[4]Sped FY 2021'!CI534</f>
        <v>0</v>
      </c>
      <c r="I518" s="120">
        <f>'[4]Sped FY 2021'!CB534</f>
        <v>0</v>
      </c>
      <c r="J518" s="120">
        <f>'[4]Sped FY 2021'!BF534-'[4]Sped FY 2021'!BI534</f>
        <v>0</v>
      </c>
      <c r="K518" s="120">
        <f>'[4]Sped FY 2021'!CJ534</f>
        <v>0</v>
      </c>
      <c r="L518" s="138">
        <f t="shared" si="77"/>
        <v>0</v>
      </c>
      <c r="M518" s="134">
        <f t="shared" si="78"/>
        <v>0</v>
      </c>
      <c r="N518" s="158">
        <v>4203</v>
      </c>
      <c r="O518" s="159">
        <v>7</v>
      </c>
      <c r="P518" s="14" t="s">
        <v>475</v>
      </c>
      <c r="Q518" s="14">
        <v>7</v>
      </c>
      <c r="R518" s="120">
        <v>0</v>
      </c>
      <c r="S518" s="120">
        <v>0</v>
      </c>
      <c r="T518" s="120">
        <v>0</v>
      </c>
      <c r="U518" s="120">
        <v>0</v>
      </c>
      <c r="V518" s="120">
        <v>0</v>
      </c>
      <c r="W518" s="138">
        <v>0</v>
      </c>
      <c r="X518" s="152"/>
      <c r="Y518" s="19">
        <f t="shared" si="79"/>
        <v>0</v>
      </c>
      <c r="Z518" s="19">
        <f t="shared" si="79"/>
        <v>0</v>
      </c>
      <c r="AA518" s="19">
        <f t="shared" si="80"/>
        <v>0</v>
      </c>
      <c r="AB518" s="19">
        <f t="shared" si="81"/>
        <v>0</v>
      </c>
      <c r="AC518" s="19">
        <f t="shared" si="81"/>
        <v>0</v>
      </c>
      <c r="AD518" s="19">
        <f t="shared" si="81"/>
        <v>0</v>
      </c>
      <c r="AE518" s="19">
        <f t="shared" si="82"/>
        <v>0</v>
      </c>
      <c r="AF518" s="19">
        <f t="shared" si="83"/>
        <v>0</v>
      </c>
      <c r="AG518" s="112"/>
      <c r="AH518" s="117">
        <f>'[4]Sped FY 2021'!DZ534</f>
        <v>0</v>
      </c>
      <c r="AI518" s="19">
        <f t="shared" si="76"/>
        <v>0</v>
      </c>
      <c r="AJ518" s="19">
        <f t="shared" si="76"/>
        <v>0</v>
      </c>
      <c r="AK518" s="19">
        <f t="shared" si="76"/>
        <v>0</v>
      </c>
      <c r="AL518" s="19">
        <f t="shared" si="75"/>
        <v>0</v>
      </c>
      <c r="AM518" s="19">
        <f t="shared" si="75"/>
        <v>0</v>
      </c>
      <c r="AN518" s="19">
        <f t="shared" si="75"/>
        <v>0</v>
      </c>
      <c r="AO518" s="19">
        <f t="shared" si="75"/>
        <v>0</v>
      </c>
      <c r="AP518" s="19">
        <f t="shared" si="75"/>
        <v>0</v>
      </c>
      <c r="AQ518" s="118">
        <f>'[4]Sped FY 2021'!CR534</f>
        <v>0</v>
      </c>
      <c r="AR518" s="119">
        <f>'[4]Sped FY 2021'!CS534</f>
        <v>0</v>
      </c>
      <c r="AS518" s="188">
        <f>'[5]Sped FY 2021'!CO534</f>
        <v>0</v>
      </c>
      <c r="AT518" s="189">
        <f>'[5]Sped FY 2021'!CQ534</f>
        <v>0</v>
      </c>
      <c r="AW518" s="162"/>
      <c r="AX518" s="162"/>
      <c r="AY518" s="162"/>
      <c r="AZ518" s="162"/>
      <c r="BA518" s="162"/>
      <c r="BB518" s="162"/>
      <c r="BC518" s="162"/>
      <c r="BD518" s="162"/>
      <c r="BE518" s="162"/>
      <c r="BF518" s="162"/>
      <c r="BG518" s="162"/>
      <c r="BH518" s="162"/>
      <c r="BI518" s="162"/>
      <c r="BJ518" s="162"/>
      <c r="BK518" s="162"/>
      <c r="BL518" s="162"/>
      <c r="BM518" s="162"/>
      <c r="BN518" s="162"/>
      <c r="BO518" s="162"/>
      <c r="BP518" s="162"/>
      <c r="BQ518" s="162"/>
      <c r="BR518" s="162"/>
      <c r="BS518" s="162"/>
      <c r="BT518" s="162"/>
      <c r="BU518" s="162"/>
      <c r="BV518" s="162"/>
      <c r="BW518" s="162"/>
      <c r="BX518" s="162"/>
      <c r="BY518" s="162"/>
      <c r="BZ518" s="162"/>
      <c r="CA518" s="162"/>
      <c r="CB518" s="162"/>
      <c r="CC518" s="162"/>
      <c r="CD518" s="162"/>
      <c r="CE518" s="162"/>
      <c r="CF518" s="162"/>
      <c r="CG518" s="162"/>
      <c r="CH518" s="162"/>
      <c r="CI518" s="162"/>
      <c r="CJ518" s="162"/>
    </row>
    <row r="519" spans="1:88" ht="15" x14ac:dyDescent="0.25">
      <c r="A519" s="194">
        <v>4204</v>
      </c>
      <c r="B519" s="194">
        <v>7</v>
      </c>
      <c r="C519" s="195" t="s">
        <v>476</v>
      </c>
      <c r="D519" s="167">
        <v>7</v>
      </c>
      <c r="E519" s="120">
        <f>'[4]Sped FY 2021'!AB535</f>
        <v>111950.34050121914</v>
      </c>
      <c r="F519" s="120">
        <f>'[4]Sped FY 2021'!AK535</f>
        <v>37284.538789516497</v>
      </c>
      <c r="G519" s="120">
        <f>'[4]Sped FY 2021'!BP535</f>
        <v>0</v>
      </c>
      <c r="H519" s="120">
        <f>-'[4]Sped FY 2021'!CI535</f>
        <v>0</v>
      </c>
      <c r="I519" s="120">
        <f>'[4]Sped FY 2021'!CB535</f>
        <v>0</v>
      </c>
      <c r="J519" s="120">
        <f>'[4]Sped FY 2021'!BF535-'[4]Sped FY 2021'!BI535</f>
        <v>102825.68871961447</v>
      </c>
      <c r="K519" s="120">
        <f>'[4]Sped FY 2021'!CJ535</f>
        <v>12853.211089951801</v>
      </c>
      <c r="L519" s="138">
        <f t="shared" si="77"/>
        <v>264913.77910030191</v>
      </c>
      <c r="M519" s="134">
        <f t="shared" si="78"/>
        <v>0</v>
      </c>
      <c r="N519" s="158">
        <v>4204</v>
      </c>
      <c r="O519" s="159">
        <v>7</v>
      </c>
      <c r="P519" s="14" t="s">
        <v>476</v>
      </c>
      <c r="Q519" s="14">
        <v>7</v>
      </c>
      <c r="R519" s="120">
        <v>112875.78297852904</v>
      </c>
      <c r="S519" s="120">
        <v>37007.886744100964</v>
      </c>
      <c r="T519" s="120">
        <v>0</v>
      </c>
      <c r="U519" s="120">
        <v>0</v>
      </c>
      <c r="V519" s="120">
        <v>115094.98842086134</v>
      </c>
      <c r="W519" s="138">
        <v>264978.65814349137</v>
      </c>
      <c r="X519" s="152"/>
      <c r="Y519" s="19">
        <f t="shared" si="79"/>
        <v>-925.44247730990173</v>
      </c>
      <c r="Z519" s="19">
        <f t="shared" si="79"/>
        <v>276.65204541553248</v>
      </c>
      <c r="AA519" s="19">
        <f t="shared" si="80"/>
        <v>0</v>
      </c>
      <c r="AB519" s="19">
        <f t="shared" si="81"/>
        <v>0</v>
      </c>
      <c r="AC519" s="19">
        <f t="shared" si="81"/>
        <v>0</v>
      </c>
      <c r="AD519" s="19">
        <f t="shared" si="81"/>
        <v>-12269.29970124687</v>
      </c>
      <c r="AE519" s="19">
        <f t="shared" si="82"/>
        <v>12853.211089951801</v>
      </c>
      <c r="AF519" s="19">
        <f t="shared" si="83"/>
        <v>-64.87904318945948</v>
      </c>
      <c r="AG519" s="112"/>
      <c r="AH519" s="117">
        <f>'[4]Sped FY 2021'!DZ535</f>
        <v>115</v>
      </c>
      <c r="AI519" s="19">
        <f t="shared" si="76"/>
        <v>-8.0473258896513187</v>
      </c>
      <c r="AJ519" s="19">
        <f t="shared" si="76"/>
        <v>2.4056699601350653</v>
      </c>
      <c r="AK519" s="19">
        <f t="shared" si="76"/>
        <v>0</v>
      </c>
      <c r="AL519" s="19">
        <f t="shared" si="75"/>
        <v>0</v>
      </c>
      <c r="AM519" s="19">
        <f t="shared" si="75"/>
        <v>0</v>
      </c>
      <c r="AN519" s="19">
        <f t="shared" si="75"/>
        <v>-106.68956261953799</v>
      </c>
      <c r="AO519" s="19">
        <f t="shared" si="75"/>
        <v>111.76705295610262</v>
      </c>
      <c r="AP519" s="19">
        <f t="shared" si="75"/>
        <v>-0.56416559295182156</v>
      </c>
      <c r="AQ519" s="118">
        <f>'[4]Sped FY 2021'!CR535</f>
        <v>-25.693989656968306</v>
      </c>
      <c r="AR519" s="119">
        <f>'[4]Sped FY 2021'!CS535</f>
        <v>-25.124875243025677</v>
      </c>
      <c r="AS519" s="188">
        <f>'[5]Sped FY 2021'!CO535</f>
        <v>0.62547942805131562</v>
      </c>
      <c r="AT519" s="189">
        <f>'[5]Sped FY 2021'!CQ535</f>
        <v>0.62523369200384749</v>
      </c>
      <c r="AW519" s="162"/>
      <c r="AX519" s="162"/>
      <c r="AY519" s="162"/>
      <c r="AZ519" s="162"/>
      <c r="BA519" s="162"/>
      <c r="BB519" s="162"/>
      <c r="BC519" s="162"/>
      <c r="BD519" s="162"/>
      <c r="BE519" s="162"/>
      <c r="BF519" s="162"/>
      <c r="BG519" s="162"/>
      <c r="BH519" s="162"/>
      <c r="BI519" s="162"/>
      <c r="BJ519" s="162"/>
      <c r="BK519" s="162"/>
      <c r="BL519" s="162"/>
      <c r="BM519" s="162"/>
      <c r="BN519" s="162"/>
      <c r="BO519" s="162"/>
      <c r="BP519" s="162"/>
      <c r="BQ519" s="162"/>
      <c r="BR519" s="162"/>
      <c r="BS519" s="162"/>
      <c r="BT519" s="162"/>
      <c r="BU519" s="162"/>
      <c r="BV519" s="162"/>
      <c r="BW519" s="162"/>
      <c r="BX519" s="162"/>
      <c r="BY519" s="162"/>
      <c r="BZ519" s="162"/>
      <c r="CA519" s="162"/>
      <c r="CB519" s="162"/>
      <c r="CC519" s="162"/>
      <c r="CD519" s="162"/>
      <c r="CE519" s="162"/>
      <c r="CF519" s="162"/>
      <c r="CG519" s="162"/>
      <c r="CH519" s="162"/>
      <c r="CI519" s="162"/>
      <c r="CJ519" s="162"/>
    </row>
    <row r="520" spans="1:88" ht="15" x14ac:dyDescent="0.25">
      <c r="A520" s="194">
        <v>4205</v>
      </c>
      <c r="B520" s="194">
        <v>7</v>
      </c>
      <c r="C520" s="195" t="s">
        <v>477</v>
      </c>
      <c r="D520" s="167">
        <v>7</v>
      </c>
      <c r="E520" s="120">
        <f>'[4]Sped FY 2021'!AB536</f>
        <v>957908.42815240182</v>
      </c>
      <c r="F520" s="120">
        <f>'[4]Sped FY 2021'!AK536</f>
        <v>235326.7404636771</v>
      </c>
      <c r="G520" s="120">
        <f>'[4]Sped FY 2021'!BP536</f>
        <v>0</v>
      </c>
      <c r="H520" s="120">
        <f>-'[4]Sped FY 2021'!CI536</f>
        <v>0</v>
      </c>
      <c r="I520" s="120">
        <f>'[4]Sped FY 2021'!CB536</f>
        <v>0</v>
      </c>
      <c r="J520" s="120">
        <f>'[4]Sped FY 2021'!BF536-'[4]Sped FY 2021'!BI536</f>
        <v>585898.22654767451</v>
      </c>
      <c r="K520" s="120">
        <f>'[4]Sped FY 2021'!CJ536</f>
        <v>73237.27831845927</v>
      </c>
      <c r="L520" s="138">
        <f t="shared" si="77"/>
        <v>1852370.6734822125</v>
      </c>
      <c r="M520" s="134">
        <f t="shared" si="78"/>
        <v>0</v>
      </c>
      <c r="N520" s="158">
        <v>4205</v>
      </c>
      <c r="O520" s="159">
        <v>7</v>
      </c>
      <c r="P520" s="14" t="s">
        <v>477</v>
      </c>
      <c r="Q520" s="14">
        <v>7</v>
      </c>
      <c r="R520" s="120">
        <v>940331.56401436136</v>
      </c>
      <c r="S520" s="120">
        <v>246281.48216445447</v>
      </c>
      <c r="T520" s="120">
        <v>0</v>
      </c>
      <c r="U520" s="120">
        <v>0</v>
      </c>
      <c r="V520" s="120">
        <v>665095.41505967046</v>
      </c>
      <c r="W520" s="138">
        <v>1851708.4612384862</v>
      </c>
      <c r="X520" s="152"/>
      <c r="Y520" s="19">
        <f t="shared" si="79"/>
        <v>17576.864138040459</v>
      </c>
      <c r="Z520" s="19">
        <f t="shared" si="79"/>
        <v>-10954.741700777377</v>
      </c>
      <c r="AA520" s="19">
        <f t="shared" si="80"/>
        <v>0</v>
      </c>
      <c r="AB520" s="19">
        <f t="shared" si="81"/>
        <v>0</v>
      </c>
      <c r="AC520" s="19">
        <f t="shared" si="81"/>
        <v>0</v>
      </c>
      <c r="AD520" s="19">
        <f t="shared" si="81"/>
        <v>-79197.188511995948</v>
      </c>
      <c r="AE520" s="19">
        <f t="shared" si="82"/>
        <v>73237.27831845927</v>
      </c>
      <c r="AF520" s="19">
        <f t="shared" si="83"/>
        <v>662.2122437262442</v>
      </c>
      <c r="AG520" s="112"/>
      <c r="AH520" s="117">
        <f>'[4]Sped FY 2021'!DZ536</f>
        <v>480</v>
      </c>
      <c r="AI520" s="19">
        <f t="shared" si="76"/>
        <v>36.618466954250955</v>
      </c>
      <c r="AJ520" s="19">
        <f t="shared" si="76"/>
        <v>-22.822378543286202</v>
      </c>
      <c r="AK520" s="19">
        <f t="shared" si="76"/>
        <v>0</v>
      </c>
      <c r="AL520" s="19">
        <f t="shared" si="75"/>
        <v>0</v>
      </c>
      <c r="AM520" s="19">
        <f t="shared" si="75"/>
        <v>0</v>
      </c>
      <c r="AN520" s="19">
        <f t="shared" si="75"/>
        <v>-164.99414273332488</v>
      </c>
      <c r="AO520" s="19">
        <f t="shared" si="75"/>
        <v>152.5776631634568</v>
      </c>
      <c r="AP520" s="19">
        <f t="shared" si="75"/>
        <v>1.3796088410963421</v>
      </c>
      <c r="AQ520" s="118">
        <f>'[4]Sped FY 2021'!CR536</f>
        <v>122.02494867714819</v>
      </c>
      <c r="AR520" s="119">
        <f>'[4]Sped FY 2021'!CS536</f>
        <v>120.74900986457354</v>
      </c>
      <c r="AS520" s="188">
        <f>'[5]Sped FY 2021'!CO536</f>
        <v>0.54021740827120646</v>
      </c>
      <c r="AT520" s="189">
        <f>'[5]Sped FY 2021'!CQ536</f>
        <v>0.5406853926761872</v>
      </c>
      <c r="AW520" s="162"/>
      <c r="AX520" s="162"/>
      <c r="AY520" s="162"/>
      <c r="AZ520" s="162"/>
      <c r="BA520" s="162"/>
      <c r="BB520" s="162"/>
      <c r="BC520" s="162"/>
      <c r="BD520" s="162"/>
      <c r="BE520" s="162"/>
      <c r="BF520" s="162"/>
      <c r="BG520" s="162"/>
      <c r="BH520" s="162"/>
      <c r="BI520" s="162"/>
      <c r="BJ520" s="162"/>
      <c r="BK520" s="162"/>
      <c r="BL520" s="162"/>
      <c r="BM520" s="162"/>
      <c r="BN520" s="162"/>
      <c r="BO520" s="162"/>
      <c r="BP520" s="162"/>
      <c r="BQ520" s="162"/>
      <c r="BR520" s="162"/>
      <c r="BS520" s="162"/>
      <c r="BT520" s="162"/>
      <c r="BU520" s="162"/>
      <c r="BV520" s="162"/>
      <c r="BW520" s="162"/>
      <c r="BX520" s="162"/>
      <c r="BY520" s="162"/>
      <c r="BZ520" s="162"/>
      <c r="CA520" s="162"/>
      <c r="CB520" s="162"/>
      <c r="CC520" s="162"/>
      <c r="CD520" s="162"/>
      <c r="CE520" s="162"/>
      <c r="CF520" s="162"/>
      <c r="CG520" s="162"/>
      <c r="CH520" s="162"/>
      <c r="CI520" s="162"/>
      <c r="CJ520" s="162"/>
    </row>
    <row r="521" spans="1:88" ht="15" x14ac:dyDescent="0.25">
      <c r="A521" s="194">
        <v>4207</v>
      </c>
      <c r="B521" s="194">
        <v>7</v>
      </c>
      <c r="C521" s="195" t="s">
        <v>478</v>
      </c>
      <c r="D521" s="167">
        <v>7</v>
      </c>
      <c r="E521" s="120">
        <f>'[4]Sped FY 2021'!AB537</f>
        <v>65816.807476957736</v>
      </c>
      <c r="F521" s="120">
        <f>'[4]Sped FY 2021'!AK537</f>
        <v>66322.476076045787</v>
      </c>
      <c r="G521" s="120">
        <f>'[4]Sped FY 2021'!BP537</f>
        <v>0</v>
      </c>
      <c r="H521" s="120">
        <f>-'[4]Sped FY 2021'!CI537</f>
        <v>0</v>
      </c>
      <c r="I521" s="120">
        <f>'[4]Sped FY 2021'!CB537</f>
        <v>0</v>
      </c>
      <c r="J521" s="120">
        <f>'[4]Sped FY 2021'!BF537-'[4]Sped FY 2021'!BI537</f>
        <v>41935.305588241346</v>
      </c>
      <c r="K521" s="120">
        <f>'[4]Sped FY 2021'!CJ537</f>
        <v>5241.9131985301647</v>
      </c>
      <c r="L521" s="138">
        <f t="shared" si="77"/>
        <v>179316.50233977503</v>
      </c>
      <c r="M521" s="134">
        <f t="shared" si="78"/>
        <v>0</v>
      </c>
      <c r="N521" s="158">
        <v>4207</v>
      </c>
      <c r="O521" s="159">
        <v>7</v>
      </c>
      <c r="P521" s="14" t="s">
        <v>478</v>
      </c>
      <c r="Q521" s="14">
        <v>7</v>
      </c>
      <c r="R521" s="120">
        <v>61037.180072532443</v>
      </c>
      <c r="S521" s="120">
        <v>69300.494203951923</v>
      </c>
      <c r="T521" s="120">
        <v>0</v>
      </c>
      <c r="U521" s="120">
        <v>0</v>
      </c>
      <c r="V521" s="120">
        <v>48798.667135638738</v>
      </c>
      <c r="W521" s="138">
        <v>179136.34141212312</v>
      </c>
      <c r="X521" s="152"/>
      <c r="Y521" s="19">
        <f t="shared" si="79"/>
        <v>4779.6274044252932</v>
      </c>
      <c r="Z521" s="19">
        <f t="shared" si="79"/>
        <v>-2978.0181279061362</v>
      </c>
      <c r="AA521" s="19">
        <f t="shared" si="80"/>
        <v>0</v>
      </c>
      <c r="AB521" s="19">
        <f t="shared" si="81"/>
        <v>0</v>
      </c>
      <c r="AC521" s="19">
        <f t="shared" si="81"/>
        <v>0</v>
      </c>
      <c r="AD521" s="19">
        <f t="shared" si="81"/>
        <v>-6863.3615473973914</v>
      </c>
      <c r="AE521" s="19">
        <f t="shared" si="82"/>
        <v>5241.9131985301647</v>
      </c>
      <c r="AF521" s="19">
        <f t="shared" si="83"/>
        <v>180.1609276519157</v>
      </c>
      <c r="AG521" s="112"/>
      <c r="AH521" s="117">
        <f>'[4]Sped FY 2021'!DZ537</f>
        <v>45</v>
      </c>
      <c r="AI521" s="19">
        <f t="shared" si="76"/>
        <v>106.21394232056207</v>
      </c>
      <c r="AJ521" s="19">
        <f t="shared" si="76"/>
        <v>-66.178180620136359</v>
      </c>
      <c r="AK521" s="19">
        <f t="shared" si="76"/>
        <v>0</v>
      </c>
      <c r="AL521" s="19">
        <f t="shared" si="75"/>
        <v>0</v>
      </c>
      <c r="AM521" s="19">
        <f t="shared" si="75"/>
        <v>0</v>
      </c>
      <c r="AN521" s="19">
        <f t="shared" si="75"/>
        <v>-152.51914549771982</v>
      </c>
      <c r="AO521" s="19">
        <f t="shared" si="75"/>
        <v>116.48695996733699</v>
      </c>
      <c r="AP521" s="19">
        <f t="shared" si="75"/>
        <v>4.0035761700425709</v>
      </c>
      <c r="AQ521" s="118">
        <f>'[4]Sped FY 2021'!CR537</f>
        <v>117.74336288990824</v>
      </c>
      <c r="AR521" s="119">
        <f>'[4]Sped FY 2021'!CS537</f>
        <v>113.23933969861034</v>
      </c>
      <c r="AS521" s="188">
        <f>'[5]Sped FY 2021'!CO537</f>
        <v>0.74734971824242602</v>
      </c>
      <c r="AT521" s="189">
        <f>'[5]Sped FY 2021'!CQ537</f>
        <v>0.74832589116375514</v>
      </c>
      <c r="AW521" s="162"/>
      <c r="AX521" s="162"/>
      <c r="AY521" s="162"/>
      <c r="AZ521" s="162"/>
      <c r="BA521" s="162"/>
      <c r="BB521" s="162"/>
      <c r="BC521" s="162"/>
      <c r="BD521" s="162"/>
      <c r="BE521" s="162"/>
      <c r="BF521" s="162"/>
      <c r="BG521" s="162"/>
      <c r="BH521" s="162"/>
      <c r="BI521" s="162"/>
      <c r="BJ521" s="162"/>
      <c r="BK521" s="162"/>
      <c r="BL521" s="162"/>
      <c r="BM521" s="162"/>
      <c r="BN521" s="162"/>
      <c r="BO521" s="162"/>
      <c r="BP521" s="162"/>
      <c r="BQ521" s="162"/>
      <c r="BR521" s="162"/>
      <c r="BS521" s="162"/>
      <c r="BT521" s="162"/>
      <c r="BU521" s="162"/>
      <c r="BV521" s="162"/>
      <c r="BW521" s="162"/>
      <c r="BX521" s="162"/>
      <c r="BY521" s="162"/>
      <c r="BZ521" s="162"/>
      <c r="CA521" s="162"/>
      <c r="CB521" s="162"/>
      <c r="CC521" s="162"/>
      <c r="CD521" s="162"/>
      <c r="CE521" s="162"/>
      <c r="CF521" s="162"/>
      <c r="CG521" s="162"/>
      <c r="CH521" s="162"/>
      <c r="CI521" s="162"/>
      <c r="CJ521" s="162"/>
    </row>
    <row r="522" spans="1:88" ht="15" x14ac:dyDescent="0.25">
      <c r="A522" s="194">
        <v>4208</v>
      </c>
      <c r="B522" s="194">
        <v>7</v>
      </c>
      <c r="C522" s="195" t="s">
        <v>479</v>
      </c>
      <c r="D522" s="167">
        <v>7</v>
      </c>
      <c r="E522" s="120">
        <f>'[4]Sped FY 2021'!AB538</f>
        <v>93511.375944911269</v>
      </c>
      <c r="F522" s="120">
        <f>'[4]Sped FY 2021'!AK538</f>
        <v>16670.966575025144</v>
      </c>
      <c r="G522" s="120">
        <f>'[4]Sped FY 2021'!BP538</f>
        <v>0</v>
      </c>
      <c r="H522" s="120">
        <f>-'[4]Sped FY 2021'!CI538</f>
        <v>0</v>
      </c>
      <c r="I522" s="120">
        <f>'[4]Sped FY 2021'!CB538</f>
        <v>0</v>
      </c>
      <c r="J522" s="120">
        <f>'[4]Sped FY 2021'!BF538-'[4]Sped FY 2021'!BI538</f>
        <v>48734.193737852205</v>
      </c>
      <c r="K522" s="120">
        <f>'[4]Sped FY 2021'!CJ538</f>
        <v>6091.774217231522</v>
      </c>
      <c r="L522" s="138">
        <f t="shared" si="77"/>
        <v>165008.31047502015</v>
      </c>
      <c r="M522" s="134">
        <f t="shared" si="78"/>
        <v>0</v>
      </c>
      <c r="N522" s="158">
        <v>4208</v>
      </c>
      <c r="O522" s="159">
        <v>7</v>
      </c>
      <c r="P522" s="14" t="s">
        <v>479</v>
      </c>
      <c r="Q522" s="14">
        <v>7</v>
      </c>
      <c r="R522" s="120">
        <v>93511.375944911269</v>
      </c>
      <c r="S522" s="120">
        <v>16646.922838091945</v>
      </c>
      <c r="T522" s="120">
        <v>0</v>
      </c>
      <c r="U522" s="120">
        <v>0</v>
      </c>
      <c r="V522" s="120">
        <v>54847.607318323615</v>
      </c>
      <c r="W522" s="138">
        <v>165005.90610132681</v>
      </c>
      <c r="X522" s="152"/>
      <c r="Y522" s="19">
        <f t="shared" si="79"/>
        <v>0</v>
      </c>
      <c r="Z522" s="19">
        <f t="shared" si="79"/>
        <v>24.043736933199398</v>
      </c>
      <c r="AA522" s="19">
        <f t="shared" si="80"/>
        <v>0</v>
      </c>
      <c r="AB522" s="19">
        <f t="shared" si="81"/>
        <v>0</v>
      </c>
      <c r="AC522" s="19">
        <f t="shared" si="81"/>
        <v>0</v>
      </c>
      <c r="AD522" s="19">
        <f t="shared" si="81"/>
        <v>-6113.4135804714097</v>
      </c>
      <c r="AE522" s="19">
        <f t="shared" si="82"/>
        <v>6091.774217231522</v>
      </c>
      <c r="AF522" s="19">
        <f t="shared" si="83"/>
        <v>2.4043736933381297</v>
      </c>
      <c r="AG522" s="112"/>
      <c r="AH522" s="117">
        <f>'[4]Sped FY 2021'!DZ538</f>
        <v>130</v>
      </c>
      <c r="AI522" s="19">
        <f t="shared" si="76"/>
        <v>0</v>
      </c>
      <c r="AJ522" s="19">
        <f t="shared" si="76"/>
        <v>0.1849518225630723</v>
      </c>
      <c r="AK522" s="19">
        <f t="shared" si="76"/>
        <v>0</v>
      </c>
      <c r="AL522" s="19">
        <f t="shared" si="75"/>
        <v>0</v>
      </c>
      <c r="AM522" s="19">
        <f t="shared" si="75"/>
        <v>0</v>
      </c>
      <c r="AN522" s="19">
        <f t="shared" si="75"/>
        <v>-47.026258311318536</v>
      </c>
      <c r="AO522" s="19">
        <f t="shared" si="75"/>
        <v>46.859801671011709</v>
      </c>
      <c r="AP522" s="19">
        <f t="shared" si="75"/>
        <v>1.8495182256447151E-2</v>
      </c>
      <c r="AQ522" s="118">
        <f>'[4]Sped FY 2021'!CR538</f>
        <v>45.142063636480422</v>
      </c>
      <c r="AR522" s="119">
        <f>'[4]Sped FY 2021'!CS538</f>
        <v>45.124253460974217</v>
      </c>
      <c r="AS522" s="188">
        <f>'[5]Sped FY 2021'!CO538</f>
        <v>0.58242824051492081</v>
      </c>
      <c r="AT522" s="189">
        <f>'[5]Sped FY 2021'!CQ538</f>
        <v>0.58244655217567132</v>
      </c>
      <c r="AW522" s="162"/>
      <c r="AX522" s="162"/>
      <c r="AY522" s="162"/>
      <c r="AZ522" s="162"/>
      <c r="BA522" s="162"/>
      <c r="BB522" s="162"/>
      <c r="BC522" s="162"/>
      <c r="BD522" s="162"/>
      <c r="BE522" s="162"/>
      <c r="BF522" s="162"/>
      <c r="BG522" s="162"/>
      <c r="BH522" s="162"/>
      <c r="BI522" s="162"/>
      <c r="BJ522" s="162"/>
      <c r="BK522" s="162"/>
      <c r="BL522" s="162"/>
      <c r="BM522" s="162"/>
      <c r="BN522" s="162"/>
      <c r="BO522" s="162"/>
      <c r="BP522" s="162"/>
      <c r="BQ522" s="162"/>
      <c r="BR522" s="162"/>
      <c r="BS522" s="162"/>
      <c r="BT522" s="162"/>
      <c r="BU522" s="162"/>
      <c r="BV522" s="162"/>
      <c r="BW522" s="162"/>
      <c r="BX522" s="162"/>
      <c r="BY522" s="162"/>
      <c r="BZ522" s="162"/>
      <c r="CA522" s="162"/>
      <c r="CB522" s="162"/>
      <c r="CC522" s="162"/>
      <c r="CD522" s="162"/>
      <c r="CE522" s="162"/>
      <c r="CF522" s="162"/>
      <c r="CG522" s="162"/>
      <c r="CH522" s="162"/>
      <c r="CI522" s="162"/>
      <c r="CJ522" s="162"/>
    </row>
    <row r="523" spans="1:88" ht="15" x14ac:dyDescent="0.25">
      <c r="A523" s="194">
        <v>4209</v>
      </c>
      <c r="B523" s="194">
        <v>7</v>
      </c>
      <c r="C523" s="195" t="s">
        <v>480</v>
      </c>
      <c r="D523" s="167">
        <v>7</v>
      </c>
      <c r="E523" s="120">
        <f>'[4]Sped FY 2021'!AB539</f>
        <v>669064.61231716862</v>
      </c>
      <c r="F523" s="120">
        <f>'[4]Sped FY 2021'!AK539</f>
        <v>493887.53380719817</v>
      </c>
      <c r="G523" s="120">
        <f>'[4]Sped FY 2021'!BP539</f>
        <v>0</v>
      </c>
      <c r="H523" s="120">
        <f>-'[4]Sped FY 2021'!CI539</f>
        <v>0</v>
      </c>
      <c r="I523" s="120">
        <f>'[4]Sped FY 2021'!CB539</f>
        <v>0</v>
      </c>
      <c r="J523" s="120">
        <f>'[4]Sped FY 2021'!BF539-'[4]Sped FY 2021'!BI539</f>
        <v>562205.14786544838</v>
      </c>
      <c r="K523" s="120">
        <f>'[4]Sped FY 2021'!CJ539</f>
        <v>70275.643483181004</v>
      </c>
      <c r="L523" s="138">
        <f t="shared" si="77"/>
        <v>1795432.9374729961</v>
      </c>
      <c r="M523" s="134">
        <f t="shared" si="78"/>
        <v>0</v>
      </c>
      <c r="N523" s="158">
        <v>4209</v>
      </c>
      <c r="O523" s="159">
        <v>7</v>
      </c>
      <c r="P523" s="14" t="s">
        <v>480</v>
      </c>
      <c r="Q523" s="14">
        <v>7</v>
      </c>
      <c r="R523" s="120">
        <v>661505.71054598596</v>
      </c>
      <c r="S523" s="120">
        <v>498382.24858283828</v>
      </c>
      <c r="T523" s="120">
        <v>0</v>
      </c>
      <c r="U523" s="120">
        <v>0</v>
      </c>
      <c r="V523" s="120">
        <v>635238.55964461749</v>
      </c>
      <c r="W523" s="138">
        <v>1795126.5187734417</v>
      </c>
      <c r="X523" s="152"/>
      <c r="Y523" s="19">
        <f t="shared" si="79"/>
        <v>7558.90177118266</v>
      </c>
      <c r="Z523" s="19">
        <f t="shared" si="79"/>
        <v>-4494.71477564011</v>
      </c>
      <c r="AA523" s="19">
        <f t="shared" si="80"/>
        <v>0</v>
      </c>
      <c r="AB523" s="19">
        <f t="shared" si="81"/>
        <v>0</v>
      </c>
      <c r="AC523" s="19">
        <f t="shared" si="81"/>
        <v>0</v>
      </c>
      <c r="AD523" s="19">
        <f t="shared" si="81"/>
        <v>-73033.41177916911</v>
      </c>
      <c r="AE523" s="19">
        <f t="shared" si="82"/>
        <v>70275.643483181004</v>
      </c>
      <c r="AF523" s="19">
        <f t="shared" si="83"/>
        <v>306.41869955440052</v>
      </c>
      <c r="AG523" s="112"/>
      <c r="AH523" s="117">
        <f>'[4]Sped FY 2021'!DZ539</f>
        <v>250</v>
      </c>
      <c r="AI523" s="19">
        <f t="shared" si="76"/>
        <v>30.235607084730638</v>
      </c>
      <c r="AJ523" s="19">
        <f t="shared" si="76"/>
        <v>-17.978859102560442</v>
      </c>
      <c r="AK523" s="19">
        <f t="shared" si="76"/>
        <v>0</v>
      </c>
      <c r="AL523" s="19">
        <f t="shared" si="75"/>
        <v>0</v>
      </c>
      <c r="AM523" s="19">
        <f t="shared" si="75"/>
        <v>0</v>
      </c>
      <c r="AN523" s="19">
        <f t="shared" ref="AN523:AP586" si="84">IF($AH523&gt;0,AD523/$AH523,0)</f>
        <v>-292.13364711667646</v>
      </c>
      <c r="AO523" s="19">
        <f t="shared" si="84"/>
        <v>281.102573932724</v>
      </c>
      <c r="AP523" s="19">
        <f t="shared" si="84"/>
        <v>1.2256747982176022</v>
      </c>
      <c r="AQ523" s="118">
        <f>'[4]Sped FY 2021'!CR539</f>
        <v>227.13938002549975</v>
      </c>
      <c r="AR523" s="119">
        <f>'[4]Sped FY 2021'!CS539</f>
        <v>225.91370522728212</v>
      </c>
      <c r="AS523" s="188">
        <f>'[5]Sped FY 2021'!CO539</f>
        <v>0.6098079826933579</v>
      </c>
      <c r="AT523" s="189">
        <f>'[5]Sped FY 2021'!CQ539</f>
        <v>0.61000103966753083</v>
      </c>
      <c r="AW523" s="162"/>
      <c r="AX523" s="162"/>
      <c r="AY523" s="162"/>
      <c r="AZ523" s="162"/>
      <c r="BA523" s="162"/>
      <c r="BB523" s="162"/>
      <c r="BC523" s="162"/>
      <c r="BD523" s="162"/>
      <c r="BE523" s="162"/>
      <c r="BF523" s="162"/>
      <c r="BG523" s="162"/>
      <c r="BH523" s="162"/>
      <c r="BI523" s="162"/>
      <c r="BJ523" s="162"/>
      <c r="BK523" s="162"/>
      <c r="BL523" s="162"/>
      <c r="BM523" s="162"/>
      <c r="BN523" s="162"/>
      <c r="BO523" s="162"/>
      <c r="BP523" s="162"/>
      <c r="BQ523" s="162"/>
      <c r="BR523" s="162"/>
      <c r="BS523" s="162"/>
      <c r="BT523" s="162"/>
      <c r="BU523" s="162"/>
      <c r="BV523" s="162"/>
      <c r="BW523" s="162"/>
      <c r="BX523" s="162"/>
      <c r="BY523" s="162"/>
      <c r="BZ523" s="162"/>
      <c r="CA523" s="162"/>
      <c r="CB523" s="162"/>
      <c r="CC523" s="162"/>
      <c r="CD523" s="162"/>
      <c r="CE523" s="162"/>
      <c r="CF523" s="162"/>
      <c r="CG523" s="162"/>
      <c r="CH523" s="162"/>
      <c r="CI523" s="162"/>
      <c r="CJ523" s="162"/>
    </row>
    <row r="524" spans="1:88" ht="15" x14ac:dyDescent="0.25">
      <c r="A524" s="194">
        <v>4210</v>
      </c>
      <c r="B524" s="194">
        <v>7</v>
      </c>
      <c r="C524" s="195" t="s">
        <v>481</v>
      </c>
      <c r="D524" s="167">
        <v>7</v>
      </c>
      <c r="E524" s="120">
        <f>'[4]Sped FY 2021'!AB540</f>
        <v>571336.04944161384</v>
      </c>
      <c r="F524" s="120">
        <f>'[4]Sped FY 2021'!AK540</f>
        <v>275175.87594229972</v>
      </c>
      <c r="G524" s="120">
        <f>'[4]Sped FY 2021'!BP540</f>
        <v>0</v>
      </c>
      <c r="H524" s="120">
        <f>-'[4]Sped FY 2021'!CI540</f>
        <v>0</v>
      </c>
      <c r="I524" s="120">
        <f>'[4]Sped FY 2021'!CB540</f>
        <v>0</v>
      </c>
      <c r="J524" s="120">
        <f>'[4]Sped FY 2021'!BF540-'[4]Sped FY 2021'!BI540</f>
        <v>486640.76238267036</v>
      </c>
      <c r="K524" s="120">
        <f>'[4]Sped FY 2021'!CJ540</f>
        <v>60830.095297833752</v>
      </c>
      <c r="L524" s="138">
        <f t="shared" si="77"/>
        <v>1393982.7830644175</v>
      </c>
      <c r="M524" s="134">
        <f t="shared" si="78"/>
        <v>0</v>
      </c>
      <c r="N524" s="158">
        <v>4210</v>
      </c>
      <c r="O524" s="159">
        <v>7</v>
      </c>
      <c r="P524" s="14" t="s">
        <v>481</v>
      </c>
      <c r="Q524" s="14">
        <v>7</v>
      </c>
      <c r="R524" s="120">
        <v>515840.29890140839</v>
      </c>
      <c r="S524" s="120">
        <v>306191.55700636579</v>
      </c>
      <c r="T524" s="120">
        <v>0</v>
      </c>
      <c r="U524" s="120">
        <v>0</v>
      </c>
      <c r="V524" s="120">
        <v>569502.92020902957</v>
      </c>
      <c r="W524" s="138">
        <v>1391534.7761168038</v>
      </c>
      <c r="X524" s="152"/>
      <c r="Y524" s="19">
        <f t="shared" si="79"/>
        <v>55495.750540205452</v>
      </c>
      <c r="Z524" s="19">
        <f t="shared" si="79"/>
        <v>-31015.68106406607</v>
      </c>
      <c r="AA524" s="19">
        <f t="shared" si="80"/>
        <v>0</v>
      </c>
      <c r="AB524" s="19">
        <f t="shared" si="81"/>
        <v>0</v>
      </c>
      <c r="AC524" s="19">
        <f t="shared" si="81"/>
        <v>0</v>
      </c>
      <c r="AD524" s="19">
        <f t="shared" si="81"/>
        <v>-82862.157826359209</v>
      </c>
      <c r="AE524" s="19">
        <f t="shared" si="82"/>
        <v>60830.095297833752</v>
      </c>
      <c r="AF524" s="19">
        <f t="shared" si="83"/>
        <v>2448.0069476137869</v>
      </c>
      <c r="AG524" s="112"/>
      <c r="AH524" s="117">
        <f>'[4]Sped FY 2021'!DZ540</f>
        <v>320</v>
      </c>
      <c r="AI524" s="19">
        <f t="shared" si="76"/>
        <v>173.42422043814204</v>
      </c>
      <c r="AJ524" s="19">
        <f t="shared" si="76"/>
        <v>-96.924003325206471</v>
      </c>
      <c r="AK524" s="19">
        <f t="shared" si="76"/>
        <v>0</v>
      </c>
      <c r="AL524" s="19">
        <f t="shared" si="76"/>
        <v>0</v>
      </c>
      <c r="AM524" s="19">
        <f t="shared" si="76"/>
        <v>0</v>
      </c>
      <c r="AN524" s="19">
        <f t="shared" si="84"/>
        <v>-258.94424320737255</v>
      </c>
      <c r="AO524" s="19">
        <f t="shared" si="84"/>
        <v>190.09404780573047</v>
      </c>
      <c r="AP524" s="19">
        <f t="shared" si="84"/>
        <v>7.6500217112930837</v>
      </c>
      <c r="AQ524" s="118">
        <f>'[4]Sped FY 2021'!CR540</f>
        <v>180.49321571151319</v>
      </c>
      <c r="AR524" s="119">
        <f>'[4]Sped FY 2021'!CS540</f>
        <v>173.49891014690238</v>
      </c>
      <c r="AS524" s="188">
        <f>'[5]Sped FY 2021'!CO540</f>
        <v>0.61021018380436753</v>
      </c>
      <c r="AT524" s="189">
        <f>'[5]Sped FY 2021'!CQ540</f>
        <v>0.6119456628204698</v>
      </c>
      <c r="AW524" s="162"/>
      <c r="AX524" s="162"/>
      <c r="AY524" s="162"/>
      <c r="AZ524" s="162"/>
      <c r="BA524" s="162"/>
      <c r="BB524" s="162"/>
      <c r="BC524" s="162"/>
      <c r="BD524" s="162"/>
      <c r="BE524" s="162"/>
      <c r="BF524" s="162"/>
      <c r="BG524" s="162"/>
      <c r="BH524" s="162"/>
      <c r="BI524" s="162"/>
      <c r="BJ524" s="162"/>
      <c r="BK524" s="162"/>
      <c r="BL524" s="162"/>
      <c r="BM524" s="162"/>
      <c r="BN524" s="162"/>
      <c r="BO524" s="162"/>
      <c r="BP524" s="162"/>
      <c r="BQ524" s="162"/>
      <c r="BR524" s="162"/>
      <c r="BS524" s="162"/>
      <c r="BT524" s="162"/>
      <c r="BU524" s="162"/>
      <c r="BV524" s="162"/>
      <c r="BW524" s="162"/>
      <c r="BX524" s="162"/>
      <c r="BY524" s="162"/>
      <c r="BZ524" s="162"/>
      <c r="CA524" s="162"/>
      <c r="CB524" s="162"/>
      <c r="CC524" s="162"/>
      <c r="CD524" s="162"/>
      <c r="CE524" s="162"/>
      <c r="CF524" s="162"/>
      <c r="CG524" s="162"/>
      <c r="CH524" s="162"/>
      <c r="CI524" s="162"/>
      <c r="CJ524" s="162"/>
    </row>
    <row r="525" spans="1:88" ht="15" x14ac:dyDescent="0.25">
      <c r="A525" s="194">
        <v>4212</v>
      </c>
      <c r="B525" s="194">
        <v>7</v>
      </c>
      <c r="C525" s="195" t="s">
        <v>482</v>
      </c>
      <c r="D525" s="167">
        <v>7</v>
      </c>
      <c r="E525" s="120">
        <f>'[4]Sped FY 2021'!AB541</f>
        <v>452444.36066007969</v>
      </c>
      <c r="F525" s="120">
        <f>'[4]Sped FY 2021'!AK541</f>
        <v>385841.19698096201</v>
      </c>
      <c r="G525" s="120">
        <f>'[4]Sped FY 2021'!BP541</f>
        <v>0</v>
      </c>
      <c r="H525" s="120">
        <f>-'[4]Sped FY 2021'!CI541</f>
        <v>0</v>
      </c>
      <c r="I525" s="120">
        <f>'[4]Sped FY 2021'!CB541</f>
        <v>0</v>
      </c>
      <c r="J525" s="120">
        <f>'[4]Sped FY 2021'!BF541-'[4]Sped FY 2021'!BI541</f>
        <v>460754.19400563359</v>
      </c>
      <c r="K525" s="120">
        <f>'[4]Sped FY 2021'!CJ541</f>
        <v>57594.274250704162</v>
      </c>
      <c r="L525" s="138">
        <f t="shared" si="77"/>
        <v>1356634.0258973793</v>
      </c>
      <c r="M525" s="134">
        <f t="shared" si="78"/>
        <v>0</v>
      </c>
      <c r="N525" s="158">
        <v>4212</v>
      </c>
      <c r="O525" s="159">
        <v>7</v>
      </c>
      <c r="P525" s="14" t="s">
        <v>482</v>
      </c>
      <c r="Q525" s="14">
        <v>7</v>
      </c>
      <c r="R525" s="120">
        <v>437468.28925684857</v>
      </c>
      <c r="S525" s="120">
        <v>394803.38425586669</v>
      </c>
      <c r="T525" s="120">
        <v>0</v>
      </c>
      <c r="U525" s="120">
        <v>0</v>
      </c>
      <c r="V525" s="120">
        <v>523760.96397183149</v>
      </c>
      <c r="W525" s="138">
        <v>1356032.6374845468</v>
      </c>
      <c r="X525" s="152"/>
      <c r="Y525" s="19">
        <f t="shared" si="79"/>
        <v>14976.071403231123</v>
      </c>
      <c r="Z525" s="19">
        <f t="shared" si="79"/>
        <v>-8962.1872749046888</v>
      </c>
      <c r="AA525" s="19">
        <f t="shared" si="80"/>
        <v>0</v>
      </c>
      <c r="AB525" s="19">
        <f t="shared" si="81"/>
        <v>0</v>
      </c>
      <c r="AC525" s="19">
        <f t="shared" si="81"/>
        <v>0</v>
      </c>
      <c r="AD525" s="19">
        <f t="shared" si="81"/>
        <v>-63006.769966197899</v>
      </c>
      <c r="AE525" s="19">
        <f t="shared" si="82"/>
        <v>57594.274250704162</v>
      </c>
      <c r="AF525" s="19">
        <f t="shared" si="83"/>
        <v>601.38841283251531</v>
      </c>
      <c r="AG525" s="112"/>
      <c r="AH525" s="117">
        <f>'[4]Sped FY 2021'!DZ541</f>
        <v>186</v>
      </c>
      <c r="AI525" s="19">
        <f t="shared" si="76"/>
        <v>80.516512920597435</v>
      </c>
      <c r="AJ525" s="19">
        <f t="shared" si="76"/>
        <v>-48.183802553251013</v>
      </c>
      <c r="AK525" s="19">
        <f t="shared" si="76"/>
        <v>0</v>
      </c>
      <c r="AL525" s="19">
        <f t="shared" si="76"/>
        <v>0</v>
      </c>
      <c r="AM525" s="19">
        <f t="shared" si="76"/>
        <v>0</v>
      </c>
      <c r="AN525" s="19">
        <f t="shared" si="84"/>
        <v>-338.7460750870855</v>
      </c>
      <c r="AO525" s="19">
        <f t="shared" si="84"/>
        <v>309.64663575647398</v>
      </c>
      <c r="AP525" s="19">
        <f t="shared" si="84"/>
        <v>3.2332710367339534</v>
      </c>
      <c r="AQ525" s="118">
        <f>'[4]Sped FY 2021'!CR541</f>
        <v>102.47067216673389</v>
      </c>
      <c r="AR525" s="119">
        <f>'[4]Sped FY 2021'!CS541</f>
        <v>99.254691349447711</v>
      </c>
      <c r="AS525" s="188">
        <f>'[5]Sped FY 2021'!CO541</f>
        <v>0.63161757701362087</v>
      </c>
      <c r="AT525" s="189">
        <f>'[5]Sped FY 2021'!CQ541</f>
        <v>0.63207794040384979</v>
      </c>
      <c r="AW525" s="162"/>
      <c r="AX525" s="162"/>
      <c r="AY525" s="162"/>
      <c r="AZ525" s="162"/>
      <c r="BA525" s="162"/>
      <c r="BB525" s="162"/>
      <c r="BC525" s="162"/>
      <c r="BD525" s="162"/>
      <c r="BE525" s="162"/>
      <c r="BF525" s="162"/>
      <c r="BG525" s="162"/>
      <c r="BH525" s="162"/>
      <c r="BI525" s="162"/>
      <c r="BJ525" s="162"/>
      <c r="BK525" s="162"/>
      <c r="BL525" s="162"/>
      <c r="BM525" s="162"/>
      <c r="BN525" s="162"/>
      <c r="BO525" s="162"/>
      <c r="BP525" s="162"/>
      <c r="BQ525" s="162"/>
      <c r="BR525" s="162"/>
      <c r="BS525" s="162"/>
      <c r="BT525" s="162"/>
      <c r="BU525" s="162"/>
      <c r="BV525" s="162"/>
      <c r="BW525" s="162"/>
      <c r="BX525" s="162"/>
      <c r="BY525" s="162"/>
      <c r="BZ525" s="162"/>
      <c r="CA525" s="162"/>
      <c r="CB525" s="162"/>
      <c r="CC525" s="162"/>
      <c r="CD525" s="162"/>
      <c r="CE525" s="162"/>
      <c r="CF525" s="162"/>
      <c r="CG525" s="162"/>
      <c r="CH525" s="162"/>
      <c r="CI525" s="162"/>
      <c r="CJ525" s="162"/>
    </row>
    <row r="526" spans="1:88" ht="15" x14ac:dyDescent="0.25">
      <c r="A526" s="194">
        <v>4213</v>
      </c>
      <c r="B526" s="194">
        <v>7</v>
      </c>
      <c r="C526" s="195" t="s">
        <v>483</v>
      </c>
      <c r="D526" s="167">
        <v>7</v>
      </c>
      <c r="E526" s="120">
        <f>'[4]Sped FY 2021'!AB542</f>
        <v>1281165.1982557925</v>
      </c>
      <c r="F526" s="120">
        <f>'[4]Sped FY 2021'!AK542</f>
        <v>1794112.1028820591</v>
      </c>
      <c r="G526" s="120">
        <f>'[4]Sped FY 2021'!BP542</f>
        <v>0</v>
      </c>
      <c r="H526" s="120">
        <f>-'[4]Sped FY 2021'!CI542</f>
        <v>0</v>
      </c>
      <c r="I526" s="120">
        <f>'[4]Sped FY 2021'!CB542</f>
        <v>0</v>
      </c>
      <c r="J526" s="120">
        <f>'[4]Sped FY 2021'!BF542-'[4]Sped FY 2021'!BI542</f>
        <v>2146057.2030334407</v>
      </c>
      <c r="K526" s="120">
        <f>'[4]Sped FY 2021'!CJ542</f>
        <v>268257.15037917992</v>
      </c>
      <c r="L526" s="138">
        <f t="shared" si="77"/>
        <v>5489591.6545504723</v>
      </c>
      <c r="M526" s="134">
        <f t="shared" si="78"/>
        <v>0</v>
      </c>
      <c r="N526" s="158">
        <v>4213</v>
      </c>
      <c r="O526" s="159">
        <v>7</v>
      </c>
      <c r="P526" s="14" t="s">
        <v>483</v>
      </c>
      <c r="Q526" s="14">
        <v>7</v>
      </c>
      <c r="R526" s="120">
        <v>1248012.9564978722</v>
      </c>
      <c r="S526" s="120">
        <v>1812809.598367691</v>
      </c>
      <c r="T526" s="120">
        <v>0</v>
      </c>
      <c r="U526" s="120">
        <v>0</v>
      </c>
      <c r="V526" s="120">
        <v>2427323.6250576801</v>
      </c>
      <c r="W526" s="138">
        <v>5488146.1799232438</v>
      </c>
      <c r="X526" s="152"/>
      <c r="Y526" s="19">
        <f t="shared" si="79"/>
        <v>33152.241757920245</v>
      </c>
      <c r="Z526" s="19">
        <f t="shared" si="79"/>
        <v>-18697.495485631982</v>
      </c>
      <c r="AA526" s="19">
        <f t="shared" si="80"/>
        <v>0</v>
      </c>
      <c r="AB526" s="19">
        <f t="shared" si="81"/>
        <v>0</v>
      </c>
      <c r="AC526" s="19">
        <f t="shared" si="81"/>
        <v>0</v>
      </c>
      <c r="AD526" s="19">
        <f t="shared" si="81"/>
        <v>-281266.42202423932</v>
      </c>
      <c r="AE526" s="19">
        <f t="shared" si="82"/>
        <v>268257.15037917992</v>
      </c>
      <c r="AF526" s="19">
        <f t="shared" si="83"/>
        <v>1445.4746272284538</v>
      </c>
      <c r="AG526" s="112"/>
      <c r="AH526" s="117">
        <f>'[4]Sped FY 2021'!DZ542</f>
        <v>815</v>
      </c>
      <c r="AI526" s="19">
        <f t="shared" si="76"/>
        <v>40.677597248981897</v>
      </c>
      <c r="AJ526" s="19">
        <f t="shared" si="76"/>
        <v>-22.941712252309181</v>
      </c>
      <c r="AK526" s="19">
        <f t="shared" si="76"/>
        <v>0</v>
      </c>
      <c r="AL526" s="19">
        <f t="shared" si="76"/>
        <v>0</v>
      </c>
      <c r="AM526" s="19">
        <f t="shared" si="76"/>
        <v>0</v>
      </c>
      <c r="AN526" s="19">
        <f t="shared" si="84"/>
        <v>-345.11217426287033</v>
      </c>
      <c r="AO526" s="19">
        <f t="shared" si="84"/>
        <v>329.14987776586491</v>
      </c>
      <c r="AP526" s="19">
        <f t="shared" si="84"/>
        <v>1.7735884996668145</v>
      </c>
      <c r="AQ526" s="118">
        <f>'[4]Sped FY 2021'!CR542</f>
        <v>292.28791566859388</v>
      </c>
      <c r="AR526" s="119">
        <f>'[4]Sped FY 2021'!CS542</f>
        <v>290.61491262782016</v>
      </c>
      <c r="AS526" s="188">
        <f>'[5]Sped FY 2021'!CO542</f>
        <v>0.53391723472964425</v>
      </c>
      <c r="AT526" s="189">
        <f>'[5]Sped FY 2021'!CQ542</f>
        <v>0.53419788662892087</v>
      </c>
      <c r="AW526" s="162"/>
      <c r="AX526" s="162"/>
      <c r="AY526" s="162"/>
      <c r="AZ526" s="162"/>
      <c r="BA526" s="162"/>
      <c r="BB526" s="162"/>
      <c r="BC526" s="162"/>
      <c r="BD526" s="162"/>
      <c r="BE526" s="162"/>
      <c r="BF526" s="162"/>
      <c r="BG526" s="162"/>
      <c r="BH526" s="162"/>
      <c r="BI526" s="162"/>
      <c r="BJ526" s="162"/>
      <c r="BK526" s="162"/>
      <c r="BL526" s="162"/>
      <c r="BM526" s="162"/>
      <c r="BN526" s="162"/>
      <c r="BO526" s="162"/>
      <c r="BP526" s="162"/>
      <c r="BQ526" s="162"/>
      <c r="BR526" s="162"/>
      <c r="BS526" s="162"/>
      <c r="BT526" s="162"/>
      <c r="BU526" s="162"/>
      <c r="BV526" s="162"/>
      <c r="BW526" s="162"/>
      <c r="BX526" s="162"/>
      <c r="BY526" s="162"/>
      <c r="BZ526" s="162"/>
      <c r="CA526" s="162"/>
      <c r="CB526" s="162"/>
      <c r="CC526" s="162"/>
      <c r="CD526" s="162"/>
      <c r="CE526" s="162"/>
      <c r="CF526" s="162"/>
      <c r="CG526" s="162"/>
      <c r="CH526" s="162"/>
      <c r="CI526" s="162"/>
      <c r="CJ526" s="162"/>
    </row>
    <row r="527" spans="1:88" ht="15" x14ac:dyDescent="0.25">
      <c r="A527" s="194">
        <v>4214</v>
      </c>
      <c r="B527" s="194">
        <v>7</v>
      </c>
      <c r="C527" s="195" t="s">
        <v>484</v>
      </c>
      <c r="D527" s="167">
        <v>7</v>
      </c>
      <c r="E527" s="120">
        <f>'[4]Sped FY 2021'!AB543</f>
        <v>0</v>
      </c>
      <c r="F527" s="120">
        <f>'[4]Sped FY 2021'!AK543</f>
        <v>0</v>
      </c>
      <c r="G527" s="120">
        <f>'[4]Sped FY 2021'!BP543</f>
        <v>0</v>
      </c>
      <c r="H527" s="120">
        <f>-'[4]Sped FY 2021'!CI543</f>
        <v>0</v>
      </c>
      <c r="I527" s="120">
        <f>'[4]Sped FY 2021'!CB543</f>
        <v>0</v>
      </c>
      <c r="J527" s="120">
        <f>'[4]Sped FY 2021'!BF543-'[4]Sped FY 2021'!BI543</f>
        <v>0</v>
      </c>
      <c r="K527" s="120">
        <f>'[4]Sped FY 2021'!CJ543</f>
        <v>0</v>
      </c>
      <c r="L527" s="138">
        <f t="shared" si="77"/>
        <v>0</v>
      </c>
      <c r="M527" s="134">
        <f t="shared" si="78"/>
        <v>0</v>
      </c>
      <c r="N527" s="158">
        <v>4214</v>
      </c>
      <c r="O527" s="159">
        <v>7</v>
      </c>
      <c r="P527" s="14" t="s">
        <v>484</v>
      </c>
      <c r="Q527" s="14">
        <v>7</v>
      </c>
      <c r="R527" s="120">
        <v>0</v>
      </c>
      <c r="S527" s="120">
        <v>0</v>
      </c>
      <c r="T527" s="120">
        <v>0</v>
      </c>
      <c r="U527" s="120">
        <v>0</v>
      </c>
      <c r="V527" s="120">
        <v>0</v>
      </c>
      <c r="W527" s="138">
        <v>0</v>
      </c>
      <c r="X527" s="152"/>
      <c r="Y527" s="19">
        <f t="shared" si="79"/>
        <v>0</v>
      </c>
      <c r="Z527" s="19">
        <f t="shared" si="79"/>
        <v>0</v>
      </c>
      <c r="AA527" s="19">
        <f t="shared" si="80"/>
        <v>0</v>
      </c>
      <c r="AB527" s="19">
        <f t="shared" si="81"/>
        <v>0</v>
      </c>
      <c r="AC527" s="19">
        <f t="shared" si="81"/>
        <v>0</v>
      </c>
      <c r="AD527" s="19">
        <f t="shared" si="81"/>
        <v>0</v>
      </c>
      <c r="AE527" s="19">
        <f t="shared" si="82"/>
        <v>0</v>
      </c>
      <c r="AF527" s="19">
        <f t="shared" si="83"/>
        <v>0</v>
      </c>
      <c r="AG527" s="112"/>
      <c r="AH527" s="117">
        <f>'[4]Sped FY 2021'!DZ543</f>
        <v>0</v>
      </c>
      <c r="AI527" s="19">
        <f t="shared" si="76"/>
        <v>0</v>
      </c>
      <c r="AJ527" s="19">
        <f t="shared" si="76"/>
        <v>0</v>
      </c>
      <c r="AK527" s="19">
        <f t="shared" si="76"/>
        <v>0</v>
      </c>
      <c r="AL527" s="19">
        <f t="shared" si="76"/>
        <v>0</v>
      </c>
      <c r="AM527" s="19">
        <f t="shared" si="76"/>
        <v>0</v>
      </c>
      <c r="AN527" s="19">
        <f t="shared" si="84"/>
        <v>0</v>
      </c>
      <c r="AO527" s="19">
        <f t="shared" si="84"/>
        <v>0</v>
      </c>
      <c r="AP527" s="19">
        <f t="shared" si="84"/>
        <v>0</v>
      </c>
      <c r="AQ527" s="118">
        <f>'[4]Sped FY 2021'!CR543</f>
        <v>0</v>
      </c>
      <c r="AR527" s="119">
        <f>'[4]Sped FY 2021'!CS543</f>
        <v>0</v>
      </c>
      <c r="AS527" s="188">
        <f>'[5]Sped FY 2021'!CO543</f>
        <v>0</v>
      </c>
      <c r="AT527" s="189">
        <f>'[5]Sped FY 2021'!CQ543</f>
        <v>0</v>
      </c>
      <c r="AW527" s="162"/>
      <c r="AX527" s="162"/>
      <c r="AY527" s="162"/>
      <c r="AZ527" s="162"/>
      <c r="BA527" s="162"/>
      <c r="BB527" s="162"/>
      <c r="BC527" s="162"/>
      <c r="BD527" s="162"/>
      <c r="BE527" s="162"/>
      <c r="BF527" s="162"/>
      <c r="BG527" s="162"/>
      <c r="BH527" s="162"/>
      <c r="BI527" s="162"/>
      <c r="BJ527" s="162"/>
      <c r="BK527" s="162"/>
      <c r="BL527" s="162"/>
      <c r="BM527" s="162"/>
      <c r="BN527" s="162"/>
      <c r="BO527" s="162"/>
      <c r="BP527" s="162"/>
      <c r="BQ527" s="162"/>
      <c r="BR527" s="162"/>
      <c r="BS527" s="162"/>
      <c r="BT527" s="162"/>
      <c r="BU527" s="162"/>
      <c r="BV527" s="162"/>
      <c r="BW527" s="162"/>
      <c r="BX527" s="162"/>
      <c r="BY527" s="162"/>
      <c r="BZ527" s="162"/>
      <c r="CA527" s="162"/>
      <c r="CB527" s="162"/>
      <c r="CC527" s="162"/>
      <c r="CD527" s="162"/>
      <c r="CE527" s="162"/>
      <c r="CF527" s="162"/>
      <c r="CG527" s="162"/>
      <c r="CH527" s="162"/>
      <c r="CI527" s="162"/>
      <c r="CJ527" s="162"/>
    </row>
    <row r="528" spans="1:88" ht="15" x14ac:dyDescent="0.25">
      <c r="A528" s="194">
        <v>4215</v>
      </c>
      <c r="B528" s="194">
        <v>7</v>
      </c>
      <c r="C528" s="195" t="s">
        <v>485</v>
      </c>
      <c r="D528" s="167">
        <v>7</v>
      </c>
      <c r="E528" s="120">
        <f>'[4]Sped FY 2021'!AB544</f>
        <v>115607.57217025428</v>
      </c>
      <c r="F528" s="120">
        <f>'[4]Sped FY 2021'!AK544</f>
        <v>152207.76128473753</v>
      </c>
      <c r="G528" s="120">
        <f>'[4]Sped FY 2021'!BP544</f>
        <v>0</v>
      </c>
      <c r="H528" s="120">
        <f>-'[4]Sped FY 2021'!CI544</f>
        <v>0</v>
      </c>
      <c r="I528" s="120">
        <f>'[4]Sped FY 2021'!CB544</f>
        <v>0</v>
      </c>
      <c r="J528" s="120">
        <f>'[4]Sped FY 2021'!BF544-'[4]Sped FY 2021'!BI544</f>
        <v>168399.50541439455</v>
      </c>
      <c r="K528" s="120">
        <f>'[4]Sped FY 2021'!CJ544</f>
        <v>21049.938176799304</v>
      </c>
      <c r="L528" s="138">
        <f t="shared" si="77"/>
        <v>457264.77704618569</v>
      </c>
      <c r="M528" s="134">
        <f t="shared" si="78"/>
        <v>0</v>
      </c>
      <c r="N528" s="158">
        <v>4215</v>
      </c>
      <c r="O528" s="159">
        <v>7</v>
      </c>
      <c r="P528" s="14" t="s">
        <v>485</v>
      </c>
      <c r="Q528" s="14">
        <v>7</v>
      </c>
      <c r="R528" s="120">
        <v>112888.45936813312</v>
      </c>
      <c r="S528" s="120">
        <v>153867.86777541874</v>
      </c>
      <c r="T528" s="120">
        <v>0</v>
      </c>
      <c r="U528" s="120">
        <v>0</v>
      </c>
      <c r="V528" s="120">
        <v>190402.54927148981</v>
      </c>
      <c r="W528" s="138">
        <v>457158.87641504162</v>
      </c>
      <c r="X528" s="152"/>
      <c r="Y528" s="19">
        <f t="shared" si="79"/>
        <v>2719.1128021211625</v>
      </c>
      <c r="Z528" s="19">
        <f t="shared" si="79"/>
        <v>-1660.1064906812098</v>
      </c>
      <c r="AA528" s="19">
        <f t="shared" si="80"/>
        <v>0</v>
      </c>
      <c r="AB528" s="19">
        <f t="shared" si="81"/>
        <v>0</v>
      </c>
      <c r="AC528" s="19">
        <f t="shared" si="81"/>
        <v>0</v>
      </c>
      <c r="AD528" s="19">
        <f t="shared" si="81"/>
        <v>-22003.043857095268</v>
      </c>
      <c r="AE528" s="19">
        <f t="shared" si="82"/>
        <v>21049.938176799304</v>
      </c>
      <c r="AF528" s="19">
        <f t="shared" si="83"/>
        <v>105.90063114406075</v>
      </c>
      <c r="AG528" s="112"/>
      <c r="AH528" s="117">
        <f>'[4]Sped FY 2021'!DZ544</f>
        <v>172</v>
      </c>
      <c r="AI528" s="19">
        <f t="shared" ref="AI528:AM578" si="85">IF($AH528&gt;0,Y528/$AH528,0)</f>
        <v>15.808795361169549</v>
      </c>
      <c r="AJ528" s="19">
        <f t="shared" si="85"/>
        <v>-9.6517819225651742</v>
      </c>
      <c r="AK528" s="19">
        <f t="shared" si="85"/>
        <v>0</v>
      </c>
      <c r="AL528" s="19">
        <f t="shared" si="85"/>
        <v>0</v>
      </c>
      <c r="AM528" s="19">
        <f t="shared" si="85"/>
        <v>0</v>
      </c>
      <c r="AN528" s="19">
        <f t="shared" si="84"/>
        <v>-127.92467358776319</v>
      </c>
      <c r="AO528" s="19">
        <f t="shared" si="84"/>
        <v>122.38336149301921</v>
      </c>
      <c r="AP528" s="19">
        <f t="shared" si="84"/>
        <v>0.61570134386081832</v>
      </c>
      <c r="AQ528" s="118">
        <f>'[4]Sped FY 2021'!CR544</f>
        <v>130.59159757989713</v>
      </c>
      <c r="AR528" s="119">
        <f>'[4]Sped FY 2021'!CS544</f>
        <v>129.93788998024243</v>
      </c>
      <c r="AS528" s="188">
        <f>'[5]Sped FY 2021'!CO544</f>
        <v>0.60370162533266558</v>
      </c>
      <c r="AT528" s="189">
        <f>'[5]Sped FY 2021'!CQ544</f>
        <v>0.60392302899802153</v>
      </c>
      <c r="AW528" s="162"/>
      <c r="AX528" s="162"/>
      <c r="AY528" s="162"/>
      <c r="AZ528" s="162"/>
      <c r="BA528" s="162"/>
      <c r="BB528" s="162"/>
      <c r="BC528" s="162"/>
      <c r="BD528" s="162"/>
      <c r="BE528" s="162"/>
      <c r="BF528" s="162"/>
      <c r="BG528" s="162"/>
      <c r="BH528" s="162"/>
      <c r="BI528" s="162"/>
      <c r="BJ528" s="162"/>
      <c r="BK528" s="162"/>
      <c r="BL528" s="162"/>
      <c r="BM528" s="162"/>
      <c r="BN528" s="162"/>
      <c r="BO528" s="162"/>
      <c r="BP528" s="162"/>
      <c r="BQ528" s="162"/>
      <c r="BR528" s="162"/>
      <c r="BS528" s="162"/>
      <c r="BT528" s="162"/>
      <c r="BU528" s="162"/>
      <c r="BV528" s="162"/>
      <c r="BW528" s="162"/>
      <c r="BX528" s="162"/>
      <c r="BY528" s="162"/>
      <c r="BZ528" s="162"/>
      <c r="CA528" s="162"/>
      <c r="CB528" s="162"/>
      <c r="CC528" s="162"/>
      <c r="CD528" s="162"/>
      <c r="CE528" s="162"/>
      <c r="CF528" s="162"/>
      <c r="CG528" s="162"/>
      <c r="CH528" s="162"/>
      <c r="CI528" s="162"/>
      <c r="CJ528" s="162"/>
    </row>
    <row r="529" spans="1:88" ht="15" x14ac:dyDescent="0.25">
      <c r="A529" s="194">
        <v>4216</v>
      </c>
      <c r="B529" s="194">
        <v>7</v>
      </c>
      <c r="C529" s="195" t="s">
        <v>665</v>
      </c>
      <c r="D529" s="167">
        <v>7</v>
      </c>
      <c r="E529" s="120">
        <f>'[4]Sped FY 2021'!AB545</f>
        <v>0</v>
      </c>
      <c r="F529" s="120">
        <f>'[4]Sped FY 2021'!AK545</f>
        <v>0</v>
      </c>
      <c r="G529" s="120">
        <f>'[4]Sped FY 2021'!BP545</f>
        <v>0</v>
      </c>
      <c r="H529" s="120">
        <f>-'[4]Sped FY 2021'!CI545</f>
        <v>0</v>
      </c>
      <c r="I529" s="120">
        <f>'[4]Sped FY 2021'!CB545</f>
        <v>0</v>
      </c>
      <c r="J529" s="120">
        <f>'[4]Sped FY 2021'!BF545-'[4]Sped FY 2021'!BI545</f>
        <v>0</v>
      </c>
      <c r="K529" s="120">
        <f>'[4]Sped FY 2021'!CJ545</f>
        <v>0</v>
      </c>
      <c r="L529" s="138">
        <f t="shared" si="77"/>
        <v>0</v>
      </c>
      <c r="M529" s="134">
        <f t="shared" si="78"/>
        <v>0</v>
      </c>
      <c r="N529" s="158">
        <v>4216</v>
      </c>
      <c r="O529" s="159">
        <v>7</v>
      </c>
      <c r="P529" s="14" t="s">
        <v>665</v>
      </c>
      <c r="Q529" s="14">
        <v>7</v>
      </c>
      <c r="R529" s="120">
        <v>0</v>
      </c>
      <c r="S529" s="120">
        <v>0</v>
      </c>
      <c r="T529" s="120">
        <v>0</v>
      </c>
      <c r="U529" s="120">
        <v>0</v>
      </c>
      <c r="V529" s="120">
        <v>0</v>
      </c>
      <c r="W529" s="138">
        <v>0</v>
      </c>
      <c r="X529" s="152"/>
      <c r="Y529" s="19">
        <f t="shared" si="79"/>
        <v>0</v>
      </c>
      <c r="Z529" s="19">
        <f t="shared" si="79"/>
        <v>0</v>
      </c>
      <c r="AA529" s="19">
        <f t="shared" si="80"/>
        <v>0</v>
      </c>
      <c r="AB529" s="19">
        <f t="shared" si="81"/>
        <v>0</v>
      </c>
      <c r="AC529" s="19">
        <f t="shared" si="81"/>
        <v>0</v>
      </c>
      <c r="AD529" s="19">
        <f t="shared" si="81"/>
        <v>0</v>
      </c>
      <c r="AE529" s="19">
        <f t="shared" si="82"/>
        <v>0</v>
      </c>
      <c r="AF529" s="19">
        <f t="shared" si="83"/>
        <v>0</v>
      </c>
      <c r="AG529" s="112"/>
      <c r="AH529" s="117">
        <f>'[4]Sped FY 2021'!DZ545</f>
        <v>0</v>
      </c>
      <c r="AI529" s="19">
        <f t="shared" si="85"/>
        <v>0</v>
      </c>
      <c r="AJ529" s="19">
        <f t="shared" si="85"/>
        <v>0</v>
      </c>
      <c r="AK529" s="19">
        <f t="shared" si="85"/>
        <v>0</v>
      </c>
      <c r="AL529" s="19">
        <f t="shared" si="85"/>
        <v>0</v>
      </c>
      <c r="AM529" s="19">
        <f t="shared" si="85"/>
        <v>0</v>
      </c>
      <c r="AN529" s="19">
        <f t="shared" si="84"/>
        <v>0</v>
      </c>
      <c r="AO529" s="19">
        <f t="shared" si="84"/>
        <v>0</v>
      </c>
      <c r="AP529" s="19">
        <f t="shared" si="84"/>
        <v>0</v>
      </c>
      <c r="AQ529" s="118">
        <f>'[4]Sped FY 2021'!CR545</f>
        <v>0</v>
      </c>
      <c r="AR529" s="119">
        <f>'[4]Sped FY 2021'!CS545</f>
        <v>0</v>
      </c>
      <c r="AS529" s="188">
        <f>'[5]Sped FY 2021'!CO545</f>
        <v>0</v>
      </c>
      <c r="AT529" s="189">
        <f>'[5]Sped FY 2021'!CQ545</f>
        <v>0</v>
      </c>
      <c r="AW529" s="162"/>
      <c r="AX529" s="162"/>
      <c r="AY529" s="162"/>
      <c r="AZ529" s="162"/>
      <c r="BA529" s="162"/>
      <c r="BB529" s="162"/>
      <c r="BC529" s="162"/>
      <c r="BD529" s="162"/>
      <c r="BE529" s="162"/>
      <c r="BF529" s="162"/>
      <c r="BG529" s="162"/>
      <c r="BH529" s="162"/>
      <c r="BI529" s="162"/>
      <c r="BJ529" s="162"/>
      <c r="BK529" s="162"/>
      <c r="BL529" s="162"/>
      <c r="BM529" s="162"/>
      <c r="BN529" s="162"/>
      <c r="BO529" s="162"/>
      <c r="BP529" s="162"/>
      <c r="BQ529" s="162"/>
      <c r="BR529" s="162"/>
      <c r="BS529" s="162"/>
      <c r="BT529" s="162"/>
      <c r="BU529" s="162"/>
      <c r="BV529" s="162"/>
      <c r="BW529" s="162"/>
      <c r="BX529" s="162"/>
      <c r="BY529" s="162"/>
      <c r="BZ529" s="162"/>
      <c r="CA529" s="162"/>
      <c r="CB529" s="162"/>
      <c r="CC529" s="162"/>
      <c r="CD529" s="162"/>
      <c r="CE529" s="162"/>
      <c r="CF529" s="162"/>
      <c r="CG529" s="162"/>
      <c r="CH529" s="162"/>
      <c r="CI529" s="162"/>
      <c r="CJ529" s="162"/>
    </row>
    <row r="530" spans="1:88" ht="15" x14ac:dyDescent="0.25">
      <c r="A530" s="194">
        <v>4217</v>
      </c>
      <c r="B530" s="194">
        <v>7</v>
      </c>
      <c r="C530" s="195" t="s">
        <v>487</v>
      </c>
      <c r="D530" s="167">
        <v>7</v>
      </c>
      <c r="E530" s="120">
        <f>'[4]Sped FY 2021'!AB546</f>
        <v>455636.32168007788</v>
      </c>
      <c r="F530" s="120">
        <f>'[4]Sped FY 2021'!AK546</f>
        <v>253242.15175232955</v>
      </c>
      <c r="G530" s="120">
        <f>'[4]Sped FY 2021'!BP546</f>
        <v>0</v>
      </c>
      <c r="H530" s="120">
        <f>-'[4]Sped FY 2021'!CI546</f>
        <v>0</v>
      </c>
      <c r="I530" s="120">
        <f>'[4]Sped FY 2021'!CB546</f>
        <v>0</v>
      </c>
      <c r="J530" s="120">
        <f>'[4]Sped FY 2021'!BF546-'[4]Sped FY 2021'!BI546</f>
        <v>302570.07455704216</v>
      </c>
      <c r="K530" s="120">
        <f>'[4]Sped FY 2021'!CJ546</f>
        <v>37821.25931963024</v>
      </c>
      <c r="L530" s="138">
        <f t="shared" si="77"/>
        <v>1049269.8073090799</v>
      </c>
      <c r="M530" s="134">
        <f t="shared" si="78"/>
        <v>0</v>
      </c>
      <c r="N530" s="158">
        <v>4217</v>
      </c>
      <c r="O530" s="159">
        <v>7</v>
      </c>
      <c r="P530" s="14" t="s">
        <v>487</v>
      </c>
      <c r="Q530" s="14">
        <v>7</v>
      </c>
      <c r="R530" s="120">
        <v>455636.32168007788</v>
      </c>
      <c r="S530" s="120">
        <v>253271.95822905772</v>
      </c>
      <c r="T530" s="120">
        <v>0</v>
      </c>
      <c r="U530" s="120">
        <v>0</v>
      </c>
      <c r="V530" s="120">
        <v>340364.50804761716</v>
      </c>
      <c r="W530" s="138">
        <v>1049272.7879567528</v>
      </c>
      <c r="X530" s="152"/>
      <c r="Y530" s="19">
        <f t="shared" si="79"/>
        <v>0</v>
      </c>
      <c r="Z530" s="19">
        <f t="shared" si="79"/>
        <v>-29.806476728175767</v>
      </c>
      <c r="AA530" s="19">
        <f t="shared" si="80"/>
        <v>0</v>
      </c>
      <c r="AB530" s="19">
        <f t="shared" si="81"/>
        <v>0</v>
      </c>
      <c r="AC530" s="19">
        <f t="shared" si="81"/>
        <v>0</v>
      </c>
      <c r="AD530" s="19">
        <f t="shared" si="81"/>
        <v>-37794.433490575</v>
      </c>
      <c r="AE530" s="19">
        <f t="shared" si="82"/>
        <v>37821.25931963024</v>
      </c>
      <c r="AF530" s="19">
        <f t="shared" si="83"/>
        <v>-2.9806476728990674</v>
      </c>
      <c r="AG530" s="112"/>
      <c r="AH530" s="117">
        <f>'[4]Sped FY 2021'!DZ546</f>
        <v>188</v>
      </c>
      <c r="AI530" s="19">
        <f t="shared" si="85"/>
        <v>0</v>
      </c>
      <c r="AJ530" s="19">
        <f t="shared" si="85"/>
        <v>-0.15854508897965833</v>
      </c>
      <c r="AK530" s="19">
        <f t="shared" si="85"/>
        <v>0</v>
      </c>
      <c r="AL530" s="19">
        <f t="shared" si="85"/>
        <v>0</v>
      </c>
      <c r="AM530" s="19">
        <f t="shared" si="85"/>
        <v>0</v>
      </c>
      <c r="AN530" s="19">
        <f t="shared" si="84"/>
        <v>-201.03422069454788</v>
      </c>
      <c r="AO530" s="19">
        <f t="shared" si="84"/>
        <v>201.17691127462894</v>
      </c>
      <c r="AP530" s="19">
        <f t="shared" si="84"/>
        <v>-1.5854508898399296E-2</v>
      </c>
      <c r="AQ530" s="118">
        <f>'[4]Sped FY 2021'!CR546</f>
        <v>169.55028884544993</v>
      </c>
      <c r="AR530" s="119">
        <f>'[4]Sped FY 2021'!CS546</f>
        <v>169.56475800891059</v>
      </c>
      <c r="AS530" s="188">
        <f>'[5]Sped FY 2021'!CO546</f>
        <v>0.68922346953989433</v>
      </c>
      <c r="AT530" s="189">
        <f>'[5]Sped FY 2021'!CQ546</f>
        <v>0.68922072768342579</v>
      </c>
      <c r="AW530" s="162"/>
      <c r="AX530" s="162"/>
      <c r="AY530" s="162"/>
      <c r="AZ530" s="162"/>
      <c r="BA530" s="162"/>
      <c r="BB530" s="162"/>
      <c r="BC530" s="162"/>
      <c r="BD530" s="162"/>
      <c r="BE530" s="162"/>
      <c r="BF530" s="162"/>
      <c r="BG530" s="162"/>
      <c r="BH530" s="162"/>
      <c r="BI530" s="162"/>
      <c r="BJ530" s="162"/>
      <c r="BK530" s="162"/>
      <c r="BL530" s="162"/>
      <c r="BM530" s="162"/>
      <c r="BN530" s="162"/>
      <c r="BO530" s="162"/>
      <c r="BP530" s="162"/>
      <c r="BQ530" s="162"/>
      <c r="BR530" s="162"/>
      <c r="BS530" s="162"/>
      <c r="BT530" s="162"/>
      <c r="BU530" s="162"/>
      <c r="BV530" s="162"/>
      <c r="BW530" s="162"/>
      <c r="BX530" s="162"/>
      <c r="BY530" s="162"/>
      <c r="BZ530" s="162"/>
      <c r="CA530" s="162"/>
      <c r="CB530" s="162"/>
      <c r="CC530" s="162"/>
      <c r="CD530" s="162"/>
      <c r="CE530" s="162"/>
      <c r="CF530" s="162"/>
      <c r="CG530" s="162"/>
      <c r="CH530" s="162"/>
      <c r="CI530" s="162"/>
      <c r="CJ530" s="162"/>
    </row>
    <row r="531" spans="1:88" ht="15" x14ac:dyDescent="0.25">
      <c r="A531" s="194">
        <v>4218</v>
      </c>
      <c r="B531" s="194">
        <v>7</v>
      </c>
      <c r="C531" s="195" t="s">
        <v>488</v>
      </c>
      <c r="D531" s="167">
        <v>7</v>
      </c>
      <c r="E531" s="120">
        <f>'[4]Sped FY 2021'!AB547</f>
        <v>895957.21227574034</v>
      </c>
      <c r="F531" s="120">
        <f>'[4]Sped FY 2021'!AK547</f>
        <v>810328.48986293422</v>
      </c>
      <c r="G531" s="120">
        <f>'[4]Sped FY 2021'!BP547</f>
        <v>0</v>
      </c>
      <c r="H531" s="120">
        <f>-'[4]Sped FY 2021'!CI547</f>
        <v>0</v>
      </c>
      <c r="I531" s="120">
        <f>'[4]Sped FY 2021'!CB547</f>
        <v>0</v>
      </c>
      <c r="J531" s="120">
        <f>'[4]Sped FY 2021'!BF547-'[4]Sped FY 2021'!BI547</f>
        <v>896265.37812826969</v>
      </c>
      <c r="K531" s="120">
        <f>'[4]Sped FY 2021'!CJ547</f>
        <v>112033.17226603365</v>
      </c>
      <c r="L531" s="138">
        <f t="shared" si="77"/>
        <v>2714584.2525329776</v>
      </c>
      <c r="M531" s="134">
        <f t="shared" si="78"/>
        <v>0</v>
      </c>
      <c r="N531" s="158">
        <v>4218</v>
      </c>
      <c r="O531" s="159">
        <v>7</v>
      </c>
      <c r="P531" s="14" t="s">
        <v>488</v>
      </c>
      <c r="Q531" s="14">
        <v>7</v>
      </c>
      <c r="R531" s="120">
        <v>869017.93449631194</v>
      </c>
      <c r="S531" s="120">
        <v>826158.55712923151</v>
      </c>
      <c r="T531" s="120">
        <v>0</v>
      </c>
      <c r="U531" s="120">
        <v>0</v>
      </c>
      <c r="V531" s="120">
        <v>1018296.8398561213</v>
      </c>
      <c r="W531" s="138">
        <v>2713473.3314816649</v>
      </c>
      <c r="X531" s="152"/>
      <c r="Y531" s="19">
        <f t="shared" si="79"/>
        <v>26939.277779428405</v>
      </c>
      <c r="Z531" s="19">
        <f t="shared" si="79"/>
        <v>-15830.067266297294</v>
      </c>
      <c r="AA531" s="19">
        <f t="shared" si="80"/>
        <v>0</v>
      </c>
      <c r="AB531" s="19">
        <f t="shared" si="81"/>
        <v>0</v>
      </c>
      <c r="AC531" s="19">
        <f t="shared" si="81"/>
        <v>0</v>
      </c>
      <c r="AD531" s="19">
        <f t="shared" si="81"/>
        <v>-122031.46172785165</v>
      </c>
      <c r="AE531" s="19">
        <f t="shared" si="82"/>
        <v>112033.17226603365</v>
      </c>
      <c r="AF531" s="19">
        <f t="shared" si="83"/>
        <v>1110.9210513127036</v>
      </c>
      <c r="AG531" s="112"/>
      <c r="AH531" s="117">
        <f>'[4]Sped FY 2021'!DZ547</f>
        <v>354</v>
      </c>
      <c r="AI531" s="19">
        <f t="shared" si="85"/>
        <v>76.09965474414804</v>
      </c>
      <c r="AJ531" s="19">
        <f t="shared" si="85"/>
        <v>-44.717704142082752</v>
      </c>
      <c r="AK531" s="19">
        <f t="shared" si="85"/>
        <v>0</v>
      </c>
      <c r="AL531" s="19">
        <f t="shared" si="85"/>
        <v>0</v>
      </c>
      <c r="AM531" s="19">
        <f t="shared" si="85"/>
        <v>0</v>
      </c>
      <c r="AN531" s="19">
        <f t="shared" si="84"/>
        <v>-344.72164329901597</v>
      </c>
      <c r="AO531" s="19">
        <f t="shared" si="84"/>
        <v>316.47788775715719</v>
      </c>
      <c r="AP531" s="19">
        <f t="shared" si="84"/>
        <v>3.1381950602053776</v>
      </c>
      <c r="AQ531" s="118">
        <f>'[4]Sped FY 2021'!CR547</f>
        <v>197.68309791553665</v>
      </c>
      <c r="AR531" s="119">
        <f>'[4]Sped FY 2021'!CS547</f>
        <v>194.50903776892892</v>
      </c>
      <c r="AS531" s="188">
        <f>'[5]Sped FY 2021'!CO547</f>
        <v>0.60521815856864869</v>
      </c>
      <c r="AT531" s="189">
        <f>'[5]Sped FY 2021'!CQ547</f>
        <v>0.60567153541704066</v>
      </c>
      <c r="AW531" s="162"/>
      <c r="AX531" s="162"/>
      <c r="AY531" s="162"/>
      <c r="AZ531" s="162"/>
      <c r="BA531" s="162"/>
      <c r="BB531" s="162"/>
      <c r="BC531" s="162"/>
      <c r="BD531" s="162"/>
      <c r="BE531" s="162"/>
      <c r="BF531" s="162"/>
      <c r="BG531" s="162"/>
      <c r="BH531" s="162"/>
      <c r="BI531" s="162"/>
      <c r="BJ531" s="162"/>
      <c r="BK531" s="162"/>
      <c r="BL531" s="162"/>
      <c r="BM531" s="162"/>
      <c r="BN531" s="162"/>
      <c r="BO531" s="162"/>
      <c r="BP531" s="162"/>
      <c r="BQ531" s="162"/>
      <c r="BR531" s="162"/>
      <c r="BS531" s="162"/>
      <c r="BT531" s="162"/>
      <c r="BU531" s="162"/>
      <c r="BV531" s="162"/>
      <c r="BW531" s="162"/>
      <c r="BX531" s="162"/>
      <c r="BY531" s="162"/>
      <c r="BZ531" s="162"/>
      <c r="CA531" s="162"/>
      <c r="CB531" s="162"/>
      <c r="CC531" s="162"/>
      <c r="CD531" s="162"/>
      <c r="CE531" s="162"/>
      <c r="CF531" s="162"/>
      <c r="CG531" s="162"/>
      <c r="CH531" s="162"/>
      <c r="CI531" s="162"/>
      <c r="CJ531" s="162"/>
    </row>
    <row r="532" spans="1:88" ht="15" x14ac:dyDescent="0.25">
      <c r="A532" s="194">
        <v>4219</v>
      </c>
      <c r="B532" s="194">
        <v>7</v>
      </c>
      <c r="C532" s="195" t="s">
        <v>489</v>
      </c>
      <c r="D532" s="167">
        <v>7</v>
      </c>
      <c r="E532" s="120">
        <f>'[4]Sped FY 2021'!AB548</f>
        <v>708064.56245026982</v>
      </c>
      <c r="F532" s="120">
        <f>'[4]Sped FY 2021'!AK548</f>
        <v>587394.24459864711</v>
      </c>
      <c r="G532" s="120">
        <f>'[4]Sped FY 2021'!BP548</f>
        <v>0</v>
      </c>
      <c r="H532" s="120">
        <f>-'[4]Sped FY 2021'!CI548</f>
        <v>0</v>
      </c>
      <c r="I532" s="120">
        <f>'[4]Sped FY 2021'!CB548</f>
        <v>0</v>
      </c>
      <c r="J532" s="120">
        <f>'[4]Sped FY 2021'!BF548-'[4]Sped FY 2021'!BI548</f>
        <v>847433.1911753756</v>
      </c>
      <c r="K532" s="120">
        <f>'[4]Sped FY 2021'!CJ548</f>
        <v>105929.14889692189</v>
      </c>
      <c r="L532" s="138">
        <f t="shared" ref="L532:L595" si="86">SUM(E532:K532)</f>
        <v>2248821.1471212143</v>
      </c>
      <c r="M532" s="134">
        <f t="shared" ref="M532:M595" si="87">N532-A532</f>
        <v>0</v>
      </c>
      <c r="N532" s="158">
        <v>4219</v>
      </c>
      <c r="O532" s="159">
        <v>7</v>
      </c>
      <c r="P532" s="14" t="s">
        <v>489</v>
      </c>
      <c r="Q532" s="14">
        <v>7</v>
      </c>
      <c r="R532" s="120">
        <v>679823.91847237758</v>
      </c>
      <c r="S532" s="120">
        <v>603262.14707451337</v>
      </c>
      <c r="T532" s="120">
        <v>0</v>
      </c>
      <c r="U532" s="120">
        <v>0</v>
      </c>
      <c r="V532" s="120">
        <v>964497.80742412072</v>
      </c>
      <c r="W532" s="138">
        <v>2247583.8729710118</v>
      </c>
      <c r="X532" s="152"/>
      <c r="Y532" s="19">
        <f t="shared" ref="Y532:Z595" si="88">E532-R532</f>
        <v>28240.643977892236</v>
      </c>
      <c r="Z532" s="19">
        <f t="shared" si="88"/>
        <v>-15867.902475866256</v>
      </c>
      <c r="AA532" s="19">
        <f t="shared" ref="AA532:AA595" si="89">G532</f>
        <v>0</v>
      </c>
      <c r="AB532" s="19">
        <f t="shared" ref="AB532:AD595" si="90">H532-T532</f>
        <v>0</v>
      </c>
      <c r="AC532" s="19">
        <f t="shared" si="90"/>
        <v>0</v>
      </c>
      <c r="AD532" s="19">
        <f t="shared" si="90"/>
        <v>-117064.61624874512</v>
      </c>
      <c r="AE532" s="19">
        <f t="shared" ref="AE532:AE595" si="91">K532</f>
        <v>105929.14889692189</v>
      </c>
      <c r="AF532" s="19">
        <f t="shared" ref="AF532:AF595" si="92">L532-W532</f>
        <v>1237.2741502025165</v>
      </c>
      <c r="AG532" s="112"/>
      <c r="AH532" s="117">
        <f>'[4]Sped FY 2021'!DZ548</f>
        <v>360</v>
      </c>
      <c r="AI532" s="19">
        <f t="shared" si="85"/>
        <v>78.446233271922878</v>
      </c>
      <c r="AJ532" s="19">
        <f t="shared" si="85"/>
        <v>-44.077506877406265</v>
      </c>
      <c r="AK532" s="19">
        <f t="shared" si="85"/>
        <v>0</v>
      </c>
      <c r="AL532" s="19">
        <f t="shared" si="85"/>
        <v>0</v>
      </c>
      <c r="AM532" s="19">
        <f t="shared" si="85"/>
        <v>0</v>
      </c>
      <c r="AN532" s="19">
        <f t="shared" si="84"/>
        <v>-325.17948957984754</v>
      </c>
      <c r="AO532" s="19">
        <f t="shared" si="84"/>
        <v>294.24763582478306</v>
      </c>
      <c r="AP532" s="19">
        <f t="shared" si="84"/>
        <v>3.4368726394514346</v>
      </c>
      <c r="AQ532" s="118">
        <f>'[4]Sped FY 2021'!CR548</f>
        <v>236.86398630224019</v>
      </c>
      <c r="AR532" s="119">
        <f>'[4]Sped FY 2021'!CS548</f>
        <v>233.6914884812081</v>
      </c>
      <c r="AS532" s="188">
        <f>'[5]Sped FY 2021'!CO548</f>
        <v>0.52618429942584566</v>
      </c>
      <c r="AT532" s="189">
        <f>'[5]Sped FY 2021'!CQ548</f>
        <v>0.52680707328042431</v>
      </c>
      <c r="AW532" s="162"/>
      <c r="AX532" s="162"/>
      <c r="AY532" s="162"/>
      <c r="AZ532" s="162"/>
      <c r="BA532" s="162"/>
      <c r="BB532" s="162"/>
      <c r="BC532" s="162"/>
      <c r="BD532" s="162"/>
      <c r="BE532" s="162"/>
      <c r="BF532" s="162"/>
      <c r="BG532" s="162"/>
      <c r="BH532" s="162"/>
      <c r="BI532" s="162"/>
      <c r="BJ532" s="162"/>
      <c r="BK532" s="162"/>
      <c r="BL532" s="162"/>
      <c r="BM532" s="162"/>
      <c r="BN532" s="162"/>
      <c r="BO532" s="162"/>
      <c r="BP532" s="162"/>
      <c r="BQ532" s="162"/>
      <c r="BR532" s="162"/>
      <c r="BS532" s="162"/>
      <c r="BT532" s="162"/>
      <c r="BU532" s="162"/>
      <c r="BV532" s="162"/>
      <c r="BW532" s="162"/>
      <c r="BX532" s="162"/>
      <c r="BY532" s="162"/>
      <c r="BZ532" s="162"/>
      <c r="CA532" s="162"/>
      <c r="CB532" s="162"/>
      <c r="CC532" s="162"/>
      <c r="CD532" s="162"/>
      <c r="CE532" s="162"/>
      <c r="CF532" s="162"/>
      <c r="CG532" s="162"/>
      <c r="CH532" s="162"/>
      <c r="CI532" s="162"/>
      <c r="CJ532" s="162"/>
    </row>
    <row r="533" spans="1:88" ht="15" x14ac:dyDescent="0.25">
      <c r="A533" s="194">
        <v>4220</v>
      </c>
      <c r="B533" s="194">
        <v>7</v>
      </c>
      <c r="C533" s="195" t="s">
        <v>490</v>
      </c>
      <c r="D533" s="167">
        <v>7</v>
      </c>
      <c r="E533" s="120">
        <f>'[4]Sped FY 2021'!AB549</f>
        <v>463831.8080014459</v>
      </c>
      <c r="F533" s="120">
        <f>'[4]Sped FY 2021'!AK549</f>
        <v>401273.35749417939</v>
      </c>
      <c r="G533" s="120">
        <f>'[4]Sped FY 2021'!BP549</f>
        <v>0</v>
      </c>
      <c r="H533" s="120">
        <f>-'[4]Sped FY 2021'!CI549</f>
        <v>0</v>
      </c>
      <c r="I533" s="120">
        <f>'[4]Sped FY 2021'!CB549</f>
        <v>0</v>
      </c>
      <c r="J533" s="120">
        <f>'[4]Sped FY 2021'!BF549-'[4]Sped FY 2021'!BI549</f>
        <v>569024.87016518693</v>
      </c>
      <c r="K533" s="120">
        <f>'[4]Sped FY 2021'!CJ549</f>
        <v>71128.108770648323</v>
      </c>
      <c r="L533" s="138">
        <f t="shared" si="86"/>
        <v>1505258.1444314604</v>
      </c>
      <c r="M533" s="134">
        <f t="shared" si="87"/>
        <v>0</v>
      </c>
      <c r="N533" s="158">
        <v>4220</v>
      </c>
      <c r="O533" s="159">
        <v>7</v>
      </c>
      <c r="P533" s="14" t="s">
        <v>490</v>
      </c>
      <c r="Q533" s="14">
        <v>7</v>
      </c>
      <c r="R533" s="120">
        <v>410260.26451784244</v>
      </c>
      <c r="S533" s="120">
        <v>433979.81384717493</v>
      </c>
      <c r="T533" s="120">
        <v>0</v>
      </c>
      <c r="U533" s="120">
        <v>0</v>
      </c>
      <c r="V533" s="120">
        <v>658931.55735338235</v>
      </c>
      <c r="W533" s="138">
        <v>1503171.6357183997</v>
      </c>
      <c r="X533" s="152"/>
      <c r="Y533" s="19">
        <f t="shared" si="88"/>
        <v>53571.543483603455</v>
      </c>
      <c r="Z533" s="19">
        <f t="shared" si="88"/>
        <v>-32706.456352995534</v>
      </c>
      <c r="AA533" s="19">
        <f t="shared" si="89"/>
        <v>0</v>
      </c>
      <c r="AB533" s="19">
        <f t="shared" si="90"/>
        <v>0</v>
      </c>
      <c r="AC533" s="19">
        <f t="shared" si="90"/>
        <v>0</v>
      </c>
      <c r="AD533" s="19">
        <f t="shared" si="90"/>
        <v>-89906.687188195414</v>
      </c>
      <c r="AE533" s="19">
        <f t="shared" si="91"/>
        <v>71128.108770648323</v>
      </c>
      <c r="AF533" s="19">
        <f t="shared" si="92"/>
        <v>2086.5087130607571</v>
      </c>
      <c r="AG533" s="112"/>
      <c r="AH533" s="117">
        <f>'[4]Sped FY 2021'!DZ549</f>
        <v>335</v>
      </c>
      <c r="AI533" s="19">
        <f t="shared" si="85"/>
        <v>159.91505517493567</v>
      </c>
      <c r="AJ533" s="19">
        <f t="shared" si="85"/>
        <v>-97.631212994016522</v>
      </c>
      <c r="AK533" s="19">
        <f t="shared" si="85"/>
        <v>0</v>
      </c>
      <c r="AL533" s="19">
        <f t="shared" si="85"/>
        <v>0</v>
      </c>
      <c r="AM533" s="19">
        <f t="shared" si="85"/>
        <v>0</v>
      </c>
      <c r="AN533" s="19">
        <f t="shared" si="84"/>
        <v>-268.37817071103109</v>
      </c>
      <c r="AO533" s="19">
        <f t="shared" si="84"/>
        <v>212.32271274820394</v>
      </c>
      <c r="AP533" s="19">
        <f t="shared" si="84"/>
        <v>6.2283842180918123</v>
      </c>
      <c r="AQ533" s="118">
        <f>'[4]Sped FY 2021'!CR549</f>
        <v>151.41929904555181</v>
      </c>
      <c r="AR533" s="119">
        <f>'[4]Sped FY 2021'!CS549</f>
        <v>145.62344150927194</v>
      </c>
      <c r="AS533" s="188">
        <f>'[5]Sped FY 2021'!CO549</f>
        <v>0.59742848213896382</v>
      </c>
      <c r="AT533" s="189">
        <f>'[5]Sped FY 2021'!CQ549</f>
        <v>0.59877201934788249</v>
      </c>
      <c r="AW533" s="162"/>
      <c r="AX533" s="162"/>
      <c r="AY533" s="162"/>
      <c r="AZ533" s="162"/>
      <c r="BA533" s="162"/>
      <c r="BB533" s="162"/>
      <c r="BC533" s="162"/>
      <c r="BD533" s="162"/>
      <c r="BE533" s="162"/>
      <c r="BF533" s="162"/>
      <c r="BG533" s="162"/>
      <c r="BH533" s="162"/>
      <c r="BI533" s="162"/>
      <c r="BJ533" s="162"/>
      <c r="BK533" s="162"/>
      <c r="BL533" s="162"/>
      <c r="BM533" s="162"/>
      <c r="BN533" s="162"/>
      <c r="BO533" s="162"/>
      <c r="BP533" s="162"/>
      <c r="BQ533" s="162"/>
      <c r="BR533" s="162"/>
      <c r="BS533" s="162"/>
      <c r="BT533" s="162"/>
      <c r="BU533" s="162"/>
      <c r="BV533" s="162"/>
      <c r="BW533" s="162"/>
      <c r="BX533" s="162"/>
      <c r="BY533" s="162"/>
      <c r="BZ533" s="162"/>
      <c r="CA533" s="162"/>
      <c r="CB533" s="162"/>
      <c r="CC533" s="162"/>
      <c r="CD533" s="162"/>
      <c r="CE533" s="162"/>
      <c r="CF533" s="162"/>
      <c r="CG533" s="162"/>
      <c r="CH533" s="162"/>
      <c r="CI533" s="162"/>
      <c r="CJ533" s="162"/>
    </row>
    <row r="534" spans="1:88" ht="15" x14ac:dyDescent="0.25">
      <c r="A534" s="194">
        <v>4221</v>
      </c>
      <c r="B534" s="194">
        <v>7</v>
      </c>
      <c r="C534" s="195" t="s">
        <v>491</v>
      </c>
      <c r="D534" s="167">
        <v>7</v>
      </c>
      <c r="E534" s="120">
        <f>'[4]Sped FY 2021'!AB550</f>
        <v>213402.11187200135</v>
      </c>
      <c r="F534" s="120">
        <f>'[4]Sped FY 2021'!AK550</f>
        <v>51103.714640838705</v>
      </c>
      <c r="G534" s="120">
        <f>'[4]Sped FY 2021'!BP550</f>
        <v>0</v>
      </c>
      <c r="H534" s="120">
        <f>-'[4]Sped FY 2021'!CI550</f>
        <v>0</v>
      </c>
      <c r="I534" s="120">
        <f>'[4]Sped FY 2021'!CB550</f>
        <v>0</v>
      </c>
      <c r="J534" s="120">
        <f>'[4]Sped FY 2021'!BF550-'[4]Sped FY 2021'!BI550</f>
        <v>141666.90437734424</v>
      </c>
      <c r="K534" s="120">
        <f>'[4]Sped FY 2021'!CJ550</f>
        <v>17708.363047168023</v>
      </c>
      <c r="L534" s="138">
        <f t="shared" si="86"/>
        <v>423881.0939373523</v>
      </c>
      <c r="M534" s="134">
        <f t="shared" si="87"/>
        <v>0</v>
      </c>
      <c r="N534" s="158">
        <v>4221</v>
      </c>
      <c r="O534" s="159">
        <v>7</v>
      </c>
      <c r="P534" s="14" t="s">
        <v>491</v>
      </c>
      <c r="Q534" s="14">
        <v>7</v>
      </c>
      <c r="R534" s="120">
        <v>213402.11187200135</v>
      </c>
      <c r="S534" s="120">
        <v>51081.077574604904</v>
      </c>
      <c r="T534" s="120">
        <v>0</v>
      </c>
      <c r="U534" s="120">
        <v>0</v>
      </c>
      <c r="V534" s="120">
        <v>159395.64078412269</v>
      </c>
      <c r="W534" s="138">
        <v>423878.83023072896</v>
      </c>
      <c r="X534" s="152"/>
      <c r="Y534" s="19">
        <f t="shared" si="88"/>
        <v>0</v>
      </c>
      <c r="Z534" s="19">
        <f t="shared" si="88"/>
        <v>22.637066233801306</v>
      </c>
      <c r="AA534" s="19">
        <f t="shared" si="89"/>
        <v>0</v>
      </c>
      <c r="AB534" s="19">
        <f t="shared" si="90"/>
        <v>0</v>
      </c>
      <c r="AC534" s="19">
        <f t="shared" si="90"/>
        <v>0</v>
      </c>
      <c r="AD534" s="19">
        <f t="shared" si="90"/>
        <v>-17728.736406778451</v>
      </c>
      <c r="AE534" s="19">
        <f t="shared" si="91"/>
        <v>17708.363047168023</v>
      </c>
      <c r="AF534" s="19">
        <f t="shared" si="92"/>
        <v>2.2637066233437508</v>
      </c>
      <c r="AG534" s="112"/>
      <c r="AH534" s="117">
        <f>'[4]Sped FY 2021'!DZ550</f>
        <v>245</v>
      </c>
      <c r="AI534" s="19">
        <f t="shared" si="85"/>
        <v>0</v>
      </c>
      <c r="AJ534" s="19">
        <f t="shared" si="85"/>
        <v>9.239618870939309E-2</v>
      </c>
      <c r="AK534" s="19">
        <f t="shared" si="85"/>
        <v>0</v>
      </c>
      <c r="AL534" s="19">
        <f t="shared" si="85"/>
        <v>0</v>
      </c>
      <c r="AM534" s="19">
        <f t="shared" si="85"/>
        <v>0</v>
      </c>
      <c r="AN534" s="19">
        <f t="shared" si="84"/>
        <v>-72.36218941542225</v>
      </c>
      <c r="AO534" s="19">
        <f t="shared" si="84"/>
        <v>72.279032845583771</v>
      </c>
      <c r="AP534" s="19">
        <f t="shared" si="84"/>
        <v>9.2396188707908194E-3</v>
      </c>
      <c r="AQ534" s="118">
        <f>'[4]Sped FY 2021'!CR550</f>
        <v>64.498957684627001</v>
      </c>
      <c r="AR534" s="119">
        <f>'[4]Sped FY 2021'!CS550</f>
        <v>64.49025112069107</v>
      </c>
      <c r="AS534" s="188">
        <f>'[5]Sped FY 2021'!CO550</f>
        <v>0.59437925539778957</v>
      </c>
      <c r="AT534" s="189">
        <f>'[5]Sped FY 2021'!CQ550</f>
        <v>0.59438504840693418</v>
      </c>
      <c r="AW534" s="162"/>
      <c r="AX534" s="162"/>
      <c r="AY534" s="162"/>
      <c r="AZ534" s="162"/>
      <c r="BA534" s="162"/>
      <c r="BB534" s="162"/>
      <c r="BC534" s="162"/>
      <c r="BD534" s="162"/>
      <c r="BE534" s="162"/>
      <c r="BF534" s="162"/>
      <c r="BG534" s="162"/>
      <c r="BH534" s="162"/>
      <c r="BI534" s="162"/>
      <c r="BJ534" s="162"/>
      <c r="BK534" s="162"/>
      <c r="BL534" s="162"/>
      <c r="BM534" s="162"/>
      <c r="BN534" s="162"/>
      <c r="BO534" s="162"/>
      <c r="BP534" s="162"/>
      <c r="BQ534" s="162"/>
      <c r="BR534" s="162"/>
      <c r="BS534" s="162"/>
      <c r="BT534" s="162"/>
      <c r="BU534" s="162"/>
      <c r="BV534" s="162"/>
      <c r="BW534" s="162"/>
      <c r="BX534" s="162"/>
      <c r="BY534" s="162"/>
      <c r="BZ534" s="162"/>
      <c r="CA534" s="162"/>
      <c r="CB534" s="162"/>
      <c r="CC534" s="162"/>
      <c r="CD534" s="162"/>
      <c r="CE534" s="162"/>
      <c r="CF534" s="162"/>
      <c r="CG534" s="162"/>
      <c r="CH534" s="162"/>
      <c r="CI534" s="162"/>
      <c r="CJ534" s="162"/>
    </row>
    <row r="535" spans="1:88" ht="15" x14ac:dyDescent="0.25">
      <c r="A535" s="194">
        <v>4223</v>
      </c>
      <c r="B535" s="194">
        <v>7</v>
      </c>
      <c r="C535" s="195" t="s">
        <v>492</v>
      </c>
      <c r="D535" s="167">
        <v>7</v>
      </c>
      <c r="E535" s="120">
        <f>'[4]Sped FY 2021'!AB551</f>
        <v>167791.54538235141</v>
      </c>
      <c r="F535" s="120">
        <f>'[4]Sped FY 2021'!AK551</f>
        <v>42837.921475728937</v>
      </c>
      <c r="G535" s="120">
        <f>'[4]Sped FY 2021'!BP551</f>
        <v>0</v>
      </c>
      <c r="H535" s="120">
        <f>-'[4]Sped FY 2021'!CI551</f>
        <v>0</v>
      </c>
      <c r="I535" s="120">
        <f>'[4]Sped FY 2021'!CB551</f>
        <v>0</v>
      </c>
      <c r="J535" s="120">
        <f>'[4]Sped FY 2021'!BF551-'[4]Sped FY 2021'!BI551</f>
        <v>169996.81132457749</v>
      </c>
      <c r="K535" s="120">
        <f>'[4]Sped FY 2021'!CJ551</f>
        <v>21249.601415572171</v>
      </c>
      <c r="L535" s="138">
        <f t="shared" si="86"/>
        <v>401875.87959823001</v>
      </c>
      <c r="M535" s="134">
        <f t="shared" si="87"/>
        <v>0</v>
      </c>
      <c r="N535" s="158">
        <v>4223</v>
      </c>
      <c r="O535" s="159">
        <v>7</v>
      </c>
      <c r="P535" s="14" t="s">
        <v>492</v>
      </c>
      <c r="Q535" s="14">
        <v>7</v>
      </c>
      <c r="R535" s="120">
        <v>167791.54538235141</v>
      </c>
      <c r="S535" s="120">
        <v>42784.087068708432</v>
      </c>
      <c r="T535" s="120">
        <v>0</v>
      </c>
      <c r="U535" s="120">
        <v>0</v>
      </c>
      <c r="V535" s="120">
        <v>191294.86370646808</v>
      </c>
      <c r="W535" s="138">
        <v>401870.4961575279</v>
      </c>
      <c r="X535" s="152"/>
      <c r="Y535" s="19">
        <f t="shared" si="88"/>
        <v>0</v>
      </c>
      <c r="Z535" s="19">
        <f t="shared" si="88"/>
        <v>53.834407020505751</v>
      </c>
      <c r="AA535" s="19">
        <f t="shared" si="89"/>
        <v>0</v>
      </c>
      <c r="AB535" s="19">
        <f t="shared" si="90"/>
        <v>0</v>
      </c>
      <c r="AC535" s="19">
        <f t="shared" si="90"/>
        <v>0</v>
      </c>
      <c r="AD535" s="19">
        <f t="shared" si="90"/>
        <v>-21298.052381890593</v>
      </c>
      <c r="AE535" s="19">
        <f t="shared" si="91"/>
        <v>21249.601415572171</v>
      </c>
      <c r="AF535" s="19">
        <f t="shared" si="92"/>
        <v>5.3834407021058723</v>
      </c>
      <c r="AG535" s="112"/>
      <c r="AH535" s="117">
        <f>'[4]Sped FY 2021'!DZ551</f>
        <v>215</v>
      </c>
      <c r="AI535" s="19">
        <f t="shared" si="85"/>
        <v>0</v>
      </c>
      <c r="AJ535" s="19">
        <f t="shared" si="85"/>
        <v>0.25039259079304999</v>
      </c>
      <c r="AK535" s="19">
        <f t="shared" si="85"/>
        <v>0</v>
      </c>
      <c r="AL535" s="19">
        <f t="shared" si="85"/>
        <v>0</v>
      </c>
      <c r="AM535" s="19">
        <f t="shared" si="85"/>
        <v>0</v>
      </c>
      <c r="AN535" s="19">
        <f t="shared" si="84"/>
        <v>-99.060708752979508</v>
      </c>
      <c r="AO535" s="19">
        <f t="shared" si="84"/>
        <v>98.835355421265916</v>
      </c>
      <c r="AP535" s="19">
        <f t="shared" si="84"/>
        <v>2.5039259079562198E-2</v>
      </c>
      <c r="AQ535" s="118">
        <f>'[4]Sped FY 2021'!CR551</f>
        <v>84.24371374707259</v>
      </c>
      <c r="AR535" s="119">
        <f>'[4]Sped FY 2021'!CS551</f>
        <v>84.222093503289031</v>
      </c>
      <c r="AS535" s="188">
        <f>'[5]Sped FY 2021'!CO551</f>
        <v>0.54855271745184919</v>
      </c>
      <c r="AT535" s="189">
        <f>'[5]Sped FY 2021'!CQ551</f>
        <v>0.54856544048778932</v>
      </c>
      <c r="AU535" s="166"/>
      <c r="AV535" s="166"/>
      <c r="AW535" s="166"/>
      <c r="AX535" s="166"/>
      <c r="AY535" s="166"/>
      <c r="AZ535" s="166"/>
      <c r="BA535" s="166"/>
      <c r="BB535" s="166"/>
      <c r="BC535" s="166"/>
      <c r="BD535" s="166"/>
      <c r="BE535" s="166"/>
      <c r="BF535" s="166"/>
      <c r="BG535" s="166"/>
      <c r="BH535" s="166"/>
      <c r="BI535" s="166"/>
      <c r="BJ535" s="166"/>
      <c r="BK535" s="166"/>
      <c r="BL535" s="166"/>
      <c r="BM535" s="166"/>
      <c r="BN535" s="166"/>
      <c r="BO535" s="166"/>
      <c r="BP535" s="166"/>
      <c r="BQ535" s="166"/>
      <c r="BR535" s="166"/>
      <c r="BS535" s="166"/>
      <c r="BT535" s="166"/>
      <c r="BU535" s="166"/>
      <c r="BV535" s="166"/>
      <c r="BW535" s="166"/>
      <c r="BX535" s="166"/>
      <c r="BY535" s="166"/>
      <c r="BZ535" s="166"/>
      <c r="CA535" s="166"/>
      <c r="CB535" s="166"/>
      <c r="CC535" s="166"/>
      <c r="CD535" s="166"/>
      <c r="CE535" s="166"/>
      <c r="CF535" s="166"/>
      <c r="CG535" s="166"/>
      <c r="CH535" s="166"/>
      <c r="CI535" s="166"/>
      <c r="CJ535" s="166"/>
    </row>
    <row r="536" spans="1:88" ht="15" x14ac:dyDescent="0.25">
      <c r="A536" s="194">
        <v>4224</v>
      </c>
      <c r="B536" s="194">
        <v>7</v>
      </c>
      <c r="C536" s="195" t="s">
        <v>493</v>
      </c>
      <c r="D536" s="167">
        <v>7</v>
      </c>
      <c r="E536" s="120">
        <f>'[4]Sped FY 2021'!AB552</f>
        <v>75881.324277081381</v>
      </c>
      <c r="F536" s="120">
        <f>'[4]Sped FY 2021'!AK552</f>
        <v>17690.620934103947</v>
      </c>
      <c r="G536" s="120">
        <f>'[4]Sped FY 2021'!BP552</f>
        <v>0</v>
      </c>
      <c r="H536" s="120">
        <f>-'[4]Sped FY 2021'!CI552</f>
        <v>0</v>
      </c>
      <c r="I536" s="120">
        <f>'[4]Sped FY 2021'!CB552</f>
        <v>0</v>
      </c>
      <c r="J536" s="120">
        <f>'[4]Sped FY 2021'!BF552-'[4]Sped FY 2021'!BI552</f>
        <v>57321.64021578533</v>
      </c>
      <c r="K536" s="120">
        <f>'[4]Sped FY 2021'!CJ552</f>
        <v>7165.2050269731617</v>
      </c>
      <c r="L536" s="138">
        <f t="shared" si="86"/>
        <v>158058.79045394383</v>
      </c>
      <c r="M536" s="134">
        <f t="shared" si="87"/>
        <v>0</v>
      </c>
      <c r="N536" s="158">
        <v>4224</v>
      </c>
      <c r="O536" s="159">
        <v>7</v>
      </c>
      <c r="P536" s="14" t="s">
        <v>493</v>
      </c>
      <c r="Q536" s="14">
        <v>7</v>
      </c>
      <c r="R536" s="120">
        <v>75881.324277081381</v>
      </c>
      <c r="S536" s="120">
        <v>17668.002841227142</v>
      </c>
      <c r="T536" s="120">
        <v>0</v>
      </c>
      <c r="U536" s="120">
        <v>0</v>
      </c>
      <c r="V536" s="120">
        <v>64507.201526347628</v>
      </c>
      <c r="W536" s="138">
        <v>158056.52864465615</v>
      </c>
      <c r="X536" s="152"/>
      <c r="Y536" s="19">
        <f t="shared" si="88"/>
        <v>0</v>
      </c>
      <c r="Z536" s="19">
        <f t="shared" si="88"/>
        <v>22.61809287680444</v>
      </c>
      <c r="AA536" s="19">
        <f t="shared" si="89"/>
        <v>0</v>
      </c>
      <c r="AB536" s="19">
        <f t="shared" si="90"/>
        <v>0</v>
      </c>
      <c r="AC536" s="19">
        <f t="shared" si="90"/>
        <v>0</v>
      </c>
      <c r="AD536" s="19">
        <f t="shared" si="90"/>
        <v>-7185.5613105622979</v>
      </c>
      <c r="AE536" s="19">
        <f t="shared" si="91"/>
        <v>7165.2050269731617</v>
      </c>
      <c r="AF536" s="19">
        <f t="shared" si="92"/>
        <v>2.2618092876800802</v>
      </c>
      <c r="AG536" s="112"/>
      <c r="AH536" s="117">
        <f>'[4]Sped FY 2021'!DZ552</f>
        <v>137</v>
      </c>
      <c r="AI536" s="19">
        <f t="shared" si="85"/>
        <v>0</v>
      </c>
      <c r="AJ536" s="19">
        <f t="shared" si="85"/>
        <v>0.16509556844382803</v>
      </c>
      <c r="AK536" s="19">
        <f t="shared" si="85"/>
        <v>0</v>
      </c>
      <c r="AL536" s="19">
        <f t="shared" si="85"/>
        <v>0</v>
      </c>
      <c r="AM536" s="19">
        <f t="shared" si="85"/>
        <v>0</v>
      </c>
      <c r="AN536" s="19">
        <f t="shared" si="84"/>
        <v>-52.449352631841592</v>
      </c>
      <c r="AO536" s="19">
        <f t="shared" si="84"/>
        <v>52.300766620242058</v>
      </c>
      <c r="AP536" s="19">
        <f t="shared" si="84"/>
        <v>1.6509556844380147E-2</v>
      </c>
      <c r="AQ536" s="118">
        <f>'[4]Sped FY 2021'!CR552</f>
        <v>52.317276177086391</v>
      </c>
      <c r="AR536" s="119">
        <f>'[4]Sped FY 2021'!CS552</f>
        <v>52.300766620242008</v>
      </c>
      <c r="AS536" s="188">
        <f>'[5]Sped FY 2021'!CO552</f>
        <v>0.6096867960108463</v>
      </c>
      <c r="AT536" s="189">
        <f>'[5]Sped FY 2021'!CQ552</f>
        <v>0.60970048536196686</v>
      </c>
      <c r="AU536" s="166"/>
      <c r="AV536" s="166"/>
      <c r="AW536" s="166"/>
      <c r="AX536" s="166"/>
      <c r="AY536" s="166"/>
      <c r="AZ536" s="166"/>
      <c r="BA536" s="166"/>
      <c r="BB536" s="166"/>
      <c r="BC536" s="166"/>
      <c r="BD536" s="166"/>
      <c r="BE536" s="166"/>
      <c r="BF536" s="166"/>
      <c r="BG536" s="166"/>
      <c r="BH536" s="166"/>
      <c r="BI536" s="166"/>
      <c r="BJ536" s="166"/>
      <c r="BK536" s="166"/>
      <c r="BL536" s="166"/>
      <c r="BM536" s="166"/>
      <c r="BN536" s="166"/>
      <c r="BO536" s="166"/>
      <c r="BP536" s="166"/>
      <c r="BQ536" s="166"/>
      <c r="BR536" s="166"/>
      <c r="BS536" s="166"/>
      <c r="BT536" s="166"/>
      <c r="BU536" s="166"/>
      <c r="BV536" s="166"/>
      <c r="BW536" s="166"/>
      <c r="BX536" s="166"/>
      <c r="BY536" s="166"/>
      <c r="BZ536" s="166"/>
      <c r="CA536" s="166"/>
      <c r="CB536" s="166"/>
      <c r="CC536" s="166"/>
      <c r="CD536" s="166"/>
      <c r="CE536" s="166"/>
      <c r="CF536" s="166"/>
      <c r="CG536" s="166"/>
      <c r="CH536" s="166"/>
      <c r="CI536" s="166"/>
      <c r="CJ536" s="166"/>
    </row>
    <row r="537" spans="1:88" ht="15" x14ac:dyDescent="0.25">
      <c r="A537" s="194">
        <v>4225</v>
      </c>
      <c r="B537" s="194">
        <v>7</v>
      </c>
      <c r="C537" s="195" t="s">
        <v>494</v>
      </c>
      <c r="D537" s="167">
        <v>7</v>
      </c>
      <c r="E537" s="120">
        <f>'[4]Sped FY 2021'!AB553</f>
        <v>225278.23730057376</v>
      </c>
      <c r="F537" s="120">
        <f>'[4]Sped FY 2021'!AK553</f>
        <v>20542.503651043458</v>
      </c>
      <c r="G537" s="120">
        <f>'[4]Sped FY 2021'!BP553</f>
        <v>0</v>
      </c>
      <c r="H537" s="120">
        <f>-'[4]Sped FY 2021'!CI553</f>
        <v>0</v>
      </c>
      <c r="I537" s="120">
        <f>'[4]Sped FY 2021'!CB553</f>
        <v>0</v>
      </c>
      <c r="J537" s="120">
        <f>'[4]Sped FY 2021'!BF553-'[4]Sped FY 2021'!BI553</f>
        <v>163945.24206184913</v>
      </c>
      <c r="K537" s="120">
        <f>'[4]Sped FY 2021'!CJ553</f>
        <v>20493.155257731127</v>
      </c>
      <c r="L537" s="138">
        <f t="shared" si="86"/>
        <v>430259.1382711975</v>
      </c>
      <c r="M537" s="134">
        <f t="shared" si="87"/>
        <v>0</v>
      </c>
      <c r="N537" s="158">
        <v>4225</v>
      </c>
      <c r="O537" s="159">
        <v>7</v>
      </c>
      <c r="P537" s="14" t="s">
        <v>494</v>
      </c>
      <c r="Q537" s="14">
        <v>7</v>
      </c>
      <c r="R537" s="120">
        <v>225278.23730057376</v>
      </c>
      <c r="S537" s="120">
        <v>20647.753476538273</v>
      </c>
      <c r="T537" s="120">
        <v>0</v>
      </c>
      <c r="U537" s="120">
        <v>0</v>
      </c>
      <c r="V537" s="120">
        <v>184343.67247663494</v>
      </c>
      <c r="W537" s="138">
        <v>430269.66325374693</v>
      </c>
      <c r="X537" s="152"/>
      <c r="Y537" s="19">
        <f t="shared" si="88"/>
        <v>0</v>
      </c>
      <c r="Z537" s="19">
        <f t="shared" si="88"/>
        <v>-105.24982549481501</v>
      </c>
      <c r="AA537" s="19">
        <f t="shared" si="89"/>
        <v>0</v>
      </c>
      <c r="AB537" s="19">
        <f t="shared" si="90"/>
        <v>0</v>
      </c>
      <c r="AC537" s="19">
        <f t="shared" si="90"/>
        <v>0</v>
      </c>
      <c r="AD537" s="19">
        <f t="shared" si="90"/>
        <v>-20398.430414785806</v>
      </c>
      <c r="AE537" s="19">
        <f t="shared" si="91"/>
        <v>20493.155257731127</v>
      </c>
      <c r="AF537" s="19">
        <f t="shared" si="92"/>
        <v>-10.524982549424749</v>
      </c>
      <c r="AG537" s="112"/>
      <c r="AH537" s="117">
        <f>'[4]Sped FY 2021'!DZ553</f>
        <v>390</v>
      </c>
      <c r="AI537" s="19">
        <f t="shared" si="85"/>
        <v>0</v>
      </c>
      <c r="AJ537" s="19">
        <f t="shared" si="85"/>
        <v>-0.2698713474226026</v>
      </c>
      <c r="AK537" s="19">
        <f t="shared" si="85"/>
        <v>0</v>
      </c>
      <c r="AL537" s="19">
        <f t="shared" si="85"/>
        <v>0</v>
      </c>
      <c r="AM537" s="19">
        <f t="shared" si="85"/>
        <v>0</v>
      </c>
      <c r="AN537" s="19">
        <f t="shared" si="84"/>
        <v>-52.303667730220013</v>
      </c>
      <c r="AO537" s="19">
        <f t="shared" si="84"/>
        <v>52.546551942900322</v>
      </c>
      <c r="AP537" s="19">
        <f t="shared" si="84"/>
        <v>-2.6987134742114741E-2</v>
      </c>
      <c r="AQ537" s="118">
        <f>'[4]Sped FY 2021'!CR553</f>
        <v>18.856054618524002</v>
      </c>
      <c r="AR537" s="119">
        <f>'[4]Sped FY 2021'!CS553</f>
        <v>18.880531322127315</v>
      </c>
      <c r="AS537" s="188">
        <f>'[5]Sped FY 2021'!CO553</f>
        <v>0.52008923482645031</v>
      </c>
      <c r="AT537" s="189">
        <f>'[5]Sped FY 2021'!CQ553</f>
        <v>0.52006015162330543</v>
      </c>
      <c r="AU537" s="163"/>
      <c r="AV537" s="164"/>
      <c r="AW537" s="165"/>
      <c r="AX537" s="165"/>
      <c r="AY537" s="165"/>
      <c r="AZ537" s="165"/>
      <c r="BA537" s="165"/>
      <c r="BB537" s="165"/>
      <c r="BC537" s="165"/>
      <c r="BD537" s="165"/>
      <c r="BE537" s="165"/>
      <c r="BF537" s="165"/>
      <c r="BG537" s="165"/>
      <c r="BH537" s="165"/>
      <c r="BI537" s="165"/>
      <c r="BJ537" s="165"/>
      <c r="BK537" s="165"/>
      <c r="BL537" s="165"/>
      <c r="BM537" s="165"/>
      <c r="BN537" s="165"/>
      <c r="BO537" s="165"/>
      <c r="BP537" s="165"/>
      <c r="BQ537" s="165"/>
      <c r="BR537" s="165"/>
      <c r="BS537" s="165"/>
      <c r="BT537" s="165"/>
      <c r="BU537" s="165"/>
      <c r="BV537" s="165"/>
      <c r="BW537" s="165"/>
      <c r="BX537" s="165"/>
      <c r="BY537" s="165"/>
      <c r="BZ537" s="165"/>
      <c r="CA537" s="165"/>
      <c r="CB537" s="165"/>
      <c r="CC537" s="165"/>
      <c r="CD537" s="165"/>
      <c r="CE537" s="165"/>
      <c r="CF537" s="165"/>
      <c r="CG537" s="165"/>
      <c r="CH537" s="165"/>
      <c r="CI537" s="165"/>
      <c r="CJ537" s="165"/>
    </row>
    <row r="538" spans="1:88" ht="15" x14ac:dyDescent="0.25">
      <c r="A538" s="194">
        <v>4226</v>
      </c>
      <c r="B538" s="194">
        <v>7</v>
      </c>
      <c r="C538" s="195" t="s">
        <v>495</v>
      </c>
      <c r="D538" s="167">
        <v>7</v>
      </c>
      <c r="E538" s="120">
        <f>'[4]Sped FY 2021'!AB554</f>
        <v>628531.58749244618</v>
      </c>
      <c r="F538" s="120">
        <f>'[4]Sped FY 2021'!AK554</f>
        <v>564475.3687428846</v>
      </c>
      <c r="G538" s="120">
        <f>'[4]Sped FY 2021'!BP554</f>
        <v>0</v>
      </c>
      <c r="H538" s="120">
        <f>-'[4]Sped FY 2021'!CI554</f>
        <v>0</v>
      </c>
      <c r="I538" s="120">
        <f>'[4]Sped FY 2021'!CB554</f>
        <v>0</v>
      </c>
      <c r="J538" s="120">
        <f>'[4]Sped FY 2021'!BF554-'[4]Sped FY 2021'!BI554</f>
        <v>599455.04796423367</v>
      </c>
      <c r="K538" s="120">
        <f>'[4]Sped FY 2021'!CJ554</f>
        <v>74931.880995529151</v>
      </c>
      <c r="L538" s="138">
        <f t="shared" si="86"/>
        <v>1867393.8851950937</v>
      </c>
      <c r="M538" s="134">
        <f t="shared" si="87"/>
        <v>0</v>
      </c>
      <c r="N538" s="158">
        <v>4226</v>
      </c>
      <c r="O538" s="159">
        <v>7</v>
      </c>
      <c r="P538" s="14" t="s">
        <v>495</v>
      </c>
      <c r="Q538" s="14">
        <v>7</v>
      </c>
      <c r="R538" s="120">
        <v>620840.3341315412</v>
      </c>
      <c r="S538" s="120">
        <v>568944.17928425909</v>
      </c>
      <c r="T538" s="120">
        <v>0</v>
      </c>
      <c r="U538" s="120">
        <v>0</v>
      </c>
      <c r="V538" s="120">
        <v>677287.12749734009</v>
      </c>
      <c r="W538" s="138">
        <v>1867071.6409131405</v>
      </c>
      <c r="X538" s="152"/>
      <c r="Y538" s="19">
        <f t="shared" si="88"/>
        <v>7691.253360904986</v>
      </c>
      <c r="Z538" s="19">
        <f t="shared" si="88"/>
        <v>-4468.8105413744925</v>
      </c>
      <c r="AA538" s="19">
        <f t="shared" si="89"/>
        <v>0</v>
      </c>
      <c r="AB538" s="19">
        <f t="shared" si="90"/>
        <v>0</v>
      </c>
      <c r="AC538" s="19">
        <f t="shared" si="90"/>
        <v>0</v>
      </c>
      <c r="AD538" s="19">
        <f t="shared" si="90"/>
        <v>-77832.079533106415</v>
      </c>
      <c r="AE538" s="19">
        <f t="shared" si="91"/>
        <v>74931.880995529151</v>
      </c>
      <c r="AF538" s="19">
        <f t="shared" si="92"/>
        <v>322.2442819532007</v>
      </c>
      <c r="AG538" s="112"/>
      <c r="AH538" s="117">
        <f>'[4]Sped FY 2021'!DZ554</f>
        <v>115</v>
      </c>
      <c r="AI538" s="19">
        <f t="shared" si="85"/>
        <v>66.880464007869449</v>
      </c>
      <c r="AJ538" s="19">
        <f t="shared" si="85"/>
        <v>-38.859222098908631</v>
      </c>
      <c r="AK538" s="19">
        <f t="shared" si="85"/>
        <v>0</v>
      </c>
      <c r="AL538" s="19">
        <f t="shared" si="85"/>
        <v>0</v>
      </c>
      <c r="AM538" s="19">
        <f t="shared" si="85"/>
        <v>0</v>
      </c>
      <c r="AN538" s="19">
        <f t="shared" si="84"/>
        <v>-676.80069159222967</v>
      </c>
      <c r="AO538" s="19">
        <f t="shared" si="84"/>
        <v>651.58157387416657</v>
      </c>
      <c r="AP538" s="19">
        <f t="shared" si="84"/>
        <v>2.8021241908973975</v>
      </c>
      <c r="AQ538" s="118">
        <f>'[4]Sped FY 2021'!CR554</f>
        <v>548.47639540194257</v>
      </c>
      <c r="AR538" s="119">
        <f>'[4]Sped FY 2021'!CS554</f>
        <v>545.79102638566587</v>
      </c>
      <c r="AS538" s="188">
        <f>'[5]Sped FY 2021'!CO554</f>
        <v>0.54771956220544471</v>
      </c>
      <c r="AT538" s="189">
        <f>'[5]Sped FY 2021'!CQ554</f>
        <v>0.54793835794536783</v>
      </c>
      <c r="AU538" s="163"/>
      <c r="AV538" s="164"/>
      <c r="AW538" s="165"/>
      <c r="AX538" s="165"/>
      <c r="AY538" s="165"/>
      <c r="AZ538" s="165"/>
      <c r="BA538" s="165"/>
      <c r="BB538" s="165"/>
      <c r="BC538" s="165"/>
      <c r="BD538" s="165"/>
      <c r="BE538" s="165"/>
      <c r="BF538" s="165"/>
      <c r="BG538" s="165"/>
      <c r="BH538" s="165"/>
      <c r="BI538" s="165"/>
      <c r="BJ538" s="165"/>
      <c r="BK538" s="165"/>
      <c r="BL538" s="165"/>
      <c r="BM538" s="165"/>
      <c r="BN538" s="165"/>
      <c r="BO538" s="165"/>
      <c r="BP538" s="165"/>
      <c r="BQ538" s="165"/>
      <c r="BR538" s="165"/>
      <c r="BS538" s="165"/>
      <c r="BT538" s="165"/>
      <c r="BU538" s="165"/>
      <c r="BV538" s="165"/>
      <c r="BW538" s="165"/>
      <c r="BX538" s="165"/>
      <c r="BY538" s="165"/>
      <c r="BZ538" s="165"/>
      <c r="CA538" s="165"/>
      <c r="CB538" s="165"/>
      <c r="CC538" s="165"/>
      <c r="CD538" s="165"/>
      <c r="CE538" s="165"/>
      <c r="CF538" s="165"/>
      <c r="CG538" s="165"/>
      <c r="CH538" s="165"/>
      <c r="CI538" s="165"/>
      <c r="CJ538" s="165"/>
    </row>
    <row r="539" spans="1:88" ht="15" x14ac:dyDescent="0.25">
      <c r="A539" s="194">
        <v>4227</v>
      </c>
      <c r="B539" s="194">
        <v>7</v>
      </c>
      <c r="C539" s="195" t="s">
        <v>496</v>
      </c>
      <c r="D539" s="167">
        <v>7</v>
      </c>
      <c r="E539" s="120">
        <f>'[4]Sped FY 2021'!AB555</f>
        <v>573389.63263789203</v>
      </c>
      <c r="F539" s="120">
        <f>'[4]Sped FY 2021'!AK555</f>
        <v>360872.68644837372</v>
      </c>
      <c r="G539" s="120">
        <f>'[4]Sped FY 2021'!BP555</f>
        <v>0</v>
      </c>
      <c r="H539" s="120">
        <f>-'[4]Sped FY 2021'!CI555</f>
        <v>0</v>
      </c>
      <c r="I539" s="120">
        <f>'[4]Sped FY 2021'!CB555</f>
        <v>0</v>
      </c>
      <c r="J539" s="120">
        <f>'[4]Sped FY 2021'!BF555-'[4]Sped FY 2021'!BI555</f>
        <v>356140.73054486461</v>
      </c>
      <c r="K539" s="120">
        <f>'[4]Sped FY 2021'!CJ555</f>
        <v>44517.591318108047</v>
      </c>
      <c r="L539" s="138">
        <f t="shared" si="86"/>
        <v>1334920.6409492386</v>
      </c>
      <c r="M539" s="134">
        <f t="shared" si="87"/>
        <v>0</v>
      </c>
      <c r="N539" s="158">
        <v>4227</v>
      </c>
      <c r="O539" s="159">
        <v>7</v>
      </c>
      <c r="P539" s="14" t="s">
        <v>496</v>
      </c>
      <c r="Q539" s="14">
        <v>7</v>
      </c>
      <c r="R539" s="120">
        <v>511870.7552232109</v>
      </c>
      <c r="S539" s="120">
        <v>395313.81217861315</v>
      </c>
      <c r="T539" s="120">
        <v>0</v>
      </c>
      <c r="U539" s="120">
        <v>0</v>
      </c>
      <c r="V539" s="120">
        <v>425028.29837897018</v>
      </c>
      <c r="W539" s="138">
        <v>1332212.8657807943</v>
      </c>
      <c r="X539" s="152"/>
      <c r="Y539" s="19">
        <f t="shared" si="88"/>
        <v>61518.877414681134</v>
      </c>
      <c r="Z539" s="19">
        <f t="shared" si="88"/>
        <v>-34441.125730239437</v>
      </c>
      <c r="AA539" s="19">
        <f t="shared" si="89"/>
        <v>0</v>
      </c>
      <c r="AB539" s="19">
        <f t="shared" si="90"/>
        <v>0</v>
      </c>
      <c r="AC539" s="19">
        <f t="shared" si="90"/>
        <v>0</v>
      </c>
      <c r="AD539" s="19">
        <f t="shared" si="90"/>
        <v>-68887.567834105575</v>
      </c>
      <c r="AE539" s="19">
        <f t="shared" si="91"/>
        <v>44517.591318108047</v>
      </c>
      <c r="AF539" s="19">
        <f t="shared" si="92"/>
        <v>2707.7751684442628</v>
      </c>
      <c r="AG539" s="112"/>
      <c r="AH539" s="117">
        <f>'[4]Sped FY 2021'!DZ555</f>
        <v>476</v>
      </c>
      <c r="AI539" s="19">
        <f t="shared" si="85"/>
        <v>129.24133910647296</v>
      </c>
      <c r="AJ539" s="19">
        <f t="shared" si="85"/>
        <v>-72.355306155965209</v>
      </c>
      <c r="AK539" s="19">
        <f t="shared" si="85"/>
        <v>0</v>
      </c>
      <c r="AL539" s="19">
        <f t="shared" si="85"/>
        <v>0</v>
      </c>
      <c r="AM539" s="19">
        <f t="shared" si="85"/>
        <v>0</v>
      </c>
      <c r="AN539" s="19">
        <f t="shared" si="84"/>
        <v>-144.72178116408733</v>
      </c>
      <c r="AO539" s="19">
        <f t="shared" si="84"/>
        <v>93.524351508630346</v>
      </c>
      <c r="AP539" s="19">
        <f t="shared" si="84"/>
        <v>5.6886032950509726</v>
      </c>
      <c r="AQ539" s="118">
        <f>'[4]Sped FY 2021'!CR555</f>
        <v>102.99972010921609</v>
      </c>
      <c r="AR539" s="119">
        <f>'[4]Sped FY 2021'!CS555</f>
        <v>96.567950112911419</v>
      </c>
      <c r="AS539" s="188">
        <f>'[5]Sped FY 2021'!CO555</f>
        <v>0.71051531454837968</v>
      </c>
      <c r="AT539" s="189">
        <f>'[5]Sped FY 2021'!CQ555</f>
        <v>0.71247826954346738</v>
      </c>
      <c r="AU539" s="163"/>
      <c r="AV539" s="164"/>
      <c r="AW539" s="165"/>
      <c r="AX539" s="165"/>
      <c r="AY539" s="165"/>
      <c r="AZ539" s="165"/>
      <c r="BA539" s="165"/>
      <c r="BB539" s="165"/>
      <c r="BC539" s="165"/>
      <c r="BD539" s="165"/>
      <c r="BE539" s="165"/>
      <c r="BF539" s="165"/>
      <c r="BG539" s="165"/>
      <c r="BH539" s="165"/>
      <c r="BI539" s="165"/>
      <c r="BJ539" s="165"/>
      <c r="BK539" s="165"/>
      <c r="BL539" s="165"/>
      <c r="BM539" s="165"/>
      <c r="BN539" s="165"/>
      <c r="BO539" s="165"/>
      <c r="BP539" s="165"/>
      <c r="BQ539" s="165"/>
      <c r="BR539" s="165"/>
      <c r="BS539" s="165"/>
      <c r="BT539" s="165"/>
      <c r="BU539" s="165"/>
      <c r="BV539" s="165"/>
      <c r="BW539" s="165"/>
      <c r="BX539" s="165"/>
      <c r="BY539" s="165"/>
      <c r="BZ539" s="165"/>
      <c r="CA539" s="165"/>
      <c r="CB539" s="165"/>
      <c r="CC539" s="165"/>
      <c r="CD539" s="165"/>
      <c r="CE539" s="165"/>
      <c r="CF539" s="165"/>
      <c r="CG539" s="165"/>
      <c r="CH539" s="165"/>
      <c r="CI539" s="165"/>
      <c r="CJ539" s="165"/>
    </row>
    <row r="540" spans="1:88" ht="15" x14ac:dyDescent="0.25">
      <c r="A540" s="194">
        <v>4228</v>
      </c>
      <c r="B540" s="194">
        <v>7</v>
      </c>
      <c r="C540" s="195" t="s">
        <v>497</v>
      </c>
      <c r="D540" s="167">
        <v>7</v>
      </c>
      <c r="E540" s="120">
        <f>'[4]Sped FY 2021'!AB556</f>
        <v>206949.75869338456</v>
      </c>
      <c r="F540" s="120">
        <f>'[4]Sped FY 2021'!AK556</f>
        <v>59335.772386792734</v>
      </c>
      <c r="G540" s="120">
        <f>'[4]Sped FY 2021'!BP556</f>
        <v>0</v>
      </c>
      <c r="H540" s="120">
        <f>-'[4]Sped FY 2021'!CI556</f>
        <v>0</v>
      </c>
      <c r="I540" s="120">
        <f>'[4]Sped FY 2021'!CB556</f>
        <v>0</v>
      </c>
      <c r="J540" s="120">
        <f>'[4]Sped FY 2021'!BF556-'[4]Sped FY 2021'!BI556</f>
        <v>186521.35508759992</v>
      </c>
      <c r="K540" s="120">
        <f>'[4]Sped FY 2021'!CJ556</f>
        <v>23315.169385949976</v>
      </c>
      <c r="L540" s="138">
        <f t="shared" si="86"/>
        <v>476122.0555537272</v>
      </c>
      <c r="M540" s="134">
        <f t="shared" si="87"/>
        <v>0</v>
      </c>
      <c r="N540" s="158">
        <v>4228</v>
      </c>
      <c r="O540" s="159">
        <v>7</v>
      </c>
      <c r="P540" s="14" t="s">
        <v>497</v>
      </c>
      <c r="Q540" s="14">
        <v>7</v>
      </c>
      <c r="R540" s="120">
        <v>206949.75869338456</v>
      </c>
      <c r="S540" s="120">
        <v>59299.983907296635</v>
      </c>
      <c r="T540" s="120">
        <v>0</v>
      </c>
      <c r="U540" s="120">
        <v>0</v>
      </c>
      <c r="V540" s="120">
        <v>209868.73410509637</v>
      </c>
      <c r="W540" s="138">
        <v>476118.47670577758</v>
      </c>
      <c r="X540" s="152"/>
      <c r="Y540" s="19">
        <f t="shared" si="88"/>
        <v>0</v>
      </c>
      <c r="Z540" s="19">
        <f t="shared" si="88"/>
        <v>35.788479496099171</v>
      </c>
      <c r="AA540" s="19">
        <f t="shared" si="89"/>
        <v>0</v>
      </c>
      <c r="AB540" s="19">
        <f t="shared" si="90"/>
        <v>0</v>
      </c>
      <c r="AC540" s="19">
        <f t="shared" si="90"/>
        <v>0</v>
      </c>
      <c r="AD540" s="19">
        <f t="shared" si="90"/>
        <v>-23347.379017496452</v>
      </c>
      <c r="AE540" s="19">
        <f t="shared" si="91"/>
        <v>23315.169385949976</v>
      </c>
      <c r="AF540" s="19">
        <f t="shared" si="92"/>
        <v>3.5788479496259242</v>
      </c>
      <c r="AG540" s="112"/>
      <c r="AH540" s="117">
        <f>'[4]Sped FY 2021'!DZ556</f>
        <v>443</v>
      </c>
      <c r="AI540" s="19">
        <f t="shared" si="85"/>
        <v>0</v>
      </c>
      <c r="AJ540" s="19">
        <f t="shared" si="85"/>
        <v>8.0786635431375098E-2</v>
      </c>
      <c r="AK540" s="19">
        <f t="shared" si="85"/>
        <v>0</v>
      </c>
      <c r="AL540" s="19">
        <f t="shared" si="85"/>
        <v>0</v>
      </c>
      <c r="AM540" s="19">
        <f t="shared" si="85"/>
        <v>0</v>
      </c>
      <c r="AN540" s="19">
        <f t="shared" si="84"/>
        <v>-52.702887172678224</v>
      </c>
      <c r="AO540" s="19">
        <f t="shared" si="84"/>
        <v>52.63017920079001</v>
      </c>
      <c r="AP540" s="19">
        <f t="shared" si="84"/>
        <v>8.078663543173643E-3</v>
      </c>
      <c r="AQ540" s="118">
        <f>'[4]Sped FY 2021'!CR556</f>
        <v>47.435954724068424</v>
      </c>
      <c r="AR540" s="119">
        <f>'[4]Sped FY 2021'!CS556</f>
        <v>47.428665828040671</v>
      </c>
      <c r="AS540" s="188">
        <f>'[5]Sped FY 2021'!CO556</f>
        <v>0.5798957518201161</v>
      </c>
      <c r="AT540" s="189">
        <f>'[5]Sped FY 2021'!CQ556</f>
        <v>0.57990291758143886</v>
      </c>
      <c r="AU540" s="163"/>
      <c r="AV540" s="164"/>
      <c r="AW540" s="165"/>
      <c r="AX540" s="165"/>
      <c r="AY540" s="165"/>
      <c r="AZ540" s="165"/>
      <c r="BA540" s="165"/>
      <c r="BB540" s="165"/>
      <c r="BC540" s="165"/>
      <c r="BD540" s="165"/>
      <c r="BE540" s="165"/>
      <c r="BF540" s="165"/>
      <c r="BG540" s="165"/>
      <c r="BH540" s="165"/>
      <c r="BI540" s="165"/>
      <c r="BJ540" s="165"/>
      <c r="BK540" s="165"/>
      <c r="BL540" s="165"/>
      <c r="BM540" s="165"/>
      <c r="BN540" s="165"/>
      <c r="BO540" s="165"/>
      <c r="BP540" s="165"/>
      <c r="BQ540" s="165"/>
      <c r="BR540" s="165"/>
      <c r="BS540" s="165"/>
      <c r="BT540" s="165"/>
      <c r="BU540" s="165"/>
      <c r="BV540" s="165"/>
      <c r="BW540" s="165"/>
      <c r="BX540" s="165"/>
      <c r="BY540" s="165"/>
      <c r="BZ540" s="165"/>
      <c r="CA540" s="165"/>
      <c r="CB540" s="165"/>
      <c r="CC540" s="165"/>
      <c r="CD540" s="165"/>
      <c r="CE540" s="165"/>
      <c r="CF540" s="165"/>
      <c r="CG540" s="165"/>
      <c r="CH540" s="165"/>
      <c r="CI540" s="165"/>
      <c r="CJ540" s="165"/>
    </row>
    <row r="541" spans="1:88" ht="15" x14ac:dyDescent="0.25">
      <c r="A541" s="194">
        <v>4229</v>
      </c>
      <c r="B541" s="194">
        <v>7</v>
      </c>
      <c r="C541" s="195" t="s">
        <v>672</v>
      </c>
      <c r="D541" s="167">
        <v>7</v>
      </c>
      <c r="E541" s="120">
        <f>'[4]Sped FY 2021'!AB557</f>
        <v>681376.22900203196</v>
      </c>
      <c r="F541" s="120">
        <f>'[4]Sped FY 2021'!AK557</f>
        <v>186486.05164150344</v>
      </c>
      <c r="G541" s="120">
        <f>'[4]Sped FY 2021'!BP557</f>
        <v>0</v>
      </c>
      <c r="H541" s="120">
        <f>-'[4]Sped FY 2021'!CI557</f>
        <v>0</v>
      </c>
      <c r="I541" s="120">
        <f>'[4]Sped FY 2021'!CB557</f>
        <v>0</v>
      </c>
      <c r="J541" s="120">
        <f>'[4]Sped FY 2021'!BF557-'[4]Sped FY 2021'!BI557</f>
        <v>158716.88740410516</v>
      </c>
      <c r="K541" s="120">
        <f>'[4]Sped FY 2021'!CJ557</f>
        <v>19839.610925513134</v>
      </c>
      <c r="L541" s="138">
        <f t="shared" si="86"/>
        <v>1046418.7789731537</v>
      </c>
      <c r="M541" s="134">
        <f t="shared" si="87"/>
        <v>0</v>
      </c>
      <c r="N541" s="158">
        <v>4229</v>
      </c>
      <c r="O541" s="159">
        <v>7</v>
      </c>
      <c r="P541" s="14" t="s">
        <v>672</v>
      </c>
      <c r="Q541" s="14">
        <v>7</v>
      </c>
      <c r="R541" s="120">
        <v>681376.22900203196</v>
      </c>
      <c r="S541" s="120">
        <v>186493.10449755468</v>
      </c>
      <c r="T541" s="120">
        <v>0</v>
      </c>
      <c r="U541" s="120">
        <v>0</v>
      </c>
      <c r="V541" s="120">
        <v>178550.15075917219</v>
      </c>
      <c r="W541" s="138">
        <v>1046419.4842587588</v>
      </c>
      <c r="X541" s="152"/>
      <c r="Y541" s="19">
        <f t="shared" si="88"/>
        <v>0</v>
      </c>
      <c r="Z541" s="19">
        <f t="shared" si="88"/>
        <v>-7.0528560512466356</v>
      </c>
      <c r="AA541" s="19">
        <f t="shared" si="89"/>
        <v>0</v>
      </c>
      <c r="AB541" s="19">
        <f t="shared" si="90"/>
        <v>0</v>
      </c>
      <c r="AC541" s="19">
        <f t="shared" si="90"/>
        <v>0</v>
      </c>
      <c r="AD541" s="19">
        <f t="shared" si="90"/>
        <v>-19833.263355067029</v>
      </c>
      <c r="AE541" s="19">
        <f t="shared" si="91"/>
        <v>19839.610925513134</v>
      </c>
      <c r="AF541" s="19">
        <f t="shared" si="92"/>
        <v>-0.70528560515958816</v>
      </c>
      <c r="AG541" s="112"/>
      <c r="AH541" s="117">
        <f>'[4]Sped FY 2021'!DZ557</f>
        <v>120</v>
      </c>
      <c r="AI541" s="19">
        <f t="shared" si="85"/>
        <v>0</v>
      </c>
      <c r="AJ541" s="19">
        <f t="shared" si="85"/>
        <v>-5.8773800427055295E-2</v>
      </c>
      <c r="AK541" s="19">
        <f t="shared" si="85"/>
        <v>0</v>
      </c>
      <c r="AL541" s="19">
        <f t="shared" si="85"/>
        <v>0</v>
      </c>
      <c r="AM541" s="19">
        <f t="shared" si="85"/>
        <v>0</v>
      </c>
      <c r="AN541" s="19">
        <f t="shared" si="84"/>
        <v>-165.27719462555856</v>
      </c>
      <c r="AO541" s="19">
        <f t="shared" si="84"/>
        <v>165.33009104594279</v>
      </c>
      <c r="AP541" s="19">
        <f t="shared" si="84"/>
        <v>-5.8773800429965679E-3</v>
      </c>
      <c r="AQ541" s="118">
        <f>'[4]Sped FY 2021'!CR557</f>
        <v>164.2191660842384</v>
      </c>
      <c r="AR541" s="119">
        <f>'[4]Sped FY 2021'!CS557</f>
        <v>164.22529900254415</v>
      </c>
      <c r="AS541" s="188">
        <f>'[5]Sped FY 2021'!CO557</f>
        <v>0.75179744425914929</v>
      </c>
      <c r="AT541" s="189">
        <f>'[5]Sped FY 2021'!CQ557</f>
        <v>0.75179645855501109</v>
      </c>
      <c r="AU541" s="163"/>
      <c r="AV541" s="164"/>
      <c r="AW541" s="165"/>
      <c r="AX541" s="165"/>
      <c r="AY541" s="165"/>
      <c r="AZ541" s="165"/>
      <c r="BA541" s="165"/>
      <c r="BB541" s="165"/>
      <c r="BC541" s="165"/>
      <c r="BD541" s="165"/>
      <c r="BE541" s="165"/>
      <c r="BF541" s="165"/>
      <c r="BG541" s="165"/>
      <c r="BH541" s="165"/>
      <c r="BI541" s="165"/>
      <c r="BJ541" s="165"/>
      <c r="BK541" s="165"/>
      <c r="BL541" s="165"/>
      <c r="BM541" s="165"/>
      <c r="BN541" s="165"/>
      <c r="BO541" s="165"/>
      <c r="BP541" s="165"/>
      <c r="BQ541" s="165"/>
      <c r="BR541" s="165"/>
      <c r="BS541" s="165"/>
      <c r="BT541" s="165"/>
      <c r="BU541" s="165"/>
      <c r="BV541" s="165"/>
      <c r="BW541" s="165"/>
      <c r="BX541" s="165"/>
      <c r="BY541" s="165"/>
      <c r="BZ541" s="165"/>
      <c r="CA541" s="165"/>
      <c r="CB541" s="165"/>
      <c r="CC541" s="165"/>
      <c r="CD541" s="165"/>
      <c r="CE541" s="165"/>
      <c r="CF541" s="165"/>
      <c r="CG541" s="165"/>
      <c r="CH541" s="165"/>
      <c r="CI541" s="165"/>
      <c r="CJ541" s="165"/>
    </row>
    <row r="542" spans="1:88" ht="15" x14ac:dyDescent="0.25">
      <c r="A542" s="194">
        <v>4230</v>
      </c>
      <c r="B542" s="194">
        <v>7</v>
      </c>
      <c r="C542" s="195" t="s">
        <v>673</v>
      </c>
      <c r="D542" s="167">
        <v>7</v>
      </c>
      <c r="E542" s="120">
        <f>'[4]Sped FY 2021'!AB558</f>
        <v>359335.6027582112</v>
      </c>
      <c r="F542" s="120">
        <f>'[4]Sped FY 2021'!AK558</f>
        <v>100004.56582257933</v>
      </c>
      <c r="G542" s="120">
        <f>'[4]Sped FY 2021'!BP558</f>
        <v>0</v>
      </c>
      <c r="H542" s="120">
        <f>-'[4]Sped FY 2021'!CI558</f>
        <v>0</v>
      </c>
      <c r="I542" s="120">
        <f>'[4]Sped FY 2021'!CB558</f>
        <v>0</v>
      </c>
      <c r="J542" s="120">
        <f>'[4]Sped FY 2021'!BF558-'[4]Sped FY 2021'!BI558</f>
        <v>246282.47276607846</v>
      </c>
      <c r="K542" s="120">
        <f>'[4]Sped FY 2021'!CJ558</f>
        <v>30785.309095759789</v>
      </c>
      <c r="L542" s="138">
        <f t="shared" si="86"/>
        <v>736407.9504426287</v>
      </c>
      <c r="M542" s="134">
        <f t="shared" si="87"/>
        <v>0</v>
      </c>
      <c r="N542" s="158">
        <v>4230</v>
      </c>
      <c r="O542" s="159">
        <v>7</v>
      </c>
      <c r="P542" s="14" t="s">
        <v>673</v>
      </c>
      <c r="Q542" s="14">
        <v>7</v>
      </c>
      <c r="R542" s="120">
        <v>348983.88268319028</v>
      </c>
      <c r="S542" s="120">
        <v>106441.97751055786</v>
      </c>
      <c r="T542" s="120">
        <v>0</v>
      </c>
      <c r="U542" s="120">
        <v>0</v>
      </c>
      <c r="V542" s="120">
        <v>280590.65941017639</v>
      </c>
      <c r="W542" s="138">
        <v>736016.51960392459</v>
      </c>
      <c r="X542" s="152"/>
      <c r="Y542" s="19">
        <f t="shared" si="88"/>
        <v>10351.720075020916</v>
      </c>
      <c r="Z542" s="19">
        <f t="shared" si="88"/>
        <v>-6437.4116879785288</v>
      </c>
      <c r="AA542" s="19">
        <f t="shared" si="89"/>
        <v>0</v>
      </c>
      <c r="AB542" s="19">
        <f t="shared" si="90"/>
        <v>0</v>
      </c>
      <c r="AC542" s="19">
        <f t="shared" si="90"/>
        <v>0</v>
      </c>
      <c r="AD542" s="19">
        <f t="shared" si="90"/>
        <v>-34308.186644097936</v>
      </c>
      <c r="AE542" s="19">
        <f t="shared" si="91"/>
        <v>30785.309095759789</v>
      </c>
      <c r="AF542" s="19">
        <f t="shared" si="92"/>
        <v>391.43083870410919</v>
      </c>
      <c r="AG542" s="112"/>
      <c r="AH542" s="117">
        <f>'[4]Sped FY 2021'!DZ558</f>
        <v>198</v>
      </c>
      <c r="AI542" s="19">
        <f t="shared" si="85"/>
        <v>52.281414520307656</v>
      </c>
      <c r="AJ542" s="19">
        <f t="shared" si="85"/>
        <v>-32.5121802423158</v>
      </c>
      <c r="AK542" s="19">
        <f t="shared" si="85"/>
        <v>0</v>
      </c>
      <c r="AL542" s="19">
        <f t="shared" si="85"/>
        <v>0</v>
      </c>
      <c r="AM542" s="19">
        <f t="shared" si="85"/>
        <v>0</v>
      </c>
      <c r="AN542" s="19">
        <f t="shared" si="84"/>
        <v>-173.27366991968654</v>
      </c>
      <c r="AO542" s="19">
        <f t="shared" si="84"/>
        <v>155.48135906949389</v>
      </c>
      <c r="AP542" s="19">
        <f t="shared" si="84"/>
        <v>1.9769234277985313</v>
      </c>
      <c r="AQ542" s="118">
        <f>'[4]Sped FY 2021'!CR558</f>
        <v>140.15682245727388</v>
      </c>
      <c r="AR542" s="119">
        <f>'[4]Sped FY 2021'!CS558</f>
        <v>138.36126815129171</v>
      </c>
      <c r="AS542" s="188">
        <f>'[5]Sped FY 2021'!CO558</f>
        <v>0.58929446833643961</v>
      </c>
      <c r="AT542" s="189">
        <f>'[5]Sped FY 2021'!CQ558</f>
        <v>0.58987504378426847</v>
      </c>
      <c r="AU542" s="163"/>
      <c r="AV542" s="164"/>
      <c r="AW542" s="165"/>
      <c r="AX542" s="165"/>
      <c r="AY542" s="165"/>
      <c r="AZ542" s="165"/>
      <c r="BA542" s="165"/>
      <c r="BB542" s="165"/>
      <c r="BC542" s="165"/>
      <c r="BD542" s="165"/>
      <c r="BE542" s="165"/>
      <c r="BF542" s="165"/>
      <c r="BG542" s="165"/>
      <c r="BH542" s="165"/>
      <c r="BI542" s="165"/>
      <c r="BJ542" s="165"/>
      <c r="BK542" s="165"/>
      <c r="BL542" s="165"/>
      <c r="BM542" s="165"/>
      <c r="BN542" s="165"/>
      <c r="BO542" s="165"/>
      <c r="BP542" s="165"/>
      <c r="BQ542" s="165"/>
      <c r="BR542" s="165"/>
      <c r="BS542" s="165"/>
      <c r="BT542" s="165"/>
      <c r="BU542" s="165"/>
      <c r="BV542" s="165"/>
      <c r="BW542" s="165"/>
      <c r="BX542" s="165"/>
      <c r="BY542" s="165"/>
      <c r="BZ542" s="165"/>
      <c r="CA542" s="165"/>
      <c r="CB542" s="165"/>
      <c r="CC542" s="165"/>
      <c r="CD542" s="165"/>
      <c r="CE542" s="165"/>
      <c r="CF542" s="165"/>
      <c r="CG542" s="165"/>
      <c r="CH542" s="165"/>
      <c r="CI542" s="165"/>
      <c r="CJ542" s="165"/>
    </row>
    <row r="543" spans="1:88" ht="15" x14ac:dyDescent="0.25">
      <c r="A543" s="194">
        <v>4231</v>
      </c>
      <c r="B543" s="194">
        <v>7</v>
      </c>
      <c r="C543" s="195" t="s">
        <v>500</v>
      </c>
      <c r="D543" s="167">
        <v>7</v>
      </c>
      <c r="E543" s="120">
        <f>'[4]Sped FY 2021'!AB559</f>
        <v>380181.6220155207</v>
      </c>
      <c r="F543" s="120">
        <f>'[4]Sped FY 2021'!AK559</f>
        <v>14880.332404944713</v>
      </c>
      <c r="G543" s="120">
        <f>'[4]Sped FY 2021'!BP559</f>
        <v>0</v>
      </c>
      <c r="H543" s="120">
        <f>-'[4]Sped FY 2021'!CI559</f>
        <v>0</v>
      </c>
      <c r="I543" s="120">
        <f>'[4]Sped FY 2021'!CB559</f>
        <v>0</v>
      </c>
      <c r="J543" s="120">
        <f>'[4]Sped FY 2021'!BF559-'[4]Sped FY 2021'!BI559</f>
        <v>255028.4450525447</v>
      </c>
      <c r="K543" s="120">
        <f>'[4]Sped FY 2021'!CJ559</f>
        <v>31878.55563156807</v>
      </c>
      <c r="L543" s="138">
        <f t="shared" si="86"/>
        <v>681968.95510457817</v>
      </c>
      <c r="M543" s="134">
        <f t="shared" si="87"/>
        <v>0</v>
      </c>
      <c r="N543" s="158">
        <v>4231</v>
      </c>
      <c r="O543" s="159">
        <v>7</v>
      </c>
      <c r="P543" s="14" t="s">
        <v>500</v>
      </c>
      <c r="Q543" s="14">
        <v>7</v>
      </c>
      <c r="R543" s="120">
        <v>380181.6220155207</v>
      </c>
      <c r="S543" s="120">
        <v>15170.740989036512</v>
      </c>
      <c r="T543" s="120">
        <v>0</v>
      </c>
      <c r="U543" s="120">
        <v>0</v>
      </c>
      <c r="V543" s="120">
        <v>286645.63295843016</v>
      </c>
      <c r="W543" s="138">
        <v>681997.99596298742</v>
      </c>
      <c r="X543" s="152"/>
      <c r="Y543" s="19">
        <f t="shared" si="88"/>
        <v>0</v>
      </c>
      <c r="Z543" s="19">
        <f t="shared" si="88"/>
        <v>-290.40858409179964</v>
      </c>
      <c r="AA543" s="19">
        <f t="shared" si="89"/>
        <v>0</v>
      </c>
      <c r="AB543" s="19">
        <f t="shared" si="90"/>
        <v>0</v>
      </c>
      <c r="AC543" s="19">
        <f t="shared" si="90"/>
        <v>0</v>
      </c>
      <c r="AD543" s="19">
        <f t="shared" si="90"/>
        <v>-31617.187905885454</v>
      </c>
      <c r="AE543" s="19">
        <f t="shared" si="91"/>
        <v>31878.55563156807</v>
      </c>
      <c r="AF543" s="19">
        <f t="shared" si="92"/>
        <v>-29.040858409251086</v>
      </c>
      <c r="AG543" s="112"/>
      <c r="AH543" s="117">
        <f>'[4]Sped FY 2021'!DZ559</f>
        <v>485</v>
      </c>
      <c r="AI543" s="19">
        <f t="shared" si="85"/>
        <v>0</v>
      </c>
      <c r="AJ543" s="19">
        <f t="shared" si="85"/>
        <v>-0.5987805857562879</v>
      </c>
      <c r="AK543" s="19">
        <f t="shared" si="85"/>
        <v>0</v>
      </c>
      <c r="AL543" s="19">
        <f t="shared" si="85"/>
        <v>0</v>
      </c>
      <c r="AM543" s="19">
        <f t="shared" si="85"/>
        <v>0</v>
      </c>
      <c r="AN543" s="19">
        <f t="shared" si="84"/>
        <v>-65.19007815646485</v>
      </c>
      <c r="AO543" s="19">
        <f t="shared" si="84"/>
        <v>65.728980683645503</v>
      </c>
      <c r="AP543" s="19">
        <f t="shared" si="84"/>
        <v>-5.9878058575775439E-2</v>
      </c>
      <c r="AQ543" s="118">
        <f>'[4]Sped FY 2021'!CR559</f>
        <v>25.219216443673094</v>
      </c>
      <c r="AR543" s="119">
        <f>'[4]Sped FY 2021'!CS559</f>
        <v>25.274532364452622</v>
      </c>
      <c r="AS543" s="188">
        <f>'[5]Sped FY 2021'!CO559</f>
        <v>0.47468203239597928</v>
      </c>
      <c r="AT543" s="189">
        <f>'[5]Sped FY 2021'!CQ559</f>
        <v>0.47462536746557477</v>
      </c>
      <c r="AU543" s="163"/>
      <c r="AV543" s="164"/>
      <c r="AW543" s="165"/>
      <c r="AX543" s="165"/>
      <c r="AY543" s="165"/>
      <c r="AZ543" s="165"/>
      <c r="BA543" s="165"/>
      <c r="BB543" s="165"/>
      <c r="BC543" s="165"/>
      <c r="BD543" s="165"/>
      <c r="BE543" s="165"/>
      <c r="BF543" s="165"/>
      <c r="BG543" s="165"/>
      <c r="BH543" s="165"/>
      <c r="BI543" s="165"/>
      <c r="BJ543" s="165"/>
      <c r="BK543" s="165"/>
      <c r="BL543" s="165"/>
      <c r="BM543" s="165"/>
      <c r="BN543" s="165"/>
      <c r="BO543" s="165"/>
      <c r="BP543" s="165"/>
      <c r="BQ543" s="165"/>
      <c r="BR543" s="165"/>
      <c r="BS543" s="165"/>
      <c r="BT543" s="165"/>
      <c r="BU543" s="165"/>
      <c r="BV543" s="165"/>
      <c r="BW543" s="165"/>
      <c r="BX543" s="165"/>
      <c r="BY543" s="165"/>
      <c r="BZ543" s="165"/>
      <c r="CA543" s="165"/>
      <c r="CB543" s="165"/>
      <c r="CC543" s="165"/>
      <c r="CD543" s="165"/>
      <c r="CE543" s="165"/>
      <c r="CF543" s="165"/>
      <c r="CG543" s="165"/>
      <c r="CH543" s="165"/>
      <c r="CI543" s="165"/>
      <c r="CJ543" s="165"/>
    </row>
    <row r="544" spans="1:88" ht="15" x14ac:dyDescent="0.25">
      <c r="A544" s="194">
        <v>4232</v>
      </c>
      <c r="B544" s="194">
        <v>7</v>
      </c>
      <c r="C544" s="195" t="s">
        <v>501</v>
      </c>
      <c r="D544" s="167">
        <v>7</v>
      </c>
      <c r="E544" s="120">
        <f>'[4]Sped FY 2021'!AB560</f>
        <v>62754.869732470848</v>
      </c>
      <c r="F544" s="120">
        <f>'[4]Sped FY 2021'!AK560</f>
        <v>70899.084668505093</v>
      </c>
      <c r="G544" s="120">
        <f>'[4]Sped FY 2021'!BP560</f>
        <v>0</v>
      </c>
      <c r="H544" s="120">
        <f>-'[4]Sped FY 2021'!CI560</f>
        <v>0</v>
      </c>
      <c r="I544" s="120">
        <f>'[4]Sped FY 2021'!CB560</f>
        <v>0</v>
      </c>
      <c r="J544" s="120">
        <f>'[4]Sped FY 2021'!BF560-'[4]Sped FY 2021'!BI560</f>
        <v>80531.15338567397</v>
      </c>
      <c r="K544" s="120">
        <f>'[4]Sped FY 2021'!CJ560</f>
        <v>10066.394173209239</v>
      </c>
      <c r="L544" s="138">
        <f t="shared" si="86"/>
        <v>224251.50195985916</v>
      </c>
      <c r="M544" s="134">
        <f t="shared" si="87"/>
        <v>0</v>
      </c>
      <c r="N544" s="158">
        <v>4232</v>
      </c>
      <c r="O544" s="159">
        <v>7</v>
      </c>
      <c r="P544" s="14" t="s">
        <v>501</v>
      </c>
      <c r="Q544" s="14">
        <v>7</v>
      </c>
      <c r="R544" s="120">
        <v>63242.160888498271</v>
      </c>
      <c r="S544" s="120">
        <v>70579.581513776109</v>
      </c>
      <c r="T544" s="120">
        <v>0</v>
      </c>
      <c r="U544" s="120">
        <v>0</v>
      </c>
      <c r="V544" s="120">
        <v>90446.538357714599</v>
      </c>
      <c r="W544" s="138">
        <v>224268.28075998899</v>
      </c>
      <c r="X544" s="152"/>
      <c r="Y544" s="19">
        <f t="shared" si="88"/>
        <v>-487.2911560274224</v>
      </c>
      <c r="Z544" s="19">
        <f t="shared" si="88"/>
        <v>319.50315472898365</v>
      </c>
      <c r="AA544" s="19">
        <f t="shared" si="89"/>
        <v>0</v>
      </c>
      <c r="AB544" s="19">
        <f t="shared" si="90"/>
        <v>0</v>
      </c>
      <c r="AC544" s="19">
        <f t="shared" si="90"/>
        <v>0</v>
      </c>
      <c r="AD544" s="19">
        <f t="shared" si="90"/>
        <v>-9915.3849720406288</v>
      </c>
      <c r="AE544" s="19">
        <f t="shared" si="91"/>
        <v>10066.394173209239</v>
      </c>
      <c r="AF544" s="19">
        <f t="shared" si="92"/>
        <v>-16.778800129832234</v>
      </c>
      <c r="AG544" s="112"/>
      <c r="AH544" s="117">
        <f>'[4]Sped FY 2021'!DZ560</f>
        <v>85</v>
      </c>
      <c r="AI544" s="19">
        <f t="shared" si="85"/>
        <v>-5.7328371297343814</v>
      </c>
      <c r="AJ544" s="19">
        <f t="shared" si="85"/>
        <v>3.758860643870396</v>
      </c>
      <c r="AK544" s="19">
        <f t="shared" si="85"/>
        <v>0</v>
      </c>
      <c r="AL544" s="19">
        <f t="shared" si="85"/>
        <v>0</v>
      </c>
      <c r="AM544" s="19">
        <f t="shared" si="85"/>
        <v>0</v>
      </c>
      <c r="AN544" s="19">
        <f t="shared" si="84"/>
        <v>-116.65158790636033</v>
      </c>
      <c r="AO544" s="19">
        <f t="shared" si="84"/>
        <v>118.4281667436381</v>
      </c>
      <c r="AP544" s="19">
        <f t="shared" si="84"/>
        <v>-0.19739764858626158</v>
      </c>
      <c r="AQ544" s="118">
        <f>'[4]Sped FY 2021'!CR560</f>
        <v>125.62019216349253</v>
      </c>
      <c r="AR544" s="119">
        <f>'[4]Sped FY 2021'!CS560</f>
        <v>125.82992716511544</v>
      </c>
      <c r="AS544" s="188">
        <f>'[5]Sped FY 2021'!CO560</f>
        <v>0.61342786763793389</v>
      </c>
      <c r="AT544" s="189">
        <f>'[5]Sped FY 2021'!CQ560</f>
        <v>0.6133562606441586</v>
      </c>
      <c r="AU544" s="163"/>
      <c r="AV544" s="164"/>
      <c r="AW544" s="165"/>
      <c r="AX544" s="165"/>
      <c r="AY544" s="165"/>
      <c r="AZ544" s="165"/>
      <c r="BA544" s="165"/>
      <c r="BB544" s="165"/>
      <c r="BC544" s="165"/>
      <c r="BD544" s="165"/>
      <c r="BE544" s="165"/>
      <c r="BF544" s="165"/>
      <c r="BG544" s="165"/>
      <c r="BH544" s="165"/>
      <c r="BI544" s="165"/>
      <c r="BJ544" s="165"/>
      <c r="BK544" s="165"/>
      <c r="BL544" s="165"/>
      <c r="BM544" s="165"/>
      <c r="BN544" s="165"/>
      <c r="BO544" s="165"/>
      <c r="BP544" s="165"/>
      <c r="BQ544" s="165"/>
      <c r="BR544" s="165"/>
      <c r="BS544" s="165"/>
      <c r="BT544" s="165"/>
      <c r="BU544" s="165"/>
      <c r="BV544" s="165"/>
      <c r="BW544" s="165"/>
      <c r="BX544" s="165"/>
      <c r="BY544" s="165"/>
      <c r="BZ544" s="165"/>
      <c r="CA544" s="165"/>
      <c r="CB544" s="165"/>
      <c r="CC544" s="165"/>
      <c r="CD544" s="165"/>
      <c r="CE544" s="165"/>
      <c r="CF544" s="165"/>
      <c r="CG544" s="165"/>
      <c r="CH544" s="165"/>
      <c r="CI544" s="165"/>
      <c r="CJ544" s="165"/>
    </row>
    <row r="545" spans="1:88" ht="15" x14ac:dyDescent="0.25">
      <c r="A545" s="194">
        <v>4233</v>
      </c>
      <c r="B545" s="194">
        <v>7</v>
      </c>
      <c r="C545" s="195" t="s">
        <v>502</v>
      </c>
      <c r="D545" s="167">
        <v>7</v>
      </c>
      <c r="E545" s="120">
        <f>'[4]Sped FY 2021'!AB561</f>
        <v>166134.57585825984</v>
      </c>
      <c r="F545" s="120">
        <f>'[4]Sped FY 2021'!AK561</f>
        <v>455050.4960424999</v>
      </c>
      <c r="G545" s="120">
        <f>'[4]Sped FY 2021'!BP561</f>
        <v>0</v>
      </c>
      <c r="H545" s="120">
        <f>-'[4]Sped FY 2021'!CI561</f>
        <v>0</v>
      </c>
      <c r="I545" s="120">
        <f>'[4]Sped FY 2021'!CB561</f>
        <v>0</v>
      </c>
      <c r="J545" s="120">
        <f>'[4]Sped FY 2021'!BF561-'[4]Sped FY 2021'!BI561</f>
        <v>382069.31030750903</v>
      </c>
      <c r="K545" s="120">
        <f>'[4]Sped FY 2021'!CJ561</f>
        <v>47758.6637884386</v>
      </c>
      <c r="L545" s="138">
        <f t="shared" si="86"/>
        <v>1051013.0459967074</v>
      </c>
      <c r="M545" s="134">
        <f t="shared" si="87"/>
        <v>0</v>
      </c>
      <c r="N545" s="158">
        <v>4233</v>
      </c>
      <c r="O545" s="159">
        <v>7</v>
      </c>
      <c r="P545" s="14" t="s">
        <v>502</v>
      </c>
      <c r="Q545" s="14">
        <v>7</v>
      </c>
      <c r="R545" s="120">
        <v>149079.68056317899</v>
      </c>
      <c r="S545" s="120">
        <v>465733.10935356299</v>
      </c>
      <c r="T545" s="120">
        <v>0</v>
      </c>
      <c r="U545" s="120">
        <v>0</v>
      </c>
      <c r="V545" s="120">
        <v>435563.02788156352</v>
      </c>
      <c r="W545" s="138">
        <v>1050375.8177983055</v>
      </c>
      <c r="X545" s="152"/>
      <c r="Y545" s="19">
        <f t="shared" si="88"/>
        <v>17054.895295080845</v>
      </c>
      <c r="Z545" s="19">
        <f t="shared" si="88"/>
        <v>-10682.613311063091</v>
      </c>
      <c r="AA545" s="19">
        <f t="shared" si="89"/>
        <v>0</v>
      </c>
      <c r="AB545" s="19">
        <f t="shared" si="90"/>
        <v>0</v>
      </c>
      <c r="AC545" s="19">
        <f t="shared" si="90"/>
        <v>0</v>
      </c>
      <c r="AD545" s="19">
        <f t="shared" si="90"/>
        <v>-53493.717574054492</v>
      </c>
      <c r="AE545" s="19">
        <f t="shared" si="91"/>
        <v>47758.6637884386</v>
      </c>
      <c r="AF545" s="19">
        <f t="shared" si="92"/>
        <v>637.22819840186276</v>
      </c>
      <c r="AG545" s="112"/>
      <c r="AH545" s="117">
        <f>'[4]Sped FY 2021'!DZ561</f>
        <v>125</v>
      </c>
      <c r="AI545" s="19">
        <f t="shared" si="85"/>
        <v>136.43916236064678</v>
      </c>
      <c r="AJ545" s="19">
        <f t="shared" si="85"/>
        <v>-85.460906488504733</v>
      </c>
      <c r="AK545" s="19">
        <f t="shared" si="85"/>
        <v>0</v>
      </c>
      <c r="AL545" s="19">
        <f t="shared" si="85"/>
        <v>0</v>
      </c>
      <c r="AM545" s="19">
        <f t="shared" si="85"/>
        <v>0</v>
      </c>
      <c r="AN545" s="19">
        <f t="shared" si="84"/>
        <v>-427.94974059243594</v>
      </c>
      <c r="AO545" s="19">
        <f t="shared" si="84"/>
        <v>382.06931030750877</v>
      </c>
      <c r="AP545" s="19">
        <f t="shared" si="84"/>
        <v>5.0978255872149019</v>
      </c>
      <c r="AQ545" s="118">
        <f>'[4]Sped FY 2021'!CR561</f>
        <v>318.36590941290132</v>
      </c>
      <c r="AR545" s="119">
        <f>'[4]Sped FY 2021'!CS561</f>
        <v>313.46415404057927</v>
      </c>
      <c r="AS545" s="188">
        <f>'[5]Sped FY 2021'!CO561</f>
        <v>0.61428941224331401</v>
      </c>
      <c r="AT545" s="189">
        <f>'[5]Sped FY 2021'!CQ561</f>
        <v>0.61486935818907051</v>
      </c>
      <c r="AW545" s="162"/>
      <c r="AX545" s="162"/>
      <c r="AY545" s="162"/>
      <c r="AZ545" s="162"/>
      <c r="BA545" s="162"/>
      <c r="BB545" s="162"/>
      <c r="BC545" s="162"/>
      <c r="BD545" s="162"/>
      <c r="BE545" s="162"/>
      <c r="BF545" s="162"/>
      <c r="BG545" s="162"/>
      <c r="BH545" s="162"/>
      <c r="BI545" s="162"/>
      <c r="BJ545" s="162"/>
      <c r="BK545" s="162"/>
      <c r="BL545" s="162"/>
      <c r="BM545" s="162"/>
      <c r="BN545" s="162"/>
      <c r="BO545" s="162"/>
      <c r="BP545" s="162"/>
      <c r="BQ545" s="162"/>
      <c r="BR545" s="162"/>
      <c r="BS545" s="162"/>
      <c r="BT545" s="162"/>
      <c r="BU545" s="162"/>
      <c r="BV545" s="162"/>
      <c r="BW545" s="162"/>
      <c r="BX545" s="162"/>
      <c r="BY545" s="162"/>
      <c r="BZ545" s="162"/>
      <c r="CA545" s="162"/>
      <c r="CB545" s="162"/>
      <c r="CC545" s="162"/>
      <c r="CD545" s="162"/>
      <c r="CE545" s="162"/>
      <c r="CF545" s="162"/>
      <c r="CG545" s="162"/>
      <c r="CH545" s="162"/>
      <c r="CI545" s="162"/>
      <c r="CJ545" s="162"/>
    </row>
    <row r="546" spans="1:88" ht="15" x14ac:dyDescent="0.25">
      <c r="A546" s="194">
        <v>4234</v>
      </c>
      <c r="B546" s="194">
        <v>7</v>
      </c>
      <c r="C546" s="195" t="s">
        <v>503</v>
      </c>
      <c r="D546" s="167">
        <v>7</v>
      </c>
      <c r="E546" s="120">
        <f>'[4]Sped FY 2021'!AB562</f>
        <v>0</v>
      </c>
      <c r="F546" s="120">
        <f>'[4]Sped FY 2021'!AK562</f>
        <v>0</v>
      </c>
      <c r="G546" s="120">
        <f>'[4]Sped FY 2021'!BP562</f>
        <v>0</v>
      </c>
      <c r="H546" s="120">
        <f>-'[4]Sped FY 2021'!CI562</f>
        <v>0</v>
      </c>
      <c r="I546" s="120">
        <f>'[4]Sped FY 2021'!CB562</f>
        <v>0</v>
      </c>
      <c r="J546" s="120">
        <f>'[4]Sped FY 2021'!BF562-'[4]Sped FY 2021'!BI562</f>
        <v>0</v>
      </c>
      <c r="K546" s="120">
        <f>'[4]Sped FY 2021'!CJ562</f>
        <v>0</v>
      </c>
      <c r="L546" s="138">
        <f t="shared" si="86"/>
        <v>0</v>
      </c>
      <c r="M546" s="134">
        <f t="shared" si="87"/>
        <v>0</v>
      </c>
      <c r="N546" s="158">
        <v>4234</v>
      </c>
      <c r="O546" s="159">
        <v>7</v>
      </c>
      <c r="P546" s="14" t="s">
        <v>503</v>
      </c>
      <c r="Q546" s="14">
        <v>7</v>
      </c>
      <c r="R546" s="120">
        <v>0</v>
      </c>
      <c r="S546" s="120">
        <v>0</v>
      </c>
      <c r="T546" s="120">
        <v>0</v>
      </c>
      <c r="U546" s="120">
        <v>0</v>
      </c>
      <c r="V546" s="120">
        <v>0</v>
      </c>
      <c r="W546" s="138">
        <v>0</v>
      </c>
      <c r="X546" s="152"/>
      <c r="Y546" s="19">
        <f t="shared" si="88"/>
        <v>0</v>
      </c>
      <c r="Z546" s="19">
        <f t="shared" si="88"/>
        <v>0</v>
      </c>
      <c r="AA546" s="19">
        <f t="shared" si="89"/>
        <v>0</v>
      </c>
      <c r="AB546" s="19">
        <f t="shared" si="90"/>
        <v>0</v>
      </c>
      <c r="AC546" s="19">
        <f t="shared" si="90"/>
        <v>0</v>
      </c>
      <c r="AD546" s="19">
        <f t="shared" si="90"/>
        <v>0</v>
      </c>
      <c r="AE546" s="19">
        <f t="shared" si="91"/>
        <v>0</v>
      </c>
      <c r="AF546" s="19">
        <f t="shared" si="92"/>
        <v>0</v>
      </c>
      <c r="AG546" s="112"/>
      <c r="AH546" s="117">
        <f>'[4]Sped FY 2021'!DZ562</f>
        <v>0</v>
      </c>
      <c r="AI546" s="19">
        <f t="shared" si="85"/>
        <v>0</v>
      </c>
      <c r="AJ546" s="19">
        <f t="shared" si="85"/>
        <v>0</v>
      </c>
      <c r="AK546" s="19">
        <f t="shared" si="85"/>
        <v>0</v>
      </c>
      <c r="AL546" s="19">
        <f t="shared" si="85"/>
        <v>0</v>
      </c>
      <c r="AM546" s="19">
        <f t="shared" si="85"/>
        <v>0</v>
      </c>
      <c r="AN546" s="19">
        <f t="shared" si="84"/>
        <v>0</v>
      </c>
      <c r="AO546" s="19">
        <f t="shared" si="84"/>
        <v>0</v>
      </c>
      <c r="AP546" s="19">
        <f t="shared" si="84"/>
        <v>0</v>
      </c>
      <c r="AQ546" s="118">
        <f>'[4]Sped FY 2021'!CR562</f>
        <v>0</v>
      </c>
      <c r="AR546" s="119">
        <f>'[4]Sped FY 2021'!CS562</f>
        <v>0</v>
      </c>
      <c r="AS546" s="188">
        <f>'[5]Sped FY 2021'!CO562</f>
        <v>0</v>
      </c>
      <c r="AT546" s="189">
        <f>'[5]Sped FY 2021'!CQ562</f>
        <v>0</v>
      </c>
      <c r="AW546" s="162"/>
      <c r="AX546" s="162"/>
      <c r="AY546" s="162"/>
      <c r="AZ546" s="162"/>
      <c r="BA546" s="162"/>
      <c r="BB546" s="162"/>
      <c r="BC546" s="162"/>
      <c r="BD546" s="162"/>
      <c r="BE546" s="162"/>
      <c r="BF546" s="162"/>
      <c r="BG546" s="162"/>
      <c r="BH546" s="162"/>
      <c r="BI546" s="162"/>
      <c r="BJ546" s="162"/>
      <c r="BK546" s="162"/>
      <c r="BL546" s="162"/>
      <c r="BM546" s="162"/>
      <c r="BN546" s="162"/>
      <c r="BO546" s="162"/>
      <c r="BP546" s="162"/>
      <c r="BQ546" s="162"/>
      <c r="BR546" s="162"/>
      <c r="BS546" s="162"/>
      <c r="BT546" s="162"/>
      <c r="BU546" s="162"/>
      <c r="BV546" s="162"/>
      <c r="BW546" s="162"/>
      <c r="BX546" s="162"/>
      <c r="BY546" s="162"/>
      <c r="BZ546" s="162"/>
      <c r="CA546" s="162"/>
      <c r="CB546" s="162"/>
      <c r="CC546" s="162"/>
      <c r="CD546" s="162"/>
      <c r="CE546" s="162"/>
      <c r="CF546" s="162"/>
      <c r="CG546" s="162"/>
      <c r="CH546" s="162"/>
      <c r="CI546" s="162"/>
      <c r="CJ546" s="162"/>
    </row>
    <row r="547" spans="1:88" ht="15" x14ac:dyDescent="0.25">
      <c r="A547" s="194">
        <v>4235</v>
      </c>
      <c r="B547" s="194">
        <v>7</v>
      </c>
      <c r="C547" s="195" t="s">
        <v>504</v>
      </c>
      <c r="D547" s="167">
        <v>7</v>
      </c>
      <c r="E547" s="120">
        <f>'[4]Sped FY 2021'!AB563</f>
        <v>0</v>
      </c>
      <c r="F547" s="120">
        <f>'[4]Sped FY 2021'!AK563</f>
        <v>0</v>
      </c>
      <c r="G547" s="120">
        <f>'[4]Sped FY 2021'!BP563</f>
        <v>0</v>
      </c>
      <c r="H547" s="120">
        <f>-'[4]Sped FY 2021'!CI563</f>
        <v>0</v>
      </c>
      <c r="I547" s="120">
        <f>'[4]Sped FY 2021'!CB563</f>
        <v>0</v>
      </c>
      <c r="J547" s="120">
        <f>'[4]Sped FY 2021'!BF563-'[4]Sped FY 2021'!BI563</f>
        <v>0</v>
      </c>
      <c r="K547" s="120">
        <f>'[4]Sped FY 2021'!CJ563</f>
        <v>0</v>
      </c>
      <c r="L547" s="138">
        <f t="shared" si="86"/>
        <v>0</v>
      </c>
      <c r="M547" s="134">
        <f t="shared" si="87"/>
        <v>0</v>
      </c>
      <c r="N547" s="158">
        <v>4235</v>
      </c>
      <c r="O547" s="159">
        <v>7</v>
      </c>
      <c r="P547" s="14" t="s">
        <v>504</v>
      </c>
      <c r="Q547" s="14">
        <v>7</v>
      </c>
      <c r="R547" s="120">
        <v>0</v>
      </c>
      <c r="S547" s="120">
        <v>0</v>
      </c>
      <c r="T547" s="120">
        <v>0</v>
      </c>
      <c r="U547" s="120">
        <v>0</v>
      </c>
      <c r="V547" s="120">
        <v>0</v>
      </c>
      <c r="W547" s="138">
        <v>0</v>
      </c>
      <c r="X547" s="152"/>
      <c r="Y547" s="19">
        <f t="shared" si="88"/>
        <v>0</v>
      </c>
      <c r="Z547" s="19">
        <f t="shared" si="88"/>
        <v>0</v>
      </c>
      <c r="AA547" s="19">
        <f t="shared" si="89"/>
        <v>0</v>
      </c>
      <c r="AB547" s="19">
        <f t="shared" si="90"/>
        <v>0</v>
      </c>
      <c r="AC547" s="19">
        <f t="shared" si="90"/>
        <v>0</v>
      </c>
      <c r="AD547" s="19">
        <f t="shared" si="90"/>
        <v>0</v>
      </c>
      <c r="AE547" s="19">
        <f t="shared" si="91"/>
        <v>0</v>
      </c>
      <c r="AF547" s="19">
        <f t="shared" si="92"/>
        <v>0</v>
      </c>
      <c r="AG547" s="112"/>
      <c r="AH547" s="117">
        <f>'[4]Sped FY 2021'!DZ563</f>
        <v>0</v>
      </c>
      <c r="AI547" s="19">
        <f t="shared" si="85"/>
        <v>0</v>
      </c>
      <c r="AJ547" s="19">
        <f t="shared" si="85"/>
        <v>0</v>
      </c>
      <c r="AK547" s="19">
        <f t="shared" si="85"/>
        <v>0</v>
      </c>
      <c r="AL547" s="19">
        <f t="shared" si="85"/>
        <v>0</v>
      </c>
      <c r="AM547" s="19">
        <f t="shared" si="85"/>
        <v>0</v>
      </c>
      <c r="AN547" s="19">
        <f t="shared" si="84"/>
        <v>0</v>
      </c>
      <c r="AO547" s="19">
        <f t="shared" si="84"/>
        <v>0</v>
      </c>
      <c r="AP547" s="19">
        <f t="shared" si="84"/>
        <v>0</v>
      </c>
      <c r="AQ547" s="118">
        <f>'[4]Sped FY 2021'!CR563</f>
        <v>0</v>
      </c>
      <c r="AR547" s="119">
        <f>'[4]Sped FY 2021'!CS563</f>
        <v>0</v>
      </c>
      <c r="AS547" s="188">
        <f>'[5]Sped FY 2021'!CO563</f>
        <v>0</v>
      </c>
      <c r="AT547" s="189">
        <f>'[5]Sped FY 2021'!CQ563</f>
        <v>0</v>
      </c>
      <c r="AW547" s="162"/>
      <c r="AX547" s="162"/>
      <c r="AY547" s="162"/>
      <c r="AZ547" s="162"/>
      <c r="BA547" s="162"/>
      <c r="BB547" s="162"/>
      <c r="BC547" s="162"/>
      <c r="BD547" s="162"/>
      <c r="BE547" s="162"/>
      <c r="BF547" s="162"/>
      <c r="BG547" s="162"/>
      <c r="BH547" s="162"/>
      <c r="BI547" s="162"/>
      <c r="BJ547" s="162"/>
      <c r="BK547" s="162"/>
      <c r="BL547" s="162"/>
      <c r="BM547" s="162"/>
      <c r="BN547" s="162"/>
      <c r="BO547" s="162"/>
      <c r="BP547" s="162"/>
      <c r="BQ547" s="162"/>
      <c r="BR547" s="162"/>
      <c r="BS547" s="162"/>
      <c r="BT547" s="162"/>
      <c r="BU547" s="162"/>
      <c r="BV547" s="162"/>
      <c r="BW547" s="162"/>
      <c r="BX547" s="162"/>
      <c r="BY547" s="162"/>
      <c r="BZ547" s="162"/>
      <c r="CA547" s="162"/>
      <c r="CB547" s="162"/>
      <c r="CC547" s="162"/>
      <c r="CD547" s="162"/>
      <c r="CE547" s="162"/>
      <c r="CF547" s="162"/>
      <c r="CG547" s="162"/>
      <c r="CH547" s="162"/>
      <c r="CI547" s="162"/>
      <c r="CJ547" s="162"/>
    </row>
    <row r="548" spans="1:88" ht="15" x14ac:dyDescent="0.25">
      <c r="A548" s="194">
        <v>4237</v>
      </c>
      <c r="B548" s="194">
        <v>7</v>
      </c>
      <c r="C548" s="195" t="s">
        <v>674</v>
      </c>
      <c r="D548" s="167">
        <v>7</v>
      </c>
      <c r="E548" s="120">
        <f>'[4]Sped FY 2021'!AB564</f>
        <v>239287.89342757314</v>
      </c>
      <c r="F548" s="120">
        <f>'[4]Sped FY 2021'!AK564</f>
        <v>67223.868591586433</v>
      </c>
      <c r="G548" s="120">
        <f>'[4]Sped FY 2021'!BP564</f>
        <v>0</v>
      </c>
      <c r="H548" s="120">
        <f>-'[4]Sped FY 2021'!CI564</f>
        <v>0</v>
      </c>
      <c r="I548" s="120">
        <f>'[4]Sped FY 2021'!CB564</f>
        <v>0</v>
      </c>
      <c r="J548" s="120">
        <f>'[4]Sped FY 2021'!BF564-'[4]Sped FY 2021'!BI564</f>
        <v>164241.26256736225</v>
      </c>
      <c r="K548" s="120">
        <f>'[4]Sped FY 2021'!CJ564</f>
        <v>20530.157820920267</v>
      </c>
      <c r="L548" s="138">
        <f t="shared" si="86"/>
        <v>491283.18240744207</v>
      </c>
      <c r="M548" s="134">
        <f t="shared" si="87"/>
        <v>0</v>
      </c>
      <c r="N548" s="158">
        <v>4237</v>
      </c>
      <c r="O548" s="159">
        <v>7</v>
      </c>
      <c r="P548" s="14" t="s">
        <v>674</v>
      </c>
      <c r="Q548" s="14">
        <v>7</v>
      </c>
      <c r="R548" s="120">
        <v>239287.89342757314</v>
      </c>
      <c r="S548" s="120">
        <v>67506.314916477131</v>
      </c>
      <c r="T548" s="120">
        <v>0</v>
      </c>
      <c r="U548" s="120">
        <v>0</v>
      </c>
      <c r="V548" s="120">
        <v>184517.21869588087</v>
      </c>
      <c r="W548" s="138">
        <v>491311.42703993118</v>
      </c>
      <c r="Y548" s="19">
        <f t="shared" si="88"/>
        <v>0</v>
      </c>
      <c r="Z548" s="19">
        <f t="shared" si="88"/>
        <v>-282.44632489069772</v>
      </c>
      <c r="AA548" s="19">
        <f t="shared" si="89"/>
        <v>0</v>
      </c>
      <c r="AB548" s="19">
        <f t="shared" si="90"/>
        <v>0</v>
      </c>
      <c r="AC548" s="19">
        <f t="shared" si="90"/>
        <v>0</v>
      </c>
      <c r="AD548" s="19">
        <f t="shared" si="90"/>
        <v>-20275.956128518621</v>
      </c>
      <c r="AE548" s="19">
        <f t="shared" si="91"/>
        <v>20530.157820920267</v>
      </c>
      <c r="AF548" s="19">
        <f t="shared" si="92"/>
        <v>-28.244632489106152</v>
      </c>
      <c r="AG548" s="112"/>
      <c r="AH548" s="117">
        <f>'[4]Sped FY 2021'!DZ564</f>
        <v>175</v>
      </c>
      <c r="AI548" s="19">
        <f t="shared" si="85"/>
        <v>0</v>
      </c>
      <c r="AJ548" s="19">
        <f t="shared" si="85"/>
        <v>-1.6139789993754157</v>
      </c>
      <c r="AK548" s="19">
        <f t="shared" si="85"/>
        <v>0</v>
      </c>
      <c r="AL548" s="19">
        <f t="shared" si="85"/>
        <v>0</v>
      </c>
      <c r="AM548" s="19">
        <f t="shared" si="85"/>
        <v>0</v>
      </c>
      <c r="AN548" s="19">
        <f t="shared" si="84"/>
        <v>-115.86260644867784</v>
      </c>
      <c r="AO548" s="19">
        <f t="shared" si="84"/>
        <v>117.31518754811582</v>
      </c>
      <c r="AP548" s="19">
        <f t="shared" si="84"/>
        <v>-0.16139789993774944</v>
      </c>
      <c r="AQ548" s="118">
        <f>'[4]Sped FY 2021'!CR564</f>
        <v>1.4084868939290132</v>
      </c>
      <c r="AR548" s="119">
        <f>'[4]Sped FY 2021'!CS564</f>
        <v>1.5698847938667626</v>
      </c>
      <c r="AS548" s="188">
        <f>'[5]Sped FY 2021'!CO564</f>
        <v>0.66955541964669762</v>
      </c>
      <c r="AT548" s="189">
        <f>'[5]Sped FY 2021'!CQ564</f>
        <v>0.66949923666943845</v>
      </c>
      <c r="AU548" s="163"/>
      <c r="AV548" s="164"/>
      <c r="AW548" s="165"/>
      <c r="AX548" s="165"/>
      <c r="AY548" s="165"/>
      <c r="AZ548" s="165"/>
      <c r="BA548" s="165"/>
      <c r="BB548" s="165"/>
      <c r="BC548" s="165"/>
      <c r="BD548" s="165"/>
      <c r="BE548" s="165"/>
      <c r="BF548" s="165"/>
      <c r="BG548" s="165"/>
      <c r="BH548" s="165"/>
      <c r="BI548" s="165"/>
      <c r="BJ548" s="165"/>
      <c r="BK548" s="165"/>
      <c r="BL548" s="165"/>
      <c r="BM548" s="165"/>
      <c r="BN548" s="165"/>
      <c r="BO548" s="165"/>
      <c r="BP548" s="165"/>
      <c r="BQ548" s="165"/>
      <c r="BR548" s="165"/>
      <c r="BS548" s="165"/>
      <c r="BT548" s="165"/>
      <c r="BU548" s="165"/>
      <c r="BV548" s="165"/>
      <c r="BW548" s="165"/>
      <c r="BX548" s="165"/>
      <c r="BY548" s="165"/>
      <c r="BZ548" s="165"/>
      <c r="CA548" s="165"/>
      <c r="CB548" s="165"/>
      <c r="CC548" s="165"/>
      <c r="CD548" s="165"/>
      <c r="CE548" s="165"/>
      <c r="CF548" s="165"/>
      <c r="CG548" s="165"/>
      <c r="CH548" s="165"/>
      <c r="CI548" s="165"/>
      <c r="CJ548" s="165"/>
    </row>
    <row r="549" spans="1:88" ht="15" x14ac:dyDescent="0.25">
      <c r="A549" s="194">
        <v>4238</v>
      </c>
      <c r="B549" s="194">
        <v>7</v>
      </c>
      <c r="C549" s="195" t="s">
        <v>506</v>
      </c>
      <c r="D549" s="167">
        <v>7</v>
      </c>
      <c r="E549" s="120">
        <f>'[4]Sped FY 2021'!AB565</f>
        <v>987158.47630019381</v>
      </c>
      <c r="F549" s="120">
        <f>'[4]Sped FY 2021'!AK565</f>
        <v>1044786.3965011676</v>
      </c>
      <c r="G549" s="120">
        <f>'[4]Sped FY 2021'!BP565</f>
        <v>0</v>
      </c>
      <c r="H549" s="120">
        <f>-'[4]Sped FY 2021'!CI565</f>
        <v>0</v>
      </c>
      <c r="I549" s="120">
        <f>'[4]Sped FY 2021'!CB565</f>
        <v>0</v>
      </c>
      <c r="J549" s="120">
        <f>'[4]Sped FY 2021'!BF565-'[4]Sped FY 2021'!BI565</f>
        <v>916464.6726252276</v>
      </c>
      <c r="K549" s="120">
        <f>'[4]Sped FY 2021'!CJ565</f>
        <v>114558.08407815338</v>
      </c>
      <c r="L549" s="138">
        <f t="shared" si="86"/>
        <v>3062967.6295047426</v>
      </c>
      <c r="M549" s="134">
        <f t="shared" si="87"/>
        <v>0</v>
      </c>
      <c r="N549" s="158">
        <v>4238</v>
      </c>
      <c r="O549" s="159">
        <v>7</v>
      </c>
      <c r="P549" s="14" t="s">
        <v>506</v>
      </c>
      <c r="Q549" s="14">
        <v>7</v>
      </c>
      <c r="R549" s="120">
        <v>876282.13193709659</v>
      </c>
      <c r="S549" s="120">
        <v>1108513.7644710212</v>
      </c>
      <c r="T549" s="120">
        <v>0</v>
      </c>
      <c r="U549" s="120">
        <v>0</v>
      </c>
      <c r="V549" s="120">
        <v>1073456.8354573001</v>
      </c>
      <c r="W549" s="138">
        <v>3058252.7318654181</v>
      </c>
      <c r="Y549" s="19">
        <f t="shared" si="88"/>
        <v>110876.34436309722</v>
      </c>
      <c r="Z549" s="19">
        <f t="shared" si="88"/>
        <v>-63727.367969853687</v>
      </c>
      <c r="AA549" s="19">
        <f t="shared" si="89"/>
        <v>0</v>
      </c>
      <c r="AB549" s="19">
        <f t="shared" si="90"/>
        <v>0</v>
      </c>
      <c r="AC549" s="19">
        <f t="shared" si="90"/>
        <v>0</v>
      </c>
      <c r="AD549" s="19">
        <f t="shared" si="90"/>
        <v>-156992.16283207247</v>
      </c>
      <c r="AE549" s="19">
        <f t="shared" si="91"/>
        <v>114558.08407815338</v>
      </c>
      <c r="AF549" s="19">
        <f t="shared" si="92"/>
        <v>4714.8976393244229</v>
      </c>
      <c r="AG549" s="112"/>
      <c r="AH549" s="117">
        <f>'[4]Sped FY 2021'!DZ565</f>
        <v>180</v>
      </c>
      <c r="AI549" s="19">
        <f t="shared" si="85"/>
        <v>615.9796909060957</v>
      </c>
      <c r="AJ549" s="19">
        <f t="shared" si="85"/>
        <v>-354.0409331658538</v>
      </c>
      <c r="AK549" s="19">
        <f t="shared" si="85"/>
        <v>0</v>
      </c>
      <c r="AL549" s="19">
        <f t="shared" si="85"/>
        <v>0</v>
      </c>
      <c r="AM549" s="19">
        <f t="shared" si="85"/>
        <v>0</v>
      </c>
      <c r="AN549" s="19">
        <f t="shared" si="84"/>
        <v>-872.17868240040264</v>
      </c>
      <c r="AO549" s="19">
        <f t="shared" si="84"/>
        <v>636.4338004341854</v>
      </c>
      <c r="AP549" s="19">
        <f t="shared" si="84"/>
        <v>26.193875774024573</v>
      </c>
      <c r="AQ549" s="118">
        <f>'[4]Sped FY 2021'!CR565</f>
        <v>55.364864657671781</v>
      </c>
      <c r="AR549" s="119">
        <f>'[4]Sped FY 2021'!CS565</f>
        <v>27.630172661645766</v>
      </c>
      <c r="AS549" s="188">
        <f>'[5]Sped FY 2021'!CO565</f>
        <v>0.70753225399014896</v>
      </c>
      <c r="AT549" s="189">
        <f>'[5]Sped FY 2021'!CQ565</f>
        <v>0.70902375684965246</v>
      </c>
      <c r="AU549" s="163"/>
      <c r="AV549" s="164"/>
      <c r="AW549" s="165"/>
      <c r="AX549" s="165"/>
      <c r="AY549" s="165"/>
      <c r="AZ549" s="165"/>
      <c r="BA549" s="165"/>
      <c r="BB549" s="165"/>
      <c r="BC549" s="165"/>
      <c r="BD549" s="165"/>
      <c r="BE549" s="165"/>
      <c r="BF549" s="165"/>
      <c r="BG549" s="165"/>
      <c r="BH549" s="165"/>
      <c r="BI549" s="165"/>
      <c r="BJ549" s="165"/>
      <c r="BK549" s="165"/>
      <c r="BL549" s="165"/>
      <c r="BM549" s="165"/>
      <c r="BN549" s="165"/>
      <c r="BO549" s="165"/>
      <c r="BP549" s="165"/>
      <c r="BQ549" s="165"/>
      <c r="BR549" s="165"/>
      <c r="BS549" s="165"/>
      <c r="BT549" s="165"/>
      <c r="BU549" s="165"/>
      <c r="BV549" s="165"/>
      <c r="BW549" s="165"/>
      <c r="BX549" s="165"/>
      <c r="BY549" s="165"/>
      <c r="BZ549" s="165"/>
      <c r="CA549" s="165"/>
      <c r="CB549" s="165"/>
      <c r="CC549" s="165"/>
      <c r="CD549" s="165"/>
      <c r="CE549" s="165"/>
      <c r="CF549" s="165"/>
      <c r="CG549" s="165"/>
      <c r="CH549" s="165"/>
      <c r="CI549" s="165"/>
      <c r="CJ549" s="165"/>
    </row>
    <row r="550" spans="1:88" ht="15" x14ac:dyDescent="0.25">
      <c r="A550" s="194">
        <v>4239</v>
      </c>
      <c r="B550" s="194">
        <v>7</v>
      </c>
      <c r="C550" s="195" t="s">
        <v>507</v>
      </c>
      <c r="D550" s="167">
        <v>7</v>
      </c>
      <c r="E550" s="120">
        <f>'[4]Sped FY 2021'!AB566</f>
        <v>297852.63468530116</v>
      </c>
      <c r="F550" s="120">
        <f>'[4]Sped FY 2021'!AK566</f>
        <v>82284.800888687096</v>
      </c>
      <c r="G550" s="120">
        <f>'[4]Sped FY 2021'!BP566</f>
        <v>0</v>
      </c>
      <c r="H550" s="120">
        <f>-'[4]Sped FY 2021'!CI566</f>
        <v>0</v>
      </c>
      <c r="I550" s="120">
        <f>'[4]Sped FY 2021'!CB566</f>
        <v>0</v>
      </c>
      <c r="J550" s="120">
        <f>'[4]Sped FY 2021'!BF566-'[4]Sped FY 2021'!BI566</f>
        <v>274509.4658824614</v>
      </c>
      <c r="K550" s="120">
        <f>'[4]Sped FY 2021'!CJ566</f>
        <v>34313.683235307661</v>
      </c>
      <c r="L550" s="138">
        <f t="shared" si="86"/>
        <v>688960.58469175734</v>
      </c>
      <c r="M550" s="134">
        <f t="shared" si="87"/>
        <v>0</v>
      </c>
      <c r="N550" s="158">
        <v>4239</v>
      </c>
      <c r="O550" s="159">
        <v>7</v>
      </c>
      <c r="P550" s="14" t="s">
        <v>507</v>
      </c>
      <c r="Q550" s="14">
        <v>7</v>
      </c>
      <c r="R550" s="120">
        <v>297852.63468530116</v>
      </c>
      <c r="S550" s="120">
        <v>82258.867048128697</v>
      </c>
      <c r="T550" s="120">
        <v>0</v>
      </c>
      <c r="U550" s="120">
        <v>0</v>
      </c>
      <c r="V550" s="120">
        <v>308846.48957427166</v>
      </c>
      <c r="W550" s="138">
        <v>688957.99130770145</v>
      </c>
      <c r="Y550" s="19">
        <f t="shared" si="88"/>
        <v>0</v>
      </c>
      <c r="Z550" s="19">
        <f t="shared" si="88"/>
        <v>25.933840558398515</v>
      </c>
      <c r="AA550" s="19">
        <f t="shared" si="89"/>
        <v>0</v>
      </c>
      <c r="AB550" s="19">
        <f t="shared" si="90"/>
        <v>0</v>
      </c>
      <c r="AC550" s="19">
        <f t="shared" si="90"/>
        <v>0</v>
      </c>
      <c r="AD550" s="19">
        <f t="shared" si="90"/>
        <v>-34337.02369181026</v>
      </c>
      <c r="AE550" s="19">
        <f t="shared" si="91"/>
        <v>34313.683235307661</v>
      </c>
      <c r="AF550" s="19">
        <f t="shared" si="92"/>
        <v>2.5933840558864176</v>
      </c>
      <c r="AG550" s="112"/>
      <c r="AH550" s="117">
        <f>'[4]Sped FY 2021'!DZ566</f>
        <v>235</v>
      </c>
      <c r="AI550" s="19">
        <f t="shared" si="85"/>
        <v>0</v>
      </c>
      <c r="AJ550" s="19">
        <f t="shared" si="85"/>
        <v>0.1103567683336107</v>
      </c>
      <c r="AK550" s="19">
        <f t="shared" si="85"/>
        <v>0</v>
      </c>
      <c r="AL550" s="19">
        <f t="shared" si="85"/>
        <v>0</v>
      </c>
      <c r="AM550" s="19">
        <f t="shared" si="85"/>
        <v>0</v>
      </c>
      <c r="AN550" s="19">
        <f t="shared" si="84"/>
        <v>-146.11499443323515</v>
      </c>
      <c r="AO550" s="19">
        <f t="shared" si="84"/>
        <v>146.01567334173473</v>
      </c>
      <c r="AP550" s="19">
        <f t="shared" si="84"/>
        <v>1.1035676833559225E-2</v>
      </c>
      <c r="AQ550" s="118">
        <f>'[4]Sped FY 2021'!CR566</f>
        <v>100.81610305804084</v>
      </c>
      <c r="AR550" s="119">
        <f>'[4]Sped FY 2021'!CS566</f>
        <v>100.80612850397974</v>
      </c>
      <c r="AS550" s="188">
        <f>'[5]Sped FY 2021'!CO566</f>
        <v>0.5777192341637033</v>
      </c>
      <c r="AT550" s="189">
        <f>'[5]Sped FY 2021'!CQ566</f>
        <v>0.57772285973862347</v>
      </c>
      <c r="AU550" s="163"/>
      <c r="AV550" s="164"/>
      <c r="AW550" s="165"/>
      <c r="AX550" s="165"/>
      <c r="AY550" s="165"/>
      <c r="AZ550" s="165"/>
      <c r="BA550" s="165"/>
      <c r="BB550" s="165"/>
      <c r="BC550" s="165"/>
      <c r="BD550" s="165"/>
      <c r="BE550" s="165"/>
      <c r="BF550" s="165"/>
      <c r="BG550" s="165"/>
      <c r="BH550" s="165"/>
      <c r="BI550" s="165"/>
      <c r="BJ550" s="165"/>
      <c r="BK550" s="165"/>
      <c r="BL550" s="165"/>
      <c r="BM550" s="165"/>
      <c r="BN550" s="165"/>
      <c r="BO550" s="165"/>
      <c r="BP550" s="165"/>
      <c r="BQ550" s="165"/>
      <c r="BR550" s="165"/>
      <c r="BS550" s="165"/>
      <c r="BT550" s="165"/>
      <c r="BU550" s="165"/>
      <c r="BV550" s="165"/>
      <c r="BW550" s="165"/>
      <c r="BX550" s="165"/>
      <c r="BY550" s="165"/>
      <c r="BZ550" s="165"/>
      <c r="CA550" s="165"/>
      <c r="CB550" s="165"/>
      <c r="CC550" s="165"/>
      <c r="CD550" s="165"/>
      <c r="CE550" s="165"/>
      <c r="CF550" s="165"/>
      <c r="CG550" s="165"/>
      <c r="CH550" s="165"/>
      <c r="CI550" s="165"/>
      <c r="CJ550" s="165"/>
    </row>
    <row r="551" spans="1:88" ht="15" x14ac:dyDescent="0.25">
      <c r="A551" s="194">
        <v>4240</v>
      </c>
      <c r="B551" s="194">
        <v>7</v>
      </c>
      <c r="C551" s="195" t="s">
        <v>508</v>
      </c>
      <c r="D551" s="167">
        <v>7</v>
      </c>
      <c r="E551" s="120">
        <f>'[4]Sped FY 2021'!AB567</f>
        <v>172124.68406806205</v>
      </c>
      <c r="F551" s="120">
        <f>'[4]Sped FY 2021'!AK567</f>
        <v>0</v>
      </c>
      <c r="G551" s="120">
        <f>'[4]Sped FY 2021'!BP567</f>
        <v>0</v>
      </c>
      <c r="H551" s="120">
        <f>-'[4]Sped FY 2021'!CI567</f>
        <v>0</v>
      </c>
      <c r="I551" s="120">
        <f>'[4]Sped FY 2021'!CB567</f>
        <v>0</v>
      </c>
      <c r="J551" s="120">
        <f>'[4]Sped FY 2021'!BF567-'[4]Sped FY 2021'!BI567</f>
        <v>162607.6221246784</v>
      </c>
      <c r="K551" s="120">
        <f>'[4]Sped FY 2021'!CJ567</f>
        <v>20325.952765584785</v>
      </c>
      <c r="L551" s="138">
        <f t="shared" si="86"/>
        <v>355058.25895832526</v>
      </c>
      <c r="M551" s="134">
        <f t="shared" si="87"/>
        <v>0</v>
      </c>
      <c r="N551" s="158">
        <v>4240</v>
      </c>
      <c r="O551" s="159">
        <v>7</v>
      </c>
      <c r="P551" s="14" t="s">
        <v>508</v>
      </c>
      <c r="Q551" s="14">
        <v>7</v>
      </c>
      <c r="R551" s="120">
        <v>172124.68406806205</v>
      </c>
      <c r="S551" s="120">
        <v>0</v>
      </c>
      <c r="T551" s="120">
        <v>0</v>
      </c>
      <c r="U551" s="120">
        <v>0</v>
      </c>
      <c r="V551" s="120">
        <v>182933.57489026317</v>
      </c>
      <c r="W551" s="138">
        <v>355058.25895832526</v>
      </c>
      <c r="Y551" s="19">
        <f t="shared" si="88"/>
        <v>0</v>
      </c>
      <c r="Z551" s="19">
        <f t="shared" si="88"/>
        <v>0</v>
      </c>
      <c r="AA551" s="19">
        <f t="shared" si="89"/>
        <v>0</v>
      </c>
      <c r="AB551" s="19">
        <f t="shared" si="90"/>
        <v>0</v>
      </c>
      <c r="AC551" s="19">
        <f t="shared" si="90"/>
        <v>0</v>
      </c>
      <c r="AD551" s="19">
        <f t="shared" si="90"/>
        <v>-20325.952765584778</v>
      </c>
      <c r="AE551" s="19">
        <f t="shared" si="91"/>
        <v>20325.952765584785</v>
      </c>
      <c r="AF551" s="19">
        <f t="shared" si="92"/>
        <v>0</v>
      </c>
      <c r="AG551" s="112"/>
      <c r="AH551" s="117">
        <f>'[4]Sped FY 2021'!DZ567</f>
        <v>310</v>
      </c>
      <c r="AI551" s="19">
        <f t="shared" si="85"/>
        <v>0</v>
      </c>
      <c r="AJ551" s="19">
        <f t="shared" si="85"/>
        <v>0</v>
      </c>
      <c r="AK551" s="19">
        <f t="shared" si="85"/>
        <v>0</v>
      </c>
      <c r="AL551" s="19">
        <f t="shared" si="85"/>
        <v>0</v>
      </c>
      <c r="AM551" s="19">
        <f t="shared" si="85"/>
        <v>0</v>
      </c>
      <c r="AN551" s="19">
        <f t="shared" si="84"/>
        <v>-65.567589566402503</v>
      </c>
      <c r="AO551" s="19">
        <f t="shared" si="84"/>
        <v>65.567589566402532</v>
      </c>
      <c r="AP551" s="19">
        <f t="shared" si="84"/>
        <v>0</v>
      </c>
      <c r="AQ551" s="118">
        <f>'[4]Sped FY 2021'!CR567</f>
        <v>61.593796259347727</v>
      </c>
      <c r="AR551" s="119">
        <f>'[4]Sped FY 2021'!CS567</f>
        <v>61.593796259347727</v>
      </c>
      <c r="AS551" s="188">
        <f>'[5]Sped FY 2021'!CO567</f>
        <v>0.30693057971566989</v>
      </c>
      <c r="AT551" s="189">
        <f>'[5]Sped FY 2021'!CQ567</f>
        <v>0.30693057971566978</v>
      </c>
      <c r="AU551" s="163"/>
      <c r="AV551" s="164"/>
      <c r="AW551" s="165"/>
      <c r="AX551" s="165"/>
      <c r="AY551" s="165"/>
      <c r="AZ551" s="165"/>
      <c r="BA551" s="165"/>
      <c r="BB551" s="165"/>
      <c r="BC551" s="165"/>
      <c r="BD551" s="165"/>
      <c r="BE551" s="165"/>
      <c r="BF551" s="165"/>
      <c r="BG551" s="165"/>
      <c r="BH551" s="165"/>
      <c r="BI551" s="165"/>
      <c r="BJ551" s="165"/>
      <c r="BK551" s="165"/>
      <c r="BL551" s="165"/>
      <c r="BM551" s="165"/>
      <c r="BN551" s="165"/>
      <c r="BO551" s="165"/>
      <c r="BP551" s="165"/>
      <c r="BQ551" s="165"/>
      <c r="BR551" s="165"/>
      <c r="BS551" s="165"/>
      <c r="BT551" s="165"/>
      <c r="BU551" s="165"/>
      <c r="BV551" s="165"/>
      <c r="BW551" s="165"/>
      <c r="BX551" s="165"/>
      <c r="BY551" s="165"/>
      <c r="BZ551" s="165"/>
      <c r="CA551" s="165"/>
      <c r="CB551" s="165"/>
      <c r="CC551" s="165"/>
      <c r="CD551" s="165"/>
      <c r="CE551" s="165"/>
      <c r="CF551" s="165"/>
      <c r="CG551" s="165"/>
      <c r="CH551" s="165"/>
      <c r="CI551" s="165"/>
      <c r="CJ551" s="165"/>
    </row>
    <row r="552" spans="1:88" ht="15" x14ac:dyDescent="0.25">
      <c r="A552" s="194">
        <v>4243</v>
      </c>
      <c r="B552" s="194">
        <v>7</v>
      </c>
      <c r="C552" s="195" t="s">
        <v>509</v>
      </c>
      <c r="D552" s="167">
        <v>7</v>
      </c>
      <c r="E552" s="120">
        <f>'[4]Sped FY 2021'!AB568</f>
        <v>479524.78309547843</v>
      </c>
      <c r="F552" s="120">
        <f>'[4]Sped FY 2021'!AK568</f>
        <v>343594.19565803779</v>
      </c>
      <c r="G552" s="120">
        <f>'[4]Sped FY 2021'!BP568</f>
        <v>0</v>
      </c>
      <c r="H552" s="120">
        <f>-'[4]Sped FY 2021'!CI568</f>
        <v>0</v>
      </c>
      <c r="I552" s="120">
        <f>'[4]Sped FY 2021'!CB568</f>
        <v>0</v>
      </c>
      <c r="J552" s="120">
        <f>'[4]Sped FY 2021'!BF568-'[4]Sped FY 2021'!BI568</f>
        <v>542057.41754092672</v>
      </c>
      <c r="K552" s="120">
        <f>'[4]Sped FY 2021'!CJ568</f>
        <v>67757.177192615796</v>
      </c>
      <c r="L552" s="138">
        <f t="shared" si="86"/>
        <v>1432933.5734870587</v>
      </c>
      <c r="M552" s="134">
        <f t="shared" si="87"/>
        <v>0</v>
      </c>
      <c r="N552" s="158">
        <v>4243</v>
      </c>
      <c r="O552" s="159">
        <v>7</v>
      </c>
      <c r="P552" s="14" t="s">
        <v>509</v>
      </c>
      <c r="Q552" s="14">
        <v>7</v>
      </c>
      <c r="R552" s="120">
        <v>444004.77632269805</v>
      </c>
      <c r="S552" s="120">
        <v>364156.78966475645</v>
      </c>
      <c r="T552" s="120">
        <v>0</v>
      </c>
      <c r="U552" s="120">
        <v>0</v>
      </c>
      <c r="V552" s="120">
        <v>623276.26622299803</v>
      </c>
      <c r="W552" s="138">
        <v>1431437.8322104525</v>
      </c>
      <c r="Y552" s="19">
        <f t="shared" si="88"/>
        <v>35520.006772780383</v>
      </c>
      <c r="Z552" s="19">
        <f t="shared" si="88"/>
        <v>-20562.59400671866</v>
      </c>
      <c r="AA552" s="19">
        <f t="shared" si="89"/>
        <v>0</v>
      </c>
      <c r="AB552" s="19">
        <f t="shared" si="90"/>
        <v>0</v>
      </c>
      <c r="AC552" s="19">
        <f t="shared" si="90"/>
        <v>0</v>
      </c>
      <c r="AD552" s="19">
        <f t="shared" si="90"/>
        <v>-81218.848682071315</v>
      </c>
      <c r="AE552" s="19">
        <f t="shared" si="91"/>
        <v>67757.177192615796</v>
      </c>
      <c r="AF552" s="19">
        <f t="shared" si="92"/>
        <v>1495.7412766062189</v>
      </c>
      <c r="AG552" s="112"/>
      <c r="AH552" s="117">
        <f>'[4]Sped FY 2021'!DZ568</f>
        <v>260</v>
      </c>
      <c r="AI552" s="19">
        <f t="shared" si="85"/>
        <v>136.61541066453992</v>
      </c>
      <c r="AJ552" s="19">
        <f t="shared" si="85"/>
        <v>-79.086900025841004</v>
      </c>
      <c r="AK552" s="19">
        <f t="shared" si="85"/>
        <v>0</v>
      </c>
      <c r="AL552" s="19">
        <f t="shared" si="85"/>
        <v>0</v>
      </c>
      <c r="AM552" s="19">
        <f t="shared" si="85"/>
        <v>0</v>
      </c>
      <c r="AN552" s="19">
        <f t="shared" si="84"/>
        <v>-312.3801872387358</v>
      </c>
      <c r="AO552" s="19">
        <f t="shared" si="84"/>
        <v>260.60452766390694</v>
      </c>
      <c r="AP552" s="19">
        <f t="shared" si="84"/>
        <v>5.7528510638700725</v>
      </c>
      <c r="AQ552" s="118">
        <f>'[4]Sped FY 2021'!CR568</f>
        <v>67.177484180892179</v>
      </c>
      <c r="AR552" s="119">
        <f>'[4]Sped FY 2021'!CS568</f>
        <v>61.835551050155686</v>
      </c>
      <c r="AS552" s="188">
        <f>'[5]Sped FY 2021'!CO568</f>
        <v>0.62257504091629845</v>
      </c>
      <c r="AT552" s="189">
        <f>'[5]Sped FY 2021'!CQ568</f>
        <v>0.62357174278570682</v>
      </c>
      <c r="AU552" s="163"/>
      <c r="AV552" s="164"/>
      <c r="AW552" s="165"/>
      <c r="AX552" s="165"/>
      <c r="AY552" s="165"/>
      <c r="AZ552" s="165"/>
      <c r="BA552" s="165"/>
      <c r="BB552" s="165"/>
      <c r="BC552" s="165"/>
      <c r="BD552" s="165"/>
      <c r="BE552" s="165"/>
      <c r="BF552" s="165"/>
      <c r="BG552" s="165"/>
      <c r="BH552" s="165"/>
      <c r="BI552" s="165"/>
      <c r="BJ552" s="165"/>
      <c r="BK552" s="165"/>
      <c r="BL552" s="165"/>
      <c r="BM552" s="165"/>
      <c r="BN552" s="165"/>
      <c r="BO552" s="165"/>
      <c r="BP552" s="165"/>
      <c r="BQ552" s="165"/>
      <c r="BR552" s="165"/>
      <c r="BS552" s="165"/>
      <c r="BT552" s="165"/>
      <c r="BU552" s="165"/>
      <c r="BV552" s="165"/>
      <c r="BW552" s="165"/>
      <c r="BX552" s="165"/>
      <c r="BY552" s="165"/>
      <c r="BZ552" s="165"/>
      <c r="CA552" s="165"/>
      <c r="CB552" s="165"/>
      <c r="CC552" s="165"/>
      <c r="CD552" s="165"/>
      <c r="CE552" s="165"/>
      <c r="CF552" s="165"/>
      <c r="CG552" s="165"/>
      <c r="CH552" s="165"/>
      <c r="CI552" s="165"/>
      <c r="CJ552" s="165"/>
    </row>
    <row r="553" spans="1:88" ht="15" x14ac:dyDescent="0.25">
      <c r="A553" s="194">
        <v>4244</v>
      </c>
      <c r="B553" s="194">
        <v>7</v>
      </c>
      <c r="C553" s="195" t="s">
        <v>557</v>
      </c>
      <c r="D553" s="167">
        <v>7</v>
      </c>
      <c r="E553" s="120">
        <f>'[4]Sped FY 2021'!AB569</f>
        <v>521224.36891125736</v>
      </c>
      <c r="F553" s="120">
        <f>'[4]Sped FY 2021'!AK569</f>
        <v>422384.9720025874</v>
      </c>
      <c r="G553" s="120">
        <f>'[4]Sped FY 2021'!BP569</f>
        <v>0</v>
      </c>
      <c r="H553" s="120">
        <f>-'[4]Sped FY 2021'!CI569</f>
        <v>0</v>
      </c>
      <c r="I553" s="120">
        <f>'[4]Sped FY 2021'!CB569</f>
        <v>0</v>
      </c>
      <c r="J553" s="120">
        <f>'[4]Sped FY 2021'!BF569-'[4]Sped FY 2021'!BI569</f>
        <v>751813.0694796358</v>
      </c>
      <c r="K553" s="120">
        <f>'[4]Sped FY 2021'!CJ569</f>
        <v>93976.633684954417</v>
      </c>
      <c r="L553" s="138">
        <f t="shared" si="86"/>
        <v>1789399.0440784351</v>
      </c>
      <c r="M553" s="134">
        <f t="shared" si="87"/>
        <v>0</v>
      </c>
      <c r="N553" s="158">
        <v>4244</v>
      </c>
      <c r="O553" s="159">
        <v>7</v>
      </c>
      <c r="P553" s="14" t="s">
        <v>557</v>
      </c>
      <c r="Q553" s="14">
        <v>7</v>
      </c>
      <c r="R553" s="120">
        <v>481538.31307189655</v>
      </c>
      <c r="S553" s="120">
        <v>447250.32784147881</v>
      </c>
      <c r="T553" s="120">
        <v>0</v>
      </c>
      <c r="U553" s="120">
        <v>0</v>
      </c>
      <c r="V553" s="120">
        <v>859128.33316501265</v>
      </c>
      <c r="W553" s="138">
        <v>1787916.974078388</v>
      </c>
      <c r="Y553" s="19">
        <f t="shared" si="88"/>
        <v>39686.055839360808</v>
      </c>
      <c r="Z553" s="19">
        <f t="shared" si="88"/>
        <v>-24865.35583889141</v>
      </c>
      <c r="AA553" s="19">
        <f t="shared" si="89"/>
        <v>0</v>
      </c>
      <c r="AB553" s="19">
        <f t="shared" si="90"/>
        <v>0</v>
      </c>
      <c r="AC553" s="19">
        <f t="shared" si="90"/>
        <v>0</v>
      </c>
      <c r="AD553" s="19">
        <f t="shared" si="90"/>
        <v>-107315.26368537685</v>
      </c>
      <c r="AE553" s="19">
        <f t="shared" si="91"/>
        <v>93976.633684954417</v>
      </c>
      <c r="AF553" s="19">
        <f t="shared" si="92"/>
        <v>1482.070000047097</v>
      </c>
      <c r="AG553" s="112"/>
      <c r="AH553" s="117">
        <f>'[4]Sped FY 2021'!DZ569</f>
        <v>328</v>
      </c>
      <c r="AI553" s="19">
        <f t="shared" si="85"/>
        <v>120.99407268097808</v>
      </c>
      <c r="AJ553" s="19">
        <f t="shared" si="85"/>
        <v>-75.80901170393723</v>
      </c>
      <c r="AK553" s="19">
        <f t="shared" si="85"/>
        <v>0</v>
      </c>
      <c r="AL553" s="19">
        <f t="shared" si="85"/>
        <v>0</v>
      </c>
      <c r="AM553" s="19">
        <f t="shared" si="85"/>
        <v>0</v>
      </c>
      <c r="AN553" s="19">
        <f t="shared" si="84"/>
        <v>-327.18068196761237</v>
      </c>
      <c r="AO553" s="19">
        <f t="shared" si="84"/>
        <v>286.51412708827564</v>
      </c>
      <c r="AP553" s="19">
        <f t="shared" si="84"/>
        <v>4.5185060977045639</v>
      </c>
      <c r="AQ553" s="118">
        <f>'[4]Sped FY 2021'!CR569</f>
        <v>189.70913228989869</v>
      </c>
      <c r="AR553" s="119">
        <f>'[4]Sped FY 2021'!CS569</f>
        <v>185.94753330500757</v>
      </c>
      <c r="AS553" s="188">
        <f>'[5]Sped FY 2021'!CO569</f>
        <v>0.53324538493897922</v>
      </c>
      <c r="AT553" s="189">
        <f>'[5]Sped FY 2021'!CQ569</f>
        <v>0.53407837728558338</v>
      </c>
      <c r="AU553" s="163"/>
      <c r="AV553" s="164"/>
      <c r="AW553" s="165"/>
      <c r="AX553" s="165"/>
      <c r="AY553" s="165"/>
      <c r="AZ553" s="165"/>
      <c r="BA553" s="165"/>
      <c r="BB553" s="165"/>
      <c r="BC553" s="165"/>
      <c r="BD553" s="165"/>
      <c r="BE553" s="165"/>
      <c r="BF553" s="165"/>
      <c r="BG553" s="165"/>
      <c r="BH553" s="165"/>
      <c r="BI553" s="165"/>
      <c r="BJ553" s="165"/>
      <c r="BK553" s="165"/>
      <c r="BL553" s="165"/>
      <c r="BM553" s="165"/>
      <c r="BN553" s="165"/>
      <c r="BO553" s="165"/>
      <c r="BP553" s="165"/>
      <c r="BQ553" s="165"/>
      <c r="BR553" s="165"/>
      <c r="BS553" s="165"/>
      <c r="BT553" s="165"/>
      <c r="BU553" s="165"/>
      <c r="BV553" s="165"/>
      <c r="BW553" s="165"/>
      <c r="BX553" s="165"/>
      <c r="BY553" s="165"/>
      <c r="BZ553" s="165"/>
      <c r="CA553" s="165"/>
      <c r="CB553" s="165"/>
      <c r="CC553" s="165"/>
      <c r="CD553" s="165"/>
      <c r="CE553" s="165"/>
      <c r="CF553" s="165"/>
      <c r="CG553" s="165"/>
      <c r="CH553" s="165"/>
      <c r="CI553" s="165"/>
      <c r="CJ553" s="165"/>
    </row>
    <row r="554" spans="1:88" ht="15" x14ac:dyDescent="0.25">
      <c r="A554" s="194">
        <v>4246</v>
      </c>
      <c r="B554" s="194">
        <v>7</v>
      </c>
      <c r="C554" s="195" t="s">
        <v>558</v>
      </c>
      <c r="D554" s="167">
        <v>7</v>
      </c>
      <c r="E554" s="120">
        <f>'[4]Sped FY 2021'!AB570</f>
        <v>0</v>
      </c>
      <c r="F554" s="120">
        <f>'[4]Sped FY 2021'!AK570</f>
        <v>0</v>
      </c>
      <c r="G554" s="120">
        <f>'[4]Sped FY 2021'!BP570</f>
        <v>0</v>
      </c>
      <c r="H554" s="120">
        <f>-'[4]Sped FY 2021'!CI570</f>
        <v>0</v>
      </c>
      <c r="I554" s="120">
        <f>'[4]Sped FY 2021'!CB570</f>
        <v>0</v>
      </c>
      <c r="J554" s="120">
        <f>'[4]Sped FY 2021'!BF570-'[4]Sped FY 2021'!BI570</f>
        <v>0</v>
      </c>
      <c r="K554" s="120">
        <f>'[4]Sped FY 2021'!CJ570</f>
        <v>0</v>
      </c>
      <c r="L554" s="138">
        <f t="shared" si="86"/>
        <v>0</v>
      </c>
      <c r="M554" s="134">
        <f t="shared" si="87"/>
        <v>0</v>
      </c>
      <c r="N554" s="158">
        <v>4246</v>
      </c>
      <c r="O554" s="159">
        <v>7</v>
      </c>
      <c r="P554" s="14" t="s">
        <v>558</v>
      </c>
      <c r="Q554" s="14">
        <v>7</v>
      </c>
      <c r="R554" s="120">
        <v>0</v>
      </c>
      <c r="S554" s="120">
        <v>0</v>
      </c>
      <c r="T554" s="120">
        <v>0</v>
      </c>
      <c r="U554" s="120">
        <v>0</v>
      </c>
      <c r="V554" s="120">
        <v>0</v>
      </c>
      <c r="W554" s="138">
        <v>0</v>
      </c>
      <c r="Y554" s="19">
        <f t="shared" si="88"/>
        <v>0</v>
      </c>
      <c r="Z554" s="19">
        <f t="shared" si="88"/>
        <v>0</v>
      </c>
      <c r="AA554" s="19">
        <f t="shared" si="89"/>
        <v>0</v>
      </c>
      <c r="AB554" s="19">
        <f t="shared" si="90"/>
        <v>0</v>
      </c>
      <c r="AC554" s="19">
        <f t="shared" si="90"/>
        <v>0</v>
      </c>
      <c r="AD554" s="19">
        <f t="shared" si="90"/>
        <v>0</v>
      </c>
      <c r="AE554" s="19">
        <f t="shared" si="91"/>
        <v>0</v>
      </c>
      <c r="AF554" s="19">
        <f t="shared" si="92"/>
        <v>0</v>
      </c>
      <c r="AG554" s="112"/>
      <c r="AH554" s="117">
        <f>'[4]Sped FY 2021'!DZ570</f>
        <v>0</v>
      </c>
      <c r="AI554" s="19">
        <f t="shared" si="85"/>
        <v>0</v>
      </c>
      <c r="AJ554" s="19">
        <f t="shared" si="85"/>
        <v>0</v>
      </c>
      <c r="AK554" s="19">
        <f t="shared" si="85"/>
        <v>0</v>
      </c>
      <c r="AL554" s="19">
        <f t="shared" si="85"/>
        <v>0</v>
      </c>
      <c r="AM554" s="19">
        <f t="shared" si="85"/>
        <v>0</v>
      </c>
      <c r="AN554" s="19">
        <f t="shared" si="84"/>
        <v>0</v>
      </c>
      <c r="AO554" s="19">
        <f t="shared" si="84"/>
        <v>0</v>
      </c>
      <c r="AP554" s="19">
        <f t="shared" si="84"/>
        <v>0</v>
      </c>
      <c r="AQ554" s="118">
        <f>'[4]Sped FY 2021'!CR570</f>
        <v>0</v>
      </c>
      <c r="AR554" s="119">
        <f>'[4]Sped FY 2021'!CS570</f>
        <v>0</v>
      </c>
      <c r="AS554" s="188">
        <f>'[5]Sped FY 2021'!CO570</f>
        <v>0</v>
      </c>
      <c r="AT554" s="189">
        <f>'[5]Sped FY 2021'!CQ570</f>
        <v>0</v>
      </c>
      <c r="AU554" s="163"/>
      <c r="AV554" s="164"/>
      <c r="AW554" s="165"/>
      <c r="AX554" s="165"/>
      <c r="AY554" s="165"/>
      <c r="AZ554" s="165"/>
      <c r="BA554" s="165"/>
      <c r="BB554" s="165"/>
      <c r="BC554" s="165"/>
      <c r="BD554" s="165"/>
      <c r="BE554" s="165"/>
      <c r="BF554" s="165"/>
      <c r="BG554" s="165"/>
      <c r="BH554" s="165"/>
      <c r="BI554" s="165"/>
      <c r="BJ554" s="165"/>
      <c r="BK554" s="165"/>
      <c r="BL554" s="165"/>
      <c r="BM554" s="165"/>
      <c r="BN554" s="165"/>
      <c r="BO554" s="165"/>
      <c r="BP554" s="165"/>
      <c r="BQ554" s="165"/>
      <c r="BR554" s="165"/>
      <c r="BS554" s="165"/>
      <c r="BT554" s="165"/>
      <c r="BU554" s="165"/>
      <c r="BV554" s="165"/>
      <c r="BW554" s="165"/>
      <c r="BX554" s="165"/>
      <c r="BY554" s="165"/>
      <c r="BZ554" s="165"/>
      <c r="CA554" s="165"/>
      <c r="CB554" s="165"/>
      <c r="CC554" s="165"/>
      <c r="CD554" s="165"/>
      <c r="CE554" s="165"/>
      <c r="CF554" s="165"/>
      <c r="CG554" s="165"/>
      <c r="CH554" s="165"/>
      <c r="CI554" s="165"/>
      <c r="CJ554" s="165"/>
    </row>
    <row r="555" spans="1:88" ht="15" x14ac:dyDescent="0.25">
      <c r="A555" s="194">
        <v>4248</v>
      </c>
      <c r="B555" s="194">
        <v>7</v>
      </c>
      <c r="C555" s="195" t="s">
        <v>512</v>
      </c>
      <c r="D555" s="167">
        <v>7</v>
      </c>
      <c r="E555" s="120">
        <f>'[4]Sped FY 2021'!AB571</f>
        <v>0</v>
      </c>
      <c r="F555" s="120">
        <f>'[4]Sped FY 2021'!AK571</f>
        <v>0</v>
      </c>
      <c r="G555" s="120">
        <f>'[4]Sped FY 2021'!BP571</f>
        <v>0</v>
      </c>
      <c r="H555" s="120">
        <f>-'[4]Sped FY 2021'!CI571</f>
        <v>0</v>
      </c>
      <c r="I555" s="120">
        <f>'[4]Sped FY 2021'!CB571</f>
        <v>0</v>
      </c>
      <c r="J555" s="120">
        <f>'[4]Sped FY 2021'!BF571-'[4]Sped FY 2021'!BI571</f>
        <v>0</v>
      </c>
      <c r="K555" s="120">
        <f>'[4]Sped FY 2021'!CJ571</f>
        <v>0</v>
      </c>
      <c r="L555" s="138">
        <f t="shared" si="86"/>
        <v>0</v>
      </c>
      <c r="M555" s="134">
        <f t="shared" si="87"/>
        <v>0</v>
      </c>
      <c r="N555" s="158">
        <v>4248</v>
      </c>
      <c r="O555" s="159">
        <v>7</v>
      </c>
      <c r="P555" s="14" t="s">
        <v>512</v>
      </c>
      <c r="Q555" s="14">
        <v>7</v>
      </c>
      <c r="R555" s="120">
        <v>0</v>
      </c>
      <c r="S555" s="120">
        <v>0</v>
      </c>
      <c r="T555" s="120">
        <v>0</v>
      </c>
      <c r="U555" s="120">
        <v>0</v>
      </c>
      <c r="V555" s="120">
        <v>0</v>
      </c>
      <c r="W555" s="138">
        <v>0</v>
      </c>
      <c r="Y555" s="19">
        <f t="shared" si="88"/>
        <v>0</v>
      </c>
      <c r="Z555" s="19">
        <f t="shared" si="88"/>
        <v>0</v>
      </c>
      <c r="AA555" s="19">
        <f t="shared" si="89"/>
        <v>0</v>
      </c>
      <c r="AB555" s="19">
        <f t="shared" si="90"/>
        <v>0</v>
      </c>
      <c r="AC555" s="19">
        <f t="shared" si="90"/>
        <v>0</v>
      </c>
      <c r="AD555" s="19">
        <f t="shared" si="90"/>
        <v>0</v>
      </c>
      <c r="AE555" s="19">
        <f t="shared" si="91"/>
        <v>0</v>
      </c>
      <c r="AF555" s="19">
        <f t="shared" si="92"/>
        <v>0</v>
      </c>
      <c r="AG555" s="112"/>
      <c r="AH555" s="117">
        <f>'[4]Sped FY 2021'!DZ571</f>
        <v>0</v>
      </c>
      <c r="AI555" s="19">
        <f t="shared" si="85"/>
        <v>0</v>
      </c>
      <c r="AJ555" s="19">
        <f t="shared" si="85"/>
        <v>0</v>
      </c>
      <c r="AK555" s="19">
        <f t="shared" si="85"/>
        <v>0</v>
      </c>
      <c r="AL555" s="19">
        <f t="shared" si="85"/>
        <v>0</v>
      </c>
      <c r="AM555" s="19">
        <f t="shared" si="85"/>
        <v>0</v>
      </c>
      <c r="AN555" s="19">
        <f t="shared" si="84"/>
        <v>0</v>
      </c>
      <c r="AO555" s="19">
        <f t="shared" si="84"/>
        <v>0</v>
      </c>
      <c r="AP555" s="19">
        <f t="shared" si="84"/>
        <v>0</v>
      </c>
      <c r="AQ555" s="118">
        <f>'[4]Sped FY 2021'!CR571</f>
        <v>0</v>
      </c>
      <c r="AR555" s="119">
        <f>'[4]Sped FY 2021'!CS571</f>
        <v>0</v>
      </c>
      <c r="AS555" s="188">
        <f>'[5]Sped FY 2021'!CO571</f>
        <v>0</v>
      </c>
      <c r="AT555" s="189">
        <f>'[5]Sped FY 2021'!CQ571</f>
        <v>0</v>
      </c>
      <c r="AU555" s="163"/>
      <c r="AV555" s="164"/>
      <c r="AW555" s="165"/>
      <c r="AX555" s="165"/>
      <c r="AY555" s="165"/>
      <c r="AZ555" s="165"/>
      <c r="BA555" s="165"/>
      <c r="BB555" s="165"/>
      <c r="BC555" s="165"/>
      <c r="BD555" s="165"/>
      <c r="BE555" s="165"/>
      <c r="BF555" s="165"/>
      <c r="BG555" s="165"/>
      <c r="BH555" s="165"/>
      <c r="BI555" s="165"/>
      <c r="BJ555" s="165"/>
      <c r="BK555" s="165"/>
      <c r="BL555" s="165"/>
      <c r="BM555" s="165"/>
      <c r="BN555" s="165"/>
      <c r="BO555" s="165"/>
      <c r="BP555" s="165"/>
      <c r="BQ555" s="165"/>
      <c r="BR555" s="165"/>
      <c r="BS555" s="165"/>
      <c r="BT555" s="165"/>
      <c r="BU555" s="165"/>
      <c r="BV555" s="165"/>
      <c r="BW555" s="165"/>
      <c r="BX555" s="165"/>
      <c r="BY555" s="165"/>
      <c r="BZ555" s="165"/>
      <c r="CA555" s="165"/>
      <c r="CB555" s="165"/>
      <c r="CC555" s="165"/>
      <c r="CD555" s="165"/>
      <c r="CE555" s="165"/>
      <c r="CF555" s="165"/>
      <c r="CG555" s="165"/>
      <c r="CH555" s="165"/>
      <c r="CI555" s="165"/>
      <c r="CJ555" s="165"/>
    </row>
    <row r="556" spans="1:88" ht="15" x14ac:dyDescent="0.25">
      <c r="A556" s="194">
        <v>4249</v>
      </c>
      <c r="B556" s="194">
        <v>7</v>
      </c>
      <c r="C556" s="195" t="s">
        <v>513</v>
      </c>
      <c r="D556" s="167">
        <v>7</v>
      </c>
      <c r="E556" s="120">
        <f>'[4]Sped FY 2021'!AB572</f>
        <v>0</v>
      </c>
      <c r="F556" s="120">
        <f>'[4]Sped FY 2021'!AK572</f>
        <v>0</v>
      </c>
      <c r="G556" s="120">
        <f>'[4]Sped FY 2021'!BP572</f>
        <v>0</v>
      </c>
      <c r="H556" s="120">
        <f>-'[4]Sped FY 2021'!CI572</f>
        <v>0</v>
      </c>
      <c r="I556" s="120">
        <f>'[4]Sped FY 2021'!CB572</f>
        <v>0</v>
      </c>
      <c r="J556" s="120">
        <f>'[4]Sped FY 2021'!BF572-'[4]Sped FY 2021'!BI572</f>
        <v>0</v>
      </c>
      <c r="K556" s="120">
        <f>'[4]Sped FY 2021'!CJ572</f>
        <v>0</v>
      </c>
      <c r="L556" s="138">
        <f t="shared" si="86"/>
        <v>0</v>
      </c>
      <c r="M556" s="134">
        <f t="shared" si="87"/>
        <v>0</v>
      </c>
      <c r="N556" s="158">
        <v>4249</v>
      </c>
      <c r="O556" s="159">
        <v>7</v>
      </c>
      <c r="P556" s="14" t="s">
        <v>513</v>
      </c>
      <c r="Q556" s="14">
        <v>7</v>
      </c>
      <c r="R556" s="120">
        <v>0</v>
      </c>
      <c r="S556" s="120">
        <v>0</v>
      </c>
      <c r="T556" s="120">
        <v>0</v>
      </c>
      <c r="U556" s="120">
        <v>0</v>
      </c>
      <c r="V556" s="120">
        <v>0</v>
      </c>
      <c r="W556" s="138">
        <v>0</v>
      </c>
      <c r="Y556" s="19">
        <f t="shared" si="88"/>
        <v>0</v>
      </c>
      <c r="Z556" s="19">
        <f t="shared" si="88"/>
        <v>0</v>
      </c>
      <c r="AA556" s="19">
        <f t="shared" si="89"/>
        <v>0</v>
      </c>
      <c r="AB556" s="19">
        <f t="shared" si="90"/>
        <v>0</v>
      </c>
      <c r="AC556" s="19">
        <f t="shared" si="90"/>
        <v>0</v>
      </c>
      <c r="AD556" s="19">
        <f t="shared" si="90"/>
        <v>0</v>
      </c>
      <c r="AE556" s="19">
        <f t="shared" si="91"/>
        <v>0</v>
      </c>
      <c r="AF556" s="19">
        <f t="shared" si="92"/>
        <v>0</v>
      </c>
      <c r="AG556" s="112"/>
      <c r="AH556" s="117">
        <f>'[4]Sped FY 2021'!DZ572</f>
        <v>0</v>
      </c>
      <c r="AI556" s="19">
        <f t="shared" si="85"/>
        <v>0</v>
      </c>
      <c r="AJ556" s="19">
        <f t="shared" si="85"/>
        <v>0</v>
      </c>
      <c r="AK556" s="19">
        <f t="shared" si="85"/>
        <v>0</v>
      </c>
      <c r="AL556" s="19">
        <f t="shared" si="85"/>
        <v>0</v>
      </c>
      <c r="AM556" s="19">
        <f t="shared" si="85"/>
        <v>0</v>
      </c>
      <c r="AN556" s="19">
        <f t="shared" si="84"/>
        <v>0</v>
      </c>
      <c r="AO556" s="19">
        <f t="shared" si="84"/>
        <v>0</v>
      </c>
      <c r="AP556" s="19">
        <f t="shared" si="84"/>
        <v>0</v>
      </c>
      <c r="AQ556" s="118">
        <f>'[4]Sped FY 2021'!CR572</f>
        <v>0</v>
      </c>
      <c r="AR556" s="119">
        <f>'[4]Sped FY 2021'!CS572</f>
        <v>0</v>
      </c>
      <c r="AS556" s="188">
        <f>'[5]Sped FY 2021'!CO572</f>
        <v>0</v>
      </c>
      <c r="AT556" s="189">
        <f>'[5]Sped FY 2021'!CQ572</f>
        <v>0</v>
      </c>
      <c r="AU556" s="163"/>
      <c r="AV556" s="164"/>
      <c r="AW556" s="165"/>
      <c r="AX556" s="165"/>
      <c r="AY556" s="165"/>
      <c r="AZ556" s="165"/>
      <c r="BA556" s="165"/>
      <c r="BB556" s="165"/>
      <c r="BC556" s="165"/>
      <c r="BD556" s="165"/>
      <c r="BE556" s="165"/>
      <c r="BF556" s="165"/>
      <c r="BG556" s="165"/>
      <c r="BH556" s="165"/>
      <c r="BI556" s="165"/>
      <c r="BJ556" s="165"/>
      <c r="BK556" s="165"/>
      <c r="BL556" s="165"/>
      <c r="BM556" s="165"/>
      <c r="BN556" s="165"/>
      <c r="BO556" s="165"/>
      <c r="BP556" s="165"/>
      <c r="BQ556" s="165"/>
      <c r="BR556" s="165"/>
      <c r="BS556" s="165"/>
      <c r="BT556" s="165"/>
      <c r="BU556" s="165"/>
      <c r="BV556" s="165"/>
      <c r="BW556" s="165"/>
      <c r="BX556" s="165"/>
      <c r="BY556" s="165"/>
      <c r="BZ556" s="165"/>
      <c r="CA556" s="165"/>
      <c r="CB556" s="165"/>
      <c r="CC556" s="165"/>
      <c r="CD556" s="165"/>
      <c r="CE556" s="165"/>
      <c r="CF556" s="165"/>
      <c r="CG556" s="165"/>
      <c r="CH556" s="165"/>
      <c r="CI556" s="165"/>
      <c r="CJ556" s="165"/>
    </row>
    <row r="557" spans="1:88" ht="15" x14ac:dyDescent="0.25">
      <c r="A557" s="194">
        <v>4250</v>
      </c>
      <c r="B557" s="194">
        <v>7</v>
      </c>
      <c r="C557" s="195" t="s">
        <v>514</v>
      </c>
      <c r="D557" s="167">
        <v>7</v>
      </c>
      <c r="E557" s="120">
        <f>'[4]Sped FY 2021'!AB573</f>
        <v>522222.25473316468</v>
      </c>
      <c r="F557" s="120">
        <f>'[4]Sped FY 2021'!AK573</f>
        <v>109714.56655588571</v>
      </c>
      <c r="G557" s="120">
        <f>'[4]Sped FY 2021'!BP573</f>
        <v>0</v>
      </c>
      <c r="H557" s="120">
        <f>-'[4]Sped FY 2021'!CI573</f>
        <v>0</v>
      </c>
      <c r="I557" s="120">
        <f>'[4]Sped FY 2021'!CB573</f>
        <v>0</v>
      </c>
      <c r="J557" s="120">
        <f>'[4]Sped FY 2021'!BF573-'[4]Sped FY 2021'!BI573</f>
        <v>417115.20993305091</v>
      </c>
      <c r="K557" s="120">
        <f>'[4]Sped FY 2021'!CJ573</f>
        <v>52139.401241631334</v>
      </c>
      <c r="L557" s="138">
        <f t="shared" si="86"/>
        <v>1101191.4324637325</v>
      </c>
      <c r="M557" s="134">
        <f t="shared" si="87"/>
        <v>0</v>
      </c>
      <c r="N557" s="158">
        <v>4250</v>
      </c>
      <c r="O557" s="159">
        <v>7</v>
      </c>
      <c r="P557" s="14" t="s">
        <v>514</v>
      </c>
      <c r="Q557" s="14">
        <v>7</v>
      </c>
      <c r="R557" s="120">
        <v>522222.25473316468</v>
      </c>
      <c r="S557" s="120">
        <v>110462.7234346568</v>
      </c>
      <c r="T557" s="120">
        <v>0</v>
      </c>
      <c r="U557" s="120">
        <v>0</v>
      </c>
      <c r="V557" s="120">
        <v>468581.26998378837</v>
      </c>
      <c r="W557" s="138">
        <v>1101266.2481516097</v>
      </c>
      <c r="Y557" s="19">
        <f t="shared" si="88"/>
        <v>0</v>
      </c>
      <c r="Z557" s="19">
        <f t="shared" si="88"/>
        <v>-748.15687877108576</v>
      </c>
      <c r="AA557" s="19">
        <f t="shared" si="89"/>
        <v>0</v>
      </c>
      <c r="AB557" s="19">
        <f t="shared" si="90"/>
        <v>0</v>
      </c>
      <c r="AC557" s="19">
        <f t="shared" si="90"/>
        <v>0</v>
      </c>
      <c r="AD557" s="19">
        <f t="shared" si="90"/>
        <v>-51466.060050737462</v>
      </c>
      <c r="AE557" s="19">
        <f t="shared" si="91"/>
        <v>52139.401241631334</v>
      </c>
      <c r="AF557" s="19">
        <f t="shared" si="92"/>
        <v>-74.815687877126038</v>
      </c>
      <c r="AG557" s="112"/>
      <c r="AH557" s="117">
        <f>'[4]Sped FY 2021'!DZ573</f>
        <v>700</v>
      </c>
      <c r="AI557" s="19">
        <f t="shared" si="85"/>
        <v>0</v>
      </c>
      <c r="AJ557" s="19">
        <f t="shared" si="85"/>
        <v>-1.0687955411015511</v>
      </c>
      <c r="AK557" s="19">
        <f t="shared" si="85"/>
        <v>0</v>
      </c>
      <c r="AL557" s="19">
        <f t="shared" si="85"/>
        <v>0</v>
      </c>
      <c r="AM557" s="19">
        <f t="shared" si="85"/>
        <v>0</v>
      </c>
      <c r="AN557" s="19">
        <f t="shared" si="84"/>
        <v>-73.522942929624946</v>
      </c>
      <c r="AO557" s="19">
        <f t="shared" si="84"/>
        <v>74.48485891661619</v>
      </c>
      <c r="AP557" s="19">
        <f t="shared" si="84"/>
        <v>-0.10687955411018006</v>
      </c>
      <c r="AQ557" s="118">
        <f>'[4]Sped FY 2021'!CR573</f>
        <v>5.3459443885648055</v>
      </c>
      <c r="AR557" s="119">
        <f>'[4]Sped FY 2021'!CS573</f>
        <v>5.4513185968424471</v>
      </c>
      <c r="AS557" s="188">
        <f>'[5]Sped FY 2021'!CO573</f>
        <v>0.63261827848751062</v>
      </c>
      <c r="AT557" s="189">
        <f>'[5]Sped FY 2021'!CQ573</f>
        <v>0.63255340925338399</v>
      </c>
      <c r="AU557" s="163"/>
      <c r="AV557" s="164"/>
      <c r="AW557" s="165"/>
      <c r="AX557" s="165"/>
      <c r="AY557" s="165"/>
      <c r="AZ557" s="165"/>
      <c r="BA557" s="165"/>
      <c r="BB557" s="165"/>
      <c r="BC557" s="165"/>
      <c r="BD557" s="165"/>
      <c r="BE557" s="165"/>
      <c r="BF557" s="165"/>
      <c r="BG557" s="165"/>
      <c r="BH557" s="165"/>
      <c r="BI557" s="165"/>
      <c r="BJ557" s="165"/>
      <c r="BK557" s="165"/>
      <c r="BL557" s="165"/>
      <c r="BM557" s="165"/>
      <c r="BN557" s="165"/>
      <c r="BO557" s="165"/>
      <c r="BP557" s="165"/>
      <c r="BQ557" s="165"/>
      <c r="BR557" s="165"/>
      <c r="BS557" s="165"/>
      <c r="BT557" s="165"/>
      <c r="BU557" s="165"/>
      <c r="BV557" s="165"/>
      <c r="BW557" s="165"/>
      <c r="BX557" s="165"/>
      <c r="BY557" s="165"/>
      <c r="BZ557" s="165"/>
      <c r="CA557" s="165"/>
      <c r="CB557" s="165"/>
      <c r="CC557" s="165"/>
      <c r="CD557" s="165"/>
      <c r="CE557" s="165"/>
      <c r="CF557" s="165"/>
      <c r="CG557" s="165"/>
      <c r="CH557" s="165"/>
      <c r="CI557" s="165"/>
      <c r="CJ557" s="165"/>
    </row>
    <row r="558" spans="1:88" ht="15" x14ac:dyDescent="0.25">
      <c r="A558" s="213">
        <v>4253</v>
      </c>
      <c r="B558" s="213">
        <v>7</v>
      </c>
      <c r="C558" s="195" t="s">
        <v>515</v>
      </c>
      <c r="D558" s="167">
        <v>7</v>
      </c>
      <c r="E558" s="120">
        <f>'[4]Sped FY 2021'!AB574</f>
        <v>126850.49278850853</v>
      </c>
      <c r="F558" s="120">
        <f>'[4]Sped FY 2021'!AK574</f>
        <v>90459.499405352646</v>
      </c>
      <c r="G558" s="120">
        <f>'[4]Sped FY 2021'!BP574</f>
        <v>0</v>
      </c>
      <c r="H558" s="120">
        <f>-'[4]Sped FY 2021'!CI574</f>
        <v>0</v>
      </c>
      <c r="I558" s="120">
        <f>'[4]Sped FY 2021'!CB574</f>
        <v>0</v>
      </c>
      <c r="J558" s="120">
        <f>'[4]Sped FY 2021'!BF574-'[4]Sped FY 2021'!BI574</f>
        <v>122421.09070392257</v>
      </c>
      <c r="K558" s="120">
        <f>'[4]Sped FY 2021'!CJ574</f>
        <v>15302.63633799031</v>
      </c>
      <c r="L558" s="138">
        <f t="shared" si="86"/>
        <v>355033.71923577401</v>
      </c>
      <c r="M558" s="134">
        <f t="shared" si="87"/>
        <v>0</v>
      </c>
      <c r="N558" s="158">
        <v>4253</v>
      </c>
      <c r="O558" s="159">
        <v>7</v>
      </c>
      <c r="P558" s="14" t="s">
        <v>515</v>
      </c>
      <c r="Q558" s="14">
        <v>7</v>
      </c>
      <c r="R558" s="120">
        <v>114357.15260525947</v>
      </c>
      <c r="S558" s="120">
        <v>97439.716748134233</v>
      </c>
      <c r="T558" s="120">
        <v>0</v>
      </c>
      <c r="U558" s="120">
        <v>0</v>
      </c>
      <c r="V558" s="120">
        <v>142685.53759833358</v>
      </c>
      <c r="W558" s="138">
        <v>354482.40695172729</v>
      </c>
      <c r="Y558" s="19">
        <f t="shared" si="88"/>
        <v>12493.340183249064</v>
      </c>
      <c r="Z558" s="19">
        <f t="shared" si="88"/>
        <v>-6980.2173427815869</v>
      </c>
      <c r="AA558" s="19">
        <f t="shared" si="89"/>
        <v>0</v>
      </c>
      <c r="AB558" s="19">
        <f t="shared" si="90"/>
        <v>0</v>
      </c>
      <c r="AC558" s="19">
        <f t="shared" si="90"/>
        <v>0</v>
      </c>
      <c r="AD558" s="19">
        <f t="shared" si="90"/>
        <v>-20264.446894411012</v>
      </c>
      <c r="AE558" s="19">
        <f t="shared" si="91"/>
        <v>15302.63633799031</v>
      </c>
      <c r="AF558" s="19">
        <f t="shared" si="92"/>
        <v>551.31228404672584</v>
      </c>
      <c r="AG558" s="112"/>
      <c r="AH558" s="117">
        <f>'[4]Sped FY 2021'!DZ574</f>
        <v>120</v>
      </c>
      <c r="AI558" s="19">
        <f t="shared" si="85"/>
        <v>104.1111681937422</v>
      </c>
      <c r="AJ558" s="19">
        <f t="shared" si="85"/>
        <v>-58.168477856513228</v>
      </c>
      <c r="AK558" s="19">
        <f t="shared" si="85"/>
        <v>0</v>
      </c>
      <c r="AL558" s="19">
        <f t="shared" si="85"/>
        <v>0</v>
      </c>
      <c r="AM558" s="19">
        <f t="shared" si="85"/>
        <v>0</v>
      </c>
      <c r="AN558" s="19">
        <f t="shared" si="84"/>
        <v>-168.87039078675843</v>
      </c>
      <c r="AO558" s="19">
        <f t="shared" si="84"/>
        <v>127.52196948325259</v>
      </c>
      <c r="AP558" s="19">
        <f t="shared" si="84"/>
        <v>4.594269033722715</v>
      </c>
      <c r="AQ558" s="118">
        <f>'[4]Sped FY 2021'!CR574</f>
        <v>132.11623851697561</v>
      </c>
      <c r="AR558" s="119">
        <f>'[4]Sped FY 2021'!CS574</f>
        <v>127.5219694832529</v>
      </c>
      <c r="AS558" s="188">
        <f>'[5]Sped FY 2021'!CO574</f>
        <v>0.62662310290403633</v>
      </c>
      <c r="AT558" s="189">
        <f>'[5]Sped FY 2021'!CQ574</f>
        <v>0.62811178279125013</v>
      </c>
      <c r="AU558" s="163"/>
      <c r="AV558" s="164"/>
      <c r="AW558" s="165"/>
      <c r="AX558" s="165"/>
      <c r="AY558" s="165"/>
      <c r="AZ558" s="165"/>
      <c r="BA558" s="165"/>
      <c r="BB558" s="165"/>
      <c r="BC558" s="165"/>
      <c r="BD558" s="165"/>
      <c r="BE558" s="165"/>
      <c r="BF558" s="165"/>
      <c r="BG558" s="165"/>
      <c r="BH558" s="165"/>
      <c r="BI558" s="165"/>
      <c r="BJ558" s="165"/>
      <c r="BK558" s="165"/>
      <c r="BL558" s="165"/>
      <c r="BM558" s="165"/>
      <c r="BN558" s="165"/>
      <c r="BO558" s="165"/>
      <c r="BP558" s="165"/>
      <c r="BQ558" s="165"/>
      <c r="BR558" s="165"/>
      <c r="BS558" s="165"/>
      <c r="BT558" s="165"/>
      <c r="BU558" s="165"/>
      <c r="BV558" s="165"/>
      <c r="BW558" s="165"/>
      <c r="BX558" s="165"/>
      <c r="BY558" s="165"/>
      <c r="BZ558" s="165"/>
      <c r="CA558" s="165"/>
      <c r="CB558" s="165"/>
      <c r="CC558" s="165"/>
      <c r="CD558" s="165"/>
      <c r="CE558" s="165"/>
      <c r="CF558" s="165"/>
      <c r="CG558" s="165"/>
      <c r="CH558" s="165"/>
      <c r="CI558" s="165"/>
      <c r="CJ558" s="165"/>
    </row>
    <row r="559" spans="1:88" ht="15" x14ac:dyDescent="0.25">
      <c r="A559" s="213">
        <v>4254</v>
      </c>
      <c r="B559" s="213">
        <v>7</v>
      </c>
      <c r="C559" s="195" t="s">
        <v>516</v>
      </c>
      <c r="D559" s="167">
        <v>7</v>
      </c>
      <c r="E559" s="120">
        <f>'[4]Sped FY 2021'!AB575</f>
        <v>221562.19464931876</v>
      </c>
      <c r="F559" s="120">
        <f>'[4]Sped FY 2021'!AK575</f>
        <v>91715.654839957133</v>
      </c>
      <c r="G559" s="120">
        <f>'[4]Sped FY 2021'!BP575</f>
        <v>0</v>
      </c>
      <c r="H559" s="120">
        <f>-'[4]Sped FY 2021'!CI575</f>
        <v>0</v>
      </c>
      <c r="I559" s="120">
        <f>'[4]Sped FY 2021'!CB575</f>
        <v>0</v>
      </c>
      <c r="J559" s="120">
        <f>'[4]Sped FY 2021'!BF575-'[4]Sped FY 2021'!BI575</f>
        <v>177221.21492432419</v>
      </c>
      <c r="K559" s="120">
        <f>'[4]Sped FY 2021'!CJ575</f>
        <v>22152.651865540509</v>
      </c>
      <c r="L559" s="138">
        <f t="shared" si="86"/>
        <v>512651.71627914056</v>
      </c>
      <c r="M559" s="134">
        <f t="shared" si="87"/>
        <v>0</v>
      </c>
      <c r="N559" s="158">
        <v>4254</v>
      </c>
      <c r="O559" s="159">
        <v>7</v>
      </c>
      <c r="P559" s="14" t="s">
        <v>516</v>
      </c>
      <c r="Q559" s="14">
        <v>7</v>
      </c>
      <c r="R559" s="120">
        <v>200661.33374546128</v>
      </c>
      <c r="S559" s="120">
        <v>103412.35300651044</v>
      </c>
      <c r="T559" s="120">
        <v>0</v>
      </c>
      <c r="U559" s="120">
        <v>0</v>
      </c>
      <c r="V559" s="120">
        <v>207657.61325343844</v>
      </c>
      <c r="W559" s="138">
        <v>511731.30000541016</v>
      </c>
      <c r="Y559" s="19">
        <f t="shared" si="88"/>
        <v>20900.86090385748</v>
      </c>
      <c r="Z559" s="19">
        <f t="shared" si="88"/>
        <v>-11696.698166553309</v>
      </c>
      <c r="AA559" s="19">
        <f t="shared" si="89"/>
        <v>0</v>
      </c>
      <c r="AB559" s="19">
        <f t="shared" si="90"/>
        <v>0</v>
      </c>
      <c r="AC559" s="19">
        <f t="shared" si="90"/>
        <v>0</v>
      </c>
      <c r="AD559" s="19">
        <f t="shared" si="90"/>
        <v>-30436.39832911425</v>
      </c>
      <c r="AE559" s="19">
        <f t="shared" si="91"/>
        <v>22152.651865540509</v>
      </c>
      <c r="AF559" s="19">
        <f t="shared" si="92"/>
        <v>920.41627373039955</v>
      </c>
      <c r="AG559" s="112"/>
      <c r="AH559" s="117">
        <f>'[4]Sped FY 2021'!DZ575</f>
        <v>190</v>
      </c>
      <c r="AI559" s="19">
        <f t="shared" si="85"/>
        <v>110.0045310729341</v>
      </c>
      <c r="AJ559" s="19">
        <f t="shared" si="85"/>
        <v>-61.561569297648994</v>
      </c>
      <c r="AK559" s="19">
        <f t="shared" si="85"/>
        <v>0</v>
      </c>
      <c r="AL559" s="19">
        <f t="shared" si="85"/>
        <v>0</v>
      </c>
      <c r="AM559" s="19">
        <f t="shared" si="85"/>
        <v>0</v>
      </c>
      <c r="AN559" s="19">
        <f t="shared" si="84"/>
        <v>-160.1915701532329</v>
      </c>
      <c r="AO559" s="19">
        <f t="shared" si="84"/>
        <v>116.59290455547637</v>
      </c>
      <c r="AP559" s="19">
        <f t="shared" si="84"/>
        <v>4.8442961775284186</v>
      </c>
      <c r="AQ559" s="118">
        <f>'[4]Sped FY 2021'!CR575</f>
        <v>107.30206315445645</v>
      </c>
      <c r="AR559" s="119">
        <f>'[4]Sped FY 2021'!CS575</f>
        <v>102.69998178580445</v>
      </c>
      <c r="AS559" s="188">
        <f>'[5]Sped FY 2021'!CO575</f>
        <v>0.62828795926025061</v>
      </c>
      <c r="AT559" s="189">
        <f>'[5]Sped FY 2021'!CQ575</f>
        <v>0.63000899283543144</v>
      </c>
      <c r="AU559" s="163"/>
      <c r="AV559" s="164"/>
      <c r="AW559" s="165"/>
      <c r="AX559" s="165"/>
      <c r="AY559" s="165"/>
      <c r="AZ559" s="165"/>
      <c r="BA559" s="165"/>
      <c r="BB559" s="165"/>
      <c r="BC559" s="165"/>
      <c r="BD559" s="165"/>
      <c r="BE559" s="165"/>
      <c r="BF559" s="165"/>
      <c r="BG559" s="165"/>
      <c r="BH559" s="165"/>
      <c r="BI559" s="165"/>
      <c r="BJ559" s="165"/>
      <c r="BK559" s="165"/>
      <c r="BL559" s="165"/>
      <c r="BM559" s="165"/>
      <c r="BN559" s="165"/>
      <c r="BO559" s="165"/>
      <c r="BP559" s="165"/>
      <c r="BQ559" s="165"/>
      <c r="BR559" s="165"/>
      <c r="BS559" s="165"/>
      <c r="BT559" s="165"/>
      <c r="BU559" s="165"/>
      <c r="BV559" s="165"/>
      <c r="BW559" s="165"/>
      <c r="BX559" s="165"/>
      <c r="BY559" s="165"/>
      <c r="BZ559" s="165"/>
      <c r="CA559" s="165"/>
      <c r="CB559" s="165"/>
      <c r="CC559" s="165"/>
      <c r="CD559" s="165"/>
      <c r="CE559" s="165"/>
      <c r="CF559" s="165"/>
      <c r="CG559" s="165"/>
      <c r="CH559" s="165"/>
      <c r="CI559" s="165"/>
      <c r="CJ559" s="165"/>
    </row>
    <row r="560" spans="1:88" ht="15" x14ac:dyDescent="0.25">
      <c r="A560" s="213">
        <v>4255</v>
      </c>
      <c r="B560" s="213">
        <v>7</v>
      </c>
      <c r="C560" s="195" t="s">
        <v>517</v>
      </c>
      <c r="D560" s="167">
        <v>7</v>
      </c>
      <c r="E560" s="120">
        <f>'[4]Sped FY 2021'!AB576</f>
        <v>194387.42791035099</v>
      </c>
      <c r="F560" s="120">
        <f>'[4]Sped FY 2021'!AK576</f>
        <v>232235.28614086626</v>
      </c>
      <c r="G560" s="120">
        <f>'[4]Sped FY 2021'!BP576</f>
        <v>0</v>
      </c>
      <c r="H560" s="120">
        <f>-'[4]Sped FY 2021'!CI576</f>
        <v>0</v>
      </c>
      <c r="I560" s="120">
        <f>'[4]Sped FY 2021'!CB576</f>
        <v>0</v>
      </c>
      <c r="J560" s="120">
        <f>'[4]Sped FY 2021'!BF576-'[4]Sped FY 2021'!BI576</f>
        <v>325307.26879180205</v>
      </c>
      <c r="K560" s="120">
        <f>'[4]Sped FY 2021'!CJ576</f>
        <v>40663.408598975228</v>
      </c>
      <c r="L560" s="138">
        <f t="shared" si="86"/>
        <v>792593.39144199458</v>
      </c>
      <c r="M560" s="134">
        <f t="shared" si="87"/>
        <v>0</v>
      </c>
      <c r="N560" s="158">
        <v>4255</v>
      </c>
      <c r="O560" s="159">
        <v>7</v>
      </c>
      <c r="P560" s="14" t="s">
        <v>517</v>
      </c>
      <c r="Q560" s="14">
        <v>7</v>
      </c>
      <c r="R560" s="120">
        <v>188035.54074502375</v>
      </c>
      <c r="S560" s="120">
        <v>236169.54728078871</v>
      </c>
      <c r="T560" s="120">
        <v>0</v>
      </c>
      <c r="U560" s="120">
        <v>0</v>
      </c>
      <c r="V560" s="120">
        <v>368146.54081364156</v>
      </c>
      <c r="W560" s="138">
        <v>792351.62883945403</v>
      </c>
      <c r="Y560" s="19">
        <f t="shared" si="88"/>
        <v>6351.8871653272363</v>
      </c>
      <c r="Z560" s="19">
        <f t="shared" si="88"/>
        <v>-3934.2611399224552</v>
      </c>
      <c r="AA560" s="19">
        <f t="shared" si="89"/>
        <v>0</v>
      </c>
      <c r="AB560" s="19">
        <f t="shared" si="90"/>
        <v>0</v>
      </c>
      <c r="AC560" s="19">
        <f t="shared" si="90"/>
        <v>0</v>
      </c>
      <c r="AD560" s="19">
        <f t="shared" si="90"/>
        <v>-42839.272021839512</v>
      </c>
      <c r="AE560" s="19">
        <f t="shared" si="91"/>
        <v>40663.408598975228</v>
      </c>
      <c r="AF560" s="19">
        <f t="shared" si="92"/>
        <v>241.76260254054796</v>
      </c>
      <c r="AG560" s="112"/>
      <c r="AH560" s="117">
        <f>'[4]Sped FY 2021'!DZ576</f>
        <v>270</v>
      </c>
      <c r="AI560" s="19">
        <f t="shared" si="85"/>
        <v>23.525508019730506</v>
      </c>
      <c r="AJ560" s="19">
        <f t="shared" si="85"/>
        <v>-14.571337555268352</v>
      </c>
      <c r="AK560" s="19">
        <f t="shared" si="85"/>
        <v>0</v>
      </c>
      <c r="AL560" s="19">
        <f t="shared" si="85"/>
        <v>0</v>
      </c>
      <c r="AM560" s="19">
        <f t="shared" si="85"/>
        <v>0</v>
      </c>
      <c r="AN560" s="19">
        <f t="shared" si="84"/>
        <v>-158.66397045125746</v>
      </c>
      <c r="AO560" s="19">
        <f t="shared" si="84"/>
        <v>150.60521703324159</v>
      </c>
      <c r="AP560" s="19">
        <f t="shared" si="84"/>
        <v>0.89541704644647391</v>
      </c>
      <c r="AQ560" s="118">
        <f>'[4]Sped FY 2021'!CR576</f>
        <v>151.50063407968781</v>
      </c>
      <c r="AR560" s="119">
        <f>'[4]Sped FY 2021'!CS576</f>
        <v>150.60521703324133</v>
      </c>
      <c r="AS560" s="188">
        <f>'[5]Sped FY 2021'!CO576</f>
        <v>0.56050470878208047</v>
      </c>
      <c r="AT560" s="189">
        <f>'[5]Sped FY 2021'!CQ576</f>
        <v>0.56079485055173495</v>
      </c>
      <c r="AU560" s="163"/>
      <c r="AV560" s="164"/>
      <c r="AW560" s="165"/>
      <c r="AX560" s="165"/>
      <c r="AY560" s="165"/>
      <c r="AZ560" s="165"/>
      <c r="BA560" s="165"/>
      <c r="BB560" s="165"/>
      <c r="BC560" s="165"/>
      <c r="BD560" s="165"/>
      <c r="BE560" s="165"/>
      <c r="BF560" s="165"/>
      <c r="BG560" s="165"/>
      <c r="BH560" s="165"/>
      <c r="BI560" s="165"/>
      <c r="BJ560" s="165"/>
      <c r="BK560" s="165"/>
      <c r="BL560" s="165"/>
      <c r="BM560" s="165"/>
      <c r="BN560" s="165"/>
      <c r="BO560" s="165"/>
      <c r="BP560" s="165"/>
      <c r="BQ560" s="165"/>
      <c r="BR560" s="165"/>
      <c r="BS560" s="165"/>
      <c r="BT560" s="165"/>
      <c r="BU560" s="165"/>
      <c r="BV560" s="165"/>
      <c r="BW560" s="165"/>
      <c r="BX560" s="165"/>
      <c r="BY560" s="165"/>
      <c r="BZ560" s="165"/>
      <c r="CA560" s="165"/>
      <c r="CB560" s="165"/>
      <c r="CC560" s="165"/>
      <c r="CD560" s="165"/>
      <c r="CE560" s="165"/>
      <c r="CF560" s="165"/>
      <c r="CG560" s="165"/>
      <c r="CH560" s="165"/>
      <c r="CI560" s="165"/>
      <c r="CJ560" s="165"/>
    </row>
    <row r="561" spans="1:88" ht="15" x14ac:dyDescent="0.25">
      <c r="A561" s="213">
        <v>4261</v>
      </c>
      <c r="B561" s="213">
        <v>7</v>
      </c>
      <c r="C561" s="195" t="s">
        <v>518</v>
      </c>
      <c r="D561" s="167">
        <v>7</v>
      </c>
      <c r="E561" s="120">
        <f>'[4]Sped FY 2021'!AB577</f>
        <v>212418.50393373272</v>
      </c>
      <c r="F561" s="120">
        <f>'[4]Sped FY 2021'!AK577</f>
        <v>101391.88154090691</v>
      </c>
      <c r="G561" s="120">
        <f>'[4]Sped FY 2021'!BP577</f>
        <v>0</v>
      </c>
      <c r="H561" s="120">
        <f>-'[4]Sped FY 2021'!CI577</f>
        <v>0</v>
      </c>
      <c r="I561" s="120">
        <f>'[4]Sped FY 2021'!CB577</f>
        <v>0</v>
      </c>
      <c r="J561" s="120">
        <f>'[4]Sped FY 2021'!BF577-'[4]Sped FY 2021'!BI577</f>
        <v>183479.6821601718</v>
      </c>
      <c r="K561" s="120">
        <f>'[4]Sped FY 2021'!CJ577</f>
        <v>22934.96027002146</v>
      </c>
      <c r="L561" s="138">
        <f t="shared" si="86"/>
        <v>520225.02790483285</v>
      </c>
      <c r="M561" s="134">
        <f t="shared" si="87"/>
        <v>0</v>
      </c>
      <c r="N561" s="158">
        <v>4261</v>
      </c>
      <c r="O561" s="159">
        <v>7</v>
      </c>
      <c r="P561" s="14" t="s">
        <v>518</v>
      </c>
      <c r="Q561" s="14">
        <v>7</v>
      </c>
      <c r="R561" s="120">
        <v>204555.01902155741</v>
      </c>
      <c r="S561" s="120">
        <v>105845.01334305029</v>
      </c>
      <c r="T561" s="120">
        <v>0</v>
      </c>
      <c r="U561" s="120">
        <v>0</v>
      </c>
      <c r="V561" s="120">
        <v>209483.96022922199</v>
      </c>
      <c r="W561" s="138">
        <v>519883.99259382964</v>
      </c>
      <c r="Y561" s="19">
        <f t="shared" si="88"/>
        <v>7863.4849121753068</v>
      </c>
      <c r="Z561" s="19">
        <f t="shared" si="88"/>
        <v>-4453.1318021433835</v>
      </c>
      <c r="AA561" s="19">
        <f t="shared" si="89"/>
        <v>0</v>
      </c>
      <c r="AB561" s="19">
        <f t="shared" si="90"/>
        <v>0</v>
      </c>
      <c r="AC561" s="19">
        <f t="shared" si="90"/>
        <v>0</v>
      </c>
      <c r="AD561" s="19">
        <f t="shared" si="90"/>
        <v>-26004.278069050197</v>
      </c>
      <c r="AE561" s="19">
        <f t="shared" si="91"/>
        <v>22934.96027002146</v>
      </c>
      <c r="AF561" s="19">
        <f t="shared" si="92"/>
        <v>341.03531100321561</v>
      </c>
      <c r="AG561" s="112"/>
      <c r="AH561" s="117">
        <f>'[4]Sped FY 2021'!DZ577</f>
        <v>176</v>
      </c>
      <c r="AI561" s="19">
        <f t="shared" si="85"/>
        <v>44.678891546450608</v>
      </c>
      <c r="AJ561" s="19">
        <f t="shared" si="85"/>
        <v>-25.301885239451043</v>
      </c>
      <c r="AK561" s="19">
        <f t="shared" si="85"/>
        <v>0</v>
      </c>
      <c r="AL561" s="19">
        <f t="shared" si="85"/>
        <v>0</v>
      </c>
      <c r="AM561" s="19">
        <f t="shared" si="85"/>
        <v>0</v>
      </c>
      <c r="AN561" s="19">
        <f t="shared" si="84"/>
        <v>-147.75157993778521</v>
      </c>
      <c r="AO561" s="19">
        <f t="shared" si="84"/>
        <v>130.31227426148556</v>
      </c>
      <c r="AP561" s="19">
        <f t="shared" si="84"/>
        <v>1.9377006307000888</v>
      </c>
      <c r="AQ561" s="118">
        <f>'[4]Sped FY 2021'!CR577</f>
        <v>132.24997489218566</v>
      </c>
      <c r="AR561" s="119">
        <f>'[4]Sped FY 2021'!CS577</f>
        <v>130.31227426148556</v>
      </c>
      <c r="AS561" s="188">
        <f>'[5]Sped FY 2021'!CO577</f>
        <v>0.6193466340627477</v>
      </c>
      <c r="AT561" s="189">
        <f>'[5]Sped FY 2021'!CQ577</f>
        <v>0.6199745067308895</v>
      </c>
      <c r="AU561" s="163"/>
      <c r="AV561" s="164"/>
      <c r="AW561" s="165"/>
      <c r="AX561" s="165"/>
      <c r="AY561" s="165"/>
      <c r="AZ561" s="165"/>
      <c r="BA561" s="165"/>
      <c r="BB561" s="165"/>
      <c r="BC561" s="165"/>
      <c r="BD561" s="165"/>
      <c r="BE561" s="165"/>
      <c r="BF561" s="165"/>
      <c r="BG561" s="165"/>
      <c r="BH561" s="165"/>
      <c r="BI561" s="165"/>
      <c r="BJ561" s="165"/>
      <c r="BK561" s="165"/>
      <c r="BL561" s="165"/>
      <c r="BM561" s="165"/>
      <c r="BN561" s="165"/>
      <c r="BO561" s="165"/>
      <c r="BP561" s="165"/>
      <c r="BQ561" s="165"/>
      <c r="BR561" s="165"/>
      <c r="BS561" s="165"/>
      <c r="BT561" s="165"/>
      <c r="BU561" s="165"/>
      <c r="BV561" s="165"/>
      <c r="BW561" s="165"/>
      <c r="BX561" s="165"/>
      <c r="BY561" s="165"/>
      <c r="BZ561" s="165"/>
      <c r="CA561" s="165"/>
      <c r="CB561" s="165"/>
      <c r="CC561" s="165"/>
      <c r="CD561" s="165"/>
      <c r="CE561" s="165"/>
      <c r="CF561" s="165"/>
      <c r="CG561" s="165"/>
      <c r="CH561" s="165"/>
      <c r="CI561" s="165"/>
      <c r="CJ561" s="165"/>
    </row>
    <row r="562" spans="1:88" ht="15" x14ac:dyDescent="0.25">
      <c r="A562" s="213">
        <v>4264</v>
      </c>
      <c r="B562" s="213">
        <v>7</v>
      </c>
      <c r="C562" s="195" t="s">
        <v>519</v>
      </c>
      <c r="D562" s="167">
        <v>7</v>
      </c>
      <c r="E562" s="120">
        <f>'[4]Sped FY 2021'!AB578</f>
        <v>94044.270739279353</v>
      </c>
      <c r="F562" s="120">
        <f>'[4]Sped FY 2021'!AK578</f>
        <v>123710.12807244457</v>
      </c>
      <c r="G562" s="120">
        <f>'[4]Sped FY 2021'!BP578</f>
        <v>0</v>
      </c>
      <c r="H562" s="120">
        <f>-'[4]Sped FY 2021'!CI578</f>
        <v>0</v>
      </c>
      <c r="I562" s="120">
        <f>'[4]Sped FY 2021'!CB578</f>
        <v>0</v>
      </c>
      <c r="J562" s="120">
        <f>'[4]Sped FY 2021'!BF578-'[4]Sped FY 2021'!BI578</f>
        <v>171443.74615280092</v>
      </c>
      <c r="K562" s="120">
        <f>'[4]Sped FY 2021'!CJ578</f>
        <v>21430.4682691001</v>
      </c>
      <c r="L562" s="138">
        <f t="shared" si="86"/>
        <v>410628.61323362496</v>
      </c>
      <c r="M562" s="134">
        <f t="shared" si="87"/>
        <v>0</v>
      </c>
      <c r="N562" s="158">
        <v>4264</v>
      </c>
      <c r="O562" s="159">
        <v>7</v>
      </c>
      <c r="P562" s="14" t="s">
        <v>519</v>
      </c>
      <c r="Q562" s="14">
        <v>7</v>
      </c>
      <c r="R562" s="120">
        <v>90522.715909355611</v>
      </c>
      <c r="S562" s="120">
        <v>125910.07931791182</v>
      </c>
      <c r="T562" s="120">
        <v>0</v>
      </c>
      <c r="U562" s="120">
        <v>0</v>
      </c>
      <c r="V562" s="120">
        <v>194063.65764791184</v>
      </c>
      <c r="W562" s="138">
        <v>410496.45287517924</v>
      </c>
      <c r="Y562" s="19">
        <f t="shared" si="88"/>
        <v>3521.5548299237416</v>
      </c>
      <c r="Z562" s="19">
        <f t="shared" si="88"/>
        <v>-2199.9512454672513</v>
      </c>
      <c r="AA562" s="19">
        <f t="shared" si="89"/>
        <v>0</v>
      </c>
      <c r="AB562" s="19">
        <f t="shared" si="90"/>
        <v>0</v>
      </c>
      <c r="AC562" s="19">
        <f t="shared" si="90"/>
        <v>0</v>
      </c>
      <c r="AD562" s="19">
        <f t="shared" si="90"/>
        <v>-22619.911495110922</v>
      </c>
      <c r="AE562" s="19">
        <f t="shared" si="91"/>
        <v>21430.4682691001</v>
      </c>
      <c r="AF562" s="19">
        <f t="shared" si="92"/>
        <v>132.16035844571888</v>
      </c>
      <c r="AG562" s="112"/>
      <c r="AH562" s="117">
        <f>'[4]Sped FY 2021'!DZ578</f>
        <v>140</v>
      </c>
      <c r="AI562" s="19">
        <f t="shared" si="85"/>
        <v>25.153963070883869</v>
      </c>
      <c r="AJ562" s="19">
        <f t="shared" si="85"/>
        <v>-15.713937467623223</v>
      </c>
      <c r="AK562" s="19">
        <f t="shared" si="85"/>
        <v>0</v>
      </c>
      <c r="AL562" s="19">
        <f t="shared" si="85"/>
        <v>0</v>
      </c>
      <c r="AM562" s="19">
        <f t="shared" si="85"/>
        <v>0</v>
      </c>
      <c r="AN562" s="19">
        <f t="shared" si="84"/>
        <v>-161.57079639364943</v>
      </c>
      <c r="AO562" s="19">
        <f t="shared" si="84"/>
        <v>153.07477335071499</v>
      </c>
      <c r="AP562" s="19">
        <f t="shared" si="84"/>
        <v>0.94400256032656349</v>
      </c>
      <c r="AQ562" s="118">
        <f>'[4]Sped FY 2021'!CR578</f>
        <v>154.0187759110413</v>
      </c>
      <c r="AR562" s="119">
        <f>'[4]Sped FY 2021'!CS578</f>
        <v>153.07477335071474</v>
      </c>
      <c r="AS562" s="188">
        <f>'[5]Sped FY 2021'!CO578</f>
        <v>0.55328707798697341</v>
      </c>
      <c r="AT562" s="189">
        <f>'[5]Sped FY 2021'!CQ578</f>
        <v>0.55359296290897542</v>
      </c>
      <c r="AU562" s="163"/>
      <c r="AV562" s="164"/>
      <c r="AW562" s="165"/>
      <c r="AX562" s="165"/>
      <c r="AY562" s="165"/>
      <c r="AZ562" s="165"/>
      <c r="BA562" s="165"/>
      <c r="BB562" s="165"/>
      <c r="BC562" s="165"/>
      <c r="BD562" s="165"/>
      <c r="BE562" s="165"/>
      <c r="BF562" s="165"/>
      <c r="BG562" s="165"/>
      <c r="BH562" s="165"/>
      <c r="BI562" s="165"/>
      <c r="BJ562" s="165"/>
      <c r="BK562" s="165"/>
      <c r="BL562" s="165"/>
      <c r="BM562" s="165"/>
      <c r="BN562" s="165"/>
      <c r="BO562" s="165"/>
      <c r="BP562" s="165"/>
      <c r="BQ562" s="165"/>
      <c r="BR562" s="165"/>
      <c r="BS562" s="165"/>
      <c r="BT562" s="165"/>
      <c r="BU562" s="165"/>
      <c r="BV562" s="165"/>
      <c r="BW562" s="165"/>
      <c r="BX562" s="165"/>
      <c r="BY562" s="165"/>
      <c r="BZ562" s="165"/>
      <c r="CA562" s="165"/>
      <c r="CB562" s="165"/>
      <c r="CC562" s="165"/>
      <c r="CD562" s="165"/>
      <c r="CE562" s="165"/>
      <c r="CF562" s="165"/>
      <c r="CG562" s="165"/>
      <c r="CH562" s="165"/>
      <c r="CI562" s="165"/>
      <c r="CJ562" s="165"/>
    </row>
    <row r="563" spans="1:88" ht="15" x14ac:dyDescent="0.25">
      <c r="A563" s="213">
        <v>4265</v>
      </c>
      <c r="B563" s="213">
        <v>7</v>
      </c>
      <c r="C563" s="195" t="s">
        <v>520</v>
      </c>
      <c r="D563" s="167">
        <v>7</v>
      </c>
      <c r="E563" s="120">
        <f>'[4]Sped FY 2021'!AB579</f>
        <v>3548.7878778084319</v>
      </c>
      <c r="F563" s="120">
        <f>'[4]Sped FY 2021'!AK579</f>
        <v>11094.05625632173</v>
      </c>
      <c r="G563" s="120">
        <f>'[4]Sped FY 2021'!BP579</f>
        <v>0</v>
      </c>
      <c r="H563" s="120">
        <f>-'[4]Sped FY 2021'!CI579</f>
        <v>0</v>
      </c>
      <c r="I563" s="120">
        <f>'[4]Sped FY 2021'!CB579</f>
        <v>0</v>
      </c>
      <c r="J563" s="120">
        <f>'[4]Sped FY 2021'!BF579-'[4]Sped FY 2021'!BI579</f>
        <v>12974.815064280161</v>
      </c>
      <c r="K563" s="120">
        <f>'[4]Sped FY 2021'!CJ579</f>
        <v>1621.851883035019</v>
      </c>
      <c r="L563" s="138">
        <f t="shared" si="86"/>
        <v>29239.51108144534</v>
      </c>
      <c r="M563" s="134">
        <f t="shared" si="87"/>
        <v>0</v>
      </c>
      <c r="N563" s="158">
        <v>4265</v>
      </c>
      <c r="O563" s="159">
        <v>7</v>
      </c>
      <c r="P563" s="14" t="s">
        <v>520</v>
      </c>
      <c r="Q563" s="14">
        <v>7</v>
      </c>
      <c r="R563" s="120">
        <v>3471.6550710886645</v>
      </c>
      <c r="S563" s="120">
        <v>11137.30900778696</v>
      </c>
      <c r="T563" s="120">
        <v>0</v>
      </c>
      <c r="U563" s="120">
        <v>0</v>
      </c>
      <c r="V563" s="120">
        <v>14627.158997044264</v>
      </c>
      <c r="W563" s="138">
        <v>29236.123075919888</v>
      </c>
      <c r="Y563" s="19">
        <f t="shared" si="88"/>
        <v>77.132806719767359</v>
      </c>
      <c r="Z563" s="19">
        <f t="shared" si="88"/>
        <v>-43.252751465230176</v>
      </c>
      <c r="AA563" s="19">
        <f t="shared" si="89"/>
        <v>0</v>
      </c>
      <c r="AB563" s="19">
        <f t="shared" si="90"/>
        <v>0</v>
      </c>
      <c r="AC563" s="19">
        <f t="shared" si="90"/>
        <v>0</v>
      </c>
      <c r="AD563" s="19">
        <f t="shared" si="90"/>
        <v>-1652.3439327641026</v>
      </c>
      <c r="AE563" s="19">
        <f t="shared" si="91"/>
        <v>1621.851883035019</v>
      </c>
      <c r="AF563" s="19">
        <f t="shared" si="92"/>
        <v>3.3880055254521722</v>
      </c>
      <c r="AG563" s="112"/>
      <c r="AH563" s="117">
        <f>'[4]Sped FY 2021'!DZ579</f>
        <v>10</v>
      </c>
      <c r="AI563" s="19">
        <f t="shared" si="85"/>
        <v>7.7132806719767357</v>
      </c>
      <c r="AJ563" s="19">
        <f t="shared" si="85"/>
        <v>-4.3252751465230173</v>
      </c>
      <c r="AK563" s="19">
        <f t="shared" si="85"/>
        <v>0</v>
      </c>
      <c r="AL563" s="19">
        <f t="shared" si="85"/>
        <v>0</v>
      </c>
      <c r="AM563" s="19">
        <f t="shared" si="85"/>
        <v>0</v>
      </c>
      <c r="AN563" s="19">
        <f t="shared" si="84"/>
        <v>-165.23439327641026</v>
      </c>
      <c r="AO563" s="19">
        <f t="shared" si="84"/>
        <v>162.18518830350189</v>
      </c>
      <c r="AP563" s="19">
        <f t="shared" si="84"/>
        <v>0.33880055254521724</v>
      </c>
      <c r="AQ563" s="118">
        <f>'[4]Sped FY 2021'!CR579</f>
        <v>162.52398885604742</v>
      </c>
      <c r="AR563" s="119">
        <f>'[4]Sped FY 2021'!CS579</f>
        <v>162.18518830350223</v>
      </c>
      <c r="AS563" s="188">
        <f>'[5]Sped FY 2021'!CO579</f>
        <v>0.52691477140382781</v>
      </c>
      <c r="AT563" s="189">
        <f>'[5]Sped FY 2021'!CQ579</f>
        <v>0.52702455286517647</v>
      </c>
      <c r="AU563" s="170"/>
      <c r="AV563" s="171"/>
      <c r="AW563" s="172"/>
      <c r="AX563" s="172"/>
      <c r="AY563" s="172"/>
      <c r="AZ563" s="172"/>
      <c r="BA563" s="172"/>
      <c r="BB563" s="173"/>
      <c r="BC563" s="173"/>
      <c r="BD563" s="173"/>
      <c r="BE563" s="173"/>
      <c r="BF563" s="172"/>
      <c r="BG563" s="172"/>
      <c r="BH563" s="172"/>
      <c r="BI563" s="172"/>
      <c r="BJ563" s="172"/>
      <c r="BK563" s="172"/>
      <c r="BL563" s="172"/>
      <c r="BM563" s="172"/>
      <c r="BN563" s="172"/>
      <c r="BO563" s="172"/>
      <c r="BP563" s="172"/>
      <c r="BQ563" s="172"/>
      <c r="BR563" s="172"/>
      <c r="BS563" s="172"/>
      <c r="BT563" s="172"/>
      <c r="BU563" s="172"/>
      <c r="BV563" s="172"/>
      <c r="BW563" s="172"/>
      <c r="BX563" s="172"/>
      <c r="BY563" s="172"/>
      <c r="BZ563" s="172"/>
      <c r="CA563" s="172"/>
      <c r="CB563" s="172"/>
      <c r="CC563" s="172"/>
    </row>
    <row r="564" spans="1:88" ht="15" x14ac:dyDescent="0.25">
      <c r="A564" s="194">
        <v>4999</v>
      </c>
      <c r="B564" s="194">
        <v>7</v>
      </c>
      <c r="C564" s="195" t="s">
        <v>716</v>
      </c>
      <c r="D564" s="167">
        <v>7</v>
      </c>
      <c r="E564" s="120">
        <f>'[4]Sped FY 2021'!AB580</f>
        <v>-215608.98902740408</v>
      </c>
      <c r="F564" s="120">
        <f>'[4]Sped FY 2021'!AK580</f>
        <v>0</v>
      </c>
      <c r="G564" s="120">
        <f>'[4]Sped FY 2021'!BP580</f>
        <v>0</v>
      </c>
      <c r="H564" s="120">
        <f>-'[4]Sped FY 2021'!CI580</f>
        <v>0</v>
      </c>
      <c r="I564" s="120">
        <f>'[4]Sped FY 2021'!CB580</f>
        <v>0</v>
      </c>
      <c r="J564" s="120">
        <f>'[4]Sped FY 2021'!BF580-'[4]Sped FY 2021'!BI580</f>
        <v>4890773.6802984914</v>
      </c>
      <c r="K564" s="120">
        <f>'[4]Sped FY 2021'!CJ580</f>
        <v>611346.71003731096</v>
      </c>
      <c r="L564" s="138">
        <f t="shared" si="86"/>
        <v>5286511.4013083978</v>
      </c>
      <c r="M564" s="134">
        <f t="shared" si="87"/>
        <v>0</v>
      </c>
      <c r="N564" s="158">
        <v>4999</v>
      </c>
      <c r="O564" s="159">
        <v>7</v>
      </c>
      <c r="P564" s="14" t="s">
        <v>665</v>
      </c>
      <c r="Q564" s="14">
        <v>7</v>
      </c>
      <c r="R564" s="120">
        <v>-212390.73932360992</v>
      </c>
      <c r="S564" s="120">
        <v>0</v>
      </c>
      <c r="T564" s="120">
        <v>0</v>
      </c>
      <c r="U564" s="120">
        <v>0</v>
      </c>
      <c r="V564" s="120">
        <v>5499223.9656023867</v>
      </c>
      <c r="W564" s="138">
        <v>5286833.2262787772</v>
      </c>
      <c r="Y564" s="19">
        <f t="shared" si="88"/>
        <v>-3218.2497037941648</v>
      </c>
      <c r="Z564" s="19">
        <f t="shared" si="88"/>
        <v>0</v>
      </c>
      <c r="AA564" s="19">
        <f t="shared" si="89"/>
        <v>0</v>
      </c>
      <c r="AB564" s="19">
        <f t="shared" si="90"/>
        <v>0</v>
      </c>
      <c r="AC564" s="19">
        <f t="shared" si="90"/>
        <v>0</v>
      </c>
      <c r="AD564" s="19">
        <f t="shared" si="90"/>
        <v>-608450.28530389536</v>
      </c>
      <c r="AE564" s="19">
        <f t="shared" si="91"/>
        <v>611346.71003731096</v>
      </c>
      <c r="AF564" s="19">
        <f t="shared" si="92"/>
        <v>-321.82497037947178</v>
      </c>
      <c r="AG564" s="112"/>
      <c r="AH564" s="117">
        <f>'[4]Sped FY 2021'!DZ580</f>
        <v>-147.94679165373236</v>
      </c>
      <c r="AI564" s="19">
        <f t="shared" si="85"/>
        <v>0</v>
      </c>
      <c r="AJ564" s="19">
        <f t="shared" si="85"/>
        <v>0</v>
      </c>
      <c r="AK564" s="19">
        <f t="shared" si="85"/>
        <v>0</v>
      </c>
      <c r="AL564" s="19">
        <f t="shared" si="85"/>
        <v>0</v>
      </c>
      <c r="AM564" s="19">
        <f t="shared" si="85"/>
        <v>0</v>
      </c>
      <c r="AN564" s="19">
        <f t="shared" si="84"/>
        <v>0</v>
      </c>
      <c r="AO564" s="19">
        <f t="shared" si="84"/>
        <v>0</v>
      </c>
      <c r="AP564" s="19">
        <f t="shared" si="84"/>
        <v>0</v>
      </c>
      <c r="AQ564" s="118">
        <f>'[4]Sped FY 2021'!CR580</f>
        <v>339.51149941103819</v>
      </c>
      <c r="AR564" s="119">
        <f>'[4]Sped FY 2021'!CS580</f>
        <v>339.69031909729284</v>
      </c>
      <c r="AS564" s="188">
        <f>'[5]Sped FY 2021'!CO580</f>
        <v>6.7153115334935939E-2</v>
      </c>
      <c r="AT564" s="189">
        <f>'[5]Sped FY 2021'!CQ580</f>
        <v>6.7098548920433626E-2</v>
      </c>
      <c r="AU564" s="170"/>
      <c r="AV564" s="171"/>
      <c r="AW564" s="172"/>
      <c r="AX564" s="172"/>
      <c r="AY564" s="172"/>
      <c r="AZ564" s="172"/>
      <c r="BA564" s="172"/>
      <c r="BB564" s="173"/>
      <c r="BC564" s="173"/>
      <c r="BD564" s="173"/>
      <c r="BE564" s="173"/>
      <c r="BF564" s="172"/>
      <c r="BG564" s="172"/>
      <c r="BH564" s="172"/>
      <c r="BI564" s="172"/>
      <c r="BJ564" s="172"/>
      <c r="BK564" s="172"/>
      <c r="BL564" s="172"/>
      <c r="BM564" s="172"/>
      <c r="BN564" s="172"/>
      <c r="BO564" s="172"/>
      <c r="BP564" s="172"/>
      <c r="BQ564" s="172"/>
      <c r="BR564" s="172"/>
      <c r="BS564" s="172"/>
      <c r="BT564" s="172"/>
      <c r="BU564" s="172"/>
      <c r="BV564" s="172"/>
      <c r="BW564" s="172"/>
      <c r="BX564" s="172"/>
      <c r="BY564" s="172"/>
      <c r="BZ564" s="172"/>
      <c r="CA564" s="172"/>
      <c r="CB564" s="172"/>
      <c r="CC564" s="172"/>
    </row>
    <row r="565" spans="1:88" ht="15" x14ac:dyDescent="0.25">
      <c r="A565" s="194">
        <v>6003</v>
      </c>
      <c r="B565" s="194">
        <v>50</v>
      </c>
      <c r="C565" s="195" t="s">
        <v>675</v>
      </c>
      <c r="D565" s="167">
        <v>8</v>
      </c>
      <c r="E565" s="120">
        <f>'[4]Sped FY 2021'!AB581</f>
        <v>0</v>
      </c>
      <c r="F565" s="120">
        <f>'[4]Sped FY 2021'!AK581</f>
        <v>0</v>
      </c>
      <c r="G565" s="120">
        <f>'[4]Sped FY 2021'!BP581</f>
        <v>0</v>
      </c>
      <c r="H565" s="120">
        <f>-'[4]Sped FY 2021'!CI581</f>
        <v>0</v>
      </c>
      <c r="I565" s="120">
        <f>'[4]Sped FY 2021'!CB581</f>
        <v>0</v>
      </c>
      <c r="J565" s="120">
        <f>'[4]Sped FY 2021'!BF581-'[4]Sped FY 2021'!BI581</f>
        <v>0</v>
      </c>
      <c r="K565" s="120">
        <f>'[4]Sped FY 2021'!CJ581</f>
        <v>0</v>
      </c>
      <c r="L565" s="138">
        <f t="shared" si="86"/>
        <v>0</v>
      </c>
      <c r="M565" s="134">
        <f t="shared" si="87"/>
        <v>0</v>
      </c>
      <c r="N565" s="158">
        <v>6003</v>
      </c>
      <c r="O565" s="159">
        <v>50</v>
      </c>
      <c r="P565" s="14" t="s">
        <v>675</v>
      </c>
      <c r="Q565" s="14">
        <v>8</v>
      </c>
      <c r="R565" s="120">
        <v>0</v>
      </c>
      <c r="S565" s="120">
        <v>0</v>
      </c>
      <c r="T565" s="120">
        <v>0</v>
      </c>
      <c r="U565" s="120">
        <v>0</v>
      </c>
      <c r="V565" s="120">
        <v>0</v>
      </c>
      <c r="W565" s="138">
        <v>0</v>
      </c>
      <c r="Y565" s="19">
        <f t="shared" si="88"/>
        <v>0</v>
      </c>
      <c r="Z565" s="19">
        <f t="shared" si="88"/>
        <v>0</v>
      </c>
      <c r="AA565" s="19">
        <f t="shared" si="89"/>
        <v>0</v>
      </c>
      <c r="AB565" s="19">
        <f t="shared" si="90"/>
        <v>0</v>
      </c>
      <c r="AC565" s="19">
        <f t="shared" si="90"/>
        <v>0</v>
      </c>
      <c r="AD565" s="19">
        <f t="shared" si="90"/>
        <v>0</v>
      </c>
      <c r="AE565" s="19">
        <f t="shared" si="91"/>
        <v>0</v>
      </c>
      <c r="AF565" s="19">
        <f t="shared" si="92"/>
        <v>0</v>
      </c>
      <c r="AG565" s="112"/>
      <c r="AH565" s="117">
        <f>'[4]Sped FY 2021'!DZ581</f>
        <v>0</v>
      </c>
      <c r="AI565" s="19">
        <f t="shared" si="85"/>
        <v>0</v>
      </c>
      <c r="AJ565" s="19">
        <f t="shared" si="85"/>
        <v>0</v>
      </c>
      <c r="AK565" s="19">
        <f t="shared" si="85"/>
        <v>0</v>
      </c>
      <c r="AL565" s="19">
        <f t="shared" si="85"/>
        <v>0</v>
      </c>
      <c r="AM565" s="19">
        <f t="shared" si="85"/>
        <v>0</v>
      </c>
      <c r="AN565" s="19">
        <f t="shared" si="84"/>
        <v>0</v>
      </c>
      <c r="AO565" s="19">
        <f t="shared" si="84"/>
        <v>0</v>
      </c>
      <c r="AP565" s="19">
        <f t="shared" si="84"/>
        <v>0</v>
      </c>
      <c r="AQ565" s="118">
        <f>'[4]Sped FY 2021'!CR581</f>
        <v>0</v>
      </c>
      <c r="AR565" s="119">
        <f>'[4]Sped FY 2021'!CS581</f>
        <v>0</v>
      </c>
      <c r="AS565" s="188">
        <f>'[5]Sped FY 2021'!CO581</f>
        <v>0</v>
      </c>
      <c r="AT565" s="189">
        <f>'[5]Sped FY 2021'!CQ581</f>
        <v>0</v>
      </c>
      <c r="AU565" s="170"/>
      <c r="AV565" s="171"/>
      <c r="AW565" s="172"/>
      <c r="AX565" s="172"/>
      <c r="AY565" s="172"/>
      <c r="AZ565" s="172"/>
      <c r="BA565" s="172"/>
      <c r="BB565" s="173"/>
      <c r="BC565" s="173"/>
      <c r="BD565" s="173"/>
      <c r="BE565" s="173"/>
      <c r="BF565" s="172"/>
      <c r="BG565" s="172"/>
      <c r="BH565" s="172"/>
      <c r="BI565" s="172"/>
      <c r="BJ565" s="172"/>
      <c r="BK565" s="172"/>
      <c r="BL565" s="172"/>
      <c r="BM565" s="172"/>
      <c r="BN565" s="172"/>
      <c r="BO565" s="172"/>
      <c r="BP565" s="172"/>
      <c r="BQ565" s="172"/>
      <c r="BR565" s="172"/>
      <c r="BS565" s="172"/>
      <c r="BT565" s="172"/>
      <c r="BU565" s="172"/>
      <c r="BV565" s="172"/>
      <c r="BW565" s="172"/>
      <c r="BX565" s="172"/>
      <c r="BY565" s="172"/>
      <c r="BZ565" s="172"/>
      <c r="CA565" s="172"/>
      <c r="CB565" s="172"/>
      <c r="CC565" s="172"/>
    </row>
    <row r="566" spans="1:88" ht="15" x14ac:dyDescent="0.25">
      <c r="A566" s="194">
        <v>6004</v>
      </c>
      <c r="B566" s="194">
        <v>61</v>
      </c>
      <c r="C566" s="195" t="s">
        <v>676</v>
      </c>
      <c r="D566" s="167">
        <v>8</v>
      </c>
      <c r="E566" s="120">
        <f>'[4]Sped FY 2021'!AB582</f>
        <v>1063949.0741443594</v>
      </c>
      <c r="F566" s="120">
        <f>'[4]Sped FY 2021'!AK582</f>
        <v>540657.73614117189</v>
      </c>
      <c r="G566" s="120">
        <f>'[4]Sped FY 2021'!BP582</f>
        <v>0</v>
      </c>
      <c r="H566" s="120">
        <f>-'[4]Sped FY 2021'!CI582</f>
        <v>0</v>
      </c>
      <c r="I566" s="120">
        <f>'[4]Sped FY 2021'!CB582</f>
        <v>0</v>
      </c>
      <c r="J566" s="120">
        <f>'[4]Sped FY 2021'!BF582-'[4]Sped FY 2021'!BI582</f>
        <v>1627285.940956295</v>
      </c>
      <c r="K566" s="120">
        <f>'[4]Sped FY 2021'!CJ582</f>
        <v>0</v>
      </c>
      <c r="L566" s="138">
        <f t="shared" si="86"/>
        <v>3231892.7512418265</v>
      </c>
      <c r="M566" s="134">
        <f t="shared" si="87"/>
        <v>0</v>
      </c>
      <c r="N566" s="158">
        <v>6004</v>
      </c>
      <c r="O566" s="159">
        <v>61</v>
      </c>
      <c r="P566" s="14" t="s">
        <v>676</v>
      </c>
      <c r="Q566" s="14">
        <v>8</v>
      </c>
      <c r="R566" s="120">
        <v>1063949.0741443594</v>
      </c>
      <c r="S566" s="120">
        <v>540657.73614117189</v>
      </c>
      <c r="T566" s="120">
        <v>0</v>
      </c>
      <c r="U566" s="120">
        <v>0</v>
      </c>
      <c r="V566" s="120">
        <v>1627285.940956295</v>
      </c>
      <c r="W566" s="138">
        <v>3231892.7512418265</v>
      </c>
      <c r="Y566" s="19">
        <f t="shared" si="88"/>
        <v>0</v>
      </c>
      <c r="Z566" s="19">
        <f t="shared" si="88"/>
        <v>0</v>
      </c>
      <c r="AA566" s="19">
        <f t="shared" si="89"/>
        <v>0</v>
      </c>
      <c r="AB566" s="19">
        <f t="shared" si="90"/>
        <v>0</v>
      </c>
      <c r="AC566" s="19">
        <f t="shared" si="90"/>
        <v>0</v>
      </c>
      <c r="AD566" s="19">
        <f t="shared" si="90"/>
        <v>0</v>
      </c>
      <c r="AE566" s="19">
        <f t="shared" si="91"/>
        <v>0</v>
      </c>
      <c r="AF566" s="19">
        <f t="shared" si="92"/>
        <v>0</v>
      </c>
      <c r="AG566" s="112"/>
      <c r="AH566" s="117">
        <f>'[4]Sped FY 2021'!DZ582</f>
        <v>0</v>
      </c>
      <c r="AI566" s="19">
        <f t="shared" si="85"/>
        <v>0</v>
      </c>
      <c r="AJ566" s="19">
        <f t="shared" si="85"/>
        <v>0</v>
      </c>
      <c r="AK566" s="19">
        <f t="shared" si="85"/>
        <v>0</v>
      </c>
      <c r="AL566" s="19">
        <f t="shared" si="85"/>
        <v>0</v>
      </c>
      <c r="AM566" s="19">
        <f t="shared" si="85"/>
        <v>0</v>
      </c>
      <c r="AN566" s="19">
        <f t="shared" si="84"/>
        <v>0</v>
      </c>
      <c r="AO566" s="19">
        <f t="shared" si="84"/>
        <v>0</v>
      </c>
      <c r="AP566" s="19">
        <f t="shared" si="84"/>
        <v>0</v>
      </c>
      <c r="AQ566" s="118">
        <f>'[4]Sped FY 2021'!CR582</f>
        <v>0</v>
      </c>
      <c r="AR566" s="119">
        <f>'[4]Sped FY 2021'!CS582</f>
        <v>0</v>
      </c>
      <c r="AS566" s="188">
        <f>'[5]Sped FY 2021'!CO582</f>
        <v>0.55126687258784823</v>
      </c>
      <c r="AT566" s="189">
        <f>'[5]Sped FY 2021'!CQ582</f>
        <v>0.55126687258784823</v>
      </c>
      <c r="AU566" s="170"/>
      <c r="AV566" s="171"/>
      <c r="AW566" s="172"/>
      <c r="AX566" s="172"/>
      <c r="AY566" s="172"/>
      <c r="AZ566" s="172"/>
      <c r="BA566" s="172"/>
      <c r="BB566" s="173"/>
      <c r="BC566" s="173"/>
      <c r="BD566" s="173"/>
      <c r="BE566" s="173"/>
      <c r="BF566" s="172"/>
      <c r="BG566" s="172"/>
      <c r="BH566" s="172"/>
      <c r="BI566" s="172"/>
      <c r="BJ566" s="172"/>
      <c r="BK566" s="172"/>
      <c r="BL566" s="172"/>
      <c r="BM566" s="172"/>
      <c r="BN566" s="172"/>
      <c r="BO566" s="172"/>
      <c r="BP566" s="172"/>
      <c r="BQ566" s="172"/>
      <c r="BR566" s="172"/>
      <c r="BS566" s="172"/>
      <c r="BT566" s="172"/>
      <c r="BU566" s="172"/>
      <c r="BV566" s="172"/>
      <c r="BW566" s="172"/>
      <c r="BX566" s="172"/>
      <c r="BY566" s="172"/>
      <c r="BZ566" s="172"/>
      <c r="CA566" s="172"/>
      <c r="CB566" s="172"/>
      <c r="CC566" s="172"/>
    </row>
    <row r="567" spans="1:88" ht="15" x14ac:dyDescent="0.25">
      <c r="A567" s="194">
        <v>6009</v>
      </c>
      <c r="B567" s="194">
        <v>61</v>
      </c>
      <c r="C567" s="195" t="s">
        <v>677</v>
      </c>
      <c r="D567" s="167">
        <v>8</v>
      </c>
      <c r="E567" s="120">
        <f>'[4]Sped FY 2021'!AB583</f>
        <v>0</v>
      </c>
      <c r="F567" s="120">
        <f>'[4]Sped FY 2021'!AK583</f>
        <v>0</v>
      </c>
      <c r="G567" s="120">
        <f>'[4]Sped FY 2021'!BP583</f>
        <v>0</v>
      </c>
      <c r="H567" s="120">
        <f>-'[4]Sped FY 2021'!CI583</f>
        <v>0</v>
      </c>
      <c r="I567" s="120">
        <f>'[4]Sped FY 2021'!CB583</f>
        <v>0</v>
      </c>
      <c r="J567" s="120">
        <f>'[4]Sped FY 2021'!BF583-'[4]Sped FY 2021'!BI583</f>
        <v>0</v>
      </c>
      <c r="K567" s="120">
        <f>'[4]Sped FY 2021'!CJ583</f>
        <v>0</v>
      </c>
      <c r="L567" s="138">
        <f t="shared" si="86"/>
        <v>0</v>
      </c>
      <c r="M567" s="134">
        <f t="shared" si="87"/>
        <v>0</v>
      </c>
      <c r="N567" s="158">
        <v>6009</v>
      </c>
      <c r="O567" s="159">
        <v>61</v>
      </c>
      <c r="P567" s="14" t="s">
        <v>677</v>
      </c>
      <c r="Q567" s="14">
        <v>8</v>
      </c>
      <c r="R567" s="120">
        <v>0</v>
      </c>
      <c r="S567" s="120">
        <v>0</v>
      </c>
      <c r="T567" s="120">
        <v>0</v>
      </c>
      <c r="U567" s="120">
        <v>0</v>
      </c>
      <c r="V567" s="120">
        <v>0</v>
      </c>
      <c r="W567" s="138">
        <v>0</v>
      </c>
      <c r="Y567" s="19">
        <f t="shared" si="88"/>
        <v>0</v>
      </c>
      <c r="Z567" s="19">
        <f t="shared" si="88"/>
        <v>0</v>
      </c>
      <c r="AA567" s="19">
        <f t="shared" si="89"/>
        <v>0</v>
      </c>
      <c r="AB567" s="19">
        <f t="shared" si="90"/>
        <v>0</v>
      </c>
      <c r="AC567" s="19">
        <f t="shared" si="90"/>
        <v>0</v>
      </c>
      <c r="AD567" s="19">
        <f t="shared" si="90"/>
        <v>0</v>
      </c>
      <c r="AE567" s="19">
        <f t="shared" si="91"/>
        <v>0</v>
      </c>
      <c r="AF567" s="19">
        <f t="shared" si="92"/>
        <v>0</v>
      </c>
      <c r="AG567" s="112"/>
      <c r="AH567" s="117">
        <f>'[4]Sped FY 2021'!DZ583</f>
        <v>0</v>
      </c>
      <c r="AI567" s="19">
        <f t="shared" si="85"/>
        <v>0</v>
      </c>
      <c r="AJ567" s="19">
        <f t="shared" si="85"/>
        <v>0</v>
      </c>
      <c r="AK567" s="19">
        <f t="shared" si="85"/>
        <v>0</v>
      </c>
      <c r="AL567" s="19">
        <f t="shared" si="85"/>
        <v>0</v>
      </c>
      <c r="AM567" s="19">
        <f t="shared" si="85"/>
        <v>0</v>
      </c>
      <c r="AN567" s="19">
        <f t="shared" si="84"/>
        <v>0</v>
      </c>
      <c r="AO567" s="19">
        <f t="shared" si="84"/>
        <v>0</v>
      </c>
      <c r="AP567" s="19">
        <f t="shared" si="84"/>
        <v>0</v>
      </c>
      <c r="AQ567" s="118">
        <f>'[4]Sped FY 2021'!CR583</f>
        <v>0</v>
      </c>
      <c r="AR567" s="119">
        <f>'[4]Sped FY 2021'!CS583</f>
        <v>0</v>
      </c>
      <c r="AS567" s="188">
        <f>'[5]Sped FY 2021'!CO583</f>
        <v>0</v>
      </c>
      <c r="AT567" s="189">
        <f>'[5]Sped FY 2021'!CQ583</f>
        <v>0</v>
      </c>
      <c r="AU567" s="170"/>
      <c r="AV567" s="171"/>
      <c r="AW567" s="172"/>
      <c r="AX567" s="172"/>
      <c r="AY567" s="172"/>
      <c r="AZ567" s="172"/>
      <c r="BA567" s="172"/>
      <c r="BB567" s="173"/>
      <c r="BC567" s="173"/>
      <c r="BD567" s="173"/>
      <c r="BE567" s="173"/>
      <c r="BF567" s="172"/>
      <c r="BG567" s="172"/>
      <c r="BH567" s="172"/>
      <c r="BI567" s="172"/>
      <c r="BJ567" s="172"/>
      <c r="BK567" s="172"/>
      <c r="BL567" s="172"/>
      <c r="BM567" s="172"/>
      <c r="BN567" s="172"/>
      <c r="BO567" s="172"/>
      <c r="BP567" s="172"/>
      <c r="BQ567" s="172"/>
      <c r="BR567" s="172"/>
      <c r="BS567" s="172"/>
      <c r="BT567" s="172"/>
      <c r="BU567" s="172"/>
      <c r="BV567" s="172"/>
      <c r="BW567" s="172"/>
      <c r="BX567" s="172"/>
      <c r="BY567" s="172"/>
      <c r="BZ567" s="172"/>
      <c r="CA567" s="172"/>
      <c r="CB567" s="172"/>
      <c r="CC567" s="172"/>
    </row>
    <row r="568" spans="1:88" ht="15" x14ac:dyDescent="0.25">
      <c r="A568" s="194">
        <v>6012</v>
      </c>
      <c r="B568" s="194">
        <v>61</v>
      </c>
      <c r="C568" s="195" t="s">
        <v>678</v>
      </c>
      <c r="D568" s="167">
        <v>8</v>
      </c>
      <c r="E568" s="120">
        <f>'[4]Sped FY 2021'!AB584</f>
        <v>1214637.54581377</v>
      </c>
      <c r="F568" s="120">
        <f>'[4]Sped FY 2021'!AK584</f>
        <v>576392.24020798958</v>
      </c>
      <c r="G568" s="120">
        <f>'[4]Sped FY 2021'!BP584</f>
        <v>0</v>
      </c>
      <c r="H568" s="120">
        <f>-'[4]Sped FY 2021'!CI584</f>
        <v>0</v>
      </c>
      <c r="I568" s="120">
        <f>'[4]Sped FY 2021'!CB584</f>
        <v>0</v>
      </c>
      <c r="J568" s="120">
        <f>'[4]Sped FY 2021'!BF584-'[4]Sped FY 2021'!BI584</f>
        <v>1977233.9345703707</v>
      </c>
      <c r="K568" s="120">
        <f>'[4]Sped FY 2021'!CJ584</f>
        <v>0</v>
      </c>
      <c r="L568" s="138">
        <f t="shared" si="86"/>
        <v>3768263.7205921304</v>
      </c>
      <c r="M568" s="134">
        <f t="shared" si="87"/>
        <v>0</v>
      </c>
      <c r="N568" s="158">
        <v>6012</v>
      </c>
      <c r="O568" s="159">
        <v>61</v>
      </c>
      <c r="P568" s="14" t="s">
        <v>678</v>
      </c>
      <c r="Q568" s="14">
        <v>8</v>
      </c>
      <c r="R568" s="120">
        <v>1214637.54581377</v>
      </c>
      <c r="S568" s="120">
        <v>576392.24020798958</v>
      </c>
      <c r="T568" s="120">
        <v>0</v>
      </c>
      <c r="U568" s="120">
        <v>0</v>
      </c>
      <c r="V568" s="120">
        <v>1977233.9345703707</v>
      </c>
      <c r="W568" s="138">
        <v>3768263.7205921304</v>
      </c>
      <c r="Y568" s="19">
        <f t="shared" si="88"/>
        <v>0</v>
      </c>
      <c r="Z568" s="19">
        <f t="shared" si="88"/>
        <v>0</v>
      </c>
      <c r="AA568" s="19">
        <f t="shared" si="89"/>
        <v>0</v>
      </c>
      <c r="AB568" s="19">
        <f t="shared" si="90"/>
        <v>0</v>
      </c>
      <c r="AC568" s="19">
        <f t="shared" si="90"/>
        <v>0</v>
      </c>
      <c r="AD568" s="19">
        <f t="shared" si="90"/>
        <v>0</v>
      </c>
      <c r="AE568" s="19">
        <f t="shared" si="91"/>
        <v>0</v>
      </c>
      <c r="AF568" s="19">
        <f t="shared" si="92"/>
        <v>0</v>
      </c>
      <c r="AG568" s="112"/>
      <c r="AH568" s="117">
        <f>'[4]Sped FY 2021'!DZ584</f>
        <v>0</v>
      </c>
      <c r="AI568" s="19">
        <f t="shared" si="85"/>
        <v>0</v>
      </c>
      <c r="AJ568" s="19">
        <f t="shared" si="85"/>
        <v>0</v>
      </c>
      <c r="AK568" s="19">
        <f t="shared" si="85"/>
        <v>0</v>
      </c>
      <c r="AL568" s="19">
        <f t="shared" si="85"/>
        <v>0</v>
      </c>
      <c r="AM568" s="19">
        <f t="shared" si="85"/>
        <v>0</v>
      </c>
      <c r="AN568" s="19">
        <f t="shared" si="84"/>
        <v>0</v>
      </c>
      <c r="AO568" s="19">
        <f t="shared" si="84"/>
        <v>0</v>
      </c>
      <c r="AP568" s="19">
        <f t="shared" si="84"/>
        <v>0</v>
      </c>
      <c r="AQ568" s="118">
        <f>'[4]Sped FY 2021'!CR584</f>
        <v>0</v>
      </c>
      <c r="AR568" s="119">
        <f>'[4]Sped FY 2021'!CS584</f>
        <v>0</v>
      </c>
      <c r="AS568" s="188">
        <f>'[5]Sped FY 2021'!CO584</f>
        <v>0.55405516992151682</v>
      </c>
      <c r="AT568" s="189">
        <f>'[5]Sped FY 2021'!CQ584</f>
        <v>0.55405516992151682</v>
      </c>
      <c r="AU568" s="174"/>
      <c r="AV568" s="171"/>
      <c r="AW568" s="172"/>
      <c r="AX568" s="172"/>
      <c r="AY568" s="172"/>
      <c r="AZ568" s="172"/>
      <c r="BA568" s="172"/>
      <c r="BB568" s="172"/>
      <c r="BC568" s="172"/>
      <c r="BD568" s="172"/>
      <c r="BE568" s="172"/>
      <c r="BF568" s="172"/>
      <c r="BG568" s="172"/>
      <c r="BH568" s="172"/>
      <c r="BI568" s="172"/>
      <c r="BJ568" s="172"/>
      <c r="BK568" s="172"/>
      <c r="BL568" s="172"/>
      <c r="BM568" s="172"/>
      <c r="BN568" s="172"/>
      <c r="BO568" s="172"/>
      <c r="BP568" s="172"/>
      <c r="BQ568" s="172"/>
      <c r="BR568" s="172"/>
      <c r="BS568" s="172"/>
      <c r="BT568" s="172"/>
      <c r="BU568" s="172"/>
      <c r="BV568" s="172"/>
      <c r="BW568" s="172"/>
      <c r="BX568" s="172"/>
      <c r="BY568" s="172"/>
      <c r="BZ568" s="172"/>
      <c r="CA568" s="172"/>
      <c r="CB568" s="172"/>
      <c r="CC568" s="172"/>
    </row>
    <row r="569" spans="1:88" ht="15" x14ac:dyDescent="0.25">
      <c r="A569" s="194">
        <v>6013</v>
      </c>
      <c r="B569" s="194">
        <v>61</v>
      </c>
      <c r="C569" s="195" t="s">
        <v>679</v>
      </c>
      <c r="D569" s="167">
        <v>8</v>
      </c>
      <c r="E569" s="120">
        <f>'[4]Sped FY 2021'!AB585</f>
        <v>1152518.3069007937</v>
      </c>
      <c r="F569" s="120">
        <f>'[4]Sped FY 2021'!AK585</f>
        <v>921671.65853359923</v>
      </c>
      <c r="G569" s="120">
        <f>'[4]Sped FY 2021'!BP585</f>
        <v>0</v>
      </c>
      <c r="H569" s="120">
        <f>-'[4]Sped FY 2021'!CI585</f>
        <v>0</v>
      </c>
      <c r="I569" s="120">
        <f>'[4]Sped FY 2021'!CB585</f>
        <v>0</v>
      </c>
      <c r="J569" s="120">
        <f>'[4]Sped FY 2021'!BF585-'[4]Sped FY 2021'!BI585</f>
        <v>1511742.4962346698</v>
      </c>
      <c r="K569" s="120">
        <f>'[4]Sped FY 2021'!CJ585</f>
        <v>0</v>
      </c>
      <c r="L569" s="138">
        <f t="shared" si="86"/>
        <v>3585932.4616690627</v>
      </c>
      <c r="M569" s="134">
        <f t="shared" si="87"/>
        <v>0</v>
      </c>
      <c r="N569" s="158">
        <v>6013</v>
      </c>
      <c r="O569" s="159">
        <v>61</v>
      </c>
      <c r="P569" s="14" t="s">
        <v>679</v>
      </c>
      <c r="Q569" s="14">
        <v>8</v>
      </c>
      <c r="R569" s="120">
        <v>973117.38066823117</v>
      </c>
      <c r="S569" s="120">
        <v>1022136.1772238342</v>
      </c>
      <c r="T569" s="120">
        <v>0</v>
      </c>
      <c r="U569" s="120">
        <v>0</v>
      </c>
      <c r="V569" s="120">
        <v>1590678.9037769972</v>
      </c>
      <c r="W569" s="138">
        <v>3585932.4616690627</v>
      </c>
      <c r="Y569" s="19">
        <f t="shared" si="88"/>
        <v>179400.92623256252</v>
      </c>
      <c r="Z569" s="19">
        <f t="shared" si="88"/>
        <v>-100464.51869023498</v>
      </c>
      <c r="AA569" s="19">
        <f t="shared" si="89"/>
        <v>0</v>
      </c>
      <c r="AB569" s="19">
        <f t="shared" si="90"/>
        <v>0</v>
      </c>
      <c r="AC569" s="19">
        <f t="shared" si="90"/>
        <v>0</v>
      </c>
      <c r="AD569" s="19">
        <f t="shared" si="90"/>
        <v>-78936.407542327419</v>
      </c>
      <c r="AE569" s="19">
        <f t="shared" si="91"/>
        <v>0</v>
      </c>
      <c r="AF569" s="19">
        <f t="shared" si="92"/>
        <v>0</v>
      </c>
      <c r="AG569" s="112"/>
      <c r="AH569" s="117">
        <f>'[4]Sped FY 2021'!DZ585</f>
        <v>0</v>
      </c>
      <c r="AI569" s="19">
        <f t="shared" si="85"/>
        <v>0</v>
      </c>
      <c r="AJ569" s="19">
        <f t="shared" si="85"/>
        <v>0</v>
      </c>
      <c r="AK569" s="19">
        <f t="shared" si="85"/>
        <v>0</v>
      </c>
      <c r="AL569" s="19">
        <f t="shared" si="85"/>
        <v>0</v>
      </c>
      <c r="AM569" s="19">
        <f t="shared" si="85"/>
        <v>0</v>
      </c>
      <c r="AN569" s="19">
        <f t="shared" si="84"/>
        <v>0</v>
      </c>
      <c r="AO569" s="19">
        <f t="shared" si="84"/>
        <v>0</v>
      </c>
      <c r="AP569" s="19">
        <f t="shared" si="84"/>
        <v>0</v>
      </c>
      <c r="AQ569" s="118">
        <f>'[4]Sped FY 2021'!CR585</f>
        <v>0</v>
      </c>
      <c r="AR569" s="119">
        <f>'[4]Sped FY 2021'!CS585</f>
        <v>0</v>
      </c>
      <c r="AS569" s="188">
        <f>'[5]Sped FY 2021'!CO585</f>
        <v>0.61448997129432004</v>
      </c>
      <c r="AT569" s="189">
        <f>'[5]Sped FY 2021'!CQ585</f>
        <v>0.61448997129432004</v>
      </c>
    </row>
    <row r="570" spans="1:88" ht="15" x14ac:dyDescent="0.25">
      <c r="A570" s="194">
        <v>6014</v>
      </c>
      <c r="B570" s="194">
        <v>61</v>
      </c>
      <c r="C570" s="195" t="s">
        <v>680</v>
      </c>
      <c r="D570" s="167">
        <v>8</v>
      </c>
      <c r="E570" s="120">
        <f>'[4]Sped FY 2021'!AB586</f>
        <v>120810.27786421421</v>
      </c>
      <c r="F570" s="120">
        <f>'[4]Sped FY 2021'!AK586</f>
        <v>49070.855603959964</v>
      </c>
      <c r="G570" s="120">
        <f>'[4]Sped FY 2021'!BP586</f>
        <v>0</v>
      </c>
      <c r="H570" s="120">
        <f>-'[4]Sped FY 2021'!CI586</f>
        <v>0</v>
      </c>
      <c r="I570" s="120">
        <f>'[4]Sped FY 2021'!CB586</f>
        <v>0</v>
      </c>
      <c r="J570" s="120">
        <f>'[4]Sped FY 2021'!BF586-'[4]Sped FY 2021'!BI586</f>
        <v>157300.32145153361</v>
      </c>
      <c r="K570" s="120">
        <f>'[4]Sped FY 2021'!CJ586</f>
        <v>0</v>
      </c>
      <c r="L570" s="138">
        <f t="shared" si="86"/>
        <v>327181.45491970779</v>
      </c>
      <c r="M570" s="134">
        <f t="shared" si="87"/>
        <v>0</v>
      </c>
      <c r="N570" s="158">
        <v>6014</v>
      </c>
      <c r="O570" s="159">
        <v>61</v>
      </c>
      <c r="P570" s="14" t="s">
        <v>680</v>
      </c>
      <c r="Q570" s="14">
        <v>8</v>
      </c>
      <c r="R570" s="120">
        <v>120810.27786421421</v>
      </c>
      <c r="S570" s="120">
        <v>49070.855603959964</v>
      </c>
      <c r="T570" s="120">
        <v>0</v>
      </c>
      <c r="U570" s="120">
        <v>0</v>
      </c>
      <c r="V570" s="120">
        <v>157300.32145153361</v>
      </c>
      <c r="W570" s="138">
        <v>327181.45491970779</v>
      </c>
      <c r="Y570" s="19">
        <f t="shared" si="88"/>
        <v>0</v>
      </c>
      <c r="Z570" s="19">
        <f t="shared" si="88"/>
        <v>0</v>
      </c>
      <c r="AA570" s="19">
        <f t="shared" si="89"/>
        <v>0</v>
      </c>
      <c r="AB570" s="19">
        <f t="shared" si="90"/>
        <v>0</v>
      </c>
      <c r="AC570" s="19">
        <f t="shared" si="90"/>
        <v>0</v>
      </c>
      <c r="AD570" s="19">
        <f t="shared" si="90"/>
        <v>0</v>
      </c>
      <c r="AE570" s="19">
        <f t="shared" si="91"/>
        <v>0</v>
      </c>
      <c r="AF570" s="19">
        <f t="shared" si="92"/>
        <v>0</v>
      </c>
      <c r="AG570" s="112"/>
      <c r="AH570" s="117">
        <f>'[4]Sped FY 2021'!DZ586</f>
        <v>0</v>
      </c>
      <c r="AI570" s="19">
        <f t="shared" si="85"/>
        <v>0</v>
      </c>
      <c r="AJ570" s="19">
        <f t="shared" si="85"/>
        <v>0</v>
      </c>
      <c r="AK570" s="19">
        <f t="shared" si="85"/>
        <v>0</v>
      </c>
      <c r="AL570" s="19">
        <f t="shared" si="85"/>
        <v>0</v>
      </c>
      <c r="AM570" s="19">
        <f t="shared" si="85"/>
        <v>0</v>
      </c>
      <c r="AN570" s="19">
        <f t="shared" si="84"/>
        <v>0</v>
      </c>
      <c r="AO570" s="19">
        <f t="shared" si="84"/>
        <v>0</v>
      </c>
      <c r="AP570" s="19">
        <f t="shared" si="84"/>
        <v>0</v>
      </c>
      <c r="AQ570" s="118">
        <f>'[4]Sped FY 2021'!CR586</f>
        <v>0</v>
      </c>
      <c r="AR570" s="119">
        <f>'[4]Sped FY 2021'!CS586</f>
        <v>0</v>
      </c>
      <c r="AS570" s="188">
        <f>'[5]Sped FY 2021'!CO586</f>
        <v>0.62064912425432994</v>
      </c>
      <c r="AT570" s="189">
        <f>'[5]Sped FY 2021'!CQ586</f>
        <v>0.62064912425432994</v>
      </c>
    </row>
    <row r="571" spans="1:88" ht="15" x14ac:dyDescent="0.25">
      <c r="A571" s="194">
        <v>6018</v>
      </c>
      <c r="B571" s="194">
        <v>61</v>
      </c>
      <c r="C571" s="195" t="s">
        <v>681</v>
      </c>
      <c r="D571" s="167">
        <v>8</v>
      </c>
      <c r="E571" s="120">
        <f>'[4]Sped FY 2021'!AB587</f>
        <v>147133.35324994125</v>
      </c>
      <c r="F571" s="120">
        <f>'[4]Sped FY 2021'!AK587</f>
        <v>86986.047199667824</v>
      </c>
      <c r="G571" s="120">
        <f>'[4]Sped FY 2021'!BP587</f>
        <v>0</v>
      </c>
      <c r="H571" s="120">
        <f>-'[4]Sped FY 2021'!CI587</f>
        <v>0</v>
      </c>
      <c r="I571" s="120">
        <f>'[4]Sped FY 2021'!CB587</f>
        <v>0</v>
      </c>
      <c r="J571" s="120">
        <f>'[4]Sped FY 2021'!BF587-'[4]Sped FY 2021'!BI587</f>
        <v>95801.842851854337</v>
      </c>
      <c r="K571" s="120">
        <f>'[4]Sped FY 2021'!CJ587</f>
        <v>0</v>
      </c>
      <c r="L571" s="138">
        <f t="shared" si="86"/>
        <v>329921.24330146343</v>
      </c>
      <c r="M571" s="134">
        <f t="shared" si="87"/>
        <v>0</v>
      </c>
      <c r="N571" s="158">
        <v>6018</v>
      </c>
      <c r="O571" s="159">
        <v>61</v>
      </c>
      <c r="P571" s="14" t="s">
        <v>681</v>
      </c>
      <c r="Q571" s="14">
        <v>8</v>
      </c>
      <c r="R571" s="120">
        <v>147133.35324994125</v>
      </c>
      <c r="S571" s="120">
        <v>86986.047199667824</v>
      </c>
      <c r="T571" s="120">
        <v>0</v>
      </c>
      <c r="U571" s="120">
        <v>0</v>
      </c>
      <c r="V571" s="120">
        <v>95801.842851854337</v>
      </c>
      <c r="W571" s="138">
        <v>329921.24330146343</v>
      </c>
      <c r="Y571" s="19">
        <f t="shared" si="88"/>
        <v>0</v>
      </c>
      <c r="Z571" s="19">
        <f t="shared" si="88"/>
        <v>0</v>
      </c>
      <c r="AA571" s="19">
        <f t="shared" si="89"/>
        <v>0</v>
      </c>
      <c r="AB571" s="19">
        <f t="shared" si="90"/>
        <v>0</v>
      </c>
      <c r="AC571" s="19">
        <f t="shared" si="90"/>
        <v>0</v>
      </c>
      <c r="AD571" s="19">
        <f t="shared" si="90"/>
        <v>0</v>
      </c>
      <c r="AE571" s="19">
        <f t="shared" si="91"/>
        <v>0</v>
      </c>
      <c r="AF571" s="19">
        <f t="shared" si="92"/>
        <v>0</v>
      </c>
      <c r="AG571" s="112"/>
      <c r="AH571" s="117">
        <f>'[4]Sped FY 2021'!DZ587</f>
        <v>0</v>
      </c>
      <c r="AI571" s="19">
        <f t="shared" si="85"/>
        <v>0</v>
      </c>
      <c r="AJ571" s="19">
        <f t="shared" si="85"/>
        <v>0</v>
      </c>
      <c r="AK571" s="19">
        <f t="shared" si="85"/>
        <v>0</v>
      </c>
      <c r="AL571" s="19">
        <f t="shared" si="85"/>
        <v>0</v>
      </c>
      <c r="AM571" s="19">
        <f t="shared" si="85"/>
        <v>0</v>
      </c>
      <c r="AN571" s="19">
        <f t="shared" si="84"/>
        <v>0</v>
      </c>
      <c r="AO571" s="19">
        <f t="shared" si="84"/>
        <v>0</v>
      </c>
      <c r="AP571" s="19">
        <f t="shared" si="84"/>
        <v>0</v>
      </c>
      <c r="AQ571" s="118">
        <f>'[4]Sped FY 2021'!CR587</f>
        <v>0</v>
      </c>
      <c r="AR571" s="119">
        <f>'[4]Sped FY 2021'!CS587</f>
        <v>0</v>
      </c>
      <c r="AS571" s="188">
        <f>'[5]Sped FY 2021'!CO587</f>
        <v>0.71004473099525933</v>
      </c>
      <c r="AT571" s="189">
        <f>'[5]Sped FY 2021'!CQ587</f>
        <v>0.71004473099525933</v>
      </c>
    </row>
    <row r="572" spans="1:88" ht="15" x14ac:dyDescent="0.25">
      <c r="A572" s="194">
        <v>6026</v>
      </c>
      <c r="B572" s="194">
        <v>61</v>
      </c>
      <c r="C572" s="195" t="s">
        <v>682</v>
      </c>
      <c r="D572" s="167">
        <v>8</v>
      </c>
      <c r="E572" s="120">
        <f>'[4]Sped FY 2021'!AB588</f>
        <v>451688.03264088026</v>
      </c>
      <c r="F572" s="120">
        <f>'[4]Sped FY 2021'!AK588</f>
        <v>226879.06784874163</v>
      </c>
      <c r="G572" s="120">
        <f>'[4]Sped FY 2021'!BP588</f>
        <v>0</v>
      </c>
      <c r="H572" s="120">
        <f>-'[4]Sped FY 2021'!CI588</f>
        <v>0</v>
      </c>
      <c r="I572" s="120">
        <f>'[4]Sped FY 2021'!CB588</f>
        <v>0</v>
      </c>
      <c r="J572" s="120">
        <f>'[4]Sped FY 2021'!BF588-'[4]Sped FY 2021'!BI588</f>
        <v>668904.70618738222</v>
      </c>
      <c r="K572" s="120">
        <f>'[4]Sped FY 2021'!CJ588</f>
        <v>0</v>
      </c>
      <c r="L572" s="138">
        <f t="shared" si="86"/>
        <v>1347471.8066770041</v>
      </c>
      <c r="M572" s="134">
        <f t="shared" si="87"/>
        <v>0</v>
      </c>
      <c r="N572" s="158">
        <v>6026</v>
      </c>
      <c r="O572" s="159">
        <v>61</v>
      </c>
      <c r="P572" s="14" t="s">
        <v>682</v>
      </c>
      <c r="Q572" s="14">
        <v>8</v>
      </c>
      <c r="R572" s="120">
        <v>451688.03264088026</v>
      </c>
      <c r="S572" s="120">
        <v>226879.06784874163</v>
      </c>
      <c r="T572" s="120">
        <v>0</v>
      </c>
      <c r="U572" s="120">
        <v>0</v>
      </c>
      <c r="V572" s="120">
        <v>668904.70618738222</v>
      </c>
      <c r="W572" s="138">
        <v>1347471.8066770041</v>
      </c>
      <c r="Y572" s="19">
        <f t="shared" si="88"/>
        <v>0</v>
      </c>
      <c r="Z572" s="19">
        <f t="shared" si="88"/>
        <v>0</v>
      </c>
      <c r="AA572" s="19">
        <f t="shared" si="89"/>
        <v>0</v>
      </c>
      <c r="AB572" s="19">
        <f t="shared" si="90"/>
        <v>0</v>
      </c>
      <c r="AC572" s="19">
        <f t="shared" si="90"/>
        <v>0</v>
      </c>
      <c r="AD572" s="19">
        <f t="shared" si="90"/>
        <v>0</v>
      </c>
      <c r="AE572" s="19">
        <f t="shared" si="91"/>
        <v>0</v>
      </c>
      <c r="AF572" s="19">
        <f t="shared" si="92"/>
        <v>0</v>
      </c>
      <c r="AG572" s="112"/>
      <c r="AH572" s="117">
        <f>'[4]Sped FY 2021'!DZ588</f>
        <v>0</v>
      </c>
      <c r="AI572" s="19">
        <f t="shared" si="85"/>
        <v>0</v>
      </c>
      <c r="AJ572" s="19">
        <f t="shared" si="85"/>
        <v>0</v>
      </c>
      <c r="AK572" s="19">
        <f t="shared" si="85"/>
        <v>0</v>
      </c>
      <c r="AL572" s="19">
        <f t="shared" si="85"/>
        <v>0</v>
      </c>
      <c r="AM572" s="19">
        <f t="shared" si="85"/>
        <v>0</v>
      </c>
      <c r="AN572" s="19">
        <f t="shared" si="84"/>
        <v>0</v>
      </c>
      <c r="AO572" s="19">
        <f t="shared" si="84"/>
        <v>0</v>
      </c>
      <c r="AP572" s="19">
        <f t="shared" si="84"/>
        <v>0</v>
      </c>
      <c r="AQ572" s="118">
        <f>'[4]Sped FY 2021'!CR588</f>
        <v>0</v>
      </c>
      <c r="AR572" s="119">
        <f>'[4]Sped FY 2021'!CS588</f>
        <v>0</v>
      </c>
      <c r="AS572" s="188">
        <f>'[5]Sped FY 2021'!CO588</f>
        <v>0.55934037859263841</v>
      </c>
      <c r="AT572" s="189">
        <f>'[5]Sped FY 2021'!CQ588</f>
        <v>0.55934037859263841</v>
      </c>
    </row>
    <row r="573" spans="1:88" ht="15" x14ac:dyDescent="0.25">
      <c r="A573" s="194">
        <v>6027</v>
      </c>
      <c r="B573" s="194">
        <v>61</v>
      </c>
      <c r="C573" s="195" t="s">
        <v>683</v>
      </c>
      <c r="D573" s="167">
        <v>8</v>
      </c>
      <c r="E573" s="120">
        <f>'[4]Sped FY 2021'!AB589</f>
        <v>1012865.7893051569</v>
      </c>
      <c r="F573" s="120">
        <f>'[4]Sped FY 2021'!AK589</f>
        <v>487181.3355114127</v>
      </c>
      <c r="G573" s="120">
        <f>'[4]Sped FY 2021'!BP589</f>
        <v>0</v>
      </c>
      <c r="H573" s="120">
        <f>-'[4]Sped FY 2021'!CI589</f>
        <v>0</v>
      </c>
      <c r="I573" s="120">
        <f>'[4]Sped FY 2021'!CB589</f>
        <v>0</v>
      </c>
      <c r="J573" s="120">
        <f>'[4]Sped FY 2021'!BF589-'[4]Sped FY 2021'!BI589</f>
        <v>1651968.5298479958</v>
      </c>
      <c r="K573" s="120">
        <f>'[4]Sped FY 2021'!CJ589</f>
        <v>0</v>
      </c>
      <c r="L573" s="138">
        <f t="shared" si="86"/>
        <v>3152015.6546645653</v>
      </c>
      <c r="M573" s="134">
        <f t="shared" si="87"/>
        <v>0</v>
      </c>
      <c r="N573" s="158">
        <v>6027</v>
      </c>
      <c r="O573" s="159">
        <v>61</v>
      </c>
      <c r="P573" s="14" t="s">
        <v>683</v>
      </c>
      <c r="Q573" s="14">
        <v>8</v>
      </c>
      <c r="R573" s="120">
        <v>901251.21724727831</v>
      </c>
      <c r="S573" s="120">
        <v>549685.49586382473</v>
      </c>
      <c r="T573" s="120">
        <v>0</v>
      </c>
      <c r="U573" s="120">
        <v>0</v>
      </c>
      <c r="V573" s="120">
        <v>1701078.9415534623</v>
      </c>
      <c r="W573" s="138">
        <v>3152015.6546645653</v>
      </c>
      <c r="Y573" s="19">
        <f t="shared" si="88"/>
        <v>111614.5720578786</v>
      </c>
      <c r="Z573" s="19">
        <f t="shared" si="88"/>
        <v>-62504.160352412029</v>
      </c>
      <c r="AA573" s="19">
        <f t="shared" si="89"/>
        <v>0</v>
      </c>
      <c r="AB573" s="19">
        <f t="shared" si="90"/>
        <v>0</v>
      </c>
      <c r="AC573" s="19">
        <f t="shared" si="90"/>
        <v>0</v>
      </c>
      <c r="AD573" s="19">
        <f t="shared" si="90"/>
        <v>-49110.411705466453</v>
      </c>
      <c r="AE573" s="19">
        <f t="shared" si="91"/>
        <v>0</v>
      </c>
      <c r="AF573" s="19">
        <f t="shared" si="92"/>
        <v>0</v>
      </c>
      <c r="AG573" s="112"/>
      <c r="AH573" s="117">
        <f>'[4]Sped FY 2021'!DZ589</f>
        <v>0</v>
      </c>
      <c r="AI573" s="19">
        <f t="shared" si="85"/>
        <v>0</v>
      </c>
      <c r="AJ573" s="19">
        <f t="shared" si="85"/>
        <v>0</v>
      </c>
      <c r="AK573" s="19">
        <f t="shared" si="85"/>
        <v>0</v>
      </c>
      <c r="AL573" s="19">
        <f t="shared" si="85"/>
        <v>0</v>
      </c>
      <c r="AM573" s="19">
        <f t="shared" si="85"/>
        <v>0</v>
      </c>
      <c r="AN573" s="19">
        <f t="shared" si="84"/>
        <v>0</v>
      </c>
      <c r="AO573" s="19">
        <f t="shared" si="84"/>
        <v>0</v>
      </c>
      <c r="AP573" s="19">
        <f t="shared" si="84"/>
        <v>0</v>
      </c>
      <c r="AQ573" s="118">
        <f>'[4]Sped FY 2021'!CR589</f>
        <v>0</v>
      </c>
      <c r="AR573" s="119">
        <f>'[4]Sped FY 2021'!CS589</f>
        <v>0</v>
      </c>
      <c r="AS573" s="188">
        <f>'[5]Sped FY 2021'!CO589</f>
        <v>0.56008443602006608</v>
      </c>
      <c r="AT573" s="189">
        <f>'[5]Sped FY 2021'!CQ589</f>
        <v>0.56008443602006608</v>
      </c>
    </row>
    <row r="574" spans="1:88" ht="15" x14ac:dyDescent="0.25">
      <c r="A574" s="194">
        <v>6036</v>
      </c>
      <c r="B574" s="194">
        <v>50</v>
      </c>
      <c r="C574" s="195" t="s">
        <v>684</v>
      </c>
      <c r="D574" s="167">
        <v>8</v>
      </c>
      <c r="E574" s="120">
        <f>'[4]Sped FY 2021'!AB590</f>
        <v>0</v>
      </c>
      <c r="F574" s="120">
        <f>'[4]Sped FY 2021'!AK590</f>
        <v>0</v>
      </c>
      <c r="G574" s="120">
        <f>'[4]Sped FY 2021'!BP590</f>
        <v>0</v>
      </c>
      <c r="H574" s="120">
        <f>-'[4]Sped FY 2021'!CI590</f>
        <v>0</v>
      </c>
      <c r="I574" s="120">
        <f>'[4]Sped FY 2021'!CB590</f>
        <v>0</v>
      </c>
      <c r="J574" s="120">
        <f>'[4]Sped FY 2021'!BF590-'[4]Sped FY 2021'!BI590</f>
        <v>0</v>
      </c>
      <c r="K574" s="120">
        <f>'[4]Sped FY 2021'!CJ590</f>
        <v>0</v>
      </c>
      <c r="L574" s="138">
        <f t="shared" si="86"/>
        <v>0</v>
      </c>
      <c r="M574" s="134">
        <f t="shared" si="87"/>
        <v>0</v>
      </c>
      <c r="N574" s="158">
        <v>6036</v>
      </c>
      <c r="O574" s="159">
        <v>50</v>
      </c>
      <c r="P574" s="14" t="s">
        <v>684</v>
      </c>
      <c r="Q574" s="14">
        <v>8</v>
      </c>
      <c r="R574" s="120">
        <v>0</v>
      </c>
      <c r="S574" s="120">
        <v>0</v>
      </c>
      <c r="T574" s="120">
        <v>0</v>
      </c>
      <c r="U574" s="120">
        <v>0</v>
      </c>
      <c r="V574" s="120">
        <v>0</v>
      </c>
      <c r="W574" s="138">
        <v>0</v>
      </c>
      <c r="Y574" s="19">
        <f t="shared" si="88"/>
        <v>0</v>
      </c>
      <c r="Z574" s="19">
        <f t="shared" si="88"/>
        <v>0</v>
      </c>
      <c r="AA574" s="19">
        <f t="shared" si="89"/>
        <v>0</v>
      </c>
      <c r="AB574" s="19">
        <f t="shared" si="90"/>
        <v>0</v>
      </c>
      <c r="AC574" s="19">
        <f t="shared" si="90"/>
        <v>0</v>
      </c>
      <c r="AD574" s="19">
        <f t="shared" si="90"/>
        <v>0</v>
      </c>
      <c r="AE574" s="19">
        <f t="shared" si="91"/>
        <v>0</v>
      </c>
      <c r="AF574" s="19">
        <f t="shared" si="92"/>
        <v>0</v>
      </c>
      <c r="AG574" s="112"/>
      <c r="AH574" s="117">
        <f>'[4]Sped FY 2021'!DZ590</f>
        <v>0</v>
      </c>
      <c r="AI574" s="19">
        <f t="shared" si="85"/>
        <v>0</v>
      </c>
      <c r="AJ574" s="19">
        <f t="shared" si="85"/>
        <v>0</v>
      </c>
      <c r="AK574" s="19">
        <f t="shared" si="85"/>
        <v>0</v>
      </c>
      <c r="AL574" s="19">
        <f t="shared" si="85"/>
        <v>0</v>
      </c>
      <c r="AM574" s="19">
        <f t="shared" si="85"/>
        <v>0</v>
      </c>
      <c r="AN574" s="19">
        <f t="shared" si="84"/>
        <v>0</v>
      </c>
      <c r="AO574" s="19">
        <f t="shared" si="84"/>
        <v>0</v>
      </c>
      <c r="AP574" s="19">
        <f t="shared" si="84"/>
        <v>0</v>
      </c>
      <c r="AQ574" s="118">
        <f>'[4]Sped FY 2021'!CR590</f>
        <v>0</v>
      </c>
      <c r="AR574" s="119">
        <f>'[4]Sped FY 2021'!CS590</f>
        <v>0</v>
      </c>
      <c r="AS574" s="188">
        <f>'[5]Sped FY 2021'!CO590</f>
        <v>0</v>
      </c>
      <c r="AT574" s="189">
        <f>'[5]Sped FY 2021'!CQ590</f>
        <v>0</v>
      </c>
    </row>
    <row r="575" spans="1:88" ht="15" x14ac:dyDescent="0.25">
      <c r="A575" s="194">
        <v>6040</v>
      </c>
      <c r="B575" s="194">
        <v>50</v>
      </c>
      <c r="C575" s="195" t="s">
        <v>685</v>
      </c>
      <c r="D575" s="167">
        <v>8</v>
      </c>
      <c r="E575" s="120">
        <f>'[4]Sped FY 2021'!AB591</f>
        <v>0</v>
      </c>
      <c r="F575" s="120">
        <f>'[4]Sped FY 2021'!AK591</f>
        <v>0</v>
      </c>
      <c r="G575" s="120">
        <f>'[4]Sped FY 2021'!BP591</f>
        <v>0</v>
      </c>
      <c r="H575" s="120">
        <f>-'[4]Sped FY 2021'!CI591</f>
        <v>0</v>
      </c>
      <c r="I575" s="120">
        <f>'[4]Sped FY 2021'!CB591</f>
        <v>0</v>
      </c>
      <c r="J575" s="120">
        <f>'[4]Sped FY 2021'!BF591-'[4]Sped FY 2021'!BI591</f>
        <v>0</v>
      </c>
      <c r="K575" s="120">
        <f>'[4]Sped FY 2021'!CJ591</f>
        <v>0</v>
      </c>
      <c r="L575" s="138">
        <f t="shared" si="86"/>
        <v>0</v>
      </c>
      <c r="M575" s="134">
        <f t="shared" si="87"/>
        <v>0</v>
      </c>
      <c r="N575" s="158">
        <v>6040</v>
      </c>
      <c r="O575" s="159">
        <v>50</v>
      </c>
      <c r="P575" s="14" t="s">
        <v>685</v>
      </c>
      <c r="Q575" s="14">
        <v>8</v>
      </c>
      <c r="R575" s="120">
        <v>0</v>
      </c>
      <c r="S575" s="120">
        <v>0</v>
      </c>
      <c r="T575" s="120">
        <v>0</v>
      </c>
      <c r="U575" s="120">
        <v>0</v>
      </c>
      <c r="V575" s="120">
        <v>0</v>
      </c>
      <c r="W575" s="138">
        <v>0</v>
      </c>
      <c r="Y575" s="19">
        <f t="shared" si="88"/>
        <v>0</v>
      </c>
      <c r="Z575" s="19">
        <f t="shared" si="88"/>
        <v>0</v>
      </c>
      <c r="AA575" s="19">
        <f t="shared" si="89"/>
        <v>0</v>
      </c>
      <c r="AB575" s="19">
        <f t="shared" si="90"/>
        <v>0</v>
      </c>
      <c r="AC575" s="19">
        <f t="shared" si="90"/>
        <v>0</v>
      </c>
      <c r="AD575" s="19">
        <f t="shared" si="90"/>
        <v>0</v>
      </c>
      <c r="AE575" s="19">
        <f t="shared" si="91"/>
        <v>0</v>
      </c>
      <c r="AF575" s="19">
        <f t="shared" si="92"/>
        <v>0</v>
      </c>
      <c r="AG575" s="112"/>
      <c r="AH575" s="117">
        <f>'[4]Sped FY 2021'!DZ591</f>
        <v>0</v>
      </c>
      <c r="AI575" s="19">
        <f t="shared" si="85"/>
        <v>0</v>
      </c>
      <c r="AJ575" s="19">
        <f t="shared" si="85"/>
        <v>0</v>
      </c>
      <c r="AK575" s="19">
        <f t="shared" si="85"/>
        <v>0</v>
      </c>
      <c r="AL575" s="19">
        <f t="shared" si="85"/>
        <v>0</v>
      </c>
      <c r="AM575" s="19">
        <f t="shared" si="85"/>
        <v>0</v>
      </c>
      <c r="AN575" s="19">
        <f t="shared" si="84"/>
        <v>0</v>
      </c>
      <c r="AO575" s="19">
        <f t="shared" si="84"/>
        <v>0</v>
      </c>
      <c r="AP575" s="19">
        <f t="shared" si="84"/>
        <v>0</v>
      </c>
      <c r="AQ575" s="118">
        <f>'[4]Sped FY 2021'!CR591</f>
        <v>0</v>
      </c>
      <c r="AR575" s="119">
        <f>'[4]Sped FY 2021'!CS591</f>
        <v>0</v>
      </c>
      <c r="AS575" s="188">
        <f>'[5]Sped FY 2021'!CO591</f>
        <v>0</v>
      </c>
      <c r="AT575" s="189">
        <f>'[5]Sped FY 2021'!CQ591</f>
        <v>0</v>
      </c>
    </row>
    <row r="576" spans="1:88" ht="15" x14ac:dyDescent="0.25">
      <c r="A576" s="194">
        <v>6048</v>
      </c>
      <c r="B576" s="194">
        <v>50</v>
      </c>
      <c r="C576" s="195" t="s">
        <v>686</v>
      </c>
      <c r="D576" s="167">
        <v>8</v>
      </c>
      <c r="E576" s="120">
        <f>'[4]Sped FY 2021'!AB592</f>
        <v>0</v>
      </c>
      <c r="F576" s="120">
        <f>'[4]Sped FY 2021'!AK592</f>
        <v>0</v>
      </c>
      <c r="G576" s="120">
        <f>'[4]Sped FY 2021'!BP592</f>
        <v>0</v>
      </c>
      <c r="H576" s="120">
        <f>-'[4]Sped FY 2021'!CI592</f>
        <v>0</v>
      </c>
      <c r="I576" s="120">
        <f>'[4]Sped FY 2021'!CB592</f>
        <v>0</v>
      </c>
      <c r="J576" s="120">
        <f>'[4]Sped FY 2021'!BF592-'[4]Sped FY 2021'!BI592</f>
        <v>0</v>
      </c>
      <c r="K576" s="120">
        <f>'[4]Sped FY 2021'!CJ592</f>
        <v>0</v>
      </c>
      <c r="L576" s="138">
        <f t="shared" si="86"/>
        <v>0</v>
      </c>
      <c r="M576" s="134">
        <f t="shared" si="87"/>
        <v>0</v>
      </c>
      <c r="N576" s="158">
        <v>6048</v>
      </c>
      <c r="O576" s="159">
        <v>50</v>
      </c>
      <c r="P576" s="14" t="s">
        <v>686</v>
      </c>
      <c r="Q576" s="14">
        <v>8</v>
      </c>
      <c r="R576" s="120">
        <v>0</v>
      </c>
      <c r="S576" s="120">
        <v>0</v>
      </c>
      <c r="T576" s="120">
        <v>0</v>
      </c>
      <c r="U576" s="120">
        <v>0</v>
      </c>
      <c r="V576" s="120">
        <v>0</v>
      </c>
      <c r="W576" s="138">
        <v>0</v>
      </c>
      <c r="Y576" s="19">
        <f t="shared" si="88"/>
        <v>0</v>
      </c>
      <c r="Z576" s="19">
        <f t="shared" si="88"/>
        <v>0</v>
      </c>
      <c r="AA576" s="19">
        <f t="shared" si="89"/>
        <v>0</v>
      </c>
      <c r="AB576" s="19">
        <f t="shared" si="90"/>
        <v>0</v>
      </c>
      <c r="AC576" s="19">
        <f t="shared" si="90"/>
        <v>0</v>
      </c>
      <c r="AD576" s="19">
        <f t="shared" si="90"/>
        <v>0</v>
      </c>
      <c r="AE576" s="19">
        <f t="shared" si="91"/>
        <v>0</v>
      </c>
      <c r="AF576" s="19">
        <f t="shared" si="92"/>
        <v>0</v>
      </c>
      <c r="AG576" s="112"/>
      <c r="AH576" s="117">
        <f>'[4]Sped FY 2021'!DZ592</f>
        <v>0</v>
      </c>
      <c r="AI576" s="19">
        <f t="shared" si="85"/>
        <v>0</v>
      </c>
      <c r="AJ576" s="19">
        <f t="shared" si="85"/>
        <v>0</v>
      </c>
      <c r="AK576" s="19">
        <f t="shared" si="85"/>
        <v>0</v>
      </c>
      <c r="AL576" s="19">
        <f t="shared" si="85"/>
        <v>0</v>
      </c>
      <c r="AM576" s="19">
        <f t="shared" si="85"/>
        <v>0</v>
      </c>
      <c r="AN576" s="19">
        <f t="shared" si="84"/>
        <v>0</v>
      </c>
      <c r="AO576" s="19">
        <f t="shared" si="84"/>
        <v>0</v>
      </c>
      <c r="AP576" s="19">
        <f t="shared" si="84"/>
        <v>0</v>
      </c>
      <c r="AQ576" s="118">
        <f>'[4]Sped FY 2021'!CR592</f>
        <v>0</v>
      </c>
      <c r="AR576" s="119">
        <f>'[4]Sped FY 2021'!CS592</f>
        <v>0</v>
      </c>
      <c r="AS576" s="188">
        <f>'[5]Sped FY 2021'!CO592</f>
        <v>0</v>
      </c>
      <c r="AT576" s="189">
        <f>'[5]Sped FY 2021'!CQ592</f>
        <v>0</v>
      </c>
    </row>
    <row r="577" spans="1:46" ht="15" x14ac:dyDescent="0.25">
      <c r="A577" s="194">
        <v>6049</v>
      </c>
      <c r="B577" s="194">
        <v>61</v>
      </c>
      <c r="C577" s="195" t="s">
        <v>687</v>
      </c>
      <c r="D577" s="167">
        <v>8</v>
      </c>
      <c r="E577" s="120">
        <f>'[4]Sped FY 2021'!AB593</f>
        <v>1050235.0571965605</v>
      </c>
      <c r="F577" s="120">
        <f>'[4]Sped FY 2021'!AK593</f>
        <v>675576.84550692816</v>
      </c>
      <c r="G577" s="120">
        <f>'[4]Sped FY 2021'!BP593</f>
        <v>0</v>
      </c>
      <c r="H577" s="120">
        <f>-'[4]Sped FY 2021'!CI593</f>
        <v>0</v>
      </c>
      <c r="I577" s="120">
        <f>'[4]Sped FY 2021'!CB593</f>
        <v>0</v>
      </c>
      <c r="J577" s="120">
        <f>'[4]Sped FY 2021'!BF593-'[4]Sped FY 2021'!BI593</f>
        <v>1890890.0032078247</v>
      </c>
      <c r="K577" s="120">
        <f>'[4]Sped FY 2021'!CJ593</f>
        <v>0</v>
      </c>
      <c r="L577" s="138">
        <f t="shared" si="86"/>
        <v>3616701.9059113134</v>
      </c>
      <c r="M577" s="134">
        <f t="shared" si="87"/>
        <v>0</v>
      </c>
      <c r="N577" s="158">
        <v>6049</v>
      </c>
      <c r="O577" s="159">
        <v>61</v>
      </c>
      <c r="P577" s="14" t="s">
        <v>687</v>
      </c>
      <c r="Q577" s="14">
        <v>8</v>
      </c>
      <c r="R577" s="120">
        <v>1050235.0571965605</v>
      </c>
      <c r="S577" s="120">
        <v>675576.84550692816</v>
      </c>
      <c r="T577" s="120">
        <v>0</v>
      </c>
      <c r="U577" s="120">
        <v>0</v>
      </c>
      <c r="V577" s="120">
        <v>1890890.0032078247</v>
      </c>
      <c r="W577" s="138">
        <v>3616701.9059113134</v>
      </c>
      <c r="Y577" s="19">
        <f t="shared" si="88"/>
        <v>0</v>
      </c>
      <c r="Z577" s="19">
        <f t="shared" si="88"/>
        <v>0</v>
      </c>
      <c r="AA577" s="19">
        <f t="shared" si="89"/>
        <v>0</v>
      </c>
      <c r="AB577" s="19">
        <f t="shared" si="90"/>
        <v>0</v>
      </c>
      <c r="AC577" s="19">
        <f t="shared" si="90"/>
        <v>0</v>
      </c>
      <c r="AD577" s="19">
        <f t="shared" si="90"/>
        <v>0</v>
      </c>
      <c r="AE577" s="19">
        <f t="shared" si="91"/>
        <v>0</v>
      </c>
      <c r="AF577" s="19">
        <f t="shared" si="92"/>
        <v>0</v>
      </c>
      <c r="AG577" s="112"/>
      <c r="AH577" s="117">
        <f>'[4]Sped FY 2021'!DZ593</f>
        <v>0</v>
      </c>
      <c r="AI577" s="19">
        <f t="shared" si="85"/>
        <v>0</v>
      </c>
      <c r="AJ577" s="19">
        <f t="shared" si="85"/>
        <v>0</v>
      </c>
      <c r="AK577" s="19">
        <f t="shared" si="85"/>
        <v>0</v>
      </c>
      <c r="AL577" s="19">
        <f t="shared" si="85"/>
        <v>0</v>
      </c>
      <c r="AM577" s="19">
        <f t="shared" si="85"/>
        <v>0</v>
      </c>
      <c r="AN577" s="19">
        <f t="shared" si="84"/>
        <v>0</v>
      </c>
      <c r="AO577" s="19">
        <f t="shared" si="84"/>
        <v>0</v>
      </c>
      <c r="AP577" s="19">
        <f t="shared" si="84"/>
        <v>0</v>
      </c>
      <c r="AQ577" s="118">
        <f>'[4]Sped FY 2021'!CR593</f>
        <v>0</v>
      </c>
      <c r="AR577" s="119">
        <f>'[4]Sped FY 2021'!CS593</f>
        <v>0</v>
      </c>
      <c r="AS577" s="188">
        <f>'[5]Sped FY 2021'!CO593</f>
        <v>0.53822156576462454</v>
      </c>
      <c r="AT577" s="189">
        <f>'[5]Sped FY 2021'!CQ593</f>
        <v>0.53822156576462454</v>
      </c>
    </row>
    <row r="578" spans="1:46" ht="15" x14ac:dyDescent="0.25">
      <c r="A578" s="194">
        <v>6050</v>
      </c>
      <c r="B578" s="194">
        <v>52</v>
      </c>
      <c r="C578" s="195" t="s">
        <v>688</v>
      </c>
      <c r="D578" s="167">
        <v>8</v>
      </c>
      <c r="E578" s="120">
        <f>'[4]Sped FY 2021'!AB594</f>
        <v>0</v>
      </c>
      <c r="F578" s="120">
        <f>'[4]Sped FY 2021'!AK594</f>
        <v>0</v>
      </c>
      <c r="G578" s="120">
        <f>'[4]Sped FY 2021'!BP594</f>
        <v>0</v>
      </c>
      <c r="H578" s="120">
        <f>-'[4]Sped FY 2021'!CI594</f>
        <v>0</v>
      </c>
      <c r="I578" s="120">
        <f>'[4]Sped FY 2021'!CB594</f>
        <v>0</v>
      </c>
      <c r="J578" s="120">
        <f>'[4]Sped FY 2021'!BF594-'[4]Sped FY 2021'!BI594</f>
        <v>0</v>
      </c>
      <c r="K578" s="120">
        <f>'[4]Sped FY 2021'!CJ594</f>
        <v>0</v>
      </c>
      <c r="L578" s="138">
        <f t="shared" si="86"/>
        <v>0</v>
      </c>
      <c r="M578" s="134">
        <f t="shared" si="87"/>
        <v>0</v>
      </c>
      <c r="N578" s="158">
        <v>6050</v>
      </c>
      <c r="O578" s="159">
        <v>52</v>
      </c>
      <c r="P578" s="14" t="s">
        <v>688</v>
      </c>
      <c r="Q578" s="14">
        <v>8</v>
      </c>
      <c r="R578" s="120">
        <v>0</v>
      </c>
      <c r="S578" s="120">
        <v>0</v>
      </c>
      <c r="T578" s="120">
        <v>0</v>
      </c>
      <c r="U578" s="120">
        <v>0</v>
      </c>
      <c r="V578" s="120">
        <v>0</v>
      </c>
      <c r="W578" s="138">
        <v>0</v>
      </c>
      <c r="Y578" s="19">
        <f t="shared" si="88"/>
        <v>0</v>
      </c>
      <c r="Z578" s="19">
        <f t="shared" si="88"/>
        <v>0</v>
      </c>
      <c r="AA578" s="19">
        <f t="shared" si="89"/>
        <v>0</v>
      </c>
      <c r="AB578" s="19">
        <f t="shared" si="90"/>
        <v>0</v>
      </c>
      <c r="AC578" s="19">
        <f t="shared" si="90"/>
        <v>0</v>
      </c>
      <c r="AD578" s="19">
        <f t="shared" si="90"/>
        <v>0</v>
      </c>
      <c r="AE578" s="19">
        <f t="shared" si="91"/>
        <v>0</v>
      </c>
      <c r="AF578" s="19">
        <f t="shared" si="92"/>
        <v>0</v>
      </c>
      <c r="AG578" s="112"/>
      <c r="AH578" s="117">
        <f>'[4]Sped FY 2021'!DZ594</f>
        <v>0</v>
      </c>
      <c r="AI578" s="19">
        <f t="shared" si="85"/>
        <v>0</v>
      </c>
      <c r="AJ578" s="19">
        <f t="shared" si="85"/>
        <v>0</v>
      </c>
      <c r="AK578" s="19">
        <f t="shared" si="85"/>
        <v>0</v>
      </c>
      <c r="AL578" s="19">
        <f t="shared" si="85"/>
        <v>0</v>
      </c>
      <c r="AM578" s="19">
        <f t="shared" si="85"/>
        <v>0</v>
      </c>
      <c r="AN578" s="19">
        <f t="shared" si="84"/>
        <v>0</v>
      </c>
      <c r="AO578" s="19">
        <f t="shared" si="84"/>
        <v>0</v>
      </c>
      <c r="AP578" s="19">
        <f t="shared" si="84"/>
        <v>0</v>
      </c>
      <c r="AQ578" s="118">
        <f>'[4]Sped FY 2021'!CR594</f>
        <v>0</v>
      </c>
      <c r="AR578" s="119">
        <f>'[4]Sped FY 2021'!CS594</f>
        <v>0</v>
      </c>
      <c r="AS578" s="188">
        <f>'[5]Sped FY 2021'!CO594</f>
        <v>0</v>
      </c>
      <c r="AT578" s="189">
        <f>'[5]Sped FY 2021'!CQ594</f>
        <v>0</v>
      </c>
    </row>
    <row r="579" spans="1:46" ht="15" x14ac:dyDescent="0.25">
      <c r="A579" s="194">
        <v>6051</v>
      </c>
      <c r="B579" s="194">
        <v>61</v>
      </c>
      <c r="C579" s="195" t="s">
        <v>689</v>
      </c>
      <c r="D579" s="167">
        <v>8</v>
      </c>
      <c r="E579" s="120">
        <f>'[4]Sped FY 2021'!AB595</f>
        <v>858061.04300813575</v>
      </c>
      <c r="F579" s="120">
        <f>'[4]Sped FY 2021'!AK595</f>
        <v>1075727.1927251329</v>
      </c>
      <c r="G579" s="120">
        <f>'[4]Sped FY 2021'!BP595</f>
        <v>0</v>
      </c>
      <c r="H579" s="120">
        <f>-'[4]Sped FY 2021'!CI595</f>
        <v>0</v>
      </c>
      <c r="I579" s="120">
        <f>'[4]Sped FY 2021'!CB595</f>
        <v>0</v>
      </c>
      <c r="J579" s="120">
        <f>'[4]Sped FY 2021'!BF595-'[4]Sped FY 2021'!BI595</f>
        <v>2230473.7385434611</v>
      </c>
      <c r="K579" s="120">
        <f>'[4]Sped FY 2021'!CJ595</f>
        <v>0</v>
      </c>
      <c r="L579" s="138">
        <f t="shared" si="86"/>
        <v>4164261.9742767299</v>
      </c>
      <c r="M579" s="134">
        <f t="shared" si="87"/>
        <v>0</v>
      </c>
      <c r="N579" s="158">
        <v>6051</v>
      </c>
      <c r="O579" s="159">
        <v>61</v>
      </c>
      <c r="P579" s="14" t="s">
        <v>689</v>
      </c>
      <c r="Q579" s="14">
        <v>8</v>
      </c>
      <c r="R579" s="120">
        <v>811614.97658634617</v>
      </c>
      <c r="S579" s="120">
        <v>1101736.9899213351</v>
      </c>
      <c r="T579" s="120">
        <v>0</v>
      </c>
      <c r="U579" s="120">
        <v>0</v>
      </c>
      <c r="V579" s="120">
        <v>2250910.0077690487</v>
      </c>
      <c r="W579" s="138">
        <v>4164261.9742767299</v>
      </c>
      <c r="Y579" s="19">
        <f t="shared" si="88"/>
        <v>46446.066421789583</v>
      </c>
      <c r="Z579" s="19">
        <f t="shared" si="88"/>
        <v>-26009.797196202213</v>
      </c>
      <c r="AA579" s="19">
        <f t="shared" si="89"/>
        <v>0</v>
      </c>
      <c r="AB579" s="19">
        <f t="shared" si="90"/>
        <v>0</v>
      </c>
      <c r="AC579" s="19">
        <f t="shared" si="90"/>
        <v>0</v>
      </c>
      <c r="AD579" s="19">
        <f t="shared" si="90"/>
        <v>-20436.269225587603</v>
      </c>
      <c r="AE579" s="19">
        <f t="shared" si="91"/>
        <v>0</v>
      </c>
      <c r="AF579" s="19">
        <f t="shared" si="92"/>
        <v>0</v>
      </c>
      <c r="AG579" s="112"/>
      <c r="AH579" s="117">
        <f>'[4]Sped FY 2021'!DZ595</f>
        <v>0</v>
      </c>
      <c r="AI579" s="19">
        <f t="shared" ref="AI579:AP602" si="93">IF($AH579&gt;0,Y579/$AH579,0)</f>
        <v>0</v>
      </c>
      <c r="AJ579" s="19">
        <f t="shared" si="93"/>
        <v>0</v>
      </c>
      <c r="AK579" s="19">
        <f t="shared" si="93"/>
        <v>0</v>
      </c>
      <c r="AL579" s="19">
        <f t="shared" si="93"/>
        <v>0</v>
      </c>
      <c r="AM579" s="19">
        <f t="shared" si="93"/>
        <v>0</v>
      </c>
      <c r="AN579" s="19">
        <f t="shared" si="84"/>
        <v>0</v>
      </c>
      <c r="AO579" s="19">
        <f t="shared" si="84"/>
        <v>0</v>
      </c>
      <c r="AP579" s="19">
        <f t="shared" si="84"/>
        <v>0</v>
      </c>
      <c r="AQ579" s="118">
        <f>'[4]Sped FY 2021'!CR595</f>
        <v>0</v>
      </c>
      <c r="AR579" s="119">
        <f>'[4]Sped FY 2021'!CS595</f>
        <v>0</v>
      </c>
      <c r="AS579" s="188">
        <f>'[5]Sped FY 2021'!CO595</f>
        <v>0.54328617884954555</v>
      </c>
      <c r="AT579" s="189">
        <f>'[5]Sped FY 2021'!CQ595</f>
        <v>0.54328617884954555</v>
      </c>
    </row>
    <row r="580" spans="1:46" ht="15" x14ac:dyDescent="0.25">
      <c r="A580" s="194">
        <v>6054</v>
      </c>
      <c r="B580" s="194">
        <v>50</v>
      </c>
      <c r="C580" s="195" t="s">
        <v>690</v>
      </c>
      <c r="D580" s="167">
        <v>8</v>
      </c>
      <c r="E580" s="120">
        <f>'[4]Sped FY 2021'!AB596</f>
        <v>0</v>
      </c>
      <c r="F580" s="120">
        <f>'[4]Sped FY 2021'!AK596</f>
        <v>0</v>
      </c>
      <c r="G580" s="120">
        <f>'[4]Sped FY 2021'!BP596</f>
        <v>0</v>
      </c>
      <c r="H580" s="120">
        <f>-'[4]Sped FY 2021'!CI596</f>
        <v>0</v>
      </c>
      <c r="I580" s="120">
        <f>'[4]Sped FY 2021'!CB596</f>
        <v>0</v>
      </c>
      <c r="J580" s="120">
        <f>'[4]Sped FY 2021'!BF596-'[4]Sped FY 2021'!BI596</f>
        <v>0</v>
      </c>
      <c r="K580" s="120">
        <f>'[4]Sped FY 2021'!CJ596</f>
        <v>0</v>
      </c>
      <c r="L580" s="138">
        <f t="shared" si="86"/>
        <v>0</v>
      </c>
      <c r="M580" s="134">
        <f t="shared" si="87"/>
        <v>0</v>
      </c>
      <c r="N580" s="158">
        <v>6054</v>
      </c>
      <c r="O580" s="159">
        <v>50</v>
      </c>
      <c r="P580" s="14" t="s">
        <v>690</v>
      </c>
      <c r="Q580" s="14">
        <v>8</v>
      </c>
      <c r="R580" s="120">
        <v>0</v>
      </c>
      <c r="S580" s="120">
        <v>0</v>
      </c>
      <c r="T580" s="120">
        <v>0</v>
      </c>
      <c r="U580" s="120">
        <v>0</v>
      </c>
      <c r="V580" s="120">
        <v>0</v>
      </c>
      <c r="W580" s="138">
        <v>0</v>
      </c>
      <c r="Y580" s="19">
        <f t="shared" si="88"/>
        <v>0</v>
      </c>
      <c r="Z580" s="19">
        <f t="shared" si="88"/>
        <v>0</v>
      </c>
      <c r="AA580" s="19">
        <f t="shared" si="89"/>
        <v>0</v>
      </c>
      <c r="AB580" s="19">
        <f t="shared" si="90"/>
        <v>0</v>
      </c>
      <c r="AC580" s="19">
        <f t="shared" si="90"/>
        <v>0</v>
      </c>
      <c r="AD580" s="19">
        <f t="shared" si="90"/>
        <v>0</v>
      </c>
      <c r="AE580" s="19">
        <f t="shared" si="91"/>
        <v>0</v>
      </c>
      <c r="AF580" s="19">
        <f t="shared" si="92"/>
        <v>0</v>
      </c>
      <c r="AG580" s="112"/>
      <c r="AH580" s="117">
        <f>'[4]Sped FY 2021'!DZ596</f>
        <v>0</v>
      </c>
      <c r="AI580" s="19">
        <f t="shared" si="93"/>
        <v>0</v>
      </c>
      <c r="AJ580" s="19">
        <f t="shared" si="93"/>
        <v>0</v>
      </c>
      <c r="AK580" s="19">
        <f t="shared" si="93"/>
        <v>0</v>
      </c>
      <c r="AL580" s="19">
        <f t="shared" si="93"/>
        <v>0</v>
      </c>
      <c r="AM580" s="19">
        <f t="shared" si="93"/>
        <v>0</v>
      </c>
      <c r="AN580" s="19">
        <f t="shared" si="84"/>
        <v>0</v>
      </c>
      <c r="AO580" s="19">
        <f t="shared" si="84"/>
        <v>0</v>
      </c>
      <c r="AP580" s="19">
        <f t="shared" si="84"/>
        <v>0</v>
      </c>
      <c r="AQ580" s="118">
        <f>'[4]Sped FY 2021'!CR596</f>
        <v>0</v>
      </c>
      <c r="AR580" s="119">
        <f>'[4]Sped FY 2021'!CS596</f>
        <v>0</v>
      </c>
      <c r="AS580" s="188">
        <f>'[5]Sped FY 2021'!CO596</f>
        <v>0</v>
      </c>
      <c r="AT580" s="189">
        <f>'[5]Sped FY 2021'!CQ596</f>
        <v>0</v>
      </c>
    </row>
    <row r="581" spans="1:46" ht="15" x14ac:dyDescent="0.25">
      <c r="A581" s="194">
        <v>6067</v>
      </c>
      <c r="B581" s="194">
        <v>62</v>
      </c>
      <c r="C581" s="195" t="s">
        <v>691</v>
      </c>
      <c r="D581" s="167">
        <v>8</v>
      </c>
      <c r="E581" s="120">
        <f>'[4]Sped FY 2021'!AB597</f>
        <v>0</v>
      </c>
      <c r="F581" s="120">
        <f>'[4]Sped FY 2021'!AK597</f>
        <v>0</v>
      </c>
      <c r="G581" s="120">
        <f>'[4]Sped FY 2021'!BP597</f>
        <v>0</v>
      </c>
      <c r="H581" s="120">
        <f>-'[4]Sped FY 2021'!CI597</f>
        <v>0</v>
      </c>
      <c r="I581" s="120">
        <f>'[4]Sped FY 2021'!CB597</f>
        <v>0</v>
      </c>
      <c r="J581" s="120">
        <f>'[4]Sped FY 2021'!BF597-'[4]Sped FY 2021'!BI597</f>
        <v>0</v>
      </c>
      <c r="K581" s="120">
        <f>'[4]Sped FY 2021'!CJ597</f>
        <v>0</v>
      </c>
      <c r="L581" s="138">
        <f t="shared" si="86"/>
        <v>0</v>
      </c>
      <c r="M581" s="134">
        <f t="shared" si="87"/>
        <v>0</v>
      </c>
      <c r="N581" s="158">
        <v>6067</v>
      </c>
      <c r="O581" s="159">
        <v>62</v>
      </c>
      <c r="P581" s="14" t="s">
        <v>691</v>
      </c>
      <c r="Q581" s="14">
        <v>8</v>
      </c>
      <c r="R581" s="120">
        <v>0</v>
      </c>
      <c r="S581" s="120">
        <v>0</v>
      </c>
      <c r="T581" s="120">
        <v>0</v>
      </c>
      <c r="U581" s="120">
        <v>0</v>
      </c>
      <c r="V581" s="120">
        <v>0</v>
      </c>
      <c r="W581" s="138">
        <v>0</v>
      </c>
      <c r="Y581" s="19">
        <f t="shared" si="88"/>
        <v>0</v>
      </c>
      <c r="Z581" s="19">
        <f t="shared" si="88"/>
        <v>0</v>
      </c>
      <c r="AA581" s="19">
        <f t="shared" si="89"/>
        <v>0</v>
      </c>
      <c r="AB581" s="19">
        <f t="shared" si="90"/>
        <v>0</v>
      </c>
      <c r="AC581" s="19">
        <f t="shared" si="90"/>
        <v>0</v>
      </c>
      <c r="AD581" s="19">
        <f t="shared" si="90"/>
        <v>0</v>
      </c>
      <c r="AE581" s="19">
        <f t="shared" si="91"/>
        <v>0</v>
      </c>
      <c r="AF581" s="19">
        <f t="shared" si="92"/>
        <v>0</v>
      </c>
      <c r="AG581" s="112"/>
      <c r="AH581" s="117">
        <f>'[4]Sped FY 2021'!DZ597</f>
        <v>0</v>
      </c>
      <c r="AI581" s="19">
        <f t="shared" si="93"/>
        <v>0</v>
      </c>
      <c r="AJ581" s="19">
        <f t="shared" si="93"/>
        <v>0</v>
      </c>
      <c r="AK581" s="19">
        <f t="shared" si="93"/>
        <v>0</v>
      </c>
      <c r="AL581" s="19">
        <f t="shared" si="93"/>
        <v>0</v>
      </c>
      <c r="AM581" s="19">
        <f t="shared" si="93"/>
        <v>0</v>
      </c>
      <c r="AN581" s="19">
        <f t="shared" si="84"/>
        <v>0</v>
      </c>
      <c r="AO581" s="19">
        <f t="shared" si="84"/>
        <v>0</v>
      </c>
      <c r="AP581" s="19">
        <f t="shared" si="84"/>
        <v>0</v>
      </c>
      <c r="AQ581" s="118">
        <f>'[4]Sped FY 2021'!CR597</f>
        <v>0</v>
      </c>
      <c r="AR581" s="119">
        <f>'[4]Sped FY 2021'!CS597</f>
        <v>0</v>
      </c>
      <c r="AS581" s="188">
        <f>'[5]Sped FY 2021'!CO597</f>
        <v>0</v>
      </c>
      <c r="AT581" s="189">
        <f>'[5]Sped FY 2021'!CQ597</f>
        <v>0</v>
      </c>
    </row>
    <row r="582" spans="1:46" ht="15" x14ac:dyDescent="0.25">
      <c r="A582" s="194">
        <v>6069</v>
      </c>
      <c r="B582" s="194">
        <v>62</v>
      </c>
      <c r="C582" s="195" t="s">
        <v>665</v>
      </c>
      <c r="D582" s="167">
        <v>8</v>
      </c>
      <c r="E582" s="120">
        <f>'[4]Sped FY 2021'!AB598</f>
        <v>0</v>
      </c>
      <c r="F582" s="120">
        <f>'[4]Sped FY 2021'!AK598</f>
        <v>0</v>
      </c>
      <c r="G582" s="120">
        <f>'[4]Sped FY 2021'!BP598</f>
        <v>0</v>
      </c>
      <c r="H582" s="120">
        <f>-'[4]Sped FY 2021'!CI598</f>
        <v>0</v>
      </c>
      <c r="I582" s="120">
        <f>'[4]Sped FY 2021'!CB598</f>
        <v>0</v>
      </c>
      <c r="J582" s="120">
        <f>'[4]Sped FY 2021'!BF598-'[4]Sped FY 2021'!BI598</f>
        <v>0</v>
      </c>
      <c r="K582" s="120">
        <f>'[4]Sped FY 2021'!CJ598</f>
        <v>0</v>
      </c>
      <c r="L582" s="138">
        <f t="shared" si="86"/>
        <v>0</v>
      </c>
      <c r="M582" s="134">
        <f t="shared" si="87"/>
        <v>0</v>
      </c>
      <c r="N582" s="158">
        <v>6069</v>
      </c>
      <c r="O582" s="159">
        <v>62</v>
      </c>
      <c r="P582" s="14" t="s">
        <v>665</v>
      </c>
      <c r="Q582" s="14">
        <v>8</v>
      </c>
      <c r="R582" s="120">
        <v>0</v>
      </c>
      <c r="S582" s="120">
        <v>0</v>
      </c>
      <c r="T582" s="120">
        <v>0</v>
      </c>
      <c r="U582" s="120">
        <v>0</v>
      </c>
      <c r="V582" s="120">
        <v>0</v>
      </c>
      <c r="W582" s="138">
        <v>0</v>
      </c>
      <c r="Y582" s="19">
        <f t="shared" si="88"/>
        <v>0</v>
      </c>
      <c r="Z582" s="19">
        <f t="shared" si="88"/>
        <v>0</v>
      </c>
      <c r="AA582" s="19">
        <f t="shared" si="89"/>
        <v>0</v>
      </c>
      <c r="AB582" s="19">
        <f t="shared" si="90"/>
        <v>0</v>
      </c>
      <c r="AC582" s="19">
        <f t="shared" si="90"/>
        <v>0</v>
      </c>
      <c r="AD582" s="19">
        <f t="shared" si="90"/>
        <v>0</v>
      </c>
      <c r="AE582" s="19">
        <f t="shared" si="91"/>
        <v>0</v>
      </c>
      <c r="AF582" s="19">
        <f t="shared" si="92"/>
        <v>0</v>
      </c>
      <c r="AG582" s="112"/>
      <c r="AH582" s="117">
        <f>'[4]Sped FY 2021'!DZ598</f>
        <v>0</v>
      </c>
      <c r="AI582" s="19">
        <f t="shared" si="93"/>
        <v>0</v>
      </c>
      <c r="AJ582" s="19">
        <f t="shared" si="93"/>
        <v>0</v>
      </c>
      <c r="AK582" s="19">
        <f t="shared" si="93"/>
        <v>0</v>
      </c>
      <c r="AL582" s="19">
        <f t="shared" si="93"/>
        <v>0</v>
      </c>
      <c r="AM582" s="19">
        <f t="shared" si="93"/>
        <v>0</v>
      </c>
      <c r="AN582" s="19">
        <f t="shared" si="84"/>
        <v>0</v>
      </c>
      <c r="AO582" s="19">
        <f t="shared" si="84"/>
        <v>0</v>
      </c>
      <c r="AP582" s="19">
        <f t="shared" si="84"/>
        <v>0</v>
      </c>
      <c r="AQ582" s="118">
        <f>'[4]Sped FY 2021'!CR598</f>
        <v>0</v>
      </c>
      <c r="AR582" s="119">
        <f>'[4]Sped FY 2021'!CS598</f>
        <v>0</v>
      </c>
      <c r="AS582" s="188">
        <f>'[5]Sped FY 2021'!CO598</f>
        <v>0</v>
      </c>
      <c r="AT582" s="189">
        <f>'[5]Sped FY 2021'!CQ598</f>
        <v>0</v>
      </c>
    </row>
    <row r="583" spans="1:46" ht="15" x14ac:dyDescent="0.25">
      <c r="A583" s="194">
        <v>6070</v>
      </c>
      <c r="B583" s="194">
        <v>50</v>
      </c>
      <c r="C583" s="195" t="s">
        <v>692</v>
      </c>
      <c r="D583" s="167">
        <v>8</v>
      </c>
      <c r="E583" s="120">
        <f>'[4]Sped FY 2021'!AB599</f>
        <v>0</v>
      </c>
      <c r="F583" s="120">
        <f>'[4]Sped FY 2021'!AK599</f>
        <v>0</v>
      </c>
      <c r="G583" s="120">
        <f>'[4]Sped FY 2021'!BP599</f>
        <v>0</v>
      </c>
      <c r="H583" s="120">
        <f>-'[4]Sped FY 2021'!CI599</f>
        <v>0</v>
      </c>
      <c r="I583" s="120">
        <f>'[4]Sped FY 2021'!CB599</f>
        <v>0</v>
      </c>
      <c r="J583" s="120">
        <f>'[4]Sped FY 2021'!BF599-'[4]Sped FY 2021'!BI599</f>
        <v>0</v>
      </c>
      <c r="K583" s="120">
        <f>'[4]Sped FY 2021'!CJ599</f>
        <v>0</v>
      </c>
      <c r="L583" s="138">
        <f t="shared" si="86"/>
        <v>0</v>
      </c>
      <c r="M583" s="134">
        <f t="shared" si="87"/>
        <v>0</v>
      </c>
      <c r="N583" s="158">
        <v>6070</v>
      </c>
      <c r="O583" s="159">
        <v>50</v>
      </c>
      <c r="P583" s="14" t="s">
        <v>692</v>
      </c>
      <c r="Q583" s="14">
        <v>8</v>
      </c>
      <c r="R583" s="120">
        <v>0</v>
      </c>
      <c r="S583" s="120">
        <v>0</v>
      </c>
      <c r="T583" s="120">
        <v>0</v>
      </c>
      <c r="U583" s="120">
        <v>0</v>
      </c>
      <c r="V583" s="120">
        <v>0</v>
      </c>
      <c r="W583" s="138">
        <v>0</v>
      </c>
      <c r="Y583" s="19">
        <f t="shared" si="88"/>
        <v>0</v>
      </c>
      <c r="Z583" s="19">
        <f t="shared" si="88"/>
        <v>0</v>
      </c>
      <c r="AA583" s="19">
        <f t="shared" si="89"/>
        <v>0</v>
      </c>
      <c r="AB583" s="19">
        <f t="shared" si="90"/>
        <v>0</v>
      </c>
      <c r="AC583" s="19">
        <f t="shared" si="90"/>
        <v>0</v>
      </c>
      <c r="AD583" s="19">
        <f t="shared" si="90"/>
        <v>0</v>
      </c>
      <c r="AE583" s="19">
        <f t="shared" si="91"/>
        <v>0</v>
      </c>
      <c r="AF583" s="19">
        <f t="shared" si="92"/>
        <v>0</v>
      </c>
      <c r="AG583" s="112"/>
      <c r="AH583" s="117">
        <f>'[4]Sped FY 2021'!DZ599</f>
        <v>0</v>
      </c>
      <c r="AI583" s="19">
        <f t="shared" si="93"/>
        <v>0</v>
      </c>
      <c r="AJ583" s="19">
        <f t="shared" si="93"/>
        <v>0</v>
      </c>
      <c r="AK583" s="19">
        <f t="shared" si="93"/>
        <v>0</v>
      </c>
      <c r="AL583" s="19">
        <f t="shared" si="93"/>
        <v>0</v>
      </c>
      <c r="AM583" s="19">
        <f t="shared" si="93"/>
        <v>0</v>
      </c>
      <c r="AN583" s="19">
        <f t="shared" si="84"/>
        <v>0</v>
      </c>
      <c r="AO583" s="19">
        <f t="shared" si="84"/>
        <v>0</v>
      </c>
      <c r="AP583" s="19">
        <f t="shared" si="84"/>
        <v>0</v>
      </c>
      <c r="AQ583" s="118">
        <f>'[4]Sped FY 2021'!CR599</f>
        <v>0</v>
      </c>
      <c r="AR583" s="119">
        <f>'[4]Sped FY 2021'!CS599</f>
        <v>0</v>
      </c>
      <c r="AS583" s="188">
        <f>'[5]Sped FY 2021'!CO599</f>
        <v>0</v>
      </c>
      <c r="AT583" s="189">
        <f>'[5]Sped FY 2021'!CQ599</f>
        <v>0</v>
      </c>
    </row>
    <row r="584" spans="1:46" ht="15" x14ac:dyDescent="0.25">
      <c r="A584" s="194">
        <v>6072</v>
      </c>
      <c r="B584" s="194">
        <v>62</v>
      </c>
      <c r="C584" s="195" t="s">
        <v>693</v>
      </c>
      <c r="D584" s="167">
        <v>8</v>
      </c>
      <c r="E584" s="120">
        <f>'[4]Sped FY 2021'!AB600</f>
        <v>0</v>
      </c>
      <c r="F584" s="120">
        <f>'[4]Sped FY 2021'!AK600</f>
        <v>0</v>
      </c>
      <c r="G584" s="120">
        <f>'[4]Sped FY 2021'!BP600</f>
        <v>0</v>
      </c>
      <c r="H584" s="120">
        <f>-'[4]Sped FY 2021'!CI600</f>
        <v>0</v>
      </c>
      <c r="I584" s="120">
        <f>'[4]Sped FY 2021'!CB600</f>
        <v>0</v>
      </c>
      <c r="J584" s="120">
        <f>'[4]Sped FY 2021'!BF600-'[4]Sped FY 2021'!BI600</f>
        <v>0</v>
      </c>
      <c r="K584" s="120">
        <f>'[4]Sped FY 2021'!CJ600</f>
        <v>0</v>
      </c>
      <c r="L584" s="138">
        <f t="shared" si="86"/>
        <v>0</v>
      </c>
      <c r="M584" s="134">
        <f t="shared" si="87"/>
        <v>0</v>
      </c>
      <c r="N584" s="158">
        <v>6072</v>
      </c>
      <c r="O584" s="159">
        <v>62</v>
      </c>
      <c r="P584" s="14" t="s">
        <v>693</v>
      </c>
      <c r="Q584" s="14">
        <v>8</v>
      </c>
      <c r="R584" s="120">
        <v>0</v>
      </c>
      <c r="S584" s="120">
        <v>0</v>
      </c>
      <c r="T584" s="120">
        <v>0</v>
      </c>
      <c r="U584" s="120">
        <v>0</v>
      </c>
      <c r="V584" s="120">
        <v>0</v>
      </c>
      <c r="W584" s="138">
        <v>0</v>
      </c>
      <c r="Y584" s="19">
        <f t="shared" si="88"/>
        <v>0</v>
      </c>
      <c r="Z584" s="19">
        <f t="shared" si="88"/>
        <v>0</v>
      </c>
      <c r="AA584" s="19">
        <f t="shared" si="89"/>
        <v>0</v>
      </c>
      <c r="AB584" s="19">
        <f t="shared" si="90"/>
        <v>0</v>
      </c>
      <c r="AC584" s="19">
        <f t="shared" si="90"/>
        <v>0</v>
      </c>
      <c r="AD584" s="19">
        <f t="shared" si="90"/>
        <v>0</v>
      </c>
      <c r="AE584" s="19">
        <f t="shared" si="91"/>
        <v>0</v>
      </c>
      <c r="AF584" s="19">
        <f t="shared" si="92"/>
        <v>0</v>
      </c>
      <c r="AG584" s="112"/>
      <c r="AH584" s="117">
        <f>'[4]Sped FY 2021'!DZ600</f>
        <v>0</v>
      </c>
      <c r="AI584" s="19">
        <f t="shared" si="93"/>
        <v>0</v>
      </c>
      <c r="AJ584" s="19">
        <f t="shared" si="93"/>
        <v>0</v>
      </c>
      <c r="AK584" s="19">
        <f t="shared" si="93"/>
        <v>0</v>
      </c>
      <c r="AL584" s="19">
        <f t="shared" si="93"/>
        <v>0</v>
      </c>
      <c r="AM584" s="19">
        <f t="shared" si="93"/>
        <v>0</v>
      </c>
      <c r="AN584" s="19">
        <f t="shared" si="84"/>
        <v>0</v>
      </c>
      <c r="AO584" s="19">
        <f t="shared" si="84"/>
        <v>0</v>
      </c>
      <c r="AP584" s="19">
        <f t="shared" si="84"/>
        <v>0</v>
      </c>
      <c r="AQ584" s="118">
        <f>'[4]Sped FY 2021'!CR600</f>
        <v>0</v>
      </c>
      <c r="AR584" s="119">
        <f>'[4]Sped FY 2021'!CS600</f>
        <v>0</v>
      </c>
      <c r="AS584" s="188">
        <f>'[5]Sped FY 2021'!CO600</f>
        <v>0</v>
      </c>
      <c r="AT584" s="189">
        <f>'[5]Sped FY 2021'!CQ600</f>
        <v>0</v>
      </c>
    </row>
    <row r="585" spans="1:46" ht="15" x14ac:dyDescent="0.25">
      <c r="A585" s="194">
        <v>6074</v>
      </c>
      <c r="B585" s="194">
        <v>50</v>
      </c>
      <c r="C585" s="195" t="s">
        <v>694</v>
      </c>
      <c r="D585" s="167">
        <v>8</v>
      </c>
      <c r="E585" s="120">
        <f>'[4]Sped FY 2021'!AB601</f>
        <v>0</v>
      </c>
      <c r="F585" s="120">
        <f>'[4]Sped FY 2021'!AK601</f>
        <v>0</v>
      </c>
      <c r="G585" s="120">
        <f>'[4]Sped FY 2021'!BP601</f>
        <v>0</v>
      </c>
      <c r="H585" s="120">
        <f>-'[4]Sped FY 2021'!CI601</f>
        <v>0</v>
      </c>
      <c r="I585" s="120">
        <f>'[4]Sped FY 2021'!CB601</f>
        <v>0</v>
      </c>
      <c r="J585" s="120">
        <f>'[4]Sped FY 2021'!BF601-'[4]Sped FY 2021'!BI601</f>
        <v>0</v>
      </c>
      <c r="K585" s="120">
        <f>'[4]Sped FY 2021'!CJ601</f>
        <v>0</v>
      </c>
      <c r="L585" s="138">
        <f t="shared" si="86"/>
        <v>0</v>
      </c>
      <c r="M585" s="134">
        <f t="shared" si="87"/>
        <v>0</v>
      </c>
      <c r="N585" s="158">
        <v>6074</v>
      </c>
      <c r="O585" s="159">
        <v>50</v>
      </c>
      <c r="P585" s="14" t="s">
        <v>694</v>
      </c>
      <c r="Q585" s="14">
        <v>8</v>
      </c>
      <c r="R585" s="120">
        <v>0</v>
      </c>
      <c r="S585" s="120">
        <v>0</v>
      </c>
      <c r="T585" s="120">
        <v>0</v>
      </c>
      <c r="U585" s="120">
        <v>0</v>
      </c>
      <c r="V585" s="120">
        <v>0</v>
      </c>
      <c r="W585" s="138">
        <v>0</v>
      </c>
      <c r="Y585" s="19">
        <f t="shared" si="88"/>
        <v>0</v>
      </c>
      <c r="Z585" s="19">
        <f t="shared" si="88"/>
        <v>0</v>
      </c>
      <c r="AA585" s="19">
        <f t="shared" si="89"/>
        <v>0</v>
      </c>
      <c r="AB585" s="19">
        <f t="shared" si="90"/>
        <v>0</v>
      </c>
      <c r="AC585" s="19">
        <f t="shared" si="90"/>
        <v>0</v>
      </c>
      <c r="AD585" s="19">
        <f t="shared" si="90"/>
        <v>0</v>
      </c>
      <c r="AE585" s="19">
        <f t="shared" si="91"/>
        <v>0</v>
      </c>
      <c r="AF585" s="19">
        <f t="shared" si="92"/>
        <v>0</v>
      </c>
      <c r="AG585" s="112"/>
      <c r="AH585" s="117">
        <f>'[4]Sped FY 2021'!DZ601</f>
        <v>0</v>
      </c>
      <c r="AI585" s="19">
        <f t="shared" si="93"/>
        <v>0</v>
      </c>
      <c r="AJ585" s="19">
        <f t="shared" si="93"/>
        <v>0</v>
      </c>
      <c r="AK585" s="19">
        <f t="shared" si="93"/>
        <v>0</v>
      </c>
      <c r="AL585" s="19">
        <f t="shared" si="93"/>
        <v>0</v>
      </c>
      <c r="AM585" s="19">
        <f t="shared" si="93"/>
        <v>0</v>
      </c>
      <c r="AN585" s="19">
        <f t="shared" si="84"/>
        <v>0</v>
      </c>
      <c r="AO585" s="19">
        <f t="shared" si="84"/>
        <v>0</v>
      </c>
      <c r="AP585" s="19">
        <f t="shared" si="84"/>
        <v>0</v>
      </c>
      <c r="AQ585" s="118">
        <f>'[4]Sped FY 2021'!CR601</f>
        <v>0</v>
      </c>
      <c r="AR585" s="119">
        <f>'[4]Sped FY 2021'!CS601</f>
        <v>0</v>
      </c>
      <c r="AS585" s="188">
        <f>'[5]Sped FY 2021'!CO601</f>
        <v>0</v>
      </c>
      <c r="AT585" s="189">
        <f>'[5]Sped FY 2021'!CQ601</f>
        <v>0</v>
      </c>
    </row>
    <row r="586" spans="1:46" ht="15" x14ac:dyDescent="0.25">
      <c r="A586" s="194">
        <v>6076</v>
      </c>
      <c r="B586" s="194">
        <v>50</v>
      </c>
      <c r="C586" s="195" t="s">
        <v>695</v>
      </c>
      <c r="D586" s="167">
        <v>8</v>
      </c>
      <c r="E586" s="120">
        <f>'[4]Sped FY 2021'!AB602</f>
        <v>1047418.116923418</v>
      </c>
      <c r="F586" s="120">
        <f>'[4]Sped FY 2021'!AK602</f>
        <v>428819.61622659129</v>
      </c>
      <c r="G586" s="120">
        <f>'[4]Sped FY 2021'!BP602</f>
        <v>0</v>
      </c>
      <c r="H586" s="120">
        <f>-'[4]Sped FY 2021'!CI602</f>
        <v>0</v>
      </c>
      <c r="I586" s="120">
        <f>'[4]Sped FY 2021'!CB602</f>
        <v>0</v>
      </c>
      <c r="J586" s="120">
        <f>'[4]Sped FY 2021'!BF602-'[4]Sped FY 2021'!BI602</f>
        <v>2008903.9592623778</v>
      </c>
      <c r="K586" s="120">
        <f>'[4]Sped FY 2021'!CJ602</f>
        <v>0</v>
      </c>
      <c r="L586" s="138">
        <f t="shared" si="86"/>
        <v>3485141.6924123871</v>
      </c>
      <c r="M586" s="134">
        <f t="shared" si="87"/>
        <v>0</v>
      </c>
      <c r="N586" s="158">
        <v>6076</v>
      </c>
      <c r="O586" s="159">
        <v>50</v>
      </c>
      <c r="P586" s="14" t="s">
        <v>695</v>
      </c>
      <c r="Q586" s="14">
        <v>8</v>
      </c>
      <c r="R586" s="120">
        <v>1047418.116923418</v>
      </c>
      <c r="S586" s="120">
        <v>428819.61622659129</v>
      </c>
      <c r="T586" s="120">
        <v>0</v>
      </c>
      <c r="U586" s="120">
        <v>0</v>
      </c>
      <c r="V586" s="120">
        <v>2008903.9592623778</v>
      </c>
      <c r="W586" s="138">
        <v>3485141.6924123871</v>
      </c>
      <c r="Y586" s="19">
        <f t="shared" si="88"/>
        <v>0</v>
      </c>
      <c r="Z586" s="19">
        <f t="shared" si="88"/>
        <v>0</v>
      </c>
      <c r="AA586" s="19">
        <f t="shared" si="89"/>
        <v>0</v>
      </c>
      <c r="AB586" s="19">
        <f t="shared" si="90"/>
        <v>0</v>
      </c>
      <c r="AC586" s="19">
        <f t="shared" si="90"/>
        <v>0</v>
      </c>
      <c r="AD586" s="19">
        <f t="shared" si="90"/>
        <v>0</v>
      </c>
      <c r="AE586" s="19">
        <f t="shared" si="91"/>
        <v>0</v>
      </c>
      <c r="AF586" s="19">
        <f t="shared" si="92"/>
        <v>0</v>
      </c>
      <c r="AG586" s="112"/>
      <c r="AH586" s="117">
        <f>'[4]Sped FY 2021'!DZ602</f>
        <v>0</v>
      </c>
      <c r="AI586" s="19">
        <f t="shared" si="93"/>
        <v>0</v>
      </c>
      <c r="AJ586" s="19">
        <f t="shared" si="93"/>
        <v>0</v>
      </c>
      <c r="AK586" s="19">
        <f t="shared" si="93"/>
        <v>0</v>
      </c>
      <c r="AL586" s="19">
        <f t="shared" si="93"/>
        <v>0</v>
      </c>
      <c r="AM586" s="19">
        <f t="shared" si="93"/>
        <v>0</v>
      </c>
      <c r="AN586" s="19">
        <f t="shared" si="84"/>
        <v>0</v>
      </c>
      <c r="AO586" s="19">
        <f t="shared" si="84"/>
        <v>0</v>
      </c>
      <c r="AP586" s="19">
        <f t="shared" si="84"/>
        <v>0</v>
      </c>
      <c r="AQ586" s="118">
        <f>'[4]Sped FY 2021'!CR602</f>
        <v>0</v>
      </c>
      <c r="AR586" s="119">
        <f>'[4]Sped FY 2021'!CS602</f>
        <v>0</v>
      </c>
      <c r="AS586" s="188">
        <f>'[5]Sped FY 2021'!CO602</f>
        <v>0.51626583139119042</v>
      </c>
      <c r="AT586" s="189">
        <f>'[5]Sped FY 2021'!CQ602</f>
        <v>0.51626583139119042</v>
      </c>
    </row>
    <row r="587" spans="1:46" ht="15" x14ac:dyDescent="0.25">
      <c r="A587" s="194">
        <v>6078</v>
      </c>
      <c r="B587" s="194">
        <v>62</v>
      </c>
      <c r="C587" s="195" t="s">
        <v>696</v>
      </c>
      <c r="D587" s="167">
        <v>8</v>
      </c>
      <c r="E587" s="120">
        <f>'[4]Sped FY 2021'!AB603</f>
        <v>0</v>
      </c>
      <c r="F587" s="120">
        <f>'[4]Sped FY 2021'!AK603</f>
        <v>0</v>
      </c>
      <c r="G587" s="120">
        <f>'[4]Sped FY 2021'!BP603</f>
        <v>0</v>
      </c>
      <c r="H587" s="120">
        <f>-'[4]Sped FY 2021'!CI603</f>
        <v>0</v>
      </c>
      <c r="I587" s="120">
        <f>'[4]Sped FY 2021'!CB603</f>
        <v>0</v>
      </c>
      <c r="J587" s="120">
        <f>'[4]Sped FY 2021'!BF603-'[4]Sped FY 2021'!BI603</f>
        <v>0</v>
      </c>
      <c r="K587" s="120">
        <f>'[4]Sped FY 2021'!CJ603</f>
        <v>0</v>
      </c>
      <c r="L587" s="138">
        <f t="shared" si="86"/>
        <v>0</v>
      </c>
      <c r="M587" s="134">
        <f t="shared" si="87"/>
        <v>0</v>
      </c>
      <c r="N587" s="158">
        <v>6078</v>
      </c>
      <c r="O587" s="159">
        <v>62</v>
      </c>
      <c r="P587" s="14" t="s">
        <v>696</v>
      </c>
      <c r="Q587" s="14">
        <v>8</v>
      </c>
      <c r="R587" s="120">
        <v>0</v>
      </c>
      <c r="S587" s="120">
        <v>0</v>
      </c>
      <c r="T587" s="120">
        <v>0</v>
      </c>
      <c r="U587" s="120">
        <v>0</v>
      </c>
      <c r="V587" s="120">
        <v>0</v>
      </c>
      <c r="W587" s="138">
        <v>0</v>
      </c>
      <c r="Y587" s="19">
        <f t="shared" si="88"/>
        <v>0</v>
      </c>
      <c r="Z587" s="19">
        <f t="shared" si="88"/>
        <v>0</v>
      </c>
      <c r="AA587" s="19">
        <f t="shared" si="89"/>
        <v>0</v>
      </c>
      <c r="AB587" s="19">
        <f t="shared" si="90"/>
        <v>0</v>
      </c>
      <c r="AC587" s="19">
        <f t="shared" si="90"/>
        <v>0</v>
      </c>
      <c r="AD587" s="19">
        <f t="shared" si="90"/>
        <v>0</v>
      </c>
      <c r="AE587" s="19">
        <f t="shared" si="91"/>
        <v>0</v>
      </c>
      <c r="AF587" s="19">
        <f t="shared" si="92"/>
        <v>0</v>
      </c>
      <c r="AG587" s="112"/>
      <c r="AH587" s="117">
        <f>'[4]Sped FY 2021'!DZ603</f>
        <v>0</v>
      </c>
      <c r="AI587" s="19">
        <f t="shared" si="93"/>
        <v>0</v>
      </c>
      <c r="AJ587" s="19">
        <f t="shared" si="93"/>
        <v>0</v>
      </c>
      <c r="AK587" s="19">
        <f t="shared" si="93"/>
        <v>0</v>
      </c>
      <c r="AL587" s="19">
        <f t="shared" si="93"/>
        <v>0</v>
      </c>
      <c r="AM587" s="19">
        <f t="shared" si="93"/>
        <v>0</v>
      </c>
      <c r="AN587" s="19">
        <f t="shared" si="93"/>
        <v>0</v>
      </c>
      <c r="AO587" s="19">
        <f t="shared" si="93"/>
        <v>0</v>
      </c>
      <c r="AP587" s="19">
        <f t="shared" si="93"/>
        <v>0</v>
      </c>
      <c r="AQ587" s="118">
        <f>'[4]Sped FY 2021'!CR603</f>
        <v>0</v>
      </c>
      <c r="AR587" s="119">
        <f>'[4]Sped FY 2021'!CS603</f>
        <v>0</v>
      </c>
      <c r="AS587" s="188">
        <f>'[5]Sped FY 2021'!CO603</f>
        <v>0</v>
      </c>
      <c r="AT587" s="189">
        <f>'[5]Sped FY 2021'!CQ603</f>
        <v>0</v>
      </c>
    </row>
    <row r="588" spans="1:46" ht="15" x14ac:dyDescent="0.25">
      <c r="A588" s="194">
        <v>6079</v>
      </c>
      <c r="B588" s="194">
        <v>52</v>
      </c>
      <c r="C588" s="195" t="s">
        <v>697</v>
      </c>
      <c r="D588" s="167">
        <v>8</v>
      </c>
      <c r="E588" s="120">
        <f>'[4]Sped FY 2021'!AB604</f>
        <v>1180067.7302586439</v>
      </c>
      <c r="F588" s="120">
        <f>'[4]Sped FY 2021'!AK604</f>
        <v>1645237.3493086924</v>
      </c>
      <c r="G588" s="120">
        <f>'[4]Sped FY 2021'!BP604</f>
        <v>0</v>
      </c>
      <c r="H588" s="120">
        <f>-'[4]Sped FY 2021'!CI604</f>
        <v>0</v>
      </c>
      <c r="I588" s="120">
        <f>'[4]Sped FY 2021'!CB604</f>
        <v>0</v>
      </c>
      <c r="J588" s="120">
        <f>'[4]Sped FY 2021'!BF604-'[4]Sped FY 2021'!BI604</f>
        <v>3244945.1710290462</v>
      </c>
      <c r="K588" s="120">
        <f>'[4]Sped FY 2021'!CJ604</f>
        <v>0</v>
      </c>
      <c r="L588" s="138">
        <f t="shared" si="86"/>
        <v>6070250.2505963827</v>
      </c>
      <c r="M588" s="134">
        <f t="shared" si="87"/>
        <v>0</v>
      </c>
      <c r="N588" s="158">
        <v>6079</v>
      </c>
      <c r="O588" s="159">
        <v>52</v>
      </c>
      <c r="P588" s="14" t="s">
        <v>697</v>
      </c>
      <c r="Q588" s="14">
        <v>8</v>
      </c>
      <c r="R588" s="120">
        <v>1093313.3223196</v>
      </c>
      <c r="S588" s="120">
        <v>1693819.8177545569</v>
      </c>
      <c r="T588" s="120">
        <v>0</v>
      </c>
      <c r="U588" s="120">
        <v>0</v>
      </c>
      <c r="V588" s="120">
        <v>3283117.1105222255</v>
      </c>
      <c r="W588" s="138">
        <v>6070250.2505963827</v>
      </c>
      <c r="Y588" s="19">
        <f t="shared" si="88"/>
        <v>86754.407939043827</v>
      </c>
      <c r="Z588" s="19">
        <f t="shared" si="88"/>
        <v>-48582.468445864506</v>
      </c>
      <c r="AA588" s="19">
        <f t="shared" si="89"/>
        <v>0</v>
      </c>
      <c r="AB588" s="19">
        <f t="shared" si="90"/>
        <v>0</v>
      </c>
      <c r="AC588" s="19">
        <f t="shared" si="90"/>
        <v>0</v>
      </c>
      <c r="AD588" s="19">
        <f t="shared" si="90"/>
        <v>-38171.939493179321</v>
      </c>
      <c r="AE588" s="19">
        <f t="shared" si="91"/>
        <v>0</v>
      </c>
      <c r="AF588" s="19">
        <f t="shared" si="92"/>
        <v>0</v>
      </c>
      <c r="AG588" s="112"/>
      <c r="AH588" s="117">
        <f>'[4]Sped FY 2021'!DZ604</f>
        <v>0</v>
      </c>
      <c r="AI588" s="19">
        <f t="shared" si="93"/>
        <v>0</v>
      </c>
      <c r="AJ588" s="19">
        <f t="shared" si="93"/>
        <v>0</v>
      </c>
      <c r="AK588" s="19">
        <f t="shared" si="93"/>
        <v>0</v>
      </c>
      <c r="AL588" s="19">
        <f t="shared" si="93"/>
        <v>0</v>
      </c>
      <c r="AM588" s="19">
        <f t="shared" si="93"/>
        <v>0</v>
      </c>
      <c r="AN588" s="19">
        <f t="shared" si="93"/>
        <v>0</v>
      </c>
      <c r="AO588" s="19">
        <f t="shared" si="93"/>
        <v>0</v>
      </c>
      <c r="AP588" s="19">
        <f t="shared" si="93"/>
        <v>0</v>
      </c>
      <c r="AQ588" s="118">
        <f>'[4]Sped FY 2021'!CR604</f>
        <v>0</v>
      </c>
      <c r="AR588" s="119">
        <f>'[4]Sped FY 2021'!CS604</f>
        <v>0</v>
      </c>
      <c r="AS588" s="188">
        <f>'[5]Sped FY 2021'!CO604</f>
        <v>0.58873273127680792</v>
      </c>
      <c r="AT588" s="189">
        <f>'[5]Sped FY 2021'!CQ604</f>
        <v>0.58873273127680792</v>
      </c>
    </row>
    <row r="589" spans="1:46" ht="15" x14ac:dyDescent="0.25">
      <c r="A589" s="194">
        <v>6080</v>
      </c>
      <c r="B589" s="194">
        <v>50</v>
      </c>
      <c r="C589" s="195" t="s">
        <v>698</v>
      </c>
      <c r="D589" s="167">
        <v>8</v>
      </c>
      <c r="E589" s="120">
        <f>'[4]Sped FY 2021'!AB605</f>
        <v>0</v>
      </c>
      <c r="F589" s="120">
        <f>'[4]Sped FY 2021'!AK605</f>
        <v>0</v>
      </c>
      <c r="G589" s="120">
        <f>'[4]Sped FY 2021'!BP605</f>
        <v>0</v>
      </c>
      <c r="H589" s="120">
        <f>-'[4]Sped FY 2021'!CI605</f>
        <v>0</v>
      </c>
      <c r="I589" s="120">
        <f>'[4]Sped FY 2021'!CB605</f>
        <v>0</v>
      </c>
      <c r="J589" s="120">
        <f>'[4]Sped FY 2021'!BF605-'[4]Sped FY 2021'!BI605</f>
        <v>0</v>
      </c>
      <c r="K589" s="120">
        <f>'[4]Sped FY 2021'!CJ605</f>
        <v>0</v>
      </c>
      <c r="L589" s="138">
        <f t="shared" si="86"/>
        <v>0</v>
      </c>
      <c r="M589" s="134">
        <f t="shared" si="87"/>
        <v>0</v>
      </c>
      <c r="N589" s="158">
        <v>6080</v>
      </c>
      <c r="O589" s="159">
        <v>50</v>
      </c>
      <c r="P589" s="14" t="s">
        <v>698</v>
      </c>
      <c r="Q589" s="14">
        <v>8</v>
      </c>
      <c r="R589" s="120">
        <v>0</v>
      </c>
      <c r="S589" s="120">
        <v>0</v>
      </c>
      <c r="T589" s="120">
        <v>0</v>
      </c>
      <c r="U589" s="120">
        <v>0</v>
      </c>
      <c r="V589" s="120">
        <v>0</v>
      </c>
      <c r="W589" s="138">
        <v>0</v>
      </c>
      <c r="Y589" s="19">
        <f t="shared" si="88"/>
        <v>0</v>
      </c>
      <c r="Z589" s="19">
        <f t="shared" si="88"/>
        <v>0</v>
      </c>
      <c r="AA589" s="19">
        <f t="shared" si="89"/>
        <v>0</v>
      </c>
      <c r="AB589" s="19">
        <f t="shared" si="90"/>
        <v>0</v>
      </c>
      <c r="AC589" s="19">
        <f t="shared" si="90"/>
        <v>0</v>
      </c>
      <c r="AD589" s="19">
        <f t="shared" si="90"/>
        <v>0</v>
      </c>
      <c r="AE589" s="19">
        <f t="shared" si="91"/>
        <v>0</v>
      </c>
      <c r="AF589" s="19">
        <f t="shared" si="92"/>
        <v>0</v>
      </c>
      <c r="AG589" s="112"/>
      <c r="AH589" s="117">
        <f>'[4]Sped FY 2021'!DZ605</f>
        <v>0</v>
      </c>
      <c r="AI589" s="19">
        <f t="shared" si="93"/>
        <v>0</v>
      </c>
      <c r="AJ589" s="19">
        <f t="shared" si="93"/>
        <v>0</v>
      </c>
      <c r="AK589" s="19">
        <f t="shared" si="93"/>
        <v>0</v>
      </c>
      <c r="AL589" s="19">
        <f t="shared" si="93"/>
        <v>0</v>
      </c>
      <c r="AM589" s="19">
        <f t="shared" si="93"/>
        <v>0</v>
      </c>
      <c r="AN589" s="19">
        <f t="shared" si="93"/>
        <v>0</v>
      </c>
      <c r="AO589" s="19">
        <f t="shared" si="93"/>
        <v>0</v>
      </c>
      <c r="AP589" s="19">
        <f t="shared" si="93"/>
        <v>0</v>
      </c>
      <c r="AQ589" s="118">
        <f>'[4]Sped FY 2021'!CR605</f>
        <v>0</v>
      </c>
      <c r="AR589" s="119">
        <f>'[4]Sped FY 2021'!CS605</f>
        <v>0</v>
      </c>
      <c r="AS589" s="188">
        <f>'[5]Sped FY 2021'!CO605</f>
        <v>0</v>
      </c>
      <c r="AT589" s="189">
        <f>'[5]Sped FY 2021'!CQ605</f>
        <v>0</v>
      </c>
    </row>
    <row r="590" spans="1:46" ht="15" x14ac:dyDescent="0.25">
      <c r="A590" s="194">
        <v>6081</v>
      </c>
      <c r="B590" s="194">
        <v>50</v>
      </c>
      <c r="C590" s="195" t="s">
        <v>699</v>
      </c>
      <c r="D590" s="167">
        <v>8</v>
      </c>
      <c r="E590" s="120">
        <f>'[4]Sped FY 2021'!AB606</f>
        <v>0</v>
      </c>
      <c r="F590" s="120">
        <f>'[4]Sped FY 2021'!AK606</f>
        <v>0</v>
      </c>
      <c r="G590" s="120">
        <f>'[4]Sped FY 2021'!BP606</f>
        <v>0</v>
      </c>
      <c r="H590" s="120">
        <f>-'[4]Sped FY 2021'!CI606</f>
        <v>0</v>
      </c>
      <c r="I590" s="120">
        <f>'[4]Sped FY 2021'!CB606</f>
        <v>0</v>
      </c>
      <c r="J590" s="120">
        <f>'[4]Sped FY 2021'!BF606-'[4]Sped FY 2021'!BI606</f>
        <v>0</v>
      </c>
      <c r="K590" s="120">
        <f>'[4]Sped FY 2021'!CJ606</f>
        <v>0</v>
      </c>
      <c r="L590" s="138">
        <f t="shared" si="86"/>
        <v>0</v>
      </c>
      <c r="M590" s="134">
        <f t="shared" si="87"/>
        <v>0</v>
      </c>
      <c r="N590" s="158">
        <v>6081</v>
      </c>
      <c r="O590" s="159">
        <v>50</v>
      </c>
      <c r="P590" s="14" t="s">
        <v>699</v>
      </c>
      <c r="Q590" s="14">
        <v>8</v>
      </c>
      <c r="R590" s="120">
        <v>0</v>
      </c>
      <c r="S590" s="120">
        <v>0</v>
      </c>
      <c r="T590" s="120">
        <v>0</v>
      </c>
      <c r="U590" s="120">
        <v>0</v>
      </c>
      <c r="V590" s="120">
        <v>0</v>
      </c>
      <c r="W590" s="138">
        <v>0</v>
      </c>
      <c r="Y590" s="19">
        <f t="shared" si="88"/>
        <v>0</v>
      </c>
      <c r="Z590" s="19">
        <f t="shared" si="88"/>
        <v>0</v>
      </c>
      <c r="AA590" s="19">
        <f t="shared" si="89"/>
        <v>0</v>
      </c>
      <c r="AB590" s="19">
        <f t="shared" si="90"/>
        <v>0</v>
      </c>
      <c r="AC590" s="19">
        <f t="shared" si="90"/>
        <v>0</v>
      </c>
      <c r="AD590" s="19">
        <f t="shared" si="90"/>
        <v>0</v>
      </c>
      <c r="AE590" s="19">
        <f t="shared" si="91"/>
        <v>0</v>
      </c>
      <c r="AF590" s="19">
        <f t="shared" si="92"/>
        <v>0</v>
      </c>
      <c r="AG590" s="112"/>
      <c r="AH590" s="117">
        <f>'[4]Sped FY 2021'!DZ606</f>
        <v>0</v>
      </c>
      <c r="AI590" s="19">
        <f t="shared" si="93"/>
        <v>0</v>
      </c>
      <c r="AJ590" s="19">
        <f t="shared" si="93"/>
        <v>0</v>
      </c>
      <c r="AK590" s="19">
        <f t="shared" si="93"/>
        <v>0</v>
      </c>
      <c r="AL590" s="19">
        <f t="shared" si="93"/>
        <v>0</v>
      </c>
      <c r="AM590" s="19">
        <f t="shared" si="93"/>
        <v>0</v>
      </c>
      <c r="AN590" s="19">
        <f t="shared" si="93"/>
        <v>0</v>
      </c>
      <c r="AO590" s="19">
        <f t="shared" si="93"/>
        <v>0</v>
      </c>
      <c r="AP590" s="19">
        <f t="shared" si="93"/>
        <v>0</v>
      </c>
      <c r="AQ590" s="118">
        <f>'[4]Sped FY 2021'!CR606</f>
        <v>0</v>
      </c>
      <c r="AR590" s="119">
        <f>'[4]Sped FY 2021'!CS606</f>
        <v>0</v>
      </c>
      <c r="AS590" s="188">
        <f>'[5]Sped FY 2021'!CO606</f>
        <v>0</v>
      </c>
      <c r="AT590" s="189">
        <f>'[5]Sped FY 2021'!CQ606</f>
        <v>0</v>
      </c>
    </row>
    <row r="591" spans="1:46" ht="15" x14ac:dyDescent="0.25">
      <c r="A591" s="194">
        <v>6082</v>
      </c>
      <c r="B591" s="194">
        <v>50</v>
      </c>
      <c r="C591" s="195" t="s">
        <v>700</v>
      </c>
      <c r="D591" s="167">
        <v>8</v>
      </c>
      <c r="E591" s="120">
        <f>'[4]Sped FY 2021'!AB607</f>
        <v>0</v>
      </c>
      <c r="F591" s="120">
        <f>'[4]Sped FY 2021'!AK607</f>
        <v>0</v>
      </c>
      <c r="G591" s="120">
        <f>'[4]Sped FY 2021'!BP607</f>
        <v>0</v>
      </c>
      <c r="H591" s="120">
        <f>-'[4]Sped FY 2021'!CI607</f>
        <v>0</v>
      </c>
      <c r="I591" s="120">
        <f>'[4]Sped FY 2021'!CB607</f>
        <v>0</v>
      </c>
      <c r="J591" s="120">
        <f>'[4]Sped FY 2021'!BF607-'[4]Sped FY 2021'!BI607</f>
        <v>0</v>
      </c>
      <c r="K591" s="120">
        <f>'[4]Sped FY 2021'!CJ607</f>
        <v>0</v>
      </c>
      <c r="L591" s="138">
        <f t="shared" si="86"/>
        <v>0</v>
      </c>
      <c r="M591" s="134">
        <f t="shared" si="87"/>
        <v>0</v>
      </c>
      <c r="N591" s="158">
        <v>6082</v>
      </c>
      <c r="O591" s="159">
        <v>50</v>
      </c>
      <c r="P591" s="14" t="s">
        <v>700</v>
      </c>
      <c r="Q591" s="14">
        <v>8</v>
      </c>
      <c r="R591" s="120">
        <v>0</v>
      </c>
      <c r="S591" s="120">
        <v>0</v>
      </c>
      <c r="T591" s="120">
        <v>0</v>
      </c>
      <c r="U591" s="120">
        <v>0</v>
      </c>
      <c r="V591" s="120">
        <v>0</v>
      </c>
      <c r="W591" s="138">
        <v>0</v>
      </c>
      <c r="Y591" s="19">
        <f t="shared" si="88"/>
        <v>0</v>
      </c>
      <c r="Z591" s="19">
        <f t="shared" si="88"/>
        <v>0</v>
      </c>
      <c r="AA591" s="19">
        <f t="shared" si="89"/>
        <v>0</v>
      </c>
      <c r="AB591" s="19">
        <f t="shared" si="90"/>
        <v>0</v>
      </c>
      <c r="AC591" s="19">
        <f t="shared" si="90"/>
        <v>0</v>
      </c>
      <c r="AD591" s="19">
        <f t="shared" si="90"/>
        <v>0</v>
      </c>
      <c r="AE591" s="19">
        <f t="shared" si="91"/>
        <v>0</v>
      </c>
      <c r="AF591" s="19">
        <f t="shared" si="92"/>
        <v>0</v>
      </c>
      <c r="AG591" s="112"/>
      <c r="AH591" s="117">
        <f>'[4]Sped FY 2021'!DZ607</f>
        <v>0</v>
      </c>
      <c r="AI591" s="19">
        <f t="shared" si="93"/>
        <v>0</v>
      </c>
      <c r="AJ591" s="19">
        <f t="shared" si="93"/>
        <v>0</v>
      </c>
      <c r="AK591" s="19">
        <f t="shared" si="93"/>
        <v>0</v>
      </c>
      <c r="AL591" s="19">
        <f t="shared" si="93"/>
        <v>0</v>
      </c>
      <c r="AM591" s="19">
        <f t="shared" si="93"/>
        <v>0</v>
      </c>
      <c r="AN591" s="19">
        <f t="shared" si="93"/>
        <v>0</v>
      </c>
      <c r="AO591" s="19">
        <f t="shared" si="93"/>
        <v>0</v>
      </c>
      <c r="AP591" s="19">
        <f t="shared" si="93"/>
        <v>0</v>
      </c>
      <c r="AQ591" s="118">
        <f>'[4]Sped FY 2021'!CR607</f>
        <v>0</v>
      </c>
      <c r="AR591" s="119">
        <f>'[4]Sped FY 2021'!CS607</f>
        <v>0</v>
      </c>
      <c r="AS591" s="188">
        <f>'[5]Sped FY 2021'!CO607</f>
        <v>0</v>
      </c>
      <c r="AT591" s="189">
        <f>'[5]Sped FY 2021'!CQ607</f>
        <v>0</v>
      </c>
    </row>
    <row r="592" spans="1:46" ht="15" x14ac:dyDescent="0.25">
      <c r="A592" s="194">
        <v>6083</v>
      </c>
      <c r="B592" s="194">
        <v>52</v>
      </c>
      <c r="C592" s="195" t="s">
        <v>701</v>
      </c>
      <c r="D592" s="167">
        <v>8</v>
      </c>
      <c r="E592" s="120">
        <f>'[4]Sped FY 2021'!AB608</f>
        <v>911125.00610063074</v>
      </c>
      <c r="F592" s="120">
        <f>'[4]Sped FY 2021'!AK608</f>
        <v>718851.72005434369</v>
      </c>
      <c r="G592" s="120">
        <f>'[4]Sped FY 2021'!BP608</f>
        <v>0</v>
      </c>
      <c r="H592" s="120">
        <f>-'[4]Sped FY 2021'!CI608</f>
        <v>0</v>
      </c>
      <c r="I592" s="120">
        <f>'[4]Sped FY 2021'!CB608</f>
        <v>0</v>
      </c>
      <c r="J592" s="120">
        <f>'[4]Sped FY 2021'!BF608-'[4]Sped FY 2021'!BI608</f>
        <v>1525882.5713137391</v>
      </c>
      <c r="K592" s="120">
        <f>'[4]Sped FY 2021'!CJ608</f>
        <v>0</v>
      </c>
      <c r="L592" s="138">
        <f t="shared" si="86"/>
        <v>3155859.2974687135</v>
      </c>
      <c r="M592" s="134">
        <f t="shared" si="87"/>
        <v>0</v>
      </c>
      <c r="N592" s="158">
        <v>6083</v>
      </c>
      <c r="O592" s="159">
        <v>52</v>
      </c>
      <c r="P592" s="14" t="s">
        <v>701</v>
      </c>
      <c r="Q592" s="14">
        <v>8</v>
      </c>
      <c r="R592" s="120">
        <v>833752.31533626909</v>
      </c>
      <c r="S592" s="120">
        <v>762180.42688238621</v>
      </c>
      <c r="T592" s="120">
        <v>0</v>
      </c>
      <c r="U592" s="120">
        <v>0</v>
      </c>
      <c r="V592" s="120">
        <v>1559926.5552500582</v>
      </c>
      <c r="W592" s="138">
        <v>3155859.2974687135</v>
      </c>
      <c r="Y592" s="19">
        <f t="shared" si="88"/>
        <v>77372.690764361643</v>
      </c>
      <c r="Z592" s="19">
        <f t="shared" si="88"/>
        <v>-43328.706828042516</v>
      </c>
      <c r="AA592" s="19">
        <f t="shared" si="89"/>
        <v>0</v>
      </c>
      <c r="AB592" s="19">
        <f t="shared" si="90"/>
        <v>0</v>
      </c>
      <c r="AC592" s="19">
        <f t="shared" si="90"/>
        <v>0</v>
      </c>
      <c r="AD592" s="19">
        <f t="shared" si="90"/>
        <v>-34043.983936319128</v>
      </c>
      <c r="AE592" s="19">
        <f t="shared" si="91"/>
        <v>0</v>
      </c>
      <c r="AF592" s="19">
        <f t="shared" si="92"/>
        <v>0</v>
      </c>
      <c r="AG592" s="112"/>
      <c r="AH592" s="117">
        <f>'[4]Sped FY 2021'!DZ608</f>
        <v>0</v>
      </c>
      <c r="AI592" s="19">
        <f t="shared" si="93"/>
        <v>0</v>
      </c>
      <c r="AJ592" s="19">
        <f t="shared" si="93"/>
        <v>0</v>
      </c>
      <c r="AK592" s="19">
        <f t="shared" si="93"/>
        <v>0</v>
      </c>
      <c r="AL592" s="19">
        <f t="shared" si="93"/>
        <v>0</v>
      </c>
      <c r="AM592" s="19">
        <f t="shared" si="93"/>
        <v>0</v>
      </c>
      <c r="AN592" s="19">
        <f t="shared" si="93"/>
        <v>0</v>
      </c>
      <c r="AO592" s="19">
        <f t="shared" si="93"/>
        <v>0</v>
      </c>
      <c r="AP592" s="19">
        <f t="shared" si="93"/>
        <v>0</v>
      </c>
      <c r="AQ592" s="118">
        <f>'[4]Sped FY 2021'!CR608</f>
        <v>0</v>
      </c>
      <c r="AR592" s="119">
        <f>'[4]Sped FY 2021'!CS608</f>
        <v>0</v>
      </c>
      <c r="AS592" s="188">
        <f>'[5]Sped FY 2021'!CO608</f>
        <v>0.5674126117065037</v>
      </c>
      <c r="AT592" s="189">
        <f>'[5]Sped FY 2021'!CQ608</f>
        <v>0.5674126117065037</v>
      </c>
    </row>
    <row r="593" spans="1:46" ht="15" x14ac:dyDescent="0.25">
      <c r="A593" s="194">
        <v>6085</v>
      </c>
      <c r="B593" s="194">
        <v>50</v>
      </c>
      <c r="C593" s="195" t="s">
        <v>702</v>
      </c>
      <c r="D593" s="167">
        <v>8</v>
      </c>
      <c r="E593" s="120">
        <f>'[4]Sped FY 2021'!AB609</f>
        <v>0</v>
      </c>
      <c r="F593" s="120">
        <f>'[4]Sped FY 2021'!AK609</f>
        <v>0</v>
      </c>
      <c r="G593" s="120">
        <f>'[4]Sped FY 2021'!BP609</f>
        <v>0</v>
      </c>
      <c r="H593" s="120">
        <f>-'[4]Sped FY 2021'!CI609</f>
        <v>0</v>
      </c>
      <c r="I593" s="120">
        <f>'[4]Sped FY 2021'!CB609</f>
        <v>0</v>
      </c>
      <c r="J593" s="120">
        <f>'[4]Sped FY 2021'!BF609-'[4]Sped FY 2021'!BI609</f>
        <v>0</v>
      </c>
      <c r="K593" s="120">
        <f>'[4]Sped FY 2021'!CJ609</f>
        <v>0</v>
      </c>
      <c r="L593" s="138">
        <f t="shared" si="86"/>
        <v>0</v>
      </c>
      <c r="M593" s="134">
        <f t="shared" si="87"/>
        <v>0</v>
      </c>
      <c r="N593" s="158">
        <v>6085</v>
      </c>
      <c r="O593" s="159">
        <v>50</v>
      </c>
      <c r="P593" s="14" t="s">
        <v>702</v>
      </c>
      <c r="Q593" s="14">
        <v>8</v>
      </c>
      <c r="R593" s="120">
        <v>0</v>
      </c>
      <c r="S593" s="120">
        <v>0</v>
      </c>
      <c r="T593" s="120">
        <v>0</v>
      </c>
      <c r="U593" s="120">
        <v>0</v>
      </c>
      <c r="V593" s="120">
        <v>0</v>
      </c>
      <c r="W593" s="138">
        <v>0</v>
      </c>
      <c r="Y593" s="19">
        <f t="shared" si="88"/>
        <v>0</v>
      </c>
      <c r="Z593" s="19">
        <f t="shared" si="88"/>
        <v>0</v>
      </c>
      <c r="AA593" s="19">
        <f t="shared" si="89"/>
        <v>0</v>
      </c>
      <c r="AB593" s="19">
        <f t="shared" si="90"/>
        <v>0</v>
      </c>
      <c r="AC593" s="19">
        <f t="shared" si="90"/>
        <v>0</v>
      </c>
      <c r="AD593" s="19">
        <f t="shared" si="90"/>
        <v>0</v>
      </c>
      <c r="AE593" s="19">
        <f t="shared" si="91"/>
        <v>0</v>
      </c>
      <c r="AF593" s="19">
        <f t="shared" si="92"/>
        <v>0</v>
      </c>
      <c r="AG593" s="112"/>
      <c r="AH593" s="117">
        <f>'[4]Sped FY 2021'!DZ609</f>
        <v>0</v>
      </c>
      <c r="AI593" s="19">
        <f t="shared" si="93"/>
        <v>0</v>
      </c>
      <c r="AJ593" s="19">
        <f t="shared" si="93"/>
        <v>0</v>
      </c>
      <c r="AK593" s="19">
        <f t="shared" si="93"/>
        <v>0</v>
      </c>
      <c r="AL593" s="19">
        <f t="shared" si="93"/>
        <v>0</v>
      </c>
      <c r="AM593" s="19">
        <f t="shared" si="93"/>
        <v>0</v>
      </c>
      <c r="AN593" s="19">
        <f t="shared" si="93"/>
        <v>0</v>
      </c>
      <c r="AO593" s="19">
        <f t="shared" si="93"/>
        <v>0</v>
      </c>
      <c r="AP593" s="19">
        <f t="shared" si="93"/>
        <v>0</v>
      </c>
      <c r="AQ593" s="118">
        <f>'[4]Sped FY 2021'!CR609</f>
        <v>0</v>
      </c>
      <c r="AR593" s="119">
        <f>'[4]Sped FY 2021'!CS609</f>
        <v>0</v>
      </c>
      <c r="AS593" s="188">
        <f>'[5]Sped FY 2021'!CO609</f>
        <v>0</v>
      </c>
      <c r="AT593" s="189">
        <f>'[5]Sped FY 2021'!CQ609</f>
        <v>0</v>
      </c>
    </row>
    <row r="594" spans="1:46" ht="15" x14ac:dyDescent="0.25">
      <c r="A594" s="194">
        <v>6087</v>
      </c>
      <c r="B594" s="194">
        <v>50</v>
      </c>
      <c r="C594" s="195" t="s">
        <v>703</v>
      </c>
      <c r="D594" s="167">
        <v>8</v>
      </c>
      <c r="E594" s="120">
        <f>'[4]Sped FY 2021'!AB610</f>
        <v>0</v>
      </c>
      <c r="F594" s="120">
        <f>'[4]Sped FY 2021'!AK610</f>
        <v>0</v>
      </c>
      <c r="G594" s="120">
        <f>'[4]Sped FY 2021'!BP610</f>
        <v>0</v>
      </c>
      <c r="H594" s="120">
        <f>-'[4]Sped FY 2021'!CI610</f>
        <v>0</v>
      </c>
      <c r="I594" s="120">
        <f>'[4]Sped FY 2021'!CB610</f>
        <v>0</v>
      </c>
      <c r="J594" s="120">
        <f>'[4]Sped FY 2021'!BF610-'[4]Sped FY 2021'!BI610</f>
        <v>0</v>
      </c>
      <c r="K594" s="120">
        <f>'[4]Sped FY 2021'!CJ610</f>
        <v>0</v>
      </c>
      <c r="L594" s="138">
        <f t="shared" si="86"/>
        <v>0</v>
      </c>
      <c r="M594" s="134">
        <f t="shared" si="87"/>
        <v>0</v>
      </c>
      <c r="N594" s="158">
        <v>6087</v>
      </c>
      <c r="O594" s="159">
        <v>50</v>
      </c>
      <c r="P594" s="14" t="s">
        <v>703</v>
      </c>
      <c r="Q594" s="14">
        <v>8</v>
      </c>
      <c r="R594" s="120">
        <v>0</v>
      </c>
      <c r="S594" s="120">
        <v>0</v>
      </c>
      <c r="T594" s="120">
        <v>0</v>
      </c>
      <c r="U594" s="120">
        <v>0</v>
      </c>
      <c r="V594" s="120">
        <v>0</v>
      </c>
      <c r="W594" s="138">
        <v>0</v>
      </c>
      <c r="Y594" s="19">
        <f t="shared" si="88"/>
        <v>0</v>
      </c>
      <c r="Z594" s="19">
        <f t="shared" si="88"/>
        <v>0</v>
      </c>
      <c r="AA594" s="19">
        <f t="shared" si="89"/>
        <v>0</v>
      </c>
      <c r="AB594" s="19">
        <f t="shared" si="90"/>
        <v>0</v>
      </c>
      <c r="AC594" s="19">
        <f t="shared" si="90"/>
        <v>0</v>
      </c>
      <c r="AD594" s="19">
        <f t="shared" si="90"/>
        <v>0</v>
      </c>
      <c r="AE594" s="19">
        <f t="shared" si="91"/>
        <v>0</v>
      </c>
      <c r="AF594" s="19">
        <f t="shared" si="92"/>
        <v>0</v>
      </c>
      <c r="AG594" s="112"/>
      <c r="AH594" s="117">
        <f>'[4]Sped FY 2021'!DZ610</f>
        <v>0</v>
      </c>
      <c r="AI594" s="19">
        <f t="shared" si="93"/>
        <v>0</v>
      </c>
      <c r="AJ594" s="19">
        <f t="shared" si="93"/>
        <v>0</v>
      </c>
      <c r="AK594" s="19">
        <f t="shared" si="93"/>
        <v>0</v>
      </c>
      <c r="AL594" s="19">
        <f t="shared" si="93"/>
        <v>0</v>
      </c>
      <c r="AM594" s="19">
        <f t="shared" si="93"/>
        <v>0</v>
      </c>
      <c r="AN594" s="19">
        <f t="shared" si="93"/>
        <v>0</v>
      </c>
      <c r="AO594" s="19">
        <f t="shared" si="93"/>
        <v>0</v>
      </c>
      <c r="AP594" s="19">
        <f t="shared" si="93"/>
        <v>0</v>
      </c>
      <c r="AQ594" s="118">
        <f>'[4]Sped FY 2021'!CR610</f>
        <v>0</v>
      </c>
      <c r="AR594" s="119">
        <f>'[4]Sped FY 2021'!CS610</f>
        <v>0</v>
      </c>
      <c r="AS594" s="188">
        <f>'[5]Sped FY 2021'!CO610</f>
        <v>0</v>
      </c>
      <c r="AT594" s="189">
        <f>'[5]Sped FY 2021'!CQ610</f>
        <v>0</v>
      </c>
    </row>
    <row r="595" spans="1:46" ht="15" x14ac:dyDescent="0.25">
      <c r="A595" s="194">
        <v>6088</v>
      </c>
      <c r="B595" s="194">
        <v>50</v>
      </c>
      <c r="C595" s="195" t="s">
        <v>665</v>
      </c>
      <c r="D595" s="167">
        <v>8</v>
      </c>
      <c r="E595" s="120">
        <f>'[4]Sped FY 2021'!AB611</f>
        <v>0</v>
      </c>
      <c r="F595" s="120">
        <f>'[4]Sped FY 2021'!AK611</f>
        <v>0</v>
      </c>
      <c r="G595" s="120">
        <f>'[4]Sped FY 2021'!BP611</f>
        <v>0</v>
      </c>
      <c r="H595" s="120">
        <f>-'[4]Sped FY 2021'!CI611</f>
        <v>0</v>
      </c>
      <c r="I595" s="120">
        <f>'[4]Sped FY 2021'!CB611</f>
        <v>0</v>
      </c>
      <c r="J595" s="120">
        <f>'[4]Sped FY 2021'!BF611-'[4]Sped FY 2021'!BI611</f>
        <v>0</v>
      </c>
      <c r="K595" s="120">
        <f>'[4]Sped FY 2021'!CJ611</f>
        <v>0</v>
      </c>
      <c r="L595" s="138">
        <f t="shared" si="86"/>
        <v>0</v>
      </c>
      <c r="M595" s="134">
        <f t="shared" si="87"/>
        <v>0</v>
      </c>
      <c r="N595" s="158">
        <v>6088</v>
      </c>
      <c r="O595" s="159">
        <v>50</v>
      </c>
      <c r="P595" s="14" t="s">
        <v>665</v>
      </c>
      <c r="Q595" s="14">
        <v>8</v>
      </c>
      <c r="R595" s="120">
        <v>0</v>
      </c>
      <c r="S595" s="120">
        <v>0</v>
      </c>
      <c r="T595" s="120">
        <v>0</v>
      </c>
      <c r="U595" s="120">
        <v>0</v>
      </c>
      <c r="V595" s="120">
        <v>0</v>
      </c>
      <c r="W595" s="138">
        <v>0</v>
      </c>
      <c r="Y595" s="19">
        <f t="shared" si="88"/>
        <v>0</v>
      </c>
      <c r="Z595" s="19">
        <f t="shared" si="88"/>
        <v>0</v>
      </c>
      <c r="AA595" s="19">
        <f t="shared" si="89"/>
        <v>0</v>
      </c>
      <c r="AB595" s="19">
        <f t="shared" si="90"/>
        <v>0</v>
      </c>
      <c r="AC595" s="19">
        <f t="shared" si="90"/>
        <v>0</v>
      </c>
      <c r="AD595" s="19">
        <f t="shared" si="90"/>
        <v>0</v>
      </c>
      <c r="AE595" s="19">
        <f t="shared" si="91"/>
        <v>0</v>
      </c>
      <c r="AF595" s="19">
        <f t="shared" si="92"/>
        <v>0</v>
      </c>
      <c r="AG595" s="112"/>
      <c r="AH595" s="117">
        <f>'[4]Sped FY 2021'!DZ611</f>
        <v>0</v>
      </c>
      <c r="AI595" s="19">
        <f t="shared" si="93"/>
        <v>0</v>
      </c>
      <c r="AJ595" s="19">
        <f t="shared" si="93"/>
        <v>0</v>
      </c>
      <c r="AK595" s="19">
        <f t="shared" si="93"/>
        <v>0</v>
      </c>
      <c r="AL595" s="19">
        <f t="shared" si="93"/>
        <v>0</v>
      </c>
      <c r="AM595" s="19">
        <f t="shared" si="93"/>
        <v>0</v>
      </c>
      <c r="AN595" s="19">
        <f t="shared" si="93"/>
        <v>0</v>
      </c>
      <c r="AO595" s="19">
        <f t="shared" si="93"/>
        <v>0</v>
      </c>
      <c r="AP595" s="19">
        <f t="shared" si="93"/>
        <v>0</v>
      </c>
      <c r="AQ595" s="118">
        <f>'[4]Sped FY 2021'!CR611</f>
        <v>0</v>
      </c>
      <c r="AR595" s="119">
        <f>'[4]Sped FY 2021'!CS611</f>
        <v>0</v>
      </c>
      <c r="AS595" s="188">
        <f>'[5]Sped FY 2021'!CO611</f>
        <v>0</v>
      </c>
      <c r="AT595" s="189">
        <f>'[5]Sped FY 2021'!CQ611</f>
        <v>0</v>
      </c>
    </row>
    <row r="596" spans="1:46" ht="15" x14ac:dyDescent="0.25">
      <c r="A596" s="194">
        <v>6090</v>
      </c>
      <c r="B596" s="194">
        <v>52</v>
      </c>
      <c r="C596" s="195" t="s">
        <v>704</v>
      </c>
      <c r="D596" s="157">
        <v>8</v>
      </c>
      <c r="E596" s="120">
        <f>'[4]Sped FY 2021'!AB612</f>
        <v>2116174.3638823312</v>
      </c>
      <c r="F596" s="120">
        <f>'[4]Sped FY 2021'!AK612</f>
        <v>3332637.8138576639</v>
      </c>
      <c r="G596" s="120">
        <f>'[4]Sped FY 2021'!BP612</f>
        <v>0</v>
      </c>
      <c r="H596" s="120">
        <f>-'[4]Sped FY 2021'!CI612</f>
        <v>0</v>
      </c>
      <c r="I596" s="120">
        <f>'[4]Sped FY 2021'!CB612</f>
        <v>0</v>
      </c>
      <c r="J596" s="120">
        <f>'[4]Sped FY 2021'!BF612-'[4]Sped FY 2021'!BI612</f>
        <v>5305166.6170349047</v>
      </c>
      <c r="K596" s="120">
        <f>'[4]Sped FY 2021'!CJ612</f>
        <v>0</v>
      </c>
      <c r="L596" s="138">
        <f t="shared" ref="L596:L602" si="94">SUM(E596:K596)</f>
        <v>10753978.794774899</v>
      </c>
      <c r="M596" s="134">
        <f t="shared" ref="M596:M603" si="95">N596-A596</f>
        <v>0</v>
      </c>
      <c r="N596" s="158">
        <v>6090</v>
      </c>
      <c r="O596" s="159">
        <v>52</v>
      </c>
      <c r="P596" s="14" t="s">
        <v>704</v>
      </c>
      <c r="Q596" s="14">
        <v>8</v>
      </c>
      <c r="R596" s="120">
        <v>1896142.1205867047</v>
      </c>
      <c r="S596" s="120">
        <v>3455855.8701032149</v>
      </c>
      <c r="T596" s="120">
        <v>0</v>
      </c>
      <c r="U596" s="120">
        <v>0</v>
      </c>
      <c r="V596" s="120">
        <v>5401980.8040849799</v>
      </c>
      <c r="W596" s="138">
        <v>10753978.794774899</v>
      </c>
      <c r="Y596" s="19">
        <f t="shared" ref="Y596:Z603" si="96">E596-R596</f>
        <v>220032.24329562648</v>
      </c>
      <c r="Z596" s="19">
        <f t="shared" si="96"/>
        <v>-123218.05624555098</v>
      </c>
      <c r="AA596" s="19">
        <f t="shared" ref="AA596:AA603" si="97">G596</f>
        <v>0</v>
      </c>
      <c r="AB596" s="19">
        <f t="shared" ref="AB596:AD603" si="98">H596-T596</f>
        <v>0</v>
      </c>
      <c r="AC596" s="19">
        <f t="shared" si="98"/>
        <v>0</v>
      </c>
      <c r="AD596" s="19">
        <f t="shared" si="98"/>
        <v>-96814.18705007527</v>
      </c>
      <c r="AE596" s="19">
        <f t="shared" ref="AE596:AE603" si="99">K596</f>
        <v>0</v>
      </c>
      <c r="AF596" s="19">
        <f t="shared" ref="AF596:AF603" si="100">L596-W596</f>
        <v>0</v>
      </c>
      <c r="AG596" s="112"/>
      <c r="AH596" s="117">
        <f>'[4]Sped FY 2021'!DZ612</f>
        <v>0</v>
      </c>
      <c r="AI596" s="19">
        <f t="shared" si="93"/>
        <v>0</v>
      </c>
      <c r="AJ596" s="19">
        <f t="shared" si="93"/>
        <v>0</v>
      </c>
      <c r="AK596" s="19">
        <f t="shared" si="93"/>
        <v>0</v>
      </c>
      <c r="AL596" s="19">
        <f t="shared" si="93"/>
        <v>0</v>
      </c>
      <c r="AM596" s="19">
        <f t="shared" si="93"/>
        <v>0</v>
      </c>
      <c r="AN596" s="19">
        <f t="shared" si="93"/>
        <v>0</v>
      </c>
      <c r="AO596" s="19">
        <f t="shared" si="93"/>
        <v>0</v>
      </c>
      <c r="AP596" s="19">
        <f t="shared" si="93"/>
        <v>0</v>
      </c>
      <c r="AQ596" s="118">
        <f>'[4]Sped FY 2021'!CR612</f>
        <v>0</v>
      </c>
      <c r="AR596" s="119">
        <f>'[4]Sped FY 2021'!CS612</f>
        <v>0</v>
      </c>
      <c r="AS596" s="188">
        <f>'[5]Sped FY 2021'!CO612</f>
        <v>0.57299883947193075</v>
      </c>
      <c r="AT596" s="189">
        <f>'[5]Sped FY 2021'!CQ612</f>
        <v>0.57299883947193075</v>
      </c>
    </row>
    <row r="597" spans="1:46" ht="15" x14ac:dyDescent="0.25">
      <c r="A597" s="194">
        <v>6094</v>
      </c>
      <c r="B597" s="194">
        <v>52</v>
      </c>
      <c r="C597" s="195" t="s">
        <v>705</v>
      </c>
      <c r="D597" s="157">
        <v>8</v>
      </c>
      <c r="E597" s="120">
        <f>'[4]Sped FY 2021'!AB613</f>
        <v>1103388.1758111017</v>
      </c>
      <c r="F597" s="120">
        <f>'[4]Sped FY 2021'!AK613</f>
        <v>1803335.6669143427</v>
      </c>
      <c r="G597" s="120">
        <f>'[4]Sped FY 2021'!BP613</f>
        <v>0</v>
      </c>
      <c r="H597" s="120">
        <f>-'[4]Sped FY 2021'!CI613</f>
        <v>0</v>
      </c>
      <c r="I597" s="120">
        <f>'[4]Sped FY 2021'!CB613</f>
        <v>0</v>
      </c>
      <c r="J597" s="120">
        <f>'[4]Sped FY 2021'!BF613-'[4]Sped FY 2021'!BI613</f>
        <v>2773592.6981247133</v>
      </c>
      <c r="K597" s="120">
        <f>'[4]Sped FY 2021'!CJ613</f>
        <v>0</v>
      </c>
      <c r="L597" s="138">
        <f t="shared" si="94"/>
        <v>5680316.5408501578</v>
      </c>
      <c r="M597" s="134">
        <f t="shared" si="95"/>
        <v>0</v>
      </c>
      <c r="N597" s="158">
        <v>6094</v>
      </c>
      <c r="O597" s="159">
        <v>52</v>
      </c>
      <c r="P597" s="14" t="s">
        <v>705</v>
      </c>
      <c r="Q597" s="14">
        <v>8</v>
      </c>
      <c r="R597" s="120">
        <v>1030009.8124795869</v>
      </c>
      <c r="S597" s="120">
        <v>1844427.5503799911</v>
      </c>
      <c r="T597" s="120">
        <v>0</v>
      </c>
      <c r="U597" s="120">
        <v>0</v>
      </c>
      <c r="V597" s="120">
        <v>2805879.17799058</v>
      </c>
      <c r="W597" s="138">
        <v>5680316.5408501578</v>
      </c>
      <c r="Y597" s="19">
        <f t="shared" si="96"/>
        <v>73378.36333151476</v>
      </c>
      <c r="Z597" s="19">
        <f t="shared" si="96"/>
        <v>-41091.883465648396</v>
      </c>
      <c r="AA597" s="19">
        <f t="shared" si="97"/>
        <v>0</v>
      </c>
      <c r="AB597" s="19">
        <f t="shared" si="98"/>
        <v>0</v>
      </c>
      <c r="AC597" s="19">
        <f t="shared" si="98"/>
        <v>0</v>
      </c>
      <c r="AD597" s="19">
        <f t="shared" si="98"/>
        <v>-32286.479865866713</v>
      </c>
      <c r="AE597" s="19">
        <f t="shared" si="99"/>
        <v>0</v>
      </c>
      <c r="AF597" s="19">
        <f t="shared" si="100"/>
        <v>0</v>
      </c>
      <c r="AG597" s="112"/>
      <c r="AH597" s="117">
        <f>'[4]Sped FY 2021'!DZ613</f>
        <v>0</v>
      </c>
      <c r="AI597" s="19">
        <f t="shared" si="93"/>
        <v>0</v>
      </c>
      <c r="AJ597" s="19">
        <f t="shared" si="93"/>
        <v>0</v>
      </c>
      <c r="AK597" s="19">
        <f t="shared" si="93"/>
        <v>0</v>
      </c>
      <c r="AL597" s="19">
        <f t="shared" si="93"/>
        <v>0</v>
      </c>
      <c r="AM597" s="19">
        <f t="shared" si="93"/>
        <v>0</v>
      </c>
      <c r="AN597" s="19">
        <f t="shared" si="93"/>
        <v>0</v>
      </c>
      <c r="AO597" s="19">
        <f t="shared" si="93"/>
        <v>0</v>
      </c>
      <c r="AP597" s="19">
        <f t="shared" si="93"/>
        <v>0</v>
      </c>
      <c r="AQ597" s="118">
        <f>'[4]Sped FY 2021'!CR613</f>
        <v>0</v>
      </c>
      <c r="AR597" s="119">
        <f>'[4]Sped FY 2021'!CS613</f>
        <v>0</v>
      </c>
      <c r="AS597" s="188">
        <f>'[5]Sped FY 2021'!CO613</f>
        <v>0.56516848482894644</v>
      </c>
      <c r="AT597" s="189">
        <f>'[5]Sped FY 2021'!CQ613</f>
        <v>0.56516848482894644</v>
      </c>
    </row>
    <row r="598" spans="1:46" ht="15" x14ac:dyDescent="0.25">
      <c r="A598" s="194">
        <v>6095</v>
      </c>
      <c r="B598" s="194">
        <v>52</v>
      </c>
      <c r="C598" s="195" t="s">
        <v>706</v>
      </c>
      <c r="D598" s="157">
        <v>8</v>
      </c>
      <c r="E598" s="120">
        <f>'[4]Sped FY 2021'!AB614</f>
        <v>474524.79974056594</v>
      </c>
      <c r="F598" s="120">
        <f>'[4]Sped FY 2021'!AK614</f>
        <v>973340.17663740821</v>
      </c>
      <c r="G598" s="120">
        <f>'[4]Sped FY 2021'!BP614</f>
        <v>0</v>
      </c>
      <c r="H598" s="120">
        <f>-'[4]Sped FY 2021'!CI614</f>
        <v>0</v>
      </c>
      <c r="I598" s="120">
        <f>'[4]Sped FY 2021'!CB614</f>
        <v>0</v>
      </c>
      <c r="J598" s="120">
        <f>'[4]Sped FY 2021'!BF614-'[4]Sped FY 2021'!BI614</f>
        <v>1307416.0784215545</v>
      </c>
      <c r="K598" s="120">
        <f>'[4]Sped FY 2021'!CJ614</f>
        <v>0</v>
      </c>
      <c r="L598" s="138">
        <f t="shared" si="94"/>
        <v>2755281.0547995288</v>
      </c>
      <c r="M598" s="134">
        <f t="shared" si="95"/>
        <v>0</v>
      </c>
      <c r="N598" s="158">
        <v>6095</v>
      </c>
      <c r="O598" s="159">
        <v>52</v>
      </c>
      <c r="P598" s="14" t="s">
        <v>706</v>
      </c>
      <c r="Q598" s="14">
        <v>8</v>
      </c>
      <c r="R598" s="120">
        <v>440804.87018170732</v>
      </c>
      <c r="S598" s="120">
        <v>992223.33719036903</v>
      </c>
      <c r="T598" s="120">
        <v>0</v>
      </c>
      <c r="U598" s="120">
        <v>0</v>
      </c>
      <c r="V598" s="120">
        <v>1322252.8474274524</v>
      </c>
      <c r="W598" s="138">
        <v>2755281.0547995288</v>
      </c>
      <c r="Y598" s="19">
        <f t="shared" si="96"/>
        <v>33719.929558858625</v>
      </c>
      <c r="Z598" s="19">
        <f t="shared" si="96"/>
        <v>-18883.16055296082</v>
      </c>
      <c r="AA598" s="19">
        <f t="shared" si="97"/>
        <v>0</v>
      </c>
      <c r="AB598" s="19">
        <f t="shared" si="98"/>
        <v>0</v>
      </c>
      <c r="AC598" s="19">
        <f t="shared" si="98"/>
        <v>0</v>
      </c>
      <c r="AD598" s="19">
        <f t="shared" si="98"/>
        <v>-14836.769005897921</v>
      </c>
      <c r="AE598" s="19">
        <f t="shared" si="99"/>
        <v>0</v>
      </c>
      <c r="AF598" s="19">
        <f t="shared" si="100"/>
        <v>0</v>
      </c>
      <c r="AG598" s="112"/>
      <c r="AH598" s="117">
        <f>'[4]Sped FY 2021'!DZ614</f>
        <v>0</v>
      </c>
      <c r="AI598" s="19">
        <f t="shared" si="93"/>
        <v>0</v>
      </c>
      <c r="AJ598" s="19">
        <f t="shared" si="93"/>
        <v>0</v>
      </c>
      <c r="AK598" s="19">
        <f t="shared" si="93"/>
        <v>0</v>
      </c>
      <c r="AL598" s="19">
        <f t="shared" si="93"/>
        <v>0</v>
      </c>
      <c r="AM598" s="19">
        <f t="shared" si="93"/>
        <v>0</v>
      </c>
      <c r="AN598" s="19">
        <f t="shared" si="93"/>
        <v>0</v>
      </c>
      <c r="AO598" s="19">
        <f t="shared" si="93"/>
        <v>0</v>
      </c>
      <c r="AP598" s="19">
        <f t="shared" si="93"/>
        <v>0</v>
      </c>
      <c r="AQ598" s="118">
        <f>'[4]Sped FY 2021'!CR614</f>
        <v>0</v>
      </c>
      <c r="AR598" s="119">
        <f>'[4]Sped FY 2021'!CS614</f>
        <v>0</v>
      </c>
      <c r="AS598" s="188">
        <f>'[5]Sped FY 2021'!CO614</f>
        <v>0.56408531307540755</v>
      </c>
      <c r="AT598" s="189">
        <f>'[5]Sped FY 2021'!CQ614</f>
        <v>0.56408531307540755</v>
      </c>
    </row>
    <row r="599" spans="1:46" ht="15" x14ac:dyDescent="0.25">
      <c r="A599" s="194">
        <v>6096</v>
      </c>
      <c r="B599" s="194">
        <v>52</v>
      </c>
      <c r="C599" s="195" t="s">
        <v>707</v>
      </c>
      <c r="D599" s="157">
        <v>8</v>
      </c>
      <c r="E599" s="120">
        <f>'[4]Sped FY 2021'!AB615</f>
        <v>246036.62680177417</v>
      </c>
      <c r="F599" s="120">
        <f>'[4]Sped FY 2021'!AK615</f>
        <v>194881.4860479811</v>
      </c>
      <c r="G599" s="120">
        <f>'[4]Sped FY 2021'!BP615</f>
        <v>0</v>
      </c>
      <c r="H599" s="120">
        <f>-'[4]Sped FY 2021'!CI615</f>
        <v>0</v>
      </c>
      <c r="I599" s="120">
        <f>'[4]Sped FY 2021'!CB615</f>
        <v>0</v>
      </c>
      <c r="J599" s="120">
        <f>'[4]Sped FY 2021'!BF615-'[4]Sped FY 2021'!BI615</f>
        <v>338139.57079051918</v>
      </c>
      <c r="K599" s="120">
        <f>'[4]Sped FY 2021'!CJ615</f>
        <v>0</v>
      </c>
      <c r="L599" s="138">
        <f t="shared" si="94"/>
        <v>779057.68364027445</v>
      </c>
      <c r="M599" s="134">
        <f t="shared" si="95"/>
        <v>0</v>
      </c>
      <c r="N599" s="158">
        <v>6096</v>
      </c>
      <c r="O599" s="159">
        <v>52</v>
      </c>
      <c r="P599" s="14" t="s">
        <v>707</v>
      </c>
      <c r="Q599" s="14">
        <v>8</v>
      </c>
      <c r="R599" s="120">
        <v>246036.62680177417</v>
      </c>
      <c r="S599" s="120">
        <v>194881.4860479811</v>
      </c>
      <c r="T599" s="120">
        <v>0</v>
      </c>
      <c r="U599" s="120">
        <v>0</v>
      </c>
      <c r="V599" s="120">
        <v>338139.57079051918</v>
      </c>
      <c r="W599" s="138">
        <v>779057.68364027445</v>
      </c>
      <c r="Y599" s="19">
        <f t="shared" si="96"/>
        <v>0</v>
      </c>
      <c r="Z599" s="19">
        <f t="shared" si="96"/>
        <v>0</v>
      </c>
      <c r="AA599" s="19">
        <f t="shared" si="97"/>
        <v>0</v>
      </c>
      <c r="AB599" s="19">
        <f t="shared" si="98"/>
        <v>0</v>
      </c>
      <c r="AC599" s="19">
        <f t="shared" si="98"/>
        <v>0</v>
      </c>
      <c r="AD599" s="19">
        <f t="shared" si="98"/>
        <v>0</v>
      </c>
      <c r="AE599" s="19">
        <f t="shared" si="99"/>
        <v>0</v>
      </c>
      <c r="AF599" s="19">
        <f t="shared" si="100"/>
        <v>0</v>
      </c>
      <c r="AG599" s="112"/>
      <c r="AH599" s="117">
        <f>'[4]Sped FY 2021'!DZ615</f>
        <v>0</v>
      </c>
      <c r="AI599" s="19">
        <f t="shared" si="93"/>
        <v>0</v>
      </c>
      <c r="AJ599" s="19">
        <f t="shared" si="93"/>
        <v>0</v>
      </c>
      <c r="AK599" s="19">
        <f t="shared" si="93"/>
        <v>0</v>
      </c>
      <c r="AL599" s="19">
        <f t="shared" si="93"/>
        <v>0</v>
      </c>
      <c r="AM599" s="19">
        <f t="shared" si="93"/>
        <v>0</v>
      </c>
      <c r="AN599" s="19">
        <f t="shared" si="93"/>
        <v>0</v>
      </c>
      <c r="AO599" s="19">
        <f t="shared" si="93"/>
        <v>0</v>
      </c>
      <c r="AP599" s="19">
        <f t="shared" si="93"/>
        <v>0</v>
      </c>
      <c r="AQ599" s="118">
        <f>'[4]Sped FY 2021'!CR615</f>
        <v>0</v>
      </c>
      <c r="AR599" s="119">
        <f>'[4]Sped FY 2021'!CS615</f>
        <v>0</v>
      </c>
      <c r="AS599" s="188">
        <f>'[5]Sped FY 2021'!CO615</f>
        <v>0.7207162507224758</v>
      </c>
      <c r="AT599" s="189">
        <f>'[5]Sped FY 2021'!CQ615</f>
        <v>0.7207162507224758</v>
      </c>
    </row>
    <row r="600" spans="1:46" ht="15" x14ac:dyDescent="0.25">
      <c r="A600" s="194">
        <v>6383</v>
      </c>
      <c r="B600" s="194">
        <v>61</v>
      </c>
      <c r="C600" s="195" t="s">
        <v>708</v>
      </c>
      <c r="D600" s="157">
        <v>8</v>
      </c>
      <c r="E600" s="120">
        <f>'[4]Sped FY 2021'!AB616</f>
        <v>1200608.0734279347</v>
      </c>
      <c r="F600" s="120">
        <f>'[4]Sped FY 2021'!AK616</f>
        <v>743446.93217060354</v>
      </c>
      <c r="G600" s="120">
        <f>'[4]Sped FY 2021'!BP616</f>
        <v>0</v>
      </c>
      <c r="H600" s="120">
        <f>-'[4]Sped FY 2021'!CI616</f>
        <v>0</v>
      </c>
      <c r="I600" s="120">
        <f>'[4]Sped FY 2021'!CB616</f>
        <v>0</v>
      </c>
      <c r="J600" s="120">
        <f>'[4]Sped FY 2021'!BF616-'[4]Sped FY 2021'!BI616</f>
        <v>1779924.9906630004</v>
      </c>
      <c r="K600" s="120">
        <f>'[4]Sped FY 2021'!CJ616</f>
        <v>0</v>
      </c>
      <c r="L600" s="138">
        <f t="shared" si="94"/>
        <v>3723979.9962615385</v>
      </c>
      <c r="M600" s="134">
        <f t="shared" si="95"/>
        <v>0</v>
      </c>
      <c r="N600" s="158">
        <v>6383</v>
      </c>
      <c r="O600" s="159">
        <v>61</v>
      </c>
      <c r="P600" s="14" t="s">
        <v>708</v>
      </c>
      <c r="Q600" s="14">
        <v>8</v>
      </c>
      <c r="R600" s="120">
        <v>1102197.0910974171</v>
      </c>
      <c r="S600" s="120">
        <v>798557.0822756933</v>
      </c>
      <c r="T600" s="120">
        <v>0</v>
      </c>
      <c r="U600" s="120">
        <v>0</v>
      </c>
      <c r="V600" s="120">
        <v>1823225.8228884281</v>
      </c>
      <c r="W600" s="138">
        <v>3723979.9962615385</v>
      </c>
      <c r="Y600" s="19">
        <f t="shared" si="96"/>
        <v>98410.982330517611</v>
      </c>
      <c r="Z600" s="19">
        <f t="shared" si="96"/>
        <v>-55110.150105089764</v>
      </c>
      <c r="AA600" s="19">
        <f t="shared" si="97"/>
        <v>0</v>
      </c>
      <c r="AB600" s="19">
        <f t="shared" si="98"/>
        <v>0</v>
      </c>
      <c r="AC600" s="19">
        <f t="shared" si="98"/>
        <v>0</v>
      </c>
      <c r="AD600" s="19">
        <f t="shared" si="98"/>
        <v>-43300.83222542773</v>
      </c>
      <c r="AE600" s="19">
        <f t="shared" si="99"/>
        <v>0</v>
      </c>
      <c r="AF600" s="19">
        <f t="shared" si="100"/>
        <v>0</v>
      </c>
      <c r="AG600" s="112"/>
      <c r="AH600" s="117">
        <f>'[4]Sped FY 2021'!DZ616</f>
        <v>0</v>
      </c>
      <c r="AI600" s="19">
        <f t="shared" si="93"/>
        <v>0</v>
      </c>
      <c r="AJ600" s="19">
        <f t="shared" si="93"/>
        <v>0</v>
      </c>
      <c r="AK600" s="19">
        <f t="shared" si="93"/>
        <v>0</v>
      </c>
      <c r="AL600" s="19">
        <f t="shared" si="93"/>
        <v>0</v>
      </c>
      <c r="AM600" s="19">
        <f t="shared" si="93"/>
        <v>0</v>
      </c>
      <c r="AN600" s="19">
        <f t="shared" si="93"/>
        <v>0</v>
      </c>
      <c r="AO600" s="19">
        <f t="shared" si="93"/>
        <v>0</v>
      </c>
      <c r="AP600" s="19">
        <f t="shared" si="93"/>
        <v>0</v>
      </c>
      <c r="AQ600" s="118">
        <f>'[4]Sped FY 2021'!CR616</f>
        <v>0</v>
      </c>
      <c r="AR600" s="119">
        <f>'[4]Sped FY 2021'!CS616</f>
        <v>0</v>
      </c>
      <c r="AS600" s="188">
        <f>'[5]Sped FY 2021'!CO616</f>
        <v>0.59993661818035049</v>
      </c>
      <c r="AT600" s="189">
        <f>'[5]Sped FY 2021'!CQ616</f>
        <v>0.59993661818035049</v>
      </c>
    </row>
    <row r="601" spans="1:46" ht="15" x14ac:dyDescent="0.25">
      <c r="A601" s="194">
        <v>6979</v>
      </c>
      <c r="B601" s="194">
        <v>61</v>
      </c>
      <c r="C601" s="195" t="s">
        <v>709</v>
      </c>
      <c r="D601" s="167">
        <v>8</v>
      </c>
      <c r="E601" s="120">
        <f>'[4]Sped FY 2021'!AB617</f>
        <v>761156.68230527663</v>
      </c>
      <c r="F601" s="120">
        <f>'[4]Sped FY 2021'!AK617</f>
        <v>327130.11161891645</v>
      </c>
      <c r="G601" s="120">
        <f>'[4]Sped FY 2021'!BP617</f>
        <v>0</v>
      </c>
      <c r="H601" s="120">
        <f>-'[4]Sped FY 2021'!CI617</f>
        <v>0</v>
      </c>
      <c r="I601" s="120">
        <f>'[4]Sped FY 2021'!CB617</f>
        <v>0</v>
      </c>
      <c r="J601" s="120">
        <f>'[4]Sped FY 2021'!BF617-'[4]Sped FY 2021'!BI617</f>
        <v>999198.55356859253</v>
      </c>
      <c r="K601" s="120">
        <f>'[4]Sped FY 2021'!CJ617</f>
        <v>0</v>
      </c>
      <c r="L601" s="138">
        <f t="shared" si="94"/>
        <v>2087485.3474927857</v>
      </c>
      <c r="M601" s="134">
        <f t="shared" si="95"/>
        <v>0</v>
      </c>
      <c r="N601" s="158">
        <v>6979</v>
      </c>
      <c r="O601" s="159">
        <v>61</v>
      </c>
      <c r="P601" s="14" t="s">
        <v>709</v>
      </c>
      <c r="Q601" s="14">
        <v>8</v>
      </c>
      <c r="R601" s="120">
        <v>683530.32415886084</v>
      </c>
      <c r="S601" s="120">
        <v>370600.87218090933</v>
      </c>
      <c r="T601" s="120">
        <v>0</v>
      </c>
      <c r="U601" s="120">
        <v>0</v>
      </c>
      <c r="V601" s="120">
        <v>1033354.1511530154</v>
      </c>
      <c r="W601" s="138">
        <v>2087485.3474927857</v>
      </c>
      <c r="Y601" s="19">
        <f t="shared" si="96"/>
        <v>77626.358146415791</v>
      </c>
      <c r="Z601" s="19">
        <f t="shared" si="96"/>
        <v>-43470.76056199288</v>
      </c>
      <c r="AA601" s="19">
        <f t="shared" si="97"/>
        <v>0</v>
      </c>
      <c r="AB601" s="19">
        <f t="shared" si="98"/>
        <v>0</v>
      </c>
      <c r="AC601" s="19">
        <f t="shared" si="98"/>
        <v>0</v>
      </c>
      <c r="AD601" s="19">
        <f t="shared" si="98"/>
        <v>-34155.597584422911</v>
      </c>
      <c r="AE601" s="19">
        <f t="shared" si="99"/>
        <v>0</v>
      </c>
      <c r="AF601" s="19">
        <f t="shared" si="100"/>
        <v>0</v>
      </c>
      <c r="AG601" s="112"/>
      <c r="AH601" s="117">
        <f>'[4]Sped FY 2021'!DZ617</f>
        <v>0</v>
      </c>
      <c r="AI601" s="19">
        <f t="shared" si="93"/>
        <v>0</v>
      </c>
      <c r="AJ601" s="19">
        <f t="shared" si="93"/>
        <v>0</v>
      </c>
      <c r="AK601" s="19">
        <f t="shared" si="93"/>
        <v>0</v>
      </c>
      <c r="AL601" s="19">
        <f t="shared" si="93"/>
        <v>0</v>
      </c>
      <c r="AM601" s="19">
        <f t="shared" si="93"/>
        <v>0</v>
      </c>
      <c r="AN601" s="19">
        <f t="shared" si="93"/>
        <v>0</v>
      </c>
      <c r="AO601" s="19">
        <f t="shared" si="93"/>
        <v>0</v>
      </c>
      <c r="AP601" s="19">
        <f t="shared" si="93"/>
        <v>0</v>
      </c>
      <c r="AQ601" s="118">
        <f>'[4]Sped FY 2021'!CR617</f>
        <v>0</v>
      </c>
      <c r="AR601" s="119">
        <f>'[4]Sped FY 2021'!CS617</f>
        <v>0</v>
      </c>
      <c r="AS601" s="188">
        <f>'[5]Sped FY 2021'!CO617</f>
        <v>0.60980602592162259</v>
      </c>
      <c r="AT601" s="189">
        <f>'[5]Sped FY 2021'!CQ617</f>
        <v>0.60980602592162259</v>
      </c>
    </row>
    <row r="602" spans="1:46" ht="15" x14ac:dyDescent="0.25">
      <c r="A602" s="194">
        <v>9001</v>
      </c>
      <c r="B602" s="194">
        <v>38</v>
      </c>
      <c r="C602" s="195" t="s">
        <v>710</v>
      </c>
      <c r="D602" s="167">
        <v>8</v>
      </c>
      <c r="E602" s="120">
        <f>'[4]Sped FY 2021'!AB618</f>
        <v>0</v>
      </c>
      <c r="F602" s="120">
        <f>'[4]Sped FY 2021'!AK618</f>
        <v>0</v>
      </c>
      <c r="G602" s="120">
        <f>'[4]Sped FY 2021'!BP618</f>
        <v>0</v>
      </c>
      <c r="H602" s="120">
        <f>-'[4]Sped FY 2021'!CI618</f>
        <v>0</v>
      </c>
      <c r="I602" s="120">
        <f>'[4]Sped FY 2021'!CB618</f>
        <v>0</v>
      </c>
      <c r="J602" s="120">
        <f>'[4]Sped FY 2021'!BF618-'[4]Sped FY 2021'!BI618</f>
        <v>0</v>
      </c>
      <c r="K602" s="120">
        <f>'[4]Sped FY 2021'!CJ618</f>
        <v>0</v>
      </c>
      <c r="L602" s="138">
        <f t="shared" si="94"/>
        <v>0</v>
      </c>
      <c r="M602" s="134">
        <f t="shared" si="95"/>
        <v>0</v>
      </c>
      <c r="N602" s="158">
        <v>9001</v>
      </c>
      <c r="O602" s="159">
        <v>38</v>
      </c>
      <c r="P602" s="14" t="s">
        <v>710</v>
      </c>
      <c r="Q602" s="14">
        <v>8</v>
      </c>
      <c r="R602" s="120">
        <v>0</v>
      </c>
      <c r="S602" s="120">
        <v>0</v>
      </c>
      <c r="T602" s="120">
        <v>0</v>
      </c>
      <c r="U602" s="120">
        <v>0</v>
      </c>
      <c r="V602" s="120">
        <v>0</v>
      </c>
      <c r="W602" s="138">
        <v>0</v>
      </c>
      <c r="Y602" s="19">
        <f t="shared" si="96"/>
        <v>0</v>
      </c>
      <c r="Z602" s="19">
        <f t="shared" si="96"/>
        <v>0</v>
      </c>
      <c r="AA602" s="19">
        <f t="shared" si="97"/>
        <v>0</v>
      </c>
      <c r="AB602" s="19">
        <f t="shared" si="98"/>
        <v>0</v>
      </c>
      <c r="AC602" s="19">
        <f t="shared" si="98"/>
        <v>0</v>
      </c>
      <c r="AD602" s="19">
        <f t="shared" si="98"/>
        <v>0</v>
      </c>
      <c r="AE602" s="19">
        <f t="shared" si="99"/>
        <v>0</v>
      </c>
      <c r="AF602" s="19">
        <f t="shared" si="100"/>
        <v>0</v>
      </c>
      <c r="AG602" s="112"/>
      <c r="AH602" s="117">
        <f>'[4]Sped FY 2021'!DZ618</f>
        <v>0</v>
      </c>
      <c r="AI602" s="19">
        <f t="shared" si="93"/>
        <v>0</v>
      </c>
      <c r="AJ602" s="19">
        <f t="shared" si="93"/>
        <v>0</v>
      </c>
      <c r="AK602" s="19">
        <f t="shared" si="93"/>
        <v>0</v>
      </c>
      <c r="AL602" s="19">
        <f t="shared" si="93"/>
        <v>0</v>
      </c>
      <c r="AM602" s="19">
        <f t="shared" si="93"/>
        <v>0</v>
      </c>
      <c r="AN602" s="19">
        <f t="shared" si="93"/>
        <v>0</v>
      </c>
      <c r="AO602" s="19">
        <f t="shared" si="93"/>
        <v>0</v>
      </c>
      <c r="AP602" s="19">
        <f t="shared" si="93"/>
        <v>0</v>
      </c>
      <c r="AQ602" s="118">
        <f>'[4]Sped FY 2021'!CR618</f>
        <v>0</v>
      </c>
      <c r="AR602" s="119">
        <f>'[4]Sped FY 2021'!CS618</f>
        <v>0</v>
      </c>
      <c r="AS602" s="188">
        <f>'[5]Sped FY 2021'!CO618</f>
        <v>0</v>
      </c>
      <c r="AT602" s="189">
        <f>'[5]Sped FY 2021'!CQ618</f>
        <v>0</v>
      </c>
    </row>
    <row r="603" spans="1:46" ht="15.75" thickBot="1" x14ac:dyDescent="0.3">
      <c r="C603" s="141" t="s">
        <v>715</v>
      </c>
      <c r="D603" s="9">
        <v>9</v>
      </c>
      <c r="E603" s="120"/>
      <c r="F603" s="120"/>
      <c r="G603" s="120"/>
      <c r="H603" s="120"/>
      <c r="I603" s="120"/>
      <c r="J603" s="120"/>
      <c r="K603" s="120"/>
      <c r="L603" s="138"/>
      <c r="M603" s="134">
        <f t="shared" si="95"/>
        <v>0</v>
      </c>
      <c r="N603" s="80"/>
      <c r="O603" s="14"/>
      <c r="P603" s="14" t="s">
        <v>717</v>
      </c>
      <c r="Q603" s="14"/>
      <c r="R603" s="22"/>
      <c r="S603" s="94"/>
      <c r="T603" s="94">
        <v>-213297.68349007517</v>
      </c>
      <c r="U603" s="94">
        <v>-1307026.3363814056</v>
      </c>
      <c r="V603" s="94"/>
      <c r="W603" s="184">
        <v>-1520324.0198712349</v>
      </c>
      <c r="Y603" s="19">
        <f t="shared" si="96"/>
        <v>0</v>
      </c>
      <c r="Z603" s="19">
        <f t="shared" si="96"/>
        <v>0</v>
      </c>
      <c r="AA603" s="19">
        <f t="shared" si="97"/>
        <v>0</v>
      </c>
      <c r="AB603" s="19">
        <f t="shared" si="98"/>
        <v>213297.68349007517</v>
      </c>
      <c r="AC603" s="19">
        <f t="shared" si="98"/>
        <v>1307026.3363814056</v>
      </c>
      <c r="AD603" s="19">
        <f t="shared" si="98"/>
        <v>0</v>
      </c>
      <c r="AE603" s="19">
        <f t="shared" si="99"/>
        <v>0</v>
      </c>
      <c r="AF603" s="19">
        <f t="shared" si="100"/>
        <v>1520324.0198712349</v>
      </c>
      <c r="AG603" s="112"/>
      <c r="AH603" s="117">
        <f>'[4]Sped FY 2021'!DZ619</f>
        <v>0</v>
      </c>
      <c r="AS603" s="188">
        <v>0</v>
      </c>
      <c r="AT603" s="189">
        <v>0</v>
      </c>
    </row>
    <row r="604" spans="1:46" x14ac:dyDescent="0.25">
      <c r="E604" s="120"/>
      <c r="F604" s="120"/>
      <c r="G604" s="120"/>
      <c r="H604" s="120"/>
      <c r="I604" s="120"/>
      <c r="J604" s="120"/>
      <c r="K604" s="120"/>
      <c r="L604" s="138"/>
      <c r="M604" s="134"/>
      <c r="N604" s="80"/>
      <c r="O604" s="14"/>
      <c r="P604" s="14"/>
      <c r="Q604" s="14"/>
      <c r="R604" s="22">
        <v>1293541147.1598003</v>
      </c>
      <c r="S604" s="94">
        <v>400487793.92432421</v>
      </c>
      <c r="T604" s="94">
        <v>-8591240.2889253646</v>
      </c>
      <c r="U604" s="94">
        <v>34866248.10654939</v>
      </c>
      <c r="V604" s="94">
        <v>0</v>
      </c>
      <c r="W604" s="184">
        <f>SUM(R604:V604)</f>
        <v>1720303948.9017487</v>
      </c>
      <c r="AS604" s="188"/>
      <c r="AT604" s="189"/>
    </row>
    <row r="605" spans="1:46" x14ac:dyDescent="0.25">
      <c r="E605" s="120"/>
      <c r="F605" s="120"/>
      <c r="G605" s="120"/>
      <c r="J605" s="120"/>
      <c r="K605" s="120"/>
      <c r="L605" s="138"/>
      <c r="M605" s="134"/>
      <c r="N605" s="80"/>
      <c r="O605" s="14"/>
      <c r="P605" s="14"/>
      <c r="Q605" s="14"/>
      <c r="R605" s="95">
        <f t="shared" ref="R605:S605" si="101">R604-R8</f>
        <v>0</v>
      </c>
      <c r="S605" s="95">
        <f t="shared" si="101"/>
        <v>0</v>
      </c>
      <c r="T605" s="95"/>
      <c r="U605" s="95"/>
      <c r="V605" s="95"/>
      <c r="W605" s="184"/>
      <c r="AS605" s="188"/>
      <c r="AT605" s="189"/>
    </row>
    <row r="606" spans="1:46" x14ac:dyDescent="0.25">
      <c r="E606" s="120"/>
      <c r="F606" s="120"/>
      <c r="G606" s="120"/>
      <c r="H606" s="120"/>
      <c r="I606" s="120"/>
      <c r="J606" s="120"/>
      <c r="K606" s="120"/>
      <c r="L606" s="138"/>
      <c r="M606" s="134"/>
      <c r="N606" s="80"/>
      <c r="O606" s="14"/>
      <c r="P606" s="14"/>
      <c r="Q606" s="14"/>
      <c r="R606" s="22"/>
      <c r="S606" s="94"/>
      <c r="T606" s="94"/>
      <c r="U606" s="94"/>
      <c r="V606" s="94"/>
      <c r="W606" s="184"/>
      <c r="AS606" s="188"/>
      <c r="AT606" s="189"/>
    </row>
    <row r="607" spans="1:46" x14ac:dyDescent="0.25">
      <c r="E607" s="120"/>
      <c r="F607" s="120"/>
      <c r="G607" s="120"/>
      <c r="H607" s="120"/>
      <c r="I607" s="120"/>
      <c r="J607" s="120"/>
      <c r="K607" s="120"/>
      <c r="L607" s="138"/>
      <c r="M607" s="134"/>
      <c r="N607" s="80"/>
      <c r="O607" s="14"/>
      <c r="P607" s="14"/>
      <c r="Q607" s="14"/>
      <c r="R607" s="22"/>
      <c r="S607" s="94"/>
      <c r="T607" s="94"/>
      <c r="U607" s="94"/>
      <c r="V607" s="94"/>
      <c r="W607" s="184"/>
      <c r="AS607" s="188"/>
      <c r="AT607" s="189"/>
    </row>
    <row r="608" spans="1:46" x14ac:dyDescent="0.25">
      <c r="E608" s="120"/>
      <c r="F608" s="120"/>
      <c r="G608" s="120"/>
      <c r="H608" s="120"/>
      <c r="I608" s="120"/>
      <c r="J608" s="120"/>
      <c r="K608" s="120"/>
      <c r="L608" s="138"/>
      <c r="M608" s="134"/>
      <c r="N608" s="80"/>
      <c r="O608" s="14"/>
      <c r="P608" s="14"/>
      <c r="Q608" s="14"/>
      <c r="R608" s="22"/>
      <c r="S608" s="94"/>
      <c r="T608" s="94"/>
      <c r="U608" s="94"/>
      <c r="V608" s="94"/>
      <c r="W608" s="184"/>
      <c r="AS608" s="188"/>
      <c r="AT608" s="189"/>
    </row>
    <row r="609" spans="5:46" x14ac:dyDescent="0.25">
      <c r="E609" s="120"/>
      <c r="F609" s="120"/>
      <c r="G609" s="120"/>
      <c r="H609" s="120"/>
      <c r="I609" s="120"/>
      <c r="J609" s="120"/>
      <c r="K609" s="120"/>
      <c r="L609" s="138"/>
      <c r="M609" s="134"/>
      <c r="N609" s="80"/>
      <c r="O609" s="14"/>
      <c r="P609" s="14"/>
      <c r="Q609" s="14"/>
      <c r="R609" s="22"/>
      <c r="S609" s="94"/>
      <c r="T609" s="94"/>
      <c r="U609" s="94"/>
      <c r="V609" s="94"/>
      <c r="W609" s="184"/>
      <c r="AS609" s="188"/>
      <c r="AT609" s="189"/>
    </row>
    <row r="610" spans="5:46" x14ac:dyDescent="0.25">
      <c r="E610" s="120"/>
      <c r="F610" s="120"/>
      <c r="G610" s="120"/>
      <c r="H610" s="120"/>
      <c r="I610" s="120"/>
      <c r="J610" s="120"/>
      <c r="K610" s="120"/>
      <c r="L610" s="138"/>
      <c r="M610" s="134"/>
      <c r="N610" s="80"/>
      <c r="O610" s="14"/>
      <c r="P610" s="14"/>
      <c r="Q610" s="14"/>
      <c r="R610" s="22"/>
      <c r="S610" s="94"/>
      <c r="T610" s="94"/>
      <c r="U610" s="94"/>
      <c r="V610" s="94"/>
      <c r="W610" s="184"/>
      <c r="AS610" s="188"/>
      <c r="AT610" s="189"/>
    </row>
    <row r="611" spans="5:46" x14ac:dyDescent="0.25">
      <c r="E611" s="120"/>
      <c r="F611" s="120"/>
      <c r="G611" s="120"/>
      <c r="H611" s="120"/>
      <c r="I611" s="120"/>
      <c r="J611" s="120"/>
      <c r="K611" s="120"/>
      <c r="L611" s="138"/>
      <c r="M611" s="134"/>
      <c r="N611" s="80"/>
      <c r="O611" s="14"/>
      <c r="P611" s="14"/>
      <c r="Q611" s="14"/>
      <c r="R611" s="22"/>
      <c r="S611" s="94"/>
      <c r="T611" s="94"/>
      <c r="U611" s="94"/>
      <c r="V611" s="94"/>
      <c r="W611" s="184"/>
      <c r="AS611" s="188"/>
      <c r="AT611" s="189"/>
    </row>
    <row r="612" spans="5:46" x14ac:dyDescent="0.25">
      <c r="E612" s="120"/>
      <c r="F612" s="120"/>
      <c r="G612" s="120"/>
      <c r="H612" s="120"/>
      <c r="I612" s="120"/>
      <c r="J612" s="120"/>
      <c r="K612" s="120"/>
      <c r="L612" s="138"/>
      <c r="M612" s="134"/>
      <c r="N612" s="80"/>
      <c r="O612" s="14"/>
      <c r="P612" s="14"/>
      <c r="Q612" s="14"/>
      <c r="R612" s="22"/>
      <c r="S612" s="94"/>
      <c r="T612" s="94"/>
      <c r="U612" s="94"/>
      <c r="V612" s="94"/>
      <c r="W612" s="184"/>
      <c r="AS612" s="188"/>
      <c r="AT612" s="189"/>
    </row>
    <row r="613" spans="5:46" x14ac:dyDescent="0.25">
      <c r="E613" s="120"/>
      <c r="F613" s="120"/>
      <c r="G613" s="120"/>
      <c r="H613" s="120"/>
      <c r="I613" s="120"/>
      <c r="J613" s="120"/>
      <c r="K613" s="120"/>
      <c r="L613" s="138"/>
      <c r="M613" s="134"/>
      <c r="N613" s="80"/>
      <c r="O613" s="14"/>
      <c r="P613" s="14"/>
      <c r="Q613" s="14"/>
      <c r="R613" s="22"/>
      <c r="S613" s="94"/>
      <c r="T613" s="94"/>
      <c r="U613" s="94"/>
      <c r="V613" s="94"/>
      <c r="W613" s="184"/>
      <c r="AS613" s="188"/>
      <c r="AT613" s="189"/>
    </row>
    <row r="614" spans="5:46" x14ac:dyDescent="0.25">
      <c r="E614" s="120"/>
      <c r="F614" s="120"/>
      <c r="G614" s="120"/>
      <c r="H614" s="120"/>
      <c r="I614" s="120"/>
      <c r="J614" s="120"/>
      <c r="K614" s="120"/>
      <c r="L614" s="138"/>
      <c r="M614" s="134"/>
      <c r="N614" s="80"/>
      <c r="O614" s="14"/>
      <c r="P614" s="14"/>
      <c r="Q614" s="14"/>
      <c r="R614" s="22"/>
      <c r="S614" s="94"/>
      <c r="T614" s="94"/>
      <c r="U614" s="94"/>
      <c r="V614" s="94"/>
      <c r="W614" s="184"/>
      <c r="AS614" s="188"/>
      <c r="AT614" s="189"/>
    </row>
    <row r="615" spans="5:46" x14ac:dyDescent="0.25">
      <c r="E615" s="120"/>
      <c r="F615" s="120"/>
      <c r="G615" s="120"/>
      <c r="H615" s="120"/>
      <c r="I615" s="120"/>
      <c r="J615" s="120"/>
      <c r="K615" s="120"/>
      <c r="L615" s="138"/>
      <c r="M615" s="134"/>
      <c r="N615" s="80"/>
      <c r="O615" s="14"/>
      <c r="P615" s="14"/>
      <c r="Q615" s="14"/>
      <c r="R615" s="22"/>
      <c r="S615" s="94"/>
      <c r="T615" s="94"/>
      <c r="U615" s="94"/>
      <c r="V615" s="94"/>
      <c r="W615" s="184"/>
      <c r="AS615" s="188"/>
      <c r="AT615" s="189"/>
    </row>
    <row r="616" spans="5:46" x14ac:dyDescent="0.25">
      <c r="E616" s="120"/>
      <c r="F616" s="120"/>
      <c r="G616" s="120"/>
      <c r="H616" s="120"/>
      <c r="I616" s="120"/>
      <c r="J616" s="120"/>
      <c r="K616" s="120"/>
      <c r="L616" s="138"/>
      <c r="M616" s="134"/>
      <c r="N616" s="80"/>
      <c r="O616" s="14"/>
      <c r="P616" s="14"/>
      <c r="Q616" s="14"/>
      <c r="R616" s="22"/>
      <c r="S616" s="94"/>
      <c r="T616" s="94"/>
      <c r="U616" s="94"/>
      <c r="V616" s="94"/>
      <c r="W616" s="184"/>
    </row>
    <row r="617" spans="5:46" x14ac:dyDescent="0.25">
      <c r="E617" s="120"/>
      <c r="F617" s="120"/>
      <c r="G617" s="120"/>
      <c r="H617" s="120"/>
      <c r="I617" s="120"/>
      <c r="J617" s="120"/>
      <c r="K617" s="120"/>
      <c r="L617" s="138"/>
      <c r="M617" s="134"/>
      <c r="N617" s="80"/>
      <c r="O617" s="14"/>
      <c r="P617" s="14"/>
      <c r="Q617" s="14"/>
      <c r="R617" s="22"/>
      <c r="S617" s="94"/>
      <c r="T617" s="94"/>
      <c r="U617" s="94"/>
      <c r="V617" s="94"/>
      <c r="W617" s="184"/>
    </row>
    <row r="618" spans="5:46" x14ac:dyDescent="0.25">
      <c r="E618" s="120"/>
      <c r="F618" s="120"/>
      <c r="G618" s="120"/>
      <c r="H618" s="120"/>
      <c r="I618" s="120"/>
      <c r="J618" s="120"/>
      <c r="K618" s="120"/>
      <c r="L618" s="138"/>
      <c r="M618" s="134"/>
      <c r="N618" s="80"/>
      <c r="O618" s="14"/>
      <c r="P618" s="14"/>
      <c r="Q618" s="14"/>
      <c r="R618" s="22"/>
      <c r="S618" s="94"/>
      <c r="T618" s="94"/>
      <c r="U618" s="94"/>
      <c r="V618" s="94"/>
      <c r="W618" s="184"/>
    </row>
    <row r="619" spans="5:46" x14ac:dyDescent="0.25">
      <c r="E619" s="120"/>
      <c r="F619" s="120"/>
      <c r="G619" s="120"/>
      <c r="H619" s="120"/>
      <c r="I619" s="120"/>
      <c r="J619" s="120"/>
      <c r="K619" s="120"/>
      <c r="L619" s="138"/>
      <c r="M619" s="134"/>
      <c r="N619" s="80"/>
      <c r="O619" s="14"/>
      <c r="P619" s="14"/>
      <c r="Q619" s="14"/>
      <c r="R619" s="22"/>
      <c r="S619" s="94"/>
      <c r="T619" s="94"/>
      <c r="U619" s="94"/>
      <c r="V619" s="94"/>
      <c r="W619" s="184"/>
    </row>
    <row r="620" spans="5:46" x14ac:dyDescent="0.25">
      <c r="E620" s="120"/>
      <c r="F620" s="120"/>
      <c r="G620" s="120"/>
      <c r="H620" s="120"/>
      <c r="I620" s="120"/>
      <c r="J620" s="120"/>
      <c r="K620" s="120"/>
      <c r="L620" s="138"/>
      <c r="M620" s="134"/>
      <c r="N620" s="80"/>
      <c r="O620" s="14"/>
      <c r="P620" s="14"/>
      <c r="Q620" s="14"/>
      <c r="R620" s="22"/>
      <c r="S620" s="94"/>
      <c r="T620" s="94"/>
      <c r="U620" s="94"/>
      <c r="V620" s="94"/>
      <c r="W620" s="184"/>
    </row>
    <row r="621" spans="5:46" x14ac:dyDescent="0.25">
      <c r="E621" s="120"/>
      <c r="F621" s="120"/>
      <c r="G621" s="120"/>
      <c r="H621" s="120"/>
      <c r="I621" s="120"/>
      <c r="J621" s="120"/>
      <c r="K621" s="120"/>
      <c r="L621" s="138"/>
      <c r="M621" s="134"/>
      <c r="N621" s="80"/>
      <c r="O621" s="14"/>
      <c r="P621" s="14"/>
      <c r="Q621" s="14"/>
      <c r="R621" s="22"/>
      <c r="S621" s="94"/>
      <c r="T621" s="94"/>
      <c r="U621" s="94"/>
      <c r="V621" s="94"/>
      <c r="W621" s="184"/>
    </row>
    <row r="622" spans="5:46" x14ac:dyDescent="0.25">
      <c r="E622" s="120"/>
      <c r="F622" s="120"/>
      <c r="G622" s="120"/>
      <c r="H622" s="120"/>
      <c r="I622" s="120"/>
      <c r="J622" s="120"/>
      <c r="K622" s="120"/>
      <c r="L622" s="138"/>
      <c r="M622" s="134"/>
      <c r="N622" s="80"/>
      <c r="O622" s="14"/>
      <c r="P622" s="14"/>
      <c r="Q622" s="14"/>
      <c r="R622" s="22"/>
      <c r="S622" s="94"/>
      <c r="T622" s="94"/>
      <c r="U622" s="94"/>
      <c r="V622" s="94"/>
      <c r="W622" s="184"/>
    </row>
    <row r="623" spans="5:46" x14ac:dyDescent="0.25">
      <c r="E623" s="120"/>
      <c r="F623" s="120"/>
      <c r="G623" s="120"/>
      <c r="H623" s="120"/>
      <c r="I623" s="120"/>
      <c r="J623" s="120"/>
      <c r="K623" s="120"/>
      <c r="L623" s="138"/>
      <c r="M623" s="134"/>
      <c r="N623" s="80"/>
      <c r="O623" s="14"/>
      <c r="P623" s="14"/>
      <c r="Q623" s="14"/>
      <c r="R623" s="22"/>
      <c r="S623" s="94"/>
      <c r="T623" s="94"/>
      <c r="U623" s="94"/>
      <c r="V623" s="94"/>
      <c r="W623" s="184"/>
    </row>
    <row r="624" spans="5:46" x14ac:dyDescent="0.25">
      <c r="E624" s="120"/>
      <c r="F624" s="120"/>
      <c r="G624" s="120"/>
      <c r="H624" s="120"/>
      <c r="I624" s="120"/>
      <c r="J624" s="120"/>
      <c r="K624" s="120"/>
      <c r="L624" s="138"/>
      <c r="M624" s="134"/>
      <c r="N624" s="80"/>
      <c r="O624" s="14"/>
      <c r="P624" s="14"/>
      <c r="Q624" s="14"/>
      <c r="R624" s="22"/>
      <c r="S624" s="94"/>
      <c r="T624" s="94"/>
      <c r="U624" s="94"/>
      <c r="V624" s="94"/>
      <c r="W624" s="184"/>
    </row>
    <row r="625" spans="5:23" x14ac:dyDescent="0.25">
      <c r="E625" s="120"/>
      <c r="F625" s="120"/>
      <c r="G625" s="120"/>
      <c r="H625" s="120"/>
      <c r="I625" s="120"/>
      <c r="J625" s="120"/>
      <c r="K625" s="120"/>
      <c r="L625" s="138"/>
      <c r="M625" s="134"/>
      <c r="N625" s="80"/>
      <c r="O625" s="14"/>
      <c r="P625" s="14"/>
      <c r="Q625" s="14"/>
      <c r="R625" s="22"/>
      <c r="S625" s="94"/>
      <c r="T625" s="94"/>
      <c r="U625" s="94"/>
      <c r="V625" s="94"/>
      <c r="W625" s="184"/>
    </row>
    <row r="626" spans="5:23" x14ac:dyDescent="0.25">
      <c r="E626" s="120"/>
      <c r="F626" s="120"/>
      <c r="G626" s="120"/>
      <c r="H626" s="120"/>
      <c r="I626" s="120"/>
      <c r="J626" s="120"/>
      <c r="K626" s="120"/>
      <c r="L626" s="138"/>
      <c r="M626" s="134"/>
      <c r="N626" s="80"/>
      <c r="O626" s="14"/>
      <c r="P626" s="14"/>
      <c r="Q626" s="14"/>
      <c r="R626" s="22"/>
      <c r="S626" s="94"/>
      <c r="T626" s="94"/>
      <c r="U626" s="94"/>
      <c r="V626" s="94"/>
      <c r="W626" s="184"/>
    </row>
    <row r="627" spans="5:23" x14ac:dyDescent="0.25">
      <c r="E627" s="120"/>
      <c r="F627" s="120"/>
      <c r="G627" s="120"/>
      <c r="H627" s="120"/>
      <c r="I627" s="120"/>
      <c r="J627" s="120"/>
      <c r="K627" s="120"/>
      <c r="L627" s="138"/>
      <c r="M627" s="134"/>
      <c r="N627" s="80"/>
      <c r="O627" s="14"/>
      <c r="P627" s="14"/>
      <c r="Q627" s="14"/>
      <c r="R627" s="22"/>
      <c r="S627" s="94"/>
      <c r="T627" s="94"/>
      <c r="U627" s="94"/>
      <c r="V627" s="94"/>
      <c r="W627" s="184"/>
    </row>
    <row r="628" spans="5:23" x14ac:dyDescent="0.25">
      <c r="E628" s="120"/>
      <c r="F628" s="120"/>
      <c r="G628" s="120"/>
      <c r="H628" s="120"/>
      <c r="I628" s="120"/>
      <c r="J628" s="120"/>
      <c r="K628" s="120"/>
      <c r="L628" s="138"/>
      <c r="M628" s="134"/>
      <c r="N628" s="80"/>
      <c r="O628" s="14"/>
      <c r="P628" s="14"/>
      <c r="Q628" s="14"/>
      <c r="R628" s="22"/>
      <c r="S628" s="94"/>
      <c r="T628" s="94"/>
      <c r="U628" s="94"/>
      <c r="V628" s="94"/>
      <c r="W628" s="184"/>
    </row>
    <row r="629" spans="5:23" x14ac:dyDescent="0.25">
      <c r="E629" s="120"/>
      <c r="F629" s="120"/>
      <c r="G629" s="120"/>
      <c r="H629" s="120"/>
      <c r="I629" s="120"/>
      <c r="J629" s="120"/>
      <c r="K629" s="120"/>
      <c r="L629" s="138"/>
      <c r="M629" s="134"/>
      <c r="N629" s="80"/>
      <c r="O629" s="14"/>
      <c r="P629" s="14"/>
      <c r="Q629" s="14"/>
      <c r="R629" s="22"/>
      <c r="S629" s="94"/>
      <c r="T629" s="94"/>
      <c r="U629" s="94"/>
      <c r="V629" s="94"/>
      <c r="W629" s="184"/>
    </row>
    <row r="630" spans="5:23" x14ac:dyDescent="0.25">
      <c r="E630" s="120"/>
      <c r="F630" s="120"/>
      <c r="G630" s="120"/>
      <c r="H630" s="120"/>
      <c r="I630" s="120"/>
      <c r="J630" s="120"/>
      <c r="K630" s="120"/>
      <c r="L630" s="138"/>
      <c r="M630" s="134"/>
      <c r="N630" s="80"/>
      <c r="O630" s="14"/>
      <c r="P630" s="14"/>
      <c r="Q630" s="14"/>
      <c r="R630" s="22"/>
      <c r="S630" s="94"/>
      <c r="T630" s="94"/>
      <c r="U630" s="94"/>
      <c r="V630" s="94"/>
      <c r="W630" s="184"/>
    </row>
    <row r="631" spans="5:23" x14ac:dyDescent="0.25">
      <c r="E631" s="120"/>
      <c r="F631" s="120"/>
      <c r="G631" s="120"/>
      <c r="H631" s="120"/>
      <c r="I631" s="120"/>
      <c r="J631" s="120"/>
      <c r="K631" s="120"/>
      <c r="L631" s="138"/>
      <c r="M631" s="134"/>
      <c r="N631" s="80"/>
      <c r="O631" s="14"/>
      <c r="P631" s="14"/>
      <c r="Q631" s="14"/>
      <c r="R631" s="22"/>
      <c r="S631" s="94"/>
      <c r="T631" s="94"/>
      <c r="U631" s="94"/>
      <c r="V631" s="94"/>
      <c r="W631" s="184"/>
    </row>
    <row r="632" spans="5:23" x14ac:dyDescent="0.25">
      <c r="E632" s="120"/>
      <c r="F632" s="120"/>
      <c r="G632" s="120"/>
      <c r="H632" s="120"/>
      <c r="I632" s="120"/>
      <c r="J632" s="120"/>
      <c r="K632" s="120"/>
      <c r="L632" s="138"/>
      <c r="M632" s="134"/>
      <c r="N632" s="80"/>
      <c r="O632" s="14"/>
      <c r="P632" s="14"/>
      <c r="Q632" s="14"/>
      <c r="R632" s="22"/>
      <c r="S632" s="94"/>
      <c r="T632" s="94"/>
      <c r="U632" s="94"/>
      <c r="V632" s="94"/>
      <c r="W632" s="184"/>
    </row>
    <row r="633" spans="5:23" x14ac:dyDescent="0.25">
      <c r="E633" s="120"/>
      <c r="F633" s="120"/>
      <c r="G633" s="120"/>
      <c r="H633" s="120"/>
      <c r="I633" s="120"/>
      <c r="J633" s="120"/>
      <c r="K633" s="120"/>
      <c r="L633" s="138"/>
      <c r="M633" s="134"/>
      <c r="N633" s="80"/>
      <c r="O633" s="14"/>
      <c r="P633" s="14"/>
      <c r="Q633" s="14"/>
      <c r="R633" s="22"/>
      <c r="S633" s="94"/>
      <c r="T633" s="94"/>
      <c r="U633" s="94"/>
      <c r="V633" s="94"/>
      <c r="W633" s="184"/>
    </row>
    <row r="634" spans="5:23" x14ac:dyDescent="0.25">
      <c r="E634" s="120"/>
      <c r="F634" s="120"/>
      <c r="G634" s="120"/>
      <c r="H634" s="120"/>
      <c r="I634" s="120"/>
      <c r="J634" s="120"/>
      <c r="K634" s="120"/>
      <c r="L634" s="138"/>
      <c r="M634" s="134"/>
      <c r="N634" s="80"/>
      <c r="O634" s="14"/>
      <c r="P634" s="14"/>
      <c r="Q634" s="14"/>
      <c r="R634" s="22"/>
      <c r="S634" s="94"/>
      <c r="T634" s="94"/>
      <c r="U634" s="94"/>
      <c r="V634" s="94"/>
      <c r="W634" s="184"/>
    </row>
    <row r="635" spans="5:23" x14ac:dyDescent="0.25">
      <c r="E635" s="120"/>
      <c r="F635" s="120"/>
      <c r="G635" s="120"/>
      <c r="H635" s="120"/>
      <c r="I635" s="120"/>
      <c r="J635" s="120"/>
      <c r="K635" s="120"/>
      <c r="L635" s="138"/>
      <c r="M635" s="134"/>
      <c r="N635" s="80"/>
      <c r="O635" s="14"/>
      <c r="P635" s="14"/>
      <c r="Q635" s="14"/>
      <c r="R635" s="22"/>
      <c r="S635" s="94"/>
      <c r="T635" s="94"/>
      <c r="U635" s="94"/>
      <c r="V635" s="94"/>
      <c r="W635" s="184"/>
    </row>
    <row r="636" spans="5:23" x14ac:dyDescent="0.25">
      <c r="E636" s="120"/>
      <c r="F636" s="120"/>
      <c r="G636" s="120"/>
      <c r="H636" s="120"/>
      <c r="I636" s="120"/>
      <c r="J636" s="120"/>
      <c r="K636" s="120"/>
      <c r="L636" s="138"/>
      <c r="M636" s="134"/>
      <c r="N636" s="80"/>
      <c r="O636" s="14"/>
      <c r="P636" s="14"/>
      <c r="Q636" s="14"/>
      <c r="R636" s="22"/>
      <c r="S636" s="94"/>
      <c r="T636" s="94"/>
      <c r="U636" s="94"/>
      <c r="V636" s="94"/>
      <c r="W636" s="184"/>
    </row>
    <row r="637" spans="5:23" x14ac:dyDescent="0.25">
      <c r="E637" s="120"/>
      <c r="F637" s="120"/>
      <c r="G637" s="120"/>
      <c r="H637" s="120"/>
      <c r="I637" s="120"/>
      <c r="J637" s="120"/>
      <c r="K637" s="120"/>
      <c r="L637" s="138"/>
      <c r="M637" s="134"/>
      <c r="N637" s="80"/>
      <c r="O637" s="14"/>
      <c r="P637" s="14"/>
      <c r="Q637" s="14"/>
      <c r="R637" s="22"/>
      <c r="S637" s="94"/>
      <c r="T637" s="94"/>
      <c r="U637" s="94"/>
      <c r="V637" s="94"/>
      <c r="W637" s="184"/>
    </row>
    <row r="638" spans="5:23" x14ac:dyDescent="0.25">
      <c r="E638" s="120"/>
      <c r="F638" s="120"/>
      <c r="G638" s="120"/>
      <c r="H638" s="120"/>
      <c r="I638" s="120"/>
      <c r="J638" s="120"/>
      <c r="K638" s="120"/>
      <c r="L638" s="138"/>
      <c r="M638" s="134"/>
      <c r="N638" s="80"/>
      <c r="O638" s="14"/>
      <c r="P638" s="14"/>
      <c r="Q638" s="14"/>
      <c r="R638" s="22"/>
      <c r="S638" s="94"/>
      <c r="T638" s="94"/>
      <c r="U638" s="94"/>
      <c r="V638" s="94"/>
      <c r="W638" s="184"/>
    </row>
    <row r="639" spans="5:23" x14ac:dyDescent="0.25">
      <c r="E639" s="120"/>
      <c r="F639" s="120"/>
      <c r="G639" s="120"/>
      <c r="H639" s="120"/>
      <c r="I639" s="120"/>
      <c r="J639" s="120"/>
      <c r="K639" s="120"/>
      <c r="L639" s="138"/>
      <c r="M639" s="134"/>
      <c r="N639" s="80"/>
      <c r="O639" s="14"/>
      <c r="P639" s="14"/>
      <c r="Q639" s="14"/>
      <c r="R639" s="22"/>
      <c r="S639" s="94"/>
      <c r="T639" s="94"/>
      <c r="U639" s="94"/>
      <c r="V639" s="94"/>
      <c r="W639" s="184"/>
    </row>
    <row r="640" spans="5:23" x14ac:dyDescent="0.25">
      <c r="E640" s="120"/>
      <c r="F640" s="120"/>
      <c r="G640" s="120"/>
      <c r="H640" s="120"/>
      <c r="I640" s="120"/>
      <c r="J640" s="120"/>
      <c r="K640" s="120"/>
      <c r="L640" s="138"/>
      <c r="M640" s="134"/>
      <c r="N640" s="80"/>
      <c r="O640" s="14"/>
      <c r="P640" s="14"/>
      <c r="Q640" s="14"/>
      <c r="R640" s="22"/>
      <c r="S640" s="94"/>
      <c r="T640" s="94"/>
      <c r="U640" s="94"/>
      <c r="V640" s="94"/>
      <c r="W640" s="184"/>
    </row>
    <row r="641" spans="5:23" x14ac:dyDescent="0.25">
      <c r="E641" s="120"/>
      <c r="F641" s="120"/>
      <c r="G641" s="120"/>
      <c r="H641" s="120"/>
      <c r="I641" s="120"/>
      <c r="J641" s="120"/>
      <c r="K641" s="120"/>
      <c r="L641" s="138"/>
      <c r="M641" s="134"/>
      <c r="N641" s="80"/>
      <c r="O641" s="14"/>
      <c r="P641" s="14"/>
      <c r="Q641" s="14"/>
      <c r="R641" s="22"/>
      <c r="S641" s="94"/>
      <c r="T641" s="94"/>
      <c r="U641" s="94"/>
      <c r="V641" s="94"/>
      <c r="W641" s="184"/>
    </row>
    <row r="642" spans="5:23" x14ac:dyDescent="0.25">
      <c r="E642" s="120"/>
      <c r="F642" s="120"/>
      <c r="G642" s="120"/>
      <c r="H642" s="120"/>
      <c r="I642" s="120"/>
      <c r="J642" s="120"/>
      <c r="K642" s="120"/>
      <c r="L642" s="138"/>
      <c r="M642" s="134"/>
      <c r="N642" s="80"/>
      <c r="O642" s="14"/>
      <c r="P642" s="14"/>
      <c r="Q642" s="14"/>
      <c r="R642" s="22"/>
      <c r="S642" s="94"/>
      <c r="T642" s="94"/>
      <c r="U642" s="94"/>
      <c r="V642" s="94"/>
      <c r="W642" s="184"/>
    </row>
    <row r="643" spans="5:23" x14ac:dyDescent="0.25">
      <c r="E643" s="120"/>
      <c r="F643" s="120"/>
      <c r="G643" s="120"/>
      <c r="H643" s="120"/>
      <c r="I643" s="120"/>
      <c r="J643" s="120"/>
      <c r="K643" s="120"/>
      <c r="L643" s="138"/>
      <c r="M643" s="134"/>
      <c r="N643" s="80"/>
      <c r="O643" s="14"/>
      <c r="P643" s="14"/>
      <c r="Q643" s="14"/>
      <c r="R643" s="22"/>
      <c r="S643" s="94"/>
      <c r="T643" s="94"/>
      <c r="U643" s="94"/>
      <c r="V643" s="94"/>
      <c r="W643" s="184"/>
    </row>
    <row r="644" spans="5:23" x14ac:dyDescent="0.25">
      <c r="E644" s="120"/>
      <c r="F644" s="120"/>
      <c r="G644" s="120"/>
      <c r="H644" s="120"/>
      <c r="I644" s="120"/>
      <c r="J644" s="120"/>
      <c r="K644" s="120"/>
      <c r="L644" s="138"/>
      <c r="M644" s="134"/>
      <c r="N644" s="80"/>
      <c r="O644" s="14"/>
      <c r="P644" s="14"/>
      <c r="Q644" s="14"/>
      <c r="R644" s="22"/>
      <c r="S644" s="94"/>
      <c r="T644" s="94"/>
      <c r="U644" s="94"/>
      <c r="V644" s="94"/>
      <c r="W644" s="184"/>
    </row>
    <row r="645" spans="5:23" x14ac:dyDescent="0.25">
      <c r="E645" s="120"/>
      <c r="F645" s="120"/>
      <c r="G645" s="120"/>
      <c r="H645" s="120"/>
      <c r="I645" s="120"/>
      <c r="J645" s="120"/>
      <c r="K645" s="120"/>
      <c r="L645" s="138"/>
      <c r="M645" s="134"/>
      <c r="N645" s="80"/>
      <c r="O645" s="14"/>
      <c r="P645" s="14"/>
      <c r="Q645" s="14"/>
      <c r="R645" s="22"/>
      <c r="S645" s="94"/>
      <c r="T645" s="94"/>
      <c r="U645" s="94"/>
      <c r="V645" s="94"/>
      <c r="W645" s="184"/>
    </row>
    <row r="646" spans="5:23" x14ac:dyDescent="0.25">
      <c r="E646" s="120"/>
      <c r="F646" s="120"/>
      <c r="G646" s="120"/>
      <c r="H646" s="120"/>
      <c r="I646" s="120"/>
      <c r="J646" s="120"/>
      <c r="K646" s="120"/>
      <c r="L646" s="138"/>
      <c r="M646" s="134"/>
      <c r="N646" s="80"/>
      <c r="O646" s="14"/>
      <c r="P646" s="14"/>
      <c r="Q646" s="14"/>
      <c r="R646" s="22"/>
      <c r="S646" s="94"/>
      <c r="T646" s="94"/>
      <c r="U646" s="94"/>
      <c r="V646" s="94"/>
      <c r="W646" s="184"/>
    </row>
    <row r="647" spans="5:23" x14ac:dyDescent="0.25">
      <c r="E647" s="120"/>
      <c r="F647" s="120"/>
      <c r="G647" s="120"/>
      <c r="H647" s="120"/>
      <c r="I647" s="120"/>
      <c r="J647" s="120"/>
      <c r="K647" s="120"/>
      <c r="L647" s="138"/>
      <c r="M647" s="134"/>
      <c r="N647" s="80"/>
      <c r="O647" s="14"/>
      <c r="P647" s="14"/>
      <c r="Q647" s="14"/>
      <c r="R647" s="22"/>
      <c r="S647" s="94"/>
      <c r="T647" s="94"/>
      <c r="U647" s="94"/>
      <c r="V647" s="94"/>
      <c r="W647" s="184"/>
    </row>
    <row r="648" spans="5:23" x14ac:dyDescent="0.25">
      <c r="E648" s="120"/>
      <c r="F648" s="120"/>
      <c r="G648" s="120"/>
      <c r="H648" s="120"/>
      <c r="I648" s="120"/>
      <c r="J648" s="120"/>
      <c r="K648" s="120"/>
      <c r="L648" s="138"/>
      <c r="M648" s="134"/>
      <c r="N648" s="80"/>
      <c r="O648" s="14"/>
      <c r="P648" s="14"/>
      <c r="Q648" s="14"/>
      <c r="R648" s="22"/>
      <c r="S648" s="94"/>
      <c r="T648" s="94"/>
      <c r="U648" s="94"/>
      <c r="V648" s="94"/>
      <c r="W648" s="184"/>
    </row>
    <row r="649" spans="5:23" x14ac:dyDescent="0.25">
      <c r="E649" s="120"/>
      <c r="F649" s="120"/>
      <c r="G649" s="120"/>
      <c r="H649" s="120"/>
      <c r="I649" s="120"/>
      <c r="J649" s="120"/>
      <c r="K649" s="120"/>
      <c r="L649" s="138"/>
      <c r="M649" s="134"/>
      <c r="N649" s="80"/>
      <c r="O649" s="14"/>
      <c r="P649" s="14"/>
      <c r="Q649" s="14"/>
      <c r="R649" s="22"/>
      <c r="S649" s="94"/>
      <c r="T649" s="94"/>
      <c r="U649" s="94"/>
      <c r="V649" s="94"/>
      <c r="W649" s="184"/>
    </row>
    <row r="650" spans="5:23" x14ac:dyDescent="0.25">
      <c r="E650" s="120"/>
      <c r="F650" s="120"/>
      <c r="G650" s="120"/>
      <c r="H650" s="120"/>
      <c r="I650" s="120"/>
      <c r="J650" s="120"/>
      <c r="K650" s="120"/>
      <c r="L650" s="138"/>
      <c r="M650" s="134"/>
      <c r="N650" s="80"/>
      <c r="O650" s="14"/>
      <c r="P650" s="14"/>
      <c r="Q650" s="14"/>
      <c r="R650" s="22"/>
      <c r="S650" s="94"/>
      <c r="T650" s="94"/>
      <c r="U650" s="94"/>
      <c r="V650" s="94"/>
      <c r="W650" s="184"/>
    </row>
    <row r="651" spans="5:23" x14ac:dyDescent="0.25">
      <c r="E651" s="120"/>
      <c r="F651" s="120"/>
      <c r="G651" s="120"/>
      <c r="H651" s="120"/>
      <c r="I651" s="120"/>
      <c r="J651" s="120"/>
      <c r="K651" s="120"/>
      <c r="L651" s="138"/>
      <c r="M651" s="134"/>
      <c r="N651" s="80"/>
      <c r="O651" s="14"/>
      <c r="P651" s="14"/>
      <c r="Q651" s="14"/>
      <c r="R651" s="22"/>
      <c r="S651" s="94"/>
      <c r="T651" s="94"/>
      <c r="U651" s="94"/>
      <c r="V651" s="94"/>
      <c r="W651" s="184"/>
    </row>
    <row r="652" spans="5:23" x14ac:dyDescent="0.25">
      <c r="E652" s="120"/>
      <c r="F652" s="120"/>
      <c r="G652" s="120"/>
      <c r="H652" s="120"/>
      <c r="I652" s="120"/>
      <c r="J652" s="120"/>
      <c r="K652" s="120"/>
      <c r="L652" s="138"/>
      <c r="M652" s="134"/>
      <c r="N652" s="80"/>
      <c r="O652" s="14"/>
      <c r="P652" s="14"/>
      <c r="Q652" s="14"/>
      <c r="R652" s="22"/>
      <c r="S652" s="94"/>
      <c r="T652" s="94"/>
      <c r="U652" s="94"/>
      <c r="V652" s="94"/>
      <c r="W652" s="184"/>
    </row>
    <row r="653" spans="5:23" x14ac:dyDescent="0.25">
      <c r="E653" s="120"/>
      <c r="F653" s="120"/>
      <c r="G653" s="120"/>
      <c r="H653" s="120"/>
      <c r="I653" s="120"/>
      <c r="J653" s="120"/>
      <c r="K653" s="120"/>
      <c r="L653" s="138"/>
      <c r="M653" s="134"/>
      <c r="N653" s="80"/>
      <c r="O653" s="14"/>
      <c r="P653" s="14"/>
      <c r="Q653" s="14"/>
      <c r="R653" s="22"/>
      <c r="S653" s="94"/>
      <c r="T653" s="94"/>
      <c r="U653" s="94"/>
      <c r="V653" s="94"/>
      <c r="W653" s="184"/>
    </row>
    <row r="654" spans="5:23" x14ac:dyDescent="0.25">
      <c r="E654" s="120"/>
      <c r="F654" s="120"/>
      <c r="G654" s="120"/>
      <c r="H654" s="120"/>
      <c r="I654" s="120"/>
      <c r="J654" s="120"/>
      <c r="K654" s="120"/>
      <c r="L654" s="138"/>
      <c r="M654" s="134"/>
      <c r="N654" s="80"/>
      <c r="O654" s="14"/>
      <c r="P654" s="14"/>
      <c r="Q654" s="14"/>
      <c r="R654" s="22"/>
      <c r="S654" s="94"/>
      <c r="T654" s="94"/>
      <c r="U654" s="94"/>
      <c r="V654" s="94"/>
      <c r="W654" s="184"/>
    </row>
    <row r="655" spans="5:23" x14ac:dyDescent="0.25">
      <c r="E655" s="120"/>
      <c r="F655" s="120"/>
      <c r="G655" s="120"/>
      <c r="H655" s="120"/>
      <c r="I655" s="120"/>
      <c r="J655" s="120"/>
      <c r="K655" s="120"/>
      <c r="L655" s="138"/>
      <c r="M655" s="134"/>
      <c r="N655" s="80"/>
      <c r="O655" s="14"/>
      <c r="P655" s="14"/>
      <c r="Q655" s="14"/>
      <c r="R655" s="22"/>
      <c r="S655" s="94"/>
      <c r="T655" s="94"/>
      <c r="U655" s="94"/>
      <c r="V655" s="94"/>
      <c r="W655" s="184"/>
    </row>
    <row r="656" spans="5:23" x14ac:dyDescent="0.25">
      <c r="E656" s="120"/>
      <c r="F656" s="120"/>
      <c r="G656" s="120"/>
      <c r="H656" s="120"/>
      <c r="I656" s="120"/>
      <c r="J656" s="120"/>
      <c r="K656" s="120"/>
      <c r="L656" s="138"/>
      <c r="M656" s="134"/>
      <c r="N656" s="80"/>
      <c r="O656" s="14"/>
      <c r="P656" s="14"/>
      <c r="Q656" s="14"/>
      <c r="R656" s="22"/>
      <c r="S656" s="94"/>
      <c r="T656" s="94"/>
      <c r="U656" s="94"/>
      <c r="V656" s="94"/>
      <c r="W656" s="184"/>
    </row>
    <row r="657" spans="5:23" x14ac:dyDescent="0.25">
      <c r="E657" s="120"/>
      <c r="F657" s="120"/>
      <c r="G657" s="120"/>
      <c r="H657" s="120"/>
      <c r="I657" s="120"/>
      <c r="J657" s="120"/>
      <c r="K657" s="120"/>
      <c r="L657" s="138"/>
      <c r="M657" s="134"/>
      <c r="N657" s="80"/>
      <c r="O657" s="14"/>
      <c r="P657" s="14"/>
      <c r="Q657" s="14"/>
      <c r="R657" s="22"/>
      <c r="S657" s="94"/>
      <c r="T657" s="94"/>
      <c r="U657" s="94"/>
      <c r="V657" s="94"/>
      <c r="W657" s="184"/>
    </row>
    <row r="658" spans="5:23" x14ac:dyDescent="0.25">
      <c r="E658" s="120"/>
      <c r="F658" s="120"/>
      <c r="G658" s="120"/>
      <c r="H658" s="120"/>
      <c r="I658" s="120"/>
      <c r="J658" s="120"/>
      <c r="K658" s="120"/>
      <c r="L658" s="138"/>
      <c r="M658" s="134"/>
      <c r="N658" s="80"/>
      <c r="O658" s="14"/>
      <c r="P658" s="14"/>
      <c r="Q658" s="14"/>
      <c r="R658" s="22"/>
      <c r="S658" s="94"/>
      <c r="T658" s="94"/>
      <c r="U658" s="94"/>
      <c r="V658" s="94"/>
      <c r="W658" s="184"/>
    </row>
    <row r="659" spans="5:23" x14ac:dyDescent="0.25">
      <c r="E659" s="120"/>
      <c r="F659" s="120"/>
      <c r="G659" s="120"/>
      <c r="H659" s="120"/>
      <c r="I659" s="120"/>
      <c r="J659" s="120"/>
      <c r="K659" s="120"/>
      <c r="L659" s="138"/>
      <c r="M659" s="134"/>
      <c r="N659" s="80"/>
      <c r="O659" s="14"/>
      <c r="P659" s="14"/>
      <c r="Q659" s="14"/>
      <c r="R659" s="22"/>
      <c r="S659" s="94"/>
      <c r="T659" s="94"/>
      <c r="U659" s="94"/>
      <c r="V659" s="94"/>
      <c r="W659" s="184"/>
    </row>
    <row r="660" spans="5:23" x14ac:dyDescent="0.25">
      <c r="E660" s="120"/>
      <c r="F660" s="120"/>
      <c r="G660" s="120"/>
      <c r="H660" s="120"/>
      <c r="I660" s="120"/>
      <c r="J660" s="120"/>
      <c r="K660" s="120"/>
      <c r="L660" s="138"/>
      <c r="M660" s="134"/>
      <c r="N660" s="80"/>
      <c r="O660" s="14"/>
      <c r="P660" s="14"/>
      <c r="Q660" s="14"/>
      <c r="R660" s="22"/>
      <c r="S660" s="94"/>
      <c r="T660" s="94"/>
      <c r="U660" s="94"/>
      <c r="V660" s="94"/>
      <c r="W660" s="184"/>
    </row>
    <row r="661" spans="5:23" x14ac:dyDescent="0.25">
      <c r="E661" s="120"/>
      <c r="F661" s="120"/>
      <c r="G661" s="120"/>
      <c r="H661" s="120"/>
      <c r="I661" s="120"/>
      <c r="J661" s="120"/>
      <c r="K661" s="120"/>
      <c r="L661" s="138"/>
      <c r="M661" s="134"/>
      <c r="N661" s="80"/>
      <c r="O661" s="14"/>
      <c r="P661" s="14"/>
      <c r="Q661" s="14"/>
      <c r="R661" s="22"/>
      <c r="S661" s="94"/>
      <c r="T661" s="94"/>
      <c r="U661" s="94"/>
      <c r="V661" s="94"/>
      <c r="W661" s="184"/>
    </row>
    <row r="662" spans="5:23" x14ac:dyDescent="0.25">
      <c r="E662" s="120"/>
      <c r="F662" s="120"/>
      <c r="G662" s="120"/>
      <c r="H662" s="120"/>
      <c r="I662" s="120"/>
      <c r="J662" s="120"/>
      <c r="K662" s="120"/>
      <c r="L662" s="138"/>
      <c r="M662" s="134"/>
      <c r="N662" s="80"/>
      <c r="O662" s="14"/>
      <c r="P662" s="14"/>
      <c r="Q662" s="14"/>
      <c r="R662" s="22"/>
      <c r="S662" s="94"/>
      <c r="T662" s="94"/>
      <c r="U662" s="94"/>
      <c r="V662" s="94"/>
      <c r="W662" s="184"/>
    </row>
    <row r="663" spans="5:23" x14ac:dyDescent="0.25">
      <c r="E663" s="120"/>
      <c r="F663" s="120"/>
      <c r="G663" s="120"/>
      <c r="H663" s="120"/>
      <c r="I663" s="120"/>
      <c r="J663" s="120"/>
      <c r="K663" s="120"/>
      <c r="L663" s="138"/>
      <c r="M663" s="134"/>
      <c r="N663" s="80"/>
      <c r="O663" s="14"/>
      <c r="P663" s="14"/>
      <c r="Q663" s="14"/>
      <c r="R663" s="22"/>
      <c r="S663" s="94"/>
      <c r="T663" s="94"/>
      <c r="U663" s="94"/>
      <c r="V663" s="94"/>
      <c r="W663" s="184"/>
    </row>
    <row r="664" spans="5:23" x14ac:dyDescent="0.25">
      <c r="E664" s="120"/>
      <c r="F664" s="120"/>
      <c r="G664" s="120"/>
      <c r="H664" s="120"/>
      <c r="I664" s="120"/>
      <c r="J664" s="120"/>
      <c r="K664" s="120"/>
      <c r="L664" s="138"/>
      <c r="M664" s="134"/>
      <c r="N664" s="80"/>
      <c r="O664" s="14"/>
      <c r="P664" s="14"/>
      <c r="Q664" s="14"/>
      <c r="R664" s="22"/>
      <c r="S664" s="94"/>
      <c r="T664" s="94"/>
      <c r="U664" s="94"/>
      <c r="V664" s="94"/>
      <c r="W664" s="184"/>
    </row>
    <row r="665" spans="5:23" x14ac:dyDescent="0.25">
      <c r="E665" s="120"/>
      <c r="F665" s="120"/>
      <c r="G665" s="120"/>
      <c r="H665" s="120"/>
      <c r="I665" s="120"/>
      <c r="J665" s="120"/>
      <c r="K665" s="120"/>
      <c r="L665" s="138"/>
      <c r="M665" s="134"/>
      <c r="N665" s="80"/>
      <c r="O665" s="14"/>
      <c r="P665" s="14"/>
      <c r="Q665" s="14"/>
      <c r="R665" s="22"/>
      <c r="S665" s="94"/>
      <c r="T665" s="94"/>
      <c r="U665" s="94"/>
      <c r="V665" s="94"/>
      <c r="W665" s="184"/>
    </row>
    <row r="666" spans="5:23" x14ac:dyDescent="0.25">
      <c r="E666" s="120"/>
      <c r="F666" s="120"/>
      <c r="G666" s="120"/>
      <c r="H666" s="120"/>
      <c r="I666" s="120"/>
      <c r="J666" s="120"/>
      <c r="K666" s="120"/>
      <c r="L666" s="138"/>
      <c r="M666" s="134"/>
      <c r="N666" s="80"/>
      <c r="O666" s="14"/>
      <c r="P666" s="14"/>
      <c r="Q666" s="14"/>
      <c r="R666" s="22"/>
      <c r="S666" s="94"/>
      <c r="T666" s="94"/>
      <c r="U666" s="94"/>
      <c r="V666" s="94"/>
      <c r="W666" s="184"/>
    </row>
    <row r="667" spans="5:23" x14ac:dyDescent="0.25">
      <c r="E667" s="120"/>
      <c r="F667" s="120"/>
      <c r="G667" s="120"/>
      <c r="H667" s="120"/>
      <c r="I667" s="120"/>
      <c r="J667" s="120"/>
      <c r="K667" s="120"/>
      <c r="L667" s="138"/>
      <c r="M667" s="134"/>
      <c r="N667" s="80"/>
      <c r="O667" s="14"/>
      <c r="P667" s="14"/>
      <c r="Q667" s="14"/>
      <c r="R667" s="22"/>
      <c r="S667" s="94"/>
      <c r="T667" s="94"/>
      <c r="U667" s="94"/>
      <c r="V667" s="94"/>
      <c r="W667" s="184"/>
    </row>
    <row r="668" spans="5:23" x14ac:dyDescent="0.25">
      <c r="E668" s="120"/>
      <c r="F668" s="120"/>
      <c r="G668" s="120"/>
      <c r="H668" s="120"/>
      <c r="I668" s="120"/>
      <c r="J668" s="120"/>
      <c r="K668" s="120"/>
      <c r="L668" s="138"/>
      <c r="M668" s="134"/>
      <c r="N668" s="80"/>
      <c r="O668" s="14"/>
      <c r="P668" s="14"/>
      <c r="Q668" s="14"/>
      <c r="R668" s="22"/>
      <c r="S668" s="94"/>
      <c r="T668" s="94"/>
      <c r="U668" s="94"/>
      <c r="V668" s="94"/>
      <c r="W668" s="184"/>
    </row>
    <row r="669" spans="5:23" x14ac:dyDescent="0.25">
      <c r="E669" s="120"/>
      <c r="F669" s="120"/>
      <c r="G669" s="120"/>
      <c r="H669" s="120"/>
      <c r="I669" s="120"/>
      <c r="J669" s="120"/>
      <c r="K669" s="120"/>
      <c r="L669" s="138"/>
      <c r="M669" s="134"/>
      <c r="N669" s="80"/>
      <c r="O669" s="14"/>
      <c r="P669" s="14"/>
      <c r="Q669" s="14"/>
      <c r="R669" s="22"/>
      <c r="S669" s="94"/>
      <c r="T669" s="94"/>
      <c r="U669" s="94"/>
      <c r="V669" s="94"/>
      <c r="W669" s="184"/>
    </row>
    <row r="670" spans="5:23" x14ac:dyDescent="0.25">
      <c r="E670" s="120"/>
      <c r="F670" s="120"/>
      <c r="G670" s="120"/>
      <c r="H670" s="120"/>
      <c r="I670" s="120"/>
      <c r="J670" s="120"/>
      <c r="K670" s="120"/>
      <c r="L670" s="138"/>
      <c r="M670" s="134"/>
      <c r="N670" s="80"/>
      <c r="O670" s="14"/>
      <c r="P670" s="14"/>
      <c r="Q670" s="14"/>
      <c r="R670" s="22"/>
      <c r="S670" s="94"/>
      <c r="T670" s="94"/>
      <c r="U670" s="94"/>
      <c r="V670" s="94"/>
      <c r="W670" s="184"/>
    </row>
    <row r="671" spans="5:23" x14ac:dyDescent="0.25">
      <c r="E671" s="120"/>
      <c r="F671" s="120"/>
      <c r="G671" s="120"/>
      <c r="H671" s="120"/>
      <c r="I671" s="120"/>
      <c r="J671" s="120"/>
      <c r="K671" s="120"/>
      <c r="L671" s="138"/>
      <c r="M671" s="134"/>
      <c r="N671" s="80"/>
      <c r="O671" s="14"/>
      <c r="P671" s="14"/>
      <c r="Q671" s="14"/>
      <c r="R671" s="22"/>
      <c r="S671" s="94"/>
      <c r="T671" s="94"/>
      <c r="U671" s="94"/>
      <c r="V671" s="94"/>
      <c r="W671" s="184"/>
    </row>
    <row r="672" spans="5:23" x14ac:dyDescent="0.25">
      <c r="E672" s="120"/>
      <c r="F672" s="120"/>
      <c r="G672" s="120"/>
      <c r="H672" s="120"/>
      <c r="I672" s="120"/>
      <c r="J672" s="120"/>
      <c r="K672" s="120"/>
      <c r="L672" s="138"/>
      <c r="M672" s="134"/>
      <c r="N672" s="80"/>
      <c r="O672" s="14"/>
      <c r="P672" s="14"/>
      <c r="Q672" s="14"/>
      <c r="R672" s="22"/>
      <c r="S672" s="94"/>
      <c r="T672" s="94"/>
      <c r="U672" s="94"/>
      <c r="V672" s="94"/>
      <c r="W672" s="184"/>
    </row>
    <row r="673" spans="5:23" x14ac:dyDescent="0.25">
      <c r="E673" s="120"/>
      <c r="F673" s="120"/>
      <c r="G673" s="120"/>
      <c r="H673" s="120"/>
      <c r="I673" s="120"/>
      <c r="J673" s="120"/>
      <c r="K673" s="120"/>
      <c r="L673" s="138"/>
      <c r="M673" s="134"/>
      <c r="N673" s="80"/>
      <c r="O673" s="14"/>
      <c r="P673" s="14"/>
      <c r="Q673" s="14"/>
      <c r="R673" s="22"/>
      <c r="S673" s="94"/>
      <c r="T673" s="94"/>
      <c r="U673" s="94"/>
      <c r="V673" s="94"/>
      <c r="W673" s="184"/>
    </row>
    <row r="674" spans="5:23" x14ac:dyDescent="0.25">
      <c r="E674" s="120"/>
      <c r="F674" s="120"/>
      <c r="G674" s="120"/>
      <c r="H674" s="120"/>
      <c r="I674" s="120"/>
      <c r="J674" s="120"/>
      <c r="K674" s="120"/>
      <c r="L674" s="138"/>
      <c r="M674" s="134"/>
      <c r="N674" s="80"/>
      <c r="O674" s="14"/>
      <c r="P674" s="14"/>
      <c r="Q674" s="14"/>
      <c r="R674" s="22"/>
      <c r="S674" s="94"/>
      <c r="T674" s="94"/>
      <c r="U674" s="94"/>
      <c r="V674" s="94"/>
      <c r="W674" s="184"/>
    </row>
    <row r="675" spans="5:23" x14ac:dyDescent="0.25">
      <c r="E675" s="120"/>
      <c r="F675" s="120"/>
      <c r="G675" s="120"/>
      <c r="H675" s="120"/>
      <c r="I675" s="120"/>
      <c r="J675" s="120"/>
      <c r="K675" s="120"/>
      <c r="L675" s="138"/>
      <c r="M675" s="134"/>
      <c r="N675" s="80"/>
      <c r="O675" s="14"/>
      <c r="P675" s="14"/>
      <c r="Q675" s="14"/>
      <c r="R675" s="22"/>
      <c r="S675" s="94"/>
      <c r="T675" s="94"/>
      <c r="U675" s="94"/>
      <c r="V675" s="94"/>
      <c r="W675" s="184"/>
    </row>
    <row r="676" spans="5:23" x14ac:dyDescent="0.25">
      <c r="E676" s="120"/>
      <c r="F676" s="120"/>
      <c r="G676" s="120"/>
      <c r="H676" s="120"/>
      <c r="I676" s="120"/>
      <c r="J676" s="120"/>
      <c r="K676" s="120"/>
      <c r="L676" s="138"/>
      <c r="M676" s="134"/>
      <c r="N676" s="80"/>
      <c r="O676" s="14"/>
      <c r="P676" s="14"/>
      <c r="Q676" s="14"/>
      <c r="R676" s="22"/>
      <c r="S676" s="94"/>
      <c r="T676" s="94"/>
      <c r="U676" s="94"/>
      <c r="V676" s="94"/>
      <c r="W676" s="184"/>
    </row>
    <row r="677" spans="5:23" x14ac:dyDescent="0.25">
      <c r="E677" s="120"/>
      <c r="F677" s="120"/>
      <c r="G677" s="120"/>
      <c r="H677" s="120"/>
      <c r="I677" s="120"/>
      <c r="J677" s="120"/>
      <c r="K677" s="120"/>
      <c r="L677" s="138"/>
      <c r="M677" s="134"/>
      <c r="N677" s="80"/>
      <c r="O677" s="14"/>
      <c r="P677" s="14"/>
      <c r="Q677" s="14"/>
      <c r="R677" s="22"/>
      <c r="S677" s="94"/>
      <c r="T677" s="94"/>
      <c r="U677" s="94"/>
      <c r="V677" s="94"/>
      <c r="W677" s="184"/>
    </row>
    <row r="678" spans="5:23" x14ac:dyDescent="0.25">
      <c r="E678" s="120"/>
      <c r="F678" s="120"/>
      <c r="G678" s="120"/>
      <c r="H678" s="120"/>
      <c r="I678" s="120"/>
      <c r="J678" s="120"/>
      <c r="K678" s="120"/>
      <c r="L678" s="138"/>
      <c r="M678" s="134"/>
      <c r="N678" s="80"/>
      <c r="O678" s="14"/>
      <c r="P678" s="14"/>
      <c r="Q678" s="14"/>
      <c r="R678" s="22"/>
      <c r="S678" s="94"/>
      <c r="T678" s="94"/>
      <c r="U678" s="94"/>
      <c r="V678" s="94"/>
      <c r="W678" s="184"/>
    </row>
    <row r="679" spans="5:23" x14ac:dyDescent="0.25">
      <c r="E679" s="120"/>
      <c r="F679" s="120"/>
      <c r="G679" s="120"/>
      <c r="H679" s="120"/>
      <c r="I679" s="120"/>
      <c r="J679" s="120"/>
      <c r="K679" s="120"/>
      <c r="L679" s="138"/>
      <c r="M679" s="134"/>
      <c r="N679" s="80"/>
      <c r="O679" s="14"/>
      <c r="P679" s="14"/>
      <c r="Q679" s="14"/>
      <c r="R679" s="22"/>
      <c r="S679" s="94"/>
      <c r="T679" s="94"/>
      <c r="U679" s="94"/>
      <c r="V679" s="94"/>
      <c r="W679" s="184"/>
    </row>
    <row r="680" spans="5:23" x14ac:dyDescent="0.25">
      <c r="E680" s="120"/>
      <c r="F680" s="120"/>
      <c r="G680" s="120"/>
      <c r="H680" s="120"/>
      <c r="I680" s="120"/>
      <c r="J680" s="120"/>
      <c r="K680" s="120"/>
      <c r="L680" s="138"/>
      <c r="M680" s="134"/>
      <c r="N680" s="80"/>
      <c r="O680" s="14"/>
      <c r="P680" s="14"/>
      <c r="Q680" s="14"/>
      <c r="R680" s="22"/>
      <c r="S680" s="94"/>
      <c r="T680" s="94"/>
      <c r="U680" s="94"/>
      <c r="V680" s="94"/>
      <c r="W680" s="184"/>
    </row>
    <row r="681" spans="5:23" x14ac:dyDescent="0.25">
      <c r="E681" s="120"/>
      <c r="F681" s="120"/>
      <c r="G681" s="120"/>
      <c r="H681" s="120"/>
      <c r="I681" s="120"/>
      <c r="J681" s="120"/>
      <c r="K681" s="120"/>
      <c r="L681" s="138"/>
      <c r="M681" s="134"/>
      <c r="N681" s="80"/>
      <c r="O681" s="14"/>
      <c r="P681" s="14"/>
      <c r="Q681" s="14"/>
      <c r="R681" s="22"/>
      <c r="S681" s="94"/>
      <c r="T681" s="94"/>
      <c r="U681" s="94"/>
      <c r="V681" s="94"/>
      <c r="W681" s="184"/>
    </row>
    <row r="682" spans="5:23" x14ac:dyDescent="0.25">
      <c r="E682" s="120"/>
      <c r="F682" s="120"/>
      <c r="G682" s="120"/>
      <c r="H682" s="120"/>
      <c r="I682" s="120"/>
      <c r="J682" s="120"/>
      <c r="K682" s="120"/>
      <c r="L682" s="138"/>
      <c r="M682" s="134"/>
      <c r="N682" s="80"/>
      <c r="O682" s="14"/>
      <c r="P682" s="14"/>
      <c r="Q682" s="14"/>
      <c r="R682" s="22"/>
      <c r="S682" s="94"/>
      <c r="T682" s="94"/>
      <c r="U682" s="94"/>
      <c r="V682" s="94"/>
      <c r="W682" s="184"/>
    </row>
    <row r="683" spans="5:23" x14ac:dyDescent="0.25">
      <c r="E683" s="120"/>
      <c r="F683" s="120"/>
      <c r="G683" s="120"/>
      <c r="H683" s="120"/>
      <c r="I683" s="120"/>
      <c r="J683" s="120"/>
      <c r="K683" s="120"/>
      <c r="L683" s="138"/>
      <c r="M683" s="134"/>
      <c r="N683" s="80"/>
      <c r="O683" s="14"/>
      <c r="P683" s="14"/>
      <c r="Q683" s="14"/>
      <c r="R683" s="22"/>
      <c r="S683" s="94"/>
      <c r="T683" s="94"/>
      <c r="U683" s="94"/>
      <c r="V683" s="94"/>
      <c r="W683" s="184"/>
    </row>
    <row r="684" spans="5:23" x14ac:dyDescent="0.25">
      <c r="E684" s="120"/>
      <c r="F684" s="120"/>
      <c r="G684" s="120"/>
      <c r="H684" s="120"/>
      <c r="I684" s="120"/>
      <c r="J684" s="120"/>
      <c r="K684" s="120"/>
      <c r="L684" s="138"/>
      <c r="M684" s="134"/>
      <c r="N684" s="80"/>
      <c r="O684" s="14"/>
      <c r="P684" s="14"/>
      <c r="Q684" s="14"/>
      <c r="R684" s="22"/>
      <c r="S684" s="94"/>
      <c r="T684" s="94"/>
      <c r="U684" s="94"/>
      <c r="V684" s="94"/>
      <c r="W684" s="184"/>
    </row>
    <row r="685" spans="5:23" x14ac:dyDescent="0.25">
      <c r="E685" s="120"/>
      <c r="F685" s="120"/>
      <c r="G685" s="120"/>
      <c r="H685" s="120"/>
      <c r="I685" s="120"/>
      <c r="J685" s="120"/>
      <c r="K685" s="120"/>
      <c r="L685" s="138"/>
      <c r="M685" s="134"/>
      <c r="N685" s="80"/>
      <c r="O685" s="14"/>
      <c r="P685" s="14"/>
      <c r="Q685" s="14"/>
      <c r="R685" s="22"/>
      <c r="S685" s="94"/>
      <c r="T685" s="94"/>
      <c r="U685" s="94"/>
      <c r="V685" s="94"/>
      <c r="W685" s="184"/>
    </row>
    <row r="686" spans="5:23" x14ac:dyDescent="0.25">
      <c r="R686" s="22"/>
      <c r="S686" s="94"/>
      <c r="T686" s="94"/>
      <c r="U686" s="94"/>
      <c r="V686" s="94"/>
      <c r="W686" s="184"/>
    </row>
  </sheetData>
  <mergeCells count="6">
    <mergeCell ref="AS3:AT4"/>
    <mergeCell ref="E3:L3"/>
    <mergeCell ref="R3:W3"/>
    <mergeCell ref="Y3:AF3"/>
    <mergeCell ref="AI3:AP3"/>
    <mergeCell ref="AQ3:AR4"/>
  </mergeCells>
  <printOptions gridLines="1"/>
  <pageMargins left="0.5" right="0.25" top="0.8" bottom="0.75" header="0.3" footer="0.3"/>
  <pageSetup paperSize="5" scale="90" fitToHeight="0" orientation="landscape" r:id="rId1"/>
  <headerFooter>
    <oddHeader xml:space="preserve">&amp;LMDE
School Finance Division
&amp;C&amp;"-,Bold"SPECIAL EDUCATION FUNDING  FY 2021
&amp;"-,Regular"Tuition rate = 80%&amp;R05/28/2019
</oddHeader>
    <oddFooter xml:space="preserve">&amp;R&amp;P OF &amp;N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S543"/>
  <sheetViews>
    <sheetView workbookViewId="0">
      <selection activeCell="H29" sqref="H29"/>
    </sheetView>
  </sheetViews>
  <sheetFormatPr defaultRowHeight="15" x14ac:dyDescent="0.25"/>
  <cols>
    <col min="1" max="1" width="9.28515625" bestFit="1" customWidth="1"/>
    <col min="2" max="2" width="8.7109375" bestFit="1" customWidth="1"/>
    <col min="3" max="3" width="43.42578125" bestFit="1" customWidth="1"/>
    <col min="4" max="4" width="43.42578125" hidden="1" customWidth="1"/>
    <col min="5" max="5" width="13.85546875" bestFit="1" customWidth="1"/>
    <col min="6" max="6" width="19.85546875" bestFit="1" customWidth="1"/>
    <col min="7" max="7" width="14.28515625" customWidth="1"/>
    <col min="8" max="8" width="15.28515625" bestFit="1" customWidth="1"/>
    <col min="9" max="19" width="14.28515625" hidden="1" customWidth="1"/>
    <col min="20" max="21" width="12" hidden="1" customWidth="1"/>
    <col min="22" max="22" width="17" hidden="1" customWidth="1"/>
    <col min="23" max="23" width="17" customWidth="1"/>
    <col min="24" max="24" width="1.7109375" customWidth="1"/>
    <col min="25" max="25" width="13.85546875" bestFit="1" customWidth="1"/>
    <col min="26" max="26" width="19.85546875" bestFit="1" customWidth="1"/>
    <col min="27" max="28" width="14.28515625" customWidth="1"/>
    <col min="29" max="40" width="14.28515625" hidden="1" customWidth="1"/>
    <col min="41" max="42" width="13.28515625" hidden="1" customWidth="1"/>
    <col min="43" max="43" width="17" hidden="1" customWidth="1"/>
    <col min="44" max="44" width="17" customWidth="1"/>
    <col min="45" max="45" width="14.28515625" bestFit="1" customWidth="1"/>
  </cols>
  <sheetData>
    <row r="1" spans="3:44" x14ac:dyDescent="0.25">
      <c r="E1" s="234" t="s">
        <v>1311</v>
      </c>
      <c r="Y1" s="234" t="s">
        <v>1312</v>
      </c>
    </row>
    <row r="2" spans="3:44" x14ac:dyDescent="0.25">
      <c r="C2" s="222"/>
      <c r="D2" s="222"/>
      <c r="E2" s="233" t="s">
        <v>1310</v>
      </c>
      <c r="F2" s="233" t="s">
        <v>1322</v>
      </c>
      <c r="G2" s="233" t="s">
        <v>596</v>
      </c>
      <c r="H2" s="233" t="s">
        <v>592</v>
      </c>
      <c r="I2" s="233" t="s">
        <v>597</v>
      </c>
      <c r="J2" s="233" t="s">
        <v>1302</v>
      </c>
      <c r="K2" s="233" t="s">
        <v>1137</v>
      </c>
      <c r="L2" s="233" t="s">
        <v>1303</v>
      </c>
      <c r="M2" s="233" t="s">
        <v>1129</v>
      </c>
      <c r="N2" s="233" t="s">
        <v>1304</v>
      </c>
      <c r="O2" s="233" t="s">
        <v>1306</v>
      </c>
      <c r="P2" s="233" t="s">
        <v>1305</v>
      </c>
      <c r="Q2" s="233" t="s">
        <v>1299</v>
      </c>
      <c r="R2" s="233" t="s">
        <v>1300</v>
      </c>
      <c r="S2" s="233" t="s">
        <v>1301</v>
      </c>
      <c r="T2" s="233" t="s">
        <v>593</v>
      </c>
      <c r="U2" s="233" t="s">
        <v>718</v>
      </c>
      <c r="V2" s="233" t="s">
        <v>720</v>
      </c>
      <c r="W2" s="233" t="s">
        <v>1313</v>
      </c>
      <c r="X2" s="233"/>
      <c r="Y2" s="233" t="s">
        <v>1310</v>
      </c>
      <c r="Z2" s="233" t="s">
        <v>1322</v>
      </c>
      <c r="AA2" s="233" t="s">
        <v>598</v>
      </c>
      <c r="AB2" s="233" t="s">
        <v>599</v>
      </c>
      <c r="AC2" s="233" t="s">
        <v>600</v>
      </c>
      <c r="AD2" s="233" t="s">
        <v>1302</v>
      </c>
      <c r="AE2" s="233" t="s">
        <v>1137</v>
      </c>
      <c r="AF2" s="233" t="s">
        <v>1136</v>
      </c>
      <c r="AG2" s="233" t="s">
        <v>1304</v>
      </c>
      <c r="AH2" s="233" t="s">
        <v>1129</v>
      </c>
      <c r="AI2" s="233" t="s">
        <v>1305</v>
      </c>
      <c r="AJ2" s="233" t="s">
        <v>1306</v>
      </c>
      <c r="AK2" s="233" t="s">
        <v>1299</v>
      </c>
      <c r="AL2" s="233" t="s">
        <v>1307</v>
      </c>
      <c r="AM2" s="233" t="s">
        <v>1300</v>
      </c>
      <c r="AN2" s="233" t="s">
        <v>1304</v>
      </c>
      <c r="AO2" s="233" t="s">
        <v>595</v>
      </c>
      <c r="AP2" s="233" t="s">
        <v>719</v>
      </c>
      <c r="AQ2" s="233" t="s">
        <v>721</v>
      </c>
      <c r="AR2" s="233" t="s">
        <v>1313</v>
      </c>
    </row>
    <row r="3" spans="3:44" x14ac:dyDescent="0.25">
      <c r="C3" s="218" t="s">
        <v>756</v>
      </c>
      <c r="D3" s="218"/>
      <c r="E3" s="228">
        <f>SUM(E10:E16)</f>
        <v>812396.26679165335</v>
      </c>
      <c r="F3" s="228">
        <f t="shared" ref="F3:AQ3" si="0">SUM(F10:F16)</f>
        <v>7974522743.1011391</v>
      </c>
      <c r="G3" s="228">
        <f t="shared" si="0"/>
        <v>8098800376.4011393</v>
      </c>
      <c r="H3" s="228">
        <f t="shared" si="0"/>
        <v>124277633.3</v>
      </c>
      <c r="I3" s="228">
        <f t="shared" si="0"/>
        <v>8114845112.0073032</v>
      </c>
      <c r="J3" s="228">
        <f t="shared" si="0"/>
        <v>0</v>
      </c>
      <c r="K3" s="228">
        <f t="shared" si="0"/>
        <v>247453.37567999936</v>
      </c>
      <c r="L3" s="228">
        <f t="shared" si="0"/>
        <v>1678614.89</v>
      </c>
      <c r="M3" s="228">
        <f t="shared" si="0"/>
        <v>154198.5523699866</v>
      </c>
      <c r="N3" s="228">
        <f t="shared" si="0"/>
        <v>-25478.265298641629</v>
      </c>
      <c r="O3" s="228">
        <f t="shared" si="0"/>
        <v>82896.88</v>
      </c>
      <c r="P3" s="228">
        <f t="shared" si="0"/>
        <v>216457.82999999996</v>
      </c>
      <c r="Q3" s="228">
        <f t="shared" si="0"/>
        <v>106051.44671999836</v>
      </c>
      <c r="R3" s="228">
        <f t="shared" si="0"/>
        <v>271519.26934429805</v>
      </c>
      <c r="S3" s="228">
        <f t="shared" si="0"/>
        <v>522814.51330685138</v>
      </c>
      <c r="T3" s="228">
        <f t="shared" si="0"/>
        <v>19299264.09828648</v>
      </c>
      <c r="U3" s="228">
        <f t="shared" si="0"/>
        <v>29013762.158132285</v>
      </c>
      <c r="V3" s="228">
        <f t="shared" si="0"/>
        <v>172590659.55641878</v>
      </c>
      <c r="W3" s="235">
        <f>(G3-F3)/F3</f>
        <v>1.5584334925562078E-2</v>
      </c>
      <c r="X3" s="228"/>
      <c r="Y3" s="228">
        <f t="shared" si="0"/>
        <v>815921.76221097982</v>
      </c>
      <c r="Z3" s="228">
        <f t="shared" si="0"/>
        <v>8078126470.8400755</v>
      </c>
      <c r="AA3" s="228">
        <f t="shared" si="0"/>
        <v>8329657536.3460484</v>
      </c>
      <c r="AB3" s="228">
        <f t="shared" si="0"/>
        <v>251531065.50597405</v>
      </c>
      <c r="AC3" s="228">
        <f t="shared" si="0"/>
        <v>8352423197.8636732</v>
      </c>
      <c r="AD3" s="228">
        <f t="shared" si="0"/>
        <v>0</v>
      </c>
      <c r="AE3" s="228">
        <f t="shared" si="0"/>
        <v>253487.16287999888</v>
      </c>
      <c r="AF3" s="228">
        <f t="shared" si="0"/>
        <v>1678614.89</v>
      </c>
      <c r="AG3" s="228">
        <f t="shared" si="0"/>
        <v>-30011.507829907612</v>
      </c>
      <c r="AH3" s="228">
        <f t="shared" si="0"/>
        <v>157157.21080697543</v>
      </c>
      <c r="AI3" s="228">
        <f t="shared" si="0"/>
        <v>216457.82999999996</v>
      </c>
      <c r="AJ3" s="228">
        <f t="shared" si="0"/>
        <v>82896.88</v>
      </c>
      <c r="AK3" s="228">
        <f t="shared" si="0"/>
        <v>108637.35551999995</v>
      </c>
      <c r="AL3" s="228">
        <f t="shared" si="0"/>
        <v>11207.858951233629</v>
      </c>
      <c r="AM3" s="228">
        <f t="shared" si="0"/>
        <v>270309.43605016393</v>
      </c>
      <c r="AN3" s="228">
        <f t="shared" si="0"/>
        <v>528115.10104336287</v>
      </c>
      <c r="AO3" s="228">
        <f t="shared" si="0"/>
        <v>26042533.735046029</v>
      </c>
      <c r="AP3" s="228">
        <f t="shared" si="0"/>
        <v>70243508.041765049</v>
      </c>
      <c r="AQ3" s="228">
        <f t="shared" si="0"/>
        <v>347817107.28278512</v>
      </c>
      <c r="AR3" s="235">
        <f>(AA3-Z3)/Z3</f>
        <v>3.1137302246249082E-2</v>
      </c>
    </row>
    <row r="4" spans="3:44" x14ac:dyDescent="0.25">
      <c r="C4" s="218" t="s">
        <v>779</v>
      </c>
      <c r="D4" s="218"/>
      <c r="E4" s="228">
        <f>E17+E18</f>
        <v>63534.853208346263</v>
      </c>
      <c r="F4" s="228">
        <f t="shared" ref="F4:AQ4" si="1">F17+F18</f>
        <v>557952139.79999983</v>
      </c>
      <c r="G4" s="228">
        <f t="shared" si="1"/>
        <v>568370492.79999983</v>
      </c>
      <c r="H4" s="228">
        <f t="shared" si="1"/>
        <v>10418353</v>
      </c>
      <c r="I4" s="228">
        <f t="shared" si="1"/>
        <v>569620024.70000005</v>
      </c>
      <c r="J4" s="228">
        <f t="shared" si="1"/>
        <v>189966.64200000011</v>
      </c>
      <c r="K4" s="228">
        <f t="shared" si="1"/>
        <v>0</v>
      </c>
      <c r="L4" s="228">
        <f t="shared" si="1"/>
        <v>0</v>
      </c>
      <c r="M4" s="228">
        <f t="shared" si="1"/>
        <v>35118.600000000006</v>
      </c>
      <c r="N4" s="228">
        <f t="shared" si="1"/>
        <v>41212.059611287739</v>
      </c>
      <c r="O4" s="228">
        <f t="shared" si="1"/>
        <v>7775.12</v>
      </c>
      <c r="P4" s="228">
        <f t="shared" si="1"/>
        <v>20302.170000000002</v>
      </c>
      <c r="Q4" s="228">
        <f t="shared" si="1"/>
        <v>0</v>
      </c>
      <c r="R4" s="228">
        <f t="shared" si="1"/>
        <v>0</v>
      </c>
      <c r="S4" s="228">
        <f t="shared" si="1"/>
        <v>0</v>
      </c>
      <c r="T4" s="228">
        <f t="shared" si="1"/>
        <v>1543906.4916112898</v>
      </c>
      <c r="U4" s="228">
        <f t="shared" si="1"/>
        <v>6949.2101649729157</v>
      </c>
      <c r="V4" s="228">
        <f t="shared" si="1"/>
        <v>11969208.701776264</v>
      </c>
      <c r="W4" s="235">
        <f t="shared" ref="W4:W7" si="2">(G4-F4)/F4</f>
        <v>1.8672485069659382E-2</v>
      </c>
      <c r="X4" s="228"/>
      <c r="Y4" s="228">
        <f t="shared" si="1"/>
        <v>67375.717789020098</v>
      </c>
      <c r="Z4" s="228">
        <f t="shared" si="1"/>
        <v>591616719.19999993</v>
      </c>
      <c r="AA4" s="228">
        <f t="shared" si="1"/>
        <v>613988711.19999993</v>
      </c>
      <c r="AB4" s="228">
        <f t="shared" si="1"/>
        <v>22371992</v>
      </c>
      <c r="AC4" s="228">
        <f t="shared" si="1"/>
        <v>615687354</v>
      </c>
      <c r="AD4" s="228">
        <f t="shared" si="1"/>
        <v>224003.87560000009</v>
      </c>
      <c r="AE4" s="228">
        <f t="shared" si="1"/>
        <v>0</v>
      </c>
      <c r="AF4" s="228">
        <f t="shared" si="1"/>
        <v>0</v>
      </c>
      <c r="AG4" s="228">
        <f t="shared" si="1"/>
        <v>41316.780791121484</v>
      </c>
      <c r="AH4" s="228">
        <f t="shared" si="1"/>
        <v>35118.600000000006</v>
      </c>
      <c r="AI4" s="228">
        <f t="shared" si="1"/>
        <v>20302.170000000002</v>
      </c>
      <c r="AJ4" s="228">
        <f t="shared" si="1"/>
        <v>7775.12</v>
      </c>
      <c r="AK4" s="228">
        <f t="shared" si="1"/>
        <v>0</v>
      </c>
      <c r="AL4" s="228">
        <f t="shared" si="1"/>
        <v>0</v>
      </c>
      <c r="AM4" s="228">
        <f t="shared" si="1"/>
        <v>0</v>
      </c>
      <c r="AN4" s="228">
        <f t="shared" si="1"/>
        <v>0</v>
      </c>
      <c r="AO4" s="228">
        <f t="shared" si="1"/>
        <v>2027159.3463911195</v>
      </c>
      <c r="AP4" s="228">
        <f t="shared" si="1"/>
        <v>107954.79849306183</v>
      </c>
      <c r="AQ4" s="228">
        <f t="shared" si="1"/>
        <v>24507106.144884184</v>
      </c>
      <c r="AR4" s="235">
        <f t="shared" ref="AR4:AR7" si="3">(AA4-Z4)/Z4</f>
        <v>3.7815009741868029E-2</v>
      </c>
    </row>
    <row r="5" spans="3:44" x14ac:dyDescent="0.25">
      <c r="C5" s="226" t="s">
        <v>780</v>
      </c>
      <c r="D5" s="226"/>
      <c r="E5" s="229">
        <f>E19</f>
        <v>0</v>
      </c>
      <c r="F5" s="229">
        <f t="shared" ref="F5:AQ6" si="4">F19</f>
        <v>6867998</v>
      </c>
      <c r="G5" s="229">
        <f t="shared" si="4"/>
        <v>7011401</v>
      </c>
      <c r="H5" s="229">
        <f t="shared" si="4"/>
        <v>143403</v>
      </c>
      <c r="I5" s="229">
        <f t="shared" si="4"/>
        <v>7011401</v>
      </c>
      <c r="J5" s="229">
        <f t="shared" si="4"/>
        <v>0</v>
      </c>
      <c r="K5" s="229">
        <f t="shared" si="4"/>
        <v>0</v>
      </c>
      <c r="L5" s="229">
        <f t="shared" si="4"/>
        <v>0</v>
      </c>
      <c r="M5" s="229">
        <f t="shared" si="4"/>
        <v>0</v>
      </c>
      <c r="N5" s="229">
        <f t="shared" si="4"/>
        <v>0</v>
      </c>
      <c r="O5" s="229">
        <f t="shared" si="4"/>
        <v>0</v>
      </c>
      <c r="P5" s="229">
        <f t="shared" si="4"/>
        <v>0</v>
      </c>
      <c r="Q5" s="229">
        <f t="shared" si="4"/>
        <v>0</v>
      </c>
      <c r="R5" s="229">
        <f t="shared" si="4"/>
        <v>0</v>
      </c>
      <c r="S5" s="229">
        <f t="shared" si="4"/>
        <v>0</v>
      </c>
      <c r="T5" s="229">
        <f t="shared" si="4"/>
        <v>0</v>
      </c>
      <c r="U5" s="229">
        <f t="shared" si="4"/>
        <v>0</v>
      </c>
      <c r="V5" s="229">
        <f t="shared" si="4"/>
        <v>143403</v>
      </c>
      <c r="W5" s="235">
        <f t="shared" si="2"/>
        <v>2.0879883773990617E-2</v>
      </c>
      <c r="X5" s="229"/>
      <c r="Y5" s="229">
        <f t="shared" si="4"/>
        <v>0</v>
      </c>
      <c r="Z5" s="229">
        <f t="shared" si="4"/>
        <v>7234332</v>
      </c>
      <c r="AA5" s="229">
        <f t="shared" si="4"/>
        <v>7524552</v>
      </c>
      <c r="AB5" s="229">
        <f t="shared" si="4"/>
        <v>290220</v>
      </c>
      <c r="AC5" s="229">
        <f t="shared" si="4"/>
        <v>7524552</v>
      </c>
      <c r="AD5" s="229">
        <f t="shared" si="4"/>
        <v>0</v>
      </c>
      <c r="AE5" s="229">
        <f t="shared" si="4"/>
        <v>0</v>
      </c>
      <c r="AF5" s="229">
        <f t="shared" si="4"/>
        <v>0</v>
      </c>
      <c r="AG5" s="229">
        <f t="shared" si="4"/>
        <v>0</v>
      </c>
      <c r="AH5" s="229">
        <f t="shared" si="4"/>
        <v>0</v>
      </c>
      <c r="AI5" s="229">
        <f t="shared" si="4"/>
        <v>0</v>
      </c>
      <c r="AJ5" s="229">
        <f t="shared" si="4"/>
        <v>0</v>
      </c>
      <c r="AK5" s="229">
        <f t="shared" si="4"/>
        <v>0</v>
      </c>
      <c r="AL5" s="229">
        <f t="shared" si="4"/>
        <v>3799.3971462474419</v>
      </c>
      <c r="AM5" s="229">
        <f t="shared" si="4"/>
        <v>0</v>
      </c>
      <c r="AN5" s="229">
        <f t="shared" si="4"/>
        <v>0</v>
      </c>
      <c r="AO5" s="229">
        <f t="shared" si="4"/>
        <v>3799.3971462473273</v>
      </c>
      <c r="AP5" s="229">
        <f t="shared" si="4"/>
        <v>0</v>
      </c>
      <c r="AQ5" s="229">
        <f t="shared" si="4"/>
        <v>294019.39714624733</v>
      </c>
      <c r="AR5" s="235">
        <f t="shared" si="3"/>
        <v>4.0117041905182123E-2</v>
      </c>
    </row>
    <row r="6" spans="3:44" x14ac:dyDescent="0.25">
      <c r="C6" s="220" t="s">
        <v>785</v>
      </c>
      <c r="D6" s="220"/>
      <c r="E6" s="232">
        <f>E20</f>
        <v>0</v>
      </c>
      <c r="F6" s="232">
        <f t="shared" si="4"/>
        <v>837683</v>
      </c>
      <c r="G6" s="232">
        <f t="shared" si="4"/>
        <v>855098</v>
      </c>
      <c r="H6" s="232">
        <f t="shared" si="4"/>
        <v>17415</v>
      </c>
      <c r="I6" s="232">
        <f t="shared" si="4"/>
        <v>855098</v>
      </c>
      <c r="J6" s="232">
        <f t="shared" si="4"/>
        <v>0</v>
      </c>
      <c r="K6" s="232">
        <f t="shared" si="4"/>
        <v>0</v>
      </c>
      <c r="L6" s="232">
        <f t="shared" si="4"/>
        <v>0</v>
      </c>
      <c r="M6" s="232">
        <f t="shared" si="4"/>
        <v>0</v>
      </c>
      <c r="N6" s="232">
        <f t="shared" si="4"/>
        <v>0</v>
      </c>
      <c r="O6" s="232">
        <f t="shared" si="4"/>
        <v>0</v>
      </c>
      <c r="P6" s="232">
        <f t="shared" si="4"/>
        <v>0</v>
      </c>
      <c r="Q6" s="232">
        <f t="shared" si="4"/>
        <v>0</v>
      </c>
      <c r="R6" s="232">
        <f t="shared" si="4"/>
        <v>0</v>
      </c>
      <c r="S6" s="232">
        <f t="shared" si="4"/>
        <v>0</v>
      </c>
      <c r="T6" s="232">
        <f t="shared" si="4"/>
        <v>0</v>
      </c>
      <c r="U6" s="232">
        <f t="shared" si="4"/>
        <v>0</v>
      </c>
      <c r="V6" s="232">
        <f t="shared" si="4"/>
        <v>17415</v>
      </c>
      <c r="W6" s="238">
        <f t="shared" si="2"/>
        <v>2.078948719264925E-2</v>
      </c>
      <c r="X6" s="232"/>
      <c r="Y6" s="232">
        <f t="shared" si="4"/>
        <v>0</v>
      </c>
      <c r="Z6" s="232">
        <f t="shared" si="4"/>
        <v>837683</v>
      </c>
      <c r="AA6" s="232">
        <f t="shared" si="4"/>
        <v>872926</v>
      </c>
      <c r="AB6" s="232">
        <f t="shared" si="4"/>
        <v>35243</v>
      </c>
      <c r="AC6" s="232">
        <f t="shared" si="4"/>
        <v>872926</v>
      </c>
      <c r="AD6" s="232" t="e">
        <f t="shared" si="4"/>
        <v>#N/A</v>
      </c>
      <c r="AE6" s="232" t="e">
        <f t="shared" si="4"/>
        <v>#N/A</v>
      </c>
      <c r="AF6" s="232" t="e">
        <f t="shared" si="4"/>
        <v>#N/A</v>
      </c>
      <c r="AG6" s="232" t="e">
        <f t="shared" si="4"/>
        <v>#N/A</v>
      </c>
      <c r="AH6" s="232" t="e">
        <f t="shared" si="4"/>
        <v>#N/A</v>
      </c>
      <c r="AI6" s="232" t="e">
        <f t="shared" si="4"/>
        <v>#N/A</v>
      </c>
      <c r="AJ6" s="232" t="e">
        <f t="shared" si="4"/>
        <v>#N/A</v>
      </c>
      <c r="AK6" s="232" t="e">
        <f t="shared" si="4"/>
        <v>#N/A</v>
      </c>
      <c r="AL6" s="232" t="e">
        <f t="shared" si="4"/>
        <v>#N/A</v>
      </c>
      <c r="AM6" s="232" t="e">
        <f t="shared" si="4"/>
        <v>#N/A</v>
      </c>
      <c r="AN6" s="232" t="e">
        <f t="shared" si="4"/>
        <v>#N/A</v>
      </c>
      <c r="AO6" s="232">
        <f t="shared" si="4"/>
        <v>0</v>
      </c>
      <c r="AP6" s="232">
        <f t="shared" si="4"/>
        <v>0</v>
      </c>
      <c r="AQ6" s="232">
        <f t="shared" si="4"/>
        <v>35243</v>
      </c>
      <c r="AR6" s="238">
        <f t="shared" si="3"/>
        <v>4.2072000983665661E-2</v>
      </c>
    </row>
    <row r="7" spans="3:44" x14ac:dyDescent="0.25">
      <c r="C7" s="221" t="s">
        <v>781</v>
      </c>
      <c r="D7" s="221"/>
      <c r="E7" s="230">
        <f>SUM(E3:E6)</f>
        <v>875931.11999999965</v>
      </c>
      <c r="F7" s="230">
        <f t="shared" ref="F7:AQ7" si="5">SUM(F3:F6)</f>
        <v>8540180563.9011393</v>
      </c>
      <c r="G7" s="230">
        <f t="shared" si="5"/>
        <v>8675037368.2011395</v>
      </c>
      <c r="H7" s="230">
        <f t="shared" si="5"/>
        <v>134856804.30000001</v>
      </c>
      <c r="I7" s="230">
        <f t="shared" si="5"/>
        <v>8692331635.707304</v>
      </c>
      <c r="J7" s="230">
        <f t="shared" si="5"/>
        <v>189966.64200000011</v>
      </c>
      <c r="K7" s="230">
        <f t="shared" si="5"/>
        <v>247453.37567999936</v>
      </c>
      <c r="L7" s="230">
        <f t="shared" si="5"/>
        <v>1678614.89</v>
      </c>
      <c r="M7" s="230">
        <f t="shared" si="5"/>
        <v>189317.15236998661</v>
      </c>
      <c r="N7" s="230">
        <f t="shared" si="5"/>
        <v>15733.79431264611</v>
      </c>
      <c r="O7" s="230">
        <f t="shared" si="5"/>
        <v>90672</v>
      </c>
      <c r="P7" s="230">
        <f t="shared" si="5"/>
        <v>236759.99999999997</v>
      </c>
      <c r="Q7" s="230">
        <f t="shared" si="5"/>
        <v>106051.44671999836</v>
      </c>
      <c r="R7" s="230">
        <f t="shared" si="5"/>
        <v>271519.26934429805</v>
      </c>
      <c r="S7" s="230">
        <f t="shared" si="5"/>
        <v>522814.51330685138</v>
      </c>
      <c r="T7" s="230">
        <f t="shared" si="5"/>
        <v>20843170.58989777</v>
      </c>
      <c r="U7" s="230">
        <f t="shared" si="5"/>
        <v>29020711.368297257</v>
      </c>
      <c r="V7" s="230">
        <f t="shared" si="5"/>
        <v>184720686.25819504</v>
      </c>
      <c r="W7" s="237">
        <f t="shared" si="2"/>
        <v>1.579086101177208E-2</v>
      </c>
      <c r="X7" s="230"/>
      <c r="Y7" s="230">
        <f t="shared" si="5"/>
        <v>883297.48</v>
      </c>
      <c r="Z7" s="230">
        <f t="shared" si="5"/>
        <v>8677815205.0400753</v>
      </c>
      <c r="AA7" s="230">
        <f t="shared" si="5"/>
        <v>8952043725.5460491</v>
      </c>
      <c r="AB7" s="230">
        <f t="shared" si="5"/>
        <v>274228520.50597405</v>
      </c>
      <c r="AC7" s="230">
        <f t="shared" si="5"/>
        <v>8976508029.8636742</v>
      </c>
      <c r="AD7" s="230" t="e">
        <f t="shared" si="5"/>
        <v>#N/A</v>
      </c>
      <c r="AE7" s="230" t="e">
        <f t="shared" si="5"/>
        <v>#N/A</v>
      </c>
      <c r="AF7" s="230" t="e">
        <f t="shared" si="5"/>
        <v>#N/A</v>
      </c>
      <c r="AG7" s="230" t="e">
        <f t="shared" si="5"/>
        <v>#N/A</v>
      </c>
      <c r="AH7" s="230" t="e">
        <f t="shared" si="5"/>
        <v>#N/A</v>
      </c>
      <c r="AI7" s="230" t="e">
        <f t="shared" si="5"/>
        <v>#N/A</v>
      </c>
      <c r="AJ7" s="230" t="e">
        <f t="shared" si="5"/>
        <v>#N/A</v>
      </c>
      <c r="AK7" s="230" t="e">
        <f t="shared" si="5"/>
        <v>#N/A</v>
      </c>
      <c r="AL7" s="230" t="e">
        <f t="shared" si="5"/>
        <v>#N/A</v>
      </c>
      <c r="AM7" s="230" t="e">
        <f t="shared" si="5"/>
        <v>#N/A</v>
      </c>
      <c r="AN7" s="230" t="e">
        <f t="shared" si="5"/>
        <v>#N/A</v>
      </c>
      <c r="AO7" s="230">
        <f t="shared" si="5"/>
        <v>28073492.478583395</v>
      </c>
      <c r="AP7" s="230">
        <f t="shared" si="5"/>
        <v>70351462.840258107</v>
      </c>
      <c r="AQ7" s="230">
        <f t="shared" si="5"/>
        <v>372653475.82481551</v>
      </c>
      <c r="AR7" s="237">
        <f t="shared" si="3"/>
        <v>3.1601101662858858E-2</v>
      </c>
    </row>
    <row r="8" spans="3:44" x14ac:dyDescent="0.25">
      <c r="C8" s="221"/>
      <c r="D8" s="221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</row>
    <row r="9" spans="3:44" ht="15.75" thickBot="1" x14ac:dyDescent="0.3">
      <c r="C9" s="222"/>
      <c r="D9" s="222"/>
      <c r="E9" s="233" t="s">
        <v>1310</v>
      </c>
      <c r="F9" s="233" t="s">
        <v>1322</v>
      </c>
      <c r="G9" s="233" t="s">
        <v>596</v>
      </c>
      <c r="H9" s="233" t="s">
        <v>592</v>
      </c>
      <c r="I9" s="233" t="s">
        <v>597</v>
      </c>
      <c r="J9" s="233" t="s">
        <v>1302</v>
      </c>
      <c r="K9" s="233" t="s">
        <v>1137</v>
      </c>
      <c r="L9" s="233" t="s">
        <v>1303</v>
      </c>
      <c r="M9" s="233" t="s">
        <v>1129</v>
      </c>
      <c r="N9" s="233" t="s">
        <v>1304</v>
      </c>
      <c r="O9" s="233" t="s">
        <v>1306</v>
      </c>
      <c r="P9" s="233" t="s">
        <v>1305</v>
      </c>
      <c r="Q9" s="233" t="s">
        <v>1299</v>
      </c>
      <c r="R9" s="233" t="s">
        <v>1300</v>
      </c>
      <c r="S9" s="233" t="s">
        <v>1301</v>
      </c>
      <c r="T9" s="233" t="s">
        <v>593</v>
      </c>
      <c r="U9" s="233" t="s">
        <v>718</v>
      </c>
      <c r="V9" s="233" t="s">
        <v>720</v>
      </c>
      <c r="W9" s="233" t="s">
        <v>1313</v>
      </c>
      <c r="X9" s="233"/>
      <c r="Y9" s="233" t="s">
        <v>1310</v>
      </c>
      <c r="Z9" s="233" t="s">
        <v>1322</v>
      </c>
      <c r="AA9" s="233" t="s">
        <v>598</v>
      </c>
      <c r="AB9" s="233" t="s">
        <v>599</v>
      </c>
      <c r="AC9" s="233" t="s">
        <v>600</v>
      </c>
      <c r="AD9" s="233" t="s">
        <v>1302</v>
      </c>
      <c r="AE9" s="233" t="s">
        <v>1137</v>
      </c>
      <c r="AF9" s="233" t="s">
        <v>1136</v>
      </c>
      <c r="AG9" s="233" t="s">
        <v>1304</v>
      </c>
      <c r="AH9" s="233" t="s">
        <v>1129</v>
      </c>
      <c r="AI9" s="233" t="s">
        <v>1305</v>
      </c>
      <c r="AJ9" s="233" t="s">
        <v>1306</v>
      </c>
      <c r="AK9" s="233" t="s">
        <v>1299</v>
      </c>
      <c r="AL9" s="233" t="s">
        <v>1307</v>
      </c>
      <c r="AM9" s="233" t="s">
        <v>1300</v>
      </c>
      <c r="AN9" s="233" t="s">
        <v>1304</v>
      </c>
      <c r="AO9" s="233" t="s">
        <v>595</v>
      </c>
      <c r="AP9" s="233" t="s">
        <v>719</v>
      </c>
      <c r="AQ9" s="233" t="s">
        <v>721</v>
      </c>
      <c r="AR9" s="233" t="s">
        <v>1313</v>
      </c>
    </row>
    <row r="10" spans="3:44" x14ac:dyDescent="0.25">
      <c r="C10" s="218" t="s">
        <v>627</v>
      </c>
      <c r="D10" s="223">
        <v>1</v>
      </c>
      <c r="E10" s="4">
        <f t="shared" ref="E10:T20" si="6">SUMIF($D$24:$D$543,$D10,E$24:E$543)</f>
        <v>69310</v>
      </c>
      <c r="F10" s="4">
        <f t="shared" si="6"/>
        <v>822923136</v>
      </c>
      <c r="G10" s="4">
        <f t="shared" si="6"/>
        <v>834963893</v>
      </c>
      <c r="H10" s="4">
        <f t="shared" si="6"/>
        <v>12040757</v>
      </c>
      <c r="I10" s="4">
        <f t="shared" si="6"/>
        <v>836962400</v>
      </c>
      <c r="J10" s="4">
        <f t="shared" si="6"/>
        <v>0</v>
      </c>
      <c r="K10" s="4">
        <f t="shared" si="6"/>
        <v>46838.104319998994</v>
      </c>
      <c r="L10" s="4">
        <f t="shared" si="6"/>
        <v>466360.79</v>
      </c>
      <c r="M10" s="4">
        <f t="shared" si="6"/>
        <v>0</v>
      </c>
      <c r="N10" s="4">
        <f t="shared" si="6"/>
        <v>-837.14726796932518</v>
      </c>
      <c r="O10" s="4">
        <f t="shared" si="6"/>
        <v>9815.25</v>
      </c>
      <c r="P10" s="4">
        <f t="shared" si="6"/>
        <v>25629.27</v>
      </c>
      <c r="Q10" s="4">
        <f t="shared" si="6"/>
        <v>20073.473279998638</v>
      </c>
      <c r="R10" s="4">
        <f t="shared" si="6"/>
        <v>0</v>
      </c>
      <c r="S10" s="4">
        <f t="shared" si="6"/>
        <v>44257.147267969325</v>
      </c>
      <c r="T10" s="4">
        <f t="shared" si="6"/>
        <v>2610643.8876000047</v>
      </c>
      <c r="U10" s="4">
        <f t="shared" ref="O10:V20" si="7">SUMIF($D$24:$D$543,$D10,U$24:U$543)</f>
        <v>2651236.3938820362</v>
      </c>
      <c r="V10" s="4">
        <f t="shared" si="7"/>
        <v>17302637.281482041</v>
      </c>
      <c r="W10" s="235">
        <f>(G10-F10)/F10</f>
        <v>1.4631690948108183E-2</v>
      </c>
      <c r="X10" s="4"/>
      <c r="Y10" s="4">
        <f t="shared" ref="Y10:AN20" si="8">SUMIF($D$24:$D$543,$D10,Y$24:Y$543)</f>
        <v>68299</v>
      </c>
      <c r="Z10" s="4">
        <f t="shared" si="8"/>
        <v>817080987</v>
      </c>
      <c r="AA10" s="4">
        <f t="shared" si="8"/>
        <v>841147810</v>
      </c>
      <c r="AB10" s="4">
        <f t="shared" si="8"/>
        <v>24066823</v>
      </c>
      <c r="AC10" s="4">
        <f t="shared" si="8"/>
        <v>844633102</v>
      </c>
      <c r="AD10" s="4">
        <f t="shared" si="8"/>
        <v>0</v>
      </c>
      <c r="AE10" s="4">
        <f t="shared" si="8"/>
        <v>47459.959679998457</v>
      </c>
      <c r="AF10" s="4">
        <f t="shared" si="8"/>
        <v>466360.79</v>
      </c>
      <c r="AG10" s="4">
        <f t="shared" si="8"/>
        <v>-192.73202802333981</v>
      </c>
      <c r="AH10" s="4">
        <f t="shared" si="8"/>
        <v>0</v>
      </c>
      <c r="AI10" s="4">
        <f t="shared" si="8"/>
        <v>25629.27</v>
      </c>
      <c r="AJ10" s="4">
        <f t="shared" si="8"/>
        <v>9815.25</v>
      </c>
      <c r="AK10" s="4">
        <f t="shared" si="8"/>
        <v>20339.982719999738</v>
      </c>
      <c r="AL10" s="4">
        <f t="shared" si="8"/>
        <v>655.39249750599265</v>
      </c>
      <c r="AM10" s="4">
        <f t="shared" si="8"/>
        <v>0</v>
      </c>
      <c r="AN10" s="4">
        <f t="shared" si="8"/>
        <v>43612.73202802334</v>
      </c>
      <c r="AO10" s="4">
        <f t="shared" ref="AI10:AQ20" si="9">SUMIF($D$24:$D$543,$D10,AO$24:AO$543)</f>
        <v>4098972.6448975801</v>
      </c>
      <c r="AP10" s="4">
        <f t="shared" si="9"/>
        <v>6634694.7536178678</v>
      </c>
      <c r="AQ10" s="4">
        <f t="shared" si="9"/>
        <v>34800490.398515448</v>
      </c>
      <c r="AR10" s="235">
        <f t="shared" ref="AR10:AR21" si="10">(AA10-Z10)/Z10</f>
        <v>2.9454635933169743E-2</v>
      </c>
    </row>
    <row r="11" spans="3:44" x14ac:dyDescent="0.25">
      <c r="C11" s="218" t="s">
        <v>628</v>
      </c>
      <c r="D11" s="224">
        <v>2</v>
      </c>
      <c r="E11" s="4">
        <f t="shared" si="6"/>
        <v>89251.199999999983</v>
      </c>
      <c r="F11" s="4">
        <f t="shared" si="6"/>
        <v>928815716.34709954</v>
      </c>
      <c r="G11" s="4">
        <f t="shared" si="6"/>
        <v>942563851.34709954</v>
      </c>
      <c r="H11" s="4">
        <f t="shared" si="6"/>
        <v>13748135</v>
      </c>
      <c r="I11" s="4">
        <f t="shared" si="6"/>
        <v>946677689.34709954</v>
      </c>
      <c r="J11" s="4">
        <f t="shared" si="6"/>
        <v>0</v>
      </c>
      <c r="K11" s="4">
        <f t="shared" si="6"/>
        <v>79874.712960000208</v>
      </c>
      <c r="L11" s="4">
        <f t="shared" si="6"/>
        <v>420356.13</v>
      </c>
      <c r="M11" s="4">
        <f t="shared" si="6"/>
        <v>21422.728107413015</v>
      </c>
      <c r="N11" s="4">
        <f t="shared" si="6"/>
        <v>87640.459169845315</v>
      </c>
      <c r="O11" s="4">
        <f t="shared" si="7"/>
        <v>21171.9</v>
      </c>
      <c r="P11" s="4">
        <f t="shared" si="7"/>
        <v>55283.46</v>
      </c>
      <c r="Q11" s="4">
        <f t="shared" si="7"/>
        <v>34232.019840000023</v>
      </c>
      <c r="R11" s="4">
        <f t="shared" si="7"/>
        <v>28958.757606872619</v>
      </c>
      <c r="S11" s="4">
        <f t="shared" si="7"/>
        <v>154509.83363015484</v>
      </c>
      <c r="T11" s="4">
        <f t="shared" si="7"/>
        <v>5017288.0013143122</v>
      </c>
      <c r="U11" s="4">
        <f t="shared" si="7"/>
        <v>2871244.3696966944</v>
      </c>
      <c r="V11" s="4">
        <f t="shared" si="7"/>
        <v>21636667.371011008</v>
      </c>
      <c r="W11" s="235">
        <f t="shared" ref="W11:W20" si="11">(G11-F11)/F11</f>
        <v>1.4801789803976902E-2</v>
      </c>
      <c r="X11" s="4"/>
      <c r="Y11" s="4">
        <f t="shared" si="8"/>
        <v>88262</v>
      </c>
      <c r="Z11" s="4">
        <f t="shared" si="8"/>
        <v>926345959.54293394</v>
      </c>
      <c r="AA11" s="4">
        <f t="shared" si="8"/>
        <v>953917206.10807908</v>
      </c>
      <c r="AB11" s="4">
        <f t="shared" si="8"/>
        <v>27571246.565145109</v>
      </c>
      <c r="AC11" s="4">
        <f t="shared" si="8"/>
        <v>959490279.10807908</v>
      </c>
      <c r="AD11" s="4">
        <f t="shared" si="8"/>
        <v>0</v>
      </c>
      <c r="AE11" s="4">
        <f t="shared" si="8"/>
        <v>82051.388159999507</v>
      </c>
      <c r="AF11" s="4">
        <f t="shared" si="8"/>
        <v>420356.13</v>
      </c>
      <c r="AG11" s="4">
        <f t="shared" si="8"/>
        <v>85693.904912962025</v>
      </c>
      <c r="AH11" s="4">
        <f t="shared" si="8"/>
        <v>21364.318127358041</v>
      </c>
      <c r="AI11" s="4">
        <f t="shared" si="9"/>
        <v>55283.46</v>
      </c>
      <c r="AJ11" s="4">
        <f t="shared" si="9"/>
        <v>21171.9</v>
      </c>
      <c r="AK11" s="4">
        <f t="shared" si="9"/>
        <v>35164.880639999639</v>
      </c>
      <c r="AL11" s="4">
        <f t="shared" si="9"/>
        <v>-6788.2362149200271</v>
      </c>
      <c r="AM11" s="4">
        <f t="shared" si="9"/>
        <v>29251.681872642832</v>
      </c>
      <c r="AN11" s="4">
        <f t="shared" si="9"/>
        <v>157146.09508703797</v>
      </c>
      <c r="AO11" s="4">
        <f t="shared" si="9"/>
        <v>6473768.5225850493</v>
      </c>
      <c r="AP11" s="4">
        <f t="shared" si="9"/>
        <v>7791293.7233887017</v>
      </c>
      <c r="AQ11" s="4">
        <f t="shared" si="9"/>
        <v>41836308.811118856</v>
      </c>
      <c r="AR11" s="235">
        <f t="shared" si="10"/>
        <v>2.976344451132382E-2</v>
      </c>
    </row>
    <row r="12" spans="3:44" x14ac:dyDescent="0.25">
      <c r="C12" s="218" t="s">
        <v>629</v>
      </c>
      <c r="D12" s="224">
        <v>3</v>
      </c>
      <c r="E12" s="4">
        <f t="shared" si="6"/>
        <v>275730.59999999998</v>
      </c>
      <c r="F12" s="4">
        <f t="shared" si="6"/>
        <v>2673006592.5232458</v>
      </c>
      <c r="G12" s="4">
        <f t="shared" si="6"/>
        <v>2713060029.5232458</v>
      </c>
      <c r="H12" s="4">
        <f t="shared" si="6"/>
        <v>40053437</v>
      </c>
      <c r="I12" s="4">
        <f t="shared" si="6"/>
        <v>2716497835.2732458</v>
      </c>
      <c r="J12" s="4">
        <f t="shared" si="6"/>
        <v>0</v>
      </c>
      <c r="K12" s="4">
        <f t="shared" si="6"/>
        <v>53255.563200000499</v>
      </c>
      <c r="L12" s="4">
        <f t="shared" si="6"/>
        <v>223876.49</v>
      </c>
      <c r="M12" s="4">
        <f t="shared" si="6"/>
        <v>25312.144653431897</v>
      </c>
      <c r="N12" s="4">
        <f t="shared" si="6"/>
        <v>-86242.021048822469</v>
      </c>
      <c r="O12" s="4">
        <f t="shared" si="7"/>
        <v>16026.29</v>
      </c>
      <c r="P12" s="4">
        <f t="shared" si="7"/>
        <v>41847.329999999994</v>
      </c>
      <c r="Q12" s="4">
        <f t="shared" si="7"/>
        <v>22823.81279999984</v>
      </c>
      <c r="R12" s="4">
        <f t="shared" si="7"/>
        <v>30775.855346566241</v>
      </c>
      <c r="S12" s="4">
        <f t="shared" si="7"/>
        <v>230458.36033662225</v>
      </c>
      <c r="T12" s="4">
        <f t="shared" si="7"/>
        <v>3995939.5752877705</v>
      </c>
      <c r="U12" s="4">
        <f t="shared" si="7"/>
        <v>11580548.39072578</v>
      </c>
      <c r="V12" s="4">
        <f t="shared" si="7"/>
        <v>55629924.966013551</v>
      </c>
      <c r="W12" s="235">
        <f t="shared" si="11"/>
        <v>1.4984413847700481E-2</v>
      </c>
      <c r="X12" s="4"/>
      <c r="Y12" s="4">
        <f t="shared" si="8"/>
        <v>277400</v>
      </c>
      <c r="Z12" s="4">
        <f t="shared" si="8"/>
        <v>2705501537.7696266</v>
      </c>
      <c r="AA12" s="4">
        <f t="shared" si="8"/>
        <v>2787076122.9676266</v>
      </c>
      <c r="AB12" s="4">
        <f t="shared" si="8"/>
        <v>81574585.198000029</v>
      </c>
      <c r="AC12" s="4">
        <f t="shared" si="8"/>
        <v>2791617697.3936262</v>
      </c>
      <c r="AD12" s="4">
        <f t="shared" si="8"/>
        <v>0</v>
      </c>
      <c r="AE12" s="4">
        <f t="shared" si="8"/>
        <v>54440.40672000061</v>
      </c>
      <c r="AF12" s="4">
        <f t="shared" si="8"/>
        <v>223876.49</v>
      </c>
      <c r="AG12" s="4">
        <f t="shared" si="8"/>
        <v>-88762.618230490945</v>
      </c>
      <c r="AH12" s="4">
        <f t="shared" si="8"/>
        <v>25111.946886012302</v>
      </c>
      <c r="AI12" s="4">
        <f t="shared" si="9"/>
        <v>41847.329999999994</v>
      </c>
      <c r="AJ12" s="4">
        <f t="shared" si="9"/>
        <v>16026.29</v>
      </c>
      <c r="AK12" s="4">
        <f t="shared" si="9"/>
        <v>23331.602880000428</v>
      </c>
      <c r="AL12" s="4">
        <f t="shared" si="9"/>
        <v>13313.918567341658</v>
      </c>
      <c r="AM12" s="4">
        <f t="shared" si="9"/>
        <v>30976.053113986505</v>
      </c>
      <c r="AN12" s="4">
        <f t="shared" si="9"/>
        <v>232991.12300783489</v>
      </c>
      <c r="AO12" s="4">
        <f t="shared" si="9"/>
        <v>5114726.9689446548</v>
      </c>
      <c r="AP12" s="4">
        <f t="shared" si="9"/>
        <v>25321887.838401571</v>
      </c>
      <c r="AQ12" s="4">
        <f t="shared" si="9"/>
        <v>112011200.00534625</v>
      </c>
      <c r="AR12" s="235">
        <f t="shared" si="10"/>
        <v>3.0151372697148335E-2</v>
      </c>
    </row>
    <row r="13" spans="3:44" x14ac:dyDescent="0.25">
      <c r="C13" s="218" t="s">
        <v>630</v>
      </c>
      <c r="D13" s="224">
        <v>4</v>
      </c>
      <c r="E13" s="4">
        <f t="shared" si="6"/>
        <v>192530.8</v>
      </c>
      <c r="F13" s="4">
        <f t="shared" si="6"/>
        <v>1783201444.22597</v>
      </c>
      <c r="G13" s="4">
        <f t="shared" si="6"/>
        <v>1812527236.22597</v>
      </c>
      <c r="H13" s="4">
        <f t="shared" si="6"/>
        <v>29325792</v>
      </c>
      <c r="I13" s="4">
        <f t="shared" si="6"/>
        <v>1815241336.72597</v>
      </c>
      <c r="J13" s="4">
        <f t="shared" si="6"/>
        <v>0</v>
      </c>
      <c r="K13" s="4">
        <f t="shared" si="6"/>
        <v>41722.215359999682</v>
      </c>
      <c r="L13" s="4">
        <f t="shared" si="6"/>
        <v>229729.17</v>
      </c>
      <c r="M13" s="4">
        <f t="shared" si="6"/>
        <v>49932.310105322162</v>
      </c>
      <c r="N13" s="4">
        <f t="shared" si="6"/>
        <v>-25297.729324435961</v>
      </c>
      <c r="O13" s="4">
        <f t="shared" si="7"/>
        <v>14303.510000000002</v>
      </c>
      <c r="P13" s="4">
        <f t="shared" si="7"/>
        <v>37348.889999999992</v>
      </c>
      <c r="Q13" s="4">
        <f t="shared" si="7"/>
        <v>17880.94943999988</v>
      </c>
      <c r="R13" s="4">
        <f t="shared" si="7"/>
        <v>69548.158466107212</v>
      </c>
      <c r="S13" s="4">
        <f t="shared" si="7"/>
        <v>40663.476903695875</v>
      </c>
      <c r="T13" s="4">
        <f t="shared" si="7"/>
        <v>3189931.4509506859</v>
      </c>
      <c r="U13" s="4">
        <f t="shared" si="7"/>
        <v>6151074.4808510495</v>
      </c>
      <c r="V13" s="4">
        <f t="shared" si="7"/>
        <v>38666797.931801736</v>
      </c>
      <c r="W13" s="235">
        <f t="shared" si="11"/>
        <v>1.644558560389086E-2</v>
      </c>
      <c r="X13" s="4"/>
      <c r="Y13" s="4">
        <f t="shared" si="8"/>
        <v>192638</v>
      </c>
      <c r="Z13" s="4">
        <f t="shared" si="8"/>
        <v>1790480178.6027699</v>
      </c>
      <c r="AA13" s="4">
        <f t="shared" si="8"/>
        <v>1849910352.5461054</v>
      </c>
      <c r="AB13" s="4">
        <f t="shared" si="8"/>
        <v>59430173.943335548</v>
      </c>
      <c r="AC13" s="4">
        <f t="shared" si="8"/>
        <v>1853853228.0741053</v>
      </c>
      <c r="AD13" s="4">
        <f t="shared" si="8"/>
        <v>0</v>
      </c>
      <c r="AE13" s="4">
        <f t="shared" si="8"/>
        <v>43499.01696000027</v>
      </c>
      <c r="AF13" s="4">
        <f t="shared" si="8"/>
        <v>229729.17</v>
      </c>
      <c r="AG13" s="4">
        <f t="shared" si="8"/>
        <v>-25750.848578171775</v>
      </c>
      <c r="AH13" s="4">
        <f t="shared" si="8"/>
        <v>50813.480495417898</v>
      </c>
      <c r="AI13" s="4">
        <f t="shared" si="9"/>
        <v>37348.889999999992</v>
      </c>
      <c r="AJ13" s="4">
        <f t="shared" si="9"/>
        <v>14303.510000000002</v>
      </c>
      <c r="AK13" s="4">
        <f t="shared" si="9"/>
        <v>18642.435840000137</v>
      </c>
      <c r="AL13" s="4">
        <f t="shared" si="9"/>
        <v>6003.0014711250988</v>
      </c>
      <c r="AM13" s="4">
        <f t="shared" si="9"/>
        <v>68888.473790293327</v>
      </c>
      <c r="AN13" s="4">
        <f t="shared" si="9"/>
        <v>41159.087983622128</v>
      </c>
      <c r="AO13" s="4">
        <f t="shared" si="9"/>
        <v>4427511.7459622994</v>
      </c>
      <c r="AP13" s="4">
        <f t="shared" si="9"/>
        <v>15854675.028120361</v>
      </c>
      <c r="AQ13" s="4">
        <f t="shared" si="9"/>
        <v>79712360.717418209</v>
      </c>
      <c r="AR13" s="235">
        <f t="shared" si="10"/>
        <v>3.3192310450324468E-2</v>
      </c>
    </row>
    <row r="14" spans="3:44" x14ac:dyDescent="0.25">
      <c r="C14" s="218" t="s">
        <v>631</v>
      </c>
      <c r="D14" s="224">
        <v>5</v>
      </c>
      <c r="E14" s="4">
        <f t="shared" si="6"/>
        <v>93815.400000000009</v>
      </c>
      <c r="F14" s="4">
        <f t="shared" si="6"/>
        <v>858406996.90548754</v>
      </c>
      <c r="G14" s="4">
        <f t="shared" si="6"/>
        <v>872785729.90548754</v>
      </c>
      <c r="H14" s="4">
        <f t="shared" si="6"/>
        <v>14378733</v>
      </c>
      <c r="I14" s="4">
        <f t="shared" si="6"/>
        <v>874633774.15548754</v>
      </c>
      <c r="J14" s="4">
        <f t="shared" si="6"/>
        <v>0</v>
      </c>
      <c r="K14" s="4">
        <f t="shared" si="6"/>
        <v>14224.163520000002</v>
      </c>
      <c r="L14" s="4">
        <f t="shared" si="6"/>
        <v>127540.78</v>
      </c>
      <c r="M14" s="4">
        <f t="shared" si="6"/>
        <v>32894.714555380182</v>
      </c>
      <c r="N14" s="4">
        <f t="shared" si="6"/>
        <v>5138.3112448296233</v>
      </c>
      <c r="O14" s="4">
        <f t="shared" si="7"/>
        <v>10925.97</v>
      </c>
      <c r="P14" s="4">
        <f t="shared" si="7"/>
        <v>28529.579999999998</v>
      </c>
      <c r="Q14" s="4">
        <f t="shared" si="7"/>
        <v>6096.0700799999941</v>
      </c>
      <c r="R14" s="4">
        <f t="shared" si="7"/>
        <v>74828.380301762765</v>
      </c>
      <c r="S14" s="4">
        <f t="shared" si="7"/>
        <v>37271.943033120355</v>
      </c>
      <c r="T14" s="4">
        <f t="shared" si="7"/>
        <v>2185494.1627350943</v>
      </c>
      <c r="U14" s="4">
        <f t="shared" si="7"/>
        <v>2957199.7851730483</v>
      </c>
      <c r="V14" s="4">
        <f t="shared" si="7"/>
        <v>19521426.947908144</v>
      </c>
      <c r="W14" s="235">
        <f t="shared" si="11"/>
        <v>1.6750484387749148E-2</v>
      </c>
      <c r="X14" s="4"/>
      <c r="Y14" s="4">
        <f t="shared" si="8"/>
        <v>93458</v>
      </c>
      <c r="Z14" s="4">
        <f t="shared" si="8"/>
        <v>857476194.60528839</v>
      </c>
      <c r="AA14" s="4">
        <f t="shared" si="8"/>
        <v>886426055.39402127</v>
      </c>
      <c r="AB14" s="4">
        <f t="shared" si="8"/>
        <v>28949860.788732894</v>
      </c>
      <c r="AC14" s="4">
        <f t="shared" si="8"/>
        <v>889064656.17402136</v>
      </c>
      <c r="AD14" s="4">
        <f t="shared" si="8"/>
        <v>0</v>
      </c>
      <c r="AE14" s="4">
        <f t="shared" si="8"/>
        <v>14336.515200000023</v>
      </c>
      <c r="AF14" s="4">
        <f t="shared" si="8"/>
        <v>127540.78</v>
      </c>
      <c r="AG14" s="4">
        <f t="shared" si="8"/>
        <v>4951.0770904934325</v>
      </c>
      <c r="AH14" s="4">
        <f t="shared" si="8"/>
        <v>33437.952844668071</v>
      </c>
      <c r="AI14" s="4">
        <f t="shared" si="9"/>
        <v>28529.579999999998</v>
      </c>
      <c r="AJ14" s="4">
        <f t="shared" si="9"/>
        <v>10925.97</v>
      </c>
      <c r="AK14" s="4">
        <f t="shared" si="9"/>
        <v>6144.2208000000028</v>
      </c>
      <c r="AL14" s="4">
        <f t="shared" si="9"/>
        <v>2023.1243034713116</v>
      </c>
      <c r="AM14" s="4">
        <f t="shared" si="9"/>
        <v>74665.967155331979</v>
      </c>
      <c r="AN14" s="4">
        <f t="shared" si="9"/>
        <v>37459.326500353258</v>
      </c>
      <c r="AO14" s="4">
        <f t="shared" si="9"/>
        <v>2978615.2938943245</v>
      </c>
      <c r="AP14" s="4">
        <f t="shared" si="9"/>
        <v>6974338.6321291858</v>
      </c>
      <c r="AQ14" s="4">
        <f t="shared" si="9"/>
        <v>38902814.714756407</v>
      </c>
      <c r="AR14" s="235">
        <f t="shared" si="10"/>
        <v>3.3761707871154401E-2</v>
      </c>
    </row>
    <row r="15" spans="3:44" x14ac:dyDescent="0.25">
      <c r="C15" s="218" t="s">
        <v>632</v>
      </c>
      <c r="D15" s="224">
        <v>6</v>
      </c>
      <c r="E15" s="4">
        <f t="shared" si="6"/>
        <v>87907.58</v>
      </c>
      <c r="F15" s="4">
        <f t="shared" si="6"/>
        <v>872635842.0993371</v>
      </c>
      <c r="G15" s="4">
        <f t="shared" si="6"/>
        <v>886849968.39933705</v>
      </c>
      <c r="H15" s="4">
        <f t="shared" si="6"/>
        <v>14214126.299999999</v>
      </c>
      <c r="I15" s="4">
        <f t="shared" si="6"/>
        <v>888782488.50550115</v>
      </c>
      <c r="J15" s="4">
        <f t="shared" si="6"/>
        <v>0</v>
      </c>
      <c r="K15" s="4">
        <f t="shared" si="6"/>
        <v>11538.616319999981</v>
      </c>
      <c r="L15" s="4">
        <f t="shared" si="6"/>
        <v>210751.52999999997</v>
      </c>
      <c r="M15" s="4">
        <f t="shared" si="6"/>
        <v>24636.654948439354</v>
      </c>
      <c r="N15" s="4">
        <f t="shared" si="6"/>
        <v>-5880.1380720888119</v>
      </c>
      <c r="O15" s="4">
        <f t="shared" si="7"/>
        <v>10653.960000000001</v>
      </c>
      <c r="P15" s="4">
        <f t="shared" si="7"/>
        <v>27819.300000000003</v>
      </c>
      <c r="Q15" s="4">
        <f t="shared" si="7"/>
        <v>4945.1212799999939</v>
      </c>
      <c r="R15" s="4">
        <f t="shared" si="7"/>
        <v>67408.117622989244</v>
      </c>
      <c r="S15" s="4">
        <f t="shared" si="7"/>
        <v>15653.752135288792</v>
      </c>
      <c r="T15" s="4">
        <f t="shared" si="7"/>
        <v>2300047.0203986145</v>
      </c>
      <c r="U15" s="4">
        <f t="shared" si="7"/>
        <v>2802458.7378036762</v>
      </c>
      <c r="V15" s="4">
        <f t="shared" si="7"/>
        <v>19316632.058202289</v>
      </c>
      <c r="W15" s="235">
        <f t="shared" si="11"/>
        <v>1.6288726195115278E-2</v>
      </c>
      <c r="X15" s="4"/>
      <c r="Y15" s="4">
        <f t="shared" si="8"/>
        <v>86860</v>
      </c>
      <c r="Z15" s="4">
        <f t="shared" si="8"/>
        <v>873654847.31945586</v>
      </c>
      <c r="AA15" s="4">
        <f t="shared" si="8"/>
        <v>902237543.33021677</v>
      </c>
      <c r="AB15" s="4">
        <f t="shared" si="8"/>
        <v>28582696.010760494</v>
      </c>
      <c r="AC15" s="4">
        <f t="shared" si="8"/>
        <v>904821752.11384082</v>
      </c>
      <c r="AD15" s="4">
        <f t="shared" si="8"/>
        <v>0</v>
      </c>
      <c r="AE15" s="4">
        <f t="shared" si="8"/>
        <v>11699.876160000003</v>
      </c>
      <c r="AF15" s="4">
        <f t="shared" si="8"/>
        <v>210751.52999999997</v>
      </c>
      <c r="AG15" s="4">
        <f t="shared" si="8"/>
        <v>-5950.2909966770076</v>
      </c>
      <c r="AH15" s="4">
        <f t="shared" si="8"/>
        <v>26429.512453519143</v>
      </c>
      <c r="AI15" s="4">
        <f t="shared" si="9"/>
        <v>27819.300000000003</v>
      </c>
      <c r="AJ15" s="4">
        <f t="shared" si="9"/>
        <v>10653.960000000001</v>
      </c>
      <c r="AK15" s="4">
        <f t="shared" si="9"/>
        <v>5014.232640000002</v>
      </c>
      <c r="AL15" s="4">
        <f t="shared" si="9"/>
        <v>-3999.3416732904034</v>
      </c>
      <c r="AM15" s="4">
        <f t="shared" si="9"/>
        <v>66527.260117909274</v>
      </c>
      <c r="AN15" s="4">
        <f t="shared" si="9"/>
        <v>15746.736436491299</v>
      </c>
      <c r="AO15" s="4">
        <f t="shared" si="9"/>
        <v>2948901.5587621219</v>
      </c>
      <c r="AP15" s="4">
        <f t="shared" si="9"/>
        <v>6146294.0462361304</v>
      </c>
      <c r="AQ15" s="4">
        <f t="shared" si="9"/>
        <v>37677891.615758739</v>
      </c>
      <c r="AR15" s="235">
        <f t="shared" si="10"/>
        <v>3.2716233531420572E-2</v>
      </c>
    </row>
    <row r="16" spans="3:44" x14ac:dyDescent="0.25">
      <c r="C16" s="218" t="s">
        <v>783</v>
      </c>
      <c r="D16" s="224">
        <v>10</v>
      </c>
      <c r="E16" s="4">
        <f t="shared" si="6"/>
        <v>3850.686791653512</v>
      </c>
      <c r="F16" s="4">
        <f t="shared" si="6"/>
        <v>35533015</v>
      </c>
      <c r="G16" s="4">
        <f t="shared" si="6"/>
        <v>36049668</v>
      </c>
      <c r="H16" s="4">
        <f t="shared" si="6"/>
        <v>516653</v>
      </c>
      <c r="I16" s="4">
        <f t="shared" si="6"/>
        <v>36049588</v>
      </c>
      <c r="J16" s="4">
        <f t="shared" si="6"/>
        <v>0</v>
      </c>
      <c r="K16" s="4">
        <f t="shared" si="6"/>
        <v>0</v>
      </c>
      <c r="L16" s="4">
        <f t="shared" si="6"/>
        <v>0</v>
      </c>
      <c r="M16" s="4">
        <f t="shared" si="6"/>
        <v>0</v>
      </c>
      <c r="N16" s="4">
        <f t="shared" si="6"/>
        <v>0</v>
      </c>
      <c r="O16" s="4">
        <f t="shared" si="7"/>
        <v>0</v>
      </c>
      <c r="P16" s="4">
        <f t="shared" si="7"/>
        <v>0</v>
      </c>
      <c r="Q16" s="4">
        <f t="shared" si="7"/>
        <v>0</v>
      </c>
      <c r="R16" s="4">
        <f t="shared" si="7"/>
        <v>0</v>
      </c>
      <c r="S16" s="4">
        <f t="shared" si="7"/>
        <v>0</v>
      </c>
      <c r="T16" s="4">
        <f t="shared" si="7"/>
        <v>-80</v>
      </c>
      <c r="U16" s="4">
        <f t="shared" si="7"/>
        <v>0</v>
      </c>
      <c r="V16" s="4">
        <f t="shared" si="7"/>
        <v>516573</v>
      </c>
      <c r="W16" s="235">
        <f t="shared" si="11"/>
        <v>1.4540083356281475E-2</v>
      </c>
      <c r="X16" s="4"/>
      <c r="Y16" s="4">
        <f t="shared" si="8"/>
        <v>9004.7622109798249</v>
      </c>
      <c r="Z16" s="4">
        <f t="shared" si="8"/>
        <v>107586766</v>
      </c>
      <c r="AA16" s="4">
        <f t="shared" si="8"/>
        <v>108942446</v>
      </c>
      <c r="AB16" s="4">
        <f t="shared" si="8"/>
        <v>1355680</v>
      </c>
      <c r="AC16" s="4">
        <f t="shared" si="8"/>
        <v>108942483</v>
      </c>
      <c r="AD16" s="4">
        <f t="shared" si="8"/>
        <v>0</v>
      </c>
      <c r="AE16" s="4">
        <f t="shared" si="8"/>
        <v>0</v>
      </c>
      <c r="AF16" s="4">
        <f t="shared" si="8"/>
        <v>0</v>
      </c>
      <c r="AG16" s="4">
        <f t="shared" si="8"/>
        <v>0</v>
      </c>
      <c r="AH16" s="4">
        <f t="shared" si="8"/>
        <v>0</v>
      </c>
      <c r="AI16" s="4">
        <f t="shared" si="9"/>
        <v>0</v>
      </c>
      <c r="AJ16" s="4">
        <f t="shared" si="9"/>
        <v>0</v>
      </c>
      <c r="AK16" s="4">
        <f t="shared" si="9"/>
        <v>0</v>
      </c>
      <c r="AL16" s="4">
        <f t="shared" si="9"/>
        <v>0</v>
      </c>
      <c r="AM16" s="4">
        <f t="shared" si="9"/>
        <v>0</v>
      </c>
      <c r="AN16" s="4">
        <f t="shared" si="9"/>
        <v>0</v>
      </c>
      <c r="AO16" s="4">
        <f t="shared" si="9"/>
        <v>37</v>
      </c>
      <c r="AP16" s="4">
        <f t="shared" si="9"/>
        <v>1520324.0198712349</v>
      </c>
      <c r="AQ16" s="4">
        <f t="shared" si="9"/>
        <v>2876041.0198712349</v>
      </c>
      <c r="AR16" s="235">
        <f t="shared" si="10"/>
        <v>1.2600806311066177E-2</v>
      </c>
    </row>
    <row r="17" spans="1:45" x14ac:dyDescent="0.25">
      <c r="C17" s="218" t="s">
        <v>782</v>
      </c>
      <c r="D17" s="224">
        <v>7</v>
      </c>
      <c r="E17" s="4">
        <f t="shared" si="6"/>
        <v>63682.799999999996</v>
      </c>
      <c r="F17" s="4">
        <f t="shared" si="6"/>
        <v>557321591.79999983</v>
      </c>
      <c r="G17" s="4">
        <f t="shared" si="6"/>
        <v>567741306.79999983</v>
      </c>
      <c r="H17" s="4">
        <f t="shared" si="6"/>
        <v>10419715</v>
      </c>
      <c r="I17" s="4">
        <f t="shared" si="6"/>
        <v>568991092.70000005</v>
      </c>
      <c r="J17" s="4">
        <f t="shared" si="6"/>
        <v>208468.43000000011</v>
      </c>
      <c r="K17" s="4">
        <f t="shared" si="6"/>
        <v>0</v>
      </c>
      <c r="L17" s="4">
        <f t="shared" si="6"/>
        <v>0</v>
      </c>
      <c r="M17" s="4">
        <f t="shared" si="6"/>
        <v>35118.600000000006</v>
      </c>
      <c r="N17" s="4">
        <f t="shared" si="6"/>
        <v>41212.059611287739</v>
      </c>
      <c r="O17" s="4">
        <f t="shared" si="7"/>
        <v>7775.12</v>
      </c>
      <c r="P17" s="4">
        <f t="shared" si="7"/>
        <v>20302.170000000002</v>
      </c>
      <c r="Q17" s="4">
        <f t="shared" si="7"/>
        <v>0</v>
      </c>
      <c r="R17" s="4">
        <f t="shared" si="7"/>
        <v>0</v>
      </c>
      <c r="S17" s="4">
        <f t="shared" si="7"/>
        <v>0</v>
      </c>
      <c r="T17" s="4">
        <f t="shared" si="7"/>
        <v>1562662.2796112897</v>
      </c>
      <c r="U17" s="4">
        <f t="shared" si="7"/>
        <v>0</v>
      </c>
      <c r="V17" s="4">
        <f t="shared" si="7"/>
        <v>11982377.279611291</v>
      </c>
      <c r="W17" s="235">
        <f t="shared" si="11"/>
        <v>1.8696054761393875E-2</v>
      </c>
      <c r="X17" s="4"/>
      <c r="Y17" s="4">
        <f t="shared" si="8"/>
        <v>65576</v>
      </c>
      <c r="Z17" s="4">
        <f t="shared" si="8"/>
        <v>577460016.19999993</v>
      </c>
      <c r="AA17" s="4">
        <f t="shared" si="8"/>
        <v>599350268.19999993</v>
      </c>
      <c r="AB17" s="4">
        <f t="shared" si="8"/>
        <v>21890252</v>
      </c>
      <c r="AC17" s="4">
        <f t="shared" si="8"/>
        <v>601049542</v>
      </c>
      <c r="AD17" s="4">
        <f t="shared" si="8"/>
        <v>224306.02000000019</v>
      </c>
      <c r="AE17" s="4">
        <f t="shared" si="8"/>
        <v>0</v>
      </c>
      <c r="AF17" s="4">
        <f t="shared" si="8"/>
        <v>0</v>
      </c>
      <c r="AG17" s="4">
        <f t="shared" si="8"/>
        <v>41316.780791121484</v>
      </c>
      <c r="AH17" s="4">
        <f t="shared" si="8"/>
        <v>35118.600000000006</v>
      </c>
      <c r="AI17" s="4">
        <f t="shared" si="9"/>
        <v>20302.170000000002</v>
      </c>
      <c r="AJ17" s="4">
        <f t="shared" si="9"/>
        <v>7775.12</v>
      </c>
      <c r="AK17" s="4">
        <f t="shared" si="9"/>
        <v>0</v>
      </c>
      <c r="AL17" s="4">
        <f t="shared" si="9"/>
        <v>0</v>
      </c>
      <c r="AM17" s="4">
        <f t="shared" si="9"/>
        <v>0</v>
      </c>
      <c r="AN17" s="4">
        <f t="shared" si="9"/>
        <v>0</v>
      </c>
      <c r="AO17" s="4">
        <f t="shared" si="9"/>
        <v>2028092.4907911201</v>
      </c>
      <c r="AP17" s="4">
        <f t="shared" si="9"/>
        <v>108276.6234634413</v>
      </c>
      <c r="AQ17" s="4">
        <f t="shared" si="9"/>
        <v>24026621.114254564</v>
      </c>
      <c r="AR17" s="235">
        <f t="shared" si="10"/>
        <v>3.7907822855077877E-2</v>
      </c>
    </row>
    <row r="18" spans="1:45" x14ac:dyDescent="0.25">
      <c r="C18" s="218" t="s">
        <v>784</v>
      </c>
      <c r="D18" s="224">
        <v>12</v>
      </c>
      <c r="E18" s="4">
        <f t="shared" si="6"/>
        <v>-147.94679165373236</v>
      </c>
      <c r="F18" s="4">
        <f t="shared" si="6"/>
        <v>630548</v>
      </c>
      <c r="G18" s="4">
        <f t="shared" si="6"/>
        <v>629186</v>
      </c>
      <c r="H18" s="4">
        <f t="shared" si="6"/>
        <v>-1362</v>
      </c>
      <c r="I18" s="4">
        <f t="shared" si="6"/>
        <v>628932</v>
      </c>
      <c r="J18" s="4">
        <f t="shared" si="6"/>
        <v>-18501.788</v>
      </c>
      <c r="K18" s="4">
        <f t="shared" si="6"/>
        <v>0</v>
      </c>
      <c r="L18" s="4">
        <f t="shared" si="6"/>
        <v>0</v>
      </c>
      <c r="M18" s="4">
        <f t="shared" si="6"/>
        <v>0</v>
      </c>
      <c r="N18" s="4">
        <f t="shared" si="6"/>
        <v>0</v>
      </c>
      <c r="O18" s="4">
        <f t="shared" si="7"/>
        <v>0</v>
      </c>
      <c r="P18" s="4">
        <f t="shared" si="7"/>
        <v>0</v>
      </c>
      <c r="Q18" s="4">
        <f t="shared" si="7"/>
        <v>0</v>
      </c>
      <c r="R18" s="4">
        <f t="shared" si="7"/>
        <v>0</v>
      </c>
      <c r="S18" s="4">
        <f t="shared" si="7"/>
        <v>0</v>
      </c>
      <c r="T18" s="4">
        <f t="shared" si="7"/>
        <v>-18755.787999999942</v>
      </c>
      <c r="U18" s="4">
        <f t="shared" si="7"/>
        <v>6949.2101649729157</v>
      </c>
      <c r="V18" s="4">
        <f t="shared" si="7"/>
        <v>-13168.577835027027</v>
      </c>
      <c r="W18" s="235">
        <f t="shared" si="11"/>
        <v>-2.1600258822484569E-3</v>
      </c>
      <c r="X18" s="4"/>
      <c r="Y18" s="4">
        <f t="shared" si="8"/>
        <v>1799.7177890200983</v>
      </c>
      <c r="Z18" s="4">
        <f t="shared" si="8"/>
        <v>14156703</v>
      </c>
      <c r="AA18" s="4">
        <f t="shared" si="8"/>
        <v>14638443</v>
      </c>
      <c r="AB18" s="4">
        <f t="shared" si="8"/>
        <v>481740</v>
      </c>
      <c r="AC18" s="4">
        <f t="shared" si="8"/>
        <v>14637812</v>
      </c>
      <c r="AD18" s="4">
        <f t="shared" si="8"/>
        <v>-302.14440000010654</v>
      </c>
      <c r="AE18" s="4">
        <f t="shared" si="8"/>
        <v>0</v>
      </c>
      <c r="AF18" s="4">
        <f t="shared" si="8"/>
        <v>0</v>
      </c>
      <c r="AG18" s="4">
        <f t="shared" si="8"/>
        <v>0</v>
      </c>
      <c r="AH18" s="4">
        <f t="shared" si="8"/>
        <v>0</v>
      </c>
      <c r="AI18" s="4">
        <f t="shared" si="9"/>
        <v>0</v>
      </c>
      <c r="AJ18" s="4">
        <f t="shared" si="9"/>
        <v>0</v>
      </c>
      <c r="AK18" s="4">
        <f t="shared" si="9"/>
        <v>0</v>
      </c>
      <c r="AL18" s="4">
        <f t="shared" si="9"/>
        <v>0</v>
      </c>
      <c r="AM18" s="4">
        <f t="shared" si="9"/>
        <v>0</v>
      </c>
      <c r="AN18" s="4">
        <f t="shared" si="9"/>
        <v>0</v>
      </c>
      <c r="AO18" s="4">
        <f t="shared" si="9"/>
        <v>-933.1444000005722</v>
      </c>
      <c r="AP18" s="4">
        <f t="shared" si="9"/>
        <v>-321.82497037947178</v>
      </c>
      <c r="AQ18" s="4">
        <f t="shared" si="9"/>
        <v>480485.03062961996</v>
      </c>
      <c r="AR18" s="235">
        <f t="shared" si="10"/>
        <v>3.4029109743984882E-2</v>
      </c>
    </row>
    <row r="19" spans="1:45" x14ac:dyDescent="0.25">
      <c r="C19" s="226" t="s">
        <v>780</v>
      </c>
      <c r="D19" s="224">
        <v>8</v>
      </c>
      <c r="E19" s="4">
        <f t="shared" si="6"/>
        <v>0</v>
      </c>
      <c r="F19" s="4">
        <f t="shared" si="6"/>
        <v>6867998</v>
      </c>
      <c r="G19" s="4">
        <f t="shared" si="6"/>
        <v>7011401</v>
      </c>
      <c r="H19" s="4">
        <f t="shared" si="6"/>
        <v>143403</v>
      </c>
      <c r="I19" s="4">
        <f t="shared" si="6"/>
        <v>7011401</v>
      </c>
      <c r="J19" s="4">
        <f t="shared" si="6"/>
        <v>0</v>
      </c>
      <c r="K19" s="4">
        <f t="shared" si="6"/>
        <v>0</v>
      </c>
      <c r="L19" s="4">
        <f t="shared" si="6"/>
        <v>0</v>
      </c>
      <c r="M19" s="4">
        <f t="shared" si="6"/>
        <v>0</v>
      </c>
      <c r="N19" s="4">
        <f t="shared" si="6"/>
        <v>0</v>
      </c>
      <c r="O19" s="4">
        <f t="shared" si="7"/>
        <v>0</v>
      </c>
      <c r="P19" s="4">
        <f t="shared" si="7"/>
        <v>0</v>
      </c>
      <c r="Q19" s="4">
        <f t="shared" si="7"/>
        <v>0</v>
      </c>
      <c r="R19" s="4">
        <f t="shared" si="7"/>
        <v>0</v>
      </c>
      <c r="S19" s="4">
        <f t="shared" si="7"/>
        <v>0</v>
      </c>
      <c r="T19" s="4">
        <f t="shared" si="7"/>
        <v>0</v>
      </c>
      <c r="U19" s="4">
        <f t="shared" si="7"/>
        <v>0</v>
      </c>
      <c r="V19" s="4">
        <f t="shared" si="7"/>
        <v>143403</v>
      </c>
      <c r="W19" s="235">
        <f t="shared" si="11"/>
        <v>2.0879883773990617E-2</v>
      </c>
      <c r="X19" s="4"/>
      <c r="Y19" s="4">
        <f t="shared" si="8"/>
        <v>0</v>
      </c>
      <c r="Z19" s="4">
        <f t="shared" si="8"/>
        <v>7234332</v>
      </c>
      <c r="AA19" s="4">
        <f t="shared" si="8"/>
        <v>7524552</v>
      </c>
      <c r="AB19" s="4">
        <f t="shared" si="8"/>
        <v>290220</v>
      </c>
      <c r="AC19" s="4">
        <f t="shared" si="8"/>
        <v>7524552</v>
      </c>
      <c r="AD19" s="4">
        <f t="shared" si="8"/>
        <v>0</v>
      </c>
      <c r="AE19" s="4">
        <f t="shared" si="8"/>
        <v>0</v>
      </c>
      <c r="AF19" s="4">
        <f t="shared" si="8"/>
        <v>0</v>
      </c>
      <c r="AG19" s="4">
        <f t="shared" si="8"/>
        <v>0</v>
      </c>
      <c r="AH19" s="4">
        <f t="shared" si="8"/>
        <v>0</v>
      </c>
      <c r="AI19" s="4">
        <f t="shared" si="9"/>
        <v>0</v>
      </c>
      <c r="AJ19" s="4">
        <f t="shared" si="9"/>
        <v>0</v>
      </c>
      <c r="AK19" s="4">
        <f t="shared" si="9"/>
        <v>0</v>
      </c>
      <c r="AL19" s="4">
        <f t="shared" si="9"/>
        <v>3799.3971462474419</v>
      </c>
      <c r="AM19" s="4">
        <f t="shared" si="9"/>
        <v>0</v>
      </c>
      <c r="AN19" s="4">
        <f t="shared" si="9"/>
        <v>0</v>
      </c>
      <c r="AO19" s="4">
        <f t="shared" si="9"/>
        <v>3799.3971462473273</v>
      </c>
      <c r="AP19" s="4">
        <f t="shared" si="9"/>
        <v>0</v>
      </c>
      <c r="AQ19" s="4">
        <f t="shared" si="9"/>
        <v>294019.39714624733</v>
      </c>
      <c r="AR19" s="235">
        <f t="shared" si="10"/>
        <v>4.0117041905182123E-2</v>
      </c>
    </row>
    <row r="20" spans="1:45" x14ac:dyDescent="0.25">
      <c r="C20" s="220" t="s">
        <v>785</v>
      </c>
      <c r="D20" s="225">
        <v>9</v>
      </c>
      <c r="E20" s="227">
        <f t="shared" si="6"/>
        <v>0</v>
      </c>
      <c r="F20" s="227">
        <f t="shared" si="6"/>
        <v>837683</v>
      </c>
      <c r="G20" s="227">
        <f t="shared" si="6"/>
        <v>855098</v>
      </c>
      <c r="H20" s="227">
        <f t="shared" si="6"/>
        <v>17415</v>
      </c>
      <c r="I20" s="227">
        <f t="shared" si="6"/>
        <v>855098</v>
      </c>
      <c r="J20" s="227">
        <f t="shared" si="6"/>
        <v>0</v>
      </c>
      <c r="K20" s="227">
        <f t="shared" si="6"/>
        <v>0</v>
      </c>
      <c r="L20" s="227">
        <f t="shared" si="6"/>
        <v>0</v>
      </c>
      <c r="M20" s="227">
        <f t="shared" si="6"/>
        <v>0</v>
      </c>
      <c r="N20" s="227">
        <f t="shared" si="6"/>
        <v>0</v>
      </c>
      <c r="O20" s="227">
        <f t="shared" si="7"/>
        <v>0</v>
      </c>
      <c r="P20" s="227">
        <f t="shared" si="7"/>
        <v>0</v>
      </c>
      <c r="Q20" s="227">
        <f t="shared" si="7"/>
        <v>0</v>
      </c>
      <c r="R20" s="227">
        <f t="shared" si="7"/>
        <v>0</v>
      </c>
      <c r="S20" s="227">
        <f t="shared" si="7"/>
        <v>0</v>
      </c>
      <c r="T20" s="227">
        <f t="shared" si="7"/>
        <v>0</v>
      </c>
      <c r="U20" s="227">
        <f t="shared" si="7"/>
        <v>0</v>
      </c>
      <c r="V20" s="227">
        <f t="shared" si="7"/>
        <v>17415</v>
      </c>
      <c r="W20" s="238">
        <f t="shared" si="11"/>
        <v>2.078948719264925E-2</v>
      </c>
      <c r="X20" s="227"/>
      <c r="Y20" s="227">
        <f t="shared" si="8"/>
        <v>0</v>
      </c>
      <c r="Z20" s="227">
        <f t="shared" si="8"/>
        <v>837683</v>
      </c>
      <c r="AA20" s="227">
        <f t="shared" si="8"/>
        <v>872926</v>
      </c>
      <c r="AB20" s="227">
        <f t="shared" si="8"/>
        <v>35243</v>
      </c>
      <c r="AC20" s="227">
        <f t="shared" si="8"/>
        <v>872926</v>
      </c>
      <c r="AD20" s="227" t="e">
        <f t="shared" si="8"/>
        <v>#N/A</v>
      </c>
      <c r="AE20" s="227" t="e">
        <f t="shared" si="8"/>
        <v>#N/A</v>
      </c>
      <c r="AF20" s="227" t="e">
        <f t="shared" si="8"/>
        <v>#N/A</v>
      </c>
      <c r="AG20" s="227" t="e">
        <f t="shared" si="8"/>
        <v>#N/A</v>
      </c>
      <c r="AH20" s="227" t="e">
        <f t="shared" si="8"/>
        <v>#N/A</v>
      </c>
      <c r="AI20" s="227" t="e">
        <f t="shared" si="9"/>
        <v>#N/A</v>
      </c>
      <c r="AJ20" s="227" t="e">
        <f t="shared" si="9"/>
        <v>#N/A</v>
      </c>
      <c r="AK20" s="227" t="e">
        <f t="shared" si="9"/>
        <v>#N/A</v>
      </c>
      <c r="AL20" s="227" t="e">
        <f t="shared" si="9"/>
        <v>#N/A</v>
      </c>
      <c r="AM20" s="227" t="e">
        <f t="shared" si="9"/>
        <v>#N/A</v>
      </c>
      <c r="AN20" s="227" t="e">
        <f t="shared" si="9"/>
        <v>#N/A</v>
      </c>
      <c r="AO20" s="227">
        <f t="shared" si="9"/>
        <v>0</v>
      </c>
      <c r="AP20" s="227">
        <f t="shared" si="9"/>
        <v>0</v>
      </c>
      <c r="AQ20" s="227">
        <f t="shared" si="9"/>
        <v>35243</v>
      </c>
      <c r="AR20" s="238">
        <f t="shared" si="10"/>
        <v>4.2072000983665661E-2</v>
      </c>
    </row>
    <row r="21" spans="1:45" x14ac:dyDescent="0.25">
      <c r="C21" s="221" t="s">
        <v>781</v>
      </c>
      <c r="D21" s="221"/>
      <c r="E21" s="231">
        <f>SUM(E10:E20)</f>
        <v>875931.11999999965</v>
      </c>
      <c r="F21" s="231">
        <f>SUM(F10:F20)</f>
        <v>8540180563.9011393</v>
      </c>
      <c r="G21" s="231">
        <f t="shared" ref="G21:AQ21" si="12">SUM(G10:G20)</f>
        <v>8675037368.2011395</v>
      </c>
      <c r="H21" s="231">
        <f t="shared" si="12"/>
        <v>134856804.30000001</v>
      </c>
      <c r="I21" s="231">
        <f t="shared" si="12"/>
        <v>8692331635.707304</v>
      </c>
      <c r="J21" s="231">
        <f t="shared" si="12"/>
        <v>189966.64200000011</v>
      </c>
      <c r="K21" s="231">
        <f t="shared" si="12"/>
        <v>247453.37567999936</v>
      </c>
      <c r="L21" s="231">
        <f t="shared" si="12"/>
        <v>1678614.89</v>
      </c>
      <c r="M21" s="231">
        <f t="shared" si="12"/>
        <v>189317.15236998661</v>
      </c>
      <c r="N21" s="231">
        <f t="shared" si="12"/>
        <v>15733.79431264611</v>
      </c>
      <c r="O21" s="231">
        <f t="shared" si="12"/>
        <v>90672</v>
      </c>
      <c r="P21" s="231">
        <f t="shared" si="12"/>
        <v>236759.99999999997</v>
      </c>
      <c r="Q21" s="231">
        <f t="shared" si="12"/>
        <v>106051.44671999836</v>
      </c>
      <c r="R21" s="231">
        <f t="shared" si="12"/>
        <v>271519.26934429805</v>
      </c>
      <c r="S21" s="231">
        <f t="shared" si="12"/>
        <v>522814.51330685138</v>
      </c>
      <c r="T21" s="231">
        <f t="shared" si="12"/>
        <v>20843170.58989777</v>
      </c>
      <c r="U21" s="231">
        <f t="shared" si="12"/>
        <v>29020711.368297257</v>
      </c>
      <c r="V21" s="231">
        <f t="shared" si="12"/>
        <v>184720686.25819504</v>
      </c>
      <c r="W21" s="237">
        <f>(G21-F21)/F21</f>
        <v>1.579086101177208E-2</v>
      </c>
      <c r="X21" s="231"/>
      <c r="Y21" s="231">
        <f t="shared" si="12"/>
        <v>883297.48</v>
      </c>
      <c r="Z21" s="231">
        <f t="shared" si="12"/>
        <v>8677815205.0400753</v>
      </c>
      <c r="AA21" s="231">
        <f t="shared" si="12"/>
        <v>8952043725.5460491</v>
      </c>
      <c r="AB21" s="231">
        <f t="shared" si="12"/>
        <v>274228520.50597405</v>
      </c>
      <c r="AC21" s="231">
        <f t="shared" si="12"/>
        <v>8976508029.8636742</v>
      </c>
      <c r="AD21" s="231" t="e">
        <f t="shared" si="12"/>
        <v>#N/A</v>
      </c>
      <c r="AE21" s="231" t="e">
        <f t="shared" si="12"/>
        <v>#N/A</v>
      </c>
      <c r="AF21" s="231" t="e">
        <f t="shared" si="12"/>
        <v>#N/A</v>
      </c>
      <c r="AG21" s="231" t="e">
        <f t="shared" si="12"/>
        <v>#N/A</v>
      </c>
      <c r="AH21" s="231" t="e">
        <f t="shared" si="12"/>
        <v>#N/A</v>
      </c>
      <c r="AI21" s="231" t="e">
        <f t="shared" si="12"/>
        <v>#N/A</v>
      </c>
      <c r="AJ21" s="231" t="e">
        <f t="shared" si="12"/>
        <v>#N/A</v>
      </c>
      <c r="AK21" s="231" t="e">
        <f t="shared" si="12"/>
        <v>#N/A</v>
      </c>
      <c r="AL21" s="231" t="e">
        <f t="shared" si="12"/>
        <v>#N/A</v>
      </c>
      <c r="AM21" s="231" t="e">
        <f t="shared" si="12"/>
        <v>#N/A</v>
      </c>
      <c r="AN21" s="231" t="e">
        <f t="shared" si="12"/>
        <v>#N/A</v>
      </c>
      <c r="AO21" s="231">
        <f t="shared" si="12"/>
        <v>28073492.478583395</v>
      </c>
      <c r="AP21" s="231">
        <f t="shared" si="12"/>
        <v>70351462.840258107</v>
      </c>
      <c r="AQ21" s="231">
        <f t="shared" si="12"/>
        <v>372653475.82481551</v>
      </c>
      <c r="AR21" s="237">
        <f t="shared" si="10"/>
        <v>3.1601101662858858E-2</v>
      </c>
    </row>
    <row r="22" spans="1:45" x14ac:dyDescent="0.25">
      <c r="H22" s="4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</row>
    <row r="23" spans="1:45" x14ac:dyDescent="0.25">
      <c r="A23" s="222" t="s">
        <v>0</v>
      </c>
      <c r="B23" s="222" t="s">
        <v>1</v>
      </c>
      <c r="C23" s="222" t="s">
        <v>2</v>
      </c>
      <c r="D23" s="222" t="s">
        <v>626</v>
      </c>
      <c r="E23" s="233" t="s">
        <v>1310</v>
      </c>
      <c r="F23" s="233" t="s">
        <v>1322</v>
      </c>
      <c r="G23" s="233" t="s">
        <v>596</v>
      </c>
      <c r="H23" s="233" t="s">
        <v>592</v>
      </c>
      <c r="I23" s="233" t="s">
        <v>597</v>
      </c>
      <c r="J23" s="233" t="s">
        <v>1302</v>
      </c>
      <c r="K23" s="233" t="s">
        <v>1137</v>
      </c>
      <c r="L23" s="233" t="s">
        <v>1303</v>
      </c>
      <c r="M23" s="233" t="s">
        <v>1129</v>
      </c>
      <c r="N23" s="233" t="s">
        <v>1304</v>
      </c>
      <c r="O23" s="233" t="s">
        <v>1306</v>
      </c>
      <c r="P23" s="233" t="s">
        <v>1305</v>
      </c>
      <c r="Q23" s="233" t="s">
        <v>1299</v>
      </c>
      <c r="R23" s="233" t="s">
        <v>1300</v>
      </c>
      <c r="S23" s="233" t="s">
        <v>1301</v>
      </c>
      <c r="T23" s="233" t="s">
        <v>593</v>
      </c>
      <c r="U23" s="233" t="s">
        <v>718</v>
      </c>
      <c r="V23" s="233" t="s">
        <v>720</v>
      </c>
      <c r="W23" s="233" t="s">
        <v>1313</v>
      </c>
      <c r="X23" s="233"/>
      <c r="Y23" s="233" t="s">
        <v>1310</v>
      </c>
      <c r="Z23" s="233" t="s">
        <v>1322</v>
      </c>
      <c r="AA23" s="233" t="s">
        <v>598</v>
      </c>
      <c r="AB23" s="233" t="s">
        <v>599</v>
      </c>
      <c r="AC23" s="233" t="s">
        <v>600</v>
      </c>
      <c r="AD23" s="233" t="s">
        <v>1302</v>
      </c>
      <c r="AE23" s="233" t="s">
        <v>1137</v>
      </c>
      <c r="AF23" s="233" t="s">
        <v>1136</v>
      </c>
      <c r="AG23" s="233" t="s">
        <v>1304</v>
      </c>
      <c r="AH23" s="233" t="s">
        <v>1129</v>
      </c>
      <c r="AI23" s="233" t="s">
        <v>1305</v>
      </c>
      <c r="AJ23" s="233" t="s">
        <v>1306</v>
      </c>
      <c r="AK23" s="233" t="s">
        <v>1299</v>
      </c>
      <c r="AL23" s="233" t="s">
        <v>1307</v>
      </c>
      <c r="AM23" s="233" t="s">
        <v>1300</v>
      </c>
      <c r="AN23" s="233" t="s">
        <v>1304</v>
      </c>
      <c r="AO23" s="233" t="s">
        <v>595</v>
      </c>
      <c r="AP23" s="233" t="s">
        <v>719</v>
      </c>
      <c r="AQ23" s="233" t="s">
        <v>721</v>
      </c>
      <c r="AR23" s="233" t="s">
        <v>1313</v>
      </c>
    </row>
    <row r="24" spans="1:45" x14ac:dyDescent="0.25">
      <c r="A24">
        <v>1</v>
      </c>
      <c r="B24">
        <v>1</v>
      </c>
      <c r="C24" t="s">
        <v>3</v>
      </c>
      <c r="D24">
        <f>VLOOKUP(A24,Sheet10!A:C,3,FALSE)</f>
        <v>5</v>
      </c>
      <c r="E24" s="4">
        <f>VLOOKUP(A24,'Pupil Info'!A:D,4,FALSE)</f>
        <v>1129</v>
      </c>
      <c r="F24" s="4">
        <f>VLOOKUP(A24,'Starting Point 2020'!A:AB,28,FALSE)</f>
        <v>10577900.5</v>
      </c>
      <c r="G24" s="4">
        <f>VLOOKUP(A24,'2% 2020'!A:AB,28,FALSE)</f>
        <v>10759219.5</v>
      </c>
      <c r="H24" s="4">
        <f>G24-F24</f>
        <v>181319</v>
      </c>
      <c r="I24" s="4">
        <f>VLOOKUP(A24,'2% with VPK 2020'!A:AB,28,FALSE)</f>
        <v>10759219.5</v>
      </c>
      <c r="J24" s="4">
        <f>VLOOKUP(A24,'Charter School Lease'!A:D,4,FALSE)</f>
        <v>0</v>
      </c>
      <c r="K24" s="4">
        <f>VLOOKUP(A24,'Integration Change'!H:K,4,FALSE)</f>
        <v>0</v>
      </c>
      <c r="L24" s="4">
        <f>VLOOKUP(A24,'Other SPED'!A:D,4,FALSE)</f>
        <v>0</v>
      </c>
      <c r="M24" s="4">
        <f>VLOOKUP(A24,'LTFM Change'!G:J,4,FALSE)</f>
        <v>0</v>
      </c>
      <c r="N24" s="4">
        <f>VLOOKUP(A24,QComp!I:N,6,FALSE)</f>
        <v>0</v>
      </c>
      <c r="O24" s="4">
        <f>VLOOKUP(A24,'Breakfast and Lunch'!A:D,4,FALSE)</f>
        <v>0</v>
      </c>
      <c r="P24" s="4">
        <f>VLOOKUP(A24,'Breakfast and Lunch'!A:E,5,FALSE)</f>
        <v>0</v>
      </c>
      <c r="Q24" s="4">
        <f>VLOOKUP(A24,'Integration Change'!A:D,4,FALSE)</f>
        <v>0</v>
      </c>
      <c r="R24" s="4">
        <f>VLOOKUP(A24,'LTFM Change'!A:C,3,FALSE)</f>
        <v>0</v>
      </c>
      <c r="S24" s="4">
        <f>VLOOKUP(A24,QComp!A:D,4,FALSE)</f>
        <v>0</v>
      </c>
      <c r="T24" s="4">
        <f>SUM(I24:S24)-G24</f>
        <v>0</v>
      </c>
      <c r="U24" s="4">
        <f>VLOOKUP(A24,'2020 SPED'!A:AF,32,FALSE)</f>
        <v>25826.59277878399</v>
      </c>
      <c r="V24" s="4">
        <f t="shared" ref="V24:V87" si="13">H24+T24+U24</f>
        <v>207145.59277878399</v>
      </c>
      <c r="W24" s="235">
        <f>(G24-F24)/F24</f>
        <v>1.714130322931285E-2</v>
      </c>
      <c r="Y24" s="4">
        <f>VLOOKUP(A24,'Pupil Info'!A:E,5,FALSE)</f>
        <v>1135</v>
      </c>
      <c r="Z24" s="4">
        <f>VLOOKUP(A24,'Starting Point 2021'!A:AB,28,FALSE)</f>
        <v>10611602</v>
      </c>
      <c r="AA24" s="4">
        <f>VLOOKUP(A24,'2% 2021'!A:AB,28,FALSE)</f>
        <v>10978971</v>
      </c>
      <c r="AB24" s="4">
        <f>AA24-Z24</f>
        <v>367369</v>
      </c>
      <c r="AC24" s="4">
        <f>VLOOKUP(A24,'2% with VPK 2021'!A:AB,28,FALSE)</f>
        <v>10978971</v>
      </c>
      <c r="AD24" s="4">
        <f>VLOOKUP(A24,'Charter School Lease'!A:E,5,FALSE)</f>
        <v>0</v>
      </c>
      <c r="AE24" s="4">
        <f>VLOOKUP(A24,'Integration Change'!H:L,5,FALSE)</f>
        <v>0</v>
      </c>
      <c r="AF24" s="4">
        <f>VLOOKUP(A24,'Other SPED'!A:D,4,FALSE)</f>
        <v>0</v>
      </c>
      <c r="AG24" s="4">
        <f>VLOOKUP(A24,QComp!I:R,10,FALSE)</f>
        <v>0</v>
      </c>
      <c r="AH24" s="4">
        <f>VLOOKUP(A24,'LTFM Change'!G:K,5,FALSE)</f>
        <v>0</v>
      </c>
      <c r="AI24" s="4">
        <f>VLOOKUP(A24,'Breakfast and Lunch'!A:E,5,FALSE)</f>
        <v>0</v>
      </c>
      <c r="AJ24" s="4">
        <f>VLOOKUP(A24,'Breakfast and Lunch'!A:D,4,FALSE)</f>
        <v>0</v>
      </c>
      <c r="AK24" s="4">
        <f>VLOOKUP(A24,'Integration Change'!A:E,5,FALSE)</f>
        <v>0</v>
      </c>
      <c r="AL24" s="4">
        <f>VLOOKUP(A24,'Safe School'!A:D,4,FALSE)</f>
        <v>0</v>
      </c>
      <c r="AM24" s="4">
        <f>VLOOKUP(A24,'LTFM Change'!A:D,4,FALSE)</f>
        <v>0</v>
      </c>
      <c r="AN24" s="4">
        <f>VLOOKUP(A24,QComp!A:E,5,FALSE)</f>
        <v>0</v>
      </c>
      <c r="AO24" s="4">
        <f>SUM(AC24:AN24)-AA24</f>
        <v>0</v>
      </c>
      <c r="AP24" s="4">
        <f>VLOOKUP(A24,'2021 SPED'!A:AF,32,FALSE)</f>
        <v>74659.625746005215</v>
      </c>
      <c r="AQ24" s="5">
        <f t="shared" ref="AQ24:AQ87" si="14">AB24+AO24+AP24</f>
        <v>442028.62574600521</v>
      </c>
      <c r="AR24" s="235">
        <f>(AA24-Z24)/Z24</f>
        <v>3.4619560741158593E-2</v>
      </c>
      <c r="AS24" s="236"/>
    </row>
    <row r="25" spans="1:45" x14ac:dyDescent="0.25">
      <c r="A25">
        <v>1.2</v>
      </c>
      <c r="B25">
        <v>3</v>
      </c>
      <c r="C25" t="s">
        <v>4</v>
      </c>
      <c r="D25">
        <f>VLOOKUP(A25,Sheet10!A:C,3,FALSE)</f>
        <v>1</v>
      </c>
      <c r="E25" s="4">
        <f>VLOOKUP(A25,'Pupil Info'!A:D,4,FALSE)</f>
        <v>33325.199999999997</v>
      </c>
      <c r="F25" s="4">
        <f>VLOOKUP(A25,'Starting Point 2020'!A:AB,28,FALSE)</f>
        <v>408797910</v>
      </c>
      <c r="G25" s="4">
        <f>VLOOKUP(A25,'2% 2020'!A:AB,28,FALSE)</f>
        <v>414525495</v>
      </c>
      <c r="H25" s="4">
        <f t="shared" ref="H25:H88" si="15">G25-F25</f>
        <v>5727585</v>
      </c>
      <c r="I25" s="4">
        <f>VLOOKUP(A25,'2% with VPK 2020'!A:AB,28,FALSE)</f>
        <v>415304787</v>
      </c>
      <c r="J25" s="4">
        <f>VLOOKUP(A25,'Charter School Lease'!A:D,4,FALSE)</f>
        <v>0</v>
      </c>
      <c r="K25" s="4">
        <f>VLOOKUP(A25,'Integration Change'!H:K,4,FALSE)</f>
        <v>15954.832319999114</v>
      </c>
      <c r="L25" s="4">
        <f>VLOOKUP(A25,'Other SPED'!A:D,4,FALSE)</f>
        <v>206555.27</v>
      </c>
      <c r="M25" s="4">
        <f>VLOOKUP(A25,'LTFM Change'!G:J,4,FALSE)</f>
        <v>0</v>
      </c>
      <c r="N25" s="4">
        <f>VLOOKUP(A25,QComp!I:N,6,FALSE)</f>
        <v>-837.14726796932518</v>
      </c>
      <c r="O25" s="4">
        <f>VLOOKUP(A25,'Breakfast and Lunch'!A:D,4,FALSE)</f>
        <v>3785.56</v>
      </c>
      <c r="P25" s="4">
        <f>VLOOKUP(A25,'Breakfast and Lunch'!A:E,5,FALSE)</f>
        <v>9884.73</v>
      </c>
      <c r="Q25" s="4">
        <f>VLOOKUP(A25,'Integration Change'!A:D,4,FALSE)</f>
        <v>6837.7852799994871</v>
      </c>
      <c r="R25" s="4">
        <f>VLOOKUP(A25,'LTFM Change'!A:C,3,FALSE)</f>
        <v>0</v>
      </c>
      <c r="S25" s="4">
        <f>VLOOKUP(A25,QComp!A:D,4,FALSE)</f>
        <v>44257.147267969325</v>
      </c>
      <c r="T25" s="4">
        <f t="shared" ref="T25:T88" si="16">SUM(I25:S25)-G25</f>
        <v>1065730.1775999665</v>
      </c>
      <c r="U25" s="4">
        <f>VLOOKUP(A25,'2020 SPED'!A:AF,32,FALSE)</f>
        <v>1463374.8830929399</v>
      </c>
      <c r="V25" s="4">
        <f t="shared" si="13"/>
        <v>8256690.0606929064</v>
      </c>
      <c r="W25" s="235">
        <f t="shared" ref="W25:W88" si="17">(G25-F25)/F25</f>
        <v>1.4010798147182308E-2</v>
      </c>
      <c r="Y25" s="4">
        <f>VLOOKUP(A25,'Pupil Info'!A:E,5,FALSE)</f>
        <v>32520</v>
      </c>
      <c r="Z25" s="4">
        <f>VLOOKUP(A25,'Starting Point 2021'!A:AB,28,FALSE)</f>
        <v>402138749</v>
      </c>
      <c r="AA25" s="4">
        <f>VLOOKUP(A25,'2% 2021'!A:AB,28,FALSE)</f>
        <v>413465725</v>
      </c>
      <c r="AB25" s="4">
        <f t="shared" ref="AB25:AB88" si="18">AA25-Z25</f>
        <v>11326976</v>
      </c>
      <c r="AC25" s="4">
        <f>VLOOKUP(A25,'2% with VPK 2021'!A:AB,28,FALSE)</f>
        <v>414932506</v>
      </c>
      <c r="AD25" s="4">
        <f>VLOOKUP(A25,'Charter School Lease'!A:E,5,FALSE)</f>
        <v>0</v>
      </c>
      <c r="AE25" s="4">
        <f>VLOOKUP(A25,'Integration Change'!H:L,5,FALSE)</f>
        <v>16057.345920000225</v>
      </c>
      <c r="AF25" s="4">
        <f>VLOOKUP(A25,'Other SPED'!A:D,4,FALSE)</f>
        <v>206555.27</v>
      </c>
      <c r="AG25" s="4">
        <f>VLOOKUP(A25,QComp!I:R,10,FALSE)</f>
        <v>-192.73202802333981</v>
      </c>
      <c r="AH25" s="4">
        <f>VLOOKUP(A25,'LTFM Change'!G:K,5,FALSE)</f>
        <v>0</v>
      </c>
      <c r="AI25" s="4">
        <f>VLOOKUP(A25,'Breakfast and Lunch'!A:E,5,FALSE)</f>
        <v>9884.73</v>
      </c>
      <c r="AJ25" s="4">
        <f>VLOOKUP(A25,'Breakfast and Lunch'!A:D,4,FALSE)</f>
        <v>3785.56</v>
      </c>
      <c r="AK25" s="4">
        <f>VLOOKUP(A25,'Integration Change'!A:E,5,FALSE)</f>
        <v>6881.7196800000966</v>
      </c>
      <c r="AL25" s="4">
        <f>VLOOKUP(A25,'Safe School'!A:D,4,FALSE)</f>
        <v>1803.5999999998603</v>
      </c>
      <c r="AM25" s="4">
        <f>VLOOKUP(A25,'LTFM Change'!A:D,4,FALSE)</f>
        <v>0</v>
      </c>
      <c r="AN25" s="4">
        <f>VLOOKUP(A25,QComp!A:E,5,FALSE)</f>
        <v>43612.73202802334</v>
      </c>
      <c r="AO25" s="4">
        <f t="shared" ref="AO25:AO88" si="19">SUM(AC25:AN25)-AA25</f>
        <v>1755169.2256000638</v>
      </c>
      <c r="AP25" s="4">
        <f>VLOOKUP(A25,'2021 SPED'!A:AF,32,FALSE)</f>
        <v>3638917.5353530347</v>
      </c>
      <c r="AQ25" s="5">
        <f t="shared" si="14"/>
        <v>16721062.760953099</v>
      </c>
      <c r="AR25" s="235">
        <f t="shared" ref="AR25:AR87" si="20">(AA25-Z25)/Z25</f>
        <v>2.8166835521736801E-2</v>
      </c>
    </row>
    <row r="26" spans="1:45" x14ac:dyDescent="0.25">
      <c r="A26">
        <v>2</v>
      </c>
      <c r="B26">
        <v>1</v>
      </c>
      <c r="C26" t="s">
        <v>5</v>
      </c>
      <c r="D26">
        <f>VLOOKUP(A26,Sheet10!A:C,3,FALSE)</f>
        <v>6</v>
      </c>
      <c r="E26" s="4">
        <f>VLOOKUP(A26,'Pupil Info'!A:D,4,FALSE)</f>
        <v>255</v>
      </c>
      <c r="F26" s="4">
        <f>VLOOKUP(A26,'Starting Point 2020'!A:AB,28,FALSE)</f>
        <v>3002280.4863249999</v>
      </c>
      <c r="G26" s="4">
        <f>VLOOKUP(A26,'2% 2020'!A:AB,28,FALSE)</f>
        <v>3054954.4863249999</v>
      </c>
      <c r="H26" s="4">
        <f t="shared" si="15"/>
        <v>52674</v>
      </c>
      <c r="I26" s="4">
        <f>VLOOKUP(A26,'2% with VPK 2020'!A:AB,28,FALSE)</f>
        <v>3079173.9863249999</v>
      </c>
      <c r="J26" s="4">
        <f>VLOOKUP(A26,'Charter School Lease'!A:D,4,FALSE)</f>
        <v>0</v>
      </c>
      <c r="K26" s="4">
        <f>VLOOKUP(A26,'Integration Change'!H:K,4,FALSE)</f>
        <v>99.019200000000637</v>
      </c>
      <c r="L26" s="4">
        <f>VLOOKUP(A26,'Other SPED'!A:D,4,FALSE)</f>
        <v>3953.8</v>
      </c>
      <c r="M26" s="4">
        <f>VLOOKUP(A26,'LTFM Change'!G:J,4,FALSE)</f>
        <v>564.05720508611557</v>
      </c>
      <c r="N26" s="4">
        <f>VLOOKUP(A26,QComp!I:N,6,FALSE)</f>
        <v>0</v>
      </c>
      <c r="O26" s="4">
        <f>VLOOKUP(A26,'Breakfast and Lunch'!A:D,4,FALSE)</f>
        <v>113.34</v>
      </c>
      <c r="P26" s="4">
        <f>VLOOKUP(A26,'Breakfast and Lunch'!A:E,5,FALSE)</f>
        <v>295.95</v>
      </c>
      <c r="Q26" s="4">
        <f>VLOOKUP(A26,'Integration Change'!A:D,4,FALSE)</f>
        <v>42.436799999999948</v>
      </c>
      <c r="R26" s="4">
        <f>VLOOKUP(A26,'LTFM Change'!A:C,3,FALSE)</f>
        <v>466.17708062816382</v>
      </c>
      <c r="S26" s="4">
        <f>VLOOKUP(A26,QComp!A:D,4,FALSE)</f>
        <v>0</v>
      </c>
      <c r="T26" s="4">
        <f t="shared" si="16"/>
        <v>29754.280285713729</v>
      </c>
      <c r="U26" s="4">
        <f>VLOOKUP(A26,'2020 SPED'!A:AF,32,FALSE)</f>
        <v>4731.0807414466981</v>
      </c>
      <c r="V26" s="4">
        <f t="shared" si="13"/>
        <v>87159.361027160427</v>
      </c>
      <c r="W26" s="235">
        <f t="shared" si="17"/>
        <v>1.7544663211822902E-2</v>
      </c>
      <c r="Y26" s="4">
        <f>VLOOKUP(A26,'Pupil Info'!A:E,5,FALSE)</f>
        <v>253</v>
      </c>
      <c r="Z26" s="4">
        <f>VLOOKUP(A26,'Starting Point 2021'!A:AB,28,FALSE)</f>
        <v>2999245.25</v>
      </c>
      <c r="AA26" s="4">
        <f>VLOOKUP(A26,'2% 2021'!A:AB,28,FALSE)</f>
        <v>3105721.25</v>
      </c>
      <c r="AB26" s="4">
        <f t="shared" si="18"/>
        <v>106476</v>
      </c>
      <c r="AC26" s="4">
        <f>VLOOKUP(A26,'2% with VPK 2021'!A:AB,28,FALSE)</f>
        <v>3130631</v>
      </c>
      <c r="AD26" s="4">
        <f>VLOOKUP(A26,'Charter School Lease'!A:E,5,FALSE)</f>
        <v>0</v>
      </c>
      <c r="AE26" s="4">
        <f>VLOOKUP(A26,'Integration Change'!H:L,5,FALSE)</f>
        <v>97.003199999999197</v>
      </c>
      <c r="AF26" s="4">
        <f>VLOOKUP(A26,'Other SPED'!A:D,4,FALSE)</f>
        <v>3953.8</v>
      </c>
      <c r="AG26" s="4">
        <f>VLOOKUP(A26,QComp!I:R,10,FALSE)</f>
        <v>0</v>
      </c>
      <c r="AH26" s="4">
        <f>VLOOKUP(A26,'LTFM Change'!G:K,5,FALSE)</f>
        <v>601.39684908329218</v>
      </c>
      <c r="AI26" s="4">
        <f>VLOOKUP(A26,'Breakfast and Lunch'!A:E,5,FALSE)</f>
        <v>295.95</v>
      </c>
      <c r="AJ26" s="4">
        <f>VLOOKUP(A26,'Breakfast and Lunch'!A:D,4,FALSE)</f>
        <v>113.34</v>
      </c>
      <c r="AK26" s="4">
        <f>VLOOKUP(A26,'Integration Change'!A:E,5,FALSE)</f>
        <v>41.572799999999916</v>
      </c>
      <c r="AL26" s="4">
        <f>VLOOKUP(A26,'Safe School'!A:D,4,FALSE)</f>
        <v>-191.47263709494837</v>
      </c>
      <c r="AM26" s="4">
        <f>VLOOKUP(A26,'LTFM Change'!A:D,4,FALSE)</f>
        <v>461.40886520242202</v>
      </c>
      <c r="AN26" s="4">
        <f>VLOOKUP(A26,QComp!A:E,5,FALSE)</f>
        <v>0</v>
      </c>
      <c r="AO26" s="4">
        <f t="shared" si="19"/>
        <v>30282.749077190645</v>
      </c>
      <c r="AP26" s="4">
        <f>VLOOKUP(A26,'2021 SPED'!A:AF,32,FALSE)</f>
        <v>13927.672489727964</v>
      </c>
      <c r="AQ26" s="5">
        <f t="shared" si="14"/>
        <v>150686.42156691861</v>
      </c>
      <c r="AR26" s="235">
        <f t="shared" si="20"/>
        <v>3.5500931442668783E-2</v>
      </c>
    </row>
    <row r="27" spans="1:45" x14ac:dyDescent="0.25">
      <c r="A27">
        <v>4</v>
      </c>
      <c r="B27">
        <v>1</v>
      </c>
      <c r="C27" t="s">
        <v>6</v>
      </c>
      <c r="D27">
        <f>VLOOKUP(A27,Sheet10!A:C,3,FALSE)</f>
        <v>6</v>
      </c>
      <c r="E27" s="4">
        <f>VLOOKUP(A27,'Pupil Info'!A:D,4,FALSE)</f>
        <v>456</v>
      </c>
      <c r="F27" s="4">
        <f>VLOOKUP(A27,'Starting Point 2020'!A:AB,28,FALSE)</f>
        <v>4799429.5</v>
      </c>
      <c r="G27" s="4">
        <f>VLOOKUP(A27,'2% 2020'!A:AB,28,FALSE)</f>
        <v>4887389.5</v>
      </c>
      <c r="H27" s="4">
        <f t="shared" si="15"/>
        <v>87960</v>
      </c>
      <c r="I27" s="4">
        <f>VLOOKUP(A27,'2% with VPK 2020'!A:AB,28,FALSE)</f>
        <v>4887389.5</v>
      </c>
      <c r="J27" s="4">
        <f>VLOOKUP(A27,'Charter School Lease'!A:D,4,FALSE)</f>
        <v>0</v>
      </c>
      <c r="K27" s="4">
        <f>VLOOKUP(A27,'Integration Change'!H:K,4,FALSE)</f>
        <v>0</v>
      </c>
      <c r="L27" s="4">
        <f>VLOOKUP(A27,'Other SPED'!A:D,4,FALSE)</f>
        <v>0</v>
      </c>
      <c r="M27" s="4">
        <f>VLOOKUP(A27,'LTFM Change'!G:J,4,FALSE)</f>
        <v>0</v>
      </c>
      <c r="N27" s="4">
        <f>VLOOKUP(A27,QComp!I:N,6,FALSE)</f>
        <v>0</v>
      </c>
      <c r="O27" s="4">
        <f>VLOOKUP(A27,'Breakfast and Lunch'!A:D,4,FALSE)</f>
        <v>0</v>
      </c>
      <c r="P27" s="4">
        <f>VLOOKUP(A27,'Breakfast and Lunch'!A:E,5,FALSE)</f>
        <v>0</v>
      </c>
      <c r="Q27" s="4">
        <f>VLOOKUP(A27,'Integration Change'!A:D,4,FALSE)</f>
        <v>0</v>
      </c>
      <c r="R27" s="4">
        <f>VLOOKUP(A27,'LTFM Change'!A:C,3,FALSE)</f>
        <v>0</v>
      </c>
      <c r="S27" s="4">
        <f>VLOOKUP(A27,QComp!A:D,4,FALSE)</f>
        <v>0</v>
      </c>
      <c r="T27" s="4">
        <f t="shared" si="16"/>
        <v>0</v>
      </c>
      <c r="U27" s="4">
        <f>VLOOKUP(A27,'2020 SPED'!A:AF,32,FALSE)</f>
        <v>22888.084529553074</v>
      </c>
      <c r="V27" s="4">
        <f t="shared" si="13"/>
        <v>110848.08452955307</v>
      </c>
      <c r="W27" s="235">
        <f t="shared" si="17"/>
        <v>1.8327178261499624E-2</v>
      </c>
      <c r="Y27" s="4">
        <f>VLOOKUP(A27,'Pupil Info'!A:E,5,FALSE)</f>
        <v>433</v>
      </c>
      <c r="Z27" s="4">
        <f>VLOOKUP(A27,'Starting Point 2021'!A:AB,28,FALSE)</f>
        <v>4721340.5</v>
      </c>
      <c r="AA27" s="4">
        <f>VLOOKUP(A27,'2% 2021'!A:AB,28,FALSE)</f>
        <v>4896149.5</v>
      </c>
      <c r="AB27" s="4">
        <f t="shared" si="18"/>
        <v>174809</v>
      </c>
      <c r="AC27" s="4">
        <f>VLOOKUP(A27,'2% with VPK 2021'!A:AB,28,FALSE)</f>
        <v>4896149.5</v>
      </c>
      <c r="AD27" s="4">
        <f>VLOOKUP(A27,'Charter School Lease'!A:E,5,FALSE)</f>
        <v>0</v>
      </c>
      <c r="AE27" s="4">
        <f>VLOOKUP(A27,'Integration Change'!H:L,5,FALSE)</f>
        <v>0</v>
      </c>
      <c r="AF27" s="4">
        <f>VLOOKUP(A27,'Other SPED'!A:D,4,FALSE)</f>
        <v>0</v>
      </c>
      <c r="AG27" s="4">
        <f>VLOOKUP(A27,QComp!I:R,10,FALSE)</f>
        <v>0</v>
      </c>
      <c r="AH27" s="4">
        <f>VLOOKUP(A27,'LTFM Change'!G:K,5,FALSE)</f>
        <v>0</v>
      </c>
      <c r="AI27" s="4">
        <f>VLOOKUP(A27,'Breakfast and Lunch'!A:E,5,FALSE)</f>
        <v>0</v>
      </c>
      <c r="AJ27" s="4">
        <f>VLOOKUP(A27,'Breakfast and Lunch'!A:D,4,FALSE)</f>
        <v>0</v>
      </c>
      <c r="AK27" s="4">
        <f>VLOOKUP(A27,'Integration Change'!A:E,5,FALSE)</f>
        <v>0</v>
      </c>
      <c r="AL27" s="4">
        <f>VLOOKUP(A27,'Safe School'!A:D,4,FALSE)</f>
        <v>0</v>
      </c>
      <c r="AM27" s="4">
        <f>VLOOKUP(A27,'LTFM Change'!A:D,4,FALSE)</f>
        <v>0</v>
      </c>
      <c r="AN27" s="4">
        <f>VLOOKUP(A27,QComp!A:E,5,FALSE)</f>
        <v>0</v>
      </c>
      <c r="AO27" s="4">
        <f t="shared" si="19"/>
        <v>0</v>
      </c>
      <c r="AP27" s="4">
        <f>VLOOKUP(A27,'2021 SPED'!A:AF,32,FALSE)</f>
        <v>53956.914390472695</v>
      </c>
      <c r="AQ27" s="5">
        <f t="shared" si="14"/>
        <v>228765.9143904727</v>
      </c>
      <c r="AR27" s="235">
        <f t="shared" si="20"/>
        <v>3.7025289745571198E-2</v>
      </c>
    </row>
    <row r="28" spans="1:45" x14ac:dyDescent="0.25">
      <c r="A28">
        <v>6</v>
      </c>
      <c r="B28">
        <v>3</v>
      </c>
      <c r="C28" t="s">
        <v>7</v>
      </c>
      <c r="D28">
        <f>VLOOKUP(A28,Sheet10!A:C,3,FALSE)</f>
        <v>2</v>
      </c>
      <c r="E28" s="4">
        <f>VLOOKUP(A28,'Pupil Info'!A:D,4,FALSE)</f>
        <v>3403.2</v>
      </c>
      <c r="F28" s="4">
        <f>VLOOKUP(A28,'Starting Point 2020'!A:AB,28,FALSE)</f>
        <v>33892636.25</v>
      </c>
      <c r="G28" s="4">
        <f>VLOOKUP(A28,'2% 2020'!A:AB,28,FALSE)</f>
        <v>34431163.25</v>
      </c>
      <c r="H28" s="4">
        <f t="shared" si="15"/>
        <v>538527</v>
      </c>
      <c r="I28" s="4">
        <f>VLOOKUP(A28,'2% with VPK 2020'!A:AB,28,FALSE)</f>
        <v>34738309</v>
      </c>
      <c r="J28" s="4">
        <f>VLOOKUP(A28,'Charter School Lease'!A:D,4,FALSE)</f>
        <v>0</v>
      </c>
      <c r="K28" s="4">
        <f>VLOOKUP(A28,'Integration Change'!H:K,4,FALSE)</f>
        <v>5486.416319999902</v>
      </c>
      <c r="L28" s="4">
        <f>VLOOKUP(A28,'Other SPED'!A:D,4,FALSE)</f>
        <v>0</v>
      </c>
      <c r="M28" s="4">
        <f>VLOOKUP(A28,'LTFM Change'!G:J,4,FALSE)</f>
        <v>9323.2328757144278</v>
      </c>
      <c r="N28" s="4">
        <f>VLOOKUP(A28,QComp!I:N,6,FALSE)</f>
        <v>12223.665640647174</v>
      </c>
      <c r="O28" s="4">
        <f>VLOOKUP(A28,'Breakfast and Lunch'!A:D,4,FALSE)</f>
        <v>1813.44</v>
      </c>
      <c r="P28" s="4">
        <f>VLOOKUP(A28,'Breakfast and Lunch'!A:E,5,FALSE)</f>
        <v>4735.2</v>
      </c>
      <c r="Q28" s="4">
        <f>VLOOKUP(A28,'Integration Change'!A:D,4,FALSE)</f>
        <v>2351.3212799999746</v>
      </c>
      <c r="R28" s="4">
        <f>VLOOKUP(A28,'LTFM Change'!A:C,3,FALSE)</f>
        <v>8916.7671242855722</v>
      </c>
      <c r="S28" s="4">
        <f>VLOOKUP(A28,QComp!A:D,4,FALSE)</f>
        <v>8576.3343593528261</v>
      </c>
      <c r="T28" s="4">
        <f t="shared" si="16"/>
        <v>360572.12760000676</v>
      </c>
      <c r="U28" s="4">
        <f>VLOOKUP(A28,'2020 SPED'!A:AF,32,FALSE)</f>
        <v>97209.648129757494</v>
      </c>
      <c r="V28" s="4">
        <f t="shared" si="13"/>
        <v>996308.77572976425</v>
      </c>
      <c r="W28" s="235">
        <f t="shared" si="17"/>
        <v>1.5889203661459059E-2</v>
      </c>
      <c r="Y28" s="4">
        <f>VLOOKUP(A28,'Pupil Info'!A:E,5,FALSE)</f>
        <v>3285</v>
      </c>
      <c r="Z28" s="4">
        <f>VLOOKUP(A28,'Starting Point 2021'!A:AB,28,FALSE)</f>
        <v>33468804.25</v>
      </c>
      <c r="AA28" s="4">
        <f>VLOOKUP(A28,'2% 2021'!A:AB,28,FALSE)</f>
        <v>34538651.25</v>
      </c>
      <c r="AB28" s="4">
        <f t="shared" si="18"/>
        <v>1069847</v>
      </c>
      <c r="AC28" s="4">
        <f>VLOOKUP(A28,'2% with VPK 2021'!A:AB,28,FALSE)</f>
        <v>34991171.25</v>
      </c>
      <c r="AD28" s="4">
        <f>VLOOKUP(A28,'Charter School Lease'!A:E,5,FALSE)</f>
        <v>0</v>
      </c>
      <c r="AE28" s="4">
        <f>VLOOKUP(A28,'Integration Change'!H:L,5,FALSE)</f>
        <v>5623.8134399999399</v>
      </c>
      <c r="AF28" s="4">
        <f>VLOOKUP(A28,'Other SPED'!A:D,4,FALSE)</f>
        <v>0</v>
      </c>
      <c r="AG28" s="4">
        <f>VLOOKUP(A28,QComp!I:R,10,FALSE)</f>
        <v>10951.448923524993</v>
      </c>
      <c r="AH28" s="4">
        <f>VLOOKUP(A28,'LTFM Change'!G:K,5,FALSE)</f>
        <v>8612.9589407506865</v>
      </c>
      <c r="AI28" s="4">
        <f>VLOOKUP(A28,'Breakfast and Lunch'!A:E,5,FALSE)</f>
        <v>4735.2</v>
      </c>
      <c r="AJ28" s="4">
        <f>VLOOKUP(A28,'Breakfast and Lunch'!A:D,4,FALSE)</f>
        <v>1813.44</v>
      </c>
      <c r="AK28" s="4">
        <f>VLOOKUP(A28,'Integration Change'!A:E,5,FALSE)</f>
        <v>2410.2057599999825</v>
      </c>
      <c r="AL28" s="4">
        <f>VLOOKUP(A28,'Safe School'!A:D,4,FALSE)</f>
        <v>-1436.4901166216005</v>
      </c>
      <c r="AM28" s="4">
        <f>VLOOKUP(A28,'LTFM Change'!A:D,4,FALSE)</f>
        <v>9627.0410592493135</v>
      </c>
      <c r="AN28" s="4">
        <f>VLOOKUP(A28,QComp!A:E,5,FALSE)</f>
        <v>9848.551076475007</v>
      </c>
      <c r="AO28" s="4">
        <f t="shared" si="19"/>
        <v>504706.16908338666</v>
      </c>
      <c r="AP28" s="4">
        <f>VLOOKUP(A28,'2021 SPED'!A:AF,32,FALSE)</f>
        <v>239710.19350333791</v>
      </c>
      <c r="AQ28" s="5">
        <f t="shared" si="14"/>
        <v>1814263.3625867246</v>
      </c>
      <c r="AR28" s="235">
        <f t="shared" si="20"/>
        <v>3.19654981399582E-2</v>
      </c>
    </row>
    <row r="29" spans="1:45" x14ac:dyDescent="0.25">
      <c r="A29">
        <v>11</v>
      </c>
      <c r="B29">
        <v>1</v>
      </c>
      <c r="C29" t="s">
        <v>8</v>
      </c>
      <c r="D29">
        <f>VLOOKUP(A29,Sheet10!A:C,3,FALSE)</f>
        <v>3</v>
      </c>
      <c r="E29" s="4">
        <f>VLOOKUP(A29,'Pupil Info'!A:D,4,FALSE)</f>
        <v>38140.6</v>
      </c>
      <c r="F29" s="4">
        <f>VLOOKUP(A29,'Starting Point 2020'!A:AB,28,FALSE)</f>
        <v>377615849.25</v>
      </c>
      <c r="G29" s="4">
        <f>VLOOKUP(A29,'2% 2020'!A:AB,28,FALSE)</f>
        <v>383225854.25</v>
      </c>
      <c r="H29" s="4">
        <f t="shared" si="15"/>
        <v>5610005</v>
      </c>
      <c r="I29" s="4">
        <f>VLOOKUP(A29,'2% with VPK 2020'!A:AB,28,FALSE)</f>
        <v>383356250</v>
      </c>
      <c r="J29" s="4">
        <f>VLOOKUP(A29,'Charter School Lease'!A:D,4,FALSE)</f>
        <v>0</v>
      </c>
      <c r="K29" s="4">
        <f>VLOOKUP(A29,'Integration Change'!H:K,4,FALSE)</f>
        <v>1579.5225600004196</v>
      </c>
      <c r="L29" s="4">
        <f>VLOOKUP(A29,'Other SPED'!A:D,4,FALSE)</f>
        <v>0</v>
      </c>
      <c r="M29" s="4">
        <f>VLOOKUP(A29,'LTFM Change'!G:J,4,FALSE)</f>
        <v>2742.5289353383705</v>
      </c>
      <c r="N29" s="4">
        <f>VLOOKUP(A29,QComp!I:N,6,FALSE)</f>
        <v>-25753.859110720456</v>
      </c>
      <c r="O29" s="4">
        <f>VLOOKUP(A29,'Breakfast and Lunch'!A:D,4,FALSE)</f>
        <v>725.38</v>
      </c>
      <c r="P29" s="4">
        <f>VLOOKUP(A29,'Breakfast and Lunch'!A:E,5,FALSE)</f>
        <v>1894.08</v>
      </c>
      <c r="Q29" s="4">
        <f>VLOOKUP(A29,'Integration Change'!A:D,4,FALSE)</f>
        <v>676.93824000004679</v>
      </c>
      <c r="R29" s="4">
        <f>VLOOKUP(A29,'LTFM Change'!A:C,3,FALSE)</f>
        <v>4553.4710646597669</v>
      </c>
      <c r="S29" s="4">
        <f>VLOOKUP(A29,QComp!A:D,4,FALSE)</f>
        <v>34073.859110720456</v>
      </c>
      <c r="T29" s="4">
        <f t="shared" si="16"/>
        <v>150887.67079997063</v>
      </c>
      <c r="U29" s="4">
        <f>VLOOKUP(A29,'2020 SPED'!A:AF,32,FALSE)</f>
        <v>1254142.4902053997</v>
      </c>
      <c r="V29" s="4">
        <f t="shared" si="13"/>
        <v>7015035.1610053703</v>
      </c>
      <c r="W29" s="235">
        <f t="shared" si="17"/>
        <v>1.4856381190414242E-2</v>
      </c>
      <c r="Y29" s="4">
        <f>VLOOKUP(A29,'Pupil Info'!A:E,5,FALSE)</f>
        <v>38774</v>
      </c>
      <c r="Z29" s="4">
        <f>VLOOKUP(A29,'Starting Point 2021'!A:AB,28,FALSE)</f>
        <v>386415184.5</v>
      </c>
      <c r="AA29" s="4">
        <f>VLOOKUP(A29,'2% 2021'!A:AB,28,FALSE)</f>
        <v>397976033.5</v>
      </c>
      <c r="AB29" s="4">
        <f t="shared" si="18"/>
        <v>11560849</v>
      </c>
      <c r="AC29" s="4">
        <f>VLOOKUP(A29,'2% with VPK 2021'!A:AB,28,FALSE)</f>
        <v>398163985.5</v>
      </c>
      <c r="AD29" s="4">
        <f>VLOOKUP(A29,'Charter School Lease'!A:E,5,FALSE)</f>
        <v>0</v>
      </c>
      <c r="AE29" s="4">
        <f>VLOOKUP(A29,'Integration Change'!H:L,5,FALSE)</f>
        <v>1622.6246400000528</v>
      </c>
      <c r="AF29" s="4">
        <f>VLOOKUP(A29,'Other SPED'!A:D,4,FALSE)</f>
        <v>0</v>
      </c>
      <c r="AG29" s="4">
        <f>VLOOKUP(A29,QComp!I:R,10,FALSE)</f>
        <v>-25706.26478468813</v>
      </c>
      <c r="AH29" s="4">
        <f>VLOOKUP(A29,'LTFM Change'!G:K,5,FALSE)</f>
        <v>2712.6345370551571</v>
      </c>
      <c r="AI29" s="4">
        <f>VLOOKUP(A29,'Breakfast and Lunch'!A:E,5,FALSE)</f>
        <v>1894.08</v>
      </c>
      <c r="AJ29" s="4">
        <f>VLOOKUP(A29,'Breakfast and Lunch'!A:D,4,FALSE)</f>
        <v>725.38</v>
      </c>
      <c r="AK29" s="4">
        <f>VLOOKUP(A29,'Integration Change'!A:E,5,FALSE)</f>
        <v>695.41055999998935</v>
      </c>
      <c r="AL29" s="4">
        <f>VLOOKUP(A29,'Safe School'!A:D,4,FALSE)</f>
        <v>3126.3487418438308</v>
      </c>
      <c r="AM29" s="4">
        <f>VLOOKUP(A29,'LTFM Change'!A:D,4,FALSE)</f>
        <v>4583.3654629457742</v>
      </c>
      <c r="AN29" s="4">
        <f>VLOOKUP(A29,QComp!A:E,5,FALSE)</f>
        <v>34026.26478468813</v>
      </c>
      <c r="AO29" s="4">
        <f t="shared" si="19"/>
        <v>211631.84394180775</v>
      </c>
      <c r="AP29" s="4">
        <f>VLOOKUP(A29,'2021 SPED'!A:AF,32,FALSE)</f>
        <v>3185646.3039056808</v>
      </c>
      <c r="AQ29" s="5">
        <f t="shared" si="14"/>
        <v>14958127.147847489</v>
      </c>
      <c r="AR29" s="235">
        <f t="shared" si="20"/>
        <v>2.9918205763469423E-2</v>
      </c>
    </row>
    <row r="30" spans="1:45" x14ac:dyDescent="0.25">
      <c r="A30">
        <v>12</v>
      </c>
      <c r="B30">
        <v>1</v>
      </c>
      <c r="C30" t="s">
        <v>9</v>
      </c>
      <c r="D30">
        <f>VLOOKUP(A30,Sheet10!A:C,3,FALSE)</f>
        <v>3</v>
      </c>
      <c r="E30" s="4">
        <f>VLOOKUP(A30,'Pupil Info'!A:D,4,FALSE)</f>
        <v>6551</v>
      </c>
      <c r="F30" s="4">
        <f>VLOOKUP(A30,'Starting Point 2020'!A:AB,28,FALSE)</f>
        <v>60077524.793128997</v>
      </c>
      <c r="G30" s="4">
        <f>VLOOKUP(A30,'2% 2020'!A:AB,28,FALSE)</f>
        <v>60997805.793128997</v>
      </c>
      <c r="H30" s="4">
        <f t="shared" si="15"/>
        <v>920281</v>
      </c>
      <c r="I30" s="4">
        <f>VLOOKUP(A30,'2% with VPK 2020'!A:AB,28,FALSE)</f>
        <v>60997805.793128997</v>
      </c>
      <c r="J30" s="4">
        <f>VLOOKUP(A30,'Charter School Lease'!A:D,4,FALSE)</f>
        <v>0</v>
      </c>
      <c r="K30" s="4">
        <f>VLOOKUP(A30,'Integration Change'!H:K,4,FALSE)</f>
        <v>0</v>
      </c>
      <c r="L30" s="4">
        <f>VLOOKUP(A30,'Other SPED'!A:D,4,FALSE)</f>
        <v>0</v>
      </c>
      <c r="M30" s="4">
        <f>VLOOKUP(A30,'LTFM Change'!G:J,4,FALSE)</f>
        <v>0</v>
      </c>
      <c r="N30" s="4">
        <f>VLOOKUP(A30,QComp!I:N,6,FALSE)</f>
        <v>-4715.3277797037736</v>
      </c>
      <c r="O30" s="4">
        <f>VLOOKUP(A30,'Breakfast and Lunch'!A:D,4,FALSE)</f>
        <v>0</v>
      </c>
      <c r="P30" s="4">
        <f>VLOOKUP(A30,'Breakfast and Lunch'!A:E,5,FALSE)</f>
        <v>0</v>
      </c>
      <c r="Q30" s="4">
        <f>VLOOKUP(A30,'Integration Change'!A:D,4,FALSE)</f>
        <v>0</v>
      </c>
      <c r="R30" s="4">
        <f>VLOOKUP(A30,'LTFM Change'!A:C,3,FALSE)</f>
        <v>0</v>
      </c>
      <c r="S30" s="4">
        <f>VLOOKUP(A30,QComp!A:D,4,FALSE)</f>
        <v>4715.3277797037736</v>
      </c>
      <c r="T30" s="4">
        <f t="shared" si="16"/>
        <v>0</v>
      </c>
      <c r="U30" s="4">
        <f>VLOOKUP(A30,'2020 SPED'!A:AF,32,FALSE)</f>
        <v>112505.29146271199</v>
      </c>
      <c r="V30" s="4">
        <f t="shared" si="13"/>
        <v>1032786.291462712</v>
      </c>
      <c r="W30" s="235">
        <f t="shared" si="17"/>
        <v>1.531822429717097E-2</v>
      </c>
      <c r="Y30" s="4">
        <f>VLOOKUP(A30,'Pupil Info'!A:E,5,FALSE)</f>
        <v>6539</v>
      </c>
      <c r="Z30" s="4">
        <f>VLOOKUP(A30,'Starting Point 2021'!A:AB,28,FALSE)</f>
        <v>60200738.826161198</v>
      </c>
      <c r="AA30" s="4">
        <f>VLOOKUP(A30,'2% 2021'!A:AB,28,FALSE)</f>
        <v>62053680.434161201</v>
      </c>
      <c r="AB30" s="4">
        <f t="shared" si="18"/>
        <v>1852941.6080000028</v>
      </c>
      <c r="AC30" s="4">
        <f>VLOOKUP(A30,'2% with VPK 2021'!A:AB,28,FALSE)</f>
        <v>62053680.434161201</v>
      </c>
      <c r="AD30" s="4">
        <f>VLOOKUP(A30,'Charter School Lease'!A:E,5,FALSE)</f>
        <v>0</v>
      </c>
      <c r="AE30" s="4">
        <f>VLOOKUP(A30,'Integration Change'!H:L,5,FALSE)</f>
        <v>0</v>
      </c>
      <c r="AF30" s="4">
        <f>VLOOKUP(A30,'Other SPED'!A:D,4,FALSE)</f>
        <v>0</v>
      </c>
      <c r="AG30" s="4">
        <f>VLOOKUP(A30,QComp!I:R,10,FALSE)</f>
        <v>-5080.7092260858044</v>
      </c>
      <c r="AH30" s="4">
        <f>VLOOKUP(A30,'LTFM Change'!G:K,5,FALSE)</f>
        <v>0</v>
      </c>
      <c r="AI30" s="4">
        <f>VLOOKUP(A30,'Breakfast and Lunch'!A:E,5,FALSE)</f>
        <v>0</v>
      </c>
      <c r="AJ30" s="4">
        <f>VLOOKUP(A30,'Breakfast and Lunch'!A:D,4,FALSE)</f>
        <v>0</v>
      </c>
      <c r="AK30" s="4">
        <f>VLOOKUP(A30,'Integration Change'!A:E,5,FALSE)</f>
        <v>0</v>
      </c>
      <c r="AL30" s="4">
        <f>VLOOKUP(A30,'Safe School'!A:D,4,FALSE)</f>
        <v>565.85019990513683</v>
      </c>
      <c r="AM30" s="4">
        <f>VLOOKUP(A30,'LTFM Change'!A:D,4,FALSE)</f>
        <v>0</v>
      </c>
      <c r="AN30" s="4">
        <f>VLOOKUP(A30,QComp!A:E,5,FALSE)</f>
        <v>5080.7092260858044</v>
      </c>
      <c r="AO30" s="4">
        <f t="shared" si="19"/>
        <v>565.85019990801811</v>
      </c>
      <c r="AP30" s="4">
        <f>VLOOKUP(A30,'2021 SPED'!A:AF,32,FALSE)</f>
        <v>409146.61672748253</v>
      </c>
      <c r="AQ30" s="5">
        <f t="shared" si="14"/>
        <v>2262654.0749273933</v>
      </c>
      <c r="AR30" s="235">
        <f t="shared" si="20"/>
        <v>3.0779383179177482E-2</v>
      </c>
    </row>
    <row r="31" spans="1:45" x14ac:dyDescent="0.25">
      <c r="A31">
        <v>13</v>
      </c>
      <c r="B31">
        <v>1</v>
      </c>
      <c r="C31" t="s">
        <v>10</v>
      </c>
      <c r="D31">
        <f>VLOOKUP(A31,Sheet10!A:C,3,FALSE)</f>
        <v>2</v>
      </c>
      <c r="E31" s="4">
        <f>VLOOKUP(A31,'Pupil Info'!A:D,4,FALSE)</f>
        <v>3349.4</v>
      </c>
      <c r="F31" s="4">
        <f>VLOOKUP(A31,'Starting Point 2020'!A:AB,28,FALSE)</f>
        <v>36507973.25</v>
      </c>
      <c r="G31" s="4">
        <f>VLOOKUP(A31,'2% 2020'!A:AB,28,FALSE)</f>
        <v>37114640.25</v>
      </c>
      <c r="H31" s="4">
        <f t="shared" si="15"/>
        <v>606667</v>
      </c>
      <c r="I31" s="4">
        <f>VLOOKUP(A31,'2% with VPK 2020'!A:AB,28,FALSE)</f>
        <v>37114640.25</v>
      </c>
      <c r="J31" s="4">
        <f>VLOOKUP(A31,'Charter School Lease'!A:D,4,FALSE)</f>
        <v>0</v>
      </c>
      <c r="K31" s="4">
        <f>VLOOKUP(A31,'Integration Change'!H:K,4,FALSE)</f>
        <v>0</v>
      </c>
      <c r="L31" s="4">
        <f>VLOOKUP(A31,'Other SPED'!A:D,4,FALSE)</f>
        <v>0</v>
      </c>
      <c r="M31" s="4">
        <f>VLOOKUP(A31,'LTFM Change'!G:J,4,FALSE)</f>
        <v>0</v>
      </c>
      <c r="N31" s="4">
        <f>VLOOKUP(A31,QComp!I:N,6,FALSE)</f>
        <v>0</v>
      </c>
      <c r="O31" s="4">
        <f>VLOOKUP(A31,'Breakfast and Lunch'!A:D,4,FALSE)</f>
        <v>0</v>
      </c>
      <c r="P31" s="4">
        <f>VLOOKUP(A31,'Breakfast and Lunch'!A:E,5,FALSE)</f>
        <v>0</v>
      </c>
      <c r="Q31" s="4">
        <f>VLOOKUP(A31,'Integration Change'!A:D,4,FALSE)</f>
        <v>0</v>
      </c>
      <c r="R31" s="4">
        <f>VLOOKUP(A31,'LTFM Change'!A:C,3,FALSE)</f>
        <v>0</v>
      </c>
      <c r="S31" s="4">
        <f>VLOOKUP(A31,QComp!A:D,4,FALSE)</f>
        <v>0</v>
      </c>
      <c r="T31" s="4">
        <f t="shared" si="16"/>
        <v>0</v>
      </c>
      <c r="U31" s="4">
        <f>VLOOKUP(A31,'2020 SPED'!A:AF,32,FALSE)</f>
        <v>212203.31343514938</v>
      </c>
      <c r="V31" s="4">
        <f t="shared" si="13"/>
        <v>818870.31343514938</v>
      </c>
      <c r="W31" s="235">
        <f t="shared" si="17"/>
        <v>1.6617383710830894E-2</v>
      </c>
      <c r="Y31" s="4">
        <f>VLOOKUP(A31,'Pupil Info'!A:E,5,FALSE)</f>
        <v>3141</v>
      </c>
      <c r="Z31" s="4">
        <f>VLOOKUP(A31,'Starting Point 2021'!A:AB,28,FALSE)</f>
        <v>35505066.5</v>
      </c>
      <c r="AA31" s="4">
        <f>VLOOKUP(A31,'2% 2021'!A:AB,28,FALSE)</f>
        <v>36702709.5</v>
      </c>
      <c r="AB31" s="4">
        <f t="shared" si="18"/>
        <v>1197643</v>
      </c>
      <c r="AC31" s="4">
        <f>VLOOKUP(A31,'2% with VPK 2021'!A:AB,28,FALSE)</f>
        <v>36702709.5</v>
      </c>
      <c r="AD31" s="4">
        <f>VLOOKUP(A31,'Charter School Lease'!A:E,5,FALSE)</f>
        <v>0</v>
      </c>
      <c r="AE31" s="4">
        <f>VLOOKUP(A31,'Integration Change'!H:L,5,FALSE)</f>
        <v>0</v>
      </c>
      <c r="AF31" s="4">
        <f>VLOOKUP(A31,'Other SPED'!A:D,4,FALSE)</f>
        <v>0</v>
      </c>
      <c r="AG31" s="4">
        <f>VLOOKUP(A31,QComp!I:R,10,FALSE)</f>
        <v>0</v>
      </c>
      <c r="AH31" s="4">
        <f>VLOOKUP(A31,'LTFM Change'!G:K,5,FALSE)</f>
        <v>0</v>
      </c>
      <c r="AI31" s="4">
        <f>VLOOKUP(A31,'Breakfast and Lunch'!A:E,5,FALSE)</f>
        <v>0</v>
      </c>
      <c r="AJ31" s="4">
        <f>VLOOKUP(A31,'Breakfast and Lunch'!A:D,4,FALSE)</f>
        <v>0</v>
      </c>
      <c r="AK31" s="4">
        <f>VLOOKUP(A31,'Integration Change'!A:E,5,FALSE)</f>
        <v>0</v>
      </c>
      <c r="AL31" s="4">
        <f>VLOOKUP(A31,'Safe School'!A:D,4,FALSE)</f>
        <v>372.5423092955898</v>
      </c>
      <c r="AM31" s="4">
        <f>VLOOKUP(A31,'LTFM Change'!A:D,4,FALSE)</f>
        <v>0</v>
      </c>
      <c r="AN31" s="4">
        <f>VLOOKUP(A31,QComp!A:E,5,FALSE)</f>
        <v>0</v>
      </c>
      <c r="AO31" s="4">
        <f t="shared" si="19"/>
        <v>372.54230929911137</v>
      </c>
      <c r="AP31" s="4">
        <f>VLOOKUP(A31,'2021 SPED'!A:AF,32,FALSE)</f>
        <v>590194.843046756</v>
      </c>
      <c r="AQ31" s="5">
        <f t="shared" si="14"/>
        <v>1788210.3853560551</v>
      </c>
      <c r="AR31" s="235">
        <f t="shared" si="20"/>
        <v>3.3731608417069153E-2</v>
      </c>
    </row>
    <row r="32" spans="1:45" x14ac:dyDescent="0.25">
      <c r="A32">
        <v>14</v>
      </c>
      <c r="B32">
        <v>1</v>
      </c>
      <c r="C32" t="s">
        <v>11</v>
      </c>
      <c r="D32">
        <f>VLOOKUP(A32,Sheet10!A:C,3,FALSE)</f>
        <v>3</v>
      </c>
      <c r="E32" s="4">
        <f>VLOOKUP(A32,'Pupil Info'!A:D,4,FALSE)</f>
        <v>2946.8</v>
      </c>
      <c r="F32" s="4">
        <f>VLOOKUP(A32,'Starting Point 2020'!A:AB,28,FALSE)</f>
        <v>29640242.25</v>
      </c>
      <c r="G32" s="4">
        <f>VLOOKUP(A32,'2% 2020'!A:AB,28,FALSE)</f>
        <v>30147732.25</v>
      </c>
      <c r="H32" s="4">
        <f t="shared" si="15"/>
        <v>507490</v>
      </c>
      <c r="I32" s="4">
        <f>VLOOKUP(A32,'2% with VPK 2020'!A:AB,28,FALSE)</f>
        <v>30311355.5</v>
      </c>
      <c r="J32" s="4">
        <f>VLOOKUP(A32,'Charter School Lease'!A:D,4,FALSE)</f>
        <v>0</v>
      </c>
      <c r="K32" s="4">
        <f>VLOOKUP(A32,'Integration Change'!H:K,4,FALSE)</f>
        <v>4389.0201600000728</v>
      </c>
      <c r="L32" s="4">
        <f>VLOOKUP(A32,'Other SPED'!A:D,4,FALSE)</f>
        <v>0</v>
      </c>
      <c r="M32" s="4">
        <f>VLOOKUP(A32,'LTFM Change'!G:J,4,FALSE)</f>
        <v>5621.7699540886097</v>
      </c>
      <c r="N32" s="4">
        <f>VLOOKUP(A32,QComp!I:N,6,FALSE)</f>
        <v>6552.1278726677119</v>
      </c>
      <c r="O32" s="4">
        <f>VLOOKUP(A32,'Breakfast and Lunch'!A:D,4,FALSE)</f>
        <v>1042.73</v>
      </c>
      <c r="P32" s="4">
        <f>VLOOKUP(A32,'Breakfast and Lunch'!A:E,5,FALSE)</f>
        <v>2722.74</v>
      </c>
      <c r="Q32" s="4">
        <f>VLOOKUP(A32,'Integration Change'!A:D,4,FALSE)</f>
        <v>1881.0086400000146</v>
      </c>
      <c r="R32" s="4">
        <f>VLOOKUP(A32,'LTFM Change'!A:C,3,FALSE)</f>
        <v>4866.2300459113903</v>
      </c>
      <c r="S32" s="4">
        <f>VLOOKUP(A32,QComp!A:D,4,FALSE)</f>
        <v>5407.8721273322881</v>
      </c>
      <c r="T32" s="4">
        <f t="shared" si="16"/>
        <v>196106.74879999831</v>
      </c>
      <c r="U32" s="4">
        <f>VLOOKUP(A32,'2020 SPED'!A:AF,32,FALSE)</f>
        <v>46127.316084877588</v>
      </c>
      <c r="V32" s="4">
        <f t="shared" si="13"/>
        <v>749724.0648848759</v>
      </c>
      <c r="W32" s="235">
        <f t="shared" si="17"/>
        <v>1.7121654935192035E-2</v>
      </c>
      <c r="Y32" s="4">
        <f>VLOOKUP(A32,'Pupil Info'!A:E,5,FALSE)</f>
        <v>2906</v>
      </c>
      <c r="Z32" s="4">
        <f>VLOOKUP(A32,'Starting Point 2021'!A:AB,28,FALSE)</f>
        <v>29394350.75</v>
      </c>
      <c r="AA32" s="4">
        <f>VLOOKUP(A32,'2% 2021'!A:AB,28,FALSE)</f>
        <v>30408741.75</v>
      </c>
      <c r="AB32" s="4">
        <f t="shared" si="18"/>
        <v>1014391</v>
      </c>
      <c r="AC32" s="4">
        <f>VLOOKUP(A32,'2% with VPK 2021'!A:AB,28,FALSE)</f>
        <v>30651861.5</v>
      </c>
      <c r="AD32" s="4">
        <f>VLOOKUP(A32,'Charter School Lease'!A:E,5,FALSE)</f>
        <v>0</v>
      </c>
      <c r="AE32" s="4">
        <f>VLOOKUP(A32,'Integration Change'!H:L,5,FALSE)</f>
        <v>4284.2956799999811</v>
      </c>
      <c r="AF32" s="4">
        <f>VLOOKUP(A32,'Other SPED'!A:D,4,FALSE)</f>
        <v>0</v>
      </c>
      <c r="AG32" s="4">
        <f>VLOOKUP(A32,QComp!I:R,10,FALSE)</f>
        <v>5728.6587984355865</v>
      </c>
      <c r="AH32" s="4">
        <f>VLOOKUP(A32,'LTFM Change'!G:K,5,FALSE)</f>
        <v>5079.8381624539616</v>
      </c>
      <c r="AI32" s="4">
        <f>VLOOKUP(A32,'Breakfast and Lunch'!A:E,5,FALSE)</f>
        <v>2722.74</v>
      </c>
      <c r="AJ32" s="4">
        <f>VLOOKUP(A32,'Breakfast and Lunch'!A:D,4,FALSE)</f>
        <v>1042.73</v>
      </c>
      <c r="AK32" s="4">
        <f>VLOOKUP(A32,'Integration Change'!A:E,5,FALSE)</f>
        <v>1836.1267200000293</v>
      </c>
      <c r="AL32" s="4">
        <f>VLOOKUP(A32,'Safe School'!A:D,4,FALSE)</f>
        <v>-743.2383091042575</v>
      </c>
      <c r="AM32" s="4">
        <f>VLOOKUP(A32,'LTFM Change'!A:D,4,FALSE)</f>
        <v>5408.1618375456892</v>
      </c>
      <c r="AN32" s="4">
        <f>VLOOKUP(A32,QComp!A:E,5,FALSE)</f>
        <v>6231.3412015644135</v>
      </c>
      <c r="AO32" s="4">
        <f t="shared" si="19"/>
        <v>274710.40409089625</v>
      </c>
      <c r="AP32" s="4">
        <f>VLOOKUP(A32,'2021 SPED'!A:AF,32,FALSE)</f>
        <v>131996.51315050106</v>
      </c>
      <c r="AQ32" s="5">
        <f t="shared" si="14"/>
        <v>1421097.9172413973</v>
      </c>
      <c r="AR32" s="235">
        <f t="shared" si="20"/>
        <v>3.4509726328961356E-2</v>
      </c>
    </row>
    <row r="33" spans="1:44" x14ac:dyDescent="0.25">
      <c r="A33">
        <v>15</v>
      </c>
      <c r="B33">
        <v>1</v>
      </c>
      <c r="C33" t="s">
        <v>12</v>
      </c>
      <c r="D33">
        <f>VLOOKUP(A33,Sheet10!A:C,3,FALSE)</f>
        <v>3</v>
      </c>
      <c r="E33" s="4">
        <f>VLOOKUP(A33,'Pupil Info'!A:D,4,FALSE)</f>
        <v>4255</v>
      </c>
      <c r="F33" s="4">
        <f>VLOOKUP(A33,'Starting Point 2020'!A:AB,28,FALSE)</f>
        <v>36502679.615322024</v>
      </c>
      <c r="G33" s="4">
        <f>VLOOKUP(A33,'2% 2020'!A:AB,28,FALSE)</f>
        <v>37125037.615322024</v>
      </c>
      <c r="H33" s="4">
        <f t="shared" si="15"/>
        <v>622358</v>
      </c>
      <c r="I33" s="4">
        <f>VLOOKUP(A33,'2% with VPK 2020'!A:AB,28,FALSE)</f>
        <v>37125037.615322024</v>
      </c>
      <c r="J33" s="4">
        <f>VLOOKUP(A33,'Charter School Lease'!A:D,4,FALSE)</f>
        <v>0</v>
      </c>
      <c r="K33" s="4">
        <f>VLOOKUP(A33,'Integration Change'!H:K,4,FALSE)</f>
        <v>0</v>
      </c>
      <c r="L33" s="4">
        <f>VLOOKUP(A33,'Other SPED'!A:D,4,FALSE)</f>
        <v>0</v>
      </c>
      <c r="M33" s="4">
        <f>VLOOKUP(A33,'LTFM Change'!G:J,4,FALSE)</f>
        <v>0</v>
      </c>
      <c r="N33" s="4">
        <f>VLOOKUP(A33,QComp!I:N,6,FALSE)</f>
        <v>-3638.270227800007</v>
      </c>
      <c r="O33" s="4">
        <f>VLOOKUP(A33,'Breakfast and Lunch'!A:D,4,FALSE)</f>
        <v>0</v>
      </c>
      <c r="P33" s="4">
        <f>VLOOKUP(A33,'Breakfast and Lunch'!A:E,5,FALSE)</f>
        <v>0</v>
      </c>
      <c r="Q33" s="4">
        <f>VLOOKUP(A33,'Integration Change'!A:D,4,FALSE)</f>
        <v>0</v>
      </c>
      <c r="R33" s="4">
        <f>VLOOKUP(A33,'LTFM Change'!A:C,3,FALSE)</f>
        <v>0</v>
      </c>
      <c r="S33" s="4">
        <f>VLOOKUP(A33,QComp!A:D,4,FALSE)</f>
        <v>3638.270227800007</v>
      </c>
      <c r="T33" s="4">
        <f t="shared" si="16"/>
        <v>0</v>
      </c>
      <c r="U33" s="4">
        <f>VLOOKUP(A33,'2020 SPED'!A:AF,32,FALSE)</f>
        <v>137288.79798870161</v>
      </c>
      <c r="V33" s="4">
        <f t="shared" si="13"/>
        <v>759646.79798870161</v>
      </c>
      <c r="W33" s="235">
        <f t="shared" si="17"/>
        <v>1.704965242438708E-2</v>
      </c>
      <c r="Y33" s="4">
        <f>VLOOKUP(A33,'Pupil Info'!A:E,5,FALSE)</f>
        <v>4182</v>
      </c>
      <c r="Z33" s="4">
        <f>VLOOKUP(A33,'Starting Point 2021'!A:AB,28,FALSE)</f>
        <v>35923292.75</v>
      </c>
      <c r="AA33" s="4">
        <f>VLOOKUP(A33,'2% 2021'!A:AB,28,FALSE)</f>
        <v>37160285.75</v>
      </c>
      <c r="AB33" s="4">
        <f t="shared" si="18"/>
        <v>1236993</v>
      </c>
      <c r="AC33" s="4">
        <f>VLOOKUP(A33,'2% with VPK 2021'!A:AB,28,FALSE)</f>
        <v>37160285.75</v>
      </c>
      <c r="AD33" s="4">
        <f>VLOOKUP(A33,'Charter School Lease'!A:E,5,FALSE)</f>
        <v>0</v>
      </c>
      <c r="AE33" s="4">
        <f>VLOOKUP(A33,'Integration Change'!H:L,5,FALSE)</f>
        <v>0</v>
      </c>
      <c r="AF33" s="4">
        <f>VLOOKUP(A33,'Other SPED'!A:D,4,FALSE)</f>
        <v>0</v>
      </c>
      <c r="AG33" s="4">
        <f>VLOOKUP(A33,QComp!I:R,10,FALSE)</f>
        <v>-3542.5946925174212</v>
      </c>
      <c r="AH33" s="4">
        <f>VLOOKUP(A33,'LTFM Change'!G:K,5,FALSE)</f>
        <v>0</v>
      </c>
      <c r="AI33" s="4">
        <f>VLOOKUP(A33,'Breakfast and Lunch'!A:E,5,FALSE)</f>
        <v>0</v>
      </c>
      <c r="AJ33" s="4">
        <f>VLOOKUP(A33,'Breakfast and Lunch'!A:D,4,FALSE)</f>
        <v>0</v>
      </c>
      <c r="AK33" s="4">
        <f>VLOOKUP(A33,'Integration Change'!A:E,5,FALSE)</f>
        <v>0</v>
      </c>
      <c r="AL33" s="4">
        <f>VLOOKUP(A33,'Safe School'!A:D,4,FALSE)</f>
        <v>500.59941167768557</v>
      </c>
      <c r="AM33" s="4">
        <f>VLOOKUP(A33,'LTFM Change'!A:D,4,FALSE)</f>
        <v>0</v>
      </c>
      <c r="AN33" s="4">
        <f>VLOOKUP(A33,QComp!A:E,5,FALSE)</f>
        <v>3542.5946925174212</v>
      </c>
      <c r="AO33" s="4">
        <f t="shared" si="19"/>
        <v>500.59941168129444</v>
      </c>
      <c r="AP33" s="4">
        <f>VLOOKUP(A33,'2021 SPED'!A:AF,32,FALSE)</f>
        <v>505661.41750221327</v>
      </c>
      <c r="AQ33" s="5">
        <f t="shared" si="14"/>
        <v>1743155.0169138946</v>
      </c>
      <c r="AR33" s="235">
        <f t="shared" si="20"/>
        <v>3.4434287764447763E-2</v>
      </c>
    </row>
    <row r="34" spans="1:44" x14ac:dyDescent="0.25">
      <c r="A34">
        <v>16</v>
      </c>
      <c r="B34">
        <v>1</v>
      </c>
      <c r="C34" t="s">
        <v>13</v>
      </c>
      <c r="D34">
        <f>VLOOKUP(A34,Sheet10!A:C,3,FALSE)</f>
        <v>3</v>
      </c>
      <c r="E34" s="4">
        <f>VLOOKUP(A34,'Pupil Info'!A:D,4,FALSE)</f>
        <v>5852</v>
      </c>
      <c r="F34" s="4">
        <f>VLOOKUP(A34,'Starting Point 2020'!A:AB,28,FALSE)</f>
        <v>51942104.186388001</v>
      </c>
      <c r="G34" s="4">
        <f>VLOOKUP(A34,'2% 2020'!A:AB,28,FALSE)</f>
        <v>52803206.186388001</v>
      </c>
      <c r="H34" s="4">
        <f t="shared" si="15"/>
        <v>861102</v>
      </c>
      <c r="I34" s="4">
        <f>VLOOKUP(A34,'2% with VPK 2020'!A:AB,28,FALSE)</f>
        <v>52990241.686388001</v>
      </c>
      <c r="J34" s="4">
        <f>VLOOKUP(A34,'Charter School Lease'!A:D,4,FALSE)</f>
        <v>0</v>
      </c>
      <c r="K34" s="4">
        <f>VLOOKUP(A34,'Integration Change'!H:K,4,FALSE)</f>
        <v>2632.7145599998767</v>
      </c>
      <c r="L34" s="4">
        <f>VLOOKUP(A34,'Other SPED'!A:D,4,FALSE)</f>
        <v>0</v>
      </c>
      <c r="M34" s="4">
        <f>VLOOKUP(A34,'LTFM Change'!G:J,4,FALSE)</f>
        <v>2601.4684006650932</v>
      </c>
      <c r="N34" s="4">
        <f>VLOOKUP(A34,QComp!I:N,6,FALSE)</f>
        <v>1737.1264611999504</v>
      </c>
      <c r="O34" s="4">
        <f>VLOOKUP(A34,'Breakfast and Lunch'!A:D,4,FALSE)</f>
        <v>906.72</v>
      </c>
      <c r="P34" s="4">
        <f>VLOOKUP(A34,'Breakfast and Lunch'!A:E,5,FALSE)</f>
        <v>2367.6</v>
      </c>
      <c r="Q34" s="4">
        <f>VLOOKUP(A34,'Integration Change'!A:D,4,FALSE)</f>
        <v>1128.3062400000053</v>
      </c>
      <c r="R34" s="4">
        <f>VLOOKUP(A34,'LTFM Change'!A:C,3,FALSE)</f>
        <v>6518.5315993349068</v>
      </c>
      <c r="S34" s="4">
        <f>VLOOKUP(A34,QComp!A:D,4,FALSE)</f>
        <v>8662.8735388000496</v>
      </c>
      <c r="T34" s="4">
        <f t="shared" si="16"/>
        <v>213590.84080000222</v>
      </c>
      <c r="U34" s="4">
        <f>VLOOKUP(A34,'2020 SPED'!A:AF,32,FALSE)</f>
        <v>173215.09591712058</v>
      </c>
      <c r="V34" s="4">
        <f t="shared" si="13"/>
        <v>1247907.9367171228</v>
      </c>
      <c r="W34" s="235">
        <f t="shared" si="17"/>
        <v>1.6578111601140356E-2</v>
      </c>
      <c r="Y34" s="4">
        <f>VLOOKUP(A34,'Pupil Info'!A:E,5,FALSE)</f>
        <v>5902</v>
      </c>
      <c r="Z34" s="4">
        <f>VLOOKUP(A34,'Starting Point 2021'!A:AB,28,FALSE)</f>
        <v>52549721.829070002</v>
      </c>
      <c r="AA34" s="4">
        <f>VLOOKUP(A34,'2% 2021'!A:AB,28,FALSE)</f>
        <v>54303249.647069998</v>
      </c>
      <c r="AB34" s="4">
        <f t="shared" si="18"/>
        <v>1753527.8179999962</v>
      </c>
      <c r="AC34" s="4">
        <f>VLOOKUP(A34,'2% with VPK 2021'!A:AB,28,FALSE)</f>
        <v>54496582.49707</v>
      </c>
      <c r="AD34" s="4">
        <f>VLOOKUP(A34,'Charter School Lease'!A:E,5,FALSE)</f>
        <v>0</v>
      </c>
      <c r="AE34" s="4">
        <f>VLOOKUP(A34,'Integration Change'!H:L,5,FALSE)</f>
        <v>2797.9324799999595</v>
      </c>
      <c r="AF34" s="4">
        <f>VLOOKUP(A34,'Other SPED'!A:D,4,FALSE)</f>
        <v>0</v>
      </c>
      <c r="AG34" s="4">
        <f>VLOOKUP(A34,QComp!I:R,10,FALSE)</f>
        <v>1690.5540582188405</v>
      </c>
      <c r="AH34" s="4">
        <f>VLOOKUP(A34,'LTFM Change'!G:K,5,FALSE)</f>
        <v>2332.129470005515</v>
      </c>
      <c r="AI34" s="4">
        <f>VLOOKUP(A34,'Breakfast and Lunch'!A:E,5,FALSE)</f>
        <v>2367.6</v>
      </c>
      <c r="AJ34" s="4">
        <f>VLOOKUP(A34,'Breakfast and Lunch'!A:D,4,FALSE)</f>
        <v>906.72</v>
      </c>
      <c r="AK34" s="4">
        <f>VLOOKUP(A34,'Integration Change'!A:E,5,FALSE)</f>
        <v>1199.1139199999743</v>
      </c>
      <c r="AL34" s="4">
        <f>VLOOKUP(A34,'Safe School'!A:D,4,FALSE)</f>
        <v>-185.03806415235158</v>
      </c>
      <c r="AM34" s="4">
        <f>VLOOKUP(A34,'LTFM Change'!A:D,4,FALSE)</f>
        <v>6787.8705299943686</v>
      </c>
      <c r="AN34" s="4">
        <f>VLOOKUP(A34,QComp!A:E,5,FALSE)</f>
        <v>8709.4459417811595</v>
      </c>
      <c r="AO34" s="4">
        <f t="shared" si="19"/>
        <v>219939.17833585292</v>
      </c>
      <c r="AP34" s="4">
        <f>VLOOKUP(A34,'2021 SPED'!A:AF,32,FALSE)</f>
        <v>462330.79874146171</v>
      </c>
      <c r="AQ34" s="5">
        <f t="shared" si="14"/>
        <v>2435797.7950773109</v>
      </c>
      <c r="AR34" s="235">
        <f t="shared" si="20"/>
        <v>3.3368926741491549E-2</v>
      </c>
    </row>
    <row r="35" spans="1:44" x14ac:dyDescent="0.25">
      <c r="A35">
        <v>22</v>
      </c>
      <c r="B35">
        <v>1</v>
      </c>
      <c r="C35" t="s">
        <v>14</v>
      </c>
      <c r="D35">
        <f>VLOOKUP(A35,Sheet10!A:C,3,FALSE)</f>
        <v>4</v>
      </c>
      <c r="E35" s="4">
        <f>VLOOKUP(A35,'Pupil Info'!A:D,4,FALSE)</f>
        <v>2993</v>
      </c>
      <c r="F35" s="4">
        <f>VLOOKUP(A35,'Starting Point 2020'!A:AB,28,FALSE)</f>
        <v>26915961.603048626</v>
      </c>
      <c r="G35" s="4">
        <f>VLOOKUP(A35,'2% 2020'!A:AB,28,FALSE)</f>
        <v>27370324.603048626</v>
      </c>
      <c r="H35" s="4">
        <f t="shared" si="15"/>
        <v>454363</v>
      </c>
      <c r="I35" s="4">
        <f>VLOOKUP(A35,'2% with VPK 2020'!A:AB,28,FALSE)</f>
        <v>27370324.603048626</v>
      </c>
      <c r="J35" s="4">
        <f>VLOOKUP(A35,'Charter School Lease'!A:D,4,FALSE)</f>
        <v>0</v>
      </c>
      <c r="K35" s="4">
        <f>VLOOKUP(A35,'Integration Change'!H:K,4,FALSE)</f>
        <v>0</v>
      </c>
      <c r="L35" s="4">
        <f>VLOOKUP(A35,'Other SPED'!A:D,4,FALSE)</f>
        <v>0</v>
      </c>
      <c r="M35" s="4">
        <f>VLOOKUP(A35,'LTFM Change'!G:J,4,FALSE)</f>
        <v>0</v>
      </c>
      <c r="N35" s="4">
        <f>VLOOKUP(A35,QComp!I:N,6,FALSE)</f>
        <v>-2438.0491278000409</v>
      </c>
      <c r="O35" s="4">
        <f>VLOOKUP(A35,'Breakfast and Lunch'!A:D,4,FALSE)</f>
        <v>0</v>
      </c>
      <c r="P35" s="4">
        <f>VLOOKUP(A35,'Breakfast and Lunch'!A:E,5,FALSE)</f>
        <v>0</v>
      </c>
      <c r="Q35" s="4">
        <f>VLOOKUP(A35,'Integration Change'!A:D,4,FALSE)</f>
        <v>0</v>
      </c>
      <c r="R35" s="4">
        <f>VLOOKUP(A35,'LTFM Change'!A:C,3,FALSE)</f>
        <v>0</v>
      </c>
      <c r="S35" s="4">
        <f>VLOOKUP(A35,QComp!A:D,4,FALSE)</f>
        <v>0</v>
      </c>
      <c r="T35" s="4">
        <f t="shared" si="16"/>
        <v>-2438.0491277985275</v>
      </c>
      <c r="U35" s="4">
        <f>VLOOKUP(A35,'2020 SPED'!A:AF,32,FALSE)</f>
        <v>69094.533416240476</v>
      </c>
      <c r="V35" s="4">
        <f t="shared" si="13"/>
        <v>521019.48428844195</v>
      </c>
      <c r="W35" s="235">
        <f t="shared" si="17"/>
        <v>1.6880801314136842E-2</v>
      </c>
      <c r="Y35" s="4">
        <f>VLOOKUP(A35,'Pupil Info'!A:E,5,FALSE)</f>
        <v>3009</v>
      </c>
      <c r="Z35" s="4">
        <f>VLOOKUP(A35,'Starting Point 2021'!A:AB,28,FALSE)</f>
        <v>27111341.43698366</v>
      </c>
      <c r="AA35" s="4">
        <f>VLOOKUP(A35,'2% 2021'!A:AB,28,FALSE)</f>
        <v>28030488.25298366</v>
      </c>
      <c r="AB35" s="4">
        <f t="shared" si="18"/>
        <v>919146.81599999964</v>
      </c>
      <c r="AC35" s="4">
        <f>VLOOKUP(A35,'2% with VPK 2021'!A:AB,28,FALSE)</f>
        <v>28030488.25298366</v>
      </c>
      <c r="AD35" s="4">
        <f>VLOOKUP(A35,'Charter School Lease'!A:E,5,FALSE)</f>
        <v>0</v>
      </c>
      <c r="AE35" s="4">
        <f>VLOOKUP(A35,'Integration Change'!H:L,5,FALSE)</f>
        <v>0</v>
      </c>
      <c r="AF35" s="4">
        <f>VLOOKUP(A35,'Other SPED'!A:D,4,FALSE)</f>
        <v>0</v>
      </c>
      <c r="AG35" s="4">
        <f>VLOOKUP(A35,QComp!I:R,10,FALSE)</f>
        <v>-2440.3701651623705</v>
      </c>
      <c r="AH35" s="4">
        <f>VLOOKUP(A35,'LTFM Change'!G:K,5,FALSE)</f>
        <v>0</v>
      </c>
      <c r="AI35" s="4">
        <f>VLOOKUP(A35,'Breakfast and Lunch'!A:E,5,FALSE)</f>
        <v>0</v>
      </c>
      <c r="AJ35" s="4">
        <f>VLOOKUP(A35,'Breakfast and Lunch'!A:D,4,FALSE)</f>
        <v>0</v>
      </c>
      <c r="AK35" s="4">
        <f>VLOOKUP(A35,'Integration Change'!A:E,5,FALSE)</f>
        <v>0</v>
      </c>
      <c r="AL35" s="4">
        <f>VLOOKUP(A35,'Safe School'!A:D,4,FALSE)</f>
        <v>391.07617633062182</v>
      </c>
      <c r="AM35" s="4">
        <f>VLOOKUP(A35,'LTFM Change'!A:D,4,FALSE)</f>
        <v>0</v>
      </c>
      <c r="AN35" s="4">
        <f>VLOOKUP(A35,QComp!A:E,5,FALSE)</f>
        <v>0</v>
      </c>
      <c r="AO35" s="4">
        <f t="shared" si="19"/>
        <v>-2049.2939888313413</v>
      </c>
      <c r="AP35" s="4">
        <f>VLOOKUP(A35,'2021 SPED'!A:AF,32,FALSE)</f>
        <v>179992.60725474358</v>
      </c>
      <c r="AQ35" s="5">
        <f t="shared" si="14"/>
        <v>1097090.1292659119</v>
      </c>
      <c r="AR35" s="235">
        <f t="shared" si="20"/>
        <v>3.3902668303463397E-2</v>
      </c>
    </row>
    <row r="36" spans="1:44" x14ac:dyDescent="0.25">
      <c r="A36">
        <v>23</v>
      </c>
      <c r="B36">
        <v>1</v>
      </c>
      <c r="C36" t="s">
        <v>15</v>
      </c>
      <c r="D36">
        <f>VLOOKUP(A36,Sheet10!A:C,3,FALSE)</f>
        <v>6</v>
      </c>
      <c r="E36" s="4">
        <f>VLOOKUP(A36,'Pupil Info'!A:D,4,FALSE)</f>
        <v>901</v>
      </c>
      <c r="F36" s="4">
        <f>VLOOKUP(A36,'Starting Point 2020'!A:AB,28,FALSE)</f>
        <v>8232617.3381970003</v>
      </c>
      <c r="G36" s="4">
        <f>VLOOKUP(A36,'2% 2020'!A:AB,28,FALSE)</f>
        <v>8374173.3381970003</v>
      </c>
      <c r="H36" s="4">
        <f t="shared" si="15"/>
        <v>141556</v>
      </c>
      <c r="I36" s="4">
        <f>VLOOKUP(A36,'2% with VPK 2020'!A:AB,28,FALSE)</f>
        <v>8374173.3381970003</v>
      </c>
      <c r="J36" s="4">
        <f>VLOOKUP(A36,'Charter School Lease'!A:D,4,FALSE)</f>
        <v>0</v>
      </c>
      <c r="K36" s="4">
        <f>VLOOKUP(A36,'Integration Change'!H:K,4,FALSE)</f>
        <v>0</v>
      </c>
      <c r="L36" s="4">
        <f>VLOOKUP(A36,'Other SPED'!A:D,4,FALSE)</f>
        <v>0</v>
      </c>
      <c r="M36" s="4">
        <f>VLOOKUP(A36,'LTFM Change'!G:J,4,FALSE)</f>
        <v>0</v>
      </c>
      <c r="N36" s="4">
        <f>VLOOKUP(A36,QComp!I:N,6,FALSE)</f>
        <v>0</v>
      </c>
      <c r="O36" s="4">
        <f>VLOOKUP(A36,'Breakfast and Lunch'!A:D,4,FALSE)</f>
        <v>0</v>
      </c>
      <c r="P36" s="4">
        <f>VLOOKUP(A36,'Breakfast and Lunch'!A:E,5,FALSE)</f>
        <v>0</v>
      </c>
      <c r="Q36" s="4">
        <f>VLOOKUP(A36,'Integration Change'!A:D,4,FALSE)</f>
        <v>0</v>
      </c>
      <c r="R36" s="4">
        <f>VLOOKUP(A36,'LTFM Change'!A:C,3,FALSE)</f>
        <v>0</v>
      </c>
      <c r="S36" s="4">
        <f>VLOOKUP(A36,QComp!A:D,4,FALSE)</f>
        <v>0</v>
      </c>
      <c r="T36" s="4">
        <f t="shared" si="16"/>
        <v>0</v>
      </c>
      <c r="U36" s="4">
        <f>VLOOKUP(A36,'2020 SPED'!A:AF,32,FALSE)</f>
        <v>24397.890734433662</v>
      </c>
      <c r="V36" s="4">
        <f t="shared" si="13"/>
        <v>165953.89073443366</v>
      </c>
      <c r="W36" s="235">
        <f t="shared" si="17"/>
        <v>1.7194531724828321E-2</v>
      </c>
      <c r="Y36" s="4">
        <f>VLOOKUP(A36,'Pupil Info'!A:E,5,FALSE)</f>
        <v>888</v>
      </c>
      <c r="Z36" s="4">
        <f>VLOOKUP(A36,'Starting Point 2021'!A:AB,28,FALSE)</f>
        <v>8172098.0105636716</v>
      </c>
      <c r="AA36" s="4">
        <f>VLOOKUP(A36,'2% 2021'!A:AB,28,FALSE)</f>
        <v>8454424.7125636712</v>
      </c>
      <c r="AB36" s="4">
        <f t="shared" si="18"/>
        <v>282326.70199999958</v>
      </c>
      <c r="AC36" s="4">
        <f>VLOOKUP(A36,'2% with VPK 2021'!A:AB,28,FALSE)</f>
        <v>8454424.7125636712</v>
      </c>
      <c r="AD36" s="4">
        <f>VLOOKUP(A36,'Charter School Lease'!A:E,5,FALSE)</f>
        <v>0</v>
      </c>
      <c r="AE36" s="4">
        <f>VLOOKUP(A36,'Integration Change'!H:L,5,FALSE)</f>
        <v>0</v>
      </c>
      <c r="AF36" s="4">
        <f>VLOOKUP(A36,'Other SPED'!A:D,4,FALSE)</f>
        <v>0</v>
      </c>
      <c r="AG36" s="4">
        <f>VLOOKUP(A36,QComp!I:R,10,FALSE)</f>
        <v>0</v>
      </c>
      <c r="AH36" s="4">
        <f>VLOOKUP(A36,'LTFM Change'!G:K,5,FALSE)</f>
        <v>0</v>
      </c>
      <c r="AI36" s="4">
        <f>VLOOKUP(A36,'Breakfast and Lunch'!A:E,5,FALSE)</f>
        <v>0</v>
      </c>
      <c r="AJ36" s="4">
        <f>VLOOKUP(A36,'Breakfast and Lunch'!A:D,4,FALSE)</f>
        <v>0</v>
      </c>
      <c r="AK36" s="4">
        <f>VLOOKUP(A36,'Integration Change'!A:E,5,FALSE)</f>
        <v>0</v>
      </c>
      <c r="AL36" s="4">
        <f>VLOOKUP(A36,'Safe School'!A:D,4,FALSE)</f>
        <v>116.78217974543804</v>
      </c>
      <c r="AM36" s="4">
        <f>VLOOKUP(A36,'LTFM Change'!A:D,4,FALSE)</f>
        <v>0</v>
      </c>
      <c r="AN36" s="4">
        <f>VLOOKUP(A36,QComp!A:E,5,FALSE)</f>
        <v>0</v>
      </c>
      <c r="AO36" s="4">
        <f t="shared" si="19"/>
        <v>116.78217974491417</v>
      </c>
      <c r="AP36" s="4">
        <f>VLOOKUP(A36,'2021 SPED'!A:AF,32,FALSE)</f>
        <v>63848.161579218926</v>
      </c>
      <c r="AQ36" s="5">
        <f t="shared" si="14"/>
        <v>346291.64575896342</v>
      </c>
      <c r="AR36" s="235">
        <f t="shared" si="20"/>
        <v>3.4547640230825627E-2</v>
      </c>
    </row>
    <row r="37" spans="1:44" x14ac:dyDescent="0.25">
      <c r="A37">
        <v>25</v>
      </c>
      <c r="B37">
        <v>1</v>
      </c>
      <c r="C37" t="s">
        <v>16</v>
      </c>
      <c r="D37">
        <f>VLOOKUP(A37,Sheet10!A:C,3,FALSE)</f>
        <v>6</v>
      </c>
      <c r="E37" s="4">
        <f>VLOOKUP(A37,'Pupil Info'!A:D,4,FALSE)</f>
        <v>62</v>
      </c>
      <c r="F37" s="4">
        <f>VLOOKUP(A37,'Starting Point 2020'!A:AB,28,FALSE)</f>
        <v>845869.67617400002</v>
      </c>
      <c r="G37" s="4">
        <f>VLOOKUP(A37,'2% 2020'!A:AB,28,FALSE)</f>
        <v>861215.67617400002</v>
      </c>
      <c r="H37" s="4">
        <f t="shared" si="15"/>
        <v>15346</v>
      </c>
      <c r="I37" s="4">
        <f>VLOOKUP(A37,'2% with VPK 2020'!A:AB,28,FALSE)</f>
        <v>861215.67617400002</v>
      </c>
      <c r="J37" s="4">
        <f>VLOOKUP(A37,'Charter School Lease'!A:D,4,FALSE)</f>
        <v>0</v>
      </c>
      <c r="K37" s="4">
        <f>VLOOKUP(A37,'Integration Change'!H:K,4,FALSE)</f>
        <v>0</v>
      </c>
      <c r="L37" s="4">
        <f>VLOOKUP(A37,'Other SPED'!A:D,4,FALSE)</f>
        <v>0</v>
      </c>
      <c r="M37" s="4">
        <f>VLOOKUP(A37,'LTFM Change'!G:J,4,FALSE)</f>
        <v>0</v>
      </c>
      <c r="N37" s="4">
        <f>VLOOKUP(A37,QComp!I:N,6,FALSE)</f>
        <v>0</v>
      </c>
      <c r="O37" s="4">
        <f>VLOOKUP(A37,'Breakfast and Lunch'!A:D,4,FALSE)</f>
        <v>0</v>
      </c>
      <c r="P37" s="4">
        <f>VLOOKUP(A37,'Breakfast and Lunch'!A:E,5,FALSE)</f>
        <v>0</v>
      </c>
      <c r="Q37" s="4">
        <f>VLOOKUP(A37,'Integration Change'!A:D,4,FALSE)</f>
        <v>0</v>
      </c>
      <c r="R37" s="4">
        <f>VLOOKUP(A37,'LTFM Change'!A:C,3,FALSE)</f>
        <v>0</v>
      </c>
      <c r="S37" s="4">
        <f>VLOOKUP(A37,QComp!A:D,4,FALSE)</f>
        <v>0</v>
      </c>
      <c r="T37" s="4">
        <f t="shared" si="16"/>
        <v>0</v>
      </c>
      <c r="U37" s="4">
        <f>VLOOKUP(A37,'2020 SPED'!A:AF,32,FALSE)</f>
        <v>674.67315685350331</v>
      </c>
      <c r="V37" s="4">
        <f t="shared" si="13"/>
        <v>16020.673156853503</v>
      </c>
      <c r="W37" s="235">
        <f t="shared" si="17"/>
        <v>1.8142274669795875E-2</v>
      </c>
      <c r="Y37" s="4">
        <f>VLOOKUP(A37,'Pupil Info'!A:E,5,FALSE)</f>
        <v>62</v>
      </c>
      <c r="Z37" s="4">
        <f>VLOOKUP(A37,'Starting Point 2021'!A:AB,28,FALSE)</f>
        <v>856451.92942688754</v>
      </c>
      <c r="AA37" s="4">
        <f>VLOOKUP(A37,'2% 2021'!A:AB,28,FALSE)</f>
        <v>887839.46942688758</v>
      </c>
      <c r="AB37" s="4">
        <f t="shared" si="18"/>
        <v>31387.540000000037</v>
      </c>
      <c r="AC37" s="4">
        <f>VLOOKUP(A37,'2% with VPK 2021'!A:AB,28,FALSE)</f>
        <v>887839.46942688758</v>
      </c>
      <c r="AD37" s="4">
        <f>VLOOKUP(A37,'Charter School Lease'!A:E,5,FALSE)</f>
        <v>0</v>
      </c>
      <c r="AE37" s="4">
        <f>VLOOKUP(A37,'Integration Change'!H:L,5,FALSE)</f>
        <v>0</v>
      </c>
      <c r="AF37" s="4">
        <f>VLOOKUP(A37,'Other SPED'!A:D,4,FALSE)</f>
        <v>0</v>
      </c>
      <c r="AG37" s="4">
        <f>VLOOKUP(A37,QComp!I:R,10,FALSE)</f>
        <v>0</v>
      </c>
      <c r="AH37" s="4">
        <f>VLOOKUP(A37,'LTFM Change'!G:K,5,FALSE)</f>
        <v>0</v>
      </c>
      <c r="AI37" s="4">
        <f>VLOOKUP(A37,'Breakfast and Lunch'!A:E,5,FALSE)</f>
        <v>0</v>
      </c>
      <c r="AJ37" s="4">
        <f>VLOOKUP(A37,'Breakfast and Lunch'!A:D,4,FALSE)</f>
        <v>0</v>
      </c>
      <c r="AK37" s="4">
        <f>VLOOKUP(A37,'Integration Change'!A:E,5,FALSE)</f>
        <v>0</v>
      </c>
      <c r="AL37" s="4">
        <f>VLOOKUP(A37,'Safe School'!A:D,4,FALSE)</f>
        <v>0</v>
      </c>
      <c r="AM37" s="4">
        <f>VLOOKUP(A37,'LTFM Change'!A:D,4,FALSE)</f>
        <v>0</v>
      </c>
      <c r="AN37" s="4">
        <f>VLOOKUP(A37,QComp!A:E,5,FALSE)</f>
        <v>0</v>
      </c>
      <c r="AO37" s="4">
        <f t="shared" si="19"/>
        <v>0</v>
      </c>
      <c r="AP37" s="4">
        <f>VLOOKUP(A37,'2021 SPED'!A:AF,32,FALSE)</f>
        <v>2880.2038971744478</v>
      </c>
      <c r="AQ37" s="5">
        <f t="shared" si="14"/>
        <v>34267.743897174485</v>
      </c>
      <c r="AR37" s="235">
        <f t="shared" si="20"/>
        <v>3.6648338244743818E-2</v>
      </c>
    </row>
    <row r="38" spans="1:44" x14ac:dyDescent="0.25">
      <c r="A38">
        <v>31</v>
      </c>
      <c r="B38">
        <v>1</v>
      </c>
      <c r="C38" t="s">
        <v>17</v>
      </c>
      <c r="D38">
        <f>VLOOKUP(A38,Sheet10!A:C,3,FALSE)</f>
        <v>4</v>
      </c>
      <c r="E38" s="4">
        <f>VLOOKUP(A38,'Pupil Info'!A:D,4,FALSE)</f>
        <v>5052</v>
      </c>
      <c r="F38" s="4">
        <f>VLOOKUP(A38,'Starting Point 2020'!A:AB,28,FALSE)</f>
        <v>47914256.839895599</v>
      </c>
      <c r="G38" s="4">
        <f>VLOOKUP(A38,'2% 2020'!A:AB,28,FALSE)</f>
        <v>48722855.839895599</v>
      </c>
      <c r="H38" s="4">
        <f t="shared" si="15"/>
        <v>808599</v>
      </c>
      <c r="I38" s="4">
        <f>VLOOKUP(A38,'2% with VPK 2020'!A:AB,28,FALSE)</f>
        <v>48845781.339895599</v>
      </c>
      <c r="J38" s="4">
        <f>VLOOKUP(A38,'Charter School Lease'!A:D,4,FALSE)</f>
        <v>0</v>
      </c>
      <c r="K38" s="4">
        <f>VLOOKUP(A38,'Integration Change'!H:K,4,FALSE)</f>
        <v>1531.6291199999978</v>
      </c>
      <c r="L38" s="4">
        <f>VLOOKUP(A38,'Other SPED'!A:D,4,FALSE)</f>
        <v>0</v>
      </c>
      <c r="M38" s="4">
        <f>VLOOKUP(A38,'LTFM Change'!G:J,4,FALSE)</f>
        <v>2188.4763524017762</v>
      </c>
      <c r="N38" s="4">
        <f>VLOOKUP(A38,QComp!I:N,6,FALSE)</f>
        <v>1439.4306526599685</v>
      </c>
      <c r="O38" s="4">
        <f>VLOOKUP(A38,'Breakfast and Lunch'!A:D,4,FALSE)</f>
        <v>770.71</v>
      </c>
      <c r="P38" s="4">
        <f>VLOOKUP(A38,'Breakfast and Lunch'!A:E,5,FALSE)</f>
        <v>2012.46</v>
      </c>
      <c r="Q38" s="4">
        <f>VLOOKUP(A38,'Integration Change'!A:D,4,FALSE)</f>
        <v>656.41247999999905</v>
      </c>
      <c r="R38" s="4">
        <f>VLOOKUP(A38,'LTFM Change'!A:C,3,FALSE)</f>
        <v>4887.992219026899</v>
      </c>
      <c r="S38" s="4">
        <f>VLOOKUP(A38,QComp!A:D,4,FALSE)</f>
        <v>0</v>
      </c>
      <c r="T38" s="4">
        <f t="shared" si="16"/>
        <v>136412.61082408577</v>
      </c>
      <c r="U38" s="4">
        <f>VLOOKUP(A38,'2020 SPED'!A:AF,32,FALSE)</f>
        <v>190802.85708798096</v>
      </c>
      <c r="V38" s="4">
        <f t="shared" si="13"/>
        <v>1135814.4679120667</v>
      </c>
      <c r="W38" s="235">
        <f t="shared" si="17"/>
        <v>1.6875958291535549E-2</v>
      </c>
      <c r="Y38" s="4">
        <f>VLOOKUP(A38,'Pupil Info'!A:E,5,FALSE)</f>
        <v>5016</v>
      </c>
      <c r="Z38" s="4">
        <f>VLOOKUP(A38,'Starting Point 2021'!A:AB,28,FALSE)</f>
        <v>47735532.165310077</v>
      </c>
      <c r="AA38" s="4">
        <f>VLOOKUP(A38,'2% 2021'!A:AB,28,FALSE)</f>
        <v>49350871.299310081</v>
      </c>
      <c r="AB38" s="4">
        <f t="shared" si="18"/>
        <v>1615339.1340000033</v>
      </c>
      <c r="AC38" s="4">
        <f>VLOOKUP(A38,'2% with VPK 2021'!A:AB,28,FALSE)</f>
        <v>49628663.173310079</v>
      </c>
      <c r="AD38" s="4">
        <f>VLOOKUP(A38,'Charter School Lease'!A:E,5,FALSE)</f>
        <v>0</v>
      </c>
      <c r="AE38" s="4">
        <f>VLOOKUP(A38,'Integration Change'!H:L,5,FALSE)</f>
        <v>1570.7193599999882</v>
      </c>
      <c r="AF38" s="4">
        <f>VLOOKUP(A38,'Other SPED'!A:D,4,FALSE)</f>
        <v>0</v>
      </c>
      <c r="AG38" s="4">
        <f>VLOOKUP(A38,QComp!I:R,10,FALSE)</f>
        <v>1453.1186905138893</v>
      </c>
      <c r="AH38" s="4">
        <f>VLOOKUP(A38,'LTFM Change'!G:K,5,FALSE)</f>
        <v>2428.8146130535752</v>
      </c>
      <c r="AI38" s="4">
        <f>VLOOKUP(A38,'Breakfast and Lunch'!A:E,5,FALSE)</f>
        <v>2012.46</v>
      </c>
      <c r="AJ38" s="4">
        <f>VLOOKUP(A38,'Breakfast and Lunch'!A:D,4,FALSE)</f>
        <v>770.71</v>
      </c>
      <c r="AK38" s="4">
        <f>VLOOKUP(A38,'Integration Change'!A:E,5,FALSE)</f>
        <v>673.16543999998248</v>
      </c>
      <c r="AL38" s="4">
        <f>VLOOKUP(A38,'Safe School'!A:D,4,FALSE)</f>
        <v>-201.3962558042258</v>
      </c>
      <c r="AM38" s="4">
        <f>VLOOKUP(A38,'LTFM Change'!A:D,4,FALSE)</f>
        <v>4869.1396726602688</v>
      </c>
      <c r="AN38" s="4">
        <f>VLOOKUP(A38,QComp!A:E,5,FALSE)</f>
        <v>0</v>
      </c>
      <c r="AO38" s="4">
        <f t="shared" si="19"/>
        <v>291368.60552041978</v>
      </c>
      <c r="AP38" s="4">
        <f>VLOOKUP(A38,'2021 SPED'!A:AF,32,FALSE)</f>
        <v>452951.36750333011</v>
      </c>
      <c r="AQ38" s="5">
        <f t="shared" si="14"/>
        <v>2359659.1070237532</v>
      </c>
      <c r="AR38" s="235">
        <f t="shared" si="20"/>
        <v>3.3839344838683658E-2</v>
      </c>
    </row>
    <row r="39" spans="1:44" x14ac:dyDescent="0.25">
      <c r="A39">
        <v>32</v>
      </c>
      <c r="B39">
        <v>1</v>
      </c>
      <c r="C39" t="s">
        <v>18</v>
      </c>
      <c r="D39">
        <f>VLOOKUP(A39,Sheet10!A:C,3,FALSE)</f>
        <v>6</v>
      </c>
      <c r="E39" s="4">
        <f>VLOOKUP(A39,'Pupil Info'!A:D,4,FALSE)</f>
        <v>604.79999999999995</v>
      </c>
      <c r="F39" s="4">
        <f>VLOOKUP(A39,'Starting Point 2020'!A:AB,28,FALSE)</f>
        <v>6366012.75</v>
      </c>
      <c r="G39" s="4">
        <f>VLOOKUP(A39,'2% 2020'!A:AB,28,FALSE)</f>
        <v>6477470.75</v>
      </c>
      <c r="H39" s="4">
        <f t="shared" si="15"/>
        <v>111458</v>
      </c>
      <c r="I39" s="4">
        <f>VLOOKUP(A39,'2% with VPK 2020'!A:AB,28,FALSE)</f>
        <v>6477470.75</v>
      </c>
      <c r="J39" s="4">
        <f>VLOOKUP(A39,'Charter School Lease'!A:D,4,FALSE)</f>
        <v>0</v>
      </c>
      <c r="K39" s="4">
        <f>VLOOKUP(A39,'Integration Change'!H:K,4,FALSE)</f>
        <v>0</v>
      </c>
      <c r="L39" s="4">
        <f>VLOOKUP(A39,'Other SPED'!A:D,4,FALSE)</f>
        <v>0</v>
      </c>
      <c r="M39" s="4">
        <f>VLOOKUP(A39,'LTFM Change'!G:J,4,FALSE)</f>
        <v>0</v>
      </c>
      <c r="N39" s="4">
        <f>VLOOKUP(A39,QComp!I:N,6,FALSE)</f>
        <v>0</v>
      </c>
      <c r="O39" s="4">
        <f>VLOOKUP(A39,'Breakfast and Lunch'!A:D,4,FALSE)</f>
        <v>0</v>
      </c>
      <c r="P39" s="4">
        <f>VLOOKUP(A39,'Breakfast and Lunch'!A:E,5,FALSE)</f>
        <v>0</v>
      </c>
      <c r="Q39" s="4">
        <f>VLOOKUP(A39,'Integration Change'!A:D,4,FALSE)</f>
        <v>0</v>
      </c>
      <c r="R39" s="4">
        <f>VLOOKUP(A39,'LTFM Change'!A:C,3,FALSE)</f>
        <v>0</v>
      </c>
      <c r="S39" s="4">
        <f>VLOOKUP(A39,QComp!A:D,4,FALSE)</f>
        <v>0</v>
      </c>
      <c r="T39" s="4">
        <f t="shared" si="16"/>
        <v>0</v>
      </c>
      <c r="U39" s="4">
        <f>VLOOKUP(A39,'2020 SPED'!A:AF,32,FALSE)</f>
        <v>13524.284748560051</v>
      </c>
      <c r="V39" s="4">
        <f t="shared" si="13"/>
        <v>124982.28474856005</v>
      </c>
      <c r="W39" s="235">
        <f t="shared" si="17"/>
        <v>1.7508290413021873E-2</v>
      </c>
      <c r="Y39" s="4">
        <f>VLOOKUP(A39,'Pupil Info'!A:E,5,FALSE)</f>
        <v>579</v>
      </c>
      <c r="Z39" s="4">
        <f>VLOOKUP(A39,'Starting Point 2021'!A:AB,28,FALSE)</f>
        <v>6324268.5</v>
      </c>
      <c r="AA39" s="4">
        <f>VLOOKUP(A39,'2% 2021'!A:AB,28,FALSE)</f>
        <v>6548585.5</v>
      </c>
      <c r="AB39" s="4">
        <f t="shared" si="18"/>
        <v>224317</v>
      </c>
      <c r="AC39" s="4">
        <f>VLOOKUP(A39,'2% with VPK 2021'!A:AB,28,FALSE)</f>
        <v>6548585.5</v>
      </c>
      <c r="AD39" s="4">
        <f>VLOOKUP(A39,'Charter School Lease'!A:E,5,FALSE)</f>
        <v>0</v>
      </c>
      <c r="AE39" s="4">
        <f>VLOOKUP(A39,'Integration Change'!H:L,5,FALSE)</f>
        <v>0</v>
      </c>
      <c r="AF39" s="4">
        <f>VLOOKUP(A39,'Other SPED'!A:D,4,FALSE)</f>
        <v>0</v>
      </c>
      <c r="AG39" s="4">
        <f>VLOOKUP(A39,QComp!I:R,10,FALSE)</f>
        <v>0</v>
      </c>
      <c r="AH39" s="4">
        <f>VLOOKUP(A39,'LTFM Change'!G:K,5,FALSE)</f>
        <v>0</v>
      </c>
      <c r="AI39" s="4">
        <f>VLOOKUP(A39,'Breakfast and Lunch'!A:E,5,FALSE)</f>
        <v>0</v>
      </c>
      <c r="AJ39" s="4">
        <f>VLOOKUP(A39,'Breakfast and Lunch'!A:D,4,FALSE)</f>
        <v>0</v>
      </c>
      <c r="AK39" s="4">
        <f>VLOOKUP(A39,'Integration Change'!A:E,5,FALSE)</f>
        <v>0</v>
      </c>
      <c r="AL39" s="4">
        <f>VLOOKUP(A39,'Safe School'!A:D,4,FALSE)</f>
        <v>45.147041205684218</v>
      </c>
      <c r="AM39" s="4">
        <f>VLOOKUP(A39,'LTFM Change'!A:D,4,FALSE)</f>
        <v>0</v>
      </c>
      <c r="AN39" s="4">
        <f>VLOOKUP(A39,QComp!A:E,5,FALSE)</f>
        <v>0</v>
      </c>
      <c r="AO39" s="4">
        <f t="shared" si="19"/>
        <v>45.147041205316782</v>
      </c>
      <c r="AP39" s="4">
        <f>VLOOKUP(A39,'2021 SPED'!A:AF,32,FALSE)</f>
        <v>39709.049883280648</v>
      </c>
      <c r="AQ39" s="5">
        <f t="shared" si="14"/>
        <v>264071.19692448596</v>
      </c>
      <c r="AR39" s="235">
        <f t="shared" si="20"/>
        <v>3.5469240434684267E-2</v>
      </c>
    </row>
    <row r="40" spans="1:44" x14ac:dyDescent="0.25">
      <c r="A40">
        <v>36</v>
      </c>
      <c r="B40">
        <v>1</v>
      </c>
      <c r="C40" t="s">
        <v>19</v>
      </c>
      <c r="D40">
        <f>VLOOKUP(A40,Sheet10!A:C,3,FALSE)</f>
        <v>6</v>
      </c>
      <c r="E40" s="4">
        <f>VLOOKUP(A40,'Pupil Info'!A:D,4,FALSE)</f>
        <v>291</v>
      </c>
      <c r="F40" s="4">
        <f>VLOOKUP(A40,'Starting Point 2020'!A:AB,28,FALSE)</f>
        <v>3673831.6926046</v>
      </c>
      <c r="G40" s="4">
        <f>VLOOKUP(A40,'2% 2020'!A:AB,28,FALSE)</f>
        <v>3741889.6926046</v>
      </c>
      <c r="H40" s="4">
        <f t="shared" si="15"/>
        <v>68058</v>
      </c>
      <c r="I40" s="4">
        <f>VLOOKUP(A40,'2% with VPK 2020'!A:AB,28,FALSE)</f>
        <v>3741889.6926046</v>
      </c>
      <c r="J40" s="4">
        <f>VLOOKUP(A40,'Charter School Lease'!A:D,4,FALSE)</f>
        <v>0</v>
      </c>
      <c r="K40" s="4">
        <f>VLOOKUP(A40,'Integration Change'!H:K,4,FALSE)</f>
        <v>0</v>
      </c>
      <c r="L40" s="4">
        <f>VLOOKUP(A40,'Other SPED'!A:D,4,FALSE)</f>
        <v>0</v>
      </c>
      <c r="M40" s="4">
        <f>VLOOKUP(A40,'LTFM Change'!G:J,4,FALSE)</f>
        <v>0</v>
      </c>
      <c r="N40" s="4">
        <f>VLOOKUP(A40,QComp!I:N,6,FALSE)</f>
        <v>-228.04200900000433</v>
      </c>
      <c r="O40" s="4">
        <f>VLOOKUP(A40,'Breakfast and Lunch'!A:D,4,FALSE)</f>
        <v>0</v>
      </c>
      <c r="P40" s="4">
        <f>VLOOKUP(A40,'Breakfast and Lunch'!A:E,5,FALSE)</f>
        <v>0</v>
      </c>
      <c r="Q40" s="4">
        <f>VLOOKUP(A40,'Integration Change'!A:D,4,FALSE)</f>
        <v>0</v>
      </c>
      <c r="R40" s="4">
        <f>VLOOKUP(A40,'LTFM Change'!A:C,3,FALSE)</f>
        <v>0</v>
      </c>
      <c r="S40" s="4">
        <f>VLOOKUP(A40,QComp!A:D,4,FALSE)</f>
        <v>0</v>
      </c>
      <c r="T40" s="4">
        <f t="shared" si="16"/>
        <v>-228.04200900020078</v>
      </c>
      <c r="U40" s="4">
        <f>VLOOKUP(A40,'2020 SPED'!A:AF,32,FALSE)</f>
        <v>5606.932287122705</v>
      </c>
      <c r="V40" s="4">
        <f t="shared" si="13"/>
        <v>73436.890278122504</v>
      </c>
      <c r="W40" s="235">
        <f t="shared" si="17"/>
        <v>1.8525072919644177E-2</v>
      </c>
      <c r="Y40" s="4">
        <f>VLOOKUP(A40,'Pupil Info'!A:E,5,FALSE)</f>
        <v>281</v>
      </c>
      <c r="Z40" s="4">
        <f>VLOOKUP(A40,'Starting Point 2021'!A:AB,28,FALSE)</f>
        <v>3696143.025794365</v>
      </c>
      <c r="AA40" s="4">
        <f>VLOOKUP(A40,'2% 2021'!A:AB,28,FALSE)</f>
        <v>3833372.8577943649</v>
      </c>
      <c r="AB40" s="4">
        <f t="shared" si="18"/>
        <v>137229.83199999994</v>
      </c>
      <c r="AC40" s="4">
        <f>VLOOKUP(A40,'2% with VPK 2021'!A:AB,28,FALSE)</f>
        <v>3833372.8577943649</v>
      </c>
      <c r="AD40" s="4">
        <f>VLOOKUP(A40,'Charter School Lease'!A:E,5,FALSE)</f>
        <v>0</v>
      </c>
      <c r="AE40" s="4">
        <f>VLOOKUP(A40,'Integration Change'!H:L,5,FALSE)</f>
        <v>0</v>
      </c>
      <c r="AF40" s="4">
        <f>VLOOKUP(A40,'Other SPED'!A:D,4,FALSE)</f>
        <v>0</v>
      </c>
      <c r="AG40" s="4">
        <f>VLOOKUP(A40,QComp!I:R,10,FALSE)</f>
        <v>-232.20799250999698</v>
      </c>
      <c r="AH40" s="4">
        <f>VLOOKUP(A40,'LTFM Change'!G:K,5,FALSE)</f>
        <v>0</v>
      </c>
      <c r="AI40" s="4">
        <f>VLOOKUP(A40,'Breakfast and Lunch'!A:E,5,FALSE)</f>
        <v>0</v>
      </c>
      <c r="AJ40" s="4">
        <f>VLOOKUP(A40,'Breakfast and Lunch'!A:D,4,FALSE)</f>
        <v>0</v>
      </c>
      <c r="AK40" s="4">
        <f>VLOOKUP(A40,'Integration Change'!A:E,5,FALSE)</f>
        <v>0</v>
      </c>
      <c r="AL40" s="4">
        <f>VLOOKUP(A40,'Safe School'!A:D,4,FALSE)</f>
        <v>19.968085978255658</v>
      </c>
      <c r="AM40" s="4">
        <f>VLOOKUP(A40,'LTFM Change'!A:D,4,FALSE)</f>
        <v>0</v>
      </c>
      <c r="AN40" s="4">
        <f>VLOOKUP(A40,QComp!A:E,5,FALSE)</f>
        <v>0</v>
      </c>
      <c r="AO40" s="4">
        <f t="shared" si="19"/>
        <v>-212.23990653175861</v>
      </c>
      <c r="AP40" s="4">
        <f>VLOOKUP(A40,'2021 SPED'!A:AF,32,FALSE)</f>
        <v>7630.8019797525485</v>
      </c>
      <c r="AQ40" s="5">
        <f t="shared" si="14"/>
        <v>144648.39407322073</v>
      </c>
      <c r="AR40" s="235">
        <f t="shared" si="20"/>
        <v>3.7127846796595997E-2</v>
      </c>
    </row>
    <row r="41" spans="1:44" x14ac:dyDescent="0.25">
      <c r="A41">
        <v>38</v>
      </c>
      <c r="B41">
        <v>1</v>
      </c>
      <c r="C41" t="s">
        <v>20</v>
      </c>
      <c r="D41">
        <f>VLOOKUP(A41,Sheet10!A:C,3,FALSE)</f>
        <v>5</v>
      </c>
      <c r="E41" s="4">
        <f>VLOOKUP(A41,'Pupil Info'!A:D,4,FALSE)</f>
        <v>1536</v>
      </c>
      <c r="F41" s="4">
        <f>VLOOKUP(A41,'Starting Point 2020'!A:AB,28,FALSE)</f>
        <v>18449803.896400273</v>
      </c>
      <c r="G41" s="4">
        <f>VLOOKUP(A41,'2% 2020'!A:AB,28,FALSE)</f>
        <v>18755327.896400273</v>
      </c>
      <c r="H41" s="4">
        <f t="shared" si="15"/>
        <v>305524</v>
      </c>
      <c r="I41" s="4">
        <f>VLOOKUP(A41,'2% with VPK 2020'!A:AB,28,FALSE)</f>
        <v>18901153.146400273</v>
      </c>
      <c r="J41" s="4">
        <f>VLOOKUP(A41,'Charter School Lease'!A:D,4,FALSE)</f>
        <v>0</v>
      </c>
      <c r="K41" s="4">
        <f>VLOOKUP(A41,'Integration Change'!H:K,4,FALSE)</f>
        <v>5095.1376000000164</v>
      </c>
      <c r="L41" s="4">
        <f>VLOOKUP(A41,'Other SPED'!A:D,4,FALSE)</f>
        <v>34213.21</v>
      </c>
      <c r="M41" s="4">
        <f>VLOOKUP(A41,'LTFM Change'!G:J,4,FALSE)</f>
        <v>5954.2778634920833</v>
      </c>
      <c r="N41" s="4">
        <f>VLOOKUP(A41,QComp!I:N,6,FALSE)</f>
        <v>0</v>
      </c>
      <c r="O41" s="4">
        <f>VLOOKUP(A41,'Breakfast and Lunch'!A:D,4,FALSE)</f>
        <v>793.38</v>
      </c>
      <c r="P41" s="4">
        <f>VLOOKUP(A41,'Breakfast and Lunch'!A:E,5,FALSE)</f>
        <v>2071.65</v>
      </c>
      <c r="Q41" s="4">
        <f>VLOOKUP(A41,'Integration Change'!A:D,4,FALSE)</f>
        <v>2183.6303999999946</v>
      </c>
      <c r="R41" s="4">
        <f>VLOOKUP(A41,'LTFM Change'!A:C,3,FALSE)</f>
        <v>5.6421365079004318</v>
      </c>
      <c r="S41" s="4">
        <f>VLOOKUP(A41,QComp!A:D,4,FALSE)</f>
        <v>0</v>
      </c>
      <c r="T41" s="4">
        <f t="shared" si="16"/>
        <v>196142.17799999565</v>
      </c>
      <c r="U41" s="4">
        <f>VLOOKUP(A41,'2020 SPED'!A:AF,32,FALSE)</f>
        <v>92576.796750929207</v>
      </c>
      <c r="V41" s="4">
        <f t="shared" si="13"/>
        <v>594242.97475092486</v>
      </c>
      <c r="W41" s="235">
        <f t="shared" si="17"/>
        <v>1.6559742407864321E-2</v>
      </c>
      <c r="Y41" s="4">
        <f>VLOOKUP(A41,'Pupil Info'!A:E,5,FALSE)</f>
        <v>1548</v>
      </c>
      <c r="Z41" s="4">
        <f>VLOOKUP(A41,'Starting Point 2021'!A:AB,28,FALSE)</f>
        <v>18553650.521420285</v>
      </c>
      <c r="AA41" s="4">
        <f>VLOOKUP(A41,'2% 2021'!A:AB,28,FALSE)</f>
        <v>19166523.627420288</v>
      </c>
      <c r="AB41" s="4">
        <f t="shared" si="18"/>
        <v>612873.10600000247</v>
      </c>
      <c r="AC41" s="4">
        <f>VLOOKUP(A41,'2% with VPK 2021'!A:AB,28,FALSE)</f>
        <v>19351955.851420287</v>
      </c>
      <c r="AD41" s="4">
        <f>VLOOKUP(A41,'Charter School Lease'!A:E,5,FALSE)</f>
        <v>0</v>
      </c>
      <c r="AE41" s="4">
        <f>VLOOKUP(A41,'Integration Change'!H:L,5,FALSE)</f>
        <v>4958.9836800000048</v>
      </c>
      <c r="AF41" s="4">
        <f>VLOOKUP(A41,'Other SPED'!A:D,4,FALSE)</f>
        <v>34213.21</v>
      </c>
      <c r="AG41" s="4">
        <f>VLOOKUP(A41,QComp!I:R,10,FALSE)</f>
        <v>0</v>
      </c>
      <c r="AH41" s="4">
        <f>VLOOKUP(A41,'LTFM Change'!G:K,5,FALSE)</f>
        <v>6182.4583163328934</v>
      </c>
      <c r="AI41" s="4">
        <f>VLOOKUP(A41,'Breakfast and Lunch'!A:E,5,FALSE)</f>
        <v>2071.65</v>
      </c>
      <c r="AJ41" s="4">
        <f>VLOOKUP(A41,'Breakfast and Lunch'!A:D,4,FALSE)</f>
        <v>793.38</v>
      </c>
      <c r="AK41" s="4">
        <f>VLOOKUP(A41,'Integration Change'!A:E,5,FALSE)</f>
        <v>2125.2787200000021</v>
      </c>
      <c r="AL41" s="4">
        <f>VLOOKUP(A41,'Safe School'!A:D,4,FALSE)</f>
        <v>-755.79189624416176</v>
      </c>
      <c r="AM41" s="4">
        <f>VLOOKUP(A41,'LTFM Change'!A:D,4,FALSE)</f>
        <v>5.4616836670902558</v>
      </c>
      <c r="AN41" s="4">
        <f>VLOOKUP(A41,QComp!A:E,5,FALSE)</f>
        <v>0</v>
      </c>
      <c r="AO41" s="4">
        <f t="shared" si="19"/>
        <v>235026.85450375453</v>
      </c>
      <c r="AP41" s="4">
        <f>VLOOKUP(A41,'2021 SPED'!A:AF,32,FALSE)</f>
        <v>390284.28235705802</v>
      </c>
      <c r="AQ41" s="5">
        <f t="shared" si="14"/>
        <v>1238184.242860815</v>
      </c>
      <c r="AR41" s="235">
        <f t="shared" si="20"/>
        <v>3.3032480874447719E-2</v>
      </c>
    </row>
    <row r="42" spans="1:44" x14ac:dyDescent="0.25">
      <c r="A42">
        <v>47</v>
      </c>
      <c r="B42">
        <v>1</v>
      </c>
      <c r="C42" t="s">
        <v>21</v>
      </c>
      <c r="D42">
        <f>VLOOKUP(A42,Sheet10!A:C,3,FALSE)</f>
        <v>4</v>
      </c>
      <c r="E42" s="4">
        <f>VLOOKUP(A42,'Pupil Info'!A:D,4,FALSE)</f>
        <v>4408</v>
      </c>
      <c r="F42" s="4">
        <f>VLOOKUP(A42,'Starting Point 2020'!A:AB,28,FALSE)</f>
        <v>37771604.5</v>
      </c>
      <c r="G42" s="4">
        <f>VLOOKUP(A42,'2% 2020'!A:AB,28,FALSE)</f>
        <v>38417944.5</v>
      </c>
      <c r="H42" s="4">
        <f t="shared" si="15"/>
        <v>646340</v>
      </c>
      <c r="I42" s="4">
        <f>VLOOKUP(A42,'2% with VPK 2020'!A:AB,28,FALSE)</f>
        <v>38417944.5</v>
      </c>
      <c r="J42" s="4">
        <f>VLOOKUP(A42,'Charter School Lease'!A:D,4,FALSE)</f>
        <v>0</v>
      </c>
      <c r="K42" s="4">
        <f>VLOOKUP(A42,'Integration Change'!H:K,4,FALSE)</f>
        <v>0</v>
      </c>
      <c r="L42" s="4">
        <f>VLOOKUP(A42,'Other SPED'!A:D,4,FALSE)</f>
        <v>0</v>
      </c>
      <c r="M42" s="4">
        <f>VLOOKUP(A42,'LTFM Change'!G:J,4,FALSE)</f>
        <v>0</v>
      </c>
      <c r="N42" s="4">
        <f>VLOOKUP(A42,QComp!I:N,6,FALSE)</f>
        <v>0</v>
      </c>
      <c r="O42" s="4">
        <f>VLOOKUP(A42,'Breakfast and Lunch'!A:D,4,FALSE)</f>
        <v>0</v>
      </c>
      <c r="P42" s="4">
        <f>VLOOKUP(A42,'Breakfast and Lunch'!A:E,5,FALSE)</f>
        <v>0</v>
      </c>
      <c r="Q42" s="4">
        <f>VLOOKUP(A42,'Integration Change'!A:D,4,FALSE)</f>
        <v>0</v>
      </c>
      <c r="R42" s="4">
        <f>VLOOKUP(A42,'LTFM Change'!A:C,3,FALSE)</f>
        <v>0</v>
      </c>
      <c r="S42" s="4">
        <f>VLOOKUP(A42,QComp!A:D,4,FALSE)</f>
        <v>0</v>
      </c>
      <c r="T42" s="4">
        <f t="shared" si="16"/>
        <v>0</v>
      </c>
      <c r="U42" s="4">
        <f>VLOOKUP(A42,'2020 SPED'!A:AF,32,FALSE)</f>
        <v>65509.416120464914</v>
      </c>
      <c r="V42" s="4">
        <f t="shared" si="13"/>
        <v>711849.41612046491</v>
      </c>
      <c r="W42" s="235">
        <f t="shared" si="17"/>
        <v>1.7111796243657058E-2</v>
      </c>
      <c r="Y42" s="4">
        <f>VLOOKUP(A42,'Pupil Info'!A:E,5,FALSE)</f>
        <v>4378</v>
      </c>
      <c r="Z42" s="4">
        <f>VLOOKUP(A42,'Starting Point 2021'!A:AB,28,FALSE)</f>
        <v>37624465</v>
      </c>
      <c r="AA42" s="4">
        <f>VLOOKUP(A42,'2% 2021'!A:AB,28,FALSE)</f>
        <v>38925700</v>
      </c>
      <c r="AB42" s="4">
        <f t="shared" si="18"/>
        <v>1301235</v>
      </c>
      <c r="AC42" s="4">
        <f>VLOOKUP(A42,'2% with VPK 2021'!A:AB,28,FALSE)</f>
        <v>38925700</v>
      </c>
      <c r="AD42" s="4">
        <f>VLOOKUP(A42,'Charter School Lease'!A:E,5,FALSE)</f>
        <v>0</v>
      </c>
      <c r="AE42" s="4">
        <f>VLOOKUP(A42,'Integration Change'!H:L,5,FALSE)</f>
        <v>0</v>
      </c>
      <c r="AF42" s="4">
        <f>VLOOKUP(A42,'Other SPED'!A:D,4,FALSE)</f>
        <v>0</v>
      </c>
      <c r="AG42" s="4">
        <f>VLOOKUP(A42,QComp!I:R,10,FALSE)</f>
        <v>0</v>
      </c>
      <c r="AH42" s="4">
        <f>VLOOKUP(A42,'LTFM Change'!G:K,5,FALSE)</f>
        <v>0</v>
      </c>
      <c r="AI42" s="4">
        <f>VLOOKUP(A42,'Breakfast and Lunch'!A:E,5,FALSE)</f>
        <v>0</v>
      </c>
      <c r="AJ42" s="4">
        <f>VLOOKUP(A42,'Breakfast and Lunch'!A:D,4,FALSE)</f>
        <v>0</v>
      </c>
      <c r="AK42" s="4">
        <f>VLOOKUP(A42,'Integration Change'!A:E,5,FALSE)</f>
        <v>0</v>
      </c>
      <c r="AL42" s="4">
        <f>VLOOKUP(A42,'Safe School'!A:D,4,FALSE)</f>
        <v>294.53372662523179</v>
      </c>
      <c r="AM42" s="4">
        <f>VLOOKUP(A42,'LTFM Change'!A:D,4,FALSE)</f>
        <v>0</v>
      </c>
      <c r="AN42" s="4">
        <f>VLOOKUP(A42,QComp!A:E,5,FALSE)</f>
        <v>0</v>
      </c>
      <c r="AO42" s="4">
        <f t="shared" si="19"/>
        <v>294.53372662514448</v>
      </c>
      <c r="AP42" s="4">
        <f>VLOOKUP(A42,'2021 SPED'!A:AF,32,FALSE)</f>
        <v>197356.98528950568</v>
      </c>
      <c r="AQ42" s="5">
        <f t="shared" si="14"/>
        <v>1498886.5190161308</v>
      </c>
      <c r="AR42" s="235">
        <f t="shared" si="20"/>
        <v>3.4584810707607404E-2</v>
      </c>
    </row>
    <row r="43" spans="1:44" x14ac:dyDescent="0.25">
      <c r="A43">
        <v>51</v>
      </c>
      <c r="B43">
        <v>1</v>
      </c>
      <c r="C43" t="s">
        <v>22</v>
      </c>
      <c r="D43">
        <f>VLOOKUP(A43,Sheet10!A:C,3,FALSE)</f>
        <v>5</v>
      </c>
      <c r="E43" s="4">
        <f>VLOOKUP(A43,'Pupil Info'!A:D,4,FALSE)</f>
        <v>1910</v>
      </c>
      <c r="F43" s="4">
        <f>VLOOKUP(A43,'Starting Point 2020'!A:AB,28,FALSE)</f>
        <v>16469978</v>
      </c>
      <c r="G43" s="4">
        <f>VLOOKUP(A43,'2% 2020'!A:AB,28,FALSE)</f>
        <v>16752278</v>
      </c>
      <c r="H43" s="4">
        <f t="shared" si="15"/>
        <v>282300</v>
      </c>
      <c r="I43" s="4">
        <f>VLOOKUP(A43,'2% with VPK 2020'!A:AB,28,FALSE)</f>
        <v>16752278</v>
      </c>
      <c r="J43" s="4">
        <f>VLOOKUP(A43,'Charter School Lease'!A:D,4,FALSE)</f>
        <v>0</v>
      </c>
      <c r="K43" s="4">
        <f>VLOOKUP(A43,'Integration Change'!H:K,4,FALSE)</f>
        <v>0</v>
      </c>
      <c r="L43" s="4">
        <f>VLOOKUP(A43,'Other SPED'!A:D,4,FALSE)</f>
        <v>0</v>
      </c>
      <c r="M43" s="4">
        <f>VLOOKUP(A43,'LTFM Change'!G:J,4,FALSE)</f>
        <v>0</v>
      </c>
      <c r="N43" s="4">
        <f>VLOOKUP(A43,QComp!I:N,6,FALSE)</f>
        <v>0</v>
      </c>
      <c r="O43" s="4">
        <f>VLOOKUP(A43,'Breakfast and Lunch'!A:D,4,FALSE)</f>
        <v>0</v>
      </c>
      <c r="P43" s="4">
        <f>VLOOKUP(A43,'Breakfast and Lunch'!A:E,5,FALSE)</f>
        <v>0</v>
      </c>
      <c r="Q43" s="4">
        <f>VLOOKUP(A43,'Integration Change'!A:D,4,FALSE)</f>
        <v>0</v>
      </c>
      <c r="R43" s="4">
        <f>VLOOKUP(A43,'LTFM Change'!A:C,3,FALSE)</f>
        <v>0</v>
      </c>
      <c r="S43" s="4">
        <f>VLOOKUP(A43,QComp!A:D,4,FALSE)</f>
        <v>0</v>
      </c>
      <c r="T43" s="4">
        <f t="shared" si="16"/>
        <v>0</v>
      </c>
      <c r="U43" s="4">
        <f>VLOOKUP(A43,'2020 SPED'!A:AF,32,FALSE)</f>
        <v>33100.670697560068</v>
      </c>
      <c r="V43" s="4">
        <f t="shared" si="13"/>
        <v>315400.67069756007</v>
      </c>
      <c r="W43" s="235">
        <f t="shared" si="17"/>
        <v>1.7140277904439217E-2</v>
      </c>
      <c r="Y43" s="4">
        <f>VLOOKUP(A43,'Pupil Info'!A:E,5,FALSE)</f>
        <v>1920</v>
      </c>
      <c r="Z43" s="4">
        <f>VLOOKUP(A43,'Starting Point 2021'!A:AB,28,FALSE)</f>
        <v>16546080.25</v>
      </c>
      <c r="AA43" s="4">
        <f>VLOOKUP(A43,'2% 2021'!A:AB,28,FALSE)</f>
        <v>17119031.25</v>
      </c>
      <c r="AB43" s="4">
        <f t="shared" si="18"/>
        <v>572951</v>
      </c>
      <c r="AC43" s="4">
        <f>VLOOKUP(A43,'2% with VPK 2021'!A:AB,28,FALSE)</f>
        <v>17119031.25</v>
      </c>
      <c r="AD43" s="4">
        <f>VLOOKUP(A43,'Charter School Lease'!A:E,5,FALSE)</f>
        <v>0</v>
      </c>
      <c r="AE43" s="4">
        <f>VLOOKUP(A43,'Integration Change'!H:L,5,FALSE)</f>
        <v>0</v>
      </c>
      <c r="AF43" s="4">
        <f>VLOOKUP(A43,'Other SPED'!A:D,4,FALSE)</f>
        <v>0</v>
      </c>
      <c r="AG43" s="4">
        <f>VLOOKUP(A43,QComp!I:R,10,FALSE)</f>
        <v>0</v>
      </c>
      <c r="AH43" s="4">
        <f>VLOOKUP(A43,'LTFM Change'!G:K,5,FALSE)</f>
        <v>0</v>
      </c>
      <c r="AI43" s="4">
        <f>VLOOKUP(A43,'Breakfast and Lunch'!A:E,5,FALSE)</f>
        <v>0</v>
      </c>
      <c r="AJ43" s="4">
        <f>VLOOKUP(A43,'Breakfast and Lunch'!A:D,4,FALSE)</f>
        <v>0</v>
      </c>
      <c r="AK43" s="4">
        <f>VLOOKUP(A43,'Integration Change'!A:E,5,FALSE)</f>
        <v>0</v>
      </c>
      <c r="AL43" s="4">
        <f>VLOOKUP(A43,'Safe School'!A:D,4,FALSE)</f>
        <v>93.396229246951407</v>
      </c>
      <c r="AM43" s="4">
        <f>VLOOKUP(A43,'LTFM Change'!A:D,4,FALSE)</f>
        <v>0</v>
      </c>
      <c r="AN43" s="4">
        <f>VLOOKUP(A43,QComp!A:E,5,FALSE)</f>
        <v>0</v>
      </c>
      <c r="AO43" s="4">
        <f t="shared" si="19"/>
        <v>93.39622924849391</v>
      </c>
      <c r="AP43" s="4">
        <f>VLOOKUP(A43,'2021 SPED'!A:AF,32,FALSE)</f>
        <v>80334.879421903286</v>
      </c>
      <c r="AQ43" s="5">
        <f t="shared" si="14"/>
        <v>653379.27565115178</v>
      </c>
      <c r="AR43" s="235">
        <f t="shared" si="20"/>
        <v>3.4627597070913514E-2</v>
      </c>
    </row>
    <row r="44" spans="1:44" x14ac:dyDescent="0.25">
      <c r="A44">
        <v>75</v>
      </c>
      <c r="B44">
        <v>1</v>
      </c>
      <c r="C44" t="s">
        <v>23</v>
      </c>
      <c r="D44">
        <f>VLOOKUP(A44,Sheet10!A:C,3,FALSE)</f>
        <v>6</v>
      </c>
      <c r="E44" s="4">
        <f>VLOOKUP(A44,'Pupil Info'!A:D,4,FALSE)</f>
        <v>664</v>
      </c>
      <c r="F44" s="4">
        <f>VLOOKUP(A44,'Starting Point 2020'!A:AB,28,FALSE)</f>
        <v>5714110.5</v>
      </c>
      <c r="G44" s="4">
        <f>VLOOKUP(A44,'2% 2020'!A:AB,28,FALSE)</f>
        <v>5809688.5</v>
      </c>
      <c r="H44" s="4">
        <f t="shared" si="15"/>
        <v>95578</v>
      </c>
      <c r="I44" s="4">
        <f>VLOOKUP(A44,'2% with VPK 2020'!A:AB,28,FALSE)</f>
        <v>5809688.5</v>
      </c>
      <c r="J44" s="4">
        <f>VLOOKUP(A44,'Charter School Lease'!A:D,4,FALSE)</f>
        <v>0</v>
      </c>
      <c r="K44" s="4">
        <f>VLOOKUP(A44,'Integration Change'!H:K,4,FALSE)</f>
        <v>0</v>
      </c>
      <c r="L44" s="4">
        <f>VLOOKUP(A44,'Other SPED'!A:D,4,FALSE)</f>
        <v>0</v>
      </c>
      <c r="M44" s="4">
        <f>VLOOKUP(A44,'LTFM Change'!G:J,4,FALSE)</f>
        <v>0</v>
      </c>
      <c r="N44" s="4">
        <f>VLOOKUP(A44,QComp!I:N,6,FALSE)</f>
        <v>0</v>
      </c>
      <c r="O44" s="4">
        <f>VLOOKUP(A44,'Breakfast and Lunch'!A:D,4,FALSE)</f>
        <v>0</v>
      </c>
      <c r="P44" s="4">
        <f>VLOOKUP(A44,'Breakfast and Lunch'!A:E,5,FALSE)</f>
        <v>0</v>
      </c>
      <c r="Q44" s="4">
        <f>VLOOKUP(A44,'Integration Change'!A:D,4,FALSE)</f>
        <v>0</v>
      </c>
      <c r="R44" s="4">
        <f>VLOOKUP(A44,'LTFM Change'!A:C,3,FALSE)</f>
        <v>0</v>
      </c>
      <c r="S44" s="4">
        <f>VLOOKUP(A44,QComp!A:D,4,FALSE)</f>
        <v>0</v>
      </c>
      <c r="T44" s="4">
        <f t="shared" si="16"/>
        <v>0</v>
      </c>
      <c r="U44" s="4">
        <f>VLOOKUP(A44,'2020 SPED'!A:AF,32,FALSE)</f>
        <v>1329.5957703781314</v>
      </c>
      <c r="V44" s="4">
        <f t="shared" si="13"/>
        <v>96907.595770378131</v>
      </c>
      <c r="W44" s="235">
        <f t="shared" si="17"/>
        <v>1.6726662881300598E-2</v>
      </c>
      <c r="Y44" s="4">
        <f>VLOOKUP(A44,'Pupil Info'!A:E,5,FALSE)</f>
        <v>666</v>
      </c>
      <c r="Z44" s="4">
        <f>VLOOKUP(A44,'Starting Point 2021'!A:AB,28,FALSE)</f>
        <v>5761572.5</v>
      </c>
      <c r="AA44" s="4">
        <f>VLOOKUP(A44,'2% 2021'!A:AB,28,FALSE)</f>
        <v>5956403.5</v>
      </c>
      <c r="AB44" s="4">
        <f t="shared" si="18"/>
        <v>194831</v>
      </c>
      <c r="AC44" s="4">
        <f>VLOOKUP(A44,'2% with VPK 2021'!A:AB,28,FALSE)</f>
        <v>5956403.5</v>
      </c>
      <c r="AD44" s="4">
        <f>VLOOKUP(A44,'Charter School Lease'!A:E,5,FALSE)</f>
        <v>0</v>
      </c>
      <c r="AE44" s="4">
        <f>VLOOKUP(A44,'Integration Change'!H:L,5,FALSE)</f>
        <v>0</v>
      </c>
      <c r="AF44" s="4">
        <f>VLOOKUP(A44,'Other SPED'!A:D,4,FALSE)</f>
        <v>0</v>
      </c>
      <c r="AG44" s="4">
        <f>VLOOKUP(A44,QComp!I:R,10,FALSE)</f>
        <v>0</v>
      </c>
      <c r="AH44" s="4">
        <f>VLOOKUP(A44,'LTFM Change'!G:K,5,FALSE)</f>
        <v>0</v>
      </c>
      <c r="AI44" s="4">
        <f>VLOOKUP(A44,'Breakfast and Lunch'!A:E,5,FALSE)</f>
        <v>0</v>
      </c>
      <c r="AJ44" s="4">
        <f>VLOOKUP(A44,'Breakfast and Lunch'!A:D,4,FALSE)</f>
        <v>0</v>
      </c>
      <c r="AK44" s="4">
        <f>VLOOKUP(A44,'Integration Change'!A:E,5,FALSE)</f>
        <v>0</v>
      </c>
      <c r="AL44" s="4">
        <f>VLOOKUP(A44,'Safe School'!A:D,4,FALSE)</f>
        <v>49.485389950717945</v>
      </c>
      <c r="AM44" s="4">
        <f>VLOOKUP(A44,'LTFM Change'!A:D,4,FALSE)</f>
        <v>0</v>
      </c>
      <c r="AN44" s="4">
        <f>VLOOKUP(A44,QComp!A:E,5,FALSE)</f>
        <v>0</v>
      </c>
      <c r="AO44" s="4">
        <f t="shared" si="19"/>
        <v>49.485389950685203</v>
      </c>
      <c r="AP44" s="4">
        <f>VLOOKUP(A44,'2021 SPED'!A:AF,32,FALSE)</f>
        <v>6949.5651815661695</v>
      </c>
      <c r="AQ44" s="5">
        <f t="shared" si="14"/>
        <v>201830.05057151685</v>
      </c>
      <c r="AR44" s="235">
        <f t="shared" si="20"/>
        <v>3.3815594614143969E-2</v>
      </c>
    </row>
    <row r="45" spans="1:44" x14ac:dyDescent="0.25">
      <c r="A45">
        <v>77</v>
      </c>
      <c r="B45">
        <v>1</v>
      </c>
      <c r="C45" t="s">
        <v>24</v>
      </c>
      <c r="D45">
        <f>VLOOKUP(A45,Sheet10!A:C,3,FALSE)</f>
        <v>4</v>
      </c>
      <c r="E45" s="4">
        <f>VLOOKUP(A45,'Pupil Info'!A:D,4,FALSE)</f>
        <v>8778.2000000000007</v>
      </c>
      <c r="F45" s="4">
        <f>VLOOKUP(A45,'Starting Point 2020'!A:AB,28,FALSE)</f>
        <v>80792349</v>
      </c>
      <c r="G45" s="4">
        <f>VLOOKUP(A45,'2% 2020'!A:AB,28,FALSE)</f>
        <v>82089940</v>
      </c>
      <c r="H45" s="4">
        <f t="shared" si="15"/>
        <v>1297591</v>
      </c>
      <c r="I45" s="4">
        <f>VLOOKUP(A45,'2% with VPK 2020'!A:AB,28,FALSE)</f>
        <v>82094744</v>
      </c>
      <c r="J45" s="4">
        <f>VLOOKUP(A45,'Charter School Lease'!A:D,4,FALSE)</f>
        <v>0</v>
      </c>
      <c r="K45" s="4">
        <f>VLOOKUP(A45,'Integration Change'!H:K,4,FALSE)</f>
        <v>39.755520000006072</v>
      </c>
      <c r="L45" s="4">
        <f>VLOOKUP(A45,'Other SPED'!A:D,4,FALSE)</f>
        <v>0</v>
      </c>
      <c r="M45" s="4">
        <f>VLOOKUP(A45,'LTFM Change'!G:J,4,FALSE)</f>
        <v>45.89395102520939</v>
      </c>
      <c r="N45" s="4">
        <f>VLOOKUP(A45,QComp!I:N,6,FALSE)</f>
        <v>0</v>
      </c>
      <c r="O45" s="4">
        <f>VLOOKUP(A45,'Breakfast and Lunch'!A:D,4,FALSE)</f>
        <v>22.67</v>
      </c>
      <c r="P45" s="4">
        <f>VLOOKUP(A45,'Breakfast and Lunch'!A:E,5,FALSE)</f>
        <v>59.19</v>
      </c>
      <c r="Q45" s="4">
        <f>VLOOKUP(A45,'Integration Change'!A:D,4,FALSE)</f>
        <v>17.038079999969341</v>
      </c>
      <c r="R45" s="4">
        <f>VLOOKUP(A45,'LTFM Change'!A:C,3,FALSE)</f>
        <v>182.10604897525627</v>
      </c>
      <c r="S45" s="4">
        <f>VLOOKUP(A45,QComp!A:D,4,FALSE)</f>
        <v>0</v>
      </c>
      <c r="T45" s="4">
        <f t="shared" si="16"/>
        <v>5170.6536000072956</v>
      </c>
      <c r="U45" s="4">
        <f>VLOOKUP(A45,'2020 SPED'!A:AF,32,FALSE)</f>
        <v>179538.00436941907</v>
      </c>
      <c r="V45" s="4">
        <f t="shared" si="13"/>
        <v>1482299.6579694264</v>
      </c>
      <c r="W45" s="235">
        <f t="shared" si="17"/>
        <v>1.606081536260321E-2</v>
      </c>
      <c r="Y45" s="4">
        <f>VLOOKUP(A45,'Pupil Info'!A:E,5,FALSE)</f>
        <v>8903</v>
      </c>
      <c r="Z45" s="4">
        <f>VLOOKUP(A45,'Starting Point 2021'!A:AB,28,FALSE)</f>
        <v>82521653.5</v>
      </c>
      <c r="AA45" s="4">
        <f>VLOOKUP(A45,'2% 2021'!A:AB,28,FALSE)</f>
        <v>85194951.5</v>
      </c>
      <c r="AB45" s="4">
        <f t="shared" si="18"/>
        <v>2673298</v>
      </c>
      <c r="AC45" s="4">
        <f>VLOOKUP(A45,'2% with VPK 2021'!A:AB,28,FALSE)</f>
        <v>85200545.5</v>
      </c>
      <c r="AD45" s="4">
        <f>VLOOKUP(A45,'Charter School Lease'!A:E,5,FALSE)</f>
        <v>0</v>
      </c>
      <c r="AE45" s="4">
        <f>VLOOKUP(A45,'Integration Change'!H:L,5,FALSE)</f>
        <v>40.427520000026561</v>
      </c>
      <c r="AF45" s="4">
        <f>VLOOKUP(A45,'Other SPED'!A:D,4,FALSE)</f>
        <v>0</v>
      </c>
      <c r="AG45" s="4">
        <f>VLOOKUP(A45,QComp!I:R,10,FALSE)</f>
        <v>0</v>
      </c>
      <c r="AH45" s="4">
        <f>VLOOKUP(A45,'LTFM Change'!G:K,5,FALSE)</f>
        <v>49.7480471736053</v>
      </c>
      <c r="AI45" s="4">
        <f>VLOOKUP(A45,'Breakfast and Lunch'!A:E,5,FALSE)</f>
        <v>59.19</v>
      </c>
      <c r="AJ45" s="4">
        <f>VLOOKUP(A45,'Breakfast and Lunch'!A:D,4,FALSE)</f>
        <v>22.67</v>
      </c>
      <c r="AK45" s="4">
        <f>VLOOKUP(A45,'Integration Change'!A:E,5,FALSE)</f>
        <v>17.326079999969807</v>
      </c>
      <c r="AL45" s="4">
        <f>VLOOKUP(A45,'Safe School'!A:D,4,FALSE)</f>
        <v>1034.2563235993148</v>
      </c>
      <c r="AM45" s="4">
        <f>VLOOKUP(A45,'LTFM Change'!A:D,4,FALSE)</f>
        <v>178.25195282651111</v>
      </c>
      <c r="AN45" s="4">
        <f>VLOOKUP(A45,QComp!A:E,5,FALSE)</f>
        <v>0</v>
      </c>
      <c r="AO45" s="4">
        <f t="shared" si="19"/>
        <v>6995.8699236065149</v>
      </c>
      <c r="AP45" s="4">
        <f>VLOOKUP(A45,'2021 SPED'!A:AF,32,FALSE)</f>
        <v>453912.47408110462</v>
      </c>
      <c r="AQ45" s="5">
        <f t="shared" si="14"/>
        <v>3134206.3440047111</v>
      </c>
      <c r="AR45" s="235">
        <f t="shared" si="20"/>
        <v>3.2395109484809344E-2</v>
      </c>
    </row>
    <row r="46" spans="1:44" x14ac:dyDescent="0.25">
      <c r="A46">
        <v>81</v>
      </c>
      <c r="B46">
        <v>1</v>
      </c>
      <c r="C46" t="s">
        <v>25</v>
      </c>
      <c r="D46">
        <f>VLOOKUP(A46,Sheet10!A:C,3,FALSE)</f>
        <v>6</v>
      </c>
      <c r="E46" s="4">
        <f>VLOOKUP(A46,'Pupil Info'!A:D,4,FALSE)</f>
        <v>135</v>
      </c>
      <c r="F46" s="4">
        <f>VLOOKUP(A46,'Starting Point 2020'!A:AB,28,FALSE)</f>
        <v>1548855</v>
      </c>
      <c r="G46" s="4">
        <f>VLOOKUP(A46,'2% 2020'!A:AB,28,FALSE)</f>
        <v>1571341</v>
      </c>
      <c r="H46" s="4">
        <f t="shared" si="15"/>
        <v>22486</v>
      </c>
      <c r="I46" s="4">
        <f>VLOOKUP(A46,'2% with VPK 2020'!A:AB,28,FALSE)</f>
        <v>1571341</v>
      </c>
      <c r="J46" s="4">
        <f>VLOOKUP(A46,'Charter School Lease'!A:D,4,FALSE)</f>
        <v>0</v>
      </c>
      <c r="K46" s="4">
        <f>VLOOKUP(A46,'Integration Change'!H:K,4,FALSE)</f>
        <v>0</v>
      </c>
      <c r="L46" s="4">
        <f>VLOOKUP(A46,'Other SPED'!A:D,4,FALSE)</f>
        <v>0</v>
      </c>
      <c r="M46" s="4">
        <f>VLOOKUP(A46,'LTFM Change'!G:J,4,FALSE)</f>
        <v>0</v>
      </c>
      <c r="N46" s="4">
        <f>VLOOKUP(A46,QComp!I:N,6,FALSE)</f>
        <v>0</v>
      </c>
      <c r="O46" s="4">
        <f>VLOOKUP(A46,'Breakfast and Lunch'!A:D,4,FALSE)</f>
        <v>0</v>
      </c>
      <c r="P46" s="4">
        <f>VLOOKUP(A46,'Breakfast and Lunch'!A:E,5,FALSE)</f>
        <v>0</v>
      </c>
      <c r="Q46" s="4">
        <f>VLOOKUP(A46,'Integration Change'!A:D,4,FALSE)</f>
        <v>0</v>
      </c>
      <c r="R46" s="4">
        <f>VLOOKUP(A46,'LTFM Change'!A:C,3,FALSE)</f>
        <v>0</v>
      </c>
      <c r="S46" s="4">
        <f>VLOOKUP(A46,QComp!A:D,4,FALSE)</f>
        <v>0</v>
      </c>
      <c r="T46" s="4">
        <f t="shared" si="16"/>
        <v>0</v>
      </c>
      <c r="U46" s="4">
        <f>VLOOKUP(A46,'2020 SPED'!A:AF,32,FALSE)</f>
        <v>3267.5508517132257</v>
      </c>
      <c r="V46" s="4">
        <f t="shared" si="13"/>
        <v>25753.550851713226</v>
      </c>
      <c r="W46" s="235">
        <f t="shared" si="17"/>
        <v>1.4517821229230626E-2</v>
      </c>
      <c r="Y46" s="4">
        <f>VLOOKUP(A46,'Pupil Info'!A:E,5,FALSE)</f>
        <v>128</v>
      </c>
      <c r="Z46" s="4">
        <f>VLOOKUP(A46,'Starting Point 2021'!A:AB,28,FALSE)</f>
        <v>1465512.25</v>
      </c>
      <c r="AA46" s="4">
        <f>VLOOKUP(A46,'2% 2021'!A:AB,28,FALSE)</f>
        <v>1508149.25</v>
      </c>
      <c r="AB46" s="4">
        <f t="shared" si="18"/>
        <v>42637</v>
      </c>
      <c r="AC46" s="4">
        <f>VLOOKUP(A46,'2% with VPK 2021'!A:AB,28,FALSE)</f>
        <v>1508149.25</v>
      </c>
      <c r="AD46" s="4">
        <f>VLOOKUP(A46,'Charter School Lease'!A:E,5,FALSE)</f>
        <v>0</v>
      </c>
      <c r="AE46" s="4">
        <f>VLOOKUP(A46,'Integration Change'!H:L,5,FALSE)</f>
        <v>0</v>
      </c>
      <c r="AF46" s="4">
        <f>VLOOKUP(A46,'Other SPED'!A:D,4,FALSE)</f>
        <v>0</v>
      </c>
      <c r="AG46" s="4">
        <f>VLOOKUP(A46,QComp!I:R,10,FALSE)</f>
        <v>0</v>
      </c>
      <c r="AH46" s="4">
        <f>VLOOKUP(A46,'LTFM Change'!G:K,5,FALSE)</f>
        <v>0</v>
      </c>
      <c r="AI46" s="4">
        <f>VLOOKUP(A46,'Breakfast and Lunch'!A:E,5,FALSE)</f>
        <v>0</v>
      </c>
      <c r="AJ46" s="4">
        <f>VLOOKUP(A46,'Breakfast and Lunch'!A:D,4,FALSE)</f>
        <v>0</v>
      </c>
      <c r="AK46" s="4">
        <f>VLOOKUP(A46,'Integration Change'!A:E,5,FALSE)</f>
        <v>0</v>
      </c>
      <c r="AL46" s="4">
        <f>VLOOKUP(A46,'Safe School'!A:D,4,FALSE)</f>
        <v>0</v>
      </c>
      <c r="AM46" s="4">
        <f>VLOOKUP(A46,'LTFM Change'!A:D,4,FALSE)</f>
        <v>0</v>
      </c>
      <c r="AN46" s="4">
        <f>VLOOKUP(A46,QComp!A:E,5,FALSE)</f>
        <v>0</v>
      </c>
      <c r="AO46" s="4">
        <f t="shared" si="19"/>
        <v>0</v>
      </c>
      <c r="AP46" s="4">
        <f>VLOOKUP(A46,'2021 SPED'!A:AF,32,FALSE)</f>
        <v>30908.039692515391</v>
      </c>
      <c r="AQ46" s="5">
        <f t="shared" si="14"/>
        <v>73545.039692515391</v>
      </c>
      <c r="AR46" s="235">
        <f t="shared" si="20"/>
        <v>2.9093581442256794E-2</v>
      </c>
    </row>
    <row r="47" spans="1:44" x14ac:dyDescent="0.25">
      <c r="A47">
        <v>84</v>
      </c>
      <c r="B47">
        <v>1</v>
      </c>
      <c r="C47" t="s">
        <v>26</v>
      </c>
      <c r="D47">
        <f>VLOOKUP(A47,Sheet10!A:C,3,FALSE)</f>
        <v>6</v>
      </c>
      <c r="E47" s="4">
        <f>VLOOKUP(A47,'Pupil Info'!A:D,4,FALSE)</f>
        <v>579</v>
      </c>
      <c r="F47" s="4">
        <f>VLOOKUP(A47,'Starting Point 2020'!A:AB,28,FALSE)</f>
        <v>5560659</v>
      </c>
      <c r="G47" s="4">
        <f>VLOOKUP(A47,'2% 2020'!A:AB,28,FALSE)</f>
        <v>5654862</v>
      </c>
      <c r="H47" s="4">
        <f t="shared" si="15"/>
        <v>94203</v>
      </c>
      <c r="I47" s="4">
        <f>VLOOKUP(A47,'2% with VPK 2020'!A:AB,28,FALSE)</f>
        <v>5805332</v>
      </c>
      <c r="J47" s="4">
        <f>VLOOKUP(A47,'Charter School Lease'!A:D,4,FALSE)</f>
        <v>0</v>
      </c>
      <c r="K47" s="4">
        <f>VLOOKUP(A47,'Integration Change'!H:K,4,FALSE)</f>
        <v>2077.9516799999983</v>
      </c>
      <c r="L47" s="4">
        <f>VLOOKUP(A47,'Other SPED'!A:D,4,FALSE)</f>
        <v>19360.509999999998</v>
      </c>
      <c r="M47" s="4">
        <f>VLOOKUP(A47,'LTFM Change'!G:J,4,FALSE)</f>
        <v>0</v>
      </c>
      <c r="N47" s="4">
        <f>VLOOKUP(A47,QComp!I:N,6,FALSE)</f>
        <v>0</v>
      </c>
      <c r="O47" s="4">
        <f>VLOOKUP(A47,'Breakfast and Lunch'!A:D,4,FALSE)</f>
        <v>816.05</v>
      </c>
      <c r="P47" s="4">
        <f>VLOOKUP(A47,'Breakfast and Lunch'!A:E,5,FALSE)</f>
        <v>2130.84</v>
      </c>
      <c r="Q47" s="4">
        <f>VLOOKUP(A47,'Integration Change'!A:D,4,FALSE)</f>
        <v>890.55071999999927</v>
      </c>
      <c r="R47" s="4">
        <f>VLOOKUP(A47,'LTFM Change'!A:C,3,FALSE)</f>
        <v>8208.0000000001164</v>
      </c>
      <c r="S47" s="4">
        <f>VLOOKUP(A47,QComp!A:D,4,FALSE)</f>
        <v>0</v>
      </c>
      <c r="T47" s="4">
        <f t="shared" si="16"/>
        <v>183953.90239999909</v>
      </c>
      <c r="U47" s="4">
        <f>VLOOKUP(A47,'2020 SPED'!A:AF,32,FALSE)</f>
        <v>10181.46107514773</v>
      </c>
      <c r="V47" s="4">
        <f t="shared" si="13"/>
        <v>288338.36347514682</v>
      </c>
      <c r="W47" s="235">
        <f t="shared" si="17"/>
        <v>1.6940977679084441E-2</v>
      </c>
      <c r="Y47" s="4">
        <f>VLOOKUP(A47,'Pupil Info'!A:E,5,FALSE)</f>
        <v>578</v>
      </c>
      <c r="Z47" s="4">
        <f>VLOOKUP(A47,'Starting Point 2021'!A:AB,28,FALSE)</f>
        <v>5544326.5</v>
      </c>
      <c r="AA47" s="4">
        <f>VLOOKUP(A47,'2% 2021'!A:AB,28,FALSE)</f>
        <v>5734005.5</v>
      </c>
      <c r="AB47" s="4">
        <f t="shared" si="18"/>
        <v>189679</v>
      </c>
      <c r="AC47" s="4">
        <f>VLOOKUP(A47,'2% with VPK 2021'!A:AB,28,FALSE)</f>
        <v>5909175.5</v>
      </c>
      <c r="AD47" s="4">
        <f>VLOOKUP(A47,'Charter School Lease'!A:E,5,FALSE)</f>
        <v>0</v>
      </c>
      <c r="AE47" s="4">
        <f>VLOOKUP(A47,'Integration Change'!H:L,5,FALSE)</f>
        <v>2103.0576000000074</v>
      </c>
      <c r="AF47" s="4">
        <f>VLOOKUP(A47,'Other SPED'!A:D,4,FALSE)</f>
        <v>19360.509999999998</v>
      </c>
      <c r="AG47" s="4">
        <f>VLOOKUP(A47,QComp!I:R,10,FALSE)</f>
        <v>0</v>
      </c>
      <c r="AH47" s="4">
        <f>VLOOKUP(A47,'LTFM Change'!G:K,5,FALSE)</f>
        <v>752.18650923707173</v>
      </c>
      <c r="AI47" s="4">
        <f>VLOOKUP(A47,'Breakfast and Lunch'!A:E,5,FALSE)</f>
        <v>2130.84</v>
      </c>
      <c r="AJ47" s="4">
        <f>VLOOKUP(A47,'Breakfast and Lunch'!A:D,4,FALSE)</f>
        <v>816.05</v>
      </c>
      <c r="AK47" s="4">
        <f>VLOOKUP(A47,'Integration Change'!A:E,5,FALSE)</f>
        <v>901.31040000000212</v>
      </c>
      <c r="AL47" s="4">
        <f>VLOOKUP(A47,'Safe School'!A:D,4,FALSE)</f>
        <v>-693.32571433966586</v>
      </c>
      <c r="AM47" s="4">
        <f>VLOOKUP(A47,'LTFM Change'!A:D,4,FALSE)</f>
        <v>7455.813490762841</v>
      </c>
      <c r="AN47" s="4">
        <f>VLOOKUP(A47,QComp!A:E,5,FALSE)</f>
        <v>0</v>
      </c>
      <c r="AO47" s="4">
        <f t="shared" si="19"/>
        <v>207996.44228565879</v>
      </c>
      <c r="AP47" s="4">
        <f>VLOOKUP(A47,'2021 SPED'!A:AF,32,FALSE)</f>
        <v>25052.947680772631</v>
      </c>
      <c r="AQ47" s="5">
        <f t="shared" si="14"/>
        <v>422728.38996643142</v>
      </c>
      <c r="AR47" s="235">
        <f t="shared" si="20"/>
        <v>3.4211369045455749E-2</v>
      </c>
    </row>
    <row r="48" spans="1:44" x14ac:dyDescent="0.25">
      <c r="A48">
        <v>85</v>
      </c>
      <c r="B48">
        <v>1</v>
      </c>
      <c r="C48" t="s">
        <v>27</v>
      </c>
      <c r="D48">
        <f>VLOOKUP(A48,Sheet10!A:C,3,FALSE)</f>
        <v>6</v>
      </c>
      <c r="E48" s="4">
        <f>VLOOKUP(A48,'Pupil Info'!A:D,4,FALSE)</f>
        <v>550</v>
      </c>
      <c r="F48" s="4">
        <f>VLOOKUP(A48,'Starting Point 2020'!A:AB,28,FALSE)</f>
        <v>5123041.25</v>
      </c>
      <c r="G48" s="4">
        <f>VLOOKUP(A48,'2% 2020'!A:AB,28,FALSE)</f>
        <v>5209781.25</v>
      </c>
      <c r="H48" s="4">
        <f t="shared" si="15"/>
        <v>86740</v>
      </c>
      <c r="I48" s="4">
        <f>VLOOKUP(A48,'2% with VPK 2020'!A:AB,28,FALSE)</f>
        <v>5209781.25</v>
      </c>
      <c r="J48" s="4">
        <f>VLOOKUP(A48,'Charter School Lease'!A:D,4,FALSE)</f>
        <v>0</v>
      </c>
      <c r="K48" s="4">
        <f>VLOOKUP(A48,'Integration Change'!H:K,4,FALSE)</f>
        <v>0</v>
      </c>
      <c r="L48" s="4">
        <f>VLOOKUP(A48,'Other SPED'!A:D,4,FALSE)</f>
        <v>0</v>
      </c>
      <c r="M48" s="4">
        <f>VLOOKUP(A48,'LTFM Change'!G:J,4,FALSE)</f>
        <v>0</v>
      </c>
      <c r="N48" s="4">
        <f>VLOOKUP(A48,QComp!I:N,6,FALSE)</f>
        <v>0</v>
      </c>
      <c r="O48" s="4">
        <f>VLOOKUP(A48,'Breakfast and Lunch'!A:D,4,FALSE)</f>
        <v>0</v>
      </c>
      <c r="P48" s="4">
        <f>VLOOKUP(A48,'Breakfast and Lunch'!A:E,5,FALSE)</f>
        <v>0</v>
      </c>
      <c r="Q48" s="4">
        <f>VLOOKUP(A48,'Integration Change'!A:D,4,FALSE)</f>
        <v>0</v>
      </c>
      <c r="R48" s="4">
        <f>VLOOKUP(A48,'LTFM Change'!A:C,3,FALSE)</f>
        <v>0</v>
      </c>
      <c r="S48" s="4">
        <f>VLOOKUP(A48,QComp!A:D,4,FALSE)</f>
        <v>0</v>
      </c>
      <c r="T48" s="4">
        <f t="shared" si="16"/>
        <v>0</v>
      </c>
      <c r="U48" s="4">
        <f>VLOOKUP(A48,'2020 SPED'!A:AF,32,FALSE)</f>
        <v>7452.1329048662446</v>
      </c>
      <c r="V48" s="4">
        <f t="shared" si="13"/>
        <v>94192.132904866245</v>
      </c>
      <c r="W48" s="235">
        <f t="shared" si="17"/>
        <v>1.6931349127825197E-2</v>
      </c>
      <c r="Y48" s="4">
        <f>VLOOKUP(A48,'Pupil Info'!A:E,5,FALSE)</f>
        <v>545</v>
      </c>
      <c r="Z48" s="4">
        <f>VLOOKUP(A48,'Starting Point 2021'!A:AB,28,FALSE)</f>
        <v>5086490.6168529866</v>
      </c>
      <c r="AA48" s="4">
        <f>VLOOKUP(A48,'2% 2021'!A:AB,28,FALSE)</f>
        <v>5259135.6328529865</v>
      </c>
      <c r="AB48" s="4">
        <f t="shared" si="18"/>
        <v>172645.01599999983</v>
      </c>
      <c r="AC48" s="4">
        <f>VLOOKUP(A48,'2% with VPK 2021'!A:AB,28,FALSE)</f>
        <v>5259135.6328529865</v>
      </c>
      <c r="AD48" s="4">
        <f>VLOOKUP(A48,'Charter School Lease'!A:E,5,FALSE)</f>
        <v>0</v>
      </c>
      <c r="AE48" s="4">
        <f>VLOOKUP(A48,'Integration Change'!H:L,5,FALSE)</f>
        <v>0</v>
      </c>
      <c r="AF48" s="4">
        <f>VLOOKUP(A48,'Other SPED'!A:D,4,FALSE)</f>
        <v>0</v>
      </c>
      <c r="AG48" s="4">
        <f>VLOOKUP(A48,QComp!I:R,10,FALSE)</f>
        <v>0</v>
      </c>
      <c r="AH48" s="4">
        <f>VLOOKUP(A48,'LTFM Change'!G:K,5,FALSE)</f>
        <v>0</v>
      </c>
      <c r="AI48" s="4">
        <f>VLOOKUP(A48,'Breakfast and Lunch'!A:E,5,FALSE)</f>
        <v>0</v>
      </c>
      <c r="AJ48" s="4">
        <f>VLOOKUP(A48,'Breakfast and Lunch'!A:D,4,FALSE)</f>
        <v>0</v>
      </c>
      <c r="AK48" s="4">
        <f>VLOOKUP(A48,'Integration Change'!A:E,5,FALSE)</f>
        <v>0</v>
      </c>
      <c r="AL48" s="4">
        <f>VLOOKUP(A48,'Safe School'!A:D,4,FALSE)</f>
        <v>53.755344860746845</v>
      </c>
      <c r="AM48" s="4">
        <f>VLOOKUP(A48,'LTFM Change'!A:D,4,FALSE)</f>
        <v>0</v>
      </c>
      <c r="AN48" s="4">
        <f>VLOOKUP(A48,QComp!A:E,5,FALSE)</f>
        <v>0</v>
      </c>
      <c r="AO48" s="4">
        <f t="shared" si="19"/>
        <v>53.755344861187041</v>
      </c>
      <c r="AP48" s="4">
        <f>VLOOKUP(A48,'2021 SPED'!A:AF,32,FALSE)</f>
        <v>18146.924224022427</v>
      </c>
      <c r="AQ48" s="5">
        <f t="shared" si="14"/>
        <v>190845.69556888344</v>
      </c>
      <c r="AR48" s="235">
        <f t="shared" si="20"/>
        <v>3.3941872502030755E-2</v>
      </c>
    </row>
    <row r="49" spans="1:44" x14ac:dyDescent="0.25">
      <c r="A49">
        <v>88</v>
      </c>
      <c r="B49">
        <v>1</v>
      </c>
      <c r="C49" t="s">
        <v>28</v>
      </c>
      <c r="D49">
        <f>VLOOKUP(A49,Sheet10!A:C,3,FALSE)</f>
        <v>4</v>
      </c>
      <c r="E49" s="4">
        <f>VLOOKUP(A49,'Pupil Info'!A:D,4,FALSE)</f>
        <v>2122</v>
      </c>
      <c r="F49" s="4">
        <f>VLOOKUP(A49,'Starting Point 2020'!A:AB,28,FALSE)</f>
        <v>19950843.778913602</v>
      </c>
      <c r="G49" s="4">
        <f>VLOOKUP(A49,'2% 2020'!A:AB,28,FALSE)</f>
        <v>20262275.778913602</v>
      </c>
      <c r="H49" s="4">
        <f t="shared" si="15"/>
        <v>311432</v>
      </c>
      <c r="I49" s="4">
        <f>VLOOKUP(A49,'2% with VPK 2020'!A:AB,28,FALSE)</f>
        <v>20262275.778913602</v>
      </c>
      <c r="J49" s="4">
        <f>VLOOKUP(A49,'Charter School Lease'!A:D,4,FALSE)</f>
        <v>0</v>
      </c>
      <c r="K49" s="4">
        <f>VLOOKUP(A49,'Integration Change'!H:K,4,FALSE)</f>
        <v>0</v>
      </c>
      <c r="L49" s="4">
        <f>VLOOKUP(A49,'Other SPED'!A:D,4,FALSE)</f>
        <v>0</v>
      </c>
      <c r="M49" s="4">
        <f>VLOOKUP(A49,'LTFM Change'!G:J,4,FALSE)</f>
        <v>0</v>
      </c>
      <c r="N49" s="4">
        <f>VLOOKUP(A49,QComp!I:N,6,FALSE)</f>
        <v>0</v>
      </c>
      <c r="O49" s="4">
        <f>VLOOKUP(A49,'Breakfast and Lunch'!A:D,4,FALSE)</f>
        <v>0</v>
      </c>
      <c r="P49" s="4">
        <f>VLOOKUP(A49,'Breakfast and Lunch'!A:E,5,FALSE)</f>
        <v>0</v>
      </c>
      <c r="Q49" s="4">
        <f>VLOOKUP(A49,'Integration Change'!A:D,4,FALSE)</f>
        <v>0</v>
      </c>
      <c r="R49" s="4">
        <f>VLOOKUP(A49,'LTFM Change'!A:C,3,FALSE)</f>
        <v>0</v>
      </c>
      <c r="S49" s="4">
        <f>VLOOKUP(A49,QComp!A:D,4,FALSE)</f>
        <v>0</v>
      </c>
      <c r="T49" s="4">
        <f t="shared" si="16"/>
        <v>0</v>
      </c>
      <c r="U49" s="4">
        <f>VLOOKUP(A49,'2020 SPED'!A:AF,32,FALSE)</f>
        <v>69885.707662980538</v>
      </c>
      <c r="V49" s="4">
        <f t="shared" si="13"/>
        <v>381317.70766298054</v>
      </c>
      <c r="W49" s="235">
        <f t="shared" si="17"/>
        <v>1.5609966347847301E-2</v>
      </c>
      <c r="Y49" s="4">
        <f>VLOOKUP(A49,'Pupil Info'!A:E,5,FALSE)</f>
        <v>2120</v>
      </c>
      <c r="Z49" s="4">
        <f>VLOOKUP(A49,'Starting Point 2021'!A:AB,28,FALSE)</f>
        <v>20036380.05027733</v>
      </c>
      <c r="AA49" s="4">
        <f>VLOOKUP(A49,'2% 2021'!A:AB,28,FALSE)</f>
        <v>20663305.538277328</v>
      </c>
      <c r="AB49" s="4">
        <f t="shared" si="18"/>
        <v>626925.48799999803</v>
      </c>
      <c r="AC49" s="4">
        <f>VLOOKUP(A49,'2% with VPK 2021'!A:AB,28,FALSE)</f>
        <v>20663305.538277328</v>
      </c>
      <c r="AD49" s="4">
        <f>VLOOKUP(A49,'Charter School Lease'!A:E,5,FALSE)</f>
        <v>0</v>
      </c>
      <c r="AE49" s="4">
        <f>VLOOKUP(A49,'Integration Change'!H:L,5,FALSE)</f>
        <v>0</v>
      </c>
      <c r="AF49" s="4">
        <f>VLOOKUP(A49,'Other SPED'!A:D,4,FALSE)</f>
        <v>0</v>
      </c>
      <c r="AG49" s="4">
        <f>VLOOKUP(A49,QComp!I:R,10,FALSE)</f>
        <v>0</v>
      </c>
      <c r="AH49" s="4">
        <f>VLOOKUP(A49,'LTFM Change'!G:K,5,FALSE)</f>
        <v>0</v>
      </c>
      <c r="AI49" s="4">
        <f>VLOOKUP(A49,'Breakfast and Lunch'!A:E,5,FALSE)</f>
        <v>0</v>
      </c>
      <c r="AJ49" s="4">
        <f>VLOOKUP(A49,'Breakfast and Lunch'!A:D,4,FALSE)</f>
        <v>0</v>
      </c>
      <c r="AK49" s="4">
        <f>VLOOKUP(A49,'Integration Change'!A:E,5,FALSE)</f>
        <v>0</v>
      </c>
      <c r="AL49" s="4">
        <f>VLOOKUP(A49,'Safe School'!A:D,4,FALSE)</f>
        <v>275.40019538471824</v>
      </c>
      <c r="AM49" s="4">
        <f>VLOOKUP(A49,'LTFM Change'!A:D,4,FALSE)</f>
        <v>0</v>
      </c>
      <c r="AN49" s="4">
        <f>VLOOKUP(A49,QComp!A:E,5,FALSE)</f>
        <v>0</v>
      </c>
      <c r="AO49" s="4">
        <f t="shared" si="19"/>
        <v>275.40019538626075</v>
      </c>
      <c r="AP49" s="4">
        <f>VLOOKUP(A49,'2021 SPED'!A:AF,32,FALSE)</f>
        <v>181942.9076375775</v>
      </c>
      <c r="AQ49" s="5">
        <f t="shared" si="14"/>
        <v>809143.7958329618</v>
      </c>
      <c r="AR49" s="235">
        <f t="shared" si="20"/>
        <v>3.1289358977362805E-2</v>
      </c>
    </row>
    <row r="50" spans="1:44" x14ac:dyDescent="0.25">
      <c r="A50">
        <v>91</v>
      </c>
      <c r="B50">
        <v>1</v>
      </c>
      <c r="C50" t="s">
        <v>29</v>
      </c>
      <c r="D50">
        <f>VLOOKUP(A50,Sheet10!A:C,3,FALSE)</f>
        <v>6</v>
      </c>
      <c r="E50" s="4">
        <f>VLOOKUP(A50,'Pupil Info'!A:D,4,FALSE)</f>
        <v>694</v>
      </c>
      <c r="F50" s="4">
        <f>VLOOKUP(A50,'Starting Point 2020'!A:AB,28,FALSE)</f>
        <v>6221618.5814543748</v>
      </c>
      <c r="G50" s="4">
        <f>VLOOKUP(A50,'2% 2020'!A:AB,28,FALSE)</f>
        <v>6326659.5814543748</v>
      </c>
      <c r="H50" s="4">
        <f t="shared" si="15"/>
        <v>105041</v>
      </c>
      <c r="I50" s="4">
        <f>VLOOKUP(A50,'2% with VPK 2020'!A:AB,28,FALSE)</f>
        <v>6326659.5814543748</v>
      </c>
      <c r="J50" s="4">
        <f>VLOOKUP(A50,'Charter School Lease'!A:D,4,FALSE)</f>
        <v>0</v>
      </c>
      <c r="K50" s="4">
        <f>VLOOKUP(A50,'Integration Change'!H:K,4,FALSE)</f>
        <v>0</v>
      </c>
      <c r="L50" s="4">
        <f>VLOOKUP(A50,'Other SPED'!A:D,4,FALSE)</f>
        <v>0</v>
      </c>
      <c r="M50" s="4">
        <f>VLOOKUP(A50,'LTFM Change'!G:J,4,FALSE)</f>
        <v>0</v>
      </c>
      <c r="N50" s="4">
        <f>VLOOKUP(A50,QComp!I:N,6,FALSE)</f>
        <v>0</v>
      </c>
      <c r="O50" s="4">
        <f>VLOOKUP(A50,'Breakfast and Lunch'!A:D,4,FALSE)</f>
        <v>0</v>
      </c>
      <c r="P50" s="4">
        <f>VLOOKUP(A50,'Breakfast and Lunch'!A:E,5,FALSE)</f>
        <v>0</v>
      </c>
      <c r="Q50" s="4">
        <f>VLOOKUP(A50,'Integration Change'!A:D,4,FALSE)</f>
        <v>0</v>
      </c>
      <c r="R50" s="4">
        <f>VLOOKUP(A50,'LTFM Change'!A:C,3,FALSE)</f>
        <v>0</v>
      </c>
      <c r="S50" s="4">
        <f>VLOOKUP(A50,QComp!A:D,4,FALSE)</f>
        <v>0</v>
      </c>
      <c r="T50" s="4">
        <f t="shared" si="16"/>
        <v>0</v>
      </c>
      <c r="U50" s="4">
        <f>VLOOKUP(A50,'2020 SPED'!A:AF,32,FALSE)</f>
        <v>15179.84315063362</v>
      </c>
      <c r="V50" s="4">
        <f t="shared" si="13"/>
        <v>120220.84315063362</v>
      </c>
      <c r="W50" s="235">
        <f t="shared" si="17"/>
        <v>1.6883227189964684E-2</v>
      </c>
      <c r="Y50" s="4">
        <f>VLOOKUP(A50,'Pupil Info'!A:E,5,FALSE)</f>
        <v>692</v>
      </c>
      <c r="Z50" s="4">
        <f>VLOOKUP(A50,'Starting Point 2021'!A:AB,28,FALSE)</f>
        <v>6187693.9813403636</v>
      </c>
      <c r="AA50" s="4">
        <f>VLOOKUP(A50,'2% 2021'!A:AB,28,FALSE)</f>
        <v>6397272.2113403641</v>
      </c>
      <c r="AB50" s="4">
        <f t="shared" si="18"/>
        <v>209578.23000000045</v>
      </c>
      <c r="AC50" s="4">
        <f>VLOOKUP(A50,'2% with VPK 2021'!A:AB,28,FALSE)</f>
        <v>6397272.2113403641</v>
      </c>
      <c r="AD50" s="4">
        <f>VLOOKUP(A50,'Charter School Lease'!A:E,5,FALSE)</f>
        <v>0</v>
      </c>
      <c r="AE50" s="4">
        <f>VLOOKUP(A50,'Integration Change'!H:L,5,FALSE)</f>
        <v>0</v>
      </c>
      <c r="AF50" s="4">
        <f>VLOOKUP(A50,'Other SPED'!A:D,4,FALSE)</f>
        <v>0</v>
      </c>
      <c r="AG50" s="4">
        <f>VLOOKUP(A50,QComp!I:R,10,FALSE)</f>
        <v>0</v>
      </c>
      <c r="AH50" s="4">
        <f>VLOOKUP(A50,'LTFM Change'!G:K,5,FALSE)</f>
        <v>0</v>
      </c>
      <c r="AI50" s="4">
        <f>VLOOKUP(A50,'Breakfast and Lunch'!A:E,5,FALSE)</f>
        <v>0</v>
      </c>
      <c r="AJ50" s="4">
        <f>VLOOKUP(A50,'Breakfast and Lunch'!A:D,4,FALSE)</f>
        <v>0</v>
      </c>
      <c r="AK50" s="4">
        <f>VLOOKUP(A50,'Integration Change'!A:E,5,FALSE)</f>
        <v>0</v>
      </c>
      <c r="AL50" s="4">
        <f>VLOOKUP(A50,'Safe School'!A:D,4,FALSE)</f>
        <v>45.079961075865867</v>
      </c>
      <c r="AM50" s="4">
        <f>VLOOKUP(A50,'LTFM Change'!A:D,4,FALSE)</f>
        <v>0</v>
      </c>
      <c r="AN50" s="4">
        <f>VLOOKUP(A50,QComp!A:E,5,FALSE)</f>
        <v>0</v>
      </c>
      <c r="AO50" s="4">
        <f t="shared" si="19"/>
        <v>45.0799610754475</v>
      </c>
      <c r="AP50" s="4">
        <f>VLOOKUP(A50,'2021 SPED'!A:AF,32,FALSE)</f>
        <v>58379.777039158391</v>
      </c>
      <c r="AQ50" s="5">
        <f t="shared" si="14"/>
        <v>268003.08700023429</v>
      </c>
      <c r="AR50" s="235">
        <f t="shared" si="20"/>
        <v>3.3870167243565286E-2</v>
      </c>
    </row>
    <row r="51" spans="1:44" x14ac:dyDescent="0.25">
      <c r="A51">
        <v>93</v>
      </c>
      <c r="B51">
        <v>1</v>
      </c>
      <c r="C51" t="s">
        <v>30</v>
      </c>
      <c r="D51">
        <f>VLOOKUP(A51,Sheet10!A:C,3,FALSE)</f>
        <v>6</v>
      </c>
      <c r="E51" s="4">
        <f>VLOOKUP(A51,'Pupil Info'!A:D,4,FALSE)</f>
        <v>421</v>
      </c>
      <c r="F51" s="4">
        <f>VLOOKUP(A51,'Starting Point 2020'!A:AB,28,FALSE)</f>
        <v>4231930.868652625</v>
      </c>
      <c r="G51" s="4">
        <f>VLOOKUP(A51,'2% 2020'!A:AB,28,FALSE)</f>
        <v>4296190.868652625</v>
      </c>
      <c r="H51" s="4">
        <f t="shared" si="15"/>
        <v>64260</v>
      </c>
      <c r="I51" s="4">
        <f>VLOOKUP(A51,'2% with VPK 2020'!A:AB,28,FALSE)</f>
        <v>4296190.868652625</v>
      </c>
      <c r="J51" s="4">
        <f>VLOOKUP(A51,'Charter School Lease'!A:D,4,FALSE)</f>
        <v>0</v>
      </c>
      <c r="K51" s="4">
        <f>VLOOKUP(A51,'Integration Change'!H:K,4,FALSE)</f>
        <v>0</v>
      </c>
      <c r="L51" s="4">
        <f>VLOOKUP(A51,'Other SPED'!A:D,4,FALSE)</f>
        <v>0</v>
      </c>
      <c r="M51" s="4">
        <f>VLOOKUP(A51,'LTFM Change'!G:J,4,FALSE)</f>
        <v>0</v>
      </c>
      <c r="N51" s="4">
        <f>VLOOKUP(A51,QComp!I:N,6,FALSE)</f>
        <v>0</v>
      </c>
      <c r="O51" s="4">
        <f>VLOOKUP(A51,'Breakfast and Lunch'!A:D,4,FALSE)</f>
        <v>0</v>
      </c>
      <c r="P51" s="4">
        <f>VLOOKUP(A51,'Breakfast and Lunch'!A:E,5,FALSE)</f>
        <v>0</v>
      </c>
      <c r="Q51" s="4">
        <f>VLOOKUP(A51,'Integration Change'!A:D,4,FALSE)</f>
        <v>0</v>
      </c>
      <c r="R51" s="4">
        <f>VLOOKUP(A51,'LTFM Change'!A:C,3,FALSE)</f>
        <v>0</v>
      </c>
      <c r="S51" s="4">
        <f>VLOOKUP(A51,QComp!A:D,4,FALSE)</f>
        <v>0</v>
      </c>
      <c r="T51" s="4">
        <f t="shared" si="16"/>
        <v>0</v>
      </c>
      <c r="U51" s="4">
        <f>VLOOKUP(A51,'2020 SPED'!A:AF,32,FALSE)</f>
        <v>11054.148415637203</v>
      </c>
      <c r="V51" s="4">
        <f t="shared" si="13"/>
        <v>75314.148415637203</v>
      </c>
      <c r="W51" s="235">
        <f t="shared" si="17"/>
        <v>1.5184558064498652E-2</v>
      </c>
      <c r="Y51" s="4">
        <f>VLOOKUP(A51,'Pupil Info'!A:E,5,FALSE)</f>
        <v>387</v>
      </c>
      <c r="Z51" s="4">
        <f>VLOOKUP(A51,'Starting Point 2021'!A:AB,28,FALSE)</f>
        <v>3977301.5923584201</v>
      </c>
      <c r="AA51" s="4">
        <f>VLOOKUP(A51,'2% 2021'!A:AB,28,FALSE)</f>
        <v>4099064.0903584203</v>
      </c>
      <c r="AB51" s="4">
        <f t="shared" si="18"/>
        <v>121762.49800000014</v>
      </c>
      <c r="AC51" s="4">
        <f>VLOOKUP(A51,'2% with VPK 2021'!A:AB,28,FALSE)</f>
        <v>4099064.0903584203</v>
      </c>
      <c r="AD51" s="4">
        <f>VLOOKUP(A51,'Charter School Lease'!A:E,5,FALSE)</f>
        <v>0</v>
      </c>
      <c r="AE51" s="4">
        <f>VLOOKUP(A51,'Integration Change'!H:L,5,FALSE)</f>
        <v>0</v>
      </c>
      <c r="AF51" s="4">
        <f>VLOOKUP(A51,'Other SPED'!A:D,4,FALSE)</f>
        <v>0</v>
      </c>
      <c r="AG51" s="4">
        <f>VLOOKUP(A51,QComp!I:R,10,FALSE)</f>
        <v>0</v>
      </c>
      <c r="AH51" s="4">
        <f>VLOOKUP(A51,'LTFM Change'!G:K,5,FALSE)</f>
        <v>0</v>
      </c>
      <c r="AI51" s="4">
        <f>VLOOKUP(A51,'Breakfast and Lunch'!A:E,5,FALSE)</f>
        <v>0</v>
      </c>
      <c r="AJ51" s="4">
        <f>VLOOKUP(A51,'Breakfast and Lunch'!A:D,4,FALSE)</f>
        <v>0</v>
      </c>
      <c r="AK51" s="4">
        <f>VLOOKUP(A51,'Integration Change'!A:E,5,FALSE)</f>
        <v>0</v>
      </c>
      <c r="AL51" s="4">
        <f>VLOOKUP(A51,'Safe School'!A:D,4,FALSE)</f>
        <v>0</v>
      </c>
      <c r="AM51" s="4">
        <f>VLOOKUP(A51,'LTFM Change'!A:D,4,FALSE)</f>
        <v>0</v>
      </c>
      <c r="AN51" s="4">
        <f>VLOOKUP(A51,QComp!A:E,5,FALSE)</f>
        <v>0</v>
      </c>
      <c r="AO51" s="4">
        <f t="shared" si="19"/>
        <v>0</v>
      </c>
      <c r="AP51" s="4">
        <f>VLOOKUP(A51,'2021 SPED'!A:AF,32,FALSE)</f>
        <v>30816.381388556503</v>
      </c>
      <c r="AQ51" s="5">
        <f t="shared" si="14"/>
        <v>152578.87938855664</v>
      </c>
      <c r="AR51" s="235">
        <f t="shared" si="20"/>
        <v>3.0614348741856069E-2</v>
      </c>
    </row>
    <row r="52" spans="1:44" x14ac:dyDescent="0.25">
      <c r="A52">
        <v>94</v>
      </c>
      <c r="B52">
        <v>1</v>
      </c>
      <c r="C52" t="s">
        <v>31</v>
      </c>
      <c r="D52">
        <f>VLOOKUP(A52,Sheet10!A:C,3,FALSE)</f>
        <v>4</v>
      </c>
      <c r="E52" s="4">
        <f>VLOOKUP(A52,'Pupil Info'!A:D,4,FALSE)</f>
        <v>2803</v>
      </c>
      <c r="F52" s="4">
        <f>VLOOKUP(A52,'Starting Point 2020'!A:AB,28,FALSE)</f>
        <v>25178722.5</v>
      </c>
      <c r="G52" s="4">
        <f>VLOOKUP(A52,'2% 2020'!A:AB,28,FALSE)</f>
        <v>25617145.5</v>
      </c>
      <c r="H52" s="4">
        <f t="shared" si="15"/>
        <v>438423</v>
      </c>
      <c r="I52" s="4">
        <f>VLOOKUP(A52,'2% with VPK 2020'!A:AB,28,FALSE)</f>
        <v>25617145.5</v>
      </c>
      <c r="J52" s="4">
        <f>VLOOKUP(A52,'Charter School Lease'!A:D,4,FALSE)</f>
        <v>0</v>
      </c>
      <c r="K52" s="4">
        <f>VLOOKUP(A52,'Integration Change'!H:K,4,FALSE)</f>
        <v>0</v>
      </c>
      <c r="L52" s="4">
        <f>VLOOKUP(A52,'Other SPED'!A:D,4,FALSE)</f>
        <v>0</v>
      </c>
      <c r="M52" s="4">
        <f>VLOOKUP(A52,'LTFM Change'!G:J,4,FALSE)</f>
        <v>0</v>
      </c>
      <c r="N52" s="4">
        <f>VLOOKUP(A52,QComp!I:N,6,FALSE)</f>
        <v>0</v>
      </c>
      <c r="O52" s="4">
        <f>VLOOKUP(A52,'Breakfast and Lunch'!A:D,4,FALSE)</f>
        <v>0</v>
      </c>
      <c r="P52" s="4">
        <f>VLOOKUP(A52,'Breakfast and Lunch'!A:E,5,FALSE)</f>
        <v>0</v>
      </c>
      <c r="Q52" s="4">
        <f>VLOOKUP(A52,'Integration Change'!A:D,4,FALSE)</f>
        <v>0</v>
      </c>
      <c r="R52" s="4">
        <f>VLOOKUP(A52,'LTFM Change'!A:C,3,FALSE)</f>
        <v>0</v>
      </c>
      <c r="S52" s="4">
        <f>VLOOKUP(A52,QComp!A:D,4,FALSE)</f>
        <v>0</v>
      </c>
      <c r="T52" s="4">
        <f t="shared" si="16"/>
        <v>0</v>
      </c>
      <c r="U52" s="4">
        <f>VLOOKUP(A52,'2020 SPED'!A:AF,32,FALSE)</f>
        <v>62388.090455721598</v>
      </c>
      <c r="V52" s="4">
        <f t="shared" si="13"/>
        <v>500811.0904557216</v>
      </c>
      <c r="W52" s="235">
        <f t="shared" si="17"/>
        <v>1.7412440206209828E-2</v>
      </c>
      <c r="Y52" s="4">
        <f>VLOOKUP(A52,'Pupil Info'!A:E,5,FALSE)</f>
        <v>2827</v>
      </c>
      <c r="Z52" s="4">
        <f>VLOOKUP(A52,'Starting Point 2021'!A:AB,28,FALSE)</f>
        <v>25432897.25</v>
      </c>
      <c r="AA52" s="4">
        <f>VLOOKUP(A52,'2% 2021'!A:AB,28,FALSE)</f>
        <v>26328103.25</v>
      </c>
      <c r="AB52" s="4">
        <f t="shared" si="18"/>
        <v>895206</v>
      </c>
      <c r="AC52" s="4">
        <f>VLOOKUP(A52,'2% with VPK 2021'!A:AB,28,FALSE)</f>
        <v>26328103.25</v>
      </c>
      <c r="AD52" s="4">
        <f>VLOOKUP(A52,'Charter School Lease'!A:E,5,FALSE)</f>
        <v>0</v>
      </c>
      <c r="AE52" s="4">
        <f>VLOOKUP(A52,'Integration Change'!H:L,5,FALSE)</f>
        <v>0</v>
      </c>
      <c r="AF52" s="4">
        <f>VLOOKUP(A52,'Other SPED'!A:D,4,FALSE)</f>
        <v>0</v>
      </c>
      <c r="AG52" s="4">
        <f>VLOOKUP(A52,QComp!I:R,10,FALSE)</f>
        <v>0</v>
      </c>
      <c r="AH52" s="4">
        <f>VLOOKUP(A52,'LTFM Change'!G:K,5,FALSE)</f>
        <v>0</v>
      </c>
      <c r="AI52" s="4">
        <f>VLOOKUP(A52,'Breakfast and Lunch'!A:E,5,FALSE)</f>
        <v>0</v>
      </c>
      <c r="AJ52" s="4">
        <f>VLOOKUP(A52,'Breakfast and Lunch'!A:D,4,FALSE)</f>
        <v>0</v>
      </c>
      <c r="AK52" s="4">
        <f>VLOOKUP(A52,'Integration Change'!A:E,5,FALSE)</f>
        <v>0</v>
      </c>
      <c r="AL52" s="4">
        <f>VLOOKUP(A52,'Safe School'!A:D,4,FALSE)</f>
        <v>161.96547656031908</v>
      </c>
      <c r="AM52" s="4">
        <f>VLOOKUP(A52,'LTFM Change'!A:D,4,FALSE)</f>
        <v>0</v>
      </c>
      <c r="AN52" s="4">
        <f>VLOOKUP(A52,QComp!A:E,5,FALSE)</f>
        <v>0</v>
      </c>
      <c r="AO52" s="4">
        <f t="shared" si="19"/>
        <v>161.96547656133771</v>
      </c>
      <c r="AP52" s="4">
        <f>VLOOKUP(A52,'2021 SPED'!A:AF,32,FALSE)</f>
        <v>161968.32884476148</v>
      </c>
      <c r="AQ52" s="5">
        <f t="shared" si="14"/>
        <v>1057336.2943213228</v>
      </c>
      <c r="AR52" s="235">
        <f t="shared" si="20"/>
        <v>3.5198742447638362E-2</v>
      </c>
    </row>
    <row r="53" spans="1:44" x14ac:dyDescent="0.25">
      <c r="A53">
        <v>95</v>
      </c>
      <c r="B53">
        <v>1</v>
      </c>
      <c r="C53" t="s">
        <v>32</v>
      </c>
      <c r="D53">
        <f>VLOOKUP(A53,Sheet10!A:C,3,FALSE)</f>
        <v>6</v>
      </c>
      <c r="E53" s="4">
        <f>VLOOKUP(A53,'Pupil Info'!A:D,4,FALSE)</f>
        <v>293</v>
      </c>
      <c r="F53" s="4">
        <f>VLOOKUP(A53,'Starting Point 2020'!A:AB,28,FALSE)</f>
        <v>3269599.5</v>
      </c>
      <c r="G53" s="4">
        <f>VLOOKUP(A53,'2% 2020'!A:AB,28,FALSE)</f>
        <v>3326123.5</v>
      </c>
      <c r="H53" s="4">
        <f t="shared" si="15"/>
        <v>56524</v>
      </c>
      <c r="I53" s="4">
        <f>VLOOKUP(A53,'2% with VPK 2020'!A:AB,28,FALSE)</f>
        <v>3326123.5</v>
      </c>
      <c r="J53" s="4">
        <f>VLOOKUP(A53,'Charter School Lease'!A:D,4,FALSE)</f>
        <v>0</v>
      </c>
      <c r="K53" s="4">
        <f>VLOOKUP(A53,'Integration Change'!H:K,4,FALSE)</f>
        <v>0</v>
      </c>
      <c r="L53" s="4">
        <f>VLOOKUP(A53,'Other SPED'!A:D,4,FALSE)</f>
        <v>0</v>
      </c>
      <c r="M53" s="4">
        <f>VLOOKUP(A53,'LTFM Change'!G:J,4,FALSE)</f>
        <v>0</v>
      </c>
      <c r="N53" s="4">
        <f>VLOOKUP(A53,QComp!I:N,6,FALSE)</f>
        <v>0</v>
      </c>
      <c r="O53" s="4">
        <f>VLOOKUP(A53,'Breakfast and Lunch'!A:D,4,FALSE)</f>
        <v>0</v>
      </c>
      <c r="P53" s="4">
        <f>VLOOKUP(A53,'Breakfast and Lunch'!A:E,5,FALSE)</f>
        <v>0</v>
      </c>
      <c r="Q53" s="4">
        <f>VLOOKUP(A53,'Integration Change'!A:D,4,FALSE)</f>
        <v>0</v>
      </c>
      <c r="R53" s="4">
        <f>VLOOKUP(A53,'LTFM Change'!A:C,3,FALSE)</f>
        <v>0</v>
      </c>
      <c r="S53" s="4">
        <f>VLOOKUP(A53,QComp!A:D,4,FALSE)</f>
        <v>0</v>
      </c>
      <c r="T53" s="4">
        <f t="shared" si="16"/>
        <v>0</v>
      </c>
      <c r="U53" s="4">
        <f>VLOOKUP(A53,'2020 SPED'!A:AF,32,FALSE)</f>
        <v>4900.8535529173678</v>
      </c>
      <c r="V53" s="4">
        <f t="shared" si="13"/>
        <v>61424.853552917368</v>
      </c>
      <c r="W53" s="235">
        <f t="shared" si="17"/>
        <v>1.7287744263479364E-2</v>
      </c>
      <c r="Y53" s="4">
        <f>VLOOKUP(A53,'Pupil Info'!A:E,5,FALSE)</f>
        <v>299</v>
      </c>
      <c r="Z53" s="4">
        <f>VLOOKUP(A53,'Starting Point 2021'!A:AB,28,FALSE)</f>
        <v>3281456</v>
      </c>
      <c r="AA53" s="4">
        <f>VLOOKUP(A53,'2% 2021'!A:AB,28,FALSE)</f>
        <v>3395667</v>
      </c>
      <c r="AB53" s="4">
        <f t="shared" si="18"/>
        <v>114211</v>
      </c>
      <c r="AC53" s="4">
        <f>VLOOKUP(A53,'2% with VPK 2021'!A:AB,28,FALSE)</f>
        <v>3395667</v>
      </c>
      <c r="AD53" s="4">
        <f>VLOOKUP(A53,'Charter School Lease'!A:E,5,FALSE)</f>
        <v>0</v>
      </c>
      <c r="AE53" s="4">
        <f>VLOOKUP(A53,'Integration Change'!H:L,5,FALSE)</f>
        <v>0</v>
      </c>
      <c r="AF53" s="4">
        <f>VLOOKUP(A53,'Other SPED'!A:D,4,FALSE)</f>
        <v>0</v>
      </c>
      <c r="AG53" s="4">
        <f>VLOOKUP(A53,QComp!I:R,10,FALSE)</f>
        <v>0</v>
      </c>
      <c r="AH53" s="4">
        <f>VLOOKUP(A53,'LTFM Change'!G:K,5,FALSE)</f>
        <v>0</v>
      </c>
      <c r="AI53" s="4">
        <f>VLOOKUP(A53,'Breakfast and Lunch'!A:E,5,FALSE)</f>
        <v>0</v>
      </c>
      <c r="AJ53" s="4">
        <f>VLOOKUP(A53,'Breakfast and Lunch'!A:D,4,FALSE)</f>
        <v>0</v>
      </c>
      <c r="AK53" s="4">
        <f>VLOOKUP(A53,'Integration Change'!A:E,5,FALSE)</f>
        <v>0</v>
      </c>
      <c r="AL53" s="4">
        <f>VLOOKUP(A53,'Safe School'!A:D,4,FALSE)</f>
        <v>36.299624622915871</v>
      </c>
      <c r="AM53" s="4">
        <f>VLOOKUP(A53,'LTFM Change'!A:D,4,FALSE)</f>
        <v>0</v>
      </c>
      <c r="AN53" s="4">
        <f>VLOOKUP(A53,QComp!A:E,5,FALSE)</f>
        <v>0</v>
      </c>
      <c r="AO53" s="4">
        <f t="shared" si="19"/>
        <v>36.299624622799456</v>
      </c>
      <c r="AP53" s="4">
        <f>VLOOKUP(A53,'2021 SPED'!A:AF,32,FALSE)</f>
        <v>9873.1172221412417</v>
      </c>
      <c r="AQ53" s="5">
        <f t="shared" si="14"/>
        <v>124120.41684676404</v>
      </c>
      <c r="AR53" s="235">
        <f t="shared" si="20"/>
        <v>3.480497681516985E-2</v>
      </c>
    </row>
    <row r="54" spans="1:44" x14ac:dyDescent="0.25">
      <c r="A54">
        <v>97</v>
      </c>
      <c r="B54">
        <v>1</v>
      </c>
      <c r="C54" t="s">
        <v>33</v>
      </c>
      <c r="D54">
        <f>VLOOKUP(A54,Sheet10!A:C,3,FALSE)</f>
        <v>6</v>
      </c>
      <c r="E54" s="4">
        <f>VLOOKUP(A54,'Pupil Info'!A:D,4,FALSE)</f>
        <v>634</v>
      </c>
      <c r="F54" s="4">
        <f>VLOOKUP(A54,'Starting Point 2020'!A:AB,28,FALSE)</f>
        <v>5474569.75</v>
      </c>
      <c r="G54" s="4">
        <f>VLOOKUP(A54,'2% 2020'!A:AB,28,FALSE)</f>
        <v>5570351.75</v>
      </c>
      <c r="H54" s="4">
        <f t="shared" si="15"/>
        <v>95782</v>
      </c>
      <c r="I54" s="4">
        <f>VLOOKUP(A54,'2% with VPK 2020'!A:AB,28,FALSE)</f>
        <v>5570351.75</v>
      </c>
      <c r="J54" s="4">
        <f>VLOOKUP(A54,'Charter School Lease'!A:D,4,FALSE)</f>
        <v>0</v>
      </c>
      <c r="K54" s="4">
        <f>VLOOKUP(A54,'Integration Change'!H:K,4,FALSE)</f>
        <v>0</v>
      </c>
      <c r="L54" s="4">
        <f>VLOOKUP(A54,'Other SPED'!A:D,4,FALSE)</f>
        <v>0</v>
      </c>
      <c r="M54" s="4">
        <f>VLOOKUP(A54,'LTFM Change'!G:J,4,FALSE)</f>
        <v>0</v>
      </c>
      <c r="N54" s="4">
        <f>VLOOKUP(A54,QComp!I:N,6,FALSE)</f>
        <v>0</v>
      </c>
      <c r="O54" s="4">
        <f>VLOOKUP(A54,'Breakfast and Lunch'!A:D,4,FALSE)</f>
        <v>0</v>
      </c>
      <c r="P54" s="4">
        <f>VLOOKUP(A54,'Breakfast and Lunch'!A:E,5,FALSE)</f>
        <v>0</v>
      </c>
      <c r="Q54" s="4">
        <f>VLOOKUP(A54,'Integration Change'!A:D,4,FALSE)</f>
        <v>0</v>
      </c>
      <c r="R54" s="4">
        <f>VLOOKUP(A54,'LTFM Change'!A:C,3,FALSE)</f>
        <v>0</v>
      </c>
      <c r="S54" s="4">
        <f>VLOOKUP(A54,QComp!A:D,4,FALSE)</f>
        <v>0</v>
      </c>
      <c r="T54" s="4">
        <f t="shared" si="16"/>
        <v>0</v>
      </c>
      <c r="U54" s="4">
        <f>VLOOKUP(A54,'2020 SPED'!A:AF,32,FALSE)</f>
        <v>17575.802657605032</v>
      </c>
      <c r="V54" s="4">
        <f t="shared" si="13"/>
        <v>113357.80265760503</v>
      </c>
      <c r="W54" s="235">
        <f t="shared" si="17"/>
        <v>1.749580412232395E-2</v>
      </c>
      <c r="Y54" s="4">
        <f>VLOOKUP(A54,'Pupil Info'!A:E,5,FALSE)</f>
        <v>632</v>
      </c>
      <c r="Z54" s="4">
        <f>VLOOKUP(A54,'Starting Point 2021'!A:AB,28,FALSE)</f>
        <v>5447906.25</v>
      </c>
      <c r="AA54" s="4">
        <f>VLOOKUP(A54,'2% 2021'!A:AB,28,FALSE)</f>
        <v>5640270.25</v>
      </c>
      <c r="AB54" s="4">
        <f t="shared" si="18"/>
        <v>192364</v>
      </c>
      <c r="AC54" s="4">
        <f>VLOOKUP(A54,'2% with VPK 2021'!A:AB,28,FALSE)</f>
        <v>5640270.25</v>
      </c>
      <c r="AD54" s="4">
        <f>VLOOKUP(A54,'Charter School Lease'!A:E,5,FALSE)</f>
        <v>0</v>
      </c>
      <c r="AE54" s="4">
        <f>VLOOKUP(A54,'Integration Change'!H:L,5,FALSE)</f>
        <v>0</v>
      </c>
      <c r="AF54" s="4">
        <f>VLOOKUP(A54,'Other SPED'!A:D,4,FALSE)</f>
        <v>0</v>
      </c>
      <c r="AG54" s="4">
        <f>VLOOKUP(A54,QComp!I:R,10,FALSE)</f>
        <v>0</v>
      </c>
      <c r="AH54" s="4">
        <f>VLOOKUP(A54,'LTFM Change'!G:K,5,FALSE)</f>
        <v>0</v>
      </c>
      <c r="AI54" s="4">
        <f>VLOOKUP(A54,'Breakfast and Lunch'!A:E,5,FALSE)</f>
        <v>0</v>
      </c>
      <c r="AJ54" s="4">
        <f>VLOOKUP(A54,'Breakfast and Lunch'!A:D,4,FALSE)</f>
        <v>0</v>
      </c>
      <c r="AK54" s="4">
        <f>VLOOKUP(A54,'Integration Change'!A:E,5,FALSE)</f>
        <v>0</v>
      </c>
      <c r="AL54" s="4">
        <f>VLOOKUP(A54,'Safe School'!A:D,4,FALSE)</f>
        <v>66.579758820244024</v>
      </c>
      <c r="AM54" s="4">
        <f>VLOOKUP(A54,'LTFM Change'!A:D,4,FALSE)</f>
        <v>0</v>
      </c>
      <c r="AN54" s="4">
        <f>VLOOKUP(A54,QComp!A:E,5,FALSE)</f>
        <v>0</v>
      </c>
      <c r="AO54" s="4">
        <f t="shared" si="19"/>
        <v>66.579758820123971</v>
      </c>
      <c r="AP54" s="4">
        <f>VLOOKUP(A54,'2021 SPED'!A:AF,32,FALSE)</f>
        <v>42199.83789763716</v>
      </c>
      <c r="AQ54" s="5">
        <f t="shared" si="14"/>
        <v>234630.41765645728</v>
      </c>
      <c r="AR54" s="235">
        <f t="shared" si="20"/>
        <v>3.530971187325406E-2</v>
      </c>
    </row>
    <row r="55" spans="1:44" x14ac:dyDescent="0.25">
      <c r="A55">
        <v>99</v>
      </c>
      <c r="B55">
        <v>1</v>
      </c>
      <c r="C55" t="s">
        <v>34</v>
      </c>
      <c r="D55">
        <f>VLOOKUP(A55,Sheet10!A:C,3,FALSE)</f>
        <v>5</v>
      </c>
      <c r="E55" s="4">
        <f>VLOOKUP(A55,'Pupil Info'!A:D,4,FALSE)</f>
        <v>1246</v>
      </c>
      <c r="F55" s="4">
        <f>VLOOKUP(A55,'Starting Point 2020'!A:AB,28,FALSE)</f>
        <v>10347912</v>
      </c>
      <c r="G55" s="4">
        <f>VLOOKUP(A55,'2% 2020'!A:AB,28,FALSE)</f>
        <v>10522930</v>
      </c>
      <c r="H55" s="4">
        <f t="shared" si="15"/>
        <v>175018</v>
      </c>
      <c r="I55" s="4">
        <f>VLOOKUP(A55,'2% with VPK 2020'!A:AB,28,FALSE)</f>
        <v>10522930</v>
      </c>
      <c r="J55" s="4">
        <f>VLOOKUP(A55,'Charter School Lease'!A:D,4,FALSE)</f>
        <v>0</v>
      </c>
      <c r="K55" s="4">
        <f>VLOOKUP(A55,'Integration Change'!H:K,4,FALSE)</f>
        <v>0</v>
      </c>
      <c r="L55" s="4">
        <f>VLOOKUP(A55,'Other SPED'!A:D,4,FALSE)</f>
        <v>0</v>
      </c>
      <c r="M55" s="4">
        <f>VLOOKUP(A55,'LTFM Change'!G:J,4,FALSE)</f>
        <v>0</v>
      </c>
      <c r="N55" s="4">
        <f>VLOOKUP(A55,QComp!I:N,6,FALSE)</f>
        <v>0</v>
      </c>
      <c r="O55" s="4">
        <f>VLOOKUP(A55,'Breakfast and Lunch'!A:D,4,FALSE)</f>
        <v>0</v>
      </c>
      <c r="P55" s="4">
        <f>VLOOKUP(A55,'Breakfast and Lunch'!A:E,5,FALSE)</f>
        <v>0</v>
      </c>
      <c r="Q55" s="4">
        <f>VLOOKUP(A55,'Integration Change'!A:D,4,FALSE)</f>
        <v>0</v>
      </c>
      <c r="R55" s="4">
        <f>VLOOKUP(A55,'LTFM Change'!A:C,3,FALSE)</f>
        <v>0</v>
      </c>
      <c r="S55" s="4">
        <f>VLOOKUP(A55,QComp!A:D,4,FALSE)</f>
        <v>0</v>
      </c>
      <c r="T55" s="4">
        <f t="shared" si="16"/>
        <v>0</v>
      </c>
      <c r="U55" s="4">
        <f>VLOOKUP(A55,'2020 SPED'!A:AF,32,FALSE)</f>
        <v>15125.518441730062</v>
      </c>
      <c r="V55" s="4">
        <f t="shared" si="13"/>
        <v>190143.51844173006</v>
      </c>
      <c r="W55" s="235">
        <f t="shared" si="17"/>
        <v>1.6913363778122581E-2</v>
      </c>
      <c r="Y55" s="4">
        <f>VLOOKUP(A55,'Pupil Info'!A:E,5,FALSE)</f>
        <v>1247</v>
      </c>
      <c r="Z55" s="4">
        <f>VLOOKUP(A55,'Starting Point 2021'!A:AB,28,FALSE)</f>
        <v>10394071</v>
      </c>
      <c r="AA55" s="4">
        <f>VLOOKUP(A55,'2% 2021'!A:AB,28,FALSE)</f>
        <v>10749376</v>
      </c>
      <c r="AB55" s="4">
        <f t="shared" si="18"/>
        <v>355305</v>
      </c>
      <c r="AC55" s="4">
        <f>VLOOKUP(A55,'2% with VPK 2021'!A:AB,28,FALSE)</f>
        <v>10749376</v>
      </c>
      <c r="AD55" s="4">
        <f>VLOOKUP(A55,'Charter School Lease'!A:E,5,FALSE)</f>
        <v>0</v>
      </c>
      <c r="AE55" s="4">
        <f>VLOOKUP(A55,'Integration Change'!H:L,5,FALSE)</f>
        <v>0</v>
      </c>
      <c r="AF55" s="4">
        <f>VLOOKUP(A55,'Other SPED'!A:D,4,FALSE)</f>
        <v>0</v>
      </c>
      <c r="AG55" s="4">
        <f>VLOOKUP(A55,QComp!I:R,10,FALSE)</f>
        <v>0</v>
      </c>
      <c r="AH55" s="4">
        <f>VLOOKUP(A55,'LTFM Change'!G:K,5,FALSE)</f>
        <v>0</v>
      </c>
      <c r="AI55" s="4">
        <f>VLOOKUP(A55,'Breakfast and Lunch'!A:E,5,FALSE)</f>
        <v>0</v>
      </c>
      <c r="AJ55" s="4">
        <f>VLOOKUP(A55,'Breakfast and Lunch'!A:D,4,FALSE)</f>
        <v>0</v>
      </c>
      <c r="AK55" s="4">
        <f>VLOOKUP(A55,'Integration Change'!A:E,5,FALSE)</f>
        <v>0</v>
      </c>
      <c r="AL55" s="4">
        <f>VLOOKUP(A55,'Safe School'!A:D,4,FALSE)</f>
        <v>88.561065847130521</v>
      </c>
      <c r="AM55" s="4">
        <f>VLOOKUP(A55,'LTFM Change'!A:D,4,FALSE)</f>
        <v>0</v>
      </c>
      <c r="AN55" s="4">
        <f>VLOOKUP(A55,QComp!A:E,5,FALSE)</f>
        <v>0</v>
      </c>
      <c r="AO55" s="4">
        <f t="shared" si="19"/>
        <v>88.561065847054124</v>
      </c>
      <c r="AP55" s="4">
        <f>VLOOKUP(A55,'2021 SPED'!A:AF,32,FALSE)</f>
        <v>39328.480496847304</v>
      </c>
      <c r="AQ55" s="5">
        <f t="shared" si="14"/>
        <v>394722.04156269436</v>
      </c>
      <c r="AR55" s="235">
        <f t="shared" si="20"/>
        <v>3.4183430149745946E-2</v>
      </c>
    </row>
    <row r="56" spans="1:44" x14ac:dyDescent="0.25">
      <c r="A56">
        <v>100</v>
      </c>
      <c r="B56">
        <v>1</v>
      </c>
      <c r="C56" t="s">
        <v>35</v>
      </c>
      <c r="D56">
        <f>VLOOKUP(A56,Sheet10!A:C,3,FALSE)</f>
        <v>6</v>
      </c>
      <c r="E56" s="4">
        <f>VLOOKUP(A56,'Pupil Info'!A:D,4,FALSE)</f>
        <v>368</v>
      </c>
      <c r="F56" s="4">
        <f>VLOOKUP(A56,'Starting Point 2020'!A:AB,28,FALSE)</f>
        <v>3536328.25</v>
      </c>
      <c r="G56" s="4">
        <f>VLOOKUP(A56,'2% 2020'!A:AB,28,FALSE)</f>
        <v>3595338.25</v>
      </c>
      <c r="H56" s="4">
        <f t="shared" si="15"/>
        <v>59010</v>
      </c>
      <c r="I56" s="4">
        <f>VLOOKUP(A56,'2% with VPK 2020'!A:AB,28,FALSE)</f>
        <v>3595338.25</v>
      </c>
      <c r="J56" s="4">
        <f>VLOOKUP(A56,'Charter School Lease'!A:D,4,FALSE)</f>
        <v>0</v>
      </c>
      <c r="K56" s="4">
        <f>VLOOKUP(A56,'Integration Change'!H:K,4,FALSE)</f>
        <v>0</v>
      </c>
      <c r="L56" s="4">
        <f>VLOOKUP(A56,'Other SPED'!A:D,4,FALSE)</f>
        <v>0</v>
      </c>
      <c r="M56" s="4">
        <f>VLOOKUP(A56,'LTFM Change'!G:J,4,FALSE)</f>
        <v>0</v>
      </c>
      <c r="N56" s="4">
        <f>VLOOKUP(A56,QComp!I:N,6,FALSE)</f>
        <v>-300.05527500000608</v>
      </c>
      <c r="O56" s="4">
        <f>VLOOKUP(A56,'Breakfast and Lunch'!A:D,4,FALSE)</f>
        <v>0</v>
      </c>
      <c r="P56" s="4">
        <f>VLOOKUP(A56,'Breakfast and Lunch'!A:E,5,FALSE)</f>
        <v>0</v>
      </c>
      <c r="Q56" s="4">
        <f>VLOOKUP(A56,'Integration Change'!A:D,4,FALSE)</f>
        <v>0</v>
      </c>
      <c r="R56" s="4">
        <f>VLOOKUP(A56,'LTFM Change'!A:C,3,FALSE)</f>
        <v>0</v>
      </c>
      <c r="S56" s="4">
        <f>VLOOKUP(A56,QComp!A:D,4,FALSE)</f>
        <v>300.05527500000608</v>
      </c>
      <c r="T56" s="4">
        <f t="shared" si="16"/>
        <v>0</v>
      </c>
      <c r="U56" s="4">
        <f>VLOOKUP(A56,'2020 SPED'!A:AF,32,FALSE)</f>
        <v>15029.633748636756</v>
      </c>
      <c r="V56" s="4">
        <f t="shared" si="13"/>
        <v>74039.633748636756</v>
      </c>
      <c r="W56" s="235">
        <f t="shared" si="17"/>
        <v>1.6686799365980803E-2</v>
      </c>
      <c r="Y56" s="4">
        <f>VLOOKUP(A56,'Pupil Info'!A:E,5,FALSE)</f>
        <v>360</v>
      </c>
      <c r="Z56" s="4">
        <f>VLOOKUP(A56,'Starting Point 2021'!A:AB,28,FALSE)</f>
        <v>3484757</v>
      </c>
      <c r="AA56" s="4">
        <f>VLOOKUP(A56,'2% 2021'!A:AB,28,FALSE)</f>
        <v>3602298</v>
      </c>
      <c r="AB56" s="4">
        <f t="shared" si="18"/>
        <v>117541</v>
      </c>
      <c r="AC56" s="4">
        <f>VLOOKUP(A56,'2% with VPK 2021'!A:AB,28,FALSE)</f>
        <v>3602298</v>
      </c>
      <c r="AD56" s="4">
        <f>VLOOKUP(A56,'Charter School Lease'!A:E,5,FALSE)</f>
        <v>0</v>
      </c>
      <c r="AE56" s="4">
        <f>VLOOKUP(A56,'Integration Change'!H:L,5,FALSE)</f>
        <v>0</v>
      </c>
      <c r="AF56" s="4">
        <f>VLOOKUP(A56,'Other SPED'!A:D,4,FALSE)</f>
        <v>0</v>
      </c>
      <c r="AG56" s="4">
        <f>VLOOKUP(A56,QComp!I:R,10,FALSE)</f>
        <v>-294.43650850267295</v>
      </c>
      <c r="AH56" s="4">
        <f>VLOOKUP(A56,'LTFM Change'!G:K,5,FALSE)</f>
        <v>0</v>
      </c>
      <c r="AI56" s="4">
        <f>VLOOKUP(A56,'Breakfast and Lunch'!A:E,5,FALSE)</f>
        <v>0</v>
      </c>
      <c r="AJ56" s="4">
        <f>VLOOKUP(A56,'Breakfast and Lunch'!A:D,4,FALSE)</f>
        <v>0</v>
      </c>
      <c r="AK56" s="4">
        <f>VLOOKUP(A56,'Integration Change'!A:E,5,FALSE)</f>
        <v>0</v>
      </c>
      <c r="AL56" s="4">
        <f>VLOOKUP(A56,'Safe School'!A:D,4,FALSE)</f>
        <v>52.939761527963128</v>
      </c>
      <c r="AM56" s="4">
        <f>VLOOKUP(A56,'LTFM Change'!A:D,4,FALSE)</f>
        <v>0</v>
      </c>
      <c r="AN56" s="4">
        <f>VLOOKUP(A56,QComp!A:E,5,FALSE)</f>
        <v>294.43650850267295</v>
      </c>
      <c r="AO56" s="4">
        <f t="shared" si="19"/>
        <v>52.939761527813971</v>
      </c>
      <c r="AP56" s="4">
        <f>VLOOKUP(A56,'2021 SPED'!A:AF,32,FALSE)</f>
        <v>31005.869799012551</v>
      </c>
      <c r="AQ56" s="5">
        <f t="shared" si="14"/>
        <v>148599.80956054037</v>
      </c>
      <c r="AR56" s="235">
        <f t="shared" si="20"/>
        <v>3.3730042008668033E-2</v>
      </c>
    </row>
    <row r="57" spans="1:44" x14ac:dyDescent="0.25">
      <c r="A57">
        <v>108</v>
      </c>
      <c r="B57">
        <v>1</v>
      </c>
      <c r="C57" t="s">
        <v>36</v>
      </c>
      <c r="D57">
        <f>VLOOKUP(A57,Sheet10!A:C,3,FALSE)</f>
        <v>3</v>
      </c>
      <c r="E57" s="4">
        <f>VLOOKUP(A57,'Pupil Info'!A:D,4,FALSE)</f>
        <v>1024</v>
      </c>
      <c r="F57" s="4">
        <f>VLOOKUP(A57,'Starting Point 2020'!A:AB,28,FALSE)</f>
        <v>8735830.75</v>
      </c>
      <c r="G57" s="4">
        <f>VLOOKUP(A57,'2% 2020'!A:AB,28,FALSE)</f>
        <v>8884229.75</v>
      </c>
      <c r="H57" s="4">
        <f t="shared" si="15"/>
        <v>148399</v>
      </c>
      <c r="I57" s="4">
        <f>VLOOKUP(A57,'2% with VPK 2020'!A:AB,28,FALSE)</f>
        <v>8884229.75</v>
      </c>
      <c r="J57" s="4">
        <f>VLOOKUP(A57,'Charter School Lease'!A:D,4,FALSE)</f>
        <v>0</v>
      </c>
      <c r="K57" s="4">
        <f>VLOOKUP(A57,'Integration Change'!H:K,4,FALSE)</f>
        <v>0</v>
      </c>
      <c r="L57" s="4">
        <f>VLOOKUP(A57,'Other SPED'!A:D,4,FALSE)</f>
        <v>0</v>
      </c>
      <c r="M57" s="4">
        <f>VLOOKUP(A57,'LTFM Change'!G:J,4,FALSE)</f>
        <v>0</v>
      </c>
      <c r="N57" s="4">
        <f>VLOOKUP(A57,QComp!I:N,6,FALSE)</f>
        <v>-788.94533640000736</v>
      </c>
      <c r="O57" s="4">
        <f>VLOOKUP(A57,'Breakfast and Lunch'!A:D,4,FALSE)</f>
        <v>0</v>
      </c>
      <c r="P57" s="4">
        <f>VLOOKUP(A57,'Breakfast and Lunch'!A:E,5,FALSE)</f>
        <v>0</v>
      </c>
      <c r="Q57" s="4">
        <f>VLOOKUP(A57,'Integration Change'!A:D,4,FALSE)</f>
        <v>0</v>
      </c>
      <c r="R57" s="4">
        <f>VLOOKUP(A57,'LTFM Change'!A:C,3,FALSE)</f>
        <v>0</v>
      </c>
      <c r="S57" s="4">
        <f>VLOOKUP(A57,QComp!A:D,4,FALSE)</f>
        <v>788.94533640000736</v>
      </c>
      <c r="T57" s="4">
        <f t="shared" si="16"/>
        <v>0</v>
      </c>
      <c r="U57" s="4">
        <f>VLOOKUP(A57,'2020 SPED'!A:AF,32,FALSE)</f>
        <v>30816.393529124907</v>
      </c>
      <c r="V57" s="4">
        <f t="shared" si="13"/>
        <v>179215.39352912491</v>
      </c>
      <c r="W57" s="235">
        <f t="shared" si="17"/>
        <v>1.6987394129631003E-2</v>
      </c>
      <c r="Y57" s="4">
        <f>VLOOKUP(A57,'Pupil Info'!A:E,5,FALSE)</f>
        <v>1004</v>
      </c>
      <c r="Z57" s="4">
        <f>VLOOKUP(A57,'Starting Point 2021'!A:AB,28,FALSE)</f>
        <v>8624307</v>
      </c>
      <c r="AA57" s="4">
        <f>VLOOKUP(A57,'2% 2021'!A:AB,28,FALSE)</f>
        <v>8920637</v>
      </c>
      <c r="AB57" s="4">
        <f t="shared" si="18"/>
        <v>296330</v>
      </c>
      <c r="AC57" s="4">
        <f>VLOOKUP(A57,'2% with VPK 2021'!A:AB,28,FALSE)</f>
        <v>8920637</v>
      </c>
      <c r="AD57" s="4">
        <f>VLOOKUP(A57,'Charter School Lease'!A:E,5,FALSE)</f>
        <v>0</v>
      </c>
      <c r="AE57" s="4">
        <f>VLOOKUP(A57,'Integration Change'!H:L,5,FALSE)</f>
        <v>0</v>
      </c>
      <c r="AF57" s="4">
        <f>VLOOKUP(A57,'Other SPED'!A:D,4,FALSE)</f>
        <v>0</v>
      </c>
      <c r="AG57" s="4">
        <f>VLOOKUP(A57,QComp!I:R,10,FALSE)</f>
        <v>-786.79409146000398</v>
      </c>
      <c r="AH57" s="4">
        <f>VLOOKUP(A57,'LTFM Change'!G:K,5,FALSE)</f>
        <v>0</v>
      </c>
      <c r="AI57" s="4">
        <f>VLOOKUP(A57,'Breakfast and Lunch'!A:E,5,FALSE)</f>
        <v>0</v>
      </c>
      <c r="AJ57" s="4">
        <f>VLOOKUP(A57,'Breakfast and Lunch'!A:D,4,FALSE)</f>
        <v>0</v>
      </c>
      <c r="AK57" s="4">
        <f>VLOOKUP(A57,'Integration Change'!A:E,5,FALSE)</f>
        <v>0</v>
      </c>
      <c r="AL57" s="4">
        <f>VLOOKUP(A57,'Safe School'!A:D,4,FALSE)</f>
        <v>136.19707568873855</v>
      </c>
      <c r="AM57" s="4">
        <f>VLOOKUP(A57,'LTFM Change'!A:D,4,FALSE)</f>
        <v>0</v>
      </c>
      <c r="AN57" s="4">
        <f>VLOOKUP(A57,QComp!A:E,5,FALSE)</f>
        <v>786.79409146000398</v>
      </c>
      <c r="AO57" s="4">
        <f t="shared" si="19"/>
        <v>136.19707568921149</v>
      </c>
      <c r="AP57" s="4">
        <f>VLOOKUP(A57,'2021 SPED'!A:AF,32,FALSE)</f>
        <v>79321.812376608839</v>
      </c>
      <c r="AQ57" s="5">
        <f t="shared" si="14"/>
        <v>375788.00945229805</v>
      </c>
      <c r="AR57" s="235">
        <f t="shared" si="20"/>
        <v>3.4359862189506936E-2</v>
      </c>
    </row>
    <row r="58" spans="1:44" x14ac:dyDescent="0.25">
      <c r="A58">
        <v>110</v>
      </c>
      <c r="B58">
        <v>1</v>
      </c>
      <c r="C58" t="s">
        <v>37</v>
      </c>
      <c r="D58">
        <f>VLOOKUP(A58,Sheet10!A:C,3,FALSE)</f>
        <v>3</v>
      </c>
      <c r="E58" s="4">
        <f>VLOOKUP(A58,'Pupil Info'!A:D,4,FALSE)</f>
        <v>4150</v>
      </c>
      <c r="F58" s="4">
        <f>VLOOKUP(A58,'Starting Point 2020'!A:AB,28,FALSE)</f>
        <v>36661102.5</v>
      </c>
      <c r="G58" s="4">
        <f>VLOOKUP(A58,'2% 2020'!A:AB,28,FALSE)</f>
        <v>37242352.5</v>
      </c>
      <c r="H58" s="4">
        <f t="shared" si="15"/>
        <v>581250</v>
      </c>
      <c r="I58" s="4">
        <f>VLOOKUP(A58,'2% with VPK 2020'!A:AB,28,FALSE)</f>
        <v>37242352.5</v>
      </c>
      <c r="J58" s="4">
        <f>VLOOKUP(A58,'Charter School Lease'!A:D,4,FALSE)</f>
        <v>0</v>
      </c>
      <c r="K58" s="4">
        <f>VLOOKUP(A58,'Integration Change'!H:K,4,FALSE)</f>
        <v>0</v>
      </c>
      <c r="L58" s="4">
        <f>VLOOKUP(A58,'Other SPED'!A:D,4,FALSE)</f>
        <v>0</v>
      </c>
      <c r="M58" s="4">
        <f>VLOOKUP(A58,'LTFM Change'!G:J,4,FALSE)</f>
        <v>0</v>
      </c>
      <c r="N58" s="4">
        <f>VLOOKUP(A58,QComp!I:N,6,FALSE)</f>
        <v>0</v>
      </c>
      <c r="O58" s="4">
        <f>VLOOKUP(A58,'Breakfast and Lunch'!A:D,4,FALSE)</f>
        <v>0</v>
      </c>
      <c r="P58" s="4">
        <f>VLOOKUP(A58,'Breakfast and Lunch'!A:E,5,FALSE)</f>
        <v>0</v>
      </c>
      <c r="Q58" s="4">
        <f>VLOOKUP(A58,'Integration Change'!A:D,4,FALSE)</f>
        <v>0</v>
      </c>
      <c r="R58" s="4">
        <f>VLOOKUP(A58,'LTFM Change'!A:C,3,FALSE)</f>
        <v>0</v>
      </c>
      <c r="S58" s="4">
        <f>VLOOKUP(A58,QComp!A:D,4,FALSE)</f>
        <v>0</v>
      </c>
      <c r="T58" s="4">
        <f t="shared" si="16"/>
        <v>0</v>
      </c>
      <c r="U58" s="4">
        <f>VLOOKUP(A58,'2020 SPED'!A:AF,32,FALSE)</f>
        <v>139042.99254145566</v>
      </c>
      <c r="V58" s="4">
        <f t="shared" si="13"/>
        <v>720292.99254145566</v>
      </c>
      <c r="W58" s="235">
        <f t="shared" si="17"/>
        <v>1.5854678674761622E-2</v>
      </c>
      <c r="Y58" s="4">
        <f>VLOOKUP(A58,'Pupil Info'!A:E,5,FALSE)</f>
        <v>4090</v>
      </c>
      <c r="Z58" s="4">
        <f>VLOOKUP(A58,'Starting Point 2021'!A:AB,28,FALSE)</f>
        <v>36357426.75</v>
      </c>
      <c r="AA58" s="4">
        <f>VLOOKUP(A58,'2% 2021'!A:AB,28,FALSE)</f>
        <v>37521702.75</v>
      </c>
      <c r="AB58" s="4">
        <f t="shared" si="18"/>
        <v>1164276</v>
      </c>
      <c r="AC58" s="4">
        <f>VLOOKUP(A58,'2% with VPK 2021'!A:AB,28,FALSE)</f>
        <v>37521702.75</v>
      </c>
      <c r="AD58" s="4">
        <f>VLOOKUP(A58,'Charter School Lease'!A:E,5,FALSE)</f>
        <v>0</v>
      </c>
      <c r="AE58" s="4">
        <f>VLOOKUP(A58,'Integration Change'!H:L,5,FALSE)</f>
        <v>0</v>
      </c>
      <c r="AF58" s="4">
        <f>VLOOKUP(A58,'Other SPED'!A:D,4,FALSE)</f>
        <v>0</v>
      </c>
      <c r="AG58" s="4">
        <f>VLOOKUP(A58,QComp!I:R,10,FALSE)</f>
        <v>0</v>
      </c>
      <c r="AH58" s="4">
        <f>VLOOKUP(A58,'LTFM Change'!G:K,5,FALSE)</f>
        <v>0</v>
      </c>
      <c r="AI58" s="4">
        <f>VLOOKUP(A58,'Breakfast and Lunch'!A:E,5,FALSE)</f>
        <v>0</v>
      </c>
      <c r="AJ58" s="4">
        <f>VLOOKUP(A58,'Breakfast and Lunch'!A:D,4,FALSE)</f>
        <v>0</v>
      </c>
      <c r="AK58" s="4">
        <f>VLOOKUP(A58,'Integration Change'!A:E,5,FALSE)</f>
        <v>0</v>
      </c>
      <c r="AL58" s="4">
        <f>VLOOKUP(A58,'Safe School'!A:D,4,FALSE)</f>
        <v>427.2937233261764</v>
      </c>
      <c r="AM58" s="4">
        <f>VLOOKUP(A58,'LTFM Change'!A:D,4,FALSE)</f>
        <v>0</v>
      </c>
      <c r="AN58" s="4">
        <f>VLOOKUP(A58,QComp!A:E,5,FALSE)</f>
        <v>0</v>
      </c>
      <c r="AO58" s="4">
        <f t="shared" si="19"/>
        <v>427.2937233299017</v>
      </c>
      <c r="AP58" s="4">
        <f>VLOOKUP(A58,'2021 SPED'!A:AF,32,FALSE)</f>
        <v>523180.28693437576</v>
      </c>
      <c r="AQ58" s="5">
        <f t="shared" si="14"/>
        <v>1687883.5806577057</v>
      </c>
      <c r="AR58" s="235">
        <f t="shared" si="20"/>
        <v>3.2023058397552845E-2</v>
      </c>
    </row>
    <row r="59" spans="1:44" x14ac:dyDescent="0.25">
      <c r="A59">
        <v>111</v>
      </c>
      <c r="B59">
        <v>1</v>
      </c>
      <c r="C59" t="s">
        <v>38</v>
      </c>
      <c r="D59">
        <f>VLOOKUP(A59,Sheet10!A:C,3,FALSE)</f>
        <v>3</v>
      </c>
      <c r="E59" s="4">
        <f>VLOOKUP(A59,'Pupil Info'!A:D,4,FALSE)</f>
        <v>1597</v>
      </c>
      <c r="F59" s="4">
        <f>VLOOKUP(A59,'Starting Point 2020'!A:AB,28,FALSE)</f>
        <v>13473781.25</v>
      </c>
      <c r="G59" s="4">
        <f>VLOOKUP(A59,'2% 2020'!A:AB,28,FALSE)</f>
        <v>13701105.25</v>
      </c>
      <c r="H59" s="4">
        <f t="shared" si="15"/>
        <v>227324</v>
      </c>
      <c r="I59" s="4">
        <f>VLOOKUP(A59,'2% with VPK 2020'!A:AB,28,FALSE)</f>
        <v>13701105.25</v>
      </c>
      <c r="J59" s="4">
        <f>VLOOKUP(A59,'Charter School Lease'!A:D,4,FALSE)</f>
        <v>0</v>
      </c>
      <c r="K59" s="4">
        <f>VLOOKUP(A59,'Integration Change'!H:K,4,FALSE)</f>
        <v>0</v>
      </c>
      <c r="L59" s="4">
        <f>VLOOKUP(A59,'Other SPED'!A:D,4,FALSE)</f>
        <v>0</v>
      </c>
      <c r="M59" s="4">
        <f>VLOOKUP(A59,'LTFM Change'!G:J,4,FALSE)</f>
        <v>0</v>
      </c>
      <c r="N59" s="4">
        <f>VLOOKUP(A59,QComp!I:N,6,FALSE)</f>
        <v>0</v>
      </c>
      <c r="O59" s="4">
        <f>VLOOKUP(A59,'Breakfast and Lunch'!A:D,4,FALSE)</f>
        <v>0</v>
      </c>
      <c r="P59" s="4">
        <f>VLOOKUP(A59,'Breakfast and Lunch'!A:E,5,FALSE)</f>
        <v>0</v>
      </c>
      <c r="Q59" s="4">
        <f>VLOOKUP(A59,'Integration Change'!A:D,4,FALSE)</f>
        <v>0</v>
      </c>
      <c r="R59" s="4">
        <f>VLOOKUP(A59,'LTFM Change'!A:C,3,FALSE)</f>
        <v>0</v>
      </c>
      <c r="S59" s="4">
        <f>VLOOKUP(A59,QComp!A:D,4,FALSE)</f>
        <v>0</v>
      </c>
      <c r="T59" s="4">
        <f t="shared" si="16"/>
        <v>0</v>
      </c>
      <c r="U59" s="4">
        <f>VLOOKUP(A59,'2020 SPED'!A:AF,32,FALSE)</f>
        <v>46367.345462936908</v>
      </c>
      <c r="V59" s="4">
        <f t="shared" si="13"/>
        <v>273691.34546293691</v>
      </c>
      <c r="W59" s="235">
        <f t="shared" si="17"/>
        <v>1.6871581613364845E-2</v>
      </c>
      <c r="Y59" s="4">
        <f>VLOOKUP(A59,'Pupil Info'!A:E,5,FALSE)</f>
        <v>1603</v>
      </c>
      <c r="Z59" s="4">
        <f>VLOOKUP(A59,'Starting Point 2021'!A:AB,28,FALSE)</f>
        <v>13564658</v>
      </c>
      <c r="AA59" s="4">
        <f>VLOOKUP(A59,'2% 2021'!A:AB,28,FALSE)</f>
        <v>14025847</v>
      </c>
      <c r="AB59" s="4">
        <f t="shared" si="18"/>
        <v>461189</v>
      </c>
      <c r="AC59" s="4">
        <f>VLOOKUP(A59,'2% with VPK 2021'!A:AB,28,FALSE)</f>
        <v>14025847</v>
      </c>
      <c r="AD59" s="4">
        <f>VLOOKUP(A59,'Charter School Lease'!A:E,5,FALSE)</f>
        <v>0</v>
      </c>
      <c r="AE59" s="4">
        <f>VLOOKUP(A59,'Integration Change'!H:L,5,FALSE)</f>
        <v>0</v>
      </c>
      <c r="AF59" s="4">
        <f>VLOOKUP(A59,'Other SPED'!A:D,4,FALSE)</f>
        <v>0</v>
      </c>
      <c r="AG59" s="4">
        <f>VLOOKUP(A59,QComp!I:R,10,FALSE)</f>
        <v>0</v>
      </c>
      <c r="AH59" s="4">
        <f>VLOOKUP(A59,'LTFM Change'!G:K,5,FALSE)</f>
        <v>0</v>
      </c>
      <c r="AI59" s="4">
        <f>VLOOKUP(A59,'Breakfast and Lunch'!A:E,5,FALSE)</f>
        <v>0</v>
      </c>
      <c r="AJ59" s="4">
        <f>VLOOKUP(A59,'Breakfast and Lunch'!A:D,4,FALSE)</f>
        <v>0</v>
      </c>
      <c r="AK59" s="4">
        <f>VLOOKUP(A59,'Integration Change'!A:E,5,FALSE)</f>
        <v>0</v>
      </c>
      <c r="AL59" s="4">
        <f>VLOOKUP(A59,'Safe School'!A:D,4,FALSE)</f>
        <v>183.05422746344993</v>
      </c>
      <c r="AM59" s="4">
        <f>VLOOKUP(A59,'LTFM Change'!A:D,4,FALSE)</f>
        <v>0</v>
      </c>
      <c r="AN59" s="4">
        <f>VLOOKUP(A59,QComp!A:E,5,FALSE)</f>
        <v>0</v>
      </c>
      <c r="AO59" s="4">
        <f t="shared" si="19"/>
        <v>183.05422746390104</v>
      </c>
      <c r="AP59" s="4">
        <f>VLOOKUP(A59,'2021 SPED'!A:AF,32,FALSE)</f>
        <v>148038.68829263328</v>
      </c>
      <c r="AQ59" s="5">
        <f t="shared" si="14"/>
        <v>609410.74252009718</v>
      </c>
      <c r="AR59" s="235">
        <f t="shared" si="20"/>
        <v>3.399930908689331E-2</v>
      </c>
    </row>
    <row r="60" spans="1:44" x14ac:dyDescent="0.25">
      <c r="A60">
        <v>112</v>
      </c>
      <c r="B60">
        <v>1</v>
      </c>
      <c r="C60" t="s">
        <v>39</v>
      </c>
      <c r="D60">
        <f>VLOOKUP(A60,Sheet10!A:C,3,FALSE)</f>
        <v>3</v>
      </c>
      <c r="E60" s="4">
        <f>VLOOKUP(A60,'Pupil Info'!A:D,4,FALSE)</f>
        <v>9875</v>
      </c>
      <c r="F60" s="4">
        <f>VLOOKUP(A60,'Starting Point 2020'!A:AB,28,FALSE)</f>
        <v>94022399.115586981</v>
      </c>
      <c r="G60" s="4">
        <f>VLOOKUP(A60,'2% 2020'!A:AB,28,FALSE)</f>
        <v>95417892.115586981</v>
      </c>
      <c r="H60" s="4">
        <f t="shared" si="15"/>
        <v>1395493</v>
      </c>
      <c r="I60" s="4">
        <f>VLOOKUP(A60,'2% with VPK 2020'!A:AB,28,FALSE)</f>
        <v>95417892.115586981</v>
      </c>
      <c r="J60" s="4">
        <f>VLOOKUP(A60,'Charter School Lease'!A:D,4,FALSE)</f>
        <v>0</v>
      </c>
      <c r="K60" s="4">
        <f>VLOOKUP(A60,'Integration Change'!H:K,4,FALSE)</f>
        <v>0</v>
      </c>
      <c r="L60" s="4">
        <f>VLOOKUP(A60,'Other SPED'!A:D,4,FALSE)</f>
        <v>0</v>
      </c>
      <c r="M60" s="4">
        <f>VLOOKUP(A60,'LTFM Change'!G:J,4,FALSE)</f>
        <v>0</v>
      </c>
      <c r="N60" s="4">
        <f>VLOOKUP(A60,QComp!I:N,6,FALSE)</f>
        <v>-7864.6487946000416</v>
      </c>
      <c r="O60" s="4">
        <f>VLOOKUP(A60,'Breakfast and Lunch'!A:D,4,FALSE)</f>
        <v>0</v>
      </c>
      <c r="P60" s="4">
        <f>VLOOKUP(A60,'Breakfast and Lunch'!A:E,5,FALSE)</f>
        <v>0</v>
      </c>
      <c r="Q60" s="4">
        <f>VLOOKUP(A60,'Integration Change'!A:D,4,FALSE)</f>
        <v>0</v>
      </c>
      <c r="R60" s="4">
        <f>VLOOKUP(A60,'LTFM Change'!A:C,3,FALSE)</f>
        <v>0</v>
      </c>
      <c r="S60" s="4">
        <f>VLOOKUP(A60,QComp!A:D,4,FALSE)</f>
        <v>7864.6487946000416</v>
      </c>
      <c r="T60" s="4">
        <f t="shared" si="16"/>
        <v>0</v>
      </c>
      <c r="U60" s="4">
        <f>VLOOKUP(A60,'2020 SPED'!A:AF,32,FALSE)</f>
        <v>272123.9030895289</v>
      </c>
      <c r="V60" s="4">
        <f t="shared" si="13"/>
        <v>1667616.9030895289</v>
      </c>
      <c r="W60" s="235">
        <f t="shared" si="17"/>
        <v>1.4842133503575489E-2</v>
      </c>
      <c r="Y60" s="4">
        <f>VLOOKUP(A60,'Pupil Info'!A:E,5,FALSE)</f>
        <v>9923</v>
      </c>
      <c r="Z60" s="4">
        <f>VLOOKUP(A60,'Starting Point 2021'!A:AB,28,FALSE)</f>
        <v>94804320.875263885</v>
      </c>
      <c r="AA60" s="4">
        <f>VLOOKUP(A60,'2% 2021'!A:AB,28,FALSE)</f>
        <v>97626946.903263882</v>
      </c>
      <c r="AB60" s="4">
        <f t="shared" si="18"/>
        <v>2822626.0279999971</v>
      </c>
      <c r="AC60" s="4">
        <f>VLOOKUP(A60,'2% with VPK 2021'!A:AB,28,FALSE)</f>
        <v>97626946.903263882</v>
      </c>
      <c r="AD60" s="4">
        <f>VLOOKUP(A60,'Charter School Lease'!A:E,5,FALSE)</f>
        <v>0</v>
      </c>
      <c r="AE60" s="4">
        <f>VLOOKUP(A60,'Integration Change'!H:L,5,FALSE)</f>
        <v>0</v>
      </c>
      <c r="AF60" s="4">
        <f>VLOOKUP(A60,'Other SPED'!A:D,4,FALSE)</f>
        <v>0</v>
      </c>
      <c r="AG60" s="4">
        <f>VLOOKUP(A60,QComp!I:R,10,FALSE)</f>
        <v>-7915.3438231286127</v>
      </c>
      <c r="AH60" s="4">
        <f>VLOOKUP(A60,'LTFM Change'!G:K,5,FALSE)</f>
        <v>0</v>
      </c>
      <c r="AI60" s="4">
        <f>VLOOKUP(A60,'Breakfast and Lunch'!A:E,5,FALSE)</f>
        <v>0</v>
      </c>
      <c r="AJ60" s="4">
        <f>VLOOKUP(A60,'Breakfast and Lunch'!A:D,4,FALSE)</f>
        <v>0</v>
      </c>
      <c r="AK60" s="4">
        <f>VLOOKUP(A60,'Integration Change'!A:E,5,FALSE)</f>
        <v>0</v>
      </c>
      <c r="AL60" s="4">
        <f>VLOOKUP(A60,'Safe School'!A:D,4,FALSE)</f>
        <v>1296.7430437444127</v>
      </c>
      <c r="AM60" s="4">
        <f>VLOOKUP(A60,'LTFM Change'!A:D,4,FALSE)</f>
        <v>0</v>
      </c>
      <c r="AN60" s="4">
        <f>VLOOKUP(A60,QComp!A:E,5,FALSE)</f>
        <v>7915.3438231286127</v>
      </c>
      <c r="AO60" s="4">
        <f t="shared" si="19"/>
        <v>1296.7430437505245</v>
      </c>
      <c r="AP60" s="4">
        <f>VLOOKUP(A60,'2021 SPED'!A:AF,32,FALSE)</f>
        <v>702729.54280732758</v>
      </c>
      <c r="AQ60" s="5">
        <f t="shared" si="14"/>
        <v>3526652.3138510752</v>
      </c>
      <c r="AR60" s="235">
        <f t="shared" si="20"/>
        <v>2.9773179132982639E-2</v>
      </c>
    </row>
    <row r="61" spans="1:44" x14ac:dyDescent="0.25">
      <c r="A61">
        <v>113</v>
      </c>
      <c r="B61">
        <v>1</v>
      </c>
      <c r="C61" t="s">
        <v>40</v>
      </c>
      <c r="D61">
        <f>VLOOKUP(A61,Sheet10!A:C,3,FALSE)</f>
        <v>6</v>
      </c>
      <c r="E61" s="4">
        <f>VLOOKUP(A61,'Pupil Info'!A:D,4,FALSE)</f>
        <v>746</v>
      </c>
      <c r="F61" s="4">
        <f>VLOOKUP(A61,'Starting Point 2020'!A:AB,28,FALSE)</f>
        <v>7314433.1298612002</v>
      </c>
      <c r="G61" s="4">
        <f>VLOOKUP(A61,'2% 2020'!A:AB,28,FALSE)</f>
        <v>7441593.1298612002</v>
      </c>
      <c r="H61" s="4">
        <f t="shared" si="15"/>
        <v>127160</v>
      </c>
      <c r="I61" s="4">
        <f>VLOOKUP(A61,'2% with VPK 2020'!A:AB,28,FALSE)</f>
        <v>7491870.1298612002</v>
      </c>
      <c r="J61" s="4">
        <f>VLOOKUP(A61,'Charter School Lease'!A:D,4,FALSE)</f>
        <v>0</v>
      </c>
      <c r="K61" s="4">
        <f>VLOOKUP(A61,'Integration Change'!H:K,4,FALSE)</f>
        <v>775.60895999999775</v>
      </c>
      <c r="L61" s="4">
        <f>VLOOKUP(A61,'Other SPED'!A:D,4,FALSE)</f>
        <v>13791.41</v>
      </c>
      <c r="M61" s="4">
        <f>VLOOKUP(A61,'LTFM Change'!G:J,4,FALSE)</f>
        <v>0</v>
      </c>
      <c r="N61" s="4">
        <f>VLOOKUP(A61,QComp!I:N,6,FALSE)</f>
        <v>0</v>
      </c>
      <c r="O61" s="4">
        <f>VLOOKUP(A61,'Breakfast and Lunch'!A:D,4,FALSE)</f>
        <v>340.02</v>
      </c>
      <c r="P61" s="4">
        <f>VLOOKUP(A61,'Breakfast and Lunch'!A:E,5,FALSE)</f>
        <v>887.85</v>
      </c>
      <c r="Q61" s="4">
        <f>VLOOKUP(A61,'Integration Change'!A:D,4,FALSE)</f>
        <v>332.40383999999904</v>
      </c>
      <c r="R61" s="4">
        <f>VLOOKUP(A61,'LTFM Change'!A:C,3,FALSE)</f>
        <v>3420</v>
      </c>
      <c r="S61" s="4">
        <f>VLOOKUP(A61,QComp!A:D,4,FALSE)</f>
        <v>0</v>
      </c>
      <c r="T61" s="4">
        <f t="shared" si="16"/>
        <v>69824.292799999006</v>
      </c>
      <c r="U61" s="4">
        <f>VLOOKUP(A61,'2020 SPED'!A:AF,32,FALSE)</f>
        <v>27349.808956972091</v>
      </c>
      <c r="V61" s="4">
        <f t="shared" si="13"/>
        <v>224334.1017569711</v>
      </c>
      <c r="W61" s="235">
        <f t="shared" si="17"/>
        <v>1.7384805868395848E-2</v>
      </c>
      <c r="Y61" s="4">
        <f>VLOOKUP(A61,'Pupil Info'!A:E,5,FALSE)</f>
        <v>747</v>
      </c>
      <c r="Z61" s="4">
        <f>VLOOKUP(A61,'Starting Point 2021'!A:AB,28,FALSE)</f>
        <v>7293047.7835960146</v>
      </c>
      <c r="AA61" s="4">
        <f>VLOOKUP(A61,'2% 2021'!A:AB,28,FALSE)</f>
        <v>7547089.4215960149</v>
      </c>
      <c r="AB61" s="4">
        <f t="shared" si="18"/>
        <v>254041.63800000027</v>
      </c>
      <c r="AC61" s="4">
        <f>VLOOKUP(A61,'2% with VPK 2021'!A:AB,28,FALSE)</f>
        <v>7604106.9895960148</v>
      </c>
      <c r="AD61" s="4">
        <f>VLOOKUP(A61,'Charter School Lease'!A:E,5,FALSE)</f>
        <v>0</v>
      </c>
      <c r="AE61" s="4">
        <f>VLOOKUP(A61,'Integration Change'!H:L,5,FALSE)</f>
        <v>790.43327999998291</v>
      </c>
      <c r="AF61" s="4">
        <f>VLOOKUP(A61,'Other SPED'!A:D,4,FALSE)</f>
        <v>13791.41</v>
      </c>
      <c r="AG61" s="4">
        <f>VLOOKUP(A61,QComp!I:R,10,FALSE)</f>
        <v>0</v>
      </c>
      <c r="AH61" s="4">
        <f>VLOOKUP(A61,'LTFM Change'!G:K,5,FALSE)</f>
        <v>0</v>
      </c>
      <c r="AI61" s="4">
        <f>VLOOKUP(A61,'Breakfast and Lunch'!A:E,5,FALSE)</f>
        <v>887.85</v>
      </c>
      <c r="AJ61" s="4">
        <f>VLOOKUP(A61,'Breakfast and Lunch'!A:D,4,FALSE)</f>
        <v>340.02</v>
      </c>
      <c r="AK61" s="4">
        <f>VLOOKUP(A61,'Integration Change'!A:E,5,FALSE)</f>
        <v>338.75711999999839</v>
      </c>
      <c r="AL61" s="4">
        <f>VLOOKUP(A61,'Safe School'!A:D,4,FALSE)</f>
        <v>162</v>
      </c>
      <c r="AM61" s="4">
        <f>VLOOKUP(A61,'LTFM Change'!A:D,4,FALSE)</f>
        <v>3420</v>
      </c>
      <c r="AN61" s="4">
        <f>VLOOKUP(A61,QComp!A:E,5,FALSE)</f>
        <v>0</v>
      </c>
      <c r="AO61" s="4">
        <f t="shared" si="19"/>
        <v>76748.03839999903</v>
      </c>
      <c r="AP61" s="4">
        <f>VLOOKUP(A61,'2021 SPED'!A:AF,32,FALSE)</f>
        <v>62213.92190825427</v>
      </c>
      <c r="AQ61" s="5">
        <f t="shared" si="14"/>
        <v>393003.59830825357</v>
      </c>
      <c r="AR61" s="235">
        <f t="shared" si="20"/>
        <v>3.483339826339913E-2</v>
      </c>
    </row>
    <row r="62" spans="1:44" x14ac:dyDescent="0.25">
      <c r="A62">
        <v>115</v>
      </c>
      <c r="B62">
        <v>1</v>
      </c>
      <c r="C62" t="s">
        <v>41</v>
      </c>
      <c r="D62">
        <f>VLOOKUP(A62,Sheet10!A:C,3,FALSE)</f>
        <v>5</v>
      </c>
      <c r="E62" s="4">
        <f>VLOOKUP(A62,'Pupil Info'!A:D,4,FALSE)</f>
        <v>1195</v>
      </c>
      <c r="F62" s="4">
        <f>VLOOKUP(A62,'Starting Point 2020'!A:AB,28,FALSE)</f>
        <v>13717125.75</v>
      </c>
      <c r="G62" s="4">
        <f>VLOOKUP(A62,'2% 2020'!A:AB,28,FALSE)</f>
        <v>13957855.75</v>
      </c>
      <c r="H62" s="4">
        <f t="shared" si="15"/>
        <v>240730</v>
      </c>
      <c r="I62" s="4">
        <f>VLOOKUP(A62,'2% with VPK 2020'!A:AB,28,FALSE)</f>
        <v>13957855.75</v>
      </c>
      <c r="J62" s="4">
        <f>VLOOKUP(A62,'Charter School Lease'!A:D,4,FALSE)</f>
        <v>0</v>
      </c>
      <c r="K62" s="4">
        <f>VLOOKUP(A62,'Integration Change'!H:K,4,FALSE)</f>
        <v>0</v>
      </c>
      <c r="L62" s="4">
        <f>VLOOKUP(A62,'Other SPED'!A:D,4,FALSE)</f>
        <v>0</v>
      </c>
      <c r="M62" s="4">
        <f>VLOOKUP(A62,'LTFM Change'!G:J,4,FALSE)</f>
        <v>0</v>
      </c>
      <c r="N62" s="4">
        <f>VLOOKUP(A62,QComp!I:N,6,FALSE)</f>
        <v>0</v>
      </c>
      <c r="O62" s="4">
        <f>VLOOKUP(A62,'Breakfast and Lunch'!A:D,4,FALSE)</f>
        <v>0</v>
      </c>
      <c r="P62" s="4">
        <f>VLOOKUP(A62,'Breakfast and Lunch'!A:E,5,FALSE)</f>
        <v>0</v>
      </c>
      <c r="Q62" s="4">
        <f>VLOOKUP(A62,'Integration Change'!A:D,4,FALSE)</f>
        <v>0</v>
      </c>
      <c r="R62" s="4">
        <f>VLOOKUP(A62,'LTFM Change'!A:C,3,FALSE)</f>
        <v>0</v>
      </c>
      <c r="S62" s="4">
        <f>VLOOKUP(A62,QComp!A:D,4,FALSE)</f>
        <v>0</v>
      </c>
      <c r="T62" s="4">
        <f t="shared" si="16"/>
        <v>0</v>
      </c>
      <c r="U62" s="4">
        <f>VLOOKUP(A62,'2020 SPED'!A:AF,32,FALSE)</f>
        <v>34869.987023161724</v>
      </c>
      <c r="V62" s="4">
        <f t="shared" si="13"/>
        <v>275599.98702316172</v>
      </c>
      <c r="W62" s="235">
        <f t="shared" si="17"/>
        <v>1.7549594892355639E-2</v>
      </c>
      <c r="Y62" s="4">
        <f>VLOOKUP(A62,'Pupil Info'!A:E,5,FALSE)</f>
        <v>1235</v>
      </c>
      <c r="Z62" s="4">
        <f>VLOOKUP(A62,'Starting Point 2021'!A:AB,28,FALSE)</f>
        <v>14169254.5</v>
      </c>
      <c r="AA62" s="4">
        <f>VLOOKUP(A62,'2% 2021'!A:AB,28,FALSE)</f>
        <v>14670121.5</v>
      </c>
      <c r="AB62" s="4">
        <f t="shared" si="18"/>
        <v>500867</v>
      </c>
      <c r="AC62" s="4">
        <f>VLOOKUP(A62,'2% with VPK 2021'!A:AB,28,FALSE)</f>
        <v>14670121.5</v>
      </c>
      <c r="AD62" s="4">
        <f>VLOOKUP(A62,'Charter School Lease'!A:E,5,FALSE)</f>
        <v>0</v>
      </c>
      <c r="AE62" s="4">
        <f>VLOOKUP(A62,'Integration Change'!H:L,5,FALSE)</f>
        <v>0</v>
      </c>
      <c r="AF62" s="4">
        <f>VLOOKUP(A62,'Other SPED'!A:D,4,FALSE)</f>
        <v>0</v>
      </c>
      <c r="AG62" s="4">
        <f>VLOOKUP(A62,QComp!I:R,10,FALSE)</f>
        <v>0</v>
      </c>
      <c r="AH62" s="4">
        <f>VLOOKUP(A62,'LTFM Change'!G:K,5,FALSE)</f>
        <v>0</v>
      </c>
      <c r="AI62" s="4">
        <f>VLOOKUP(A62,'Breakfast and Lunch'!A:E,5,FALSE)</f>
        <v>0</v>
      </c>
      <c r="AJ62" s="4">
        <f>VLOOKUP(A62,'Breakfast and Lunch'!A:D,4,FALSE)</f>
        <v>0</v>
      </c>
      <c r="AK62" s="4">
        <f>VLOOKUP(A62,'Integration Change'!A:E,5,FALSE)</f>
        <v>0</v>
      </c>
      <c r="AL62" s="4">
        <f>VLOOKUP(A62,'Safe School'!A:D,4,FALSE)</f>
        <v>122.54840803006664</v>
      </c>
      <c r="AM62" s="4">
        <f>VLOOKUP(A62,'LTFM Change'!A:D,4,FALSE)</f>
        <v>0</v>
      </c>
      <c r="AN62" s="4">
        <f>VLOOKUP(A62,QComp!A:E,5,FALSE)</f>
        <v>0</v>
      </c>
      <c r="AO62" s="4">
        <f t="shared" si="19"/>
        <v>122.54840802960098</v>
      </c>
      <c r="AP62" s="4">
        <f>VLOOKUP(A62,'2021 SPED'!A:AF,32,FALSE)</f>
        <v>84615.600013963412</v>
      </c>
      <c r="AQ62" s="5">
        <f t="shared" si="14"/>
        <v>585605.14842199301</v>
      </c>
      <c r="AR62" s="235">
        <f t="shared" si="20"/>
        <v>3.5348860449926987E-2</v>
      </c>
    </row>
    <row r="63" spans="1:44" x14ac:dyDescent="0.25">
      <c r="A63">
        <v>116</v>
      </c>
      <c r="B63">
        <v>1</v>
      </c>
      <c r="C63" t="s">
        <v>42</v>
      </c>
      <c r="D63">
        <f>VLOOKUP(A63,Sheet10!A:C,3,FALSE)</f>
        <v>6</v>
      </c>
      <c r="E63" s="4">
        <f>VLOOKUP(A63,'Pupil Info'!A:D,4,FALSE)</f>
        <v>1197</v>
      </c>
      <c r="F63" s="4">
        <f>VLOOKUP(A63,'Starting Point 2020'!A:AB,28,FALSE)</f>
        <v>10568295.25</v>
      </c>
      <c r="G63" s="4">
        <f>VLOOKUP(A63,'2% 2020'!A:AB,28,FALSE)</f>
        <v>10750038.25</v>
      </c>
      <c r="H63" s="4">
        <f t="shared" si="15"/>
        <v>181743</v>
      </c>
      <c r="I63" s="4">
        <f>VLOOKUP(A63,'2% with VPK 2020'!A:AB,28,FALSE)</f>
        <v>10750038.25</v>
      </c>
      <c r="J63" s="4">
        <f>VLOOKUP(A63,'Charter School Lease'!A:D,4,FALSE)</f>
        <v>0</v>
      </c>
      <c r="K63" s="4">
        <f>VLOOKUP(A63,'Integration Change'!H:K,4,FALSE)</f>
        <v>0</v>
      </c>
      <c r="L63" s="4">
        <f>VLOOKUP(A63,'Other SPED'!A:D,4,FALSE)</f>
        <v>0</v>
      </c>
      <c r="M63" s="4">
        <f>VLOOKUP(A63,'LTFM Change'!G:J,4,FALSE)</f>
        <v>0</v>
      </c>
      <c r="N63" s="4">
        <f>VLOOKUP(A63,QComp!I:N,6,FALSE)</f>
        <v>0</v>
      </c>
      <c r="O63" s="4">
        <f>VLOOKUP(A63,'Breakfast and Lunch'!A:D,4,FALSE)</f>
        <v>0</v>
      </c>
      <c r="P63" s="4">
        <f>VLOOKUP(A63,'Breakfast and Lunch'!A:E,5,FALSE)</f>
        <v>0</v>
      </c>
      <c r="Q63" s="4">
        <f>VLOOKUP(A63,'Integration Change'!A:D,4,FALSE)</f>
        <v>0</v>
      </c>
      <c r="R63" s="4">
        <f>VLOOKUP(A63,'LTFM Change'!A:C,3,FALSE)</f>
        <v>0</v>
      </c>
      <c r="S63" s="4">
        <f>VLOOKUP(A63,QComp!A:D,4,FALSE)</f>
        <v>0</v>
      </c>
      <c r="T63" s="4">
        <f t="shared" si="16"/>
        <v>0</v>
      </c>
      <c r="U63" s="4">
        <f>VLOOKUP(A63,'2020 SPED'!A:AF,32,FALSE)</f>
        <v>76420.328585313866</v>
      </c>
      <c r="V63" s="4">
        <f t="shared" si="13"/>
        <v>258163.32858531387</v>
      </c>
      <c r="W63" s="235">
        <f t="shared" si="17"/>
        <v>1.719700251561386E-2</v>
      </c>
      <c r="Y63" s="4">
        <f>VLOOKUP(A63,'Pupil Info'!A:E,5,FALSE)</f>
        <v>1228</v>
      </c>
      <c r="Z63" s="4">
        <f>VLOOKUP(A63,'Starting Point 2021'!A:AB,28,FALSE)</f>
        <v>10880496.25</v>
      </c>
      <c r="AA63" s="4">
        <f>VLOOKUP(A63,'2% 2021'!A:AB,28,FALSE)</f>
        <v>11258728.25</v>
      </c>
      <c r="AB63" s="4">
        <f t="shared" si="18"/>
        <v>378232</v>
      </c>
      <c r="AC63" s="4">
        <f>VLOOKUP(A63,'2% with VPK 2021'!A:AB,28,FALSE)</f>
        <v>11258728.25</v>
      </c>
      <c r="AD63" s="4">
        <f>VLOOKUP(A63,'Charter School Lease'!A:E,5,FALSE)</f>
        <v>0</v>
      </c>
      <c r="AE63" s="4">
        <f>VLOOKUP(A63,'Integration Change'!H:L,5,FALSE)</f>
        <v>0</v>
      </c>
      <c r="AF63" s="4">
        <f>VLOOKUP(A63,'Other SPED'!A:D,4,FALSE)</f>
        <v>0</v>
      </c>
      <c r="AG63" s="4">
        <f>VLOOKUP(A63,QComp!I:R,10,FALSE)</f>
        <v>0</v>
      </c>
      <c r="AH63" s="4">
        <f>VLOOKUP(A63,'LTFM Change'!G:K,5,FALSE)</f>
        <v>0</v>
      </c>
      <c r="AI63" s="4">
        <f>VLOOKUP(A63,'Breakfast and Lunch'!A:E,5,FALSE)</f>
        <v>0</v>
      </c>
      <c r="AJ63" s="4">
        <f>VLOOKUP(A63,'Breakfast and Lunch'!A:D,4,FALSE)</f>
        <v>0</v>
      </c>
      <c r="AK63" s="4">
        <f>VLOOKUP(A63,'Integration Change'!A:E,5,FALSE)</f>
        <v>0</v>
      </c>
      <c r="AL63" s="4">
        <f>VLOOKUP(A63,'Safe School'!A:D,4,FALSE)</f>
        <v>162.24403146325494</v>
      </c>
      <c r="AM63" s="4">
        <f>VLOOKUP(A63,'LTFM Change'!A:D,4,FALSE)</f>
        <v>0</v>
      </c>
      <c r="AN63" s="4">
        <f>VLOOKUP(A63,QComp!A:E,5,FALSE)</f>
        <v>0</v>
      </c>
      <c r="AO63" s="4">
        <f t="shared" si="19"/>
        <v>162.24403146281838</v>
      </c>
      <c r="AP63" s="4">
        <f>VLOOKUP(A63,'2021 SPED'!A:AF,32,FALSE)</f>
        <v>90088.50578604755</v>
      </c>
      <c r="AQ63" s="5">
        <f t="shared" si="14"/>
        <v>468482.74981751037</v>
      </c>
      <c r="AR63" s="235">
        <f t="shared" si="20"/>
        <v>3.4762385033678955E-2</v>
      </c>
    </row>
    <row r="64" spans="1:44" x14ac:dyDescent="0.25">
      <c r="A64">
        <v>118</v>
      </c>
      <c r="B64">
        <v>1</v>
      </c>
      <c r="C64" t="s">
        <v>43</v>
      </c>
      <c r="D64">
        <f>VLOOKUP(A64,Sheet10!A:C,3,FALSE)</f>
        <v>6</v>
      </c>
      <c r="E64" s="4">
        <f>VLOOKUP(A64,'Pupil Info'!A:D,4,FALSE)</f>
        <v>336</v>
      </c>
      <c r="F64" s="4">
        <f>VLOOKUP(A64,'Starting Point 2020'!A:AB,28,FALSE)</f>
        <v>4232115.0511747915</v>
      </c>
      <c r="G64" s="4">
        <f>VLOOKUP(A64,'2% 2020'!A:AB,28,FALSE)</f>
        <v>4301496.3511747913</v>
      </c>
      <c r="H64" s="4">
        <f t="shared" si="15"/>
        <v>69381.299999999814</v>
      </c>
      <c r="I64" s="4">
        <f>VLOOKUP(A64,'2% with VPK 2020'!A:AB,28,FALSE)</f>
        <v>4301496.3511747913</v>
      </c>
      <c r="J64" s="4">
        <f>VLOOKUP(A64,'Charter School Lease'!A:D,4,FALSE)</f>
        <v>0</v>
      </c>
      <c r="K64" s="4">
        <f>VLOOKUP(A64,'Integration Change'!H:K,4,FALSE)</f>
        <v>0</v>
      </c>
      <c r="L64" s="4">
        <f>VLOOKUP(A64,'Other SPED'!A:D,4,FALSE)</f>
        <v>0</v>
      </c>
      <c r="M64" s="4">
        <f>VLOOKUP(A64,'LTFM Change'!G:J,4,FALSE)</f>
        <v>0</v>
      </c>
      <c r="N64" s="4">
        <f>VLOOKUP(A64,QComp!I:N,6,FALSE)</f>
        <v>0</v>
      </c>
      <c r="O64" s="4">
        <f>VLOOKUP(A64,'Breakfast and Lunch'!A:D,4,FALSE)</f>
        <v>0</v>
      </c>
      <c r="P64" s="4">
        <f>VLOOKUP(A64,'Breakfast and Lunch'!A:E,5,FALSE)</f>
        <v>0</v>
      </c>
      <c r="Q64" s="4">
        <f>VLOOKUP(A64,'Integration Change'!A:D,4,FALSE)</f>
        <v>0</v>
      </c>
      <c r="R64" s="4">
        <f>VLOOKUP(A64,'LTFM Change'!A:C,3,FALSE)</f>
        <v>0</v>
      </c>
      <c r="S64" s="4">
        <f>VLOOKUP(A64,QComp!A:D,4,FALSE)</f>
        <v>0</v>
      </c>
      <c r="T64" s="4">
        <f t="shared" si="16"/>
        <v>0</v>
      </c>
      <c r="U64" s="4">
        <f>VLOOKUP(A64,'2020 SPED'!A:AF,32,FALSE)</f>
        <v>60548.664751312346</v>
      </c>
      <c r="V64" s="4">
        <f t="shared" si="13"/>
        <v>129929.96475131216</v>
      </c>
      <c r="W64" s="235">
        <f t="shared" si="17"/>
        <v>1.6394001382533368E-2</v>
      </c>
      <c r="Y64" s="4">
        <f>VLOOKUP(A64,'Pupil Info'!A:E,5,FALSE)</f>
        <v>335</v>
      </c>
      <c r="Z64" s="4">
        <f>VLOOKUP(A64,'Starting Point 2021'!A:AB,28,FALSE)</f>
        <v>4330520.2246335316</v>
      </c>
      <c r="AA64" s="4">
        <f>VLOOKUP(A64,'2% 2021'!A:AB,28,FALSE)</f>
        <v>4483581.476633531</v>
      </c>
      <c r="AB64" s="4">
        <f t="shared" si="18"/>
        <v>153061.2519999994</v>
      </c>
      <c r="AC64" s="4">
        <f>VLOOKUP(A64,'2% with VPK 2021'!A:AB,28,FALSE)</f>
        <v>4483581.476633531</v>
      </c>
      <c r="AD64" s="4">
        <f>VLOOKUP(A64,'Charter School Lease'!A:E,5,FALSE)</f>
        <v>0</v>
      </c>
      <c r="AE64" s="4">
        <f>VLOOKUP(A64,'Integration Change'!H:L,5,FALSE)</f>
        <v>0</v>
      </c>
      <c r="AF64" s="4">
        <f>VLOOKUP(A64,'Other SPED'!A:D,4,FALSE)</f>
        <v>0</v>
      </c>
      <c r="AG64" s="4">
        <f>VLOOKUP(A64,QComp!I:R,10,FALSE)</f>
        <v>0</v>
      </c>
      <c r="AH64" s="4">
        <f>VLOOKUP(A64,'LTFM Change'!G:K,5,FALSE)</f>
        <v>0</v>
      </c>
      <c r="AI64" s="4">
        <f>VLOOKUP(A64,'Breakfast and Lunch'!A:E,5,FALSE)</f>
        <v>0</v>
      </c>
      <c r="AJ64" s="4">
        <f>VLOOKUP(A64,'Breakfast and Lunch'!A:D,4,FALSE)</f>
        <v>0</v>
      </c>
      <c r="AK64" s="4">
        <f>VLOOKUP(A64,'Integration Change'!A:E,5,FALSE)</f>
        <v>0</v>
      </c>
      <c r="AL64" s="4">
        <f>VLOOKUP(A64,'Safe School'!A:D,4,FALSE)</f>
        <v>0</v>
      </c>
      <c r="AM64" s="4">
        <f>VLOOKUP(A64,'LTFM Change'!A:D,4,FALSE)</f>
        <v>0</v>
      </c>
      <c r="AN64" s="4">
        <f>VLOOKUP(A64,QComp!A:E,5,FALSE)</f>
        <v>0</v>
      </c>
      <c r="AO64" s="4">
        <f t="shared" si="19"/>
        <v>0</v>
      </c>
      <c r="AP64" s="4">
        <f>VLOOKUP(A64,'2021 SPED'!A:AF,32,FALSE)</f>
        <v>120154.86221952236</v>
      </c>
      <c r="AQ64" s="5">
        <f t="shared" si="14"/>
        <v>273216.11421952175</v>
      </c>
      <c r="AR64" s="235">
        <f t="shared" si="20"/>
        <v>3.5344772466211524E-2</v>
      </c>
    </row>
    <row r="65" spans="1:44" x14ac:dyDescent="0.25">
      <c r="A65">
        <v>129</v>
      </c>
      <c r="B65">
        <v>1</v>
      </c>
      <c r="C65" t="s">
        <v>44</v>
      </c>
      <c r="D65">
        <f>VLOOKUP(A65,Sheet10!A:C,3,FALSE)</f>
        <v>5</v>
      </c>
      <c r="E65" s="4">
        <f>VLOOKUP(A65,'Pupil Info'!A:D,4,FALSE)</f>
        <v>1554</v>
      </c>
      <c r="F65" s="4">
        <f>VLOOKUP(A65,'Starting Point 2020'!A:AB,28,FALSE)</f>
        <v>14474069</v>
      </c>
      <c r="G65" s="4">
        <f>VLOOKUP(A65,'2% 2020'!A:AB,28,FALSE)</f>
        <v>14714038</v>
      </c>
      <c r="H65" s="4">
        <f t="shared" si="15"/>
        <v>239969</v>
      </c>
      <c r="I65" s="4">
        <f>VLOOKUP(A65,'2% with VPK 2020'!A:AB,28,FALSE)</f>
        <v>14714038</v>
      </c>
      <c r="J65" s="4">
        <f>VLOOKUP(A65,'Charter School Lease'!A:D,4,FALSE)</f>
        <v>0</v>
      </c>
      <c r="K65" s="4">
        <f>VLOOKUP(A65,'Integration Change'!H:K,4,FALSE)</f>
        <v>0</v>
      </c>
      <c r="L65" s="4">
        <f>VLOOKUP(A65,'Other SPED'!A:D,4,FALSE)</f>
        <v>0</v>
      </c>
      <c r="M65" s="4">
        <f>VLOOKUP(A65,'LTFM Change'!G:J,4,FALSE)</f>
        <v>0</v>
      </c>
      <c r="N65" s="4">
        <f>VLOOKUP(A65,QComp!I:N,6,FALSE)</f>
        <v>0</v>
      </c>
      <c r="O65" s="4">
        <f>VLOOKUP(A65,'Breakfast and Lunch'!A:D,4,FALSE)</f>
        <v>0</v>
      </c>
      <c r="P65" s="4">
        <f>VLOOKUP(A65,'Breakfast and Lunch'!A:E,5,FALSE)</f>
        <v>0</v>
      </c>
      <c r="Q65" s="4">
        <f>VLOOKUP(A65,'Integration Change'!A:D,4,FALSE)</f>
        <v>0</v>
      </c>
      <c r="R65" s="4">
        <f>VLOOKUP(A65,'LTFM Change'!A:C,3,FALSE)</f>
        <v>0</v>
      </c>
      <c r="S65" s="4">
        <f>VLOOKUP(A65,QComp!A:D,4,FALSE)</f>
        <v>0</v>
      </c>
      <c r="T65" s="4">
        <f t="shared" si="16"/>
        <v>0</v>
      </c>
      <c r="U65" s="4">
        <f>VLOOKUP(A65,'2020 SPED'!A:AF,32,FALSE)</f>
        <v>30173.619017730933</v>
      </c>
      <c r="V65" s="4">
        <f t="shared" si="13"/>
        <v>270142.61901773093</v>
      </c>
      <c r="W65" s="235">
        <f t="shared" si="17"/>
        <v>1.6579235597121999E-2</v>
      </c>
      <c r="Y65" s="4">
        <f>VLOOKUP(A65,'Pupil Info'!A:E,5,FALSE)</f>
        <v>1642</v>
      </c>
      <c r="Z65" s="4">
        <f>VLOOKUP(A65,'Starting Point 2021'!A:AB,28,FALSE)</f>
        <v>15258561.25</v>
      </c>
      <c r="AA65" s="4">
        <f>VLOOKUP(A65,'2% 2021'!A:AB,28,FALSE)</f>
        <v>15771700.25</v>
      </c>
      <c r="AB65" s="4">
        <f t="shared" si="18"/>
        <v>513139</v>
      </c>
      <c r="AC65" s="4">
        <f>VLOOKUP(A65,'2% with VPK 2021'!A:AB,28,FALSE)</f>
        <v>15771700.25</v>
      </c>
      <c r="AD65" s="4">
        <f>VLOOKUP(A65,'Charter School Lease'!A:E,5,FALSE)</f>
        <v>0</v>
      </c>
      <c r="AE65" s="4">
        <f>VLOOKUP(A65,'Integration Change'!H:L,5,FALSE)</f>
        <v>0</v>
      </c>
      <c r="AF65" s="4">
        <f>VLOOKUP(A65,'Other SPED'!A:D,4,FALSE)</f>
        <v>0</v>
      </c>
      <c r="AG65" s="4">
        <f>VLOOKUP(A65,QComp!I:R,10,FALSE)</f>
        <v>0</v>
      </c>
      <c r="AH65" s="4">
        <f>VLOOKUP(A65,'LTFM Change'!G:K,5,FALSE)</f>
        <v>0</v>
      </c>
      <c r="AI65" s="4">
        <f>VLOOKUP(A65,'Breakfast and Lunch'!A:E,5,FALSE)</f>
        <v>0</v>
      </c>
      <c r="AJ65" s="4">
        <f>VLOOKUP(A65,'Breakfast and Lunch'!A:D,4,FALSE)</f>
        <v>0</v>
      </c>
      <c r="AK65" s="4">
        <f>VLOOKUP(A65,'Integration Change'!A:E,5,FALSE)</f>
        <v>0</v>
      </c>
      <c r="AL65" s="4">
        <f>VLOOKUP(A65,'Safe School'!A:D,4,FALSE)</f>
        <v>87.747189802750654</v>
      </c>
      <c r="AM65" s="4">
        <f>VLOOKUP(A65,'LTFM Change'!A:D,4,FALSE)</f>
        <v>0</v>
      </c>
      <c r="AN65" s="4">
        <f>VLOOKUP(A65,QComp!A:E,5,FALSE)</f>
        <v>0</v>
      </c>
      <c r="AO65" s="4">
        <f t="shared" si="19"/>
        <v>87.747189803048968</v>
      </c>
      <c r="AP65" s="4">
        <f>VLOOKUP(A65,'2021 SPED'!A:AF,32,FALSE)</f>
        <v>80372.334009936545</v>
      </c>
      <c r="AQ65" s="5">
        <f t="shared" si="14"/>
        <v>593599.08119973959</v>
      </c>
      <c r="AR65" s="235">
        <f t="shared" si="20"/>
        <v>3.3629579590932927E-2</v>
      </c>
    </row>
    <row r="66" spans="1:44" x14ac:dyDescent="0.25">
      <c r="A66">
        <v>138</v>
      </c>
      <c r="B66">
        <v>1</v>
      </c>
      <c r="C66" t="s">
        <v>45</v>
      </c>
      <c r="D66">
        <f>VLOOKUP(A66,Sheet10!A:C,3,FALSE)</f>
        <v>4</v>
      </c>
      <c r="E66" s="4">
        <f>VLOOKUP(A66,'Pupil Info'!A:D,4,FALSE)</f>
        <v>2729</v>
      </c>
      <c r="F66" s="4">
        <f>VLOOKUP(A66,'Starting Point 2020'!A:AB,28,FALSE)</f>
        <v>23765011.66760825</v>
      </c>
      <c r="G66" s="4">
        <f>VLOOKUP(A66,'2% 2020'!A:AB,28,FALSE)</f>
        <v>24165010.66760825</v>
      </c>
      <c r="H66" s="4">
        <f t="shared" si="15"/>
        <v>399999</v>
      </c>
      <c r="I66" s="4">
        <f>VLOOKUP(A66,'2% with VPK 2020'!A:AB,28,FALSE)</f>
        <v>24165010.66760825</v>
      </c>
      <c r="J66" s="4">
        <f>VLOOKUP(A66,'Charter School Lease'!A:D,4,FALSE)</f>
        <v>0</v>
      </c>
      <c r="K66" s="4">
        <f>VLOOKUP(A66,'Integration Change'!H:K,4,FALSE)</f>
        <v>0</v>
      </c>
      <c r="L66" s="4">
        <f>VLOOKUP(A66,'Other SPED'!A:D,4,FALSE)</f>
        <v>0</v>
      </c>
      <c r="M66" s="4">
        <f>VLOOKUP(A66,'LTFM Change'!G:J,4,FALSE)</f>
        <v>0</v>
      </c>
      <c r="N66" s="4">
        <f>VLOOKUP(A66,QComp!I:N,6,FALSE)</f>
        <v>-2185.2025493999827</v>
      </c>
      <c r="O66" s="4">
        <f>VLOOKUP(A66,'Breakfast and Lunch'!A:D,4,FALSE)</f>
        <v>0</v>
      </c>
      <c r="P66" s="4">
        <f>VLOOKUP(A66,'Breakfast and Lunch'!A:E,5,FALSE)</f>
        <v>0</v>
      </c>
      <c r="Q66" s="4">
        <f>VLOOKUP(A66,'Integration Change'!A:D,4,FALSE)</f>
        <v>0</v>
      </c>
      <c r="R66" s="4">
        <f>VLOOKUP(A66,'LTFM Change'!A:C,3,FALSE)</f>
        <v>0</v>
      </c>
      <c r="S66" s="4">
        <f>VLOOKUP(A66,QComp!A:D,4,FALSE)</f>
        <v>2185.2025493999827</v>
      </c>
      <c r="T66" s="4">
        <f t="shared" si="16"/>
        <v>0</v>
      </c>
      <c r="U66" s="4">
        <f>VLOOKUP(A66,'2020 SPED'!A:AF,32,FALSE)</f>
        <v>85603.204342681449</v>
      </c>
      <c r="V66" s="4">
        <f t="shared" si="13"/>
        <v>485602.20434268145</v>
      </c>
      <c r="W66" s="235">
        <f t="shared" si="17"/>
        <v>1.6831424515780874E-2</v>
      </c>
      <c r="Y66" s="4">
        <f>VLOOKUP(A66,'Pupil Info'!A:E,5,FALSE)</f>
        <v>2705</v>
      </c>
      <c r="Z66" s="4">
        <f>VLOOKUP(A66,'Starting Point 2021'!A:AB,28,FALSE)</f>
        <v>23555556.904344629</v>
      </c>
      <c r="AA66" s="4">
        <f>VLOOKUP(A66,'2% 2021'!A:AB,28,FALSE)</f>
        <v>24352666.076344628</v>
      </c>
      <c r="AB66" s="4">
        <f t="shared" si="18"/>
        <v>797109.17199999839</v>
      </c>
      <c r="AC66" s="4">
        <f>VLOOKUP(A66,'2% with VPK 2021'!A:AB,28,FALSE)</f>
        <v>24352666.076344628</v>
      </c>
      <c r="AD66" s="4">
        <f>VLOOKUP(A66,'Charter School Lease'!A:E,5,FALSE)</f>
        <v>0</v>
      </c>
      <c r="AE66" s="4">
        <f>VLOOKUP(A66,'Integration Change'!H:L,5,FALSE)</f>
        <v>0</v>
      </c>
      <c r="AF66" s="4">
        <f>VLOOKUP(A66,'Other SPED'!A:D,4,FALSE)</f>
        <v>0</v>
      </c>
      <c r="AG66" s="4">
        <f>VLOOKUP(A66,QComp!I:R,10,FALSE)</f>
        <v>-2155.5480597330024</v>
      </c>
      <c r="AH66" s="4">
        <f>VLOOKUP(A66,'LTFM Change'!G:K,5,FALSE)</f>
        <v>0</v>
      </c>
      <c r="AI66" s="4">
        <f>VLOOKUP(A66,'Breakfast and Lunch'!A:E,5,FALSE)</f>
        <v>0</v>
      </c>
      <c r="AJ66" s="4">
        <f>VLOOKUP(A66,'Breakfast and Lunch'!A:D,4,FALSE)</f>
        <v>0</v>
      </c>
      <c r="AK66" s="4">
        <f>VLOOKUP(A66,'Integration Change'!A:E,5,FALSE)</f>
        <v>0</v>
      </c>
      <c r="AL66" s="4">
        <f>VLOOKUP(A66,'Safe School'!A:D,4,FALSE)</f>
        <v>272.69143436325248</v>
      </c>
      <c r="AM66" s="4">
        <f>VLOOKUP(A66,'LTFM Change'!A:D,4,FALSE)</f>
        <v>0</v>
      </c>
      <c r="AN66" s="4">
        <f>VLOOKUP(A66,QComp!A:E,5,FALSE)</f>
        <v>2155.5480597330024</v>
      </c>
      <c r="AO66" s="4">
        <f t="shared" si="19"/>
        <v>272.69143436476588</v>
      </c>
      <c r="AP66" s="4">
        <f>VLOOKUP(A66,'2021 SPED'!A:AF,32,FALSE)</f>
        <v>228275.23749117367</v>
      </c>
      <c r="AQ66" s="5">
        <f t="shared" si="14"/>
        <v>1025657.1009255368</v>
      </c>
      <c r="AR66" s="235">
        <f t="shared" si="20"/>
        <v>3.3839538383105605E-2</v>
      </c>
    </row>
    <row r="67" spans="1:44" x14ac:dyDescent="0.25">
      <c r="A67">
        <v>139</v>
      </c>
      <c r="B67">
        <v>1</v>
      </c>
      <c r="C67" t="s">
        <v>46</v>
      </c>
      <c r="D67">
        <f>VLOOKUP(A67,Sheet10!A:C,3,FALSE)</f>
        <v>6</v>
      </c>
      <c r="E67" s="4">
        <f>VLOOKUP(A67,'Pupil Info'!A:D,4,FALSE)</f>
        <v>837</v>
      </c>
      <c r="F67" s="4">
        <f>VLOOKUP(A67,'Starting Point 2020'!A:AB,28,FALSE)</f>
        <v>8050725.5</v>
      </c>
      <c r="G67" s="4">
        <f>VLOOKUP(A67,'2% 2020'!A:AB,28,FALSE)</f>
        <v>8175031.5</v>
      </c>
      <c r="H67" s="4">
        <f t="shared" si="15"/>
        <v>124306</v>
      </c>
      <c r="I67" s="4">
        <f>VLOOKUP(A67,'2% with VPK 2020'!A:AB,28,FALSE)</f>
        <v>8175031.5</v>
      </c>
      <c r="J67" s="4">
        <f>VLOOKUP(A67,'Charter School Lease'!A:D,4,FALSE)</f>
        <v>0</v>
      </c>
      <c r="K67" s="4">
        <f>VLOOKUP(A67,'Integration Change'!H:K,4,FALSE)</f>
        <v>0</v>
      </c>
      <c r="L67" s="4">
        <f>VLOOKUP(A67,'Other SPED'!A:D,4,FALSE)</f>
        <v>0</v>
      </c>
      <c r="M67" s="4">
        <f>VLOOKUP(A67,'LTFM Change'!G:J,4,FALSE)</f>
        <v>0</v>
      </c>
      <c r="N67" s="4">
        <f>VLOOKUP(A67,QComp!I:N,6,FALSE)</f>
        <v>-660.54392752722197</v>
      </c>
      <c r="O67" s="4">
        <f>VLOOKUP(A67,'Breakfast and Lunch'!A:D,4,FALSE)</f>
        <v>0</v>
      </c>
      <c r="P67" s="4">
        <f>VLOOKUP(A67,'Breakfast and Lunch'!A:E,5,FALSE)</f>
        <v>0</v>
      </c>
      <c r="Q67" s="4">
        <f>VLOOKUP(A67,'Integration Change'!A:D,4,FALSE)</f>
        <v>0</v>
      </c>
      <c r="R67" s="4">
        <f>VLOOKUP(A67,'LTFM Change'!A:C,3,FALSE)</f>
        <v>0</v>
      </c>
      <c r="S67" s="4">
        <f>VLOOKUP(A67,QComp!A:D,4,FALSE)</f>
        <v>660.54392752722197</v>
      </c>
      <c r="T67" s="4">
        <f t="shared" si="16"/>
        <v>0</v>
      </c>
      <c r="U67" s="4">
        <f>VLOOKUP(A67,'2020 SPED'!A:AF,32,FALSE)</f>
        <v>22445.723282039282</v>
      </c>
      <c r="V67" s="4">
        <f t="shared" si="13"/>
        <v>146751.72328203928</v>
      </c>
      <c r="W67" s="235">
        <f t="shared" si="17"/>
        <v>1.5440347581096884E-2</v>
      </c>
      <c r="Y67" s="4">
        <f>VLOOKUP(A67,'Pupil Info'!A:E,5,FALSE)</f>
        <v>832</v>
      </c>
      <c r="Z67" s="4">
        <f>VLOOKUP(A67,'Starting Point 2021'!A:AB,28,FALSE)</f>
        <v>8008564.25</v>
      </c>
      <c r="AA67" s="4">
        <f>VLOOKUP(A67,'2% 2021'!A:AB,28,FALSE)</f>
        <v>8258094.25</v>
      </c>
      <c r="AB67" s="4">
        <f t="shared" si="18"/>
        <v>249530</v>
      </c>
      <c r="AC67" s="4">
        <f>VLOOKUP(A67,'2% with VPK 2021'!A:AB,28,FALSE)</f>
        <v>8258094.25</v>
      </c>
      <c r="AD67" s="4">
        <f>VLOOKUP(A67,'Charter School Lease'!A:E,5,FALSE)</f>
        <v>0</v>
      </c>
      <c r="AE67" s="4">
        <f>VLOOKUP(A67,'Integration Change'!H:L,5,FALSE)</f>
        <v>0</v>
      </c>
      <c r="AF67" s="4">
        <f>VLOOKUP(A67,'Other SPED'!A:D,4,FALSE)</f>
        <v>0</v>
      </c>
      <c r="AG67" s="4">
        <f>VLOOKUP(A67,QComp!I:R,10,FALSE)</f>
        <v>-665.54270129653742</v>
      </c>
      <c r="AH67" s="4">
        <f>VLOOKUP(A67,'LTFM Change'!G:K,5,FALSE)</f>
        <v>0</v>
      </c>
      <c r="AI67" s="4">
        <f>VLOOKUP(A67,'Breakfast and Lunch'!A:E,5,FALSE)</f>
        <v>0</v>
      </c>
      <c r="AJ67" s="4">
        <f>VLOOKUP(A67,'Breakfast and Lunch'!A:D,4,FALSE)</f>
        <v>0</v>
      </c>
      <c r="AK67" s="4">
        <f>VLOOKUP(A67,'Integration Change'!A:E,5,FALSE)</f>
        <v>0</v>
      </c>
      <c r="AL67" s="4">
        <f>VLOOKUP(A67,'Safe School'!A:D,4,FALSE)</f>
        <v>74.570311066268914</v>
      </c>
      <c r="AM67" s="4">
        <f>VLOOKUP(A67,'LTFM Change'!A:D,4,FALSE)</f>
        <v>0</v>
      </c>
      <c r="AN67" s="4">
        <f>VLOOKUP(A67,QComp!A:E,5,FALSE)</f>
        <v>665.54270129653742</v>
      </c>
      <c r="AO67" s="4">
        <f t="shared" si="19"/>
        <v>74.570311066694558</v>
      </c>
      <c r="AP67" s="4">
        <f>VLOOKUP(A67,'2021 SPED'!A:AF,32,FALSE)</f>
        <v>65913.937831115909</v>
      </c>
      <c r="AQ67" s="5">
        <f t="shared" si="14"/>
        <v>315518.5081421826</v>
      </c>
      <c r="AR67" s="235">
        <f t="shared" si="20"/>
        <v>3.1157894500253275E-2</v>
      </c>
    </row>
    <row r="68" spans="1:44" x14ac:dyDescent="0.25">
      <c r="A68">
        <v>146</v>
      </c>
      <c r="B68">
        <v>1</v>
      </c>
      <c r="C68" t="s">
        <v>47</v>
      </c>
      <c r="D68">
        <f>VLOOKUP(A68,Sheet10!A:C,3,FALSE)</f>
        <v>6</v>
      </c>
      <c r="E68" s="4">
        <f>VLOOKUP(A68,'Pupil Info'!A:D,4,FALSE)</f>
        <v>878</v>
      </c>
      <c r="F68" s="4">
        <f>VLOOKUP(A68,'Starting Point 2020'!A:AB,28,FALSE)</f>
        <v>7737252.5</v>
      </c>
      <c r="G68" s="4">
        <f>VLOOKUP(A68,'2% 2020'!A:AB,28,FALSE)</f>
        <v>7865072.5</v>
      </c>
      <c r="H68" s="4">
        <f t="shared" si="15"/>
        <v>127820</v>
      </c>
      <c r="I68" s="4">
        <f>VLOOKUP(A68,'2% with VPK 2020'!A:AB,28,FALSE)</f>
        <v>7865072.5</v>
      </c>
      <c r="J68" s="4">
        <f>VLOOKUP(A68,'Charter School Lease'!A:D,4,FALSE)</f>
        <v>0</v>
      </c>
      <c r="K68" s="4">
        <f>VLOOKUP(A68,'Integration Change'!H:K,4,FALSE)</f>
        <v>0</v>
      </c>
      <c r="L68" s="4">
        <f>VLOOKUP(A68,'Other SPED'!A:D,4,FALSE)</f>
        <v>0</v>
      </c>
      <c r="M68" s="4">
        <f>VLOOKUP(A68,'LTFM Change'!G:J,4,FALSE)</f>
        <v>0</v>
      </c>
      <c r="N68" s="4">
        <f>VLOOKUP(A68,QComp!I:N,6,FALSE)</f>
        <v>0</v>
      </c>
      <c r="O68" s="4">
        <f>VLOOKUP(A68,'Breakfast and Lunch'!A:D,4,FALSE)</f>
        <v>0</v>
      </c>
      <c r="P68" s="4">
        <f>VLOOKUP(A68,'Breakfast and Lunch'!A:E,5,FALSE)</f>
        <v>0</v>
      </c>
      <c r="Q68" s="4">
        <f>VLOOKUP(A68,'Integration Change'!A:D,4,FALSE)</f>
        <v>0</v>
      </c>
      <c r="R68" s="4">
        <f>VLOOKUP(A68,'LTFM Change'!A:C,3,FALSE)</f>
        <v>0</v>
      </c>
      <c r="S68" s="4">
        <f>VLOOKUP(A68,QComp!A:D,4,FALSE)</f>
        <v>0</v>
      </c>
      <c r="T68" s="4">
        <f t="shared" si="16"/>
        <v>0</v>
      </c>
      <c r="U68" s="4">
        <f>VLOOKUP(A68,'2020 SPED'!A:AF,32,FALSE)</f>
        <v>14944.570857785875</v>
      </c>
      <c r="V68" s="4">
        <f t="shared" si="13"/>
        <v>142764.57085778587</v>
      </c>
      <c r="W68" s="235">
        <f t="shared" si="17"/>
        <v>1.6520076086440245E-2</v>
      </c>
      <c r="Y68" s="4">
        <f>VLOOKUP(A68,'Pupil Info'!A:E,5,FALSE)</f>
        <v>903</v>
      </c>
      <c r="Z68" s="4">
        <f>VLOOKUP(A68,'Starting Point 2021'!A:AB,28,FALSE)</f>
        <v>7956727</v>
      </c>
      <c r="AA68" s="4">
        <f>VLOOKUP(A68,'2% 2021'!A:AB,28,FALSE)</f>
        <v>8222208</v>
      </c>
      <c r="AB68" s="4">
        <f t="shared" si="18"/>
        <v>265481</v>
      </c>
      <c r="AC68" s="4">
        <f>VLOOKUP(A68,'2% with VPK 2021'!A:AB,28,FALSE)</f>
        <v>8222208</v>
      </c>
      <c r="AD68" s="4">
        <f>VLOOKUP(A68,'Charter School Lease'!A:E,5,FALSE)</f>
        <v>0</v>
      </c>
      <c r="AE68" s="4">
        <f>VLOOKUP(A68,'Integration Change'!H:L,5,FALSE)</f>
        <v>0</v>
      </c>
      <c r="AF68" s="4">
        <f>VLOOKUP(A68,'Other SPED'!A:D,4,FALSE)</f>
        <v>0</v>
      </c>
      <c r="AG68" s="4">
        <f>VLOOKUP(A68,QComp!I:R,10,FALSE)</f>
        <v>0</v>
      </c>
      <c r="AH68" s="4">
        <f>VLOOKUP(A68,'LTFM Change'!G:K,5,FALSE)</f>
        <v>0</v>
      </c>
      <c r="AI68" s="4">
        <f>VLOOKUP(A68,'Breakfast and Lunch'!A:E,5,FALSE)</f>
        <v>0</v>
      </c>
      <c r="AJ68" s="4">
        <f>VLOOKUP(A68,'Breakfast and Lunch'!A:D,4,FALSE)</f>
        <v>0</v>
      </c>
      <c r="AK68" s="4">
        <f>VLOOKUP(A68,'Integration Change'!A:E,5,FALSE)</f>
        <v>0</v>
      </c>
      <c r="AL68" s="4">
        <f>VLOOKUP(A68,'Safe School'!A:D,4,FALSE)</f>
        <v>86.179792024733615</v>
      </c>
      <c r="AM68" s="4">
        <f>VLOOKUP(A68,'LTFM Change'!A:D,4,FALSE)</f>
        <v>0</v>
      </c>
      <c r="AN68" s="4">
        <f>VLOOKUP(A68,QComp!A:E,5,FALSE)</f>
        <v>0</v>
      </c>
      <c r="AO68" s="4">
        <f t="shared" si="19"/>
        <v>86.179792025126517</v>
      </c>
      <c r="AP68" s="4">
        <f>VLOOKUP(A68,'2021 SPED'!A:AF,32,FALSE)</f>
        <v>37556.86983862333</v>
      </c>
      <c r="AQ68" s="5">
        <f t="shared" si="14"/>
        <v>303124.04963064846</v>
      </c>
      <c r="AR68" s="235">
        <f t="shared" si="20"/>
        <v>3.3365603721228591E-2</v>
      </c>
    </row>
    <row r="69" spans="1:44" x14ac:dyDescent="0.25">
      <c r="A69">
        <v>150</v>
      </c>
      <c r="B69">
        <v>1</v>
      </c>
      <c r="C69" t="s">
        <v>48</v>
      </c>
      <c r="D69">
        <f>VLOOKUP(A69,Sheet10!A:C,3,FALSE)</f>
        <v>6</v>
      </c>
      <c r="E69" s="4">
        <f>VLOOKUP(A69,'Pupil Info'!A:D,4,FALSE)</f>
        <v>1005</v>
      </c>
      <c r="F69" s="4">
        <f>VLOOKUP(A69,'Starting Point 2020'!A:AB,28,FALSE)</f>
        <v>8438326.75</v>
      </c>
      <c r="G69" s="4">
        <f>VLOOKUP(A69,'2% 2020'!A:AB,28,FALSE)</f>
        <v>8581524.75</v>
      </c>
      <c r="H69" s="4">
        <f t="shared" si="15"/>
        <v>143198</v>
      </c>
      <c r="I69" s="4">
        <f>VLOOKUP(A69,'2% with VPK 2020'!A:AB,28,FALSE)</f>
        <v>8581524.75</v>
      </c>
      <c r="J69" s="4">
        <f>VLOOKUP(A69,'Charter School Lease'!A:D,4,FALSE)</f>
        <v>0</v>
      </c>
      <c r="K69" s="4">
        <f>VLOOKUP(A69,'Integration Change'!H:K,4,FALSE)</f>
        <v>0</v>
      </c>
      <c r="L69" s="4">
        <f>VLOOKUP(A69,'Other SPED'!A:D,4,FALSE)</f>
        <v>0</v>
      </c>
      <c r="M69" s="4">
        <f>VLOOKUP(A69,'LTFM Change'!G:J,4,FALSE)</f>
        <v>0</v>
      </c>
      <c r="N69" s="4">
        <f>VLOOKUP(A69,QComp!I:N,6,FALSE)</f>
        <v>-780.14371500001289</v>
      </c>
      <c r="O69" s="4">
        <f>VLOOKUP(A69,'Breakfast and Lunch'!A:D,4,FALSE)</f>
        <v>0</v>
      </c>
      <c r="P69" s="4">
        <f>VLOOKUP(A69,'Breakfast and Lunch'!A:E,5,FALSE)</f>
        <v>0</v>
      </c>
      <c r="Q69" s="4">
        <f>VLOOKUP(A69,'Integration Change'!A:D,4,FALSE)</f>
        <v>0</v>
      </c>
      <c r="R69" s="4">
        <f>VLOOKUP(A69,'LTFM Change'!A:C,3,FALSE)</f>
        <v>0</v>
      </c>
      <c r="S69" s="4">
        <f>VLOOKUP(A69,QComp!A:D,4,FALSE)</f>
        <v>0</v>
      </c>
      <c r="T69" s="4">
        <f t="shared" si="16"/>
        <v>-780.14371499978006</v>
      </c>
      <c r="U69" s="4">
        <f>VLOOKUP(A69,'2020 SPED'!A:AF,32,FALSE)</f>
        <v>15431.897823286359</v>
      </c>
      <c r="V69" s="4">
        <f t="shared" si="13"/>
        <v>157849.75410828658</v>
      </c>
      <c r="W69" s="235">
        <f t="shared" si="17"/>
        <v>1.6969952010924442E-2</v>
      </c>
      <c r="Y69" s="4">
        <f>VLOOKUP(A69,'Pupil Info'!A:E,5,FALSE)</f>
        <v>1010</v>
      </c>
      <c r="Z69" s="4">
        <f>VLOOKUP(A69,'Starting Point 2021'!A:AB,28,FALSE)</f>
        <v>8487892.25</v>
      </c>
      <c r="AA69" s="4">
        <f>VLOOKUP(A69,'2% 2021'!A:AB,28,FALSE)</f>
        <v>8778992.25</v>
      </c>
      <c r="AB69" s="4">
        <f t="shared" si="18"/>
        <v>291100</v>
      </c>
      <c r="AC69" s="4">
        <f>VLOOKUP(A69,'2% with VPK 2021'!A:AB,28,FALSE)</f>
        <v>8778992.25</v>
      </c>
      <c r="AD69" s="4">
        <f>VLOOKUP(A69,'Charter School Lease'!A:E,5,FALSE)</f>
        <v>0</v>
      </c>
      <c r="AE69" s="4">
        <f>VLOOKUP(A69,'Integration Change'!H:L,5,FALSE)</f>
        <v>0</v>
      </c>
      <c r="AF69" s="4">
        <f>VLOOKUP(A69,'Other SPED'!A:D,4,FALSE)</f>
        <v>0</v>
      </c>
      <c r="AG69" s="4">
        <f>VLOOKUP(A69,QComp!I:R,10,FALSE)</f>
        <v>-780.34586037800182</v>
      </c>
      <c r="AH69" s="4">
        <f>VLOOKUP(A69,'LTFM Change'!G:K,5,FALSE)</f>
        <v>0</v>
      </c>
      <c r="AI69" s="4">
        <f>VLOOKUP(A69,'Breakfast and Lunch'!A:E,5,FALSE)</f>
        <v>0</v>
      </c>
      <c r="AJ69" s="4">
        <f>VLOOKUP(A69,'Breakfast and Lunch'!A:D,4,FALSE)</f>
        <v>0</v>
      </c>
      <c r="AK69" s="4">
        <f>VLOOKUP(A69,'Integration Change'!A:E,5,FALSE)</f>
        <v>0</v>
      </c>
      <c r="AL69" s="4">
        <f>VLOOKUP(A69,'Safe School'!A:D,4,FALSE)</f>
        <v>68.06531964534588</v>
      </c>
      <c r="AM69" s="4">
        <f>VLOOKUP(A69,'LTFM Change'!A:D,4,FALSE)</f>
        <v>0</v>
      </c>
      <c r="AN69" s="4">
        <f>VLOOKUP(A69,QComp!A:E,5,FALSE)</f>
        <v>0</v>
      </c>
      <c r="AO69" s="4">
        <f t="shared" si="19"/>
        <v>-712.28054073266685</v>
      </c>
      <c r="AP69" s="4">
        <f>VLOOKUP(A69,'2021 SPED'!A:AF,32,FALSE)</f>
        <v>38628.544560061884</v>
      </c>
      <c r="AQ69" s="5">
        <f t="shared" si="14"/>
        <v>329016.26401932922</v>
      </c>
      <c r="AR69" s="235">
        <f t="shared" si="20"/>
        <v>3.4295911331815032E-2</v>
      </c>
    </row>
    <row r="70" spans="1:44" x14ac:dyDescent="0.25">
      <c r="A70">
        <v>152</v>
      </c>
      <c r="B70">
        <v>1</v>
      </c>
      <c r="C70" t="s">
        <v>49</v>
      </c>
      <c r="D70">
        <f>VLOOKUP(A70,Sheet10!A:C,3,FALSE)</f>
        <v>4</v>
      </c>
      <c r="E70" s="4">
        <f>VLOOKUP(A70,'Pupil Info'!A:D,4,FALSE)</f>
        <v>6913</v>
      </c>
      <c r="F70" s="4">
        <f>VLOOKUP(A70,'Starting Point 2020'!A:AB,28,FALSE)</f>
        <v>63507555.277720802</v>
      </c>
      <c r="G70" s="4">
        <f>VLOOKUP(A70,'2% 2020'!A:AB,28,FALSE)</f>
        <v>64563640.277720802</v>
      </c>
      <c r="H70" s="4">
        <f t="shared" si="15"/>
        <v>1056085</v>
      </c>
      <c r="I70" s="4">
        <f>VLOOKUP(A70,'2% with VPK 2020'!A:AB,28,FALSE)</f>
        <v>64563640.277720802</v>
      </c>
      <c r="J70" s="4">
        <f>VLOOKUP(A70,'Charter School Lease'!A:D,4,FALSE)</f>
        <v>0</v>
      </c>
      <c r="K70" s="4">
        <f>VLOOKUP(A70,'Integration Change'!H:K,4,FALSE)</f>
        <v>0</v>
      </c>
      <c r="L70" s="4">
        <f>VLOOKUP(A70,'Other SPED'!A:D,4,FALSE)</f>
        <v>0</v>
      </c>
      <c r="M70" s="4">
        <f>VLOOKUP(A70,'LTFM Change'!G:J,4,FALSE)</f>
        <v>0</v>
      </c>
      <c r="N70" s="4">
        <f>VLOOKUP(A70,QComp!I:N,6,FALSE)</f>
        <v>0</v>
      </c>
      <c r="O70" s="4">
        <f>VLOOKUP(A70,'Breakfast and Lunch'!A:D,4,FALSE)</f>
        <v>0</v>
      </c>
      <c r="P70" s="4">
        <f>VLOOKUP(A70,'Breakfast and Lunch'!A:E,5,FALSE)</f>
        <v>0</v>
      </c>
      <c r="Q70" s="4">
        <f>VLOOKUP(A70,'Integration Change'!A:D,4,FALSE)</f>
        <v>0</v>
      </c>
      <c r="R70" s="4">
        <f>VLOOKUP(A70,'LTFM Change'!A:C,3,FALSE)</f>
        <v>0</v>
      </c>
      <c r="S70" s="4">
        <f>VLOOKUP(A70,QComp!A:D,4,FALSE)</f>
        <v>0</v>
      </c>
      <c r="T70" s="4">
        <f t="shared" si="16"/>
        <v>0</v>
      </c>
      <c r="U70" s="4">
        <f>VLOOKUP(A70,'2020 SPED'!A:AF,32,FALSE)</f>
        <v>178822.28824630007</v>
      </c>
      <c r="V70" s="4">
        <f t="shared" si="13"/>
        <v>1234907.2882463001</v>
      </c>
      <c r="W70" s="235">
        <f t="shared" si="17"/>
        <v>1.6629281278136163E-2</v>
      </c>
      <c r="Y70" s="4">
        <f>VLOOKUP(A70,'Pupil Info'!A:E,5,FALSE)</f>
        <v>7214</v>
      </c>
      <c r="Z70" s="4">
        <f>VLOOKUP(A70,'Starting Point 2021'!A:AB,28,FALSE)</f>
        <v>66321216.239427291</v>
      </c>
      <c r="AA70" s="4">
        <f>VLOOKUP(A70,'2% 2021'!A:AB,28,FALSE)</f>
        <v>68541133.719427288</v>
      </c>
      <c r="AB70" s="4">
        <f t="shared" si="18"/>
        <v>2219917.4799999967</v>
      </c>
      <c r="AC70" s="4">
        <f>VLOOKUP(A70,'2% with VPK 2021'!A:AB,28,FALSE)</f>
        <v>68541133.719427288</v>
      </c>
      <c r="AD70" s="4">
        <f>VLOOKUP(A70,'Charter School Lease'!A:E,5,FALSE)</f>
        <v>0</v>
      </c>
      <c r="AE70" s="4">
        <f>VLOOKUP(A70,'Integration Change'!H:L,5,FALSE)</f>
        <v>0</v>
      </c>
      <c r="AF70" s="4">
        <f>VLOOKUP(A70,'Other SPED'!A:D,4,FALSE)</f>
        <v>0</v>
      </c>
      <c r="AG70" s="4">
        <f>VLOOKUP(A70,QComp!I:R,10,FALSE)</f>
        <v>0</v>
      </c>
      <c r="AH70" s="4">
        <f>VLOOKUP(A70,'LTFM Change'!G:K,5,FALSE)</f>
        <v>0</v>
      </c>
      <c r="AI70" s="4">
        <f>VLOOKUP(A70,'Breakfast and Lunch'!A:E,5,FALSE)</f>
        <v>0</v>
      </c>
      <c r="AJ70" s="4">
        <f>VLOOKUP(A70,'Breakfast and Lunch'!A:D,4,FALSE)</f>
        <v>0</v>
      </c>
      <c r="AK70" s="4">
        <f>VLOOKUP(A70,'Integration Change'!A:E,5,FALSE)</f>
        <v>0</v>
      </c>
      <c r="AL70" s="4">
        <f>VLOOKUP(A70,'Safe School'!A:D,4,FALSE)</f>
        <v>592.51238320060656</v>
      </c>
      <c r="AM70" s="4">
        <f>VLOOKUP(A70,'LTFM Change'!A:D,4,FALSE)</f>
        <v>0</v>
      </c>
      <c r="AN70" s="4">
        <f>VLOOKUP(A70,QComp!A:E,5,FALSE)</f>
        <v>0</v>
      </c>
      <c r="AO70" s="4">
        <f t="shared" si="19"/>
        <v>592.51238320767879</v>
      </c>
      <c r="AP70" s="4">
        <f>VLOOKUP(A70,'2021 SPED'!A:AF,32,FALSE)</f>
        <v>482039.03948261403</v>
      </c>
      <c r="AQ70" s="5">
        <f t="shared" si="14"/>
        <v>2702549.0318658184</v>
      </c>
      <c r="AR70" s="235">
        <f t="shared" si="20"/>
        <v>3.3472207023252362E-2</v>
      </c>
    </row>
    <row r="71" spans="1:44" x14ac:dyDescent="0.25">
      <c r="A71" s="2">
        <v>160.1</v>
      </c>
      <c r="B71">
        <v>70</v>
      </c>
      <c r="C71" t="s">
        <v>50</v>
      </c>
      <c r="D71">
        <v>9</v>
      </c>
      <c r="E71" s="4">
        <f>VLOOKUP(A71,'Pupil Info'!A:D,4,FALSE)</f>
        <v>0</v>
      </c>
      <c r="F71" s="4">
        <f>VLOOKUP(A71,'Starting Point 2020'!A:AB,28,FALSE)</f>
        <v>226309</v>
      </c>
      <c r="G71" s="4">
        <f>VLOOKUP(A71,'2% 2020'!A:AB,28,FALSE)</f>
        <v>231519</v>
      </c>
      <c r="H71" s="4">
        <f t="shared" si="15"/>
        <v>5210</v>
      </c>
      <c r="I71" s="4">
        <f>VLOOKUP(A71,'2% with VPK 2020'!A:AB,28,FALSE)</f>
        <v>231519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f t="shared" si="13"/>
        <v>5210</v>
      </c>
      <c r="W71" s="235">
        <f t="shared" si="17"/>
        <v>2.3021620881184576E-2</v>
      </c>
      <c r="Y71" s="4">
        <f>VLOOKUP(A71,'Pupil Info'!A:E,5,FALSE)</f>
        <v>0</v>
      </c>
      <c r="Z71" s="4">
        <f>VLOOKUP(A71,'Starting Point 2021'!A:AB,28,FALSE)</f>
        <v>226309</v>
      </c>
      <c r="AA71" s="4">
        <f>VLOOKUP(A71,'2% 2021'!A:AB,28,FALSE)</f>
        <v>236853</v>
      </c>
      <c r="AB71" s="4">
        <f t="shared" si="18"/>
        <v>10544</v>
      </c>
      <c r="AC71" s="4">
        <f>VLOOKUP(A71,'2% with VPK 2021'!A:AB,28,FALSE)</f>
        <v>236853</v>
      </c>
      <c r="AD71" s="4" t="e">
        <f>VLOOKUP(A71,'Charter School Lease'!A:E,5,FALSE)</f>
        <v>#N/A</v>
      </c>
      <c r="AE71" s="4" t="e">
        <f>VLOOKUP(A71,'Integration Change'!H:L,5,FALSE)</f>
        <v>#N/A</v>
      </c>
      <c r="AF71" s="4" t="e">
        <f>VLOOKUP(A71,'Other SPED'!A:D,4,FALSE)</f>
        <v>#N/A</v>
      </c>
      <c r="AG71" s="4" t="e">
        <f>VLOOKUP(A71,QComp!I:R,10,FALSE)</f>
        <v>#N/A</v>
      </c>
      <c r="AH71" s="4" t="e">
        <f>VLOOKUP(A71,'LTFM Change'!G:K,5,FALSE)</f>
        <v>#N/A</v>
      </c>
      <c r="AI71" s="4" t="e">
        <f>VLOOKUP(A71,'Breakfast and Lunch'!A:E,5,FALSE)</f>
        <v>#N/A</v>
      </c>
      <c r="AJ71" s="4" t="e">
        <f>VLOOKUP(A71,'Breakfast and Lunch'!A:D,4,FALSE)</f>
        <v>#N/A</v>
      </c>
      <c r="AK71" s="4" t="e">
        <f>VLOOKUP(A71,'Integration Change'!A:E,5,FALSE)</f>
        <v>#N/A</v>
      </c>
      <c r="AL71" s="4" t="e">
        <f>VLOOKUP(A71,'Safe School'!A:D,4,FALSE)</f>
        <v>#N/A</v>
      </c>
      <c r="AM71" s="4" t="e">
        <f>VLOOKUP(A71,'LTFM Change'!A:D,4,FALSE)</f>
        <v>#N/A</v>
      </c>
      <c r="AN71" s="4" t="e">
        <f>VLOOKUP(A71,QComp!A:E,5,FALSE)</f>
        <v>#N/A</v>
      </c>
      <c r="AO71" s="4">
        <v>0</v>
      </c>
      <c r="AP71" s="4">
        <v>0</v>
      </c>
      <c r="AQ71" s="5">
        <f t="shared" si="14"/>
        <v>10544</v>
      </c>
      <c r="AR71" s="235">
        <f t="shared" si="20"/>
        <v>4.6591165176815767E-2</v>
      </c>
    </row>
    <row r="72" spans="1:44" x14ac:dyDescent="0.25">
      <c r="A72" s="2">
        <v>160.19999999999999</v>
      </c>
      <c r="B72">
        <v>90</v>
      </c>
      <c r="C72" t="s">
        <v>51</v>
      </c>
      <c r="D72">
        <v>9</v>
      </c>
      <c r="E72" s="4">
        <f>VLOOKUP(A72,'Pupil Info'!A:D,4,FALSE)</f>
        <v>0</v>
      </c>
      <c r="F72" s="4">
        <f>VLOOKUP(A72,'Starting Point 2020'!A:AB,28,FALSE)</f>
        <v>611374</v>
      </c>
      <c r="G72" s="4">
        <f>VLOOKUP(A72,'2% 2020'!A:AB,28,FALSE)</f>
        <v>623579</v>
      </c>
      <c r="H72" s="4">
        <f t="shared" si="15"/>
        <v>12205</v>
      </c>
      <c r="I72" s="4">
        <f>VLOOKUP(A72,'2% with VPK 2020'!A:AB,28,FALSE)</f>
        <v>623579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f>VLOOKUP(A72,'2020 SPED'!A:AF,32,FALSE)</f>
        <v>0</v>
      </c>
      <c r="V72" s="4">
        <f t="shared" si="13"/>
        <v>12205</v>
      </c>
      <c r="W72" s="235">
        <f t="shared" si="17"/>
        <v>1.9963230363083808E-2</v>
      </c>
      <c r="Y72" s="4">
        <f>VLOOKUP(A72,'Pupil Info'!A:E,5,FALSE)</f>
        <v>0</v>
      </c>
      <c r="Z72" s="4">
        <f>VLOOKUP(A72,'Starting Point 2021'!A:AB,28,FALSE)</f>
        <v>611374</v>
      </c>
      <c r="AA72" s="4">
        <f>VLOOKUP(A72,'2% 2021'!A:AB,28,FALSE)</f>
        <v>636073</v>
      </c>
      <c r="AB72" s="4">
        <f t="shared" si="18"/>
        <v>24699</v>
      </c>
      <c r="AC72" s="4">
        <f>VLOOKUP(A72,'2% with VPK 2021'!A:AB,28,FALSE)</f>
        <v>636073</v>
      </c>
      <c r="AD72" s="4" t="e">
        <f>VLOOKUP(A72,'Charter School Lease'!A:E,5,FALSE)</f>
        <v>#N/A</v>
      </c>
      <c r="AE72" s="4" t="e">
        <f>VLOOKUP(A72,'Integration Change'!H:L,5,FALSE)</f>
        <v>#N/A</v>
      </c>
      <c r="AF72" s="4" t="e">
        <f>VLOOKUP(A72,'Other SPED'!A:D,4,FALSE)</f>
        <v>#N/A</v>
      </c>
      <c r="AG72" s="4" t="e">
        <f>VLOOKUP(A72,QComp!I:R,10,FALSE)</f>
        <v>#N/A</v>
      </c>
      <c r="AH72" s="4" t="e">
        <f>VLOOKUP(A72,'LTFM Change'!G:K,5,FALSE)</f>
        <v>#N/A</v>
      </c>
      <c r="AI72" s="4" t="e">
        <f>VLOOKUP(A72,'Breakfast and Lunch'!A:E,5,FALSE)</f>
        <v>#N/A</v>
      </c>
      <c r="AJ72" s="4" t="e">
        <f>VLOOKUP(A72,'Breakfast and Lunch'!A:D,4,FALSE)</f>
        <v>#N/A</v>
      </c>
      <c r="AK72" s="4" t="e">
        <f>VLOOKUP(A72,'Integration Change'!A:E,5,FALSE)</f>
        <v>#N/A</v>
      </c>
      <c r="AL72" s="4" t="e">
        <f>VLOOKUP(A72,'Safe School'!A:D,4,FALSE)</f>
        <v>#N/A</v>
      </c>
      <c r="AM72" s="4" t="e">
        <f>VLOOKUP(A72,'LTFM Change'!A:D,4,FALSE)</f>
        <v>#N/A</v>
      </c>
      <c r="AN72" s="4" t="e">
        <f>VLOOKUP(A72,QComp!A:E,5,FALSE)</f>
        <v>#N/A</v>
      </c>
      <c r="AO72" s="4">
        <v>0</v>
      </c>
      <c r="AP72" s="4">
        <f>VLOOKUP(A72,'2021 SPED'!A:AF,32,FALSE)</f>
        <v>0</v>
      </c>
      <c r="AQ72" s="5">
        <f t="shared" si="14"/>
        <v>24699</v>
      </c>
      <c r="AR72" s="235">
        <f t="shared" si="20"/>
        <v>4.0399166467661368E-2</v>
      </c>
    </row>
    <row r="73" spans="1:44" x14ac:dyDescent="0.25">
      <c r="A73">
        <v>162</v>
      </c>
      <c r="B73">
        <v>1</v>
      </c>
      <c r="C73" t="s">
        <v>52</v>
      </c>
      <c r="D73">
        <f>VLOOKUP(A73,Sheet10!A:C,3,FALSE)</f>
        <v>6</v>
      </c>
      <c r="E73" s="4">
        <f>VLOOKUP(A73,'Pupil Info'!A:D,4,FALSE)</f>
        <v>1037.2</v>
      </c>
      <c r="F73" s="4">
        <f>VLOOKUP(A73,'Starting Point 2020'!A:AB,28,FALSE)</f>
        <v>9601159.637465626</v>
      </c>
      <c r="G73" s="4">
        <f>VLOOKUP(A73,'2% 2020'!A:AB,28,FALSE)</f>
        <v>9767817.6374656241</v>
      </c>
      <c r="H73" s="4">
        <f t="shared" si="15"/>
        <v>166657.99999999814</v>
      </c>
      <c r="I73" s="4">
        <f>VLOOKUP(A73,'2% with VPK 2020'!A:AB,28,FALSE)</f>
        <v>9767817.6374656241</v>
      </c>
      <c r="J73" s="4">
        <f>VLOOKUP(A73,'Charter School Lease'!A:D,4,FALSE)</f>
        <v>0</v>
      </c>
      <c r="K73" s="4">
        <f>VLOOKUP(A73,'Integration Change'!H:K,4,FALSE)</f>
        <v>0</v>
      </c>
      <c r="L73" s="4">
        <f>VLOOKUP(A73,'Other SPED'!A:D,4,FALSE)</f>
        <v>0</v>
      </c>
      <c r="M73" s="4">
        <f>VLOOKUP(A73,'LTFM Change'!G:J,4,FALSE)</f>
        <v>0</v>
      </c>
      <c r="N73" s="4">
        <f>VLOOKUP(A73,QComp!I:N,6,FALSE)</f>
        <v>0</v>
      </c>
      <c r="O73" s="4">
        <f>VLOOKUP(A73,'Breakfast and Lunch'!A:D,4,FALSE)</f>
        <v>0</v>
      </c>
      <c r="P73" s="4">
        <f>VLOOKUP(A73,'Breakfast and Lunch'!A:E,5,FALSE)</f>
        <v>0</v>
      </c>
      <c r="Q73" s="4">
        <f>VLOOKUP(A73,'Integration Change'!A:D,4,FALSE)</f>
        <v>0</v>
      </c>
      <c r="R73" s="4">
        <f>VLOOKUP(A73,'LTFM Change'!A:C,3,FALSE)</f>
        <v>0</v>
      </c>
      <c r="S73" s="4">
        <f>VLOOKUP(A73,QComp!A:D,4,FALSE)</f>
        <v>0</v>
      </c>
      <c r="T73" s="4">
        <f t="shared" si="16"/>
        <v>0</v>
      </c>
      <c r="U73" s="4">
        <f>VLOOKUP(A73,'2020 SPED'!A:AF,32,FALSE)</f>
        <v>21830.764036727604</v>
      </c>
      <c r="V73" s="4">
        <f t="shared" si="13"/>
        <v>188488.76403672574</v>
      </c>
      <c r="W73" s="235">
        <f t="shared" si="17"/>
        <v>1.7358111550365814E-2</v>
      </c>
      <c r="Y73" s="4">
        <f>VLOOKUP(A73,'Pupil Info'!A:E,5,FALSE)</f>
        <v>1028</v>
      </c>
      <c r="Z73" s="4">
        <f>VLOOKUP(A73,'Starting Point 2021'!A:AB,28,FALSE)</f>
        <v>9709711.382520793</v>
      </c>
      <c r="AA73" s="4">
        <f>VLOOKUP(A73,'2% 2021'!A:AB,28,FALSE)</f>
        <v>10047766.264520792</v>
      </c>
      <c r="AB73" s="4">
        <f t="shared" si="18"/>
        <v>338054.88199999928</v>
      </c>
      <c r="AC73" s="4">
        <f>VLOOKUP(A73,'2% with VPK 2021'!A:AB,28,FALSE)</f>
        <v>10047766.264520792</v>
      </c>
      <c r="AD73" s="4">
        <f>VLOOKUP(A73,'Charter School Lease'!A:E,5,FALSE)</f>
        <v>0</v>
      </c>
      <c r="AE73" s="4">
        <f>VLOOKUP(A73,'Integration Change'!H:L,5,FALSE)</f>
        <v>0</v>
      </c>
      <c r="AF73" s="4">
        <f>VLOOKUP(A73,'Other SPED'!A:D,4,FALSE)</f>
        <v>0</v>
      </c>
      <c r="AG73" s="4">
        <f>VLOOKUP(A73,QComp!I:R,10,FALSE)</f>
        <v>0</v>
      </c>
      <c r="AH73" s="4">
        <f>VLOOKUP(A73,'LTFM Change'!G:K,5,FALSE)</f>
        <v>0</v>
      </c>
      <c r="AI73" s="4">
        <f>VLOOKUP(A73,'Breakfast and Lunch'!A:E,5,FALSE)</f>
        <v>0</v>
      </c>
      <c r="AJ73" s="4">
        <f>VLOOKUP(A73,'Breakfast and Lunch'!A:D,4,FALSE)</f>
        <v>0</v>
      </c>
      <c r="AK73" s="4">
        <f>VLOOKUP(A73,'Integration Change'!A:E,5,FALSE)</f>
        <v>0</v>
      </c>
      <c r="AL73" s="4">
        <f>VLOOKUP(A73,'Safe School'!A:D,4,FALSE)</f>
        <v>72.019496482495015</v>
      </c>
      <c r="AM73" s="4">
        <f>VLOOKUP(A73,'LTFM Change'!A:D,4,FALSE)</f>
        <v>0</v>
      </c>
      <c r="AN73" s="4">
        <f>VLOOKUP(A73,QComp!A:E,5,FALSE)</f>
        <v>0</v>
      </c>
      <c r="AO73" s="4">
        <f t="shared" si="19"/>
        <v>72.019496481865644</v>
      </c>
      <c r="AP73" s="4">
        <f>VLOOKUP(A73,'2021 SPED'!A:AF,32,FALSE)</f>
        <v>53903.354328024201</v>
      </c>
      <c r="AQ73" s="5">
        <f t="shared" si="14"/>
        <v>392030.25582450535</v>
      </c>
      <c r="AR73" s="235">
        <f t="shared" si="20"/>
        <v>3.4816161745915349E-2</v>
      </c>
    </row>
    <row r="74" spans="1:44" x14ac:dyDescent="0.25">
      <c r="A74">
        <v>166</v>
      </c>
      <c r="B74">
        <v>1</v>
      </c>
      <c r="C74" t="s">
        <v>53</v>
      </c>
      <c r="D74">
        <f>VLOOKUP(A74,Sheet10!A:C,3,FALSE)</f>
        <v>6</v>
      </c>
      <c r="E74" s="4">
        <f>VLOOKUP(A74,'Pupil Info'!A:D,4,FALSE)</f>
        <v>459</v>
      </c>
      <c r="F74" s="4">
        <f>VLOOKUP(A74,'Starting Point 2020'!A:AB,28,FALSE)</f>
        <v>5484853.75</v>
      </c>
      <c r="G74" s="4">
        <f>VLOOKUP(A74,'2% 2020'!A:AB,28,FALSE)</f>
        <v>5573836.75</v>
      </c>
      <c r="H74" s="4">
        <f t="shared" si="15"/>
        <v>88983</v>
      </c>
      <c r="I74" s="4">
        <f>VLOOKUP(A74,'2% with VPK 2020'!A:AB,28,FALSE)</f>
        <v>5573836.75</v>
      </c>
      <c r="J74" s="4">
        <f>VLOOKUP(A74,'Charter School Lease'!A:D,4,FALSE)</f>
        <v>0</v>
      </c>
      <c r="K74" s="4">
        <f>VLOOKUP(A74,'Integration Change'!H:K,4,FALSE)</f>
        <v>0</v>
      </c>
      <c r="L74" s="4">
        <f>VLOOKUP(A74,'Other SPED'!A:D,4,FALSE)</f>
        <v>0</v>
      </c>
      <c r="M74" s="4">
        <f>VLOOKUP(A74,'LTFM Change'!G:J,4,FALSE)</f>
        <v>0</v>
      </c>
      <c r="N74" s="4">
        <f>VLOOKUP(A74,QComp!I:N,6,FALSE)</f>
        <v>-392.07222600000387</v>
      </c>
      <c r="O74" s="4">
        <f>VLOOKUP(A74,'Breakfast and Lunch'!A:D,4,FALSE)</f>
        <v>0</v>
      </c>
      <c r="P74" s="4">
        <f>VLOOKUP(A74,'Breakfast and Lunch'!A:E,5,FALSE)</f>
        <v>0</v>
      </c>
      <c r="Q74" s="4">
        <f>VLOOKUP(A74,'Integration Change'!A:D,4,FALSE)</f>
        <v>0</v>
      </c>
      <c r="R74" s="4">
        <f>VLOOKUP(A74,'LTFM Change'!A:C,3,FALSE)</f>
        <v>0</v>
      </c>
      <c r="S74" s="4">
        <f>VLOOKUP(A74,QComp!A:D,4,FALSE)</f>
        <v>392.07222600000387</v>
      </c>
      <c r="T74" s="4">
        <f t="shared" si="16"/>
        <v>0</v>
      </c>
      <c r="U74" s="4">
        <f>VLOOKUP(A74,'2020 SPED'!A:AF,32,FALSE)</f>
        <v>18000.903361856355</v>
      </c>
      <c r="V74" s="4">
        <f t="shared" si="13"/>
        <v>106983.90336185636</v>
      </c>
      <c r="W74" s="235">
        <f t="shared" si="17"/>
        <v>1.6223404315930941E-2</v>
      </c>
      <c r="Y74" s="4">
        <f>VLOOKUP(A74,'Pupil Info'!A:E,5,FALSE)</f>
        <v>460</v>
      </c>
      <c r="Z74" s="4">
        <f>VLOOKUP(A74,'Starting Point 2021'!A:AB,28,FALSE)</f>
        <v>5651306.25</v>
      </c>
      <c r="AA74" s="4">
        <f>VLOOKUP(A74,'2% 2021'!A:AB,28,FALSE)</f>
        <v>5836456.25</v>
      </c>
      <c r="AB74" s="4">
        <f t="shared" si="18"/>
        <v>185150</v>
      </c>
      <c r="AC74" s="4">
        <f>VLOOKUP(A74,'2% with VPK 2021'!A:AB,28,FALSE)</f>
        <v>5836456.25</v>
      </c>
      <c r="AD74" s="4">
        <f>VLOOKUP(A74,'Charter School Lease'!A:E,5,FALSE)</f>
        <v>0</v>
      </c>
      <c r="AE74" s="4">
        <f>VLOOKUP(A74,'Integration Change'!H:L,5,FALSE)</f>
        <v>0</v>
      </c>
      <c r="AF74" s="4">
        <f>VLOOKUP(A74,'Other SPED'!A:D,4,FALSE)</f>
        <v>0</v>
      </c>
      <c r="AG74" s="4">
        <f>VLOOKUP(A74,QComp!I:R,10,FALSE)</f>
        <v>-390.15314205456525</v>
      </c>
      <c r="AH74" s="4">
        <f>VLOOKUP(A74,'LTFM Change'!G:K,5,FALSE)</f>
        <v>0</v>
      </c>
      <c r="AI74" s="4">
        <f>VLOOKUP(A74,'Breakfast and Lunch'!A:E,5,FALSE)</f>
        <v>0</v>
      </c>
      <c r="AJ74" s="4">
        <f>VLOOKUP(A74,'Breakfast and Lunch'!A:D,4,FALSE)</f>
        <v>0</v>
      </c>
      <c r="AK74" s="4">
        <f>VLOOKUP(A74,'Integration Change'!A:E,5,FALSE)</f>
        <v>0</v>
      </c>
      <c r="AL74" s="4">
        <f>VLOOKUP(A74,'Safe School'!A:D,4,FALSE)</f>
        <v>0</v>
      </c>
      <c r="AM74" s="4">
        <f>VLOOKUP(A74,'LTFM Change'!A:D,4,FALSE)</f>
        <v>0</v>
      </c>
      <c r="AN74" s="4">
        <f>VLOOKUP(A74,QComp!A:E,5,FALSE)</f>
        <v>390.15314205456525</v>
      </c>
      <c r="AO74" s="4">
        <f t="shared" si="19"/>
        <v>0</v>
      </c>
      <c r="AP74" s="4">
        <f>VLOOKUP(A74,'2021 SPED'!A:AF,32,FALSE)</f>
        <v>48597.051966747269</v>
      </c>
      <c r="AQ74" s="5">
        <f t="shared" si="14"/>
        <v>233747.05196674727</v>
      </c>
      <c r="AR74" s="235">
        <f t="shared" si="20"/>
        <v>3.2762337026063668E-2</v>
      </c>
    </row>
    <row r="75" spans="1:44" x14ac:dyDescent="0.25">
      <c r="A75">
        <v>173</v>
      </c>
      <c r="B75">
        <v>1</v>
      </c>
      <c r="C75" t="s">
        <v>54</v>
      </c>
      <c r="D75">
        <f>VLOOKUP(A75,Sheet10!A:C,3,FALSE)</f>
        <v>6</v>
      </c>
      <c r="E75" s="4">
        <f>VLOOKUP(A75,'Pupil Info'!A:D,4,FALSE)</f>
        <v>496</v>
      </c>
      <c r="F75" s="4">
        <f>VLOOKUP(A75,'Starting Point 2020'!A:AB,28,FALSE)</f>
        <v>5339487</v>
      </c>
      <c r="G75" s="4">
        <f>VLOOKUP(A75,'2% 2020'!A:AB,28,FALSE)</f>
        <v>5420404</v>
      </c>
      <c r="H75" s="4">
        <f t="shared" si="15"/>
        <v>80917</v>
      </c>
      <c r="I75" s="4">
        <f>VLOOKUP(A75,'2% with VPK 2020'!A:AB,28,FALSE)</f>
        <v>5420404</v>
      </c>
      <c r="J75" s="4">
        <f>VLOOKUP(A75,'Charter School Lease'!A:D,4,FALSE)</f>
        <v>0</v>
      </c>
      <c r="K75" s="4">
        <f>VLOOKUP(A75,'Integration Change'!H:K,4,FALSE)</f>
        <v>0</v>
      </c>
      <c r="L75" s="4">
        <f>VLOOKUP(A75,'Other SPED'!A:D,4,FALSE)</f>
        <v>0</v>
      </c>
      <c r="M75" s="4">
        <f>VLOOKUP(A75,'LTFM Change'!G:J,4,FALSE)</f>
        <v>0</v>
      </c>
      <c r="N75" s="4">
        <f>VLOOKUP(A75,QComp!I:N,6,FALSE)</f>
        <v>0</v>
      </c>
      <c r="O75" s="4">
        <f>VLOOKUP(A75,'Breakfast and Lunch'!A:D,4,FALSE)</f>
        <v>0</v>
      </c>
      <c r="P75" s="4">
        <f>VLOOKUP(A75,'Breakfast and Lunch'!A:E,5,FALSE)</f>
        <v>0</v>
      </c>
      <c r="Q75" s="4">
        <f>VLOOKUP(A75,'Integration Change'!A:D,4,FALSE)</f>
        <v>0</v>
      </c>
      <c r="R75" s="4">
        <f>VLOOKUP(A75,'LTFM Change'!A:C,3,FALSE)</f>
        <v>0</v>
      </c>
      <c r="S75" s="4">
        <f>VLOOKUP(A75,QComp!A:D,4,FALSE)</f>
        <v>0</v>
      </c>
      <c r="T75" s="4">
        <f t="shared" si="16"/>
        <v>0</v>
      </c>
      <c r="U75" s="4">
        <f>VLOOKUP(A75,'2020 SPED'!A:AF,32,FALSE)</f>
        <v>9107.5776620640536</v>
      </c>
      <c r="V75" s="4">
        <f t="shared" si="13"/>
        <v>90024.577662064054</v>
      </c>
      <c r="W75" s="235">
        <f t="shared" si="17"/>
        <v>1.5154452103732063E-2</v>
      </c>
      <c r="Y75" s="4">
        <f>VLOOKUP(A75,'Pupil Info'!A:E,5,FALSE)</f>
        <v>496</v>
      </c>
      <c r="Z75" s="4">
        <f>VLOOKUP(A75,'Starting Point 2021'!A:AB,28,FALSE)</f>
        <v>5351068.5</v>
      </c>
      <c r="AA75" s="4">
        <f>VLOOKUP(A75,'2% 2021'!A:AB,28,FALSE)</f>
        <v>5514390.5</v>
      </c>
      <c r="AB75" s="4">
        <f t="shared" si="18"/>
        <v>163322</v>
      </c>
      <c r="AC75" s="4">
        <f>VLOOKUP(A75,'2% with VPK 2021'!A:AB,28,FALSE)</f>
        <v>5514390.5</v>
      </c>
      <c r="AD75" s="4">
        <f>VLOOKUP(A75,'Charter School Lease'!A:E,5,FALSE)</f>
        <v>0</v>
      </c>
      <c r="AE75" s="4">
        <f>VLOOKUP(A75,'Integration Change'!H:L,5,FALSE)</f>
        <v>0</v>
      </c>
      <c r="AF75" s="4">
        <f>VLOOKUP(A75,'Other SPED'!A:D,4,FALSE)</f>
        <v>0</v>
      </c>
      <c r="AG75" s="4">
        <f>VLOOKUP(A75,QComp!I:R,10,FALSE)</f>
        <v>0</v>
      </c>
      <c r="AH75" s="4">
        <f>VLOOKUP(A75,'LTFM Change'!G:K,5,FALSE)</f>
        <v>0</v>
      </c>
      <c r="AI75" s="4">
        <f>VLOOKUP(A75,'Breakfast and Lunch'!A:E,5,FALSE)</f>
        <v>0</v>
      </c>
      <c r="AJ75" s="4">
        <f>VLOOKUP(A75,'Breakfast and Lunch'!A:D,4,FALSE)</f>
        <v>0</v>
      </c>
      <c r="AK75" s="4">
        <f>VLOOKUP(A75,'Integration Change'!A:E,5,FALSE)</f>
        <v>0</v>
      </c>
      <c r="AL75" s="4">
        <f>VLOOKUP(A75,'Safe School'!A:D,4,FALSE)</f>
        <v>58.60777272649284</v>
      </c>
      <c r="AM75" s="4">
        <f>VLOOKUP(A75,'LTFM Change'!A:D,4,FALSE)</f>
        <v>0</v>
      </c>
      <c r="AN75" s="4">
        <f>VLOOKUP(A75,QComp!A:E,5,FALSE)</f>
        <v>0</v>
      </c>
      <c r="AO75" s="4">
        <f t="shared" si="19"/>
        <v>58.607772726565599</v>
      </c>
      <c r="AP75" s="4">
        <f>VLOOKUP(A75,'2021 SPED'!A:AF,32,FALSE)</f>
        <v>22883.178432278684</v>
      </c>
      <c r="AQ75" s="5">
        <f t="shared" si="14"/>
        <v>186263.78620500525</v>
      </c>
      <c r="AR75" s="235">
        <f t="shared" si="20"/>
        <v>3.0521380916727191E-2</v>
      </c>
    </row>
    <row r="76" spans="1:44" x14ac:dyDescent="0.25">
      <c r="A76">
        <v>177</v>
      </c>
      <c r="B76">
        <v>1</v>
      </c>
      <c r="C76" t="s">
        <v>55</v>
      </c>
      <c r="D76">
        <f>VLOOKUP(A76,Sheet10!A:C,3,FALSE)</f>
        <v>6</v>
      </c>
      <c r="E76" s="4">
        <f>VLOOKUP(A76,'Pupil Info'!A:D,4,FALSE)</f>
        <v>1078</v>
      </c>
      <c r="F76" s="4">
        <f>VLOOKUP(A76,'Starting Point 2020'!A:AB,28,FALSE)</f>
        <v>10370553.5</v>
      </c>
      <c r="G76" s="4">
        <f>VLOOKUP(A76,'2% 2020'!A:AB,28,FALSE)</f>
        <v>10537035.5</v>
      </c>
      <c r="H76" s="4">
        <f t="shared" si="15"/>
        <v>166482</v>
      </c>
      <c r="I76" s="4">
        <f>VLOOKUP(A76,'2% with VPK 2020'!A:AB,28,FALSE)</f>
        <v>10537035.5</v>
      </c>
      <c r="J76" s="4">
        <f>VLOOKUP(A76,'Charter School Lease'!A:D,4,FALSE)</f>
        <v>0</v>
      </c>
      <c r="K76" s="4">
        <f>VLOOKUP(A76,'Integration Change'!H:K,4,FALSE)</f>
        <v>0</v>
      </c>
      <c r="L76" s="4">
        <f>VLOOKUP(A76,'Other SPED'!A:D,4,FALSE)</f>
        <v>0</v>
      </c>
      <c r="M76" s="4">
        <f>VLOOKUP(A76,'LTFM Change'!G:J,4,FALSE)</f>
        <v>0</v>
      </c>
      <c r="N76" s="4">
        <f>VLOOKUP(A76,QComp!I:N,6,FALSE)</f>
        <v>-851.35683360000257</v>
      </c>
      <c r="O76" s="4">
        <f>VLOOKUP(A76,'Breakfast and Lunch'!A:D,4,FALSE)</f>
        <v>0</v>
      </c>
      <c r="P76" s="4">
        <f>VLOOKUP(A76,'Breakfast and Lunch'!A:E,5,FALSE)</f>
        <v>0</v>
      </c>
      <c r="Q76" s="4">
        <f>VLOOKUP(A76,'Integration Change'!A:D,4,FALSE)</f>
        <v>0</v>
      </c>
      <c r="R76" s="4">
        <f>VLOOKUP(A76,'LTFM Change'!A:C,3,FALSE)</f>
        <v>0</v>
      </c>
      <c r="S76" s="4">
        <f>VLOOKUP(A76,QComp!A:D,4,FALSE)</f>
        <v>851.35683360000257</v>
      </c>
      <c r="T76" s="4">
        <f t="shared" si="16"/>
        <v>0</v>
      </c>
      <c r="U76" s="4">
        <f>VLOOKUP(A76,'2020 SPED'!A:AF,32,FALSE)</f>
        <v>28267.626591674052</v>
      </c>
      <c r="V76" s="4">
        <f t="shared" si="13"/>
        <v>194749.62659167405</v>
      </c>
      <c r="W76" s="235">
        <f t="shared" si="17"/>
        <v>1.6053337943823347E-2</v>
      </c>
      <c r="Y76" s="4">
        <f>VLOOKUP(A76,'Pupil Info'!A:E,5,FALSE)</f>
        <v>1076</v>
      </c>
      <c r="Z76" s="4">
        <f>VLOOKUP(A76,'Starting Point 2021'!A:AB,28,FALSE)</f>
        <v>10377164.25</v>
      </c>
      <c r="AA76" s="4">
        <f>VLOOKUP(A76,'2% 2021'!A:AB,28,FALSE)</f>
        <v>10713620.25</v>
      </c>
      <c r="AB76" s="4">
        <f t="shared" si="18"/>
        <v>336456</v>
      </c>
      <c r="AC76" s="4">
        <f>VLOOKUP(A76,'2% with VPK 2021'!A:AB,28,FALSE)</f>
        <v>10713620.25</v>
      </c>
      <c r="AD76" s="4">
        <f>VLOOKUP(A76,'Charter School Lease'!A:E,5,FALSE)</f>
        <v>0</v>
      </c>
      <c r="AE76" s="4">
        <f>VLOOKUP(A76,'Integration Change'!H:L,5,FALSE)</f>
        <v>0</v>
      </c>
      <c r="AF76" s="4">
        <f>VLOOKUP(A76,'Other SPED'!A:D,4,FALSE)</f>
        <v>0</v>
      </c>
      <c r="AG76" s="4">
        <f>VLOOKUP(A76,QComp!I:R,10,FALSE)</f>
        <v>-845.11557797333808</v>
      </c>
      <c r="AH76" s="4">
        <f>VLOOKUP(A76,'LTFM Change'!G:K,5,FALSE)</f>
        <v>0</v>
      </c>
      <c r="AI76" s="4">
        <f>VLOOKUP(A76,'Breakfast and Lunch'!A:E,5,FALSE)</f>
        <v>0</v>
      </c>
      <c r="AJ76" s="4">
        <f>VLOOKUP(A76,'Breakfast and Lunch'!A:D,4,FALSE)</f>
        <v>0</v>
      </c>
      <c r="AK76" s="4">
        <f>VLOOKUP(A76,'Integration Change'!A:E,5,FALSE)</f>
        <v>0</v>
      </c>
      <c r="AL76" s="4">
        <f>VLOOKUP(A76,'Safe School'!A:D,4,FALSE)</f>
        <v>109.30729900379811</v>
      </c>
      <c r="AM76" s="4">
        <f>VLOOKUP(A76,'LTFM Change'!A:D,4,FALSE)</f>
        <v>0</v>
      </c>
      <c r="AN76" s="4">
        <f>VLOOKUP(A76,QComp!A:E,5,FALSE)</f>
        <v>845.11557797333808</v>
      </c>
      <c r="AO76" s="4">
        <f t="shared" si="19"/>
        <v>109.30729900300503</v>
      </c>
      <c r="AP76" s="4">
        <f>VLOOKUP(A76,'2021 SPED'!A:AF,32,FALSE)</f>
        <v>69805.516513992101</v>
      </c>
      <c r="AQ76" s="5">
        <f t="shared" si="14"/>
        <v>406370.82381299511</v>
      </c>
      <c r="AR76" s="235">
        <f t="shared" si="20"/>
        <v>3.2422730516190879E-2</v>
      </c>
    </row>
    <row r="77" spans="1:44" x14ac:dyDescent="0.25">
      <c r="A77">
        <v>181</v>
      </c>
      <c r="B77">
        <v>1</v>
      </c>
      <c r="C77" t="s">
        <v>56</v>
      </c>
      <c r="D77">
        <f>VLOOKUP(A77,Sheet10!A:C,3,FALSE)</f>
        <v>4</v>
      </c>
      <c r="E77" s="4">
        <f>VLOOKUP(A77,'Pupil Info'!A:D,4,FALSE)</f>
        <v>6538</v>
      </c>
      <c r="F77" s="4">
        <f>VLOOKUP(A77,'Starting Point 2020'!A:AB,28,FALSE)</f>
        <v>58419264.057477877</v>
      </c>
      <c r="G77" s="4">
        <f>VLOOKUP(A77,'2% 2020'!A:AB,28,FALSE)</f>
        <v>59423537.057477877</v>
      </c>
      <c r="H77" s="4">
        <f t="shared" si="15"/>
        <v>1004273</v>
      </c>
      <c r="I77" s="4">
        <f>VLOOKUP(A77,'2% with VPK 2020'!A:AB,28,FALSE)</f>
        <v>59423537.057477877</v>
      </c>
      <c r="J77" s="4">
        <f>VLOOKUP(A77,'Charter School Lease'!A:D,4,FALSE)</f>
        <v>0</v>
      </c>
      <c r="K77" s="4">
        <f>VLOOKUP(A77,'Integration Change'!H:K,4,FALSE)</f>
        <v>0</v>
      </c>
      <c r="L77" s="4">
        <f>VLOOKUP(A77,'Other SPED'!A:D,4,FALSE)</f>
        <v>0</v>
      </c>
      <c r="M77" s="4">
        <f>VLOOKUP(A77,'LTFM Change'!G:J,4,FALSE)</f>
        <v>0</v>
      </c>
      <c r="N77" s="4">
        <f>VLOOKUP(A77,QComp!I:N,6,FALSE)</f>
        <v>-5450.604088800028</v>
      </c>
      <c r="O77" s="4">
        <f>VLOOKUP(A77,'Breakfast and Lunch'!A:D,4,FALSE)</f>
        <v>0</v>
      </c>
      <c r="P77" s="4">
        <f>VLOOKUP(A77,'Breakfast and Lunch'!A:E,5,FALSE)</f>
        <v>0</v>
      </c>
      <c r="Q77" s="4">
        <f>VLOOKUP(A77,'Integration Change'!A:D,4,FALSE)</f>
        <v>0</v>
      </c>
      <c r="R77" s="4">
        <f>VLOOKUP(A77,'LTFM Change'!A:C,3,FALSE)</f>
        <v>0</v>
      </c>
      <c r="S77" s="4">
        <f>VLOOKUP(A77,QComp!A:D,4,FALSE)</f>
        <v>5450.604088800028</v>
      </c>
      <c r="T77" s="4">
        <f t="shared" si="16"/>
        <v>0</v>
      </c>
      <c r="U77" s="4">
        <f>VLOOKUP(A77,'2020 SPED'!A:AF,32,FALSE)</f>
        <v>182176.69522105902</v>
      </c>
      <c r="V77" s="4">
        <f t="shared" si="13"/>
        <v>1186449.695221059</v>
      </c>
      <c r="W77" s="235">
        <f t="shared" si="17"/>
        <v>1.7190784858431462E-2</v>
      </c>
      <c r="Y77" s="4">
        <f>VLOOKUP(A77,'Pupil Info'!A:E,5,FALSE)</f>
        <v>6496</v>
      </c>
      <c r="Z77" s="4">
        <f>VLOOKUP(A77,'Starting Point 2021'!A:AB,28,FALSE)</f>
        <v>58227221.614895388</v>
      </c>
      <c r="AA77" s="4">
        <f>VLOOKUP(A77,'2% 2021'!A:AB,28,FALSE)</f>
        <v>60239034.050895393</v>
      </c>
      <c r="AB77" s="4">
        <f t="shared" si="18"/>
        <v>2011812.4360000044</v>
      </c>
      <c r="AC77" s="4">
        <f>VLOOKUP(A77,'2% with VPK 2021'!A:AB,28,FALSE)</f>
        <v>60239034.050895393</v>
      </c>
      <c r="AD77" s="4">
        <f>VLOOKUP(A77,'Charter School Lease'!A:E,5,FALSE)</f>
        <v>0</v>
      </c>
      <c r="AE77" s="4">
        <f>VLOOKUP(A77,'Integration Change'!H:L,5,FALSE)</f>
        <v>0</v>
      </c>
      <c r="AF77" s="4">
        <f>VLOOKUP(A77,'Other SPED'!A:D,4,FALSE)</f>
        <v>0</v>
      </c>
      <c r="AG77" s="4">
        <f>VLOOKUP(A77,QComp!I:R,10,FALSE)</f>
        <v>-5431.5878749080002</v>
      </c>
      <c r="AH77" s="4">
        <f>VLOOKUP(A77,'LTFM Change'!G:K,5,FALSE)</f>
        <v>0</v>
      </c>
      <c r="AI77" s="4">
        <f>VLOOKUP(A77,'Breakfast and Lunch'!A:E,5,FALSE)</f>
        <v>0</v>
      </c>
      <c r="AJ77" s="4">
        <f>VLOOKUP(A77,'Breakfast and Lunch'!A:D,4,FALSE)</f>
        <v>0</v>
      </c>
      <c r="AK77" s="4">
        <f>VLOOKUP(A77,'Integration Change'!A:E,5,FALSE)</f>
        <v>0</v>
      </c>
      <c r="AL77" s="4">
        <f>VLOOKUP(A77,'Safe School'!A:D,4,FALSE)</f>
        <v>834.17311895178864</v>
      </c>
      <c r="AM77" s="4">
        <f>VLOOKUP(A77,'LTFM Change'!A:D,4,FALSE)</f>
        <v>0</v>
      </c>
      <c r="AN77" s="4">
        <f>VLOOKUP(A77,QComp!A:E,5,FALSE)</f>
        <v>5431.5878749080002</v>
      </c>
      <c r="AO77" s="4">
        <f t="shared" si="19"/>
        <v>834.17311894893646</v>
      </c>
      <c r="AP77" s="4">
        <f>VLOOKUP(A77,'2021 SPED'!A:AF,32,FALSE)</f>
        <v>474526.95718531683</v>
      </c>
      <c r="AQ77" s="5">
        <f t="shared" si="14"/>
        <v>2487173.5663042702</v>
      </c>
      <c r="AR77" s="235">
        <f t="shared" si="20"/>
        <v>3.455106357823113E-2</v>
      </c>
    </row>
    <row r="78" spans="1:44" x14ac:dyDescent="0.25">
      <c r="A78">
        <v>182</v>
      </c>
      <c r="B78">
        <v>1</v>
      </c>
      <c r="C78" t="s">
        <v>57</v>
      </c>
      <c r="D78">
        <f>VLOOKUP(A78,Sheet10!A:C,3,FALSE)</f>
        <v>5</v>
      </c>
      <c r="E78" s="4">
        <f>VLOOKUP(A78,'Pupil Info'!A:D,4,FALSE)</f>
        <v>1021</v>
      </c>
      <c r="F78" s="4">
        <f>VLOOKUP(A78,'Starting Point 2020'!A:AB,28,FALSE)</f>
        <v>9211586.7827770002</v>
      </c>
      <c r="G78" s="4">
        <f>VLOOKUP(A78,'2% 2020'!A:AB,28,FALSE)</f>
        <v>9371596.7827770002</v>
      </c>
      <c r="H78" s="4">
        <f t="shared" si="15"/>
        <v>160010</v>
      </c>
      <c r="I78" s="4">
        <f>VLOOKUP(A78,'2% with VPK 2020'!A:AB,28,FALSE)</f>
        <v>9371596.7827770002</v>
      </c>
      <c r="J78" s="4">
        <f>VLOOKUP(A78,'Charter School Lease'!A:D,4,FALSE)</f>
        <v>0</v>
      </c>
      <c r="K78" s="4">
        <f>VLOOKUP(A78,'Integration Change'!H:K,4,FALSE)</f>
        <v>0</v>
      </c>
      <c r="L78" s="4">
        <f>VLOOKUP(A78,'Other SPED'!A:D,4,FALSE)</f>
        <v>0</v>
      </c>
      <c r="M78" s="4">
        <f>VLOOKUP(A78,'LTFM Change'!G:J,4,FALSE)</f>
        <v>0</v>
      </c>
      <c r="N78" s="4">
        <f>VLOOKUP(A78,QComp!I:N,6,FALSE)</f>
        <v>0</v>
      </c>
      <c r="O78" s="4">
        <f>VLOOKUP(A78,'Breakfast and Lunch'!A:D,4,FALSE)</f>
        <v>0</v>
      </c>
      <c r="P78" s="4">
        <f>VLOOKUP(A78,'Breakfast and Lunch'!A:E,5,FALSE)</f>
        <v>0</v>
      </c>
      <c r="Q78" s="4">
        <f>VLOOKUP(A78,'Integration Change'!A:D,4,FALSE)</f>
        <v>0</v>
      </c>
      <c r="R78" s="4">
        <f>VLOOKUP(A78,'LTFM Change'!A:C,3,FALSE)</f>
        <v>0</v>
      </c>
      <c r="S78" s="4">
        <f>VLOOKUP(A78,QComp!A:D,4,FALSE)</f>
        <v>0</v>
      </c>
      <c r="T78" s="4">
        <f t="shared" si="16"/>
        <v>0</v>
      </c>
      <c r="U78" s="4">
        <f>VLOOKUP(A78,'2020 SPED'!A:AF,32,FALSE)</f>
        <v>36027.000968517968</v>
      </c>
      <c r="V78" s="4">
        <f t="shared" si="13"/>
        <v>196037.00096851797</v>
      </c>
      <c r="W78" s="235">
        <f t="shared" si="17"/>
        <v>1.7370514306956578E-2</v>
      </c>
      <c r="Y78" s="4">
        <f>VLOOKUP(A78,'Pupil Info'!A:E,5,FALSE)</f>
        <v>1030</v>
      </c>
      <c r="Z78" s="4">
        <f>VLOOKUP(A78,'Starting Point 2021'!A:AB,28,FALSE)</f>
        <v>9250882.2828074694</v>
      </c>
      <c r="AA78" s="4">
        <f>VLOOKUP(A78,'2% 2021'!A:AB,28,FALSE)</f>
        <v>9573185.348807469</v>
      </c>
      <c r="AB78" s="4">
        <f t="shared" si="18"/>
        <v>322303.06599999964</v>
      </c>
      <c r="AC78" s="4">
        <f>VLOOKUP(A78,'2% with VPK 2021'!A:AB,28,FALSE)</f>
        <v>9573185.348807469</v>
      </c>
      <c r="AD78" s="4">
        <f>VLOOKUP(A78,'Charter School Lease'!A:E,5,FALSE)</f>
        <v>0</v>
      </c>
      <c r="AE78" s="4">
        <f>VLOOKUP(A78,'Integration Change'!H:L,5,FALSE)</f>
        <v>0</v>
      </c>
      <c r="AF78" s="4">
        <f>VLOOKUP(A78,'Other SPED'!A:D,4,FALSE)</f>
        <v>0</v>
      </c>
      <c r="AG78" s="4">
        <f>VLOOKUP(A78,QComp!I:R,10,FALSE)</f>
        <v>0</v>
      </c>
      <c r="AH78" s="4">
        <f>VLOOKUP(A78,'LTFM Change'!G:K,5,FALSE)</f>
        <v>0</v>
      </c>
      <c r="AI78" s="4">
        <f>VLOOKUP(A78,'Breakfast and Lunch'!A:E,5,FALSE)</f>
        <v>0</v>
      </c>
      <c r="AJ78" s="4">
        <f>VLOOKUP(A78,'Breakfast and Lunch'!A:D,4,FALSE)</f>
        <v>0</v>
      </c>
      <c r="AK78" s="4">
        <f>VLOOKUP(A78,'Integration Change'!A:E,5,FALSE)</f>
        <v>0</v>
      </c>
      <c r="AL78" s="4">
        <f>VLOOKUP(A78,'Safe School'!A:D,4,FALSE)</f>
        <v>0</v>
      </c>
      <c r="AM78" s="4">
        <f>VLOOKUP(A78,'LTFM Change'!A:D,4,FALSE)</f>
        <v>0</v>
      </c>
      <c r="AN78" s="4">
        <f>VLOOKUP(A78,QComp!A:E,5,FALSE)</f>
        <v>0</v>
      </c>
      <c r="AO78" s="4">
        <f t="shared" si="19"/>
        <v>0</v>
      </c>
      <c r="AP78" s="4">
        <f>VLOOKUP(A78,'2021 SPED'!A:AF,32,FALSE)</f>
        <v>157421.50119800819</v>
      </c>
      <c r="AQ78" s="5">
        <f t="shared" si="14"/>
        <v>479724.56719800783</v>
      </c>
      <c r="AR78" s="235">
        <f t="shared" si="20"/>
        <v>3.4840251572435608E-2</v>
      </c>
    </row>
    <row r="79" spans="1:44" x14ac:dyDescent="0.25">
      <c r="A79">
        <v>186</v>
      </c>
      <c r="B79">
        <v>1</v>
      </c>
      <c r="C79" t="s">
        <v>58</v>
      </c>
      <c r="D79">
        <f>VLOOKUP(A79,Sheet10!A:C,3,FALSE)</f>
        <v>5</v>
      </c>
      <c r="E79" s="4">
        <f>VLOOKUP(A79,'Pupil Info'!A:D,4,FALSE)</f>
        <v>1773</v>
      </c>
      <c r="F79" s="4">
        <f>VLOOKUP(A79,'Starting Point 2020'!A:AB,28,FALSE)</f>
        <v>15234427</v>
      </c>
      <c r="G79" s="4">
        <f>VLOOKUP(A79,'2% 2020'!A:AB,28,FALSE)</f>
        <v>15494032</v>
      </c>
      <c r="H79" s="4">
        <f t="shared" si="15"/>
        <v>259605</v>
      </c>
      <c r="I79" s="4">
        <f>VLOOKUP(A79,'2% with VPK 2020'!A:AB,28,FALSE)</f>
        <v>15494032</v>
      </c>
      <c r="J79" s="4">
        <f>VLOOKUP(A79,'Charter School Lease'!A:D,4,FALSE)</f>
        <v>0</v>
      </c>
      <c r="K79" s="4">
        <f>VLOOKUP(A79,'Integration Change'!H:K,4,FALSE)</f>
        <v>0</v>
      </c>
      <c r="L79" s="4">
        <f>VLOOKUP(A79,'Other SPED'!A:D,4,FALSE)</f>
        <v>0</v>
      </c>
      <c r="M79" s="4">
        <f>VLOOKUP(A79,'LTFM Change'!G:J,4,FALSE)</f>
        <v>0</v>
      </c>
      <c r="N79" s="4">
        <f>VLOOKUP(A79,QComp!I:N,6,FALSE)</f>
        <v>0</v>
      </c>
      <c r="O79" s="4">
        <f>VLOOKUP(A79,'Breakfast and Lunch'!A:D,4,FALSE)</f>
        <v>0</v>
      </c>
      <c r="P79" s="4">
        <f>VLOOKUP(A79,'Breakfast and Lunch'!A:E,5,FALSE)</f>
        <v>0</v>
      </c>
      <c r="Q79" s="4">
        <f>VLOOKUP(A79,'Integration Change'!A:D,4,FALSE)</f>
        <v>0</v>
      </c>
      <c r="R79" s="4">
        <f>VLOOKUP(A79,'LTFM Change'!A:C,3,FALSE)</f>
        <v>0</v>
      </c>
      <c r="S79" s="4">
        <f>VLOOKUP(A79,QComp!A:D,4,FALSE)</f>
        <v>0</v>
      </c>
      <c r="T79" s="4">
        <f t="shared" si="16"/>
        <v>0</v>
      </c>
      <c r="U79" s="4">
        <f>VLOOKUP(A79,'2020 SPED'!A:AF,32,FALSE)</f>
        <v>31836.486434015213</v>
      </c>
      <c r="V79" s="4">
        <f t="shared" si="13"/>
        <v>291441.48643401521</v>
      </c>
      <c r="W79" s="235">
        <f t="shared" si="17"/>
        <v>1.7040680296016384E-2</v>
      </c>
      <c r="Y79" s="4">
        <f>VLOOKUP(A79,'Pupil Info'!A:E,5,FALSE)</f>
        <v>1793</v>
      </c>
      <c r="Z79" s="4">
        <f>VLOOKUP(A79,'Starting Point 2021'!A:AB,28,FALSE)</f>
        <v>15436128.5</v>
      </c>
      <c r="AA79" s="4">
        <f>VLOOKUP(A79,'2% 2021'!A:AB,28,FALSE)</f>
        <v>15967877.5</v>
      </c>
      <c r="AB79" s="4">
        <f t="shared" si="18"/>
        <v>531749</v>
      </c>
      <c r="AC79" s="4">
        <f>VLOOKUP(A79,'2% with VPK 2021'!A:AB,28,FALSE)</f>
        <v>15967877.5</v>
      </c>
      <c r="AD79" s="4">
        <f>VLOOKUP(A79,'Charter School Lease'!A:E,5,FALSE)</f>
        <v>0</v>
      </c>
      <c r="AE79" s="4">
        <f>VLOOKUP(A79,'Integration Change'!H:L,5,FALSE)</f>
        <v>0</v>
      </c>
      <c r="AF79" s="4">
        <f>VLOOKUP(A79,'Other SPED'!A:D,4,FALSE)</f>
        <v>0</v>
      </c>
      <c r="AG79" s="4">
        <f>VLOOKUP(A79,QComp!I:R,10,FALSE)</f>
        <v>0</v>
      </c>
      <c r="AH79" s="4">
        <f>VLOOKUP(A79,'LTFM Change'!G:K,5,FALSE)</f>
        <v>0</v>
      </c>
      <c r="AI79" s="4">
        <f>VLOOKUP(A79,'Breakfast and Lunch'!A:E,5,FALSE)</f>
        <v>0</v>
      </c>
      <c r="AJ79" s="4">
        <f>VLOOKUP(A79,'Breakfast and Lunch'!A:D,4,FALSE)</f>
        <v>0</v>
      </c>
      <c r="AK79" s="4">
        <f>VLOOKUP(A79,'Integration Change'!A:E,5,FALSE)</f>
        <v>0</v>
      </c>
      <c r="AL79" s="4">
        <f>VLOOKUP(A79,'Safe School'!A:D,4,FALSE)</f>
        <v>0</v>
      </c>
      <c r="AM79" s="4">
        <f>VLOOKUP(A79,'LTFM Change'!A:D,4,FALSE)</f>
        <v>0</v>
      </c>
      <c r="AN79" s="4">
        <f>VLOOKUP(A79,QComp!A:E,5,FALSE)</f>
        <v>0</v>
      </c>
      <c r="AO79" s="4">
        <f t="shared" si="19"/>
        <v>0</v>
      </c>
      <c r="AP79" s="4">
        <f>VLOOKUP(A79,'2021 SPED'!A:AF,32,FALSE)</f>
        <v>81513.733848496806</v>
      </c>
      <c r="AQ79" s="5">
        <f t="shared" si="14"/>
        <v>613262.73384849681</v>
      </c>
      <c r="AR79" s="235">
        <f t="shared" si="20"/>
        <v>3.444833981525873E-2</v>
      </c>
    </row>
    <row r="80" spans="1:44" x14ac:dyDescent="0.25">
      <c r="A80">
        <v>191</v>
      </c>
      <c r="B80">
        <v>1</v>
      </c>
      <c r="C80" t="s">
        <v>59</v>
      </c>
      <c r="D80">
        <f>VLOOKUP(A80,Sheet10!A:C,3,FALSE)</f>
        <v>3</v>
      </c>
      <c r="E80" s="4">
        <f>VLOOKUP(A80,'Pupil Info'!A:D,4,FALSE)</f>
        <v>8650.6</v>
      </c>
      <c r="F80" s="4">
        <f>VLOOKUP(A80,'Starting Point 2020'!A:AB,28,FALSE)</f>
        <v>95257025.75</v>
      </c>
      <c r="G80" s="4">
        <f>VLOOKUP(A80,'2% 2020'!A:AB,28,FALSE)</f>
        <v>96647188.75</v>
      </c>
      <c r="H80" s="4">
        <f t="shared" si="15"/>
        <v>1390163</v>
      </c>
      <c r="I80" s="4">
        <f>VLOOKUP(A80,'2% with VPK 2020'!A:AB,28,FALSE)</f>
        <v>97434798.25</v>
      </c>
      <c r="J80" s="4">
        <f>VLOOKUP(A80,'Charter School Lease'!A:D,4,FALSE)</f>
        <v>0</v>
      </c>
      <c r="K80" s="4">
        <f>VLOOKUP(A80,'Integration Change'!H:K,4,FALSE)</f>
        <v>16488.205440000165</v>
      </c>
      <c r="L80" s="4">
        <f>VLOOKUP(A80,'Other SPED'!A:D,4,FALSE)</f>
        <v>0</v>
      </c>
      <c r="M80" s="4">
        <f>VLOOKUP(A80,'LTFM Change'!G:J,4,FALSE)</f>
        <v>5321.3579677205998</v>
      </c>
      <c r="N80" s="4">
        <f>VLOOKUP(A80,QComp!I:N,6,FALSE)</f>
        <v>23001.74665957992</v>
      </c>
      <c r="O80" s="4">
        <f>VLOOKUP(A80,'Breakfast and Lunch'!A:D,4,FALSE)</f>
        <v>3898.9</v>
      </c>
      <c r="P80" s="4">
        <f>VLOOKUP(A80,'Breakfast and Lunch'!A:E,5,FALSE)</f>
        <v>10180.68</v>
      </c>
      <c r="Q80" s="4">
        <f>VLOOKUP(A80,'Integration Change'!A:D,4,FALSE)</f>
        <v>7066.3737600001041</v>
      </c>
      <c r="R80" s="4">
        <f>VLOOKUP(A80,'LTFM Change'!A:C,3,FALSE)</f>
        <v>-5321.3579677205998</v>
      </c>
      <c r="S80" s="4">
        <f>VLOOKUP(A80,QComp!A:D,4,FALSE)</f>
        <v>24318.25334042008</v>
      </c>
      <c r="T80" s="4">
        <f t="shared" si="16"/>
        <v>872563.65920001268</v>
      </c>
      <c r="U80" s="4">
        <f>VLOOKUP(A80,'2020 SPED'!A:AF,32,FALSE)</f>
        <v>392756.36112783849</v>
      </c>
      <c r="V80" s="4">
        <f t="shared" si="13"/>
        <v>2655483.0203278512</v>
      </c>
      <c r="W80" s="235">
        <f t="shared" si="17"/>
        <v>1.4593810682777906E-2</v>
      </c>
      <c r="Y80" s="4">
        <f>VLOOKUP(A80,'Pupil Info'!A:E,5,FALSE)</f>
        <v>8424</v>
      </c>
      <c r="Z80" s="4">
        <f>VLOOKUP(A80,'Starting Point 2021'!A:AB,28,FALSE)</f>
        <v>93850324.870200962</v>
      </c>
      <c r="AA80" s="4">
        <f>VLOOKUP(A80,'2% 2021'!A:AB,28,FALSE)</f>
        <v>96591716.568200961</v>
      </c>
      <c r="AB80" s="4">
        <f t="shared" si="18"/>
        <v>2741391.6979999989</v>
      </c>
      <c r="AC80" s="4">
        <f>VLOOKUP(A80,'2% with VPK 2021'!A:AB,28,FALSE)</f>
        <v>97695713.38420096</v>
      </c>
      <c r="AD80" s="4">
        <f>VLOOKUP(A80,'Charter School Lease'!A:E,5,FALSE)</f>
        <v>0</v>
      </c>
      <c r="AE80" s="4">
        <f>VLOOKUP(A80,'Integration Change'!H:L,5,FALSE)</f>
        <v>16660.237440000055</v>
      </c>
      <c r="AF80" s="4">
        <f>VLOOKUP(A80,'Other SPED'!A:D,4,FALSE)</f>
        <v>0</v>
      </c>
      <c r="AG80" s="4">
        <f>VLOOKUP(A80,QComp!I:R,10,FALSE)</f>
        <v>23058.119378384436</v>
      </c>
      <c r="AH80" s="4">
        <f>VLOOKUP(A80,'LTFM Change'!G:K,5,FALSE)</f>
        <v>3261.812076139031</v>
      </c>
      <c r="AI80" s="4">
        <f>VLOOKUP(A80,'Breakfast and Lunch'!A:E,5,FALSE)</f>
        <v>10180.68</v>
      </c>
      <c r="AJ80" s="4">
        <f>VLOOKUP(A80,'Breakfast and Lunch'!A:D,4,FALSE)</f>
        <v>3898.9</v>
      </c>
      <c r="AK80" s="4">
        <f>VLOOKUP(A80,'Integration Change'!A:E,5,FALSE)</f>
        <v>7140.1017600001069</v>
      </c>
      <c r="AL80" s="4">
        <f>VLOOKUP(A80,'Safe School'!A:D,4,FALSE)</f>
        <v>-2639.9637215266703</v>
      </c>
      <c r="AM80" s="4">
        <f>VLOOKUP(A80,'LTFM Change'!A:D,4,FALSE)</f>
        <v>-3261.8120761401951</v>
      </c>
      <c r="AN80" s="4">
        <f>VLOOKUP(A80,QComp!A:E,5,FALSE)</f>
        <v>24261.880621615564</v>
      </c>
      <c r="AO80" s="4">
        <f t="shared" si="19"/>
        <v>1186556.771478489</v>
      </c>
      <c r="AP80" s="4">
        <f>VLOOKUP(A80,'2021 SPED'!A:AF,32,FALSE)</f>
        <v>943839.04554252885</v>
      </c>
      <c r="AQ80" s="5">
        <f t="shared" si="14"/>
        <v>4871787.5150210168</v>
      </c>
      <c r="AR80" s="235">
        <f t="shared" si="20"/>
        <v>2.9210252620771017E-2</v>
      </c>
    </row>
    <row r="81" spans="1:44" x14ac:dyDescent="0.25">
      <c r="A81">
        <v>192</v>
      </c>
      <c r="B81">
        <v>1</v>
      </c>
      <c r="C81" t="s">
        <v>60</v>
      </c>
      <c r="D81">
        <f>VLOOKUP(A81,Sheet10!A:C,3,FALSE)</f>
        <v>3</v>
      </c>
      <c r="E81" s="4">
        <f>VLOOKUP(A81,'Pupil Info'!A:D,4,FALSE)</f>
        <v>7211</v>
      </c>
      <c r="F81" s="4">
        <f>VLOOKUP(A81,'Starting Point 2020'!A:AB,28,FALSE)</f>
        <v>63885389</v>
      </c>
      <c r="G81" s="4">
        <f>VLOOKUP(A81,'2% 2020'!A:AB,28,FALSE)</f>
        <v>64894698</v>
      </c>
      <c r="H81" s="4">
        <f t="shared" si="15"/>
        <v>1009309</v>
      </c>
      <c r="I81" s="4">
        <f>VLOOKUP(A81,'2% with VPK 2020'!A:AB,28,FALSE)</f>
        <v>64894698</v>
      </c>
      <c r="J81" s="4">
        <f>VLOOKUP(A81,'Charter School Lease'!A:D,4,FALSE)</f>
        <v>0</v>
      </c>
      <c r="K81" s="4">
        <f>VLOOKUP(A81,'Integration Change'!H:K,4,FALSE)</f>
        <v>0</v>
      </c>
      <c r="L81" s="4">
        <f>VLOOKUP(A81,'Other SPED'!A:D,4,FALSE)</f>
        <v>0</v>
      </c>
      <c r="M81" s="4">
        <f>VLOOKUP(A81,'LTFM Change'!G:J,4,FALSE)</f>
        <v>0</v>
      </c>
      <c r="N81" s="4">
        <f>VLOOKUP(A81,QComp!I:N,6,FALSE)</f>
        <v>-4551.6204205356771</v>
      </c>
      <c r="O81" s="4">
        <f>VLOOKUP(A81,'Breakfast and Lunch'!A:D,4,FALSE)</f>
        <v>0</v>
      </c>
      <c r="P81" s="4">
        <f>VLOOKUP(A81,'Breakfast and Lunch'!A:E,5,FALSE)</f>
        <v>0</v>
      </c>
      <c r="Q81" s="4">
        <f>VLOOKUP(A81,'Integration Change'!A:D,4,FALSE)</f>
        <v>0</v>
      </c>
      <c r="R81" s="4">
        <f>VLOOKUP(A81,'LTFM Change'!A:C,3,FALSE)</f>
        <v>0</v>
      </c>
      <c r="S81" s="4">
        <f>VLOOKUP(A81,QComp!A:D,4,FALSE)</f>
        <v>4551.6204205356771</v>
      </c>
      <c r="T81" s="4">
        <f t="shared" si="16"/>
        <v>0</v>
      </c>
      <c r="U81" s="4">
        <f>VLOOKUP(A81,'2020 SPED'!A:AF,32,FALSE)</f>
        <v>236907.3509438308</v>
      </c>
      <c r="V81" s="4">
        <f t="shared" si="13"/>
        <v>1246216.3509438308</v>
      </c>
      <c r="W81" s="235">
        <f t="shared" si="17"/>
        <v>1.5798745469014833E-2</v>
      </c>
      <c r="Y81" s="4">
        <f>VLOOKUP(A81,'Pupil Info'!A:E,5,FALSE)</f>
        <v>7211</v>
      </c>
      <c r="Z81" s="4">
        <f>VLOOKUP(A81,'Starting Point 2021'!A:AB,28,FALSE)</f>
        <v>64110875</v>
      </c>
      <c r="AA81" s="4">
        <f>VLOOKUP(A81,'2% 2021'!A:AB,28,FALSE)</f>
        <v>66153536</v>
      </c>
      <c r="AB81" s="4">
        <f t="shared" si="18"/>
        <v>2042661</v>
      </c>
      <c r="AC81" s="4">
        <f>VLOOKUP(A81,'2% with VPK 2021'!A:AB,28,FALSE)</f>
        <v>66153536</v>
      </c>
      <c r="AD81" s="4">
        <f>VLOOKUP(A81,'Charter School Lease'!A:E,5,FALSE)</f>
        <v>0</v>
      </c>
      <c r="AE81" s="4">
        <f>VLOOKUP(A81,'Integration Change'!H:L,5,FALSE)</f>
        <v>0</v>
      </c>
      <c r="AF81" s="4">
        <f>VLOOKUP(A81,'Other SPED'!A:D,4,FALSE)</f>
        <v>0</v>
      </c>
      <c r="AG81" s="4">
        <f>VLOOKUP(A81,QComp!I:R,10,FALSE)</f>
        <v>-5001.9163221187191</v>
      </c>
      <c r="AH81" s="4">
        <f>VLOOKUP(A81,'LTFM Change'!G:K,5,FALSE)</f>
        <v>0</v>
      </c>
      <c r="AI81" s="4">
        <f>VLOOKUP(A81,'Breakfast and Lunch'!A:E,5,FALSE)</f>
        <v>0</v>
      </c>
      <c r="AJ81" s="4">
        <f>VLOOKUP(A81,'Breakfast and Lunch'!A:D,4,FALSE)</f>
        <v>0</v>
      </c>
      <c r="AK81" s="4">
        <f>VLOOKUP(A81,'Integration Change'!A:E,5,FALSE)</f>
        <v>0</v>
      </c>
      <c r="AL81" s="4">
        <f>VLOOKUP(A81,'Safe School'!A:D,4,FALSE)</f>
        <v>550.77842414108454</v>
      </c>
      <c r="AM81" s="4">
        <f>VLOOKUP(A81,'LTFM Change'!A:D,4,FALSE)</f>
        <v>0</v>
      </c>
      <c r="AN81" s="4">
        <f>VLOOKUP(A81,QComp!A:E,5,FALSE)</f>
        <v>5001.9163221187191</v>
      </c>
      <c r="AO81" s="4">
        <f t="shared" si="19"/>
        <v>550.7784241437912</v>
      </c>
      <c r="AP81" s="4">
        <f>VLOOKUP(A81,'2021 SPED'!A:AF,32,FALSE)</f>
        <v>627975.14691450726</v>
      </c>
      <c r="AQ81" s="5">
        <f t="shared" si="14"/>
        <v>2671186.9253386511</v>
      </c>
      <c r="AR81" s="235">
        <f t="shared" si="20"/>
        <v>3.186138077198291E-2</v>
      </c>
    </row>
    <row r="82" spans="1:44" x14ac:dyDescent="0.25">
      <c r="A82">
        <v>194</v>
      </c>
      <c r="B82">
        <v>1</v>
      </c>
      <c r="C82" t="s">
        <v>61</v>
      </c>
      <c r="D82">
        <f>VLOOKUP(A82,Sheet10!A:C,3,FALSE)</f>
        <v>3</v>
      </c>
      <c r="E82" s="4">
        <f>VLOOKUP(A82,'Pupil Info'!A:D,4,FALSE)</f>
        <v>11356</v>
      </c>
      <c r="F82" s="4">
        <f>VLOOKUP(A82,'Starting Point 2020'!A:AB,28,FALSE)</f>
        <v>106296443.25</v>
      </c>
      <c r="G82" s="4">
        <f>VLOOKUP(A82,'2% 2020'!A:AB,28,FALSE)</f>
        <v>107885430.25</v>
      </c>
      <c r="H82" s="4">
        <f t="shared" si="15"/>
        <v>1588987</v>
      </c>
      <c r="I82" s="4">
        <f>VLOOKUP(A82,'2% with VPK 2020'!A:AB,28,FALSE)</f>
        <v>107885430.25</v>
      </c>
      <c r="J82" s="4">
        <f>VLOOKUP(A82,'Charter School Lease'!A:D,4,FALSE)</f>
        <v>0</v>
      </c>
      <c r="K82" s="4">
        <f>VLOOKUP(A82,'Integration Change'!H:K,4,FALSE)</f>
        <v>0</v>
      </c>
      <c r="L82" s="4">
        <f>VLOOKUP(A82,'Other SPED'!A:D,4,FALSE)</f>
        <v>0</v>
      </c>
      <c r="M82" s="4">
        <f>VLOOKUP(A82,'LTFM Change'!G:J,4,FALSE)</f>
        <v>0</v>
      </c>
      <c r="N82" s="4">
        <f>VLOOKUP(A82,QComp!I:N,6,FALSE)</f>
        <v>-8963.2511748000979</v>
      </c>
      <c r="O82" s="4">
        <f>VLOOKUP(A82,'Breakfast and Lunch'!A:D,4,FALSE)</f>
        <v>0</v>
      </c>
      <c r="P82" s="4">
        <f>VLOOKUP(A82,'Breakfast and Lunch'!A:E,5,FALSE)</f>
        <v>0</v>
      </c>
      <c r="Q82" s="4">
        <f>VLOOKUP(A82,'Integration Change'!A:D,4,FALSE)</f>
        <v>0</v>
      </c>
      <c r="R82" s="4">
        <f>VLOOKUP(A82,'LTFM Change'!A:C,3,FALSE)</f>
        <v>0</v>
      </c>
      <c r="S82" s="4">
        <f>VLOOKUP(A82,QComp!A:D,4,FALSE)</f>
        <v>8963.2511748000979</v>
      </c>
      <c r="T82" s="4">
        <f t="shared" si="16"/>
        <v>0</v>
      </c>
      <c r="U82" s="4">
        <f>VLOOKUP(A82,'2020 SPED'!A:AF,32,FALSE)</f>
        <v>946899.16648398712</v>
      </c>
      <c r="V82" s="4">
        <f t="shared" si="13"/>
        <v>2535886.1664839871</v>
      </c>
      <c r="W82" s="235">
        <f t="shared" si="17"/>
        <v>1.494863752179215E-2</v>
      </c>
      <c r="Y82" s="4">
        <f>VLOOKUP(A82,'Pupil Info'!A:E,5,FALSE)</f>
        <v>11496</v>
      </c>
      <c r="Z82" s="4">
        <f>VLOOKUP(A82,'Starting Point 2021'!A:AB,28,FALSE)</f>
        <v>108123457.5</v>
      </c>
      <c r="AA82" s="4">
        <f>VLOOKUP(A82,'2% 2021'!A:AB,28,FALSE)</f>
        <v>111376152.5</v>
      </c>
      <c r="AB82" s="4">
        <f t="shared" si="18"/>
        <v>3252695</v>
      </c>
      <c r="AC82" s="4">
        <f>VLOOKUP(A82,'2% with VPK 2021'!A:AB,28,FALSE)</f>
        <v>111376152.5</v>
      </c>
      <c r="AD82" s="4">
        <f>VLOOKUP(A82,'Charter School Lease'!A:E,5,FALSE)</f>
        <v>0</v>
      </c>
      <c r="AE82" s="4">
        <f>VLOOKUP(A82,'Integration Change'!H:L,5,FALSE)</f>
        <v>0</v>
      </c>
      <c r="AF82" s="4">
        <f>VLOOKUP(A82,'Other SPED'!A:D,4,FALSE)</f>
        <v>0</v>
      </c>
      <c r="AG82" s="4">
        <f>VLOOKUP(A82,QComp!I:R,10,FALSE)</f>
        <v>-9083.5915013088379</v>
      </c>
      <c r="AH82" s="4">
        <f>VLOOKUP(A82,'LTFM Change'!G:K,5,FALSE)</f>
        <v>0</v>
      </c>
      <c r="AI82" s="4">
        <f>VLOOKUP(A82,'Breakfast and Lunch'!A:E,5,FALSE)</f>
        <v>0</v>
      </c>
      <c r="AJ82" s="4">
        <f>VLOOKUP(A82,'Breakfast and Lunch'!A:D,4,FALSE)</f>
        <v>0</v>
      </c>
      <c r="AK82" s="4">
        <f>VLOOKUP(A82,'Integration Change'!A:E,5,FALSE)</f>
        <v>0</v>
      </c>
      <c r="AL82" s="4">
        <f>VLOOKUP(A82,'Safe School'!A:D,4,FALSE)</f>
        <v>1298.742107386468</v>
      </c>
      <c r="AM82" s="4">
        <f>VLOOKUP(A82,'LTFM Change'!A:D,4,FALSE)</f>
        <v>0</v>
      </c>
      <c r="AN82" s="4">
        <f>VLOOKUP(A82,QComp!A:E,5,FALSE)</f>
        <v>9083.5915013086051</v>
      </c>
      <c r="AO82" s="4">
        <f t="shared" si="19"/>
        <v>1298.7421073913574</v>
      </c>
      <c r="AP82" s="4">
        <f>VLOOKUP(A82,'2021 SPED'!A:AF,32,FALSE)</f>
        <v>1310425.6141491085</v>
      </c>
      <c r="AQ82" s="5">
        <f t="shared" si="14"/>
        <v>4564419.3562564999</v>
      </c>
      <c r="AR82" s="235">
        <f t="shared" si="20"/>
        <v>3.008315748689409E-2</v>
      </c>
    </row>
    <row r="83" spans="1:44" x14ac:dyDescent="0.25">
      <c r="A83">
        <v>195</v>
      </c>
      <c r="B83">
        <v>1</v>
      </c>
      <c r="C83" t="s">
        <v>62</v>
      </c>
      <c r="D83">
        <f>VLOOKUP(A83,Sheet10!A:C,3,FALSE)</f>
        <v>3</v>
      </c>
      <c r="E83" s="4">
        <f>VLOOKUP(A83,'Pupil Info'!A:D,4,FALSE)</f>
        <v>691</v>
      </c>
      <c r="F83" s="4">
        <f>VLOOKUP(A83,'Starting Point 2020'!A:AB,28,FALSE)</f>
        <v>5795264.25</v>
      </c>
      <c r="G83" s="4">
        <f>VLOOKUP(A83,'2% 2020'!A:AB,28,FALSE)</f>
        <v>5894091.25</v>
      </c>
      <c r="H83" s="4">
        <f t="shared" si="15"/>
        <v>98827</v>
      </c>
      <c r="I83" s="4">
        <f>VLOOKUP(A83,'2% with VPK 2020'!A:AB,28,FALSE)</f>
        <v>5894091.25</v>
      </c>
      <c r="J83" s="4">
        <f>VLOOKUP(A83,'Charter School Lease'!A:D,4,FALSE)</f>
        <v>0</v>
      </c>
      <c r="K83" s="4">
        <f>VLOOKUP(A83,'Integration Change'!H:K,4,FALSE)</f>
        <v>0</v>
      </c>
      <c r="L83" s="4">
        <f>VLOOKUP(A83,'Other SPED'!A:D,4,FALSE)</f>
        <v>0</v>
      </c>
      <c r="M83" s="4">
        <f>VLOOKUP(A83,'LTFM Change'!G:J,4,FALSE)</f>
        <v>0</v>
      </c>
      <c r="N83" s="4">
        <f>VLOOKUP(A83,QComp!I:N,6,FALSE)</f>
        <v>0</v>
      </c>
      <c r="O83" s="4">
        <f>VLOOKUP(A83,'Breakfast and Lunch'!A:D,4,FALSE)</f>
        <v>0</v>
      </c>
      <c r="P83" s="4">
        <f>VLOOKUP(A83,'Breakfast and Lunch'!A:E,5,FALSE)</f>
        <v>0</v>
      </c>
      <c r="Q83" s="4">
        <f>VLOOKUP(A83,'Integration Change'!A:D,4,FALSE)</f>
        <v>0</v>
      </c>
      <c r="R83" s="4">
        <f>VLOOKUP(A83,'LTFM Change'!A:C,3,FALSE)</f>
        <v>0</v>
      </c>
      <c r="S83" s="4">
        <f>VLOOKUP(A83,QComp!A:D,4,FALSE)</f>
        <v>0</v>
      </c>
      <c r="T83" s="4">
        <f t="shared" si="16"/>
        <v>0</v>
      </c>
      <c r="U83" s="4">
        <f>VLOOKUP(A83,'2020 SPED'!A:AF,32,FALSE)</f>
        <v>6066.8649212789023</v>
      </c>
      <c r="V83" s="4">
        <f t="shared" si="13"/>
        <v>104893.8649212789</v>
      </c>
      <c r="W83" s="235">
        <f t="shared" si="17"/>
        <v>1.7053061903087509E-2</v>
      </c>
      <c r="Y83" s="4">
        <f>VLOOKUP(A83,'Pupil Info'!A:E,5,FALSE)</f>
        <v>691</v>
      </c>
      <c r="Z83" s="4">
        <f>VLOOKUP(A83,'Starting Point 2021'!A:AB,28,FALSE)</f>
        <v>5821693.25</v>
      </c>
      <c r="AA83" s="4">
        <f>VLOOKUP(A83,'2% 2021'!A:AB,28,FALSE)</f>
        <v>6022379.25</v>
      </c>
      <c r="AB83" s="4">
        <f t="shared" si="18"/>
        <v>200686</v>
      </c>
      <c r="AC83" s="4">
        <f>VLOOKUP(A83,'2% with VPK 2021'!A:AB,28,FALSE)</f>
        <v>6022379.25</v>
      </c>
      <c r="AD83" s="4">
        <f>VLOOKUP(A83,'Charter School Lease'!A:E,5,FALSE)</f>
        <v>0</v>
      </c>
      <c r="AE83" s="4">
        <f>VLOOKUP(A83,'Integration Change'!H:L,5,FALSE)</f>
        <v>0</v>
      </c>
      <c r="AF83" s="4">
        <f>VLOOKUP(A83,'Other SPED'!A:D,4,FALSE)</f>
        <v>0</v>
      </c>
      <c r="AG83" s="4">
        <f>VLOOKUP(A83,QComp!I:R,10,FALSE)</f>
        <v>0</v>
      </c>
      <c r="AH83" s="4">
        <f>VLOOKUP(A83,'LTFM Change'!G:K,5,FALSE)</f>
        <v>0</v>
      </c>
      <c r="AI83" s="4">
        <f>VLOOKUP(A83,'Breakfast and Lunch'!A:E,5,FALSE)</f>
        <v>0</v>
      </c>
      <c r="AJ83" s="4">
        <f>VLOOKUP(A83,'Breakfast and Lunch'!A:D,4,FALSE)</f>
        <v>0</v>
      </c>
      <c r="AK83" s="4">
        <f>VLOOKUP(A83,'Integration Change'!A:E,5,FALSE)</f>
        <v>0</v>
      </c>
      <c r="AL83" s="4">
        <f>VLOOKUP(A83,'Safe School'!A:D,4,FALSE)</f>
        <v>65.676705180208955</v>
      </c>
      <c r="AM83" s="4">
        <f>VLOOKUP(A83,'LTFM Change'!A:D,4,FALSE)</f>
        <v>0</v>
      </c>
      <c r="AN83" s="4">
        <f>VLOOKUP(A83,QComp!A:E,5,FALSE)</f>
        <v>0</v>
      </c>
      <c r="AO83" s="4">
        <f t="shared" si="19"/>
        <v>65.676705180667341</v>
      </c>
      <c r="AP83" s="4">
        <f>VLOOKUP(A83,'2021 SPED'!A:AF,32,FALSE)</f>
        <v>19334.180299125961</v>
      </c>
      <c r="AQ83" s="5">
        <f t="shared" si="14"/>
        <v>220085.85700430663</v>
      </c>
      <c r="AR83" s="235">
        <f t="shared" si="20"/>
        <v>3.4472101394212071E-2</v>
      </c>
    </row>
    <row r="84" spans="1:44" x14ac:dyDescent="0.25">
      <c r="A84">
        <v>196</v>
      </c>
      <c r="B84">
        <v>1</v>
      </c>
      <c r="C84" t="s">
        <v>63</v>
      </c>
      <c r="D84">
        <f>VLOOKUP(A84,Sheet10!A:C,3,FALSE)</f>
        <v>3</v>
      </c>
      <c r="E84" s="4">
        <f>VLOOKUP(A84,'Pupil Info'!A:D,4,FALSE)</f>
        <v>28911.4</v>
      </c>
      <c r="F84" s="4">
        <f>VLOOKUP(A84,'Starting Point 2020'!A:AB,28,FALSE)</f>
        <v>272398335.5</v>
      </c>
      <c r="G84" s="4">
        <f>VLOOKUP(A84,'2% 2020'!A:AB,28,FALSE)</f>
        <v>276511761.5</v>
      </c>
      <c r="H84" s="4">
        <f t="shared" si="15"/>
        <v>4113426</v>
      </c>
      <c r="I84" s="4">
        <f>VLOOKUP(A84,'2% with VPK 2020'!A:AB,28,FALSE)</f>
        <v>276744353.5</v>
      </c>
      <c r="J84" s="4">
        <f>VLOOKUP(A84,'Charter School Lease'!A:D,4,FALSE)</f>
        <v>0</v>
      </c>
      <c r="K84" s="4">
        <f>VLOOKUP(A84,'Integration Change'!H:K,4,FALSE)</f>
        <v>2614.328640000429</v>
      </c>
      <c r="L84" s="4">
        <f>VLOOKUP(A84,'Other SPED'!A:D,4,FALSE)</f>
        <v>0</v>
      </c>
      <c r="M84" s="4">
        <f>VLOOKUP(A84,'LTFM Change'!G:J,4,FALSE)</f>
        <v>3440.5097532928921</v>
      </c>
      <c r="N84" s="4">
        <f>VLOOKUP(A84,QComp!I:N,6,FALSE)</f>
        <v>-15570.820972459391</v>
      </c>
      <c r="O84" s="4">
        <f>VLOOKUP(A84,'Breakfast and Lunch'!A:D,4,FALSE)</f>
        <v>1042.73</v>
      </c>
      <c r="P84" s="4">
        <f>VLOOKUP(A84,'Breakfast and Lunch'!A:E,5,FALSE)</f>
        <v>2722.74</v>
      </c>
      <c r="Q84" s="4">
        <f>VLOOKUP(A84,'Integration Change'!A:D,4,FALSE)</f>
        <v>1120.4265600000508</v>
      </c>
      <c r="R84" s="4">
        <f>VLOOKUP(A84,'LTFM Change'!A:C,3,FALSE)</f>
        <v>7047.4902467071079</v>
      </c>
      <c r="S84" s="4">
        <f>VLOOKUP(A84,QComp!A:D,4,FALSE)</f>
        <v>27530.820972459391</v>
      </c>
      <c r="T84" s="4">
        <f t="shared" si="16"/>
        <v>262540.22519999743</v>
      </c>
      <c r="U84" s="4">
        <f>VLOOKUP(A84,'2020 SPED'!A:AF,32,FALSE)</f>
        <v>678714.58502902836</v>
      </c>
      <c r="V84" s="4">
        <f t="shared" si="13"/>
        <v>5054680.8102290258</v>
      </c>
      <c r="W84" s="235">
        <f t="shared" si="17"/>
        <v>1.5100775092658376E-2</v>
      </c>
      <c r="Y84" s="4">
        <f>VLOOKUP(A84,'Pupil Info'!A:E,5,FALSE)</f>
        <v>29414</v>
      </c>
      <c r="Z84" s="4">
        <f>VLOOKUP(A84,'Starting Point 2021'!A:AB,28,FALSE)</f>
        <v>278778082</v>
      </c>
      <c r="AA84" s="4">
        <f>VLOOKUP(A84,'2% 2021'!A:AB,28,FALSE)</f>
        <v>287252999</v>
      </c>
      <c r="AB84" s="4">
        <f t="shared" si="18"/>
        <v>8474917</v>
      </c>
      <c r="AC84" s="4">
        <f>VLOOKUP(A84,'2% with VPK 2021'!A:AB,28,FALSE)</f>
        <v>287510834.5</v>
      </c>
      <c r="AD84" s="4">
        <f>VLOOKUP(A84,'Charter School Lease'!A:E,5,FALSE)</f>
        <v>0</v>
      </c>
      <c r="AE84" s="4">
        <f>VLOOKUP(A84,'Integration Change'!H:L,5,FALSE)</f>
        <v>2700.8822400001809</v>
      </c>
      <c r="AF84" s="4">
        <f>VLOOKUP(A84,'Other SPED'!A:D,4,FALSE)</f>
        <v>0</v>
      </c>
      <c r="AG84" s="4">
        <f>VLOOKUP(A84,QComp!I:R,10,FALSE)</f>
        <v>-15854.572760452516</v>
      </c>
      <c r="AH84" s="4">
        <f>VLOOKUP(A84,'LTFM Change'!G:K,5,FALSE)</f>
        <v>3518.9318502615206</v>
      </c>
      <c r="AI84" s="4">
        <f>VLOOKUP(A84,'Breakfast and Lunch'!A:E,5,FALSE)</f>
        <v>2722.74</v>
      </c>
      <c r="AJ84" s="4">
        <f>VLOOKUP(A84,'Breakfast and Lunch'!A:D,4,FALSE)</f>
        <v>1042.73</v>
      </c>
      <c r="AK84" s="4">
        <f>VLOOKUP(A84,'Integration Change'!A:E,5,FALSE)</f>
        <v>1157.5209600001108</v>
      </c>
      <c r="AL84" s="4">
        <f>VLOOKUP(A84,'Safe School'!A:D,4,FALSE)</f>
        <v>1993.2007610201836</v>
      </c>
      <c r="AM84" s="4">
        <f>VLOOKUP(A84,'LTFM Change'!A:D,4,FALSE)</f>
        <v>6969.0681497389451</v>
      </c>
      <c r="AN84" s="4">
        <f>VLOOKUP(A84,QComp!A:E,5,FALSE)</f>
        <v>27814.572760452516</v>
      </c>
      <c r="AO84" s="4">
        <f t="shared" si="19"/>
        <v>289900.57396101952</v>
      </c>
      <c r="AP84" s="4">
        <f>VLOOKUP(A84,'2021 SPED'!A:AF,32,FALSE)</f>
        <v>1780807.3583764508</v>
      </c>
      <c r="AQ84" s="5">
        <f t="shared" si="14"/>
        <v>10545624.93233747</v>
      </c>
      <c r="AR84" s="235">
        <f t="shared" si="20"/>
        <v>3.0400227088153937E-2</v>
      </c>
    </row>
    <row r="85" spans="1:44" x14ac:dyDescent="0.25">
      <c r="A85">
        <v>197</v>
      </c>
      <c r="B85">
        <v>1</v>
      </c>
      <c r="C85" t="s">
        <v>64</v>
      </c>
      <c r="D85">
        <f>VLOOKUP(A85,Sheet10!A:C,3,FALSE)</f>
        <v>2</v>
      </c>
      <c r="E85" s="4">
        <f>VLOOKUP(A85,'Pupil Info'!A:D,4,FALSE)</f>
        <v>5092</v>
      </c>
      <c r="F85" s="4">
        <f>VLOOKUP(A85,'Starting Point 2020'!A:AB,28,FALSE)</f>
        <v>51730223.25</v>
      </c>
      <c r="G85" s="4">
        <f>VLOOKUP(A85,'2% 2020'!A:AB,28,FALSE)</f>
        <v>52503878.25</v>
      </c>
      <c r="H85" s="4">
        <f t="shared" si="15"/>
        <v>773655</v>
      </c>
      <c r="I85" s="4">
        <f>VLOOKUP(A85,'2% with VPK 2020'!A:AB,28,FALSE)</f>
        <v>52585679.25</v>
      </c>
      <c r="J85" s="4">
        <f>VLOOKUP(A85,'Charter School Lease'!A:D,4,FALSE)</f>
        <v>0</v>
      </c>
      <c r="K85" s="4">
        <f>VLOOKUP(A85,'Integration Change'!H:K,4,FALSE)</f>
        <v>1336.7087999999058</v>
      </c>
      <c r="L85" s="4">
        <f>VLOOKUP(A85,'Other SPED'!A:D,4,FALSE)</f>
        <v>14142.04</v>
      </c>
      <c r="M85" s="4">
        <f>VLOOKUP(A85,'LTFM Change'!G:J,4,FALSE)</f>
        <v>0</v>
      </c>
      <c r="N85" s="4">
        <f>VLOOKUP(A85,QComp!I:N,6,FALSE)</f>
        <v>-1200.0981727800099</v>
      </c>
      <c r="O85" s="4">
        <f>VLOOKUP(A85,'Breakfast and Lunch'!A:D,4,FALSE)</f>
        <v>408.02</v>
      </c>
      <c r="P85" s="4">
        <f>VLOOKUP(A85,'Breakfast and Lunch'!A:E,5,FALSE)</f>
        <v>1065.42</v>
      </c>
      <c r="Q85" s="4">
        <f>VLOOKUP(A85,'Integration Change'!A:D,4,FALSE)</f>
        <v>572.87519999995129</v>
      </c>
      <c r="R85" s="4">
        <f>VLOOKUP(A85,'LTFM Change'!A:C,3,FALSE)</f>
        <v>4104</v>
      </c>
      <c r="S85" s="4">
        <f>VLOOKUP(A85,QComp!A:D,4,FALSE)</f>
        <v>5880.0981727800099</v>
      </c>
      <c r="T85" s="4">
        <f t="shared" si="16"/>
        <v>108110.06400001049</v>
      </c>
      <c r="U85" s="4">
        <f>VLOOKUP(A85,'2020 SPED'!A:AF,32,FALSE)</f>
        <v>161887.77835498564</v>
      </c>
      <c r="V85" s="4">
        <f t="shared" si="13"/>
        <v>1043652.8423549961</v>
      </c>
      <c r="W85" s="235">
        <f t="shared" si="17"/>
        <v>1.4955570484610272E-2</v>
      </c>
      <c r="Y85" s="4">
        <f>VLOOKUP(A85,'Pupil Info'!A:E,5,FALSE)</f>
        <v>5092</v>
      </c>
      <c r="Z85" s="4">
        <f>VLOOKUP(A85,'Starting Point 2021'!A:AB,28,FALSE)</f>
        <v>52012845.75</v>
      </c>
      <c r="AA85" s="4">
        <f>VLOOKUP(A85,'2% 2021'!A:AB,28,FALSE)</f>
        <v>53577893.75</v>
      </c>
      <c r="AB85" s="4">
        <f t="shared" si="18"/>
        <v>1565048</v>
      </c>
      <c r="AC85" s="4">
        <f>VLOOKUP(A85,'2% with VPK 2021'!A:AB,28,FALSE)</f>
        <v>53686692.25</v>
      </c>
      <c r="AD85" s="4">
        <f>VLOOKUP(A85,'Charter School Lease'!A:E,5,FALSE)</f>
        <v>0</v>
      </c>
      <c r="AE85" s="4">
        <f>VLOOKUP(A85,'Integration Change'!H:L,5,FALSE)</f>
        <v>1385.82527999999</v>
      </c>
      <c r="AF85" s="4">
        <f>VLOOKUP(A85,'Other SPED'!A:D,4,FALSE)</f>
        <v>14142.04</v>
      </c>
      <c r="AG85" s="4">
        <f>VLOOKUP(A85,QComp!I:R,10,FALSE)</f>
        <v>-1200.4910499594407</v>
      </c>
      <c r="AH85" s="4">
        <f>VLOOKUP(A85,'LTFM Change'!G:K,5,FALSE)</f>
        <v>0</v>
      </c>
      <c r="AI85" s="4">
        <f>VLOOKUP(A85,'Breakfast and Lunch'!A:E,5,FALSE)</f>
        <v>1065.42</v>
      </c>
      <c r="AJ85" s="4">
        <f>VLOOKUP(A85,'Breakfast and Lunch'!A:D,4,FALSE)</f>
        <v>408.02</v>
      </c>
      <c r="AK85" s="4">
        <f>VLOOKUP(A85,'Integration Change'!A:E,5,FALSE)</f>
        <v>593.92511999997078</v>
      </c>
      <c r="AL85" s="4">
        <f>VLOOKUP(A85,'Safe School'!A:D,4,FALSE)</f>
        <v>194.39999999999418</v>
      </c>
      <c r="AM85" s="4">
        <f>VLOOKUP(A85,'LTFM Change'!A:D,4,FALSE)</f>
        <v>4104</v>
      </c>
      <c r="AN85" s="4">
        <f>VLOOKUP(A85,QComp!A:E,5,FALSE)</f>
        <v>5880.4910499594407</v>
      </c>
      <c r="AO85" s="4">
        <f t="shared" si="19"/>
        <v>135372.13040000945</v>
      </c>
      <c r="AP85" s="4">
        <f>VLOOKUP(A85,'2021 SPED'!A:AF,32,FALSE)</f>
        <v>442204.42220242508</v>
      </c>
      <c r="AQ85" s="5">
        <f t="shared" si="14"/>
        <v>2142624.5526024345</v>
      </c>
      <c r="AR85" s="235">
        <f t="shared" si="20"/>
        <v>3.0089643768433878E-2</v>
      </c>
    </row>
    <row r="86" spans="1:44" x14ac:dyDescent="0.25">
      <c r="A86">
        <v>199</v>
      </c>
      <c r="B86">
        <v>1</v>
      </c>
      <c r="C86" t="s">
        <v>65</v>
      </c>
      <c r="D86">
        <f>VLOOKUP(A86,Sheet10!A:C,3,FALSE)</f>
        <v>3</v>
      </c>
      <c r="E86" s="4">
        <f>VLOOKUP(A86,'Pupil Info'!A:D,4,FALSE)</f>
        <v>3517</v>
      </c>
      <c r="F86" s="4">
        <f>VLOOKUP(A86,'Starting Point 2020'!A:AB,28,FALSE)</f>
        <v>33586497</v>
      </c>
      <c r="G86" s="4">
        <f>VLOOKUP(A86,'2% 2020'!A:AB,28,FALSE)</f>
        <v>34120755</v>
      </c>
      <c r="H86" s="4">
        <f t="shared" si="15"/>
        <v>534258</v>
      </c>
      <c r="I86" s="4">
        <f>VLOOKUP(A86,'2% with VPK 2020'!A:AB,28,FALSE)</f>
        <v>34428347.25</v>
      </c>
      <c r="J86" s="4">
        <f>VLOOKUP(A86,'Charter School Lease'!A:D,4,FALSE)</f>
        <v>0</v>
      </c>
      <c r="K86" s="4">
        <f>VLOOKUP(A86,'Integration Change'!H:K,4,FALSE)</f>
        <v>5835.1977599999518</v>
      </c>
      <c r="L86" s="4">
        <f>VLOOKUP(A86,'Other SPED'!A:D,4,FALSE)</f>
        <v>0</v>
      </c>
      <c r="M86" s="4">
        <f>VLOOKUP(A86,'LTFM Change'!G:J,4,FALSE)</f>
        <v>1245.185413098181</v>
      </c>
      <c r="N86" s="4">
        <f>VLOOKUP(A86,QComp!I:N,6,FALSE)</f>
        <v>0</v>
      </c>
      <c r="O86" s="4">
        <f>VLOOKUP(A86,'Breakfast and Lunch'!A:D,4,FALSE)</f>
        <v>1858.78</v>
      </c>
      <c r="P86" s="4">
        <f>VLOOKUP(A86,'Breakfast and Lunch'!A:E,5,FALSE)</f>
        <v>4853.58</v>
      </c>
      <c r="Q86" s="4">
        <f>VLOOKUP(A86,'Integration Change'!A:D,4,FALSE)</f>
        <v>2500.7990400000126</v>
      </c>
      <c r="R86" s="4">
        <f>VLOOKUP(A86,'LTFM Change'!A:C,3,FALSE)</f>
        <v>17450.814586901819</v>
      </c>
      <c r="S86" s="4">
        <f>VLOOKUP(A86,QComp!A:D,4,FALSE)</f>
        <v>0</v>
      </c>
      <c r="T86" s="4">
        <f t="shared" si="16"/>
        <v>341336.60679999739</v>
      </c>
      <c r="U86" s="4">
        <f>VLOOKUP(A86,'2020 SPED'!A:AF,32,FALSE)</f>
        <v>105417.00490601175</v>
      </c>
      <c r="V86" s="4">
        <f t="shared" si="13"/>
        <v>981011.61170600913</v>
      </c>
      <c r="W86" s="235">
        <f t="shared" si="17"/>
        <v>1.5906928311100736E-2</v>
      </c>
      <c r="Y86" s="4">
        <f>VLOOKUP(A86,'Pupil Info'!A:E,5,FALSE)</f>
        <v>3494</v>
      </c>
      <c r="Z86" s="4">
        <f>VLOOKUP(A86,'Starting Point 2021'!A:AB,28,FALSE)</f>
        <v>33353070.75</v>
      </c>
      <c r="AA86" s="4">
        <f>VLOOKUP(A86,'2% 2021'!A:AB,28,FALSE)</f>
        <v>34420732.75</v>
      </c>
      <c r="AB86" s="4">
        <f t="shared" si="18"/>
        <v>1067662</v>
      </c>
      <c r="AC86" s="4">
        <f>VLOOKUP(A86,'2% with VPK 2021'!A:AB,28,FALSE)</f>
        <v>34850818.5</v>
      </c>
      <c r="AD86" s="4">
        <f>VLOOKUP(A86,'Charter School Lease'!A:E,5,FALSE)</f>
        <v>0</v>
      </c>
      <c r="AE86" s="4">
        <f>VLOOKUP(A86,'Integration Change'!H:L,5,FALSE)</f>
        <v>5908.3449599999585</v>
      </c>
      <c r="AF86" s="4">
        <f>VLOOKUP(A86,'Other SPED'!A:D,4,FALSE)</f>
        <v>0</v>
      </c>
      <c r="AG86" s="4">
        <f>VLOOKUP(A86,QComp!I:R,10,FALSE)</f>
        <v>0</v>
      </c>
      <c r="AH86" s="4">
        <f>VLOOKUP(A86,'LTFM Change'!G:K,5,FALSE)</f>
        <v>3002.01792623644</v>
      </c>
      <c r="AI86" s="4">
        <f>VLOOKUP(A86,'Breakfast and Lunch'!A:E,5,FALSE)</f>
        <v>4853.58</v>
      </c>
      <c r="AJ86" s="4">
        <f>VLOOKUP(A86,'Breakfast and Lunch'!A:D,4,FALSE)</f>
        <v>1858.78</v>
      </c>
      <c r="AK86" s="4">
        <f>VLOOKUP(A86,'Integration Change'!A:E,5,FALSE)</f>
        <v>2532.1478399999614</v>
      </c>
      <c r="AL86" s="4">
        <f>VLOOKUP(A86,'Safe School'!A:D,4,FALSE)</f>
        <v>-1284.9949711076624</v>
      </c>
      <c r="AM86" s="4">
        <f>VLOOKUP(A86,'LTFM Change'!A:D,4,FALSE)</f>
        <v>15693.982073763618</v>
      </c>
      <c r="AN86" s="4">
        <f>VLOOKUP(A86,QComp!A:E,5,FALSE)</f>
        <v>0</v>
      </c>
      <c r="AO86" s="4">
        <f t="shared" si="19"/>
        <v>462649.60782889277</v>
      </c>
      <c r="AP86" s="4">
        <f>VLOOKUP(A86,'2021 SPED'!A:AF,32,FALSE)</f>
        <v>261529.71625542548</v>
      </c>
      <c r="AQ86" s="5">
        <f t="shared" si="14"/>
        <v>1791841.3240843182</v>
      </c>
      <c r="AR86" s="235">
        <f t="shared" si="20"/>
        <v>3.2010905622535522E-2</v>
      </c>
    </row>
    <row r="87" spans="1:44" x14ac:dyDescent="0.25">
      <c r="A87">
        <v>200</v>
      </c>
      <c r="B87">
        <v>1</v>
      </c>
      <c r="C87" t="s">
        <v>66</v>
      </c>
      <c r="D87">
        <f>VLOOKUP(A87,Sheet10!A:C,3,FALSE)</f>
        <v>3</v>
      </c>
      <c r="E87" s="4">
        <f>VLOOKUP(A87,'Pupil Info'!A:D,4,FALSE)</f>
        <v>4343</v>
      </c>
      <c r="F87" s="4">
        <f>VLOOKUP(A87,'Starting Point 2020'!A:AB,28,FALSE)</f>
        <v>43050541</v>
      </c>
      <c r="G87" s="4">
        <f>VLOOKUP(A87,'2% 2020'!A:AB,28,FALSE)</f>
        <v>43676758</v>
      </c>
      <c r="H87" s="4">
        <f t="shared" si="15"/>
        <v>626217</v>
      </c>
      <c r="I87" s="4">
        <f>VLOOKUP(A87,'2% with VPK 2020'!A:AB,28,FALSE)</f>
        <v>43676758</v>
      </c>
      <c r="J87" s="4">
        <f>VLOOKUP(A87,'Charter School Lease'!A:D,4,FALSE)</f>
        <v>0</v>
      </c>
      <c r="K87" s="4">
        <f>VLOOKUP(A87,'Integration Change'!H:K,4,FALSE)</f>
        <v>0</v>
      </c>
      <c r="L87" s="4">
        <f>VLOOKUP(A87,'Other SPED'!A:D,4,FALSE)</f>
        <v>0</v>
      </c>
      <c r="M87" s="4">
        <f>VLOOKUP(A87,'LTFM Change'!G:J,4,FALSE)</f>
        <v>0</v>
      </c>
      <c r="N87" s="4">
        <f>VLOOKUP(A87,QComp!I:N,6,FALSE)</f>
        <v>0</v>
      </c>
      <c r="O87" s="4">
        <f>VLOOKUP(A87,'Breakfast and Lunch'!A:D,4,FALSE)</f>
        <v>0</v>
      </c>
      <c r="P87" s="4">
        <f>VLOOKUP(A87,'Breakfast and Lunch'!A:E,5,FALSE)</f>
        <v>0</v>
      </c>
      <c r="Q87" s="4">
        <f>VLOOKUP(A87,'Integration Change'!A:D,4,FALSE)</f>
        <v>0</v>
      </c>
      <c r="R87" s="4">
        <f>VLOOKUP(A87,'LTFM Change'!A:C,3,FALSE)</f>
        <v>0</v>
      </c>
      <c r="S87" s="4">
        <f>VLOOKUP(A87,QComp!A:D,4,FALSE)</f>
        <v>0</v>
      </c>
      <c r="T87" s="4">
        <f t="shared" si="16"/>
        <v>0</v>
      </c>
      <c r="U87" s="4">
        <f>VLOOKUP(A87,'2020 SPED'!A:AF,32,FALSE)</f>
        <v>443346.58747397922</v>
      </c>
      <c r="V87" s="4">
        <f t="shared" si="13"/>
        <v>1069563.5874739792</v>
      </c>
      <c r="W87" s="235">
        <f t="shared" si="17"/>
        <v>1.4546088979462534E-2</v>
      </c>
      <c r="Y87" s="4">
        <f>VLOOKUP(A87,'Pupil Info'!A:E,5,FALSE)</f>
        <v>4322</v>
      </c>
      <c r="Z87" s="4">
        <f>VLOOKUP(A87,'Starting Point 2021'!A:AB,28,FALSE)</f>
        <v>43065482.75</v>
      </c>
      <c r="AA87" s="4">
        <f>VLOOKUP(A87,'2% 2021'!A:AB,28,FALSE)</f>
        <v>44325678.75</v>
      </c>
      <c r="AB87" s="4">
        <f t="shared" si="18"/>
        <v>1260196</v>
      </c>
      <c r="AC87" s="4">
        <f>VLOOKUP(A87,'2% with VPK 2021'!A:AB,28,FALSE)</f>
        <v>44325678.75</v>
      </c>
      <c r="AD87" s="4">
        <f>VLOOKUP(A87,'Charter School Lease'!A:E,5,FALSE)</f>
        <v>0</v>
      </c>
      <c r="AE87" s="4">
        <f>VLOOKUP(A87,'Integration Change'!H:L,5,FALSE)</f>
        <v>0</v>
      </c>
      <c r="AF87" s="4">
        <f>VLOOKUP(A87,'Other SPED'!A:D,4,FALSE)</f>
        <v>0</v>
      </c>
      <c r="AG87" s="4">
        <f>VLOOKUP(A87,QComp!I:R,10,FALSE)</f>
        <v>0</v>
      </c>
      <c r="AH87" s="4">
        <f>VLOOKUP(A87,'LTFM Change'!G:K,5,FALSE)</f>
        <v>0</v>
      </c>
      <c r="AI87" s="4">
        <f>VLOOKUP(A87,'Breakfast and Lunch'!A:E,5,FALSE)</f>
        <v>0</v>
      </c>
      <c r="AJ87" s="4">
        <f>VLOOKUP(A87,'Breakfast and Lunch'!A:D,4,FALSE)</f>
        <v>0</v>
      </c>
      <c r="AK87" s="4">
        <f>VLOOKUP(A87,'Integration Change'!A:E,5,FALSE)</f>
        <v>0</v>
      </c>
      <c r="AL87" s="4">
        <f>VLOOKUP(A87,'Safe School'!A:D,4,FALSE)</f>
        <v>558.95285421039443</v>
      </c>
      <c r="AM87" s="4">
        <f>VLOOKUP(A87,'LTFM Change'!A:D,4,FALSE)</f>
        <v>0</v>
      </c>
      <c r="AN87" s="4">
        <f>VLOOKUP(A87,QComp!A:E,5,FALSE)</f>
        <v>0</v>
      </c>
      <c r="AO87" s="4">
        <f t="shared" si="19"/>
        <v>558.9528542086482</v>
      </c>
      <c r="AP87" s="4">
        <f>VLOOKUP(A87,'2021 SPED'!A:AF,32,FALSE)</f>
        <v>506244.9478827063</v>
      </c>
      <c r="AQ87" s="5">
        <f t="shared" si="14"/>
        <v>1766999.9007369149</v>
      </c>
      <c r="AR87" s="235">
        <f t="shared" si="20"/>
        <v>2.9262321458593192E-2</v>
      </c>
    </row>
    <row r="88" spans="1:44" x14ac:dyDescent="0.25">
      <c r="A88">
        <v>203</v>
      </c>
      <c r="B88">
        <v>1</v>
      </c>
      <c r="C88" t="s">
        <v>67</v>
      </c>
      <c r="D88">
        <f>VLOOKUP(A88,Sheet10!A:C,3,FALSE)</f>
        <v>6</v>
      </c>
      <c r="E88" s="4">
        <f>VLOOKUP(A88,'Pupil Info'!A:D,4,FALSE)</f>
        <v>672</v>
      </c>
      <c r="F88" s="4">
        <f>VLOOKUP(A88,'Starting Point 2020'!A:AB,28,FALSE)</f>
        <v>6401057.75</v>
      </c>
      <c r="G88" s="4">
        <f>VLOOKUP(A88,'2% 2020'!A:AB,28,FALSE)</f>
        <v>6502748.75</v>
      </c>
      <c r="H88" s="4">
        <f t="shared" si="15"/>
        <v>101691</v>
      </c>
      <c r="I88" s="4">
        <f>VLOOKUP(A88,'2% with VPK 2020'!A:AB,28,FALSE)</f>
        <v>6502748.75</v>
      </c>
      <c r="J88" s="4">
        <f>VLOOKUP(A88,'Charter School Lease'!A:D,4,FALSE)</f>
        <v>0</v>
      </c>
      <c r="K88" s="4">
        <f>VLOOKUP(A88,'Integration Change'!H:K,4,FALSE)</f>
        <v>0</v>
      </c>
      <c r="L88" s="4">
        <f>VLOOKUP(A88,'Other SPED'!A:D,4,FALSE)</f>
        <v>0</v>
      </c>
      <c r="M88" s="4">
        <f>VLOOKUP(A88,'LTFM Change'!G:J,4,FALSE)</f>
        <v>0</v>
      </c>
      <c r="N88" s="4">
        <f>VLOOKUP(A88,QComp!I:N,6,FALSE)</f>
        <v>0</v>
      </c>
      <c r="O88" s="4">
        <f>VLOOKUP(A88,'Breakfast and Lunch'!A:D,4,FALSE)</f>
        <v>0</v>
      </c>
      <c r="P88" s="4">
        <f>VLOOKUP(A88,'Breakfast and Lunch'!A:E,5,FALSE)</f>
        <v>0</v>
      </c>
      <c r="Q88" s="4">
        <f>VLOOKUP(A88,'Integration Change'!A:D,4,FALSE)</f>
        <v>0</v>
      </c>
      <c r="R88" s="4">
        <f>VLOOKUP(A88,'LTFM Change'!A:C,3,FALSE)</f>
        <v>0</v>
      </c>
      <c r="S88" s="4">
        <f>VLOOKUP(A88,QComp!A:D,4,FALSE)</f>
        <v>0</v>
      </c>
      <c r="T88" s="4">
        <f t="shared" si="16"/>
        <v>0</v>
      </c>
      <c r="U88" s="4">
        <f>VLOOKUP(A88,'2020 SPED'!A:AF,32,FALSE)</f>
        <v>19101.164801182225</v>
      </c>
      <c r="V88" s="4">
        <f t="shared" ref="V88:V151" si="21">H88+T88+U88</f>
        <v>120792.16480118223</v>
      </c>
      <c r="W88" s="235">
        <f t="shared" si="17"/>
        <v>1.5886593118145199E-2</v>
      </c>
      <c r="Y88" s="4">
        <f>VLOOKUP(A88,'Pupil Info'!A:E,5,FALSE)</f>
        <v>663</v>
      </c>
      <c r="Z88" s="4">
        <f>VLOOKUP(A88,'Starting Point 2021'!A:AB,28,FALSE)</f>
        <v>6310763</v>
      </c>
      <c r="AA88" s="4">
        <f>VLOOKUP(A88,'2% 2021'!A:AB,28,FALSE)</f>
        <v>6512803</v>
      </c>
      <c r="AB88" s="4">
        <f t="shared" si="18"/>
        <v>202040</v>
      </c>
      <c r="AC88" s="4">
        <f>VLOOKUP(A88,'2% with VPK 2021'!A:AB,28,FALSE)</f>
        <v>6512803</v>
      </c>
      <c r="AD88" s="4">
        <f>VLOOKUP(A88,'Charter School Lease'!A:E,5,FALSE)</f>
        <v>0</v>
      </c>
      <c r="AE88" s="4">
        <f>VLOOKUP(A88,'Integration Change'!H:L,5,FALSE)</f>
        <v>0</v>
      </c>
      <c r="AF88" s="4">
        <f>VLOOKUP(A88,'Other SPED'!A:D,4,FALSE)</f>
        <v>0</v>
      </c>
      <c r="AG88" s="4">
        <f>VLOOKUP(A88,QComp!I:R,10,FALSE)</f>
        <v>0</v>
      </c>
      <c r="AH88" s="4">
        <f>VLOOKUP(A88,'LTFM Change'!G:K,5,FALSE)</f>
        <v>0</v>
      </c>
      <c r="AI88" s="4">
        <f>VLOOKUP(A88,'Breakfast and Lunch'!A:E,5,FALSE)</f>
        <v>0</v>
      </c>
      <c r="AJ88" s="4">
        <f>VLOOKUP(A88,'Breakfast and Lunch'!A:D,4,FALSE)</f>
        <v>0</v>
      </c>
      <c r="AK88" s="4">
        <f>VLOOKUP(A88,'Integration Change'!A:E,5,FALSE)</f>
        <v>0</v>
      </c>
      <c r="AL88" s="4">
        <f>VLOOKUP(A88,'Safe School'!A:D,4,FALSE)</f>
        <v>86.326854156821355</v>
      </c>
      <c r="AM88" s="4">
        <f>VLOOKUP(A88,'LTFM Change'!A:D,4,FALSE)</f>
        <v>0</v>
      </c>
      <c r="AN88" s="4">
        <f>VLOOKUP(A88,QComp!A:E,5,FALSE)</f>
        <v>0</v>
      </c>
      <c r="AO88" s="4">
        <f t="shared" si="19"/>
        <v>86.32685415726155</v>
      </c>
      <c r="AP88" s="4">
        <f>VLOOKUP(A88,'2021 SPED'!A:AF,32,FALSE)</f>
        <v>38676.218506269157</v>
      </c>
      <c r="AQ88" s="5">
        <f t="shared" ref="AQ88:AQ151" si="22">AB88+AO88+AP88</f>
        <v>240802.54536042642</v>
      </c>
      <c r="AR88" s="235">
        <f t="shared" ref="AR88:AR151" si="23">(AA88-Z88)/Z88</f>
        <v>3.2015146187552919E-2</v>
      </c>
    </row>
    <row r="89" spans="1:44" x14ac:dyDescent="0.25">
      <c r="A89">
        <v>204</v>
      </c>
      <c r="B89">
        <v>1</v>
      </c>
      <c r="C89" t="s">
        <v>68</v>
      </c>
      <c r="D89">
        <f>VLOOKUP(A89,Sheet10!A:C,3,FALSE)</f>
        <v>4</v>
      </c>
      <c r="E89" s="4">
        <f>VLOOKUP(A89,'Pupil Info'!A:D,4,FALSE)</f>
        <v>2205</v>
      </c>
      <c r="F89" s="4">
        <f>VLOOKUP(A89,'Starting Point 2020'!A:AB,28,FALSE)</f>
        <v>18413470.25</v>
      </c>
      <c r="G89" s="4">
        <f>VLOOKUP(A89,'2% 2020'!A:AB,28,FALSE)</f>
        <v>18725026.25</v>
      </c>
      <c r="H89" s="4">
        <f t="shared" ref="H89:H152" si="24">G89-F89</f>
        <v>311556</v>
      </c>
      <c r="I89" s="4">
        <f>VLOOKUP(A89,'2% with VPK 2020'!A:AB,28,FALSE)</f>
        <v>18725026.25</v>
      </c>
      <c r="J89" s="4">
        <f>VLOOKUP(A89,'Charter School Lease'!A:D,4,FALSE)</f>
        <v>0</v>
      </c>
      <c r="K89" s="4">
        <f>VLOOKUP(A89,'Integration Change'!H:K,4,FALSE)</f>
        <v>0</v>
      </c>
      <c r="L89" s="4">
        <f>VLOOKUP(A89,'Other SPED'!A:D,4,FALSE)</f>
        <v>0</v>
      </c>
      <c r="M89" s="4">
        <f>VLOOKUP(A89,'LTFM Change'!G:J,4,FALSE)</f>
        <v>0</v>
      </c>
      <c r="N89" s="4">
        <f>VLOOKUP(A89,QComp!I:N,6,FALSE)</f>
        <v>0</v>
      </c>
      <c r="O89" s="4">
        <f>VLOOKUP(A89,'Breakfast and Lunch'!A:D,4,FALSE)</f>
        <v>0</v>
      </c>
      <c r="P89" s="4">
        <f>VLOOKUP(A89,'Breakfast and Lunch'!A:E,5,FALSE)</f>
        <v>0</v>
      </c>
      <c r="Q89" s="4">
        <f>VLOOKUP(A89,'Integration Change'!A:D,4,FALSE)</f>
        <v>0</v>
      </c>
      <c r="R89" s="4">
        <f>VLOOKUP(A89,'LTFM Change'!A:C,3,FALSE)</f>
        <v>0</v>
      </c>
      <c r="S89" s="4">
        <f>VLOOKUP(A89,QComp!A:D,4,FALSE)</f>
        <v>0</v>
      </c>
      <c r="T89" s="4">
        <f t="shared" ref="T89:T152" si="25">SUM(I89:S89)-G89</f>
        <v>0</v>
      </c>
      <c r="U89" s="4">
        <f>VLOOKUP(A89,'2020 SPED'!A:AF,32,FALSE)</f>
        <v>40509.319776654011</v>
      </c>
      <c r="V89" s="4">
        <f t="shared" si="21"/>
        <v>352065.31977665401</v>
      </c>
      <c r="W89" s="235">
        <f t="shared" ref="W89:W152" si="26">(G89-F89)/F89</f>
        <v>1.6920004527663655E-2</v>
      </c>
      <c r="Y89" s="4">
        <f>VLOOKUP(A89,'Pupil Info'!A:E,5,FALSE)</f>
        <v>2216</v>
      </c>
      <c r="Z89" s="4">
        <f>VLOOKUP(A89,'Starting Point 2021'!A:AB,28,FALSE)</f>
        <v>18537086.5</v>
      </c>
      <c r="AA89" s="4">
        <f>VLOOKUP(A89,'2% 2021'!A:AB,28,FALSE)</f>
        <v>19170877.5</v>
      </c>
      <c r="AB89" s="4">
        <f t="shared" ref="AB89:AB152" si="27">AA89-Z89</f>
        <v>633791</v>
      </c>
      <c r="AC89" s="4">
        <f>VLOOKUP(A89,'2% with VPK 2021'!A:AB,28,FALSE)</f>
        <v>19170877.5</v>
      </c>
      <c r="AD89" s="4">
        <f>VLOOKUP(A89,'Charter School Lease'!A:E,5,FALSE)</f>
        <v>0</v>
      </c>
      <c r="AE89" s="4">
        <f>VLOOKUP(A89,'Integration Change'!H:L,5,FALSE)</f>
        <v>0</v>
      </c>
      <c r="AF89" s="4">
        <f>VLOOKUP(A89,'Other SPED'!A:D,4,FALSE)</f>
        <v>0</v>
      </c>
      <c r="AG89" s="4">
        <f>VLOOKUP(A89,QComp!I:R,10,FALSE)</f>
        <v>0</v>
      </c>
      <c r="AH89" s="4">
        <f>VLOOKUP(A89,'LTFM Change'!G:K,5,FALSE)</f>
        <v>0</v>
      </c>
      <c r="AI89" s="4">
        <f>VLOOKUP(A89,'Breakfast and Lunch'!A:E,5,FALSE)</f>
        <v>0</v>
      </c>
      <c r="AJ89" s="4">
        <f>VLOOKUP(A89,'Breakfast and Lunch'!A:D,4,FALSE)</f>
        <v>0</v>
      </c>
      <c r="AK89" s="4">
        <f>VLOOKUP(A89,'Integration Change'!A:E,5,FALSE)</f>
        <v>0</v>
      </c>
      <c r="AL89" s="4">
        <f>VLOOKUP(A89,'Safe School'!A:D,4,FALSE)</f>
        <v>125.06535336057277</v>
      </c>
      <c r="AM89" s="4">
        <f>VLOOKUP(A89,'LTFM Change'!A:D,4,FALSE)</f>
        <v>0</v>
      </c>
      <c r="AN89" s="4">
        <f>VLOOKUP(A89,QComp!A:E,5,FALSE)</f>
        <v>0</v>
      </c>
      <c r="AO89" s="4">
        <f t="shared" ref="AO89:AO152" si="28">SUM(AC89:AN89)-AA89</f>
        <v>125.06535336002707</v>
      </c>
      <c r="AP89" s="4">
        <f>VLOOKUP(A89,'2021 SPED'!A:AF,32,FALSE)</f>
        <v>102027.30372094642</v>
      </c>
      <c r="AQ89" s="5">
        <f t="shared" si="22"/>
        <v>735943.36907430645</v>
      </c>
      <c r="AR89" s="235">
        <f t="shared" si="23"/>
        <v>3.4190432245110362E-2</v>
      </c>
    </row>
    <row r="90" spans="1:44" x14ac:dyDescent="0.25">
      <c r="A90">
        <v>206</v>
      </c>
      <c r="B90">
        <v>1</v>
      </c>
      <c r="C90" t="s">
        <v>69</v>
      </c>
      <c r="D90">
        <f>VLOOKUP(A90,Sheet10!A:C,3,FALSE)</f>
        <v>4</v>
      </c>
      <c r="E90" s="4">
        <f>VLOOKUP(A90,'Pupil Info'!A:D,4,FALSE)</f>
        <v>4224</v>
      </c>
      <c r="F90" s="4">
        <f>VLOOKUP(A90,'Starting Point 2020'!A:AB,28,FALSE)</f>
        <v>36593570.25</v>
      </c>
      <c r="G90" s="4">
        <f>VLOOKUP(A90,'2% 2020'!A:AB,28,FALSE)</f>
        <v>37211335.25</v>
      </c>
      <c r="H90" s="4">
        <f t="shared" si="24"/>
        <v>617765</v>
      </c>
      <c r="I90" s="4">
        <f>VLOOKUP(A90,'2% with VPK 2020'!A:AB,28,FALSE)</f>
        <v>37211335.25</v>
      </c>
      <c r="J90" s="4">
        <f>VLOOKUP(A90,'Charter School Lease'!A:D,4,FALSE)</f>
        <v>0</v>
      </c>
      <c r="K90" s="4">
        <f>VLOOKUP(A90,'Integration Change'!H:K,4,FALSE)</f>
        <v>0</v>
      </c>
      <c r="L90" s="4">
        <f>VLOOKUP(A90,'Other SPED'!A:D,4,FALSE)</f>
        <v>0</v>
      </c>
      <c r="M90" s="4">
        <f>VLOOKUP(A90,'LTFM Change'!G:J,4,FALSE)</f>
        <v>0</v>
      </c>
      <c r="N90" s="4">
        <f>VLOOKUP(A90,QComp!I:N,6,FALSE)</f>
        <v>-3353.4177534000482</v>
      </c>
      <c r="O90" s="4">
        <f>VLOOKUP(A90,'Breakfast and Lunch'!A:D,4,FALSE)</f>
        <v>0</v>
      </c>
      <c r="P90" s="4">
        <f>VLOOKUP(A90,'Breakfast and Lunch'!A:E,5,FALSE)</f>
        <v>0</v>
      </c>
      <c r="Q90" s="4">
        <f>VLOOKUP(A90,'Integration Change'!A:D,4,FALSE)</f>
        <v>0</v>
      </c>
      <c r="R90" s="4">
        <f>VLOOKUP(A90,'LTFM Change'!A:C,3,FALSE)</f>
        <v>0</v>
      </c>
      <c r="S90" s="4">
        <f>VLOOKUP(A90,QComp!A:D,4,FALSE)</f>
        <v>3353.4177534000482</v>
      </c>
      <c r="T90" s="4">
        <f t="shared" si="25"/>
        <v>0</v>
      </c>
      <c r="U90" s="4">
        <f>VLOOKUP(A90,'2020 SPED'!A:AF,32,FALSE)</f>
        <v>111406.10614524502</v>
      </c>
      <c r="V90" s="4">
        <f t="shared" si="21"/>
        <v>729171.10614524502</v>
      </c>
      <c r="W90" s="235">
        <f t="shared" si="26"/>
        <v>1.6881790865978703E-2</v>
      </c>
      <c r="Y90" s="4">
        <f>VLOOKUP(A90,'Pupil Info'!A:E,5,FALSE)</f>
        <v>4244</v>
      </c>
      <c r="Z90" s="4">
        <f>VLOOKUP(A90,'Starting Point 2021'!A:AB,28,FALSE)</f>
        <v>36821856.5</v>
      </c>
      <c r="AA90" s="4">
        <f>VLOOKUP(A90,'2% 2021'!A:AB,28,FALSE)</f>
        <v>38078695.5</v>
      </c>
      <c r="AB90" s="4">
        <f t="shared" si="27"/>
        <v>1256839</v>
      </c>
      <c r="AC90" s="4">
        <f>VLOOKUP(A90,'2% with VPK 2021'!A:AB,28,FALSE)</f>
        <v>38078695.5</v>
      </c>
      <c r="AD90" s="4">
        <f>VLOOKUP(A90,'Charter School Lease'!A:E,5,FALSE)</f>
        <v>0</v>
      </c>
      <c r="AE90" s="4">
        <f>VLOOKUP(A90,'Integration Change'!H:L,5,FALSE)</f>
        <v>0</v>
      </c>
      <c r="AF90" s="4">
        <f>VLOOKUP(A90,'Other SPED'!A:D,4,FALSE)</f>
        <v>0</v>
      </c>
      <c r="AG90" s="4">
        <f>VLOOKUP(A90,QComp!I:R,10,FALSE)</f>
        <v>-3360.9833055575145</v>
      </c>
      <c r="AH90" s="4">
        <f>VLOOKUP(A90,'LTFM Change'!G:K,5,FALSE)</f>
        <v>0</v>
      </c>
      <c r="AI90" s="4">
        <f>VLOOKUP(A90,'Breakfast and Lunch'!A:E,5,FALSE)</f>
        <v>0</v>
      </c>
      <c r="AJ90" s="4">
        <f>VLOOKUP(A90,'Breakfast and Lunch'!A:D,4,FALSE)</f>
        <v>0</v>
      </c>
      <c r="AK90" s="4">
        <f>VLOOKUP(A90,'Integration Change'!A:E,5,FALSE)</f>
        <v>0</v>
      </c>
      <c r="AL90" s="4">
        <f>VLOOKUP(A90,'Safe School'!A:D,4,FALSE)</f>
        <v>671.07678251201287</v>
      </c>
      <c r="AM90" s="4">
        <f>VLOOKUP(A90,'LTFM Change'!A:D,4,FALSE)</f>
        <v>0</v>
      </c>
      <c r="AN90" s="4">
        <f>VLOOKUP(A90,QComp!A:E,5,FALSE)</f>
        <v>3360.9833055575145</v>
      </c>
      <c r="AO90" s="4">
        <f t="shared" si="28"/>
        <v>671.07678250968456</v>
      </c>
      <c r="AP90" s="4">
        <f>VLOOKUP(A90,'2021 SPED'!A:AF,32,FALSE)</f>
        <v>299479.96890185215</v>
      </c>
      <c r="AQ90" s="5">
        <f t="shared" si="22"/>
        <v>1556990.0456843618</v>
      </c>
      <c r="AR90" s="235">
        <f t="shared" si="23"/>
        <v>3.4132961221007417E-2</v>
      </c>
    </row>
    <row r="91" spans="1:44" x14ac:dyDescent="0.25">
      <c r="A91">
        <v>213</v>
      </c>
      <c r="B91">
        <v>1</v>
      </c>
      <c r="C91" t="s">
        <v>70</v>
      </c>
      <c r="D91">
        <f>VLOOKUP(A91,Sheet10!A:C,3,FALSE)</f>
        <v>6</v>
      </c>
      <c r="E91" s="4">
        <f>VLOOKUP(A91,'Pupil Info'!A:D,4,FALSE)</f>
        <v>833</v>
      </c>
      <c r="F91" s="4">
        <f>VLOOKUP(A91,'Starting Point 2020'!A:AB,28,FALSE)</f>
        <v>7137077.5</v>
      </c>
      <c r="G91" s="4">
        <f>VLOOKUP(A91,'2% 2020'!A:AB,28,FALSE)</f>
        <v>7261509.5</v>
      </c>
      <c r="H91" s="4">
        <f t="shared" si="24"/>
        <v>124432</v>
      </c>
      <c r="I91" s="4">
        <f>VLOOKUP(A91,'2% with VPK 2020'!A:AB,28,FALSE)</f>
        <v>7261509.5</v>
      </c>
      <c r="J91" s="4">
        <f>VLOOKUP(A91,'Charter School Lease'!A:D,4,FALSE)</f>
        <v>0</v>
      </c>
      <c r="K91" s="4">
        <f>VLOOKUP(A91,'Integration Change'!H:K,4,FALSE)</f>
        <v>0</v>
      </c>
      <c r="L91" s="4">
        <f>VLOOKUP(A91,'Other SPED'!A:D,4,FALSE)</f>
        <v>0</v>
      </c>
      <c r="M91" s="4">
        <f>VLOOKUP(A91,'LTFM Change'!G:J,4,FALSE)</f>
        <v>0</v>
      </c>
      <c r="N91" s="4">
        <f>VLOOKUP(A91,QComp!I:N,6,FALSE)</f>
        <v>0</v>
      </c>
      <c r="O91" s="4">
        <f>VLOOKUP(A91,'Breakfast and Lunch'!A:D,4,FALSE)</f>
        <v>0</v>
      </c>
      <c r="P91" s="4">
        <f>VLOOKUP(A91,'Breakfast and Lunch'!A:E,5,FALSE)</f>
        <v>0</v>
      </c>
      <c r="Q91" s="4">
        <f>VLOOKUP(A91,'Integration Change'!A:D,4,FALSE)</f>
        <v>0</v>
      </c>
      <c r="R91" s="4">
        <f>VLOOKUP(A91,'LTFM Change'!A:C,3,FALSE)</f>
        <v>0</v>
      </c>
      <c r="S91" s="4">
        <f>VLOOKUP(A91,QComp!A:D,4,FALSE)</f>
        <v>0</v>
      </c>
      <c r="T91" s="4">
        <f t="shared" si="25"/>
        <v>0</v>
      </c>
      <c r="U91" s="4">
        <f>VLOOKUP(A91,'2020 SPED'!A:AF,32,FALSE)</f>
        <v>8845.0661666600499</v>
      </c>
      <c r="V91" s="4">
        <f t="shared" si="21"/>
        <v>133277.06616666005</v>
      </c>
      <c r="W91" s="235">
        <f t="shared" si="26"/>
        <v>1.7434587196229829E-2</v>
      </c>
      <c r="Y91" s="4">
        <f>VLOOKUP(A91,'Pupil Info'!A:E,5,FALSE)</f>
        <v>823</v>
      </c>
      <c r="Z91" s="4">
        <f>VLOOKUP(A91,'Starting Point 2021'!A:AB,28,FALSE)</f>
        <v>7096854.7248649495</v>
      </c>
      <c r="AA91" s="4">
        <f>VLOOKUP(A91,'2% 2021'!A:AB,28,FALSE)</f>
        <v>7346738</v>
      </c>
      <c r="AB91" s="4">
        <f t="shared" si="27"/>
        <v>249883.27513505053</v>
      </c>
      <c r="AC91" s="4">
        <f>VLOOKUP(A91,'2% with VPK 2021'!A:AB,28,FALSE)</f>
        <v>7346738</v>
      </c>
      <c r="AD91" s="4">
        <f>VLOOKUP(A91,'Charter School Lease'!A:E,5,FALSE)</f>
        <v>0</v>
      </c>
      <c r="AE91" s="4">
        <f>VLOOKUP(A91,'Integration Change'!H:L,5,FALSE)</f>
        <v>0</v>
      </c>
      <c r="AF91" s="4">
        <f>VLOOKUP(A91,'Other SPED'!A:D,4,FALSE)</f>
        <v>0</v>
      </c>
      <c r="AG91" s="4">
        <f>VLOOKUP(A91,QComp!I:R,10,FALSE)</f>
        <v>0</v>
      </c>
      <c r="AH91" s="4">
        <f>VLOOKUP(A91,'LTFM Change'!G:K,5,FALSE)</f>
        <v>0</v>
      </c>
      <c r="AI91" s="4">
        <f>VLOOKUP(A91,'Breakfast and Lunch'!A:E,5,FALSE)</f>
        <v>0</v>
      </c>
      <c r="AJ91" s="4">
        <f>VLOOKUP(A91,'Breakfast and Lunch'!A:D,4,FALSE)</f>
        <v>0</v>
      </c>
      <c r="AK91" s="4">
        <f>VLOOKUP(A91,'Integration Change'!A:E,5,FALSE)</f>
        <v>0</v>
      </c>
      <c r="AL91" s="4">
        <f>VLOOKUP(A91,'Safe School'!A:D,4,FALSE)</f>
        <v>61.783201879603439</v>
      </c>
      <c r="AM91" s="4">
        <f>VLOOKUP(A91,'LTFM Change'!A:D,4,FALSE)</f>
        <v>0</v>
      </c>
      <c r="AN91" s="4">
        <f>VLOOKUP(A91,QComp!A:E,5,FALSE)</f>
        <v>0</v>
      </c>
      <c r="AO91" s="4">
        <f t="shared" si="28"/>
        <v>61.783201879821718</v>
      </c>
      <c r="AP91" s="4">
        <f>VLOOKUP(A91,'2021 SPED'!A:AF,32,FALSE)</f>
        <v>20354.823669376317</v>
      </c>
      <c r="AQ91" s="5">
        <f t="shared" si="22"/>
        <v>270299.88200630667</v>
      </c>
      <c r="AR91" s="235">
        <f t="shared" si="23"/>
        <v>3.521042557903082E-2</v>
      </c>
    </row>
    <row r="92" spans="1:44" x14ac:dyDescent="0.25">
      <c r="A92">
        <v>227</v>
      </c>
      <c r="B92">
        <v>1</v>
      </c>
      <c r="C92" t="s">
        <v>71</v>
      </c>
      <c r="D92">
        <f>VLOOKUP(A92,Sheet10!A:C,3,FALSE)</f>
        <v>6</v>
      </c>
      <c r="E92" s="4">
        <f>VLOOKUP(A92,'Pupil Info'!A:D,4,FALSE)</f>
        <v>905</v>
      </c>
      <c r="F92" s="4">
        <f>VLOOKUP(A92,'Starting Point 2020'!A:AB,28,FALSE)</f>
        <v>8122575</v>
      </c>
      <c r="G92" s="4">
        <f>VLOOKUP(A92,'2% 2020'!A:AB,28,FALSE)</f>
        <v>8253272</v>
      </c>
      <c r="H92" s="4">
        <f t="shared" si="24"/>
        <v>130697</v>
      </c>
      <c r="I92" s="4">
        <f>VLOOKUP(A92,'2% with VPK 2020'!A:AB,28,FALSE)</f>
        <v>8253272</v>
      </c>
      <c r="J92" s="4">
        <f>VLOOKUP(A92,'Charter School Lease'!A:D,4,FALSE)</f>
        <v>0</v>
      </c>
      <c r="K92" s="4">
        <f>VLOOKUP(A92,'Integration Change'!H:K,4,FALSE)</f>
        <v>0</v>
      </c>
      <c r="L92" s="4">
        <f>VLOOKUP(A92,'Other SPED'!A:D,4,FALSE)</f>
        <v>0</v>
      </c>
      <c r="M92" s="4">
        <f>VLOOKUP(A92,'LTFM Change'!G:J,4,FALSE)</f>
        <v>0</v>
      </c>
      <c r="N92" s="4">
        <f>VLOOKUP(A92,QComp!I:N,6,FALSE)</f>
        <v>0</v>
      </c>
      <c r="O92" s="4">
        <f>VLOOKUP(A92,'Breakfast and Lunch'!A:D,4,FALSE)</f>
        <v>0</v>
      </c>
      <c r="P92" s="4">
        <f>VLOOKUP(A92,'Breakfast and Lunch'!A:E,5,FALSE)</f>
        <v>0</v>
      </c>
      <c r="Q92" s="4">
        <f>VLOOKUP(A92,'Integration Change'!A:D,4,FALSE)</f>
        <v>0</v>
      </c>
      <c r="R92" s="4">
        <f>VLOOKUP(A92,'LTFM Change'!A:C,3,FALSE)</f>
        <v>0</v>
      </c>
      <c r="S92" s="4">
        <f>VLOOKUP(A92,QComp!A:D,4,FALSE)</f>
        <v>0</v>
      </c>
      <c r="T92" s="4">
        <f t="shared" si="25"/>
        <v>0</v>
      </c>
      <c r="U92" s="4">
        <f>VLOOKUP(A92,'2020 SPED'!A:AF,32,FALSE)</f>
        <v>14399.580416128854</v>
      </c>
      <c r="V92" s="4">
        <f t="shared" si="21"/>
        <v>145096.58041612885</v>
      </c>
      <c r="W92" s="235">
        <f t="shared" si="26"/>
        <v>1.6090587036746352E-2</v>
      </c>
      <c r="Y92" s="4">
        <f>VLOOKUP(A92,'Pupil Info'!A:E,5,FALSE)</f>
        <v>876</v>
      </c>
      <c r="Z92" s="4">
        <f>VLOOKUP(A92,'Starting Point 2021'!A:AB,28,FALSE)</f>
        <v>7931110.75</v>
      </c>
      <c r="AA92" s="4">
        <f>VLOOKUP(A92,'2% 2021'!A:AB,28,FALSE)</f>
        <v>8189468.75</v>
      </c>
      <c r="AB92" s="4">
        <f t="shared" si="27"/>
        <v>258358</v>
      </c>
      <c r="AC92" s="4">
        <f>VLOOKUP(A92,'2% with VPK 2021'!A:AB,28,FALSE)</f>
        <v>8189468.75</v>
      </c>
      <c r="AD92" s="4">
        <f>VLOOKUP(A92,'Charter School Lease'!A:E,5,FALSE)</f>
        <v>0</v>
      </c>
      <c r="AE92" s="4">
        <f>VLOOKUP(A92,'Integration Change'!H:L,5,FALSE)</f>
        <v>0</v>
      </c>
      <c r="AF92" s="4">
        <f>VLOOKUP(A92,'Other SPED'!A:D,4,FALSE)</f>
        <v>0</v>
      </c>
      <c r="AG92" s="4">
        <f>VLOOKUP(A92,QComp!I:R,10,FALSE)</f>
        <v>0</v>
      </c>
      <c r="AH92" s="4">
        <f>VLOOKUP(A92,'LTFM Change'!G:K,5,FALSE)</f>
        <v>0</v>
      </c>
      <c r="AI92" s="4">
        <f>VLOOKUP(A92,'Breakfast and Lunch'!A:E,5,FALSE)</f>
        <v>0</v>
      </c>
      <c r="AJ92" s="4">
        <f>VLOOKUP(A92,'Breakfast and Lunch'!A:D,4,FALSE)</f>
        <v>0</v>
      </c>
      <c r="AK92" s="4">
        <f>VLOOKUP(A92,'Integration Change'!A:E,5,FALSE)</f>
        <v>0</v>
      </c>
      <c r="AL92" s="4">
        <f>VLOOKUP(A92,'Safe School'!A:D,4,FALSE)</f>
        <v>80.868387392169097</v>
      </c>
      <c r="AM92" s="4">
        <f>VLOOKUP(A92,'LTFM Change'!A:D,4,FALSE)</f>
        <v>0</v>
      </c>
      <c r="AN92" s="4">
        <f>VLOOKUP(A92,QComp!A:E,5,FALSE)</f>
        <v>0</v>
      </c>
      <c r="AO92" s="4">
        <f t="shared" si="28"/>
        <v>80.868387391790748</v>
      </c>
      <c r="AP92" s="4">
        <f>VLOOKUP(A92,'2021 SPED'!A:AF,32,FALSE)</f>
        <v>42852.61854687368</v>
      </c>
      <c r="AQ92" s="5">
        <f t="shared" si="22"/>
        <v>301291.48693426547</v>
      </c>
      <c r="AR92" s="235">
        <f t="shared" si="23"/>
        <v>3.2575260659422768E-2</v>
      </c>
    </row>
    <row r="93" spans="1:44" x14ac:dyDescent="0.25">
      <c r="A93">
        <v>229</v>
      </c>
      <c r="B93">
        <v>1</v>
      </c>
      <c r="C93" t="s">
        <v>72</v>
      </c>
      <c r="D93">
        <f>VLOOKUP(A93,Sheet10!A:C,3,FALSE)</f>
        <v>6</v>
      </c>
      <c r="E93" s="4">
        <f>VLOOKUP(A93,'Pupil Info'!A:D,4,FALSE)</f>
        <v>352</v>
      </c>
      <c r="F93" s="4">
        <f>VLOOKUP(A93,'Starting Point 2020'!A:AB,28,FALSE)</f>
        <v>3112458.1516318498</v>
      </c>
      <c r="G93" s="4">
        <f>VLOOKUP(A93,'2% 2020'!A:AB,28,FALSE)</f>
        <v>3165974.1516318498</v>
      </c>
      <c r="H93" s="4">
        <f t="shared" si="24"/>
        <v>53516</v>
      </c>
      <c r="I93" s="4">
        <f>VLOOKUP(A93,'2% with VPK 2020'!A:AB,28,FALSE)</f>
        <v>3165974.1516318498</v>
      </c>
      <c r="J93" s="4">
        <f>VLOOKUP(A93,'Charter School Lease'!A:D,4,FALSE)</f>
        <v>0</v>
      </c>
      <c r="K93" s="4">
        <f>VLOOKUP(A93,'Integration Change'!H:K,4,FALSE)</f>
        <v>0</v>
      </c>
      <c r="L93" s="4">
        <f>VLOOKUP(A93,'Other SPED'!A:D,4,FALSE)</f>
        <v>0</v>
      </c>
      <c r="M93" s="4">
        <f>VLOOKUP(A93,'LTFM Change'!G:J,4,FALSE)</f>
        <v>0</v>
      </c>
      <c r="N93" s="4">
        <f>VLOOKUP(A93,QComp!I:N,6,FALSE)</f>
        <v>0</v>
      </c>
      <c r="O93" s="4">
        <f>VLOOKUP(A93,'Breakfast and Lunch'!A:D,4,FALSE)</f>
        <v>0</v>
      </c>
      <c r="P93" s="4">
        <f>VLOOKUP(A93,'Breakfast and Lunch'!A:E,5,FALSE)</f>
        <v>0</v>
      </c>
      <c r="Q93" s="4">
        <f>VLOOKUP(A93,'Integration Change'!A:D,4,FALSE)</f>
        <v>0</v>
      </c>
      <c r="R93" s="4">
        <f>VLOOKUP(A93,'LTFM Change'!A:C,3,FALSE)</f>
        <v>0</v>
      </c>
      <c r="S93" s="4">
        <f>VLOOKUP(A93,QComp!A:D,4,FALSE)</f>
        <v>0</v>
      </c>
      <c r="T93" s="4">
        <f t="shared" si="25"/>
        <v>0</v>
      </c>
      <c r="U93" s="4">
        <f>VLOOKUP(A93,'2020 SPED'!A:AF,32,FALSE)</f>
        <v>548.71950585430022</v>
      </c>
      <c r="V93" s="4">
        <f t="shared" si="21"/>
        <v>54064.7195058543</v>
      </c>
      <c r="W93" s="235">
        <f t="shared" si="26"/>
        <v>1.7194126761814216E-2</v>
      </c>
      <c r="Y93" s="4">
        <f>VLOOKUP(A93,'Pupil Info'!A:E,5,FALSE)</f>
        <v>358</v>
      </c>
      <c r="Z93" s="4">
        <f>VLOOKUP(A93,'Starting Point 2021'!A:AB,28,FALSE)</f>
        <v>3330130.8318462609</v>
      </c>
      <c r="AA93" s="4">
        <f>VLOOKUP(A93,'2% 2021'!A:AB,28,FALSE)</f>
        <v>3439358.655846261</v>
      </c>
      <c r="AB93" s="4">
        <f t="shared" si="27"/>
        <v>109227.82400000002</v>
      </c>
      <c r="AC93" s="4">
        <f>VLOOKUP(A93,'2% with VPK 2021'!A:AB,28,FALSE)</f>
        <v>3439358.655846261</v>
      </c>
      <c r="AD93" s="4">
        <f>VLOOKUP(A93,'Charter School Lease'!A:E,5,FALSE)</f>
        <v>0</v>
      </c>
      <c r="AE93" s="4">
        <f>VLOOKUP(A93,'Integration Change'!H:L,5,FALSE)</f>
        <v>0</v>
      </c>
      <c r="AF93" s="4">
        <f>VLOOKUP(A93,'Other SPED'!A:D,4,FALSE)</f>
        <v>0</v>
      </c>
      <c r="AG93" s="4">
        <f>VLOOKUP(A93,QComp!I:R,10,FALSE)</f>
        <v>0</v>
      </c>
      <c r="AH93" s="4">
        <f>VLOOKUP(A93,'LTFM Change'!G:K,5,FALSE)</f>
        <v>0</v>
      </c>
      <c r="AI93" s="4">
        <f>VLOOKUP(A93,'Breakfast and Lunch'!A:E,5,FALSE)</f>
        <v>0</v>
      </c>
      <c r="AJ93" s="4">
        <f>VLOOKUP(A93,'Breakfast and Lunch'!A:D,4,FALSE)</f>
        <v>0</v>
      </c>
      <c r="AK93" s="4">
        <f>VLOOKUP(A93,'Integration Change'!A:E,5,FALSE)</f>
        <v>0</v>
      </c>
      <c r="AL93" s="4">
        <f>VLOOKUP(A93,'Safe School'!A:D,4,FALSE)</f>
        <v>37.196832583844298</v>
      </c>
      <c r="AM93" s="4">
        <f>VLOOKUP(A93,'LTFM Change'!A:D,4,FALSE)</f>
        <v>0</v>
      </c>
      <c r="AN93" s="4">
        <f>VLOOKUP(A93,QComp!A:E,5,FALSE)</f>
        <v>0</v>
      </c>
      <c r="AO93" s="4">
        <f t="shared" si="28"/>
        <v>37.196832583751529</v>
      </c>
      <c r="AP93" s="4">
        <f>VLOOKUP(A93,'2021 SPED'!A:AF,32,FALSE)</f>
        <v>559.68403525569011</v>
      </c>
      <c r="AQ93" s="5">
        <f t="shared" si="22"/>
        <v>109824.70486783946</v>
      </c>
      <c r="AR93" s="235">
        <f t="shared" si="23"/>
        <v>3.2799859679820124E-2</v>
      </c>
    </row>
    <row r="94" spans="1:44" x14ac:dyDescent="0.25">
      <c r="A94">
        <v>238</v>
      </c>
      <c r="B94">
        <v>1</v>
      </c>
      <c r="C94" t="s">
        <v>73</v>
      </c>
      <c r="D94">
        <f>VLOOKUP(A94,Sheet10!A:C,3,FALSE)</f>
        <v>6</v>
      </c>
      <c r="E94" s="4">
        <f>VLOOKUP(A94,'Pupil Info'!A:D,4,FALSE)</f>
        <v>249</v>
      </c>
      <c r="F94" s="4">
        <f>VLOOKUP(A94,'Starting Point 2020'!A:AB,28,FALSE)</f>
        <v>2607887.9540590001</v>
      </c>
      <c r="G94" s="4">
        <f>VLOOKUP(A94,'2% 2020'!A:AB,28,FALSE)</f>
        <v>2645328.9540590001</v>
      </c>
      <c r="H94" s="4">
        <f t="shared" si="24"/>
        <v>37441</v>
      </c>
      <c r="I94" s="4">
        <f>VLOOKUP(A94,'2% with VPK 2020'!A:AB,28,FALSE)</f>
        <v>2645328.9540590001</v>
      </c>
      <c r="J94" s="4">
        <f>VLOOKUP(A94,'Charter School Lease'!A:D,4,FALSE)</f>
        <v>0</v>
      </c>
      <c r="K94" s="4">
        <f>VLOOKUP(A94,'Integration Change'!H:K,4,FALSE)</f>
        <v>0</v>
      </c>
      <c r="L94" s="4">
        <f>VLOOKUP(A94,'Other SPED'!A:D,4,FALSE)</f>
        <v>0</v>
      </c>
      <c r="M94" s="4">
        <f>VLOOKUP(A94,'LTFM Change'!G:J,4,FALSE)</f>
        <v>0</v>
      </c>
      <c r="N94" s="4">
        <f>VLOOKUP(A94,QComp!I:N,6,FALSE)</f>
        <v>-206.43802919999871</v>
      </c>
      <c r="O94" s="4">
        <f>VLOOKUP(A94,'Breakfast and Lunch'!A:D,4,FALSE)</f>
        <v>0</v>
      </c>
      <c r="P94" s="4">
        <f>VLOOKUP(A94,'Breakfast and Lunch'!A:E,5,FALSE)</f>
        <v>0</v>
      </c>
      <c r="Q94" s="4">
        <f>VLOOKUP(A94,'Integration Change'!A:D,4,FALSE)</f>
        <v>0</v>
      </c>
      <c r="R94" s="4">
        <f>VLOOKUP(A94,'LTFM Change'!A:C,3,FALSE)</f>
        <v>0</v>
      </c>
      <c r="S94" s="4">
        <f>VLOOKUP(A94,QComp!A:D,4,FALSE)</f>
        <v>0</v>
      </c>
      <c r="T94" s="4">
        <f t="shared" si="25"/>
        <v>-206.43802919983864</v>
      </c>
      <c r="U94" s="4">
        <f>VLOOKUP(A94,'2020 SPED'!A:AF,32,FALSE)</f>
        <v>5713.2249092312704</v>
      </c>
      <c r="V94" s="4">
        <f t="shared" si="21"/>
        <v>42947.786880031432</v>
      </c>
      <c r="W94" s="235">
        <f t="shared" si="26"/>
        <v>1.4356828460258667E-2</v>
      </c>
      <c r="Y94" s="4">
        <f>VLOOKUP(A94,'Pupil Info'!A:E,5,FALSE)</f>
        <v>253</v>
      </c>
      <c r="Z94" s="4">
        <f>VLOOKUP(A94,'Starting Point 2021'!A:AB,28,FALSE)</f>
        <v>2653151.4182072403</v>
      </c>
      <c r="AA94" s="4">
        <f>VLOOKUP(A94,'2% 2021'!A:AB,28,FALSE)</f>
        <v>2729554.3242072398</v>
      </c>
      <c r="AB94" s="4">
        <f t="shared" si="27"/>
        <v>76402.905999999493</v>
      </c>
      <c r="AC94" s="4">
        <f>VLOOKUP(A94,'2% with VPK 2021'!A:AB,28,FALSE)</f>
        <v>2729554.3242072398</v>
      </c>
      <c r="AD94" s="4">
        <f>VLOOKUP(A94,'Charter School Lease'!A:E,5,FALSE)</f>
        <v>0</v>
      </c>
      <c r="AE94" s="4">
        <f>VLOOKUP(A94,'Integration Change'!H:L,5,FALSE)</f>
        <v>0</v>
      </c>
      <c r="AF94" s="4">
        <f>VLOOKUP(A94,'Other SPED'!A:D,4,FALSE)</f>
        <v>0</v>
      </c>
      <c r="AG94" s="4">
        <f>VLOOKUP(A94,QComp!I:R,10,FALSE)</f>
        <v>-210.09387999024329</v>
      </c>
      <c r="AH94" s="4">
        <f>VLOOKUP(A94,'LTFM Change'!G:K,5,FALSE)</f>
        <v>0</v>
      </c>
      <c r="AI94" s="4">
        <f>VLOOKUP(A94,'Breakfast and Lunch'!A:E,5,FALSE)</f>
        <v>0</v>
      </c>
      <c r="AJ94" s="4">
        <f>VLOOKUP(A94,'Breakfast and Lunch'!A:D,4,FALSE)</f>
        <v>0</v>
      </c>
      <c r="AK94" s="4">
        <f>VLOOKUP(A94,'Integration Change'!A:E,5,FALSE)</f>
        <v>0</v>
      </c>
      <c r="AL94" s="4">
        <f>VLOOKUP(A94,'Safe School'!A:D,4,FALSE)</f>
        <v>51.46355335082626</v>
      </c>
      <c r="AM94" s="4">
        <f>VLOOKUP(A94,'LTFM Change'!A:D,4,FALSE)</f>
        <v>0</v>
      </c>
      <c r="AN94" s="4">
        <f>VLOOKUP(A94,QComp!A:E,5,FALSE)</f>
        <v>0</v>
      </c>
      <c r="AO94" s="4">
        <f t="shared" si="28"/>
        <v>-158.63032663939521</v>
      </c>
      <c r="AP94" s="4">
        <f>VLOOKUP(A94,'2021 SPED'!A:AF,32,FALSE)</f>
        <v>14731.532192844636</v>
      </c>
      <c r="AQ94" s="5">
        <f t="shared" si="22"/>
        <v>90975.807866204734</v>
      </c>
      <c r="AR94" s="235">
        <f t="shared" si="23"/>
        <v>2.8797039428539537E-2</v>
      </c>
    </row>
    <row r="95" spans="1:44" x14ac:dyDescent="0.25">
      <c r="A95">
        <v>239</v>
      </c>
      <c r="B95">
        <v>1</v>
      </c>
      <c r="C95" t="s">
        <v>74</v>
      </c>
      <c r="D95">
        <f>VLOOKUP(A95,Sheet10!A:C,3,FALSE)</f>
        <v>6</v>
      </c>
      <c r="E95" s="4">
        <f>VLOOKUP(A95,'Pupil Info'!A:D,4,FALSE)</f>
        <v>684</v>
      </c>
      <c r="F95" s="4">
        <f>VLOOKUP(A95,'Starting Point 2020'!A:AB,28,FALSE)</f>
        <v>6287262.75</v>
      </c>
      <c r="G95" s="4">
        <f>VLOOKUP(A95,'2% 2020'!A:AB,28,FALSE)</f>
        <v>6388008.75</v>
      </c>
      <c r="H95" s="4">
        <f t="shared" si="24"/>
        <v>100746</v>
      </c>
      <c r="I95" s="4">
        <f>VLOOKUP(A95,'2% with VPK 2020'!A:AB,28,FALSE)</f>
        <v>6388008.75</v>
      </c>
      <c r="J95" s="4">
        <f>VLOOKUP(A95,'Charter School Lease'!A:D,4,FALSE)</f>
        <v>0</v>
      </c>
      <c r="K95" s="4">
        <f>VLOOKUP(A95,'Integration Change'!H:K,4,FALSE)</f>
        <v>0</v>
      </c>
      <c r="L95" s="4">
        <f>VLOOKUP(A95,'Other SPED'!A:D,4,FALSE)</f>
        <v>0</v>
      </c>
      <c r="M95" s="4">
        <f>VLOOKUP(A95,'LTFM Change'!G:J,4,FALSE)</f>
        <v>0</v>
      </c>
      <c r="N95" s="4">
        <f>VLOOKUP(A95,QComp!I:N,6,FALSE)</f>
        <v>-557.70273780000571</v>
      </c>
      <c r="O95" s="4">
        <f>VLOOKUP(A95,'Breakfast and Lunch'!A:D,4,FALSE)</f>
        <v>0</v>
      </c>
      <c r="P95" s="4">
        <f>VLOOKUP(A95,'Breakfast and Lunch'!A:E,5,FALSE)</f>
        <v>0</v>
      </c>
      <c r="Q95" s="4">
        <f>VLOOKUP(A95,'Integration Change'!A:D,4,FALSE)</f>
        <v>0</v>
      </c>
      <c r="R95" s="4">
        <f>VLOOKUP(A95,'LTFM Change'!A:C,3,FALSE)</f>
        <v>0</v>
      </c>
      <c r="S95" s="4">
        <f>VLOOKUP(A95,QComp!A:D,4,FALSE)</f>
        <v>557.70273780000571</v>
      </c>
      <c r="T95" s="4">
        <f t="shared" si="25"/>
        <v>0</v>
      </c>
      <c r="U95" s="4">
        <f>VLOOKUP(A95,'2020 SPED'!A:AF,32,FALSE)</f>
        <v>13062.090181038133</v>
      </c>
      <c r="V95" s="4">
        <f t="shared" si="21"/>
        <v>113808.09018103813</v>
      </c>
      <c r="W95" s="235">
        <f t="shared" si="26"/>
        <v>1.6023825312533661E-2</v>
      </c>
      <c r="Y95" s="4">
        <f>VLOOKUP(A95,'Pupil Info'!A:E,5,FALSE)</f>
        <v>679</v>
      </c>
      <c r="Z95" s="4">
        <f>VLOOKUP(A95,'Starting Point 2021'!A:AB,28,FALSE)</f>
        <v>6305707.1350511089</v>
      </c>
      <c r="AA95" s="4">
        <f>VLOOKUP(A95,'2% 2021'!A:AB,28,FALSE)</f>
        <v>6507766.8790511088</v>
      </c>
      <c r="AB95" s="4">
        <f t="shared" si="27"/>
        <v>202059.74399999995</v>
      </c>
      <c r="AC95" s="4">
        <f>VLOOKUP(A95,'2% with VPK 2021'!A:AB,28,FALSE)</f>
        <v>6507766.8790511088</v>
      </c>
      <c r="AD95" s="4">
        <f>VLOOKUP(A95,'Charter School Lease'!A:E,5,FALSE)</f>
        <v>0</v>
      </c>
      <c r="AE95" s="4">
        <f>VLOOKUP(A95,'Integration Change'!H:L,5,FALSE)</f>
        <v>0</v>
      </c>
      <c r="AF95" s="4">
        <f>VLOOKUP(A95,'Other SPED'!A:D,4,FALSE)</f>
        <v>0</v>
      </c>
      <c r="AG95" s="4">
        <f>VLOOKUP(A95,QComp!I:R,10,FALSE)</f>
        <v>-552.9484137155232</v>
      </c>
      <c r="AH95" s="4">
        <f>VLOOKUP(A95,'LTFM Change'!G:K,5,FALSE)</f>
        <v>0</v>
      </c>
      <c r="AI95" s="4">
        <f>VLOOKUP(A95,'Breakfast and Lunch'!A:E,5,FALSE)</f>
        <v>0</v>
      </c>
      <c r="AJ95" s="4">
        <f>VLOOKUP(A95,'Breakfast and Lunch'!A:D,4,FALSE)</f>
        <v>0</v>
      </c>
      <c r="AK95" s="4">
        <f>VLOOKUP(A95,'Integration Change'!A:E,5,FALSE)</f>
        <v>0</v>
      </c>
      <c r="AL95" s="4">
        <f>VLOOKUP(A95,'Safe School'!A:D,4,FALSE)</f>
        <v>61.867273101313913</v>
      </c>
      <c r="AM95" s="4">
        <f>VLOOKUP(A95,'LTFM Change'!A:D,4,FALSE)</f>
        <v>0</v>
      </c>
      <c r="AN95" s="4">
        <f>VLOOKUP(A95,QComp!A:E,5,FALSE)</f>
        <v>552.9484137155232</v>
      </c>
      <c r="AO95" s="4">
        <f t="shared" si="28"/>
        <v>61.867273101583123</v>
      </c>
      <c r="AP95" s="4">
        <f>VLOOKUP(A95,'2021 SPED'!A:AF,32,FALSE)</f>
        <v>32392.441829451709</v>
      </c>
      <c r="AQ95" s="5">
        <f t="shared" si="22"/>
        <v>234514.05310255324</v>
      </c>
      <c r="AR95" s="235">
        <f t="shared" si="23"/>
        <v>3.2043946804447047E-2</v>
      </c>
    </row>
    <row r="96" spans="1:44" x14ac:dyDescent="0.25">
      <c r="A96">
        <v>241</v>
      </c>
      <c r="B96">
        <v>1</v>
      </c>
      <c r="C96" t="s">
        <v>75</v>
      </c>
      <c r="D96">
        <f>VLOOKUP(A96,Sheet10!A:C,3,FALSE)</f>
        <v>4</v>
      </c>
      <c r="E96" s="4">
        <f>VLOOKUP(A96,'Pupil Info'!A:D,4,FALSE)</f>
        <v>3513</v>
      </c>
      <c r="F96" s="4">
        <f>VLOOKUP(A96,'Starting Point 2020'!A:AB,28,FALSE)</f>
        <v>35561591.75</v>
      </c>
      <c r="G96" s="4">
        <f>VLOOKUP(A96,'2% 2020'!A:AB,28,FALSE)</f>
        <v>36128299.75</v>
      </c>
      <c r="H96" s="4">
        <f t="shared" si="24"/>
        <v>566708</v>
      </c>
      <c r="I96" s="4">
        <f>VLOOKUP(A96,'2% with VPK 2020'!A:AB,28,FALSE)</f>
        <v>36128299.75</v>
      </c>
      <c r="J96" s="4">
        <f>VLOOKUP(A96,'Charter School Lease'!A:D,4,FALSE)</f>
        <v>0</v>
      </c>
      <c r="K96" s="4">
        <f>VLOOKUP(A96,'Integration Change'!H:K,4,FALSE)</f>
        <v>0</v>
      </c>
      <c r="L96" s="4">
        <f>VLOOKUP(A96,'Other SPED'!A:D,4,FALSE)</f>
        <v>0</v>
      </c>
      <c r="M96" s="4">
        <f>VLOOKUP(A96,'LTFM Change'!G:J,4,FALSE)</f>
        <v>0</v>
      </c>
      <c r="N96" s="4">
        <f>VLOOKUP(A96,QComp!I:N,6,FALSE)</f>
        <v>-2598.0319398208521</v>
      </c>
      <c r="O96" s="4">
        <f>VLOOKUP(A96,'Breakfast and Lunch'!A:D,4,FALSE)</f>
        <v>0</v>
      </c>
      <c r="P96" s="4">
        <f>VLOOKUP(A96,'Breakfast and Lunch'!A:E,5,FALSE)</f>
        <v>0</v>
      </c>
      <c r="Q96" s="4">
        <f>VLOOKUP(A96,'Integration Change'!A:D,4,FALSE)</f>
        <v>0</v>
      </c>
      <c r="R96" s="4">
        <f>VLOOKUP(A96,'LTFM Change'!A:C,3,FALSE)</f>
        <v>0</v>
      </c>
      <c r="S96" s="4">
        <f>VLOOKUP(A96,QComp!A:D,4,FALSE)</f>
        <v>2598.0319398208521</v>
      </c>
      <c r="T96" s="4">
        <f t="shared" si="25"/>
        <v>0</v>
      </c>
      <c r="U96" s="4">
        <f>VLOOKUP(A96,'2020 SPED'!A:AF,32,FALSE)</f>
        <v>124563.21642191149</v>
      </c>
      <c r="V96" s="4">
        <f t="shared" si="21"/>
        <v>691271.21642191149</v>
      </c>
      <c r="W96" s="235">
        <f t="shared" si="26"/>
        <v>1.5935957084935604E-2</v>
      </c>
      <c r="Y96" s="4">
        <f>VLOOKUP(A96,'Pupil Info'!A:E,5,FALSE)</f>
        <v>3455</v>
      </c>
      <c r="Z96" s="4">
        <f>VLOOKUP(A96,'Starting Point 2021'!A:AB,28,FALSE)</f>
        <v>35794241</v>
      </c>
      <c r="AA96" s="4">
        <f>VLOOKUP(A96,'2% 2021'!A:AB,28,FALSE)</f>
        <v>36943362</v>
      </c>
      <c r="AB96" s="4">
        <f t="shared" si="27"/>
        <v>1149121</v>
      </c>
      <c r="AC96" s="4">
        <f>VLOOKUP(A96,'2% with VPK 2021'!A:AB,28,FALSE)</f>
        <v>36943362</v>
      </c>
      <c r="AD96" s="4">
        <f>VLOOKUP(A96,'Charter School Lease'!A:E,5,FALSE)</f>
        <v>0</v>
      </c>
      <c r="AE96" s="4">
        <f>VLOOKUP(A96,'Integration Change'!H:L,5,FALSE)</f>
        <v>0</v>
      </c>
      <c r="AF96" s="4">
        <f>VLOOKUP(A96,'Other SPED'!A:D,4,FALSE)</f>
        <v>0</v>
      </c>
      <c r="AG96" s="4">
        <f>VLOOKUP(A96,QComp!I:R,10,FALSE)</f>
        <v>-2721.7924632112845</v>
      </c>
      <c r="AH96" s="4">
        <f>VLOOKUP(A96,'LTFM Change'!G:K,5,FALSE)</f>
        <v>0</v>
      </c>
      <c r="AI96" s="4">
        <f>VLOOKUP(A96,'Breakfast and Lunch'!A:E,5,FALSE)</f>
        <v>0</v>
      </c>
      <c r="AJ96" s="4">
        <f>VLOOKUP(A96,'Breakfast and Lunch'!A:D,4,FALSE)</f>
        <v>0</v>
      </c>
      <c r="AK96" s="4">
        <f>VLOOKUP(A96,'Integration Change'!A:E,5,FALSE)</f>
        <v>0</v>
      </c>
      <c r="AL96" s="4">
        <f>VLOOKUP(A96,'Safe School'!A:D,4,FALSE)</f>
        <v>260.53338940774847</v>
      </c>
      <c r="AM96" s="4">
        <f>VLOOKUP(A96,'LTFM Change'!A:D,4,FALSE)</f>
        <v>0</v>
      </c>
      <c r="AN96" s="4">
        <f>VLOOKUP(A96,QComp!A:E,5,FALSE)</f>
        <v>2721.7924632112845</v>
      </c>
      <c r="AO96" s="4">
        <f t="shared" si="28"/>
        <v>260.53338940441608</v>
      </c>
      <c r="AP96" s="4">
        <f>VLOOKUP(A96,'2021 SPED'!A:AF,32,FALSE)</f>
        <v>308113.48114790954</v>
      </c>
      <c r="AQ96" s="5">
        <f t="shared" si="22"/>
        <v>1457495.014537314</v>
      </c>
      <c r="AR96" s="235">
        <f t="shared" si="23"/>
        <v>3.210351631705223E-2</v>
      </c>
    </row>
    <row r="97" spans="1:44" x14ac:dyDescent="0.25">
      <c r="A97">
        <v>242</v>
      </c>
      <c r="B97">
        <v>1</v>
      </c>
      <c r="C97" t="s">
        <v>76</v>
      </c>
      <c r="D97">
        <f>VLOOKUP(A97,Sheet10!A:C,3,FALSE)</f>
        <v>6</v>
      </c>
      <c r="E97" s="4">
        <f>VLOOKUP(A97,'Pupil Info'!A:D,4,FALSE)</f>
        <v>502</v>
      </c>
      <c r="F97" s="4">
        <f>VLOOKUP(A97,'Starting Point 2020'!A:AB,28,FALSE)</f>
        <v>4620377.25</v>
      </c>
      <c r="G97" s="4">
        <f>VLOOKUP(A97,'2% 2020'!A:AB,28,FALSE)</f>
        <v>4695625.25</v>
      </c>
      <c r="H97" s="4">
        <f t="shared" si="24"/>
        <v>75248</v>
      </c>
      <c r="I97" s="4">
        <f>VLOOKUP(A97,'2% with VPK 2020'!A:AB,28,FALSE)</f>
        <v>4695625.25</v>
      </c>
      <c r="J97" s="4">
        <f>VLOOKUP(A97,'Charter School Lease'!A:D,4,FALSE)</f>
        <v>0</v>
      </c>
      <c r="K97" s="4">
        <f>VLOOKUP(A97,'Integration Change'!H:K,4,FALSE)</f>
        <v>0</v>
      </c>
      <c r="L97" s="4">
        <f>VLOOKUP(A97,'Other SPED'!A:D,4,FALSE)</f>
        <v>0</v>
      </c>
      <c r="M97" s="4">
        <f>VLOOKUP(A97,'LTFM Change'!G:J,4,FALSE)</f>
        <v>0</v>
      </c>
      <c r="N97" s="4">
        <f>VLOOKUP(A97,QComp!I:N,6,FALSE)</f>
        <v>0</v>
      </c>
      <c r="O97" s="4">
        <f>VLOOKUP(A97,'Breakfast and Lunch'!A:D,4,FALSE)</f>
        <v>0</v>
      </c>
      <c r="P97" s="4">
        <f>VLOOKUP(A97,'Breakfast and Lunch'!A:E,5,FALSE)</f>
        <v>0</v>
      </c>
      <c r="Q97" s="4">
        <f>VLOOKUP(A97,'Integration Change'!A:D,4,FALSE)</f>
        <v>0</v>
      </c>
      <c r="R97" s="4">
        <f>VLOOKUP(A97,'LTFM Change'!A:C,3,FALSE)</f>
        <v>0</v>
      </c>
      <c r="S97" s="4">
        <f>VLOOKUP(A97,QComp!A:D,4,FALSE)</f>
        <v>0</v>
      </c>
      <c r="T97" s="4">
        <f t="shared" si="25"/>
        <v>0</v>
      </c>
      <c r="U97" s="4">
        <f>VLOOKUP(A97,'2020 SPED'!A:AF,32,FALSE)</f>
        <v>6485.3673229322303</v>
      </c>
      <c r="V97" s="4">
        <f t="shared" si="21"/>
        <v>81733.36732293223</v>
      </c>
      <c r="W97" s="235">
        <f t="shared" si="26"/>
        <v>1.6286116030893364E-2</v>
      </c>
      <c r="Y97" s="4">
        <f>VLOOKUP(A97,'Pupil Info'!A:E,5,FALSE)</f>
        <v>483</v>
      </c>
      <c r="Z97" s="4">
        <f>VLOOKUP(A97,'Starting Point 2021'!A:AB,28,FALSE)</f>
        <v>4519202</v>
      </c>
      <c r="AA97" s="4">
        <f>VLOOKUP(A97,'2% 2021'!A:AB,28,FALSE)</f>
        <v>4668033</v>
      </c>
      <c r="AB97" s="4">
        <f t="shared" si="27"/>
        <v>148831</v>
      </c>
      <c r="AC97" s="4">
        <f>VLOOKUP(A97,'2% with VPK 2021'!A:AB,28,FALSE)</f>
        <v>4668033</v>
      </c>
      <c r="AD97" s="4">
        <f>VLOOKUP(A97,'Charter School Lease'!A:E,5,FALSE)</f>
        <v>0</v>
      </c>
      <c r="AE97" s="4">
        <f>VLOOKUP(A97,'Integration Change'!H:L,5,FALSE)</f>
        <v>0</v>
      </c>
      <c r="AF97" s="4">
        <f>VLOOKUP(A97,'Other SPED'!A:D,4,FALSE)</f>
        <v>0</v>
      </c>
      <c r="AG97" s="4">
        <f>VLOOKUP(A97,QComp!I:R,10,FALSE)</f>
        <v>0</v>
      </c>
      <c r="AH97" s="4">
        <f>VLOOKUP(A97,'LTFM Change'!G:K,5,FALSE)</f>
        <v>0</v>
      </c>
      <c r="AI97" s="4">
        <f>VLOOKUP(A97,'Breakfast and Lunch'!A:E,5,FALSE)</f>
        <v>0</v>
      </c>
      <c r="AJ97" s="4">
        <f>VLOOKUP(A97,'Breakfast and Lunch'!A:D,4,FALSE)</f>
        <v>0</v>
      </c>
      <c r="AK97" s="4">
        <f>VLOOKUP(A97,'Integration Change'!A:E,5,FALSE)</f>
        <v>0</v>
      </c>
      <c r="AL97" s="4">
        <f>VLOOKUP(A97,'Safe School'!A:D,4,FALSE)</f>
        <v>27.438168103559292</v>
      </c>
      <c r="AM97" s="4">
        <f>VLOOKUP(A97,'LTFM Change'!A:D,4,FALSE)</f>
        <v>0</v>
      </c>
      <c r="AN97" s="4">
        <f>VLOOKUP(A97,QComp!A:E,5,FALSE)</f>
        <v>0</v>
      </c>
      <c r="AO97" s="4">
        <f t="shared" si="28"/>
        <v>27.438168103806674</v>
      </c>
      <c r="AP97" s="4">
        <f>VLOOKUP(A97,'2021 SPED'!A:AF,32,FALSE)</f>
        <v>15935.526490391465</v>
      </c>
      <c r="AQ97" s="5">
        <f t="shared" si="22"/>
        <v>164793.96465849527</v>
      </c>
      <c r="AR97" s="235">
        <f t="shared" si="23"/>
        <v>3.293302667152298E-2</v>
      </c>
    </row>
    <row r="98" spans="1:44" x14ac:dyDescent="0.25">
      <c r="A98">
        <v>252</v>
      </c>
      <c r="B98">
        <v>1</v>
      </c>
      <c r="C98" t="s">
        <v>77</v>
      </c>
      <c r="D98">
        <f>VLOOKUP(A98,Sheet10!A:C,3,FALSE)</f>
        <v>5</v>
      </c>
      <c r="E98" s="4">
        <f>VLOOKUP(A98,'Pupil Info'!A:D,4,FALSE)</f>
        <v>1095</v>
      </c>
      <c r="F98" s="4">
        <f>VLOOKUP(A98,'Starting Point 2020'!A:AB,28,FALSE)</f>
        <v>10032678</v>
      </c>
      <c r="G98" s="4">
        <f>VLOOKUP(A98,'2% 2020'!A:AB,28,FALSE)</f>
        <v>10194237</v>
      </c>
      <c r="H98" s="4">
        <f t="shared" si="24"/>
        <v>161559</v>
      </c>
      <c r="I98" s="4">
        <f>VLOOKUP(A98,'2% with VPK 2020'!A:AB,28,FALSE)</f>
        <v>10194237</v>
      </c>
      <c r="J98" s="4">
        <f>VLOOKUP(A98,'Charter School Lease'!A:D,4,FALSE)</f>
        <v>0</v>
      </c>
      <c r="K98" s="4">
        <f>VLOOKUP(A98,'Integration Change'!H:K,4,FALSE)</f>
        <v>0</v>
      </c>
      <c r="L98" s="4">
        <f>VLOOKUP(A98,'Other SPED'!A:D,4,FALSE)</f>
        <v>0</v>
      </c>
      <c r="M98" s="4">
        <f>VLOOKUP(A98,'LTFM Change'!G:J,4,FALSE)</f>
        <v>0</v>
      </c>
      <c r="N98" s="4">
        <f>VLOOKUP(A98,QComp!I:N,6,FALSE)</f>
        <v>0</v>
      </c>
      <c r="O98" s="4">
        <f>VLOOKUP(A98,'Breakfast and Lunch'!A:D,4,FALSE)</f>
        <v>0</v>
      </c>
      <c r="P98" s="4">
        <f>VLOOKUP(A98,'Breakfast and Lunch'!A:E,5,FALSE)</f>
        <v>0</v>
      </c>
      <c r="Q98" s="4">
        <f>VLOOKUP(A98,'Integration Change'!A:D,4,FALSE)</f>
        <v>0</v>
      </c>
      <c r="R98" s="4">
        <f>VLOOKUP(A98,'LTFM Change'!A:C,3,FALSE)</f>
        <v>0</v>
      </c>
      <c r="S98" s="4">
        <f>VLOOKUP(A98,QComp!A:D,4,FALSE)</f>
        <v>0</v>
      </c>
      <c r="T98" s="4">
        <f t="shared" si="25"/>
        <v>0</v>
      </c>
      <c r="U98" s="4">
        <f>VLOOKUP(A98,'2020 SPED'!A:AF,32,FALSE)</f>
        <v>29838.85705295112</v>
      </c>
      <c r="V98" s="4">
        <f t="shared" si="21"/>
        <v>191397.85705295112</v>
      </c>
      <c r="W98" s="235">
        <f t="shared" si="26"/>
        <v>1.6103277709102196E-2</v>
      </c>
      <c r="Y98" s="4">
        <f>VLOOKUP(A98,'Pupil Info'!A:E,5,FALSE)</f>
        <v>1074</v>
      </c>
      <c r="Z98" s="4">
        <f>VLOOKUP(A98,'Starting Point 2021'!A:AB,28,FALSE)</f>
        <v>9796194.75</v>
      </c>
      <c r="AA98" s="4">
        <f>VLOOKUP(A98,'2% 2021'!A:AB,28,FALSE)</f>
        <v>10114174.75</v>
      </c>
      <c r="AB98" s="4">
        <f t="shared" si="27"/>
        <v>317980</v>
      </c>
      <c r="AC98" s="4">
        <f>VLOOKUP(A98,'2% with VPK 2021'!A:AB,28,FALSE)</f>
        <v>10114174.75</v>
      </c>
      <c r="AD98" s="4">
        <f>VLOOKUP(A98,'Charter School Lease'!A:E,5,FALSE)</f>
        <v>0</v>
      </c>
      <c r="AE98" s="4">
        <f>VLOOKUP(A98,'Integration Change'!H:L,5,FALSE)</f>
        <v>0</v>
      </c>
      <c r="AF98" s="4">
        <f>VLOOKUP(A98,'Other SPED'!A:D,4,FALSE)</f>
        <v>0</v>
      </c>
      <c r="AG98" s="4">
        <f>VLOOKUP(A98,QComp!I:R,10,FALSE)</f>
        <v>0</v>
      </c>
      <c r="AH98" s="4">
        <f>VLOOKUP(A98,'LTFM Change'!G:K,5,FALSE)</f>
        <v>0</v>
      </c>
      <c r="AI98" s="4">
        <f>VLOOKUP(A98,'Breakfast and Lunch'!A:E,5,FALSE)</f>
        <v>0</v>
      </c>
      <c r="AJ98" s="4">
        <f>VLOOKUP(A98,'Breakfast and Lunch'!A:D,4,FALSE)</f>
        <v>0</v>
      </c>
      <c r="AK98" s="4">
        <f>VLOOKUP(A98,'Integration Change'!A:E,5,FALSE)</f>
        <v>0</v>
      </c>
      <c r="AL98" s="4">
        <f>VLOOKUP(A98,'Safe School'!A:D,4,FALSE)</f>
        <v>140.12475416199595</v>
      </c>
      <c r="AM98" s="4">
        <f>VLOOKUP(A98,'LTFM Change'!A:D,4,FALSE)</f>
        <v>0</v>
      </c>
      <c r="AN98" s="4">
        <f>VLOOKUP(A98,QComp!A:E,5,FALSE)</f>
        <v>0</v>
      </c>
      <c r="AO98" s="4">
        <f t="shared" si="28"/>
        <v>140.12475416250527</v>
      </c>
      <c r="AP98" s="4">
        <f>VLOOKUP(A98,'2021 SPED'!A:AF,32,FALSE)</f>
        <v>71395.194206599146</v>
      </c>
      <c r="AQ98" s="5">
        <f t="shared" si="22"/>
        <v>389515.31896076165</v>
      </c>
      <c r="AR98" s="235">
        <f t="shared" si="23"/>
        <v>3.2459542517772014E-2</v>
      </c>
    </row>
    <row r="99" spans="1:44" x14ac:dyDescent="0.25">
      <c r="A99">
        <v>253</v>
      </c>
      <c r="B99">
        <v>1</v>
      </c>
      <c r="C99" t="s">
        <v>78</v>
      </c>
      <c r="D99">
        <f>VLOOKUP(A99,Sheet10!A:C,3,FALSE)</f>
        <v>6</v>
      </c>
      <c r="E99" s="4">
        <f>VLOOKUP(A99,'Pupil Info'!A:D,4,FALSE)</f>
        <v>667</v>
      </c>
      <c r="F99" s="4">
        <f>VLOOKUP(A99,'Starting Point 2020'!A:AB,28,FALSE)</f>
        <v>5788020.0378615996</v>
      </c>
      <c r="G99" s="4">
        <f>VLOOKUP(A99,'2% 2020'!A:AB,28,FALSE)</f>
        <v>5884023.0378615996</v>
      </c>
      <c r="H99" s="4">
        <f t="shared" si="24"/>
        <v>96003</v>
      </c>
      <c r="I99" s="4">
        <f>VLOOKUP(A99,'2% with VPK 2020'!A:AB,28,FALSE)</f>
        <v>5884023.0378615996</v>
      </c>
      <c r="J99" s="4">
        <f>VLOOKUP(A99,'Charter School Lease'!A:D,4,FALSE)</f>
        <v>0</v>
      </c>
      <c r="K99" s="4">
        <f>VLOOKUP(A99,'Integration Change'!H:K,4,FALSE)</f>
        <v>0</v>
      </c>
      <c r="L99" s="4">
        <f>VLOOKUP(A99,'Other SPED'!A:D,4,FALSE)</f>
        <v>0</v>
      </c>
      <c r="M99" s="4">
        <f>VLOOKUP(A99,'LTFM Change'!G:J,4,FALSE)</f>
        <v>0</v>
      </c>
      <c r="N99" s="4">
        <f>VLOOKUP(A99,QComp!I:N,6,FALSE)</f>
        <v>-538.49920020000718</v>
      </c>
      <c r="O99" s="4">
        <f>VLOOKUP(A99,'Breakfast and Lunch'!A:D,4,FALSE)</f>
        <v>0</v>
      </c>
      <c r="P99" s="4">
        <f>VLOOKUP(A99,'Breakfast and Lunch'!A:E,5,FALSE)</f>
        <v>0</v>
      </c>
      <c r="Q99" s="4">
        <f>VLOOKUP(A99,'Integration Change'!A:D,4,FALSE)</f>
        <v>0</v>
      </c>
      <c r="R99" s="4">
        <f>VLOOKUP(A99,'LTFM Change'!A:C,3,FALSE)</f>
        <v>0</v>
      </c>
      <c r="S99" s="4">
        <f>VLOOKUP(A99,QComp!A:D,4,FALSE)</f>
        <v>0</v>
      </c>
      <c r="T99" s="4">
        <f t="shared" si="25"/>
        <v>-538.49920019973069</v>
      </c>
      <c r="U99" s="4">
        <f>VLOOKUP(A99,'2020 SPED'!A:AF,32,FALSE)</f>
        <v>10171.617137941648</v>
      </c>
      <c r="V99" s="4">
        <f t="shared" si="21"/>
        <v>105636.11793774192</v>
      </c>
      <c r="W99" s="235">
        <f t="shared" si="26"/>
        <v>1.6586500974773506E-2</v>
      </c>
      <c r="Y99" s="4">
        <f>VLOOKUP(A99,'Pupil Info'!A:E,5,FALSE)</f>
        <v>680</v>
      </c>
      <c r="Z99" s="4">
        <f>VLOOKUP(A99,'Starting Point 2021'!A:AB,28,FALSE)</f>
        <v>5887247.7889488274</v>
      </c>
      <c r="AA99" s="4">
        <f>VLOOKUP(A99,'2% 2021'!A:AB,28,FALSE)</f>
        <v>6083332.1829488277</v>
      </c>
      <c r="AB99" s="4">
        <f t="shared" si="27"/>
        <v>196084.39400000032</v>
      </c>
      <c r="AC99" s="4">
        <f>VLOOKUP(A99,'2% with VPK 2021'!A:AB,28,FALSE)</f>
        <v>6083332.1829488277</v>
      </c>
      <c r="AD99" s="4">
        <f>VLOOKUP(A99,'Charter School Lease'!A:E,5,FALSE)</f>
        <v>0</v>
      </c>
      <c r="AE99" s="4">
        <f>VLOOKUP(A99,'Integration Change'!H:L,5,FALSE)</f>
        <v>0</v>
      </c>
      <c r="AF99" s="4">
        <f>VLOOKUP(A99,'Other SPED'!A:D,4,FALSE)</f>
        <v>0</v>
      </c>
      <c r="AG99" s="4">
        <f>VLOOKUP(A99,QComp!I:R,10,FALSE)</f>
        <v>-529.88103644749208</v>
      </c>
      <c r="AH99" s="4">
        <f>VLOOKUP(A99,'LTFM Change'!G:K,5,FALSE)</f>
        <v>0</v>
      </c>
      <c r="AI99" s="4">
        <f>VLOOKUP(A99,'Breakfast and Lunch'!A:E,5,FALSE)</f>
        <v>0</v>
      </c>
      <c r="AJ99" s="4">
        <f>VLOOKUP(A99,'Breakfast and Lunch'!A:D,4,FALSE)</f>
        <v>0</v>
      </c>
      <c r="AK99" s="4">
        <f>VLOOKUP(A99,'Integration Change'!A:E,5,FALSE)</f>
        <v>0</v>
      </c>
      <c r="AL99" s="4">
        <f>VLOOKUP(A99,'Safe School'!A:D,4,FALSE)</f>
        <v>53.325350302144216</v>
      </c>
      <c r="AM99" s="4">
        <f>VLOOKUP(A99,'LTFM Change'!A:D,4,FALSE)</f>
        <v>0</v>
      </c>
      <c r="AN99" s="4">
        <f>VLOOKUP(A99,QComp!A:E,5,FALSE)</f>
        <v>0</v>
      </c>
      <c r="AO99" s="4">
        <f t="shared" si="28"/>
        <v>-476.55568614508957</v>
      </c>
      <c r="AP99" s="4">
        <f>VLOOKUP(A99,'2021 SPED'!A:AF,32,FALSE)</f>
        <v>31129.38730147155</v>
      </c>
      <c r="AQ99" s="5">
        <f t="shared" si="22"/>
        <v>226737.22561532678</v>
      </c>
      <c r="AR99" s="235">
        <f t="shared" si="23"/>
        <v>3.3306631728339628E-2</v>
      </c>
    </row>
    <row r="100" spans="1:44" x14ac:dyDescent="0.25">
      <c r="A100">
        <v>255</v>
      </c>
      <c r="B100">
        <v>1</v>
      </c>
      <c r="C100" t="s">
        <v>79</v>
      </c>
      <c r="D100">
        <f>VLOOKUP(A100,Sheet10!A:C,3,FALSE)</f>
        <v>5</v>
      </c>
      <c r="E100" s="4">
        <f>VLOOKUP(A100,'Pupil Info'!A:D,4,FALSE)</f>
        <v>1365</v>
      </c>
      <c r="F100" s="4">
        <f>VLOOKUP(A100,'Starting Point 2020'!A:AB,28,FALSE)</f>
        <v>11348267.25</v>
      </c>
      <c r="G100" s="4">
        <f>VLOOKUP(A100,'2% 2020'!A:AB,28,FALSE)</f>
        <v>11540783.25</v>
      </c>
      <c r="H100" s="4">
        <f t="shared" si="24"/>
        <v>192516</v>
      </c>
      <c r="I100" s="4">
        <f>VLOOKUP(A100,'2% with VPK 2020'!A:AB,28,FALSE)</f>
        <v>11540783.25</v>
      </c>
      <c r="J100" s="4">
        <f>VLOOKUP(A100,'Charter School Lease'!A:D,4,FALSE)</f>
        <v>0</v>
      </c>
      <c r="K100" s="4">
        <f>VLOOKUP(A100,'Integration Change'!H:K,4,FALSE)</f>
        <v>0</v>
      </c>
      <c r="L100" s="4">
        <f>VLOOKUP(A100,'Other SPED'!A:D,4,FALSE)</f>
        <v>0</v>
      </c>
      <c r="M100" s="4">
        <f>VLOOKUP(A100,'LTFM Change'!G:J,4,FALSE)</f>
        <v>0</v>
      </c>
      <c r="N100" s="4">
        <f>VLOOKUP(A100,QComp!I:N,6,FALSE)</f>
        <v>-1086.6001692000136</v>
      </c>
      <c r="O100" s="4">
        <f>VLOOKUP(A100,'Breakfast and Lunch'!A:D,4,FALSE)</f>
        <v>0</v>
      </c>
      <c r="P100" s="4">
        <f>VLOOKUP(A100,'Breakfast and Lunch'!A:E,5,FALSE)</f>
        <v>0</v>
      </c>
      <c r="Q100" s="4">
        <f>VLOOKUP(A100,'Integration Change'!A:D,4,FALSE)</f>
        <v>0</v>
      </c>
      <c r="R100" s="4">
        <f>VLOOKUP(A100,'LTFM Change'!A:C,3,FALSE)</f>
        <v>0</v>
      </c>
      <c r="S100" s="4">
        <f>VLOOKUP(A100,QComp!A:D,4,FALSE)</f>
        <v>0</v>
      </c>
      <c r="T100" s="4">
        <f t="shared" si="25"/>
        <v>-1086.6001692004502</v>
      </c>
      <c r="U100" s="4">
        <f>VLOOKUP(A100,'2020 SPED'!A:AF,32,FALSE)</f>
        <v>22570.34484788042</v>
      </c>
      <c r="V100" s="4">
        <f t="shared" si="21"/>
        <v>213999.74467867997</v>
      </c>
      <c r="W100" s="235">
        <f t="shared" si="26"/>
        <v>1.6964351980695555E-2</v>
      </c>
      <c r="Y100" s="4">
        <f>VLOOKUP(A100,'Pupil Info'!A:E,5,FALSE)</f>
        <v>1379</v>
      </c>
      <c r="Z100" s="4">
        <f>VLOOKUP(A100,'Starting Point 2021'!A:AB,28,FALSE)</f>
        <v>11521198.5</v>
      </c>
      <c r="AA100" s="4">
        <f>VLOOKUP(A100,'2% 2021'!A:AB,28,FALSE)</f>
        <v>11916211.5</v>
      </c>
      <c r="AB100" s="4">
        <f t="shared" si="27"/>
        <v>395013</v>
      </c>
      <c r="AC100" s="4">
        <f>VLOOKUP(A100,'2% with VPK 2021'!A:AB,28,FALSE)</f>
        <v>11916211.5</v>
      </c>
      <c r="AD100" s="4">
        <f>VLOOKUP(A100,'Charter School Lease'!A:E,5,FALSE)</f>
        <v>0</v>
      </c>
      <c r="AE100" s="4">
        <f>VLOOKUP(A100,'Integration Change'!H:L,5,FALSE)</f>
        <v>0</v>
      </c>
      <c r="AF100" s="4">
        <f>VLOOKUP(A100,'Other SPED'!A:D,4,FALSE)</f>
        <v>0</v>
      </c>
      <c r="AG100" s="4">
        <f>VLOOKUP(A100,QComp!I:R,10,FALSE)</f>
        <v>-1093.2482722015702</v>
      </c>
      <c r="AH100" s="4">
        <f>VLOOKUP(A100,'LTFM Change'!G:K,5,FALSE)</f>
        <v>0</v>
      </c>
      <c r="AI100" s="4">
        <f>VLOOKUP(A100,'Breakfast and Lunch'!A:E,5,FALSE)</f>
        <v>0</v>
      </c>
      <c r="AJ100" s="4">
        <f>VLOOKUP(A100,'Breakfast and Lunch'!A:D,4,FALSE)</f>
        <v>0</v>
      </c>
      <c r="AK100" s="4">
        <f>VLOOKUP(A100,'Integration Change'!A:E,5,FALSE)</f>
        <v>0</v>
      </c>
      <c r="AL100" s="4">
        <f>VLOOKUP(A100,'Safe School'!A:D,4,FALSE)</f>
        <v>106.16206433628395</v>
      </c>
      <c r="AM100" s="4">
        <f>VLOOKUP(A100,'LTFM Change'!A:D,4,FALSE)</f>
        <v>0</v>
      </c>
      <c r="AN100" s="4">
        <f>VLOOKUP(A100,QComp!A:E,5,FALSE)</f>
        <v>0</v>
      </c>
      <c r="AO100" s="4">
        <f t="shared" si="28"/>
        <v>-987.08620786480606</v>
      </c>
      <c r="AP100" s="4">
        <f>VLOOKUP(A100,'2021 SPED'!A:AF,32,FALSE)</f>
        <v>57210.418233939447</v>
      </c>
      <c r="AQ100" s="5">
        <f t="shared" si="22"/>
        <v>451236.33202607464</v>
      </c>
      <c r="AR100" s="235">
        <f t="shared" si="23"/>
        <v>3.4285755948046552E-2</v>
      </c>
    </row>
    <row r="101" spans="1:44" x14ac:dyDescent="0.25">
      <c r="A101">
        <v>256</v>
      </c>
      <c r="B101">
        <v>1</v>
      </c>
      <c r="C101" t="s">
        <v>80</v>
      </c>
      <c r="D101">
        <f>VLOOKUP(A101,Sheet10!A:C,3,FALSE)</f>
        <v>4</v>
      </c>
      <c r="E101" s="4">
        <f>VLOOKUP(A101,'Pupil Info'!A:D,4,FALSE)</f>
        <v>2670</v>
      </c>
      <c r="F101" s="4">
        <f>VLOOKUP(A101,'Starting Point 2020'!A:AB,28,FALSE)</f>
        <v>27641617.5</v>
      </c>
      <c r="G101" s="4">
        <f>VLOOKUP(A101,'2% 2020'!A:AB,28,FALSE)</f>
        <v>28037199.5</v>
      </c>
      <c r="H101" s="4">
        <f t="shared" si="24"/>
        <v>395582</v>
      </c>
      <c r="I101" s="4">
        <f>VLOOKUP(A101,'2% with VPK 2020'!A:AB,28,FALSE)</f>
        <v>28037199.5</v>
      </c>
      <c r="J101" s="4">
        <f>VLOOKUP(A101,'Charter School Lease'!A:D,4,FALSE)</f>
        <v>0</v>
      </c>
      <c r="K101" s="4">
        <f>VLOOKUP(A101,'Integration Change'!H:K,4,FALSE)</f>
        <v>0</v>
      </c>
      <c r="L101" s="4">
        <f>VLOOKUP(A101,'Other SPED'!A:D,4,FALSE)</f>
        <v>0</v>
      </c>
      <c r="M101" s="4">
        <f>VLOOKUP(A101,'LTFM Change'!G:J,4,FALSE)</f>
        <v>0</v>
      </c>
      <c r="N101" s="4">
        <f>VLOOKUP(A101,QComp!I:N,6,FALSE)</f>
        <v>0</v>
      </c>
      <c r="O101" s="4">
        <f>VLOOKUP(A101,'Breakfast and Lunch'!A:D,4,FALSE)</f>
        <v>0</v>
      </c>
      <c r="P101" s="4">
        <f>VLOOKUP(A101,'Breakfast and Lunch'!A:E,5,FALSE)</f>
        <v>0</v>
      </c>
      <c r="Q101" s="4">
        <f>VLOOKUP(A101,'Integration Change'!A:D,4,FALSE)</f>
        <v>0</v>
      </c>
      <c r="R101" s="4">
        <f>VLOOKUP(A101,'LTFM Change'!A:C,3,FALSE)</f>
        <v>0</v>
      </c>
      <c r="S101" s="4">
        <f>VLOOKUP(A101,QComp!A:D,4,FALSE)</f>
        <v>0</v>
      </c>
      <c r="T101" s="4">
        <f t="shared" si="25"/>
        <v>0</v>
      </c>
      <c r="U101" s="4">
        <f>VLOOKUP(A101,'2020 SPED'!A:AF,32,FALSE)</f>
        <v>85630.493349066935</v>
      </c>
      <c r="V101" s="4">
        <f t="shared" si="21"/>
        <v>481212.49334906694</v>
      </c>
      <c r="W101" s="235">
        <f t="shared" si="26"/>
        <v>1.4311101729122762E-2</v>
      </c>
      <c r="Y101" s="4">
        <f>VLOOKUP(A101,'Pupil Info'!A:E,5,FALSE)</f>
        <v>2664</v>
      </c>
      <c r="Z101" s="4">
        <f>VLOOKUP(A101,'Starting Point 2021'!A:AB,28,FALSE)</f>
        <v>27666176</v>
      </c>
      <c r="AA101" s="4">
        <f>VLOOKUP(A101,'2% 2021'!A:AB,28,FALSE)</f>
        <v>28465897</v>
      </c>
      <c r="AB101" s="4">
        <f t="shared" si="27"/>
        <v>799721</v>
      </c>
      <c r="AC101" s="4">
        <f>VLOOKUP(A101,'2% with VPK 2021'!A:AB,28,FALSE)</f>
        <v>28465897</v>
      </c>
      <c r="AD101" s="4">
        <f>VLOOKUP(A101,'Charter School Lease'!A:E,5,FALSE)</f>
        <v>0</v>
      </c>
      <c r="AE101" s="4">
        <f>VLOOKUP(A101,'Integration Change'!H:L,5,FALSE)</f>
        <v>0</v>
      </c>
      <c r="AF101" s="4">
        <f>VLOOKUP(A101,'Other SPED'!A:D,4,FALSE)</f>
        <v>0</v>
      </c>
      <c r="AG101" s="4">
        <f>VLOOKUP(A101,QComp!I:R,10,FALSE)</f>
        <v>0</v>
      </c>
      <c r="AH101" s="4">
        <f>VLOOKUP(A101,'LTFM Change'!G:K,5,FALSE)</f>
        <v>0</v>
      </c>
      <c r="AI101" s="4">
        <f>VLOOKUP(A101,'Breakfast and Lunch'!A:E,5,FALSE)</f>
        <v>0</v>
      </c>
      <c r="AJ101" s="4">
        <f>VLOOKUP(A101,'Breakfast and Lunch'!A:D,4,FALSE)</f>
        <v>0</v>
      </c>
      <c r="AK101" s="4">
        <f>VLOOKUP(A101,'Integration Change'!A:E,5,FALSE)</f>
        <v>0</v>
      </c>
      <c r="AL101" s="4">
        <f>VLOOKUP(A101,'Safe School'!A:D,4,FALSE)</f>
        <v>0</v>
      </c>
      <c r="AM101" s="4">
        <f>VLOOKUP(A101,'LTFM Change'!A:D,4,FALSE)</f>
        <v>0</v>
      </c>
      <c r="AN101" s="4">
        <f>VLOOKUP(A101,QComp!A:E,5,FALSE)</f>
        <v>0</v>
      </c>
      <c r="AO101" s="4">
        <f t="shared" si="28"/>
        <v>0</v>
      </c>
      <c r="AP101" s="4">
        <f>VLOOKUP(A101,'2021 SPED'!A:AF,32,FALSE)</f>
        <v>217596.9055758235</v>
      </c>
      <c r="AQ101" s="5">
        <f t="shared" si="22"/>
        <v>1017317.9055758235</v>
      </c>
      <c r="AR101" s="235">
        <f t="shared" si="23"/>
        <v>2.8906090961034876E-2</v>
      </c>
    </row>
    <row r="102" spans="1:44" x14ac:dyDescent="0.25">
      <c r="A102">
        <v>261</v>
      </c>
      <c r="B102">
        <v>1</v>
      </c>
      <c r="C102" t="s">
        <v>81</v>
      </c>
      <c r="D102">
        <f>VLOOKUP(A102,Sheet10!A:C,3,FALSE)</f>
        <v>6</v>
      </c>
      <c r="E102" s="4">
        <f>VLOOKUP(A102,'Pupil Info'!A:D,4,FALSE)</f>
        <v>280</v>
      </c>
      <c r="F102" s="4">
        <f>VLOOKUP(A102,'Starting Point 2020'!A:AB,28,FALSE)</f>
        <v>2790588.2782253427</v>
      </c>
      <c r="G102" s="4">
        <f>VLOOKUP(A102,'2% 2020'!A:AB,28,FALSE)</f>
        <v>2833980.2782253427</v>
      </c>
      <c r="H102" s="4">
        <f t="shared" si="24"/>
        <v>43392</v>
      </c>
      <c r="I102" s="4">
        <f>VLOOKUP(A102,'2% with VPK 2020'!A:AB,28,FALSE)</f>
        <v>2885215.2782253427</v>
      </c>
      <c r="J102" s="4">
        <f>VLOOKUP(A102,'Charter School Lease'!A:D,4,FALSE)</f>
        <v>0</v>
      </c>
      <c r="K102" s="4">
        <f>VLOOKUP(A102,'Integration Change'!H:K,4,FALSE)</f>
        <v>0</v>
      </c>
      <c r="L102" s="4">
        <f>VLOOKUP(A102,'Other SPED'!A:D,4,FALSE)</f>
        <v>5051.8</v>
      </c>
      <c r="M102" s="4">
        <f>VLOOKUP(A102,'LTFM Change'!G:J,4,FALSE)</f>
        <v>675.44204491512937</v>
      </c>
      <c r="N102" s="4">
        <f>VLOOKUP(A102,QComp!I:N,6,FALSE)</f>
        <v>0</v>
      </c>
      <c r="O102" s="4">
        <f>VLOOKUP(A102,'Breakfast and Lunch'!A:D,4,FALSE)</f>
        <v>272.02</v>
      </c>
      <c r="P102" s="4">
        <f>VLOOKUP(A102,'Breakfast and Lunch'!A:E,5,FALSE)</f>
        <v>710.28</v>
      </c>
      <c r="Q102" s="4">
        <f>VLOOKUP(A102,'Integration Change'!A:D,4,FALSE)</f>
        <v>0</v>
      </c>
      <c r="R102" s="4">
        <f>VLOOKUP(A102,'LTFM Change'!A:C,3,FALSE)</f>
        <v>1679.0813836562811</v>
      </c>
      <c r="S102" s="4">
        <f>VLOOKUP(A102,QComp!A:D,4,FALSE)</f>
        <v>0</v>
      </c>
      <c r="T102" s="4">
        <f t="shared" si="25"/>
        <v>59623.623428571038</v>
      </c>
      <c r="U102" s="4">
        <f>VLOOKUP(A102,'2020 SPED'!A:AF,32,FALSE)</f>
        <v>2606.2188202865655</v>
      </c>
      <c r="V102" s="4">
        <f t="shared" si="21"/>
        <v>105621.8422488576</v>
      </c>
      <c r="W102" s="235">
        <f t="shared" si="26"/>
        <v>1.5549409541559055E-2</v>
      </c>
      <c r="Y102" s="4">
        <f>VLOOKUP(A102,'Pupil Info'!A:E,5,FALSE)</f>
        <v>289</v>
      </c>
      <c r="Z102" s="4">
        <f>VLOOKUP(A102,'Starting Point 2021'!A:AB,28,FALSE)</f>
        <v>2868592.8526366102</v>
      </c>
      <c r="AA102" s="4">
        <f>VLOOKUP(A102,'2% 2021'!A:AB,28,FALSE)</f>
        <v>2957882.3986366102</v>
      </c>
      <c r="AB102" s="4">
        <f t="shared" si="27"/>
        <v>89289.546000000089</v>
      </c>
      <c r="AC102" s="4">
        <f>VLOOKUP(A102,'2% with VPK 2021'!A:AB,28,FALSE)</f>
        <v>3011495.18663661</v>
      </c>
      <c r="AD102" s="4">
        <f>VLOOKUP(A102,'Charter School Lease'!A:E,5,FALSE)</f>
        <v>0</v>
      </c>
      <c r="AE102" s="4">
        <f>VLOOKUP(A102,'Integration Change'!H:L,5,FALSE)</f>
        <v>0</v>
      </c>
      <c r="AF102" s="4">
        <f>VLOOKUP(A102,'Other SPED'!A:D,4,FALSE)</f>
        <v>5051.8</v>
      </c>
      <c r="AG102" s="4">
        <f>VLOOKUP(A102,QComp!I:R,10,FALSE)</f>
        <v>0</v>
      </c>
      <c r="AH102" s="4">
        <f>VLOOKUP(A102,'LTFM Change'!G:K,5,FALSE)</f>
        <v>715.13864474385628</v>
      </c>
      <c r="AI102" s="4">
        <f>VLOOKUP(A102,'Breakfast and Lunch'!A:E,5,FALSE)</f>
        <v>710.28</v>
      </c>
      <c r="AJ102" s="4">
        <f>VLOOKUP(A102,'Breakfast and Lunch'!A:D,4,FALSE)</f>
        <v>272.02</v>
      </c>
      <c r="AK102" s="4">
        <f>VLOOKUP(A102,'Integration Change'!A:E,5,FALSE)</f>
        <v>0</v>
      </c>
      <c r="AL102" s="4">
        <f>VLOOKUP(A102,'Safe School'!A:D,4,FALSE)</f>
        <v>-539.42905841270476</v>
      </c>
      <c r="AM102" s="4">
        <f>VLOOKUP(A102,'LTFM Change'!A:D,4,FALSE)</f>
        <v>1717.5562123989803</v>
      </c>
      <c r="AN102" s="4">
        <f>VLOOKUP(A102,QComp!A:E,5,FALSE)</f>
        <v>0</v>
      </c>
      <c r="AO102" s="4">
        <f t="shared" si="28"/>
        <v>61540.153798729647</v>
      </c>
      <c r="AP102" s="4">
        <f>VLOOKUP(A102,'2021 SPED'!A:AF,32,FALSE)</f>
        <v>6126.2769876131206</v>
      </c>
      <c r="AQ102" s="5">
        <f t="shared" si="22"/>
        <v>156955.97678634286</v>
      </c>
      <c r="AR102" s="235">
        <f t="shared" si="23"/>
        <v>3.1126601294405157E-2</v>
      </c>
    </row>
    <row r="103" spans="1:44" x14ac:dyDescent="0.25">
      <c r="A103">
        <v>264</v>
      </c>
      <c r="B103">
        <v>1</v>
      </c>
      <c r="C103" t="s">
        <v>82</v>
      </c>
      <c r="D103">
        <f>VLOOKUP(A103,Sheet10!A:C,3,FALSE)</f>
        <v>6</v>
      </c>
      <c r="E103" s="4">
        <f>VLOOKUP(A103,'Pupil Info'!A:D,4,FALSE)</f>
        <v>102</v>
      </c>
      <c r="F103" s="4">
        <f>VLOOKUP(A103,'Starting Point 2020'!A:AB,28,FALSE)</f>
        <v>1562072</v>
      </c>
      <c r="G103" s="4">
        <f>VLOOKUP(A103,'2% 2020'!A:AB,28,FALSE)</f>
        <v>1583822</v>
      </c>
      <c r="H103" s="4">
        <f t="shared" si="24"/>
        <v>21750</v>
      </c>
      <c r="I103" s="4">
        <f>VLOOKUP(A103,'2% with VPK 2020'!A:AB,28,FALSE)</f>
        <v>1583822</v>
      </c>
      <c r="J103" s="4">
        <f>VLOOKUP(A103,'Charter School Lease'!A:D,4,FALSE)</f>
        <v>0</v>
      </c>
      <c r="K103" s="4">
        <f>VLOOKUP(A103,'Integration Change'!H:K,4,FALSE)</f>
        <v>0</v>
      </c>
      <c r="L103" s="4">
        <f>VLOOKUP(A103,'Other SPED'!A:D,4,FALSE)</f>
        <v>0</v>
      </c>
      <c r="M103" s="4">
        <f>VLOOKUP(A103,'LTFM Change'!G:J,4,FALSE)</f>
        <v>0</v>
      </c>
      <c r="N103" s="4">
        <f>VLOOKUP(A103,QComp!I:N,6,FALSE)</f>
        <v>0</v>
      </c>
      <c r="O103" s="4">
        <f>VLOOKUP(A103,'Breakfast and Lunch'!A:D,4,FALSE)</f>
        <v>0</v>
      </c>
      <c r="P103" s="4">
        <f>VLOOKUP(A103,'Breakfast and Lunch'!A:E,5,FALSE)</f>
        <v>0</v>
      </c>
      <c r="Q103" s="4">
        <f>VLOOKUP(A103,'Integration Change'!A:D,4,FALSE)</f>
        <v>0</v>
      </c>
      <c r="R103" s="4">
        <f>VLOOKUP(A103,'LTFM Change'!A:C,3,FALSE)</f>
        <v>0</v>
      </c>
      <c r="S103" s="4">
        <f>VLOOKUP(A103,QComp!A:D,4,FALSE)</f>
        <v>0</v>
      </c>
      <c r="T103" s="4">
        <f t="shared" si="25"/>
        <v>0</v>
      </c>
      <c r="U103" s="4">
        <f>VLOOKUP(A103,'2020 SPED'!A:AF,32,FALSE)</f>
        <v>9283.6193744198536</v>
      </c>
      <c r="V103" s="4">
        <f t="shared" si="21"/>
        <v>31033.619374419854</v>
      </c>
      <c r="W103" s="235">
        <f t="shared" si="26"/>
        <v>1.392381401113393E-2</v>
      </c>
      <c r="Y103" s="4">
        <f>VLOOKUP(A103,'Pupil Info'!A:E,5,FALSE)</f>
        <v>96</v>
      </c>
      <c r="Z103" s="4">
        <f>VLOOKUP(A103,'Starting Point 2021'!A:AB,28,FALSE)</f>
        <v>1496914</v>
      </c>
      <c r="AA103" s="4">
        <f>VLOOKUP(A103,'2% 2021'!A:AB,28,FALSE)</f>
        <v>1539401</v>
      </c>
      <c r="AB103" s="4">
        <f t="shared" si="27"/>
        <v>42487</v>
      </c>
      <c r="AC103" s="4">
        <f>VLOOKUP(A103,'2% with VPK 2021'!A:AB,28,FALSE)</f>
        <v>1539401</v>
      </c>
      <c r="AD103" s="4">
        <f>VLOOKUP(A103,'Charter School Lease'!A:E,5,FALSE)</f>
        <v>0</v>
      </c>
      <c r="AE103" s="4">
        <f>VLOOKUP(A103,'Integration Change'!H:L,5,FALSE)</f>
        <v>0</v>
      </c>
      <c r="AF103" s="4">
        <f>VLOOKUP(A103,'Other SPED'!A:D,4,FALSE)</f>
        <v>0</v>
      </c>
      <c r="AG103" s="4">
        <f>VLOOKUP(A103,QComp!I:R,10,FALSE)</f>
        <v>0</v>
      </c>
      <c r="AH103" s="4">
        <f>VLOOKUP(A103,'LTFM Change'!G:K,5,FALSE)</f>
        <v>0</v>
      </c>
      <c r="AI103" s="4">
        <f>VLOOKUP(A103,'Breakfast and Lunch'!A:E,5,FALSE)</f>
        <v>0</v>
      </c>
      <c r="AJ103" s="4">
        <f>VLOOKUP(A103,'Breakfast and Lunch'!A:D,4,FALSE)</f>
        <v>0</v>
      </c>
      <c r="AK103" s="4">
        <f>VLOOKUP(A103,'Integration Change'!A:E,5,FALSE)</f>
        <v>0</v>
      </c>
      <c r="AL103" s="4">
        <f>VLOOKUP(A103,'Safe School'!A:D,4,FALSE)</f>
        <v>0</v>
      </c>
      <c r="AM103" s="4">
        <f>VLOOKUP(A103,'LTFM Change'!A:D,4,FALSE)</f>
        <v>0</v>
      </c>
      <c r="AN103" s="4">
        <f>VLOOKUP(A103,QComp!A:E,5,FALSE)</f>
        <v>0</v>
      </c>
      <c r="AO103" s="4">
        <f t="shared" si="28"/>
        <v>0</v>
      </c>
      <c r="AP103" s="4">
        <f>VLOOKUP(A103,'2021 SPED'!A:AF,32,FALSE)</f>
        <v>15419.433183904301</v>
      </c>
      <c r="AQ103" s="5">
        <f t="shared" si="22"/>
        <v>57906.433183904301</v>
      </c>
      <c r="AR103" s="235">
        <f t="shared" si="23"/>
        <v>2.8383060082275934E-2</v>
      </c>
    </row>
    <row r="104" spans="1:44" x14ac:dyDescent="0.25">
      <c r="A104">
        <v>270</v>
      </c>
      <c r="B104">
        <v>1</v>
      </c>
      <c r="C104" t="s">
        <v>83</v>
      </c>
      <c r="D104">
        <f>VLOOKUP(A104,Sheet10!A:C,3,FALSE)</f>
        <v>2</v>
      </c>
      <c r="E104" s="4">
        <f>VLOOKUP(A104,'Pupil Info'!A:D,4,FALSE)</f>
        <v>6444</v>
      </c>
      <c r="F104" s="4">
        <f>VLOOKUP(A104,'Starting Point 2020'!A:AB,28,FALSE)</f>
        <v>69345286</v>
      </c>
      <c r="G104" s="4">
        <f>VLOOKUP(A104,'2% 2020'!A:AB,28,FALSE)</f>
        <v>70319747</v>
      </c>
      <c r="H104" s="4">
        <f t="shared" si="24"/>
        <v>974461</v>
      </c>
      <c r="I104" s="4">
        <f>VLOOKUP(A104,'2% with VPK 2020'!A:AB,28,FALSE)</f>
        <v>70784415</v>
      </c>
      <c r="J104" s="4">
        <f>VLOOKUP(A104,'Charter School Lease'!A:D,4,FALSE)</f>
        <v>0</v>
      </c>
      <c r="K104" s="4">
        <f>VLOOKUP(A104,'Integration Change'!H:K,4,FALSE)</f>
        <v>7344.3619200001704</v>
      </c>
      <c r="L104" s="4">
        <f>VLOOKUP(A104,'Other SPED'!A:D,4,FALSE)</f>
        <v>73182.31</v>
      </c>
      <c r="M104" s="4">
        <f>VLOOKUP(A104,'LTFM Change'!G:J,4,FALSE)</f>
        <v>0</v>
      </c>
      <c r="N104" s="4">
        <f>VLOOKUP(A104,QComp!I:N,6,FALSE)</f>
        <v>11711.13416095986</v>
      </c>
      <c r="O104" s="4">
        <f>VLOOKUP(A104,'Breakfast and Lunch'!A:D,4,FALSE)</f>
        <v>2357.4699999999998</v>
      </c>
      <c r="P104" s="4">
        <f>VLOOKUP(A104,'Breakfast and Lunch'!A:E,5,FALSE)</f>
        <v>6155.76</v>
      </c>
      <c r="Q104" s="4">
        <f>VLOOKUP(A104,'Integration Change'!A:D,4,FALSE)</f>
        <v>3147.583680000098</v>
      </c>
      <c r="R104" s="4">
        <f>VLOOKUP(A104,'LTFM Change'!A:C,3,FALSE)</f>
        <v>0</v>
      </c>
      <c r="S104" s="4">
        <f>VLOOKUP(A104,QComp!A:D,4,FALSE)</f>
        <v>15328.86583904014</v>
      </c>
      <c r="T104" s="4">
        <f t="shared" si="25"/>
        <v>583895.48560000956</v>
      </c>
      <c r="U104" s="4">
        <f>VLOOKUP(A104,'2020 SPED'!A:AF,32,FALSE)</f>
        <v>198565.36907558516</v>
      </c>
      <c r="V104" s="4">
        <f t="shared" si="21"/>
        <v>1756921.8546755947</v>
      </c>
      <c r="W104" s="235">
        <f t="shared" si="26"/>
        <v>1.4052303425498886E-2</v>
      </c>
      <c r="Y104" s="4">
        <f>VLOOKUP(A104,'Pupil Info'!A:E,5,FALSE)</f>
        <v>6421</v>
      </c>
      <c r="Z104" s="4">
        <f>VLOOKUP(A104,'Starting Point 2021'!A:AB,28,FALSE)</f>
        <v>69283614</v>
      </c>
      <c r="AA104" s="4">
        <f>VLOOKUP(A104,'2% 2021'!A:AB,28,FALSE)</f>
        <v>71235887</v>
      </c>
      <c r="AB104" s="4">
        <f t="shared" si="27"/>
        <v>1952273</v>
      </c>
      <c r="AC104" s="4">
        <f>VLOOKUP(A104,'2% with VPK 2021'!A:AB,28,FALSE)</f>
        <v>72054802</v>
      </c>
      <c r="AD104" s="4">
        <f>VLOOKUP(A104,'Charter School Lease'!A:E,5,FALSE)</f>
        <v>0</v>
      </c>
      <c r="AE104" s="4">
        <f>VLOOKUP(A104,'Integration Change'!H:L,5,FALSE)</f>
        <v>7716.7843200000934</v>
      </c>
      <c r="AF104" s="4">
        <f>VLOOKUP(A104,'Other SPED'!A:D,4,FALSE)</f>
        <v>73182.31</v>
      </c>
      <c r="AG104" s="4">
        <f>VLOOKUP(A104,QComp!I:R,10,FALSE)</f>
        <v>11766.593862466281</v>
      </c>
      <c r="AH104" s="4">
        <f>VLOOKUP(A104,'LTFM Change'!G:K,5,FALSE)</f>
        <v>0</v>
      </c>
      <c r="AI104" s="4">
        <f>VLOOKUP(A104,'Breakfast and Lunch'!A:E,5,FALSE)</f>
        <v>6155.76</v>
      </c>
      <c r="AJ104" s="4">
        <f>VLOOKUP(A104,'Breakfast and Lunch'!A:D,4,FALSE)</f>
        <v>2357.4699999999998</v>
      </c>
      <c r="AK104" s="4">
        <f>VLOOKUP(A104,'Integration Change'!A:E,5,FALSE)</f>
        <v>3307.1932800000068</v>
      </c>
      <c r="AL104" s="4">
        <f>VLOOKUP(A104,'Safe School'!A:D,4,FALSE)</f>
        <v>1123.2000000000116</v>
      </c>
      <c r="AM104" s="4">
        <f>VLOOKUP(A104,'LTFM Change'!A:D,4,FALSE)</f>
        <v>0</v>
      </c>
      <c r="AN104" s="4">
        <f>VLOOKUP(A104,QComp!A:E,5,FALSE)</f>
        <v>15273.406137533719</v>
      </c>
      <c r="AO104" s="4">
        <f t="shared" si="28"/>
        <v>939797.71760000288</v>
      </c>
      <c r="AP104" s="4">
        <f>VLOOKUP(A104,'2021 SPED'!A:AF,32,FALSE)</f>
        <v>490853.28145850729</v>
      </c>
      <c r="AQ104" s="5">
        <f t="shared" si="22"/>
        <v>3382923.9990585102</v>
      </c>
      <c r="AR104" s="235">
        <f t="shared" si="23"/>
        <v>2.8177990253222068E-2</v>
      </c>
    </row>
    <row r="105" spans="1:44" x14ac:dyDescent="0.25">
      <c r="A105">
        <v>271</v>
      </c>
      <c r="B105">
        <v>1</v>
      </c>
      <c r="C105" t="s">
        <v>84</v>
      </c>
      <c r="D105">
        <f>VLOOKUP(A105,Sheet10!A:C,3,FALSE)</f>
        <v>3</v>
      </c>
      <c r="E105" s="4">
        <f>VLOOKUP(A105,'Pupil Info'!A:D,4,FALSE)</f>
        <v>10337.799999999999</v>
      </c>
      <c r="F105" s="4">
        <f>VLOOKUP(A105,'Starting Point 2020'!A:AB,28,FALSE)</f>
        <v>112029392.75</v>
      </c>
      <c r="G105" s="4">
        <f>VLOOKUP(A105,'2% 2020'!A:AB,28,FALSE)</f>
        <v>113617280.75</v>
      </c>
      <c r="H105" s="4">
        <f t="shared" si="24"/>
        <v>1587888</v>
      </c>
      <c r="I105" s="4">
        <f>VLOOKUP(A105,'2% with VPK 2020'!A:AB,28,FALSE)</f>
        <v>114081311.5</v>
      </c>
      <c r="J105" s="4">
        <f>VLOOKUP(A105,'Charter School Lease'!A:D,4,FALSE)</f>
        <v>0</v>
      </c>
      <c r="K105" s="4">
        <f>VLOOKUP(A105,'Integration Change'!H:K,4,FALSE)</f>
        <v>6482.9520000000484</v>
      </c>
      <c r="L105" s="4">
        <f>VLOOKUP(A105,'Other SPED'!A:D,4,FALSE)</f>
        <v>19733.73</v>
      </c>
      <c r="M105" s="4">
        <f>VLOOKUP(A105,'LTFM Change'!G:J,4,FALSE)</f>
        <v>0</v>
      </c>
      <c r="N105" s="4">
        <f>VLOOKUP(A105,QComp!I:N,6,FALSE)</f>
        <v>5398.3680207598954</v>
      </c>
      <c r="O105" s="4">
        <f>VLOOKUP(A105,'Breakfast and Lunch'!A:D,4,FALSE)</f>
        <v>1904.11</v>
      </c>
      <c r="P105" s="4">
        <f>VLOOKUP(A105,'Breakfast and Lunch'!A:E,5,FALSE)</f>
        <v>4971.96</v>
      </c>
      <c r="Q105" s="4">
        <f>VLOOKUP(A105,'Integration Change'!A:D,4,FALSE)</f>
        <v>2778.408000000054</v>
      </c>
      <c r="R105" s="4">
        <f>VLOOKUP(A105,'LTFM Change'!A:C,3,FALSE)</f>
        <v>0</v>
      </c>
      <c r="S105" s="4">
        <f>VLOOKUP(A105,QComp!A:D,4,FALSE)</f>
        <v>16441.631979240105</v>
      </c>
      <c r="T105" s="4">
        <f t="shared" si="25"/>
        <v>521741.91000001132</v>
      </c>
      <c r="U105" s="4">
        <f>VLOOKUP(A105,'2020 SPED'!A:AF,32,FALSE)</f>
        <v>411590.27018423751</v>
      </c>
      <c r="V105" s="4">
        <f t="shared" si="21"/>
        <v>2521220.1801842488</v>
      </c>
      <c r="W105" s="235">
        <f t="shared" si="26"/>
        <v>1.4173851710001347E-2</v>
      </c>
      <c r="Y105" s="4">
        <f>VLOOKUP(A105,'Pupil Info'!A:E,5,FALSE)</f>
        <v>10119</v>
      </c>
      <c r="Z105" s="4">
        <f>VLOOKUP(A105,'Starting Point 2021'!A:AB,28,FALSE)</f>
        <v>111532666.75</v>
      </c>
      <c r="AA105" s="4">
        <f>VLOOKUP(A105,'2% 2021'!A:AB,28,FALSE)</f>
        <v>114718507.75</v>
      </c>
      <c r="AB105" s="4">
        <f t="shared" si="27"/>
        <v>3185841</v>
      </c>
      <c r="AC105" s="4">
        <f>VLOOKUP(A105,'2% with VPK 2021'!A:AB,28,FALSE)</f>
        <v>115353847</v>
      </c>
      <c r="AD105" s="4">
        <f>VLOOKUP(A105,'Charter School Lease'!A:E,5,FALSE)</f>
        <v>0</v>
      </c>
      <c r="AE105" s="4">
        <f>VLOOKUP(A105,'Integration Change'!H:L,5,FALSE)</f>
        <v>6643.3449600001331</v>
      </c>
      <c r="AF105" s="4">
        <f>VLOOKUP(A105,'Other SPED'!A:D,4,FALSE)</f>
        <v>19733.73</v>
      </c>
      <c r="AG105" s="4">
        <f>VLOOKUP(A105,QComp!I:R,10,FALSE)</f>
        <v>5293.7105163279921</v>
      </c>
      <c r="AH105" s="4">
        <f>VLOOKUP(A105,'LTFM Change'!G:K,5,FALSE)</f>
        <v>0</v>
      </c>
      <c r="AI105" s="4">
        <f>VLOOKUP(A105,'Breakfast and Lunch'!A:E,5,FALSE)</f>
        <v>4971.96</v>
      </c>
      <c r="AJ105" s="4">
        <f>VLOOKUP(A105,'Breakfast and Lunch'!A:D,4,FALSE)</f>
        <v>1904.11</v>
      </c>
      <c r="AK105" s="4">
        <f>VLOOKUP(A105,'Integration Change'!A:E,5,FALSE)</f>
        <v>2847.1478399999905</v>
      </c>
      <c r="AL105" s="4">
        <f>VLOOKUP(A105,'Safe School'!A:D,4,FALSE)</f>
        <v>907.20000000001164</v>
      </c>
      <c r="AM105" s="4">
        <f>VLOOKUP(A105,'LTFM Change'!A:D,4,FALSE)</f>
        <v>0</v>
      </c>
      <c r="AN105" s="4">
        <f>VLOOKUP(A105,QComp!A:E,5,FALSE)</f>
        <v>16546.289483672008</v>
      </c>
      <c r="AO105" s="4">
        <f t="shared" si="28"/>
        <v>694186.74279999733</v>
      </c>
      <c r="AP105" s="4">
        <f>VLOOKUP(A105,'2021 SPED'!A:AF,32,FALSE)</f>
        <v>1088335.9699473009</v>
      </c>
      <c r="AQ105" s="5">
        <f t="shared" si="22"/>
        <v>4968363.7127472982</v>
      </c>
      <c r="AR105" s="235">
        <f t="shared" si="23"/>
        <v>2.8564196417369354E-2</v>
      </c>
    </row>
    <row r="106" spans="1:44" x14ac:dyDescent="0.25">
      <c r="A106">
        <v>272</v>
      </c>
      <c r="B106">
        <v>1</v>
      </c>
      <c r="C106" t="s">
        <v>85</v>
      </c>
      <c r="D106">
        <f>VLOOKUP(A106,Sheet10!A:C,3,FALSE)</f>
        <v>3</v>
      </c>
      <c r="E106" s="4">
        <f>VLOOKUP(A106,'Pupil Info'!A:D,4,FALSE)</f>
        <v>8715</v>
      </c>
      <c r="F106" s="4">
        <f>VLOOKUP(A106,'Starting Point 2020'!A:AB,28,FALSE)</f>
        <v>88292057.23510778</v>
      </c>
      <c r="G106" s="4">
        <f>VLOOKUP(A106,'2% 2020'!A:AB,28,FALSE)</f>
        <v>89537650.23510778</v>
      </c>
      <c r="H106" s="4">
        <f t="shared" si="24"/>
        <v>1245593</v>
      </c>
      <c r="I106" s="4">
        <f>VLOOKUP(A106,'2% with VPK 2020'!A:AB,28,FALSE)</f>
        <v>89537650.23510778</v>
      </c>
      <c r="J106" s="4">
        <f>VLOOKUP(A106,'Charter School Lease'!A:D,4,FALSE)</f>
        <v>0</v>
      </c>
      <c r="K106" s="4">
        <f>VLOOKUP(A106,'Integration Change'!H:K,4,FALSE)</f>
        <v>0</v>
      </c>
      <c r="L106" s="4">
        <f>VLOOKUP(A106,'Other SPED'!A:D,4,FALSE)</f>
        <v>0</v>
      </c>
      <c r="M106" s="4">
        <f>VLOOKUP(A106,'LTFM Change'!G:J,4,FALSE)</f>
        <v>0</v>
      </c>
      <c r="N106" s="4">
        <f>VLOOKUP(A106,QComp!I:N,6,FALSE)</f>
        <v>-7119.7115652002394</v>
      </c>
      <c r="O106" s="4">
        <f>VLOOKUP(A106,'Breakfast and Lunch'!A:D,4,FALSE)</f>
        <v>0</v>
      </c>
      <c r="P106" s="4">
        <f>VLOOKUP(A106,'Breakfast and Lunch'!A:E,5,FALSE)</f>
        <v>0</v>
      </c>
      <c r="Q106" s="4">
        <f>VLOOKUP(A106,'Integration Change'!A:D,4,FALSE)</f>
        <v>0</v>
      </c>
      <c r="R106" s="4">
        <f>VLOOKUP(A106,'LTFM Change'!A:C,3,FALSE)</f>
        <v>0</v>
      </c>
      <c r="S106" s="4">
        <f>VLOOKUP(A106,QComp!A:D,4,FALSE)</f>
        <v>7119.7115652002394</v>
      </c>
      <c r="T106" s="4">
        <f t="shared" si="25"/>
        <v>0</v>
      </c>
      <c r="U106" s="4">
        <f>VLOOKUP(A106,'2020 SPED'!A:AF,32,FALSE)</f>
        <v>242381.77238910832</v>
      </c>
      <c r="V106" s="4">
        <f t="shared" si="21"/>
        <v>1487974.7723891083</v>
      </c>
      <c r="W106" s="235">
        <f t="shared" si="26"/>
        <v>1.4107645002349225E-2</v>
      </c>
      <c r="Y106" s="4">
        <f>VLOOKUP(A106,'Pupil Info'!A:E,5,FALSE)</f>
        <v>8665</v>
      </c>
      <c r="Z106" s="4">
        <f>VLOOKUP(A106,'Starting Point 2021'!A:AB,28,FALSE)</f>
        <v>88138627.107260182</v>
      </c>
      <c r="AA106" s="4">
        <f>VLOOKUP(A106,'2% 2021'!A:AB,28,FALSE)</f>
        <v>90632132.621260181</v>
      </c>
      <c r="AB106" s="4">
        <f t="shared" si="27"/>
        <v>2493505.5139999986</v>
      </c>
      <c r="AC106" s="4">
        <f>VLOOKUP(A106,'2% with VPK 2021'!A:AB,28,FALSE)</f>
        <v>90632132.621260181</v>
      </c>
      <c r="AD106" s="4">
        <f>VLOOKUP(A106,'Charter School Lease'!A:E,5,FALSE)</f>
        <v>0</v>
      </c>
      <c r="AE106" s="4">
        <f>VLOOKUP(A106,'Integration Change'!H:L,5,FALSE)</f>
        <v>0</v>
      </c>
      <c r="AF106" s="4">
        <f>VLOOKUP(A106,'Other SPED'!A:D,4,FALSE)</f>
        <v>0</v>
      </c>
      <c r="AG106" s="4">
        <f>VLOOKUP(A106,QComp!I:R,10,FALSE)</f>
        <v>-7031.715573937865</v>
      </c>
      <c r="AH106" s="4">
        <f>VLOOKUP(A106,'LTFM Change'!G:K,5,FALSE)</f>
        <v>0</v>
      </c>
      <c r="AI106" s="4">
        <f>VLOOKUP(A106,'Breakfast and Lunch'!A:E,5,FALSE)</f>
        <v>0</v>
      </c>
      <c r="AJ106" s="4">
        <f>VLOOKUP(A106,'Breakfast and Lunch'!A:D,4,FALSE)</f>
        <v>0</v>
      </c>
      <c r="AK106" s="4">
        <f>VLOOKUP(A106,'Integration Change'!A:E,5,FALSE)</f>
        <v>0</v>
      </c>
      <c r="AL106" s="4">
        <f>VLOOKUP(A106,'Safe School'!A:D,4,FALSE)</f>
        <v>0</v>
      </c>
      <c r="AM106" s="4">
        <f>VLOOKUP(A106,'LTFM Change'!A:D,4,FALSE)</f>
        <v>0</v>
      </c>
      <c r="AN106" s="4">
        <f>VLOOKUP(A106,QComp!A:E,5,FALSE)</f>
        <v>7031.715573937865</v>
      </c>
      <c r="AO106" s="4">
        <f t="shared" si="28"/>
        <v>0</v>
      </c>
      <c r="AP106" s="4">
        <f>VLOOKUP(A106,'2021 SPED'!A:AF,32,FALSE)</f>
        <v>645118.57839730941</v>
      </c>
      <c r="AQ106" s="5">
        <f t="shared" si="22"/>
        <v>3138624.092397308</v>
      </c>
      <c r="AR106" s="235">
        <f t="shared" si="23"/>
        <v>2.8290723327985701E-2</v>
      </c>
    </row>
    <row r="107" spans="1:44" x14ac:dyDescent="0.25">
      <c r="A107">
        <v>273</v>
      </c>
      <c r="B107">
        <v>1</v>
      </c>
      <c r="C107" t="s">
        <v>86</v>
      </c>
      <c r="D107">
        <f>VLOOKUP(A107,Sheet10!A:C,3,FALSE)</f>
        <v>2</v>
      </c>
      <c r="E107" s="4">
        <f>VLOOKUP(A107,'Pupil Info'!A:D,4,FALSE)</f>
        <v>8541</v>
      </c>
      <c r="F107" s="4">
        <f>VLOOKUP(A107,'Starting Point 2020'!A:AB,28,FALSE)</f>
        <v>84776669.074785501</v>
      </c>
      <c r="G107" s="4">
        <f>VLOOKUP(A107,'2% 2020'!A:AB,28,FALSE)</f>
        <v>85961038.074785501</v>
      </c>
      <c r="H107" s="4">
        <f t="shared" si="24"/>
        <v>1184369</v>
      </c>
      <c r="I107" s="4">
        <f>VLOOKUP(A107,'2% with VPK 2020'!A:AB,28,FALSE)</f>
        <v>85961038.074785501</v>
      </c>
      <c r="J107" s="4">
        <f>VLOOKUP(A107,'Charter School Lease'!A:D,4,FALSE)</f>
        <v>0</v>
      </c>
      <c r="K107" s="4">
        <f>VLOOKUP(A107,'Integration Change'!H:K,4,FALSE)</f>
        <v>0</v>
      </c>
      <c r="L107" s="4">
        <f>VLOOKUP(A107,'Other SPED'!A:D,4,FALSE)</f>
        <v>0</v>
      </c>
      <c r="M107" s="4">
        <f>VLOOKUP(A107,'LTFM Change'!G:J,4,FALSE)</f>
        <v>0</v>
      </c>
      <c r="N107" s="4">
        <f>VLOOKUP(A107,QComp!I:N,6,FALSE)</f>
        <v>-6809.254374000011</v>
      </c>
      <c r="O107" s="4">
        <f>VLOOKUP(A107,'Breakfast and Lunch'!A:D,4,FALSE)</f>
        <v>0</v>
      </c>
      <c r="P107" s="4">
        <f>VLOOKUP(A107,'Breakfast and Lunch'!A:E,5,FALSE)</f>
        <v>0</v>
      </c>
      <c r="Q107" s="4">
        <f>VLOOKUP(A107,'Integration Change'!A:D,4,FALSE)</f>
        <v>0</v>
      </c>
      <c r="R107" s="4">
        <f>VLOOKUP(A107,'LTFM Change'!A:C,3,FALSE)</f>
        <v>0</v>
      </c>
      <c r="S107" s="4">
        <f>VLOOKUP(A107,QComp!A:D,4,FALSE)</f>
        <v>6809.254374000011</v>
      </c>
      <c r="T107" s="4">
        <f t="shared" si="25"/>
        <v>0</v>
      </c>
      <c r="U107" s="4">
        <f>VLOOKUP(A107,'2020 SPED'!A:AF,32,FALSE)</f>
        <v>220842.69342595525</v>
      </c>
      <c r="V107" s="4">
        <f t="shared" si="21"/>
        <v>1405211.6934259553</v>
      </c>
      <c r="W107" s="235">
        <f t="shared" si="26"/>
        <v>1.3970459242214532E-2</v>
      </c>
      <c r="Y107" s="4">
        <f>VLOOKUP(A107,'Pupil Info'!A:E,5,FALSE)</f>
        <v>8362</v>
      </c>
      <c r="Z107" s="4">
        <f>VLOOKUP(A107,'Starting Point 2021'!A:AB,28,FALSE)</f>
        <v>85011127.275657803</v>
      </c>
      <c r="AA107" s="4">
        <f>VLOOKUP(A107,'2% 2021'!A:AB,28,FALSE)</f>
        <v>87362846.833657801</v>
      </c>
      <c r="AB107" s="4">
        <f t="shared" si="27"/>
        <v>2351719.5579999983</v>
      </c>
      <c r="AC107" s="4">
        <f>VLOOKUP(A107,'2% with VPK 2021'!A:AB,28,FALSE)</f>
        <v>87362846.833657801</v>
      </c>
      <c r="AD107" s="4">
        <f>VLOOKUP(A107,'Charter School Lease'!A:E,5,FALSE)</f>
        <v>0</v>
      </c>
      <c r="AE107" s="4">
        <f>VLOOKUP(A107,'Integration Change'!H:L,5,FALSE)</f>
        <v>0</v>
      </c>
      <c r="AF107" s="4">
        <f>VLOOKUP(A107,'Other SPED'!A:D,4,FALSE)</f>
        <v>0</v>
      </c>
      <c r="AG107" s="4">
        <f>VLOOKUP(A107,QComp!I:R,10,FALSE)</f>
        <v>-6803.4323261389509</v>
      </c>
      <c r="AH107" s="4">
        <f>VLOOKUP(A107,'LTFM Change'!G:K,5,FALSE)</f>
        <v>0</v>
      </c>
      <c r="AI107" s="4">
        <f>VLOOKUP(A107,'Breakfast and Lunch'!A:E,5,FALSE)</f>
        <v>0</v>
      </c>
      <c r="AJ107" s="4">
        <f>VLOOKUP(A107,'Breakfast and Lunch'!A:D,4,FALSE)</f>
        <v>0</v>
      </c>
      <c r="AK107" s="4">
        <f>VLOOKUP(A107,'Integration Change'!A:E,5,FALSE)</f>
        <v>0</v>
      </c>
      <c r="AL107" s="4">
        <f>VLOOKUP(A107,'Safe School'!A:D,4,FALSE)</f>
        <v>0</v>
      </c>
      <c r="AM107" s="4">
        <f>VLOOKUP(A107,'LTFM Change'!A:D,4,FALSE)</f>
        <v>0</v>
      </c>
      <c r="AN107" s="4">
        <f>VLOOKUP(A107,QComp!A:E,5,FALSE)</f>
        <v>6803.4323261389509</v>
      </c>
      <c r="AO107" s="4">
        <f t="shared" si="28"/>
        <v>0</v>
      </c>
      <c r="AP107" s="4">
        <f>VLOOKUP(A107,'2021 SPED'!A:AF,32,FALSE)</f>
        <v>737569.89485266246</v>
      </c>
      <c r="AQ107" s="5">
        <f t="shared" si="22"/>
        <v>3089289.4528526608</v>
      </c>
      <c r="AR107" s="235">
        <f t="shared" si="23"/>
        <v>2.7663667491130809E-2</v>
      </c>
    </row>
    <row r="108" spans="1:44" x14ac:dyDescent="0.25">
      <c r="A108">
        <v>276</v>
      </c>
      <c r="B108">
        <v>1</v>
      </c>
      <c r="C108" t="s">
        <v>87</v>
      </c>
      <c r="D108">
        <f>VLOOKUP(A108,Sheet10!A:C,3,FALSE)</f>
        <v>3</v>
      </c>
      <c r="E108" s="4">
        <f>VLOOKUP(A108,'Pupil Info'!A:D,4,FALSE)</f>
        <v>10879</v>
      </c>
      <c r="F108" s="4">
        <f>VLOOKUP(A108,'Starting Point 2020'!A:AB,28,FALSE)</f>
        <v>108299181.5</v>
      </c>
      <c r="G108" s="4">
        <f>VLOOKUP(A108,'2% 2020'!A:AB,28,FALSE)</f>
        <v>109798197.5</v>
      </c>
      <c r="H108" s="4">
        <f t="shared" si="24"/>
        <v>1499016</v>
      </c>
      <c r="I108" s="4">
        <f>VLOOKUP(A108,'2% with VPK 2020'!A:AB,28,FALSE)</f>
        <v>109798197.5</v>
      </c>
      <c r="J108" s="4">
        <f>VLOOKUP(A108,'Charter School Lease'!A:D,4,FALSE)</f>
        <v>0</v>
      </c>
      <c r="K108" s="4">
        <f>VLOOKUP(A108,'Integration Change'!H:K,4,FALSE)</f>
        <v>0</v>
      </c>
      <c r="L108" s="4">
        <f>VLOOKUP(A108,'Other SPED'!A:D,4,FALSE)</f>
        <v>0</v>
      </c>
      <c r="M108" s="4">
        <f>VLOOKUP(A108,'LTFM Change'!G:J,4,FALSE)</f>
        <v>0</v>
      </c>
      <c r="N108" s="4">
        <f>VLOOKUP(A108,QComp!I:N,6,FALSE)</f>
        <v>-8776.8168305999134</v>
      </c>
      <c r="O108" s="4">
        <f>VLOOKUP(A108,'Breakfast and Lunch'!A:D,4,FALSE)</f>
        <v>0</v>
      </c>
      <c r="P108" s="4">
        <f>VLOOKUP(A108,'Breakfast and Lunch'!A:E,5,FALSE)</f>
        <v>0</v>
      </c>
      <c r="Q108" s="4">
        <f>VLOOKUP(A108,'Integration Change'!A:D,4,FALSE)</f>
        <v>0</v>
      </c>
      <c r="R108" s="4">
        <f>VLOOKUP(A108,'LTFM Change'!A:C,3,FALSE)</f>
        <v>0</v>
      </c>
      <c r="S108" s="4">
        <f>VLOOKUP(A108,QComp!A:D,4,FALSE)</f>
        <v>8776.8168305999134</v>
      </c>
      <c r="T108" s="4">
        <f t="shared" si="25"/>
        <v>0</v>
      </c>
      <c r="U108" s="4">
        <f>VLOOKUP(A108,'2020 SPED'!A:AF,32,FALSE)</f>
        <v>102388.74486448988</v>
      </c>
      <c r="V108" s="4">
        <f t="shared" si="21"/>
        <v>1601404.7448644899</v>
      </c>
      <c r="W108" s="235">
        <f t="shared" si="26"/>
        <v>1.3841434249436133E-2</v>
      </c>
      <c r="Y108" s="4">
        <f>VLOOKUP(A108,'Pupil Info'!A:E,5,FALSE)</f>
        <v>10931</v>
      </c>
      <c r="Z108" s="4">
        <f>VLOOKUP(A108,'Starting Point 2021'!A:AB,28,FALSE)</f>
        <v>109486299.5</v>
      </c>
      <c r="AA108" s="4">
        <f>VLOOKUP(A108,'2% 2021'!A:AB,28,FALSE)</f>
        <v>112534507.5</v>
      </c>
      <c r="AB108" s="4">
        <f t="shared" si="27"/>
        <v>3048208</v>
      </c>
      <c r="AC108" s="4">
        <f>VLOOKUP(A108,'2% with VPK 2021'!A:AB,28,FALSE)</f>
        <v>112534507.5</v>
      </c>
      <c r="AD108" s="4">
        <f>VLOOKUP(A108,'Charter School Lease'!A:E,5,FALSE)</f>
        <v>0</v>
      </c>
      <c r="AE108" s="4">
        <f>VLOOKUP(A108,'Integration Change'!H:L,5,FALSE)</f>
        <v>0</v>
      </c>
      <c r="AF108" s="4">
        <f>VLOOKUP(A108,'Other SPED'!A:D,4,FALSE)</f>
        <v>0</v>
      </c>
      <c r="AG108" s="4">
        <f>VLOOKUP(A108,QComp!I:R,10,FALSE)</f>
        <v>-8752.8847760900389</v>
      </c>
      <c r="AH108" s="4">
        <f>VLOOKUP(A108,'LTFM Change'!G:K,5,FALSE)</f>
        <v>0</v>
      </c>
      <c r="AI108" s="4">
        <f>VLOOKUP(A108,'Breakfast and Lunch'!A:E,5,FALSE)</f>
        <v>0</v>
      </c>
      <c r="AJ108" s="4">
        <f>VLOOKUP(A108,'Breakfast and Lunch'!A:D,4,FALSE)</f>
        <v>0</v>
      </c>
      <c r="AK108" s="4">
        <f>VLOOKUP(A108,'Integration Change'!A:E,5,FALSE)</f>
        <v>0</v>
      </c>
      <c r="AL108" s="4">
        <f>VLOOKUP(A108,'Safe School'!A:D,4,FALSE)</f>
        <v>1465.2421497823671</v>
      </c>
      <c r="AM108" s="4">
        <f>VLOOKUP(A108,'LTFM Change'!A:D,4,FALSE)</f>
        <v>0</v>
      </c>
      <c r="AN108" s="4">
        <f>VLOOKUP(A108,QComp!A:E,5,FALSE)</f>
        <v>8752.8847760900389</v>
      </c>
      <c r="AO108" s="4">
        <f t="shared" si="28"/>
        <v>1465.242149785161</v>
      </c>
      <c r="AP108" s="4">
        <f>VLOOKUP(A108,'2021 SPED'!A:AF,32,FALSE)</f>
        <v>305273.75392133929</v>
      </c>
      <c r="AQ108" s="5">
        <f t="shared" si="22"/>
        <v>3354946.9960711244</v>
      </c>
      <c r="AR108" s="235">
        <f t="shared" si="23"/>
        <v>2.7840999411985787E-2</v>
      </c>
    </row>
    <row r="109" spans="1:44" x14ac:dyDescent="0.25">
      <c r="A109">
        <v>277</v>
      </c>
      <c r="B109">
        <v>1</v>
      </c>
      <c r="C109" t="s">
        <v>88</v>
      </c>
      <c r="D109">
        <f>VLOOKUP(A109,Sheet10!A:C,3,FALSE)</f>
        <v>3</v>
      </c>
      <c r="E109" s="4">
        <f>VLOOKUP(A109,'Pupil Info'!A:D,4,FALSE)</f>
        <v>2500</v>
      </c>
      <c r="F109" s="4">
        <f>VLOOKUP(A109,'Starting Point 2020'!A:AB,28,FALSE)</f>
        <v>23716990.25</v>
      </c>
      <c r="G109" s="4">
        <f>VLOOKUP(A109,'2% 2020'!A:AB,28,FALSE)</f>
        <v>24069207.25</v>
      </c>
      <c r="H109" s="4">
        <f t="shared" si="24"/>
        <v>352217</v>
      </c>
      <c r="I109" s="4">
        <f>VLOOKUP(A109,'2% with VPK 2020'!A:AB,28,FALSE)</f>
        <v>24069207.25</v>
      </c>
      <c r="J109" s="4">
        <f>VLOOKUP(A109,'Charter School Lease'!A:D,4,FALSE)</f>
        <v>0</v>
      </c>
      <c r="K109" s="4">
        <f>VLOOKUP(A109,'Integration Change'!H:K,4,FALSE)</f>
        <v>0</v>
      </c>
      <c r="L109" s="4">
        <f>VLOOKUP(A109,'Other SPED'!A:D,4,FALSE)</f>
        <v>0</v>
      </c>
      <c r="M109" s="4">
        <f>VLOOKUP(A109,'LTFM Change'!G:J,4,FALSE)</f>
        <v>0</v>
      </c>
      <c r="N109" s="4">
        <f>VLOOKUP(A109,QComp!I:N,6,FALSE)</f>
        <v>0</v>
      </c>
      <c r="O109" s="4">
        <f>VLOOKUP(A109,'Breakfast and Lunch'!A:D,4,FALSE)</f>
        <v>0</v>
      </c>
      <c r="P109" s="4">
        <f>VLOOKUP(A109,'Breakfast and Lunch'!A:E,5,FALSE)</f>
        <v>0</v>
      </c>
      <c r="Q109" s="4">
        <f>VLOOKUP(A109,'Integration Change'!A:D,4,FALSE)</f>
        <v>0</v>
      </c>
      <c r="R109" s="4">
        <f>VLOOKUP(A109,'LTFM Change'!A:C,3,FALSE)</f>
        <v>0</v>
      </c>
      <c r="S109" s="4">
        <f>VLOOKUP(A109,QComp!A:D,4,FALSE)</f>
        <v>0</v>
      </c>
      <c r="T109" s="4">
        <f t="shared" si="25"/>
        <v>0</v>
      </c>
      <c r="U109" s="4">
        <f>VLOOKUP(A109,'2020 SPED'!A:AF,32,FALSE)</f>
        <v>77553.2503051362</v>
      </c>
      <c r="V109" s="4">
        <f t="shared" si="21"/>
        <v>429770.2503051362</v>
      </c>
      <c r="W109" s="235">
        <f t="shared" si="26"/>
        <v>1.4850830408382025E-2</v>
      </c>
      <c r="Y109" s="4">
        <f>VLOOKUP(A109,'Pupil Info'!A:E,5,FALSE)</f>
        <v>2537</v>
      </c>
      <c r="Z109" s="4">
        <f>VLOOKUP(A109,'Starting Point 2021'!A:AB,28,FALSE)</f>
        <v>24167753.5</v>
      </c>
      <c r="AA109" s="4">
        <f>VLOOKUP(A109,'2% 2021'!A:AB,28,FALSE)</f>
        <v>24892173.5</v>
      </c>
      <c r="AB109" s="4">
        <f t="shared" si="27"/>
        <v>724420</v>
      </c>
      <c r="AC109" s="4">
        <f>VLOOKUP(A109,'2% with VPK 2021'!A:AB,28,FALSE)</f>
        <v>24892173.5</v>
      </c>
      <c r="AD109" s="4">
        <f>VLOOKUP(A109,'Charter School Lease'!A:E,5,FALSE)</f>
        <v>0</v>
      </c>
      <c r="AE109" s="4">
        <f>VLOOKUP(A109,'Integration Change'!H:L,5,FALSE)</f>
        <v>0</v>
      </c>
      <c r="AF109" s="4">
        <f>VLOOKUP(A109,'Other SPED'!A:D,4,FALSE)</f>
        <v>0</v>
      </c>
      <c r="AG109" s="4">
        <f>VLOOKUP(A109,QComp!I:R,10,FALSE)</f>
        <v>0</v>
      </c>
      <c r="AH109" s="4">
        <f>VLOOKUP(A109,'LTFM Change'!G:K,5,FALSE)</f>
        <v>0</v>
      </c>
      <c r="AI109" s="4">
        <f>VLOOKUP(A109,'Breakfast and Lunch'!A:E,5,FALSE)</f>
        <v>0</v>
      </c>
      <c r="AJ109" s="4">
        <f>VLOOKUP(A109,'Breakfast and Lunch'!A:D,4,FALSE)</f>
        <v>0</v>
      </c>
      <c r="AK109" s="4">
        <f>VLOOKUP(A109,'Integration Change'!A:E,5,FALSE)</f>
        <v>0</v>
      </c>
      <c r="AL109" s="4">
        <f>VLOOKUP(A109,'Safe School'!A:D,4,FALSE)</f>
        <v>0</v>
      </c>
      <c r="AM109" s="4">
        <f>VLOOKUP(A109,'LTFM Change'!A:D,4,FALSE)</f>
        <v>0</v>
      </c>
      <c r="AN109" s="4">
        <f>VLOOKUP(A109,QComp!A:E,5,FALSE)</f>
        <v>0</v>
      </c>
      <c r="AO109" s="4">
        <f t="shared" si="28"/>
        <v>0</v>
      </c>
      <c r="AP109" s="4">
        <f>VLOOKUP(A109,'2021 SPED'!A:AF,32,FALSE)</f>
        <v>199982.27122678701</v>
      </c>
      <c r="AQ109" s="5">
        <f t="shared" si="22"/>
        <v>924402.27122678701</v>
      </c>
      <c r="AR109" s="235">
        <f t="shared" si="23"/>
        <v>2.9974651967548411E-2</v>
      </c>
    </row>
    <row r="110" spans="1:44" x14ac:dyDescent="0.25">
      <c r="A110">
        <v>278</v>
      </c>
      <c r="B110">
        <v>1</v>
      </c>
      <c r="C110" t="s">
        <v>89</v>
      </c>
      <c r="D110">
        <f>VLOOKUP(A110,Sheet10!A:C,3,FALSE)</f>
        <v>3</v>
      </c>
      <c r="E110" s="4">
        <f>VLOOKUP(A110,'Pupil Info'!A:D,4,FALSE)</f>
        <v>2930</v>
      </c>
      <c r="F110" s="4">
        <f>VLOOKUP(A110,'Starting Point 2020'!A:AB,28,FALSE)</f>
        <v>29526376.929657999</v>
      </c>
      <c r="G110" s="4">
        <f>VLOOKUP(A110,'2% 2020'!A:AB,28,FALSE)</f>
        <v>29936322.929657999</v>
      </c>
      <c r="H110" s="4">
        <f t="shared" si="24"/>
        <v>409946</v>
      </c>
      <c r="I110" s="4">
        <f>VLOOKUP(A110,'2% with VPK 2020'!A:AB,28,FALSE)</f>
        <v>29936322.929657999</v>
      </c>
      <c r="J110" s="4">
        <f>VLOOKUP(A110,'Charter School Lease'!A:D,4,FALSE)</f>
        <v>0</v>
      </c>
      <c r="K110" s="4">
        <f>VLOOKUP(A110,'Integration Change'!H:K,4,FALSE)</f>
        <v>0</v>
      </c>
      <c r="L110" s="4">
        <f>VLOOKUP(A110,'Other SPED'!A:D,4,FALSE)</f>
        <v>0</v>
      </c>
      <c r="M110" s="4">
        <f>VLOOKUP(A110,'LTFM Change'!G:J,4,FALSE)</f>
        <v>0</v>
      </c>
      <c r="N110" s="4">
        <f>VLOOKUP(A110,QComp!I:N,6,FALSE)</f>
        <v>-2308.4252490000217</v>
      </c>
      <c r="O110" s="4">
        <f>VLOOKUP(A110,'Breakfast and Lunch'!A:D,4,FALSE)</f>
        <v>0</v>
      </c>
      <c r="P110" s="4">
        <f>VLOOKUP(A110,'Breakfast and Lunch'!A:E,5,FALSE)</f>
        <v>0</v>
      </c>
      <c r="Q110" s="4">
        <f>VLOOKUP(A110,'Integration Change'!A:D,4,FALSE)</f>
        <v>0</v>
      </c>
      <c r="R110" s="4">
        <f>VLOOKUP(A110,'LTFM Change'!A:C,3,FALSE)</f>
        <v>0</v>
      </c>
      <c r="S110" s="4">
        <f>VLOOKUP(A110,QComp!A:D,4,FALSE)</f>
        <v>2308.4252490000217</v>
      </c>
      <c r="T110" s="4">
        <f t="shared" si="25"/>
        <v>0</v>
      </c>
      <c r="U110" s="4">
        <f>VLOOKUP(A110,'2020 SPED'!A:AF,32,FALSE)</f>
        <v>50845.865727205295</v>
      </c>
      <c r="V110" s="4">
        <f t="shared" si="21"/>
        <v>460791.8657272053</v>
      </c>
      <c r="W110" s="235">
        <f t="shared" si="26"/>
        <v>1.3884060376816044E-2</v>
      </c>
      <c r="Y110" s="4">
        <f>VLOOKUP(A110,'Pupil Info'!A:E,5,FALSE)</f>
        <v>2987</v>
      </c>
      <c r="Z110" s="4">
        <f>VLOOKUP(A110,'Starting Point 2021'!A:AB,28,FALSE)</f>
        <v>30273709.973195709</v>
      </c>
      <c r="AA110" s="4">
        <f>VLOOKUP(A110,'2% 2021'!A:AB,28,FALSE)</f>
        <v>31115052.91119571</v>
      </c>
      <c r="AB110" s="4">
        <f t="shared" si="27"/>
        <v>841342.93800000101</v>
      </c>
      <c r="AC110" s="4">
        <f>VLOOKUP(A110,'2% with VPK 2021'!A:AB,28,FALSE)</f>
        <v>31115052.91119571</v>
      </c>
      <c r="AD110" s="4">
        <f>VLOOKUP(A110,'Charter School Lease'!A:E,5,FALSE)</f>
        <v>0</v>
      </c>
      <c r="AE110" s="4">
        <f>VLOOKUP(A110,'Integration Change'!H:L,5,FALSE)</f>
        <v>0</v>
      </c>
      <c r="AF110" s="4">
        <f>VLOOKUP(A110,'Other SPED'!A:D,4,FALSE)</f>
        <v>0</v>
      </c>
      <c r="AG110" s="4">
        <f>VLOOKUP(A110,QComp!I:R,10,FALSE)</f>
        <v>-2349.440334242594</v>
      </c>
      <c r="AH110" s="4">
        <f>VLOOKUP(A110,'LTFM Change'!G:K,5,FALSE)</f>
        <v>0</v>
      </c>
      <c r="AI110" s="4">
        <f>VLOOKUP(A110,'Breakfast and Lunch'!A:E,5,FALSE)</f>
        <v>0</v>
      </c>
      <c r="AJ110" s="4">
        <f>VLOOKUP(A110,'Breakfast and Lunch'!A:D,4,FALSE)</f>
        <v>0</v>
      </c>
      <c r="AK110" s="4">
        <f>VLOOKUP(A110,'Integration Change'!A:E,5,FALSE)</f>
        <v>0</v>
      </c>
      <c r="AL110" s="4">
        <f>VLOOKUP(A110,'Safe School'!A:D,4,FALSE)</f>
        <v>0</v>
      </c>
      <c r="AM110" s="4">
        <f>VLOOKUP(A110,'LTFM Change'!A:D,4,FALSE)</f>
        <v>0</v>
      </c>
      <c r="AN110" s="4">
        <f>VLOOKUP(A110,QComp!A:E,5,FALSE)</f>
        <v>2349.440334242594</v>
      </c>
      <c r="AO110" s="4">
        <f t="shared" si="28"/>
        <v>0</v>
      </c>
      <c r="AP110" s="4">
        <f>VLOOKUP(A110,'2021 SPED'!A:AF,32,FALSE)</f>
        <v>129341.15393683966</v>
      </c>
      <c r="AQ110" s="5">
        <f t="shared" si="22"/>
        <v>970684.09193684068</v>
      </c>
      <c r="AR110" s="235">
        <f t="shared" si="23"/>
        <v>2.7791206916658862E-2</v>
      </c>
    </row>
    <row r="111" spans="1:44" x14ac:dyDescent="0.25">
      <c r="A111">
        <v>279</v>
      </c>
      <c r="B111">
        <v>1</v>
      </c>
      <c r="C111" t="s">
        <v>90</v>
      </c>
      <c r="D111">
        <f>VLOOKUP(A111,Sheet10!A:C,3,FALSE)</f>
        <v>3</v>
      </c>
      <c r="E111" s="4">
        <f>VLOOKUP(A111,'Pupil Info'!A:D,4,FALSE)</f>
        <v>21356.400000000001</v>
      </c>
      <c r="F111" s="4">
        <f>VLOOKUP(A111,'Starting Point 2020'!A:AB,28,FALSE)</f>
        <v>226026418</v>
      </c>
      <c r="G111" s="4">
        <f>VLOOKUP(A111,'2% 2020'!A:AB,28,FALSE)</f>
        <v>229323896</v>
      </c>
      <c r="H111" s="4">
        <f t="shared" si="24"/>
        <v>3297478</v>
      </c>
      <c r="I111" s="4">
        <f>VLOOKUP(A111,'2% with VPK 2020'!A:AB,28,FALSE)</f>
        <v>229598024.25</v>
      </c>
      <c r="J111" s="4">
        <f>VLOOKUP(A111,'Charter School Lease'!A:D,4,FALSE)</f>
        <v>0</v>
      </c>
      <c r="K111" s="4">
        <f>VLOOKUP(A111,'Integration Change'!H:K,4,FALSE)</f>
        <v>4344.1507199998014</v>
      </c>
      <c r="L111" s="4">
        <f>VLOOKUP(A111,'Other SPED'!A:D,4,FALSE)</f>
        <v>34906.1</v>
      </c>
      <c r="M111" s="4">
        <f>VLOOKUP(A111,'LTFM Change'!G:J,4,FALSE)</f>
        <v>1744.2222918027546</v>
      </c>
      <c r="N111" s="4">
        <f>VLOOKUP(A111,QComp!I:N,6,FALSE)</f>
        <v>-8712.4567448101006</v>
      </c>
      <c r="O111" s="4">
        <f>VLOOKUP(A111,'Breakfast and Lunch'!A:D,4,FALSE)</f>
        <v>1156.07</v>
      </c>
      <c r="P111" s="4">
        <f>VLOOKUP(A111,'Breakfast and Lunch'!A:E,5,FALSE)</f>
        <v>3018.69</v>
      </c>
      <c r="Q111" s="4">
        <f>VLOOKUP(A111,'Integration Change'!A:D,4,FALSE)</f>
        <v>1861.7788799996488</v>
      </c>
      <c r="R111" s="4">
        <f>VLOOKUP(A111,'LTFM Change'!A:C,3,FALSE)</f>
        <v>-1744.2222918027546</v>
      </c>
      <c r="S111" s="4">
        <f>VLOOKUP(A111,QComp!A:D,4,FALSE)</f>
        <v>21972.456744810101</v>
      </c>
      <c r="T111" s="4">
        <f t="shared" si="25"/>
        <v>332675.03959998488</v>
      </c>
      <c r="U111" s="4">
        <f>VLOOKUP(A111,'2020 SPED'!A:AF,32,FALSE)</f>
        <v>705639.20353544503</v>
      </c>
      <c r="V111" s="4">
        <f t="shared" si="21"/>
        <v>4335792.2431354299</v>
      </c>
      <c r="W111" s="235">
        <f t="shared" si="26"/>
        <v>1.4588905266817085E-2</v>
      </c>
      <c r="Y111" s="4">
        <f>VLOOKUP(A111,'Pupil Info'!A:E,5,FALSE)</f>
        <v>21419</v>
      </c>
      <c r="Z111" s="4">
        <f>VLOOKUP(A111,'Starting Point 2021'!A:AB,28,FALSE)</f>
        <v>229806862.5</v>
      </c>
      <c r="AA111" s="4">
        <f>VLOOKUP(A111,'2% 2021'!A:AB,28,FALSE)</f>
        <v>236551312.5</v>
      </c>
      <c r="AB111" s="4">
        <f t="shared" si="27"/>
        <v>6744450</v>
      </c>
      <c r="AC111" s="4">
        <f>VLOOKUP(A111,'2% with VPK 2021'!A:AB,28,FALSE)</f>
        <v>236859930.5</v>
      </c>
      <c r="AD111" s="4">
        <f>VLOOKUP(A111,'Charter School Lease'!A:E,5,FALSE)</f>
        <v>0</v>
      </c>
      <c r="AE111" s="4">
        <f>VLOOKUP(A111,'Integration Change'!H:L,5,FALSE)</f>
        <v>4513.4544000001624</v>
      </c>
      <c r="AF111" s="4">
        <f>VLOOKUP(A111,'Other SPED'!A:D,4,FALSE)</f>
        <v>34906.1</v>
      </c>
      <c r="AG111" s="4">
        <f>VLOOKUP(A111,QComp!I:R,10,FALSE)</f>
        <v>-8868.997939910274</v>
      </c>
      <c r="AH111" s="4">
        <f>VLOOKUP(A111,'LTFM Change'!G:K,5,FALSE)</f>
        <v>1639.0377256355714</v>
      </c>
      <c r="AI111" s="4">
        <f>VLOOKUP(A111,'Breakfast and Lunch'!A:E,5,FALSE)</f>
        <v>3018.69</v>
      </c>
      <c r="AJ111" s="4">
        <f>VLOOKUP(A111,'Breakfast and Lunch'!A:D,4,FALSE)</f>
        <v>1156.07</v>
      </c>
      <c r="AK111" s="4">
        <f>VLOOKUP(A111,'Integration Change'!A:E,5,FALSE)</f>
        <v>1934.3376000002027</v>
      </c>
      <c r="AL111" s="4">
        <f>VLOOKUP(A111,'Safe School'!A:D,4,FALSE)</f>
        <v>1755.9863879468758</v>
      </c>
      <c r="AM111" s="4">
        <f>VLOOKUP(A111,'LTFM Change'!A:D,4,FALSE)</f>
        <v>-1639.0377256367356</v>
      </c>
      <c r="AN111" s="4">
        <f>VLOOKUP(A111,QComp!A:E,5,FALSE)</f>
        <v>22128.997939910274</v>
      </c>
      <c r="AO111" s="4">
        <f t="shared" si="28"/>
        <v>369162.63838791847</v>
      </c>
      <c r="AP111" s="4">
        <f>VLOOKUP(A111,'2021 SPED'!A:AF,32,FALSE)</f>
        <v>2262909.6314594112</v>
      </c>
      <c r="AQ111" s="5">
        <f t="shared" si="22"/>
        <v>9376522.2698473297</v>
      </c>
      <c r="AR111" s="235">
        <f t="shared" si="23"/>
        <v>2.9348340282919098E-2</v>
      </c>
    </row>
    <row r="112" spans="1:44" x14ac:dyDescent="0.25">
      <c r="A112">
        <v>280</v>
      </c>
      <c r="B112">
        <v>1</v>
      </c>
      <c r="C112" t="s">
        <v>91</v>
      </c>
      <c r="D112">
        <f>VLOOKUP(A112,Sheet10!A:C,3,FALSE)</f>
        <v>2</v>
      </c>
      <c r="E112" s="4">
        <f>VLOOKUP(A112,'Pupil Info'!A:D,4,FALSE)</f>
        <v>4172.6000000000004</v>
      </c>
      <c r="F112" s="4">
        <f>VLOOKUP(A112,'Starting Point 2020'!A:AB,28,FALSE)</f>
        <v>46178076.5</v>
      </c>
      <c r="G112" s="4">
        <f>VLOOKUP(A112,'2% 2020'!A:AB,28,FALSE)</f>
        <v>46883448.5</v>
      </c>
      <c r="H112" s="4">
        <f t="shared" si="24"/>
        <v>705372</v>
      </c>
      <c r="I112" s="4">
        <f>VLOOKUP(A112,'2% with VPK 2020'!A:AB,28,FALSE)</f>
        <v>47195031.75</v>
      </c>
      <c r="J112" s="4">
        <f>VLOOKUP(A112,'Charter School Lease'!A:D,4,FALSE)</f>
        <v>0</v>
      </c>
      <c r="K112" s="4">
        <f>VLOOKUP(A112,'Integration Change'!H:K,4,FALSE)</f>
        <v>7980.2486400000053</v>
      </c>
      <c r="L112" s="4">
        <f>VLOOKUP(A112,'Other SPED'!A:D,4,FALSE)</f>
        <v>62113.74</v>
      </c>
      <c r="M112" s="4">
        <f>VLOOKUP(A112,'LTFM Change'!G:J,4,FALSE)</f>
        <v>0</v>
      </c>
      <c r="N112" s="4">
        <f>VLOOKUP(A112,QComp!I:N,6,FALSE)</f>
        <v>9112.3309014398837</v>
      </c>
      <c r="O112" s="4">
        <f>VLOOKUP(A112,'Breakfast and Lunch'!A:D,4,FALSE)</f>
        <v>1722.77</v>
      </c>
      <c r="P112" s="4">
        <f>VLOOKUP(A112,'Breakfast and Lunch'!A:E,5,FALSE)</f>
        <v>4498.4399999999996</v>
      </c>
      <c r="Q112" s="4">
        <f>VLOOKUP(A112,'Integration Change'!A:D,4,FALSE)</f>
        <v>3420.1065600000438</v>
      </c>
      <c r="R112" s="4">
        <f>VLOOKUP(A112,'LTFM Change'!A:C,3,FALSE)</f>
        <v>17328</v>
      </c>
      <c r="S112" s="4">
        <f>VLOOKUP(A112,QComp!A:D,4,FALSE)</f>
        <v>10647.669098560116</v>
      </c>
      <c r="T112" s="4">
        <f t="shared" si="25"/>
        <v>428406.55520000309</v>
      </c>
      <c r="U112" s="4">
        <f>VLOOKUP(A112,'2020 SPED'!A:AF,32,FALSE)</f>
        <v>162960.18070136663</v>
      </c>
      <c r="V112" s="4">
        <f t="shared" si="21"/>
        <v>1296738.7359013697</v>
      </c>
      <c r="W112" s="235">
        <f t="shared" si="26"/>
        <v>1.5275040743630801E-2</v>
      </c>
      <c r="Y112" s="4">
        <f>VLOOKUP(A112,'Pupil Info'!A:E,5,FALSE)</f>
        <v>4241</v>
      </c>
      <c r="Z112" s="4">
        <f>VLOOKUP(A112,'Starting Point 2021'!A:AB,28,FALSE)</f>
        <v>47184167</v>
      </c>
      <c r="AA112" s="4">
        <f>VLOOKUP(A112,'2% 2021'!A:AB,28,FALSE)</f>
        <v>48635730</v>
      </c>
      <c r="AB112" s="4">
        <f t="shared" si="27"/>
        <v>1451563</v>
      </c>
      <c r="AC112" s="4">
        <f>VLOOKUP(A112,'2% with VPK 2021'!A:AB,28,FALSE)</f>
        <v>49105131.75</v>
      </c>
      <c r="AD112" s="4">
        <f>VLOOKUP(A112,'Charter School Lease'!A:E,5,FALSE)</f>
        <v>0</v>
      </c>
      <c r="AE112" s="4">
        <f>VLOOKUP(A112,'Integration Change'!H:L,5,FALSE)</f>
        <v>8035.4332799998811</v>
      </c>
      <c r="AF112" s="4">
        <f>VLOOKUP(A112,'Other SPED'!A:D,4,FALSE)</f>
        <v>62113.74</v>
      </c>
      <c r="AG112" s="4">
        <f>VLOOKUP(A112,QComp!I:R,10,FALSE)</f>
        <v>9131.8738523236243</v>
      </c>
      <c r="AH112" s="4">
        <f>VLOOKUP(A112,'LTFM Change'!G:K,5,FALSE)</f>
        <v>0</v>
      </c>
      <c r="AI112" s="4">
        <f>VLOOKUP(A112,'Breakfast and Lunch'!A:E,5,FALSE)</f>
        <v>4498.4399999999996</v>
      </c>
      <c r="AJ112" s="4">
        <f>VLOOKUP(A112,'Breakfast and Lunch'!A:D,4,FALSE)</f>
        <v>1722.77</v>
      </c>
      <c r="AK112" s="4">
        <f>VLOOKUP(A112,'Integration Change'!A:E,5,FALSE)</f>
        <v>3443.7571199999657</v>
      </c>
      <c r="AL112" s="4">
        <f>VLOOKUP(A112,'Safe School'!A:D,4,FALSE)</f>
        <v>820.79999999998836</v>
      </c>
      <c r="AM112" s="4">
        <f>VLOOKUP(A112,'LTFM Change'!A:D,4,FALSE)</f>
        <v>17328.000000000931</v>
      </c>
      <c r="AN112" s="4">
        <f>VLOOKUP(A112,QComp!A:E,5,FALSE)</f>
        <v>10628.126147676376</v>
      </c>
      <c r="AO112" s="4">
        <f t="shared" si="28"/>
        <v>587124.69039999694</v>
      </c>
      <c r="AP112" s="4">
        <f>VLOOKUP(A112,'2021 SPED'!A:AF,32,FALSE)</f>
        <v>406420.88637796883</v>
      </c>
      <c r="AQ112" s="5">
        <f t="shared" si="22"/>
        <v>2445108.5767779658</v>
      </c>
      <c r="AR112" s="235">
        <f t="shared" si="23"/>
        <v>3.0763772941037614E-2</v>
      </c>
    </row>
    <row r="113" spans="1:44" x14ac:dyDescent="0.25">
      <c r="A113">
        <v>281</v>
      </c>
      <c r="B113">
        <v>1</v>
      </c>
      <c r="C113" t="s">
        <v>92</v>
      </c>
      <c r="D113">
        <f>VLOOKUP(A113,Sheet10!A:C,3,FALSE)</f>
        <v>2</v>
      </c>
      <c r="E113" s="4">
        <f>VLOOKUP(A113,'Pupil Info'!A:D,4,FALSE)</f>
        <v>11876</v>
      </c>
      <c r="F113" s="4">
        <f>VLOOKUP(A113,'Starting Point 2020'!A:AB,28,FALSE)</f>
        <v>133908810.5</v>
      </c>
      <c r="G113" s="4">
        <f>VLOOKUP(A113,'2% 2020'!A:AB,28,FALSE)</f>
        <v>135842961.5</v>
      </c>
      <c r="H113" s="4">
        <f t="shared" si="24"/>
        <v>1934151</v>
      </c>
      <c r="I113" s="4">
        <f>VLOOKUP(A113,'2% with VPK 2020'!A:AB,28,FALSE)</f>
        <v>137442118</v>
      </c>
      <c r="J113" s="4">
        <f>VLOOKUP(A113,'Charter School Lease'!A:D,4,FALSE)</f>
        <v>0</v>
      </c>
      <c r="K113" s="4">
        <f>VLOOKUP(A113,'Integration Change'!H:K,4,FALSE)</f>
        <v>32493.578879999928</v>
      </c>
      <c r="L113" s="4">
        <f>VLOOKUP(A113,'Other SPED'!A:D,4,FALSE)</f>
        <v>239263.73</v>
      </c>
      <c r="M113" s="4">
        <f>VLOOKUP(A113,'LTFM Change'!G:J,4,FALSE)</f>
        <v>0</v>
      </c>
      <c r="N113" s="4">
        <f>VLOOKUP(A113,QComp!I:N,6,FALSE)</f>
        <v>49498.776560999919</v>
      </c>
      <c r="O113" s="4">
        <f>VLOOKUP(A113,'Breakfast and Lunch'!A:D,4,FALSE)</f>
        <v>8160.48</v>
      </c>
      <c r="P113" s="4">
        <f>VLOOKUP(A113,'Breakfast and Lunch'!A:E,5,FALSE)</f>
        <v>21308.400000000001</v>
      </c>
      <c r="Q113" s="4">
        <f>VLOOKUP(A113,'Integration Change'!A:D,4,FALSE)</f>
        <v>13925.819519999903</v>
      </c>
      <c r="R113" s="4">
        <f>VLOOKUP(A113,'LTFM Change'!A:C,3,FALSE)</f>
        <v>0</v>
      </c>
      <c r="S113" s="4">
        <f>VLOOKUP(A113,QComp!A:D,4,FALSE)</f>
        <v>44101.223439000081</v>
      </c>
      <c r="T113" s="4">
        <f t="shared" si="25"/>
        <v>2007908.5083999932</v>
      </c>
      <c r="U113" s="4">
        <f>VLOOKUP(A113,'2020 SPED'!A:AF,32,FALSE)</f>
        <v>556533.28470261768</v>
      </c>
      <c r="V113" s="4">
        <f t="shared" si="21"/>
        <v>4498592.7931026109</v>
      </c>
      <c r="W113" s="235">
        <f t="shared" si="26"/>
        <v>1.4443791956467271E-2</v>
      </c>
      <c r="Y113" s="4">
        <f>VLOOKUP(A113,'Pupil Info'!A:E,5,FALSE)</f>
        <v>11599</v>
      </c>
      <c r="Z113" s="4">
        <f>VLOOKUP(A113,'Starting Point 2021'!A:AB,28,FALSE)</f>
        <v>130924849.25</v>
      </c>
      <c r="AA113" s="4">
        <f>VLOOKUP(A113,'2% 2021'!A:AB,28,FALSE)</f>
        <v>134722637.25</v>
      </c>
      <c r="AB113" s="4">
        <f t="shared" si="27"/>
        <v>3797788</v>
      </c>
      <c r="AC113" s="4">
        <f>VLOOKUP(A113,'2% with VPK 2021'!A:AB,28,FALSE)</f>
        <v>136826765.25</v>
      </c>
      <c r="AD113" s="4">
        <f>VLOOKUP(A113,'Charter School Lease'!A:E,5,FALSE)</f>
        <v>0</v>
      </c>
      <c r="AE113" s="4">
        <f>VLOOKUP(A113,'Integration Change'!H:L,5,FALSE)</f>
        <v>33364.13471999974</v>
      </c>
      <c r="AF113" s="4">
        <f>VLOOKUP(A113,'Other SPED'!A:D,4,FALSE)</f>
        <v>239263.73</v>
      </c>
      <c r="AG113" s="4">
        <f>VLOOKUP(A113,QComp!I:R,10,FALSE)</f>
        <v>49580.753161275294</v>
      </c>
      <c r="AH113" s="4">
        <f>VLOOKUP(A113,'LTFM Change'!G:K,5,FALSE)</f>
        <v>0</v>
      </c>
      <c r="AI113" s="4">
        <f>VLOOKUP(A113,'Breakfast and Lunch'!A:E,5,FALSE)</f>
        <v>21308.400000000001</v>
      </c>
      <c r="AJ113" s="4">
        <f>VLOOKUP(A113,'Breakfast and Lunch'!A:D,4,FALSE)</f>
        <v>8160.48</v>
      </c>
      <c r="AK113" s="4">
        <f>VLOOKUP(A113,'Integration Change'!A:E,5,FALSE)</f>
        <v>14298.914879999822</v>
      </c>
      <c r="AL113" s="4">
        <f>VLOOKUP(A113,'Safe School'!A:D,4,FALSE)</f>
        <v>-6102.4830621764995</v>
      </c>
      <c r="AM113" s="4">
        <f>VLOOKUP(A113,'LTFM Change'!A:D,4,FALSE)</f>
        <v>0</v>
      </c>
      <c r="AN113" s="4">
        <f>VLOOKUP(A113,QComp!A:E,5,FALSE)</f>
        <v>44019.246838724706</v>
      </c>
      <c r="AO113" s="4">
        <f t="shared" si="28"/>
        <v>2508021.1765378118</v>
      </c>
      <c r="AP113" s="4">
        <f>VLOOKUP(A113,'2021 SPED'!A:AF,32,FALSE)</f>
        <v>1420341.2739177607</v>
      </c>
      <c r="AQ113" s="5">
        <f t="shared" si="22"/>
        <v>7726150.4504555725</v>
      </c>
      <c r="AR113" s="235">
        <f t="shared" si="23"/>
        <v>2.9007388755882033E-2</v>
      </c>
    </row>
    <row r="114" spans="1:44" x14ac:dyDescent="0.25">
      <c r="A114">
        <v>282</v>
      </c>
      <c r="B114">
        <v>1</v>
      </c>
      <c r="C114" t="s">
        <v>93</v>
      </c>
      <c r="D114">
        <f>VLOOKUP(A114,Sheet10!A:C,3,FALSE)</f>
        <v>2</v>
      </c>
      <c r="E114" s="4">
        <f>VLOOKUP(A114,'Pupil Info'!A:D,4,FALSE)</f>
        <v>1810</v>
      </c>
      <c r="F114" s="4">
        <f>VLOOKUP(A114,'Starting Point 2020'!A:AB,28,FALSE)</f>
        <v>17031820.5</v>
      </c>
      <c r="G114" s="4">
        <f>VLOOKUP(A114,'2% 2020'!A:AB,28,FALSE)</f>
        <v>17292345.5</v>
      </c>
      <c r="H114" s="4">
        <f t="shared" si="24"/>
        <v>260525</v>
      </c>
      <c r="I114" s="4">
        <f>VLOOKUP(A114,'2% with VPK 2020'!A:AB,28,FALSE)</f>
        <v>17292345.5</v>
      </c>
      <c r="J114" s="4">
        <f>VLOOKUP(A114,'Charter School Lease'!A:D,4,FALSE)</f>
        <v>0</v>
      </c>
      <c r="K114" s="4">
        <f>VLOOKUP(A114,'Integration Change'!H:K,4,FALSE)</f>
        <v>0</v>
      </c>
      <c r="L114" s="4">
        <f>VLOOKUP(A114,'Other SPED'!A:D,4,FALSE)</f>
        <v>0</v>
      </c>
      <c r="M114" s="4">
        <f>VLOOKUP(A114,'LTFM Change'!G:J,4,FALSE)</f>
        <v>0</v>
      </c>
      <c r="N114" s="4">
        <f>VLOOKUP(A114,QComp!I:N,6,FALSE)</f>
        <v>-1437.3201592394907</v>
      </c>
      <c r="O114" s="4">
        <f>VLOOKUP(A114,'Breakfast and Lunch'!A:D,4,FALSE)</f>
        <v>0</v>
      </c>
      <c r="P114" s="4">
        <f>VLOOKUP(A114,'Breakfast and Lunch'!A:E,5,FALSE)</f>
        <v>0</v>
      </c>
      <c r="Q114" s="4">
        <f>VLOOKUP(A114,'Integration Change'!A:D,4,FALSE)</f>
        <v>0</v>
      </c>
      <c r="R114" s="4">
        <f>VLOOKUP(A114,'LTFM Change'!A:C,3,FALSE)</f>
        <v>0</v>
      </c>
      <c r="S114" s="4">
        <f>VLOOKUP(A114,QComp!A:D,4,FALSE)</f>
        <v>1437.3201592394907</v>
      </c>
      <c r="T114" s="4">
        <f t="shared" si="25"/>
        <v>0</v>
      </c>
      <c r="U114" s="4">
        <f>VLOOKUP(A114,'2020 SPED'!A:AF,32,FALSE)</f>
        <v>40345.758727924665</v>
      </c>
      <c r="V114" s="4">
        <f t="shared" si="21"/>
        <v>300870.75872792467</v>
      </c>
      <c r="W114" s="235">
        <f t="shared" si="26"/>
        <v>1.5296368347705402E-2</v>
      </c>
      <c r="Y114" s="4">
        <f>VLOOKUP(A114,'Pupil Info'!A:E,5,FALSE)</f>
        <v>1810</v>
      </c>
      <c r="Z114" s="4">
        <f>VLOOKUP(A114,'Starting Point 2021'!A:AB,28,FALSE)</f>
        <v>17049315.75</v>
      </c>
      <c r="AA114" s="4">
        <f>VLOOKUP(A114,'2% 2021'!A:AB,28,FALSE)</f>
        <v>17576385.75</v>
      </c>
      <c r="AB114" s="4">
        <f t="shared" si="27"/>
        <v>527070</v>
      </c>
      <c r="AC114" s="4">
        <f>VLOOKUP(A114,'2% with VPK 2021'!A:AB,28,FALSE)</f>
        <v>17576385.75</v>
      </c>
      <c r="AD114" s="4">
        <f>VLOOKUP(A114,'Charter School Lease'!A:E,5,FALSE)</f>
        <v>0</v>
      </c>
      <c r="AE114" s="4">
        <f>VLOOKUP(A114,'Integration Change'!H:L,5,FALSE)</f>
        <v>0</v>
      </c>
      <c r="AF114" s="4">
        <f>VLOOKUP(A114,'Other SPED'!A:D,4,FALSE)</f>
        <v>0</v>
      </c>
      <c r="AG114" s="4">
        <f>VLOOKUP(A114,QComp!I:R,10,FALSE)</f>
        <v>-1465.8628255699878</v>
      </c>
      <c r="AH114" s="4">
        <f>VLOOKUP(A114,'LTFM Change'!G:K,5,FALSE)</f>
        <v>0</v>
      </c>
      <c r="AI114" s="4">
        <f>VLOOKUP(A114,'Breakfast and Lunch'!A:E,5,FALSE)</f>
        <v>0</v>
      </c>
      <c r="AJ114" s="4">
        <f>VLOOKUP(A114,'Breakfast and Lunch'!A:D,4,FALSE)</f>
        <v>0</v>
      </c>
      <c r="AK114" s="4">
        <f>VLOOKUP(A114,'Integration Change'!A:E,5,FALSE)</f>
        <v>0</v>
      </c>
      <c r="AL114" s="4">
        <f>VLOOKUP(A114,'Safe School'!A:D,4,FALSE)</f>
        <v>174.42663693207578</v>
      </c>
      <c r="AM114" s="4">
        <f>VLOOKUP(A114,'LTFM Change'!A:D,4,FALSE)</f>
        <v>0</v>
      </c>
      <c r="AN114" s="4">
        <f>VLOOKUP(A114,QComp!A:E,5,FALSE)</f>
        <v>1465.8628255699878</v>
      </c>
      <c r="AO114" s="4">
        <f t="shared" si="28"/>
        <v>174.42663693055511</v>
      </c>
      <c r="AP114" s="4">
        <f>VLOOKUP(A114,'2021 SPED'!A:AF,32,FALSE)</f>
        <v>115212.75052519096</v>
      </c>
      <c r="AQ114" s="5">
        <f t="shared" si="22"/>
        <v>642457.17716212152</v>
      </c>
      <c r="AR114" s="235">
        <f t="shared" si="23"/>
        <v>3.0914437138041741E-2</v>
      </c>
    </row>
    <row r="115" spans="1:44" x14ac:dyDescent="0.25">
      <c r="A115">
        <v>283</v>
      </c>
      <c r="B115">
        <v>1</v>
      </c>
      <c r="C115" t="s">
        <v>94</v>
      </c>
      <c r="D115">
        <f>VLOOKUP(A115,Sheet10!A:C,3,FALSE)</f>
        <v>2</v>
      </c>
      <c r="E115" s="4">
        <f>VLOOKUP(A115,'Pupil Info'!A:D,4,FALSE)</f>
        <v>4678</v>
      </c>
      <c r="F115" s="4">
        <f>VLOOKUP(A115,'Starting Point 2020'!A:AB,28,FALSE)</f>
        <v>49784928</v>
      </c>
      <c r="G115" s="4">
        <f>VLOOKUP(A115,'2% 2020'!A:AB,28,FALSE)</f>
        <v>50479601</v>
      </c>
      <c r="H115" s="4">
        <f t="shared" si="24"/>
        <v>694673</v>
      </c>
      <c r="I115" s="4">
        <f>VLOOKUP(A115,'2% with VPK 2020'!A:AB,28,FALSE)</f>
        <v>50479601</v>
      </c>
      <c r="J115" s="4">
        <f>VLOOKUP(A115,'Charter School Lease'!A:D,4,FALSE)</f>
        <v>0</v>
      </c>
      <c r="K115" s="4">
        <f>VLOOKUP(A115,'Integration Change'!H:K,4,FALSE)</f>
        <v>0</v>
      </c>
      <c r="L115" s="4">
        <f>VLOOKUP(A115,'Other SPED'!A:D,4,FALSE)</f>
        <v>0</v>
      </c>
      <c r="M115" s="4">
        <f>VLOOKUP(A115,'LTFM Change'!G:J,4,FALSE)</f>
        <v>0</v>
      </c>
      <c r="N115" s="4">
        <f>VLOOKUP(A115,QComp!I:N,6,FALSE)</f>
        <v>-3771.8948436001083</v>
      </c>
      <c r="O115" s="4">
        <f>VLOOKUP(A115,'Breakfast and Lunch'!A:D,4,FALSE)</f>
        <v>0</v>
      </c>
      <c r="P115" s="4">
        <f>VLOOKUP(A115,'Breakfast and Lunch'!A:E,5,FALSE)</f>
        <v>0</v>
      </c>
      <c r="Q115" s="4">
        <f>VLOOKUP(A115,'Integration Change'!A:D,4,FALSE)</f>
        <v>0</v>
      </c>
      <c r="R115" s="4">
        <f>VLOOKUP(A115,'LTFM Change'!A:C,3,FALSE)</f>
        <v>0</v>
      </c>
      <c r="S115" s="4">
        <f>VLOOKUP(A115,QComp!A:D,4,FALSE)</f>
        <v>3771.8948436001083</v>
      </c>
      <c r="T115" s="4">
        <f t="shared" si="25"/>
        <v>0</v>
      </c>
      <c r="U115" s="4">
        <f>VLOOKUP(A115,'2020 SPED'!A:AF,32,FALSE)</f>
        <v>122754.37729253899</v>
      </c>
      <c r="V115" s="4">
        <f t="shared" si="21"/>
        <v>817427.37729253899</v>
      </c>
      <c r="W115" s="235">
        <f t="shared" si="26"/>
        <v>1.3953480057257489E-2</v>
      </c>
      <c r="Y115" s="4">
        <f>VLOOKUP(A115,'Pupil Info'!A:E,5,FALSE)</f>
        <v>4653</v>
      </c>
      <c r="Z115" s="4">
        <f>VLOOKUP(A115,'Starting Point 2021'!A:AB,28,FALSE)</f>
        <v>49924585</v>
      </c>
      <c r="AA115" s="4">
        <f>VLOOKUP(A115,'2% 2021'!A:AB,28,FALSE)</f>
        <v>51325680</v>
      </c>
      <c r="AB115" s="4">
        <f t="shared" si="27"/>
        <v>1401095</v>
      </c>
      <c r="AC115" s="4">
        <f>VLOOKUP(A115,'2% with VPK 2021'!A:AB,28,FALSE)</f>
        <v>51325680</v>
      </c>
      <c r="AD115" s="4">
        <f>VLOOKUP(A115,'Charter School Lease'!A:E,5,FALSE)</f>
        <v>0</v>
      </c>
      <c r="AE115" s="4">
        <f>VLOOKUP(A115,'Integration Change'!H:L,5,FALSE)</f>
        <v>0</v>
      </c>
      <c r="AF115" s="4">
        <f>VLOOKUP(A115,'Other SPED'!A:D,4,FALSE)</f>
        <v>0</v>
      </c>
      <c r="AG115" s="4">
        <f>VLOOKUP(A115,QComp!I:R,10,FALSE)</f>
        <v>-3755.9895505990135</v>
      </c>
      <c r="AH115" s="4">
        <f>VLOOKUP(A115,'LTFM Change'!G:K,5,FALSE)</f>
        <v>0</v>
      </c>
      <c r="AI115" s="4">
        <f>VLOOKUP(A115,'Breakfast and Lunch'!A:E,5,FALSE)</f>
        <v>0</v>
      </c>
      <c r="AJ115" s="4">
        <f>VLOOKUP(A115,'Breakfast and Lunch'!A:D,4,FALSE)</f>
        <v>0</v>
      </c>
      <c r="AK115" s="4">
        <f>VLOOKUP(A115,'Integration Change'!A:E,5,FALSE)</f>
        <v>0</v>
      </c>
      <c r="AL115" s="4">
        <f>VLOOKUP(A115,'Safe School'!A:D,4,FALSE)</f>
        <v>0</v>
      </c>
      <c r="AM115" s="4">
        <f>VLOOKUP(A115,'LTFM Change'!A:D,4,FALSE)</f>
        <v>0</v>
      </c>
      <c r="AN115" s="4">
        <f>VLOOKUP(A115,QComp!A:E,5,FALSE)</f>
        <v>3755.9895505990135</v>
      </c>
      <c r="AO115" s="4">
        <f t="shared" si="28"/>
        <v>0</v>
      </c>
      <c r="AP115" s="4">
        <f>VLOOKUP(A115,'2021 SPED'!A:AF,32,FALSE)</f>
        <v>352544.49582477752</v>
      </c>
      <c r="AQ115" s="5">
        <f t="shared" si="22"/>
        <v>1753639.4958247775</v>
      </c>
      <c r="AR115" s="235">
        <f t="shared" si="23"/>
        <v>2.8064229277018526E-2</v>
      </c>
    </row>
    <row r="116" spans="1:44" x14ac:dyDescent="0.25">
      <c r="A116">
        <v>284</v>
      </c>
      <c r="B116">
        <v>1</v>
      </c>
      <c r="C116" t="s">
        <v>95</v>
      </c>
      <c r="D116">
        <f>VLOOKUP(A116,Sheet10!A:C,3,FALSE)</f>
        <v>3</v>
      </c>
      <c r="E116" s="4">
        <f>VLOOKUP(A116,'Pupil Info'!A:D,4,FALSE)</f>
        <v>12384</v>
      </c>
      <c r="F116" s="4">
        <f>VLOOKUP(A116,'Starting Point 2020'!A:AB,28,FALSE)</f>
        <v>124101515.87003276</v>
      </c>
      <c r="G116" s="4">
        <f>VLOOKUP(A116,'2% 2020'!A:AB,28,FALSE)</f>
        <v>125816850.87003276</v>
      </c>
      <c r="H116" s="4">
        <f t="shared" si="24"/>
        <v>1715335</v>
      </c>
      <c r="I116" s="4">
        <f>VLOOKUP(A116,'2% with VPK 2020'!A:AB,28,FALSE)</f>
        <v>125816850.87003276</v>
      </c>
      <c r="J116" s="4">
        <f>VLOOKUP(A116,'Charter School Lease'!A:D,4,FALSE)</f>
        <v>0</v>
      </c>
      <c r="K116" s="4">
        <f>VLOOKUP(A116,'Integration Change'!H:K,4,FALSE)</f>
        <v>0</v>
      </c>
      <c r="L116" s="4">
        <f>VLOOKUP(A116,'Other SPED'!A:D,4,FALSE)</f>
        <v>0</v>
      </c>
      <c r="M116" s="4">
        <f>VLOOKUP(A116,'LTFM Change'!G:J,4,FALSE)</f>
        <v>0</v>
      </c>
      <c r="N116" s="4">
        <f>VLOOKUP(A116,QComp!I:N,6,FALSE)</f>
        <v>-9560.1611352001783</v>
      </c>
      <c r="O116" s="4">
        <f>VLOOKUP(A116,'Breakfast and Lunch'!A:D,4,FALSE)</f>
        <v>0</v>
      </c>
      <c r="P116" s="4">
        <f>VLOOKUP(A116,'Breakfast and Lunch'!A:E,5,FALSE)</f>
        <v>0</v>
      </c>
      <c r="Q116" s="4">
        <f>VLOOKUP(A116,'Integration Change'!A:D,4,FALSE)</f>
        <v>0</v>
      </c>
      <c r="R116" s="4">
        <f>VLOOKUP(A116,'LTFM Change'!A:C,3,FALSE)</f>
        <v>0</v>
      </c>
      <c r="S116" s="4">
        <f>VLOOKUP(A116,QComp!A:D,4,FALSE)</f>
        <v>9560.1611352001783</v>
      </c>
      <c r="T116" s="4">
        <f t="shared" si="25"/>
        <v>0</v>
      </c>
      <c r="U116" s="4">
        <f>VLOOKUP(A116,'2020 SPED'!A:AF,32,FALSE)</f>
        <v>298893.92093898542</v>
      </c>
      <c r="V116" s="4">
        <f t="shared" si="21"/>
        <v>2014228.9209389854</v>
      </c>
      <c r="W116" s="235">
        <f t="shared" si="26"/>
        <v>1.3822031004008133E-2</v>
      </c>
      <c r="Y116" s="4">
        <f>VLOOKUP(A116,'Pupil Info'!A:E,5,FALSE)</f>
        <v>12736</v>
      </c>
      <c r="Z116" s="4">
        <f>VLOOKUP(A116,'Starting Point 2021'!A:AB,28,FALSE)</f>
        <v>128253810.27606024</v>
      </c>
      <c r="AA116" s="4">
        <f>VLOOKUP(A116,'2% 2021'!A:AB,28,FALSE)</f>
        <v>131805403.87006025</v>
      </c>
      <c r="AB116" s="4">
        <f t="shared" si="27"/>
        <v>3551593.5940000117</v>
      </c>
      <c r="AC116" s="4">
        <f>VLOOKUP(A116,'2% with VPK 2021'!A:AB,28,FALSE)</f>
        <v>131805403.87006025</v>
      </c>
      <c r="AD116" s="4">
        <f>VLOOKUP(A116,'Charter School Lease'!A:E,5,FALSE)</f>
        <v>0</v>
      </c>
      <c r="AE116" s="4">
        <f>VLOOKUP(A116,'Integration Change'!H:L,5,FALSE)</f>
        <v>0</v>
      </c>
      <c r="AF116" s="4">
        <f>VLOOKUP(A116,'Other SPED'!A:D,4,FALSE)</f>
        <v>0</v>
      </c>
      <c r="AG116" s="4">
        <f>VLOOKUP(A116,QComp!I:R,10,FALSE)</f>
        <v>-9821.1785936565138</v>
      </c>
      <c r="AH116" s="4">
        <f>VLOOKUP(A116,'LTFM Change'!G:K,5,FALSE)</f>
        <v>0</v>
      </c>
      <c r="AI116" s="4">
        <f>VLOOKUP(A116,'Breakfast and Lunch'!A:E,5,FALSE)</f>
        <v>0</v>
      </c>
      <c r="AJ116" s="4">
        <f>VLOOKUP(A116,'Breakfast and Lunch'!A:D,4,FALSE)</f>
        <v>0</v>
      </c>
      <c r="AK116" s="4">
        <f>VLOOKUP(A116,'Integration Change'!A:E,5,FALSE)</f>
        <v>0</v>
      </c>
      <c r="AL116" s="4">
        <f>VLOOKUP(A116,'Safe School'!A:D,4,FALSE)</f>
        <v>0</v>
      </c>
      <c r="AM116" s="4">
        <f>VLOOKUP(A116,'LTFM Change'!A:D,4,FALSE)</f>
        <v>0</v>
      </c>
      <c r="AN116" s="4">
        <f>VLOOKUP(A116,QComp!A:E,5,FALSE)</f>
        <v>9821.1785936565138</v>
      </c>
      <c r="AO116" s="4">
        <f t="shared" si="28"/>
        <v>0</v>
      </c>
      <c r="AP116" s="4">
        <f>VLOOKUP(A116,'2021 SPED'!A:AF,32,FALSE)</f>
        <v>782086.91652205028</v>
      </c>
      <c r="AQ116" s="5">
        <f t="shared" si="22"/>
        <v>4333680.510522062</v>
      </c>
      <c r="AR116" s="235">
        <f t="shared" si="23"/>
        <v>2.7691914855046997E-2</v>
      </c>
    </row>
    <row r="117" spans="1:44" x14ac:dyDescent="0.25">
      <c r="A117">
        <v>286</v>
      </c>
      <c r="B117">
        <v>1</v>
      </c>
      <c r="C117" t="s">
        <v>96</v>
      </c>
      <c r="D117">
        <f>VLOOKUP(A117,Sheet10!A:C,3,FALSE)</f>
        <v>2</v>
      </c>
      <c r="E117" s="4">
        <f>VLOOKUP(A117,'Pupil Info'!A:D,4,FALSE)</f>
        <v>2535</v>
      </c>
      <c r="F117" s="4">
        <f>VLOOKUP(A117,'Starting Point 2020'!A:AB,28,FALSE)</f>
        <v>27386195.772314124</v>
      </c>
      <c r="G117" s="4">
        <f>VLOOKUP(A117,'2% 2020'!A:AB,28,FALSE)</f>
        <v>27848853.772314124</v>
      </c>
      <c r="H117" s="4">
        <f t="shared" si="24"/>
        <v>462658</v>
      </c>
      <c r="I117" s="4">
        <f>VLOOKUP(A117,'2% with VPK 2020'!A:AB,28,FALSE)</f>
        <v>27848853.772314124</v>
      </c>
      <c r="J117" s="4">
        <f>VLOOKUP(A117,'Charter School Lease'!A:D,4,FALSE)</f>
        <v>0</v>
      </c>
      <c r="K117" s="4">
        <f>VLOOKUP(A117,'Integration Change'!H:K,4,FALSE)</f>
        <v>0</v>
      </c>
      <c r="L117" s="4">
        <f>VLOOKUP(A117,'Other SPED'!A:D,4,FALSE)</f>
        <v>0</v>
      </c>
      <c r="M117" s="4">
        <f>VLOOKUP(A117,'LTFM Change'!G:J,4,FALSE)</f>
        <v>0</v>
      </c>
      <c r="N117" s="4">
        <f>VLOOKUP(A117,QComp!I:N,6,FALSE)</f>
        <v>-1027.6146246755816</v>
      </c>
      <c r="O117" s="4">
        <f>VLOOKUP(A117,'Breakfast and Lunch'!A:D,4,FALSE)</f>
        <v>0</v>
      </c>
      <c r="P117" s="4">
        <f>VLOOKUP(A117,'Breakfast and Lunch'!A:E,5,FALSE)</f>
        <v>0</v>
      </c>
      <c r="Q117" s="4">
        <f>VLOOKUP(A117,'Integration Change'!A:D,4,FALSE)</f>
        <v>0</v>
      </c>
      <c r="R117" s="4">
        <f>VLOOKUP(A117,'LTFM Change'!A:C,3,FALSE)</f>
        <v>0</v>
      </c>
      <c r="S117" s="4">
        <f>VLOOKUP(A117,QComp!A:D,4,FALSE)</f>
        <v>1027.6146246755816</v>
      </c>
      <c r="T117" s="4">
        <f t="shared" si="25"/>
        <v>0</v>
      </c>
      <c r="U117" s="4">
        <f>VLOOKUP(A117,'2020 SPED'!A:AF,32,FALSE)</f>
        <v>70331.319538599113</v>
      </c>
      <c r="V117" s="4">
        <f t="shared" si="21"/>
        <v>532989.31953859911</v>
      </c>
      <c r="W117" s="235">
        <f t="shared" si="26"/>
        <v>1.6893839649964118E-2</v>
      </c>
      <c r="Y117" s="4">
        <f>VLOOKUP(A117,'Pupil Info'!A:E,5,FALSE)</f>
        <v>2349</v>
      </c>
      <c r="Z117" s="4">
        <f>VLOOKUP(A117,'Starting Point 2021'!A:AB,28,FALSE)</f>
        <v>26430150.438421283</v>
      </c>
      <c r="AA117" s="4">
        <f>VLOOKUP(A117,'2% 2021'!A:AB,28,FALSE)</f>
        <v>27334306.274421282</v>
      </c>
      <c r="AB117" s="4">
        <f t="shared" si="27"/>
        <v>904155.8359999992</v>
      </c>
      <c r="AC117" s="4">
        <f>VLOOKUP(A117,'2% with VPK 2021'!A:AB,28,FALSE)</f>
        <v>27334306.274421282</v>
      </c>
      <c r="AD117" s="4">
        <f>VLOOKUP(A117,'Charter School Lease'!A:E,5,FALSE)</f>
        <v>0</v>
      </c>
      <c r="AE117" s="4">
        <f>VLOOKUP(A117,'Integration Change'!H:L,5,FALSE)</f>
        <v>0</v>
      </c>
      <c r="AF117" s="4">
        <f>VLOOKUP(A117,'Other SPED'!A:D,4,FALSE)</f>
        <v>0</v>
      </c>
      <c r="AG117" s="4">
        <f>VLOOKUP(A117,QComp!I:R,10,FALSE)</f>
        <v>-1144.4625629039656</v>
      </c>
      <c r="AH117" s="4">
        <f>VLOOKUP(A117,'LTFM Change'!G:K,5,FALSE)</f>
        <v>0</v>
      </c>
      <c r="AI117" s="4">
        <f>VLOOKUP(A117,'Breakfast and Lunch'!A:E,5,FALSE)</f>
        <v>0</v>
      </c>
      <c r="AJ117" s="4">
        <f>VLOOKUP(A117,'Breakfast and Lunch'!A:D,4,FALSE)</f>
        <v>0</v>
      </c>
      <c r="AK117" s="4">
        <f>VLOOKUP(A117,'Integration Change'!A:E,5,FALSE)</f>
        <v>0</v>
      </c>
      <c r="AL117" s="4">
        <f>VLOOKUP(A117,'Safe School'!A:D,4,FALSE)</f>
        <v>127.39327162932022</v>
      </c>
      <c r="AM117" s="4">
        <f>VLOOKUP(A117,'LTFM Change'!A:D,4,FALSE)</f>
        <v>0</v>
      </c>
      <c r="AN117" s="4">
        <f>VLOOKUP(A117,QComp!A:E,5,FALSE)</f>
        <v>1144.4625629039656</v>
      </c>
      <c r="AO117" s="4">
        <f t="shared" si="28"/>
        <v>127.39327162876725</v>
      </c>
      <c r="AP117" s="4">
        <f>VLOOKUP(A117,'2021 SPED'!A:AF,32,FALSE)</f>
        <v>182175.24841793906</v>
      </c>
      <c r="AQ117" s="5">
        <f t="shared" si="22"/>
        <v>1086458.477689567</v>
      </c>
      <c r="AR117" s="235">
        <f t="shared" si="23"/>
        <v>3.4209258025472138E-2</v>
      </c>
    </row>
    <row r="118" spans="1:44" x14ac:dyDescent="0.25">
      <c r="A118">
        <v>294</v>
      </c>
      <c r="B118">
        <v>1</v>
      </c>
      <c r="C118" t="s">
        <v>97</v>
      </c>
      <c r="D118">
        <f>VLOOKUP(A118,Sheet10!A:C,3,FALSE)</f>
        <v>5</v>
      </c>
      <c r="E118" s="4">
        <f>VLOOKUP(A118,'Pupil Info'!A:D,4,FALSE)</f>
        <v>1948</v>
      </c>
      <c r="F118" s="4">
        <f>VLOOKUP(A118,'Starting Point 2020'!A:AB,28,FALSE)</f>
        <v>17074359.25</v>
      </c>
      <c r="G118" s="4">
        <f>VLOOKUP(A118,'2% 2020'!A:AB,28,FALSE)</f>
        <v>17374761.25</v>
      </c>
      <c r="H118" s="4">
        <f t="shared" si="24"/>
        <v>300402</v>
      </c>
      <c r="I118" s="4">
        <f>VLOOKUP(A118,'2% with VPK 2020'!A:AB,28,FALSE)</f>
        <v>17437497.75</v>
      </c>
      <c r="J118" s="4">
        <f>VLOOKUP(A118,'Charter School Lease'!A:D,4,FALSE)</f>
        <v>0</v>
      </c>
      <c r="K118" s="4">
        <f>VLOOKUP(A118,'Integration Change'!H:K,4,FALSE)</f>
        <v>0</v>
      </c>
      <c r="L118" s="4">
        <f>VLOOKUP(A118,'Other SPED'!A:D,4,FALSE)</f>
        <v>0</v>
      </c>
      <c r="M118" s="4">
        <f>VLOOKUP(A118,'LTFM Change'!G:J,4,FALSE)</f>
        <v>3004.2543081033509</v>
      </c>
      <c r="N118" s="4">
        <f>VLOOKUP(A118,QComp!I:N,6,FALSE)</f>
        <v>899.46811695001088</v>
      </c>
      <c r="O118" s="4">
        <f>VLOOKUP(A118,'Breakfast and Lunch'!A:D,4,FALSE)</f>
        <v>340.02</v>
      </c>
      <c r="P118" s="4">
        <f>VLOOKUP(A118,'Breakfast and Lunch'!A:E,5,FALSE)</f>
        <v>887.85</v>
      </c>
      <c r="Q118" s="4">
        <f>VLOOKUP(A118,'Integration Change'!A:D,4,FALSE)</f>
        <v>0</v>
      </c>
      <c r="R118" s="4">
        <f>VLOOKUP(A118,'LTFM Change'!A:C,3,FALSE)</f>
        <v>415.74569189664908</v>
      </c>
      <c r="S118" s="4">
        <f>VLOOKUP(A118,QComp!A:D,4,FALSE)</f>
        <v>0</v>
      </c>
      <c r="T118" s="4">
        <f t="shared" si="25"/>
        <v>68283.838116951287</v>
      </c>
      <c r="U118" s="4">
        <f>VLOOKUP(A118,'2020 SPED'!A:AF,32,FALSE)</f>
        <v>-19908.828344271518</v>
      </c>
      <c r="V118" s="4">
        <f t="shared" si="21"/>
        <v>348777.00977267977</v>
      </c>
      <c r="W118" s="235">
        <f t="shared" si="26"/>
        <v>1.7593749528258287E-2</v>
      </c>
      <c r="Y118" s="4">
        <f>VLOOKUP(A118,'Pupil Info'!A:E,5,FALSE)</f>
        <v>1951</v>
      </c>
      <c r="Z118" s="4">
        <f>VLOOKUP(A118,'Starting Point 2021'!A:AB,28,FALSE)</f>
        <v>17125354.5</v>
      </c>
      <c r="AA118" s="4">
        <f>VLOOKUP(A118,'2% 2021'!A:AB,28,FALSE)</f>
        <v>17734476.5</v>
      </c>
      <c r="AB118" s="4">
        <f t="shared" si="27"/>
        <v>609122</v>
      </c>
      <c r="AC118" s="4">
        <f>VLOOKUP(A118,'2% with VPK 2021'!A:AB,28,FALSE)</f>
        <v>17798309</v>
      </c>
      <c r="AD118" s="4">
        <f>VLOOKUP(A118,'Charter School Lease'!A:E,5,FALSE)</f>
        <v>0</v>
      </c>
      <c r="AE118" s="4">
        <f>VLOOKUP(A118,'Integration Change'!H:L,5,FALSE)</f>
        <v>0</v>
      </c>
      <c r="AF118" s="4">
        <f>VLOOKUP(A118,'Other SPED'!A:D,4,FALSE)</f>
        <v>0</v>
      </c>
      <c r="AG118" s="4">
        <f>VLOOKUP(A118,QComp!I:R,10,FALSE)</f>
        <v>887.11697715590708</v>
      </c>
      <c r="AH118" s="4">
        <f>VLOOKUP(A118,'LTFM Change'!G:K,5,FALSE)</f>
        <v>3006.8564862313215</v>
      </c>
      <c r="AI118" s="4">
        <f>VLOOKUP(A118,'Breakfast and Lunch'!A:E,5,FALSE)</f>
        <v>887.85</v>
      </c>
      <c r="AJ118" s="4">
        <f>VLOOKUP(A118,'Breakfast and Lunch'!A:D,4,FALSE)</f>
        <v>340.02</v>
      </c>
      <c r="AK118" s="4">
        <f>VLOOKUP(A118,'Integration Change'!A:E,5,FALSE)</f>
        <v>0</v>
      </c>
      <c r="AL118" s="4">
        <f>VLOOKUP(A118,'Safe School'!A:D,4,FALSE)</f>
        <v>-285.99647451844066</v>
      </c>
      <c r="AM118" s="4">
        <f>VLOOKUP(A118,'LTFM Change'!A:D,4,FALSE)</f>
        <v>413.14351376867853</v>
      </c>
      <c r="AN118" s="4">
        <f>VLOOKUP(A118,QComp!A:E,5,FALSE)</f>
        <v>0</v>
      </c>
      <c r="AO118" s="4">
        <f t="shared" si="28"/>
        <v>69081.49050263688</v>
      </c>
      <c r="AP118" s="4">
        <f>VLOOKUP(A118,'2021 SPED'!A:AF,32,FALSE)</f>
        <v>-23058.108321656473</v>
      </c>
      <c r="AQ118" s="5">
        <f t="shared" si="22"/>
        <v>655145.38218098041</v>
      </c>
      <c r="AR118" s="235">
        <f t="shared" si="23"/>
        <v>3.5568431590715391E-2</v>
      </c>
    </row>
    <row r="119" spans="1:44" x14ac:dyDescent="0.25">
      <c r="A119">
        <v>297</v>
      </c>
      <c r="B119">
        <v>1</v>
      </c>
      <c r="C119" t="s">
        <v>98</v>
      </c>
      <c r="D119">
        <f>VLOOKUP(A119,Sheet10!A:C,3,FALSE)</f>
        <v>6</v>
      </c>
      <c r="E119" s="4">
        <f>VLOOKUP(A119,'Pupil Info'!A:D,4,FALSE)</f>
        <v>357</v>
      </c>
      <c r="F119" s="4">
        <f>VLOOKUP(A119,'Starting Point 2020'!A:AB,28,FALSE)</f>
        <v>3561513</v>
      </c>
      <c r="G119" s="4">
        <f>VLOOKUP(A119,'2% 2020'!A:AB,28,FALSE)</f>
        <v>3614496</v>
      </c>
      <c r="H119" s="4">
        <f t="shared" si="24"/>
        <v>52983</v>
      </c>
      <c r="I119" s="4">
        <f>VLOOKUP(A119,'2% with VPK 2020'!A:AB,28,FALSE)</f>
        <v>3614496</v>
      </c>
      <c r="J119" s="4">
        <f>VLOOKUP(A119,'Charter School Lease'!A:D,4,FALSE)</f>
        <v>0</v>
      </c>
      <c r="K119" s="4">
        <f>VLOOKUP(A119,'Integration Change'!H:K,4,FALSE)</f>
        <v>0</v>
      </c>
      <c r="L119" s="4">
        <f>VLOOKUP(A119,'Other SPED'!A:D,4,FALSE)</f>
        <v>0</v>
      </c>
      <c r="M119" s="4">
        <f>VLOOKUP(A119,'LTFM Change'!G:J,4,FALSE)</f>
        <v>0</v>
      </c>
      <c r="N119" s="4">
        <f>VLOOKUP(A119,QComp!I:N,6,FALSE)</f>
        <v>-288.053064000007</v>
      </c>
      <c r="O119" s="4">
        <f>VLOOKUP(A119,'Breakfast and Lunch'!A:D,4,FALSE)</f>
        <v>0</v>
      </c>
      <c r="P119" s="4">
        <f>VLOOKUP(A119,'Breakfast and Lunch'!A:E,5,FALSE)</f>
        <v>0</v>
      </c>
      <c r="Q119" s="4">
        <f>VLOOKUP(A119,'Integration Change'!A:D,4,FALSE)</f>
        <v>0</v>
      </c>
      <c r="R119" s="4">
        <f>VLOOKUP(A119,'LTFM Change'!A:C,3,FALSE)</f>
        <v>0</v>
      </c>
      <c r="S119" s="4">
        <f>VLOOKUP(A119,QComp!A:D,4,FALSE)</f>
        <v>288.053064000007</v>
      </c>
      <c r="T119" s="4">
        <f t="shared" si="25"/>
        <v>0</v>
      </c>
      <c r="U119" s="4">
        <f>VLOOKUP(A119,'2020 SPED'!A:AF,32,FALSE)</f>
        <v>6965.183334875619</v>
      </c>
      <c r="V119" s="4">
        <f t="shared" si="21"/>
        <v>59948.183334875619</v>
      </c>
      <c r="W119" s="235">
        <f t="shared" si="26"/>
        <v>1.4876542637918211E-2</v>
      </c>
      <c r="Y119" s="4">
        <f>VLOOKUP(A119,'Pupil Info'!A:E,5,FALSE)</f>
        <v>349</v>
      </c>
      <c r="Z119" s="4">
        <f>VLOOKUP(A119,'Starting Point 2021'!A:AB,28,FALSE)</f>
        <v>3524584</v>
      </c>
      <c r="AA119" s="4">
        <f>VLOOKUP(A119,'2% 2021'!A:AB,28,FALSE)</f>
        <v>3630616</v>
      </c>
      <c r="AB119" s="4">
        <f t="shared" si="27"/>
        <v>106032</v>
      </c>
      <c r="AC119" s="4">
        <f>VLOOKUP(A119,'2% with VPK 2021'!A:AB,28,FALSE)</f>
        <v>3630616</v>
      </c>
      <c r="AD119" s="4">
        <f>VLOOKUP(A119,'Charter School Lease'!A:E,5,FALSE)</f>
        <v>0</v>
      </c>
      <c r="AE119" s="4">
        <f>VLOOKUP(A119,'Integration Change'!H:L,5,FALSE)</f>
        <v>0</v>
      </c>
      <c r="AF119" s="4">
        <f>VLOOKUP(A119,'Other SPED'!A:D,4,FALSE)</f>
        <v>0</v>
      </c>
      <c r="AG119" s="4">
        <f>VLOOKUP(A119,QComp!I:R,10,FALSE)</f>
        <v>-288.07455111573654</v>
      </c>
      <c r="AH119" s="4">
        <f>VLOOKUP(A119,'LTFM Change'!G:K,5,FALSE)</f>
        <v>0</v>
      </c>
      <c r="AI119" s="4">
        <f>VLOOKUP(A119,'Breakfast and Lunch'!A:E,5,FALSE)</f>
        <v>0</v>
      </c>
      <c r="AJ119" s="4">
        <f>VLOOKUP(A119,'Breakfast and Lunch'!A:D,4,FALSE)</f>
        <v>0</v>
      </c>
      <c r="AK119" s="4">
        <f>VLOOKUP(A119,'Integration Change'!A:E,5,FALSE)</f>
        <v>0</v>
      </c>
      <c r="AL119" s="4">
        <f>VLOOKUP(A119,'Safe School'!A:D,4,FALSE)</f>
        <v>26.081102562950036</v>
      </c>
      <c r="AM119" s="4">
        <f>VLOOKUP(A119,'LTFM Change'!A:D,4,FALSE)</f>
        <v>0</v>
      </c>
      <c r="AN119" s="4">
        <f>VLOOKUP(A119,QComp!A:E,5,FALSE)</f>
        <v>288.07455111573654</v>
      </c>
      <c r="AO119" s="4">
        <f t="shared" si="28"/>
        <v>26.081102563068271</v>
      </c>
      <c r="AP119" s="4">
        <f>VLOOKUP(A119,'2021 SPED'!A:AF,32,FALSE)</f>
        <v>17455.82871700346</v>
      </c>
      <c r="AQ119" s="5">
        <f t="shared" si="22"/>
        <v>123513.90981956653</v>
      </c>
      <c r="AR119" s="235">
        <f t="shared" si="23"/>
        <v>3.0083550285650733E-2</v>
      </c>
    </row>
    <row r="120" spans="1:44" x14ac:dyDescent="0.25">
      <c r="A120">
        <v>299</v>
      </c>
      <c r="B120">
        <v>1</v>
      </c>
      <c r="C120" t="s">
        <v>99</v>
      </c>
      <c r="D120">
        <f>VLOOKUP(A120,Sheet10!A:C,3,FALSE)</f>
        <v>6</v>
      </c>
      <c r="E120" s="4">
        <f>VLOOKUP(A120,'Pupil Info'!A:D,4,FALSE)</f>
        <v>698</v>
      </c>
      <c r="F120" s="4">
        <f>VLOOKUP(A120,'Starting Point 2020'!A:AB,28,FALSE)</f>
        <v>6554777.9330991125</v>
      </c>
      <c r="G120" s="4">
        <f>VLOOKUP(A120,'2% 2020'!A:AB,28,FALSE)</f>
        <v>6659914.9330991125</v>
      </c>
      <c r="H120" s="4">
        <f t="shared" si="24"/>
        <v>105137</v>
      </c>
      <c r="I120" s="4">
        <f>VLOOKUP(A120,'2% with VPK 2020'!A:AB,28,FALSE)</f>
        <v>6659914.9330991125</v>
      </c>
      <c r="J120" s="4">
        <f>VLOOKUP(A120,'Charter School Lease'!A:D,4,FALSE)</f>
        <v>0</v>
      </c>
      <c r="K120" s="4">
        <f>VLOOKUP(A120,'Integration Change'!H:K,4,FALSE)</f>
        <v>0</v>
      </c>
      <c r="L120" s="4">
        <f>VLOOKUP(A120,'Other SPED'!A:D,4,FALSE)</f>
        <v>0</v>
      </c>
      <c r="M120" s="4">
        <f>VLOOKUP(A120,'LTFM Change'!G:J,4,FALSE)</f>
        <v>0</v>
      </c>
      <c r="N120" s="4">
        <f>VLOOKUP(A120,QComp!I:N,6,FALSE)</f>
        <v>-571.30524359999981</v>
      </c>
      <c r="O120" s="4">
        <f>VLOOKUP(A120,'Breakfast and Lunch'!A:D,4,FALSE)</f>
        <v>0</v>
      </c>
      <c r="P120" s="4">
        <f>VLOOKUP(A120,'Breakfast and Lunch'!A:E,5,FALSE)</f>
        <v>0</v>
      </c>
      <c r="Q120" s="4">
        <f>VLOOKUP(A120,'Integration Change'!A:D,4,FALSE)</f>
        <v>0</v>
      </c>
      <c r="R120" s="4">
        <f>VLOOKUP(A120,'LTFM Change'!A:C,3,FALSE)</f>
        <v>0</v>
      </c>
      <c r="S120" s="4">
        <f>VLOOKUP(A120,QComp!A:D,4,FALSE)</f>
        <v>571.30524359999981</v>
      </c>
      <c r="T120" s="4">
        <f t="shared" si="25"/>
        <v>0</v>
      </c>
      <c r="U120" s="4">
        <f>VLOOKUP(A120,'2020 SPED'!A:AF,32,FALSE)</f>
        <v>19568.091521895141</v>
      </c>
      <c r="V120" s="4">
        <f t="shared" si="21"/>
        <v>124705.09152189514</v>
      </c>
      <c r="W120" s="235">
        <f t="shared" si="26"/>
        <v>1.6039750098794121E-2</v>
      </c>
      <c r="Y120" s="4">
        <f>VLOOKUP(A120,'Pupil Info'!A:E,5,FALSE)</f>
        <v>683</v>
      </c>
      <c r="Z120" s="4">
        <f>VLOOKUP(A120,'Starting Point 2021'!A:AB,28,FALSE)</f>
        <v>6476078.2336540688</v>
      </c>
      <c r="AA120" s="4">
        <f>VLOOKUP(A120,'2% 2021'!A:AB,28,FALSE)</f>
        <v>6684279.4936540686</v>
      </c>
      <c r="AB120" s="4">
        <f t="shared" si="27"/>
        <v>208201.25999999978</v>
      </c>
      <c r="AC120" s="4">
        <f>VLOOKUP(A120,'2% with VPK 2021'!A:AB,28,FALSE)</f>
        <v>6684279.4936540686</v>
      </c>
      <c r="AD120" s="4">
        <f>VLOOKUP(A120,'Charter School Lease'!A:E,5,FALSE)</f>
        <v>0</v>
      </c>
      <c r="AE120" s="4">
        <f>VLOOKUP(A120,'Integration Change'!H:L,5,FALSE)</f>
        <v>0</v>
      </c>
      <c r="AF120" s="4">
        <f>VLOOKUP(A120,'Other SPED'!A:D,4,FALSE)</f>
        <v>0</v>
      </c>
      <c r="AG120" s="4">
        <f>VLOOKUP(A120,QComp!I:R,10,FALSE)</f>
        <v>-563.29138383416284</v>
      </c>
      <c r="AH120" s="4">
        <f>VLOOKUP(A120,'LTFM Change'!G:K,5,FALSE)</f>
        <v>0</v>
      </c>
      <c r="AI120" s="4">
        <f>VLOOKUP(A120,'Breakfast and Lunch'!A:E,5,FALSE)</f>
        <v>0</v>
      </c>
      <c r="AJ120" s="4">
        <f>VLOOKUP(A120,'Breakfast and Lunch'!A:D,4,FALSE)</f>
        <v>0</v>
      </c>
      <c r="AK120" s="4">
        <f>VLOOKUP(A120,'Integration Change'!A:E,5,FALSE)</f>
        <v>0</v>
      </c>
      <c r="AL120" s="4">
        <f>VLOOKUP(A120,'Safe School'!A:D,4,FALSE)</f>
        <v>67.66961716309379</v>
      </c>
      <c r="AM120" s="4">
        <f>VLOOKUP(A120,'LTFM Change'!A:D,4,FALSE)</f>
        <v>0</v>
      </c>
      <c r="AN120" s="4">
        <f>VLOOKUP(A120,QComp!A:E,5,FALSE)</f>
        <v>563.2913838341774</v>
      </c>
      <c r="AO120" s="4">
        <f t="shared" si="28"/>
        <v>67.669617163017392</v>
      </c>
      <c r="AP120" s="4">
        <f>VLOOKUP(A120,'2021 SPED'!A:AF,32,FALSE)</f>
        <v>48493.427020400646</v>
      </c>
      <c r="AQ120" s="5">
        <f t="shared" si="22"/>
        <v>256762.35663756344</v>
      </c>
      <c r="AR120" s="235">
        <f t="shared" si="23"/>
        <v>3.214928116804483E-2</v>
      </c>
    </row>
    <row r="121" spans="1:44" x14ac:dyDescent="0.25">
      <c r="A121">
        <v>300</v>
      </c>
      <c r="B121">
        <v>1</v>
      </c>
      <c r="C121" t="s">
        <v>100</v>
      </c>
      <c r="D121">
        <f>VLOOKUP(A121,Sheet10!A:C,3,FALSE)</f>
        <v>5</v>
      </c>
      <c r="E121" s="4">
        <f>VLOOKUP(A121,'Pupil Info'!A:D,4,FALSE)</f>
        <v>1079</v>
      </c>
      <c r="F121" s="4">
        <f>VLOOKUP(A121,'Starting Point 2020'!A:AB,28,FALSE)</f>
        <v>10308966.75</v>
      </c>
      <c r="G121" s="4">
        <f>VLOOKUP(A121,'2% 2020'!A:AB,28,FALSE)</f>
        <v>10468055.75</v>
      </c>
      <c r="H121" s="4">
        <f t="shared" si="24"/>
        <v>159089</v>
      </c>
      <c r="I121" s="4">
        <f>VLOOKUP(A121,'2% with VPK 2020'!A:AB,28,FALSE)</f>
        <v>10468055.75</v>
      </c>
      <c r="J121" s="4">
        <f>VLOOKUP(A121,'Charter School Lease'!A:D,4,FALSE)</f>
        <v>0</v>
      </c>
      <c r="K121" s="4">
        <f>VLOOKUP(A121,'Integration Change'!H:K,4,FALSE)</f>
        <v>0</v>
      </c>
      <c r="L121" s="4">
        <f>VLOOKUP(A121,'Other SPED'!A:D,4,FALSE)</f>
        <v>0</v>
      </c>
      <c r="M121" s="4">
        <f>VLOOKUP(A121,'LTFM Change'!G:J,4,FALSE)</f>
        <v>0</v>
      </c>
      <c r="N121" s="4">
        <f>VLOOKUP(A121,QComp!I:N,6,FALSE)</f>
        <v>-886.56331920000957</v>
      </c>
      <c r="O121" s="4">
        <f>VLOOKUP(A121,'Breakfast and Lunch'!A:D,4,FALSE)</f>
        <v>0</v>
      </c>
      <c r="P121" s="4">
        <f>VLOOKUP(A121,'Breakfast and Lunch'!A:E,5,FALSE)</f>
        <v>0</v>
      </c>
      <c r="Q121" s="4">
        <f>VLOOKUP(A121,'Integration Change'!A:D,4,FALSE)</f>
        <v>0</v>
      </c>
      <c r="R121" s="4">
        <f>VLOOKUP(A121,'LTFM Change'!A:C,3,FALSE)</f>
        <v>0</v>
      </c>
      <c r="S121" s="4">
        <f>VLOOKUP(A121,QComp!A:D,4,FALSE)</f>
        <v>886.56331920000957</v>
      </c>
      <c r="T121" s="4">
        <f t="shared" si="25"/>
        <v>0</v>
      </c>
      <c r="U121" s="4">
        <f>VLOOKUP(A121,'2020 SPED'!A:AF,32,FALSE)</f>
        <v>31175.497018380323</v>
      </c>
      <c r="V121" s="4">
        <f t="shared" si="21"/>
        <v>190264.49701838032</v>
      </c>
      <c r="W121" s="235">
        <f t="shared" si="26"/>
        <v>1.543209943906357E-2</v>
      </c>
      <c r="Y121" s="4">
        <f>VLOOKUP(A121,'Pupil Info'!A:E,5,FALSE)</f>
        <v>1024</v>
      </c>
      <c r="Z121" s="4">
        <f>VLOOKUP(A121,'Starting Point 2021'!A:AB,28,FALSE)</f>
        <v>9880320</v>
      </c>
      <c r="AA121" s="4">
        <f>VLOOKUP(A121,'2% 2021'!A:AB,28,FALSE)</f>
        <v>10188635</v>
      </c>
      <c r="AB121" s="4">
        <f t="shared" si="27"/>
        <v>308315</v>
      </c>
      <c r="AC121" s="4">
        <f>VLOOKUP(A121,'2% with VPK 2021'!A:AB,28,FALSE)</f>
        <v>10188635</v>
      </c>
      <c r="AD121" s="4">
        <f>VLOOKUP(A121,'Charter School Lease'!A:E,5,FALSE)</f>
        <v>0</v>
      </c>
      <c r="AE121" s="4">
        <f>VLOOKUP(A121,'Integration Change'!H:L,5,FALSE)</f>
        <v>0</v>
      </c>
      <c r="AF121" s="4">
        <f>VLOOKUP(A121,'Other SPED'!A:D,4,FALSE)</f>
        <v>0</v>
      </c>
      <c r="AG121" s="4">
        <f>VLOOKUP(A121,QComp!I:R,10,FALSE)</f>
        <v>-868.84646780922776</v>
      </c>
      <c r="AH121" s="4">
        <f>VLOOKUP(A121,'LTFM Change'!G:K,5,FALSE)</f>
        <v>0</v>
      </c>
      <c r="AI121" s="4">
        <f>VLOOKUP(A121,'Breakfast and Lunch'!A:E,5,FALSE)</f>
        <v>0</v>
      </c>
      <c r="AJ121" s="4">
        <f>VLOOKUP(A121,'Breakfast and Lunch'!A:D,4,FALSE)</f>
        <v>0</v>
      </c>
      <c r="AK121" s="4">
        <f>VLOOKUP(A121,'Integration Change'!A:E,5,FALSE)</f>
        <v>0</v>
      </c>
      <c r="AL121" s="4">
        <f>VLOOKUP(A121,'Safe School'!A:D,4,FALSE)</f>
        <v>111.34260755090509</v>
      </c>
      <c r="AM121" s="4">
        <f>VLOOKUP(A121,'LTFM Change'!A:D,4,FALSE)</f>
        <v>0</v>
      </c>
      <c r="AN121" s="4">
        <f>VLOOKUP(A121,QComp!A:E,5,FALSE)</f>
        <v>868.84646780922776</v>
      </c>
      <c r="AO121" s="4">
        <f t="shared" si="28"/>
        <v>111.34260755032301</v>
      </c>
      <c r="AP121" s="4">
        <f>VLOOKUP(A121,'2021 SPED'!A:AF,32,FALSE)</f>
        <v>108968.61602240941</v>
      </c>
      <c r="AQ121" s="5">
        <f t="shared" si="22"/>
        <v>417394.95862995973</v>
      </c>
      <c r="AR121" s="235">
        <f t="shared" si="23"/>
        <v>3.1204960972923954E-2</v>
      </c>
    </row>
    <row r="122" spans="1:44" x14ac:dyDescent="0.25">
      <c r="A122">
        <v>306</v>
      </c>
      <c r="B122">
        <v>1</v>
      </c>
      <c r="C122" t="s">
        <v>101</v>
      </c>
      <c r="D122">
        <f>VLOOKUP(A122,Sheet10!A:C,3,FALSE)</f>
        <v>6</v>
      </c>
      <c r="E122" s="4">
        <f>VLOOKUP(A122,'Pupil Info'!A:D,4,FALSE)</f>
        <v>313.39999999999998</v>
      </c>
      <c r="F122" s="4">
        <f>VLOOKUP(A122,'Starting Point 2020'!A:AB,28,FALSE)</f>
        <v>3184003.7347611249</v>
      </c>
      <c r="G122" s="4">
        <f>VLOOKUP(A122,'2% 2020'!A:AB,28,FALSE)</f>
        <v>3238840.7347611249</v>
      </c>
      <c r="H122" s="4">
        <f t="shared" si="24"/>
        <v>54837</v>
      </c>
      <c r="I122" s="4">
        <f>VLOOKUP(A122,'2% with VPK 2020'!A:AB,28,FALSE)</f>
        <v>3238840.7347611249</v>
      </c>
      <c r="J122" s="4">
        <f>VLOOKUP(A122,'Charter School Lease'!A:D,4,FALSE)</f>
        <v>0</v>
      </c>
      <c r="K122" s="4">
        <f>VLOOKUP(A122,'Integration Change'!H:K,4,FALSE)</f>
        <v>0</v>
      </c>
      <c r="L122" s="4">
        <f>VLOOKUP(A122,'Other SPED'!A:D,4,FALSE)</f>
        <v>0</v>
      </c>
      <c r="M122" s="4">
        <f>VLOOKUP(A122,'LTFM Change'!G:J,4,FALSE)</f>
        <v>0</v>
      </c>
      <c r="N122" s="4">
        <f>VLOOKUP(A122,QComp!I:N,6,FALSE)</f>
        <v>0</v>
      </c>
      <c r="O122" s="4">
        <f>VLOOKUP(A122,'Breakfast and Lunch'!A:D,4,FALSE)</f>
        <v>0</v>
      </c>
      <c r="P122" s="4">
        <f>VLOOKUP(A122,'Breakfast and Lunch'!A:E,5,FALSE)</f>
        <v>0</v>
      </c>
      <c r="Q122" s="4">
        <f>VLOOKUP(A122,'Integration Change'!A:D,4,FALSE)</f>
        <v>0</v>
      </c>
      <c r="R122" s="4">
        <f>VLOOKUP(A122,'LTFM Change'!A:C,3,FALSE)</f>
        <v>0</v>
      </c>
      <c r="S122" s="4">
        <f>VLOOKUP(A122,QComp!A:D,4,FALSE)</f>
        <v>0</v>
      </c>
      <c r="T122" s="4">
        <f t="shared" si="25"/>
        <v>0</v>
      </c>
      <c r="U122" s="4">
        <f>VLOOKUP(A122,'2020 SPED'!A:AF,32,FALSE)</f>
        <v>5867.337163126329</v>
      </c>
      <c r="V122" s="4">
        <f t="shared" si="21"/>
        <v>60704.337163126329</v>
      </c>
      <c r="W122" s="235">
        <f t="shared" si="26"/>
        <v>1.7222655677605246E-2</v>
      </c>
      <c r="Y122" s="4">
        <f>VLOOKUP(A122,'Pupil Info'!A:E,5,FALSE)</f>
        <v>297</v>
      </c>
      <c r="Z122" s="4">
        <f>VLOOKUP(A122,'Starting Point 2021'!A:AB,28,FALSE)</f>
        <v>3168469.831977284</v>
      </c>
      <c r="AA122" s="4">
        <f>VLOOKUP(A122,'2% 2021'!A:AB,28,FALSE)</f>
        <v>3278174.1599772843</v>
      </c>
      <c r="AB122" s="4">
        <f t="shared" si="27"/>
        <v>109704.32800000021</v>
      </c>
      <c r="AC122" s="4">
        <f>VLOOKUP(A122,'2% with VPK 2021'!A:AB,28,FALSE)</f>
        <v>3278174.1599772843</v>
      </c>
      <c r="AD122" s="4">
        <f>VLOOKUP(A122,'Charter School Lease'!A:E,5,FALSE)</f>
        <v>0</v>
      </c>
      <c r="AE122" s="4">
        <f>VLOOKUP(A122,'Integration Change'!H:L,5,FALSE)</f>
        <v>0</v>
      </c>
      <c r="AF122" s="4">
        <f>VLOOKUP(A122,'Other SPED'!A:D,4,FALSE)</f>
        <v>0</v>
      </c>
      <c r="AG122" s="4">
        <f>VLOOKUP(A122,QComp!I:R,10,FALSE)</f>
        <v>0</v>
      </c>
      <c r="AH122" s="4">
        <f>VLOOKUP(A122,'LTFM Change'!G:K,5,FALSE)</f>
        <v>0</v>
      </c>
      <c r="AI122" s="4">
        <f>VLOOKUP(A122,'Breakfast and Lunch'!A:E,5,FALSE)</f>
        <v>0</v>
      </c>
      <c r="AJ122" s="4">
        <f>VLOOKUP(A122,'Breakfast and Lunch'!A:D,4,FALSE)</f>
        <v>0</v>
      </c>
      <c r="AK122" s="4">
        <f>VLOOKUP(A122,'Integration Change'!A:E,5,FALSE)</f>
        <v>0</v>
      </c>
      <c r="AL122" s="4">
        <f>VLOOKUP(A122,'Safe School'!A:D,4,FALSE)</f>
        <v>50.408163833562867</v>
      </c>
      <c r="AM122" s="4">
        <f>VLOOKUP(A122,'LTFM Change'!A:D,4,FALSE)</f>
        <v>0</v>
      </c>
      <c r="AN122" s="4">
        <f>VLOOKUP(A122,QComp!A:E,5,FALSE)</f>
        <v>0</v>
      </c>
      <c r="AO122" s="4">
        <f t="shared" si="28"/>
        <v>50.4081638334319</v>
      </c>
      <c r="AP122" s="4">
        <f>VLOOKUP(A122,'2021 SPED'!A:AF,32,FALSE)</f>
        <v>9423.233784985845</v>
      </c>
      <c r="AQ122" s="5">
        <f t="shared" si="22"/>
        <v>119177.96994881949</v>
      </c>
      <c r="AR122" s="235">
        <f t="shared" si="23"/>
        <v>3.4623756518943789E-2</v>
      </c>
    </row>
    <row r="123" spans="1:44" x14ac:dyDescent="0.25">
      <c r="A123">
        <v>308</v>
      </c>
      <c r="B123">
        <v>1</v>
      </c>
      <c r="C123" t="s">
        <v>102</v>
      </c>
      <c r="D123">
        <f>VLOOKUP(A123,Sheet10!A:C,3,FALSE)</f>
        <v>6</v>
      </c>
      <c r="E123" s="4">
        <f>VLOOKUP(A123,'Pupil Info'!A:D,4,FALSE)</f>
        <v>615.20000000000005</v>
      </c>
      <c r="F123" s="4">
        <f>VLOOKUP(A123,'Starting Point 2020'!A:AB,28,FALSE)</f>
        <v>5782725</v>
      </c>
      <c r="G123" s="4">
        <f>VLOOKUP(A123,'2% 2020'!A:AB,28,FALSE)</f>
        <v>5880528</v>
      </c>
      <c r="H123" s="4">
        <f t="shared" si="24"/>
        <v>97803</v>
      </c>
      <c r="I123" s="4">
        <f>VLOOKUP(A123,'2% with VPK 2020'!A:AB,28,FALSE)</f>
        <v>5880528</v>
      </c>
      <c r="J123" s="4">
        <f>VLOOKUP(A123,'Charter School Lease'!A:D,4,FALSE)</f>
        <v>0</v>
      </c>
      <c r="K123" s="4">
        <f>VLOOKUP(A123,'Integration Change'!H:K,4,FALSE)</f>
        <v>0</v>
      </c>
      <c r="L123" s="4">
        <f>VLOOKUP(A123,'Other SPED'!A:D,4,FALSE)</f>
        <v>0</v>
      </c>
      <c r="M123" s="4">
        <f>VLOOKUP(A123,'LTFM Change'!G:J,4,FALSE)</f>
        <v>0</v>
      </c>
      <c r="N123" s="4">
        <f>VLOOKUP(A123,QComp!I:N,6,FALSE)</f>
        <v>0</v>
      </c>
      <c r="O123" s="4">
        <f>VLOOKUP(A123,'Breakfast and Lunch'!A:D,4,FALSE)</f>
        <v>0</v>
      </c>
      <c r="P123" s="4">
        <f>VLOOKUP(A123,'Breakfast and Lunch'!A:E,5,FALSE)</f>
        <v>0</v>
      </c>
      <c r="Q123" s="4">
        <f>VLOOKUP(A123,'Integration Change'!A:D,4,FALSE)</f>
        <v>0</v>
      </c>
      <c r="R123" s="4">
        <f>VLOOKUP(A123,'LTFM Change'!A:C,3,FALSE)</f>
        <v>0</v>
      </c>
      <c r="S123" s="4">
        <f>VLOOKUP(A123,QComp!A:D,4,FALSE)</f>
        <v>0</v>
      </c>
      <c r="T123" s="4">
        <f t="shared" si="25"/>
        <v>0</v>
      </c>
      <c r="U123" s="4">
        <f>VLOOKUP(A123,'2020 SPED'!A:AF,32,FALSE)</f>
        <v>97096.41323680093</v>
      </c>
      <c r="V123" s="4">
        <f t="shared" si="21"/>
        <v>194899.41323680093</v>
      </c>
      <c r="W123" s="235">
        <f t="shared" si="26"/>
        <v>1.6912960585191237E-2</v>
      </c>
      <c r="Y123" s="4">
        <f>VLOOKUP(A123,'Pupil Info'!A:E,5,FALSE)</f>
        <v>586</v>
      </c>
      <c r="Z123" s="4">
        <f>VLOOKUP(A123,'Starting Point 2021'!A:AB,28,FALSE)</f>
        <v>5747170.5</v>
      </c>
      <c r="AA123" s="4">
        <f>VLOOKUP(A123,'2% 2021'!A:AB,28,FALSE)</f>
        <v>5944088.5</v>
      </c>
      <c r="AB123" s="4">
        <f t="shared" si="27"/>
        <v>196918</v>
      </c>
      <c r="AC123" s="4">
        <f>VLOOKUP(A123,'2% with VPK 2021'!A:AB,28,FALSE)</f>
        <v>5944088.5</v>
      </c>
      <c r="AD123" s="4">
        <f>VLOOKUP(A123,'Charter School Lease'!A:E,5,FALSE)</f>
        <v>0</v>
      </c>
      <c r="AE123" s="4">
        <f>VLOOKUP(A123,'Integration Change'!H:L,5,FALSE)</f>
        <v>0</v>
      </c>
      <c r="AF123" s="4">
        <f>VLOOKUP(A123,'Other SPED'!A:D,4,FALSE)</f>
        <v>0</v>
      </c>
      <c r="AG123" s="4">
        <f>VLOOKUP(A123,QComp!I:R,10,FALSE)</f>
        <v>0</v>
      </c>
      <c r="AH123" s="4">
        <f>VLOOKUP(A123,'LTFM Change'!G:K,5,FALSE)</f>
        <v>0</v>
      </c>
      <c r="AI123" s="4">
        <f>VLOOKUP(A123,'Breakfast and Lunch'!A:E,5,FALSE)</f>
        <v>0</v>
      </c>
      <c r="AJ123" s="4">
        <f>VLOOKUP(A123,'Breakfast and Lunch'!A:D,4,FALSE)</f>
        <v>0</v>
      </c>
      <c r="AK123" s="4">
        <f>VLOOKUP(A123,'Integration Change'!A:E,5,FALSE)</f>
        <v>0</v>
      </c>
      <c r="AL123" s="4">
        <f>VLOOKUP(A123,'Safe School'!A:D,4,FALSE)</f>
        <v>89.479760839971277</v>
      </c>
      <c r="AM123" s="4">
        <f>VLOOKUP(A123,'LTFM Change'!A:D,4,FALSE)</f>
        <v>0</v>
      </c>
      <c r="AN123" s="4">
        <f>VLOOKUP(A123,QComp!A:E,5,FALSE)</f>
        <v>0</v>
      </c>
      <c r="AO123" s="4">
        <f t="shared" si="28"/>
        <v>89.479760839603841</v>
      </c>
      <c r="AP123" s="4">
        <f>VLOOKUP(A123,'2021 SPED'!A:AF,32,FALSE)</f>
        <v>105071.7504002623</v>
      </c>
      <c r="AQ123" s="5">
        <f t="shared" si="22"/>
        <v>302079.23016110191</v>
      </c>
      <c r="AR123" s="235">
        <f t="shared" si="23"/>
        <v>3.4263469301980862E-2</v>
      </c>
    </row>
    <row r="124" spans="1:44" x14ac:dyDescent="0.25">
      <c r="A124">
        <v>309</v>
      </c>
      <c r="B124">
        <v>1</v>
      </c>
      <c r="C124" t="s">
        <v>103</v>
      </c>
      <c r="D124">
        <f>VLOOKUP(A124,Sheet10!A:C,3,FALSE)</f>
        <v>5</v>
      </c>
      <c r="E124" s="4">
        <f>VLOOKUP(A124,'Pupil Info'!A:D,4,FALSE)</f>
        <v>1618.8</v>
      </c>
      <c r="F124" s="4">
        <f>VLOOKUP(A124,'Starting Point 2020'!A:AB,28,FALSE)</f>
        <v>15143338.75</v>
      </c>
      <c r="G124" s="4">
        <f>VLOOKUP(A124,'2% 2020'!A:AB,28,FALSE)</f>
        <v>15408082.75</v>
      </c>
      <c r="H124" s="4">
        <f t="shared" si="24"/>
        <v>264744</v>
      </c>
      <c r="I124" s="4">
        <f>VLOOKUP(A124,'2% with VPK 2020'!A:AB,28,FALSE)</f>
        <v>15539988</v>
      </c>
      <c r="J124" s="4">
        <f>VLOOKUP(A124,'Charter School Lease'!A:D,4,FALSE)</f>
        <v>0</v>
      </c>
      <c r="K124" s="4">
        <f>VLOOKUP(A124,'Integration Change'!H:K,4,FALSE)</f>
        <v>831.35808000000543</v>
      </c>
      <c r="L124" s="4">
        <f>VLOOKUP(A124,'Other SPED'!A:D,4,FALSE)</f>
        <v>0</v>
      </c>
      <c r="M124" s="4">
        <f>VLOOKUP(A124,'LTFM Change'!G:J,4,FALSE)</f>
        <v>0</v>
      </c>
      <c r="N124" s="4">
        <f>VLOOKUP(A124,QComp!I:N,6,FALSE)</f>
        <v>0</v>
      </c>
      <c r="O124" s="4">
        <f>VLOOKUP(A124,'Breakfast and Lunch'!A:D,4,FALSE)</f>
        <v>702.71</v>
      </c>
      <c r="P124" s="4">
        <f>VLOOKUP(A124,'Breakfast and Lunch'!A:E,5,FALSE)</f>
        <v>1834.89</v>
      </c>
      <c r="Q124" s="4">
        <f>VLOOKUP(A124,'Integration Change'!A:D,4,FALSE)</f>
        <v>356.29632000000129</v>
      </c>
      <c r="R124" s="4">
        <f>VLOOKUP(A124,'LTFM Change'!A:C,3,FALSE)</f>
        <v>6983.1840000001248</v>
      </c>
      <c r="S124" s="4">
        <f>VLOOKUP(A124,QComp!A:D,4,FALSE)</f>
        <v>0</v>
      </c>
      <c r="T124" s="4">
        <f t="shared" si="25"/>
        <v>142613.6884000022</v>
      </c>
      <c r="U124" s="4">
        <f>VLOOKUP(A124,'2020 SPED'!A:AF,32,FALSE)</f>
        <v>44815.086951901205</v>
      </c>
      <c r="V124" s="4">
        <f t="shared" si="21"/>
        <v>452172.7753519034</v>
      </c>
      <c r="W124" s="235">
        <f t="shared" si="26"/>
        <v>1.748253832068572E-2</v>
      </c>
      <c r="Y124" s="4">
        <f>VLOOKUP(A124,'Pupil Info'!A:E,5,FALSE)</f>
        <v>1609</v>
      </c>
      <c r="Z124" s="4">
        <f>VLOOKUP(A124,'Starting Point 2021'!A:AB,28,FALSE)</f>
        <v>15194455.907378804</v>
      </c>
      <c r="AA124" s="4">
        <f>VLOOKUP(A124,'2% 2021'!A:AB,28,FALSE)</f>
        <v>15727523.079378804</v>
      </c>
      <c r="AB124" s="4">
        <f t="shared" si="27"/>
        <v>533067.17200000025</v>
      </c>
      <c r="AC124" s="4">
        <f>VLOOKUP(A124,'2% with VPK 2021'!A:AB,28,FALSE)</f>
        <v>15888258.959378803</v>
      </c>
      <c r="AD124" s="4">
        <f>VLOOKUP(A124,'Charter School Lease'!A:E,5,FALSE)</f>
        <v>0</v>
      </c>
      <c r="AE124" s="4">
        <f>VLOOKUP(A124,'Integration Change'!H:L,5,FALSE)</f>
        <v>880.56192000000738</v>
      </c>
      <c r="AF124" s="4">
        <f>VLOOKUP(A124,'Other SPED'!A:D,4,FALSE)</f>
        <v>0</v>
      </c>
      <c r="AG124" s="4">
        <f>VLOOKUP(A124,QComp!I:R,10,FALSE)</f>
        <v>0</v>
      </c>
      <c r="AH124" s="4">
        <f>VLOOKUP(A124,'LTFM Change'!G:K,5,FALSE)</f>
        <v>0</v>
      </c>
      <c r="AI124" s="4">
        <f>VLOOKUP(A124,'Breakfast and Lunch'!A:E,5,FALSE)</f>
        <v>1834.89</v>
      </c>
      <c r="AJ124" s="4">
        <f>VLOOKUP(A124,'Breakfast and Lunch'!A:D,4,FALSE)</f>
        <v>702.71</v>
      </c>
      <c r="AK124" s="4">
        <f>VLOOKUP(A124,'Integration Change'!A:E,5,FALSE)</f>
        <v>377.383679999999</v>
      </c>
      <c r="AL124" s="4">
        <f>VLOOKUP(A124,'Safe School'!A:D,4,FALSE)</f>
        <v>334.80000000000291</v>
      </c>
      <c r="AM124" s="4">
        <f>VLOOKUP(A124,'LTFM Change'!A:D,4,FALSE)</f>
        <v>7068</v>
      </c>
      <c r="AN124" s="4">
        <f>VLOOKUP(A124,QComp!A:E,5,FALSE)</f>
        <v>0</v>
      </c>
      <c r="AO124" s="4">
        <f t="shared" si="28"/>
        <v>171934.22560000233</v>
      </c>
      <c r="AP124" s="4">
        <f>VLOOKUP(A124,'2021 SPED'!A:AF,32,FALSE)</f>
        <v>108279.4372331053</v>
      </c>
      <c r="AQ124" s="5">
        <f t="shared" si="22"/>
        <v>813280.83483310789</v>
      </c>
      <c r="AR124" s="235">
        <f t="shared" si="23"/>
        <v>3.5083004962430386E-2</v>
      </c>
    </row>
    <row r="125" spans="1:44" x14ac:dyDescent="0.25">
      <c r="A125">
        <v>314</v>
      </c>
      <c r="B125">
        <v>1</v>
      </c>
      <c r="C125" t="s">
        <v>104</v>
      </c>
      <c r="D125">
        <f>VLOOKUP(A125,Sheet10!A:C,3,FALSE)</f>
        <v>6</v>
      </c>
      <c r="E125" s="4">
        <f>VLOOKUP(A125,'Pupil Info'!A:D,4,FALSE)</f>
        <v>740</v>
      </c>
      <c r="F125" s="4">
        <f>VLOOKUP(A125,'Starting Point 2020'!A:AB,28,FALSE)</f>
        <v>6997410.1196529996</v>
      </c>
      <c r="G125" s="4">
        <f>VLOOKUP(A125,'2% 2020'!A:AB,28,FALSE)</f>
        <v>7110513.1196529996</v>
      </c>
      <c r="H125" s="4">
        <f t="shared" si="24"/>
        <v>113103</v>
      </c>
      <c r="I125" s="4">
        <f>VLOOKUP(A125,'2% with VPK 2020'!A:AB,28,FALSE)</f>
        <v>7110513.1196529996</v>
      </c>
      <c r="J125" s="4">
        <f>VLOOKUP(A125,'Charter School Lease'!A:D,4,FALSE)</f>
        <v>0</v>
      </c>
      <c r="K125" s="4">
        <f>VLOOKUP(A125,'Integration Change'!H:K,4,FALSE)</f>
        <v>0</v>
      </c>
      <c r="L125" s="4">
        <f>VLOOKUP(A125,'Other SPED'!A:D,4,FALSE)</f>
        <v>0</v>
      </c>
      <c r="M125" s="4">
        <f>VLOOKUP(A125,'LTFM Change'!G:J,4,FALSE)</f>
        <v>0</v>
      </c>
      <c r="N125" s="4">
        <f>VLOOKUP(A125,QComp!I:N,6,FALSE)</f>
        <v>0</v>
      </c>
      <c r="O125" s="4">
        <f>VLOOKUP(A125,'Breakfast and Lunch'!A:D,4,FALSE)</f>
        <v>0</v>
      </c>
      <c r="P125" s="4">
        <f>VLOOKUP(A125,'Breakfast and Lunch'!A:E,5,FALSE)</f>
        <v>0</v>
      </c>
      <c r="Q125" s="4">
        <f>VLOOKUP(A125,'Integration Change'!A:D,4,FALSE)</f>
        <v>0</v>
      </c>
      <c r="R125" s="4">
        <f>VLOOKUP(A125,'LTFM Change'!A:C,3,FALSE)</f>
        <v>0</v>
      </c>
      <c r="S125" s="4">
        <f>VLOOKUP(A125,QComp!A:D,4,FALSE)</f>
        <v>0</v>
      </c>
      <c r="T125" s="4">
        <f t="shared" si="25"/>
        <v>0</v>
      </c>
      <c r="U125" s="4">
        <f>VLOOKUP(A125,'2020 SPED'!A:AF,32,FALSE)</f>
        <v>21296.629651200259</v>
      </c>
      <c r="V125" s="4">
        <f t="shared" si="21"/>
        <v>134399.62965120026</v>
      </c>
      <c r="W125" s="235">
        <f t="shared" si="26"/>
        <v>1.6163551666399791E-2</v>
      </c>
      <c r="Y125" s="4">
        <f>VLOOKUP(A125,'Pupil Info'!A:E,5,FALSE)</f>
        <v>741</v>
      </c>
      <c r="Z125" s="4">
        <f>VLOOKUP(A125,'Starting Point 2021'!A:AB,28,FALSE)</f>
        <v>7045816.2280719811</v>
      </c>
      <c r="AA125" s="4">
        <f>VLOOKUP(A125,'2% 2021'!A:AB,28,FALSE)</f>
        <v>7274750.892071981</v>
      </c>
      <c r="AB125" s="4">
        <f t="shared" si="27"/>
        <v>228934.66399999987</v>
      </c>
      <c r="AC125" s="4">
        <f>VLOOKUP(A125,'2% with VPK 2021'!A:AB,28,FALSE)</f>
        <v>7274750.892071981</v>
      </c>
      <c r="AD125" s="4">
        <f>VLOOKUP(A125,'Charter School Lease'!A:E,5,FALSE)</f>
        <v>0</v>
      </c>
      <c r="AE125" s="4">
        <f>VLOOKUP(A125,'Integration Change'!H:L,5,FALSE)</f>
        <v>0</v>
      </c>
      <c r="AF125" s="4">
        <f>VLOOKUP(A125,'Other SPED'!A:D,4,FALSE)</f>
        <v>0</v>
      </c>
      <c r="AG125" s="4">
        <f>VLOOKUP(A125,QComp!I:R,10,FALSE)</f>
        <v>0</v>
      </c>
      <c r="AH125" s="4">
        <f>VLOOKUP(A125,'LTFM Change'!G:K,5,FALSE)</f>
        <v>0</v>
      </c>
      <c r="AI125" s="4">
        <f>VLOOKUP(A125,'Breakfast and Lunch'!A:E,5,FALSE)</f>
        <v>0</v>
      </c>
      <c r="AJ125" s="4">
        <f>VLOOKUP(A125,'Breakfast and Lunch'!A:D,4,FALSE)</f>
        <v>0</v>
      </c>
      <c r="AK125" s="4">
        <f>VLOOKUP(A125,'Integration Change'!A:E,5,FALSE)</f>
        <v>0</v>
      </c>
      <c r="AL125" s="4">
        <f>VLOOKUP(A125,'Safe School'!A:D,4,FALSE)</f>
        <v>57.383963468211732</v>
      </c>
      <c r="AM125" s="4">
        <f>VLOOKUP(A125,'LTFM Change'!A:D,4,FALSE)</f>
        <v>0</v>
      </c>
      <c r="AN125" s="4">
        <f>VLOOKUP(A125,QComp!A:E,5,FALSE)</f>
        <v>0</v>
      </c>
      <c r="AO125" s="4">
        <f t="shared" si="28"/>
        <v>57.383963468484581</v>
      </c>
      <c r="AP125" s="4">
        <f>VLOOKUP(A125,'2021 SPED'!A:AF,32,FALSE)</f>
        <v>54362.807865681127</v>
      </c>
      <c r="AQ125" s="5">
        <f t="shared" si="22"/>
        <v>283354.85582914948</v>
      </c>
      <c r="AR125" s="235">
        <f t="shared" si="23"/>
        <v>3.249228429885484E-2</v>
      </c>
    </row>
    <row r="126" spans="1:44" x14ac:dyDescent="0.25">
      <c r="A126">
        <v>316</v>
      </c>
      <c r="B126">
        <v>1</v>
      </c>
      <c r="C126" t="s">
        <v>105</v>
      </c>
      <c r="D126">
        <f>VLOOKUP(A126,Sheet10!A:C,3,FALSE)</f>
        <v>5</v>
      </c>
      <c r="E126" s="4">
        <f>VLOOKUP(A126,'Pupil Info'!A:D,4,FALSE)</f>
        <v>1009</v>
      </c>
      <c r="F126" s="4">
        <f>VLOOKUP(A126,'Starting Point 2020'!A:AB,28,FALSE)</f>
        <v>9397680.1144019999</v>
      </c>
      <c r="G126" s="4">
        <f>VLOOKUP(A126,'2% 2020'!A:AB,28,FALSE)</f>
        <v>9561816.1144019999</v>
      </c>
      <c r="H126" s="4">
        <f t="shared" si="24"/>
        <v>164136</v>
      </c>
      <c r="I126" s="4">
        <f>VLOOKUP(A126,'2% with VPK 2020'!A:AB,28,FALSE)</f>
        <v>9561816.1144019999</v>
      </c>
      <c r="J126" s="4">
        <f>VLOOKUP(A126,'Charter School Lease'!A:D,4,FALSE)</f>
        <v>0</v>
      </c>
      <c r="K126" s="4">
        <f>VLOOKUP(A126,'Integration Change'!H:K,4,FALSE)</f>
        <v>0</v>
      </c>
      <c r="L126" s="4">
        <f>VLOOKUP(A126,'Other SPED'!A:D,4,FALSE)</f>
        <v>0</v>
      </c>
      <c r="M126" s="4">
        <f>VLOOKUP(A126,'LTFM Change'!G:J,4,FALSE)</f>
        <v>0</v>
      </c>
      <c r="N126" s="4">
        <f>VLOOKUP(A126,QComp!I:N,6,FALSE)</f>
        <v>-848.15624400001252</v>
      </c>
      <c r="O126" s="4">
        <f>VLOOKUP(A126,'Breakfast and Lunch'!A:D,4,FALSE)</f>
        <v>0</v>
      </c>
      <c r="P126" s="4">
        <f>VLOOKUP(A126,'Breakfast and Lunch'!A:E,5,FALSE)</f>
        <v>0</v>
      </c>
      <c r="Q126" s="4">
        <f>VLOOKUP(A126,'Integration Change'!A:D,4,FALSE)</f>
        <v>0</v>
      </c>
      <c r="R126" s="4">
        <f>VLOOKUP(A126,'LTFM Change'!A:C,3,FALSE)</f>
        <v>0</v>
      </c>
      <c r="S126" s="4">
        <f>VLOOKUP(A126,QComp!A:D,4,FALSE)</f>
        <v>0</v>
      </c>
      <c r="T126" s="4">
        <f t="shared" si="25"/>
        <v>-848.15624400041997</v>
      </c>
      <c r="U126" s="4">
        <f>VLOOKUP(A126,'2020 SPED'!A:AF,32,FALSE)</f>
        <v>40669.218930462375</v>
      </c>
      <c r="V126" s="4">
        <f t="shared" si="21"/>
        <v>203957.06268646196</v>
      </c>
      <c r="W126" s="235">
        <f t="shared" si="26"/>
        <v>1.7465587038705502E-2</v>
      </c>
      <c r="Y126" s="4">
        <f>VLOOKUP(A126,'Pupil Info'!A:E,5,FALSE)</f>
        <v>984</v>
      </c>
      <c r="Z126" s="4">
        <f>VLOOKUP(A126,'Starting Point 2021'!A:AB,28,FALSE)</f>
        <v>9338017.8296648581</v>
      </c>
      <c r="AA126" s="4">
        <f>VLOOKUP(A126,'2% 2021'!A:AB,28,FALSE)</f>
        <v>9665135.5976648591</v>
      </c>
      <c r="AB126" s="4">
        <f t="shared" si="27"/>
        <v>327117.76800000109</v>
      </c>
      <c r="AC126" s="4">
        <f>VLOOKUP(A126,'2% with VPK 2021'!A:AB,28,FALSE)</f>
        <v>9665135.5976648591</v>
      </c>
      <c r="AD126" s="4">
        <f>VLOOKUP(A126,'Charter School Lease'!A:E,5,FALSE)</f>
        <v>0</v>
      </c>
      <c r="AE126" s="4">
        <f>VLOOKUP(A126,'Integration Change'!H:L,5,FALSE)</f>
        <v>0</v>
      </c>
      <c r="AF126" s="4">
        <f>VLOOKUP(A126,'Other SPED'!A:D,4,FALSE)</f>
        <v>0</v>
      </c>
      <c r="AG126" s="4">
        <f>VLOOKUP(A126,QComp!I:R,10,FALSE)</f>
        <v>-823.79936150522553</v>
      </c>
      <c r="AH126" s="4">
        <f>VLOOKUP(A126,'LTFM Change'!G:K,5,FALSE)</f>
        <v>0</v>
      </c>
      <c r="AI126" s="4">
        <f>VLOOKUP(A126,'Breakfast and Lunch'!A:E,5,FALSE)</f>
        <v>0</v>
      </c>
      <c r="AJ126" s="4">
        <f>VLOOKUP(A126,'Breakfast and Lunch'!A:D,4,FALSE)</f>
        <v>0</v>
      </c>
      <c r="AK126" s="4">
        <f>VLOOKUP(A126,'Integration Change'!A:E,5,FALSE)</f>
        <v>0</v>
      </c>
      <c r="AL126" s="4">
        <f>VLOOKUP(A126,'Safe School'!A:D,4,FALSE)</f>
        <v>99.951820597038022</v>
      </c>
      <c r="AM126" s="4">
        <f>VLOOKUP(A126,'LTFM Change'!A:D,4,FALSE)</f>
        <v>0</v>
      </c>
      <c r="AN126" s="4">
        <f>VLOOKUP(A126,QComp!A:E,5,FALSE)</f>
        <v>0</v>
      </c>
      <c r="AO126" s="4">
        <f t="shared" si="28"/>
        <v>-723.84754090756178</v>
      </c>
      <c r="AP126" s="4">
        <f>VLOOKUP(A126,'2021 SPED'!A:AF,32,FALSE)</f>
        <v>101334.4631887218</v>
      </c>
      <c r="AQ126" s="5">
        <f t="shared" si="22"/>
        <v>427728.38364781532</v>
      </c>
      <c r="AR126" s="235">
        <f t="shared" si="23"/>
        <v>3.503074999073346E-2</v>
      </c>
    </row>
    <row r="127" spans="1:44" x14ac:dyDescent="0.25">
      <c r="A127">
        <v>317</v>
      </c>
      <c r="B127">
        <v>1</v>
      </c>
      <c r="C127" t="s">
        <v>106</v>
      </c>
      <c r="D127">
        <f>VLOOKUP(A127,Sheet10!A:C,3,FALSE)</f>
        <v>6</v>
      </c>
      <c r="E127" s="4">
        <f>VLOOKUP(A127,'Pupil Info'!A:D,4,FALSE)</f>
        <v>892.6</v>
      </c>
      <c r="F127" s="4">
        <f>VLOOKUP(A127,'Starting Point 2020'!A:AB,28,FALSE)</f>
        <v>9274632.9400000013</v>
      </c>
      <c r="G127" s="4">
        <f>VLOOKUP(A127,'2% 2020'!A:AB,28,FALSE)</f>
        <v>9438182.9400000013</v>
      </c>
      <c r="H127" s="4">
        <f t="shared" si="24"/>
        <v>163550</v>
      </c>
      <c r="I127" s="4">
        <f>VLOOKUP(A127,'2% with VPK 2020'!A:AB,28,FALSE)</f>
        <v>9438182.9400000013</v>
      </c>
      <c r="J127" s="4">
        <f>VLOOKUP(A127,'Charter School Lease'!A:D,4,FALSE)</f>
        <v>0</v>
      </c>
      <c r="K127" s="4">
        <f>VLOOKUP(A127,'Integration Change'!H:K,4,FALSE)</f>
        <v>0</v>
      </c>
      <c r="L127" s="4">
        <f>VLOOKUP(A127,'Other SPED'!A:D,4,FALSE)</f>
        <v>0</v>
      </c>
      <c r="M127" s="4">
        <f>VLOOKUP(A127,'LTFM Change'!G:J,4,FALSE)</f>
        <v>0</v>
      </c>
      <c r="N127" s="4">
        <f>VLOOKUP(A127,QComp!I:N,6,FALSE)</f>
        <v>0</v>
      </c>
      <c r="O127" s="4">
        <f>VLOOKUP(A127,'Breakfast and Lunch'!A:D,4,FALSE)</f>
        <v>0</v>
      </c>
      <c r="P127" s="4">
        <f>VLOOKUP(A127,'Breakfast and Lunch'!A:E,5,FALSE)</f>
        <v>0</v>
      </c>
      <c r="Q127" s="4">
        <f>VLOOKUP(A127,'Integration Change'!A:D,4,FALSE)</f>
        <v>0</v>
      </c>
      <c r="R127" s="4">
        <f>VLOOKUP(A127,'LTFM Change'!A:C,3,FALSE)</f>
        <v>0</v>
      </c>
      <c r="S127" s="4">
        <f>VLOOKUP(A127,QComp!A:D,4,FALSE)</f>
        <v>0</v>
      </c>
      <c r="T127" s="4">
        <f t="shared" si="25"/>
        <v>0</v>
      </c>
      <c r="U127" s="4">
        <f>VLOOKUP(A127,'2020 SPED'!A:AF,32,FALSE)</f>
        <v>22933.386411872227</v>
      </c>
      <c r="V127" s="4">
        <f t="shared" si="21"/>
        <v>186483.38641187223</v>
      </c>
      <c r="W127" s="235">
        <f t="shared" si="26"/>
        <v>1.7634121054498571E-2</v>
      </c>
      <c r="Y127" s="4">
        <f>VLOOKUP(A127,'Pupil Info'!A:E,5,FALSE)</f>
        <v>870</v>
      </c>
      <c r="Z127" s="4">
        <f>VLOOKUP(A127,'Starting Point 2021'!A:AB,28,FALSE)</f>
        <v>9352438.6900000013</v>
      </c>
      <c r="AA127" s="4">
        <f>VLOOKUP(A127,'2% 2021'!A:AB,28,FALSE)</f>
        <v>9685599.6900000013</v>
      </c>
      <c r="AB127" s="4">
        <f t="shared" si="27"/>
        <v>333161</v>
      </c>
      <c r="AC127" s="4">
        <f>VLOOKUP(A127,'2% with VPK 2021'!A:AB,28,FALSE)</f>
        <v>9685599.6900000013</v>
      </c>
      <c r="AD127" s="4">
        <f>VLOOKUP(A127,'Charter School Lease'!A:E,5,FALSE)</f>
        <v>0</v>
      </c>
      <c r="AE127" s="4">
        <f>VLOOKUP(A127,'Integration Change'!H:L,5,FALSE)</f>
        <v>0</v>
      </c>
      <c r="AF127" s="4">
        <f>VLOOKUP(A127,'Other SPED'!A:D,4,FALSE)</f>
        <v>0</v>
      </c>
      <c r="AG127" s="4">
        <f>VLOOKUP(A127,QComp!I:R,10,FALSE)</f>
        <v>0</v>
      </c>
      <c r="AH127" s="4">
        <f>VLOOKUP(A127,'LTFM Change'!G:K,5,FALSE)</f>
        <v>0</v>
      </c>
      <c r="AI127" s="4">
        <f>VLOOKUP(A127,'Breakfast and Lunch'!A:E,5,FALSE)</f>
        <v>0</v>
      </c>
      <c r="AJ127" s="4">
        <f>VLOOKUP(A127,'Breakfast and Lunch'!A:D,4,FALSE)</f>
        <v>0</v>
      </c>
      <c r="AK127" s="4">
        <f>VLOOKUP(A127,'Integration Change'!A:E,5,FALSE)</f>
        <v>0</v>
      </c>
      <c r="AL127" s="4">
        <f>VLOOKUP(A127,'Safe School'!A:D,4,FALSE)</f>
        <v>111.07749523545499</v>
      </c>
      <c r="AM127" s="4">
        <f>VLOOKUP(A127,'LTFM Change'!A:D,4,FALSE)</f>
        <v>0</v>
      </c>
      <c r="AN127" s="4">
        <f>VLOOKUP(A127,QComp!A:E,5,FALSE)</f>
        <v>0</v>
      </c>
      <c r="AO127" s="4">
        <f t="shared" si="28"/>
        <v>111.07749523594975</v>
      </c>
      <c r="AP127" s="4">
        <f>VLOOKUP(A127,'2021 SPED'!A:AF,32,FALSE)</f>
        <v>92712.511401485186</v>
      </c>
      <c r="AQ127" s="5">
        <f t="shared" si="22"/>
        <v>425984.58889672114</v>
      </c>
      <c r="AR127" s="235">
        <f t="shared" si="23"/>
        <v>3.5622901260633652E-2</v>
      </c>
    </row>
    <row r="128" spans="1:44" x14ac:dyDescent="0.25">
      <c r="A128">
        <v>318</v>
      </c>
      <c r="B128">
        <v>1</v>
      </c>
      <c r="C128" t="s">
        <v>107</v>
      </c>
      <c r="D128">
        <f>VLOOKUP(A128,Sheet10!A:C,3,FALSE)</f>
        <v>4</v>
      </c>
      <c r="E128" s="4">
        <f>VLOOKUP(A128,'Pupil Info'!A:D,4,FALSE)</f>
        <v>3975</v>
      </c>
      <c r="F128" s="4">
        <f>VLOOKUP(A128,'Starting Point 2020'!A:AB,28,FALSE)</f>
        <v>37157261.25</v>
      </c>
      <c r="G128" s="4">
        <f>VLOOKUP(A128,'2% 2020'!A:AB,28,FALSE)</f>
        <v>37795903.25</v>
      </c>
      <c r="H128" s="4">
        <f t="shared" si="24"/>
        <v>638642</v>
      </c>
      <c r="I128" s="4">
        <f>VLOOKUP(A128,'2% with VPK 2020'!A:AB,28,FALSE)</f>
        <v>37795903.25</v>
      </c>
      <c r="J128" s="4">
        <f>VLOOKUP(A128,'Charter School Lease'!A:D,4,FALSE)</f>
        <v>0</v>
      </c>
      <c r="K128" s="4">
        <f>VLOOKUP(A128,'Integration Change'!H:K,4,FALSE)</f>
        <v>0</v>
      </c>
      <c r="L128" s="4">
        <f>VLOOKUP(A128,'Other SPED'!A:D,4,FALSE)</f>
        <v>0</v>
      </c>
      <c r="M128" s="4">
        <f>VLOOKUP(A128,'LTFM Change'!G:J,4,FALSE)</f>
        <v>0</v>
      </c>
      <c r="N128" s="4">
        <f>VLOOKUP(A128,QComp!I:N,6,FALSE)</f>
        <v>0</v>
      </c>
      <c r="O128" s="4">
        <f>VLOOKUP(A128,'Breakfast and Lunch'!A:D,4,FALSE)</f>
        <v>0</v>
      </c>
      <c r="P128" s="4">
        <f>VLOOKUP(A128,'Breakfast and Lunch'!A:E,5,FALSE)</f>
        <v>0</v>
      </c>
      <c r="Q128" s="4">
        <f>VLOOKUP(A128,'Integration Change'!A:D,4,FALSE)</f>
        <v>0</v>
      </c>
      <c r="R128" s="4">
        <f>VLOOKUP(A128,'LTFM Change'!A:C,3,FALSE)</f>
        <v>0</v>
      </c>
      <c r="S128" s="4">
        <f>VLOOKUP(A128,QComp!A:D,4,FALSE)</f>
        <v>0</v>
      </c>
      <c r="T128" s="4">
        <f t="shared" si="25"/>
        <v>0</v>
      </c>
      <c r="U128" s="4">
        <f>VLOOKUP(A128,'2020 SPED'!A:AF,32,FALSE)</f>
        <v>351387.67255836446</v>
      </c>
      <c r="V128" s="4">
        <f t="shared" si="21"/>
        <v>990029.67255836446</v>
      </c>
      <c r="W128" s="235">
        <f t="shared" si="26"/>
        <v>1.7187542313818943E-2</v>
      </c>
      <c r="Y128" s="4">
        <f>VLOOKUP(A128,'Pupil Info'!A:E,5,FALSE)</f>
        <v>4007</v>
      </c>
      <c r="Z128" s="4">
        <f>VLOOKUP(A128,'Starting Point 2021'!A:AB,28,FALSE)</f>
        <v>37514423</v>
      </c>
      <c r="AA128" s="4">
        <f>VLOOKUP(A128,'2% 2021'!A:AB,28,FALSE)</f>
        <v>38816820</v>
      </c>
      <c r="AB128" s="4">
        <f t="shared" si="27"/>
        <v>1302397</v>
      </c>
      <c r="AC128" s="4">
        <f>VLOOKUP(A128,'2% with VPK 2021'!A:AB,28,FALSE)</f>
        <v>38816820</v>
      </c>
      <c r="AD128" s="4">
        <f>VLOOKUP(A128,'Charter School Lease'!A:E,5,FALSE)</f>
        <v>0</v>
      </c>
      <c r="AE128" s="4">
        <f>VLOOKUP(A128,'Integration Change'!H:L,5,FALSE)</f>
        <v>0</v>
      </c>
      <c r="AF128" s="4">
        <f>VLOOKUP(A128,'Other SPED'!A:D,4,FALSE)</f>
        <v>0</v>
      </c>
      <c r="AG128" s="4">
        <f>VLOOKUP(A128,QComp!I:R,10,FALSE)</f>
        <v>0</v>
      </c>
      <c r="AH128" s="4">
        <f>VLOOKUP(A128,'LTFM Change'!G:K,5,FALSE)</f>
        <v>0</v>
      </c>
      <c r="AI128" s="4">
        <f>VLOOKUP(A128,'Breakfast and Lunch'!A:E,5,FALSE)</f>
        <v>0</v>
      </c>
      <c r="AJ128" s="4">
        <f>VLOOKUP(A128,'Breakfast and Lunch'!A:D,4,FALSE)</f>
        <v>0</v>
      </c>
      <c r="AK128" s="4">
        <f>VLOOKUP(A128,'Integration Change'!A:E,5,FALSE)</f>
        <v>0</v>
      </c>
      <c r="AL128" s="4">
        <f>VLOOKUP(A128,'Safe School'!A:D,4,FALSE)</f>
        <v>616.21126006220584</v>
      </c>
      <c r="AM128" s="4">
        <f>VLOOKUP(A128,'LTFM Change'!A:D,4,FALSE)</f>
        <v>0</v>
      </c>
      <c r="AN128" s="4">
        <f>VLOOKUP(A128,QComp!A:E,5,FALSE)</f>
        <v>0</v>
      </c>
      <c r="AO128" s="4">
        <f t="shared" si="28"/>
        <v>616.21126006543636</v>
      </c>
      <c r="AP128" s="4">
        <f>VLOOKUP(A128,'2021 SPED'!A:AF,32,FALSE)</f>
        <v>387156.60801465902</v>
      </c>
      <c r="AQ128" s="5">
        <f t="shared" si="22"/>
        <v>1690169.8192747245</v>
      </c>
      <c r="AR128" s="235">
        <f t="shared" si="23"/>
        <v>3.4717233955590891E-2</v>
      </c>
    </row>
    <row r="129" spans="1:44" x14ac:dyDescent="0.25">
      <c r="A129">
        <v>319</v>
      </c>
      <c r="B129">
        <v>1</v>
      </c>
      <c r="C129" t="s">
        <v>108</v>
      </c>
      <c r="D129">
        <f>VLOOKUP(A129,Sheet10!A:C,3,FALSE)</f>
        <v>6</v>
      </c>
      <c r="E129" s="4">
        <f>VLOOKUP(A129,'Pupil Info'!A:D,4,FALSE)</f>
        <v>562</v>
      </c>
      <c r="F129" s="4">
        <f>VLOOKUP(A129,'Starting Point 2020'!A:AB,28,FALSE)</f>
        <v>5667810.3745309999</v>
      </c>
      <c r="G129" s="4">
        <f>VLOOKUP(A129,'2% 2020'!A:AB,28,FALSE)</f>
        <v>5765111.3745309999</v>
      </c>
      <c r="H129" s="4">
        <f t="shared" si="24"/>
        <v>97301</v>
      </c>
      <c r="I129" s="4">
        <f>VLOOKUP(A129,'2% with VPK 2020'!A:AB,28,FALSE)</f>
        <v>5845062.8745309999</v>
      </c>
      <c r="J129" s="4">
        <f>VLOOKUP(A129,'Charter School Lease'!A:D,4,FALSE)</f>
        <v>0</v>
      </c>
      <c r="K129" s="4">
        <f>VLOOKUP(A129,'Integration Change'!H:K,4,FALSE)</f>
        <v>0</v>
      </c>
      <c r="L129" s="4">
        <f>VLOOKUP(A129,'Other SPED'!A:D,4,FALSE)</f>
        <v>24696.13</v>
      </c>
      <c r="M129" s="4">
        <f>VLOOKUP(A129,'LTFM Change'!G:J,4,FALSE)</f>
        <v>2229.2664980818954</v>
      </c>
      <c r="N129" s="4">
        <f>VLOOKUP(A129,QComp!I:N,6,FALSE)</f>
        <v>0</v>
      </c>
      <c r="O129" s="4">
        <f>VLOOKUP(A129,'Breakfast and Lunch'!A:D,4,FALSE)</f>
        <v>521.36</v>
      </c>
      <c r="P129" s="4">
        <f>VLOOKUP(A129,'Breakfast and Lunch'!A:E,5,FALSE)</f>
        <v>1361.37</v>
      </c>
      <c r="Q129" s="4">
        <f>VLOOKUP(A129,'Integration Change'!A:D,4,FALSE)</f>
        <v>0</v>
      </c>
      <c r="R129" s="4">
        <f>VLOOKUP(A129,'LTFM Change'!A:C,3,FALSE)</f>
        <v>3014.7335019180755</v>
      </c>
      <c r="S129" s="4">
        <f>VLOOKUP(A129,QComp!A:D,4,FALSE)</f>
        <v>0</v>
      </c>
      <c r="T129" s="4">
        <f t="shared" si="25"/>
        <v>111774.36000000034</v>
      </c>
      <c r="U129" s="4">
        <f>VLOOKUP(A129,'2020 SPED'!A:AF,32,FALSE)</f>
        <v>13893.606522997841</v>
      </c>
      <c r="V129" s="4">
        <f t="shared" si="21"/>
        <v>222968.96652299818</v>
      </c>
      <c r="W129" s="235">
        <f t="shared" si="26"/>
        <v>1.7167299816033713E-2</v>
      </c>
      <c r="Y129" s="4">
        <f>VLOOKUP(A129,'Pupil Info'!A:E,5,FALSE)</f>
        <v>555</v>
      </c>
      <c r="Z129" s="4">
        <f>VLOOKUP(A129,'Starting Point 2021'!A:AB,28,FALSE)</f>
        <v>5594131.4909778778</v>
      </c>
      <c r="AA129" s="4">
        <f>VLOOKUP(A129,'2% 2021'!A:AB,28,FALSE)</f>
        <v>5786564.3469778784</v>
      </c>
      <c r="AB129" s="4">
        <f t="shared" si="27"/>
        <v>192432.85600000061</v>
      </c>
      <c r="AC129" s="4">
        <f>VLOOKUP(A129,'2% with VPK 2021'!A:AB,28,FALSE)</f>
        <v>5927587.4989778781</v>
      </c>
      <c r="AD129" s="4">
        <f>VLOOKUP(A129,'Charter School Lease'!A:E,5,FALSE)</f>
        <v>0</v>
      </c>
      <c r="AE129" s="4">
        <f>VLOOKUP(A129,'Integration Change'!H:L,5,FALSE)</f>
        <v>0</v>
      </c>
      <c r="AF129" s="4">
        <f>VLOOKUP(A129,'Other SPED'!A:D,4,FALSE)</f>
        <v>24696.13</v>
      </c>
      <c r="AG129" s="4">
        <f>VLOOKUP(A129,QComp!I:R,10,FALSE)</f>
        <v>0</v>
      </c>
      <c r="AH129" s="4">
        <f>VLOOKUP(A129,'LTFM Change'!G:K,5,FALSE)</f>
        <v>2402.6601599898277</v>
      </c>
      <c r="AI129" s="4">
        <f>VLOOKUP(A129,'Breakfast and Lunch'!A:E,5,FALSE)</f>
        <v>1361.37</v>
      </c>
      <c r="AJ129" s="4">
        <f>VLOOKUP(A129,'Breakfast and Lunch'!A:D,4,FALSE)</f>
        <v>521.36</v>
      </c>
      <c r="AK129" s="4">
        <f>VLOOKUP(A129,'Integration Change'!A:E,5,FALSE)</f>
        <v>0</v>
      </c>
      <c r="AL129" s="4">
        <f>VLOOKUP(A129,'Safe School'!A:D,4,FALSE)</f>
        <v>-446.11990119915936</v>
      </c>
      <c r="AM129" s="4">
        <f>VLOOKUP(A129,'LTFM Change'!A:D,4,FALSE)</f>
        <v>2841.3398400101432</v>
      </c>
      <c r="AN129" s="4">
        <f>VLOOKUP(A129,QComp!A:E,5,FALSE)</f>
        <v>0</v>
      </c>
      <c r="AO129" s="4">
        <f t="shared" si="28"/>
        <v>172399.89209880121</v>
      </c>
      <c r="AP129" s="4">
        <f>VLOOKUP(A129,'2021 SPED'!A:AF,32,FALSE)</f>
        <v>43596.886536714155</v>
      </c>
      <c r="AQ129" s="5">
        <f t="shared" si="22"/>
        <v>408429.63463551598</v>
      </c>
      <c r="AR129" s="235">
        <f t="shared" si="23"/>
        <v>3.439905842584378E-2</v>
      </c>
    </row>
    <row r="130" spans="1:44" x14ac:dyDescent="0.25">
      <c r="A130">
        <v>323</v>
      </c>
      <c r="B130">
        <v>2</v>
      </c>
      <c r="C130" t="s">
        <v>109</v>
      </c>
      <c r="D130">
        <f>VLOOKUP(A130,Sheet10!A:C,3,FALSE)</f>
        <v>6</v>
      </c>
      <c r="E130" s="4">
        <f>VLOOKUP(A130,'Pupil Info'!A:D,4,FALSE)</f>
        <v>26</v>
      </c>
      <c r="F130" s="4">
        <f>VLOOKUP(A130,'Starting Point 2020'!A:AB,28,FALSE)</f>
        <v>285701.876666</v>
      </c>
      <c r="G130" s="4">
        <f>VLOOKUP(A130,'2% 2020'!A:AB,28,FALSE)</f>
        <v>289517.876666</v>
      </c>
      <c r="H130" s="4">
        <f t="shared" si="24"/>
        <v>3816</v>
      </c>
      <c r="I130" s="4">
        <f>VLOOKUP(A130,'2% with VPK 2020'!A:AB,28,FALSE)</f>
        <v>289517.876666</v>
      </c>
      <c r="J130" s="4">
        <f>VLOOKUP(A130,'Charter School Lease'!A:D,4,FALSE)</f>
        <v>0</v>
      </c>
      <c r="K130" s="4">
        <f>VLOOKUP(A130,'Integration Change'!H:K,4,FALSE)</f>
        <v>0</v>
      </c>
      <c r="L130" s="4">
        <f>VLOOKUP(A130,'Other SPED'!A:D,4,FALSE)</f>
        <v>0</v>
      </c>
      <c r="M130" s="4">
        <f>VLOOKUP(A130,'LTFM Change'!G:J,4,FALSE)</f>
        <v>0</v>
      </c>
      <c r="N130" s="4">
        <f>VLOOKUP(A130,QComp!I:N,6,FALSE)</f>
        <v>0</v>
      </c>
      <c r="O130" s="4">
        <v>0</v>
      </c>
      <c r="P130" s="4">
        <v>0</v>
      </c>
      <c r="Q130" s="4">
        <f>VLOOKUP(A130,'Integration Change'!A:D,4,FALSE)</f>
        <v>0</v>
      </c>
      <c r="R130" s="4">
        <f>VLOOKUP(A130,'LTFM Change'!A:C,3,FALSE)</f>
        <v>0</v>
      </c>
      <c r="S130" s="4">
        <f>VLOOKUP(A130,QComp!A:D,4,FALSE)</f>
        <v>0</v>
      </c>
      <c r="T130" s="4">
        <f t="shared" si="25"/>
        <v>0</v>
      </c>
      <c r="U130" s="4">
        <f>VLOOKUP(A130,'2020 SPED'!A:AF,32,FALSE)</f>
        <v>-15289.115616163588</v>
      </c>
      <c r="V130" s="4">
        <f t="shared" si="21"/>
        <v>-11473.115616163588</v>
      </c>
      <c r="W130" s="235">
        <f t="shared" si="26"/>
        <v>1.3356580098565813E-2</v>
      </c>
      <c r="Y130" s="4">
        <f>VLOOKUP(A130,'Pupil Info'!A:E,5,FALSE)</f>
        <v>18</v>
      </c>
      <c r="Z130" s="4">
        <f>VLOOKUP(A130,'Starting Point 2021'!A:AB,28,FALSE)</f>
        <v>207355.35702068254</v>
      </c>
      <c r="AA130" s="4">
        <f>VLOOKUP(A130,'2% 2021'!A:AB,28,FALSE)</f>
        <v>213068.58102068256</v>
      </c>
      <c r="AB130" s="4">
        <f t="shared" si="27"/>
        <v>5713.2240000000165</v>
      </c>
      <c r="AC130" s="4">
        <f>VLOOKUP(A130,'2% with VPK 2021'!A:AB,28,FALSE)</f>
        <v>213068.58102068256</v>
      </c>
      <c r="AD130" s="4">
        <f>VLOOKUP(A130,'Charter School Lease'!A:E,5,FALSE)</f>
        <v>0</v>
      </c>
      <c r="AE130" s="4">
        <f>VLOOKUP(A130,'Integration Change'!H:L,5,FALSE)</f>
        <v>0</v>
      </c>
      <c r="AF130" s="4">
        <f>VLOOKUP(A130,'Other SPED'!A:D,4,FALSE)</f>
        <v>0</v>
      </c>
      <c r="AG130" s="4">
        <f>VLOOKUP(A130,QComp!I:R,10,FALSE)</f>
        <v>0</v>
      </c>
      <c r="AH130" s="4">
        <f>VLOOKUP(A130,'LTFM Change'!G:K,5,FALSE)</f>
        <v>0</v>
      </c>
      <c r="AI130" s="4">
        <v>0</v>
      </c>
      <c r="AJ130" s="4">
        <v>0</v>
      </c>
      <c r="AK130" s="4">
        <f>VLOOKUP(A130,'Integration Change'!A:E,5,FALSE)</f>
        <v>0</v>
      </c>
      <c r="AL130" s="4">
        <f>VLOOKUP(A130,'Safe School'!A:D,4,FALSE)</f>
        <v>0</v>
      </c>
      <c r="AM130" s="4">
        <f>VLOOKUP(A130,'LTFM Change'!A:D,4,FALSE)</f>
        <v>0</v>
      </c>
      <c r="AN130" s="4">
        <f>VLOOKUP(A130,QComp!A:E,5,FALSE)</f>
        <v>0</v>
      </c>
      <c r="AO130" s="4">
        <f t="shared" si="28"/>
        <v>0</v>
      </c>
      <c r="AP130" s="4">
        <f>VLOOKUP(A130,'2021 SPED'!A:AF,32,FALSE)</f>
        <v>-18555.012730513816</v>
      </c>
      <c r="AQ130" s="5">
        <f t="shared" si="22"/>
        <v>-12841.788730513799</v>
      </c>
      <c r="AR130" s="235">
        <f t="shared" si="23"/>
        <v>2.7552816006726821E-2</v>
      </c>
    </row>
    <row r="131" spans="1:44" x14ac:dyDescent="0.25">
      <c r="A131">
        <v>330</v>
      </c>
      <c r="B131">
        <v>1</v>
      </c>
      <c r="C131" t="s">
        <v>110</v>
      </c>
      <c r="D131">
        <f>VLOOKUP(A131,Sheet10!A:C,3,FALSE)</f>
        <v>6</v>
      </c>
      <c r="E131" s="4">
        <f>VLOOKUP(A131,'Pupil Info'!A:D,4,FALSE)</f>
        <v>244.4</v>
      </c>
      <c r="F131" s="4">
        <f>VLOOKUP(A131,'Starting Point 2020'!A:AB,28,FALSE)</f>
        <v>2896275</v>
      </c>
      <c r="G131" s="4">
        <f>VLOOKUP(A131,'2% 2020'!A:AB,28,FALSE)</f>
        <v>2939557</v>
      </c>
      <c r="H131" s="4">
        <f t="shared" si="24"/>
        <v>43282</v>
      </c>
      <c r="I131" s="4">
        <f>VLOOKUP(A131,'2% with VPK 2020'!A:AB,28,FALSE)</f>
        <v>2939557</v>
      </c>
      <c r="J131" s="4">
        <f>VLOOKUP(A131,'Charter School Lease'!A:D,4,FALSE)</f>
        <v>0</v>
      </c>
      <c r="K131" s="4">
        <f>VLOOKUP(A131,'Integration Change'!H:K,4,FALSE)</f>
        <v>0</v>
      </c>
      <c r="L131" s="4">
        <f>VLOOKUP(A131,'Other SPED'!A:D,4,FALSE)</f>
        <v>0</v>
      </c>
      <c r="M131" s="4">
        <f>VLOOKUP(A131,'LTFM Change'!G:J,4,FALSE)</f>
        <v>0</v>
      </c>
      <c r="N131" s="4">
        <f>VLOOKUP(A131,QComp!I:N,6,FALSE)</f>
        <v>0</v>
      </c>
      <c r="O131" s="4">
        <f>VLOOKUP(A131,'Breakfast and Lunch'!A:D,4,FALSE)</f>
        <v>0</v>
      </c>
      <c r="P131" s="4">
        <f>VLOOKUP(A131,'Breakfast and Lunch'!A:E,5,FALSE)</f>
        <v>0</v>
      </c>
      <c r="Q131" s="4">
        <f>VLOOKUP(A131,'Integration Change'!A:D,4,FALSE)</f>
        <v>0</v>
      </c>
      <c r="R131" s="4">
        <f>VLOOKUP(A131,'LTFM Change'!A:C,3,FALSE)</f>
        <v>0</v>
      </c>
      <c r="S131" s="4">
        <f>VLOOKUP(A131,QComp!A:D,4,FALSE)</f>
        <v>0</v>
      </c>
      <c r="T131" s="4">
        <f t="shared" si="25"/>
        <v>0</v>
      </c>
      <c r="U131" s="4">
        <f>VLOOKUP(A131,'2020 SPED'!A:AF,32,FALSE)</f>
        <v>294.15614744345658</v>
      </c>
      <c r="V131" s="4">
        <f t="shared" si="21"/>
        <v>43576.156147443457</v>
      </c>
      <c r="W131" s="235">
        <f t="shared" si="26"/>
        <v>1.4944022925999776E-2</v>
      </c>
      <c r="Y131" s="4">
        <f>VLOOKUP(A131,'Pupil Info'!A:E,5,FALSE)</f>
        <v>251</v>
      </c>
      <c r="Z131" s="4">
        <f>VLOOKUP(A131,'Starting Point 2021'!A:AB,28,FALSE)</f>
        <v>3502897</v>
      </c>
      <c r="AA131" s="4">
        <f>VLOOKUP(A131,'2% 2021'!A:AB,28,FALSE)</f>
        <v>3594485</v>
      </c>
      <c r="AB131" s="4">
        <f t="shared" si="27"/>
        <v>91588</v>
      </c>
      <c r="AC131" s="4">
        <f>VLOOKUP(A131,'2% with VPK 2021'!A:AB,28,FALSE)</f>
        <v>3594485</v>
      </c>
      <c r="AD131" s="4">
        <f>VLOOKUP(A131,'Charter School Lease'!A:E,5,FALSE)</f>
        <v>0</v>
      </c>
      <c r="AE131" s="4">
        <f>VLOOKUP(A131,'Integration Change'!H:L,5,FALSE)</f>
        <v>0</v>
      </c>
      <c r="AF131" s="4">
        <f>VLOOKUP(A131,'Other SPED'!A:D,4,FALSE)</f>
        <v>0</v>
      </c>
      <c r="AG131" s="4">
        <f>VLOOKUP(A131,QComp!I:R,10,FALSE)</f>
        <v>0</v>
      </c>
      <c r="AH131" s="4">
        <f>VLOOKUP(A131,'LTFM Change'!G:K,5,FALSE)</f>
        <v>0</v>
      </c>
      <c r="AI131" s="4">
        <f>VLOOKUP(A131,'Breakfast and Lunch'!A:E,5,FALSE)</f>
        <v>0</v>
      </c>
      <c r="AJ131" s="4">
        <f>VLOOKUP(A131,'Breakfast and Lunch'!A:D,4,FALSE)</f>
        <v>0</v>
      </c>
      <c r="AK131" s="4">
        <f>VLOOKUP(A131,'Integration Change'!A:E,5,FALSE)</f>
        <v>0</v>
      </c>
      <c r="AL131" s="4">
        <f>VLOOKUP(A131,'Safe School'!A:D,4,FALSE)</f>
        <v>0</v>
      </c>
      <c r="AM131" s="4">
        <f>VLOOKUP(A131,'LTFM Change'!A:D,4,FALSE)</f>
        <v>0</v>
      </c>
      <c r="AN131" s="4">
        <f>VLOOKUP(A131,QComp!A:E,5,FALSE)</f>
        <v>0</v>
      </c>
      <c r="AO131" s="4">
        <f t="shared" si="28"/>
        <v>0</v>
      </c>
      <c r="AP131" s="4">
        <f>VLOOKUP(A131,'2021 SPED'!A:AF,32,FALSE)</f>
        <v>1846.3827621135861</v>
      </c>
      <c r="AQ131" s="5">
        <f t="shared" si="22"/>
        <v>93434.382762113586</v>
      </c>
      <c r="AR131" s="235">
        <f t="shared" si="23"/>
        <v>2.6146358285727499E-2</v>
      </c>
    </row>
    <row r="132" spans="1:44" x14ac:dyDescent="0.25">
      <c r="A132">
        <v>332</v>
      </c>
      <c r="B132">
        <v>1</v>
      </c>
      <c r="C132" t="s">
        <v>111</v>
      </c>
      <c r="D132">
        <f>VLOOKUP(A132,Sheet10!A:C,3,FALSE)</f>
        <v>5</v>
      </c>
      <c r="E132" s="4">
        <f>VLOOKUP(A132,'Pupil Info'!A:D,4,FALSE)</f>
        <v>1600</v>
      </c>
      <c r="F132" s="4">
        <f>VLOOKUP(A132,'Starting Point 2020'!A:AB,28,FALSE)</f>
        <v>14365914.5</v>
      </c>
      <c r="G132" s="4">
        <f>VLOOKUP(A132,'2% 2020'!A:AB,28,FALSE)</f>
        <v>14613548.5</v>
      </c>
      <c r="H132" s="4">
        <f t="shared" si="24"/>
        <v>247634</v>
      </c>
      <c r="I132" s="4">
        <f>VLOOKUP(A132,'2% with VPK 2020'!A:AB,28,FALSE)</f>
        <v>14613548.5</v>
      </c>
      <c r="J132" s="4">
        <f>VLOOKUP(A132,'Charter School Lease'!A:D,4,FALSE)</f>
        <v>0</v>
      </c>
      <c r="K132" s="4">
        <f>VLOOKUP(A132,'Integration Change'!H:K,4,FALSE)</f>
        <v>0</v>
      </c>
      <c r="L132" s="4">
        <f>VLOOKUP(A132,'Other SPED'!A:D,4,FALSE)</f>
        <v>0</v>
      </c>
      <c r="M132" s="4">
        <f>VLOOKUP(A132,'LTFM Change'!G:J,4,FALSE)</f>
        <v>0</v>
      </c>
      <c r="N132" s="4">
        <f>VLOOKUP(A132,QComp!I:N,6,FALSE)</f>
        <v>-985.89545706761419</v>
      </c>
      <c r="O132" s="4">
        <f>VLOOKUP(A132,'Breakfast and Lunch'!A:D,4,FALSE)</f>
        <v>0</v>
      </c>
      <c r="P132" s="4">
        <f>VLOOKUP(A132,'Breakfast and Lunch'!A:E,5,FALSE)</f>
        <v>0</v>
      </c>
      <c r="Q132" s="4">
        <f>VLOOKUP(A132,'Integration Change'!A:D,4,FALSE)</f>
        <v>0</v>
      </c>
      <c r="R132" s="4">
        <f>VLOOKUP(A132,'LTFM Change'!A:C,3,FALSE)</f>
        <v>0</v>
      </c>
      <c r="S132" s="4">
        <f>VLOOKUP(A132,QComp!A:D,4,FALSE)</f>
        <v>985.89545706761419</v>
      </c>
      <c r="T132" s="4">
        <f t="shared" si="25"/>
        <v>0</v>
      </c>
      <c r="U132" s="4">
        <f>VLOOKUP(A132,'2020 SPED'!A:AF,32,FALSE)</f>
        <v>33789.890864781104</v>
      </c>
      <c r="V132" s="4">
        <f t="shared" si="21"/>
        <v>281423.8908647811</v>
      </c>
      <c r="W132" s="235">
        <f t="shared" si="26"/>
        <v>1.7237607811183896E-2</v>
      </c>
      <c r="Y132" s="4">
        <f>VLOOKUP(A132,'Pupil Info'!A:E,5,FALSE)</f>
        <v>1580</v>
      </c>
      <c r="Z132" s="4">
        <f>VLOOKUP(A132,'Starting Point 2021'!A:AB,28,FALSE)</f>
        <v>14216364</v>
      </c>
      <c r="AA132" s="4">
        <f>VLOOKUP(A132,'2% 2021'!A:AB,28,FALSE)</f>
        <v>14711621</v>
      </c>
      <c r="AB132" s="4">
        <f t="shared" si="27"/>
        <v>495257</v>
      </c>
      <c r="AC132" s="4">
        <f>VLOOKUP(A132,'2% with VPK 2021'!A:AB,28,FALSE)</f>
        <v>14711621</v>
      </c>
      <c r="AD132" s="4">
        <f>VLOOKUP(A132,'Charter School Lease'!A:E,5,FALSE)</f>
        <v>0</v>
      </c>
      <c r="AE132" s="4">
        <f>VLOOKUP(A132,'Integration Change'!H:L,5,FALSE)</f>
        <v>0</v>
      </c>
      <c r="AF132" s="4">
        <f>VLOOKUP(A132,'Other SPED'!A:D,4,FALSE)</f>
        <v>0</v>
      </c>
      <c r="AG132" s="4">
        <f>VLOOKUP(A132,QComp!I:R,10,FALSE)</f>
        <v>-1054.2847209580068</v>
      </c>
      <c r="AH132" s="4">
        <f>VLOOKUP(A132,'LTFM Change'!G:K,5,FALSE)</f>
        <v>0</v>
      </c>
      <c r="AI132" s="4">
        <f>VLOOKUP(A132,'Breakfast and Lunch'!A:E,5,FALSE)</f>
        <v>0</v>
      </c>
      <c r="AJ132" s="4">
        <f>VLOOKUP(A132,'Breakfast and Lunch'!A:D,4,FALSE)</f>
        <v>0</v>
      </c>
      <c r="AK132" s="4">
        <f>VLOOKUP(A132,'Integration Change'!A:E,5,FALSE)</f>
        <v>0</v>
      </c>
      <c r="AL132" s="4">
        <f>VLOOKUP(A132,'Safe School'!A:D,4,FALSE)</f>
        <v>111.28519509398029</v>
      </c>
      <c r="AM132" s="4">
        <f>VLOOKUP(A132,'LTFM Change'!A:D,4,FALSE)</f>
        <v>0</v>
      </c>
      <c r="AN132" s="4">
        <f>VLOOKUP(A132,QComp!A:E,5,FALSE)</f>
        <v>1054.2847209580068</v>
      </c>
      <c r="AO132" s="4">
        <f t="shared" si="28"/>
        <v>111.28519509360194</v>
      </c>
      <c r="AP132" s="4">
        <f>VLOOKUP(A132,'2021 SPED'!A:AF,32,FALSE)</f>
        <v>83880.711199115962</v>
      </c>
      <c r="AQ132" s="5">
        <f t="shared" si="22"/>
        <v>579248.99639420956</v>
      </c>
      <c r="AR132" s="235">
        <f t="shared" si="23"/>
        <v>3.4837107434784312E-2</v>
      </c>
    </row>
    <row r="133" spans="1:44" x14ac:dyDescent="0.25">
      <c r="A133">
        <v>333</v>
      </c>
      <c r="B133">
        <v>1</v>
      </c>
      <c r="C133" t="s">
        <v>112</v>
      </c>
      <c r="D133">
        <f>VLOOKUP(A133,Sheet10!A:C,3,FALSE)</f>
        <v>6</v>
      </c>
      <c r="E133" s="4">
        <f>VLOOKUP(A133,'Pupil Info'!A:D,4,FALSE)</f>
        <v>496</v>
      </c>
      <c r="F133" s="4">
        <f>VLOOKUP(A133,'Starting Point 2020'!A:AB,28,FALSE)</f>
        <v>4619357.25</v>
      </c>
      <c r="G133" s="4">
        <f>VLOOKUP(A133,'2% 2020'!A:AB,28,FALSE)</f>
        <v>4696771.25</v>
      </c>
      <c r="H133" s="4">
        <f t="shared" si="24"/>
        <v>77414</v>
      </c>
      <c r="I133" s="4">
        <f>VLOOKUP(A133,'2% with VPK 2020'!A:AB,28,FALSE)</f>
        <v>4696771.25</v>
      </c>
      <c r="J133" s="4">
        <f>VLOOKUP(A133,'Charter School Lease'!A:D,4,FALSE)</f>
        <v>0</v>
      </c>
      <c r="K133" s="4">
        <f>VLOOKUP(A133,'Integration Change'!H:K,4,FALSE)</f>
        <v>0</v>
      </c>
      <c r="L133" s="4">
        <f>VLOOKUP(A133,'Other SPED'!A:D,4,FALSE)</f>
        <v>0</v>
      </c>
      <c r="M133" s="4">
        <f>VLOOKUP(A133,'LTFM Change'!G:J,4,FALSE)</f>
        <v>0</v>
      </c>
      <c r="N133" s="4">
        <f>VLOOKUP(A133,QComp!I:N,6,FALSE)</f>
        <v>-326.19166383837</v>
      </c>
      <c r="O133" s="4">
        <f>VLOOKUP(A133,'Breakfast and Lunch'!A:D,4,FALSE)</f>
        <v>0</v>
      </c>
      <c r="P133" s="4">
        <f>VLOOKUP(A133,'Breakfast and Lunch'!A:E,5,FALSE)</f>
        <v>0</v>
      </c>
      <c r="Q133" s="4">
        <f>VLOOKUP(A133,'Integration Change'!A:D,4,FALSE)</f>
        <v>0</v>
      </c>
      <c r="R133" s="4">
        <f>VLOOKUP(A133,'LTFM Change'!A:C,3,FALSE)</f>
        <v>0</v>
      </c>
      <c r="S133" s="4">
        <f>VLOOKUP(A133,QComp!A:D,4,FALSE)</f>
        <v>326.19166383837</v>
      </c>
      <c r="T133" s="4">
        <f t="shared" si="25"/>
        <v>0</v>
      </c>
      <c r="U133" s="4">
        <f>VLOOKUP(A133,'2020 SPED'!A:AF,32,FALSE)</f>
        <v>13486.687103040225</v>
      </c>
      <c r="V133" s="4">
        <f t="shared" si="21"/>
        <v>90900.687103040225</v>
      </c>
      <c r="W133" s="235">
        <f t="shared" si="26"/>
        <v>1.6758608570488893E-2</v>
      </c>
      <c r="Y133" s="4">
        <f>VLOOKUP(A133,'Pupil Info'!A:E,5,FALSE)</f>
        <v>485</v>
      </c>
      <c r="Z133" s="4">
        <f>VLOOKUP(A133,'Starting Point 2021'!A:AB,28,FALSE)</f>
        <v>4539755</v>
      </c>
      <c r="AA133" s="4">
        <f>VLOOKUP(A133,'2% 2021'!A:AB,28,FALSE)</f>
        <v>4693437</v>
      </c>
      <c r="AB133" s="4">
        <f t="shared" si="27"/>
        <v>153682</v>
      </c>
      <c r="AC133" s="4">
        <f>VLOOKUP(A133,'2% with VPK 2021'!A:AB,28,FALSE)</f>
        <v>4693437</v>
      </c>
      <c r="AD133" s="4">
        <f>VLOOKUP(A133,'Charter School Lease'!A:E,5,FALSE)</f>
        <v>0</v>
      </c>
      <c r="AE133" s="4">
        <f>VLOOKUP(A133,'Integration Change'!H:L,5,FALSE)</f>
        <v>0</v>
      </c>
      <c r="AF133" s="4">
        <f>VLOOKUP(A133,'Other SPED'!A:D,4,FALSE)</f>
        <v>0</v>
      </c>
      <c r="AG133" s="4">
        <f>VLOOKUP(A133,QComp!I:R,10,FALSE)</f>
        <v>-359.08610440588382</v>
      </c>
      <c r="AH133" s="4">
        <f>VLOOKUP(A133,'LTFM Change'!G:K,5,FALSE)</f>
        <v>0</v>
      </c>
      <c r="AI133" s="4">
        <f>VLOOKUP(A133,'Breakfast and Lunch'!A:E,5,FALSE)</f>
        <v>0</v>
      </c>
      <c r="AJ133" s="4">
        <f>VLOOKUP(A133,'Breakfast and Lunch'!A:D,4,FALSE)</f>
        <v>0</v>
      </c>
      <c r="AK133" s="4">
        <f>VLOOKUP(A133,'Integration Change'!A:E,5,FALSE)</f>
        <v>0</v>
      </c>
      <c r="AL133" s="4">
        <f>VLOOKUP(A133,'Safe School'!A:D,4,FALSE)</f>
        <v>35.175713356580673</v>
      </c>
      <c r="AM133" s="4">
        <f>VLOOKUP(A133,'LTFM Change'!A:D,4,FALSE)</f>
        <v>0</v>
      </c>
      <c r="AN133" s="4">
        <f>VLOOKUP(A133,QComp!A:E,5,FALSE)</f>
        <v>359.08610440588382</v>
      </c>
      <c r="AO133" s="4">
        <f t="shared" si="28"/>
        <v>35.175713356584311</v>
      </c>
      <c r="AP133" s="4">
        <f>VLOOKUP(A133,'2021 SPED'!A:AF,32,FALSE)</f>
        <v>33755.227869190858</v>
      </c>
      <c r="AQ133" s="5">
        <f t="shared" si="22"/>
        <v>187472.40358254744</v>
      </c>
      <c r="AR133" s="235">
        <f t="shared" si="23"/>
        <v>3.3852487634244581E-2</v>
      </c>
    </row>
    <row r="134" spans="1:44" x14ac:dyDescent="0.25">
      <c r="A134">
        <v>345</v>
      </c>
      <c r="B134">
        <v>1</v>
      </c>
      <c r="C134" t="s">
        <v>113</v>
      </c>
      <c r="D134">
        <f>VLOOKUP(A134,Sheet10!A:C,3,FALSE)</f>
        <v>5</v>
      </c>
      <c r="E134" s="4">
        <f>VLOOKUP(A134,'Pupil Info'!A:D,4,FALSE)</f>
        <v>1549</v>
      </c>
      <c r="F134" s="4">
        <f>VLOOKUP(A134,'Starting Point 2020'!A:AB,28,FALSE)</f>
        <v>13241049</v>
      </c>
      <c r="G134" s="4">
        <f>VLOOKUP(A134,'2% 2020'!A:AB,28,FALSE)</f>
        <v>13466778</v>
      </c>
      <c r="H134" s="4">
        <f t="shared" si="24"/>
        <v>225729</v>
      </c>
      <c r="I134" s="4">
        <f>VLOOKUP(A134,'2% with VPK 2020'!A:AB,28,FALSE)</f>
        <v>13466778</v>
      </c>
      <c r="J134" s="4">
        <f>VLOOKUP(A134,'Charter School Lease'!A:D,4,FALSE)</f>
        <v>0</v>
      </c>
      <c r="K134" s="4">
        <f>VLOOKUP(A134,'Integration Change'!H:K,4,FALSE)</f>
        <v>0</v>
      </c>
      <c r="L134" s="4">
        <f>VLOOKUP(A134,'Other SPED'!A:D,4,FALSE)</f>
        <v>0</v>
      </c>
      <c r="M134" s="4">
        <f>VLOOKUP(A134,'LTFM Change'!G:J,4,FALSE)</f>
        <v>0</v>
      </c>
      <c r="N134" s="4">
        <f>VLOOKUP(A134,QComp!I:N,6,FALSE)</f>
        <v>-1245.0293544000306</v>
      </c>
      <c r="O134" s="4">
        <f>VLOOKUP(A134,'Breakfast and Lunch'!A:D,4,FALSE)</f>
        <v>0</v>
      </c>
      <c r="P134" s="4">
        <f>VLOOKUP(A134,'Breakfast and Lunch'!A:E,5,FALSE)</f>
        <v>0</v>
      </c>
      <c r="Q134" s="4">
        <f>VLOOKUP(A134,'Integration Change'!A:D,4,FALSE)</f>
        <v>0</v>
      </c>
      <c r="R134" s="4">
        <f>VLOOKUP(A134,'LTFM Change'!A:C,3,FALSE)</f>
        <v>0</v>
      </c>
      <c r="S134" s="4">
        <f>VLOOKUP(A134,QComp!A:D,4,FALSE)</f>
        <v>1245.0293544000306</v>
      </c>
      <c r="T134" s="4">
        <f t="shared" si="25"/>
        <v>0</v>
      </c>
      <c r="U134" s="4">
        <f>VLOOKUP(A134,'2020 SPED'!A:AF,32,FALSE)</f>
        <v>217387.54298768751</v>
      </c>
      <c r="V134" s="4">
        <f t="shared" si="21"/>
        <v>443116.54298768751</v>
      </c>
      <c r="W134" s="235">
        <f t="shared" si="26"/>
        <v>1.7047667446891859E-2</v>
      </c>
      <c r="Y134" s="4">
        <f>VLOOKUP(A134,'Pupil Info'!A:E,5,FALSE)</f>
        <v>1550</v>
      </c>
      <c r="Z134" s="4">
        <f>VLOOKUP(A134,'Starting Point 2021'!A:AB,28,FALSE)</f>
        <v>13310581.75</v>
      </c>
      <c r="AA134" s="4">
        <f>VLOOKUP(A134,'2% 2021'!A:AB,28,FALSE)</f>
        <v>13769115.75</v>
      </c>
      <c r="AB134" s="4">
        <f t="shared" si="27"/>
        <v>458534</v>
      </c>
      <c r="AC134" s="4">
        <f>VLOOKUP(A134,'2% with VPK 2021'!A:AB,28,FALSE)</f>
        <v>13769115.75</v>
      </c>
      <c r="AD134" s="4">
        <f>VLOOKUP(A134,'Charter School Lease'!A:E,5,FALSE)</f>
        <v>0</v>
      </c>
      <c r="AE134" s="4">
        <f>VLOOKUP(A134,'Integration Change'!H:L,5,FALSE)</f>
        <v>0</v>
      </c>
      <c r="AF134" s="4">
        <f>VLOOKUP(A134,'Other SPED'!A:D,4,FALSE)</f>
        <v>0</v>
      </c>
      <c r="AG134" s="4">
        <f>VLOOKUP(A134,QComp!I:R,10,FALSE)</f>
        <v>-1241.634489160002</v>
      </c>
      <c r="AH134" s="4">
        <f>VLOOKUP(A134,'LTFM Change'!G:K,5,FALSE)</f>
        <v>0</v>
      </c>
      <c r="AI134" s="4">
        <f>VLOOKUP(A134,'Breakfast and Lunch'!A:E,5,FALSE)</f>
        <v>0</v>
      </c>
      <c r="AJ134" s="4">
        <f>VLOOKUP(A134,'Breakfast and Lunch'!A:D,4,FALSE)</f>
        <v>0</v>
      </c>
      <c r="AK134" s="4">
        <f>VLOOKUP(A134,'Integration Change'!A:E,5,FALSE)</f>
        <v>0</v>
      </c>
      <c r="AL134" s="4">
        <f>VLOOKUP(A134,'Safe School'!A:D,4,FALSE)</f>
        <v>208.18260890479723</v>
      </c>
      <c r="AM134" s="4">
        <f>VLOOKUP(A134,'LTFM Change'!A:D,4,FALSE)</f>
        <v>0</v>
      </c>
      <c r="AN134" s="4">
        <f>VLOOKUP(A134,QComp!A:E,5,FALSE)</f>
        <v>1241.634489160002</v>
      </c>
      <c r="AO134" s="4">
        <f t="shared" si="28"/>
        <v>208.18260890431702</v>
      </c>
      <c r="AP134" s="4">
        <f>VLOOKUP(A134,'2021 SPED'!A:AF,32,FALSE)</f>
        <v>366068.11483772937</v>
      </c>
      <c r="AQ134" s="5">
        <f t="shared" si="22"/>
        <v>824810.29744663369</v>
      </c>
      <c r="AR134" s="235">
        <f t="shared" si="23"/>
        <v>3.4448832411100291E-2</v>
      </c>
    </row>
    <row r="135" spans="1:44" x14ac:dyDescent="0.25">
      <c r="A135">
        <v>347</v>
      </c>
      <c r="B135">
        <v>1</v>
      </c>
      <c r="C135" t="s">
        <v>114</v>
      </c>
      <c r="D135">
        <f>VLOOKUP(A135,Sheet10!A:C,3,FALSE)</f>
        <v>4</v>
      </c>
      <c r="E135" s="4">
        <f>VLOOKUP(A135,'Pupil Info'!A:D,4,FALSE)</f>
        <v>4181</v>
      </c>
      <c r="F135" s="4">
        <f>VLOOKUP(A135,'Starting Point 2020'!A:AB,28,FALSE)</f>
        <v>43114829.75</v>
      </c>
      <c r="G135" s="4">
        <f>VLOOKUP(A135,'2% 2020'!A:AB,28,FALSE)</f>
        <v>43848281.75</v>
      </c>
      <c r="H135" s="4">
        <f t="shared" si="24"/>
        <v>733452</v>
      </c>
      <c r="I135" s="4">
        <f>VLOOKUP(A135,'2% with VPK 2020'!A:AB,28,FALSE)</f>
        <v>44204616.5</v>
      </c>
      <c r="J135" s="4">
        <f>VLOOKUP(A135,'Charter School Lease'!A:D,4,FALSE)</f>
        <v>0</v>
      </c>
      <c r="K135" s="4">
        <f>VLOOKUP(A135,'Integration Change'!H:K,4,FALSE)</f>
        <v>7119.6720000001369</v>
      </c>
      <c r="L135" s="4">
        <f>VLOOKUP(A135,'Other SPED'!A:D,4,FALSE)</f>
        <v>72132.479999999996</v>
      </c>
      <c r="M135" s="4">
        <f>VLOOKUP(A135,'LTFM Change'!G:J,4,FALSE)</f>
        <v>9379.2211028577294</v>
      </c>
      <c r="N135" s="4">
        <f>VLOOKUP(A135,QComp!I:N,6,FALSE)</f>
        <v>0</v>
      </c>
      <c r="O135" s="4">
        <f>VLOOKUP(A135,'Breakfast and Lunch'!A:D,4,FALSE)</f>
        <v>1813.44</v>
      </c>
      <c r="P135" s="4">
        <f>VLOOKUP(A135,'Breakfast and Lunch'!A:E,5,FALSE)</f>
        <v>4735.2</v>
      </c>
      <c r="Q135" s="4">
        <f>VLOOKUP(A135,'Integration Change'!A:D,4,FALSE)</f>
        <v>3051.2880000000587</v>
      </c>
      <c r="R135" s="4">
        <f>VLOOKUP(A135,'LTFM Change'!A:C,3,FALSE)</f>
        <v>8860.7788971422706</v>
      </c>
      <c r="S135" s="4">
        <f>VLOOKUP(A135,QComp!A:D,4,FALSE)</f>
        <v>0</v>
      </c>
      <c r="T135" s="4">
        <f t="shared" si="25"/>
        <v>463426.82999999821</v>
      </c>
      <c r="U135" s="4">
        <f>VLOOKUP(A135,'2020 SPED'!A:AF,32,FALSE)</f>
        <v>92703.537969878875</v>
      </c>
      <c r="V135" s="4">
        <f t="shared" si="21"/>
        <v>1289582.3679698771</v>
      </c>
      <c r="W135" s="235">
        <f t="shared" si="26"/>
        <v>1.7011594485073896E-2</v>
      </c>
      <c r="Y135" s="4">
        <f>VLOOKUP(A135,'Pupil Info'!A:E,5,FALSE)</f>
        <v>4181</v>
      </c>
      <c r="Z135" s="4">
        <f>VLOOKUP(A135,'Starting Point 2021'!A:AB,28,FALSE)</f>
        <v>43330162.75</v>
      </c>
      <c r="AA135" s="4">
        <f>VLOOKUP(A135,'2% 2021'!A:AB,28,FALSE)</f>
        <v>44818031.75</v>
      </c>
      <c r="AB135" s="4">
        <f t="shared" si="27"/>
        <v>1487869</v>
      </c>
      <c r="AC135" s="4">
        <f>VLOOKUP(A135,'2% with VPK 2021'!A:AB,28,FALSE)</f>
        <v>45331091.25</v>
      </c>
      <c r="AD135" s="4">
        <f>VLOOKUP(A135,'Charter School Lease'!A:E,5,FALSE)</f>
        <v>0</v>
      </c>
      <c r="AE135" s="4">
        <f>VLOOKUP(A135,'Integration Change'!H:L,5,FALSE)</f>
        <v>7469.5958399999654</v>
      </c>
      <c r="AF135" s="4">
        <f>VLOOKUP(A135,'Other SPED'!A:D,4,FALSE)</f>
        <v>72132.479999999996</v>
      </c>
      <c r="AG135" s="4">
        <f>VLOOKUP(A135,QComp!I:R,10,FALSE)</f>
        <v>0</v>
      </c>
      <c r="AH135" s="4">
        <f>VLOOKUP(A135,'LTFM Change'!G:K,5,FALSE)</f>
        <v>9564.7023566527059</v>
      </c>
      <c r="AI135" s="4">
        <f>VLOOKUP(A135,'Breakfast and Lunch'!A:E,5,FALSE)</f>
        <v>4735.2</v>
      </c>
      <c r="AJ135" s="4">
        <f>VLOOKUP(A135,'Breakfast and Lunch'!A:D,4,FALSE)</f>
        <v>1813.44</v>
      </c>
      <c r="AK135" s="4">
        <f>VLOOKUP(A135,'Integration Change'!A:E,5,FALSE)</f>
        <v>3201.2553600000101</v>
      </c>
      <c r="AL135" s="4">
        <f>VLOOKUP(A135,'Safe School'!A:D,4,FALSE)</f>
        <v>-1412.4641147544025</v>
      </c>
      <c r="AM135" s="4">
        <f>VLOOKUP(A135,'LTFM Change'!A:D,4,FALSE)</f>
        <v>8675.2976433472941</v>
      </c>
      <c r="AN135" s="4">
        <f>VLOOKUP(A135,QComp!A:E,5,FALSE)</f>
        <v>0</v>
      </c>
      <c r="AO135" s="4">
        <f t="shared" si="28"/>
        <v>619239.00708524138</v>
      </c>
      <c r="AP135" s="4">
        <f>VLOOKUP(A135,'2021 SPED'!A:AF,32,FALSE)</f>
        <v>228316.4921886893</v>
      </c>
      <c r="AQ135" s="5">
        <f t="shared" si="22"/>
        <v>2335424.4992739307</v>
      </c>
      <c r="AR135" s="235">
        <f t="shared" si="23"/>
        <v>3.4337950876955799E-2</v>
      </c>
    </row>
    <row r="136" spans="1:44" x14ac:dyDescent="0.25">
      <c r="A136">
        <v>356</v>
      </c>
      <c r="B136">
        <v>1</v>
      </c>
      <c r="C136" t="s">
        <v>115</v>
      </c>
      <c r="D136">
        <f>VLOOKUP(A136,Sheet10!A:C,3,FALSE)</f>
        <v>6</v>
      </c>
      <c r="E136" s="4">
        <f>VLOOKUP(A136,'Pupil Info'!A:D,4,FALSE)</f>
        <v>163</v>
      </c>
      <c r="F136" s="4">
        <f>VLOOKUP(A136,'Starting Point 2020'!A:AB,28,FALSE)</f>
        <v>2363257.59</v>
      </c>
      <c r="G136" s="4">
        <f>VLOOKUP(A136,'2% 2020'!A:AB,28,FALSE)</f>
        <v>2389302.59</v>
      </c>
      <c r="H136" s="4">
        <f t="shared" si="24"/>
        <v>26045</v>
      </c>
      <c r="I136" s="4">
        <f>VLOOKUP(A136,'2% with VPK 2020'!A:AB,28,FALSE)</f>
        <v>2389302.59</v>
      </c>
      <c r="J136" s="4">
        <f>VLOOKUP(A136,'Charter School Lease'!A:D,4,FALSE)</f>
        <v>0</v>
      </c>
      <c r="K136" s="4">
        <f>VLOOKUP(A136,'Integration Change'!H:K,4,FALSE)</f>
        <v>0</v>
      </c>
      <c r="L136" s="4">
        <f>VLOOKUP(A136,'Other SPED'!A:D,4,FALSE)</f>
        <v>0</v>
      </c>
      <c r="M136" s="4">
        <f>VLOOKUP(A136,'LTFM Change'!G:J,4,FALSE)</f>
        <v>0</v>
      </c>
      <c r="N136" s="4">
        <f>VLOOKUP(A136,QComp!I:N,6,FALSE)</f>
        <v>0</v>
      </c>
      <c r="O136" s="4">
        <f>VLOOKUP(A136,'Breakfast and Lunch'!A:D,4,FALSE)</f>
        <v>0</v>
      </c>
      <c r="P136" s="4">
        <f>VLOOKUP(A136,'Breakfast and Lunch'!A:E,5,FALSE)</f>
        <v>0</v>
      </c>
      <c r="Q136" s="4">
        <f>VLOOKUP(A136,'Integration Change'!A:D,4,FALSE)</f>
        <v>0</v>
      </c>
      <c r="R136" s="4">
        <f>VLOOKUP(A136,'LTFM Change'!A:C,3,FALSE)</f>
        <v>0</v>
      </c>
      <c r="S136" s="4">
        <f>VLOOKUP(A136,QComp!A:D,4,FALSE)</f>
        <v>0</v>
      </c>
      <c r="T136" s="4">
        <f t="shared" si="25"/>
        <v>0</v>
      </c>
      <c r="U136" s="4">
        <f>VLOOKUP(A136,'2020 SPED'!A:AF,32,FALSE)</f>
        <v>4160.3755110205966</v>
      </c>
      <c r="V136" s="4">
        <f t="shared" si="21"/>
        <v>30205.375511020597</v>
      </c>
      <c r="W136" s="235">
        <f t="shared" si="26"/>
        <v>1.1020804549706324E-2</v>
      </c>
      <c r="Y136" s="4">
        <f>VLOOKUP(A136,'Pupil Info'!A:E,5,FALSE)</f>
        <v>174</v>
      </c>
      <c r="Z136" s="4">
        <f>VLOOKUP(A136,'Starting Point 2021'!A:AB,28,FALSE)</f>
        <v>2527820.59</v>
      </c>
      <c r="AA136" s="4">
        <f>VLOOKUP(A136,'2% 2021'!A:AB,28,FALSE)</f>
        <v>2583968.59</v>
      </c>
      <c r="AB136" s="4">
        <f t="shared" si="27"/>
        <v>56148</v>
      </c>
      <c r="AC136" s="4">
        <f>VLOOKUP(A136,'2% with VPK 2021'!A:AB,28,FALSE)</f>
        <v>2583968.59</v>
      </c>
      <c r="AD136" s="4">
        <f>VLOOKUP(A136,'Charter School Lease'!A:E,5,FALSE)</f>
        <v>0</v>
      </c>
      <c r="AE136" s="4">
        <f>VLOOKUP(A136,'Integration Change'!H:L,5,FALSE)</f>
        <v>0</v>
      </c>
      <c r="AF136" s="4">
        <f>VLOOKUP(A136,'Other SPED'!A:D,4,FALSE)</f>
        <v>0</v>
      </c>
      <c r="AG136" s="4">
        <f>VLOOKUP(A136,QComp!I:R,10,FALSE)</f>
        <v>0</v>
      </c>
      <c r="AH136" s="4">
        <f>VLOOKUP(A136,'LTFM Change'!G:K,5,FALSE)</f>
        <v>0</v>
      </c>
      <c r="AI136" s="4">
        <f>VLOOKUP(A136,'Breakfast and Lunch'!A:E,5,FALSE)</f>
        <v>0</v>
      </c>
      <c r="AJ136" s="4">
        <f>VLOOKUP(A136,'Breakfast and Lunch'!A:D,4,FALSE)</f>
        <v>0</v>
      </c>
      <c r="AK136" s="4">
        <f>VLOOKUP(A136,'Integration Change'!A:E,5,FALSE)</f>
        <v>0</v>
      </c>
      <c r="AL136" s="4">
        <f>VLOOKUP(A136,'Safe School'!A:D,4,FALSE)</f>
        <v>36.944439517983483</v>
      </c>
      <c r="AM136" s="4">
        <f>VLOOKUP(A136,'LTFM Change'!A:D,4,FALSE)</f>
        <v>0</v>
      </c>
      <c r="AN136" s="4">
        <f>VLOOKUP(A136,QComp!A:E,5,FALSE)</f>
        <v>0</v>
      </c>
      <c r="AO136" s="4">
        <f t="shared" si="28"/>
        <v>36.944439517799765</v>
      </c>
      <c r="AP136" s="4">
        <f>VLOOKUP(A136,'2021 SPED'!A:AF,32,FALSE)</f>
        <v>10681.310640471755</v>
      </c>
      <c r="AQ136" s="5">
        <f t="shared" si="22"/>
        <v>66866.255079989554</v>
      </c>
      <c r="AR136" s="235">
        <f t="shared" si="23"/>
        <v>2.2212019406013306E-2</v>
      </c>
    </row>
    <row r="137" spans="1:44" x14ac:dyDescent="0.25">
      <c r="A137">
        <v>361</v>
      </c>
      <c r="B137">
        <v>1</v>
      </c>
      <c r="C137" t="s">
        <v>116</v>
      </c>
      <c r="D137">
        <f>VLOOKUP(A137,Sheet10!A:C,3,FALSE)</f>
        <v>5</v>
      </c>
      <c r="E137" s="4">
        <f>VLOOKUP(A137,'Pupil Info'!A:D,4,FALSE)</f>
        <v>979</v>
      </c>
      <c r="F137" s="4">
        <f>VLOOKUP(A137,'Starting Point 2020'!A:AB,28,FALSE)</f>
        <v>9417186.25</v>
      </c>
      <c r="G137" s="4">
        <f>VLOOKUP(A137,'2% 2020'!A:AB,28,FALSE)</f>
        <v>9570241.25</v>
      </c>
      <c r="H137" s="4">
        <f t="shared" si="24"/>
        <v>153055</v>
      </c>
      <c r="I137" s="4">
        <f>VLOOKUP(A137,'2% with VPK 2020'!A:AB,28,FALSE)</f>
        <v>9570241.25</v>
      </c>
      <c r="J137" s="4">
        <f>VLOOKUP(A137,'Charter School Lease'!A:D,4,FALSE)</f>
        <v>0</v>
      </c>
      <c r="K137" s="4">
        <f>VLOOKUP(A137,'Integration Change'!H:K,4,FALSE)</f>
        <v>0</v>
      </c>
      <c r="L137" s="4">
        <f>VLOOKUP(A137,'Other SPED'!A:D,4,FALSE)</f>
        <v>0</v>
      </c>
      <c r="M137" s="4">
        <f>VLOOKUP(A137,'LTFM Change'!G:J,4,FALSE)</f>
        <v>0</v>
      </c>
      <c r="N137" s="4">
        <f>VLOOKUP(A137,QComp!I:N,6,FALSE)</f>
        <v>-808.94902140001068</v>
      </c>
      <c r="O137" s="4">
        <f>VLOOKUP(A137,'Breakfast and Lunch'!A:D,4,FALSE)</f>
        <v>0</v>
      </c>
      <c r="P137" s="4">
        <f>VLOOKUP(A137,'Breakfast and Lunch'!A:E,5,FALSE)</f>
        <v>0</v>
      </c>
      <c r="Q137" s="4">
        <f>VLOOKUP(A137,'Integration Change'!A:D,4,FALSE)</f>
        <v>0</v>
      </c>
      <c r="R137" s="4">
        <f>VLOOKUP(A137,'LTFM Change'!A:C,3,FALSE)</f>
        <v>0</v>
      </c>
      <c r="S137" s="4">
        <f>VLOOKUP(A137,QComp!A:D,4,FALSE)</f>
        <v>808.94902140001068</v>
      </c>
      <c r="T137" s="4">
        <f t="shared" si="25"/>
        <v>0</v>
      </c>
      <c r="U137" s="4">
        <f>VLOOKUP(A137,'2020 SPED'!A:AF,32,FALSE)</f>
        <v>24326.956035923446</v>
      </c>
      <c r="V137" s="4">
        <f t="shared" si="21"/>
        <v>177381.95603592345</v>
      </c>
      <c r="W137" s="235">
        <f t="shared" si="26"/>
        <v>1.6252731541759619E-2</v>
      </c>
      <c r="Y137" s="4">
        <f>VLOOKUP(A137,'Pupil Info'!A:E,5,FALSE)</f>
        <v>950</v>
      </c>
      <c r="Z137" s="4">
        <f>VLOOKUP(A137,'Starting Point 2021'!A:AB,28,FALSE)</f>
        <v>9192212.5</v>
      </c>
      <c r="AA137" s="4">
        <f>VLOOKUP(A137,'2% 2021'!A:AB,28,FALSE)</f>
        <v>9493592.5</v>
      </c>
      <c r="AB137" s="4">
        <f t="shared" si="27"/>
        <v>301380</v>
      </c>
      <c r="AC137" s="4">
        <f>VLOOKUP(A137,'2% with VPK 2021'!A:AB,28,FALSE)</f>
        <v>9493592.5</v>
      </c>
      <c r="AD137" s="4">
        <f>VLOOKUP(A137,'Charter School Lease'!A:E,5,FALSE)</f>
        <v>0</v>
      </c>
      <c r="AE137" s="4">
        <f>VLOOKUP(A137,'Integration Change'!H:L,5,FALSE)</f>
        <v>0</v>
      </c>
      <c r="AF137" s="4">
        <f>VLOOKUP(A137,'Other SPED'!A:D,4,FALSE)</f>
        <v>0</v>
      </c>
      <c r="AG137" s="4">
        <f>VLOOKUP(A137,QComp!I:R,10,FALSE)</f>
        <v>-786.65500382875325</v>
      </c>
      <c r="AH137" s="4">
        <f>VLOOKUP(A137,'LTFM Change'!G:K,5,FALSE)</f>
        <v>0</v>
      </c>
      <c r="AI137" s="4">
        <f>VLOOKUP(A137,'Breakfast and Lunch'!A:E,5,FALSE)</f>
        <v>0</v>
      </c>
      <c r="AJ137" s="4">
        <f>VLOOKUP(A137,'Breakfast and Lunch'!A:D,4,FALSE)</f>
        <v>0</v>
      </c>
      <c r="AK137" s="4">
        <f>VLOOKUP(A137,'Integration Change'!A:E,5,FALSE)</f>
        <v>0</v>
      </c>
      <c r="AL137" s="4">
        <f>VLOOKUP(A137,'Safe School'!A:D,4,FALSE)</f>
        <v>115.42707613786479</v>
      </c>
      <c r="AM137" s="4">
        <f>VLOOKUP(A137,'LTFM Change'!A:D,4,FALSE)</f>
        <v>0</v>
      </c>
      <c r="AN137" s="4">
        <f>VLOOKUP(A137,QComp!A:E,5,FALSE)</f>
        <v>786.65500382875325</v>
      </c>
      <c r="AO137" s="4">
        <f t="shared" si="28"/>
        <v>115.427076138556</v>
      </c>
      <c r="AP137" s="4">
        <f>VLOOKUP(A137,'2021 SPED'!A:AF,32,FALSE)</f>
        <v>60993.662743375404</v>
      </c>
      <c r="AQ137" s="5">
        <f t="shared" si="22"/>
        <v>362489.08981951396</v>
      </c>
      <c r="AR137" s="235">
        <f t="shared" si="23"/>
        <v>3.2786448311546319E-2</v>
      </c>
    </row>
    <row r="138" spans="1:44" x14ac:dyDescent="0.25">
      <c r="A138">
        <v>362</v>
      </c>
      <c r="B138">
        <v>1</v>
      </c>
      <c r="C138" t="s">
        <v>117</v>
      </c>
      <c r="D138">
        <f>VLOOKUP(A138,Sheet10!A:C,3,FALSE)</f>
        <v>6</v>
      </c>
      <c r="E138" s="4">
        <f>VLOOKUP(A138,'Pupil Info'!A:D,4,FALSE)</f>
        <v>335</v>
      </c>
      <c r="F138" s="4">
        <f>VLOOKUP(A138,'Starting Point 2020'!A:AB,28,FALSE)</f>
        <v>3727811</v>
      </c>
      <c r="G138" s="4">
        <f>VLOOKUP(A138,'2% 2020'!A:AB,28,FALSE)</f>
        <v>3796002</v>
      </c>
      <c r="H138" s="4">
        <f t="shared" si="24"/>
        <v>68191</v>
      </c>
      <c r="I138" s="4">
        <f>VLOOKUP(A138,'2% with VPK 2020'!A:AB,28,FALSE)</f>
        <v>3796002</v>
      </c>
      <c r="J138" s="4">
        <f>VLOOKUP(A138,'Charter School Lease'!A:D,4,FALSE)</f>
        <v>0</v>
      </c>
      <c r="K138" s="4">
        <f>VLOOKUP(A138,'Integration Change'!H:K,4,FALSE)</f>
        <v>0</v>
      </c>
      <c r="L138" s="4">
        <f>VLOOKUP(A138,'Other SPED'!A:D,4,FALSE)</f>
        <v>0</v>
      </c>
      <c r="M138" s="4">
        <f>VLOOKUP(A138,'LTFM Change'!G:J,4,FALSE)</f>
        <v>0</v>
      </c>
      <c r="N138" s="4">
        <f>VLOOKUP(A138,QComp!I:N,6,FALSE)</f>
        <v>0</v>
      </c>
      <c r="O138" s="4">
        <f>VLOOKUP(A138,'Breakfast and Lunch'!A:D,4,FALSE)</f>
        <v>0</v>
      </c>
      <c r="P138" s="4">
        <f>VLOOKUP(A138,'Breakfast and Lunch'!A:E,5,FALSE)</f>
        <v>0</v>
      </c>
      <c r="Q138" s="4">
        <f>VLOOKUP(A138,'Integration Change'!A:D,4,FALSE)</f>
        <v>0</v>
      </c>
      <c r="R138" s="4">
        <f>VLOOKUP(A138,'LTFM Change'!A:C,3,FALSE)</f>
        <v>0</v>
      </c>
      <c r="S138" s="4">
        <f>VLOOKUP(A138,QComp!A:D,4,FALSE)</f>
        <v>0</v>
      </c>
      <c r="T138" s="4">
        <f t="shared" si="25"/>
        <v>0</v>
      </c>
      <c r="U138" s="4">
        <f>VLOOKUP(A138,'2020 SPED'!A:AF,32,FALSE)</f>
        <v>114.80294683872489</v>
      </c>
      <c r="V138" s="4">
        <f t="shared" si="21"/>
        <v>68305.802946838725</v>
      </c>
      <c r="W138" s="235">
        <f t="shared" si="26"/>
        <v>1.8292504636098772E-2</v>
      </c>
      <c r="Y138" s="4">
        <f>VLOOKUP(A138,'Pupil Info'!A:E,5,FALSE)</f>
        <v>320</v>
      </c>
      <c r="Z138" s="4">
        <f>VLOOKUP(A138,'Starting Point 2021'!A:AB,28,FALSE)</f>
        <v>3597240.75</v>
      </c>
      <c r="AA138" s="4">
        <f>VLOOKUP(A138,'2% 2021'!A:AB,28,FALSE)</f>
        <v>3732012.75</v>
      </c>
      <c r="AB138" s="4">
        <f t="shared" si="27"/>
        <v>134772</v>
      </c>
      <c r="AC138" s="4">
        <f>VLOOKUP(A138,'2% with VPK 2021'!A:AB,28,FALSE)</f>
        <v>3732012.75</v>
      </c>
      <c r="AD138" s="4">
        <f>VLOOKUP(A138,'Charter School Lease'!A:E,5,FALSE)</f>
        <v>0</v>
      </c>
      <c r="AE138" s="4">
        <f>VLOOKUP(A138,'Integration Change'!H:L,5,FALSE)</f>
        <v>0</v>
      </c>
      <c r="AF138" s="4">
        <f>VLOOKUP(A138,'Other SPED'!A:D,4,FALSE)</f>
        <v>0</v>
      </c>
      <c r="AG138" s="4">
        <f>VLOOKUP(A138,QComp!I:R,10,FALSE)</f>
        <v>0</v>
      </c>
      <c r="AH138" s="4">
        <f>VLOOKUP(A138,'LTFM Change'!G:K,5,FALSE)</f>
        <v>0</v>
      </c>
      <c r="AI138" s="4">
        <f>VLOOKUP(A138,'Breakfast and Lunch'!A:E,5,FALSE)</f>
        <v>0</v>
      </c>
      <c r="AJ138" s="4">
        <f>VLOOKUP(A138,'Breakfast and Lunch'!A:D,4,FALSE)</f>
        <v>0</v>
      </c>
      <c r="AK138" s="4">
        <f>VLOOKUP(A138,'Integration Change'!A:E,5,FALSE)</f>
        <v>0</v>
      </c>
      <c r="AL138" s="4">
        <f>VLOOKUP(A138,'Safe School'!A:D,4,FALSE)</f>
        <v>25.520006793616631</v>
      </c>
      <c r="AM138" s="4">
        <f>VLOOKUP(A138,'LTFM Change'!A:D,4,FALSE)</f>
        <v>0</v>
      </c>
      <c r="AN138" s="4">
        <f>VLOOKUP(A138,QComp!A:E,5,FALSE)</f>
        <v>0</v>
      </c>
      <c r="AO138" s="4">
        <f t="shared" si="28"/>
        <v>25.520006793551147</v>
      </c>
      <c r="AP138" s="4">
        <f>VLOOKUP(A138,'2021 SPED'!A:AF,32,FALSE)</f>
        <v>2928.5828258495894</v>
      </c>
      <c r="AQ138" s="5">
        <f t="shared" si="22"/>
        <v>137726.10283264314</v>
      </c>
      <c r="AR138" s="235">
        <f t="shared" si="23"/>
        <v>3.7465382321158237E-2</v>
      </c>
    </row>
    <row r="139" spans="1:44" x14ac:dyDescent="0.25">
      <c r="A139">
        <v>363</v>
      </c>
      <c r="B139">
        <v>1</v>
      </c>
      <c r="C139" t="s">
        <v>118</v>
      </c>
      <c r="D139">
        <f>VLOOKUP(A139,Sheet10!A:C,3,FALSE)</f>
        <v>6</v>
      </c>
      <c r="E139" s="4">
        <f>VLOOKUP(A139,'Pupil Info'!A:D,4,FALSE)</f>
        <v>235</v>
      </c>
      <c r="F139" s="4">
        <f>VLOOKUP(A139,'Starting Point 2020'!A:AB,28,FALSE)</f>
        <v>3615453.9786243457</v>
      </c>
      <c r="G139" s="4">
        <f>VLOOKUP(A139,'2% 2020'!A:AB,28,FALSE)</f>
        <v>3683321.9786243457</v>
      </c>
      <c r="H139" s="4">
        <f t="shared" si="24"/>
        <v>67868</v>
      </c>
      <c r="I139" s="4">
        <f>VLOOKUP(A139,'2% with VPK 2020'!A:AB,28,FALSE)</f>
        <v>3715211.3996924884</v>
      </c>
      <c r="J139" s="4">
        <f>VLOOKUP(A139,'Charter School Lease'!A:D,4,FALSE)</f>
        <v>0</v>
      </c>
      <c r="K139" s="4">
        <f>VLOOKUP(A139,'Integration Change'!H:K,4,FALSE)</f>
        <v>262.75872000000163</v>
      </c>
      <c r="L139" s="4">
        <f>VLOOKUP(A139,'Other SPED'!A:D,4,FALSE)</f>
        <v>10074.08</v>
      </c>
      <c r="M139" s="4">
        <f>VLOOKUP(A139,'LTFM Change'!G:J,4,FALSE)</f>
        <v>885.30942577582027</v>
      </c>
      <c r="N139" s="4">
        <f>VLOOKUP(A139,QComp!I:N,6,FALSE)</f>
        <v>0</v>
      </c>
      <c r="O139" s="4">
        <f>VLOOKUP(A139,'Breakfast and Lunch'!A:D,4,FALSE)</f>
        <v>204.01</v>
      </c>
      <c r="P139" s="4">
        <f>VLOOKUP(A139,'Breakfast and Lunch'!A:E,5,FALSE)</f>
        <v>532.71</v>
      </c>
      <c r="Q139" s="4">
        <f>VLOOKUP(A139,'Integration Change'!A:D,4,FALSE)</f>
        <v>112.61088000000109</v>
      </c>
      <c r="R139" s="4">
        <f>VLOOKUP(A139,'LTFM Change'!A:C,3,FALSE)</f>
        <v>1166.6905742241652</v>
      </c>
      <c r="S139" s="4">
        <f>VLOOKUP(A139,QComp!A:D,4,FALSE)</f>
        <v>0</v>
      </c>
      <c r="T139" s="4">
        <f t="shared" si="25"/>
        <v>45127.590668142308</v>
      </c>
      <c r="U139" s="4">
        <f>VLOOKUP(A139,'2020 SPED'!A:AF,32,FALSE)</f>
        <v>720.3234635394183</v>
      </c>
      <c r="V139" s="4">
        <f t="shared" si="21"/>
        <v>113715.91413168173</v>
      </c>
      <c r="W139" s="235">
        <f t="shared" si="26"/>
        <v>1.8771639855259141E-2</v>
      </c>
      <c r="Y139" s="4">
        <f>VLOOKUP(A139,'Pupil Info'!A:E,5,FALSE)</f>
        <v>229</v>
      </c>
      <c r="Z139" s="4">
        <f>VLOOKUP(A139,'Starting Point 2021'!A:AB,28,FALSE)</f>
        <v>3526104.0123026944</v>
      </c>
      <c r="AA139" s="4">
        <f>VLOOKUP(A139,'2% 2021'!A:AB,28,FALSE)</f>
        <v>3658432.8283026945</v>
      </c>
      <c r="AB139" s="4">
        <f t="shared" si="27"/>
        <v>132328.81600000011</v>
      </c>
      <c r="AC139" s="4">
        <f>VLOOKUP(A139,'2% with VPK 2021'!A:AB,28,FALSE)</f>
        <v>3720938.7994113076</v>
      </c>
      <c r="AD139" s="4">
        <f>VLOOKUP(A139,'Charter School Lease'!A:E,5,FALSE)</f>
        <v>0</v>
      </c>
      <c r="AE139" s="4">
        <f>VLOOKUP(A139,'Integration Change'!H:L,5,FALSE)</f>
        <v>266.8041600000015</v>
      </c>
      <c r="AF139" s="4">
        <f>VLOOKUP(A139,'Other SPED'!A:D,4,FALSE)</f>
        <v>10074.08</v>
      </c>
      <c r="AG139" s="4">
        <f>VLOOKUP(A139,QComp!I:R,10,FALSE)</f>
        <v>0</v>
      </c>
      <c r="AH139" s="4">
        <f>VLOOKUP(A139,'LTFM Change'!G:K,5,FALSE)</f>
        <v>978.79708264960209</v>
      </c>
      <c r="AI139" s="4">
        <f>VLOOKUP(A139,'Breakfast and Lunch'!A:E,5,FALSE)</f>
        <v>532.71</v>
      </c>
      <c r="AJ139" s="4">
        <f>VLOOKUP(A139,'Breakfast and Lunch'!A:D,4,FALSE)</f>
        <v>204.01</v>
      </c>
      <c r="AK139" s="4">
        <f>VLOOKUP(A139,'Integration Change'!A:E,5,FALSE)</f>
        <v>114.34464000000025</v>
      </c>
      <c r="AL139" s="4">
        <f>VLOOKUP(A139,'Safe School'!A:D,4,FALSE)</f>
        <v>-447.26548085147624</v>
      </c>
      <c r="AM139" s="4">
        <f>VLOOKUP(A139,'LTFM Change'!A:D,4,FALSE)</f>
        <v>1073.2029173503979</v>
      </c>
      <c r="AN139" s="4">
        <f>VLOOKUP(A139,QComp!A:E,5,FALSE)</f>
        <v>0</v>
      </c>
      <c r="AO139" s="4">
        <f t="shared" si="28"/>
        <v>75302.654427761212</v>
      </c>
      <c r="AP139" s="4">
        <f>VLOOKUP(A139,'2021 SPED'!A:AF,32,FALSE)</f>
        <v>-5587.1215444281697</v>
      </c>
      <c r="AQ139" s="5">
        <f t="shared" si="22"/>
        <v>202044.34888333315</v>
      </c>
      <c r="AR139" s="235">
        <f t="shared" si="23"/>
        <v>3.7528335958979218E-2</v>
      </c>
    </row>
    <row r="140" spans="1:44" x14ac:dyDescent="0.25">
      <c r="A140">
        <v>378</v>
      </c>
      <c r="B140">
        <v>1</v>
      </c>
      <c r="C140" t="s">
        <v>119</v>
      </c>
      <c r="D140">
        <f>VLOOKUP(A140,Sheet10!A:C,3,FALSE)</f>
        <v>6</v>
      </c>
      <c r="E140" s="4">
        <f>VLOOKUP(A140,'Pupil Info'!A:D,4,FALSE)</f>
        <v>565</v>
      </c>
      <c r="F140" s="4">
        <f>VLOOKUP(A140,'Starting Point 2020'!A:AB,28,FALSE)</f>
        <v>5355831.25</v>
      </c>
      <c r="G140" s="4">
        <f>VLOOKUP(A140,'2% 2020'!A:AB,28,FALSE)</f>
        <v>5442809.25</v>
      </c>
      <c r="H140" s="4">
        <f t="shared" si="24"/>
        <v>86978</v>
      </c>
      <c r="I140" s="4">
        <f>VLOOKUP(A140,'2% with VPK 2020'!A:AB,28,FALSE)</f>
        <v>5442809.25</v>
      </c>
      <c r="J140" s="4">
        <f>VLOOKUP(A140,'Charter School Lease'!A:D,4,FALSE)</f>
        <v>0</v>
      </c>
      <c r="K140" s="4">
        <f>VLOOKUP(A140,'Integration Change'!H:K,4,FALSE)</f>
        <v>0</v>
      </c>
      <c r="L140" s="4">
        <f>VLOOKUP(A140,'Other SPED'!A:D,4,FALSE)</f>
        <v>0</v>
      </c>
      <c r="M140" s="4">
        <f>VLOOKUP(A140,'LTFM Change'!G:J,4,FALSE)</f>
        <v>0</v>
      </c>
      <c r="N140" s="4">
        <f>VLOOKUP(A140,QComp!I:N,6,FALSE)</f>
        <v>0</v>
      </c>
      <c r="O140" s="4">
        <f>VLOOKUP(A140,'Breakfast and Lunch'!A:D,4,FALSE)</f>
        <v>0</v>
      </c>
      <c r="P140" s="4">
        <f>VLOOKUP(A140,'Breakfast and Lunch'!A:E,5,FALSE)</f>
        <v>0</v>
      </c>
      <c r="Q140" s="4">
        <f>VLOOKUP(A140,'Integration Change'!A:D,4,FALSE)</f>
        <v>0</v>
      </c>
      <c r="R140" s="4">
        <f>VLOOKUP(A140,'LTFM Change'!A:C,3,FALSE)</f>
        <v>0</v>
      </c>
      <c r="S140" s="4">
        <f>VLOOKUP(A140,QComp!A:D,4,FALSE)</f>
        <v>0</v>
      </c>
      <c r="T140" s="4">
        <f t="shared" si="25"/>
        <v>0</v>
      </c>
      <c r="U140" s="4">
        <f>VLOOKUP(A140,'2020 SPED'!A:AF,32,FALSE)</f>
        <v>12000.205928065581</v>
      </c>
      <c r="V140" s="4">
        <f t="shared" si="21"/>
        <v>98978.205928065581</v>
      </c>
      <c r="W140" s="235">
        <f t="shared" si="26"/>
        <v>1.6239869394690132E-2</v>
      </c>
      <c r="Y140" s="4">
        <f>VLOOKUP(A140,'Pupil Info'!A:E,5,FALSE)</f>
        <v>549</v>
      </c>
      <c r="Z140" s="4">
        <f>VLOOKUP(A140,'Starting Point 2021'!A:AB,28,FALSE)</f>
        <v>5255294</v>
      </c>
      <c r="AA140" s="4">
        <f>VLOOKUP(A140,'2% 2021'!A:AB,28,FALSE)</f>
        <v>5427830</v>
      </c>
      <c r="AB140" s="4">
        <f t="shared" si="27"/>
        <v>172536</v>
      </c>
      <c r="AC140" s="4">
        <f>VLOOKUP(A140,'2% with VPK 2021'!A:AB,28,FALSE)</f>
        <v>5427830</v>
      </c>
      <c r="AD140" s="4">
        <f>VLOOKUP(A140,'Charter School Lease'!A:E,5,FALSE)</f>
        <v>0</v>
      </c>
      <c r="AE140" s="4">
        <f>VLOOKUP(A140,'Integration Change'!H:L,5,FALSE)</f>
        <v>0</v>
      </c>
      <c r="AF140" s="4">
        <f>VLOOKUP(A140,'Other SPED'!A:D,4,FALSE)</f>
        <v>0</v>
      </c>
      <c r="AG140" s="4">
        <f>VLOOKUP(A140,QComp!I:R,10,FALSE)</f>
        <v>0</v>
      </c>
      <c r="AH140" s="4">
        <f>VLOOKUP(A140,'LTFM Change'!G:K,5,FALSE)</f>
        <v>0</v>
      </c>
      <c r="AI140" s="4">
        <f>VLOOKUP(A140,'Breakfast and Lunch'!A:E,5,FALSE)</f>
        <v>0</v>
      </c>
      <c r="AJ140" s="4">
        <f>VLOOKUP(A140,'Breakfast and Lunch'!A:D,4,FALSE)</f>
        <v>0</v>
      </c>
      <c r="AK140" s="4">
        <f>VLOOKUP(A140,'Integration Change'!A:E,5,FALSE)</f>
        <v>0</v>
      </c>
      <c r="AL140" s="4">
        <f>VLOOKUP(A140,'Safe School'!A:D,4,FALSE)</f>
        <v>65.097149863984669</v>
      </c>
      <c r="AM140" s="4">
        <f>VLOOKUP(A140,'LTFM Change'!A:D,4,FALSE)</f>
        <v>0</v>
      </c>
      <c r="AN140" s="4">
        <f>VLOOKUP(A140,QComp!A:E,5,FALSE)</f>
        <v>0</v>
      </c>
      <c r="AO140" s="4">
        <f t="shared" si="28"/>
        <v>65.097149863839149</v>
      </c>
      <c r="AP140" s="4">
        <f>VLOOKUP(A140,'2021 SPED'!A:AF,32,FALSE)</f>
        <v>31533.039337054943</v>
      </c>
      <c r="AQ140" s="5">
        <f t="shared" si="22"/>
        <v>204134.13648691878</v>
      </c>
      <c r="AR140" s="235">
        <f t="shared" si="23"/>
        <v>3.2830893951889276E-2</v>
      </c>
    </row>
    <row r="141" spans="1:44" x14ac:dyDescent="0.25">
      <c r="A141">
        <v>381</v>
      </c>
      <c r="B141">
        <v>1</v>
      </c>
      <c r="C141" t="s">
        <v>120</v>
      </c>
      <c r="D141">
        <f>VLOOKUP(A141,Sheet10!A:C,3,FALSE)</f>
        <v>5</v>
      </c>
      <c r="E141" s="4">
        <f>VLOOKUP(A141,'Pupil Info'!A:D,4,FALSE)</f>
        <v>1374</v>
      </c>
      <c r="F141" s="4">
        <f>VLOOKUP(A141,'Starting Point 2020'!A:AB,28,FALSE)</f>
        <v>13150147.75</v>
      </c>
      <c r="G141" s="4">
        <f>VLOOKUP(A141,'2% 2020'!A:AB,28,FALSE)</f>
        <v>13375629.75</v>
      </c>
      <c r="H141" s="4">
        <f t="shared" si="24"/>
        <v>225482</v>
      </c>
      <c r="I141" s="4">
        <f>VLOOKUP(A141,'2% with VPK 2020'!A:AB,28,FALSE)</f>
        <v>13375629.75</v>
      </c>
      <c r="J141" s="4">
        <f>VLOOKUP(A141,'Charter School Lease'!A:D,4,FALSE)</f>
        <v>0</v>
      </c>
      <c r="K141" s="4">
        <f>VLOOKUP(A141,'Integration Change'!H:K,4,FALSE)</f>
        <v>0</v>
      </c>
      <c r="L141" s="4">
        <f>VLOOKUP(A141,'Other SPED'!A:D,4,FALSE)</f>
        <v>0</v>
      </c>
      <c r="M141" s="4">
        <f>VLOOKUP(A141,'LTFM Change'!G:J,4,FALSE)</f>
        <v>0</v>
      </c>
      <c r="N141" s="4">
        <f>VLOOKUP(A141,QComp!I:N,6,FALSE)</f>
        <v>-1113.0050334000262</v>
      </c>
      <c r="O141" s="4">
        <f>VLOOKUP(A141,'Breakfast and Lunch'!A:D,4,FALSE)</f>
        <v>0</v>
      </c>
      <c r="P141" s="4">
        <f>VLOOKUP(A141,'Breakfast and Lunch'!A:E,5,FALSE)</f>
        <v>0</v>
      </c>
      <c r="Q141" s="4">
        <f>VLOOKUP(A141,'Integration Change'!A:D,4,FALSE)</f>
        <v>0</v>
      </c>
      <c r="R141" s="4">
        <f>VLOOKUP(A141,'LTFM Change'!A:C,3,FALSE)</f>
        <v>0</v>
      </c>
      <c r="S141" s="4">
        <f>VLOOKUP(A141,QComp!A:D,4,FALSE)</f>
        <v>0</v>
      </c>
      <c r="T141" s="4">
        <f t="shared" si="25"/>
        <v>-1113.0050333999097</v>
      </c>
      <c r="U141" s="4">
        <f>VLOOKUP(A141,'2020 SPED'!A:AF,32,FALSE)</f>
        <v>39788.424930908717</v>
      </c>
      <c r="V141" s="4">
        <f t="shared" si="21"/>
        <v>264157.41989750881</v>
      </c>
      <c r="W141" s="235">
        <f t="shared" si="26"/>
        <v>1.7146727495894486E-2</v>
      </c>
      <c r="Y141" s="4">
        <f>VLOOKUP(A141,'Pupil Info'!A:E,5,FALSE)</f>
        <v>1382</v>
      </c>
      <c r="Z141" s="4">
        <f>VLOOKUP(A141,'Starting Point 2021'!A:AB,28,FALSE)</f>
        <v>13256227</v>
      </c>
      <c r="AA141" s="4">
        <f>VLOOKUP(A141,'2% 2021'!A:AB,28,FALSE)</f>
        <v>13715615</v>
      </c>
      <c r="AB141" s="4">
        <f t="shared" si="27"/>
        <v>459388</v>
      </c>
      <c r="AC141" s="4">
        <f>VLOOKUP(A141,'2% with VPK 2021'!A:AB,28,FALSE)</f>
        <v>13715615</v>
      </c>
      <c r="AD141" s="4">
        <f>VLOOKUP(A141,'Charter School Lease'!A:E,5,FALSE)</f>
        <v>0</v>
      </c>
      <c r="AE141" s="4">
        <f>VLOOKUP(A141,'Integration Change'!H:L,5,FALSE)</f>
        <v>0</v>
      </c>
      <c r="AF141" s="4">
        <f>VLOOKUP(A141,'Other SPED'!A:D,4,FALSE)</f>
        <v>0</v>
      </c>
      <c r="AG141" s="4">
        <f>VLOOKUP(A141,QComp!I:R,10,FALSE)</f>
        <v>-1118.1077746794326</v>
      </c>
      <c r="AH141" s="4">
        <f>VLOOKUP(A141,'LTFM Change'!G:K,5,FALSE)</f>
        <v>0</v>
      </c>
      <c r="AI141" s="4">
        <f>VLOOKUP(A141,'Breakfast and Lunch'!A:E,5,FALSE)</f>
        <v>0</v>
      </c>
      <c r="AJ141" s="4">
        <f>VLOOKUP(A141,'Breakfast and Lunch'!A:D,4,FALSE)</f>
        <v>0</v>
      </c>
      <c r="AK141" s="4">
        <f>VLOOKUP(A141,'Integration Change'!A:E,5,FALSE)</f>
        <v>0</v>
      </c>
      <c r="AL141" s="4">
        <f>VLOOKUP(A141,'Safe School'!A:D,4,FALSE)</f>
        <v>0</v>
      </c>
      <c r="AM141" s="4">
        <f>VLOOKUP(A141,'LTFM Change'!A:D,4,FALSE)</f>
        <v>0</v>
      </c>
      <c r="AN141" s="4">
        <f>VLOOKUP(A141,QComp!A:E,5,FALSE)</f>
        <v>0</v>
      </c>
      <c r="AO141" s="4">
        <f t="shared" si="28"/>
        <v>-1118.1077746786177</v>
      </c>
      <c r="AP141" s="4">
        <f>VLOOKUP(A141,'2021 SPED'!A:AF,32,FALSE)</f>
        <v>116985.2753057396</v>
      </c>
      <c r="AQ141" s="5">
        <f t="shared" si="22"/>
        <v>575255.16753106099</v>
      </c>
      <c r="AR141" s="235">
        <f t="shared" si="23"/>
        <v>3.465450614266035E-2</v>
      </c>
    </row>
    <row r="142" spans="1:44" x14ac:dyDescent="0.25">
      <c r="A142">
        <v>390</v>
      </c>
      <c r="B142">
        <v>1</v>
      </c>
      <c r="C142" t="s">
        <v>121</v>
      </c>
      <c r="D142">
        <f>VLOOKUP(A142,Sheet10!A:C,3,FALSE)</f>
        <v>6</v>
      </c>
      <c r="E142" s="4">
        <f>VLOOKUP(A142,'Pupil Info'!A:D,4,FALSE)</f>
        <v>471</v>
      </c>
      <c r="F142" s="4">
        <f>VLOOKUP(A142,'Starting Point 2020'!A:AB,28,FALSE)</f>
        <v>5125591.1417247513</v>
      </c>
      <c r="G142" s="4">
        <f>VLOOKUP(A142,'2% 2020'!A:AB,28,FALSE)</f>
        <v>5214438.1417247513</v>
      </c>
      <c r="H142" s="4">
        <f t="shared" si="24"/>
        <v>88847</v>
      </c>
      <c r="I142" s="4">
        <f>VLOOKUP(A142,'2% with VPK 2020'!A:AB,28,FALSE)</f>
        <v>5323618.8917247513</v>
      </c>
      <c r="J142" s="4">
        <f>VLOOKUP(A142,'Charter School Lease'!A:D,4,FALSE)</f>
        <v>0</v>
      </c>
      <c r="K142" s="4">
        <f>VLOOKUP(A142,'Integration Change'!H:K,4,FALSE)</f>
        <v>549.71615999999995</v>
      </c>
      <c r="L142" s="4">
        <f>VLOOKUP(A142,'Other SPED'!A:D,4,FALSE)</f>
        <v>13538.37</v>
      </c>
      <c r="M142" s="4">
        <f>VLOOKUP(A142,'LTFM Change'!G:J,4,FALSE)</f>
        <v>14.51541375693364</v>
      </c>
      <c r="N142" s="4">
        <f>VLOOKUP(A142,QComp!I:N,6,FALSE)</f>
        <v>0</v>
      </c>
      <c r="O142" s="4">
        <f>VLOOKUP(A142,'Breakfast and Lunch'!A:D,4,FALSE)</f>
        <v>521.36</v>
      </c>
      <c r="P142" s="4">
        <f>VLOOKUP(A142,'Breakfast and Lunch'!A:E,5,FALSE)</f>
        <v>1361.37</v>
      </c>
      <c r="Q142" s="4">
        <f>VLOOKUP(A142,'Integration Change'!A:D,4,FALSE)</f>
        <v>235.59263999999894</v>
      </c>
      <c r="R142" s="4">
        <f>VLOOKUP(A142,'LTFM Change'!A:C,3,FALSE)</f>
        <v>3885.5223005287553</v>
      </c>
      <c r="S142" s="4">
        <f>VLOOKUP(A142,QComp!A:D,4,FALSE)</f>
        <v>0</v>
      </c>
      <c r="T142" s="4">
        <f t="shared" si="25"/>
        <v>129287.1965142861</v>
      </c>
      <c r="U142" s="4">
        <f>VLOOKUP(A142,'2020 SPED'!A:AF,32,FALSE)</f>
        <v>6722.5624929093756</v>
      </c>
      <c r="V142" s="4">
        <f t="shared" si="21"/>
        <v>224856.75900719548</v>
      </c>
      <c r="W142" s="235">
        <f t="shared" si="26"/>
        <v>1.7334000614435109E-2</v>
      </c>
      <c r="Y142" s="4">
        <f>VLOOKUP(A142,'Pupil Info'!A:E,5,FALSE)</f>
        <v>443</v>
      </c>
      <c r="Z142" s="4">
        <f>VLOOKUP(A142,'Starting Point 2021'!A:AB,28,FALSE)</f>
        <v>4960417.6808109889</v>
      </c>
      <c r="AA142" s="4">
        <f>VLOOKUP(A142,'2% 2021'!A:AB,28,FALSE)</f>
        <v>5132859.3628109889</v>
      </c>
      <c r="AB142" s="4">
        <f t="shared" si="27"/>
        <v>172441.68200000003</v>
      </c>
      <c r="AC142" s="4">
        <f>VLOOKUP(A142,'2% with VPK 2021'!A:AB,28,FALSE)</f>
        <v>5229528.6488109892</v>
      </c>
      <c r="AD142" s="4">
        <f>VLOOKUP(A142,'Charter School Lease'!A:E,5,FALSE)</f>
        <v>0</v>
      </c>
      <c r="AE142" s="4">
        <f>VLOOKUP(A142,'Integration Change'!H:L,5,FALSE)</f>
        <v>592.85855999999694</v>
      </c>
      <c r="AF142" s="4">
        <f>VLOOKUP(A142,'Other SPED'!A:D,4,FALSE)</f>
        <v>13538.37</v>
      </c>
      <c r="AG142" s="4">
        <f>VLOOKUP(A142,QComp!I:R,10,FALSE)</f>
        <v>0</v>
      </c>
      <c r="AH142" s="4">
        <f>VLOOKUP(A142,'LTFM Change'!G:K,5,FALSE)</f>
        <v>92.68189394232013</v>
      </c>
      <c r="AI142" s="4">
        <f>VLOOKUP(A142,'Breakfast and Lunch'!A:E,5,FALSE)</f>
        <v>1361.37</v>
      </c>
      <c r="AJ142" s="4">
        <f>VLOOKUP(A142,'Breakfast and Lunch'!A:D,4,FALSE)</f>
        <v>521.36</v>
      </c>
      <c r="AK142" s="4">
        <f>VLOOKUP(A142,'Integration Change'!A:E,5,FALSE)</f>
        <v>254.08223999999973</v>
      </c>
      <c r="AL142" s="4">
        <f>VLOOKUP(A142,'Safe School'!A:D,4,FALSE)</f>
        <v>-426.53088443757224</v>
      </c>
      <c r="AM142" s="4">
        <f>VLOOKUP(A142,'LTFM Change'!A:D,4,FALSE)</f>
        <v>3957.1843917719671</v>
      </c>
      <c r="AN142" s="4">
        <f>VLOOKUP(A142,QComp!A:E,5,FALSE)</f>
        <v>0</v>
      </c>
      <c r="AO142" s="4">
        <f t="shared" si="28"/>
        <v>116560.66220127791</v>
      </c>
      <c r="AP142" s="4">
        <f>VLOOKUP(A142,'2021 SPED'!A:AF,32,FALSE)</f>
        <v>16134.217568273656</v>
      </c>
      <c r="AQ142" s="5">
        <f t="shared" si="22"/>
        <v>305136.5617695516</v>
      </c>
      <c r="AR142" s="235">
        <f t="shared" si="23"/>
        <v>3.4763540712927865E-2</v>
      </c>
    </row>
    <row r="143" spans="1:44" x14ac:dyDescent="0.25">
      <c r="A143">
        <v>391</v>
      </c>
      <c r="B143">
        <v>1</v>
      </c>
      <c r="C143" t="s">
        <v>122</v>
      </c>
      <c r="D143">
        <f>VLOOKUP(A143,Sheet10!A:C,3,FALSE)</f>
        <v>6</v>
      </c>
      <c r="E143" s="4">
        <f>VLOOKUP(A143,'Pupil Info'!A:D,4,FALSE)</f>
        <v>532</v>
      </c>
      <c r="F143" s="4">
        <f>VLOOKUP(A143,'Starting Point 2020'!A:AB,28,FALSE)</f>
        <v>5083929.4252756257</v>
      </c>
      <c r="G143" s="4">
        <f>VLOOKUP(A143,'2% 2020'!A:AB,28,FALSE)</f>
        <v>5162463.4252756257</v>
      </c>
      <c r="H143" s="4">
        <f t="shared" si="24"/>
        <v>78534</v>
      </c>
      <c r="I143" s="4">
        <f>VLOOKUP(A143,'2% with VPK 2020'!A:AB,28,FALSE)</f>
        <v>5162463.4252756257</v>
      </c>
      <c r="J143" s="4">
        <f>VLOOKUP(A143,'Charter School Lease'!A:D,4,FALSE)</f>
        <v>0</v>
      </c>
      <c r="K143" s="4">
        <f>VLOOKUP(A143,'Integration Change'!H:K,4,FALSE)</f>
        <v>0</v>
      </c>
      <c r="L143" s="4">
        <f>VLOOKUP(A143,'Other SPED'!A:D,4,FALSE)</f>
        <v>0</v>
      </c>
      <c r="M143" s="4">
        <f>VLOOKUP(A143,'LTFM Change'!G:J,4,FALSE)</f>
        <v>0</v>
      </c>
      <c r="N143" s="4">
        <f>VLOOKUP(A143,QComp!I:N,6,FALSE)</f>
        <v>0</v>
      </c>
      <c r="O143" s="4">
        <f>VLOOKUP(A143,'Breakfast and Lunch'!A:D,4,FALSE)</f>
        <v>0</v>
      </c>
      <c r="P143" s="4">
        <f>VLOOKUP(A143,'Breakfast and Lunch'!A:E,5,FALSE)</f>
        <v>0</v>
      </c>
      <c r="Q143" s="4">
        <f>VLOOKUP(A143,'Integration Change'!A:D,4,FALSE)</f>
        <v>0</v>
      </c>
      <c r="R143" s="4">
        <f>VLOOKUP(A143,'LTFM Change'!A:C,3,FALSE)</f>
        <v>0</v>
      </c>
      <c r="S143" s="4">
        <f>VLOOKUP(A143,QComp!A:D,4,FALSE)</f>
        <v>0</v>
      </c>
      <c r="T143" s="4">
        <f t="shared" si="25"/>
        <v>0</v>
      </c>
      <c r="U143" s="4">
        <f>VLOOKUP(A143,'2020 SPED'!A:AF,32,FALSE)</f>
        <v>5703.5067751322931</v>
      </c>
      <c r="V143" s="4">
        <f t="shared" si="21"/>
        <v>84237.506775132293</v>
      </c>
      <c r="W143" s="235">
        <f t="shared" si="26"/>
        <v>1.5447500039940517E-2</v>
      </c>
      <c r="Y143" s="4">
        <f>VLOOKUP(A143,'Pupil Info'!A:E,5,FALSE)</f>
        <v>536</v>
      </c>
      <c r="Z143" s="4">
        <f>VLOOKUP(A143,'Starting Point 2021'!A:AB,28,FALSE)</f>
        <v>5125681.2023047786</v>
      </c>
      <c r="AA143" s="4">
        <f>VLOOKUP(A143,'2% 2021'!A:AB,28,FALSE)</f>
        <v>5284651.8463047789</v>
      </c>
      <c r="AB143" s="4">
        <f t="shared" si="27"/>
        <v>158970.64400000032</v>
      </c>
      <c r="AC143" s="4">
        <f>VLOOKUP(A143,'2% with VPK 2021'!A:AB,28,FALSE)</f>
        <v>5284651.8463047789</v>
      </c>
      <c r="AD143" s="4">
        <f>VLOOKUP(A143,'Charter School Lease'!A:E,5,FALSE)</f>
        <v>0</v>
      </c>
      <c r="AE143" s="4">
        <f>VLOOKUP(A143,'Integration Change'!H:L,5,FALSE)</f>
        <v>0</v>
      </c>
      <c r="AF143" s="4">
        <f>VLOOKUP(A143,'Other SPED'!A:D,4,FALSE)</f>
        <v>0</v>
      </c>
      <c r="AG143" s="4">
        <f>VLOOKUP(A143,QComp!I:R,10,FALSE)</f>
        <v>0</v>
      </c>
      <c r="AH143" s="4">
        <f>VLOOKUP(A143,'LTFM Change'!G:K,5,FALSE)</f>
        <v>0</v>
      </c>
      <c r="AI143" s="4">
        <f>VLOOKUP(A143,'Breakfast and Lunch'!A:E,5,FALSE)</f>
        <v>0</v>
      </c>
      <c r="AJ143" s="4">
        <f>VLOOKUP(A143,'Breakfast and Lunch'!A:D,4,FALSE)</f>
        <v>0</v>
      </c>
      <c r="AK143" s="4">
        <f>VLOOKUP(A143,'Integration Change'!A:E,5,FALSE)</f>
        <v>0</v>
      </c>
      <c r="AL143" s="4">
        <f>VLOOKUP(A143,'Safe School'!A:D,4,FALSE)</f>
        <v>65.183552768547088</v>
      </c>
      <c r="AM143" s="4">
        <f>VLOOKUP(A143,'LTFM Change'!A:D,4,FALSE)</f>
        <v>0</v>
      </c>
      <c r="AN143" s="4">
        <f>VLOOKUP(A143,QComp!A:E,5,FALSE)</f>
        <v>0</v>
      </c>
      <c r="AO143" s="4">
        <f t="shared" si="28"/>
        <v>65.183552769012749</v>
      </c>
      <c r="AP143" s="4">
        <f>VLOOKUP(A143,'2021 SPED'!A:AF,32,FALSE)</f>
        <v>14499.047456410655</v>
      </c>
      <c r="AQ143" s="5">
        <f t="shared" si="22"/>
        <v>173534.87500917999</v>
      </c>
      <c r="AR143" s="235">
        <f t="shared" si="23"/>
        <v>3.1014539868089858E-2</v>
      </c>
    </row>
    <row r="144" spans="1:44" x14ac:dyDescent="0.25">
      <c r="A144">
        <v>402</v>
      </c>
      <c r="B144">
        <v>1</v>
      </c>
      <c r="C144" t="s">
        <v>123</v>
      </c>
      <c r="D144">
        <f>VLOOKUP(A144,Sheet10!A:C,3,FALSE)</f>
        <v>6</v>
      </c>
      <c r="E144" s="4">
        <f>VLOOKUP(A144,'Pupil Info'!A:D,4,FALSE)</f>
        <v>131.80000000000001</v>
      </c>
      <c r="F144" s="4">
        <f>VLOOKUP(A144,'Starting Point 2020'!A:AB,28,FALSE)</f>
        <v>1688778</v>
      </c>
      <c r="G144" s="4">
        <f>VLOOKUP(A144,'2% 2020'!A:AB,28,FALSE)</f>
        <v>1710296</v>
      </c>
      <c r="H144" s="4">
        <f t="shared" si="24"/>
        <v>21518</v>
      </c>
      <c r="I144" s="4">
        <f>VLOOKUP(A144,'2% with VPK 2020'!A:AB,28,FALSE)</f>
        <v>1710296</v>
      </c>
      <c r="J144" s="4">
        <f>VLOOKUP(A144,'Charter School Lease'!A:D,4,FALSE)</f>
        <v>0</v>
      </c>
      <c r="K144" s="4">
        <f>VLOOKUP(A144,'Integration Change'!H:K,4,FALSE)</f>
        <v>0</v>
      </c>
      <c r="L144" s="4">
        <f>VLOOKUP(A144,'Other SPED'!A:D,4,FALSE)</f>
        <v>0</v>
      </c>
      <c r="M144" s="4">
        <f>VLOOKUP(A144,'LTFM Change'!G:J,4,FALSE)</f>
        <v>0</v>
      </c>
      <c r="N144" s="4">
        <f>VLOOKUP(A144,QComp!I:N,6,FALSE)</f>
        <v>-110.42034120000244</v>
      </c>
      <c r="O144" s="4">
        <f>VLOOKUP(A144,'Breakfast and Lunch'!A:D,4,FALSE)</f>
        <v>0</v>
      </c>
      <c r="P144" s="4">
        <f>VLOOKUP(A144,'Breakfast and Lunch'!A:E,5,FALSE)</f>
        <v>0</v>
      </c>
      <c r="Q144" s="4">
        <f>VLOOKUP(A144,'Integration Change'!A:D,4,FALSE)</f>
        <v>0</v>
      </c>
      <c r="R144" s="4">
        <f>VLOOKUP(A144,'LTFM Change'!A:C,3,FALSE)</f>
        <v>0</v>
      </c>
      <c r="S144" s="4">
        <f>VLOOKUP(A144,QComp!A:D,4,FALSE)</f>
        <v>110.42034120000244</v>
      </c>
      <c r="T144" s="4">
        <f t="shared" si="25"/>
        <v>0</v>
      </c>
      <c r="U144" s="4">
        <f>VLOOKUP(A144,'2020 SPED'!A:AF,32,FALSE)</f>
        <v>489.09868403660948</v>
      </c>
      <c r="V144" s="4">
        <f t="shared" si="21"/>
        <v>22007.098684036609</v>
      </c>
      <c r="W144" s="235">
        <f t="shared" si="26"/>
        <v>1.27417576496141E-2</v>
      </c>
      <c r="Y144" s="4">
        <f>VLOOKUP(A144,'Pupil Info'!A:E,5,FALSE)</f>
        <v>132</v>
      </c>
      <c r="Z144" s="4">
        <f>VLOOKUP(A144,'Starting Point 2021'!A:AB,28,FALSE)</f>
        <v>1759177</v>
      </c>
      <c r="AA144" s="4">
        <f>VLOOKUP(A144,'2% 2021'!A:AB,28,FALSE)</f>
        <v>1804208</v>
      </c>
      <c r="AB144" s="4">
        <f t="shared" si="27"/>
        <v>45031</v>
      </c>
      <c r="AC144" s="4">
        <f>VLOOKUP(A144,'2% with VPK 2021'!A:AB,28,FALSE)</f>
        <v>1804208</v>
      </c>
      <c r="AD144" s="4">
        <f>VLOOKUP(A144,'Charter School Lease'!A:E,5,FALSE)</f>
        <v>0</v>
      </c>
      <c r="AE144" s="4">
        <f>VLOOKUP(A144,'Integration Change'!H:L,5,FALSE)</f>
        <v>0</v>
      </c>
      <c r="AF144" s="4">
        <f>VLOOKUP(A144,'Other SPED'!A:D,4,FALSE)</f>
        <v>0</v>
      </c>
      <c r="AG144" s="4">
        <f>VLOOKUP(A144,QComp!I:R,10,FALSE)</f>
        <v>-109.29004292864556</v>
      </c>
      <c r="AH144" s="4">
        <f>VLOOKUP(A144,'LTFM Change'!G:K,5,FALSE)</f>
        <v>0</v>
      </c>
      <c r="AI144" s="4">
        <f>VLOOKUP(A144,'Breakfast and Lunch'!A:E,5,FALSE)</f>
        <v>0</v>
      </c>
      <c r="AJ144" s="4">
        <f>VLOOKUP(A144,'Breakfast and Lunch'!A:D,4,FALSE)</f>
        <v>0</v>
      </c>
      <c r="AK144" s="4">
        <f>VLOOKUP(A144,'Integration Change'!A:E,5,FALSE)</f>
        <v>0</v>
      </c>
      <c r="AL144" s="4">
        <f>VLOOKUP(A144,'Safe School'!A:D,4,FALSE)</f>
        <v>0</v>
      </c>
      <c r="AM144" s="4">
        <f>VLOOKUP(A144,'LTFM Change'!A:D,4,FALSE)</f>
        <v>0</v>
      </c>
      <c r="AN144" s="4">
        <f>VLOOKUP(A144,QComp!A:E,5,FALSE)</f>
        <v>109.29004292864556</v>
      </c>
      <c r="AO144" s="4">
        <f t="shared" si="28"/>
        <v>0</v>
      </c>
      <c r="AP144" s="4">
        <f>VLOOKUP(A144,'2021 SPED'!A:AF,32,FALSE)</f>
        <v>174.34175205812789</v>
      </c>
      <c r="AQ144" s="5">
        <f t="shared" si="22"/>
        <v>45205.341752058128</v>
      </c>
      <c r="AR144" s="235">
        <f t="shared" si="23"/>
        <v>2.5597765318668902E-2</v>
      </c>
    </row>
    <row r="145" spans="1:44" x14ac:dyDescent="0.25">
      <c r="A145">
        <v>403</v>
      </c>
      <c r="B145">
        <v>1</v>
      </c>
      <c r="C145" t="s">
        <v>124</v>
      </c>
      <c r="D145">
        <f>VLOOKUP(A145,Sheet10!A:C,3,FALSE)</f>
        <v>6</v>
      </c>
      <c r="E145" s="4">
        <f>VLOOKUP(A145,'Pupil Info'!A:D,4,FALSE)</f>
        <v>156</v>
      </c>
      <c r="F145" s="4">
        <f>VLOOKUP(A145,'Starting Point 2020'!A:AB,28,FALSE)</f>
        <v>1634378.75</v>
      </c>
      <c r="G145" s="4">
        <f>VLOOKUP(A145,'2% 2020'!A:AB,28,FALSE)</f>
        <v>1657994.75</v>
      </c>
      <c r="H145" s="4">
        <f t="shared" si="24"/>
        <v>23616</v>
      </c>
      <c r="I145" s="4">
        <f>VLOOKUP(A145,'2% with VPK 2020'!A:AB,28,FALSE)</f>
        <v>1657994.75</v>
      </c>
      <c r="J145" s="4">
        <f>VLOOKUP(A145,'Charter School Lease'!A:D,4,FALSE)</f>
        <v>0</v>
      </c>
      <c r="K145" s="4">
        <f>VLOOKUP(A145,'Integration Change'!H:K,4,FALSE)</f>
        <v>0</v>
      </c>
      <c r="L145" s="4">
        <f>VLOOKUP(A145,'Other SPED'!A:D,4,FALSE)</f>
        <v>0</v>
      </c>
      <c r="M145" s="4">
        <f>VLOOKUP(A145,'LTFM Change'!G:J,4,FALSE)</f>
        <v>0</v>
      </c>
      <c r="N145" s="4">
        <f>VLOOKUP(A145,QComp!I:N,6,FALSE)</f>
        <v>-72.813413400001082</v>
      </c>
      <c r="O145" s="4">
        <f>VLOOKUP(A145,'Breakfast and Lunch'!A:D,4,FALSE)</f>
        <v>0</v>
      </c>
      <c r="P145" s="4">
        <f>VLOOKUP(A145,'Breakfast and Lunch'!A:E,5,FALSE)</f>
        <v>0</v>
      </c>
      <c r="Q145" s="4">
        <f>VLOOKUP(A145,'Integration Change'!A:D,4,FALSE)</f>
        <v>0</v>
      </c>
      <c r="R145" s="4">
        <f>VLOOKUP(A145,'LTFM Change'!A:C,3,FALSE)</f>
        <v>0</v>
      </c>
      <c r="S145" s="4">
        <f>VLOOKUP(A145,QComp!A:D,4,FALSE)</f>
        <v>72.813413400001082</v>
      </c>
      <c r="T145" s="4">
        <f t="shared" si="25"/>
        <v>0</v>
      </c>
      <c r="U145" s="4">
        <f>VLOOKUP(A145,'2020 SPED'!A:AF,32,FALSE)</f>
        <v>2682.3266403734306</v>
      </c>
      <c r="V145" s="4">
        <f t="shared" si="21"/>
        <v>26298.326640373431</v>
      </c>
      <c r="W145" s="235">
        <f t="shared" si="26"/>
        <v>1.4449527075654894E-2</v>
      </c>
      <c r="Y145" s="4">
        <f>VLOOKUP(A145,'Pupil Info'!A:E,5,FALSE)</f>
        <v>146</v>
      </c>
      <c r="Z145" s="4">
        <f>VLOOKUP(A145,'Starting Point 2021'!A:AB,28,FALSE)</f>
        <v>1549652.5</v>
      </c>
      <c r="AA145" s="4">
        <f>VLOOKUP(A145,'2% 2021'!A:AB,28,FALSE)</f>
        <v>1595141.5</v>
      </c>
      <c r="AB145" s="4">
        <f t="shared" si="27"/>
        <v>45489</v>
      </c>
      <c r="AC145" s="4">
        <f>VLOOKUP(A145,'2% with VPK 2021'!A:AB,28,FALSE)</f>
        <v>1595141.5</v>
      </c>
      <c r="AD145" s="4">
        <f>VLOOKUP(A145,'Charter School Lease'!A:E,5,FALSE)</f>
        <v>0</v>
      </c>
      <c r="AE145" s="4">
        <f>VLOOKUP(A145,'Integration Change'!H:L,5,FALSE)</f>
        <v>0</v>
      </c>
      <c r="AF145" s="4">
        <f>VLOOKUP(A145,'Other SPED'!A:D,4,FALSE)</f>
        <v>0</v>
      </c>
      <c r="AG145" s="4">
        <f>VLOOKUP(A145,QComp!I:R,10,FALSE)</f>
        <v>-74.038691500390996</v>
      </c>
      <c r="AH145" s="4">
        <f>VLOOKUP(A145,'LTFM Change'!G:K,5,FALSE)</f>
        <v>0</v>
      </c>
      <c r="AI145" s="4">
        <f>VLOOKUP(A145,'Breakfast and Lunch'!A:E,5,FALSE)</f>
        <v>0</v>
      </c>
      <c r="AJ145" s="4">
        <f>VLOOKUP(A145,'Breakfast and Lunch'!A:D,4,FALSE)</f>
        <v>0</v>
      </c>
      <c r="AK145" s="4">
        <f>VLOOKUP(A145,'Integration Change'!A:E,5,FALSE)</f>
        <v>0</v>
      </c>
      <c r="AL145" s="4">
        <f>VLOOKUP(A145,'Safe School'!A:D,4,FALSE)</f>
        <v>0</v>
      </c>
      <c r="AM145" s="4">
        <f>VLOOKUP(A145,'LTFM Change'!A:D,4,FALSE)</f>
        <v>0</v>
      </c>
      <c r="AN145" s="4">
        <f>VLOOKUP(A145,QComp!A:E,5,FALSE)</f>
        <v>74.038691500390996</v>
      </c>
      <c r="AO145" s="4">
        <f t="shared" si="28"/>
        <v>0</v>
      </c>
      <c r="AP145" s="4">
        <f>VLOOKUP(A145,'2021 SPED'!A:AF,32,FALSE)</f>
        <v>154.01656137748796</v>
      </c>
      <c r="AQ145" s="5">
        <f t="shared" si="22"/>
        <v>45643.016561377488</v>
      </c>
      <c r="AR145" s="235">
        <f t="shared" si="23"/>
        <v>2.935432298531445E-2</v>
      </c>
    </row>
    <row r="146" spans="1:44" x14ac:dyDescent="0.25">
      <c r="A146">
        <v>404</v>
      </c>
      <c r="B146">
        <v>1</v>
      </c>
      <c r="C146" t="s">
        <v>125</v>
      </c>
      <c r="D146">
        <f>VLOOKUP(A146,Sheet10!A:C,3,FALSE)</f>
        <v>6</v>
      </c>
      <c r="E146" s="4">
        <f>VLOOKUP(A146,'Pupil Info'!A:D,4,FALSE)</f>
        <v>209</v>
      </c>
      <c r="F146" s="4">
        <f>VLOOKUP(A146,'Starting Point 2020'!A:AB,28,FALSE)</f>
        <v>2274793.8872020002</v>
      </c>
      <c r="G146" s="4">
        <f>VLOOKUP(A146,'2% 2020'!A:AB,28,FALSE)</f>
        <v>2305296.8872020002</v>
      </c>
      <c r="H146" s="4">
        <f t="shared" si="24"/>
        <v>30503</v>
      </c>
      <c r="I146" s="4">
        <f>VLOOKUP(A146,'2% with VPK 2020'!A:AB,28,FALSE)</f>
        <v>2305296.8872020002</v>
      </c>
      <c r="J146" s="4">
        <f>VLOOKUP(A146,'Charter School Lease'!A:D,4,FALSE)</f>
        <v>0</v>
      </c>
      <c r="K146" s="4">
        <f>VLOOKUP(A146,'Integration Change'!H:K,4,FALSE)</f>
        <v>0</v>
      </c>
      <c r="L146" s="4">
        <f>VLOOKUP(A146,'Other SPED'!A:D,4,FALSE)</f>
        <v>0</v>
      </c>
      <c r="M146" s="4">
        <f>VLOOKUP(A146,'LTFM Change'!G:J,4,FALSE)</f>
        <v>0</v>
      </c>
      <c r="N146" s="4">
        <f>VLOOKUP(A146,QComp!I:N,6,FALSE)</f>
        <v>0</v>
      </c>
      <c r="O146" s="4">
        <f>VLOOKUP(A146,'Breakfast and Lunch'!A:D,4,FALSE)</f>
        <v>0</v>
      </c>
      <c r="P146" s="4">
        <f>VLOOKUP(A146,'Breakfast and Lunch'!A:E,5,FALSE)</f>
        <v>0</v>
      </c>
      <c r="Q146" s="4">
        <f>VLOOKUP(A146,'Integration Change'!A:D,4,FALSE)</f>
        <v>0</v>
      </c>
      <c r="R146" s="4">
        <f>VLOOKUP(A146,'LTFM Change'!A:C,3,FALSE)</f>
        <v>0</v>
      </c>
      <c r="S146" s="4">
        <f>VLOOKUP(A146,QComp!A:D,4,FALSE)</f>
        <v>0</v>
      </c>
      <c r="T146" s="4">
        <f t="shared" si="25"/>
        <v>0</v>
      </c>
      <c r="U146" s="4">
        <f>VLOOKUP(A146,'2020 SPED'!A:AF,32,FALSE)</f>
        <v>2039.8448094573978</v>
      </c>
      <c r="V146" s="4">
        <f t="shared" si="21"/>
        <v>32542.844809457398</v>
      </c>
      <c r="W146" s="235">
        <f t="shared" si="26"/>
        <v>1.3409126941834161E-2</v>
      </c>
      <c r="Y146" s="4">
        <f>VLOOKUP(A146,'Pupil Info'!A:E,5,FALSE)</f>
        <v>210</v>
      </c>
      <c r="Z146" s="4">
        <f>VLOOKUP(A146,'Starting Point 2021'!A:AB,28,FALSE)</f>
        <v>2309251.0931125865</v>
      </c>
      <c r="AA146" s="4">
        <f>VLOOKUP(A146,'2% 2021'!A:AB,28,FALSE)</f>
        <v>2371170.6811125865</v>
      </c>
      <c r="AB146" s="4">
        <f t="shared" si="27"/>
        <v>61919.587999999989</v>
      </c>
      <c r="AC146" s="4">
        <f>VLOOKUP(A146,'2% with VPK 2021'!A:AB,28,FALSE)</f>
        <v>2371170.6811125865</v>
      </c>
      <c r="AD146" s="4">
        <f>VLOOKUP(A146,'Charter School Lease'!A:E,5,FALSE)</f>
        <v>0</v>
      </c>
      <c r="AE146" s="4">
        <f>VLOOKUP(A146,'Integration Change'!H:L,5,FALSE)</f>
        <v>0</v>
      </c>
      <c r="AF146" s="4">
        <f>VLOOKUP(A146,'Other SPED'!A:D,4,FALSE)</f>
        <v>0</v>
      </c>
      <c r="AG146" s="4">
        <f>VLOOKUP(A146,QComp!I:R,10,FALSE)</f>
        <v>0</v>
      </c>
      <c r="AH146" s="4">
        <f>VLOOKUP(A146,'LTFM Change'!G:K,5,FALSE)</f>
        <v>0</v>
      </c>
      <c r="AI146" s="4">
        <f>VLOOKUP(A146,'Breakfast and Lunch'!A:E,5,FALSE)</f>
        <v>0</v>
      </c>
      <c r="AJ146" s="4">
        <f>VLOOKUP(A146,'Breakfast and Lunch'!A:D,4,FALSE)</f>
        <v>0</v>
      </c>
      <c r="AK146" s="4">
        <f>VLOOKUP(A146,'Integration Change'!A:E,5,FALSE)</f>
        <v>0</v>
      </c>
      <c r="AL146" s="4">
        <f>VLOOKUP(A146,'Safe School'!A:D,4,FALSE)</f>
        <v>0</v>
      </c>
      <c r="AM146" s="4">
        <f>VLOOKUP(A146,'LTFM Change'!A:D,4,FALSE)</f>
        <v>0</v>
      </c>
      <c r="AN146" s="4">
        <f>VLOOKUP(A146,QComp!A:E,5,FALSE)</f>
        <v>0</v>
      </c>
      <c r="AO146" s="4">
        <f t="shared" si="28"/>
        <v>0</v>
      </c>
      <c r="AP146" s="4">
        <f>VLOOKUP(A146,'2021 SPED'!A:AF,32,FALSE)</f>
        <v>5036.9787314709392</v>
      </c>
      <c r="AQ146" s="5">
        <f t="shared" si="22"/>
        <v>66956.566731470928</v>
      </c>
      <c r="AR146" s="235">
        <f t="shared" si="23"/>
        <v>2.6813709511571561E-2</v>
      </c>
    </row>
    <row r="147" spans="1:44" x14ac:dyDescent="0.25">
      <c r="A147">
        <v>413</v>
      </c>
      <c r="B147">
        <v>1</v>
      </c>
      <c r="C147" t="s">
        <v>126</v>
      </c>
      <c r="D147">
        <f>VLOOKUP(A147,Sheet10!A:C,3,FALSE)</f>
        <v>4</v>
      </c>
      <c r="E147" s="4">
        <f>VLOOKUP(A147,'Pupil Info'!A:D,4,FALSE)</f>
        <v>2496</v>
      </c>
      <c r="F147" s="4">
        <f>VLOOKUP(A147,'Starting Point 2020'!A:AB,28,FALSE)</f>
        <v>23385310</v>
      </c>
      <c r="G147" s="4">
        <f>VLOOKUP(A147,'2% 2020'!A:AB,28,FALSE)</f>
        <v>23782893</v>
      </c>
      <c r="H147" s="4">
        <f t="shared" si="24"/>
        <v>397583</v>
      </c>
      <c r="I147" s="4">
        <f>VLOOKUP(A147,'2% with VPK 2020'!A:AB,28,FALSE)</f>
        <v>24054264.75</v>
      </c>
      <c r="J147" s="4">
        <f>VLOOKUP(A147,'Charter School Lease'!A:D,4,FALSE)</f>
        <v>0</v>
      </c>
      <c r="K147" s="4">
        <f>VLOOKUP(A147,'Integration Change'!H:K,4,FALSE)</f>
        <v>4199.8118399999221</v>
      </c>
      <c r="L147" s="4">
        <f>VLOOKUP(A147,'Other SPED'!A:D,4,FALSE)</f>
        <v>0</v>
      </c>
      <c r="M147" s="4">
        <f>VLOOKUP(A147,'LTFM Change'!G:J,4,FALSE)</f>
        <v>6536.4142166256206</v>
      </c>
      <c r="N147" s="4">
        <f>VLOOKUP(A147,QComp!I:N,6,FALSE)</f>
        <v>9808.6985380799742</v>
      </c>
      <c r="O147" s="4">
        <f>VLOOKUP(A147,'Breakfast and Lunch'!A:D,4,FALSE)</f>
        <v>1632.1</v>
      </c>
      <c r="P147" s="4">
        <f>VLOOKUP(A147,'Breakfast and Lunch'!A:E,5,FALSE)</f>
        <v>4261.68</v>
      </c>
      <c r="Q147" s="4">
        <f>VLOOKUP(A147,'Integration Change'!A:D,4,FALSE)</f>
        <v>1799.9193599999708</v>
      </c>
      <c r="R147" s="4">
        <f>VLOOKUP(A147,'LTFM Change'!A:C,3,FALSE)</f>
        <v>9879.5857833743794</v>
      </c>
      <c r="S147" s="4">
        <f>VLOOKUP(A147,QComp!A:D,4,FALSE)</f>
        <v>8911.3014619200258</v>
      </c>
      <c r="T147" s="4">
        <f t="shared" si="25"/>
        <v>318401.26120000333</v>
      </c>
      <c r="U147" s="4">
        <f>VLOOKUP(A147,'2020 SPED'!A:AF,32,FALSE)</f>
        <v>56403.672568620183</v>
      </c>
      <c r="V147" s="4">
        <f t="shared" si="21"/>
        <v>772387.93376862351</v>
      </c>
      <c r="W147" s="235">
        <f t="shared" si="26"/>
        <v>1.7001399596584352E-2</v>
      </c>
      <c r="Y147" s="4">
        <f>VLOOKUP(A147,'Pupil Info'!A:E,5,FALSE)</f>
        <v>2505</v>
      </c>
      <c r="Z147" s="4">
        <f>VLOOKUP(A147,'Starting Point 2021'!A:AB,28,FALSE)</f>
        <v>23418861</v>
      </c>
      <c r="AA147" s="4">
        <f>VLOOKUP(A147,'2% 2021'!A:AB,28,FALSE)</f>
        <v>24222668</v>
      </c>
      <c r="AB147" s="4">
        <f t="shared" si="27"/>
        <v>803807</v>
      </c>
      <c r="AC147" s="4">
        <f>VLOOKUP(A147,'2% with VPK 2021'!A:AB,28,FALSE)</f>
        <v>24590008.25</v>
      </c>
      <c r="AD147" s="4">
        <f>VLOOKUP(A147,'Charter School Lease'!A:E,5,FALSE)</f>
        <v>0</v>
      </c>
      <c r="AE147" s="4">
        <f>VLOOKUP(A147,'Integration Change'!H:L,5,FALSE)</f>
        <v>4292.7024000000092</v>
      </c>
      <c r="AF147" s="4">
        <f>VLOOKUP(A147,'Other SPED'!A:D,4,FALSE)</f>
        <v>0</v>
      </c>
      <c r="AG147" s="4">
        <f>VLOOKUP(A147,QComp!I:R,10,FALSE)</f>
        <v>9769.0985108391615</v>
      </c>
      <c r="AH147" s="4">
        <f>VLOOKUP(A147,'LTFM Change'!G:K,5,FALSE)</f>
        <v>7243.8824965228559</v>
      </c>
      <c r="AI147" s="4">
        <f>VLOOKUP(A147,'Breakfast and Lunch'!A:E,5,FALSE)</f>
        <v>4261.68</v>
      </c>
      <c r="AJ147" s="4">
        <f>VLOOKUP(A147,'Breakfast and Lunch'!A:D,4,FALSE)</f>
        <v>1632.1</v>
      </c>
      <c r="AK147" s="4">
        <f>VLOOKUP(A147,'Integration Change'!A:E,5,FALSE)</f>
        <v>1839.7295999999915</v>
      </c>
      <c r="AL147" s="4">
        <f>VLOOKUP(A147,'Safe School'!A:D,4,FALSE)</f>
        <v>-1334.6908867198072</v>
      </c>
      <c r="AM147" s="4">
        <f>VLOOKUP(A147,'LTFM Change'!A:D,4,FALSE)</f>
        <v>9172.1175034771441</v>
      </c>
      <c r="AN147" s="4">
        <f>VLOOKUP(A147,QComp!A:E,5,FALSE)</f>
        <v>8950.9014891608385</v>
      </c>
      <c r="AO147" s="4">
        <f t="shared" si="28"/>
        <v>413167.77111328021</v>
      </c>
      <c r="AP147" s="4">
        <f>VLOOKUP(A147,'2021 SPED'!A:AF,32,FALSE)</f>
        <v>136063.82839936158</v>
      </c>
      <c r="AQ147" s="5">
        <f t="shared" si="22"/>
        <v>1353038.5995126418</v>
      </c>
      <c r="AR147" s="235">
        <f t="shared" si="23"/>
        <v>3.4323061228297994E-2</v>
      </c>
    </row>
    <row r="148" spans="1:44" x14ac:dyDescent="0.25">
      <c r="A148">
        <v>414</v>
      </c>
      <c r="B148">
        <v>1</v>
      </c>
      <c r="C148" t="s">
        <v>127</v>
      </c>
      <c r="D148">
        <f>VLOOKUP(A148,Sheet10!A:C,3,FALSE)</f>
        <v>6</v>
      </c>
      <c r="E148" s="4">
        <f>VLOOKUP(A148,'Pupil Info'!A:D,4,FALSE)</f>
        <v>452</v>
      </c>
      <c r="F148" s="4">
        <f>VLOOKUP(A148,'Starting Point 2020'!A:AB,28,FALSE)</f>
        <v>4216204.25</v>
      </c>
      <c r="G148" s="4">
        <f>VLOOKUP(A148,'2% 2020'!A:AB,28,FALSE)</f>
        <v>4286462.25</v>
      </c>
      <c r="H148" s="4">
        <f t="shared" si="24"/>
        <v>70258</v>
      </c>
      <c r="I148" s="4">
        <f>VLOOKUP(A148,'2% with VPK 2020'!A:AB,28,FALSE)</f>
        <v>4286462.25</v>
      </c>
      <c r="J148" s="4">
        <f>VLOOKUP(A148,'Charter School Lease'!A:D,4,FALSE)</f>
        <v>0</v>
      </c>
      <c r="K148" s="4">
        <f>VLOOKUP(A148,'Integration Change'!H:K,4,FALSE)</f>
        <v>0</v>
      </c>
      <c r="L148" s="4">
        <f>VLOOKUP(A148,'Other SPED'!A:D,4,FALSE)</f>
        <v>0</v>
      </c>
      <c r="M148" s="4">
        <f>VLOOKUP(A148,'LTFM Change'!G:J,4,FALSE)</f>
        <v>0</v>
      </c>
      <c r="N148" s="4">
        <f>VLOOKUP(A148,QComp!I:N,6,FALSE)</f>
        <v>-424.07812200000626</v>
      </c>
      <c r="O148" s="4">
        <f>VLOOKUP(A148,'Breakfast and Lunch'!A:D,4,FALSE)</f>
        <v>0</v>
      </c>
      <c r="P148" s="4">
        <f>VLOOKUP(A148,'Breakfast and Lunch'!A:E,5,FALSE)</f>
        <v>0</v>
      </c>
      <c r="Q148" s="4">
        <f>VLOOKUP(A148,'Integration Change'!A:D,4,FALSE)</f>
        <v>0</v>
      </c>
      <c r="R148" s="4">
        <f>VLOOKUP(A148,'LTFM Change'!A:C,3,FALSE)</f>
        <v>0</v>
      </c>
      <c r="S148" s="4">
        <f>VLOOKUP(A148,QComp!A:D,4,FALSE)</f>
        <v>424.07812200000626</v>
      </c>
      <c r="T148" s="4">
        <f t="shared" si="25"/>
        <v>0</v>
      </c>
      <c r="U148" s="4">
        <f>VLOOKUP(A148,'2020 SPED'!A:AF,32,FALSE)</f>
        <v>3511.0949896760867</v>
      </c>
      <c r="V148" s="4">
        <f t="shared" si="21"/>
        <v>73769.094989676087</v>
      </c>
      <c r="W148" s="235">
        <f t="shared" si="26"/>
        <v>1.6663803704481346E-2</v>
      </c>
      <c r="Y148" s="4">
        <f>VLOOKUP(A148,'Pupil Info'!A:E,5,FALSE)</f>
        <v>426</v>
      </c>
      <c r="Z148" s="4">
        <f>VLOOKUP(A148,'Starting Point 2021'!A:AB,28,FALSE)</f>
        <v>4005608</v>
      </c>
      <c r="AA148" s="4">
        <f>VLOOKUP(A148,'2% 2021'!A:AB,28,FALSE)</f>
        <v>4140368</v>
      </c>
      <c r="AB148" s="4">
        <f t="shared" si="27"/>
        <v>134760</v>
      </c>
      <c r="AC148" s="4">
        <f>VLOOKUP(A148,'2% with VPK 2021'!A:AB,28,FALSE)</f>
        <v>4140368</v>
      </c>
      <c r="AD148" s="4">
        <f>VLOOKUP(A148,'Charter School Lease'!A:E,5,FALSE)</f>
        <v>0</v>
      </c>
      <c r="AE148" s="4">
        <f>VLOOKUP(A148,'Integration Change'!H:L,5,FALSE)</f>
        <v>0</v>
      </c>
      <c r="AF148" s="4">
        <f>VLOOKUP(A148,'Other SPED'!A:D,4,FALSE)</f>
        <v>0</v>
      </c>
      <c r="AG148" s="4">
        <f>VLOOKUP(A148,QComp!I:R,10,FALSE)</f>
        <v>-403.29249268271087</v>
      </c>
      <c r="AH148" s="4">
        <f>VLOOKUP(A148,'LTFM Change'!G:K,5,FALSE)</f>
        <v>0</v>
      </c>
      <c r="AI148" s="4">
        <f>VLOOKUP(A148,'Breakfast and Lunch'!A:E,5,FALSE)</f>
        <v>0</v>
      </c>
      <c r="AJ148" s="4">
        <f>VLOOKUP(A148,'Breakfast and Lunch'!A:D,4,FALSE)</f>
        <v>0</v>
      </c>
      <c r="AK148" s="4">
        <f>VLOOKUP(A148,'Integration Change'!A:E,5,FALSE)</f>
        <v>0</v>
      </c>
      <c r="AL148" s="4">
        <f>VLOOKUP(A148,'Safe School'!A:D,4,FALSE)</f>
        <v>48.605752278690488</v>
      </c>
      <c r="AM148" s="4">
        <f>VLOOKUP(A148,'LTFM Change'!A:D,4,FALSE)</f>
        <v>0</v>
      </c>
      <c r="AN148" s="4">
        <f>VLOOKUP(A148,QComp!A:E,5,FALSE)</f>
        <v>403.29249268271087</v>
      </c>
      <c r="AO148" s="4">
        <f t="shared" si="28"/>
        <v>48.605752278584987</v>
      </c>
      <c r="AP148" s="4">
        <f>VLOOKUP(A148,'2021 SPED'!A:AF,32,FALSE)</f>
        <v>7684.4103380393353</v>
      </c>
      <c r="AQ148" s="5">
        <f t="shared" si="22"/>
        <v>142493.01609031792</v>
      </c>
      <c r="AR148" s="235">
        <f t="shared" si="23"/>
        <v>3.3642832748486624E-2</v>
      </c>
    </row>
    <row r="149" spans="1:44" x14ac:dyDescent="0.25">
      <c r="A149">
        <v>415</v>
      </c>
      <c r="B149">
        <v>1</v>
      </c>
      <c r="C149" t="s">
        <v>128</v>
      </c>
      <c r="D149">
        <f>VLOOKUP(A149,Sheet10!A:C,3,FALSE)</f>
        <v>6</v>
      </c>
      <c r="E149" s="4">
        <f>VLOOKUP(A149,'Pupil Info'!A:D,4,FALSE)</f>
        <v>192</v>
      </c>
      <c r="F149" s="4">
        <f>VLOOKUP(A149,'Starting Point 2020'!A:AB,28,FALSE)</f>
        <v>2052047.7361885</v>
      </c>
      <c r="G149" s="4">
        <f>VLOOKUP(A149,'2% 2020'!A:AB,28,FALSE)</f>
        <v>2083172.7361885</v>
      </c>
      <c r="H149" s="4">
        <f t="shared" si="24"/>
        <v>31125</v>
      </c>
      <c r="I149" s="4">
        <f>VLOOKUP(A149,'2% with VPK 2020'!A:AB,28,FALSE)</f>
        <v>2091589.2361885</v>
      </c>
      <c r="J149" s="4">
        <f>VLOOKUP(A149,'Charter School Lease'!A:D,4,FALSE)</f>
        <v>0</v>
      </c>
      <c r="K149" s="4">
        <f>VLOOKUP(A149,'Integration Change'!H:K,4,FALSE)</f>
        <v>118.15104000000065</v>
      </c>
      <c r="L149" s="4">
        <f>VLOOKUP(A149,'Other SPED'!A:D,4,FALSE)</f>
        <v>1072.5999999999999</v>
      </c>
      <c r="M149" s="4">
        <f>VLOOKUP(A149,'LTFM Change'!G:J,4,FALSE)</f>
        <v>64.264184049690812</v>
      </c>
      <c r="N149" s="4">
        <f>VLOOKUP(A149,QComp!I:N,6,FALSE)</f>
        <v>189.91530817999956</v>
      </c>
      <c r="O149" s="4">
        <f>VLOOKUP(A149,'Breakfast and Lunch'!A:D,4,FALSE)</f>
        <v>45.34</v>
      </c>
      <c r="P149" s="4">
        <f>VLOOKUP(A149,'Breakfast and Lunch'!A:E,5,FALSE)</f>
        <v>118.38</v>
      </c>
      <c r="Q149" s="4">
        <f>VLOOKUP(A149,'Integration Change'!A:D,4,FALSE)</f>
        <v>50.636160000000018</v>
      </c>
      <c r="R149" s="4">
        <f>VLOOKUP(A149,'LTFM Change'!A:C,3,FALSE)</f>
        <v>391.73581595030919</v>
      </c>
      <c r="S149" s="4">
        <f>VLOOKUP(A149,QComp!A:D,4,FALSE)</f>
        <v>330.08469182000044</v>
      </c>
      <c r="T149" s="4">
        <f t="shared" si="25"/>
        <v>10797.607199999969</v>
      </c>
      <c r="U149" s="4">
        <f>VLOOKUP(A149,'2020 SPED'!A:AF,32,FALSE)</f>
        <v>2000.3837858105253</v>
      </c>
      <c r="V149" s="4">
        <f t="shared" si="21"/>
        <v>43922.990985810495</v>
      </c>
      <c r="W149" s="235">
        <f t="shared" si="26"/>
        <v>1.5167775803214002E-2</v>
      </c>
      <c r="Y149" s="4">
        <f>VLOOKUP(A149,'Pupil Info'!A:E,5,FALSE)</f>
        <v>188</v>
      </c>
      <c r="Z149" s="4">
        <f>VLOOKUP(A149,'Starting Point 2021'!A:AB,28,FALSE)</f>
        <v>2066349.7192243396</v>
      </c>
      <c r="AA149" s="4">
        <f>VLOOKUP(A149,'2% 2021'!A:AB,28,FALSE)</f>
        <v>2128955.5732243396</v>
      </c>
      <c r="AB149" s="4">
        <f t="shared" si="27"/>
        <v>62605.85400000005</v>
      </c>
      <c r="AC149" s="4">
        <f>VLOOKUP(A149,'2% with VPK 2021'!A:AB,28,FALSE)</f>
        <v>2142123.0532243391</v>
      </c>
      <c r="AD149" s="4">
        <f>VLOOKUP(A149,'Charter School Lease'!A:E,5,FALSE)</f>
        <v>0</v>
      </c>
      <c r="AE149" s="4">
        <f>VLOOKUP(A149,'Integration Change'!H:L,5,FALSE)</f>
        <v>131.14751999999862</v>
      </c>
      <c r="AF149" s="4">
        <f>VLOOKUP(A149,'Other SPED'!A:D,4,FALSE)</f>
        <v>1072.5999999999999</v>
      </c>
      <c r="AG149" s="4">
        <f>VLOOKUP(A149,QComp!I:R,10,FALSE)</f>
        <v>192.09444129432086</v>
      </c>
      <c r="AH149" s="4">
        <f>VLOOKUP(A149,'LTFM Change'!G:K,5,FALSE)</f>
        <v>94.048058448941447</v>
      </c>
      <c r="AI149" s="4">
        <f>VLOOKUP(A149,'Breakfast and Lunch'!A:E,5,FALSE)</f>
        <v>118.38</v>
      </c>
      <c r="AJ149" s="4">
        <f>VLOOKUP(A149,'Breakfast and Lunch'!A:D,4,FALSE)</f>
        <v>45.34</v>
      </c>
      <c r="AK149" s="4">
        <f>VLOOKUP(A149,'Integration Change'!A:E,5,FALSE)</f>
        <v>56.206079999999929</v>
      </c>
      <c r="AL149" s="4">
        <f>VLOOKUP(A149,'Safe School'!A:D,4,FALSE)</f>
        <v>-99.526667566100514</v>
      </c>
      <c r="AM149" s="4">
        <f>VLOOKUP(A149,'LTFM Change'!A:D,4,FALSE)</f>
        <v>361.951941551044</v>
      </c>
      <c r="AN149" s="4">
        <f>VLOOKUP(A149,QComp!A:E,5,FALSE)</f>
        <v>327.90555870567914</v>
      </c>
      <c r="AO149" s="4">
        <f t="shared" si="28"/>
        <v>15467.626932433341</v>
      </c>
      <c r="AP149" s="4">
        <f>VLOOKUP(A149,'2021 SPED'!A:AF,32,FALSE)</f>
        <v>4687.2930629595066</v>
      </c>
      <c r="AQ149" s="5">
        <f t="shared" si="22"/>
        <v>82760.773995392898</v>
      </c>
      <c r="AR149" s="235">
        <f t="shared" si="23"/>
        <v>3.0297801682621688E-2</v>
      </c>
    </row>
    <row r="150" spans="1:44" x14ac:dyDescent="0.25">
      <c r="A150">
        <v>423</v>
      </c>
      <c r="B150">
        <v>1</v>
      </c>
      <c r="C150" t="s">
        <v>129</v>
      </c>
      <c r="D150">
        <f>VLOOKUP(A150,Sheet10!A:C,3,FALSE)</f>
        <v>4</v>
      </c>
      <c r="E150" s="4">
        <f>VLOOKUP(A150,'Pupil Info'!A:D,4,FALSE)</f>
        <v>2729</v>
      </c>
      <c r="F150" s="4">
        <f>VLOOKUP(A150,'Starting Point 2020'!A:AB,28,FALSE)</f>
        <v>24492523</v>
      </c>
      <c r="G150" s="4">
        <f>VLOOKUP(A150,'2% 2020'!A:AB,28,FALSE)</f>
        <v>24896047</v>
      </c>
      <c r="H150" s="4">
        <f t="shared" si="24"/>
        <v>403524</v>
      </c>
      <c r="I150" s="4">
        <f>VLOOKUP(A150,'2% with VPK 2020'!A:AB,28,FALSE)</f>
        <v>24896047</v>
      </c>
      <c r="J150" s="4">
        <f>VLOOKUP(A150,'Charter School Lease'!A:D,4,FALSE)</f>
        <v>0</v>
      </c>
      <c r="K150" s="4">
        <f>VLOOKUP(A150,'Integration Change'!H:K,4,FALSE)</f>
        <v>0</v>
      </c>
      <c r="L150" s="4">
        <f>VLOOKUP(A150,'Other SPED'!A:D,4,FALSE)</f>
        <v>0</v>
      </c>
      <c r="M150" s="4">
        <f>VLOOKUP(A150,'LTFM Change'!G:J,4,FALSE)</f>
        <v>0</v>
      </c>
      <c r="N150" s="4">
        <f>VLOOKUP(A150,QComp!I:N,6,FALSE)</f>
        <v>-2355.6339456000132</v>
      </c>
      <c r="O150" s="4">
        <f>VLOOKUP(A150,'Breakfast and Lunch'!A:D,4,FALSE)</f>
        <v>0</v>
      </c>
      <c r="P150" s="4">
        <f>VLOOKUP(A150,'Breakfast and Lunch'!A:E,5,FALSE)</f>
        <v>0</v>
      </c>
      <c r="Q150" s="4">
        <f>VLOOKUP(A150,'Integration Change'!A:D,4,FALSE)</f>
        <v>0</v>
      </c>
      <c r="R150" s="4">
        <f>VLOOKUP(A150,'LTFM Change'!A:C,3,FALSE)</f>
        <v>0</v>
      </c>
      <c r="S150" s="4">
        <f>VLOOKUP(A150,QComp!A:D,4,FALSE)</f>
        <v>0</v>
      </c>
      <c r="T150" s="4">
        <f t="shared" si="25"/>
        <v>-2355.6339455991983</v>
      </c>
      <c r="U150" s="4">
        <f>VLOOKUP(A150,'2020 SPED'!A:AF,32,FALSE)</f>
        <v>96730.264199778438</v>
      </c>
      <c r="V150" s="4">
        <f t="shared" si="21"/>
        <v>497898.63025417924</v>
      </c>
      <c r="W150" s="235">
        <f t="shared" si="26"/>
        <v>1.6475395368619233E-2</v>
      </c>
      <c r="Y150" s="4">
        <f>VLOOKUP(A150,'Pupil Info'!A:E,5,FALSE)</f>
        <v>2664</v>
      </c>
      <c r="Z150" s="4">
        <f>VLOOKUP(A150,'Starting Point 2021'!A:AB,28,FALSE)</f>
        <v>24029602.75</v>
      </c>
      <c r="AA150" s="4">
        <f>VLOOKUP(A150,'2% 2021'!A:AB,28,FALSE)</f>
        <v>24830153.75</v>
      </c>
      <c r="AB150" s="4">
        <f t="shared" si="27"/>
        <v>800551</v>
      </c>
      <c r="AC150" s="4">
        <f>VLOOKUP(A150,'2% with VPK 2021'!A:AB,28,FALSE)</f>
        <v>24830153.75</v>
      </c>
      <c r="AD150" s="4">
        <f>VLOOKUP(A150,'Charter School Lease'!A:E,5,FALSE)</f>
        <v>0</v>
      </c>
      <c r="AE150" s="4">
        <f>VLOOKUP(A150,'Integration Change'!H:L,5,FALSE)</f>
        <v>0</v>
      </c>
      <c r="AF150" s="4">
        <f>VLOOKUP(A150,'Other SPED'!A:D,4,FALSE)</f>
        <v>0</v>
      </c>
      <c r="AG150" s="4">
        <f>VLOOKUP(A150,QComp!I:R,10,FALSE)</f>
        <v>-2324.5091199011658</v>
      </c>
      <c r="AH150" s="4">
        <f>VLOOKUP(A150,'LTFM Change'!G:K,5,FALSE)</f>
        <v>0</v>
      </c>
      <c r="AI150" s="4">
        <f>VLOOKUP(A150,'Breakfast and Lunch'!A:E,5,FALSE)</f>
        <v>0</v>
      </c>
      <c r="AJ150" s="4">
        <f>VLOOKUP(A150,'Breakfast and Lunch'!A:D,4,FALSE)</f>
        <v>0</v>
      </c>
      <c r="AK150" s="4">
        <f>VLOOKUP(A150,'Integration Change'!A:E,5,FALSE)</f>
        <v>0</v>
      </c>
      <c r="AL150" s="4">
        <f>VLOOKUP(A150,'Safe School'!A:D,4,FALSE)</f>
        <v>232.29877672674775</v>
      </c>
      <c r="AM150" s="4">
        <f>VLOOKUP(A150,'LTFM Change'!A:D,4,FALSE)</f>
        <v>0</v>
      </c>
      <c r="AN150" s="4">
        <f>VLOOKUP(A150,QComp!A:E,5,FALSE)</f>
        <v>0</v>
      </c>
      <c r="AO150" s="4">
        <f t="shared" si="28"/>
        <v>-2092.2103431746364</v>
      </c>
      <c r="AP150" s="4">
        <f>VLOOKUP(A150,'2021 SPED'!A:AF,32,FALSE)</f>
        <v>257433.39110605139</v>
      </c>
      <c r="AQ150" s="5">
        <f t="shared" si="22"/>
        <v>1055892.1807628768</v>
      </c>
      <c r="AR150" s="235">
        <f t="shared" si="23"/>
        <v>3.3315199103738827E-2</v>
      </c>
    </row>
    <row r="151" spans="1:44" x14ac:dyDescent="0.25">
      <c r="A151">
        <v>424</v>
      </c>
      <c r="B151">
        <v>1</v>
      </c>
      <c r="C151" t="s">
        <v>130</v>
      </c>
      <c r="D151">
        <f>VLOOKUP(A151,Sheet10!A:C,3,FALSE)</f>
        <v>6</v>
      </c>
      <c r="E151" s="4">
        <f>VLOOKUP(A151,'Pupil Info'!A:D,4,FALSE)</f>
        <v>466</v>
      </c>
      <c r="F151" s="4">
        <f>VLOOKUP(A151,'Starting Point 2020'!A:AB,28,FALSE)</f>
        <v>4507598.7661702363</v>
      </c>
      <c r="G151" s="4">
        <f>VLOOKUP(A151,'2% 2020'!A:AB,28,FALSE)</f>
        <v>4575807.7661702363</v>
      </c>
      <c r="H151" s="4">
        <f t="shared" si="24"/>
        <v>68209</v>
      </c>
      <c r="I151" s="4">
        <f>VLOOKUP(A151,'2% with VPK 2020'!A:AB,28,FALSE)</f>
        <v>4575807.7661702363</v>
      </c>
      <c r="J151" s="4">
        <f>VLOOKUP(A151,'Charter School Lease'!A:D,4,FALSE)</f>
        <v>0</v>
      </c>
      <c r="K151" s="4">
        <f>VLOOKUP(A151,'Integration Change'!H:K,4,FALSE)</f>
        <v>0</v>
      </c>
      <c r="L151" s="4">
        <f>VLOOKUP(A151,'Other SPED'!A:D,4,FALSE)</f>
        <v>0</v>
      </c>
      <c r="M151" s="4">
        <f>VLOOKUP(A151,'LTFM Change'!G:J,4,FALSE)</f>
        <v>0</v>
      </c>
      <c r="N151" s="4">
        <f>VLOOKUP(A151,QComp!I:N,6,FALSE)</f>
        <v>0</v>
      </c>
      <c r="O151" s="4">
        <f>VLOOKUP(A151,'Breakfast and Lunch'!A:D,4,FALSE)</f>
        <v>0</v>
      </c>
      <c r="P151" s="4">
        <f>VLOOKUP(A151,'Breakfast and Lunch'!A:E,5,FALSE)</f>
        <v>0</v>
      </c>
      <c r="Q151" s="4">
        <f>VLOOKUP(A151,'Integration Change'!A:D,4,FALSE)</f>
        <v>0</v>
      </c>
      <c r="R151" s="4">
        <f>VLOOKUP(A151,'LTFM Change'!A:C,3,FALSE)</f>
        <v>0</v>
      </c>
      <c r="S151" s="4">
        <f>VLOOKUP(A151,QComp!A:D,4,FALSE)</f>
        <v>0</v>
      </c>
      <c r="T151" s="4">
        <f t="shared" si="25"/>
        <v>0</v>
      </c>
      <c r="U151" s="4">
        <f>VLOOKUP(A151,'2020 SPED'!A:AF,32,FALSE)</f>
        <v>7637.0524335024238</v>
      </c>
      <c r="V151" s="4">
        <f t="shared" si="21"/>
        <v>75846.052433502424</v>
      </c>
      <c r="W151" s="235">
        <f t="shared" si="26"/>
        <v>1.5132003432051695E-2</v>
      </c>
      <c r="Y151" s="4">
        <f>VLOOKUP(A151,'Pupil Info'!A:E,5,FALSE)</f>
        <v>463</v>
      </c>
      <c r="Z151" s="4">
        <f>VLOOKUP(A151,'Starting Point 2021'!A:AB,28,FALSE)</f>
        <v>4501919.1454787478</v>
      </c>
      <c r="AA151" s="4">
        <f>VLOOKUP(A151,'2% 2021'!A:AB,28,FALSE)</f>
        <v>4638790.1774787474</v>
      </c>
      <c r="AB151" s="4">
        <f t="shared" si="27"/>
        <v>136871.03199999966</v>
      </c>
      <c r="AC151" s="4">
        <f>VLOOKUP(A151,'2% with VPK 2021'!A:AB,28,FALSE)</f>
        <v>4638790.1774787474</v>
      </c>
      <c r="AD151" s="4">
        <f>VLOOKUP(A151,'Charter School Lease'!A:E,5,FALSE)</f>
        <v>0</v>
      </c>
      <c r="AE151" s="4">
        <f>VLOOKUP(A151,'Integration Change'!H:L,5,FALSE)</f>
        <v>0</v>
      </c>
      <c r="AF151" s="4">
        <f>VLOOKUP(A151,'Other SPED'!A:D,4,FALSE)</f>
        <v>0</v>
      </c>
      <c r="AG151" s="4">
        <f>VLOOKUP(A151,QComp!I:R,10,FALSE)</f>
        <v>0</v>
      </c>
      <c r="AH151" s="4">
        <f>VLOOKUP(A151,'LTFM Change'!G:K,5,FALSE)</f>
        <v>0</v>
      </c>
      <c r="AI151" s="4">
        <f>VLOOKUP(A151,'Breakfast and Lunch'!A:E,5,FALSE)</f>
        <v>0</v>
      </c>
      <c r="AJ151" s="4">
        <f>VLOOKUP(A151,'Breakfast and Lunch'!A:D,4,FALSE)</f>
        <v>0</v>
      </c>
      <c r="AK151" s="4">
        <f>VLOOKUP(A151,'Integration Change'!A:E,5,FALSE)</f>
        <v>0</v>
      </c>
      <c r="AL151" s="4">
        <f>VLOOKUP(A151,'Safe School'!A:D,4,FALSE)</f>
        <v>37.165308642732271</v>
      </c>
      <c r="AM151" s="4">
        <f>VLOOKUP(A151,'LTFM Change'!A:D,4,FALSE)</f>
        <v>0</v>
      </c>
      <c r="AN151" s="4">
        <f>VLOOKUP(A151,QComp!A:E,5,FALSE)</f>
        <v>0</v>
      </c>
      <c r="AO151" s="4">
        <f t="shared" si="28"/>
        <v>37.165308643132448</v>
      </c>
      <c r="AP151" s="4">
        <f>VLOOKUP(A151,'2021 SPED'!A:AF,32,FALSE)</f>
        <v>19257.203116284421</v>
      </c>
      <c r="AQ151" s="5">
        <f t="shared" si="22"/>
        <v>156165.40042492721</v>
      </c>
      <c r="AR151" s="235">
        <f t="shared" si="23"/>
        <v>3.0402818792838265E-2</v>
      </c>
    </row>
    <row r="152" spans="1:44" x14ac:dyDescent="0.25">
      <c r="A152">
        <v>432</v>
      </c>
      <c r="B152">
        <v>1</v>
      </c>
      <c r="C152" t="s">
        <v>131</v>
      </c>
      <c r="D152">
        <f>VLOOKUP(A152,Sheet10!A:C,3,FALSE)</f>
        <v>6</v>
      </c>
      <c r="E152" s="4">
        <f>VLOOKUP(A152,'Pupil Info'!A:D,4,FALSE)</f>
        <v>594</v>
      </c>
      <c r="F152" s="4">
        <f>VLOOKUP(A152,'Starting Point 2020'!A:AB,28,FALSE)</f>
        <v>7079072.75</v>
      </c>
      <c r="G152" s="4">
        <f>VLOOKUP(A152,'2% 2020'!A:AB,28,FALSE)</f>
        <v>7207232.75</v>
      </c>
      <c r="H152" s="4">
        <f t="shared" si="24"/>
        <v>128160</v>
      </c>
      <c r="I152" s="4">
        <f>VLOOKUP(A152,'2% with VPK 2020'!A:AB,28,FALSE)</f>
        <v>7207232.75</v>
      </c>
      <c r="J152" s="4">
        <f>VLOOKUP(A152,'Charter School Lease'!A:D,4,FALSE)</f>
        <v>0</v>
      </c>
      <c r="K152" s="4">
        <f>VLOOKUP(A152,'Integration Change'!H:K,4,FALSE)</f>
        <v>0</v>
      </c>
      <c r="L152" s="4">
        <f>VLOOKUP(A152,'Other SPED'!A:D,4,FALSE)</f>
        <v>0</v>
      </c>
      <c r="M152" s="4">
        <f>VLOOKUP(A152,'LTFM Change'!G:J,4,FALSE)</f>
        <v>0</v>
      </c>
      <c r="N152" s="4">
        <f>VLOOKUP(A152,QComp!I:N,6,FALSE)</f>
        <v>0</v>
      </c>
      <c r="O152" s="4">
        <f>VLOOKUP(A152,'Breakfast and Lunch'!A:D,4,FALSE)</f>
        <v>0</v>
      </c>
      <c r="P152" s="4">
        <f>VLOOKUP(A152,'Breakfast and Lunch'!A:E,5,FALSE)</f>
        <v>0</v>
      </c>
      <c r="Q152" s="4">
        <f>VLOOKUP(A152,'Integration Change'!A:D,4,FALSE)</f>
        <v>0</v>
      </c>
      <c r="R152" s="4">
        <f>VLOOKUP(A152,'LTFM Change'!A:C,3,FALSE)</f>
        <v>0</v>
      </c>
      <c r="S152" s="4">
        <f>VLOOKUP(A152,QComp!A:D,4,FALSE)</f>
        <v>0</v>
      </c>
      <c r="T152" s="4">
        <f t="shared" si="25"/>
        <v>0</v>
      </c>
      <c r="U152" s="4">
        <f>VLOOKUP(A152,'2020 SPED'!A:AF,32,FALSE)</f>
        <v>130469.20304579439</v>
      </c>
      <c r="V152" s="4">
        <f t="shared" ref="V152:V215" si="29">H152+T152+U152</f>
        <v>258629.20304579439</v>
      </c>
      <c r="W152" s="235">
        <f t="shared" si="26"/>
        <v>1.8104065959768531E-2</v>
      </c>
      <c r="Y152" s="4">
        <f>VLOOKUP(A152,'Pupil Info'!A:E,5,FALSE)</f>
        <v>595</v>
      </c>
      <c r="Z152" s="4">
        <f>VLOOKUP(A152,'Starting Point 2021'!A:AB,28,FALSE)</f>
        <v>7109000.25</v>
      </c>
      <c r="AA152" s="4">
        <f>VLOOKUP(A152,'2% 2021'!A:AB,28,FALSE)</f>
        <v>7368170.25</v>
      </c>
      <c r="AB152" s="4">
        <f t="shared" si="27"/>
        <v>259170</v>
      </c>
      <c r="AC152" s="4">
        <f>VLOOKUP(A152,'2% with VPK 2021'!A:AB,28,FALSE)</f>
        <v>7368170.25</v>
      </c>
      <c r="AD152" s="4">
        <f>VLOOKUP(A152,'Charter School Lease'!A:E,5,FALSE)</f>
        <v>0</v>
      </c>
      <c r="AE152" s="4">
        <f>VLOOKUP(A152,'Integration Change'!H:L,5,FALSE)</f>
        <v>0</v>
      </c>
      <c r="AF152" s="4">
        <f>VLOOKUP(A152,'Other SPED'!A:D,4,FALSE)</f>
        <v>0</v>
      </c>
      <c r="AG152" s="4">
        <f>VLOOKUP(A152,QComp!I:R,10,FALSE)</f>
        <v>0</v>
      </c>
      <c r="AH152" s="4">
        <f>VLOOKUP(A152,'LTFM Change'!G:K,5,FALSE)</f>
        <v>0</v>
      </c>
      <c r="AI152" s="4">
        <f>VLOOKUP(A152,'Breakfast and Lunch'!A:E,5,FALSE)</f>
        <v>0</v>
      </c>
      <c r="AJ152" s="4">
        <f>VLOOKUP(A152,'Breakfast and Lunch'!A:D,4,FALSE)</f>
        <v>0</v>
      </c>
      <c r="AK152" s="4">
        <f>VLOOKUP(A152,'Integration Change'!A:E,5,FALSE)</f>
        <v>0</v>
      </c>
      <c r="AL152" s="4">
        <f>VLOOKUP(A152,'Safe School'!A:D,4,FALSE)</f>
        <v>37.464723461906033</v>
      </c>
      <c r="AM152" s="4">
        <f>VLOOKUP(A152,'LTFM Change'!A:D,4,FALSE)</f>
        <v>0</v>
      </c>
      <c r="AN152" s="4">
        <f>VLOOKUP(A152,QComp!A:E,5,FALSE)</f>
        <v>0</v>
      </c>
      <c r="AO152" s="4">
        <f t="shared" si="28"/>
        <v>37.464723462238908</v>
      </c>
      <c r="AP152" s="4">
        <f>VLOOKUP(A152,'2021 SPED'!A:AF,32,FALSE)</f>
        <v>117952.58296204888</v>
      </c>
      <c r="AQ152" s="5">
        <f t="shared" ref="AQ152:AQ215" si="30">AB152+AO152+AP152</f>
        <v>377160.04768551112</v>
      </c>
      <c r="AR152" s="235">
        <f t="shared" ref="AR152:AR215" si="31">(AA152-Z152)/Z152</f>
        <v>3.6456603022344811E-2</v>
      </c>
    </row>
    <row r="153" spans="1:44" x14ac:dyDescent="0.25">
      <c r="A153">
        <v>435</v>
      </c>
      <c r="B153">
        <v>1</v>
      </c>
      <c r="C153" t="s">
        <v>132</v>
      </c>
      <c r="D153">
        <f>VLOOKUP(A153,Sheet10!A:C,3,FALSE)</f>
        <v>6</v>
      </c>
      <c r="E153" s="4">
        <f>VLOOKUP(A153,'Pupil Info'!A:D,4,FALSE)</f>
        <v>686</v>
      </c>
      <c r="F153" s="4">
        <f>VLOOKUP(A153,'Starting Point 2020'!A:AB,28,FALSE)</f>
        <v>7488699.1399666248</v>
      </c>
      <c r="G153" s="4">
        <f>VLOOKUP(A153,'2% 2020'!A:AB,28,FALSE)</f>
        <v>7621432.1399666248</v>
      </c>
      <c r="H153" s="4">
        <f t="shared" ref="H153:H216" si="32">G153-F153</f>
        <v>132733</v>
      </c>
      <c r="I153" s="4">
        <f>VLOOKUP(A153,'2% with VPK 2020'!A:AB,28,FALSE)</f>
        <v>7621432.1399666248</v>
      </c>
      <c r="J153" s="4">
        <f>VLOOKUP(A153,'Charter School Lease'!A:D,4,FALSE)</f>
        <v>0</v>
      </c>
      <c r="K153" s="4">
        <f>VLOOKUP(A153,'Integration Change'!H:K,4,FALSE)</f>
        <v>0</v>
      </c>
      <c r="L153" s="4">
        <f>VLOOKUP(A153,'Other SPED'!A:D,4,FALSE)</f>
        <v>0</v>
      </c>
      <c r="M153" s="4">
        <f>VLOOKUP(A153,'LTFM Change'!G:J,4,FALSE)</f>
        <v>0</v>
      </c>
      <c r="N153" s="4">
        <f>VLOOKUP(A153,QComp!I:N,6,FALSE)</f>
        <v>0</v>
      </c>
      <c r="O153" s="4">
        <f>VLOOKUP(A153,'Breakfast and Lunch'!A:D,4,FALSE)</f>
        <v>0</v>
      </c>
      <c r="P153" s="4">
        <f>VLOOKUP(A153,'Breakfast and Lunch'!A:E,5,FALSE)</f>
        <v>0</v>
      </c>
      <c r="Q153" s="4">
        <f>VLOOKUP(A153,'Integration Change'!A:D,4,FALSE)</f>
        <v>0</v>
      </c>
      <c r="R153" s="4">
        <f>VLOOKUP(A153,'LTFM Change'!A:C,3,FALSE)</f>
        <v>0</v>
      </c>
      <c r="S153" s="4">
        <f>VLOOKUP(A153,QComp!A:D,4,FALSE)</f>
        <v>0</v>
      </c>
      <c r="T153" s="4">
        <f t="shared" ref="T153:T216" si="33">SUM(I153:S153)-G153</f>
        <v>0</v>
      </c>
      <c r="U153" s="4">
        <f>VLOOKUP(A153,'2020 SPED'!A:AF,32,FALSE)</f>
        <v>14417.772348793107</v>
      </c>
      <c r="V153" s="4">
        <f t="shared" si="29"/>
        <v>147150.77234879311</v>
      </c>
      <c r="W153" s="235">
        <f t="shared" ref="W153:W216" si="34">(G153-F153)/F153</f>
        <v>1.7724440189032825E-2</v>
      </c>
      <c r="Y153" s="4">
        <f>VLOOKUP(A153,'Pupil Info'!A:E,5,FALSE)</f>
        <v>680</v>
      </c>
      <c r="Z153" s="4">
        <f>VLOOKUP(A153,'Starting Point 2021'!A:AB,28,FALSE)</f>
        <v>7659741.9711815929</v>
      </c>
      <c r="AA153" s="4">
        <f>VLOOKUP(A153,'2% 2021'!A:AB,28,FALSE)</f>
        <v>7932416.2311815927</v>
      </c>
      <c r="AB153" s="4">
        <f t="shared" ref="AB153:AB216" si="35">AA153-Z153</f>
        <v>272674.25999999978</v>
      </c>
      <c r="AC153" s="4">
        <f>VLOOKUP(A153,'2% with VPK 2021'!A:AB,28,FALSE)</f>
        <v>7932416.2311815927</v>
      </c>
      <c r="AD153" s="4">
        <f>VLOOKUP(A153,'Charter School Lease'!A:E,5,FALSE)</f>
        <v>0</v>
      </c>
      <c r="AE153" s="4">
        <f>VLOOKUP(A153,'Integration Change'!H:L,5,FALSE)</f>
        <v>0</v>
      </c>
      <c r="AF153" s="4">
        <f>VLOOKUP(A153,'Other SPED'!A:D,4,FALSE)</f>
        <v>0</v>
      </c>
      <c r="AG153" s="4">
        <f>VLOOKUP(A153,QComp!I:R,10,FALSE)</f>
        <v>0</v>
      </c>
      <c r="AH153" s="4">
        <f>VLOOKUP(A153,'LTFM Change'!G:K,5,FALSE)</f>
        <v>0</v>
      </c>
      <c r="AI153" s="4">
        <f>VLOOKUP(A153,'Breakfast and Lunch'!A:E,5,FALSE)</f>
        <v>0</v>
      </c>
      <c r="AJ153" s="4">
        <f>VLOOKUP(A153,'Breakfast and Lunch'!A:D,4,FALSE)</f>
        <v>0</v>
      </c>
      <c r="AK153" s="4">
        <f>VLOOKUP(A153,'Integration Change'!A:E,5,FALSE)</f>
        <v>0</v>
      </c>
      <c r="AL153" s="4">
        <f>VLOOKUP(A153,'Safe School'!A:D,4,FALSE)</f>
        <v>64.163468637838378</v>
      </c>
      <c r="AM153" s="4">
        <f>VLOOKUP(A153,'LTFM Change'!A:D,4,FALSE)</f>
        <v>0</v>
      </c>
      <c r="AN153" s="4">
        <f>VLOOKUP(A153,QComp!A:E,5,FALSE)</f>
        <v>0</v>
      </c>
      <c r="AO153" s="4">
        <f t="shared" ref="AO153:AO216" si="36">SUM(AC153:AN153)-AA153</f>
        <v>64.163468637503684</v>
      </c>
      <c r="AP153" s="4">
        <f>VLOOKUP(A153,'2021 SPED'!A:AF,32,FALSE)</f>
        <v>36478.676456868183</v>
      </c>
      <c r="AQ153" s="5">
        <f t="shared" si="30"/>
        <v>309217.09992550546</v>
      </c>
      <c r="AR153" s="235">
        <f t="shared" si="31"/>
        <v>3.5598361018672406E-2</v>
      </c>
    </row>
    <row r="154" spans="1:44" x14ac:dyDescent="0.25">
      <c r="A154">
        <v>441</v>
      </c>
      <c r="B154">
        <v>1</v>
      </c>
      <c r="C154" t="s">
        <v>133</v>
      </c>
      <c r="D154">
        <f>VLOOKUP(A154,Sheet10!A:C,3,FALSE)</f>
        <v>6</v>
      </c>
      <c r="E154" s="4">
        <f>VLOOKUP(A154,'Pupil Info'!A:D,4,FALSE)</f>
        <v>441</v>
      </c>
      <c r="F154" s="4">
        <f>VLOOKUP(A154,'Starting Point 2020'!A:AB,28,FALSE)</f>
        <v>4925509.2987311985</v>
      </c>
      <c r="G154" s="4">
        <f>VLOOKUP(A154,'2% 2020'!A:AB,28,FALSE)</f>
        <v>5005033.2987311985</v>
      </c>
      <c r="H154" s="4">
        <f t="shared" si="32"/>
        <v>79524</v>
      </c>
      <c r="I154" s="4">
        <f>VLOOKUP(A154,'2% with VPK 2020'!A:AB,28,FALSE)</f>
        <v>5005033.2987311985</v>
      </c>
      <c r="J154" s="4">
        <f>VLOOKUP(A154,'Charter School Lease'!A:D,4,FALSE)</f>
        <v>0</v>
      </c>
      <c r="K154" s="4">
        <f>VLOOKUP(A154,'Integration Change'!H:K,4,FALSE)</f>
        <v>0</v>
      </c>
      <c r="L154" s="4">
        <f>VLOOKUP(A154,'Other SPED'!A:D,4,FALSE)</f>
        <v>0</v>
      </c>
      <c r="M154" s="4">
        <f>VLOOKUP(A154,'LTFM Change'!G:J,4,FALSE)</f>
        <v>0</v>
      </c>
      <c r="N154" s="4">
        <f>VLOOKUP(A154,QComp!I:N,6,FALSE)</f>
        <v>0</v>
      </c>
      <c r="O154" s="4">
        <f>VLOOKUP(A154,'Breakfast and Lunch'!A:D,4,FALSE)</f>
        <v>0</v>
      </c>
      <c r="P154" s="4">
        <f>VLOOKUP(A154,'Breakfast and Lunch'!A:E,5,FALSE)</f>
        <v>0</v>
      </c>
      <c r="Q154" s="4">
        <f>VLOOKUP(A154,'Integration Change'!A:D,4,FALSE)</f>
        <v>0</v>
      </c>
      <c r="R154" s="4">
        <f>VLOOKUP(A154,'LTFM Change'!A:C,3,FALSE)</f>
        <v>0</v>
      </c>
      <c r="S154" s="4">
        <f>VLOOKUP(A154,QComp!A:D,4,FALSE)</f>
        <v>0</v>
      </c>
      <c r="T154" s="4">
        <f t="shared" si="33"/>
        <v>0</v>
      </c>
      <c r="U154" s="4">
        <f>VLOOKUP(A154,'2020 SPED'!A:AF,32,FALSE)</f>
        <v>444.6448210402159</v>
      </c>
      <c r="V154" s="4">
        <f t="shared" si="29"/>
        <v>79968.644821040216</v>
      </c>
      <c r="W154" s="235">
        <f t="shared" si="34"/>
        <v>1.6145335472310493E-2</v>
      </c>
      <c r="Y154" s="4">
        <f>VLOOKUP(A154,'Pupil Info'!A:E,5,FALSE)</f>
        <v>443</v>
      </c>
      <c r="Z154" s="4">
        <f>VLOOKUP(A154,'Starting Point 2021'!A:AB,28,FALSE)</f>
        <v>4964352.9657677589</v>
      </c>
      <c r="AA154" s="4">
        <f>VLOOKUP(A154,'2% 2021'!A:AB,28,FALSE)</f>
        <v>5124786.5377677586</v>
      </c>
      <c r="AB154" s="4">
        <f t="shared" si="35"/>
        <v>160433.57199999969</v>
      </c>
      <c r="AC154" s="4">
        <f>VLOOKUP(A154,'2% with VPK 2021'!A:AB,28,FALSE)</f>
        <v>5124786.5377677586</v>
      </c>
      <c r="AD154" s="4">
        <f>VLOOKUP(A154,'Charter School Lease'!A:E,5,FALSE)</f>
        <v>0</v>
      </c>
      <c r="AE154" s="4">
        <f>VLOOKUP(A154,'Integration Change'!H:L,5,FALSE)</f>
        <v>0</v>
      </c>
      <c r="AF154" s="4">
        <f>VLOOKUP(A154,'Other SPED'!A:D,4,FALSE)</f>
        <v>0</v>
      </c>
      <c r="AG154" s="4">
        <f>VLOOKUP(A154,QComp!I:R,10,FALSE)</f>
        <v>0</v>
      </c>
      <c r="AH154" s="4">
        <f>VLOOKUP(A154,'LTFM Change'!G:K,5,FALSE)</f>
        <v>0</v>
      </c>
      <c r="AI154" s="4">
        <f>VLOOKUP(A154,'Breakfast and Lunch'!A:E,5,FALSE)</f>
        <v>0</v>
      </c>
      <c r="AJ154" s="4">
        <f>VLOOKUP(A154,'Breakfast and Lunch'!A:D,4,FALSE)</f>
        <v>0</v>
      </c>
      <c r="AK154" s="4">
        <f>VLOOKUP(A154,'Integration Change'!A:E,5,FALSE)</f>
        <v>0</v>
      </c>
      <c r="AL154" s="4">
        <f>VLOOKUP(A154,'Safe School'!A:D,4,FALSE)</f>
        <v>55.456535991554119</v>
      </c>
      <c r="AM154" s="4">
        <f>VLOOKUP(A154,'LTFM Change'!A:D,4,FALSE)</f>
        <v>0</v>
      </c>
      <c r="AN154" s="4">
        <f>VLOOKUP(A154,QComp!A:E,5,FALSE)</f>
        <v>0</v>
      </c>
      <c r="AO154" s="4">
        <f t="shared" si="36"/>
        <v>55.456535991281271</v>
      </c>
      <c r="AP154" s="4">
        <f>VLOOKUP(A154,'2021 SPED'!A:AF,32,FALSE)</f>
        <v>4215.1407466429519</v>
      </c>
      <c r="AQ154" s="5">
        <f t="shared" si="30"/>
        <v>164704.16928263393</v>
      </c>
      <c r="AR154" s="235">
        <f t="shared" si="31"/>
        <v>3.2317116269992688E-2</v>
      </c>
    </row>
    <row r="155" spans="1:44" x14ac:dyDescent="0.25">
      <c r="A155">
        <v>447</v>
      </c>
      <c r="B155">
        <v>1</v>
      </c>
      <c r="C155" t="s">
        <v>134</v>
      </c>
      <c r="D155">
        <f>VLOOKUP(A155,Sheet10!A:C,3,FALSE)</f>
        <v>6</v>
      </c>
      <c r="E155" s="4">
        <f>VLOOKUP(A155,'Pupil Info'!A:D,4,FALSE)</f>
        <v>145</v>
      </c>
      <c r="F155" s="4">
        <f>VLOOKUP(A155,'Starting Point 2020'!A:AB,28,FALSE)</f>
        <v>2088111.5</v>
      </c>
      <c r="G155" s="4">
        <f>VLOOKUP(A155,'2% 2020'!A:AB,28,FALSE)</f>
        <v>2125235.5</v>
      </c>
      <c r="H155" s="4">
        <f t="shared" si="32"/>
        <v>37124</v>
      </c>
      <c r="I155" s="4">
        <f>VLOOKUP(A155,'2% with VPK 2020'!A:AB,28,FALSE)</f>
        <v>2125235.5</v>
      </c>
      <c r="J155" s="4">
        <f>VLOOKUP(A155,'Charter School Lease'!A:D,4,FALSE)</f>
        <v>0</v>
      </c>
      <c r="K155" s="4">
        <f>VLOOKUP(A155,'Integration Change'!H:K,4,FALSE)</f>
        <v>0</v>
      </c>
      <c r="L155" s="4">
        <f>VLOOKUP(A155,'Other SPED'!A:D,4,FALSE)</f>
        <v>0</v>
      </c>
      <c r="M155" s="4">
        <f>VLOOKUP(A155,'LTFM Change'!G:J,4,FALSE)</f>
        <v>0</v>
      </c>
      <c r="N155" s="4">
        <f>VLOOKUP(A155,QComp!I:N,6,FALSE)</f>
        <v>0</v>
      </c>
      <c r="O155" s="4">
        <f>VLOOKUP(A155,'Breakfast and Lunch'!A:D,4,FALSE)</f>
        <v>0</v>
      </c>
      <c r="P155" s="4">
        <f>VLOOKUP(A155,'Breakfast and Lunch'!A:E,5,FALSE)</f>
        <v>0</v>
      </c>
      <c r="Q155" s="4">
        <f>VLOOKUP(A155,'Integration Change'!A:D,4,FALSE)</f>
        <v>0</v>
      </c>
      <c r="R155" s="4">
        <f>VLOOKUP(A155,'LTFM Change'!A:C,3,FALSE)</f>
        <v>0</v>
      </c>
      <c r="S155" s="4">
        <f>VLOOKUP(A155,QComp!A:D,4,FALSE)</f>
        <v>0</v>
      </c>
      <c r="T155" s="4">
        <f t="shared" si="33"/>
        <v>0</v>
      </c>
      <c r="U155" s="4">
        <f>VLOOKUP(A155,'2020 SPED'!A:AF,32,FALSE)</f>
        <v>152.72784620599123</v>
      </c>
      <c r="V155" s="4">
        <f t="shared" si="29"/>
        <v>37276.727846205991</v>
      </c>
      <c r="W155" s="235">
        <f t="shared" si="34"/>
        <v>1.7778744094843594E-2</v>
      </c>
      <c r="Y155" s="4">
        <f>VLOOKUP(A155,'Pupil Info'!A:E,5,FALSE)</f>
        <v>145</v>
      </c>
      <c r="Z155" s="4">
        <f>VLOOKUP(A155,'Starting Point 2021'!A:AB,28,FALSE)</f>
        <v>2065574.5</v>
      </c>
      <c r="AA155" s="4">
        <f>VLOOKUP(A155,'2% 2021'!A:AB,28,FALSE)</f>
        <v>2139671.5</v>
      </c>
      <c r="AB155" s="4">
        <f t="shared" si="35"/>
        <v>74097</v>
      </c>
      <c r="AC155" s="4">
        <f>VLOOKUP(A155,'2% with VPK 2021'!A:AB,28,FALSE)</f>
        <v>2139671.5</v>
      </c>
      <c r="AD155" s="4">
        <f>VLOOKUP(A155,'Charter School Lease'!A:E,5,FALSE)</f>
        <v>0</v>
      </c>
      <c r="AE155" s="4">
        <f>VLOOKUP(A155,'Integration Change'!H:L,5,FALSE)</f>
        <v>0</v>
      </c>
      <c r="AF155" s="4">
        <f>VLOOKUP(A155,'Other SPED'!A:D,4,FALSE)</f>
        <v>0</v>
      </c>
      <c r="AG155" s="4">
        <f>VLOOKUP(A155,QComp!I:R,10,FALSE)</f>
        <v>0</v>
      </c>
      <c r="AH155" s="4">
        <f>VLOOKUP(A155,'LTFM Change'!G:K,5,FALSE)</f>
        <v>0</v>
      </c>
      <c r="AI155" s="4">
        <f>VLOOKUP(A155,'Breakfast and Lunch'!A:E,5,FALSE)</f>
        <v>0</v>
      </c>
      <c r="AJ155" s="4">
        <f>VLOOKUP(A155,'Breakfast and Lunch'!A:D,4,FALSE)</f>
        <v>0</v>
      </c>
      <c r="AK155" s="4">
        <f>VLOOKUP(A155,'Integration Change'!A:E,5,FALSE)</f>
        <v>0</v>
      </c>
      <c r="AL155" s="4">
        <f>VLOOKUP(A155,'Safe School'!A:D,4,FALSE)</f>
        <v>43.570874304416066</v>
      </c>
      <c r="AM155" s="4">
        <f>VLOOKUP(A155,'LTFM Change'!A:D,4,FALSE)</f>
        <v>0</v>
      </c>
      <c r="AN155" s="4">
        <f>VLOOKUP(A155,QComp!A:E,5,FALSE)</f>
        <v>0</v>
      </c>
      <c r="AO155" s="4">
        <f t="shared" si="36"/>
        <v>43.570874304510653</v>
      </c>
      <c r="AP155" s="4">
        <f>VLOOKUP(A155,'2021 SPED'!A:AF,32,FALSE)</f>
        <v>-197.61160245072097</v>
      </c>
      <c r="AQ155" s="5">
        <f t="shared" si="30"/>
        <v>73942.95927185379</v>
      </c>
      <c r="AR155" s="235">
        <f t="shared" si="31"/>
        <v>3.5872344473656122E-2</v>
      </c>
    </row>
    <row r="156" spans="1:44" x14ac:dyDescent="0.25">
      <c r="A156">
        <v>458</v>
      </c>
      <c r="B156">
        <v>1</v>
      </c>
      <c r="C156" t="s">
        <v>135</v>
      </c>
      <c r="D156">
        <f>VLOOKUP(A156,Sheet10!A:C,3,FALSE)</f>
        <v>6</v>
      </c>
      <c r="E156" s="4">
        <f>VLOOKUP(A156,'Pupil Info'!A:D,4,FALSE)</f>
        <v>225.4</v>
      </c>
      <c r="F156" s="4">
        <f>VLOOKUP(A156,'Starting Point 2020'!A:AB,28,FALSE)</f>
        <v>2698706.9837914016</v>
      </c>
      <c r="G156" s="4">
        <f>VLOOKUP(A156,'2% 2020'!A:AB,28,FALSE)</f>
        <v>2735598.9837914016</v>
      </c>
      <c r="H156" s="4">
        <f t="shared" si="32"/>
        <v>36892</v>
      </c>
      <c r="I156" s="4">
        <f>VLOOKUP(A156,'2% with VPK 2020'!A:AB,28,FALSE)</f>
        <v>2735598.9837914016</v>
      </c>
      <c r="J156" s="4">
        <f>VLOOKUP(A156,'Charter School Lease'!A:D,4,FALSE)</f>
        <v>0</v>
      </c>
      <c r="K156" s="4">
        <f>VLOOKUP(A156,'Integration Change'!H:K,4,FALSE)</f>
        <v>0</v>
      </c>
      <c r="L156" s="4">
        <f>VLOOKUP(A156,'Other SPED'!A:D,4,FALSE)</f>
        <v>0</v>
      </c>
      <c r="M156" s="4">
        <f>VLOOKUP(A156,'LTFM Change'!G:J,4,FALSE)</f>
        <v>0</v>
      </c>
      <c r="N156" s="4">
        <f>VLOOKUP(A156,QComp!I:N,6,FALSE)</f>
        <v>0</v>
      </c>
      <c r="O156" s="4">
        <f>VLOOKUP(A156,'Breakfast and Lunch'!A:D,4,FALSE)</f>
        <v>0</v>
      </c>
      <c r="P156" s="4">
        <f>VLOOKUP(A156,'Breakfast and Lunch'!A:E,5,FALSE)</f>
        <v>0</v>
      </c>
      <c r="Q156" s="4">
        <f>VLOOKUP(A156,'Integration Change'!A:D,4,FALSE)</f>
        <v>0</v>
      </c>
      <c r="R156" s="4">
        <f>VLOOKUP(A156,'LTFM Change'!A:C,3,FALSE)</f>
        <v>0</v>
      </c>
      <c r="S156" s="4">
        <f>VLOOKUP(A156,QComp!A:D,4,FALSE)</f>
        <v>0</v>
      </c>
      <c r="T156" s="4">
        <f t="shared" si="33"/>
        <v>0</v>
      </c>
      <c r="U156" s="4">
        <f>VLOOKUP(A156,'2020 SPED'!A:AF,32,FALSE)</f>
        <v>66676.540641044689</v>
      </c>
      <c r="V156" s="4">
        <f t="shared" si="29"/>
        <v>103568.54064104469</v>
      </c>
      <c r="W156" s="235">
        <f t="shared" si="34"/>
        <v>1.3670250316753762E-2</v>
      </c>
      <c r="Y156" s="4">
        <f>VLOOKUP(A156,'Pupil Info'!A:E,5,FALSE)</f>
        <v>225</v>
      </c>
      <c r="Z156" s="4">
        <f>VLOOKUP(A156,'Starting Point 2021'!A:AB,28,FALSE)</f>
        <v>2832945.9410639978</v>
      </c>
      <c r="AA156" s="4">
        <f>VLOOKUP(A156,'2% 2021'!A:AB,28,FALSE)</f>
        <v>2910646.6870639976</v>
      </c>
      <c r="AB156" s="4">
        <f t="shared" si="35"/>
        <v>77700.74599999981</v>
      </c>
      <c r="AC156" s="4">
        <f>VLOOKUP(A156,'2% with VPK 2021'!A:AB,28,FALSE)</f>
        <v>2910646.6870639976</v>
      </c>
      <c r="AD156" s="4">
        <f>VLOOKUP(A156,'Charter School Lease'!A:E,5,FALSE)</f>
        <v>0</v>
      </c>
      <c r="AE156" s="4">
        <f>VLOOKUP(A156,'Integration Change'!H:L,5,FALSE)</f>
        <v>0</v>
      </c>
      <c r="AF156" s="4">
        <f>VLOOKUP(A156,'Other SPED'!A:D,4,FALSE)</f>
        <v>0</v>
      </c>
      <c r="AG156" s="4">
        <f>VLOOKUP(A156,QComp!I:R,10,FALSE)</f>
        <v>0</v>
      </c>
      <c r="AH156" s="4">
        <f>VLOOKUP(A156,'LTFM Change'!G:K,5,FALSE)</f>
        <v>0</v>
      </c>
      <c r="AI156" s="4">
        <f>VLOOKUP(A156,'Breakfast and Lunch'!A:E,5,FALSE)</f>
        <v>0</v>
      </c>
      <c r="AJ156" s="4">
        <f>VLOOKUP(A156,'Breakfast and Lunch'!A:D,4,FALSE)</f>
        <v>0</v>
      </c>
      <c r="AK156" s="4">
        <f>VLOOKUP(A156,'Integration Change'!A:E,5,FALSE)</f>
        <v>0</v>
      </c>
      <c r="AL156" s="4">
        <f>VLOOKUP(A156,'Safe School'!A:D,4,FALSE)</f>
        <v>0</v>
      </c>
      <c r="AM156" s="4">
        <f>VLOOKUP(A156,'LTFM Change'!A:D,4,FALSE)</f>
        <v>0</v>
      </c>
      <c r="AN156" s="4">
        <f>VLOOKUP(A156,QComp!A:E,5,FALSE)</f>
        <v>0</v>
      </c>
      <c r="AO156" s="4">
        <f t="shared" si="36"/>
        <v>0</v>
      </c>
      <c r="AP156" s="4">
        <f>VLOOKUP(A156,'2021 SPED'!A:AF,32,FALSE)</f>
        <v>79880.824268374534</v>
      </c>
      <c r="AQ156" s="5">
        <f t="shared" si="30"/>
        <v>157581.57026837434</v>
      </c>
      <c r="AR156" s="235">
        <f t="shared" si="31"/>
        <v>2.7427542782837912E-2</v>
      </c>
    </row>
    <row r="157" spans="1:44" x14ac:dyDescent="0.25">
      <c r="A157">
        <v>463</v>
      </c>
      <c r="B157">
        <v>1</v>
      </c>
      <c r="C157" t="s">
        <v>136</v>
      </c>
      <c r="D157">
        <f>VLOOKUP(A157,Sheet10!A:C,3,FALSE)</f>
        <v>6</v>
      </c>
      <c r="E157" s="4">
        <f>VLOOKUP(A157,'Pupil Info'!A:D,4,FALSE)</f>
        <v>951</v>
      </c>
      <c r="F157" s="4">
        <f>VLOOKUP(A157,'Starting Point 2020'!A:AB,28,FALSE)</f>
        <v>8265407.3373999996</v>
      </c>
      <c r="G157" s="4">
        <f>VLOOKUP(A157,'2% 2020'!A:AB,28,FALSE)</f>
        <v>8405796.3374000005</v>
      </c>
      <c r="H157" s="4">
        <f t="shared" si="32"/>
        <v>140389.00000000093</v>
      </c>
      <c r="I157" s="4">
        <f>VLOOKUP(A157,'2% with VPK 2020'!A:AB,28,FALSE)</f>
        <v>8405796.3374000005</v>
      </c>
      <c r="J157" s="4">
        <f>VLOOKUP(A157,'Charter School Lease'!A:D,4,FALSE)</f>
        <v>0</v>
      </c>
      <c r="K157" s="4">
        <f>VLOOKUP(A157,'Integration Change'!H:K,4,FALSE)</f>
        <v>0</v>
      </c>
      <c r="L157" s="4">
        <f>VLOOKUP(A157,'Other SPED'!A:D,4,FALSE)</f>
        <v>0</v>
      </c>
      <c r="M157" s="4">
        <f>VLOOKUP(A157,'LTFM Change'!G:J,4,FALSE)</f>
        <v>0</v>
      </c>
      <c r="N157" s="4">
        <f>VLOOKUP(A157,QComp!I:N,6,FALSE)</f>
        <v>0</v>
      </c>
      <c r="O157" s="4">
        <f>VLOOKUP(A157,'Breakfast and Lunch'!A:D,4,FALSE)</f>
        <v>0</v>
      </c>
      <c r="P157" s="4">
        <f>VLOOKUP(A157,'Breakfast and Lunch'!A:E,5,FALSE)</f>
        <v>0</v>
      </c>
      <c r="Q157" s="4">
        <f>VLOOKUP(A157,'Integration Change'!A:D,4,FALSE)</f>
        <v>0</v>
      </c>
      <c r="R157" s="4">
        <f>VLOOKUP(A157,'LTFM Change'!A:C,3,FALSE)</f>
        <v>0</v>
      </c>
      <c r="S157" s="4">
        <f>VLOOKUP(A157,QComp!A:D,4,FALSE)</f>
        <v>0</v>
      </c>
      <c r="T157" s="4">
        <f t="shared" si="33"/>
        <v>0</v>
      </c>
      <c r="U157" s="4">
        <f>VLOOKUP(A157,'2020 SPED'!A:AF,32,FALSE)</f>
        <v>15340.40790590283</v>
      </c>
      <c r="V157" s="4">
        <f t="shared" si="29"/>
        <v>155729.40790590376</v>
      </c>
      <c r="W157" s="235">
        <f t="shared" si="34"/>
        <v>1.6985127806678949E-2</v>
      </c>
      <c r="Y157" s="4">
        <f>VLOOKUP(A157,'Pupil Info'!A:E,5,FALSE)</f>
        <v>951</v>
      </c>
      <c r="Z157" s="4">
        <f>VLOOKUP(A157,'Starting Point 2021'!A:AB,28,FALSE)</f>
        <v>8284816.6292402744</v>
      </c>
      <c r="AA157" s="4">
        <f>VLOOKUP(A157,'2% 2021'!A:AB,28,FALSE)</f>
        <v>8567263.2272402737</v>
      </c>
      <c r="AB157" s="4">
        <f t="shared" si="35"/>
        <v>282446.5979999993</v>
      </c>
      <c r="AC157" s="4">
        <f>VLOOKUP(A157,'2% with VPK 2021'!A:AB,28,FALSE)</f>
        <v>8567263.2272402737</v>
      </c>
      <c r="AD157" s="4">
        <f>VLOOKUP(A157,'Charter School Lease'!A:E,5,FALSE)</f>
        <v>0</v>
      </c>
      <c r="AE157" s="4">
        <f>VLOOKUP(A157,'Integration Change'!H:L,5,FALSE)</f>
        <v>0</v>
      </c>
      <c r="AF157" s="4">
        <f>VLOOKUP(A157,'Other SPED'!A:D,4,FALSE)</f>
        <v>0</v>
      </c>
      <c r="AG157" s="4">
        <f>VLOOKUP(A157,QComp!I:R,10,FALSE)</f>
        <v>0</v>
      </c>
      <c r="AH157" s="4">
        <f>VLOOKUP(A157,'LTFM Change'!G:K,5,FALSE)</f>
        <v>0</v>
      </c>
      <c r="AI157" s="4">
        <f>VLOOKUP(A157,'Breakfast and Lunch'!A:E,5,FALSE)</f>
        <v>0</v>
      </c>
      <c r="AJ157" s="4">
        <f>VLOOKUP(A157,'Breakfast and Lunch'!A:D,4,FALSE)</f>
        <v>0</v>
      </c>
      <c r="AK157" s="4">
        <f>VLOOKUP(A157,'Integration Change'!A:E,5,FALSE)</f>
        <v>0</v>
      </c>
      <c r="AL157" s="4">
        <f>VLOOKUP(A157,'Safe School'!A:D,4,FALSE)</f>
        <v>72.24200754280173</v>
      </c>
      <c r="AM157" s="4">
        <f>VLOOKUP(A157,'LTFM Change'!A:D,4,FALSE)</f>
        <v>0</v>
      </c>
      <c r="AN157" s="4">
        <f>VLOOKUP(A157,QComp!A:E,5,FALSE)</f>
        <v>0</v>
      </c>
      <c r="AO157" s="4">
        <f t="shared" si="36"/>
        <v>72.242007542401552</v>
      </c>
      <c r="AP157" s="4">
        <f>VLOOKUP(A157,'2021 SPED'!A:AF,32,FALSE)</f>
        <v>42517.493200020632</v>
      </c>
      <c r="AQ157" s="5">
        <f t="shared" si="30"/>
        <v>325036.33320756233</v>
      </c>
      <c r="AR157" s="235">
        <f t="shared" si="31"/>
        <v>3.4092075979465571E-2</v>
      </c>
    </row>
    <row r="158" spans="1:44" x14ac:dyDescent="0.25">
      <c r="A158">
        <v>465</v>
      </c>
      <c r="B158">
        <v>1</v>
      </c>
      <c r="C158" t="s">
        <v>137</v>
      </c>
      <c r="D158">
        <f>VLOOKUP(A158,Sheet10!A:C,3,FALSE)</f>
        <v>5</v>
      </c>
      <c r="E158" s="4">
        <f>VLOOKUP(A158,'Pupil Info'!A:D,4,FALSE)</f>
        <v>1539</v>
      </c>
      <c r="F158" s="4">
        <f>VLOOKUP(A158,'Starting Point 2020'!A:AB,28,FALSE)</f>
        <v>13502598.25</v>
      </c>
      <c r="G158" s="4">
        <f>VLOOKUP(A158,'2% 2020'!A:AB,28,FALSE)</f>
        <v>13733858.25</v>
      </c>
      <c r="H158" s="4">
        <f t="shared" si="32"/>
        <v>231260</v>
      </c>
      <c r="I158" s="4">
        <f>VLOOKUP(A158,'2% with VPK 2020'!A:AB,28,FALSE)</f>
        <v>13733858.25</v>
      </c>
      <c r="J158" s="4">
        <f>VLOOKUP(A158,'Charter School Lease'!A:D,4,FALSE)</f>
        <v>0</v>
      </c>
      <c r="K158" s="4">
        <f>VLOOKUP(A158,'Integration Change'!H:K,4,FALSE)</f>
        <v>0</v>
      </c>
      <c r="L158" s="4">
        <f>VLOOKUP(A158,'Other SPED'!A:D,4,FALSE)</f>
        <v>0</v>
      </c>
      <c r="M158" s="4">
        <f>VLOOKUP(A158,'LTFM Change'!G:J,4,FALSE)</f>
        <v>0</v>
      </c>
      <c r="N158" s="4">
        <f>VLOOKUP(A158,QComp!I:N,6,FALSE)</f>
        <v>0</v>
      </c>
      <c r="O158" s="4">
        <f>VLOOKUP(A158,'Breakfast and Lunch'!A:D,4,FALSE)</f>
        <v>0</v>
      </c>
      <c r="P158" s="4">
        <f>VLOOKUP(A158,'Breakfast and Lunch'!A:E,5,FALSE)</f>
        <v>0</v>
      </c>
      <c r="Q158" s="4">
        <f>VLOOKUP(A158,'Integration Change'!A:D,4,FALSE)</f>
        <v>0</v>
      </c>
      <c r="R158" s="4">
        <f>VLOOKUP(A158,'LTFM Change'!A:C,3,FALSE)</f>
        <v>0</v>
      </c>
      <c r="S158" s="4">
        <f>VLOOKUP(A158,QComp!A:D,4,FALSE)</f>
        <v>0</v>
      </c>
      <c r="T158" s="4">
        <f t="shared" si="33"/>
        <v>0</v>
      </c>
      <c r="U158" s="4">
        <f>VLOOKUP(A158,'2020 SPED'!A:AF,32,FALSE)</f>
        <v>56842.004461119883</v>
      </c>
      <c r="V158" s="4">
        <f t="shared" si="29"/>
        <v>288102.00446111988</v>
      </c>
      <c r="W158" s="235">
        <f t="shared" si="34"/>
        <v>1.7127074042953178E-2</v>
      </c>
      <c r="Y158" s="4">
        <f>VLOOKUP(A158,'Pupil Info'!A:E,5,FALSE)</f>
        <v>1514</v>
      </c>
      <c r="Z158" s="4">
        <f>VLOOKUP(A158,'Starting Point 2021'!A:AB,28,FALSE)</f>
        <v>13297421.25</v>
      </c>
      <c r="AA158" s="4">
        <f>VLOOKUP(A158,'2% 2021'!A:AB,28,FALSE)</f>
        <v>13757574.25</v>
      </c>
      <c r="AB158" s="4">
        <f t="shared" si="35"/>
        <v>460153</v>
      </c>
      <c r="AC158" s="4">
        <f>VLOOKUP(A158,'2% with VPK 2021'!A:AB,28,FALSE)</f>
        <v>13757574.25</v>
      </c>
      <c r="AD158" s="4">
        <f>VLOOKUP(A158,'Charter School Lease'!A:E,5,FALSE)</f>
        <v>0</v>
      </c>
      <c r="AE158" s="4">
        <f>VLOOKUP(A158,'Integration Change'!H:L,5,FALSE)</f>
        <v>0</v>
      </c>
      <c r="AF158" s="4">
        <f>VLOOKUP(A158,'Other SPED'!A:D,4,FALSE)</f>
        <v>0</v>
      </c>
      <c r="AG158" s="4">
        <f>VLOOKUP(A158,QComp!I:R,10,FALSE)</f>
        <v>0</v>
      </c>
      <c r="AH158" s="4">
        <f>VLOOKUP(A158,'LTFM Change'!G:K,5,FALSE)</f>
        <v>0</v>
      </c>
      <c r="AI158" s="4">
        <f>VLOOKUP(A158,'Breakfast and Lunch'!A:E,5,FALSE)</f>
        <v>0</v>
      </c>
      <c r="AJ158" s="4">
        <f>VLOOKUP(A158,'Breakfast and Lunch'!A:D,4,FALSE)</f>
        <v>0</v>
      </c>
      <c r="AK158" s="4">
        <f>VLOOKUP(A158,'Integration Change'!A:E,5,FALSE)</f>
        <v>0</v>
      </c>
      <c r="AL158" s="4">
        <f>VLOOKUP(A158,'Safe School'!A:D,4,FALSE)</f>
        <v>154.53476057454827</v>
      </c>
      <c r="AM158" s="4">
        <f>VLOOKUP(A158,'LTFM Change'!A:D,4,FALSE)</f>
        <v>0</v>
      </c>
      <c r="AN158" s="4">
        <f>VLOOKUP(A158,QComp!A:E,5,FALSE)</f>
        <v>0</v>
      </c>
      <c r="AO158" s="4">
        <f t="shared" si="36"/>
        <v>154.53476057387888</v>
      </c>
      <c r="AP158" s="4">
        <f>VLOOKUP(A158,'2021 SPED'!A:AF,32,FALSE)</f>
        <v>137892.8969090227</v>
      </c>
      <c r="AQ158" s="5">
        <f t="shared" si="30"/>
        <v>598200.43166959658</v>
      </c>
      <c r="AR158" s="235">
        <f t="shared" si="31"/>
        <v>3.4604679459936637E-2</v>
      </c>
    </row>
    <row r="159" spans="1:44" x14ac:dyDescent="0.25">
      <c r="A159">
        <v>466</v>
      </c>
      <c r="B159">
        <v>1</v>
      </c>
      <c r="C159" t="s">
        <v>138</v>
      </c>
      <c r="D159">
        <f>VLOOKUP(A159,Sheet10!A:C,3,FALSE)</f>
        <v>4</v>
      </c>
      <c r="E159" s="4">
        <f>VLOOKUP(A159,'Pupil Info'!A:D,4,FALSE)</f>
        <v>2200</v>
      </c>
      <c r="F159" s="4">
        <f>VLOOKUP(A159,'Starting Point 2020'!A:AB,28,FALSE)</f>
        <v>20391805.250440825</v>
      </c>
      <c r="G159" s="4">
        <f>VLOOKUP(A159,'2% 2020'!A:AB,28,FALSE)</f>
        <v>20711031.250440825</v>
      </c>
      <c r="H159" s="4">
        <f t="shared" si="32"/>
        <v>319226</v>
      </c>
      <c r="I159" s="4">
        <f>VLOOKUP(A159,'2% with VPK 2020'!A:AB,28,FALSE)</f>
        <v>20711031.250440825</v>
      </c>
      <c r="J159" s="4">
        <f>VLOOKUP(A159,'Charter School Lease'!A:D,4,FALSE)</f>
        <v>0</v>
      </c>
      <c r="K159" s="4">
        <f>VLOOKUP(A159,'Integration Change'!H:K,4,FALSE)</f>
        <v>0</v>
      </c>
      <c r="L159" s="4">
        <f>VLOOKUP(A159,'Other SPED'!A:D,4,FALSE)</f>
        <v>0</v>
      </c>
      <c r="M159" s="4">
        <f>VLOOKUP(A159,'LTFM Change'!G:J,4,FALSE)</f>
        <v>0</v>
      </c>
      <c r="N159" s="4">
        <f>VLOOKUP(A159,QComp!I:N,6,FALSE)</f>
        <v>0</v>
      </c>
      <c r="O159" s="4">
        <f>VLOOKUP(A159,'Breakfast and Lunch'!A:D,4,FALSE)</f>
        <v>0</v>
      </c>
      <c r="P159" s="4">
        <f>VLOOKUP(A159,'Breakfast and Lunch'!A:E,5,FALSE)</f>
        <v>0</v>
      </c>
      <c r="Q159" s="4">
        <f>VLOOKUP(A159,'Integration Change'!A:D,4,FALSE)</f>
        <v>0</v>
      </c>
      <c r="R159" s="4">
        <f>VLOOKUP(A159,'LTFM Change'!A:C,3,FALSE)</f>
        <v>0</v>
      </c>
      <c r="S159" s="4">
        <f>VLOOKUP(A159,QComp!A:D,4,FALSE)</f>
        <v>0</v>
      </c>
      <c r="T159" s="4">
        <f t="shared" si="33"/>
        <v>0</v>
      </c>
      <c r="U159" s="4">
        <f>VLOOKUP(A159,'2020 SPED'!A:AF,32,FALSE)</f>
        <v>33619.30886307219</v>
      </c>
      <c r="V159" s="4">
        <f t="shared" si="29"/>
        <v>352845.30886307219</v>
      </c>
      <c r="W159" s="235">
        <f t="shared" si="34"/>
        <v>1.5654621848308358E-2</v>
      </c>
      <c r="Y159" s="4">
        <f>VLOOKUP(A159,'Pupil Info'!A:E,5,FALSE)</f>
        <v>2164</v>
      </c>
      <c r="Z159" s="4">
        <f>VLOOKUP(A159,'Starting Point 2021'!A:AB,28,FALSE)</f>
        <v>20206909.120653644</v>
      </c>
      <c r="AA159" s="4">
        <f>VLOOKUP(A159,'2% 2021'!A:AB,28,FALSE)</f>
        <v>20841194.710653644</v>
      </c>
      <c r="AB159" s="4">
        <f t="shared" si="35"/>
        <v>634285.58999999985</v>
      </c>
      <c r="AC159" s="4">
        <f>VLOOKUP(A159,'2% with VPK 2021'!A:AB,28,FALSE)</f>
        <v>20841194.710653644</v>
      </c>
      <c r="AD159" s="4">
        <f>VLOOKUP(A159,'Charter School Lease'!A:E,5,FALSE)</f>
        <v>0</v>
      </c>
      <c r="AE159" s="4">
        <f>VLOOKUP(A159,'Integration Change'!H:L,5,FALSE)</f>
        <v>0</v>
      </c>
      <c r="AF159" s="4">
        <f>VLOOKUP(A159,'Other SPED'!A:D,4,FALSE)</f>
        <v>0</v>
      </c>
      <c r="AG159" s="4">
        <f>VLOOKUP(A159,QComp!I:R,10,FALSE)</f>
        <v>0</v>
      </c>
      <c r="AH159" s="4">
        <f>VLOOKUP(A159,'LTFM Change'!G:K,5,FALSE)</f>
        <v>0</v>
      </c>
      <c r="AI159" s="4">
        <f>VLOOKUP(A159,'Breakfast and Lunch'!A:E,5,FALSE)</f>
        <v>0</v>
      </c>
      <c r="AJ159" s="4">
        <f>VLOOKUP(A159,'Breakfast and Lunch'!A:D,4,FALSE)</f>
        <v>0</v>
      </c>
      <c r="AK159" s="4">
        <f>VLOOKUP(A159,'Integration Change'!A:E,5,FALSE)</f>
        <v>0</v>
      </c>
      <c r="AL159" s="4">
        <f>VLOOKUP(A159,'Safe School'!A:D,4,FALSE)</f>
        <v>144.34391703022266</v>
      </c>
      <c r="AM159" s="4">
        <f>VLOOKUP(A159,'LTFM Change'!A:D,4,FALSE)</f>
        <v>0</v>
      </c>
      <c r="AN159" s="4">
        <f>VLOOKUP(A159,QComp!A:E,5,FALSE)</f>
        <v>0</v>
      </c>
      <c r="AO159" s="4">
        <f t="shared" si="36"/>
        <v>144.34391703084111</v>
      </c>
      <c r="AP159" s="4">
        <f>VLOOKUP(A159,'2021 SPED'!A:AF,32,FALSE)</f>
        <v>81729.334685076959</v>
      </c>
      <c r="AQ159" s="5">
        <f t="shared" si="30"/>
        <v>716159.26860210765</v>
      </c>
      <c r="AR159" s="235">
        <f t="shared" si="31"/>
        <v>3.1389540390009053E-2</v>
      </c>
    </row>
    <row r="160" spans="1:44" x14ac:dyDescent="0.25">
      <c r="A160">
        <v>473</v>
      </c>
      <c r="B160">
        <v>1</v>
      </c>
      <c r="C160" t="s">
        <v>139</v>
      </c>
      <c r="D160">
        <f>VLOOKUP(A160,Sheet10!A:C,3,FALSE)</f>
        <v>6</v>
      </c>
      <c r="E160" s="4">
        <f>VLOOKUP(A160,'Pupil Info'!A:D,4,FALSE)</f>
        <v>387.6</v>
      </c>
      <c r="F160" s="4">
        <f>VLOOKUP(A160,'Starting Point 2020'!A:AB,28,FALSE)</f>
        <v>4205919.5</v>
      </c>
      <c r="G160" s="4">
        <f>VLOOKUP(A160,'2% 2020'!A:AB,28,FALSE)</f>
        <v>4273419.5</v>
      </c>
      <c r="H160" s="4">
        <f t="shared" si="32"/>
        <v>67500</v>
      </c>
      <c r="I160" s="4">
        <f>VLOOKUP(A160,'2% with VPK 2020'!A:AB,28,FALSE)</f>
        <v>4273419.5</v>
      </c>
      <c r="J160" s="4">
        <f>VLOOKUP(A160,'Charter School Lease'!A:D,4,FALSE)</f>
        <v>0</v>
      </c>
      <c r="K160" s="4">
        <f>VLOOKUP(A160,'Integration Change'!H:K,4,FALSE)</f>
        <v>0</v>
      </c>
      <c r="L160" s="4">
        <f>VLOOKUP(A160,'Other SPED'!A:D,4,FALSE)</f>
        <v>0</v>
      </c>
      <c r="M160" s="4">
        <f>VLOOKUP(A160,'LTFM Change'!G:J,4,FALSE)</f>
        <v>0</v>
      </c>
      <c r="N160" s="4">
        <f>VLOOKUP(A160,QComp!I:N,6,FALSE)</f>
        <v>0</v>
      </c>
      <c r="O160" s="4">
        <f>VLOOKUP(A160,'Breakfast and Lunch'!A:D,4,FALSE)</f>
        <v>0</v>
      </c>
      <c r="P160" s="4">
        <f>VLOOKUP(A160,'Breakfast and Lunch'!A:E,5,FALSE)</f>
        <v>0</v>
      </c>
      <c r="Q160" s="4">
        <f>VLOOKUP(A160,'Integration Change'!A:D,4,FALSE)</f>
        <v>0</v>
      </c>
      <c r="R160" s="4">
        <f>VLOOKUP(A160,'LTFM Change'!A:C,3,FALSE)</f>
        <v>0</v>
      </c>
      <c r="S160" s="4">
        <f>VLOOKUP(A160,QComp!A:D,4,FALSE)</f>
        <v>0</v>
      </c>
      <c r="T160" s="4">
        <f t="shared" si="33"/>
        <v>0</v>
      </c>
      <c r="U160" s="4">
        <f>VLOOKUP(A160,'2020 SPED'!A:AF,32,FALSE)</f>
        <v>9266.3667145316722</v>
      </c>
      <c r="V160" s="4">
        <f t="shared" si="29"/>
        <v>76766.366714531672</v>
      </c>
      <c r="W160" s="235">
        <f t="shared" si="34"/>
        <v>1.6048809303173778E-2</v>
      </c>
      <c r="Y160" s="4">
        <f>VLOOKUP(A160,'Pupil Info'!A:E,5,FALSE)</f>
        <v>373</v>
      </c>
      <c r="Z160" s="4">
        <f>VLOOKUP(A160,'Starting Point 2021'!A:AB,28,FALSE)</f>
        <v>4142935.5</v>
      </c>
      <c r="AA160" s="4">
        <f>VLOOKUP(A160,'2% 2021'!A:AB,28,FALSE)</f>
        <v>4276603.5</v>
      </c>
      <c r="AB160" s="4">
        <f t="shared" si="35"/>
        <v>133668</v>
      </c>
      <c r="AC160" s="4">
        <f>VLOOKUP(A160,'2% with VPK 2021'!A:AB,28,FALSE)</f>
        <v>4276603.5</v>
      </c>
      <c r="AD160" s="4">
        <f>VLOOKUP(A160,'Charter School Lease'!A:E,5,FALSE)</f>
        <v>0</v>
      </c>
      <c r="AE160" s="4">
        <f>VLOOKUP(A160,'Integration Change'!H:L,5,FALSE)</f>
        <v>0</v>
      </c>
      <c r="AF160" s="4">
        <f>VLOOKUP(A160,'Other SPED'!A:D,4,FALSE)</f>
        <v>0</v>
      </c>
      <c r="AG160" s="4">
        <f>VLOOKUP(A160,QComp!I:R,10,FALSE)</f>
        <v>0</v>
      </c>
      <c r="AH160" s="4">
        <f>VLOOKUP(A160,'LTFM Change'!G:K,5,FALSE)</f>
        <v>0</v>
      </c>
      <c r="AI160" s="4">
        <f>VLOOKUP(A160,'Breakfast and Lunch'!A:E,5,FALSE)</f>
        <v>0</v>
      </c>
      <c r="AJ160" s="4">
        <f>VLOOKUP(A160,'Breakfast and Lunch'!A:D,4,FALSE)</f>
        <v>0</v>
      </c>
      <c r="AK160" s="4">
        <f>VLOOKUP(A160,'Integration Change'!A:E,5,FALSE)</f>
        <v>0</v>
      </c>
      <c r="AL160" s="4">
        <f>VLOOKUP(A160,'Safe School'!A:D,4,FALSE)</f>
        <v>0</v>
      </c>
      <c r="AM160" s="4">
        <f>VLOOKUP(A160,'LTFM Change'!A:D,4,FALSE)</f>
        <v>0</v>
      </c>
      <c r="AN160" s="4">
        <f>VLOOKUP(A160,QComp!A:E,5,FALSE)</f>
        <v>0</v>
      </c>
      <c r="AO160" s="4">
        <f t="shared" si="36"/>
        <v>0</v>
      </c>
      <c r="AP160" s="4">
        <f>VLOOKUP(A160,'2021 SPED'!A:AF,32,FALSE)</f>
        <v>22091.513341190061</v>
      </c>
      <c r="AQ160" s="5">
        <f t="shared" si="30"/>
        <v>155759.51334119006</v>
      </c>
      <c r="AR160" s="235">
        <f t="shared" si="31"/>
        <v>3.2264079419049609E-2</v>
      </c>
    </row>
    <row r="161" spans="1:44" x14ac:dyDescent="0.25">
      <c r="A161">
        <v>477</v>
      </c>
      <c r="B161">
        <v>1</v>
      </c>
      <c r="C161" t="s">
        <v>140</v>
      </c>
      <c r="D161">
        <f>VLOOKUP(A161,Sheet10!A:C,3,FALSE)</f>
        <v>4</v>
      </c>
      <c r="E161" s="4">
        <f>VLOOKUP(A161,'Pupil Info'!A:D,4,FALSE)</f>
        <v>3311</v>
      </c>
      <c r="F161" s="4">
        <f>VLOOKUP(A161,'Starting Point 2020'!A:AB,28,FALSE)</f>
        <v>28548503</v>
      </c>
      <c r="G161" s="4">
        <f>VLOOKUP(A161,'2% 2020'!A:AB,28,FALSE)</f>
        <v>29037704</v>
      </c>
      <c r="H161" s="4">
        <f t="shared" si="32"/>
        <v>489201</v>
      </c>
      <c r="I161" s="4">
        <f>VLOOKUP(A161,'2% with VPK 2020'!A:AB,28,FALSE)</f>
        <v>29037704</v>
      </c>
      <c r="J161" s="4">
        <f>VLOOKUP(A161,'Charter School Lease'!A:D,4,FALSE)</f>
        <v>0</v>
      </c>
      <c r="K161" s="4">
        <f>VLOOKUP(A161,'Integration Change'!H:K,4,FALSE)</f>
        <v>0</v>
      </c>
      <c r="L161" s="4">
        <f>VLOOKUP(A161,'Other SPED'!A:D,4,FALSE)</f>
        <v>0</v>
      </c>
      <c r="M161" s="4">
        <f>VLOOKUP(A161,'LTFM Change'!G:J,4,FALSE)</f>
        <v>0</v>
      </c>
      <c r="N161" s="4">
        <f>VLOOKUP(A161,QComp!I:N,6,FALSE)</f>
        <v>-2329.5107205336681</v>
      </c>
      <c r="O161" s="4">
        <f>VLOOKUP(A161,'Breakfast and Lunch'!A:D,4,FALSE)</f>
        <v>0</v>
      </c>
      <c r="P161" s="4">
        <f>VLOOKUP(A161,'Breakfast and Lunch'!A:E,5,FALSE)</f>
        <v>0</v>
      </c>
      <c r="Q161" s="4">
        <f>VLOOKUP(A161,'Integration Change'!A:D,4,FALSE)</f>
        <v>0</v>
      </c>
      <c r="R161" s="4">
        <f>VLOOKUP(A161,'LTFM Change'!A:C,3,FALSE)</f>
        <v>0</v>
      </c>
      <c r="S161" s="4">
        <f>VLOOKUP(A161,QComp!A:D,4,FALSE)</f>
        <v>2329.5107205336681</v>
      </c>
      <c r="T161" s="4">
        <f t="shared" si="33"/>
        <v>0</v>
      </c>
      <c r="U161" s="4">
        <f>VLOOKUP(A161,'2020 SPED'!A:AF,32,FALSE)</f>
        <v>80471.340112585109</v>
      </c>
      <c r="V161" s="4">
        <f t="shared" si="29"/>
        <v>569672.34011258511</v>
      </c>
      <c r="W161" s="235">
        <f t="shared" si="34"/>
        <v>1.7135784667938629E-2</v>
      </c>
      <c r="Y161" s="4">
        <f>VLOOKUP(A161,'Pupil Info'!A:E,5,FALSE)</f>
        <v>3276</v>
      </c>
      <c r="Z161" s="4">
        <f>VLOOKUP(A161,'Starting Point 2021'!A:AB,28,FALSE)</f>
        <v>28222676.5</v>
      </c>
      <c r="AA161" s="4">
        <f>VLOOKUP(A161,'2% 2021'!A:AB,28,FALSE)</f>
        <v>29199537.5</v>
      </c>
      <c r="AB161" s="4">
        <f t="shared" si="35"/>
        <v>976861</v>
      </c>
      <c r="AC161" s="4">
        <f>VLOOKUP(A161,'2% with VPK 2021'!A:AB,28,FALSE)</f>
        <v>29199537.5</v>
      </c>
      <c r="AD161" s="4">
        <f>VLOOKUP(A161,'Charter School Lease'!A:E,5,FALSE)</f>
        <v>0</v>
      </c>
      <c r="AE161" s="4">
        <f>VLOOKUP(A161,'Integration Change'!H:L,5,FALSE)</f>
        <v>0</v>
      </c>
      <c r="AF161" s="4">
        <f>VLOOKUP(A161,'Other SPED'!A:D,4,FALSE)</f>
        <v>0</v>
      </c>
      <c r="AG161" s="4">
        <f>VLOOKUP(A161,QComp!I:R,10,FALSE)</f>
        <v>-2335.4022898705443</v>
      </c>
      <c r="AH161" s="4">
        <f>VLOOKUP(A161,'LTFM Change'!G:K,5,FALSE)</f>
        <v>0</v>
      </c>
      <c r="AI161" s="4">
        <f>VLOOKUP(A161,'Breakfast and Lunch'!A:E,5,FALSE)</f>
        <v>0</v>
      </c>
      <c r="AJ161" s="4">
        <f>VLOOKUP(A161,'Breakfast and Lunch'!A:D,4,FALSE)</f>
        <v>0</v>
      </c>
      <c r="AK161" s="4">
        <f>VLOOKUP(A161,'Integration Change'!A:E,5,FALSE)</f>
        <v>0</v>
      </c>
      <c r="AL161" s="4">
        <f>VLOOKUP(A161,'Safe School'!A:D,4,FALSE)</f>
        <v>245.63445251711528</v>
      </c>
      <c r="AM161" s="4">
        <f>VLOOKUP(A161,'LTFM Change'!A:D,4,FALSE)</f>
        <v>0</v>
      </c>
      <c r="AN161" s="4">
        <f>VLOOKUP(A161,QComp!A:E,5,FALSE)</f>
        <v>2335.4022898705443</v>
      </c>
      <c r="AO161" s="4">
        <f t="shared" si="36"/>
        <v>245.6344525180757</v>
      </c>
      <c r="AP161" s="4">
        <f>VLOOKUP(A161,'2021 SPED'!A:AF,32,FALSE)</f>
        <v>193976.62709585391</v>
      </c>
      <c r="AQ161" s="5">
        <f t="shared" si="30"/>
        <v>1171083.261548372</v>
      </c>
      <c r="AR161" s="235">
        <f t="shared" si="31"/>
        <v>3.4612627898704076E-2</v>
      </c>
    </row>
    <row r="162" spans="1:44" x14ac:dyDescent="0.25">
      <c r="A162">
        <v>480</v>
      </c>
      <c r="B162">
        <v>1</v>
      </c>
      <c r="C162" t="s">
        <v>141</v>
      </c>
      <c r="D162">
        <f>VLOOKUP(A162,Sheet10!A:C,3,FALSE)</f>
        <v>6</v>
      </c>
      <c r="E162" s="4">
        <f>VLOOKUP(A162,'Pupil Info'!A:D,4,FALSE)</f>
        <v>636.4</v>
      </c>
      <c r="F162" s="4">
        <f>VLOOKUP(A162,'Starting Point 2020'!A:AB,28,FALSE)</f>
        <v>6908582.5</v>
      </c>
      <c r="G162" s="4">
        <f>VLOOKUP(A162,'2% 2020'!A:AB,28,FALSE)</f>
        <v>7029966.5</v>
      </c>
      <c r="H162" s="4">
        <f t="shared" si="32"/>
        <v>121384</v>
      </c>
      <c r="I162" s="4">
        <f>VLOOKUP(A162,'2% with VPK 2020'!A:AB,28,FALSE)</f>
        <v>7029966.5</v>
      </c>
      <c r="J162" s="4">
        <f>VLOOKUP(A162,'Charter School Lease'!A:D,4,FALSE)</f>
        <v>0</v>
      </c>
      <c r="K162" s="4">
        <f>VLOOKUP(A162,'Integration Change'!H:K,4,FALSE)</f>
        <v>0</v>
      </c>
      <c r="L162" s="4">
        <f>VLOOKUP(A162,'Other SPED'!A:D,4,FALSE)</f>
        <v>0</v>
      </c>
      <c r="M162" s="4">
        <f>VLOOKUP(A162,'LTFM Change'!G:J,4,FALSE)</f>
        <v>0</v>
      </c>
      <c r="N162" s="4">
        <f>VLOOKUP(A162,QComp!I:N,6,FALSE)</f>
        <v>0</v>
      </c>
      <c r="O162" s="4">
        <f>VLOOKUP(A162,'Breakfast and Lunch'!A:D,4,FALSE)</f>
        <v>0</v>
      </c>
      <c r="P162" s="4">
        <f>VLOOKUP(A162,'Breakfast and Lunch'!A:E,5,FALSE)</f>
        <v>0</v>
      </c>
      <c r="Q162" s="4">
        <f>VLOOKUP(A162,'Integration Change'!A:D,4,FALSE)</f>
        <v>0</v>
      </c>
      <c r="R162" s="4">
        <f>VLOOKUP(A162,'LTFM Change'!A:C,3,FALSE)</f>
        <v>0</v>
      </c>
      <c r="S162" s="4">
        <f>VLOOKUP(A162,QComp!A:D,4,FALSE)</f>
        <v>0</v>
      </c>
      <c r="T162" s="4">
        <f t="shared" si="33"/>
        <v>0</v>
      </c>
      <c r="U162" s="4">
        <f>VLOOKUP(A162,'2020 SPED'!A:AF,32,FALSE)</f>
        <v>25660.378039688338</v>
      </c>
      <c r="V162" s="4">
        <f t="shared" si="29"/>
        <v>147044.37803968834</v>
      </c>
      <c r="W162" s="235">
        <f t="shared" si="34"/>
        <v>1.7570029741991212E-2</v>
      </c>
      <c r="Y162" s="4">
        <f>VLOOKUP(A162,'Pupil Info'!A:E,5,FALSE)</f>
        <v>614</v>
      </c>
      <c r="Z162" s="4">
        <f>VLOOKUP(A162,'Starting Point 2021'!A:AB,28,FALSE)</f>
        <v>6929402.25</v>
      </c>
      <c r="AA162" s="4">
        <f>VLOOKUP(A162,'2% 2021'!A:AB,28,FALSE)</f>
        <v>7175736.25</v>
      </c>
      <c r="AB162" s="4">
        <f t="shared" si="35"/>
        <v>246334</v>
      </c>
      <c r="AC162" s="4">
        <f>VLOOKUP(A162,'2% with VPK 2021'!A:AB,28,FALSE)</f>
        <v>7175736.25</v>
      </c>
      <c r="AD162" s="4">
        <f>VLOOKUP(A162,'Charter School Lease'!A:E,5,FALSE)</f>
        <v>0</v>
      </c>
      <c r="AE162" s="4">
        <f>VLOOKUP(A162,'Integration Change'!H:L,5,FALSE)</f>
        <v>0</v>
      </c>
      <c r="AF162" s="4">
        <f>VLOOKUP(A162,'Other SPED'!A:D,4,FALSE)</f>
        <v>0</v>
      </c>
      <c r="AG162" s="4">
        <f>VLOOKUP(A162,QComp!I:R,10,FALSE)</f>
        <v>0</v>
      </c>
      <c r="AH162" s="4">
        <f>VLOOKUP(A162,'LTFM Change'!G:K,5,FALSE)</f>
        <v>0</v>
      </c>
      <c r="AI162" s="4">
        <f>VLOOKUP(A162,'Breakfast and Lunch'!A:E,5,FALSE)</f>
        <v>0</v>
      </c>
      <c r="AJ162" s="4">
        <f>VLOOKUP(A162,'Breakfast and Lunch'!A:D,4,FALSE)</f>
        <v>0</v>
      </c>
      <c r="AK162" s="4">
        <f>VLOOKUP(A162,'Integration Change'!A:E,5,FALSE)</f>
        <v>0</v>
      </c>
      <c r="AL162" s="4">
        <f>VLOOKUP(A162,'Safe School'!A:D,4,FALSE)</f>
        <v>101.00474354469043</v>
      </c>
      <c r="AM162" s="4">
        <f>VLOOKUP(A162,'LTFM Change'!A:D,4,FALSE)</f>
        <v>0</v>
      </c>
      <c r="AN162" s="4">
        <f>VLOOKUP(A162,QComp!A:E,5,FALSE)</f>
        <v>0</v>
      </c>
      <c r="AO162" s="4">
        <f t="shared" si="36"/>
        <v>101.00474354438484</v>
      </c>
      <c r="AP162" s="4">
        <f>VLOOKUP(A162,'2021 SPED'!A:AF,32,FALSE)</f>
        <v>80571.439604883082</v>
      </c>
      <c r="AQ162" s="5">
        <f t="shared" si="30"/>
        <v>327006.44434842747</v>
      </c>
      <c r="AR162" s="235">
        <f t="shared" si="31"/>
        <v>3.5549098048103647E-2</v>
      </c>
    </row>
    <row r="163" spans="1:44" x14ac:dyDescent="0.25">
      <c r="A163">
        <v>482</v>
      </c>
      <c r="B163">
        <v>1</v>
      </c>
      <c r="C163" t="s">
        <v>142</v>
      </c>
      <c r="D163">
        <f>VLOOKUP(A163,Sheet10!A:C,3,FALSE)</f>
        <v>4</v>
      </c>
      <c r="E163" s="4">
        <f>VLOOKUP(A163,'Pupil Info'!A:D,4,FALSE)</f>
        <v>2431</v>
      </c>
      <c r="F163" s="4">
        <f>VLOOKUP(A163,'Starting Point 2020'!A:AB,28,FALSE)</f>
        <v>22702251.487226076</v>
      </c>
      <c r="G163" s="4">
        <f>VLOOKUP(A163,'2% 2020'!A:AB,28,FALSE)</f>
        <v>23084173.487226076</v>
      </c>
      <c r="H163" s="4">
        <f t="shared" si="32"/>
        <v>381922</v>
      </c>
      <c r="I163" s="4">
        <f>VLOOKUP(A163,'2% with VPK 2020'!A:AB,28,FALSE)</f>
        <v>23084173.487226076</v>
      </c>
      <c r="J163" s="4">
        <f>VLOOKUP(A163,'Charter School Lease'!A:D,4,FALSE)</f>
        <v>0</v>
      </c>
      <c r="K163" s="4">
        <f>VLOOKUP(A163,'Integration Change'!H:K,4,FALSE)</f>
        <v>0</v>
      </c>
      <c r="L163" s="4">
        <f>VLOOKUP(A163,'Other SPED'!A:D,4,FALSE)</f>
        <v>0</v>
      </c>
      <c r="M163" s="4">
        <f>VLOOKUP(A163,'LTFM Change'!G:J,4,FALSE)</f>
        <v>0</v>
      </c>
      <c r="N163" s="4">
        <f>VLOOKUP(A163,QComp!I:N,6,FALSE)</f>
        <v>0</v>
      </c>
      <c r="O163" s="4">
        <f>VLOOKUP(A163,'Breakfast and Lunch'!A:D,4,FALSE)</f>
        <v>0</v>
      </c>
      <c r="P163" s="4">
        <f>VLOOKUP(A163,'Breakfast and Lunch'!A:E,5,FALSE)</f>
        <v>0</v>
      </c>
      <c r="Q163" s="4">
        <f>VLOOKUP(A163,'Integration Change'!A:D,4,FALSE)</f>
        <v>0</v>
      </c>
      <c r="R163" s="4">
        <f>VLOOKUP(A163,'LTFM Change'!A:C,3,FALSE)</f>
        <v>0</v>
      </c>
      <c r="S163" s="4">
        <f>VLOOKUP(A163,QComp!A:D,4,FALSE)</f>
        <v>0</v>
      </c>
      <c r="T163" s="4">
        <f t="shared" si="33"/>
        <v>0</v>
      </c>
      <c r="U163" s="4">
        <f>VLOOKUP(A163,'2020 SPED'!A:AF,32,FALSE)</f>
        <v>59762.487815486267</v>
      </c>
      <c r="V163" s="4">
        <f t="shared" si="29"/>
        <v>441684.48781548627</v>
      </c>
      <c r="W163" s="235">
        <f t="shared" si="34"/>
        <v>1.6823089120252977E-2</v>
      </c>
      <c r="Y163" s="4">
        <f>VLOOKUP(A163,'Pupil Info'!A:E,5,FALSE)</f>
        <v>2403.9999999999995</v>
      </c>
      <c r="Z163" s="4">
        <f>VLOOKUP(A163,'Starting Point 2021'!A:AB,28,FALSE)</f>
        <v>22511785.190664459</v>
      </c>
      <c r="AA163" s="4">
        <f>VLOOKUP(A163,'2% 2021'!A:AB,28,FALSE)</f>
        <v>23275156.75</v>
      </c>
      <c r="AB163" s="4">
        <f t="shared" si="35"/>
        <v>763371.55933554098</v>
      </c>
      <c r="AC163" s="4">
        <f>VLOOKUP(A163,'2% with VPK 2021'!A:AB,28,FALSE)</f>
        <v>23275156.75</v>
      </c>
      <c r="AD163" s="4">
        <f>VLOOKUP(A163,'Charter School Lease'!A:E,5,FALSE)</f>
        <v>0</v>
      </c>
      <c r="AE163" s="4">
        <f>VLOOKUP(A163,'Integration Change'!H:L,5,FALSE)</f>
        <v>0</v>
      </c>
      <c r="AF163" s="4">
        <f>VLOOKUP(A163,'Other SPED'!A:D,4,FALSE)</f>
        <v>0</v>
      </c>
      <c r="AG163" s="4">
        <f>VLOOKUP(A163,QComp!I:R,10,FALSE)</f>
        <v>0</v>
      </c>
      <c r="AH163" s="4">
        <f>VLOOKUP(A163,'LTFM Change'!G:K,5,FALSE)</f>
        <v>0</v>
      </c>
      <c r="AI163" s="4">
        <f>VLOOKUP(A163,'Breakfast and Lunch'!A:E,5,FALSE)</f>
        <v>0</v>
      </c>
      <c r="AJ163" s="4">
        <f>VLOOKUP(A163,'Breakfast and Lunch'!A:D,4,FALSE)</f>
        <v>0</v>
      </c>
      <c r="AK163" s="4">
        <f>VLOOKUP(A163,'Integration Change'!A:E,5,FALSE)</f>
        <v>0</v>
      </c>
      <c r="AL163" s="4">
        <f>VLOOKUP(A163,'Safe School'!A:D,4,FALSE)</f>
        <v>189.14413852590951</v>
      </c>
      <c r="AM163" s="4">
        <f>VLOOKUP(A163,'LTFM Change'!A:D,4,FALSE)</f>
        <v>0</v>
      </c>
      <c r="AN163" s="4">
        <f>VLOOKUP(A163,QComp!A:E,5,FALSE)</f>
        <v>0</v>
      </c>
      <c r="AO163" s="4">
        <f t="shared" si="36"/>
        <v>189.14413852617145</v>
      </c>
      <c r="AP163" s="4">
        <f>VLOOKUP(A163,'2021 SPED'!A:AF,32,FALSE)</f>
        <v>159155.71849014517</v>
      </c>
      <c r="AQ163" s="5">
        <f t="shared" si="30"/>
        <v>922716.42196421232</v>
      </c>
      <c r="AR163" s="235">
        <f t="shared" si="31"/>
        <v>3.3909863339141484E-2</v>
      </c>
    </row>
    <row r="164" spans="1:44" x14ac:dyDescent="0.25">
      <c r="A164">
        <v>484</v>
      </c>
      <c r="B164">
        <v>1</v>
      </c>
      <c r="C164" t="s">
        <v>143</v>
      </c>
      <c r="D164">
        <f>VLOOKUP(A164,Sheet10!A:C,3,FALSE)</f>
        <v>5</v>
      </c>
      <c r="E164" s="4">
        <f>VLOOKUP(A164,'Pupil Info'!A:D,4,FALSE)</f>
        <v>1173</v>
      </c>
      <c r="F164" s="4">
        <f>VLOOKUP(A164,'Starting Point 2020'!A:AB,28,FALSE)</f>
        <v>10336101.5</v>
      </c>
      <c r="G164" s="4">
        <f>VLOOKUP(A164,'2% 2020'!A:AB,28,FALSE)</f>
        <v>10513565.5</v>
      </c>
      <c r="H164" s="4">
        <f t="shared" si="32"/>
        <v>177464</v>
      </c>
      <c r="I164" s="4">
        <f>VLOOKUP(A164,'2% with VPK 2020'!A:AB,28,FALSE)</f>
        <v>10513565.5</v>
      </c>
      <c r="J164" s="4">
        <f>VLOOKUP(A164,'Charter School Lease'!A:D,4,FALSE)</f>
        <v>0</v>
      </c>
      <c r="K164" s="4">
        <f>VLOOKUP(A164,'Integration Change'!H:K,4,FALSE)</f>
        <v>0</v>
      </c>
      <c r="L164" s="4">
        <f>VLOOKUP(A164,'Other SPED'!A:D,4,FALSE)</f>
        <v>0</v>
      </c>
      <c r="M164" s="4">
        <f>VLOOKUP(A164,'LTFM Change'!G:J,4,FALSE)</f>
        <v>0</v>
      </c>
      <c r="N164" s="4">
        <f>VLOOKUP(A164,QComp!I:N,6,FALSE)</f>
        <v>-627.70673480003461</v>
      </c>
      <c r="O164" s="4">
        <f>VLOOKUP(A164,'Breakfast and Lunch'!A:D,4,FALSE)</f>
        <v>0</v>
      </c>
      <c r="P164" s="4">
        <f>VLOOKUP(A164,'Breakfast and Lunch'!A:E,5,FALSE)</f>
        <v>0</v>
      </c>
      <c r="Q164" s="4">
        <f>VLOOKUP(A164,'Integration Change'!A:D,4,FALSE)</f>
        <v>0</v>
      </c>
      <c r="R164" s="4">
        <f>VLOOKUP(A164,'LTFM Change'!A:C,3,FALSE)</f>
        <v>0</v>
      </c>
      <c r="S164" s="4">
        <f>VLOOKUP(A164,QComp!A:D,4,FALSE)</f>
        <v>627.70673480003461</v>
      </c>
      <c r="T164" s="4">
        <f t="shared" si="33"/>
        <v>0</v>
      </c>
      <c r="U164" s="4">
        <f>VLOOKUP(A164,'2020 SPED'!A:AF,32,FALSE)</f>
        <v>18879.94824107294</v>
      </c>
      <c r="V164" s="4">
        <f t="shared" si="29"/>
        <v>196343.94824107294</v>
      </c>
      <c r="W164" s="235">
        <f t="shared" si="34"/>
        <v>1.7169336040285595E-2</v>
      </c>
      <c r="Y164" s="4">
        <f>VLOOKUP(A164,'Pupil Info'!A:E,5,FALSE)</f>
        <v>1173</v>
      </c>
      <c r="Z164" s="4">
        <f>VLOOKUP(A164,'Starting Point 2021'!A:AB,28,FALSE)</f>
        <v>10377282.25</v>
      </c>
      <c r="AA164" s="4">
        <f>VLOOKUP(A164,'2% 2021'!A:AB,28,FALSE)</f>
        <v>10737433.25</v>
      </c>
      <c r="AB164" s="4">
        <f t="shared" si="35"/>
        <v>360151</v>
      </c>
      <c r="AC164" s="4">
        <f>VLOOKUP(A164,'2% with VPK 2021'!A:AB,28,FALSE)</f>
        <v>10737433.25</v>
      </c>
      <c r="AD164" s="4">
        <f>VLOOKUP(A164,'Charter School Lease'!A:E,5,FALSE)</f>
        <v>0</v>
      </c>
      <c r="AE164" s="4">
        <f>VLOOKUP(A164,'Integration Change'!H:L,5,FALSE)</f>
        <v>0</v>
      </c>
      <c r="AF164" s="4">
        <f>VLOOKUP(A164,'Other SPED'!A:D,4,FALSE)</f>
        <v>0</v>
      </c>
      <c r="AG164" s="4">
        <f>VLOOKUP(A164,QComp!I:R,10,FALSE)</f>
        <v>-668.15506052804994</v>
      </c>
      <c r="AH164" s="4">
        <f>VLOOKUP(A164,'LTFM Change'!G:K,5,FALSE)</f>
        <v>0</v>
      </c>
      <c r="AI164" s="4">
        <f>VLOOKUP(A164,'Breakfast and Lunch'!A:E,5,FALSE)</f>
        <v>0</v>
      </c>
      <c r="AJ164" s="4">
        <f>VLOOKUP(A164,'Breakfast and Lunch'!A:D,4,FALSE)</f>
        <v>0</v>
      </c>
      <c r="AK164" s="4">
        <f>VLOOKUP(A164,'Integration Change'!A:E,5,FALSE)</f>
        <v>0</v>
      </c>
      <c r="AL164" s="4">
        <f>VLOOKUP(A164,'Safe School'!A:D,4,FALSE)</f>
        <v>61.802067537260882</v>
      </c>
      <c r="AM164" s="4">
        <f>VLOOKUP(A164,'LTFM Change'!A:D,4,FALSE)</f>
        <v>0</v>
      </c>
      <c r="AN164" s="4">
        <f>VLOOKUP(A164,QComp!A:E,5,FALSE)</f>
        <v>668.15506052804994</v>
      </c>
      <c r="AO164" s="4">
        <f t="shared" si="36"/>
        <v>61.802067536860704</v>
      </c>
      <c r="AP164" s="4">
        <f>VLOOKUP(A164,'2021 SPED'!A:AF,32,FALSE)</f>
        <v>46874.247311645187</v>
      </c>
      <c r="AQ164" s="5">
        <f t="shared" si="30"/>
        <v>407087.04937918205</v>
      </c>
      <c r="AR164" s="235">
        <f t="shared" si="31"/>
        <v>3.4705714976577803E-2</v>
      </c>
    </row>
    <row r="165" spans="1:44" x14ac:dyDescent="0.25">
      <c r="A165">
        <v>485</v>
      </c>
      <c r="B165">
        <v>1</v>
      </c>
      <c r="C165" t="s">
        <v>144</v>
      </c>
      <c r="D165">
        <f>VLOOKUP(A165,Sheet10!A:C,3,FALSE)</f>
        <v>6</v>
      </c>
      <c r="E165" s="4">
        <f>VLOOKUP(A165,'Pupil Info'!A:D,4,FALSE)</f>
        <v>928</v>
      </c>
      <c r="F165" s="4">
        <f>VLOOKUP(A165,'Starting Point 2020'!A:AB,28,FALSE)</f>
        <v>8003942</v>
      </c>
      <c r="G165" s="4">
        <f>VLOOKUP(A165,'2% 2020'!A:AB,28,FALSE)</f>
        <v>8140708</v>
      </c>
      <c r="H165" s="4">
        <f t="shared" si="32"/>
        <v>136766</v>
      </c>
      <c r="I165" s="4">
        <f>VLOOKUP(A165,'2% with VPK 2020'!A:AB,28,FALSE)</f>
        <v>8140708</v>
      </c>
      <c r="J165" s="4">
        <f>VLOOKUP(A165,'Charter School Lease'!A:D,4,FALSE)</f>
        <v>0</v>
      </c>
      <c r="K165" s="4">
        <f>VLOOKUP(A165,'Integration Change'!H:K,4,FALSE)</f>
        <v>0</v>
      </c>
      <c r="L165" s="4">
        <f>VLOOKUP(A165,'Other SPED'!A:D,4,FALSE)</f>
        <v>0</v>
      </c>
      <c r="M165" s="4">
        <f>VLOOKUP(A165,'LTFM Change'!G:J,4,FALSE)</f>
        <v>0</v>
      </c>
      <c r="N165" s="4">
        <f>VLOOKUP(A165,QComp!I:N,6,FALSE)</f>
        <v>0</v>
      </c>
      <c r="O165" s="4">
        <f>VLOOKUP(A165,'Breakfast and Lunch'!A:D,4,FALSE)</f>
        <v>0</v>
      </c>
      <c r="P165" s="4">
        <f>VLOOKUP(A165,'Breakfast and Lunch'!A:E,5,FALSE)</f>
        <v>0</v>
      </c>
      <c r="Q165" s="4">
        <f>VLOOKUP(A165,'Integration Change'!A:D,4,FALSE)</f>
        <v>0</v>
      </c>
      <c r="R165" s="4">
        <f>VLOOKUP(A165,'LTFM Change'!A:C,3,FALSE)</f>
        <v>0</v>
      </c>
      <c r="S165" s="4">
        <f>VLOOKUP(A165,QComp!A:D,4,FALSE)</f>
        <v>0</v>
      </c>
      <c r="T165" s="4">
        <f t="shared" si="33"/>
        <v>0</v>
      </c>
      <c r="U165" s="4">
        <f>VLOOKUP(A165,'2020 SPED'!A:AF,32,FALSE)</f>
        <v>14553.357683283859</v>
      </c>
      <c r="V165" s="4">
        <f t="shared" si="29"/>
        <v>151319.35768328386</v>
      </c>
      <c r="W165" s="235">
        <f t="shared" si="34"/>
        <v>1.7087330218035063E-2</v>
      </c>
      <c r="Y165" s="4">
        <f>VLOOKUP(A165,'Pupil Info'!A:E,5,FALSE)</f>
        <v>928</v>
      </c>
      <c r="Z165" s="4">
        <f>VLOOKUP(A165,'Starting Point 2021'!A:AB,28,FALSE)</f>
        <v>8012152</v>
      </c>
      <c r="AA165" s="4">
        <f>VLOOKUP(A165,'2% 2021'!A:AB,28,FALSE)</f>
        <v>8288880</v>
      </c>
      <c r="AB165" s="4">
        <f t="shared" si="35"/>
        <v>276728</v>
      </c>
      <c r="AC165" s="4">
        <f>VLOOKUP(A165,'2% with VPK 2021'!A:AB,28,FALSE)</f>
        <v>8288880</v>
      </c>
      <c r="AD165" s="4">
        <f>VLOOKUP(A165,'Charter School Lease'!A:E,5,FALSE)</f>
        <v>0</v>
      </c>
      <c r="AE165" s="4">
        <f>VLOOKUP(A165,'Integration Change'!H:L,5,FALSE)</f>
        <v>0</v>
      </c>
      <c r="AF165" s="4">
        <f>VLOOKUP(A165,'Other SPED'!A:D,4,FALSE)</f>
        <v>0</v>
      </c>
      <c r="AG165" s="4">
        <f>VLOOKUP(A165,QComp!I:R,10,FALSE)</f>
        <v>0</v>
      </c>
      <c r="AH165" s="4">
        <f>VLOOKUP(A165,'LTFM Change'!G:K,5,FALSE)</f>
        <v>0</v>
      </c>
      <c r="AI165" s="4">
        <f>VLOOKUP(A165,'Breakfast and Lunch'!A:E,5,FALSE)</f>
        <v>0</v>
      </c>
      <c r="AJ165" s="4">
        <f>VLOOKUP(A165,'Breakfast and Lunch'!A:D,4,FALSE)</f>
        <v>0</v>
      </c>
      <c r="AK165" s="4">
        <f>VLOOKUP(A165,'Integration Change'!A:E,5,FALSE)</f>
        <v>0</v>
      </c>
      <c r="AL165" s="4">
        <f>VLOOKUP(A165,'Safe School'!A:D,4,FALSE)</f>
        <v>48.815512857680005</v>
      </c>
      <c r="AM165" s="4">
        <f>VLOOKUP(A165,'LTFM Change'!A:D,4,FALSE)</f>
        <v>0</v>
      </c>
      <c r="AN165" s="4">
        <f>VLOOKUP(A165,QComp!A:E,5,FALSE)</f>
        <v>0</v>
      </c>
      <c r="AO165" s="4">
        <f t="shared" si="36"/>
        <v>48.815512857399881</v>
      </c>
      <c r="AP165" s="4">
        <f>VLOOKUP(A165,'2021 SPED'!A:AF,32,FALSE)</f>
        <v>36536.451316851191</v>
      </c>
      <c r="AQ165" s="5">
        <f t="shared" si="30"/>
        <v>313313.26682970859</v>
      </c>
      <c r="AR165" s="235">
        <f t="shared" si="31"/>
        <v>3.4538535963870881E-2</v>
      </c>
    </row>
    <row r="166" spans="1:44" x14ac:dyDescent="0.25">
      <c r="A166">
        <v>486</v>
      </c>
      <c r="B166">
        <v>1</v>
      </c>
      <c r="C166" t="s">
        <v>145</v>
      </c>
      <c r="D166">
        <f>VLOOKUP(A166,Sheet10!A:C,3,FALSE)</f>
        <v>6</v>
      </c>
      <c r="E166" s="4">
        <f>VLOOKUP(A166,'Pupil Info'!A:D,4,FALSE)</f>
        <v>306</v>
      </c>
      <c r="F166" s="4">
        <f>VLOOKUP(A166,'Starting Point 2020'!A:AB,28,FALSE)</f>
        <v>2985379.25</v>
      </c>
      <c r="G166" s="4">
        <f>VLOOKUP(A166,'2% 2020'!A:AB,28,FALSE)</f>
        <v>3032452.25</v>
      </c>
      <c r="H166" s="4">
        <f t="shared" si="32"/>
        <v>47073</v>
      </c>
      <c r="I166" s="4">
        <f>VLOOKUP(A166,'2% with VPK 2020'!A:AB,28,FALSE)</f>
        <v>3134146.25</v>
      </c>
      <c r="J166" s="4">
        <f>VLOOKUP(A166,'Charter School Lease'!A:D,4,FALSE)</f>
        <v>0</v>
      </c>
      <c r="K166" s="4">
        <f>VLOOKUP(A166,'Integration Change'!H:K,4,FALSE)</f>
        <v>282.79775999999947</v>
      </c>
      <c r="L166" s="4">
        <f>VLOOKUP(A166,'Other SPED'!A:D,4,FALSE)</f>
        <v>16382.86</v>
      </c>
      <c r="M166" s="4">
        <f>VLOOKUP(A166,'LTFM Change'!G:J,4,FALSE)</f>
        <v>1948.6186219175579</v>
      </c>
      <c r="N166" s="4">
        <f>VLOOKUP(A166,QComp!I:N,6,FALSE)</f>
        <v>0</v>
      </c>
      <c r="O166" s="4">
        <f>VLOOKUP(A166,'Breakfast and Lunch'!A:D,4,FALSE)</f>
        <v>544.03</v>
      </c>
      <c r="P166" s="4">
        <f>VLOOKUP(A166,'Breakfast and Lunch'!A:E,5,FALSE)</f>
        <v>1420.56</v>
      </c>
      <c r="Q166" s="4">
        <f>VLOOKUP(A166,'Integration Change'!A:D,4,FALSE)</f>
        <v>121.19903999999951</v>
      </c>
      <c r="R166" s="4">
        <f>VLOOKUP(A166,'LTFM Change'!A:C,3,FALSE)</f>
        <v>3523.3813780824275</v>
      </c>
      <c r="S166" s="4">
        <f>VLOOKUP(A166,QComp!A:D,4,FALSE)</f>
        <v>0</v>
      </c>
      <c r="T166" s="4">
        <f t="shared" si="33"/>
        <v>125917.44679999957</v>
      </c>
      <c r="U166" s="4">
        <f>VLOOKUP(A166,'2020 SPED'!A:AF,32,FALSE)</f>
        <v>3355.3236115602776</v>
      </c>
      <c r="V166" s="4">
        <f t="shared" si="29"/>
        <v>176345.77041155985</v>
      </c>
      <c r="W166" s="235">
        <f t="shared" si="34"/>
        <v>1.5767845911034587E-2</v>
      </c>
      <c r="Y166" s="4">
        <f>VLOOKUP(A166,'Pupil Info'!A:E,5,FALSE)</f>
        <v>313</v>
      </c>
      <c r="Z166" s="4">
        <f>VLOOKUP(A166,'Starting Point 2021'!A:AB,28,FALSE)</f>
        <v>3036819</v>
      </c>
      <c r="AA166" s="4">
        <f>VLOOKUP(A166,'2% 2021'!A:AB,28,FALSE)</f>
        <v>3133383</v>
      </c>
      <c r="AB166" s="4">
        <f t="shared" si="35"/>
        <v>96564</v>
      </c>
      <c r="AC166" s="4">
        <f>VLOOKUP(A166,'2% with VPK 2021'!A:AB,28,FALSE)</f>
        <v>3257909.75</v>
      </c>
      <c r="AD166" s="4">
        <f>VLOOKUP(A166,'Charter School Lease'!A:E,5,FALSE)</f>
        <v>0</v>
      </c>
      <c r="AE166" s="4">
        <f>VLOOKUP(A166,'Integration Change'!H:L,5,FALSE)</f>
        <v>282.79103999999916</v>
      </c>
      <c r="AF166" s="4">
        <f>VLOOKUP(A166,'Other SPED'!A:D,4,FALSE)</f>
        <v>16382.86</v>
      </c>
      <c r="AG166" s="4">
        <f>VLOOKUP(A166,QComp!I:R,10,FALSE)</f>
        <v>0</v>
      </c>
      <c r="AH166" s="4">
        <f>VLOOKUP(A166,'LTFM Change'!G:K,5,FALSE)</f>
        <v>2030.0387978058134</v>
      </c>
      <c r="AI166" s="4">
        <f>VLOOKUP(A166,'Breakfast and Lunch'!A:E,5,FALSE)</f>
        <v>1420.56</v>
      </c>
      <c r="AJ166" s="4">
        <f>VLOOKUP(A166,'Breakfast and Lunch'!A:D,4,FALSE)</f>
        <v>544.03</v>
      </c>
      <c r="AK166" s="4">
        <f>VLOOKUP(A166,'Integration Change'!A:E,5,FALSE)</f>
        <v>121.19615999999996</v>
      </c>
      <c r="AL166" s="4">
        <f>VLOOKUP(A166,'Safe School'!A:D,4,FALSE)</f>
        <v>-1039.1953436547647</v>
      </c>
      <c r="AM166" s="4">
        <f>VLOOKUP(A166,'LTFM Change'!A:D,4,FALSE)</f>
        <v>3441.9612021941575</v>
      </c>
      <c r="AN166" s="4">
        <f>VLOOKUP(A166,QComp!A:E,5,FALSE)</f>
        <v>0</v>
      </c>
      <c r="AO166" s="4">
        <f t="shared" si="36"/>
        <v>147710.99185634498</v>
      </c>
      <c r="AP166" s="4">
        <f>VLOOKUP(A166,'2021 SPED'!A:AF,32,FALSE)</f>
        <v>7660.0245532164699</v>
      </c>
      <c r="AQ166" s="5">
        <f t="shared" si="30"/>
        <v>251935.01640956145</v>
      </c>
      <c r="AR166" s="235">
        <f t="shared" si="31"/>
        <v>3.1797746260149189E-2</v>
      </c>
    </row>
    <row r="167" spans="1:44" x14ac:dyDescent="0.25">
      <c r="A167">
        <v>487</v>
      </c>
      <c r="B167">
        <v>1</v>
      </c>
      <c r="C167" t="s">
        <v>146</v>
      </c>
      <c r="D167">
        <f>VLOOKUP(A167,Sheet10!A:C,3,FALSE)</f>
        <v>6</v>
      </c>
      <c r="E167" s="4">
        <f>VLOOKUP(A167,'Pupil Info'!A:D,4,FALSE)</f>
        <v>362</v>
      </c>
      <c r="F167" s="4">
        <f>VLOOKUP(A167,'Starting Point 2020'!A:AB,28,FALSE)</f>
        <v>3379851.5</v>
      </c>
      <c r="G167" s="4">
        <f>VLOOKUP(A167,'2% 2020'!A:AB,28,FALSE)</f>
        <v>3434405.5</v>
      </c>
      <c r="H167" s="4">
        <f t="shared" si="32"/>
        <v>54554</v>
      </c>
      <c r="I167" s="4">
        <f>VLOOKUP(A167,'2% with VPK 2020'!A:AB,28,FALSE)</f>
        <v>3434405.5</v>
      </c>
      <c r="J167" s="4">
        <f>VLOOKUP(A167,'Charter School Lease'!A:D,4,FALSE)</f>
        <v>0</v>
      </c>
      <c r="K167" s="4">
        <f>VLOOKUP(A167,'Integration Change'!H:K,4,FALSE)</f>
        <v>0</v>
      </c>
      <c r="L167" s="4">
        <f>VLOOKUP(A167,'Other SPED'!A:D,4,FALSE)</f>
        <v>0</v>
      </c>
      <c r="M167" s="4">
        <f>VLOOKUP(A167,'LTFM Change'!G:J,4,FALSE)</f>
        <v>0</v>
      </c>
      <c r="N167" s="4">
        <f>VLOOKUP(A167,QComp!I:N,6,FALSE)</f>
        <v>0</v>
      </c>
      <c r="O167" s="4">
        <f>VLOOKUP(A167,'Breakfast and Lunch'!A:D,4,FALSE)</f>
        <v>0</v>
      </c>
      <c r="P167" s="4">
        <f>VLOOKUP(A167,'Breakfast and Lunch'!A:E,5,FALSE)</f>
        <v>0</v>
      </c>
      <c r="Q167" s="4">
        <f>VLOOKUP(A167,'Integration Change'!A:D,4,FALSE)</f>
        <v>0</v>
      </c>
      <c r="R167" s="4">
        <f>VLOOKUP(A167,'LTFM Change'!A:C,3,FALSE)</f>
        <v>0</v>
      </c>
      <c r="S167" s="4">
        <f>VLOOKUP(A167,QComp!A:D,4,FALSE)</f>
        <v>0</v>
      </c>
      <c r="T167" s="4">
        <f t="shared" si="33"/>
        <v>0</v>
      </c>
      <c r="U167" s="4">
        <f>VLOOKUP(A167,'2020 SPED'!A:AF,32,FALSE)</f>
        <v>4968.6132199841959</v>
      </c>
      <c r="V167" s="4">
        <f t="shared" si="29"/>
        <v>59522.613219984196</v>
      </c>
      <c r="W167" s="235">
        <f t="shared" si="34"/>
        <v>1.6140945837413271E-2</v>
      </c>
      <c r="Y167" s="4">
        <f>VLOOKUP(A167,'Pupil Info'!A:E,5,FALSE)</f>
        <v>361</v>
      </c>
      <c r="Z167" s="4">
        <f>VLOOKUP(A167,'Starting Point 2021'!A:AB,28,FALSE)</f>
        <v>3343212.25</v>
      </c>
      <c r="AA167" s="4">
        <f>VLOOKUP(A167,'2% 2021'!A:AB,28,FALSE)</f>
        <v>3452015.25</v>
      </c>
      <c r="AB167" s="4">
        <f t="shared" si="35"/>
        <v>108803</v>
      </c>
      <c r="AC167" s="4">
        <f>VLOOKUP(A167,'2% with VPK 2021'!A:AB,28,FALSE)</f>
        <v>3452015.25</v>
      </c>
      <c r="AD167" s="4">
        <f>VLOOKUP(A167,'Charter School Lease'!A:E,5,FALSE)</f>
        <v>0</v>
      </c>
      <c r="AE167" s="4">
        <f>VLOOKUP(A167,'Integration Change'!H:L,5,FALSE)</f>
        <v>0</v>
      </c>
      <c r="AF167" s="4">
        <f>VLOOKUP(A167,'Other SPED'!A:D,4,FALSE)</f>
        <v>0</v>
      </c>
      <c r="AG167" s="4">
        <f>VLOOKUP(A167,QComp!I:R,10,FALSE)</f>
        <v>0</v>
      </c>
      <c r="AH167" s="4">
        <f>VLOOKUP(A167,'LTFM Change'!G:K,5,FALSE)</f>
        <v>0</v>
      </c>
      <c r="AI167" s="4">
        <f>VLOOKUP(A167,'Breakfast and Lunch'!A:E,5,FALSE)</f>
        <v>0</v>
      </c>
      <c r="AJ167" s="4">
        <f>VLOOKUP(A167,'Breakfast and Lunch'!A:D,4,FALSE)</f>
        <v>0</v>
      </c>
      <c r="AK167" s="4">
        <f>VLOOKUP(A167,'Integration Change'!A:E,5,FALSE)</f>
        <v>0</v>
      </c>
      <c r="AL167" s="4">
        <f>VLOOKUP(A167,'Safe School'!A:D,4,FALSE)</f>
        <v>22.96244198070417</v>
      </c>
      <c r="AM167" s="4">
        <f>VLOOKUP(A167,'LTFM Change'!A:D,4,FALSE)</f>
        <v>0</v>
      </c>
      <c r="AN167" s="4">
        <f>VLOOKUP(A167,QComp!A:E,5,FALSE)</f>
        <v>0</v>
      </c>
      <c r="AO167" s="4">
        <f t="shared" si="36"/>
        <v>22.962441980838776</v>
      </c>
      <c r="AP167" s="4">
        <f>VLOOKUP(A167,'2021 SPED'!A:AF,32,FALSE)</f>
        <v>9420.9230891836341</v>
      </c>
      <c r="AQ167" s="5">
        <f t="shared" si="30"/>
        <v>118246.88553116447</v>
      </c>
      <c r="AR167" s="235">
        <f t="shared" si="31"/>
        <v>3.2544448830611937E-2</v>
      </c>
    </row>
    <row r="168" spans="1:44" x14ac:dyDescent="0.25">
      <c r="A168">
        <v>492</v>
      </c>
      <c r="B168">
        <v>1</v>
      </c>
      <c r="C168" t="s">
        <v>147</v>
      </c>
      <c r="D168">
        <f>VLOOKUP(A168,Sheet10!A:C,3,FALSE)</f>
        <v>4</v>
      </c>
      <c r="E168" s="4">
        <f>VLOOKUP(A168,'Pupil Info'!A:D,4,FALSE)</f>
        <v>5113</v>
      </c>
      <c r="F168" s="4">
        <f>VLOOKUP(A168,'Starting Point 2020'!A:AB,28,FALSE)</f>
        <v>49320943.75</v>
      </c>
      <c r="G168" s="4">
        <f>VLOOKUP(A168,'2% 2020'!A:AB,28,FALSE)</f>
        <v>50157765.75</v>
      </c>
      <c r="H168" s="4">
        <f t="shared" si="32"/>
        <v>836822</v>
      </c>
      <c r="I168" s="4">
        <f>VLOOKUP(A168,'2% with VPK 2020'!A:AB,28,FALSE)</f>
        <v>50406561.25</v>
      </c>
      <c r="J168" s="4">
        <f>VLOOKUP(A168,'Charter School Lease'!A:D,4,FALSE)</f>
        <v>0</v>
      </c>
      <c r="K168" s="4">
        <f>VLOOKUP(A168,'Integration Change'!H:K,4,FALSE)</f>
        <v>4096.4380799999926</v>
      </c>
      <c r="L168" s="4">
        <f>VLOOKUP(A168,'Other SPED'!A:D,4,FALSE)</f>
        <v>0</v>
      </c>
      <c r="M168" s="4">
        <f>VLOOKUP(A168,'LTFM Change'!G:J,4,FALSE)</f>
        <v>8452.3647108965088</v>
      </c>
      <c r="N168" s="4">
        <f>VLOOKUP(A168,QComp!I:N,6,FALSE)</f>
        <v>0</v>
      </c>
      <c r="O168" s="4">
        <f>VLOOKUP(A168,'Breakfast and Lunch'!A:D,4,FALSE)</f>
        <v>1224.07</v>
      </c>
      <c r="P168" s="4">
        <f>VLOOKUP(A168,'Breakfast and Lunch'!A:E,5,FALSE)</f>
        <v>3196.26</v>
      </c>
      <c r="Q168" s="4">
        <f>VLOOKUP(A168,'Integration Change'!A:D,4,FALSE)</f>
        <v>1755.6163199999719</v>
      </c>
      <c r="R168" s="4">
        <f>VLOOKUP(A168,'LTFM Change'!A:C,3,FALSE)</f>
        <v>3859.6352891034912</v>
      </c>
      <c r="S168" s="4">
        <f>VLOOKUP(A168,QComp!A:D,4,FALSE)</f>
        <v>0</v>
      </c>
      <c r="T168" s="4">
        <f t="shared" si="33"/>
        <v>271379.88439999521</v>
      </c>
      <c r="U168" s="4">
        <f>VLOOKUP(A168,'2020 SPED'!A:AF,32,FALSE)</f>
        <v>135027.37218577228</v>
      </c>
      <c r="V168" s="4">
        <f t="shared" si="29"/>
        <v>1243229.2565857675</v>
      </c>
      <c r="W168" s="235">
        <f t="shared" si="34"/>
        <v>1.6966869171070962E-2</v>
      </c>
      <c r="Y168" s="4">
        <f>VLOOKUP(A168,'Pupil Info'!A:E,5,FALSE)</f>
        <v>5087</v>
      </c>
      <c r="Z168" s="4">
        <f>VLOOKUP(A168,'Starting Point 2021'!A:AB,28,FALSE)</f>
        <v>49534581.5</v>
      </c>
      <c r="AA168" s="4">
        <f>VLOOKUP(A168,'2% 2021'!A:AB,28,FALSE)</f>
        <v>51232935.5</v>
      </c>
      <c r="AB168" s="4">
        <f t="shared" si="35"/>
        <v>1698354</v>
      </c>
      <c r="AC168" s="4">
        <f>VLOOKUP(A168,'2% with VPK 2021'!A:AB,28,FALSE)</f>
        <v>51546703.75</v>
      </c>
      <c r="AD168" s="4">
        <f>VLOOKUP(A168,'Charter School Lease'!A:E,5,FALSE)</f>
        <v>0</v>
      </c>
      <c r="AE168" s="4">
        <f>VLOOKUP(A168,'Integration Change'!H:L,5,FALSE)</f>
        <v>4250.1782400000375</v>
      </c>
      <c r="AF168" s="4">
        <f>VLOOKUP(A168,'Other SPED'!A:D,4,FALSE)</f>
        <v>0</v>
      </c>
      <c r="AG168" s="4">
        <f>VLOOKUP(A168,QComp!I:R,10,FALSE)</f>
        <v>0</v>
      </c>
      <c r="AH168" s="4">
        <f>VLOOKUP(A168,'LTFM Change'!G:K,5,FALSE)</f>
        <v>8645.7328713932075</v>
      </c>
      <c r="AI168" s="4">
        <f>VLOOKUP(A168,'Breakfast and Lunch'!A:E,5,FALSE)</f>
        <v>3196.26</v>
      </c>
      <c r="AJ168" s="4">
        <f>VLOOKUP(A168,'Breakfast and Lunch'!A:D,4,FALSE)</f>
        <v>1224.07</v>
      </c>
      <c r="AK168" s="4">
        <f>VLOOKUP(A168,'Integration Change'!A:E,5,FALSE)</f>
        <v>1821.5049600000493</v>
      </c>
      <c r="AL168" s="4">
        <f>VLOOKUP(A168,'Safe School'!A:D,4,FALSE)</f>
        <v>-927.18175224635343</v>
      </c>
      <c r="AM168" s="4">
        <f>VLOOKUP(A168,'LTFM Change'!A:D,4,FALSE)</f>
        <v>3666.2671286067925</v>
      </c>
      <c r="AN168" s="4">
        <f>VLOOKUP(A168,QComp!A:E,5,FALSE)</f>
        <v>0</v>
      </c>
      <c r="AO168" s="4">
        <f t="shared" si="36"/>
        <v>335645.08144775033</v>
      </c>
      <c r="AP168" s="4">
        <f>VLOOKUP(A168,'2021 SPED'!A:AF,32,FALSE)</f>
        <v>339704.71524896659</v>
      </c>
      <c r="AQ168" s="5">
        <f t="shared" si="30"/>
        <v>2373703.7966967169</v>
      </c>
      <c r="AR168" s="235">
        <f t="shared" si="31"/>
        <v>3.428622890454823E-2</v>
      </c>
    </row>
    <row r="169" spans="1:44" x14ac:dyDescent="0.25">
      <c r="A169">
        <v>495</v>
      </c>
      <c r="B169">
        <v>1</v>
      </c>
      <c r="C169" t="s">
        <v>148</v>
      </c>
      <c r="D169">
        <f>VLOOKUP(A169,Sheet10!A:C,3,FALSE)</f>
        <v>6</v>
      </c>
      <c r="E169" s="4">
        <f>VLOOKUP(A169,'Pupil Info'!A:D,4,FALSE)</f>
        <v>438</v>
      </c>
      <c r="F169" s="4">
        <f>VLOOKUP(A169,'Starting Point 2020'!A:AB,28,FALSE)</f>
        <v>4162014.75</v>
      </c>
      <c r="G169" s="4">
        <f>VLOOKUP(A169,'2% 2020'!A:AB,28,FALSE)</f>
        <v>4226627.75</v>
      </c>
      <c r="H169" s="4">
        <f t="shared" si="32"/>
        <v>64613</v>
      </c>
      <c r="I169" s="4">
        <f>VLOOKUP(A169,'2% with VPK 2020'!A:AB,28,FALSE)</f>
        <v>4226627.75</v>
      </c>
      <c r="J169" s="4">
        <f>VLOOKUP(A169,'Charter School Lease'!A:D,4,FALSE)</f>
        <v>0</v>
      </c>
      <c r="K169" s="4">
        <f>VLOOKUP(A169,'Integration Change'!H:K,4,FALSE)</f>
        <v>0</v>
      </c>
      <c r="L169" s="4">
        <f>VLOOKUP(A169,'Other SPED'!A:D,4,FALSE)</f>
        <v>0</v>
      </c>
      <c r="M169" s="4">
        <f>VLOOKUP(A169,'LTFM Change'!G:J,4,FALSE)</f>
        <v>0</v>
      </c>
      <c r="N169" s="4">
        <f>VLOOKUP(A169,QComp!I:N,6,FALSE)</f>
        <v>-350.46456120000221</v>
      </c>
      <c r="O169" s="4">
        <f>VLOOKUP(A169,'Breakfast and Lunch'!A:D,4,FALSE)</f>
        <v>0</v>
      </c>
      <c r="P169" s="4">
        <f>VLOOKUP(A169,'Breakfast and Lunch'!A:E,5,FALSE)</f>
        <v>0</v>
      </c>
      <c r="Q169" s="4">
        <f>VLOOKUP(A169,'Integration Change'!A:D,4,FALSE)</f>
        <v>0</v>
      </c>
      <c r="R169" s="4">
        <f>VLOOKUP(A169,'LTFM Change'!A:C,3,FALSE)</f>
        <v>0</v>
      </c>
      <c r="S169" s="4">
        <f>VLOOKUP(A169,QComp!A:D,4,FALSE)</f>
        <v>350.46456120000221</v>
      </c>
      <c r="T169" s="4">
        <f t="shared" si="33"/>
        <v>0</v>
      </c>
      <c r="U169" s="4">
        <f>VLOOKUP(A169,'2020 SPED'!A:AF,32,FALSE)</f>
        <v>-146540.41893847252</v>
      </c>
      <c r="V169" s="4">
        <f t="shared" si="29"/>
        <v>-81927.418938472518</v>
      </c>
      <c r="W169" s="235">
        <f t="shared" si="34"/>
        <v>1.5524452430160176E-2</v>
      </c>
      <c r="Y169" s="4">
        <f>VLOOKUP(A169,'Pupil Info'!A:E,5,FALSE)</f>
        <v>437</v>
      </c>
      <c r="Z169" s="4">
        <f>VLOOKUP(A169,'Starting Point 2021'!A:AB,28,FALSE)</f>
        <v>4175922.5</v>
      </c>
      <c r="AA169" s="4">
        <f>VLOOKUP(A169,'2% 2021'!A:AB,28,FALSE)</f>
        <v>4306492.5</v>
      </c>
      <c r="AB169" s="4">
        <f t="shared" si="35"/>
        <v>130570</v>
      </c>
      <c r="AC169" s="4">
        <f>VLOOKUP(A169,'2% with VPK 2021'!A:AB,28,FALSE)</f>
        <v>4306492.5</v>
      </c>
      <c r="AD169" s="4">
        <f>VLOOKUP(A169,'Charter School Lease'!A:E,5,FALSE)</f>
        <v>0</v>
      </c>
      <c r="AE169" s="4">
        <f>VLOOKUP(A169,'Integration Change'!H:L,5,FALSE)</f>
        <v>0</v>
      </c>
      <c r="AF169" s="4">
        <f>VLOOKUP(A169,'Other SPED'!A:D,4,FALSE)</f>
        <v>0</v>
      </c>
      <c r="AG169" s="4">
        <f>VLOOKUP(A169,QComp!I:R,10,FALSE)</f>
        <v>-345.56414104929718</v>
      </c>
      <c r="AH169" s="4">
        <f>VLOOKUP(A169,'LTFM Change'!G:K,5,FALSE)</f>
        <v>0</v>
      </c>
      <c r="AI169" s="4">
        <f>VLOOKUP(A169,'Breakfast and Lunch'!A:E,5,FALSE)</f>
        <v>0</v>
      </c>
      <c r="AJ169" s="4">
        <f>VLOOKUP(A169,'Breakfast and Lunch'!A:D,4,FALSE)</f>
        <v>0</v>
      </c>
      <c r="AK169" s="4">
        <f>VLOOKUP(A169,'Integration Change'!A:E,5,FALSE)</f>
        <v>0</v>
      </c>
      <c r="AL169" s="4">
        <f>VLOOKUP(A169,'Safe School'!A:D,4,FALSE)</f>
        <v>39.078789442764901</v>
      </c>
      <c r="AM169" s="4">
        <f>VLOOKUP(A169,'LTFM Change'!A:D,4,FALSE)</f>
        <v>0</v>
      </c>
      <c r="AN169" s="4">
        <f>VLOOKUP(A169,QComp!A:E,5,FALSE)</f>
        <v>345.56414104929718</v>
      </c>
      <c r="AO169" s="4">
        <f t="shared" si="36"/>
        <v>39.078789442777634</v>
      </c>
      <c r="AP169" s="4">
        <f>VLOOKUP(A169,'2021 SPED'!A:AF,32,FALSE)</f>
        <v>-177088.09918082011</v>
      </c>
      <c r="AQ169" s="5">
        <f t="shared" si="30"/>
        <v>-46479.020391377329</v>
      </c>
      <c r="AR169" s="235">
        <f t="shared" si="31"/>
        <v>3.1267342724870972E-2</v>
      </c>
    </row>
    <row r="170" spans="1:44" x14ac:dyDescent="0.25">
      <c r="A170">
        <v>497</v>
      </c>
      <c r="B170">
        <v>1</v>
      </c>
      <c r="C170" t="s">
        <v>149</v>
      </c>
      <c r="D170">
        <f>VLOOKUP(A170,Sheet10!A:C,3,FALSE)</f>
        <v>6</v>
      </c>
      <c r="E170" s="4">
        <f>VLOOKUP(A170,'Pupil Info'!A:D,4,FALSE)</f>
        <v>236.2</v>
      </c>
      <c r="F170" s="4">
        <f>VLOOKUP(A170,'Starting Point 2020'!A:AB,28,FALSE)</f>
        <v>2391095.2398560499</v>
      </c>
      <c r="G170" s="4">
        <f>VLOOKUP(A170,'2% 2020'!A:AB,28,FALSE)</f>
        <v>2431186.2398560499</v>
      </c>
      <c r="H170" s="4">
        <f t="shared" si="32"/>
        <v>40091</v>
      </c>
      <c r="I170" s="4">
        <f>VLOOKUP(A170,'2% with VPK 2020'!A:AB,28,FALSE)</f>
        <v>2431186.2398560499</v>
      </c>
      <c r="J170" s="4">
        <f>VLOOKUP(A170,'Charter School Lease'!A:D,4,FALSE)</f>
        <v>0</v>
      </c>
      <c r="K170" s="4">
        <f>VLOOKUP(A170,'Integration Change'!H:K,4,FALSE)</f>
        <v>0</v>
      </c>
      <c r="L170" s="4">
        <f>VLOOKUP(A170,'Other SPED'!A:D,4,FALSE)</f>
        <v>0</v>
      </c>
      <c r="M170" s="4">
        <f>VLOOKUP(A170,'LTFM Change'!G:J,4,FALSE)</f>
        <v>0</v>
      </c>
      <c r="N170" s="4">
        <f>VLOOKUP(A170,QComp!I:N,6,FALSE)</f>
        <v>0</v>
      </c>
      <c r="O170" s="4">
        <f>VLOOKUP(A170,'Breakfast and Lunch'!A:D,4,FALSE)</f>
        <v>0</v>
      </c>
      <c r="P170" s="4">
        <f>VLOOKUP(A170,'Breakfast and Lunch'!A:E,5,FALSE)</f>
        <v>0</v>
      </c>
      <c r="Q170" s="4">
        <f>VLOOKUP(A170,'Integration Change'!A:D,4,FALSE)</f>
        <v>0</v>
      </c>
      <c r="R170" s="4">
        <f>VLOOKUP(A170,'LTFM Change'!A:C,3,FALSE)</f>
        <v>0</v>
      </c>
      <c r="S170" s="4">
        <f>VLOOKUP(A170,QComp!A:D,4,FALSE)</f>
        <v>0</v>
      </c>
      <c r="T170" s="4">
        <f t="shared" si="33"/>
        <v>0</v>
      </c>
      <c r="U170" s="4">
        <f>VLOOKUP(A170,'2020 SPED'!A:AF,32,FALSE)</f>
        <v>6205.4760405321722</v>
      </c>
      <c r="V170" s="4">
        <f t="shared" si="29"/>
        <v>46296.476040532172</v>
      </c>
      <c r="W170" s="235">
        <f t="shared" si="34"/>
        <v>1.6766793447513861E-2</v>
      </c>
      <c r="Y170" s="4">
        <f>VLOOKUP(A170,'Pupil Info'!A:E,5,FALSE)</f>
        <v>225</v>
      </c>
      <c r="Z170" s="4">
        <f>VLOOKUP(A170,'Starting Point 2021'!A:AB,28,FALSE)</f>
        <v>2292269.7378769666</v>
      </c>
      <c r="AA170" s="4">
        <f>VLOOKUP(A170,'2% 2021'!A:AB,28,FALSE)</f>
        <v>2369076.1638769666</v>
      </c>
      <c r="AB170" s="4">
        <f t="shared" si="35"/>
        <v>76806.425999999978</v>
      </c>
      <c r="AC170" s="4">
        <f>VLOOKUP(A170,'2% with VPK 2021'!A:AB,28,FALSE)</f>
        <v>2369076.1638769666</v>
      </c>
      <c r="AD170" s="4">
        <f>VLOOKUP(A170,'Charter School Lease'!A:E,5,FALSE)</f>
        <v>0</v>
      </c>
      <c r="AE170" s="4">
        <f>VLOOKUP(A170,'Integration Change'!H:L,5,FALSE)</f>
        <v>0</v>
      </c>
      <c r="AF170" s="4">
        <f>VLOOKUP(A170,'Other SPED'!A:D,4,FALSE)</f>
        <v>0</v>
      </c>
      <c r="AG170" s="4">
        <f>VLOOKUP(A170,QComp!I:R,10,FALSE)</f>
        <v>0</v>
      </c>
      <c r="AH170" s="4">
        <f>VLOOKUP(A170,'LTFM Change'!G:K,5,FALSE)</f>
        <v>0</v>
      </c>
      <c r="AI170" s="4">
        <f>VLOOKUP(A170,'Breakfast and Lunch'!A:E,5,FALSE)</f>
        <v>0</v>
      </c>
      <c r="AJ170" s="4">
        <f>VLOOKUP(A170,'Breakfast and Lunch'!A:D,4,FALSE)</f>
        <v>0</v>
      </c>
      <c r="AK170" s="4">
        <f>VLOOKUP(A170,'Integration Change'!A:E,5,FALSE)</f>
        <v>0</v>
      </c>
      <c r="AL170" s="4">
        <f>VLOOKUP(A170,'Safe School'!A:D,4,FALSE)</f>
        <v>32.850459575582136</v>
      </c>
      <c r="AM170" s="4">
        <f>VLOOKUP(A170,'LTFM Change'!A:D,4,FALSE)</f>
        <v>0</v>
      </c>
      <c r="AN170" s="4">
        <f>VLOOKUP(A170,QComp!A:E,5,FALSE)</f>
        <v>0</v>
      </c>
      <c r="AO170" s="4">
        <f t="shared" si="36"/>
        <v>32.850459575653076</v>
      </c>
      <c r="AP170" s="4">
        <f>VLOOKUP(A170,'2021 SPED'!A:AF,32,FALSE)</f>
        <v>17185.287301201257</v>
      </c>
      <c r="AQ170" s="5">
        <f t="shared" si="30"/>
        <v>94024.563760776888</v>
      </c>
      <c r="AR170" s="235">
        <f t="shared" si="31"/>
        <v>3.350671377406738E-2</v>
      </c>
    </row>
    <row r="171" spans="1:44" x14ac:dyDescent="0.25">
      <c r="A171">
        <v>499</v>
      </c>
      <c r="B171">
        <v>1</v>
      </c>
      <c r="C171" t="s">
        <v>150</v>
      </c>
      <c r="D171">
        <f>VLOOKUP(A171,Sheet10!A:C,3,FALSE)</f>
        <v>6</v>
      </c>
      <c r="E171" s="4">
        <f>VLOOKUP(A171,'Pupil Info'!A:D,4,FALSE)</f>
        <v>271</v>
      </c>
      <c r="F171" s="4">
        <f>VLOOKUP(A171,'Starting Point 2020'!A:AB,28,FALSE)</f>
        <v>3063201</v>
      </c>
      <c r="G171" s="4">
        <f>VLOOKUP(A171,'2% 2020'!A:AB,28,FALSE)</f>
        <v>3104986</v>
      </c>
      <c r="H171" s="4">
        <f t="shared" si="32"/>
        <v>41785</v>
      </c>
      <c r="I171" s="4">
        <f>VLOOKUP(A171,'2% with VPK 2020'!A:AB,28,FALSE)</f>
        <v>3104986</v>
      </c>
      <c r="J171" s="4">
        <f>VLOOKUP(A171,'Charter School Lease'!A:D,4,FALSE)</f>
        <v>0</v>
      </c>
      <c r="K171" s="4">
        <f>VLOOKUP(A171,'Integration Change'!H:K,4,FALSE)</f>
        <v>0</v>
      </c>
      <c r="L171" s="4">
        <f>VLOOKUP(A171,'Other SPED'!A:D,4,FALSE)</f>
        <v>0</v>
      </c>
      <c r="M171" s="4">
        <f>VLOOKUP(A171,'LTFM Change'!G:J,4,FALSE)</f>
        <v>0</v>
      </c>
      <c r="N171" s="4">
        <f>VLOOKUP(A171,QComp!I:N,6,FALSE)</f>
        <v>0</v>
      </c>
      <c r="O171" s="4">
        <f>VLOOKUP(A171,'Breakfast and Lunch'!A:D,4,FALSE)</f>
        <v>0</v>
      </c>
      <c r="P171" s="4">
        <f>VLOOKUP(A171,'Breakfast and Lunch'!A:E,5,FALSE)</f>
        <v>0</v>
      </c>
      <c r="Q171" s="4">
        <f>VLOOKUP(A171,'Integration Change'!A:D,4,FALSE)</f>
        <v>0</v>
      </c>
      <c r="R171" s="4">
        <f>VLOOKUP(A171,'LTFM Change'!A:C,3,FALSE)</f>
        <v>0</v>
      </c>
      <c r="S171" s="4">
        <f>VLOOKUP(A171,QComp!A:D,4,FALSE)</f>
        <v>0</v>
      </c>
      <c r="T171" s="4">
        <f t="shared" si="33"/>
        <v>0</v>
      </c>
      <c r="U171" s="4">
        <f>VLOOKUP(A171,'2020 SPED'!A:AF,32,FALSE)</f>
        <v>331.51701944950037</v>
      </c>
      <c r="V171" s="4">
        <f t="shared" si="29"/>
        <v>42116.5170194495</v>
      </c>
      <c r="W171" s="235">
        <f t="shared" si="34"/>
        <v>1.3640959244920592E-2</v>
      </c>
      <c r="Y171" s="4">
        <f>VLOOKUP(A171,'Pupil Info'!A:E,5,FALSE)</f>
        <v>282</v>
      </c>
      <c r="Z171" s="4">
        <f>VLOOKUP(A171,'Starting Point 2021'!A:AB,28,FALSE)</f>
        <v>3194862</v>
      </c>
      <c r="AA171" s="4">
        <f>VLOOKUP(A171,'2% 2021'!A:AB,28,FALSE)</f>
        <v>3282607</v>
      </c>
      <c r="AB171" s="4">
        <f t="shared" si="35"/>
        <v>87745</v>
      </c>
      <c r="AC171" s="4">
        <f>VLOOKUP(A171,'2% with VPK 2021'!A:AB,28,FALSE)</f>
        <v>3282607</v>
      </c>
      <c r="AD171" s="4">
        <f>VLOOKUP(A171,'Charter School Lease'!A:E,5,FALSE)</f>
        <v>0</v>
      </c>
      <c r="AE171" s="4">
        <f>VLOOKUP(A171,'Integration Change'!H:L,5,FALSE)</f>
        <v>0</v>
      </c>
      <c r="AF171" s="4">
        <f>VLOOKUP(A171,'Other SPED'!A:D,4,FALSE)</f>
        <v>0</v>
      </c>
      <c r="AG171" s="4">
        <f>VLOOKUP(A171,QComp!I:R,10,FALSE)</f>
        <v>0</v>
      </c>
      <c r="AH171" s="4">
        <f>VLOOKUP(A171,'LTFM Change'!G:K,5,FALSE)</f>
        <v>0</v>
      </c>
      <c r="AI171" s="4">
        <f>VLOOKUP(A171,'Breakfast and Lunch'!A:E,5,FALSE)</f>
        <v>0</v>
      </c>
      <c r="AJ171" s="4">
        <f>VLOOKUP(A171,'Breakfast and Lunch'!A:D,4,FALSE)</f>
        <v>0</v>
      </c>
      <c r="AK171" s="4">
        <f>VLOOKUP(A171,'Integration Change'!A:E,5,FALSE)</f>
        <v>0</v>
      </c>
      <c r="AL171" s="4">
        <f>VLOOKUP(A171,'Safe School'!A:D,4,FALSE)</f>
        <v>57.593401651225577</v>
      </c>
      <c r="AM171" s="4">
        <f>VLOOKUP(A171,'LTFM Change'!A:D,4,FALSE)</f>
        <v>0</v>
      </c>
      <c r="AN171" s="4">
        <f>VLOOKUP(A171,QComp!A:E,5,FALSE)</f>
        <v>0</v>
      </c>
      <c r="AO171" s="4">
        <f t="shared" si="36"/>
        <v>57.59340165136382</v>
      </c>
      <c r="AP171" s="4">
        <f>VLOOKUP(A171,'2021 SPED'!A:AF,32,FALSE)</f>
        <v>-10549.168251918978</v>
      </c>
      <c r="AQ171" s="5">
        <f t="shared" si="30"/>
        <v>77253.425149732386</v>
      </c>
      <c r="AR171" s="235">
        <f t="shared" si="31"/>
        <v>2.7464410043375895E-2</v>
      </c>
    </row>
    <row r="172" spans="1:44" x14ac:dyDescent="0.25">
      <c r="A172">
        <v>500</v>
      </c>
      <c r="B172">
        <v>1</v>
      </c>
      <c r="C172" t="s">
        <v>151</v>
      </c>
      <c r="D172">
        <f>VLOOKUP(A172,Sheet10!A:C,3,FALSE)</f>
        <v>6</v>
      </c>
      <c r="E172" s="4">
        <f>VLOOKUP(A172,'Pupil Info'!A:D,4,FALSE)</f>
        <v>378</v>
      </c>
      <c r="F172" s="4">
        <f>VLOOKUP(A172,'Starting Point 2020'!A:AB,28,FALSE)</f>
        <v>4049651.2053614999</v>
      </c>
      <c r="G172" s="4">
        <f>VLOOKUP(A172,'2% 2020'!A:AB,28,FALSE)</f>
        <v>4107154.2053614999</v>
      </c>
      <c r="H172" s="4">
        <f t="shared" si="32"/>
        <v>57503</v>
      </c>
      <c r="I172" s="4">
        <f>VLOOKUP(A172,'2% with VPK 2020'!A:AB,28,FALSE)</f>
        <v>4107154.2053614999</v>
      </c>
      <c r="J172" s="4">
        <f>VLOOKUP(A172,'Charter School Lease'!A:D,4,FALSE)</f>
        <v>0</v>
      </c>
      <c r="K172" s="4">
        <f>VLOOKUP(A172,'Integration Change'!H:K,4,FALSE)</f>
        <v>0</v>
      </c>
      <c r="L172" s="4">
        <f>VLOOKUP(A172,'Other SPED'!A:D,4,FALSE)</f>
        <v>0</v>
      </c>
      <c r="M172" s="4">
        <f>VLOOKUP(A172,'LTFM Change'!G:J,4,FALSE)</f>
        <v>0</v>
      </c>
      <c r="N172" s="4">
        <f>VLOOKUP(A172,QComp!I:N,6,FALSE)</f>
        <v>0</v>
      </c>
      <c r="O172" s="4">
        <f>VLOOKUP(A172,'Breakfast and Lunch'!A:D,4,FALSE)</f>
        <v>0</v>
      </c>
      <c r="P172" s="4">
        <f>VLOOKUP(A172,'Breakfast and Lunch'!A:E,5,FALSE)</f>
        <v>0</v>
      </c>
      <c r="Q172" s="4">
        <f>VLOOKUP(A172,'Integration Change'!A:D,4,FALSE)</f>
        <v>0</v>
      </c>
      <c r="R172" s="4">
        <f>VLOOKUP(A172,'LTFM Change'!A:C,3,FALSE)</f>
        <v>0</v>
      </c>
      <c r="S172" s="4">
        <f>VLOOKUP(A172,QComp!A:D,4,FALSE)</f>
        <v>0</v>
      </c>
      <c r="T172" s="4">
        <f t="shared" si="33"/>
        <v>0</v>
      </c>
      <c r="U172" s="4">
        <f>VLOOKUP(A172,'2020 SPED'!A:AF,32,FALSE)</f>
        <v>-88945.117627496656</v>
      </c>
      <c r="V172" s="4">
        <f t="shared" si="29"/>
        <v>-31442.117627496656</v>
      </c>
      <c r="W172" s="235">
        <f t="shared" si="34"/>
        <v>1.4199494495691236E-2</v>
      </c>
      <c r="Y172" s="4">
        <f>VLOOKUP(A172,'Pupil Info'!A:E,5,FALSE)</f>
        <v>383</v>
      </c>
      <c r="Z172" s="4">
        <f>VLOOKUP(A172,'Starting Point 2021'!A:AB,28,FALSE)</f>
        <v>4078932.4772845334</v>
      </c>
      <c r="AA172" s="4">
        <f>VLOOKUP(A172,'2% 2021'!A:AB,28,FALSE)</f>
        <v>4194167.0532845338</v>
      </c>
      <c r="AB172" s="4">
        <f t="shared" si="35"/>
        <v>115234.57600000035</v>
      </c>
      <c r="AC172" s="4">
        <f>VLOOKUP(A172,'2% with VPK 2021'!A:AB,28,FALSE)</f>
        <v>4194167.0532845338</v>
      </c>
      <c r="AD172" s="4">
        <f>VLOOKUP(A172,'Charter School Lease'!A:E,5,FALSE)</f>
        <v>0</v>
      </c>
      <c r="AE172" s="4">
        <f>VLOOKUP(A172,'Integration Change'!H:L,5,FALSE)</f>
        <v>0</v>
      </c>
      <c r="AF172" s="4">
        <f>VLOOKUP(A172,'Other SPED'!A:D,4,FALSE)</f>
        <v>0</v>
      </c>
      <c r="AG172" s="4">
        <f>VLOOKUP(A172,QComp!I:R,10,FALSE)</f>
        <v>0</v>
      </c>
      <c r="AH172" s="4">
        <f>VLOOKUP(A172,'LTFM Change'!G:K,5,FALSE)</f>
        <v>0</v>
      </c>
      <c r="AI172" s="4">
        <f>VLOOKUP(A172,'Breakfast and Lunch'!A:E,5,FALSE)</f>
        <v>0</v>
      </c>
      <c r="AJ172" s="4">
        <f>VLOOKUP(A172,'Breakfast and Lunch'!A:D,4,FALSE)</f>
        <v>0</v>
      </c>
      <c r="AK172" s="4">
        <f>VLOOKUP(A172,'Integration Change'!A:E,5,FALSE)</f>
        <v>0</v>
      </c>
      <c r="AL172" s="4">
        <f>VLOOKUP(A172,'Safe School'!A:D,4,FALSE)</f>
        <v>0</v>
      </c>
      <c r="AM172" s="4">
        <f>VLOOKUP(A172,'LTFM Change'!A:D,4,FALSE)</f>
        <v>0</v>
      </c>
      <c r="AN172" s="4">
        <f>VLOOKUP(A172,QComp!A:E,5,FALSE)</f>
        <v>0</v>
      </c>
      <c r="AO172" s="4">
        <f t="shared" si="36"/>
        <v>0</v>
      </c>
      <c r="AP172" s="4">
        <f>VLOOKUP(A172,'2021 SPED'!A:AF,32,FALSE)</f>
        <v>-107047.5912668411</v>
      </c>
      <c r="AQ172" s="5">
        <f t="shared" si="30"/>
        <v>8186.9847331592464</v>
      </c>
      <c r="AR172" s="235">
        <f t="shared" si="31"/>
        <v>2.8251160479301544E-2</v>
      </c>
    </row>
    <row r="173" spans="1:44" x14ac:dyDescent="0.25">
      <c r="A173">
        <v>505</v>
      </c>
      <c r="B173">
        <v>1</v>
      </c>
      <c r="C173" t="s">
        <v>152</v>
      </c>
      <c r="D173">
        <f>VLOOKUP(A173,Sheet10!A:C,3,FALSE)</f>
        <v>6</v>
      </c>
      <c r="E173" s="4">
        <f>VLOOKUP(A173,'Pupil Info'!A:D,4,FALSE)</f>
        <v>345</v>
      </c>
      <c r="F173" s="4">
        <f>VLOOKUP(A173,'Starting Point 2020'!A:AB,28,FALSE)</f>
        <v>4128635.2991762059</v>
      </c>
      <c r="G173" s="4">
        <f>VLOOKUP(A173,'2% 2020'!A:AB,28,FALSE)</f>
        <v>4183643.2991762059</v>
      </c>
      <c r="H173" s="4">
        <f t="shared" si="32"/>
        <v>55008</v>
      </c>
      <c r="I173" s="4">
        <f>VLOOKUP(A173,'2% with VPK 2020'!A:AB,28,FALSE)</f>
        <v>4183643.2991762059</v>
      </c>
      <c r="J173" s="4">
        <f>VLOOKUP(A173,'Charter School Lease'!A:D,4,FALSE)</f>
        <v>0</v>
      </c>
      <c r="K173" s="4">
        <f>VLOOKUP(A173,'Integration Change'!H:K,4,FALSE)</f>
        <v>0</v>
      </c>
      <c r="L173" s="4">
        <f>VLOOKUP(A173,'Other SPED'!A:D,4,FALSE)</f>
        <v>0</v>
      </c>
      <c r="M173" s="4">
        <f>VLOOKUP(A173,'LTFM Change'!G:J,4,FALSE)</f>
        <v>0</v>
      </c>
      <c r="N173" s="4">
        <f>VLOOKUP(A173,QComp!I:N,6,FALSE)</f>
        <v>0</v>
      </c>
      <c r="O173" s="4">
        <f>VLOOKUP(A173,'Breakfast and Lunch'!A:D,4,FALSE)</f>
        <v>0</v>
      </c>
      <c r="P173" s="4">
        <f>VLOOKUP(A173,'Breakfast and Lunch'!A:E,5,FALSE)</f>
        <v>0</v>
      </c>
      <c r="Q173" s="4">
        <f>VLOOKUP(A173,'Integration Change'!A:D,4,FALSE)</f>
        <v>0</v>
      </c>
      <c r="R173" s="4">
        <f>VLOOKUP(A173,'LTFM Change'!A:C,3,FALSE)</f>
        <v>0</v>
      </c>
      <c r="S173" s="4">
        <f>VLOOKUP(A173,QComp!A:D,4,FALSE)</f>
        <v>0</v>
      </c>
      <c r="T173" s="4">
        <f t="shared" si="33"/>
        <v>0</v>
      </c>
      <c r="U173" s="4">
        <f>VLOOKUP(A173,'2020 SPED'!A:AF,32,FALSE)</f>
        <v>10061.868642943562</v>
      </c>
      <c r="V173" s="4">
        <f t="shared" si="29"/>
        <v>65069.868642943562</v>
      </c>
      <c r="W173" s="235">
        <f t="shared" si="34"/>
        <v>1.3323530904019507E-2</v>
      </c>
      <c r="Y173" s="4">
        <f>VLOOKUP(A173,'Pupil Info'!A:E,5,FALSE)</f>
        <v>342</v>
      </c>
      <c r="Z173" s="4">
        <f>VLOOKUP(A173,'Starting Point 2021'!A:AB,28,FALSE)</f>
        <v>4113337.8854350164</v>
      </c>
      <c r="AA173" s="4">
        <f>VLOOKUP(A173,'2% 2021'!A:AB,28,FALSE)</f>
        <v>4223359.9614350162</v>
      </c>
      <c r="AB173" s="4">
        <f t="shared" si="35"/>
        <v>110022.07599999988</v>
      </c>
      <c r="AC173" s="4">
        <f>VLOOKUP(A173,'2% with VPK 2021'!A:AB,28,FALSE)</f>
        <v>4223359.9614350162</v>
      </c>
      <c r="AD173" s="4">
        <f>VLOOKUP(A173,'Charter School Lease'!A:E,5,FALSE)</f>
        <v>0</v>
      </c>
      <c r="AE173" s="4">
        <f>VLOOKUP(A173,'Integration Change'!H:L,5,FALSE)</f>
        <v>0</v>
      </c>
      <c r="AF173" s="4">
        <f>VLOOKUP(A173,'Other SPED'!A:D,4,FALSE)</f>
        <v>0</v>
      </c>
      <c r="AG173" s="4">
        <f>VLOOKUP(A173,QComp!I:R,10,FALSE)</f>
        <v>0</v>
      </c>
      <c r="AH173" s="4">
        <f>VLOOKUP(A173,'LTFM Change'!G:K,5,FALSE)</f>
        <v>0</v>
      </c>
      <c r="AI173" s="4">
        <f>VLOOKUP(A173,'Breakfast and Lunch'!A:E,5,FALSE)</f>
        <v>0</v>
      </c>
      <c r="AJ173" s="4">
        <f>VLOOKUP(A173,'Breakfast and Lunch'!A:D,4,FALSE)</f>
        <v>0</v>
      </c>
      <c r="AK173" s="4">
        <f>VLOOKUP(A173,'Integration Change'!A:E,5,FALSE)</f>
        <v>0</v>
      </c>
      <c r="AL173" s="4">
        <f>VLOOKUP(A173,'Safe School'!A:D,4,FALSE)</f>
        <v>0</v>
      </c>
      <c r="AM173" s="4">
        <f>VLOOKUP(A173,'LTFM Change'!A:D,4,FALSE)</f>
        <v>0</v>
      </c>
      <c r="AN173" s="4">
        <f>VLOOKUP(A173,QComp!A:E,5,FALSE)</f>
        <v>0</v>
      </c>
      <c r="AO173" s="4">
        <f t="shared" si="36"/>
        <v>0</v>
      </c>
      <c r="AP173" s="4">
        <f>VLOOKUP(A173,'2021 SPED'!A:AF,32,FALSE)</f>
        <v>34630.475372752291</v>
      </c>
      <c r="AQ173" s="5">
        <f t="shared" si="30"/>
        <v>144652.55137275218</v>
      </c>
      <c r="AR173" s="235">
        <f t="shared" si="31"/>
        <v>2.6747638794658423E-2</v>
      </c>
    </row>
    <row r="174" spans="1:44" x14ac:dyDescent="0.25">
      <c r="A174">
        <v>507</v>
      </c>
      <c r="B174">
        <v>1</v>
      </c>
      <c r="C174" t="s">
        <v>153</v>
      </c>
      <c r="D174">
        <f>VLOOKUP(A174,Sheet10!A:C,3,FALSE)</f>
        <v>6</v>
      </c>
      <c r="E174" s="4">
        <f>VLOOKUP(A174,'Pupil Info'!A:D,4,FALSE)</f>
        <v>364</v>
      </c>
      <c r="F174" s="4">
        <f>VLOOKUP(A174,'Starting Point 2020'!A:AB,28,FALSE)</f>
        <v>3558705.5</v>
      </c>
      <c r="G174" s="4">
        <f>VLOOKUP(A174,'2% 2020'!A:AB,28,FALSE)</f>
        <v>3612000.5</v>
      </c>
      <c r="H174" s="4">
        <f t="shared" si="32"/>
        <v>53295</v>
      </c>
      <c r="I174" s="4">
        <f>VLOOKUP(A174,'2% with VPK 2020'!A:AB,28,FALSE)</f>
        <v>3612000.5</v>
      </c>
      <c r="J174" s="4">
        <f>VLOOKUP(A174,'Charter School Lease'!A:D,4,FALSE)</f>
        <v>0</v>
      </c>
      <c r="K174" s="4">
        <f>VLOOKUP(A174,'Integration Change'!H:K,4,FALSE)</f>
        <v>0</v>
      </c>
      <c r="L174" s="4">
        <f>VLOOKUP(A174,'Other SPED'!A:D,4,FALSE)</f>
        <v>0</v>
      </c>
      <c r="M174" s="4">
        <f>VLOOKUP(A174,'LTFM Change'!G:J,4,FALSE)</f>
        <v>0</v>
      </c>
      <c r="N174" s="4">
        <f>VLOOKUP(A174,QComp!I:N,6,FALSE)</f>
        <v>0</v>
      </c>
      <c r="O174" s="4">
        <f>VLOOKUP(A174,'Breakfast and Lunch'!A:D,4,FALSE)</f>
        <v>0</v>
      </c>
      <c r="P174" s="4">
        <f>VLOOKUP(A174,'Breakfast and Lunch'!A:E,5,FALSE)</f>
        <v>0</v>
      </c>
      <c r="Q174" s="4">
        <f>VLOOKUP(A174,'Integration Change'!A:D,4,FALSE)</f>
        <v>0</v>
      </c>
      <c r="R174" s="4">
        <f>VLOOKUP(A174,'LTFM Change'!A:C,3,FALSE)</f>
        <v>0</v>
      </c>
      <c r="S174" s="4">
        <f>VLOOKUP(A174,QComp!A:D,4,FALSE)</f>
        <v>0</v>
      </c>
      <c r="T174" s="4">
        <f t="shared" si="33"/>
        <v>0</v>
      </c>
      <c r="U174" s="4">
        <f>VLOOKUP(A174,'2020 SPED'!A:AF,32,FALSE)</f>
        <v>6916.694600352901</v>
      </c>
      <c r="V174" s="4">
        <f t="shared" si="29"/>
        <v>60211.694600352901</v>
      </c>
      <c r="W174" s="235">
        <f t="shared" si="34"/>
        <v>1.4975951227208883E-2</v>
      </c>
      <c r="Y174" s="4">
        <f>VLOOKUP(A174,'Pupil Info'!A:E,5,FALSE)</f>
        <v>362</v>
      </c>
      <c r="Z174" s="4">
        <f>VLOOKUP(A174,'Starting Point 2021'!A:AB,28,FALSE)</f>
        <v>3555987.25</v>
      </c>
      <c r="AA174" s="4">
        <f>VLOOKUP(A174,'2% 2021'!A:AB,28,FALSE)</f>
        <v>3663612.25</v>
      </c>
      <c r="AB174" s="4">
        <f t="shared" si="35"/>
        <v>107625</v>
      </c>
      <c r="AC174" s="4">
        <f>VLOOKUP(A174,'2% with VPK 2021'!A:AB,28,FALSE)</f>
        <v>3663612.25</v>
      </c>
      <c r="AD174" s="4">
        <f>VLOOKUP(A174,'Charter School Lease'!A:E,5,FALSE)</f>
        <v>0</v>
      </c>
      <c r="AE174" s="4">
        <f>VLOOKUP(A174,'Integration Change'!H:L,5,FALSE)</f>
        <v>0</v>
      </c>
      <c r="AF174" s="4">
        <f>VLOOKUP(A174,'Other SPED'!A:D,4,FALSE)</f>
        <v>0</v>
      </c>
      <c r="AG174" s="4">
        <f>VLOOKUP(A174,QComp!I:R,10,FALSE)</f>
        <v>0</v>
      </c>
      <c r="AH174" s="4">
        <f>VLOOKUP(A174,'LTFM Change'!G:K,5,FALSE)</f>
        <v>0</v>
      </c>
      <c r="AI174" s="4">
        <f>VLOOKUP(A174,'Breakfast and Lunch'!A:E,5,FALSE)</f>
        <v>0</v>
      </c>
      <c r="AJ174" s="4">
        <f>VLOOKUP(A174,'Breakfast and Lunch'!A:D,4,FALSE)</f>
        <v>0</v>
      </c>
      <c r="AK174" s="4">
        <f>VLOOKUP(A174,'Integration Change'!A:E,5,FALSE)</f>
        <v>0</v>
      </c>
      <c r="AL174" s="4">
        <f>VLOOKUP(A174,'Safe School'!A:D,4,FALSE)</f>
        <v>55.348206219368876</v>
      </c>
      <c r="AM174" s="4">
        <f>VLOOKUP(A174,'LTFM Change'!A:D,4,FALSE)</f>
        <v>0</v>
      </c>
      <c r="AN174" s="4">
        <f>VLOOKUP(A174,QComp!A:E,5,FALSE)</f>
        <v>0</v>
      </c>
      <c r="AO174" s="4">
        <f t="shared" si="36"/>
        <v>55.348206219263375</v>
      </c>
      <c r="AP174" s="4">
        <f>VLOOKUP(A174,'2021 SPED'!A:AF,32,FALSE)</f>
        <v>17429.461524217739</v>
      </c>
      <c r="AQ174" s="5">
        <f t="shared" si="30"/>
        <v>125109.809730437</v>
      </c>
      <c r="AR174" s="235">
        <f t="shared" si="31"/>
        <v>3.0265856549401296E-2</v>
      </c>
    </row>
    <row r="175" spans="1:44" x14ac:dyDescent="0.25">
      <c r="A175">
        <v>508</v>
      </c>
      <c r="B175">
        <v>1</v>
      </c>
      <c r="C175" t="s">
        <v>154</v>
      </c>
      <c r="D175">
        <f>VLOOKUP(A175,Sheet10!A:C,3,FALSE)</f>
        <v>5</v>
      </c>
      <c r="E175" s="4">
        <f>VLOOKUP(A175,'Pupil Info'!A:D,4,FALSE)</f>
        <v>2221</v>
      </c>
      <c r="F175" s="4">
        <f>VLOOKUP(A175,'Starting Point 2020'!A:AB,28,FALSE)</f>
        <v>20199910.25</v>
      </c>
      <c r="G175" s="4">
        <f>VLOOKUP(A175,'2% 2020'!A:AB,28,FALSE)</f>
        <v>20535116.25</v>
      </c>
      <c r="H175" s="4">
        <f t="shared" si="32"/>
        <v>335206</v>
      </c>
      <c r="I175" s="4">
        <f>VLOOKUP(A175,'2% with VPK 2020'!A:AB,28,FALSE)</f>
        <v>20535116.25</v>
      </c>
      <c r="J175" s="4">
        <f>VLOOKUP(A175,'Charter School Lease'!A:D,4,FALSE)</f>
        <v>0</v>
      </c>
      <c r="K175" s="4">
        <f>VLOOKUP(A175,'Integration Change'!H:K,4,FALSE)</f>
        <v>0</v>
      </c>
      <c r="L175" s="4">
        <f>VLOOKUP(A175,'Other SPED'!A:D,4,FALSE)</f>
        <v>0</v>
      </c>
      <c r="M175" s="4">
        <f>VLOOKUP(A175,'LTFM Change'!G:J,4,FALSE)</f>
        <v>0</v>
      </c>
      <c r="N175" s="4">
        <f>VLOOKUP(A175,QComp!I:N,6,FALSE)</f>
        <v>-1797.1310603999882</v>
      </c>
      <c r="O175" s="4">
        <f>VLOOKUP(A175,'Breakfast and Lunch'!A:D,4,FALSE)</f>
        <v>0</v>
      </c>
      <c r="P175" s="4">
        <f>VLOOKUP(A175,'Breakfast and Lunch'!A:E,5,FALSE)</f>
        <v>0</v>
      </c>
      <c r="Q175" s="4">
        <f>VLOOKUP(A175,'Integration Change'!A:D,4,FALSE)</f>
        <v>0</v>
      </c>
      <c r="R175" s="4">
        <f>VLOOKUP(A175,'LTFM Change'!A:C,3,FALSE)</f>
        <v>0</v>
      </c>
      <c r="S175" s="4">
        <f>VLOOKUP(A175,QComp!A:D,4,FALSE)</f>
        <v>0</v>
      </c>
      <c r="T175" s="4">
        <f t="shared" si="33"/>
        <v>-1797.1310603991151</v>
      </c>
      <c r="U175" s="4">
        <f>VLOOKUP(A175,'2020 SPED'!A:AF,32,FALSE)</f>
        <v>51578.446924629621</v>
      </c>
      <c r="V175" s="4">
        <f t="shared" si="29"/>
        <v>384987.31586423051</v>
      </c>
      <c r="W175" s="235">
        <f t="shared" si="34"/>
        <v>1.6594430165846899E-2</v>
      </c>
      <c r="Y175" s="4">
        <f>VLOOKUP(A175,'Pupil Info'!A:E,5,FALSE)</f>
        <v>2194</v>
      </c>
      <c r="Z175" s="4">
        <f>VLOOKUP(A175,'Starting Point 2021'!A:AB,28,FALSE)</f>
        <v>20056697.75</v>
      </c>
      <c r="AA175" s="4">
        <f>VLOOKUP(A175,'2% 2021'!A:AB,28,FALSE)</f>
        <v>20729670.75</v>
      </c>
      <c r="AB175" s="4">
        <f t="shared" si="35"/>
        <v>672973</v>
      </c>
      <c r="AC175" s="4">
        <f>VLOOKUP(A175,'2% with VPK 2021'!A:AB,28,FALSE)</f>
        <v>20729670.75</v>
      </c>
      <c r="AD175" s="4">
        <f>VLOOKUP(A175,'Charter School Lease'!A:E,5,FALSE)</f>
        <v>0</v>
      </c>
      <c r="AE175" s="4">
        <f>VLOOKUP(A175,'Integration Change'!H:L,5,FALSE)</f>
        <v>0</v>
      </c>
      <c r="AF175" s="4">
        <f>VLOOKUP(A175,'Other SPED'!A:D,4,FALSE)</f>
        <v>0</v>
      </c>
      <c r="AG175" s="4">
        <f>VLOOKUP(A175,QComp!I:R,10,FALSE)</f>
        <v>-1791.4241755594849</v>
      </c>
      <c r="AH175" s="4">
        <f>VLOOKUP(A175,'LTFM Change'!G:K,5,FALSE)</f>
        <v>0</v>
      </c>
      <c r="AI175" s="4">
        <f>VLOOKUP(A175,'Breakfast and Lunch'!A:E,5,FALSE)</f>
        <v>0</v>
      </c>
      <c r="AJ175" s="4">
        <f>VLOOKUP(A175,'Breakfast and Lunch'!A:D,4,FALSE)</f>
        <v>0</v>
      </c>
      <c r="AK175" s="4">
        <f>VLOOKUP(A175,'Integration Change'!A:E,5,FALSE)</f>
        <v>0</v>
      </c>
      <c r="AL175" s="4">
        <f>VLOOKUP(A175,'Safe School'!A:D,4,FALSE)</f>
        <v>168.28866230782296</v>
      </c>
      <c r="AM175" s="4">
        <f>VLOOKUP(A175,'LTFM Change'!A:D,4,FALSE)</f>
        <v>0</v>
      </c>
      <c r="AN175" s="4">
        <f>VLOOKUP(A175,QComp!A:E,5,FALSE)</f>
        <v>0</v>
      </c>
      <c r="AO175" s="4">
        <f t="shared" si="36"/>
        <v>-1623.13551325351</v>
      </c>
      <c r="AP175" s="4">
        <f>VLOOKUP(A175,'2021 SPED'!A:AF,32,FALSE)</f>
        <v>146669.8803957901</v>
      </c>
      <c r="AQ175" s="5">
        <f t="shared" si="30"/>
        <v>818019.74488253659</v>
      </c>
      <c r="AR175" s="235">
        <f t="shared" si="31"/>
        <v>3.355352951858688E-2</v>
      </c>
    </row>
    <row r="176" spans="1:44" x14ac:dyDescent="0.25">
      <c r="A176">
        <v>511</v>
      </c>
      <c r="B176">
        <v>1</v>
      </c>
      <c r="C176" t="s">
        <v>155</v>
      </c>
      <c r="D176">
        <f>VLOOKUP(A176,Sheet10!A:C,3,FALSE)</f>
        <v>6</v>
      </c>
      <c r="E176" s="4">
        <f>VLOOKUP(A176,'Pupil Info'!A:D,4,FALSE)</f>
        <v>563</v>
      </c>
      <c r="F176" s="4">
        <f>VLOOKUP(A176,'Starting Point 2020'!A:AB,28,FALSE)</f>
        <v>5423996.7479940001</v>
      </c>
      <c r="G176" s="4">
        <f>VLOOKUP(A176,'2% 2020'!A:AB,28,FALSE)</f>
        <v>5511508.7479940001</v>
      </c>
      <c r="H176" s="4">
        <f t="shared" si="32"/>
        <v>87512</v>
      </c>
      <c r="I176" s="4">
        <f>VLOOKUP(A176,'2% with VPK 2020'!A:AB,28,FALSE)</f>
        <v>5511508.7479940001</v>
      </c>
      <c r="J176" s="4">
        <f>VLOOKUP(A176,'Charter School Lease'!A:D,4,FALSE)</f>
        <v>0</v>
      </c>
      <c r="K176" s="4">
        <f>VLOOKUP(A176,'Integration Change'!H:K,4,FALSE)</f>
        <v>0</v>
      </c>
      <c r="L176" s="4">
        <f>VLOOKUP(A176,'Other SPED'!A:D,4,FALSE)</f>
        <v>0</v>
      </c>
      <c r="M176" s="4">
        <f>VLOOKUP(A176,'LTFM Change'!G:J,4,FALSE)</f>
        <v>0</v>
      </c>
      <c r="N176" s="4">
        <f>VLOOKUP(A176,QComp!I:N,6,FALSE)</f>
        <v>0</v>
      </c>
      <c r="O176" s="4">
        <f>VLOOKUP(A176,'Breakfast and Lunch'!A:D,4,FALSE)</f>
        <v>0</v>
      </c>
      <c r="P176" s="4">
        <f>VLOOKUP(A176,'Breakfast and Lunch'!A:E,5,FALSE)</f>
        <v>0</v>
      </c>
      <c r="Q176" s="4">
        <f>VLOOKUP(A176,'Integration Change'!A:D,4,FALSE)</f>
        <v>0</v>
      </c>
      <c r="R176" s="4">
        <f>VLOOKUP(A176,'LTFM Change'!A:C,3,FALSE)</f>
        <v>0</v>
      </c>
      <c r="S176" s="4">
        <f>VLOOKUP(A176,QComp!A:D,4,FALSE)</f>
        <v>0</v>
      </c>
      <c r="T176" s="4">
        <f t="shared" si="33"/>
        <v>0</v>
      </c>
      <c r="U176" s="4">
        <f>VLOOKUP(A176,'2020 SPED'!A:AF,32,FALSE)</f>
        <v>5925.7531086278614</v>
      </c>
      <c r="V176" s="4">
        <f t="shared" si="29"/>
        <v>93437.753108627861</v>
      </c>
      <c r="W176" s="235">
        <f t="shared" si="34"/>
        <v>1.6134227962501132E-2</v>
      </c>
      <c r="Y176" s="4">
        <f>VLOOKUP(A176,'Pupil Info'!A:E,5,FALSE)</f>
        <v>560</v>
      </c>
      <c r="Z176" s="4">
        <f>VLOOKUP(A176,'Starting Point 2021'!A:AB,28,FALSE)</f>
        <v>5406232.0249484843</v>
      </c>
      <c r="AA176" s="4">
        <f>VLOOKUP(A176,'2% 2021'!A:AB,28,FALSE)</f>
        <v>5581260.0129484842</v>
      </c>
      <c r="AB176" s="4">
        <f t="shared" si="35"/>
        <v>175027.9879999999</v>
      </c>
      <c r="AC176" s="4">
        <f>VLOOKUP(A176,'2% with VPK 2021'!A:AB,28,FALSE)</f>
        <v>5581260.0129484842</v>
      </c>
      <c r="AD176" s="4">
        <f>VLOOKUP(A176,'Charter School Lease'!A:E,5,FALSE)</f>
        <v>0</v>
      </c>
      <c r="AE176" s="4">
        <f>VLOOKUP(A176,'Integration Change'!H:L,5,FALSE)</f>
        <v>0</v>
      </c>
      <c r="AF176" s="4">
        <f>VLOOKUP(A176,'Other SPED'!A:D,4,FALSE)</f>
        <v>0</v>
      </c>
      <c r="AG176" s="4">
        <f>VLOOKUP(A176,QComp!I:R,10,FALSE)</f>
        <v>0</v>
      </c>
      <c r="AH176" s="4">
        <f>VLOOKUP(A176,'LTFM Change'!G:K,5,FALSE)</f>
        <v>0</v>
      </c>
      <c r="AI176" s="4">
        <f>VLOOKUP(A176,'Breakfast and Lunch'!A:E,5,FALSE)</f>
        <v>0</v>
      </c>
      <c r="AJ176" s="4">
        <f>VLOOKUP(A176,'Breakfast and Lunch'!A:D,4,FALSE)</f>
        <v>0</v>
      </c>
      <c r="AK176" s="4">
        <f>VLOOKUP(A176,'Integration Change'!A:E,5,FALSE)</f>
        <v>0</v>
      </c>
      <c r="AL176" s="4">
        <f>VLOOKUP(A176,'Safe School'!A:D,4,FALSE)</f>
        <v>66.725454087332764</v>
      </c>
      <c r="AM176" s="4">
        <f>VLOOKUP(A176,'LTFM Change'!A:D,4,FALSE)</f>
        <v>0</v>
      </c>
      <c r="AN176" s="4">
        <f>VLOOKUP(A176,QComp!A:E,5,FALSE)</f>
        <v>0</v>
      </c>
      <c r="AO176" s="4">
        <f t="shared" si="36"/>
        <v>66.725454087369144</v>
      </c>
      <c r="AP176" s="4">
        <f>VLOOKUP(A176,'2021 SPED'!A:AF,32,FALSE)</f>
        <v>17519.460445470875</v>
      </c>
      <c r="AQ176" s="5">
        <f t="shared" si="30"/>
        <v>192614.17389955814</v>
      </c>
      <c r="AR176" s="235">
        <f t="shared" si="31"/>
        <v>3.2375226810889182E-2</v>
      </c>
    </row>
    <row r="177" spans="1:44" x14ac:dyDescent="0.25">
      <c r="A177">
        <v>514</v>
      </c>
      <c r="B177">
        <v>1</v>
      </c>
      <c r="C177" t="s">
        <v>156</v>
      </c>
      <c r="D177">
        <f>VLOOKUP(A177,Sheet10!A:C,3,FALSE)</f>
        <v>6</v>
      </c>
      <c r="E177" s="4">
        <f>VLOOKUP(A177,'Pupil Info'!A:D,4,FALSE)</f>
        <v>132</v>
      </c>
      <c r="F177" s="4">
        <f>VLOOKUP(A177,'Starting Point 2020'!A:AB,28,FALSE)</f>
        <v>1476716.274756375</v>
      </c>
      <c r="G177" s="4">
        <f>VLOOKUP(A177,'2% 2020'!A:AB,28,FALSE)</f>
        <v>1498303.274756375</v>
      </c>
      <c r="H177" s="4">
        <f t="shared" si="32"/>
        <v>21587</v>
      </c>
      <c r="I177" s="4">
        <f>VLOOKUP(A177,'2% with VPK 2020'!A:AB,28,FALSE)</f>
        <v>1498303.274756375</v>
      </c>
      <c r="J177" s="4">
        <f>VLOOKUP(A177,'Charter School Lease'!A:D,4,FALSE)</f>
        <v>0</v>
      </c>
      <c r="K177" s="4">
        <f>VLOOKUP(A177,'Integration Change'!H:K,4,FALSE)</f>
        <v>0</v>
      </c>
      <c r="L177" s="4">
        <f>VLOOKUP(A177,'Other SPED'!A:D,4,FALSE)</f>
        <v>0</v>
      </c>
      <c r="M177" s="4">
        <f>VLOOKUP(A177,'LTFM Change'!G:J,4,FALSE)</f>
        <v>0</v>
      </c>
      <c r="N177" s="4">
        <f>VLOOKUP(A177,QComp!I:N,6,FALSE)</f>
        <v>0</v>
      </c>
      <c r="O177" s="4">
        <f>VLOOKUP(A177,'Breakfast and Lunch'!A:D,4,FALSE)</f>
        <v>0</v>
      </c>
      <c r="P177" s="4">
        <f>VLOOKUP(A177,'Breakfast and Lunch'!A:E,5,FALSE)</f>
        <v>0</v>
      </c>
      <c r="Q177" s="4">
        <f>VLOOKUP(A177,'Integration Change'!A:D,4,FALSE)</f>
        <v>0</v>
      </c>
      <c r="R177" s="4">
        <f>VLOOKUP(A177,'LTFM Change'!A:C,3,FALSE)</f>
        <v>0</v>
      </c>
      <c r="S177" s="4">
        <f>VLOOKUP(A177,QComp!A:D,4,FALSE)</f>
        <v>0</v>
      </c>
      <c r="T177" s="4">
        <f t="shared" si="33"/>
        <v>0</v>
      </c>
      <c r="U177" s="4">
        <f>VLOOKUP(A177,'2020 SPED'!A:AF,32,FALSE)</f>
        <v>16586.434913063917</v>
      </c>
      <c r="V177" s="4">
        <f t="shared" si="29"/>
        <v>38173.434913063917</v>
      </c>
      <c r="W177" s="235">
        <f t="shared" si="34"/>
        <v>1.4618244796930521E-2</v>
      </c>
      <c r="Y177" s="4">
        <f>VLOOKUP(A177,'Pupil Info'!A:E,5,FALSE)</f>
        <v>122</v>
      </c>
      <c r="Z177" s="4">
        <f>VLOOKUP(A177,'Starting Point 2021'!A:AB,28,FALSE)</f>
        <v>1388049.2370169924</v>
      </c>
      <c r="AA177" s="4">
        <f>VLOOKUP(A177,'2% 2021'!A:AB,28,FALSE)</f>
        <v>1429092.3630169923</v>
      </c>
      <c r="AB177" s="4">
        <f t="shared" si="35"/>
        <v>41043.125999999931</v>
      </c>
      <c r="AC177" s="4">
        <f>VLOOKUP(A177,'2% with VPK 2021'!A:AB,28,FALSE)</f>
        <v>1429092.3630169923</v>
      </c>
      <c r="AD177" s="4">
        <f>VLOOKUP(A177,'Charter School Lease'!A:E,5,FALSE)</f>
        <v>0</v>
      </c>
      <c r="AE177" s="4">
        <f>VLOOKUP(A177,'Integration Change'!H:L,5,FALSE)</f>
        <v>0</v>
      </c>
      <c r="AF177" s="4">
        <f>VLOOKUP(A177,'Other SPED'!A:D,4,FALSE)</f>
        <v>0</v>
      </c>
      <c r="AG177" s="4">
        <f>VLOOKUP(A177,QComp!I:R,10,FALSE)</f>
        <v>0</v>
      </c>
      <c r="AH177" s="4">
        <f>VLOOKUP(A177,'LTFM Change'!G:K,5,FALSE)</f>
        <v>0</v>
      </c>
      <c r="AI177" s="4">
        <f>VLOOKUP(A177,'Breakfast and Lunch'!A:E,5,FALSE)</f>
        <v>0</v>
      </c>
      <c r="AJ177" s="4">
        <f>VLOOKUP(A177,'Breakfast and Lunch'!A:D,4,FALSE)</f>
        <v>0</v>
      </c>
      <c r="AK177" s="4">
        <f>VLOOKUP(A177,'Integration Change'!A:E,5,FALSE)</f>
        <v>0</v>
      </c>
      <c r="AL177" s="4">
        <f>VLOOKUP(A177,'Safe School'!A:D,4,FALSE)</f>
        <v>0</v>
      </c>
      <c r="AM177" s="4">
        <f>VLOOKUP(A177,'LTFM Change'!A:D,4,FALSE)</f>
        <v>0</v>
      </c>
      <c r="AN177" s="4">
        <f>VLOOKUP(A177,QComp!A:E,5,FALSE)</f>
        <v>0</v>
      </c>
      <c r="AO177" s="4">
        <f t="shared" si="36"/>
        <v>0</v>
      </c>
      <c r="AP177" s="4">
        <f>VLOOKUP(A177,'2021 SPED'!A:AF,32,FALSE)</f>
        <v>36782.341267487995</v>
      </c>
      <c r="AQ177" s="5">
        <f t="shared" si="30"/>
        <v>77825.467267487926</v>
      </c>
      <c r="AR177" s="235">
        <f t="shared" si="31"/>
        <v>2.9568926595287256E-2</v>
      </c>
    </row>
    <row r="178" spans="1:44" x14ac:dyDescent="0.25">
      <c r="A178">
        <v>518</v>
      </c>
      <c r="B178">
        <v>1</v>
      </c>
      <c r="C178" t="s">
        <v>157</v>
      </c>
      <c r="D178">
        <f>VLOOKUP(A178,Sheet10!A:C,3,FALSE)</f>
        <v>4</v>
      </c>
      <c r="E178" s="4">
        <f>VLOOKUP(A178,'Pupil Info'!A:D,4,FALSE)</f>
        <v>3959</v>
      </c>
      <c r="F178" s="4">
        <f>VLOOKUP(A178,'Starting Point 2020'!A:AB,28,FALSE)</f>
        <v>41784668</v>
      </c>
      <c r="G178" s="4">
        <f>VLOOKUP(A178,'2% 2020'!A:AB,28,FALSE)</f>
        <v>42465377</v>
      </c>
      <c r="H178" s="4">
        <f t="shared" si="32"/>
        <v>680709</v>
      </c>
      <c r="I178" s="4">
        <f>VLOOKUP(A178,'2% with VPK 2020'!A:AB,28,FALSE)</f>
        <v>42620864.25</v>
      </c>
      <c r="J178" s="4">
        <f>VLOOKUP(A178,'Charter School Lease'!A:D,4,FALSE)</f>
        <v>0</v>
      </c>
      <c r="K178" s="4">
        <f>VLOOKUP(A178,'Integration Change'!H:K,4,FALSE)</f>
        <v>3109.5523200001335</v>
      </c>
      <c r="L178" s="4">
        <f>VLOOKUP(A178,'Other SPED'!A:D,4,FALSE)</f>
        <v>21990.97</v>
      </c>
      <c r="M178" s="4">
        <f>VLOOKUP(A178,'LTFM Change'!G:J,4,FALSE)</f>
        <v>4162.7971328798449</v>
      </c>
      <c r="N178" s="4">
        <f>VLOOKUP(A178,QComp!I:N,6,FALSE)</f>
        <v>0</v>
      </c>
      <c r="O178" s="4">
        <f>VLOOKUP(A178,'Breakfast and Lunch'!A:D,4,FALSE)</f>
        <v>725.38</v>
      </c>
      <c r="P178" s="4">
        <f>VLOOKUP(A178,'Breakfast and Lunch'!A:E,5,FALSE)</f>
        <v>1894.08</v>
      </c>
      <c r="Q178" s="4">
        <f>VLOOKUP(A178,'Integration Change'!A:D,4,FALSE)</f>
        <v>1332.6652800000156</v>
      </c>
      <c r="R178" s="4">
        <f>VLOOKUP(A178,'LTFM Change'!A:C,3,FALSE)</f>
        <v>3133.2028671201551</v>
      </c>
      <c r="S178" s="4">
        <f>VLOOKUP(A178,QComp!A:D,4,FALSE)</f>
        <v>0</v>
      </c>
      <c r="T178" s="4">
        <f t="shared" si="33"/>
        <v>191835.89760000259</v>
      </c>
      <c r="U178" s="4">
        <f>VLOOKUP(A178,'2020 SPED'!A:AF,32,FALSE)</f>
        <v>73158.936394623481</v>
      </c>
      <c r="V178" s="4">
        <f t="shared" si="29"/>
        <v>945703.83399462607</v>
      </c>
      <c r="W178" s="235">
        <f t="shared" si="34"/>
        <v>1.6290879707360605E-2</v>
      </c>
      <c r="Y178" s="4">
        <f>VLOOKUP(A178,'Pupil Info'!A:E,5,FALSE)</f>
        <v>4189</v>
      </c>
      <c r="Z178" s="4">
        <f>VLOOKUP(A178,'Starting Point 2021'!A:AB,28,FALSE)</f>
        <v>44048194</v>
      </c>
      <c r="AA178" s="4">
        <f>VLOOKUP(A178,'2% 2021'!A:AB,28,FALSE)</f>
        <v>45497878</v>
      </c>
      <c r="AB178" s="4">
        <f t="shared" si="35"/>
        <v>1449684</v>
      </c>
      <c r="AC178" s="4">
        <f>VLOOKUP(A178,'2% with VPK 2021'!A:AB,28,FALSE)</f>
        <v>45630985.75</v>
      </c>
      <c r="AD178" s="4">
        <f>VLOOKUP(A178,'Charter School Lease'!A:E,5,FALSE)</f>
        <v>0</v>
      </c>
      <c r="AE178" s="4">
        <f>VLOOKUP(A178,'Integration Change'!H:L,5,FALSE)</f>
        <v>3506.852159999893</v>
      </c>
      <c r="AF178" s="4">
        <f>VLOOKUP(A178,'Other SPED'!A:D,4,FALSE)</f>
        <v>21990.97</v>
      </c>
      <c r="AG178" s="4">
        <f>VLOOKUP(A178,QComp!I:R,10,FALSE)</f>
        <v>0</v>
      </c>
      <c r="AH178" s="4">
        <f>VLOOKUP(A178,'LTFM Change'!G:K,5,FALSE)</f>
        <v>4319.3448969923193</v>
      </c>
      <c r="AI178" s="4">
        <f>VLOOKUP(A178,'Breakfast and Lunch'!A:E,5,FALSE)</f>
        <v>1894.08</v>
      </c>
      <c r="AJ178" s="4">
        <f>VLOOKUP(A178,'Breakfast and Lunch'!A:D,4,FALSE)</f>
        <v>725.38</v>
      </c>
      <c r="AK178" s="4">
        <f>VLOOKUP(A178,'Integration Change'!A:E,5,FALSE)</f>
        <v>1502.9366399999708</v>
      </c>
      <c r="AL178" s="4">
        <f>VLOOKUP(A178,'Safe School'!A:D,4,FALSE)</f>
        <v>-467.51281931003905</v>
      </c>
      <c r="AM178" s="4">
        <f>VLOOKUP(A178,'LTFM Change'!A:D,4,FALSE)</f>
        <v>2976.6551030073315</v>
      </c>
      <c r="AN178" s="4">
        <f>VLOOKUP(A178,QComp!A:E,5,FALSE)</f>
        <v>0</v>
      </c>
      <c r="AO178" s="4">
        <f t="shared" si="36"/>
        <v>169556.45598068833</v>
      </c>
      <c r="AP178" s="4">
        <f>VLOOKUP(A178,'2021 SPED'!A:AF,32,FALSE)</f>
        <v>186186.05691826902</v>
      </c>
      <c r="AQ178" s="5">
        <f t="shared" si="30"/>
        <v>1805426.5128989574</v>
      </c>
      <c r="AR178" s="235">
        <f t="shared" si="31"/>
        <v>3.2911315274356083E-2</v>
      </c>
    </row>
    <row r="179" spans="1:44" x14ac:dyDescent="0.25">
      <c r="A179">
        <v>531</v>
      </c>
      <c r="B179">
        <v>1</v>
      </c>
      <c r="C179" t="s">
        <v>158</v>
      </c>
      <c r="D179">
        <f>VLOOKUP(A179,Sheet10!A:C,3,FALSE)</f>
        <v>5</v>
      </c>
      <c r="E179" s="4">
        <f>VLOOKUP(A179,'Pupil Info'!A:D,4,FALSE)</f>
        <v>2203</v>
      </c>
      <c r="F179" s="4">
        <f>VLOOKUP(A179,'Starting Point 2020'!A:AB,28,FALSE)</f>
        <v>18270310.75</v>
      </c>
      <c r="G179" s="4">
        <f>VLOOKUP(A179,'2% 2020'!A:AB,28,FALSE)</f>
        <v>18579184.75</v>
      </c>
      <c r="H179" s="4">
        <f t="shared" si="32"/>
        <v>308874</v>
      </c>
      <c r="I179" s="4">
        <f>VLOOKUP(A179,'2% with VPK 2020'!A:AB,28,FALSE)</f>
        <v>18579184.75</v>
      </c>
      <c r="J179" s="4">
        <f>VLOOKUP(A179,'Charter School Lease'!A:D,4,FALSE)</f>
        <v>0</v>
      </c>
      <c r="K179" s="4">
        <f>VLOOKUP(A179,'Integration Change'!H:K,4,FALSE)</f>
        <v>0</v>
      </c>
      <c r="L179" s="4">
        <f>VLOOKUP(A179,'Other SPED'!A:D,4,FALSE)</f>
        <v>0</v>
      </c>
      <c r="M179" s="4">
        <f>VLOOKUP(A179,'LTFM Change'!G:J,4,FALSE)</f>
        <v>0</v>
      </c>
      <c r="N179" s="4">
        <f>VLOOKUP(A179,QComp!I:N,6,FALSE)</f>
        <v>0</v>
      </c>
      <c r="O179" s="4">
        <f>VLOOKUP(A179,'Breakfast and Lunch'!A:D,4,FALSE)</f>
        <v>0</v>
      </c>
      <c r="P179" s="4">
        <f>VLOOKUP(A179,'Breakfast and Lunch'!A:E,5,FALSE)</f>
        <v>0</v>
      </c>
      <c r="Q179" s="4">
        <f>VLOOKUP(A179,'Integration Change'!A:D,4,FALSE)</f>
        <v>0</v>
      </c>
      <c r="R179" s="4">
        <f>VLOOKUP(A179,'LTFM Change'!A:C,3,FALSE)</f>
        <v>0</v>
      </c>
      <c r="S179" s="4">
        <f>VLOOKUP(A179,QComp!A:D,4,FALSE)</f>
        <v>0</v>
      </c>
      <c r="T179" s="4">
        <f t="shared" si="33"/>
        <v>0</v>
      </c>
      <c r="U179" s="4">
        <f>VLOOKUP(A179,'2020 SPED'!A:AF,32,FALSE)</f>
        <v>28223.618668995798</v>
      </c>
      <c r="V179" s="4">
        <f t="shared" si="29"/>
        <v>337097.6186689958</v>
      </c>
      <c r="W179" s="235">
        <f t="shared" si="34"/>
        <v>1.6905787987213081E-2</v>
      </c>
      <c r="Y179" s="4">
        <f>VLOOKUP(A179,'Pupil Info'!A:E,5,FALSE)</f>
        <v>2247</v>
      </c>
      <c r="Z179" s="4">
        <f>VLOOKUP(A179,'Starting Point 2021'!A:AB,28,FALSE)</f>
        <v>18708207.25</v>
      </c>
      <c r="AA179" s="4">
        <f>VLOOKUP(A179,'2% 2021'!A:AB,28,FALSE)</f>
        <v>19347703.25</v>
      </c>
      <c r="AB179" s="4">
        <f t="shared" si="35"/>
        <v>639496</v>
      </c>
      <c r="AC179" s="4">
        <f>VLOOKUP(A179,'2% with VPK 2021'!A:AB,28,FALSE)</f>
        <v>19347703.25</v>
      </c>
      <c r="AD179" s="4">
        <f>VLOOKUP(A179,'Charter School Lease'!A:E,5,FALSE)</f>
        <v>0</v>
      </c>
      <c r="AE179" s="4">
        <f>VLOOKUP(A179,'Integration Change'!H:L,5,FALSE)</f>
        <v>0</v>
      </c>
      <c r="AF179" s="4">
        <f>VLOOKUP(A179,'Other SPED'!A:D,4,FALSE)</f>
        <v>0</v>
      </c>
      <c r="AG179" s="4">
        <f>VLOOKUP(A179,QComp!I:R,10,FALSE)</f>
        <v>0</v>
      </c>
      <c r="AH179" s="4">
        <f>VLOOKUP(A179,'LTFM Change'!G:K,5,FALSE)</f>
        <v>0</v>
      </c>
      <c r="AI179" s="4">
        <f>VLOOKUP(A179,'Breakfast and Lunch'!A:E,5,FALSE)</f>
        <v>0</v>
      </c>
      <c r="AJ179" s="4">
        <f>VLOOKUP(A179,'Breakfast and Lunch'!A:D,4,FALSE)</f>
        <v>0</v>
      </c>
      <c r="AK179" s="4">
        <f>VLOOKUP(A179,'Integration Change'!A:E,5,FALSE)</f>
        <v>0</v>
      </c>
      <c r="AL179" s="4">
        <f>VLOOKUP(A179,'Safe School'!A:D,4,FALSE)</f>
        <v>136.55117817113205</v>
      </c>
      <c r="AM179" s="4">
        <f>VLOOKUP(A179,'LTFM Change'!A:D,4,FALSE)</f>
        <v>0</v>
      </c>
      <c r="AN179" s="4">
        <f>VLOOKUP(A179,QComp!A:E,5,FALSE)</f>
        <v>0</v>
      </c>
      <c r="AO179" s="4">
        <f t="shared" si="36"/>
        <v>136.55117817223072</v>
      </c>
      <c r="AP179" s="4">
        <f>VLOOKUP(A179,'2021 SPED'!A:AF,32,FALSE)</f>
        <v>77408.083946629195</v>
      </c>
      <c r="AQ179" s="5">
        <f t="shared" si="30"/>
        <v>717040.63512480143</v>
      </c>
      <c r="AR179" s="235">
        <f t="shared" si="31"/>
        <v>3.4182644625128364E-2</v>
      </c>
    </row>
    <row r="180" spans="1:44" x14ac:dyDescent="0.25">
      <c r="A180">
        <v>533</v>
      </c>
      <c r="B180">
        <v>1</v>
      </c>
      <c r="C180" t="s">
        <v>159</v>
      </c>
      <c r="D180">
        <f>VLOOKUP(A180,Sheet10!A:C,3,FALSE)</f>
        <v>5</v>
      </c>
      <c r="E180" s="4">
        <f>VLOOKUP(A180,'Pupil Info'!A:D,4,FALSE)</f>
        <v>1120</v>
      </c>
      <c r="F180" s="4">
        <f>VLOOKUP(A180,'Starting Point 2020'!A:AB,28,FALSE)</f>
        <v>9824908.75</v>
      </c>
      <c r="G180" s="4">
        <f>VLOOKUP(A180,'2% 2020'!A:AB,28,FALSE)</f>
        <v>9985309.75</v>
      </c>
      <c r="H180" s="4">
        <f t="shared" si="32"/>
        <v>160401</v>
      </c>
      <c r="I180" s="4">
        <f>VLOOKUP(A180,'2% with VPK 2020'!A:AB,28,FALSE)</f>
        <v>9985309.75</v>
      </c>
      <c r="J180" s="4">
        <f>VLOOKUP(A180,'Charter School Lease'!A:D,4,FALSE)</f>
        <v>0</v>
      </c>
      <c r="K180" s="4">
        <f>VLOOKUP(A180,'Integration Change'!H:K,4,FALSE)</f>
        <v>0</v>
      </c>
      <c r="L180" s="4">
        <f>VLOOKUP(A180,'Other SPED'!A:D,4,FALSE)</f>
        <v>0</v>
      </c>
      <c r="M180" s="4">
        <f>VLOOKUP(A180,'LTFM Change'!G:J,4,FALSE)</f>
        <v>0</v>
      </c>
      <c r="N180" s="4">
        <f>VLOOKUP(A180,QComp!I:N,6,FALSE)</f>
        <v>0</v>
      </c>
      <c r="O180" s="4">
        <f>VLOOKUP(A180,'Breakfast and Lunch'!A:D,4,FALSE)</f>
        <v>0</v>
      </c>
      <c r="P180" s="4">
        <f>VLOOKUP(A180,'Breakfast and Lunch'!A:E,5,FALSE)</f>
        <v>0</v>
      </c>
      <c r="Q180" s="4">
        <f>VLOOKUP(A180,'Integration Change'!A:D,4,FALSE)</f>
        <v>0</v>
      </c>
      <c r="R180" s="4">
        <f>VLOOKUP(A180,'LTFM Change'!A:C,3,FALSE)</f>
        <v>0</v>
      </c>
      <c r="S180" s="4">
        <f>VLOOKUP(A180,QComp!A:D,4,FALSE)</f>
        <v>0</v>
      </c>
      <c r="T180" s="4">
        <f t="shared" si="33"/>
        <v>0</v>
      </c>
      <c r="U180" s="4">
        <f>VLOOKUP(A180,'2020 SPED'!A:AF,32,FALSE)</f>
        <v>8041.6005407099146</v>
      </c>
      <c r="V180" s="4">
        <f t="shared" si="29"/>
        <v>168442.60054070991</v>
      </c>
      <c r="W180" s="235">
        <f t="shared" si="34"/>
        <v>1.6325953154526753E-2</v>
      </c>
      <c r="Y180" s="4">
        <f>VLOOKUP(A180,'Pupil Info'!A:E,5,FALSE)</f>
        <v>1129</v>
      </c>
      <c r="Z180" s="4">
        <f>VLOOKUP(A180,'Starting Point 2021'!A:AB,28,FALSE)</f>
        <v>9950008</v>
      </c>
      <c r="AA180" s="4">
        <f>VLOOKUP(A180,'2% 2021'!A:AB,28,FALSE)</f>
        <v>10277718</v>
      </c>
      <c r="AB180" s="4">
        <f t="shared" si="35"/>
        <v>327710</v>
      </c>
      <c r="AC180" s="4">
        <f>VLOOKUP(A180,'2% with VPK 2021'!A:AB,28,FALSE)</f>
        <v>10277718</v>
      </c>
      <c r="AD180" s="4">
        <f>VLOOKUP(A180,'Charter School Lease'!A:E,5,FALSE)</f>
        <v>0</v>
      </c>
      <c r="AE180" s="4">
        <f>VLOOKUP(A180,'Integration Change'!H:L,5,FALSE)</f>
        <v>0</v>
      </c>
      <c r="AF180" s="4">
        <f>VLOOKUP(A180,'Other SPED'!A:D,4,FALSE)</f>
        <v>0</v>
      </c>
      <c r="AG180" s="4">
        <f>VLOOKUP(A180,QComp!I:R,10,FALSE)</f>
        <v>0</v>
      </c>
      <c r="AH180" s="4">
        <f>VLOOKUP(A180,'LTFM Change'!G:K,5,FALSE)</f>
        <v>0</v>
      </c>
      <c r="AI180" s="4">
        <f>VLOOKUP(A180,'Breakfast and Lunch'!A:E,5,FALSE)</f>
        <v>0</v>
      </c>
      <c r="AJ180" s="4">
        <f>VLOOKUP(A180,'Breakfast and Lunch'!A:D,4,FALSE)</f>
        <v>0</v>
      </c>
      <c r="AK180" s="4">
        <f>VLOOKUP(A180,'Integration Change'!A:E,5,FALSE)</f>
        <v>0</v>
      </c>
      <c r="AL180" s="4">
        <f>VLOOKUP(A180,'Safe School'!A:D,4,FALSE)</f>
        <v>61.621215709332319</v>
      </c>
      <c r="AM180" s="4">
        <f>VLOOKUP(A180,'LTFM Change'!A:D,4,FALSE)</f>
        <v>0</v>
      </c>
      <c r="AN180" s="4">
        <f>VLOOKUP(A180,QComp!A:E,5,FALSE)</f>
        <v>0</v>
      </c>
      <c r="AO180" s="4">
        <f t="shared" si="36"/>
        <v>61.621215708553791</v>
      </c>
      <c r="AP180" s="4">
        <f>VLOOKUP(A180,'2021 SPED'!A:AF,32,FALSE)</f>
        <v>26962.085802086396</v>
      </c>
      <c r="AQ180" s="5">
        <f t="shared" si="30"/>
        <v>354733.70701779495</v>
      </c>
      <c r="AR180" s="235">
        <f t="shared" si="31"/>
        <v>3.2935651911033641E-2</v>
      </c>
    </row>
    <row r="181" spans="1:44" x14ac:dyDescent="0.25">
      <c r="A181">
        <v>534</v>
      </c>
      <c r="B181">
        <v>1</v>
      </c>
      <c r="C181" t="s">
        <v>160</v>
      </c>
      <c r="D181">
        <f>VLOOKUP(A181,Sheet10!A:C,3,FALSE)</f>
        <v>5</v>
      </c>
      <c r="E181" s="4">
        <f>VLOOKUP(A181,'Pupil Info'!A:D,4,FALSE)</f>
        <v>2092</v>
      </c>
      <c r="F181" s="4">
        <f>VLOOKUP(A181,'Starting Point 2020'!A:AB,28,FALSE)</f>
        <v>17632105.25</v>
      </c>
      <c r="G181" s="4">
        <f>VLOOKUP(A181,'2% 2020'!A:AB,28,FALSE)</f>
        <v>17931613.25</v>
      </c>
      <c r="H181" s="4">
        <f t="shared" si="32"/>
        <v>299508</v>
      </c>
      <c r="I181" s="4">
        <f>VLOOKUP(A181,'2% with VPK 2020'!A:AB,28,FALSE)</f>
        <v>17931613.25</v>
      </c>
      <c r="J181" s="4">
        <f>VLOOKUP(A181,'Charter School Lease'!A:D,4,FALSE)</f>
        <v>0</v>
      </c>
      <c r="K181" s="4">
        <f>VLOOKUP(A181,'Integration Change'!H:K,4,FALSE)</f>
        <v>0</v>
      </c>
      <c r="L181" s="4">
        <f>VLOOKUP(A181,'Other SPED'!A:D,4,FALSE)</f>
        <v>0</v>
      </c>
      <c r="M181" s="4">
        <f>VLOOKUP(A181,'LTFM Change'!G:J,4,FALSE)</f>
        <v>0</v>
      </c>
      <c r="N181" s="4">
        <f>VLOOKUP(A181,QComp!I:N,6,FALSE)</f>
        <v>0</v>
      </c>
      <c r="O181" s="4">
        <f>VLOOKUP(A181,'Breakfast and Lunch'!A:D,4,FALSE)</f>
        <v>0</v>
      </c>
      <c r="P181" s="4">
        <f>VLOOKUP(A181,'Breakfast and Lunch'!A:E,5,FALSE)</f>
        <v>0</v>
      </c>
      <c r="Q181" s="4">
        <f>VLOOKUP(A181,'Integration Change'!A:D,4,FALSE)</f>
        <v>0</v>
      </c>
      <c r="R181" s="4">
        <f>VLOOKUP(A181,'LTFM Change'!A:C,3,FALSE)</f>
        <v>0</v>
      </c>
      <c r="S181" s="4">
        <f>VLOOKUP(A181,QComp!A:D,4,FALSE)</f>
        <v>0</v>
      </c>
      <c r="T181" s="4">
        <f t="shared" si="33"/>
        <v>0</v>
      </c>
      <c r="U181" s="4">
        <f>VLOOKUP(A181,'2020 SPED'!A:AF,32,FALSE)</f>
        <v>32558.679540304001</v>
      </c>
      <c r="V181" s="4">
        <f t="shared" si="29"/>
        <v>332066.679540304</v>
      </c>
      <c r="W181" s="235">
        <f t="shared" si="34"/>
        <v>1.6986513848084021E-2</v>
      </c>
      <c r="Y181" s="4">
        <f>VLOOKUP(A181,'Pupil Info'!A:E,5,FALSE)</f>
        <v>2098</v>
      </c>
      <c r="Z181" s="4">
        <f>VLOOKUP(A181,'Starting Point 2021'!A:AB,28,FALSE)</f>
        <v>17734627</v>
      </c>
      <c r="AA181" s="4">
        <f>VLOOKUP(A181,'2% 2021'!A:AB,28,FALSE)</f>
        <v>18343540</v>
      </c>
      <c r="AB181" s="4">
        <f t="shared" si="35"/>
        <v>608913</v>
      </c>
      <c r="AC181" s="4">
        <f>VLOOKUP(A181,'2% with VPK 2021'!A:AB,28,FALSE)</f>
        <v>18343540</v>
      </c>
      <c r="AD181" s="4">
        <f>VLOOKUP(A181,'Charter School Lease'!A:E,5,FALSE)</f>
        <v>0</v>
      </c>
      <c r="AE181" s="4">
        <f>VLOOKUP(A181,'Integration Change'!H:L,5,FALSE)</f>
        <v>0</v>
      </c>
      <c r="AF181" s="4">
        <f>VLOOKUP(A181,'Other SPED'!A:D,4,FALSE)</f>
        <v>0</v>
      </c>
      <c r="AG181" s="4">
        <f>VLOOKUP(A181,QComp!I:R,10,FALSE)</f>
        <v>0</v>
      </c>
      <c r="AH181" s="4">
        <f>VLOOKUP(A181,'LTFM Change'!G:K,5,FALSE)</f>
        <v>0</v>
      </c>
      <c r="AI181" s="4">
        <f>VLOOKUP(A181,'Breakfast and Lunch'!A:E,5,FALSE)</f>
        <v>0</v>
      </c>
      <c r="AJ181" s="4">
        <f>VLOOKUP(A181,'Breakfast and Lunch'!A:D,4,FALSE)</f>
        <v>0</v>
      </c>
      <c r="AK181" s="4">
        <f>VLOOKUP(A181,'Integration Change'!A:E,5,FALSE)</f>
        <v>0</v>
      </c>
      <c r="AL181" s="4">
        <f>VLOOKUP(A181,'Safe School'!A:D,4,FALSE)</f>
        <v>139.23619676003</v>
      </c>
      <c r="AM181" s="4">
        <f>VLOOKUP(A181,'LTFM Change'!A:D,4,FALSE)</f>
        <v>0</v>
      </c>
      <c r="AN181" s="4">
        <f>VLOOKUP(A181,QComp!A:E,5,FALSE)</f>
        <v>0</v>
      </c>
      <c r="AO181" s="4">
        <f t="shared" si="36"/>
        <v>139.23619676008821</v>
      </c>
      <c r="AP181" s="4">
        <f>VLOOKUP(A181,'2021 SPED'!A:AF,32,FALSE)</f>
        <v>81435.200939721428</v>
      </c>
      <c r="AQ181" s="5">
        <f t="shared" si="30"/>
        <v>690487.43713648152</v>
      </c>
      <c r="AR181" s="235">
        <f t="shared" si="31"/>
        <v>3.4334694493433668E-2</v>
      </c>
    </row>
    <row r="182" spans="1:44" x14ac:dyDescent="0.25">
      <c r="A182">
        <v>535</v>
      </c>
      <c r="B182">
        <v>1</v>
      </c>
      <c r="C182" t="s">
        <v>161</v>
      </c>
      <c r="D182">
        <f>VLOOKUP(A182,Sheet10!A:C,3,FALSE)</f>
        <v>4</v>
      </c>
      <c r="E182" s="4">
        <f>VLOOKUP(A182,'Pupil Info'!A:D,4,FALSE)</f>
        <v>17790</v>
      </c>
      <c r="F182" s="4">
        <f>VLOOKUP(A182,'Starting Point 2020'!A:AB,28,FALSE)</f>
        <v>172325119.25</v>
      </c>
      <c r="G182" s="4">
        <f>VLOOKUP(A182,'2% 2020'!A:AB,28,FALSE)</f>
        <v>175005836.25</v>
      </c>
      <c r="H182" s="4">
        <f t="shared" si="32"/>
        <v>2680717</v>
      </c>
      <c r="I182" s="4">
        <f>VLOOKUP(A182,'2% with VPK 2020'!A:AB,28,FALSE)</f>
        <v>175543116.25</v>
      </c>
      <c r="J182" s="4">
        <f>VLOOKUP(A182,'Charter School Lease'!A:D,4,FALSE)</f>
        <v>0</v>
      </c>
      <c r="K182" s="4">
        <f>VLOOKUP(A182,'Integration Change'!H:K,4,FALSE)</f>
        <v>6672.3215999999084</v>
      </c>
      <c r="L182" s="4">
        <f>VLOOKUP(A182,'Other SPED'!A:D,4,FALSE)</f>
        <v>0</v>
      </c>
      <c r="M182" s="4">
        <f>VLOOKUP(A182,'LTFM Change'!G:J,4,FALSE)</f>
        <v>2392.5313754611416</v>
      </c>
      <c r="N182" s="4">
        <f>VLOOKUP(A182,QComp!I:N,6,FALSE)</f>
        <v>0</v>
      </c>
      <c r="O182" s="4">
        <f>VLOOKUP(A182,'Breakfast and Lunch'!A:D,4,FALSE)</f>
        <v>2448.14</v>
      </c>
      <c r="P182" s="4">
        <f>VLOOKUP(A182,'Breakfast and Lunch'!A:E,5,FALSE)</f>
        <v>6392.52</v>
      </c>
      <c r="Q182" s="4">
        <f>VLOOKUP(A182,'Integration Change'!A:D,4,FALSE)</f>
        <v>2859.5664000000106</v>
      </c>
      <c r="R182" s="4">
        <f>VLOOKUP(A182,'LTFM Change'!A:C,3,FALSE)</f>
        <v>22231.468624538858</v>
      </c>
      <c r="S182" s="4">
        <f>VLOOKUP(A182,QComp!A:D,4,FALSE)</f>
        <v>0</v>
      </c>
      <c r="T182" s="4">
        <f t="shared" si="33"/>
        <v>580276.54799997807</v>
      </c>
      <c r="U182" s="4">
        <f>VLOOKUP(A182,'2020 SPED'!A:AF,32,FALSE)</f>
        <v>575791.46091365814</v>
      </c>
      <c r="V182" s="4">
        <f t="shared" si="29"/>
        <v>3836785.0089136362</v>
      </c>
      <c r="W182" s="235">
        <f t="shared" si="34"/>
        <v>1.5556159262602686E-2</v>
      </c>
      <c r="Y182" s="4">
        <f>VLOOKUP(A182,'Pupil Info'!A:E,5,FALSE)</f>
        <v>17949</v>
      </c>
      <c r="Z182" s="4">
        <f>VLOOKUP(A182,'Starting Point 2021'!A:AB,28,FALSE)</f>
        <v>174728461.75</v>
      </c>
      <c r="AA182" s="4">
        <f>VLOOKUP(A182,'2% 2021'!A:AB,28,FALSE)</f>
        <v>180209293.75</v>
      </c>
      <c r="AB182" s="4">
        <f t="shared" si="35"/>
        <v>5480832</v>
      </c>
      <c r="AC182" s="4">
        <f>VLOOKUP(A182,'2% with VPK 2021'!A:AB,28,FALSE)</f>
        <v>180910741.75</v>
      </c>
      <c r="AD182" s="4">
        <f>VLOOKUP(A182,'Charter School Lease'!A:E,5,FALSE)</f>
        <v>0</v>
      </c>
      <c r="AE182" s="4">
        <f>VLOOKUP(A182,'Integration Change'!H:L,5,FALSE)</f>
        <v>6932.3654400003143</v>
      </c>
      <c r="AF182" s="4">
        <f>VLOOKUP(A182,'Other SPED'!A:D,4,FALSE)</f>
        <v>0</v>
      </c>
      <c r="AG182" s="4">
        <f>VLOOKUP(A182,QComp!I:R,10,FALSE)</f>
        <v>0</v>
      </c>
      <c r="AH182" s="4">
        <f>VLOOKUP(A182,'LTFM Change'!G:K,5,FALSE)</f>
        <v>2271.9949192152126</v>
      </c>
      <c r="AI182" s="4">
        <f>VLOOKUP(A182,'Breakfast and Lunch'!A:E,5,FALSE)</f>
        <v>6392.52</v>
      </c>
      <c r="AJ182" s="4">
        <f>VLOOKUP(A182,'Breakfast and Lunch'!A:D,4,FALSE)</f>
        <v>2448.14</v>
      </c>
      <c r="AK182" s="4">
        <f>VLOOKUP(A182,'Integration Change'!A:E,5,FALSE)</f>
        <v>2971.0137600001181</v>
      </c>
      <c r="AL182" s="4">
        <f>VLOOKUP(A182,'Safe School'!A:D,4,FALSE)</f>
        <v>172.87897092616186</v>
      </c>
      <c r="AM182" s="4">
        <f>VLOOKUP(A182,'LTFM Change'!A:D,4,FALSE)</f>
        <v>22352.00508078374</v>
      </c>
      <c r="AN182" s="4">
        <f>VLOOKUP(A182,QComp!A:E,5,FALSE)</f>
        <v>0</v>
      </c>
      <c r="AO182" s="4">
        <f t="shared" si="36"/>
        <v>744988.91817092896</v>
      </c>
      <c r="AP182" s="4">
        <f>VLOOKUP(A182,'2021 SPED'!A:AF,32,FALSE)</f>
        <v>1395244.2414930016</v>
      </c>
      <c r="AQ182" s="5">
        <f t="shared" si="30"/>
        <v>7621065.1596639305</v>
      </c>
      <c r="AR182" s="235">
        <f t="shared" si="31"/>
        <v>3.1367711620113314E-2</v>
      </c>
    </row>
    <row r="183" spans="1:44" x14ac:dyDescent="0.25">
      <c r="A183">
        <v>542</v>
      </c>
      <c r="B183">
        <v>1</v>
      </c>
      <c r="C183" t="s">
        <v>162</v>
      </c>
      <c r="D183">
        <f>VLOOKUP(A183,Sheet10!A:C,3,FALSE)</f>
        <v>6</v>
      </c>
      <c r="E183" s="4">
        <f>VLOOKUP(A183,'Pupil Info'!A:D,4,FALSE)</f>
        <v>403</v>
      </c>
      <c r="F183" s="4">
        <f>VLOOKUP(A183,'Starting Point 2020'!A:AB,28,FALSE)</f>
        <v>3908629.7623407501</v>
      </c>
      <c r="G183" s="4">
        <f>VLOOKUP(A183,'2% 2020'!A:AB,28,FALSE)</f>
        <v>3970284.7623407501</v>
      </c>
      <c r="H183" s="4">
        <f t="shared" si="32"/>
        <v>61655</v>
      </c>
      <c r="I183" s="4">
        <f>VLOOKUP(A183,'2% with VPK 2020'!A:AB,28,FALSE)</f>
        <v>3970284.7623407501</v>
      </c>
      <c r="J183" s="4">
        <f>VLOOKUP(A183,'Charter School Lease'!A:D,4,FALSE)</f>
        <v>0</v>
      </c>
      <c r="K183" s="4">
        <f>VLOOKUP(A183,'Integration Change'!H:K,4,FALSE)</f>
        <v>0</v>
      </c>
      <c r="L183" s="4">
        <f>VLOOKUP(A183,'Other SPED'!A:D,4,FALSE)</f>
        <v>0</v>
      </c>
      <c r="M183" s="4">
        <f>VLOOKUP(A183,'LTFM Change'!G:J,4,FALSE)</f>
        <v>0</v>
      </c>
      <c r="N183" s="4">
        <f>VLOOKUP(A183,QComp!I:N,6,FALSE)</f>
        <v>0</v>
      </c>
      <c r="O183" s="4">
        <f>VLOOKUP(A183,'Breakfast and Lunch'!A:D,4,FALSE)</f>
        <v>0</v>
      </c>
      <c r="P183" s="4">
        <f>VLOOKUP(A183,'Breakfast and Lunch'!A:E,5,FALSE)</f>
        <v>0</v>
      </c>
      <c r="Q183" s="4">
        <f>VLOOKUP(A183,'Integration Change'!A:D,4,FALSE)</f>
        <v>0</v>
      </c>
      <c r="R183" s="4">
        <f>VLOOKUP(A183,'LTFM Change'!A:C,3,FALSE)</f>
        <v>0</v>
      </c>
      <c r="S183" s="4">
        <f>VLOOKUP(A183,QComp!A:D,4,FALSE)</f>
        <v>0</v>
      </c>
      <c r="T183" s="4">
        <f t="shared" si="33"/>
        <v>0</v>
      </c>
      <c r="U183" s="4">
        <f>VLOOKUP(A183,'2020 SPED'!A:AF,32,FALSE)</f>
        <v>17151.316401977529</v>
      </c>
      <c r="V183" s="4">
        <f t="shared" si="29"/>
        <v>78806.316401977529</v>
      </c>
      <c r="W183" s="235">
        <f t="shared" si="34"/>
        <v>1.5774070134255143E-2</v>
      </c>
      <c r="Y183" s="4">
        <f>VLOOKUP(A183,'Pupil Info'!A:E,5,FALSE)</f>
        <v>396</v>
      </c>
      <c r="Z183" s="4">
        <f>VLOOKUP(A183,'Starting Point 2021'!A:AB,28,FALSE)</f>
        <v>3818937.9149553198</v>
      </c>
      <c r="AA183" s="4">
        <f>VLOOKUP(A183,'2% 2021'!A:AB,28,FALSE)</f>
        <v>3939218.9049553196</v>
      </c>
      <c r="AB183" s="4">
        <f t="shared" si="35"/>
        <v>120280.98999999976</v>
      </c>
      <c r="AC183" s="4">
        <f>VLOOKUP(A183,'2% with VPK 2021'!A:AB,28,FALSE)</f>
        <v>3939218.9049553196</v>
      </c>
      <c r="AD183" s="4">
        <f>VLOOKUP(A183,'Charter School Lease'!A:E,5,FALSE)</f>
        <v>0</v>
      </c>
      <c r="AE183" s="4">
        <f>VLOOKUP(A183,'Integration Change'!H:L,5,FALSE)</f>
        <v>0</v>
      </c>
      <c r="AF183" s="4">
        <f>VLOOKUP(A183,'Other SPED'!A:D,4,FALSE)</f>
        <v>0</v>
      </c>
      <c r="AG183" s="4">
        <f>VLOOKUP(A183,QComp!I:R,10,FALSE)</f>
        <v>0</v>
      </c>
      <c r="AH183" s="4">
        <f>VLOOKUP(A183,'LTFM Change'!G:K,5,FALSE)</f>
        <v>0</v>
      </c>
      <c r="AI183" s="4">
        <f>VLOOKUP(A183,'Breakfast and Lunch'!A:E,5,FALSE)</f>
        <v>0</v>
      </c>
      <c r="AJ183" s="4">
        <f>VLOOKUP(A183,'Breakfast and Lunch'!A:D,4,FALSE)</f>
        <v>0</v>
      </c>
      <c r="AK183" s="4">
        <f>VLOOKUP(A183,'Integration Change'!A:E,5,FALSE)</f>
        <v>0</v>
      </c>
      <c r="AL183" s="4">
        <f>VLOOKUP(A183,'Safe School'!A:D,4,FALSE)</f>
        <v>0</v>
      </c>
      <c r="AM183" s="4">
        <f>VLOOKUP(A183,'LTFM Change'!A:D,4,FALSE)</f>
        <v>0</v>
      </c>
      <c r="AN183" s="4">
        <f>VLOOKUP(A183,QComp!A:E,5,FALSE)</f>
        <v>0</v>
      </c>
      <c r="AO183" s="4">
        <f t="shared" si="36"/>
        <v>0</v>
      </c>
      <c r="AP183" s="4">
        <f>VLOOKUP(A183,'2021 SPED'!A:AF,32,FALSE)</f>
        <v>33405.554778367805</v>
      </c>
      <c r="AQ183" s="5">
        <f t="shared" si="30"/>
        <v>153686.54477836756</v>
      </c>
      <c r="AR183" s="235">
        <f t="shared" si="31"/>
        <v>3.149592705578378E-2</v>
      </c>
    </row>
    <row r="184" spans="1:44" x14ac:dyDescent="0.25">
      <c r="A184">
        <v>544</v>
      </c>
      <c r="B184">
        <v>1</v>
      </c>
      <c r="C184" t="s">
        <v>163</v>
      </c>
      <c r="D184">
        <f>VLOOKUP(A184,Sheet10!A:C,3,FALSE)</f>
        <v>4</v>
      </c>
      <c r="E184" s="4">
        <f>VLOOKUP(A184,'Pupil Info'!A:D,4,FALSE)</f>
        <v>3013</v>
      </c>
      <c r="F184" s="4">
        <f>VLOOKUP(A184,'Starting Point 2020'!A:AB,28,FALSE)</f>
        <v>26602652.25</v>
      </c>
      <c r="G184" s="4">
        <f>VLOOKUP(A184,'2% 2020'!A:AB,28,FALSE)</f>
        <v>27055406.25</v>
      </c>
      <c r="H184" s="4">
        <f t="shared" si="32"/>
        <v>452754</v>
      </c>
      <c r="I184" s="4">
        <f>VLOOKUP(A184,'2% with VPK 2020'!A:AB,28,FALSE)</f>
        <v>27055406.25</v>
      </c>
      <c r="J184" s="4">
        <f>VLOOKUP(A184,'Charter School Lease'!A:D,4,FALSE)</f>
        <v>0</v>
      </c>
      <c r="K184" s="4">
        <f>VLOOKUP(A184,'Integration Change'!H:K,4,FALSE)</f>
        <v>0</v>
      </c>
      <c r="L184" s="4">
        <f>VLOOKUP(A184,'Other SPED'!A:D,4,FALSE)</f>
        <v>0</v>
      </c>
      <c r="M184" s="4">
        <f>VLOOKUP(A184,'LTFM Change'!G:J,4,FALSE)</f>
        <v>0</v>
      </c>
      <c r="N184" s="4">
        <f>VLOOKUP(A184,QComp!I:N,6,FALSE)</f>
        <v>0</v>
      </c>
      <c r="O184" s="4">
        <f>VLOOKUP(A184,'Breakfast and Lunch'!A:D,4,FALSE)</f>
        <v>0</v>
      </c>
      <c r="P184" s="4">
        <f>VLOOKUP(A184,'Breakfast and Lunch'!A:E,5,FALSE)</f>
        <v>0</v>
      </c>
      <c r="Q184" s="4">
        <f>VLOOKUP(A184,'Integration Change'!A:D,4,FALSE)</f>
        <v>0</v>
      </c>
      <c r="R184" s="4">
        <f>VLOOKUP(A184,'LTFM Change'!A:C,3,FALSE)</f>
        <v>0</v>
      </c>
      <c r="S184" s="4">
        <f>VLOOKUP(A184,QComp!A:D,4,FALSE)</f>
        <v>0</v>
      </c>
      <c r="T184" s="4">
        <f t="shared" si="33"/>
        <v>0</v>
      </c>
      <c r="U184" s="4">
        <f>VLOOKUP(A184,'2020 SPED'!A:AF,32,FALSE)</f>
        <v>60412.695129842032</v>
      </c>
      <c r="V184" s="4">
        <f t="shared" si="29"/>
        <v>513166.69512984203</v>
      </c>
      <c r="W184" s="235">
        <f t="shared" si="34"/>
        <v>1.7019130113238991E-2</v>
      </c>
      <c r="Y184" s="4">
        <f>VLOOKUP(A184,'Pupil Info'!A:E,5,FALSE)</f>
        <v>3090</v>
      </c>
      <c r="Z184" s="4">
        <f>VLOOKUP(A184,'Starting Point 2021'!A:AB,28,FALSE)</f>
        <v>27254284.75</v>
      </c>
      <c r="AA184" s="4">
        <f>VLOOKUP(A184,'2% 2021'!A:AB,28,FALSE)</f>
        <v>28192847.75</v>
      </c>
      <c r="AB184" s="4">
        <f t="shared" si="35"/>
        <v>938563</v>
      </c>
      <c r="AC184" s="4">
        <f>VLOOKUP(A184,'2% with VPK 2021'!A:AB,28,FALSE)</f>
        <v>28192847.75</v>
      </c>
      <c r="AD184" s="4">
        <f>VLOOKUP(A184,'Charter School Lease'!A:E,5,FALSE)</f>
        <v>0</v>
      </c>
      <c r="AE184" s="4">
        <f>VLOOKUP(A184,'Integration Change'!H:L,5,FALSE)</f>
        <v>0</v>
      </c>
      <c r="AF184" s="4">
        <f>VLOOKUP(A184,'Other SPED'!A:D,4,FALSE)</f>
        <v>0</v>
      </c>
      <c r="AG184" s="4">
        <f>VLOOKUP(A184,QComp!I:R,10,FALSE)</f>
        <v>0</v>
      </c>
      <c r="AH184" s="4">
        <f>VLOOKUP(A184,'LTFM Change'!G:K,5,FALSE)</f>
        <v>0</v>
      </c>
      <c r="AI184" s="4">
        <f>VLOOKUP(A184,'Breakfast and Lunch'!A:E,5,FALSE)</f>
        <v>0</v>
      </c>
      <c r="AJ184" s="4">
        <f>VLOOKUP(A184,'Breakfast and Lunch'!A:D,4,FALSE)</f>
        <v>0</v>
      </c>
      <c r="AK184" s="4">
        <f>VLOOKUP(A184,'Integration Change'!A:E,5,FALSE)</f>
        <v>0</v>
      </c>
      <c r="AL184" s="4">
        <f>VLOOKUP(A184,'Safe School'!A:D,4,FALSE)</f>
        <v>288.08785358886234</v>
      </c>
      <c r="AM184" s="4">
        <f>VLOOKUP(A184,'LTFM Change'!A:D,4,FALSE)</f>
        <v>0</v>
      </c>
      <c r="AN184" s="4">
        <f>VLOOKUP(A184,QComp!A:E,5,FALSE)</f>
        <v>0</v>
      </c>
      <c r="AO184" s="4">
        <f t="shared" si="36"/>
        <v>288.08785358816385</v>
      </c>
      <c r="AP184" s="4">
        <f>VLOOKUP(A184,'2021 SPED'!A:AF,32,FALSE)</f>
        <v>163069.70519715827</v>
      </c>
      <c r="AQ184" s="5">
        <f t="shared" si="30"/>
        <v>1101920.7930507464</v>
      </c>
      <c r="AR184" s="235">
        <f t="shared" si="31"/>
        <v>3.4437264034235936E-2</v>
      </c>
    </row>
    <row r="185" spans="1:44" x14ac:dyDescent="0.25">
      <c r="A185">
        <v>545</v>
      </c>
      <c r="B185">
        <v>1</v>
      </c>
      <c r="C185" t="s">
        <v>164</v>
      </c>
      <c r="D185">
        <f>VLOOKUP(A185,Sheet10!A:C,3,FALSE)</f>
        <v>6</v>
      </c>
      <c r="E185" s="4">
        <f>VLOOKUP(A185,'Pupil Info'!A:D,4,FALSE)</f>
        <v>357</v>
      </c>
      <c r="F185" s="4">
        <f>VLOOKUP(A185,'Starting Point 2020'!A:AB,28,FALSE)</f>
        <v>3720634.75</v>
      </c>
      <c r="G185" s="4">
        <f>VLOOKUP(A185,'2% 2020'!A:AB,28,FALSE)</f>
        <v>3778822.75</v>
      </c>
      <c r="H185" s="4">
        <f t="shared" si="32"/>
        <v>58188</v>
      </c>
      <c r="I185" s="4">
        <f>VLOOKUP(A185,'2% with VPK 2020'!A:AB,28,FALSE)</f>
        <v>3778822.75</v>
      </c>
      <c r="J185" s="4">
        <f>VLOOKUP(A185,'Charter School Lease'!A:D,4,FALSE)</f>
        <v>0</v>
      </c>
      <c r="K185" s="4">
        <f>VLOOKUP(A185,'Integration Change'!H:K,4,FALSE)</f>
        <v>0</v>
      </c>
      <c r="L185" s="4">
        <f>VLOOKUP(A185,'Other SPED'!A:D,4,FALSE)</f>
        <v>0</v>
      </c>
      <c r="M185" s="4">
        <f>VLOOKUP(A185,'LTFM Change'!G:J,4,FALSE)</f>
        <v>0</v>
      </c>
      <c r="N185" s="4">
        <f>VLOOKUP(A185,QComp!I:N,6,FALSE)</f>
        <v>0</v>
      </c>
      <c r="O185" s="4">
        <f>VLOOKUP(A185,'Breakfast and Lunch'!A:D,4,FALSE)</f>
        <v>0</v>
      </c>
      <c r="P185" s="4">
        <f>VLOOKUP(A185,'Breakfast and Lunch'!A:E,5,FALSE)</f>
        <v>0</v>
      </c>
      <c r="Q185" s="4">
        <f>VLOOKUP(A185,'Integration Change'!A:D,4,FALSE)</f>
        <v>0</v>
      </c>
      <c r="R185" s="4">
        <f>VLOOKUP(A185,'LTFM Change'!A:C,3,FALSE)</f>
        <v>0</v>
      </c>
      <c r="S185" s="4">
        <f>VLOOKUP(A185,QComp!A:D,4,FALSE)</f>
        <v>0</v>
      </c>
      <c r="T185" s="4">
        <f t="shared" si="33"/>
        <v>0</v>
      </c>
      <c r="U185" s="4">
        <f>VLOOKUP(A185,'2020 SPED'!A:AF,32,FALSE)</f>
        <v>13713.314829342475</v>
      </c>
      <c r="V185" s="4">
        <f t="shared" si="29"/>
        <v>71901.314829342475</v>
      </c>
      <c r="W185" s="235">
        <f t="shared" si="34"/>
        <v>1.5639266928848632E-2</v>
      </c>
      <c r="Y185" s="4">
        <f>VLOOKUP(A185,'Pupil Info'!A:E,5,FALSE)</f>
        <v>376</v>
      </c>
      <c r="Z185" s="4">
        <f>VLOOKUP(A185,'Starting Point 2021'!A:AB,28,FALSE)</f>
        <v>3890687.5</v>
      </c>
      <c r="AA185" s="4">
        <f>VLOOKUP(A185,'2% 2021'!A:AB,28,FALSE)</f>
        <v>4013837.5</v>
      </c>
      <c r="AB185" s="4">
        <f t="shared" si="35"/>
        <v>123150</v>
      </c>
      <c r="AC185" s="4">
        <f>VLOOKUP(A185,'2% with VPK 2021'!A:AB,28,FALSE)</f>
        <v>4013837.5</v>
      </c>
      <c r="AD185" s="4">
        <f>VLOOKUP(A185,'Charter School Lease'!A:E,5,FALSE)</f>
        <v>0</v>
      </c>
      <c r="AE185" s="4">
        <f>VLOOKUP(A185,'Integration Change'!H:L,5,FALSE)</f>
        <v>0</v>
      </c>
      <c r="AF185" s="4">
        <f>VLOOKUP(A185,'Other SPED'!A:D,4,FALSE)</f>
        <v>0</v>
      </c>
      <c r="AG185" s="4">
        <f>VLOOKUP(A185,QComp!I:R,10,FALSE)</f>
        <v>0</v>
      </c>
      <c r="AH185" s="4">
        <f>VLOOKUP(A185,'LTFM Change'!G:K,5,FALSE)</f>
        <v>0</v>
      </c>
      <c r="AI185" s="4">
        <f>VLOOKUP(A185,'Breakfast and Lunch'!A:E,5,FALSE)</f>
        <v>0</v>
      </c>
      <c r="AJ185" s="4">
        <f>VLOOKUP(A185,'Breakfast and Lunch'!A:D,4,FALSE)</f>
        <v>0</v>
      </c>
      <c r="AK185" s="4">
        <f>VLOOKUP(A185,'Integration Change'!A:E,5,FALSE)</f>
        <v>0</v>
      </c>
      <c r="AL185" s="4">
        <f>VLOOKUP(A185,'Safe School'!A:D,4,FALSE)</f>
        <v>0</v>
      </c>
      <c r="AM185" s="4">
        <f>VLOOKUP(A185,'LTFM Change'!A:D,4,FALSE)</f>
        <v>0</v>
      </c>
      <c r="AN185" s="4">
        <f>VLOOKUP(A185,QComp!A:E,5,FALSE)</f>
        <v>0</v>
      </c>
      <c r="AO185" s="4">
        <f t="shared" si="36"/>
        <v>0</v>
      </c>
      <c r="AP185" s="4">
        <f>VLOOKUP(A185,'2021 SPED'!A:AF,32,FALSE)</f>
        <v>24077.027668309049</v>
      </c>
      <c r="AQ185" s="5">
        <f t="shared" si="30"/>
        <v>147227.02766830905</v>
      </c>
      <c r="AR185" s="235">
        <f t="shared" si="31"/>
        <v>3.1652503574239772E-2</v>
      </c>
    </row>
    <row r="186" spans="1:44" x14ac:dyDescent="0.25">
      <c r="A186">
        <v>547</v>
      </c>
      <c r="B186">
        <v>1</v>
      </c>
      <c r="C186" t="s">
        <v>165</v>
      </c>
      <c r="D186">
        <f>VLOOKUP(A186,Sheet10!A:C,3,FALSE)</f>
        <v>6</v>
      </c>
      <c r="E186" s="4">
        <f>VLOOKUP(A186,'Pupil Info'!A:D,4,FALSE)</f>
        <v>556</v>
      </c>
      <c r="F186" s="4">
        <f>VLOOKUP(A186,'Starting Point 2020'!A:AB,28,FALSE)</f>
        <v>5359850.25</v>
      </c>
      <c r="G186" s="4">
        <f>VLOOKUP(A186,'2% 2020'!A:AB,28,FALSE)</f>
        <v>5446654.25</v>
      </c>
      <c r="H186" s="4">
        <f t="shared" si="32"/>
        <v>86804</v>
      </c>
      <c r="I186" s="4">
        <f>VLOOKUP(A186,'2% with VPK 2020'!A:AB,28,FALSE)</f>
        <v>5446654.25</v>
      </c>
      <c r="J186" s="4">
        <f>VLOOKUP(A186,'Charter School Lease'!A:D,4,FALSE)</f>
        <v>0</v>
      </c>
      <c r="K186" s="4">
        <f>VLOOKUP(A186,'Integration Change'!H:K,4,FALSE)</f>
        <v>0</v>
      </c>
      <c r="L186" s="4">
        <f>VLOOKUP(A186,'Other SPED'!A:D,4,FALSE)</f>
        <v>0</v>
      </c>
      <c r="M186" s="4">
        <f>VLOOKUP(A186,'LTFM Change'!G:J,4,FALSE)</f>
        <v>0</v>
      </c>
      <c r="N186" s="4">
        <f>VLOOKUP(A186,QComp!I:N,6,FALSE)</f>
        <v>0</v>
      </c>
      <c r="O186" s="4">
        <f>VLOOKUP(A186,'Breakfast and Lunch'!A:D,4,FALSE)</f>
        <v>0</v>
      </c>
      <c r="P186" s="4">
        <f>VLOOKUP(A186,'Breakfast and Lunch'!A:E,5,FALSE)</f>
        <v>0</v>
      </c>
      <c r="Q186" s="4">
        <f>VLOOKUP(A186,'Integration Change'!A:D,4,FALSE)</f>
        <v>0</v>
      </c>
      <c r="R186" s="4">
        <f>VLOOKUP(A186,'LTFM Change'!A:C,3,FALSE)</f>
        <v>0</v>
      </c>
      <c r="S186" s="4">
        <f>VLOOKUP(A186,QComp!A:D,4,FALSE)</f>
        <v>0</v>
      </c>
      <c r="T186" s="4">
        <f t="shared" si="33"/>
        <v>0</v>
      </c>
      <c r="U186" s="4">
        <f>VLOOKUP(A186,'2020 SPED'!A:AF,32,FALSE)</f>
        <v>3703.3769204103155</v>
      </c>
      <c r="V186" s="4">
        <f t="shared" si="29"/>
        <v>90507.376920410316</v>
      </c>
      <c r="W186" s="235">
        <f t="shared" si="34"/>
        <v>1.6195228588709171E-2</v>
      </c>
      <c r="Y186" s="4">
        <f>VLOOKUP(A186,'Pupil Info'!A:E,5,FALSE)</f>
        <v>540</v>
      </c>
      <c r="Z186" s="4">
        <f>VLOOKUP(A186,'Starting Point 2021'!A:AB,28,FALSE)</f>
        <v>5270140</v>
      </c>
      <c r="AA186" s="4">
        <f>VLOOKUP(A186,'2% 2021'!A:AB,28,FALSE)</f>
        <v>5442672</v>
      </c>
      <c r="AB186" s="4">
        <f t="shared" si="35"/>
        <v>172532</v>
      </c>
      <c r="AC186" s="4">
        <f>VLOOKUP(A186,'2% with VPK 2021'!A:AB,28,FALSE)</f>
        <v>5442672</v>
      </c>
      <c r="AD186" s="4">
        <f>VLOOKUP(A186,'Charter School Lease'!A:E,5,FALSE)</f>
        <v>0</v>
      </c>
      <c r="AE186" s="4">
        <f>VLOOKUP(A186,'Integration Change'!H:L,5,FALSE)</f>
        <v>0</v>
      </c>
      <c r="AF186" s="4">
        <f>VLOOKUP(A186,'Other SPED'!A:D,4,FALSE)</f>
        <v>0</v>
      </c>
      <c r="AG186" s="4">
        <f>VLOOKUP(A186,QComp!I:R,10,FALSE)</f>
        <v>0</v>
      </c>
      <c r="AH186" s="4">
        <f>VLOOKUP(A186,'LTFM Change'!G:K,5,FALSE)</f>
        <v>0</v>
      </c>
      <c r="AI186" s="4">
        <f>VLOOKUP(A186,'Breakfast and Lunch'!A:E,5,FALSE)</f>
        <v>0</v>
      </c>
      <c r="AJ186" s="4">
        <f>VLOOKUP(A186,'Breakfast and Lunch'!A:D,4,FALSE)</f>
        <v>0</v>
      </c>
      <c r="AK186" s="4">
        <f>VLOOKUP(A186,'Integration Change'!A:E,5,FALSE)</f>
        <v>0</v>
      </c>
      <c r="AL186" s="4">
        <f>VLOOKUP(A186,'Safe School'!A:D,4,FALSE)</f>
        <v>51.956506025770068</v>
      </c>
      <c r="AM186" s="4">
        <f>VLOOKUP(A186,'LTFM Change'!A:D,4,FALSE)</f>
        <v>0</v>
      </c>
      <c r="AN186" s="4">
        <f>VLOOKUP(A186,QComp!A:E,5,FALSE)</f>
        <v>0</v>
      </c>
      <c r="AO186" s="4">
        <f t="shared" si="36"/>
        <v>51.956506025977433</v>
      </c>
      <c r="AP186" s="4">
        <f>VLOOKUP(A186,'2021 SPED'!A:AF,32,FALSE)</f>
        <v>14878.650056248414</v>
      </c>
      <c r="AQ186" s="5">
        <f t="shared" si="30"/>
        <v>187462.60656227439</v>
      </c>
      <c r="AR186" s="235">
        <f t="shared" si="31"/>
        <v>3.2737650233200639E-2</v>
      </c>
    </row>
    <row r="187" spans="1:44" x14ac:dyDescent="0.25">
      <c r="A187">
        <v>548</v>
      </c>
      <c r="B187">
        <v>1</v>
      </c>
      <c r="C187" t="s">
        <v>166</v>
      </c>
      <c r="D187">
        <f>VLOOKUP(A187,Sheet10!A:C,3,FALSE)</f>
        <v>6</v>
      </c>
      <c r="E187" s="4">
        <f>VLOOKUP(A187,'Pupil Info'!A:D,4,FALSE)</f>
        <v>879.8</v>
      </c>
      <c r="F187" s="4">
        <f>VLOOKUP(A187,'Starting Point 2020'!A:AB,28,FALSE)</f>
        <v>8470026</v>
      </c>
      <c r="G187" s="4">
        <f>VLOOKUP(A187,'2% 2020'!A:AB,28,FALSE)</f>
        <v>8614176</v>
      </c>
      <c r="H187" s="4">
        <f t="shared" si="32"/>
        <v>144150</v>
      </c>
      <c r="I187" s="4">
        <f>VLOOKUP(A187,'2% with VPK 2020'!A:AB,28,FALSE)</f>
        <v>8614176</v>
      </c>
      <c r="J187" s="4">
        <f>VLOOKUP(A187,'Charter School Lease'!A:D,4,FALSE)</f>
        <v>0</v>
      </c>
      <c r="K187" s="4">
        <f>VLOOKUP(A187,'Integration Change'!H:K,4,FALSE)</f>
        <v>0</v>
      </c>
      <c r="L187" s="4">
        <f>VLOOKUP(A187,'Other SPED'!A:D,4,FALSE)</f>
        <v>0</v>
      </c>
      <c r="M187" s="4">
        <f>VLOOKUP(A187,'LTFM Change'!G:J,4,FALSE)</f>
        <v>0</v>
      </c>
      <c r="N187" s="4">
        <f>VLOOKUP(A187,QComp!I:N,6,FALSE)</f>
        <v>0</v>
      </c>
      <c r="O187" s="4">
        <f>VLOOKUP(A187,'Breakfast and Lunch'!A:D,4,FALSE)</f>
        <v>0</v>
      </c>
      <c r="P187" s="4">
        <f>VLOOKUP(A187,'Breakfast and Lunch'!A:E,5,FALSE)</f>
        <v>0</v>
      </c>
      <c r="Q187" s="4">
        <f>VLOOKUP(A187,'Integration Change'!A:D,4,FALSE)</f>
        <v>0</v>
      </c>
      <c r="R187" s="4">
        <f>VLOOKUP(A187,'LTFM Change'!A:C,3,FALSE)</f>
        <v>0</v>
      </c>
      <c r="S187" s="4">
        <f>VLOOKUP(A187,QComp!A:D,4,FALSE)</f>
        <v>0</v>
      </c>
      <c r="T187" s="4">
        <f t="shared" si="33"/>
        <v>0</v>
      </c>
      <c r="U187" s="4">
        <f>VLOOKUP(A187,'2020 SPED'!A:AF,32,FALSE)</f>
        <v>20513.894234082545</v>
      </c>
      <c r="V187" s="4">
        <f t="shared" si="29"/>
        <v>164663.89423408255</v>
      </c>
      <c r="W187" s="235">
        <f t="shared" si="34"/>
        <v>1.7018837958702841E-2</v>
      </c>
      <c r="Y187" s="4">
        <f>VLOOKUP(A187,'Pupil Info'!A:E,5,FALSE)</f>
        <v>855</v>
      </c>
      <c r="Z187" s="4">
        <f>VLOOKUP(A187,'Starting Point 2021'!A:AB,28,FALSE)</f>
        <v>8444056.25</v>
      </c>
      <c r="AA187" s="4">
        <f>VLOOKUP(A187,'2% 2021'!A:AB,28,FALSE)</f>
        <v>8734331.25</v>
      </c>
      <c r="AB187" s="4">
        <f t="shared" si="35"/>
        <v>290275</v>
      </c>
      <c r="AC187" s="4">
        <f>VLOOKUP(A187,'2% with VPK 2021'!A:AB,28,FALSE)</f>
        <v>8734331.25</v>
      </c>
      <c r="AD187" s="4">
        <f>VLOOKUP(A187,'Charter School Lease'!A:E,5,FALSE)</f>
        <v>0</v>
      </c>
      <c r="AE187" s="4">
        <f>VLOOKUP(A187,'Integration Change'!H:L,5,FALSE)</f>
        <v>0</v>
      </c>
      <c r="AF187" s="4">
        <f>VLOOKUP(A187,'Other SPED'!A:D,4,FALSE)</f>
        <v>0</v>
      </c>
      <c r="AG187" s="4">
        <f>VLOOKUP(A187,QComp!I:R,10,FALSE)</f>
        <v>0</v>
      </c>
      <c r="AH187" s="4">
        <f>VLOOKUP(A187,'LTFM Change'!G:K,5,FALSE)</f>
        <v>0</v>
      </c>
      <c r="AI187" s="4">
        <f>VLOOKUP(A187,'Breakfast and Lunch'!A:E,5,FALSE)</f>
        <v>0</v>
      </c>
      <c r="AJ187" s="4">
        <f>VLOOKUP(A187,'Breakfast and Lunch'!A:D,4,FALSE)</f>
        <v>0</v>
      </c>
      <c r="AK187" s="4">
        <f>VLOOKUP(A187,'Integration Change'!A:E,5,FALSE)</f>
        <v>0</v>
      </c>
      <c r="AL187" s="4">
        <f>VLOOKUP(A187,'Safe School'!A:D,4,FALSE)</f>
        <v>0</v>
      </c>
      <c r="AM187" s="4">
        <f>VLOOKUP(A187,'LTFM Change'!A:D,4,FALSE)</f>
        <v>0</v>
      </c>
      <c r="AN187" s="4">
        <f>VLOOKUP(A187,QComp!A:E,5,FALSE)</f>
        <v>0</v>
      </c>
      <c r="AO187" s="4">
        <f t="shared" si="36"/>
        <v>0</v>
      </c>
      <c r="AP187" s="4">
        <f>VLOOKUP(A187,'2021 SPED'!A:AF,32,FALSE)</f>
        <v>49542.259493902558</v>
      </c>
      <c r="AQ187" s="5">
        <f t="shared" si="30"/>
        <v>339817.25949390256</v>
      </c>
      <c r="AR187" s="235">
        <f t="shared" si="31"/>
        <v>3.4376251342475364E-2</v>
      </c>
    </row>
    <row r="188" spans="1:44" x14ac:dyDescent="0.25">
      <c r="A188">
        <v>549</v>
      </c>
      <c r="B188">
        <v>1</v>
      </c>
      <c r="C188" t="s">
        <v>167</v>
      </c>
      <c r="D188">
        <f>VLOOKUP(A188,Sheet10!A:C,3,FALSE)</f>
        <v>5</v>
      </c>
      <c r="E188" s="4">
        <f>VLOOKUP(A188,'Pupil Info'!A:D,4,FALSE)</f>
        <v>1380</v>
      </c>
      <c r="F188" s="4">
        <f>VLOOKUP(A188,'Starting Point 2020'!A:AB,28,FALSE)</f>
        <v>12774674.360684467</v>
      </c>
      <c r="G188" s="4">
        <f>VLOOKUP(A188,'2% 2020'!A:AB,28,FALSE)</f>
        <v>12990940.360684467</v>
      </c>
      <c r="H188" s="4">
        <f t="shared" si="32"/>
        <v>216266</v>
      </c>
      <c r="I188" s="4">
        <f>VLOOKUP(A188,'2% with VPK 2020'!A:AB,28,FALSE)</f>
        <v>12990940.360684467</v>
      </c>
      <c r="J188" s="4">
        <f>VLOOKUP(A188,'Charter School Lease'!A:D,4,FALSE)</f>
        <v>0</v>
      </c>
      <c r="K188" s="4">
        <f>VLOOKUP(A188,'Integration Change'!H:K,4,FALSE)</f>
        <v>0</v>
      </c>
      <c r="L188" s="4">
        <f>VLOOKUP(A188,'Other SPED'!A:D,4,FALSE)</f>
        <v>0</v>
      </c>
      <c r="M188" s="4">
        <f>VLOOKUP(A188,'LTFM Change'!G:J,4,FALSE)</f>
        <v>0</v>
      </c>
      <c r="N188" s="4">
        <f>VLOOKUP(A188,QComp!I:N,6,FALSE)</f>
        <v>0</v>
      </c>
      <c r="O188" s="4">
        <f>VLOOKUP(A188,'Breakfast and Lunch'!A:D,4,FALSE)</f>
        <v>0</v>
      </c>
      <c r="P188" s="4">
        <f>VLOOKUP(A188,'Breakfast and Lunch'!A:E,5,FALSE)</f>
        <v>0</v>
      </c>
      <c r="Q188" s="4">
        <f>VLOOKUP(A188,'Integration Change'!A:D,4,FALSE)</f>
        <v>0</v>
      </c>
      <c r="R188" s="4">
        <f>VLOOKUP(A188,'LTFM Change'!A:C,3,FALSE)</f>
        <v>0</v>
      </c>
      <c r="S188" s="4">
        <f>VLOOKUP(A188,QComp!A:D,4,FALSE)</f>
        <v>0</v>
      </c>
      <c r="T188" s="4">
        <f t="shared" si="33"/>
        <v>0</v>
      </c>
      <c r="U188" s="4">
        <f>VLOOKUP(A188,'2020 SPED'!A:AF,32,FALSE)</f>
        <v>31334.345663440181</v>
      </c>
      <c r="V188" s="4">
        <f t="shared" si="29"/>
        <v>247600.34566344018</v>
      </c>
      <c r="W188" s="235">
        <f t="shared" si="34"/>
        <v>1.6929276934493417E-2</v>
      </c>
      <c r="Y188" s="4">
        <f>VLOOKUP(A188,'Pupil Info'!A:E,5,FALSE)</f>
        <v>1353</v>
      </c>
      <c r="Z188" s="4">
        <f>VLOOKUP(A188,'Starting Point 2021'!A:AB,28,FALSE)</f>
        <v>12301829.322518691</v>
      </c>
      <c r="AA188" s="4">
        <f>VLOOKUP(A188,'2% 2021'!A:AB,28,FALSE)</f>
        <v>12717339.192518691</v>
      </c>
      <c r="AB188" s="4">
        <f t="shared" si="35"/>
        <v>415509.86999999918</v>
      </c>
      <c r="AC188" s="4">
        <f>VLOOKUP(A188,'2% with VPK 2021'!A:AB,28,FALSE)</f>
        <v>12717339.192518691</v>
      </c>
      <c r="AD188" s="4">
        <f>VLOOKUP(A188,'Charter School Lease'!A:E,5,FALSE)</f>
        <v>0</v>
      </c>
      <c r="AE188" s="4">
        <f>VLOOKUP(A188,'Integration Change'!H:L,5,FALSE)</f>
        <v>0</v>
      </c>
      <c r="AF188" s="4">
        <f>VLOOKUP(A188,'Other SPED'!A:D,4,FALSE)</f>
        <v>0</v>
      </c>
      <c r="AG188" s="4">
        <f>VLOOKUP(A188,QComp!I:R,10,FALSE)</f>
        <v>0</v>
      </c>
      <c r="AH188" s="4">
        <f>VLOOKUP(A188,'LTFM Change'!G:K,5,FALSE)</f>
        <v>0</v>
      </c>
      <c r="AI188" s="4">
        <f>VLOOKUP(A188,'Breakfast and Lunch'!A:E,5,FALSE)</f>
        <v>0</v>
      </c>
      <c r="AJ188" s="4">
        <f>VLOOKUP(A188,'Breakfast and Lunch'!A:D,4,FALSE)</f>
        <v>0</v>
      </c>
      <c r="AK188" s="4">
        <f>VLOOKUP(A188,'Integration Change'!A:E,5,FALSE)</f>
        <v>0</v>
      </c>
      <c r="AL188" s="4">
        <f>VLOOKUP(A188,'Safe School'!A:D,4,FALSE)</f>
        <v>0</v>
      </c>
      <c r="AM188" s="4">
        <f>VLOOKUP(A188,'LTFM Change'!A:D,4,FALSE)</f>
        <v>0</v>
      </c>
      <c r="AN188" s="4">
        <f>VLOOKUP(A188,QComp!A:E,5,FALSE)</f>
        <v>0</v>
      </c>
      <c r="AO188" s="4">
        <f t="shared" si="36"/>
        <v>0</v>
      </c>
      <c r="AP188" s="4">
        <f>VLOOKUP(A188,'2021 SPED'!A:AF,32,FALSE)</f>
        <v>61053.00280354498</v>
      </c>
      <c r="AQ188" s="5">
        <f t="shared" si="30"/>
        <v>476562.87280354416</v>
      </c>
      <c r="AR188" s="235">
        <f t="shared" si="31"/>
        <v>3.377626685483287E-2</v>
      </c>
    </row>
    <row r="189" spans="1:44" x14ac:dyDescent="0.25">
      <c r="A189">
        <v>550</v>
      </c>
      <c r="B189">
        <v>1</v>
      </c>
      <c r="C189" t="s">
        <v>168</v>
      </c>
      <c r="D189">
        <f>VLOOKUP(A189,Sheet10!A:C,3,FALSE)</f>
        <v>6</v>
      </c>
      <c r="E189" s="4">
        <f>VLOOKUP(A189,'Pupil Info'!A:D,4,FALSE)</f>
        <v>561</v>
      </c>
      <c r="F189" s="4">
        <f>VLOOKUP(A189,'Starting Point 2020'!A:AB,28,FALSE)</f>
        <v>4805444.25</v>
      </c>
      <c r="G189" s="4">
        <f>VLOOKUP(A189,'2% 2020'!A:AB,28,FALSE)</f>
        <v>4891060.25</v>
      </c>
      <c r="H189" s="4">
        <f t="shared" si="32"/>
        <v>85616</v>
      </c>
      <c r="I189" s="4">
        <f>VLOOKUP(A189,'2% with VPK 2020'!A:AB,28,FALSE)</f>
        <v>4891060.25</v>
      </c>
      <c r="J189" s="4">
        <f>VLOOKUP(A189,'Charter School Lease'!A:D,4,FALSE)</f>
        <v>0</v>
      </c>
      <c r="K189" s="4">
        <f>VLOOKUP(A189,'Integration Change'!H:K,4,FALSE)</f>
        <v>0</v>
      </c>
      <c r="L189" s="4">
        <f>VLOOKUP(A189,'Other SPED'!A:D,4,FALSE)</f>
        <v>0</v>
      </c>
      <c r="M189" s="4">
        <f>VLOOKUP(A189,'LTFM Change'!G:J,4,FALSE)</f>
        <v>0</v>
      </c>
      <c r="N189" s="4">
        <f>VLOOKUP(A189,QComp!I:N,6,FALSE)</f>
        <v>0</v>
      </c>
      <c r="O189" s="4">
        <f>VLOOKUP(A189,'Breakfast and Lunch'!A:D,4,FALSE)</f>
        <v>0</v>
      </c>
      <c r="P189" s="4">
        <f>VLOOKUP(A189,'Breakfast and Lunch'!A:E,5,FALSE)</f>
        <v>0</v>
      </c>
      <c r="Q189" s="4">
        <f>VLOOKUP(A189,'Integration Change'!A:D,4,FALSE)</f>
        <v>0</v>
      </c>
      <c r="R189" s="4">
        <f>VLOOKUP(A189,'LTFM Change'!A:C,3,FALSE)</f>
        <v>0</v>
      </c>
      <c r="S189" s="4">
        <f>VLOOKUP(A189,QComp!A:D,4,FALSE)</f>
        <v>0</v>
      </c>
      <c r="T189" s="4">
        <f t="shared" si="33"/>
        <v>0</v>
      </c>
      <c r="U189" s="4">
        <f>VLOOKUP(A189,'2020 SPED'!A:AF,32,FALSE)</f>
        <v>-879.25688980246196</v>
      </c>
      <c r="V189" s="4">
        <f t="shared" si="29"/>
        <v>84736.743110197538</v>
      </c>
      <c r="W189" s="235">
        <f t="shared" si="34"/>
        <v>1.7816458904918103E-2</v>
      </c>
      <c r="Y189" s="4">
        <f>VLOOKUP(A189,'Pupil Info'!A:E,5,FALSE)</f>
        <v>550</v>
      </c>
      <c r="Z189" s="4">
        <f>VLOOKUP(A189,'Starting Point 2021'!A:AB,28,FALSE)</f>
        <v>4749143.5</v>
      </c>
      <c r="AA189" s="4">
        <f>VLOOKUP(A189,'2% 2021'!A:AB,28,FALSE)</f>
        <v>4920233.5</v>
      </c>
      <c r="AB189" s="4">
        <f t="shared" si="35"/>
        <v>171090</v>
      </c>
      <c r="AC189" s="4">
        <f>VLOOKUP(A189,'2% with VPK 2021'!A:AB,28,FALSE)</f>
        <v>4920233.5</v>
      </c>
      <c r="AD189" s="4">
        <f>VLOOKUP(A189,'Charter School Lease'!A:E,5,FALSE)</f>
        <v>0</v>
      </c>
      <c r="AE189" s="4">
        <f>VLOOKUP(A189,'Integration Change'!H:L,5,FALSE)</f>
        <v>0</v>
      </c>
      <c r="AF189" s="4">
        <f>VLOOKUP(A189,'Other SPED'!A:D,4,FALSE)</f>
        <v>0</v>
      </c>
      <c r="AG189" s="4">
        <f>VLOOKUP(A189,QComp!I:R,10,FALSE)</f>
        <v>0</v>
      </c>
      <c r="AH189" s="4">
        <f>VLOOKUP(A189,'LTFM Change'!G:K,5,FALSE)</f>
        <v>0</v>
      </c>
      <c r="AI189" s="4">
        <f>VLOOKUP(A189,'Breakfast and Lunch'!A:E,5,FALSE)</f>
        <v>0</v>
      </c>
      <c r="AJ189" s="4">
        <f>VLOOKUP(A189,'Breakfast and Lunch'!A:D,4,FALSE)</f>
        <v>0</v>
      </c>
      <c r="AK189" s="4">
        <f>VLOOKUP(A189,'Integration Change'!A:E,5,FALSE)</f>
        <v>0</v>
      </c>
      <c r="AL189" s="4">
        <f>VLOOKUP(A189,'Safe School'!A:D,4,FALSE)</f>
        <v>45.35825124341136</v>
      </c>
      <c r="AM189" s="4">
        <f>VLOOKUP(A189,'LTFM Change'!A:D,4,FALSE)</f>
        <v>0</v>
      </c>
      <c r="AN189" s="4">
        <f>VLOOKUP(A189,QComp!A:E,5,FALSE)</f>
        <v>0</v>
      </c>
      <c r="AO189" s="4">
        <f t="shared" si="36"/>
        <v>45.358251243829727</v>
      </c>
      <c r="AP189" s="4">
        <f>VLOOKUP(A189,'2021 SPED'!A:AF,32,FALSE)</f>
        <v>2931.6284795022802</v>
      </c>
      <c r="AQ189" s="5">
        <f t="shared" si="30"/>
        <v>174066.98673074611</v>
      </c>
      <c r="AR189" s="235">
        <f t="shared" si="31"/>
        <v>3.6025443324675284E-2</v>
      </c>
    </row>
    <row r="190" spans="1:44" x14ac:dyDescent="0.25">
      <c r="A190">
        <v>553</v>
      </c>
      <c r="B190">
        <v>1</v>
      </c>
      <c r="C190" t="s">
        <v>169</v>
      </c>
      <c r="D190">
        <f>VLOOKUP(A190,Sheet10!A:C,3,FALSE)</f>
        <v>6</v>
      </c>
      <c r="E190" s="4">
        <f>VLOOKUP(A190,'Pupil Info'!A:D,4,FALSE)</f>
        <v>757</v>
      </c>
      <c r="F190" s="4">
        <f>VLOOKUP(A190,'Starting Point 2020'!A:AB,28,FALSE)</f>
        <v>6695919</v>
      </c>
      <c r="G190" s="4">
        <f>VLOOKUP(A190,'2% 2020'!A:AB,28,FALSE)</f>
        <v>6809982</v>
      </c>
      <c r="H190" s="4">
        <f t="shared" si="32"/>
        <v>114063</v>
      </c>
      <c r="I190" s="4">
        <f>VLOOKUP(A190,'2% with VPK 2020'!A:AB,28,FALSE)</f>
        <v>6809982</v>
      </c>
      <c r="J190" s="4">
        <f>VLOOKUP(A190,'Charter School Lease'!A:D,4,FALSE)</f>
        <v>0</v>
      </c>
      <c r="K190" s="4">
        <f>VLOOKUP(A190,'Integration Change'!H:K,4,FALSE)</f>
        <v>0</v>
      </c>
      <c r="L190" s="4">
        <f>VLOOKUP(A190,'Other SPED'!A:D,4,FALSE)</f>
        <v>0</v>
      </c>
      <c r="M190" s="4">
        <f>VLOOKUP(A190,'LTFM Change'!G:J,4,FALSE)</f>
        <v>0</v>
      </c>
      <c r="N190" s="4">
        <f>VLOOKUP(A190,QComp!I:N,6,FALSE)</f>
        <v>0</v>
      </c>
      <c r="O190" s="4">
        <f>VLOOKUP(A190,'Breakfast and Lunch'!A:D,4,FALSE)</f>
        <v>0</v>
      </c>
      <c r="P190" s="4">
        <f>VLOOKUP(A190,'Breakfast and Lunch'!A:E,5,FALSE)</f>
        <v>0</v>
      </c>
      <c r="Q190" s="4">
        <f>VLOOKUP(A190,'Integration Change'!A:D,4,FALSE)</f>
        <v>0</v>
      </c>
      <c r="R190" s="4">
        <f>VLOOKUP(A190,'LTFM Change'!A:C,3,FALSE)</f>
        <v>0</v>
      </c>
      <c r="S190" s="4">
        <f>VLOOKUP(A190,QComp!A:D,4,FALSE)</f>
        <v>0</v>
      </c>
      <c r="T190" s="4">
        <f t="shared" si="33"/>
        <v>0</v>
      </c>
      <c r="U190" s="4">
        <f>VLOOKUP(A190,'2020 SPED'!A:AF,32,FALSE)</f>
        <v>7217.4622639914742</v>
      </c>
      <c r="V190" s="4">
        <f t="shared" si="29"/>
        <v>121280.46226399147</v>
      </c>
      <c r="W190" s="235">
        <f t="shared" si="34"/>
        <v>1.7034704272856346E-2</v>
      </c>
      <c r="Y190" s="4">
        <f>VLOOKUP(A190,'Pupil Info'!A:E,5,FALSE)</f>
        <v>759</v>
      </c>
      <c r="Z190" s="4">
        <f>VLOOKUP(A190,'Starting Point 2021'!A:AB,28,FALSE)</f>
        <v>6726943.75</v>
      </c>
      <c r="AA190" s="4">
        <f>VLOOKUP(A190,'2% 2021'!A:AB,28,FALSE)</f>
        <v>6958653.75</v>
      </c>
      <c r="AB190" s="4">
        <f t="shared" si="35"/>
        <v>231710</v>
      </c>
      <c r="AC190" s="4">
        <f>VLOOKUP(A190,'2% with VPK 2021'!A:AB,28,FALSE)</f>
        <v>6958653.75</v>
      </c>
      <c r="AD190" s="4">
        <f>VLOOKUP(A190,'Charter School Lease'!A:E,5,FALSE)</f>
        <v>0</v>
      </c>
      <c r="AE190" s="4">
        <f>VLOOKUP(A190,'Integration Change'!H:L,5,FALSE)</f>
        <v>0</v>
      </c>
      <c r="AF190" s="4">
        <f>VLOOKUP(A190,'Other SPED'!A:D,4,FALSE)</f>
        <v>0</v>
      </c>
      <c r="AG190" s="4">
        <f>VLOOKUP(A190,QComp!I:R,10,FALSE)</f>
        <v>0</v>
      </c>
      <c r="AH190" s="4">
        <f>VLOOKUP(A190,'LTFM Change'!G:K,5,FALSE)</f>
        <v>0</v>
      </c>
      <c r="AI190" s="4">
        <f>VLOOKUP(A190,'Breakfast and Lunch'!A:E,5,FALSE)</f>
        <v>0</v>
      </c>
      <c r="AJ190" s="4">
        <f>VLOOKUP(A190,'Breakfast and Lunch'!A:D,4,FALSE)</f>
        <v>0</v>
      </c>
      <c r="AK190" s="4">
        <f>VLOOKUP(A190,'Integration Change'!A:E,5,FALSE)</f>
        <v>0</v>
      </c>
      <c r="AL190" s="4">
        <f>VLOOKUP(A190,'Safe School'!A:D,4,FALSE)</f>
        <v>45.245710932609654</v>
      </c>
      <c r="AM190" s="4">
        <f>VLOOKUP(A190,'LTFM Change'!A:D,4,FALSE)</f>
        <v>0</v>
      </c>
      <c r="AN190" s="4">
        <f>VLOOKUP(A190,QComp!A:E,5,FALSE)</f>
        <v>0</v>
      </c>
      <c r="AO190" s="4">
        <f t="shared" si="36"/>
        <v>45.245710932649672</v>
      </c>
      <c r="AP190" s="4">
        <f>VLOOKUP(A190,'2021 SPED'!A:AF,32,FALSE)</f>
        <v>21270.586501428043</v>
      </c>
      <c r="AQ190" s="5">
        <f t="shared" si="30"/>
        <v>253025.83221236069</v>
      </c>
      <c r="AR190" s="235">
        <f t="shared" si="31"/>
        <v>3.4445062811770948E-2</v>
      </c>
    </row>
    <row r="191" spans="1:44" x14ac:dyDescent="0.25">
      <c r="A191">
        <v>561</v>
      </c>
      <c r="B191">
        <v>1</v>
      </c>
      <c r="C191" t="s">
        <v>170</v>
      </c>
      <c r="D191">
        <f>VLOOKUP(A191,Sheet10!A:C,3,FALSE)</f>
        <v>6</v>
      </c>
      <c r="E191" s="4">
        <f>VLOOKUP(A191,'Pupil Info'!A:D,4,FALSE)</f>
        <v>227</v>
      </c>
      <c r="F191" s="4">
        <f>VLOOKUP(A191,'Starting Point 2020'!A:AB,28,FALSE)</f>
        <v>2976633.75</v>
      </c>
      <c r="G191" s="4">
        <f>VLOOKUP(A191,'2% 2020'!A:AB,28,FALSE)</f>
        <v>3022003.75</v>
      </c>
      <c r="H191" s="4">
        <f t="shared" si="32"/>
        <v>45370</v>
      </c>
      <c r="I191" s="4">
        <f>VLOOKUP(A191,'2% with VPK 2020'!A:AB,28,FALSE)</f>
        <v>3103712.5</v>
      </c>
      <c r="J191" s="4">
        <f>VLOOKUP(A191,'Charter School Lease'!A:D,4,FALSE)</f>
        <v>0</v>
      </c>
      <c r="K191" s="4">
        <f>VLOOKUP(A191,'Integration Change'!H:K,4,FALSE)</f>
        <v>0</v>
      </c>
      <c r="L191" s="4">
        <f>VLOOKUP(A191,'Other SPED'!A:D,4,FALSE)</f>
        <v>15112.06</v>
      </c>
      <c r="M191" s="4">
        <f>VLOOKUP(A191,'LTFM Change'!G:J,4,FALSE)</f>
        <v>1500.9663458484865</v>
      </c>
      <c r="N191" s="4">
        <f>VLOOKUP(A191,QComp!I:N,6,FALSE)</f>
        <v>0</v>
      </c>
      <c r="O191" s="4">
        <f>VLOOKUP(A191,'Breakfast and Lunch'!A:D,4,FALSE)</f>
        <v>362.69</v>
      </c>
      <c r="P191" s="4">
        <f>VLOOKUP(A191,'Breakfast and Lunch'!A:E,5,FALSE)</f>
        <v>947.04</v>
      </c>
      <c r="Q191" s="4">
        <f>VLOOKUP(A191,'Integration Change'!A:D,4,FALSE)</f>
        <v>0</v>
      </c>
      <c r="R191" s="4">
        <f>VLOOKUP(A191,'LTFM Change'!A:C,3,FALSE)</f>
        <v>2147.033654151528</v>
      </c>
      <c r="S191" s="4">
        <f>VLOOKUP(A191,QComp!A:D,4,FALSE)</f>
        <v>0</v>
      </c>
      <c r="T191" s="4">
        <f t="shared" si="33"/>
        <v>101778.54000000004</v>
      </c>
      <c r="U191" s="4">
        <f>VLOOKUP(A191,'2020 SPED'!A:AF,32,FALSE)</f>
        <v>3466.4094275796087</v>
      </c>
      <c r="V191" s="4">
        <f t="shared" si="29"/>
        <v>150614.94942757965</v>
      </c>
      <c r="W191" s="235">
        <f t="shared" si="34"/>
        <v>1.5242049849095475E-2</v>
      </c>
      <c r="Y191" s="4">
        <f>VLOOKUP(A191,'Pupil Info'!A:E,5,FALSE)</f>
        <v>232</v>
      </c>
      <c r="Z191" s="4">
        <f>VLOOKUP(A191,'Starting Point 2021'!A:AB,28,FALSE)</f>
        <v>3041313.1351375366</v>
      </c>
      <c r="AA191" s="4">
        <f>VLOOKUP(A191,'2% 2021'!A:AB,28,FALSE)</f>
        <v>3134127</v>
      </c>
      <c r="AB191" s="4">
        <f t="shared" si="35"/>
        <v>92813.864862463437</v>
      </c>
      <c r="AC191" s="4">
        <f>VLOOKUP(A191,'2% with VPK 2021'!A:AB,28,FALSE)</f>
        <v>3241930.75</v>
      </c>
      <c r="AD191" s="4">
        <f>VLOOKUP(A191,'Charter School Lease'!A:E,5,FALSE)</f>
        <v>0</v>
      </c>
      <c r="AE191" s="4">
        <f>VLOOKUP(A191,'Integration Change'!H:L,5,FALSE)</f>
        <v>0</v>
      </c>
      <c r="AF191" s="4">
        <f>VLOOKUP(A191,'Other SPED'!A:D,4,FALSE)</f>
        <v>15112.06</v>
      </c>
      <c r="AG191" s="4">
        <f>VLOOKUP(A191,QComp!I:R,10,FALSE)</f>
        <v>0</v>
      </c>
      <c r="AH191" s="4">
        <f>VLOOKUP(A191,'LTFM Change'!G:K,5,FALSE)</f>
        <v>1622.7734742386019</v>
      </c>
      <c r="AI191" s="4">
        <f>VLOOKUP(A191,'Breakfast and Lunch'!A:E,5,FALSE)</f>
        <v>947.04</v>
      </c>
      <c r="AJ191" s="4">
        <f>VLOOKUP(A191,'Breakfast and Lunch'!A:D,4,FALSE)</f>
        <v>362.69</v>
      </c>
      <c r="AK191" s="4">
        <f>VLOOKUP(A191,'Integration Change'!A:E,5,FALSE)</f>
        <v>0</v>
      </c>
      <c r="AL191" s="4">
        <f>VLOOKUP(A191,'Safe School'!A:D,4,FALSE)</f>
        <v>-734.90907165673889</v>
      </c>
      <c r="AM191" s="4">
        <f>VLOOKUP(A191,'LTFM Change'!A:D,4,FALSE)</f>
        <v>2025.2265257614126</v>
      </c>
      <c r="AN191" s="4">
        <f>VLOOKUP(A191,QComp!A:E,5,FALSE)</f>
        <v>0</v>
      </c>
      <c r="AO191" s="4">
        <f t="shared" si="36"/>
        <v>127138.63092834316</v>
      </c>
      <c r="AP191" s="4">
        <f>VLOOKUP(A191,'2021 SPED'!A:AF,32,FALSE)</f>
        <v>7907.7139335058746</v>
      </c>
      <c r="AQ191" s="5">
        <f t="shared" si="30"/>
        <v>227860.20972431247</v>
      </c>
      <c r="AR191" s="235">
        <f t="shared" si="31"/>
        <v>3.0517694409742568E-2</v>
      </c>
    </row>
    <row r="192" spans="1:44" x14ac:dyDescent="0.25">
      <c r="A192">
        <v>564</v>
      </c>
      <c r="B192">
        <v>1</v>
      </c>
      <c r="C192" t="s">
        <v>171</v>
      </c>
      <c r="D192">
        <f>VLOOKUP(A192,Sheet10!A:C,3,FALSE)</f>
        <v>5</v>
      </c>
      <c r="E192" s="4">
        <f>VLOOKUP(A192,'Pupil Info'!A:D,4,FALSE)</f>
        <v>1937</v>
      </c>
      <c r="F192" s="4">
        <f>VLOOKUP(A192,'Starting Point 2020'!A:AB,28,FALSE)</f>
        <v>17402544.5</v>
      </c>
      <c r="G192" s="4">
        <f>VLOOKUP(A192,'2% 2020'!A:AB,28,FALSE)</f>
        <v>17697000.5</v>
      </c>
      <c r="H192" s="4">
        <f t="shared" si="32"/>
        <v>294456</v>
      </c>
      <c r="I192" s="4">
        <f>VLOOKUP(A192,'2% with VPK 2020'!A:AB,28,FALSE)</f>
        <v>17697000.5</v>
      </c>
      <c r="J192" s="4">
        <f>VLOOKUP(A192,'Charter School Lease'!A:D,4,FALSE)</f>
        <v>0</v>
      </c>
      <c r="K192" s="4">
        <f>VLOOKUP(A192,'Integration Change'!H:K,4,FALSE)</f>
        <v>0</v>
      </c>
      <c r="L192" s="4">
        <f>VLOOKUP(A192,'Other SPED'!A:D,4,FALSE)</f>
        <v>0</v>
      </c>
      <c r="M192" s="4">
        <f>VLOOKUP(A192,'LTFM Change'!G:J,4,FALSE)</f>
        <v>0</v>
      </c>
      <c r="N192" s="4">
        <f>VLOOKUP(A192,QComp!I:N,6,FALSE)</f>
        <v>0</v>
      </c>
      <c r="O192" s="4">
        <f>VLOOKUP(A192,'Breakfast and Lunch'!A:D,4,FALSE)</f>
        <v>0</v>
      </c>
      <c r="P192" s="4">
        <f>VLOOKUP(A192,'Breakfast and Lunch'!A:E,5,FALSE)</f>
        <v>0</v>
      </c>
      <c r="Q192" s="4">
        <f>VLOOKUP(A192,'Integration Change'!A:D,4,FALSE)</f>
        <v>0</v>
      </c>
      <c r="R192" s="4">
        <f>VLOOKUP(A192,'LTFM Change'!A:C,3,FALSE)</f>
        <v>0</v>
      </c>
      <c r="S192" s="4">
        <f>VLOOKUP(A192,QComp!A:D,4,FALSE)</f>
        <v>0</v>
      </c>
      <c r="T192" s="4">
        <f t="shared" si="33"/>
        <v>0</v>
      </c>
      <c r="U192" s="4">
        <f>VLOOKUP(A192,'2020 SPED'!A:AF,32,FALSE)</f>
        <v>38412.151552444324</v>
      </c>
      <c r="V192" s="4">
        <f t="shared" si="29"/>
        <v>332868.15155244432</v>
      </c>
      <c r="W192" s="235">
        <f t="shared" si="34"/>
        <v>1.6920284272222374E-2</v>
      </c>
      <c r="Y192" s="4">
        <f>VLOOKUP(A192,'Pupil Info'!A:E,5,FALSE)</f>
        <v>1930</v>
      </c>
      <c r="Z192" s="4">
        <f>VLOOKUP(A192,'Starting Point 2021'!A:AB,28,FALSE)</f>
        <v>17288619</v>
      </c>
      <c r="AA192" s="4">
        <f>VLOOKUP(A192,'2% 2021'!A:AB,28,FALSE)</f>
        <v>17879188</v>
      </c>
      <c r="AB192" s="4">
        <f t="shared" si="35"/>
        <v>590569</v>
      </c>
      <c r="AC192" s="4">
        <f>VLOOKUP(A192,'2% with VPK 2021'!A:AB,28,FALSE)</f>
        <v>17879188</v>
      </c>
      <c r="AD192" s="4">
        <f>VLOOKUP(A192,'Charter School Lease'!A:E,5,FALSE)</f>
        <v>0</v>
      </c>
      <c r="AE192" s="4">
        <f>VLOOKUP(A192,'Integration Change'!H:L,5,FALSE)</f>
        <v>0</v>
      </c>
      <c r="AF192" s="4">
        <f>VLOOKUP(A192,'Other SPED'!A:D,4,FALSE)</f>
        <v>0</v>
      </c>
      <c r="AG192" s="4">
        <f>VLOOKUP(A192,QComp!I:R,10,FALSE)</f>
        <v>0</v>
      </c>
      <c r="AH192" s="4">
        <f>VLOOKUP(A192,'LTFM Change'!G:K,5,FALSE)</f>
        <v>0</v>
      </c>
      <c r="AI192" s="4">
        <f>VLOOKUP(A192,'Breakfast and Lunch'!A:E,5,FALSE)</f>
        <v>0</v>
      </c>
      <c r="AJ192" s="4">
        <f>VLOOKUP(A192,'Breakfast and Lunch'!A:D,4,FALSE)</f>
        <v>0</v>
      </c>
      <c r="AK192" s="4">
        <f>VLOOKUP(A192,'Integration Change'!A:E,5,FALSE)</f>
        <v>0</v>
      </c>
      <c r="AL192" s="4">
        <f>VLOOKUP(A192,'Safe School'!A:D,4,FALSE)</f>
        <v>173.30081075702037</v>
      </c>
      <c r="AM192" s="4">
        <f>VLOOKUP(A192,'LTFM Change'!A:D,4,FALSE)</f>
        <v>0</v>
      </c>
      <c r="AN192" s="4">
        <f>VLOOKUP(A192,QComp!A:E,5,FALSE)</f>
        <v>0</v>
      </c>
      <c r="AO192" s="4">
        <f t="shared" si="36"/>
        <v>173.30081075802445</v>
      </c>
      <c r="AP192" s="4">
        <f>VLOOKUP(A192,'2021 SPED'!A:AF,32,FALSE)</f>
        <v>91434.094895342598</v>
      </c>
      <c r="AQ192" s="5">
        <f t="shared" si="30"/>
        <v>682176.39570610062</v>
      </c>
      <c r="AR192" s="235">
        <f t="shared" si="31"/>
        <v>3.4159408568145325E-2</v>
      </c>
    </row>
    <row r="193" spans="1:44" x14ac:dyDescent="0.25">
      <c r="A193">
        <v>577</v>
      </c>
      <c r="B193">
        <v>1</v>
      </c>
      <c r="C193" t="s">
        <v>172</v>
      </c>
      <c r="D193">
        <f>VLOOKUP(A193,Sheet10!A:C,3,FALSE)</f>
        <v>6</v>
      </c>
      <c r="E193" s="4">
        <f>VLOOKUP(A193,'Pupil Info'!A:D,4,FALSE)</f>
        <v>410</v>
      </c>
      <c r="F193" s="4">
        <f>VLOOKUP(A193,'Starting Point 2020'!A:AB,28,FALSE)</f>
        <v>4029453</v>
      </c>
      <c r="G193" s="4">
        <f>VLOOKUP(A193,'2% 2020'!A:AB,28,FALSE)</f>
        <v>4097243</v>
      </c>
      <c r="H193" s="4">
        <f t="shared" si="32"/>
        <v>67790</v>
      </c>
      <c r="I193" s="4">
        <f>VLOOKUP(A193,'2% with VPK 2020'!A:AB,28,FALSE)</f>
        <v>4097243</v>
      </c>
      <c r="J193" s="4">
        <f>VLOOKUP(A193,'Charter School Lease'!A:D,4,FALSE)</f>
        <v>0</v>
      </c>
      <c r="K193" s="4">
        <f>VLOOKUP(A193,'Integration Change'!H:K,4,FALSE)</f>
        <v>0</v>
      </c>
      <c r="L193" s="4">
        <f>VLOOKUP(A193,'Other SPED'!A:D,4,FALSE)</f>
        <v>0</v>
      </c>
      <c r="M193" s="4">
        <f>VLOOKUP(A193,'LTFM Change'!G:J,4,FALSE)</f>
        <v>0</v>
      </c>
      <c r="N193" s="4">
        <f>VLOOKUP(A193,QComp!I:N,6,FALSE)</f>
        <v>0</v>
      </c>
      <c r="O193" s="4">
        <f>VLOOKUP(A193,'Breakfast and Lunch'!A:D,4,FALSE)</f>
        <v>0</v>
      </c>
      <c r="P193" s="4">
        <f>VLOOKUP(A193,'Breakfast and Lunch'!A:E,5,FALSE)</f>
        <v>0</v>
      </c>
      <c r="Q193" s="4">
        <f>VLOOKUP(A193,'Integration Change'!A:D,4,FALSE)</f>
        <v>0</v>
      </c>
      <c r="R193" s="4">
        <f>VLOOKUP(A193,'LTFM Change'!A:C,3,FALSE)</f>
        <v>0</v>
      </c>
      <c r="S193" s="4">
        <f>VLOOKUP(A193,QComp!A:D,4,FALSE)</f>
        <v>0</v>
      </c>
      <c r="T193" s="4">
        <f t="shared" si="33"/>
        <v>0</v>
      </c>
      <c r="U193" s="4">
        <f>VLOOKUP(A193,'2020 SPED'!A:AF,32,FALSE)</f>
        <v>9534.4475997779518</v>
      </c>
      <c r="V193" s="4">
        <f t="shared" si="29"/>
        <v>77324.447599777952</v>
      </c>
      <c r="W193" s="235">
        <f t="shared" si="34"/>
        <v>1.6823623454597932E-2</v>
      </c>
      <c r="Y193" s="4">
        <f>VLOOKUP(A193,'Pupil Info'!A:E,5,FALSE)</f>
        <v>414</v>
      </c>
      <c r="Z193" s="4">
        <f>VLOOKUP(A193,'Starting Point 2021'!A:AB,28,FALSE)</f>
        <v>4074863.5</v>
      </c>
      <c r="AA193" s="4">
        <f>VLOOKUP(A193,'2% 2021'!A:AB,28,FALSE)</f>
        <v>4213396.5</v>
      </c>
      <c r="AB193" s="4">
        <f t="shared" si="35"/>
        <v>138533</v>
      </c>
      <c r="AC193" s="4">
        <f>VLOOKUP(A193,'2% with VPK 2021'!A:AB,28,FALSE)</f>
        <v>4213396.5</v>
      </c>
      <c r="AD193" s="4">
        <f>VLOOKUP(A193,'Charter School Lease'!A:E,5,FALSE)</f>
        <v>0</v>
      </c>
      <c r="AE193" s="4">
        <f>VLOOKUP(A193,'Integration Change'!H:L,5,FALSE)</f>
        <v>0</v>
      </c>
      <c r="AF193" s="4">
        <f>VLOOKUP(A193,'Other SPED'!A:D,4,FALSE)</f>
        <v>0</v>
      </c>
      <c r="AG193" s="4">
        <f>VLOOKUP(A193,QComp!I:R,10,FALSE)</f>
        <v>0</v>
      </c>
      <c r="AH193" s="4">
        <f>VLOOKUP(A193,'LTFM Change'!G:K,5,FALSE)</f>
        <v>0</v>
      </c>
      <c r="AI193" s="4">
        <f>VLOOKUP(A193,'Breakfast and Lunch'!A:E,5,FALSE)</f>
        <v>0</v>
      </c>
      <c r="AJ193" s="4">
        <f>VLOOKUP(A193,'Breakfast and Lunch'!A:D,4,FALSE)</f>
        <v>0</v>
      </c>
      <c r="AK193" s="4">
        <f>VLOOKUP(A193,'Integration Change'!A:E,5,FALSE)</f>
        <v>0</v>
      </c>
      <c r="AL193" s="4">
        <f>VLOOKUP(A193,'Safe School'!A:D,4,FALSE)</f>
        <v>51.480818040476152</v>
      </c>
      <c r="AM193" s="4">
        <f>VLOOKUP(A193,'LTFM Change'!A:D,4,FALSE)</f>
        <v>0</v>
      </c>
      <c r="AN193" s="4">
        <f>VLOOKUP(A193,QComp!A:E,5,FALSE)</f>
        <v>0</v>
      </c>
      <c r="AO193" s="4">
        <f t="shared" si="36"/>
        <v>51.480818040668964</v>
      </c>
      <c r="AP193" s="4">
        <f>VLOOKUP(A193,'2021 SPED'!A:AF,32,FALSE)</f>
        <v>42764.83081531967</v>
      </c>
      <c r="AQ193" s="5">
        <f t="shared" si="30"/>
        <v>181349.31163336034</v>
      </c>
      <c r="AR193" s="235">
        <f t="shared" si="31"/>
        <v>3.3996967014968724E-2</v>
      </c>
    </row>
    <row r="194" spans="1:44" x14ac:dyDescent="0.25">
      <c r="A194">
        <v>578</v>
      </c>
      <c r="B194">
        <v>1</v>
      </c>
      <c r="C194" t="s">
        <v>173</v>
      </c>
      <c r="D194">
        <f>VLOOKUP(A194,Sheet10!A:C,3,FALSE)</f>
        <v>5</v>
      </c>
      <c r="E194" s="4">
        <f>VLOOKUP(A194,'Pupil Info'!A:D,4,FALSE)</f>
        <v>1592</v>
      </c>
      <c r="F194" s="4">
        <f>VLOOKUP(A194,'Starting Point 2020'!A:AB,28,FALSE)</f>
        <v>14387904.935335999</v>
      </c>
      <c r="G194" s="4">
        <f>VLOOKUP(A194,'2% 2020'!A:AB,28,FALSE)</f>
        <v>14629381.935335999</v>
      </c>
      <c r="H194" s="4">
        <f t="shared" si="32"/>
        <v>241477</v>
      </c>
      <c r="I194" s="4">
        <f>VLOOKUP(A194,'2% with VPK 2020'!A:AB,28,FALSE)</f>
        <v>14629381.935335999</v>
      </c>
      <c r="J194" s="4">
        <f>VLOOKUP(A194,'Charter School Lease'!A:D,4,FALSE)</f>
        <v>0</v>
      </c>
      <c r="K194" s="4">
        <f>VLOOKUP(A194,'Integration Change'!H:K,4,FALSE)</f>
        <v>0</v>
      </c>
      <c r="L194" s="4">
        <f>VLOOKUP(A194,'Other SPED'!A:D,4,FALSE)</f>
        <v>0</v>
      </c>
      <c r="M194" s="4">
        <f>VLOOKUP(A194,'LTFM Change'!G:J,4,FALSE)</f>
        <v>0</v>
      </c>
      <c r="N194" s="4">
        <f>VLOOKUP(A194,QComp!I:N,6,FALSE)</f>
        <v>0</v>
      </c>
      <c r="O194" s="4">
        <f>VLOOKUP(A194,'Breakfast and Lunch'!A:D,4,FALSE)</f>
        <v>0</v>
      </c>
      <c r="P194" s="4">
        <f>VLOOKUP(A194,'Breakfast and Lunch'!A:E,5,FALSE)</f>
        <v>0</v>
      </c>
      <c r="Q194" s="4">
        <f>VLOOKUP(A194,'Integration Change'!A:D,4,FALSE)</f>
        <v>0</v>
      </c>
      <c r="R194" s="4">
        <f>VLOOKUP(A194,'LTFM Change'!A:C,3,FALSE)</f>
        <v>0</v>
      </c>
      <c r="S194" s="4">
        <f>VLOOKUP(A194,QComp!A:D,4,FALSE)</f>
        <v>0</v>
      </c>
      <c r="T194" s="4">
        <f t="shared" si="33"/>
        <v>0</v>
      </c>
      <c r="U194" s="4">
        <f>VLOOKUP(A194,'2020 SPED'!A:AF,32,FALSE)</f>
        <v>28167.923994647805</v>
      </c>
      <c r="V194" s="4">
        <f t="shared" si="29"/>
        <v>269644.9239946478</v>
      </c>
      <c r="W194" s="235">
        <f t="shared" si="34"/>
        <v>1.6783333020705758E-2</v>
      </c>
      <c r="Y194" s="4">
        <f>VLOOKUP(A194,'Pupil Info'!A:E,5,FALSE)</f>
        <v>1584</v>
      </c>
      <c r="Z194" s="4">
        <f>VLOOKUP(A194,'Starting Point 2021'!A:AB,28,FALSE)</f>
        <v>14336523.967484528</v>
      </c>
      <c r="AA194" s="4">
        <f>VLOOKUP(A194,'2% 2021'!A:AB,28,FALSE)</f>
        <v>14820127.115484528</v>
      </c>
      <c r="AB194" s="4">
        <f t="shared" si="35"/>
        <v>483603.14800000004</v>
      </c>
      <c r="AC194" s="4">
        <f>VLOOKUP(A194,'2% with VPK 2021'!A:AB,28,FALSE)</f>
        <v>14820127.115484528</v>
      </c>
      <c r="AD194" s="4">
        <f>VLOOKUP(A194,'Charter School Lease'!A:E,5,FALSE)</f>
        <v>0</v>
      </c>
      <c r="AE194" s="4">
        <f>VLOOKUP(A194,'Integration Change'!H:L,5,FALSE)</f>
        <v>0</v>
      </c>
      <c r="AF194" s="4">
        <f>VLOOKUP(A194,'Other SPED'!A:D,4,FALSE)</f>
        <v>0</v>
      </c>
      <c r="AG194" s="4">
        <f>VLOOKUP(A194,QComp!I:R,10,FALSE)</f>
        <v>0</v>
      </c>
      <c r="AH194" s="4">
        <f>VLOOKUP(A194,'LTFM Change'!G:K,5,FALSE)</f>
        <v>0</v>
      </c>
      <c r="AI194" s="4">
        <f>VLOOKUP(A194,'Breakfast and Lunch'!A:E,5,FALSE)</f>
        <v>0</v>
      </c>
      <c r="AJ194" s="4">
        <f>VLOOKUP(A194,'Breakfast and Lunch'!A:D,4,FALSE)</f>
        <v>0</v>
      </c>
      <c r="AK194" s="4">
        <f>VLOOKUP(A194,'Integration Change'!A:E,5,FALSE)</f>
        <v>0</v>
      </c>
      <c r="AL194" s="4">
        <f>VLOOKUP(A194,'Safe School'!A:D,4,FALSE)</f>
        <v>132.77969395552645</v>
      </c>
      <c r="AM194" s="4">
        <f>VLOOKUP(A194,'LTFM Change'!A:D,4,FALSE)</f>
        <v>0</v>
      </c>
      <c r="AN194" s="4">
        <f>VLOOKUP(A194,QComp!A:E,5,FALSE)</f>
        <v>0</v>
      </c>
      <c r="AO194" s="4">
        <f t="shared" si="36"/>
        <v>132.77969395555556</v>
      </c>
      <c r="AP194" s="4">
        <f>VLOOKUP(A194,'2021 SPED'!A:AF,32,FALSE)</f>
        <v>65930.766527178232</v>
      </c>
      <c r="AQ194" s="5">
        <f t="shared" si="30"/>
        <v>549666.69422113383</v>
      </c>
      <c r="AR194" s="235">
        <f t="shared" si="31"/>
        <v>3.3732245633378073E-2</v>
      </c>
    </row>
    <row r="195" spans="1:44" x14ac:dyDescent="0.25">
      <c r="A195">
        <v>581</v>
      </c>
      <c r="B195">
        <v>1</v>
      </c>
      <c r="C195" t="s">
        <v>174</v>
      </c>
      <c r="D195">
        <f>VLOOKUP(A195,Sheet10!A:C,3,FALSE)</f>
        <v>6</v>
      </c>
      <c r="E195" s="4">
        <f>VLOOKUP(A195,'Pupil Info'!A:D,4,FALSE)</f>
        <v>402</v>
      </c>
      <c r="F195" s="4">
        <f>VLOOKUP(A195,'Starting Point 2020'!A:AB,28,FALSE)</f>
        <v>4096999.5</v>
      </c>
      <c r="G195" s="4">
        <f>VLOOKUP(A195,'2% 2020'!A:AB,28,FALSE)</f>
        <v>4163253.5</v>
      </c>
      <c r="H195" s="4">
        <f t="shared" si="32"/>
        <v>66254</v>
      </c>
      <c r="I195" s="4">
        <f>VLOOKUP(A195,'2% with VPK 2020'!A:AB,28,FALSE)</f>
        <v>4264446.5</v>
      </c>
      <c r="J195" s="4">
        <f>VLOOKUP(A195,'Charter School Lease'!A:D,4,FALSE)</f>
        <v>0</v>
      </c>
      <c r="K195" s="4">
        <f>VLOOKUP(A195,'Integration Change'!H:K,4,FALSE)</f>
        <v>1003.9814399999996</v>
      </c>
      <c r="L195" s="4">
        <f>VLOOKUP(A195,'Other SPED'!A:D,4,FALSE)</f>
        <v>18942.3</v>
      </c>
      <c r="M195" s="4">
        <f>VLOOKUP(A195,'LTFM Change'!G:J,4,FALSE)</f>
        <v>2084.410939609792</v>
      </c>
      <c r="N195" s="4">
        <f>VLOOKUP(A195,QComp!I:N,6,FALSE)</f>
        <v>0</v>
      </c>
      <c r="O195" s="4">
        <f>VLOOKUP(A195,'Breakfast and Lunch'!A:D,4,FALSE)</f>
        <v>566.70000000000005</v>
      </c>
      <c r="P195" s="4">
        <f>VLOOKUP(A195,'Breakfast and Lunch'!A:E,5,FALSE)</f>
        <v>1479.75</v>
      </c>
      <c r="Q195" s="4">
        <f>VLOOKUP(A195,'Integration Change'!A:D,4,FALSE)</f>
        <v>430.27776000000085</v>
      </c>
      <c r="R195" s="4">
        <f>VLOOKUP(A195,'LTFM Change'!A:C,3,FALSE)</f>
        <v>3615.589060390208</v>
      </c>
      <c r="S195" s="4">
        <f>VLOOKUP(A195,QComp!A:D,4,FALSE)</f>
        <v>0</v>
      </c>
      <c r="T195" s="4">
        <f t="shared" si="33"/>
        <v>129316.0092000002</v>
      </c>
      <c r="U195" s="4">
        <f>VLOOKUP(A195,'2020 SPED'!A:AF,32,FALSE)</f>
        <v>5150.8631099082995</v>
      </c>
      <c r="V195" s="4">
        <f t="shared" si="29"/>
        <v>200720.8723099085</v>
      </c>
      <c r="W195" s="235">
        <f t="shared" si="34"/>
        <v>1.6171346860061858E-2</v>
      </c>
      <c r="Y195" s="4">
        <f>VLOOKUP(A195,'Pupil Info'!A:E,5,FALSE)</f>
        <v>413</v>
      </c>
      <c r="Z195" s="4">
        <f>VLOOKUP(A195,'Starting Point 2021'!A:AB,28,FALSE)</f>
        <v>4477964.5</v>
      </c>
      <c r="AA195" s="4">
        <f>VLOOKUP(A195,'2% 2021'!A:AB,28,FALSE)</f>
        <v>4614957.5</v>
      </c>
      <c r="AB195" s="4">
        <f t="shared" si="35"/>
        <v>136993</v>
      </c>
      <c r="AC195" s="4">
        <f>VLOOKUP(A195,'2% with VPK 2021'!A:AB,28,FALSE)</f>
        <v>4738823.25</v>
      </c>
      <c r="AD195" s="4">
        <f>VLOOKUP(A195,'Charter School Lease'!A:E,5,FALSE)</f>
        <v>0</v>
      </c>
      <c r="AE195" s="4">
        <f>VLOOKUP(A195,'Integration Change'!H:L,5,FALSE)</f>
        <v>1034.3087999999989</v>
      </c>
      <c r="AF195" s="4">
        <f>VLOOKUP(A195,'Other SPED'!A:D,4,FALSE)</f>
        <v>18942.3</v>
      </c>
      <c r="AG195" s="4">
        <f>VLOOKUP(A195,QComp!I:R,10,FALSE)</f>
        <v>0</v>
      </c>
      <c r="AH195" s="4">
        <f>VLOOKUP(A195,'LTFM Change'!G:K,5,FALSE)</f>
        <v>2073.1825575403418</v>
      </c>
      <c r="AI195" s="4">
        <f>VLOOKUP(A195,'Breakfast and Lunch'!A:E,5,FALSE)</f>
        <v>1479.75</v>
      </c>
      <c r="AJ195" s="4">
        <f>VLOOKUP(A195,'Breakfast and Lunch'!A:D,4,FALSE)</f>
        <v>566.70000000000005</v>
      </c>
      <c r="AK195" s="4">
        <f>VLOOKUP(A195,'Integration Change'!A:E,5,FALSE)</f>
        <v>443.27520000000186</v>
      </c>
      <c r="AL195" s="4">
        <f>VLOOKUP(A195,'Safe School'!A:D,4,FALSE)</f>
        <v>-498.50295662770259</v>
      </c>
      <c r="AM195" s="4">
        <f>VLOOKUP(A195,'LTFM Change'!A:D,4,FALSE)</f>
        <v>3626.8174424596509</v>
      </c>
      <c r="AN195" s="4">
        <f>VLOOKUP(A195,QComp!A:E,5,FALSE)</f>
        <v>0</v>
      </c>
      <c r="AO195" s="4">
        <f t="shared" si="36"/>
        <v>151533.58104337193</v>
      </c>
      <c r="AP195" s="4">
        <f>VLOOKUP(A195,'2021 SPED'!A:AF,32,FALSE)</f>
        <v>11968.024249587208</v>
      </c>
      <c r="AQ195" s="5">
        <f t="shared" si="30"/>
        <v>300494.60529295914</v>
      </c>
      <c r="AR195" s="235">
        <f t="shared" si="31"/>
        <v>3.0592694515555002E-2</v>
      </c>
    </row>
    <row r="196" spans="1:44" x14ac:dyDescent="0.25">
      <c r="A196">
        <v>592</v>
      </c>
      <c r="B196">
        <v>1</v>
      </c>
      <c r="C196" t="s">
        <v>175</v>
      </c>
      <c r="D196">
        <f>VLOOKUP(A196,Sheet10!A:C,3,FALSE)</f>
        <v>6</v>
      </c>
      <c r="E196" s="4">
        <f>VLOOKUP(A196,'Pupil Info'!A:D,4,FALSE)</f>
        <v>177.4</v>
      </c>
      <c r="F196" s="4">
        <f>VLOOKUP(A196,'Starting Point 2020'!A:AB,28,FALSE)</f>
        <v>2137106</v>
      </c>
      <c r="G196" s="4">
        <f>VLOOKUP(A196,'2% 2020'!A:AB,28,FALSE)</f>
        <v>2171181</v>
      </c>
      <c r="H196" s="4">
        <f t="shared" si="32"/>
        <v>34075</v>
      </c>
      <c r="I196" s="4">
        <f>VLOOKUP(A196,'2% with VPK 2020'!A:AB,28,FALSE)</f>
        <v>2171181</v>
      </c>
      <c r="J196" s="4">
        <f>VLOOKUP(A196,'Charter School Lease'!A:D,4,FALSE)</f>
        <v>0</v>
      </c>
      <c r="K196" s="4">
        <f>VLOOKUP(A196,'Integration Change'!H:K,4,FALSE)</f>
        <v>0</v>
      </c>
      <c r="L196" s="4">
        <f>VLOOKUP(A196,'Other SPED'!A:D,4,FALSE)</f>
        <v>0</v>
      </c>
      <c r="M196" s="4">
        <f>VLOOKUP(A196,'LTFM Change'!G:J,4,FALSE)</f>
        <v>0</v>
      </c>
      <c r="N196" s="4">
        <f>VLOOKUP(A196,QComp!I:N,6,FALSE)</f>
        <v>0</v>
      </c>
      <c r="O196" s="4">
        <f>VLOOKUP(A196,'Breakfast and Lunch'!A:D,4,FALSE)</f>
        <v>0</v>
      </c>
      <c r="P196" s="4">
        <f>VLOOKUP(A196,'Breakfast and Lunch'!A:E,5,FALSE)</f>
        <v>0</v>
      </c>
      <c r="Q196" s="4">
        <f>VLOOKUP(A196,'Integration Change'!A:D,4,FALSE)</f>
        <v>0</v>
      </c>
      <c r="R196" s="4">
        <f>VLOOKUP(A196,'LTFM Change'!A:C,3,FALSE)</f>
        <v>0</v>
      </c>
      <c r="S196" s="4">
        <f>VLOOKUP(A196,QComp!A:D,4,FALSE)</f>
        <v>0</v>
      </c>
      <c r="T196" s="4">
        <f t="shared" si="33"/>
        <v>0</v>
      </c>
      <c r="U196" s="4">
        <f>VLOOKUP(A196,'2020 SPED'!A:AF,32,FALSE)</f>
        <v>232.48366825593985</v>
      </c>
      <c r="V196" s="4">
        <f t="shared" si="29"/>
        <v>34307.48366825594</v>
      </c>
      <c r="W196" s="235">
        <f t="shared" si="34"/>
        <v>1.5944459469956099E-2</v>
      </c>
      <c r="Y196" s="4">
        <f>VLOOKUP(A196,'Pupil Info'!A:E,5,FALSE)</f>
        <v>170</v>
      </c>
      <c r="Z196" s="4">
        <f>VLOOKUP(A196,'Starting Point 2021'!A:AB,28,FALSE)</f>
        <v>2142168.25</v>
      </c>
      <c r="AA196" s="4">
        <f>VLOOKUP(A196,'2% 2021'!A:AB,28,FALSE)</f>
        <v>2211008.25</v>
      </c>
      <c r="AB196" s="4">
        <f t="shared" si="35"/>
        <v>68840</v>
      </c>
      <c r="AC196" s="4">
        <f>VLOOKUP(A196,'2% with VPK 2021'!A:AB,28,FALSE)</f>
        <v>2211008.25</v>
      </c>
      <c r="AD196" s="4">
        <f>VLOOKUP(A196,'Charter School Lease'!A:E,5,FALSE)</f>
        <v>0</v>
      </c>
      <c r="AE196" s="4">
        <f>VLOOKUP(A196,'Integration Change'!H:L,5,FALSE)</f>
        <v>0</v>
      </c>
      <c r="AF196" s="4">
        <f>VLOOKUP(A196,'Other SPED'!A:D,4,FALSE)</f>
        <v>0</v>
      </c>
      <c r="AG196" s="4">
        <f>VLOOKUP(A196,QComp!I:R,10,FALSE)</f>
        <v>0</v>
      </c>
      <c r="AH196" s="4">
        <f>VLOOKUP(A196,'LTFM Change'!G:K,5,FALSE)</f>
        <v>0</v>
      </c>
      <c r="AI196" s="4">
        <f>VLOOKUP(A196,'Breakfast and Lunch'!A:E,5,FALSE)</f>
        <v>0</v>
      </c>
      <c r="AJ196" s="4">
        <f>VLOOKUP(A196,'Breakfast and Lunch'!A:D,4,FALSE)</f>
        <v>0</v>
      </c>
      <c r="AK196" s="4">
        <f>VLOOKUP(A196,'Integration Change'!A:E,5,FALSE)</f>
        <v>0</v>
      </c>
      <c r="AL196" s="4">
        <f>VLOOKUP(A196,'Safe School'!A:D,4,FALSE)</f>
        <v>50.467152099830855</v>
      </c>
      <c r="AM196" s="4">
        <f>VLOOKUP(A196,'LTFM Change'!A:D,4,FALSE)</f>
        <v>0</v>
      </c>
      <c r="AN196" s="4">
        <f>VLOOKUP(A196,QComp!A:E,5,FALSE)</f>
        <v>0</v>
      </c>
      <c r="AO196" s="4">
        <f t="shared" si="36"/>
        <v>50.46715210005641</v>
      </c>
      <c r="AP196" s="4">
        <f>VLOOKUP(A196,'2021 SPED'!A:AF,32,FALSE)</f>
        <v>111.17994368175277</v>
      </c>
      <c r="AQ196" s="5">
        <f t="shared" si="30"/>
        <v>69001.647095781809</v>
      </c>
      <c r="AR196" s="235">
        <f t="shared" si="31"/>
        <v>3.2135664413847978E-2</v>
      </c>
    </row>
    <row r="197" spans="1:44" x14ac:dyDescent="0.25">
      <c r="A197">
        <v>593</v>
      </c>
      <c r="B197">
        <v>1</v>
      </c>
      <c r="C197" t="s">
        <v>176</v>
      </c>
      <c r="D197">
        <f>VLOOKUP(A197,Sheet10!A:C,3,FALSE)</f>
        <v>5</v>
      </c>
      <c r="E197" s="4">
        <f>VLOOKUP(A197,'Pupil Info'!A:D,4,FALSE)</f>
        <v>1157</v>
      </c>
      <c r="F197" s="4">
        <f>VLOOKUP(A197,'Starting Point 2020'!A:AB,28,FALSE)</f>
        <v>11666492.75</v>
      </c>
      <c r="G197" s="4">
        <f>VLOOKUP(A197,'2% 2020'!A:AB,28,FALSE)</f>
        <v>11856571.75</v>
      </c>
      <c r="H197" s="4">
        <f t="shared" si="32"/>
        <v>190079</v>
      </c>
      <c r="I197" s="4">
        <f>VLOOKUP(A197,'2% with VPK 2020'!A:AB,28,FALSE)</f>
        <v>12055807</v>
      </c>
      <c r="J197" s="4">
        <f>VLOOKUP(A197,'Charter School Lease'!A:D,4,FALSE)</f>
        <v>0</v>
      </c>
      <c r="K197" s="4">
        <f>VLOOKUP(A197,'Integration Change'!H:K,4,FALSE)</f>
        <v>2062.6838399999979</v>
      </c>
      <c r="L197" s="4">
        <f>VLOOKUP(A197,'Other SPED'!A:D,4,FALSE)</f>
        <v>2095.85</v>
      </c>
      <c r="M197" s="4">
        <f>VLOOKUP(A197,'LTFM Change'!G:J,4,FALSE)</f>
        <v>2602.8793887308566</v>
      </c>
      <c r="N197" s="4">
        <f>VLOOKUP(A197,QComp!I:N,6,FALSE)</f>
        <v>0</v>
      </c>
      <c r="O197" s="4">
        <f>VLOOKUP(A197,'Breakfast and Lunch'!A:D,4,FALSE)</f>
        <v>906.72</v>
      </c>
      <c r="P197" s="4">
        <f>VLOOKUP(A197,'Breakfast and Lunch'!A:E,5,FALSE)</f>
        <v>2367.6</v>
      </c>
      <c r="Q197" s="4">
        <f>VLOOKUP(A197,'Integration Change'!A:D,4,FALSE)</f>
        <v>884.00736000000325</v>
      </c>
      <c r="R197" s="4">
        <f>VLOOKUP(A197,'LTFM Change'!A:C,3,FALSE)</f>
        <v>6517.1206112691434</v>
      </c>
      <c r="S197" s="4">
        <f>VLOOKUP(A197,QComp!A:D,4,FALSE)</f>
        <v>0</v>
      </c>
      <c r="T197" s="4">
        <f t="shared" si="33"/>
        <v>216672.11119999923</v>
      </c>
      <c r="U197" s="4">
        <f>VLOOKUP(A197,'2020 SPED'!A:AF,32,FALSE)</f>
        <v>35538.151503846515</v>
      </c>
      <c r="V197" s="4">
        <f t="shared" si="29"/>
        <v>442289.26270384574</v>
      </c>
      <c r="W197" s="235">
        <f t="shared" si="34"/>
        <v>1.6292728592318374E-2</v>
      </c>
      <c r="Y197" s="4">
        <f>VLOOKUP(A197,'Pupil Info'!A:E,5,FALSE)</f>
        <v>1125</v>
      </c>
      <c r="Z197" s="4">
        <f>VLOOKUP(A197,'Starting Point 2021'!A:AB,28,FALSE)</f>
        <v>11513701.5</v>
      </c>
      <c r="AA197" s="4">
        <f>VLOOKUP(A197,'2% 2021'!A:AB,28,FALSE)</f>
        <v>11893949.5</v>
      </c>
      <c r="AB197" s="4">
        <f t="shared" si="35"/>
        <v>380248</v>
      </c>
      <c r="AC197" s="4">
        <f>VLOOKUP(A197,'2% with VPK 2021'!A:AB,28,FALSE)</f>
        <v>12188639</v>
      </c>
      <c r="AD197" s="4">
        <f>VLOOKUP(A197,'Charter School Lease'!A:E,5,FALSE)</f>
        <v>0</v>
      </c>
      <c r="AE197" s="4">
        <f>VLOOKUP(A197,'Integration Change'!H:L,5,FALSE)</f>
        <v>2039.7619200000045</v>
      </c>
      <c r="AF197" s="4">
        <f>VLOOKUP(A197,'Other SPED'!A:D,4,FALSE)</f>
        <v>2095.85</v>
      </c>
      <c r="AG197" s="4">
        <f>VLOOKUP(A197,QComp!I:R,10,FALSE)</f>
        <v>0</v>
      </c>
      <c r="AH197" s="4">
        <f>VLOOKUP(A197,'LTFM Change'!G:K,5,FALSE)</f>
        <v>3147.7417604475049</v>
      </c>
      <c r="AI197" s="4">
        <f>VLOOKUP(A197,'Breakfast and Lunch'!A:E,5,FALSE)</f>
        <v>2367.6</v>
      </c>
      <c r="AJ197" s="4">
        <f>VLOOKUP(A197,'Breakfast and Lunch'!A:D,4,FALSE)</f>
        <v>906.72</v>
      </c>
      <c r="AK197" s="4">
        <f>VLOOKUP(A197,'Integration Change'!A:E,5,FALSE)</f>
        <v>874.18368000000191</v>
      </c>
      <c r="AL197" s="4">
        <f>VLOOKUP(A197,'Safe School'!A:D,4,FALSE)</f>
        <v>-744.44531092001853</v>
      </c>
      <c r="AM197" s="4">
        <f>VLOOKUP(A197,'LTFM Change'!A:D,4,FALSE)</f>
        <v>5972.2582395524951</v>
      </c>
      <c r="AN197" s="4">
        <f>VLOOKUP(A197,QComp!A:E,5,FALSE)</f>
        <v>0</v>
      </c>
      <c r="AO197" s="4">
        <f t="shared" si="36"/>
        <v>311349.17028907873</v>
      </c>
      <c r="AP197" s="4">
        <f>VLOOKUP(A197,'2021 SPED'!A:AF,32,FALSE)</f>
        <v>96854.367592348019</v>
      </c>
      <c r="AQ197" s="5">
        <f t="shared" si="30"/>
        <v>788451.53788142675</v>
      </c>
      <c r="AR197" s="235">
        <f t="shared" si="31"/>
        <v>3.3025695515903376E-2</v>
      </c>
    </row>
    <row r="198" spans="1:44" x14ac:dyDescent="0.25">
      <c r="A198">
        <v>595</v>
      </c>
      <c r="B198">
        <v>1</v>
      </c>
      <c r="C198" t="s">
        <v>177</v>
      </c>
      <c r="D198">
        <f>VLOOKUP(A198,Sheet10!A:C,3,FALSE)</f>
        <v>5</v>
      </c>
      <c r="E198" s="4">
        <f>VLOOKUP(A198,'Pupil Info'!A:D,4,FALSE)</f>
        <v>1951</v>
      </c>
      <c r="F198" s="4">
        <f>VLOOKUP(A198,'Starting Point 2020'!A:AB,28,FALSE)</f>
        <v>16956964.25</v>
      </c>
      <c r="G198" s="4">
        <f>VLOOKUP(A198,'2% 2020'!A:AB,28,FALSE)</f>
        <v>17247704.25</v>
      </c>
      <c r="H198" s="4">
        <f t="shared" si="32"/>
        <v>290740</v>
      </c>
      <c r="I198" s="4">
        <f>VLOOKUP(A198,'2% with VPK 2020'!A:AB,28,FALSE)</f>
        <v>17247704.25</v>
      </c>
      <c r="J198" s="4">
        <f>VLOOKUP(A198,'Charter School Lease'!A:D,4,FALSE)</f>
        <v>0</v>
      </c>
      <c r="K198" s="4">
        <f>VLOOKUP(A198,'Integration Change'!H:K,4,FALSE)</f>
        <v>0</v>
      </c>
      <c r="L198" s="4">
        <f>VLOOKUP(A198,'Other SPED'!A:D,4,FALSE)</f>
        <v>0</v>
      </c>
      <c r="M198" s="4">
        <f>VLOOKUP(A198,'LTFM Change'!G:J,4,FALSE)</f>
        <v>0</v>
      </c>
      <c r="N198" s="4">
        <f>VLOOKUP(A198,QComp!I:N,6,FALSE)</f>
        <v>0</v>
      </c>
      <c r="O198" s="4">
        <f>VLOOKUP(A198,'Breakfast and Lunch'!A:D,4,FALSE)</f>
        <v>0</v>
      </c>
      <c r="P198" s="4">
        <f>VLOOKUP(A198,'Breakfast and Lunch'!A:E,5,FALSE)</f>
        <v>0</v>
      </c>
      <c r="Q198" s="4">
        <f>VLOOKUP(A198,'Integration Change'!A:D,4,FALSE)</f>
        <v>0</v>
      </c>
      <c r="R198" s="4">
        <f>VLOOKUP(A198,'LTFM Change'!A:C,3,FALSE)</f>
        <v>0</v>
      </c>
      <c r="S198" s="4">
        <f>VLOOKUP(A198,QComp!A:D,4,FALSE)</f>
        <v>0</v>
      </c>
      <c r="T198" s="4">
        <f t="shared" si="33"/>
        <v>0</v>
      </c>
      <c r="U198" s="4">
        <f>VLOOKUP(A198,'2020 SPED'!A:AF,32,FALSE)</f>
        <v>29777.532944907434</v>
      </c>
      <c r="V198" s="4">
        <f t="shared" si="29"/>
        <v>320517.53294490743</v>
      </c>
      <c r="W198" s="235">
        <f t="shared" si="34"/>
        <v>1.7145757678884061E-2</v>
      </c>
      <c r="Y198" s="4">
        <f>VLOOKUP(A198,'Pupil Info'!A:E,5,FALSE)</f>
        <v>1971</v>
      </c>
      <c r="Z198" s="4">
        <f>VLOOKUP(A198,'Starting Point 2021'!A:AB,28,FALSE)</f>
        <v>17170327.75</v>
      </c>
      <c r="AA198" s="4">
        <f>VLOOKUP(A198,'2% 2021'!A:AB,28,FALSE)</f>
        <v>17765393.75</v>
      </c>
      <c r="AB198" s="4">
        <f t="shared" si="35"/>
        <v>595066</v>
      </c>
      <c r="AC198" s="4">
        <f>VLOOKUP(A198,'2% with VPK 2021'!A:AB,28,FALSE)</f>
        <v>17765393.75</v>
      </c>
      <c r="AD198" s="4">
        <f>VLOOKUP(A198,'Charter School Lease'!A:E,5,FALSE)</f>
        <v>0</v>
      </c>
      <c r="AE198" s="4">
        <f>VLOOKUP(A198,'Integration Change'!H:L,5,FALSE)</f>
        <v>0</v>
      </c>
      <c r="AF198" s="4">
        <f>VLOOKUP(A198,'Other SPED'!A:D,4,FALSE)</f>
        <v>0</v>
      </c>
      <c r="AG198" s="4">
        <f>VLOOKUP(A198,QComp!I:R,10,FALSE)</f>
        <v>0</v>
      </c>
      <c r="AH198" s="4">
        <f>VLOOKUP(A198,'LTFM Change'!G:K,5,FALSE)</f>
        <v>0</v>
      </c>
      <c r="AI198" s="4">
        <f>VLOOKUP(A198,'Breakfast and Lunch'!A:E,5,FALSE)</f>
        <v>0</v>
      </c>
      <c r="AJ198" s="4">
        <f>VLOOKUP(A198,'Breakfast and Lunch'!A:D,4,FALSE)</f>
        <v>0</v>
      </c>
      <c r="AK198" s="4">
        <f>VLOOKUP(A198,'Integration Change'!A:E,5,FALSE)</f>
        <v>0</v>
      </c>
      <c r="AL198" s="4">
        <f>VLOOKUP(A198,'Safe School'!A:D,4,FALSE)</f>
        <v>162.25642549420445</v>
      </c>
      <c r="AM198" s="4">
        <f>VLOOKUP(A198,'LTFM Change'!A:D,4,FALSE)</f>
        <v>0</v>
      </c>
      <c r="AN198" s="4">
        <f>VLOOKUP(A198,QComp!A:E,5,FALSE)</f>
        <v>0</v>
      </c>
      <c r="AO198" s="4">
        <f t="shared" si="36"/>
        <v>162.2564254924655</v>
      </c>
      <c r="AP198" s="4">
        <f>VLOOKUP(A198,'2021 SPED'!A:AF,32,FALSE)</f>
        <v>77577.311541171279</v>
      </c>
      <c r="AQ198" s="5">
        <f t="shared" si="30"/>
        <v>672805.56796666374</v>
      </c>
      <c r="AR198" s="235">
        <f t="shared" si="31"/>
        <v>3.4656647715999481E-2</v>
      </c>
    </row>
    <row r="199" spans="1:44" x14ac:dyDescent="0.25">
      <c r="A199">
        <v>599</v>
      </c>
      <c r="B199">
        <v>1</v>
      </c>
      <c r="C199" t="s">
        <v>178</v>
      </c>
      <c r="D199">
        <f>VLOOKUP(A199,Sheet10!A:C,3,FALSE)</f>
        <v>6</v>
      </c>
      <c r="E199" s="4">
        <f>VLOOKUP(A199,'Pupil Info'!A:D,4,FALSE)</f>
        <v>470</v>
      </c>
      <c r="F199" s="4">
        <f>VLOOKUP(A199,'Starting Point 2020'!A:AB,28,FALSE)</f>
        <v>4929140</v>
      </c>
      <c r="G199" s="4">
        <f>VLOOKUP(A199,'2% 2020'!A:AB,28,FALSE)</f>
        <v>5008912</v>
      </c>
      <c r="H199" s="4">
        <f t="shared" si="32"/>
        <v>79772</v>
      </c>
      <c r="I199" s="4">
        <f>VLOOKUP(A199,'2% with VPK 2020'!A:AB,28,FALSE)</f>
        <v>5008912</v>
      </c>
      <c r="J199" s="4">
        <f>VLOOKUP(A199,'Charter School Lease'!A:D,4,FALSE)</f>
        <v>0</v>
      </c>
      <c r="K199" s="4">
        <f>VLOOKUP(A199,'Integration Change'!H:K,4,FALSE)</f>
        <v>0</v>
      </c>
      <c r="L199" s="4">
        <f>VLOOKUP(A199,'Other SPED'!A:D,4,FALSE)</f>
        <v>0</v>
      </c>
      <c r="M199" s="4">
        <f>VLOOKUP(A199,'LTFM Change'!G:J,4,FALSE)</f>
        <v>0</v>
      </c>
      <c r="N199" s="4">
        <f>VLOOKUP(A199,QComp!I:N,6,FALSE)</f>
        <v>-380.87016239999502</v>
      </c>
      <c r="O199" s="4">
        <f>VLOOKUP(A199,'Breakfast and Lunch'!A:D,4,FALSE)</f>
        <v>0</v>
      </c>
      <c r="P199" s="4">
        <f>VLOOKUP(A199,'Breakfast and Lunch'!A:E,5,FALSE)</f>
        <v>0</v>
      </c>
      <c r="Q199" s="4">
        <f>VLOOKUP(A199,'Integration Change'!A:D,4,FALSE)</f>
        <v>0</v>
      </c>
      <c r="R199" s="4">
        <f>VLOOKUP(A199,'LTFM Change'!A:C,3,FALSE)</f>
        <v>0</v>
      </c>
      <c r="S199" s="4">
        <f>VLOOKUP(A199,QComp!A:D,4,FALSE)</f>
        <v>0</v>
      </c>
      <c r="T199" s="4">
        <f t="shared" si="33"/>
        <v>-380.87016240041703</v>
      </c>
      <c r="U199" s="4">
        <f>VLOOKUP(A199,'2020 SPED'!A:AF,32,FALSE)</f>
        <v>6453.2032753544627</v>
      </c>
      <c r="V199" s="4">
        <f t="shared" si="29"/>
        <v>85844.333112954046</v>
      </c>
      <c r="W199" s="235">
        <f t="shared" si="34"/>
        <v>1.6183756192763851E-2</v>
      </c>
      <c r="Y199" s="4">
        <f>VLOOKUP(A199,'Pupil Info'!A:E,5,FALSE)</f>
        <v>437</v>
      </c>
      <c r="Z199" s="4">
        <f>VLOOKUP(A199,'Starting Point 2021'!A:AB,28,FALSE)</f>
        <v>4706674.75</v>
      </c>
      <c r="AA199" s="4">
        <f>VLOOKUP(A199,'2% 2021'!A:AB,28,FALSE)</f>
        <v>4861101.75</v>
      </c>
      <c r="AB199" s="4">
        <f t="shared" si="35"/>
        <v>154427</v>
      </c>
      <c r="AC199" s="4">
        <f>VLOOKUP(A199,'2% with VPK 2021'!A:AB,28,FALSE)</f>
        <v>4861101.75</v>
      </c>
      <c r="AD199" s="4">
        <f>VLOOKUP(A199,'Charter School Lease'!A:E,5,FALSE)</f>
        <v>0</v>
      </c>
      <c r="AE199" s="4">
        <f>VLOOKUP(A199,'Integration Change'!H:L,5,FALSE)</f>
        <v>0</v>
      </c>
      <c r="AF199" s="4">
        <f>VLOOKUP(A199,'Other SPED'!A:D,4,FALSE)</f>
        <v>0</v>
      </c>
      <c r="AG199" s="4">
        <f>VLOOKUP(A199,QComp!I:R,10,FALSE)</f>
        <v>-372.69491914237733</v>
      </c>
      <c r="AH199" s="4">
        <f>VLOOKUP(A199,'LTFM Change'!G:K,5,FALSE)</f>
        <v>0</v>
      </c>
      <c r="AI199" s="4">
        <f>VLOOKUP(A199,'Breakfast and Lunch'!A:E,5,FALSE)</f>
        <v>0</v>
      </c>
      <c r="AJ199" s="4">
        <f>VLOOKUP(A199,'Breakfast and Lunch'!A:D,4,FALSE)</f>
        <v>0</v>
      </c>
      <c r="AK199" s="4">
        <f>VLOOKUP(A199,'Integration Change'!A:E,5,FALSE)</f>
        <v>0</v>
      </c>
      <c r="AL199" s="4">
        <f>VLOOKUP(A199,'Safe School'!A:D,4,FALSE)</f>
        <v>60.710030639318575</v>
      </c>
      <c r="AM199" s="4">
        <f>VLOOKUP(A199,'LTFM Change'!A:D,4,FALSE)</f>
        <v>0</v>
      </c>
      <c r="AN199" s="4">
        <f>VLOOKUP(A199,QComp!A:E,5,FALSE)</f>
        <v>0</v>
      </c>
      <c r="AO199" s="4">
        <f t="shared" si="36"/>
        <v>-311.98488850239664</v>
      </c>
      <c r="AP199" s="4">
        <f>VLOOKUP(A199,'2021 SPED'!A:AF,32,FALSE)</f>
        <v>33477.569124756265</v>
      </c>
      <c r="AQ199" s="5">
        <f t="shared" si="30"/>
        <v>187592.58423625387</v>
      </c>
      <c r="AR199" s="235">
        <f t="shared" si="31"/>
        <v>3.2810212772828633E-2</v>
      </c>
    </row>
    <row r="200" spans="1:44" x14ac:dyDescent="0.25">
      <c r="A200">
        <v>600</v>
      </c>
      <c r="B200">
        <v>1</v>
      </c>
      <c r="C200" t="s">
        <v>179</v>
      </c>
      <c r="D200">
        <f>VLOOKUP(A200,Sheet10!A:C,3,FALSE)</f>
        <v>6</v>
      </c>
      <c r="E200" s="4">
        <f>VLOOKUP(A200,'Pupil Info'!A:D,4,FALSE)</f>
        <v>277</v>
      </c>
      <c r="F200" s="4">
        <f>VLOOKUP(A200,'Starting Point 2020'!A:AB,28,FALSE)</f>
        <v>2725470</v>
      </c>
      <c r="G200" s="4">
        <f>VLOOKUP(A200,'2% 2020'!A:AB,28,FALSE)</f>
        <v>2770174</v>
      </c>
      <c r="H200" s="4">
        <f t="shared" si="32"/>
        <v>44704</v>
      </c>
      <c r="I200" s="4">
        <f>VLOOKUP(A200,'2% with VPK 2020'!A:AB,28,FALSE)</f>
        <v>2770174</v>
      </c>
      <c r="J200" s="4">
        <f>VLOOKUP(A200,'Charter School Lease'!A:D,4,FALSE)</f>
        <v>0</v>
      </c>
      <c r="K200" s="4">
        <f>VLOOKUP(A200,'Integration Change'!H:K,4,FALSE)</f>
        <v>0</v>
      </c>
      <c r="L200" s="4">
        <f>VLOOKUP(A200,'Other SPED'!A:D,4,FALSE)</f>
        <v>0</v>
      </c>
      <c r="M200" s="4">
        <f>VLOOKUP(A200,'LTFM Change'!G:J,4,FALSE)</f>
        <v>0</v>
      </c>
      <c r="N200" s="4">
        <f>VLOOKUP(A200,QComp!I:N,6,FALSE)</f>
        <v>0</v>
      </c>
      <c r="O200" s="4">
        <f>VLOOKUP(A200,'Breakfast and Lunch'!A:D,4,FALSE)</f>
        <v>0</v>
      </c>
      <c r="P200" s="4">
        <f>VLOOKUP(A200,'Breakfast and Lunch'!A:E,5,FALSE)</f>
        <v>0</v>
      </c>
      <c r="Q200" s="4">
        <f>VLOOKUP(A200,'Integration Change'!A:D,4,FALSE)</f>
        <v>0</v>
      </c>
      <c r="R200" s="4">
        <f>VLOOKUP(A200,'LTFM Change'!A:C,3,FALSE)</f>
        <v>0</v>
      </c>
      <c r="S200" s="4">
        <f>VLOOKUP(A200,QComp!A:D,4,FALSE)</f>
        <v>0</v>
      </c>
      <c r="T200" s="4">
        <f t="shared" si="33"/>
        <v>0</v>
      </c>
      <c r="U200" s="4">
        <f>VLOOKUP(A200,'2020 SPED'!A:AF,32,FALSE)</f>
        <v>5436.9340668027871</v>
      </c>
      <c r="V200" s="4">
        <f t="shared" si="29"/>
        <v>50140.934066802787</v>
      </c>
      <c r="W200" s="235">
        <f t="shared" si="34"/>
        <v>1.6402308592646405E-2</v>
      </c>
      <c r="Y200" s="4">
        <f>VLOOKUP(A200,'Pupil Info'!A:E,5,FALSE)</f>
        <v>274</v>
      </c>
      <c r="Z200" s="4">
        <f>VLOOKUP(A200,'Starting Point 2021'!A:AB,28,FALSE)</f>
        <v>2712897</v>
      </c>
      <c r="AA200" s="4">
        <f>VLOOKUP(A200,'2% 2021'!A:AB,28,FALSE)</f>
        <v>2802967</v>
      </c>
      <c r="AB200" s="4">
        <f t="shared" si="35"/>
        <v>90070</v>
      </c>
      <c r="AC200" s="4">
        <f>VLOOKUP(A200,'2% with VPK 2021'!A:AB,28,FALSE)</f>
        <v>2802967</v>
      </c>
      <c r="AD200" s="4">
        <f>VLOOKUP(A200,'Charter School Lease'!A:E,5,FALSE)</f>
        <v>0</v>
      </c>
      <c r="AE200" s="4">
        <f>VLOOKUP(A200,'Integration Change'!H:L,5,FALSE)</f>
        <v>0</v>
      </c>
      <c r="AF200" s="4">
        <f>VLOOKUP(A200,'Other SPED'!A:D,4,FALSE)</f>
        <v>0</v>
      </c>
      <c r="AG200" s="4">
        <f>VLOOKUP(A200,QComp!I:R,10,FALSE)</f>
        <v>0</v>
      </c>
      <c r="AH200" s="4">
        <f>VLOOKUP(A200,'LTFM Change'!G:K,5,FALSE)</f>
        <v>0</v>
      </c>
      <c r="AI200" s="4">
        <f>VLOOKUP(A200,'Breakfast and Lunch'!A:E,5,FALSE)</f>
        <v>0</v>
      </c>
      <c r="AJ200" s="4">
        <f>VLOOKUP(A200,'Breakfast and Lunch'!A:D,4,FALSE)</f>
        <v>0</v>
      </c>
      <c r="AK200" s="4">
        <f>VLOOKUP(A200,'Integration Change'!A:E,5,FALSE)</f>
        <v>0</v>
      </c>
      <c r="AL200" s="4">
        <f>VLOOKUP(A200,'Safe School'!A:D,4,FALSE)</f>
        <v>40.713480834692746</v>
      </c>
      <c r="AM200" s="4">
        <f>VLOOKUP(A200,'LTFM Change'!A:D,4,FALSE)</f>
        <v>0</v>
      </c>
      <c r="AN200" s="4">
        <f>VLOOKUP(A200,QComp!A:E,5,FALSE)</f>
        <v>0</v>
      </c>
      <c r="AO200" s="4">
        <f t="shared" si="36"/>
        <v>40.713480834849179</v>
      </c>
      <c r="AP200" s="4">
        <f>VLOOKUP(A200,'2021 SPED'!A:AF,32,FALSE)</f>
        <v>36656.578068843053</v>
      </c>
      <c r="AQ200" s="5">
        <f t="shared" si="30"/>
        <v>126767.2915496779</v>
      </c>
      <c r="AR200" s="235">
        <f t="shared" si="31"/>
        <v>3.3200670722109978E-2</v>
      </c>
    </row>
    <row r="201" spans="1:44" x14ac:dyDescent="0.25">
      <c r="A201">
        <v>601</v>
      </c>
      <c r="B201">
        <v>1</v>
      </c>
      <c r="C201" t="s">
        <v>180</v>
      </c>
      <c r="D201">
        <f>VLOOKUP(A201,Sheet10!A:C,3,FALSE)</f>
        <v>6</v>
      </c>
      <c r="E201" s="4">
        <f>VLOOKUP(A201,'Pupil Info'!A:D,4,FALSE)</f>
        <v>601</v>
      </c>
      <c r="F201" s="4">
        <f>VLOOKUP(A201,'Starting Point 2020'!A:AB,28,FALSE)</f>
        <v>6150952.75</v>
      </c>
      <c r="G201" s="4">
        <f>VLOOKUP(A201,'2% 2020'!A:AB,28,FALSE)</f>
        <v>6252028.75</v>
      </c>
      <c r="H201" s="4">
        <f t="shared" si="32"/>
        <v>101076</v>
      </c>
      <c r="I201" s="4">
        <f>VLOOKUP(A201,'2% with VPK 2020'!A:AB,28,FALSE)</f>
        <v>6252028.75</v>
      </c>
      <c r="J201" s="4">
        <f>VLOOKUP(A201,'Charter School Lease'!A:D,4,FALSE)</f>
        <v>0</v>
      </c>
      <c r="K201" s="4">
        <f>VLOOKUP(A201,'Integration Change'!H:K,4,FALSE)</f>
        <v>0</v>
      </c>
      <c r="L201" s="4">
        <f>VLOOKUP(A201,'Other SPED'!A:D,4,FALSE)</f>
        <v>0</v>
      </c>
      <c r="M201" s="4">
        <f>VLOOKUP(A201,'LTFM Change'!G:J,4,FALSE)</f>
        <v>0</v>
      </c>
      <c r="N201" s="4">
        <f>VLOOKUP(A201,QComp!I:N,6,FALSE)</f>
        <v>0</v>
      </c>
      <c r="O201" s="4">
        <f>VLOOKUP(A201,'Breakfast and Lunch'!A:D,4,FALSE)</f>
        <v>0</v>
      </c>
      <c r="P201" s="4">
        <f>VLOOKUP(A201,'Breakfast and Lunch'!A:E,5,FALSE)</f>
        <v>0</v>
      </c>
      <c r="Q201" s="4">
        <f>VLOOKUP(A201,'Integration Change'!A:D,4,FALSE)</f>
        <v>0</v>
      </c>
      <c r="R201" s="4">
        <f>VLOOKUP(A201,'LTFM Change'!A:C,3,FALSE)</f>
        <v>0</v>
      </c>
      <c r="S201" s="4">
        <f>VLOOKUP(A201,QComp!A:D,4,FALSE)</f>
        <v>0</v>
      </c>
      <c r="T201" s="4">
        <f t="shared" si="33"/>
        <v>0</v>
      </c>
      <c r="U201" s="4">
        <f>VLOOKUP(A201,'2020 SPED'!A:AF,32,FALSE)</f>
        <v>12505.114994773408</v>
      </c>
      <c r="V201" s="4">
        <f t="shared" si="29"/>
        <v>113581.11499477341</v>
      </c>
      <c r="W201" s="235">
        <f t="shared" si="34"/>
        <v>1.6432576237884449E-2</v>
      </c>
      <c r="Y201" s="4">
        <f>VLOOKUP(A201,'Pupil Info'!A:E,5,FALSE)</f>
        <v>597</v>
      </c>
      <c r="Z201" s="4">
        <f>VLOOKUP(A201,'Starting Point 2021'!A:AB,28,FALSE)</f>
        <v>6113818.5</v>
      </c>
      <c r="AA201" s="4">
        <f>VLOOKUP(A201,'2% 2021'!A:AB,28,FALSE)</f>
        <v>6316657.5</v>
      </c>
      <c r="AB201" s="4">
        <f t="shared" si="35"/>
        <v>202839</v>
      </c>
      <c r="AC201" s="4">
        <f>VLOOKUP(A201,'2% with VPK 2021'!A:AB,28,FALSE)</f>
        <v>6316657.5</v>
      </c>
      <c r="AD201" s="4">
        <f>VLOOKUP(A201,'Charter School Lease'!A:E,5,FALSE)</f>
        <v>0</v>
      </c>
      <c r="AE201" s="4">
        <f>VLOOKUP(A201,'Integration Change'!H:L,5,FALSE)</f>
        <v>0</v>
      </c>
      <c r="AF201" s="4">
        <f>VLOOKUP(A201,'Other SPED'!A:D,4,FALSE)</f>
        <v>0</v>
      </c>
      <c r="AG201" s="4">
        <f>VLOOKUP(A201,QComp!I:R,10,FALSE)</f>
        <v>0</v>
      </c>
      <c r="AH201" s="4">
        <f>VLOOKUP(A201,'LTFM Change'!G:K,5,FALSE)</f>
        <v>0</v>
      </c>
      <c r="AI201" s="4">
        <f>VLOOKUP(A201,'Breakfast and Lunch'!A:E,5,FALSE)</f>
        <v>0</v>
      </c>
      <c r="AJ201" s="4">
        <f>VLOOKUP(A201,'Breakfast and Lunch'!A:D,4,FALSE)</f>
        <v>0</v>
      </c>
      <c r="AK201" s="4">
        <f>VLOOKUP(A201,'Integration Change'!A:E,5,FALSE)</f>
        <v>0</v>
      </c>
      <c r="AL201" s="4">
        <f>VLOOKUP(A201,'Safe School'!A:D,4,FALSE)</f>
        <v>49.369890675239731</v>
      </c>
      <c r="AM201" s="4">
        <f>VLOOKUP(A201,'LTFM Change'!A:D,4,FALSE)</f>
        <v>0</v>
      </c>
      <c r="AN201" s="4">
        <f>VLOOKUP(A201,QComp!A:E,5,FALSE)</f>
        <v>0</v>
      </c>
      <c r="AO201" s="4">
        <f t="shared" si="36"/>
        <v>49.369890674948692</v>
      </c>
      <c r="AP201" s="4">
        <f>VLOOKUP(A201,'2021 SPED'!A:AF,32,FALSE)</f>
        <v>25735.317607649136</v>
      </c>
      <c r="AQ201" s="5">
        <f t="shared" si="30"/>
        <v>228623.68749832409</v>
      </c>
      <c r="AR201" s="235">
        <f t="shared" si="31"/>
        <v>3.3177137986677228E-2</v>
      </c>
    </row>
    <row r="202" spans="1:44" x14ac:dyDescent="0.25">
      <c r="A202">
        <v>621</v>
      </c>
      <c r="B202">
        <v>1</v>
      </c>
      <c r="C202" t="s">
        <v>181</v>
      </c>
      <c r="D202">
        <f>VLOOKUP(A202,Sheet10!A:C,3,FALSE)</f>
        <v>3</v>
      </c>
      <c r="E202" s="4">
        <f>VLOOKUP(A202,'Pupil Info'!A:D,4,FALSE)</f>
        <v>11793</v>
      </c>
      <c r="F202" s="4">
        <f>VLOOKUP(A202,'Starting Point 2020'!A:AB,28,FALSE)</f>
        <v>111999998.25</v>
      </c>
      <c r="G202" s="4">
        <f>VLOOKUP(A202,'2% 2020'!A:AB,28,FALSE)</f>
        <v>113720162.25</v>
      </c>
      <c r="H202" s="4">
        <f t="shared" si="32"/>
        <v>1720164</v>
      </c>
      <c r="I202" s="4">
        <f>VLOOKUP(A202,'2% with VPK 2020'!A:AB,28,FALSE)</f>
        <v>114222189.25</v>
      </c>
      <c r="J202" s="4">
        <f>VLOOKUP(A202,'Charter School Lease'!A:D,4,FALSE)</f>
        <v>0</v>
      </c>
      <c r="K202" s="4">
        <f>VLOOKUP(A202,'Integration Change'!H:K,4,FALSE)</f>
        <v>5758.5695999998134</v>
      </c>
      <c r="L202" s="4">
        <f>VLOOKUP(A202,'Other SPED'!A:D,4,FALSE)</f>
        <v>119818.8</v>
      </c>
      <c r="M202" s="4">
        <f>VLOOKUP(A202,'LTFM Change'!G:J,4,FALSE)</f>
        <v>2166.6087920983555</v>
      </c>
      <c r="N202" s="4">
        <f>VLOOKUP(A202,QComp!I:N,6,FALSE)</f>
        <v>6976.1012464000378</v>
      </c>
      <c r="O202" s="4">
        <f>VLOOKUP(A202,'Breakfast and Lunch'!A:D,4,FALSE)</f>
        <v>2266.8000000000002</v>
      </c>
      <c r="P202" s="4">
        <f>VLOOKUP(A202,'Breakfast and Lunch'!A:E,5,FALSE)</f>
        <v>5919</v>
      </c>
      <c r="Q202" s="4">
        <f>VLOOKUP(A202,'Integration Change'!A:D,4,FALSE)</f>
        <v>2467.9583999998868</v>
      </c>
      <c r="R202" s="4">
        <f>VLOOKUP(A202,'LTFM Change'!A:C,3,FALSE)</f>
        <v>-2166.6087920983555</v>
      </c>
      <c r="S202" s="4">
        <f>VLOOKUP(A202,QComp!A:D,4,FALSE)</f>
        <v>19023.898753599962</v>
      </c>
      <c r="T202" s="4">
        <f t="shared" si="33"/>
        <v>664258.12799999118</v>
      </c>
      <c r="U202" s="4">
        <f>VLOOKUP(A202,'2020 SPED'!A:AF,32,FALSE)</f>
        <v>255870.19076721743</v>
      </c>
      <c r="V202" s="4">
        <f t="shared" si="29"/>
        <v>2640292.3187672086</v>
      </c>
      <c r="W202" s="235">
        <f t="shared" si="34"/>
        <v>1.5358607382835383E-2</v>
      </c>
      <c r="Y202" s="4">
        <f>VLOOKUP(A202,'Pupil Info'!A:E,5,FALSE)</f>
        <v>12180</v>
      </c>
      <c r="Z202" s="4">
        <f>VLOOKUP(A202,'Starting Point 2021'!A:AB,28,FALSE)</f>
        <v>115712530.5</v>
      </c>
      <c r="AA202" s="4">
        <f>VLOOKUP(A202,'2% 2021'!A:AB,28,FALSE)</f>
        <v>119303017.5</v>
      </c>
      <c r="AB202" s="4">
        <f t="shared" si="35"/>
        <v>3590487</v>
      </c>
      <c r="AC202" s="4">
        <f>VLOOKUP(A202,'2% with VPK 2021'!A:AB,28,FALSE)</f>
        <v>119969926</v>
      </c>
      <c r="AD202" s="4">
        <f>VLOOKUP(A202,'Charter School Lease'!A:E,5,FALSE)</f>
        <v>0</v>
      </c>
      <c r="AE202" s="4">
        <f>VLOOKUP(A202,'Integration Change'!H:L,5,FALSE)</f>
        <v>6058.402560000075</v>
      </c>
      <c r="AF202" s="4">
        <f>VLOOKUP(A202,'Other SPED'!A:D,4,FALSE)</f>
        <v>119818.8</v>
      </c>
      <c r="AG202" s="4">
        <f>VLOOKUP(A202,QComp!I:R,10,FALSE)</f>
        <v>6886.505519250175</v>
      </c>
      <c r="AH202" s="4">
        <f>VLOOKUP(A202,'LTFM Change'!G:K,5,FALSE)</f>
        <v>2647.8974462124752</v>
      </c>
      <c r="AI202" s="4">
        <f>VLOOKUP(A202,'Breakfast and Lunch'!A:E,5,FALSE)</f>
        <v>5919</v>
      </c>
      <c r="AJ202" s="4">
        <f>VLOOKUP(A202,'Breakfast and Lunch'!A:D,4,FALSE)</f>
        <v>2266.8000000000002</v>
      </c>
      <c r="AK202" s="4">
        <f>VLOOKUP(A202,'Integration Change'!A:E,5,FALSE)</f>
        <v>2596.4582400000654</v>
      </c>
      <c r="AL202" s="4">
        <f>VLOOKUP(A202,'Safe School'!A:D,4,FALSE)</f>
        <v>-561.33626809669659</v>
      </c>
      <c r="AM202" s="4">
        <f>VLOOKUP(A202,'LTFM Change'!A:D,4,FALSE)</f>
        <v>-2647.8974462123588</v>
      </c>
      <c r="AN202" s="4">
        <f>VLOOKUP(A202,QComp!A:E,5,FALSE)</f>
        <v>19113.494480749825</v>
      </c>
      <c r="AO202" s="4">
        <f t="shared" si="36"/>
        <v>829006.62453189492</v>
      </c>
      <c r="AP202" s="4">
        <f>VLOOKUP(A202,'2021 SPED'!A:AF,32,FALSE)</f>
        <v>630314.34201364592</v>
      </c>
      <c r="AQ202" s="5">
        <f t="shared" si="30"/>
        <v>5049807.9665455408</v>
      </c>
      <c r="AR202" s="235">
        <f t="shared" si="31"/>
        <v>3.1029370669583618E-2</v>
      </c>
    </row>
    <row r="203" spans="1:44" x14ac:dyDescent="0.25">
      <c r="A203">
        <v>622</v>
      </c>
      <c r="B203">
        <v>1</v>
      </c>
      <c r="C203" t="s">
        <v>182</v>
      </c>
      <c r="D203">
        <f>VLOOKUP(A203,Sheet10!A:C,3,FALSE)</f>
        <v>2</v>
      </c>
      <c r="E203" s="4">
        <f>VLOOKUP(A203,'Pupil Info'!A:D,4,FALSE)</f>
        <v>10508.6</v>
      </c>
      <c r="F203" s="4">
        <f>VLOOKUP(A203,'Starting Point 2020'!A:AB,28,FALSE)</f>
        <v>110053948</v>
      </c>
      <c r="G203" s="4">
        <f>VLOOKUP(A203,'2% 2020'!A:AB,28,FALSE)</f>
        <v>111782310</v>
      </c>
      <c r="H203" s="4">
        <f t="shared" si="32"/>
        <v>1728362</v>
      </c>
      <c r="I203" s="4">
        <f>VLOOKUP(A203,'2% with VPK 2020'!A:AB,28,FALSE)</f>
        <v>112576693.75</v>
      </c>
      <c r="J203" s="4">
        <f>VLOOKUP(A203,'Charter School Lease'!A:D,4,FALSE)</f>
        <v>0</v>
      </c>
      <c r="K203" s="4">
        <f>VLOOKUP(A203,'Integration Change'!H:K,4,FALSE)</f>
        <v>17925.203519999981</v>
      </c>
      <c r="L203" s="4">
        <f>VLOOKUP(A203,'Other SPED'!A:D,4,FALSE)</f>
        <v>0</v>
      </c>
      <c r="M203" s="4">
        <f>VLOOKUP(A203,'LTFM Change'!G:J,4,FALSE)</f>
        <v>7173.0081607146421</v>
      </c>
      <c r="N203" s="4">
        <f>VLOOKUP(A203,QComp!I:N,6,FALSE)</f>
        <v>22816.433812899748</v>
      </c>
      <c r="O203" s="4">
        <f>VLOOKUP(A203,'Breakfast and Lunch'!A:D,4,FALSE)</f>
        <v>4306.92</v>
      </c>
      <c r="P203" s="4">
        <f>VLOOKUP(A203,'Breakfast and Lunch'!A:E,5,FALSE)</f>
        <v>11246.1</v>
      </c>
      <c r="Q203" s="4">
        <f>VLOOKUP(A203,'Integration Change'!A:D,4,FALSE)</f>
        <v>7682.2300800000085</v>
      </c>
      <c r="R203" s="4">
        <f>VLOOKUP(A203,'LTFM Change'!A:C,3,FALSE)</f>
        <v>-7173.0081607146421</v>
      </c>
      <c r="S203" s="4">
        <f>VLOOKUP(A203,QComp!A:D,4,FALSE)</f>
        <v>26583.566187100252</v>
      </c>
      <c r="T203" s="4">
        <f t="shared" si="33"/>
        <v>884944.20359998941</v>
      </c>
      <c r="U203" s="4">
        <f>VLOOKUP(A203,'2020 SPED'!A:AF,32,FALSE)</f>
        <v>296820.14442135394</v>
      </c>
      <c r="V203" s="4">
        <f t="shared" si="29"/>
        <v>2910126.3480213434</v>
      </c>
      <c r="W203" s="235">
        <f t="shared" si="34"/>
        <v>1.5704679672191316E-2</v>
      </c>
      <c r="Y203" s="4">
        <f>VLOOKUP(A203,'Pupil Info'!A:E,5,FALSE)</f>
        <v>10439</v>
      </c>
      <c r="Z203" s="4">
        <f>VLOOKUP(A203,'Starting Point 2021'!A:AB,28,FALSE)</f>
        <v>109976005.25</v>
      </c>
      <c r="AA203" s="4">
        <f>VLOOKUP(A203,'2% 2021'!A:AB,28,FALSE)</f>
        <v>113458953.25</v>
      </c>
      <c r="AB203" s="4">
        <f t="shared" si="35"/>
        <v>3482948</v>
      </c>
      <c r="AC203" s="4">
        <f>VLOOKUP(A203,'2% with VPK 2021'!A:AB,28,FALSE)</f>
        <v>114418841</v>
      </c>
      <c r="AD203" s="4">
        <f>VLOOKUP(A203,'Charter School Lease'!A:E,5,FALSE)</f>
        <v>0</v>
      </c>
      <c r="AE203" s="4">
        <f>VLOOKUP(A203,'Integration Change'!H:L,5,FALSE)</f>
        <v>18484.596479999833</v>
      </c>
      <c r="AF203" s="4">
        <f>VLOOKUP(A203,'Other SPED'!A:D,4,FALSE)</f>
        <v>0</v>
      </c>
      <c r="AG203" s="4">
        <f>VLOOKUP(A203,QComp!I:R,10,FALSE)</f>
        <v>22734.239245543256</v>
      </c>
      <c r="AH203" s="4">
        <f>VLOOKUP(A203,'LTFM Change'!G:K,5,FALSE)</f>
        <v>7119.2118900682544</v>
      </c>
      <c r="AI203" s="4">
        <f>VLOOKUP(A203,'Breakfast and Lunch'!A:E,5,FALSE)</f>
        <v>11246.1</v>
      </c>
      <c r="AJ203" s="4">
        <f>VLOOKUP(A203,'Breakfast and Lunch'!A:D,4,FALSE)</f>
        <v>4306.92</v>
      </c>
      <c r="AK203" s="4">
        <f>VLOOKUP(A203,'Integration Change'!A:E,5,FALSE)</f>
        <v>7921.969919999945</v>
      </c>
      <c r="AL203" s="4">
        <f>VLOOKUP(A203,'Safe School'!A:D,4,FALSE)</f>
        <v>-2686.2613096050918</v>
      </c>
      <c r="AM203" s="4">
        <f>VLOOKUP(A203,'LTFM Change'!A:D,4,FALSE)</f>
        <v>-7119.2118900679052</v>
      </c>
      <c r="AN203" s="4">
        <f>VLOOKUP(A203,QComp!A:E,5,FALSE)</f>
        <v>26665.760754456744</v>
      </c>
      <c r="AO203" s="4">
        <f t="shared" si="36"/>
        <v>1048561.0750903785</v>
      </c>
      <c r="AP203" s="4">
        <f>VLOOKUP(A203,'2021 SPED'!A:AF,32,FALSE)</f>
        <v>743182.60118361562</v>
      </c>
      <c r="AQ203" s="5">
        <f t="shared" si="30"/>
        <v>5274691.6762739941</v>
      </c>
      <c r="AR203" s="235">
        <f t="shared" si="31"/>
        <v>3.1670071958719376E-2</v>
      </c>
    </row>
    <row r="204" spans="1:44" x14ac:dyDescent="0.25">
      <c r="A204">
        <v>623</v>
      </c>
      <c r="B204">
        <v>1</v>
      </c>
      <c r="C204" t="s">
        <v>183</v>
      </c>
      <c r="D204">
        <f>VLOOKUP(A204,Sheet10!A:C,3,FALSE)</f>
        <v>2</v>
      </c>
      <c r="E204" s="4">
        <f>VLOOKUP(A204,'Pupil Info'!A:D,4,FALSE)</f>
        <v>7741</v>
      </c>
      <c r="F204" s="4">
        <f>VLOOKUP(A204,'Starting Point 2020'!A:AB,28,FALSE)</f>
        <v>78348479.5</v>
      </c>
      <c r="G204" s="4">
        <f>VLOOKUP(A204,'2% 2020'!A:AB,28,FALSE)</f>
        <v>79542835.5</v>
      </c>
      <c r="H204" s="4">
        <f t="shared" si="32"/>
        <v>1194356</v>
      </c>
      <c r="I204" s="4">
        <f>VLOOKUP(A204,'2% with VPK 2020'!A:AB,28,FALSE)</f>
        <v>79837815.25</v>
      </c>
      <c r="J204" s="4">
        <f>VLOOKUP(A204,'Charter School Lease'!A:D,4,FALSE)</f>
        <v>0</v>
      </c>
      <c r="K204" s="4">
        <f>VLOOKUP(A204,'Integration Change'!H:K,4,FALSE)</f>
        <v>4859.2790400001686</v>
      </c>
      <c r="L204" s="4">
        <f>VLOOKUP(A204,'Other SPED'!A:D,4,FALSE)</f>
        <v>10145.57</v>
      </c>
      <c r="M204" s="4">
        <f>VLOOKUP(A204,'LTFM Change'!G:J,4,FALSE)</f>
        <v>947.89260356148588</v>
      </c>
      <c r="N204" s="4">
        <f>VLOOKUP(A204,QComp!I:N,6,FALSE)</f>
        <v>3476.7698360199574</v>
      </c>
      <c r="O204" s="4">
        <f>VLOOKUP(A204,'Breakfast and Lunch'!A:D,4,FALSE)</f>
        <v>1314.74</v>
      </c>
      <c r="P204" s="4">
        <f>VLOOKUP(A204,'Breakfast and Lunch'!A:E,5,FALSE)</f>
        <v>3433.02</v>
      </c>
      <c r="Q204" s="4">
        <f>VLOOKUP(A204,'Integration Change'!A:D,4,FALSE)</f>
        <v>2082.5481600000639</v>
      </c>
      <c r="R204" s="4">
        <f>VLOOKUP(A204,'LTFM Change'!A:C,3,FALSE)</f>
        <v>-947.89260356148588</v>
      </c>
      <c r="S204" s="4">
        <f>VLOOKUP(A204,QComp!A:D,4,FALSE)</f>
        <v>11603.230163980043</v>
      </c>
      <c r="T204" s="4">
        <f t="shared" si="33"/>
        <v>331894.90719997883</v>
      </c>
      <c r="U204" s="4">
        <f>VLOOKUP(A204,'2020 SPED'!A:AF,32,FALSE)</f>
        <v>244491.94235758856</v>
      </c>
      <c r="V204" s="4">
        <f t="shared" si="29"/>
        <v>1770742.8495575674</v>
      </c>
      <c r="W204" s="235">
        <f t="shared" si="34"/>
        <v>1.5244150334787288E-2</v>
      </c>
      <c r="Y204" s="4">
        <f>VLOOKUP(A204,'Pupil Info'!A:E,5,FALSE)</f>
        <v>7842</v>
      </c>
      <c r="Z204" s="4">
        <f>VLOOKUP(A204,'Starting Point 2021'!A:AB,28,FALSE)</f>
        <v>79656779.75</v>
      </c>
      <c r="AA204" s="4">
        <f>VLOOKUP(A204,'2% 2021'!A:AB,28,FALSE)</f>
        <v>82106046.75</v>
      </c>
      <c r="AB204" s="4">
        <f t="shared" si="35"/>
        <v>2449267</v>
      </c>
      <c r="AC204" s="4">
        <f>VLOOKUP(A204,'2% with VPK 2021'!A:AB,28,FALSE)</f>
        <v>82505501</v>
      </c>
      <c r="AD204" s="4">
        <f>VLOOKUP(A204,'Charter School Lease'!A:E,5,FALSE)</f>
        <v>0</v>
      </c>
      <c r="AE204" s="4">
        <f>VLOOKUP(A204,'Integration Change'!H:L,5,FALSE)</f>
        <v>4922.1782399998046</v>
      </c>
      <c r="AF204" s="4">
        <f>VLOOKUP(A204,'Other SPED'!A:D,4,FALSE)</f>
        <v>10145.57</v>
      </c>
      <c r="AG204" s="4">
        <f>VLOOKUP(A204,QComp!I:R,10,FALSE)</f>
        <v>3367.4210157855414</v>
      </c>
      <c r="AH204" s="4">
        <f>VLOOKUP(A204,'LTFM Change'!G:K,5,FALSE)</f>
        <v>1525.7819594829925</v>
      </c>
      <c r="AI204" s="4">
        <f>VLOOKUP(A204,'Breakfast and Lunch'!A:E,5,FALSE)</f>
        <v>3433.02</v>
      </c>
      <c r="AJ204" s="4">
        <f>VLOOKUP(A204,'Breakfast and Lunch'!A:D,4,FALSE)</f>
        <v>1314.74</v>
      </c>
      <c r="AK204" s="4">
        <f>VLOOKUP(A204,'Integration Change'!A:E,5,FALSE)</f>
        <v>2109.5049599999329</v>
      </c>
      <c r="AL204" s="4">
        <f>VLOOKUP(A204,'Safe School'!A:D,4,FALSE)</f>
        <v>-178.07919705729</v>
      </c>
      <c r="AM204" s="4">
        <f>VLOOKUP(A204,'LTFM Change'!A:D,4,FALSE)</f>
        <v>-1525.7819594824687</v>
      </c>
      <c r="AN204" s="4">
        <f>VLOOKUP(A204,QComp!A:E,5,FALSE)</f>
        <v>11712.578984214459</v>
      </c>
      <c r="AO204" s="4">
        <f t="shared" si="36"/>
        <v>436281.18400292099</v>
      </c>
      <c r="AP204" s="4">
        <f>VLOOKUP(A204,'2021 SPED'!A:AF,32,FALSE)</f>
        <v>684718.09891118482</v>
      </c>
      <c r="AQ204" s="5">
        <f t="shared" si="30"/>
        <v>3570266.2829141058</v>
      </c>
      <c r="AR204" s="235">
        <f t="shared" si="31"/>
        <v>3.0747753144012829E-2</v>
      </c>
    </row>
    <row r="205" spans="1:44" x14ac:dyDescent="0.25">
      <c r="A205">
        <v>624</v>
      </c>
      <c r="B205">
        <v>1</v>
      </c>
      <c r="C205" t="s">
        <v>184</v>
      </c>
      <c r="D205">
        <f>VLOOKUP(A205,Sheet10!A:C,3,FALSE)</f>
        <v>3</v>
      </c>
      <c r="E205" s="4">
        <f>VLOOKUP(A205,'Pupil Info'!A:D,4,FALSE)</f>
        <v>8770</v>
      </c>
      <c r="F205" s="4">
        <f>VLOOKUP(A205,'Starting Point 2020'!A:AB,28,FALSE)</f>
        <v>85676042.733555496</v>
      </c>
      <c r="G205" s="4">
        <f>VLOOKUP(A205,'2% 2020'!A:AB,28,FALSE)</f>
        <v>86930014.733555496</v>
      </c>
      <c r="H205" s="4">
        <f t="shared" si="32"/>
        <v>1253972</v>
      </c>
      <c r="I205" s="4">
        <f>VLOOKUP(A205,'2% with VPK 2020'!A:AB,28,FALSE)</f>
        <v>87318786.233555496</v>
      </c>
      <c r="J205" s="4">
        <f>VLOOKUP(A205,'Charter School Lease'!A:D,4,FALSE)</f>
        <v>0</v>
      </c>
      <c r="K205" s="4">
        <f>VLOOKUP(A205,'Integration Change'!H:K,4,FALSE)</f>
        <v>3130.9017599999206</v>
      </c>
      <c r="L205" s="4">
        <f>VLOOKUP(A205,'Other SPED'!A:D,4,FALSE)</f>
        <v>49417.86</v>
      </c>
      <c r="M205" s="4">
        <f>VLOOKUP(A205,'LTFM Change'!G:J,4,FALSE)</f>
        <v>428.49314532704011</v>
      </c>
      <c r="N205" s="4">
        <f>VLOOKUP(A205,QComp!I:N,6,FALSE)</f>
        <v>0</v>
      </c>
      <c r="O205" s="4">
        <f>VLOOKUP(A205,'Breakfast and Lunch'!A:D,4,FALSE)</f>
        <v>1224.07</v>
      </c>
      <c r="P205" s="4">
        <f>VLOOKUP(A205,'Breakfast and Lunch'!A:E,5,FALSE)</f>
        <v>3196.26</v>
      </c>
      <c r="Q205" s="4">
        <f>VLOOKUP(A205,'Integration Change'!A:D,4,FALSE)</f>
        <v>1341.8150400000159</v>
      </c>
      <c r="R205" s="4">
        <f>VLOOKUP(A205,'LTFM Change'!A:C,3,FALSE)</f>
        <v>-428.49314532704011</v>
      </c>
      <c r="S205" s="4">
        <f>VLOOKUP(A205,QComp!A:D,4,FALSE)</f>
        <v>0</v>
      </c>
      <c r="T205" s="4">
        <f t="shared" si="33"/>
        <v>447082.40680000186</v>
      </c>
      <c r="U205" s="4">
        <f>VLOOKUP(A205,'2020 SPED'!A:AF,32,FALSE)</f>
        <v>1749383.3214139324</v>
      </c>
      <c r="V205" s="4">
        <f t="shared" si="29"/>
        <v>3450437.7282139342</v>
      </c>
      <c r="W205" s="235">
        <f t="shared" si="34"/>
        <v>1.4636203540582938E-2</v>
      </c>
      <c r="Y205" s="4">
        <f>VLOOKUP(A205,'Pupil Info'!A:E,5,FALSE)</f>
        <v>8820</v>
      </c>
      <c r="Z205" s="4">
        <f>VLOOKUP(A205,'Starting Point 2021'!A:AB,28,FALSE)</f>
        <v>86834514.943203717</v>
      </c>
      <c r="AA205" s="4">
        <f>VLOOKUP(A205,'2% 2021'!A:AB,28,FALSE)</f>
        <v>89381856.053203732</v>
      </c>
      <c r="AB205" s="4">
        <f t="shared" si="35"/>
        <v>2547341.1100000143</v>
      </c>
      <c r="AC205" s="4">
        <f>VLOOKUP(A205,'2% with VPK 2021'!A:AB,28,FALSE)</f>
        <v>89896242.063203722</v>
      </c>
      <c r="AD205" s="4">
        <f>VLOOKUP(A205,'Charter School Lease'!A:E,5,FALSE)</f>
        <v>0</v>
      </c>
      <c r="AE205" s="4">
        <f>VLOOKUP(A205,'Integration Change'!H:L,5,FALSE)</f>
        <v>3250.8873600000516</v>
      </c>
      <c r="AF205" s="4">
        <f>VLOOKUP(A205,'Other SPED'!A:D,4,FALSE)</f>
        <v>49417.86</v>
      </c>
      <c r="AG205" s="4">
        <f>VLOOKUP(A205,QComp!I:R,10,FALSE)</f>
        <v>0</v>
      </c>
      <c r="AH205" s="4">
        <f>VLOOKUP(A205,'LTFM Change'!G:K,5,FALSE)</f>
        <v>917.6476920126297</v>
      </c>
      <c r="AI205" s="4">
        <f>VLOOKUP(A205,'Breakfast and Lunch'!A:E,5,FALSE)</f>
        <v>3196.26</v>
      </c>
      <c r="AJ205" s="4">
        <f>VLOOKUP(A205,'Breakfast and Lunch'!A:D,4,FALSE)</f>
        <v>1224.07</v>
      </c>
      <c r="AK205" s="4">
        <f>VLOOKUP(A205,'Integration Change'!A:E,5,FALSE)</f>
        <v>1393.2374399999972</v>
      </c>
      <c r="AL205" s="4">
        <f>VLOOKUP(A205,'Safe School'!A:D,4,FALSE)</f>
        <v>-309.63186922925524</v>
      </c>
      <c r="AM205" s="4">
        <f>VLOOKUP(A205,'LTFM Change'!A:D,4,FALSE)</f>
        <v>-917.6476920126006</v>
      </c>
      <c r="AN205" s="4">
        <f>VLOOKUP(A205,QComp!A:E,5,FALSE)</f>
        <v>0</v>
      </c>
      <c r="AO205" s="4">
        <f t="shared" si="36"/>
        <v>572558.6929307729</v>
      </c>
      <c r="AP205" s="4">
        <f>VLOOKUP(A205,'2021 SPED'!A:AF,32,FALSE)</f>
        <v>2386061.6231830176</v>
      </c>
      <c r="AQ205" s="5">
        <f t="shared" si="30"/>
        <v>5505961.4261138048</v>
      </c>
      <c r="AR205" s="235">
        <f t="shared" si="31"/>
        <v>2.9335582880449858E-2</v>
      </c>
    </row>
    <row r="206" spans="1:44" x14ac:dyDescent="0.25">
      <c r="A206">
        <v>625</v>
      </c>
      <c r="B206">
        <v>1</v>
      </c>
      <c r="C206" t="s">
        <v>185</v>
      </c>
      <c r="D206">
        <f>VLOOKUP(A206,Sheet10!A:C,3,FALSE)</f>
        <v>1</v>
      </c>
      <c r="E206" s="4">
        <f>VLOOKUP(A206,'Pupil Info'!A:D,4,FALSE)</f>
        <v>35984.800000000003</v>
      </c>
      <c r="F206" s="4">
        <f>VLOOKUP(A206,'Starting Point 2020'!A:AB,28,FALSE)</f>
        <v>414125226</v>
      </c>
      <c r="G206" s="4">
        <f>VLOOKUP(A206,'2% 2020'!A:AB,28,FALSE)</f>
        <v>420438398</v>
      </c>
      <c r="H206" s="4">
        <f t="shared" si="32"/>
        <v>6313172</v>
      </c>
      <c r="I206" s="4">
        <f>VLOOKUP(A206,'2% with VPK 2020'!A:AB,28,FALSE)</f>
        <v>421657613</v>
      </c>
      <c r="J206" s="4">
        <f>VLOOKUP(A206,'Charter School Lease'!A:D,4,FALSE)</f>
        <v>0</v>
      </c>
      <c r="K206" s="4">
        <f>VLOOKUP(A206,'Integration Change'!H:K,4,FALSE)</f>
        <v>30883.271999999881</v>
      </c>
      <c r="L206" s="4">
        <f>VLOOKUP(A206,'Other SPED'!A:D,4,FALSE)</f>
        <v>259805.52</v>
      </c>
      <c r="M206" s="4">
        <f>VLOOKUP(A206,'LTFM Change'!G:J,4,FALSE)</f>
        <v>0</v>
      </c>
      <c r="N206" s="4">
        <f>VLOOKUP(A206,QComp!I:N,6,FALSE)</f>
        <v>0</v>
      </c>
      <c r="O206" s="4">
        <f>VLOOKUP(A206,'Breakfast and Lunch'!A:D,4,FALSE)</f>
        <v>6029.69</v>
      </c>
      <c r="P206" s="4">
        <f>VLOOKUP(A206,'Breakfast and Lunch'!A:E,5,FALSE)</f>
        <v>15744.54</v>
      </c>
      <c r="Q206" s="4">
        <f>VLOOKUP(A206,'Integration Change'!A:D,4,FALSE)</f>
        <v>13235.687999999151</v>
      </c>
      <c r="R206" s="4">
        <f>VLOOKUP(A206,'LTFM Change'!A:C,3,FALSE)</f>
        <v>0</v>
      </c>
      <c r="S206" s="4">
        <f>VLOOKUP(A206,QComp!A:D,4,FALSE)</f>
        <v>0</v>
      </c>
      <c r="T206" s="4">
        <f t="shared" si="33"/>
        <v>1544913.7100000381</v>
      </c>
      <c r="U206" s="4">
        <f>VLOOKUP(A206,'2020 SPED'!A:AF,32,FALSE)</f>
        <v>1187861.5107890964</v>
      </c>
      <c r="V206" s="4">
        <f t="shared" si="29"/>
        <v>9045947.2207891345</v>
      </c>
      <c r="W206" s="235">
        <f t="shared" si="34"/>
        <v>1.5244596570410324E-2</v>
      </c>
      <c r="Y206" s="4">
        <f>VLOOKUP(A206,'Pupil Info'!A:E,5,FALSE)</f>
        <v>35779</v>
      </c>
      <c r="Z206" s="4">
        <f>VLOOKUP(A206,'Starting Point 2021'!A:AB,28,FALSE)</f>
        <v>414942238</v>
      </c>
      <c r="AA206" s="4">
        <f>VLOOKUP(A206,'2% 2021'!A:AB,28,FALSE)</f>
        <v>427682085</v>
      </c>
      <c r="AB206" s="4">
        <f t="shared" si="35"/>
        <v>12739847</v>
      </c>
      <c r="AC206" s="4">
        <f>VLOOKUP(A206,'2% with VPK 2021'!A:AB,28,FALSE)</f>
        <v>429700596</v>
      </c>
      <c r="AD206" s="4">
        <f>VLOOKUP(A206,'Charter School Lease'!A:E,5,FALSE)</f>
        <v>0</v>
      </c>
      <c r="AE206" s="4">
        <f>VLOOKUP(A206,'Integration Change'!H:L,5,FALSE)</f>
        <v>31402.613759998232</v>
      </c>
      <c r="AF206" s="4">
        <f>VLOOKUP(A206,'Other SPED'!A:D,4,FALSE)</f>
        <v>259805.52</v>
      </c>
      <c r="AG206" s="4">
        <f>VLOOKUP(A206,QComp!I:R,10,FALSE)</f>
        <v>0</v>
      </c>
      <c r="AH206" s="4">
        <f>VLOOKUP(A206,'LTFM Change'!G:K,5,FALSE)</f>
        <v>0</v>
      </c>
      <c r="AI206" s="4">
        <f>VLOOKUP(A206,'Breakfast and Lunch'!A:E,5,FALSE)</f>
        <v>15744.54</v>
      </c>
      <c r="AJ206" s="4">
        <f>VLOOKUP(A206,'Breakfast and Lunch'!A:D,4,FALSE)</f>
        <v>6029.69</v>
      </c>
      <c r="AK206" s="4">
        <f>VLOOKUP(A206,'Integration Change'!A:E,5,FALSE)</f>
        <v>13458.263039999641</v>
      </c>
      <c r="AL206" s="4">
        <f>VLOOKUP(A206,'Safe School'!A:D,4,FALSE)</f>
        <v>-1148.2075024938677</v>
      </c>
      <c r="AM206" s="4">
        <f>VLOOKUP(A206,'LTFM Change'!A:D,4,FALSE)</f>
        <v>0</v>
      </c>
      <c r="AN206" s="4">
        <f>VLOOKUP(A206,QComp!A:E,5,FALSE)</f>
        <v>0</v>
      </c>
      <c r="AO206" s="4">
        <f t="shared" si="36"/>
        <v>2343803.4192975163</v>
      </c>
      <c r="AP206" s="4">
        <f>VLOOKUP(A206,'2021 SPED'!A:AF,32,FALSE)</f>
        <v>2995777.2182648331</v>
      </c>
      <c r="AQ206" s="5">
        <f t="shared" si="30"/>
        <v>18079427.637562349</v>
      </c>
      <c r="AR206" s="235">
        <f t="shared" si="31"/>
        <v>3.0702699877952652E-2</v>
      </c>
    </row>
    <row r="207" spans="1:44" x14ac:dyDescent="0.25">
      <c r="A207">
        <v>630</v>
      </c>
      <c r="B207">
        <v>1</v>
      </c>
      <c r="C207" t="s">
        <v>186</v>
      </c>
      <c r="D207">
        <f>VLOOKUP(A207,Sheet10!A:C,3,FALSE)</f>
        <v>6</v>
      </c>
      <c r="E207" s="4">
        <f>VLOOKUP(A207,'Pupil Info'!A:D,4,FALSE)</f>
        <v>371</v>
      </c>
      <c r="F207" s="4">
        <f>VLOOKUP(A207,'Starting Point 2020'!A:AB,28,FALSE)</f>
        <v>4251857.75</v>
      </c>
      <c r="G207" s="4">
        <f>VLOOKUP(A207,'2% 2020'!A:AB,28,FALSE)</f>
        <v>4312408.75</v>
      </c>
      <c r="H207" s="4">
        <f t="shared" si="32"/>
        <v>60551</v>
      </c>
      <c r="I207" s="4">
        <f>VLOOKUP(A207,'2% with VPK 2020'!A:AB,28,FALSE)</f>
        <v>4312408.75</v>
      </c>
      <c r="J207" s="4">
        <f>VLOOKUP(A207,'Charter School Lease'!A:D,4,FALSE)</f>
        <v>0</v>
      </c>
      <c r="K207" s="4">
        <f>VLOOKUP(A207,'Integration Change'!H:K,4,FALSE)</f>
        <v>0</v>
      </c>
      <c r="L207" s="4">
        <f>VLOOKUP(A207,'Other SPED'!A:D,4,FALSE)</f>
        <v>0</v>
      </c>
      <c r="M207" s="4">
        <f>VLOOKUP(A207,'LTFM Change'!G:J,4,FALSE)</f>
        <v>0</v>
      </c>
      <c r="N207" s="4">
        <f>VLOOKUP(A207,QComp!I:N,6,FALSE)</f>
        <v>0</v>
      </c>
      <c r="O207" s="4">
        <f>VLOOKUP(A207,'Breakfast and Lunch'!A:D,4,FALSE)</f>
        <v>0</v>
      </c>
      <c r="P207" s="4">
        <f>VLOOKUP(A207,'Breakfast and Lunch'!A:E,5,FALSE)</f>
        <v>0</v>
      </c>
      <c r="Q207" s="4">
        <f>VLOOKUP(A207,'Integration Change'!A:D,4,FALSE)</f>
        <v>0</v>
      </c>
      <c r="R207" s="4">
        <f>VLOOKUP(A207,'LTFM Change'!A:C,3,FALSE)</f>
        <v>0</v>
      </c>
      <c r="S207" s="4">
        <f>VLOOKUP(A207,QComp!A:D,4,FALSE)</f>
        <v>0</v>
      </c>
      <c r="T207" s="4">
        <f t="shared" si="33"/>
        <v>0</v>
      </c>
      <c r="U207" s="4">
        <f>VLOOKUP(A207,'2020 SPED'!A:AF,32,FALSE)</f>
        <v>5328.4172454206855</v>
      </c>
      <c r="V207" s="4">
        <f t="shared" si="29"/>
        <v>65879.417245420686</v>
      </c>
      <c r="W207" s="235">
        <f t="shared" si="34"/>
        <v>1.4241069095032637E-2</v>
      </c>
      <c r="Y207" s="4">
        <f>VLOOKUP(A207,'Pupil Info'!A:E,5,FALSE)</f>
        <v>377</v>
      </c>
      <c r="Z207" s="4">
        <f>VLOOKUP(A207,'Starting Point 2021'!A:AB,28,FALSE)</f>
        <v>4332667.5</v>
      </c>
      <c r="AA207" s="4">
        <f>VLOOKUP(A207,'2% 2021'!A:AB,28,FALSE)</f>
        <v>4457247.5</v>
      </c>
      <c r="AB207" s="4">
        <f t="shared" si="35"/>
        <v>124580</v>
      </c>
      <c r="AC207" s="4">
        <f>VLOOKUP(A207,'2% with VPK 2021'!A:AB,28,FALSE)</f>
        <v>4457247.5</v>
      </c>
      <c r="AD207" s="4">
        <f>VLOOKUP(A207,'Charter School Lease'!A:E,5,FALSE)</f>
        <v>0</v>
      </c>
      <c r="AE207" s="4">
        <f>VLOOKUP(A207,'Integration Change'!H:L,5,FALSE)</f>
        <v>0</v>
      </c>
      <c r="AF207" s="4">
        <f>VLOOKUP(A207,'Other SPED'!A:D,4,FALSE)</f>
        <v>0</v>
      </c>
      <c r="AG207" s="4">
        <f>VLOOKUP(A207,QComp!I:R,10,FALSE)</f>
        <v>0</v>
      </c>
      <c r="AH207" s="4">
        <f>VLOOKUP(A207,'LTFM Change'!G:K,5,FALSE)</f>
        <v>0</v>
      </c>
      <c r="AI207" s="4">
        <f>VLOOKUP(A207,'Breakfast and Lunch'!A:E,5,FALSE)</f>
        <v>0</v>
      </c>
      <c r="AJ207" s="4">
        <f>VLOOKUP(A207,'Breakfast and Lunch'!A:D,4,FALSE)</f>
        <v>0</v>
      </c>
      <c r="AK207" s="4">
        <f>VLOOKUP(A207,'Integration Change'!A:E,5,FALSE)</f>
        <v>0</v>
      </c>
      <c r="AL207" s="4">
        <f>VLOOKUP(A207,'Safe School'!A:D,4,FALSE)</f>
        <v>20.629576398389872</v>
      </c>
      <c r="AM207" s="4">
        <f>VLOOKUP(A207,'LTFM Change'!A:D,4,FALSE)</f>
        <v>0</v>
      </c>
      <c r="AN207" s="4">
        <f>VLOOKUP(A207,QComp!A:E,5,FALSE)</f>
        <v>0</v>
      </c>
      <c r="AO207" s="4">
        <f t="shared" si="36"/>
        <v>20.629576398059726</v>
      </c>
      <c r="AP207" s="4">
        <f>VLOOKUP(A207,'2021 SPED'!A:AF,32,FALSE)</f>
        <v>13196.135640907101</v>
      </c>
      <c r="AQ207" s="5">
        <f t="shared" si="30"/>
        <v>137796.76521730516</v>
      </c>
      <c r="AR207" s="235">
        <f t="shared" si="31"/>
        <v>2.8753648877971827E-2</v>
      </c>
    </row>
    <row r="208" spans="1:44" x14ac:dyDescent="0.25">
      <c r="A208">
        <v>635</v>
      </c>
      <c r="B208">
        <v>1</v>
      </c>
      <c r="C208" t="s">
        <v>187</v>
      </c>
      <c r="D208">
        <f>VLOOKUP(A208,Sheet10!A:C,3,FALSE)</f>
        <v>6</v>
      </c>
      <c r="E208" s="4">
        <f>VLOOKUP(A208,'Pupil Info'!A:D,4,FALSE)</f>
        <v>90</v>
      </c>
      <c r="F208" s="4">
        <f>VLOOKUP(A208,'Starting Point 2020'!A:AB,28,FALSE)</f>
        <v>1186167.3183419867</v>
      </c>
      <c r="G208" s="4">
        <f>VLOOKUP(A208,'2% 2020'!A:AB,28,FALSE)</f>
        <v>1200125.3183419867</v>
      </c>
      <c r="H208" s="4">
        <f t="shared" si="32"/>
        <v>13958</v>
      </c>
      <c r="I208" s="4">
        <f>VLOOKUP(A208,'2% with VPK 2020'!A:AB,28,FALSE)</f>
        <v>1200125.3183419867</v>
      </c>
      <c r="J208" s="4">
        <f>VLOOKUP(A208,'Charter School Lease'!A:D,4,FALSE)</f>
        <v>0</v>
      </c>
      <c r="K208" s="4">
        <f>VLOOKUP(A208,'Integration Change'!H:K,4,FALSE)</f>
        <v>0</v>
      </c>
      <c r="L208" s="4">
        <f>VLOOKUP(A208,'Other SPED'!A:D,4,FALSE)</f>
        <v>0</v>
      </c>
      <c r="M208" s="4">
        <f>VLOOKUP(A208,'LTFM Change'!G:J,4,FALSE)</f>
        <v>0</v>
      </c>
      <c r="N208" s="4">
        <f>VLOOKUP(A208,QComp!I:N,6,FALSE)</f>
        <v>-29.60545379999985</v>
      </c>
      <c r="O208" s="4">
        <v>0</v>
      </c>
      <c r="P208" s="4">
        <v>0</v>
      </c>
      <c r="Q208" s="4">
        <f>VLOOKUP(A208,'Integration Change'!A:D,4,FALSE)</f>
        <v>0</v>
      </c>
      <c r="R208" s="4">
        <f>VLOOKUP(A208,'LTFM Change'!A:C,3,FALSE)</f>
        <v>0</v>
      </c>
      <c r="S208" s="4">
        <f>VLOOKUP(A208,QComp!A:D,4,FALSE)</f>
        <v>29.60545379999985</v>
      </c>
      <c r="T208" s="4">
        <f t="shared" si="33"/>
        <v>0</v>
      </c>
      <c r="U208" s="4">
        <f>VLOOKUP(A208,'2020 SPED'!A:AF,32,FALSE)</f>
        <v>5793.7888478846144</v>
      </c>
      <c r="V208" s="4">
        <f t="shared" si="29"/>
        <v>19751.788847884614</v>
      </c>
      <c r="W208" s="235">
        <f t="shared" si="34"/>
        <v>1.1767311225123247E-2</v>
      </c>
      <c r="Y208" s="4">
        <f>VLOOKUP(A208,'Pupil Info'!A:E,5,FALSE)</f>
        <v>90</v>
      </c>
      <c r="Z208" s="4">
        <f>VLOOKUP(A208,'Starting Point 2021'!A:AB,28,FALSE)</f>
        <v>1201307.1050361297</v>
      </c>
      <c r="AA208" s="4">
        <f>VLOOKUP(A208,'2% 2021'!A:AB,28,FALSE)</f>
        <v>1229472.3150361297</v>
      </c>
      <c r="AB208" s="4">
        <f t="shared" si="35"/>
        <v>28165.209999999963</v>
      </c>
      <c r="AC208" s="4">
        <f>VLOOKUP(A208,'2% with VPK 2021'!A:AB,28,FALSE)</f>
        <v>1229472.3150361297</v>
      </c>
      <c r="AD208" s="4">
        <f>VLOOKUP(A208,'Charter School Lease'!A:E,5,FALSE)</f>
        <v>0</v>
      </c>
      <c r="AE208" s="4">
        <f>VLOOKUP(A208,'Integration Change'!H:L,5,FALSE)</f>
        <v>0</v>
      </c>
      <c r="AF208" s="4">
        <f>VLOOKUP(A208,'Other SPED'!A:D,4,FALSE)</f>
        <v>0</v>
      </c>
      <c r="AG208" s="4">
        <f>VLOOKUP(A208,QComp!I:R,10,FALSE)</f>
        <v>-32.405188796341463</v>
      </c>
      <c r="AH208" s="4">
        <f>VLOOKUP(A208,'LTFM Change'!G:K,5,FALSE)</f>
        <v>0</v>
      </c>
      <c r="AI208" s="4">
        <v>0</v>
      </c>
      <c r="AJ208" s="4">
        <v>0</v>
      </c>
      <c r="AK208" s="4">
        <f>VLOOKUP(A208,'Integration Change'!A:E,5,FALSE)</f>
        <v>0</v>
      </c>
      <c r="AL208" s="4">
        <f>VLOOKUP(A208,'Safe School'!A:D,4,FALSE)</f>
        <v>0</v>
      </c>
      <c r="AM208" s="4">
        <f>VLOOKUP(A208,'LTFM Change'!A:D,4,FALSE)</f>
        <v>0</v>
      </c>
      <c r="AN208" s="4">
        <f>VLOOKUP(A208,QComp!A:E,5,FALSE)</f>
        <v>32.405188796341463</v>
      </c>
      <c r="AO208" s="4">
        <f t="shared" si="36"/>
        <v>0</v>
      </c>
      <c r="AP208" s="4">
        <f>VLOOKUP(A208,'2021 SPED'!A:AF,32,FALSE)</f>
        <v>14460.042697661818</v>
      </c>
      <c r="AQ208" s="5">
        <f t="shared" si="30"/>
        <v>42625.252697661781</v>
      </c>
      <c r="AR208" s="235">
        <f t="shared" si="31"/>
        <v>2.3445470256461095E-2</v>
      </c>
    </row>
    <row r="209" spans="1:44" x14ac:dyDescent="0.25">
      <c r="A209">
        <v>640</v>
      </c>
      <c r="B209">
        <v>1</v>
      </c>
      <c r="C209" t="s">
        <v>188</v>
      </c>
      <c r="D209">
        <f>VLOOKUP(A209,Sheet10!A:C,3,FALSE)</f>
        <v>6</v>
      </c>
      <c r="E209" s="4">
        <f>VLOOKUP(A209,'Pupil Info'!A:D,4,FALSE)</f>
        <v>408</v>
      </c>
      <c r="F209" s="4">
        <f>VLOOKUP(A209,'Starting Point 2020'!A:AB,28,FALSE)</f>
        <v>3961764.25</v>
      </c>
      <c r="G209" s="4">
        <f>VLOOKUP(A209,'2% 2020'!A:AB,28,FALSE)</f>
        <v>4025201.25</v>
      </c>
      <c r="H209" s="4">
        <f t="shared" si="32"/>
        <v>63437</v>
      </c>
      <c r="I209" s="4">
        <f>VLOOKUP(A209,'2% with VPK 2020'!A:AB,28,FALSE)</f>
        <v>4025201.25</v>
      </c>
      <c r="J209" s="4">
        <f>VLOOKUP(A209,'Charter School Lease'!A:D,4,FALSE)</f>
        <v>0</v>
      </c>
      <c r="K209" s="4">
        <f>VLOOKUP(A209,'Integration Change'!H:K,4,FALSE)</f>
        <v>0</v>
      </c>
      <c r="L209" s="4">
        <f>VLOOKUP(A209,'Other SPED'!A:D,4,FALSE)</f>
        <v>0</v>
      </c>
      <c r="M209" s="4">
        <f>VLOOKUP(A209,'LTFM Change'!G:J,4,FALSE)</f>
        <v>0</v>
      </c>
      <c r="N209" s="4">
        <f>VLOOKUP(A209,QComp!I:N,6,FALSE)</f>
        <v>0</v>
      </c>
      <c r="O209" s="4">
        <f>VLOOKUP(A209,'Breakfast and Lunch'!A:D,4,FALSE)</f>
        <v>0</v>
      </c>
      <c r="P209" s="4">
        <f>VLOOKUP(A209,'Breakfast and Lunch'!A:E,5,FALSE)</f>
        <v>0</v>
      </c>
      <c r="Q209" s="4">
        <f>VLOOKUP(A209,'Integration Change'!A:D,4,FALSE)</f>
        <v>0</v>
      </c>
      <c r="R209" s="4">
        <f>VLOOKUP(A209,'LTFM Change'!A:C,3,FALSE)</f>
        <v>0</v>
      </c>
      <c r="S209" s="4">
        <f>VLOOKUP(A209,QComp!A:D,4,FALSE)</f>
        <v>0</v>
      </c>
      <c r="T209" s="4">
        <f t="shared" si="33"/>
        <v>0</v>
      </c>
      <c r="U209" s="4">
        <f>VLOOKUP(A209,'2020 SPED'!A:AF,32,FALSE)</f>
        <v>3899.8326438168588</v>
      </c>
      <c r="V209" s="4">
        <f t="shared" si="29"/>
        <v>67336.832643816859</v>
      </c>
      <c r="W209" s="235">
        <f t="shared" si="34"/>
        <v>1.601231067699195E-2</v>
      </c>
      <c r="Y209" s="4">
        <f>VLOOKUP(A209,'Pupil Info'!A:E,5,FALSE)</f>
        <v>401</v>
      </c>
      <c r="Z209" s="4">
        <f>VLOOKUP(A209,'Starting Point 2021'!A:AB,28,FALSE)</f>
        <v>3933644.5</v>
      </c>
      <c r="AA209" s="4">
        <f>VLOOKUP(A209,'2% 2021'!A:AB,28,FALSE)</f>
        <v>4061008.5</v>
      </c>
      <c r="AB209" s="4">
        <f t="shared" si="35"/>
        <v>127364</v>
      </c>
      <c r="AC209" s="4">
        <f>VLOOKUP(A209,'2% with VPK 2021'!A:AB,28,FALSE)</f>
        <v>4061008.5</v>
      </c>
      <c r="AD209" s="4">
        <f>VLOOKUP(A209,'Charter School Lease'!A:E,5,FALSE)</f>
        <v>0</v>
      </c>
      <c r="AE209" s="4">
        <f>VLOOKUP(A209,'Integration Change'!H:L,5,FALSE)</f>
        <v>0</v>
      </c>
      <c r="AF209" s="4">
        <f>VLOOKUP(A209,'Other SPED'!A:D,4,FALSE)</f>
        <v>0</v>
      </c>
      <c r="AG209" s="4">
        <f>VLOOKUP(A209,QComp!I:R,10,FALSE)</f>
        <v>0</v>
      </c>
      <c r="AH209" s="4">
        <f>VLOOKUP(A209,'LTFM Change'!G:K,5,FALSE)</f>
        <v>0</v>
      </c>
      <c r="AI209" s="4">
        <f>VLOOKUP(A209,'Breakfast and Lunch'!A:E,5,FALSE)</f>
        <v>0</v>
      </c>
      <c r="AJ209" s="4">
        <f>VLOOKUP(A209,'Breakfast and Lunch'!A:D,4,FALSE)</f>
        <v>0</v>
      </c>
      <c r="AK209" s="4">
        <f>VLOOKUP(A209,'Integration Change'!A:E,5,FALSE)</f>
        <v>0</v>
      </c>
      <c r="AL209" s="4">
        <f>VLOOKUP(A209,'Safe School'!A:D,4,FALSE)</f>
        <v>64.490182058318169</v>
      </c>
      <c r="AM209" s="4">
        <f>VLOOKUP(A209,'LTFM Change'!A:D,4,FALSE)</f>
        <v>0</v>
      </c>
      <c r="AN209" s="4">
        <f>VLOOKUP(A209,QComp!A:E,5,FALSE)</f>
        <v>0</v>
      </c>
      <c r="AO209" s="4">
        <f t="shared" si="36"/>
        <v>64.490182058420032</v>
      </c>
      <c r="AP209" s="4">
        <f>VLOOKUP(A209,'2021 SPED'!A:AF,32,FALSE)</f>
        <v>9816.1856265604147</v>
      </c>
      <c r="AQ209" s="5">
        <f t="shared" si="30"/>
        <v>137244.67580861883</v>
      </c>
      <c r="AR209" s="235">
        <f t="shared" si="31"/>
        <v>3.2378116527815366E-2</v>
      </c>
    </row>
    <row r="210" spans="1:44" x14ac:dyDescent="0.25">
      <c r="A210">
        <v>656</v>
      </c>
      <c r="B210">
        <v>1</v>
      </c>
      <c r="C210" t="s">
        <v>189</v>
      </c>
      <c r="D210">
        <f>VLOOKUP(A210,Sheet10!A:C,3,FALSE)</f>
        <v>4</v>
      </c>
      <c r="E210" s="4">
        <f>VLOOKUP(A210,'Pupil Info'!A:D,4,FALSE)</f>
        <v>3495</v>
      </c>
      <c r="F210" s="4">
        <f>VLOOKUP(A210,'Starting Point 2020'!A:AB,28,FALSE)</f>
        <v>38009273.5</v>
      </c>
      <c r="G210" s="4">
        <f>VLOOKUP(A210,'2% 2020'!A:AB,28,FALSE)</f>
        <v>38633915.5</v>
      </c>
      <c r="H210" s="4">
        <f t="shared" si="32"/>
        <v>624642</v>
      </c>
      <c r="I210" s="4">
        <f>VLOOKUP(A210,'2% with VPK 2020'!A:AB,28,FALSE)</f>
        <v>38804709</v>
      </c>
      <c r="J210" s="4">
        <f>VLOOKUP(A210,'Charter School Lease'!A:D,4,FALSE)</f>
        <v>0</v>
      </c>
      <c r="K210" s="4">
        <f>VLOOKUP(A210,'Integration Change'!H:K,4,FALSE)</f>
        <v>3671.3846400000039</v>
      </c>
      <c r="L210" s="4">
        <f>VLOOKUP(A210,'Other SPED'!A:D,4,FALSE)</f>
        <v>0</v>
      </c>
      <c r="M210" s="4">
        <f>VLOOKUP(A210,'LTFM Change'!G:J,4,FALSE)</f>
        <v>3650.5931416493841</v>
      </c>
      <c r="N210" s="4">
        <f>VLOOKUP(A210,QComp!I:N,6,FALSE)</f>
        <v>0</v>
      </c>
      <c r="O210" s="4">
        <f>VLOOKUP(A210,'Breakfast and Lunch'!A:D,4,FALSE)</f>
        <v>1020.06</v>
      </c>
      <c r="P210" s="4">
        <f>VLOOKUP(A210,'Breakfast and Lunch'!A:E,5,FALSE)</f>
        <v>2663.55</v>
      </c>
      <c r="Q210" s="4">
        <f>VLOOKUP(A210,'Integration Change'!A:D,4,FALSE)</f>
        <v>1573.4505600000266</v>
      </c>
      <c r="R210" s="4">
        <f>VLOOKUP(A210,'LTFM Change'!A:C,3,FALSE)</f>
        <v>6609.4068583506159</v>
      </c>
      <c r="S210" s="4">
        <f>VLOOKUP(A210,QComp!A:D,4,FALSE)</f>
        <v>0</v>
      </c>
      <c r="T210" s="4">
        <f t="shared" si="33"/>
        <v>189981.94520000368</v>
      </c>
      <c r="U210" s="4">
        <f>VLOOKUP(A210,'2020 SPED'!A:AF,32,FALSE)</f>
        <v>192972.12213009037</v>
      </c>
      <c r="V210" s="4">
        <f t="shared" si="29"/>
        <v>1007596.0673300941</v>
      </c>
      <c r="W210" s="235">
        <f t="shared" si="34"/>
        <v>1.6433936839124273E-2</v>
      </c>
      <c r="Y210" s="4">
        <f>VLOOKUP(A210,'Pupil Info'!A:E,5,FALSE)</f>
        <v>3423</v>
      </c>
      <c r="Z210" s="4">
        <f>VLOOKUP(A210,'Starting Point 2021'!A:AB,28,FALSE)</f>
        <v>37420170.5</v>
      </c>
      <c r="AA210" s="4">
        <f>VLOOKUP(A210,'2% 2021'!A:AB,28,FALSE)</f>
        <v>38657065.5</v>
      </c>
      <c r="AB210" s="4">
        <f t="shared" si="35"/>
        <v>1236895</v>
      </c>
      <c r="AC210" s="4">
        <f>VLOOKUP(A210,'2% with VPK 2021'!A:AB,28,FALSE)</f>
        <v>38953585.5</v>
      </c>
      <c r="AD210" s="4">
        <f>VLOOKUP(A210,'Charter School Lease'!A:E,5,FALSE)</f>
        <v>0</v>
      </c>
      <c r="AE210" s="4">
        <f>VLOOKUP(A210,'Integration Change'!H:L,5,FALSE)</f>
        <v>3652.6963199999882</v>
      </c>
      <c r="AF210" s="4">
        <f>VLOOKUP(A210,'Other SPED'!A:D,4,FALSE)</f>
        <v>0</v>
      </c>
      <c r="AG210" s="4">
        <f>VLOOKUP(A210,QComp!I:R,10,FALSE)</f>
        <v>0</v>
      </c>
      <c r="AH210" s="4">
        <f>VLOOKUP(A210,'LTFM Change'!G:K,5,FALSE)</f>
        <v>2829.1983573007165</v>
      </c>
      <c r="AI210" s="4">
        <f>VLOOKUP(A210,'Breakfast and Lunch'!A:E,5,FALSE)</f>
        <v>2663.55</v>
      </c>
      <c r="AJ210" s="4">
        <f>VLOOKUP(A210,'Breakfast and Lunch'!A:D,4,FALSE)</f>
        <v>1020.06</v>
      </c>
      <c r="AK210" s="4">
        <f>VLOOKUP(A210,'Integration Change'!A:E,5,FALSE)</f>
        <v>1565.4412799999991</v>
      </c>
      <c r="AL210" s="4">
        <f>VLOOKUP(A210,'Safe School'!A:D,4,FALSE)</f>
        <v>-546.52244555440848</v>
      </c>
      <c r="AM210" s="4">
        <f>VLOOKUP(A210,'LTFM Change'!A:D,4,FALSE)</f>
        <v>7430.8016426991671</v>
      </c>
      <c r="AN210" s="4">
        <f>VLOOKUP(A210,QComp!A:E,5,FALSE)</f>
        <v>0</v>
      </c>
      <c r="AO210" s="4">
        <f t="shared" si="36"/>
        <v>315135.22515444458</v>
      </c>
      <c r="AP210" s="4">
        <f>VLOOKUP(A210,'2021 SPED'!A:AF,32,FALSE)</f>
        <v>492821.61370200664</v>
      </c>
      <c r="AQ210" s="5">
        <f t="shared" si="30"/>
        <v>2044851.8388564512</v>
      </c>
      <c r="AR210" s="235">
        <f t="shared" si="31"/>
        <v>3.3054232075185229E-2</v>
      </c>
    </row>
    <row r="211" spans="1:44" x14ac:dyDescent="0.25">
      <c r="A211">
        <v>659</v>
      </c>
      <c r="B211">
        <v>1</v>
      </c>
      <c r="C211" t="s">
        <v>190</v>
      </c>
      <c r="D211">
        <f>VLOOKUP(A211,Sheet10!A:C,3,FALSE)</f>
        <v>3</v>
      </c>
      <c r="E211" s="4">
        <f>VLOOKUP(A211,'Pupil Info'!A:D,4,FALSE)</f>
        <v>3988</v>
      </c>
      <c r="F211" s="4">
        <f>VLOOKUP(A211,'Starting Point 2020'!A:AB,28,FALSE)</f>
        <v>41748424.5</v>
      </c>
      <c r="G211" s="4">
        <f>VLOOKUP(A211,'2% 2020'!A:AB,28,FALSE)</f>
        <v>42336009.5</v>
      </c>
      <c r="H211" s="4">
        <f t="shared" si="32"/>
        <v>587585</v>
      </c>
      <c r="I211" s="4">
        <f>VLOOKUP(A211,'2% with VPK 2020'!A:AB,28,FALSE)</f>
        <v>42336009.5</v>
      </c>
      <c r="J211" s="4">
        <f>VLOOKUP(A211,'Charter School Lease'!A:D,4,FALSE)</f>
        <v>0</v>
      </c>
      <c r="K211" s="4">
        <f>VLOOKUP(A211,'Integration Change'!H:K,4,FALSE)</f>
        <v>0</v>
      </c>
      <c r="L211" s="4">
        <f>VLOOKUP(A211,'Other SPED'!A:D,4,FALSE)</f>
        <v>0</v>
      </c>
      <c r="M211" s="4">
        <f>VLOOKUP(A211,'LTFM Change'!G:J,4,FALSE)</f>
        <v>0</v>
      </c>
      <c r="N211" s="4">
        <f>VLOOKUP(A211,QComp!I:N,6,FALSE)</f>
        <v>0</v>
      </c>
      <c r="O211" s="4">
        <f>VLOOKUP(A211,'Breakfast and Lunch'!A:D,4,FALSE)</f>
        <v>0</v>
      </c>
      <c r="P211" s="4">
        <f>VLOOKUP(A211,'Breakfast and Lunch'!A:E,5,FALSE)</f>
        <v>0</v>
      </c>
      <c r="Q211" s="4">
        <f>VLOOKUP(A211,'Integration Change'!A:D,4,FALSE)</f>
        <v>0</v>
      </c>
      <c r="R211" s="4">
        <f>VLOOKUP(A211,'LTFM Change'!A:C,3,FALSE)</f>
        <v>0</v>
      </c>
      <c r="S211" s="4">
        <f>VLOOKUP(A211,QComp!A:D,4,FALSE)</f>
        <v>0</v>
      </c>
      <c r="T211" s="4">
        <f t="shared" si="33"/>
        <v>0</v>
      </c>
      <c r="U211" s="4">
        <f>VLOOKUP(A211,'2020 SPED'!A:AF,32,FALSE)</f>
        <v>124858.7143092975</v>
      </c>
      <c r="V211" s="4">
        <f t="shared" si="29"/>
        <v>712443.7143092975</v>
      </c>
      <c r="W211" s="235">
        <f t="shared" si="34"/>
        <v>1.4074423335424311E-2</v>
      </c>
      <c r="Y211" s="4">
        <f>VLOOKUP(A211,'Pupil Info'!A:E,5,FALSE)</f>
        <v>3873</v>
      </c>
      <c r="Z211" s="4">
        <f>VLOOKUP(A211,'Starting Point 2021'!A:AB,28,FALSE)</f>
        <v>40964071</v>
      </c>
      <c r="AA211" s="4">
        <f>VLOOKUP(A211,'2% 2021'!A:AB,28,FALSE)</f>
        <v>42123363</v>
      </c>
      <c r="AB211" s="4">
        <f t="shared" si="35"/>
        <v>1159292</v>
      </c>
      <c r="AC211" s="4">
        <f>VLOOKUP(A211,'2% with VPK 2021'!A:AB,28,FALSE)</f>
        <v>42123363</v>
      </c>
      <c r="AD211" s="4">
        <f>VLOOKUP(A211,'Charter School Lease'!A:E,5,FALSE)</f>
        <v>0</v>
      </c>
      <c r="AE211" s="4">
        <f>VLOOKUP(A211,'Integration Change'!H:L,5,FALSE)</f>
        <v>0</v>
      </c>
      <c r="AF211" s="4">
        <f>VLOOKUP(A211,'Other SPED'!A:D,4,FALSE)</f>
        <v>0</v>
      </c>
      <c r="AG211" s="4">
        <f>VLOOKUP(A211,QComp!I:R,10,FALSE)</f>
        <v>0</v>
      </c>
      <c r="AH211" s="4">
        <f>VLOOKUP(A211,'LTFM Change'!G:K,5,FALSE)</f>
        <v>0</v>
      </c>
      <c r="AI211" s="4">
        <f>VLOOKUP(A211,'Breakfast and Lunch'!A:E,5,FALSE)</f>
        <v>0</v>
      </c>
      <c r="AJ211" s="4">
        <f>VLOOKUP(A211,'Breakfast and Lunch'!A:D,4,FALSE)</f>
        <v>0</v>
      </c>
      <c r="AK211" s="4">
        <f>VLOOKUP(A211,'Integration Change'!A:E,5,FALSE)</f>
        <v>0</v>
      </c>
      <c r="AL211" s="4">
        <f>VLOOKUP(A211,'Safe School'!A:D,4,FALSE)</f>
        <v>415.69742960660369</v>
      </c>
      <c r="AM211" s="4">
        <f>VLOOKUP(A211,'LTFM Change'!A:D,4,FALSE)</f>
        <v>0</v>
      </c>
      <c r="AN211" s="4">
        <f>VLOOKUP(A211,QComp!A:E,5,FALSE)</f>
        <v>0</v>
      </c>
      <c r="AO211" s="4">
        <f t="shared" si="36"/>
        <v>415.69742960482836</v>
      </c>
      <c r="AP211" s="4">
        <f>VLOOKUP(A211,'2021 SPED'!A:AF,32,FALSE)</f>
        <v>594769.58944033738</v>
      </c>
      <c r="AQ211" s="5">
        <f t="shared" si="30"/>
        <v>1754477.2868699422</v>
      </c>
      <c r="AR211" s="235">
        <f t="shared" si="31"/>
        <v>2.830021459537066E-2</v>
      </c>
    </row>
    <row r="212" spans="1:44" x14ac:dyDescent="0.25">
      <c r="A212">
        <v>671</v>
      </c>
      <c r="B212">
        <v>1</v>
      </c>
      <c r="C212" t="s">
        <v>191</v>
      </c>
      <c r="D212">
        <f>VLOOKUP(A212,Sheet10!A:C,3,FALSE)</f>
        <v>6</v>
      </c>
      <c r="E212" s="4">
        <f>VLOOKUP(A212,'Pupil Info'!A:D,4,FALSE)</f>
        <v>367</v>
      </c>
      <c r="F212" s="4">
        <f>VLOOKUP(A212,'Starting Point 2020'!A:AB,28,FALSE)</f>
        <v>3694330</v>
      </c>
      <c r="G212" s="4">
        <f>VLOOKUP(A212,'2% 2020'!A:AB,28,FALSE)</f>
        <v>3749627</v>
      </c>
      <c r="H212" s="4">
        <f t="shared" si="32"/>
        <v>55297</v>
      </c>
      <c r="I212" s="4">
        <f>VLOOKUP(A212,'2% with VPK 2020'!A:AB,28,FALSE)</f>
        <v>3749627</v>
      </c>
      <c r="J212" s="4">
        <f>VLOOKUP(A212,'Charter School Lease'!A:D,4,FALSE)</f>
        <v>0</v>
      </c>
      <c r="K212" s="4">
        <f>VLOOKUP(A212,'Integration Change'!H:K,4,FALSE)</f>
        <v>0</v>
      </c>
      <c r="L212" s="4">
        <f>VLOOKUP(A212,'Other SPED'!A:D,4,FALSE)</f>
        <v>0</v>
      </c>
      <c r="M212" s="4">
        <f>VLOOKUP(A212,'LTFM Change'!G:J,4,FALSE)</f>
        <v>0</v>
      </c>
      <c r="N212" s="4">
        <f>VLOOKUP(A212,QComp!I:N,6,FALSE)</f>
        <v>0</v>
      </c>
      <c r="O212" s="4">
        <f>VLOOKUP(A212,'Breakfast and Lunch'!A:D,4,FALSE)</f>
        <v>0</v>
      </c>
      <c r="P212" s="4">
        <f>VLOOKUP(A212,'Breakfast and Lunch'!A:E,5,FALSE)</f>
        <v>0</v>
      </c>
      <c r="Q212" s="4">
        <f>VLOOKUP(A212,'Integration Change'!A:D,4,FALSE)</f>
        <v>0</v>
      </c>
      <c r="R212" s="4">
        <f>VLOOKUP(A212,'LTFM Change'!A:C,3,FALSE)</f>
        <v>0</v>
      </c>
      <c r="S212" s="4">
        <f>VLOOKUP(A212,QComp!A:D,4,FALSE)</f>
        <v>0</v>
      </c>
      <c r="T212" s="4">
        <f t="shared" si="33"/>
        <v>0</v>
      </c>
      <c r="U212" s="4">
        <f>VLOOKUP(A212,'2020 SPED'!A:AF,32,FALSE)</f>
        <v>27840.928238479479</v>
      </c>
      <c r="V212" s="4">
        <f t="shared" si="29"/>
        <v>83137.928238479479</v>
      </c>
      <c r="W212" s="235">
        <f t="shared" si="34"/>
        <v>1.4968072695184242E-2</v>
      </c>
      <c r="Y212" s="4">
        <f>VLOOKUP(A212,'Pupil Info'!A:E,5,FALSE)</f>
        <v>365</v>
      </c>
      <c r="Z212" s="4">
        <f>VLOOKUP(A212,'Starting Point 2021'!A:AB,28,FALSE)</f>
        <v>3706210.75</v>
      </c>
      <c r="AA212" s="4">
        <f>VLOOKUP(A212,'2% 2021'!A:AB,28,FALSE)</f>
        <v>3818259.75</v>
      </c>
      <c r="AB212" s="4">
        <f t="shared" si="35"/>
        <v>112049</v>
      </c>
      <c r="AC212" s="4">
        <f>VLOOKUP(A212,'2% with VPK 2021'!A:AB,28,FALSE)</f>
        <v>3818259.75</v>
      </c>
      <c r="AD212" s="4">
        <f>VLOOKUP(A212,'Charter School Lease'!A:E,5,FALSE)</f>
        <v>0</v>
      </c>
      <c r="AE212" s="4">
        <f>VLOOKUP(A212,'Integration Change'!H:L,5,FALSE)</f>
        <v>0</v>
      </c>
      <c r="AF212" s="4">
        <f>VLOOKUP(A212,'Other SPED'!A:D,4,FALSE)</f>
        <v>0</v>
      </c>
      <c r="AG212" s="4">
        <f>VLOOKUP(A212,QComp!I:R,10,FALSE)</f>
        <v>0</v>
      </c>
      <c r="AH212" s="4">
        <f>VLOOKUP(A212,'LTFM Change'!G:K,5,FALSE)</f>
        <v>0</v>
      </c>
      <c r="AI212" s="4">
        <f>VLOOKUP(A212,'Breakfast and Lunch'!A:E,5,FALSE)</f>
        <v>0</v>
      </c>
      <c r="AJ212" s="4">
        <f>VLOOKUP(A212,'Breakfast and Lunch'!A:D,4,FALSE)</f>
        <v>0</v>
      </c>
      <c r="AK212" s="4">
        <f>VLOOKUP(A212,'Integration Change'!A:E,5,FALSE)</f>
        <v>0</v>
      </c>
      <c r="AL212" s="4">
        <f>VLOOKUP(A212,'Safe School'!A:D,4,FALSE)</f>
        <v>59.192630395846209</v>
      </c>
      <c r="AM212" s="4">
        <f>VLOOKUP(A212,'LTFM Change'!A:D,4,FALSE)</f>
        <v>0</v>
      </c>
      <c r="AN212" s="4">
        <f>VLOOKUP(A212,QComp!A:E,5,FALSE)</f>
        <v>0</v>
      </c>
      <c r="AO212" s="4">
        <f t="shared" si="36"/>
        <v>59.192630395758897</v>
      </c>
      <c r="AP212" s="4">
        <f>VLOOKUP(A212,'2021 SPED'!A:AF,32,FALSE)</f>
        <v>93805.312034049479</v>
      </c>
      <c r="AQ212" s="5">
        <f t="shared" si="30"/>
        <v>205913.50466444524</v>
      </c>
      <c r="AR212" s="235">
        <f t="shared" si="31"/>
        <v>3.023276536554215E-2</v>
      </c>
    </row>
    <row r="213" spans="1:44" x14ac:dyDescent="0.25">
      <c r="A213">
        <v>676</v>
      </c>
      <c r="B213">
        <v>1</v>
      </c>
      <c r="C213" t="s">
        <v>192</v>
      </c>
      <c r="D213">
        <f>VLOOKUP(A213,Sheet10!A:C,3,FALSE)</f>
        <v>6</v>
      </c>
      <c r="E213" s="4">
        <f>VLOOKUP(A213,'Pupil Info'!A:D,4,FALSE)</f>
        <v>181</v>
      </c>
      <c r="F213" s="4">
        <f>VLOOKUP(A213,'Starting Point 2020'!A:AB,28,FALSE)</f>
        <v>2124502.25</v>
      </c>
      <c r="G213" s="4">
        <f>VLOOKUP(A213,'2% 2020'!A:AB,28,FALSE)</f>
        <v>2156552.25</v>
      </c>
      <c r="H213" s="4">
        <f t="shared" si="32"/>
        <v>32050</v>
      </c>
      <c r="I213" s="4">
        <f>VLOOKUP(A213,'2% with VPK 2020'!A:AB,28,FALSE)</f>
        <v>2156552.25</v>
      </c>
      <c r="J213" s="4">
        <f>VLOOKUP(A213,'Charter School Lease'!A:D,4,FALSE)</f>
        <v>0</v>
      </c>
      <c r="K213" s="4">
        <f>VLOOKUP(A213,'Integration Change'!H:K,4,FALSE)</f>
        <v>0</v>
      </c>
      <c r="L213" s="4">
        <f>VLOOKUP(A213,'Other SPED'!A:D,4,FALSE)</f>
        <v>0</v>
      </c>
      <c r="M213" s="4">
        <f>VLOOKUP(A213,'LTFM Change'!G:J,4,FALSE)</f>
        <v>0</v>
      </c>
      <c r="N213" s="4">
        <f>VLOOKUP(A213,QComp!I:N,6,FALSE)</f>
        <v>0</v>
      </c>
      <c r="O213" s="4">
        <f>VLOOKUP(A213,'Breakfast and Lunch'!A:D,4,FALSE)</f>
        <v>0</v>
      </c>
      <c r="P213" s="4">
        <f>VLOOKUP(A213,'Breakfast and Lunch'!A:E,5,FALSE)</f>
        <v>0</v>
      </c>
      <c r="Q213" s="4">
        <f>VLOOKUP(A213,'Integration Change'!A:D,4,FALSE)</f>
        <v>0</v>
      </c>
      <c r="R213" s="4">
        <f>VLOOKUP(A213,'LTFM Change'!A:C,3,FALSE)</f>
        <v>0</v>
      </c>
      <c r="S213" s="4">
        <f>VLOOKUP(A213,QComp!A:D,4,FALSE)</f>
        <v>0</v>
      </c>
      <c r="T213" s="4">
        <f t="shared" si="33"/>
        <v>0</v>
      </c>
      <c r="U213" s="4">
        <f>VLOOKUP(A213,'2020 SPED'!A:AF,32,FALSE)</f>
        <v>7149.3676007050963</v>
      </c>
      <c r="V213" s="4">
        <f t="shared" si="29"/>
        <v>39199.367600705096</v>
      </c>
      <c r="W213" s="235">
        <f t="shared" si="34"/>
        <v>1.5085886588258497E-2</v>
      </c>
      <c r="Y213" s="4">
        <f>VLOOKUP(A213,'Pupil Info'!A:E,5,FALSE)</f>
        <v>180</v>
      </c>
      <c r="Z213" s="4">
        <f>VLOOKUP(A213,'Starting Point 2021'!A:AB,28,FALSE)</f>
        <v>2019624.5</v>
      </c>
      <c r="AA213" s="4">
        <f>VLOOKUP(A213,'2% 2021'!A:AB,28,FALSE)</f>
        <v>2080009.5</v>
      </c>
      <c r="AB213" s="4">
        <f t="shared" si="35"/>
        <v>60385</v>
      </c>
      <c r="AC213" s="4">
        <f>VLOOKUP(A213,'2% with VPK 2021'!A:AB,28,FALSE)</f>
        <v>2080009.5</v>
      </c>
      <c r="AD213" s="4">
        <f>VLOOKUP(A213,'Charter School Lease'!A:E,5,FALSE)</f>
        <v>0</v>
      </c>
      <c r="AE213" s="4">
        <f>VLOOKUP(A213,'Integration Change'!H:L,5,FALSE)</f>
        <v>0</v>
      </c>
      <c r="AF213" s="4">
        <f>VLOOKUP(A213,'Other SPED'!A:D,4,FALSE)</f>
        <v>0</v>
      </c>
      <c r="AG213" s="4">
        <f>VLOOKUP(A213,QComp!I:R,10,FALSE)</f>
        <v>0</v>
      </c>
      <c r="AH213" s="4">
        <f>VLOOKUP(A213,'LTFM Change'!G:K,5,FALSE)</f>
        <v>0</v>
      </c>
      <c r="AI213" s="4">
        <f>VLOOKUP(A213,'Breakfast and Lunch'!A:E,5,FALSE)</f>
        <v>0</v>
      </c>
      <c r="AJ213" s="4">
        <f>VLOOKUP(A213,'Breakfast and Lunch'!A:D,4,FALSE)</f>
        <v>0</v>
      </c>
      <c r="AK213" s="4">
        <f>VLOOKUP(A213,'Integration Change'!A:E,5,FALSE)</f>
        <v>0</v>
      </c>
      <c r="AL213" s="4">
        <f>VLOOKUP(A213,'Safe School'!A:D,4,FALSE)</f>
        <v>21.264453478129326</v>
      </c>
      <c r="AM213" s="4">
        <f>VLOOKUP(A213,'LTFM Change'!A:D,4,FALSE)</f>
        <v>0</v>
      </c>
      <c r="AN213" s="4">
        <f>VLOOKUP(A213,QComp!A:E,5,FALSE)</f>
        <v>0</v>
      </c>
      <c r="AO213" s="4">
        <f t="shared" si="36"/>
        <v>21.26445347815752</v>
      </c>
      <c r="AP213" s="4">
        <f>VLOOKUP(A213,'2021 SPED'!A:AF,32,FALSE)</f>
        <v>26577.334054631239</v>
      </c>
      <c r="AQ213" s="5">
        <f t="shared" si="30"/>
        <v>86983.598508109397</v>
      </c>
      <c r="AR213" s="235">
        <f t="shared" si="31"/>
        <v>2.9899122336850242E-2</v>
      </c>
    </row>
    <row r="214" spans="1:44" x14ac:dyDescent="0.25">
      <c r="A214">
        <v>682</v>
      </c>
      <c r="B214">
        <v>1</v>
      </c>
      <c r="C214" t="s">
        <v>193</v>
      </c>
      <c r="D214">
        <f>VLOOKUP(A214,Sheet10!A:C,3,FALSE)</f>
        <v>5</v>
      </c>
      <c r="E214" s="4">
        <f>VLOOKUP(A214,'Pupil Info'!A:D,4,FALSE)</f>
        <v>1183</v>
      </c>
      <c r="F214" s="4">
        <f>VLOOKUP(A214,'Starting Point 2020'!A:AB,28,FALSE)</f>
        <v>10623307.25</v>
      </c>
      <c r="G214" s="4">
        <f>VLOOKUP(A214,'2% 2020'!A:AB,28,FALSE)</f>
        <v>10799952.25</v>
      </c>
      <c r="H214" s="4">
        <f t="shared" si="32"/>
        <v>176645</v>
      </c>
      <c r="I214" s="4">
        <f>VLOOKUP(A214,'2% with VPK 2020'!A:AB,28,FALSE)</f>
        <v>10799952.25</v>
      </c>
      <c r="J214" s="4">
        <f>VLOOKUP(A214,'Charter School Lease'!A:D,4,FALSE)</f>
        <v>0</v>
      </c>
      <c r="K214" s="4">
        <f>VLOOKUP(A214,'Integration Change'!H:K,4,FALSE)</f>
        <v>0</v>
      </c>
      <c r="L214" s="4">
        <f>VLOOKUP(A214,'Other SPED'!A:D,4,FALSE)</f>
        <v>0</v>
      </c>
      <c r="M214" s="4">
        <f>VLOOKUP(A214,'LTFM Change'!G:J,4,FALSE)</f>
        <v>0</v>
      </c>
      <c r="N214" s="4">
        <f>VLOOKUP(A214,QComp!I:N,6,FALSE)</f>
        <v>0</v>
      </c>
      <c r="O214" s="4">
        <f>VLOOKUP(A214,'Breakfast and Lunch'!A:D,4,FALSE)</f>
        <v>0</v>
      </c>
      <c r="P214" s="4">
        <f>VLOOKUP(A214,'Breakfast and Lunch'!A:E,5,FALSE)</f>
        <v>0</v>
      </c>
      <c r="Q214" s="4">
        <f>VLOOKUP(A214,'Integration Change'!A:D,4,FALSE)</f>
        <v>0</v>
      </c>
      <c r="R214" s="4">
        <f>VLOOKUP(A214,'LTFM Change'!A:C,3,FALSE)</f>
        <v>0</v>
      </c>
      <c r="S214" s="4">
        <f>VLOOKUP(A214,QComp!A:D,4,FALSE)</f>
        <v>0</v>
      </c>
      <c r="T214" s="4">
        <f t="shared" si="33"/>
        <v>0</v>
      </c>
      <c r="U214" s="4">
        <f>VLOOKUP(A214,'2020 SPED'!A:AF,32,FALSE)</f>
        <v>18398.037954041502</v>
      </c>
      <c r="V214" s="4">
        <f t="shared" si="29"/>
        <v>195043.0379540415</v>
      </c>
      <c r="W214" s="235">
        <f t="shared" si="34"/>
        <v>1.6628060908244934E-2</v>
      </c>
      <c r="Y214" s="4">
        <f>VLOOKUP(A214,'Pupil Info'!A:E,5,FALSE)</f>
        <v>1185</v>
      </c>
      <c r="Z214" s="4">
        <f>VLOOKUP(A214,'Starting Point 2021'!A:AB,28,FALSE)</f>
        <v>10668265.5</v>
      </c>
      <c r="AA214" s="4">
        <f>VLOOKUP(A214,'2% 2021'!A:AB,28,FALSE)</f>
        <v>11026742.5</v>
      </c>
      <c r="AB214" s="4">
        <f t="shared" si="35"/>
        <v>358477</v>
      </c>
      <c r="AC214" s="4">
        <f>VLOOKUP(A214,'2% with VPK 2021'!A:AB,28,FALSE)</f>
        <v>11026742.5</v>
      </c>
      <c r="AD214" s="4">
        <f>VLOOKUP(A214,'Charter School Lease'!A:E,5,FALSE)</f>
        <v>0</v>
      </c>
      <c r="AE214" s="4">
        <f>VLOOKUP(A214,'Integration Change'!H:L,5,FALSE)</f>
        <v>0</v>
      </c>
      <c r="AF214" s="4">
        <f>VLOOKUP(A214,'Other SPED'!A:D,4,FALSE)</f>
        <v>0</v>
      </c>
      <c r="AG214" s="4">
        <f>VLOOKUP(A214,QComp!I:R,10,FALSE)</f>
        <v>0</v>
      </c>
      <c r="AH214" s="4">
        <f>VLOOKUP(A214,'LTFM Change'!G:K,5,FALSE)</f>
        <v>0</v>
      </c>
      <c r="AI214" s="4">
        <f>VLOOKUP(A214,'Breakfast and Lunch'!A:E,5,FALSE)</f>
        <v>0</v>
      </c>
      <c r="AJ214" s="4">
        <f>VLOOKUP(A214,'Breakfast and Lunch'!A:D,4,FALSE)</f>
        <v>0</v>
      </c>
      <c r="AK214" s="4">
        <f>VLOOKUP(A214,'Integration Change'!A:E,5,FALSE)</f>
        <v>0</v>
      </c>
      <c r="AL214" s="4">
        <f>VLOOKUP(A214,'Safe School'!A:D,4,FALSE)</f>
        <v>70.411274452500948</v>
      </c>
      <c r="AM214" s="4">
        <f>VLOOKUP(A214,'LTFM Change'!A:D,4,FALSE)</f>
        <v>0</v>
      </c>
      <c r="AN214" s="4">
        <f>VLOOKUP(A214,QComp!A:E,5,FALSE)</f>
        <v>0</v>
      </c>
      <c r="AO214" s="4">
        <f t="shared" si="36"/>
        <v>70.411274451762438</v>
      </c>
      <c r="AP214" s="4">
        <f>VLOOKUP(A214,'2021 SPED'!A:AF,32,FALSE)</f>
        <v>45220.714086575899</v>
      </c>
      <c r="AQ214" s="5">
        <f t="shared" si="30"/>
        <v>403768.12536102766</v>
      </c>
      <c r="AR214" s="235">
        <f t="shared" si="31"/>
        <v>3.3602182097923976E-2</v>
      </c>
    </row>
    <row r="215" spans="1:44" x14ac:dyDescent="0.25">
      <c r="A215">
        <v>690</v>
      </c>
      <c r="B215">
        <v>1</v>
      </c>
      <c r="C215" t="s">
        <v>194</v>
      </c>
      <c r="D215">
        <f>VLOOKUP(A215,Sheet10!A:C,3,FALSE)</f>
        <v>5</v>
      </c>
      <c r="E215" s="4">
        <f>VLOOKUP(A215,'Pupil Info'!A:D,4,FALSE)</f>
        <v>993</v>
      </c>
      <c r="F215" s="4">
        <f>VLOOKUP(A215,'Starting Point 2020'!A:AB,28,FALSE)</f>
        <v>9113157.5</v>
      </c>
      <c r="G215" s="4">
        <f>VLOOKUP(A215,'2% 2020'!A:AB,28,FALSE)</f>
        <v>9271492.5</v>
      </c>
      <c r="H215" s="4">
        <f t="shared" si="32"/>
        <v>158335</v>
      </c>
      <c r="I215" s="4">
        <f>VLOOKUP(A215,'2% with VPK 2020'!A:AB,28,FALSE)</f>
        <v>9271492.5</v>
      </c>
      <c r="J215" s="4">
        <f>VLOOKUP(A215,'Charter School Lease'!A:D,4,FALSE)</f>
        <v>0</v>
      </c>
      <c r="K215" s="4">
        <f>VLOOKUP(A215,'Integration Change'!H:K,4,FALSE)</f>
        <v>0</v>
      </c>
      <c r="L215" s="4">
        <f>VLOOKUP(A215,'Other SPED'!A:D,4,FALSE)</f>
        <v>0</v>
      </c>
      <c r="M215" s="4">
        <f>VLOOKUP(A215,'LTFM Change'!G:J,4,FALSE)</f>
        <v>0</v>
      </c>
      <c r="N215" s="4">
        <f>VLOOKUP(A215,QComp!I:N,6,FALSE)</f>
        <v>0</v>
      </c>
      <c r="O215" s="4">
        <f>VLOOKUP(A215,'Breakfast and Lunch'!A:D,4,FALSE)</f>
        <v>0</v>
      </c>
      <c r="P215" s="4">
        <f>VLOOKUP(A215,'Breakfast and Lunch'!A:E,5,FALSE)</f>
        <v>0</v>
      </c>
      <c r="Q215" s="4">
        <f>VLOOKUP(A215,'Integration Change'!A:D,4,FALSE)</f>
        <v>0</v>
      </c>
      <c r="R215" s="4">
        <f>VLOOKUP(A215,'LTFM Change'!A:C,3,FALSE)</f>
        <v>0</v>
      </c>
      <c r="S215" s="4">
        <f>VLOOKUP(A215,QComp!A:D,4,FALSE)</f>
        <v>0</v>
      </c>
      <c r="T215" s="4">
        <f t="shared" si="33"/>
        <v>0</v>
      </c>
      <c r="U215" s="4">
        <f>VLOOKUP(A215,'2020 SPED'!A:AF,32,FALSE)</f>
        <v>24542.308049483923</v>
      </c>
      <c r="V215" s="4">
        <f t="shared" si="29"/>
        <v>182877.30804948392</v>
      </c>
      <c r="W215" s="235">
        <f t="shared" si="34"/>
        <v>1.7374329369376093E-2</v>
      </c>
      <c r="Y215" s="4">
        <f>VLOOKUP(A215,'Pupil Info'!A:E,5,FALSE)</f>
        <v>973</v>
      </c>
      <c r="Z215" s="4">
        <f>VLOOKUP(A215,'Starting Point 2021'!A:AB,28,FALSE)</f>
        <v>8940142.5</v>
      </c>
      <c r="AA215" s="4">
        <f>VLOOKUP(A215,'2% 2021'!A:AB,28,FALSE)</f>
        <v>9253951.5</v>
      </c>
      <c r="AB215" s="4">
        <f t="shared" si="35"/>
        <v>313809</v>
      </c>
      <c r="AC215" s="4">
        <f>VLOOKUP(A215,'2% with VPK 2021'!A:AB,28,FALSE)</f>
        <v>9253951.5</v>
      </c>
      <c r="AD215" s="4">
        <f>VLOOKUP(A215,'Charter School Lease'!A:E,5,FALSE)</f>
        <v>0</v>
      </c>
      <c r="AE215" s="4">
        <f>VLOOKUP(A215,'Integration Change'!H:L,5,FALSE)</f>
        <v>0</v>
      </c>
      <c r="AF215" s="4">
        <f>VLOOKUP(A215,'Other SPED'!A:D,4,FALSE)</f>
        <v>0</v>
      </c>
      <c r="AG215" s="4">
        <f>VLOOKUP(A215,QComp!I:R,10,FALSE)</f>
        <v>0</v>
      </c>
      <c r="AH215" s="4">
        <f>VLOOKUP(A215,'LTFM Change'!G:K,5,FALSE)</f>
        <v>0</v>
      </c>
      <c r="AI215" s="4">
        <f>VLOOKUP(A215,'Breakfast and Lunch'!A:E,5,FALSE)</f>
        <v>0</v>
      </c>
      <c r="AJ215" s="4">
        <f>VLOOKUP(A215,'Breakfast and Lunch'!A:D,4,FALSE)</f>
        <v>0</v>
      </c>
      <c r="AK215" s="4">
        <f>VLOOKUP(A215,'Integration Change'!A:E,5,FALSE)</f>
        <v>0</v>
      </c>
      <c r="AL215" s="4">
        <f>VLOOKUP(A215,'Safe School'!A:D,4,FALSE)</f>
        <v>73.09418418761561</v>
      </c>
      <c r="AM215" s="4">
        <f>VLOOKUP(A215,'LTFM Change'!A:D,4,FALSE)</f>
        <v>0</v>
      </c>
      <c r="AN215" s="4">
        <f>VLOOKUP(A215,QComp!A:E,5,FALSE)</f>
        <v>0</v>
      </c>
      <c r="AO215" s="4">
        <f t="shared" si="36"/>
        <v>73.094184188172221</v>
      </c>
      <c r="AP215" s="4">
        <f>VLOOKUP(A215,'2021 SPED'!A:AF,32,FALSE)</f>
        <v>57356.359147349838</v>
      </c>
      <c r="AQ215" s="5">
        <f t="shared" si="30"/>
        <v>371238.45333153801</v>
      </c>
      <c r="AR215" s="235">
        <f t="shared" si="31"/>
        <v>3.5101118354657096E-2</v>
      </c>
    </row>
    <row r="216" spans="1:44" x14ac:dyDescent="0.25">
      <c r="A216">
        <v>695</v>
      </c>
      <c r="B216">
        <v>1</v>
      </c>
      <c r="C216" t="s">
        <v>195</v>
      </c>
      <c r="D216">
        <f>VLOOKUP(A216,Sheet10!A:C,3,FALSE)</f>
        <v>6</v>
      </c>
      <c r="E216" s="4">
        <f>VLOOKUP(A216,'Pupil Info'!A:D,4,FALSE)</f>
        <v>715</v>
      </c>
      <c r="F216" s="4">
        <f>VLOOKUP(A216,'Starting Point 2020'!A:AB,28,FALSE)</f>
        <v>6689631.5</v>
      </c>
      <c r="G216" s="4">
        <f>VLOOKUP(A216,'2% 2020'!A:AB,28,FALSE)</f>
        <v>6800790.5</v>
      </c>
      <c r="H216" s="4">
        <f t="shared" si="32"/>
        <v>111159</v>
      </c>
      <c r="I216" s="4">
        <f>VLOOKUP(A216,'2% with VPK 2020'!A:AB,28,FALSE)</f>
        <v>6862885.75</v>
      </c>
      <c r="J216" s="4">
        <f>VLOOKUP(A216,'Charter School Lease'!A:D,4,FALSE)</f>
        <v>0</v>
      </c>
      <c r="K216" s="4">
        <f>VLOOKUP(A216,'Integration Change'!H:K,4,FALSE)</f>
        <v>0</v>
      </c>
      <c r="L216" s="4">
        <f>VLOOKUP(A216,'Other SPED'!A:D,4,FALSE)</f>
        <v>10712.74</v>
      </c>
      <c r="M216" s="4">
        <f>VLOOKUP(A216,'LTFM Change'!G:J,4,FALSE)</f>
        <v>2639.3497426785761</v>
      </c>
      <c r="N216" s="4">
        <f>VLOOKUP(A216,QComp!I:N,6,FALSE)</f>
        <v>0</v>
      </c>
      <c r="O216" s="4">
        <f>VLOOKUP(A216,'Breakfast and Lunch'!A:D,4,FALSE)</f>
        <v>408.02</v>
      </c>
      <c r="P216" s="4">
        <f>VLOOKUP(A216,'Breakfast and Lunch'!A:E,5,FALSE)</f>
        <v>1065.42</v>
      </c>
      <c r="Q216" s="4">
        <f>VLOOKUP(A216,'Integration Change'!A:D,4,FALSE)</f>
        <v>0</v>
      </c>
      <c r="R216" s="4">
        <f>VLOOKUP(A216,'LTFM Change'!A:C,3,FALSE)</f>
        <v>1464.6502573214239</v>
      </c>
      <c r="S216" s="4">
        <f>VLOOKUP(A216,QComp!A:D,4,FALSE)</f>
        <v>0</v>
      </c>
      <c r="T216" s="4">
        <f t="shared" si="33"/>
        <v>78385.429999999702</v>
      </c>
      <c r="U216" s="4">
        <f>VLOOKUP(A216,'2020 SPED'!A:AF,32,FALSE)</f>
        <v>32285.728006118676</v>
      </c>
      <c r="V216" s="4">
        <f t="shared" ref="V216:V279" si="37">H216+T216+U216</f>
        <v>221830.15800611838</v>
      </c>
      <c r="W216" s="235">
        <f t="shared" si="34"/>
        <v>1.6616610346922696E-2</v>
      </c>
      <c r="Y216" s="4">
        <f>VLOOKUP(A216,'Pupil Info'!A:E,5,FALSE)</f>
        <v>717</v>
      </c>
      <c r="Z216" s="4">
        <f>VLOOKUP(A216,'Starting Point 2021'!A:AB,28,FALSE)</f>
        <v>6664484.25</v>
      </c>
      <c r="AA216" s="4">
        <f>VLOOKUP(A216,'2% 2021'!A:AB,28,FALSE)</f>
        <v>6887710.25</v>
      </c>
      <c r="AB216" s="4">
        <f t="shared" si="35"/>
        <v>223226</v>
      </c>
      <c r="AC216" s="4">
        <f>VLOOKUP(A216,'2% with VPK 2021'!A:AB,28,FALSE)</f>
        <v>6972713</v>
      </c>
      <c r="AD216" s="4">
        <f>VLOOKUP(A216,'Charter School Lease'!A:E,5,FALSE)</f>
        <v>0</v>
      </c>
      <c r="AE216" s="4">
        <f>VLOOKUP(A216,'Integration Change'!H:L,5,FALSE)</f>
        <v>0</v>
      </c>
      <c r="AF216" s="4">
        <f>VLOOKUP(A216,'Other SPED'!A:D,4,FALSE)</f>
        <v>10712.74</v>
      </c>
      <c r="AG216" s="4">
        <f>VLOOKUP(A216,QComp!I:R,10,FALSE)</f>
        <v>0</v>
      </c>
      <c r="AH216" s="4">
        <f>VLOOKUP(A216,'LTFM Change'!G:K,5,FALSE)</f>
        <v>2655.2295919687313</v>
      </c>
      <c r="AI216" s="4">
        <f>VLOOKUP(A216,'Breakfast and Lunch'!A:E,5,FALSE)</f>
        <v>1065.42</v>
      </c>
      <c r="AJ216" s="4">
        <f>VLOOKUP(A216,'Breakfast and Lunch'!A:D,4,FALSE)</f>
        <v>408.02</v>
      </c>
      <c r="AK216" s="4">
        <f>VLOOKUP(A216,'Integration Change'!A:E,5,FALSE)</f>
        <v>0</v>
      </c>
      <c r="AL216" s="4">
        <f>VLOOKUP(A216,'Safe School'!A:D,4,FALSE)</f>
        <v>-347.86188104526809</v>
      </c>
      <c r="AM216" s="4">
        <f>VLOOKUP(A216,'LTFM Change'!A:D,4,FALSE)</f>
        <v>1448.7704080312105</v>
      </c>
      <c r="AN216" s="4">
        <f>VLOOKUP(A216,QComp!A:E,5,FALSE)</f>
        <v>0</v>
      </c>
      <c r="AO216" s="4">
        <f t="shared" si="36"/>
        <v>100945.06811895408</v>
      </c>
      <c r="AP216" s="4">
        <f>VLOOKUP(A216,'2021 SPED'!A:AF,32,FALSE)</f>
        <v>73454.295029498404</v>
      </c>
      <c r="AQ216" s="5">
        <f t="shared" ref="AQ216:AQ279" si="38">AB216+AO216+AP216</f>
        <v>397625.36314845248</v>
      </c>
      <c r="AR216" s="235">
        <f t="shared" ref="AR216:AR279" si="39">(AA216-Z216)/Z216</f>
        <v>3.3494864962731359E-2</v>
      </c>
    </row>
    <row r="217" spans="1:44" x14ac:dyDescent="0.25">
      <c r="A217">
        <v>696</v>
      </c>
      <c r="B217">
        <v>1</v>
      </c>
      <c r="C217" t="s">
        <v>196</v>
      </c>
      <c r="D217">
        <f>VLOOKUP(A217,Sheet10!A:C,3,FALSE)</f>
        <v>6</v>
      </c>
      <c r="E217" s="4">
        <f>VLOOKUP(A217,'Pupil Info'!A:D,4,FALSE)</f>
        <v>528</v>
      </c>
      <c r="F217" s="4">
        <f>VLOOKUP(A217,'Starting Point 2020'!A:AB,28,FALSE)</f>
        <v>5165768.75</v>
      </c>
      <c r="G217" s="4">
        <f>VLOOKUP(A217,'2% 2020'!A:AB,28,FALSE)</f>
        <v>5250897.75</v>
      </c>
      <c r="H217" s="4">
        <f t="shared" ref="H217:H280" si="40">G217-F217</f>
        <v>85129</v>
      </c>
      <c r="I217" s="4">
        <f>VLOOKUP(A217,'2% with VPK 2020'!A:AB,28,FALSE)</f>
        <v>5250897.75</v>
      </c>
      <c r="J217" s="4">
        <f>VLOOKUP(A217,'Charter School Lease'!A:D,4,FALSE)</f>
        <v>0</v>
      </c>
      <c r="K217" s="4">
        <f>VLOOKUP(A217,'Integration Change'!H:K,4,FALSE)</f>
        <v>0</v>
      </c>
      <c r="L217" s="4">
        <f>VLOOKUP(A217,'Other SPED'!A:D,4,FALSE)</f>
        <v>0</v>
      </c>
      <c r="M217" s="4">
        <f>VLOOKUP(A217,'LTFM Change'!G:J,4,FALSE)</f>
        <v>0</v>
      </c>
      <c r="N217" s="4">
        <f>VLOOKUP(A217,QComp!I:N,6,FALSE)</f>
        <v>-458.48446020000847</v>
      </c>
      <c r="O217" s="4">
        <f>VLOOKUP(A217,'Breakfast and Lunch'!A:D,4,FALSE)</f>
        <v>0</v>
      </c>
      <c r="P217" s="4">
        <f>VLOOKUP(A217,'Breakfast and Lunch'!A:E,5,FALSE)</f>
        <v>0</v>
      </c>
      <c r="Q217" s="4">
        <f>VLOOKUP(A217,'Integration Change'!A:D,4,FALSE)</f>
        <v>0</v>
      </c>
      <c r="R217" s="4">
        <f>VLOOKUP(A217,'LTFM Change'!A:C,3,FALSE)</f>
        <v>0</v>
      </c>
      <c r="S217" s="4">
        <f>VLOOKUP(A217,QComp!A:D,4,FALSE)</f>
        <v>458.48446020000847</v>
      </c>
      <c r="T217" s="4">
        <f t="shared" ref="T217:T280" si="41">SUM(I217:S217)-G217</f>
        <v>0</v>
      </c>
      <c r="U217" s="4">
        <f>VLOOKUP(A217,'2020 SPED'!A:AF,32,FALSE)</f>
        <v>9910.8293427904136</v>
      </c>
      <c r="V217" s="4">
        <f t="shared" si="37"/>
        <v>95039.829342790414</v>
      </c>
      <c r="W217" s="235">
        <f t="shared" ref="W217:W280" si="42">(G217-F217)/F217</f>
        <v>1.647944461315656E-2</v>
      </c>
      <c r="Y217" s="4">
        <f>VLOOKUP(A217,'Pupil Info'!A:E,5,FALSE)</f>
        <v>513</v>
      </c>
      <c r="Z217" s="4">
        <f>VLOOKUP(A217,'Starting Point 2021'!A:AB,28,FALSE)</f>
        <v>5077643.5</v>
      </c>
      <c r="AA217" s="4">
        <f>VLOOKUP(A217,'2% 2021'!A:AB,28,FALSE)</f>
        <v>5246882.5</v>
      </c>
      <c r="AB217" s="4">
        <f t="shared" ref="AB217:AB280" si="43">AA217-Z217</f>
        <v>169239</v>
      </c>
      <c r="AC217" s="4">
        <f>VLOOKUP(A217,'2% with VPK 2021'!A:AB,28,FALSE)</f>
        <v>5246882.5</v>
      </c>
      <c r="AD217" s="4">
        <f>VLOOKUP(A217,'Charter School Lease'!A:E,5,FALSE)</f>
        <v>0</v>
      </c>
      <c r="AE217" s="4">
        <f>VLOOKUP(A217,'Integration Change'!H:L,5,FALSE)</f>
        <v>0</v>
      </c>
      <c r="AF217" s="4">
        <f>VLOOKUP(A217,'Other SPED'!A:D,4,FALSE)</f>
        <v>0</v>
      </c>
      <c r="AG217" s="4">
        <f>VLOOKUP(A217,QComp!I:R,10,FALSE)</f>
        <v>-458.97282796927902</v>
      </c>
      <c r="AH217" s="4">
        <f>VLOOKUP(A217,'LTFM Change'!G:K,5,FALSE)</f>
        <v>0</v>
      </c>
      <c r="AI217" s="4">
        <f>VLOOKUP(A217,'Breakfast and Lunch'!A:E,5,FALSE)</f>
        <v>0</v>
      </c>
      <c r="AJ217" s="4">
        <f>VLOOKUP(A217,'Breakfast and Lunch'!A:D,4,FALSE)</f>
        <v>0</v>
      </c>
      <c r="AK217" s="4">
        <f>VLOOKUP(A217,'Integration Change'!A:E,5,FALSE)</f>
        <v>0</v>
      </c>
      <c r="AL217" s="4">
        <f>VLOOKUP(A217,'Safe School'!A:D,4,FALSE)</f>
        <v>0</v>
      </c>
      <c r="AM217" s="4">
        <f>VLOOKUP(A217,'LTFM Change'!A:D,4,FALSE)</f>
        <v>0</v>
      </c>
      <c r="AN217" s="4">
        <f>VLOOKUP(A217,QComp!A:E,5,FALSE)</f>
        <v>458.97282796927902</v>
      </c>
      <c r="AO217" s="4">
        <f t="shared" ref="AO217:AO280" si="44">SUM(AC217:AN217)-AA217</f>
        <v>0</v>
      </c>
      <c r="AP217" s="4">
        <f>VLOOKUP(A217,'2021 SPED'!A:AF,32,FALSE)</f>
        <v>31112.049004392815</v>
      </c>
      <c r="AQ217" s="5">
        <f t="shared" si="38"/>
        <v>200351.04900439281</v>
      </c>
      <c r="AR217" s="235">
        <f t="shared" si="39"/>
        <v>3.3330224936035782E-2</v>
      </c>
    </row>
    <row r="218" spans="1:44" x14ac:dyDescent="0.25">
      <c r="A218">
        <v>698</v>
      </c>
      <c r="B218">
        <v>1</v>
      </c>
      <c r="C218" t="s">
        <v>197</v>
      </c>
      <c r="D218">
        <f>VLOOKUP(A218,Sheet10!A:C,3,FALSE)</f>
        <v>6</v>
      </c>
      <c r="E218" s="4">
        <f>VLOOKUP(A218,'Pupil Info'!A:D,4,FALSE)</f>
        <v>210</v>
      </c>
      <c r="F218" s="4">
        <f>VLOOKUP(A218,'Starting Point 2020'!A:AB,28,FALSE)</f>
        <v>2522668.75</v>
      </c>
      <c r="G218" s="4">
        <f>VLOOKUP(A218,'2% 2020'!A:AB,28,FALSE)</f>
        <v>2566893.75</v>
      </c>
      <c r="H218" s="4">
        <f t="shared" si="40"/>
        <v>44225</v>
      </c>
      <c r="I218" s="4">
        <f>VLOOKUP(A218,'2% with VPK 2020'!A:AB,28,FALSE)</f>
        <v>2566893.75</v>
      </c>
      <c r="J218" s="4">
        <f>VLOOKUP(A218,'Charter School Lease'!A:D,4,FALSE)</f>
        <v>0</v>
      </c>
      <c r="K218" s="4">
        <f>VLOOKUP(A218,'Integration Change'!H:K,4,FALSE)</f>
        <v>0</v>
      </c>
      <c r="L218" s="4">
        <f>VLOOKUP(A218,'Other SPED'!A:D,4,FALSE)</f>
        <v>0</v>
      </c>
      <c r="M218" s="4">
        <f>VLOOKUP(A218,'LTFM Change'!G:J,4,FALSE)</f>
        <v>0</v>
      </c>
      <c r="N218" s="4">
        <f>VLOOKUP(A218,QComp!I:N,6,FALSE)</f>
        <v>0</v>
      </c>
      <c r="O218" s="4">
        <f>VLOOKUP(A218,'Breakfast and Lunch'!A:D,4,FALSE)</f>
        <v>0</v>
      </c>
      <c r="P218" s="4">
        <f>VLOOKUP(A218,'Breakfast and Lunch'!A:E,5,FALSE)</f>
        <v>0</v>
      </c>
      <c r="Q218" s="4">
        <f>VLOOKUP(A218,'Integration Change'!A:D,4,FALSE)</f>
        <v>0</v>
      </c>
      <c r="R218" s="4">
        <f>VLOOKUP(A218,'LTFM Change'!A:C,3,FALSE)</f>
        <v>0</v>
      </c>
      <c r="S218" s="4">
        <f>VLOOKUP(A218,QComp!A:D,4,FALSE)</f>
        <v>0</v>
      </c>
      <c r="T218" s="4">
        <f t="shared" si="41"/>
        <v>0</v>
      </c>
      <c r="U218" s="4">
        <f>VLOOKUP(A218,'2020 SPED'!A:AF,32,FALSE)</f>
        <v>3626.7720899094129</v>
      </c>
      <c r="V218" s="4">
        <f t="shared" si="37"/>
        <v>47851.772089909413</v>
      </c>
      <c r="W218" s="235">
        <f t="shared" si="42"/>
        <v>1.7531037319108978E-2</v>
      </c>
      <c r="Y218" s="4">
        <f>VLOOKUP(A218,'Pupil Info'!A:E,5,FALSE)</f>
        <v>197</v>
      </c>
      <c r="Z218" s="4">
        <f>VLOOKUP(A218,'Starting Point 2021'!A:AB,28,FALSE)</f>
        <v>2490538.25</v>
      </c>
      <c r="AA218" s="4">
        <f>VLOOKUP(A218,'2% 2021'!A:AB,28,FALSE)</f>
        <v>2578843.25</v>
      </c>
      <c r="AB218" s="4">
        <f t="shared" si="43"/>
        <v>88305</v>
      </c>
      <c r="AC218" s="4">
        <f>VLOOKUP(A218,'2% with VPK 2021'!A:AB,28,FALSE)</f>
        <v>2578843.25</v>
      </c>
      <c r="AD218" s="4">
        <f>VLOOKUP(A218,'Charter School Lease'!A:E,5,FALSE)</f>
        <v>0</v>
      </c>
      <c r="AE218" s="4">
        <f>VLOOKUP(A218,'Integration Change'!H:L,5,FALSE)</f>
        <v>0</v>
      </c>
      <c r="AF218" s="4">
        <f>VLOOKUP(A218,'Other SPED'!A:D,4,FALSE)</f>
        <v>0</v>
      </c>
      <c r="AG218" s="4">
        <f>VLOOKUP(A218,QComp!I:R,10,FALSE)</f>
        <v>0</v>
      </c>
      <c r="AH218" s="4">
        <f>VLOOKUP(A218,'LTFM Change'!G:K,5,FALSE)</f>
        <v>0</v>
      </c>
      <c r="AI218" s="4">
        <f>VLOOKUP(A218,'Breakfast and Lunch'!A:E,5,FALSE)</f>
        <v>0</v>
      </c>
      <c r="AJ218" s="4">
        <f>VLOOKUP(A218,'Breakfast and Lunch'!A:D,4,FALSE)</f>
        <v>0</v>
      </c>
      <c r="AK218" s="4">
        <f>VLOOKUP(A218,'Integration Change'!A:E,5,FALSE)</f>
        <v>0</v>
      </c>
      <c r="AL218" s="4">
        <f>VLOOKUP(A218,'Safe School'!A:D,4,FALSE)</f>
        <v>0</v>
      </c>
      <c r="AM218" s="4">
        <f>VLOOKUP(A218,'LTFM Change'!A:D,4,FALSE)</f>
        <v>0</v>
      </c>
      <c r="AN218" s="4">
        <f>VLOOKUP(A218,QComp!A:E,5,FALSE)</f>
        <v>0</v>
      </c>
      <c r="AO218" s="4">
        <f t="shared" si="44"/>
        <v>0</v>
      </c>
      <c r="AP218" s="4">
        <f>VLOOKUP(A218,'2021 SPED'!A:AF,32,FALSE)</f>
        <v>8640.0126888580271</v>
      </c>
      <c r="AQ218" s="5">
        <f t="shared" si="38"/>
        <v>96945.012688858027</v>
      </c>
      <c r="AR218" s="235">
        <f t="shared" si="39"/>
        <v>3.545619104625275E-2</v>
      </c>
    </row>
    <row r="219" spans="1:44" x14ac:dyDescent="0.25">
      <c r="A219">
        <v>700</v>
      </c>
      <c r="B219">
        <v>1</v>
      </c>
      <c r="C219" t="s">
        <v>198</v>
      </c>
      <c r="D219">
        <f>VLOOKUP(A219,Sheet10!A:C,3,FALSE)</f>
        <v>4</v>
      </c>
      <c r="E219" s="4">
        <f>VLOOKUP(A219,'Pupil Info'!A:D,4,FALSE)</f>
        <v>2070</v>
      </c>
      <c r="F219" s="4">
        <f>VLOOKUP(A219,'Starting Point 2020'!A:AB,28,FALSE)</f>
        <v>17327865.25</v>
      </c>
      <c r="G219" s="4">
        <f>VLOOKUP(A219,'2% 2020'!A:AB,28,FALSE)</f>
        <v>17622326.25</v>
      </c>
      <c r="H219" s="4">
        <f t="shared" si="40"/>
        <v>294461</v>
      </c>
      <c r="I219" s="4">
        <f>VLOOKUP(A219,'2% with VPK 2020'!A:AB,28,FALSE)</f>
        <v>17622326.25</v>
      </c>
      <c r="J219" s="4">
        <f>VLOOKUP(A219,'Charter School Lease'!A:D,4,FALSE)</f>
        <v>0</v>
      </c>
      <c r="K219" s="4">
        <f>VLOOKUP(A219,'Integration Change'!H:K,4,FALSE)</f>
        <v>0</v>
      </c>
      <c r="L219" s="4">
        <f>VLOOKUP(A219,'Other SPED'!A:D,4,FALSE)</f>
        <v>0</v>
      </c>
      <c r="M219" s="4">
        <f>VLOOKUP(A219,'LTFM Change'!G:J,4,FALSE)</f>
        <v>0</v>
      </c>
      <c r="N219" s="4">
        <f>VLOOKUP(A219,QComp!I:N,6,FALSE)</f>
        <v>0</v>
      </c>
      <c r="O219" s="4">
        <f>VLOOKUP(A219,'Breakfast and Lunch'!A:D,4,FALSE)</f>
        <v>0</v>
      </c>
      <c r="P219" s="4">
        <f>VLOOKUP(A219,'Breakfast and Lunch'!A:E,5,FALSE)</f>
        <v>0</v>
      </c>
      <c r="Q219" s="4">
        <f>VLOOKUP(A219,'Integration Change'!A:D,4,FALSE)</f>
        <v>0</v>
      </c>
      <c r="R219" s="4">
        <f>VLOOKUP(A219,'LTFM Change'!A:C,3,FALSE)</f>
        <v>0</v>
      </c>
      <c r="S219" s="4">
        <f>VLOOKUP(A219,QComp!A:D,4,FALSE)</f>
        <v>0</v>
      </c>
      <c r="T219" s="4">
        <f t="shared" si="41"/>
        <v>0</v>
      </c>
      <c r="U219" s="4">
        <f>VLOOKUP(A219,'2020 SPED'!A:AF,32,FALSE)</f>
        <v>31210.102477356791</v>
      </c>
      <c r="V219" s="4">
        <f t="shared" si="37"/>
        <v>325671.10247735679</v>
      </c>
      <c r="W219" s="235">
        <f t="shared" si="42"/>
        <v>1.6993495491315642E-2</v>
      </c>
      <c r="Y219" s="4">
        <f>VLOOKUP(A219,'Pupil Info'!A:E,5,FALSE)</f>
        <v>2056</v>
      </c>
      <c r="Z219" s="4">
        <f>VLOOKUP(A219,'Starting Point 2021'!A:AB,28,FALSE)</f>
        <v>17216108</v>
      </c>
      <c r="AA219" s="4">
        <f>VLOOKUP(A219,'2% 2021'!A:AB,28,FALSE)</f>
        <v>17807417</v>
      </c>
      <c r="AB219" s="4">
        <f t="shared" si="43"/>
        <v>591309</v>
      </c>
      <c r="AC219" s="4">
        <f>VLOOKUP(A219,'2% with VPK 2021'!A:AB,28,FALSE)</f>
        <v>17807417</v>
      </c>
      <c r="AD219" s="4">
        <f>VLOOKUP(A219,'Charter School Lease'!A:E,5,FALSE)</f>
        <v>0</v>
      </c>
      <c r="AE219" s="4">
        <f>VLOOKUP(A219,'Integration Change'!H:L,5,FALSE)</f>
        <v>0</v>
      </c>
      <c r="AF219" s="4">
        <f>VLOOKUP(A219,'Other SPED'!A:D,4,FALSE)</f>
        <v>0</v>
      </c>
      <c r="AG219" s="4">
        <f>VLOOKUP(A219,QComp!I:R,10,FALSE)</f>
        <v>0</v>
      </c>
      <c r="AH219" s="4">
        <f>VLOOKUP(A219,'LTFM Change'!G:K,5,FALSE)</f>
        <v>0</v>
      </c>
      <c r="AI219" s="4">
        <f>VLOOKUP(A219,'Breakfast and Lunch'!A:E,5,FALSE)</f>
        <v>0</v>
      </c>
      <c r="AJ219" s="4">
        <f>VLOOKUP(A219,'Breakfast and Lunch'!A:D,4,FALSE)</f>
        <v>0</v>
      </c>
      <c r="AK219" s="4">
        <f>VLOOKUP(A219,'Integration Change'!A:E,5,FALSE)</f>
        <v>0</v>
      </c>
      <c r="AL219" s="4">
        <f>VLOOKUP(A219,'Safe School'!A:D,4,FALSE)</f>
        <v>267.72282869477931</v>
      </c>
      <c r="AM219" s="4">
        <f>VLOOKUP(A219,'LTFM Change'!A:D,4,FALSE)</f>
        <v>0</v>
      </c>
      <c r="AN219" s="4">
        <f>VLOOKUP(A219,QComp!A:E,5,FALSE)</f>
        <v>0</v>
      </c>
      <c r="AO219" s="4">
        <f t="shared" si="44"/>
        <v>267.72282869368792</v>
      </c>
      <c r="AP219" s="4">
        <f>VLOOKUP(A219,'2021 SPED'!A:AF,32,FALSE)</f>
        <v>82766.616760828532</v>
      </c>
      <c r="AQ219" s="5">
        <f t="shared" si="38"/>
        <v>674343.33958952222</v>
      </c>
      <c r="AR219" s="235">
        <f t="shared" si="39"/>
        <v>3.4346264556425879E-2</v>
      </c>
    </row>
    <row r="220" spans="1:44" x14ac:dyDescent="0.25">
      <c r="A220">
        <v>701</v>
      </c>
      <c r="B220">
        <v>1</v>
      </c>
      <c r="C220" t="s">
        <v>199</v>
      </c>
      <c r="D220">
        <f>VLOOKUP(A220,Sheet10!A:C,3,FALSE)</f>
        <v>4</v>
      </c>
      <c r="E220" s="4">
        <f>VLOOKUP(A220,'Pupil Info'!A:D,4,FALSE)</f>
        <v>2367</v>
      </c>
      <c r="F220" s="4">
        <f>VLOOKUP(A220,'Starting Point 2020'!A:AB,28,FALSE)</f>
        <v>21109348.75</v>
      </c>
      <c r="G220" s="4">
        <f>VLOOKUP(A220,'2% 2020'!A:AB,28,FALSE)</f>
        <v>21474230.75</v>
      </c>
      <c r="H220" s="4">
        <f t="shared" si="40"/>
        <v>364882</v>
      </c>
      <c r="I220" s="4">
        <f>VLOOKUP(A220,'2% with VPK 2020'!A:AB,28,FALSE)</f>
        <v>21474230.75</v>
      </c>
      <c r="J220" s="4">
        <f>VLOOKUP(A220,'Charter School Lease'!A:D,4,FALSE)</f>
        <v>0</v>
      </c>
      <c r="K220" s="4">
        <f>VLOOKUP(A220,'Integration Change'!H:K,4,FALSE)</f>
        <v>0</v>
      </c>
      <c r="L220" s="4">
        <f>VLOOKUP(A220,'Other SPED'!A:D,4,FALSE)</f>
        <v>0</v>
      </c>
      <c r="M220" s="4">
        <f>VLOOKUP(A220,'LTFM Change'!G:J,4,FALSE)</f>
        <v>0</v>
      </c>
      <c r="N220" s="4">
        <f>VLOOKUP(A220,QComp!I:N,6,FALSE)</f>
        <v>0</v>
      </c>
      <c r="O220" s="4">
        <f>VLOOKUP(A220,'Breakfast and Lunch'!A:D,4,FALSE)</f>
        <v>0</v>
      </c>
      <c r="P220" s="4">
        <f>VLOOKUP(A220,'Breakfast and Lunch'!A:E,5,FALSE)</f>
        <v>0</v>
      </c>
      <c r="Q220" s="4">
        <f>VLOOKUP(A220,'Integration Change'!A:D,4,FALSE)</f>
        <v>0</v>
      </c>
      <c r="R220" s="4">
        <f>VLOOKUP(A220,'LTFM Change'!A:C,3,FALSE)</f>
        <v>0</v>
      </c>
      <c r="S220" s="4">
        <f>VLOOKUP(A220,QComp!A:D,4,FALSE)</f>
        <v>0</v>
      </c>
      <c r="T220" s="4">
        <f t="shared" si="41"/>
        <v>0</v>
      </c>
      <c r="U220" s="4">
        <f>VLOOKUP(A220,'2020 SPED'!A:AF,32,FALSE)</f>
        <v>52501.238416342065</v>
      </c>
      <c r="V220" s="4">
        <f t="shared" si="37"/>
        <v>417383.23841634206</v>
      </c>
      <c r="W220" s="235">
        <f t="shared" si="42"/>
        <v>1.7285327194189258E-2</v>
      </c>
      <c r="Y220" s="4">
        <f>VLOOKUP(A220,'Pupil Info'!A:E,5,FALSE)</f>
        <v>2367</v>
      </c>
      <c r="Z220" s="4">
        <f>VLOOKUP(A220,'Starting Point 2021'!A:AB,28,FALSE)</f>
        <v>21135628</v>
      </c>
      <c r="AA220" s="4">
        <f>VLOOKUP(A220,'2% 2021'!A:AB,28,FALSE)</f>
        <v>21874080</v>
      </c>
      <c r="AB220" s="4">
        <f t="shared" si="43"/>
        <v>738452</v>
      </c>
      <c r="AC220" s="4">
        <f>VLOOKUP(A220,'2% with VPK 2021'!A:AB,28,FALSE)</f>
        <v>21874080</v>
      </c>
      <c r="AD220" s="4">
        <f>VLOOKUP(A220,'Charter School Lease'!A:E,5,FALSE)</f>
        <v>0</v>
      </c>
      <c r="AE220" s="4">
        <f>VLOOKUP(A220,'Integration Change'!H:L,5,FALSE)</f>
        <v>0</v>
      </c>
      <c r="AF220" s="4">
        <f>VLOOKUP(A220,'Other SPED'!A:D,4,FALSE)</f>
        <v>0</v>
      </c>
      <c r="AG220" s="4">
        <f>VLOOKUP(A220,QComp!I:R,10,FALSE)</f>
        <v>0</v>
      </c>
      <c r="AH220" s="4">
        <f>VLOOKUP(A220,'LTFM Change'!G:K,5,FALSE)</f>
        <v>0</v>
      </c>
      <c r="AI220" s="4">
        <f>VLOOKUP(A220,'Breakfast and Lunch'!A:E,5,FALSE)</f>
        <v>0</v>
      </c>
      <c r="AJ220" s="4">
        <f>VLOOKUP(A220,'Breakfast and Lunch'!A:D,4,FALSE)</f>
        <v>0</v>
      </c>
      <c r="AK220" s="4">
        <f>VLOOKUP(A220,'Integration Change'!A:E,5,FALSE)</f>
        <v>0</v>
      </c>
      <c r="AL220" s="4">
        <f>VLOOKUP(A220,'Safe School'!A:D,4,FALSE)</f>
        <v>161.52440865323297</v>
      </c>
      <c r="AM220" s="4">
        <f>VLOOKUP(A220,'LTFM Change'!A:D,4,FALSE)</f>
        <v>0</v>
      </c>
      <c r="AN220" s="4">
        <f>VLOOKUP(A220,QComp!A:E,5,FALSE)</f>
        <v>0</v>
      </c>
      <c r="AO220" s="4">
        <f t="shared" si="44"/>
        <v>161.52440865337849</v>
      </c>
      <c r="AP220" s="4">
        <f>VLOOKUP(A220,'2021 SPED'!A:AF,32,FALSE)</f>
        <v>137071.19364711409</v>
      </c>
      <c r="AQ220" s="5">
        <f t="shared" si="38"/>
        <v>875684.71805576747</v>
      </c>
      <c r="AR220" s="235">
        <f t="shared" si="39"/>
        <v>3.4938729996572611E-2</v>
      </c>
    </row>
    <row r="221" spans="1:44" x14ac:dyDescent="0.25">
      <c r="A221">
        <v>704</v>
      </c>
      <c r="B221">
        <v>1</v>
      </c>
      <c r="C221" t="s">
        <v>200</v>
      </c>
      <c r="D221">
        <f>VLOOKUP(A221,Sheet10!A:C,3,FALSE)</f>
        <v>5</v>
      </c>
      <c r="E221" s="4">
        <f>VLOOKUP(A221,'Pupil Info'!A:D,4,FALSE)</f>
        <v>1816</v>
      </c>
      <c r="F221" s="4">
        <f>VLOOKUP(A221,'Starting Point 2020'!A:AB,28,FALSE)</f>
        <v>15596664.969672926</v>
      </c>
      <c r="G221" s="4">
        <f>VLOOKUP(A221,'2% 2020'!A:AB,28,FALSE)</f>
        <v>15862143.969672926</v>
      </c>
      <c r="H221" s="4">
        <f t="shared" si="40"/>
        <v>265479</v>
      </c>
      <c r="I221" s="4">
        <f>VLOOKUP(A221,'2% with VPK 2020'!A:AB,28,FALSE)</f>
        <v>15862143.969672926</v>
      </c>
      <c r="J221" s="4">
        <f>VLOOKUP(A221,'Charter School Lease'!A:D,4,FALSE)</f>
        <v>0</v>
      </c>
      <c r="K221" s="4">
        <f>VLOOKUP(A221,'Integration Change'!H:K,4,FALSE)</f>
        <v>0</v>
      </c>
      <c r="L221" s="4">
        <f>VLOOKUP(A221,'Other SPED'!A:D,4,FALSE)</f>
        <v>0</v>
      </c>
      <c r="M221" s="4">
        <f>VLOOKUP(A221,'LTFM Change'!G:J,4,FALSE)</f>
        <v>0</v>
      </c>
      <c r="N221" s="4">
        <f>VLOOKUP(A221,QComp!I:N,6,FALSE)</f>
        <v>-1442.6657622000203</v>
      </c>
      <c r="O221" s="4">
        <f>VLOOKUP(A221,'Breakfast and Lunch'!A:D,4,FALSE)</f>
        <v>0</v>
      </c>
      <c r="P221" s="4">
        <f>VLOOKUP(A221,'Breakfast and Lunch'!A:E,5,FALSE)</f>
        <v>0</v>
      </c>
      <c r="Q221" s="4">
        <f>VLOOKUP(A221,'Integration Change'!A:D,4,FALSE)</f>
        <v>0</v>
      </c>
      <c r="R221" s="4">
        <f>VLOOKUP(A221,'LTFM Change'!A:C,3,FALSE)</f>
        <v>0</v>
      </c>
      <c r="S221" s="4">
        <f>VLOOKUP(A221,QComp!A:D,4,FALSE)</f>
        <v>1442.6657622000203</v>
      </c>
      <c r="T221" s="4">
        <f t="shared" si="41"/>
        <v>0</v>
      </c>
      <c r="U221" s="4">
        <f>VLOOKUP(A221,'2020 SPED'!A:AF,32,FALSE)</f>
        <v>41492.837206427939</v>
      </c>
      <c r="V221" s="4">
        <f t="shared" si="37"/>
        <v>306971.83720642794</v>
      </c>
      <c r="W221" s="235">
        <f t="shared" si="42"/>
        <v>1.7021523544694522E-2</v>
      </c>
      <c r="Y221" s="4">
        <f>VLOOKUP(A221,'Pupil Info'!A:E,5,FALSE)</f>
        <v>1844</v>
      </c>
      <c r="Z221" s="4">
        <f>VLOOKUP(A221,'Starting Point 2021'!A:AB,28,FALSE)</f>
        <v>15879722.881859673</v>
      </c>
      <c r="AA221" s="4">
        <f>VLOOKUP(A221,'2% 2021'!A:AB,28,FALSE)</f>
        <v>16422812.595859673</v>
      </c>
      <c r="AB221" s="4">
        <f t="shared" si="43"/>
        <v>543089.71399999969</v>
      </c>
      <c r="AC221" s="4">
        <f>VLOOKUP(A221,'2% with VPK 2021'!A:AB,28,FALSE)</f>
        <v>16422812.595859673</v>
      </c>
      <c r="AD221" s="4">
        <f>VLOOKUP(A221,'Charter School Lease'!A:E,5,FALSE)</f>
        <v>0</v>
      </c>
      <c r="AE221" s="4">
        <f>VLOOKUP(A221,'Integration Change'!H:L,5,FALSE)</f>
        <v>0</v>
      </c>
      <c r="AF221" s="4">
        <f>VLOOKUP(A221,'Other SPED'!A:D,4,FALSE)</f>
        <v>0</v>
      </c>
      <c r="AG221" s="4">
        <f>VLOOKUP(A221,QComp!I:R,10,FALSE)</f>
        <v>-1460.4456694305991</v>
      </c>
      <c r="AH221" s="4">
        <f>VLOOKUP(A221,'LTFM Change'!G:K,5,FALSE)</f>
        <v>0</v>
      </c>
      <c r="AI221" s="4">
        <f>VLOOKUP(A221,'Breakfast and Lunch'!A:E,5,FALSE)</f>
        <v>0</v>
      </c>
      <c r="AJ221" s="4">
        <f>VLOOKUP(A221,'Breakfast and Lunch'!A:D,4,FALSE)</f>
        <v>0</v>
      </c>
      <c r="AK221" s="4">
        <f>VLOOKUP(A221,'Integration Change'!A:E,5,FALSE)</f>
        <v>0</v>
      </c>
      <c r="AL221" s="4">
        <f>VLOOKUP(A221,'Safe School'!A:D,4,FALSE)</f>
        <v>184.00921319330519</v>
      </c>
      <c r="AM221" s="4">
        <f>VLOOKUP(A221,'LTFM Change'!A:D,4,FALSE)</f>
        <v>0</v>
      </c>
      <c r="AN221" s="4">
        <f>VLOOKUP(A221,QComp!A:E,5,FALSE)</f>
        <v>1460.4456694305991</v>
      </c>
      <c r="AO221" s="4">
        <f t="shared" si="44"/>
        <v>184.00921319238842</v>
      </c>
      <c r="AP221" s="4">
        <f>VLOOKUP(A221,'2021 SPED'!A:AF,32,FALSE)</f>
        <v>108863.86343226209</v>
      </c>
      <c r="AQ221" s="5">
        <f t="shared" si="38"/>
        <v>652137.58664545417</v>
      </c>
      <c r="AR221" s="235">
        <f t="shared" si="39"/>
        <v>3.4200200975824491E-2</v>
      </c>
    </row>
    <row r="222" spans="1:44" x14ac:dyDescent="0.25">
      <c r="A222">
        <v>706</v>
      </c>
      <c r="B222">
        <v>1</v>
      </c>
      <c r="C222" t="s">
        <v>201</v>
      </c>
      <c r="D222">
        <f>VLOOKUP(A222,Sheet10!A:C,3,FALSE)</f>
        <v>5</v>
      </c>
      <c r="E222" s="4">
        <f>VLOOKUP(A222,'Pupil Info'!A:D,4,FALSE)</f>
        <v>1725</v>
      </c>
      <c r="F222" s="4">
        <f>VLOOKUP(A222,'Starting Point 2020'!A:AB,28,FALSE)</f>
        <v>15329269.75</v>
      </c>
      <c r="G222" s="4">
        <f>VLOOKUP(A222,'2% 2020'!A:AB,28,FALSE)</f>
        <v>15593069.75</v>
      </c>
      <c r="H222" s="4">
        <f t="shared" si="40"/>
        <v>263800</v>
      </c>
      <c r="I222" s="4">
        <f>VLOOKUP(A222,'2% with VPK 2020'!A:AB,28,FALSE)</f>
        <v>15867416.5</v>
      </c>
      <c r="J222" s="4">
        <f>VLOOKUP(A222,'Charter School Lease'!A:D,4,FALSE)</f>
        <v>0</v>
      </c>
      <c r="K222" s="4">
        <f>VLOOKUP(A222,'Integration Change'!H:K,4,FALSE)</f>
        <v>0</v>
      </c>
      <c r="L222" s="4">
        <f>VLOOKUP(A222,'Other SPED'!A:D,4,FALSE)</f>
        <v>0</v>
      </c>
      <c r="M222" s="4">
        <f>VLOOKUP(A222,'LTFM Change'!G:J,4,FALSE)</f>
        <v>11567.991637808853</v>
      </c>
      <c r="N222" s="4">
        <f>VLOOKUP(A222,QComp!I:N,6,FALSE)</f>
        <v>0</v>
      </c>
      <c r="O222" s="4">
        <f>VLOOKUP(A222,'Breakfast and Lunch'!A:D,4,FALSE)</f>
        <v>1768.1</v>
      </c>
      <c r="P222" s="4">
        <f>VLOOKUP(A222,'Breakfast and Lunch'!A:E,5,FALSE)</f>
        <v>4616.82</v>
      </c>
      <c r="Q222" s="4">
        <f>VLOOKUP(A222,'Integration Change'!A:D,4,FALSE)</f>
        <v>0</v>
      </c>
      <c r="R222" s="4">
        <f>VLOOKUP(A222,'LTFM Change'!A:C,3,FALSE)</f>
        <v>6216.0083621911472</v>
      </c>
      <c r="S222" s="4">
        <f>VLOOKUP(A222,QComp!A:D,4,FALSE)</f>
        <v>0</v>
      </c>
      <c r="T222" s="4">
        <f t="shared" si="41"/>
        <v>298515.66999999993</v>
      </c>
      <c r="U222" s="4">
        <f>VLOOKUP(A222,'2020 SPED'!A:AF,32,FALSE)</f>
        <v>30326.428273998201</v>
      </c>
      <c r="V222" s="4">
        <f t="shared" si="37"/>
        <v>592642.09827399813</v>
      </c>
      <c r="W222" s="235">
        <f t="shared" si="42"/>
        <v>1.7208908467410848E-2</v>
      </c>
      <c r="Y222" s="4">
        <f>VLOOKUP(A222,'Pupil Info'!A:E,5,FALSE)</f>
        <v>1711</v>
      </c>
      <c r="Z222" s="4">
        <f>VLOOKUP(A222,'Starting Point 2021'!A:AB,28,FALSE)</f>
        <v>15152298.5</v>
      </c>
      <c r="AA222" s="4">
        <f>VLOOKUP(A222,'2% 2021'!A:AB,28,FALSE)</f>
        <v>15678138.5</v>
      </c>
      <c r="AB222" s="4">
        <f t="shared" si="43"/>
        <v>525840</v>
      </c>
      <c r="AC222" s="4">
        <f>VLOOKUP(A222,'2% with VPK 2021'!A:AB,28,FALSE)</f>
        <v>16056020.75</v>
      </c>
      <c r="AD222" s="4">
        <f>VLOOKUP(A222,'Charter School Lease'!A:E,5,FALSE)</f>
        <v>0</v>
      </c>
      <c r="AE222" s="4">
        <f>VLOOKUP(A222,'Integration Change'!H:L,5,FALSE)</f>
        <v>0</v>
      </c>
      <c r="AF222" s="4">
        <f>VLOOKUP(A222,'Other SPED'!A:D,4,FALSE)</f>
        <v>0</v>
      </c>
      <c r="AG222" s="4">
        <f>VLOOKUP(A222,QComp!I:R,10,FALSE)</f>
        <v>0</v>
      </c>
      <c r="AH222" s="4">
        <f>VLOOKUP(A222,'LTFM Change'!G:K,5,FALSE)</f>
        <v>11605.201075418561</v>
      </c>
      <c r="AI222" s="4">
        <f>VLOOKUP(A222,'Breakfast and Lunch'!A:E,5,FALSE)</f>
        <v>4616.82</v>
      </c>
      <c r="AJ222" s="4">
        <f>VLOOKUP(A222,'Breakfast and Lunch'!A:D,4,FALSE)</f>
        <v>1768.1</v>
      </c>
      <c r="AK222" s="4">
        <f>VLOOKUP(A222,'Integration Change'!A:E,5,FALSE)</f>
        <v>0</v>
      </c>
      <c r="AL222" s="4">
        <f>VLOOKUP(A222,'Safe School'!A:D,4,FALSE)</f>
        <v>-1589.6398647570677</v>
      </c>
      <c r="AM222" s="4">
        <f>VLOOKUP(A222,'LTFM Change'!A:D,4,FALSE)</f>
        <v>6178.7989245814388</v>
      </c>
      <c r="AN222" s="4">
        <f>VLOOKUP(A222,QComp!A:E,5,FALSE)</f>
        <v>0</v>
      </c>
      <c r="AO222" s="4">
        <f t="shared" si="44"/>
        <v>400461.53013524227</v>
      </c>
      <c r="AP222" s="4">
        <f>VLOOKUP(A222,'2021 SPED'!A:AF,32,FALSE)</f>
        <v>68733.571905740537</v>
      </c>
      <c r="AQ222" s="5">
        <f t="shared" si="38"/>
        <v>995035.10204098281</v>
      </c>
      <c r="AR222" s="235">
        <f t="shared" si="39"/>
        <v>3.4703645786809179E-2</v>
      </c>
    </row>
    <row r="223" spans="1:44" x14ac:dyDescent="0.25">
      <c r="A223">
        <v>707</v>
      </c>
      <c r="B223">
        <v>1</v>
      </c>
      <c r="C223" t="s">
        <v>202</v>
      </c>
      <c r="D223">
        <f>VLOOKUP(A223,Sheet10!A:C,3,FALSE)</f>
        <v>6</v>
      </c>
      <c r="E223" s="4">
        <f>VLOOKUP(A223,'Pupil Info'!A:D,4,FALSE)</f>
        <v>94</v>
      </c>
      <c r="F223" s="4">
        <f>VLOOKUP(A223,'Starting Point 2020'!A:AB,28,FALSE)</f>
        <v>1230053.75</v>
      </c>
      <c r="G223" s="4">
        <f>VLOOKUP(A223,'2% 2020'!A:AB,28,FALSE)</f>
        <v>1248936.75</v>
      </c>
      <c r="H223" s="4">
        <f t="shared" si="40"/>
        <v>18883</v>
      </c>
      <c r="I223" s="4">
        <f>VLOOKUP(A223,'2% with VPK 2020'!A:AB,28,FALSE)</f>
        <v>1248936.75</v>
      </c>
      <c r="J223" s="4">
        <f>VLOOKUP(A223,'Charter School Lease'!A:D,4,FALSE)</f>
        <v>0</v>
      </c>
      <c r="K223" s="4">
        <f>VLOOKUP(A223,'Integration Change'!H:K,4,FALSE)</f>
        <v>0</v>
      </c>
      <c r="L223" s="4">
        <f>VLOOKUP(A223,'Other SPED'!A:D,4,FALSE)</f>
        <v>0</v>
      </c>
      <c r="M223" s="4">
        <f>VLOOKUP(A223,'LTFM Change'!G:J,4,FALSE)</f>
        <v>0</v>
      </c>
      <c r="N223" s="4">
        <f>VLOOKUP(A223,QComp!I:N,6,FALSE)</f>
        <v>0</v>
      </c>
      <c r="O223" s="4">
        <f>VLOOKUP(A223,'Breakfast and Lunch'!A:D,4,FALSE)</f>
        <v>0</v>
      </c>
      <c r="P223" s="4">
        <f>VLOOKUP(A223,'Breakfast and Lunch'!A:E,5,FALSE)</f>
        <v>0</v>
      </c>
      <c r="Q223" s="4">
        <f>VLOOKUP(A223,'Integration Change'!A:D,4,FALSE)</f>
        <v>0</v>
      </c>
      <c r="R223" s="4">
        <f>VLOOKUP(A223,'LTFM Change'!A:C,3,FALSE)</f>
        <v>0</v>
      </c>
      <c r="S223" s="4">
        <f>VLOOKUP(A223,QComp!A:D,4,FALSE)</f>
        <v>0</v>
      </c>
      <c r="T223" s="4">
        <f t="shared" si="41"/>
        <v>0</v>
      </c>
      <c r="U223" s="4">
        <f>VLOOKUP(A223,'2020 SPED'!A:AF,32,FALSE)</f>
        <v>3202.070851101249</v>
      </c>
      <c r="V223" s="4">
        <f t="shared" si="37"/>
        <v>22085.070851101249</v>
      </c>
      <c r="W223" s="235">
        <f t="shared" si="42"/>
        <v>1.5351361678300644E-2</v>
      </c>
      <c r="Y223" s="4">
        <f>VLOOKUP(A223,'Pupil Info'!A:E,5,FALSE)</f>
        <v>93</v>
      </c>
      <c r="Z223" s="4">
        <f>VLOOKUP(A223,'Starting Point 2021'!A:AB,28,FALSE)</f>
        <v>1222817.75</v>
      </c>
      <c r="AA223" s="4">
        <f>VLOOKUP(A223,'2% 2021'!A:AB,28,FALSE)</f>
        <v>1260614.75</v>
      </c>
      <c r="AB223" s="4">
        <f t="shared" si="43"/>
        <v>37797</v>
      </c>
      <c r="AC223" s="4">
        <f>VLOOKUP(A223,'2% with VPK 2021'!A:AB,28,FALSE)</f>
        <v>1260614.75</v>
      </c>
      <c r="AD223" s="4">
        <f>VLOOKUP(A223,'Charter School Lease'!A:E,5,FALSE)</f>
        <v>0</v>
      </c>
      <c r="AE223" s="4">
        <f>VLOOKUP(A223,'Integration Change'!H:L,5,FALSE)</f>
        <v>0</v>
      </c>
      <c r="AF223" s="4">
        <f>VLOOKUP(A223,'Other SPED'!A:D,4,FALSE)</f>
        <v>0</v>
      </c>
      <c r="AG223" s="4">
        <f>VLOOKUP(A223,QComp!I:R,10,FALSE)</f>
        <v>0</v>
      </c>
      <c r="AH223" s="4">
        <f>VLOOKUP(A223,'LTFM Change'!G:K,5,FALSE)</f>
        <v>0</v>
      </c>
      <c r="AI223" s="4">
        <f>VLOOKUP(A223,'Breakfast and Lunch'!A:E,5,FALSE)</f>
        <v>0</v>
      </c>
      <c r="AJ223" s="4">
        <f>VLOOKUP(A223,'Breakfast and Lunch'!A:D,4,FALSE)</f>
        <v>0</v>
      </c>
      <c r="AK223" s="4">
        <f>VLOOKUP(A223,'Integration Change'!A:E,5,FALSE)</f>
        <v>0</v>
      </c>
      <c r="AL223" s="4">
        <f>VLOOKUP(A223,'Safe School'!A:D,4,FALSE)</f>
        <v>6.7051712638540266</v>
      </c>
      <c r="AM223" s="4">
        <f>VLOOKUP(A223,'LTFM Change'!A:D,4,FALSE)</f>
        <v>0</v>
      </c>
      <c r="AN223" s="4">
        <f>VLOOKUP(A223,QComp!A:E,5,FALSE)</f>
        <v>0</v>
      </c>
      <c r="AO223" s="4">
        <f t="shared" si="44"/>
        <v>6.7051712637767196</v>
      </c>
      <c r="AP223" s="4">
        <f>VLOOKUP(A223,'2021 SPED'!A:AF,32,FALSE)</f>
        <v>-18385.814912629285</v>
      </c>
      <c r="AQ223" s="5">
        <f t="shared" si="38"/>
        <v>19417.890258634492</v>
      </c>
      <c r="AR223" s="235">
        <f t="shared" si="39"/>
        <v>3.0909757402523802E-2</v>
      </c>
    </row>
    <row r="224" spans="1:44" x14ac:dyDescent="0.25">
      <c r="A224">
        <v>709</v>
      </c>
      <c r="B224">
        <v>1</v>
      </c>
      <c r="C224" t="s">
        <v>203</v>
      </c>
      <c r="D224">
        <f>VLOOKUP(A224,Sheet10!A:C,3,FALSE)</f>
        <v>4</v>
      </c>
      <c r="E224" s="4">
        <f>VLOOKUP(A224,'Pupil Info'!A:D,4,FALSE)</f>
        <v>8096.6</v>
      </c>
      <c r="F224" s="4">
        <f>VLOOKUP(A224,'Starting Point 2020'!A:AB,28,FALSE)</f>
        <v>79178900</v>
      </c>
      <c r="G224" s="4">
        <f>VLOOKUP(A224,'2% 2020'!A:AB,28,FALSE)</f>
        <v>80462810</v>
      </c>
      <c r="H224" s="4">
        <f t="shared" si="40"/>
        <v>1283910</v>
      </c>
      <c r="I224" s="4">
        <f>VLOOKUP(A224,'2% with VPK 2020'!A:AB,28,FALSE)</f>
        <v>80539800</v>
      </c>
      <c r="J224" s="4">
        <f>VLOOKUP(A224,'Charter School Lease'!A:D,4,FALSE)</f>
        <v>0</v>
      </c>
      <c r="K224" s="4">
        <f>VLOOKUP(A224,'Integration Change'!H:K,4,FALSE)</f>
        <v>736.81439999979921</v>
      </c>
      <c r="L224" s="4">
        <f>VLOOKUP(A224,'Other SPED'!A:D,4,FALSE)</f>
        <v>19772.490000000002</v>
      </c>
      <c r="M224" s="4">
        <f>VLOOKUP(A224,'LTFM Change'!G:J,4,FALSE)</f>
        <v>0</v>
      </c>
      <c r="N224" s="4">
        <f>VLOOKUP(A224,QComp!I:N,6,FALSE)</f>
        <v>0</v>
      </c>
      <c r="O224" s="4">
        <f>VLOOKUP(A224,'Breakfast and Lunch'!A:D,4,FALSE)</f>
        <v>453.36</v>
      </c>
      <c r="P224" s="4">
        <f>VLOOKUP(A224,'Breakfast and Lunch'!A:E,5,FALSE)</f>
        <v>1183.8</v>
      </c>
      <c r="Q224" s="4">
        <f>VLOOKUP(A224,'Integration Change'!A:D,4,FALSE)</f>
        <v>315.77759999997215</v>
      </c>
      <c r="R224" s="4">
        <f>VLOOKUP(A224,'LTFM Change'!A:C,3,FALSE)</f>
        <v>0</v>
      </c>
      <c r="S224" s="4">
        <f>VLOOKUP(A224,QComp!A:D,4,FALSE)</f>
        <v>0</v>
      </c>
      <c r="T224" s="4">
        <f t="shared" si="41"/>
        <v>99452.241999998689</v>
      </c>
      <c r="U224" s="4">
        <f>VLOOKUP(A224,'2020 SPED'!A:AF,32,FALSE)</f>
        <v>484754.2870554328</v>
      </c>
      <c r="V224" s="4">
        <f t="shared" si="37"/>
        <v>1868116.5290554315</v>
      </c>
      <c r="W224" s="235">
        <f t="shared" si="42"/>
        <v>1.6215304835000232E-2</v>
      </c>
      <c r="Y224" s="4">
        <f>VLOOKUP(A224,'Pupil Info'!A:E,5,FALSE)</f>
        <v>7987</v>
      </c>
      <c r="Z224" s="4">
        <f>VLOOKUP(A224,'Starting Point 2021'!A:AB,28,FALSE)</f>
        <v>78559636</v>
      </c>
      <c r="AA224" s="4">
        <f>VLOOKUP(A224,'2% 2021'!A:AB,28,FALSE)</f>
        <v>81133602</v>
      </c>
      <c r="AB224" s="4">
        <f t="shared" si="43"/>
        <v>2573966</v>
      </c>
      <c r="AC224" s="4">
        <f>VLOOKUP(A224,'2% with VPK 2021'!A:AB,28,FALSE)</f>
        <v>81231868</v>
      </c>
      <c r="AD224" s="4">
        <f>VLOOKUP(A224,'Charter School Lease'!A:E,5,FALSE)</f>
        <v>0</v>
      </c>
      <c r="AE224" s="4">
        <f>VLOOKUP(A224,'Integration Change'!H:L,5,FALSE)</f>
        <v>744.97919999994338</v>
      </c>
      <c r="AF224" s="4">
        <f>VLOOKUP(A224,'Other SPED'!A:D,4,FALSE)</f>
        <v>19772.490000000002</v>
      </c>
      <c r="AG224" s="4">
        <f>VLOOKUP(A224,QComp!I:R,10,FALSE)</f>
        <v>0</v>
      </c>
      <c r="AH224" s="4">
        <f>VLOOKUP(A224,'LTFM Change'!G:K,5,FALSE)</f>
        <v>0</v>
      </c>
      <c r="AI224" s="4">
        <f>VLOOKUP(A224,'Breakfast and Lunch'!A:E,5,FALSE)</f>
        <v>1183.8</v>
      </c>
      <c r="AJ224" s="4">
        <f>VLOOKUP(A224,'Breakfast and Lunch'!A:D,4,FALSE)</f>
        <v>453.36</v>
      </c>
      <c r="AK224" s="4">
        <f>VLOOKUP(A224,'Integration Change'!A:E,5,FALSE)</f>
        <v>319.27679999993416</v>
      </c>
      <c r="AL224" s="4">
        <f>VLOOKUP(A224,'Safe School'!A:D,4,FALSE)</f>
        <v>863.03905461489921</v>
      </c>
      <c r="AM224" s="4">
        <f>VLOOKUP(A224,'LTFM Change'!A:D,4,FALSE)</f>
        <v>0</v>
      </c>
      <c r="AN224" s="4">
        <f>VLOOKUP(A224,QComp!A:E,5,FALSE)</f>
        <v>0</v>
      </c>
      <c r="AO224" s="4">
        <f t="shared" si="44"/>
        <v>121602.9450546205</v>
      </c>
      <c r="AP224" s="4">
        <f>VLOOKUP(A224,'2021 SPED'!A:AF,32,FALSE)</f>
        <v>1201981.3679778054</v>
      </c>
      <c r="AQ224" s="5">
        <f t="shared" si="38"/>
        <v>3897550.3130324259</v>
      </c>
      <c r="AR224" s="235">
        <f t="shared" si="39"/>
        <v>3.2764484804893954E-2</v>
      </c>
    </row>
    <row r="225" spans="1:44" x14ac:dyDescent="0.25">
      <c r="A225">
        <v>712</v>
      </c>
      <c r="B225">
        <v>1</v>
      </c>
      <c r="C225" t="s">
        <v>204</v>
      </c>
      <c r="D225">
        <f>VLOOKUP(A225,Sheet10!A:C,3,FALSE)</f>
        <v>6</v>
      </c>
      <c r="E225" s="4">
        <f>VLOOKUP(A225,'Pupil Info'!A:D,4,FALSE)</f>
        <v>480</v>
      </c>
      <c r="F225" s="4">
        <f>VLOOKUP(A225,'Starting Point 2020'!A:AB,28,FALSE)</f>
        <v>4598203.2206485001</v>
      </c>
      <c r="G225" s="4">
        <f>VLOOKUP(A225,'2% 2020'!A:AB,28,FALSE)</f>
        <v>4676611.2206485001</v>
      </c>
      <c r="H225" s="4">
        <f t="shared" si="40"/>
        <v>78408</v>
      </c>
      <c r="I225" s="4">
        <f>VLOOKUP(A225,'2% with VPK 2020'!A:AB,28,FALSE)</f>
        <v>4676611.2206485001</v>
      </c>
      <c r="J225" s="4">
        <f>VLOOKUP(A225,'Charter School Lease'!A:D,4,FALSE)</f>
        <v>0</v>
      </c>
      <c r="K225" s="4">
        <f>VLOOKUP(A225,'Integration Change'!H:K,4,FALSE)</f>
        <v>0</v>
      </c>
      <c r="L225" s="4">
        <f>VLOOKUP(A225,'Other SPED'!A:D,4,FALSE)</f>
        <v>0</v>
      </c>
      <c r="M225" s="4">
        <f>VLOOKUP(A225,'LTFM Change'!G:J,4,FALSE)</f>
        <v>0</v>
      </c>
      <c r="N225" s="4">
        <f>VLOOKUP(A225,QComp!I:N,6,FALSE)</f>
        <v>0</v>
      </c>
      <c r="O225" s="4">
        <f>VLOOKUP(A225,'Breakfast and Lunch'!A:D,4,FALSE)</f>
        <v>0</v>
      </c>
      <c r="P225" s="4">
        <f>VLOOKUP(A225,'Breakfast and Lunch'!A:E,5,FALSE)</f>
        <v>0</v>
      </c>
      <c r="Q225" s="4">
        <f>VLOOKUP(A225,'Integration Change'!A:D,4,FALSE)</f>
        <v>0</v>
      </c>
      <c r="R225" s="4">
        <f>VLOOKUP(A225,'LTFM Change'!A:C,3,FALSE)</f>
        <v>0</v>
      </c>
      <c r="S225" s="4">
        <f>VLOOKUP(A225,QComp!A:D,4,FALSE)</f>
        <v>0</v>
      </c>
      <c r="T225" s="4">
        <f t="shared" si="41"/>
        <v>0</v>
      </c>
      <c r="U225" s="4">
        <f>VLOOKUP(A225,'2020 SPED'!A:AF,32,FALSE)</f>
        <v>10116.59124984662</v>
      </c>
      <c r="V225" s="4">
        <f t="shared" si="37"/>
        <v>88524.59124984662</v>
      </c>
      <c r="W225" s="235">
        <f t="shared" si="42"/>
        <v>1.7051877926557116E-2</v>
      </c>
      <c r="Y225" s="4">
        <f>VLOOKUP(A225,'Pupil Info'!A:E,5,FALSE)</f>
        <v>490</v>
      </c>
      <c r="Z225" s="4">
        <f>VLOOKUP(A225,'Starting Point 2021'!A:AB,28,FALSE)</f>
        <v>4714621.1631386969</v>
      </c>
      <c r="AA225" s="4">
        <f>VLOOKUP(A225,'2% 2021'!A:AB,28,FALSE)</f>
        <v>4876225.9691386977</v>
      </c>
      <c r="AB225" s="4">
        <f t="shared" si="43"/>
        <v>161604.8060000008</v>
      </c>
      <c r="AC225" s="4">
        <f>VLOOKUP(A225,'2% with VPK 2021'!A:AB,28,FALSE)</f>
        <v>4876225.9691386977</v>
      </c>
      <c r="AD225" s="4">
        <f>VLOOKUP(A225,'Charter School Lease'!A:E,5,FALSE)</f>
        <v>0</v>
      </c>
      <c r="AE225" s="4">
        <f>VLOOKUP(A225,'Integration Change'!H:L,5,FALSE)</f>
        <v>0</v>
      </c>
      <c r="AF225" s="4">
        <f>VLOOKUP(A225,'Other SPED'!A:D,4,FALSE)</f>
        <v>0</v>
      </c>
      <c r="AG225" s="4">
        <f>VLOOKUP(A225,QComp!I:R,10,FALSE)</f>
        <v>0</v>
      </c>
      <c r="AH225" s="4">
        <f>VLOOKUP(A225,'LTFM Change'!G:K,5,FALSE)</f>
        <v>0</v>
      </c>
      <c r="AI225" s="4">
        <f>VLOOKUP(A225,'Breakfast and Lunch'!A:E,5,FALSE)</f>
        <v>0</v>
      </c>
      <c r="AJ225" s="4">
        <f>VLOOKUP(A225,'Breakfast and Lunch'!A:D,4,FALSE)</f>
        <v>0</v>
      </c>
      <c r="AK225" s="4">
        <f>VLOOKUP(A225,'Integration Change'!A:E,5,FALSE)</f>
        <v>0</v>
      </c>
      <c r="AL225" s="4">
        <f>VLOOKUP(A225,'Safe School'!A:D,4,FALSE)</f>
        <v>57.168654607627104</v>
      </c>
      <c r="AM225" s="4">
        <f>VLOOKUP(A225,'LTFM Change'!A:D,4,FALSE)</f>
        <v>0</v>
      </c>
      <c r="AN225" s="4">
        <f>VLOOKUP(A225,QComp!A:E,5,FALSE)</f>
        <v>0</v>
      </c>
      <c r="AO225" s="4">
        <f t="shared" si="44"/>
        <v>57.168654607608914</v>
      </c>
      <c r="AP225" s="4">
        <f>VLOOKUP(A225,'2021 SPED'!A:AF,32,FALSE)</f>
        <v>30716.48584498174</v>
      </c>
      <c r="AQ225" s="5">
        <f t="shared" si="38"/>
        <v>192378.46049959015</v>
      </c>
      <c r="AR225" s="235">
        <f t="shared" si="39"/>
        <v>3.4277368299177303E-2</v>
      </c>
    </row>
    <row r="226" spans="1:44" x14ac:dyDescent="0.25">
      <c r="A226">
        <v>716</v>
      </c>
      <c r="B226">
        <v>1</v>
      </c>
      <c r="C226" t="s">
        <v>205</v>
      </c>
      <c r="D226">
        <f>VLOOKUP(A226,Sheet10!A:C,3,FALSE)</f>
        <v>3</v>
      </c>
      <c r="E226" s="4">
        <f>VLOOKUP(A226,'Pupil Info'!A:D,4,FALSE)</f>
        <v>1614</v>
      </c>
      <c r="F226" s="4">
        <f>VLOOKUP(A226,'Starting Point 2020'!A:AB,28,FALSE)</f>
        <v>13532875.25</v>
      </c>
      <c r="G226" s="4">
        <f>VLOOKUP(A226,'2% 2020'!A:AB,28,FALSE)</f>
        <v>13762797.25</v>
      </c>
      <c r="H226" s="4">
        <f t="shared" si="40"/>
        <v>229922</v>
      </c>
      <c r="I226" s="4">
        <f>VLOOKUP(A226,'2% with VPK 2020'!A:AB,28,FALSE)</f>
        <v>13762797.25</v>
      </c>
      <c r="J226" s="4">
        <f>VLOOKUP(A226,'Charter School Lease'!A:D,4,FALSE)</f>
        <v>0</v>
      </c>
      <c r="K226" s="4">
        <f>VLOOKUP(A226,'Integration Change'!H:K,4,FALSE)</f>
        <v>0</v>
      </c>
      <c r="L226" s="4">
        <f>VLOOKUP(A226,'Other SPED'!A:D,4,FALSE)</f>
        <v>0</v>
      </c>
      <c r="M226" s="4">
        <f>VLOOKUP(A226,'LTFM Change'!G:J,4,FALSE)</f>
        <v>0</v>
      </c>
      <c r="N226" s="4">
        <f>VLOOKUP(A226,QComp!I:N,6,FALSE)</f>
        <v>0</v>
      </c>
      <c r="O226" s="4">
        <f>VLOOKUP(A226,'Breakfast and Lunch'!A:D,4,FALSE)</f>
        <v>0</v>
      </c>
      <c r="P226" s="4">
        <f>VLOOKUP(A226,'Breakfast and Lunch'!A:E,5,FALSE)</f>
        <v>0</v>
      </c>
      <c r="Q226" s="4">
        <f>VLOOKUP(A226,'Integration Change'!A:D,4,FALSE)</f>
        <v>0</v>
      </c>
      <c r="R226" s="4">
        <f>VLOOKUP(A226,'LTFM Change'!A:C,3,FALSE)</f>
        <v>0</v>
      </c>
      <c r="S226" s="4">
        <f>VLOOKUP(A226,QComp!A:D,4,FALSE)</f>
        <v>0</v>
      </c>
      <c r="T226" s="4">
        <f t="shared" si="41"/>
        <v>0</v>
      </c>
      <c r="U226" s="4">
        <f>VLOOKUP(A226,'2020 SPED'!A:AF,32,FALSE)</f>
        <v>51926.024282774189</v>
      </c>
      <c r="V226" s="4">
        <f t="shared" si="37"/>
        <v>281848.02428277419</v>
      </c>
      <c r="W226" s="235">
        <f t="shared" si="42"/>
        <v>1.6989885427341096E-2</v>
      </c>
      <c r="Y226" s="4">
        <f>VLOOKUP(A226,'Pupil Info'!A:E,5,FALSE)</f>
        <v>1608</v>
      </c>
      <c r="Z226" s="4">
        <f>VLOOKUP(A226,'Starting Point 2021'!A:AB,28,FALSE)</f>
        <v>13502460.5</v>
      </c>
      <c r="AA226" s="4">
        <f>VLOOKUP(A226,'2% 2021'!A:AB,28,FALSE)</f>
        <v>13966247.5</v>
      </c>
      <c r="AB226" s="4">
        <f t="shared" si="43"/>
        <v>463787</v>
      </c>
      <c r="AC226" s="4">
        <f>VLOOKUP(A226,'2% with VPK 2021'!A:AB,28,FALSE)</f>
        <v>13966247.5</v>
      </c>
      <c r="AD226" s="4">
        <f>VLOOKUP(A226,'Charter School Lease'!A:E,5,FALSE)</f>
        <v>0</v>
      </c>
      <c r="AE226" s="4">
        <f>VLOOKUP(A226,'Integration Change'!H:L,5,FALSE)</f>
        <v>0</v>
      </c>
      <c r="AF226" s="4">
        <f>VLOOKUP(A226,'Other SPED'!A:D,4,FALSE)</f>
        <v>0</v>
      </c>
      <c r="AG226" s="4">
        <f>VLOOKUP(A226,QComp!I:R,10,FALSE)</f>
        <v>0</v>
      </c>
      <c r="AH226" s="4">
        <f>VLOOKUP(A226,'LTFM Change'!G:K,5,FALSE)</f>
        <v>0</v>
      </c>
      <c r="AI226" s="4">
        <f>VLOOKUP(A226,'Breakfast and Lunch'!A:E,5,FALSE)</f>
        <v>0</v>
      </c>
      <c r="AJ226" s="4">
        <f>VLOOKUP(A226,'Breakfast and Lunch'!A:D,4,FALSE)</f>
        <v>0</v>
      </c>
      <c r="AK226" s="4">
        <f>VLOOKUP(A226,'Integration Change'!A:E,5,FALSE)</f>
        <v>0</v>
      </c>
      <c r="AL226" s="4">
        <f>VLOOKUP(A226,'Safe School'!A:D,4,FALSE)</f>
        <v>159.98998257557832</v>
      </c>
      <c r="AM226" s="4">
        <f>VLOOKUP(A226,'LTFM Change'!A:D,4,FALSE)</f>
        <v>0</v>
      </c>
      <c r="AN226" s="4">
        <f>VLOOKUP(A226,QComp!A:E,5,FALSE)</f>
        <v>0</v>
      </c>
      <c r="AO226" s="4">
        <f t="shared" si="44"/>
        <v>159.98998257517815</v>
      </c>
      <c r="AP226" s="4">
        <f>VLOOKUP(A226,'2021 SPED'!A:AF,32,FALSE)</f>
        <v>132619.08975204756</v>
      </c>
      <c r="AQ226" s="5">
        <f t="shared" si="38"/>
        <v>596566.07973462273</v>
      </c>
      <c r="AR226" s="235">
        <f t="shared" si="39"/>
        <v>3.4348332290992448E-2</v>
      </c>
    </row>
    <row r="227" spans="1:44" x14ac:dyDescent="0.25">
      <c r="A227">
        <v>717</v>
      </c>
      <c r="B227">
        <v>1</v>
      </c>
      <c r="C227" t="s">
        <v>206</v>
      </c>
      <c r="D227">
        <f>VLOOKUP(A227,Sheet10!A:C,3,FALSE)</f>
        <v>3</v>
      </c>
      <c r="E227" s="4">
        <f>VLOOKUP(A227,'Pupil Info'!A:D,4,FALSE)</f>
        <v>1910</v>
      </c>
      <c r="F227" s="4">
        <f>VLOOKUP(A227,'Starting Point 2020'!A:AB,28,FALSE)</f>
        <v>16310146</v>
      </c>
      <c r="G227" s="4">
        <f>VLOOKUP(A227,'2% 2020'!A:AB,28,FALSE)</f>
        <v>16584195</v>
      </c>
      <c r="H227" s="4">
        <f t="shared" si="40"/>
        <v>274049</v>
      </c>
      <c r="I227" s="4">
        <f>VLOOKUP(A227,'2% with VPK 2020'!A:AB,28,FALSE)</f>
        <v>16584195</v>
      </c>
      <c r="J227" s="4">
        <f>VLOOKUP(A227,'Charter School Lease'!A:D,4,FALSE)</f>
        <v>0</v>
      </c>
      <c r="K227" s="4">
        <f>VLOOKUP(A227,'Integration Change'!H:K,4,FALSE)</f>
        <v>0</v>
      </c>
      <c r="L227" s="4">
        <f>VLOOKUP(A227,'Other SPED'!A:D,4,FALSE)</f>
        <v>0</v>
      </c>
      <c r="M227" s="4">
        <f>VLOOKUP(A227,'LTFM Change'!G:J,4,FALSE)</f>
        <v>0</v>
      </c>
      <c r="N227" s="4">
        <f>VLOOKUP(A227,QComp!I:N,6,FALSE)</f>
        <v>0</v>
      </c>
      <c r="O227" s="4">
        <f>VLOOKUP(A227,'Breakfast and Lunch'!A:D,4,FALSE)</f>
        <v>0</v>
      </c>
      <c r="P227" s="4">
        <f>VLOOKUP(A227,'Breakfast and Lunch'!A:E,5,FALSE)</f>
        <v>0</v>
      </c>
      <c r="Q227" s="4">
        <f>VLOOKUP(A227,'Integration Change'!A:D,4,FALSE)</f>
        <v>0</v>
      </c>
      <c r="R227" s="4">
        <f>VLOOKUP(A227,'LTFM Change'!A:C,3,FALSE)</f>
        <v>0</v>
      </c>
      <c r="S227" s="4">
        <f>VLOOKUP(A227,QComp!A:D,4,FALSE)</f>
        <v>0</v>
      </c>
      <c r="T227" s="4">
        <f t="shared" si="41"/>
        <v>0</v>
      </c>
      <c r="U227" s="4">
        <f>VLOOKUP(A227,'2020 SPED'!A:AF,32,FALSE)</f>
        <v>44125.939853617456</v>
      </c>
      <c r="V227" s="4">
        <f t="shared" si="37"/>
        <v>318174.93985361746</v>
      </c>
      <c r="W227" s="235">
        <f t="shared" si="42"/>
        <v>1.6802363387795546E-2</v>
      </c>
      <c r="Y227" s="4">
        <f>VLOOKUP(A227,'Pupil Info'!A:E,5,FALSE)</f>
        <v>1914</v>
      </c>
      <c r="Z227" s="4">
        <f>VLOOKUP(A227,'Starting Point 2021'!A:AB,28,FALSE)</f>
        <v>16439148.75</v>
      </c>
      <c r="AA227" s="4">
        <f>VLOOKUP(A227,'2% 2021'!A:AB,28,FALSE)</f>
        <v>16996736.75</v>
      </c>
      <c r="AB227" s="4">
        <f t="shared" si="43"/>
        <v>557588</v>
      </c>
      <c r="AC227" s="4">
        <f>VLOOKUP(A227,'2% with VPK 2021'!A:AB,28,FALSE)</f>
        <v>16996736.75</v>
      </c>
      <c r="AD227" s="4">
        <f>VLOOKUP(A227,'Charter School Lease'!A:E,5,FALSE)</f>
        <v>0</v>
      </c>
      <c r="AE227" s="4">
        <f>VLOOKUP(A227,'Integration Change'!H:L,5,FALSE)</f>
        <v>0</v>
      </c>
      <c r="AF227" s="4">
        <f>VLOOKUP(A227,'Other SPED'!A:D,4,FALSE)</f>
        <v>0</v>
      </c>
      <c r="AG227" s="4">
        <f>VLOOKUP(A227,QComp!I:R,10,FALSE)</f>
        <v>0</v>
      </c>
      <c r="AH227" s="4">
        <f>VLOOKUP(A227,'LTFM Change'!G:K,5,FALSE)</f>
        <v>0</v>
      </c>
      <c r="AI227" s="4">
        <f>VLOOKUP(A227,'Breakfast and Lunch'!A:E,5,FALSE)</f>
        <v>0</v>
      </c>
      <c r="AJ227" s="4">
        <f>VLOOKUP(A227,'Breakfast and Lunch'!A:D,4,FALSE)</f>
        <v>0</v>
      </c>
      <c r="AK227" s="4">
        <f>VLOOKUP(A227,'Integration Change'!A:E,5,FALSE)</f>
        <v>0</v>
      </c>
      <c r="AL227" s="4">
        <f>VLOOKUP(A227,'Safe School'!A:D,4,FALSE)</f>
        <v>189.15411332210351</v>
      </c>
      <c r="AM227" s="4">
        <f>VLOOKUP(A227,'LTFM Change'!A:D,4,FALSE)</f>
        <v>0</v>
      </c>
      <c r="AN227" s="4">
        <f>VLOOKUP(A227,QComp!A:E,5,FALSE)</f>
        <v>0</v>
      </c>
      <c r="AO227" s="4">
        <f t="shared" si="44"/>
        <v>189.15411332249641</v>
      </c>
      <c r="AP227" s="4">
        <f>VLOOKUP(A227,'2021 SPED'!A:AF,32,FALSE)</f>
        <v>110936.43709127093</v>
      </c>
      <c r="AQ227" s="5">
        <f t="shared" si="38"/>
        <v>668713.59120459342</v>
      </c>
      <c r="AR227" s="235">
        <f t="shared" si="39"/>
        <v>3.3918301274571773E-2</v>
      </c>
    </row>
    <row r="228" spans="1:44" x14ac:dyDescent="0.25">
      <c r="A228">
        <v>719</v>
      </c>
      <c r="B228">
        <v>1</v>
      </c>
      <c r="C228" t="s">
        <v>207</v>
      </c>
      <c r="D228">
        <f>VLOOKUP(A228,Sheet10!A:C,3,FALSE)</f>
        <v>3</v>
      </c>
      <c r="E228" s="4">
        <f>VLOOKUP(A228,'Pupil Info'!A:D,4,FALSE)</f>
        <v>9087</v>
      </c>
      <c r="F228" s="4">
        <f>VLOOKUP(A228,'Starting Point 2020'!A:AB,28,FALSE)</f>
        <v>80877880.5</v>
      </c>
      <c r="G228" s="4">
        <f>VLOOKUP(A228,'2% 2020'!A:AB,28,FALSE)</f>
        <v>82141694.5</v>
      </c>
      <c r="H228" s="4">
        <f t="shared" si="40"/>
        <v>1263814</v>
      </c>
      <c r="I228" s="4">
        <f>VLOOKUP(A228,'2% with VPK 2020'!A:AB,28,FALSE)</f>
        <v>82141694.5</v>
      </c>
      <c r="J228" s="4">
        <f>VLOOKUP(A228,'Charter School Lease'!A:D,4,FALSE)</f>
        <v>0</v>
      </c>
      <c r="K228" s="4">
        <f>VLOOKUP(A228,'Integration Change'!H:K,4,FALSE)</f>
        <v>0</v>
      </c>
      <c r="L228" s="4">
        <f>VLOOKUP(A228,'Other SPED'!A:D,4,FALSE)</f>
        <v>0</v>
      </c>
      <c r="M228" s="4">
        <f>VLOOKUP(A228,'LTFM Change'!G:J,4,FALSE)</f>
        <v>0</v>
      </c>
      <c r="N228" s="4">
        <f>VLOOKUP(A228,QComp!I:N,6,FALSE)</f>
        <v>-7146.1164293999318</v>
      </c>
      <c r="O228" s="4">
        <f>VLOOKUP(A228,'Breakfast and Lunch'!A:D,4,FALSE)</f>
        <v>0</v>
      </c>
      <c r="P228" s="4">
        <f>VLOOKUP(A228,'Breakfast and Lunch'!A:E,5,FALSE)</f>
        <v>0</v>
      </c>
      <c r="Q228" s="4">
        <f>VLOOKUP(A228,'Integration Change'!A:D,4,FALSE)</f>
        <v>0</v>
      </c>
      <c r="R228" s="4">
        <f>VLOOKUP(A228,'LTFM Change'!A:C,3,FALSE)</f>
        <v>0</v>
      </c>
      <c r="S228" s="4">
        <f>VLOOKUP(A228,QComp!A:D,4,FALSE)</f>
        <v>7146.1164293999318</v>
      </c>
      <c r="T228" s="4">
        <f t="shared" si="41"/>
        <v>0</v>
      </c>
      <c r="U228" s="4">
        <f>VLOOKUP(A228,'2020 SPED'!A:AF,32,FALSE)</f>
        <v>189045.04234918952</v>
      </c>
      <c r="V228" s="4">
        <f t="shared" si="37"/>
        <v>1452859.0423491895</v>
      </c>
      <c r="W228" s="235">
        <f t="shared" si="42"/>
        <v>1.5626200787989247E-2</v>
      </c>
      <c r="Y228" s="4">
        <f>VLOOKUP(A228,'Pupil Info'!A:E,5,FALSE)</f>
        <v>9443</v>
      </c>
      <c r="Z228" s="4">
        <f>VLOOKUP(A228,'Starting Point 2021'!A:AB,28,FALSE)</f>
        <v>84231075.75</v>
      </c>
      <c r="AA228" s="4">
        <f>VLOOKUP(A228,'2% 2021'!A:AB,28,FALSE)</f>
        <v>86891298.75</v>
      </c>
      <c r="AB228" s="4">
        <f t="shared" si="43"/>
        <v>2660223</v>
      </c>
      <c r="AC228" s="4">
        <f>VLOOKUP(A228,'2% with VPK 2021'!A:AB,28,FALSE)</f>
        <v>86891298.75</v>
      </c>
      <c r="AD228" s="4">
        <f>VLOOKUP(A228,'Charter School Lease'!A:E,5,FALSE)</f>
        <v>0</v>
      </c>
      <c r="AE228" s="4">
        <f>VLOOKUP(A228,'Integration Change'!H:L,5,FALSE)</f>
        <v>0</v>
      </c>
      <c r="AF228" s="4">
        <f>VLOOKUP(A228,'Other SPED'!A:D,4,FALSE)</f>
        <v>0</v>
      </c>
      <c r="AG228" s="4">
        <f>VLOOKUP(A228,QComp!I:R,10,FALSE)</f>
        <v>-7329.0736364035401</v>
      </c>
      <c r="AH228" s="4">
        <f>VLOOKUP(A228,'LTFM Change'!G:K,5,FALSE)</f>
        <v>0</v>
      </c>
      <c r="AI228" s="4">
        <f>VLOOKUP(A228,'Breakfast and Lunch'!A:E,5,FALSE)</f>
        <v>0</v>
      </c>
      <c r="AJ228" s="4">
        <f>VLOOKUP(A228,'Breakfast and Lunch'!A:D,4,FALSE)</f>
        <v>0</v>
      </c>
      <c r="AK228" s="4">
        <f>VLOOKUP(A228,'Integration Change'!A:E,5,FALSE)</f>
        <v>0</v>
      </c>
      <c r="AL228" s="4">
        <f>VLOOKUP(A228,'Safe School'!A:D,4,FALSE)</f>
        <v>939.0503489979892</v>
      </c>
      <c r="AM228" s="4">
        <f>VLOOKUP(A228,'LTFM Change'!A:D,4,FALSE)</f>
        <v>0</v>
      </c>
      <c r="AN228" s="4">
        <f>VLOOKUP(A228,QComp!A:E,5,FALSE)</f>
        <v>7329.0736364035401</v>
      </c>
      <c r="AO228" s="4">
        <f t="shared" si="44"/>
        <v>939.05034899711609</v>
      </c>
      <c r="AP228" s="4">
        <f>VLOOKUP(A228,'2021 SPED'!A:AF,32,FALSE)</f>
        <v>510901.22982805409</v>
      </c>
      <c r="AQ228" s="5">
        <f t="shared" si="38"/>
        <v>3172063.2801770512</v>
      </c>
      <c r="AR228" s="235">
        <f t="shared" si="39"/>
        <v>3.1582441234582002E-2</v>
      </c>
    </row>
    <row r="229" spans="1:44" x14ac:dyDescent="0.25">
      <c r="A229">
        <v>720</v>
      </c>
      <c r="B229">
        <v>1</v>
      </c>
      <c r="C229" t="s">
        <v>208</v>
      </c>
      <c r="D229">
        <f>VLOOKUP(A229,Sheet10!A:C,3,FALSE)</f>
        <v>3</v>
      </c>
      <c r="E229" s="4">
        <f>VLOOKUP(A229,'Pupil Info'!A:D,4,FALSE)</f>
        <v>8332</v>
      </c>
      <c r="F229" s="4">
        <f>VLOOKUP(A229,'Starting Point 2020'!A:AB,28,FALSE)</f>
        <v>72750817.791889995</v>
      </c>
      <c r="G229" s="4">
        <f>VLOOKUP(A229,'2% 2020'!A:AB,28,FALSE)</f>
        <v>73972652.791889995</v>
      </c>
      <c r="H229" s="4">
        <f t="shared" si="40"/>
        <v>1221835</v>
      </c>
      <c r="I229" s="4">
        <f>VLOOKUP(A229,'2% with VPK 2020'!A:AB,28,FALSE)</f>
        <v>73972652.791889995</v>
      </c>
      <c r="J229" s="4">
        <f>VLOOKUP(A229,'Charter School Lease'!A:D,4,FALSE)</f>
        <v>0</v>
      </c>
      <c r="K229" s="4">
        <f>VLOOKUP(A229,'Integration Change'!H:K,4,FALSE)</f>
        <v>0</v>
      </c>
      <c r="L229" s="4">
        <f>VLOOKUP(A229,'Other SPED'!A:D,4,FALSE)</f>
        <v>0</v>
      </c>
      <c r="M229" s="4">
        <f>VLOOKUP(A229,'LTFM Change'!G:J,4,FALSE)</f>
        <v>0</v>
      </c>
      <c r="N229" s="4">
        <f>VLOOKUP(A229,QComp!I:N,6,FALSE)</f>
        <v>0</v>
      </c>
      <c r="O229" s="4">
        <f>VLOOKUP(A229,'Breakfast and Lunch'!A:D,4,FALSE)</f>
        <v>0</v>
      </c>
      <c r="P229" s="4">
        <f>VLOOKUP(A229,'Breakfast and Lunch'!A:E,5,FALSE)</f>
        <v>0</v>
      </c>
      <c r="Q229" s="4">
        <f>VLOOKUP(A229,'Integration Change'!A:D,4,FALSE)</f>
        <v>0</v>
      </c>
      <c r="R229" s="4">
        <f>VLOOKUP(A229,'LTFM Change'!A:C,3,FALSE)</f>
        <v>0</v>
      </c>
      <c r="S229" s="4">
        <f>VLOOKUP(A229,QComp!A:D,4,FALSE)</f>
        <v>0</v>
      </c>
      <c r="T229" s="4">
        <f t="shared" si="41"/>
        <v>0</v>
      </c>
      <c r="U229" s="4">
        <f>VLOOKUP(A229,'2020 SPED'!A:AF,32,FALSE)</f>
        <v>264904.40945469588</v>
      </c>
      <c r="V229" s="4">
        <f t="shared" si="37"/>
        <v>1486739.4094546959</v>
      </c>
      <c r="W229" s="235">
        <f t="shared" si="42"/>
        <v>1.6794794025479749E-2</v>
      </c>
      <c r="Y229" s="4">
        <f>VLOOKUP(A229,'Pupil Info'!A:E,5,FALSE)</f>
        <v>8376</v>
      </c>
      <c r="Z229" s="4">
        <f>VLOOKUP(A229,'Starting Point 2021'!A:AB,28,FALSE)</f>
        <v>73359913.0947835</v>
      </c>
      <c r="AA229" s="4">
        <f>VLOOKUP(A229,'2% 2021'!A:AB,28,FALSE)</f>
        <v>75839389.0507835</v>
      </c>
      <c r="AB229" s="4">
        <f t="shared" si="43"/>
        <v>2479475.9560000002</v>
      </c>
      <c r="AC229" s="4">
        <f>VLOOKUP(A229,'2% with VPK 2021'!A:AB,28,FALSE)</f>
        <v>75839389.0507835</v>
      </c>
      <c r="AD229" s="4">
        <f>VLOOKUP(A229,'Charter School Lease'!A:E,5,FALSE)</f>
        <v>0</v>
      </c>
      <c r="AE229" s="4">
        <f>VLOOKUP(A229,'Integration Change'!H:L,5,FALSE)</f>
        <v>0</v>
      </c>
      <c r="AF229" s="4">
        <f>VLOOKUP(A229,'Other SPED'!A:D,4,FALSE)</f>
        <v>0</v>
      </c>
      <c r="AG229" s="4">
        <f>VLOOKUP(A229,QComp!I:R,10,FALSE)</f>
        <v>0</v>
      </c>
      <c r="AH229" s="4">
        <f>VLOOKUP(A229,'LTFM Change'!G:K,5,FALSE)</f>
        <v>0</v>
      </c>
      <c r="AI229" s="4">
        <f>VLOOKUP(A229,'Breakfast and Lunch'!A:E,5,FALSE)</f>
        <v>0</v>
      </c>
      <c r="AJ229" s="4">
        <f>VLOOKUP(A229,'Breakfast and Lunch'!A:D,4,FALSE)</f>
        <v>0</v>
      </c>
      <c r="AK229" s="4">
        <f>VLOOKUP(A229,'Integration Change'!A:E,5,FALSE)</f>
        <v>0</v>
      </c>
      <c r="AL229" s="4">
        <f>VLOOKUP(A229,'Safe School'!A:D,4,FALSE)</f>
        <v>903.11207768559689</v>
      </c>
      <c r="AM229" s="4">
        <f>VLOOKUP(A229,'LTFM Change'!A:D,4,FALSE)</f>
        <v>0</v>
      </c>
      <c r="AN229" s="4">
        <f>VLOOKUP(A229,QComp!A:E,5,FALSE)</f>
        <v>0</v>
      </c>
      <c r="AO229" s="4">
        <f t="shared" si="44"/>
        <v>903.11207768321037</v>
      </c>
      <c r="AP229" s="4">
        <f>VLOOKUP(A229,'2021 SPED'!A:AF,32,FALSE)</f>
        <v>812290.03512919135</v>
      </c>
      <c r="AQ229" s="5">
        <f t="shared" si="38"/>
        <v>3292669.1032068748</v>
      </c>
      <c r="AR229" s="235">
        <f t="shared" si="39"/>
        <v>3.3798785350201178E-2</v>
      </c>
    </row>
    <row r="230" spans="1:44" x14ac:dyDescent="0.25">
      <c r="A230">
        <v>721</v>
      </c>
      <c r="B230">
        <v>1</v>
      </c>
      <c r="C230" t="s">
        <v>209</v>
      </c>
      <c r="D230">
        <f>VLOOKUP(A230,Sheet10!A:C,3,FALSE)</f>
        <v>3</v>
      </c>
      <c r="E230" s="4">
        <f>VLOOKUP(A230,'Pupil Info'!A:D,4,FALSE)</f>
        <v>4297</v>
      </c>
      <c r="F230" s="4">
        <f>VLOOKUP(A230,'Starting Point 2020'!A:AB,28,FALSE)</f>
        <v>36972995.25</v>
      </c>
      <c r="G230" s="4">
        <f>VLOOKUP(A230,'2% 2020'!A:AB,28,FALSE)</f>
        <v>37578351.25</v>
      </c>
      <c r="H230" s="4">
        <f t="shared" si="40"/>
        <v>605356</v>
      </c>
      <c r="I230" s="4">
        <f>VLOOKUP(A230,'2% with VPK 2020'!A:AB,28,FALSE)</f>
        <v>37578351.25</v>
      </c>
      <c r="J230" s="4">
        <f>VLOOKUP(A230,'Charter School Lease'!A:D,4,FALSE)</f>
        <v>0</v>
      </c>
      <c r="K230" s="4">
        <f>VLOOKUP(A230,'Integration Change'!H:K,4,FALSE)</f>
        <v>0</v>
      </c>
      <c r="L230" s="4">
        <f>VLOOKUP(A230,'Other SPED'!A:D,4,FALSE)</f>
        <v>0</v>
      </c>
      <c r="M230" s="4">
        <f>VLOOKUP(A230,'LTFM Change'!G:J,4,FALSE)</f>
        <v>0</v>
      </c>
      <c r="N230" s="4">
        <f>VLOOKUP(A230,QComp!I:N,6,FALSE)</f>
        <v>0</v>
      </c>
      <c r="O230" s="4">
        <f>VLOOKUP(A230,'Breakfast and Lunch'!A:D,4,FALSE)</f>
        <v>0</v>
      </c>
      <c r="P230" s="4">
        <f>VLOOKUP(A230,'Breakfast and Lunch'!A:E,5,FALSE)</f>
        <v>0</v>
      </c>
      <c r="Q230" s="4">
        <f>VLOOKUP(A230,'Integration Change'!A:D,4,FALSE)</f>
        <v>0</v>
      </c>
      <c r="R230" s="4">
        <f>VLOOKUP(A230,'LTFM Change'!A:C,3,FALSE)</f>
        <v>0</v>
      </c>
      <c r="S230" s="4">
        <f>VLOOKUP(A230,QComp!A:D,4,FALSE)</f>
        <v>0</v>
      </c>
      <c r="T230" s="4">
        <f t="shared" si="41"/>
        <v>0</v>
      </c>
      <c r="U230" s="4">
        <f>VLOOKUP(A230,'2020 SPED'!A:AF,32,FALSE)</f>
        <v>76291.576363512315</v>
      </c>
      <c r="V230" s="4">
        <f t="shared" si="37"/>
        <v>681647.57636351231</v>
      </c>
      <c r="W230" s="235">
        <f t="shared" si="42"/>
        <v>1.6372922883492919E-2</v>
      </c>
      <c r="Y230" s="4">
        <f>VLOOKUP(A230,'Pupil Info'!A:E,5,FALSE)</f>
        <v>4342</v>
      </c>
      <c r="Z230" s="4">
        <f>VLOOKUP(A230,'Starting Point 2021'!A:AB,28,FALSE)</f>
        <v>37443181.5</v>
      </c>
      <c r="AA230" s="4">
        <f>VLOOKUP(A230,'2% 2021'!A:AB,28,FALSE)</f>
        <v>38682155.5</v>
      </c>
      <c r="AB230" s="4">
        <f t="shared" si="43"/>
        <v>1238974</v>
      </c>
      <c r="AC230" s="4">
        <f>VLOOKUP(A230,'2% with VPK 2021'!A:AB,28,FALSE)</f>
        <v>38682155.5</v>
      </c>
      <c r="AD230" s="4">
        <f>VLOOKUP(A230,'Charter School Lease'!A:E,5,FALSE)</f>
        <v>0</v>
      </c>
      <c r="AE230" s="4">
        <f>VLOOKUP(A230,'Integration Change'!H:L,5,FALSE)</f>
        <v>0</v>
      </c>
      <c r="AF230" s="4">
        <f>VLOOKUP(A230,'Other SPED'!A:D,4,FALSE)</f>
        <v>0</v>
      </c>
      <c r="AG230" s="4">
        <f>VLOOKUP(A230,QComp!I:R,10,FALSE)</f>
        <v>0</v>
      </c>
      <c r="AH230" s="4">
        <f>VLOOKUP(A230,'LTFM Change'!G:K,5,FALSE)</f>
        <v>0</v>
      </c>
      <c r="AI230" s="4">
        <f>VLOOKUP(A230,'Breakfast and Lunch'!A:E,5,FALSE)</f>
        <v>0</v>
      </c>
      <c r="AJ230" s="4">
        <f>VLOOKUP(A230,'Breakfast and Lunch'!A:D,4,FALSE)</f>
        <v>0</v>
      </c>
      <c r="AK230" s="4">
        <f>VLOOKUP(A230,'Integration Change'!A:E,5,FALSE)</f>
        <v>0</v>
      </c>
      <c r="AL230" s="4">
        <f>VLOOKUP(A230,'Safe School'!A:D,4,FALSE)</f>
        <v>354.21658031656989</v>
      </c>
      <c r="AM230" s="4">
        <f>VLOOKUP(A230,'LTFM Change'!A:D,4,FALSE)</f>
        <v>0</v>
      </c>
      <c r="AN230" s="4">
        <f>VLOOKUP(A230,QComp!A:E,5,FALSE)</f>
        <v>0</v>
      </c>
      <c r="AO230" s="4">
        <f t="shared" si="44"/>
        <v>354.21658031642437</v>
      </c>
      <c r="AP230" s="4">
        <f>VLOOKUP(A230,'2021 SPED'!A:AF,32,FALSE)</f>
        <v>208566.99894830491</v>
      </c>
      <c r="AQ230" s="5">
        <f t="shared" si="38"/>
        <v>1447895.2155286213</v>
      </c>
      <c r="AR230" s="235">
        <f t="shared" si="39"/>
        <v>3.3089442466313929E-2</v>
      </c>
    </row>
    <row r="231" spans="1:44" x14ac:dyDescent="0.25">
      <c r="A231">
        <v>726</v>
      </c>
      <c r="B231">
        <v>1</v>
      </c>
      <c r="C231" t="s">
        <v>210</v>
      </c>
      <c r="D231">
        <f>VLOOKUP(A231,Sheet10!A:C,3,FALSE)</f>
        <v>4</v>
      </c>
      <c r="E231" s="4">
        <f>VLOOKUP(A231,'Pupil Info'!A:D,4,FALSE)</f>
        <v>2915</v>
      </c>
      <c r="F231" s="4">
        <f>VLOOKUP(A231,'Starting Point 2020'!A:AB,28,FALSE)</f>
        <v>26572446</v>
      </c>
      <c r="G231" s="4">
        <f>VLOOKUP(A231,'2% 2020'!A:AB,28,FALSE)</f>
        <v>26987052</v>
      </c>
      <c r="H231" s="4">
        <f t="shared" si="40"/>
        <v>414606</v>
      </c>
      <c r="I231" s="4">
        <f>VLOOKUP(A231,'2% with VPK 2020'!A:AB,28,FALSE)</f>
        <v>26987052</v>
      </c>
      <c r="J231" s="4">
        <f>VLOOKUP(A231,'Charter School Lease'!A:D,4,FALSE)</f>
        <v>0</v>
      </c>
      <c r="K231" s="4">
        <f>VLOOKUP(A231,'Integration Change'!H:K,4,FALSE)</f>
        <v>0</v>
      </c>
      <c r="L231" s="4">
        <f>VLOOKUP(A231,'Other SPED'!A:D,4,FALSE)</f>
        <v>0</v>
      </c>
      <c r="M231" s="4">
        <f>VLOOKUP(A231,'LTFM Change'!G:J,4,FALSE)</f>
        <v>0</v>
      </c>
      <c r="N231" s="4">
        <f>VLOOKUP(A231,QComp!I:N,6,FALSE)</f>
        <v>0</v>
      </c>
      <c r="O231" s="4">
        <f>VLOOKUP(A231,'Breakfast and Lunch'!A:D,4,FALSE)</f>
        <v>0</v>
      </c>
      <c r="P231" s="4">
        <f>VLOOKUP(A231,'Breakfast and Lunch'!A:E,5,FALSE)</f>
        <v>0</v>
      </c>
      <c r="Q231" s="4">
        <f>VLOOKUP(A231,'Integration Change'!A:D,4,FALSE)</f>
        <v>0</v>
      </c>
      <c r="R231" s="4">
        <f>VLOOKUP(A231,'LTFM Change'!A:C,3,FALSE)</f>
        <v>0</v>
      </c>
      <c r="S231" s="4">
        <f>VLOOKUP(A231,QComp!A:D,4,FALSE)</f>
        <v>0</v>
      </c>
      <c r="T231" s="4">
        <f t="shared" si="41"/>
        <v>0</v>
      </c>
      <c r="U231" s="4">
        <f>VLOOKUP(A231,'2020 SPED'!A:AF,32,FALSE)</f>
        <v>53305.723741390277</v>
      </c>
      <c r="V231" s="4">
        <f t="shared" si="37"/>
        <v>467911.72374139028</v>
      </c>
      <c r="W231" s="235">
        <f t="shared" si="42"/>
        <v>1.5602854174583703E-2</v>
      </c>
      <c r="Y231" s="4">
        <f>VLOOKUP(A231,'Pupil Info'!A:E,5,FALSE)</f>
        <v>2923</v>
      </c>
      <c r="Z231" s="4">
        <f>VLOOKUP(A231,'Starting Point 2021'!A:AB,28,FALSE)</f>
        <v>26765315.5</v>
      </c>
      <c r="AA231" s="4">
        <f>VLOOKUP(A231,'2% 2021'!A:AB,28,FALSE)</f>
        <v>27606149.5</v>
      </c>
      <c r="AB231" s="4">
        <f t="shared" si="43"/>
        <v>840834</v>
      </c>
      <c r="AC231" s="4">
        <f>VLOOKUP(A231,'2% with VPK 2021'!A:AB,28,FALSE)</f>
        <v>27606149.5</v>
      </c>
      <c r="AD231" s="4">
        <f>VLOOKUP(A231,'Charter School Lease'!A:E,5,FALSE)</f>
        <v>0</v>
      </c>
      <c r="AE231" s="4">
        <f>VLOOKUP(A231,'Integration Change'!H:L,5,FALSE)</f>
        <v>0</v>
      </c>
      <c r="AF231" s="4">
        <f>VLOOKUP(A231,'Other SPED'!A:D,4,FALSE)</f>
        <v>0</v>
      </c>
      <c r="AG231" s="4">
        <f>VLOOKUP(A231,QComp!I:R,10,FALSE)</f>
        <v>0</v>
      </c>
      <c r="AH231" s="4">
        <f>VLOOKUP(A231,'LTFM Change'!G:K,5,FALSE)</f>
        <v>0</v>
      </c>
      <c r="AI231" s="4">
        <f>VLOOKUP(A231,'Breakfast and Lunch'!A:E,5,FALSE)</f>
        <v>0</v>
      </c>
      <c r="AJ231" s="4">
        <f>VLOOKUP(A231,'Breakfast and Lunch'!A:D,4,FALSE)</f>
        <v>0</v>
      </c>
      <c r="AK231" s="4">
        <f>VLOOKUP(A231,'Integration Change'!A:E,5,FALSE)</f>
        <v>0</v>
      </c>
      <c r="AL231" s="4">
        <f>VLOOKUP(A231,'Safe School'!A:D,4,FALSE)</f>
        <v>367.20692167701782</v>
      </c>
      <c r="AM231" s="4">
        <f>VLOOKUP(A231,'LTFM Change'!A:D,4,FALSE)</f>
        <v>0</v>
      </c>
      <c r="AN231" s="4">
        <f>VLOOKUP(A231,QComp!A:E,5,FALSE)</f>
        <v>0</v>
      </c>
      <c r="AO231" s="4">
        <f t="shared" si="44"/>
        <v>367.20692167803645</v>
      </c>
      <c r="AP231" s="4">
        <f>VLOOKUP(A231,'2021 SPED'!A:AF,32,FALSE)</f>
        <v>152952.81015699683</v>
      </c>
      <c r="AQ231" s="5">
        <f t="shared" si="38"/>
        <v>994154.01707867486</v>
      </c>
      <c r="AR231" s="235">
        <f t="shared" si="39"/>
        <v>3.141506028576424E-2</v>
      </c>
    </row>
    <row r="232" spans="1:44" x14ac:dyDescent="0.25">
      <c r="A232">
        <v>727</v>
      </c>
      <c r="B232">
        <v>1</v>
      </c>
      <c r="C232" t="s">
        <v>211</v>
      </c>
      <c r="D232">
        <f>VLOOKUP(A232,Sheet10!A:C,3,FALSE)</f>
        <v>4</v>
      </c>
      <c r="E232" s="4">
        <f>VLOOKUP(A232,'Pupil Info'!A:D,4,FALSE)</f>
        <v>3004</v>
      </c>
      <c r="F232" s="4">
        <f>VLOOKUP(A232,'Starting Point 2020'!A:AB,28,FALSE)</f>
        <v>27090455</v>
      </c>
      <c r="G232" s="4">
        <f>VLOOKUP(A232,'2% 2020'!A:AB,28,FALSE)</f>
        <v>27518661</v>
      </c>
      <c r="H232" s="4">
        <f t="shared" si="40"/>
        <v>428206</v>
      </c>
      <c r="I232" s="4">
        <f>VLOOKUP(A232,'2% with VPK 2020'!A:AB,28,FALSE)</f>
        <v>27518661</v>
      </c>
      <c r="J232" s="4">
        <f>VLOOKUP(A232,'Charter School Lease'!A:D,4,FALSE)</f>
        <v>0</v>
      </c>
      <c r="K232" s="4">
        <f>VLOOKUP(A232,'Integration Change'!H:K,4,FALSE)</f>
        <v>0</v>
      </c>
      <c r="L232" s="4">
        <f>VLOOKUP(A232,'Other SPED'!A:D,4,FALSE)</f>
        <v>0</v>
      </c>
      <c r="M232" s="4">
        <f>VLOOKUP(A232,'LTFM Change'!G:J,4,FALSE)</f>
        <v>0</v>
      </c>
      <c r="N232" s="4">
        <f>VLOOKUP(A232,QComp!I:N,6,FALSE)</f>
        <v>-1969.5369457055349</v>
      </c>
      <c r="O232" s="4">
        <f>VLOOKUP(A232,'Breakfast and Lunch'!A:D,4,FALSE)</f>
        <v>0</v>
      </c>
      <c r="P232" s="4">
        <f>VLOOKUP(A232,'Breakfast and Lunch'!A:E,5,FALSE)</f>
        <v>0</v>
      </c>
      <c r="Q232" s="4">
        <f>VLOOKUP(A232,'Integration Change'!A:D,4,FALSE)</f>
        <v>0</v>
      </c>
      <c r="R232" s="4">
        <f>VLOOKUP(A232,'LTFM Change'!A:C,3,FALSE)</f>
        <v>0</v>
      </c>
      <c r="S232" s="4">
        <f>VLOOKUP(A232,QComp!A:D,4,FALSE)</f>
        <v>1969.5369457055349</v>
      </c>
      <c r="T232" s="4">
        <f t="shared" si="41"/>
        <v>0</v>
      </c>
      <c r="U232" s="4">
        <f>VLOOKUP(A232,'2020 SPED'!A:AF,32,FALSE)</f>
        <v>134171.84117603116</v>
      </c>
      <c r="V232" s="4">
        <f t="shared" si="37"/>
        <v>562377.84117603116</v>
      </c>
      <c r="W232" s="235">
        <f t="shared" si="42"/>
        <v>1.5806526689935624E-2</v>
      </c>
      <c r="Y232" s="4">
        <f>VLOOKUP(A232,'Pupil Info'!A:E,5,FALSE)</f>
        <v>2984</v>
      </c>
      <c r="Z232" s="4">
        <f>VLOOKUP(A232,'Starting Point 2021'!A:AB,28,FALSE)</f>
        <v>27056107.75</v>
      </c>
      <c r="AA232" s="4">
        <f>VLOOKUP(A232,'2% 2021'!A:AB,28,FALSE)</f>
        <v>27919133.75</v>
      </c>
      <c r="AB232" s="4">
        <f t="shared" si="43"/>
        <v>863026</v>
      </c>
      <c r="AC232" s="4">
        <f>VLOOKUP(A232,'2% with VPK 2021'!A:AB,28,FALSE)</f>
        <v>27919133.75</v>
      </c>
      <c r="AD232" s="4">
        <f>VLOOKUP(A232,'Charter School Lease'!A:E,5,FALSE)</f>
        <v>0</v>
      </c>
      <c r="AE232" s="4">
        <f>VLOOKUP(A232,'Integration Change'!H:L,5,FALSE)</f>
        <v>0</v>
      </c>
      <c r="AF232" s="4">
        <f>VLOOKUP(A232,'Other SPED'!A:D,4,FALSE)</f>
        <v>0</v>
      </c>
      <c r="AG232" s="4">
        <f>VLOOKUP(A232,QComp!I:R,10,FALSE)</f>
        <v>-2205.4015993779467</v>
      </c>
      <c r="AH232" s="4">
        <f>VLOOKUP(A232,'LTFM Change'!G:K,5,FALSE)</f>
        <v>0</v>
      </c>
      <c r="AI232" s="4">
        <f>VLOOKUP(A232,'Breakfast and Lunch'!A:E,5,FALSE)</f>
        <v>0</v>
      </c>
      <c r="AJ232" s="4">
        <f>VLOOKUP(A232,'Breakfast and Lunch'!A:D,4,FALSE)</f>
        <v>0</v>
      </c>
      <c r="AK232" s="4">
        <f>VLOOKUP(A232,'Integration Change'!A:E,5,FALSE)</f>
        <v>0</v>
      </c>
      <c r="AL232" s="4">
        <f>VLOOKUP(A232,'Safe School'!A:D,4,FALSE)</f>
        <v>245.85193214773608</v>
      </c>
      <c r="AM232" s="4">
        <f>VLOOKUP(A232,'LTFM Change'!A:D,4,FALSE)</f>
        <v>0</v>
      </c>
      <c r="AN232" s="4">
        <f>VLOOKUP(A232,QComp!A:E,5,FALSE)</f>
        <v>2205.4015993779467</v>
      </c>
      <c r="AO232" s="4">
        <f t="shared" si="44"/>
        <v>245.85193214938045</v>
      </c>
      <c r="AP232" s="4">
        <f>VLOOKUP(A232,'2021 SPED'!A:AF,32,FALSE)</f>
        <v>356304.48025467759</v>
      </c>
      <c r="AQ232" s="5">
        <f t="shared" si="38"/>
        <v>1219576.332186827</v>
      </c>
      <c r="AR232" s="235">
        <f t="shared" si="39"/>
        <v>3.1897640561399675E-2</v>
      </c>
    </row>
    <row r="233" spans="1:44" x14ac:dyDescent="0.25">
      <c r="A233">
        <v>728</v>
      </c>
      <c r="B233">
        <v>1</v>
      </c>
      <c r="C233" t="s">
        <v>212</v>
      </c>
      <c r="D233">
        <f>VLOOKUP(A233,Sheet10!A:C,3,FALSE)</f>
        <v>4</v>
      </c>
      <c r="E233" s="4">
        <f>VLOOKUP(A233,'Pupil Info'!A:D,4,FALSE)</f>
        <v>13417</v>
      </c>
      <c r="F233" s="4">
        <f>VLOOKUP(A233,'Starting Point 2020'!A:AB,28,FALSE)</f>
        <v>118203421.75</v>
      </c>
      <c r="G233" s="4">
        <f>VLOOKUP(A233,'2% 2020'!A:AB,28,FALSE)</f>
        <v>120086739.75</v>
      </c>
      <c r="H233" s="4">
        <f t="shared" si="40"/>
        <v>1883318</v>
      </c>
      <c r="I233" s="4">
        <f>VLOOKUP(A233,'2% with VPK 2020'!A:AB,28,FALSE)</f>
        <v>120086739.75</v>
      </c>
      <c r="J233" s="4">
        <f>VLOOKUP(A233,'Charter School Lease'!A:D,4,FALSE)</f>
        <v>0</v>
      </c>
      <c r="K233" s="4">
        <f>VLOOKUP(A233,'Integration Change'!H:K,4,FALSE)</f>
        <v>0</v>
      </c>
      <c r="L233" s="4">
        <f>VLOOKUP(A233,'Other SPED'!A:D,4,FALSE)</f>
        <v>0</v>
      </c>
      <c r="M233" s="4">
        <f>VLOOKUP(A233,'LTFM Change'!G:J,4,FALSE)</f>
        <v>0</v>
      </c>
      <c r="N233" s="4">
        <f>VLOOKUP(A233,QComp!I:N,6,FALSE)</f>
        <v>0</v>
      </c>
      <c r="O233" s="4">
        <f>VLOOKUP(A233,'Breakfast and Lunch'!A:D,4,FALSE)</f>
        <v>0</v>
      </c>
      <c r="P233" s="4">
        <f>VLOOKUP(A233,'Breakfast and Lunch'!A:E,5,FALSE)</f>
        <v>0</v>
      </c>
      <c r="Q233" s="4">
        <f>VLOOKUP(A233,'Integration Change'!A:D,4,FALSE)</f>
        <v>0</v>
      </c>
      <c r="R233" s="4">
        <f>VLOOKUP(A233,'LTFM Change'!A:C,3,FALSE)</f>
        <v>0</v>
      </c>
      <c r="S233" s="4">
        <f>VLOOKUP(A233,QComp!A:D,4,FALSE)</f>
        <v>0</v>
      </c>
      <c r="T233" s="4">
        <f t="shared" si="41"/>
        <v>0</v>
      </c>
      <c r="U233" s="4">
        <f>VLOOKUP(A233,'2020 SPED'!A:AF,32,FALSE)</f>
        <v>403514.75770119205</v>
      </c>
      <c r="V233" s="4">
        <f t="shared" si="37"/>
        <v>2286832.7577011921</v>
      </c>
      <c r="W233" s="235">
        <f t="shared" si="42"/>
        <v>1.5932855175573628E-2</v>
      </c>
      <c r="Y233" s="4">
        <f>VLOOKUP(A233,'Pupil Info'!A:E,5,FALSE)</f>
        <v>13537</v>
      </c>
      <c r="Z233" s="4">
        <f>VLOOKUP(A233,'Starting Point 2021'!A:AB,28,FALSE)</f>
        <v>117855989.25</v>
      </c>
      <c r="AA233" s="4">
        <f>VLOOKUP(A233,'2% 2021'!A:AB,28,FALSE)</f>
        <v>121702155.25</v>
      </c>
      <c r="AB233" s="4">
        <f t="shared" si="43"/>
        <v>3846166</v>
      </c>
      <c r="AC233" s="4">
        <f>VLOOKUP(A233,'2% with VPK 2021'!A:AB,28,FALSE)</f>
        <v>121702155.25</v>
      </c>
      <c r="AD233" s="4">
        <f>VLOOKUP(A233,'Charter School Lease'!A:E,5,FALSE)</f>
        <v>0</v>
      </c>
      <c r="AE233" s="4">
        <f>VLOOKUP(A233,'Integration Change'!H:L,5,FALSE)</f>
        <v>0</v>
      </c>
      <c r="AF233" s="4">
        <f>VLOOKUP(A233,'Other SPED'!A:D,4,FALSE)</f>
        <v>0</v>
      </c>
      <c r="AG233" s="4">
        <f>VLOOKUP(A233,QComp!I:R,10,FALSE)</f>
        <v>0</v>
      </c>
      <c r="AH233" s="4">
        <f>VLOOKUP(A233,'LTFM Change'!G:K,5,FALSE)</f>
        <v>0</v>
      </c>
      <c r="AI233" s="4">
        <f>VLOOKUP(A233,'Breakfast and Lunch'!A:E,5,FALSE)</f>
        <v>0</v>
      </c>
      <c r="AJ233" s="4">
        <f>VLOOKUP(A233,'Breakfast and Lunch'!A:D,4,FALSE)</f>
        <v>0</v>
      </c>
      <c r="AK233" s="4">
        <f>VLOOKUP(A233,'Integration Change'!A:E,5,FALSE)</f>
        <v>0</v>
      </c>
      <c r="AL233" s="4">
        <f>VLOOKUP(A233,'Safe School'!A:D,4,FALSE)</f>
        <v>1235.3285711228964</v>
      </c>
      <c r="AM233" s="4">
        <f>VLOOKUP(A233,'LTFM Change'!A:D,4,FALSE)</f>
        <v>0</v>
      </c>
      <c r="AN233" s="4">
        <f>VLOOKUP(A233,QComp!A:E,5,FALSE)</f>
        <v>0</v>
      </c>
      <c r="AO233" s="4">
        <f t="shared" si="44"/>
        <v>1235.328571125865</v>
      </c>
      <c r="AP233" s="4">
        <f>VLOOKUP(A233,'2021 SPED'!A:AF,32,FALSE)</f>
        <v>1026338.095891729</v>
      </c>
      <c r="AQ233" s="5">
        <f t="shared" si="38"/>
        <v>4873739.4244628549</v>
      </c>
      <c r="AR233" s="235">
        <f t="shared" si="39"/>
        <v>3.263445518955669E-2</v>
      </c>
    </row>
    <row r="234" spans="1:44" x14ac:dyDescent="0.25">
      <c r="A234">
        <v>738</v>
      </c>
      <c r="B234">
        <v>1</v>
      </c>
      <c r="C234" t="s">
        <v>213</v>
      </c>
      <c r="D234">
        <f>VLOOKUP(A234,Sheet10!A:C,3,FALSE)</f>
        <v>5</v>
      </c>
      <c r="E234" s="4">
        <f>VLOOKUP(A234,'Pupil Info'!A:D,4,FALSE)</f>
        <v>1050</v>
      </c>
      <c r="F234" s="4">
        <f>VLOOKUP(A234,'Starting Point 2020'!A:AB,28,FALSE)</f>
        <v>9134264.5</v>
      </c>
      <c r="G234" s="4">
        <f>VLOOKUP(A234,'2% 2020'!A:AB,28,FALSE)</f>
        <v>9286420.5</v>
      </c>
      <c r="H234" s="4">
        <f t="shared" si="40"/>
        <v>152156</v>
      </c>
      <c r="I234" s="4">
        <f>VLOOKUP(A234,'2% with VPK 2020'!A:AB,28,FALSE)</f>
        <v>9286420.5</v>
      </c>
      <c r="J234" s="4">
        <f>VLOOKUP(A234,'Charter School Lease'!A:D,4,FALSE)</f>
        <v>0</v>
      </c>
      <c r="K234" s="4">
        <f>VLOOKUP(A234,'Integration Change'!H:K,4,FALSE)</f>
        <v>0</v>
      </c>
      <c r="L234" s="4">
        <f>VLOOKUP(A234,'Other SPED'!A:D,4,FALSE)</f>
        <v>0</v>
      </c>
      <c r="M234" s="4">
        <f>VLOOKUP(A234,'LTFM Change'!G:J,4,FALSE)</f>
        <v>0</v>
      </c>
      <c r="N234" s="4">
        <f>VLOOKUP(A234,QComp!I:N,6,FALSE)</f>
        <v>0</v>
      </c>
      <c r="O234" s="4">
        <f>VLOOKUP(A234,'Breakfast and Lunch'!A:D,4,FALSE)</f>
        <v>0</v>
      </c>
      <c r="P234" s="4">
        <f>VLOOKUP(A234,'Breakfast and Lunch'!A:E,5,FALSE)</f>
        <v>0</v>
      </c>
      <c r="Q234" s="4">
        <f>VLOOKUP(A234,'Integration Change'!A:D,4,FALSE)</f>
        <v>0</v>
      </c>
      <c r="R234" s="4">
        <f>VLOOKUP(A234,'LTFM Change'!A:C,3,FALSE)</f>
        <v>0</v>
      </c>
      <c r="S234" s="4">
        <f>VLOOKUP(A234,QComp!A:D,4,FALSE)</f>
        <v>0</v>
      </c>
      <c r="T234" s="4">
        <f t="shared" si="41"/>
        <v>0</v>
      </c>
      <c r="U234" s="4">
        <f>VLOOKUP(A234,'2020 SPED'!A:AF,32,FALSE)</f>
        <v>8616.7419629121432</v>
      </c>
      <c r="V234" s="4">
        <f t="shared" si="37"/>
        <v>160772.74196291214</v>
      </c>
      <c r="W234" s="235">
        <f t="shared" si="42"/>
        <v>1.6657717761512161E-2</v>
      </c>
      <c r="Y234" s="4">
        <f>VLOOKUP(A234,'Pupil Info'!A:E,5,FALSE)</f>
        <v>1041</v>
      </c>
      <c r="Z234" s="4">
        <f>VLOOKUP(A234,'Starting Point 2021'!A:AB,28,FALSE)</f>
        <v>9113464</v>
      </c>
      <c r="AA234" s="4">
        <f>VLOOKUP(A234,'2% 2021'!A:AB,28,FALSE)</f>
        <v>9420417</v>
      </c>
      <c r="AB234" s="4">
        <f t="shared" si="43"/>
        <v>306953</v>
      </c>
      <c r="AC234" s="4">
        <f>VLOOKUP(A234,'2% with VPK 2021'!A:AB,28,FALSE)</f>
        <v>9420417</v>
      </c>
      <c r="AD234" s="4">
        <f>VLOOKUP(A234,'Charter School Lease'!A:E,5,FALSE)</f>
        <v>0</v>
      </c>
      <c r="AE234" s="4">
        <f>VLOOKUP(A234,'Integration Change'!H:L,5,FALSE)</f>
        <v>0</v>
      </c>
      <c r="AF234" s="4">
        <f>VLOOKUP(A234,'Other SPED'!A:D,4,FALSE)</f>
        <v>0</v>
      </c>
      <c r="AG234" s="4">
        <f>VLOOKUP(A234,QComp!I:R,10,FALSE)</f>
        <v>0</v>
      </c>
      <c r="AH234" s="4">
        <f>VLOOKUP(A234,'LTFM Change'!G:K,5,FALSE)</f>
        <v>0</v>
      </c>
      <c r="AI234" s="4">
        <f>VLOOKUP(A234,'Breakfast and Lunch'!A:E,5,FALSE)</f>
        <v>0</v>
      </c>
      <c r="AJ234" s="4">
        <f>VLOOKUP(A234,'Breakfast and Lunch'!A:D,4,FALSE)</f>
        <v>0</v>
      </c>
      <c r="AK234" s="4">
        <f>VLOOKUP(A234,'Integration Change'!A:E,5,FALSE)</f>
        <v>0</v>
      </c>
      <c r="AL234" s="4">
        <f>VLOOKUP(A234,'Safe School'!A:D,4,FALSE)</f>
        <v>58.440547474641789</v>
      </c>
      <c r="AM234" s="4">
        <f>VLOOKUP(A234,'LTFM Change'!A:D,4,FALSE)</f>
        <v>0</v>
      </c>
      <c r="AN234" s="4">
        <f>VLOOKUP(A234,QComp!A:E,5,FALSE)</f>
        <v>0</v>
      </c>
      <c r="AO234" s="4">
        <f t="shared" si="44"/>
        <v>58.440547473728657</v>
      </c>
      <c r="AP234" s="4">
        <f>VLOOKUP(A234,'2021 SPED'!A:AF,32,FALSE)</f>
        <v>36618.324831213802</v>
      </c>
      <c r="AQ234" s="5">
        <f t="shared" si="38"/>
        <v>343629.76537868753</v>
      </c>
      <c r="AR234" s="235">
        <f t="shared" si="39"/>
        <v>3.3681265433209588E-2</v>
      </c>
    </row>
    <row r="235" spans="1:44" x14ac:dyDescent="0.25">
      <c r="A235">
        <v>739</v>
      </c>
      <c r="B235">
        <v>1</v>
      </c>
      <c r="C235" t="s">
        <v>214</v>
      </c>
      <c r="D235">
        <f>VLOOKUP(A235,Sheet10!A:C,3,FALSE)</f>
        <v>6</v>
      </c>
      <c r="E235" s="4">
        <f>VLOOKUP(A235,'Pupil Info'!A:D,4,FALSE)</f>
        <v>734</v>
      </c>
      <c r="F235" s="4">
        <f>VLOOKUP(A235,'Starting Point 2020'!A:AB,28,FALSE)</f>
        <v>6768486.7832909999</v>
      </c>
      <c r="G235" s="4">
        <f>VLOOKUP(A235,'2% 2020'!A:AB,28,FALSE)</f>
        <v>6875602.7832909999</v>
      </c>
      <c r="H235" s="4">
        <f t="shared" si="40"/>
        <v>107116</v>
      </c>
      <c r="I235" s="4">
        <f>VLOOKUP(A235,'2% with VPK 2020'!A:AB,28,FALSE)</f>
        <v>6875602.7832909999</v>
      </c>
      <c r="J235" s="4">
        <f>VLOOKUP(A235,'Charter School Lease'!A:D,4,FALSE)</f>
        <v>0</v>
      </c>
      <c r="K235" s="4">
        <f>VLOOKUP(A235,'Integration Change'!H:K,4,FALSE)</f>
        <v>0</v>
      </c>
      <c r="L235" s="4">
        <f>VLOOKUP(A235,'Other SPED'!A:D,4,FALSE)</f>
        <v>0</v>
      </c>
      <c r="M235" s="4">
        <f>VLOOKUP(A235,'LTFM Change'!G:J,4,FALSE)</f>
        <v>0</v>
      </c>
      <c r="N235" s="4">
        <f>VLOOKUP(A235,QComp!I:N,6,FALSE)</f>
        <v>-606.51172920000681</v>
      </c>
      <c r="O235" s="4">
        <f>VLOOKUP(A235,'Breakfast and Lunch'!A:D,4,FALSE)</f>
        <v>0</v>
      </c>
      <c r="P235" s="4">
        <f>VLOOKUP(A235,'Breakfast and Lunch'!A:E,5,FALSE)</f>
        <v>0</v>
      </c>
      <c r="Q235" s="4">
        <f>VLOOKUP(A235,'Integration Change'!A:D,4,FALSE)</f>
        <v>0</v>
      </c>
      <c r="R235" s="4">
        <f>VLOOKUP(A235,'LTFM Change'!A:C,3,FALSE)</f>
        <v>0</v>
      </c>
      <c r="S235" s="4">
        <f>VLOOKUP(A235,QComp!A:D,4,FALSE)</f>
        <v>0</v>
      </c>
      <c r="T235" s="4">
        <f t="shared" si="41"/>
        <v>-606.51172920037061</v>
      </c>
      <c r="U235" s="4">
        <f>VLOOKUP(A235,'2020 SPED'!A:AF,32,FALSE)</f>
        <v>13695.328281061957</v>
      </c>
      <c r="V235" s="4">
        <f t="shared" si="37"/>
        <v>120204.81655186159</v>
      </c>
      <c r="W235" s="235">
        <f t="shared" si="42"/>
        <v>1.5825693900212899E-2</v>
      </c>
      <c r="Y235" s="4">
        <f>VLOOKUP(A235,'Pupil Info'!A:E,5,FALSE)</f>
        <v>728</v>
      </c>
      <c r="Z235" s="4">
        <f>VLOOKUP(A235,'Starting Point 2021'!A:AB,28,FALSE)</f>
        <v>6739158.084497734</v>
      </c>
      <c r="AA235" s="4">
        <f>VLOOKUP(A235,'2% 2021'!A:AB,28,FALSE)</f>
        <v>6952607.9184977347</v>
      </c>
      <c r="AB235" s="4">
        <f t="shared" si="43"/>
        <v>213449.83400000073</v>
      </c>
      <c r="AC235" s="4">
        <f>VLOOKUP(A235,'2% with VPK 2021'!A:AB,28,FALSE)</f>
        <v>6952607.9184977347</v>
      </c>
      <c r="AD235" s="4">
        <f>VLOOKUP(A235,'Charter School Lease'!A:E,5,FALSE)</f>
        <v>0</v>
      </c>
      <c r="AE235" s="4">
        <f>VLOOKUP(A235,'Integration Change'!H:L,5,FALSE)</f>
        <v>0</v>
      </c>
      <c r="AF235" s="4">
        <f>VLOOKUP(A235,'Other SPED'!A:D,4,FALSE)</f>
        <v>0</v>
      </c>
      <c r="AG235" s="4">
        <f>VLOOKUP(A235,QComp!I:R,10,FALSE)</f>
        <v>-595.12831416477275</v>
      </c>
      <c r="AH235" s="4">
        <f>VLOOKUP(A235,'LTFM Change'!G:K,5,FALSE)</f>
        <v>0</v>
      </c>
      <c r="AI235" s="4">
        <f>VLOOKUP(A235,'Breakfast and Lunch'!A:E,5,FALSE)</f>
        <v>0</v>
      </c>
      <c r="AJ235" s="4">
        <f>VLOOKUP(A235,'Breakfast and Lunch'!A:D,4,FALSE)</f>
        <v>0</v>
      </c>
      <c r="AK235" s="4">
        <f>VLOOKUP(A235,'Integration Change'!A:E,5,FALSE)</f>
        <v>0</v>
      </c>
      <c r="AL235" s="4">
        <f>VLOOKUP(A235,'Safe School'!A:D,4,FALSE)</f>
        <v>74.591513327959547</v>
      </c>
      <c r="AM235" s="4">
        <f>VLOOKUP(A235,'LTFM Change'!A:D,4,FALSE)</f>
        <v>0</v>
      </c>
      <c r="AN235" s="4">
        <f>VLOOKUP(A235,QComp!A:E,5,FALSE)</f>
        <v>0</v>
      </c>
      <c r="AO235" s="4">
        <f t="shared" si="44"/>
        <v>-520.53680083621293</v>
      </c>
      <c r="AP235" s="4">
        <f>VLOOKUP(A235,'2021 SPED'!A:AF,32,FALSE)</f>
        <v>33740.155207907548</v>
      </c>
      <c r="AQ235" s="5">
        <f t="shared" si="38"/>
        <v>246669.45240707207</v>
      </c>
      <c r="AR235" s="235">
        <f t="shared" si="39"/>
        <v>3.1673071223986438E-2</v>
      </c>
    </row>
    <row r="236" spans="1:44" x14ac:dyDescent="0.25">
      <c r="A236">
        <v>740</v>
      </c>
      <c r="B236">
        <v>1</v>
      </c>
      <c r="C236" t="s">
        <v>215</v>
      </c>
      <c r="D236">
        <f>VLOOKUP(A236,Sheet10!A:C,3,FALSE)</f>
        <v>5</v>
      </c>
      <c r="E236" s="4">
        <f>VLOOKUP(A236,'Pupil Info'!A:D,4,FALSE)</f>
        <v>1312</v>
      </c>
      <c r="F236" s="4">
        <f>VLOOKUP(A236,'Starting Point 2020'!A:AB,28,FALSE)</f>
        <v>12435027.8328772</v>
      </c>
      <c r="G236" s="4">
        <f>VLOOKUP(A236,'2% 2020'!A:AB,28,FALSE)</f>
        <v>12640475.8328772</v>
      </c>
      <c r="H236" s="4">
        <f t="shared" si="40"/>
        <v>205448</v>
      </c>
      <c r="I236" s="4">
        <f>VLOOKUP(A236,'2% with VPK 2020'!A:AB,28,FALSE)</f>
        <v>12640475.8328772</v>
      </c>
      <c r="J236" s="4">
        <f>VLOOKUP(A236,'Charter School Lease'!A:D,4,FALSE)</f>
        <v>0</v>
      </c>
      <c r="K236" s="4">
        <f>VLOOKUP(A236,'Integration Change'!H:K,4,FALSE)</f>
        <v>0</v>
      </c>
      <c r="L236" s="4">
        <f>VLOOKUP(A236,'Other SPED'!A:D,4,FALSE)</f>
        <v>0</v>
      </c>
      <c r="M236" s="4">
        <f>VLOOKUP(A236,'LTFM Change'!G:J,4,FALSE)</f>
        <v>0</v>
      </c>
      <c r="N236" s="4">
        <f>VLOOKUP(A236,QComp!I:N,6,FALSE)</f>
        <v>0</v>
      </c>
      <c r="O236" s="4">
        <f>VLOOKUP(A236,'Breakfast and Lunch'!A:D,4,FALSE)</f>
        <v>0</v>
      </c>
      <c r="P236" s="4">
        <f>VLOOKUP(A236,'Breakfast and Lunch'!A:E,5,FALSE)</f>
        <v>0</v>
      </c>
      <c r="Q236" s="4">
        <f>VLOOKUP(A236,'Integration Change'!A:D,4,FALSE)</f>
        <v>0</v>
      </c>
      <c r="R236" s="4">
        <f>VLOOKUP(A236,'LTFM Change'!A:C,3,FALSE)</f>
        <v>0</v>
      </c>
      <c r="S236" s="4">
        <f>VLOOKUP(A236,QComp!A:D,4,FALSE)</f>
        <v>0</v>
      </c>
      <c r="T236" s="4">
        <f t="shared" si="41"/>
        <v>0</v>
      </c>
      <c r="U236" s="4">
        <f>VLOOKUP(A236,'2020 SPED'!A:AF,32,FALSE)</f>
        <v>38577.99338150816</v>
      </c>
      <c r="V236" s="4">
        <f t="shared" si="37"/>
        <v>244025.99338150816</v>
      </c>
      <c r="W236" s="235">
        <f t="shared" si="42"/>
        <v>1.6521716136156304E-2</v>
      </c>
      <c r="Y236" s="4">
        <f>VLOOKUP(A236,'Pupil Info'!A:E,5,FALSE)</f>
        <v>1286</v>
      </c>
      <c r="Z236" s="4">
        <f>VLOOKUP(A236,'Starting Point 2021'!A:AB,28,FALSE)</f>
        <v>12252649.748792214</v>
      </c>
      <c r="AA236" s="4">
        <f>VLOOKUP(A236,'2% 2021'!A:AB,28,FALSE)</f>
        <v>12658825.164792215</v>
      </c>
      <c r="AB236" s="4">
        <f t="shared" si="43"/>
        <v>406175.41600000113</v>
      </c>
      <c r="AC236" s="4">
        <f>VLOOKUP(A236,'2% with VPK 2021'!A:AB,28,FALSE)</f>
        <v>12658825.164792215</v>
      </c>
      <c r="AD236" s="4">
        <f>VLOOKUP(A236,'Charter School Lease'!A:E,5,FALSE)</f>
        <v>0</v>
      </c>
      <c r="AE236" s="4">
        <f>VLOOKUP(A236,'Integration Change'!H:L,5,FALSE)</f>
        <v>0</v>
      </c>
      <c r="AF236" s="4">
        <f>VLOOKUP(A236,'Other SPED'!A:D,4,FALSE)</f>
        <v>0</v>
      </c>
      <c r="AG236" s="4">
        <f>VLOOKUP(A236,QComp!I:R,10,FALSE)</f>
        <v>0</v>
      </c>
      <c r="AH236" s="4">
        <f>VLOOKUP(A236,'LTFM Change'!G:K,5,FALSE)</f>
        <v>0</v>
      </c>
      <c r="AI236" s="4">
        <f>VLOOKUP(A236,'Breakfast and Lunch'!A:E,5,FALSE)</f>
        <v>0</v>
      </c>
      <c r="AJ236" s="4">
        <f>VLOOKUP(A236,'Breakfast and Lunch'!A:D,4,FALSE)</f>
        <v>0</v>
      </c>
      <c r="AK236" s="4">
        <f>VLOOKUP(A236,'Integration Change'!A:E,5,FALSE)</f>
        <v>0</v>
      </c>
      <c r="AL236" s="4">
        <f>VLOOKUP(A236,'Safe School'!A:D,4,FALSE)</f>
        <v>117.04838209562149</v>
      </c>
      <c r="AM236" s="4">
        <f>VLOOKUP(A236,'LTFM Change'!A:D,4,FALSE)</f>
        <v>0</v>
      </c>
      <c r="AN236" s="4">
        <f>VLOOKUP(A236,QComp!A:E,5,FALSE)</f>
        <v>0</v>
      </c>
      <c r="AO236" s="4">
        <f t="shared" si="44"/>
        <v>117.04838209599257</v>
      </c>
      <c r="AP236" s="4">
        <f>VLOOKUP(A236,'2021 SPED'!A:AF,32,FALSE)</f>
        <v>95838.652961191256</v>
      </c>
      <c r="AQ236" s="5">
        <f t="shared" si="38"/>
        <v>502131.11734328838</v>
      </c>
      <c r="AR236" s="235">
        <f t="shared" si="39"/>
        <v>3.3150006270279558E-2</v>
      </c>
    </row>
    <row r="237" spans="1:44" x14ac:dyDescent="0.25">
      <c r="A237">
        <v>741</v>
      </c>
      <c r="B237">
        <v>1</v>
      </c>
      <c r="C237" t="s">
        <v>216</v>
      </c>
      <c r="D237">
        <f>VLOOKUP(A237,Sheet10!A:C,3,FALSE)</f>
        <v>5</v>
      </c>
      <c r="E237" s="4">
        <f>VLOOKUP(A237,'Pupil Info'!A:D,4,FALSE)</f>
        <v>920</v>
      </c>
      <c r="F237" s="4">
        <f>VLOOKUP(A237,'Starting Point 2020'!A:AB,28,FALSE)</f>
        <v>8069353.214559</v>
      </c>
      <c r="G237" s="4">
        <f>VLOOKUP(A237,'2% 2020'!A:AB,28,FALSE)</f>
        <v>8206516.214559</v>
      </c>
      <c r="H237" s="4">
        <f t="shared" si="40"/>
        <v>137163</v>
      </c>
      <c r="I237" s="4">
        <f>VLOOKUP(A237,'2% with VPK 2020'!A:AB,28,FALSE)</f>
        <v>8206516.214559</v>
      </c>
      <c r="J237" s="4">
        <f>VLOOKUP(A237,'Charter School Lease'!A:D,4,FALSE)</f>
        <v>0</v>
      </c>
      <c r="K237" s="4">
        <f>VLOOKUP(A237,'Integration Change'!H:K,4,FALSE)</f>
        <v>0</v>
      </c>
      <c r="L237" s="4">
        <f>VLOOKUP(A237,'Other SPED'!A:D,4,FALSE)</f>
        <v>0</v>
      </c>
      <c r="M237" s="4">
        <f>VLOOKUP(A237,'LTFM Change'!G:J,4,FALSE)</f>
        <v>0</v>
      </c>
      <c r="N237" s="4">
        <f>VLOOKUP(A237,QComp!I:N,6,FALSE)</f>
        <v>-742.53678719999152</v>
      </c>
      <c r="O237" s="4">
        <f>VLOOKUP(A237,'Breakfast and Lunch'!A:D,4,FALSE)</f>
        <v>0</v>
      </c>
      <c r="P237" s="4">
        <f>VLOOKUP(A237,'Breakfast and Lunch'!A:E,5,FALSE)</f>
        <v>0</v>
      </c>
      <c r="Q237" s="4">
        <f>VLOOKUP(A237,'Integration Change'!A:D,4,FALSE)</f>
        <v>0</v>
      </c>
      <c r="R237" s="4">
        <f>VLOOKUP(A237,'LTFM Change'!A:C,3,FALSE)</f>
        <v>0</v>
      </c>
      <c r="S237" s="4">
        <f>VLOOKUP(A237,QComp!A:D,4,FALSE)</f>
        <v>0</v>
      </c>
      <c r="T237" s="4">
        <f t="shared" si="41"/>
        <v>-742.5367871997878</v>
      </c>
      <c r="U237" s="4">
        <f>VLOOKUP(A237,'2020 SPED'!A:AF,32,FALSE)</f>
        <v>20852.879303566879</v>
      </c>
      <c r="V237" s="4">
        <f t="shared" si="37"/>
        <v>157273.34251636709</v>
      </c>
      <c r="W237" s="235">
        <f t="shared" si="42"/>
        <v>1.699801661334218E-2</v>
      </c>
      <c r="Y237" s="4">
        <f>VLOOKUP(A237,'Pupil Info'!A:E,5,FALSE)</f>
        <v>895</v>
      </c>
      <c r="Z237" s="4">
        <f>VLOOKUP(A237,'Starting Point 2021'!A:AB,28,FALSE)</f>
        <v>7917376.7800561143</v>
      </c>
      <c r="AA237" s="4">
        <f>VLOOKUP(A237,'2% 2021'!A:AB,28,FALSE)</f>
        <v>8187844.4380561151</v>
      </c>
      <c r="AB237" s="4">
        <f t="shared" si="43"/>
        <v>270467.65800000075</v>
      </c>
      <c r="AC237" s="4">
        <f>VLOOKUP(A237,'2% with VPK 2021'!A:AB,28,FALSE)</f>
        <v>8187844.4380561151</v>
      </c>
      <c r="AD237" s="4">
        <f>VLOOKUP(A237,'Charter School Lease'!A:E,5,FALSE)</f>
        <v>0</v>
      </c>
      <c r="AE237" s="4">
        <f>VLOOKUP(A237,'Integration Change'!H:L,5,FALSE)</f>
        <v>0</v>
      </c>
      <c r="AF237" s="4">
        <f>VLOOKUP(A237,'Other SPED'!A:D,4,FALSE)</f>
        <v>0</v>
      </c>
      <c r="AG237" s="4">
        <f>VLOOKUP(A237,QComp!I:R,10,FALSE)</f>
        <v>-737.30640605368535</v>
      </c>
      <c r="AH237" s="4">
        <f>VLOOKUP(A237,'LTFM Change'!G:K,5,FALSE)</f>
        <v>0</v>
      </c>
      <c r="AI237" s="4">
        <f>VLOOKUP(A237,'Breakfast and Lunch'!A:E,5,FALSE)</f>
        <v>0</v>
      </c>
      <c r="AJ237" s="4">
        <f>VLOOKUP(A237,'Breakfast and Lunch'!A:D,4,FALSE)</f>
        <v>0</v>
      </c>
      <c r="AK237" s="4">
        <f>VLOOKUP(A237,'Integration Change'!A:E,5,FALSE)</f>
        <v>0</v>
      </c>
      <c r="AL237" s="4">
        <f>VLOOKUP(A237,'Safe School'!A:D,4,FALSE)</f>
        <v>107.39492093907756</v>
      </c>
      <c r="AM237" s="4">
        <f>VLOOKUP(A237,'LTFM Change'!A:D,4,FALSE)</f>
        <v>0</v>
      </c>
      <c r="AN237" s="4">
        <f>VLOOKUP(A237,QComp!A:E,5,FALSE)</f>
        <v>0</v>
      </c>
      <c r="AO237" s="4">
        <f t="shared" si="44"/>
        <v>-629.91148511506617</v>
      </c>
      <c r="AP237" s="4">
        <f>VLOOKUP(A237,'2021 SPED'!A:AF,32,FALSE)</f>
        <v>75466.626262486214</v>
      </c>
      <c r="AQ237" s="5">
        <f t="shared" si="38"/>
        <v>345304.3727773719</v>
      </c>
      <c r="AR237" s="235">
        <f t="shared" si="39"/>
        <v>3.4161271531412934E-2</v>
      </c>
    </row>
    <row r="238" spans="1:44" x14ac:dyDescent="0.25">
      <c r="A238">
        <v>742</v>
      </c>
      <c r="B238">
        <v>1</v>
      </c>
      <c r="C238" t="s">
        <v>217</v>
      </c>
      <c r="D238">
        <f>VLOOKUP(A238,Sheet10!A:C,3,FALSE)</f>
        <v>4</v>
      </c>
      <c r="E238" s="4">
        <f>VLOOKUP(A238,'Pupil Info'!A:D,4,FALSE)</f>
        <v>10095</v>
      </c>
      <c r="F238" s="4">
        <f>VLOOKUP(A238,'Starting Point 2020'!A:AB,28,FALSE)</f>
        <v>102394670.4353642</v>
      </c>
      <c r="G238" s="4">
        <f>VLOOKUP(A238,'2% 2020'!A:AB,28,FALSE)</f>
        <v>104150469.4353642</v>
      </c>
      <c r="H238" s="4">
        <f t="shared" si="40"/>
        <v>1755799</v>
      </c>
      <c r="I238" s="4">
        <f>VLOOKUP(A238,'2% with VPK 2020'!A:AB,28,FALSE)</f>
        <v>104532902.9353642</v>
      </c>
      <c r="J238" s="4">
        <f>VLOOKUP(A238,'Charter School Lease'!A:D,4,FALSE)</f>
        <v>0</v>
      </c>
      <c r="K238" s="4">
        <f>VLOOKUP(A238,'Integration Change'!H:K,4,FALSE)</f>
        <v>6841.4841599997599</v>
      </c>
      <c r="L238" s="4">
        <f>VLOOKUP(A238,'Other SPED'!A:D,4,FALSE)</f>
        <v>95126.14</v>
      </c>
      <c r="M238" s="4">
        <f>VLOOKUP(A238,'LTFM Change'!G:J,4,FALSE)</f>
        <v>3784.3867095132591</v>
      </c>
      <c r="N238" s="4">
        <f>VLOOKUP(A238,QComp!I:N,6,FALSE)</f>
        <v>0</v>
      </c>
      <c r="O238" s="4">
        <f>VLOOKUP(A238,'Breakfast and Lunch'!A:D,4,FALSE)</f>
        <v>1904.11</v>
      </c>
      <c r="P238" s="4">
        <f>VLOOKUP(A238,'Breakfast and Lunch'!A:E,5,FALSE)</f>
        <v>4971.96</v>
      </c>
      <c r="Q238" s="4">
        <f>VLOOKUP(A238,'Integration Change'!A:D,4,FALSE)</f>
        <v>2932.0646399998805</v>
      </c>
      <c r="R238" s="4">
        <f>VLOOKUP(A238,'LTFM Change'!A:C,3,FALSE)</f>
        <v>-3784.3867095132591</v>
      </c>
      <c r="S238" s="4">
        <f>VLOOKUP(A238,QComp!A:D,4,FALSE)</f>
        <v>0</v>
      </c>
      <c r="T238" s="4">
        <f t="shared" si="41"/>
        <v>494209.25879999995</v>
      </c>
      <c r="U238" s="4">
        <f>VLOOKUP(A238,'2020 SPED'!A:AF,32,FALSE)</f>
        <v>359125.94989623502</v>
      </c>
      <c r="V238" s="4">
        <f t="shared" si="37"/>
        <v>2609134.208696235</v>
      </c>
      <c r="W238" s="235">
        <f t="shared" si="42"/>
        <v>1.7147367070323584E-2</v>
      </c>
      <c r="Y238" s="4">
        <f>VLOOKUP(A238,'Pupil Info'!A:E,5,FALSE)</f>
        <v>10014</v>
      </c>
      <c r="Z238" s="4">
        <f>VLOOKUP(A238,'Starting Point 2021'!A:AB,28,FALSE)</f>
        <v>102655876.97090566</v>
      </c>
      <c r="AA238" s="4">
        <f>VLOOKUP(A238,'2% 2021'!A:AB,28,FALSE)</f>
        <v>106203559.02490567</v>
      </c>
      <c r="AB238" s="4">
        <f t="shared" si="43"/>
        <v>3547682.0540000051</v>
      </c>
      <c r="AC238" s="4">
        <f>VLOOKUP(A238,'2% with VPK 2021'!A:AB,28,FALSE)</f>
        <v>106759852.03490566</v>
      </c>
      <c r="AD238" s="4">
        <f>VLOOKUP(A238,'Charter School Lease'!A:E,5,FALSE)</f>
        <v>0</v>
      </c>
      <c r="AE238" s="4">
        <f>VLOOKUP(A238,'Integration Change'!H:L,5,FALSE)</f>
        <v>7157.8819200000726</v>
      </c>
      <c r="AF238" s="4">
        <f>VLOOKUP(A238,'Other SPED'!A:D,4,FALSE)</f>
        <v>95126.14</v>
      </c>
      <c r="AG238" s="4">
        <f>VLOOKUP(A238,QComp!I:R,10,FALSE)</f>
        <v>0</v>
      </c>
      <c r="AH238" s="4">
        <f>VLOOKUP(A238,'LTFM Change'!G:K,5,FALSE)</f>
        <v>3951.6852996614762</v>
      </c>
      <c r="AI238" s="4">
        <f>VLOOKUP(A238,'Breakfast and Lunch'!A:E,5,FALSE)</f>
        <v>4971.96</v>
      </c>
      <c r="AJ238" s="4">
        <f>VLOOKUP(A238,'Breakfast and Lunch'!A:D,4,FALSE)</f>
        <v>1904.11</v>
      </c>
      <c r="AK238" s="4">
        <f>VLOOKUP(A238,'Integration Change'!A:E,5,FALSE)</f>
        <v>3067.6636800001143</v>
      </c>
      <c r="AL238" s="4">
        <f>VLOOKUP(A238,'Safe School'!A:D,4,FALSE)</f>
        <v>-559.70203203108395</v>
      </c>
      <c r="AM238" s="4">
        <f>VLOOKUP(A238,'LTFM Change'!A:D,4,FALSE)</f>
        <v>-3951.6852996628731</v>
      </c>
      <c r="AN238" s="4">
        <f>VLOOKUP(A238,QComp!A:E,5,FALSE)</f>
        <v>0</v>
      </c>
      <c r="AO238" s="4">
        <f t="shared" si="44"/>
        <v>667961.06356795132</v>
      </c>
      <c r="AP238" s="4">
        <f>VLOOKUP(A238,'2021 SPED'!A:AF,32,FALSE)</f>
        <v>1867110.1732755899</v>
      </c>
      <c r="AQ238" s="5">
        <f t="shared" si="38"/>
        <v>6082753.2908435464</v>
      </c>
      <c r="AR238" s="235">
        <f t="shared" si="39"/>
        <v>3.4558976638088393E-2</v>
      </c>
    </row>
    <row r="239" spans="1:44" x14ac:dyDescent="0.25">
      <c r="A239">
        <v>743</v>
      </c>
      <c r="B239">
        <v>1</v>
      </c>
      <c r="C239" t="s">
        <v>218</v>
      </c>
      <c r="D239">
        <f>VLOOKUP(A239,Sheet10!A:C,3,FALSE)</f>
        <v>5</v>
      </c>
      <c r="E239" s="4">
        <f>VLOOKUP(A239,'Pupil Info'!A:D,4,FALSE)</f>
        <v>1063</v>
      </c>
      <c r="F239" s="4">
        <f>VLOOKUP(A239,'Starting Point 2020'!A:AB,28,FALSE)</f>
        <v>10150608</v>
      </c>
      <c r="G239" s="4">
        <f>VLOOKUP(A239,'2% 2020'!A:AB,28,FALSE)</f>
        <v>10312239</v>
      </c>
      <c r="H239" s="4">
        <f t="shared" si="40"/>
        <v>161631</v>
      </c>
      <c r="I239" s="4">
        <f>VLOOKUP(A239,'2% with VPK 2020'!A:AB,28,FALSE)</f>
        <v>10312239</v>
      </c>
      <c r="J239" s="4">
        <f>VLOOKUP(A239,'Charter School Lease'!A:D,4,FALSE)</f>
        <v>0</v>
      </c>
      <c r="K239" s="4">
        <f>VLOOKUP(A239,'Integration Change'!H:K,4,FALSE)</f>
        <v>0</v>
      </c>
      <c r="L239" s="4">
        <f>VLOOKUP(A239,'Other SPED'!A:D,4,FALSE)</f>
        <v>0</v>
      </c>
      <c r="M239" s="4">
        <f>VLOOKUP(A239,'LTFM Change'!G:J,4,FALSE)</f>
        <v>0</v>
      </c>
      <c r="N239" s="4">
        <f>VLOOKUP(A239,QComp!I:N,6,FALSE)</f>
        <v>-878.56184519999078</v>
      </c>
      <c r="O239" s="4">
        <f>VLOOKUP(A239,'Breakfast and Lunch'!A:D,4,FALSE)</f>
        <v>0</v>
      </c>
      <c r="P239" s="4">
        <f>VLOOKUP(A239,'Breakfast and Lunch'!A:E,5,FALSE)</f>
        <v>0</v>
      </c>
      <c r="Q239" s="4">
        <f>VLOOKUP(A239,'Integration Change'!A:D,4,FALSE)</f>
        <v>0</v>
      </c>
      <c r="R239" s="4">
        <f>VLOOKUP(A239,'LTFM Change'!A:C,3,FALSE)</f>
        <v>0</v>
      </c>
      <c r="S239" s="4">
        <f>VLOOKUP(A239,QComp!A:D,4,FALSE)</f>
        <v>878.56184519999078</v>
      </c>
      <c r="T239" s="4">
        <f t="shared" si="41"/>
        <v>0</v>
      </c>
      <c r="U239" s="4">
        <f>VLOOKUP(A239,'2020 SPED'!A:AF,32,FALSE)</f>
        <v>23393.982655792846</v>
      </c>
      <c r="V239" s="4">
        <f t="shared" si="37"/>
        <v>185024.98265579285</v>
      </c>
      <c r="W239" s="235">
        <f t="shared" si="42"/>
        <v>1.5923282625040787E-2</v>
      </c>
      <c r="Y239" s="4">
        <f>VLOOKUP(A239,'Pupil Info'!A:E,5,FALSE)</f>
        <v>1042</v>
      </c>
      <c r="Z239" s="4">
        <f>VLOOKUP(A239,'Starting Point 2021'!A:AB,28,FALSE)</f>
        <v>10026423</v>
      </c>
      <c r="AA239" s="4">
        <f>VLOOKUP(A239,'2% 2021'!A:AB,28,FALSE)</f>
        <v>10348302</v>
      </c>
      <c r="AB239" s="4">
        <f t="shared" si="43"/>
        <v>321879</v>
      </c>
      <c r="AC239" s="4">
        <f>VLOOKUP(A239,'2% with VPK 2021'!A:AB,28,FALSE)</f>
        <v>10348302</v>
      </c>
      <c r="AD239" s="4">
        <f>VLOOKUP(A239,'Charter School Lease'!A:E,5,FALSE)</f>
        <v>0</v>
      </c>
      <c r="AE239" s="4">
        <f>VLOOKUP(A239,'Integration Change'!H:L,5,FALSE)</f>
        <v>0</v>
      </c>
      <c r="AF239" s="4">
        <f>VLOOKUP(A239,'Other SPED'!A:D,4,FALSE)</f>
        <v>0</v>
      </c>
      <c r="AG239" s="4">
        <f>VLOOKUP(A239,QComp!I:R,10,FALSE)</f>
        <v>-873.70048113146913</v>
      </c>
      <c r="AH239" s="4">
        <f>VLOOKUP(A239,'LTFM Change'!G:K,5,FALSE)</f>
        <v>0</v>
      </c>
      <c r="AI239" s="4">
        <f>VLOOKUP(A239,'Breakfast and Lunch'!A:E,5,FALSE)</f>
        <v>0</v>
      </c>
      <c r="AJ239" s="4">
        <f>VLOOKUP(A239,'Breakfast and Lunch'!A:D,4,FALSE)</f>
        <v>0</v>
      </c>
      <c r="AK239" s="4">
        <f>VLOOKUP(A239,'Integration Change'!A:E,5,FALSE)</f>
        <v>0</v>
      </c>
      <c r="AL239" s="4">
        <f>VLOOKUP(A239,'Safe School'!A:D,4,FALSE)</f>
        <v>127.64818635607662</v>
      </c>
      <c r="AM239" s="4">
        <f>VLOOKUP(A239,'LTFM Change'!A:D,4,FALSE)</f>
        <v>0</v>
      </c>
      <c r="AN239" s="4">
        <f>VLOOKUP(A239,QComp!A:E,5,FALSE)</f>
        <v>873.70048113146913</v>
      </c>
      <c r="AO239" s="4">
        <f t="shared" si="44"/>
        <v>127.64818635582924</v>
      </c>
      <c r="AP239" s="4">
        <f>VLOOKUP(A239,'2021 SPED'!A:AF,32,FALSE)</f>
        <v>64320.335126609891</v>
      </c>
      <c r="AQ239" s="5">
        <f t="shared" si="38"/>
        <v>386326.98331296572</v>
      </c>
      <c r="AR239" s="235">
        <f t="shared" si="39"/>
        <v>3.210307404744444E-2</v>
      </c>
    </row>
    <row r="240" spans="1:44" x14ac:dyDescent="0.25">
      <c r="A240">
        <v>745</v>
      </c>
      <c r="B240">
        <v>1</v>
      </c>
      <c r="C240" t="s">
        <v>219</v>
      </c>
      <c r="D240">
        <f>VLOOKUP(A240,Sheet10!A:C,3,FALSE)</f>
        <v>5</v>
      </c>
      <c r="E240" s="4">
        <f>VLOOKUP(A240,'Pupil Info'!A:D,4,FALSE)</f>
        <v>1770</v>
      </c>
      <c r="F240" s="4">
        <f>VLOOKUP(A240,'Starting Point 2020'!A:AB,28,FALSE)</f>
        <v>14898166.5</v>
      </c>
      <c r="G240" s="4">
        <f>VLOOKUP(A240,'2% 2020'!A:AB,28,FALSE)</f>
        <v>15150648.5</v>
      </c>
      <c r="H240" s="4">
        <f t="shared" si="40"/>
        <v>252482</v>
      </c>
      <c r="I240" s="4">
        <f>VLOOKUP(A240,'2% with VPK 2020'!A:AB,28,FALSE)</f>
        <v>15150648.5</v>
      </c>
      <c r="J240" s="4">
        <f>VLOOKUP(A240,'Charter School Lease'!A:D,4,FALSE)</f>
        <v>0</v>
      </c>
      <c r="K240" s="4">
        <f>VLOOKUP(A240,'Integration Change'!H:K,4,FALSE)</f>
        <v>0</v>
      </c>
      <c r="L240" s="4">
        <f>VLOOKUP(A240,'Other SPED'!A:D,4,FALSE)</f>
        <v>0</v>
      </c>
      <c r="M240" s="4">
        <f>VLOOKUP(A240,'LTFM Change'!G:J,4,FALSE)</f>
        <v>0</v>
      </c>
      <c r="N240" s="4">
        <f>VLOOKUP(A240,QComp!I:N,6,FALSE)</f>
        <v>-1195.1828191026871</v>
      </c>
      <c r="O240" s="4">
        <f>VLOOKUP(A240,'Breakfast and Lunch'!A:D,4,FALSE)</f>
        <v>0</v>
      </c>
      <c r="P240" s="4">
        <f>VLOOKUP(A240,'Breakfast and Lunch'!A:E,5,FALSE)</f>
        <v>0</v>
      </c>
      <c r="Q240" s="4">
        <f>VLOOKUP(A240,'Integration Change'!A:D,4,FALSE)</f>
        <v>0</v>
      </c>
      <c r="R240" s="4">
        <f>VLOOKUP(A240,'LTFM Change'!A:C,3,FALSE)</f>
        <v>0</v>
      </c>
      <c r="S240" s="4">
        <f>VLOOKUP(A240,QComp!A:D,4,FALSE)</f>
        <v>1195.1828191026871</v>
      </c>
      <c r="T240" s="4">
        <f t="shared" si="41"/>
        <v>0</v>
      </c>
      <c r="U240" s="4">
        <f>VLOOKUP(A240,'2020 SPED'!A:AF,32,FALSE)</f>
        <v>34151.261950098677</v>
      </c>
      <c r="V240" s="4">
        <f t="shared" si="37"/>
        <v>286633.26195009868</v>
      </c>
      <c r="W240" s="235">
        <f t="shared" si="42"/>
        <v>1.6947186084945418E-2</v>
      </c>
      <c r="Y240" s="4">
        <f>VLOOKUP(A240,'Pupil Info'!A:E,5,FALSE)</f>
        <v>1775</v>
      </c>
      <c r="Z240" s="4">
        <f>VLOOKUP(A240,'Starting Point 2021'!A:AB,28,FALSE)</f>
        <v>14988807</v>
      </c>
      <c r="AA240" s="4">
        <f>VLOOKUP(A240,'2% 2021'!A:AB,28,FALSE)</f>
        <v>15502104</v>
      </c>
      <c r="AB240" s="4">
        <f t="shared" si="43"/>
        <v>513297</v>
      </c>
      <c r="AC240" s="4">
        <f>VLOOKUP(A240,'2% with VPK 2021'!A:AB,28,FALSE)</f>
        <v>15502104</v>
      </c>
      <c r="AD240" s="4">
        <f>VLOOKUP(A240,'Charter School Lease'!A:E,5,FALSE)</f>
        <v>0</v>
      </c>
      <c r="AE240" s="4">
        <f>VLOOKUP(A240,'Integration Change'!H:L,5,FALSE)</f>
        <v>0</v>
      </c>
      <c r="AF240" s="4">
        <f>VLOOKUP(A240,'Other SPED'!A:D,4,FALSE)</f>
        <v>0</v>
      </c>
      <c r="AG240" s="4">
        <f>VLOOKUP(A240,QComp!I:R,10,FALSE)</f>
        <v>-1348.1925496177864</v>
      </c>
      <c r="AH240" s="4">
        <f>VLOOKUP(A240,'LTFM Change'!G:K,5,FALSE)</f>
        <v>0</v>
      </c>
      <c r="AI240" s="4">
        <f>VLOOKUP(A240,'Breakfast and Lunch'!A:E,5,FALSE)</f>
        <v>0</v>
      </c>
      <c r="AJ240" s="4">
        <f>VLOOKUP(A240,'Breakfast and Lunch'!A:D,4,FALSE)</f>
        <v>0</v>
      </c>
      <c r="AK240" s="4">
        <f>VLOOKUP(A240,'Integration Change'!A:E,5,FALSE)</f>
        <v>0</v>
      </c>
      <c r="AL240" s="4">
        <f>VLOOKUP(A240,'Safe School'!A:D,4,FALSE)</f>
        <v>136.42990005566389</v>
      </c>
      <c r="AM240" s="4">
        <f>VLOOKUP(A240,'LTFM Change'!A:D,4,FALSE)</f>
        <v>0</v>
      </c>
      <c r="AN240" s="4">
        <f>VLOOKUP(A240,QComp!A:E,5,FALSE)</f>
        <v>1348.1925496177864</v>
      </c>
      <c r="AO240" s="4">
        <f t="shared" si="44"/>
        <v>136.4299000557512</v>
      </c>
      <c r="AP240" s="4">
        <f>VLOOKUP(A240,'2021 SPED'!A:AF,32,FALSE)</f>
        <v>84918.992981738877</v>
      </c>
      <c r="AQ240" s="5">
        <f t="shared" si="38"/>
        <v>598352.42288179463</v>
      </c>
      <c r="AR240" s="235">
        <f t="shared" si="39"/>
        <v>3.4245353883067542E-2</v>
      </c>
    </row>
    <row r="241" spans="1:44" x14ac:dyDescent="0.25">
      <c r="A241">
        <v>748</v>
      </c>
      <c r="B241">
        <v>1</v>
      </c>
      <c r="C241" t="s">
        <v>220</v>
      </c>
      <c r="D241">
        <f>VLOOKUP(A241,Sheet10!A:C,3,FALSE)</f>
        <v>4</v>
      </c>
      <c r="E241" s="4">
        <f>VLOOKUP(A241,'Pupil Info'!A:D,4,FALSE)</f>
        <v>3944</v>
      </c>
      <c r="F241" s="4">
        <f>VLOOKUP(A241,'Starting Point 2020'!A:AB,28,FALSE)</f>
        <v>32829508.25</v>
      </c>
      <c r="G241" s="4">
        <f>VLOOKUP(A241,'2% 2020'!A:AB,28,FALSE)</f>
        <v>33382649.25</v>
      </c>
      <c r="H241" s="4">
        <f t="shared" si="40"/>
        <v>553141</v>
      </c>
      <c r="I241" s="4">
        <f>VLOOKUP(A241,'2% with VPK 2020'!A:AB,28,FALSE)</f>
        <v>33382649.25</v>
      </c>
      <c r="J241" s="4">
        <f>VLOOKUP(A241,'Charter School Lease'!A:D,4,FALSE)</f>
        <v>0</v>
      </c>
      <c r="K241" s="4">
        <f>VLOOKUP(A241,'Integration Change'!H:K,4,FALSE)</f>
        <v>0</v>
      </c>
      <c r="L241" s="4">
        <f>VLOOKUP(A241,'Other SPED'!A:D,4,FALSE)</f>
        <v>0</v>
      </c>
      <c r="M241" s="4">
        <f>VLOOKUP(A241,'LTFM Change'!G:J,4,FALSE)</f>
        <v>0</v>
      </c>
      <c r="N241" s="4">
        <f>VLOOKUP(A241,QComp!I:N,6,FALSE)</f>
        <v>0</v>
      </c>
      <c r="O241" s="4">
        <f>VLOOKUP(A241,'Breakfast and Lunch'!A:D,4,FALSE)</f>
        <v>0</v>
      </c>
      <c r="P241" s="4">
        <f>VLOOKUP(A241,'Breakfast and Lunch'!A:E,5,FALSE)</f>
        <v>0</v>
      </c>
      <c r="Q241" s="4">
        <f>VLOOKUP(A241,'Integration Change'!A:D,4,FALSE)</f>
        <v>0</v>
      </c>
      <c r="R241" s="4">
        <f>VLOOKUP(A241,'LTFM Change'!A:C,3,FALSE)</f>
        <v>0</v>
      </c>
      <c r="S241" s="4">
        <f>VLOOKUP(A241,QComp!A:D,4,FALSE)</f>
        <v>0</v>
      </c>
      <c r="T241" s="4">
        <f t="shared" si="41"/>
        <v>0</v>
      </c>
      <c r="U241" s="4">
        <f>VLOOKUP(A241,'2020 SPED'!A:AF,32,FALSE)</f>
        <v>78232.001946193166</v>
      </c>
      <c r="V241" s="4">
        <f t="shared" si="37"/>
        <v>631373.00194619317</v>
      </c>
      <c r="W241" s="235">
        <f t="shared" si="42"/>
        <v>1.6848896906641909E-2</v>
      </c>
      <c r="Y241" s="4">
        <f>VLOOKUP(A241,'Pupil Info'!A:E,5,FALSE)</f>
        <v>3990</v>
      </c>
      <c r="Z241" s="4">
        <f>VLOOKUP(A241,'Starting Point 2021'!A:AB,28,FALSE)</f>
        <v>33257032.75</v>
      </c>
      <c r="AA241" s="4">
        <f>VLOOKUP(A241,'2% 2021'!A:AB,28,FALSE)</f>
        <v>34389445.75</v>
      </c>
      <c r="AB241" s="4">
        <f t="shared" si="43"/>
        <v>1132413</v>
      </c>
      <c r="AC241" s="4">
        <f>VLOOKUP(A241,'2% with VPK 2021'!A:AB,28,FALSE)</f>
        <v>34389445.75</v>
      </c>
      <c r="AD241" s="4">
        <f>VLOOKUP(A241,'Charter School Lease'!A:E,5,FALSE)</f>
        <v>0</v>
      </c>
      <c r="AE241" s="4">
        <f>VLOOKUP(A241,'Integration Change'!H:L,5,FALSE)</f>
        <v>0</v>
      </c>
      <c r="AF241" s="4">
        <f>VLOOKUP(A241,'Other SPED'!A:D,4,FALSE)</f>
        <v>0</v>
      </c>
      <c r="AG241" s="4">
        <f>VLOOKUP(A241,QComp!I:R,10,FALSE)</f>
        <v>0</v>
      </c>
      <c r="AH241" s="4">
        <f>VLOOKUP(A241,'LTFM Change'!G:K,5,FALSE)</f>
        <v>0</v>
      </c>
      <c r="AI241" s="4">
        <f>VLOOKUP(A241,'Breakfast and Lunch'!A:E,5,FALSE)</f>
        <v>0</v>
      </c>
      <c r="AJ241" s="4">
        <f>VLOOKUP(A241,'Breakfast and Lunch'!A:D,4,FALSE)</f>
        <v>0</v>
      </c>
      <c r="AK241" s="4">
        <f>VLOOKUP(A241,'Integration Change'!A:E,5,FALSE)</f>
        <v>0</v>
      </c>
      <c r="AL241" s="4">
        <f>VLOOKUP(A241,'Safe School'!A:D,4,FALSE)</f>
        <v>255.49506636576552</v>
      </c>
      <c r="AM241" s="4">
        <f>VLOOKUP(A241,'LTFM Change'!A:D,4,FALSE)</f>
        <v>0</v>
      </c>
      <c r="AN241" s="4">
        <f>VLOOKUP(A241,QComp!A:E,5,FALSE)</f>
        <v>0</v>
      </c>
      <c r="AO241" s="4">
        <f t="shared" si="44"/>
        <v>255.49506636708975</v>
      </c>
      <c r="AP241" s="4">
        <f>VLOOKUP(A241,'2021 SPED'!A:AF,32,FALSE)</f>
        <v>204886.19895058218</v>
      </c>
      <c r="AQ241" s="5">
        <f t="shared" si="38"/>
        <v>1337554.6940169493</v>
      </c>
      <c r="AR241" s="235">
        <f t="shared" si="39"/>
        <v>3.4050331805383326E-2</v>
      </c>
    </row>
    <row r="242" spans="1:44" x14ac:dyDescent="0.25">
      <c r="A242">
        <v>750</v>
      </c>
      <c r="B242">
        <v>1</v>
      </c>
      <c r="C242" t="s">
        <v>221</v>
      </c>
      <c r="D242">
        <f>VLOOKUP(A242,Sheet10!A:C,3,FALSE)</f>
        <v>4</v>
      </c>
      <c r="E242" s="4">
        <f>VLOOKUP(A242,'Pupil Info'!A:D,4,FALSE)</f>
        <v>2089</v>
      </c>
      <c r="F242" s="4">
        <f>VLOOKUP(A242,'Starting Point 2020'!A:AB,28,FALSE)</f>
        <v>18208926.246113002</v>
      </c>
      <c r="G242" s="4">
        <f>VLOOKUP(A242,'2% 2020'!A:AB,28,FALSE)</f>
        <v>18517293.246113002</v>
      </c>
      <c r="H242" s="4">
        <f t="shared" si="40"/>
        <v>308367</v>
      </c>
      <c r="I242" s="4">
        <f>VLOOKUP(A242,'2% with VPK 2020'!A:AB,28,FALSE)</f>
        <v>18517293.246113002</v>
      </c>
      <c r="J242" s="4">
        <f>VLOOKUP(A242,'Charter School Lease'!A:D,4,FALSE)</f>
        <v>0</v>
      </c>
      <c r="K242" s="4">
        <f>VLOOKUP(A242,'Integration Change'!H:K,4,FALSE)</f>
        <v>0</v>
      </c>
      <c r="L242" s="4">
        <f>VLOOKUP(A242,'Other SPED'!A:D,4,FALSE)</f>
        <v>0</v>
      </c>
      <c r="M242" s="4">
        <f>VLOOKUP(A242,'LTFM Change'!G:J,4,FALSE)</f>
        <v>0</v>
      </c>
      <c r="N242" s="4">
        <f>VLOOKUP(A242,QComp!I:N,6,FALSE)</f>
        <v>-1708.3146990000387</v>
      </c>
      <c r="O242" s="4">
        <f>VLOOKUP(A242,'Breakfast and Lunch'!A:D,4,FALSE)</f>
        <v>0</v>
      </c>
      <c r="P242" s="4">
        <f>VLOOKUP(A242,'Breakfast and Lunch'!A:E,5,FALSE)</f>
        <v>0</v>
      </c>
      <c r="Q242" s="4">
        <f>VLOOKUP(A242,'Integration Change'!A:D,4,FALSE)</f>
        <v>0</v>
      </c>
      <c r="R242" s="4">
        <f>VLOOKUP(A242,'LTFM Change'!A:C,3,FALSE)</f>
        <v>0</v>
      </c>
      <c r="S242" s="4">
        <f>VLOOKUP(A242,QComp!A:D,4,FALSE)</f>
        <v>1708.3146990000387</v>
      </c>
      <c r="T242" s="4">
        <f t="shared" si="41"/>
        <v>0</v>
      </c>
      <c r="U242" s="4">
        <f>VLOOKUP(A242,'2020 SPED'!A:AF,32,FALSE)</f>
        <v>34112.443166926969</v>
      </c>
      <c r="V242" s="4">
        <f t="shared" si="37"/>
        <v>342479.44316692697</v>
      </c>
      <c r="W242" s="235">
        <f t="shared" si="42"/>
        <v>1.6934935966684255E-2</v>
      </c>
      <c r="Y242" s="4">
        <f>VLOOKUP(A242,'Pupil Info'!A:E,5,FALSE)</f>
        <v>2088</v>
      </c>
      <c r="Z242" s="4">
        <f>VLOOKUP(A242,'Starting Point 2021'!A:AB,28,FALSE)</f>
        <v>18278395.916643053</v>
      </c>
      <c r="AA242" s="4">
        <f>VLOOKUP(A242,'2% 2021'!A:AB,28,FALSE)</f>
        <v>18899632.732643053</v>
      </c>
      <c r="AB242" s="4">
        <f t="shared" si="43"/>
        <v>621236.81599999964</v>
      </c>
      <c r="AC242" s="4">
        <f>VLOOKUP(A242,'2% with VPK 2021'!A:AB,28,FALSE)</f>
        <v>18899632.732643053</v>
      </c>
      <c r="AD242" s="4">
        <f>VLOOKUP(A242,'Charter School Lease'!A:E,5,FALSE)</f>
        <v>0</v>
      </c>
      <c r="AE242" s="4">
        <f>VLOOKUP(A242,'Integration Change'!H:L,5,FALSE)</f>
        <v>0</v>
      </c>
      <c r="AF242" s="4">
        <f>VLOOKUP(A242,'Other SPED'!A:D,4,FALSE)</f>
        <v>0</v>
      </c>
      <c r="AG242" s="4">
        <f>VLOOKUP(A242,QComp!I:R,10,FALSE)</f>
        <v>-1693.1201665481203</v>
      </c>
      <c r="AH242" s="4">
        <f>VLOOKUP(A242,'LTFM Change'!G:K,5,FALSE)</f>
        <v>0</v>
      </c>
      <c r="AI242" s="4">
        <f>VLOOKUP(A242,'Breakfast and Lunch'!A:E,5,FALSE)</f>
        <v>0</v>
      </c>
      <c r="AJ242" s="4">
        <f>VLOOKUP(A242,'Breakfast and Lunch'!A:D,4,FALSE)</f>
        <v>0</v>
      </c>
      <c r="AK242" s="4">
        <f>VLOOKUP(A242,'Integration Change'!A:E,5,FALSE)</f>
        <v>0</v>
      </c>
      <c r="AL242" s="4">
        <f>VLOOKUP(A242,'Safe School'!A:D,4,FALSE)</f>
        <v>220.94997381733265</v>
      </c>
      <c r="AM242" s="4">
        <f>VLOOKUP(A242,'LTFM Change'!A:D,4,FALSE)</f>
        <v>0</v>
      </c>
      <c r="AN242" s="4">
        <f>VLOOKUP(A242,QComp!A:E,5,FALSE)</f>
        <v>1693.1201665481203</v>
      </c>
      <c r="AO242" s="4">
        <f t="shared" si="44"/>
        <v>220.94997381791472</v>
      </c>
      <c r="AP242" s="4">
        <f>VLOOKUP(A242,'2021 SPED'!A:AF,32,FALSE)</f>
        <v>88117.580545364879</v>
      </c>
      <c r="AQ242" s="5">
        <f t="shared" si="38"/>
        <v>709575.34651918244</v>
      </c>
      <c r="AR242" s="235">
        <f t="shared" si="39"/>
        <v>3.3987490961082861E-2</v>
      </c>
    </row>
    <row r="243" spans="1:44" x14ac:dyDescent="0.25">
      <c r="A243">
        <v>756</v>
      </c>
      <c r="B243">
        <v>1</v>
      </c>
      <c r="C243" t="s">
        <v>222</v>
      </c>
      <c r="D243">
        <f>VLOOKUP(A243,Sheet10!A:C,3,FALSE)</f>
        <v>6</v>
      </c>
      <c r="E243" s="4">
        <f>VLOOKUP(A243,'Pupil Info'!A:D,4,FALSE)</f>
        <v>756</v>
      </c>
      <c r="F243" s="4">
        <f>VLOOKUP(A243,'Starting Point 2020'!A:AB,28,FALSE)</f>
        <v>6778117.25</v>
      </c>
      <c r="G243" s="4">
        <f>VLOOKUP(A243,'2% 2020'!A:AB,28,FALSE)</f>
        <v>6888737.25</v>
      </c>
      <c r="H243" s="4">
        <f t="shared" si="40"/>
        <v>110620</v>
      </c>
      <c r="I243" s="4">
        <f>VLOOKUP(A243,'2% with VPK 2020'!A:AB,28,FALSE)</f>
        <v>6888737.25</v>
      </c>
      <c r="J243" s="4">
        <f>VLOOKUP(A243,'Charter School Lease'!A:D,4,FALSE)</f>
        <v>0</v>
      </c>
      <c r="K243" s="4">
        <f>VLOOKUP(A243,'Integration Change'!H:K,4,FALSE)</f>
        <v>0</v>
      </c>
      <c r="L243" s="4">
        <f>VLOOKUP(A243,'Other SPED'!A:D,4,FALSE)</f>
        <v>0</v>
      </c>
      <c r="M243" s="4">
        <f>VLOOKUP(A243,'LTFM Change'!G:J,4,FALSE)</f>
        <v>0</v>
      </c>
      <c r="N243" s="4">
        <f>VLOOKUP(A243,QComp!I:N,6,FALSE)</f>
        <v>0</v>
      </c>
      <c r="O243" s="4">
        <f>VLOOKUP(A243,'Breakfast and Lunch'!A:D,4,FALSE)</f>
        <v>0</v>
      </c>
      <c r="P243" s="4">
        <f>VLOOKUP(A243,'Breakfast and Lunch'!A:E,5,FALSE)</f>
        <v>0</v>
      </c>
      <c r="Q243" s="4">
        <f>VLOOKUP(A243,'Integration Change'!A:D,4,FALSE)</f>
        <v>0</v>
      </c>
      <c r="R243" s="4">
        <f>VLOOKUP(A243,'LTFM Change'!A:C,3,FALSE)</f>
        <v>0</v>
      </c>
      <c r="S243" s="4">
        <f>VLOOKUP(A243,QComp!A:D,4,FALSE)</f>
        <v>0</v>
      </c>
      <c r="T243" s="4">
        <f t="shared" si="41"/>
        <v>0</v>
      </c>
      <c r="U243" s="4">
        <f>VLOOKUP(A243,'2020 SPED'!A:AF,32,FALSE)</f>
        <v>10507.788790438557</v>
      </c>
      <c r="V243" s="4">
        <f t="shared" si="37"/>
        <v>121127.78879043856</v>
      </c>
      <c r="W243" s="235">
        <f t="shared" si="42"/>
        <v>1.6320166193643227E-2</v>
      </c>
      <c r="Y243" s="4">
        <f>VLOOKUP(A243,'Pupil Info'!A:E,5,FALSE)</f>
        <v>763</v>
      </c>
      <c r="Z243" s="4">
        <f>VLOOKUP(A243,'Starting Point 2021'!A:AB,28,FALSE)</f>
        <v>6852860.25</v>
      </c>
      <c r="AA243" s="4">
        <f>VLOOKUP(A243,'2% 2021'!A:AB,28,FALSE)</f>
        <v>7078594.25</v>
      </c>
      <c r="AB243" s="4">
        <f t="shared" si="43"/>
        <v>225734</v>
      </c>
      <c r="AC243" s="4">
        <f>VLOOKUP(A243,'2% with VPK 2021'!A:AB,28,FALSE)</f>
        <v>7078594.25</v>
      </c>
      <c r="AD243" s="4">
        <f>VLOOKUP(A243,'Charter School Lease'!A:E,5,FALSE)</f>
        <v>0</v>
      </c>
      <c r="AE243" s="4">
        <f>VLOOKUP(A243,'Integration Change'!H:L,5,FALSE)</f>
        <v>0</v>
      </c>
      <c r="AF243" s="4">
        <f>VLOOKUP(A243,'Other SPED'!A:D,4,FALSE)</f>
        <v>0</v>
      </c>
      <c r="AG243" s="4">
        <f>VLOOKUP(A243,QComp!I:R,10,FALSE)</f>
        <v>0</v>
      </c>
      <c r="AH243" s="4">
        <f>VLOOKUP(A243,'LTFM Change'!G:K,5,FALSE)</f>
        <v>0</v>
      </c>
      <c r="AI243" s="4">
        <f>VLOOKUP(A243,'Breakfast and Lunch'!A:E,5,FALSE)</f>
        <v>0</v>
      </c>
      <c r="AJ243" s="4">
        <f>VLOOKUP(A243,'Breakfast and Lunch'!A:D,4,FALSE)</f>
        <v>0</v>
      </c>
      <c r="AK243" s="4">
        <f>VLOOKUP(A243,'Integration Change'!A:E,5,FALSE)</f>
        <v>0</v>
      </c>
      <c r="AL243" s="4">
        <f>VLOOKUP(A243,'Safe School'!A:D,4,FALSE)</f>
        <v>68.015493183622311</v>
      </c>
      <c r="AM243" s="4">
        <f>VLOOKUP(A243,'LTFM Change'!A:D,4,FALSE)</f>
        <v>0</v>
      </c>
      <c r="AN243" s="4">
        <f>VLOOKUP(A243,QComp!A:E,5,FALSE)</f>
        <v>0</v>
      </c>
      <c r="AO243" s="4">
        <f t="shared" si="44"/>
        <v>68.015493183396757</v>
      </c>
      <c r="AP243" s="4">
        <f>VLOOKUP(A243,'2021 SPED'!A:AF,32,FALSE)</f>
        <v>26254.993181669503</v>
      </c>
      <c r="AQ243" s="5">
        <f t="shared" si="38"/>
        <v>252057.0086748529</v>
      </c>
      <c r="AR243" s="235">
        <f t="shared" si="39"/>
        <v>3.2940114312122445E-2</v>
      </c>
    </row>
    <row r="244" spans="1:44" x14ac:dyDescent="0.25">
      <c r="A244">
        <v>761</v>
      </c>
      <c r="B244">
        <v>1</v>
      </c>
      <c r="C244" t="s">
        <v>223</v>
      </c>
      <c r="D244">
        <f>VLOOKUP(A244,Sheet10!A:C,3,FALSE)</f>
        <v>4</v>
      </c>
      <c r="E244" s="4">
        <f>VLOOKUP(A244,'Pupil Info'!A:D,4,FALSE)</f>
        <v>4840</v>
      </c>
      <c r="F244" s="4">
        <f>VLOOKUP(A244,'Starting Point 2020'!A:AB,28,FALSE)</f>
        <v>46265167.75</v>
      </c>
      <c r="G244" s="4">
        <f>VLOOKUP(A244,'2% 2020'!A:AB,28,FALSE)</f>
        <v>47018113.75</v>
      </c>
      <c r="H244" s="4">
        <f t="shared" si="40"/>
        <v>752946</v>
      </c>
      <c r="I244" s="4">
        <f>VLOOKUP(A244,'2% with VPK 2020'!A:AB,28,FALSE)</f>
        <v>47341860</v>
      </c>
      <c r="J244" s="4">
        <f>VLOOKUP(A244,'Charter School Lease'!A:D,4,FALSE)</f>
        <v>0</v>
      </c>
      <c r="K244" s="4">
        <f>VLOOKUP(A244,'Integration Change'!H:K,4,FALSE)</f>
        <v>3703.3516800000216</v>
      </c>
      <c r="L244" s="4">
        <f>VLOOKUP(A244,'Other SPED'!A:D,4,FALSE)</f>
        <v>0</v>
      </c>
      <c r="M244" s="4">
        <f>VLOOKUP(A244,'LTFM Change'!G:J,4,FALSE)</f>
        <v>9339.6314120116876</v>
      </c>
      <c r="N244" s="4">
        <f>VLOOKUP(A244,QComp!I:N,6,FALSE)</f>
        <v>0</v>
      </c>
      <c r="O244" s="4">
        <f>VLOOKUP(A244,'Breakfast and Lunch'!A:D,4,FALSE)</f>
        <v>1949.45</v>
      </c>
      <c r="P244" s="4">
        <f>VLOOKUP(A244,'Breakfast and Lunch'!A:E,5,FALSE)</f>
        <v>5090.34</v>
      </c>
      <c r="Q244" s="4">
        <f>VLOOKUP(A244,'Integration Change'!A:D,4,FALSE)</f>
        <v>1587.1507200000051</v>
      </c>
      <c r="R244" s="4">
        <f>VLOOKUP(A244,'LTFM Change'!A:C,3,FALSE)</f>
        <v>10268.368587988545</v>
      </c>
      <c r="S244" s="4">
        <f>VLOOKUP(A244,QComp!A:D,4,FALSE)</f>
        <v>0</v>
      </c>
      <c r="T244" s="4">
        <f t="shared" si="41"/>
        <v>355684.54240000993</v>
      </c>
      <c r="U244" s="4">
        <f>VLOOKUP(A244,'2020 SPED'!A:AF,32,FALSE)</f>
        <v>152588.84704422764</v>
      </c>
      <c r="V244" s="4">
        <f t="shared" si="37"/>
        <v>1261219.3894442376</v>
      </c>
      <c r="W244" s="235">
        <f t="shared" si="42"/>
        <v>1.6274576244241543E-2</v>
      </c>
      <c r="Y244" s="4">
        <f>VLOOKUP(A244,'Pupil Info'!A:E,5,FALSE)</f>
        <v>4878</v>
      </c>
      <c r="Z244" s="4">
        <f>VLOOKUP(A244,'Starting Point 2021'!A:AB,28,FALSE)</f>
        <v>46781300.5</v>
      </c>
      <c r="AA244" s="4">
        <f>VLOOKUP(A244,'2% 2021'!A:AB,28,FALSE)</f>
        <v>48313678.5</v>
      </c>
      <c r="AB244" s="4">
        <f t="shared" si="43"/>
        <v>1532378</v>
      </c>
      <c r="AC244" s="4">
        <f>VLOOKUP(A244,'2% with VPK 2021'!A:AB,28,FALSE)</f>
        <v>48897293</v>
      </c>
      <c r="AD244" s="4">
        <f>VLOOKUP(A244,'Charter School Lease'!A:E,5,FALSE)</f>
        <v>0</v>
      </c>
      <c r="AE244" s="4">
        <f>VLOOKUP(A244,'Integration Change'!H:L,5,FALSE)</f>
        <v>3880.6185600000317</v>
      </c>
      <c r="AF244" s="4">
        <f>VLOOKUP(A244,'Other SPED'!A:D,4,FALSE)</f>
        <v>0</v>
      </c>
      <c r="AG244" s="4">
        <f>VLOOKUP(A244,QComp!I:R,10,FALSE)</f>
        <v>0</v>
      </c>
      <c r="AH244" s="4">
        <f>VLOOKUP(A244,'LTFM Change'!G:K,5,FALSE)</f>
        <v>9401.1301289746771</v>
      </c>
      <c r="AI244" s="4">
        <f>VLOOKUP(A244,'Breakfast and Lunch'!A:E,5,FALSE)</f>
        <v>5090.34</v>
      </c>
      <c r="AJ244" s="4">
        <f>VLOOKUP(A244,'Breakfast and Lunch'!A:D,4,FALSE)</f>
        <v>1949.45</v>
      </c>
      <c r="AK244" s="4">
        <f>VLOOKUP(A244,'Integration Change'!A:E,5,FALSE)</f>
        <v>1663.122239999997</v>
      </c>
      <c r="AL244" s="4">
        <f>VLOOKUP(A244,'Safe School'!A:D,4,FALSE)</f>
        <v>-1453.8166377209127</v>
      </c>
      <c r="AM244" s="4">
        <f>VLOOKUP(A244,'LTFM Change'!A:D,4,FALSE)</f>
        <v>10206.869871025439</v>
      </c>
      <c r="AN244" s="4">
        <f>VLOOKUP(A244,QComp!A:E,5,FALSE)</f>
        <v>0</v>
      </c>
      <c r="AO244" s="4">
        <f t="shared" si="44"/>
        <v>614352.21416228265</v>
      </c>
      <c r="AP244" s="4">
        <f>VLOOKUP(A244,'2021 SPED'!A:AF,32,FALSE)</f>
        <v>383639.98904924933</v>
      </c>
      <c r="AQ244" s="5">
        <f t="shared" si="38"/>
        <v>2530370.203211532</v>
      </c>
      <c r="AR244" s="235">
        <f t="shared" si="39"/>
        <v>3.275620779289793E-2</v>
      </c>
    </row>
    <row r="245" spans="1:44" x14ac:dyDescent="0.25">
      <c r="A245">
        <v>763</v>
      </c>
      <c r="B245">
        <v>1</v>
      </c>
      <c r="C245" t="s">
        <v>224</v>
      </c>
      <c r="D245">
        <f>VLOOKUP(A245,Sheet10!A:C,3,FALSE)</f>
        <v>6</v>
      </c>
      <c r="E245" s="4">
        <f>VLOOKUP(A245,'Pupil Info'!A:D,4,FALSE)</f>
        <v>906</v>
      </c>
      <c r="F245" s="4">
        <f>VLOOKUP(A245,'Starting Point 2020'!A:AB,28,FALSE)</f>
        <v>7928548.5</v>
      </c>
      <c r="G245" s="4">
        <f>VLOOKUP(A245,'2% 2020'!A:AB,28,FALSE)</f>
        <v>8064481.5</v>
      </c>
      <c r="H245" s="4">
        <f t="shared" si="40"/>
        <v>135933</v>
      </c>
      <c r="I245" s="4">
        <f>VLOOKUP(A245,'2% with VPK 2020'!A:AB,28,FALSE)</f>
        <v>8064481.5</v>
      </c>
      <c r="J245" s="4">
        <f>VLOOKUP(A245,'Charter School Lease'!A:D,4,FALSE)</f>
        <v>0</v>
      </c>
      <c r="K245" s="4">
        <f>VLOOKUP(A245,'Integration Change'!H:K,4,FALSE)</f>
        <v>0</v>
      </c>
      <c r="L245" s="4">
        <f>VLOOKUP(A245,'Other SPED'!A:D,4,FALSE)</f>
        <v>0</v>
      </c>
      <c r="M245" s="4">
        <f>VLOOKUP(A245,'LTFM Change'!G:J,4,FALSE)</f>
        <v>0</v>
      </c>
      <c r="N245" s="4">
        <f>VLOOKUP(A245,QComp!I:N,6,FALSE)</f>
        <v>0</v>
      </c>
      <c r="O245" s="4">
        <f>VLOOKUP(A245,'Breakfast and Lunch'!A:D,4,FALSE)</f>
        <v>0</v>
      </c>
      <c r="P245" s="4">
        <f>VLOOKUP(A245,'Breakfast and Lunch'!A:E,5,FALSE)</f>
        <v>0</v>
      </c>
      <c r="Q245" s="4">
        <f>VLOOKUP(A245,'Integration Change'!A:D,4,FALSE)</f>
        <v>0</v>
      </c>
      <c r="R245" s="4">
        <f>VLOOKUP(A245,'LTFM Change'!A:C,3,FALSE)</f>
        <v>0</v>
      </c>
      <c r="S245" s="4">
        <f>VLOOKUP(A245,QComp!A:D,4,FALSE)</f>
        <v>0</v>
      </c>
      <c r="T245" s="4">
        <f t="shared" si="41"/>
        <v>0</v>
      </c>
      <c r="U245" s="4">
        <f>VLOOKUP(A245,'2020 SPED'!A:AF,32,FALSE)</f>
        <v>39088.634405763703</v>
      </c>
      <c r="V245" s="4">
        <f t="shared" si="37"/>
        <v>175021.6344057637</v>
      </c>
      <c r="W245" s="235">
        <f t="shared" si="42"/>
        <v>1.7144752283472821E-2</v>
      </c>
      <c r="Y245" s="4">
        <f>VLOOKUP(A245,'Pupil Info'!A:E,5,FALSE)</f>
        <v>883</v>
      </c>
      <c r="Z245" s="4">
        <f>VLOOKUP(A245,'Starting Point 2021'!A:AB,28,FALSE)</f>
        <v>7795875.25</v>
      </c>
      <c r="AA245" s="4">
        <f>VLOOKUP(A245,'2% 2021'!A:AB,28,FALSE)</f>
        <v>8066385.25</v>
      </c>
      <c r="AB245" s="4">
        <f t="shared" si="43"/>
        <v>270510</v>
      </c>
      <c r="AC245" s="4">
        <f>VLOOKUP(A245,'2% with VPK 2021'!A:AB,28,FALSE)</f>
        <v>8066385.25</v>
      </c>
      <c r="AD245" s="4">
        <f>VLOOKUP(A245,'Charter School Lease'!A:E,5,FALSE)</f>
        <v>0</v>
      </c>
      <c r="AE245" s="4">
        <f>VLOOKUP(A245,'Integration Change'!H:L,5,FALSE)</f>
        <v>0</v>
      </c>
      <c r="AF245" s="4">
        <f>VLOOKUP(A245,'Other SPED'!A:D,4,FALSE)</f>
        <v>0</v>
      </c>
      <c r="AG245" s="4">
        <f>VLOOKUP(A245,QComp!I:R,10,FALSE)</f>
        <v>0</v>
      </c>
      <c r="AH245" s="4">
        <f>VLOOKUP(A245,'LTFM Change'!G:K,5,FALSE)</f>
        <v>0</v>
      </c>
      <c r="AI245" s="4">
        <f>VLOOKUP(A245,'Breakfast and Lunch'!A:E,5,FALSE)</f>
        <v>0</v>
      </c>
      <c r="AJ245" s="4">
        <f>VLOOKUP(A245,'Breakfast and Lunch'!A:D,4,FALSE)</f>
        <v>0</v>
      </c>
      <c r="AK245" s="4">
        <f>VLOOKUP(A245,'Integration Change'!A:E,5,FALSE)</f>
        <v>0</v>
      </c>
      <c r="AL245" s="4">
        <f>VLOOKUP(A245,'Safe School'!A:D,4,FALSE)</f>
        <v>49.253277544918092</v>
      </c>
      <c r="AM245" s="4">
        <f>VLOOKUP(A245,'LTFM Change'!A:D,4,FALSE)</f>
        <v>0</v>
      </c>
      <c r="AN245" s="4">
        <f>VLOOKUP(A245,QComp!A:E,5,FALSE)</f>
        <v>0</v>
      </c>
      <c r="AO245" s="4">
        <f t="shared" si="44"/>
        <v>49.253277544863522</v>
      </c>
      <c r="AP245" s="4">
        <f>VLOOKUP(A245,'2021 SPED'!A:AF,32,FALSE)</f>
        <v>36834.011736474698</v>
      </c>
      <c r="AQ245" s="5">
        <f t="shared" si="38"/>
        <v>307393.26501401956</v>
      </c>
      <c r="AR245" s="235">
        <f t="shared" si="39"/>
        <v>3.4699118614038876E-2</v>
      </c>
    </row>
    <row r="246" spans="1:44" x14ac:dyDescent="0.25">
      <c r="A246">
        <v>768</v>
      </c>
      <c r="B246">
        <v>1</v>
      </c>
      <c r="C246" t="s">
        <v>225</v>
      </c>
      <c r="D246">
        <f>VLOOKUP(A246,Sheet10!A:C,3,FALSE)</f>
        <v>6</v>
      </c>
      <c r="E246" s="4">
        <f>VLOOKUP(A246,'Pupil Info'!A:D,4,FALSE)</f>
        <v>376</v>
      </c>
      <c r="F246" s="4">
        <f>VLOOKUP(A246,'Starting Point 2020'!A:AB,28,FALSE)</f>
        <v>3542702</v>
      </c>
      <c r="G246" s="4">
        <f>VLOOKUP(A246,'2% 2020'!A:AB,28,FALSE)</f>
        <v>3598215</v>
      </c>
      <c r="H246" s="4">
        <f t="shared" si="40"/>
        <v>55513</v>
      </c>
      <c r="I246" s="4">
        <f>VLOOKUP(A246,'2% with VPK 2020'!A:AB,28,FALSE)</f>
        <v>3598215</v>
      </c>
      <c r="J246" s="4">
        <f>VLOOKUP(A246,'Charter School Lease'!A:D,4,FALSE)</f>
        <v>0</v>
      </c>
      <c r="K246" s="4">
        <f>VLOOKUP(A246,'Integration Change'!H:K,4,FALSE)</f>
        <v>0</v>
      </c>
      <c r="L246" s="4">
        <f>VLOOKUP(A246,'Other SPED'!A:D,4,FALSE)</f>
        <v>0</v>
      </c>
      <c r="M246" s="4">
        <f>VLOOKUP(A246,'LTFM Change'!G:J,4,FALSE)</f>
        <v>0</v>
      </c>
      <c r="N246" s="4">
        <f>VLOOKUP(A246,QComp!I:N,6,FALSE)</f>
        <v>0</v>
      </c>
      <c r="O246" s="4">
        <f>VLOOKUP(A246,'Breakfast and Lunch'!A:D,4,FALSE)</f>
        <v>0</v>
      </c>
      <c r="P246" s="4">
        <f>VLOOKUP(A246,'Breakfast and Lunch'!A:E,5,FALSE)</f>
        <v>0</v>
      </c>
      <c r="Q246" s="4">
        <f>VLOOKUP(A246,'Integration Change'!A:D,4,FALSE)</f>
        <v>0</v>
      </c>
      <c r="R246" s="4">
        <f>VLOOKUP(A246,'LTFM Change'!A:C,3,FALSE)</f>
        <v>0</v>
      </c>
      <c r="S246" s="4">
        <f>VLOOKUP(A246,QComp!A:D,4,FALSE)</f>
        <v>0</v>
      </c>
      <c r="T246" s="4">
        <f t="shared" si="41"/>
        <v>0</v>
      </c>
      <c r="U246" s="4">
        <f>VLOOKUP(A246,'2020 SPED'!A:AF,32,FALSE)</f>
        <v>2930.2502843092661</v>
      </c>
      <c r="V246" s="4">
        <f t="shared" si="37"/>
        <v>58443.250284309266</v>
      </c>
      <c r="W246" s="235">
        <f t="shared" si="42"/>
        <v>1.5669678115743293E-2</v>
      </c>
      <c r="Y246" s="4">
        <f>VLOOKUP(A246,'Pupil Info'!A:E,5,FALSE)</f>
        <v>377</v>
      </c>
      <c r="Z246" s="4">
        <f>VLOOKUP(A246,'Starting Point 2021'!A:AB,28,FALSE)</f>
        <v>3586562.5</v>
      </c>
      <c r="AA246" s="4">
        <f>VLOOKUP(A246,'2% 2021'!A:AB,28,FALSE)</f>
        <v>3699971.5</v>
      </c>
      <c r="AB246" s="4">
        <f t="shared" si="43"/>
        <v>113409</v>
      </c>
      <c r="AC246" s="4">
        <f>VLOOKUP(A246,'2% with VPK 2021'!A:AB,28,FALSE)</f>
        <v>3699971.5</v>
      </c>
      <c r="AD246" s="4">
        <f>VLOOKUP(A246,'Charter School Lease'!A:E,5,FALSE)</f>
        <v>0</v>
      </c>
      <c r="AE246" s="4">
        <f>VLOOKUP(A246,'Integration Change'!H:L,5,FALSE)</f>
        <v>0</v>
      </c>
      <c r="AF246" s="4">
        <f>VLOOKUP(A246,'Other SPED'!A:D,4,FALSE)</f>
        <v>0</v>
      </c>
      <c r="AG246" s="4">
        <f>VLOOKUP(A246,QComp!I:R,10,FALSE)</f>
        <v>0</v>
      </c>
      <c r="AH246" s="4">
        <f>VLOOKUP(A246,'LTFM Change'!G:K,5,FALSE)</f>
        <v>0</v>
      </c>
      <c r="AI246" s="4">
        <f>VLOOKUP(A246,'Breakfast and Lunch'!A:E,5,FALSE)</f>
        <v>0</v>
      </c>
      <c r="AJ246" s="4">
        <f>VLOOKUP(A246,'Breakfast and Lunch'!A:D,4,FALSE)</f>
        <v>0</v>
      </c>
      <c r="AK246" s="4">
        <f>VLOOKUP(A246,'Integration Change'!A:E,5,FALSE)</f>
        <v>0</v>
      </c>
      <c r="AL246" s="4">
        <f>VLOOKUP(A246,'Safe School'!A:D,4,FALSE)</f>
        <v>27.416692526430779</v>
      </c>
      <c r="AM246" s="4">
        <f>VLOOKUP(A246,'LTFM Change'!A:D,4,FALSE)</f>
        <v>0</v>
      </c>
      <c r="AN246" s="4">
        <f>VLOOKUP(A246,QComp!A:E,5,FALSE)</f>
        <v>0</v>
      </c>
      <c r="AO246" s="4">
        <f t="shared" si="44"/>
        <v>27.416692526545376</v>
      </c>
      <c r="AP246" s="4">
        <f>VLOOKUP(A246,'2021 SPED'!A:AF,32,FALSE)</f>
        <v>10355.75845001277</v>
      </c>
      <c r="AQ246" s="5">
        <f t="shared" si="38"/>
        <v>123792.17514253932</v>
      </c>
      <c r="AR246" s="235">
        <f t="shared" si="39"/>
        <v>3.1620528012546834E-2</v>
      </c>
    </row>
    <row r="247" spans="1:44" x14ac:dyDescent="0.25">
      <c r="A247">
        <v>771</v>
      </c>
      <c r="B247">
        <v>1</v>
      </c>
      <c r="C247" t="s">
        <v>226</v>
      </c>
      <c r="D247">
        <f>VLOOKUP(A247,Sheet10!A:C,3,FALSE)</f>
        <v>6</v>
      </c>
      <c r="E247" s="4">
        <f>VLOOKUP(A247,'Pupil Info'!A:D,4,FALSE)</f>
        <v>159</v>
      </c>
      <c r="F247" s="4">
        <f>VLOOKUP(A247,'Starting Point 2020'!A:AB,28,FALSE)</f>
        <v>1994190.9769339999</v>
      </c>
      <c r="G247" s="4">
        <f>VLOOKUP(A247,'2% 2020'!A:AB,28,FALSE)</f>
        <v>2019422.9769339999</v>
      </c>
      <c r="H247" s="4">
        <f t="shared" si="40"/>
        <v>25232</v>
      </c>
      <c r="I247" s="4">
        <f>VLOOKUP(A247,'2% with VPK 2020'!A:AB,28,FALSE)</f>
        <v>2019422.9769339999</v>
      </c>
      <c r="J247" s="4">
        <f>VLOOKUP(A247,'Charter School Lease'!A:D,4,FALSE)</f>
        <v>0</v>
      </c>
      <c r="K247" s="4">
        <f>VLOOKUP(A247,'Integration Change'!H:K,4,FALSE)</f>
        <v>0</v>
      </c>
      <c r="L247" s="4">
        <f>VLOOKUP(A247,'Other SPED'!A:D,4,FALSE)</f>
        <v>0</v>
      </c>
      <c r="M247" s="4">
        <f>VLOOKUP(A247,'LTFM Change'!G:J,4,FALSE)</f>
        <v>0</v>
      </c>
      <c r="N247" s="4">
        <f>VLOOKUP(A247,QComp!I:N,6,FALSE)</f>
        <v>0</v>
      </c>
      <c r="O247" s="4">
        <f>VLOOKUP(A247,'Breakfast and Lunch'!A:D,4,FALSE)</f>
        <v>0</v>
      </c>
      <c r="P247" s="4">
        <f>VLOOKUP(A247,'Breakfast and Lunch'!A:E,5,FALSE)</f>
        <v>0</v>
      </c>
      <c r="Q247" s="4">
        <f>VLOOKUP(A247,'Integration Change'!A:D,4,FALSE)</f>
        <v>0</v>
      </c>
      <c r="R247" s="4">
        <f>VLOOKUP(A247,'LTFM Change'!A:C,3,FALSE)</f>
        <v>0</v>
      </c>
      <c r="S247" s="4">
        <f>VLOOKUP(A247,QComp!A:D,4,FALSE)</f>
        <v>0</v>
      </c>
      <c r="T247" s="4">
        <f t="shared" si="41"/>
        <v>0</v>
      </c>
      <c r="U247" s="4">
        <f>VLOOKUP(A247,'2020 SPED'!A:AF,32,FALSE)</f>
        <v>3594.3768158512248</v>
      </c>
      <c r="V247" s="4">
        <f t="shared" si="37"/>
        <v>28826.376815851225</v>
      </c>
      <c r="W247" s="235">
        <f t="shared" si="42"/>
        <v>1.2652750058468991E-2</v>
      </c>
      <c r="Y247" s="4">
        <f>VLOOKUP(A247,'Pupil Info'!A:E,5,FALSE)</f>
        <v>151</v>
      </c>
      <c r="Z247" s="4">
        <f>VLOOKUP(A247,'Starting Point 2021'!A:AB,28,FALSE)</f>
        <v>1927726.5505740202</v>
      </c>
      <c r="AA247" s="4">
        <f>VLOOKUP(A247,'2% 2021'!A:AB,28,FALSE)</f>
        <v>1976726.8065740203</v>
      </c>
      <c r="AB247" s="4">
        <f t="shared" si="43"/>
        <v>49000.256000000052</v>
      </c>
      <c r="AC247" s="4">
        <f>VLOOKUP(A247,'2% with VPK 2021'!A:AB,28,FALSE)</f>
        <v>1976726.8065740203</v>
      </c>
      <c r="AD247" s="4">
        <f>VLOOKUP(A247,'Charter School Lease'!A:E,5,FALSE)</f>
        <v>0</v>
      </c>
      <c r="AE247" s="4">
        <f>VLOOKUP(A247,'Integration Change'!H:L,5,FALSE)</f>
        <v>0</v>
      </c>
      <c r="AF247" s="4">
        <f>VLOOKUP(A247,'Other SPED'!A:D,4,FALSE)</f>
        <v>0</v>
      </c>
      <c r="AG247" s="4">
        <f>VLOOKUP(A247,QComp!I:R,10,FALSE)</f>
        <v>0</v>
      </c>
      <c r="AH247" s="4">
        <f>VLOOKUP(A247,'LTFM Change'!G:K,5,FALSE)</f>
        <v>0</v>
      </c>
      <c r="AI247" s="4">
        <f>VLOOKUP(A247,'Breakfast and Lunch'!A:E,5,FALSE)</f>
        <v>0</v>
      </c>
      <c r="AJ247" s="4">
        <f>VLOOKUP(A247,'Breakfast and Lunch'!A:D,4,FALSE)</f>
        <v>0</v>
      </c>
      <c r="AK247" s="4">
        <f>VLOOKUP(A247,'Integration Change'!A:E,5,FALSE)</f>
        <v>0</v>
      </c>
      <c r="AL247" s="4">
        <f>VLOOKUP(A247,'Safe School'!A:D,4,FALSE)</f>
        <v>0</v>
      </c>
      <c r="AM247" s="4">
        <f>VLOOKUP(A247,'LTFM Change'!A:D,4,FALSE)</f>
        <v>0</v>
      </c>
      <c r="AN247" s="4">
        <f>VLOOKUP(A247,QComp!A:E,5,FALSE)</f>
        <v>0</v>
      </c>
      <c r="AO247" s="4">
        <f t="shared" si="44"/>
        <v>0</v>
      </c>
      <c r="AP247" s="4">
        <f>VLOOKUP(A247,'2021 SPED'!A:AF,32,FALSE)</f>
        <v>12294.728892116837</v>
      </c>
      <c r="AQ247" s="5">
        <f t="shared" si="38"/>
        <v>61294.984892116889</v>
      </c>
      <c r="AR247" s="235">
        <f t="shared" si="39"/>
        <v>2.5418675685827546E-2</v>
      </c>
    </row>
    <row r="248" spans="1:44" x14ac:dyDescent="0.25">
      <c r="A248">
        <v>775</v>
      </c>
      <c r="B248">
        <v>1</v>
      </c>
      <c r="C248" t="s">
        <v>227</v>
      </c>
      <c r="D248">
        <f>VLOOKUP(A248,Sheet10!A:C,3,FALSE)</f>
        <v>6</v>
      </c>
      <c r="E248" s="4">
        <f>VLOOKUP(A248,'Pupil Info'!A:D,4,FALSE)</f>
        <v>734</v>
      </c>
      <c r="F248" s="4">
        <f>VLOOKUP(A248,'Starting Point 2020'!A:AB,28,FALSE)</f>
        <v>6745903.5</v>
      </c>
      <c r="G248" s="4">
        <f>VLOOKUP(A248,'2% 2020'!A:AB,28,FALSE)</f>
        <v>6860352.5</v>
      </c>
      <c r="H248" s="4">
        <f t="shared" si="40"/>
        <v>114449</v>
      </c>
      <c r="I248" s="4">
        <f>VLOOKUP(A248,'2% with VPK 2020'!A:AB,28,FALSE)</f>
        <v>6860352.5</v>
      </c>
      <c r="J248" s="4">
        <f>VLOOKUP(A248,'Charter School Lease'!A:D,4,FALSE)</f>
        <v>0</v>
      </c>
      <c r="K248" s="4">
        <f>VLOOKUP(A248,'Integration Change'!H:K,4,FALSE)</f>
        <v>0</v>
      </c>
      <c r="L248" s="4">
        <f>VLOOKUP(A248,'Other SPED'!A:D,4,FALSE)</f>
        <v>0</v>
      </c>
      <c r="M248" s="4">
        <f>VLOOKUP(A248,'LTFM Change'!G:J,4,FALSE)</f>
        <v>0</v>
      </c>
      <c r="N248" s="4">
        <f>VLOOKUP(A248,QComp!I:N,6,FALSE)</f>
        <v>0</v>
      </c>
      <c r="O248" s="4">
        <f>VLOOKUP(A248,'Breakfast and Lunch'!A:D,4,FALSE)</f>
        <v>0</v>
      </c>
      <c r="P248" s="4">
        <f>VLOOKUP(A248,'Breakfast and Lunch'!A:E,5,FALSE)</f>
        <v>0</v>
      </c>
      <c r="Q248" s="4">
        <f>VLOOKUP(A248,'Integration Change'!A:D,4,FALSE)</f>
        <v>0</v>
      </c>
      <c r="R248" s="4">
        <f>VLOOKUP(A248,'LTFM Change'!A:C,3,FALSE)</f>
        <v>0</v>
      </c>
      <c r="S248" s="4">
        <f>VLOOKUP(A248,QComp!A:D,4,FALSE)</f>
        <v>0</v>
      </c>
      <c r="T248" s="4">
        <f t="shared" si="41"/>
        <v>0</v>
      </c>
      <c r="U248" s="4">
        <f>VLOOKUP(A248,'2020 SPED'!A:AF,32,FALSE)</f>
        <v>7351.7420331548201</v>
      </c>
      <c r="V248" s="4">
        <f t="shared" si="37"/>
        <v>121800.74203315482</v>
      </c>
      <c r="W248" s="235">
        <f t="shared" si="42"/>
        <v>1.6965703704477836E-2</v>
      </c>
      <c r="Y248" s="4">
        <f>VLOOKUP(A248,'Pupil Info'!A:E,5,FALSE)</f>
        <v>743</v>
      </c>
      <c r="Z248" s="4">
        <f>VLOOKUP(A248,'Starting Point 2021'!A:AB,28,FALSE)</f>
        <v>6807447.75</v>
      </c>
      <c r="AA248" s="4">
        <f>VLOOKUP(A248,'2% 2021'!A:AB,28,FALSE)</f>
        <v>7041384.75</v>
      </c>
      <c r="AB248" s="4">
        <f t="shared" si="43"/>
        <v>233937</v>
      </c>
      <c r="AC248" s="4">
        <f>VLOOKUP(A248,'2% with VPK 2021'!A:AB,28,FALSE)</f>
        <v>7041384.75</v>
      </c>
      <c r="AD248" s="4">
        <f>VLOOKUP(A248,'Charter School Lease'!A:E,5,FALSE)</f>
        <v>0</v>
      </c>
      <c r="AE248" s="4">
        <f>VLOOKUP(A248,'Integration Change'!H:L,5,FALSE)</f>
        <v>0</v>
      </c>
      <c r="AF248" s="4">
        <f>VLOOKUP(A248,'Other SPED'!A:D,4,FALSE)</f>
        <v>0</v>
      </c>
      <c r="AG248" s="4">
        <f>VLOOKUP(A248,QComp!I:R,10,FALSE)</f>
        <v>0</v>
      </c>
      <c r="AH248" s="4">
        <f>VLOOKUP(A248,'LTFM Change'!G:K,5,FALSE)</f>
        <v>0</v>
      </c>
      <c r="AI248" s="4">
        <f>VLOOKUP(A248,'Breakfast and Lunch'!A:E,5,FALSE)</f>
        <v>0</v>
      </c>
      <c r="AJ248" s="4">
        <f>VLOOKUP(A248,'Breakfast and Lunch'!A:D,4,FALSE)</f>
        <v>0</v>
      </c>
      <c r="AK248" s="4">
        <f>VLOOKUP(A248,'Integration Change'!A:E,5,FALSE)</f>
        <v>0</v>
      </c>
      <c r="AL248" s="4">
        <f>VLOOKUP(A248,'Safe School'!A:D,4,FALSE)</f>
        <v>70.07653199363267</v>
      </c>
      <c r="AM248" s="4">
        <f>VLOOKUP(A248,'LTFM Change'!A:D,4,FALSE)</f>
        <v>0</v>
      </c>
      <c r="AN248" s="4">
        <f>VLOOKUP(A248,QComp!A:E,5,FALSE)</f>
        <v>0</v>
      </c>
      <c r="AO248" s="4">
        <f t="shared" si="44"/>
        <v>70.076531993225217</v>
      </c>
      <c r="AP248" s="4">
        <f>VLOOKUP(A248,'2021 SPED'!A:AF,32,FALSE)</f>
        <v>22533.866486908402</v>
      </c>
      <c r="AQ248" s="5">
        <f t="shared" si="38"/>
        <v>256540.94301890163</v>
      </c>
      <c r="AR248" s="235">
        <f t="shared" si="39"/>
        <v>3.4364861632614076E-2</v>
      </c>
    </row>
    <row r="249" spans="1:44" x14ac:dyDescent="0.25">
      <c r="A249">
        <v>777</v>
      </c>
      <c r="B249">
        <v>1</v>
      </c>
      <c r="C249" t="s">
        <v>228</v>
      </c>
      <c r="D249">
        <f>VLOOKUP(A249,Sheet10!A:C,3,FALSE)</f>
        <v>6</v>
      </c>
      <c r="E249" s="4">
        <f>VLOOKUP(A249,'Pupil Info'!A:D,4,FALSE)</f>
        <v>802.6</v>
      </c>
      <c r="F249" s="4">
        <f>VLOOKUP(A249,'Starting Point 2020'!A:AB,28,FALSE)</f>
        <v>7964198.25</v>
      </c>
      <c r="G249" s="4">
        <f>VLOOKUP(A249,'2% 2020'!A:AB,28,FALSE)</f>
        <v>8093539.25</v>
      </c>
      <c r="H249" s="4">
        <f t="shared" si="40"/>
        <v>129341</v>
      </c>
      <c r="I249" s="4">
        <f>VLOOKUP(A249,'2% with VPK 2020'!A:AB,28,FALSE)</f>
        <v>8140260.5</v>
      </c>
      <c r="J249" s="4">
        <f>VLOOKUP(A249,'Charter School Lease'!A:D,4,FALSE)</f>
        <v>0</v>
      </c>
      <c r="K249" s="4">
        <f>VLOOKUP(A249,'Integration Change'!H:K,4,FALSE)</f>
        <v>0</v>
      </c>
      <c r="L249" s="4">
        <f>VLOOKUP(A249,'Other SPED'!A:D,4,FALSE)</f>
        <v>0</v>
      </c>
      <c r="M249" s="4">
        <f>VLOOKUP(A249,'LTFM Change'!G:J,4,FALSE)</f>
        <v>0</v>
      </c>
      <c r="N249" s="4">
        <f>VLOOKUP(A249,QComp!I:N,6,FALSE)</f>
        <v>0</v>
      </c>
      <c r="O249" s="4">
        <f>VLOOKUP(A249,'Breakfast and Lunch'!A:D,4,FALSE)</f>
        <v>226.68</v>
      </c>
      <c r="P249" s="4">
        <f>VLOOKUP(A249,'Breakfast and Lunch'!A:E,5,FALSE)</f>
        <v>591.9</v>
      </c>
      <c r="Q249" s="4">
        <f>VLOOKUP(A249,'Integration Change'!A:D,4,FALSE)</f>
        <v>0</v>
      </c>
      <c r="R249" s="4">
        <f>VLOOKUP(A249,'LTFM Change'!A:C,3,FALSE)</f>
        <v>2280</v>
      </c>
      <c r="S249" s="4">
        <f>VLOOKUP(A249,QComp!A:D,4,FALSE)</f>
        <v>0</v>
      </c>
      <c r="T249" s="4">
        <f t="shared" si="41"/>
        <v>49819.830000000075</v>
      </c>
      <c r="U249" s="4">
        <f>VLOOKUP(A249,'2020 SPED'!A:AF,32,FALSE)</f>
        <v>16174.931343728676</v>
      </c>
      <c r="V249" s="4">
        <f t="shared" si="37"/>
        <v>195335.76134372875</v>
      </c>
      <c r="W249" s="235">
        <f t="shared" si="42"/>
        <v>1.6240303912575256E-2</v>
      </c>
      <c r="Y249" s="4">
        <f>VLOOKUP(A249,'Pupil Info'!A:E,5,FALSE)</f>
        <v>769</v>
      </c>
      <c r="Z249" s="4">
        <f>VLOOKUP(A249,'Starting Point 2021'!A:AB,28,FALSE)</f>
        <v>7897938</v>
      </c>
      <c r="AA249" s="4">
        <f>VLOOKUP(A249,'2% 2021'!A:AB,28,FALSE)</f>
        <v>8156732</v>
      </c>
      <c r="AB249" s="4">
        <f t="shared" si="43"/>
        <v>258794</v>
      </c>
      <c r="AC249" s="4">
        <f>VLOOKUP(A249,'2% with VPK 2021'!A:AB,28,FALSE)</f>
        <v>8206131.5</v>
      </c>
      <c r="AD249" s="4">
        <f>VLOOKUP(A249,'Charter School Lease'!A:E,5,FALSE)</f>
        <v>0</v>
      </c>
      <c r="AE249" s="4">
        <f>VLOOKUP(A249,'Integration Change'!H:L,5,FALSE)</f>
        <v>0</v>
      </c>
      <c r="AF249" s="4">
        <f>VLOOKUP(A249,'Other SPED'!A:D,4,FALSE)</f>
        <v>0</v>
      </c>
      <c r="AG249" s="4">
        <f>VLOOKUP(A249,QComp!I:R,10,FALSE)</f>
        <v>0</v>
      </c>
      <c r="AH249" s="4">
        <f>VLOOKUP(A249,'LTFM Change'!G:K,5,FALSE)</f>
        <v>230.49703408489586</v>
      </c>
      <c r="AI249" s="4">
        <f>VLOOKUP(A249,'Breakfast and Lunch'!A:E,5,FALSE)</f>
        <v>591.9</v>
      </c>
      <c r="AJ249" s="4">
        <f>VLOOKUP(A249,'Breakfast and Lunch'!A:D,4,FALSE)</f>
        <v>226.68</v>
      </c>
      <c r="AK249" s="4">
        <f>VLOOKUP(A249,'Integration Change'!A:E,5,FALSE)</f>
        <v>0</v>
      </c>
      <c r="AL249" s="4">
        <f>VLOOKUP(A249,'Safe School'!A:D,4,FALSE)</f>
        <v>-99.373548873809341</v>
      </c>
      <c r="AM249" s="4">
        <f>VLOOKUP(A249,'LTFM Change'!A:D,4,FALSE)</f>
        <v>2049.5029659151332</v>
      </c>
      <c r="AN249" s="4">
        <f>VLOOKUP(A249,QComp!A:E,5,FALSE)</f>
        <v>0</v>
      </c>
      <c r="AO249" s="4">
        <f t="shared" si="44"/>
        <v>52398.706451126374</v>
      </c>
      <c r="AP249" s="4">
        <f>VLOOKUP(A249,'2021 SPED'!A:AF,32,FALSE)</f>
        <v>48697.930060521001</v>
      </c>
      <c r="AQ249" s="5">
        <f t="shared" si="38"/>
        <v>359890.63651164738</v>
      </c>
      <c r="AR249" s="235">
        <f t="shared" si="39"/>
        <v>3.276728685385983E-2</v>
      </c>
    </row>
    <row r="250" spans="1:44" x14ac:dyDescent="0.25">
      <c r="A250">
        <v>786</v>
      </c>
      <c r="B250">
        <v>1</v>
      </c>
      <c r="C250" t="s">
        <v>229</v>
      </c>
      <c r="D250">
        <f>VLOOKUP(A250,Sheet10!A:C,3,FALSE)</f>
        <v>6</v>
      </c>
      <c r="E250" s="4">
        <f>VLOOKUP(A250,'Pupil Info'!A:D,4,FALSE)</f>
        <v>457</v>
      </c>
      <c r="F250" s="4">
        <f>VLOOKUP(A250,'Starting Point 2020'!A:AB,28,FALSE)</f>
        <v>4630041.25</v>
      </c>
      <c r="G250" s="4">
        <f>VLOOKUP(A250,'2% 2020'!A:AB,28,FALSE)</f>
        <v>4705128.25</v>
      </c>
      <c r="H250" s="4">
        <f t="shared" si="40"/>
        <v>75087</v>
      </c>
      <c r="I250" s="4">
        <f>VLOOKUP(A250,'2% with VPK 2020'!A:AB,28,FALSE)</f>
        <v>4773279.25</v>
      </c>
      <c r="J250" s="4">
        <f>VLOOKUP(A250,'Charter School Lease'!A:D,4,FALSE)</f>
        <v>0</v>
      </c>
      <c r="K250" s="4">
        <f>VLOOKUP(A250,'Integration Change'!H:K,4,FALSE)</f>
        <v>0</v>
      </c>
      <c r="L250" s="4">
        <f>VLOOKUP(A250,'Other SPED'!A:D,4,FALSE)</f>
        <v>13060.4</v>
      </c>
      <c r="M250" s="4">
        <f>VLOOKUP(A250,'LTFM Change'!G:J,4,FALSE)</f>
        <v>2981.4260390597337</v>
      </c>
      <c r="N250" s="4">
        <f>VLOOKUP(A250,QComp!I:N,6,FALSE)</f>
        <v>0</v>
      </c>
      <c r="O250" s="4">
        <f>VLOOKUP(A250,'Breakfast and Lunch'!A:D,4,FALSE)</f>
        <v>408.02</v>
      </c>
      <c r="P250" s="4">
        <f>VLOOKUP(A250,'Breakfast and Lunch'!A:E,5,FALSE)</f>
        <v>1065.42</v>
      </c>
      <c r="Q250" s="4">
        <f>VLOOKUP(A250,'Integration Change'!A:D,4,FALSE)</f>
        <v>0</v>
      </c>
      <c r="R250" s="4">
        <f>VLOOKUP(A250,'LTFM Change'!A:C,3,FALSE)</f>
        <v>1122.5739609402372</v>
      </c>
      <c r="S250" s="4">
        <f>VLOOKUP(A250,QComp!A:D,4,FALSE)</f>
        <v>0</v>
      </c>
      <c r="T250" s="4">
        <f t="shared" si="41"/>
        <v>86788.839999999851</v>
      </c>
      <c r="U250" s="4">
        <f>VLOOKUP(A250,'2020 SPED'!A:AF,32,FALSE)</f>
        <v>10847.365301189013</v>
      </c>
      <c r="V250" s="4">
        <f t="shared" si="37"/>
        <v>172723.20530118886</v>
      </c>
      <c r="W250" s="235">
        <f t="shared" si="42"/>
        <v>1.6217350115401239E-2</v>
      </c>
      <c r="Y250" s="4">
        <f>VLOOKUP(A250,'Pupil Info'!A:E,5,FALSE)</f>
        <v>438</v>
      </c>
      <c r="Z250" s="4">
        <f>VLOOKUP(A250,'Starting Point 2021'!A:AB,28,FALSE)</f>
        <v>4478005.25</v>
      </c>
      <c r="AA250" s="4">
        <f>VLOOKUP(A250,'2% 2021'!A:AB,28,FALSE)</f>
        <v>4624693.25</v>
      </c>
      <c r="AB250" s="4">
        <f t="shared" si="43"/>
        <v>146688</v>
      </c>
      <c r="AC250" s="4">
        <f>VLOOKUP(A250,'2% with VPK 2021'!A:AB,28,FALSE)</f>
        <v>4719217.5</v>
      </c>
      <c r="AD250" s="4">
        <f>VLOOKUP(A250,'Charter School Lease'!A:E,5,FALSE)</f>
        <v>0</v>
      </c>
      <c r="AE250" s="4">
        <f>VLOOKUP(A250,'Integration Change'!H:L,5,FALSE)</f>
        <v>0</v>
      </c>
      <c r="AF250" s="4">
        <f>VLOOKUP(A250,'Other SPED'!A:D,4,FALSE)</f>
        <v>13060.4</v>
      </c>
      <c r="AG250" s="4">
        <f>VLOOKUP(A250,QComp!I:R,10,FALSE)</f>
        <v>0</v>
      </c>
      <c r="AH250" s="4">
        <f>VLOOKUP(A250,'LTFM Change'!G:K,5,FALSE)</f>
        <v>2902.7663505658129</v>
      </c>
      <c r="AI250" s="4">
        <f>VLOOKUP(A250,'Breakfast and Lunch'!A:E,5,FALSE)</f>
        <v>1065.42</v>
      </c>
      <c r="AJ250" s="4">
        <f>VLOOKUP(A250,'Breakfast and Lunch'!A:D,4,FALSE)</f>
        <v>408.02</v>
      </c>
      <c r="AK250" s="4">
        <f>VLOOKUP(A250,'Integration Change'!A:E,5,FALSE)</f>
        <v>0</v>
      </c>
      <c r="AL250" s="4">
        <f>VLOOKUP(A250,'Safe School'!A:D,4,FALSE)</f>
        <v>-366.72314624860883</v>
      </c>
      <c r="AM250" s="4">
        <f>VLOOKUP(A250,'LTFM Change'!A:D,4,FALSE)</f>
        <v>1201.2336494341871</v>
      </c>
      <c r="AN250" s="4">
        <f>VLOOKUP(A250,QComp!A:E,5,FALSE)</f>
        <v>0</v>
      </c>
      <c r="AO250" s="4">
        <f t="shared" si="44"/>
        <v>112795.36685375124</v>
      </c>
      <c r="AP250" s="4">
        <f>VLOOKUP(A250,'2021 SPED'!A:AF,32,FALSE)</f>
        <v>26221.790864056558</v>
      </c>
      <c r="AQ250" s="5">
        <f t="shared" si="38"/>
        <v>285705.1577178078</v>
      </c>
      <c r="AR250" s="235">
        <f t="shared" si="39"/>
        <v>3.2757442613538697E-2</v>
      </c>
    </row>
    <row r="251" spans="1:44" x14ac:dyDescent="0.25">
      <c r="A251">
        <v>787</v>
      </c>
      <c r="B251">
        <v>1</v>
      </c>
      <c r="C251" t="s">
        <v>230</v>
      </c>
      <c r="D251">
        <f>VLOOKUP(A251,Sheet10!A:C,3,FALSE)</f>
        <v>6</v>
      </c>
      <c r="E251" s="4">
        <f>VLOOKUP(A251,'Pupil Info'!A:D,4,FALSE)</f>
        <v>553</v>
      </c>
      <c r="F251" s="4">
        <f>VLOOKUP(A251,'Starting Point 2020'!A:AB,28,FALSE)</f>
        <v>5306507.2603200004</v>
      </c>
      <c r="G251" s="4">
        <f>VLOOKUP(A251,'2% 2020'!A:AB,28,FALSE)</f>
        <v>5396478.2603200004</v>
      </c>
      <c r="H251" s="4">
        <f t="shared" si="40"/>
        <v>89971</v>
      </c>
      <c r="I251" s="4">
        <f>VLOOKUP(A251,'2% with VPK 2020'!A:AB,28,FALSE)</f>
        <v>5396478.2603200004</v>
      </c>
      <c r="J251" s="4">
        <f>VLOOKUP(A251,'Charter School Lease'!A:D,4,FALSE)</f>
        <v>0</v>
      </c>
      <c r="K251" s="4">
        <f>VLOOKUP(A251,'Integration Change'!H:K,4,FALSE)</f>
        <v>0</v>
      </c>
      <c r="L251" s="4">
        <f>VLOOKUP(A251,'Other SPED'!A:D,4,FALSE)</f>
        <v>0</v>
      </c>
      <c r="M251" s="4">
        <f>VLOOKUP(A251,'LTFM Change'!G:J,4,FALSE)</f>
        <v>0</v>
      </c>
      <c r="N251" s="4">
        <f>VLOOKUP(A251,QComp!I:N,6,FALSE)</f>
        <v>0</v>
      </c>
      <c r="O251" s="4">
        <f>VLOOKUP(A251,'Breakfast and Lunch'!A:D,4,FALSE)</f>
        <v>0</v>
      </c>
      <c r="P251" s="4">
        <f>VLOOKUP(A251,'Breakfast and Lunch'!A:E,5,FALSE)</f>
        <v>0</v>
      </c>
      <c r="Q251" s="4">
        <f>VLOOKUP(A251,'Integration Change'!A:D,4,FALSE)</f>
        <v>0</v>
      </c>
      <c r="R251" s="4">
        <f>VLOOKUP(A251,'LTFM Change'!A:C,3,FALSE)</f>
        <v>0</v>
      </c>
      <c r="S251" s="4">
        <f>VLOOKUP(A251,QComp!A:D,4,FALSE)</f>
        <v>0</v>
      </c>
      <c r="T251" s="4">
        <f t="shared" si="41"/>
        <v>0</v>
      </c>
      <c r="U251" s="4">
        <f>VLOOKUP(A251,'2020 SPED'!A:AF,32,FALSE)</f>
        <v>5400.3008483943995</v>
      </c>
      <c r="V251" s="4">
        <f t="shared" si="37"/>
        <v>95371.3008483944</v>
      </c>
      <c r="W251" s="235">
        <f t="shared" si="42"/>
        <v>1.6954843475437825E-2</v>
      </c>
      <c r="Y251" s="4">
        <f>VLOOKUP(A251,'Pupil Info'!A:E,5,FALSE)</f>
        <v>540</v>
      </c>
      <c r="Z251" s="4">
        <f>VLOOKUP(A251,'Starting Point 2021'!A:AB,28,FALSE)</f>
        <v>5232887.6041468866</v>
      </c>
      <c r="AA251" s="4">
        <f>VLOOKUP(A251,'2% 2021'!A:AB,28,FALSE)</f>
        <v>5410770.4941468863</v>
      </c>
      <c r="AB251" s="4">
        <f t="shared" si="43"/>
        <v>177882.88999999966</v>
      </c>
      <c r="AC251" s="4">
        <f>VLOOKUP(A251,'2% with VPK 2021'!A:AB,28,FALSE)</f>
        <v>5410770.4941468863</v>
      </c>
      <c r="AD251" s="4">
        <f>VLOOKUP(A251,'Charter School Lease'!A:E,5,FALSE)</f>
        <v>0</v>
      </c>
      <c r="AE251" s="4">
        <f>VLOOKUP(A251,'Integration Change'!H:L,5,FALSE)</f>
        <v>0</v>
      </c>
      <c r="AF251" s="4">
        <f>VLOOKUP(A251,'Other SPED'!A:D,4,FALSE)</f>
        <v>0</v>
      </c>
      <c r="AG251" s="4">
        <f>VLOOKUP(A251,QComp!I:R,10,FALSE)</f>
        <v>0</v>
      </c>
      <c r="AH251" s="4">
        <f>VLOOKUP(A251,'LTFM Change'!G:K,5,FALSE)</f>
        <v>0</v>
      </c>
      <c r="AI251" s="4">
        <f>VLOOKUP(A251,'Breakfast and Lunch'!A:E,5,FALSE)</f>
        <v>0</v>
      </c>
      <c r="AJ251" s="4">
        <f>VLOOKUP(A251,'Breakfast and Lunch'!A:D,4,FALSE)</f>
        <v>0</v>
      </c>
      <c r="AK251" s="4">
        <f>VLOOKUP(A251,'Integration Change'!A:E,5,FALSE)</f>
        <v>0</v>
      </c>
      <c r="AL251" s="4">
        <f>VLOOKUP(A251,'Safe School'!A:D,4,FALSE)</f>
        <v>30.731439333130766</v>
      </c>
      <c r="AM251" s="4">
        <f>VLOOKUP(A251,'LTFM Change'!A:D,4,FALSE)</f>
        <v>0</v>
      </c>
      <c r="AN251" s="4">
        <f>VLOOKUP(A251,QComp!A:E,5,FALSE)</f>
        <v>0</v>
      </c>
      <c r="AO251" s="4">
        <f t="shared" si="44"/>
        <v>30.731439333409071</v>
      </c>
      <c r="AP251" s="4">
        <f>VLOOKUP(A251,'2021 SPED'!A:AF,32,FALSE)</f>
        <v>12330.976547169965</v>
      </c>
      <c r="AQ251" s="5">
        <f t="shared" si="38"/>
        <v>190244.59798650304</v>
      </c>
      <c r="AR251" s="235">
        <f t="shared" si="39"/>
        <v>3.3993256392327913E-2</v>
      </c>
    </row>
    <row r="252" spans="1:44" x14ac:dyDescent="0.25">
      <c r="A252">
        <v>801</v>
      </c>
      <c r="B252">
        <v>1</v>
      </c>
      <c r="C252" t="s">
        <v>231</v>
      </c>
      <c r="D252">
        <f>VLOOKUP(A252,Sheet10!A:C,3,FALSE)</f>
        <v>6</v>
      </c>
      <c r="E252" s="4">
        <f>VLOOKUP(A252,'Pupil Info'!A:D,4,FALSE)</f>
        <v>174.4</v>
      </c>
      <c r="F252" s="4">
        <f>VLOOKUP(A252,'Starting Point 2020'!A:AB,28,FALSE)</f>
        <v>1964923.25</v>
      </c>
      <c r="G252" s="4">
        <f>VLOOKUP(A252,'2% 2020'!A:AB,28,FALSE)</f>
        <v>1996825.25</v>
      </c>
      <c r="H252" s="4">
        <f t="shared" si="40"/>
        <v>31902</v>
      </c>
      <c r="I252" s="4">
        <f>VLOOKUP(A252,'2% with VPK 2020'!A:AB,28,FALSE)</f>
        <v>2007219.25</v>
      </c>
      <c r="J252" s="4">
        <f>VLOOKUP(A252,'Charter School Lease'!A:D,4,FALSE)</f>
        <v>0</v>
      </c>
      <c r="K252" s="4">
        <f>VLOOKUP(A252,'Integration Change'!H:K,4,FALSE)</f>
        <v>173.19455999999263</v>
      </c>
      <c r="L252" s="4">
        <f>VLOOKUP(A252,'Other SPED'!A:D,4,FALSE)</f>
        <v>0</v>
      </c>
      <c r="M252" s="4">
        <f>VLOOKUP(A252,'LTFM Change'!G:J,4,FALSE)</f>
        <v>138.19569564597987</v>
      </c>
      <c r="N252" s="4">
        <f>VLOOKUP(A252,QComp!I:N,6,FALSE)</f>
        <v>0</v>
      </c>
      <c r="O252" s="4">
        <f>VLOOKUP(A252,'Breakfast and Lunch'!A:D,4,FALSE)</f>
        <v>45.34</v>
      </c>
      <c r="P252" s="4">
        <f>VLOOKUP(A252,'Breakfast and Lunch'!A:E,5,FALSE)</f>
        <v>118.38</v>
      </c>
      <c r="Q252" s="4">
        <f>VLOOKUP(A252,'Integration Change'!A:D,4,FALSE)</f>
        <v>74.226239999998143</v>
      </c>
      <c r="R252" s="4">
        <f>VLOOKUP(A252,'LTFM Change'!A:C,3,FALSE)</f>
        <v>317.80430435402013</v>
      </c>
      <c r="S252" s="4">
        <f>VLOOKUP(A252,QComp!A:D,4,FALSE)</f>
        <v>0</v>
      </c>
      <c r="T252" s="4">
        <f t="shared" si="41"/>
        <v>11261.140799999936</v>
      </c>
      <c r="U252" s="4">
        <f>VLOOKUP(A252,'2020 SPED'!A:AF,32,FALSE)</f>
        <v>4723.8477145948564</v>
      </c>
      <c r="V252" s="4">
        <f t="shared" si="37"/>
        <v>47886.988514594792</v>
      </c>
      <c r="W252" s="235">
        <f t="shared" si="42"/>
        <v>1.6235748648197837E-2</v>
      </c>
      <c r="Y252" s="4">
        <f>VLOOKUP(A252,'Pupil Info'!A:E,5,FALSE)</f>
        <v>176</v>
      </c>
      <c r="Z252" s="4">
        <f>VLOOKUP(A252,'Starting Point 2021'!A:AB,28,FALSE)</f>
        <v>2047353.5</v>
      </c>
      <c r="AA252" s="4">
        <f>VLOOKUP(A252,'2% 2021'!A:AB,28,FALSE)</f>
        <v>2114508.5</v>
      </c>
      <c r="AB252" s="4">
        <f t="shared" si="43"/>
        <v>67155</v>
      </c>
      <c r="AC252" s="4">
        <f>VLOOKUP(A252,'2% with VPK 2021'!A:AB,28,FALSE)</f>
        <v>2131199.5</v>
      </c>
      <c r="AD252" s="4">
        <f>VLOOKUP(A252,'Charter School Lease'!A:E,5,FALSE)</f>
        <v>0</v>
      </c>
      <c r="AE252" s="4">
        <f>VLOOKUP(A252,'Integration Change'!H:L,5,FALSE)</f>
        <v>187.35359999999491</v>
      </c>
      <c r="AF252" s="4">
        <f>VLOOKUP(A252,'Other SPED'!A:D,4,FALSE)</f>
        <v>0</v>
      </c>
      <c r="AG252" s="4">
        <f>VLOOKUP(A252,QComp!I:R,10,FALSE)</f>
        <v>0</v>
      </c>
      <c r="AH252" s="4">
        <f>VLOOKUP(A252,'LTFM Change'!G:K,5,FALSE)</f>
        <v>186.75865035552124</v>
      </c>
      <c r="AI252" s="4">
        <f>VLOOKUP(A252,'Breakfast and Lunch'!A:E,5,FALSE)</f>
        <v>118.38</v>
      </c>
      <c r="AJ252" s="4">
        <f>VLOOKUP(A252,'Breakfast and Lunch'!A:D,4,FALSE)</f>
        <v>45.34</v>
      </c>
      <c r="AK252" s="4">
        <f>VLOOKUP(A252,'Integration Change'!A:E,5,FALSE)</f>
        <v>80.29439999999704</v>
      </c>
      <c r="AL252" s="4">
        <f>VLOOKUP(A252,'Safe School'!A:D,4,FALSE)</f>
        <v>-81.5421501989631</v>
      </c>
      <c r="AM252" s="4">
        <f>VLOOKUP(A252,'LTFM Change'!A:D,4,FALSE)</f>
        <v>269.24134964447876</v>
      </c>
      <c r="AN252" s="4">
        <f>VLOOKUP(A252,QComp!A:E,5,FALSE)</f>
        <v>0</v>
      </c>
      <c r="AO252" s="4">
        <f t="shared" si="44"/>
        <v>17496.825849800836</v>
      </c>
      <c r="AP252" s="4">
        <f>VLOOKUP(A252,'2021 SPED'!A:AF,32,FALSE)</f>
        <v>14988.443751915707</v>
      </c>
      <c r="AQ252" s="5">
        <f t="shared" si="38"/>
        <v>99640.269601716544</v>
      </c>
      <c r="AR252" s="235">
        <f t="shared" si="39"/>
        <v>3.2800881723649582E-2</v>
      </c>
    </row>
    <row r="253" spans="1:44" x14ac:dyDescent="0.25">
      <c r="A253">
        <v>803</v>
      </c>
      <c r="B253">
        <v>1</v>
      </c>
      <c r="C253" t="s">
        <v>232</v>
      </c>
      <c r="D253">
        <f>VLOOKUP(A253,Sheet10!A:C,3,FALSE)</f>
        <v>6</v>
      </c>
      <c r="E253" s="4">
        <f>VLOOKUP(A253,'Pupil Info'!A:D,4,FALSE)</f>
        <v>375.8</v>
      </c>
      <c r="F253" s="4">
        <f>VLOOKUP(A253,'Starting Point 2020'!A:AB,28,FALSE)</f>
        <v>4141841.5</v>
      </c>
      <c r="G253" s="4">
        <f>VLOOKUP(A253,'2% 2020'!A:AB,28,FALSE)</f>
        <v>4207408.5</v>
      </c>
      <c r="H253" s="4">
        <f t="shared" si="40"/>
        <v>65567</v>
      </c>
      <c r="I253" s="4">
        <f>VLOOKUP(A253,'2% with VPK 2020'!A:AB,28,FALSE)</f>
        <v>4207408.5</v>
      </c>
      <c r="J253" s="4">
        <f>VLOOKUP(A253,'Charter School Lease'!A:D,4,FALSE)</f>
        <v>0</v>
      </c>
      <c r="K253" s="4">
        <f>VLOOKUP(A253,'Integration Change'!H:K,4,FALSE)</f>
        <v>0</v>
      </c>
      <c r="L253" s="4">
        <f>VLOOKUP(A253,'Other SPED'!A:D,4,FALSE)</f>
        <v>0</v>
      </c>
      <c r="M253" s="4">
        <f>VLOOKUP(A253,'LTFM Change'!G:J,4,FALSE)</f>
        <v>0</v>
      </c>
      <c r="N253" s="4">
        <f>VLOOKUP(A253,QComp!I:N,6,FALSE)</f>
        <v>0</v>
      </c>
      <c r="O253" s="4">
        <f>VLOOKUP(A253,'Breakfast and Lunch'!A:D,4,FALSE)</f>
        <v>0</v>
      </c>
      <c r="P253" s="4">
        <f>VLOOKUP(A253,'Breakfast and Lunch'!A:E,5,FALSE)</f>
        <v>0</v>
      </c>
      <c r="Q253" s="4">
        <f>VLOOKUP(A253,'Integration Change'!A:D,4,FALSE)</f>
        <v>0</v>
      </c>
      <c r="R253" s="4">
        <f>VLOOKUP(A253,'LTFM Change'!A:C,3,FALSE)</f>
        <v>0</v>
      </c>
      <c r="S253" s="4">
        <f>VLOOKUP(A253,QComp!A:D,4,FALSE)</f>
        <v>0</v>
      </c>
      <c r="T253" s="4">
        <f t="shared" si="41"/>
        <v>0</v>
      </c>
      <c r="U253" s="4">
        <f>VLOOKUP(A253,'2020 SPED'!A:AF,32,FALSE)</f>
        <v>5845.4464537189342</v>
      </c>
      <c r="V253" s="4">
        <f t="shared" si="37"/>
        <v>71412.446453718934</v>
      </c>
      <c r="W253" s="235">
        <f t="shared" si="42"/>
        <v>1.5830398145366017E-2</v>
      </c>
      <c r="Y253" s="4">
        <f>VLOOKUP(A253,'Pupil Info'!A:E,5,FALSE)</f>
        <v>363</v>
      </c>
      <c r="Z253" s="4">
        <f>VLOOKUP(A253,'Starting Point 2021'!A:AB,28,FALSE)</f>
        <v>4112781</v>
      </c>
      <c r="AA253" s="4">
        <f>VLOOKUP(A253,'2% 2021'!A:AB,28,FALSE)</f>
        <v>4244138</v>
      </c>
      <c r="AB253" s="4">
        <f t="shared" si="43"/>
        <v>131357</v>
      </c>
      <c r="AC253" s="4">
        <f>VLOOKUP(A253,'2% with VPK 2021'!A:AB,28,FALSE)</f>
        <v>4244138</v>
      </c>
      <c r="AD253" s="4">
        <f>VLOOKUP(A253,'Charter School Lease'!A:E,5,FALSE)</f>
        <v>0</v>
      </c>
      <c r="AE253" s="4">
        <f>VLOOKUP(A253,'Integration Change'!H:L,5,FALSE)</f>
        <v>0</v>
      </c>
      <c r="AF253" s="4">
        <f>VLOOKUP(A253,'Other SPED'!A:D,4,FALSE)</f>
        <v>0</v>
      </c>
      <c r="AG253" s="4">
        <f>VLOOKUP(A253,QComp!I:R,10,FALSE)</f>
        <v>0</v>
      </c>
      <c r="AH253" s="4">
        <f>VLOOKUP(A253,'LTFM Change'!G:K,5,FALSE)</f>
        <v>0</v>
      </c>
      <c r="AI253" s="4">
        <f>VLOOKUP(A253,'Breakfast and Lunch'!A:E,5,FALSE)</f>
        <v>0</v>
      </c>
      <c r="AJ253" s="4">
        <f>VLOOKUP(A253,'Breakfast and Lunch'!A:D,4,FALSE)</f>
        <v>0</v>
      </c>
      <c r="AK253" s="4">
        <f>VLOOKUP(A253,'Integration Change'!A:E,5,FALSE)</f>
        <v>0</v>
      </c>
      <c r="AL253" s="4">
        <f>VLOOKUP(A253,'Safe School'!A:D,4,FALSE)</f>
        <v>0</v>
      </c>
      <c r="AM253" s="4">
        <f>VLOOKUP(A253,'LTFM Change'!A:D,4,FALSE)</f>
        <v>0</v>
      </c>
      <c r="AN253" s="4">
        <f>VLOOKUP(A253,QComp!A:E,5,FALSE)</f>
        <v>0</v>
      </c>
      <c r="AO253" s="4">
        <f t="shared" si="44"/>
        <v>0</v>
      </c>
      <c r="AP253" s="4">
        <f>VLOOKUP(A253,'2021 SPED'!A:AF,32,FALSE)</f>
        <v>17395.61980865011</v>
      </c>
      <c r="AQ253" s="5">
        <f t="shared" si="38"/>
        <v>148752.61980865011</v>
      </c>
      <c r="AR253" s="235">
        <f t="shared" si="39"/>
        <v>3.1938729536048725E-2</v>
      </c>
    </row>
    <row r="254" spans="1:44" x14ac:dyDescent="0.25">
      <c r="A254">
        <v>811</v>
      </c>
      <c r="B254">
        <v>1</v>
      </c>
      <c r="C254" t="s">
        <v>233</v>
      </c>
      <c r="D254">
        <f>VLOOKUP(A254,Sheet10!A:C,3,FALSE)</f>
        <v>6</v>
      </c>
      <c r="E254" s="4">
        <f>VLOOKUP(A254,'Pupil Info'!A:D,4,FALSE)</f>
        <v>519</v>
      </c>
      <c r="F254" s="4">
        <f>VLOOKUP(A254,'Starting Point 2020'!A:AB,28,FALSE)</f>
        <v>5256608.7635200005</v>
      </c>
      <c r="G254" s="4">
        <f>VLOOKUP(A254,'2% 2020'!A:AB,28,FALSE)</f>
        <v>5337174.7635200005</v>
      </c>
      <c r="H254" s="4">
        <f t="shared" si="40"/>
        <v>80566</v>
      </c>
      <c r="I254" s="4">
        <f>VLOOKUP(A254,'2% with VPK 2020'!A:AB,28,FALSE)</f>
        <v>5337174.7635200005</v>
      </c>
      <c r="J254" s="4">
        <f>VLOOKUP(A254,'Charter School Lease'!A:D,4,FALSE)</f>
        <v>0</v>
      </c>
      <c r="K254" s="4">
        <f>VLOOKUP(A254,'Integration Change'!H:K,4,FALSE)</f>
        <v>0</v>
      </c>
      <c r="L254" s="4">
        <f>VLOOKUP(A254,'Other SPED'!A:D,4,FALSE)</f>
        <v>0</v>
      </c>
      <c r="M254" s="4">
        <f>VLOOKUP(A254,'LTFM Change'!G:J,4,FALSE)</f>
        <v>0</v>
      </c>
      <c r="N254" s="4">
        <f>VLOOKUP(A254,QComp!I:N,6,FALSE)</f>
        <v>0</v>
      </c>
      <c r="O254" s="4">
        <f>VLOOKUP(A254,'Breakfast and Lunch'!A:D,4,FALSE)</f>
        <v>0</v>
      </c>
      <c r="P254" s="4">
        <f>VLOOKUP(A254,'Breakfast and Lunch'!A:E,5,FALSE)</f>
        <v>0</v>
      </c>
      <c r="Q254" s="4">
        <f>VLOOKUP(A254,'Integration Change'!A:D,4,FALSE)</f>
        <v>0</v>
      </c>
      <c r="R254" s="4">
        <f>VLOOKUP(A254,'LTFM Change'!A:C,3,FALSE)</f>
        <v>0</v>
      </c>
      <c r="S254" s="4">
        <f>VLOOKUP(A254,QComp!A:D,4,FALSE)</f>
        <v>0</v>
      </c>
      <c r="T254" s="4">
        <f t="shared" si="41"/>
        <v>0</v>
      </c>
      <c r="U254" s="4">
        <f>VLOOKUP(A254,'2020 SPED'!A:AF,32,FALSE)</f>
        <v>19915.489551722072</v>
      </c>
      <c r="V254" s="4">
        <f t="shared" si="37"/>
        <v>100481.48955172207</v>
      </c>
      <c r="W254" s="235">
        <f t="shared" si="42"/>
        <v>1.5326611437989218E-2</v>
      </c>
      <c r="Y254" s="4">
        <f>VLOOKUP(A254,'Pupil Info'!A:E,5,FALSE)</f>
        <v>510</v>
      </c>
      <c r="Z254" s="4">
        <f>VLOOKUP(A254,'Starting Point 2021'!A:AB,28,FALSE)</f>
        <v>5207616.9400169859</v>
      </c>
      <c r="AA254" s="4">
        <f>VLOOKUP(A254,'2% 2021'!A:AB,28,FALSE)</f>
        <v>5367967</v>
      </c>
      <c r="AB254" s="4">
        <f t="shared" si="43"/>
        <v>160350.05998301413</v>
      </c>
      <c r="AC254" s="4">
        <f>VLOOKUP(A254,'2% with VPK 2021'!A:AB,28,FALSE)</f>
        <v>5367967</v>
      </c>
      <c r="AD254" s="4">
        <f>VLOOKUP(A254,'Charter School Lease'!A:E,5,FALSE)</f>
        <v>0</v>
      </c>
      <c r="AE254" s="4">
        <f>VLOOKUP(A254,'Integration Change'!H:L,5,FALSE)</f>
        <v>0</v>
      </c>
      <c r="AF254" s="4">
        <f>VLOOKUP(A254,'Other SPED'!A:D,4,FALSE)</f>
        <v>0</v>
      </c>
      <c r="AG254" s="4">
        <f>VLOOKUP(A254,QComp!I:R,10,FALSE)</f>
        <v>0</v>
      </c>
      <c r="AH254" s="4">
        <f>VLOOKUP(A254,'LTFM Change'!G:K,5,FALSE)</f>
        <v>0</v>
      </c>
      <c r="AI254" s="4">
        <f>VLOOKUP(A254,'Breakfast and Lunch'!A:E,5,FALSE)</f>
        <v>0</v>
      </c>
      <c r="AJ254" s="4">
        <f>VLOOKUP(A254,'Breakfast and Lunch'!A:D,4,FALSE)</f>
        <v>0</v>
      </c>
      <c r="AK254" s="4">
        <f>VLOOKUP(A254,'Integration Change'!A:E,5,FALSE)</f>
        <v>0</v>
      </c>
      <c r="AL254" s="4">
        <f>VLOOKUP(A254,'Safe School'!A:D,4,FALSE)</f>
        <v>0</v>
      </c>
      <c r="AM254" s="4">
        <f>VLOOKUP(A254,'LTFM Change'!A:D,4,FALSE)</f>
        <v>0</v>
      </c>
      <c r="AN254" s="4">
        <f>VLOOKUP(A254,QComp!A:E,5,FALSE)</f>
        <v>0</v>
      </c>
      <c r="AO254" s="4">
        <f t="shared" si="44"/>
        <v>0</v>
      </c>
      <c r="AP254" s="4">
        <f>VLOOKUP(A254,'2021 SPED'!A:AF,32,FALSE)</f>
        <v>50029.547976037604</v>
      </c>
      <c r="AQ254" s="5">
        <f t="shared" si="38"/>
        <v>210379.60795905173</v>
      </c>
      <c r="AR254" s="235">
        <f t="shared" si="39"/>
        <v>3.0791446803783366E-2</v>
      </c>
    </row>
    <row r="255" spans="1:44" x14ac:dyDescent="0.25">
      <c r="A255">
        <v>813</v>
      </c>
      <c r="B255">
        <v>1</v>
      </c>
      <c r="C255" t="s">
        <v>234</v>
      </c>
      <c r="D255">
        <f>VLOOKUP(A255,Sheet10!A:C,3,FALSE)</f>
        <v>5</v>
      </c>
      <c r="E255" s="4">
        <f>VLOOKUP(A255,'Pupil Info'!A:D,4,FALSE)</f>
        <v>1231</v>
      </c>
      <c r="F255" s="4">
        <f>VLOOKUP(A255,'Starting Point 2020'!A:AB,28,FALSE)</f>
        <v>10920200.1158046</v>
      </c>
      <c r="G255" s="4">
        <f>VLOOKUP(A255,'2% 2020'!A:AB,28,FALSE)</f>
        <v>11099286.1158046</v>
      </c>
      <c r="H255" s="4">
        <f t="shared" si="40"/>
        <v>179086</v>
      </c>
      <c r="I255" s="4">
        <f>VLOOKUP(A255,'2% with VPK 2020'!A:AB,28,FALSE)</f>
        <v>11099286.1158046</v>
      </c>
      <c r="J255" s="4">
        <f>VLOOKUP(A255,'Charter School Lease'!A:D,4,FALSE)</f>
        <v>0</v>
      </c>
      <c r="K255" s="4">
        <f>VLOOKUP(A255,'Integration Change'!H:K,4,FALSE)</f>
        <v>0</v>
      </c>
      <c r="L255" s="4">
        <f>VLOOKUP(A255,'Other SPED'!A:D,4,FALSE)</f>
        <v>0</v>
      </c>
      <c r="M255" s="4">
        <f>VLOOKUP(A255,'LTFM Change'!G:J,4,FALSE)</f>
        <v>0</v>
      </c>
      <c r="N255" s="4">
        <f>VLOOKUP(A255,QComp!I:N,6,FALSE)</f>
        <v>0</v>
      </c>
      <c r="O255" s="4">
        <f>VLOOKUP(A255,'Breakfast and Lunch'!A:D,4,FALSE)</f>
        <v>0</v>
      </c>
      <c r="P255" s="4">
        <f>VLOOKUP(A255,'Breakfast and Lunch'!A:E,5,FALSE)</f>
        <v>0</v>
      </c>
      <c r="Q255" s="4">
        <f>VLOOKUP(A255,'Integration Change'!A:D,4,FALSE)</f>
        <v>0</v>
      </c>
      <c r="R255" s="4">
        <f>VLOOKUP(A255,'LTFM Change'!A:C,3,FALSE)</f>
        <v>0</v>
      </c>
      <c r="S255" s="4">
        <f>VLOOKUP(A255,QComp!A:D,4,FALSE)</f>
        <v>0</v>
      </c>
      <c r="T255" s="4">
        <f t="shared" si="41"/>
        <v>0</v>
      </c>
      <c r="U255" s="4">
        <f>VLOOKUP(A255,'2020 SPED'!A:AF,32,FALSE)</f>
        <v>15610.787998482585</v>
      </c>
      <c r="V255" s="4">
        <f t="shared" si="37"/>
        <v>194696.78799848258</v>
      </c>
      <c r="W255" s="235">
        <f t="shared" si="42"/>
        <v>1.6399516318461253E-2</v>
      </c>
      <c r="Y255" s="4">
        <f>VLOOKUP(A255,'Pupil Info'!A:E,5,FALSE)</f>
        <v>1229</v>
      </c>
      <c r="Z255" s="4">
        <f>VLOOKUP(A255,'Starting Point 2021'!A:AB,28,FALSE)</f>
        <v>10969871.232230155</v>
      </c>
      <c r="AA255" s="4">
        <f>VLOOKUP(A255,'2% 2021'!A:AB,28,FALSE)</f>
        <v>11329986.812230155</v>
      </c>
      <c r="AB255" s="4">
        <f t="shared" si="43"/>
        <v>360115.58000000007</v>
      </c>
      <c r="AC255" s="4">
        <f>VLOOKUP(A255,'2% with VPK 2021'!A:AB,28,FALSE)</f>
        <v>11329986.812230155</v>
      </c>
      <c r="AD255" s="4">
        <f>VLOOKUP(A255,'Charter School Lease'!A:E,5,FALSE)</f>
        <v>0</v>
      </c>
      <c r="AE255" s="4">
        <f>VLOOKUP(A255,'Integration Change'!H:L,5,FALSE)</f>
        <v>0</v>
      </c>
      <c r="AF255" s="4">
        <f>VLOOKUP(A255,'Other SPED'!A:D,4,FALSE)</f>
        <v>0</v>
      </c>
      <c r="AG255" s="4">
        <f>VLOOKUP(A255,QComp!I:R,10,FALSE)</f>
        <v>0</v>
      </c>
      <c r="AH255" s="4">
        <f>VLOOKUP(A255,'LTFM Change'!G:K,5,FALSE)</f>
        <v>0</v>
      </c>
      <c r="AI255" s="4">
        <f>VLOOKUP(A255,'Breakfast and Lunch'!A:E,5,FALSE)</f>
        <v>0</v>
      </c>
      <c r="AJ255" s="4">
        <f>VLOOKUP(A255,'Breakfast and Lunch'!A:D,4,FALSE)</f>
        <v>0</v>
      </c>
      <c r="AK255" s="4">
        <f>VLOOKUP(A255,'Integration Change'!A:E,5,FALSE)</f>
        <v>0</v>
      </c>
      <c r="AL255" s="4">
        <f>VLOOKUP(A255,'Safe School'!A:D,4,FALSE)</f>
        <v>156.01117023778352</v>
      </c>
      <c r="AM255" s="4">
        <f>VLOOKUP(A255,'LTFM Change'!A:D,4,FALSE)</f>
        <v>0</v>
      </c>
      <c r="AN255" s="4">
        <f>VLOOKUP(A255,QComp!A:E,5,FALSE)</f>
        <v>0</v>
      </c>
      <c r="AO255" s="4">
        <f t="shared" si="44"/>
        <v>156.01117023825645</v>
      </c>
      <c r="AP255" s="4">
        <f>VLOOKUP(A255,'2021 SPED'!A:AF,32,FALSE)</f>
        <v>38366.876422574976</v>
      </c>
      <c r="AQ255" s="5">
        <f t="shared" si="38"/>
        <v>398638.46759281331</v>
      </c>
      <c r="AR255" s="235">
        <f t="shared" si="39"/>
        <v>3.2827694361804209E-2</v>
      </c>
    </row>
    <row r="256" spans="1:44" x14ac:dyDescent="0.25">
      <c r="A256">
        <v>815</v>
      </c>
      <c r="B256">
        <v>2</v>
      </c>
      <c r="C256" t="s">
        <v>235</v>
      </c>
      <c r="D256">
        <f>VLOOKUP(A256,Sheet10!A:C,3,FALSE)</f>
        <v>6</v>
      </c>
      <c r="E256" s="4">
        <f>VLOOKUP(A256,'Pupil Info'!A:D,4,FALSE)</f>
        <v>1</v>
      </c>
      <c r="F256" s="4">
        <f>VLOOKUP(A256,'Starting Point 2020'!A:AB,28,FALSE)</f>
        <v>12836.184243684113</v>
      </c>
      <c r="G256" s="4">
        <f>VLOOKUP(A256,'2% 2020'!A:AB,28,FALSE)</f>
        <v>12971.184243684113</v>
      </c>
      <c r="H256" s="4">
        <f t="shared" si="40"/>
        <v>135</v>
      </c>
      <c r="I256" s="4">
        <f>VLOOKUP(A256,'2% with VPK 2020'!A:AB,28,FALSE)</f>
        <v>12971.216611659389</v>
      </c>
      <c r="J256" s="4">
        <f>VLOOKUP(A256,'Charter School Lease'!A:D,4,FALSE)</f>
        <v>0</v>
      </c>
      <c r="K256" s="4">
        <f>VLOOKUP(A256,'Integration Change'!H:K,4,FALSE)</f>
        <v>0</v>
      </c>
      <c r="L256" s="4">
        <f>VLOOKUP(A256,'Other SPED'!A:D,4,FALSE)</f>
        <v>0</v>
      </c>
      <c r="M256" s="4">
        <f>VLOOKUP(A256,'LTFM Change'!G:J,4,FALSE)</f>
        <v>0</v>
      </c>
      <c r="N256" s="4">
        <f>VLOOKUP(A256,QComp!I:N,6,FALSE)</f>
        <v>0</v>
      </c>
      <c r="O256" s="4">
        <v>0</v>
      </c>
      <c r="P256" s="4">
        <v>0</v>
      </c>
      <c r="Q256" s="4">
        <f>VLOOKUP(A256,'Integration Change'!A:D,4,FALSE)</f>
        <v>0</v>
      </c>
      <c r="R256" s="4">
        <f>VLOOKUP(A256,'LTFM Change'!A:C,3,FALSE)</f>
        <v>0</v>
      </c>
      <c r="S256" s="4">
        <f>VLOOKUP(A256,QComp!A:D,4,FALSE)</f>
        <v>0</v>
      </c>
      <c r="T256" s="4">
        <f t="shared" si="41"/>
        <v>3.2367975276429206E-2</v>
      </c>
      <c r="U256" s="4">
        <f>VLOOKUP(A256,'2020 SPED'!A:AF,32,FALSE)</f>
        <v>21850.27669455373</v>
      </c>
      <c r="V256" s="4">
        <f t="shared" si="37"/>
        <v>21985.309062529006</v>
      </c>
      <c r="W256" s="235">
        <f t="shared" si="42"/>
        <v>1.0517144147913356E-2</v>
      </c>
      <c r="Y256" s="4">
        <f>VLOOKUP(A256,'Pupil Info'!A:E,5,FALSE)</f>
        <v>1</v>
      </c>
      <c r="Z256" s="4">
        <f>VLOOKUP(A256,'Starting Point 2021'!A:AB,28,FALSE)</f>
        <v>13143.979819292272</v>
      </c>
      <c r="AA256" s="4">
        <f>VLOOKUP(A256,'2% 2021'!A:AB,28,FALSE)</f>
        <v>13413.249819292272</v>
      </c>
      <c r="AB256" s="4">
        <f t="shared" si="43"/>
        <v>269.27000000000044</v>
      </c>
      <c r="AC256" s="4">
        <f>VLOOKUP(A256,'2% with VPK 2021'!A:AB,28,FALSE)</f>
        <v>13413.26433485403</v>
      </c>
      <c r="AD256" s="4">
        <f>VLOOKUP(A256,'Charter School Lease'!A:E,5,FALSE)</f>
        <v>0</v>
      </c>
      <c r="AE256" s="4">
        <f>VLOOKUP(A256,'Integration Change'!H:L,5,FALSE)</f>
        <v>0</v>
      </c>
      <c r="AF256" s="4">
        <f>VLOOKUP(A256,'Other SPED'!A:D,4,FALSE)</f>
        <v>0</v>
      </c>
      <c r="AG256" s="4">
        <f>VLOOKUP(A256,QComp!I:R,10,FALSE)</f>
        <v>0</v>
      </c>
      <c r="AH256" s="4">
        <f>VLOOKUP(A256,'LTFM Change'!G:K,5,FALSE)</f>
        <v>0</v>
      </c>
      <c r="AI256" s="4">
        <v>0</v>
      </c>
      <c r="AJ256" s="4">
        <v>0</v>
      </c>
      <c r="AK256" s="4">
        <f>VLOOKUP(A256,'Integration Change'!A:E,5,FALSE)</f>
        <v>0</v>
      </c>
      <c r="AL256" s="4">
        <f>VLOOKUP(A256,'Safe School'!A:D,4,FALSE)</f>
        <v>0</v>
      </c>
      <c r="AM256" s="4">
        <f>VLOOKUP(A256,'LTFM Change'!A:D,4,FALSE)</f>
        <v>0</v>
      </c>
      <c r="AN256" s="4">
        <f>VLOOKUP(A256,QComp!A:E,5,FALSE)</f>
        <v>0</v>
      </c>
      <c r="AO256" s="4">
        <f t="shared" si="44"/>
        <v>1.4515561757434625E-2</v>
      </c>
      <c r="AP256" s="4">
        <f>VLOOKUP(A256,'2021 SPED'!A:AF,32,FALSE)</f>
        <v>71071.931643640215</v>
      </c>
      <c r="AQ256" s="5">
        <f t="shared" si="38"/>
        <v>71341.216159201969</v>
      </c>
      <c r="AR256" s="235">
        <f t="shared" si="39"/>
        <v>2.0486184831535983E-2</v>
      </c>
    </row>
    <row r="257" spans="1:44" x14ac:dyDescent="0.25">
      <c r="A257">
        <v>818</v>
      </c>
      <c r="B257">
        <v>1</v>
      </c>
      <c r="C257" t="s">
        <v>236</v>
      </c>
      <c r="D257">
        <f>VLOOKUP(A257,Sheet10!A:C,3,FALSE)</f>
        <v>6</v>
      </c>
      <c r="E257" s="4">
        <f>VLOOKUP(A257,'Pupil Info'!A:D,4,FALSE)</f>
        <v>577</v>
      </c>
      <c r="F257" s="4">
        <f>VLOOKUP(A257,'Starting Point 2020'!A:AB,28,FALSE)</f>
        <v>5286850</v>
      </c>
      <c r="G257" s="4">
        <f>VLOOKUP(A257,'2% 2020'!A:AB,28,FALSE)</f>
        <v>5381664</v>
      </c>
      <c r="H257" s="4">
        <f t="shared" si="40"/>
        <v>94814</v>
      </c>
      <c r="I257" s="4">
        <f>VLOOKUP(A257,'2% with VPK 2020'!A:AB,28,FALSE)</f>
        <v>5381664</v>
      </c>
      <c r="J257" s="4">
        <f>VLOOKUP(A257,'Charter School Lease'!A:D,4,FALSE)</f>
        <v>0</v>
      </c>
      <c r="K257" s="4">
        <f>VLOOKUP(A257,'Integration Change'!H:K,4,FALSE)</f>
        <v>0</v>
      </c>
      <c r="L257" s="4">
        <f>VLOOKUP(A257,'Other SPED'!A:D,4,FALSE)</f>
        <v>0</v>
      </c>
      <c r="M257" s="4">
        <f>VLOOKUP(A257,'LTFM Change'!G:J,4,FALSE)</f>
        <v>0</v>
      </c>
      <c r="N257" s="4">
        <f>VLOOKUP(A257,QComp!I:N,6,FALSE)</f>
        <v>0</v>
      </c>
      <c r="O257" s="4">
        <f>VLOOKUP(A257,'Breakfast and Lunch'!A:D,4,FALSE)</f>
        <v>0</v>
      </c>
      <c r="P257" s="4">
        <f>VLOOKUP(A257,'Breakfast and Lunch'!A:E,5,FALSE)</f>
        <v>0</v>
      </c>
      <c r="Q257" s="4">
        <f>VLOOKUP(A257,'Integration Change'!A:D,4,FALSE)</f>
        <v>0</v>
      </c>
      <c r="R257" s="4">
        <f>VLOOKUP(A257,'LTFM Change'!A:C,3,FALSE)</f>
        <v>0</v>
      </c>
      <c r="S257" s="4">
        <f>VLOOKUP(A257,QComp!A:D,4,FALSE)</f>
        <v>0</v>
      </c>
      <c r="T257" s="4">
        <f t="shared" si="41"/>
        <v>0</v>
      </c>
      <c r="U257" s="4">
        <f>VLOOKUP(A257,'2020 SPED'!A:AF,32,FALSE)</f>
        <v>6147.7291818524245</v>
      </c>
      <c r="V257" s="4">
        <f t="shared" si="37"/>
        <v>100961.72918185242</v>
      </c>
      <c r="W257" s="235">
        <f t="shared" si="42"/>
        <v>1.793393041224926E-2</v>
      </c>
      <c r="Y257" s="4">
        <f>VLOOKUP(A257,'Pupil Info'!A:E,5,FALSE)</f>
        <v>567</v>
      </c>
      <c r="Z257" s="4">
        <f>VLOOKUP(A257,'Starting Point 2021'!A:AB,28,FALSE)</f>
        <v>5240168</v>
      </c>
      <c r="AA257" s="4">
        <f>VLOOKUP(A257,'2% 2021'!A:AB,28,FALSE)</f>
        <v>5430156</v>
      </c>
      <c r="AB257" s="4">
        <f t="shared" si="43"/>
        <v>189988</v>
      </c>
      <c r="AC257" s="4">
        <f>VLOOKUP(A257,'2% with VPK 2021'!A:AB,28,FALSE)</f>
        <v>5430156</v>
      </c>
      <c r="AD257" s="4">
        <f>VLOOKUP(A257,'Charter School Lease'!A:E,5,FALSE)</f>
        <v>0</v>
      </c>
      <c r="AE257" s="4">
        <f>VLOOKUP(A257,'Integration Change'!H:L,5,FALSE)</f>
        <v>0</v>
      </c>
      <c r="AF257" s="4">
        <f>VLOOKUP(A257,'Other SPED'!A:D,4,FALSE)</f>
        <v>0</v>
      </c>
      <c r="AG257" s="4">
        <f>VLOOKUP(A257,QComp!I:R,10,FALSE)</f>
        <v>0</v>
      </c>
      <c r="AH257" s="4">
        <f>VLOOKUP(A257,'LTFM Change'!G:K,5,FALSE)</f>
        <v>0</v>
      </c>
      <c r="AI257" s="4">
        <f>VLOOKUP(A257,'Breakfast and Lunch'!A:E,5,FALSE)</f>
        <v>0</v>
      </c>
      <c r="AJ257" s="4">
        <f>VLOOKUP(A257,'Breakfast and Lunch'!A:D,4,FALSE)</f>
        <v>0</v>
      </c>
      <c r="AK257" s="4">
        <f>VLOOKUP(A257,'Integration Change'!A:E,5,FALSE)</f>
        <v>0</v>
      </c>
      <c r="AL257" s="4">
        <f>VLOOKUP(A257,'Safe School'!A:D,4,FALSE)</f>
        <v>19.711745961198176</v>
      </c>
      <c r="AM257" s="4">
        <f>VLOOKUP(A257,'LTFM Change'!A:D,4,FALSE)</f>
        <v>0</v>
      </c>
      <c r="AN257" s="4">
        <f>VLOOKUP(A257,QComp!A:E,5,FALSE)</f>
        <v>0</v>
      </c>
      <c r="AO257" s="4">
        <f t="shared" si="44"/>
        <v>19.71174596156925</v>
      </c>
      <c r="AP257" s="4">
        <f>VLOOKUP(A257,'2021 SPED'!A:AF,32,FALSE)</f>
        <v>14585.996688834275</v>
      </c>
      <c r="AQ257" s="5">
        <f t="shared" si="38"/>
        <v>204593.70843479584</v>
      </c>
      <c r="AR257" s="235">
        <f t="shared" si="39"/>
        <v>3.6256089499420628E-2</v>
      </c>
    </row>
    <row r="258" spans="1:44" x14ac:dyDescent="0.25">
      <c r="A258">
        <v>820</v>
      </c>
      <c r="B258">
        <v>1</v>
      </c>
      <c r="C258" t="s">
        <v>237</v>
      </c>
      <c r="D258">
        <f>VLOOKUP(A258,Sheet10!A:C,3,FALSE)</f>
        <v>6</v>
      </c>
      <c r="E258" s="4">
        <f>VLOOKUP(A258,'Pupil Info'!A:D,4,FALSE)</f>
        <v>513</v>
      </c>
      <c r="F258" s="4">
        <f>VLOOKUP(A258,'Starting Point 2020'!A:AB,28,FALSE)</f>
        <v>4952285.165597925</v>
      </c>
      <c r="G258" s="4">
        <f>VLOOKUP(A258,'2% 2020'!A:AB,28,FALSE)</f>
        <v>5033689.165597925</v>
      </c>
      <c r="H258" s="4">
        <f t="shared" si="40"/>
        <v>81404</v>
      </c>
      <c r="I258" s="4">
        <f>VLOOKUP(A258,'2% with VPK 2020'!A:AB,28,FALSE)</f>
        <v>5033689.165597925</v>
      </c>
      <c r="J258" s="4">
        <f>VLOOKUP(A258,'Charter School Lease'!A:D,4,FALSE)</f>
        <v>0</v>
      </c>
      <c r="K258" s="4">
        <f>VLOOKUP(A258,'Integration Change'!H:K,4,FALSE)</f>
        <v>0</v>
      </c>
      <c r="L258" s="4">
        <f>VLOOKUP(A258,'Other SPED'!A:D,4,FALSE)</f>
        <v>0</v>
      </c>
      <c r="M258" s="4">
        <f>VLOOKUP(A258,'LTFM Change'!G:J,4,FALSE)</f>
        <v>0</v>
      </c>
      <c r="N258" s="4">
        <f>VLOOKUP(A258,QComp!I:N,6,FALSE)</f>
        <v>-340.13240898313234</v>
      </c>
      <c r="O258" s="4">
        <f>VLOOKUP(A258,'Breakfast and Lunch'!A:D,4,FALSE)</f>
        <v>0</v>
      </c>
      <c r="P258" s="4">
        <f>VLOOKUP(A258,'Breakfast and Lunch'!A:E,5,FALSE)</f>
        <v>0</v>
      </c>
      <c r="Q258" s="4">
        <f>VLOOKUP(A258,'Integration Change'!A:D,4,FALSE)</f>
        <v>0</v>
      </c>
      <c r="R258" s="4">
        <f>VLOOKUP(A258,'LTFM Change'!A:C,3,FALSE)</f>
        <v>0</v>
      </c>
      <c r="S258" s="4">
        <f>VLOOKUP(A258,QComp!A:D,4,FALSE)</f>
        <v>340.13240898313234</v>
      </c>
      <c r="T258" s="4">
        <f t="shared" si="41"/>
        <v>0</v>
      </c>
      <c r="U258" s="4">
        <f>VLOOKUP(A258,'2020 SPED'!A:AF,32,FALSE)</f>
        <v>13685.566124529229</v>
      </c>
      <c r="V258" s="4">
        <f t="shared" si="37"/>
        <v>95089.566124529229</v>
      </c>
      <c r="W258" s="235">
        <f t="shared" si="42"/>
        <v>1.6437664083944471E-2</v>
      </c>
      <c r="Y258" s="4">
        <f>VLOOKUP(A258,'Pupil Info'!A:E,5,FALSE)</f>
        <v>482</v>
      </c>
      <c r="Z258" s="4">
        <f>VLOOKUP(A258,'Starting Point 2021'!A:AB,28,FALSE)</f>
        <v>4750425.8453162406</v>
      </c>
      <c r="AA258" s="4">
        <f>VLOOKUP(A258,'2% 2021'!A:AB,28,FALSE)</f>
        <v>4907381.0153162405</v>
      </c>
      <c r="AB258" s="4">
        <f t="shared" si="43"/>
        <v>156955.16999999993</v>
      </c>
      <c r="AC258" s="4">
        <f>VLOOKUP(A258,'2% with VPK 2021'!A:AB,28,FALSE)</f>
        <v>4907381.0153162405</v>
      </c>
      <c r="AD258" s="4">
        <f>VLOOKUP(A258,'Charter School Lease'!A:E,5,FALSE)</f>
        <v>0</v>
      </c>
      <c r="AE258" s="4">
        <f>VLOOKUP(A258,'Integration Change'!H:L,5,FALSE)</f>
        <v>0</v>
      </c>
      <c r="AF258" s="4">
        <f>VLOOKUP(A258,'Other SPED'!A:D,4,FALSE)</f>
        <v>0</v>
      </c>
      <c r="AG258" s="4">
        <f>VLOOKUP(A258,QComp!I:R,10,FALSE)</f>
        <v>-402.06089808570687</v>
      </c>
      <c r="AH258" s="4">
        <f>VLOOKUP(A258,'LTFM Change'!G:K,5,FALSE)</f>
        <v>0</v>
      </c>
      <c r="AI258" s="4">
        <f>VLOOKUP(A258,'Breakfast and Lunch'!A:E,5,FALSE)</f>
        <v>0</v>
      </c>
      <c r="AJ258" s="4">
        <f>VLOOKUP(A258,'Breakfast and Lunch'!A:D,4,FALSE)</f>
        <v>0</v>
      </c>
      <c r="AK258" s="4">
        <f>VLOOKUP(A258,'Integration Change'!A:E,5,FALSE)</f>
        <v>0</v>
      </c>
      <c r="AL258" s="4">
        <f>VLOOKUP(A258,'Safe School'!A:D,4,FALSE)</f>
        <v>38.422163973289571</v>
      </c>
      <c r="AM258" s="4">
        <f>VLOOKUP(A258,'LTFM Change'!A:D,4,FALSE)</f>
        <v>0</v>
      </c>
      <c r="AN258" s="4">
        <f>VLOOKUP(A258,QComp!A:E,5,FALSE)</f>
        <v>402.06089808570687</v>
      </c>
      <c r="AO258" s="4">
        <f t="shared" si="44"/>
        <v>38.422163973562419</v>
      </c>
      <c r="AP258" s="4">
        <f>VLOOKUP(A258,'2021 SPED'!A:AF,32,FALSE)</f>
        <v>38108.573490595329</v>
      </c>
      <c r="AQ258" s="5">
        <f t="shared" si="38"/>
        <v>195102.16565456882</v>
      </c>
      <c r="AR258" s="235">
        <f t="shared" si="39"/>
        <v>3.3040231573081481E-2</v>
      </c>
    </row>
    <row r="259" spans="1:44" x14ac:dyDescent="0.25">
      <c r="A259">
        <v>821</v>
      </c>
      <c r="B259">
        <v>1</v>
      </c>
      <c r="C259" t="s">
        <v>238</v>
      </c>
      <c r="D259">
        <f>VLOOKUP(A259,Sheet10!A:C,3,FALSE)</f>
        <v>6</v>
      </c>
      <c r="E259" s="4">
        <f>VLOOKUP(A259,'Pupil Info'!A:D,4,FALSE)</f>
        <v>1063</v>
      </c>
      <c r="F259" s="4">
        <f>VLOOKUP(A259,'Starting Point 2020'!A:AB,28,FALSE)</f>
        <v>9647737.7027138323</v>
      </c>
      <c r="G259" s="4">
        <f>VLOOKUP(A259,'2% 2020'!A:AB,28,FALSE)</f>
        <v>9812112.7027138323</v>
      </c>
      <c r="H259" s="4">
        <f t="shared" si="40"/>
        <v>164375</v>
      </c>
      <c r="I259" s="4">
        <f>VLOOKUP(A259,'2% with VPK 2020'!A:AB,28,FALSE)</f>
        <v>9812112.7027138323</v>
      </c>
      <c r="J259" s="4">
        <f>VLOOKUP(A259,'Charter School Lease'!A:D,4,FALSE)</f>
        <v>0</v>
      </c>
      <c r="K259" s="4">
        <f>VLOOKUP(A259,'Integration Change'!H:K,4,FALSE)</f>
        <v>0</v>
      </c>
      <c r="L259" s="4">
        <f>VLOOKUP(A259,'Other SPED'!A:D,4,FALSE)</f>
        <v>0</v>
      </c>
      <c r="M259" s="4">
        <f>VLOOKUP(A259,'LTFM Change'!G:J,4,FALSE)</f>
        <v>0</v>
      </c>
      <c r="N259" s="4">
        <f>VLOOKUP(A259,QComp!I:N,6,FALSE)</f>
        <v>0</v>
      </c>
      <c r="O259" s="4">
        <f>VLOOKUP(A259,'Breakfast and Lunch'!A:D,4,FALSE)</f>
        <v>0</v>
      </c>
      <c r="P259" s="4">
        <f>VLOOKUP(A259,'Breakfast and Lunch'!A:E,5,FALSE)</f>
        <v>0</v>
      </c>
      <c r="Q259" s="4">
        <f>VLOOKUP(A259,'Integration Change'!A:D,4,FALSE)</f>
        <v>0</v>
      </c>
      <c r="R259" s="4">
        <f>VLOOKUP(A259,'LTFM Change'!A:C,3,FALSE)</f>
        <v>0</v>
      </c>
      <c r="S259" s="4">
        <f>VLOOKUP(A259,QComp!A:D,4,FALSE)</f>
        <v>0</v>
      </c>
      <c r="T259" s="4">
        <f t="shared" si="41"/>
        <v>0</v>
      </c>
      <c r="U259" s="4">
        <f>VLOOKUP(A259,'2020 SPED'!A:AF,32,FALSE)</f>
        <v>67486.723440688336</v>
      </c>
      <c r="V259" s="4">
        <f t="shared" si="37"/>
        <v>231861.72344068834</v>
      </c>
      <c r="W259" s="235">
        <f t="shared" si="42"/>
        <v>1.7037672982523417E-2</v>
      </c>
      <c r="Y259" s="4">
        <f>VLOOKUP(A259,'Pupil Info'!A:E,5,FALSE)</f>
        <v>1072</v>
      </c>
      <c r="Z259" s="4">
        <f>VLOOKUP(A259,'Starting Point 2021'!A:AB,28,FALSE)</f>
        <v>9795101.0024495237</v>
      </c>
      <c r="AA259" s="4">
        <f>VLOOKUP(A259,'2% 2021'!A:AB,28,FALSE)</f>
        <v>10130254.716449523</v>
      </c>
      <c r="AB259" s="4">
        <f t="shared" si="43"/>
        <v>335153.71399999969</v>
      </c>
      <c r="AC259" s="4">
        <f>VLOOKUP(A259,'2% with VPK 2021'!A:AB,28,FALSE)</f>
        <v>10130254.716449523</v>
      </c>
      <c r="AD259" s="4">
        <f>VLOOKUP(A259,'Charter School Lease'!A:E,5,FALSE)</f>
        <v>0</v>
      </c>
      <c r="AE259" s="4">
        <f>VLOOKUP(A259,'Integration Change'!H:L,5,FALSE)</f>
        <v>0</v>
      </c>
      <c r="AF259" s="4">
        <f>VLOOKUP(A259,'Other SPED'!A:D,4,FALSE)</f>
        <v>0</v>
      </c>
      <c r="AG259" s="4">
        <f>VLOOKUP(A259,QComp!I:R,10,FALSE)</f>
        <v>0</v>
      </c>
      <c r="AH259" s="4">
        <f>VLOOKUP(A259,'LTFM Change'!G:K,5,FALSE)</f>
        <v>0</v>
      </c>
      <c r="AI259" s="4">
        <f>VLOOKUP(A259,'Breakfast and Lunch'!A:E,5,FALSE)</f>
        <v>0</v>
      </c>
      <c r="AJ259" s="4">
        <f>VLOOKUP(A259,'Breakfast and Lunch'!A:D,4,FALSE)</f>
        <v>0</v>
      </c>
      <c r="AK259" s="4">
        <f>VLOOKUP(A259,'Integration Change'!A:E,5,FALSE)</f>
        <v>0</v>
      </c>
      <c r="AL259" s="4">
        <f>VLOOKUP(A259,'Safe School'!A:D,4,FALSE)</f>
        <v>49.670272847954038</v>
      </c>
      <c r="AM259" s="4">
        <f>VLOOKUP(A259,'LTFM Change'!A:D,4,FALSE)</f>
        <v>0</v>
      </c>
      <c r="AN259" s="4">
        <f>VLOOKUP(A259,QComp!A:E,5,FALSE)</f>
        <v>0</v>
      </c>
      <c r="AO259" s="4">
        <f t="shared" si="44"/>
        <v>49.670272847637534</v>
      </c>
      <c r="AP259" s="4">
        <f>VLOOKUP(A259,'2021 SPED'!A:AF,32,FALSE)</f>
        <v>83610.253503359854</v>
      </c>
      <c r="AQ259" s="5">
        <f t="shared" si="38"/>
        <v>418813.63777620718</v>
      </c>
      <c r="AR259" s="235">
        <f t="shared" si="39"/>
        <v>3.4216463303051767E-2</v>
      </c>
    </row>
    <row r="260" spans="1:44" x14ac:dyDescent="0.25">
      <c r="A260">
        <v>829</v>
      </c>
      <c r="B260">
        <v>1</v>
      </c>
      <c r="C260" t="s">
        <v>239</v>
      </c>
      <c r="D260">
        <f>VLOOKUP(A260,Sheet10!A:C,3,FALSE)</f>
        <v>5</v>
      </c>
      <c r="E260" s="4">
        <f>VLOOKUP(A260,'Pupil Info'!A:D,4,FALSE)</f>
        <v>1880</v>
      </c>
      <c r="F260" s="4">
        <f>VLOOKUP(A260,'Starting Point 2020'!A:AB,28,FALSE)</f>
        <v>16846770</v>
      </c>
      <c r="G260" s="4">
        <f>VLOOKUP(A260,'2% 2020'!A:AB,28,FALSE)</f>
        <v>17133736</v>
      </c>
      <c r="H260" s="4">
        <f t="shared" si="40"/>
        <v>286966</v>
      </c>
      <c r="I260" s="4">
        <f>VLOOKUP(A260,'2% with VPK 2020'!A:AB,28,FALSE)</f>
        <v>17133736</v>
      </c>
      <c r="J260" s="4">
        <f>VLOOKUP(A260,'Charter School Lease'!A:D,4,FALSE)</f>
        <v>0</v>
      </c>
      <c r="K260" s="4">
        <f>VLOOKUP(A260,'Integration Change'!H:K,4,FALSE)</f>
        <v>0</v>
      </c>
      <c r="L260" s="4">
        <f>VLOOKUP(A260,'Other SPED'!A:D,4,FALSE)</f>
        <v>0</v>
      </c>
      <c r="M260" s="4">
        <f>VLOOKUP(A260,'LTFM Change'!G:J,4,FALSE)</f>
        <v>0</v>
      </c>
      <c r="N260" s="4">
        <f>VLOOKUP(A260,QComp!I:N,6,FALSE)</f>
        <v>0</v>
      </c>
      <c r="O260" s="4">
        <f>VLOOKUP(A260,'Breakfast and Lunch'!A:D,4,FALSE)</f>
        <v>0</v>
      </c>
      <c r="P260" s="4">
        <f>VLOOKUP(A260,'Breakfast and Lunch'!A:E,5,FALSE)</f>
        <v>0</v>
      </c>
      <c r="Q260" s="4">
        <f>VLOOKUP(A260,'Integration Change'!A:D,4,FALSE)</f>
        <v>0</v>
      </c>
      <c r="R260" s="4">
        <f>VLOOKUP(A260,'LTFM Change'!A:C,3,FALSE)</f>
        <v>0</v>
      </c>
      <c r="S260" s="4">
        <f>VLOOKUP(A260,QComp!A:D,4,FALSE)</f>
        <v>0</v>
      </c>
      <c r="T260" s="4">
        <f t="shared" si="41"/>
        <v>0</v>
      </c>
      <c r="U260" s="4">
        <f>VLOOKUP(A260,'2020 SPED'!A:AF,32,FALSE)</f>
        <v>40958.254487568978</v>
      </c>
      <c r="V260" s="4">
        <f t="shared" si="37"/>
        <v>327924.25448756898</v>
      </c>
      <c r="W260" s="235">
        <f t="shared" si="42"/>
        <v>1.7033888395223535E-2</v>
      </c>
      <c r="Y260" s="4">
        <f>VLOOKUP(A260,'Pupil Info'!A:E,5,FALSE)</f>
        <v>1857</v>
      </c>
      <c r="Z260" s="4">
        <f>VLOOKUP(A260,'Starting Point 2021'!A:AB,28,FALSE)</f>
        <v>16728167.75</v>
      </c>
      <c r="AA260" s="4">
        <f>VLOOKUP(A260,'2% 2021'!A:AB,28,FALSE)</f>
        <v>17304152.75</v>
      </c>
      <c r="AB260" s="4">
        <f t="shared" si="43"/>
        <v>575985</v>
      </c>
      <c r="AC260" s="4">
        <f>VLOOKUP(A260,'2% with VPK 2021'!A:AB,28,FALSE)</f>
        <v>17304152.75</v>
      </c>
      <c r="AD260" s="4">
        <f>VLOOKUP(A260,'Charter School Lease'!A:E,5,FALSE)</f>
        <v>0</v>
      </c>
      <c r="AE260" s="4">
        <f>VLOOKUP(A260,'Integration Change'!H:L,5,FALSE)</f>
        <v>0</v>
      </c>
      <c r="AF260" s="4">
        <f>VLOOKUP(A260,'Other SPED'!A:D,4,FALSE)</f>
        <v>0</v>
      </c>
      <c r="AG260" s="4">
        <f>VLOOKUP(A260,QComp!I:R,10,FALSE)</f>
        <v>0</v>
      </c>
      <c r="AH260" s="4">
        <f>VLOOKUP(A260,'LTFM Change'!G:K,5,FALSE)</f>
        <v>0</v>
      </c>
      <c r="AI260" s="4">
        <f>VLOOKUP(A260,'Breakfast and Lunch'!A:E,5,FALSE)</f>
        <v>0</v>
      </c>
      <c r="AJ260" s="4">
        <f>VLOOKUP(A260,'Breakfast and Lunch'!A:D,4,FALSE)</f>
        <v>0</v>
      </c>
      <c r="AK260" s="4">
        <f>VLOOKUP(A260,'Integration Change'!A:E,5,FALSE)</f>
        <v>0</v>
      </c>
      <c r="AL260" s="4">
        <f>VLOOKUP(A260,'Safe School'!A:D,4,FALSE)</f>
        <v>137.30553563511057</v>
      </c>
      <c r="AM260" s="4">
        <f>VLOOKUP(A260,'LTFM Change'!A:D,4,FALSE)</f>
        <v>0</v>
      </c>
      <c r="AN260" s="4">
        <f>VLOOKUP(A260,QComp!A:E,5,FALSE)</f>
        <v>0</v>
      </c>
      <c r="AO260" s="4">
        <f t="shared" si="44"/>
        <v>137.30553563684225</v>
      </c>
      <c r="AP260" s="4">
        <f>VLOOKUP(A260,'2021 SPED'!A:AF,32,FALSE)</f>
        <v>104592.69201272447</v>
      </c>
      <c r="AQ260" s="5">
        <f t="shared" si="38"/>
        <v>680714.99754836131</v>
      </c>
      <c r="AR260" s="235">
        <f t="shared" si="39"/>
        <v>3.4432043521323487E-2</v>
      </c>
    </row>
    <row r="261" spans="1:44" x14ac:dyDescent="0.25">
      <c r="A261">
        <v>831</v>
      </c>
      <c r="B261">
        <v>1</v>
      </c>
      <c r="C261" t="s">
        <v>240</v>
      </c>
      <c r="D261">
        <f>VLOOKUP(A261,Sheet10!A:C,3,FALSE)</f>
        <v>3</v>
      </c>
      <c r="E261" s="4">
        <f>VLOOKUP(A261,'Pupil Info'!A:D,4,FALSE)</f>
        <v>6085</v>
      </c>
      <c r="F261" s="4">
        <f>VLOOKUP(A261,'Starting Point 2020'!A:AB,28,FALSE)</f>
        <v>59310738.5</v>
      </c>
      <c r="G261" s="4">
        <f>VLOOKUP(A261,'2% 2020'!A:AB,28,FALSE)</f>
        <v>60204178.5</v>
      </c>
      <c r="H261" s="4">
        <f t="shared" si="40"/>
        <v>893440</v>
      </c>
      <c r="I261" s="4">
        <f>VLOOKUP(A261,'2% with VPK 2020'!A:AB,28,FALSE)</f>
        <v>60204178.5</v>
      </c>
      <c r="J261" s="4">
        <f>VLOOKUP(A261,'Charter School Lease'!A:D,4,FALSE)</f>
        <v>0</v>
      </c>
      <c r="K261" s="4">
        <f>VLOOKUP(A261,'Integration Change'!H:K,4,FALSE)</f>
        <v>0</v>
      </c>
      <c r="L261" s="4">
        <f>VLOOKUP(A261,'Other SPED'!A:D,4,FALSE)</f>
        <v>0</v>
      </c>
      <c r="M261" s="4">
        <f>VLOOKUP(A261,'LTFM Change'!G:J,4,FALSE)</f>
        <v>0</v>
      </c>
      <c r="N261" s="4">
        <f>VLOOKUP(A261,QComp!I:N,6,FALSE)</f>
        <v>-4919.3062151999911</v>
      </c>
      <c r="O261" s="4">
        <f>VLOOKUP(A261,'Breakfast and Lunch'!A:D,4,FALSE)</f>
        <v>0</v>
      </c>
      <c r="P261" s="4">
        <f>VLOOKUP(A261,'Breakfast and Lunch'!A:E,5,FALSE)</f>
        <v>0</v>
      </c>
      <c r="Q261" s="4">
        <f>VLOOKUP(A261,'Integration Change'!A:D,4,FALSE)</f>
        <v>0</v>
      </c>
      <c r="R261" s="4">
        <f>VLOOKUP(A261,'LTFM Change'!A:C,3,FALSE)</f>
        <v>0</v>
      </c>
      <c r="S261" s="4">
        <f>VLOOKUP(A261,QComp!A:D,4,FALSE)</f>
        <v>4919.3062151999911</v>
      </c>
      <c r="T261" s="4">
        <f t="shared" si="41"/>
        <v>0</v>
      </c>
      <c r="U261" s="4">
        <f>VLOOKUP(A261,'2020 SPED'!A:AF,32,FALSE)</f>
        <v>229338.08943846077</v>
      </c>
      <c r="V261" s="4">
        <f t="shared" si="37"/>
        <v>1122778.0894384608</v>
      </c>
      <c r="W261" s="235">
        <f t="shared" si="42"/>
        <v>1.5063713968086909E-2</v>
      </c>
      <c r="Y261" s="4">
        <f>VLOOKUP(A261,'Pupil Info'!A:E,5,FALSE)</f>
        <v>5921</v>
      </c>
      <c r="Z261" s="4">
        <f>VLOOKUP(A261,'Starting Point 2021'!A:AB,28,FALSE)</f>
        <v>57927076.25</v>
      </c>
      <c r="AA261" s="4">
        <f>VLOOKUP(A261,'2% 2021'!A:AB,28,FALSE)</f>
        <v>59690866.25</v>
      </c>
      <c r="AB261" s="4">
        <f t="shared" si="43"/>
        <v>1763790</v>
      </c>
      <c r="AC261" s="4">
        <f>VLOOKUP(A261,'2% with VPK 2021'!A:AB,28,FALSE)</f>
        <v>59690866.25</v>
      </c>
      <c r="AD261" s="4">
        <f>VLOOKUP(A261,'Charter School Lease'!A:E,5,FALSE)</f>
        <v>0</v>
      </c>
      <c r="AE261" s="4">
        <f>VLOOKUP(A261,'Integration Change'!H:L,5,FALSE)</f>
        <v>0</v>
      </c>
      <c r="AF261" s="4">
        <f>VLOOKUP(A261,'Other SPED'!A:D,4,FALSE)</f>
        <v>0</v>
      </c>
      <c r="AG261" s="4">
        <f>VLOOKUP(A261,QComp!I:R,10,FALSE)</f>
        <v>-4796.7921538312221</v>
      </c>
      <c r="AH261" s="4">
        <f>VLOOKUP(A261,'LTFM Change'!G:K,5,FALSE)</f>
        <v>0</v>
      </c>
      <c r="AI261" s="4">
        <f>VLOOKUP(A261,'Breakfast and Lunch'!A:E,5,FALSE)</f>
        <v>0</v>
      </c>
      <c r="AJ261" s="4">
        <f>VLOOKUP(A261,'Breakfast and Lunch'!A:D,4,FALSE)</f>
        <v>0</v>
      </c>
      <c r="AK261" s="4">
        <f>VLOOKUP(A261,'Integration Change'!A:E,5,FALSE)</f>
        <v>0</v>
      </c>
      <c r="AL261" s="4">
        <f>VLOOKUP(A261,'Safe School'!A:D,4,FALSE)</f>
        <v>888.20412523747655</v>
      </c>
      <c r="AM261" s="4">
        <f>VLOOKUP(A261,'LTFM Change'!A:D,4,FALSE)</f>
        <v>0</v>
      </c>
      <c r="AN261" s="4">
        <f>VLOOKUP(A261,QComp!A:E,5,FALSE)</f>
        <v>4796.7921538312221</v>
      </c>
      <c r="AO261" s="4">
        <f t="shared" si="44"/>
        <v>888.20412524044514</v>
      </c>
      <c r="AP261" s="4">
        <f>VLOOKUP(A261,'2021 SPED'!A:AF,32,FALSE)</f>
        <v>573067.68324405514</v>
      </c>
      <c r="AQ261" s="5">
        <f t="shared" si="38"/>
        <v>2337745.8873692956</v>
      </c>
      <c r="AR261" s="235">
        <f t="shared" si="39"/>
        <v>3.04484554405592E-2</v>
      </c>
    </row>
    <row r="262" spans="1:44" x14ac:dyDescent="0.25">
      <c r="A262">
        <v>832</v>
      </c>
      <c r="B262">
        <v>1</v>
      </c>
      <c r="C262" t="s">
        <v>241</v>
      </c>
      <c r="D262">
        <f>VLOOKUP(A262,Sheet10!A:C,3,FALSE)</f>
        <v>3</v>
      </c>
      <c r="E262" s="4">
        <f>VLOOKUP(A262,'Pupil Info'!A:D,4,FALSE)</f>
        <v>3267</v>
      </c>
      <c r="F262" s="4">
        <f>VLOOKUP(A262,'Starting Point 2020'!A:AB,28,FALSE)</f>
        <v>30745309.5</v>
      </c>
      <c r="G262" s="4">
        <f>VLOOKUP(A262,'2% 2020'!A:AB,28,FALSE)</f>
        <v>31205601.5</v>
      </c>
      <c r="H262" s="4">
        <f t="shared" si="40"/>
        <v>460292</v>
      </c>
      <c r="I262" s="4">
        <f>VLOOKUP(A262,'2% with VPK 2020'!A:AB,28,FALSE)</f>
        <v>31205601.5</v>
      </c>
      <c r="J262" s="4">
        <f>VLOOKUP(A262,'Charter School Lease'!A:D,4,FALSE)</f>
        <v>0</v>
      </c>
      <c r="K262" s="4">
        <f>VLOOKUP(A262,'Integration Change'!H:K,4,FALSE)</f>
        <v>0</v>
      </c>
      <c r="L262" s="4">
        <f>VLOOKUP(A262,'Other SPED'!A:D,4,FALSE)</f>
        <v>0</v>
      </c>
      <c r="M262" s="4">
        <f>VLOOKUP(A262,'LTFM Change'!G:J,4,FALSE)</f>
        <v>0</v>
      </c>
      <c r="N262" s="4">
        <f>VLOOKUP(A262,QComp!I:N,6,FALSE)</f>
        <v>-2674.0926107999403</v>
      </c>
      <c r="O262" s="4">
        <f>VLOOKUP(A262,'Breakfast and Lunch'!A:D,4,FALSE)</f>
        <v>0</v>
      </c>
      <c r="P262" s="4">
        <f>VLOOKUP(A262,'Breakfast and Lunch'!A:E,5,FALSE)</f>
        <v>0</v>
      </c>
      <c r="Q262" s="4">
        <f>VLOOKUP(A262,'Integration Change'!A:D,4,FALSE)</f>
        <v>0</v>
      </c>
      <c r="R262" s="4">
        <f>VLOOKUP(A262,'LTFM Change'!A:C,3,FALSE)</f>
        <v>0</v>
      </c>
      <c r="S262" s="4">
        <f>VLOOKUP(A262,QComp!A:D,4,FALSE)</f>
        <v>2674.0926107999403</v>
      </c>
      <c r="T262" s="4">
        <f t="shared" si="41"/>
        <v>0</v>
      </c>
      <c r="U262" s="4">
        <f>VLOOKUP(A262,'2020 SPED'!A:AF,32,FALSE)</f>
        <v>881412.34440863784</v>
      </c>
      <c r="V262" s="4">
        <f t="shared" si="37"/>
        <v>1341704.3444086378</v>
      </c>
      <c r="W262" s="235">
        <f t="shared" si="42"/>
        <v>1.4971129173378462E-2</v>
      </c>
      <c r="Y262" s="4">
        <f>VLOOKUP(A262,'Pupil Info'!A:E,5,FALSE)</f>
        <v>3140</v>
      </c>
      <c r="Z262" s="4">
        <f>VLOOKUP(A262,'Starting Point 2021'!A:AB,28,FALSE)</f>
        <v>29917173.25</v>
      </c>
      <c r="AA262" s="4">
        <f>VLOOKUP(A262,'2% 2021'!A:AB,28,FALSE)</f>
        <v>30824512.25</v>
      </c>
      <c r="AB262" s="4">
        <f t="shared" si="43"/>
        <v>907339</v>
      </c>
      <c r="AC262" s="4">
        <f>VLOOKUP(A262,'2% with VPK 2021'!A:AB,28,FALSE)</f>
        <v>30824512.25</v>
      </c>
      <c r="AD262" s="4">
        <f>VLOOKUP(A262,'Charter School Lease'!A:E,5,FALSE)</f>
        <v>0</v>
      </c>
      <c r="AE262" s="4">
        <f>VLOOKUP(A262,'Integration Change'!H:L,5,FALSE)</f>
        <v>0</v>
      </c>
      <c r="AF262" s="4">
        <f>VLOOKUP(A262,'Other SPED'!A:D,4,FALSE)</f>
        <v>0</v>
      </c>
      <c r="AG262" s="4">
        <f>VLOOKUP(A262,QComp!I:R,10,FALSE)</f>
        <v>-2666.8010686200578</v>
      </c>
      <c r="AH262" s="4">
        <f>VLOOKUP(A262,'LTFM Change'!G:K,5,FALSE)</f>
        <v>0</v>
      </c>
      <c r="AI262" s="4">
        <f>VLOOKUP(A262,'Breakfast and Lunch'!A:E,5,FALSE)</f>
        <v>0</v>
      </c>
      <c r="AJ262" s="4">
        <f>VLOOKUP(A262,'Breakfast and Lunch'!A:D,4,FALSE)</f>
        <v>0</v>
      </c>
      <c r="AK262" s="4">
        <f>VLOOKUP(A262,'Integration Change'!A:E,5,FALSE)</f>
        <v>0</v>
      </c>
      <c r="AL262" s="4">
        <f>VLOOKUP(A262,'Safe School'!A:D,4,FALSE)</f>
        <v>356.83129949960858</v>
      </c>
      <c r="AM262" s="4">
        <f>VLOOKUP(A262,'LTFM Change'!A:D,4,FALSE)</f>
        <v>0</v>
      </c>
      <c r="AN262" s="4">
        <f>VLOOKUP(A262,QComp!A:E,5,FALSE)</f>
        <v>2666.8010686200578</v>
      </c>
      <c r="AO262" s="4">
        <f t="shared" si="44"/>
        <v>356.83129949867725</v>
      </c>
      <c r="AP262" s="4">
        <f>VLOOKUP(A262,'2021 SPED'!A:AF,32,FALSE)</f>
        <v>1190435.1396409762</v>
      </c>
      <c r="AQ262" s="5">
        <f t="shared" si="38"/>
        <v>2098130.9709404749</v>
      </c>
      <c r="AR262" s="235">
        <f t="shared" si="39"/>
        <v>3.0328366668130987E-2</v>
      </c>
    </row>
    <row r="263" spans="1:44" x14ac:dyDescent="0.25">
      <c r="A263">
        <v>833</v>
      </c>
      <c r="B263">
        <v>1</v>
      </c>
      <c r="C263" t="s">
        <v>242</v>
      </c>
      <c r="D263">
        <f>VLOOKUP(A263,Sheet10!A:C,3,FALSE)</f>
        <v>2</v>
      </c>
      <c r="E263" s="4">
        <f>VLOOKUP(A263,'Pupil Info'!A:D,4,FALSE)</f>
        <v>19100.400000000001</v>
      </c>
      <c r="F263" s="4">
        <f>VLOOKUP(A263,'Starting Point 2020'!A:AB,28,FALSE)</f>
        <v>189870669.75</v>
      </c>
      <c r="G263" s="4">
        <f>VLOOKUP(A263,'2% 2020'!A:AB,28,FALSE)</f>
        <v>192561028.75</v>
      </c>
      <c r="H263" s="4">
        <f t="shared" si="40"/>
        <v>2690359</v>
      </c>
      <c r="I263" s="4">
        <f>VLOOKUP(A263,'2% with VPK 2020'!A:AB,28,FALSE)</f>
        <v>192821148.75</v>
      </c>
      <c r="J263" s="4">
        <f>VLOOKUP(A263,'Charter School Lease'!A:D,4,FALSE)</f>
        <v>0</v>
      </c>
      <c r="K263" s="4">
        <f>VLOOKUP(A263,'Integration Change'!H:K,4,FALSE)</f>
        <v>2448.915840000147</v>
      </c>
      <c r="L263" s="4">
        <f>VLOOKUP(A263,'Other SPED'!A:D,4,FALSE)</f>
        <v>21508.74</v>
      </c>
      <c r="M263" s="4">
        <f>VLOOKUP(A263,'LTFM Change'!G:J,4,FALSE)</f>
        <v>3978.5944674224593</v>
      </c>
      <c r="N263" s="4">
        <f>VLOOKUP(A263,QComp!I:N,6,FALSE)</f>
        <v>-6952.4695688260254</v>
      </c>
      <c r="O263" s="4">
        <f>VLOOKUP(A263,'Breakfast and Lunch'!A:D,4,FALSE)</f>
        <v>1088.06</v>
      </c>
      <c r="P263" s="4">
        <f>VLOOKUP(A263,'Breakfast and Lunch'!A:E,5,FALSE)</f>
        <v>2841.12</v>
      </c>
      <c r="Q263" s="4">
        <f>VLOOKUP(A263,'Integration Change'!A:D,4,FALSE)</f>
        <v>1049.5353599999798</v>
      </c>
      <c r="R263" s="4">
        <f>VLOOKUP(A263,'LTFM Change'!A:C,3,FALSE)</f>
        <v>6730.8912468631752</v>
      </c>
      <c r="S263" s="4">
        <f>VLOOKUP(A263,QComp!A:D,4,FALSE)</f>
        <v>18742.762368826196</v>
      </c>
      <c r="T263" s="4">
        <f t="shared" si="41"/>
        <v>311556.1497143209</v>
      </c>
      <c r="U263" s="4">
        <f>VLOOKUP(A263,'2020 SPED'!A:AF,32,FALSE)</f>
        <v>486298.55953327194</v>
      </c>
      <c r="V263" s="4">
        <f t="shared" si="37"/>
        <v>3488213.7092475928</v>
      </c>
      <c r="W263" s="235">
        <f t="shared" si="42"/>
        <v>1.416942913585525E-2</v>
      </c>
      <c r="Y263" s="4">
        <f>VLOOKUP(A263,'Pupil Info'!A:E,5,FALSE)</f>
        <v>19028</v>
      </c>
      <c r="Z263" s="4">
        <f>VLOOKUP(A263,'Starting Point 2021'!A:AB,28,FALSE)</f>
        <v>189918649.32885489</v>
      </c>
      <c r="AA263" s="4">
        <f>VLOOKUP(A263,'2% 2021'!A:AB,28,FALSE)</f>
        <v>195339478.5</v>
      </c>
      <c r="AB263" s="4">
        <f t="shared" si="43"/>
        <v>5420829.1711451113</v>
      </c>
      <c r="AC263" s="4">
        <f>VLOOKUP(A263,'2% with VPK 2021'!A:AB,28,FALSE)</f>
        <v>195599446.25</v>
      </c>
      <c r="AD263" s="4">
        <f>VLOOKUP(A263,'Charter School Lease'!A:E,5,FALSE)</f>
        <v>0</v>
      </c>
      <c r="AE263" s="4">
        <f>VLOOKUP(A263,'Integration Change'!H:L,5,FALSE)</f>
        <v>2518.6224000002258</v>
      </c>
      <c r="AF263" s="4">
        <f>VLOOKUP(A263,'Other SPED'!A:D,4,FALSE)</f>
        <v>21508.74</v>
      </c>
      <c r="AG263" s="4">
        <f>VLOOKUP(A263,QComp!I:R,10,FALSE)</f>
        <v>-7468.1868327856064</v>
      </c>
      <c r="AH263" s="4">
        <f>VLOOKUP(A263,'LTFM Change'!G:K,5,FALSE)</f>
        <v>4106.3653370561078</v>
      </c>
      <c r="AI263" s="4">
        <f>VLOOKUP(A263,'Breakfast and Lunch'!A:E,5,FALSE)</f>
        <v>2841.12</v>
      </c>
      <c r="AJ263" s="4">
        <f>VLOOKUP(A263,'Breakfast and Lunch'!A:D,4,FALSE)</f>
        <v>1088.06</v>
      </c>
      <c r="AK263" s="4">
        <f>VLOOKUP(A263,'Integration Change'!A:E,5,FALSE)</f>
        <v>1079.4096000000136</v>
      </c>
      <c r="AL263" s="4">
        <f>VLOOKUP(A263,'Safe School'!A:D,4,FALSE)</f>
        <v>802.31525268347468</v>
      </c>
      <c r="AM263" s="4">
        <f>VLOOKUP(A263,'LTFM Change'!A:D,4,FALSE)</f>
        <v>6837.6346629429609</v>
      </c>
      <c r="AN263" s="4">
        <f>VLOOKUP(A263,QComp!A:E,5,FALSE)</f>
        <v>19948.186832785606</v>
      </c>
      <c r="AO263" s="4">
        <f t="shared" si="44"/>
        <v>313230.01725268364</v>
      </c>
      <c r="AP263" s="4">
        <f>VLOOKUP(A263,'2021 SPED'!A:AF,32,FALSE)</f>
        <v>1386165.7331665754</v>
      </c>
      <c r="AQ263" s="5">
        <f t="shared" si="38"/>
        <v>7120224.9215643704</v>
      </c>
      <c r="AR263" s="235">
        <f t="shared" si="39"/>
        <v>2.8542900817279081E-2</v>
      </c>
    </row>
    <row r="264" spans="1:44" x14ac:dyDescent="0.25">
      <c r="A264">
        <v>834</v>
      </c>
      <c r="B264">
        <v>1</v>
      </c>
      <c r="C264" t="s">
        <v>243</v>
      </c>
      <c r="D264">
        <f>VLOOKUP(A264,Sheet10!A:C,3,FALSE)</f>
        <v>3</v>
      </c>
      <c r="E264" s="4">
        <f>VLOOKUP(A264,'Pupil Info'!A:D,4,FALSE)</f>
        <v>8414</v>
      </c>
      <c r="F264" s="4">
        <f>VLOOKUP(A264,'Starting Point 2020'!A:AB,28,FALSE)</f>
        <v>82148422.252575994</v>
      </c>
      <c r="G264" s="4">
        <f>VLOOKUP(A264,'2% 2020'!A:AB,28,FALSE)</f>
        <v>83349068.252575994</v>
      </c>
      <c r="H264" s="4">
        <f t="shared" si="40"/>
        <v>1200646</v>
      </c>
      <c r="I264" s="4">
        <f>VLOOKUP(A264,'2% with VPK 2020'!A:AB,28,FALSE)</f>
        <v>83349068.252575994</v>
      </c>
      <c r="J264" s="4">
        <f>VLOOKUP(A264,'Charter School Lease'!A:D,4,FALSE)</f>
        <v>0</v>
      </c>
      <c r="K264" s="4">
        <f>VLOOKUP(A264,'Integration Change'!H:K,4,FALSE)</f>
        <v>0</v>
      </c>
      <c r="L264" s="4">
        <f>VLOOKUP(A264,'Other SPED'!A:D,4,FALSE)</f>
        <v>0</v>
      </c>
      <c r="M264" s="4">
        <f>VLOOKUP(A264,'LTFM Change'!G:J,4,FALSE)</f>
        <v>0</v>
      </c>
      <c r="N264" s="4">
        <f>VLOOKUP(A264,QComp!I:N,6,FALSE)</f>
        <v>-6843.6607122002169</v>
      </c>
      <c r="O264" s="4">
        <f>VLOOKUP(A264,'Breakfast and Lunch'!A:D,4,FALSE)</f>
        <v>0</v>
      </c>
      <c r="P264" s="4">
        <f>VLOOKUP(A264,'Breakfast and Lunch'!A:E,5,FALSE)</f>
        <v>0</v>
      </c>
      <c r="Q264" s="4">
        <f>VLOOKUP(A264,'Integration Change'!A:D,4,FALSE)</f>
        <v>0</v>
      </c>
      <c r="R264" s="4">
        <f>VLOOKUP(A264,'LTFM Change'!A:C,3,FALSE)</f>
        <v>0</v>
      </c>
      <c r="S264" s="4">
        <f>VLOOKUP(A264,QComp!A:D,4,FALSE)</f>
        <v>0</v>
      </c>
      <c r="T264" s="4">
        <f t="shared" si="41"/>
        <v>-6843.660712197423</v>
      </c>
      <c r="U264" s="4">
        <f>VLOOKUP(A264,'2020 SPED'!A:AF,32,FALSE)</f>
        <v>802362.16297202557</v>
      </c>
      <c r="V264" s="4">
        <f t="shared" si="37"/>
        <v>1996164.5022598282</v>
      </c>
      <c r="W264" s="235">
        <f t="shared" si="42"/>
        <v>1.4615569807396396E-2</v>
      </c>
      <c r="Y264" s="4">
        <f>VLOOKUP(A264,'Pupil Info'!A:E,5,FALSE)</f>
        <v>8414</v>
      </c>
      <c r="Z264" s="4">
        <f>VLOOKUP(A264,'Starting Point 2021'!A:AB,28,FALSE)</f>
        <v>82573675.224426895</v>
      </c>
      <c r="AA264" s="4">
        <f>VLOOKUP(A264,'2% 2021'!A:AB,28,FALSE)</f>
        <v>84987270.158426896</v>
      </c>
      <c r="AB264" s="4">
        <f t="shared" si="43"/>
        <v>2413594.9340000004</v>
      </c>
      <c r="AC264" s="4">
        <f>VLOOKUP(A264,'2% with VPK 2021'!A:AB,28,FALSE)</f>
        <v>84987270.158426896</v>
      </c>
      <c r="AD264" s="4">
        <f>VLOOKUP(A264,'Charter School Lease'!A:E,5,FALSE)</f>
        <v>0</v>
      </c>
      <c r="AE264" s="4">
        <f>VLOOKUP(A264,'Integration Change'!H:L,5,FALSE)</f>
        <v>0</v>
      </c>
      <c r="AF264" s="4">
        <f>VLOOKUP(A264,'Other SPED'!A:D,4,FALSE)</f>
        <v>0</v>
      </c>
      <c r="AG264" s="4">
        <f>VLOOKUP(A264,QComp!I:R,10,FALSE)</f>
        <v>-6831.4952226558235</v>
      </c>
      <c r="AH264" s="4">
        <f>VLOOKUP(A264,'LTFM Change'!G:K,5,FALSE)</f>
        <v>0</v>
      </c>
      <c r="AI264" s="4">
        <f>VLOOKUP(A264,'Breakfast and Lunch'!A:E,5,FALSE)</f>
        <v>0</v>
      </c>
      <c r="AJ264" s="4">
        <f>VLOOKUP(A264,'Breakfast and Lunch'!A:D,4,FALSE)</f>
        <v>0</v>
      </c>
      <c r="AK264" s="4">
        <f>VLOOKUP(A264,'Integration Change'!A:E,5,FALSE)</f>
        <v>0</v>
      </c>
      <c r="AL264" s="4">
        <f>VLOOKUP(A264,'Safe School'!A:D,4,FALSE)</f>
        <v>0</v>
      </c>
      <c r="AM264" s="4">
        <f>VLOOKUP(A264,'LTFM Change'!A:D,4,FALSE)</f>
        <v>0</v>
      </c>
      <c r="AN264" s="4">
        <f>VLOOKUP(A264,QComp!A:E,5,FALSE)</f>
        <v>0</v>
      </c>
      <c r="AO264" s="4">
        <f t="shared" si="44"/>
        <v>-6831.4952226579189</v>
      </c>
      <c r="AP264" s="4">
        <f>VLOOKUP(A264,'2021 SPED'!A:AF,32,FALSE)</f>
        <v>1160669.4048614912</v>
      </c>
      <c r="AQ264" s="5">
        <f t="shared" si="38"/>
        <v>3567432.8436388336</v>
      </c>
      <c r="AR264" s="235">
        <f t="shared" si="39"/>
        <v>2.9229593177729992E-2</v>
      </c>
    </row>
    <row r="265" spans="1:44" x14ac:dyDescent="0.25">
      <c r="A265">
        <v>836</v>
      </c>
      <c r="B265">
        <v>1</v>
      </c>
      <c r="C265" t="s">
        <v>244</v>
      </c>
      <c r="D265">
        <f>VLOOKUP(A265,Sheet10!A:C,3,FALSE)</f>
        <v>6</v>
      </c>
      <c r="E265" s="4">
        <f>VLOOKUP(A265,'Pupil Info'!A:D,4,FALSE)</f>
        <v>195.2</v>
      </c>
      <c r="F265" s="4">
        <f>VLOOKUP(A265,'Starting Point 2020'!A:AB,28,FALSE)</f>
        <v>2268578.25</v>
      </c>
      <c r="G265" s="4">
        <f>VLOOKUP(A265,'2% 2020'!A:AB,28,FALSE)</f>
        <v>2302769.25</v>
      </c>
      <c r="H265" s="4">
        <f t="shared" si="40"/>
        <v>34191</v>
      </c>
      <c r="I265" s="4">
        <f>VLOOKUP(A265,'2% with VPK 2020'!A:AB,28,FALSE)</f>
        <v>2351948.75</v>
      </c>
      <c r="J265" s="4">
        <f>VLOOKUP(A265,'Charter School Lease'!A:D,4,FALSE)</f>
        <v>0</v>
      </c>
      <c r="K265" s="4">
        <f>VLOOKUP(A265,'Integration Change'!H:K,4,FALSE)</f>
        <v>832.47359999999753</v>
      </c>
      <c r="L265" s="4">
        <f>VLOOKUP(A265,'Other SPED'!A:D,4,FALSE)</f>
        <v>6448.52</v>
      </c>
      <c r="M265" s="4">
        <f>VLOOKUP(A265,'LTFM Change'!G:J,4,FALSE)</f>
        <v>452.67316699566436</v>
      </c>
      <c r="N265" s="4">
        <f>VLOOKUP(A265,QComp!I:N,6,FALSE)</f>
        <v>0</v>
      </c>
      <c r="O265" s="4">
        <f>VLOOKUP(A265,'Breakfast and Lunch'!A:D,4,FALSE)</f>
        <v>204.01</v>
      </c>
      <c r="P265" s="4">
        <f>VLOOKUP(A265,'Breakfast and Lunch'!A:E,5,FALSE)</f>
        <v>532.71</v>
      </c>
      <c r="Q265" s="4">
        <f>VLOOKUP(A265,'Integration Change'!A:D,4,FALSE)</f>
        <v>356.77440000000024</v>
      </c>
      <c r="R265" s="4">
        <f>VLOOKUP(A265,'LTFM Change'!A:C,3,FALSE)</f>
        <v>1599.3268330043356</v>
      </c>
      <c r="S265" s="4">
        <f>VLOOKUP(A265,QComp!A:D,4,FALSE)</f>
        <v>0</v>
      </c>
      <c r="T265" s="4">
        <f t="shared" si="41"/>
        <v>59605.987999999896</v>
      </c>
      <c r="U265" s="4">
        <f>VLOOKUP(A265,'2020 SPED'!A:AF,32,FALSE)</f>
        <v>4528.642184639466</v>
      </c>
      <c r="V265" s="4">
        <f t="shared" si="37"/>
        <v>98325.630184639362</v>
      </c>
      <c r="W265" s="235">
        <f t="shared" si="42"/>
        <v>1.5071554177159196E-2</v>
      </c>
      <c r="Y265" s="4">
        <f>VLOOKUP(A265,'Pupil Info'!A:E,5,FALSE)</f>
        <v>193</v>
      </c>
      <c r="Z265" s="4">
        <f>VLOOKUP(A265,'Starting Point 2021'!A:AB,28,FALSE)</f>
        <v>2310909.75</v>
      </c>
      <c r="AA265" s="4">
        <f>VLOOKUP(A265,'2% 2021'!A:AB,28,FALSE)</f>
        <v>2381232.75</v>
      </c>
      <c r="AB265" s="4">
        <f t="shared" si="43"/>
        <v>70323</v>
      </c>
      <c r="AC265" s="4">
        <f>VLOOKUP(A265,'2% with VPK 2021'!A:AB,28,FALSE)</f>
        <v>2437495.5</v>
      </c>
      <c r="AD265" s="4">
        <f>VLOOKUP(A265,'Charter School Lease'!A:E,5,FALSE)</f>
        <v>0</v>
      </c>
      <c r="AE265" s="4">
        <f>VLOOKUP(A265,'Integration Change'!H:L,5,FALSE)</f>
        <v>871.12032000000181</v>
      </c>
      <c r="AF265" s="4">
        <f>VLOOKUP(A265,'Other SPED'!A:D,4,FALSE)</f>
        <v>6448.52</v>
      </c>
      <c r="AG265" s="4">
        <f>VLOOKUP(A265,QComp!I:R,10,FALSE)</f>
        <v>0</v>
      </c>
      <c r="AH265" s="4">
        <f>VLOOKUP(A265,'LTFM Change'!G:K,5,FALSE)</f>
        <v>392.38129429583387</v>
      </c>
      <c r="AI265" s="4">
        <f>VLOOKUP(A265,'Breakfast and Lunch'!A:E,5,FALSE)</f>
        <v>532.71</v>
      </c>
      <c r="AJ265" s="4">
        <f>VLOOKUP(A265,'Breakfast and Lunch'!A:D,4,FALSE)</f>
        <v>204.01</v>
      </c>
      <c r="AK265" s="4">
        <f>VLOOKUP(A265,'Integration Change'!A:E,5,FALSE)</f>
        <v>373.33728000000156</v>
      </c>
      <c r="AL265" s="4">
        <f>VLOOKUP(A265,'Safe School'!A:D,4,FALSE)</f>
        <v>-589.68062670505606</v>
      </c>
      <c r="AM265" s="4">
        <f>VLOOKUP(A265,'LTFM Change'!A:D,4,FALSE)</f>
        <v>1659.6187057041534</v>
      </c>
      <c r="AN265" s="4">
        <f>VLOOKUP(A265,QComp!A:E,5,FALSE)</f>
        <v>0</v>
      </c>
      <c r="AO265" s="4">
        <f t="shared" si="44"/>
        <v>66154.766973294783</v>
      </c>
      <c r="AP265" s="4">
        <f>VLOOKUP(A265,'2021 SPED'!A:AF,32,FALSE)</f>
        <v>20839.497465094202</v>
      </c>
      <c r="AQ265" s="5">
        <f t="shared" si="38"/>
        <v>157317.26443838899</v>
      </c>
      <c r="AR265" s="235">
        <f t="shared" si="39"/>
        <v>3.0430872516765312E-2</v>
      </c>
    </row>
    <row r="266" spans="1:44" x14ac:dyDescent="0.25">
      <c r="A266">
        <v>837</v>
      </c>
      <c r="B266">
        <v>1</v>
      </c>
      <c r="C266" t="s">
        <v>245</v>
      </c>
      <c r="D266">
        <f>VLOOKUP(A266,Sheet10!A:C,3,FALSE)</f>
        <v>6</v>
      </c>
      <c r="E266" s="4">
        <f>VLOOKUP(A266,'Pupil Info'!A:D,4,FALSE)</f>
        <v>575</v>
      </c>
      <c r="F266" s="4">
        <f>VLOOKUP(A266,'Starting Point 2020'!A:AB,28,FALSE)</f>
        <v>6015127.25</v>
      </c>
      <c r="G266" s="4">
        <f>VLOOKUP(A266,'2% 2020'!A:AB,28,FALSE)</f>
        <v>6108758.25</v>
      </c>
      <c r="H266" s="4">
        <f t="shared" si="40"/>
        <v>93631</v>
      </c>
      <c r="I266" s="4">
        <f>VLOOKUP(A266,'2% with VPK 2020'!A:AB,28,FALSE)</f>
        <v>6270587.5</v>
      </c>
      <c r="J266" s="4">
        <f>VLOOKUP(A266,'Charter School Lease'!A:D,4,FALSE)</f>
        <v>0</v>
      </c>
      <c r="K266" s="4">
        <f>VLOOKUP(A266,'Integration Change'!H:K,4,FALSE)</f>
        <v>2953.5340799999976</v>
      </c>
      <c r="L266" s="4">
        <f>VLOOKUP(A266,'Other SPED'!A:D,4,FALSE)</f>
        <v>35127.97</v>
      </c>
      <c r="M266" s="4">
        <f>VLOOKUP(A266,'LTFM Change'!G:J,4,FALSE)</f>
        <v>3381.2819271433546</v>
      </c>
      <c r="N266" s="4">
        <f>VLOOKUP(A266,QComp!I:N,6,FALSE)</f>
        <v>0</v>
      </c>
      <c r="O266" s="4">
        <f>VLOOKUP(A266,'Breakfast and Lunch'!A:D,4,FALSE)</f>
        <v>929.39</v>
      </c>
      <c r="P266" s="4">
        <f>VLOOKUP(A266,'Breakfast and Lunch'!A:E,5,FALSE)</f>
        <v>2426.79</v>
      </c>
      <c r="Q266" s="4">
        <f>VLOOKUP(A266,'Integration Change'!A:D,4,FALSE)</f>
        <v>1265.8003199999985</v>
      </c>
      <c r="R266" s="4">
        <f>VLOOKUP(A266,'LTFM Change'!A:C,3,FALSE)</f>
        <v>5966.7180728566454</v>
      </c>
      <c r="S266" s="4">
        <f>VLOOKUP(A266,QComp!A:D,4,FALSE)</f>
        <v>0</v>
      </c>
      <c r="T266" s="4">
        <f t="shared" si="41"/>
        <v>213880.73439999949</v>
      </c>
      <c r="U266" s="4">
        <f>VLOOKUP(A266,'2020 SPED'!A:AF,32,FALSE)</f>
        <v>8942.7366729256464</v>
      </c>
      <c r="V266" s="4">
        <f t="shared" si="37"/>
        <v>316454.47107292514</v>
      </c>
      <c r="W266" s="235">
        <f t="shared" si="42"/>
        <v>1.5565921735072189E-2</v>
      </c>
      <c r="Y266" s="4">
        <f>VLOOKUP(A266,'Pupil Info'!A:E,5,FALSE)</f>
        <v>570</v>
      </c>
      <c r="Z266" s="4">
        <f>VLOOKUP(A266,'Starting Point 2021'!A:AB,28,FALSE)</f>
        <v>5936169.25</v>
      </c>
      <c r="AA266" s="4">
        <f>VLOOKUP(A266,'2% 2021'!A:AB,28,FALSE)</f>
        <v>6122034.25</v>
      </c>
      <c r="AB266" s="4">
        <f t="shared" si="43"/>
        <v>185865</v>
      </c>
      <c r="AC266" s="4">
        <f>VLOOKUP(A266,'2% with VPK 2021'!A:AB,28,FALSE)</f>
        <v>6353307</v>
      </c>
      <c r="AD266" s="4">
        <f>VLOOKUP(A266,'Charter School Lease'!A:E,5,FALSE)</f>
        <v>0</v>
      </c>
      <c r="AE266" s="4">
        <f>VLOOKUP(A266,'Integration Change'!H:L,5,FALSE)</f>
        <v>3117.3273600000102</v>
      </c>
      <c r="AF266" s="4">
        <f>VLOOKUP(A266,'Other SPED'!A:D,4,FALSE)</f>
        <v>35127.97</v>
      </c>
      <c r="AG266" s="4">
        <f>VLOOKUP(A266,QComp!I:R,10,FALSE)</f>
        <v>0</v>
      </c>
      <c r="AH266" s="4">
        <f>VLOOKUP(A266,'LTFM Change'!G:K,5,FALSE)</f>
        <v>3466.4898575739207</v>
      </c>
      <c r="AI266" s="4">
        <f>VLOOKUP(A266,'Breakfast and Lunch'!A:E,5,FALSE)</f>
        <v>2426.79</v>
      </c>
      <c r="AJ266" s="4">
        <f>VLOOKUP(A266,'Breakfast and Lunch'!A:D,4,FALSE)</f>
        <v>929.39</v>
      </c>
      <c r="AK266" s="4">
        <f>VLOOKUP(A266,'Integration Change'!A:E,5,FALSE)</f>
        <v>1335.9974399999992</v>
      </c>
      <c r="AL266" s="4">
        <f>VLOOKUP(A266,'Safe School'!A:D,4,FALSE)</f>
        <v>-827.05916765384973</v>
      </c>
      <c r="AM266" s="4">
        <f>VLOOKUP(A266,'LTFM Change'!A:D,4,FALSE)</f>
        <v>5881.5101424261229</v>
      </c>
      <c r="AN266" s="4">
        <f>VLOOKUP(A266,QComp!A:E,5,FALSE)</f>
        <v>0</v>
      </c>
      <c r="AO266" s="4">
        <f t="shared" si="44"/>
        <v>282731.16563234571</v>
      </c>
      <c r="AP266" s="4">
        <f>VLOOKUP(A266,'2021 SPED'!A:AF,32,FALSE)</f>
        <v>20875.616795571987</v>
      </c>
      <c r="AQ266" s="5">
        <f t="shared" si="38"/>
        <v>489471.7824279177</v>
      </c>
      <c r="AR266" s="235">
        <f t="shared" si="39"/>
        <v>3.1310596476001755E-2</v>
      </c>
    </row>
    <row r="267" spans="1:44" x14ac:dyDescent="0.25">
      <c r="A267">
        <v>840</v>
      </c>
      <c r="B267">
        <v>1</v>
      </c>
      <c r="C267" t="s">
        <v>246</v>
      </c>
      <c r="D267">
        <f>VLOOKUP(A267,Sheet10!A:C,3,FALSE)</f>
        <v>5</v>
      </c>
      <c r="E267" s="4">
        <f>VLOOKUP(A267,'Pupil Info'!A:D,4,FALSE)</f>
        <v>1031.8</v>
      </c>
      <c r="F267" s="4">
        <f>VLOOKUP(A267,'Starting Point 2020'!A:AB,28,FALSE)</f>
        <v>10184377.75</v>
      </c>
      <c r="G267" s="4">
        <f>VLOOKUP(A267,'2% 2020'!A:AB,28,FALSE)</f>
        <v>10351900.75</v>
      </c>
      <c r="H267" s="4">
        <f t="shared" si="40"/>
        <v>167523</v>
      </c>
      <c r="I267" s="4">
        <f>VLOOKUP(A267,'2% with VPK 2020'!A:AB,28,FALSE)</f>
        <v>10351900.75</v>
      </c>
      <c r="J267" s="4">
        <f>VLOOKUP(A267,'Charter School Lease'!A:D,4,FALSE)</f>
        <v>0</v>
      </c>
      <c r="K267" s="4">
        <f>VLOOKUP(A267,'Integration Change'!H:K,4,FALSE)</f>
        <v>0</v>
      </c>
      <c r="L267" s="4">
        <f>VLOOKUP(A267,'Other SPED'!A:D,4,FALSE)</f>
        <v>0</v>
      </c>
      <c r="M267" s="4">
        <f>VLOOKUP(A267,'LTFM Change'!G:J,4,FALSE)</f>
        <v>0</v>
      </c>
      <c r="N267" s="4">
        <f>VLOOKUP(A267,QComp!I:N,6,FALSE)</f>
        <v>0</v>
      </c>
      <c r="O267" s="4">
        <f>VLOOKUP(A267,'Breakfast and Lunch'!A:D,4,FALSE)</f>
        <v>0</v>
      </c>
      <c r="P267" s="4">
        <f>VLOOKUP(A267,'Breakfast and Lunch'!A:E,5,FALSE)</f>
        <v>0</v>
      </c>
      <c r="Q267" s="4">
        <f>VLOOKUP(A267,'Integration Change'!A:D,4,FALSE)</f>
        <v>0</v>
      </c>
      <c r="R267" s="4">
        <f>VLOOKUP(A267,'LTFM Change'!A:C,3,FALSE)</f>
        <v>0</v>
      </c>
      <c r="S267" s="4">
        <f>VLOOKUP(A267,QComp!A:D,4,FALSE)</f>
        <v>0</v>
      </c>
      <c r="T267" s="4">
        <f t="shared" si="41"/>
        <v>0</v>
      </c>
      <c r="U267" s="4">
        <f>VLOOKUP(A267,'2020 SPED'!A:AF,32,FALSE)</f>
        <v>19786.246225935407</v>
      </c>
      <c r="V267" s="4">
        <f t="shared" si="37"/>
        <v>187309.24622593541</v>
      </c>
      <c r="W267" s="235">
        <f t="shared" si="42"/>
        <v>1.6449016730550867E-2</v>
      </c>
      <c r="Y267" s="4">
        <f>VLOOKUP(A267,'Pupil Info'!A:E,5,FALSE)</f>
        <v>997</v>
      </c>
      <c r="Z267" s="4">
        <f>VLOOKUP(A267,'Starting Point 2021'!A:AB,28,FALSE)</f>
        <v>10140794.449267097</v>
      </c>
      <c r="AA267" s="4">
        <f>VLOOKUP(A267,'2% 2021'!A:AB,28,FALSE)</f>
        <v>10476427.75</v>
      </c>
      <c r="AB267" s="4">
        <f t="shared" si="43"/>
        <v>335633.30073290318</v>
      </c>
      <c r="AC267" s="4">
        <f>VLOOKUP(A267,'2% with VPK 2021'!A:AB,28,FALSE)</f>
        <v>10476427.75</v>
      </c>
      <c r="AD267" s="4">
        <f>VLOOKUP(A267,'Charter School Lease'!A:E,5,FALSE)</f>
        <v>0</v>
      </c>
      <c r="AE267" s="4">
        <f>VLOOKUP(A267,'Integration Change'!H:L,5,FALSE)</f>
        <v>0</v>
      </c>
      <c r="AF267" s="4">
        <f>VLOOKUP(A267,'Other SPED'!A:D,4,FALSE)</f>
        <v>0</v>
      </c>
      <c r="AG267" s="4">
        <f>VLOOKUP(A267,QComp!I:R,10,FALSE)</f>
        <v>0</v>
      </c>
      <c r="AH267" s="4">
        <f>VLOOKUP(A267,'LTFM Change'!G:K,5,FALSE)</f>
        <v>0</v>
      </c>
      <c r="AI267" s="4">
        <f>VLOOKUP(A267,'Breakfast and Lunch'!A:E,5,FALSE)</f>
        <v>0</v>
      </c>
      <c r="AJ267" s="4">
        <f>VLOOKUP(A267,'Breakfast and Lunch'!A:D,4,FALSE)</f>
        <v>0</v>
      </c>
      <c r="AK267" s="4">
        <f>VLOOKUP(A267,'Integration Change'!A:E,5,FALSE)</f>
        <v>0</v>
      </c>
      <c r="AL267" s="4">
        <f>VLOOKUP(A267,'Safe School'!A:D,4,FALSE)</f>
        <v>81.561496510912548</v>
      </c>
      <c r="AM267" s="4">
        <f>VLOOKUP(A267,'LTFM Change'!A:D,4,FALSE)</f>
        <v>0</v>
      </c>
      <c r="AN267" s="4">
        <f>VLOOKUP(A267,QComp!A:E,5,FALSE)</f>
        <v>0</v>
      </c>
      <c r="AO267" s="4">
        <f t="shared" si="44"/>
        <v>81.561496511101723</v>
      </c>
      <c r="AP267" s="4">
        <f>VLOOKUP(A267,'2021 SPED'!A:AF,32,FALSE)</f>
        <v>49130.214961372316</v>
      </c>
      <c r="AQ267" s="5">
        <f t="shared" si="38"/>
        <v>384845.0771907866</v>
      </c>
      <c r="AR267" s="235">
        <f t="shared" si="39"/>
        <v>3.3097337926730218E-2</v>
      </c>
    </row>
    <row r="268" spans="1:44" x14ac:dyDescent="0.25">
      <c r="A268">
        <v>846</v>
      </c>
      <c r="B268">
        <v>1</v>
      </c>
      <c r="C268" t="s">
        <v>247</v>
      </c>
      <c r="D268">
        <f>VLOOKUP(A268,Sheet10!A:C,3,FALSE)</f>
        <v>6</v>
      </c>
      <c r="E268" s="4">
        <f>VLOOKUP(A268,'Pupil Info'!A:D,4,FALSE)</f>
        <v>630</v>
      </c>
      <c r="F268" s="4">
        <f>VLOOKUP(A268,'Starting Point 2020'!A:AB,28,FALSE)</f>
        <v>6383914</v>
      </c>
      <c r="G268" s="4">
        <f>VLOOKUP(A268,'2% 2020'!A:AB,28,FALSE)</f>
        <v>6487438</v>
      </c>
      <c r="H268" s="4">
        <f t="shared" si="40"/>
        <v>103524</v>
      </c>
      <c r="I268" s="4">
        <f>VLOOKUP(A268,'2% with VPK 2020'!A:AB,28,FALSE)</f>
        <v>6487438</v>
      </c>
      <c r="J268" s="4">
        <f>VLOOKUP(A268,'Charter School Lease'!A:D,4,FALSE)</f>
        <v>0</v>
      </c>
      <c r="K268" s="4">
        <f>VLOOKUP(A268,'Integration Change'!H:K,4,FALSE)</f>
        <v>0</v>
      </c>
      <c r="L268" s="4">
        <f>VLOOKUP(A268,'Other SPED'!A:D,4,FALSE)</f>
        <v>0</v>
      </c>
      <c r="M268" s="4">
        <f>VLOOKUP(A268,'LTFM Change'!G:J,4,FALSE)</f>
        <v>0</v>
      </c>
      <c r="N268" s="4">
        <f>VLOOKUP(A268,QComp!I:N,6,FALSE)</f>
        <v>0</v>
      </c>
      <c r="O268" s="4">
        <f>VLOOKUP(A268,'Breakfast and Lunch'!A:D,4,FALSE)</f>
        <v>0</v>
      </c>
      <c r="P268" s="4">
        <f>VLOOKUP(A268,'Breakfast and Lunch'!A:E,5,FALSE)</f>
        <v>0</v>
      </c>
      <c r="Q268" s="4">
        <f>VLOOKUP(A268,'Integration Change'!A:D,4,FALSE)</f>
        <v>0</v>
      </c>
      <c r="R268" s="4">
        <f>VLOOKUP(A268,'LTFM Change'!A:C,3,FALSE)</f>
        <v>0</v>
      </c>
      <c r="S268" s="4">
        <f>VLOOKUP(A268,QComp!A:D,4,FALSE)</f>
        <v>0</v>
      </c>
      <c r="T268" s="4">
        <f t="shared" si="41"/>
        <v>0</v>
      </c>
      <c r="U268" s="4">
        <f>VLOOKUP(A268,'2020 SPED'!A:AF,32,FALSE)</f>
        <v>14498.181038313312</v>
      </c>
      <c r="V268" s="4">
        <f t="shared" si="37"/>
        <v>118022.18103831331</v>
      </c>
      <c r="W268" s="235">
        <f t="shared" si="42"/>
        <v>1.6216383867326534E-2</v>
      </c>
      <c r="Y268" s="4">
        <f>VLOOKUP(A268,'Pupil Info'!A:E,5,FALSE)</f>
        <v>635</v>
      </c>
      <c r="Z268" s="4">
        <f>VLOOKUP(A268,'Starting Point 2021'!A:AB,28,FALSE)</f>
        <v>6390733</v>
      </c>
      <c r="AA268" s="4">
        <f>VLOOKUP(A268,'2% 2021'!A:AB,28,FALSE)</f>
        <v>6599776</v>
      </c>
      <c r="AB268" s="4">
        <f t="shared" si="43"/>
        <v>209043</v>
      </c>
      <c r="AC268" s="4">
        <f>VLOOKUP(A268,'2% with VPK 2021'!A:AB,28,FALSE)</f>
        <v>6599776</v>
      </c>
      <c r="AD268" s="4">
        <f>VLOOKUP(A268,'Charter School Lease'!A:E,5,FALSE)</f>
        <v>0</v>
      </c>
      <c r="AE268" s="4">
        <f>VLOOKUP(A268,'Integration Change'!H:L,5,FALSE)</f>
        <v>0</v>
      </c>
      <c r="AF268" s="4">
        <f>VLOOKUP(A268,'Other SPED'!A:D,4,FALSE)</f>
        <v>0</v>
      </c>
      <c r="AG268" s="4">
        <f>VLOOKUP(A268,QComp!I:R,10,FALSE)</f>
        <v>0</v>
      </c>
      <c r="AH268" s="4">
        <f>VLOOKUP(A268,'LTFM Change'!G:K,5,FALSE)</f>
        <v>0</v>
      </c>
      <c r="AI268" s="4">
        <f>VLOOKUP(A268,'Breakfast and Lunch'!A:E,5,FALSE)</f>
        <v>0</v>
      </c>
      <c r="AJ268" s="4">
        <f>VLOOKUP(A268,'Breakfast and Lunch'!A:D,4,FALSE)</f>
        <v>0</v>
      </c>
      <c r="AK268" s="4">
        <f>VLOOKUP(A268,'Integration Change'!A:E,5,FALSE)</f>
        <v>0</v>
      </c>
      <c r="AL268" s="4">
        <f>VLOOKUP(A268,'Safe School'!A:D,4,FALSE)</f>
        <v>89.52202584517363</v>
      </c>
      <c r="AM268" s="4">
        <f>VLOOKUP(A268,'LTFM Change'!A:D,4,FALSE)</f>
        <v>0</v>
      </c>
      <c r="AN268" s="4">
        <f>VLOOKUP(A268,QComp!A:E,5,FALSE)</f>
        <v>0</v>
      </c>
      <c r="AO268" s="4">
        <f t="shared" si="44"/>
        <v>89.522025845013559</v>
      </c>
      <c r="AP268" s="4">
        <f>VLOOKUP(A268,'2021 SPED'!A:AF,32,FALSE)</f>
        <v>33944.26992977527</v>
      </c>
      <c r="AQ268" s="5">
        <f t="shared" si="38"/>
        <v>243076.79195562028</v>
      </c>
      <c r="AR268" s="235">
        <f t="shared" si="39"/>
        <v>3.2710332288956527E-2</v>
      </c>
    </row>
    <row r="269" spans="1:44" x14ac:dyDescent="0.25">
      <c r="A269">
        <v>850</v>
      </c>
      <c r="B269">
        <v>1</v>
      </c>
      <c r="C269" t="s">
        <v>248</v>
      </c>
      <c r="D269">
        <f>VLOOKUP(A269,Sheet10!A:C,3,FALSE)</f>
        <v>6</v>
      </c>
      <c r="E269" s="4">
        <f>VLOOKUP(A269,'Pupil Info'!A:D,4,FALSE)</f>
        <v>285</v>
      </c>
      <c r="F269" s="4">
        <f>VLOOKUP(A269,'Starting Point 2020'!A:AB,28,FALSE)</f>
        <v>2680662.5</v>
      </c>
      <c r="G269" s="4">
        <f>VLOOKUP(A269,'2% 2020'!A:AB,28,FALSE)</f>
        <v>2726606.5</v>
      </c>
      <c r="H269" s="4">
        <f t="shared" si="40"/>
        <v>45944</v>
      </c>
      <c r="I269" s="4">
        <f>VLOOKUP(A269,'2% with VPK 2020'!A:AB,28,FALSE)</f>
        <v>2805802.25</v>
      </c>
      <c r="J269" s="4">
        <f>VLOOKUP(A269,'Charter School Lease'!A:D,4,FALSE)</f>
        <v>0</v>
      </c>
      <c r="K269" s="4">
        <f>VLOOKUP(A269,'Integration Change'!H:K,4,FALSE)</f>
        <v>285.53951999999936</v>
      </c>
      <c r="L269" s="4">
        <f>VLOOKUP(A269,'Other SPED'!A:D,4,FALSE)</f>
        <v>0</v>
      </c>
      <c r="M269" s="4">
        <f>VLOOKUP(A269,'LTFM Change'!G:J,4,FALSE)</f>
        <v>153.83187198337328</v>
      </c>
      <c r="N269" s="4">
        <f>VLOOKUP(A269,QComp!I:N,6,FALSE)</f>
        <v>0</v>
      </c>
      <c r="O269" s="4">
        <f>VLOOKUP(A269,'Breakfast and Lunch'!A:D,4,FALSE)</f>
        <v>453.36</v>
      </c>
      <c r="P269" s="4">
        <f>VLOOKUP(A269,'Breakfast and Lunch'!A:E,5,FALSE)</f>
        <v>1183.8</v>
      </c>
      <c r="Q269" s="4">
        <f>VLOOKUP(A269,'Integration Change'!A:D,4,FALSE)</f>
        <v>122.37407999999914</v>
      </c>
      <c r="R269" s="4">
        <f>VLOOKUP(A269,'LTFM Change'!A:C,3,FALSE)</f>
        <v>497.59669944519555</v>
      </c>
      <c r="S269" s="4">
        <f>VLOOKUP(A269,QComp!A:D,4,FALSE)</f>
        <v>0</v>
      </c>
      <c r="T269" s="4">
        <f t="shared" si="41"/>
        <v>81892.252171428408</v>
      </c>
      <c r="U269" s="4">
        <f>VLOOKUP(A269,'2020 SPED'!A:AF,32,FALSE)</f>
        <v>1492.2772196923615</v>
      </c>
      <c r="V269" s="4">
        <f t="shared" si="37"/>
        <v>129328.52939112077</v>
      </c>
      <c r="W269" s="235">
        <f t="shared" si="42"/>
        <v>1.7139046784143845E-2</v>
      </c>
      <c r="Y269" s="4">
        <f>VLOOKUP(A269,'Pupil Info'!A:E,5,FALSE)</f>
        <v>290</v>
      </c>
      <c r="Z269" s="4">
        <f>VLOOKUP(A269,'Starting Point 2021'!A:AB,28,FALSE)</f>
        <v>2737669</v>
      </c>
      <c r="AA269" s="4">
        <f>VLOOKUP(A269,'2% 2021'!A:AB,28,FALSE)</f>
        <v>2832347</v>
      </c>
      <c r="AB269" s="4">
        <f t="shared" si="43"/>
        <v>94678</v>
      </c>
      <c r="AC269" s="4">
        <f>VLOOKUP(A269,'2% with VPK 2021'!A:AB,28,FALSE)</f>
        <v>2915171.5</v>
      </c>
      <c r="AD269" s="4">
        <f>VLOOKUP(A269,'Charter School Lease'!A:E,5,FALSE)</f>
        <v>0</v>
      </c>
      <c r="AE269" s="4">
        <f>VLOOKUP(A269,'Integration Change'!H:L,5,FALSE)</f>
        <v>290.2636799999982</v>
      </c>
      <c r="AF269" s="4">
        <f>VLOOKUP(A269,'Other SPED'!A:D,4,FALSE)</f>
        <v>0</v>
      </c>
      <c r="AG269" s="4">
        <f>VLOOKUP(A269,QComp!I:R,10,FALSE)</f>
        <v>0</v>
      </c>
      <c r="AH269" s="4">
        <f>VLOOKUP(A269,'LTFM Change'!G:K,5,FALSE)</f>
        <v>289.71005771037744</v>
      </c>
      <c r="AI269" s="4">
        <f>VLOOKUP(A269,'Breakfast and Lunch'!A:E,5,FALSE)</f>
        <v>1183.8</v>
      </c>
      <c r="AJ269" s="4">
        <f>VLOOKUP(A269,'Breakfast and Lunch'!A:D,4,FALSE)</f>
        <v>453.36</v>
      </c>
      <c r="AK269" s="4">
        <f>VLOOKUP(A269,'Integration Change'!A:E,5,FALSE)</f>
        <v>124.39871999999923</v>
      </c>
      <c r="AL269" s="4">
        <f>VLOOKUP(A269,'Safe School'!A:D,4,FALSE)</f>
        <v>-905.84055704065577</v>
      </c>
      <c r="AM269" s="4">
        <f>VLOOKUP(A269,'LTFM Change'!A:D,4,FALSE)</f>
        <v>492.00422800390879</v>
      </c>
      <c r="AN269" s="4">
        <f>VLOOKUP(A269,QComp!A:E,5,FALSE)</f>
        <v>0</v>
      </c>
      <c r="AO269" s="4">
        <f t="shared" si="44"/>
        <v>84752.19612867292</v>
      </c>
      <c r="AP269" s="4">
        <f>VLOOKUP(A269,'2021 SPED'!A:AF,32,FALSE)</f>
        <v>4494.6272595370829</v>
      </c>
      <c r="AQ269" s="5">
        <f t="shared" si="38"/>
        <v>183924.82338821</v>
      </c>
      <c r="AR269" s="235">
        <f t="shared" si="39"/>
        <v>3.4583435762321889E-2</v>
      </c>
    </row>
    <row r="270" spans="1:44" x14ac:dyDescent="0.25">
      <c r="A270">
        <v>852</v>
      </c>
      <c r="B270">
        <v>1</v>
      </c>
      <c r="C270" t="s">
        <v>249</v>
      </c>
      <c r="D270">
        <f>VLOOKUP(A270,Sheet10!A:C,3,FALSE)</f>
        <v>6</v>
      </c>
      <c r="E270" s="4">
        <f>VLOOKUP(A270,'Pupil Info'!A:D,4,FALSE)</f>
        <v>140</v>
      </c>
      <c r="F270" s="4">
        <f>VLOOKUP(A270,'Starting Point 2020'!A:AB,28,FALSE)</f>
        <v>1919511</v>
      </c>
      <c r="G270" s="4">
        <f>VLOOKUP(A270,'2% 2020'!A:AB,28,FALSE)</f>
        <v>1946757</v>
      </c>
      <c r="H270" s="4">
        <f t="shared" si="40"/>
        <v>27246</v>
      </c>
      <c r="I270" s="4">
        <f>VLOOKUP(A270,'2% with VPK 2020'!A:AB,28,FALSE)</f>
        <v>1946757</v>
      </c>
      <c r="J270" s="4">
        <f>VLOOKUP(A270,'Charter School Lease'!A:D,4,FALSE)</f>
        <v>0</v>
      </c>
      <c r="K270" s="4">
        <f>VLOOKUP(A270,'Integration Change'!H:K,4,FALSE)</f>
        <v>0</v>
      </c>
      <c r="L270" s="4">
        <f>VLOOKUP(A270,'Other SPED'!A:D,4,FALSE)</f>
        <v>0</v>
      </c>
      <c r="M270" s="4">
        <f>VLOOKUP(A270,'LTFM Change'!G:J,4,FALSE)</f>
        <v>0</v>
      </c>
      <c r="N270" s="4">
        <f>VLOOKUP(A270,QComp!I:N,6,FALSE)</f>
        <v>0</v>
      </c>
      <c r="O270" s="4">
        <f>VLOOKUP(A270,'Breakfast and Lunch'!A:D,4,FALSE)</f>
        <v>0</v>
      </c>
      <c r="P270" s="4">
        <f>VLOOKUP(A270,'Breakfast and Lunch'!A:E,5,FALSE)</f>
        <v>0</v>
      </c>
      <c r="Q270" s="4">
        <f>VLOOKUP(A270,'Integration Change'!A:D,4,FALSE)</f>
        <v>0</v>
      </c>
      <c r="R270" s="4">
        <f>VLOOKUP(A270,'LTFM Change'!A:C,3,FALSE)</f>
        <v>0</v>
      </c>
      <c r="S270" s="4">
        <f>VLOOKUP(A270,QComp!A:D,4,FALSE)</f>
        <v>0</v>
      </c>
      <c r="T270" s="4">
        <f t="shared" si="41"/>
        <v>0</v>
      </c>
      <c r="U270" s="4">
        <f>VLOOKUP(A270,'2020 SPED'!A:AF,32,FALSE)</f>
        <v>1298.2491986392997</v>
      </c>
      <c r="V270" s="4">
        <f t="shared" si="37"/>
        <v>28544.2491986393</v>
      </c>
      <c r="W270" s="235">
        <f t="shared" si="42"/>
        <v>1.4194240095524328E-2</v>
      </c>
      <c r="Y270" s="4">
        <f>VLOOKUP(A270,'Pupil Info'!A:E,5,FALSE)</f>
        <v>135</v>
      </c>
      <c r="Z270" s="4">
        <f>VLOOKUP(A270,'Starting Point 2021'!A:AB,28,FALSE)</f>
        <v>1893572.7604846072</v>
      </c>
      <c r="AA270" s="4">
        <f>VLOOKUP(A270,'2% 2021'!A:AB,28,FALSE)</f>
        <v>1947394.634484607</v>
      </c>
      <c r="AB270" s="4">
        <f t="shared" si="43"/>
        <v>53821.873999999836</v>
      </c>
      <c r="AC270" s="4">
        <f>VLOOKUP(A270,'2% with VPK 2021'!A:AB,28,FALSE)</f>
        <v>1947394.634484607</v>
      </c>
      <c r="AD270" s="4">
        <f>VLOOKUP(A270,'Charter School Lease'!A:E,5,FALSE)</f>
        <v>0</v>
      </c>
      <c r="AE270" s="4">
        <f>VLOOKUP(A270,'Integration Change'!H:L,5,FALSE)</f>
        <v>0</v>
      </c>
      <c r="AF270" s="4">
        <f>VLOOKUP(A270,'Other SPED'!A:D,4,FALSE)</f>
        <v>0</v>
      </c>
      <c r="AG270" s="4">
        <f>VLOOKUP(A270,QComp!I:R,10,FALSE)</f>
        <v>0</v>
      </c>
      <c r="AH270" s="4">
        <f>VLOOKUP(A270,'LTFM Change'!G:K,5,FALSE)</f>
        <v>0</v>
      </c>
      <c r="AI270" s="4">
        <f>VLOOKUP(A270,'Breakfast and Lunch'!A:E,5,FALSE)</f>
        <v>0</v>
      </c>
      <c r="AJ270" s="4">
        <f>VLOOKUP(A270,'Breakfast and Lunch'!A:D,4,FALSE)</f>
        <v>0</v>
      </c>
      <c r="AK270" s="4">
        <f>VLOOKUP(A270,'Integration Change'!A:E,5,FALSE)</f>
        <v>0</v>
      </c>
      <c r="AL270" s="4">
        <f>VLOOKUP(A270,'Safe School'!A:D,4,FALSE)</f>
        <v>0</v>
      </c>
      <c r="AM270" s="4">
        <f>VLOOKUP(A270,'LTFM Change'!A:D,4,FALSE)</f>
        <v>0</v>
      </c>
      <c r="AN270" s="4">
        <f>VLOOKUP(A270,QComp!A:E,5,FALSE)</f>
        <v>0</v>
      </c>
      <c r="AO270" s="4">
        <f t="shared" si="44"/>
        <v>0</v>
      </c>
      <c r="AP270" s="4">
        <f>VLOOKUP(A270,'2021 SPED'!A:AF,32,FALSE)</f>
        <v>3550.8306264948915</v>
      </c>
      <c r="AQ270" s="5">
        <f t="shared" si="38"/>
        <v>57372.704626494728</v>
      </c>
      <c r="AR270" s="235">
        <f t="shared" si="39"/>
        <v>2.8423451753829425E-2</v>
      </c>
    </row>
    <row r="271" spans="1:44" x14ac:dyDescent="0.25">
      <c r="A271">
        <v>857</v>
      </c>
      <c r="B271">
        <v>1</v>
      </c>
      <c r="C271" t="s">
        <v>250</v>
      </c>
      <c r="D271">
        <f>VLOOKUP(A271,Sheet10!A:C,3,FALSE)</f>
        <v>6</v>
      </c>
      <c r="E271" s="4">
        <f>VLOOKUP(A271,'Pupil Info'!A:D,4,FALSE)</f>
        <v>716</v>
      </c>
      <c r="F271" s="4">
        <f>VLOOKUP(A271,'Starting Point 2020'!A:AB,28,FALSE)</f>
        <v>6507977</v>
      </c>
      <c r="G271" s="4">
        <f>VLOOKUP(A271,'2% 2020'!A:AB,28,FALSE)</f>
        <v>6617558</v>
      </c>
      <c r="H271" s="4">
        <f t="shared" si="40"/>
        <v>109581</v>
      </c>
      <c r="I271" s="4">
        <f>VLOOKUP(A271,'2% with VPK 2020'!A:AB,28,FALSE)</f>
        <v>6617558</v>
      </c>
      <c r="J271" s="4">
        <f>VLOOKUP(A271,'Charter School Lease'!A:D,4,FALSE)</f>
        <v>0</v>
      </c>
      <c r="K271" s="4">
        <f>VLOOKUP(A271,'Integration Change'!H:K,4,FALSE)</f>
        <v>0</v>
      </c>
      <c r="L271" s="4">
        <f>VLOOKUP(A271,'Other SPED'!A:D,4,FALSE)</f>
        <v>0</v>
      </c>
      <c r="M271" s="4">
        <f>VLOOKUP(A271,'LTFM Change'!G:J,4,FALSE)</f>
        <v>0</v>
      </c>
      <c r="N271" s="4">
        <f>VLOOKUP(A271,QComp!I:N,6,FALSE)</f>
        <v>0</v>
      </c>
      <c r="O271" s="4">
        <f>VLOOKUP(A271,'Breakfast and Lunch'!A:D,4,FALSE)</f>
        <v>0</v>
      </c>
      <c r="P271" s="4">
        <f>VLOOKUP(A271,'Breakfast and Lunch'!A:E,5,FALSE)</f>
        <v>0</v>
      </c>
      <c r="Q271" s="4">
        <f>VLOOKUP(A271,'Integration Change'!A:D,4,FALSE)</f>
        <v>0</v>
      </c>
      <c r="R271" s="4">
        <f>VLOOKUP(A271,'LTFM Change'!A:C,3,FALSE)</f>
        <v>0</v>
      </c>
      <c r="S271" s="4">
        <f>VLOOKUP(A271,QComp!A:D,4,FALSE)</f>
        <v>0</v>
      </c>
      <c r="T271" s="4">
        <f t="shared" si="41"/>
        <v>0</v>
      </c>
      <c r="U271" s="4">
        <f>VLOOKUP(A271,'2020 SPED'!A:AF,32,FALSE)</f>
        <v>10592.755216079531</v>
      </c>
      <c r="V271" s="4">
        <f t="shared" si="37"/>
        <v>120173.75521607953</v>
      </c>
      <c r="W271" s="235">
        <f t="shared" si="42"/>
        <v>1.6837951332649148E-2</v>
      </c>
      <c r="Y271" s="4">
        <f>VLOOKUP(A271,'Pupil Info'!A:E,5,FALSE)</f>
        <v>696</v>
      </c>
      <c r="Z271" s="4">
        <f>VLOOKUP(A271,'Starting Point 2021'!A:AB,28,FALSE)</f>
        <v>6347561.75</v>
      </c>
      <c r="AA271" s="4">
        <f>VLOOKUP(A271,'2% 2021'!A:AB,28,FALSE)</f>
        <v>6562999.75</v>
      </c>
      <c r="AB271" s="4">
        <f t="shared" si="43"/>
        <v>215438</v>
      </c>
      <c r="AC271" s="4">
        <f>VLOOKUP(A271,'2% with VPK 2021'!A:AB,28,FALSE)</f>
        <v>6562999.75</v>
      </c>
      <c r="AD271" s="4">
        <f>VLOOKUP(A271,'Charter School Lease'!A:E,5,FALSE)</f>
        <v>0</v>
      </c>
      <c r="AE271" s="4">
        <f>VLOOKUP(A271,'Integration Change'!H:L,5,FALSE)</f>
        <v>0</v>
      </c>
      <c r="AF271" s="4">
        <f>VLOOKUP(A271,'Other SPED'!A:D,4,FALSE)</f>
        <v>0</v>
      </c>
      <c r="AG271" s="4">
        <f>VLOOKUP(A271,QComp!I:R,10,FALSE)</f>
        <v>0</v>
      </c>
      <c r="AH271" s="4">
        <f>VLOOKUP(A271,'LTFM Change'!G:K,5,FALSE)</f>
        <v>0</v>
      </c>
      <c r="AI271" s="4">
        <f>VLOOKUP(A271,'Breakfast and Lunch'!A:E,5,FALSE)</f>
        <v>0</v>
      </c>
      <c r="AJ271" s="4">
        <f>VLOOKUP(A271,'Breakfast and Lunch'!A:D,4,FALSE)</f>
        <v>0</v>
      </c>
      <c r="AK271" s="4">
        <f>VLOOKUP(A271,'Integration Change'!A:E,5,FALSE)</f>
        <v>0</v>
      </c>
      <c r="AL271" s="4">
        <f>VLOOKUP(A271,'Safe School'!A:D,4,FALSE)</f>
        <v>62.902052549950895</v>
      </c>
      <c r="AM271" s="4">
        <f>VLOOKUP(A271,'LTFM Change'!A:D,4,FALSE)</f>
        <v>0</v>
      </c>
      <c r="AN271" s="4">
        <f>VLOOKUP(A271,QComp!A:E,5,FALSE)</f>
        <v>0</v>
      </c>
      <c r="AO271" s="4">
        <f t="shared" si="44"/>
        <v>62.902052549645305</v>
      </c>
      <c r="AP271" s="4">
        <f>VLOOKUP(A271,'2021 SPED'!A:AF,32,FALSE)</f>
        <v>29450.776213327423</v>
      </c>
      <c r="AQ271" s="5">
        <f t="shared" si="38"/>
        <v>244951.67826587707</v>
      </c>
      <c r="AR271" s="235">
        <f t="shared" si="39"/>
        <v>3.3940276358871181E-2</v>
      </c>
    </row>
    <row r="272" spans="1:44" x14ac:dyDescent="0.25">
      <c r="A272">
        <v>858</v>
      </c>
      <c r="B272">
        <v>1</v>
      </c>
      <c r="C272" t="s">
        <v>251</v>
      </c>
      <c r="D272">
        <f>VLOOKUP(A272,Sheet10!A:C,3,FALSE)</f>
        <v>6</v>
      </c>
      <c r="E272" s="4">
        <f>VLOOKUP(A272,'Pupil Info'!A:D,4,FALSE)</f>
        <v>940</v>
      </c>
      <c r="F272" s="4">
        <f>VLOOKUP(A272,'Starting Point 2020'!A:AB,28,FALSE)</f>
        <v>8336641</v>
      </c>
      <c r="G272" s="4">
        <f>VLOOKUP(A272,'2% 2020'!A:AB,28,FALSE)</f>
        <v>8479343</v>
      </c>
      <c r="H272" s="4">
        <f t="shared" si="40"/>
        <v>142702</v>
      </c>
      <c r="I272" s="4">
        <f>VLOOKUP(A272,'2% with VPK 2020'!A:AB,28,FALSE)</f>
        <v>8479343</v>
      </c>
      <c r="J272" s="4">
        <f>VLOOKUP(A272,'Charter School Lease'!A:D,4,FALSE)</f>
        <v>0</v>
      </c>
      <c r="K272" s="4">
        <f>VLOOKUP(A272,'Integration Change'!H:K,4,FALSE)</f>
        <v>0</v>
      </c>
      <c r="L272" s="4">
        <f>VLOOKUP(A272,'Other SPED'!A:D,4,FALSE)</f>
        <v>0</v>
      </c>
      <c r="M272" s="4">
        <f>VLOOKUP(A272,'LTFM Change'!G:J,4,FALSE)</f>
        <v>0</v>
      </c>
      <c r="N272" s="4">
        <f>VLOOKUP(A272,QComp!I:N,6,FALSE)</f>
        <v>0</v>
      </c>
      <c r="O272" s="4">
        <f>VLOOKUP(A272,'Breakfast and Lunch'!A:D,4,FALSE)</f>
        <v>0</v>
      </c>
      <c r="P272" s="4">
        <f>VLOOKUP(A272,'Breakfast and Lunch'!A:E,5,FALSE)</f>
        <v>0</v>
      </c>
      <c r="Q272" s="4">
        <f>VLOOKUP(A272,'Integration Change'!A:D,4,FALSE)</f>
        <v>0</v>
      </c>
      <c r="R272" s="4">
        <f>VLOOKUP(A272,'LTFM Change'!A:C,3,FALSE)</f>
        <v>0</v>
      </c>
      <c r="S272" s="4">
        <f>VLOOKUP(A272,QComp!A:D,4,FALSE)</f>
        <v>0</v>
      </c>
      <c r="T272" s="4">
        <f t="shared" si="41"/>
        <v>0</v>
      </c>
      <c r="U272" s="4">
        <f>VLOOKUP(A272,'2020 SPED'!A:AF,32,FALSE)</f>
        <v>16097.932531838422</v>
      </c>
      <c r="V272" s="4">
        <f t="shared" si="37"/>
        <v>158799.93253183842</v>
      </c>
      <c r="W272" s="235">
        <f t="shared" si="42"/>
        <v>1.7117445743435517E-2</v>
      </c>
      <c r="Y272" s="4">
        <f>VLOOKUP(A272,'Pupil Info'!A:E,5,FALSE)</f>
        <v>944</v>
      </c>
      <c r="Z272" s="4">
        <f>VLOOKUP(A272,'Starting Point 2021'!A:AB,28,FALSE)</f>
        <v>8199923.25</v>
      </c>
      <c r="AA272" s="4">
        <f>VLOOKUP(A272,'2% 2021'!A:AB,28,FALSE)</f>
        <v>8481892.25</v>
      </c>
      <c r="AB272" s="4">
        <f t="shared" si="43"/>
        <v>281969</v>
      </c>
      <c r="AC272" s="4">
        <f>VLOOKUP(A272,'2% with VPK 2021'!A:AB,28,FALSE)</f>
        <v>8481892.25</v>
      </c>
      <c r="AD272" s="4">
        <f>VLOOKUP(A272,'Charter School Lease'!A:E,5,FALSE)</f>
        <v>0</v>
      </c>
      <c r="AE272" s="4">
        <f>VLOOKUP(A272,'Integration Change'!H:L,5,FALSE)</f>
        <v>0</v>
      </c>
      <c r="AF272" s="4">
        <f>VLOOKUP(A272,'Other SPED'!A:D,4,FALSE)</f>
        <v>0</v>
      </c>
      <c r="AG272" s="4">
        <f>VLOOKUP(A272,QComp!I:R,10,FALSE)</f>
        <v>0</v>
      </c>
      <c r="AH272" s="4">
        <f>VLOOKUP(A272,'LTFM Change'!G:K,5,FALSE)</f>
        <v>0</v>
      </c>
      <c r="AI272" s="4">
        <f>VLOOKUP(A272,'Breakfast and Lunch'!A:E,5,FALSE)</f>
        <v>0</v>
      </c>
      <c r="AJ272" s="4">
        <f>VLOOKUP(A272,'Breakfast and Lunch'!A:D,4,FALSE)</f>
        <v>0</v>
      </c>
      <c r="AK272" s="4">
        <f>VLOOKUP(A272,'Integration Change'!A:E,5,FALSE)</f>
        <v>0</v>
      </c>
      <c r="AL272" s="4">
        <f>VLOOKUP(A272,'Safe School'!A:D,4,FALSE)</f>
        <v>77.871805288847099</v>
      </c>
      <c r="AM272" s="4">
        <f>VLOOKUP(A272,'LTFM Change'!A:D,4,FALSE)</f>
        <v>0</v>
      </c>
      <c r="AN272" s="4">
        <f>VLOOKUP(A272,QComp!A:E,5,FALSE)</f>
        <v>0</v>
      </c>
      <c r="AO272" s="4">
        <f t="shared" si="44"/>
        <v>77.871805289760232</v>
      </c>
      <c r="AP272" s="4">
        <f>VLOOKUP(A272,'2021 SPED'!A:AF,32,FALSE)</f>
        <v>36251.261249019881</v>
      </c>
      <c r="AQ272" s="5">
        <f t="shared" si="38"/>
        <v>318298.13305430964</v>
      </c>
      <c r="AR272" s="235">
        <f t="shared" si="39"/>
        <v>3.4386785266557224E-2</v>
      </c>
    </row>
    <row r="273" spans="1:44" x14ac:dyDescent="0.25">
      <c r="A273">
        <v>861</v>
      </c>
      <c r="B273">
        <v>1</v>
      </c>
      <c r="C273" t="s">
        <v>252</v>
      </c>
      <c r="D273">
        <f>VLOOKUP(A273,Sheet10!A:C,3,FALSE)</f>
        <v>4</v>
      </c>
      <c r="E273" s="4">
        <f>VLOOKUP(A273,'Pupil Info'!A:D,4,FALSE)</f>
        <v>2787</v>
      </c>
      <c r="F273" s="4">
        <f>VLOOKUP(A273,'Starting Point 2020'!A:AB,28,FALSE)</f>
        <v>29084145.773690999</v>
      </c>
      <c r="G273" s="4">
        <f>VLOOKUP(A273,'2% 2020'!A:AB,28,FALSE)</f>
        <v>29522496.773690999</v>
      </c>
      <c r="H273" s="4">
        <f t="shared" si="40"/>
        <v>438351</v>
      </c>
      <c r="I273" s="4">
        <f>VLOOKUP(A273,'2% with VPK 2020'!A:AB,28,FALSE)</f>
        <v>29585635.273690999</v>
      </c>
      <c r="J273" s="4">
        <f>VLOOKUP(A273,'Charter School Lease'!A:D,4,FALSE)</f>
        <v>0</v>
      </c>
      <c r="K273" s="4">
        <f>VLOOKUP(A273,'Integration Change'!H:K,4,FALSE)</f>
        <v>0</v>
      </c>
      <c r="L273" s="4">
        <f>VLOOKUP(A273,'Other SPED'!A:D,4,FALSE)</f>
        <v>20707.09</v>
      </c>
      <c r="M273" s="4">
        <f>VLOOKUP(A273,'LTFM Change'!G:J,4,FALSE)</f>
        <v>0</v>
      </c>
      <c r="N273" s="4">
        <f>VLOOKUP(A273,QComp!I:N,6,FALSE)</f>
        <v>0</v>
      </c>
      <c r="O273" s="4">
        <f>VLOOKUP(A273,'Breakfast and Lunch'!A:D,4,FALSE)</f>
        <v>340.02</v>
      </c>
      <c r="P273" s="4">
        <f>VLOOKUP(A273,'Breakfast and Lunch'!A:E,5,FALSE)</f>
        <v>887.85</v>
      </c>
      <c r="Q273" s="4">
        <f>VLOOKUP(A273,'Integration Change'!A:D,4,FALSE)</f>
        <v>0</v>
      </c>
      <c r="R273" s="4">
        <f>VLOOKUP(A273,'LTFM Change'!A:C,3,FALSE)</f>
        <v>3420</v>
      </c>
      <c r="S273" s="4">
        <f>VLOOKUP(A273,QComp!A:D,4,FALSE)</f>
        <v>0</v>
      </c>
      <c r="T273" s="4">
        <f t="shared" si="41"/>
        <v>88493.460000000894</v>
      </c>
      <c r="U273" s="4">
        <f>VLOOKUP(A273,'2020 SPED'!A:AF,32,FALSE)</f>
        <v>124436.82489251625</v>
      </c>
      <c r="V273" s="4">
        <f t="shared" si="37"/>
        <v>651281.28489251714</v>
      </c>
      <c r="W273" s="235">
        <f t="shared" si="42"/>
        <v>1.5071819657723093E-2</v>
      </c>
      <c r="Y273" s="4">
        <f>VLOOKUP(A273,'Pupil Info'!A:E,5,FALSE)</f>
        <v>2787</v>
      </c>
      <c r="Z273" s="4">
        <f>VLOOKUP(A273,'Starting Point 2021'!A:AB,28,FALSE)</f>
        <v>28934773.770628694</v>
      </c>
      <c r="AA273" s="4">
        <f>VLOOKUP(A273,'2% 2021'!A:AB,28,FALSE)</f>
        <v>29806790.140628695</v>
      </c>
      <c r="AB273" s="4">
        <f t="shared" si="43"/>
        <v>872016.37000000104</v>
      </c>
      <c r="AC273" s="4">
        <f>VLOOKUP(A273,'2% with VPK 2021'!A:AB,28,FALSE)</f>
        <v>29902862.534628697</v>
      </c>
      <c r="AD273" s="4">
        <f>VLOOKUP(A273,'Charter School Lease'!A:E,5,FALSE)</f>
        <v>0</v>
      </c>
      <c r="AE273" s="4">
        <f>VLOOKUP(A273,'Integration Change'!H:L,5,FALSE)</f>
        <v>0</v>
      </c>
      <c r="AF273" s="4">
        <f>VLOOKUP(A273,'Other SPED'!A:D,4,FALSE)</f>
        <v>20707.09</v>
      </c>
      <c r="AG273" s="4">
        <f>VLOOKUP(A273,QComp!I:R,10,FALSE)</f>
        <v>0</v>
      </c>
      <c r="AH273" s="4">
        <f>VLOOKUP(A273,'LTFM Change'!G:K,5,FALSE)</f>
        <v>107.24650847754674</v>
      </c>
      <c r="AI273" s="4">
        <f>VLOOKUP(A273,'Breakfast and Lunch'!A:E,5,FALSE)</f>
        <v>887.85</v>
      </c>
      <c r="AJ273" s="4">
        <f>VLOOKUP(A273,'Breakfast and Lunch'!A:D,4,FALSE)</f>
        <v>340.02</v>
      </c>
      <c r="AK273" s="4">
        <f>VLOOKUP(A273,'Integration Change'!A:E,5,FALSE)</f>
        <v>0</v>
      </c>
      <c r="AL273" s="4">
        <f>VLOOKUP(A273,'Safe School'!A:D,4,FALSE)</f>
        <v>162</v>
      </c>
      <c r="AM273" s="4">
        <f>VLOOKUP(A273,'LTFM Change'!A:D,4,FALSE)</f>
        <v>3312.7534915225115</v>
      </c>
      <c r="AN273" s="4">
        <f>VLOOKUP(A273,QComp!A:E,5,FALSE)</f>
        <v>0</v>
      </c>
      <c r="AO273" s="4">
        <f t="shared" si="44"/>
        <v>121589.35400000215</v>
      </c>
      <c r="AP273" s="4">
        <f>VLOOKUP(A273,'2021 SPED'!A:AF,32,FALSE)</f>
        <v>300304.24217127264</v>
      </c>
      <c r="AQ273" s="5">
        <f t="shared" si="38"/>
        <v>1293909.9661712758</v>
      </c>
      <c r="AR273" s="235">
        <f t="shared" si="39"/>
        <v>3.0137314254213152E-2</v>
      </c>
    </row>
    <row r="274" spans="1:44" x14ac:dyDescent="0.25">
      <c r="A274">
        <v>876</v>
      </c>
      <c r="B274">
        <v>1</v>
      </c>
      <c r="C274" t="s">
        <v>253</v>
      </c>
      <c r="D274">
        <f>VLOOKUP(A274,Sheet10!A:C,3,FALSE)</f>
        <v>5</v>
      </c>
      <c r="E274" s="4">
        <f>VLOOKUP(A274,'Pupil Info'!A:D,4,FALSE)</f>
        <v>1828</v>
      </c>
      <c r="F274" s="4">
        <f>VLOOKUP(A274,'Starting Point 2020'!A:AB,28,FALSE)</f>
        <v>15647656.5</v>
      </c>
      <c r="G274" s="4">
        <f>VLOOKUP(A274,'2% 2020'!A:AB,28,FALSE)</f>
        <v>15911774.5</v>
      </c>
      <c r="H274" s="4">
        <f t="shared" si="40"/>
        <v>264118</v>
      </c>
      <c r="I274" s="4">
        <f>VLOOKUP(A274,'2% with VPK 2020'!A:AB,28,FALSE)</f>
        <v>15911774.5</v>
      </c>
      <c r="J274" s="4">
        <f>VLOOKUP(A274,'Charter School Lease'!A:D,4,FALSE)</f>
        <v>0</v>
      </c>
      <c r="K274" s="4">
        <f>VLOOKUP(A274,'Integration Change'!H:K,4,FALSE)</f>
        <v>0</v>
      </c>
      <c r="L274" s="4">
        <f>VLOOKUP(A274,'Other SPED'!A:D,4,FALSE)</f>
        <v>0</v>
      </c>
      <c r="M274" s="4">
        <f>VLOOKUP(A274,'LTFM Change'!G:J,4,FALSE)</f>
        <v>0</v>
      </c>
      <c r="N274" s="4">
        <f>VLOOKUP(A274,QComp!I:N,6,FALSE)</f>
        <v>-1579.4909675999661</v>
      </c>
      <c r="O274" s="4">
        <f>VLOOKUP(A274,'Breakfast and Lunch'!A:D,4,FALSE)</f>
        <v>0</v>
      </c>
      <c r="P274" s="4">
        <f>VLOOKUP(A274,'Breakfast and Lunch'!A:E,5,FALSE)</f>
        <v>0</v>
      </c>
      <c r="Q274" s="4">
        <f>VLOOKUP(A274,'Integration Change'!A:D,4,FALSE)</f>
        <v>0</v>
      </c>
      <c r="R274" s="4">
        <f>VLOOKUP(A274,'LTFM Change'!A:C,3,FALSE)</f>
        <v>0</v>
      </c>
      <c r="S274" s="4">
        <f>VLOOKUP(A274,QComp!A:D,4,FALSE)</f>
        <v>1579.4909675999661</v>
      </c>
      <c r="T274" s="4">
        <f t="shared" si="41"/>
        <v>0</v>
      </c>
      <c r="U274" s="4">
        <f>VLOOKUP(A274,'2020 SPED'!A:AF,32,FALSE)</f>
        <v>35702.862682081293</v>
      </c>
      <c r="V274" s="4">
        <f t="shared" si="37"/>
        <v>299820.86268208129</v>
      </c>
      <c r="W274" s="235">
        <f t="shared" si="42"/>
        <v>1.6879077068185897E-2</v>
      </c>
      <c r="Y274" s="4">
        <f>VLOOKUP(A274,'Pupil Info'!A:E,5,FALSE)</f>
        <v>1820</v>
      </c>
      <c r="Z274" s="4">
        <f>VLOOKUP(A274,'Starting Point 2021'!A:AB,28,FALSE)</f>
        <v>15695037.5</v>
      </c>
      <c r="AA274" s="4">
        <f>VLOOKUP(A274,'2% 2021'!A:AB,28,FALSE)</f>
        <v>16229457.5</v>
      </c>
      <c r="AB274" s="4">
        <f t="shared" si="43"/>
        <v>534420</v>
      </c>
      <c r="AC274" s="4">
        <f>VLOOKUP(A274,'2% with VPK 2021'!A:AB,28,FALSE)</f>
        <v>16229457.5</v>
      </c>
      <c r="AD274" s="4">
        <f>VLOOKUP(A274,'Charter School Lease'!A:E,5,FALSE)</f>
        <v>0</v>
      </c>
      <c r="AE274" s="4">
        <f>VLOOKUP(A274,'Integration Change'!H:L,5,FALSE)</f>
        <v>0</v>
      </c>
      <c r="AF274" s="4">
        <f>VLOOKUP(A274,'Other SPED'!A:D,4,FALSE)</f>
        <v>0</v>
      </c>
      <c r="AG274" s="4">
        <f>VLOOKUP(A274,QComp!I:R,10,FALSE)</f>
        <v>-1584.720176471048</v>
      </c>
      <c r="AH274" s="4">
        <f>VLOOKUP(A274,'LTFM Change'!G:K,5,FALSE)</f>
        <v>0</v>
      </c>
      <c r="AI274" s="4">
        <f>VLOOKUP(A274,'Breakfast and Lunch'!A:E,5,FALSE)</f>
        <v>0</v>
      </c>
      <c r="AJ274" s="4">
        <f>VLOOKUP(A274,'Breakfast and Lunch'!A:D,4,FALSE)</f>
        <v>0</v>
      </c>
      <c r="AK274" s="4">
        <f>VLOOKUP(A274,'Integration Change'!A:E,5,FALSE)</f>
        <v>0</v>
      </c>
      <c r="AL274" s="4">
        <f>VLOOKUP(A274,'Safe School'!A:D,4,FALSE)</f>
        <v>244.72257911031193</v>
      </c>
      <c r="AM274" s="4">
        <f>VLOOKUP(A274,'LTFM Change'!A:D,4,FALSE)</f>
        <v>0</v>
      </c>
      <c r="AN274" s="4">
        <f>VLOOKUP(A274,QComp!A:E,5,FALSE)</f>
        <v>1584.720176471048</v>
      </c>
      <c r="AO274" s="4">
        <f t="shared" si="44"/>
        <v>244.72257911041379</v>
      </c>
      <c r="AP274" s="4">
        <f>VLOOKUP(A274,'2021 SPED'!A:AF,32,FALSE)</f>
        <v>107354.48355483683</v>
      </c>
      <c r="AQ274" s="5">
        <f t="shared" si="38"/>
        <v>642019.20613394724</v>
      </c>
      <c r="AR274" s="235">
        <f t="shared" si="39"/>
        <v>3.4050253145301503E-2</v>
      </c>
    </row>
    <row r="275" spans="1:44" x14ac:dyDescent="0.25">
      <c r="A275">
        <v>877</v>
      </c>
      <c r="B275">
        <v>1</v>
      </c>
      <c r="C275" t="s">
        <v>254</v>
      </c>
      <c r="D275">
        <f>VLOOKUP(A275,Sheet10!A:C,3,FALSE)</f>
        <v>4</v>
      </c>
      <c r="E275" s="4">
        <f>VLOOKUP(A275,'Pupil Info'!A:D,4,FALSE)</f>
        <v>5742</v>
      </c>
      <c r="F275" s="4">
        <f>VLOOKUP(A275,'Starting Point 2020'!A:AB,28,FALSE)</f>
        <v>48942202.75</v>
      </c>
      <c r="G275" s="4">
        <f>VLOOKUP(A275,'2% 2020'!A:AB,28,FALSE)</f>
        <v>49766062.75</v>
      </c>
      <c r="H275" s="4">
        <f t="shared" si="40"/>
        <v>823860</v>
      </c>
      <c r="I275" s="4">
        <f>VLOOKUP(A275,'2% with VPK 2020'!A:AB,28,FALSE)</f>
        <v>49766062.75</v>
      </c>
      <c r="J275" s="4">
        <f>VLOOKUP(A275,'Charter School Lease'!A:D,4,FALSE)</f>
        <v>0</v>
      </c>
      <c r="K275" s="4">
        <f>VLOOKUP(A275,'Integration Change'!H:K,4,FALSE)</f>
        <v>0</v>
      </c>
      <c r="L275" s="4">
        <f>VLOOKUP(A275,'Other SPED'!A:D,4,FALSE)</f>
        <v>0</v>
      </c>
      <c r="M275" s="4">
        <f>VLOOKUP(A275,'LTFM Change'!G:J,4,FALSE)</f>
        <v>0</v>
      </c>
      <c r="N275" s="4">
        <f>VLOOKUP(A275,QComp!I:N,6,FALSE)</f>
        <v>-4580.7336877255002</v>
      </c>
      <c r="O275" s="4">
        <f>VLOOKUP(A275,'Breakfast and Lunch'!A:D,4,FALSE)</f>
        <v>0</v>
      </c>
      <c r="P275" s="4">
        <f>VLOOKUP(A275,'Breakfast and Lunch'!A:E,5,FALSE)</f>
        <v>0</v>
      </c>
      <c r="Q275" s="4">
        <f>VLOOKUP(A275,'Integration Change'!A:D,4,FALSE)</f>
        <v>0</v>
      </c>
      <c r="R275" s="4">
        <f>VLOOKUP(A275,'LTFM Change'!A:C,3,FALSE)</f>
        <v>0</v>
      </c>
      <c r="S275" s="4">
        <f>VLOOKUP(A275,QComp!A:D,4,FALSE)</f>
        <v>4580.7336877255002</v>
      </c>
      <c r="T275" s="4">
        <f t="shared" si="41"/>
        <v>0</v>
      </c>
      <c r="U275" s="4">
        <f>VLOOKUP(A275,'2020 SPED'!A:AF,32,FALSE)</f>
        <v>163320.55292430148</v>
      </c>
      <c r="V275" s="4">
        <f t="shared" si="37"/>
        <v>987180.55292430148</v>
      </c>
      <c r="W275" s="235">
        <f t="shared" si="42"/>
        <v>1.6833324895659706E-2</v>
      </c>
      <c r="Y275" s="4">
        <f>VLOOKUP(A275,'Pupil Info'!A:E,5,FALSE)</f>
        <v>5548</v>
      </c>
      <c r="Z275" s="4">
        <f>VLOOKUP(A275,'Starting Point 2021'!A:AB,28,FALSE)</f>
        <v>47870822.75</v>
      </c>
      <c r="AA275" s="4">
        <f>VLOOKUP(A275,'2% 2021'!A:AB,28,FALSE)</f>
        <v>49499142.75</v>
      </c>
      <c r="AB275" s="4">
        <f t="shared" si="43"/>
        <v>1628320</v>
      </c>
      <c r="AC275" s="4">
        <f>VLOOKUP(A275,'2% with VPK 2021'!A:AB,28,FALSE)</f>
        <v>49499142.75</v>
      </c>
      <c r="AD275" s="4">
        <f>VLOOKUP(A275,'Charter School Lease'!A:E,5,FALSE)</f>
        <v>0</v>
      </c>
      <c r="AE275" s="4">
        <f>VLOOKUP(A275,'Integration Change'!H:L,5,FALSE)</f>
        <v>0</v>
      </c>
      <c r="AF275" s="4">
        <f>VLOOKUP(A275,'Other SPED'!A:D,4,FALSE)</f>
        <v>0</v>
      </c>
      <c r="AG275" s="4">
        <f>VLOOKUP(A275,QComp!I:R,10,FALSE)</f>
        <v>-4642.9262668431038</v>
      </c>
      <c r="AH275" s="4">
        <f>VLOOKUP(A275,'LTFM Change'!G:K,5,FALSE)</f>
        <v>0</v>
      </c>
      <c r="AI275" s="4">
        <f>VLOOKUP(A275,'Breakfast and Lunch'!A:E,5,FALSE)</f>
        <v>0</v>
      </c>
      <c r="AJ275" s="4">
        <f>VLOOKUP(A275,'Breakfast and Lunch'!A:D,4,FALSE)</f>
        <v>0</v>
      </c>
      <c r="AK275" s="4">
        <f>VLOOKUP(A275,'Integration Change'!A:E,5,FALSE)</f>
        <v>0</v>
      </c>
      <c r="AL275" s="4">
        <f>VLOOKUP(A275,'Safe School'!A:D,4,FALSE)</f>
        <v>514.71266674637445</v>
      </c>
      <c r="AM275" s="4">
        <f>VLOOKUP(A275,'LTFM Change'!A:D,4,FALSE)</f>
        <v>0</v>
      </c>
      <c r="AN275" s="4">
        <f>VLOOKUP(A275,QComp!A:E,5,FALSE)</f>
        <v>4642.9262668431038</v>
      </c>
      <c r="AO275" s="4">
        <f t="shared" si="44"/>
        <v>514.71266674995422</v>
      </c>
      <c r="AP275" s="4">
        <f>VLOOKUP(A275,'2021 SPED'!A:AF,32,FALSE)</f>
        <v>418671.48834944889</v>
      </c>
      <c r="AQ275" s="5">
        <f t="shared" si="38"/>
        <v>2047506.2010161988</v>
      </c>
      <c r="AR275" s="235">
        <f t="shared" si="39"/>
        <v>3.4014873913985527E-2</v>
      </c>
    </row>
    <row r="276" spans="1:44" x14ac:dyDescent="0.25">
      <c r="A276">
        <v>879</v>
      </c>
      <c r="B276">
        <v>1</v>
      </c>
      <c r="C276" t="s">
        <v>255</v>
      </c>
      <c r="D276">
        <f>VLOOKUP(A276,Sheet10!A:C,3,FALSE)</f>
        <v>4</v>
      </c>
      <c r="E276" s="4">
        <f>VLOOKUP(A276,'Pupil Info'!A:D,4,FALSE)</f>
        <v>2481</v>
      </c>
      <c r="F276" s="4">
        <f>VLOOKUP(A276,'Starting Point 2020'!A:AB,28,FALSE)</f>
        <v>21571566.55847</v>
      </c>
      <c r="G276" s="4">
        <f>VLOOKUP(A276,'2% 2020'!A:AB,28,FALSE)</f>
        <v>21920060.55847</v>
      </c>
      <c r="H276" s="4">
        <f t="shared" si="40"/>
        <v>348494</v>
      </c>
      <c r="I276" s="4">
        <f>VLOOKUP(A276,'2% with VPK 2020'!A:AB,28,FALSE)</f>
        <v>21920060.55847</v>
      </c>
      <c r="J276" s="4">
        <f>VLOOKUP(A276,'Charter School Lease'!A:D,4,FALSE)</f>
        <v>0</v>
      </c>
      <c r="K276" s="4">
        <f>VLOOKUP(A276,'Integration Change'!H:K,4,FALSE)</f>
        <v>0</v>
      </c>
      <c r="L276" s="4">
        <f>VLOOKUP(A276,'Other SPED'!A:D,4,FALSE)</f>
        <v>0</v>
      </c>
      <c r="M276" s="4">
        <f>VLOOKUP(A276,'LTFM Change'!G:J,4,FALSE)</f>
        <v>0</v>
      </c>
      <c r="N276" s="4">
        <f>VLOOKUP(A276,QComp!I:N,6,FALSE)</f>
        <v>-1976.4884195306513</v>
      </c>
      <c r="O276" s="4">
        <f>VLOOKUP(A276,'Breakfast and Lunch'!A:D,4,FALSE)</f>
        <v>0</v>
      </c>
      <c r="P276" s="4">
        <f>VLOOKUP(A276,'Breakfast and Lunch'!A:E,5,FALSE)</f>
        <v>0</v>
      </c>
      <c r="Q276" s="4">
        <f>VLOOKUP(A276,'Integration Change'!A:D,4,FALSE)</f>
        <v>0</v>
      </c>
      <c r="R276" s="4">
        <f>VLOOKUP(A276,'LTFM Change'!A:C,3,FALSE)</f>
        <v>0</v>
      </c>
      <c r="S276" s="4">
        <f>VLOOKUP(A276,QComp!A:D,4,FALSE)</f>
        <v>1976.4884195306513</v>
      </c>
      <c r="T276" s="4">
        <f t="shared" si="41"/>
        <v>0</v>
      </c>
      <c r="U276" s="4">
        <f>VLOOKUP(A276,'2020 SPED'!A:AF,32,FALSE)</f>
        <v>39033.859687652905</v>
      </c>
      <c r="V276" s="4">
        <f t="shared" si="37"/>
        <v>387527.8596876529</v>
      </c>
      <c r="W276" s="235">
        <f t="shared" si="42"/>
        <v>1.6155247652292783E-2</v>
      </c>
      <c r="Y276" s="4">
        <f>VLOOKUP(A276,'Pupil Info'!A:E,5,FALSE)</f>
        <v>2484</v>
      </c>
      <c r="Z276" s="4">
        <f>VLOOKUP(A276,'Starting Point 2021'!A:AB,28,FALSE)</f>
        <v>21724443.222035762</v>
      </c>
      <c r="AA276" s="4">
        <f>VLOOKUP(A276,'2% 2021'!A:AB,28,FALSE)</f>
        <v>22429108.250035763</v>
      </c>
      <c r="AB276" s="4">
        <f t="shared" si="43"/>
        <v>704665.02800000086</v>
      </c>
      <c r="AC276" s="4">
        <f>VLOOKUP(A276,'2% with VPK 2021'!A:AB,28,FALSE)</f>
        <v>22429108.250035763</v>
      </c>
      <c r="AD276" s="4">
        <f>VLOOKUP(A276,'Charter School Lease'!A:E,5,FALSE)</f>
        <v>0</v>
      </c>
      <c r="AE276" s="4">
        <f>VLOOKUP(A276,'Integration Change'!H:L,5,FALSE)</f>
        <v>0</v>
      </c>
      <c r="AF276" s="4">
        <f>VLOOKUP(A276,'Other SPED'!A:D,4,FALSE)</f>
        <v>0</v>
      </c>
      <c r="AG276" s="4">
        <f>VLOOKUP(A276,QComp!I:R,10,FALSE)</f>
        <v>-1991.6980887784739</v>
      </c>
      <c r="AH276" s="4">
        <f>VLOOKUP(A276,'LTFM Change'!G:K,5,FALSE)</f>
        <v>0</v>
      </c>
      <c r="AI276" s="4">
        <f>VLOOKUP(A276,'Breakfast and Lunch'!A:E,5,FALSE)</f>
        <v>0</v>
      </c>
      <c r="AJ276" s="4">
        <f>VLOOKUP(A276,'Breakfast and Lunch'!A:D,4,FALSE)</f>
        <v>0</v>
      </c>
      <c r="AK276" s="4">
        <f>VLOOKUP(A276,'Integration Change'!A:E,5,FALSE)</f>
        <v>0</v>
      </c>
      <c r="AL276" s="4">
        <f>VLOOKUP(A276,'Safe School'!A:D,4,FALSE)</f>
        <v>226.22417890903307</v>
      </c>
      <c r="AM276" s="4">
        <f>VLOOKUP(A276,'LTFM Change'!A:D,4,FALSE)</f>
        <v>0</v>
      </c>
      <c r="AN276" s="4">
        <f>VLOOKUP(A276,QComp!A:E,5,FALSE)</f>
        <v>1991.6980887784739</v>
      </c>
      <c r="AO276" s="4">
        <f t="shared" si="44"/>
        <v>226.22417891025543</v>
      </c>
      <c r="AP276" s="4">
        <f>VLOOKUP(A276,'2021 SPED'!A:AF,32,FALSE)</f>
        <v>104418.71791631728</v>
      </c>
      <c r="AQ276" s="5">
        <f t="shared" si="38"/>
        <v>809309.9700952284</v>
      </c>
      <c r="AR276" s="235">
        <f t="shared" si="39"/>
        <v>3.2436505773608862E-2</v>
      </c>
    </row>
    <row r="277" spans="1:44" x14ac:dyDescent="0.25">
      <c r="A277">
        <v>881</v>
      </c>
      <c r="B277">
        <v>1</v>
      </c>
      <c r="C277" t="s">
        <v>256</v>
      </c>
      <c r="D277">
        <f>VLOOKUP(A277,Sheet10!A:C,3,FALSE)</f>
        <v>5</v>
      </c>
      <c r="E277" s="4">
        <f>VLOOKUP(A277,'Pupil Info'!A:D,4,FALSE)</f>
        <v>819</v>
      </c>
      <c r="F277" s="4">
        <f>VLOOKUP(A277,'Starting Point 2020'!A:AB,28,FALSE)</f>
        <v>7557923</v>
      </c>
      <c r="G277" s="4">
        <f>VLOOKUP(A277,'2% 2020'!A:AB,28,FALSE)</f>
        <v>7676677</v>
      </c>
      <c r="H277" s="4">
        <f t="shared" si="40"/>
        <v>118754</v>
      </c>
      <c r="I277" s="4">
        <f>VLOOKUP(A277,'2% with VPK 2020'!A:AB,28,FALSE)</f>
        <v>7676677</v>
      </c>
      <c r="J277" s="4">
        <f>VLOOKUP(A277,'Charter School Lease'!A:D,4,FALSE)</f>
        <v>0</v>
      </c>
      <c r="K277" s="4">
        <f>VLOOKUP(A277,'Integration Change'!H:K,4,FALSE)</f>
        <v>0</v>
      </c>
      <c r="L277" s="4">
        <f>VLOOKUP(A277,'Other SPED'!A:D,4,FALSE)</f>
        <v>0</v>
      </c>
      <c r="M277" s="4">
        <f>VLOOKUP(A277,'LTFM Change'!G:J,4,FALSE)</f>
        <v>0</v>
      </c>
      <c r="N277" s="4">
        <f>VLOOKUP(A277,QComp!I:N,6,FALSE)</f>
        <v>-680.12528999999631</v>
      </c>
      <c r="O277" s="4">
        <f>VLOOKUP(A277,'Breakfast and Lunch'!A:D,4,FALSE)</f>
        <v>0</v>
      </c>
      <c r="P277" s="4">
        <f>VLOOKUP(A277,'Breakfast and Lunch'!A:E,5,FALSE)</f>
        <v>0</v>
      </c>
      <c r="Q277" s="4">
        <f>VLOOKUP(A277,'Integration Change'!A:D,4,FALSE)</f>
        <v>0</v>
      </c>
      <c r="R277" s="4">
        <f>VLOOKUP(A277,'LTFM Change'!A:C,3,FALSE)</f>
        <v>0</v>
      </c>
      <c r="S277" s="4">
        <f>VLOOKUP(A277,QComp!A:D,4,FALSE)</f>
        <v>680.12528999999631</v>
      </c>
      <c r="T277" s="4">
        <f t="shared" si="41"/>
        <v>0</v>
      </c>
      <c r="U277" s="4">
        <f>VLOOKUP(A277,'2020 SPED'!A:AF,32,FALSE)</f>
        <v>26719.519790725783</v>
      </c>
      <c r="V277" s="4">
        <f t="shared" si="37"/>
        <v>145473.51979072578</v>
      </c>
      <c r="W277" s="235">
        <f t="shared" si="42"/>
        <v>1.5712517843857368E-2</v>
      </c>
      <c r="Y277" s="4">
        <f>VLOOKUP(A277,'Pupil Info'!A:E,5,FALSE)</f>
        <v>812</v>
      </c>
      <c r="Z277" s="4">
        <f>VLOOKUP(A277,'Starting Point 2021'!A:AB,28,FALSE)</f>
        <v>7520779.5</v>
      </c>
      <c r="AA277" s="4">
        <f>VLOOKUP(A277,'2% 2021'!A:AB,28,FALSE)</f>
        <v>7758896.5</v>
      </c>
      <c r="AB277" s="4">
        <f t="shared" si="43"/>
        <v>238117</v>
      </c>
      <c r="AC277" s="4">
        <f>VLOOKUP(A277,'2% with VPK 2021'!A:AB,28,FALSE)</f>
        <v>7758896.5</v>
      </c>
      <c r="AD277" s="4">
        <f>VLOOKUP(A277,'Charter School Lease'!A:E,5,FALSE)</f>
        <v>0</v>
      </c>
      <c r="AE277" s="4">
        <f>VLOOKUP(A277,'Integration Change'!H:L,5,FALSE)</f>
        <v>0</v>
      </c>
      <c r="AF277" s="4">
        <f>VLOOKUP(A277,'Other SPED'!A:D,4,FALSE)</f>
        <v>0</v>
      </c>
      <c r="AG277" s="4">
        <f>VLOOKUP(A277,QComp!I:R,10,FALSE)</f>
        <v>-666.87125978572294</v>
      </c>
      <c r="AH277" s="4">
        <f>VLOOKUP(A277,'LTFM Change'!G:K,5,FALSE)</f>
        <v>0</v>
      </c>
      <c r="AI277" s="4">
        <f>VLOOKUP(A277,'Breakfast and Lunch'!A:E,5,FALSE)</f>
        <v>0</v>
      </c>
      <c r="AJ277" s="4">
        <f>VLOOKUP(A277,'Breakfast and Lunch'!A:D,4,FALSE)</f>
        <v>0</v>
      </c>
      <c r="AK277" s="4">
        <f>VLOOKUP(A277,'Integration Change'!A:E,5,FALSE)</f>
        <v>0</v>
      </c>
      <c r="AL277" s="4">
        <f>VLOOKUP(A277,'Safe School'!A:D,4,FALSE)</f>
        <v>83.495338398468448</v>
      </c>
      <c r="AM277" s="4">
        <f>VLOOKUP(A277,'LTFM Change'!A:D,4,FALSE)</f>
        <v>0</v>
      </c>
      <c r="AN277" s="4">
        <f>VLOOKUP(A277,QComp!A:E,5,FALSE)</f>
        <v>666.87125978572294</v>
      </c>
      <c r="AO277" s="4">
        <f t="shared" si="44"/>
        <v>83.495338397100568</v>
      </c>
      <c r="AP277" s="4">
        <f>VLOOKUP(A277,'2021 SPED'!A:AF,32,FALSE)</f>
        <v>70938.436722676735</v>
      </c>
      <c r="AQ277" s="5">
        <f t="shared" si="38"/>
        <v>309138.93206107384</v>
      </c>
      <c r="AR277" s="235">
        <f t="shared" si="39"/>
        <v>3.1661212777212788E-2</v>
      </c>
    </row>
    <row r="278" spans="1:44" x14ac:dyDescent="0.25">
      <c r="A278">
        <v>882</v>
      </c>
      <c r="B278">
        <v>1</v>
      </c>
      <c r="C278" t="s">
        <v>257</v>
      </c>
      <c r="D278">
        <f>VLOOKUP(A278,Sheet10!A:C,3,FALSE)</f>
        <v>4</v>
      </c>
      <c r="E278" s="4">
        <f>VLOOKUP(A278,'Pupil Info'!A:D,4,FALSE)</f>
        <v>4296</v>
      </c>
      <c r="F278" s="4">
        <f>VLOOKUP(A278,'Starting Point 2020'!A:AB,28,FALSE)</f>
        <v>38588731.75</v>
      </c>
      <c r="G278" s="4">
        <f>VLOOKUP(A278,'2% 2020'!A:AB,28,FALSE)</f>
        <v>39202749.75</v>
      </c>
      <c r="H278" s="4">
        <f t="shared" si="40"/>
        <v>614018</v>
      </c>
      <c r="I278" s="4">
        <f>VLOOKUP(A278,'2% with VPK 2020'!A:AB,28,FALSE)</f>
        <v>39202749.75</v>
      </c>
      <c r="J278" s="4">
        <f>VLOOKUP(A278,'Charter School Lease'!A:D,4,FALSE)</f>
        <v>0</v>
      </c>
      <c r="K278" s="4">
        <f>VLOOKUP(A278,'Integration Change'!H:K,4,FALSE)</f>
        <v>0</v>
      </c>
      <c r="L278" s="4">
        <f>VLOOKUP(A278,'Other SPED'!A:D,4,FALSE)</f>
        <v>0</v>
      </c>
      <c r="M278" s="4">
        <f>VLOOKUP(A278,'LTFM Change'!G:J,4,FALSE)</f>
        <v>0</v>
      </c>
      <c r="N278" s="4">
        <f>VLOOKUP(A278,QComp!I:N,6,FALSE)</f>
        <v>0</v>
      </c>
      <c r="O278" s="4">
        <f>VLOOKUP(A278,'Breakfast and Lunch'!A:D,4,FALSE)</f>
        <v>0</v>
      </c>
      <c r="P278" s="4">
        <f>VLOOKUP(A278,'Breakfast and Lunch'!A:E,5,FALSE)</f>
        <v>0</v>
      </c>
      <c r="Q278" s="4">
        <f>VLOOKUP(A278,'Integration Change'!A:D,4,FALSE)</f>
        <v>0</v>
      </c>
      <c r="R278" s="4">
        <f>VLOOKUP(A278,'LTFM Change'!A:C,3,FALSE)</f>
        <v>0</v>
      </c>
      <c r="S278" s="4">
        <f>VLOOKUP(A278,QComp!A:D,4,FALSE)</f>
        <v>0</v>
      </c>
      <c r="T278" s="4">
        <f t="shared" si="41"/>
        <v>0</v>
      </c>
      <c r="U278" s="4">
        <f>VLOOKUP(A278,'2020 SPED'!A:AF,32,FALSE)</f>
        <v>112393.24666359229</v>
      </c>
      <c r="V278" s="4">
        <f t="shared" si="37"/>
        <v>726411.24666359229</v>
      </c>
      <c r="W278" s="235">
        <f t="shared" si="42"/>
        <v>1.591184711583583E-2</v>
      </c>
      <c r="Y278" s="4">
        <f>VLOOKUP(A278,'Pupil Info'!A:E,5,FALSE)</f>
        <v>4178</v>
      </c>
      <c r="Z278" s="4">
        <f>VLOOKUP(A278,'Starting Point 2021'!A:AB,28,FALSE)</f>
        <v>38024490.5</v>
      </c>
      <c r="AA278" s="4">
        <f>VLOOKUP(A278,'2% 2021'!A:AB,28,FALSE)</f>
        <v>39245709.5</v>
      </c>
      <c r="AB278" s="4">
        <f t="shared" si="43"/>
        <v>1221219</v>
      </c>
      <c r="AC278" s="4">
        <f>VLOOKUP(A278,'2% with VPK 2021'!A:AB,28,FALSE)</f>
        <v>39245709.5</v>
      </c>
      <c r="AD278" s="4">
        <f>VLOOKUP(A278,'Charter School Lease'!A:E,5,FALSE)</f>
        <v>0</v>
      </c>
      <c r="AE278" s="4">
        <f>VLOOKUP(A278,'Integration Change'!H:L,5,FALSE)</f>
        <v>0</v>
      </c>
      <c r="AF278" s="4">
        <f>VLOOKUP(A278,'Other SPED'!A:D,4,FALSE)</f>
        <v>0</v>
      </c>
      <c r="AG278" s="4">
        <f>VLOOKUP(A278,QComp!I:R,10,FALSE)</f>
        <v>0</v>
      </c>
      <c r="AH278" s="4">
        <f>VLOOKUP(A278,'LTFM Change'!G:K,5,FALSE)</f>
        <v>0</v>
      </c>
      <c r="AI278" s="4">
        <f>VLOOKUP(A278,'Breakfast and Lunch'!A:E,5,FALSE)</f>
        <v>0</v>
      </c>
      <c r="AJ278" s="4">
        <f>VLOOKUP(A278,'Breakfast and Lunch'!A:D,4,FALSE)</f>
        <v>0</v>
      </c>
      <c r="AK278" s="4">
        <f>VLOOKUP(A278,'Integration Change'!A:E,5,FALSE)</f>
        <v>0</v>
      </c>
      <c r="AL278" s="4">
        <f>VLOOKUP(A278,'Safe School'!A:D,4,FALSE)</f>
        <v>562.2382361975906</v>
      </c>
      <c r="AM278" s="4">
        <f>VLOOKUP(A278,'LTFM Change'!A:D,4,FALSE)</f>
        <v>0</v>
      </c>
      <c r="AN278" s="4">
        <f>VLOOKUP(A278,QComp!A:E,5,FALSE)</f>
        <v>0</v>
      </c>
      <c r="AO278" s="4">
        <f t="shared" si="44"/>
        <v>562.23823619633913</v>
      </c>
      <c r="AP278" s="4">
        <f>VLOOKUP(A278,'2021 SPED'!A:AF,32,FALSE)</f>
        <v>291847.0344532188</v>
      </c>
      <c r="AQ278" s="5">
        <f t="shared" si="38"/>
        <v>1513628.2726894151</v>
      </c>
      <c r="AR278" s="235">
        <f t="shared" si="39"/>
        <v>3.2116643351210714E-2</v>
      </c>
    </row>
    <row r="279" spans="1:44" x14ac:dyDescent="0.25">
      <c r="A279">
        <v>883</v>
      </c>
      <c r="B279">
        <v>1</v>
      </c>
      <c r="C279" t="s">
        <v>258</v>
      </c>
      <c r="D279">
        <f>VLOOKUP(A279,Sheet10!A:C,3,FALSE)</f>
        <v>5</v>
      </c>
      <c r="E279" s="4">
        <f>VLOOKUP(A279,'Pupil Info'!A:D,4,FALSE)</f>
        <v>1641</v>
      </c>
      <c r="F279" s="4">
        <f>VLOOKUP(A279,'Starting Point 2020'!A:AB,28,FALSE)</f>
        <v>15258153.088810001</v>
      </c>
      <c r="G279" s="4">
        <f>VLOOKUP(A279,'2% 2020'!A:AB,28,FALSE)</f>
        <v>15494269.088810001</v>
      </c>
      <c r="H279" s="4">
        <f t="shared" si="40"/>
        <v>236116</v>
      </c>
      <c r="I279" s="4">
        <f>VLOOKUP(A279,'2% with VPK 2020'!A:AB,28,FALSE)</f>
        <v>15494269.088810001</v>
      </c>
      <c r="J279" s="4">
        <f>VLOOKUP(A279,'Charter School Lease'!A:D,4,FALSE)</f>
        <v>0</v>
      </c>
      <c r="K279" s="4">
        <f>VLOOKUP(A279,'Integration Change'!H:K,4,FALSE)</f>
        <v>0</v>
      </c>
      <c r="L279" s="4">
        <f>VLOOKUP(A279,'Other SPED'!A:D,4,FALSE)</f>
        <v>0</v>
      </c>
      <c r="M279" s="4">
        <f>VLOOKUP(A279,'LTFM Change'!G:J,4,FALSE)</f>
        <v>0</v>
      </c>
      <c r="N279" s="4">
        <f>VLOOKUP(A279,QComp!I:N,6,FALSE)</f>
        <v>-1307.4408515999676</v>
      </c>
      <c r="O279" s="4">
        <f>VLOOKUP(A279,'Breakfast and Lunch'!A:D,4,FALSE)</f>
        <v>0</v>
      </c>
      <c r="P279" s="4">
        <f>VLOOKUP(A279,'Breakfast and Lunch'!A:E,5,FALSE)</f>
        <v>0</v>
      </c>
      <c r="Q279" s="4">
        <f>VLOOKUP(A279,'Integration Change'!A:D,4,FALSE)</f>
        <v>0</v>
      </c>
      <c r="R279" s="4">
        <f>VLOOKUP(A279,'LTFM Change'!A:C,3,FALSE)</f>
        <v>0</v>
      </c>
      <c r="S279" s="4">
        <f>VLOOKUP(A279,QComp!A:D,4,FALSE)</f>
        <v>1307.4408515999676</v>
      </c>
      <c r="T279" s="4">
        <f t="shared" si="41"/>
        <v>0</v>
      </c>
      <c r="U279" s="4">
        <f>VLOOKUP(A279,'2020 SPED'!A:AF,32,FALSE)</f>
        <v>26025.106793196639</v>
      </c>
      <c r="V279" s="4">
        <f t="shared" si="37"/>
        <v>262141.10679319664</v>
      </c>
      <c r="W279" s="235">
        <f t="shared" si="42"/>
        <v>1.5474743150477522E-2</v>
      </c>
      <c r="Y279" s="4">
        <f>VLOOKUP(A279,'Pupil Info'!A:E,5,FALSE)</f>
        <v>1621</v>
      </c>
      <c r="Z279" s="4">
        <f>VLOOKUP(A279,'Starting Point 2021'!A:AB,28,FALSE)</f>
        <v>15130760.76723557</v>
      </c>
      <c r="AA279" s="4">
        <f>VLOOKUP(A279,'2% 2021'!A:AB,28,FALSE)</f>
        <v>15600365.48323557</v>
      </c>
      <c r="AB279" s="4">
        <f t="shared" si="43"/>
        <v>469604.71600000001</v>
      </c>
      <c r="AC279" s="4">
        <f>VLOOKUP(A279,'2% with VPK 2021'!A:AB,28,FALSE)</f>
        <v>15600365.48323557</v>
      </c>
      <c r="AD279" s="4">
        <f>VLOOKUP(A279,'Charter School Lease'!A:E,5,FALSE)</f>
        <v>0</v>
      </c>
      <c r="AE279" s="4">
        <f>VLOOKUP(A279,'Integration Change'!H:L,5,FALSE)</f>
        <v>0</v>
      </c>
      <c r="AF279" s="4">
        <f>VLOOKUP(A279,'Other SPED'!A:D,4,FALSE)</f>
        <v>0</v>
      </c>
      <c r="AG279" s="4">
        <f>VLOOKUP(A279,QComp!I:R,10,FALSE)</f>
        <v>-1288.1759174354956</v>
      </c>
      <c r="AH279" s="4">
        <f>VLOOKUP(A279,'LTFM Change'!G:K,5,FALSE)</f>
        <v>0</v>
      </c>
      <c r="AI279" s="4">
        <f>VLOOKUP(A279,'Breakfast and Lunch'!A:E,5,FALSE)</f>
        <v>0</v>
      </c>
      <c r="AJ279" s="4">
        <f>VLOOKUP(A279,'Breakfast and Lunch'!A:D,4,FALSE)</f>
        <v>0</v>
      </c>
      <c r="AK279" s="4">
        <f>VLOOKUP(A279,'Integration Change'!A:E,5,FALSE)</f>
        <v>0</v>
      </c>
      <c r="AL279" s="4">
        <f>VLOOKUP(A279,'Safe School'!A:D,4,FALSE)</f>
        <v>171.4526891438436</v>
      </c>
      <c r="AM279" s="4">
        <f>VLOOKUP(A279,'LTFM Change'!A:D,4,FALSE)</f>
        <v>0</v>
      </c>
      <c r="AN279" s="4">
        <f>VLOOKUP(A279,QComp!A:E,5,FALSE)</f>
        <v>1288.1759174354956</v>
      </c>
      <c r="AO279" s="4">
        <f t="shared" si="44"/>
        <v>171.45268914476037</v>
      </c>
      <c r="AP279" s="4">
        <f>VLOOKUP(A279,'2021 SPED'!A:AF,32,FALSE)</f>
        <v>64302.487590299919</v>
      </c>
      <c r="AQ279" s="5">
        <f t="shared" si="38"/>
        <v>534078.65627944469</v>
      </c>
      <c r="AR279" s="235">
        <f t="shared" si="39"/>
        <v>3.1036424620293435E-2</v>
      </c>
    </row>
    <row r="280" spans="1:44" x14ac:dyDescent="0.25">
      <c r="A280">
        <v>885</v>
      </c>
      <c r="B280">
        <v>1</v>
      </c>
      <c r="C280" t="s">
        <v>259</v>
      </c>
      <c r="D280">
        <f>VLOOKUP(A280,Sheet10!A:C,3,FALSE)</f>
        <v>4</v>
      </c>
      <c r="E280" s="4">
        <f>VLOOKUP(A280,'Pupil Info'!A:D,4,FALSE)</f>
        <v>6547</v>
      </c>
      <c r="F280" s="4">
        <f>VLOOKUP(A280,'Starting Point 2020'!A:AB,28,FALSE)</f>
        <v>54286860.5</v>
      </c>
      <c r="G280" s="4">
        <f>VLOOKUP(A280,'2% 2020'!A:AB,28,FALSE)</f>
        <v>55201659.5</v>
      </c>
      <c r="H280" s="4">
        <f t="shared" si="40"/>
        <v>914799</v>
      </c>
      <c r="I280" s="4">
        <f>VLOOKUP(A280,'2% with VPK 2020'!A:AB,28,FALSE)</f>
        <v>55201659.5</v>
      </c>
      <c r="J280" s="4">
        <f>VLOOKUP(A280,'Charter School Lease'!A:D,4,FALSE)</f>
        <v>0</v>
      </c>
      <c r="K280" s="4">
        <f>VLOOKUP(A280,'Integration Change'!H:K,4,FALSE)</f>
        <v>0</v>
      </c>
      <c r="L280" s="4">
        <f>VLOOKUP(A280,'Other SPED'!A:D,4,FALSE)</f>
        <v>0</v>
      </c>
      <c r="M280" s="4">
        <f>VLOOKUP(A280,'LTFM Change'!G:J,4,FALSE)</f>
        <v>0</v>
      </c>
      <c r="N280" s="4">
        <f>VLOOKUP(A280,QComp!I:N,6,FALSE)</f>
        <v>-2819.82242285955</v>
      </c>
      <c r="O280" s="4">
        <f>VLOOKUP(A280,'Breakfast and Lunch'!A:D,4,FALSE)</f>
        <v>0</v>
      </c>
      <c r="P280" s="4">
        <f>VLOOKUP(A280,'Breakfast and Lunch'!A:E,5,FALSE)</f>
        <v>0</v>
      </c>
      <c r="Q280" s="4">
        <f>VLOOKUP(A280,'Integration Change'!A:D,4,FALSE)</f>
        <v>0</v>
      </c>
      <c r="R280" s="4">
        <f>VLOOKUP(A280,'LTFM Change'!A:C,3,FALSE)</f>
        <v>0</v>
      </c>
      <c r="S280" s="4">
        <f>VLOOKUP(A280,QComp!A:D,4,FALSE)</f>
        <v>2819.82242285955</v>
      </c>
      <c r="T280" s="4">
        <f t="shared" si="41"/>
        <v>0</v>
      </c>
      <c r="U280" s="4">
        <f>VLOOKUP(A280,'2020 SPED'!A:AF,32,FALSE)</f>
        <v>99542.634027918335</v>
      </c>
      <c r="V280" s="4">
        <f t="shared" ref="V280:V343" si="45">H280+T280+U280</f>
        <v>1014341.6340279183</v>
      </c>
      <c r="W280" s="235">
        <f t="shared" si="42"/>
        <v>1.6851204721997141E-2</v>
      </c>
      <c r="Y280" s="4">
        <f>VLOOKUP(A280,'Pupil Info'!A:E,5,FALSE)</f>
        <v>6532</v>
      </c>
      <c r="Z280" s="4">
        <f>VLOOKUP(A280,'Starting Point 2021'!A:AB,28,FALSE)</f>
        <v>54298383</v>
      </c>
      <c r="AA280" s="4">
        <f>VLOOKUP(A280,'2% 2021'!A:AB,28,FALSE)</f>
        <v>56147608</v>
      </c>
      <c r="AB280" s="4">
        <f t="shared" si="43"/>
        <v>1849225</v>
      </c>
      <c r="AC280" s="4">
        <f>VLOOKUP(A280,'2% with VPK 2021'!A:AB,28,FALSE)</f>
        <v>56147608</v>
      </c>
      <c r="AD280" s="4">
        <f>VLOOKUP(A280,'Charter School Lease'!A:E,5,FALSE)</f>
        <v>0</v>
      </c>
      <c r="AE280" s="4">
        <f>VLOOKUP(A280,'Integration Change'!H:L,5,FALSE)</f>
        <v>0</v>
      </c>
      <c r="AF280" s="4">
        <f>VLOOKUP(A280,'Other SPED'!A:D,4,FALSE)</f>
        <v>0</v>
      </c>
      <c r="AG280" s="4">
        <f>VLOOKUP(A280,QComp!I:R,10,FALSE)</f>
        <v>-2942.6639081047615</v>
      </c>
      <c r="AH280" s="4">
        <f>VLOOKUP(A280,'LTFM Change'!G:K,5,FALSE)</f>
        <v>0</v>
      </c>
      <c r="AI280" s="4">
        <f>VLOOKUP(A280,'Breakfast and Lunch'!A:E,5,FALSE)</f>
        <v>0</v>
      </c>
      <c r="AJ280" s="4">
        <f>VLOOKUP(A280,'Breakfast and Lunch'!A:D,4,FALSE)</f>
        <v>0</v>
      </c>
      <c r="AK280" s="4">
        <f>VLOOKUP(A280,'Integration Change'!A:E,5,FALSE)</f>
        <v>0</v>
      </c>
      <c r="AL280" s="4">
        <f>VLOOKUP(A280,'Safe School'!A:D,4,FALSE)</f>
        <v>332.50520660623442</v>
      </c>
      <c r="AM280" s="4">
        <f>VLOOKUP(A280,'LTFM Change'!A:D,4,FALSE)</f>
        <v>0</v>
      </c>
      <c r="AN280" s="4">
        <f>VLOOKUP(A280,QComp!A:E,5,FALSE)</f>
        <v>2942.6639081047615</v>
      </c>
      <c r="AO280" s="4">
        <f t="shared" si="44"/>
        <v>332.50520660728216</v>
      </c>
      <c r="AP280" s="4">
        <f>VLOOKUP(A280,'2021 SPED'!A:AF,32,FALSE)</f>
        <v>287504.70051140385</v>
      </c>
      <c r="AQ280" s="5">
        <f t="shared" ref="AQ280:AQ343" si="46">AB280+AO280+AP280</f>
        <v>2137062.2057180111</v>
      </c>
      <c r="AR280" s="235">
        <f t="shared" ref="AR280:AR343" si="47">(AA280-Z280)/Z280</f>
        <v>3.4056723199289381E-2</v>
      </c>
    </row>
    <row r="281" spans="1:44" x14ac:dyDescent="0.25">
      <c r="A281">
        <v>891</v>
      </c>
      <c r="B281">
        <v>1</v>
      </c>
      <c r="C281" t="s">
        <v>260</v>
      </c>
      <c r="D281">
        <f>VLOOKUP(A281,Sheet10!A:C,3,FALSE)</f>
        <v>6</v>
      </c>
      <c r="E281" s="4">
        <f>VLOOKUP(A281,'Pupil Info'!A:D,4,FALSE)</f>
        <v>567</v>
      </c>
      <c r="F281" s="4">
        <f>VLOOKUP(A281,'Starting Point 2020'!A:AB,28,FALSE)</f>
        <v>5810881.75</v>
      </c>
      <c r="G281" s="4">
        <f>VLOOKUP(A281,'2% 2020'!A:AB,28,FALSE)</f>
        <v>5902804.75</v>
      </c>
      <c r="H281" s="4">
        <f t="shared" ref="H281:H344" si="48">G281-F281</f>
        <v>91923</v>
      </c>
      <c r="I281" s="4">
        <f>VLOOKUP(A281,'2% with VPK 2020'!A:AB,28,FALSE)</f>
        <v>5902804.75</v>
      </c>
      <c r="J281" s="4">
        <f>VLOOKUP(A281,'Charter School Lease'!A:D,4,FALSE)</f>
        <v>0</v>
      </c>
      <c r="K281" s="4">
        <f>VLOOKUP(A281,'Integration Change'!H:K,4,FALSE)</f>
        <v>0</v>
      </c>
      <c r="L281" s="4">
        <f>VLOOKUP(A281,'Other SPED'!A:D,4,FALSE)</f>
        <v>0</v>
      </c>
      <c r="M281" s="4">
        <f>VLOOKUP(A281,'LTFM Change'!G:J,4,FALSE)</f>
        <v>0</v>
      </c>
      <c r="N281" s="4">
        <f>VLOOKUP(A281,QComp!I:N,6,FALSE)</f>
        <v>0</v>
      </c>
      <c r="O281" s="4">
        <f>VLOOKUP(A281,'Breakfast and Lunch'!A:D,4,FALSE)</f>
        <v>0</v>
      </c>
      <c r="P281" s="4">
        <f>VLOOKUP(A281,'Breakfast and Lunch'!A:E,5,FALSE)</f>
        <v>0</v>
      </c>
      <c r="Q281" s="4">
        <f>VLOOKUP(A281,'Integration Change'!A:D,4,FALSE)</f>
        <v>0</v>
      </c>
      <c r="R281" s="4">
        <f>VLOOKUP(A281,'LTFM Change'!A:C,3,FALSE)</f>
        <v>0</v>
      </c>
      <c r="S281" s="4">
        <f>VLOOKUP(A281,QComp!A:D,4,FALSE)</f>
        <v>0</v>
      </c>
      <c r="T281" s="4">
        <f t="shared" ref="T281:T344" si="49">SUM(I281:S281)-G281</f>
        <v>0</v>
      </c>
      <c r="U281" s="4">
        <f>VLOOKUP(A281,'2020 SPED'!A:AF,32,FALSE)</f>
        <v>5498.2431721593603</v>
      </c>
      <c r="V281" s="4">
        <f t="shared" si="45"/>
        <v>97421.24317215936</v>
      </c>
      <c r="W281" s="235">
        <f t="shared" ref="W281:W344" si="50">(G281-F281)/F281</f>
        <v>1.5819113854794929E-2</v>
      </c>
      <c r="Y281" s="4">
        <f>VLOOKUP(A281,'Pupil Info'!A:E,5,FALSE)</f>
        <v>585</v>
      </c>
      <c r="Z281" s="4">
        <f>VLOOKUP(A281,'Starting Point 2021'!A:AB,28,FALSE)</f>
        <v>5965426.75</v>
      </c>
      <c r="AA281" s="4">
        <f>VLOOKUP(A281,'2% 2021'!A:AB,28,FALSE)</f>
        <v>6155604.75</v>
      </c>
      <c r="AB281" s="4">
        <f t="shared" ref="AB281:AB344" si="51">AA281-Z281</f>
        <v>190178</v>
      </c>
      <c r="AC281" s="4">
        <f>VLOOKUP(A281,'2% with VPK 2021'!A:AB,28,FALSE)</f>
        <v>6155604.75</v>
      </c>
      <c r="AD281" s="4">
        <f>VLOOKUP(A281,'Charter School Lease'!A:E,5,FALSE)</f>
        <v>0</v>
      </c>
      <c r="AE281" s="4">
        <f>VLOOKUP(A281,'Integration Change'!H:L,5,FALSE)</f>
        <v>0</v>
      </c>
      <c r="AF281" s="4">
        <f>VLOOKUP(A281,'Other SPED'!A:D,4,FALSE)</f>
        <v>0</v>
      </c>
      <c r="AG281" s="4">
        <f>VLOOKUP(A281,QComp!I:R,10,FALSE)</f>
        <v>0</v>
      </c>
      <c r="AH281" s="4">
        <f>VLOOKUP(A281,'LTFM Change'!G:K,5,FALSE)</f>
        <v>0</v>
      </c>
      <c r="AI281" s="4">
        <f>VLOOKUP(A281,'Breakfast and Lunch'!A:E,5,FALSE)</f>
        <v>0</v>
      </c>
      <c r="AJ281" s="4">
        <f>VLOOKUP(A281,'Breakfast and Lunch'!A:D,4,FALSE)</f>
        <v>0</v>
      </c>
      <c r="AK281" s="4">
        <f>VLOOKUP(A281,'Integration Change'!A:E,5,FALSE)</f>
        <v>0</v>
      </c>
      <c r="AL281" s="4">
        <f>VLOOKUP(A281,'Safe School'!A:D,4,FALSE)</f>
        <v>63.860917927955597</v>
      </c>
      <c r="AM281" s="4">
        <f>VLOOKUP(A281,'LTFM Change'!A:D,4,FALSE)</f>
        <v>0</v>
      </c>
      <c r="AN281" s="4">
        <f>VLOOKUP(A281,QComp!A:E,5,FALSE)</f>
        <v>0</v>
      </c>
      <c r="AO281" s="4">
        <f t="shared" ref="AO281:AO344" si="52">SUM(AC281:AN281)-AA281</f>
        <v>63.860917927697301</v>
      </c>
      <c r="AP281" s="4">
        <f>VLOOKUP(A281,'2021 SPED'!A:AF,32,FALSE)</f>
        <v>13418.154705481487</v>
      </c>
      <c r="AQ281" s="5">
        <f t="shared" si="46"/>
        <v>203660.01562340918</v>
      </c>
      <c r="AR281" s="235">
        <f t="shared" si="47"/>
        <v>3.1880032723559971E-2</v>
      </c>
    </row>
    <row r="282" spans="1:44" x14ac:dyDescent="0.25">
      <c r="A282">
        <v>911</v>
      </c>
      <c r="B282">
        <v>1</v>
      </c>
      <c r="C282" t="s">
        <v>261</v>
      </c>
      <c r="D282">
        <f>VLOOKUP(A282,Sheet10!A:C,3,FALSE)</f>
        <v>4</v>
      </c>
      <c r="E282" s="4">
        <f>VLOOKUP(A282,'Pupil Info'!A:D,4,FALSE)</f>
        <v>4929</v>
      </c>
      <c r="F282" s="4">
        <f>VLOOKUP(A282,'Starting Point 2020'!A:AB,28,FALSE)</f>
        <v>42697667.75</v>
      </c>
      <c r="G282" s="4">
        <f>VLOOKUP(A282,'2% 2020'!A:AB,28,FALSE)</f>
        <v>43423382.75</v>
      </c>
      <c r="H282" s="4">
        <f t="shared" si="48"/>
        <v>725715</v>
      </c>
      <c r="I282" s="4">
        <f>VLOOKUP(A282,'2% with VPK 2020'!A:AB,28,FALSE)</f>
        <v>43423382.75</v>
      </c>
      <c r="J282" s="4">
        <f>VLOOKUP(A282,'Charter School Lease'!A:D,4,FALSE)</f>
        <v>0</v>
      </c>
      <c r="K282" s="4">
        <f>VLOOKUP(A282,'Integration Change'!H:K,4,FALSE)</f>
        <v>0</v>
      </c>
      <c r="L282" s="4">
        <f>VLOOKUP(A282,'Other SPED'!A:D,4,FALSE)</f>
        <v>0</v>
      </c>
      <c r="M282" s="4">
        <f>VLOOKUP(A282,'LTFM Change'!G:J,4,FALSE)</f>
        <v>0</v>
      </c>
      <c r="N282" s="4">
        <f>VLOOKUP(A282,QComp!I:N,6,FALSE)</f>
        <v>0</v>
      </c>
      <c r="O282" s="4">
        <f>VLOOKUP(A282,'Breakfast and Lunch'!A:D,4,FALSE)</f>
        <v>0</v>
      </c>
      <c r="P282" s="4">
        <f>VLOOKUP(A282,'Breakfast and Lunch'!A:E,5,FALSE)</f>
        <v>0</v>
      </c>
      <c r="Q282" s="4">
        <f>VLOOKUP(A282,'Integration Change'!A:D,4,FALSE)</f>
        <v>0</v>
      </c>
      <c r="R282" s="4">
        <f>VLOOKUP(A282,'LTFM Change'!A:C,3,FALSE)</f>
        <v>0</v>
      </c>
      <c r="S282" s="4">
        <f>VLOOKUP(A282,QComp!A:D,4,FALSE)</f>
        <v>0</v>
      </c>
      <c r="T282" s="4">
        <f t="shared" si="49"/>
        <v>0</v>
      </c>
      <c r="U282" s="4">
        <f>VLOOKUP(A282,'2020 SPED'!A:AF,32,FALSE)</f>
        <v>183406.2827728549</v>
      </c>
      <c r="V282" s="4">
        <f t="shared" si="45"/>
        <v>909121.2827728549</v>
      </c>
      <c r="W282" s="235">
        <f t="shared" si="50"/>
        <v>1.6996595791815818E-2</v>
      </c>
      <c r="Y282" s="4">
        <f>VLOOKUP(A282,'Pupil Info'!A:E,5,FALSE)</f>
        <v>4894</v>
      </c>
      <c r="Z282" s="4">
        <f>VLOOKUP(A282,'Starting Point 2021'!A:AB,28,FALSE)</f>
        <v>42381360.5</v>
      </c>
      <c r="AA282" s="4">
        <f>VLOOKUP(A282,'2% 2021'!A:AB,28,FALSE)</f>
        <v>43836702.5</v>
      </c>
      <c r="AB282" s="4">
        <f t="shared" si="51"/>
        <v>1455342</v>
      </c>
      <c r="AC282" s="4">
        <f>VLOOKUP(A282,'2% with VPK 2021'!A:AB,28,FALSE)</f>
        <v>43836702.5</v>
      </c>
      <c r="AD282" s="4">
        <f>VLOOKUP(A282,'Charter School Lease'!A:E,5,FALSE)</f>
        <v>0</v>
      </c>
      <c r="AE282" s="4">
        <f>VLOOKUP(A282,'Integration Change'!H:L,5,FALSE)</f>
        <v>0</v>
      </c>
      <c r="AF282" s="4">
        <f>VLOOKUP(A282,'Other SPED'!A:D,4,FALSE)</f>
        <v>0</v>
      </c>
      <c r="AG282" s="4">
        <f>VLOOKUP(A282,QComp!I:R,10,FALSE)</f>
        <v>0</v>
      </c>
      <c r="AH282" s="4">
        <f>VLOOKUP(A282,'LTFM Change'!G:K,5,FALSE)</f>
        <v>0</v>
      </c>
      <c r="AI282" s="4">
        <f>VLOOKUP(A282,'Breakfast and Lunch'!A:E,5,FALSE)</f>
        <v>0</v>
      </c>
      <c r="AJ282" s="4">
        <f>VLOOKUP(A282,'Breakfast and Lunch'!A:D,4,FALSE)</f>
        <v>0</v>
      </c>
      <c r="AK282" s="4">
        <f>VLOOKUP(A282,'Integration Change'!A:E,5,FALSE)</f>
        <v>0</v>
      </c>
      <c r="AL282" s="4">
        <f>VLOOKUP(A282,'Safe School'!A:D,4,FALSE)</f>
        <v>350.88809810254315</v>
      </c>
      <c r="AM282" s="4">
        <f>VLOOKUP(A282,'LTFM Change'!A:D,4,FALSE)</f>
        <v>0</v>
      </c>
      <c r="AN282" s="4">
        <f>VLOOKUP(A282,QComp!A:E,5,FALSE)</f>
        <v>0</v>
      </c>
      <c r="AO282" s="4">
        <f t="shared" si="52"/>
        <v>350.88809810578823</v>
      </c>
      <c r="AP282" s="4">
        <f>VLOOKUP(A282,'2021 SPED'!A:AF,32,FALSE)</f>
        <v>459786.5852752775</v>
      </c>
      <c r="AQ282" s="5">
        <f t="shared" si="46"/>
        <v>1915479.4733733833</v>
      </c>
      <c r="AR282" s="235">
        <f t="shared" si="47"/>
        <v>3.4339199658302615E-2</v>
      </c>
    </row>
    <row r="283" spans="1:44" x14ac:dyDescent="0.25">
      <c r="A283">
        <v>912</v>
      </c>
      <c r="B283">
        <v>1</v>
      </c>
      <c r="C283" t="s">
        <v>262</v>
      </c>
      <c r="D283">
        <f>VLOOKUP(A283,Sheet10!A:C,3,FALSE)</f>
        <v>5</v>
      </c>
      <c r="E283" s="4">
        <f>VLOOKUP(A283,'Pupil Info'!A:D,4,FALSE)</f>
        <v>1777</v>
      </c>
      <c r="F283" s="4">
        <f>VLOOKUP(A283,'Starting Point 2020'!A:AB,28,FALSE)</f>
        <v>15913871</v>
      </c>
      <c r="G283" s="4">
        <f>VLOOKUP(A283,'2% 2020'!A:AB,28,FALSE)</f>
        <v>16186957</v>
      </c>
      <c r="H283" s="4">
        <f t="shared" si="48"/>
        <v>273086</v>
      </c>
      <c r="I283" s="4">
        <f>VLOOKUP(A283,'2% with VPK 2020'!A:AB,28,FALSE)</f>
        <v>16186957</v>
      </c>
      <c r="J283" s="4">
        <f>VLOOKUP(A283,'Charter School Lease'!A:D,4,FALSE)</f>
        <v>0</v>
      </c>
      <c r="K283" s="4">
        <f>VLOOKUP(A283,'Integration Change'!H:K,4,FALSE)</f>
        <v>0</v>
      </c>
      <c r="L283" s="4">
        <f>VLOOKUP(A283,'Other SPED'!A:D,4,FALSE)</f>
        <v>0</v>
      </c>
      <c r="M283" s="4">
        <f>VLOOKUP(A283,'LTFM Change'!G:J,4,FALSE)</f>
        <v>0</v>
      </c>
      <c r="N283" s="4">
        <f>VLOOKUP(A283,QComp!I:N,6,FALSE)</f>
        <v>0</v>
      </c>
      <c r="O283" s="4">
        <f>VLOOKUP(A283,'Breakfast and Lunch'!A:D,4,FALSE)</f>
        <v>0</v>
      </c>
      <c r="P283" s="4">
        <f>VLOOKUP(A283,'Breakfast and Lunch'!A:E,5,FALSE)</f>
        <v>0</v>
      </c>
      <c r="Q283" s="4">
        <f>VLOOKUP(A283,'Integration Change'!A:D,4,FALSE)</f>
        <v>0</v>
      </c>
      <c r="R283" s="4">
        <f>VLOOKUP(A283,'LTFM Change'!A:C,3,FALSE)</f>
        <v>0</v>
      </c>
      <c r="S283" s="4">
        <f>VLOOKUP(A283,QComp!A:D,4,FALSE)</f>
        <v>0</v>
      </c>
      <c r="T283" s="4">
        <f t="shared" si="49"/>
        <v>0</v>
      </c>
      <c r="U283" s="4">
        <f>VLOOKUP(A283,'2020 SPED'!A:AF,32,FALSE)</f>
        <v>447334.91330292122</v>
      </c>
      <c r="V283" s="4">
        <f t="shared" si="45"/>
        <v>720420.91330292122</v>
      </c>
      <c r="W283" s="235">
        <f t="shared" si="50"/>
        <v>1.716024969663258E-2</v>
      </c>
      <c r="Y283" s="4">
        <f>VLOOKUP(A283,'Pupil Info'!A:E,5,FALSE)</f>
        <v>1771</v>
      </c>
      <c r="Z283" s="4">
        <f>VLOOKUP(A283,'Starting Point 2021'!A:AB,28,FALSE)</f>
        <v>15895954.25</v>
      </c>
      <c r="AA283" s="4">
        <f>VLOOKUP(A283,'2% 2021'!A:AB,28,FALSE)</f>
        <v>16447259.25</v>
      </c>
      <c r="AB283" s="4">
        <f t="shared" si="51"/>
        <v>551305</v>
      </c>
      <c r="AC283" s="4">
        <f>VLOOKUP(A283,'2% with VPK 2021'!A:AB,28,FALSE)</f>
        <v>16447259.25</v>
      </c>
      <c r="AD283" s="4">
        <f>VLOOKUP(A283,'Charter School Lease'!A:E,5,FALSE)</f>
        <v>0</v>
      </c>
      <c r="AE283" s="4">
        <f>VLOOKUP(A283,'Integration Change'!H:L,5,FALSE)</f>
        <v>0</v>
      </c>
      <c r="AF283" s="4">
        <f>VLOOKUP(A283,'Other SPED'!A:D,4,FALSE)</f>
        <v>0</v>
      </c>
      <c r="AG283" s="4">
        <f>VLOOKUP(A283,QComp!I:R,10,FALSE)</f>
        <v>0</v>
      </c>
      <c r="AH283" s="4">
        <f>VLOOKUP(A283,'LTFM Change'!G:K,5,FALSE)</f>
        <v>0</v>
      </c>
      <c r="AI283" s="4">
        <f>VLOOKUP(A283,'Breakfast and Lunch'!A:E,5,FALSE)</f>
        <v>0</v>
      </c>
      <c r="AJ283" s="4">
        <f>VLOOKUP(A283,'Breakfast and Lunch'!A:D,4,FALSE)</f>
        <v>0</v>
      </c>
      <c r="AK283" s="4">
        <f>VLOOKUP(A283,'Integration Change'!A:E,5,FALSE)</f>
        <v>0</v>
      </c>
      <c r="AL283" s="4">
        <f>VLOOKUP(A283,'Safe School'!A:D,4,FALSE)</f>
        <v>105.14719052463624</v>
      </c>
      <c r="AM283" s="4">
        <f>VLOOKUP(A283,'LTFM Change'!A:D,4,FALSE)</f>
        <v>0</v>
      </c>
      <c r="AN283" s="4">
        <f>VLOOKUP(A283,QComp!A:E,5,FALSE)</f>
        <v>0</v>
      </c>
      <c r="AO283" s="4">
        <f t="shared" si="52"/>
        <v>105.14719052426517</v>
      </c>
      <c r="AP283" s="4">
        <f>VLOOKUP(A283,'2021 SPED'!A:AF,32,FALSE)</f>
        <v>641662.21723638708</v>
      </c>
      <c r="AQ283" s="5">
        <f t="shared" si="46"/>
        <v>1193072.3644269113</v>
      </c>
      <c r="AR283" s="235">
        <f t="shared" si="47"/>
        <v>3.4682095288491407E-2</v>
      </c>
    </row>
    <row r="284" spans="1:44" x14ac:dyDescent="0.25">
      <c r="A284">
        <v>914</v>
      </c>
      <c r="B284">
        <v>1</v>
      </c>
      <c r="C284" t="s">
        <v>263</v>
      </c>
      <c r="D284">
        <f>VLOOKUP(A284,Sheet10!A:C,3,FALSE)</f>
        <v>6</v>
      </c>
      <c r="E284" s="4">
        <f>VLOOKUP(A284,'Pupil Info'!A:D,4,FALSE)</f>
        <v>262</v>
      </c>
      <c r="F284" s="4">
        <f>VLOOKUP(A284,'Starting Point 2020'!A:AB,28,FALSE)</f>
        <v>2930516.5</v>
      </c>
      <c r="G284" s="4">
        <f>VLOOKUP(A284,'2% 2020'!A:AB,28,FALSE)</f>
        <v>2972461.5</v>
      </c>
      <c r="H284" s="4">
        <f t="shared" si="48"/>
        <v>41945</v>
      </c>
      <c r="I284" s="4">
        <f>VLOOKUP(A284,'2% with VPK 2020'!A:AB,28,FALSE)</f>
        <v>2972461.5</v>
      </c>
      <c r="J284" s="4">
        <f>VLOOKUP(A284,'Charter School Lease'!A:D,4,FALSE)</f>
        <v>0</v>
      </c>
      <c r="K284" s="4">
        <f>VLOOKUP(A284,'Integration Change'!H:K,4,FALSE)</f>
        <v>0</v>
      </c>
      <c r="L284" s="4">
        <f>VLOOKUP(A284,'Other SPED'!A:D,4,FALSE)</f>
        <v>0</v>
      </c>
      <c r="M284" s="4">
        <f>VLOOKUP(A284,'LTFM Change'!G:J,4,FALSE)</f>
        <v>0</v>
      </c>
      <c r="N284" s="4">
        <f>VLOOKUP(A284,QComp!I:N,6,FALSE)</f>
        <v>0</v>
      </c>
      <c r="O284" s="4">
        <f>VLOOKUP(A284,'Breakfast and Lunch'!A:D,4,FALSE)</f>
        <v>0</v>
      </c>
      <c r="P284" s="4">
        <f>VLOOKUP(A284,'Breakfast and Lunch'!A:E,5,FALSE)</f>
        <v>0</v>
      </c>
      <c r="Q284" s="4">
        <f>VLOOKUP(A284,'Integration Change'!A:D,4,FALSE)</f>
        <v>0</v>
      </c>
      <c r="R284" s="4">
        <f>VLOOKUP(A284,'LTFM Change'!A:C,3,FALSE)</f>
        <v>0</v>
      </c>
      <c r="S284" s="4">
        <f>VLOOKUP(A284,QComp!A:D,4,FALSE)</f>
        <v>0</v>
      </c>
      <c r="T284" s="4">
        <f t="shared" si="49"/>
        <v>0</v>
      </c>
      <c r="U284" s="4">
        <f>VLOOKUP(A284,'2020 SPED'!A:AF,32,FALSE)</f>
        <v>1723.6033553679299</v>
      </c>
      <c r="V284" s="4">
        <f t="shared" si="45"/>
        <v>43668.60335536793</v>
      </c>
      <c r="W284" s="235">
        <f t="shared" si="50"/>
        <v>1.4313176533897694E-2</v>
      </c>
      <c r="Y284" s="4">
        <f>VLOOKUP(A284,'Pupil Info'!A:E,5,FALSE)</f>
        <v>250</v>
      </c>
      <c r="Z284" s="4">
        <f>VLOOKUP(A284,'Starting Point 2021'!A:AB,28,FALSE)</f>
        <v>2823117</v>
      </c>
      <c r="AA284" s="4">
        <f>VLOOKUP(A284,'2% 2021'!A:AB,28,FALSE)</f>
        <v>2904868</v>
      </c>
      <c r="AB284" s="4">
        <f t="shared" si="51"/>
        <v>81751</v>
      </c>
      <c r="AC284" s="4">
        <f>VLOOKUP(A284,'2% with VPK 2021'!A:AB,28,FALSE)</f>
        <v>2904868</v>
      </c>
      <c r="AD284" s="4">
        <f>VLOOKUP(A284,'Charter School Lease'!A:E,5,FALSE)</f>
        <v>0</v>
      </c>
      <c r="AE284" s="4">
        <f>VLOOKUP(A284,'Integration Change'!H:L,5,FALSE)</f>
        <v>0</v>
      </c>
      <c r="AF284" s="4">
        <f>VLOOKUP(A284,'Other SPED'!A:D,4,FALSE)</f>
        <v>0</v>
      </c>
      <c r="AG284" s="4">
        <f>VLOOKUP(A284,QComp!I:R,10,FALSE)</f>
        <v>0</v>
      </c>
      <c r="AH284" s="4">
        <f>VLOOKUP(A284,'LTFM Change'!G:K,5,FALSE)</f>
        <v>0</v>
      </c>
      <c r="AI284" s="4">
        <f>VLOOKUP(A284,'Breakfast and Lunch'!A:E,5,FALSE)</f>
        <v>0</v>
      </c>
      <c r="AJ284" s="4">
        <f>VLOOKUP(A284,'Breakfast and Lunch'!A:D,4,FALSE)</f>
        <v>0</v>
      </c>
      <c r="AK284" s="4">
        <f>VLOOKUP(A284,'Integration Change'!A:E,5,FALSE)</f>
        <v>0</v>
      </c>
      <c r="AL284" s="4">
        <f>VLOOKUP(A284,'Safe School'!A:D,4,FALSE)</f>
        <v>55.62398195413698</v>
      </c>
      <c r="AM284" s="4">
        <f>VLOOKUP(A284,'LTFM Change'!A:D,4,FALSE)</f>
        <v>0</v>
      </c>
      <c r="AN284" s="4">
        <f>VLOOKUP(A284,QComp!A:E,5,FALSE)</f>
        <v>0</v>
      </c>
      <c r="AO284" s="4">
        <f t="shared" si="52"/>
        <v>55.62398195406422</v>
      </c>
      <c r="AP284" s="4">
        <f>VLOOKUP(A284,'2021 SPED'!A:AF,32,FALSE)</f>
        <v>5594.7556040151394</v>
      </c>
      <c r="AQ284" s="5">
        <f t="shared" si="46"/>
        <v>87401.379585969204</v>
      </c>
      <c r="AR284" s="235">
        <f t="shared" si="47"/>
        <v>2.8957708802008559E-2</v>
      </c>
    </row>
    <row r="285" spans="1:44" x14ac:dyDescent="0.25">
      <c r="A285">
        <v>2071</v>
      </c>
      <c r="B285">
        <v>1</v>
      </c>
      <c r="C285" t="s">
        <v>264</v>
      </c>
      <c r="D285">
        <f>VLOOKUP(A285,Sheet10!A:C,3,FALSE)</f>
        <v>6</v>
      </c>
      <c r="E285" s="4">
        <f>VLOOKUP(A285,'Pupil Info'!A:D,4,FALSE)</f>
        <v>934</v>
      </c>
      <c r="F285" s="4">
        <f>VLOOKUP(A285,'Starting Point 2020'!A:AB,28,FALSE)</f>
        <v>7937365.0499341786</v>
      </c>
      <c r="G285" s="4">
        <f>VLOOKUP(A285,'2% 2020'!A:AB,28,FALSE)</f>
        <v>8072431.0499341786</v>
      </c>
      <c r="H285" s="4">
        <f t="shared" si="48"/>
        <v>135066</v>
      </c>
      <c r="I285" s="4">
        <f>VLOOKUP(A285,'2% with VPK 2020'!A:AB,28,FALSE)</f>
        <v>8072431.0499341786</v>
      </c>
      <c r="J285" s="4">
        <f>VLOOKUP(A285,'Charter School Lease'!A:D,4,FALSE)</f>
        <v>0</v>
      </c>
      <c r="K285" s="4">
        <f>VLOOKUP(A285,'Integration Change'!H:K,4,FALSE)</f>
        <v>0</v>
      </c>
      <c r="L285" s="4">
        <f>VLOOKUP(A285,'Other SPED'!A:D,4,FALSE)</f>
        <v>0</v>
      </c>
      <c r="M285" s="4">
        <f>VLOOKUP(A285,'LTFM Change'!G:J,4,FALSE)</f>
        <v>0</v>
      </c>
      <c r="N285" s="4">
        <f>VLOOKUP(A285,QComp!I:N,6,FALSE)</f>
        <v>0</v>
      </c>
      <c r="O285" s="4">
        <f>VLOOKUP(A285,'Breakfast and Lunch'!A:D,4,FALSE)</f>
        <v>0</v>
      </c>
      <c r="P285" s="4">
        <f>VLOOKUP(A285,'Breakfast and Lunch'!A:E,5,FALSE)</f>
        <v>0</v>
      </c>
      <c r="Q285" s="4">
        <f>VLOOKUP(A285,'Integration Change'!A:D,4,FALSE)</f>
        <v>0</v>
      </c>
      <c r="R285" s="4">
        <f>VLOOKUP(A285,'LTFM Change'!A:C,3,FALSE)</f>
        <v>0</v>
      </c>
      <c r="S285" s="4">
        <f>VLOOKUP(A285,QComp!A:D,4,FALSE)</f>
        <v>0</v>
      </c>
      <c r="T285" s="4">
        <f t="shared" si="49"/>
        <v>0</v>
      </c>
      <c r="U285" s="4">
        <f>VLOOKUP(A285,'2020 SPED'!A:AF,32,FALSE)</f>
        <v>22794.832024817122</v>
      </c>
      <c r="V285" s="4">
        <f t="shared" si="45"/>
        <v>157860.83202481712</v>
      </c>
      <c r="W285" s="235">
        <f t="shared" si="50"/>
        <v>1.7016478283447482E-2</v>
      </c>
      <c r="Y285" s="4">
        <f>VLOOKUP(A285,'Pupil Info'!A:E,5,FALSE)</f>
        <v>923</v>
      </c>
      <c r="Z285" s="4">
        <f>VLOOKUP(A285,'Starting Point 2021'!A:AB,28,FALSE)</f>
        <v>7899828.7555308873</v>
      </c>
      <c r="AA285" s="4">
        <f>VLOOKUP(A285,'2% 2021'!A:AB,28,FALSE)</f>
        <v>8169729.6575308871</v>
      </c>
      <c r="AB285" s="4">
        <f t="shared" si="51"/>
        <v>269900.90199999977</v>
      </c>
      <c r="AC285" s="4">
        <f>VLOOKUP(A285,'2% with VPK 2021'!A:AB,28,FALSE)</f>
        <v>8169729.6575308871</v>
      </c>
      <c r="AD285" s="4">
        <f>VLOOKUP(A285,'Charter School Lease'!A:E,5,FALSE)</f>
        <v>0</v>
      </c>
      <c r="AE285" s="4">
        <f>VLOOKUP(A285,'Integration Change'!H:L,5,FALSE)</f>
        <v>0</v>
      </c>
      <c r="AF285" s="4">
        <f>VLOOKUP(A285,'Other SPED'!A:D,4,FALSE)</f>
        <v>0</v>
      </c>
      <c r="AG285" s="4">
        <f>VLOOKUP(A285,QComp!I:R,10,FALSE)</f>
        <v>0</v>
      </c>
      <c r="AH285" s="4">
        <f>VLOOKUP(A285,'LTFM Change'!G:K,5,FALSE)</f>
        <v>0</v>
      </c>
      <c r="AI285" s="4">
        <f>VLOOKUP(A285,'Breakfast and Lunch'!A:E,5,FALSE)</f>
        <v>0</v>
      </c>
      <c r="AJ285" s="4">
        <f>VLOOKUP(A285,'Breakfast and Lunch'!A:D,4,FALSE)</f>
        <v>0</v>
      </c>
      <c r="AK285" s="4">
        <f>VLOOKUP(A285,'Integration Change'!A:E,5,FALSE)</f>
        <v>0</v>
      </c>
      <c r="AL285" s="4">
        <f>VLOOKUP(A285,'Safe School'!A:D,4,FALSE)</f>
        <v>121.31284993170993</v>
      </c>
      <c r="AM285" s="4">
        <f>VLOOKUP(A285,'LTFM Change'!A:D,4,FALSE)</f>
        <v>0</v>
      </c>
      <c r="AN285" s="4">
        <f>VLOOKUP(A285,QComp!A:E,5,FALSE)</f>
        <v>0</v>
      </c>
      <c r="AO285" s="4">
        <f t="shared" si="52"/>
        <v>121.3128499314189</v>
      </c>
      <c r="AP285" s="4">
        <f>VLOOKUP(A285,'2021 SPED'!A:AF,32,FALSE)</f>
        <v>57691.557969227433</v>
      </c>
      <c r="AQ285" s="5">
        <f t="shared" si="46"/>
        <v>327713.77281915862</v>
      </c>
      <c r="AR285" s="235">
        <f t="shared" si="47"/>
        <v>3.4165411726302893E-2</v>
      </c>
    </row>
    <row r="286" spans="1:44" x14ac:dyDescent="0.25">
      <c r="A286">
        <v>2125</v>
      </c>
      <c r="B286">
        <v>1</v>
      </c>
      <c r="C286" t="s">
        <v>265</v>
      </c>
      <c r="D286">
        <f>VLOOKUP(A286,Sheet10!A:C,3,FALSE)</f>
        <v>5</v>
      </c>
      <c r="E286" s="4">
        <f>VLOOKUP(A286,'Pupil Info'!A:D,4,FALSE)</f>
        <v>1095</v>
      </c>
      <c r="F286" s="4">
        <f>VLOOKUP(A286,'Starting Point 2020'!A:AB,28,FALSE)</f>
        <v>9625625</v>
      </c>
      <c r="G286" s="4">
        <f>VLOOKUP(A286,'2% 2020'!A:AB,28,FALSE)</f>
        <v>9790737</v>
      </c>
      <c r="H286" s="4">
        <f t="shared" si="48"/>
        <v>165112</v>
      </c>
      <c r="I286" s="4">
        <f>VLOOKUP(A286,'2% with VPK 2020'!A:AB,28,FALSE)</f>
        <v>9790737</v>
      </c>
      <c r="J286" s="4">
        <f>VLOOKUP(A286,'Charter School Lease'!A:D,4,FALSE)</f>
        <v>0</v>
      </c>
      <c r="K286" s="4">
        <f>VLOOKUP(A286,'Integration Change'!H:K,4,FALSE)</f>
        <v>0</v>
      </c>
      <c r="L286" s="4">
        <f>VLOOKUP(A286,'Other SPED'!A:D,4,FALSE)</f>
        <v>0</v>
      </c>
      <c r="M286" s="4">
        <f>VLOOKUP(A286,'LTFM Change'!G:J,4,FALSE)</f>
        <v>0</v>
      </c>
      <c r="N286" s="4">
        <f>VLOOKUP(A286,QComp!I:N,6,FALSE)</f>
        <v>0</v>
      </c>
      <c r="O286" s="4">
        <f>VLOOKUP(A286,'Breakfast and Lunch'!A:D,4,FALSE)</f>
        <v>0</v>
      </c>
      <c r="P286" s="4">
        <f>VLOOKUP(A286,'Breakfast and Lunch'!A:E,5,FALSE)</f>
        <v>0</v>
      </c>
      <c r="Q286" s="4">
        <f>VLOOKUP(A286,'Integration Change'!A:D,4,FALSE)</f>
        <v>0</v>
      </c>
      <c r="R286" s="4">
        <f>VLOOKUP(A286,'LTFM Change'!A:C,3,FALSE)</f>
        <v>0</v>
      </c>
      <c r="S286" s="4">
        <f>VLOOKUP(A286,QComp!A:D,4,FALSE)</f>
        <v>0</v>
      </c>
      <c r="T286" s="4">
        <f t="shared" si="49"/>
        <v>0</v>
      </c>
      <c r="U286" s="4">
        <f>VLOOKUP(A286,'2020 SPED'!A:AF,32,FALSE)</f>
        <v>22628.709421843174</v>
      </c>
      <c r="V286" s="4">
        <f t="shared" si="45"/>
        <v>187740.70942184317</v>
      </c>
      <c r="W286" s="235">
        <f t="shared" si="50"/>
        <v>1.7153379650672033E-2</v>
      </c>
      <c r="Y286" s="4">
        <f>VLOOKUP(A286,'Pupil Info'!A:E,5,FALSE)</f>
        <v>1090</v>
      </c>
      <c r="Z286" s="4">
        <f>VLOOKUP(A286,'Starting Point 2021'!A:AB,28,FALSE)</f>
        <v>9622564.75</v>
      </c>
      <c r="AA286" s="4">
        <f>VLOOKUP(A286,'2% 2021'!A:AB,28,FALSE)</f>
        <v>9956258.75</v>
      </c>
      <c r="AB286" s="4">
        <f t="shared" si="51"/>
        <v>333694</v>
      </c>
      <c r="AC286" s="4">
        <f>VLOOKUP(A286,'2% with VPK 2021'!A:AB,28,FALSE)</f>
        <v>9956258.75</v>
      </c>
      <c r="AD286" s="4">
        <f>VLOOKUP(A286,'Charter School Lease'!A:E,5,FALSE)</f>
        <v>0</v>
      </c>
      <c r="AE286" s="4">
        <f>VLOOKUP(A286,'Integration Change'!H:L,5,FALSE)</f>
        <v>0</v>
      </c>
      <c r="AF286" s="4">
        <f>VLOOKUP(A286,'Other SPED'!A:D,4,FALSE)</f>
        <v>0</v>
      </c>
      <c r="AG286" s="4">
        <f>VLOOKUP(A286,QComp!I:R,10,FALSE)</f>
        <v>0</v>
      </c>
      <c r="AH286" s="4">
        <f>VLOOKUP(A286,'LTFM Change'!G:K,5,FALSE)</f>
        <v>0</v>
      </c>
      <c r="AI286" s="4">
        <f>VLOOKUP(A286,'Breakfast and Lunch'!A:E,5,FALSE)</f>
        <v>0</v>
      </c>
      <c r="AJ286" s="4">
        <f>VLOOKUP(A286,'Breakfast and Lunch'!A:D,4,FALSE)</f>
        <v>0</v>
      </c>
      <c r="AK286" s="4">
        <f>VLOOKUP(A286,'Integration Change'!A:E,5,FALSE)</f>
        <v>0</v>
      </c>
      <c r="AL286" s="4">
        <f>VLOOKUP(A286,'Safe School'!A:D,4,FALSE)</f>
        <v>116.4702946507241</v>
      </c>
      <c r="AM286" s="4">
        <f>VLOOKUP(A286,'LTFM Change'!A:D,4,FALSE)</f>
        <v>0</v>
      </c>
      <c r="AN286" s="4">
        <f>VLOOKUP(A286,QComp!A:E,5,FALSE)</f>
        <v>0</v>
      </c>
      <c r="AO286" s="4">
        <f t="shared" si="52"/>
        <v>116.47029465064406</v>
      </c>
      <c r="AP286" s="4">
        <f>VLOOKUP(A286,'2021 SPED'!A:AF,32,FALSE)</f>
        <v>57807.229253940168</v>
      </c>
      <c r="AQ286" s="5">
        <f t="shared" si="46"/>
        <v>391617.69954859081</v>
      </c>
      <c r="AR286" s="235">
        <f t="shared" si="47"/>
        <v>3.4678280548852636E-2</v>
      </c>
    </row>
    <row r="287" spans="1:44" x14ac:dyDescent="0.25">
      <c r="A287">
        <v>2134</v>
      </c>
      <c r="B287">
        <v>1</v>
      </c>
      <c r="C287" t="s">
        <v>266</v>
      </c>
      <c r="D287">
        <f>VLOOKUP(A287,Sheet10!A:C,3,FALSE)</f>
        <v>6</v>
      </c>
      <c r="E287" s="4">
        <f>VLOOKUP(A287,'Pupil Info'!A:D,4,FALSE)</f>
        <v>695</v>
      </c>
      <c r="F287" s="4">
        <f>VLOOKUP(A287,'Starting Point 2020'!A:AB,28,FALSE)</f>
        <v>7329148.5</v>
      </c>
      <c r="G287" s="4">
        <f>VLOOKUP(A287,'2% 2020'!A:AB,28,FALSE)</f>
        <v>7441677.5</v>
      </c>
      <c r="H287" s="4">
        <f t="shared" si="48"/>
        <v>112529</v>
      </c>
      <c r="I287" s="4">
        <f>VLOOKUP(A287,'2% with VPK 2020'!A:AB,28,FALSE)</f>
        <v>7441677.5</v>
      </c>
      <c r="J287" s="4">
        <f>VLOOKUP(A287,'Charter School Lease'!A:D,4,FALSE)</f>
        <v>0</v>
      </c>
      <c r="K287" s="4">
        <f>VLOOKUP(A287,'Integration Change'!H:K,4,FALSE)</f>
        <v>0</v>
      </c>
      <c r="L287" s="4">
        <f>VLOOKUP(A287,'Other SPED'!A:D,4,FALSE)</f>
        <v>0</v>
      </c>
      <c r="M287" s="4">
        <f>VLOOKUP(A287,'LTFM Change'!G:J,4,FALSE)</f>
        <v>0</v>
      </c>
      <c r="N287" s="4">
        <f>VLOOKUP(A287,QComp!I:N,6,FALSE)</f>
        <v>0</v>
      </c>
      <c r="O287" s="4">
        <f>VLOOKUP(A287,'Breakfast and Lunch'!A:D,4,FALSE)</f>
        <v>0</v>
      </c>
      <c r="P287" s="4">
        <f>VLOOKUP(A287,'Breakfast and Lunch'!A:E,5,FALSE)</f>
        <v>0</v>
      </c>
      <c r="Q287" s="4">
        <f>VLOOKUP(A287,'Integration Change'!A:D,4,FALSE)</f>
        <v>0</v>
      </c>
      <c r="R287" s="4">
        <f>VLOOKUP(A287,'LTFM Change'!A:C,3,FALSE)</f>
        <v>0</v>
      </c>
      <c r="S287" s="4">
        <f>VLOOKUP(A287,QComp!A:D,4,FALSE)</f>
        <v>0</v>
      </c>
      <c r="T287" s="4">
        <f t="shared" si="49"/>
        <v>0</v>
      </c>
      <c r="U287" s="4">
        <f>VLOOKUP(A287,'2020 SPED'!A:AF,32,FALSE)</f>
        <v>23535.590431392193</v>
      </c>
      <c r="V287" s="4">
        <f t="shared" si="45"/>
        <v>136064.59043139219</v>
      </c>
      <c r="W287" s="235">
        <f t="shared" si="50"/>
        <v>1.5353625322232179E-2</v>
      </c>
      <c r="Y287" s="4">
        <f>VLOOKUP(A287,'Pupil Info'!A:E,5,FALSE)</f>
        <v>665</v>
      </c>
      <c r="Z287" s="4">
        <f>VLOOKUP(A287,'Starting Point 2021'!A:AB,28,FALSE)</f>
        <v>7300837</v>
      </c>
      <c r="AA287" s="4">
        <f>VLOOKUP(A287,'2% 2021'!A:AB,28,FALSE)</f>
        <v>7526506</v>
      </c>
      <c r="AB287" s="4">
        <f t="shared" si="51"/>
        <v>225669</v>
      </c>
      <c r="AC287" s="4">
        <f>VLOOKUP(A287,'2% with VPK 2021'!A:AB,28,FALSE)</f>
        <v>7526506</v>
      </c>
      <c r="AD287" s="4">
        <f>VLOOKUP(A287,'Charter School Lease'!A:E,5,FALSE)</f>
        <v>0</v>
      </c>
      <c r="AE287" s="4">
        <f>VLOOKUP(A287,'Integration Change'!H:L,5,FALSE)</f>
        <v>0</v>
      </c>
      <c r="AF287" s="4">
        <f>VLOOKUP(A287,'Other SPED'!A:D,4,FALSE)</f>
        <v>0</v>
      </c>
      <c r="AG287" s="4">
        <f>VLOOKUP(A287,QComp!I:R,10,FALSE)</f>
        <v>0</v>
      </c>
      <c r="AH287" s="4">
        <f>VLOOKUP(A287,'LTFM Change'!G:K,5,FALSE)</f>
        <v>0</v>
      </c>
      <c r="AI287" s="4">
        <f>VLOOKUP(A287,'Breakfast and Lunch'!A:E,5,FALSE)</f>
        <v>0</v>
      </c>
      <c r="AJ287" s="4">
        <f>VLOOKUP(A287,'Breakfast and Lunch'!A:D,4,FALSE)</f>
        <v>0</v>
      </c>
      <c r="AK287" s="4">
        <f>VLOOKUP(A287,'Integration Change'!A:E,5,FALSE)</f>
        <v>0</v>
      </c>
      <c r="AL287" s="4">
        <f>VLOOKUP(A287,'Safe School'!A:D,4,FALSE)</f>
        <v>0</v>
      </c>
      <c r="AM287" s="4">
        <f>VLOOKUP(A287,'LTFM Change'!A:D,4,FALSE)</f>
        <v>0</v>
      </c>
      <c r="AN287" s="4">
        <f>VLOOKUP(A287,QComp!A:E,5,FALSE)</f>
        <v>0</v>
      </c>
      <c r="AO287" s="4">
        <f t="shared" si="52"/>
        <v>0</v>
      </c>
      <c r="AP287" s="4">
        <f>VLOOKUP(A287,'2021 SPED'!A:AF,32,FALSE)</f>
        <v>59422.17069587158</v>
      </c>
      <c r="AQ287" s="5">
        <f t="shared" si="46"/>
        <v>285091.17069587158</v>
      </c>
      <c r="AR287" s="235">
        <f t="shared" si="47"/>
        <v>3.0910017577436669E-2</v>
      </c>
    </row>
    <row r="288" spans="1:44" x14ac:dyDescent="0.25">
      <c r="A288">
        <v>2135</v>
      </c>
      <c r="B288">
        <v>1</v>
      </c>
      <c r="C288" t="s">
        <v>267</v>
      </c>
      <c r="D288">
        <f>VLOOKUP(A288,Sheet10!A:C,3,FALSE)</f>
        <v>5</v>
      </c>
      <c r="E288" s="4">
        <f>VLOOKUP(A288,'Pupil Info'!A:D,4,FALSE)</f>
        <v>894</v>
      </c>
      <c r="F288" s="4">
        <f>VLOOKUP(A288,'Starting Point 2020'!A:AB,28,FALSE)</f>
        <v>8072038.75</v>
      </c>
      <c r="G288" s="4">
        <f>VLOOKUP(A288,'2% 2020'!A:AB,28,FALSE)</f>
        <v>8206379.75</v>
      </c>
      <c r="H288" s="4">
        <f t="shared" si="48"/>
        <v>134341</v>
      </c>
      <c r="I288" s="4">
        <f>VLOOKUP(A288,'2% with VPK 2020'!A:AB,28,FALSE)</f>
        <v>8206379.75</v>
      </c>
      <c r="J288" s="4">
        <f>VLOOKUP(A288,'Charter School Lease'!A:D,4,FALSE)</f>
        <v>0</v>
      </c>
      <c r="K288" s="4">
        <f>VLOOKUP(A288,'Integration Change'!H:K,4,FALSE)</f>
        <v>0</v>
      </c>
      <c r="L288" s="4">
        <f>VLOOKUP(A288,'Other SPED'!A:D,4,FALSE)</f>
        <v>0</v>
      </c>
      <c r="M288" s="4">
        <f>VLOOKUP(A288,'LTFM Change'!G:J,4,FALSE)</f>
        <v>0</v>
      </c>
      <c r="N288" s="4">
        <f>VLOOKUP(A288,QComp!I:N,6,FALSE)</f>
        <v>0</v>
      </c>
      <c r="O288" s="4">
        <f>VLOOKUP(A288,'Breakfast and Lunch'!A:D,4,FALSE)</f>
        <v>0</v>
      </c>
      <c r="P288" s="4">
        <f>VLOOKUP(A288,'Breakfast and Lunch'!A:E,5,FALSE)</f>
        <v>0</v>
      </c>
      <c r="Q288" s="4">
        <f>VLOOKUP(A288,'Integration Change'!A:D,4,FALSE)</f>
        <v>0</v>
      </c>
      <c r="R288" s="4">
        <f>VLOOKUP(A288,'LTFM Change'!A:C,3,FALSE)</f>
        <v>0</v>
      </c>
      <c r="S288" s="4">
        <f>VLOOKUP(A288,QComp!A:D,4,FALSE)</f>
        <v>0</v>
      </c>
      <c r="T288" s="4">
        <f t="shared" si="49"/>
        <v>0</v>
      </c>
      <c r="U288" s="4">
        <f>VLOOKUP(A288,'2020 SPED'!A:AF,32,FALSE)</f>
        <v>16070.517916142475</v>
      </c>
      <c r="V288" s="4">
        <f t="shared" si="45"/>
        <v>150411.51791614247</v>
      </c>
      <c r="W288" s="235">
        <f t="shared" si="50"/>
        <v>1.664275955067733E-2</v>
      </c>
      <c r="Y288" s="4">
        <f>VLOOKUP(A288,'Pupil Info'!A:E,5,FALSE)</f>
        <v>868</v>
      </c>
      <c r="Z288" s="4">
        <f>VLOOKUP(A288,'Starting Point 2021'!A:AB,28,FALSE)</f>
        <v>7908567</v>
      </c>
      <c r="AA288" s="4">
        <f>VLOOKUP(A288,'2% 2021'!A:AB,28,FALSE)</f>
        <v>8174685</v>
      </c>
      <c r="AB288" s="4">
        <f t="shared" si="51"/>
        <v>266118</v>
      </c>
      <c r="AC288" s="4">
        <f>VLOOKUP(A288,'2% with VPK 2021'!A:AB,28,FALSE)</f>
        <v>8174685</v>
      </c>
      <c r="AD288" s="4">
        <f>VLOOKUP(A288,'Charter School Lease'!A:E,5,FALSE)</f>
        <v>0</v>
      </c>
      <c r="AE288" s="4">
        <f>VLOOKUP(A288,'Integration Change'!H:L,5,FALSE)</f>
        <v>0</v>
      </c>
      <c r="AF288" s="4">
        <f>VLOOKUP(A288,'Other SPED'!A:D,4,FALSE)</f>
        <v>0</v>
      </c>
      <c r="AG288" s="4">
        <f>VLOOKUP(A288,QComp!I:R,10,FALSE)</f>
        <v>0</v>
      </c>
      <c r="AH288" s="4">
        <f>VLOOKUP(A288,'LTFM Change'!G:K,5,FALSE)</f>
        <v>0</v>
      </c>
      <c r="AI288" s="4">
        <f>VLOOKUP(A288,'Breakfast and Lunch'!A:E,5,FALSE)</f>
        <v>0</v>
      </c>
      <c r="AJ288" s="4">
        <f>VLOOKUP(A288,'Breakfast and Lunch'!A:D,4,FALSE)</f>
        <v>0</v>
      </c>
      <c r="AK288" s="4">
        <f>VLOOKUP(A288,'Integration Change'!A:E,5,FALSE)</f>
        <v>0</v>
      </c>
      <c r="AL288" s="4">
        <f>VLOOKUP(A288,'Safe School'!A:D,4,FALSE)</f>
        <v>111.12161458838818</v>
      </c>
      <c r="AM288" s="4">
        <f>VLOOKUP(A288,'LTFM Change'!A:D,4,FALSE)</f>
        <v>0</v>
      </c>
      <c r="AN288" s="4">
        <f>VLOOKUP(A288,QComp!A:E,5,FALSE)</f>
        <v>0</v>
      </c>
      <c r="AO288" s="4">
        <f t="shared" si="52"/>
        <v>111.12161458842456</v>
      </c>
      <c r="AP288" s="4">
        <f>VLOOKUP(A288,'2021 SPED'!A:AF,32,FALSE)</f>
        <v>39405.1480503981</v>
      </c>
      <c r="AQ288" s="5">
        <f t="shared" si="46"/>
        <v>305634.26966498652</v>
      </c>
      <c r="AR288" s="235">
        <f t="shared" si="47"/>
        <v>3.3649332426468663E-2</v>
      </c>
    </row>
    <row r="289" spans="1:44" x14ac:dyDescent="0.25">
      <c r="A289">
        <v>2137</v>
      </c>
      <c r="B289">
        <v>1</v>
      </c>
      <c r="C289" t="s">
        <v>268</v>
      </c>
      <c r="D289">
        <f>VLOOKUP(A289,Sheet10!A:C,3,FALSE)</f>
        <v>6</v>
      </c>
      <c r="E289" s="4">
        <f>VLOOKUP(A289,'Pupil Info'!A:D,4,FALSE)</f>
        <v>562</v>
      </c>
      <c r="F289" s="4">
        <f>VLOOKUP(A289,'Starting Point 2020'!A:AB,28,FALSE)</f>
        <v>5102066.75</v>
      </c>
      <c r="G289" s="4">
        <f>VLOOKUP(A289,'2% 2020'!A:AB,28,FALSE)</f>
        <v>5185862.75</v>
      </c>
      <c r="H289" s="4">
        <f t="shared" si="48"/>
        <v>83796</v>
      </c>
      <c r="I289" s="4">
        <f>VLOOKUP(A289,'2% with VPK 2020'!A:AB,28,FALSE)</f>
        <v>5185862.75</v>
      </c>
      <c r="J289" s="4">
        <f>VLOOKUP(A289,'Charter School Lease'!A:D,4,FALSE)</f>
        <v>0</v>
      </c>
      <c r="K289" s="4">
        <f>VLOOKUP(A289,'Integration Change'!H:K,4,FALSE)</f>
        <v>0</v>
      </c>
      <c r="L289" s="4">
        <f>VLOOKUP(A289,'Other SPED'!A:D,4,FALSE)</f>
        <v>0</v>
      </c>
      <c r="M289" s="4">
        <f>VLOOKUP(A289,'LTFM Change'!G:J,4,FALSE)</f>
        <v>0</v>
      </c>
      <c r="N289" s="4">
        <f>VLOOKUP(A289,QComp!I:N,6,FALSE)</f>
        <v>0</v>
      </c>
      <c r="O289" s="4">
        <f>VLOOKUP(A289,'Breakfast and Lunch'!A:D,4,FALSE)</f>
        <v>0</v>
      </c>
      <c r="P289" s="4">
        <f>VLOOKUP(A289,'Breakfast and Lunch'!A:E,5,FALSE)</f>
        <v>0</v>
      </c>
      <c r="Q289" s="4">
        <f>VLOOKUP(A289,'Integration Change'!A:D,4,FALSE)</f>
        <v>0</v>
      </c>
      <c r="R289" s="4">
        <f>VLOOKUP(A289,'LTFM Change'!A:C,3,FALSE)</f>
        <v>0</v>
      </c>
      <c r="S289" s="4">
        <f>VLOOKUP(A289,QComp!A:D,4,FALSE)</f>
        <v>0</v>
      </c>
      <c r="T289" s="4">
        <f t="shared" si="49"/>
        <v>0</v>
      </c>
      <c r="U289" s="4">
        <f>VLOOKUP(A289,'2020 SPED'!A:AF,32,FALSE)</f>
        <v>-28247.011729656952</v>
      </c>
      <c r="V289" s="4">
        <f t="shared" si="45"/>
        <v>55548.988270343048</v>
      </c>
      <c r="W289" s="235">
        <f t="shared" si="50"/>
        <v>1.6423932517151015E-2</v>
      </c>
      <c r="Y289" s="4">
        <f>VLOOKUP(A289,'Pupil Info'!A:E,5,FALSE)</f>
        <v>558</v>
      </c>
      <c r="Z289" s="4">
        <f>VLOOKUP(A289,'Starting Point 2021'!A:AB,28,FALSE)</f>
        <v>5056197.5</v>
      </c>
      <c r="AA289" s="4">
        <f>VLOOKUP(A289,'2% 2021'!A:AB,28,FALSE)</f>
        <v>5223663.5</v>
      </c>
      <c r="AB289" s="4">
        <f t="shared" si="51"/>
        <v>167466</v>
      </c>
      <c r="AC289" s="4">
        <f>VLOOKUP(A289,'2% with VPK 2021'!A:AB,28,FALSE)</f>
        <v>5223663.5</v>
      </c>
      <c r="AD289" s="4">
        <f>VLOOKUP(A289,'Charter School Lease'!A:E,5,FALSE)</f>
        <v>0</v>
      </c>
      <c r="AE289" s="4">
        <f>VLOOKUP(A289,'Integration Change'!H:L,5,FALSE)</f>
        <v>0</v>
      </c>
      <c r="AF289" s="4">
        <f>VLOOKUP(A289,'Other SPED'!A:D,4,FALSE)</f>
        <v>0</v>
      </c>
      <c r="AG289" s="4">
        <f>VLOOKUP(A289,QComp!I:R,10,FALSE)</f>
        <v>0</v>
      </c>
      <c r="AH289" s="4">
        <f>VLOOKUP(A289,'LTFM Change'!G:K,5,FALSE)</f>
        <v>0</v>
      </c>
      <c r="AI289" s="4">
        <f>VLOOKUP(A289,'Breakfast and Lunch'!A:E,5,FALSE)</f>
        <v>0</v>
      </c>
      <c r="AJ289" s="4">
        <f>VLOOKUP(A289,'Breakfast and Lunch'!A:D,4,FALSE)</f>
        <v>0</v>
      </c>
      <c r="AK289" s="4">
        <f>VLOOKUP(A289,'Integration Change'!A:E,5,FALSE)</f>
        <v>0</v>
      </c>
      <c r="AL289" s="4">
        <f>VLOOKUP(A289,'Safe School'!A:D,4,FALSE)</f>
        <v>79.149913912140619</v>
      </c>
      <c r="AM289" s="4">
        <f>VLOOKUP(A289,'LTFM Change'!A:D,4,FALSE)</f>
        <v>0</v>
      </c>
      <c r="AN289" s="4">
        <f>VLOOKUP(A289,QComp!A:E,5,FALSE)</f>
        <v>0</v>
      </c>
      <c r="AO289" s="4">
        <f t="shared" si="52"/>
        <v>79.149913911707699</v>
      </c>
      <c r="AP289" s="4">
        <f>VLOOKUP(A289,'2021 SPED'!A:AF,32,FALSE)</f>
        <v>-30706.040699481615</v>
      </c>
      <c r="AQ289" s="5">
        <f t="shared" si="46"/>
        <v>136839.10921443009</v>
      </c>
      <c r="AR289" s="235">
        <f t="shared" si="47"/>
        <v>3.3120937226047836E-2</v>
      </c>
    </row>
    <row r="290" spans="1:44" x14ac:dyDescent="0.25">
      <c r="A290">
        <v>2142</v>
      </c>
      <c r="B290">
        <v>1</v>
      </c>
      <c r="C290" t="s">
        <v>269</v>
      </c>
      <c r="D290">
        <f>VLOOKUP(A290,Sheet10!A:C,3,FALSE)</f>
        <v>5</v>
      </c>
      <c r="E290" s="4">
        <f>VLOOKUP(A290,'Pupil Info'!A:D,4,FALSE)</f>
        <v>1864.8</v>
      </c>
      <c r="F290" s="4">
        <f>VLOOKUP(A290,'Starting Point 2020'!A:AB,28,FALSE)</f>
        <v>21630732.128722399</v>
      </c>
      <c r="G290" s="4">
        <f>VLOOKUP(A290,'2% 2020'!A:AB,28,FALSE)</f>
        <v>21945493.128722399</v>
      </c>
      <c r="H290" s="4">
        <f t="shared" si="48"/>
        <v>314761</v>
      </c>
      <c r="I290" s="4">
        <f>VLOOKUP(A290,'2% with VPK 2020'!A:AB,28,FALSE)</f>
        <v>22264973.878722399</v>
      </c>
      <c r="J290" s="4">
        <f>VLOOKUP(A290,'Charter School Lease'!A:D,4,FALSE)</f>
        <v>0</v>
      </c>
      <c r="K290" s="4">
        <f>VLOOKUP(A290,'Integration Change'!H:K,4,FALSE)</f>
        <v>2907.9993599999725</v>
      </c>
      <c r="L290" s="4">
        <f>VLOOKUP(A290,'Other SPED'!A:D,4,FALSE)</f>
        <v>41001.410000000003</v>
      </c>
      <c r="M290" s="4">
        <f>VLOOKUP(A290,'LTFM Change'!G:J,4,FALSE)</f>
        <v>0</v>
      </c>
      <c r="N290" s="4">
        <f>VLOOKUP(A290,QComp!I:N,6,FALSE)</f>
        <v>12741.341198429989</v>
      </c>
      <c r="O290" s="4">
        <f>VLOOKUP(A290,'Breakfast and Lunch'!A:D,4,FALSE)</f>
        <v>1972.12</v>
      </c>
      <c r="P290" s="4">
        <f>VLOOKUP(A290,'Breakfast and Lunch'!A:E,5,FALSE)</f>
        <v>5149.53</v>
      </c>
      <c r="Q290" s="4">
        <f>VLOOKUP(A290,'Integration Change'!A:D,4,FALSE)</f>
        <v>1246.2854399999924</v>
      </c>
      <c r="R290" s="4">
        <f>VLOOKUP(A290,'LTFM Change'!A:C,3,FALSE)</f>
        <v>19767.990857142839</v>
      </c>
      <c r="S290" s="4">
        <f>VLOOKUP(A290,QComp!A:D,4,FALSE)</f>
        <v>9878.6588015700108</v>
      </c>
      <c r="T290" s="4">
        <f t="shared" si="49"/>
        <v>414146.08565714583</v>
      </c>
      <c r="U290" s="4">
        <f>VLOOKUP(A290,'2020 SPED'!A:AF,32,FALSE)</f>
        <v>71285.494150642771</v>
      </c>
      <c r="V290" s="4">
        <f t="shared" si="45"/>
        <v>800192.5798077886</v>
      </c>
      <c r="W290" s="235">
        <f t="shared" si="50"/>
        <v>1.4551564788786974E-2</v>
      </c>
      <c r="Y290" s="4">
        <f>VLOOKUP(A290,'Pupil Info'!A:E,5,FALSE)</f>
        <v>1866</v>
      </c>
      <c r="Z290" s="4">
        <f>VLOOKUP(A290,'Starting Point 2021'!A:AB,28,FALSE)</f>
        <v>21629636.298106335</v>
      </c>
      <c r="AA290" s="4">
        <f>VLOOKUP(A290,'2% 2021'!A:AB,28,FALSE)</f>
        <v>22257607.706106335</v>
      </c>
      <c r="AB290" s="4">
        <f t="shared" si="51"/>
        <v>627971.40799999982</v>
      </c>
      <c r="AC290" s="4">
        <f>VLOOKUP(A290,'2% with VPK 2021'!A:AB,28,FALSE)</f>
        <v>22732202.382106338</v>
      </c>
      <c r="AD290" s="4">
        <f>VLOOKUP(A290,'Charter School Lease'!A:E,5,FALSE)</f>
        <v>0</v>
      </c>
      <c r="AE290" s="4">
        <f>VLOOKUP(A290,'Integration Change'!H:L,5,FALSE)</f>
        <v>3051.5654400000058</v>
      </c>
      <c r="AF290" s="4">
        <f>VLOOKUP(A290,'Other SPED'!A:D,4,FALSE)</f>
        <v>41001.410000000003</v>
      </c>
      <c r="AG290" s="4">
        <f>VLOOKUP(A290,QComp!I:R,10,FALSE)</f>
        <v>12715.80432396353</v>
      </c>
      <c r="AH290" s="4">
        <f>VLOOKUP(A290,'LTFM Change'!G:K,5,FALSE)</f>
        <v>0</v>
      </c>
      <c r="AI290" s="4">
        <f>VLOOKUP(A290,'Breakfast and Lunch'!A:E,5,FALSE)</f>
        <v>5149.53</v>
      </c>
      <c r="AJ290" s="4">
        <f>VLOOKUP(A290,'Breakfast and Lunch'!A:D,4,FALSE)</f>
        <v>1972.12</v>
      </c>
      <c r="AK290" s="4">
        <f>VLOOKUP(A290,'Integration Change'!A:E,5,FALSE)</f>
        <v>1307.8137599999973</v>
      </c>
      <c r="AL290" s="4">
        <f>VLOOKUP(A290,'Safe School'!A:D,4,FALSE)</f>
        <v>939.60000000000582</v>
      </c>
      <c r="AM290" s="4">
        <f>VLOOKUP(A290,'LTFM Change'!A:D,4,FALSE)</f>
        <v>19835.999999999884</v>
      </c>
      <c r="AN290" s="4">
        <f>VLOOKUP(A290,QComp!A:E,5,FALSE)</f>
        <v>9904.1956760364701</v>
      </c>
      <c r="AO290" s="4">
        <f t="shared" si="52"/>
        <v>570472.71520000696</v>
      </c>
      <c r="AP290" s="4">
        <f>VLOOKUP(A290,'2021 SPED'!A:AF,32,FALSE)</f>
        <v>150689.74019837892</v>
      </c>
      <c r="AQ290" s="5">
        <f t="shared" si="46"/>
        <v>1349133.8633983857</v>
      </c>
      <c r="AR290" s="235">
        <f t="shared" si="47"/>
        <v>2.9032915734000502E-2</v>
      </c>
    </row>
    <row r="291" spans="1:44" x14ac:dyDescent="0.25">
      <c r="A291">
        <v>2143</v>
      </c>
      <c r="B291">
        <v>1</v>
      </c>
      <c r="C291" t="s">
        <v>270</v>
      </c>
      <c r="D291">
        <f>VLOOKUP(A291,Sheet10!A:C,3,FALSE)</f>
        <v>6</v>
      </c>
      <c r="E291" s="4">
        <f>VLOOKUP(A291,'Pupil Info'!A:D,4,FALSE)</f>
        <v>788</v>
      </c>
      <c r="F291" s="4">
        <f>VLOOKUP(A291,'Starting Point 2020'!A:AB,28,FALSE)</f>
        <v>7823630.3583884202</v>
      </c>
      <c r="G291" s="4">
        <f>VLOOKUP(A291,'2% 2020'!A:AB,28,FALSE)</f>
        <v>7940837.3583884202</v>
      </c>
      <c r="H291" s="4">
        <f t="shared" si="48"/>
        <v>117207</v>
      </c>
      <c r="I291" s="4">
        <f>VLOOKUP(A291,'2% with VPK 2020'!A:AB,28,FALSE)</f>
        <v>7940837.3583884202</v>
      </c>
      <c r="J291" s="4">
        <f>VLOOKUP(A291,'Charter School Lease'!A:D,4,FALSE)</f>
        <v>0</v>
      </c>
      <c r="K291" s="4">
        <f>VLOOKUP(A291,'Integration Change'!H:K,4,FALSE)</f>
        <v>0</v>
      </c>
      <c r="L291" s="4">
        <f>VLOOKUP(A291,'Other SPED'!A:D,4,FALSE)</f>
        <v>0</v>
      </c>
      <c r="M291" s="4">
        <f>VLOOKUP(A291,'LTFM Change'!G:J,4,FALSE)</f>
        <v>0</v>
      </c>
      <c r="N291" s="4">
        <f>VLOOKUP(A291,QComp!I:N,6,FALSE)</f>
        <v>0</v>
      </c>
      <c r="O291" s="4">
        <f>VLOOKUP(A291,'Breakfast and Lunch'!A:D,4,FALSE)</f>
        <v>0</v>
      </c>
      <c r="P291" s="4">
        <f>VLOOKUP(A291,'Breakfast and Lunch'!A:E,5,FALSE)</f>
        <v>0</v>
      </c>
      <c r="Q291" s="4">
        <f>VLOOKUP(A291,'Integration Change'!A:D,4,FALSE)</f>
        <v>0</v>
      </c>
      <c r="R291" s="4">
        <f>VLOOKUP(A291,'LTFM Change'!A:C,3,FALSE)</f>
        <v>0</v>
      </c>
      <c r="S291" s="4">
        <f>VLOOKUP(A291,QComp!A:D,4,FALSE)</f>
        <v>0</v>
      </c>
      <c r="T291" s="4">
        <f t="shared" si="49"/>
        <v>0</v>
      </c>
      <c r="U291" s="4">
        <f>VLOOKUP(A291,'2020 SPED'!A:AF,32,FALSE)</f>
        <v>17751.263704908197</v>
      </c>
      <c r="V291" s="4">
        <f t="shared" si="45"/>
        <v>134958.2637049082</v>
      </c>
      <c r="W291" s="235">
        <f t="shared" si="50"/>
        <v>1.498115256357067E-2</v>
      </c>
      <c r="Y291" s="4">
        <f>VLOOKUP(A291,'Pupil Info'!A:E,5,FALSE)</f>
        <v>778</v>
      </c>
      <c r="Z291" s="4">
        <f>VLOOKUP(A291,'Starting Point 2021'!A:AB,28,FALSE)</f>
        <v>7801567.3797078412</v>
      </c>
      <c r="AA291" s="4">
        <f>VLOOKUP(A291,'2% 2021'!A:AB,28,FALSE)</f>
        <v>8035841.6737078419</v>
      </c>
      <c r="AB291" s="4">
        <f t="shared" si="51"/>
        <v>234274.29400000069</v>
      </c>
      <c r="AC291" s="4">
        <f>VLOOKUP(A291,'2% with VPK 2021'!A:AB,28,FALSE)</f>
        <v>8035841.6737078419</v>
      </c>
      <c r="AD291" s="4">
        <f>VLOOKUP(A291,'Charter School Lease'!A:E,5,FALSE)</f>
        <v>0</v>
      </c>
      <c r="AE291" s="4">
        <f>VLOOKUP(A291,'Integration Change'!H:L,5,FALSE)</f>
        <v>0</v>
      </c>
      <c r="AF291" s="4">
        <f>VLOOKUP(A291,'Other SPED'!A:D,4,FALSE)</f>
        <v>0</v>
      </c>
      <c r="AG291" s="4">
        <f>VLOOKUP(A291,QComp!I:R,10,FALSE)</f>
        <v>0</v>
      </c>
      <c r="AH291" s="4">
        <f>VLOOKUP(A291,'LTFM Change'!G:K,5,FALSE)</f>
        <v>0</v>
      </c>
      <c r="AI291" s="4">
        <f>VLOOKUP(A291,'Breakfast and Lunch'!A:E,5,FALSE)</f>
        <v>0</v>
      </c>
      <c r="AJ291" s="4">
        <f>VLOOKUP(A291,'Breakfast and Lunch'!A:D,4,FALSE)</f>
        <v>0</v>
      </c>
      <c r="AK291" s="4">
        <f>VLOOKUP(A291,'Integration Change'!A:E,5,FALSE)</f>
        <v>0</v>
      </c>
      <c r="AL291" s="4">
        <f>VLOOKUP(A291,'Safe School'!A:D,4,FALSE)</f>
        <v>111.88850186712079</v>
      </c>
      <c r="AM291" s="4">
        <f>VLOOKUP(A291,'LTFM Change'!A:D,4,FALSE)</f>
        <v>0</v>
      </c>
      <c r="AN291" s="4">
        <f>VLOOKUP(A291,QComp!A:E,5,FALSE)</f>
        <v>0</v>
      </c>
      <c r="AO291" s="4">
        <f t="shared" si="52"/>
        <v>111.88850186672062</v>
      </c>
      <c r="AP291" s="4">
        <f>VLOOKUP(A291,'2021 SPED'!A:AF,32,FALSE)</f>
        <v>43911.164455119753</v>
      </c>
      <c r="AQ291" s="5">
        <f t="shared" si="46"/>
        <v>278297.34695698717</v>
      </c>
      <c r="AR291" s="235">
        <f t="shared" si="47"/>
        <v>3.0029131660050338E-2</v>
      </c>
    </row>
    <row r="292" spans="1:44" x14ac:dyDescent="0.25">
      <c r="A292">
        <v>2144</v>
      </c>
      <c r="B292">
        <v>1</v>
      </c>
      <c r="C292" t="s">
        <v>271</v>
      </c>
      <c r="D292">
        <f>VLOOKUP(A292,Sheet10!A:C,3,FALSE)</f>
        <v>4</v>
      </c>
      <c r="E292" s="4">
        <f>VLOOKUP(A292,'Pupil Info'!A:D,4,FALSE)</f>
        <v>3270</v>
      </c>
      <c r="F292" s="4">
        <f>VLOOKUP(A292,'Starting Point 2020'!A:AB,28,FALSE)</f>
        <v>28588600.25</v>
      </c>
      <c r="G292" s="4">
        <f>VLOOKUP(A292,'2% 2020'!A:AB,28,FALSE)</f>
        <v>29061609.25</v>
      </c>
      <c r="H292" s="4">
        <f t="shared" si="48"/>
        <v>473009</v>
      </c>
      <c r="I292" s="4">
        <f>VLOOKUP(A292,'2% with VPK 2020'!A:AB,28,FALSE)</f>
        <v>29061609.25</v>
      </c>
      <c r="J292" s="4">
        <f>VLOOKUP(A292,'Charter School Lease'!A:D,4,FALSE)</f>
        <v>0</v>
      </c>
      <c r="K292" s="4">
        <f>VLOOKUP(A292,'Integration Change'!H:K,4,FALSE)</f>
        <v>0</v>
      </c>
      <c r="L292" s="4">
        <f>VLOOKUP(A292,'Other SPED'!A:D,4,FALSE)</f>
        <v>0</v>
      </c>
      <c r="M292" s="4">
        <f>VLOOKUP(A292,'LTFM Change'!G:J,4,FALSE)</f>
        <v>0</v>
      </c>
      <c r="N292" s="4">
        <f>VLOOKUP(A292,QComp!I:N,6,FALSE)</f>
        <v>-2780.5122149999952</v>
      </c>
      <c r="O292" s="4">
        <f>VLOOKUP(A292,'Breakfast and Lunch'!A:D,4,FALSE)</f>
        <v>0</v>
      </c>
      <c r="P292" s="4">
        <f>VLOOKUP(A292,'Breakfast and Lunch'!A:E,5,FALSE)</f>
        <v>0</v>
      </c>
      <c r="Q292" s="4">
        <f>VLOOKUP(A292,'Integration Change'!A:D,4,FALSE)</f>
        <v>0</v>
      </c>
      <c r="R292" s="4">
        <f>VLOOKUP(A292,'LTFM Change'!A:C,3,FALSE)</f>
        <v>0</v>
      </c>
      <c r="S292" s="4">
        <f>VLOOKUP(A292,QComp!A:D,4,FALSE)</f>
        <v>2780.5122149999952</v>
      </c>
      <c r="T292" s="4">
        <f t="shared" si="49"/>
        <v>0</v>
      </c>
      <c r="U292" s="4">
        <f>VLOOKUP(A292,'2020 SPED'!A:AF,32,FALSE)</f>
        <v>391053.08380338736</v>
      </c>
      <c r="V292" s="4">
        <f t="shared" si="45"/>
        <v>864062.08380338736</v>
      </c>
      <c r="W292" s="235">
        <f t="shared" si="50"/>
        <v>1.6545371087204594E-2</v>
      </c>
      <c r="Y292" s="4">
        <f>VLOOKUP(A292,'Pupil Info'!A:E,5,FALSE)</f>
        <v>3205</v>
      </c>
      <c r="Z292" s="4">
        <f>VLOOKUP(A292,'Starting Point 2021'!A:AB,28,FALSE)</f>
        <v>28078777.25</v>
      </c>
      <c r="AA292" s="4">
        <f>VLOOKUP(A292,'2% 2021'!A:AB,28,FALSE)</f>
        <v>29017769.25</v>
      </c>
      <c r="AB292" s="4">
        <f t="shared" si="51"/>
        <v>938992</v>
      </c>
      <c r="AC292" s="4">
        <f>VLOOKUP(A292,'2% with VPK 2021'!A:AB,28,FALSE)</f>
        <v>29017769.25</v>
      </c>
      <c r="AD292" s="4">
        <f>VLOOKUP(A292,'Charter School Lease'!A:E,5,FALSE)</f>
        <v>0</v>
      </c>
      <c r="AE292" s="4">
        <f>VLOOKUP(A292,'Integration Change'!H:L,5,FALSE)</f>
        <v>0</v>
      </c>
      <c r="AF292" s="4">
        <f>VLOOKUP(A292,'Other SPED'!A:D,4,FALSE)</f>
        <v>0</v>
      </c>
      <c r="AG292" s="4">
        <f>VLOOKUP(A292,QComp!I:R,10,FALSE)</f>
        <v>-2727.0624715285376</v>
      </c>
      <c r="AH292" s="4">
        <f>VLOOKUP(A292,'LTFM Change'!G:K,5,FALSE)</f>
        <v>0</v>
      </c>
      <c r="AI292" s="4">
        <f>VLOOKUP(A292,'Breakfast and Lunch'!A:E,5,FALSE)</f>
        <v>0</v>
      </c>
      <c r="AJ292" s="4">
        <f>VLOOKUP(A292,'Breakfast and Lunch'!A:D,4,FALSE)</f>
        <v>0</v>
      </c>
      <c r="AK292" s="4">
        <f>VLOOKUP(A292,'Integration Change'!A:E,5,FALSE)</f>
        <v>0</v>
      </c>
      <c r="AL292" s="4">
        <f>VLOOKUP(A292,'Safe School'!A:D,4,FALSE)</f>
        <v>338.71754193748347</v>
      </c>
      <c r="AM292" s="4">
        <f>VLOOKUP(A292,'LTFM Change'!A:D,4,FALSE)</f>
        <v>0</v>
      </c>
      <c r="AN292" s="4">
        <f>VLOOKUP(A292,QComp!A:E,5,FALSE)</f>
        <v>2727.0624715285376</v>
      </c>
      <c r="AO292" s="4">
        <f t="shared" si="52"/>
        <v>338.71754193678498</v>
      </c>
      <c r="AP292" s="4">
        <f>VLOOKUP(A292,'2021 SPED'!A:AF,32,FALSE)</f>
        <v>729931.85627758596</v>
      </c>
      <c r="AQ292" s="5">
        <f t="shared" si="46"/>
        <v>1669262.5738195227</v>
      </c>
      <c r="AR292" s="235">
        <f t="shared" si="47"/>
        <v>3.344134225075631E-2</v>
      </c>
    </row>
    <row r="293" spans="1:44" x14ac:dyDescent="0.25">
      <c r="A293">
        <v>2149</v>
      </c>
      <c r="B293">
        <v>1</v>
      </c>
      <c r="C293" t="s">
        <v>272</v>
      </c>
      <c r="D293">
        <f>VLOOKUP(A293,Sheet10!A:C,3,FALSE)</f>
        <v>5</v>
      </c>
      <c r="E293" s="4">
        <f>VLOOKUP(A293,'Pupil Info'!A:D,4,FALSE)</f>
        <v>1269</v>
      </c>
      <c r="F293" s="4">
        <f>VLOOKUP(A293,'Starting Point 2020'!A:AB,28,FALSE)</f>
        <v>11454363.782983439</v>
      </c>
      <c r="G293" s="4">
        <f>VLOOKUP(A293,'2% 2020'!A:AB,28,FALSE)</f>
        <v>11645202.782983439</v>
      </c>
      <c r="H293" s="4">
        <f t="shared" si="48"/>
        <v>190839</v>
      </c>
      <c r="I293" s="4">
        <f>VLOOKUP(A293,'2% with VPK 2020'!A:AB,28,FALSE)</f>
        <v>11645202.782983439</v>
      </c>
      <c r="J293" s="4">
        <f>VLOOKUP(A293,'Charter School Lease'!A:D,4,FALSE)</f>
        <v>0</v>
      </c>
      <c r="K293" s="4">
        <f>VLOOKUP(A293,'Integration Change'!H:K,4,FALSE)</f>
        <v>0</v>
      </c>
      <c r="L293" s="4">
        <f>VLOOKUP(A293,'Other SPED'!A:D,4,FALSE)</f>
        <v>0</v>
      </c>
      <c r="M293" s="4">
        <f>VLOOKUP(A293,'LTFM Change'!G:J,4,FALSE)</f>
        <v>0</v>
      </c>
      <c r="N293" s="4">
        <f>VLOOKUP(A293,QComp!I:N,6,FALSE)</f>
        <v>0</v>
      </c>
      <c r="O293" s="4">
        <f>VLOOKUP(A293,'Breakfast and Lunch'!A:D,4,FALSE)</f>
        <v>0</v>
      </c>
      <c r="P293" s="4">
        <f>VLOOKUP(A293,'Breakfast and Lunch'!A:E,5,FALSE)</f>
        <v>0</v>
      </c>
      <c r="Q293" s="4">
        <f>VLOOKUP(A293,'Integration Change'!A:D,4,FALSE)</f>
        <v>0</v>
      </c>
      <c r="R293" s="4">
        <f>VLOOKUP(A293,'LTFM Change'!A:C,3,FALSE)</f>
        <v>0</v>
      </c>
      <c r="S293" s="4">
        <f>VLOOKUP(A293,QComp!A:D,4,FALSE)</f>
        <v>0</v>
      </c>
      <c r="T293" s="4">
        <f t="shared" si="49"/>
        <v>0</v>
      </c>
      <c r="U293" s="4">
        <f>VLOOKUP(A293,'2020 SPED'!A:AF,32,FALSE)</f>
        <v>40029.42132456135</v>
      </c>
      <c r="V293" s="4">
        <f t="shared" si="45"/>
        <v>230868.42132456135</v>
      </c>
      <c r="W293" s="235">
        <f t="shared" si="50"/>
        <v>1.666081186311803E-2</v>
      </c>
      <c r="Y293" s="4">
        <f>VLOOKUP(A293,'Pupil Info'!A:E,5,FALSE)</f>
        <v>1280</v>
      </c>
      <c r="Z293" s="4">
        <f>VLOOKUP(A293,'Starting Point 2021'!A:AB,28,FALSE)</f>
        <v>11605130.553032611</v>
      </c>
      <c r="AA293" s="4">
        <f>VLOOKUP(A293,'2% 2021'!A:AB,28,FALSE)</f>
        <v>11992121.22903261</v>
      </c>
      <c r="AB293" s="4">
        <f t="shared" si="51"/>
        <v>386990.67599999905</v>
      </c>
      <c r="AC293" s="4">
        <f>VLOOKUP(A293,'2% with VPK 2021'!A:AB,28,FALSE)</f>
        <v>11992121.22903261</v>
      </c>
      <c r="AD293" s="4">
        <f>VLOOKUP(A293,'Charter School Lease'!A:E,5,FALSE)</f>
        <v>0</v>
      </c>
      <c r="AE293" s="4">
        <f>VLOOKUP(A293,'Integration Change'!H:L,5,FALSE)</f>
        <v>0</v>
      </c>
      <c r="AF293" s="4">
        <f>VLOOKUP(A293,'Other SPED'!A:D,4,FALSE)</f>
        <v>0</v>
      </c>
      <c r="AG293" s="4">
        <f>VLOOKUP(A293,QComp!I:R,10,FALSE)</f>
        <v>0</v>
      </c>
      <c r="AH293" s="4">
        <f>VLOOKUP(A293,'LTFM Change'!G:K,5,FALSE)</f>
        <v>0</v>
      </c>
      <c r="AI293" s="4">
        <f>VLOOKUP(A293,'Breakfast and Lunch'!A:E,5,FALSE)</f>
        <v>0</v>
      </c>
      <c r="AJ293" s="4">
        <f>VLOOKUP(A293,'Breakfast and Lunch'!A:D,4,FALSE)</f>
        <v>0</v>
      </c>
      <c r="AK293" s="4">
        <f>VLOOKUP(A293,'Integration Change'!A:E,5,FALSE)</f>
        <v>0</v>
      </c>
      <c r="AL293" s="4">
        <f>VLOOKUP(A293,'Safe School'!A:D,4,FALSE)</f>
        <v>190.49835930361587</v>
      </c>
      <c r="AM293" s="4">
        <f>VLOOKUP(A293,'LTFM Change'!A:D,4,FALSE)</f>
        <v>0</v>
      </c>
      <c r="AN293" s="4">
        <f>VLOOKUP(A293,QComp!A:E,5,FALSE)</f>
        <v>0</v>
      </c>
      <c r="AO293" s="4">
        <f t="shared" si="52"/>
        <v>190.49835930392146</v>
      </c>
      <c r="AP293" s="4">
        <f>VLOOKUP(A293,'2021 SPED'!A:AF,32,FALSE)</f>
        <v>144755.76002069004</v>
      </c>
      <c r="AQ293" s="5">
        <f t="shared" si="46"/>
        <v>531936.93437999301</v>
      </c>
      <c r="AR293" s="235">
        <f t="shared" si="47"/>
        <v>3.3346516373214952E-2</v>
      </c>
    </row>
    <row r="294" spans="1:44" x14ac:dyDescent="0.25">
      <c r="A294">
        <v>2154</v>
      </c>
      <c r="B294">
        <v>1</v>
      </c>
      <c r="C294" t="s">
        <v>273</v>
      </c>
      <c r="D294">
        <f>VLOOKUP(A294,Sheet10!A:C,3,FALSE)</f>
        <v>5</v>
      </c>
      <c r="E294" s="4">
        <f>VLOOKUP(A294,'Pupil Info'!A:D,4,FALSE)</f>
        <v>938</v>
      </c>
      <c r="F294" s="4">
        <f>VLOOKUP(A294,'Starting Point 2020'!A:AB,28,FALSE)</f>
        <v>8349984.3766279547</v>
      </c>
      <c r="G294" s="4">
        <f>VLOOKUP(A294,'2% 2020'!A:AB,28,FALSE)</f>
        <v>8491195.3766279556</v>
      </c>
      <c r="H294" s="4">
        <f t="shared" si="48"/>
        <v>141211.00000000093</v>
      </c>
      <c r="I294" s="4">
        <f>VLOOKUP(A294,'2% with VPK 2020'!A:AB,28,FALSE)</f>
        <v>8491195.3766279556</v>
      </c>
      <c r="J294" s="4">
        <f>VLOOKUP(A294,'Charter School Lease'!A:D,4,FALSE)</f>
        <v>0</v>
      </c>
      <c r="K294" s="4">
        <f>VLOOKUP(A294,'Integration Change'!H:K,4,FALSE)</f>
        <v>0</v>
      </c>
      <c r="L294" s="4">
        <f>VLOOKUP(A294,'Other SPED'!A:D,4,FALSE)</f>
        <v>0</v>
      </c>
      <c r="M294" s="4">
        <f>VLOOKUP(A294,'LTFM Change'!G:J,4,FALSE)</f>
        <v>0</v>
      </c>
      <c r="N294" s="4">
        <f>VLOOKUP(A294,QComp!I:N,6,FALSE)</f>
        <v>0</v>
      </c>
      <c r="O294" s="4">
        <f>VLOOKUP(A294,'Breakfast and Lunch'!A:D,4,FALSE)</f>
        <v>0</v>
      </c>
      <c r="P294" s="4">
        <f>VLOOKUP(A294,'Breakfast and Lunch'!A:E,5,FALSE)</f>
        <v>0</v>
      </c>
      <c r="Q294" s="4">
        <f>VLOOKUP(A294,'Integration Change'!A:D,4,FALSE)</f>
        <v>0</v>
      </c>
      <c r="R294" s="4">
        <f>VLOOKUP(A294,'LTFM Change'!A:C,3,FALSE)</f>
        <v>0</v>
      </c>
      <c r="S294" s="4">
        <f>VLOOKUP(A294,QComp!A:D,4,FALSE)</f>
        <v>0</v>
      </c>
      <c r="T294" s="4">
        <f t="shared" si="49"/>
        <v>0</v>
      </c>
      <c r="U294" s="4">
        <f>VLOOKUP(A294,'2020 SPED'!A:AF,32,FALSE)</f>
        <v>24999.452896690695</v>
      </c>
      <c r="V294" s="4">
        <f t="shared" si="45"/>
        <v>166210.45289669163</v>
      </c>
      <c r="W294" s="235">
        <f t="shared" si="50"/>
        <v>1.6911528648515552E-2</v>
      </c>
      <c r="Y294" s="4">
        <f>VLOOKUP(A294,'Pupil Info'!A:E,5,FALSE)</f>
        <v>917</v>
      </c>
      <c r="Z294" s="4">
        <f>VLOOKUP(A294,'Starting Point 2021'!A:AB,28,FALSE)</f>
        <v>8203793.396059352</v>
      </c>
      <c r="AA294" s="4">
        <f>VLOOKUP(A294,'2% 2021'!A:AB,28,FALSE)</f>
        <v>8482209.5400593523</v>
      </c>
      <c r="AB294" s="4">
        <f t="shared" si="51"/>
        <v>278416.14400000032</v>
      </c>
      <c r="AC294" s="4">
        <f>VLOOKUP(A294,'2% with VPK 2021'!A:AB,28,FALSE)</f>
        <v>8482209.5400593523</v>
      </c>
      <c r="AD294" s="4">
        <f>VLOOKUP(A294,'Charter School Lease'!A:E,5,FALSE)</f>
        <v>0</v>
      </c>
      <c r="AE294" s="4">
        <f>VLOOKUP(A294,'Integration Change'!H:L,5,FALSE)</f>
        <v>0</v>
      </c>
      <c r="AF294" s="4">
        <f>VLOOKUP(A294,'Other SPED'!A:D,4,FALSE)</f>
        <v>0</v>
      </c>
      <c r="AG294" s="4">
        <f>VLOOKUP(A294,QComp!I:R,10,FALSE)</f>
        <v>0</v>
      </c>
      <c r="AH294" s="4">
        <f>VLOOKUP(A294,'LTFM Change'!G:K,5,FALSE)</f>
        <v>0</v>
      </c>
      <c r="AI294" s="4">
        <f>VLOOKUP(A294,'Breakfast and Lunch'!A:E,5,FALSE)</f>
        <v>0</v>
      </c>
      <c r="AJ294" s="4">
        <f>VLOOKUP(A294,'Breakfast and Lunch'!A:D,4,FALSE)</f>
        <v>0</v>
      </c>
      <c r="AK294" s="4">
        <f>VLOOKUP(A294,'Integration Change'!A:E,5,FALSE)</f>
        <v>0</v>
      </c>
      <c r="AL294" s="4">
        <f>VLOOKUP(A294,'Safe School'!A:D,4,FALSE)</f>
        <v>83.214256960021885</v>
      </c>
      <c r="AM294" s="4">
        <f>VLOOKUP(A294,'LTFM Change'!A:D,4,FALSE)</f>
        <v>0</v>
      </c>
      <c r="AN294" s="4">
        <f>VLOOKUP(A294,QComp!A:E,5,FALSE)</f>
        <v>0</v>
      </c>
      <c r="AO294" s="4">
        <f t="shared" si="52"/>
        <v>83.214256960898638</v>
      </c>
      <c r="AP294" s="4">
        <f>VLOOKUP(A294,'2021 SPED'!A:AF,32,FALSE)</f>
        <v>57044.000135187642</v>
      </c>
      <c r="AQ294" s="5">
        <f t="shared" si="46"/>
        <v>335543.35839214886</v>
      </c>
      <c r="AR294" s="235">
        <f t="shared" si="47"/>
        <v>3.3937488495716629E-2</v>
      </c>
    </row>
    <row r="295" spans="1:44" x14ac:dyDescent="0.25">
      <c r="A295">
        <v>2155</v>
      </c>
      <c r="B295">
        <v>1</v>
      </c>
      <c r="C295" t="s">
        <v>274</v>
      </c>
      <c r="D295">
        <f>VLOOKUP(A295,Sheet10!A:C,3,FALSE)</f>
        <v>5</v>
      </c>
      <c r="E295" s="4">
        <f>VLOOKUP(A295,'Pupil Info'!A:D,4,FALSE)</f>
        <v>1043</v>
      </c>
      <c r="F295" s="4">
        <f>VLOOKUP(A295,'Starting Point 2020'!A:AB,28,FALSE)</f>
        <v>10169595.560152899</v>
      </c>
      <c r="G295" s="4">
        <f>VLOOKUP(A295,'2% 2020'!A:AB,28,FALSE)</f>
        <v>10334645.560152899</v>
      </c>
      <c r="H295" s="4">
        <f t="shared" si="48"/>
        <v>165050</v>
      </c>
      <c r="I295" s="4">
        <f>VLOOKUP(A295,'2% with VPK 2020'!A:AB,28,FALSE)</f>
        <v>10334645.560152899</v>
      </c>
      <c r="J295" s="4">
        <f>VLOOKUP(A295,'Charter School Lease'!A:D,4,FALSE)</f>
        <v>0</v>
      </c>
      <c r="K295" s="4">
        <f>VLOOKUP(A295,'Integration Change'!H:K,4,FALSE)</f>
        <v>0</v>
      </c>
      <c r="L295" s="4">
        <f>VLOOKUP(A295,'Other SPED'!A:D,4,FALSE)</f>
        <v>0</v>
      </c>
      <c r="M295" s="4">
        <f>VLOOKUP(A295,'LTFM Change'!G:J,4,FALSE)</f>
        <v>0</v>
      </c>
      <c r="N295" s="4">
        <f>VLOOKUP(A295,QComp!I:N,6,FALSE)</f>
        <v>0</v>
      </c>
      <c r="O295" s="4">
        <f>VLOOKUP(A295,'Breakfast and Lunch'!A:D,4,FALSE)</f>
        <v>0</v>
      </c>
      <c r="P295" s="4">
        <f>VLOOKUP(A295,'Breakfast and Lunch'!A:E,5,FALSE)</f>
        <v>0</v>
      </c>
      <c r="Q295" s="4">
        <f>VLOOKUP(A295,'Integration Change'!A:D,4,FALSE)</f>
        <v>0</v>
      </c>
      <c r="R295" s="4">
        <f>VLOOKUP(A295,'LTFM Change'!A:C,3,FALSE)</f>
        <v>0</v>
      </c>
      <c r="S295" s="4">
        <f>VLOOKUP(A295,QComp!A:D,4,FALSE)</f>
        <v>0</v>
      </c>
      <c r="T295" s="4">
        <f t="shared" si="49"/>
        <v>0</v>
      </c>
      <c r="U295" s="4">
        <f>VLOOKUP(A295,'2020 SPED'!A:AF,32,FALSE)</f>
        <v>40792.966286382987</v>
      </c>
      <c r="V295" s="4">
        <f t="shared" si="45"/>
        <v>205842.96628638299</v>
      </c>
      <c r="W295" s="235">
        <f t="shared" si="50"/>
        <v>1.6229750634991671E-2</v>
      </c>
      <c r="Y295" s="4">
        <f>VLOOKUP(A295,'Pupil Info'!A:E,5,FALSE)</f>
        <v>1053</v>
      </c>
      <c r="Z295" s="4">
        <f>VLOOKUP(A295,'Starting Point 2021'!A:AB,28,FALSE)</f>
        <v>10291583.502056923</v>
      </c>
      <c r="AA295" s="4">
        <f>VLOOKUP(A295,'2% 2021'!A:AB,28,FALSE)</f>
        <v>10627088.912056923</v>
      </c>
      <c r="AB295" s="4">
        <f t="shared" si="51"/>
        <v>335505.41000000015</v>
      </c>
      <c r="AC295" s="4">
        <f>VLOOKUP(A295,'2% with VPK 2021'!A:AB,28,FALSE)</f>
        <v>10627088.912056923</v>
      </c>
      <c r="AD295" s="4">
        <f>VLOOKUP(A295,'Charter School Lease'!A:E,5,FALSE)</f>
        <v>0</v>
      </c>
      <c r="AE295" s="4">
        <f>VLOOKUP(A295,'Integration Change'!H:L,5,FALSE)</f>
        <v>0</v>
      </c>
      <c r="AF295" s="4">
        <f>VLOOKUP(A295,'Other SPED'!A:D,4,FALSE)</f>
        <v>0</v>
      </c>
      <c r="AG295" s="4">
        <f>VLOOKUP(A295,QComp!I:R,10,FALSE)</f>
        <v>0</v>
      </c>
      <c r="AH295" s="4">
        <f>VLOOKUP(A295,'LTFM Change'!G:K,5,FALSE)</f>
        <v>0</v>
      </c>
      <c r="AI295" s="4">
        <f>VLOOKUP(A295,'Breakfast and Lunch'!A:E,5,FALSE)</f>
        <v>0</v>
      </c>
      <c r="AJ295" s="4">
        <f>VLOOKUP(A295,'Breakfast and Lunch'!A:D,4,FALSE)</f>
        <v>0</v>
      </c>
      <c r="AK295" s="4">
        <f>VLOOKUP(A295,'Integration Change'!A:E,5,FALSE)</f>
        <v>0</v>
      </c>
      <c r="AL295" s="4">
        <f>VLOOKUP(A295,'Safe School'!A:D,4,FALSE)</f>
        <v>63.586346041291108</v>
      </c>
      <c r="AM295" s="4">
        <f>VLOOKUP(A295,'LTFM Change'!A:D,4,FALSE)</f>
        <v>0</v>
      </c>
      <c r="AN295" s="4">
        <f>VLOOKUP(A295,QComp!A:E,5,FALSE)</f>
        <v>0</v>
      </c>
      <c r="AO295" s="4">
        <f t="shared" si="52"/>
        <v>63.586346041411161</v>
      </c>
      <c r="AP295" s="4">
        <f>VLOOKUP(A295,'2021 SPED'!A:AF,32,FALSE)</f>
        <v>99157.261225066846</v>
      </c>
      <c r="AQ295" s="5">
        <f t="shared" si="46"/>
        <v>434726.25757110841</v>
      </c>
      <c r="AR295" s="235">
        <f t="shared" si="47"/>
        <v>3.2599979384411011E-2</v>
      </c>
    </row>
    <row r="296" spans="1:44" x14ac:dyDescent="0.25">
      <c r="A296">
        <v>2159</v>
      </c>
      <c r="B296">
        <v>1</v>
      </c>
      <c r="C296" t="s">
        <v>275</v>
      </c>
      <c r="D296">
        <f>VLOOKUP(A296,Sheet10!A:C,3,FALSE)</f>
        <v>6</v>
      </c>
      <c r="E296" s="4">
        <f>VLOOKUP(A296,'Pupil Info'!A:D,4,FALSE)</f>
        <v>532</v>
      </c>
      <c r="F296" s="4">
        <f>VLOOKUP(A296,'Starting Point 2020'!A:AB,28,FALSE)</f>
        <v>5456999.5</v>
      </c>
      <c r="G296" s="4">
        <f>VLOOKUP(A296,'2% 2020'!A:AB,28,FALSE)</f>
        <v>5541943.5</v>
      </c>
      <c r="H296" s="4">
        <f t="shared" si="48"/>
        <v>84944</v>
      </c>
      <c r="I296" s="4">
        <f>VLOOKUP(A296,'2% with VPK 2020'!A:AB,28,FALSE)</f>
        <v>5541943.5</v>
      </c>
      <c r="J296" s="4">
        <f>VLOOKUP(A296,'Charter School Lease'!A:D,4,FALSE)</f>
        <v>0</v>
      </c>
      <c r="K296" s="4">
        <f>VLOOKUP(A296,'Integration Change'!H:K,4,FALSE)</f>
        <v>0</v>
      </c>
      <c r="L296" s="4">
        <f>VLOOKUP(A296,'Other SPED'!A:D,4,FALSE)</f>
        <v>0</v>
      </c>
      <c r="M296" s="4">
        <f>VLOOKUP(A296,'LTFM Change'!G:J,4,FALSE)</f>
        <v>0</v>
      </c>
      <c r="N296" s="4">
        <f>VLOOKUP(A296,QComp!I:N,6,FALSE)</f>
        <v>0</v>
      </c>
      <c r="O296" s="4">
        <f>VLOOKUP(A296,'Breakfast and Lunch'!A:D,4,FALSE)</f>
        <v>0</v>
      </c>
      <c r="P296" s="4">
        <f>VLOOKUP(A296,'Breakfast and Lunch'!A:E,5,FALSE)</f>
        <v>0</v>
      </c>
      <c r="Q296" s="4">
        <f>VLOOKUP(A296,'Integration Change'!A:D,4,FALSE)</f>
        <v>0</v>
      </c>
      <c r="R296" s="4">
        <f>VLOOKUP(A296,'LTFM Change'!A:C,3,FALSE)</f>
        <v>0</v>
      </c>
      <c r="S296" s="4">
        <f>VLOOKUP(A296,QComp!A:D,4,FALSE)</f>
        <v>0</v>
      </c>
      <c r="T296" s="4">
        <f t="shared" si="49"/>
        <v>0</v>
      </c>
      <c r="U296" s="4">
        <f>VLOOKUP(A296,'2020 SPED'!A:AF,32,FALSE)</f>
        <v>18832.134391743923</v>
      </c>
      <c r="V296" s="4">
        <f t="shared" si="45"/>
        <v>103776.13439174392</v>
      </c>
      <c r="W296" s="235">
        <f t="shared" si="50"/>
        <v>1.556606336504154E-2</v>
      </c>
      <c r="Y296" s="4">
        <f>VLOOKUP(A296,'Pupil Info'!A:E,5,FALSE)</f>
        <v>525</v>
      </c>
      <c r="Z296" s="4">
        <f>VLOOKUP(A296,'Starting Point 2021'!A:AB,28,FALSE)</f>
        <v>5428444</v>
      </c>
      <c r="AA296" s="4">
        <f>VLOOKUP(A296,'2% 2021'!A:AB,28,FALSE)</f>
        <v>5599355</v>
      </c>
      <c r="AB296" s="4">
        <f t="shared" si="51"/>
        <v>170911</v>
      </c>
      <c r="AC296" s="4">
        <f>VLOOKUP(A296,'2% with VPK 2021'!A:AB,28,FALSE)</f>
        <v>5599355</v>
      </c>
      <c r="AD296" s="4">
        <f>VLOOKUP(A296,'Charter School Lease'!A:E,5,FALSE)</f>
        <v>0</v>
      </c>
      <c r="AE296" s="4">
        <f>VLOOKUP(A296,'Integration Change'!H:L,5,FALSE)</f>
        <v>0</v>
      </c>
      <c r="AF296" s="4">
        <f>VLOOKUP(A296,'Other SPED'!A:D,4,FALSE)</f>
        <v>0</v>
      </c>
      <c r="AG296" s="4">
        <f>VLOOKUP(A296,QComp!I:R,10,FALSE)</f>
        <v>0</v>
      </c>
      <c r="AH296" s="4">
        <f>VLOOKUP(A296,'LTFM Change'!G:K,5,FALSE)</f>
        <v>0</v>
      </c>
      <c r="AI296" s="4">
        <f>VLOOKUP(A296,'Breakfast and Lunch'!A:E,5,FALSE)</f>
        <v>0</v>
      </c>
      <c r="AJ296" s="4">
        <f>VLOOKUP(A296,'Breakfast and Lunch'!A:D,4,FALSE)</f>
        <v>0</v>
      </c>
      <c r="AK296" s="4">
        <f>VLOOKUP(A296,'Integration Change'!A:E,5,FALSE)</f>
        <v>0</v>
      </c>
      <c r="AL296" s="4">
        <f>VLOOKUP(A296,'Safe School'!A:D,4,FALSE)</f>
        <v>0</v>
      </c>
      <c r="AM296" s="4">
        <f>VLOOKUP(A296,'LTFM Change'!A:D,4,FALSE)</f>
        <v>0</v>
      </c>
      <c r="AN296" s="4">
        <f>VLOOKUP(A296,QComp!A:E,5,FALSE)</f>
        <v>0</v>
      </c>
      <c r="AO296" s="4">
        <f t="shared" si="52"/>
        <v>0</v>
      </c>
      <c r="AP296" s="4">
        <f>VLOOKUP(A296,'2021 SPED'!A:AF,32,FALSE)</f>
        <v>49518.467935779889</v>
      </c>
      <c r="AQ296" s="5">
        <f t="shared" si="46"/>
        <v>220429.46793577989</v>
      </c>
      <c r="AR296" s="235">
        <f t="shared" si="47"/>
        <v>3.1484344316713958E-2</v>
      </c>
    </row>
    <row r="297" spans="1:44" x14ac:dyDescent="0.25">
      <c r="A297">
        <v>2164</v>
      </c>
      <c r="B297">
        <v>1</v>
      </c>
      <c r="C297" t="s">
        <v>276</v>
      </c>
      <c r="D297">
        <f>VLOOKUP(A297,Sheet10!A:C,3,FALSE)</f>
        <v>5</v>
      </c>
      <c r="E297" s="4">
        <f>VLOOKUP(A297,'Pupil Info'!A:D,4,FALSE)</f>
        <v>1680</v>
      </c>
      <c r="F297" s="4">
        <f>VLOOKUP(A297,'Starting Point 2020'!A:AB,28,FALSE)</f>
        <v>14432651.75</v>
      </c>
      <c r="G297" s="4">
        <f>VLOOKUP(A297,'2% 2020'!A:AB,28,FALSE)</f>
        <v>14679010.75</v>
      </c>
      <c r="H297" s="4">
        <f t="shared" si="48"/>
        <v>246359</v>
      </c>
      <c r="I297" s="4">
        <f>VLOOKUP(A297,'2% with VPK 2020'!A:AB,28,FALSE)</f>
        <v>14679010.75</v>
      </c>
      <c r="J297" s="4">
        <f>VLOOKUP(A297,'Charter School Lease'!A:D,4,FALSE)</f>
        <v>0</v>
      </c>
      <c r="K297" s="4">
        <f>VLOOKUP(A297,'Integration Change'!H:K,4,FALSE)</f>
        <v>0</v>
      </c>
      <c r="L297" s="4">
        <f>VLOOKUP(A297,'Other SPED'!A:D,4,FALSE)</f>
        <v>0</v>
      </c>
      <c r="M297" s="4">
        <f>VLOOKUP(A297,'LTFM Change'!G:J,4,FALSE)</f>
        <v>0</v>
      </c>
      <c r="N297" s="4">
        <f>VLOOKUP(A297,QComp!I:N,6,FALSE)</f>
        <v>0</v>
      </c>
      <c r="O297" s="4">
        <f>VLOOKUP(A297,'Breakfast and Lunch'!A:D,4,FALSE)</f>
        <v>0</v>
      </c>
      <c r="P297" s="4">
        <f>VLOOKUP(A297,'Breakfast and Lunch'!A:E,5,FALSE)</f>
        <v>0</v>
      </c>
      <c r="Q297" s="4">
        <f>VLOOKUP(A297,'Integration Change'!A:D,4,FALSE)</f>
        <v>0</v>
      </c>
      <c r="R297" s="4">
        <f>VLOOKUP(A297,'LTFM Change'!A:C,3,FALSE)</f>
        <v>0</v>
      </c>
      <c r="S297" s="4">
        <f>VLOOKUP(A297,QComp!A:D,4,FALSE)</f>
        <v>0</v>
      </c>
      <c r="T297" s="4">
        <f t="shared" si="49"/>
        <v>0</v>
      </c>
      <c r="U297" s="4">
        <f>VLOOKUP(A297,'2020 SPED'!A:AF,32,FALSE)</f>
        <v>85663.427139141364</v>
      </c>
      <c r="V297" s="4">
        <f t="shared" si="45"/>
        <v>332022.42713914136</v>
      </c>
      <c r="W297" s="235">
        <f t="shared" si="50"/>
        <v>1.7069558960292934E-2</v>
      </c>
      <c r="Y297" s="4">
        <f>VLOOKUP(A297,'Pupil Info'!A:E,5,FALSE)</f>
        <v>1696</v>
      </c>
      <c r="Z297" s="4">
        <f>VLOOKUP(A297,'Starting Point 2021'!A:AB,28,FALSE)</f>
        <v>14643026</v>
      </c>
      <c r="AA297" s="4">
        <f>VLOOKUP(A297,'2% 2021'!A:AB,28,FALSE)</f>
        <v>15148073</v>
      </c>
      <c r="AB297" s="4">
        <f t="shared" si="51"/>
        <v>505047</v>
      </c>
      <c r="AC297" s="4">
        <f>VLOOKUP(A297,'2% with VPK 2021'!A:AB,28,FALSE)</f>
        <v>15148073</v>
      </c>
      <c r="AD297" s="4">
        <f>VLOOKUP(A297,'Charter School Lease'!A:E,5,FALSE)</f>
        <v>0</v>
      </c>
      <c r="AE297" s="4">
        <f>VLOOKUP(A297,'Integration Change'!H:L,5,FALSE)</f>
        <v>0</v>
      </c>
      <c r="AF297" s="4">
        <f>VLOOKUP(A297,'Other SPED'!A:D,4,FALSE)</f>
        <v>0</v>
      </c>
      <c r="AG297" s="4">
        <f>VLOOKUP(A297,QComp!I:R,10,FALSE)</f>
        <v>0</v>
      </c>
      <c r="AH297" s="4">
        <f>VLOOKUP(A297,'LTFM Change'!G:K,5,FALSE)</f>
        <v>0</v>
      </c>
      <c r="AI297" s="4">
        <f>VLOOKUP(A297,'Breakfast and Lunch'!A:E,5,FALSE)</f>
        <v>0</v>
      </c>
      <c r="AJ297" s="4">
        <f>VLOOKUP(A297,'Breakfast and Lunch'!A:D,4,FALSE)</f>
        <v>0</v>
      </c>
      <c r="AK297" s="4">
        <f>VLOOKUP(A297,'Integration Change'!A:E,5,FALSE)</f>
        <v>0</v>
      </c>
      <c r="AL297" s="4">
        <f>VLOOKUP(A297,'Safe School'!A:D,4,FALSE)</f>
        <v>103.24785417223029</v>
      </c>
      <c r="AM297" s="4">
        <f>VLOOKUP(A297,'LTFM Change'!A:D,4,FALSE)</f>
        <v>0</v>
      </c>
      <c r="AN297" s="4">
        <f>VLOOKUP(A297,QComp!A:E,5,FALSE)</f>
        <v>0</v>
      </c>
      <c r="AO297" s="4">
        <f t="shared" si="52"/>
        <v>103.2478541713208</v>
      </c>
      <c r="AP297" s="4">
        <f>VLOOKUP(A297,'2021 SPED'!A:AF,32,FALSE)</f>
        <v>114827.59082570043</v>
      </c>
      <c r="AQ297" s="5">
        <f t="shared" si="46"/>
        <v>619977.83867987175</v>
      </c>
      <c r="AR297" s="235">
        <f t="shared" si="47"/>
        <v>3.4490616898447082E-2</v>
      </c>
    </row>
    <row r="298" spans="1:44" x14ac:dyDescent="0.25">
      <c r="A298">
        <v>2165</v>
      </c>
      <c r="B298">
        <v>1</v>
      </c>
      <c r="C298" t="s">
        <v>277</v>
      </c>
      <c r="D298">
        <f>VLOOKUP(A298,Sheet10!A:C,3,FALSE)</f>
        <v>5</v>
      </c>
      <c r="E298" s="4">
        <f>VLOOKUP(A298,'Pupil Info'!A:D,4,FALSE)</f>
        <v>945</v>
      </c>
      <c r="F298" s="4">
        <f>VLOOKUP(A298,'Starting Point 2020'!A:AB,28,FALSE)</f>
        <v>9113731.5</v>
      </c>
      <c r="G298" s="4">
        <f>VLOOKUP(A298,'2% 2020'!A:AB,28,FALSE)</f>
        <v>9275119.5</v>
      </c>
      <c r="H298" s="4">
        <f t="shared" si="48"/>
        <v>161388</v>
      </c>
      <c r="I298" s="4">
        <f>VLOOKUP(A298,'2% with VPK 2020'!A:AB,28,FALSE)</f>
        <v>9480325.25</v>
      </c>
      <c r="J298" s="4">
        <f>VLOOKUP(A298,'Charter School Lease'!A:D,4,FALSE)</f>
        <v>0</v>
      </c>
      <c r="K298" s="4">
        <f>VLOOKUP(A298,'Integration Change'!H:K,4,FALSE)</f>
        <v>2412.4060800000007</v>
      </c>
      <c r="L298" s="4">
        <f>VLOOKUP(A298,'Other SPED'!A:D,4,FALSE)</f>
        <v>0</v>
      </c>
      <c r="M298" s="4">
        <f>VLOOKUP(A298,'LTFM Change'!G:J,4,FALSE)</f>
        <v>3793.8868357766769</v>
      </c>
      <c r="N298" s="4">
        <f>VLOOKUP(A298,QComp!I:N,6,FALSE)</f>
        <v>0</v>
      </c>
      <c r="O298" s="4">
        <f>VLOOKUP(A298,'Breakfast and Lunch'!A:D,4,FALSE)</f>
        <v>1314.74</v>
      </c>
      <c r="P298" s="4">
        <f>VLOOKUP(A298,'Breakfast and Lunch'!A:E,5,FALSE)</f>
        <v>3433.02</v>
      </c>
      <c r="Q298" s="4">
        <f>VLOOKUP(A298,'Integration Change'!A:D,4,FALSE)</f>
        <v>1033.8883200000018</v>
      </c>
      <c r="R298" s="4">
        <f>VLOOKUP(A298,'LTFM Change'!A:C,3,FALSE)</f>
        <v>9430.1131642233231</v>
      </c>
      <c r="S298" s="4">
        <f>VLOOKUP(A298,QComp!A:D,4,FALSE)</f>
        <v>0</v>
      </c>
      <c r="T298" s="4">
        <f t="shared" si="49"/>
        <v>226623.80440000072</v>
      </c>
      <c r="U298" s="4">
        <f>VLOOKUP(A298,'2020 SPED'!A:AF,32,FALSE)</f>
        <v>147661.51932808547</v>
      </c>
      <c r="V298" s="4">
        <f t="shared" si="45"/>
        <v>535673.32372808619</v>
      </c>
      <c r="W298" s="235">
        <f t="shared" si="50"/>
        <v>1.7708224123126736E-2</v>
      </c>
      <c r="Y298" s="4">
        <f>VLOOKUP(A298,'Pupil Info'!A:E,5,FALSE)</f>
        <v>941</v>
      </c>
      <c r="Z298" s="4">
        <f>VLOOKUP(A298,'Starting Point 2021'!A:AB,28,FALSE)</f>
        <v>8988750.75</v>
      </c>
      <c r="AA298" s="4">
        <f>VLOOKUP(A298,'2% 2021'!A:AB,28,FALSE)</f>
        <v>9309330.75</v>
      </c>
      <c r="AB298" s="4">
        <f t="shared" si="51"/>
        <v>320580</v>
      </c>
      <c r="AC298" s="4">
        <f>VLOOKUP(A298,'2% with VPK 2021'!A:AB,28,FALSE)</f>
        <v>9662695.5</v>
      </c>
      <c r="AD298" s="4">
        <f>VLOOKUP(A298,'Charter School Lease'!A:E,5,FALSE)</f>
        <v>0</v>
      </c>
      <c r="AE298" s="4">
        <f>VLOOKUP(A298,'Integration Change'!H:L,5,FALSE)</f>
        <v>2431.1347200000018</v>
      </c>
      <c r="AF298" s="4">
        <f>VLOOKUP(A298,'Other SPED'!A:D,4,FALSE)</f>
        <v>0</v>
      </c>
      <c r="AG298" s="4">
        <f>VLOOKUP(A298,QComp!I:R,10,FALSE)</f>
        <v>0</v>
      </c>
      <c r="AH298" s="4">
        <f>VLOOKUP(A298,'LTFM Change'!G:K,5,FALSE)</f>
        <v>3925.0067413094221</v>
      </c>
      <c r="AI298" s="4">
        <f>VLOOKUP(A298,'Breakfast and Lunch'!A:E,5,FALSE)</f>
        <v>3433.02</v>
      </c>
      <c r="AJ298" s="4">
        <f>VLOOKUP(A298,'Breakfast and Lunch'!A:D,4,FALSE)</f>
        <v>1314.74</v>
      </c>
      <c r="AK298" s="4">
        <f>VLOOKUP(A298,'Integration Change'!A:E,5,FALSE)</f>
        <v>1041.9148800000039</v>
      </c>
      <c r="AL298" s="4">
        <f>VLOOKUP(A298,'Safe School'!A:D,4,FALSE)</f>
        <v>-1146.7222799342562</v>
      </c>
      <c r="AM298" s="4">
        <f>VLOOKUP(A298,'LTFM Change'!A:D,4,FALSE)</f>
        <v>9298.9932586905779</v>
      </c>
      <c r="AN298" s="4">
        <f>VLOOKUP(A298,QComp!A:E,5,FALSE)</f>
        <v>0</v>
      </c>
      <c r="AO298" s="4">
        <f t="shared" si="52"/>
        <v>373662.83732006513</v>
      </c>
      <c r="AP298" s="4">
        <f>VLOOKUP(A298,'2021 SPED'!A:AF,32,FALSE)</f>
        <v>259307.02559293341</v>
      </c>
      <c r="AQ298" s="5">
        <f t="shared" si="46"/>
        <v>953549.86291299853</v>
      </c>
      <c r="AR298" s="235">
        <f t="shared" si="47"/>
        <v>3.566457775013953E-2</v>
      </c>
    </row>
    <row r="299" spans="1:44" x14ac:dyDescent="0.25">
      <c r="A299">
        <v>2167</v>
      </c>
      <c r="B299">
        <v>1</v>
      </c>
      <c r="C299" t="s">
        <v>278</v>
      </c>
      <c r="D299">
        <f>VLOOKUP(A299,Sheet10!A:C,3,FALSE)</f>
        <v>6</v>
      </c>
      <c r="E299" s="4">
        <f>VLOOKUP(A299,'Pupil Info'!A:D,4,FALSE)</f>
        <v>644</v>
      </c>
      <c r="F299" s="4">
        <f>VLOOKUP(A299,'Starting Point 2020'!A:AB,28,FALSE)</f>
        <v>5755008.25</v>
      </c>
      <c r="G299" s="4">
        <f>VLOOKUP(A299,'2% 2020'!A:AB,28,FALSE)</f>
        <v>5852288.25</v>
      </c>
      <c r="H299" s="4">
        <f t="shared" si="48"/>
        <v>97280</v>
      </c>
      <c r="I299" s="4">
        <f>VLOOKUP(A299,'2% with VPK 2020'!A:AB,28,FALSE)</f>
        <v>5852288.25</v>
      </c>
      <c r="J299" s="4">
        <f>VLOOKUP(A299,'Charter School Lease'!A:D,4,FALSE)</f>
        <v>0</v>
      </c>
      <c r="K299" s="4">
        <f>VLOOKUP(A299,'Integration Change'!H:K,4,FALSE)</f>
        <v>0</v>
      </c>
      <c r="L299" s="4">
        <f>VLOOKUP(A299,'Other SPED'!A:D,4,FALSE)</f>
        <v>0</v>
      </c>
      <c r="M299" s="4">
        <f>VLOOKUP(A299,'LTFM Change'!G:J,4,FALSE)</f>
        <v>0</v>
      </c>
      <c r="N299" s="4">
        <f>VLOOKUP(A299,QComp!I:N,6,FALSE)</f>
        <v>-517.69536779999908</v>
      </c>
      <c r="O299" s="4">
        <f>VLOOKUP(A299,'Breakfast and Lunch'!A:D,4,FALSE)</f>
        <v>0</v>
      </c>
      <c r="P299" s="4">
        <f>VLOOKUP(A299,'Breakfast and Lunch'!A:E,5,FALSE)</f>
        <v>0</v>
      </c>
      <c r="Q299" s="4">
        <f>VLOOKUP(A299,'Integration Change'!A:D,4,FALSE)</f>
        <v>0</v>
      </c>
      <c r="R299" s="4">
        <f>VLOOKUP(A299,'LTFM Change'!A:C,3,FALSE)</f>
        <v>0</v>
      </c>
      <c r="S299" s="4">
        <f>VLOOKUP(A299,QComp!A:D,4,FALSE)</f>
        <v>517.69536779999908</v>
      </c>
      <c r="T299" s="4">
        <f t="shared" si="49"/>
        <v>0</v>
      </c>
      <c r="U299" s="4">
        <f>VLOOKUP(A299,'2020 SPED'!A:AF,32,FALSE)</f>
        <v>49313.913123109378</v>
      </c>
      <c r="V299" s="4">
        <f t="shared" si="45"/>
        <v>146593.91312310938</v>
      </c>
      <c r="W299" s="235">
        <f t="shared" si="50"/>
        <v>1.6903537888064712E-2</v>
      </c>
      <c r="Y299" s="4">
        <f>VLOOKUP(A299,'Pupil Info'!A:E,5,FALSE)</f>
        <v>636</v>
      </c>
      <c r="Z299" s="4">
        <f>VLOOKUP(A299,'Starting Point 2021'!A:AB,28,FALSE)</f>
        <v>5719127.25</v>
      </c>
      <c r="AA299" s="4">
        <f>VLOOKUP(A299,'2% 2021'!A:AB,28,FALSE)</f>
        <v>5914553.25</v>
      </c>
      <c r="AB299" s="4">
        <f t="shared" si="51"/>
        <v>195426</v>
      </c>
      <c r="AC299" s="4">
        <f>VLOOKUP(A299,'2% with VPK 2021'!A:AB,28,FALSE)</f>
        <v>5914553.25</v>
      </c>
      <c r="AD299" s="4">
        <f>VLOOKUP(A299,'Charter School Lease'!A:E,5,FALSE)</f>
        <v>0</v>
      </c>
      <c r="AE299" s="4">
        <f>VLOOKUP(A299,'Integration Change'!H:L,5,FALSE)</f>
        <v>0</v>
      </c>
      <c r="AF299" s="4">
        <f>VLOOKUP(A299,'Other SPED'!A:D,4,FALSE)</f>
        <v>0</v>
      </c>
      <c r="AG299" s="4">
        <f>VLOOKUP(A299,QComp!I:R,10,FALSE)</f>
        <v>-519.51052310543309</v>
      </c>
      <c r="AH299" s="4">
        <f>VLOOKUP(A299,'LTFM Change'!G:K,5,FALSE)</f>
        <v>0</v>
      </c>
      <c r="AI299" s="4">
        <f>VLOOKUP(A299,'Breakfast and Lunch'!A:E,5,FALSE)</f>
        <v>0</v>
      </c>
      <c r="AJ299" s="4">
        <f>VLOOKUP(A299,'Breakfast and Lunch'!A:D,4,FALSE)</f>
        <v>0</v>
      </c>
      <c r="AK299" s="4">
        <f>VLOOKUP(A299,'Integration Change'!A:E,5,FALSE)</f>
        <v>0</v>
      </c>
      <c r="AL299" s="4">
        <f>VLOOKUP(A299,'Safe School'!A:D,4,FALSE)</f>
        <v>64.320410218377219</v>
      </c>
      <c r="AM299" s="4">
        <f>VLOOKUP(A299,'LTFM Change'!A:D,4,FALSE)</f>
        <v>0</v>
      </c>
      <c r="AN299" s="4">
        <f>VLOOKUP(A299,QComp!A:E,5,FALSE)</f>
        <v>519.51052310543309</v>
      </c>
      <c r="AO299" s="4">
        <f t="shared" si="52"/>
        <v>64.320410218089819</v>
      </c>
      <c r="AP299" s="4">
        <f>VLOOKUP(A299,'2021 SPED'!A:AF,32,FALSE)</f>
        <v>125954.97980536986</v>
      </c>
      <c r="AQ299" s="5">
        <f t="shared" si="46"/>
        <v>321445.30021558795</v>
      </c>
      <c r="AR299" s="235">
        <f t="shared" si="47"/>
        <v>3.4170598319874769E-2</v>
      </c>
    </row>
    <row r="300" spans="1:44" x14ac:dyDescent="0.25">
      <c r="A300">
        <v>2168</v>
      </c>
      <c r="B300">
        <v>1</v>
      </c>
      <c r="C300" t="s">
        <v>279</v>
      </c>
      <c r="D300">
        <f>VLOOKUP(A300,Sheet10!A:C,3,FALSE)</f>
        <v>6</v>
      </c>
      <c r="E300" s="4">
        <f>VLOOKUP(A300,'Pupil Info'!A:D,4,FALSE)</f>
        <v>860</v>
      </c>
      <c r="F300" s="4">
        <f>VLOOKUP(A300,'Starting Point 2020'!A:AB,28,FALSE)</f>
        <v>7601048</v>
      </c>
      <c r="G300" s="4">
        <f>VLOOKUP(A300,'2% 2020'!A:AB,28,FALSE)</f>
        <v>7731188</v>
      </c>
      <c r="H300" s="4">
        <f t="shared" si="48"/>
        <v>130140</v>
      </c>
      <c r="I300" s="4">
        <f>VLOOKUP(A300,'2% with VPK 2020'!A:AB,28,FALSE)</f>
        <v>7731188</v>
      </c>
      <c r="J300" s="4">
        <f>VLOOKUP(A300,'Charter School Lease'!A:D,4,FALSE)</f>
        <v>0</v>
      </c>
      <c r="K300" s="4">
        <f>VLOOKUP(A300,'Integration Change'!H:K,4,FALSE)</f>
        <v>0</v>
      </c>
      <c r="L300" s="4">
        <f>VLOOKUP(A300,'Other SPED'!A:D,4,FALSE)</f>
        <v>0</v>
      </c>
      <c r="M300" s="4">
        <f>VLOOKUP(A300,'LTFM Change'!G:J,4,FALSE)</f>
        <v>0</v>
      </c>
      <c r="N300" s="4">
        <f>VLOOKUP(A300,QComp!I:N,6,FALSE)</f>
        <v>0</v>
      </c>
      <c r="O300" s="4">
        <f>VLOOKUP(A300,'Breakfast and Lunch'!A:D,4,FALSE)</f>
        <v>0</v>
      </c>
      <c r="P300" s="4">
        <f>VLOOKUP(A300,'Breakfast and Lunch'!A:E,5,FALSE)</f>
        <v>0</v>
      </c>
      <c r="Q300" s="4">
        <f>VLOOKUP(A300,'Integration Change'!A:D,4,FALSE)</f>
        <v>0</v>
      </c>
      <c r="R300" s="4">
        <f>VLOOKUP(A300,'LTFM Change'!A:C,3,FALSE)</f>
        <v>0</v>
      </c>
      <c r="S300" s="4">
        <f>VLOOKUP(A300,QComp!A:D,4,FALSE)</f>
        <v>0</v>
      </c>
      <c r="T300" s="4">
        <f t="shared" si="49"/>
        <v>0</v>
      </c>
      <c r="U300" s="4">
        <f>VLOOKUP(A300,'2020 SPED'!A:AF,32,FALSE)</f>
        <v>17043.476948848343</v>
      </c>
      <c r="V300" s="4">
        <f t="shared" si="45"/>
        <v>147183.47694884834</v>
      </c>
      <c r="W300" s="235">
        <f t="shared" si="50"/>
        <v>1.712132327015959E-2</v>
      </c>
      <c r="Y300" s="4">
        <f>VLOOKUP(A300,'Pupil Info'!A:E,5,FALSE)</f>
        <v>863</v>
      </c>
      <c r="Z300" s="4">
        <f>VLOOKUP(A300,'Starting Point 2021'!A:AB,28,FALSE)</f>
        <v>7611285.75</v>
      </c>
      <c r="AA300" s="4">
        <f>VLOOKUP(A300,'2% 2021'!A:AB,28,FALSE)</f>
        <v>7874488.75</v>
      </c>
      <c r="AB300" s="4">
        <f t="shared" si="51"/>
        <v>263203</v>
      </c>
      <c r="AC300" s="4">
        <f>VLOOKUP(A300,'2% with VPK 2021'!A:AB,28,FALSE)</f>
        <v>7874488.75</v>
      </c>
      <c r="AD300" s="4">
        <f>VLOOKUP(A300,'Charter School Lease'!A:E,5,FALSE)</f>
        <v>0</v>
      </c>
      <c r="AE300" s="4">
        <f>VLOOKUP(A300,'Integration Change'!H:L,5,FALSE)</f>
        <v>0</v>
      </c>
      <c r="AF300" s="4">
        <f>VLOOKUP(A300,'Other SPED'!A:D,4,FALSE)</f>
        <v>0</v>
      </c>
      <c r="AG300" s="4">
        <f>VLOOKUP(A300,QComp!I:R,10,FALSE)</f>
        <v>0</v>
      </c>
      <c r="AH300" s="4">
        <f>VLOOKUP(A300,'LTFM Change'!G:K,5,FALSE)</f>
        <v>0</v>
      </c>
      <c r="AI300" s="4">
        <f>VLOOKUP(A300,'Breakfast and Lunch'!A:E,5,FALSE)</f>
        <v>0</v>
      </c>
      <c r="AJ300" s="4">
        <f>VLOOKUP(A300,'Breakfast and Lunch'!A:D,4,FALSE)</f>
        <v>0</v>
      </c>
      <c r="AK300" s="4">
        <f>VLOOKUP(A300,'Integration Change'!A:E,5,FALSE)</f>
        <v>0</v>
      </c>
      <c r="AL300" s="4">
        <f>VLOOKUP(A300,'Safe School'!A:D,4,FALSE)</f>
        <v>104.96513006035821</v>
      </c>
      <c r="AM300" s="4">
        <f>VLOOKUP(A300,'LTFM Change'!A:D,4,FALSE)</f>
        <v>0</v>
      </c>
      <c r="AN300" s="4">
        <f>VLOOKUP(A300,QComp!A:E,5,FALSE)</f>
        <v>0</v>
      </c>
      <c r="AO300" s="4">
        <f t="shared" si="52"/>
        <v>104.96513005997986</v>
      </c>
      <c r="AP300" s="4">
        <f>VLOOKUP(A300,'2021 SPED'!A:AF,32,FALSE)</f>
        <v>40099.434855750995</v>
      </c>
      <c r="AQ300" s="5">
        <f t="shared" si="46"/>
        <v>303407.39998581097</v>
      </c>
      <c r="AR300" s="235">
        <f t="shared" si="47"/>
        <v>3.4580622597174204E-2</v>
      </c>
    </row>
    <row r="301" spans="1:44" x14ac:dyDescent="0.25">
      <c r="A301">
        <v>2169</v>
      </c>
      <c r="B301">
        <v>1</v>
      </c>
      <c r="C301" t="s">
        <v>280</v>
      </c>
      <c r="D301">
        <f>VLOOKUP(A301,Sheet10!A:C,3,FALSE)</f>
        <v>6</v>
      </c>
      <c r="E301" s="4">
        <f>VLOOKUP(A301,'Pupil Info'!A:D,4,FALSE)</f>
        <v>733</v>
      </c>
      <c r="F301" s="4">
        <f>VLOOKUP(A301,'Starting Point 2020'!A:AB,28,FALSE)</f>
        <v>7035560.0114559997</v>
      </c>
      <c r="G301" s="4">
        <f>VLOOKUP(A301,'2% 2020'!A:AB,28,FALSE)</f>
        <v>7146831.0114559997</v>
      </c>
      <c r="H301" s="4">
        <f t="shared" si="48"/>
        <v>111271</v>
      </c>
      <c r="I301" s="4">
        <f>VLOOKUP(A301,'2% with VPK 2020'!A:AB,28,FALSE)</f>
        <v>7146831.0114559997</v>
      </c>
      <c r="J301" s="4">
        <f>VLOOKUP(A301,'Charter School Lease'!A:D,4,FALSE)</f>
        <v>0</v>
      </c>
      <c r="K301" s="4">
        <f>VLOOKUP(A301,'Integration Change'!H:K,4,FALSE)</f>
        <v>0</v>
      </c>
      <c r="L301" s="4">
        <f>VLOOKUP(A301,'Other SPED'!A:D,4,FALSE)</f>
        <v>0</v>
      </c>
      <c r="M301" s="4">
        <f>VLOOKUP(A301,'LTFM Change'!G:J,4,FALSE)</f>
        <v>0</v>
      </c>
      <c r="N301" s="4">
        <f>VLOOKUP(A301,QComp!I:N,6,FALSE)</f>
        <v>-597.71010779999779</v>
      </c>
      <c r="O301" s="4">
        <f>VLOOKUP(A301,'Breakfast and Lunch'!A:D,4,FALSE)</f>
        <v>0</v>
      </c>
      <c r="P301" s="4">
        <f>VLOOKUP(A301,'Breakfast and Lunch'!A:E,5,FALSE)</f>
        <v>0</v>
      </c>
      <c r="Q301" s="4">
        <f>VLOOKUP(A301,'Integration Change'!A:D,4,FALSE)</f>
        <v>0</v>
      </c>
      <c r="R301" s="4">
        <f>VLOOKUP(A301,'LTFM Change'!A:C,3,FALSE)</f>
        <v>0</v>
      </c>
      <c r="S301" s="4">
        <f>VLOOKUP(A301,QComp!A:D,4,FALSE)</f>
        <v>0</v>
      </c>
      <c r="T301" s="4">
        <f t="shared" si="49"/>
        <v>-597.71010779961944</v>
      </c>
      <c r="U301" s="4">
        <f>VLOOKUP(A301,'2020 SPED'!A:AF,32,FALSE)</f>
        <v>15411.55965303327</v>
      </c>
      <c r="V301" s="4">
        <f t="shared" si="45"/>
        <v>126084.84954523365</v>
      </c>
      <c r="W301" s="235">
        <f t="shared" si="50"/>
        <v>1.581551430430804E-2</v>
      </c>
      <c r="Y301" s="4">
        <f>VLOOKUP(A301,'Pupil Info'!A:E,5,FALSE)</f>
        <v>726</v>
      </c>
      <c r="Z301" s="4">
        <f>VLOOKUP(A301,'Starting Point 2021'!A:AB,28,FALSE)</f>
        <v>7007092.0007500583</v>
      </c>
      <c r="AA301" s="4">
        <f>VLOOKUP(A301,'2% 2021'!A:AB,28,FALSE)</f>
        <v>7229245.5287500583</v>
      </c>
      <c r="AB301" s="4">
        <f t="shared" si="51"/>
        <v>222153.52799999993</v>
      </c>
      <c r="AC301" s="4">
        <f>VLOOKUP(A301,'2% with VPK 2021'!A:AB,28,FALSE)</f>
        <v>7229245.5287500583</v>
      </c>
      <c r="AD301" s="4">
        <f>VLOOKUP(A301,'Charter School Lease'!A:E,5,FALSE)</f>
        <v>0</v>
      </c>
      <c r="AE301" s="4">
        <f>VLOOKUP(A301,'Integration Change'!H:L,5,FALSE)</f>
        <v>0</v>
      </c>
      <c r="AF301" s="4">
        <f>VLOOKUP(A301,'Other SPED'!A:D,4,FALSE)</f>
        <v>0</v>
      </c>
      <c r="AG301" s="4">
        <f>VLOOKUP(A301,QComp!I:R,10,FALSE)</f>
        <v>-600.17426884768065</v>
      </c>
      <c r="AH301" s="4">
        <f>VLOOKUP(A301,'LTFM Change'!G:K,5,FALSE)</f>
        <v>0</v>
      </c>
      <c r="AI301" s="4">
        <f>VLOOKUP(A301,'Breakfast and Lunch'!A:E,5,FALSE)</f>
        <v>0</v>
      </c>
      <c r="AJ301" s="4">
        <f>VLOOKUP(A301,'Breakfast and Lunch'!A:D,4,FALSE)</f>
        <v>0</v>
      </c>
      <c r="AK301" s="4">
        <f>VLOOKUP(A301,'Integration Change'!A:E,5,FALSE)</f>
        <v>0</v>
      </c>
      <c r="AL301" s="4">
        <f>VLOOKUP(A301,'Safe School'!A:D,4,FALSE)</f>
        <v>109.17530849616742</v>
      </c>
      <c r="AM301" s="4">
        <f>VLOOKUP(A301,'LTFM Change'!A:D,4,FALSE)</f>
        <v>0</v>
      </c>
      <c r="AN301" s="4">
        <f>VLOOKUP(A301,QComp!A:E,5,FALSE)</f>
        <v>0</v>
      </c>
      <c r="AO301" s="4">
        <f t="shared" si="52"/>
        <v>-490.99896035157144</v>
      </c>
      <c r="AP301" s="4">
        <f>VLOOKUP(A301,'2021 SPED'!A:AF,32,FALSE)</f>
        <v>38913.22074970766</v>
      </c>
      <c r="AQ301" s="5">
        <f t="shared" si="46"/>
        <v>260575.74978935602</v>
      </c>
      <c r="AR301" s="235">
        <f t="shared" si="47"/>
        <v>3.1704097502390435E-2</v>
      </c>
    </row>
    <row r="302" spans="1:44" x14ac:dyDescent="0.25">
      <c r="A302">
        <v>2170</v>
      </c>
      <c r="B302">
        <v>1</v>
      </c>
      <c r="C302" t="s">
        <v>281</v>
      </c>
      <c r="D302">
        <f>VLOOKUP(A302,Sheet10!A:C,3,FALSE)</f>
        <v>5</v>
      </c>
      <c r="E302" s="4">
        <f>VLOOKUP(A302,'Pupil Info'!A:D,4,FALSE)</f>
        <v>1120</v>
      </c>
      <c r="F302" s="4">
        <f>VLOOKUP(A302,'Starting Point 2020'!A:AB,28,FALSE)</f>
        <v>10765337.41951075</v>
      </c>
      <c r="G302" s="4">
        <f>VLOOKUP(A302,'2% 2020'!A:AB,28,FALSE)</f>
        <v>10946496.41951075</v>
      </c>
      <c r="H302" s="4">
        <f t="shared" si="48"/>
        <v>181159</v>
      </c>
      <c r="I302" s="4">
        <f>VLOOKUP(A302,'2% with VPK 2020'!A:AB,28,FALSE)</f>
        <v>10946496.41951075</v>
      </c>
      <c r="J302" s="4">
        <f>VLOOKUP(A302,'Charter School Lease'!A:D,4,FALSE)</f>
        <v>0</v>
      </c>
      <c r="K302" s="4">
        <f>VLOOKUP(A302,'Integration Change'!H:K,4,FALSE)</f>
        <v>0</v>
      </c>
      <c r="L302" s="4">
        <f>VLOOKUP(A302,'Other SPED'!A:D,4,FALSE)</f>
        <v>0</v>
      </c>
      <c r="M302" s="4">
        <f>VLOOKUP(A302,'LTFM Change'!G:J,4,FALSE)</f>
        <v>0</v>
      </c>
      <c r="N302" s="4">
        <f>VLOOKUP(A302,QComp!I:N,6,FALSE)</f>
        <v>-883.36272960001952</v>
      </c>
      <c r="O302" s="4">
        <f>VLOOKUP(A302,'Breakfast and Lunch'!A:D,4,FALSE)</f>
        <v>0</v>
      </c>
      <c r="P302" s="4">
        <f>VLOOKUP(A302,'Breakfast and Lunch'!A:E,5,FALSE)</f>
        <v>0</v>
      </c>
      <c r="Q302" s="4">
        <f>VLOOKUP(A302,'Integration Change'!A:D,4,FALSE)</f>
        <v>0</v>
      </c>
      <c r="R302" s="4">
        <f>VLOOKUP(A302,'LTFM Change'!A:C,3,FALSE)</f>
        <v>0</v>
      </c>
      <c r="S302" s="4">
        <f>VLOOKUP(A302,QComp!A:D,4,FALSE)</f>
        <v>883.36272960001952</v>
      </c>
      <c r="T302" s="4">
        <f t="shared" si="49"/>
        <v>0</v>
      </c>
      <c r="U302" s="4">
        <f>VLOOKUP(A302,'2020 SPED'!A:AF,32,FALSE)</f>
        <v>23122.538604840869</v>
      </c>
      <c r="V302" s="4">
        <f t="shared" si="45"/>
        <v>204281.53860484087</v>
      </c>
      <c r="W302" s="235">
        <f t="shared" si="50"/>
        <v>1.6827990887835365E-2</v>
      </c>
      <c r="Y302" s="4">
        <f>VLOOKUP(A302,'Pupil Info'!A:E,5,FALSE)</f>
        <v>1091</v>
      </c>
      <c r="Z302" s="4">
        <f>VLOOKUP(A302,'Starting Point 2021'!A:AB,28,FALSE)</f>
        <v>10605787.599002628</v>
      </c>
      <c r="AA302" s="4">
        <f>VLOOKUP(A302,'2% 2021'!A:AB,28,FALSE)</f>
        <v>10964405.229002628</v>
      </c>
      <c r="AB302" s="4">
        <f t="shared" si="51"/>
        <v>358617.63000000082</v>
      </c>
      <c r="AC302" s="4">
        <f>VLOOKUP(A302,'2% with VPK 2021'!A:AB,28,FALSE)</f>
        <v>10964405.229002628</v>
      </c>
      <c r="AD302" s="4">
        <f>VLOOKUP(A302,'Charter School Lease'!A:E,5,FALSE)</f>
        <v>0</v>
      </c>
      <c r="AE302" s="4">
        <f>VLOOKUP(A302,'Integration Change'!H:L,5,FALSE)</f>
        <v>0</v>
      </c>
      <c r="AF302" s="4">
        <f>VLOOKUP(A302,'Other SPED'!A:D,4,FALSE)</f>
        <v>0</v>
      </c>
      <c r="AG302" s="4">
        <f>VLOOKUP(A302,QComp!I:R,10,FALSE)</f>
        <v>-892.91268547766958</v>
      </c>
      <c r="AH302" s="4">
        <f>VLOOKUP(A302,'LTFM Change'!G:K,5,FALSE)</f>
        <v>0</v>
      </c>
      <c r="AI302" s="4">
        <f>VLOOKUP(A302,'Breakfast and Lunch'!A:E,5,FALSE)</f>
        <v>0</v>
      </c>
      <c r="AJ302" s="4">
        <f>VLOOKUP(A302,'Breakfast and Lunch'!A:D,4,FALSE)</f>
        <v>0</v>
      </c>
      <c r="AK302" s="4">
        <f>VLOOKUP(A302,'Integration Change'!A:E,5,FALSE)</f>
        <v>0</v>
      </c>
      <c r="AL302" s="4">
        <f>VLOOKUP(A302,'Safe School'!A:D,4,FALSE)</f>
        <v>146.55248627481342</v>
      </c>
      <c r="AM302" s="4">
        <f>VLOOKUP(A302,'LTFM Change'!A:D,4,FALSE)</f>
        <v>0</v>
      </c>
      <c r="AN302" s="4">
        <f>VLOOKUP(A302,QComp!A:E,5,FALSE)</f>
        <v>892.91268547766958</v>
      </c>
      <c r="AO302" s="4">
        <f t="shared" si="52"/>
        <v>146.55248627439141</v>
      </c>
      <c r="AP302" s="4">
        <f>VLOOKUP(A302,'2021 SPED'!A:AF,32,FALSE)</f>
        <v>58210.85128793749</v>
      </c>
      <c r="AQ302" s="5">
        <f t="shared" si="46"/>
        <v>416975.0337742127</v>
      </c>
      <c r="AR302" s="235">
        <f t="shared" si="47"/>
        <v>3.3813389779154671E-2</v>
      </c>
    </row>
    <row r="303" spans="1:44" x14ac:dyDescent="0.25">
      <c r="A303">
        <v>2171</v>
      </c>
      <c r="B303">
        <v>1</v>
      </c>
      <c r="C303" t="s">
        <v>282</v>
      </c>
      <c r="D303">
        <f>VLOOKUP(A303,Sheet10!A:C,3,FALSE)</f>
        <v>6</v>
      </c>
      <c r="E303" s="4">
        <f>VLOOKUP(A303,'Pupil Info'!A:D,4,FALSE)</f>
        <v>237</v>
      </c>
      <c r="F303" s="4">
        <f>VLOOKUP(A303,'Starting Point 2020'!A:AB,28,FALSE)</f>
        <v>3386928</v>
      </c>
      <c r="G303" s="4">
        <f>VLOOKUP(A303,'2% 2020'!A:AB,28,FALSE)</f>
        <v>3429189</v>
      </c>
      <c r="H303" s="4">
        <f t="shared" si="48"/>
        <v>42261</v>
      </c>
      <c r="I303" s="4">
        <f>VLOOKUP(A303,'2% with VPK 2020'!A:AB,28,FALSE)</f>
        <v>3429189</v>
      </c>
      <c r="J303" s="4">
        <f>VLOOKUP(A303,'Charter School Lease'!A:D,4,FALSE)</f>
        <v>0</v>
      </c>
      <c r="K303" s="4">
        <f>VLOOKUP(A303,'Integration Change'!H:K,4,FALSE)</f>
        <v>0</v>
      </c>
      <c r="L303" s="4">
        <f>VLOOKUP(A303,'Other SPED'!A:D,4,FALSE)</f>
        <v>0</v>
      </c>
      <c r="M303" s="4">
        <f>VLOOKUP(A303,'LTFM Change'!G:J,4,FALSE)</f>
        <v>0</v>
      </c>
      <c r="N303" s="4">
        <f>VLOOKUP(A303,QComp!I:N,6,FALSE)</f>
        <v>0</v>
      </c>
      <c r="O303" s="4">
        <f>VLOOKUP(A303,'Breakfast and Lunch'!A:D,4,FALSE)</f>
        <v>0</v>
      </c>
      <c r="P303" s="4">
        <f>VLOOKUP(A303,'Breakfast and Lunch'!A:E,5,FALSE)</f>
        <v>0</v>
      </c>
      <c r="Q303" s="4">
        <f>VLOOKUP(A303,'Integration Change'!A:D,4,FALSE)</f>
        <v>0</v>
      </c>
      <c r="R303" s="4">
        <f>VLOOKUP(A303,'LTFM Change'!A:C,3,FALSE)</f>
        <v>0</v>
      </c>
      <c r="S303" s="4">
        <f>VLOOKUP(A303,QComp!A:D,4,FALSE)</f>
        <v>0</v>
      </c>
      <c r="T303" s="4">
        <f t="shared" si="49"/>
        <v>0</v>
      </c>
      <c r="U303" s="4">
        <f>VLOOKUP(A303,'2020 SPED'!A:AF,32,FALSE)</f>
        <v>4373.2020775399287</v>
      </c>
      <c r="V303" s="4">
        <f t="shared" si="45"/>
        <v>46634.202077539929</v>
      </c>
      <c r="W303" s="235">
        <f t="shared" si="50"/>
        <v>1.2477678887770864E-2</v>
      </c>
      <c r="Y303" s="4">
        <f>VLOOKUP(A303,'Pupil Info'!A:E,5,FALSE)</f>
        <v>232</v>
      </c>
      <c r="Z303" s="4">
        <f>VLOOKUP(A303,'Starting Point 2021'!A:AB,28,FALSE)</f>
        <v>3319083</v>
      </c>
      <c r="AA303" s="4">
        <f>VLOOKUP(A303,'2% 2021'!A:AB,28,FALSE)</f>
        <v>3402979</v>
      </c>
      <c r="AB303" s="4">
        <f t="shared" si="51"/>
        <v>83896</v>
      </c>
      <c r="AC303" s="4">
        <f>VLOOKUP(A303,'2% with VPK 2021'!A:AB,28,FALSE)</f>
        <v>3402979</v>
      </c>
      <c r="AD303" s="4">
        <f>VLOOKUP(A303,'Charter School Lease'!A:E,5,FALSE)</f>
        <v>0</v>
      </c>
      <c r="AE303" s="4">
        <f>VLOOKUP(A303,'Integration Change'!H:L,5,FALSE)</f>
        <v>0</v>
      </c>
      <c r="AF303" s="4">
        <f>VLOOKUP(A303,'Other SPED'!A:D,4,FALSE)</f>
        <v>0</v>
      </c>
      <c r="AG303" s="4">
        <f>VLOOKUP(A303,QComp!I:R,10,FALSE)</f>
        <v>0</v>
      </c>
      <c r="AH303" s="4">
        <f>VLOOKUP(A303,'LTFM Change'!G:K,5,FALSE)</f>
        <v>0</v>
      </c>
      <c r="AI303" s="4">
        <f>VLOOKUP(A303,'Breakfast and Lunch'!A:E,5,FALSE)</f>
        <v>0</v>
      </c>
      <c r="AJ303" s="4">
        <f>VLOOKUP(A303,'Breakfast and Lunch'!A:D,4,FALSE)</f>
        <v>0</v>
      </c>
      <c r="AK303" s="4">
        <f>VLOOKUP(A303,'Integration Change'!A:E,5,FALSE)</f>
        <v>0</v>
      </c>
      <c r="AL303" s="4">
        <f>VLOOKUP(A303,'Safe School'!A:D,4,FALSE)</f>
        <v>0</v>
      </c>
      <c r="AM303" s="4">
        <f>VLOOKUP(A303,'LTFM Change'!A:D,4,FALSE)</f>
        <v>0</v>
      </c>
      <c r="AN303" s="4">
        <f>VLOOKUP(A303,QComp!A:E,5,FALSE)</f>
        <v>0</v>
      </c>
      <c r="AO303" s="4">
        <f t="shared" si="52"/>
        <v>0</v>
      </c>
      <c r="AP303" s="4">
        <f>VLOOKUP(A303,'2021 SPED'!A:AF,32,FALSE)</f>
        <v>14478.303408271284</v>
      </c>
      <c r="AQ303" s="5">
        <f t="shared" si="46"/>
        <v>98374.303408271284</v>
      </c>
      <c r="AR303" s="235">
        <f t="shared" si="47"/>
        <v>2.5276861108926772E-2</v>
      </c>
    </row>
    <row r="304" spans="1:44" x14ac:dyDescent="0.25">
      <c r="A304">
        <v>2172</v>
      </c>
      <c r="B304">
        <v>1</v>
      </c>
      <c r="C304" t="s">
        <v>283</v>
      </c>
      <c r="D304">
        <f>VLOOKUP(A304,Sheet10!A:C,3,FALSE)</f>
        <v>6</v>
      </c>
      <c r="E304" s="4">
        <f>VLOOKUP(A304,'Pupil Info'!A:D,4,FALSE)</f>
        <v>756</v>
      </c>
      <c r="F304" s="4">
        <f>VLOOKUP(A304,'Starting Point 2020'!A:AB,28,FALSE)</f>
        <v>6968374.284674</v>
      </c>
      <c r="G304" s="4">
        <f>VLOOKUP(A304,'2% 2020'!A:AB,28,FALSE)</f>
        <v>7082654.284674</v>
      </c>
      <c r="H304" s="4">
        <f t="shared" si="48"/>
        <v>114280</v>
      </c>
      <c r="I304" s="4">
        <f>VLOOKUP(A304,'2% with VPK 2020'!A:AB,28,FALSE)</f>
        <v>7082654.284674</v>
      </c>
      <c r="J304" s="4">
        <f>VLOOKUP(A304,'Charter School Lease'!A:D,4,FALSE)</f>
        <v>0</v>
      </c>
      <c r="K304" s="4">
        <f>VLOOKUP(A304,'Integration Change'!H:K,4,FALSE)</f>
        <v>0</v>
      </c>
      <c r="L304" s="4">
        <f>VLOOKUP(A304,'Other SPED'!A:D,4,FALSE)</f>
        <v>0</v>
      </c>
      <c r="M304" s="4">
        <f>VLOOKUP(A304,'LTFM Change'!G:J,4,FALSE)</f>
        <v>0</v>
      </c>
      <c r="N304" s="4">
        <f>VLOOKUP(A304,QComp!I:N,6,FALSE)</f>
        <v>-616.11349800000608</v>
      </c>
      <c r="O304" s="4">
        <f>VLOOKUP(A304,'Breakfast and Lunch'!A:D,4,FALSE)</f>
        <v>0</v>
      </c>
      <c r="P304" s="4">
        <f>VLOOKUP(A304,'Breakfast and Lunch'!A:E,5,FALSE)</f>
        <v>0</v>
      </c>
      <c r="Q304" s="4">
        <f>VLOOKUP(A304,'Integration Change'!A:D,4,FALSE)</f>
        <v>0</v>
      </c>
      <c r="R304" s="4">
        <f>VLOOKUP(A304,'LTFM Change'!A:C,3,FALSE)</f>
        <v>0</v>
      </c>
      <c r="S304" s="4">
        <f>VLOOKUP(A304,QComp!A:D,4,FALSE)</f>
        <v>616.11349800000608</v>
      </c>
      <c r="T304" s="4">
        <f t="shared" si="49"/>
        <v>0</v>
      </c>
      <c r="U304" s="4">
        <f>VLOOKUP(A304,'2020 SPED'!A:AF,32,FALSE)</f>
        <v>144530.11795965675</v>
      </c>
      <c r="V304" s="4">
        <f t="shared" si="45"/>
        <v>258810.11795965675</v>
      </c>
      <c r="W304" s="235">
        <f t="shared" si="50"/>
        <v>1.6399807951094626E-2</v>
      </c>
      <c r="Y304" s="4">
        <f>VLOOKUP(A304,'Pupil Info'!A:E,5,FALSE)</f>
        <v>738</v>
      </c>
      <c r="Z304" s="4">
        <f>VLOOKUP(A304,'Starting Point 2021'!A:AB,28,FALSE)</f>
        <v>6844253.7934886394</v>
      </c>
      <c r="AA304" s="4">
        <f>VLOOKUP(A304,'2% 2021'!A:AB,28,FALSE)</f>
        <v>7069231.0994886393</v>
      </c>
      <c r="AB304" s="4">
        <f t="shared" si="51"/>
        <v>224977.30599999987</v>
      </c>
      <c r="AC304" s="4">
        <f>VLOOKUP(A304,'2% with VPK 2021'!A:AB,28,FALSE)</f>
        <v>7069231.0994886393</v>
      </c>
      <c r="AD304" s="4">
        <f>VLOOKUP(A304,'Charter School Lease'!A:E,5,FALSE)</f>
        <v>0</v>
      </c>
      <c r="AE304" s="4">
        <f>VLOOKUP(A304,'Integration Change'!H:L,5,FALSE)</f>
        <v>0</v>
      </c>
      <c r="AF304" s="4">
        <f>VLOOKUP(A304,'Other SPED'!A:D,4,FALSE)</f>
        <v>0</v>
      </c>
      <c r="AG304" s="4">
        <f>VLOOKUP(A304,QComp!I:R,10,FALSE)</f>
        <v>-600.14436807906895</v>
      </c>
      <c r="AH304" s="4">
        <f>VLOOKUP(A304,'LTFM Change'!G:K,5,FALSE)</f>
        <v>0</v>
      </c>
      <c r="AI304" s="4">
        <f>VLOOKUP(A304,'Breakfast and Lunch'!A:E,5,FALSE)</f>
        <v>0</v>
      </c>
      <c r="AJ304" s="4">
        <f>VLOOKUP(A304,'Breakfast and Lunch'!A:D,4,FALSE)</f>
        <v>0</v>
      </c>
      <c r="AK304" s="4">
        <f>VLOOKUP(A304,'Integration Change'!A:E,5,FALSE)</f>
        <v>0</v>
      </c>
      <c r="AL304" s="4">
        <f>VLOOKUP(A304,'Safe School'!A:D,4,FALSE)</f>
        <v>99.030262069725723</v>
      </c>
      <c r="AM304" s="4">
        <f>VLOOKUP(A304,'LTFM Change'!A:D,4,FALSE)</f>
        <v>0</v>
      </c>
      <c r="AN304" s="4">
        <f>VLOOKUP(A304,QComp!A:E,5,FALSE)</f>
        <v>600.14436807906895</v>
      </c>
      <c r="AO304" s="4">
        <f t="shared" si="52"/>
        <v>99.030262069776654</v>
      </c>
      <c r="AP304" s="4">
        <f>VLOOKUP(A304,'2021 SPED'!A:AF,32,FALSE)</f>
        <v>175951.52698798478</v>
      </c>
      <c r="AQ304" s="5">
        <f t="shared" si="46"/>
        <v>401027.86325005442</v>
      </c>
      <c r="AR304" s="235">
        <f t="shared" si="47"/>
        <v>3.2870976557595605E-2</v>
      </c>
    </row>
    <row r="305" spans="1:44" x14ac:dyDescent="0.25">
      <c r="A305">
        <v>2174</v>
      </c>
      <c r="B305">
        <v>1</v>
      </c>
      <c r="C305" t="s">
        <v>284</v>
      </c>
      <c r="D305">
        <f>VLOOKUP(A305,Sheet10!A:C,3,FALSE)</f>
        <v>6</v>
      </c>
      <c r="E305" s="4">
        <f>VLOOKUP(A305,'Pupil Info'!A:D,4,FALSE)</f>
        <v>943</v>
      </c>
      <c r="F305" s="4">
        <f>VLOOKUP(A305,'Starting Point 2020'!A:AB,28,FALSE)</f>
        <v>8741486.5184720531</v>
      </c>
      <c r="G305" s="4">
        <f>VLOOKUP(A305,'2% 2020'!A:AB,28,FALSE)</f>
        <v>8893463.5184720531</v>
      </c>
      <c r="H305" s="4">
        <f t="shared" si="48"/>
        <v>151977</v>
      </c>
      <c r="I305" s="4">
        <f>VLOOKUP(A305,'2% with VPK 2020'!A:AB,28,FALSE)</f>
        <v>8893463.5184720531</v>
      </c>
      <c r="J305" s="4">
        <f>VLOOKUP(A305,'Charter School Lease'!A:D,4,FALSE)</f>
        <v>0</v>
      </c>
      <c r="K305" s="4">
        <f>VLOOKUP(A305,'Integration Change'!H:K,4,FALSE)</f>
        <v>0</v>
      </c>
      <c r="L305" s="4">
        <f>VLOOKUP(A305,'Other SPED'!A:D,4,FALSE)</f>
        <v>0</v>
      </c>
      <c r="M305" s="4">
        <f>VLOOKUP(A305,'LTFM Change'!G:J,4,FALSE)</f>
        <v>0</v>
      </c>
      <c r="N305" s="4">
        <f>VLOOKUP(A305,QComp!I:N,6,FALSE)</f>
        <v>0</v>
      </c>
      <c r="O305" s="4">
        <f>VLOOKUP(A305,'Breakfast and Lunch'!A:D,4,FALSE)</f>
        <v>0</v>
      </c>
      <c r="P305" s="4">
        <f>VLOOKUP(A305,'Breakfast and Lunch'!A:E,5,FALSE)</f>
        <v>0</v>
      </c>
      <c r="Q305" s="4">
        <f>VLOOKUP(A305,'Integration Change'!A:D,4,FALSE)</f>
        <v>0</v>
      </c>
      <c r="R305" s="4">
        <f>VLOOKUP(A305,'LTFM Change'!A:C,3,FALSE)</f>
        <v>0</v>
      </c>
      <c r="S305" s="4">
        <f>VLOOKUP(A305,QComp!A:D,4,FALSE)</f>
        <v>0</v>
      </c>
      <c r="T305" s="4">
        <f t="shared" si="49"/>
        <v>0</v>
      </c>
      <c r="U305" s="4">
        <f>VLOOKUP(A305,'2020 SPED'!A:AF,32,FALSE)</f>
        <v>20801.190052757738</v>
      </c>
      <c r="V305" s="4">
        <f t="shared" si="45"/>
        <v>172778.19005275774</v>
      </c>
      <c r="W305" s="235">
        <f t="shared" si="50"/>
        <v>1.7385715768004691E-2</v>
      </c>
      <c r="Y305" s="4">
        <f>VLOOKUP(A305,'Pupil Info'!A:E,5,FALSE)</f>
        <v>923</v>
      </c>
      <c r="Z305" s="4">
        <f>VLOOKUP(A305,'Starting Point 2021'!A:AB,28,FALSE)</f>
        <v>8723880.9341956563</v>
      </c>
      <c r="AA305" s="4">
        <f>VLOOKUP(A305,'2% 2021'!A:AB,28,FALSE)</f>
        <v>9027135.8201956563</v>
      </c>
      <c r="AB305" s="4">
        <f t="shared" si="51"/>
        <v>303254.88599999994</v>
      </c>
      <c r="AC305" s="4">
        <f>VLOOKUP(A305,'2% with VPK 2021'!A:AB,28,FALSE)</f>
        <v>9027135.8201956563</v>
      </c>
      <c r="AD305" s="4">
        <f>VLOOKUP(A305,'Charter School Lease'!A:E,5,FALSE)</f>
        <v>0</v>
      </c>
      <c r="AE305" s="4">
        <f>VLOOKUP(A305,'Integration Change'!H:L,5,FALSE)</f>
        <v>0</v>
      </c>
      <c r="AF305" s="4">
        <f>VLOOKUP(A305,'Other SPED'!A:D,4,FALSE)</f>
        <v>0</v>
      </c>
      <c r="AG305" s="4">
        <f>VLOOKUP(A305,QComp!I:R,10,FALSE)</f>
        <v>0</v>
      </c>
      <c r="AH305" s="4">
        <f>VLOOKUP(A305,'LTFM Change'!G:K,5,FALSE)</f>
        <v>0</v>
      </c>
      <c r="AI305" s="4">
        <f>VLOOKUP(A305,'Breakfast and Lunch'!A:E,5,FALSE)</f>
        <v>0</v>
      </c>
      <c r="AJ305" s="4">
        <f>VLOOKUP(A305,'Breakfast and Lunch'!A:D,4,FALSE)</f>
        <v>0</v>
      </c>
      <c r="AK305" s="4">
        <f>VLOOKUP(A305,'Integration Change'!A:E,5,FALSE)</f>
        <v>0</v>
      </c>
      <c r="AL305" s="4">
        <f>VLOOKUP(A305,'Safe School'!A:D,4,FALSE)</f>
        <v>0</v>
      </c>
      <c r="AM305" s="4">
        <f>VLOOKUP(A305,'LTFM Change'!A:D,4,FALSE)</f>
        <v>0</v>
      </c>
      <c r="AN305" s="4">
        <f>VLOOKUP(A305,QComp!A:E,5,FALSE)</f>
        <v>0</v>
      </c>
      <c r="AO305" s="4">
        <f t="shared" si="52"/>
        <v>0</v>
      </c>
      <c r="AP305" s="4">
        <f>VLOOKUP(A305,'2021 SPED'!A:AF,32,FALSE)</f>
        <v>50802.288579478161</v>
      </c>
      <c r="AQ305" s="5">
        <f t="shared" si="46"/>
        <v>354057.1745794781</v>
      </c>
      <c r="AR305" s="235">
        <f t="shared" si="47"/>
        <v>3.4761465486227446E-2</v>
      </c>
    </row>
    <row r="306" spans="1:44" x14ac:dyDescent="0.25">
      <c r="A306">
        <v>2176</v>
      </c>
      <c r="B306">
        <v>1</v>
      </c>
      <c r="C306" t="s">
        <v>285</v>
      </c>
      <c r="D306">
        <f>VLOOKUP(A306,Sheet10!A:C,3,FALSE)</f>
        <v>6</v>
      </c>
      <c r="E306" s="4">
        <f>VLOOKUP(A306,'Pupil Info'!A:D,4,FALSE)</f>
        <v>484.8</v>
      </c>
      <c r="F306" s="4">
        <f>VLOOKUP(A306,'Starting Point 2020'!A:AB,28,FALSE)</f>
        <v>6023434</v>
      </c>
      <c r="G306" s="4">
        <f>VLOOKUP(A306,'2% 2020'!A:AB,28,FALSE)</f>
        <v>6112121</v>
      </c>
      <c r="H306" s="4">
        <f t="shared" si="48"/>
        <v>88687</v>
      </c>
      <c r="I306" s="4">
        <f>VLOOKUP(A306,'2% with VPK 2020'!A:AB,28,FALSE)</f>
        <v>6152247</v>
      </c>
      <c r="J306" s="4">
        <f>VLOOKUP(A306,'Charter School Lease'!A:D,4,FALSE)</f>
        <v>0</v>
      </c>
      <c r="K306" s="4">
        <f>VLOOKUP(A306,'Integration Change'!H:K,4,FALSE)</f>
        <v>0</v>
      </c>
      <c r="L306" s="4">
        <f>VLOOKUP(A306,'Other SPED'!A:D,4,FALSE)</f>
        <v>0</v>
      </c>
      <c r="M306" s="4">
        <f>VLOOKUP(A306,'LTFM Change'!G:J,4,FALSE)</f>
        <v>0</v>
      </c>
      <c r="N306" s="4">
        <f>VLOOKUP(A306,QComp!I:N,6,FALSE)</f>
        <v>0</v>
      </c>
      <c r="O306" s="4">
        <f>VLOOKUP(A306,'Breakfast and Lunch'!A:D,4,FALSE)</f>
        <v>158.68</v>
      </c>
      <c r="P306" s="4">
        <f>VLOOKUP(A306,'Breakfast and Lunch'!A:E,5,FALSE)</f>
        <v>414.33</v>
      </c>
      <c r="Q306" s="4">
        <f>VLOOKUP(A306,'Integration Change'!A:D,4,FALSE)</f>
        <v>0</v>
      </c>
      <c r="R306" s="4">
        <f>VLOOKUP(A306,'LTFM Change'!A:C,3,FALSE)</f>
        <v>1596</v>
      </c>
      <c r="S306" s="4">
        <f>VLOOKUP(A306,QComp!A:D,4,FALSE)</f>
        <v>0</v>
      </c>
      <c r="T306" s="4">
        <f t="shared" si="49"/>
        <v>42295.009999999776</v>
      </c>
      <c r="U306" s="4">
        <f>VLOOKUP(A306,'2020 SPED'!A:AF,32,FALSE)</f>
        <v>10871.738422166498</v>
      </c>
      <c r="V306" s="4">
        <f t="shared" si="45"/>
        <v>141853.74842216627</v>
      </c>
      <c r="W306" s="235">
        <f t="shared" si="50"/>
        <v>1.4723660954863953E-2</v>
      </c>
      <c r="Y306" s="4">
        <f>VLOOKUP(A306,'Pupil Info'!A:E,5,FALSE)</f>
        <v>479</v>
      </c>
      <c r="Z306" s="4">
        <f>VLOOKUP(A306,'Starting Point 2021'!A:AB,28,FALSE)</f>
        <v>6190290.75</v>
      </c>
      <c r="AA306" s="4">
        <f>VLOOKUP(A306,'2% 2021'!A:AB,28,FALSE)</f>
        <v>6373854.75</v>
      </c>
      <c r="AB306" s="4">
        <f t="shared" si="51"/>
        <v>183564</v>
      </c>
      <c r="AC306" s="4">
        <f>VLOOKUP(A306,'2% with VPK 2021'!A:AB,28,FALSE)</f>
        <v>6416478.75</v>
      </c>
      <c r="AD306" s="4">
        <f>VLOOKUP(A306,'Charter School Lease'!A:E,5,FALSE)</f>
        <v>0</v>
      </c>
      <c r="AE306" s="4">
        <f>VLOOKUP(A306,'Integration Change'!H:L,5,FALSE)</f>
        <v>0</v>
      </c>
      <c r="AF306" s="4">
        <f>VLOOKUP(A306,'Other SPED'!A:D,4,FALSE)</f>
        <v>0</v>
      </c>
      <c r="AG306" s="4">
        <f>VLOOKUP(A306,QComp!I:R,10,FALSE)</f>
        <v>0</v>
      </c>
      <c r="AH306" s="4">
        <f>VLOOKUP(A306,'LTFM Change'!G:K,5,FALSE)</f>
        <v>0</v>
      </c>
      <c r="AI306" s="4">
        <f>VLOOKUP(A306,'Breakfast and Lunch'!A:E,5,FALSE)</f>
        <v>414.33</v>
      </c>
      <c r="AJ306" s="4">
        <f>VLOOKUP(A306,'Breakfast and Lunch'!A:D,4,FALSE)</f>
        <v>158.68</v>
      </c>
      <c r="AK306" s="4">
        <f>VLOOKUP(A306,'Integration Change'!A:E,5,FALSE)</f>
        <v>0</v>
      </c>
      <c r="AL306" s="4">
        <f>VLOOKUP(A306,'Safe School'!A:D,4,FALSE)</f>
        <v>-72.483988034480717</v>
      </c>
      <c r="AM306" s="4">
        <f>VLOOKUP(A306,'LTFM Change'!A:D,4,FALSE)</f>
        <v>1596.0000000000582</v>
      </c>
      <c r="AN306" s="4">
        <f>VLOOKUP(A306,QComp!A:E,5,FALSE)</f>
        <v>0</v>
      </c>
      <c r="AO306" s="4">
        <f t="shared" si="52"/>
        <v>44720.526011965238</v>
      </c>
      <c r="AP306" s="4">
        <f>VLOOKUP(A306,'2021 SPED'!A:AF,32,FALSE)</f>
        <v>27682.753365157987</v>
      </c>
      <c r="AQ306" s="5">
        <f t="shared" si="46"/>
        <v>255967.27937712322</v>
      </c>
      <c r="AR306" s="235">
        <f t="shared" si="47"/>
        <v>2.9653534448280963E-2</v>
      </c>
    </row>
    <row r="307" spans="1:44" x14ac:dyDescent="0.25">
      <c r="A307">
        <v>2180</v>
      </c>
      <c r="B307">
        <v>1</v>
      </c>
      <c r="C307" t="s">
        <v>286</v>
      </c>
      <c r="D307">
        <f>VLOOKUP(A307,Sheet10!A:C,3,FALSE)</f>
        <v>6</v>
      </c>
      <c r="E307" s="4">
        <f>VLOOKUP(A307,'Pupil Info'!A:D,4,FALSE)</f>
        <v>750</v>
      </c>
      <c r="F307" s="4">
        <f>VLOOKUP(A307,'Starting Point 2020'!A:AB,28,FALSE)</f>
        <v>7816876.75</v>
      </c>
      <c r="G307" s="4">
        <f>VLOOKUP(A307,'2% 2020'!A:AB,28,FALSE)</f>
        <v>7936336.75</v>
      </c>
      <c r="H307" s="4">
        <f t="shared" si="48"/>
        <v>119460</v>
      </c>
      <c r="I307" s="4">
        <f>VLOOKUP(A307,'2% with VPK 2020'!A:AB,28,FALSE)</f>
        <v>7936336.75</v>
      </c>
      <c r="J307" s="4">
        <f>VLOOKUP(A307,'Charter School Lease'!A:D,4,FALSE)</f>
        <v>0</v>
      </c>
      <c r="K307" s="4">
        <f>VLOOKUP(A307,'Integration Change'!H:K,4,FALSE)</f>
        <v>0</v>
      </c>
      <c r="L307" s="4">
        <f>VLOOKUP(A307,'Other SPED'!A:D,4,FALSE)</f>
        <v>0</v>
      </c>
      <c r="M307" s="4">
        <f>VLOOKUP(A307,'LTFM Change'!G:J,4,FALSE)</f>
        <v>0</v>
      </c>
      <c r="N307" s="4">
        <f>VLOOKUP(A307,QComp!I:N,6,FALSE)</f>
        <v>0</v>
      </c>
      <c r="O307" s="4">
        <f>VLOOKUP(A307,'Breakfast and Lunch'!A:D,4,FALSE)</f>
        <v>0</v>
      </c>
      <c r="P307" s="4">
        <f>VLOOKUP(A307,'Breakfast and Lunch'!A:E,5,FALSE)</f>
        <v>0</v>
      </c>
      <c r="Q307" s="4">
        <f>VLOOKUP(A307,'Integration Change'!A:D,4,FALSE)</f>
        <v>0</v>
      </c>
      <c r="R307" s="4">
        <f>VLOOKUP(A307,'LTFM Change'!A:C,3,FALSE)</f>
        <v>0</v>
      </c>
      <c r="S307" s="4">
        <f>VLOOKUP(A307,QComp!A:D,4,FALSE)</f>
        <v>0</v>
      </c>
      <c r="T307" s="4">
        <f t="shared" si="49"/>
        <v>0</v>
      </c>
      <c r="U307" s="4">
        <f>VLOOKUP(A307,'2020 SPED'!A:AF,32,FALSE)</f>
        <v>119218.3762878069</v>
      </c>
      <c r="V307" s="4">
        <f t="shared" si="45"/>
        <v>238678.3762878069</v>
      </c>
      <c r="W307" s="235">
        <f t="shared" si="50"/>
        <v>1.528231847841275E-2</v>
      </c>
      <c r="Y307" s="4">
        <f>VLOOKUP(A307,'Pupil Info'!A:E,5,FALSE)</f>
        <v>740</v>
      </c>
      <c r="Z307" s="4">
        <f>VLOOKUP(A307,'Starting Point 2021'!A:AB,28,FALSE)</f>
        <v>7794043</v>
      </c>
      <c r="AA307" s="4">
        <f>VLOOKUP(A307,'2% 2021'!A:AB,28,FALSE)</f>
        <v>8034965</v>
      </c>
      <c r="AB307" s="4">
        <f t="shared" si="51"/>
        <v>240922</v>
      </c>
      <c r="AC307" s="4">
        <f>VLOOKUP(A307,'2% with VPK 2021'!A:AB,28,FALSE)</f>
        <v>8034965</v>
      </c>
      <c r="AD307" s="4">
        <f>VLOOKUP(A307,'Charter School Lease'!A:E,5,FALSE)</f>
        <v>0</v>
      </c>
      <c r="AE307" s="4">
        <f>VLOOKUP(A307,'Integration Change'!H:L,5,FALSE)</f>
        <v>0</v>
      </c>
      <c r="AF307" s="4">
        <f>VLOOKUP(A307,'Other SPED'!A:D,4,FALSE)</f>
        <v>0</v>
      </c>
      <c r="AG307" s="4">
        <f>VLOOKUP(A307,QComp!I:R,10,FALSE)</f>
        <v>0</v>
      </c>
      <c r="AH307" s="4">
        <f>VLOOKUP(A307,'LTFM Change'!G:K,5,FALSE)</f>
        <v>0</v>
      </c>
      <c r="AI307" s="4">
        <f>VLOOKUP(A307,'Breakfast and Lunch'!A:E,5,FALSE)</f>
        <v>0</v>
      </c>
      <c r="AJ307" s="4">
        <f>VLOOKUP(A307,'Breakfast and Lunch'!A:D,4,FALSE)</f>
        <v>0</v>
      </c>
      <c r="AK307" s="4">
        <f>VLOOKUP(A307,'Integration Change'!A:E,5,FALSE)</f>
        <v>0</v>
      </c>
      <c r="AL307" s="4">
        <f>VLOOKUP(A307,'Safe School'!A:D,4,FALSE)</f>
        <v>108.30761977712245</v>
      </c>
      <c r="AM307" s="4">
        <f>VLOOKUP(A307,'LTFM Change'!A:D,4,FALSE)</f>
        <v>0</v>
      </c>
      <c r="AN307" s="4">
        <f>VLOOKUP(A307,QComp!A:E,5,FALSE)</f>
        <v>0</v>
      </c>
      <c r="AO307" s="4">
        <f t="shared" si="52"/>
        <v>108.30761977750808</v>
      </c>
      <c r="AP307" s="4">
        <f>VLOOKUP(A307,'2021 SPED'!A:AF,32,FALSE)</f>
        <v>211982.49906442571</v>
      </c>
      <c r="AQ307" s="5">
        <f t="shared" si="46"/>
        <v>453012.80668420321</v>
      </c>
      <c r="AR307" s="235">
        <f t="shared" si="47"/>
        <v>3.0911043215953518E-2</v>
      </c>
    </row>
    <row r="308" spans="1:44" x14ac:dyDescent="0.25">
      <c r="A308">
        <v>2184</v>
      </c>
      <c r="B308">
        <v>1</v>
      </c>
      <c r="C308" t="s">
        <v>287</v>
      </c>
      <c r="D308">
        <f>VLOOKUP(A308,Sheet10!A:C,3,FALSE)</f>
        <v>5</v>
      </c>
      <c r="E308" s="4">
        <f>VLOOKUP(A308,'Pupil Info'!A:D,4,FALSE)</f>
        <v>1229</v>
      </c>
      <c r="F308" s="4">
        <f>VLOOKUP(A308,'Starting Point 2020'!A:AB,28,FALSE)</f>
        <v>11280319.25</v>
      </c>
      <c r="G308" s="4">
        <f>VLOOKUP(A308,'2% 2020'!A:AB,28,FALSE)</f>
        <v>11463219.25</v>
      </c>
      <c r="H308" s="4">
        <f t="shared" si="48"/>
        <v>182900</v>
      </c>
      <c r="I308" s="4">
        <f>VLOOKUP(A308,'2% with VPK 2020'!A:AB,28,FALSE)</f>
        <v>11463219.25</v>
      </c>
      <c r="J308" s="4">
        <f>VLOOKUP(A308,'Charter School Lease'!A:D,4,FALSE)</f>
        <v>0</v>
      </c>
      <c r="K308" s="4">
        <f>VLOOKUP(A308,'Integration Change'!H:K,4,FALSE)</f>
        <v>0</v>
      </c>
      <c r="L308" s="4">
        <f>VLOOKUP(A308,'Other SPED'!A:D,4,FALSE)</f>
        <v>0</v>
      </c>
      <c r="M308" s="4">
        <f>VLOOKUP(A308,'LTFM Change'!G:J,4,FALSE)</f>
        <v>0</v>
      </c>
      <c r="N308" s="4">
        <f>VLOOKUP(A308,QComp!I:N,6,FALSE)</f>
        <v>0</v>
      </c>
      <c r="O308" s="4">
        <f>VLOOKUP(A308,'Breakfast and Lunch'!A:D,4,FALSE)</f>
        <v>0</v>
      </c>
      <c r="P308" s="4">
        <f>VLOOKUP(A308,'Breakfast and Lunch'!A:E,5,FALSE)</f>
        <v>0</v>
      </c>
      <c r="Q308" s="4">
        <f>VLOOKUP(A308,'Integration Change'!A:D,4,FALSE)</f>
        <v>0</v>
      </c>
      <c r="R308" s="4">
        <f>VLOOKUP(A308,'LTFM Change'!A:C,3,FALSE)</f>
        <v>0</v>
      </c>
      <c r="S308" s="4">
        <f>VLOOKUP(A308,QComp!A:D,4,FALSE)</f>
        <v>0</v>
      </c>
      <c r="T308" s="4">
        <f t="shared" si="49"/>
        <v>0</v>
      </c>
      <c r="U308" s="4">
        <f>VLOOKUP(A308,'2020 SPED'!A:AF,32,FALSE)</f>
        <v>28838.261671143584</v>
      </c>
      <c r="V308" s="4">
        <f t="shared" si="45"/>
        <v>211738.26167114358</v>
      </c>
      <c r="W308" s="235">
        <f t="shared" si="50"/>
        <v>1.6214080111252169E-2</v>
      </c>
      <c r="Y308" s="4">
        <f>VLOOKUP(A308,'Pupil Info'!A:E,5,FALSE)</f>
        <v>1213</v>
      </c>
      <c r="Z308" s="4">
        <f>VLOOKUP(A308,'Starting Point 2021'!A:AB,28,FALSE)</f>
        <v>11194143</v>
      </c>
      <c r="AA308" s="4">
        <f>VLOOKUP(A308,'2% 2021'!A:AB,28,FALSE)</f>
        <v>11560952</v>
      </c>
      <c r="AB308" s="4">
        <f t="shared" si="51"/>
        <v>366809</v>
      </c>
      <c r="AC308" s="4">
        <f>VLOOKUP(A308,'2% with VPK 2021'!A:AB,28,FALSE)</f>
        <v>11560952</v>
      </c>
      <c r="AD308" s="4">
        <f>VLOOKUP(A308,'Charter School Lease'!A:E,5,FALSE)</f>
        <v>0</v>
      </c>
      <c r="AE308" s="4">
        <f>VLOOKUP(A308,'Integration Change'!H:L,5,FALSE)</f>
        <v>0</v>
      </c>
      <c r="AF308" s="4">
        <f>VLOOKUP(A308,'Other SPED'!A:D,4,FALSE)</f>
        <v>0</v>
      </c>
      <c r="AG308" s="4">
        <f>VLOOKUP(A308,QComp!I:R,10,FALSE)</f>
        <v>0</v>
      </c>
      <c r="AH308" s="4">
        <f>VLOOKUP(A308,'LTFM Change'!G:K,5,FALSE)</f>
        <v>0</v>
      </c>
      <c r="AI308" s="4">
        <f>VLOOKUP(A308,'Breakfast and Lunch'!A:E,5,FALSE)</f>
        <v>0</v>
      </c>
      <c r="AJ308" s="4">
        <f>VLOOKUP(A308,'Breakfast and Lunch'!A:D,4,FALSE)</f>
        <v>0</v>
      </c>
      <c r="AK308" s="4">
        <f>VLOOKUP(A308,'Integration Change'!A:E,5,FALSE)</f>
        <v>0</v>
      </c>
      <c r="AL308" s="4">
        <f>VLOOKUP(A308,'Safe School'!A:D,4,FALSE)</f>
        <v>147.55587657290016</v>
      </c>
      <c r="AM308" s="4">
        <f>VLOOKUP(A308,'LTFM Change'!A:D,4,FALSE)</f>
        <v>0</v>
      </c>
      <c r="AN308" s="4">
        <f>VLOOKUP(A308,QComp!A:E,5,FALSE)</f>
        <v>0</v>
      </c>
      <c r="AO308" s="4">
        <f t="shared" si="52"/>
        <v>147.55587657354772</v>
      </c>
      <c r="AP308" s="4">
        <f>VLOOKUP(A308,'2021 SPED'!A:AF,32,FALSE)</f>
        <v>74324.924957386451</v>
      </c>
      <c r="AQ308" s="5">
        <f t="shared" si="46"/>
        <v>441281.48083396</v>
      </c>
      <c r="AR308" s="235">
        <f t="shared" si="47"/>
        <v>3.2767939448334719E-2</v>
      </c>
    </row>
    <row r="309" spans="1:44" x14ac:dyDescent="0.25">
      <c r="A309">
        <v>2190</v>
      </c>
      <c r="B309">
        <v>1</v>
      </c>
      <c r="C309" t="s">
        <v>288</v>
      </c>
      <c r="D309">
        <f>VLOOKUP(A309,Sheet10!A:C,3,FALSE)</f>
        <v>6</v>
      </c>
      <c r="E309" s="4">
        <f>VLOOKUP(A309,'Pupil Info'!A:D,4,FALSE)</f>
        <v>695</v>
      </c>
      <c r="F309" s="4">
        <f>VLOOKUP(A309,'Starting Point 2020'!A:AB,28,FALSE)</f>
        <v>7243311.75</v>
      </c>
      <c r="G309" s="4">
        <f>VLOOKUP(A309,'2% 2020'!A:AB,28,FALSE)</f>
        <v>7354320.75</v>
      </c>
      <c r="H309" s="4">
        <f t="shared" si="48"/>
        <v>111009</v>
      </c>
      <c r="I309" s="4">
        <f>VLOOKUP(A309,'2% with VPK 2020'!A:AB,28,FALSE)</f>
        <v>7354320.75</v>
      </c>
      <c r="J309" s="4">
        <f>VLOOKUP(A309,'Charter School Lease'!A:D,4,FALSE)</f>
        <v>0</v>
      </c>
      <c r="K309" s="4">
        <f>VLOOKUP(A309,'Integration Change'!H:K,4,FALSE)</f>
        <v>0</v>
      </c>
      <c r="L309" s="4">
        <f>VLOOKUP(A309,'Other SPED'!A:D,4,FALSE)</f>
        <v>0</v>
      </c>
      <c r="M309" s="4">
        <f>VLOOKUP(A309,'LTFM Change'!G:J,4,FALSE)</f>
        <v>0</v>
      </c>
      <c r="N309" s="4">
        <f>VLOOKUP(A309,QComp!I:N,6,FALSE)</f>
        <v>-556.90259040000092</v>
      </c>
      <c r="O309" s="4">
        <f>VLOOKUP(A309,'Breakfast and Lunch'!A:D,4,FALSE)</f>
        <v>0</v>
      </c>
      <c r="P309" s="4">
        <f>VLOOKUP(A309,'Breakfast and Lunch'!A:E,5,FALSE)</f>
        <v>0</v>
      </c>
      <c r="Q309" s="4">
        <f>VLOOKUP(A309,'Integration Change'!A:D,4,FALSE)</f>
        <v>0</v>
      </c>
      <c r="R309" s="4">
        <f>VLOOKUP(A309,'LTFM Change'!A:C,3,FALSE)</f>
        <v>0</v>
      </c>
      <c r="S309" s="4">
        <f>VLOOKUP(A309,QComp!A:D,4,FALSE)</f>
        <v>0</v>
      </c>
      <c r="T309" s="4">
        <f t="shared" si="49"/>
        <v>-556.90259039960802</v>
      </c>
      <c r="U309" s="4">
        <f>VLOOKUP(A309,'2020 SPED'!A:AF,32,FALSE)</f>
        <v>22668.935719209025</v>
      </c>
      <c r="V309" s="4">
        <f t="shared" si="45"/>
        <v>133121.03312880942</v>
      </c>
      <c r="W309" s="235">
        <f t="shared" si="50"/>
        <v>1.5325724451940095E-2</v>
      </c>
      <c r="Y309" s="4">
        <f>VLOOKUP(A309,'Pupil Info'!A:E,5,FALSE)</f>
        <v>695</v>
      </c>
      <c r="Z309" s="4">
        <f>VLOOKUP(A309,'Starting Point 2021'!A:AB,28,FALSE)</f>
        <v>7288315.5</v>
      </c>
      <c r="AA309" s="4">
        <f>VLOOKUP(A309,'2% 2021'!A:AB,28,FALSE)</f>
        <v>7513131.5</v>
      </c>
      <c r="AB309" s="4">
        <f t="shared" si="51"/>
        <v>224816</v>
      </c>
      <c r="AC309" s="4">
        <f>VLOOKUP(A309,'2% with VPK 2021'!A:AB,28,FALSE)</f>
        <v>7513131.5</v>
      </c>
      <c r="AD309" s="4">
        <f>VLOOKUP(A309,'Charter School Lease'!A:E,5,FALSE)</f>
        <v>0</v>
      </c>
      <c r="AE309" s="4">
        <f>VLOOKUP(A309,'Integration Change'!H:L,5,FALSE)</f>
        <v>0</v>
      </c>
      <c r="AF309" s="4">
        <f>VLOOKUP(A309,'Other SPED'!A:D,4,FALSE)</f>
        <v>0</v>
      </c>
      <c r="AG309" s="4">
        <f>VLOOKUP(A309,QComp!I:R,10,FALSE)</f>
        <v>-546.73077176940569</v>
      </c>
      <c r="AH309" s="4">
        <f>VLOOKUP(A309,'LTFM Change'!G:K,5,FALSE)</f>
        <v>0</v>
      </c>
      <c r="AI309" s="4">
        <f>VLOOKUP(A309,'Breakfast and Lunch'!A:E,5,FALSE)</f>
        <v>0</v>
      </c>
      <c r="AJ309" s="4">
        <f>VLOOKUP(A309,'Breakfast and Lunch'!A:D,4,FALSE)</f>
        <v>0</v>
      </c>
      <c r="AK309" s="4">
        <f>VLOOKUP(A309,'Integration Change'!A:E,5,FALSE)</f>
        <v>0</v>
      </c>
      <c r="AL309" s="4">
        <f>VLOOKUP(A309,'Safe School'!A:D,4,FALSE)</f>
        <v>0</v>
      </c>
      <c r="AM309" s="4">
        <f>VLOOKUP(A309,'LTFM Change'!A:D,4,FALSE)</f>
        <v>0</v>
      </c>
      <c r="AN309" s="4">
        <f>VLOOKUP(A309,QComp!A:E,5,FALSE)</f>
        <v>0</v>
      </c>
      <c r="AO309" s="4">
        <f t="shared" si="52"/>
        <v>-546.73077176976949</v>
      </c>
      <c r="AP309" s="4">
        <f>VLOOKUP(A309,'2021 SPED'!A:AF,32,FALSE)</f>
        <v>55925.927310619503</v>
      </c>
      <c r="AQ309" s="5">
        <f t="shared" si="46"/>
        <v>280195.19653884973</v>
      </c>
      <c r="AR309" s="235">
        <f t="shared" si="47"/>
        <v>3.0846085079604471E-2</v>
      </c>
    </row>
    <row r="310" spans="1:44" x14ac:dyDescent="0.25">
      <c r="A310">
        <v>2198</v>
      </c>
      <c r="B310">
        <v>1</v>
      </c>
      <c r="C310" t="s">
        <v>289</v>
      </c>
      <c r="D310">
        <f>VLOOKUP(A310,Sheet10!A:C,3,FALSE)</f>
        <v>6</v>
      </c>
      <c r="E310" s="4">
        <f>VLOOKUP(A310,'Pupil Info'!A:D,4,FALSE)</f>
        <v>620</v>
      </c>
      <c r="F310" s="4">
        <f>VLOOKUP(A310,'Starting Point 2020'!A:AB,28,FALSE)</f>
        <v>5869938.4143652003</v>
      </c>
      <c r="G310" s="4">
        <f>VLOOKUP(A310,'2% 2020'!A:AB,28,FALSE)</f>
        <v>5963744.4143652003</v>
      </c>
      <c r="H310" s="4">
        <f t="shared" si="48"/>
        <v>93806</v>
      </c>
      <c r="I310" s="4">
        <f>VLOOKUP(A310,'2% with VPK 2020'!A:AB,28,FALSE)</f>
        <v>5963744.4143652003</v>
      </c>
      <c r="J310" s="4">
        <f>VLOOKUP(A310,'Charter School Lease'!A:D,4,FALSE)</f>
        <v>0</v>
      </c>
      <c r="K310" s="4">
        <f>VLOOKUP(A310,'Integration Change'!H:K,4,FALSE)</f>
        <v>0</v>
      </c>
      <c r="L310" s="4">
        <f>VLOOKUP(A310,'Other SPED'!A:D,4,FALSE)</f>
        <v>0</v>
      </c>
      <c r="M310" s="4">
        <f>VLOOKUP(A310,'LTFM Change'!G:J,4,FALSE)</f>
        <v>0</v>
      </c>
      <c r="N310" s="4">
        <f>VLOOKUP(A310,QComp!I:N,6,FALSE)</f>
        <v>0</v>
      </c>
      <c r="O310" s="4">
        <f>VLOOKUP(A310,'Breakfast and Lunch'!A:D,4,FALSE)</f>
        <v>0</v>
      </c>
      <c r="P310" s="4">
        <f>VLOOKUP(A310,'Breakfast and Lunch'!A:E,5,FALSE)</f>
        <v>0</v>
      </c>
      <c r="Q310" s="4">
        <f>VLOOKUP(A310,'Integration Change'!A:D,4,FALSE)</f>
        <v>0</v>
      </c>
      <c r="R310" s="4">
        <f>VLOOKUP(A310,'LTFM Change'!A:C,3,FALSE)</f>
        <v>0</v>
      </c>
      <c r="S310" s="4">
        <f>VLOOKUP(A310,QComp!A:D,4,FALSE)</f>
        <v>0</v>
      </c>
      <c r="T310" s="4">
        <f t="shared" si="49"/>
        <v>0</v>
      </c>
      <c r="U310" s="4">
        <f>VLOOKUP(A310,'2020 SPED'!A:AF,32,FALSE)</f>
        <v>6405.6997712630546</v>
      </c>
      <c r="V310" s="4">
        <f t="shared" si="45"/>
        <v>100211.69977126305</v>
      </c>
      <c r="W310" s="235">
        <f t="shared" si="50"/>
        <v>1.5980746879802582E-2</v>
      </c>
      <c r="Y310" s="4">
        <f>VLOOKUP(A310,'Pupil Info'!A:E,5,FALSE)</f>
        <v>610</v>
      </c>
      <c r="Z310" s="4">
        <f>VLOOKUP(A310,'Starting Point 2021'!A:AB,28,FALSE)</f>
        <v>5816490.4594645556</v>
      </c>
      <c r="AA310" s="4">
        <f>VLOOKUP(A310,'2% 2021'!A:AB,28,FALSE)</f>
        <v>6003180.8274645554</v>
      </c>
      <c r="AB310" s="4">
        <f t="shared" si="51"/>
        <v>186690.36799999978</v>
      </c>
      <c r="AC310" s="4">
        <f>VLOOKUP(A310,'2% with VPK 2021'!A:AB,28,FALSE)</f>
        <v>6003180.8274645554</v>
      </c>
      <c r="AD310" s="4">
        <f>VLOOKUP(A310,'Charter School Lease'!A:E,5,FALSE)</f>
        <v>0</v>
      </c>
      <c r="AE310" s="4">
        <f>VLOOKUP(A310,'Integration Change'!H:L,5,FALSE)</f>
        <v>0</v>
      </c>
      <c r="AF310" s="4">
        <f>VLOOKUP(A310,'Other SPED'!A:D,4,FALSE)</f>
        <v>0</v>
      </c>
      <c r="AG310" s="4">
        <f>VLOOKUP(A310,QComp!I:R,10,FALSE)</f>
        <v>0</v>
      </c>
      <c r="AH310" s="4">
        <f>VLOOKUP(A310,'LTFM Change'!G:K,5,FALSE)</f>
        <v>0</v>
      </c>
      <c r="AI310" s="4">
        <f>VLOOKUP(A310,'Breakfast and Lunch'!A:E,5,FALSE)</f>
        <v>0</v>
      </c>
      <c r="AJ310" s="4">
        <f>VLOOKUP(A310,'Breakfast and Lunch'!A:D,4,FALSE)</f>
        <v>0</v>
      </c>
      <c r="AK310" s="4">
        <f>VLOOKUP(A310,'Integration Change'!A:E,5,FALSE)</f>
        <v>0</v>
      </c>
      <c r="AL310" s="4">
        <f>VLOOKUP(A310,'Safe School'!A:D,4,FALSE)</f>
        <v>81.133839186961268</v>
      </c>
      <c r="AM310" s="4">
        <f>VLOOKUP(A310,'LTFM Change'!A:D,4,FALSE)</f>
        <v>0</v>
      </c>
      <c r="AN310" s="4">
        <f>VLOOKUP(A310,QComp!A:E,5,FALSE)</f>
        <v>0</v>
      </c>
      <c r="AO310" s="4">
        <f t="shared" si="52"/>
        <v>81.133839187212288</v>
      </c>
      <c r="AP310" s="4">
        <f>VLOOKUP(A310,'2021 SPED'!A:AF,32,FALSE)</f>
        <v>15520.734565160703</v>
      </c>
      <c r="AQ310" s="5">
        <f t="shared" si="46"/>
        <v>202292.2364043477</v>
      </c>
      <c r="AR310" s="235">
        <f t="shared" si="47"/>
        <v>3.2096737594784229E-2</v>
      </c>
    </row>
    <row r="311" spans="1:44" x14ac:dyDescent="0.25">
      <c r="A311">
        <v>2215</v>
      </c>
      <c r="B311">
        <v>1</v>
      </c>
      <c r="C311" t="s">
        <v>290</v>
      </c>
      <c r="D311">
        <f>VLOOKUP(A311,Sheet10!A:C,3,FALSE)</f>
        <v>6</v>
      </c>
      <c r="E311" s="4">
        <f>VLOOKUP(A311,'Pupil Info'!A:D,4,FALSE)</f>
        <v>277.39999999999998</v>
      </c>
      <c r="F311" s="4">
        <f>VLOOKUP(A311,'Starting Point 2020'!A:AB,28,FALSE)</f>
        <v>3308532</v>
      </c>
      <c r="G311" s="4">
        <f>VLOOKUP(A311,'2% 2020'!A:AB,28,FALSE)</f>
        <v>3357360</v>
      </c>
      <c r="H311" s="4">
        <f t="shared" si="48"/>
        <v>48828</v>
      </c>
      <c r="I311" s="4">
        <f>VLOOKUP(A311,'2% with VPK 2020'!A:AB,28,FALSE)</f>
        <v>3357360</v>
      </c>
      <c r="J311" s="4">
        <f>VLOOKUP(A311,'Charter School Lease'!A:D,4,FALSE)</f>
        <v>0</v>
      </c>
      <c r="K311" s="4">
        <f>VLOOKUP(A311,'Integration Change'!H:K,4,FALSE)</f>
        <v>0</v>
      </c>
      <c r="L311" s="4">
        <f>VLOOKUP(A311,'Other SPED'!A:D,4,FALSE)</f>
        <v>0</v>
      </c>
      <c r="M311" s="4">
        <f>VLOOKUP(A311,'LTFM Change'!G:J,4,FALSE)</f>
        <v>0</v>
      </c>
      <c r="N311" s="4">
        <f>VLOOKUP(A311,QComp!I:N,6,FALSE)</f>
        <v>0</v>
      </c>
      <c r="O311" s="4">
        <f>VLOOKUP(A311,'Breakfast and Lunch'!A:D,4,FALSE)</f>
        <v>0</v>
      </c>
      <c r="P311" s="4">
        <f>VLOOKUP(A311,'Breakfast and Lunch'!A:E,5,FALSE)</f>
        <v>0</v>
      </c>
      <c r="Q311" s="4">
        <f>VLOOKUP(A311,'Integration Change'!A:D,4,FALSE)</f>
        <v>0</v>
      </c>
      <c r="R311" s="4">
        <f>VLOOKUP(A311,'LTFM Change'!A:C,3,FALSE)</f>
        <v>0</v>
      </c>
      <c r="S311" s="4">
        <f>VLOOKUP(A311,QComp!A:D,4,FALSE)</f>
        <v>0</v>
      </c>
      <c r="T311" s="4">
        <f t="shared" si="49"/>
        <v>0</v>
      </c>
      <c r="U311" s="4">
        <f>VLOOKUP(A311,'2020 SPED'!A:AF,32,FALSE)</f>
        <v>21009.289845917549</v>
      </c>
      <c r="V311" s="4">
        <f t="shared" si="45"/>
        <v>69837.289845917549</v>
      </c>
      <c r="W311" s="235">
        <f t="shared" si="50"/>
        <v>1.4758206963088161E-2</v>
      </c>
      <c r="Y311" s="4">
        <f>VLOOKUP(A311,'Pupil Info'!A:E,5,FALSE)</f>
        <v>258</v>
      </c>
      <c r="Z311" s="4">
        <f>VLOOKUP(A311,'Starting Point 2021'!A:AB,28,FALSE)</f>
        <v>3221186.5</v>
      </c>
      <c r="AA311" s="4">
        <f>VLOOKUP(A311,'2% 2021'!A:AB,28,FALSE)</f>
        <v>3317509.5</v>
      </c>
      <c r="AB311" s="4">
        <f t="shared" si="51"/>
        <v>96323</v>
      </c>
      <c r="AC311" s="4">
        <f>VLOOKUP(A311,'2% with VPK 2021'!A:AB,28,FALSE)</f>
        <v>3317509.5</v>
      </c>
      <c r="AD311" s="4">
        <f>VLOOKUP(A311,'Charter School Lease'!A:E,5,FALSE)</f>
        <v>0</v>
      </c>
      <c r="AE311" s="4">
        <f>VLOOKUP(A311,'Integration Change'!H:L,5,FALSE)</f>
        <v>0</v>
      </c>
      <c r="AF311" s="4">
        <f>VLOOKUP(A311,'Other SPED'!A:D,4,FALSE)</f>
        <v>0</v>
      </c>
      <c r="AG311" s="4">
        <f>VLOOKUP(A311,QComp!I:R,10,FALSE)</f>
        <v>0</v>
      </c>
      <c r="AH311" s="4">
        <f>VLOOKUP(A311,'LTFM Change'!G:K,5,FALSE)</f>
        <v>0</v>
      </c>
      <c r="AI311" s="4">
        <f>VLOOKUP(A311,'Breakfast and Lunch'!A:E,5,FALSE)</f>
        <v>0</v>
      </c>
      <c r="AJ311" s="4">
        <f>VLOOKUP(A311,'Breakfast and Lunch'!A:D,4,FALSE)</f>
        <v>0</v>
      </c>
      <c r="AK311" s="4">
        <f>VLOOKUP(A311,'Integration Change'!A:E,5,FALSE)</f>
        <v>0</v>
      </c>
      <c r="AL311" s="4">
        <f>VLOOKUP(A311,'Safe School'!A:D,4,FALSE)</f>
        <v>49.581157959946722</v>
      </c>
      <c r="AM311" s="4">
        <f>VLOOKUP(A311,'LTFM Change'!A:D,4,FALSE)</f>
        <v>0</v>
      </c>
      <c r="AN311" s="4">
        <f>VLOOKUP(A311,QComp!A:E,5,FALSE)</f>
        <v>0</v>
      </c>
      <c r="AO311" s="4">
        <f t="shared" si="52"/>
        <v>49.581157959997654</v>
      </c>
      <c r="AP311" s="4">
        <f>VLOOKUP(A311,'2021 SPED'!A:AF,32,FALSE)</f>
        <v>79761.682029445947</v>
      </c>
      <c r="AQ311" s="5">
        <f t="shared" si="46"/>
        <v>176134.26318740594</v>
      </c>
      <c r="AR311" s="235">
        <f t="shared" si="47"/>
        <v>2.9902956565849261E-2</v>
      </c>
    </row>
    <row r="312" spans="1:44" x14ac:dyDescent="0.25">
      <c r="A312">
        <v>2310</v>
      </c>
      <c r="B312">
        <v>1</v>
      </c>
      <c r="C312" t="s">
        <v>291</v>
      </c>
      <c r="D312">
        <f>VLOOKUP(A312,Sheet10!A:C,3,FALSE)</f>
        <v>5</v>
      </c>
      <c r="E312" s="4">
        <f>VLOOKUP(A312,'Pupil Info'!A:D,4,FALSE)</f>
        <v>1131</v>
      </c>
      <c r="F312" s="4">
        <f>VLOOKUP(A312,'Starting Point 2020'!A:AB,28,FALSE)</f>
        <v>10378472.5</v>
      </c>
      <c r="G312" s="4">
        <f>VLOOKUP(A312,'2% 2020'!A:AB,28,FALSE)</f>
        <v>10555642.5</v>
      </c>
      <c r="H312" s="4">
        <f t="shared" si="48"/>
        <v>177170</v>
      </c>
      <c r="I312" s="4">
        <f>VLOOKUP(A312,'2% with VPK 2020'!A:AB,28,FALSE)</f>
        <v>10555642.5</v>
      </c>
      <c r="J312" s="4">
        <f>VLOOKUP(A312,'Charter School Lease'!A:D,4,FALSE)</f>
        <v>0</v>
      </c>
      <c r="K312" s="4">
        <f>VLOOKUP(A312,'Integration Change'!H:K,4,FALSE)</f>
        <v>0</v>
      </c>
      <c r="L312" s="4">
        <f>VLOOKUP(A312,'Other SPED'!A:D,4,FALSE)</f>
        <v>0</v>
      </c>
      <c r="M312" s="4">
        <f>VLOOKUP(A312,'LTFM Change'!G:J,4,FALSE)</f>
        <v>0</v>
      </c>
      <c r="N312" s="4">
        <f>VLOOKUP(A312,QComp!I:N,6,FALSE)</f>
        <v>0</v>
      </c>
      <c r="O312" s="4">
        <f>VLOOKUP(A312,'Breakfast and Lunch'!A:D,4,FALSE)</f>
        <v>0</v>
      </c>
      <c r="P312" s="4">
        <f>VLOOKUP(A312,'Breakfast and Lunch'!A:E,5,FALSE)</f>
        <v>0</v>
      </c>
      <c r="Q312" s="4">
        <f>VLOOKUP(A312,'Integration Change'!A:D,4,FALSE)</f>
        <v>0</v>
      </c>
      <c r="R312" s="4">
        <f>VLOOKUP(A312,'LTFM Change'!A:C,3,FALSE)</f>
        <v>0</v>
      </c>
      <c r="S312" s="4">
        <f>VLOOKUP(A312,QComp!A:D,4,FALSE)</f>
        <v>0</v>
      </c>
      <c r="T312" s="4">
        <f t="shared" si="49"/>
        <v>0</v>
      </c>
      <c r="U312" s="4">
        <f>VLOOKUP(A312,'2020 SPED'!A:AF,32,FALSE)</f>
        <v>28158.325547800399</v>
      </c>
      <c r="V312" s="4">
        <f t="shared" si="45"/>
        <v>205328.3255478004</v>
      </c>
      <c r="W312" s="235">
        <f t="shared" si="50"/>
        <v>1.7070912892046493E-2</v>
      </c>
      <c r="Y312" s="4">
        <f>VLOOKUP(A312,'Pupil Info'!A:E,5,FALSE)</f>
        <v>1119</v>
      </c>
      <c r="Z312" s="4">
        <f>VLOOKUP(A312,'Starting Point 2021'!A:AB,28,FALSE)</f>
        <v>10277820</v>
      </c>
      <c r="AA312" s="4">
        <f>VLOOKUP(A312,'2% 2021'!A:AB,28,FALSE)</f>
        <v>10632181</v>
      </c>
      <c r="AB312" s="4">
        <f t="shared" si="51"/>
        <v>354361</v>
      </c>
      <c r="AC312" s="4">
        <f>VLOOKUP(A312,'2% with VPK 2021'!A:AB,28,FALSE)</f>
        <v>10632181</v>
      </c>
      <c r="AD312" s="4">
        <f>VLOOKUP(A312,'Charter School Lease'!A:E,5,FALSE)</f>
        <v>0</v>
      </c>
      <c r="AE312" s="4">
        <f>VLOOKUP(A312,'Integration Change'!H:L,5,FALSE)</f>
        <v>0</v>
      </c>
      <c r="AF312" s="4">
        <f>VLOOKUP(A312,'Other SPED'!A:D,4,FALSE)</f>
        <v>0</v>
      </c>
      <c r="AG312" s="4">
        <f>VLOOKUP(A312,QComp!I:R,10,FALSE)</f>
        <v>0</v>
      </c>
      <c r="AH312" s="4">
        <f>VLOOKUP(A312,'LTFM Change'!G:K,5,FALSE)</f>
        <v>0</v>
      </c>
      <c r="AI312" s="4">
        <f>VLOOKUP(A312,'Breakfast and Lunch'!A:E,5,FALSE)</f>
        <v>0</v>
      </c>
      <c r="AJ312" s="4">
        <f>VLOOKUP(A312,'Breakfast and Lunch'!A:D,4,FALSE)</f>
        <v>0</v>
      </c>
      <c r="AK312" s="4">
        <f>VLOOKUP(A312,'Integration Change'!A:E,5,FALSE)</f>
        <v>0</v>
      </c>
      <c r="AL312" s="4">
        <f>VLOOKUP(A312,'Safe School'!A:D,4,FALSE)</f>
        <v>117.0517330779403</v>
      </c>
      <c r="AM312" s="4">
        <f>VLOOKUP(A312,'LTFM Change'!A:D,4,FALSE)</f>
        <v>0</v>
      </c>
      <c r="AN312" s="4">
        <f>VLOOKUP(A312,QComp!A:E,5,FALSE)</f>
        <v>0</v>
      </c>
      <c r="AO312" s="4">
        <f t="shared" si="52"/>
        <v>117.05173307843506</v>
      </c>
      <c r="AP312" s="4">
        <f>VLOOKUP(A312,'2021 SPED'!A:AF,32,FALSE)</f>
        <v>70473.393034910783</v>
      </c>
      <c r="AQ312" s="5">
        <f t="shared" si="46"/>
        <v>424951.44476798922</v>
      </c>
      <c r="AR312" s="235">
        <f t="shared" si="47"/>
        <v>3.4478225927288081E-2</v>
      </c>
    </row>
    <row r="313" spans="1:44" x14ac:dyDescent="0.25">
      <c r="A313">
        <v>2311</v>
      </c>
      <c r="B313">
        <v>1</v>
      </c>
      <c r="C313" t="s">
        <v>292</v>
      </c>
      <c r="D313">
        <f>VLOOKUP(A313,Sheet10!A:C,3,FALSE)</f>
        <v>6</v>
      </c>
      <c r="E313" s="4">
        <f>VLOOKUP(A313,'Pupil Info'!A:D,4,FALSE)</f>
        <v>436</v>
      </c>
      <c r="F313" s="4">
        <f>VLOOKUP(A313,'Starting Point 2020'!A:AB,28,FALSE)</f>
        <v>4553992.75</v>
      </c>
      <c r="G313" s="4">
        <f>VLOOKUP(A313,'2% 2020'!A:AB,28,FALSE)</f>
        <v>4629586.75</v>
      </c>
      <c r="H313" s="4">
        <f t="shared" si="48"/>
        <v>75594</v>
      </c>
      <c r="I313" s="4">
        <f>VLOOKUP(A313,'2% with VPK 2020'!A:AB,28,FALSE)</f>
        <v>4629586.75</v>
      </c>
      <c r="J313" s="4">
        <f>VLOOKUP(A313,'Charter School Lease'!A:D,4,FALSE)</f>
        <v>0</v>
      </c>
      <c r="K313" s="4">
        <f>VLOOKUP(A313,'Integration Change'!H:K,4,FALSE)</f>
        <v>0</v>
      </c>
      <c r="L313" s="4">
        <f>VLOOKUP(A313,'Other SPED'!A:D,4,FALSE)</f>
        <v>0</v>
      </c>
      <c r="M313" s="4">
        <f>VLOOKUP(A313,'LTFM Change'!G:J,4,FALSE)</f>
        <v>0</v>
      </c>
      <c r="N313" s="4">
        <f>VLOOKUP(A313,QComp!I:N,6,FALSE)</f>
        <v>-371.26839359999576</v>
      </c>
      <c r="O313" s="4">
        <f>VLOOKUP(A313,'Breakfast and Lunch'!A:D,4,FALSE)</f>
        <v>0</v>
      </c>
      <c r="P313" s="4">
        <f>VLOOKUP(A313,'Breakfast and Lunch'!A:E,5,FALSE)</f>
        <v>0</v>
      </c>
      <c r="Q313" s="4">
        <f>VLOOKUP(A313,'Integration Change'!A:D,4,FALSE)</f>
        <v>0</v>
      </c>
      <c r="R313" s="4">
        <f>VLOOKUP(A313,'LTFM Change'!A:C,3,FALSE)</f>
        <v>0</v>
      </c>
      <c r="S313" s="4">
        <f>VLOOKUP(A313,QComp!A:D,4,FALSE)</f>
        <v>0</v>
      </c>
      <c r="T313" s="4">
        <f t="shared" si="49"/>
        <v>-371.26839360035956</v>
      </c>
      <c r="U313" s="4">
        <f>VLOOKUP(A313,'2020 SPED'!A:AF,32,FALSE)</f>
        <v>147647.74750746298</v>
      </c>
      <c r="V313" s="4">
        <f t="shared" si="45"/>
        <v>222870.47911386262</v>
      </c>
      <c r="W313" s="235">
        <f t="shared" si="50"/>
        <v>1.6599499417297051E-2</v>
      </c>
      <c r="Y313" s="4">
        <f>VLOOKUP(A313,'Pupil Info'!A:E,5,FALSE)</f>
        <v>383</v>
      </c>
      <c r="Z313" s="4">
        <f>VLOOKUP(A313,'Starting Point 2021'!A:AB,28,FALSE)</f>
        <v>4206347.25</v>
      </c>
      <c r="AA313" s="4">
        <f>VLOOKUP(A313,'2% 2021'!A:AB,28,FALSE)</f>
        <v>4348585.25</v>
      </c>
      <c r="AB313" s="4">
        <f t="shared" si="51"/>
        <v>142238</v>
      </c>
      <c r="AC313" s="4">
        <f>VLOOKUP(A313,'2% with VPK 2021'!A:AB,28,FALSE)</f>
        <v>4348585.25</v>
      </c>
      <c r="AD313" s="4">
        <f>VLOOKUP(A313,'Charter School Lease'!A:E,5,FALSE)</f>
        <v>0</v>
      </c>
      <c r="AE313" s="4">
        <f>VLOOKUP(A313,'Integration Change'!H:L,5,FALSE)</f>
        <v>0</v>
      </c>
      <c r="AF313" s="4">
        <f>VLOOKUP(A313,'Other SPED'!A:D,4,FALSE)</f>
        <v>0</v>
      </c>
      <c r="AG313" s="4">
        <f>VLOOKUP(A313,QComp!I:R,10,FALSE)</f>
        <v>-376.29751693575236</v>
      </c>
      <c r="AH313" s="4">
        <f>VLOOKUP(A313,'LTFM Change'!G:K,5,FALSE)</f>
        <v>0</v>
      </c>
      <c r="AI313" s="4">
        <f>VLOOKUP(A313,'Breakfast and Lunch'!A:E,5,FALSE)</f>
        <v>0</v>
      </c>
      <c r="AJ313" s="4">
        <f>VLOOKUP(A313,'Breakfast and Lunch'!A:D,4,FALSE)</f>
        <v>0</v>
      </c>
      <c r="AK313" s="4">
        <f>VLOOKUP(A313,'Integration Change'!A:E,5,FALSE)</f>
        <v>0</v>
      </c>
      <c r="AL313" s="4">
        <f>VLOOKUP(A313,'Safe School'!A:D,4,FALSE)</f>
        <v>0</v>
      </c>
      <c r="AM313" s="4">
        <f>VLOOKUP(A313,'LTFM Change'!A:D,4,FALSE)</f>
        <v>0</v>
      </c>
      <c r="AN313" s="4">
        <f>VLOOKUP(A313,QComp!A:E,5,FALSE)</f>
        <v>0</v>
      </c>
      <c r="AO313" s="4">
        <f t="shared" si="52"/>
        <v>-376.29751693550497</v>
      </c>
      <c r="AP313" s="4">
        <f>VLOOKUP(A313,'2021 SPED'!A:AF,32,FALSE)</f>
        <v>244369.25553045445</v>
      </c>
      <c r="AQ313" s="5">
        <f t="shared" si="46"/>
        <v>386230.95801351895</v>
      </c>
      <c r="AR313" s="235">
        <f t="shared" si="47"/>
        <v>3.3815087425318961E-2</v>
      </c>
    </row>
    <row r="314" spans="1:44" x14ac:dyDescent="0.25">
      <c r="A314">
        <v>2342</v>
      </c>
      <c r="B314">
        <v>1</v>
      </c>
      <c r="C314" t="s">
        <v>293</v>
      </c>
      <c r="D314">
        <f>VLOOKUP(A314,Sheet10!A:C,3,FALSE)</f>
        <v>6</v>
      </c>
      <c r="E314" s="4">
        <f>VLOOKUP(A314,'Pupil Info'!A:D,4,FALSE)</f>
        <v>776</v>
      </c>
      <c r="F314" s="4">
        <f>VLOOKUP(A314,'Starting Point 2020'!A:AB,28,FALSE)</f>
        <v>6926216.1570991697</v>
      </c>
      <c r="G314" s="4">
        <f>VLOOKUP(A314,'2% 2020'!A:AB,28,FALSE)</f>
        <v>7048500.1570991697</v>
      </c>
      <c r="H314" s="4">
        <f t="shared" si="48"/>
        <v>122284</v>
      </c>
      <c r="I314" s="4">
        <f>VLOOKUP(A314,'2% with VPK 2020'!A:AB,28,FALSE)</f>
        <v>7048527.5598270399</v>
      </c>
      <c r="J314" s="4">
        <f>VLOOKUP(A314,'Charter School Lease'!A:D,4,FALSE)</f>
        <v>0</v>
      </c>
      <c r="K314" s="4">
        <f>VLOOKUP(A314,'Integration Change'!H:K,4,FALSE)</f>
        <v>0</v>
      </c>
      <c r="L314" s="4">
        <f>VLOOKUP(A314,'Other SPED'!A:D,4,FALSE)</f>
        <v>0</v>
      </c>
      <c r="M314" s="4">
        <f>VLOOKUP(A314,'LTFM Change'!G:J,4,FALSE)</f>
        <v>0</v>
      </c>
      <c r="N314" s="4">
        <f>VLOOKUP(A314,QComp!I:N,6,FALSE)</f>
        <v>0</v>
      </c>
      <c r="O314" s="4">
        <f>VLOOKUP(A314,'Breakfast and Lunch'!A:D,4,FALSE)</f>
        <v>0</v>
      </c>
      <c r="P314" s="4">
        <f>VLOOKUP(A314,'Breakfast and Lunch'!A:E,5,FALSE)</f>
        <v>0</v>
      </c>
      <c r="Q314" s="4">
        <f>VLOOKUP(A314,'Integration Change'!A:D,4,FALSE)</f>
        <v>0</v>
      </c>
      <c r="R314" s="4">
        <f>VLOOKUP(A314,'LTFM Change'!A:C,3,FALSE)</f>
        <v>0</v>
      </c>
      <c r="S314" s="4">
        <f>VLOOKUP(A314,QComp!A:D,4,FALSE)</f>
        <v>0</v>
      </c>
      <c r="T314" s="4">
        <f t="shared" si="49"/>
        <v>27.40272787027061</v>
      </c>
      <c r="U314" s="4">
        <f>VLOOKUP(A314,'2020 SPED'!A:AF,32,FALSE)</f>
        <v>22782.248588741408</v>
      </c>
      <c r="V314" s="4">
        <f t="shared" si="45"/>
        <v>145093.65131661168</v>
      </c>
      <c r="W314" s="235">
        <f t="shared" si="50"/>
        <v>1.765523876621472E-2</v>
      </c>
      <c r="Y314" s="4">
        <f>VLOOKUP(A314,'Pupil Info'!A:E,5,FALSE)</f>
        <v>778</v>
      </c>
      <c r="Z314" s="4">
        <f>VLOOKUP(A314,'Starting Point 2021'!A:AB,28,FALSE)</f>
        <v>8413222.3855925128</v>
      </c>
      <c r="AA314" s="4">
        <f>VLOOKUP(A314,'2% 2021'!A:AB,28,FALSE)</f>
        <v>8658418.0715925116</v>
      </c>
      <c r="AB314" s="4">
        <f t="shared" si="51"/>
        <v>245195.68599999882</v>
      </c>
      <c r="AC314" s="4">
        <f>VLOOKUP(A314,'2% with VPK 2021'!A:AB,28,FALSE)</f>
        <v>8658418.0715925116</v>
      </c>
      <c r="AD314" s="4">
        <f>VLOOKUP(A314,'Charter School Lease'!A:E,5,FALSE)</f>
        <v>0</v>
      </c>
      <c r="AE314" s="4">
        <f>VLOOKUP(A314,'Integration Change'!H:L,5,FALSE)</f>
        <v>0</v>
      </c>
      <c r="AF314" s="4">
        <f>VLOOKUP(A314,'Other SPED'!A:D,4,FALSE)</f>
        <v>0</v>
      </c>
      <c r="AG314" s="4">
        <f>VLOOKUP(A314,QComp!I:R,10,FALSE)</f>
        <v>0</v>
      </c>
      <c r="AH314" s="4">
        <f>VLOOKUP(A314,'LTFM Change'!G:K,5,FALSE)</f>
        <v>0</v>
      </c>
      <c r="AI314" s="4">
        <f>VLOOKUP(A314,'Breakfast and Lunch'!A:E,5,FALSE)</f>
        <v>0</v>
      </c>
      <c r="AJ314" s="4">
        <f>VLOOKUP(A314,'Breakfast and Lunch'!A:D,4,FALSE)</f>
        <v>0</v>
      </c>
      <c r="AK314" s="4">
        <f>VLOOKUP(A314,'Integration Change'!A:E,5,FALSE)</f>
        <v>0</v>
      </c>
      <c r="AL314" s="4">
        <f>VLOOKUP(A314,'Safe School'!A:D,4,FALSE)</f>
        <v>115.41319485276472</v>
      </c>
      <c r="AM314" s="4">
        <f>VLOOKUP(A314,'LTFM Change'!A:D,4,FALSE)</f>
        <v>0</v>
      </c>
      <c r="AN314" s="4">
        <f>VLOOKUP(A314,QComp!A:E,5,FALSE)</f>
        <v>0</v>
      </c>
      <c r="AO314" s="4">
        <f t="shared" si="52"/>
        <v>115.41319485194981</v>
      </c>
      <c r="AP314" s="4">
        <f>VLOOKUP(A314,'2021 SPED'!A:AF,32,FALSE)</f>
        <v>62652.240597612225</v>
      </c>
      <c r="AQ314" s="5">
        <f t="shared" si="46"/>
        <v>307963.339792463</v>
      </c>
      <c r="AR314" s="235">
        <f t="shared" si="47"/>
        <v>2.9144087100311515E-2</v>
      </c>
    </row>
    <row r="315" spans="1:44" x14ac:dyDescent="0.25">
      <c r="A315">
        <v>2358</v>
      </c>
      <c r="B315">
        <v>1</v>
      </c>
      <c r="C315" t="s">
        <v>294</v>
      </c>
      <c r="D315">
        <f>VLOOKUP(A315,Sheet10!A:C,3,FALSE)</f>
        <v>6</v>
      </c>
      <c r="E315" s="4">
        <f>VLOOKUP(A315,'Pupil Info'!A:D,4,FALSE)</f>
        <v>196.4</v>
      </c>
      <c r="F315" s="4">
        <f>VLOOKUP(A315,'Starting Point 2020'!A:AB,28,FALSE)</f>
        <v>2862352</v>
      </c>
      <c r="G315" s="4">
        <f>VLOOKUP(A315,'2% 2020'!A:AB,28,FALSE)</f>
        <v>2904088</v>
      </c>
      <c r="H315" s="4">
        <f t="shared" si="48"/>
        <v>41736</v>
      </c>
      <c r="I315" s="4">
        <f>VLOOKUP(A315,'2% with VPK 2020'!A:AB,28,FALSE)</f>
        <v>2904088</v>
      </c>
      <c r="J315" s="4">
        <f>VLOOKUP(A315,'Charter School Lease'!A:D,4,FALSE)</f>
        <v>0</v>
      </c>
      <c r="K315" s="4">
        <f>VLOOKUP(A315,'Integration Change'!H:K,4,FALSE)</f>
        <v>0</v>
      </c>
      <c r="L315" s="4">
        <f>VLOOKUP(A315,'Other SPED'!A:D,4,FALSE)</f>
        <v>0</v>
      </c>
      <c r="M315" s="4">
        <f>VLOOKUP(A315,'LTFM Change'!G:J,4,FALSE)</f>
        <v>0</v>
      </c>
      <c r="N315" s="4">
        <f>VLOOKUP(A315,QComp!I:N,6,FALSE)</f>
        <v>0</v>
      </c>
      <c r="O315" s="4">
        <f>VLOOKUP(A315,'Breakfast and Lunch'!A:D,4,FALSE)</f>
        <v>0</v>
      </c>
      <c r="P315" s="4">
        <f>VLOOKUP(A315,'Breakfast and Lunch'!A:E,5,FALSE)</f>
        <v>0</v>
      </c>
      <c r="Q315" s="4">
        <f>VLOOKUP(A315,'Integration Change'!A:D,4,FALSE)</f>
        <v>0</v>
      </c>
      <c r="R315" s="4">
        <f>VLOOKUP(A315,'LTFM Change'!A:C,3,FALSE)</f>
        <v>0</v>
      </c>
      <c r="S315" s="4">
        <f>VLOOKUP(A315,QComp!A:D,4,FALSE)</f>
        <v>0</v>
      </c>
      <c r="T315" s="4">
        <f t="shared" si="49"/>
        <v>0</v>
      </c>
      <c r="U315" s="4">
        <f>VLOOKUP(A315,'2020 SPED'!A:AF,32,FALSE)</f>
        <v>5193.9064046590938</v>
      </c>
      <c r="V315" s="4">
        <f t="shared" si="45"/>
        <v>46929.906404659094</v>
      </c>
      <c r="W315" s="235">
        <f t="shared" si="50"/>
        <v>1.4581015891826022E-2</v>
      </c>
      <c r="Y315" s="4">
        <f>VLOOKUP(A315,'Pupil Info'!A:E,5,FALSE)</f>
        <v>191</v>
      </c>
      <c r="Z315" s="4">
        <f>VLOOKUP(A315,'Starting Point 2021'!A:AB,28,FALSE)</f>
        <v>2879027</v>
      </c>
      <c r="AA315" s="4">
        <f>VLOOKUP(A315,'2% 2021'!A:AB,28,FALSE)</f>
        <v>2964008</v>
      </c>
      <c r="AB315" s="4">
        <f t="shared" si="51"/>
        <v>84981</v>
      </c>
      <c r="AC315" s="4">
        <f>VLOOKUP(A315,'2% with VPK 2021'!A:AB,28,FALSE)</f>
        <v>2964008</v>
      </c>
      <c r="AD315" s="4">
        <f>VLOOKUP(A315,'Charter School Lease'!A:E,5,FALSE)</f>
        <v>0</v>
      </c>
      <c r="AE315" s="4">
        <f>VLOOKUP(A315,'Integration Change'!H:L,5,FALSE)</f>
        <v>0</v>
      </c>
      <c r="AF315" s="4">
        <f>VLOOKUP(A315,'Other SPED'!A:D,4,FALSE)</f>
        <v>0</v>
      </c>
      <c r="AG315" s="4">
        <f>VLOOKUP(A315,QComp!I:R,10,FALSE)</f>
        <v>0</v>
      </c>
      <c r="AH315" s="4">
        <f>VLOOKUP(A315,'LTFM Change'!G:K,5,FALSE)</f>
        <v>0</v>
      </c>
      <c r="AI315" s="4">
        <f>VLOOKUP(A315,'Breakfast and Lunch'!A:E,5,FALSE)</f>
        <v>0</v>
      </c>
      <c r="AJ315" s="4">
        <f>VLOOKUP(A315,'Breakfast and Lunch'!A:D,4,FALSE)</f>
        <v>0</v>
      </c>
      <c r="AK315" s="4">
        <f>VLOOKUP(A315,'Integration Change'!A:E,5,FALSE)</f>
        <v>0</v>
      </c>
      <c r="AL315" s="4">
        <f>VLOOKUP(A315,'Safe School'!A:D,4,FALSE)</f>
        <v>57.839402615762083</v>
      </c>
      <c r="AM315" s="4">
        <f>VLOOKUP(A315,'LTFM Change'!A:D,4,FALSE)</f>
        <v>0</v>
      </c>
      <c r="AN315" s="4">
        <f>VLOOKUP(A315,QComp!A:E,5,FALSE)</f>
        <v>0</v>
      </c>
      <c r="AO315" s="4">
        <f t="shared" si="52"/>
        <v>57.839402615558356</v>
      </c>
      <c r="AP315" s="4">
        <f>VLOOKUP(A315,'2021 SPED'!A:AF,32,FALSE)</f>
        <v>13106.014291991305</v>
      </c>
      <c r="AQ315" s="5">
        <f t="shared" si="46"/>
        <v>98144.853694606863</v>
      </c>
      <c r="AR315" s="235">
        <f t="shared" si="47"/>
        <v>2.951726399231407E-2</v>
      </c>
    </row>
    <row r="316" spans="1:44" x14ac:dyDescent="0.25">
      <c r="A316">
        <v>2364</v>
      </c>
      <c r="B316">
        <v>1</v>
      </c>
      <c r="C316" t="s">
        <v>295</v>
      </c>
      <c r="D316">
        <f>VLOOKUP(A316,Sheet10!A:C,3,FALSE)</f>
        <v>6</v>
      </c>
      <c r="E316" s="4">
        <f>VLOOKUP(A316,'Pupil Info'!A:D,4,FALSE)</f>
        <v>622</v>
      </c>
      <c r="F316" s="4">
        <f>VLOOKUP(A316,'Starting Point 2020'!A:AB,28,FALSE)</f>
        <v>6032200</v>
      </c>
      <c r="G316" s="4">
        <f>VLOOKUP(A316,'2% 2020'!A:AB,28,FALSE)</f>
        <v>6131357</v>
      </c>
      <c r="H316" s="4">
        <f t="shared" si="48"/>
        <v>99157</v>
      </c>
      <c r="I316" s="4">
        <f>VLOOKUP(A316,'2% with VPK 2020'!A:AB,28,FALSE)</f>
        <v>6131357</v>
      </c>
      <c r="J316" s="4">
        <f>VLOOKUP(A316,'Charter School Lease'!A:D,4,FALSE)</f>
        <v>0</v>
      </c>
      <c r="K316" s="4">
        <f>VLOOKUP(A316,'Integration Change'!H:K,4,FALSE)</f>
        <v>0</v>
      </c>
      <c r="L316" s="4">
        <f>VLOOKUP(A316,'Other SPED'!A:D,4,FALSE)</f>
        <v>0</v>
      </c>
      <c r="M316" s="4">
        <f>VLOOKUP(A316,'LTFM Change'!G:J,4,FALSE)</f>
        <v>0</v>
      </c>
      <c r="N316" s="4">
        <f>VLOOKUP(A316,QComp!I:N,6,FALSE)</f>
        <v>0</v>
      </c>
      <c r="O316" s="4">
        <f>VLOOKUP(A316,'Breakfast and Lunch'!A:D,4,FALSE)</f>
        <v>0</v>
      </c>
      <c r="P316" s="4">
        <f>VLOOKUP(A316,'Breakfast and Lunch'!A:E,5,FALSE)</f>
        <v>0</v>
      </c>
      <c r="Q316" s="4">
        <f>VLOOKUP(A316,'Integration Change'!A:D,4,FALSE)</f>
        <v>0</v>
      </c>
      <c r="R316" s="4">
        <f>VLOOKUP(A316,'LTFM Change'!A:C,3,FALSE)</f>
        <v>0</v>
      </c>
      <c r="S316" s="4">
        <f>VLOOKUP(A316,QComp!A:D,4,FALSE)</f>
        <v>0</v>
      </c>
      <c r="T316" s="4">
        <f t="shared" si="49"/>
        <v>0</v>
      </c>
      <c r="U316" s="4">
        <f>VLOOKUP(A316,'2020 SPED'!A:AF,32,FALSE)</f>
        <v>13361.343808806501</v>
      </c>
      <c r="V316" s="4">
        <f t="shared" si="45"/>
        <v>112518.3438088065</v>
      </c>
      <c r="W316" s="235">
        <f t="shared" si="50"/>
        <v>1.6437949670103775E-2</v>
      </c>
      <c r="Y316" s="4">
        <f>VLOOKUP(A316,'Pupil Info'!A:E,5,FALSE)</f>
        <v>613</v>
      </c>
      <c r="Z316" s="4">
        <f>VLOOKUP(A316,'Starting Point 2021'!A:AB,28,FALSE)</f>
        <v>5965548.25</v>
      </c>
      <c r="AA316" s="4">
        <f>VLOOKUP(A316,'2% 2021'!A:AB,28,FALSE)</f>
        <v>6163572.25</v>
      </c>
      <c r="AB316" s="4">
        <f t="shared" si="51"/>
        <v>198024</v>
      </c>
      <c r="AC316" s="4">
        <f>VLOOKUP(A316,'2% with VPK 2021'!A:AB,28,FALSE)</f>
        <v>6163572.25</v>
      </c>
      <c r="AD316" s="4">
        <f>VLOOKUP(A316,'Charter School Lease'!A:E,5,FALSE)</f>
        <v>0</v>
      </c>
      <c r="AE316" s="4">
        <f>VLOOKUP(A316,'Integration Change'!H:L,5,FALSE)</f>
        <v>0</v>
      </c>
      <c r="AF316" s="4">
        <f>VLOOKUP(A316,'Other SPED'!A:D,4,FALSE)</f>
        <v>0</v>
      </c>
      <c r="AG316" s="4">
        <f>VLOOKUP(A316,QComp!I:R,10,FALSE)</f>
        <v>0</v>
      </c>
      <c r="AH316" s="4">
        <f>VLOOKUP(A316,'LTFM Change'!G:K,5,FALSE)</f>
        <v>0</v>
      </c>
      <c r="AI316" s="4">
        <f>VLOOKUP(A316,'Breakfast and Lunch'!A:E,5,FALSE)</f>
        <v>0</v>
      </c>
      <c r="AJ316" s="4">
        <f>VLOOKUP(A316,'Breakfast and Lunch'!A:D,4,FALSE)</f>
        <v>0</v>
      </c>
      <c r="AK316" s="4">
        <f>VLOOKUP(A316,'Integration Change'!A:E,5,FALSE)</f>
        <v>0</v>
      </c>
      <c r="AL316" s="4">
        <f>VLOOKUP(A316,'Safe School'!A:D,4,FALSE)</f>
        <v>72.353877560282854</v>
      </c>
      <c r="AM316" s="4">
        <f>VLOOKUP(A316,'LTFM Change'!A:D,4,FALSE)</f>
        <v>0</v>
      </c>
      <c r="AN316" s="4">
        <f>VLOOKUP(A316,QComp!A:E,5,FALSE)</f>
        <v>0</v>
      </c>
      <c r="AO316" s="4">
        <f t="shared" si="52"/>
        <v>72.35387756023556</v>
      </c>
      <c r="AP316" s="4">
        <f>VLOOKUP(A316,'2021 SPED'!A:AF,32,FALSE)</f>
        <v>33248.203872821992</v>
      </c>
      <c r="AQ316" s="5">
        <f t="shared" si="46"/>
        <v>231344.55775038223</v>
      </c>
      <c r="AR316" s="235">
        <f t="shared" si="47"/>
        <v>3.3194602021700187E-2</v>
      </c>
    </row>
    <row r="317" spans="1:44" x14ac:dyDescent="0.25">
      <c r="A317">
        <v>2365</v>
      </c>
      <c r="B317">
        <v>1</v>
      </c>
      <c r="C317" t="s">
        <v>296</v>
      </c>
      <c r="D317">
        <f>VLOOKUP(A317,Sheet10!A:C,3,FALSE)</f>
        <v>6</v>
      </c>
      <c r="E317" s="4">
        <f>VLOOKUP(A317,'Pupil Info'!A:D,4,FALSE)</f>
        <v>702</v>
      </c>
      <c r="F317" s="4">
        <f>VLOOKUP(A317,'Starting Point 2020'!A:AB,28,FALSE)</f>
        <v>6988758.0645823004</v>
      </c>
      <c r="G317" s="4">
        <f>VLOOKUP(A317,'2% 2020'!A:AB,28,FALSE)</f>
        <v>7103417.0645823004</v>
      </c>
      <c r="H317" s="4">
        <f t="shared" si="48"/>
        <v>114659</v>
      </c>
      <c r="I317" s="4">
        <f>VLOOKUP(A317,'2% with VPK 2020'!A:AB,28,FALSE)</f>
        <v>7103417.0645823004</v>
      </c>
      <c r="J317" s="4">
        <f>VLOOKUP(A317,'Charter School Lease'!A:D,4,FALSE)</f>
        <v>0</v>
      </c>
      <c r="K317" s="4">
        <f>VLOOKUP(A317,'Integration Change'!H:K,4,FALSE)</f>
        <v>0</v>
      </c>
      <c r="L317" s="4">
        <f>VLOOKUP(A317,'Other SPED'!A:D,4,FALSE)</f>
        <v>0</v>
      </c>
      <c r="M317" s="4">
        <f>VLOOKUP(A317,'LTFM Change'!G:J,4,FALSE)</f>
        <v>0</v>
      </c>
      <c r="N317" s="4">
        <f>VLOOKUP(A317,QComp!I:N,6,FALSE)</f>
        <v>-563.30376959999558</v>
      </c>
      <c r="O317" s="4">
        <f>VLOOKUP(A317,'Breakfast and Lunch'!A:D,4,FALSE)</f>
        <v>0</v>
      </c>
      <c r="P317" s="4">
        <f>VLOOKUP(A317,'Breakfast and Lunch'!A:E,5,FALSE)</f>
        <v>0</v>
      </c>
      <c r="Q317" s="4">
        <f>VLOOKUP(A317,'Integration Change'!A:D,4,FALSE)</f>
        <v>0</v>
      </c>
      <c r="R317" s="4">
        <f>VLOOKUP(A317,'LTFM Change'!A:C,3,FALSE)</f>
        <v>0</v>
      </c>
      <c r="S317" s="4">
        <f>VLOOKUP(A317,QComp!A:D,4,FALSE)</f>
        <v>563.30376959999558</v>
      </c>
      <c r="T317" s="4">
        <f t="shared" si="49"/>
        <v>0</v>
      </c>
      <c r="U317" s="4">
        <f>VLOOKUP(A317,'2020 SPED'!A:AF,32,FALSE)</f>
        <v>23889.878174635931</v>
      </c>
      <c r="V317" s="4">
        <f t="shared" si="45"/>
        <v>138548.87817463593</v>
      </c>
      <c r="W317" s="235">
        <f t="shared" si="50"/>
        <v>1.6406205357296606E-2</v>
      </c>
      <c r="Y317" s="4">
        <f>VLOOKUP(A317,'Pupil Info'!A:E,5,FALSE)</f>
        <v>694</v>
      </c>
      <c r="Z317" s="4">
        <f>VLOOKUP(A317,'Starting Point 2021'!A:AB,28,FALSE)</f>
        <v>6978828.051619811</v>
      </c>
      <c r="AA317" s="4">
        <f>VLOOKUP(A317,'2% 2021'!A:AB,28,FALSE)</f>
        <v>7209591.0116198109</v>
      </c>
      <c r="AB317" s="4">
        <f t="shared" si="51"/>
        <v>230762.95999999996</v>
      </c>
      <c r="AC317" s="4">
        <f>VLOOKUP(A317,'2% with VPK 2021'!A:AB,28,FALSE)</f>
        <v>7209591.0116198109</v>
      </c>
      <c r="AD317" s="4">
        <f>VLOOKUP(A317,'Charter School Lease'!A:E,5,FALSE)</f>
        <v>0</v>
      </c>
      <c r="AE317" s="4">
        <f>VLOOKUP(A317,'Integration Change'!H:L,5,FALSE)</f>
        <v>0</v>
      </c>
      <c r="AF317" s="4">
        <f>VLOOKUP(A317,'Other SPED'!A:D,4,FALSE)</f>
        <v>0</v>
      </c>
      <c r="AG317" s="4">
        <f>VLOOKUP(A317,QComp!I:R,10,FALSE)</f>
        <v>-605.77724759890407</v>
      </c>
      <c r="AH317" s="4">
        <f>VLOOKUP(A317,'LTFM Change'!G:K,5,FALSE)</f>
        <v>0</v>
      </c>
      <c r="AI317" s="4">
        <f>VLOOKUP(A317,'Breakfast and Lunch'!A:E,5,FALSE)</f>
        <v>0</v>
      </c>
      <c r="AJ317" s="4">
        <f>VLOOKUP(A317,'Breakfast and Lunch'!A:D,4,FALSE)</f>
        <v>0</v>
      </c>
      <c r="AK317" s="4">
        <f>VLOOKUP(A317,'Integration Change'!A:E,5,FALSE)</f>
        <v>0</v>
      </c>
      <c r="AL317" s="4">
        <f>VLOOKUP(A317,'Safe School'!A:D,4,FALSE)</f>
        <v>0</v>
      </c>
      <c r="AM317" s="4">
        <f>VLOOKUP(A317,'LTFM Change'!A:D,4,FALSE)</f>
        <v>0</v>
      </c>
      <c r="AN317" s="4">
        <f>VLOOKUP(A317,QComp!A:E,5,FALSE)</f>
        <v>605.77724759890407</v>
      </c>
      <c r="AO317" s="4">
        <f t="shared" si="52"/>
        <v>0</v>
      </c>
      <c r="AP317" s="4">
        <f>VLOOKUP(A317,'2021 SPED'!A:AF,32,FALSE)</f>
        <v>65969.629240159411</v>
      </c>
      <c r="AQ317" s="5">
        <f t="shared" si="46"/>
        <v>296732.58924015937</v>
      </c>
      <c r="AR317" s="235">
        <f t="shared" si="47"/>
        <v>3.3066147824983169E-2</v>
      </c>
    </row>
    <row r="318" spans="1:44" x14ac:dyDescent="0.25">
      <c r="A318">
        <v>2396</v>
      </c>
      <c r="B318">
        <v>1</v>
      </c>
      <c r="C318" t="s">
        <v>297</v>
      </c>
      <c r="D318">
        <f>VLOOKUP(A318,Sheet10!A:C,3,FALSE)</f>
        <v>6</v>
      </c>
      <c r="E318" s="4">
        <f>VLOOKUP(A318,'Pupil Info'!A:D,4,FALSE)</f>
        <v>809</v>
      </c>
      <c r="F318" s="4">
        <f>VLOOKUP(A318,'Starting Point 2020'!A:AB,28,FALSE)</f>
        <v>7933264.3700000001</v>
      </c>
      <c r="G318" s="4">
        <f>VLOOKUP(A318,'2% 2020'!A:AB,28,FALSE)</f>
        <v>8061041.3700000001</v>
      </c>
      <c r="H318" s="4">
        <f t="shared" si="48"/>
        <v>127777</v>
      </c>
      <c r="I318" s="4">
        <f>VLOOKUP(A318,'2% with VPK 2020'!A:AB,28,FALSE)</f>
        <v>8061041.3700000001</v>
      </c>
      <c r="J318" s="4">
        <f>VLOOKUP(A318,'Charter School Lease'!A:D,4,FALSE)</f>
        <v>0</v>
      </c>
      <c r="K318" s="4">
        <f>VLOOKUP(A318,'Integration Change'!H:K,4,FALSE)</f>
        <v>0</v>
      </c>
      <c r="L318" s="4">
        <f>VLOOKUP(A318,'Other SPED'!A:D,4,FALSE)</f>
        <v>0</v>
      </c>
      <c r="M318" s="4">
        <f>VLOOKUP(A318,'LTFM Change'!G:J,4,FALSE)</f>
        <v>0</v>
      </c>
      <c r="N318" s="4">
        <f>VLOOKUP(A318,QComp!I:N,6,FALSE)</f>
        <v>0</v>
      </c>
      <c r="O318" s="4">
        <f>VLOOKUP(A318,'Breakfast and Lunch'!A:D,4,FALSE)</f>
        <v>0</v>
      </c>
      <c r="P318" s="4">
        <f>VLOOKUP(A318,'Breakfast and Lunch'!A:E,5,FALSE)</f>
        <v>0</v>
      </c>
      <c r="Q318" s="4">
        <f>VLOOKUP(A318,'Integration Change'!A:D,4,FALSE)</f>
        <v>0</v>
      </c>
      <c r="R318" s="4">
        <f>VLOOKUP(A318,'LTFM Change'!A:C,3,FALSE)</f>
        <v>0</v>
      </c>
      <c r="S318" s="4">
        <f>VLOOKUP(A318,QComp!A:D,4,FALSE)</f>
        <v>0</v>
      </c>
      <c r="T318" s="4">
        <f t="shared" si="49"/>
        <v>0</v>
      </c>
      <c r="U318" s="4">
        <f>VLOOKUP(A318,'2020 SPED'!A:AF,32,FALSE)</f>
        <v>132861.28827121772</v>
      </c>
      <c r="V318" s="4">
        <f t="shared" si="45"/>
        <v>260638.28827121772</v>
      </c>
      <c r="W318" s="235">
        <f t="shared" si="50"/>
        <v>1.6106484549184386E-2</v>
      </c>
      <c r="Y318" s="4">
        <f>VLOOKUP(A318,'Pupil Info'!A:E,5,FALSE)</f>
        <v>804</v>
      </c>
      <c r="Z318" s="4">
        <f>VLOOKUP(A318,'Starting Point 2021'!A:AB,28,FALSE)</f>
        <v>7894514.3700000001</v>
      </c>
      <c r="AA318" s="4">
        <f>VLOOKUP(A318,'2% 2021'!A:AB,28,FALSE)</f>
        <v>8151298.3700000001</v>
      </c>
      <c r="AB318" s="4">
        <f t="shared" si="51"/>
        <v>256784</v>
      </c>
      <c r="AC318" s="4">
        <f>VLOOKUP(A318,'2% with VPK 2021'!A:AB,28,FALSE)</f>
        <v>8151298.3700000001</v>
      </c>
      <c r="AD318" s="4">
        <f>VLOOKUP(A318,'Charter School Lease'!A:E,5,FALSE)</f>
        <v>0</v>
      </c>
      <c r="AE318" s="4">
        <f>VLOOKUP(A318,'Integration Change'!H:L,5,FALSE)</f>
        <v>0</v>
      </c>
      <c r="AF318" s="4">
        <f>VLOOKUP(A318,'Other SPED'!A:D,4,FALSE)</f>
        <v>0</v>
      </c>
      <c r="AG318" s="4">
        <f>VLOOKUP(A318,QComp!I:R,10,FALSE)</f>
        <v>0</v>
      </c>
      <c r="AH318" s="4">
        <f>VLOOKUP(A318,'LTFM Change'!G:K,5,FALSE)</f>
        <v>0</v>
      </c>
      <c r="AI318" s="4">
        <f>VLOOKUP(A318,'Breakfast and Lunch'!A:E,5,FALSE)</f>
        <v>0</v>
      </c>
      <c r="AJ318" s="4">
        <f>VLOOKUP(A318,'Breakfast and Lunch'!A:D,4,FALSE)</f>
        <v>0</v>
      </c>
      <c r="AK318" s="4">
        <f>VLOOKUP(A318,'Integration Change'!A:E,5,FALSE)</f>
        <v>0</v>
      </c>
      <c r="AL318" s="4">
        <f>VLOOKUP(A318,'Safe School'!A:D,4,FALSE)</f>
        <v>0</v>
      </c>
      <c r="AM318" s="4">
        <f>VLOOKUP(A318,'LTFM Change'!A:D,4,FALSE)</f>
        <v>0</v>
      </c>
      <c r="AN318" s="4">
        <f>VLOOKUP(A318,QComp!A:E,5,FALSE)</f>
        <v>0</v>
      </c>
      <c r="AO318" s="4">
        <f t="shared" si="52"/>
        <v>0</v>
      </c>
      <c r="AP318" s="4">
        <f>VLOOKUP(A318,'2021 SPED'!A:AF,32,FALSE)</f>
        <v>221348.38171964791</v>
      </c>
      <c r="AQ318" s="5">
        <f t="shared" si="46"/>
        <v>478132.38171964791</v>
      </c>
      <c r="AR318" s="235">
        <f t="shared" si="47"/>
        <v>3.2526889934586314E-2</v>
      </c>
    </row>
    <row r="319" spans="1:44" x14ac:dyDescent="0.25">
      <c r="A319">
        <v>2397</v>
      </c>
      <c r="B319">
        <v>1</v>
      </c>
      <c r="C319" t="s">
        <v>298</v>
      </c>
      <c r="D319">
        <f>VLOOKUP(A319,Sheet10!A:C,3,FALSE)</f>
        <v>5</v>
      </c>
      <c r="E319" s="4">
        <f>VLOOKUP(A319,'Pupil Info'!A:D,4,FALSE)</f>
        <v>986</v>
      </c>
      <c r="F319" s="4">
        <f>VLOOKUP(A319,'Starting Point 2020'!A:AB,28,FALSE)</f>
        <v>9093717.75</v>
      </c>
      <c r="G319" s="4">
        <f>VLOOKUP(A319,'2% 2020'!A:AB,28,FALSE)</f>
        <v>9242525.75</v>
      </c>
      <c r="H319" s="4">
        <f t="shared" si="48"/>
        <v>148808</v>
      </c>
      <c r="I319" s="4">
        <f>VLOOKUP(A319,'2% with VPK 2020'!A:AB,28,FALSE)</f>
        <v>9242525.75</v>
      </c>
      <c r="J319" s="4">
        <f>VLOOKUP(A319,'Charter School Lease'!A:D,4,FALSE)</f>
        <v>0</v>
      </c>
      <c r="K319" s="4">
        <f>VLOOKUP(A319,'Integration Change'!H:K,4,FALSE)</f>
        <v>0</v>
      </c>
      <c r="L319" s="4">
        <f>VLOOKUP(A319,'Other SPED'!A:D,4,FALSE)</f>
        <v>0</v>
      </c>
      <c r="M319" s="4">
        <f>VLOOKUP(A319,'LTFM Change'!G:J,4,FALSE)</f>
        <v>0</v>
      </c>
      <c r="N319" s="4">
        <f>VLOOKUP(A319,QComp!I:N,6,FALSE)</f>
        <v>0</v>
      </c>
      <c r="O319" s="4">
        <f>VLOOKUP(A319,'Breakfast and Lunch'!A:D,4,FALSE)</f>
        <v>0</v>
      </c>
      <c r="P319" s="4">
        <f>VLOOKUP(A319,'Breakfast and Lunch'!A:E,5,FALSE)</f>
        <v>0</v>
      </c>
      <c r="Q319" s="4">
        <f>VLOOKUP(A319,'Integration Change'!A:D,4,FALSE)</f>
        <v>0</v>
      </c>
      <c r="R319" s="4">
        <f>VLOOKUP(A319,'LTFM Change'!A:C,3,FALSE)</f>
        <v>0</v>
      </c>
      <c r="S319" s="4">
        <f>VLOOKUP(A319,QComp!A:D,4,FALSE)</f>
        <v>0</v>
      </c>
      <c r="T319" s="4">
        <f t="shared" si="49"/>
        <v>0</v>
      </c>
      <c r="U319" s="4">
        <f>VLOOKUP(A319,'2020 SPED'!A:AF,32,FALSE)</f>
        <v>26080.932711005677</v>
      </c>
      <c r="V319" s="4">
        <f t="shared" si="45"/>
        <v>174888.93271100568</v>
      </c>
      <c r="W319" s="235">
        <f t="shared" si="50"/>
        <v>1.6363824355555789E-2</v>
      </c>
      <c r="Y319" s="4">
        <f>VLOOKUP(A319,'Pupil Info'!A:E,5,FALSE)</f>
        <v>927</v>
      </c>
      <c r="Z319" s="4">
        <f>VLOOKUP(A319,'Starting Point 2021'!A:AB,28,FALSE)</f>
        <v>8660170</v>
      </c>
      <c r="AA319" s="4">
        <f>VLOOKUP(A319,'2% 2021'!A:AB,28,FALSE)</f>
        <v>8947252</v>
      </c>
      <c r="AB319" s="4">
        <f t="shared" si="51"/>
        <v>287082</v>
      </c>
      <c r="AC319" s="4">
        <f>VLOOKUP(A319,'2% with VPK 2021'!A:AB,28,FALSE)</f>
        <v>8947252</v>
      </c>
      <c r="AD319" s="4">
        <f>VLOOKUP(A319,'Charter School Lease'!A:E,5,FALSE)</f>
        <v>0</v>
      </c>
      <c r="AE319" s="4">
        <f>VLOOKUP(A319,'Integration Change'!H:L,5,FALSE)</f>
        <v>0</v>
      </c>
      <c r="AF319" s="4">
        <f>VLOOKUP(A319,'Other SPED'!A:D,4,FALSE)</f>
        <v>0</v>
      </c>
      <c r="AG319" s="4">
        <f>VLOOKUP(A319,QComp!I:R,10,FALSE)</f>
        <v>0</v>
      </c>
      <c r="AH319" s="4">
        <f>VLOOKUP(A319,'LTFM Change'!G:K,5,FALSE)</f>
        <v>0</v>
      </c>
      <c r="AI319" s="4">
        <f>VLOOKUP(A319,'Breakfast and Lunch'!A:E,5,FALSE)</f>
        <v>0</v>
      </c>
      <c r="AJ319" s="4">
        <f>VLOOKUP(A319,'Breakfast and Lunch'!A:D,4,FALSE)</f>
        <v>0</v>
      </c>
      <c r="AK319" s="4">
        <f>VLOOKUP(A319,'Integration Change'!A:E,5,FALSE)</f>
        <v>0</v>
      </c>
      <c r="AL319" s="4">
        <f>VLOOKUP(A319,'Safe School'!A:D,4,FALSE)</f>
        <v>114.04503010717599</v>
      </c>
      <c r="AM319" s="4">
        <f>VLOOKUP(A319,'LTFM Change'!A:D,4,FALSE)</f>
        <v>0</v>
      </c>
      <c r="AN319" s="4">
        <f>VLOOKUP(A319,QComp!A:E,5,FALSE)</f>
        <v>0</v>
      </c>
      <c r="AO319" s="4">
        <f t="shared" si="52"/>
        <v>114.04503010772169</v>
      </c>
      <c r="AP319" s="4">
        <f>VLOOKUP(A319,'2021 SPED'!A:AF,32,FALSE)</f>
        <v>65234.219485689537</v>
      </c>
      <c r="AQ319" s="5">
        <f t="shared" si="46"/>
        <v>352430.26451579726</v>
      </c>
      <c r="AR319" s="235">
        <f t="shared" si="47"/>
        <v>3.3149695675719994E-2</v>
      </c>
    </row>
    <row r="320" spans="1:44" x14ac:dyDescent="0.25">
      <c r="A320">
        <v>2448</v>
      </c>
      <c r="B320">
        <v>1</v>
      </c>
      <c r="C320" t="s">
        <v>299</v>
      </c>
      <c r="D320">
        <f>VLOOKUP(A320,Sheet10!A:C,3,FALSE)</f>
        <v>6</v>
      </c>
      <c r="E320" s="4">
        <f>VLOOKUP(A320,'Pupil Info'!A:D,4,FALSE)</f>
        <v>721</v>
      </c>
      <c r="F320" s="4">
        <f>VLOOKUP(A320,'Starting Point 2020'!A:AB,28,FALSE)</f>
        <v>7251418.75</v>
      </c>
      <c r="G320" s="4">
        <f>VLOOKUP(A320,'2% 2020'!A:AB,28,FALSE)</f>
        <v>7367118.75</v>
      </c>
      <c r="H320" s="4">
        <f t="shared" si="48"/>
        <v>115700</v>
      </c>
      <c r="I320" s="4">
        <f>VLOOKUP(A320,'2% with VPK 2020'!A:AB,28,FALSE)</f>
        <v>7367118.75</v>
      </c>
      <c r="J320" s="4">
        <f>VLOOKUP(A320,'Charter School Lease'!A:D,4,FALSE)</f>
        <v>0</v>
      </c>
      <c r="K320" s="4">
        <f>VLOOKUP(A320,'Integration Change'!H:K,4,FALSE)</f>
        <v>0</v>
      </c>
      <c r="L320" s="4">
        <f>VLOOKUP(A320,'Other SPED'!A:D,4,FALSE)</f>
        <v>0</v>
      </c>
      <c r="M320" s="4">
        <f>VLOOKUP(A320,'LTFM Change'!G:J,4,FALSE)</f>
        <v>0</v>
      </c>
      <c r="N320" s="4">
        <f>VLOOKUP(A320,QComp!I:N,6,FALSE)</f>
        <v>0</v>
      </c>
      <c r="O320" s="4">
        <f>VLOOKUP(A320,'Breakfast and Lunch'!A:D,4,FALSE)</f>
        <v>0</v>
      </c>
      <c r="P320" s="4">
        <f>VLOOKUP(A320,'Breakfast and Lunch'!A:E,5,FALSE)</f>
        <v>0</v>
      </c>
      <c r="Q320" s="4">
        <f>VLOOKUP(A320,'Integration Change'!A:D,4,FALSE)</f>
        <v>0</v>
      </c>
      <c r="R320" s="4">
        <f>VLOOKUP(A320,'LTFM Change'!A:C,3,FALSE)</f>
        <v>0</v>
      </c>
      <c r="S320" s="4">
        <f>VLOOKUP(A320,QComp!A:D,4,FALSE)</f>
        <v>0</v>
      </c>
      <c r="T320" s="4">
        <f t="shared" si="49"/>
        <v>0</v>
      </c>
      <c r="U320" s="4">
        <f>VLOOKUP(A320,'2020 SPED'!A:AF,32,FALSE)</f>
        <v>15100.371181274764</v>
      </c>
      <c r="V320" s="4">
        <f t="shared" si="45"/>
        <v>130800.37118127476</v>
      </c>
      <c r="W320" s="235">
        <f t="shared" si="50"/>
        <v>1.5955498363682281E-2</v>
      </c>
      <c r="Y320" s="4">
        <f>VLOOKUP(A320,'Pupil Info'!A:E,5,FALSE)</f>
        <v>710</v>
      </c>
      <c r="Z320" s="4">
        <f>VLOOKUP(A320,'Starting Point 2021'!A:AB,28,FALSE)</f>
        <v>7164126</v>
      </c>
      <c r="AA320" s="4">
        <f>VLOOKUP(A320,'2% 2021'!A:AB,28,FALSE)</f>
        <v>7394932</v>
      </c>
      <c r="AB320" s="4">
        <f t="shared" si="51"/>
        <v>230806</v>
      </c>
      <c r="AC320" s="4">
        <f>VLOOKUP(A320,'2% with VPK 2021'!A:AB,28,FALSE)</f>
        <v>7394932</v>
      </c>
      <c r="AD320" s="4">
        <f>VLOOKUP(A320,'Charter School Lease'!A:E,5,FALSE)</f>
        <v>0</v>
      </c>
      <c r="AE320" s="4">
        <f>VLOOKUP(A320,'Integration Change'!H:L,5,FALSE)</f>
        <v>0</v>
      </c>
      <c r="AF320" s="4">
        <f>VLOOKUP(A320,'Other SPED'!A:D,4,FALSE)</f>
        <v>0</v>
      </c>
      <c r="AG320" s="4">
        <f>VLOOKUP(A320,QComp!I:R,10,FALSE)</f>
        <v>0</v>
      </c>
      <c r="AH320" s="4">
        <f>VLOOKUP(A320,'LTFM Change'!G:K,5,FALSE)</f>
        <v>0</v>
      </c>
      <c r="AI320" s="4">
        <f>VLOOKUP(A320,'Breakfast and Lunch'!A:E,5,FALSE)</f>
        <v>0</v>
      </c>
      <c r="AJ320" s="4">
        <f>VLOOKUP(A320,'Breakfast and Lunch'!A:D,4,FALSE)</f>
        <v>0</v>
      </c>
      <c r="AK320" s="4">
        <f>VLOOKUP(A320,'Integration Change'!A:E,5,FALSE)</f>
        <v>0</v>
      </c>
      <c r="AL320" s="4">
        <f>VLOOKUP(A320,'Safe School'!A:D,4,FALSE)</f>
        <v>0</v>
      </c>
      <c r="AM320" s="4">
        <f>VLOOKUP(A320,'LTFM Change'!A:D,4,FALSE)</f>
        <v>0</v>
      </c>
      <c r="AN320" s="4">
        <f>VLOOKUP(A320,QComp!A:E,5,FALSE)</f>
        <v>0</v>
      </c>
      <c r="AO320" s="4">
        <f t="shared" si="52"/>
        <v>0</v>
      </c>
      <c r="AP320" s="4">
        <f>VLOOKUP(A320,'2021 SPED'!A:AF,32,FALSE)</f>
        <v>30631.462436642847</v>
      </c>
      <c r="AQ320" s="5">
        <f t="shared" si="46"/>
        <v>261437.46243664285</v>
      </c>
      <c r="AR320" s="235">
        <f t="shared" si="47"/>
        <v>3.2216909641176052E-2</v>
      </c>
    </row>
    <row r="321" spans="1:44" x14ac:dyDescent="0.25">
      <c r="A321">
        <v>2527</v>
      </c>
      <c r="B321">
        <v>1</v>
      </c>
      <c r="C321" t="s">
        <v>300</v>
      </c>
      <c r="D321">
        <f>VLOOKUP(A321,Sheet10!A:C,3,FALSE)</f>
        <v>6</v>
      </c>
      <c r="E321" s="4">
        <f>VLOOKUP(A321,'Pupil Info'!A:D,4,FALSE)</f>
        <v>192</v>
      </c>
      <c r="F321" s="4">
        <f>VLOOKUP(A321,'Starting Point 2020'!A:AB,28,FALSE)</f>
        <v>2238939.1755296187</v>
      </c>
      <c r="G321" s="4">
        <f>VLOOKUP(A321,'2% 2020'!A:AB,28,FALSE)</f>
        <v>2273154.1755296187</v>
      </c>
      <c r="H321" s="4">
        <f t="shared" si="48"/>
        <v>34215</v>
      </c>
      <c r="I321" s="4">
        <f>VLOOKUP(A321,'2% with VPK 2020'!A:AB,28,FALSE)</f>
        <v>2339820.9255296187</v>
      </c>
      <c r="J321" s="4">
        <f>VLOOKUP(A321,'Charter School Lease'!A:D,4,FALSE)</f>
        <v>0</v>
      </c>
      <c r="K321" s="4">
        <f>VLOOKUP(A321,'Integration Change'!H:K,4,FALSE)</f>
        <v>495.243840000001</v>
      </c>
      <c r="L321" s="4">
        <f>VLOOKUP(A321,'Other SPED'!A:D,4,FALSE)</f>
        <v>0</v>
      </c>
      <c r="M321" s="4">
        <f>VLOOKUP(A321,'LTFM Change'!G:J,4,FALSE)</f>
        <v>660.13964642817155</v>
      </c>
      <c r="N321" s="4">
        <f>VLOOKUP(A321,QComp!I:N,6,FALSE)</f>
        <v>0</v>
      </c>
      <c r="O321" s="4">
        <f>VLOOKUP(A321,'Breakfast and Lunch'!A:D,4,FALSE)</f>
        <v>294.68</v>
      </c>
      <c r="P321" s="4">
        <f>VLOOKUP(A321,'Breakfast and Lunch'!A:E,5,FALSE)</f>
        <v>769.47</v>
      </c>
      <c r="Q321" s="4">
        <f>VLOOKUP(A321,'Integration Change'!A:D,4,FALSE)</f>
        <v>212.2473600000003</v>
      </c>
      <c r="R321" s="4">
        <f>VLOOKUP(A321,'LTFM Change'!A:C,3,FALSE)</f>
        <v>2303.8603535718285</v>
      </c>
      <c r="S321" s="4">
        <f>VLOOKUP(A321,QComp!A:D,4,FALSE)</f>
        <v>0</v>
      </c>
      <c r="T321" s="4">
        <f t="shared" si="49"/>
        <v>71402.39120000042</v>
      </c>
      <c r="U321" s="4">
        <f>VLOOKUP(A321,'2020 SPED'!A:AF,32,FALSE)</f>
        <v>6232.5360391955473</v>
      </c>
      <c r="V321" s="4">
        <f t="shared" si="45"/>
        <v>111849.92723919597</v>
      </c>
      <c r="W321" s="235">
        <f t="shared" si="50"/>
        <v>1.5281790757851417E-2</v>
      </c>
      <c r="Y321" s="4">
        <f>VLOOKUP(A321,'Pupil Info'!A:E,5,FALSE)</f>
        <v>207</v>
      </c>
      <c r="Z321" s="4">
        <f>VLOOKUP(A321,'Starting Point 2021'!A:AB,28,FALSE)</f>
        <v>2405646.3749060994</v>
      </c>
      <c r="AA321" s="4">
        <f>VLOOKUP(A321,'2% 2021'!A:AB,28,FALSE)</f>
        <v>2479176.7469060994</v>
      </c>
      <c r="AB321" s="4">
        <f t="shared" si="51"/>
        <v>73530.371999999974</v>
      </c>
      <c r="AC321" s="4">
        <f>VLOOKUP(A321,'2% with VPK 2021'!A:AB,28,FALSE)</f>
        <v>2575774.3049060991</v>
      </c>
      <c r="AD321" s="4">
        <f>VLOOKUP(A321,'Charter School Lease'!A:E,5,FALSE)</f>
        <v>0</v>
      </c>
      <c r="AE321" s="4">
        <f>VLOOKUP(A321,'Integration Change'!H:L,5,FALSE)</f>
        <v>228.33215999999993</v>
      </c>
      <c r="AF321" s="4">
        <f>VLOOKUP(A321,'Other SPED'!A:D,4,FALSE)</f>
        <v>0</v>
      </c>
      <c r="AG321" s="4">
        <f>VLOOKUP(A321,QComp!I:R,10,FALSE)</f>
        <v>0</v>
      </c>
      <c r="AH321" s="4">
        <f>VLOOKUP(A321,'LTFM Change'!G:K,5,FALSE)</f>
        <v>0</v>
      </c>
      <c r="AI321" s="4">
        <f>VLOOKUP(A321,'Breakfast and Lunch'!A:E,5,FALSE)</f>
        <v>769.47</v>
      </c>
      <c r="AJ321" s="4">
        <f>VLOOKUP(A321,'Breakfast and Lunch'!A:D,4,FALSE)</f>
        <v>294.68</v>
      </c>
      <c r="AK321" s="4">
        <f>VLOOKUP(A321,'Integration Change'!A:E,5,FALSE)</f>
        <v>97.85663999999997</v>
      </c>
      <c r="AL321" s="4">
        <f>VLOOKUP(A321,'Safe School'!A:D,4,FALSE)</f>
        <v>-892.68188624471259</v>
      </c>
      <c r="AM321" s="4">
        <f>VLOOKUP(A321,'LTFM Change'!A:D,4,FALSE)</f>
        <v>2964</v>
      </c>
      <c r="AN321" s="4">
        <f>VLOOKUP(A321,QComp!A:E,5,FALSE)</f>
        <v>0</v>
      </c>
      <c r="AO321" s="4">
        <f t="shared" si="52"/>
        <v>100059.21491375566</v>
      </c>
      <c r="AP321" s="4">
        <f>VLOOKUP(A321,'2021 SPED'!A:AF,32,FALSE)</f>
        <v>16814.821942038194</v>
      </c>
      <c r="AQ321" s="5">
        <f t="shared" si="46"/>
        <v>190404.40885579382</v>
      </c>
      <c r="AR321" s="235">
        <f t="shared" si="47"/>
        <v>3.0565744311804813E-2</v>
      </c>
    </row>
    <row r="322" spans="1:44" x14ac:dyDescent="0.25">
      <c r="A322">
        <v>2534</v>
      </c>
      <c r="B322">
        <v>1</v>
      </c>
      <c r="C322" t="s">
        <v>301</v>
      </c>
      <c r="D322">
        <f>VLOOKUP(A322,Sheet10!A:C,3,FALSE)</f>
        <v>6</v>
      </c>
      <c r="E322" s="4">
        <f>VLOOKUP(A322,'Pupil Info'!A:D,4,FALSE)</f>
        <v>670</v>
      </c>
      <c r="F322" s="4">
        <f>VLOOKUP(A322,'Starting Point 2020'!A:AB,28,FALSE)</f>
        <v>6263332.2408060003</v>
      </c>
      <c r="G322" s="4">
        <f>VLOOKUP(A322,'2% 2020'!A:AB,28,FALSE)</f>
        <v>6369740.2408060003</v>
      </c>
      <c r="H322" s="4">
        <f t="shared" si="48"/>
        <v>106408</v>
      </c>
      <c r="I322" s="4">
        <f>VLOOKUP(A322,'2% with VPK 2020'!A:AB,28,FALSE)</f>
        <v>6369740.2408060003</v>
      </c>
      <c r="J322" s="4">
        <f>VLOOKUP(A322,'Charter School Lease'!A:D,4,FALSE)</f>
        <v>0</v>
      </c>
      <c r="K322" s="4">
        <f>VLOOKUP(A322,'Integration Change'!H:K,4,FALSE)</f>
        <v>0</v>
      </c>
      <c r="L322" s="4">
        <f>VLOOKUP(A322,'Other SPED'!A:D,4,FALSE)</f>
        <v>0</v>
      </c>
      <c r="M322" s="4">
        <f>VLOOKUP(A322,'LTFM Change'!G:J,4,FALSE)</f>
        <v>0</v>
      </c>
      <c r="N322" s="4">
        <f>VLOOKUP(A322,QComp!I:N,6,FALSE)</f>
        <v>0</v>
      </c>
      <c r="O322" s="4">
        <f>VLOOKUP(A322,'Breakfast and Lunch'!A:D,4,FALSE)</f>
        <v>0</v>
      </c>
      <c r="P322" s="4">
        <f>VLOOKUP(A322,'Breakfast and Lunch'!A:E,5,FALSE)</f>
        <v>0</v>
      </c>
      <c r="Q322" s="4">
        <f>VLOOKUP(A322,'Integration Change'!A:D,4,FALSE)</f>
        <v>0</v>
      </c>
      <c r="R322" s="4">
        <f>VLOOKUP(A322,'LTFM Change'!A:C,3,FALSE)</f>
        <v>0</v>
      </c>
      <c r="S322" s="4">
        <f>VLOOKUP(A322,QComp!A:D,4,FALSE)</f>
        <v>0</v>
      </c>
      <c r="T322" s="4">
        <f t="shared" si="49"/>
        <v>0</v>
      </c>
      <c r="U322" s="4">
        <f>VLOOKUP(A322,'2020 SPED'!A:AF,32,FALSE)</f>
        <v>12573.02254228096</v>
      </c>
      <c r="V322" s="4">
        <f t="shared" si="45"/>
        <v>118981.02254228096</v>
      </c>
      <c r="W322" s="235">
        <f t="shared" si="50"/>
        <v>1.6989039685096893E-2</v>
      </c>
      <c r="Y322" s="4">
        <f>VLOOKUP(A322,'Pupil Info'!A:E,5,FALSE)</f>
        <v>639</v>
      </c>
      <c r="Z322" s="4">
        <f>VLOOKUP(A322,'Starting Point 2021'!A:AB,28,FALSE)</f>
        <v>6078940.9878226453</v>
      </c>
      <c r="AA322" s="4">
        <f>VLOOKUP(A322,'2% 2021'!A:AB,28,FALSE)</f>
        <v>6286637.6258226456</v>
      </c>
      <c r="AB322" s="4">
        <f t="shared" si="51"/>
        <v>207696.63800000027</v>
      </c>
      <c r="AC322" s="4">
        <f>VLOOKUP(A322,'2% with VPK 2021'!A:AB,28,FALSE)</f>
        <v>6286637.6258226456</v>
      </c>
      <c r="AD322" s="4">
        <f>VLOOKUP(A322,'Charter School Lease'!A:E,5,FALSE)</f>
        <v>0</v>
      </c>
      <c r="AE322" s="4">
        <f>VLOOKUP(A322,'Integration Change'!H:L,5,FALSE)</f>
        <v>0</v>
      </c>
      <c r="AF322" s="4">
        <f>VLOOKUP(A322,'Other SPED'!A:D,4,FALSE)</f>
        <v>0</v>
      </c>
      <c r="AG322" s="4">
        <f>VLOOKUP(A322,QComp!I:R,10,FALSE)</f>
        <v>0</v>
      </c>
      <c r="AH322" s="4">
        <f>VLOOKUP(A322,'LTFM Change'!G:K,5,FALSE)</f>
        <v>0</v>
      </c>
      <c r="AI322" s="4">
        <f>VLOOKUP(A322,'Breakfast and Lunch'!A:E,5,FALSE)</f>
        <v>0</v>
      </c>
      <c r="AJ322" s="4">
        <f>VLOOKUP(A322,'Breakfast and Lunch'!A:D,4,FALSE)</f>
        <v>0</v>
      </c>
      <c r="AK322" s="4">
        <f>VLOOKUP(A322,'Integration Change'!A:E,5,FALSE)</f>
        <v>0</v>
      </c>
      <c r="AL322" s="4">
        <f>VLOOKUP(A322,'Safe School'!A:D,4,FALSE)</f>
        <v>98.093303178968199</v>
      </c>
      <c r="AM322" s="4">
        <f>VLOOKUP(A322,'LTFM Change'!A:D,4,FALSE)</f>
        <v>0</v>
      </c>
      <c r="AN322" s="4">
        <f>VLOOKUP(A322,QComp!A:E,5,FALSE)</f>
        <v>0</v>
      </c>
      <c r="AO322" s="4">
        <f t="shared" si="52"/>
        <v>98.093303179368377</v>
      </c>
      <c r="AP322" s="4">
        <f>VLOOKUP(A322,'2021 SPED'!A:AF,32,FALSE)</f>
        <v>32513.106578979176</v>
      </c>
      <c r="AQ322" s="5">
        <f t="shared" si="46"/>
        <v>240307.83788215881</v>
      </c>
      <c r="AR322" s="235">
        <f t="shared" si="47"/>
        <v>3.4166582372827582E-2</v>
      </c>
    </row>
    <row r="323" spans="1:44" x14ac:dyDescent="0.25">
      <c r="A323">
        <v>2536</v>
      </c>
      <c r="B323">
        <v>1</v>
      </c>
      <c r="C323" t="s">
        <v>302</v>
      </c>
      <c r="D323">
        <f>VLOOKUP(A323,Sheet10!A:C,3,FALSE)</f>
        <v>6</v>
      </c>
      <c r="E323" s="4">
        <f>VLOOKUP(A323,'Pupil Info'!A:D,4,FALSE)</f>
        <v>305</v>
      </c>
      <c r="F323" s="4">
        <f>VLOOKUP(A323,'Starting Point 2020'!A:AB,28,FALSE)</f>
        <v>3941379.6228955509</v>
      </c>
      <c r="G323" s="4">
        <f>VLOOKUP(A323,'2% 2020'!A:AB,28,FALSE)</f>
        <v>3991656.6228955509</v>
      </c>
      <c r="H323" s="4">
        <f t="shared" si="48"/>
        <v>50277</v>
      </c>
      <c r="I323" s="4">
        <f>VLOOKUP(A323,'2% with VPK 2020'!A:AB,28,FALSE)</f>
        <v>3991656.6228955509</v>
      </c>
      <c r="J323" s="4">
        <f>VLOOKUP(A323,'Charter School Lease'!A:D,4,FALSE)</f>
        <v>0</v>
      </c>
      <c r="K323" s="4">
        <f>VLOOKUP(A323,'Integration Change'!H:K,4,FALSE)</f>
        <v>0</v>
      </c>
      <c r="L323" s="4">
        <f>VLOOKUP(A323,'Other SPED'!A:D,4,FALSE)</f>
        <v>0</v>
      </c>
      <c r="M323" s="4">
        <f>VLOOKUP(A323,'LTFM Change'!G:J,4,FALSE)</f>
        <v>0</v>
      </c>
      <c r="N323" s="4">
        <f>VLOOKUP(A323,QComp!I:N,6,FALSE)</f>
        <v>0</v>
      </c>
      <c r="O323" s="4">
        <f>VLOOKUP(A323,'Breakfast and Lunch'!A:D,4,FALSE)</f>
        <v>0</v>
      </c>
      <c r="P323" s="4">
        <f>VLOOKUP(A323,'Breakfast and Lunch'!A:E,5,FALSE)</f>
        <v>0</v>
      </c>
      <c r="Q323" s="4">
        <f>VLOOKUP(A323,'Integration Change'!A:D,4,FALSE)</f>
        <v>0</v>
      </c>
      <c r="R323" s="4">
        <f>VLOOKUP(A323,'LTFM Change'!A:C,3,FALSE)</f>
        <v>0</v>
      </c>
      <c r="S323" s="4">
        <f>VLOOKUP(A323,QComp!A:D,4,FALSE)</f>
        <v>0</v>
      </c>
      <c r="T323" s="4">
        <f t="shared" si="49"/>
        <v>0</v>
      </c>
      <c r="U323" s="4">
        <f>VLOOKUP(A323,'2020 SPED'!A:AF,32,FALSE)</f>
        <v>74736.885537028982</v>
      </c>
      <c r="V323" s="4">
        <f t="shared" si="45"/>
        <v>125013.88553702898</v>
      </c>
      <c r="W323" s="235">
        <f t="shared" si="50"/>
        <v>1.2756193214157786E-2</v>
      </c>
      <c r="Y323" s="4">
        <f>VLOOKUP(A323,'Pupil Info'!A:E,5,FALSE)</f>
        <v>302</v>
      </c>
      <c r="Z323" s="4">
        <f>VLOOKUP(A323,'Starting Point 2021'!A:AB,28,FALSE)</f>
        <v>3935034.5905046398</v>
      </c>
      <c r="AA323" s="4">
        <f>VLOOKUP(A323,'2% 2021'!A:AB,28,FALSE)</f>
        <v>4036001.2565046395</v>
      </c>
      <c r="AB323" s="4">
        <f t="shared" si="51"/>
        <v>100966.66599999974</v>
      </c>
      <c r="AC323" s="4">
        <f>VLOOKUP(A323,'2% with VPK 2021'!A:AB,28,FALSE)</f>
        <v>4036001.2565046395</v>
      </c>
      <c r="AD323" s="4">
        <f>VLOOKUP(A323,'Charter School Lease'!A:E,5,FALSE)</f>
        <v>0</v>
      </c>
      <c r="AE323" s="4">
        <f>VLOOKUP(A323,'Integration Change'!H:L,5,FALSE)</f>
        <v>0</v>
      </c>
      <c r="AF323" s="4">
        <f>VLOOKUP(A323,'Other SPED'!A:D,4,FALSE)</f>
        <v>0</v>
      </c>
      <c r="AG323" s="4">
        <f>VLOOKUP(A323,QComp!I:R,10,FALSE)</f>
        <v>0</v>
      </c>
      <c r="AH323" s="4">
        <f>VLOOKUP(A323,'LTFM Change'!G:K,5,FALSE)</f>
        <v>0</v>
      </c>
      <c r="AI323" s="4">
        <f>VLOOKUP(A323,'Breakfast and Lunch'!A:E,5,FALSE)</f>
        <v>0</v>
      </c>
      <c r="AJ323" s="4">
        <f>VLOOKUP(A323,'Breakfast and Lunch'!A:D,4,FALSE)</f>
        <v>0</v>
      </c>
      <c r="AK323" s="4">
        <f>VLOOKUP(A323,'Integration Change'!A:E,5,FALSE)</f>
        <v>0</v>
      </c>
      <c r="AL323" s="4">
        <f>VLOOKUP(A323,'Safe School'!A:D,4,FALSE)</f>
        <v>0</v>
      </c>
      <c r="AM323" s="4">
        <f>VLOOKUP(A323,'LTFM Change'!A:D,4,FALSE)</f>
        <v>0</v>
      </c>
      <c r="AN323" s="4">
        <f>VLOOKUP(A323,QComp!A:E,5,FALSE)</f>
        <v>0</v>
      </c>
      <c r="AO323" s="4">
        <f t="shared" si="52"/>
        <v>0</v>
      </c>
      <c r="AP323" s="4">
        <f>VLOOKUP(A323,'2021 SPED'!A:AF,32,FALSE)</f>
        <v>85493.194771064678</v>
      </c>
      <c r="AQ323" s="5">
        <f t="shared" si="46"/>
        <v>186459.86077106441</v>
      </c>
      <c r="AR323" s="235">
        <f t="shared" si="47"/>
        <v>2.5658393510348151E-2</v>
      </c>
    </row>
    <row r="324" spans="1:44" x14ac:dyDescent="0.25">
      <c r="A324">
        <v>2580</v>
      </c>
      <c r="B324">
        <v>1</v>
      </c>
      <c r="C324" t="s">
        <v>303</v>
      </c>
      <c r="D324">
        <f>VLOOKUP(A324,Sheet10!A:C,3,FALSE)</f>
        <v>6</v>
      </c>
      <c r="E324" s="4">
        <f>VLOOKUP(A324,'Pupil Info'!A:D,4,FALSE)</f>
        <v>695</v>
      </c>
      <c r="F324" s="4">
        <f>VLOOKUP(A324,'Starting Point 2020'!A:AB,28,FALSE)</f>
        <v>7169762</v>
      </c>
      <c r="G324" s="4">
        <f>VLOOKUP(A324,'2% 2020'!A:AB,28,FALSE)</f>
        <v>7294343</v>
      </c>
      <c r="H324" s="4">
        <f t="shared" si="48"/>
        <v>124581</v>
      </c>
      <c r="I324" s="4">
        <f>VLOOKUP(A324,'2% with VPK 2020'!A:AB,28,FALSE)</f>
        <v>7464954.75</v>
      </c>
      <c r="J324" s="4">
        <f>VLOOKUP(A324,'Charter School Lease'!A:D,4,FALSE)</f>
        <v>0</v>
      </c>
      <c r="K324" s="4">
        <f>VLOOKUP(A324,'Integration Change'!H:K,4,FALSE)</f>
        <v>1240.1961600000031</v>
      </c>
      <c r="L324" s="4">
        <f>VLOOKUP(A324,'Other SPED'!A:D,4,FALSE)</f>
        <v>0</v>
      </c>
      <c r="M324" s="4">
        <f>VLOOKUP(A324,'LTFM Change'!G:J,4,FALSE)</f>
        <v>3455.1966085777822</v>
      </c>
      <c r="N324" s="4">
        <f>VLOOKUP(A324,QComp!I:N,6,FALSE)</f>
        <v>0</v>
      </c>
      <c r="O324" s="4">
        <f>VLOOKUP(A324,'Breakfast and Lunch'!A:D,4,FALSE)</f>
        <v>1133.4000000000001</v>
      </c>
      <c r="P324" s="4">
        <f>VLOOKUP(A324,'Breakfast and Lunch'!A:E,5,FALSE)</f>
        <v>2959.5</v>
      </c>
      <c r="Q324" s="4">
        <f>VLOOKUP(A324,'Integration Change'!A:D,4,FALSE)</f>
        <v>531.51263999999901</v>
      </c>
      <c r="R324" s="4">
        <f>VLOOKUP(A324,'LTFM Change'!A:C,3,FALSE)</f>
        <v>1762.7462485651049</v>
      </c>
      <c r="S324" s="4">
        <f>VLOOKUP(A324,QComp!A:D,4,FALSE)</f>
        <v>0</v>
      </c>
      <c r="T324" s="4">
        <f t="shared" si="49"/>
        <v>181694.30165714305</v>
      </c>
      <c r="U324" s="4">
        <f>VLOOKUP(A324,'2020 SPED'!A:AF,32,FALSE)</f>
        <v>22688.340862298035</v>
      </c>
      <c r="V324" s="4">
        <f t="shared" si="45"/>
        <v>328963.64251944108</v>
      </c>
      <c r="W324" s="235">
        <f t="shared" si="50"/>
        <v>1.7375890580468362E-2</v>
      </c>
      <c r="Y324" s="4">
        <f>VLOOKUP(A324,'Pupil Info'!A:E,5,FALSE)</f>
        <v>687</v>
      </c>
      <c r="Z324" s="4">
        <f>VLOOKUP(A324,'Starting Point 2021'!A:AB,28,FALSE)</f>
        <v>7051862</v>
      </c>
      <c r="AA324" s="4">
        <f>VLOOKUP(A324,'2% 2021'!A:AB,28,FALSE)</f>
        <v>7298674</v>
      </c>
      <c r="AB324" s="4">
        <f t="shared" si="51"/>
        <v>246812</v>
      </c>
      <c r="AC324" s="4">
        <f>VLOOKUP(A324,'2% with VPK 2021'!A:AB,28,FALSE)</f>
        <v>7572047</v>
      </c>
      <c r="AD324" s="4">
        <f>VLOOKUP(A324,'Charter School Lease'!A:E,5,FALSE)</f>
        <v>0</v>
      </c>
      <c r="AE324" s="4">
        <f>VLOOKUP(A324,'Integration Change'!H:L,5,FALSE)</f>
        <v>1310.184960000006</v>
      </c>
      <c r="AF324" s="4">
        <f>VLOOKUP(A324,'Other SPED'!A:D,4,FALSE)</f>
        <v>0</v>
      </c>
      <c r="AG324" s="4">
        <f>VLOOKUP(A324,QComp!I:R,10,FALSE)</f>
        <v>0</v>
      </c>
      <c r="AH324" s="4">
        <f>VLOOKUP(A324,'LTFM Change'!G:K,5,FALSE)</f>
        <v>3754.2420011302165</v>
      </c>
      <c r="AI324" s="4">
        <f>VLOOKUP(A324,'Breakfast and Lunch'!A:E,5,FALSE)</f>
        <v>2959.5</v>
      </c>
      <c r="AJ324" s="4">
        <f>VLOOKUP(A324,'Breakfast and Lunch'!A:D,4,FALSE)</f>
        <v>1133.4000000000001</v>
      </c>
      <c r="AK324" s="4">
        <f>VLOOKUP(A324,'Integration Change'!A:E,5,FALSE)</f>
        <v>561.50784000000021</v>
      </c>
      <c r="AL324" s="4">
        <f>VLOOKUP(A324,'Safe School'!A:D,4,FALSE)</f>
        <v>-1000.1197211336948</v>
      </c>
      <c r="AM324" s="4">
        <f>VLOOKUP(A324,'LTFM Change'!A:D,4,FALSE)</f>
        <v>1789.4151417269604</v>
      </c>
      <c r="AN324" s="4">
        <f>VLOOKUP(A324,QComp!A:E,5,FALSE)</f>
        <v>0</v>
      </c>
      <c r="AO324" s="4">
        <f t="shared" si="52"/>
        <v>283881.13022172451</v>
      </c>
      <c r="AP324" s="4">
        <f>VLOOKUP(A324,'2021 SPED'!A:AF,32,FALSE)</f>
        <v>62714.162719293148</v>
      </c>
      <c r="AQ324" s="5">
        <f t="shared" si="46"/>
        <v>593407.29294101766</v>
      </c>
      <c r="AR324" s="235">
        <f t="shared" si="47"/>
        <v>3.4999550473335979E-2</v>
      </c>
    </row>
    <row r="325" spans="1:44" x14ac:dyDescent="0.25">
      <c r="A325">
        <v>2609</v>
      </c>
      <c r="B325">
        <v>1</v>
      </c>
      <c r="C325" t="s">
        <v>304</v>
      </c>
      <c r="D325">
        <f>VLOOKUP(A325,Sheet10!A:C,3,FALSE)</f>
        <v>6</v>
      </c>
      <c r="E325" s="4">
        <f>VLOOKUP(A325,'Pupil Info'!A:D,4,FALSE)</f>
        <v>472</v>
      </c>
      <c r="F325" s="4">
        <f>VLOOKUP(A325,'Starting Point 2020'!A:AB,28,FALSE)</f>
        <v>4758630.75</v>
      </c>
      <c r="G325" s="4">
        <f>VLOOKUP(A325,'2% 2020'!A:AB,28,FALSE)</f>
        <v>4835875.75</v>
      </c>
      <c r="H325" s="4">
        <f t="shared" si="48"/>
        <v>77245</v>
      </c>
      <c r="I325" s="4">
        <f>VLOOKUP(A325,'2% with VPK 2020'!A:AB,28,FALSE)</f>
        <v>4982485</v>
      </c>
      <c r="J325" s="4">
        <f>VLOOKUP(A325,'Charter School Lease'!A:D,4,FALSE)</f>
        <v>0</v>
      </c>
      <c r="K325" s="4">
        <f>VLOOKUP(A325,'Integration Change'!H:K,4,FALSE)</f>
        <v>0</v>
      </c>
      <c r="L325" s="4">
        <f>VLOOKUP(A325,'Other SPED'!A:D,4,FALSE)</f>
        <v>0</v>
      </c>
      <c r="M325" s="4">
        <f>VLOOKUP(A325,'LTFM Change'!G:J,4,FALSE)</f>
        <v>43.45480582418736</v>
      </c>
      <c r="N325" s="4">
        <f>VLOOKUP(A325,QComp!I:N,6,FALSE)</f>
        <v>0</v>
      </c>
      <c r="O325" s="4">
        <f>VLOOKUP(A325,'Breakfast and Lunch'!A:D,4,FALSE)</f>
        <v>680.04</v>
      </c>
      <c r="P325" s="4">
        <f>VLOOKUP(A325,'Breakfast and Lunch'!A:E,5,FALSE)</f>
        <v>1775.7</v>
      </c>
      <c r="Q325" s="4">
        <f>VLOOKUP(A325,'Integration Change'!A:D,4,FALSE)</f>
        <v>0</v>
      </c>
      <c r="R325" s="4">
        <f>VLOOKUP(A325,'LTFM Change'!A:C,3,FALSE)</f>
        <v>3607.15090846153</v>
      </c>
      <c r="S325" s="4">
        <f>VLOOKUP(A325,QComp!A:D,4,FALSE)</f>
        <v>0</v>
      </c>
      <c r="T325" s="4">
        <f t="shared" si="49"/>
        <v>152715.59571428597</v>
      </c>
      <c r="U325" s="4">
        <f>VLOOKUP(A325,'2020 SPED'!A:AF,32,FALSE)</f>
        <v>10007.68391460547</v>
      </c>
      <c r="V325" s="4">
        <f t="shared" si="45"/>
        <v>239968.27962889144</v>
      </c>
      <c r="W325" s="235">
        <f t="shared" si="50"/>
        <v>1.6232610609680106E-2</v>
      </c>
      <c r="Y325" s="4">
        <f>VLOOKUP(A325,'Pupil Info'!A:E,5,FALSE)</f>
        <v>472</v>
      </c>
      <c r="Z325" s="4">
        <f>VLOOKUP(A325,'Starting Point 2021'!A:AB,28,FALSE)</f>
        <v>4771946</v>
      </c>
      <c r="AA325" s="4">
        <f>VLOOKUP(A325,'2% 2021'!A:AB,28,FALSE)</f>
        <v>4928214</v>
      </c>
      <c r="AB325" s="4">
        <f t="shared" si="51"/>
        <v>156268</v>
      </c>
      <c r="AC325" s="4">
        <f>VLOOKUP(A325,'2% with VPK 2021'!A:AB,28,FALSE)</f>
        <v>5104230.25</v>
      </c>
      <c r="AD325" s="4">
        <f>VLOOKUP(A325,'Charter School Lease'!A:E,5,FALSE)</f>
        <v>0</v>
      </c>
      <c r="AE325" s="4">
        <f>VLOOKUP(A325,'Integration Change'!H:L,5,FALSE)</f>
        <v>0</v>
      </c>
      <c r="AF325" s="4">
        <f>VLOOKUP(A325,'Other SPED'!A:D,4,FALSE)</f>
        <v>0</v>
      </c>
      <c r="AG325" s="4">
        <f>VLOOKUP(A325,QComp!I:R,10,FALSE)</f>
        <v>0</v>
      </c>
      <c r="AH325" s="4">
        <f>VLOOKUP(A325,'LTFM Change'!G:K,5,FALSE)</f>
        <v>378.01717345836551</v>
      </c>
      <c r="AI325" s="4">
        <f>VLOOKUP(A325,'Breakfast and Lunch'!A:E,5,FALSE)</f>
        <v>1775.7</v>
      </c>
      <c r="AJ325" s="4">
        <f>VLOOKUP(A325,'Breakfast and Lunch'!A:D,4,FALSE)</f>
        <v>680.04</v>
      </c>
      <c r="AK325" s="4">
        <f>VLOOKUP(A325,'Integration Change'!A:E,5,FALSE)</f>
        <v>0</v>
      </c>
      <c r="AL325" s="4">
        <f>VLOOKUP(A325,'Safe School'!A:D,4,FALSE)</f>
        <v>-583.43456919755408</v>
      </c>
      <c r="AM325" s="4">
        <f>VLOOKUP(A325,'LTFM Change'!A:D,4,FALSE)</f>
        <v>3468.0171122559259</v>
      </c>
      <c r="AN325" s="4">
        <f>VLOOKUP(A325,QComp!A:E,5,FALSE)</f>
        <v>0</v>
      </c>
      <c r="AO325" s="4">
        <f t="shared" si="52"/>
        <v>181734.58971651737</v>
      </c>
      <c r="AP325" s="4">
        <f>VLOOKUP(A325,'2021 SPED'!A:AF,32,FALSE)</f>
        <v>35935.090569880093</v>
      </c>
      <c r="AQ325" s="5">
        <f t="shared" si="46"/>
        <v>373937.68028639746</v>
      </c>
      <c r="AR325" s="235">
        <f t="shared" si="47"/>
        <v>3.274722723182534E-2</v>
      </c>
    </row>
    <row r="326" spans="1:44" x14ac:dyDescent="0.25">
      <c r="A326">
        <v>2683</v>
      </c>
      <c r="B326">
        <v>1</v>
      </c>
      <c r="C326" t="s">
        <v>305</v>
      </c>
      <c r="D326">
        <f>VLOOKUP(A326,Sheet10!A:C,3,FALSE)</f>
        <v>6</v>
      </c>
      <c r="E326" s="4">
        <f>VLOOKUP(A326,'Pupil Info'!A:D,4,FALSE)</f>
        <v>369</v>
      </c>
      <c r="F326" s="4">
        <f>VLOOKUP(A326,'Starting Point 2020'!A:AB,28,FALSE)</f>
        <v>4398321.3725835001</v>
      </c>
      <c r="G326" s="4">
        <f>VLOOKUP(A326,'2% 2020'!A:AB,28,FALSE)</f>
        <v>4471887.3725835001</v>
      </c>
      <c r="H326" s="4">
        <f t="shared" si="48"/>
        <v>73566</v>
      </c>
      <c r="I326" s="4">
        <f>VLOOKUP(A326,'2% with VPK 2020'!A:AB,28,FALSE)</f>
        <v>4471887.3725835001</v>
      </c>
      <c r="J326" s="4">
        <f>VLOOKUP(A326,'Charter School Lease'!A:D,4,FALSE)</f>
        <v>0</v>
      </c>
      <c r="K326" s="4">
        <f>VLOOKUP(A326,'Integration Change'!H:K,4,FALSE)</f>
        <v>0</v>
      </c>
      <c r="L326" s="4">
        <f>VLOOKUP(A326,'Other SPED'!A:D,4,FALSE)</f>
        <v>0</v>
      </c>
      <c r="M326" s="4">
        <f>VLOOKUP(A326,'LTFM Change'!G:J,4,FALSE)</f>
        <v>0</v>
      </c>
      <c r="N326" s="4">
        <f>VLOOKUP(A326,QComp!I:N,6,FALSE)</f>
        <v>0</v>
      </c>
      <c r="O326" s="4">
        <f>VLOOKUP(A326,'Breakfast and Lunch'!A:D,4,FALSE)</f>
        <v>0</v>
      </c>
      <c r="P326" s="4">
        <f>VLOOKUP(A326,'Breakfast and Lunch'!A:E,5,FALSE)</f>
        <v>0</v>
      </c>
      <c r="Q326" s="4">
        <f>VLOOKUP(A326,'Integration Change'!A:D,4,FALSE)</f>
        <v>0</v>
      </c>
      <c r="R326" s="4">
        <f>VLOOKUP(A326,'LTFM Change'!A:C,3,FALSE)</f>
        <v>0</v>
      </c>
      <c r="S326" s="4">
        <f>VLOOKUP(A326,QComp!A:D,4,FALSE)</f>
        <v>0</v>
      </c>
      <c r="T326" s="4">
        <f t="shared" si="49"/>
        <v>0</v>
      </c>
      <c r="U326" s="4">
        <f>VLOOKUP(A326,'2020 SPED'!A:AF,32,FALSE)</f>
        <v>8514.1286184019409</v>
      </c>
      <c r="V326" s="4">
        <f t="shared" si="45"/>
        <v>82080.128618401941</v>
      </c>
      <c r="W326" s="235">
        <f t="shared" si="50"/>
        <v>1.6725926499724729E-2</v>
      </c>
      <c r="Y326" s="4">
        <f>VLOOKUP(A326,'Pupil Info'!A:E,5,FALSE)</f>
        <v>364</v>
      </c>
      <c r="Z326" s="4">
        <f>VLOOKUP(A326,'Starting Point 2021'!A:AB,28,FALSE)</f>
        <v>4375045</v>
      </c>
      <c r="AA326" s="4">
        <f>VLOOKUP(A326,'2% 2021'!A:AB,28,FALSE)</f>
        <v>4523555</v>
      </c>
      <c r="AB326" s="4">
        <f t="shared" si="51"/>
        <v>148510</v>
      </c>
      <c r="AC326" s="4">
        <f>VLOOKUP(A326,'2% with VPK 2021'!A:AB,28,FALSE)</f>
        <v>4523555</v>
      </c>
      <c r="AD326" s="4">
        <f>VLOOKUP(A326,'Charter School Lease'!A:E,5,FALSE)</f>
        <v>0</v>
      </c>
      <c r="AE326" s="4">
        <f>VLOOKUP(A326,'Integration Change'!H:L,5,FALSE)</f>
        <v>0</v>
      </c>
      <c r="AF326" s="4">
        <f>VLOOKUP(A326,'Other SPED'!A:D,4,FALSE)</f>
        <v>0</v>
      </c>
      <c r="AG326" s="4">
        <f>VLOOKUP(A326,QComp!I:R,10,FALSE)</f>
        <v>0</v>
      </c>
      <c r="AH326" s="4">
        <f>VLOOKUP(A326,'LTFM Change'!G:K,5,FALSE)</f>
        <v>0</v>
      </c>
      <c r="AI326" s="4">
        <f>VLOOKUP(A326,'Breakfast and Lunch'!A:E,5,FALSE)</f>
        <v>0</v>
      </c>
      <c r="AJ326" s="4">
        <f>VLOOKUP(A326,'Breakfast and Lunch'!A:D,4,FALSE)</f>
        <v>0</v>
      </c>
      <c r="AK326" s="4">
        <f>VLOOKUP(A326,'Integration Change'!A:E,5,FALSE)</f>
        <v>0</v>
      </c>
      <c r="AL326" s="4">
        <f>VLOOKUP(A326,'Safe School'!A:D,4,FALSE)</f>
        <v>34.12082086614646</v>
      </c>
      <c r="AM326" s="4">
        <f>VLOOKUP(A326,'LTFM Change'!A:D,4,FALSE)</f>
        <v>0</v>
      </c>
      <c r="AN326" s="4">
        <f>VLOOKUP(A326,QComp!A:E,5,FALSE)</f>
        <v>0</v>
      </c>
      <c r="AO326" s="4">
        <f t="shared" si="52"/>
        <v>34.12082086596638</v>
      </c>
      <c r="AP326" s="4">
        <f>VLOOKUP(A326,'2021 SPED'!A:AF,32,FALSE)</f>
        <v>42405.896196713496</v>
      </c>
      <c r="AQ326" s="5">
        <f t="shared" si="46"/>
        <v>190950.01701757946</v>
      </c>
      <c r="AR326" s="235">
        <f t="shared" si="47"/>
        <v>3.3944793710693262E-2</v>
      </c>
    </row>
    <row r="327" spans="1:44" x14ac:dyDescent="0.25">
      <c r="A327">
        <v>2687</v>
      </c>
      <c r="B327">
        <v>1</v>
      </c>
      <c r="C327" t="s">
        <v>306</v>
      </c>
      <c r="D327">
        <f>VLOOKUP(A327,Sheet10!A:C,3,FALSE)</f>
        <v>5</v>
      </c>
      <c r="E327" s="4">
        <f>VLOOKUP(A327,'Pupil Info'!A:D,4,FALSE)</f>
        <v>1250</v>
      </c>
      <c r="F327" s="4">
        <f>VLOOKUP(A327,'Starting Point 2020'!A:AB,28,FALSE)</f>
        <v>10654072.25</v>
      </c>
      <c r="G327" s="4">
        <f>VLOOKUP(A327,'2% 2020'!A:AB,28,FALSE)</f>
        <v>10834805.25</v>
      </c>
      <c r="H327" s="4">
        <f t="shared" si="48"/>
        <v>180733</v>
      </c>
      <c r="I327" s="4">
        <f>VLOOKUP(A327,'2% with VPK 2020'!A:AB,28,FALSE)</f>
        <v>10834805.25</v>
      </c>
      <c r="J327" s="4">
        <f>VLOOKUP(A327,'Charter School Lease'!A:D,4,FALSE)</f>
        <v>0</v>
      </c>
      <c r="K327" s="4">
        <f>VLOOKUP(A327,'Integration Change'!H:K,4,FALSE)</f>
        <v>0</v>
      </c>
      <c r="L327" s="4">
        <f>VLOOKUP(A327,'Other SPED'!A:D,4,FALSE)</f>
        <v>0</v>
      </c>
      <c r="M327" s="4">
        <f>VLOOKUP(A327,'LTFM Change'!G:J,4,FALSE)</f>
        <v>0</v>
      </c>
      <c r="N327" s="4">
        <f>VLOOKUP(A327,QComp!I:N,6,FALSE)</f>
        <v>-1001.7845448000007</v>
      </c>
      <c r="O327" s="4">
        <f>VLOOKUP(A327,'Breakfast and Lunch'!A:D,4,FALSE)</f>
        <v>0</v>
      </c>
      <c r="P327" s="4">
        <f>VLOOKUP(A327,'Breakfast and Lunch'!A:E,5,FALSE)</f>
        <v>0</v>
      </c>
      <c r="Q327" s="4">
        <f>VLOOKUP(A327,'Integration Change'!A:D,4,FALSE)</f>
        <v>0</v>
      </c>
      <c r="R327" s="4">
        <f>VLOOKUP(A327,'LTFM Change'!A:C,3,FALSE)</f>
        <v>0</v>
      </c>
      <c r="S327" s="4">
        <f>VLOOKUP(A327,QComp!A:D,4,FALSE)</f>
        <v>0</v>
      </c>
      <c r="T327" s="4">
        <f t="shared" si="49"/>
        <v>-1001.7845447994769</v>
      </c>
      <c r="U327" s="4">
        <f>VLOOKUP(A327,'2020 SPED'!A:AF,32,FALSE)</f>
        <v>32371.706029166933</v>
      </c>
      <c r="V327" s="4">
        <f t="shared" si="45"/>
        <v>212102.92148436746</v>
      </c>
      <c r="W327" s="235">
        <f t="shared" si="50"/>
        <v>1.6963748298215266E-2</v>
      </c>
      <c r="Y327" s="4">
        <f>VLOOKUP(A327,'Pupil Info'!A:E,5,FALSE)</f>
        <v>1249</v>
      </c>
      <c r="Z327" s="4">
        <f>VLOOKUP(A327,'Starting Point 2021'!A:AB,28,FALSE)</f>
        <v>10702624.25</v>
      </c>
      <c r="AA327" s="4">
        <f>VLOOKUP(A327,'2% 2021'!A:AB,28,FALSE)</f>
        <v>11068919.25</v>
      </c>
      <c r="AB327" s="4">
        <f t="shared" si="51"/>
        <v>366295</v>
      </c>
      <c r="AC327" s="4">
        <f>VLOOKUP(A327,'2% with VPK 2021'!A:AB,28,FALSE)</f>
        <v>11068919.25</v>
      </c>
      <c r="AD327" s="4">
        <f>VLOOKUP(A327,'Charter School Lease'!A:E,5,FALSE)</f>
        <v>0</v>
      </c>
      <c r="AE327" s="4">
        <f>VLOOKUP(A327,'Integration Change'!H:L,5,FALSE)</f>
        <v>0</v>
      </c>
      <c r="AF327" s="4">
        <f>VLOOKUP(A327,'Other SPED'!A:D,4,FALSE)</f>
        <v>0</v>
      </c>
      <c r="AG327" s="4">
        <f>VLOOKUP(A327,QComp!I:R,10,FALSE)</f>
        <v>-1012.8273963098181</v>
      </c>
      <c r="AH327" s="4">
        <f>VLOOKUP(A327,'LTFM Change'!G:K,5,FALSE)</f>
        <v>0</v>
      </c>
      <c r="AI327" s="4">
        <f>VLOOKUP(A327,'Breakfast and Lunch'!A:E,5,FALSE)</f>
        <v>0</v>
      </c>
      <c r="AJ327" s="4">
        <f>VLOOKUP(A327,'Breakfast and Lunch'!A:D,4,FALSE)</f>
        <v>0</v>
      </c>
      <c r="AK327" s="4">
        <f>VLOOKUP(A327,'Integration Change'!A:E,5,FALSE)</f>
        <v>0</v>
      </c>
      <c r="AL327" s="4">
        <f>VLOOKUP(A327,'Safe School'!A:D,4,FALSE)</f>
        <v>124.97685945035482</v>
      </c>
      <c r="AM327" s="4">
        <f>VLOOKUP(A327,'LTFM Change'!A:D,4,FALSE)</f>
        <v>0</v>
      </c>
      <c r="AN327" s="4">
        <f>VLOOKUP(A327,QComp!A:E,5,FALSE)</f>
        <v>0</v>
      </c>
      <c r="AO327" s="4">
        <f t="shared" si="52"/>
        <v>-887.85053685866296</v>
      </c>
      <c r="AP327" s="4">
        <f>VLOOKUP(A327,'2021 SPED'!A:AF,32,FALSE)</f>
        <v>82781.259128486272</v>
      </c>
      <c r="AQ327" s="5">
        <f t="shared" si="46"/>
        <v>448188.40859162761</v>
      </c>
      <c r="AR327" s="235">
        <f t="shared" si="47"/>
        <v>3.4224783701997198E-2</v>
      </c>
    </row>
    <row r="328" spans="1:44" x14ac:dyDescent="0.25">
      <c r="A328">
        <v>2689</v>
      </c>
      <c r="B328">
        <v>1</v>
      </c>
      <c r="C328" t="s">
        <v>307</v>
      </c>
      <c r="D328">
        <f>VLOOKUP(A328,Sheet10!A:C,3,FALSE)</f>
        <v>5</v>
      </c>
      <c r="E328" s="4">
        <f>VLOOKUP(A328,'Pupil Info'!A:D,4,FALSE)</f>
        <v>1118</v>
      </c>
      <c r="F328" s="4">
        <f>VLOOKUP(A328,'Starting Point 2020'!A:AB,28,FALSE)</f>
        <v>10997734.537691001</v>
      </c>
      <c r="G328" s="4">
        <f>VLOOKUP(A328,'2% 2020'!A:AB,28,FALSE)</f>
        <v>11179299.537691001</v>
      </c>
      <c r="H328" s="4">
        <f t="shared" si="48"/>
        <v>181565</v>
      </c>
      <c r="I328" s="4">
        <f>VLOOKUP(A328,'2% with VPK 2020'!A:AB,28,FALSE)</f>
        <v>11179299.537691001</v>
      </c>
      <c r="J328" s="4">
        <f>VLOOKUP(A328,'Charter School Lease'!A:D,4,FALSE)</f>
        <v>0</v>
      </c>
      <c r="K328" s="4">
        <f>VLOOKUP(A328,'Integration Change'!H:K,4,FALSE)</f>
        <v>0</v>
      </c>
      <c r="L328" s="4">
        <f>VLOOKUP(A328,'Other SPED'!A:D,4,FALSE)</f>
        <v>0</v>
      </c>
      <c r="M328" s="4">
        <f>VLOOKUP(A328,'LTFM Change'!G:J,4,FALSE)</f>
        <v>0</v>
      </c>
      <c r="N328" s="4">
        <f>VLOOKUP(A328,QComp!I:N,6,FALSE)</f>
        <v>0</v>
      </c>
      <c r="O328" s="4">
        <f>VLOOKUP(A328,'Breakfast and Lunch'!A:D,4,FALSE)</f>
        <v>0</v>
      </c>
      <c r="P328" s="4">
        <f>VLOOKUP(A328,'Breakfast and Lunch'!A:E,5,FALSE)</f>
        <v>0</v>
      </c>
      <c r="Q328" s="4">
        <f>VLOOKUP(A328,'Integration Change'!A:D,4,FALSE)</f>
        <v>0</v>
      </c>
      <c r="R328" s="4">
        <f>VLOOKUP(A328,'LTFM Change'!A:C,3,FALSE)</f>
        <v>0</v>
      </c>
      <c r="S328" s="4">
        <f>VLOOKUP(A328,QComp!A:D,4,FALSE)</f>
        <v>0</v>
      </c>
      <c r="T328" s="4">
        <f t="shared" si="49"/>
        <v>0</v>
      </c>
      <c r="U328" s="4">
        <f>VLOOKUP(A328,'2020 SPED'!A:AF,32,FALSE)</f>
        <v>28428.283755307086</v>
      </c>
      <c r="V328" s="4">
        <f t="shared" si="45"/>
        <v>209993.28375530709</v>
      </c>
      <c r="W328" s="235">
        <f t="shared" si="50"/>
        <v>1.650930920161308E-2</v>
      </c>
      <c r="Y328" s="4">
        <f>VLOOKUP(A328,'Pupil Info'!A:E,5,FALSE)</f>
        <v>1095</v>
      </c>
      <c r="Z328" s="4">
        <f>VLOOKUP(A328,'Starting Point 2021'!A:AB,28,FALSE)</f>
        <v>10742681.37699065</v>
      </c>
      <c r="AA328" s="4">
        <f>VLOOKUP(A328,'2% 2021'!A:AB,28,FALSE)</f>
        <v>11098074.220990648</v>
      </c>
      <c r="AB328" s="4">
        <f t="shared" si="51"/>
        <v>355392.84399999864</v>
      </c>
      <c r="AC328" s="4">
        <f>VLOOKUP(A328,'2% with VPK 2021'!A:AB,28,FALSE)</f>
        <v>11098074.220990648</v>
      </c>
      <c r="AD328" s="4">
        <f>VLOOKUP(A328,'Charter School Lease'!A:E,5,FALSE)</f>
        <v>0</v>
      </c>
      <c r="AE328" s="4">
        <f>VLOOKUP(A328,'Integration Change'!H:L,5,FALSE)</f>
        <v>0</v>
      </c>
      <c r="AF328" s="4">
        <f>VLOOKUP(A328,'Other SPED'!A:D,4,FALSE)</f>
        <v>0</v>
      </c>
      <c r="AG328" s="4">
        <f>VLOOKUP(A328,QComp!I:R,10,FALSE)</f>
        <v>0</v>
      </c>
      <c r="AH328" s="4">
        <f>VLOOKUP(A328,'LTFM Change'!G:K,5,FALSE)</f>
        <v>0</v>
      </c>
      <c r="AI328" s="4">
        <f>VLOOKUP(A328,'Breakfast and Lunch'!A:E,5,FALSE)</f>
        <v>0</v>
      </c>
      <c r="AJ328" s="4">
        <f>VLOOKUP(A328,'Breakfast and Lunch'!A:D,4,FALSE)</f>
        <v>0</v>
      </c>
      <c r="AK328" s="4">
        <f>VLOOKUP(A328,'Integration Change'!A:E,5,FALSE)</f>
        <v>0</v>
      </c>
      <c r="AL328" s="4">
        <f>VLOOKUP(A328,'Safe School'!A:D,4,FALSE)</f>
        <v>150.33907088626438</v>
      </c>
      <c r="AM328" s="4">
        <f>VLOOKUP(A328,'LTFM Change'!A:D,4,FALSE)</f>
        <v>0</v>
      </c>
      <c r="AN328" s="4">
        <f>VLOOKUP(A328,QComp!A:E,5,FALSE)</f>
        <v>0</v>
      </c>
      <c r="AO328" s="4">
        <f t="shared" si="52"/>
        <v>150.33907088637352</v>
      </c>
      <c r="AP328" s="4">
        <f>VLOOKUP(A328,'2021 SPED'!A:AF,32,FALSE)</f>
        <v>69148.503430939512</v>
      </c>
      <c r="AQ328" s="5">
        <f t="shared" si="46"/>
        <v>424691.68650182453</v>
      </c>
      <c r="AR328" s="235">
        <f t="shared" si="47"/>
        <v>3.3082321957458534E-2</v>
      </c>
    </row>
    <row r="329" spans="1:44" x14ac:dyDescent="0.25">
      <c r="A329">
        <v>2711</v>
      </c>
      <c r="B329">
        <v>1</v>
      </c>
      <c r="C329" t="s">
        <v>308</v>
      </c>
      <c r="D329">
        <f>VLOOKUP(A329,Sheet10!A:C,3,FALSE)</f>
        <v>6</v>
      </c>
      <c r="E329" s="4">
        <f>VLOOKUP(A329,'Pupil Info'!A:D,4,FALSE)</f>
        <v>930</v>
      </c>
      <c r="F329" s="4">
        <f>VLOOKUP(A329,'Starting Point 2020'!A:AB,28,FALSE)</f>
        <v>8396435.5</v>
      </c>
      <c r="G329" s="4">
        <f>VLOOKUP(A329,'2% 2020'!A:AB,28,FALSE)</f>
        <v>8542065.5</v>
      </c>
      <c r="H329" s="4">
        <f t="shared" si="48"/>
        <v>145630</v>
      </c>
      <c r="I329" s="4">
        <f>VLOOKUP(A329,'2% with VPK 2020'!A:AB,28,FALSE)</f>
        <v>8577442.25</v>
      </c>
      <c r="J329" s="4">
        <f>VLOOKUP(A329,'Charter School Lease'!A:D,4,FALSE)</f>
        <v>0</v>
      </c>
      <c r="K329" s="4">
        <f>VLOOKUP(A329,'Integration Change'!H:K,4,FALSE)</f>
        <v>0</v>
      </c>
      <c r="L329" s="4">
        <f>VLOOKUP(A329,'Other SPED'!A:D,4,FALSE)</f>
        <v>0</v>
      </c>
      <c r="M329" s="4">
        <f>VLOOKUP(A329,'LTFM Change'!G:J,4,FALSE)</f>
        <v>764.25476506110863</v>
      </c>
      <c r="N329" s="4">
        <f>VLOOKUP(A329,QComp!I:N,6,FALSE)</f>
        <v>853.55885289999424</v>
      </c>
      <c r="O329" s="4">
        <f>VLOOKUP(A329,'Breakfast and Lunch'!A:D,4,FALSE)</f>
        <v>226.68</v>
      </c>
      <c r="P329" s="4">
        <f>VLOOKUP(A329,'Breakfast and Lunch'!A:E,5,FALSE)</f>
        <v>591.9</v>
      </c>
      <c r="Q329" s="4">
        <f>VLOOKUP(A329,'Integration Change'!A:D,4,FALSE)</f>
        <v>0</v>
      </c>
      <c r="R329" s="4">
        <f>VLOOKUP(A329,'LTFM Change'!A:C,3,FALSE)</f>
        <v>1515.7452349388914</v>
      </c>
      <c r="S329" s="4">
        <f>VLOOKUP(A329,QComp!A:D,4,FALSE)</f>
        <v>1746.4411471000058</v>
      </c>
      <c r="T329" s="4">
        <f t="shared" si="49"/>
        <v>41075.330000000075</v>
      </c>
      <c r="U329" s="4">
        <f>VLOOKUP(A329,'2020 SPED'!A:AF,32,FALSE)</f>
        <v>27495.871727228165</v>
      </c>
      <c r="V329" s="4">
        <f t="shared" si="45"/>
        <v>214201.20172722824</v>
      </c>
      <c r="W329" s="235">
        <f t="shared" si="50"/>
        <v>1.7344264718046128E-2</v>
      </c>
      <c r="Y329" s="4">
        <f>VLOOKUP(A329,'Pupil Info'!A:E,5,FALSE)</f>
        <v>886</v>
      </c>
      <c r="Z329" s="4">
        <f>VLOOKUP(A329,'Starting Point 2021'!A:AB,28,FALSE)</f>
        <v>8206476.5</v>
      </c>
      <c r="AA329" s="4">
        <f>VLOOKUP(A329,'2% 2021'!A:AB,28,FALSE)</f>
        <v>8494226.5</v>
      </c>
      <c r="AB329" s="4">
        <f t="shared" si="51"/>
        <v>287750</v>
      </c>
      <c r="AC329" s="4">
        <f>VLOOKUP(A329,'2% with VPK 2021'!A:AB,28,FALSE)</f>
        <v>8544121.5</v>
      </c>
      <c r="AD329" s="4">
        <f>VLOOKUP(A329,'Charter School Lease'!A:E,5,FALSE)</f>
        <v>0</v>
      </c>
      <c r="AE329" s="4">
        <f>VLOOKUP(A329,'Integration Change'!H:L,5,FALSE)</f>
        <v>0</v>
      </c>
      <c r="AF329" s="4">
        <f>VLOOKUP(A329,'Other SPED'!A:D,4,FALSE)</f>
        <v>0</v>
      </c>
      <c r="AG329" s="4">
        <f>VLOOKUP(A329,QComp!I:R,10,FALSE)</f>
        <v>865.45799805299612</v>
      </c>
      <c r="AH329" s="4">
        <f>VLOOKUP(A329,'LTFM Change'!G:K,5,FALSE)</f>
        <v>810.51641469579772</v>
      </c>
      <c r="AI329" s="4">
        <f>VLOOKUP(A329,'Breakfast and Lunch'!A:E,5,FALSE)</f>
        <v>591.9</v>
      </c>
      <c r="AJ329" s="4">
        <f>VLOOKUP(A329,'Breakfast and Lunch'!A:D,4,FALSE)</f>
        <v>226.68</v>
      </c>
      <c r="AK329" s="4">
        <f>VLOOKUP(A329,'Integration Change'!A:E,5,FALSE)</f>
        <v>0</v>
      </c>
      <c r="AL329" s="4">
        <f>VLOOKUP(A329,'Safe School'!A:D,4,FALSE)</f>
        <v>-118.02389993898396</v>
      </c>
      <c r="AM329" s="4">
        <f>VLOOKUP(A329,'LTFM Change'!A:D,4,FALSE)</f>
        <v>1469.483585304115</v>
      </c>
      <c r="AN329" s="4">
        <f>VLOOKUP(A329,QComp!A:E,5,FALSE)</f>
        <v>1734.5420019470039</v>
      </c>
      <c r="AO329" s="4">
        <f t="shared" si="52"/>
        <v>55475.556100061163</v>
      </c>
      <c r="AP329" s="4">
        <f>VLOOKUP(A329,'2021 SPED'!A:AF,32,FALSE)</f>
        <v>66900.997776048025</v>
      </c>
      <c r="AQ329" s="5">
        <f t="shared" si="46"/>
        <v>410126.55387610919</v>
      </c>
      <c r="AR329" s="235">
        <f t="shared" si="47"/>
        <v>3.5063769450872126E-2</v>
      </c>
    </row>
    <row r="330" spans="1:44" x14ac:dyDescent="0.25">
      <c r="A330">
        <v>2752</v>
      </c>
      <c r="B330">
        <v>1</v>
      </c>
      <c r="C330" t="s">
        <v>309</v>
      </c>
      <c r="D330">
        <f>VLOOKUP(A330,Sheet10!A:C,3,FALSE)</f>
        <v>5</v>
      </c>
      <c r="E330" s="4">
        <f>VLOOKUP(A330,'Pupil Info'!A:D,4,FALSE)</f>
        <v>1604</v>
      </c>
      <c r="F330" s="4">
        <f>VLOOKUP(A330,'Starting Point 2020'!A:AB,28,FALSE)</f>
        <v>15534380.5</v>
      </c>
      <c r="G330" s="4">
        <f>VLOOKUP(A330,'2% 2020'!A:AB,28,FALSE)</f>
        <v>15794381.5</v>
      </c>
      <c r="H330" s="4">
        <f t="shared" si="48"/>
        <v>260001</v>
      </c>
      <c r="I330" s="4">
        <f>VLOOKUP(A330,'2% with VPK 2020'!A:AB,28,FALSE)</f>
        <v>16046084.75</v>
      </c>
      <c r="J330" s="4">
        <f>VLOOKUP(A330,'Charter School Lease'!A:D,4,FALSE)</f>
        <v>0</v>
      </c>
      <c r="K330" s="4">
        <f>VLOOKUP(A330,'Integration Change'!H:K,4,FALSE)</f>
        <v>0</v>
      </c>
      <c r="L330" s="4">
        <f>VLOOKUP(A330,'Other SPED'!A:D,4,FALSE)</f>
        <v>50230.31</v>
      </c>
      <c r="M330" s="4">
        <f>VLOOKUP(A330,'LTFM Change'!G:J,4,FALSE)</f>
        <v>4870.3895045600657</v>
      </c>
      <c r="N330" s="4">
        <f>VLOOKUP(A330,QComp!I:N,6,FALSE)</f>
        <v>9867.348696919973</v>
      </c>
      <c r="O330" s="4">
        <f>VLOOKUP(A330,'Breakfast and Lunch'!A:D,4,FALSE)</f>
        <v>1541.42</v>
      </c>
      <c r="P330" s="4">
        <f>VLOOKUP(A330,'Breakfast and Lunch'!A:E,5,FALSE)</f>
        <v>4024.92</v>
      </c>
      <c r="Q330" s="4">
        <f>VLOOKUP(A330,'Integration Change'!A:D,4,FALSE)</f>
        <v>0</v>
      </c>
      <c r="R330" s="4">
        <f>VLOOKUP(A330,'LTFM Change'!A:C,3,FALSE)</f>
        <v>10633.610495439934</v>
      </c>
      <c r="S330" s="4">
        <f>VLOOKUP(A330,QComp!A:D,4,FALSE)</f>
        <v>7812.651303080027</v>
      </c>
      <c r="T330" s="4">
        <f t="shared" si="49"/>
        <v>340683.90000000037</v>
      </c>
      <c r="U330" s="4">
        <f>VLOOKUP(A330,'2020 SPED'!A:AF,32,FALSE)</f>
        <v>48847.881436051102</v>
      </c>
      <c r="V330" s="4">
        <f t="shared" si="45"/>
        <v>649532.78143605147</v>
      </c>
      <c r="W330" s="235">
        <f t="shared" si="50"/>
        <v>1.6737133482728841E-2</v>
      </c>
      <c r="Y330" s="4">
        <f>VLOOKUP(A330,'Pupil Info'!A:E,5,FALSE)</f>
        <v>1559</v>
      </c>
      <c r="Z330" s="4">
        <f>VLOOKUP(A330,'Starting Point 2021'!A:AB,28,FALSE)</f>
        <v>15018099.75</v>
      </c>
      <c r="AA330" s="4">
        <f>VLOOKUP(A330,'2% 2021'!A:AB,28,FALSE)</f>
        <v>15523321.75</v>
      </c>
      <c r="AB330" s="4">
        <f t="shared" si="51"/>
        <v>505222</v>
      </c>
      <c r="AC330" s="4">
        <f>VLOOKUP(A330,'2% with VPK 2021'!A:AB,28,FALSE)</f>
        <v>15894471.25</v>
      </c>
      <c r="AD330" s="4">
        <f>VLOOKUP(A330,'Charter School Lease'!A:E,5,FALSE)</f>
        <v>0</v>
      </c>
      <c r="AE330" s="4">
        <f>VLOOKUP(A330,'Integration Change'!H:L,5,FALSE)</f>
        <v>0</v>
      </c>
      <c r="AF330" s="4">
        <f>VLOOKUP(A330,'Other SPED'!A:D,4,FALSE)</f>
        <v>50230.31</v>
      </c>
      <c r="AG330" s="4">
        <f>VLOOKUP(A330,QComp!I:R,10,FALSE)</f>
        <v>9901.3672904979903</v>
      </c>
      <c r="AH330" s="4">
        <f>VLOOKUP(A330,'LTFM Change'!G:K,5,FALSE)</f>
        <v>4678.368744321313</v>
      </c>
      <c r="AI330" s="4">
        <f>VLOOKUP(A330,'Breakfast and Lunch'!A:E,5,FALSE)</f>
        <v>4024.92</v>
      </c>
      <c r="AJ330" s="4">
        <f>VLOOKUP(A330,'Breakfast and Lunch'!A:D,4,FALSE)</f>
        <v>1541.42</v>
      </c>
      <c r="AK330" s="4">
        <f>VLOOKUP(A330,'Integration Change'!A:E,5,FALSE)</f>
        <v>0</v>
      </c>
      <c r="AL330" s="4">
        <f>VLOOKUP(A330,'Safe School'!A:D,4,FALSE)</f>
        <v>-1274.2375087927285</v>
      </c>
      <c r="AM330" s="4">
        <f>VLOOKUP(A330,'LTFM Change'!A:D,4,FALSE)</f>
        <v>10825.631255678833</v>
      </c>
      <c r="AN330" s="4">
        <f>VLOOKUP(A330,QComp!A:E,5,FALSE)</f>
        <v>7778.6327095020097</v>
      </c>
      <c r="AO330" s="4">
        <f t="shared" si="52"/>
        <v>458855.91249120794</v>
      </c>
      <c r="AP330" s="4">
        <f>VLOOKUP(A330,'2021 SPED'!A:AF,32,FALSE)</f>
        <v>150990.35596615239</v>
      </c>
      <c r="AQ330" s="5">
        <f t="shared" si="46"/>
        <v>1115068.2684573603</v>
      </c>
      <c r="AR330" s="235">
        <f t="shared" si="47"/>
        <v>3.3640873906167788E-2</v>
      </c>
    </row>
    <row r="331" spans="1:44" x14ac:dyDescent="0.25">
      <c r="A331">
        <v>2753</v>
      </c>
      <c r="B331">
        <v>1</v>
      </c>
      <c r="C331" t="s">
        <v>310</v>
      </c>
      <c r="D331">
        <f>VLOOKUP(A331,Sheet10!A:C,3,FALSE)</f>
        <v>5</v>
      </c>
      <c r="E331" s="4">
        <f>VLOOKUP(A331,'Pupil Info'!A:D,4,FALSE)</f>
        <v>934</v>
      </c>
      <c r="F331" s="4">
        <f>VLOOKUP(A331,'Starting Point 2020'!A:AB,28,FALSE)</f>
        <v>9757351.9162140004</v>
      </c>
      <c r="G331" s="4">
        <f>VLOOKUP(A331,'2% 2020'!A:AB,28,FALSE)</f>
        <v>9914857.9162140004</v>
      </c>
      <c r="H331" s="4">
        <f t="shared" si="48"/>
        <v>157506</v>
      </c>
      <c r="I331" s="4">
        <f>VLOOKUP(A331,'2% with VPK 2020'!A:AB,28,FALSE)</f>
        <v>9914857.9162140004</v>
      </c>
      <c r="J331" s="4">
        <f>VLOOKUP(A331,'Charter School Lease'!A:D,4,FALSE)</f>
        <v>0</v>
      </c>
      <c r="K331" s="4">
        <f>VLOOKUP(A331,'Integration Change'!H:K,4,FALSE)</f>
        <v>0</v>
      </c>
      <c r="L331" s="4">
        <f>VLOOKUP(A331,'Other SPED'!A:D,4,FALSE)</f>
        <v>0</v>
      </c>
      <c r="M331" s="4">
        <f>VLOOKUP(A331,'LTFM Change'!G:J,4,FALSE)</f>
        <v>0</v>
      </c>
      <c r="N331" s="4">
        <f>VLOOKUP(A331,QComp!I:N,6,FALSE)</f>
        <v>0</v>
      </c>
      <c r="O331" s="4">
        <f>VLOOKUP(A331,'Breakfast and Lunch'!A:D,4,FALSE)</f>
        <v>0</v>
      </c>
      <c r="P331" s="4">
        <f>VLOOKUP(A331,'Breakfast and Lunch'!A:E,5,FALSE)</f>
        <v>0</v>
      </c>
      <c r="Q331" s="4">
        <f>VLOOKUP(A331,'Integration Change'!A:D,4,FALSE)</f>
        <v>0</v>
      </c>
      <c r="R331" s="4">
        <f>VLOOKUP(A331,'LTFM Change'!A:C,3,FALSE)</f>
        <v>0</v>
      </c>
      <c r="S331" s="4">
        <f>VLOOKUP(A331,QComp!A:D,4,FALSE)</f>
        <v>0</v>
      </c>
      <c r="T331" s="4">
        <f t="shared" si="49"/>
        <v>0</v>
      </c>
      <c r="U331" s="4">
        <f>VLOOKUP(A331,'2020 SPED'!A:AF,32,FALSE)</f>
        <v>36392.912173117744</v>
      </c>
      <c r="V331" s="4">
        <f t="shared" si="45"/>
        <v>193898.91217311774</v>
      </c>
      <c r="W331" s="235">
        <f t="shared" si="50"/>
        <v>1.6142289563039015E-2</v>
      </c>
      <c r="Y331" s="4">
        <f>VLOOKUP(A331,'Pupil Info'!A:E,5,FALSE)</f>
        <v>942</v>
      </c>
      <c r="Z331" s="4">
        <f>VLOOKUP(A331,'Starting Point 2021'!A:AB,28,FALSE)</f>
        <v>9875012.3594139144</v>
      </c>
      <c r="AA331" s="4">
        <f>VLOOKUP(A331,'2% 2021'!A:AB,28,FALSE)</f>
        <v>10194718.225413913</v>
      </c>
      <c r="AB331" s="4">
        <f t="shared" si="51"/>
        <v>319705.86599999852</v>
      </c>
      <c r="AC331" s="4">
        <f>VLOOKUP(A331,'2% with VPK 2021'!A:AB,28,FALSE)</f>
        <v>10194718.225413913</v>
      </c>
      <c r="AD331" s="4">
        <f>VLOOKUP(A331,'Charter School Lease'!A:E,5,FALSE)</f>
        <v>0</v>
      </c>
      <c r="AE331" s="4">
        <f>VLOOKUP(A331,'Integration Change'!H:L,5,FALSE)</f>
        <v>0</v>
      </c>
      <c r="AF331" s="4">
        <f>VLOOKUP(A331,'Other SPED'!A:D,4,FALSE)</f>
        <v>0</v>
      </c>
      <c r="AG331" s="4">
        <f>VLOOKUP(A331,QComp!I:R,10,FALSE)</f>
        <v>0</v>
      </c>
      <c r="AH331" s="4">
        <f>VLOOKUP(A331,'LTFM Change'!G:K,5,FALSE)</f>
        <v>0</v>
      </c>
      <c r="AI331" s="4">
        <f>VLOOKUP(A331,'Breakfast and Lunch'!A:E,5,FALSE)</f>
        <v>0</v>
      </c>
      <c r="AJ331" s="4">
        <f>VLOOKUP(A331,'Breakfast and Lunch'!A:D,4,FALSE)</f>
        <v>0</v>
      </c>
      <c r="AK331" s="4">
        <f>VLOOKUP(A331,'Integration Change'!A:E,5,FALSE)</f>
        <v>0</v>
      </c>
      <c r="AL331" s="4">
        <f>VLOOKUP(A331,'Safe School'!A:D,4,FALSE)</f>
        <v>88.650803679862292</v>
      </c>
      <c r="AM331" s="4">
        <f>VLOOKUP(A331,'LTFM Change'!A:D,4,FALSE)</f>
        <v>0</v>
      </c>
      <c r="AN331" s="4">
        <f>VLOOKUP(A331,QComp!A:E,5,FALSE)</f>
        <v>0</v>
      </c>
      <c r="AO331" s="4">
        <f t="shared" si="52"/>
        <v>88.650803679600358</v>
      </c>
      <c r="AP331" s="4">
        <f>VLOOKUP(A331,'2021 SPED'!A:AF,32,FALSE)</f>
        <v>87511.207634904655</v>
      </c>
      <c r="AQ331" s="5">
        <f t="shared" si="46"/>
        <v>407305.72443858278</v>
      </c>
      <c r="AR331" s="235">
        <f t="shared" si="47"/>
        <v>3.2375237049219567E-2</v>
      </c>
    </row>
    <row r="332" spans="1:44" x14ac:dyDescent="0.25">
      <c r="A332">
        <v>2754</v>
      </c>
      <c r="B332">
        <v>1</v>
      </c>
      <c r="C332" t="s">
        <v>311</v>
      </c>
      <c r="D332">
        <f>VLOOKUP(A332,Sheet10!A:C,3,FALSE)</f>
        <v>6</v>
      </c>
      <c r="E332" s="4">
        <f>VLOOKUP(A332,'Pupil Info'!A:D,4,FALSE)</f>
        <v>459</v>
      </c>
      <c r="F332" s="4">
        <f>VLOOKUP(A332,'Starting Point 2020'!A:AB,28,FALSE)</f>
        <v>4850699.75</v>
      </c>
      <c r="G332" s="4">
        <f>VLOOKUP(A332,'2% 2020'!A:AB,28,FALSE)</f>
        <v>4926267.75</v>
      </c>
      <c r="H332" s="4">
        <f t="shared" si="48"/>
        <v>75568</v>
      </c>
      <c r="I332" s="4">
        <f>VLOOKUP(A332,'2% with VPK 2020'!A:AB,28,FALSE)</f>
        <v>4926267.75</v>
      </c>
      <c r="J332" s="4">
        <f>VLOOKUP(A332,'Charter School Lease'!A:D,4,FALSE)</f>
        <v>0</v>
      </c>
      <c r="K332" s="4">
        <f>VLOOKUP(A332,'Integration Change'!H:K,4,FALSE)</f>
        <v>0</v>
      </c>
      <c r="L332" s="4">
        <f>VLOOKUP(A332,'Other SPED'!A:D,4,FALSE)</f>
        <v>0</v>
      </c>
      <c r="M332" s="4">
        <f>VLOOKUP(A332,'LTFM Change'!G:J,4,FALSE)</f>
        <v>0</v>
      </c>
      <c r="N332" s="4">
        <f>VLOOKUP(A332,QComp!I:N,6,FALSE)</f>
        <v>0</v>
      </c>
      <c r="O332" s="4">
        <f>VLOOKUP(A332,'Breakfast and Lunch'!A:D,4,FALSE)</f>
        <v>0</v>
      </c>
      <c r="P332" s="4">
        <f>VLOOKUP(A332,'Breakfast and Lunch'!A:E,5,FALSE)</f>
        <v>0</v>
      </c>
      <c r="Q332" s="4">
        <f>VLOOKUP(A332,'Integration Change'!A:D,4,FALSE)</f>
        <v>0</v>
      </c>
      <c r="R332" s="4">
        <f>VLOOKUP(A332,'LTFM Change'!A:C,3,FALSE)</f>
        <v>0</v>
      </c>
      <c r="S332" s="4">
        <f>VLOOKUP(A332,QComp!A:D,4,FALSE)</f>
        <v>0</v>
      </c>
      <c r="T332" s="4">
        <f t="shared" si="49"/>
        <v>0</v>
      </c>
      <c r="U332" s="4">
        <f>VLOOKUP(A332,'2020 SPED'!A:AF,32,FALSE)</f>
        <v>42629.709571312647</v>
      </c>
      <c r="V332" s="4">
        <f t="shared" si="45"/>
        <v>118197.70957131265</v>
      </c>
      <c r="W332" s="235">
        <f t="shared" si="50"/>
        <v>1.5578783246685182E-2</v>
      </c>
      <c r="Y332" s="4">
        <f>VLOOKUP(A332,'Pupil Info'!A:E,5,FALSE)</f>
        <v>447</v>
      </c>
      <c r="Z332" s="4">
        <f>VLOOKUP(A332,'Starting Point 2021'!A:AB,28,FALSE)</f>
        <v>4766444.3472200427</v>
      </c>
      <c r="AA332" s="4">
        <f>VLOOKUP(A332,'2% 2021'!A:AB,28,FALSE)</f>
        <v>4915700.25</v>
      </c>
      <c r="AB332" s="4">
        <f t="shared" si="51"/>
        <v>149255.90277995728</v>
      </c>
      <c r="AC332" s="4">
        <f>VLOOKUP(A332,'2% with VPK 2021'!A:AB,28,FALSE)</f>
        <v>4915700.25</v>
      </c>
      <c r="AD332" s="4">
        <f>VLOOKUP(A332,'Charter School Lease'!A:E,5,FALSE)</f>
        <v>0</v>
      </c>
      <c r="AE332" s="4">
        <f>VLOOKUP(A332,'Integration Change'!H:L,5,FALSE)</f>
        <v>0</v>
      </c>
      <c r="AF332" s="4">
        <f>VLOOKUP(A332,'Other SPED'!A:D,4,FALSE)</f>
        <v>0</v>
      </c>
      <c r="AG332" s="4">
        <f>VLOOKUP(A332,QComp!I:R,10,FALSE)</f>
        <v>0</v>
      </c>
      <c r="AH332" s="4">
        <f>VLOOKUP(A332,'LTFM Change'!G:K,5,FALSE)</f>
        <v>0</v>
      </c>
      <c r="AI332" s="4">
        <f>VLOOKUP(A332,'Breakfast and Lunch'!A:E,5,FALSE)</f>
        <v>0</v>
      </c>
      <c r="AJ332" s="4">
        <f>VLOOKUP(A332,'Breakfast and Lunch'!A:D,4,FALSE)</f>
        <v>0</v>
      </c>
      <c r="AK332" s="4">
        <f>VLOOKUP(A332,'Integration Change'!A:E,5,FALSE)</f>
        <v>0</v>
      </c>
      <c r="AL332" s="4">
        <f>VLOOKUP(A332,'Safe School'!A:D,4,FALSE)</f>
        <v>63.374013249263953</v>
      </c>
      <c r="AM332" s="4">
        <f>VLOOKUP(A332,'LTFM Change'!A:D,4,FALSE)</f>
        <v>0</v>
      </c>
      <c r="AN332" s="4">
        <f>VLOOKUP(A332,QComp!A:E,5,FALSE)</f>
        <v>0</v>
      </c>
      <c r="AO332" s="4">
        <f t="shared" si="52"/>
        <v>63.374013248831034</v>
      </c>
      <c r="AP332" s="4">
        <f>VLOOKUP(A332,'2021 SPED'!A:AF,32,FALSE)</f>
        <v>119538.58960932074</v>
      </c>
      <c r="AQ332" s="5">
        <f t="shared" si="46"/>
        <v>268857.86640252685</v>
      </c>
      <c r="AR332" s="235">
        <f t="shared" si="47"/>
        <v>3.1313887650237342E-2</v>
      </c>
    </row>
    <row r="333" spans="1:44" x14ac:dyDescent="0.25">
      <c r="A333">
        <v>2769</v>
      </c>
      <c r="B333">
        <v>1</v>
      </c>
      <c r="C333" t="s">
        <v>313</v>
      </c>
      <c r="D333">
        <f>VLOOKUP(A333,Sheet10!A:C,3,FALSE)</f>
        <v>6</v>
      </c>
      <c r="E333" s="4">
        <f>VLOOKUP(A333,'Pupil Info'!A:D,4,FALSE)</f>
        <v>1045</v>
      </c>
      <c r="F333" s="4">
        <f>VLOOKUP(A333,'Starting Point 2020'!A:AB,28,FALSE)</f>
        <v>9308012.5</v>
      </c>
      <c r="G333" s="4">
        <f>VLOOKUP(A333,'2% 2020'!A:AB,28,FALSE)</f>
        <v>9461898.5</v>
      </c>
      <c r="H333" s="4">
        <f t="shared" si="48"/>
        <v>153886</v>
      </c>
      <c r="I333" s="4">
        <f>VLOOKUP(A333,'2% with VPK 2020'!A:AB,28,FALSE)</f>
        <v>9461898.5</v>
      </c>
      <c r="J333" s="4">
        <f>VLOOKUP(A333,'Charter School Lease'!A:D,4,FALSE)</f>
        <v>0</v>
      </c>
      <c r="K333" s="4">
        <f>VLOOKUP(A333,'Integration Change'!H:K,4,FALSE)</f>
        <v>0</v>
      </c>
      <c r="L333" s="4">
        <f>VLOOKUP(A333,'Other SPED'!A:D,4,FALSE)</f>
        <v>0</v>
      </c>
      <c r="M333" s="4">
        <f>VLOOKUP(A333,'LTFM Change'!G:J,4,FALSE)</f>
        <v>0</v>
      </c>
      <c r="N333" s="4">
        <f>VLOOKUP(A333,QComp!I:N,6,FALSE)</f>
        <v>0</v>
      </c>
      <c r="O333" s="4">
        <f>VLOOKUP(A333,'Breakfast and Lunch'!A:D,4,FALSE)</f>
        <v>0</v>
      </c>
      <c r="P333" s="4">
        <f>VLOOKUP(A333,'Breakfast and Lunch'!A:E,5,FALSE)</f>
        <v>0</v>
      </c>
      <c r="Q333" s="4">
        <f>VLOOKUP(A333,'Integration Change'!A:D,4,FALSE)</f>
        <v>0</v>
      </c>
      <c r="R333" s="4">
        <f>VLOOKUP(A333,'LTFM Change'!A:C,3,FALSE)</f>
        <v>0</v>
      </c>
      <c r="S333" s="4">
        <f>VLOOKUP(A333,QComp!A:D,4,FALSE)</f>
        <v>0</v>
      </c>
      <c r="T333" s="4">
        <f t="shared" si="49"/>
        <v>0</v>
      </c>
      <c r="U333" s="4">
        <f>VLOOKUP(A333,'2020 SPED'!A:AF,32,FALSE)</f>
        <v>19973.461592868669</v>
      </c>
      <c r="V333" s="4">
        <f t="shared" si="45"/>
        <v>173859.46159286867</v>
      </c>
      <c r="W333" s="235">
        <f t="shared" si="50"/>
        <v>1.6532637875164007E-2</v>
      </c>
      <c r="Y333" s="4">
        <f>VLOOKUP(A333,'Pupil Info'!A:E,5,FALSE)</f>
        <v>1057</v>
      </c>
      <c r="Z333" s="4">
        <f>VLOOKUP(A333,'Starting Point 2021'!A:AB,28,FALSE)</f>
        <v>9468004.5</v>
      </c>
      <c r="AA333" s="4">
        <f>VLOOKUP(A333,'2% 2021'!A:AB,28,FALSE)</f>
        <v>9783880.5</v>
      </c>
      <c r="AB333" s="4">
        <f t="shared" si="51"/>
        <v>315876</v>
      </c>
      <c r="AC333" s="4">
        <f>VLOOKUP(A333,'2% with VPK 2021'!A:AB,28,FALSE)</f>
        <v>9783880.5</v>
      </c>
      <c r="AD333" s="4">
        <f>VLOOKUP(A333,'Charter School Lease'!A:E,5,FALSE)</f>
        <v>0</v>
      </c>
      <c r="AE333" s="4">
        <f>VLOOKUP(A333,'Integration Change'!H:L,5,FALSE)</f>
        <v>0</v>
      </c>
      <c r="AF333" s="4">
        <f>VLOOKUP(A333,'Other SPED'!A:D,4,FALSE)</f>
        <v>0</v>
      </c>
      <c r="AG333" s="4">
        <f>VLOOKUP(A333,QComp!I:R,10,FALSE)</f>
        <v>0</v>
      </c>
      <c r="AH333" s="4">
        <f>VLOOKUP(A333,'LTFM Change'!G:K,5,FALSE)</f>
        <v>0</v>
      </c>
      <c r="AI333" s="4">
        <f>VLOOKUP(A333,'Breakfast and Lunch'!A:E,5,FALSE)</f>
        <v>0</v>
      </c>
      <c r="AJ333" s="4">
        <f>VLOOKUP(A333,'Breakfast and Lunch'!A:D,4,FALSE)</f>
        <v>0</v>
      </c>
      <c r="AK333" s="4">
        <f>VLOOKUP(A333,'Integration Change'!A:E,5,FALSE)</f>
        <v>0</v>
      </c>
      <c r="AL333" s="4">
        <f>VLOOKUP(A333,'Safe School'!A:D,4,FALSE)</f>
        <v>107.3995582829084</v>
      </c>
      <c r="AM333" s="4">
        <f>VLOOKUP(A333,'LTFM Change'!A:D,4,FALSE)</f>
        <v>0</v>
      </c>
      <c r="AN333" s="4">
        <f>VLOOKUP(A333,QComp!A:E,5,FALSE)</f>
        <v>0</v>
      </c>
      <c r="AO333" s="4">
        <f t="shared" si="52"/>
        <v>107.39955828338861</v>
      </c>
      <c r="AP333" s="4">
        <f>VLOOKUP(A333,'2021 SPED'!A:AF,32,FALSE)</f>
        <v>48917.740728963865</v>
      </c>
      <c r="AQ333" s="5">
        <f t="shared" si="46"/>
        <v>364901.14028724725</v>
      </c>
      <c r="AR333" s="235">
        <f t="shared" si="47"/>
        <v>3.3362468300474506E-2</v>
      </c>
    </row>
    <row r="334" spans="1:44" x14ac:dyDescent="0.25">
      <c r="A334">
        <v>2805</v>
      </c>
      <c r="B334">
        <v>1</v>
      </c>
      <c r="C334" t="s">
        <v>314</v>
      </c>
      <c r="D334">
        <f>VLOOKUP(A334,Sheet10!A:C,3,FALSE)</f>
        <v>5</v>
      </c>
      <c r="E334" s="4">
        <f>VLOOKUP(A334,'Pupil Info'!A:D,4,FALSE)</f>
        <v>1192</v>
      </c>
      <c r="F334" s="4">
        <f>VLOOKUP(A334,'Starting Point 2020'!A:AB,28,FALSE)</f>
        <v>11309436.25</v>
      </c>
      <c r="G334" s="4">
        <f>VLOOKUP(A334,'2% 2020'!A:AB,28,FALSE)</f>
        <v>11481076.25</v>
      </c>
      <c r="H334" s="4">
        <f t="shared" si="48"/>
        <v>171640</v>
      </c>
      <c r="I334" s="4">
        <f>VLOOKUP(A334,'2% with VPK 2020'!A:AB,28,FALSE)</f>
        <v>11481076.25</v>
      </c>
      <c r="J334" s="4">
        <f>VLOOKUP(A334,'Charter School Lease'!A:D,4,FALSE)</f>
        <v>0</v>
      </c>
      <c r="K334" s="4">
        <f>VLOOKUP(A334,'Integration Change'!H:K,4,FALSE)</f>
        <v>0</v>
      </c>
      <c r="L334" s="4">
        <f>VLOOKUP(A334,'Other SPED'!A:D,4,FALSE)</f>
        <v>0</v>
      </c>
      <c r="M334" s="4">
        <f>VLOOKUP(A334,'LTFM Change'!G:J,4,FALSE)</f>
        <v>0</v>
      </c>
      <c r="N334" s="4">
        <f>VLOOKUP(A334,QComp!I:N,6,FALSE)</f>
        <v>-963.37746960000368</v>
      </c>
      <c r="O334" s="4">
        <f>VLOOKUP(A334,'Breakfast and Lunch'!A:D,4,FALSE)</f>
        <v>0</v>
      </c>
      <c r="P334" s="4">
        <f>VLOOKUP(A334,'Breakfast and Lunch'!A:E,5,FALSE)</f>
        <v>0</v>
      </c>
      <c r="Q334" s="4">
        <f>VLOOKUP(A334,'Integration Change'!A:D,4,FALSE)</f>
        <v>0</v>
      </c>
      <c r="R334" s="4">
        <f>VLOOKUP(A334,'LTFM Change'!A:C,3,FALSE)</f>
        <v>0</v>
      </c>
      <c r="S334" s="4">
        <f>VLOOKUP(A334,QComp!A:D,4,FALSE)</f>
        <v>963.37746960000368</v>
      </c>
      <c r="T334" s="4">
        <f t="shared" si="49"/>
        <v>0</v>
      </c>
      <c r="U334" s="4">
        <f>VLOOKUP(A334,'2020 SPED'!A:AF,32,FALSE)</f>
        <v>25722.32858257927</v>
      </c>
      <c r="V334" s="4">
        <f t="shared" si="45"/>
        <v>197362.32858257927</v>
      </c>
      <c r="W334" s="235">
        <f t="shared" si="50"/>
        <v>1.5176706973347146E-2</v>
      </c>
      <c r="Y334" s="4">
        <f>VLOOKUP(A334,'Pupil Info'!A:E,5,FALSE)</f>
        <v>1204</v>
      </c>
      <c r="Z334" s="4">
        <f>VLOOKUP(A334,'Starting Point 2021'!A:AB,28,FALSE)</f>
        <v>11499722</v>
      </c>
      <c r="AA334" s="4">
        <f>VLOOKUP(A334,'2% 2021'!A:AB,28,FALSE)</f>
        <v>11851117</v>
      </c>
      <c r="AB334" s="4">
        <f t="shared" si="51"/>
        <v>351395</v>
      </c>
      <c r="AC334" s="4">
        <f>VLOOKUP(A334,'2% with VPK 2021'!A:AB,28,FALSE)</f>
        <v>11851117</v>
      </c>
      <c r="AD334" s="4">
        <f>VLOOKUP(A334,'Charter School Lease'!A:E,5,FALSE)</f>
        <v>0</v>
      </c>
      <c r="AE334" s="4">
        <f>VLOOKUP(A334,'Integration Change'!H:L,5,FALSE)</f>
        <v>0</v>
      </c>
      <c r="AF334" s="4">
        <f>VLOOKUP(A334,'Other SPED'!A:D,4,FALSE)</f>
        <v>0</v>
      </c>
      <c r="AG334" s="4">
        <f>VLOOKUP(A334,QComp!I:R,10,FALSE)</f>
        <v>-957.53738174957107</v>
      </c>
      <c r="AH334" s="4">
        <f>VLOOKUP(A334,'LTFM Change'!G:K,5,FALSE)</f>
        <v>0</v>
      </c>
      <c r="AI334" s="4">
        <f>VLOOKUP(A334,'Breakfast and Lunch'!A:E,5,FALSE)</f>
        <v>0</v>
      </c>
      <c r="AJ334" s="4">
        <f>VLOOKUP(A334,'Breakfast and Lunch'!A:D,4,FALSE)</f>
        <v>0</v>
      </c>
      <c r="AK334" s="4">
        <f>VLOOKUP(A334,'Integration Change'!A:E,5,FALSE)</f>
        <v>0</v>
      </c>
      <c r="AL334" s="4">
        <f>VLOOKUP(A334,'Safe School'!A:D,4,FALSE)</f>
        <v>115.55995807771251</v>
      </c>
      <c r="AM334" s="4">
        <f>VLOOKUP(A334,'LTFM Change'!A:D,4,FALSE)</f>
        <v>0</v>
      </c>
      <c r="AN334" s="4">
        <f>VLOOKUP(A334,QComp!A:E,5,FALSE)</f>
        <v>957.53738174957107</v>
      </c>
      <c r="AO334" s="4">
        <f t="shared" si="52"/>
        <v>115.55995807796717</v>
      </c>
      <c r="AP334" s="4">
        <f>VLOOKUP(A334,'2021 SPED'!A:AF,32,FALSE)</f>
        <v>64267.277969511924</v>
      </c>
      <c r="AQ334" s="5">
        <f t="shared" si="46"/>
        <v>415777.83792758989</v>
      </c>
      <c r="AR334" s="235">
        <f t="shared" si="47"/>
        <v>3.0556825634567512E-2</v>
      </c>
    </row>
    <row r="335" spans="1:44" x14ac:dyDescent="0.25">
      <c r="A335">
        <v>2835</v>
      </c>
      <c r="B335">
        <v>1</v>
      </c>
      <c r="C335" t="s">
        <v>315</v>
      </c>
      <c r="D335">
        <f>VLOOKUP(A335,Sheet10!A:C,3,FALSE)</f>
        <v>6</v>
      </c>
      <c r="E335" s="4">
        <f>VLOOKUP(A335,'Pupil Info'!A:D,4,FALSE)</f>
        <v>671</v>
      </c>
      <c r="F335" s="4">
        <f>VLOOKUP(A335,'Starting Point 2020'!A:AB,28,FALSE)</f>
        <v>6868376.5</v>
      </c>
      <c r="G335" s="4">
        <f>VLOOKUP(A335,'2% 2020'!A:AB,28,FALSE)</f>
        <v>6969091.5</v>
      </c>
      <c r="H335" s="4">
        <f t="shared" si="48"/>
        <v>100715</v>
      </c>
      <c r="I335" s="4">
        <f>VLOOKUP(A335,'2% with VPK 2020'!A:AB,28,FALSE)</f>
        <v>6969091.5</v>
      </c>
      <c r="J335" s="4">
        <f>VLOOKUP(A335,'Charter School Lease'!A:D,4,FALSE)</f>
        <v>0</v>
      </c>
      <c r="K335" s="4">
        <f>VLOOKUP(A335,'Integration Change'!H:K,4,FALSE)</f>
        <v>0</v>
      </c>
      <c r="L335" s="4">
        <f>VLOOKUP(A335,'Other SPED'!A:D,4,FALSE)</f>
        <v>0</v>
      </c>
      <c r="M335" s="4">
        <f>VLOOKUP(A335,'LTFM Change'!G:J,4,FALSE)</f>
        <v>0</v>
      </c>
      <c r="N335" s="4">
        <f>VLOOKUP(A335,QComp!I:N,6,FALSE)</f>
        <v>-564.10391700000037</v>
      </c>
      <c r="O335" s="4">
        <f>VLOOKUP(A335,'Breakfast and Lunch'!A:D,4,FALSE)</f>
        <v>0</v>
      </c>
      <c r="P335" s="4">
        <f>VLOOKUP(A335,'Breakfast and Lunch'!A:E,5,FALSE)</f>
        <v>0</v>
      </c>
      <c r="Q335" s="4">
        <f>VLOOKUP(A335,'Integration Change'!A:D,4,FALSE)</f>
        <v>0</v>
      </c>
      <c r="R335" s="4">
        <f>VLOOKUP(A335,'LTFM Change'!A:C,3,FALSE)</f>
        <v>0</v>
      </c>
      <c r="S335" s="4">
        <f>VLOOKUP(A335,QComp!A:D,4,FALSE)</f>
        <v>564.10391700000037</v>
      </c>
      <c r="T335" s="4">
        <f t="shared" si="49"/>
        <v>0</v>
      </c>
      <c r="U335" s="4">
        <f>VLOOKUP(A335,'2020 SPED'!A:AF,32,FALSE)</f>
        <v>10926.610307549825</v>
      </c>
      <c r="V335" s="4">
        <f t="shared" si="45"/>
        <v>111641.61030754982</v>
      </c>
      <c r="W335" s="235">
        <f t="shared" si="50"/>
        <v>1.4663581706681339E-2</v>
      </c>
      <c r="Y335" s="4">
        <f>VLOOKUP(A335,'Pupil Info'!A:E,5,FALSE)</f>
        <v>679</v>
      </c>
      <c r="Z335" s="4">
        <f>VLOOKUP(A335,'Starting Point 2021'!A:AB,28,FALSE)</f>
        <v>7440119</v>
      </c>
      <c r="AA335" s="4">
        <f>VLOOKUP(A335,'2% 2021'!A:AB,28,FALSE)</f>
        <v>7646950</v>
      </c>
      <c r="AB335" s="4">
        <f t="shared" si="51"/>
        <v>206831</v>
      </c>
      <c r="AC335" s="4">
        <f>VLOOKUP(A335,'2% with VPK 2021'!A:AB,28,FALSE)</f>
        <v>7646950</v>
      </c>
      <c r="AD335" s="4">
        <f>VLOOKUP(A335,'Charter School Lease'!A:E,5,FALSE)</f>
        <v>0</v>
      </c>
      <c r="AE335" s="4">
        <f>VLOOKUP(A335,'Integration Change'!H:L,5,FALSE)</f>
        <v>0</v>
      </c>
      <c r="AF335" s="4">
        <f>VLOOKUP(A335,'Other SPED'!A:D,4,FALSE)</f>
        <v>0</v>
      </c>
      <c r="AG335" s="4">
        <f>VLOOKUP(A335,QComp!I:R,10,FALSE)</f>
        <v>-560.06175317292218</v>
      </c>
      <c r="AH335" s="4">
        <f>VLOOKUP(A335,'LTFM Change'!G:K,5,FALSE)</f>
        <v>0</v>
      </c>
      <c r="AI335" s="4">
        <f>VLOOKUP(A335,'Breakfast and Lunch'!A:E,5,FALSE)</f>
        <v>0</v>
      </c>
      <c r="AJ335" s="4">
        <f>VLOOKUP(A335,'Breakfast and Lunch'!A:D,4,FALSE)</f>
        <v>0</v>
      </c>
      <c r="AK335" s="4">
        <f>VLOOKUP(A335,'Integration Change'!A:E,5,FALSE)</f>
        <v>0</v>
      </c>
      <c r="AL335" s="4">
        <f>VLOOKUP(A335,'Safe School'!A:D,4,FALSE)</f>
        <v>94.037211613635009</v>
      </c>
      <c r="AM335" s="4">
        <f>VLOOKUP(A335,'LTFM Change'!A:D,4,FALSE)</f>
        <v>0</v>
      </c>
      <c r="AN335" s="4">
        <f>VLOOKUP(A335,QComp!A:E,5,FALSE)</f>
        <v>560.06175317292218</v>
      </c>
      <c r="AO335" s="4">
        <f t="shared" si="52"/>
        <v>94.037211613729596</v>
      </c>
      <c r="AP335" s="4">
        <f>VLOOKUP(A335,'2021 SPED'!A:AF,32,FALSE)</f>
        <v>26670.957478806609</v>
      </c>
      <c r="AQ335" s="5">
        <f t="shared" si="46"/>
        <v>233595.99469042034</v>
      </c>
      <c r="AR335" s="235">
        <f t="shared" si="47"/>
        <v>2.77994209501219E-2</v>
      </c>
    </row>
    <row r="336" spans="1:44" x14ac:dyDescent="0.25">
      <c r="A336">
        <v>2853</v>
      </c>
      <c r="B336">
        <v>1</v>
      </c>
      <c r="C336" t="s">
        <v>316</v>
      </c>
      <c r="D336">
        <f>VLOOKUP(A336,Sheet10!A:C,3,FALSE)</f>
        <v>6</v>
      </c>
      <c r="E336" s="4">
        <f>VLOOKUP(A336,'Pupil Info'!A:D,4,FALSE)</f>
        <v>772</v>
      </c>
      <c r="F336" s="4">
        <f>VLOOKUP(A336,'Starting Point 2020'!A:AB,28,FALSE)</f>
        <v>7858085.75</v>
      </c>
      <c r="G336" s="4">
        <f>VLOOKUP(A336,'2% 2020'!A:AB,28,FALSE)</f>
        <v>7986328.75</v>
      </c>
      <c r="H336" s="4">
        <f t="shared" si="48"/>
        <v>128243</v>
      </c>
      <c r="I336" s="4">
        <f>VLOOKUP(A336,'2% with VPK 2020'!A:AB,28,FALSE)</f>
        <v>8146418.75</v>
      </c>
      <c r="J336" s="4">
        <f>VLOOKUP(A336,'Charter School Lease'!A:D,4,FALSE)</f>
        <v>0</v>
      </c>
      <c r="K336" s="4">
        <f>VLOOKUP(A336,'Integration Change'!H:K,4,FALSE)</f>
        <v>0</v>
      </c>
      <c r="L336" s="4">
        <f>VLOOKUP(A336,'Other SPED'!A:D,4,FALSE)</f>
        <v>0</v>
      </c>
      <c r="M336" s="4">
        <f>VLOOKUP(A336,'LTFM Change'!G:J,4,FALSE)</f>
        <v>0</v>
      </c>
      <c r="N336" s="4">
        <f>VLOOKUP(A336,QComp!I:N,6,FALSE)</f>
        <v>5975.5072389999987</v>
      </c>
      <c r="O336" s="4">
        <f>VLOOKUP(A336,'Breakfast and Lunch'!A:D,4,FALSE)</f>
        <v>906.72</v>
      </c>
      <c r="P336" s="4">
        <f>VLOOKUP(A336,'Breakfast and Lunch'!A:E,5,FALSE)</f>
        <v>2367.6</v>
      </c>
      <c r="Q336" s="4">
        <f>VLOOKUP(A336,'Integration Change'!A:D,4,FALSE)</f>
        <v>0</v>
      </c>
      <c r="R336" s="4">
        <f>VLOOKUP(A336,'LTFM Change'!A:C,3,FALSE)</f>
        <v>9120</v>
      </c>
      <c r="S336" s="4">
        <f>VLOOKUP(A336,QComp!A:D,4,FALSE)</f>
        <v>4424.4927610000013</v>
      </c>
      <c r="T336" s="4">
        <f t="shared" si="49"/>
        <v>182884.31999999937</v>
      </c>
      <c r="U336" s="4">
        <f>VLOOKUP(A336,'2020 SPED'!A:AF,32,FALSE)</f>
        <v>19339.650579018518</v>
      </c>
      <c r="V336" s="4">
        <f t="shared" si="45"/>
        <v>330466.97057901789</v>
      </c>
      <c r="W336" s="235">
        <f t="shared" si="50"/>
        <v>1.6319877904106609E-2</v>
      </c>
      <c r="Y336" s="4">
        <f>VLOOKUP(A336,'Pupil Info'!A:E,5,FALSE)</f>
        <v>767</v>
      </c>
      <c r="Z336" s="4">
        <f>VLOOKUP(A336,'Starting Point 2021'!A:AB,28,FALSE)</f>
        <v>7794219.25</v>
      </c>
      <c r="AA336" s="4">
        <f>VLOOKUP(A336,'2% 2021'!A:AB,28,FALSE)</f>
        <v>8050606.25</v>
      </c>
      <c r="AB336" s="4">
        <f t="shared" si="51"/>
        <v>256387</v>
      </c>
      <c r="AC336" s="4">
        <f>VLOOKUP(A336,'2% with VPK 2021'!A:AB,28,FALSE)</f>
        <v>8328018</v>
      </c>
      <c r="AD336" s="4">
        <f>VLOOKUP(A336,'Charter School Lease'!A:E,5,FALSE)</f>
        <v>0</v>
      </c>
      <c r="AE336" s="4">
        <f>VLOOKUP(A336,'Integration Change'!H:L,5,FALSE)</f>
        <v>0</v>
      </c>
      <c r="AF336" s="4">
        <f>VLOOKUP(A336,'Other SPED'!A:D,4,FALSE)</f>
        <v>0</v>
      </c>
      <c r="AG336" s="4">
        <f>VLOOKUP(A336,QComp!I:R,10,FALSE)</f>
        <v>5955.9705704072112</v>
      </c>
      <c r="AH336" s="4">
        <f>VLOOKUP(A336,'LTFM Change'!G:K,5,FALSE)</f>
        <v>0</v>
      </c>
      <c r="AI336" s="4">
        <f>VLOOKUP(A336,'Breakfast and Lunch'!A:E,5,FALSE)</f>
        <v>2367.6</v>
      </c>
      <c r="AJ336" s="4">
        <f>VLOOKUP(A336,'Breakfast and Lunch'!A:D,4,FALSE)</f>
        <v>906.72</v>
      </c>
      <c r="AK336" s="4">
        <f>VLOOKUP(A336,'Integration Change'!A:E,5,FALSE)</f>
        <v>0</v>
      </c>
      <c r="AL336" s="4">
        <f>VLOOKUP(A336,'Safe School'!A:D,4,FALSE)</f>
        <v>432</v>
      </c>
      <c r="AM336" s="4">
        <f>VLOOKUP(A336,'LTFM Change'!A:D,4,FALSE)</f>
        <v>9120</v>
      </c>
      <c r="AN336" s="4">
        <f>VLOOKUP(A336,QComp!A:E,5,FALSE)</f>
        <v>4444.0294295927888</v>
      </c>
      <c r="AO336" s="4">
        <f t="shared" si="52"/>
        <v>300638.06999999937</v>
      </c>
      <c r="AP336" s="4">
        <f>VLOOKUP(A336,'2021 SPED'!A:AF,32,FALSE)</f>
        <v>46535.517282214249</v>
      </c>
      <c r="AQ336" s="5">
        <f t="shared" si="46"/>
        <v>603560.58728221362</v>
      </c>
      <c r="AR336" s="235">
        <f t="shared" si="47"/>
        <v>3.2894507041228024E-2</v>
      </c>
    </row>
    <row r="337" spans="1:44" x14ac:dyDescent="0.25">
      <c r="A337">
        <v>2854</v>
      </c>
      <c r="B337">
        <v>1</v>
      </c>
      <c r="C337" t="s">
        <v>317</v>
      </c>
      <c r="D337">
        <f>VLOOKUP(A337,Sheet10!A:C,3,FALSE)</f>
        <v>6</v>
      </c>
      <c r="E337" s="4">
        <f>VLOOKUP(A337,'Pupil Info'!A:D,4,FALSE)</f>
        <v>526</v>
      </c>
      <c r="F337" s="4">
        <f>VLOOKUP(A337,'Starting Point 2020'!A:AB,28,FALSE)</f>
        <v>5344246.25</v>
      </c>
      <c r="G337" s="4">
        <f>VLOOKUP(A337,'2% 2020'!A:AB,28,FALSE)</f>
        <v>5436863.25</v>
      </c>
      <c r="H337" s="4">
        <f t="shared" si="48"/>
        <v>92617</v>
      </c>
      <c r="I337" s="4">
        <f>VLOOKUP(A337,'2% with VPK 2020'!A:AB,28,FALSE)</f>
        <v>5436863.25</v>
      </c>
      <c r="J337" s="4">
        <f>VLOOKUP(A337,'Charter School Lease'!A:D,4,FALSE)</f>
        <v>0</v>
      </c>
      <c r="K337" s="4">
        <f>VLOOKUP(A337,'Integration Change'!H:K,4,FALSE)</f>
        <v>0</v>
      </c>
      <c r="L337" s="4">
        <f>VLOOKUP(A337,'Other SPED'!A:D,4,FALSE)</f>
        <v>0</v>
      </c>
      <c r="M337" s="4">
        <f>VLOOKUP(A337,'LTFM Change'!G:J,4,FALSE)</f>
        <v>0</v>
      </c>
      <c r="N337" s="4">
        <f>VLOOKUP(A337,QComp!I:N,6,FALSE)</f>
        <v>0</v>
      </c>
      <c r="O337" s="4">
        <f>VLOOKUP(A337,'Breakfast and Lunch'!A:D,4,FALSE)</f>
        <v>0</v>
      </c>
      <c r="P337" s="4">
        <f>VLOOKUP(A337,'Breakfast and Lunch'!A:E,5,FALSE)</f>
        <v>0</v>
      </c>
      <c r="Q337" s="4">
        <f>VLOOKUP(A337,'Integration Change'!A:D,4,FALSE)</f>
        <v>0</v>
      </c>
      <c r="R337" s="4">
        <f>VLOOKUP(A337,'LTFM Change'!A:C,3,FALSE)</f>
        <v>0</v>
      </c>
      <c r="S337" s="4">
        <f>VLOOKUP(A337,QComp!A:D,4,FALSE)</f>
        <v>0</v>
      </c>
      <c r="T337" s="4">
        <f t="shared" si="49"/>
        <v>0</v>
      </c>
      <c r="U337" s="4">
        <f>VLOOKUP(A337,'2020 SPED'!A:AF,32,FALSE)</f>
        <v>9279.4147842668463</v>
      </c>
      <c r="V337" s="4">
        <f t="shared" si="45"/>
        <v>101896.41478426685</v>
      </c>
      <c r="W337" s="235">
        <f t="shared" si="50"/>
        <v>1.7330226877176551E-2</v>
      </c>
      <c r="Y337" s="4">
        <f>VLOOKUP(A337,'Pupil Info'!A:E,5,FALSE)</f>
        <v>489</v>
      </c>
      <c r="Z337" s="4">
        <f>VLOOKUP(A337,'Starting Point 2021'!A:AB,28,FALSE)</f>
        <v>5262633</v>
      </c>
      <c r="AA337" s="4">
        <f>VLOOKUP(A337,'2% 2021'!A:AB,28,FALSE)</f>
        <v>5447428</v>
      </c>
      <c r="AB337" s="4">
        <f t="shared" si="51"/>
        <v>184795</v>
      </c>
      <c r="AC337" s="4">
        <f>VLOOKUP(A337,'2% with VPK 2021'!A:AB,28,FALSE)</f>
        <v>5447428</v>
      </c>
      <c r="AD337" s="4">
        <f>VLOOKUP(A337,'Charter School Lease'!A:E,5,FALSE)</f>
        <v>0</v>
      </c>
      <c r="AE337" s="4">
        <f>VLOOKUP(A337,'Integration Change'!H:L,5,FALSE)</f>
        <v>0</v>
      </c>
      <c r="AF337" s="4">
        <f>VLOOKUP(A337,'Other SPED'!A:D,4,FALSE)</f>
        <v>0</v>
      </c>
      <c r="AG337" s="4">
        <f>VLOOKUP(A337,QComp!I:R,10,FALSE)</f>
        <v>0</v>
      </c>
      <c r="AH337" s="4">
        <f>VLOOKUP(A337,'LTFM Change'!G:K,5,FALSE)</f>
        <v>0</v>
      </c>
      <c r="AI337" s="4">
        <f>VLOOKUP(A337,'Breakfast and Lunch'!A:E,5,FALSE)</f>
        <v>0</v>
      </c>
      <c r="AJ337" s="4">
        <f>VLOOKUP(A337,'Breakfast and Lunch'!A:D,4,FALSE)</f>
        <v>0</v>
      </c>
      <c r="AK337" s="4">
        <f>VLOOKUP(A337,'Integration Change'!A:E,5,FALSE)</f>
        <v>0</v>
      </c>
      <c r="AL337" s="4">
        <f>VLOOKUP(A337,'Safe School'!A:D,4,FALSE)</f>
        <v>56.537591179057927</v>
      </c>
      <c r="AM337" s="4">
        <f>VLOOKUP(A337,'LTFM Change'!A:D,4,FALSE)</f>
        <v>0</v>
      </c>
      <c r="AN337" s="4">
        <f>VLOOKUP(A337,QComp!A:E,5,FALSE)</f>
        <v>0</v>
      </c>
      <c r="AO337" s="4">
        <f t="shared" si="52"/>
        <v>56.537591178901494</v>
      </c>
      <c r="AP337" s="4">
        <f>VLOOKUP(A337,'2021 SPED'!A:AF,32,FALSE)</f>
        <v>29036.491088462179</v>
      </c>
      <c r="AQ337" s="5">
        <f t="shared" si="46"/>
        <v>213888.02867964108</v>
      </c>
      <c r="AR337" s="235">
        <f t="shared" si="47"/>
        <v>3.5114551974268396E-2</v>
      </c>
    </row>
    <row r="338" spans="1:44" x14ac:dyDescent="0.25">
      <c r="A338">
        <v>2856</v>
      </c>
      <c r="B338">
        <v>1</v>
      </c>
      <c r="C338" t="s">
        <v>318</v>
      </c>
      <c r="D338">
        <f>VLOOKUP(A338,Sheet10!A:C,3,FALSE)</f>
        <v>6</v>
      </c>
      <c r="E338" s="4">
        <f>VLOOKUP(A338,'Pupil Info'!A:D,4,FALSE)</f>
        <v>295</v>
      </c>
      <c r="F338" s="4">
        <f>VLOOKUP(A338,'Starting Point 2020'!A:AB,28,FALSE)</f>
        <v>3560486.75</v>
      </c>
      <c r="G338" s="4">
        <f>VLOOKUP(A338,'2% 2020'!A:AB,28,FALSE)</f>
        <v>3616056.75</v>
      </c>
      <c r="H338" s="4">
        <f t="shared" si="48"/>
        <v>55570</v>
      </c>
      <c r="I338" s="4">
        <f>VLOOKUP(A338,'2% with VPK 2020'!A:AB,28,FALSE)</f>
        <v>3616056.75</v>
      </c>
      <c r="J338" s="4">
        <f>VLOOKUP(A338,'Charter School Lease'!A:D,4,FALSE)</f>
        <v>0</v>
      </c>
      <c r="K338" s="4">
        <f>VLOOKUP(A338,'Integration Change'!H:K,4,FALSE)</f>
        <v>0</v>
      </c>
      <c r="L338" s="4">
        <f>VLOOKUP(A338,'Other SPED'!A:D,4,FALSE)</f>
        <v>0</v>
      </c>
      <c r="M338" s="4">
        <f>VLOOKUP(A338,'LTFM Change'!G:J,4,FALSE)</f>
        <v>0</v>
      </c>
      <c r="N338" s="4">
        <f>VLOOKUP(A338,QComp!I:N,6,FALSE)</f>
        <v>-240.04422000000341</v>
      </c>
      <c r="O338" s="4">
        <f>VLOOKUP(A338,'Breakfast and Lunch'!A:D,4,FALSE)</f>
        <v>0</v>
      </c>
      <c r="P338" s="4">
        <f>VLOOKUP(A338,'Breakfast and Lunch'!A:E,5,FALSE)</f>
        <v>0</v>
      </c>
      <c r="Q338" s="4">
        <f>VLOOKUP(A338,'Integration Change'!A:D,4,FALSE)</f>
        <v>0</v>
      </c>
      <c r="R338" s="4">
        <f>VLOOKUP(A338,'LTFM Change'!A:C,3,FALSE)</f>
        <v>0</v>
      </c>
      <c r="S338" s="4">
        <f>VLOOKUP(A338,QComp!A:D,4,FALSE)</f>
        <v>240.04422000000341</v>
      </c>
      <c r="T338" s="4">
        <f t="shared" si="49"/>
        <v>0</v>
      </c>
      <c r="U338" s="4">
        <f>VLOOKUP(A338,'2020 SPED'!A:AF,32,FALSE)</f>
        <v>9600.8499255017377</v>
      </c>
      <c r="V338" s="4">
        <f t="shared" si="45"/>
        <v>65170.849925501738</v>
      </c>
      <c r="W338" s="235">
        <f t="shared" si="50"/>
        <v>1.5607416598306396E-2</v>
      </c>
      <c r="Y338" s="4">
        <f>VLOOKUP(A338,'Pupil Info'!A:E,5,FALSE)</f>
        <v>300</v>
      </c>
      <c r="Z338" s="4">
        <f>VLOOKUP(A338,'Starting Point 2021'!A:AB,28,FALSE)</f>
        <v>3622271.25</v>
      </c>
      <c r="AA338" s="4">
        <f>VLOOKUP(A338,'2% 2021'!A:AB,28,FALSE)</f>
        <v>3736454.25</v>
      </c>
      <c r="AB338" s="4">
        <f t="shared" si="51"/>
        <v>114183</v>
      </c>
      <c r="AC338" s="4">
        <f>VLOOKUP(A338,'2% with VPK 2021'!A:AB,28,FALSE)</f>
        <v>3736454.25</v>
      </c>
      <c r="AD338" s="4">
        <f>VLOOKUP(A338,'Charter School Lease'!A:E,5,FALSE)</f>
        <v>0</v>
      </c>
      <c r="AE338" s="4">
        <f>VLOOKUP(A338,'Integration Change'!H:L,5,FALSE)</f>
        <v>0</v>
      </c>
      <c r="AF338" s="4">
        <f>VLOOKUP(A338,'Other SPED'!A:D,4,FALSE)</f>
        <v>0</v>
      </c>
      <c r="AG338" s="4">
        <f>VLOOKUP(A338,QComp!I:R,10,FALSE)</f>
        <v>-241.02374226962274</v>
      </c>
      <c r="AH338" s="4">
        <f>VLOOKUP(A338,'LTFM Change'!G:K,5,FALSE)</f>
        <v>0</v>
      </c>
      <c r="AI338" s="4">
        <f>VLOOKUP(A338,'Breakfast and Lunch'!A:E,5,FALSE)</f>
        <v>0</v>
      </c>
      <c r="AJ338" s="4">
        <f>VLOOKUP(A338,'Breakfast and Lunch'!A:D,4,FALSE)</f>
        <v>0</v>
      </c>
      <c r="AK338" s="4">
        <f>VLOOKUP(A338,'Integration Change'!A:E,5,FALSE)</f>
        <v>0</v>
      </c>
      <c r="AL338" s="4">
        <f>VLOOKUP(A338,'Safe School'!A:D,4,FALSE)</f>
        <v>0</v>
      </c>
      <c r="AM338" s="4">
        <f>VLOOKUP(A338,'LTFM Change'!A:D,4,FALSE)</f>
        <v>0</v>
      </c>
      <c r="AN338" s="4">
        <f>VLOOKUP(A338,QComp!A:E,5,FALSE)</f>
        <v>241.02374226962274</v>
      </c>
      <c r="AO338" s="4">
        <f t="shared" si="52"/>
        <v>0</v>
      </c>
      <c r="AP338" s="4">
        <f>VLOOKUP(A338,'2021 SPED'!A:AF,32,FALSE)</f>
        <v>22243.46315529698</v>
      </c>
      <c r="AQ338" s="5">
        <f t="shared" si="46"/>
        <v>136426.46315529698</v>
      </c>
      <c r="AR338" s="235">
        <f t="shared" si="47"/>
        <v>3.1522487444859353E-2</v>
      </c>
    </row>
    <row r="339" spans="1:44" x14ac:dyDescent="0.25">
      <c r="A339">
        <v>2859</v>
      </c>
      <c r="B339">
        <v>1</v>
      </c>
      <c r="C339" t="s">
        <v>319</v>
      </c>
      <c r="D339">
        <f>VLOOKUP(A339,Sheet10!A:C,3,FALSE)</f>
        <v>5</v>
      </c>
      <c r="E339" s="4">
        <f>VLOOKUP(A339,'Pupil Info'!A:D,4,FALSE)</f>
        <v>1573</v>
      </c>
      <c r="F339" s="4">
        <f>VLOOKUP(A339,'Starting Point 2020'!A:AB,28,FALSE)</f>
        <v>14126047.4941498</v>
      </c>
      <c r="G339" s="4">
        <f>VLOOKUP(A339,'2% 2020'!A:AB,28,FALSE)</f>
        <v>14362012.4941498</v>
      </c>
      <c r="H339" s="4">
        <f t="shared" si="48"/>
        <v>235965</v>
      </c>
      <c r="I339" s="4">
        <f>VLOOKUP(A339,'2% with VPK 2020'!A:AB,28,FALSE)</f>
        <v>14362012.4941498</v>
      </c>
      <c r="J339" s="4">
        <f>VLOOKUP(A339,'Charter School Lease'!A:D,4,FALSE)</f>
        <v>0</v>
      </c>
      <c r="K339" s="4">
        <f>VLOOKUP(A339,'Integration Change'!H:K,4,FALSE)</f>
        <v>0</v>
      </c>
      <c r="L339" s="4">
        <f>VLOOKUP(A339,'Other SPED'!A:D,4,FALSE)</f>
        <v>0</v>
      </c>
      <c r="M339" s="4">
        <f>VLOOKUP(A339,'LTFM Change'!G:J,4,FALSE)</f>
        <v>0</v>
      </c>
      <c r="N339" s="4">
        <f>VLOOKUP(A339,QComp!I:N,6,FALSE)</f>
        <v>0</v>
      </c>
      <c r="O339" s="4">
        <f>VLOOKUP(A339,'Breakfast and Lunch'!A:D,4,FALSE)</f>
        <v>0</v>
      </c>
      <c r="P339" s="4">
        <f>VLOOKUP(A339,'Breakfast and Lunch'!A:E,5,FALSE)</f>
        <v>0</v>
      </c>
      <c r="Q339" s="4">
        <f>VLOOKUP(A339,'Integration Change'!A:D,4,FALSE)</f>
        <v>0</v>
      </c>
      <c r="R339" s="4">
        <f>VLOOKUP(A339,'LTFM Change'!A:C,3,FALSE)</f>
        <v>0</v>
      </c>
      <c r="S339" s="4">
        <f>VLOOKUP(A339,QComp!A:D,4,FALSE)</f>
        <v>0</v>
      </c>
      <c r="T339" s="4">
        <f t="shared" si="49"/>
        <v>0</v>
      </c>
      <c r="U339" s="4">
        <f>VLOOKUP(A339,'2020 SPED'!A:AF,32,FALSE)</f>
        <v>71428.667464095401</v>
      </c>
      <c r="V339" s="4">
        <f t="shared" si="45"/>
        <v>307393.6674640954</v>
      </c>
      <c r="W339" s="235">
        <f t="shared" si="50"/>
        <v>1.6704247957379671E-2</v>
      </c>
      <c r="Y339" s="4">
        <f>VLOOKUP(A339,'Pupil Info'!A:E,5,FALSE)</f>
        <v>1577</v>
      </c>
      <c r="Z339" s="4">
        <f>VLOOKUP(A339,'Starting Point 2021'!A:AB,28,FALSE)</f>
        <v>14164451.046801707</v>
      </c>
      <c r="AA339" s="4">
        <f>VLOOKUP(A339,'2% 2021'!A:AB,28,FALSE)</f>
        <v>14639483.954801707</v>
      </c>
      <c r="AB339" s="4">
        <f t="shared" si="51"/>
        <v>475032.90799999982</v>
      </c>
      <c r="AC339" s="4">
        <f>VLOOKUP(A339,'2% with VPK 2021'!A:AB,28,FALSE)</f>
        <v>14639483.954801707</v>
      </c>
      <c r="AD339" s="4">
        <f>VLOOKUP(A339,'Charter School Lease'!A:E,5,FALSE)</f>
        <v>0</v>
      </c>
      <c r="AE339" s="4">
        <f>VLOOKUP(A339,'Integration Change'!H:L,5,FALSE)</f>
        <v>0</v>
      </c>
      <c r="AF339" s="4">
        <f>VLOOKUP(A339,'Other SPED'!A:D,4,FALSE)</f>
        <v>0</v>
      </c>
      <c r="AG339" s="4">
        <f>VLOOKUP(A339,QComp!I:R,10,FALSE)</f>
        <v>0</v>
      </c>
      <c r="AH339" s="4">
        <f>VLOOKUP(A339,'LTFM Change'!G:K,5,FALSE)</f>
        <v>0</v>
      </c>
      <c r="AI339" s="4">
        <f>VLOOKUP(A339,'Breakfast and Lunch'!A:E,5,FALSE)</f>
        <v>0</v>
      </c>
      <c r="AJ339" s="4">
        <f>VLOOKUP(A339,'Breakfast and Lunch'!A:D,4,FALSE)</f>
        <v>0</v>
      </c>
      <c r="AK339" s="4">
        <f>VLOOKUP(A339,'Integration Change'!A:E,5,FALSE)</f>
        <v>0</v>
      </c>
      <c r="AL339" s="4">
        <f>VLOOKUP(A339,'Safe School'!A:D,4,FALSE)</f>
        <v>173.82852358454693</v>
      </c>
      <c r="AM339" s="4">
        <f>VLOOKUP(A339,'LTFM Change'!A:D,4,FALSE)</f>
        <v>0</v>
      </c>
      <c r="AN339" s="4">
        <f>VLOOKUP(A339,QComp!A:E,5,FALSE)</f>
        <v>0</v>
      </c>
      <c r="AO339" s="4">
        <f t="shared" si="52"/>
        <v>173.82852358371019</v>
      </c>
      <c r="AP339" s="4">
        <f>VLOOKUP(A339,'2021 SPED'!A:AF,32,FALSE)</f>
        <v>194474.85487031727</v>
      </c>
      <c r="AQ339" s="5">
        <f t="shared" si="46"/>
        <v>669681.5913939008</v>
      </c>
      <c r="AR339" s="235">
        <f t="shared" si="47"/>
        <v>3.3536979755192202E-2</v>
      </c>
    </row>
    <row r="340" spans="1:44" x14ac:dyDescent="0.25">
      <c r="A340">
        <v>2860</v>
      </c>
      <c r="B340">
        <v>1</v>
      </c>
      <c r="C340" t="s">
        <v>320</v>
      </c>
      <c r="D340">
        <f>VLOOKUP(A340,Sheet10!A:C,3,FALSE)</f>
        <v>5</v>
      </c>
      <c r="E340" s="4">
        <f>VLOOKUP(A340,'Pupil Info'!A:D,4,FALSE)</f>
        <v>1009</v>
      </c>
      <c r="F340" s="4">
        <f>VLOOKUP(A340,'Starting Point 2020'!A:AB,28,FALSE)</f>
        <v>9223604.75</v>
      </c>
      <c r="G340" s="4">
        <f>VLOOKUP(A340,'2% 2020'!A:AB,28,FALSE)</f>
        <v>9383526.75</v>
      </c>
      <c r="H340" s="4">
        <f t="shared" si="48"/>
        <v>159922</v>
      </c>
      <c r="I340" s="4">
        <f>VLOOKUP(A340,'2% with VPK 2020'!A:AB,28,FALSE)</f>
        <v>9489534.75</v>
      </c>
      <c r="J340" s="4">
        <f>VLOOKUP(A340,'Charter School Lease'!A:D,4,FALSE)</f>
        <v>0</v>
      </c>
      <c r="K340" s="4">
        <f>VLOOKUP(A340,'Integration Change'!H:K,4,FALSE)</f>
        <v>0</v>
      </c>
      <c r="L340" s="4">
        <f>VLOOKUP(A340,'Other SPED'!A:D,4,FALSE)</f>
        <v>0</v>
      </c>
      <c r="M340" s="4">
        <f>VLOOKUP(A340,'LTFM Change'!G:J,4,FALSE)</f>
        <v>1101.0350169082958</v>
      </c>
      <c r="N340" s="4">
        <f>VLOOKUP(A340,QComp!I:N,6,FALSE)</f>
        <v>4132.966199699993</v>
      </c>
      <c r="O340" s="4">
        <f>VLOOKUP(A340,'Breakfast and Lunch'!A:D,4,FALSE)</f>
        <v>680.04</v>
      </c>
      <c r="P340" s="4">
        <f>VLOOKUP(A340,'Breakfast and Lunch'!A:E,5,FALSE)</f>
        <v>1775.7</v>
      </c>
      <c r="Q340" s="4">
        <f>VLOOKUP(A340,'Integration Change'!A:D,4,FALSE)</f>
        <v>0</v>
      </c>
      <c r="R340" s="4">
        <f>VLOOKUP(A340,'LTFM Change'!A:C,3,FALSE)</f>
        <v>5738.9649830917042</v>
      </c>
      <c r="S340" s="4">
        <f>VLOOKUP(A340,QComp!A:D,4,FALSE)</f>
        <v>3667.033800300007</v>
      </c>
      <c r="T340" s="4">
        <f t="shared" si="49"/>
        <v>123103.73999999836</v>
      </c>
      <c r="U340" s="4">
        <f>VLOOKUP(A340,'2020 SPED'!A:AF,32,FALSE)</f>
        <v>24592.821815936361</v>
      </c>
      <c r="V340" s="4">
        <f t="shared" si="45"/>
        <v>307618.56181593472</v>
      </c>
      <c r="W340" s="235">
        <f t="shared" si="50"/>
        <v>1.7338340522451378E-2</v>
      </c>
      <c r="Y340" s="4">
        <f>VLOOKUP(A340,'Pupil Info'!A:E,5,FALSE)</f>
        <v>995</v>
      </c>
      <c r="Z340" s="4">
        <f>VLOOKUP(A340,'Starting Point 2021'!A:AB,28,FALSE)</f>
        <v>9060109</v>
      </c>
      <c r="AA340" s="4">
        <f>VLOOKUP(A340,'2% 2021'!A:AB,28,FALSE)</f>
        <v>9377064</v>
      </c>
      <c r="AB340" s="4">
        <f t="shared" si="51"/>
        <v>316955</v>
      </c>
      <c r="AC340" s="4">
        <f>VLOOKUP(A340,'2% with VPK 2021'!A:AB,28,FALSE)</f>
        <v>9516626</v>
      </c>
      <c r="AD340" s="4">
        <f>VLOOKUP(A340,'Charter School Lease'!A:E,5,FALSE)</f>
        <v>0</v>
      </c>
      <c r="AE340" s="4">
        <f>VLOOKUP(A340,'Integration Change'!H:L,5,FALSE)</f>
        <v>0</v>
      </c>
      <c r="AF340" s="4">
        <f>VLOOKUP(A340,'Other SPED'!A:D,4,FALSE)</f>
        <v>0</v>
      </c>
      <c r="AG340" s="4">
        <f>VLOOKUP(A340,QComp!I:R,10,FALSE)</f>
        <v>4139.9073578515672</v>
      </c>
      <c r="AH340" s="4">
        <f>VLOOKUP(A340,'LTFM Change'!G:K,5,FALSE)</f>
        <v>892.31972060705448</v>
      </c>
      <c r="AI340" s="4">
        <f>VLOOKUP(A340,'Breakfast and Lunch'!A:E,5,FALSE)</f>
        <v>1775.7</v>
      </c>
      <c r="AJ340" s="4">
        <f>VLOOKUP(A340,'Breakfast and Lunch'!A:D,4,FALSE)</f>
        <v>680.04</v>
      </c>
      <c r="AK340" s="4">
        <f>VLOOKUP(A340,'Integration Change'!A:E,5,FALSE)</f>
        <v>0</v>
      </c>
      <c r="AL340" s="4">
        <f>VLOOKUP(A340,'Safe School'!A:D,4,FALSE)</f>
        <v>-494.85342571675574</v>
      </c>
      <c r="AM340" s="4">
        <f>VLOOKUP(A340,'LTFM Change'!A:D,4,FALSE)</f>
        <v>5947.6802793929819</v>
      </c>
      <c r="AN340" s="4">
        <f>VLOOKUP(A340,QComp!A:E,5,FALSE)</f>
        <v>3660.0926421484328</v>
      </c>
      <c r="AO340" s="4">
        <f t="shared" si="52"/>
        <v>156162.88657428138</v>
      </c>
      <c r="AP340" s="4">
        <f>VLOOKUP(A340,'2021 SPED'!A:AF,32,FALSE)</f>
        <v>60150.579902275465</v>
      </c>
      <c r="AQ340" s="5">
        <f t="shared" si="46"/>
        <v>533268.46647655685</v>
      </c>
      <c r="AR340" s="235">
        <f t="shared" si="47"/>
        <v>3.4983574700922469E-2</v>
      </c>
    </row>
    <row r="341" spans="1:44" x14ac:dyDescent="0.25">
      <c r="A341">
        <v>2884</v>
      </c>
      <c r="B341">
        <v>1</v>
      </c>
      <c r="C341" t="s">
        <v>321</v>
      </c>
      <c r="D341">
        <f>VLOOKUP(A341,Sheet10!A:C,3,FALSE)</f>
        <v>6</v>
      </c>
      <c r="E341" s="4">
        <f>VLOOKUP(A341,'Pupil Info'!A:D,4,FALSE)</f>
        <v>415.18</v>
      </c>
      <c r="F341" s="4">
        <f>VLOOKUP(A341,'Starting Point 2020'!A:AB,28,FALSE)</f>
        <v>4559053.5</v>
      </c>
      <c r="G341" s="4">
        <f>VLOOKUP(A341,'2% 2020'!A:AB,28,FALSE)</f>
        <v>4628370.5</v>
      </c>
      <c r="H341" s="4">
        <f t="shared" si="48"/>
        <v>69317</v>
      </c>
      <c r="I341" s="4">
        <f>VLOOKUP(A341,'2% with VPK 2020'!A:AB,28,FALSE)</f>
        <v>4636853</v>
      </c>
      <c r="J341" s="4">
        <f>VLOOKUP(A341,'Charter School Lease'!A:D,4,FALSE)</f>
        <v>0</v>
      </c>
      <c r="K341" s="4">
        <f>VLOOKUP(A341,'Integration Change'!H:K,4,FALSE)</f>
        <v>29.077439999993658</v>
      </c>
      <c r="L341" s="4">
        <f>VLOOKUP(A341,'Other SPED'!A:D,4,FALSE)</f>
        <v>1307.99</v>
      </c>
      <c r="M341" s="4">
        <f>VLOOKUP(A341,'LTFM Change'!G:J,4,FALSE)</f>
        <v>0</v>
      </c>
      <c r="N341" s="4">
        <f>VLOOKUP(A341,QComp!I:N,6,FALSE)</f>
        <v>-10.121541820000857</v>
      </c>
      <c r="O341" s="4">
        <f>VLOOKUP(A341,'Breakfast and Lunch'!A:D,4,FALSE)</f>
        <v>45.34</v>
      </c>
      <c r="P341" s="4">
        <f>VLOOKUP(A341,'Breakfast and Lunch'!A:E,5,FALSE)</f>
        <v>118.38</v>
      </c>
      <c r="Q341" s="4">
        <f>VLOOKUP(A341,'Integration Change'!A:D,4,FALSE)</f>
        <v>12.461759999998321</v>
      </c>
      <c r="R341" s="4">
        <f>VLOOKUP(A341,'LTFM Change'!A:C,3,FALSE)</f>
        <v>456</v>
      </c>
      <c r="S341" s="4">
        <f>VLOOKUP(A341,QComp!A:D,4,FALSE)</f>
        <v>530.12154182000086</v>
      </c>
      <c r="T341" s="4">
        <f t="shared" si="49"/>
        <v>10971.749200001359</v>
      </c>
      <c r="U341" s="4">
        <f>VLOOKUP(A341,'2020 SPED'!A:AF,32,FALSE)</f>
        <v>-12331.014822942932</v>
      </c>
      <c r="V341" s="4">
        <f t="shared" si="45"/>
        <v>67957.734377058427</v>
      </c>
      <c r="W341" s="235">
        <f t="shared" si="50"/>
        <v>1.5204252373875411E-2</v>
      </c>
      <c r="Y341" s="4">
        <f>VLOOKUP(A341,'Pupil Info'!A:E,5,FALSE)</f>
        <v>406</v>
      </c>
      <c r="Z341" s="4">
        <f>VLOOKUP(A341,'Starting Point 2021'!A:AB,28,FALSE)</f>
        <v>4561821</v>
      </c>
      <c r="AA341" s="4">
        <f>VLOOKUP(A341,'2% 2021'!A:AB,28,FALSE)</f>
        <v>4701876</v>
      </c>
      <c r="AB341" s="4">
        <f t="shared" si="51"/>
        <v>140055</v>
      </c>
      <c r="AC341" s="4">
        <f>VLOOKUP(A341,'2% with VPK 2021'!A:AB,28,FALSE)</f>
        <v>4712828.25</v>
      </c>
      <c r="AD341" s="4">
        <f>VLOOKUP(A341,'Charter School Lease'!A:E,5,FALSE)</f>
        <v>0</v>
      </c>
      <c r="AE341" s="4">
        <f>VLOOKUP(A341,'Integration Change'!H:L,5,FALSE)</f>
        <v>30.68351999999868</v>
      </c>
      <c r="AF341" s="4">
        <f>VLOOKUP(A341,'Other SPED'!A:D,4,FALSE)</f>
        <v>1307.99</v>
      </c>
      <c r="AG341" s="4">
        <f>VLOOKUP(A341,QComp!I:R,10,FALSE)</f>
        <v>-10.104336295771645</v>
      </c>
      <c r="AH341" s="4">
        <f>VLOOKUP(A341,'LTFM Change'!G:K,5,FALSE)</f>
        <v>0</v>
      </c>
      <c r="AI341" s="4">
        <f>VLOOKUP(A341,'Breakfast and Lunch'!A:E,5,FALSE)</f>
        <v>118.38</v>
      </c>
      <c r="AJ341" s="4">
        <f>VLOOKUP(A341,'Breakfast and Lunch'!A:D,4,FALSE)</f>
        <v>45.34</v>
      </c>
      <c r="AK341" s="4">
        <f>VLOOKUP(A341,'Integration Change'!A:E,5,FALSE)</f>
        <v>13.150079999999434</v>
      </c>
      <c r="AL341" s="4">
        <f>VLOOKUP(A341,'Safe School'!A:D,4,FALSE)</f>
        <v>21.600000000000364</v>
      </c>
      <c r="AM341" s="4">
        <f>VLOOKUP(A341,'LTFM Change'!A:D,4,FALSE)</f>
        <v>456</v>
      </c>
      <c r="AN341" s="4">
        <f>VLOOKUP(A341,QComp!A:E,5,FALSE)</f>
        <v>530.10433629577165</v>
      </c>
      <c r="AO341" s="4">
        <f t="shared" si="52"/>
        <v>13465.393600000069</v>
      </c>
      <c r="AP341" s="4">
        <f>VLOOKUP(A341,'2021 SPED'!A:AF,32,FALSE)</f>
        <v>-31107.68652608362</v>
      </c>
      <c r="AQ341" s="5">
        <f t="shared" si="46"/>
        <v>122412.70707391645</v>
      </c>
      <c r="AR341" s="235">
        <f t="shared" si="47"/>
        <v>3.0701555365719085E-2</v>
      </c>
    </row>
    <row r="342" spans="1:44" x14ac:dyDescent="0.25">
      <c r="A342">
        <v>2886</v>
      </c>
      <c r="B342">
        <v>1</v>
      </c>
      <c r="C342" t="s">
        <v>322</v>
      </c>
      <c r="D342">
        <f>VLOOKUP(A342,Sheet10!A:C,3,FALSE)</f>
        <v>6</v>
      </c>
      <c r="E342" s="4">
        <f>VLOOKUP(A342,'Pupil Info'!A:D,4,FALSE)</f>
        <v>309</v>
      </c>
      <c r="F342" s="4">
        <f>VLOOKUP(A342,'Starting Point 2020'!A:AB,28,FALSE)</f>
        <v>3260100.5</v>
      </c>
      <c r="G342" s="4">
        <f>VLOOKUP(A342,'2% 2020'!A:AB,28,FALSE)</f>
        <v>3306638.5</v>
      </c>
      <c r="H342" s="4">
        <f t="shared" si="48"/>
        <v>46538</v>
      </c>
      <c r="I342" s="4">
        <f>VLOOKUP(A342,'2% with VPK 2020'!A:AB,28,FALSE)</f>
        <v>3306638.5</v>
      </c>
      <c r="J342" s="4">
        <f>VLOOKUP(A342,'Charter School Lease'!A:D,4,FALSE)</f>
        <v>0</v>
      </c>
      <c r="K342" s="4">
        <f>VLOOKUP(A342,'Integration Change'!H:K,4,FALSE)</f>
        <v>0</v>
      </c>
      <c r="L342" s="4">
        <f>VLOOKUP(A342,'Other SPED'!A:D,4,FALSE)</f>
        <v>0</v>
      </c>
      <c r="M342" s="4">
        <f>VLOOKUP(A342,'LTFM Change'!G:J,4,FALSE)</f>
        <v>0</v>
      </c>
      <c r="N342" s="4">
        <f>VLOOKUP(A342,QComp!I:N,6,FALSE)</f>
        <v>0</v>
      </c>
      <c r="O342" s="4">
        <f>VLOOKUP(A342,'Breakfast and Lunch'!A:D,4,FALSE)</f>
        <v>0</v>
      </c>
      <c r="P342" s="4">
        <f>VLOOKUP(A342,'Breakfast and Lunch'!A:E,5,FALSE)</f>
        <v>0</v>
      </c>
      <c r="Q342" s="4">
        <f>VLOOKUP(A342,'Integration Change'!A:D,4,FALSE)</f>
        <v>0</v>
      </c>
      <c r="R342" s="4">
        <f>VLOOKUP(A342,'LTFM Change'!A:C,3,FALSE)</f>
        <v>0</v>
      </c>
      <c r="S342" s="4">
        <f>VLOOKUP(A342,QComp!A:D,4,FALSE)</f>
        <v>0</v>
      </c>
      <c r="T342" s="4">
        <f t="shared" si="49"/>
        <v>0</v>
      </c>
      <c r="U342" s="4">
        <f>VLOOKUP(A342,'2020 SPED'!A:AF,32,FALSE)</f>
        <v>8651.8845628703712</v>
      </c>
      <c r="V342" s="4">
        <f t="shared" si="45"/>
        <v>55189.884562870371</v>
      </c>
      <c r="W342" s="235">
        <f t="shared" si="50"/>
        <v>1.4275020049228544E-2</v>
      </c>
      <c r="Y342" s="4">
        <f>VLOOKUP(A342,'Pupil Info'!A:E,5,FALSE)</f>
        <v>313</v>
      </c>
      <c r="Z342" s="4">
        <f>VLOOKUP(A342,'Starting Point 2021'!A:AB,28,FALSE)</f>
        <v>3347897</v>
      </c>
      <c r="AA342" s="4">
        <f>VLOOKUP(A342,'2% 2021'!A:AB,28,FALSE)</f>
        <v>3443601</v>
      </c>
      <c r="AB342" s="4">
        <f t="shared" si="51"/>
        <v>95704</v>
      </c>
      <c r="AC342" s="4">
        <f>VLOOKUP(A342,'2% with VPK 2021'!A:AB,28,FALSE)</f>
        <v>3443601</v>
      </c>
      <c r="AD342" s="4">
        <f>VLOOKUP(A342,'Charter School Lease'!A:E,5,FALSE)</f>
        <v>0</v>
      </c>
      <c r="AE342" s="4">
        <f>VLOOKUP(A342,'Integration Change'!H:L,5,FALSE)</f>
        <v>0</v>
      </c>
      <c r="AF342" s="4">
        <f>VLOOKUP(A342,'Other SPED'!A:D,4,FALSE)</f>
        <v>0</v>
      </c>
      <c r="AG342" s="4">
        <f>VLOOKUP(A342,QComp!I:R,10,FALSE)</f>
        <v>0</v>
      </c>
      <c r="AH342" s="4">
        <f>VLOOKUP(A342,'LTFM Change'!G:K,5,FALSE)</f>
        <v>0</v>
      </c>
      <c r="AI342" s="4">
        <f>VLOOKUP(A342,'Breakfast and Lunch'!A:E,5,FALSE)</f>
        <v>0</v>
      </c>
      <c r="AJ342" s="4">
        <f>VLOOKUP(A342,'Breakfast and Lunch'!A:D,4,FALSE)</f>
        <v>0</v>
      </c>
      <c r="AK342" s="4">
        <f>VLOOKUP(A342,'Integration Change'!A:E,5,FALSE)</f>
        <v>0</v>
      </c>
      <c r="AL342" s="4">
        <f>VLOOKUP(A342,'Safe School'!A:D,4,FALSE)</f>
        <v>0</v>
      </c>
      <c r="AM342" s="4">
        <f>VLOOKUP(A342,'LTFM Change'!A:D,4,FALSE)</f>
        <v>0</v>
      </c>
      <c r="AN342" s="4">
        <f>VLOOKUP(A342,QComp!A:E,5,FALSE)</f>
        <v>0</v>
      </c>
      <c r="AO342" s="4">
        <f t="shared" si="52"/>
        <v>0</v>
      </c>
      <c r="AP342" s="4">
        <f>VLOOKUP(A342,'2021 SPED'!A:AF,32,FALSE)</f>
        <v>28229.689990378451</v>
      </c>
      <c r="AQ342" s="5">
        <f t="shared" si="46"/>
        <v>123933.68999037845</v>
      </c>
      <c r="AR342" s="235">
        <f t="shared" si="47"/>
        <v>2.8586303581024146E-2</v>
      </c>
    </row>
    <row r="343" spans="1:44" x14ac:dyDescent="0.25">
      <c r="A343">
        <v>2888</v>
      </c>
      <c r="B343">
        <v>1</v>
      </c>
      <c r="C343" t="s">
        <v>323</v>
      </c>
      <c r="D343">
        <f>VLOOKUP(A343,Sheet10!A:C,3,FALSE)</f>
        <v>6</v>
      </c>
      <c r="E343" s="4">
        <f>VLOOKUP(A343,'Pupil Info'!A:D,4,FALSE)</f>
        <v>314.60000000000002</v>
      </c>
      <c r="F343" s="4">
        <f>VLOOKUP(A343,'Starting Point 2020'!A:AB,28,FALSE)</f>
        <v>3744670.3212011252</v>
      </c>
      <c r="G343" s="4">
        <f>VLOOKUP(A343,'2% 2020'!A:AB,28,FALSE)</f>
        <v>3803578.3212011252</v>
      </c>
      <c r="H343" s="4">
        <f t="shared" si="48"/>
        <v>58908</v>
      </c>
      <c r="I343" s="4">
        <f>VLOOKUP(A343,'2% with VPK 2020'!A:AB,28,FALSE)</f>
        <v>3803578.3212011252</v>
      </c>
      <c r="J343" s="4">
        <f>VLOOKUP(A343,'Charter School Lease'!A:D,4,FALSE)</f>
        <v>0</v>
      </c>
      <c r="K343" s="4">
        <f>VLOOKUP(A343,'Integration Change'!H:K,4,FALSE)</f>
        <v>0</v>
      </c>
      <c r="L343" s="4">
        <f>VLOOKUP(A343,'Other SPED'!A:D,4,FALSE)</f>
        <v>0</v>
      </c>
      <c r="M343" s="4">
        <f>VLOOKUP(A343,'LTFM Change'!G:J,4,FALSE)</f>
        <v>0</v>
      </c>
      <c r="N343" s="4">
        <f>VLOOKUP(A343,QComp!I:N,6,FALSE)</f>
        <v>0</v>
      </c>
      <c r="O343" s="4">
        <f>VLOOKUP(A343,'Breakfast and Lunch'!A:D,4,FALSE)</f>
        <v>0</v>
      </c>
      <c r="P343" s="4">
        <f>VLOOKUP(A343,'Breakfast and Lunch'!A:E,5,FALSE)</f>
        <v>0</v>
      </c>
      <c r="Q343" s="4">
        <f>VLOOKUP(A343,'Integration Change'!A:D,4,FALSE)</f>
        <v>0</v>
      </c>
      <c r="R343" s="4">
        <f>VLOOKUP(A343,'LTFM Change'!A:C,3,FALSE)</f>
        <v>0</v>
      </c>
      <c r="S343" s="4">
        <f>VLOOKUP(A343,QComp!A:D,4,FALSE)</f>
        <v>0</v>
      </c>
      <c r="T343" s="4">
        <f t="shared" si="49"/>
        <v>0</v>
      </c>
      <c r="U343" s="4">
        <f>VLOOKUP(A343,'2020 SPED'!A:AF,32,FALSE)</f>
        <v>4254.4905071986723</v>
      </c>
      <c r="V343" s="4">
        <f t="shared" si="45"/>
        <v>63162.490507198672</v>
      </c>
      <c r="W343" s="235">
        <f t="shared" si="50"/>
        <v>1.5731157871624039E-2</v>
      </c>
      <c r="Y343" s="4">
        <f>VLOOKUP(A343,'Pupil Info'!A:E,5,FALSE)</f>
        <v>306</v>
      </c>
      <c r="Z343" s="4">
        <f>VLOOKUP(A343,'Starting Point 2021'!A:AB,28,FALSE)</f>
        <v>3746585.4626483489</v>
      </c>
      <c r="AA343" s="4">
        <f>VLOOKUP(A343,'2% 2021'!A:AB,28,FALSE)</f>
        <v>3864903.4326483486</v>
      </c>
      <c r="AB343" s="4">
        <f t="shared" si="51"/>
        <v>118317.96999999974</v>
      </c>
      <c r="AC343" s="4">
        <f>VLOOKUP(A343,'2% with VPK 2021'!A:AB,28,FALSE)</f>
        <v>3864903.4326483486</v>
      </c>
      <c r="AD343" s="4">
        <f>VLOOKUP(A343,'Charter School Lease'!A:E,5,FALSE)</f>
        <v>0</v>
      </c>
      <c r="AE343" s="4">
        <f>VLOOKUP(A343,'Integration Change'!H:L,5,FALSE)</f>
        <v>0</v>
      </c>
      <c r="AF343" s="4">
        <f>VLOOKUP(A343,'Other SPED'!A:D,4,FALSE)</f>
        <v>0</v>
      </c>
      <c r="AG343" s="4">
        <f>VLOOKUP(A343,QComp!I:R,10,FALSE)</f>
        <v>0</v>
      </c>
      <c r="AH343" s="4">
        <f>VLOOKUP(A343,'LTFM Change'!G:K,5,FALSE)</f>
        <v>0</v>
      </c>
      <c r="AI343" s="4">
        <f>VLOOKUP(A343,'Breakfast and Lunch'!A:E,5,FALSE)</f>
        <v>0</v>
      </c>
      <c r="AJ343" s="4">
        <f>VLOOKUP(A343,'Breakfast and Lunch'!A:D,4,FALSE)</f>
        <v>0</v>
      </c>
      <c r="AK343" s="4">
        <f>VLOOKUP(A343,'Integration Change'!A:E,5,FALSE)</f>
        <v>0</v>
      </c>
      <c r="AL343" s="4">
        <f>VLOOKUP(A343,'Safe School'!A:D,4,FALSE)</f>
        <v>0</v>
      </c>
      <c r="AM343" s="4">
        <f>VLOOKUP(A343,'LTFM Change'!A:D,4,FALSE)</f>
        <v>0</v>
      </c>
      <c r="AN343" s="4">
        <f>VLOOKUP(A343,QComp!A:E,5,FALSE)</f>
        <v>0</v>
      </c>
      <c r="AO343" s="4">
        <f t="shared" si="52"/>
        <v>0</v>
      </c>
      <c r="AP343" s="4">
        <f>VLOOKUP(A343,'2021 SPED'!A:AF,32,FALSE)</f>
        <v>10295.589772593637</v>
      </c>
      <c r="AQ343" s="5">
        <f t="shared" si="46"/>
        <v>128613.55977259338</v>
      </c>
      <c r="AR343" s="235">
        <f t="shared" si="47"/>
        <v>3.1580213818575037E-2</v>
      </c>
    </row>
    <row r="344" spans="1:44" x14ac:dyDescent="0.25">
      <c r="A344">
        <v>2889</v>
      </c>
      <c r="B344">
        <v>1</v>
      </c>
      <c r="C344" t="s">
        <v>324</v>
      </c>
      <c r="D344">
        <f>VLOOKUP(A344,Sheet10!A:C,3,FALSE)</f>
        <v>6</v>
      </c>
      <c r="E344" s="4">
        <f>VLOOKUP(A344,'Pupil Info'!A:D,4,FALSE)</f>
        <v>745</v>
      </c>
      <c r="F344" s="4">
        <f>VLOOKUP(A344,'Starting Point 2020'!A:AB,28,FALSE)</f>
        <v>6706787.4979002122</v>
      </c>
      <c r="G344" s="4">
        <f>VLOOKUP(A344,'2% 2020'!A:AB,28,FALSE)</f>
        <v>6818079.4979002122</v>
      </c>
      <c r="H344" s="4">
        <f t="shared" si="48"/>
        <v>111292</v>
      </c>
      <c r="I344" s="4">
        <f>VLOOKUP(A344,'2% with VPK 2020'!A:AB,28,FALSE)</f>
        <v>6818079.4979002122</v>
      </c>
      <c r="J344" s="4">
        <f>VLOOKUP(A344,'Charter School Lease'!A:D,4,FALSE)</f>
        <v>0</v>
      </c>
      <c r="K344" s="4">
        <f>VLOOKUP(A344,'Integration Change'!H:K,4,FALSE)</f>
        <v>0</v>
      </c>
      <c r="L344" s="4">
        <f>VLOOKUP(A344,'Other SPED'!A:D,4,FALSE)</f>
        <v>0</v>
      </c>
      <c r="M344" s="4">
        <f>VLOOKUP(A344,'LTFM Change'!G:J,4,FALSE)</f>
        <v>0</v>
      </c>
      <c r="N344" s="4">
        <f>VLOOKUP(A344,QComp!I:N,6,FALSE)</f>
        <v>0</v>
      </c>
      <c r="O344" s="4">
        <f>VLOOKUP(A344,'Breakfast and Lunch'!A:D,4,FALSE)</f>
        <v>0</v>
      </c>
      <c r="P344" s="4">
        <f>VLOOKUP(A344,'Breakfast and Lunch'!A:E,5,FALSE)</f>
        <v>0</v>
      </c>
      <c r="Q344" s="4">
        <f>VLOOKUP(A344,'Integration Change'!A:D,4,FALSE)</f>
        <v>0</v>
      </c>
      <c r="R344" s="4">
        <f>VLOOKUP(A344,'LTFM Change'!A:C,3,FALSE)</f>
        <v>0</v>
      </c>
      <c r="S344" s="4">
        <f>VLOOKUP(A344,QComp!A:D,4,FALSE)</f>
        <v>0</v>
      </c>
      <c r="T344" s="4">
        <f t="shared" si="49"/>
        <v>0</v>
      </c>
      <c r="U344" s="4">
        <f>VLOOKUP(A344,'2020 SPED'!A:AF,32,FALSE)</f>
        <v>16980.65944347193</v>
      </c>
      <c r="V344" s="4">
        <f t="shared" ref="V344:V407" si="53">H344+T344+U344</f>
        <v>128272.65944347193</v>
      </c>
      <c r="W344" s="235">
        <f t="shared" si="50"/>
        <v>1.6593935626385024E-2</v>
      </c>
      <c r="Y344" s="4">
        <f>VLOOKUP(A344,'Pupil Info'!A:E,5,FALSE)</f>
        <v>739</v>
      </c>
      <c r="Z344" s="4">
        <f>VLOOKUP(A344,'Starting Point 2021'!A:AB,28,FALSE)</f>
        <v>6682810.028095223</v>
      </c>
      <c r="AA344" s="4">
        <f>VLOOKUP(A344,'2% 2021'!A:AB,28,FALSE)</f>
        <v>6905192.5140952226</v>
      </c>
      <c r="AB344" s="4">
        <f t="shared" si="51"/>
        <v>222382.48599999957</v>
      </c>
      <c r="AC344" s="4">
        <f>VLOOKUP(A344,'2% with VPK 2021'!A:AB,28,FALSE)</f>
        <v>6905192.5140952226</v>
      </c>
      <c r="AD344" s="4">
        <f>VLOOKUP(A344,'Charter School Lease'!A:E,5,FALSE)</f>
        <v>0</v>
      </c>
      <c r="AE344" s="4">
        <f>VLOOKUP(A344,'Integration Change'!H:L,5,FALSE)</f>
        <v>0</v>
      </c>
      <c r="AF344" s="4">
        <f>VLOOKUP(A344,'Other SPED'!A:D,4,FALSE)</f>
        <v>0</v>
      </c>
      <c r="AG344" s="4">
        <f>VLOOKUP(A344,QComp!I:R,10,FALSE)</f>
        <v>0</v>
      </c>
      <c r="AH344" s="4">
        <f>VLOOKUP(A344,'LTFM Change'!G:K,5,FALSE)</f>
        <v>0</v>
      </c>
      <c r="AI344" s="4">
        <f>VLOOKUP(A344,'Breakfast and Lunch'!A:E,5,FALSE)</f>
        <v>0</v>
      </c>
      <c r="AJ344" s="4">
        <f>VLOOKUP(A344,'Breakfast and Lunch'!A:D,4,FALSE)</f>
        <v>0</v>
      </c>
      <c r="AK344" s="4">
        <f>VLOOKUP(A344,'Integration Change'!A:E,5,FALSE)</f>
        <v>0</v>
      </c>
      <c r="AL344" s="4">
        <f>VLOOKUP(A344,'Safe School'!A:D,4,FALSE)</f>
        <v>0</v>
      </c>
      <c r="AM344" s="4">
        <f>VLOOKUP(A344,'LTFM Change'!A:D,4,FALSE)</f>
        <v>0</v>
      </c>
      <c r="AN344" s="4">
        <f>VLOOKUP(A344,QComp!A:E,5,FALSE)</f>
        <v>0</v>
      </c>
      <c r="AO344" s="4">
        <f t="shared" si="52"/>
        <v>0</v>
      </c>
      <c r="AP344" s="4">
        <f>VLOOKUP(A344,'2021 SPED'!A:AF,32,FALSE)</f>
        <v>40268.263637782191</v>
      </c>
      <c r="AQ344" s="5">
        <f t="shared" ref="AQ344:AQ407" si="54">AB344+AO344+AP344</f>
        <v>262650.74963778176</v>
      </c>
      <c r="AR344" s="235">
        <f t="shared" ref="AR344:AR407" si="55">(AA344-Z344)/Z344</f>
        <v>3.3276793005499281E-2</v>
      </c>
    </row>
    <row r="345" spans="1:44" x14ac:dyDescent="0.25">
      <c r="A345">
        <v>2890</v>
      </c>
      <c r="B345">
        <v>1</v>
      </c>
      <c r="C345" t="s">
        <v>325</v>
      </c>
      <c r="D345">
        <f>VLOOKUP(A345,Sheet10!A:C,3,FALSE)</f>
        <v>6</v>
      </c>
      <c r="E345" s="4">
        <f>VLOOKUP(A345,'Pupil Info'!A:D,4,FALSE)</f>
        <v>565.6</v>
      </c>
      <c r="F345" s="4">
        <f>VLOOKUP(A345,'Starting Point 2020'!A:AB,28,FALSE)</f>
        <v>6371962.25</v>
      </c>
      <c r="G345" s="4">
        <f>VLOOKUP(A345,'2% 2020'!A:AB,28,FALSE)</f>
        <v>6464176.25</v>
      </c>
      <c r="H345" s="4">
        <f t="shared" ref="H345:H408" si="56">G345-F345</f>
        <v>92214</v>
      </c>
      <c r="I345" s="4">
        <f>VLOOKUP(A345,'2% with VPK 2020'!A:AB,28,FALSE)</f>
        <v>6464176.25</v>
      </c>
      <c r="J345" s="4">
        <f>VLOOKUP(A345,'Charter School Lease'!A:D,4,FALSE)</f>
        <v>0</v>
      </c>
      <c r="K345" s="4">
        <f>VLOOKUP(A345,'Integration Change'!H:K,4,FALSE)</f>
        <v>0</v>
      </c>
      <c r="L345" s="4">
        <f>VLOOKUP(A345,'Other SPED'!A:D,4,FALSE)</f>
        <v>0</v>
      </c>
      <c r="M345" s="4">
        <f>VLOOKUP(A345,'LTFM Change'!G:J,4,FALSE)</f>
        <v>0</v>
      </c>
      <c r="N345" s="4">
        <f>VLOOKUP(A345,QComp!I:N,6,FALSE)</f>
        <v>0</v>
      </c>
      <c r="O345" s="4">
        <f>VLOOKUP(A345,'Breakfast and Lunch'!A:D,4,FALSE)</f>
        <v>0</v>
      </c>
      <c r="P345" s="4">
        <f>VLOOKUP(A345,'Breakfast and Lunch'!A:E,5,FALSE)</f>
        <v>0</v>
      </c>
      <c r="Q345" s="4">
        <f>VLOOKUP(A345,'Integration Change'!A:D,4,FALSE)</f>
        <v>0</v>
      </c>
      <c r="R345" s="4">
        <f>VLOOKUP(A345,'LTFM Change'!A:C,3,FALSE)</f>
        <v>0</v>
      </c>
      <c r="S345" s="4">
        <f>VLOOKUP(A345,QComp!A:D,4,FALSE)</f>
        <v>0</v>
      </c>
      <c r="T345" s="4">
        <f t="shared" ref="T345:T408" si="57">SUM(I345:S345)-G345</f>
        <v>0</v>
      </c>
      <c r="U345" s="4">
        <f>VLOOKUP(A345,'2020 SPED'!A:AF,32,FALSE)</f>
        <v>15563.505750420154</v>
      </c>
      <c r="V345" s="4">
        <f t="shared" si="53"/>
        <v>107777.50575042015</v>
      </c>
      <c r="W345" s="235">
        <f t="shared" ref="W345:W408" si="58">(G345-F345)/F345</f>
        <v>1.4471837148752725E-2</v>
      </c>
      <c r="Y345" s="4">
        <f>VLOOKUP(A345,'Pupil Info'!A:E,5,FALSE)</f>
        <v>555</v>
      </c>
      <c r="Z345" s="4">
        <f>VLOOKUP(A345,'Starting Point 2021'!A:AB,28,FALSE)</f>
        <v>6473753.75</v>
      </c>
      <c r="AA345" s="4">
        <f>VLOOKUP(A345,'2% 2021'!A:AB,28,FALSE)</f>
        <v>6662907.75</v>
      </c>
      <c r="AB345" s="4">
        <f t="shared" ref="AB345:AB408" si="59">AA345-Z345</f>
        <v>189154</v>
      </c>
      <c r="AC345" s="4">
        <f>VLOOKUP(A345,'2% with VPK 2021'!A:AB,28,FALSE)</f>
        <v>6662907.75</v>
      </c>
      <c r="AD345" s="4">
        <f>VLOOKUP(A345,'Charter School Lease'!A:E,5,FALSE)</f>
        <v>0</v>
      </c>
      <c r="AE345" s="4">
        <f>VLOOKUP(A345,'Integration Change'!H:L,5,FALSE)</f>
        <v>0</v>
      </c>
      <c r="AF345" s="4">
        <f>VLOOKUP(A345,'Other SPED'!A:D,4,FALSE)</f>
        <v>0</v>
      </c>
      <c r="AG345" s="4">
        <f>VLOOKUP(A345,QComp!I:R,10,FALSE)</f>
        <v>0</v>
      </c>
      <c r="AH345" s="4">
        <f>VLOOKUP(A345,'LTFM Change'!G:K,5,FALSE)</f>
        <v>0</v>
      </c>
      <c r="AI345" s="4">
        <f>VLOOKUP(A345,'Breakfast and Lunch'!A:E,5,FALSE)</f>
        <v>0</v>
      </c>
      <c r="AJ345" s="4">
        <f>VLOOKUP(A345,'Breakfast and Lunch'!A:D,4,FALSE)</f>
        <v>0</v>
      </c>
      <c r="AK345" s="4">
        <f>VLOOKUP(A345,'Integration Change'!A:E,5,FALSE)</f>
        <v>0</v>
      </c>
      <c r="AL345" s="4">
        <f>VLOOKUP(A345,'Safe School'!A:D,4,FALSE)</f>
        <v>0</v>
      </c>
      <c r="AM345" s="4">
        <f>VLOOKUP(A345,'LTFM Change'!A:D,4,FALSE)</f>
        <v>0</v>
      </c>
      <c r="AN345" s="4">
        <f>VLOOKUP(A345,QComp!A:E,5,FALSE)</f>
        <v>0</v>
      </c>
      <c r="AO345" s="4">
        <f t="shared" ref="AO345:AO408" si="60">SUM(AC345:AN345)-AA345</f>
        <v>0</v>
      </c>
      <c r="AP345" s="4">
        <f>VLOOKUP(A345,'2021 SPED'!A:AF,32,FALSE)</f>
        <v>39512.981385576888</v>
      </c>
      <c r="AQ345" s="5">
        <f t="shared" si="54"/>
        <v>228666.98138557689</v>
      </c>
      <c r="AR345" s="235">
        <f t="shared" si="55"/>
        <v>2.9218596706740662E-2</v>
      </c>
    </row>
    <row r="346" spans="1:44" x14ac:dyDescent="0.25">
      <c r="A346">
        <v>2895</v>
      </c>
      <c r="B346">
        <v>1</v>
      </c>
      <c r="C346" t="s">
        <v>326</v>
      </c>
      <c r="D346">
        <f>VLOOKUP(A346,Sheet10!A:C,3,FALSE)</f>
        <v>5</v>
      </c>
      <c r="E346" s="4">
        <f>VLOOKUP(A346,'Pupil Info'!A:D,4,FALSE)</f>
        <v>1148</v>
      </c>
      <c r="F346" s="4">
        <f>VLOOKUP(A346,'Starting Point 2020'!A:AB,28,FALSE)</f>
        <v>10805145.5</v>
      </c>
      <c r="G346" s="4">
        <f>VLOOKUP(A346,'2% 2020'!A:AB,28,FALSE)</f>
        <v>10982085.5</v>
      </c>
      <c r="H346" s="4">
        <f t="shared" si="56"/>
        <v>176940</v>
      </c>
      <c r="I346" s="4">
        <f>VLOOKUP(A346,'2% with VPK 2020'!A:AB,28,FALSE)</f>
        <v>11133683</v>
      </c>
      <c r="J346" s="4">
        <f>VLOOKUP(A346,'Charter School Lease'!A:D,4,FALSE)</f>
        <v>0</v>
      </c>
      <c r="K346" s="4">
        <f>VLOOKUP(A346,'Integration Change'!H:K,4,FALSE)</f>
        <v>914.57856000000902</v>
      </c>
      <c r="L346" s="4">
        <f>VLOOKUP(A346,'Other SPED'!A:D,4,FALSE)</f>
        <v>0</v>
      </c>
      <c r="M346" s="4">
        <f>VLOOKUP(A346,'LTFM Change'!G:J,4,FALSE)</f>
        <v>0</v>
      </c>
      <c r="N346" s="4">
        <f>VLOOKUP(A346,QComp!I:N,6,FALSE)</f>
        <v>0</v>
      </c>
      <c r="O346" s="4">
        <f>VLOOKUP(A346,'Breakfast and Lunch'!A:D,4,FALSE)</f>
        <v>906.72</v>
      </c>
      <c r="P346" s="4">
        <f>VLOOKUP(A346,'Breakfast and Lunch'!A:E,5,FALSE)</f>
        <v>2367.6</v>
      </c>
      <c r="Q346" s="4">
        <f>VLOOKUP(A346,'Integration Change'!A:D,4,FALSE)</f>
        <v>391.96224000000075</v>
      </c>
      <c r="R346" s="4">
        <f>VLOOKUP(A346,'LTFM Change'!A:C,3,FALSE)</f>
        <v>9120</v>
      </c>
      <c r="S346" s="4">
        <f>VLOOKUP(A346,QComp!A:D,4,FALSE)</f>
        <v>0</v>
      </c>
      <c r="T346" s="4">
        <f t="shared" si="57"/>
        <v>165298.36079999991</v>
      </c>
      <c r="U346" s="4">
        <f>VLOOKUP(A346,'2020 SPED'!A:AF,32,FALSE)</f>
        <v>33232.639597347472</v>
      </c>
      <c r="V346" s="4">
        <f t="shared" si="53"/>
        <v>375471.00039734738</v>
      </c>
      <c r="W346" s="235">
        <f t="shared" si="58"/>
        <v>1.6375531453972553E-2</v>
      </c>
      <c r="Y346" s="4">
        <f>VLOOKUP(A346,'Pupil Info'!A:E,5,FALSE)</f>
        <v>1138</v>
      </c>
      <c r="Z346" s="4">
        <f>VLOOKUP(A346,'Starting Point 2021'!A:AB,28,FALSE)</f>
        <v>10683529.25</v>
      </c>
      <c r="AA346" s="4">
        <f>VLOOKUP(A346,'2% 2021'!A:AB,28,FALSE)</f>
        <v>11036619.25</v>
      </c>
      <c r="AB346" s="4">
        <f t="shared" si="59"/>
        <v>353090</v>
      </c>
      <c r="AC346" s="4">
        <f>VLOOKUP(A346,'2% with VPK 2021'!A:AB,28,FALSE)</f>
        <v>11253976.75</v>
      </c>
      <c r="AD346" s="4">
        <f>VLOOKUP(A346,'Charter School Lease'!A:E,5,FALSE)</f>
        <v>0</v>
      </c>
      <c r="AE346" s="4">
        <f>VLOOKUP(A346,'Integration Change'!H:L,5,FALSE)</f>
        <v>974.5075199999992</v>
      </c>
      <c r="AF346" s="4">
        <f>VLOOKUP(A346,'Other SPED'!A:D,4,FALSE)</f>
        <v>0</v>
      </c>
      <c r="AG346" s="4">
        <f>VLOOKUP(A346,QComp!I:R,10,FALSE)</f>
        <v>0</v>
      </c>
      <c r="AH346" s="4">
        <f>VLOOKUP(A346,'LTFM Change'!G:K,5,FALSE)</f>
        <v>0</v>
      </c>
      <c r="AI346" s="4">
        <f>VLOOKUP(A346,'Breakfast and Lunch'!A:E,5,FALSE)</f>
        <v>2367.6</v>
      </c>
      <c r="AJ346" s="4">
        <f>VLOOKUP(A346,'Breakfast and Lunch'!A:D,4,FALSE)</f>
        <v>906.72</v>
      </c>
      <c r="AK346" s="4">
        <f>VLOOKUP(A346,'Integration Change'!A:E,5,FALSE)</f>
        <v>417.64607999999862</v>
      </c>
      <c r="AL346" s="4">
        <f>VLOOKUP(A346,'Safe School'!A:D,4,FALSE)</f>
        <v>432</v>
      </c>
      <c r="AM346" s="4">
        <f>VLOOKUP(A346,'LTFM Change'!A:D,4,FALSE)</f>
        <v>9120</v>
      </c>
      <c r="AN346" s="4">
        <f>VLOOKUP(A346,QComp!A:E,5,FALSE)</f>
        <v>0</v>
      </c>
      <c r="AO346" s="4">
        <f t="shared" si="60"/>
        <v>231575.97360000014</v>
      </c>
      <c r="AP346" s="4">
        <f>VLOOKUP(A346,'2021 SPED'!A:AF,32,FALSE)</f>
        <v>82222.655698183458</v>
      </c>
      <c r="AQ346" s="5">
        <f t="shared" si="54"/>
        <v>666888.6292981836</v>
      </c>
      <c r="AR346" s="235">
        <f t="shared" si="55"/>
        <v>3.3049939934408849E-2</v>
      </c>
    </row>
    <row r="347" spans="1:44" x14ac:dyDescent="0.25">
      <c r="A347">
        <v>2897</v>
      </c>
      <c r="B347">
        <v>1</v>
      </c>
      <c r="C347" t="s">
        <v>327</v>
      </c>
      <c r="D347">
        <f>VLOOKUP(A347,Sheet10!A:C,3,FALSE)</f>
        <v>5</v>
      </c>
      <c r="E347" s="4">
        <f>VLOOKUP(A347,'Pupil Info'!A:D,4,FALSE)</f>
        <v>1108</v>
      </c>
      <c r="F347" s="4">
        <f>VLOOKUP(A347,'Starting Point 2020'!A:AB,28,FALSE)</f>
        <v>10425090.878111999</v>
      </c>
      <c r="G347" s="4">
        <f>VLOOKUP(A347,'2% 2020'!A:AB,28,FALSE)</f>
        <v>10598647.878111999</v>
      </c>
      <c r="H347" s="4">
        <f t="shared" si="56"/>
        <v>173557</v>
      </c>
      <c r="I347" s="4">
        <f>VLOOKUP(A347,'2% with VPK 2020'!A:AB,28,FALSE)</f>
        <v>10598647.878111999</v>
      </c>
      <c r="J347" s="4">
        <f>VLOOKUP(A347,'Charter School Lease'!A:D,4,FALSE)</f>
        <v>0</v>
      </c>
      <c r="K347" s="4">
        <f>VLOOKUP(A347,'Integration Change'!H:K,4,FALSE)</f>
        <v>0</v>
      </c>
      <c r="L347" s="4">
        <f>VLOOKUP(A347,'Other SPED'!A:D,4,FALSE)</f>
        <v>0</v>
      </c>
      <c r="M347" s="4">
        <f>VLOOKUP(A347,'LTFM Change'!G:J,4,FALSE)</f>
        <v>0</v>
      </c>
      <c r="N347" s="4">
        <f>VLOOKUP(A347,QComp!I:N,6,FALSE)</f>
        <v>-909.76759380000294</v>
      </c>
      <c r="O347" s="4">
        <f>VLOOKUP(A347,'Breakfast and Lunch'!A:D,4,FALSE)</f>
        <v>0</v>
      </c>
      <c r="P347" s="4">
        <f>VLOOKUP(A347,'Breakfast and Lunch'!A:E,5,FALSE)</f>
        <v>0</v>
      </c>
      <c r="Q347" s="4">
        <f>VLOOKUP(A347,'Integration Change'!A:D,4,FALSE)</f>
        <v>0</v>
      </c>
      <c r="R347" s="4">
        <f>VLOOKUP(A347,'LTFM Change'!A:C,3,FALSE)</f>
        <v>0</v>
      </c>
      <c r="S347" s="4">
        <f>VLOOKUP(A347,QComp!A:D,4,FALSE)</f>
        <v>909.76759380000294</v>
      </c>
      <c r="T347" s="4">
        <f t="shared" si="57"/>
        <v>0</v>
      </c>
      <c r="U347" s="4">
        <f>VLOOKUP(A347,'2020 SPED'!A:AF,32,FALSE)</f>
        <v>35083.235764849</v>
      </c>
      <c r="V347" s="4">
        <f t="shared" si="53"/>
        <v>208640.235764849</v>
      </c>
      <c r="W347" s="235">
        <f t="shared" si="58"/>
        <v>1.6648008351120624E-2</v>
      </c>
      <c r="Y347" s="4">
        <f>VLOOKUP(A347,'Pupil Info'!A:E,5,FALSE)</f>
        <v>1115</v>
      </c>
      <c r="Z347" s="4">
        <f>VLOOKUP(A347,'Starting Point 2021'!A:AB,28,FALSE)</f>
        <v>10501266.033108864</v>
      </c>
      <c r="AA347" s="4">
        <f>VLOOKUP(A347,'2% 2021'!A:AB,28,FALSE)</f>
        <v>10852278.421108862</v>
      </c>
      <c r="AB347" s="4">
        <f t="shared" si="59"/>
        <v>351012.38799999841</v>
      </c>
      <c r="AC347" s="4">
        <f>VLOOKUP(A347,'2% with VPK 2021'!A:AB,28,FALSE)</f>
        <v>10852278.421108862</v>
      </c>
      <c r="AD347" s="4">
        <f>VLOOKUP(A347,'Charter School Lease'!A:E,5,FALSE)</f>
        <v>0</v>
      </c>
      <c r="AE347" s="4">
        <f>VLOOKUP(A347,'Integration Change'!H:L,5,FALSE)</f>
        <v>0</v>
      </c>
      <c r="AF347" s="4">
        <f>VLOOKUP(A347,'Other SPED'!A:D,4,FALSE)</f>
        <v>0</v>
      </c>
      <c r="AG347" s="4">
        <f>VLOOKUP(A347,QComp!I:R,10,FALSE)</f>
        <v>-904.83697895190562</v>
      </c>
      <c r="AH347" s="4">
        <f>VLOOKUP(A347,'LTFM Change'!G:K,5,FALSE)</f>
        <v>0</v>
      </c>
      <c r="AI347" s="4">
        <f>VLOOKUP(A347,'Breakfast and Lunch'!A:E,5,FALSE)</f>
        <v>0</v>
      </c>
      <c r="AJ347" s="4">
        <f>VLOOKUP(A347,'Breakfast and Lunch'!A:D,4,FALSE)</f>
        <v>0</v>
      </c>
      <c r="AK347" s="4">
        <f>VLOOKUP(A347,'Integration Change'!A:E,5,FALSE)</f>
        <v>0</v>
      </c>
      <c r="AL347" s="4">
        <f>VLOOKUP(A347,'Safe School'!A:D,4,FALSE)</f>
        <v>122.08755053609639</v>
      </c>
      <c r="AM347" s="4">
        <f>VLOOKUP(A347,'LTFM Change'!A:D,4,FALSE)</f>
        <v>0</v>
      </c>
      <c r="AN347" s="4">
        <f>VLOOKUP(A347,QComp!A:E,5,FALSE)</f>
        <v>904.83697895190562</v>
      </c>
      <c r="AO347" s="4">
        <f t="shared" si="60"/>
        <v>122.08755053579807</v>
      </c>
      <c r="AP347" s="4">
        <f>VLOOKUP(A347,'2021 SPED'!A:AF,32,FALSE)</f>
        <v>88825.675773642957</v>
      </c>
      <c r="AQ347" s="5">
        <f t="shared" si="54"/>
        <v>439960.15132417716</v>
      </c>
      <c r="AR347" s="235">
        <f t="shared" si="55"/>
        <v>3.3425720945770801E-2</v>
      </c>
    </row>
    <row r="348" spans="1:44" x14ac:dyDescent="0.25">
      <c r="A348">
        <v>2898</v>
      </c>
      <c r="B348">
        <v>1</v>
      </c>
      <c r="C348" t="s">
        <v>328</v>
      </c>
      <c r="D348">
        <f>VLOOKUP(A348,Sheet10!A:C,3,FALSE)</f>
        <v>6</v>
      </c>
      <c r="E348" s="4">
        <f>VLOOKUP(A348,'Pupil Info'!A:D,4,FALSE)</f>
        <v>365.4</v>
      </c>
      <c r="F348" s="4">
        <f>VLOOKUP(A348,'Starting Point 2020'!A:AB,28,FALSE)</f>
        <v>4496795.5</v>
      </c>
      <c r="G348" s="4">
        <f>VLOOKUP(A348,'2% 2020'!A:AB,28,FALSE)</f>
        <v>4564121.5</v>
      </c>
      <c r="H348" s="4">
        <f t="shared" si="56"/>
        <v>67326</v>
      </c>
      <c r="I348" s="4">
        <f>VLOOKUP(A348,'2% with VPK 2020'!A:AB,28,FALSE)</f>
        <v>4564121.5</v>
      </c>
      <c r="J348" s="4">
        <f>VLOOKUP(A348,'Charter School Lease'!A:D,4,FALSE)</f>
        <v>0</v>
      </c>
      <c r="K348" s="4">
        <f>VLOOKUP(A348,'Integration Change'!H:K,4,FALSE)</f>
        <v>0</v>
      </c>
      <c r="L348" s="4">
        <f>VLOOKUP(A348,'Other SPED'!A:D,4,FALSE)</f>
        <v>0</v>
      </c>
      <c r="M348" s="4">
        <f>VLOOKUP(A348,'LTFM Change'!G:J,4,FALSE)</f>
        <v>0</v>
      </c>
      <c r="N348" s="4">
        <f>VLOOKUP(A348,QComp!I:N,6,FALSE)</f>
        <v>0</v>
      </c>
      <c r="O348" s="4">
        <f>VLOOKUP(A348,'Breakfast and Lunch'!A:D,4,FALSE)</f>
        <v>0</v>
      </c>
      <c r="P348" s="4">
        <f>VLOOKUP(A348,'Breakfast and Lunch'!A:E,5,FALSE)</f>
        <v>0</v>
      </c>
      <c r="Q348" s="4">
        <f>VLOOKUP(A348,'Integration Change'!A:D,4,FALSE)</f>
        <v>0</v>
      </c>
      <c r="R348" s="4">
        <f>VLOOKUP(A348,'LTFM Change'!A:C,3,FALSE)</f>
        <v>0</v>
      </c>
      <c r="S348" s="4">
        <f>VLOOKUP(A348,QComp!A:D,4,FALSE)</f>
        <v>0</v>
      </c>
      <c r="T348" s="4">
        <f t="shared" si="57"/>
        <v>0</v>
      </c>
      <c r="U348" s="4">
        <f>VLOOKUP(A348,'2020 SPED'!A:AF,32,FALSE)</f>
        <v>12009.897473290213</v>
      </c>
      <c r="V348" s="4">
        <f t="shared" si="53"/>
        <v>79335.897473290213</v>
      </c>
      <c r="W348" s="235">
        <f t="shared" si="58"/>
        <v>1.4971995057369186E-2</v>
      </c>
      <c r="Y348" s="4">
        <f>VLOOKUP(A348,'Pupil Info'!A:E,5,FALSE)</f>
        <v>366</v>
      </c>
      <c r="Z348" s="4">
        <f>VLOOKUP(A348,'Starting Point 2021'!A:AB,28,FALSE)</f>
        <v>4561957</v>
      </c>
      <c r="AA348" s="4">
        <f>VLOOKUP(A348,'2% 2021'!A:AB,28,FALSE)</f>
        <v>4700037</v>
      </c>
      <c r="AB348" s="4">
        <f t="shared" si="59"/>
        <v>138080</v>
      </c>
      <c r="AC348" s="4">
        <f>VLOOKUP(A348,'2% with VPK 2021'!A:AB,28,FALSE)</f>
        <v>4700037</v>
      </c>
      <c r="AD348" s="4">
        <f>VLOOKUP(A348,'Charter School Lease'!A:E,5,FALSE)</f>
        <v>0</v>
      </c>
      <c r="AE348" s="4">
        <f>VLOOKUP(A348,'Integration Change'!H:L,5,FALSE)</f>
        <v>0</v>
      </c>
      <c r="AF348" s="4">
        <f>VLOOKUP(A348,'Other SPED'!A:D,4,FALSE)</f>
        <v>0</v>
      </c>
      <c r="AG348" s="4">
        <f>VLOOKUP(A348,QComp!I:R,10,FALSE)</f>
        <v>0</v>
      </c>
      <c r="AH348" s="4">
        <f>VLOOKUP(A348,'LTFM Change'!G:K,5,FALSE)</f>
        <v>0</v>
      </c>
      <c r="AI348" s="4">
        <f>VLOOKUP(A348,'Breakfast and Lunch'!A:E,5,FALSE)</f>
        <v>0</v>
      </c>
      <c r="AJ348" s="4">
        <f>VLOOKUP(A348,'Breakfast and Lunch'!A:D,4,FALSE)</f>
        <v>0</v>
      </c>
      <c r="AK348" s="4">
        <f>VLOOKUP(A348,'Integration Change'!A:E,5,FALSE)</f>
        <v>0</v>
      </c>
      <c r="AL348" s="4">
        <f>VLOOKUP(A348,'Safe School'!A:D,4,FALSE)</f>
        <v>0</v>
      </c>
      <c r="AM348" s="4">
        <f>VLOOKUP(A348,'LTFM Change'!A:D,4,FALSE)</f>
        <v>0</v>
      </c>
      <c r="AN348" s="4">
        <f>VLOOKUP(A348,QComp!A:E,5,FALSE)</f>
        <v>0</v>
      </c>
      <c r="AO348" s="4">
        <f t="shared" si="60"/>
        <v>0</v>
      </c>
      <c r="AP348" s="4">
        <f>VLOOKUP(A348,'2021 SPED'!A:AF,32,FALSE)</f>
        <v>33790.640655306575</v>
      </c>
      <c r="AQ348" s="5">
        <f t="shared" si="54"/>
        <v>171870.64065530658</v>
      </c>
      <c r="AR348" s="235">
        <f t="shared" si="55"/>
        <v>3.026771186137879E-2</v>
      </c>
    </row>
    <row r="349" spans="1:44" x14ac:dyDescent="0.25">
      <c r="A349">
        <v>2899</v>
      </c>
      <c r="B349">
        <v>1</v>
      </c>
      <c r="C349" t="s">
        <v>329</v>
      </c>
      <c r="D349">
        <f>VLOOKUP(A349,Sheet10!A:C,3,FALSE)</f>
        <v>5</v>
      </c>
      <c r="E349" s="4">
        <f>VLOOKUP(A349,'Pupil Info'!A:D,4,FALSE)</f>
        <v>1446</v>
      </c>
      <c r="F349" s="4">
        <f>VLOOKUP(A349,'Starting Point 2020'!A:AB,28,FALSE)</f>
        <v>12401511.25</v>
      </c>
      <c r="G349" s="4">
        <f>VLOOKUP(A349,'2% 2020'!A:AB,28,FALSE)</f>
        <v>12612674.25</v>
      </c>
      <c r="H349" s="4">
        <f t="shared" si="56"/>
        <v>211163</v>
      </c>
      <c r="I349" s="4">
        <f>VLOOKUP(A349,'2% with VPK 2020'!A:AB,28,FALSE)</f>
        <v>12612674.25</v>
      </c>
      <c r="J349" s="4">
        <f>VLOOKUP(A349,'Charter School Lease'!A:D,4,FALSE)</f>
        <v>0</v>
      </c>
      <c r="K349" s="4">
        <f>VLOOKUP(A349,'Integration Change'!H:K,4,FALSE)</f>
        <v>0</v>
      </c>
      <c r="L349" s="4">
        <f>VLOOKUP(A349,'Other SPED'!A:D,4,FALSE)</f>
        <v>0</v>
      </c>
      <c r="M349" s="4">
        <f>VLOOKUP(A349,'LTFM Change'!G:J,4,FALSE)</f>
        <v>0</v>
      </c>
      <c r="N349" s="4">
        <f>VLOOKUP(A349,QComp!I:N,6,FALSE)</f>
        <v>0</v>
      </c>
      <c r="O349" s="4">
        <f>VLOOKUP(A349,'Breakfast and Lunch'!A:D,4,FALSE)</f>
        <v>0</v>
      </c>
      <c r="P349" s="4">
        <f>VLOOKUP(A349,'Breakfast and Lunch'!A:E,5,FALSE)</f>
        <v>0</v>
      </c>
      <c r="Q349" s="4">
        <f>VLOOKUP(A349,'Integration Change'!A:D,4,FALSE)</f>
        <v>0</v>
      </c>
      <c r="R349" s="4">
        <f>VLOOKUP(A349,'LTFM Change'!A:C,3,FALSE)</f>
        <v>0</v>
      </c>
      <c r="S349" s="4">
        <f>VLOOKUP(A349,QComp!A:D,4,FALSE)</f>
        <v>0</v>
      </c>
      <c r="T349" s="4">
        <f t="shared" si="57"/>
        <v>0</v>
      </c>
      <c r="U349" s="4">
        <f>VLOOKUP(A349,'2020 SPED'!A:AF,32,FALSE)</f>
        <v>23672.255880206591</v>
      </c>
      <c r="V349" s="4">
        <f t="shared" si="53"/>
        <v>234835.25588020659</v>
      </c>
      <c r="W349" s="235">
        <f t="shared" si="58"/>
        <v>1.7027199003669814E-2</v>
      </c>
      <c r="Y349" s="4">
        <f>VLOOKUP(A349,'Pupil Info'!A:E,5,FALSE)</f>
        <v>1451</v>
      </c>
      <c r="Z349" s="4">
        <f>VLOOKUP(A349,'Starting Point 2021'!A:AB,28,FALSE)</f>
        <v>12499041.25</v>
      </c>
      <c r="AA349" s="4">
        <f>VLOOKUP(A349,'2% 2021'!A:AB,28,FALSE)</f>
        <v>12929114.25</v>
      </c>
      <c r="AB349" s="4">
        <f t="shared" si="59"/>
        <v>430073</v>
      </c>
      <c r="AC349" s="4">
        <f>VLOOKUP(A349,'2% with VPK 2021'!A:AB,28,FALSE)</f>
        <v>12929114.25</v>
      </c>
      <c r="AD349" s="4">
        <f>VLOOKUP(A349,'Charter School Lease'!A:E,5,FALSE)</f>
        <v>0</v>
      </c>
      <c r="AE349" s="4">
        <f>VLOOKUP(A349,'Integration Change'!H:L,5,FALSE)</f>
        <v>0</v>
      </c>
      <c r="AF349" s="4">
        <f>VLOOKUP(A349,'Other SPED'!A:D,4,FALSE)</f>
        <v>0</v>
      </c>
      <c r="AG349" s="4">
        <f>VLOOKUP(A349,QComp!I:R,10,FALSE)</f>
        <v>0</v>
      </c>
      <c r="AH349" s="4">
        <f>VLOOKUP(A349,'LTFM Change'!G:K,5,FALSE)</f>
        <v>0</v>
      </c>
      <c r="AI349" s="4">
        <f>VLOOKUP(A349,'Breakfast and Lunch'!A:E,5,FALSE)</f>
        <v>0</v>
      </c>
      <c r="AJ349" s="4">
        <f>VLOOKUP(A349,'Breakfast and Lunch'!A:D,4,FALSE)</f>
        <v>0</v>
      </c>
      <c r="AK349" s="4">
        <f>VLOOKUP(A349,'Integration Change'!A:E,5,FALSE)</f>
        <v>0</v>
      </c>
      <c r="AL349" s="4">
        <f>VLOOKUP(A349,'Safe School'!A:D,4,FALSE)</f>
        <v>123.12416115547967</v>
      </c>
      <c r="AM349" s="4">
        <f>VLOOKUP(A349,'LTFM Change'!A:D,4,FALSE)</f>
        <v>0</v>
      </c>
      <c r="AN349" s="4">
        <f>VLOOKUP(A349,QComp!A:E,5,FALSE)</f>
        <v>0</v>
      </c>
      <c r="AO349" s="4">
        <f t="shared" si="60"/>
        <v>123.1241611558944</v>
      </c>
      <c r="AP349" s="4">
        <f>VLOOKUP(A349,'2021 SPED'!A:AF,32,FALSE)</f>
        <v>66471.514672572492</v>
      </c>
      <c r="AQ349" s="5">
        <f t="shared" si="54"/>
        <v>496667.63883372839</v>
      </c>
      <c r="AR349" s="235">
        <f t="shared" si="55"/>
        <v>3.44084791303493E-2</v>
      </c>
    </row>
    <row r="350" spans="1:44" x14ac:dyDescent="0.25">
      <c r="A350">
        <v>2902</v>
      </c>
      <c r="B350">
        <v>1</v>
      </c>
      <c r="C350" t="s">
        <v>330</v>
      </c>
      <c r="D350">
        <f>VLOOKUP(A350,Sheet10!A:C,3,FALSE)</f>
        <v>6</v>
      </c>
      <c r="E350" s="4">
        <f>VLOOKUP(A350,'Pupil Info'!A:D,4,FALSE)</f>
        <v>575</v>
      </c>
      <c r="F350" s="4">
        <f>VLOOKUP(A350,'Starting Point 2020'!A:AB,28,FALSE)</f>
        <v>5776317.3965195706</v>
      </c>
      <c r="G350" s="4">
        <f>VLOOKUP(A350,'2% 2020'!A:AB,28,FALSE)</f>
        <v>5874346.3965195706</v>
      </c>
      <c r="H350" s="4">
        <f t="shared" si="56"/>
        <v>98029</v>
      </c>
      <c r="I350" s="4">
        <f>VLOOKUP(A350,'2% with VPK 2020'!A:AB,28,FALSE)</f>
        <v>5874346.3965195706</v>
      </c>
      <c r="J350" s="4">
        <f>VLOOKUP(A350,'Charter School Lease'!A:D,4,FALSE)</f>
        <v>0</v>
      </c>
      <c r="K350" s="4">
        <f>VLOOKUP(A350,'Integration Change'!H:K,4,FALSE)</f>
        <v>0</v>
      </c>
      <c r="L350" s="4">
        <f>VLOOKUP(A350,'Other SPED'!A:D,4,FALSE)</f>
        <v>0</v>
      </c>
      <c r="M350" s="4">
        <f>VLOOKUP(A350,'LTFM Change'!G:J,4,FALSE)</f>
        <v>0</v>
      </c>
      <c r="N350" s="4">
        <f>VLOOKUP(A350,QComp!I:N,6,FALSE)</f>
        <v>0</v>
      </c>
      <c r="O350" s="4">
        <f>VLOOKUP(A350,'Breakfast and Lunch'!A:D,4,FALSE)</f>
        <v>0</v>
      </c>
      <c r="P350" s="4">
        <f>VLOOKUP(A350,'Breakfast and Lunch'!A:E,5,FALSE)</f>
        <v>0</v>
      </c>
      <c r="Q350" s="4">
        <f>VLOOKUP(A350,'Integration Change'!A:D,4,FALSE)</f>
        <v>0</v>
      </c>
      <c r="R350" s="4">
        <f>VLOOKUP(A350,'LTFM Change'!A:C,3,FALSE)</f>
        <v>0</v>
      </c>
      <c r="S350" s="4">
        <f>VLOOKUP(A350,QComp!A:D,4,FALSE)</f>
        <v>0</v>
      </c>
      <c r="T350" s="4">
        <f t="shared" si="57"/>
        <v>0</v>
      </c>
      <c r="U350" s="4">
        <f>VLOOKUP(A350,'2020 SPED'!A:AF,32,FALSE)</f>
        <v>14984.670042833546</v>
      </c>
      <c r="V350" s="4">
        <f t="shared" si="53"/>
        <v>113013.67004283355</v>
      </c>
      <c r="W350" s="235">
        <f t="shared" si="58"/>
        <v>1.6970847214709123E-2</v>
      </c>
      <c r="Y350" s="4">
        <f>VLOOKUP(A350,'Pupil Info'!A:E,5,FALSE)</f>
        <v>558</v>
      </c>
      <c r="Z350" s="4">
        <f>VLOOKUP(A350,'Starting Point 2021'!A:AB,28,FALSE)</f>
        <v>5685421.967745549</v>
      </c>
      <c r="AA350" s="4">
        <f>VLOOKUP(A350,'2% 2021'!A:AB,28,FALSE)</f>
        <v>5879187.251745549</v>
      </c>
      <c r="AB350" s="4">
        <f t="shared" si="59"/>
        <v>193765.28399999999</v>
      </c>
      <c r="AC350" s="4">
        <f>VLOOKUP(A350,'2% with VPK 2021'!A:AB,28,FALSE)</f>
        <v>5879187.251745549</v>
      </c>
      <c r="AD350" s="4">
        <f>VLOOKUP(A350,'Charter School Lease'!A:E,5,FALSE)</f>
        <v>0</v>
      </c>
      <c r="AE350" s="4">
        <f>VLOOKUP(A350,'Integration Change'!H:L,5,FALSE)</f>
        <v>0</v>
      </c>
      <c r="AF350" s="4">
        <f>VLOOKUP(A350,'Other SPED'!A:D,4,FALSE)</f>
        <v>0</v>
      </c>
      <c r="AG350" s="4">
        <f>VLOOKUP(A350,QComp!I:R,10,FALSE)</f>
        <v>0</v>
      </c>
      <c r="AH350" s="4">
        <f>VLOOKUP(A350,'LTFM Change'!G:K,5,FALSE)</f>
        <v>0</v>
      </c>
      <c r="AI350" s="4">
        <f>VLOOKUP(A350,'Breakfast and Lunch'!A:E,5,FALSE)</f>
        <v>0</v>
      </c>
      <c r="AJ350" s="4">
        <f>VLOOKUP(A350,'Breakfast and Lunch'!A:D,4,FALSE)</f>
        <v>0</v>
      </c>
      <c r="AK350" s="4">
        <f>VLOOKUP(A350,'Integration Change'!A:E,5,FALSE)</f>
        <v>0</v>
      </c>
      <c r="AL350" s="4">
        <f>VLOOKUP(A350,'Safe School'!A:D,4,FALSE)</f>
        <v>70.451510324866831</v>
      </c>
      <c r="AM350" s="4">
        <f>VLOOKUP(A350,'LTFM Change'!A:D,4,FALSE)</f>
        <v>0</v>
      </c>
      <c r="AN350" s="4">
        <f>VLOOKUP(A350,QComp!A:E,5,FALSE)</f>
        <v>0</v>
      </c>
      <c r="AO350" s="4">
        <f t="shared" si="60"/>
        <v>70.451510325074196</v>
      </c>
      <c r="AP350" s="4">
        <f>VLOOKUP(A350,'2021 SPED'!A:AF,32,FALSE)</f>
        <v>42679.094082624186</v>
      </c>
      <c r="AQ350" s="5">
        <f t="shared" si="54"/>
        <v>236514.82959294925</v>
      </c>
      <c r="AR350" s="235">
        <f t="shared" si="55"/>
        <v>3.4081073506815551E-2</v>
      </c>
    </row>
    <row r="351" spans="1:44" x14ac:dyDescent="0.25">
      <c r="A351">
        <v>2903</v>
      </c>
      <c r="B351">
        <v>1</v>
      </c>
      <c r="C351" t="s">
        <v>331</v>
      </c>
      <c r="D351">
        <f>VLOOKUP(A351,Sheet10!A:C,3,FALSE)</f>
        <v>6</v>
      </c>
      <c r="E351" s="4">
        <f>VLOOKUP(A351,'Pupil Info'!A:D,4,FALSE)</f>
        <v>495</v>
      </c>
      <c r="F351" s="4">
        <f>VLOOKUP(A351,'Starting Point 2020'!A:AB,28,FALSE)</f>
        <v>5214725.75</v>
      </c>
      <c r="G351" s="4">
        <f>VLOOKUP(A351,'2% 2020'!A:AB,28,FALSE)</f>
        <v>5300134.75</v>
      </c>
      <c r="H351" s="4">
        <f t="shared" si="56"/>
        <v>85409</v>
      </c>
      <c r="I351" s="4">
        <f>VLOOKUP(A351,'2% with VPK 2020'!A:AB,28,FALSE)</f>
        <v>5300134.75</v>
      </c>
      <c r="J351" s="4">
        <f>VLOOKUP(A351,'Charter School Lease'!A:D,4,FALSE)</f>
        <v>0</v>
      </c>
      <c r="K351" s="4">
        <f>VLOOKUP(A351,'Integration Change'!H:K,4,FALSE)</f>
        <v>0</v>
      </c>
      <c r="L351" s="4">
        <f>VLOOKUP(A351,'Other SPED'!A:D,4,FALSE)</f>
        <v>0</v>
      </c>
      <c r="M351" s="4">
        <f>VLOOKUP(A351,'LTFM Change'!G:J,4,FALSE)</f>
        <v>0</v>
      </c>
      <c r="N351" s="4">
        <f>VLOOKUP(A351,QComp!I:N,6,FALSE)</f>
        <v>0</v>
      </c>
      <c r="O351" s="4">
        <f>VLOOKUP(A351,'Breakfast and Lunch'!A:D,4,FALSE)</f>
        <v>0</v>
      </c>
      <c r="P351" s="4">
        <f>VLOOKUP(A351,'Breakfast and Lunch'!A:E,5,FALSE)</f>
        <v>0</v>
      </c>
      <c r="Q351" s="4">
        <f>VLOOKUP(A351,'Integration Change'!A:D,4,FALSE)</f>
        <v>0</v>
      </c>
      <c r="R351" s="4">
        <f>VLOOKUP(A351,'LTFM Change'!A:C,3,FALSE)</f>
        <v>0</v>
      </c>
      <c r="S351" s="4">
        <f>VLOOKUP(A351,QComp!A:D,4,FALSE)</f>
        <v>0</v>
      </c>
      <c r="T351" s="4">
        <f t="shared" si="57"/>
        <v>0</v>
      </c>
      <c r="U351" s="4">
        <f>VLOOKUP(A351,'2020 SPED'!A:AF,32,FALSE)</f>
        <v>13804.217883331468</v>
      </c>
      <c r="V351" s="4">
        <f t="shared" si="53"/>
        <v>99213.217883331468</v>
      </c>
      <c r="W351" s="235">
        <f t="shared" si="58"/>
        <v>1.6378426037073953E-2</v>
      </c>
      <c r="Y351" s="4">
        <f>VLOOKUP(A351,'Pupil Info'!A:E,5,FALSE)</f>
        <v>476</v>
      </c>
      <c r="Z351" s="4">
        <f>VLOOKUP(A351,'Starting Point 2021'!A:AB,28,FALSE)</f>
        <v>5068940.75</v>
      </c>
      <c r="AA351" s="4">
        <f>VLOOKUP(A351,'2% 2021'!A:AB,28,FALSE)</f>
        <v>5236549.75</v>
      </c>
      <c r="AB351" s="4">
        <f t="shared" si="59"/>
        <v>167609</v>
      </c>
      <c r="AC351" s="4">
        <f>VLOOKUP(A351,'2% with VPK 2021'!A:AB,28,FALSE)</f>
        <v>5236549.75</v>
      </c>
      <c r="AD351" s="4">
        <f>VLOOKUP(A351,'Charter School Lease'!A:E,5,FALSE)</f>
        <v>0</v>
      </c>
      <c r="AE351" s="4">
        <f>VLOOKUP(A351,'Integration Change'!H:L,5,FALSE)</f>
        <v>0</v>
      </c>
      <c r="AF351" s="4">
        <f>VLOOKUP(A351,'Other SPED'!A:D,4,FALSE)</f>
        <v>0</v>
      </c>
      <c r="AG351" s="4">
        <f>VLOOKUP(A351,QComp!I:R,10,FALSE)</f>
        <v>0</v>
      </c>
      <c r="AH351" s="4">
        <f>VLOOKUP(A351,'LTFM Change'!G:K,5,FALSE)</f>
        <v>0</v>
      </c>
      <c r="AI351" s="4">
        <f>VLOOKUP(A351,'Breakfast and Lunch'!A:E,5,FALSE)</f>
        <v>0</v>
      </c>
      <c r="AJ351" s="4">
        <f>VLOOKUP(A351,'Breakfast and Lunch'!A:D,4,FALSE)</f>
        <v>0</v>
      </c>
      <c r="AK351" s="4">
        <f>VLOOKUP(A351,'Integration Change'!A:E,5,FALSE)</f>
        <v>0</v>
      </c>
      <c r="AL351" s="4">
        <f>VLOOKUP(A351,'Safe School'!A:D,4,FALSE)</f>
        <v>61.538894210250874</v>
      </c>
      <c r="AM351" s="4">
        <f>VLOOKUP(A351,'LTFM Change'!A:D,4,FALSE)</f>
        <v>0</v>
      </c>
      <c r="AN351" s="4">
        <f>VLOOKUP(A351,QComp!A:E,5,FALSE)</f>
        <v>0</v>
      </c>
      <c r="AO351" s="4">
        <f t="shared" si="60"/>
        <v>61.538894210010767</v>
      </c>
      <c r="AP351" s="4">
        <f>VLOOKUP(A351,'2021 SPED'!A:AF,32,FALSE)</f>
        <v>29268.050597685273</v>
      </c>
      <c r="AQ351" s="5">
        <f t="shared" si="54"/>
        <v>196938.58949189528</v>
      </c>
      <c r="AR351" s="235">
        <f t="shared" si="55"/>
        <v>3.3065882650137504E-2</v>
      </c>
    </row>
    <row r="352" spans="1:44" x14ac:dyDescent="0.25">
      <c r="A352">
        <v>2904</v>
      </c>
      <c r="B352">
        <v>1</v>
      </c>
      <c r="C352" t="s">
        <v>332</v>
      </c>
      <c r="D352">
        <f>VLOOKUP(A352,Sheet10!A:C,3,FALSE)</f>
        <v>6</v>
      </c>
      <c r="E352" s="4">
        <f>VLOOKUP(A352,'Pupil Info'!A:D,4,FALSE)</f>
        <v>679</v>
      </c>
      <c r="F352" s="4">
        <f>VLOOKUP(A352,'Starting Point 2020'!A:AB,28,FALSE)</f>
        <v>6984845.6541980002</v>
      </c>
      <c r="G352" s="4">
        <f>VLOOKUP(A352,'2% 2020'!A:AB,28,FALSE)</f>
        <v>7098762.6541980002</v>
      </c>
      <c r="H352" s="4">
        <f t="shared" si="56"/>
        <v>113917</v>
      </c>
      <c r="I352" s="4">
        <f>VLOOKUP(A352,'2% with VPK 2020'!A:AB,28,FALSE)</f>
        <v>7135490.9041980002</v>
      </c>
      <c r="J352" s="4">
        <f>VLOOKUP(A352,'Charter School Lease'!A:D,4,FALSE)</f>
        <v>0</v>
      </c>
      <c r="K352" s="4">
        <f>VLOOKUP(A352,'Integration Change'!H:K,4,FALSE)</f>
        <v>359.37215999999898</v>
      </c>
      <c r="L352" s="4">
        <f>VLOOKUP(A352,'Other SPED'!A:D,4,FALSE)</f>
        <v>2117.9899999999998</v>
      </c>
      <c r="M352" s="4">
        <f>VLOOKUP(A352,'LTFM Change'!G:J,4,FALSE)</f>
        <v>0</v>
      </c>
      <c r="N352" s="4">
        <f>VLOOKUP(A352,QComp!I:N,6,FALSE)</f>
        <v>0</v>
      </c>
      <c r="O352" s="4">
        <f>VLOOKUP(A352,'Breakfast and Lunch'!A:D,4,FALSE)</f>
        <v>226.68</v>
      </c>
      <c r="P352" s="4">
        <f>VLOOKUP(A352,'Breakfast and Lunch'!A:E,5,FALSE)</f>
        <v>591.9</v>
      </c>
      <c r="Q352" s="4">
        <f>VLOOKUP(A352,'Integration Change'!A:D,4,FALSE)</f>
        <v>154.01664000000164</v>
      </c>
      <c r="R352" s="4">
        <f>VLOOKUP(A352,'LTFM Change'!A:C,3,FALSE)</f>
        <v>2280</v>
      </c>
      <c r="S352" s="4">
        <f>VLOOKUP(A352,QComp!A:D,4,FALSE)</f>
        <v>0</v>
      </c>
      <c r="T352" s="4">
        <f t="shared" si="57"/>
        <v>42458.208800000139</v>
      </c>
      <c r="U352" s="4">
        <f>VLOOKUP(A352,'2020 SPED'!A:AF,32,FALSE)</f>
        <v>19783.082193374401</v>
      </c>
      <c r="V352" s="4">
        <f t="shared" si="53"/>
        <v>176158.29099337454</v>
      </c>
      <c r="W352" s="235">
        <f t="shared" si="58"/>
        <v>1.6309164960793963E-2</v>
      </c>
      <c r="Y352" s="4">
        <f>VLOOKUP(A352,'Pupil Info'!A:E,5,FALSE)</f>
        <v>663</v>
      </c>
      <c r="Z352" s="4">
        <f>VLOOKUP(A352,'Starting Point 2021'!A:AB,28,FALSE)</f>
        <v>6924285.9328878438</v>
      </c>
      <c r="AA352" s="4">
        <f>VLOOKUP(A352,'2% 2021'!A:AB,28,FALSE)</f>
        <v>7151265.2588878432</v>
      </c>
      <c r="AB352" s="4">
        <f t="shared" si="59"/>
        <v>226979.32599999942</v>
      </c>
      <c r="AC352" s="4">
        <f>VLOOKUP(A352,'2% with VPK 2021'!A:AB,28,FALSE)</f>
        <v>7212354.4748878432</v>
      </c>
      <c r="AD352" s="4">
        <f>VLOOKUP(A352,'Charter School Lease'!A:E,5,FALSE)</f>
        <v>0</v>
      </c>
      <c r="AE352" s="4">
        <f>VLOOKUP(A352,'Integration Change'!H:L,5,FALSE)</f>
        <v>366.20640000001004</v>
      </c>
      <c r="AF352" s="4">
        <f>VLOOKUP(A352,'Other SPED'!A:D,4,FALSE)</f>
        <v>2117.9899999999998</v>
      </c>
      <c r="AG352" s="4">
        <f>VLOOKUP(A352,QComp!I:R,10,FALSE)</f>
        <v>0</v>
      </c>
      <c r="AH352" s="4">
        <f>VLOOKUP(A352,'LTFM Change'!G:K,5,FALSE)</f>
        <v>0</v>
      </c>
      <c r="AI352" s="4">
        <f>VLOOKUP(A352,'Breakfast and Lunch'!A:E,5,FALSE)</f>
        <v>591.9</v>
      </c>
      <c r="AJ352" s="4">
        <f>VLOOKUP(A352,'Breakfast and Lunch'!A:D,4,FALSE)</f>
        <v>226.68</v>
      </c>
      <c r="AK352" s="4">
        <f>VLOOKUP(A352,'Integration Change'!A:E,5,FALSE)</f>
        <v>156.94560000000274</v>
      </c>
      <c r="AL352" s="4">
        <f>VLOOKUP(A352,'Safe School'!A:D,4,FALSE)</f>
        <v>108</v>
      </c>
      <c r="AM352" s="4">
        <f>VLOOKUP(A352,'LTFM Change'!A:D,4,FALSE)</f>
        <v>2280</v>
      </c>
      <c r="AN352" s="4">
        <f>VLOOKUP(A352,QComp!A:E,5,FALSE)</f>
        <v>0</v>
      </c>
      <c r="AO352" s="4">
        <f t="shared" si="60"/>
        <v>66936.938000000082</v>
      </c>
      <c r="AP352" s="4">
        <f>VLOOKUP(A352,'2021 SPED'!A:AF,32,FALSE)</f>
        <v>109288.78734422009</v>
      </c>
      <c r="AQ352" s="5">
        <f t="shared" si="54"/>
        <v>403205.0513442196</v>
      </c>
      <c r="AR352" s="235">
        <f t="shared" si="55"/>
        <v>3.2780178086224028E-2</v>
      </c>
    </row>
    <row r="353" spans="1:44" x14ac:dyDescent="0.25">
      <c r="A353">
        <v>2905</v>
      </c>
      <c r="B353">
        <v>1</v>
      </c>
      <c r="C353" t="s">
        <v>333</v>
      </c>
      <c r="D353">
        <f>VLOOKUP(A353,Sheet10!A:C,3,FALSE)</f>
        <v>5</v>
      </c>
      <c r="E353" s="4">
        <f>VLOOKUP(A353,'Pupil Info'!A:D,4,FALSE)</f>
        <v>1853</v>
      </c>
      <c r="F353" s="4">
        <f>VLOOKUP(A353,'Starting Point 2020'!A:AB,28,FALSE)</f>
        <v>16210374.75</v>
      </c>
      <c r="G353" s="4">
        <f>VLOOKUP(A353,'2% 2020'!A:AB,28,FALSE)</f>
        <v>16487677.75</v>
      </c>
      <c r="H353" s="4">
        <f t="shared" si="56"/>
        <v>277303</v>
      </c>
      <c r="I353" s="4">
        <f>VLOOKUP(A353,'2% with VPK 2020'!A:AB,28,FALSE)</f>
        <v>16487677.75</v>
      </c>
      <c r="J353" s="4">
        <f>VLOOKUP(A353,'Charter School Lease'!A:D,4,FALSE)</f>
        <v>0</v>
      </c>
      <c r="K353" s="4">
        <f>VLOOKUP(A353,'Integration Change'!H:K,4,FALSE)</f>
        <v>0</v>
      </c>
      <c r="L353" s="4">
        <f>VLOOKUP(A353,'Other SPED'!A:D,4,FALSE)</f>
        <v>0</v>
      </c>
      <c r="M353" s="4">
        <f>VLOOKUP(A353,'LTFM Change'!G:J,4,FALSE)</f>
        <v>0</v>
      </c>
      <c r="N353" s="4">
        <f>VLOOKUP(A353,QComp!I:N,6,FALSE)</f>
        <v>-1519.4799125999562</v>
      </c>
      <c r="O353" s="4">
        <f>VLOOKUP(A353,'Breakfast and Lunch'!A:D,4,FALSE)</f>
        <v>0</v>
      </c>
      <c r="P353" s="4">
        <f>VLOOKUP(A353,'Breakfast and Lunch'!A:E,5,FALSE)</f>
        <v>0</v>
      </c>
      <c r="Q353" s="4">
        <f>VLOOKUP(A353,'Integration Change'!A:D,4,FALSE)</f>
        <v>0</v>
      </c>
      <c r="R353" s="4">
        <f>VLOOKUP(A353,'LTFM Change'!A:C,3,FALSE)</f>
        <v>0</v>
      </c>
      <c r="S353" s="4">
        <f>VLOOKUP(A353,QComp!A:D,4,FALSE)</f>
        <v>1519.4799125999562</v>
      </c>
      <c r="T353" s="4">
        <f t="shared" si="57"/>
        <v>0</v>
      </c>
      <c r="U353" s="4">
        <f>VLOOKUP(A353,'2020 SPED'!A:AF,32,FALSE)</f>
        <v>66261.256232217187</v>
      </c>
      <c r="V353" s="4">
        <f t="shared" si="53"/>
        <v>343564.25623221719</v>
      </c>
      <c r="W353" s="235">
        <f t="shared" si="58"/>
        <v>1.7106513839231261E-2</v>
      </c>
      <c r="Y353" s="4">
        <f>VLOOKUP(A353,'Pupil Info'!A:E,5,FALSE)</f>
        <v>1862</v>
      </c>
      <c r="Z353" s="4">
        <f>VLOOKUP(A353,'Starting Point 2021'!A:AB,28,FALSE)</f>
        <v>16291768</v>
      </c>
      <c r="AA353" s="4">
        <f>VLOOKUP(A353,'2% 2021'!A:AB,28,FALSE)</f>
        <v>16854972</v>
      </c>
      <c r="AB353" s="4">
        <f t="shared" si="59"/>
        <v>563204</v>
      </c>
      <c r="AC353" s="4">
        <f>VLOOKUP(A353,'2% with VPK 2021'!A:AB,28,FALSE)</f>
        <v>16854972</v>
      </c>
      <c r="AD353" s="4">
        <f>VLOOKUP(A353,'Charter School Lease'!A:E,5,FALSE)</f>
        <v>0</v>
      </c>
      <c r="AE353" s="4">
        <f>VLOOKUP(A353,'Integration Change'!H:L,5,FALSE)</f>
        <v>0</v>
      </c>
      <c r="AF353" s="4">
        <f>VLOOKUP(A353,'Other SPED'!A:D,4,FALSE)</f>
        <v>0</v>
      </c>
      <c r="AG353" s="4">
        <f>VLOOKUP(A353,QComp!I:R,10,FALSE)</f>
        <v>-1519.436630331038</v>
      </c>
      <c r="AH353" s="4">
        <f>VLOOKUP(A353,'LTFM Change'!G:K,5,FALSE)</f>
        <v>0</v>
      </c>
      <c r="AI353" s="4">
        <f>VLOOKUP(A353,'Breakfast and Lunch'!A:E,5,FALSE)</f>
        <v>0</v>
      </c>
      <c r="AJ353" s="4">
        <f>VLOOKUP(A353,'Breakfast and Lunch'!A:D,4,FALSE)</f>
        <v>0</v>
      </c>
      <c r="AK353" s="4">
        <f>VLOOKUP(A353,'Integration Change'!A:E,5,FALSE)</f>
        <v>0</v>
      </c>
      <c r="AL353" s="4">
        <f>VLOOKUP(A353,'Safe School'!A:D,4,FALSE)</f>
        <v>187.22764594310138</v>
      </c>
      <c r="AM353" s="4">
        <f>VLOOKUP(A353,'LTFM Change'!A:D,4,FALSE)</f>
        <v>0</v>
      </c>
      <c r="AN353" s="4">
        <f>VLOOKUP(A353,QComp!A:E,5,FALSE)</f>
        <v>1519.436630331038</v>
      </c>
      <c r="AO353" s="4">
        <f t="shared" si="60"/>
        <v>187.22764594480395</v>
      </c>
      <c r="AP353" s="4">
        <f>VLOOKUP(A353,'2021 SPED'!A:AF,32,FALSE)</f>
        <v>171892.59337215847</v>
      </c>
      <c r="AQ353" s="5">
        <f t="shared" si="54"/>
        <v>735283.82101810328</v>
      </c>
      <c r="AR353" s="235">
        <f t="shared" si="55"/>
        <v>3.4569851473455794E-2</v>
      </c>
    </row>
    <row r="354" spans="1:44" x14ac:dyDescent="0.25">
      <c r="A354">
        <v>2906</v>
      </c>
      <c r="B354">
        <v>1</v>
      </c>
      <c r="C354" t="s">
        <v>334</v>
      </c>
      <c r="D354">
        <f>VLOOKUP(A354,Sheet10!A:C,3,FALSE)</f>
        <v>6</v>
      </c>
      <c r="E354" s="4">
        <f>VLOOKUP(A354,'Pupil Info'!A:D,4,FALSE)</f>
        <v>387</v>
      </c>
      <c r="F354" s="4">
        <f>VLOOKUP(A354,'Starting Point 2020'!A:AB,28,FALSE)</f>
        <v>4441236.9403281249</v>
      </c>
      <c r="G354" s="4">
        <f>VLOOKUP(A354,'2% 2020'!A:AB,28,FALSE)</f>
        <v>4512374.9403281249</v>
      </c>
      <c r="H354" s="4">
        <f t="shared" si="56"/>
        <v>71138</v>
      </c>
      <c r="I354" s="4">
        <f>VLOOKUP(A354,'2% with VPK 2020'!A:AB,28,FALSE)</f>
        <v>4512374.9403281249</v>
      </c>
      <c r="J354" s="4">
        <f>VLOOKUP(A354,'Charter School Lease'!A:D,4,FALSE)</f>
        <v>0</v>
      </c>
      <c r="K354" s="4">
        <f>VLOOKUP(A354,'Integration Change'!H:K,4,FALSE)</f>
        <v>0</v>
      </c>
      <c r="L354" s="4">
        <f>VLOOKUP(A354,'Other SPED'!A:D,4,FALSE)</f>
        <v>0</v>
      </c>
      <c r="M354" s="4">
        <f>VLOOKUP(A354,'LTFM Change'!G:J,4,FALSE)</f>
        <v>0</v>
      </c>
      <c r="N354" s="4">
        <f>VLOOKUP(A354,QComp!I:N,6,FALSE)</f>
        <v>0</v>
      </c>
      <c r="O354" s="4">
        <f>VLOOKUP(A354,'Breakfast and Lunch'!A:D,4,FALSE)</f>
        <v>0</v>
      </c>
      <c r="P354" s="4">
        <f>VLOOKUP(A354,'Breakfast and Lunch'!A:E,5,FALSE)</f>
        <v>0</v>
      </c>
      <c r="Q354" s="4">
        <f>VLOOKUP(A354,'Integration Change'!A:D,4,FALSE)</f>
        <v>0</v>
      </c>
      <c r="R354" s="4">
        <f>VLOOKUP(A354,'LTFM Change'!A:C,3,FALSE)</f>
        <v>0</v>
      </c>
      <c r="S354" s="4">
        <f>VLOOKUP(A354,QComp!A:D,4,FALSE)</f>
        <v>0</v>
      </c>
      <c r="T354" s="4">
        <f t="shared" si="57"/>
        <v>0</v>
      </c>
      <c r="U354" s="4">
        <f>VLOOKUP(A354,'2020 SPED'!A:AF,32,FALSE)</f>
        <v>7091.4190537326504</v>
      </c>
      <c r="V354" s="4">
        <f t="shared" si="53"/>
        <v>78229.41905373265</v>
      </c>
      <c r="W354" s="235">
        <f t="shared" si="58"/>
        <v>1.6017609723552425E-2</v>
      </c>
      <c r="Y354" s="4">
        <f>VLOOKUP(A354,'Pupil Info'!A:E,5,FALSE)</f>
        <v>372</v>
      </c>
      <c r="Z354" s="4">
        <f>VLOOKUP(A354,'Starting Point 2021'!A:AB,28,FALSE)</f>
        <v>4493717.399632371</v>
      </c>
      <c r="AA354" s="4">
        <f>VLOOKUP(A354,'2% 2021'!A:AB,28,FALSE)</f>
        <v>4638025.4476323705</v>
      </c>
      <c r="AB354" s="4">
        <f t="shared" si="59"/>
        <v>144308.04799999949</v>
      </c>
      <c r="AC354" s="4">
        <f>VLOOKUP(A354,'2% with VPK 2021'!A:AB,28,FALSE)</f>
        <v>4638025.4476323705</v>
      </c>
      <c r="AD354" s="4">
        <f>VLOOKUP(A354,'Charter School Lease'!A:E,5,FALSE)</f>
        <v>0</v>
      </c>
      <c r="AE354" s="4">
        <f>VLOOKUP(A354,'Integration Change'!H:L,5,FALSE)</f>
        <v>0</v>
      </c>
      <c r="AF354" s="4">
        <f>VLOOKUP(A354,'Other SPED'!A:D,4,FALSE)</f>
        <v>0</v>
      </c>
      <c r="AG354" s="4">
        <f>VLOOKUP(A354,QComp!I:R,10,FALSE)</f>
        <v>0</v>
      </c>
      <c r="AH354" s="4">
        <f>VLOOKUP(A354,'LTFM Change'!G:K,5,FALSE)</f>
        <v>0</v>
      </c>
      <c r="AI354" s="4">
        <f>VLOOKUP(A354,'Breakfast and Lunch'!A:E,5,FALSE)</f>
        <v>0</v>
      </c>
      <c r="AJ354" s="4">
        <f>VLOOKUP(A354,'Breakfast and Lunch'!A:D,4,FALSE)</f>
        <v>0</v>
      </c>
      <c r="AK354" s="4">
        <f>VLOOKUP(A354,'Integration Change'!A:E,5,FALSE)</f>
        <v>0</v>
      </c>
      <c r="AL354" s="4">
        <f>VLOOKUP(A354,'Safe School'!A:D,4,FALSE)</f>
        <v>0</v>
      </c>
      <c r="AM354" s="4">
        <f>VLOOKUP(A354,'LTFM Change'!A:D,4,FALSE)</f>
        <v>0</v>
      </c>
      <c r="AN354" s="4">
        <f>VLOOKUP(A354,QComp!A:E,5,FALSE)</f>
        <v>0</v>
      </c>
      <c r="AO354" s="4">
        <f t="shared" si="60"/>
        <v>0</v>
      </c>
      <c r="AP354" s="4">
        <f>VLOOKUP(A354,'2021 SPED'!A:AF,32,FALSE)</f>
        <v>17474.647473184625</v>
      </c>
      <c r="AQ354" s="5">
        <f t="shared" si="54"/>
        <v>161782.69547318411</v>
      </c>
      <c r="AR354" s="235">
        <f t="shared" si="55"/>
        <v>3.211328954771505E-2</v>
      </c>
    </row>
    <row r="355" spans="1:44" x14ac:dyDescent="0.25">
      <c r="A355">
        <v>2907</v>
      </c>
      <c r="B355">
        <v>1</v>
      </c>
      <c r="C355" t="s">
        <v>335</v>
      </c>
      <c r="D355">
        <f>VLOOKUP(A355,Sheet10!A:C,3,FALSE)</f>
        <v>6</v>
      </c>
      <c r="E355" s="4">
        <f>VLOOKUP(A355,'Pupil Info'!A:D,4,FALSE)</f>
        <v>399</v>
      </c>
      <c r="F355" s="4">
        <f>VLOOKUP(A355,'Starting Point 2020'!A:AB,28,FALSE)</f>
        <v>4365011</v>
      </c>
      <c r="G355" s="4">
        <f>VLOOKUP(A355,'2% 2020'!A:AB,28,FALSE)</f>
        <v>4433375</v>
      </c>
      <c r="H355" s="4">
        <f t="shared" si="56"/>
        <v>68364</v>
      </c>
      <c r="I355" s="4">
        <f>VLOOKUP(A355,'2% with VPK 2020'!A:AB,28,FALSE)</f>
        <v>4433375</v>
      </c>
      <c r="J355" s="4">
        <f>VLOOKUP(A355,'Charter School Lease'!A:D,4,FALSE)</f>
        <v>0</v>
      </c>
      <c r="K355" s="4">
        <f>VLOOKUP(A355,'Integration Change'!H:K,4,FALSE)</f>
        <v>0</v>
      </c>
      <c r="L355" s="4">
        <f>VLOOKUP(A355,'Other SPED'!A:D,4,FALSE)</f>
        <v>0</v>
      </c>
      <c r="M355" s="4">
        <f>VLOOKUP(A355,'LTFM Change'!G:J,4,FALSE)</f>
        <v>0</v>
      </c>
      <c r="N355" s="4">
        <f>VLOOKUP(A355,QComp!I:N,6,FALSE)</f>
        <v>0</v>
      </c>
      <c r="O355" s="4">
        <f>VLOOKUP(A355,'Breakfast and Lunch'!A:D,4,FALSE)</f>
        <v>0</v>
      </c>
      <c r="P355" s="4">
        <f>VLOOKUP(A355,'Breakfast and Lunch'!A:E,5,FALSE)</f>
        <v>0</v>
      </c>
      <c r="Q355" s="4">
        <f>VLOOKUP(A355,'Integration Change'!A:D,4,FALSE)</f>
        <v>0</v>
      </c>
      <c r="R355" s="4">
        <f>VLOOKUP(A355,'LTFM Change'!A:C,3,FALSE)</f>
        <v>0</v>
      </c>
      <c r="S355" s="4">
        <f>VLOOKUP(A355,QComp!A:D,4,FALSE)</f>
        <v>0</v>
      </c>
      <c r="T355" s="4">
        <f t="shared" si="57"/>
        <v>0</v>
      </c>
      <c r="U355" s="4">
        <f>VLOOKUP(A355,'2020 SPED'!A:AF,32,FALSE)</f>
        <v>173586.86169529712</v>
      </c>
      <c r="V355" s="4">
        <f t="shared" si="53"/>
        <v>241950.86169529712</v>
      </c>
      <c r="W355" s="235">
        <f t="shared" si="58"/>
        <v>1.5661816201608655E-2</v>
      </c>
      <c r="Y355" s="4">
        <f>VLOOKUP(A355,'Pupil Info'!A:E,5,FALSE)</f>
        <v>404</v>
      </c>
      <c r="Z355" s="4">
        <f>VLOOKUP(A355,'Starting Point 2021'!A:AB,28,FALSE)</f>
        <v>4584743.75</v>
      </c>
      <c r="AA355" s="4">
        <f>VLOOKUP(A355,'2% 2021'!A:AB,28,FALSE)</f>
        <v>4729988.75</v>
      </c>
      <c r="AB355" s="4">
        <f t="shared" si="59"/>
        <v>145245</v>
      </c>
      <c r="AC355" s="4">
        <f>VLOOKUP(A355,'2% with VPK 2021'!A:AB,28,FALSE)</f>
        <v>4729988.75</v>
      </c>
      <c r="AD355" s="4">
        <f>VLOOKUP(A355,'Charter School Lease'!A:E,5,FALSE)</f>
        <v>0</v>
      </c>
      <c r="AE355" s="4">
        <f>VLOOKUP(A355,'Integration Change'!H:L,5,FALSE)</f>
        <v>0</v>
      </c>
      <c r="AF355" s="4">
        <f>VLOOKUP(A355,'Other SPED'!A:D,4,FALSE)</f>
        <v>0</v>
      </c>
      <c r="AG355" s="4">
        <f>VLOOKUP(A355,QComp!I:R,10,FALSE)</f>
        <v>0</v>
      </c>
      <c r="AH355" s="4">
        <f>VLOOKUP(A355,'LTFM Change'!G:K,5,FALSE)</f>
        <v>0</v>
      </c>
      <c r="AI355" s="4">
        <f>VLOOKUP(A355,'Breakfast and Lunch'!A:E,5,FALSE)</f>
        <v>0</v>
      </c>
      <c r="AJ355" s="4">
        <f>VLOOKUP(A355,'Breakfast and Lunch'!A:D,4,FALSE)</f>
        <v>0</v>
      </c>
      <c r="AK355" s="4">
        <f>VLOOKUP(A355,'Integration Change'!A:E,5,FALSE)</f>
        <v>0</v>
      </c>
      <c r="AL355" s="4">
        <f>VLOOKUP(A355,'Safe School'!A:D,4,FALSE)</f>
        <v>54.110304588801228</v>
      </c>
      <c r="AM355" s="4">
        <f>VLOOKUP(A355,'LTFM Change'!A:D,4,FALSE)</f>
        <v>0</v>
      </c>
      <c r="AN355" s="4">
        <f>VLOOKUP(A355,QComp!A:E,5,FALSE)</f>
        <v>0</v>
      </c>
      <c r="AO355" s="4">
        <f t="shared" si="60"/>
        <v>54.110304588451982</v>
      </c>
      <c r="AP355" s="4">
        <f>VLOOKUP(A355,'2021 SPED'!A:AF,32,FALSE)</f>
        <v>182734.91956312017</v>
      </c>
      <c r="AQ355" s="5">
        <f t="shared" si="54"/>
        <v>328034.02986770862</v>
      </c>
      <c r="AR355" s="235">
        <f t="shared" si="55"/>
        <v>3.1680069360474072E-2</v>
      </c>
    </row>
    <row r="356" spans="1:44" x14ac:dyDescent="0.25">
      <c r="A356">
        <v>2908</v>
      </c>
      <c r="B356">
        <v>1</v>
      </c>
      <c r="C356" t="s">
        <v>336</v>
      </c>
      <c r="D356">
        <f>VLOOKUP(A356,Sheet10!A:C,3,FALSE)</f>
        <v>6</v>
      </c>
      <c r="E356" s="4">
        <f>VLOOKUP(A356,'Pupil Info'!A:D,4,FALSE)</f>
        <v>485</v>
      </c>
      <c r="F356" s="4">
        <f>VLOOKUP(A356,'Starting Point 2020'!A:AB,28,FALSE)</f>
        <v>4682509.5958361253</v>
      </c>
      <c r="G356" s="4">
        <f>VLOOKUP(A356,'2% 2020'!A:AB,28,FALSE)</f>
        <v>4758237.5958361253</v>
      </c>
      <c r="H356" s="4">
        <f t="shared" si="56"/>
        <v>75728</v>
      </c>
      <c r="I356" s="4">
        <f>VLOOKUP(A356,'2% with VPK 2020'!A:AB,28,FALSE)</f>
        <v>4758237.5958361253</v>
      </c>
      <c r="J356" s="4">
        <f>VLOOKUP(A356,'Charter School Lease'!A:D,4,FALSE)</f>
        <v>0</v>
      </c>
      <c r="K356" s="4">
        <f>VLOOKUP(A356,'Integration Change'!H:K,4,FALSE)</f>
        <v>0</v>
      </c>
      <c r="L356" s="4">
        <f>VLOOKUP(A356,'Other SPED'!A:D,4,FALSE)</f>
        <v>0</v>
      </c>
      <c r="M356" s="4">
        <f>VLOOKUP(A356,'LTFM Change'!G:J,4,FALSE)</f>
        <v>0</v>
      </c>
      <c r="N356" s="4">
        <f>VLOOKUP(A356,QComp!I:N,6,FALSE)</f>
        <v>-388.07148900000902</v>
      </c>
      <c r="O356" s="4">
        <f>VLOOKUP(A356,'Breakfast and Lunch'!A:D,4,FALSE)</f>
        <v>0</v>
      </c>
      <c r="P356" s="4">
        <f>VLOOKUP(A356,'Breakfast and Lunch'!A:E,5,FALSE)</f>
        <v>0</v>
      </c>
      <c r="Q356" s="4">
        <f>VLOOKUP(A356,'Integration Change'!A:D,4,FALSE)</f>
        <v>0</v>
      </c>
      <c r="R356" s="4">
        <f>VLOOKUP(A356,'LTFM Change'!A:C,3,FALSE)</f>
        <v>0</v>
      </c>
      <c r="S356" s="4">
        <f>VLOOKUP(A356,QComp!A:D,4,FALSE)</f>
        <v>388.07148900000902</v>
      </c>
      <c r="T356" s="4">
        <f t="shared" si="57"/>
        <v>0</v>
      </c>
      <c r="U356" s="4">
        <f>VLOOKUP(A356,'2020 SPED'!A:AF,32,FALSE)</f>
        <v>7557.4970797022397</v>
      </c>
      <c r="V356" s="4">
        <f t="shared" si="53"/>
        <v>83285.49707970224</v>
      </c>
      <c r="W356" s="235">
        <f t="shared" si="58"/>
        <v>1.6172524252238665E-2</v>
      </c>
      <c r="Y356" s="4">
        <f>VLOOKUP(A356,'Pupil Info'!A:E,5,FALSE)</f>
        <v>497</v>
      </c>
      <c r="Z356" s="4">
        <f>VLOOKUP(A356,'Starting Point 2021'!A:AB,28,FALSE)</f>
        <v>4814936.818676779</v>
      </c>
      <c r="AA356" s="4">
        <f>VLOOKUP(A356,'2% 2021'!A:AB,28,FALSE)</f>
        <v>4971141.6726767793</v>
      </c>
      <c r="AB356" s="4">
        <f t="shared" si="59"/>
        <v>156204.85400000028</v>
      </c>
      <c r="AC356" s="4">
        <f>VLOOKUP(A356,'2% with VPK 2021'!A:AB,28,FALSE)</f>
        <v>4971141.6726767793</v>
      </c>
      <c r="AD356" s="4">
        <f>VLOOKUP(A356,'Charter School Lease'!A:E,5,FALSE)</f>
        <v>0</v>
      </c>
      <c r="AE356" s="4">
        <f>VLOOKUP(A356,'Integration Change'!H:L,5,FALSE)</f>
        <v>0</v>
      </c>
      <c r="AF356" s="4">
        <f>VLOOKUP(A356,'Other SPED'!A:D,4,FALSE)</f>
        <v>0</v>
      </c>
      <c r="AG356" s="4">
        <f>VLOOKUP(A356,QComp!I:R,10,FALSE)</f>
        <v>-399.36480981329805</v>
      </c>
      <c r="AH356" s="4">
        <f>VLOOKUP(A356,'LTFM Change'!G:K,5,FALSE)</f>
        <v>0</v>
      </c>
      <c r="AI356" s="4">
        <f>VLOOKUP(A356,'Breakfast and Lunch'!A:E,5,FALSE)</f>
        <v>0</v>
      </c>
      <c r="AJ356" s="4">
        <f>VLOOKUP(A356,'Breakfast and Lunch'!A:D,4,FALSE)</f>
        <v>0</v>
      </c>
      <c r="AK356" s="4">
        <f>VLOOKUP(A356,'Integration Change'!A:E,5,FALSE)</f>
        <v>0</v>
      </c>
      <c r="AL356" s="4">
        <f>VLOOKUP(A356,'Safe School'!A:D,4,FALSE)</f>
        <v>71.234649218265986</v>
      </c>
      <c r="AM356" s="4">
        <f>VLOOKUP(A356,'LTFM Change'!A:D,4,FALSE)</f>
        <v>0</v>
      </c>
      <c r="AN356" s="4">
        <f>VLOOKUP(A356,QComp!A:E,5,FALSE)</f>
        <v>399.36480981329805</v>
      </c>
      <c r="AO356" s="4">
        <f t="shared" si="60"/>
        <v>71.23464921861887</v>
      </c>
      <c r="AP356" s="4">
        <f>VLOOKUP(A356,'2021 SPED'!A:AF,32,FALSE)</f>
        <v>19764.913932586933</v>
      </c>
      <c r="AQ356" s="5">
        <f t="shared" si="54"/>
        <v>176041.00258180583</v>
      </c>
      <c r="AR356" s="235">
        <f t="shared" si="55"/>
        <v>3.2441724550588774E-2</v>
      </c>
    </row>
    <row r="357" spans="1:44" x14ac:dyDescent="0.25">
      <c r="A357">
        <v>3000</v>
      </c>
      <c r="B357">
        <v>1</v>
      </c>
      <c r="C357" t="s">
        <v>337</v>
      </c>
      <c r="D357">
        <v>10</v>
      </c>
      <c r="E357" s="4">
        <f>VLOOKUP(A357,'Pupil Info'!A:D,4,FALSE)</f>
        <v>0</v>
      </c>
      <c r="F357" s="4">
        <f>VLOOKUP(A357,'Starting Point 2020'!A:AB,28,FALSE)</f>
        <v>-72447</v>
      </c>
      <c r="G357" s="4">
        <f>VLOOKUP(A357,'2% 2020'!A:AB,28,FALSE)</f>
        <v>-72447</v>
      </c>
      <c r="H357" s="4">
        <f t="shared" si="56"/>
        <v>0</v>
      </c>
      <c r="I357" s="4">
        <f>VLOOKUP(A357,'2% with VPK 2020'!A:AB,28,FALSE)</f>
        <v>-72447</v>
      </c>
      <c r="J357" s="4">
        <f>VLOOKUP(A357,'Charter School Lease'!A:D,4,FALSE)</f>
        <v>0</v>
      </c>
      <c r="K357" s="4">
        <f>VLOOKUP(A357,'Integration Change'!H:K,4,FALSE)</f>
        <v>0</v>
      </c>
      <c r="L357" s="4">
        <f>VLOOKUP(A357,'Other SPED'!A:D,4,FALSE)</f>
        <v>0</v>
      </c>
      <c r="M357" s="4">
        <f>VLOOKUP(A357,'LTFM Change'!G:J,4,FALSE)</f>
        <v>0</v>
      </c>
      <c r="N357" s="4">
        <f>VLOOKUP(A357,QComp!I:N,6,FALSE)</f>
        <v>0</v>
      </c>
      <c r="O357" s="4">
        <v>0</v>
      </c>
      <c r="P357" s="4">
        <v>0</v>
      </c>
      <c r="Q357" s="4">
        <v>0</v>
      </c>
      <c r="R357" s="4">
        <v>0</v>
      </c>
      <c r="S357" s="4">
        <f>VLOOKUP(A357,QComp!A:D,4,FALSE)</f>
        <v>0</v>
      </c>
      <c r="T357" s="4">
        <f t="shared" si="57"/>
        <v>0</v>
      </c>
      <c r="U357" s="4">
        <v>0</v>
      </c>
      <c r="V357" s="4">
        <f t="shared" si="53"/>
        <v>0</v>
      </c>
      <c r="W357" s="235">
        <f t="shared" si="58"/>
        <v>0</v>
      </c>
      <c r="Y357" s="4">
        <f>VLOOKUP(A357,'Pupil Info'!A:E,5,FALSE)</f>
        <v>0</v>
      </c>
      <c r="Z357" s="4">
        <f>VLOOKUP(A357,'Starting Point 2021'!A:AB,28,FALSE)</f>
        <v>54344000</v>
      </c>
      <c r="AA357" s="4">
        <f>VLOOKUP(A357,'2% 2021'!A:AB,28,FALSE)</f>
        <v>54344000</v>
      </c>
      <c r="AB357" s="4">
        <f t="shared" si="59"/>
        <v>0</v>
      </c>
      <c r="AC357" s="4">
        <f>VLOOKUP(A357,'2% with VPK 2021'!A:AB,28,FALSE)</f>
        <v>54344000</v>
      </c>
      <c r="AD357" s="4">
        <f>VLOOKUP(A357,'Charter School Lease'!A:E,5,FALSE)</f>
        <v>0</v>
      </c>
      <c r="AE357" s="4">
        <f>VLOOKUP(A357,'Integration Change'!H:L,5,FALSE)</f>
        <v>0</v>
      </c>
      <c r="AF357" s="4">
        <f>VLOOKUP(A357,'Other SPED'!A:D,4,FALSE)</f>
        <v>0</v>
      </c>
      <c r="AG357" s="4">
        <f>VLOOKUP(A357,QComp!I:R,10,FALSE)</f>
        <v>0</v>
      </c>
      <c r="AH357" s="4">
        <f>VLOOKUP(A357,'LTFM Change'!G:K,5,FALSE)</f>
        <v>0</v>
      </c>
      <c r="AI357" s="4">
        <v>0</v>
      </c>
      <c r="AJ357" s="4">
        <v>0</v>
      </c>
      <c r="AK357" s="4">
        <v>0</v>
      </c>
      <c r="AL357" s="4">
        <f>VLOOKUP(A357,'Safe School'!A:D,4,FALSE)</f>
        <v>0</v>
      </c>
      <c r="AM357" s="4">
        <v>0</v>
      </c>
      <c r="AN357" s="4">
        <f>VLOOKUP(A357,QComp!A:E,5,FALSE)</f>
        <v>0</v>
      </c>
      <c r="AO357" s="4">
        <f t="shared" si="60"/>
        <v>0</v>
      </c>
      <c r="AP357" s="4">
        <v>0</v>
      </c>
      <c r="AQ357" s="5">
        <f t="shared" si="54"/>
        <v>0</v>
      </c>
      <c r="AR357" s="235">
        <f t="shared" si="55"/>
        <v>0</v>
      </c>
    </row>
    <row r="358" spans="1:44" x14ac:dyDescent="0.25">
      <c r="A358">
        <v>3999</v>
      </c>
      <c r="B358">
        <v>1</v>
      </c>
      <c r="C358" t="s">
        <v>338</v>
      </c>
      <c r="D358">
        <v>10</v>
      </c>
      <c r="E358" s="4">
        <f>VLOOKUP(A358,'Pupil Info'!A:D,4,FALSE)</f>
        <v>3850.686791653512</v>
      </c>
      <c r="F358" s="4">
        <f>VLOOKUP(A358,'Starting Point 2020'!A:AB,28,FALSE)</f>
        <v>35605462</v>
      </c>
      <c r="G358" s="4">
        <f>VLOOKUP(A358,'2% 2020'!A:AB,28,FALSE)</f>
        <v>36122115</v>
      </c>
      <c r="H358" s="4">
        <f t="shared" si="56"/>
        <v>516653</v>
      </c>
      <c r="I358" s="4">
        <f>VLOOKUP(A358,'2% with VPK 2020'!A:AB,28,FALSE)</f>
        <v>36122035</v>
      </c>
      <c r="J358" s="4">
        <f>VLOOKUP(A358,'Charter School Lease'!A:D,4,FALSE)</f>
        <v>0</v>
      </c>
      <c r="K358" s="4">
        <f>VLOOKUP(A358,'Integration Change'!H:K,4,FALSE)</f>
        <v>0</v>
      </c>
      <c r="L358" s="4">
        <f>VLOOKUP(A358,'Other SPED'!A:D,4,FALSE)</f>
        <v>0</v>
      </c>
      <c r="M358" s="4">
        <f>VLOOKUP(A358,'LTFM Change'!G:J,4,FALSE)</f>
        <v>0</v>
      </c>
      <c r="N358" s="4">
        <f>VLOOKUP(A358,QComp!I:N,6,FALSE)</f>
        <v>0</v>
      </c>
      <c r="O358" s="4">
        <v>0</v>
      </c>
      <c r="P358" s="4">
        <v>0</v>
      </c>
      <c r="Q358" s="4">
        <v>0</v>
      </c>
      <c r="R358" s="4">
        <v>0</v>
      </c>
      <c r="S358" s="4">
        <f>VLOOKUP(A358,QComp!A:D,4,FALSE)</f>
        <v>0</v>
      </c>
      <c r="T358" s="4">
        <f t="shared" si="57"/>
        <v>-80</v>
      </c>
      <c r="U358" s="4">
        <v>0</v>
      </c>
      <c r="V358" s="4">
        <f t="shared" si="53"/>
        <v>516573</v>
      </c>
      <c r="W358" s="235">
        <f t="shared" si="58"/>
        <v>1.4510498417349563E-2</v>
      </c>
      <c r="Y358" s="4">
        <f>VLOOKUP(A358,'Pupil Info'!A:E,5,FALSE)</f>
        <v>9004.7622109798249</v>
      </c>
      <c r="Z358" s="4">
        <f>VLOOKUP(A358,'Starting Point 2021'!A:AB,28,FALSE)</f>
        <v>53242766</v>
      </c>
      <c r="AA358" s="4">
        <f>VLOOKUP(A358,'2% 2021'!A:AB,28,FALSE)</f>
        <v>54598446</v>
      </c>
      <c r="AB358" s="4">
        <f t="shared" si="59"/>
        <v>1355680</v>
      </c>
      <c r="AC358" s="4">
        <f>VLOOKUP(A358,'2% with VPK 2021'!A:AB,28,FALSE)</f>
        <v>54598483</v>
      </c>
      <c r="AD358" s="4">
        <f>VLOOKUP(A358,'Charter School Lease'!A:E,5,FALSE)</f>
        <v>0</v>
      </c>
      <c r="AE358" s="4">
        <f>VLOOKUP(A358,'Integration Change'!H:L,5,FALSE)</f>
        <v>0</v>
      </c>
      <c r="AF358" s="4">
        <f>VLOOKUP(A358,'Other SPED'!A:D,4,FALSE)</f>
        <v>0</v>
      </c>
      <c r="AG358" s="4">
        <f>VLOOKUP(A358,QComp!I:R,10,FALSE)</f>
        <v>0</v>
      </c>
      <c r="AH358" s="4">
        <f>VLOOKUP(A358,'LTFM Change'!G:K,5,FALSE)</f>
        <v>0</v>
      </c>
      <c r="AI358" s="4">
        <v>0</v>
      </c>
      <c r="AJ358" s="4">
        <v>0</v>
      </c>
      <c r="AK358" s="4">
        <v>0</v>
      </c>
      <c r="AL358" s="4">
        <f>VLOOKUP(A358,'Safe School'!A:D,4,FALSE)</f>
        <v>0</v>
      </c>
      <c r="AM358" s="4">
        <v>0</v>
      </c>
      <c r="AN358" s="4">
        <f>VLOOKUP(A358,QComp!A:E,5,FALSE)</f>
        <v>0</v>
      </c>
      <c r="AO358" s="4">
        <f t="shared" si="60"/>
        <v>37</v>
      </c>
      <c r="AP358" s="4">
        <f>'2021 SPED'!AF18</f>
        <v>1520324.0198712349</v>
      </c>
      <c r="AQ358" s="5">
        <f t="shared" si="54"/>
        <v>2876041.0198712349</v>
      </c>
      <c r="AR358" s="235">
        <f t="shared" si="55"/>
        <v>2.5462238381830125E-2</v>
      </c>
    </row>
    <row r="359" spans="1:44" x14ac:dyDescent="0.25">
      <c r="A359">
        <v>4000</v>
      </c>
      <c r="B359">
        <v>7</v>
      </c>
      <c r="C359" t="s">
        <v>339</v>
      </c>
      <c r="D359">
        <v>7</v>
      </c>
      <c r="E359" s="4">
        <f>VLOOKUP(A359,'Pupil Info'!A:D,4,FALSE)</f>
        <v>110</v>
      </c>
      <c r="F359" s="4">
        <f>VLOOKUP(A359,'Starting Point 2020'!A:AB,28,FALSE)</f>
        <v>1240397</v>
      </c>
      <c r="G359" s="4">
        <f>VLOOKUP(A359,'2% 2020'!A:AB,28,FALSE)</f>
        <v>1264622</v>
      </c>
      <c r="H359" s="4">
        <f t="shared" si="56"/>
        <v>24225</v>
      </c>
      <c r="I359" s="4">
        <f>VLOOKUP(A359,'2% with VPK 2020'!A:AB,28,FALSE)</f>
        <v>1264743</v>
      </c>
      <c r="J359" s="4">
        <f>VLOOKUP(A359,'Charter School Lease'!A:D,4,FALSE)</f>
        <v>0</v>
      </c>
      <c r="K359" s="4">
        <f>VLOOKUP(A359,'Integration Change'!H:K,4,FALSE)</f>
        <v>0</v>
      </c>
      <c r="L359" s="4">
        <f>VLOOKUP(A359,'Other SPED'!A:D,4,FALSE)</f>
        <v>0</v>
      </c>
      <c r="M359" s="4">
        <f>VLOOKUP(A359,'LTFM Change'!G:J,4,FALSE)</f>
        <v>0</v>
      </c>
      <c r="N359" s="4">
        <f>VLOOKUP(A359,QComp!I:N,6,FALSE)</f>
        <v>0</v>
      </c>
      <c r="O359" s="4">
        <f>VLOOKUP(A359,'Breakfast and Lunch'!A:D,4,FALSE)</f>
        <v>0</v>
      </c>
      <c r="P359" s="4">
        <f>VLOOKUP(A359,'Breakfast and Lunch'!A:E,5,FALSE)</f>
        <v>0</v>
      </c>
      <c r="Q359" s="4">
        <v>0</v>
      </c>
      <c r="R359" s="4">
        <v>0</v>
      </c>
      <c r="S359" s="4">
        <f>VLOOKUP(A359,QComp!A:D,4,FALSE)</f>
        <v>0</v>
      </c>
      <c r="T359" s="4">
        <f t="shared" si="57"/>
        <v>121</v>
      </c>
      <c r="U359" s="4">
        <f>VLOOKUP(A359,'2020 SPED'!A:AF,32,FALSE)</f>
        <v>0</v>
      </c>
      <c r="V359" s="4">
        <f t="shared" si="53"/>
        <v>24346</v>
      </c>
      <c r="W359" s="235">
        <f t="shared" si="58"/>
        <v>1.953003756055521E-2</v>
      </c>
      <c r="Y359" s="4">
        <f>VLOOKUP(A359,'Pupil Info'!A:E,5,FALSE)</f>
        <v>110</v>
      </c>
      <c r="Z359" s="4">
        <f>VLOOKUP(A359,'Starting Point 2021'!A:AB,28,FALSE)</f>
        <v>1237978</v>
      </c>
      <c r="AA359" s="4">
        <f>VLOOKUP(A359,'2% 2021'!A:AB,28,FALSE)</f>
        <v>1287007</v>
      </c>
      <c r="AB359" s="4">
        <f t="shared" si="59"/>
        <v>49029</v>
      </c>
      <c r="AC359" s="4">
        <f>VLOOKUP(A359,'2% with VPK 2021'!A:AB,28,FALSE)</f>
        <v>1287128</v>
      </c>
      <c r="AD359" s="4">
        <f>VLOOKUP(A359,'Charter School Lease'!A:E,5,FALSE)</f>
        <v>0</v>
      </c>
      <c r="AE359" s="4">
        <f>VLOOKUP(A359,'Integration Change'!H:L,5,FALSE)</f>
        <v>0</v>
      </c>
      <c r="AF359" s="4">
        <f>VLOOKUP(A359,'Other SPED'!A:D,4,FALSE)</f>
        <v>0</v>
      </c>
      <c r="AG359" s="4">
        <f>VLOOKUP(A359,QComp!I:R,10,FALSE)</f>
        <v>0</v>
      </c>
      <c r="AH359" s="4">
        <f>VLOOKUP(A359,'LTFM Change'!G:K,5,FALSE)</f>
        <v>0</v>
      </c>
      <c r="AI359" s="4">
        <f>VLOOKUP(A359,'Breakfast and Lunch'!A:E,5,FALSE)</f>
        <v>0</v>
      </c>
      <c r="AJ359" s="4">
        <f>VLOOKUP(A359,'Breakfast and Lunch'!A:D,4,FALSE)</f>
        <v>0</v>
      </c>
      <c r="AK359" s="4">
        <v>0</v>
      </c>
      <c r="AL359" s="4">
        <f>VLOOKUP(A359,'Safe School'!A:D,4,FALSE)</f>
        <v>0</v>
      </c>
      <c r="AM359" s="4">
        <v>0</v>
      </c>
      <c r="AN359" s="4">
        <f>VLOOKUP(A359,QComp!A:E,5,FALSE)</f>
        <v>0</v>
      </c>
      <c r="AO359" s="4">
        <f t="shared" si="60"/>
        <v>121</v>
      </c>
      <c r="AP359" s="4">
        <f>VLOOKUP(A359,'2021 SPED'!A:AF,32,FALSE)</f>
        <v>0</v>
      </c>
      <c r="AQ359" s="5">
        <f t="shared" si="54"/>
        <v>49150</v>
      </c>
      <c r="AR359" s="235">
        <f t="shared" si="55"/>
        <v>3.960409635712428E-2</v>
      </c>
    </row>
    <row r="360" spans="1:44" x14ac:dyDescent="0.25">
      <c r="A360">
        <v>4001</v>
      </c>
      <c r="B360">
        <v>7</v>
      </c>
      <c r="C360" t="s">
        <v>340</v>
      </c>
      <c r="D360">
        <v>7</v>
      </c>
      <c r="E360" s="4">
        <f>VLOOKUP(A360,'Pupil Info'!A:D,4,FALSE)</f>
        <v>213</v>
      </c>
      <c r="F360" s="4">
        <f>VLOOKUP(A360,'Starting Point 2020'!A:AB,28,FALSE)</f>
        <v>1495549</v>
      </c>
      <c r="G360" s="4">
        <f>VLOOKUP(A360,'2% 2020'!A:AB,28,FALSE)</f>
        <v>1523166</v>
      </c>
      <c r="H360" s="4">
        <f t="shared" si="56"/>
        <v>27617</v>
      </c>
      <c r="I360" s="4">
        <f>VLOOKUP(A360,'2% with VPK 2020'!A:AB,28,FALSE)</f>
        <v>1523146</v>
      </c>
      <c r="J360" s="4">
        <f>VLOOKUP(A360,'Charter School Lease'!A:D,4,FALSE)</f>
        <v>0</v>
      </c>
      <c r="K360" s="4">
        <f>VLOOKUP(A360,'Integration Change'!H:K,4,FALSE)</f>
        <v>0</v>
      </c>
      <c r="L360" s="4">
        <f>VLOOKUP(A360,'Other SPED'!A:D,4,FALSE)</f>
        <v>0</v>
      </c>
      <c r="M360" s="4">
        <f>VLOOKUP(A360,'LTFM Change'!G:J,4,FALSE)</f>
        <v>0</v>
      </c>
      <c r="N360" s="4">
        <f>VLOOKUP(A360,QComp!I:N,6,FALSE)</f>
        <v>0</v>
      </c>
      <c r="O360" s="4">
        <f>VLOOKUP(A360,'Breakfast and Lunch'!A:D,4,FALSE)</f>
        <v>0</v>
      </c>
      <c r="P360" s="4">
        <f>VLOOKUP(A360,'Breakfast and Lunch'!A:E,5,FALSE)</f>
        <v>0</v>
      </c>
      <c r="Q360" s="4">
        <v>0</v>
      </c>
      <c r="R360" s="4">
        <v>0</v>
      </c>
      <c r="S360" s="4">
        <f>VLOOKUP(A360,QComp!A:D,4,FALSE)</f>
        <v>0</v>
      </c>
      <c r="T360" s="4">
        <f t="shared" si="57"/>
        <v>-20</v>
      </c>
      <c r="U360" s="4">
        <f>VLOOKUP(A360,'2020 SPED'!A:AF,32,FALSE)</f>
        <v>0</v>
      </c>
      <c r="V360" s="4">
        <f t="shared" si="53"/>
        <v>27597</v>
      </c>
      <c r="W360" s="235">
        <f t="shared" si="58"/>
        <v>1.8466128491945098E-2</v>
      </c>
      <c r="Y360" s="4">
        <f>VLOOKUP(A360,'Pupil Info'!A:E,5,FALSE)</f>
        <v>214</v>
      </c>
      <c r="Z360" s="4">
        <f>VLOOKUP(A360,'Starting Point 2021'!A:AB,28,FALSE)</f>
        <v>1502568</v>
      </c>
      <c r="AA360" s="4">
        <f>VLOOKUP(A360,'2% 2021'!A:AB,28,FALSE)</f>
        <v>1558712</v>
      </c>
      <c r="AB360" s="4">
        <f t="shared" si="59"/>
        <v>56144</v>
      </c>
      <c r="AC360" s="4">
        <f>VLOOKUP(A360,'2% with VPK 2021'!A:AB,28,FALSE)</f>
        <v>1558693</v>
      </c>
      <c r="AD360" s="4">
        <f>VLOOKUP(A360,'Charter School Lease'!A:E,5,FALSE)</f>
        <v>0</v>
      </c>
      <c r="AE360" s="4">
        <f>VLOOKUP(A360,'Integration Change'!H:L,5,FALSE)</f>
        <v>0</v>
      </c>
      <c r="AF360" s="4">
        <f>VLOOKUP(A360,'Other SPED'!A:D,4,FALSE)</f>
        <v>0</v>
      </c>
      <c r="AG360" s="4">
        <f>VLOOKUP(A360,QComp!I:R,10,FALSE)</f>
        <v>0</v>
      </c>
      <c r="AH360" s="4">
        <f>VLOOKUP(A360,'LTFM Change'!G:K,5,FALSE)</f>
        <v>0</v>
      </c>
      <c r="AI360" s="4">
        <f>VLOOKUP(A360,'Breakfast and Lunch'!A:E,5,FALSE)</f>
        <v>0</v>
      </c>
      <c r="AJ360" s="4">
        <f>VLOOKUP(A360,'Breakfast and Lunch'!A:D,4,FALSE)</f>
        <v>0</v>
      </c>
      <c r="AK360" s="4">
        <v>0</v>
      </c>
      <c r="AL360" s="4">
        <f>VLOOKUP(A360,'Safe School'!A:D,4,FALSE)</f>
        <v>0</v>
      </c>
      <c r="AM360" s="4">
        <v>0</v>
      </c>
      <c r="AN360" s="4">
        <f>VLOOKUP(A360,QComp!A:E,5,FALSE)</f>
        <v>0</v>
      </c>
      <c r="AO360" s="4">
        <f t="shared" si="60"/>
        <v>-19</v>
      </c>
      <c r="AP360" s="4">
        <f>VLOOKUP(A360,'2021 SPED'!A:AF,32,FALSE)</f>
        <v>418.77690713404445</v>
      </c>
      <c r="AQ360" s="5">
        <f t="shared" si="54"/>
        <v>56543.776907134044</v>
      </c>
      <c r="AR360" s="235">
        <f t="shared" si="55"/>
        <v>3.7365363830455592E-2</v>
      </c>
    </row>
    <row r="361" spans="1:44" x14ac:dyDescent="0.25">
      <c r="A361">
        <v>4003</v>
      </c>
      <c r="B361">
        <v>7</v>
      </c>
      <c r="C361" t="s">
        <v>341</v>
      </c>
      <c r="D361">
        <v>7</v>
      </c>
      <c r="E361" s="4">
        <f>VLOOKUP(A361,'Pupil Info'!A:D,4,FALSE)</f>
        <v>115</v>
      </c>
      <c r="F361" s="4">
        <f>VLOOKUP(A361,'Starting Point 2020'!A:AB,28,FALSE)</f>
        <v>929260.2</v>
      </c>
      <c r="G361" s="4">
        <f>VLOOKUP(A361,'2% 2020'!A:AB,28,FALSE)</f>
        <v>947045.2</v>
      </c>
      <c r="H361" s="4">
        <f t="shared" si="56"/>
        <v>17785</v>
      </c>
      <c r="I361" s="4">
        <f>VLOOKUP(A361,'2% with VPK 2020'!A:AB,28,FALSE)</f>
        <v>947034.2</v>
      </c>
      <c r="J361" s="4">
        <f>VLOOKUP(A361,'Charter School Lease'!A:D,4,FALSE)</f>
        <v>0</v>
      </c>
      <c r="K361" s="4">
        <f>VLOOKUP(A361,'Integration Change'!H:K,4,FALSE)</f>
        <v>0</v>
      </c>
      <c r="L361" s="4">
        <f>VLOOKUP(A361,'Other SPED'!A:D,4,FALSE)</f>
        <v>0</v>
      </c>
      <c r="M361" s="4">
        <f>VLOOKUP(A361,'LTFM Change'!G:J,4,FALSE)</f>
        <v>0</v>
      </c>
      <c r="N361" s="4">
        <f>VLOOKUP(A361,QComp!I:N,6,FALSE)</f>
        <v>2.2185819329679362</v>
      </c>
      <c r="O361" s="4">
        <f>VLOOKUP(A361,'Breakfast and Lunch'!A:D,4,FALSE)</f>
        <v>0</v>
      </c>
      <c r="P361" s="4">
        <f>VLOOKUP(A361,'Breakfast and Lunch'!A:E,5,FALSE)</f>
        <v>0</v>
      </c>
      <c r="Q361" s="4">
        <v>0</v>
      </c>
      <c r="R361" s="4">
        <v>0</v>
      </c>
      <c r="S361" s="4">
        <f>VLOOKUP(A361,QComp!A:D,4,FALSE)</f>
        <v>0</v>
      </c>
      <c r="T361" s="4">
        <f t="shared" si="57"/>
        <v>-8.7814180670538917</v>
      </c>
      <c r="U361" s="4">
        <f>VLOOKUP(A361,'2020 SPED'!A:AF,32,FALSE)</f>
        <v>0</v>
      </c>
      <c r="V361" s="4">
        <f t="shared" si="53"/>
        <v>17776.218581932946</v>
      </c>
      <c r="W361" s="235">
        <f t="shared" si="58"/>
        <v>1.9138880584792076E-2</v>
      </c>
      <c r="Y361" s="4">
        <f>VLOOKUP(A361,'Pupil Info'!A:E,5,FALSE)</f>
        <v>120</v>
      </c>
      <c r="Z361" s="4">
        <f>VLOOKUP(A361,'Starting Point 2021'!A:AB,28,FALSE)</f>
        <v>966885.4</v>
      </c>
      <c r="AA361" s="4">
        <f>VLOOKUP(A361,'2% 2021'!A:AB,28,FALSE)</f>
        <v>1004318.4</v>
      </c>
      <c r="AB361" s="4">
        <f t="shared" si="59"/>
        <v>37433</v>
      </c>
      <c r="AC361" s="4">
        <f>VLOOKUP(A361,'2% with VPK 2021'!A:AB,28,FALSE)</f>
        <v>1004308.4</v>
      </c>
      <c r="AD361" s="4">
        <f>VLOOKUP(A361,'Charter School Lease'!A:E,5,FALSE)</f>
        <v>0</v>
      </c>
      <c r="AE361" s="4">
        <f>VLOOKUP(A361,'Integration Change'!H:L,5,FALSE)</f>
        <v>0</v>
      </c>
      <c r="AF361" s="4">
        <f>VLOOKUP(A361,'Other SPED'!A:D,4,FALSE)</f>
        <v>0</v>
      </c>
      <c r="AG361" s="4">
        <f>VLOOKUP(A361,QComp!I:R,10,FALSE)</f>
        <v>2.1944107661911403</v>
      </c>
      <c r="AH361" s="4">
        <f>VLOOKUP(A361,'LTFM Change'!G:K,5,FALSE)</f>
        <v>0</v>
      </c>
      <c r="AI361" s="4">
        <f>VLOOKUP(A361,'Breakfast and Lunch'!A:E,5,FALSE)</f>
        <v>0</v>
      </c>
      <c r="AJ361" s="4">
        <f>VLOOKUP(A361,'Breakfast and Lunch'!A:D,4,FALSE)</f>
        <v>0</v>
      </c>
      <c r="AK361" s="4">
        <v>0</v>
      </c>
      <c r="AL361" s="4">
        <f>VLOOKUP(A361,'Safe School'!A:D,4,FALSE)</f>
        <v>0</v>
      </c>
      <c r="AM361" s="4">
        <v>0</v>
      </c>
      <c r="AN361" s="4">
        <f>VLOOKUP(A361,QComp!A:E,5,FALSE)</f>
        <v>0</v>
      </c>
      <c r="AO361" s="4">
        <f t="shared" si="60"/>
        <v>-7.805589233757928</v>
      </c>
      <c r="AP361" s="4">
        <f>VLOOKUP(A361,'2021 SPED'!A:AF,32,FALSE)</f>
        <v>0.14131620706757531</v>
      </c>
      <c r="AQ361" s="5">
        <f t="shared" si="54"/>
        <v>37425.33572697331</v>
      </c>
      <c r="AR361" s="235">
        <f t="shared" si="55"/>
        <v>3.871503282602054E-2</v>
      </c>
    </row>
    <row r="362" spans="1:44" x14ac:dyDescent="0.25">
      <c r="A362">
        <v>4004</v>
      </c>
      <c r="B362">
        <v>7</v>
      </c>
      <c r="C362" t="s">
        <v>342</v>
      </c>
      <c r="D362">
        <v>7</v>
      </c>
      <c r="E362" s="4">
        <f>VLOOKUP(A362,'Pupil Info'!A:D,4,FALSE)</f>
        <v>152</v>
      </c>
      <c r="F362" s="4">
        <f>VLOOKUP(A362,'Starting Point 2020'!A:AB,28,FALSE)</f>
        <v>1646801.6</v>
      </c>
      <c r="G362" s="4">
        <f>VLOOKUP(A362,'2% 2020'!A:AB,28,FALSE)</f>
        <v>1676961.6</v>
      </c>
      <c r="H362" s="4">
        <f t="shared" si="56"/>
        <v>30160</v>
      </c>
      <c r="I362" s="4">
        <f>VLOOKUP(A362,'2% with VPK 2020'!A:AB,28,FALSE)</f>
        <v>1677100.4</v>
      </c>
      <c r="J362" s="4">
        <f>VLOOKUP(A362,'Charter School Lease'!A:D,4,FALSE)</f>
        <v>0</v>
      </c>
      <c r="K362" s="4">
        <f>VLOOKUP(A362,'Integration Change'!H:K,4,FALSE)</f>
        <v>0</v>
      </c>
      <c r="L362" s="4">
        <f>VLOOKUP(A362,'Other SPED'!A:D,4,FALSE)</f>
        <v>0</v>
      </c>
      <c r="M362" s="4">
        <f>VLOOKUP(A362,'LTFM Change'!G:J,4,FALSE)</f>
        <v>0</v>
      </c>
      <c r="N362" s="4">
        <f>VLOOKUP(A362,QComp!I:N,6,FALSE)</f>
        <v>0</v>
      </c>
      <c r="O362" s="4">
        <f>VLOOKUP(A362,'Breakfast and Lunch'!A:D,4,FALSE)</f>
        <v>0</v>
      </c>
      <c r="P362" s="4">
        <f>VLOOKUP(A362,'Breakfast and Lunch'!A:E,5,FALSE)</f>
        <v>0</v>
      </c>
      <c r="Q362" s="4">
        <v>0</v>
      </c>
      <c r="R362" s="4">
        <v>0</v>
      </c>
      <c r="S362" s="4">
        <f>VLOOKUP(A362,QComp!A:D,4,FALSE)</f>
        <v>0</v>
      </c>
      <c r="T362" s="4">
        <f t="shared" si="57"/>
        <v>138.79999999981374</v>
      </c>
      <c r="U362" s="4">
        <f>VLOOKUP(A362,'2020 SPED'!A:AF,32,FALSE)</f>
        <v>0</v>
      </c>
      <c r="V362" s="4">
        <f t="shared" si="53"/>
        <v>30298.799999999814</v>
      </c>
      <c r="W362" s="235">
        <f t="shared" si="58"/>
        <v>1.8314288740064376E-2</v>
      </c>
      <c r="Y362" s="4">
        <f>VLOOKUP(A362,'Pupil Info'!A:E,5,FALSE)</f>
        <v>166</v>
      </c>
      <c r="Z362" s="4">
        <f>VLOOKUP(A362,'Starting Point 2021'!A:AB,28,FALSE)</f>
        <v>1833563</v>
      </c>
      <c r="AA362" s="4">
        <f>VLOOKUP(A362,'2% 2021'!A:AB,28,FALSE)</f>
        <v>1901314</v>
      </c>
      <c r="AB362" s="4">
        <f t="shared" si="59"/>
        <v>67751</v>
      </c>
      <c r="AC362" s="4">
        <f>VLOOKUP(A362,'2% with VPK 2021'!A:AB,28,FALSE)</f>
        <v>1901290</v>
      </c>
      <c r="AD362" s="4">
        <f>VLOOKUP(A362,'Charter School Lease'!A:E,5,FALSE)</f>
        <v>0</v>
      </c>
      <c r="AE362" s="4">
        <f>VLOOKUP(A362,'Integration Change'!H:L,5,FALSE)</f>
        <v>0</v>
      </c>
      <c r="AF362" s="4">
        <f>VLOOKUP(A362,'Other SPED'!A:D,4,FALSE)</f>
        <v>0</v>
      </c>
      <c r="AG362" s="4">
        <f>VLOOKUP(A362,QComp!I:R,10,FALSE)</f>
        <v>0</v>
      </c>
      <c r="AH362" s="4">
        <f>VLOOKUP(A362,'LTFM Change'!G:K,5,FALSE)</f>
        <v>0</v>
      </c>
      <c r="AI362" s="4">
        <f>VLOOKUP(A362,'Breakfast and Lunch'!A:E,5,FALSE)</f>
        <v>0</v>
      </c>
      <c r="AJ362" s="4">
        <f>VLOOKUP(A362,'Breakfast and Lunch'!A:D,4,FALSE)</f>
        <v>0</v>
      </c>
      <c r="AK362" s="4">
        <v>0</v>
      </c>
      <c r="AL362" s="4">
        <f>VLOOKUP(A362,'Safe School'!A:D,4,FALSE)</f>
        <v>0</v>
      </c>
      <c r="AM362" s="4">
        <v>0</v>
      </c>
      <c r="AN362" s="4">
        <f>VLOOKUP(A362,QComp!A:E,5,FALSE)</f>
        <v>0</v>
      </c>
      <c r="AO362" s="4">
        <f t="shared" si="60"/>
        <v>-24</v>
      </c>
      <c r="AP362" s="4">
        <f>VLOOKUP(A362,'2021 SPED'!A:AF,32,FALSE)</f>
        <v>301.80167814274319</v>
      </c>
      <c r="AQ362" s="5">
        <f t="shared" si="54"/>
        <v>68028.801678142743</v>
      </c>
      <c r="AR362" s="235">
        <f t="shared" si="55"/>
        <v>3.695046202393918E-2</v>
      </c>
    </row>
    <row r="363" spans="1:44" x14ac:dyDescent="0.25">
      <c r="A363">
        <v>4005</v>
      </c>
      <c r="B363">
        <v>7</v>
      </c>
      <c r="C363" t="s">
        <v>343</v>
      </c>
      <c r="D363">
        <v>7</v>
      </c>
      <c r="E363" s="4">
        <f>VLOOKUP(A363,'Pupil Info'!A:D,4,FALSE)</f>
        <v>37</v>
      </c>
      <c r="F363" s="4">
        <f>VLOOKUP(A363,'Starting Point 2020'!A:AB,28,FALSE)</f>
        <v>403824</v>
      </c>
      <c r="G363" s="4">
        <f>VLOOKUP(A363,'2% 2020'!A:AB,28,FALSE)</f>
        <v>411503</v>
      </c>
      <c r="H363" s="4">
        <f t="shared" si="56"/>
        <v>7679</v>
      </c>
      <c r="I363" s="4">
        <f>VLOOKUP(A363,'2% with VPK 2020'!A:AB,28,FALSE)</f>
        <v>411540.6</v>
      </c>
      <c r="J363" s="4">
        <f>VLOOKUP(A363,'Charter School Lease'!A:D,4,FALSE)</f>
        <v>0</v>
      </c>
      <c r="K363" s="4">
        <f>VLOOKUP(A363,'Integration Change'!H:K,4,FALSE)</f>
        <v>0</v>
      </c>
      <c r="L363" s="4">
        <f>VLOOKUP(A363,'Other SPED'!A:D,4,FALSE)</f>
        <v>0</v>
      </c>
      <c r="M363" s="4">
        <f>VLOOKUP(A363,'LTFM Change'!G:J,4,FALSE)</f>
        <v>0</v>
      </c>
      <c r="N363" s="4">
        <f>VLOOKUP(A363,QComp!I:N,6,FALSE)</f>
        <v>0</v>
      </c>
      <c r="O363" s="4">
        <f>VLOOKUP(A363,'Breakfast and Lunch'!A:D,4,FALSE)</f>
        <v>0</v>
      </c>
      <c r="P363" s="4">
        <f>VLOOKUP(A363,'Breakfast and Lunch'!A:E,5,FALSE)</f>
        <v>0</v>
      </c>
      <c r="Q363" s="4">
        <v>0</v>
      </c>
      <c r="R363" s="4">
        <v>0</v>
      </c>
      <c r="S363" s="4">
        <f>VLOOKUP(A363,QComp!A:D,4,FALSE)</f>
        <v>0</v>
      </c>
      <c r="T363" s="4">
        <f t="shared" si="57"/>
        <v>37.599999999976717</v>
      </c>
      <c r="U363" s="4">
        <f>VLOOKUP(A363,'2020 SPED'!A:AF,32,FALSE)</f>
        <v>0</v>
      </c>
      <c r="V363" s="4">
        <f t="shared" si="53"/>
        <v>7716.5999999999767</v>
      </c>
      <c r="W363" s="235">
        <f t="shared" si="58"/>
        <v>1.9015709814176471E-2</v>
      </c>
      <c r="Y363" s="4">
        <f>VLOOKUP(A363,'Pupil Info'!A:E,5,FALSE)</f>
        <v>34</v>
      </c>
      <c r="Z363" s="4">
        <f>VLOOKUP(A363,'Starting Point 2021'!A:AB,28,FALSE)</f>
        <v>402923</v>
      </c>
      <c r="AA363" s="4">
        <f>VLOOKUP(A363,'2% 2021'!A:AB,28,FALSE)</f>
        <v>418392</v>
      </c>
      <c r="AB363" s="4">
        <f t="shared" si="59"/>
        <v>15469</v>
      </c>
      <c r="AC363" s="4">
        <f>VLOOKUP(A363,'2% with VPK 2021'!A:AB,28,FALSE)</f>
        <v>418426</v>
      </c>
      <c r="AD363" s="4">
        <f>VLOOKUP(A363,'Charter School Lease'!A:E,5,FALSE)</f>
        <v>0</v>
      </c>
      <c r="AE363" s="4">
        <f>VLOOKUP(A363,'Integration Change'!H:L,5,FALSE)</f>
        <v>0</v>
      </c>
      <c r="AF363" s="4">
        <f>VLOOKUP(A363,'Other SPED'!A:D,4,FALSE)</f>
        <v>0</v>
      </c>
      <c r="AG363" s="4">
        <f>VLOOKUP(A363,QComp!I:R,10,FALSE)</f>
        <v>0</v>
      </c>
      <c r="AH363" s="4">
        <f>VLOOKUP(A363,'LTFM Change'!G:K,5,FALSE)</f>
        <v>0</v>
      </c>
      <c r="AI363" s="4">
        <f>VLOOKUP(A363,'Breakfast and Lunch'!A:E,5,FALSE)</f>
        <v>0</v>
      </c>
      <c r="AJ363" s="4">
        <f>VLOOKUP(A363,'Breakfast and Lunch'!A:D,4,FALSE)</f>
        <v>0</v>
      </c>
      <c r="AK363" s="4">
        <v>0</v>
      </c>
      <c r="AL363" s="4">
        <f>VLOOKUP(A363,'Safe School'!A:D,4,FALSE)</f>
        <v>0</v>
      </c>
      <c r="AM363" s="4">
        <v>0</v>
      </c>
      <c r="AN363" s="4">
        <f>VLOOKUP(A363,QComp!A:E,5,FALSE)</f>
        <v>0</v>
      </c>
      <c r="AO363" s="4">
        <f t="shared" si="60"/>
        <v>34</v>
      </c>
      <c r="AP363" s="4">
        <f>VLOOKUP(A363,'2021 SPED'!A:AF,32,FALSE)</f>
        <v>0</v>
      </c>
      <c r="AQ363" s="5">
        <f t="shared" si="54"/>
        <v>15503</v>
      </c>
      <c r="AR363" s="235">
        <f t="shared" si="55"/>
        <v>3.839195081938733E-2</v>
      </c>
    </row>
    <row r="364" spans="1:44" x14ac:dyDescent="0.25">
      <c r="A364">
        <v>4007</v>
      </c>
      <c r="B364">
        <v>7</v>
      </c>
      <c r="C364" t="s">
        <v>344</v>
      </c>
      <c r="D364">
        <v>7</v>
      </c>
      <c r="E364" s="4">
        <f>VLOOKUP(A364,'Pupil Info'!A:D,4,FALSE)</f>
        <v>216</v>
      </c>
      <c r="F364" s="4">
        <f>VLOOKUP(A364,'Starting Point 2020'!A:AB,28,FALSE)</f>
        <v>1734399.2</v>
      </c>
      <c r="G364" s="4">
        <f>VLOOKUP(A364,'2% 2020'!A:AB,28,FALSE)</f>
        <v>1766499.2</v>
      </c>
      <c r="H364" s="4">
        <f t="shared" si="56"/>
        <v>32100</v>
      </c>
      <c r="I364" s="4">
        <f>VLOOKUP(A364,'2% with VPK 2020'!A:AB,28,FALSE)</f>
        <v>1766676.4</v>
      </c>
      <c r="J364" s="4">
        <f>VLOOKUP(A364,'Charter School Lease'!A:D,4,FALSE)</f>
        <v>0</v>
      </c>
      <c r="K364" s="4">
        <f>VLOOKUP(A364,'Integration Change'!H:K,4,FALSE)</f>
        <v>0</v>
      </c>
      <c r="L364" s="4">
        <f>VLOOKUP(A364,'Other SPED'!A:D,4,FALSE)</f>
        <v>0</v>
      </c>
      <c r="M364" s="4">
        <f>VLOOKUP(A364,'LTFM Change'!G:J,4,FALSE)</f>
        <v>0</v>
      </c>
      <c r="N364" s="4">
        <f>VLOOKUP(A364,QComp!I:N,6,FALSE)</f>
        <v>4.7007577589611174</v>
      </c>
      <c r="O364" s="4">
        <f>VLOOKUP(A364,'Breakfast and Lunch'!A:D,4,FALSE)</f>
        <v>0</v>
      </c>
      <c r="P364" s="4">
        <f>VLOOKUP(A364,'Breakfast and Lunch'!A:E,5,FALSE)</f>
        <v>0</v>
      </c>
      <c r="Q364" s="4">
        <v>0</v>
      </c>
      <c r="R364" s="4">
        <v>0</v>
      </c>
      <c r="S364" s="4">
        <f>VLOOKUP(A364,QComp!A:D,4,FALSE)</f>
        <v>0</v>
      </c>
      <c r="T364" s="4">
        <f t="shared" si="57"/>
        <v>181.90075775887817</v>
      </c>
      <c r="U364" s="4">
        <f>VLOOKUP(A364,'2020 SPED'!A:AF,32,FALSE)</f>
        <v>0</v>
      </c>
      <c r="V364" s="4">
        <f t="shared" si="53"/>
        <v>32281.900757758878</v>
      </c>
      <c r="W364" s="235">
        <f t="shared" si="58"/>
        <v>1.8507849865244404E-2</v>
      </c>
      <c r="Y364" s="4">
        <f>VLOOKUP(A364,'Pupil Info'!A:E,5,FALSE)</f>
        <v>216</v>
      </c>
      <c r="Z364" s="4">
        <f>VLOOKUP(A364,'Starting Point 2021'!A:AB,28,FALSE)</f>
        <v>1732576.4</v>
      </c>
      <c r="AA364" s="4">
        <f>VLOOKUP(A364,'2% 2021'!A:AB,28,FALSE)</f>
        <v>1797359.4</v>
      </c>
      <c r="AB364" s="4">
        <f t="shared" si="59"/>
        <v>64783</v>
      </c>
      <c r="AC364" s="4">
        <f>VLOOKUP(A364,'2% with VPK 2021'!A:AB,28,FALSE)</f>
        <v>1797519.6</v>
      </c>
      <c r="AD364" s="4">
        <f>VLOOKUP(A364,'Charter School Lease'!A:E,5,FALSE)</f>
        <v>0</v>
      </c>
      <c r="AE364" s="4">
        <f>VLOOKUP(A364,'Integration Change'!H:L,5,FALSE)</f>
        <v>0</v>
      </c>
      <c r="AF364" s="4">
        <f>VLOOKUP(A364,'Other SPED'!A:D,4,FALSE)</f>
        <v>0</v>
      </c>
      <c r="AG364" s="4">
        <f>VLOOKUP(A364,QComp!I:R,10,FALSE)</f>
        <v>4.4878203478292562</v>
      </c>
      <c r="AH364" s="4">
        <f>VLOOKUP(A364,'LTFM Change'!G:K,5,FALSE)</f>
        <v>0</v>
      </c>
      <c r="AI364" s="4">
        <f>VLOOKUP(A364,'Breakfast and Lunch'!A:E,5,FALSE)</f>
        <v>0</v>
      </c>
      <c r="AJ364" s="4">
        <f>VLOOKUP(A364,'Breakfast and Lunch'!A:D,4,FALSE)</f>
        <v>0</v>
      </c>
      <c r="AK364" s="4">
        <v>0</v>
      </c>
      <c r="AL364" s="4">
        <f>VLOOKUP(A364,'Safe School'!A:D,4,FALSE)</f>
        <v>0</v>
      </c>
      <c r="AM364" s="4">
        <v>0</v>
      </c>
      <c r="AN364" s="4">
        <f>VLOOKUP(A364,QComp!A:E,5,FALSE)</f>
        <v>0</v>
      </c>
      <c r="AO364" s="4">
        <f t="shared" si="60"/>
        <v>164.68782034795731</v>
      </c>
      <c r="AP364" s="4">
        <f>VLOOKUP(A364,'2021 SPED'!A:AF,32,FALSE)</f>
        <v>-9.1153196524828672</v>
      </c>
      <c r="AQ364" s="5">
        <f t="shared" si="54"/>
        <v>64938.572500695474</v>
      </c>
      <c r="AR364" s="235">
        <f t="shared" si="55"/>
        <v>3.7391136113824476E-2</v>
      </c>
    </row>
    <row r="365" spans="1:44" x14ac:dyDescent="0.25">
      <c r="A365">
        <v>4008</v>
      </c>
      <c r="B365">
        <v>7</v>
      </c>
      <c r="C365" t="s">
        <v>345</v>
      </c>
      <c r="D365">
        <v>7</v>
      </c>
      <c r="E365" s="4">
        <f>VLOOKUP(A365,'Pupil Info'!A:D,4,FALSE)</f>
        <v>640</v>
      </c>
      <c r="F365" s="4">
        <f>VLOOKUP(A365,'Starting Point 2020'!A:AB,28,FALSE)</f>
        <v>4853478.8</v>
      </c>
      <c r="G365" s="4">
        <f>VLOOKUP(A365,'2% 2020'!A:AB,28,FALSE)</f>
        <v>4942252.8</v>
      </c>
      <c r="H365" s="4">
        <f t="shared" si="56"/>
        <v>88774</v>
      </c>
      <c r="I365" s="4">
        <f>VLOOKUP(A365,'2% with VPK 2020'!A:AB,28,FALSE)</f>
        <v>4942884.9000000004</v>
      </c>
      <c r="J365" s="4">
        <f>VLOOKUP(A365,'Charter School Lease'!A:D,4,FALSE)</f>
        <v>0</v>
      </c>
      <c r="K365" s="4">
        <f>VLOOKUP(A365,'Integration Change'!H:K,4,FALSE)</f>
        <v>0</v>
      </c>
      <c r="L365" s="4">
        <f>VLOOKUP(A365,'Other SPED'!A:D,4,FALSE)</f>
        <v>0</v>
      </c>
      <c r="M365" s="4">
        <f>VLOOKUP(A365,'LTFM Change'!G:J,4,FALSE)</f>
        <v>0</v>
      </c>
      <c r="N365" s="4">
        <f>VLOOKUP(A365,QComp!I:N,6,FALSE)</f>
        <v>0</v>
      </c>
      <c r="O365" s="4">
        <f>VLOOKUP(A365,'Breakfast and Lunch'!A:D,4,FALSE)</f>
        <v>0</v>
      </c>
      <c r="P365" s="4">
        <f>VLOOKUP(A365,'Breakfast and Lunch'!A:E,5,FALSE)</f>
        <v>0</v>
      </c>
      <c r="Q365" s="4">
        <v>0</v>
      </c>
      <c r="R365" s="4">
        <v>0</v>
      </c>
      <c r="S365" s="4">
        <f>VLOOKUP(A365,QComp!A:D,4,FALSE)</f>
        <v>0</v>
      </c>
      <c r="T365" s="4">
        <f t="shared" si="57"/>
        <v>632.10000000055879</v>
      </c>
      <c r="U365" s="4">
        <f>VLOOKUP(A365,'2020 SPED'!A:AF,32,FALSE)</f>
        <v>0</v>
      </c>
      <c r="V365" s="4">
        <f t="shared" si="53"/>
        <v>89406.100000000559</v>
      </c>
      <c r="W365" s="235">
        <f t="shared" si="58"/>
        <v>1.8290797932402632E-2</v>
      </c>
      <c r="Y365" s="4">
        <f>VLOOKUP(A365,'Pupil Info'!A:E,5,FALSE)</f>
        <v>644</v>
      </c>
      <c r="Z365" s="4">
        <f>VLOOKUP(A365,'Starting Point 2021'!A:AB,28,FALSE)</f>
        <v>4803277</v>
      </c>
      <c r="AA365" s="4">
        <f>VLOOKUP(A365,'2% 2021'!A:AB,28,FALSE)</f>
        <v>4981532</v>
      </c>
      <c r="AB365" s="4">
        <f t="shared" si="59"/>
        <v>178255</v>
      </c>
      <c r="AC365" s="4">
        <f>VLOOKUP(A365,'2% with VPK 2021'!A:AB,28,FALSE)</f>
        <v>4982164</v>
      </c>
      <c r="AD365" s="4">
        <f>VLOOKUP(A365,'Charter School Lease'!A:E,5,FALSE)</f>
        <v>0</v>
      </c>
      <c r="AE365" s="4">
        <f>VLOOKUP(A365,'Integration Change'!H:L,5,FALSE)</f>
        <v>0</v>
      </c>
      <c r="AF365" s="4">
        <f>VLOOKUP(A365,'Other SPED'!A:D,4,FALSE)</f>
        <v>0</v>
      </c>
      <c r="AG365" s="4">
        <f>VLOOKUP(A365,QComp!I:R,10,FALSE)</f>
        <v>0</v>
      </c>
      <c r="AH365" s="4">
        <f>VLOOKUP(A365,'LTFM Change'!G:K,5,FALSE)</f>
        <v>0</v>
      </c>
      <c r="AI365" s="4">
        <f>VLOOKUP(A365,'Breakfast and Lunch'!A:E,5,FALSE)</f>
        <v>0</v>
      </c>
      <c r="AJ365" s="4">
        <f>VLOOKUP(A365,'Breakfast and Lunch'!A:D,4,FALSE)</f>
        <v>0</v>
      </c>
      <c r="AK365" s="4">
        <v>0</v>
      </c>
      <c r="AL365" s="4">
        <f>VLOOKUP(A365,'Safe School'!A:D,4,FALSE)</f>
        <v>0</v>
      </c>
      <c r="AM365" s="4">
        <v>0</v>
      </c>
      <c r="AN365" s="4">
        <f>VLOOKUP(A365,QComp!A:E,5,FALSE)</f>
        <v>0</v>
      </c>
      <c r="AO365" s="4">
        <f t="shared" si="60"/>
        <v>632</v>
      </c>
      <c r="AP365" s="4">
        <f>VLOOKUP(A365,'2021 SPED'!A:AF,32,FALSE)</f>
        <v>2126.0410165139474</v>
      </c>
      <c r="AQ365" s="5">
        <f t="shared" si="54"/>
        <v>181013.04101651395</v>
      </c>
      <c r="AR365" s="235">
        <f t="shared" si="55"/>
        <v>3.7111122260906459E-2</v>
      </c>
    </row>
    <row r="366" spans="1:44" x14ac:dyDescent="0.25">
      <c r="A366">
        <v>4011</v>
      </c>
      <c r="B366">
        <v>7</v>
      </c>
      <c r="C366" t="s">
        <v>346</v>
      </c>
      <c r="D366">
        <v>7</v>
      </c>
      <c r="E366" s="4">
        <f>VLOOKUP(A366,'Pupil Info'!A:D,4,FALSE)</f>
        <v>951</v>
      </c>
      <c r="F366" s="4">
        <f>VLOOKUP(A366,'Starting Point 2020'!A:AB,28,FALSE)</f>
        <v>8382779.2000000002</v>
      </c>
      <c r="G366" s="4">
        <f>VLOOKUP(A366,'2% 2020'!A:AB,28,FALSE)</f>
        <v>8537693.1999999993</v>
      </c>
      <c r="H366" s="4">
        <f t="shared" si="56"/>
        <v>154913.99999999907</v>
      </c>
      <c r="I366" s="4">
        <f>VLOOKUP(A366,'2% with VPK 2020'!A:AB,28,FALSE)</f>
        <v>8538556.4000000004</v>
      </c>
      <c r="J366" s="4">
        <f>VLOOKUP(A366,'Charter School Lease'!A:D,4,FALSE)</f>
        <v>0</v>
      </c>
      <c r="K366" s="4">
        <f>VLOOKUP(A366,'Integration Change'!H:K,4,FALSE)</f>
        <v>0</v>
      </c>
      <c r="L366" s="4">
        <f>VLOOKUP(A366,'Other SPED'!A:D,4,FALSE)</f>
        <v>0</v>
      </c>
      <c r="M366" s="4">
        <f>VLOOKUP(A366,'LTFM Change'!G:J,4,FALSE)</f>
        <v>0</v>
      </c>
      <c r="N366" s="4">
        <f>VLOOKUP(A366,QComp!I:N,6,FALSE)</f>
        <v>19.747575819201302</v>
      </c>
      <c r="O366" s="4">
        <f>VLOOKUP(A366,'Breakfast and Lunch'!A:D,4,FALSE)</f>
        <v>0</v>
      </c>
      <c r="P366" s="4">
        <f>VLOOKUP(A366,'Breakfast and Lunch'!A:E,5,FALSE)</f>
        <v>0</v>
      </c>
      <c r="Q366" s="4">
        <v>0</v>
      </c>
      <c r="R366" s="4">
        <v>0</v>
      </c>
      <c r="S366" s="4">
        <f>VLOOKUP(A366,QComp!A:D,4,FALSE)</f>
        <v>0</v>
      </c>
      <c r="T366" s="4">
        <f t="shared" si="57"/>
        <v>882.94757582060993</v>
      </c>
      <c r="U366" s="4">
        <f>VLOOKUP(A366,'2020 SPED'!A:AF,32,FALSE)</f>
        <v>0</v>
      </c>
      <c r="V366" s="4">
        <f t="shared" si="53"/>
        <v>155796.94757581968</v>
      </c>
      <c r="W366" s="235">
        <f t="shared" si="58"/>
        <v>1.8480028675931136E-2</v>
      </c>
      <c r="Y366" s="4">
        <f>VLOOKUP(A366,'Pupil Info'!A:E,5,FALSE)</f>
        <v>1015</v>
      </c>
      <c r="Z366" s="4">
        <f>VLOOKUP(A366,'Starting Point 2021'!A:AB,28,FALSE)</f>
        <v>8897836</v>
      </c>
      <c r="AA366" s="4">
        <f>VLOOKUP(A366,'2% 2021'!A:AB,28,FALSE)</f>
        <v>9230766</v>
      </c>
      <c r="AB366" s="4">
        <f t="shared" si="59"/>
        <v>332930</v>
      </c>
      <c r="AC366" s="4">
        <f>VLOOKUP(A366,'2% with VPK 2021'!A:AB,28,FALSE)</f>
        <v>9230636</v>
      </c>
      <c r="AD366" s="4">
        <f>VLOOKUP(A366,'Charter School Lease'!A:E,5,FALSE)</f>
        <v>0</v>
      </c>
      <c r="AE366" s="4">
        <f>VLOOKUP(A366,'Integration Change'!H:L,5,FALSE)</f>
        <v>0</v>
      </c>
      <c r="AF366" s="4">
        <f>VLOOKUP(A366,'Other SPED'!A:D,4,FALSE)</f>
        <v>0</v>
      </c>
      <c r="AG366" s="4">
        <f>VLOOKUP(A366,QComp!I:R,10,FALSE)</f>
        <v>19.637722607789328</v>
      </c>
      <c r="AH366" s="4">
        <f>VLOOKUP(A366,'LTFM Change'!G:K,5,FALSE)</f>
        <v>0</v>
      </c>
      <c r="AI366" s="4">
        <f>VLOOKUP(A366,'Breakfast and Lunch'!A:E,5,FALSE)</f>
        <v>0</v>
      </c>
      <c r="AJ366" s="4">
        <f>VLOOKUP(A366,'Breakfast and Lunch'!A:D,4,FALSE)</f>
        <v>0</v>
      </c>
      <c r="AK366" s="4">
        <v>0</v>
      </c>
      <c r="AL366" s="4">
        <f>VLOOKUP(A366,'Safe School'!A:D,4,FALSE)</f>
        <v>0</v>
      </c>
      <c r="AM366" s="4">
        <v>0</v>
      </c>
      <c r="AN366" s="4">
        <f>VLOOKUP(A366,QComp!A:E,5,FALSE)</f>
        <v>0</v>
      </c>
      <c r="AO366" s="4">
        <f t="shared" si="60"/>
        <v>-110.36227739229798</v>
      </c>
      <c r="AP366" s="4">
        <f>VLOOKUP(A366,'2021 SPED'!A:AF,32,FALSE)</f>
        <v>2103.263079858385</v>
      </c>
      <c r="AQ366" s="5">
        <f t="shared" si="54"/>
        <v>334922.90080246609</v>
      </c>
      <c r="AR366" s="235">
        <f t="shared" si="55"/>
        <v>3.7416962955936703E-2</v>
      </c>
    </row>
    <row r="367" spans="1:44" x14ac:dyDescent="0.25">
      <c r="A367">
        <v>4015</v>
      </c>
      <c r="B367">
        <v>7</v>
      </c>
      <c r="C367" t="s">
        <v>347</v>
      </c>
      <c r="D367">
        <v>7</v>
      </c>
      <c r="E367" s="4">
        <f>VLOOKUP(A367,'Pupil Info'!A:D,4,FALSE)</f>
        <v>762.8</v>
      </c>
      <c r="F367" s="4">
        <f>VLOOKUP(A367,'Starting Point 2020'!A:AB,28,FALSE)</f>
        <v>7938911.7999999998</v>
      </c>
      <c r="G367" s="4">
        <f>VLOOKUP(A367,'2% 2020'!A:AB,28,FALSE)</f>
        <v>8089720.7999999998</v>
      </c>
      <c r="H367" s="4">
        <f t="shared" si="56"/>
        <v>150809</v>
      </c>
      <c r="I367" s="4">
        <f>VLOOKUP(A367,'2% with VPK 2020'!A:AB,28,FALSE)</f>
        <v>8090456.4000000004</v>
      </c>
      <c r="J367" s="4">
        <f>VLOOKUP(A367,'Charter School Lease'!A:D,4,FALSE)</f>
        <v>0</v>
      </c>
      <c r="K367" s="4">
        <f>VLOOKUP(A367,'Integration Change'!H:K,4,FALSE)</f>
        <v>0</v>
      </c>
      <c r="L367" s="4">
        <f>VLOOKUP(A367,'Other SPED'!A:D,4,FALSE)</f>
        <v>0</v>
      </c>
      <c r="M367" s="4">
        <f>VLOOKUP(A367,'LTFM Change'!G:J,4,FALSE)</f>
        <v>0</v>
      </c>
      <c r="N367" s="4">
        <f>VLOOKUP(A367,QComp!I:N,6,FALSE)</f>
        <v>17.550960043969098</v>
      </c>
      <c r="O367" s="4">
        <f>VLOOKUP(A367,'Breakfast and Lunch'!A:D,4,FALSE)</f>
        <v>0</v>
      </c>
      <c r="P367" s="4">
        <f>VLOOKUP(A367,'Breakfast and Lunch'!A:E,5,FALSE)</f>
        <v>0</v>
      </c>
      <c r="Q367" s="4">
        <v>0</v>
      </c>
      <c r="R367" s="4">
        <v>0</v>
      </c>
      <c r="S367" s="4">
        <f>VLOOKUP(A367,QComp!A:D,4,FALSE)</f>
        <v>0</v>
      </c>
      <c r="T367" s="4">
        <f t="shared" si="57"/>
        <v>753.15096004493535</v>
      </c>
      <c r="U367" s="4">
        <f>VLOOKUP(A367,'2020 SPED'!A:AF,32,FALSE)</f>
        <v>0</v>
      </c>
      <c r="V367" s="4">
        <f t="shared" si="53"/>
        <v>151562.15096004494</v>
      </c>
      <c r="W367" s="235">
        <f t="shared" si="58"/>
        <v>1.8996180307734367E-2</v>
      </c>
      <c r="Y367" s="4">
        <f>VLOOKUP(A367,'Pupil Info'!A:E,5,FALSE)</f>
        <v>902</v>
      </c>
      <c r="Z367" s="4">
        <f>VLOOKUP(A367,'Starting Point 2021'!A:AB,28,FALSE)</f>
        <v>9087265</v>
      </c>
      <c r="AA367" s="4">
        <f>VLOOKUP(A367,'2% 2021'!A:AB,28,FALSE)</f>
        <v>9435297</v>
      </c>
      <c r="AB367" s="4">
        <f t="shared" si="59"/>
        <v>348032</v>
      </c>
      <c r="AC367" s="4">
        <f>VLOOKUP(A367,'2% with VPK 2021'!A:AB,28,FALSE)</f>
        <v>9436177.8000000007</v>
      </c>
      <c r="AD367" s="4">
        <f>VLOOKUP(A367,'Charter School Lease'!A:E,5,FALSE)</f>
        <v>0</v>
      </c>
      <c r="AE367" s="4">
        <f>VLOOKUP(A367,'Integration Change'!H:L,5,FALSE)</f>
        <v>0</v>
      </c>
      <c r="AF367" s="4">
        <f>VLOOKUP(A367,'Other SPED'!A:D,4,FALSE)</f>
        <v>0</v>
      </c>
      <c r="AG367" s="4">
        <f>VLOOKUP(A367,QComp!I:R,10,FALSE)</f>
        <v>16.755927373451414</v>
      </c>
      <c r="AH367" s="4">
        <f>VLOOKUP(A367,'LTFM Change'!G:K,5,FALSE)</f>
        <v>0</v>
      </c>
      <c r="AI367" s="4">
        <f>VLOOKUP(A367,'Breakfast and Lunch'!A:E,5,FALSE)</f>
        <v>0</v>
      </c>
      <c r="AJ367" s="4">
        <f>VLOOKUP(A367,'Breakfast and Lunch'!A:D,4,FALSE)</f>
        <v>0</v>
      </c>
      <c r="AK367" s="4">
        <v>0</v>
      </c>
      <c r="AL367" s="4">
        <f>VLOOKUP(A367,'Safe School'!A:D,4,FALSE)</f>
        <v>0</v>
      </c>
      <c r="AM367" s="4">
        <v>0</v>
      </c>
      <c r="AN367" s="4">
        <f>VLOOKUP(A367,QComp!A:E,5,FALSE)</f>
        <v>0</v>
      </c>
      <c r="AO367" s="4">
        <f t="shared" si="60"/>
        <v>897.55592737346888</v>
      </c>
      <c r="AP367" s="4">
        <f>VLOOKUP(A367,'2021 SPED'!A:AF,32,FALSE)</f>
        <v>2043.4382307715714</v>
      </c>
      <c r="AQ367" s="5">
        <f t="shared" si="54"/>
        <v>350972.99415814504</v>
      </c>
      <c r="AR367" s="235">
        <f t="shared" si="55"/>
        <v>3.8298872102882443E-2</v>
      </c>
    </row>
    <row r="368" spans="1:44" x14ac:dyDescent="0.25">
      <c r="A368">
        <v>4016</v>
      </c>
      <c r="B368">
        <v>7</v>
      </c>
      <c r="C368" t="s">
        <v>348</v>
      </c>
      <c r="D368">
        <v>7</v>
      </c>
      <c r="E368" s="4">
        <f>VLOOKUP(A368,'Pupil Info'!A:D,4,FALSE)</f>
        <v>223</v>
      </c>
      <c r="F368" s="4">
        <f>VLOOKUP(A368,'Starting Point 2020'!A:AB,28,FALSE)</f>
        <v>1542030.4</v>
      </c>
      <c r="G368" s="4">
        <f>VLOOKUP(A368,'2% 2020'!A:AB,28,FALSE)</f>
        <v>1570333.4</v>
      </c>
      <c r="H368" s="4">
        <f t="shared" si="56"/>
        <v>28303</v>
      </c>
      <c r="I368" s="4">
        <f>VLOOKUP(A368,'2% with VPK 2020'!A:AB,28,FALSE)</f>
        <v>1570314.4</v>
      </c>
      <c r="J368" s="4">
        <f>VLOOKUP(A368,'Charter School Lease'!A:D,4,FALSE)</f>
        <v>0</v>
      </c>
      <c r="K368" s="4">
        <f>VLOOKUP(A368,'Integration Change'!H:K,4,FALSE)</f>
        <v>0</v>
      </c>
      <c r="L368" s="4">
        <f>VLOOKUP(A368,'Other SPED'!A:D,4,FALSE)</f>
        <v>0</v>
      </c>
      <c r="M368" s="4">
        <f>VLOOKUP(A368,'LTFM Change'!G:J,4,FALSE)</f>
        <v>0</v>
      </c>
      <c r="N368" s="4">
        <f>VLOOKUP(A368,QComp!I:N,6,FALSE)</f>
        <v>0</v>
      </c>
      <c r="O368" s="4">
        <f>VLOOKUP(A368,'Breakfast and Lunch'!A:D,4,FALSE)</f>
        <v>0</v>
      </c>
      <c r="P368" s="4">
        <f>VLOOKUP(A368,'Breakfast and Lunch'!A:E,5,FALSE)</f>
        <v>0</v>
      </c>
      <c r="Q368" s="4">
        <v>0</v>
      </c>
      <c r="R368" s="4">
        <v>0</v>
      </c>
      <c r="S368" s="4">
        <f>VLOOKUP(A368,QComp!A:D,4,FALSE)</f>
        <v>0</v>
      </c>
      <c r="T368" s="4">
        <f t="shared" si="57"/>
        <v>-19</v>
      </c>
      <c r="U368" s="4">
        <f>VLOOKUP(A368,'2020 SPED'!A:AF,32,FALSE)</f>
        <v>0</v>
      </c>
      <c r="V368" s="4">
        <f t="shared" si="53"/>
        <v>28284</v>
      </c>
      <c r="W368" s="235">
        <f t="shared" si="58"/>
        <v>1.835437226140289E-2</v>
      </c>
      <c r="Y368" s="4">
        <f>VLOOKUP(A368,'Pupil Info'!A:E,5,FALSE)</f>
        <v>227</v>
      </c>
      <c r="Z368" s="4">
        <f>VLOOKUP(A368,'Starting Point 2021'!A:AB,28,FALSE)</f>
        <v>1579651.6</v>
      </c>
      <c r="AA368" s="4">
        <f>VLOOKUP(A368,'2% 2021'!A:AB,28,FALSE)</f>
        <v>1638360.6</v>
      </c>
      <c r="AB368" s="4">
        <f t="shared" si="59"/>
        <v>58709</v>
      </c>
      <c r="AC368" s="4">
        <f>VLOOKUP(A368,'2% with VPK 2021'!A:AB,28,FALSE)</f>
        <v>1638579</v>
      </c>
      <c r="AD368" s="4">
        <f>VLOOKUP(A368,'Charter School Lease'!A:E,5,FALSE)</f>
        <v>0</v>
      </c>
      <c r="AE368" s="4">
        <f>VLOOKUP(A368,'Integration Change'!H:L,5,FALSE)</f>
        <v>0</v>
      </c>
      <c r="AF368" s="4">
        <f>VLOOKUP(A368,'Other SPED'!A:D,4,FALSE)</f>
        <v>0</v>
      </c>
      <c r="AG368" s="4">
        <f>VLOOKUP(A368,QComp!I:R,10,FALSE)</f>
        <v>0</v>
      </c>
      <c r="AH368" s="4">
        <f>VLOOKUP(A368,'LTFM Change'!G:K,5,FALSE)</f>
        <v>0</v>
      </c>
      <c r="AI368" s="4">
        <f>VLOOKUP(A368,'Breakfast and Lunch'!A:E,5,FALSE)</f>
        <v>0</v>
      </c>
      <c r="AJ368" s="4">
        <f>VLOOKUP(A368,'Breakfast and Lunch'!A:D,4,FALSE)</f>
        <v>0</v>
      </c>
      <c r="AK368" s="4">
        <v>0</v>
      </c>
      <c r="AL368" s="4">
        <f>VLOOKUP(A368,'Safe School'!A:D,4,FALSE)</f>
        <v>0</v>
      </c>
      <c r="AM368" s="4">
        <v>0</v>
      </c>
      <c r="AN368" s="4">
        <f>VLOOKUP(A368,QComp!A:E,5,FALSE)</f>
        <v>0</v>
      </c>
      <c r="AO368" s="4">
        <f t="shared" si="60"/>
        <v>218.39999999990687</v>
      </c>
      <c r="AP368" s="4">
        <f>VLOOKUP(A368,'2021 SPED'!A:AF,32,FALSE)</f>
        <v>815.38298577186652</v>
      </c>
      <c r="AQ368" s="5">
        <f t="shared" si="54"/>
        <v>59742.782985771773</v>
      </c>
      <c r="AR368" s="235">
        <f t="shared" si="55"/>
        <v>3.7165790228680801E-2</v>
      </c>
    </row>
    <row r="369" spans="1:44" x14ac:dyDescent="0.25">
      <c r="A369">
        <v>4017</v>
      </c>
      <c r="B369">
        <v>7</v>
      </c>
      <c r="C369" t="s">
        <v>349</v>
      </c>
      <c r="D369">
        <v>7</v>
      </c>
      <c r="E369" s="4">
        <f>VLOOKUP(A369,'Pupil Info'!A:D,4,FALSE)</f>
        <v>3749</v>
      </c>
      <c r="F369" s="4">
        <f>VLOOKUP(A369,'Starting Point 2020'!A:AB,28,FALSE)</f>
        <v>34020643.399999999</v>
      </c>
      <c r="G369" s="4">
        <f>VLOOKUP(A369,'2% 2020'!A:AB,28,FALSE)</f>
        <v>34654277.399999999</v>
      </c>
      <c r="H369" s="4">
        <f t="shared" si="56"/>
        <v>633634</v>
      </c>
      <c r="I369" s="4">
        <f>VLOOKUP(A369,'2% with VPK 2020'!A:AB,28,FALSE)</f>
        <v>34653748.399999999</v>
      </c>
      <c r="J369" s="4">
        <f>VLOOKUP(A369,'Charter School Lease'!A:D,4,FALSE)</f>
        <v>0</v>
      </c>
      <c r="K369" s="4">
        <f>VLOOKUP(A369,'Integration Change'!H:K,4,FALSE)</f>
        <v>0</v>
      </c>
      <c r="L369" s="4">
        <f>VLOOKUP(A369,'Other SPED'!A:D,4,FALSE)</f>
        <v>0</v>
      </c>
      <c r="M369" s="4">
        <f>VLOOKUP(A369,'LTFM Change'!G:J,4,FALSE)</f>
        <v>0</v>
      </c>
      <c r="N369" s="4">
        <f>VLOOKUP(A369,QComp!I:N,6,FALSE)</f>
        <v>75.190157985663973</v>
      </c>
      <c r="O369" s="4">
        <f>VLOOKUP(A369,'Breakfast and Lunch'!A:D,4,FALSE)</f>
        <v>680.04</v>
      </c>
      <c r="P369" s="4">
        <f>VLOOKUP(A369,'Breakfast and Lunch'!A:E,5,FALSE)</f>
        <v>1775.7</v>
      </c>
      <c r="Q369" s="4">
        <v>0</v>
      </c>
      <c r="R369" s="4">
        <v>0</v>
      </c>
      <c r="S369" s="4">
        <f>VLOOKUP(A369,QComp!A:D,4,FALSE)</f>
        <v>0</v>
      </c>
      <c r="T369" s="4">
        <f t="shared" si="57"/>
        <v>2001.9301579892635</v>
      </c>
      <c r="U369" s="4">
        <f>VLOOKUP(A369,'2020 SPED'!A:AF,32,FALSE)</f>
        <v>0</v>
      </c>
      <c r="V369" s="4">
        <f t="shared" si="53"/>
        <v>635635.93015798926</v>
      </c>
      <c r="W369" s="235">
        <f t="shared" si="58"/>
        <v>1.8624985793184619E-2</v>
      </c>
      <c r="Y369" s="4">
        <f>VLOOKUP(A369,'Pupil Info'!A:E,5,FALSE)</f>
        <v>3823</v>
      </c>
      <c r="Z369" s="4">
        <f>VLOOKUP(A369,'Starting Point 2021'!A:AB,28,FALSE)</f>
        <v>34662103.399999999</v>
      </c>
      <c r="AA369" s="4">
        <f>VLOOKUP(A369,'2% 2021'!A:AB,28,FALSE)</f>
        <v>35969841.399999999</v>
      </c>
      <c r="AB369" s="4">
        <f t="shared" si="59"/>
        <v>1307738</v>
      </c>
      <c r="AC369" s="4">
        <f>VLOOKUP(A369,'2% with VPK 2021'!A:AB,28,FALSE)</f>
        <v>35973663.600000001</v>
      </c>
      <c r="AD369" s="4">
        <f>VLOOKUP(A369,'Charter School Lease'!A:E,5,FALSE)</f>
        <v>0</v>
      </c>
      <c r="AE369" s="4">
        <f>VLOOKUP(A369,'Integration Change'!H:L,5,FALSE)</f>
        <v>0</v>
      </c>
      <c r="AF369" s="4">
        <f>VLOOKUP(A369,'Other SPED'!A:D,4,FALSE)</f>
        <v>0</v>
      </c>
      <c r="AG369" s="4">
        <f>VLOOKUP(A369,QComp!I:R,10,FALSE)</f>
        <v>73.189772913814522</v>
      </c>
      <c r="AH369" s="4">
        <f>VLOOKUP(A369,'LTFM Change'!G:K,5,FALSE)</f>
        <v>0</v>
      </c>
      <c r="AI369" s="4">
        <f>VLOOKUP(A369,'Breakfast and Lunch'!A:E,5,FALSE)</f>
        <v>1775.7</v>
      </c>
      <c r="AJ369" s="4">
        <f>VLOOKUP(A369,'Breakfast and Lunch'!A:D,4,FALSE)</f>
        <v>680.04</v>
      </c>
      <c r="AK369" s="4">
        <v>0</v>
      </c>
      <c r="AL369" s="4">
        <f>VLOOKUP(A369,'Safe School'!A:D,4,FALSE)</f>
        <v>0</v>
      </c>
      <c r="AM369" s="4">
        <v>0</v>
      </c>
      <c r="AN369" s="4">
        <f>VLOOKUP(A369,QComp!A:E,5,FALSE)</f>
        <v>0</v>
      </c>
      <c r="AO369" s="4">
        <f t="shared" si="60"/>
        <v>6351.1297729164362</v>
      </c>
      <c r="AP369" s="4">
        <f>VLOOKUP(A369,'2021 SPED'!A:AF,32,FALSE)</f>
        <v>-131.59444653894752</v>
      </c>
      <c r="AQ369" s="5">
        <f t="shared" si="54"/>
        <v>1313957.5353263775</v>
      </c>
      <c r="AR369" s="235">
        <f t="shared" si="55"/>
        <v>3.7728177800081225E-2</v>
      </c>
    </row>
    <row r="370" spans="1:44" x14ac:dyDescent="0.25">
      <c r="A370">
        <v>4018</v>
      </c>
      <c r="B370">
        <v>7</v>
      </c>
      <c r="C370" t="s">
        <v>350</v>
      </c>
      <c r="D370">
        <v>7</v>
      </c>
      <c r="E370" s="4">
        <f>VLOOKUP(A370,'Pupil Info'!A:D,4,FALSE)</f>
        <v>456</v>
      </c>
      <c r="F370" s="4">
        <f>VLOOKUP(A370,'Starting Point 2020'!A:AB,28,FALSE)</f>
        <v>4431099.2</v>
      </c>
      <c r="G370" s="4">
        <f>VLOOKUP(A370,'2% 2020'!A:AB,28,FALSE)</f>
        <v>4511715.2</v>
      </c>
      <c r="H370" s="4">
        <f t="shared" si="56"/>
        <v>80616</v>
      </c>
      <c r="I370" s="4">
        <f>VLOOKUP(A370,'2% with VPK 2020'!A:AB,28,FALSE)</f>
        <v>4512150.4000000004</v>
      </c>
      <c r="J370" s="4">
        <f>VLOOKUP(A370,'Charter School Lease'!A:D,4,FALSE)</f>
        <v>0</v>
      </c>
      <c r="K370" s="4">
        <f>VLOOKUP(A370,'Integration Change'!H:K,4,FALSE)</f>
        <v>0</v>
      </c>
      <c r="L370" s="4">
        <f>VLOOKUP(A370,'Other SPED'!A:D,4,FALSE)</f>
        <v>0</v>
      </c>
      <c r="M370" s="4">
        <f>VLOOKUP(A370,'LTFM Change'!G:J,4,FALSE)</f>
        <v>0</v>
      </c>
      <c r="N370" s="4">
        <f>VLOOKUP(A370,QComp!I:N,6,FALSE)</f>
        <v>0</v>
      </c>
      <c r="O370" s="4">
        <f>VLOOKUP(A370,'Breakfast and Lunch'!A:D,4,FALSE)</f>
        <v>0</v>
      </c>
      <c r="P370" s="4">
        <f>VLOOKUP(A370,'Breakfast and Lunch'!A:E,5,FALSE)</f>
        <v>0</v>
      </c>
      <c r="Q370" s="4">
        <v>0</v>
      </c>
      <c r="R370" s="4">
        <v>0</v>
      </c>
      <c r="S370" s="4">
        <f>VLOOKUP(A370,QComp!A:D,4,FALSE)</f>
        <v>0</v>
      </c>
      <c r="T370" s="4">
        <f t="shared" si="57"/>
        <v>435.20000000018626</v>
      </c>
      <c r="U370" s="4">
        <f>VLOOKUP(A370,'2020 SPED'!A:AF,32,FALSE)</f>
        <v>0</v>
      </c>
      <c r="V370" s="4">
        <f t="shared" si="53"/>
        <v>81051.200000000186</v>
      </c>
      <c r="W370" s="235">
        <f t="shared" si="58"/>
        <v>1.8193228443181771E-2</v>
      </c>
      <c r="Y370" s="4">
        <f>VLOOKUP(A370,'Pupil Info'!A:E,5,FALSE)</f>
        <v>432</v>
      </c>
      <c r="Z370" s="4">
        <f>VLOOKUP(A370,'Starting Point 2021'!A:AB,28,FALSE)</f>
        <v>4436972.4000000004</v>
      </c>
      <c r="AA370" s="4">
        <f>VLOOKUP(A370,'2% 2021'!A:AB,28,FALSE)</f>
        <v>4600678.4000000004</v>
      </c>
      <c r="AB370" s="4">
        <f t="shared" si="59"/>
        <v>163706</v>
      </c>
      <c r="AC370" s="4">
        <f>VLOOKUP(A370,'2% with VPK 2021'!A:AB,28,FALSE)</f>
        <v>4601112.5999999996</v>
      </c>
      <c r="AD370" s="4">
        <f>VLOOKUP(A370,'Charter School Lease'!A:E,5,FALSE)</f>
        <v>0</v>
      </c>
      <c r="AE370" s="4">
        <f>VLOOKUP(A370,'Integration Change'!H:L,5,FALSE)</f>
        <v>0</v>
      </c>
      <c r="AF370" s="4">
        <f>VLOOKUP(A370,'Other SPED'!A:D,4,FALSE)</f>
        <v>0</v>
      </c>
      <c r="AG370" s="4">
        <f>VLOOKUP(A370,QComp!I:R,10,FALSE)</f>
        <v>0</v>
      </c>
      <c r="AH370" s="4">
        <f>VLOOKUP(A370,'LTFM Change'!G:K,5,FALSE)</f>
        <v>0</v>
      </c>
      <c r="AI370" s="4">
        <f>VLOOKUP(A370,'Breakfast and Lunch'!A:E,5,FALSE)</f>
        <v>0</v>
      </c>
      <c r="AJ370" s="4">
        <f>VLOOKUP(A370,'Breakfast and Lunch'!A:D,4,FALSE)</f>
        <v>0</v>
      </c>
      <c r="AK370" s="4">
        <v>0</v>
      </c>
      <c r="AL370" s="4">
        <f>VLOOKUP(A370,'Safe School'!A:D,4,FALSE)</f>
        <v>0</v>
      </c>
      <c r="AM370" s="4">
        <v>0</v>
      </c>
      <c r="AN370" s="4">
        <f>VLOOKUP(A370,QComp!A:E,5,FALSE)</f>
        <v>0</v>
      </c>
      <c r="AO370" s="4">
        <f t="shared" si="60"/>
        <v>434.19999999925494</v>
      </c>
      <c r="AP370" s="4">
        <f>VLOOKUP(A370,'2021 SPED'!A:AF,32,FALSE)</f>
        <v>529.35810305539053</v>
      </c>
      <c r="AQ370" s="5">
        <f t="shared" si="54"/>
        <v>164669.55810305465</v>
      </c>
      <c r="AR370" s="235">
        <f t="shared" si="55"/>
        <v>3.6895879721947335E-2</v>
      </c>
    </row>
    <row r="371" spans="1:44" x14ac:dyDescent="0.25">
      <c r="A371">
        <v>4020</v>
      </c>
      <c r="B371">
        <v>7</v>
      </c>
      <c r="C371" t="s">
        <v>351</v>
      </c>
      <c r="D371">
        <v>7</v>
      </c>
      <c r="E371" s="4">
        <f>VLOOKUP(A371,'Pupil Info'!A:D,4,FALSE)</f>
        <v>1358</v>
      </c>
      <c r="F371" s="4">
        <f>VLOOKUP(A371,'Starting Point 2020'!A:AB,28,FALSE)</f>
        <v>10605615</v>
      </c>
      <c r="G371" s="4">
        <f>VLOOKUP(A371,'2% 2020'!A:AB,28,FALSE)</f>
        <v>10805600</v>
      </c>
      <c r="H371" s="4">
        <f t="shared" si="56"/>
        <v>199985</v>
      </c>
      <c r="I371" s="4">
        <f>VLOOKUP(A371,'2% with VPK 2020'!A:AB,28,FALSE)</f>
        <v>10806766</v>
      </c>
      <c r="J371" s="4">
        <f>VLOOKUP(A371,'Charter School Lease'!A:D,4,FALSE)</f>
        <v>0</v>
      </c>
      <c r="K371" s="4">
        <f>VLOOKUP(A371,'Integration Change'!H:K,4,FALSE)</f>
        <v>0</v>
      </c>
      <c r="L371" s="4">
        <f>VLOOKUP(A371,'Other SPED'!A:D,4,FALSE)</f>
        <v>0</v>
      </c>
      <c r="M371" s="4">
        <f>VLOOKUP(A371,'LTFM Change'!G:J,4,FALSE)</f>
        <v>0</v>
      </c>
      <c r="N371" s="4">
        <f>VLOOKUP(A371,QComp!I:N,6,FALSE)</f>
        <v>29.917906858434435</v>
      </c>
      <c r="O371" s="4">
        <f>VLOOKUP(A371,'Breakfast and Lunch'!A:D,4,FALSE)</f>
        <v>0</v>
      </c>
      <c r="P371" s="4">
        <f>VLOOKUP(A371,'Breakfast and Lunch'!A:E,5,FALSE)</f>
        <v>0</v>
      </c>
      <c r="Q371" s="4">
        <v>0</v>
      </c>
      <c r="R371" s="4">
        <v>0</v>
      </c>
      <c r="S371" s="4">
        <f>VLOOKUP(A371,QComp!A:D,4,FALSE)</f>
        <v>0</v>
      </c>
      <c r="T371" s="4">
        <f t="shared" si="57"/>
        <v>1195.917906858027</v>
      </c>
      <c r="U371" s="4">
        <f>VLOOKUP(A371,'2020 SPED'!A:AF,32,FALSE)</f>
        <v>0</v>
      </c>
      <c r="V371" s="4">
        <f t="shared" si="53"/>
        <v>201180.91790685803</v>
      </c>
      <c r="W371" s="235">
        <f t="shared" si="58"/>
        <v>1.8856520814681657E-2</v>
      </c>
      <c r="Y371" s="4">
        <f>VLOOKUP(A371,'Pupil Info'!A:E,5,FALSE)</f>
        <v>1348</v>
      </c>
      <c r="Z371" s="4">
        <f>VLOOKUP(A371,'Starting Point 2021'!A:AB,28,FALSE)</f>
        <v>10578203</v>
      </c>
      <c r="AA371" s="4">
        <f>VLOOKUP(A371,'2% 2021'!A:AB,28,FALSE)</f>
        <v>10981268</v>
      </c>
      <c r="AB371" s="4">
        <f t="shared" si="59"/>
        <v>403065</v>
      </c>
      <c r="AC371" s="4">
        <f>VLOOKUP(A371,'2% with VPK 2021'!A:AB,28,FALSE)</f>
        <v>10980967</v>
      </c>
      <c r="AD371" s="4">
        <f>VLOOKUP(A371,'Charter School Lease'!A:E,5,FALSE)</f>
        <v>0</v>
      </c>
      <c r="AE371" s="4">
        <f>VLOOKUP(A371,'Integration Change'!H:L,5,FALSE)</f>
        <v>0</v>
      </c>
      <c r="AF371" s="4">
        <f>VLOOKUP(A371,'Other SPED'!A:D,4,FALSE)</f>
        <v>0</v>
      </c>
      <c r="AG371" s="4">
        <f>VLOOKUP(A371,QComp!I:R,10,FALSE)</f>
        <v>28.838740103761666</v>
      </c>
      <c r="AH371" s="4">
        <f>VLOOKUP(A371,'LTFM Change'!G:K,5,FALSE)</f>
        <v>0</v>
      </c>
      <c r="AI371" s="4">
        <f>VLOOKUP(A371,'Breakfast and Lunch'!A:E,5,FALSE)</f>
        <v>0</v>
      </c>
      <c r="AJ371" s="4">
        <f>VLOOKUP(A371,'Breakfast and Lunch'!A:D,4,FALSE)</f>
        <v>0</v>
      </c>
      <c r="AK371" s="4">
        <v>0</v>
      </c>
      <c r="AL371" s="4">
        <f>VLOOKUP(A371,'Safe School'!A:D,4,FALSE)</f>
        <v>0</v>
      </c>
      <c r="AM371" s="4">
        <v>0</v>
      </c>
      <c r="AN371" s="4">
        <f>VLOOKUP(A371,QComp!A:E,5,FALSE)</f>
        <v>0</v>
      </c>
      <c r="AO371" s="4">
        <f t="shared" si="60"/>
        <v>-272.16125989705324</v>
      </c>
      <c r="AP371" s="4">
        <f>VLOOKUP(A371,'2021 SPED'!A:AF,32,FALSE)</f>
        <v>6807.7886674366891</v>
      </c>
      <c r="AQ371" s="5">
        <f t="shared" si="54"/>
        <v>409600.62740753964</v>
      </c>
      <c r="AR371" s="235">
        <f t="shared" si="55"/>
        <v>3.8103352715012181E-2</v>
      </c>
    </row>
    <row r="372" spans="1:44" x14ac:dyDescent="0.25">
      <c r="A372">
        <v>4025</v>
      </c>
      <c r="B372">
        <v>7</v>
      </c>
      <c r="C372" t="s">
        <v>352</v>
      </c>
      <c r="D372">
        <v>7</v>
      </c>
      <c r="E372" s="4">
        <f>VLOOKUP(A372,'Pupil Info'!A:D,4,FALSE)</f>
        <v>225</v>
      </c>
      <c r="F372" s="4">
        <f>VLOOKUP(A372,'Starting Point 2020'!A:AB,28,FALSE)</f>
        <v>1848114.4</v>
      </c>
      <c r="G372" s="4">
        <f>VLOOKUP(A372,'2% 2020'!A:AB,28,FALSE)</f>
        <v>1882177.4</v>
      </c>
      <c r="H372" s="4">
        <f t="shared" si="56"/>
        <v>34063</v>
      </c>
      <c r="I372" s="4">
        <f>VLOOKUP(A372,'2% with VPK 2020'!A:AB,28,FALSE)</f>
        <v>1882413.2</v>
      </c>
      <c r="J372" s="4">
        <f>VLOOKUP(A372,'Charter School Lease'!A:D,4,FALSE)</f>
        <v>0</v>
      </c>
      <c r="K372" s="4">
        <f>VLOOKUP(A372,'Integration Change'!H:K,4,FALSE)</f>
        <v>0</v>
      </c>
      <c r="L372" s="4">
        <f>VLOOKUP(A372,'Other SPED'!A:D,4,FALSE)</f>
        <v>0</v>
      </c>
      <c r="M372" s="4">
        <f>VLOOKUP(A372,'LTFM Change'!G:J,4,FALSE)</f>
        <v>0</v>
      </c>
      <c r="N372" s="4">
        <f>VLOOKUP(A372,QComp!I:N,6,FALSE)</f>
        <v>5.0082839674942079</v>
      </c>
      <c r="O372" s="4">
        <f>VLOOKUP(A372,'Breakfast and Lunch'!A:D,4,FALSE)</f>
        <v>0</v>
      </c>
      <c r="P372" s="4">
        <f>VLOOKUP(A372,'Breakfast and Lunch'!A:E,5,FALSE)</f>
        <v>0</v>
      </c>
      <c r="Q372" s="4">
        <v>0</v>
      </c>
      <c r="R372" s="4">
        <v>0</v>
      </c>
      <c r="S372" s="4">
        <f>VLOOKUP(A372,QComp!A:D,4,FALSE)</f>
        <v>0</v>
      </c>
      <c r="T372" s="4">
        <f t="shared" si="57"/>
        <v>240.80828396743163</v>
      </c>
      <c r="U372" s="4">
        <f>VLOOKUP(A372,'2020 SPED'!A:AF,32,FALSE)</f>
        <v>0</v>
      </c>
      <c r="V372" s="4">
        <f t="shared" si="53"/>
        <v>34303.808283967432</v>
      </c>
      <c r="W372" s="235">
        <f t="shared" si="58"/>
        <v>1.8431218327177149E-2</v>
      </c>
      <c r="Y372" s="4">
        <f>VLOOKUP(A372,'Pupil Info'!A:E,5,FALSE)</f>
        <v>225</v>
      </c>
      <c r="Z372" s="4">
        <f>VLOOKUP(A372,'Starting Point 2021'!A:AB,28,FALSE)</f>
        <v>1847153.4</v>
      </c>
      <c r="AA372" s="4">
        <f>VLOOKUP(A372,'2% 2021'!A:AB,28,FALSE)</f>
        <v>1916093.4</v>
      </c>
      <c r="AB372" s="4">
        <f t="shared" si="59"/>
        <v>68940</v>
      </c>
      <c r="AC372" s="4">
        <f>VLOOKUP(A372,'2% with VPK 2021'!A:AB,28,FALSE)</f>
        <v>1916326.2</v>
      </c>
      <c r="AD372" s="4">
        <f>VLOOKUP(A372,'Charter School Lease'!A:E,5,FALSE)</f>
        <v>0</v>
      </c>
      <c r="AE372" s="4">
        <f>VLOOKUP(A372,'Integration Change'!H:L,5,FALSE)</f>
        <v>0</v>
      </c>
      <c r="AF372" s="4">
        <f>VLOOKUP(A372,'Other SPED'!A:D,4,FALSE)</f>
        <v>0</v>
      </c>
      <c r="AG372" s="4">
        <f>VLOOKUP(A372,QComp!I:R,10,FALSE)</f>
        <v>4.7814160715279286</v>
      </c>
      <c r="AH372" s="4">
        <f>VLOOKUP(A372,'LTFM Change'!G:K,5,FALSE)</f>
        <v>0</v>
      </c>
      <c r="AI372" s="4">
        <f>VLOOKUP(A372,'Breakfast and Lunch'!A:E,5,FALSE)</f>
        <v>0</v>
      </c>
      <c r="AJ372" s="4">
        <f>VLOOKUP(A372,'Breakfast and Lunch'!A:D,4,FALSE)</f>
        <v>0</v>
      </c>
      <c r="AK372" s="4">
        <v>0</v>
      </c>
      <c r="AL372" s="4">
        <f>VLOOKUP(A372,'Safe School'!A:D,4,FALSE)</f>
        <v>0</v>
      </c>
      <c r="AM372" s="4">
        <v>0</v>
      </c>
      <c r="AN372" s="4">
        <f>VLOOKUP(A372,QComp!A:E,5,FALSE)</f>
        <v>0</v>
      </c>
      <c r="AO372" s="4">
        <f t="shared" si="60"/>
        <v>237.58141607162543</v>
      </c>
      <c r="AP372" s="4">
        <f>VLOOKUP(A372,'2021 SPED'!A:AF,32,FALSE)</f>
        <v>1179.0343240208458</v>
      </c>
      <c r="AQ372" s="5">
        <f t="shared" si="54"/>
        <v>70356.615740092471</v>
      </c>
      <c r="AR372" s="235">
        <f t="shared" si="55"/>
        <v>3.7322292777632875E-2</v>
      </c>
    </row>
    <row r="373" spans="1:44" x14ac:dyDescent="0.25">
      <c r="A373">
        <v>4026</v>
      </c>
      <c r="B373">
        <v>7</v>
      </c>
      <c r="C373" t="s">
        <v>353</v>
      </c>
      <c r="D373">
        <v>7</v>
      </c>
      <c r="E373" s="4">
        <f>VLOOKUP(A373,'Pupil Info'!A:D,4,FALSE)</f>
        <v>65</v>
      </c>
      <c r="F373" s="4">
        <f>VLOOKUP(A373,'Starting Point 2020'!A:AB,28,FALSE)</f>
        <v>618496.19999999995</v>
      </c>
      <c r="G373" s="4">
        <f>VLOOKUP(A373,'2% 2020'!A:AB,28,FALSE)</f>
        <v>630115.19999999995</v>
      </c>
      <c r="H373" s="4">
        <f t="shared" si="56"/>
        <v>11619</v>
      </c>
      <c r="I373" s="4">
        <f>VLOOKUP(A373,'2% with VPK 2020'!A:AB,28,FALSE)</f>
        <v>630158.6</v>
      </c>
      <c r="J373" s="4">
        <f>VLOOKUP(A373,'Charter School Lease'!A:D,4,FALSE)</f>
        <v>0</v>
      </c>
      <c r="K373" s="4">
        <f>VLOOKUP(A373,'Integration Change'!H:K,4,FALSE)</f>
        <v>0</v>
      </c>
      <c r="L373" s="4">
        <f>VLOOKUP(A373,'Other SPED'!A:D,4,FALSE)</f>
        <v>0</v>
      </c>
      <c r="M373" s="4">
        <f>VLOOKUP(A373,'LTFM Change'!G:J,4,FALSE)</f>
        <v>0</v>
      </c>
      <c r="N373" s="4">
        <f>VLOOKUP(A373,QComp!I:N,6,FALSE)</f>
        <v>1.4936987271466933</v>
      </c>
      <c r="O373" s="4">
        <f>VLOOKUP(A373,'Breakfast and Lunch'!A:D,4,FALSE)</f>
        <v>0</v>
      </c>
      <c r="P373" s="4">
        <f>VLOOKUP(A373,'Breakfast and Lunch'!A:E,5,FALSE)</f>
        <v>0</v>
      </c>
      <c r="Q373" s="4">
        <v>0</v>
      </c>
      <c r="R373" s="4">
        <v>0</v>
      </c>
      <c r="S373" s="4">
        <f>VLOOKUP(A373,QComp!A:D,4,FALSE)</f>
        <v>0</v>
      </c>
      <c r="T373" s="4">
        <f t="shared" si="57"/>
        <v>44.893698727129959</v>
      </c>
      <c r="U373" s="4">
        <f>VLOOKUP(A373,'2020 SPED'!A:AF,32,FALSE)</f>
        <v>0</v>
      </c>
      <c r="V373" s="4">
        <f t="shared" si="53"/>
        <v>11663.89369872713</v>
      </c>
      <c r="W373" s="235">
        <f t="shared" si="58"/>
        <v>1.8785887447651257E-2</v>
      </c>
      <c r="Y373" s="4">
        <f>VLOOKUP(A373,'Pupil Info'!A:E,5,FALSE)</f>
        <v>61</v>
      </c>
      <c r="Z373" s="4">
        <f>VLOOKUP(A373,'Starting Point 2021'!A:AB,28,FALSE)</f>
        <v>587300.80000000005</v>
      </c>
      <c r="AA373" s="4">
        <f>VLOOKUP(A373,'2% 2021'!A:AB,28,FALSE)</f>
        <v>609618.80000000005</v>
      </c>
      <c r="AB373" s="4">
        <f t="shared" si="59"/>
        <v>22318</v>
      </c>
      <c r="AC373" s="4">
        <f>VLOOKUP(A373,'2% with VPK 2021'!A:AB,28,FALSE)</f>
        <v>609653.4</v>
      </c>
      <c r="AD373" s="4">
        <f>VLOOKUP(A373,'Charter School Lease'!A:E,5,FALSE)</f>
        <v>0</v>
      </c>
      <c r="AE373" s="4">
        <f>VLOOKUP(A373,'Integration Change'!H:L,5,FALSE)</f>
        <v>0</v>
      </c>
      <c r="AF373" s="4">
        <f>VLOOKUP(A373,'Other SPED'!A:D,4,FALSE)</f>
        <v>0</v>
      </c>
      <c r="AG373" s="4">
        <f>VLOOKUP(A373,QComp!I:R,10,FALSE)</f>
        <v>1.3631230028477148</v>
      </c>
      <c r="AH373" s="4">
        <f>VLOOKUP(A373,'LTFM Change'!G:K,5,FALSE)</f>
        <v>0</v>
      </c>
      <c r="AI373" s="4">
        <f>VLOOKUP(A373,'Breakfast and Lunch'!A:E,5,FALSE)</f>
        <v>0</v>
      </c>
      <c r="AJ373" s="4">
        <f>VLOOKUP(A373,'Breakfast and Lunch'!A:D,4,FALSE)</f>
        <v>0</v>
      </c>
      <c r="AK373" s="4">
        <v>0</v>
      </c>
      <c r="AL373" s="4">
        <f>VLOOKUP(A373,'Safe School'!A:D,4,FALSE)</f>
        <v>0</v>
      </c>
      <c r="AM373" s="4">
        <v>0</v>
      </c>
      <c r="AN373" s="4">
        <f>VLOOKUP(A373,QComp!A:E,5,FALSE)</f>
        <v>0</v>
      </c>
      <c r="AO373" s="4">
        <f t="shared" si="60"/>
        <v>35.963123002788052</v>
      </c>
      <c r="AP373" s="4">
        <f>VLOOKUP(A373,'2021 SPED'!A:AF,32,FALSE)</f>
        <v>-0.18256558984285221</v>
      </c>
      <c r="AQ373" s="5">
        <f t="shared" si="54"/>
        <v>22353.780557412945</v>
      </c>
      <c r="AR373" s="235">
        <f t="shared" si="55"/>
        <v>3.8000969860759591E-2</v>
      </c>
    </row>
    <row r="374" spans="1:44" x14ac:dyDescent="0.25">
      <c r="A374">
        <v>4027</v>
      </c>
      <c r="B374">
        <v>7</v>
      </c>
      <c r="C374" t="s">
        <v>354</v>
      </c>
      <c r="D374">
        <v>7</v>
      </c>
      <c r="E374" s="4">
        <f>VLOOKUP(A374,'Pupil Info'!A:D,4,FALSE)</f>
        <v>925</v>
      </c>
      <c r="F374" s="4">
        <f>VLOOKUP(A374,'Starting Point 2020'!A:AB,28,FALSE)</f>
        <v>9593756</v>
      </c>
      <c r="G374" s="4">
        <f>VLOOKUP(A374,'2% 2020'!A:AB,28,FALSE)</f>
        <v>9775561</v>
      </c>
      <c r="H374" s="4">
        <f t="shared" si="56"/>
        <v>181805</v>
      </c>
      <c r="I374" s="4">
        <f>VLOOKUP(A374,'2% with VPK 2020'!A:AB,28,FALSE)</f>
        <v>9776437</v>
      </c>
      <c r="J374" s="4">
        <f>VLOOKUP(A374,'Charter School Lease'!A:D,4,FALSE)</f>
        <v>0</v>
      </c>
      <c r="K374" s="4">
        <f>VLOOKUP(A374,'Integration Change'!H:K,4,FALSE)</f>
        <v>0</v>
      </c>
      <c r="L374" s="4">
        <f>VLOOKUP(A374,'Other SPED'!A:D,4,FALSE)</f>
        <v>0</v>
      </c>
      <c r="M374" s="4">
        <f>VLOOKUP(A374,'LTFM Change'!G:J,4,FALSE)</f>
        <v>0</v>
      </c>
      <c r="N374" s="4">
        <f>VLOOKUP(A374,QComp!I:N,6,FALSE)</f>
        <v>0</v>
      </c>
      <c r="O374" s="4">
        <f>VLOOKUP(A374,'Breakfast and Lunch'!A:D,4,FALSE)</f>
        <v>0</v>
      </c>
      <c r="P374" s="4">
        <f>VLOOKUP(A374,'Breakfast and Lunch'!A:E,5,FALSE)</f>
        <v>0</v>
      </c>
      <c r="Q374" s="4">
        <v>0</v>
      </c>
      <c r="R374" s="4">
        <v>0</v>
      </c>
      <c r="S374" s="4">
        <f>VLOOKUP(A374,QComp!A:D,4,FALSE)</f>
        <v>0</v>
      </c>
      <c r="T374" s="4">
        <f t="shared" si="57"/>
        <v>876</v>
      </c>
      <c r="U374" s="4">
        <f>VLOOKUP(A374,'2020 SPED'!A:AF,32,FALSE)</f>
        <v>0</v>
      </c>
      <c r="V374" s="4">
        <f t="shared" si="53"/>
        <v>182681</v>
      </c>
      <c r="W374" s="235">
        <f t="shared" si="58"/>
        <v>1.8950346454506453E-2</v>
      </c>
      <c r="Y374" s="4">
        <f>VLOOKUP(A374,'Pupil Info'!A:E,5,FALSE)</f>
        <v>1045</v>
      </c>
      <c r="Z374" s="4">
        <f>VLOOKUP(A374,'Starting Point 2021'!A:AB,28,FALSE)</f>
        <v>10933680</v>
      </c>
      <c r="AA374" s="4">
        <f>VLOOKUP(A374,'2% 2021'!A:AB,28,FALSE)</f>
        <v>11354865</v>
      </c>
      <c r="AB374" s="4">
        <f t="shared" si="59"/>
        <v>421185</v>
      </c>
      <c r="AC374" s="4">
        <f>VLOOKUP(A374,'2% with VPK 2021'!A:AB,28,FALSE)</f>
        <v>11355854</v>
      </c>
      <c r="AD374" s="4">
        <f>VLOOKUP(A374,'Charter School Lease'!A:E,5,FALSE)</f>
        <v>0</v>
      </c>
      <c r="AE374" s="4">
        <f>VLOOKUP(A374,'Integration Change'!H:L,5,FALSE)</f>
        <v>0</v>
      </c>
      <c r="AF374" s="4">
        <f>VLOOKUP(A374,'Other SPED'!A:D,4,FALSE)</f>
        <v>0</v>
      </c>
      <c r="AG374" s="4">
        <f>VLOOKUP(A374,QComp!I:R,10,FALSE)</f>
        <v>0</v>
      </c>
      <c r="AH374" s="4">
        <f>VLOOKUP(A374,'LTFM Change'!G:K,5,FALSE)</f>
        <v>0</v>
      </c>
      <c r="AI374" s="4">
        <f>VLOOKUP(A374,'Breakfast and Lunch'!A:E,5,FALSE)</f>
        <v>0</v>
      </c>
      <c r="AJ374" s="4">
        <f>VLOOKUP(A374,'Breakfast and Lunch'!A:D,4,FALSE)</f>
        <v>0</v>
      </c>
      <c r="AK374" s="4">
        <v>0</v>
      </c>
      <c r="AL374" s="4">
        <f>VLOOKUP(A374,'Safe School'!A:D,4,FALSE)</f>
        <v>0</v>
      </c>
      <c r="AM374" s="4">
        <v>0</v>
      </c>
      <c r="AN374" s="4">
        <f>VLOOKUP(A374,QComp!A:E,5,FALSE)</f>
        <v>0</v>
      </c>
      <c r="AO374" s="4">
        <f t="shared" si="60"/>
        <v>989</v>
      </c>
      <c r="AP374" s="4">
        <f>VLOOKUP(A374,'2021 SPED'!A:AF,32,FALSE)</f>
        <v>0</v>
      </c>
      <c r="AQ374" s="5">
        <f t="shared" si="54"/>
        <v>422174</v>
      </c>
      <c r="AR374" s="235">
        <f t="shared" si="55"/>
        <v>3.8521796869855345E-2</v>
      </c>
    </row>
    <row r="375" spans="1:44" x14ac:dyDescent="0.25">
      <c r="A375">
        <v>4029</v>
      </c>
      <c r="B375">
        <v>7</v>
      </c>
      <c r="C375" t="s">
        <v>355</v>
      </c>
      <c r="D375">
        <v>7</v>
      </c>
      <c r="E375" s="4">
        <f>VLOOKUP(A375,'Pupil Info'!A:D,4,FALSE)</f>
        <v>504.4</v>
      </c>
      <c r="F375" s="4">
        <f>VLOOKUP(A375,'Starting Point 2020'!A:AB,28,FALSE)</f>
        <v>5142880</v>
      </c>
      <c r="G375" s="4">
        <f>VLOOKUP(A375,'2% 2020'!A:AB,28,FALSE)</f>
        <v>5239553</v>
      </c>
      <c r="H375" s="4">
        <f t="shared" si="56"/>
        <v>96673</v>
      </c>
      <c r="I375" s="4">
        <f>VLOOKUP(A375,'2% with VPK 2020'!A:AB,28,FALSE)</f>
        <v>5240033.4000000004</v>
      </c>
      <c r="J375" s="4">
        <f>VLOOKUP(A375,'Charter School Lease'!A:D,4,FALSE)</f>
        <v>0</v>
      </c>
      <c r="K375" s="4">
        <f>VLOOKUP(A375,'Integration Change'!H:K,4,FALSE)</f>
        <v>0</v>
      </c>
      <c r="L375" s="4">
        <f>VLOOKUP(A375,'Other SPED'!A:D,4,FALSE)</f>
        <v>0</v>
      </c>
      <c r="M375" s="4">
        <f>VLOOKUP(A375,'LTFM Change'!G:J,4,FALSE)</f>
        <v>0</v>
      </c>
      <c r="N375" s="4">
        <f>VLOOKUP(A375,QComp!I:N,6,FALSE)</f>
        <v>10.411958774522645</v>
      </c>
      <c r="O375" s="4">
        <f>VLOOKUP(A375,'Breakfast and Lunch'!A:D,4,FALSE)</f>
        <v>0</v>
      </c>
      <c r="P375" s="4">
        <f>VLOOKUP(A375,'Breakfast and Lunch'!A:E,5,FALSE)</f>
        <v>0</v>
      </c>
      <c r="Q375" s="4">
        <v>0</v>
      </c>
      <c r="R375" s="4">
        <v>0</v>
      </c>
      <c r="S375" s="4">
        <f>VLOOKUP(A375,QComp!A:D,4,FALSE)</f>
        <v>0</v>
      </c>
      <c r="T375" s="4">
        <f t="shared" si="57"/>
        <v>490.81195877492428</v>
      </c>
      <c r="U375" s="4">
        <f>VLOOKUP(A375,'2020 SPED'!A:AF,32,FALSE)</f>
        <v>0</v>
      </c>
      <c r="V375" s="4">
        <f t="shared" si="53"/>
        <v>97163.811958774924</v>
      </c>
      <c r="W375" s="235">
        <f t="shared" si="58"/>
        <v>1.8797444233581186E-2</v>
      </c>
      <c r="Y375" s="4">
        <f>VLOOKUP(A375,'Pupil Info'!A:E,5,FALSE)</f>
        <v>484</v>
      </c>
      <c r="Z375" s="4">
        <f>VLOOKUP(A375,'Starting Point 2021'!A:AB,28,FALSE)</f>
        <v>5238871.8</v>
      </c>
      <c r="AA375" s="4">
        <f>VLOOKUP(A375,'2% 2021'!A:AB,28,FALSE)</f>
        <v>5439296.7999999998</v>
      </c>
      <c r="AB375" s="4">
        <f t="shared" si="59"/>
        <v>200425</v>
      </c>
      <c r="AC375" s="4">
        <f>VLOOKUP(A375,'2% with VPK 2021'!A:AB,28,FALSE)</f>
        <v>5439776.2000000002</v>
      </c>
      <c r="AD375" s="4">
        <f>VLOOKUP(A375,'Charter School Lease'!A:E,5,FALSE)</f>
        <v>0</v>
      </c>
      <c r="AE375" s="4">
        <f>VLOOKUP(A375,'Integration Change'!H:L,5,FALSE)</f>
        <v>0</v>
      </c>
      <c r="AF375" s="4">
        <f>VLOOKUP(A375,'Other SPED'!A:D,4,FALSE)</f>
        <v>0</v>
      </c>
      <c r="AG375" s="4">
        <f>VLOOKUP(A375,QComp!I:R,10,FALSE)</f>
        <v>10.713447764937882</v>
      </c>
      <c r="AH375" s="4">
        <f>VLOOKUP(A375,'LTFM Change'!G:K,5,FALSE)</f>
        <v>0</v>
      </c>
      <c r="AI375" s="4">
        <f>VLOOKUP(A375,'Breakfast and Lunch'!A:E,5,FALSE)</f>
        <v>0</v>
      </c>
      <c r="AJ375" s="4">
        <f>VLOOKUP(A375,'Breakfast and Lunch'!A:D,4,FALSE)</f>
        <v>0</v>
      </c>
      <c r="AK375" s="4">
        <v>0</v>
      </c>
      <c r="AL375" s="4">
        <f>VLOOKUP(A375,'Safe School'!A:D,4,FALSE)</f>
        <v>0</v>
      </c>
      <c r="AM375" s="4">
        <v>0</v>
      </c>
      <c r="AN375" s="4">
        <f>VLOOKUP(A375,QComp!A:E,5,FALSE)</f>
        <v>0</v>
      </c>
      <c r="AO375" s="4">
        <f t="shared" si="60"/>
        <v>490.11344776488841</v>
      </c>
      <c r="AP375" s="4">
        <f>VLOOKUP(A375,'2021 SPED'!A:AF,32,FALSE)</f>
        <v>1237.9441609815694</v>
      </c>
      <c r="AQ375" s="5">
        <f t="shared" si="54"/>
        <v>202153.05760874646</v>
      </c>
      <c r="AR375" s="235">
        <f t="shared" si="55"/>
        <v>3.8257282798941562E-2</v>
      </c>
    </row>
    <row r="376" spans="1:44" x14ac:dyDescent="0.25">
      <c r="A376">
        <v>4030</v>
      </c>
      <c r="B376">
        <v>7</v>
      </c>
      <c r="C376" t="s">
        <v>356</v>
      </c>
      <c r="D376">
        <v>7</v>
      </c>
      <c r="E376" s="4">
        <f>VLOOKUP(A376,'Pupil Info'!A:D,4,FALSE)</f>
        <v>0</v>
      </c>
      <c r="F376" s="4">
        <f>VLOOKUP(A376,'Starting Point 2020'!A:AB,28,FALSE)</f>
        <v>0</v>
      </c>
      <c r="G376" s="4">
        <f>VLOOKUP(A376,'2% 2020'!A:AB,28,FALSE)</f>
        <v>0</v>
      </c>
      <c r="H376" s="4">
        <f t="shared" si="56"/>
        <v>0</v>
      </c>
      <c r="I376" s="4">
        <f>VLOOKUP(A376,'2% with VPK 2020'!A:AB,28,FALSE)</f>
        <v>0</v>
      </c>
      <c r="J376" s="4">
        <f>VLOOKUP(A376,'Charter School Lease'!A:D,4,FALSE)</f>
        <v>0</v>
      </c>
      <c r="K376" s="4">
        <f>VLOOKUP(A376,'Integration Change'!H:K,4,FALSE)</f>
        <v>0</v>
      </c>
      <c r="L376" s="4">
        <f>VLOOKUP(A376,'Other SPED'!A:D,4,FALSE)</f>
        <v>0</v>
      </c>
      <c r="M376" s="4">
        <f>VLOOKUP(A376,'LTFM Change'!G:J,4,FALSE)</f>
        <v>0</v>
      </c>
      <c r="N376" s="4">
        <f>VLOOKUP(A376,QComp!I:N,6,FALSE)</f>
        <v>0</v>
      </c>
      <c r="O376" s="4">
        <v>0</v>
      </c>
      <c r="P376" s="4">
        <v>0</v>
      </c>
      <c r="Q376" s="4">
        <v>0</v>
      </c>
      <c r="R376" s="4">
        <v>0</v>
      </c>
      <c r="S376" s="4">
        <f>VLOOKUP(A376,QComp!A:D,4,FALSE)</f>
        <v>0</v>
      </c>
      <c r="T376" s="4">
        <f t="shared" si="57"/>
        <v>0</v>
      </c>
      <c r="U376" s="4">
        <f>VLOOKUP(A376,'2020 SPED'!A:AF,32,FALSE)</f>
        <v>0</v>
      </c>
      <c r="V376" s="4">
        <f t="shared" si="53"/>
        <v>0</v>
      </c>
      <c r="W376" s="235" t="e">
        <f t="shared" si="58"/>
        <v>#DIV/0!</v>
      </c>
      <c r="Y376" s="4">
        <f>VLOOKUP(A376,'Pupil Info'!A:E,5,FALSE)</f>
        <v>0</v>
      </c>
      <c r="Z376" s="4">
        <f>VLOOKUP(A376,'Starting Point 2021'!A:AB,28,FALSE)</f>
        <v>0</v>
      </c>
      <c r="AA376" s="4">
        <f>VLOOKUP(A376,'2% 2021'!A:AB,28,FALSE)</f>
        <v>0</v>
      </c>
      <c r="AB376" s="4">
        <f t="shared" si="59"/>
        <v>0</v>
      </c>
      <c r="AC376" s="4">
        <f>VLOOKUP(A376,'2% with VPK 2021'!A:AB,28,FALSE)</f>
        <v>0</v>
      </c>
      <c r="AD376" s="4">
        <f>VLOOKUP(A376,'Charter School Lease'!A:E,5,FALSE)</f>
        <v>0</v>
      </c>
      <c r="AE376" s="4">
        <f>VLOOKUP(A376,'Integration Change'!H:L,5,FALSE)</f>
        <v>0</v>
      </c>
      <c r="AF376" s="4">
        <f>VLOOKUP(A376,'Other SPED'!A:D,4,FALSE)</f>
        <v>0</v>
      </c>
      <c r="AG376" s="4">
        <f>VLOOKUP(A376,QComp!I:R,10,FALSE)</f>
        <v>0</v>
      </c>
      <c r="AH376" s="4">
        <f>VLOOKUP(A376,'LTFM Change'!G:K,5,FALSE)</f>
        <v>0</v>
      </c>
      <c r="AI376" s="4">
        <v>0</v>
      </c>
      <c r="AJ376" s="4">
        <v>0</v>
      </c>
      <c r="AK376" s="4">
        <v>0</v>
      </c>
      <c r="AL376" s="4">
        <f>VLOOKUP(A376,'Safe School'!A:D,4,FALSE)</f>
        <v>0</v>
      </c>
      <c r="AM376" s="4">
        <v>0</v>
      </c>
      <c r="AN376" s="4">
        <f>VLOOKUP(A376,QComp!A:E,5,FALSE)</f>
        <v>0</v>
      </c>
      <c r="AO376" s="4">
        <f t="shared" si="60"/>
        <v>0</v>
      </c>
      <c r="AP376" s="4">
        <f>VLOOKUP(A376,'2021 SPED'!A:AF,32,FALSE)</f>
        <v>0</v>
      </c>
      <c r="AQ376" s="5">
        <f t="shared" si="54"/>
        <v>0</v>
      </c>
      <c r="AR376" s="235" t="e">
        <f t="shared" si="55"/>
        <v>#DIV/0!</v>
      </c>
    </row>
    <row r="377" spans="1:44" x14ac:dyDescent="0.25">
      <c r="A377">
        <v>4031</v>
      </c>
      <c r="B377">
        <v>7</v>
      </c>
      <c r="C377" t="s">
        <v>357</v>
      </c>
      <c r="D377">
        <v>7</v>
      </c>
      <c r="E377" s="4">
        <f>VLOOKUP(A377,'Pupil Info'!A:D,4,FALSE)</f>
        <v>85</v>
      </c>
      <c r="F377" s="4">
        <f>VLOOKUP(A377,'Starting Point 2020'!A:AB,28,FALSE)</f>
        <v>964084</v>
      </c>
      <c r="G377" s="4">
        <f>VLOOKUP(A377,'2% 2020'!A:AB,28,FALSE)</f>
        <v>983001</v>
      </c>
      <c r="H377" s="4">
        <f t="shared" si="56"/>
        <v>18917</v>
      </c>
      <c r="I377" s="4">
        <f>VLOOKUP(A377,'2% with VPK 2020'!A:AB,28,FALSE)</f>
        <v>982992</v>
      </c>
      <c r="J377" s="4">
        <f>VLOOKUP(A377,'Charter School Lease'!A:D,4,FALSE)</f>
        <v>0</v>
      </c>
      <c r="K377" s="4">
        <f>VLOOKUP(A377,'Integration Change'!H:K,4,FALSE)</f>
        <v>0</v>
      </c>
      <c r="L377" s="4">
        <f>VLOOKUP(A377,'Other SPED'!A:D,4,FALSE)</f>
        <v>0</v>
      </c>
      <c r="M377" s="4">
        <f>VLOOKUP(A377,'LTFM Change'!G:J,4,FALSE)</f>
        <v>0</v>
      </c>
      <c r="N377" s="4">
        <f>VLOOKUP(A377,QComp!I:N,6,FALSE)</f>
        <v>0</v>
      </c>
      <c r="O377" s="4">
        <f>VLOOKUP(A377,'Breakfast and Lunch'!A:D,4,FALSE)</f>
        <v>0</v>
      </c>
      <c r="P377" s="4">
        <f>VLOOKUP(A377,'Breakfast and Lunch'!A:E,5,FALSE)</f>
        <v>0</v>
      </c>
      <c r="Q377" s="4">
        <v>0</v>
      </c>
      <c r="R377" s="4">
        <v>0</v>
      </c>
      <c r="S377" s="4">
        <f>VLOOKUP(A377,QComp!A:D,4,FALSE)</f>
        <v>0</v>
      </c>
      <c r="T377" s="4">
        <f t="shared" si="57"/>
        <v>-9</v>
      </c>
      <c r="U377" s="4">
        <f>VLOOKUP(A377,'2020 SPED'!A:AF,32,FALSE)</f>
        <v>0</v>
      </c>
      <c r="V377" s="4">
        <f t="shared" si="53"/>
        <v>18908</v>
      </c>
      <c r="W377" s="235">
        <f t="shared" si="58"/>
        <v>1.9621734205733109E-2</v>
      </c>
      <c r="Y377" s="4">
        <f>VLOOKUP(A377,'Pupil Info'!A:E,5,FALSE)</f>
        <v>85</v>
      </c>
      <c r="Z377" s="4">
        <f>VLOOKUP(A377,'Starting Point 2021'!A:AB,28,FALSE)</f>
        <v>962991</v>
      </c>
      <c r="AA377" s="4">
        <f>VLOOKUP(A377,'2% 2021'!A:AB,28,FALSE)</f>
        <v>1001277</v>
      </c>
      <c r="AB377" s="4">
        <f t="shared" si="59"/>
        <v>38286</v>
      </c>
      <c r="AC377" s="4">
        <f>VLOOKUP(A377,'2% with VPK 2021'!A:AB,28,FALSE)</f>
        <v>1001371</v>
      </c>
      <c r="AD377" s="4">
        <f>VLOOKUP(A377,'Charter School Lease'!A:E,5,FALSE)</f>
        <v>0</v>
      </c>
      <c r="AE377" s="4">
        <f>VLOOKUP(A377,'Integration Change'!H:L,5,FALSE)</f>
        <v>0</v>
      </c>
      <c r="AF377" s="4">
        <f>VLOOKUP(A377,'Other SPED'!A:D,4,FALSE)</f>
        <v>0</v>
      </c>
      <c r="AG377" s="4">
        <f>VLOOKUP(A377,QComp!I:R,10,FALSE)</f>
        <v>0</v>
      </c>
      <c r="AH377" s="4">
        <f>VLOOKUP(A377,'LTFM Change'!G:K,5,FALSE)</f>
        <v>0</v>
      </c>
      <c r="AI377" s="4">
        <f>VLOOKUP(A377,'Breakfast and Lunch'!A:E,5,FALSE)</f>
        <v>0</v>
      </c>
      <c r="AJ377" s="4">
        <f>VLOOKUP(A377,'Breakfast and Lunch'!A:D,4,FALSE)</f>
        <v>0</v>
      </c>
      <c r="AK377" s="4">
        <v>0</v>
      </c>
      <c r="AL377" s="4">
        <f>VLOOKUP(A377,'Safe School'!A:D,4,FALSE)</f>
        <v>0</v>
      </c>
      <c r="AM377" s="4">
        <v>0</v>
      </c>
      <c r="AN377" s="4">
        <f>VLOOKUP(A377,QComp!A:E,5,FALSE)</f>
        <v>0</v>
      </c>
      <c r="AO377" s="4">
        <f t="shared" si="60"/>
        <v>94</v>
      </c>
      <c r="AP377" s="4">
        <f>VLOOKUP(A377,'2021 SPED'!A:AF,32,FALSE)</f>
        <v>-0.95294008194468915</v>
      </c>
      <c r="AQ377" s="5">
        <f t="shared" si="54"/>
        <v>38379.047059918055</v>
      </c>
      <c r="AR377" s="235">
        <f t="shared" si="55"/>
        <v>3.9757380910101961E-2</v>
      </c>
    </row>
    <row r="378" spans="1:44" x14ac:dyDescent="0.25">
      <c r="A378">
        <v>4032</v>
      </c>
      <c r="B378">
        <v>7</v>
      </c>
      <c r="C378" t="s">
        <v>358</v>
      </c>
      <c r="D378">
        <v>7</v>
      </c>
      <c r="E378" s="4">
        <f>VLOOKUP(A378,'Pupil Info'!A:D,4,FALSE)</f>
        <v>0</v>
      </c>
      <c r="F378" s="4">
        <f>VLOOKUP(A378,'Starting Point 2020'!A:AB,28,FALSE)</f>
        <v>4751</v>
      </c>
      <c r="G378" s="4">
        <f>VLOOKUP(A378,'2% 2020'!A:AB,28,FALSE)</f>
        <v>4751</v>
      </c>
      <c r="H378" s="4">
        <f t="shared" si="56"/>
        <v>0</v>
      </c>
      <c r="I378" s="4">
        <f>VLOOKUP(A378,'2% with VPK 2020'!A:AB,28,FALSE)</f>
        <v>4751</v>
      </c>
      <c r="J378" s="4">
        <f>VLOOKUP(A378,'Charter School Lease'!A:D,4,FALSE)</f>
        <v>0</v>
      </c>
      <c r="K378" s="4">
        <f>VLOOKUP(A378,'Integration Change'!H:K,4,FALSE)</f>
        <v>0</v>
      </c>
      <c r="L378" s="4">
        <f>VLOOKUP(A378,'Other SPED'!A:D,4,FALSE)</f>
        <v>0</v>
      </c>
      <c r="M378" s="4">
        <f>VLOOKUP(A378,'LTFM Change'!G:J,4,FALSE)</f>
        <v>0</v>
      </c>
      <c r="N378" s="4">
        <f>VLOOKUP(A378,QComp!I:N,6,FALSE)</f>
        <v>0</v>
      </c>
      <c r="O378" s="4">
        <v>0</v>
      </c>
      <c r="P378" s="4">
        <v>0</v>
      </c>
      <c r="Q378" s="4">
        <v>0</v>
      </c>
      <c r="R378" s="4">
        <v>0</v>
      </c>
      <c r="S378" s="4">
        <f>VLOOKUP(A378,QComp!A:D,4,FALSE)</f>
        <v>0</v>
      </c>
      <c r="T378" s="4">
        <f t="shared" si="57"/>
        <v>0</v>
      </c>
      <c r="U378" s="4">
        <f>VLOOKUP(A378,'2020 SPED'!A:AF,32,FALSE)</f>
        <v>0</v>
      </c>
      <c r="V378" s="4">
        <f t="shared" si="53"/>
        <v>0</v>
      </c>
      <c r="W378" s="235">
        <f t="shared" si="58"/>
        <v>0</v>
      </c>
      <c r="Y378" s="4">
        <f>VLOOKUP(A378,'Pupil Info'!A:E,5,FALSE)</f>
        <v>0</v>
      </c>
      <c r="Z378" s="4">
        <f>VLOOKUP(A378,'Starting Point 2021'!A:AB,28,FALSE)</f>
        <v>0</v>
      </c>
      <c r="AA378" s="4">
        <f>VLOOKUP(A378,'2% 2021'!A:AB,28,FALSE)</f>
        <v>0</v>
      </c>
      <c r="AB378" s="4">
        <f t="shared" si="59"/>
        <v>0</v>
      </c>
      <c r="AC378" s="4">
        <f>VLOOKUP(A378,'2% with VPK 2021'!A:AB,28,FALSE)</f>
        <v>0</v>
      </c>
      <c r="AD378" s="4">
        <f>VLOOKUP(A378,'Charter School Lease'!A:E,5,FALSE)</f>
        <v>0</v>
      </c>
      <c r="AE378" s="4">
        <f>VLOOKUP(A378,'Integration Change'!H:L,5,FALSE)</f>
        <v>0</v>
      </c>
      <c r="AF378" s="4">
        <f>VLOOKUP(A378,'Other SPED'!A:D,4,FALSE)</f>
        <v>0</v>
      </c>
      <c r="AG378" s="4">
        <f>VLOOKUP(A378,QComp!I:R,10,FALSE)</f>
        <v>0</v>
      </c>
      <c r="AH378" s="4">
        <f>VLOOKUP(A378,'LTFM Change'!G:K,5,FALSE)</f>
        <v>0</v>
      </c>
      <c r="AI378" s="4">
        <v>0</v>
      </c>
      <c r="AJ378" s="4">
        <v>0</v>
      </c>
      <c r="AK378" s="4">
        <v>0</v>
      </c>
      <c r="AL378" s="4">
        <f>VLOOKUP(A378,'Safe School'!A:D,4,FALSE)</f>
        <v>0</v>
      </c>
      <c r="AM378" s="4">
        <v>0</v>
      </c>
      <c r="AN378" s="4">
        <f>VLOOKUP(A378,QComp!A:E,5,FALSE)</f>
        <v>0</v>
      </c>
      <c r="AO378" s="4">
        <f t="shared" si="60"/>
        <v>0</v>
      </c>
      <c r="AP378" s="4">
        <f>VLOOKUP(A378,'2021 SPED'!A:AF,32,FALSE)</f>
        <v>0</v>
      </c>
      <c r="AQ378" s="5">
        <f t="shared" si="54"/>
        <v>0</v>
      </c>
      <c r="AR378" s="235" t="e">
        <f t="shared" si="55"/>
        <v>#DIV/0!</v>
      </c>
    </row>
    <row r="379" spans="1:44" x14ac:dyDescent="0.25">
      <c r="A379">
        <v>4035</v>
      </c>
      <c r="B379">
        <v>7</v>
      </c>
      <c r="C379" t="s">
        <v>359</v>
      </c>
      <c r="D379">
        <v>7</v>
      </c>
      <c r="E379" s="4">
        <f>VLOOKUP(A379,'Pupil Info'!A:D,4,FALSE)</f>
        <v>285</v>
      </c>
      <c r="F379" s="4">
        <f>VLOOKUP(A379,'Starting Point 2020'!A:AB,28,FALSE)</f>
        <v>2776039</v>
      </c>
      <c r="G379" s="4">
        <f>VLOOKUP(A379,'2% 2020'!A:AB,28,FALSE)</f>
        <v>2827470</v>
      </c>
      <c r="H379" s="4">
        <f t="shared" si="56"/>
        <v>51431</v>
      </c>
      <c r="I379" s="4">
        <f>VLOOKUP(A379,'2% with VPK 2020'!A:AB,28,FALSE)</f>
        <v>2903504</v>
      </c>
      <c r="J379" s="4">
        <f>VLOOKUP(A379,'Charter School Lease'!A:D,4,FALSE)</f>
        <v>15768</v>
      </c>
      <c r="K379" s="4">
        <f>VLOOKUP(A379,'Integration Change'!H:K,4,FALSE)</f>
        <v>0</v>
      </c>
      <c r="L379" s="4">
        <f>VLOOKUP(A379,'Other SPED'!A:D,4,FALSE)</f>
        <v>0</v>
      </c>
      <c r="M379" s="4">
        <f>VLOOKUP(A379,'LTFM Change'!G:J,4,FALSE)</f>
        <v>2244</v>
      </c>
      <c r="N379" s="4">
        <f>VLOOKUP(A379,QComp!I:N,6,FALSE)</f>
        <v>5055.2792058381892</v>
      </c>
      <c r="O379" s="4">
        <f>VLOOKUP(A379,'Breakfast and Lunch'!A:D,4,FALSE)</f>
        <v>453.36</v>
      </c>
      <c r="P379" s="4">
        <f>VLOOKUP(A379,'Breakfast and Lunch'!A:E,5,FALSE)</f>
        <v>1183.8</v>
      </c>
      <c r="Q379" s="4">
        <v>0</v>
      </c>
      <c r="R379" s="4">
        <v>0</v>
      </c>
      <c r="S379" s="4">
        <f>VLOOKUP(A379,QComp!A:D,4,FALSE)</f>
        <v>0</v>
      </c>
      <c r="T379" s="4">
        <f t="shared" si="57"/>
        <v>100738.4392058379</v>
      </c>
      <c r="U379" s="4">
        <f>VLOOKUP(A379,'2020 SPED'!A:AF,32,FALSE)</f>
        <v>0</v>
      </c>
      <c r="V379" s="4">
        <f t="shared" si="53"/>
        <v>152169.4392058379</v>
      </c>
      <c r="W379" s="235">
        <f t="shared" si="58"/>
        <v>1.852675700881724E-2</v>
      </c>
      <c r="Y379" s="4">
        <f>VLOOKUP(A379,'Pupil Info'!A:E,5,FALSE)</f>
        <v>300</v>
      </c>
      <c r="Z379" s="4">
        <f>VLOOKUP(A379,'Starting Point 2021'!A:AB,28,FALSE)</f>
        <v>2853222</v>
      </c>
      <c r="AA379" s="4">
        <f>VLOOKUP(A379,'2% 2021'!A:AB,28,FALSE)</f>
        <v>2959909</v>
      </c>
      <c r="AB379" s="4">
        <f t="shared" si="59"/>
        <v>106687</v>
      </c>
      <c r="AC379" s="4">
        <f>VLOOKUP(A379,'2% with VPK 2021'!A:AB,28,FALSE)</f>
        <v>3113218</v>
      </c>
      <c r="AD379" s="4">
        <f>VLOOKUP(A379,'Charter School Lease'!A:E,5,FALSE)</f>
        <v>15768</v>
      </c>
      <c r="AE379" s="4">
        <f>VLOOKUP(A379,'Integration Change'!H:L,5,FALSE)</f>
        <v>0</v>
      </c>
      <c r="AF379" s="4">
        <f>VLOOKUP(A379,'Other SPED'!A:D,4,FALSE)</f>
        <v>0</v>
      </c>
      <c r="AG379" s="4">
        <f>VLOOKUP(A379,QComp!I:R,10,FALSE)</f>
        <v>5066.3763286668109</v>
      </c>
      <c r="AH379" s="4">
        <f>VLOOKUP(A379,'LTFM Change'!G:K,5,FALSE)</f>
        <v>2244</v>
      </c>
      <c r="AI379" s="4">
        <f>VLOOKUP(A379,'Breakfast and Lunch'!A:E,5,FALSE)</f>
        <v>1183.8</v>
      </c>
      <c r="AJ379" s="4">
        <f>VLOOKUP(A379,'Breakfast and Lunch'!A:D,4,FALSE)</f>
        <v>453.36</v>
      </c>
      <c r="AK379" s="4">
        <v>0</v>
      </c>
      <c r="AL379" s="4">
        <f>VLOOKUP(A379,'Safe School'!A:D,4,FALSE)</f>
        <v>0</v>
      </c>
      <c r="AM379" s="4">
        <v>0</v>
      </c>
      <c r="AN379" s="4">
        <f>VLOOKUP(A379,QComp!A:E,5,FALSE)</f>
        <v>0</v>
      </c>
      <c r="AO379" s="4">
        <f t="shared" si="60"/>
        <v>178024.53632866638</v>
      </c>
      <c r="AP379" s="4">
        <f>VLOOKUP(A379,'2021 SPED'!A:AF,32,FALSE)</f>
        <v>864.35137404943816</v>
      </c>
      <c r="AQ379" s="5">
        <f t="shared" si="54"/>
        <v>285575.88770271582</v>
      </c>
      <c r="AR379" s="235">
        <f t="shared" si="55"/>
        <v>3.7391762715975135E-2</v>
      </c>
    </row>
    <row r="380" spans="1:44" x14ac:dyDescent="0.25">
      <c r="A380">
        <v>4036</v>
      </c>
      <c r="B380">
        <v>7</v>
      </c>
      <c r="C380" t="s">
        <v>360</v>
      </c>
      <c r="D380">
        <v>7</v>
      </c>
      <c r="E380" s="4">
        <f>VLOOKUP(A380,'Pupil Info'!A:D,4,FALSE)</f>
        <v>83</v>
      </c>
      <c r="F380" s="4">
        <f>VLOOKUP(A380,'Starting Point 2020'!A:AB,28,FALSE)</f>
        <v>907367.6</v>
      </c>
      <c r="G380" s="4">
        <f>VLOOKUP(A380,'2% 2020'!A:AB,28,FALSE)</f>
        <v>924977.6</v>
      </c>
      <c r="H380" s="4">
        <f t="shared" si="56"/>
        <v>17610</v>
      </c>
      <c r="I380" s="4">
        <f>VLOOKUP(A380,'2% with VPK 2020'!A:AB,28,FALSE)</f>
        <v>925069.2</v>
      </c>
      <c r="J380" s="4">
        <f>VLOOKUP(A380,'Charter School Lease'!A:D,4,FALSE)</f>
        <v>0</v>
      </c>
      <c r="K380" s="4">
        <f>VLOOKUP(A380,'Integration Change'!H:K,4,FALSE)</f>
        <v>0</v>
      </c>
      <c r="L380" s="4">
        <f>VLOOKUP(A380,'Other SPED'!A:D,4,FALSE)</f>
        <v>0</v>
      </c>
      <c r="M380" s="4">
        <f>VLOOKUP(A380,'LTFM Change'!G:J,4,FALSE)</f>
        <v>0</v>
      </c>
      <c r="N380" s="4">
        <f>VLOOKUP(A380,QComp!I:N,6,FALSE)</f>
        <v>1.8890895666881988</v>
      </c>
      <c r="O380" s="4">
        <f>VLOOKUP(A380,'Breakfast and Lunch'!A:D,4,FALSE)</f>
        <v>0</v>
      </c>
      <c r="P380" s="4">
        <f>VLOOKUP(A380,'Breakfast and Lunch'!A:E,5,FALSE)</f>
        <v>0</v>
      </c>
      <c r="Q380" s="4">
        <v>0</v>
      </c>
      <c r="R380" s="4">
        <v>0</v>
      </c>
      <c r="S380" s="4">
        <f>VLOOKUP(A380,QComp!A:D,4,FALSE)</f>
        <v>0</v>
      </c>
      <c r="T380" s="4">
        <f t="shared" si="57"/>
        <v>93.489089566632174</v>
      </c>
      <c r="U380" s="4">
        <f>VLOOKUP(A380,'2020 SPED'!A:AF,32,FALSE)</f>
        <v>0</v>
      </c>
      <c r="V380" s="4">
        <f t="shared" si="53"/>
        <v>17703.489089566632</v>
      </c>
      <c r="W380" s="235">
        <f t="shared" si="58"/>
        <v>1.940779018338323E-2</v>
      </c>
      <c r="Y380" s="4">
        <f>VLOOKUP(A380,'Pupil Info'!A:E,5,FALSE)</f>
        <v>85</v>
      </c>
      <c r="Z380" s="4">
        <f>VLOOKUP(A380,'Starting Point 2021'!A:AB,28,FALSE)</f>
        <v>926011</v>
      </c>
      <c r="AA380" s="4">
        <f>VLOOKUP(A380,'2% 2021'!A:AB,28,FALSE)</f>
        <v>962388</v>
      </c>
      <c r="AB380" s="4">
        <f t="shared" si="59"/>
        <v>36377</v>
      </c>
      <c r="AC380" s="4">
        <f>VLOOKUP(A380,'2% with VPK 2021'!A:AB,28,FALSE)</f>
        <v>962482</v>
      </c>
      <c r="AD380" s="4">
        <f>VLOOKUP(A380,'Charter School Lease'!A:E,5,FALSE)</f>
        <v>0</v>
      </c>
      <c r="AE380" s="4">
        <f>VLOOKUP(A380,'Integration Change'!H:L,5,FALSE)</f>
        <v>0</v>
      </c>
      <c r="AF380" s="4">
        <f>VLOOKUP(A380,'Other SPED'!A:D,4,FALSE)</f>
        <v>0</v>
      </c>
      <c r="AG380" s="4">
        <f>VLOOKUP(A380,QComp!I:R,10,FALSE)</f>
        <v>1.8255106931173941</v>
      </c>
      <c r="AH380" s="4">
        <f>VLOOKUP(A380,'LTFM Change'!G:K,5,FALSE)</f>
        <v>0</v>
      </c>
      <c r="AI380" s="4">
        <f>VLOOKUP(A380,'Breakfast and Lunch'!A:E,5,FALSE)</f>
        <v>0</v>
      </c>
      <c r="AJ380" s="4">
        <f>VLOOKUP(A380,'Breakfast and Lunch'!A:D,4,FALSE)</f>
        <v>0</v>
      </c>
      <c r="AK380" s="4">
        <v>0</v>
      </c>
      <c r="AL380" s="4">
        <f>VLOOKUP(A380,'Safe School'!A:D,4,FALSE)</f>
        <v>0</v>
      </c>
      <c r="AM380" s="4">
        <v>0</v>
      </c>
      <c r="AN380" s="4">
        <f>VLOOKUP(A380,QComp!A:E,5,FALSE)</f>
        <v>0</v>
      </c>
      <c r="AO380" s="4">
        <f t="shared" si="60"/>
        <v>95.825510693131946</v>
      </c>
      <c r="AP380" s="4">
        <f>VLOOKUP(A380,'2021 SPED'!A:AF,32,FALSE)</f>
        <v>330.43879966659006</v>
      </c>
      <c r="AQ380" s="5">
        <f t="shared" si="54"/>
        <v>36803.264310359722</v>
      </c>
      <c r="AR380" s="235">
        <f t="shared" si="55"/>
        <v>3.9283550627368359E-2</v>
      </c>
    </row>
    <row r="381" spans="1:44" x14ac:dyDescent="0.25">
      <c r="A381">
        <v>4038</v>
      </c>
      <c r="B381">
        <v>7</v>
      </c>
      <c r="C381" t="s">
        <v>361</v>
      </c>
      <c r="D381">
        <v>7</v>
      </c>
      <c r="E381" s="4">
        <f>VLOOKUP(A381,'Pupil Info'!A:D,4,FALSE)</f>
        <v>385</v>
      </c>
      <c r="F381" s="4">
        <f>VLOOKUP(A381,'Starting Point 2020'!A:AB,28,FALSE)</f>
        <v>4054453.4</v>
      </c>
      <c r="G381" s="4">
        <f>VLOOKUP(A381,'2% 2020'!A:AB,28,FALSE)</f>
        <v>4134052.4</v>
      </c>
      <c r="H381" s="4">
        <f t="shared" si="56"/>
        <v>79599</v>
      </c>
      <c r="I381" s="4">
        <f>VLOOKUP(A381,'2% with VPK 2020'!A:AB,28,FALSE)</f>
        <v>4208268.5999999996</v>
      </c>
      <c r="J381" s="4">
        <f>VLOOKUP(A381,'Charter School Lease'!A:D,4,FALSE)</f>
        <v>0</v>
      </c>
      <c r="K381" s="4">
        <f>VLOOKUP(A381,'Integration Change'!H:K,4,FALSE)</f>
        <v>0</v>
      </c>
      <c r="L381" s="4">
        <f>VLOOKUP(A381,'Other SPED'!A:D,4,FALSE)</f>
        <v>0</v>
      </c>
      <c r="M381" s="4">
        <f>VLOOKUP(A381,'LTFM Change'!G:J,4,FALSE)</f>
        <v>2692.8</v>
      </c>
      <c r="N381" s="4">
        <f>VLOOKUP(A381,QComp!I:N,6,FALSE)</f>
        <v>6067.2620188629662</v>
      </c>
      <c r="O381" s="4">
        <f>VLOOKUP(A381,'Breakfast and Lunch'!A:D,4,FALSE)</f>
        <v>544.03</v>
      </c>
      <c r="P381" s="4">
        <f>VLOOKUP(A381,'Breakfast and Lunch'!A:E,5,FALSE)</f>
        <v>1420.56</v>
      </c>
      <c r="Q381" s="4">
        <v>0</v>
      </c>
      <c r="R381" s="4">
        <v>0</v>
      </c>
      <c r="S381" s="4">
        <f>VLOOKUP(A381,QComp!A:D,4,FALSE)</f>
        <v>0</v>
      </c>
      <c r="T381" s="4">
        <f t="shared" si="57"/>
        <v>84940.852018862497</v>
      </c>
      <c r="U381" s="4">
        <f>VLOOKUP(A381,'2020 SPED'!A:AF,32,FALSE)</f>
        <v>0</v>
      </c>
      <c r="V381" s="4">
        <f t="shared" si="53"/>
        <v>164539.8520188625</v>
      </c>
      <c r="W381" s="235">
        <f t="shared" si="58"/>
        <v>1.9632486095413008E-2</v>
      </c>
      <c r="Y381" s="4">
        <f>VLOOKUP(A381,'Pupil Info'!A:E,5,FALSE)</f>
        <v>375</v>
      </c>
      <c r="Z381" s="4">
        <f>VLOOKUP(A381,'Starting Point 2021'!A:AB,28,FALSE)</f>
        <v>3942338.8</v>
      </c>
      <c r="AA381" s="4">
        <f>VLOOKUP(A381,'2% 2021'!A:AB,28,FALSE)</f>
        <v>4098632.8</v>
      </c>
      <c r="AB381" s="4">
        <f t="shared" si="59"/>
        <v>156294</v>
      </c>
      <c r="AC381" s="4">
        <f>VLOOKUP(A381,'2% with VPK 2021'!A:AB,28,FALSE)</f>
        <v>4281787</v>
      </c>
      <c r="AD381" s="4">
        <f>VLOOKUP(A381,'Charter School Lease'!A:E,5,FALSE)</f>
        <v>0</v>
      </c>
      <c r="AE381" s="4">
        <f>VLOOKUP(A381,'Integration Change'!H:L,5,FALSE)</f>
        <v>0</v>
      </c>
      <c r="AF381" s="4">
        <f>VLOOKUP(A381,'Other SPED'!A:D,4,FALSE)</f>
        <v>0</v>
      </c>
      <c r="AG381" s="4">
        <f>VLOOKUP(A381,QComp!I:R,10,FALSE)</f>
        <v>6080.416802604057</v>
      </c>
      <c r="AH381" s="4">
        <f>VLOOKUP(A381,'LTFM Change'!G:K,5,FALSE)</f>
        <v>2692.8</v>
      </c>
      <c r="AI381" s="4">
        <f>VLOOKUP(A381,'Breakfast and Lunch'!A:E,5,FALSE)</f>
        <v>1420.56</v>
      </c>
      <c r="AJ381" s="4">
        <f>VLOOKUP(A381,'Breakfast and Lunch'!A:D,4,FALSE)</f>
        <v>544.03</v>
      </c>
      <c r="AK381" s="4">
        <v>0</v>
      </c>
      <c r="AL381" s="4">
        <f>VLOOKUP(A381,'Safe School'!A:D,4,FALSE)</f>
        <v>0</v>
      </c>
      <c r="AM381" s="4">
        <v>0</v>
      </c>
      <c r="AN381" s="4">
        <f>VLOOKUP(A381,QComp!A:E,5,FALSE)</f>
        <v>0</v>
      </c>
      <c r="AO381" s="4">
        <f t="shared" si="60"/>
        <v>193892.0068026036</v>
      </c>
      <c r="AP381" s="4">
        <f>VLOOKUP(A381,'2021 SPED'!A:AF,32,FALSE)</f>
        <v>1229.4474973143078</v>
      </c>
      <c r="AQ381" s="5">
        <f t="shared" si="54"/>
        <v>351415.45429991791</v>
      </c>
      <c r="AR381" s="235">
        <f t="shared" si="55"/>
        <v>3.9644994489058123E-2</v>
      </c>
    </row>
    <row r="382" spans="1:44" x14ac:dyDescent="0.25">
      <c r="A382">
        <v>4039</v>
      </c>
      <c r="B382">
        <v>7</v>
      </c>
      <c r="C382" t="s">
        <v>362</v>
      </c>
      <c r="D382">
        <v>7</v>
      </c>
      <c r="E382" s="4">
        <f>VLOOKUP(A382,'Pupil Info'!A:D,4,FALSE)</f>
        <v>325</v>
      </c>
      <c r="F382" s="4">
        <f>VLOOKUP(A382,'Starting Point 2020'!A:AB,28,FALSE)</f>
        <v>3493734</v>
      </c>
      <c r="G382" s="4">
        <f>VLOOKUP(A382,'2% 2020'!A:AB,28,FALSE)</f>
        <v>3561155</v>
      </c>
      <c r="H382" s="4">
        <f t="shared" si="56"/>
        <v>67421</v>
      </c>
      <c r="I382" s="4">
        <f>VLOOKUP(A382,'2% with VPK 2020'!A:AB,28,FALSE)</f>
        <v>3561512</v>
      </c>
      <c r="J382" s="4">
        <f>VLOOKUP(A382,'Charter School Lease'!A:D,4,FALSE)</f>
        <v>0</v>
      </c>
      <c r="K382" s="4">
        <f>VLOOKUP(A382,'Integration Change'!H:K,4,FALSE)</f>
        <v>0</v>
      </c>
      <c r="L382" s="4">
        <f>VLOOKUP(A382,'Other SPED'!A:D,4,FALSE)</f>
        <v>0</v>
      </c>
      <c r="M382" s="4">
        <f>VLOOKUP(A382,'LTFM Change'!G:J,4,FALSE)</f>
        <v>0</v>
      </c>
      <c r="N382" s="4">
        <f>VLOOKUP(A382,QComp!I:N,6,FALSE)</f>
        <v>0</v>
      </c>
      <c r="O382" s="4">
        <f>VLOOKUP(A382,'Breakfast and Lunch'!A:D,4,FALSE)</f>
        <v>0</v>
      </c>
      <c r="P382" s="4">
        <f>VLOOKUP(A382,'Breakfast and Lunch'!A:E,5,FALSE)</f>
        <v>0</v>
      </c>
      <c r="Q382" s="4">
        <v>0</v>
      </c>
      <c r="R382" s="4">
        <v>0</v>
      </c>
      <c r="S382" s="4">
        <f>VLOOKUP(A382,QComp!A:D,4,FALSE)</f>
        <v>0</v>
      </c>
      <c r="T382" s="4">
        <f t="shared" si="57"/>
        <v>357</v>
      </c>
      <c r="U382" s="4">
        <f>VLOOKUP(A382,'2020 SPED'!A:AF,32,FALSE)</f>
        <v>0</v>
      </c>
      <c r="V382" s="4">
        <f t="shared" si="53"/>
        <v>67778</v>
      </c>
      <c r="W382" s="235">
        <f t="shared" si="58"/>
        <v>1.9297691238085099E-2</v>
      </c>
      <c r="Y382" s="4">
        <f>VLOOKUP(A382,'Pupil Info'!A:E,5,FALSE)</f>
        <v>326</v>
      </c>
      <c r="Z382" s="4">
        <f>VLOOKUP(A382,'Starting Point 2021'!A:AB,28,FALSE)</f>
        <v>3562761.8</v>
      </c>
      <c r="AA382" s="4">
        <f>VLOOKUP(A382,'2% 2021'!A:AB,28,FALSE)</f>
        <v>3702562.8</v>
      </c>
      <c r="AB382" s="4">
        <f t="shared" si="59"/>
        <v>139801</v>
      </c>
      <c r="AC382" s="4">
        <f>VLOOKUP(A382,'2% with VPK 2021'!A:AB,28,FALSE)</f>
        <v>3702529.8</v>
      </c>
      <c r="AD382" s="4">
        <f>VLOOKUP(A382,'Charter School Lease'!A:E,5,FALSE)</f>
        <v>0</v>
      </c>
      <c r="AE382" s="4">
        <f>VLOOKUP(A382,'Integration Change'!H:L,5,FALSE)</f>
        <v>0</v>
      </c>
      <c r="AF382" s="4">
        <f>VLOOKUP(A382,'Other SPED'!A:D,4,FALSE)</f>
        <v>0</v>
      </c>
      <c r="AG382" s="4">
        <f>VLOOKUP(A382,QComp!I:R,10,FALSE)</f>
        <v>0</v>
      </c>
      <c r="AH382" s="4">
        <f>VLOOKUP(A382,'LTFM Change'!G:K,5,FALSE)</f>
        <v>0</v>
      </c>
      <c r="AI382" s="4">
        <f>VLOOKUP(A382,'Breakfast and Lunch'!A:E,5,FALSE)</f>
        <v>0</v>
      </c>
      <c r="AJ382" s="4">
        <f>VLOOKUP(A382,'Breakfast and Lunch'!A:D,4,FALSE)</f>
        <v>0</v>
      </c>
      <c r="AK382" s="4">
        <v>0</v>
      </c>
      <c r="AL382" s="4">
        <f>VLOOKUP(A382,'Safe School'!A:D,4,FALSE)</f>
        <v>0</v>
      </c>
      <c r="AM382" s="4">
        <v>0</v>
      </c>
      <c r="AN382" s="4">
        <f>VLOOKUP(A382,QComp!A:E,5,FALSE)</f>
        <v>0</v>
      </c>
      <c r="AO382" s="4">
        <f t="shared" si="60"/>
        <v>-33</v>
      </c>
      <c r="AP382" s="4">
        <f>VLOOKUP(A382,'2021 SPED'!A:AF,32,FALSE)</f>
        <v>1746.9058495273348</v>
      </c>
      <c r="AQ382" s="5">
        <f t="shared" si="54"/>
        <v>141514.90584952733</v>
      </c>
      <c r="AR382" s="235">
        <f t="shared" si="55"/>
        <v>3.9239502343378668E-2</v>
      </c>
    </row>
    <row r="383" spans="1:44" x14ac:dyDescent="0.25">
      <c r="A383">
        <v>4042</v>
      </c>
      <c r="B383">
        <v>7</v>
      </c>
      <c r="C383" t="s">
        <v>363</v>
      </c>
      <c r="D383">
        <v>7</v>
      </c>
      <c r="E383" s="4">
        <f>VLOOKUP(A383,'Pupil Info'!A:D,4,FALSE)</f>
        <v>0</v>
      </c>
      <c r="F383" s="4">
        <f>VLOOKUP(A383,'Starting Point 2020'!A:AB,28,FALSE)</f>
        <v>0</v>
      </c>
      <c r="G383" s="4">
        <f>VLOOKUP(A383,'2% 2020'!A:AB,28,FALSE)</f>
        <v>0</v>
      </c>
      <c r="H383" s="4">
        <f t="shared" si="56"/>
        <v>0</v>
      </c>
      <c r="I383" s="4">
        <f>VLOOKUP(A383,'2% with VPK 2020'!A:AB,28,FALSE)</f>
        <v>0</v>
      </c>
      <c r="J383" s="4">
        <f>VLOOKUP(A383,'Charter School Lease'!A:D,4,FALSE)</f>
        <v>0</v>
      </c>
      <c r="K383" s="4">
        <f>VLOOKUP(A383,'Integration Change'!H:K,4,FALSE)</f>
        <v>0</v>
      </c>
      <c r="L383" s="4">
        <f>VLOOKUP(A383,'Other SPED'!A:D,4,FALSE)</f>
        <v>0</v>
      </c>
      <c r="M383" s="4">
        <f>VLOOKUP(A383,'LTFM Change'!G:J,4,FALSE)</f>
        <v>0</v>
      </c>
      <c r="N383" s="4">
        <f>VLOOKUP(A383,QComp!I:N,6,FALSE)</f>
        <v>0</v>
      </c>
      <c r="O383" s="4">
        <v>0</v>
      </c>
      <c r="P383" s="4">
        <v>0</v>
      </c>
      <c r="Q383" s="4">
        <v>0</v>
      </c>
      <c r="R383" s="4">
        <v>0</v>
      </c>
      <c r="S383" s="4">
        <f>VLOOKUP(A383,QComp!A:D,4,FALSE)</f>
        <v>0</v>
      </c>
      <c r="T383" s="4">
        <f t="shared" si="57"/>
        <v>0</v>
      </c>
      <c r="U383" s="4">
        <f>VLOOKUP(A383,'2020 SPED'!A:AF,32,FALSE)</f>
        <v>0</v>
      </c>
      <c r="V383" s="4">
        <f t="shared" si="53"/>
        <v>0</v>
      </c>
      <c r="W383" s="235" t="e">
        <f t="shared" si="58"/>
        <v>#DIV/0!</v>
      </c>
      <c r="Y383" s="4">
        <f>VLOOKUP(A383,'Pupil Info'!A:E,5,FALSE)</f>
        <v>0</v>
      </c>
      <c r="Z383" s="4">
        <f>VLOOKUP(A383,'Starting Point 2021'!A:AB,28,FALSE)</f>
        <v>0</v>
      </c>
      <c r="AA383" s="4">
        <f>VLOOKUP(A383,'2% 2021'!A:AB,28,FALSE)</f>
        <v>0</v>
      </c>
      <c r="AB383" s="4">
        <f t="shared" si="59"/>
        <v>0</v>
      </c>
      <c r="AC383" s="4">
        <f>VLOOKUP(A383,'2% with VPK 2021'!A:AB,28,FALSE)</f>
        <v>0</v>
      </c>
      <c r="AD383" s="4">
        <f>VLOOKUP(A383,'Charter School Lease'!A:E,5,FALSE)</f>
        <v>0</v>
      </c>
      <c r="AE383" s="4">
        <f>VLOOKUP(A383,'Integration Change'!H:L,5,FALSE)</f>
        <v>0</v>
      </c>
      <c r="AF383" s="4">
        <f>VLOOKUP(A383,'Other SPED'!A:D,4,FALSE)</f>
        <v>0</v>
      </c>
      <c r="AG383" s="4">
        <f>VLOOKUP(A383,QComp!I:R,10,FALSE)</f>
        <v>0</v>
      </c>
      <c r="AH383" s="4">
        <f>VLOOKUP(A383,'LTFM Change'!G:K,5,FALSE)</f>
        <v>0</v>
      </c>
      <c r="AI383" s="4">
        <v>0</v>
      </c>
      <c r="AJ383" s="4">
        <v>0</v>
      </c>
      <c r="AK383" s="4">
        <v>0</v>
      </c>
      <c r="AL383" s="4">
        <f>VLOOKUP(A383,'Safe School'!A:D,4,FALSE)</f>
        <v>0</v>
      </c>
      <c r="AM383" s="4">
        <v>0</v>
      </c>
      <c r="AN383" s="4">
        <f>VLOOKUP(A383,QComp!A:E,5,FALSE)</f>
        <v>0</v>
      </c>
      <c r="AO383" s="4">
        <f t="shared" si="60"/>
        <v>0</v>
      </c>
      <c r="AP383" s="4">
        <f>VLOOKUP(A383,'2021 SPED'!A:AF,32,FALSE)</f>
        <v>0</v>
      </c>
      <c r="AQ383" s="5">
        <f t="shared" si="54"/>
        <v>0</v>
      </c>
      <c r="AR383" s="235" t="e">
        <f t="shared" si="55"/>
        <v>#DIV/0!</v>
      </c>
    </row>
    <row r="384" spans="1:44" x14ac:dyDescent="0.25">
      <c r="A384">
        <v>4043</v>
      </c>
      <c r="B384">
        <v>7</v>
      </c>
      <c r="C384" t="s">
        <v>364</v>
      </c>
      <c r="D384">
        <v>7</v>
      </c>
      <c r="E384" s="4">
        <f>VLOOKUP(A384,'Pupil Info'!A:D,4,FALSE)</f>
        <v>492</v>
      </c>
      <c r="F384" s="4">
        <f>VLOOKUP(A384,'Starting Point 2020'!A:AB,28,FALSE)</f>
        <v>3777495</v>
      </c>
      <c r="G384" s="4">
        <f>VLOOKUP(A384,'2% 2020'!A:AB,28,FALSE)</f>
        <v>3846482</v>
      </c>
      <c r="H384" s="4">
        <f t="shared" si="56"/>
        <v>68987</v>
      </c>
      <c r="I384" s="4">
        <f>VLOOKUP(A384,'2% with VPK 2020'!A:AB,28,FALSE)</f>
        <v>3846982.8</v>
      </c>
      <c r="J384" s="4">
        <f>VLOOKUP(A384,'Charter School Lease'!A:D,4,FALSE)</f>
        <v>0</v>
      </c>
      <c r="K384" s="4">
        <f>VLOOKUP(A384,'Integration Change'!H:K,4,FALSE)</f>
        <v>0</v>
      </c>
      <c r="L384" s="4">
        <f>VLOOKUP(A384,'Other SPED'!A:D,4,FALSE)</f>
        <v>0</v>
      </c>
      <c r="M384" s="4">
        <f>VLOOKUP(A384,'LTFM Change'!G:J,4,FALSE)</f>
        <v>0</v>
      </c>
      <c r="N384" s="4">
        <f>VLOOKUP(A384,QComp!I:N,6,FALSE)</f>
        <v>0</v>
      </c>
      <c r="O384" s="4">
        <f>VLOOKUP(A384,'Breakfast and Lunch'!A:D,4,FALSE)</f>
        <v>0</v>
      </c>
      <c r="P384" s="4">
        <f>VLOOKUP(A384,'Breakfast and Lunch'!A:E,5,FALSE)</f>
        <v>0</v>
      </c>
      <c r="Q384" s="4">
        <v>0</v>
      </c>
      <c r="R384" s="4">
        <v>0</v>
      </c>
      <c r="S384" s="4">
        <f>VLOOKUP(A384,QComp!A:D,4,FALSE)</f>
        <v>0</v>
      </c>
      <c r="T384" s="4">
        <f t="shared" si="57"/>
        <v>500.79999999981374</v>
      </c>
      <c r="U384" s="4">
        <f>VLOOKUP(A384,'2020 SPED'!A:AF,32,FALSE)</f>
        <v>0</v>
      </c>
      <c r="V384" s="4">
        <f t="shared" si="53"/>
        <v>69487.799999999814</v>
      </c>
      <c r="W384" s="235">
        <f t="shared" si="58"/>
        <v>1.8262631717580035E-2</v>
      </c>
      <c r="Y384" s="4">
        <f>VLOOKUP(A384,'Pupil Info'!A:E,5,FALSE)</f>
        <v>505</v>
      </c>
      <c r="Z384" s="4">
        <f>VLOOKUP(A384,'Starting Point 2021'!A:AB,28,FALSE)</f>
        <v>3872438</v>
      </c>
      <c r="AA384" s="4">
        <f>VLOOKUP(A384,'2% 2021'!A:AB,28,FALSE)</f>
        <v>4015771</v>
      </c>
      <c r="AB384" s="4">
        <f t="shared" si="59"/>
        <v>143333</v>
      </c>
      <c r="AC384" s="4">
        <f>VLOOKUP(A384,'2% with VPK 2021'!A:AB,28,FALSE)</f>
        <v>4015697</v>
      </c>
      <c r="AD384" s="4">
        <f>VLOOKUP(A384,'Charter School Lease'!A:E,5,FALSE)</f>
        <v>0</v>
      </c>
      <c r="AE384" s="4">
        <f>VLOOKUP(A384,'Integration Change'!H:L,5,FALSE)</f>
        <v>0</v>
      </c>
      <c r="AF384" s="4">
        <f>VLOOKUP(A384,'Other SPED'!A:D,4,FALSE)</f>
        <v>0</v>
      </c>
      <c r="AG384" s="4">
        <f>VLOOKUP(A384,QComp!I:R,10,FALSE)</f>
        <v>0</v>
      </c>
      <c r="AH384" s="4">
        <f>VLOOKUP(A384,'LTFM Change'!G:K,5,FALSE)</f>
        <v>0</v>
      </c>
      <c r="AI384" s="4">
        <f>VLOOKUP(A384,'Breakfast and Lunch'!A:E,5,FALSE)</f>
        <v>0</v>
      </c>
      <c r="AJ384" s="4">
        <f>VLOOKUP(A384,'Breakfast and Lunch'!A:D,4,FALSE)</f>
        <v>0</v>
      </c>
      <c r="AK384" s="4">
        <v>0</v>
      </c>
      <c r="AL384" s="4">
        <f>VLOOKUP(A384,'Safe School'!A:D,4,FALSE)</f>
        <v>0</v>
      </c>
      <c r="AM384" s="4">
        <v>0</v>
      </c>
      <c r="AN384" s="4">
        <f>VLOOKUP(A384,QComp!A:E,5,FALSE)</f>
        <v>0</v>
      </c>
      <c r="AO384" s="4">
        <f t="shared" si="60"/>
        <v>-74</v>
      </c>
      <c r="AP384" s="4">
        <f>VLOOKUP(A384,'2021 SPED'!A:AF,32,FALSE)</f>
        <v>-3.2468725953949615</v>
      </c>
      <c r="AQ384" s="5">
        <f t="shared" si="54"/>
        <v>143255.75312740461</v>
      </c>
      <c r="AR384" s="235">
        <f t="shared" si="55"/>
        <v>3.7013633271856125E-2</v>
      </c>
    </row>
    <row r="385" spans="1:44" x14ac:dyDescent="0.25">
      <c r="A385">
        <v>4049</v>
      </c>
      <c r="B385">
        <v>7</v>
      </c>
      <c r="C385" t="s">
        <v>365</v>
      </c>
      <c r="D385">
        <v>7</v>
      </c>
      <c r="E385" s="4">
        <f>VLOOKUP(A385,'Pupil Info'!A:D,4,FALSE)</f>
        <v>175</v>
      </c>
      <c r="F385" s="4">
        <f>VLOOKUP(A385,'Starting Point 2020'!A:AB,28,FALSE)</f>
        <v>1528920</v>
      </c>
      <c r="G385" s="4">
        <f>VLOOKUP(A385,'2% 2020'!A:AB,28,FALSE)</f>
        <v>1556945</v>
      </c>
      <c r="H385" s="4">
        <f t="shared" si="56"/>
        <v>28025</v>
      </c>
      <c r="I385" s="4">
        <f>VLOOKUP(A385,'2% with VPK 2020'!A:AB,28,FALSE)</f>
        <v>1557138</v>
      </c>
      <c r="J385" s="4">
        <f>VLOOKUP(A385,'Charter School Lease'!A:D,4,FALSE)</f>
        <v>0</v>
      </c>
      <c r="K385" s="4">
        <f>VLOOKUP(A385,'Integration Change'!H:K,4,FALSE)</f>
        <v>0</v>
      </c>
      <c r="L385" s="4">
        <f>VLOOKUP(A385,'Other SPED'!A:D,4,FALSE)</f>
        <v>0</v>
      </c>
      <c r="M385" s="4">
        <f>VLOOKUP(A385,'LTFM Change'!G:J,4,FALSE)</f>
        <v>0</v>
      </c>
      <c r="N385" s="4">
        <f>VLOOKUP(A385,QComp!I:N,6,FALSE)</f>
        <v>0</v>
      </c>
      <c r="O385" s="4">
        <f>VLOOKUP(A385,'Breakfast and Lunch'!A:D,4,FALSE)</f>
        <v>0</v>
      </c>
      <c r="P385" s="4">
        <f>VLOOKUP(A385,'Breakfast and Lunch'!A:E,5,FALSE)</f>
        <v>0</v>
      </c>
      <c r="Q385" s="4">
        <v>0</v>
      </c>
      <c r="R385" s="4">
        <v>0</v>
      </c>
      <c r="S385" s="4">
        <f>VLOOKUP(A385,QComp!A:D,4,FALSE)</f>
        <v>0</v>
      </c>
      <c r="T385" s="4">
        <f t="shared" si="57"/>
        <v>193</v>
      </c>
      <c r="U385" s="4">
        <f>VLOOKUP(A385,'2020 SPED'!A:AF,32,FALSE)</f>
        <v>0</v>
      </c>
      <c r="V385" s="4">
        <f t="shared" si="53"/>
        <v>28218</v>
      </c>
      <c r="W385" s="235">
        <f t="shared" si="58"/>
        <v>1.8329932239750935E-2</v>
      </c>
      <c r="Y385" s="4">
        <f>VLOOKUP(A385,'Pupil Info'!A:E,5,FALSE)</f>
        <v>175</v>
      </c>
      <c r="Z385" s="4">
        <f>VLOOKUP(A385,'Starting Point 2021'!A:AB,28,FALSE)</f>
        <v>1534979</v>
      </c>
      <c r="AA385" s="4">
        <f>VLOOKUP(A385,'2% 2021'!A:AB,28,FALSE)</f>
        <v>1592101</v>
      </c>
      <c r="AB385" s="4">
        <f t="shared" si="59"/>
        <v>57122</v>
      </c>
      <c r="AC385" s="4">
        <f>VLOOKUP(A385,'2% with VPK 2021'!A:AB,28,FALSE)</f>
        <v>1592293</v>
      </c>
      <c r="AD385" s="4">
        <f>VLOOKUP(A385,'Charter School Lease'!A:E,5,FALSE)</f>
        <v>0</v>
      </c>
      <c r="AE385" s="4">
        <f>VLOOKUP(A385,'Integration Change'!H:L,5,FALSE)</f>
        <v>0</v>
      </c>
      <c r="AF385" s="4">
        <f>VLOOKUP(A385,'Other SPED'!A:D,4,FALSE)</f>
        <v>0</v>
      </c>
      <c r="AG385" s="4">
        <f>VLOOKUP(A385,QComp!I:R,10,FALSE)</f>
        <v>0</v>
      </c>
      <c r="AH385" s="4">
        <f>VLOOKUP(A385,'LTFM Change'!G:K,5,FALSE)</f>
        <v>0</v>
      </c>
      <c r="AI385" s="4">
        <f>VLOOKUP(A385,'Breakfast and Lunch'!A:E,5,FALSE)</f>
        <v>0</v>
      </c>
      <c r="AJ385" s="4">
        <f>VLOOKUP(A385,'Breakfast and Lunch'!A:D,4,FALSE)</f>
        <v>0</v>
      </c>
      <c r="AK385" s="4">
        <v>0</v>
      </c>
      <c r="AL385" s="4">
        <f>VLOOKUP(A385,'Safe School'!A:D,4,FALSE)</f>
        <v>0</v>
      </c>
      <c r="AM385" s="4">
        <v>0</v>
      </c>
      <c r="AN385" s="4">
        <f>VLOOKUP(A385,QComp!A:E,5,FALSE)</f>
        <v>0</v>
      </c>
      <c r="AO385" s="4">
        <f t="shared" si="60"/>
        <v>192</v>
      </c>
      <c r="AP385" s="4">
        <f>VLOOKUP(A385,'2021 SPED'!A:AF,32,FALSE)</f>
        <v>119.7459578497801</v>
      </c>
      <c r="AQ385" s="5">
        <f t="shared" si="54"/>
        <v>57433.74595784978</v>
      </c>
      <c r="AR385" s="235">
        <f t="shared" si="55"/>
        <v>3.7213538426258602E-2</v>
      </c>
    </row>
    <row r="386" spans="1:44" x14ac:dyDescent="0.25">
      <c r="A386">
        <v>4050</v>
      </c>
      <c r="B386">
        <v>7</v>
      </c>
      <c r="C386" t="s">
        <v>366</v>
      </c>
      <c r="D386">
        <v>7</v>
      </c>
      <c r="E386" s="4">
        <f>VLOOKUP(A386,'Pupil Info'!A:D,4,FALSE)</f>
        <v>84</v>
      </c>
      <c r="F386" s="4">
        <f>VLOOKUP(A386,'Starting Point 2020'!A:AB,28,FALSE)</f>
        <v>702608.4</v>
      </c>
      <c r="G386" s="4">
        <f>VLOOKUP(A386,'2% 2020'!A:AB,28,FALSE)</f>
        <v>716025.4</v>
      </c>
      <c r="H386" s="4">
        <f t="shared" si="56"/>
        <v>13417</v>
      </c>
      <c r="I386" s="4">
        <f>VLOOKUP(A386,'2% with VPK 2020'!A:AB,28,FALSE)</f>
        <v>715996.4</v>
      </c>
      <c r="J386" s="4">
        <f>VLOOKUP(A386,'Charter School Lease'!A:D,4,FALSE)</f>
        <v>0</v>
      </c>
      <c r="K386" s="4">
        <f>VLOOKUP(A386,'Integration Change'!H:K,4,FALSE)</f>
        <v>0</v>
      </c>
      <c r="L386" s="4">
        <f>VLOOKUP(A386,'Other SPED'!A:D,4,FALSE)</f>
        <v>0</v>
      </c>
      <c r="M386" s="4">
        <f>VLOOKUP(A386,'LTFM Change'!G:J,4,FALSE)</f>
        <v>0</v>
      </c>
      <c r="N386" s="4">
        <f>VLOOKUP(A386,QComp!I:N,6,FALSE)</f>
        <v>0</v>
      </c>
      <c r="O386" s="4">
        <f>VLOOKUP(A386,'Breakfast and Lunch'!A:D,4,FALSE)</f>
        <v>0</v>
      </c>
      <c r="P386" s="4">
        <f>VLOOKUP(A386,'Breakfast and Lunch'!A:E,5,FALSE)</f>
        <v>0</v>
      </c>
      <c r="Q386" s="4">
        <v>0</v>
      </c>
      <c r="R386" s="4">
        <v>0</v>
      </c>
      <c r="S386" s="4">
        <f>VLOOKUP(A386,QComp!A:D,4,FALSE)</f>
        <v>0</v>
      </c>
      <c r="T386" s="4">
        <f t="shared" si="57"/>
        <v>-29</v>
      </c>
      <c r="U386" s="4">
        <f>VLOOKUP(A386,'2020 SPED'!A:AF,32,FALSE)</f>
        <v>0</v>
      </c>
      <c r="V386" s="4">
        <f t="shared" si="53"/>
        <v>13388</v>
      </c>
      <c r="W386" s="235">
        <f t="shared" si="58"/>
        <v>1.9095985758211829E-2</v>
      </c>
      <c r="Y386" s="4">
        <f>VLOOKUP(A386,'Pupil Info'!A:E,5,FALSE)</f>
        <v>100</v>
      </c>
      <c r="Z386" s="4">
        <f>VLOOKUP(A386,'Starting Point 2021'!A:AB,28,FALSE)</f>
        <v>825210.8</v>
      </c>
      <c r="AA386" s="4">
        <f>VLOOKUP(A386,'2% 2021'!A:AB,28,FALSE)</f>
        <v>856896.8</v>
      </c>
      <c r="AB386" s="4">
        <f t="shared" si="59"/>
        <v>31686</v>
      </c>
      <c r="AC386" s="4">
        <f>VLOOKUP(A386,'2% with VPK 2021'!A:AB,28,FALSE)</f>
        <v>856851.8</v>
      </c>
      <c r="AD386" s="4">
        <f>VLOOKUP(A386,'Charter School Lease'!A:E,5,FALSE)</f>
        <v>0</v>
      </c>
      <c r="AE386" s="4">
        <f>VLOOKUP(A386,'Integration Change'!H:L,5,FALSE)</f>
        <v>0</v>
      </c>
      <c r="AF386" s="4">
        <f>VLOOKUP(A386,'Other SPED'!A:D,4,FALSE)</f>
        <v>0</v>
      </c>
      <c r="AG386" s="4">
        <f>VLOOKUP(A386,QComp!I:R,10,FALSE)</f>
        <v>0</v>
      </c>
      <c r="AH386" s="4">
        <f>VLOOKUP(A386,'LTFM Change'!G:K,5,FALSE)</f>
        <v>0</v>
      </c>
      <c r="AI386" s="4">
        <f>VLOOKUP(A386,'Breakfast and Lunch'!A:E,5,FALSE)</f>
        <v>0</v>
      </c>
      <c r="AJ386" s="4">
        <f>VLOOKUP(A386,'Breakfast and Lunch'!A:D,4,FALSE)</f>
        <v>0</v>
      </c>
      <c r="AK386" s="4">
        <v>0</v>
      </c>
      <c r="AL386" s="4">
        <f>VLOOKUP(A386,'Safe School'!A:D,4,FALSE)</f>
        <v>0</v>
      </c>
      <c r="AM386" s="4">
        <v>0</v>
      </c>
      <c r="AN386" s="4">
        <f>VLOOKUP(A386,QComp!A:E,5,FALSE)</f>
        <v>0</v>
      </c>
      <c r="AO386" s="4">
        <f t="shared" si="60"/>
        <v>-45</v>
      </c>
      <c r="AP386" s="4">
        <f>VLOOKUP(A386,'2021 SPED'!A:AF,32,FALSE)</f>
        <v>-1.6555293398560025</v>
      </c>
      <c r="AQ386" s="5">
        <f t="shared" si="54"/>
        <v>31639.344470660144</v>
      </c>
      <c r="AR386" s="235">
        <f t="shared" si="55"/>
        <v>3.8397461594055722E-2</v>
      </c>
    </row>
    <row r="387" spans="1:44" x14ac:dyDescent="0.25">
      <c r="A387">
        <v>4053</v>
      </c>
      <c r="B387">
        <v>7</v>
      </c>
      <c r="C387" t="s">
        <v>367</v>
      </c>
      <c r="D387">
        <v>7</v>
      </c>
      <c r="E387" s="4">
        <f>VLOOKUP(A387,'Pupil Info'!A:D,4,FALSE)</f>
        <v>440</v>
      </c>
      <c r="F387" s="4">
        <f>VLOOKUP(A387,'Starting Point 2020'!A:AB,28,FALSE)</f>
        <v>3401944</v>
      </c>
      <c r="G387" s="4">
        <f>VLOOKUP(A387,'2% 2020'!A:AB,28,FALSE)</f>
        <v>3464724</v>
      </c>
      <c r="H387" s="4">
        <f t="shared" si="56"/>
        <v>62780</v>
      </c>
      <c r="I387" s="4">
        <f>VLOOKUP(A387,'2% with VPK 2020'!A:AB,28,FALSE)</f>
        <v>3465193</v>
      </c>
      <c r="J387" s="4">
        <f>VLOOKUP(A387,'Charter School Lease'!A:D,4,FALSE)</f>
        <v>0</v>
      </c>
      <c r="K387" s="4">
        <f>VLOOKUP(A387,'Integration Change'!H:K,4,FALSE)</f>
        <v>0</v>
      </c>
      <c r="L387" s="4">
        <f>VLOOKUP(A387,'Other SPED'!A:D,4,FALSE)</f>
        <v>0</v>
      </c>
      <c r="M387" s="4">
        <f>VLOOKUP(A387,'LTFM Change'!G:J,4,FALSE)</f>
        <v>0</v>
      </c>
      <c r="N387" s="4">
        <f>VLOOKUP(A387,QComp!I:N,6,FALSE)</f>
        <v>0</v>
      </c>
      <c r="O387" s="4">
        <f>VLOOKUP(A387,'Breakfast and Lunch'!A:D,4,FALSE)</f>
        <v>0</v>
      </c>
      <c r="P387" s="4">
        <f>VLOOKUP(A387,'Breakfast and Lunch'!A:E,5,FALSE)</f>
        <v>0</v>
      </c>
      <c r="Q387" s="4">
        <v>0</v>
      </c>
      <c r="R387" s="4">
        <v>0</v>
      </c>
      <c r="S387" s="4">
        <f>VLOOKUP(A387,QComp!A:D,4,FALSE)</f>
        <v>0</v>
      </c>
      <c r="T387" s="4">
        <f t="shared" si="57"/>
        <v>469</v>
      </c>
      <c r="U387" s="4">
        <f>VLOOKUP(A387,'2020 SPED'!A:AF,32,FALSE)</f>
        <v>0</v>
      </c>
      <c r="V387" s="4">
        <f t="shared" si="53"/>
        <v>63249</v>
      </c>
      <c r="W387" s="235">
        <f t="shared" si="58"/>
        <v>1.845415444816258E-2</v>
      </c>
      <c r="Y387" s="4">
        <f>VLOOKUP(A387,'Pupil Info'!A:E,5,FALSE)</f>
        <v>428</v>
      </c>
      <c r="Z387" s="4">
        <f>VLOOKUP(A387,'Starting Point 2021'!A:AB,28,FALSE)</f>
        <v>3330947.2</v>
      </c>
      <c r="AA387" s="4">
        <f>VLOOKUP(A387,'2% 2021'!A:AB,28,FALSE)</f>
        <v>3455472.2</v>
      </c>
      <c r="AB387" s="4">
        <f t="shared" si="59"/>
        <v>124525</v>
      </c>
      <c r="AC387" s="4">
        <f>VLOOKUP(A387,'2% with VPK 2021'!A:AB,28,FALSE)</f>
        <v>3455927.8</v>
      </c>
      <c r="AD387" s="4">
        <f>VLOOKUP(A387,'Charter School Lease'!A:E,5,FALSE)</f>
        <v>0</v>
      </c>
      <c r="AE387" s="4">
        <f>VLOOKUP(A387,'Integration Change'!H:L,5,FALSE)</f>
        <v>0</v>
      </c>
      <c r="AF387" s="4">
        <f>VLOOKUP(A387,'Other SPED'!A:D,4,FALSE)</f>
        <v>0</v>
      </c>
      <c r="AG387" s="4">
        <f>VLOOKUP(A387,QComp!I:R,10,FALSE)</f>
        <v>0</v>
      </c>
      <c r="AH387" s="4">
        <f>VLOOKUP(A387,'LTFM Change'!G:K,5,FALSE)</f>
        <v>0</v>
      </c>
      <c r="AI387" s="4">
        <f>VLOOKUP(A387,'Breakfast and Lunch'!A:E,5,FALSE)</f>
        <v>0</v>
      </c>
      <c r="AJ387" s="4">
        <f>VLOOKUP(A387,'Breakfast and Lunch'!A:D,4,FALSE)</f>
        <v>0</v>
      </c>
      <c r="AK387" s="4">
        <v>0</v>
      </c>
      <c r="AL387" s="4">
        <f>VLOOKUP(A387,'Safe School'!A:D,4,FALSE)</f>
        <v>0</v>
      </c>
      <c r="AM387" s="4">
        <v>0</v>
      </c>
      <c r="AN387" s="4">
        <f>VLOOKUP(A387,QComp!A:E,5,FALSE)</f>
        <v>0</v>
      </c>
      <c r="AO387" s="4">
        <f t="shared" si="60"/>
        <v>455.59999999962747</v>
      </c>
      <c r="AP387" s="4">
        <f>VLOOKUP(A387,'2021 SPED'!A:AF,32,FALSE)</f>
        <v>-0.11744505737442523</v>
      </c>
      <c r="AQ387" s="5">
        <f t="shared" si="54"/>
        <v>124980.48255494225</v>
      </c>
      <c r="AR387" s="235">
        <f t="shared" si="55"/>
        <v>3.7384261149501254E-2</v>
      </c>
    </row>
    <row r="388" spans="1:44" x14ac:dyDescent="0.25">
      <c r="A388">
        <v>4054</v>
      </c>
      <c r="B388">
        <v>7</v>
      </c>
      <c r="C388" t="s">
        <v>368</v>
      </c>
      <c r="D388">
        <v>7</v>
      </c>
      <c r="E388" s="4">
        <f>VLOOKUP(A388,'Pupil Info'!A:D,4,FALSE)</f>
        <v>94</v>
      </c>
      <c r="F388" s="4">
        <f>VLOOKUP(A388,'Starting Point 2020'!A:AB,28,FALSE)</f>
        <v>679511</v>
      </c>
      <c r="G388" s="4">
        <f>VLOOKUP(A388,'2% 2020'!A:AB,28,FALSE)</f>
        <v>692163</v>
      </c>
      <c r="H388" s="4">
        <f t="shared" si="56"/>
        <v>12652</v>
      </c>
      <c r="I388" s="4">
        <f>VLOOKUP(A388,'2% with VPK 2020'!A:AB,28,FALSE)</f>
        <v>692254.2</v>
      </c>
      <c r="J388" s="4">
        <f>VLOOKUP(A388,'Charter School Lease'!A:D,4,FALSE)</f>
        <v>0</v>
      </c>
      <c r="K388" s="4">
        <f>VLOOKUP(A388,'Integration Change'!H:K,4,FALSE)</f>
        <v>0</v>
      </c>
      <c r="L388" s="4">
        <f>VLOOKUP(A388,'Other SPED'!A:D,4,FALSE)</f>
        <v>0</v>
      </c>
      <c r="M388" s="4">
        <f>VLOOKUP(A388,'LTFM Change'!G:J,4,FALSE)</f>
        <v>0</v>
      </c>
      <c r="N388" s="4">
        <f>VLOOKUP(A388,QComp!I:N,6,FALSE)</f>
        <v>0</v>
      </c>
      <c r="O388" s="4">
        <f>VLOOKUP(A388,'Breakfast and Lunch'!A:D,4,FALSE)</f>
        <v>0</v>
      </c>
      <c r="P388" s="4">
        <f>VLOOKUP(A388,'Breakfast and Lunch'!A:E,5,FALSE)</f>
        <v>0</v>
      </c>
      <c r="Q388" s="4">
        <v>0</v>
      </c>
      <c r="R388" s="4">
        <v>0</v>
      </c>
      <c r="S388" s="4">
        <f>VLOOKUP(A388,QComp!A:D,4,FALSE)</f>
        <v>0</v>
      </c>
      <c r="T388" s="4">
        <f t="shared" si="57"/>
        <v>91.199999999953434</v>
      </c>
      <c r="U388" s="4">
        <f>VLOOKUP(A388,'2020 SPED'!A:AF,32,FALSE)</f>
        <v>0</v>
      </c>
      <c r="V388" s="4">
        <f t="shared" si="53"/>
        <v>12743.199999999953</v>
      </c>
      <c r="W388" s="235">
        <f t="shared" si="58"/>
        <v>1.8619271799867845E-2</v>
      </c>
      <c r="Y388" s="4">
        <f>VLOOKUP(A388,'Pupil Info'!A:E,5,FALSE)</f>
        <v>102</v>
      </c>
      <c r="Z388" s="4">
        <f>VLOOKUP(A388,'Starting Point 2021'!A:AB,28,FALSE)</f>
        <v>742608.8</v>
      </c>
      <c r="AA388" s="4">
        <f>VLOOKUP(A388,'2% 2021'!A:AB,28,FALSE)</f>
        <v>770563.8</v>
      </c>
      <c r="AB388" s="4">
        <f t="shared" si="59"/>
        <v>27955</v>
      </c>
      <c r="AC388" s="4">
        <f>VLOOKUP(A388,'2% with VPK 2021'!A:AB,28,FALSE)</f>
        <v>770663.2</v>
      </c>
      <c r="AD388" s="4">
        <f>VLOOKUP(A388,'Charter School Lease'!A:E,5,FALSE)</f>
        <v>0</v>
      </c>
      <c r="AE388" s="4">
        <f>VLOOKUP(A388,'Integration Change'!H:L,5,FALSE)</f>
        <v>0</v>
      </c>
      <c r="AF388" s="4">
        <f>VLOOKUP(A388,'Other SPED'!A:D,4,FALSE)</f>
        <v>0</v>
      </c>
      <c r="AG388" s="4">
        <f>VLOOKUP(A388,QComp!I:R,10,FALSE)</f>
        <v>0</v>
      </c>
      <c r="AH388" s="4">
        <f>VLOOKUP(A388,'LTFM Change'!G:K,5,FALSE)</f>
        <v>0</v>
      </c>
      <c r="AI388" s="4">
        <f>VLOOKUP(A388,'Breakfast and Lunch'!A:E,5,FALSE)</f>
        <v>0</v>
      </c>
      <c r="AJ388" s="4">
        <f>VLOOKUP(A388,'Breakfast and Lunch'!A:D,4,FALSE)</f>
        <v>0</v>
      </c>
      <c r="AK388" s="4">
        <v>0</v>
      </c>
      <c r="AL388" s="4">
        <f>VLOOKUP(A388,'Safe School'!A:D,4,FALSE)</f>
        <v>0</v>
      </c>
      <c r="AM388" s="4">
        <v>0</v>
      </c>
      <c r="AN388" s="4">
        <f>VLOOKUP(A388,QComp!A:E,5,FALSE)</f>
        <v>0</v>
      </c>
      <c r="AO388" s="4">
        <f t="shared" si="60"/>
        <v>99.399999999906868</v>
      </c>
      <c r="AP388" s="4">
        <f>VLOOKUP(A388,'2021 SPED'!A:AF,32,FALSE)</f>
        <v>295.19773857030668</v>
      </c>
      <c r="AQ388" s="5">
        <f t="shared" si="54"/>
        <v>28349.597738570214</v>
      </c>
      <c r="AR388" s="235">
        <f t="shared" si="55"/>
        <v>3.7644315553491958E-2</v>
      </c>
    </row>
    <row r="389" spans="1:44" x14ac:dyDescent="0.25">
      <c r="A389">
        <v>4055</v>
      </c>
      <c r="B389">
        <v>7</v>
      </c>
      <c r="C389" t="s">
        <v>369</v>
      </c>
      <c r="D389">
        <v>7</v>
      </c>
      <c r="E389" s="4">
        <f>VLOOKUP(A389,'Pupil Info'!A:D,4,FALSE)</f>
        <v>150</v>
      </c>
      <c r="F389" s="4">
        <f>VLOOKUP(A389,'Starting Point 2020'!A:AB,28,FALSE)</f>
        <v>1056501</v>
      </c>
      <c r="G389" s="4">
        <f>VLOOKUP(A389,'2% 2020'!A:AB,28,FALSE)</f>
        <v>1075885</v>
      </c>
      <c r="H389" s="4">
        <f t="shared" si="56"/>
        <v>19384</v>
      </c>
      <c r="I389" s="4">
        <f>VLOOKUP(A389,'2% with VPK 2020'!A:AB,28,FALSE)</f>
        <v>1076016</v>
      </c>
      <c r="J389" s="4">
        <f>VLOOKUP(A389,'Charter School Lease'!A:D,4,FALSE)</f>
        <v>0</v>
      </c>
      <c r="K389" s="4">
        <f>VLOOKUP(A389,'Integration Change'!H:K,4,FALSE)</f>
        <v>0</v>
      </c>
      <c r="L389" s="4">
        <f>VLOOKUP(A389,'Other SPED'!A:D,4,FALSE)</f>
        <v>0</v>
      </c>
      <c r="M389" s="4">
        <f>VLOOKUP(A389,'LTFM Change'!G:J,4,FALSE)</f>
        <v>0</v>
      </c>
      <c r="N389" s="4">
        <f>VLOOKUP(A389,QComp!I:N,6,FALSE)</f>
        <v>0</v>
      </c>
      <c r="O389" s="4">
        <f>VLOOKUP(A389,'Breakfast and Lunch'!A:D,4,FALSE)</f>
        <v>0</v>
      </c>
      <c r="P389" s="4">
        <f>VLOOKUP(A389,'Breakfast and Lunch'!A:E,5,FALSE)</f>
        <v>0</v>
      </c>
      <c r="Q389" s="4">
        <v>0</v>
      </c>
      <c r="R389" s="4">
        <v>0</v>
      </c>
      <c r="S389" s="4">
        <f>VLOOKUP(A389,QComp!A:D,4,FALSE)</f>
        <v>0</v>
      </c>
      <c r="T389" s="4">
        <f t="shared" si="57"/>
        <v>131</v>
      </c>
      <c r="U389" s="4">
        <f>VLOOKUP(A389,'2020 SPED'!A:AF,32,FALSE)</f>
        <v>0</v>
      </c>
      <c r="V389" s="4">
        <f t="shared" si="53"/>
        <v>19515</v>
      </c>
      <c r="W389" s="235">
        <f t="shared" si="58"/>
        <v>1.8347356036577344E-2</v>
      </c>
      <c r="Y389" s="4">
        <f>VLOOKUP(A389,'Pupil Info'!A:E,5,FALSE)</f>
        <v>150</v>
      </c>
      <c r="Z389" s="4">
        <f>VLOOKUP(A389,'Starting Point 2021'!A:AB,28,FALSE)</f>
        <v>1053805</v>
      </c>
      <c r="AA389" s="4">
        <f>VLOOKUP(A389,'2% 2021'!A:AB,28,FALSE)</f>
        <v>1093036</v>
      </c>
      <c r="AB389" s="4">
        <f t="shared" si="59"/>
        <v>39231</v>
      </c>
      <c r="AC389" s="4">
        <f>VLOOKUP(A389,'2% with VPK 2021'!A:AB,28,FALSE)</f>
        <v>1093168</v>
      </c>
      <c r="AD389" s="4">
        <f>VLOOKUP(A389,'Charter School Lease'!A:E,5,FALSE)</f>
        <v>0</v>
      </c>
      <c r="AE389" s="4">
        <f>VLOOKUP(A389,'Integration Change'!H:L,5,FALSE)</f>
        <v>0</v>
      </c>
      <c r="AF389" s="4">
        <f>VLOOKUP(A389,'Other SPED'!A:D,4,FALSE)</f>
        <v>0</v>
      </c>
      <c r="AG389" s="4">
        <f>VLOOKUP(A389,QComp!I:R,10,FALSE)</f>
        <v>0</v>
      </c>
      <c r="AH389" s="4">
        <f>VLOOKUP(A389,'LTFM Change'!G:K,5,FALSE)</f>
        <v>0</v>
      </c>
      <c r="AI389" s="4">
        <f>VLOOKUP(A389,'Breakfast and Lunch'!A:E,5,FALSE)</f>
        <v>0</v>
      </c>
      <c r="AJ389" s="4">
        <f>VLOOKUP(A389,'Breakfast and Lunch'!A:D,4,FALSE)</f>
        <v>0</v>
      </c>
      <c r="AK389" s="4">
        <v>0</v>
      </c>
      <c r="AL389" s="4">
        <f>VLOOKUP(A389,'Safe School'!A:D,4,FALSE)</f>
        <v>0</v>
      </c>
      <c r="AM389" s="4">
        <v>0</v>
      </c>
      <c r="AN389" s="4">
        <f>VLOOKUP(A389,QComp!A:E,5,FALSE)</f>
        <v>0</v>
      </c>
      <c r="AO389" s="4">
        <f t="shared" si="60"/>
        <v>132</v>
      </c>
      <c r="AP389" s="4">
        <f>VLOOKUP(A389,'2021 SPED'!A:AF,32,FALSE)</f>
        <v>483.44702775601763</v>
      </c>
      <c r="AQ389" s="5">
        <f t="shared" si="54"/>
        <v>39846.447027756018</v>
      </c>
      <c r="AR389" s="235">
        <f t="shared" si="55"/>
        <v>3.7227950142578563E-2</v>
      </c>
    </row>
    <row r="390" spans="1:44" x14ac:dyDescent="0.25">
      <c r="A390">
        <v>4056</v>
      </c>
      <c r="B390">
        <v>7</v>
      </c>
      <c r="C390" t="s">
        <v>370</v>
      </c>
      <c r="D390">
        <v>7</v>
      </c>
      <c r="E390" s="4">
        <f>VLOOKUP(A390,'Pupil Info'!A:D,4,FALSE)</f>
        <v>60</v>
      </c>
      <c r="F390" s="4">
        <f>VLOOKUP(A390,'Starting Point 2020'!A:AB,28,FALSE)</f>
        <v>540628</v>
      </c>
      <c r="G390" s="4">
        <f>VLOOKUP(A390,'2% 2020'!A:AB,28,FALSE)</f>
        <v>550851</v>
      </c>
      <c r="H390" s="4">
        <f t="shared" si="56"/>
        <v>10223</v>
      </c>
      <c r="I390" s="4">
        <f>VLOOKUP(A390,'2% with VPK 2020'!A:AB,28,FALSE)</f>
        <v>550842</v>
      </c>
      <c r="J390" s="4">
        <f>VLOOKUP(A390,'Charter School Lease'!A:D,4,FALSE)</f>
        <v>0</v>
      </c>
      <c r="K390" s="4">
        <f>VLOOKUP(A390,'Integration Change'!H:K,4,FALSE)</f>
        <v>0</v>
      </c>
      <c r="L390" s="4">
        <f>VLOOKUP(A390,'Other SPED'!A:D,4,FALSE)</f>
        <v>0</v>
      </c>
      <c r="M390" s="4">
        <f>VLOOKUP(A390,'LTFM Change'!G:J,4,FALSE)</f>
        <v>0</v>
      </c>
      <c r="N390" s="4">
        <f>VLOOKUP(A390,QComp!I:N,6,FALSE)</f>
        <v>0</v>
      </c>
      <c r="O390" s="4">
        <f>VLOOKUP(A390,'Breakfast and Lunch'!A:D,4,FALSE)</f>
        <v>0</v>
      </c>
      <c r="P390" s="4">
        <f>VLOOKUP(A390,'Breakfast and Lunch'!A:E,5,FALSE)</f>
        <v>0</v>
      </c>
      <c r="Q390" s="4">
        <v>0</v>
      </c>
      <c r="R390" s="4">
        <v>0</v>
      </c>
      <c r="S390" s="4">
        <f>VLOOKUP(A390,QComp!A:D,4,FALSE)</f>
        <v>0</v>
      </c>
      <c r="T390" s="4">
        <f t="shared" si="57"/>
        <v>-9</v>
      </c>
      <c r="U390" s="4">
        <f>VLOOKUP(A390,'2020 SPED'!A:AF,32,FALSE)</f>
        <v>0</v>
      </c>
      <c r="V390" s="4">
        <f t="shared" si="53"/>
        <v>10214</v>
      </c>
      <c r="W390" s="235">
        <f t="shared" si="58"/>
        <v>1.8909490444446089E-2</v>
      </c>
      <c r="Y390" s="4">
        <f>VLOOKUP(A390,'Pupil Info'!A:E,5,FALSE)</f>
        <v>60</v>
      </c>
      <c r="Z390" s="4">
        <f>VLOOKUP(A390,'Starting Point 2021'!A:AB,28,FALSE)</f>
        <v>540222</v>
      </c>
      <c r="AA390" s="4">
        <f>VLOOKUP(A390,'2% 2021'!A:AB,28,FALSE)</f>
        <v>560901</v>
      </c>
      <c r="AB390" s="4">
        <f t="shared" si="59"/>
        <v>20679</v>
      </c>
      <c r="AC390" s="4">
        <f>VLOOKUP(A390,'2% with VPK 2021'!A:AB,28,FALSE)</f>
        <v>560964</v>
      </c>
      <c r="AD390" s="4">
        <f>VLOOKUP(A390,'Charter School Lease'!A:E,5,FALSE)</f>
        <v>0</v>
      </c>
      <c r="AE390" s="4">
        <f>VLOOKUP(A390,'Integration Change'!H:L,5,FALSE)</f>
        <v>0</v>
      </c>
      <c r="AF390" s="4">
        <f>VLOOKUP(A390,'Other SPED'!A:D,4,FALSE)</f>
        <v>0</v>
      </c>
      <c r="AG390" s="4">
        <f>VLOOKUP(A390,QComp!I:R,10,FALSE)</f>
        <v>0</v>
      </c>
      <c r="AH390" s="4">
        <f>VLOOKUP(A390,'LTFM Change'!G:K,5,FALSE)</f>
        <v>0</v>
      </c>
      <c r="AI390" s="4">
        <f>VLOOKUP(A390,'Breakfast and Lunch'!A:E,5,FALSE)</f>
        <v>0</v>
      </c>
      <c r="AJ390" s="4">
        <f>VLOOKUP(A390,'Breakfast and Lunch'!A:D,4,FALSE)</f>
        <v>0</v>
      </c>
      <c r="AK390" s="4">
        <v>0</v>
      </c>
      <c r="AL390" s="4">
        <f>VLOOKUP(A390,'Safe School'!A:D,4,FALSE)</f>
        <v>0</v>
      </c>
      <c r="AM390" s="4">
        <v>0</v>
      </c>
      <c r="AN390" s="4">
        <f>VLOOKUP(A390,QComp!A:E,5,FALSE)</f>
        <v>0</v>
      </c>
      <c r="AO390" s="4">
        <f t="shared" si="60"/>
        <v>63</v>
      </c>
      <c r="AP390" s="4">
        <f>VLOOKUP(A390,'2021 SPED'!A:AF,32,FALSE)</f>
        <v>-5.0842981287278235</v>
      </c>
      <c r="AQ390" s="5">
        <f t="shared" si="54"/>
        <v>20736.915701871272</v>
      </c>
      <c r="AR390" s="235">
        <f t="shared" si="55"/>
        <v>3.8278707642413673E-2</v>
      </c>
    </row>
    <row r="391" spans="1:44" x14ac:dyDescent="0.25">
      <c r="A391">
        <v>4057</v>
      </c>
      <c r="B391">
        <v>7</v>
      </c>
      <c r="C391" t="s">
        <v>371</v>
      </c>
      <c r="D391">
        <v>7</v>
      </c>
      <c r="E391" s="4">
        <f>VLOOKUP(A391,'Pupil Info'!A:D,4,FALSE)</f>
        <v>130</v>
      </c>
      <c r="F391" s="4">
        <f>VLOOKUP(A391,'Starting Point 2020'!A:AB,28,FALSE)</f>
        <v>1315426</v>
      </c>
      <c r="G391" s="4">
        <f>VLOOKUP(A391,'2% 2020'!A:AB,28,FALSE)</f>
        <v>1340110</v>
      </c>
      <c r="H391" s="4">
        <f t="shared" si="56"/>
        <v>24684</v>
      </c>
      <c r="I391" s="4">
        <f>VLOOKUP(A391,'2% with VPK 2020'!A:AB,28,FALSE)</f>
        <v>1340097</v>
      </c>
      <c r="J391" s="4">
        <f>VLOOKUP(A391,'Charter School Lease'!A:D,4,FALSE)</f>
        <v>0</v>
      </c>
      <c r="K391" s="4">
        <f>VLOOKUP(A391,'Integration Change'!H:K,4,FALSE)</f>
        <v>0</v>
      </c>
      <c r="L391" s="4">
        <f>VLOOKUP(A391,'Other SPED'!A:D,4,FALSE)</f>
        <v>0</v>
      </c>
      <c r="M391" s="4">
        <f>VLOOKUP(A391,'LTFM Change'!G:J,4,FALSE)</f>
        <v>0</v>
      </c>
      <c r="N391" s="4">
        <f>VLOOKUP(A391,QComp!I:N,6,FALSE)</f>
        <v>2.0867849864553136</v>
      </c>
      <c r="O391" s="4">
        <f>VLOOKUP(A391,'Breakfast and Lunch'!A:D,4,FALSE)</f>
        <v>0</v>
      </c>
      <c r="P391" s="4">
        <f>VLOOKUP(A391,'Breakfast and Lunch'!A:E,5,FALSE)</f>
        <v>0</v>
      </c>
      <c r="Q391" s="4">
        <v>0</v>
      </c>
      <c r="R391" s="4">
        <v>0</v>
      </c>
      <c r="S391" s="4">
        <f>VLOOKUP(A391,QComp!A:D,4,FALSE)</f>
        <v>0</v>
      </c>
      <c r="T391" s="4">
        <f t="shared" si="57"/>
        <v>-10.913215013453737</v>
      </c>
      <c r="U391" s="4">
        <f>VLOOKUP(A391,'2020 SPED'!A:AF,32,FALSE)</f>
        <v>0</v>
      </c>
      <c r="V391" s="4">
        <f t="shared" si="53"/>
        <v>24673.086784986546</v>
      </c>
      <c r="W391" s="235">
        <f t="shared" si="58"/>
        <v>1.8765023650133113E-2</v>
      </c>
      <c r="Y391" s="4">
        <f>VLOOKUP(A391,'Pupil Info'!A:E,5,FALSE)</f>
        <v>130</v>
      </c>
      <c r="Z391" s="4">
        <f>VLOOKUP(A391,'Starting Point 2021'!A:AB,28,FALSE)</f>
        <v>1345303</v>
      </c>
      <c r="AA391" s="4">
        <f>VLOOKUP(A391,'2% 2021'!A:AB,28,FALSE)</f>
        <v>1397644</v>
      </c>
      <c r="AB391" s="4">
        <f t="shared" si="59"/>
        <v>52341</v>
      </c>
      <c r="AC391" s="4">
        <f>VLOOKUP(A391,'2% with VPK 2021'!A:AB,28,FALSE)</f>
        <v>1397631</v>
      </c>
      <c r="AD391" s="4">
        <f>VLOOKUP(A391,'Charter School Lease'!A:E,5,FALSE)</f>
        <v>0</v>
      </c>
      <c r="AE391" s="4">
        <f>VLOOKUP(A391,'Integration Change'!H:L,5,FALSE)</f>
        <v>0</v>
      </c>
      <c r="AF391" s="4">
        <f>VLOOKUP(A391,'Other SPED'!A:D,4,FALSE)</f>
        <v>0</v>
      </c>
      <c r="AG391" s="4">
        <f>VLOOKUP(A391,QComp!I:R,10,FALSE)</f>
        <v>2.466603528962878</v>
      </c>
      <c r="AH391" s="4">
        <f>VLOOKUP(A391,'LTFM Change'!G:K,5,FALSE)</f>
        <v>0</v>
      </c>
      <c r="AI391" s="4">
        <f>VLOOKUP(A391,'Breakfast and Lunch'!A:E,5,FALSE)</f>
        <v>0</v>
      </c>
      <c r="AJ391" s="4">
        <f>VLOOKUP(A391,'Breakfast and Lunch'!A:D,4,FALSE)</f>
        <v>0</v>
      </c>
      <c r="AK391" s="4">
        <v>0</v>
      </c>
      <c r="AL391" s="4">
        <f>VLOOKUP(A391,'Safe School'!A:D,4,FALSE)</f>
        <v>0</v>
      </c>
      <c r="AM391" s="4">
        <v>0</v>
      </c>
      <c r="AN391" s="4">
        <f>VLOOKUP(A391,QComp!A:E,5,FALSE)</f>
        <v>0</v>
      </c>
      <c r="AO391" s="4">
        <f t="shared" si="60"/>
        <v>-10.53339647105895</v>
      </c>
      <c r="AP391" s="4">
        <f>VLOOKUP(A391,'2021 SPED'!A:AF,32,FALSE)</f>
        <v>234.7410123712034</v>
      </c>
      <c r="AQ391" s="5">
        <f t="shared" si="54"/>
        <v>52565.207615900144</v>
      </c>
      <c r="AR391" s="235">
        <f t="shared" si="55"/>
        <v>3.890647683087007E-2</v>
      </c>
    </row>
    <row r="392" spans="1:44" x14ac:dyDescent="0.25">
      <c r="A392">
        <v>4058</v>
      </c>
      <c r="B392">
        <v>7</v>
      </c>
      <c r="C392" t="s">
        <v>372</v>
      </c>
      <c r="D392">
        <v>7</v>
      </c>
      <c r="E392" s="4">
        <f>VLOOKUP(A392,'Pupil Info'!A:D,4,FALSE)</f>
        <v>194</v>
      </c>
      <c r="F392" s="4">
        <f>VLOOKUP(A392,'Starting Point 2020'!A:AB,28,FALSE)</f>
        <v>1440649</v>
      </c>
      <c r="G392" s="4">
        <f>VLOOKUP(A392,'2% 2020'!A:AB,28,FALSE)</f>
        <v>1467349</v>
      </c>
      <c r="H392" s="4">
        <f t="shared" si="56"/>
        <v>26700</v>
      </c>
      <c r="I392" s="4">
        <f>VLOOKUP(A392,'2% with VPK 2020'!A:AB,28,FALSE)</f>
        <v>1467536.8</v>
      </c>
      <c r="J392" s="4">
        <f>VLOOKUP(A392,'Charter School Lease'!A:D,4,FALSE)</f>
        <v>0</v>
      </c>
      <c r="K392" s="4">
        <f>VLOOKUP(A392,'Integration Change'!H:K,4,FALSE)</f>
        <v>0</v>
      </c>
      <c r="L392" s="4">
        <f>VLOOKUP(A392,'Other SPED'!A:D,4,FALSE)</f>
        <v>0</v>
      </c>
      <c r="M392" s="4">
        <f>VLOOKUP(A392,'LTFM Change'!G:J,4,FALSE)</f>
        <v>0</v>
      </c>
      <c r="N392" s="4">
        <f>VLOOKUP(A392,QComp!I:N,6,FALSE)</f>
        <v>0</v>
      </c>
      <c r="O392" s="4">
        <f>VLOOKUP(A392,'Breakfast and Lunch'!A:D,4,FALSE)</f>
        <v>0</v>
      </c>
      <c r="P392" s="4">
        <f>VLOOKUP(A392,'Breakfast and Lunch'!A:E,5,FALSE)</f>
        <v>0</v>
      </c>
      <c r="Q392" s="4">
        <v>0</v>
      </c>
      <c r="R392" s="4">
        <v>0</v>
      </c>
      <c r="S392" s="4">
        <f>VLOOKUP(A392,QComp!A:D,4,FALSE)</f>
        <v>0</v>
      </c>
      <c r="T392" s="4">
        <f t="shared" si="57"/>
        <v>187.80000000004657</v>
      </c>
      <c r="U392" s="4">
        <f>VLOOKUP(A392,'2020 SPED'!A:AF,32,FALSE)</f>
        <v>0</v>
      </c>
      <c r="V392" s="4">
        <f t="shared" si="53"/>
        <v>26887.800000000047</v>
      </c>
      <c r="W392" s="235">
        <f t="shared" si="58"/>
        <v>1.8533313805097564E-2</v>
      </c>
      <c r="Y392" s="4">
        <f>VLOOKUP(A392,'Pupil Info'!A:E,5,FALSE)</f>
        <v>180</v>
      </c>
      <c r="Z392" s="4">
        <f>VLOOKUP(A392,'Starting Point 2021'!A:AB,28,FALSE)</f>
        <v>1349030</v>
      </c>
      <c r="AA392" s="4">
        <f>VLOOKUP(A392,'2% 2021'!A:AB,28,FALSE)</f>
        <v>1399780</v>
      </c>
      <c r="AB392" s="4">
        <f t="shared" si="59"/>
        <v>50750</v>
      </c>
      <c r="AC392" s="4">
        <f>VLOOKUP(A392,'2% with VPK 2021'!A:AB,28,FALSE)</f>
        <v>1399951</v>
      </c>
      <c r="AD392" s="4">
        <f>VLOOKUP(A392,'Charter School Lease'!A:E,5,FALSE)</f>
        <v>0</v>
      </c>
      <c r="AE392" s="4">
        <f>VLOOKUP(A392,'Integration Change'!H:L,5,FALSE)</f>
        <v>0</v>
      </c>
      <c r="AF392" s="4">
        <f>VLOOKUP(A392,'Other SPED'!A:D,4,FALSE)</f>
        <v>0</v>
      </c>
      <c r="AG392" s="4">
        <f>VLOOKUP(A392,QComp!I:R,10,FALSE)</f>
        <v>0</v>
      </c>
      <c r="AH392" s="4">
        <f>VLOOKUP(A392,'LTFM Change'!G:K,5,FALSE)</f>
        <v>0</v>
      </c>
      <c r="AI392" s="4">
        <f>VLOOKUP(A392,'Breakfast and Lunch'!A:E,5,FALSE)</f>
        <v>0</v>
      </c>
      <c r="AJ392" s="4">
        <f>VLOOKUP(A392,'Breakfast and Lunch'!A:D,4,FALSE)</f>
        <v>0</v>
      </c>
      <c r="AK392" s="4">
        <v>0</v>
      </c>
      <c r="AL392" s="4">
        <f>VLOOKUP(A392,'Safe School'!A:D,4,FALSE)</f>
        <v>0</v>
      </c>
      <c r="AM392" s="4">
        <v>0</v>
      </c>
      <c r="AN392" s="4">
        <f>VLOOKUP(A392,QComp!A:E,5,FALSE)</f>
        <v>0</v>
      </c>
      <c r="AO392" s="4">
        <f t="shared" si="60"/>
        <v>171</v>
      </c>
      <c r="AP392" s="4">
        <f>VLOOKUP(A392,'2021 SPED'!A:AF,32,FALSE)</f>
        <v>1376.5369090599706</v>
      </c>
      <c r="AQ392" s="5">
        <f t="shared" si="54"/>
        <v>52297.536909059971</v>
      </c>
      <c r="AR392" s="235">
        <f t="shared" si="55"/>
        <v>3.7619622988369419E-2</v>
      </c>
    </row>
    <row r="393" spans="1:44" x14ac:dyDescent="0.25">
      <c r="A393">
        <v>4059</v>
      </c>
      <c r="B393">
        <v>7</v>
      </c>
      <c r="C393" t="s">
        <v>373</v>
      </c>
      <c r="D393">
        <v>7</v>
      </c>
      <c r="E393" s="4">
        <f>VLOOKUP(A393,'Pupil Info'!A:D,4,FALSE)</f>
        <v>268</v>
      </c>
      <c r="F393" s="4">
        <f>VLOOKUP(A393,'Starting Point 2020'!A:AB,28,FALSE)</f>
        <v>2146109.4</v>
      </c>
      <c r="G393" s="4">
        <f>VLOOKUP(A393,'2% 2020'!A:AB,28,FALSE)</f>
        <v>2186235.4</v>
      </c>
      <c r="H393" s="4">
        <f t="shared" si="56"/>
        <v>40126</v>
      </c>
      <c r="I393" s="4">
        <f>VLOOKUP(A393,'2% with VPK 2020'!A:AB,28,FALSE)</f>
        <v>2186152.4</v>
      </c>
      <c r="J393" s="4">
        <f>VLOOKUP(A393,'Charter School Lease'!A:D,4,FALSE)</f>
        <v>0</v>
      </c>
      <c r="K393" s="4">
        <f>VLOOKUP(A393,'Integration Change'!H:K,4,FALSE)</f>
        <v>0</v>
      </c>
      <c r="L393" s="4">
        <f>VLOOKUP(A393,'Other SPED'!A:D,4,FALSE)</f>
        <v>0</v>
      </c>
      <c r="M393" s="4">
        <f>VLOOKUP(A393,'LTFM Change'!G:J,4,FALSE)</f>
        <v>0</v>
      </c>
      <c r="N393" s="4">
        <f>VLOOKUP(A393,QComp!I:N,6,FALSE)</f>
        <v>5.4036748070357135</v>
      </c>
      <c r="O393" s="4">
        <f>VLOOKUP(A393,'Breakfast and Lunch'!A:D,4,FALSE)</f>
        <v>0</v>
      </c>
      <c r="P393" s="4">
        <f>VLOOKUP(A393,'Breakfast and Lunch'!A:E,5,FALSE)</f>
        <v>0</v>
      </c>
      <c r="Q393" s="4">
        <v>0</v>
      </c>
      <c r="R393" s="4">
        <v>0</v>
      </c>
      <c r="S393" s="4">
        <f>VLOOKUP(A393,QComp!A:D,4,FALSE)</f>
        <v>0</v>
      </c>
      <c r="T393" s="4">
        <f t="shared" si="57"/>
        <v>-77.59632519306615</v>
      </c>
      <c r="U393" s="4">
        <f>VLOOKUP(A393,'2020 SPED'!A:AF,32,FALSE)</f>
        <v>0</v>
      </c>
      <c r="V393" s="4">
        <f t="shared" si="53"/>
        <v>40048.403674806934</v>
      </c>
      <c r="W393" s="235">
        <f t="shared" si="58"/>
        <v>1.8697089719657348E-2</v>
      </c>
      <c r="Y393" s="4">
        <f>VLOOKUP(A393,'Pupil Info'!A:E,5,FALSE)</f>
        <v>290</v>
      </c>
      <c r="Z393" s="4">
        <f>VLOOKUP(A393,'Starting Point 2021'!A:AB,28,FALSE)</f>
        <v>2336812</v>
      </c>
      <c r="AA393" s="4">
        <f>VLOOKUP(A393,'2% 2021'!A:AB,28,FALSE)</f>
        <v>2424930</v>
      </c>
      <c r="AB393" s="4">
        <f t="shared" si="59"/>
        <v>88118</v>
      </c>
      <c r="AC393" s="4">
        <f>VLOOKUP(A393,'2% with VPK 2021'!A:AB,28,FALSE)</f>
        <v>2425142</v>
      </c>
      <c r="AD393" s="4">
        <f>VLOOKUP(A393,'Charter School Lease'!A:E,5,FALSE)</f>
        <v>0</v>
      </c>
      <c r="AE393" s="4">
        <f>VLOOKUP(A393,'Integration Change'!H:L,5,FALSE)</f>
        <v>0</v>
      </c>
      <c r="AF393" s="4">
        <f>VLOOKUP(A393,'Other SPED'!A:D,4,FALSE)</f>
        <v>0</v>
      </c>
      <c r="AG393" s="4">
        <f>VLOOKUP(A393,QComp!I:R,10,FALSE)</f>
        <v>5.4432449019805063</v>
      </c>
      <c r="AH393" s="4">
        <f>VLOOKUP(A393,'LTFM Change'!G:K,5,FALSE)</f>
        <v>0</v>
      </c>
      <c r="AI393" s="4">
        <f>VLOOKUP(A393,'Breakfast and Lunch'!A:E,5,FALSE)</f>
        <v>0</v>
      </c>
      <c r="AJ393" s="4">
        <f>VLOOKUP(A393,'Breakfast and Lunch'!A:D,4,FALSE)</f>
        <v>0</v>
      </c>
      <c r="AK393" s="4">
        <v>0</v>
      </c>
      <c r="AL393" s="4">
        <f>VLOOKUP(A393,'Safe School'!A:D,4,FALSE)</f>
        <v>0</v>
      </c>
      <c r="AM393" s="4">
        <v>0</v>
      </c>
      <c r="AN393" s="4">
        <f>VLOOKUP(A393,QComp!A:E,5,FALSE)</f>
        <v>0</v>
      </c>
      <c r="AO393" s="4">
        <f t="shared" si="60"/>
        <v>217.4432449019514</v>
      </c>
      <c r="AP393" s="4">
        <f>VLOOKUP(A393,'2021 SPED'!A:AF,32,FALSE)</f>
        <v>4.7426840534899384</v>
      </c>
      <c r="AQ393" s="5">
        <f t="shared" si="54"/>
        <v>88340.185928955441</v>
      </c>
      <c r="AR393" s="235">
        <f t="shared" si="55"/>
        <v>3.7708638949132407E-2</v>
      </c>
    </row>
    <row r="394" spans="1:44" x14ac:dyDescent="0.25">
      <c r="A394">
        <v>4064</v>
      </c>
      <c r="B394">
        <v>7</v>
      </c>
      <c r="C394" t="s">
        <v>374</v>
      </c>
      <c r="D394">
        <v>7</v>
      </c>
      <c r="E394" s="4">
        <f>VLOOKUP(A394,'Pupil Info'!A:D,4,FALSE)</f>
        <v>109</v>
      </c>
      <c r="F394" s="4">
        <f>VLOOKUP(A394,'Starting Point 2020'!A:AB,28,FALSE)</f>
        <v>1027876</v>
      </c>
      <c r="G394" s="4">
        <f>VLOOKUP(A394,'2% 2020'!A:AB,28,FALSE)</f>
        <v>1047932</v>
      </c>
      <c r="H394" s="4">
        <f t="shared" si="56"/>
        <v>20056</v>
      </c>
      <c r="I394" s="4">
        <f>VLOOKUP(A394,'2% with VPK 2020'!A:AB,28,FALSE)</f>
        <v>1083044</v>
      </c>
      <c r="J394" s="4">
        <f>VLOOKUP(A394,'Charter School Lease'!A:D,4,FALSE)</f>
        <v>3653.3099999999977</v>
      </c>
      <c r="K394" s="4">
        <f>VLOOKUP(A394,'Integration Change'!H:K,4,FALSE)</f>
        <v>0</v>
      </c>
      <c r="L394" s="4">
        <f>VLOOKUP(A394,'Other SPED'!A:D,4,FALSE)</f>
        <v>0</v>
      </c>
      <c r="M394" s="4">
        <f>VLOOKUP(A394,'LTFM Change'!G:J,4,FALSE)</f>
        <v>1009.8000000000001</v>
      </c>
      <c r="N394" s="4">
        <f>VLOOKUP(A394,QComp!I:N,6,FALSE)</f>
        <v>0</v>
      </c>
      <c r="O394" s="4">
        <f>VLOOKUP(A394,'Breakfast and Lunch'!A:D,4,FALSE)</f>
        <v>204.01</v>
      </c>
      <c r="P394" s="4">
        <f>VLOOKUP(A394,'Breakfast and Lunch'!A:E,5,FALSE)</f>
        <v>532.71</v>
      </c>
      <c r="Q394" s="4">
        <v>0</v>
      </c>
      <c r="R394" s="4">
        <v>0</v>
      </c>
      <c r="S394" s="4">
        <f>VLOOKUP(A394,QComp!A:D,4,FALSE)</f>
        <v>0</v>
      </c>
      <c r="T394" s="4">
        <f t="shared" si="57"/>
        <v>40511.830000000075</v>
      </c>
      <c r="U394" s="4">
        <f>VLOOKUP(A394,'2020 SPED'!A:AF,32,FALSE)</f>
        <v>0</v>
      </c>
      <c r="V394" s="4">
        <f t="shared" si="53"/>
        <v>60567.830000000075</v>
      </c>
      <c r="W394" s="235">
        <f t="shared" si="58"/>
        <v>1.9512081223805208E-2</v>
      </c>
      <c r="Y394" s="4">
        <f>VLOOKUP(A394,'Pupil Info'!A:E,5,FALSE)</f>
        <v>109</v>
      </c>
      <c r="Z394" s="4">
        <f>VLOOKUP(A394,'Starting Point 2021'!A:AB,28,FALSE)</f>
        <v>1021843.4</v>
      </c>
      <c r="AA394" s="4">
        <f>VLOOKUP(A394,'2% 2021'!A:AB,28,FALSE)</f>
        <v>1062073.3999999999</v>
      </c>
      <c r="AB394" s="4">
        <f t="shared" si="59"/>
        <v>40229.999999999884</v>
      </c>
      <c r="AC394" s="4">
        <f>VLOOKUP(A394,'2% with VPK 2021'!A:AB,28,FALSE)</f>
        <v>1106323.2</v>
      </c>
      <c r="AD394" s="4">
        <f>VLOOKUP(A394,'Charter School Lease'!A:E,5,FALSE)</f>
        <v>3689.8300000000017</v>
      </c>
      <c r="AE394" s="4">
        <f>VLOOKUP(A394,'Integration Change'!H:L,5,FALSE)</f>
        <v>0</v>
      </c>
      <c r="AF394" s="4">
        <f>VLOOKUP(A394,'Other SPED'!A:D,4,FALSE)</f>
        <v>0</v>
      </c>
      <c r="AG394" s="4">
        <f>VLOOKUP(A394,QComp!I:R,10,FALSE)</f>
        <v>0</v>
      </c>
      <c r="AH394" s="4">
        <f>VLOOKUP(A394,'LTFM Change'!G:K,5,FALSE)</f>
        <v>1009.8000000000001</v>
      </c>
      <c r="AI394" s="4">
        <f>VLOOKUP(A394,'Breakfast and Lunch'!A:E,5,FALSE)</f>
        <v>532.71</v>
      </c>
      <c r="AJ394" s="4">
        <f>VLOOKUP(A394,'Breakfast and Lunch'!A:D,4,FALSE)</f>
        <v>204.01</v>
      </c>
      <c r="AK394" s="4">
        <v>0</v>
      </c>
      <c r="AL394" s="4">
        <f>VLOOKUP(A394,'Safe School'!A:D,4,FALSE)</f>
        <v>0</v>
      </c>
      <c r="AM394" s="4">
        <v>0</v>
      </c>
      <c r="AN394" s="4">
        <f>VLOOKUP(A394,QComp!A:E,5,FALSE)</f>
        <v>0</v>
      </c>
      <c r="AO394" s="4">
        <f t="shared" si="60"/>
        <v>49686.15000000014</v>
      </c>
      <c r="AP394" s="4">
        <f>VLOOKUP(A394,'2021 SPED'!A:AF,32,FALSE)</f>
        <v>-6.7897961983690038</v>
      </c>
      <c r="AQ394" s="5">
        <f t="shared" si="54"/>
        <v>89909.360203801654</v>
      </c>
      <c r="AR394" s="235">
        <f t="shared" si="55"/>
        <v>3.9370024800277501E-2</v>
      </c>
    </row>
    <row r="395" spans="1:44" x14ac:dyDescent="0.25">
      <c r="A395">
        <v>4066</v>
      </c>
      <c r="B395">
        <v>7</v>
      </c>
      <c r="C395" t="s">
        <v>375</v>
      </c>
      <c r="D395">
        <v>7</v>
      </c>
      <c r="E395" s="4">
        <f>VLOOKUP(A395,'Pupil Info'!A:D,4,FALSE)</f>
        <v>75</v>
      </c>
      <c r="F395" s="4">
        <f>VLOOKUP(A395,'Starting Point 2020'!A:AB,28,FALSE)</f>
        <v>636064.19999999995</v>
      </c>
      <c r="G395" s="4">
        <f>VLOOKUP(A395,'2% 2020'!A:AB,28,FALSE)</f>
        <v>648067.19999999995</v>
      </c>
      <c r="H395" s="4">
        <f t="shared" si="56"/>
        <v>12003</v>
      </c>
      <c r="I395" s="4">
        <f>VLOOKUP(A395,'2% with VPK 2020'!A:AB,28,FALSE)</f>
        <v>648060.19999999995</v>
      </c>
      <c r="J395" s="4">
        <f>VLOOKUP(A395,'Charter School Lease'!A:D,4,FALSE)</f>
        <v>0</v>
      </c>
      <c r="K395" s="4">
        <f>VLOOKUP(A395,'Integration Change'!H:K,4,FALSE)</f>
        <v>0</v>
      </c>
      <c r="L395" s="4">
        <f>VLOOKUP(A395,'Other SPED'!A:D,4,FALSE)</f>
        <v>0</v>
      </c>
      <c r="M395" s="4">
        <f>VLOOKUP(A395,'LTFM Change'!G:J,4,FALSE)</f>
        <v>0</v>
      </c>
      <c r="N395" s="4">
        <f>VLOOKUP(A395,QComp!I:N,6,FALSE)</f>
        <v>0</v>
      </c>
      <c r="O395" s="4">
        <f>VLOOKUP(A395,'Breakfast and Lunch'!A:D,4,FALSE)</f>
        <v>0</v>
      </c>
      <c r="P395" s="4">
        <f>VLOOKUP(A395,'Breakfast and Lunch'!A:E,5,FALSE)</f>
        <v>0</v>
      </c>
      <c r="Q395" s="4">
        <v>0</v>
      </c>
      <c r="R395" s="4">
        <v>0</v>
      </c>
      <c r="S395" s="4">
        <f>VLOOKUP(A395,QComp!A:D,4,FALSE)</f>
        <v>0</v>
      </c>
      <c r="T395" s="4">
        <f t="shared" si="57"/>
        <v>-7</v>
      </c>
      <c r="U395" s="4">
        <f>VLOOKUP(A395,'2020 SPED'!A:AF,32,FALSE)</f>
        <v>0</v>
      </c>
      <c r="V395" s="4">
        <f t="shared" si="53"/>
        <v>11996</v>
      </c>
      <c r="W395" s="235">
        <f t="shared" si="58"/>
        <v>1.8870736633188917E-2</v>
      </c>
      <c r="Y395" s="4">
        <f>VLOOKUP(A395,'Pupil Info'!A:E,5,FALSE)</f>
        <v>76</v>
      </c>
      <c r="Z395" s="4">
        <f>VLOOKUP(A395,'Starting Point 2021'!A:AB,28,FALSE)</f>
        <v>647956</v>
      </c>
      <c r="AA395" s="4">
        <f>VLOOKUP(A395,'2% 2021'!A:AB,28,FALSE)</f>
        <v>672780</v>
      </c>
      <c r="AB395" s="4">
        <f t="shared" si="59"/>
        <v>24824</v>
      </c>
      <c r="AC395" s="4">
        <f>VLOOKUP(A395,'2% with VPK 2021'!A:AB,28,FALSE)</f>
        <v>672772</v>
      </c>
      <c r="AD395" s="4">
        <f>VLOOKUP(A395,'Charter School Lease'!A:E,5,FALSE)</f>
        <v>0</v>
      </c>
      <c r="AE395" s="4">
        <f>VLOOKUP(A395,'Integration Change'!H:L,5,FALSE)</f>
        <v>0</v>
      </c>
      <c r="AF395" s="4">
        <f>VLOOKUP(A395,'Other SPED'!A:D,4,FALSE)</f>
        <v>0</v>
      </c>
      <c r="AG395" s="4">
        <f>VLOOKUP(A395,QComp!I:R,10,FALSE)</f>
        <v>0</v>
      </c>
      <c r="AH395" s="4">
        <f>VLOOKUP(A395,'LTFM Change'!G:K,5,FALSE)</f>
        <v>0</v>
      </c>
      <c r="AI395" s="4">
        <f>VLOOKUP(A395,'Breakfast and Lunch'!A:E,5,FALSE)</f>
        <v>0</v>
      </c>
      <c r="AJ395" s="4">
        <f>VLOOKUP(A395,'Breakfast and Lunch'!A:D,4,FALSE)</f>
        <v>0</v>
      </c>
      <c r="AK395" s="4">
        <v>0</v>
      </c>
      <c r="AL395" s="4">
        <f>VLOOKUP(A395,'Safe School'!A:D,4,FALSE)</f>
        <v>0</v>
      </c>
      <c r="AM395" s="4">
        <v>0</v>
      </c>
      <c r="AN395" s="4">
        <f>VLOOKUP(A395,QComp!A:E,5,FALSE)</f>
        <v>0</v>
      </c>
      <c r="AO395" s="4">
        <f t="shared" si="60"/>
        <v>-8</v>
      </c>
      <c r="AP395" s="4">
        <f>VLOOKUP(A395,'2021 SPED'!A:AF,32,FALSE)</f>
        <v>0</v>
      </c>
      <c r="AQ395" s="5">
        <f t="shared" si="54"/>
        <v>24816</v>
      </c>
      <c r="AR395" s="235">
        <f t="shared" si="55"/>
        <v>3.8311243356030346E-2</v>
      </c>
    </row>
    <row r="396" spans="1:44" x14ac:dyDescent="0.25">
      <c r="A396">
        <v>4067</v>
      </c>
      <c r="B396">
        <v>7</v>
      </c>
      <c r="C396" t="s">
        <v>376</v>
      </c>
      <c r="D396">
        <v>7</v>
      </c>
      <c r="E396" s="4">
        <f>VLOOKUP(A396,'Pupil Info'!A:D,4,FALSE)</f>
        <v>442</v>
      </c>
      <c r="F396" s="4">
        <f>VLOOKUP(A396,'Starting Point 2020'!A:AB,28,FALSE)</f>
        <v>4533158</v>
      </c>
      <c r="G396" s="4">
        <f>VLOOKUP(A396,'2% 2020'!A:AB,28,FALSE)</f>
        <v>4615727</v>
      </c>
      <c r="H396" s="4">
        <f t="shared" si="56"/>
        <v>82569</v>
      </c>
      <c r="I396" s="4">
        <f>VLOOKUP(A396,'2% with VPK 2020'!A:AB,28,FALSE)</f>
        <v>4615689</v>
      </c>
      <c r="J396" s="4">
        <f>VLOOKUP(A396,'Charter School Lease'!A:D,4,FALSE)</f>
        <v>0</v>
      </c>
      <c r="K396" s="4">
        <f>VLOOKUP(A396,'Integration Change'!H:K,4,FALSE)</f>
        <v>0</v>
      </c>
      <c r="L396" s="4">
        <f>VLOOKUP(A396,'Other SPED'!A:D,4,FALSE)</f>
        <v>0</v>
      </c>
      <c r="M396" s="4">
        <f>VLOOKUP(A396,'LTFM Change'!G:J,4,FALSE)</f>
        <v>0</v>
      </c>
      <c r="N396" s="4">
        <f>VLOOKUP(A396,QComp!I:N,6,FALSE)</f>
        <v>0</v>
      </c>
      <c r="O396" s="4">
        <f>VLOOKUP(A396,'Breakfast and Lunch'!A:D,4,FALSE)</f>
        <v>0</v>
      </c>
      <c r="P396" s="4">
        <f>VLOOKUP(A396,'Breakfast and Lunch'!A:E,5,FALSE)</f>
        <v>0</v>
      </c>
      <c r="Q396" s="4">
        <v>0</v>
      </c>
      <c r="R396" s="4">
        <v>0</v>
      </c>
      <c r="S396" s="4">
        <f>VLOOKUP(A396,QComp!A:D,4,FALSE)</f>
        <v>0</v>
      </c>
      <c r="T396" s="4">
        <f t="shared" si="57"/>
        <v>-38</v>
      </c>
      <c r="U396" s="4">
        <f>VLOOKUP(A396,'2020 SPED'!A:AF,32,FALSE)</f>
        <v>0</v>
      </c>
      <c r="V396" s="4">
        <f t="shared" si="53"/>
        <v>82531</v>
      </c>
      <c r="W396" s="235">
        <f t="shared" si="58"/>
        <v>1.821445447081262E-2</v>
      </c>
      <c r="Y396" s="4">
        <f>VLOOKUP(A396,'Pupil Info'!A:E,5,FALSE)</f>
        <v>440</v>
      </c>
      <c r="Z396" s="4">
        <f>VLOOKUP(A396,'Starting Point 2021'!A:AB,28,FALSE)</f>
        <v>4653447</v>
      </c>
      <c r="AA396" s="4">
        <f>VLOOKUP(A396,'2% 2021'!A:AB,28,FALSE)</f>
        <v>4824946</v>
      </c>
      <c r="AB396" s="4">
        <f t="shared" si="59"/>
        <v>171499</v>
      </c>
      <c r="AC396" s="4">
        <f>VLOOKUP(A396,'2% with VPK 2021'!A:AB,28,FALSE)</f>
        <v>4824906</v>
      </c>
      <c r="AD396" s="4">
        <f>VLOOKUP(A396,'Charter School Lease'!A:E,5,FALSE)</f>
        <v>0</v>
      </c>
      <c r="AE396" s="4">
        <f>VLOOKUP(A396,'Integration Change'!H:L,5,FALSE)</f>
        <v>0</v>
      </c>
      <c r="AF396" s="4">
        <f>VLOOKUP(A396,'Other SPED'!A:D,4,FALSE)</f>
        <v>0</v>
      </c>
      <c r="AG396" s="4">
        <f>VLOOKUP(A396,QComp!I:R,10,FALSE)</f>
        <v>0</v>
      </c>
      <c r="AH396" s="4">
        <f>VLOOKUP(A396,'LTFM Change'!G:K,5,FALSE)</f>
        <v>0</v>
      </c>
      <c r="AI396" s="4">
        <f>VLOOKUP(A396,'Breakfast and Lunch'!A:E,5,FALSE)</f>
        <v>0</v>
      </c>
      <c r="AJ396" s="4">
        <f>VLOOKUP(A396,'Breakfast and Lunch'!A:D,4,FALSE)</f>
        <v>0</v>
      </c>
      <c r="AK396" s="4">
        <v>0</v>
      </c>
      <c r="AL396" s="4">
        <f>VLOOKUP(A396,'Safe School'!A:D,4,FALSE)</f>
        <v>0</v>
      </c>
      <c r="AM396" s="4">
        <v>0</v>
      </c>
      <c r="AN396" s="4">
        <f>VLOOKUP(A396,QComp!A:E,5,FALSE)</f>
        <v>0</v>
      </c>
      <c r="AO396" s="4">
        <f t="shared" si="60"/>
        <v>-40</v>
      </c>
      <c r="AP396" s="4">
        <f>VLOOKUP(A396,'2021 SPED'!A:AF,32,FALSE)</f>
        <v>1093.965576721821</v>
      </c>
      <c r="AQ396" s="5">
        <f t="shared" si="54"/>
        <v>172552.96557672182</v>
      </c>
      <c r="AR396" s="235">
        <f t="shared" si="55"/>
        <v>3.6854185725119462E-2</v>
      </c>
    </row>
    <row r="397" spans="1:44" x14ac:dyDescent="0.25">
      <c r="A397">
        <v>4068</v>
      </c>
      <c r="B397">
        <v>7</v>
      </c>
      <c r="C397" t="s">
        <v>377</v>
      </c>
      <c r="D397">
        <v>7</v>
      </c>
      <c r="E397" s="4">
        <f>VLOOKUP(A397,'Pupil Info'!A:D,4,FALSE)</f>
        <v>433</v>
      </c>
      <c r="F397" s="4">
        <f>VLOOKUP(A397,'Starting Point 2020'!A:AB,28,FALSE)</f>
        <v>4365755.8</v>
      </c>
      <c r="G397" s="4">
        <f>VLOOKUP(A397,'2% 2020'!A:AB,28,FALSE)</f>
        <v>4448917.8</v>
      </c>
      <c r="H397" s="4">
        <f t="shared" si="56"/>
        <v>83162</v>
      </c>
      <c r="I397" s="4">
        <f>VLOOKUP(A397,'2% with VPK 2020'!A:AB,28,FALSE)</f>
        <v>4601498.8</v>
      </c>
      <c r="J397" s="4">
        <f>VLOOKUP(A397,'Charter School Lease'!A:D,4,FALSE)</f>
        <v>28382.400000000023</v>
      </c>
      <c r="K397" s="4">
        <f>VLOOKUP(A397,'Integration Change'!H:K,4,FALSE)</f>
        <v>0</v>
      </c>
      <c r="L397" s="4">
        <f>VLOOKUP(A397,'Other SPED'!A:D,4,FALSE)</f>
        <v>0</v>
      </c>
      <c r="M397" s="4">
        <f>VLOOKUP(A397,'LTFM Change'!G:J,4,FALSE)</f>
        <v>4039.2000000000003</v>
      </c>
      <c r="N397" s="4">
        <f>VLOOKUP(A397,QComp!I:N,6,FALSE)</f>
        <v>9097.4333584484848</v>
      </c>
      <c r="O397" s="4">
        <f>VLOOKUP(A397,'Breakfast and Lunch'!A:D,4,FALSE)</f>
        <v>816.05</v>
      </c>
      <c r="P397" s="4">
        <f>VLOOKUP(A397,'Breakfast and Lunch'!A:E,5,FALSE)</f>
        <v>2130.84</v>
      </c>
      <c r="Q397" s="4">
        <v>0</v>
      </c>
      <c r="R397" s="4">
        <v>0</v>
      </c>
      <c r="S397" s="4">
        <f>VLOOKUP(A397,QComp!A:D,4,FALSE)</f>
        <v>0</v>
      </c>
      <c r="T397" s="4">
        <f t="shared" si="57"/>
        <v>197046.92335844878</v>
      </c>
      <c r="U397" s="4">
        <f>VLOOKUP(A397,'2020 SPED'!A:AF,32,FALSE)</f>
        <v>0</v>
      </c>
      <c r="V397" s="4">
        <f t="shared" si="53"/>
        <v>280208.92335844878</v>
      </c>
      <c r="W397" s="235">
        <f t="shared" si="58"/>
        <v>1.9048706297315119E-2</v>
      </c>
      <c r="Y397" s="4">
        <f>VLOOKUP(A397,'Pupil Info'!A:E,5,FALSE)</f>
        <v>456</v>
      </c>
      <c r="Z397" s="4">
        <f>VLOOKUP(A397,'Starting Point 2021'!A:AB,28,FALSE)</f>
        <v>4716042</v>
      </c>
      <c r="AA397" s="4">
        <f>VLOOKUP(A397,'2% 2021'!A:AB,28,FALSE)</f>
        <v>4897947</v>
      </c>
      <c r="AB397" s="4">
        <f t="shared" si="59"/>
        <v>181905</v>
      </c>
      <c r="AC397" s="4">
        <f>VLOOKUP(A397,'2% with VPK 2021'!A:AB,28,FALSE)</f>
        <v>5133778</v>
      </c>
      <c r="AD397" s="4">
        <f>VLOOKUP(A397,'Charter School Lease'!A:E,5,FALSE)</f>
        <v>28382.400000000023</v>
      </c>
      <c r="AE397" s="4">
        <f>VLOOKUP(A397,'Integration Change'!H:L,5,FALSE)</f>
        <v>0</v>
      </c>
      <c r="AF397" s="4">
        <f>VLOOKUP(A397,'Other SPED'!A:D,4,FALSE)</f>
        <v>0</v>
      </c>
      <c r="AG397" s="4">
        <f>VLOOKUP(A397,QComp!I:R,10,FALSE)</f>
        <v>9118.2279160626058</v>
      </c>
      <c r="AH397" s="4">
        <f>VLOOKUP(A397,'LTFM Change'!G:K,5,FALSE)</f>
        <v>4039.2000000000003</v>
      </c>
      <c r="AI397" s="4">
        <f>VLOOKUP(A397,'Breakfast and Lunch'!A:E,5,FALSE)</f>
        <v>2130.84</v>
      </c>
      <c r="AJ397" s="4">
        <f>VLOOKUP(A397,'Breakfast and Lunch'!A:D,4,FALSE)</f>
        <v>816.05</v>
      </c>
      <c r="AK397" s="4">
        <v>0</v>
      </c>
      <c r="AL397" s="4">
        <f>VLOOKUP(A397,'Safe School'!A:D,4,FALSE)</f>
        <v>0</v>
      </c>
      <c r="AM397" s="4">
        <v>0</v>
      </c>
      <c r="AN397" s="4">
        <f>VLOOKUP(A397,QComp!A:E,5,FALSE)</f>
        <v>0</v>
      </c>
      <c r="AO397" s="4">
        <f t="shared" si="60"/>
        <v>280317.71791606303</v>
      </c>
      <c r="AP397" s="4">
        <f>VLOOKUP(A397,'2021 SPED'!A:AF,32,FALSE)</f>
        <v>1447.9924563232344</v>
      </c>
      <c r="AQ397" s="5">
        <f t="shared" si="54"/>
        <v>463670.71037238627</v>
      </c>
      <c r="AR397" s="235">
        <f t="shared" si="55"/>
        <v>3.8571539439216193E-2</v>
      </c>
    </row>
    <row r="398" spans="1:44" x14ac:dyDescent="0.25">
      <c r="A398">
        <v>4070</v>
      </c>
      <c r="B398">
        <v>7</v>
      </c>
      <c r="C398" t="s">
        <v>378</v>
      </c>
      <c r="D398">
        <v>7</v>
      </c>
      <c r="E398" s="4">
        <f>VLOOKUP(A398,'Pupil Info'!A:D,4,FALSE)</f>
        <v>513</v>
      </c>
      <c r="F398" s="4">
        <f>VLOOKUP(A398,'Starting Point 2020'!A:AB,28,FALSE)</f>
        <v>5287576.5999999996</v>
      </c>
      <c r="G398" s="4">
        <f>VLOOKUP(A398,'2% 2020'!A:AB,28,FALSE)</f>
        <v>5382013.5999999996</v>
      </c>
      <c r="H398" s="4">
        <f t="shared" si="56"/>
        <v>94437</v>
      </c>
      <c r="I398" s="4">
        <f>VLOOKUP(A398,'2% with VPK 2020'!A:AB,28,FALSE)</f>
        <v>5382503</v>
      </c>
      <c r="J398" s="4">
        <f>VLOOKUP(A398,'Charter School Lease'!A:D,4,FALSE)</f>
        <v>0</v>
      </c>
      <c r="K398" s="4">
        <f>VLOOKUP(A398,'Integration Change'!H:K,4,FALSE)</f>
        <v>0</v>
      </c>
      <c r="L398" s="4">
        <f>VLOOKUP(A398,'Other SPED'!A:D,4,FALSE)</f>
        <v>0</v>
      </c>
      <c r="M398" s="4">
        <f>VLOOKUP(A398,'LTFM Change'!G:J,4,FALSE)</f>
        <v>0</v>
      </c>
      <c r="N398" s="4">
        <f>VLOOKUP(A398,QComp!I:N,6,FALSE)</f>
        <v>10.851281929557445</v>
      </c>
      <c r="O398" s="4">
        <f>VLOOKUP(A398,'Breakfast and Lunch'!A:D,4,FALSE)</f>
        <v>0</v>
      </c>
      <c r="P398" s="4">
        <f>VLOOKUP(A398,'Breakfast and Lunch'!A:E,5,FALSE)</f>
        <v>0</v>
      </c>
      <c r="Q398" s="4">
        <v>0</v>
      </c>
      <c r="R398" s="4">
        <v>0</v>
      </c>
      <c r="S398" s="4">
        <f>VLOOKUP(A398,QComp!A:D,4,FALSE)</f>
        <v>0</v>
      </c>
      <c r="T398" s="4">
        <f t="shared" si="57"/>
        <v>500.2512819301337</v>
      </c>
      <c r="U398" s="4">
        <f>VLOOKUP(A398,'2020 SPED'!A:AF,32,FALSE)</f>
        <v>0</v>
      </c>
      <c r="V398" s="4">
        <f t="shared" si="53"/>
        <v>94937.251281930134</v>
      </c>
      <c r="W398" s="235">
        <f t="shared" si="58"/>
        <v>1.7860166791720807E-2</v>
      </c>
      <c r="Y398" s="4">
        <f>VLOOKUP(A398,'Pupil Info'!A:E,5,FALSE)</f>
        <v>520</v>
      </c>
      <c r="Z398" s="4">
        <f>VLOOKUP(A398,'Starting Point 2021'!A:AB,28,FALSE)</f>
        <v>5375590.2000000002</v>
      </c>
      <c r="AA398" s="4">
        <f>VLOOKUP(A398,'2% 2021'!A:AB,28,FALSE)</f>
        <v>5570524.2000000002</v>
      </c>
      <c r="AB398" s="4">
        <f t="shared" si="59"/>
        <v>194934</v>
      </c>
      <c r="AC398" s="4">
        <f>VLOOKUP(A398,'2% with VPK 2021'!A:AB,28,FALSE)</f>
        <v>5571020.7999999998</v>
      </c>
      <c r="AD398" s="4">
        <f>VLOOKUP(A398,'Charter School Lease'!A:E,5,FALSE)</f>
        <v>0</v>
      </c>
      <c r="AE398" s="4">
        <f>VLOOKUP(A398,'Integration Change'!H:L,5,FALSE)</f>
        <v>0</v>
      </c>
      <c r="AF398" s="4">
        <f>VLOOKUP(A398,'Other SPED'!A:D,4,FALSE)</f>
        <v>0</v>
      </c>
      <c r="AG398" s="4">
        <f>VLOOKUP(A398,QComp!I:R,10,FALSE)</f>
        <v>10.736452451514197</v>
      </c>
      <c r="AH398" s="4">
        <f>VLOOKUP(A398,'LTFM Change'!G:K,5,FALSE)</f>
        <v>0</v>
      </c>
      <c r="AI398" s="4">
        <f>VLOOKUP(A398,'Breakfast and Lunch'!A:E,5,FALSE)</f>
        <v>0</v>
      </c>
      <c r="AJ398" s="4">
        <f>VLOOKUP(A398,'Breakfast and Lunch'!A:D,4,FALSE)</f>
        <v>0</v>
      </c>
      <c r="AK398" s="4">
        <v>0</v>
      </c>
      <c r="AL398" s="4">
        <f>VLOOKUP(A398,'Safe School'!A:D,4,FALSE)</f>
        <v>0</v>
      </c>
      <c r="AM398" s="4">
        <v>0</v>
      </c>
      <c r="AN398" s="4">
        <f>VLOOKUP(A398,QComp!A:E,5,FALSE)</f>
        <v>0</v>
      </c>
      <c r="AO398" s="4">
        <f t="shared" si="60"/>
        <v>507.33645245153457</v>
      </c>
      <c r="AP398" s="4">
        <f>VLOOKUP(A398,'2021 SPED'!A:AF,32,FALSE)</f>
        <v>13.203222694573924</v>
      </c>
      <c r="AQ398" s="5">
        <f t="shared" si="54"/>
        <v>195454.53967514611</v>
      </c>
      <c r="AR398" s="235">
        <f t="shared" si="55"/>
        <v>3.6262808872595982E-2</v>
      </c>
    </row>
    <row r="399" spans="1:44" x14ac:dyDescent="0.25">
      <c r="A399">
        <v>4073</v>
      </c>
      <c r="B399">
        <v>7</v>
      </c>
      <c r="C399" t="s">
        <v>379</v>
      </c>
      <c r="D399">
        <v>7</v>
      </c>
      <c r="E399" s="4">
        <f>VLOOKUP(A399,'Pupil Info'!A:D,4,FALSE)</f>
        <v>554</v>
      </c>
      <c r="F399" s="4">
        <f>VLOOKUP(A399,'Starting Point 2020'!A:AB,28,FALSE)</f>
        <v>5645060</v>
      </c>
      <c r="G399" s="4">
        <f>VLOOKUP(A399,'2% 2020'!A:AB,28,FALSE)</f>
        <v>5749482</v>
      </c>
      <c r="H399" s="4">
        <f t="shared" si="56"/>
        <v>104422</v>
      </c>
      <c r="I399" s="4">
        <f>VLOOKUP(A399,'2% with VPK 2020'!A:AB,28,FALSE)</f>
        <v>5749410</v>
      </c>
      <c r="J399" s="4">
        <f>VLOOKUP(A399,'Charter School Lease'!A:D,4,FALSE)</f>
        <v>0</v>
      </c>
      <c r="K399" s="4">
        <f>VLOOKUP(A399,'Integration Change'!H:K,4,FALSE)</f>
        <v>0</v>
      </c>
      <c r="L399" s="4">
        <f>VLOOKUP(A399,'Other SPED'!A:D,4,FALSE)</f>
        <v>0</v>
      </c>
      <c r="M399" s="4">
        <f>VLOOKUP(A399,'LTFM Change'!G:J,4,FALSE)</f>
        <v>0</v>
      </c>
      <c r="N399" s="4">
        <f>VLOOKUP(A399,QComp!I:N,6,FALSE)</f>
        <v>11.861725186172407</v>
      </c>
      <c r="O399" s="4">
        <f>VLOOKUP(A399,'Breakfast and Lunch'!A:D,4,FALSE)</f>
        <v>0</v>
      </c>
      <c r="P399" s="4">
        <f>VLOOKUP(A399,'Breakfast and Lunch'!A:E,5,FALSE)</f>
        <v>0</v>
      </c>
      <c r="Q399" s="4">
        <v>0</v>
      </c>
      <c r="R399" s="4">
        <v>0</v>
      </c>
      <c r="S399" s="4">
        <f>VLOOKUP(A399,QComp!A:D,4,FALSE)</f>
        <v>0</v>
      </c>
      <c r="T399" s="4">
        <f t="shared" si="57"/>
        <v>-60.138274814002216</v>
      </c>
      <c r="U399" s="4">
        <f>VLOOKUP(A399,'2020 SPED'!A:AF,32,FALSE)</f>
        <v>0</v>
      </c>
      <c r="V399" s="4">
        <f t="shared" si="53"/>
        <v>104361.861725186</v>
      </c>
      <c r="W399" s="235">
        <f t="shared" si="58"/>
        <v>1.8497943334526118E-2</v>
      </c>
      <c r="Y399" s="4">
        <f>VLOOKUP(A399,'Pupil Info'!A:E,5,FALSE)</f>
        <v>530</v>
      </c>
      <c r="Z399" s="4">
        <f>VLOOKUP(A399,'Starting Point 2021'!A:AB,28,FALSE)</f>
        <v>5787251</v>
      </c>
      <c r="AA399" s="4">
        <f>VLOOKUP(A399,'2% 2021'!A:AB,28,FALSE)</f>
        <v>6005478</v>
      </c>
      <c r="AB399" s="4">
        <f t="shared" si="59"/>
        <v>218227</v>
      </c>
      <c r="AC399" s="4">
        <f>VLOOKUP(A399,'2% with VPK 2021'!A:AB,28,FALSE)</f>
        <v>6005984</v>
      </c>
      <c r="AD399" s="4">
        <f>VLOOKUP(A399,'Charter School Lease'!A:E,5,FALSE)</f>
        <v>0</v>
      </c>
      <c r="AE399" s="4">
        <f>VLOOKUP(A399,'Integration Change'!H:L,5,FALSE)</f>
        <v>0</v>
      </c>
      <c r="AF399" s="4">
        <f>VLOOKUP(A399,'Other SPED'!A:D,4,FALSE)</f>
        <v>0</v>
      </c>
      <c r="AG399" s="4">
        <f>VLOOKUP(A399,QComp!I:R,10,FALSE)</f>
        <v>12.547442385577597</v>
      </c>
      <c r="AH399" s="4">
        <f>VLOOKUP(A399,'LTFM Change'!G:K,5,FALSE)</f>
        <v>0</v>
      </c>
      <c r="AI399" s="4">
        <f>VLOOKUP(A399,'Breakfast and Lunch'!A:E,5,FALSE)</f>
        <v>0</v>
      </c>
      <c r="AJ399" s="4">
        <f>VLOOKUP(A399,'Breakfast and Lunch'!A:D,4,FALSE)</f>
        <v>0</v>
      </c>
      <c r="AK399" s="4">
        <v>0</v>
      </c>
      <c r="AL399" s="4">
        <f>VLOOKUP(A399,'Safe School'!A:D,4,FALSE)</f>
        <v>0</v>
      </c>
      <c r="AM399" s="4">
        <v>0</v>
      </c>
      <c r="AN399" s="4">
        <f>VLOOKUP(A399,QComp!A:E,5,FALSE)</f>
        <v>0</v>
      </c>
      <c r="AO399" s="4">
        <f t="shared" si="60"/>
        <v>518.54744238592684</v>
      </c>
      <c r="AP399" s="4">
        <f>VLOOKUP(A399,'2021 SPED'!A:AF,32,FALSE)</f>
        <v>-35.02594114583917</v>
      </c>
      <c r="AQ399" s="5">
        <f t="shared" si="54"/>
        <v>218710.52150124009</v>
      </c>
      <c r="AR399" s="235">
        <f t="shared" si="55"/>
        <v>3.7708231421101315E-2</v>
      </c>
    </row>
    <row r="400" spans="1:44" x14ac:dyDescent="0.25">
      <c r="A400">
        <v>4074</v>
      </c>
      <c r="B400">
        <v>7</v>
      </c>
      <c r="C400" t="s">
        <v>380</v>
      </c>
      <c r="D400">
        <v>7</v>
      </c>
      <c r="E400" s="4">
        <f>VLOOKUP(A400,'Pupil Info'!A:D,4,FALSE)</f>
        <v>420</v>
      </c>
      <c r="F400" s="4">
        <f>VLOOKUP(A400,'Starting Point 2020'!A:AB,28,FALSE)</f>
        <v>3458833</v>
      </c>
      <c r="G400" s="4">
        <f>VLOOKUP(A400,'2% 2020'!A:AB,28,FALSE)</f>
        <v>3523396</v>
      </c>
      <c r="H400" s="4">
        <f t="shared" si="56"/>
        <v>64563</v>
      </c>
      <c r="I400" s="4">
        <f>VLOOKUP(A400,'2% with VPK 2020'!A:AB,28,FALSE)</f>
        <v>3523846</v>
      </c>
      <c r="J400" s="4">
        <f>VLOOKUP(A400,'Charter School Lease'!A:D,4,FALSE)</f>
        <v>0</v>
      </c>
      <c r="K400" s="4">
        <f>VLOOKUP(A400,'Integration Change'!H:K,4,FALSE)</f>
        <v>0</v>
      </c>
      <c r="L400" s="4">
        <f>VLOOKUP(A400,'Other SPED'!A:D,4,FALSE)</f>
        <v>0</v>
      </c>
      <c r="M400" s="4">
        <f>VLOOKUP(A400,'LTFM Change'!G:J,4,FALSE)</f>
        <v>0</v>
      </c>
      <c r="N400" s="4">
        <f>VLOOKUP(A400,QComp!I:N,6,FALSE)</f>
        <v>7.2488320582051529</v>
      </c>
      <c r="O400" s="4">
        <f>VLOOKUP(A400,'Breakfast and Lunch'!A:D,4,FALSE)</f>
        <v>0</v>
      </c>
      <c r="P400" s="4">
        <f>VLOOKUP(A400,'Breakfast and Lunch'!A:E,5,FALSE)</f>
        <v>0</v>
      </c>
      <c r="Q400" s="4">
        <v>0</v>
      </c>
      <c r="R400" s="4">
        <v>0</v>
      </c>
      <c r="S400" s="4">
        <f>VLOOKUP(A400,QComp!A:D,4,FALSE)</f>
        <v>0</v>
      </c>
      <c r="T400" s="4">
        <f t="shared" si="57"/>
        <v>457.2488320581615</v>
      </c>
      <c r="U400" s="4">
        <f>VLOOKUP(A400,'2020 SPED'!A:AF,32,FALSE)</f>
        <v>0</v>
      </c>
      <c r="V400" s="4">
        <f t="shared" si="53"/>
        <v>65020.248832058161</v>
      </c>
      <c r="W400" s="235">
        <f t="shared" si="58"/>
        <v>1.8666122359767008E-2</v>
      </c>
      <c r="Y400" s="4">
        <f>VLOOKUP(A400,'Pupil Info'!A:E,5,FALSE)</f>
        <v>475</v>
      </c>
      <c r="Z400" s="4">
        <f>VLOOKUP(A400,'Starting Point 2021'!A:AB,28,FALSE)</f>
        <v>3841254</v>
      </c>
      <c r="AA400" s="4">
        <f>VLOOKUP(A400,'2% 2021'!A:AB,28,FALSE)</f>
        <v>3986524</v>
      </c>
      <c r="AB400" s="4">
        <f t="shared" si="59"/>
        <v>145270</v>
      </c>
      <c r="AC400" s="4">
        <f>VLOOKUP(A400,'2% with VPK 2021'!A:AB,28,FALSE)</f>
        <v>3986478</v>
      </c>
      <c r="AD400" s="4">
        <f>VLOOKUP(A400,'Charter School Lease'!A:E,5,FALSE)</f>
        <v>0</v>
      </c>
      <c r="AE400" s="4">
        <f>VLOOKUP(A400,'Integration Change'!H:L,5,FALSE)</f>
        <v>0</v>
      </c>
      <c r="AF400" s="4">
        <f>VLOOKUP(A400,'Other SPED'!A:D,4,FALSE)</f>
        <v>0</v>
      </c>
      <c r="AG400" s="4">
        <f>VLOOKUP(A400,QComp!I:R,10,FALSE)</f>
        <v>8.0738824014697457</v>
      </c>
      <c r="AH400" s="4">
        <f>VLOOKUP(A400,'LTFM Change'!G:K,5,FALSE)</f>
        <v>0</v>
      </c>
      <c r="AI400" s="4">
        <f>VLOOKUP(A400,'Breakfast and Lunch'!A:E,5,FALSE)</f>
        <v>0</v>
      </c>
      <c r="AJ400" s="4">
        <f>VLOOKUP(A400,'Breakfast and Lunch'!A:D,4,FALSE)</f>
        <v>0</v>
      </c>
      <c r="AK400" s="4">
        <v>0</v>
      </c>
      <c r="AL400" s="4">
        <f>VLOOKUP(A400,'Safe School'!A:D,4,FALSE)</f>
        <v>0</v>
      </c>
      <c r="AM400" s="4">
        <v>0</v>
      </c>
      <c r="AN400" s="4">
        <f>VLOOKUP(A400,QComp!A:E,5,FALSE)</f>
        <v>0</v>
      </c>
      <c r="AO400" s="4">
        <f t="shared" si="60"/>
        <v>-37.926117598544806</v>
      </c>
      <c r="AP400" s="4">
        <f>VLOOKUP(A400,'2021 SPED'!A:AF,32,FALSE)</f>
        <v>3075.4281282136217</v>
      </c>
      <c r="AQ400" s="5">
        <f t="shared" si="54"/>
        <v>148307.50201061508</v>
      </c>
      <c r="AR400" s="235">
        <f t="shared" si="55"/>
        <v>3.781837910224109E-2</v>
      </c>
    </row>
    <row r="401" spans="1:44" x14ac:dyDescent="0.25">
      <c r="A401">
        <v>4075</v>
      </c>
      <c r="B401">
        <v>7</v>
      </c>
      <c r="C401" t="s">
        <v>381</v>
      </c>
      <c r="D401">
        <v>7</v>
      </c>
      <c r="E401" s="4">
        <f>VLOOKUP(A401,'Pupil Info'!A:D,4,FALSE)</f>
        <v>254</v>
      </c>
      <c r="F401" s="4">
        <f>VLOOKUP(A401,'Starting Point 2020'!A:AB,28,FALSE)</f>
        <v>2126477.7999999998</v>
      </c>
      <c r="G401" s="4">
        <f>VLOOKUP(A401,'2% 2020'!A:AB,28,FALSE)</f>
        <v>2165763.7999999998</v>
      </c>
      <c r="H401" s="4">
        <f t="shared" si="56"/>
        <v>39286</v>
      </c>
      <c r="I401" s="4">
        <f>VLOOKUP(A401,'2% with VPK 2020'!A:AB,28,FALSE)</f>
        <v>2166038.2000000002</v>
      </c>
      <c r="J401" s="4">
        <f>VLOOKUP(A401,'Charter School Lease'!A:D,4,FALSE)</f>
        <v>0</v>
      </c>
      <c r="K401" s="4">
        <f>VLOOKUP(A401,'Integration Change'!H:K,4,FALSE)</f>
        <v>0</v>
      </c>
      <c r="L401" s="4">
        <f>VLOOKUP(A401,'Other SPED'!A:D,4,FALSE)</f>
        <v>0</v>
      </c>
      <c r="M401" s="4">
        <f>VLOOKUP(A401,'LTFM Change'!G:J,4,FALSE)</f>
        <v>0</v>
      </c>
      <c r="N401" s="4">
        <f>VLOOKUP(A401,QComp!I:N,6,FALSE)</f>
        <v>5.2279455450188834</v>
      </c>
      <c r="O401" s="4">
        <f>VLOOKUP(A401,'Breakfast and Lunch'!A:D,4,FALSE)</f>
        <v>0</v>
      </c>
      <c r="P401" s="4">
        <f>VLOOKUP(A401,'Breakfast and Lunch'!A:E,5,FALSE)</f>
        <v>0</v>
      </c>
      <c r="Q401" s="4">
        <v>0</v>
      </c>
      <c r="R401" s="4">
        <v>0</v>
      </c>
      <c r="S401" s="4">
        <f>VLOOKUP(A401,QComp!A:D,4,FALSE)</f>
        <v>0</v>
      </c>
      <c r="T401" s="4">
        <f t="shared" si="57"/>
        <v>279.62794554559514</v>
      </c>
      <c r="U401" s="4">
        <f>VLOOKUP(A401,'2020 SPED'!A:AF,32,FALSE)</f>
        <v>0</v>
      </c>
      <c r="V401" s="4">
        <f t="shared" si="53"/>
        <v>39565.627945545595</v>
      </c>
      <c r="W401" s="235">
        <f t="shared" si="58"/>
        <v>1.8474681466225513E-2</v>
      </c>
      <c r="Y401" s="4">
        <f>VLOOKUP(A401,'Pupil Info'!A:E,5,FALSE)</f>
        <v>259</v>
      </c>
      <c r="Z401" s="4">
        <f>VLOOKUP(A401,'Starting Point 2021'!A:AB,28,FALSE)</f>
        <v>2170258.6</v>
      </c>
      <c r="AA401" s="4">
        <f>VLOOKUP(A401,'2% 2021'!A:AB,28,FALSE)</f>
        <v>2251398.6</v>
      </c>
      <c r="AB401" s="4">
        <f t="shared" si="59"/>
        <v>81140</v>
      </c>
      <c r="AC401" s="4">
        <f>VLOOKUP(A401,'2% with VPK 2021'!A:AB,28,FALSE)</f>
        <v>2251372.6</v>
      </c>
      <c r="AD401" s="4">
        <f>VLOOKUP(A401,'Charter School Lease'!A:E,5,FALSE)</f>
        <v>0</v>
      </c>
      <c r="AE401" s="4">
        <f>VLOOKUP(A401,'Integration Change'!H:L,5,FALSE)</f>
        <v>0</v>
      </c>
      <c r="AF401" s="4">
        <f>VLOOKUP(A401,'Other SPED'!A:D,4,FALSE)</f>
        <v>0</v>
      </c>
      <c r="AG401" s="4">
        <f>VLOOKUP(A401,QComp!I:R,10,FALSE)</f>
        <v>5.1744748362980317</v>
      </c>
      <c r="AH401" s="4">
        <f>VLOOKUP(A401,'LTFM Change'!G:K,5,FALSE)</f>
        <v>0</v>
      </c>
      <c r="AI401" s="4">
        <f>VLOOKUP(A401,'Breakfast and Lunch'!A:E,5,FALSE)</f>
        <v>0</v>
      </c>
      <c r="AJ401" s="4">
        <f>VLOOKUP(A401,'Breakfast and Lunch'!A:D,4,FALSE)</f>
        <v>0</v>
      </c>
      <c r="AK401" s="4">
        <v>0</v>
      </c>
      <c r="AL401" s="4">
        <f>VLOOKUP(A401,'Safe School'!A:D,4,FALSE)</f>
        <v>0</v>
      </c>
      <c r="AM401" s="4">
        <v>0</v>
      </c>
      <c r="AN401" s="4">
        <f>VLOOKUP(A401,QComp!A:E,5,FALSE)</f>
        <v>0</v>
      </c>
      <c r="AO401" s="4">
        <f t="shared" si="60"/>
        <v>-20.825525163672864</v>
      </c>
      <c r="AP401" s="4">
        <f>VLOOKUP(A401,'2021 SPED'!A:AF,32,FALSE)</f>
        <v>3184.40939517878</v>
      </c>
      <c r="AQ401" s="5">
        <f t="shared" si="54"/>
        <v>84303.583870015107</v>
      </c>
      <c r="AR401" s="235">
        <f t="shared" si="55"/>
        <v>3.7387249611636142E-2</v>
      </c>
    </row>
    <row r="402" spans="1:44" x14ac:dyDescent="0.25">
      <c r="A402">
        <v>4077</v>
      </c>
      <c r="B402">
        <v>7</v>
      </c>
      <c r="C402" t="s">
        <v>382</v>
      </c>
      <c r="D402">
        <v>7</v>
      </c>
      <c r="E402" s="4">
        <f>VLOOKUP(A402,'Pupil Info'!A:D,4,FALSE)</f>
        <v>0</v>
      </c>
      <c r="F402" s="4">
        <f>VLOOKUP(A402,'Starting Point 2020'!A:AB,28,FALSE)</f>
        <v>0</v>
      </c>
      <c r="G402" s="4">
        <f>VLOOKUP(A402,'2% 2020'!A:AB,28,FALSE)</f>
        <v>0</v>
      </c>
      <c r="H402" s="4">
        <f t="shared" si="56"/>
        <v>0</v>
      </c>
      <c r="I402" s="4">
        <f>VLOOKUP(A402,'2% with VPK 2020'!A:AB,28,FALSE)</f>
        <v>0</v>
      </c>
      <c r="J402" s="4">
        <f>VLOOKUP(A402,'Charter School Lease'!A:D,4,FALSE)</f>
        <v>0</v>
      </c>
      <c r="K402" s="4">
        <f>VLOOKUP(A402,'Integration Change'!H:K,4,FALSE)</f>
        <v>0</v>
      </c>
      <c r="L402" s="4">
        <f>VLOOKUP(A402,'Other SPED'!A:D,4,FALSE)</f>
        <v>0</v>
      </c>
      <c r="M402" s="4">
        <f>VLOOKUP(A402,'LTFM Change'!G:J,4,FALSE)</f>
        <v>0</v>
      </c>
      <c r="N402" s="4">
        <f>VLOOKUP(A402,QComp!I:N,6,FALSE)</f>
        <v>0</v>
      </c>
      <c r="O402" s="4">
        <v>0</v>
      </c>
      <c r="P402" s="4">
        <v>0</v>
      </c>
      <c r="Q402" s="4">
        <v>0</v>
      </c>
      <c r="R402" s="4">
        <v>0</v>
      </c>
      <c r="S402" s="4">
        <f>VLOOKUP(A402,QComp!A:D,4,FALSE)</f>
        <v>0</v>
      </c>
      <c r="T402" s="4">
        <f t="shared" si="57"/>
        <v>0</v>
      </c>
      <c r="U402" s="4">
        <f>VLOOKUP(A402,'2020 SPED'!A:AF,32,FALSE)</f>
        <v>0</v>
      </c>
      <c r="V402" s="4">
        <f t="shared" si="53"/>
        <v>0</v>
      </c>
      <c r="W402" s="235" t="e">
        <f t="shared" si="58"/>
        <v>#DIV/0!</v>
      </c>
      <c r="Y402" s="4">
        <f>VLOOKUP(A402,'Pupil Info'!A:E,5,FALSE)</f>
        <v>0</v>
      </c>
      <c r="Z402" s="4">
        <f>VLOOKUP(A402,'Starting Point 2021'!A:AB,28,FALSE)</f>
        <v>0</v>
      </c>
      <c r="AA402" s="4">
        <f>VLOOKUP(A402,'2% 2021'!A:AB,28,FALSE)</f>
        <v>0</v>
      </c>
      <c r="AB402" s="4">
        <f t="shared" si="59"/>
        <v>0</v>
      </c>
      <c r="AC402" s="4">
        <f>VLOOKUP(A402,'2% with VPK 2021'!A:AB,28,FALSE)</f>
        <v>0</v>
      </c>
      <c r="AD402" s="4">
        <f>VLOOKUP(A402,'Charter School Lease'!A:E,5,FALSE)</f>
        <v>0</v>
      </c>
      <c r="AE402" s="4">
        <f>VLOOKUP(A402,'Integration Change'!H:L,5,FALSE)</f>
        <v>0</v>
      </c>
      <c r="AF402" s="4">
        <f>VLOOKUP(A402,'Other SPED'!A:D,4,FALSE)</f>
        <v>0</v>
      </c>
      <c r="AG402" s="4">
        <f>VLOOKUP(A402,QComp!I:R,10,FALSE)</f>
        <v>0</v>
      </c>
      <c r="AH402" s="4">
        <f>VLOOKUP(A402,'LTFM Change'!G:K,5,FALSE)</f>
        <v>0</v>
      </c>
      <c r="AI402" s="4">
        <v>0</v>
      </c>
      <c r="AJ402" s="4">
        <v>0</v>
      </c>
      <c r="AK402" s="4">
        <v>0</v>
      </c>
      <c r="AL402" s="4">
        <f>VLOOKUP(A402,'Safe School'!A:D,4,FALSE)</f>
        <v>0</v>
      </c>
      <c r="AM402" s="4">
        <v>0</v>
      </c>
      <c r="AN402" s="4">
        <f>VLOOKUP(A402,QComp!A:E,5,FALSE)</f>
        <v>0</v>
      </c>
      <c r="AO402" s="4">
        <f t="shared" si="60"/>
        <v>0</v>
      </c>
      <c r="AP402" s="4">
        <f>VLOOKUP(A402,'2021 SPED'!A:AF,32,FALSE)</f>
        <v>0</v>
      </c>
      <c r="AQ402" s="5">
        <f t="shared" si="54"/>
        <v>0</v>
      </c>
      <c r="AR402" s="235" t="e">
        <f t="shared" si="55"/>
        <v>#DIV/0!</v>
      </c>
    </row>
    <row r="403" spans="1:44" x14ac:dyDescent="0.25">
      <c r="A403">
        <v>4078</v>
      </c>
      <c r="B403">
        <v>7</v>
      </c>
      <c r="C403" t="s">
        <v>383</v>
      </c>
      <c r="D403">
        <v>7</v>
      </c>
      <c r="E403" s="4">
        <f>VLOOKUP(A403,'Pupil Info'!A:D,4,FALSE)</f>
        <v>1080</v>
      </c>
      <c r="F403" s="4">
        <f>VLOOKUP(A403,'Starting Point 2020'!A:AB,28,FALSE)</f>
        <v>12038754</v>
      </c>
      <c r="G403" s="4">
        <f>VLOOKUP(A403,'2% 2020'!A:AB,28,FALSE)</f>
        <v>12256389</v>
      </c>
      <c r="H403" s="4">
        <f t="shared" si="56"/>
        <v>217635</v>
      </c>
      <c r="I403" s="4">
        <f>VLOOKUP(A403,'2% with VPK 2020'!A:AB,28,FALSE)</f>
        <v>12256295</v>
      </c>
      <c r="J403" s="4">
        <f>VLOOKUP(A403,'Charter School Lease'!A:D,4,FALSE)</f>
        <v>0</v>
      </c>
      <c r="K403" s="4">
        <f>VLOOKUP(A403,'Integration Change'!H:K,4,FALSE)</f>
        <v>0</v>
      </c>
      <c r="L403" s="4">
        <f>VLOOKUP(A403,'Other SPED'!A:D,4,FALSE)</f>
        <v>0</v>
      </c>
      <c r="M403" s="4">
        <f>VLOOKUP(A403,'LTFM Change'!G:J,4,FALSE)</f>
        <v>0</v>
      </c>
      <c r="N403" s="4">
        <f>VLOOKUP(A403,QComp!I:N,6,FALSE)</f>
        <v>0</v>
      </c>
      <c r="O403" s="4">
        <f>VLOOKUP(A403,'Breakfast and Lunch'!A:D,4,FALSE)</f>
        <v>0</v>
      </c>
      <c r="P403" s="4">
        <f>VLOOKUP(A403,'Breakfast and Lunch'!A:E,5,FALSE)</f>
        <v>0</v>
      </c>
      <c r="Q403" s="4">
        <v>0</v>
      </c>
      <c r="R403" s="4">
        <v>0</v>
      </c>
      <c r="S403" s="4">
        <f>VLOOKUP(A403,QComp!A:D,4,FALSE)</f>
        <v>0</v>
      </c>
      <c r="T403" s="4">
        <f t="shared" si="57"/>
        <v>-94</v>
      </c>
      <c r="U403" s="4">
        <f>VLOOKUP(A403,'2020 SPED'!A:AF,32,FALSE)</f>
        <v>0</v>
      </c>
      <c r="V403" s="4">
        <f t="shared" si="53"/>
        <v>217541</v>
      </c>
      <c r="W403" s="235">
        <f t="shared" si="58"/>
        <v>1.8077867526822129E-2</v>
      </c>
      <c r="Y403" s="4">
        <f>VLOOKUP(A403,'Pupil Info'!A:E,5,FALSE)</f>
        <v>1130</v>
      </c>
      <c r="Z403" s="4">
        <f>VLOOKUP(A403,'Starting Point 2021'!A:AB,28,FALSE)</f>
        <v>12564756</v>
      </c>
      <c r="AA403" s="4">
        <f>VLOOKUP(A403,'2% 2021'!A:AB,28,FALSE)</f>
        <v>13021496</v>
      </c>
      <c r="AB403" s="4">
        <f t="shared" si="59"/>
        <v>456740</v>
      </c>
      <c r="AC403" s="4">
        <f>VLOOKUP(A403,'2% with VPK 2021'!A:AB,28,FALSE)</f>
        <v>13022578</v>
      </c>
      <c r="AD403" s="4">
        <f>VLOOKUP(A403,'Charter School Lease'!A:E,5,FALSE)</f>
        <v>0</v>
      </c>
      <c r="AE403" s="4">
        <f>VLOOKUP(A403,'Integration Change'!H:L,5,FALSE)</f>
        <v>0</v>
      </c>
      <c r="AF403" s="4">
        <f>VLOOKUP(A403,'Other SPED'!A:D,4,FALSE)</f>
        <v>0</v>
      </c>
      <c r="AG403" s="4">
        <f>VLOOKUP(A403,QComp!I:R,10,FALSE)</f>
        <v>0</v>
      </c>
      <c r="AH403" s="4">
        <f>VLOOKUP(A403,'LTFM Change'!G:K,5,FALSE)</f>
        <v>0</v>
      </c>
      <c r="AI403" s="4">
        <f>VLOOKUP(A403,'Breakfast and Lunch'!A:E,5,FALSE)</f>
        <v>0</v>
      </c>
      <c r="AJ403" s="4">
        <f>VLOOKUP(A403,'Breakfast and Lunch'!A:D,4,FALSE)</f>
        <v>0</v>
      </c>
      <c r="AK403" s="4">
        <v>0</v>
      </c>
      <c r="AL403" s="4">
        <f>VLOOKUP(A403,'Safe School'!A:D,4,FALSE)</f>
        <v>0</v>
      </c>
      <c r="AM403" s="4">
        <v>0</v>
      </c>
      <c r="AN403" s="4">
        <f>VLOOKUP(A403,QComp!A:E,5,FALSE)</f>
        <v>0</v>
      </c>
      <c r="AO403" s="4">
        <f t="shared" si="60"/>
        <v>1082</v>
      </c>
      <c r="AP403" s="4">
        <f>VLOOKUP(A403,'2021 SPED'!A:AF,32,FALSE)</f>
        <v>8.9489979706704617</v>
      </c>
      <c r="AQ403" s="5">
        <f t="shared" si="54"/>
        <v>457830.94899797067</v>
      </c>
      <c r="AR403" s="235">
        <f t="shared" si="55"/>
        <v>3.6350884967443854E-2</v>
      </c>
    </row>
    <row r="404" spans="1:44" x14ac:dyDescent="0.25">
      <c r="A404">
        <v>4079</v>
      </c>
      <c r="B404">
        <v>7</v>
      </c>
      <c r="C404" t="s">
        <v>384</v>
      </c>
      <c r="D404">
        <v>7</v>
      </c>
      <c r="E404" s="4">
        <f>VLOOKUP(A404,'Pupil Info'!A:D,4,FALSE)</f>
        <v>155</v>
      </c>
      <c r="F404" s="4">
        <f>VLOOKUP(A404,'Starting Point 2020'!A:AB,28,FALSE)</f>
        <v>1331674</v>
      </c>
      <c r="G404" s="4">
        <f>VLOOKUP(A404,'2% 2020'!A:AB,28,FALSE)</f>
        <v>1358013</v>
      </c>
      <c r="H404" s="4">
        <f t="shared" si="56"/>
        <v>26339</v>
      </c>
      <c r="I404" s="4">
        <f>VLOOKUP(A404,'2% with VPK 2020'!A:AB,28,FALSE)</f>
        <v>1358155</v>
      </c>
      <c r="J404" s="4">
        <f>VLOOKUP(A404,'Charter School Lease'!A:D,4,FALSE)</f>
        <v>0</v>
      </c>
      <c r="K404" s="4">
        <f>VLOOKUP(A404,'Integration Change'!H:K,4,FALSE)</f>
        <v>0</v>
      </c>
      <c r="L404" s="4">
        <f>VLOOKUP(A404,'Other SPED'!A:D,4,FALSE)</f>
        <v>0</v>
      </c>
      <c r="M404" s="4">
        <f>VLOOKUP(A404,'LTFM Change'!G:J,4,FALSE)</f>
        <v>0</v>
      </c>
      <c r="N404" s="4">
        <f>VLOOKUP(A404,QComp!I:N,6,FALSE)</f>
        <v>3.6903145023607067</v>
      </c>
      <c r="O404" s="4">
        <f>VLOOKUP(A404,'Breakfast and Lunch'!A:D,4,FALSE)</f>
        <v>0</v>
      </c>
      <c r="P404" s="4">
        <f>VLOOKUP(A404,'Breakfast and Lunch'!A:E,5,FALSE)</f>
        <v>0</v>
      </c>
      <c r="Q404" s="4">
        <v>0</v>
      </c>
      <c r="R404" s="4">
        <v>0</v>
      </c>
      <c r="S404" s="4">
        <f>VLOOKUP(A404,QComp!A:D,4,FALSE)</f>
        <v>0</v>
      </c>
      <c r="T404" s="4">
        <f t="shared" si="57"/>
        <v>145.69031450245529</v>
      </c>
      <c r="U404" s="4">
        <f>VLOOKUP(A404,'2020 SPED'!A:AF,32,FALSE)</f>
        <v>0</v>
      </c>
      <c r="V404" s="4">
        <f t="shared" si="53"/>
        <v>26484.690314502455</v>
      </c>
      <c r="W404" s="235">
        <f t="shared" si="58"/>
        <v>1.9778864797240166E-2</v>
      </c>
      <c r="Y404" s="4">
        <f>VLOOKUP(A404,'Pupil Info'!A:E,5,FALSE)</f>
        <v>155</v>
      </c>
      <c r="Z404" s="4">
        <f>VLOOKUP(A404,'Starting Point 2021'!A:AB,28,FALSE)</f>
        <v>1332649</v>
      </c>
      <c r="AA404" s="4">
        <f>VLOOKUP(A404,'2% 2021'!A:AB,28,FALSE)</f>
        <v>1385957</v>
      </c>
      <c r="AB404" s="4">
        <f t="shared" si="59"/>
        <v>53308</v>
      </c>
      <c r="AC404" s="4">
        <f>VLOOKUP(A404,'2% with VPK 2021'!A:AB,28,FALSE)</f>
        <v>1385945</v>
      </c>
      <c r="AD404" s="4">
        <f>VLOOKUP(A404,'Charter School Lease'!A:E,5,FALSE)</f>
        <v>0</v>
      </c>
      <c r="AE404" s="4">
        <f>VLOOKUP(A404,'Integration Change'!H:L,5,FALSE)</f>
        <v>0</v>
      </c>
      <c r="AF404" s="4">
        <f>VLOOKUP(A404,'Other SPED'!A:D,4,FALSE)</f>
        <v>0</v>
      </c>
      <c r="AG404" s="4">
        <f>VLOOKUP(A404,QComp!I:R,10,FALSE)</f>
        <v>3.5231486842822051</v>
      </c>
      <c r="AH404" s="4">
        <f>VLOOKUP(A404,'LTFM Change'!G:K,5,FALSE)</f>
        <v>0</v>
      </c>
      <c r="AI404" s="4">
        <f>VLOOKUP(A404,'Breakfast and Lunch'!A:E,5,FALSE)</f>
        <v>0</v>
      </c>
      <c r="AJ404" s="4">
        <f>VLOOKUP(A404,'Breakfast and Lunch'!A:D,4,FALSE)</f>
        <v>0</v>
      </c>
      <c r="AK404" s="4">
        <v>0</v>
      </c>
      <c r="AL404" s="4">
        <f>VLOOKUP(A404,'Safe School'!A:D,4,FALSE)</f>
        <v>0</v>
      </c>
      <c r="AM404" s="4">
        <v>0</v>
      </c>
      <c r="AN404" s="4">
        <f>VLOOKUP(A404,QComp!A:E,5,FALSE)</f>
        <v>0</v>
      </c>
      <c r="AO404" s="4">
        <f t="shared" si="60"/>
        <v>-8.476851315703243</v>
      </c>
      <c r="AP404" s="4">
        <f>VLOOKUP(A404,'2021 SPED'!A:AF,32,FALSE)</f>
        <v>455.36588305589976</v>
      </c>
      <c r="AQ404" s="5">
        <f t="shared" si="54"/>
        <v>53754.889031740197</v>
      </c>
      <c r="AR404" s="235">
        <f t="shared" si="55"/>
        <v>4.0001530785675747E-2</v>
      </c>
    </row>
    <row r="405" spans="1:44" x14ac:dyDescent="0.25">
      <c r="A405">
        <v>4080</v>
      </c>
      <c r="B405">
        <v>7</v>
      </c>
      <c r="C405" t="s">
        <v>385</v>
      </c>
      <c r="D405">
        <v>7</v>
      </c>
      <c r="E405" s="4">
        <f>VLOOKUP(A405,'Pupil Info'!A:D,4,FALSE)</f>
        <v>40</v>
      </c>
      <c r="F405" s="4">
        <f>VLOOKUP(A405,'Starting Point 2020'!A:AB,28,FALSE)</f>
        <v>417966</v>
      </c>
      <c r="G405" s="4">
        <f>VLOOKUP(A405,'2% 2020'!A:AB,28,FALSE)</f>
        <v>425917</v>
      </c>
      <c r="H405" s="4">
        <f t="shared" si="56"/>
        <v>7951</v>
      </c>
      <c r="I405" s="4">
        <f>VLOOKUP(A405,'2% with VPK 2020'!A:AB,28,FALSE)</f>
        <v>425949</v>
      </c>
      <c r="J405" s="4">
        <f>VLOOKUP(A405,'Charter School Lease'!A:D,4,FALSE)</f>
        <v>0</v>
      </c>
      <c r="K405" s="4">
        <f>VLOOKUP(A405,'Integration Change'!H:K,4,FALSE)</f>
        <v>0</v>
      </c>
      <c r="L405" s="4">
        <f>VLOOKUP(A405,'Other SPED'!A:D,4,FALSE)</f>
        <v>0</v>
      </c>
      <c r="M405" s="4">
        <f>VLOOKUP(A405,'LTFM Change'!G:J,4,FALSE)</f>
        <v>0</v>
      </c>
      <c r="N405" s="4">
        <f>VLOOKUP(A405,QComp!I:N,6,FALSE)</f>
        <v>0</v>
      </c>
      <c r="O405" s="4">
        <f>VLOOKUP(A405,'Breakfast and Lunch'!A:D,4,FALSE)</f>
        <v>0</v>
      </c>
      <c r="P405" s="4">
        <f>VLOOKUP(A405,'Breakfast and Lunch'!A:E,5,FALSE)</f>
        <v>0</v>
      </c>
      <c r="Q405" s="4">
        <v>0</v>
      </c>
      <c r="R405" s="4">
        <v>0</v>
      </c>
      <c r="S405" s="4">
        <f>VLOOKUP(A405,QComp!A:D,4,FALSE)</f>
        <v>0</v>
      </c>
      <c r="T405" s="4">
        <f t="shared" si="57"/>
        <v>32</v>
      </c>
      <c r="U405" s="4">
        <f>VLOOKUP(A405,'2020 SPED'!A:AF,32,FALSE)</f>
        <v>0</v>
      </c>
      <c r="V405" s="4">
        <f t="shared" si="53"/>
        <v>7983</v>
      </c>
      <c r="W405" s="235">
        <f t="shared" si="58"/>
        <v>1.9023078432216976E-2</v>
      </c>
      <c r="Y405" s="4">
        <f>VLOOKUP(A405,'Pupil Info'!A:E,5,FALSE)</f>
        <v>40</v>
      </c>
      <c r="Z405" s="4">
        <f>VLOOKUP(A405,'Starting Point 2021'!A:AB,28,FALSE)</f>
        <v>417822</v>
      </c>
      <c r="AA405" s="4">
        <f>VLOOKUP(A405,'2% 2021'!A:AB,28,FALSE)</f>
        <v>433874</v>
      </c>
      <c r="AB405" s="4">
        <f t="shared" si="59"/>
        <v>16052</v>
      </c>
      <c r="AC405" s="4">
        <f>VLOOKUP(A405,'2% with VPK 2021'!A:AB,28,FALSE)</f>
        <v>433855</v>
      </c>
      <c r="AD405" s="4">
        <f>VLOOKUP(A405,'Charter School Lease'!A:E,5,FALSE)</f>
        <v>0</v>
      </c>
      <c r="AE405" s="4">
        <f>VLOOKUP(A405,'Integration Change'!H:L,5,FALSE)</f>
        <v>0</v>
      </c>
      <c r="AF405" s="4">
        <f>VLOOKUP(A405,'Other SPED'!A:D,4,FALSE)</f>
        <v>0</v>
      </c>
      <c r="AG405" s="4">
        <f>VLOOKUP(A405,QComp!I:R,10,FALSE)</f>
        <v>0</v>
      </c>
      <c r="AH405" s="4">
        <f>VLOOKUP(A405,'LTFM Change'!G:K,5,FALSE)</f>
        <v>0</v>
      </c>
      <c r="AI405" s="4">
        <f>VLOOKUP(A405,'Breakfast and Lunch'!A:E,5,FALSE)</f>
        <v>0</v>
      </c>
      <c r="AJ405" s="4">
        <f>VLOOKUP(A405,'Breakfast and Lunch'!A:D,4,FALSE)</f>
        <v>0</v>
      </c>
      <c r="AK405" s="4">
        <v>0</v>
      </c>
      <c r="AL405" s="4">
        <f>VLOOKUP(A405,'Safe School'!A:D,4,FALSE)</f>
        <v>0</v>
      </c>
      <c r="AM405" s="4">
        <v>0</v>
      </c>
      <c r="AN405" s="4">
        <f>VLOOKUP(A405,QComp!A:E,5,FALSE)</f>
        <v>0</v>
      </c>
      <c r="AO405" s="4">
        <f t="shared" si="60"/>
        <v>-19</v>
      </c>
      <c r="AP405" s="4">
        <f>VLOOKUP(A405,'2021 SPED'!A:AF,32,FALSE)</f>
        <v>0.14539776090532541</v>
      </c>
      <c r="AQ405" s="5">
        <f t="shared" si="54"/>
        <v>16033.145397760905</v>
      </c>
      <c r="AR405" s="235">
        <f t="shared" si="55"/>
        <v>3.841827381037858E-2</v>
      </c>
    </row>
    <row r="406" spans="1:44" x14ac:dyDescent="0.25">
      <c r="A406">
        <v>4081</v>
      </c>
      <c r="B406">
        <v>7</v>
      </c>
      <c r="C406" t="s">
        <v>386</v>
      </c>
      <c r="D406">
        <v>7</v>
      </c>
      <c r="E406" s="4">
        <f>VLOOKUP(A406,'Pupil Info'!A:D,4,FALSE)</f>
        <v>55</v>
      </c>
      <c r="F406" s="4">
        <f>VLOOKUP(A406,'Starting Point 2020'!A:AB,28,FALSE)</f>
        <v>515885</v>
      </c>
      <c r="G406" s="4">
        <f>VLOOKUP(A406,'2% 2020'!A:AB,28,FALSE)</f>
        <v>525149</v>
      </c>
      <c r="H406" s="4">
        <f t="shared" si="56"/>
        <v>9264</v>
      </c>
      <c r="I406" s="4">
        <f>VLOOKUP(A406,'2% with VPK 2020'!A:AB,28,FALSE)</f>
        <v>525206.6</v>
      </c>
      <c r="J406" s="4">
        <f>VLOOKUP(A406,'Charter School Lease'!A:D,4,FALSE)</f>
        <v>0</v>
      </c>
      <c r="K406" s="4">
        <f>VLOOKUP(A406,'Integration Change'!H:K,4,FALSE)</f>
        <v>0</v>
      </c>
      <c r="L406" s="4">
        <f>VLOOKUP(A406,'Other SPED'!A:D,4,FALSE)</f>
        <v>0</v>
      </c>
      <c r="M406" s="4">
        <f>VLOOKUP(A406,'LTFM Change'!G:J,4,FALSE)</f>
        <v>0</v>
      </c>
      <c r="N406" s="4">
        <f>VLOOKUP(A406,QComp!I:N,6,FALSE)</f>
        <v>0</v>
      </c>
      <c r="O406" s="4">
        <f>VLOOKUP(A406,'Breakfast and Lunch'!A:D,4,FALSE)</f>
        <v>0</v>
      </c>
      <c r="P406" s="4">
        <f>VLOOKUP(A406,'Breakfast and Lunch'!A:E,5,FALSE)</f>
        <v>0</v>
      </c>
      <c r="Q406" s="4">
        <v>0</v>
      </c>
      <c r="R406" s="4">
        <v>0</v>
      </c>
      <c r="S406" s="4">
        <f>VLOOKUP(A406,QComp!A:D,4,FALSE)</f>
        <v>0</v>
      </c>
      <c r="T406" s="4">
        <f t="shared" si="57"/>
        <v>57.599999999976717</v>
      </c>
      <c r="U406" s="4">
        <f>VLOOKUP(A406,'2020 SPED'!A:AF,32,FALSE)</f>
        <v>0</v>
      </c>
      <c r="V406" s="4">
        <f t="shared" si="53"/>
        <v>9321.5999999999767</v>
      </c>
      <c r="W406" s="235">
        <f t="shared" si="58"/>
        <v>1.7957490525989318E-2</v>
      </c>
      <c r="Y406" s="4">
        <f>VLOOKUP(A406,'Pupil Info'!A:E,5,FALSE)</f>
        <v>55</v>
      </c>
      <c r="Z406" s="4">
        <f>VLOOKUP(A406,'Starting Point 2021'!A:AB,28,FALSE)</f>
        <v>514734.2</v>
      </c>
      <c r="AA406" s="4">
        <f>VLOOKUP(A406,'2% 2021'!A:AB,28,FALSE)</f>
        <v>533482.19999999995</v>
      </c>
      <c r="AB406" s="4">
        <f t="shared" si="59"/>
        <v>18747.999999999942</v>
      </c>
      <c r="AC406" s="4">
        <f>VLOOKUP(A406,'2% with VPK 2021'!A:AB,28,FALSE)</f>
        <v>533540.80000000005</v>
      </c>
      <c r="AD406" s="4">
        <f>VLOOKUP(A406,'Charter School Lease'!A:E,5,FALSE)</f>
        <v>0</v>
      </c>
      <c r="AE406" s="4">
        <f>VLOOKUP(A406,'Integration Change'!H:L,5,FALSE)</f>
        <v>0</v>
      </c>
      <c r="AF406" s="4">
        <f>VLOOKUP(A406,'Other SPED'!A:D,4,FALSE)</f>
        <v>0</v>
      </c>
      <c r="AG406" s="4">
        <f>VLOOKUP(A406,QComp!I:R,10,FALSE)</f>
        <v>0</v>
      </c>
      <c r="AH406" s="4">
        <f>VLOOKUP(A406,'LTFM Change'!G:K,5,FALSE)</f>
        <v>0</v>
      </c>
      <c r="AI406" s="4">
        <f>VLOOKUP(A406,'Breakfast and Lunch'!A:E,5,FALSE)</f>
        <v>0</v>
      </c>
      <c r="AJ406" s="4">
        <f>VLOOKUP(A406,'Breakfast and Lunch'!A:D,4,FALSE)</f>
        <v>0</v>
      </c>
      <c r="AK406" s="4">
        <v>0</v>
      </c>
      <c r="AL406" s="4">
        <f>VLOOKUP(A406,'Safe School'!A:D,4,FALSE)</f>
        <v>0</v>
      </c>
      <c r="AM406" s="4">
        <v>0</v>
      </c>
      <c r="AN406" s="4">
        <f>VLOOKUP(A406,QComp!A:E,5,FALSE)</f>
        <v>0</v>
      </c>
      <c r="AO406" s="4">
        <f t="shared" si="60"/>
        <v>58.600000000093132</v>
      </c>
      <c r="AP406" s="4">
        <f>VLOOKUP(A406,'2021 SPED'!A:AF,32,FALSE)</f>
        <v>-5.0436450660054106</v>
      </c>
      <c r="AQ406" s="5">
        <f t="shared" si="54"/>
        <v>18801.55635493403</v>
      </c>
      <c r="AR406" s="235">
        <f t="shared" si="55"/>
        <v>3.6422681842395437E-2</v>
      </c>
    </row>
    <row r="407" spans="1:44" x14ac:dyDescent="0.25">
      <c r="A407">
        <v>4082</v>
      </c>
      <c r="B407">
        <v>7</v>
      </c>
      <c r="C407" t="s">
        <v>387</v>
      </c>
      <c r="D407">
        <v>7</v>
      </c>
      <c r="E407" s="4">
        <f>VLOOKUP(A407,'Pupil Info'!A:D,4,FALSE)</f>
        <v>485</v>
      </c>
      <c r="F407" s="4">
        <f>VLOOKUP(A407,'Starting Point 2020'!A:AB,28,FALSE)</f>
        <v>4147021</v>
      </c>
      <c r="G407" s="4">
        <f>VLOOKUP(A407,'2% 2020'!A:AB,28,FALSE)</f>
        <v>4223689</v>
      </c>
      <c r="H407" s="4">
        <f t="shared" si="56"/>
        <v>76668</v>
      </c>
      <c r="I407" s="4">
        <f>VLOOKUP(A407,'2% with VPK 2020'!A:AB,28,FALSE)</f>
        <v>4223618</v>
      </c>
      <c r="J407" s="4">
        <f>VLOOKUP(A407,'Charter School Lease'!A:D,4,FALSE)</f>
        <v>0</v>
      </c>
      <c r="K407" s="4">
        <f>VLOOKUP(A407,'Integration Change'!H:K,4,FALSE)</f>
        <v>0</v>
      </c>
      <c r="L407" s="4">
        <f>VLOOKUP(A407,'Other SPED'!A:D,4,FALSE)</f>
        <v>0</v>
      </c>
      <c r="M407" s="4">
        <f>VLOOKUP(A407,'LTFM Change'!G:J,4,FALSE)</f>
        <v>0</v>
      </c>
      <c r="N407" s="4">
        <f>VLOOKUP(A407,QComp!I:N,6,FALSE)</f>
        <v>10.565721878781915</v>
      </c>
      <c r="O407" s="4">
        <f>VLOOKUP(A407,'Breakfast and Lunch'!A:D,4,FALSE)</f>
        <v>0</v>
      </c>
      <c r="P407" s="4">
        <f>VLOOKUP(A407,'Breakfast and Lunch'!A:E,5,FALSE)</f>
        <v>0</v>
      </c>
      <c r="Q407" s="4">
        <v>0</v>
      </c>
      <c r="R407" s="4">
        <v>0</v>
      </c>
      <c r="S407" s="4">
        <f>VLOOKUP(A407,QComp!A:D,4,FALSE)</f>
        <v>0</v>
      </c>
      <c r="T407" s="4">
        <f t="shared" si="57"/>
        <v>-60.434278121218085</v>
      </c>
      <c r="U407" s="4">
        <f>VLOOKUP(A407,'2020 SPED'!A:AF,32,FALSE)</f>
        <v>0</v>
      </c>
      <c r="V407" s="4">
        <f t="shared" si="53"/>
        <v>76607.565721878782</v>
      </c>
      <c r="W407" s="235">
        <f t="shared" si="58"/>
        <v>1.8487487765313945E-2</v>
      </c>
      <c r="Y407" s="4">
        <f>VLOOKUP(A407,'Pupil Info'!A:E,5,FALSE)</f>
        <v>440</v>
      </c>
      <c r="Z407" s="4">
        <f>VLOOKUP(A407,'Starting Point 2021'!A:AB,28,FALSE)</f>
        <v>3872124</v>
      </c>
      <c r="AA407" s="4">
        <f>VLOOKUP(A407,'2% 2021'!A:AB,28,FALSE)</f>
        <v>4017348</v>
      </c>
      <c r="AB407" s="4">
        <f t="shared" si="59"/>
        <v>145224</v>
      </c>
      <c r="AC407" s="4">
        <f>VLOOKUP(A407,'2% with VPK 2021'!A:AB,28,FALSE)</f>
        <v>4017810</v>
      </c>
      <c r="AD407" s="4">
        <f>VLOOKUP(A407,'Charter School Lease'!A:E,5,FALSE)</f>
        <v>0</v>
      </c>
      <c r="AE407" s="4">
        <f>VLOOKUP(A407,'Integration Change'!H:L,5,FALSE)</f>
        <v>0</v>
      </c>
      <c r="AF407" s="4">
        <f>VLOOKUP(A407,'Other SPED'!A:D,4,FALSE)</f>
        <v>0</v>
      </c>
      <c r="AG407" s="4">
        <f>VLOOKUP(A407,QComp!I:R,10,FALSE)</f>
        <v>10.087110221065814</v>
      </c>
      <c r="AH407" s="4">
        <f>VLOOKUP(A407,'LTFM Change'!G:K,5,FALSE)</f>
        <v>0</v>
      </c>
      <c r="AI407" s="4">
        <f>VLOOKUP(A407,'Breakfast and Lunch'!A:E,5,FALSE)</f>
        <v>0</v>
      </c>
      <c r="AJ407" s="4">
        <f>VLOOKUP(A407,'Breakfast and Lunch'!A:D,4,FALSE)</f>
        <v>0</v>
      </c>
      <c r="AK407" s="4">
        <v>0</v>
      </c>
      <c r="AL407" s="4">
        <f>VLOOKUP(A407,'Safe School'!A:D,4,FALSE)</f>
        <v>0</v>
      </c>
      <c r="AM407" s="4">
        <v>0</v>
      </c>
      <c r="AN407" s="4">
        <f>VLOOKUP(A407,QComp!A:E,5,FALSE)</f>
        <v>0</v>
      </c>
      <c r="AO407" s="4">
        <f t="shared" si="60"/>
        <v>472.08711022092029</v>
      </c>
      <c r="AP407" s="4">
        <f>VLOOKUP(A407,'2021 SPED'!A:AF,32,FALSE)</f>
        <v>1.2560704996576533</v>
      </c>
      <c r="AQ407" s="5">
        <f t="shared" si="54"/>
        <v>145697.34318072058</v>
      </c>
      <c r="AR407" s="235">
        <f t="shared" si="55"/>
        <v>3.7504997257319241E-2</v>
      </c>
    </row>
    <row r="408" spans="1:44" x14ac:dyDescent="0.25">
      <c r="A408">
        <v>4083</v>
      </c>
      <c r="B408">
        <v>7</v>
      </c>
      <c r="C408" t="s">
        <v>388</v>
      </c>
      <c r="D408">
        <v>7</v>
      </c>
      <c r="E408" s="4">
        <f>VLOOKUP(A408,'Pupil Info'!A:D,4,FALSE)</f>
        <v>98</v>
      </c>
      <c r="F408" s="4">
        <f>VLOOKUP(A408,'Starting Point 2020'!A:AB,28,FALSE)</f>
        <v>679151</v>
      </c>
      <c r="G408" s="4">
        <f>VLOOKUP(A408,'2% 2020'!A:AB,28,FALSE)</f>
        <v>691475</v>
      </c>
      <c r="H408" s="4">
        <f t="shared" si="56"/>
        <v>12324</v>
      </c>
      <c r="I408" s="4">
        <f>VLOOKUP(A408,'2% with VPK 2020'!A:AB,28,FALSE)</f>
        <v>691467</v>
      </c>
      <c r="J408" s="4">
        <f>VLOOKUP(A408,'Charter School Lease'!A:D,4,FALSE)</f>
        <v>0</v>
      </c>
      <c r="K408" s="4">
        <f>VLOOKUP(A408,'Integration Change'!H:K,4,FALSE)</f>
        <v>0</v>
      </c>
      <c r="L408" s="4">
        <f>VLOOKUP(A408,'Other SPED'!A:D,4,FALSE)</f>
        <v>0</v>
      </c>
      <c r="M408" s="4">
        <f>VLOOKUP(A408,'LTFM Change'!G:J,4,FALSE)</f>
        <v>0</v>
      </c>
      <c r="N408" s="4">
        <f>VLOOKUP(A408,QComp!I:N,6,FALSE)</f>
        <v>2.1746496174637286</v>
      </c>
      <c r="O408" s="4">
        <f>VLOOKUP(A408,'Breakfast and Lunch'!A:D,4,FALSE)</f>
        <v>0</v>
      </c>
      <c r="P408" s="4">
        <f>VLOOKUP(A408,'Breakfast and Lunch'!A:E,5,FALSE)</f>
        <v>0</v>
      </c>
      <c r="Q408" s="4">
        <v>0</v>
      </c>
      <c r="R408" s="4">
        <v>0</v>
      </c>
      <c r="S408" s="4">
        <f>VLOOKUP(A408,QComp!A:D,4,FALSE)</f>
        <v>0</v>
      </c>
      <c r="T408" s="4">
        <f t="shared" si="57"/>
        <v>-5.8253503824817017</v>
      </c>
      <c r="U408" s="4">
        <f>VLOOKUP(A408,'2020 SPED'!A:AF,32,FALSE)</f>
        <v>0</v>
      </c>
      <c r="V408" s="4">
        <f t="shared" ref="V408:V471" si="61">H408+T408+U408</f>
        <v>12318.174649617518</v>
      </c>
      <c r="W408" s="235">
        <f t="shared" si="58"/>
        <v>1.8146185458020381E-2</v>
      </c>
      <c r="Y408" s="4">
        <f>VLOOKUP(A408,'Pupil Info'!A:E,5,FALSE)</f>
        <v>100</v>
      </c>
      <c r="Z408" s="4">
        <f>VLOOKUP(A408,'Starting Point 2021'!A:AB,28,FALSE)</f>
        <v>690414</v>
      </c>
      <c r="AA408" s="4">
        <f>VLOOKUP(A408,'2% 2021'!A:AB,28,FALSE)</f>
        <v>715762</v>
      </c>
      <c r="AB408" s="4">
        <f t="shared" si="59"/>
        <v>25348</v>
      </c>
      <c r="AC408" s="4">
        <f>VLOOKUP(A408,'2% with VPK 2021'!A:AB,28,FALSE)</f>
        <v>715754</v>
      </c>
      <c r="AD408" s="4">
        <f>VLOOKUP(A408,'Charter School Lease'!A:E,5,FALSE)</f>
        <v>0</v>
      </c>
      <c r="AE408" s="4">
        <f>VLOOKUP(A408,'Integration Change'!H:L,5,FALSE)</f>
        <v>0</v>
      </c>
      <c r="AF408" s="4">
        <f>VLOOKUP(A408,'Other SPED'!A:D,4,FALSE)</f>
        <v>0</v>
      </c>
      <c r="AG408" s="4">
        <f>VLOOKUP(A408,QComp!I:R,10,FALSE)</f>
        <v>2.0551700658324989</v>
      </c>
      <c r="AH408" s="4">
        <f>VLOOKUP(A408,'LTFM Change'!G:K,5,FALSE)</f>
        <v>0</v>
      </c>
      <c r="AI408" s="4">
        <f>VLOOKUP(A408,'Breakfast and Lunch'!A:E,5,FALSE)</f>
        <v>0</v>
      </c>
      <c r="AJ408" s="4">
        <f>VLOOKUP(A408,'Breakfast and Lunch'!A:D,4,FALSE)</f>
        <v>0</v>
      </c>
      <c r="AK408" s="4">
        <v>0</v>
      </c>
      <c r="AL408" s="4">
        <f>VLOOKUP(A408,'Safe School'!A:D,4,FALSE)</f>
        <v>0</v>
      </c>
      <c r="AM408" s="4">
        <v>0</v>
      </c>
      <c r="AN408" s="4">
        <f>VLOOKUP(A408,QComp!A:E,5,FALSE)</f>
        <v>0</v>
      </c>
      <c r="AO408" s="4">
        <f t="shared" si="60"/>
        <v>-5.9448299341602251</v>
      </c>
      <c r="AP408" s="4">
        <f>VLOOKUP(A408,'2021 SPED'!A:AF,32,FALSE)</f>
        <v>206.02371990910615</v>
      </c>
      <c r="AQ408" s="5">
        <f t="shared" ref="AQ408:AQ471" si="62">AB408+AO408+AP408</f>
        <v>25548.078889974946</v>
      </c>
      <c r="AR408" s="235">
        <f t="shared" ref="AR408:AR471" si="63">(AA408-Z408)/Z408</f>
        <v>3.6714203362040745E-2</v>
      </c>
    </row>
    <row r="409" spans="1:44" x14ac:dyDescent="0.25">
      <c r="A409">
        <v>4084</v>
      </c>
      <c r="B409">
        <v>7</v>
      </c>
      <c r="C409" t="s">
        <v>389</v>
      </c>
      <c r="D409">
        <v>7</v>
      </c>
      <c r="E409" s="4">
        <f>VLOOKUP(A409,'Pupil Info'!A:D,4,FALSE)</f>
        <v>350</v>
      </c>
      <c r="F409" s="4">
        <f>VLOOKUP(A409,'Starting Point 2020'!A:AB,28,FALSE)</f>
        <v>2624180</v>
      </c>
      <c r="G409" s="4">
        <f>VLOOKUP(A409,'2% 2020'!A:AB,28,FALSE)</f>
        <v>2673300</v>
      </c>
      <c r="H409" s="4">
        <f t="shared" ref="H409:H472" si="64">G409-F409</f>
        <v>49120</v>
      </c>
      <c r="I409" s="4">
        <f>VLOOKUP(A409,'2% with VPK 2020'!A:AB,28,FALSE)</f>
        <v>2673071</v>
      </c>
      <c r="J409" s="4">
        <f>VLOOKUP(A409,'Charter School Lease'!A:D,4,FALSE)</f>
        <v>0</v>
      </c>
      <c r="K409" s="4">
        <f>VLOOKUP(A409,'Integration Change'!H:K,4,FALSE)</f>
        <v>0</v>
      </c>
      <c r="L409" s="4">
        <f>VLOOKUP(A409,'Other SPED'!A:D,4,FALSE)</f>
        <v>0</v>
      </c>
      <c r="M409" s="4">
        <f>VLOOKUP(A409,'LTFM Change'!G:J,4,FALSE)</f>
        <v>0</v>
      </c>
      <c r="N409" s="4">
        <f>VLOOKUP(A409,QComp!I:N,6,FALSE)</f>
        <v>0</v>
      </c>
      <c r="O409" s="4">
        <f>VLOOKUP(A409,'Breakfast and Lunch'!A:D,4,FALSE)</f>
        <v>0</v>
      </c>
      <c r="P409" s="4">
        <f>VLOOKUP(A409,'Breakfast and Lunch'!A:E,5,FALSE)</f>
        <v>0</v>
      </c>
      <c r="Q409" s="4">
        <v>0</v>
      </c>
      <c r="R409" s="4">
        <v>0</v>
      </c>
      <c r="S409" s="4">
        <f>VLOOKUP(A409,QComp!A:D,4,FALSE)</f>
        <v>0</v>
      </c>
      <c r="T409" s="4">
        <f t="shared" ref="T409:T472" si="65">SUM(I409:S409)-G409</f>
        <v>-229</v>
      </c>
      <c r="U409" s="4">
        <f>VLOOKUP(A409,'2020 SPED'!A:AF,32,FALSE)</f>
        <v>0</v>
      </c>
      <c r="V409" s="4">
        <f t="shared" si="61"/>
        <v>48891</v>
      </c>
      <c r="W409" s="235">
        <f t="shared" ref="W409:W472" si="66">(G409-F409)/F409</f>
        <v>1.8718228170323682E-2</v>
      </c>
      <c r="Y409" s="4">
        <f>VLOOKUP(A409,'Pupil Info'!A:E,5,FALSE)</f>
        <v>350</v>
      </c>
      <c r="Z409" s="4">
        <f>VLOOKUP(A409,'Starting Point 2021'!A:AB,28,FALSE)</f>
        <v>2623373</v>
      </c>
      <c r="AA409" s="4">
        <f>VLOOKUP(A409,'2% 2021'!A:AB,28,FALSE)</f>
        <v>2721876</v>
      </c>
      <c r="AB409" s="4">
        <f t="shared" ref="AB409:AB472" si="67">AA409-Z409</f>
        <v>98503</v>
      </c>
      <c r="AC409" s="4">
        <f>VLOOKUP(A409,'2% with VPK 2021'!A:AB,28,FALSE)</f>
        <v>2721569</v>
      </c>
      <c r="AD409" s="4">
        <f>VLOOKUP(A409,'Charter School Lease'!A:E,5,FALSE)</f>
        <v>0</v>
      </c>
      <c r="AE409" s="4">
        <f>VLOOKUP(A409,'Integration Change'!H:L,5,FALSE)</f>
        <v>0</v>
      </c>
      <c r="AF409" s="4">
        <f>VLOOKUP(A409,'Other SPED'!A:D,4,FALSE)</f>
        <v>0</v>
      </c>
      <c r="AG409" s="4">
        <f>VLOOKUP(A409,QComp!I:R,10,FALSE)</f>
        <v>0</v>
      </c>
      <c r="AH409" s="4">
        <f>VLOOKUP(A409,'LTFM Change'!G:K,5,FALSE)</f>
        <v>0</v>
      </c>
      <c r="AI409" s="4">
        <f>VLOOKUP(A409,'Breakfast and Lunch'!A:E,5,FALSE)</f>
        <v>0</v>
      </c>
      <c r="AJ409" s="4">
        <f>VLOOKUP(A409,'Breakfast and Lunch'!A:D,4,FALSE)</f>
        <v>0</v>
      </c>
      <c r="AK409" s="4">
        <v>0</v>
      </c>
      <c r="AL409" s="4">
        <f>VLOOKUP(A409,'Safe School'!A:D,4,FALSE)</f>
        <v>0</v>
      </c>
      <c r="AM409" s="4">
        <v>0</v>
      </c>
      <c r="AN409" s="4">
        <f>VLOOKUP(A409,QComp!A:E,5,FALSE)</f>
        <v>0</v>
      </c>
      <c r="AO409" s="4">
        <f t="shared" ref="AO409:AO472" si="68">SUM(AC409:AN409)-AA409</f>
        <v>-307</v>
      </c>
      <c r="AP409" s="4">
        <f>VLOOKUP(A409,'2021 SPED'!A:AF,32,FALSE)</f>
        <v>-3.0583728742785752</v>
      </c>
      <c r="AQ409" s="5">
        <f t="shared" si="62"/>
        <v>98192.941627125721</v>
      </c>
      <c r="AR409" s="235">
        <f t="shared" si="63"/>
        <v>3.7548225128489161E-2</v>
      </c>
    </row>
    <row r="410" spans="1:44" x14ac:dyDescent="0.25">
      <c r="A410">
        <v>4085</v>
      </c>
      <c r="B410">
        <v>7</v>
      </c>
      <c r="C410" t="s">
        <v>390</v>
      </c>
      <c r="D410">
        <v>7</v>
      </c>
      <c r="E410" s="4">
        <f>VLOOKUP(A410,'Pupil Info'!A:D,4,FALSE)</f>
        <v>210</v>
      </c>
      <c r="F410" s="4">
        <f>VLOOKUP(A410,'Starting Point 2020'!A:AB,28,FALSE)</f>
        <v>1832225</v>
      </c>
      <c r="G410" s="4">
        <f>VLOOKUP(A410,'2% 2020'!A:AB,28,FALSE)</f>
        <v>1866567</v>
      </c>
      <c r="H410" s="4">
        <f t="shared" si="64"/>
        <v>34342</v>
      </c>
      <c r="I410" s="4">
        <f>VLOOKUP(A410,'2% with VPK 2020'!A:AB,28,FALSE)</f>
        <v>1866511</v>
      </c>
      <c r="J410" s="4">
        <f>VLOOKUP(A410,'Charter School Lease'!A:D,4,FALSE)</f>
        <v>0</v>
      </c>
      <c r="K410" s="4">
        <f>VLOOKUP(A410,'Integration Change'!H:K,4,FALSE)</f>
        <v>0</v>
      </c>
      <c r="L410" s="4">
        <f>VLOOKUP(A410,'Other SPED'!A:D,4,FALSE)</f>
        <v>0</v>
      </c>
      <c r="M410" s="4">
        <f>VLOOKUP(A410,'LTFM Change'!G:J,4,FALSE)</f>
        <v>0</v>
      </c>
      <c r="N410" s="4">
        <f>VLOOKUP(A410,QComp!I:N,6,FALSE)</f>
        <v>0</v>
      </c>
      <c r="O410" s="4">
        <f>VLOOKUP(A410,'Breakfast and Lunch'!A:D,4,FALSE)</f>
        <v>0</v>
      </c>
      <c r="P410" s="4">
        <f>VLOOKUP(A410,'Breakfast and Lunch'!A:E,5,FALSE)</f>
        <v>0</v>
      </c>
      <c r="Q410" s="4">
        <v>0</v>
      </c>
      <c r="R410" s="4">
        <v>0</v>
      </c>
      <c r="S410" s="4">
        <f>VLOOKUP(A410,QComp!A:D,4,FALSE)</f>
        <v>0</v>
      </c>
      <c r="T410" s="4">
        <f t="shared" si="65"/>
        <v>-56</v>
      </c>
      <c r="U410" s="4">
        <f>VLOOKUP(A410,'2020 SPED'!A:AF,32,FALSE)</f>
        <v>0</v>
      </c>
      <c r="V410" s="4">
        <f t="shared" si="61"/>
        <v>34286</v>
      </c>
      <c r="W410" s="235">
        <f t="shared" si="66"/>
        <v>1.8743331195677386E-2</v>
      </c>
      <c r="Y410" s="4">
        <f>VLOOKUP(A410,'Pupil Info'!A:E,5,FALSE)</f>
        <v>215</v>
      </c>
      <c r="Z410" s="4">
        <f>VLOOKUP(A410,'Starting Point 2021'!A:AB,28,FALSE)</f>
        <v>1878303</v>
      </c>
      <c r="AA410" s="4">
        <f>VLOOKUP(A410,'2% 2021'!A:AB,28,FALSE)</f>
        <v>1949470</v>
      </c>
      <c r="AB410" s="4">
        <f t="shared" si="67"/>
        <v>71167</v>
      </c>
      <c r="AC410" s="4">
        <f>VLOOKUP(A410,'2% with VPK 2021'!A:AB,28,FALSE)</f>
        <v>1949405</v>
      </c>
      <c r="AD410" s="4">
        <f>VLOOKUP(A410,'Charter School Lease'!A:E,5,FALSE)</f>
        <v>0</v>
      </c>
      <c r="AE410" s="4">
        <f>VLOOKUP(A410,'Integration Change'!H:L,5,FALSE)</f>
        <v>0</v>
      </c>
      <c r="AF410" s="4">
        <f>VLOOKUP(A410,'Other SPED'!A:D,4,FALSE)</f>
        <v>0</v>
      </c>
      <c r="AG410" s="4">
        <f>VLOOKUP(A410,QComp!I:R,10,FALSE)</f>
        <v>0</v>
      </c>
      <c r="AH410" s="4">
        <f>VLOOKUP(A410,'LTFM Change'!G:K,5,FALSE)</f>
        <v>0</v>
      </c>
      <c r="AI410" s="4">
        <f>VLOOKUP(A410,'Breakfast and Lunch'!A:E,5,FALSE)</f>
        <v>0</v>
      </c>
      <c r="AJ410" s="4">
        <f>VLOOKUP(A410,'Breakfast and Lunch'!A:D,4,FALSE)</f>
        <v>0</v>
      </c>
      <c r="AK410" s="4">
        <v>0</v>
      </c>
      <c r="AL410" s="4">
        <f>VLOOKUP(A410,'Safe School'!A:D,4,FALSE)</f>
        <v>0</v>
      </c>
      <c r="AM410" s="4">
        <v>0</v>
      </c>
      <c r="AN410" s="4">
        <f>VLOOKUP(A410,QComp!A:E,5,FALSE)</f>
        <v>0</v>
      </c>
      <c r="AO410" s="4">
        <f t="shared" si="68"/>
        <v>-65</v>
      </c>
      <c r="AP410" s="4">
        <f>VLOOKUP(A410,'2021 SPED'!A:AF,32,FALSE)</f>
        <v>1158.0463985139504</v>
      </c>
      <c r="AQ410" s="5">
        <f t="shared" si="62"/>
        <v>72260.04639851395</v>
      </c>
      <c r="AR410" s="235">
        <f t="shared" si="63"/>
        <v>3.7888988091910623E-2</v>
      </c>
    </row>
    <row r="411" spans="1:44" x14ac:dyDescent="0.25">
      <c r="A411">
        <v>4086</v>
      </c>
      <c r="B411">
        <v>7</v>
      </c>
      <c r="C411" t="s">
        <v>391</v>
      </c>
      <c r="D411">
        <v>7</v>
      </c>
      <c r="E411" s="4">
        <f>VLOOKUP(A411,'Pupil Info'!A:D,4,FALSE)</f>
        <v>0</v>
      </c>
      <c r="F411" s="4">
        <f>VLOOKUP(A411,'Starting Point 2020'!A:AB,28,FALSE)</f>
        <v>0</v>
      </c>
      <c r="G411" s="4">
        <f>VLOOKUP(A411,'2% 2020'!A:AB,28,FALSE)</f>
        <v>0</v>
      </c>
      <c r="H411" s="4">
        <f t="shared" si="64"/>
        <v>0</v>
      </c>
      <c r="I411" s="4">
        <f>VLOOKUP(A411,'2% with VPK 2020'!A:AB,28,FALSE)</f>
        <v>0</v>
      </c>
      <c r="J411" s="4">
        <f>VLOOKUP(A411,'Charter School Lease'!A:D,4,FALSE)</f>
        <v>0</v>
      </c>
      <c r="K411" s="4">
        <f>VLOOKUP(A411,'Integration Change'!H:K,4,FALSE)</f>
        <v>0</v>
      </c>
      <c r="L411" s="4">
        <f>VLOOKUP(A411,'Other SPED'!A:D,4,FALSE)</f>
        <v>0</v>
      </c>
      <c r="M411" s="4">
        <f>VLOOKUP(A411,'LTFM Change'!G:J,4,FALSE)</f>
        <v>0</v>
      </c>
      <c r="N411" s="4">
        <f>VLOOKUP(A411,QComp!I:N,6,FALSE)</f>
        <v>0</v>
      </c>
      <c r="O411" s="4">
        <v>0</v>
      </c>
      <c r="P411" s="4">
        <v>0</v>
      </c>
      <c r="Q411" s="4">
        <v>0</v>
      </c>
      <c r="R411" s="4">
        <v>0</v>
      </c>
      <c r="S411" s="4">
        <f>VLOOKUP(A411,QComp!A:D,4,FALSE)</f>
        <v>0</v>
      </c>
      <c r="T411" s="4">
        <f t="shared" si="65"/>
        <v>0</v>
      </c>
      <c r="U411" s="4">
        <v>0</v>
      </c>
      <c r="V411" s="4">
        <f t="shared" si="61"/>
        <v>0</v>
      </c>
      <c r="W411" s="235" t="e">
        <f t="shared" si="66"/>
        <v>#DIV/0!</v>
      </c>
      <c r="Y411" s="4">
        <f>VLOOKUP(A411,'Pupil Info'!A:E,5,FALSE)</f>
        <v>0</v>
      </c>
      <c r="Z411" s="4">
        <f>VLOOKUP(A411,'Starting Point 2021'!A:AB,28,FALSE)</f>
        <v>0</v>
      </c>
      <c r="AA411" s="4">
        <f>VLOOKUP(A411,'2% 2021'!A:AB,28,FALSE)</f>
        <v>0</v>
      </c>
      <c r="AB411" s="4">
        <f t="shared" si="67"/>
        <v>0</v>
      </c>
      <c r="AC411" s="4">
        <f>VLOOKUP(A411,'2% with VPK 2021'!A:AB,28,FALSE)</f>
        <v>0</v>
      </c>
      <c r="AD411" s="4">
        <f>VLOOKUP(A411,'Charter School Lease'!A:E,5,FALSE)</f>
        <v>0</v>
      </c>
      <c r="AE411" s="4">
        <f>VLOOKUP(A411,'Integration Change'!H:L,5,FALSE)</f>
        <v>0</v>
      </c>
      <c r="AF411" s="4">
        <f>VLOOKUP(A411,'Other SPED'!A:D,4,FALSE)</f>
        <v>0</v>
      </c>
      <c r="AG411" s="4">
        <f>VLOOKUP(A411,QComp!I:R,10,FALSE)</f>
        <v>0</v>
      </c>
      <c r="AH411" s="4">
        <f>VLOOKUP(A411,'LTFM Change'!G:K,5,FALSE)</f>
        <v>0</v>
      </c>
      <c r="AI411" s="4">
        <v>0</v>
      </c>
      <c r="AJ411" s="4">
        <v>0</v>
      </c>
      <c r="AK411" s="4">
        <v>0</v>
      </c>
      <c r="AL411" s="4">
        <f>VLOOKUP(A411,'Safe School'!A:D,4,FALSE)</f>
        <v>0</v>
      </c>
      <c r="AM411" s="4">
        <v>0</v>
      </c>
      <c r="AN411" s="4">
        <f>VLOOKUP(A411,QComp!A:E,5,FALSE)</f>
        <v>0</v>
      </c>
      <c r="AO411" s="4">
        <f t="shared" si="68"/>
        <v>0</v>
      </c>
      <c r="AP411" s="4">
        <v>0</v>
      </c>
      <c r="AQ411" s="5">
        <f t="shared" si="62"/>
        <v>0</v>
      </c>
      <c r="AR411" s="235" t="e">
        <f t="shared" si="63"/>
        <v>#DIV/0!</v>
      </c>
    </row>
    <row r="412" spans="1:44" x14ac:dyDescent="0.25">
      <c r="A412">
        <v>4087</v>
      </c>
      <c r="B412">
        <v>7</v>
      </c>
      <c r="C412" t="s">
        <v>392</v>
      </c>
      <c r="D412">
        <v>7</v>
      </c>
      <c r="E412" s="4">
        <f>VLOOKUP(A412,'Pupil Info'!A:D,4,FALSE)</f>
        <v>75</v>
      </c>
      <c r="F412" s="4">
        <f>VLOOKUP(A412,'Starting Point 2020'!A:AB,28,FALSE)</f>
        <v>702143</v>
      </c>
      <c r="G412" s="4">
        <f>VLOOKUP(A412,'2% 2020'!A:AB,28,FALSE)</f>
        <v>715092</v>
      </c>
      <c r="H412" s="4">
        <f t="shared" si="64"/>
        <v>12949</v>
      </c>
      <c r="I412" s="4">
        <f>VLOOKUP(A412,'2% with VPK 2020'!A:AB,28,FALSE)</f>
        <v>715085</v>
      </c>
      <c r="J412" s="4">
        <f>VLOOKUP(A412,'Charter School Lease'!A:D,4,FALSE)</f>
        <v>0</v>
      </c>
      <c r="K412" s="4">
        <f>VLOOKUP(A412,'Integration Change'!H:K,4,FALSE)</f>
        <v>0</v>
      </c>
      <c r="L412" s="4">
        <f>VLOOKUP(A412,'Other SPED'!A:D,4,FALSE)</f>
        <v>0</v>
      </c>
      <c r="M412" s="4">
        <f>VLOOKUP(A412,'LTFM Change'!G:J,4,FALSE)</f>
        <v>0</v>
      </c>
      <c r="N412" s="4">
        <f>VLOOKUP(A412,QComp!I:N,6,FALSE)</f>
        <v>0</v>
      </c>
      <c r="O412" s="4">
        <f>VLOOKUP(A412,'Breakfast and Lunch'!A:D,4,FALSE)</f>
        <v>0</v>
      </c>
      <c r="P412" s="4">
        <f>VLOOKUP(A412,'Breakfast and Lunch'!A:E,5,FALSE)</f>
        <v>0</v>
      </c>
      <c r="Q412" s="4">
        <v>0</v>
      </c>
      <c r="R412" s="4">
        <v>0</v>
      </c>
      <c r="S412" s="4">
        <f>VLOOKUP(A412,QComp!A:D,4,FALSE)</f>
        <v>0</v>
      </c>
      <c r="T412" s="4">
        <f t="shared" si="65"/>
        <v>-7</v>
      </c>
      <c r="U412" s="4">
        <f>VLOOKUP(A412,'2020 SPED'!A:AF,32,FALSE)</f>
        <v>0</v>
      </c>
      <c r="V412" s="4">
        <f t="shared" si="61"/>
        <v>12942</v>
      </c>
      <c r="W412" s="235">
        <f t="shared" si="66"/>
        <v>1.8442112219305754E-2</v>
      </c>
      <c r="Y412" s="4">
        <f>VLOOKUP(A412,'Pupil Info'!A:E,5,FALSE)</f>
        <v>75</v>
      </c>
      <c r="Z412" s="4">
        <f>VLOOKUP(A412,'Starting Point 2021'!A:AB,28,FALSE)</f>
        <v>708675</v>
      </c>
      <c r="AA412" s="4">
        <f>VLOOKUP(A412,'2% 2021'!A:AB,28,FALSE)</f>
        <v>735205</v>
      </c>
      <c r="AB412" s="4">
        <f t="shared" si="67"/>
        <v>26530</v>
      </c>
      <c r="AC412" s="4">
        <f>VLOOKUP(A412,'2% with VPK 2021'!A:AB,28,FALSE)</f>
        <v>735197</v>
      </c>
      <c r="AD412" s="4">
        <f>VLOOKUP(A412,'Charter School Lease'!A:E,5,FALSE)</f>
        <v>0</v>
      </c>
      <c r="AE412" s="4">
        <f>VLOOKUP(A412,'Integration Change'!H:L,5,FALSE)</f>
        <v>0</v>
      </c>
      <c r="AF412" s="4">
        <f>VLOOKUP(A412,'Other SPED'!A:D,4,FALSE)</f>
        <v>0</v>
      </c>
      <c r="AG412" s="4">
        <f>VLOOKUP(A412,QComp!I:R,10,FALSE)</f>
        <v>0</v>
      </c>
      <c r="AH412" s="4">
        <f>VLOOKUP(A412,'LTFM Change'!G:K,5,FALSE)</f>
        <v>0</v>
      </c>
      <c r="AI412" s="4">
        <f>VLOOKUP(A412,'Breakfast and Lunch'!A:E,5,FALSE)</f>
        <v>0</v>
      </c>
      <c r="AJ412" s="4">
        <f>VLOOKUP(A412,'Breakfast and Lunch'!A:D,4,FALSE)</f>
        <v>0</v>
      </c>
      <c r="AK412" s="4">
        <v>0</v>
      </c>
      <c r="AL412" s="4">
        <f>VLOOKUP(A412,'Safe School'!A:D,4,FALSE)</f>
        <v>0</v>
      </c>
      <c r="AM412" s="4">
        <v>0</v>
      </c>
      <c r="AN412" s="4">
        <f>VLOOKUP(A412,QComp!A:E,5,FALSE)</f>
        <v>0</v>
      </c>
      <c r="AO412" s="4">
        <f t="shared" si="68"/>
        <v>-8</v>
      </c>
      <c r="AP412" s="4">
        <f>VLOOKUP(A412,'2021 SPED'!A:AF,32,FALSE)</f>
        <v>598.69497807964217</v>
      </c>
      <c r="AQ412" s="5">
        <f t="shared" si="62"/>
        <v>27120.694978079642</v>
      </c>
      <c r="AR412" s="235">
        <f t="shared" si="63"/>
        <v>3.7436060253289591E-2</v>
      </c>
    </row>
    <row r="413" spans="1:44" x14ac:dyDescent="0.25">
      <c r="A413">
        <v>4088</v>
      </c>
      <c r="B413">
        <v>7</v>
      </c>
      <c r="C413" t="s">
        <v>393</v>
      </c>
      <c r="D413">
        <v>7</v>
      </c>
      <c r="E413" s="4">
        <f>VLOOKUP(A413,'Pupil Info'!A:D,4,FALSE)</f>
        <v>316</v>
      </c>
      <c r="F413" s="4">
        <f>VLOOKUP(A413,'Starting Point 2020'!A:AB,28,FALSE)</f>
        <v>3379905</v>
      </c>
      <c r="G413" s="4">
        <f>VLOOKUP(A413,'2% 2020'!A:AB,28,FALSE)</f>
        <v>3446612</v>
      </c>
      <c r="H413" s="4">
        <f t="shared" si="64"/>
        <v>66707</v>
      </c>
      <c r="I413" s="4">
        <f>VLOOKUP(A413,'2% with VPK 2020'!A:AB,28,FALSE)</f>
        <v>3509074</v>
      </c>
      <c r="J413" s="4">
        <f>VLOOKUP(A413,'Charter School Lease'!A:D,4,FALSE)</f>
        <v>15768</v>
      </c>
      <c r="K413" s="4">
        <f>VLOOKUP(A413,'Integration Change'!H:K,4,FALSE)</f>
        <v>0</v>
      </c>
      <c r="L413" s="4">
        <f>VLOOKUP(A413,'Other SPED'!A:D,4,FALSE)</f>
        <v>0</v>
      </c>
      <c r="M413" s="4">
        <f>VLOOKUP(A413,'LTFM Change'!G:J,4,FALSE)</f>
        <v>2244</v>
      </c>
      <c r="N413" s="4">
        <f>VLOOKUP(A413,QComp!I:N,6,FALSE)</f>
        <v>5056.4434121990489</v>
      </c>
      <c r="O413" s="4">
        <f>VLOOKUP(A413,'Breakfast and Lunch'!A:D,4,FALSE)</f>
        <v>453.36</v>
      </c>
      <c r="P413" s="4">
        <f>VLOOKUP(A413,'Breakfast and Lunch'!A:E,5,FALSE)</f>
        <v>1183.8</v>
      </c>
      <c r="Q413" s="4">
        <v>0</v>
      </c>
      <c r="R413" s="4">
        <v>0</v>
      </c>
      <c r="S413" s="4">
        <f>VLOOKUP(A413,QComp!A:D,4,FALSE)</f>
        <v>0</v>
      </c>
      <c r="T413" s="4">
        <f t="shared" si="65"/>
        <v>87167.603412198834</v>
      </c>
      <c r="U413" s="4">
        <f>VLOOKUP(A413,'2020 SPED'!A:AF,32,FALSE)</f>
        <v>0</v>
      </c>
      <c r="V413" s="4">
        <f t="shared" si="61"/>
        <v>153874.60341219883</v>
      </c>
      <c r="W413" s="235">
        <f t="shared" si="66"/>
        <v>1.9736353536563899E-2</v>
      </c>
      <c r="Y413" s="4">
        <f>VLOOKUP(A413,'Pupil Info'!A:E,5,FALSE)</f>
        <v>316</v>
      </c>
      <c r="Z413" s="4">
        <f>VLOOKUP(A413,'Starting Point 2021'!A:AB,28,FALSE)</f>
        <v>3254888</v>
      </c>
      <c r="AA413" s="4">
        <f>VLOOKUP(A413,'2% 2021'!A:AB,28,FALSE)</f>
        <v>3384448</v>
      </c>
      <c r="AB413" s="4">
        <f t="shared" si="67"/>
        <v>129560</v>
      </c>
      <c r="AC413" s="4">
        <f>VLOOKUP(A413,'2% with VPK 2021'!A:AB,28,FALSE)</f>
        <v>3538884</v>
      </c>
      <c r="AD413" s="4">
        <f>VLOOKUP(A413,'Charter School Lease'!A:E,5,FALSE)</f>
        <v>15768</v>
      </c>
      <c r="AE413" s="4">
        <f>VLOOKUP(A413,'Integration Change'!H:L,5,FALSE)</f>
        <v>0</v>
      </c>
      <c r="AF413" s="4">
        <f>VLOOKUP(A413,'Other SPED'!A:D,4,FALSE)</f>
        <v>0</v>
      </c>
      <c r="AG413" s="4">
        <f>VLOOKUP(A413,QComp!I:R,10,FALSE)</f>
        <v>5067.1268202728097</v>
      </c>
      <c r="AH413" s="4">
        <f>VLOOKUP(A413,'LTFM Change'!G:K,5,FALSE)</f>
        <v>2244</v>
      </c>
      <c r="AI413" s="4">
        <f>VLOOKUP(A413,'Breakfast and Lunch'!A:E,5,FALSE)</f>
        <v>1183.8</v>
      </c>
      <c r="AJ413" s="4">
        <f>VLOOKUP(A413,'Breakfast and Lunch'!A:D,4,FALSE)</f>
        <v>453.36</v>
      </c>
      <c r="AK413" s="4">
        <v>0</v>
      </c>
      <c r="AL413" s="4">
        <f>VLOOKUP(A413,'Safe School'!A:D,4,FALSE)</f>
        <v>0</v>
      </c>
      <c r="AM413" s="4">
        <v>0</v>
      </c>
      <c r="AN413" s="4">
        <f>VLOOKUP(A413,QComp!A:E,5,FALSE)</f>
        <v>0</v>
      </c>
      <c r="AO413" s="4">
        <f t="shared" si="68"/>
        <v>179152.28682027245</v>
      </c>
      <c r="AP413" s="4">
        <f>VLOOKUP(A413,'2021 SPED'!A:AF,32,FALSE)</f>
        <v>-3.9358819564804435</v>
      </c>
      <c r="AQ413" s="5">
        <f t="shared" si="62"/>
        <v>308708.35093831597</v>
      </c>
      <c r="AR413" s="235">
        <f t="shared" si="63"/>
        <v>3.980474904205613E-2</v>
      </c>
    </row>
    <row r="414" spans="1:44" x14ac:dyDescent="0.25">
      <c r="A414">
        <v>4089</v>
      </c>
      <c r="B414">
        <v>7</v>
      </c>
      <c r="C414" t="s">
        <v>394</v>
      </c>
      <c r="D414">
        <v>7</v>
      </c>
      <c r="E414" s="4">
        <f>VLOOKUP(A414,'Pupil Info'!A:D,4,FALSE)</f>
        <v>323</v>
      </c>
      <c r="F414" s="4">
        <f>VLOOKUP(A414,'Starting Point 2020'!A:AB,28,FALSE)</f>
        <v>2301915.2000000002</v>
      </c>
      <c r="G414" s="4">
        <f>VLOOKUP(A414,'2% 2020'!A:AB,28,FALSE)</f>
        <v>2345198.2000000002</v>
      </c>
      <c r="H414" s="4">
        <f t="shared" si="64"/>
        <v>43283</v>
      </c>
      <c r="I414" s="4">
        <f>VLOOKUP(A414,'2% with VPK 2020'!A:AB,28,FALSE)</f>
        <v>2345169.2000000002</v>
      </c>
      <c r="J414" s="4">
        <f>VLOOKUP(A414,'Charter School Lease'!A:D,4,FALSE)</f>
        <v>0</v>
      </c>
      <c r="K414" s="4">
        <f>VLOOKUP(A414,'Integration Change'!H:K,4,FALSE)</f>
        <v>0</v>
      </c>
      <c r="L414" s="4">
        <f>VLOOKUP(A414,'Other SPED'!A:D,4,FALSE)</f>
        <v>0</v>
      </c>
      <c r="M414" s="4">
        <f>VLOOKUP(A414,'LTFM Change'!G:J,4,FALSE)</f>
        <v>0</v>
      </c>
      <c r="N414" s="4">
        <f>VLOOKUP(A414,QComp!I:N,6,FALSE)</f>
        <v>0</v>
      </c>
      <c r="O414" s="4">
        <f>VLOOKUP(A414,'Breakfast and Lunch'!A:D,4,FALSE)</f>
        <v>0</v>
      </c>
      <c r="P414" s="4">
        <f>VLOOKUP(A414,'Breakfast and Lunch'!A:E,5,FALSE)</f>
        <v>0</v>
      </c>
      <c r="Q414" s="4">
        <v>0</v>
      </c>
      <c r="R414" s="4">
        <v>0</v>
      </c>
      <c r="S414" s="4">
        <f>VLOOKUP(A414,QComp!A:D,4,FALSE)</f>
        <v>0</v>
      </c>
      <c r="T414" s="4">
        <f t="shared" si="65"/>
        <v>-29</v>
      </c>
      <c r="U414" s="4">
        <f>VLOOKUP(A414,'2020 SPED'!A:AF,32,FALSE)</f>
        <v>0</v>
      </c>
      <c r="V414" s="4">
        <f t="shared" si="61"/>
        <v>43254</v>
      </c>
      <c r="W414" s="235">
        <f t="shared" si="66"/>
        <v>1.8803038443814087E-2</v>
      </c>
      <c r="Y414" s="4">
        <f>VLOOKUP(A414,'Pupil Info'!A:E,5,FALSE)</f>
        <v>346</v>
      </c>
      <c r="Z414" s="4">
        <f>VLOOKUP(A414,'Starting Point 2021'!A:AB,28,FALSE)</f>
        <v>2499886.6</v>
      </c>
      <c r="AA414" s="4">
        <f>VLOOKUP(A414,'2% 2021'!A:AB,28,FALSE)</f>
        <v>2595003.6</v>
      </c>
      <c r="AB414" s="4">
        <f t="shared" si="67"/>
        <v>95117</v>
      </c>
      <c r="AC414" s="4">
        <f>VLOOKUP(A414,'2% with VPK 2021'!A:AB,28,FALSE)</f>
        <v>2594973.6</v>
      </c>
      <c r="AD414" s="4">
        <f>VLOOKUP(A414,'Charter School Lease'!A:E,5,FALSE)</f>
        <v>0</v>
      </c>
      <c r="AE414" s="4">
        <f>VLOOKUP(A414,'Integration Change'!H:L,5,FALSE)</f>
        <v>0</v>
      </c>
      <c r="AF414" s="4">
        <f>VLOOKUP(A414,'Other SPED'!A:D,4,FALSE)</f>
        <v>0</v>
      </c>
      <c r="AG414" s="4">
        <f>VLOOKUP(A414,QComp!I:R,10,FALSE)</f>
        <v>0</v>
      </c>
      <c r="AH414" s="4">
        <f>VLOOKUP(A414,'LTFM Change'!G:K,5,FALSE)</f>
        <v>0</v>
      </c>
      <c r="AI414" s="4">
        <f>VLOOKUP(A414,'Breakfast and Lunch'!A:E,5,FALSE)</f>
        <v>0</v>
      </c>
      <c r="AJ414" s="4">
        <f>VLOOKUP(A414,'Breakfast and Lunch'!A:D,4,FALSE)</f>
        <v>0</v>
      </c>
      <c r="AK414" s="4">
        <v>0</v>
      </c>
      <c r="AL414" s="4">
        <f>VLOOKUP(A414,'Safe School'!A:D,4,FALSE)</f>
        <v>0</v>
      </c>
      <c r="AM414" s="4">
        <v>0</v>
      </c>
      <c r="AN414" s="4">
        <f>VLOOKUP(A414,QComp!A:E,5,FALSE)</f>
        <v>0</v>
      </c>
      <c r="AO414" s="4">
        <f t="shared" si="68"/>
        <v>-30</v>
      </c>
      <c r="AP414" s="4">
        <f>VLOOKUP(A414,'2021 SPED'!A:AF,32,FALSE)</f>
        <v>-2.2413590708747506</v>
      </c>
      <c r="AQ414" s="5">
        <f t="shared" si="62"/>
        <v>95084.758640929125</v>
      </c>
      <c r="AR414" s="235">
        <f t="shared" si="63"/>
        <v>3.8048525881133964E-2</v>
      </c>
    </row>
    <row r="415" spans="1:44" x14ac:dyDescent="0.25">
      <c r="A415">
        <v>4090</v>
      </c>
      <c r="B415">
        <v>7</v>
      </c>
      <c r="C415" t="s">
        <v>395</v>
      </c>
      <c r="D415">
        <v>7</v>
      </c>
      <c r="E415" s="4">
        <f>VLOOKUP(A415,'Pupil Info'!A:D,4,FALSE)</f>
        <v>180</v>
      </c>
      <c r="F415" s="4">
        <f>VLOOKUP(A415,'Starting Point 2020'!A:AB,28,FALSE)</f>
        <v>1192941</v>
      </c>
      <c r="G415" s="4">
        <f>VLOOKUP(A415,'2% 2020'!A:AB,28,FALSE)</f>
        <v>1214883</v>
      </c>
      <c r="H415" s="4">
        <f t="shared" si="64"/>
        <v>21942</v>
      </c>
      <c r="I415" s="4">
        <f>VLOOKUP(A415,'2% with VPK 2020'!A:AB,28,FALSE)</f>
        <v>1215047</v>
      </c>
      <c r="J415" s="4">
        <f>VLOOKUP(A415,'Charter School Lease'!A:D,4,FALSE)</f>
        <v>0</v>
      </c>
      <c r="K415" s="4">
        <f>VLOOKUP(A415,'Integration Change'!H:K,4,FALSE)</f>
        <v>0</v>
      </c>
      <c r="L415" s="4">
        <f>VLOOKUP(A415,'Other SPED'!A:D,4,FALSE)</f>
        <v>0</v>
      </c>
      <c r="M415" s="4">
        <f>VLOOKUP(A415,'LTFM Change'!G:J,4,FALSE)</f>
        <v>0</v>
      </c>
      <c r="N415" s="4">
        <f>VLOOKUP(A415,QComp!I:N,6,FALSE)</f>
        <v>3.931942237635667</v>
      </c>
      <c r="O415" s="4">
        <f>VLOOKUP(A415,'Breakfast and Lunch'!A:D,4,FALSE)</f>
        <v>0</v>
      </c>
      <c r="P415" s="4">
        <f>VLOOKUP(A415,'Breakfast and Lunch'!A:E,5,FALSE)</f>
        <v>0</v>
      </c>
      <c r="Q415" s="4">
        <v>0</v>
      </c>
      <c r="R415" s="4">
        <v>0</v>
      </c>
      <c r="S415" s="4">
        <f>VLOOKUP(A415,QComp!A:D,4,FALSE)</f>
        <v>0</v>
      </c>
      <c r="T415" s="4">
        <f t="shared" si="65"/>
        <v>167.93194223754108</v>
      </c>
      <c r="U415" s="4">
        <f>VLOOKUP(A415,'2020 SPED'!A:AF,32,FALSE)</f>
        <v>0</v>
      </c>
      <c r="V415" s="4">
        <f t="shared" si="61"/>
        <v>22109.931942237541</v>
      </c>
      <c r="W415" s="235">
        <f t="shared" si="66"/>
        <v>1.8393197987159465E-2</v>
      </c>
      <c r="Y415" s="4">
        <f>VLOOKUP(A415,'Pupil Info'!A:E,5,FALSE)</f>
        <v>180</v>
      </c>
      <c r="Z415" s="4">
        <f>VLOOKUP(A415,'Starting Point 2021'!A:AB,28,FALSE)</f>
        <v>1192324</v>
      </c>
      <c r="AA415" s="4">
        <f>VLOOKUP(A415,'2% 2021'!A:AB,28,FALSE)</f>
        <v>1236735</v>
      </c>
      <c r="AB415" s="4">
        <f t="shared" si="67"/>
        <v>44411</v>
      </c>
      <c r="AC415" s="4">
        <f>VLOOKUP(A415,'2% with VPK 2021'!A:AB,28,FALSE)</f>
        <v>1236900</v>
      </c>
      <c r="AD415" s="4">
        <f>VLOOKUP(A415,'Charter School Lease'!A:E,5,FALSE)</f>
        <v>0</v>
      </c>
      <c r="AE415" s="4">
        <f>VLOOKUP(A415,'Integration Change'!H:L,5,FALSE)</f>
        <v>0</v>
      </c>
      <c r="AF415" s="4">
        <f>VLOOKUP(A415,'Other SPED'!A:D,4,FALSE)</f>
        <v>0</v>
      </c>
      <c r="AG415" s="4">
        <f>VLOOKUP(A415,QComp!I:R,10,FALSE)</f>
        <v>3.7748021617298946</v>
      </c>
      <c r="AH415" s="4">
        <f>VLOOKUP(A415,'LTFM Change'!G:K,5,FALSE)</f>
        <v>0</v>
      </c>
      <c r="AI415" s="4">
        <f>VLOOKUP(A415,'Breakfast and Lunch'!A:E,5,FALSE)</f>
        <v>0</v>
      </c>
      <c r="AJ415" s="4">
        <f>VLOOKUP(A415,'Breakfast and Lunch'!A:D,4,FALSE)</f>
        <v>0</v>
      </c>
      <c r="AK415" s="4">
        <v>0</v>
      </c>
      <c r="AL415" s="4">
        <f>VLOOKUP(A415,'Safe School'!A:D,4,FALSE)</f>
        <v>0</v>
      </c>
      <c r="AM415" s="4">
        <v>0</v>
      </c>
      <c r="AN415" s="4">
        <f>VLOOKUP(A415,QComp!A:E,5,FALSE)</f>
        <v>0</v>
      </c>
      <c r="AO415" s="4">
        <f t="shared" si="68"/>
        <v>168.77480216184631</v>
      </c>
      <c r="AP415" s="4">
        <f>VLOOKUP(A415,'2021 SPED'!A:AF,32,FALSE)</f>
        <v>1438.9582817674382</v>
      </c>
      <c r="AQ415" s="5">
        <f t="shared" si="62"/>
        <v>46018.733083929284</v>
      </c>
      <c r="AR415" s="235">
        <f t="shared" si="63"/>
        <v>3.7247426035205193E-2</v>
      </c>
    </row>
    <row r="416" spans="1:44" x14ac:dyDescent="0.25">
      <c r="A416">
        <v>4091</v>
      </c>
      <c r="B416">
        <v>7</v>
      </c>
      <c r="C416" t="s">
        <v>396</v>
      </c>
      <c r="D416">
        <v>7</v>
      </c>
      <c r="E416" s="4">
        <f>VLOOKUP(A416,'Pupil Info'!A:D,4,FALSE)</f>
        <v>122</v>
      </c>
      <c r="F416" s="4">
        <f>VLOOKUP(A416,'Starting Point 2020'!A:AB,28,FALSE)</f>
        <v>941269</v>
      </c>
      <c r="G416" s="4">
        <f>VLOOKUP(A416,'2% 2020'!A:AB,28,FALSE)</f>
        <v>958582</v>
      </c>
      <c r="H416" s="4">
        <f t="shared" si="64"/>
        <v>17313</v>
      </c>
      <c r="I416" s="4">
        <f>VLOOKUP(A416,'2% with VPK 2020'!A:AB,28,FALSE)</f>
        <v>958569</v>
      </c>
      <c r="J416" s="4">
        <f>VLOOKUP(A416,'Charter School Lease'!A:D,4,FALSE)</f>
        <v>0</v>
      </c>
      <c r="K416" s="4">
        <f>VLOOKUP(A416,'Integration Change'!H:K,4,FALSE)</f>
        <v>0</v>
      </c>
      <c r="L416" s="4">
        <f>VLOOKUP(A416,'Other SPED'!A:D,4,FALSE)</f>
        <v>0</v>
      </c>
      <c r="M416" s="4">
        <f>VLOOKUP(A416,'LTFM Change'!G:J,4,FALSE)</f>
        <v>0</v>
      </c>
      <c r="N416" s="4">
        <f>VLOOKUP(A416,QComp!I:N,6,FALSE)</f>
        <v>2.5480742992513115</v>
      </c>
      <c r="O416" s="4">
        <f>VLOOKUP(A416,'Breakfast and Lunch'!A:D,4,FALSE)</f>
        <v>0</v>
      </c>
      <c r="P416" s="4">
        <f>VLOOKUP(A416,'Breakfast and Lunch'!A:E,5,FALSE)</f>
        <v>0</v>
      </c>
      <c r="Q416" s="4">
        <v>0</v>
      </c>
      <c r="R416" s="4">
        <v>0</v>
      </c>
      <c r="S416" s="4">
        <f>VLOOKUP(A416,QComp!A:D,4,FALSE)</f>
        <v>0</v>
      </c>
      <c r="T416" s="4">
        <f t="shared" si="65"/>
        <v>-10.45192570076324</v>
      </c>
      <c r="U416" s="4">
        <f>VLOOKUP(A416,'2020 SPED'!A:AF,32,FALSE)</f>
        <v>0</v>
      </c>
      <c r="V416" s="4">
        <f t="shared" si="61"/>
        <v>17302.548074299237</v>
      </c>
      <c r="W416" s="235">
        <f t="shared" si="66"/>
        <v>1.8393254213195164E-2</v>
      </c>
      <c r="Y416" s="4">
        <f>VLOOKUP(A416,'Pupil Info'!A:E,5,FALSE)</f>
        <v>122</v>
      </c>
      <c r="Z416" s="4">
        <f>VLOOKUP(A416,'Starting Point 2021'!A:AB,28,FALSE)</f>
        <v>940620.4</v>
      </c>
      <c r="AA416" s="4">
        <f>VLOOKUP(A416,'2% 2021'!A:AB,28,FALSE)</f>
        <v>975664.4</v>
      </c>
      <c r="AB416" s="4">
        <f t="shared" si="67"/>
        <v>35044</v>
      </c>
      <c r="AC416" s="4">
        <f>VLOOKUP(A416,'2% with VPK 2021'!A:AB,28,FALSE)</f>
        <v>975794.2</v>
      </c>
      <c r="AD416" s="4">
        <f>VLOOKUP(A416,'Charter School Lease'!A:E,5,FALSE)</f>
        <v>0</v>
      </c>
      <c r="AE416" s="4">
        <f>VLOOKUP(A416,'Integration Change'!H:L,5,FALSE)</f>
        <v>0</v>
      </c>
      <c r="AF416" s="4">
        <f>VLOOKUP(A416,'Other SPED'!A:D,4,FALSE)</f>
        <v>0</v>
      </c>
      <c r="AG416" s="4">
        <f>VLOOKUP(A416,QComp!I:R,10,FALSE)</f>
        <v>2.4939776000355778</v>
      </c>
      <c r="AH416" s="4">
        <f>VLOOKUP(A416,'LTFM Change'!G:K,5,FALSE)</f>
        <v>0</v>
      </c>
      <c r="AI416" s="4">
        <f>VLOOKUP(A416,'Breakfast and Lunch'!A:E,5,FALSE)</f>
        <v>0</v>
      </c>
      <c r="AJ416" s="4">
        <f>VLOOKUP(A416,'Breakfast and Lunch'!A:D,4,FALSE)</f>
        <v>0</v>
      </c>
      <c r="AK416" s="4">
        <v>0</v>
      </c>
      <c r="AL416" s="4">
        <f>VLOOKUP(A416,'Safe School'!A:D,4,FALSE)</f>
        <v>0</v>
      </c>
      <c r="AM416" s="4">
        <v>0</v>
      </c>
      <c r="AN416" s="4">
        <f>VLOOKUP(A416,QComp!A:E,5,FALSE)</f>
        <v>0</v>
      </c>
      <c r="AO416" s="4">
        <f t="shared" si="68"/>
        <v>132.29397759994026</v>
      </c>
      <c r="AP416" s="4">
        <f>VLOOKUP(A416,'2021 SPED'!A:AF,32,FALSE)</f>
        <v>1008.5681789339287</v>
      </c>
      <c r="AQ416" s="5">
        <f t="shared" si="62"/>
        <v>36184.862156533869</v>
      </c>
      <c r="AR416" s="235">
        <f t="shared" si="63"/>
        <v>3.7256261930955353E-2</v>
      </c>
    </row>
    <row r="417" spans="1:44" x14ac:dyDescent="0.25">
      <c r="A417">
        <v>4092</v>
      </c>
      <c r="B417">
        <v>7</v>
      </c>
      <c r="C417" t="s">
        <v>397</v>
      </c>
      <c r="D417">
        <v>7</v>
      </c>
      <c r="E417" s="4">
        <f>VLOOKUP(A417,'Pupil Info'!A:D,4,FALSE)</f>
        <v>64</v>
      </c>
      <c r="F417" s="4">
        <f>VLOOKUP(A417,'Starting Point 2020'!A:AB,28,FALSE)</f>
        <v>584653</v>
      </c>
      <c r="G417" s="4">
        <f>VLOOKUP(A417,'2% 2020'!A:AB,28,FALSE)</f>
        <v>595883</v>
      </c>
      <c r="H417" s="4">
        <f t="shared" si="64"/>
        <v>11230</v>
      </c>
      <c r="I417" s="4">
        <f>VLOOKUP(A417,'2% with VPK 2020'!A:AB,28,FALSE)</f>
        <v>595877</v>
      </c>
      <c r="J417" s="4">
        <f>VLOOKUP(A417,'Charter School Lease'!A:D,4,FALSE)</f>
        <v>0</v>
      </c>
      <c r="K417" s="4">
        <f>VLOOKUP(A417,'Integration Change'!H:K,4,FALSE)</f>
        <v>0</v>
      </c>
      <c r="L417" s="4">
        <f>VLOOKUP(A417,'Other SPED'!A:D,4,FALSE)</f>
        <v>0</v>
      </c>
      <c r="M417" s="4">
        <f>VLOOKUP(A417,'LTFM Change'!G:J,4,FALSE)</f>
        <v>0</v>
      </c>
      <c r="N417" s="4">
        <f>VLOOKUP(A417,QComp!I:N,6,FALSE)</f>
        <v>0</v>
      </c>
      <c r="O417" s="4">
        <f>VLOOKUP(A417,'Breakfast and Lunch'!A:D,4,FALSE)</f>
        <v>0</v>
      </c>
      <c r="P417" s="4">
        <f>VLOOKUP(A417,'Breakfast and Lunch'!A:E,5,FALSE)</f>
        <v>0</v>
      </c>
      <c r="Q417" s="4">
        <v>0</v>
      </c>
      <c r="R417" s="4">
        <v>0</v>
      </c>
      <c r="S417" s="4">
        <f>VLOOKUP(A417,QComp!A:D,4,FALSE)</f>
        <v>0</v>
      </c>
      <c r="T417" s="4">
        <f t="shared" si="65"/>
        <v>-6</v>
      </c>
      <c r="U417" s="4">
        <f>VLOOKUP(A417,'2020 SPED'!A:AF,32,FALSE)</f>
        <v>0</v>
      </c>
      <c r="V417" s="4">
        <f t="shared" si="61"/>
        <v>11224</v>
      </c>
      <c r="W417" s="235">
        <f t="shared" si="66"/>
        <v>1.9207974644789301E-2</v>
      </c>
      <c r="Y417" s="4">
        <f>VLOOKUP(A417,'Pupil Info'!A:E,5,FALSE)</f>
        <v>64</v>
      </c>
      <c r="Z417" s="4">
        <f>VLOOKUP(A417,'Starting Point 2021'!A:AB,28,FALSE)</f>
        <v>603503.80000000005</v>
      </c>
      <c r="AA417" s="4">
        <f>VLOOKUP(A417,'2% 2021'!A:AB,28,FALSE)</f>
        <v>627088.80000000005</v>
      </c>
      <c r="AB417" s="4">
        <f t="shared" si="67"/>
        <v>23585</v>
      </c>
      <c r="AC417" s="4">
        <f>VLOOKUP(A417,'2% with VPK 2021'!A:AB,28,FALSE)</f>
        <v>627081.80000000005</v>
      </c>
      <c r="AD417" s="4">
        <f>VLOOKUP(A417,'Charter School Lease'!A:E,5,FALSE)</f>
        <v>0</v>
      </c>
      <c r="AE417" s="4">
        <f>VLOOKUP(A417,'Integration Change'!H:L,5,FALSE)</f>
        <v>0</v>
      </c>
      <c r="AF417" s="4">
        <f>VLOOKUP(A417,'Other SPED'!A:D,4,FALSE)</f>
        <v>0</v>
      </c>
      <c r="AG417" s="4">
        <f>VLOOKUP(A417,QComp!I:R,10,FALSE)</f>
        <v>0</v>
      </c>
      <c r="AH417" s="4">
        <f>VLOOKUP(A417,'LTFM Change'!G:K,5,FALSE)</f>
        <v>0</v>
      </c>
      <c r="AI417" s="4">
        <f>VLOOKUP(A417,'Breakfast and Lunch'!A:E,5,FALSE)</f>
        <v>0</v>
      </c>
      <c r="AJ417" s="4">
        <f>VLOOKUP(A417,'Breakfast and Lunch'!A:D,4,FALSE)</f>
        <v>0</v>
      </c>
      <c r="AK417" s="4">
        <v>0</v>
      </c>
      <c r="AL417" s="4">
        <f>VLOOKUP(A417,'Safe School'!A:D,4,FALSE)</f>
        <v>0</v>
      </c>
      <c r="AM417" s="4">
        <v>0</v>
      </c>
      <c r="AN417" s="4">
        <f>VLOOKUP(A417,QComp!A:E,5,FALSE)</f>
        <v>0</v>
      </c>
      <c r="AO417" s="4">
        <f t="shared" si="68"/>
        <v>-7</v>
      </c>
      <c r="AP417" s="4">
        <f>VLOOKUP(A417,'2021 SPED'!A:AF,32,FALSE)</f>
        <v>0.35330413054907694</v>
      </c>
      <c r="AQ417" s="5">
        <f t="shared" si="62"/>
        <v>23578.353304130549</v>
      </c>
      <c r="AR417" s="235">
        <f t="shared" si="63"/>
        <v>3.9080118468185286E-2</v>
      </c>
    </row>
    <row r="418" spans="1:44" x14ac:dyDescent="0.25">
      <c r="A418">
        <v>4093</v>
      </c>
      <c r="B418">
        <v>7</v>
      </c>
      <c r="C418" t="s">
        <v>398</v>
      </c>
      <c r="D418">
        <v>7</v>
      </c>
      <c r="E418" s="4">
        <f>VLOOKUP(A418,'Pupil Info'!A:D,4,FALSE)</f>
        <v>120</v>
      </c>
      <c r="F418" s="4">
        <f>VLOOKUP(A418,'Starting Point 2020'!A:AB,28,FALSE)</f>
        <v>1228271</v>
      </c>
      <c r="G418" s="4">
        <f>VLOOKUP(A418,'2% 2020'!A:AB,28,FALSE)</f>
        <v>1251808</v>
      </c>
      <c r="H418" s="4">
        <f t="shared" si="64"/>
        <v>23537</v>
      </c>
      <c r="I418" s="4">
        <f>VLOOKUP(A418,'2% with VPK 2020'!A:AB,28,FALSE)</f>
        <v>1251923</v>
      </c>
      <c r="J418" s="4">
        <f>VLOOKUP(A418,'Charter School Lease'!A:D,4,FALSE)</f>
        <v>0</v>
      </c>
      <c r="K418" s="4">
        <f>VLOOKUP(A418,'Integration Change'!H:K,4,FALSE)</f>
        <v>0</v>
      </c>
      <c r="L418" s="4">
        <f>VLOOKUP(A418,'Other SPED'!A:D,4,FALSE)</f>
        <v>0</v>
      </c>
      <c r="M418" s="4">
        <f>VLOOKUP(A418,'LTFM Change'!G:J,4,FALSE)</f>
        <v>0</v>
      </c>
      <c r="N418" s="4">
        <f>VLOOKUP(A418,QComp!I:N,6,FALSE)</f>
        <v>0</v>
      </c>
      <c r="O418" s="4">
        <f>VLOOKUP(A418,'Breakfast and Lunch'!A:D,4,FALSE)</f>
        <v>0</v>
      </c>
      <c r="P418" s="4">
        <f>VLOOKUP(A418,'Breakfast and Lunch'!A:E,5,FALSE)</f>
        <v>0</v>
      </c>
      <c r="Q418" s="4">
        <v>0</v>
      </c>
      <c r="R418" s="4">
        <v>0</v>
      </c>
      <c r="S418" s="4">
        <f>VLOOKUP(A418,QComp!A:D,4,FALSE)</f>
        <v>0</v>
      </c>
      <c r="T418" s="4">
        <f t="shared" si="65"/>
        <v>115</v>
      </c>
      <c r="U418" s="4">
        <f>VLOOKUP(A418,'2020 SPED'!A:AF,32,FALSE)</f>
        <v>0</v>
      </c>
      <c r="V418" s="4">
        <f t="shared" si="61"/>
        <v>23652</v>
      </c>
      <c r="W418" s="235">
        <f t="shared" si="66"/>
        <v>1.9162709206681589E-2</v>
      </c>
      <c r="Y418" s="4">
        <f>VLOOKUP(A418,'Pupil Info'!A:E,5,FALSE)</f>
        <v>120</v>
      </c>
      <c r="Z418" s="4">
        <f>VLOOKUP(A418,'Starting Point 2021'!A:AB,28,FALSE)</f>
        <v>1226418</v>
      </c>
      <c r="AA418" s="4">
        <f>VLOOKUP(A418,'2% 2021'!A:AB,28,FALSE)</f>
        <v>1273977</v>
      </c>
      <c r="AB418" s="4">
        <f t="shared" si="67"/>
        <v>47559</v>
      </c>
      <c r="AC418" s="4">
        <f>VLOOKUP(A418,'2% with VPK 2021'!A:AB,28,FALSE)</f>
        <v>1274084</v>
      </c>
      <c r="AD418" s="4">
        <f>VLOOKUP(A418,'Charter School Lease'!A:E,5,FALSE)</f>
        <v>0</v>
      </c>
      <c r="AE418" s="4">
        <f>VLOOKUP(A418,'Integration Change'!H:L,5,FALSE)</f>
        <v>0</v>
      </c>
      <c r="AF418" s="4">
        <f>VLOOKUP(A418,'Other SPED'!A:D,4,FALSE)</f>
        <v>0</v>
      </c>
      <c r="AG418" s="4">
        <f>VLOOKUP(A418,QComp!I:R,10,FALSE)</f>
        <v>0</v>
      </c>
      <c r="AH418" s="4">
        <f>VLOOKUP(A418,'LTFM Change'!G:K,5,FALSE)</f>
        <v>0</v>
      </c>
      <c r="AI418" s="4">
        <f>VLOOKUP(A418,'Breakfast and Lunch'!A:E,5,FALSE)</f>
        <v>0</v>
      </c>
      <c r="AJ418" s="4">
        <f>VLOOKUP(A418,'Breakfast and Lunch'!A:D,4,FALSE)</f>
        <v>0</v>
      </c>
      <c r="AK418" s="4">
        <v>0</v>
      </c>
      <c r="AL418" s="4">
        <f>VLOOKUP(A418,'Safe School'!A:D,4,FALSE)</f>
        <v>0</v>
      </c>
      <c r="AM418" s="4">
        <v>0</v>
      </c>
      <c r="AN418" s="4">
        <f>VLOOKUP(A418,QComp!A:E,5,FALSE)</f>
        <v>0</v>
      </c>
      <c r="AO418" s="4">
        <f t="shared" si="68"/>
        <v>107</v>
      </c>
      <c r="AP418" s="4">
        <f>VLOOKUP(A418,'2021 SPED'!A:AF,32,FALSE)</f>
        <v>-3.8335915707284585</v>
      </c>
      <c r="AQ418" s="5">
        <f t="shared" si="62"/>
        <v>47662.166408429272</v>
      </c>
      <c r="AR418" s="235">
        <f t="shared" si="63"/>
        <v>3.8778785047186196E-2</v>
      </c>
    </row>
    <row r="419" spans="1:44" x14ac:dyDescent="0.25">
      <c r="A419">
        <v>4095</v>
      </c>
      <c r="B419">
        <v>7</v>
      </c>
      <c r="C419" t="s">
        <v>399</v>
      </c>
      <c r="D419">
        <v>7</v>
      </c>
      <c r="E419" s="4">
        <f>VLOOKUP(A419,'Pupil Info'!A:D,4,FALSE)</f>
        <v>175</v>
      </c>
      <c r="F419" s="4">
        <f>VLOOKUP(A419,'Starting Point 2020'!A:AB,28,FALSE)</f>
        <v>1386081</v>
      </c>
      <c r="G419" s="4">
        <f>VLOOKUP(A419,'2% 2020'!A:AB,28,FALSE)</f>
        <v>1411681</v>
      </c>
      <c r="H419" s="4">
        <f t="shared" si="64"/>
        <v>25600</v>
      </c>
      <c r="I419" s="4">
        <f>VLOOKUP(A419,'2% with VPK 2020'!A:AB,28,FALSE)</f>
        <v>1411664</v>
      </c>
      <c r="J419" s="4">
        <f>VLOOKUP(A419,'Charter School Lease'!A:D,4,FALSE)</f>
        <v>0</v>
      </c>
      <c r="K419" s="4">
        <f>VLOOKUP(A419,'Integration Change'!H:K,4,FALSE)</f>
        <v>0</v>
      </c>
      <c r="L419" s="4">
        <f>VLOOKUP(A419,'Other SPED'!A:D,4,FALSE)</f>
        <v>0</v>
      </c>
      <c r="M419" s="4">
        <f>VLOOKUP(A419,'LTFM Change'!G:J,4,FALSE)</f>
        <v>0</v>
      </c>
      <c r="N419" s="4">
        <f>VLOOKUP(A419,QComp!I:N,6,FALSE)</f>
        <v>4.0417730263943668</v>
      </c>
      <c r="O419" s="4">
        <f>VLOOKUP(A419,'Breakfast and Lunch'!A:D,4,FALSE)</f>
        <v>0</v>
      </c>
      <c r="P419" s="4">
        <f>VLOOKUP(A419,'Breakfast and Lunch'!A:E,5,FALSE)</f>
        <v>0</v>
      </c>
      <c r="Q419" s="4">
        <v>0</v>
      </c>
      <c r="R419" s="4">
        <v>0</v>
      </c>
      <c r="S419" s="4">
        <f>VLOOKUP(A419,QComp!A:D,4,FALSE)</f>
        <v>0</v>
      </c>
      <c r="T419" s="4">
        <f t="shared" si="65"/>
        <v>-12.958226973656565</v>
      </c>
      <c r="U419" s="4">
        <f>VLOOKUP(A419,'2020 SPED'!A:AF,32,FALSE)</f>
        <v>0</v>
      </c>
      <c r="V419" s="4">
        <f t="shared" si="61"/>
        <v>25587.041773026343</v>
      </c>
      <c r="W419" s="235">
        <f t="shared" si="66"/>
        <v>1.8469339093458464E-2</v>
      </c>
      <c r="Y419" s="4">
        <f>VLOOKUP(A419,'Pupil Info'!A:E,5,FALSE)</f>
        <v>175</v>
      </c>
      <c r="Z419" s="4">
        <f>VLOOKUP(A419,'Starting Point 2021'!A:AB,28,FALSE)</f>
        <v>1385226</v>
      </c>
      <c r="AA419" s="4">
        <f>VLOOKUP(A419,'2% 2021'!A:AB,28,FALSE)</f>
        <v>1437037</v>
      </c>
      <c r="AB419" s="4">
        <f t="shared" si="67"/>
        <v>51811</v>
      </c>
      <c r="AC419" s="4">
        <f>VLOOKUP(A419,'2% with VPK 2021'!A:AB,28,FALSE)</f>
        <v>1437019</v>
      </c>
      <c r="AD419" s="4">
        <f>VLOOKUP(A419,'Charter School Lease'!A:E,5,FALSE)</f>
        <v>0</v>
      </c>
      <c r="AE419" s="4">
        <f>VLOOKUP(A419,'Integration Change'!H:L,5,FALSE)</f>
        <v>0</v>
      </c>
      <c r="AF419" s="4">
        <f>VLOOKUP(A419,'Other SPED'!A:D,4,FALSE)</f>
        <v>0</v>
      </c>
      <c r="AG419" s="4">
        <f>VLOOKUP(A419,QComp!I:R,10,FALSE)</f>
        <v>3.8586866542100324</v>
      </c>
      <c r="AH419" s="4">
        <f>VLOOKUP(A419,'LTFM Change'!G:K,5,FALSE)</f>
        <v>0</v>
      </c>
      <c r="AI419" s="4">
        <f>VLOOKUP(A419,'Breakfast and Lunch'!A:E,5,FALSE)</f>
        <v>0</v>
      </c>
      <c r="AJ419" s="4">
        <f>VLOOKUP(A419,'Breakfast and Lunch'!A:D,4,FALSE)</f>
        <v>0</v>
      </c>
      <c r="AK419" s="4">
        <v>0</v>
      </c>
      <c r="AL419" s="4">
        <f>VLOOKUP(A419,'Safe School'!A:D,4,FALSE)</f>
        <v>0</v>
      </c>
      <c r="AM419" s="4">
        <v>0</v>
      </c>
      <c r="AN419" s="4">
        <f>VLOOKUP(A419,QComp!A:E,5,FALSE)</f>
        <v>0</v>
      </c>
      <c r="AO419" s="4">
        <f t="shared" si="68"/>
        <v>-14.141313345870003</v>
      </c>
      <c r="AP419" s="4">
        <f>VLOOKUP(A419,'2021 SPED'!A:AF,32,FALSE)</f>
        <v>3.8727389260893688</v>
      </c>
      <c r="AQ419" s="5">
        <f t="shared" si="62"/>
        <v>51800.731425580219</v>
      </c>
      <c r="AR419" s="235">
        <f t="shared" si="63"/>
        <v>3.7402561026143026E-2</v>
      </c>
    </row>
    <row r="420" spans="1:44" x14ac:dyDescent="0.25">
      <c r="A420">
        <v>4097</v>
      </c>
      <c r="B420">
        <v>7</v>
      </c>
      <c r="C420" t="s">
        <v>400</v>
      </c>
      <c r="D420">
        <v>7</v>
      </c>
      <c r="E420" s="4">
        <f>VLOOKUP(A420,'Pupil Info'!A:D,4,FALSE)</f>
        <v>352</v>
      </c>
      <c r="F420" s="4">
        <f>VLOOKUP(A420,'Starting Point 2020'!A:AB,28,FALSE)</f>
        <v>3351541</v>
      </c>
      <c r="G420" s="4">
        <f>VLOOKUP(A420,'2% 2020'!A:AB,28,FALSE)</f>
        <v>3410882</v>
      </c>
      <c r="H420" s="4">
        <f t="shared" si="64"/>
        <v>59341</v>
      </c>
      <c r="I420" s="4">
        <f>VLOOKUP(A420,'2% with VPK 2020'!A:AB,28,FALSE)</f>
        <v>3431284</v>
      </c>
      <c r="J420" s="4">
        <f>VLOOKUP(A420,'Charter School Lease'!A:D,4,FALSE)</f>
        <v>3773.1199999999953</v>
      </c>
      <c r="K420" s="4">
        <f>VLOOKUP(A420,'Integration Change'!H:K,4,FALSE)</f>
        <v>0</v>
      </c>
      <c r="L420" s="4">
        <f>VLOOKUP(A420,'Other SPED'!A:D,4,FALSE)</f>
        <v>0</v>
      </c>
      <c r="M420" s="4">
        <f>VLOOKUP(A420,'LTFM Change'!G:J,4,FALSE)</f>
        <v>561</v>
      </c>
      <c r="N420" s="4">
        <f>VLOOKUP(A420,QComp!I:N,6,FALSE)</f>
        <v>1269.0422554651159</v>
      </c>
      <c r="O420" s="4">
        <f>VLOOKUP(A420,'Breakfast and Lunch'!A:D,4,FALSE)</f>
        <v>113.34</v>
      </c>
      <c r="P420" s="4">
        <f>VLOOKUP(A420,'Breakfast and Lunch'!A:E,5,FALSE)</f>
        <v>295.95</v>
      </c>
      <c r="Q420" s="4">
        <v>0</v>
      </c>
      <c r="R420" s="4">
        <v>0</v>
      </c>
      <c r="S420" s="4">
        <f>VLOOKUP(A420,QComp!A:D,4,FALSE)</f>
        <v>0</v>
      </c>
      <c r="T420" s="4">
        <f t="shared" si="65"/>
        <v>26414.45225546509</v>
      </c>
      <c r="U420" s="4">
        <f>VLOOKUP(A420,'2020 SPED'!A:AF,32,FALSE)</f>
        <v>0</v>
      </c>
      <c r="V420" s="4">
        <f t="shared" si="61"/>
        <v>85755.45225546509</v>
      </c>
      <c r="W420" s="235">
        <f t="shared" si="66"/>
        <v>1.7705586773367834E-2</v>
      </c>
      <c r="Y420" s="4">
        <f>VLOOKUP(A420,'Pupil Info'!A:E,5,FALSE)</f>
        <v>391</v>
      </c>
      <c r="Z420" s="4">
        <f>VLOOKUP(A420,'Starting Point 2021'!A:AB,28,FALSE)</f>
        <v>3839779.4</v>
      </c>
      <c r="AA420" s="4">
        <f>VLOOKUP(A420,'2% 2021'!A:AB,28,FALSE)</f>
        <v>3978294.4</v>
      </c>
      <c r="AB420" s="4">
        <f t="shared" si="67"/>
        <v>138515</v>
      </c>
      <c r="AC420" s="4">
        <f>VLOOKUP(A420,'2% with VPK 2021'!A:AB,28,FALSE)</f>
        <v>4001631.4</v>
      </c>
      <c r="AD420" s="4">
        <f>VLOOKUP(A420,'Charter School Lease'!A:E,5,FALSE)</f>
        <v>3806.1900000000605</v>
      </c>
      <c r="AE420" s="4">
        <f>VLOOKUP(A420,'Integration Change'!H:L,5,FALSE)</f>
        <v>0</v>
      </c>
      <c r="AF420" s="4">
        <f>VLOOKUP(A420,'Other SPED'!A:D,4,FALSE)</f>
        <v>0</v>
      </c>
      <c r="AG420" s="4">
        <f>VLOOKUP(A420,QComp!I:R,10,FALSE)</f>
        <v>1272.6926215828717</v>
      </c>
      <c r="AH420" s="4">
        <f>VLOOKUP(A420,'LTFM Change'!G:K,5,FALSE)</f>
        <v>561</v>
      </c>
      <c r="AI420" s="4">
        <f>VLOOKUP(A420,'Breakfast and Lunch'!A:E,5,FALSE)</f>
        <v>295.95</v>
      </c>
      <c r="AJ420" s="4">
        <f>VLOOKUP(A420,'Breakfast and Lunch'!A:D,4,FALSE)</f>
        <v>113.34</v>
      </c>
      <c r="AK420" s="4">
        <v>0</v>
      </c>
      <c r="AL420" s="4">
        <f>VLOOKUP(A420,'Safe School'!A:D,4,FALSE)</f>
        <v>0</v>
      </c>
      <c r="AM420" s="4">
        <v>0</v>
      </c>
      <c r="AN420" s="4">
        <f>VLOOKUP(A420,QComp!A:E,5,FALSE)</f>
        <v>0</v>
      </c>
      <c r="AO420" s="4">
        <f t="shared" si="68"/>
        <v>29386.172621582635</v>
      </c>
      <c r="AP420" s="4">
        <f>VLOOKUP(A420,'2021 SPED'!A:AF,32,FALSE)</f>
        <v>747.24962426628917</v>
      </c>
      <c r="AQ420" s="5">
        <f t="shared" si="62"/>
        <v>168648.42224584892</v>
      </c>
      <c r="AR420" s="235">
        <f t="shared" si="63"/>
        <v>3.6073686941494612E-2</v>
      </c>
    </row>
    <row r="421" spans="1:44" x14ac:dyDescent="0.25">
      <c r="A421">
        <v>4098</v>
      </c>
      <c r="B421">
        <v>7</v>
      </c>
      <c r="C421" t="s">
        <v>401</v>
      </c>
      <c r="D421">
        <v>7</v>
      </c>
      <c r="E421" s="4">
        <f>VLOOKUP(A421,'Pupil Info'!A:D,4,FALSE)</f>
        <v>1006</v>
      </c>
      <c r="F421" s="4">
        <f>VLOOKUP(A421,'Starting Point 2020'!A:AB,28,FALSE)</f>
        <v>7590711.4000000004</v>
      </c>
      <c r="G421" s="4">
        <f>VLOOKUP(A421,'2% 2020'!A:AB,28,FALSE)</f>
        <v>7730500.4000000004</v>
      </c>
      <c r="H421" s="4">
        <f t="shared" si="64"/>
        <v>139789</v>
      </c>
      <c r="I421" s="4">
        <f>VLOOKUP(A421,'2% with VPK 2020'!A:AB,28,FALSE)</f>
        <v>7731506</v>
      </c>
      <c r="J421" s="4">
        <f>VLOOKUP(A421,'Charter School Lease'!A:D,4,FALSE)</f>
        <v>0</v>
      </c>
      <c r="K421" s="4">
        <f>VLOOKUP(A421,'Integration Change'!H:K,4,FALSE)</f>
        <v>0</v>
      </c>
      <c r="L421" s="4">
        <f>VLOOKUP(A421,'Other SPED'!A:D,4,FALSE)</f>
        <v>0</v>
      </c>
      <c r="M421" s="4">
        <f>VLOOKUP(A421,'LTFM Change'!G:J,4,FALSE)</f>
        <v>0</v>
      </c>
      <c r="N421" s="4">
        <f>VLOOKUP(A421,QComp!I:N,6,FALSE)</f>
        <v>21.812394647888141</v>
      </c>
      <c r="O421" s="4">
        <f>VLOOKUP(A421,'Breakfast and Lunch'!A:D,4,FALSE)</f>
        <v>0</v>
      </c>
      <c r="P421" s="4">
        <f>VLOOKUP(A421,'Breakfast and Lunch'!A:E,5,FALSE)</f>
        <v>0</v>
      </c>
      <c r="Q421" s="4">
        <v>0</v>
      </c>
      <c r="R421" s="4">
        <v>0</v>
      </c>
      <c r="S421" s="4">
        <f>VLOOKUP(A421,QComp!A:D,4,FALSE)</f>
        <v>0</v>
      </c>
      <c r="T421" s="4">
        <f t="shared" si="65"/>
        <v>1027.4123946474865</v>
      </c>
      <c r="U421" s="4">
        <f>VLOOKUP(A421,'2020 SPED'!A:AF,32,FALSE)</f>
        <v>0</v>
      </c>
      <c r="V421" s="4">
        <f t="shared" si="61"/>
        <v>140816.41239464749</v>
      </c>
      <c r="W421" s="235">
        <f t="shared" si="66"/>
        <v>1.8415796969965158E-2</v>
      </c>
      <c r="Y421" s="4">
        <f>VLOOKUP(A421,'Pupil Info'!A:E,5,FALSE)</f>
        <v>977</v>
      </c>
      <c r="Z421" s="4">
        <f>VLOOKUP(A421,'Starting Point 2021'!A:AB,28,FALSE)</f>
        <v>7413939.5999999996</v>
      </c>
      <c r="AA421" s="4">
        <f>VLOOKUP(A421,'2% 2021'!A:AB,28,FALSE)</f>
        <v>7690501.5999999996</v>
      </c>
      <c r="AB421" s="4">
        <f t="shared" si="67"/>
        <v>276562</v>
      </c>
      <c r="AC421" s="4">
        <f>VLOOKUP(A421,'2% with VPK 2021'!A:AB,28,FALSE)</f>
        <v>7690410.5999999996</v>
      </c>
      <c r="AD421" s="4">
        <f>VLOOKUP(A421,'Charter School Lease'!A:E,5,FALSE)</f>
        <v>0</v>
      </c>
      <c r="AE421" s="4">
        <f>VLOOKUP(A421,'Integration Change'!H:L,5,FALSE)</f>
        <v>0</v>
      </c>
      <c r="AF421" s="4">
        <f>VLOOKUP(A421,'Other SPED'!A:D,4,FALSE)</f>
        <v>0</v>
      </c>
      <c r="AG421" s="4">
        <f>VLOOKUP(A421,QComp!I:R,10,FALSE)</f>
        <v>21.486432010686258</v>
      </c>
      <c r="AH421" s="4">
        <f>VLOOKUP(A421,'LTFM Change'!G:K,5,FALSE)</f>
        <v>0</v>
      </c>
      <c r="AI421" s="4">
        <f>VLOOKUP(A421,'Breakfast and Lunch'!A:E,5,FALSE)</f>
        <v>0</v>
      </c>
      <c r="AJ421" s="4">
        <f>VLOOKUP(A421,'Breakfast and Lunch'!A:D,4,FALSE)</f>
        <v>0</v>
      </c>
      <c r="AK421" s="4">
        <v>0</v>
      </c>
      <c r="AL421" s="4">
        <f>VLOOKUP(A421,'Safe School'!A:D,4,FALSE)</f>
        <v>0</v>
      </c>
      <c r="AM421" s="4">
        <v>0</v>
      </c>
      <c r="AN421" s="4">
        <f>VLOOKUP(A421,QComp!A:E,5,FALSE)</f>
        <v>0</v>
      </c>
      <c r="AO421" s="4">
        <f t="shared" si="68"/>
        <v>-69.513567989692092</v>
      </c>
      <c r="AP421" s="4">
        <f>VLOOKUP(A421,'2021 SPED'!A:AF,32,FALSE)</f>
        <v>877.28400189639069</v>
      </c>
      <c r="AQ421" s="5">
        <f t="shared" si="62"/>
        <v>277369.7704339067</v>
      </c>
      <c r="AR421" s="235">
        <f t="shared" si="63"/>
        <v>3.730297452113044E-2</v>
      </c>
    </row>
    <row r="422" spans="1:44" x14ac:dyDescent="0.25">
      <c r="A422">
        <v>4100</v>
      </c>
      <c r="B422">
        <v>7</v>
      </c>
      <c r="C422" t="s">
        <v>402</v>
      </c>
      <c r="D422">
        <v>7</v>
      </c>
      <c r="E422" s="4">
        <f>VLOOKUP(A422,'Pupil Info'!A:D,4,FALSE)</f>
        <v>112</v>
      </c>
      <c r="F422" s="4">
        <f>VLOOKUP(A422,'Starting Point 2020'!A:AB,28,FALSE)</f>
        <v>784238</v>
      </c>
      <c r="G422" s="4">
        <f>VLOOKUP(A422,'2% 2020'!A:AB,28,FALSE)</f>
        <v>799125</v>
      </c>
      <c r="H422" s="4">
        <f t="shared" si="64"/>
        <v>14887</v>
      </c>
      <c r="I422" s="4">
        <f>VLOOKUP(A422,'2% with VPK 2020'!A:AB,28,FALSE)</f>
        <v>799115</v>
      </c>
      <c r="J422" s="4">
        <f>VLOOKUP(A422,'Charter School Lease'!A:D,4,FALSE)</f>
        <v>0</v>
      </c>
      <c r="K422" s="4">
        <f>VLOOKUP(A422,'Integration Change'!H:K,4,FALSE)</f>
        <v>0</v>
      </c>
      <c r="L422" s="4">
        <f>VLOOKUP(A422,'Other SPED'!A:D,4,FALSE)</f>
        <v>0</v>
      </c>
      <c r="M422" s="4">
        <f>VLOOKUP(A422,'LTFM Change'!G:J,4,FALSE)</f>
        <v>0</v>
      </c>
      <c r="N422" s="4">
        <f>VLOOKUP(A422,QComp!I:N,6,FALSE)</f>
        <v>0</v>
      </c>
      <c r="O422" s="4">
        <f>VLOOKUP(A422,'Breakfast and Lunch'!A:D,4,FALSE)</f>
        <v>0</v>
      </c>
      <c r="P422" s="4">
        <f>VLOOKUP(A422,'Breakfast and Lunch'!A:E,5,FALSE)</f>
        <v>0</v>
      </c>
      <c r="Q422" s="4">
        <v>0</v>
      </c>
      <c r="R422" s="4">
        <v>0</v>
      </c>
      <c r="S422" s="4">
        <f>VLOOKUP(A422,QComp!A:D,4,FALSE)</f>
        <v>0</v>
      </c>
      <c r="T422" s="4">
        <f t="shared" si="65"/>
        <v>-10</v>
      </c>
      <c r="U422" s="4">
        <f>VLOOKUP(A422,'2020 SPED'!A:AF,32,FALSE)</f>
        <v>0</v>
      </c>
      <c r="V422" s="4">
        <f t="shared" si="61"/>
        <v>14877</v>
      </c>
      <c r="W422" s="235">
        <f t="shared" si="66"/>
        <v>1.8982757785264166E-2</v>
      </c>
      <c r="Y422" s="4">
        <f>VLOOKUP(A422,'Pupil Info'!A:E,5,FALSE)</f>
        <v>128</v>
      </c>
      <c r="Z422" s="4">
        <f>VLOOKUP(A422,'Starting Point 2021'!A:AB,28,FALSE)</f>
        <v>892466</v>
      </c>
      <c r="AA422" s="4">
        <f>VLOOKUP(A422,'2% 2021'!A:AB,28,FALSE)</f>
        <v>926681</v>
      </c>
      <c r="AB422" s="4">
        <f t="shared" si="67"/>
        <v>34215</v>
      </c>
      <c r="AC422" s="4">
        <f>VLOOKUP(A422,'2% with VPK 2021'!A:AB,28,FALSE)</f>
        <v>926669</v>
      </c>
      <c r="AD422" s="4">
        <f>VLOOKUP(A422,'Charter School Lease'!A:E,5,FALSE)</f>
        <v>0</v>
      </c>
      <c r="AE422" s="4">
        <f>VLOOKUP(A422,'Integration Change'!H:L,5,FALSE)</f>
        <v>0</v>
      </c>
      <c r="AF422" s="4">
        <f>VLOOKUP(A422,'Other SPED'!A:D,4,FALSE)</f>
        <v>0</v>
      </c>
      <c r="AG422" s="4">
        <f>VLOOKUP(A422,QComp!I:R,10,FALSE)</f>
        <v>0</v>
      </c>
      <c r="AH422" s="4">
        <f>VLOOKUP(A422,'LTFM Change'!G:K,5,FALSE)</f>
        <v>0</v>
      </c>
      <c r="AI422" s="4">
        <f>VLOOKUP(A422,'Breakfast and Lunch'!A:E,5,FALSE)</f>
        <v>0</v>
      </c>
      <c r="AJ422" s="4">
        <f>VLOOKUP(A422,'Breakfast and Lunch'!A:D,4,FALSE)</f>
        <v>0</v>
      </c>
      <c r="AK422" s="4">
        <v>0</v>
      </c>
      <c r="AL422" s="4">
        <f>VLOOKUP(A422,'Safe School'!A:D,4,FALSE)</f>
        <v>0</v>
      </c>
      <c r="AM422" s="4">
        <v>0</v>
      </c>
      <c r="AN422" s="4">
        <f>VLOOKUP(A422,QComp!A:E,5,FALSE)</f>
        <v>0</v>
      </c>
      <c r="AO422" s="4">
        <f t="shared" si="68"/>
        <v>-12</v>
      </c>
      <c r="AP422" s="4">
        <f>VLOOKUP(A422,'2021 SPED'!A:AF,32,FALSE)</f>
        <v>1065.7737158797681</v>
      </c>
      <c r="AQ422" s="5">
        <f t="shared" si="62"/>
        <v>35268.773715879768</v>
      </c>
      <c r="AR422" s="235">
        <f t="shared" si="63"/>
        <v>3.8337594933588508E-2</v>
      </c>
    </row>
    <row r="423" spans="1:44" x14ac:dyDescent="0.25">
      <c r="A423">
        <v>4102</v>
      </c>
      <c r="B423">
        <v>7</v>
      </c>
      <c r="C423" t="s">
        <v>403</v>
      </c>
      <c r="D423">
        <v>7</v>
      </c>
      <c r="E423" s="4">
        <f>VLOOKUP(A423,'Pupil Info'!A:D,4,FALSE)</f>
        <v>425</v>
      </c>
      <c r="F423" s="4">
        <f>VLOOKUP(A423,'Starting Point 2020'!A:AB,28,FALSE)</f>
        <v>4483214</v>
      </c>
      <c r="G423" s="4">
        <f>VLOOKUP(A423,'2% 2020'!A:AB,28,FALSE)</f>
        <v>4570581</v>
      </c>
      <c r="H423" s="4">
        <f t="shared" si="64"/>
        <v>87367</v>
      </c>
      <c r="I423" s="4">
        <f>VLOOKUP(A423,'2% with VPK 2020'!A:AB,28,FALSE)</f>
        <v>4570518</v>
      </c>
      <c r="J423" s="4">
        <f>VLOOKUP(A423,'Charter School Lease'!A:D,4,FALSE)</f>
        <v>0</v>
      </c>
      <c r="K423" s="4">
        <f>VLOOKUP(A423,'Integration Change'!H:K,4,FALSE)</f>
        <v>0</v>
      </c>
      <c r="L423" s="4">
        <f>VLOOKUP(A423,'Other SPED'!A:D,4,FALSE)</f>
        <v>0</v>
      </c>
      <c r="M423" s="4">
        <f>VLOOKUP(A423,'LTFM Change'!G:J,4,FALSE)</f>
        <v>0</v>
      </c>
      <c r="N423" s="4">
        <f>VLOOKUP(A423,QComp!I:N,6,FALSE)</f>
        <v>0</v>
      </c>
      <c r="O423" s="4">
        <f>VLOOKUP(A423,'Breakfast and Lunch'!A:D,4,FALSE)</f>
        <v>0</v>
      </c>
      <c r="P423" s="4">
        <f>VLOOKUP(A423,'Breakfast and Lunch'!A:E,5,FALSE)</f>
        <v>0</v>
      </c>
      <c r="Q423" s="4">
        <v>0</v>
      </c>
      <c r="R423" s="4">
        <v>0</v>
      </c>
      <c r="S423" s="4">
        <f>VLOOKUP(A423,QComp!A:D,4,FALSE)</f>
        <v>0</v>
      </c>
      <c r="T423" s="4">
        <f t="shared" si="65"/>
        <v>-63</v>
      </c>
      <c r="U423" s="4">
        <f>VLOOKUP(A423,'2020 SPED'!A:AF,32,FALSE)</f>
        <v>0</v>
      </c>
      <c r="V423" s="4">
        <f t="shared" si="61"/>
        <v>87304</v>
      </c>
      <c r="W423" s="235">
        <f t="shared" si="66"/>
        <v>1.9487581899949456E-2</v>
      </c>
      <c r="Y423" s="4">
        <f>VLOOKUP(A423,'Pupil Info'!A:E,5,FALSE)</f>
        <v>425</v>
      </c>
      <c r="Z423" s="4">
        <f>VLOOKUP(A423,'Starting Point 2021'!A:AB,28,FALSE)</f>
        <v>4480403</v>
      </c>
      <c r="AA423" s="4">
        <f>VLOOKUP(A423,'2% 2021'!A:AB,28,FALSE)</f>
        <v>4657222</v>
      </c>
      <c r="AB423" s="4">
        <f t="shared" si="67"/>
        <v>176819</v>
      </c>
      <c r="AC423" s="4">
        <f>VLOOKUP(A423,'2% with VPK 2021'!A:AB,28,FALSE)</f>
        <v>4657668</v>
      </c>
      <c r="AD423" s="4">
        <f>VLOOKUP(A423,'Charter School Lease'!A:E,5,FALSE)</f>
        <v>0</v>
      </c>
      <c r="AE423" s="4">
        <f>VLOOKUP(A423,'Integration Change'!H:L,5,FALSE)</f>
        <v>0</v>
      </c>
      <c r="AF423" s="4">
        <f>VLOOKUP(A423,'Other SPED'!A:D,4,FALSE)</f>
        <v>0</v>
      </c>
      <c r="AG423" s="4">
        <f>VLOOKUP(A423,QComp!I:R,10,FALSE)</f>
        <v>0</v>
      </c>
      <c r="AH423" s="4">
        <f>VLOOKUP(A423,'LTFM Change'!G:K,5,FALSE)</f>
        <v>0</v>
      </c>
      <c r="AI423" s="4">
        <f>VLOOKUP(A423,'Breakfast and Lunch'!A:E,5,FALSE)</f>
        <v>0</v>
      </c>
      <c r="AJ423" s="4">
        <f>VLOOKUP(A423,'Breakfast and Lunch'!A:D,4,FALSE)</f>
        <v>0</v>
      </c>
      <c r="AK423" s="4">
        <v>0</v>
      </c>
      <c r="AL423" s="4">
        <f>VLOOKUP(A423,'Safe School'!A:D,4,FALSE)</f>
        <v>0</v>
      </c>
      <c r="AM423" s="4">
        <v>0</v>
      </c>
      <c r="AN423" s="4">
        <f>VLOOKUP(A423,QComp!A:E,5,FALSE)</f>
        <v>0</v>
      </c>
      <c r="AO423" s="4">
        <f t="shared" si="68"/>
        <v>446</v>
      </c>
      <c r="AP423" s="4">
        <f>VLOOKUP(A423,'2021 SPED'!A:AF,32,FALSE)</f>
        <v>-210.57985608745366</v>
      </c>
      <c r="AQ423" s="5">
        <f t="shared" si="62"/>
        <v>177054.42014391255</v>
      </c>
      <c r="AR423" s="235">
        <f t="shared" si="63"/>
        <v>3.9464976699640636E-2</v>
      </c>
    </row>
    <row r="424" spans="1:44" x14ac:dyDescent="0.25">
      <c r="A424">
        <v>4103</v>
      </c>
      <c r="B424">
        <v>7</v>
      </c>
      <c r="C424" t="s">
        <v>404</v>
      </c>
      <c r="D424">
        <v>7</v>
      </c>
      <c r="E424" s="4">
        <f>VLOOKUP(A424,'Pupil Info'!A:D,4,FALSE)</f>
        <v>2175</v>
      </c>
      <c r="F424" s="4">
        <f>VLOOKUP(A424,'Starting Point 2020'!A:AB,28,FALSE)</f>
        <v>21455609</v>
      </c>
      <c r="G424" s="4">
        <f>VLOOKUP(A424,'2% 2020'!A:AB,28,FALSE)</f>
        <v>21863887</v>
      </c>
      <c r="H424" s="4">
        <f t="shared" si="64"/>
        <v>408278</v>
      </c>
      <c r="I424" s="4">
        <f>VLOOKUP(A424,'2% with VPK 2020'!A:AB,28,FALSE)</f>
        <v>21863690</v>
      </c>
      <c r="J424" s="4">
        <f>VLOOKUP(A424,'Charter School Lease'!A:D,4,FALSE)</f>
        <v>0</v>
      </c>
      <c r="K424" s="4">
        <f>VLOOKUP(A424,'Integration Change'!H:K,4,FALSE)</f>
        <v>0</v>
      </c>
      <c r="L424" s="4">
        <f>VLOOKUP(A424,'Other SPED'!A:D,4,FALSE)</f>
        <v>0</v>
      </c>
      <c r="M424" s="4">
        <f>VLOOKUP(A424,'LTFM Change'!G:J,4,FALSE)</f>
        <v>0</v>
      </c>
      <c r="N424" s="4">
        <f>VLOOKUP(A424,QComp!I:N,6,FALSE)</f>
        <v>48.347513212473132</v>
      </c>
      <c r="O424" s="4">
        <f>VLOOKUP(A424,'Breakfast and Lunch'!A:D,4,FALSE)</f>
        <v>0</v>
      </c>
      <c r="P424" s="4">
        <f>VLOOKUP(A424,'Breakfast and Lunch'!A:E,5,FALSE)</f>
        <v>0</v>
      </c>
      <c r="Q424" s="4">
        <v>0</v>
      </c>
      <c r="R424" s="4">
        <v>0</v>
      </c>
      <c r="S424" s="4">
        <f>VLOOKUP(A424,QComp!A:D,4,FALSE)</f>
        <v>0</v>
      </c>
      <c r="T424" s="4">
        <f t="shared" si="65"/>
        <v>-148.6524867862463</v>
      </c>
      <c r="U424" s="4">
        <f>VLOOKUP(A424,'2020 SPED'!A:AF,32,FALSE)</f>
        <v>0</v>
      </c>
      <c r="V424" s="4">
        <f t="shared" si="61"/>
        <v>408129.34751321375</v>
      </c>
      <c r="W424" s="235">
        <f t="shared" si="66"/>
        <v>1.9028963475238574E-2</v>
      </c>
      <c r="Y424" s="4">
        <f>VLOOKUP(A424,'Pupil Info'!A:E,5,FALSE)</f>
        <v>2200</v>
      </c>
      <c r="Z424" s="4">
        <f>VLOOKUP(A424,'Starting Point 2021'!A:AB,28,FALSE)</f>
        <v>21646508</v>
      </c>
      <c r="AA424" s="4">
        <f>VLOOKUP(A424,'2% 2021'!A:AB,28,FALSE)</f>
        <v>22480472</v>
      </c>
      <c r="AB424" s="4">
        <f t="shared" si="67"/>
        <v>833964</v>
      </c>
      <c r="AC424" s="4">
        <f>VLOOKUP(A424,'2% with VPK 2021'!A:AB,28,FALSE)</f>
        <v>22482639</v>
      </c>
      <c r="AD424" s="4">
        <f>VLOOKUP(A424,'Charter School Lease'!A:E,5,FALSE)</f>
        <v>0</v>
      </c>
      <c r="AE424" s="4">
        <f>VLOOKUP(A424,'Integration Change'!H:L,5,FALSE)</f>
        <v>0</v>
      </c>
      <c r="AF424" s="4">
        <f>VLOOKUP(A424,'Other SPED'!A:D,4,FALSE)</f>
        <v>0</v>
      </c>
      <c r="AG424" s="4">
        <f>VLOOKUP(A424,QComp!I:R,10,FALSE)</f>
        <v>46.477979780291207</v>
      </c>
      <c r="AH424" s="4">
        <f>VLOOKUP(A424,'LTFM Change'!G:K,5,FALSE)</f>
        <v>0</v>
      </c>
      <c r="AI424" s="4">
        <f>VLOOKUP(A424,'Breakfast and Lunch'!A:E,5,FALSE)</f>
        <v>0</v>
      </c>
      <c r="AJ424" s="4">
        <f>VLOOKUP(A424,'Breakfast and Lunch'!A:D,4,FALSE)</f>
        <v>0</v>
      </c>
      <c r="AK424" s="4">
        <v>0</v>
      </c>
      <c r="AL424" s="4">
        <f>VLOOKUP(A424,'Safe School'!A:D,4,FALSE)</f>
        <v>0</v>
      </c>
      <c r="AM424" s="4">
        <v>0</v>
      </c>
      <c r="AN424" s="4">
        <f>VLOOKUP(A424,QComp!A:E,5,FALSE)</f>
        <v>0</v>
      </c>
      <c r="AO424" s="4">
        <f t="shared" si="68"/>
        <v>2213.4779797792435</v>
      </c>
      <c r="AP424" s="4">
        <f>VLOOKUP(A424,'2021 SPED'!A:AF,32,FALSE)</f>
        <v>-25.425587329082191</v>
      </c>
      <c r="AQ424" s="5">
        <f t="shared" si="62"/>
        <v>836152.05239245016</v>
      </c>
      <c r="AR424" s="235">
        <f t="shared" si="63"/>
        <v>3.8526491201259803E-2</v>
      </c>
    </row>
    <row r="425" spans="1:44" x14ac:dyDescent="0.25">
      <c r="A425">
        <v>4104</v>
      </c>
      <c r="B425">
        <v>7</v>
      </c>
      <c r="C425" t="s">
        <v>405</v>
      </c>
      <c r="D425">
        <v>7</v>
      </c>
      <c r="E425" s="4">
        <f>VLOOKUP(A425,'Pupil Info'!A:D,4,FALSE)</f>
        <v>205</v>
      </c>
      <c r="F425" s="4">
        <f>VLOOKUP(A425,'Starting Point 2020'!A:AB,28,FALSE)</f>
        <v>2181380</v>
      </c>
      <c r="G425" s="4">
        <f>VLOOKUP(A425,'2% 2020'!A:AB,28,FALSE)</f>
        <v>2223494</v>
      </c>
      <c r="H425" s="4">
        <f t="shared" si="64"/>
        <v>42114</v>
      </c>
      <c r="I425" s="4">
        <f>VLOOKUP(A425,'2% with VPK 2020'!A:AB,28,FALSE)</f>
        <v>2223709</v>
      </c>
      <c r="J425" s="4">
        <f>VLOOKUP(A425,'Charter School Lease'!A:D,4,FALSE)</f>
        <v>0</v>
      </c>
      <c r="K425" s="4">
        <f>VLOOKUP(A425,'Integration Change'!H:K,4,FALSE)</f>
        <v>0</v>
      </c>
      <c r="L425" s="4">
        <f>VLOOKUP(A425,'Other SPED'!A:D,4,FALSE)</f>
        <v>0</v>
      </c>
      <c r="M425" s="4">
        <f>VLOOKUP(A425,'LTFM Change'!G:J,4,FALSE)</f>
        <v>0</v>
      </c>
      <c r="N425" s="4">
        <f>VLOOKUP(A425,QComp!I:N,6,FALSE)</f>
        <v>0</v>
      </c>
      <c r="O425" s="4">
        <f>VLOOKUP(A425,'Breakfast and Lunch'!A:D,4,FALSE)</f>
        <v>0</v>
      </c>
      <c r="P425" s="4">
        <f>VLOOKUP(A425,'Breakfast and Lunch'!A:E,5,FALSE)</f>
        <v>0</v>
      </c>
      <c r="Q425" s="4">
        <v>0</v>
      </c>
      <c r="R425" s="4">
        <v>0</v>
      </c>
      <c r="S425" s="4">
        <f>VLOOKUP(A425,QComp!A:D,4,FALSE)</f>
        <v>0</v>
      </c>
      <c r="T425" s="4">
        <f t="shared" si="65"/>
        <v>215</v>
      </c>
      <c r="U425" s="4">
        <f>VLOOKUP(A425,'2020 SPED'!A:AF,32,FALSE)</f>
        <v>0</v>
      </c>
      <c r="V425" s="4">
        <f t="shared" si="61"/>
        <v>42329</v>
      </c>
      <c r="W425" s="235">
        <f t="shared" si="66"/>
        <v>1.9306127313902209E-2</v>
      </c>
      <c r="Y425" s="4">
        <f>VLOOKUP(A425,'Pupil Info'!A:E,5,FALSE)</f>
        <v>205</v>
      </c>
      <c r="Z425" s="4">
        <f>VLOOKUP(A425,'Starting Point 2021'!A:AB,28,FALSE)</f>
        <v>2179657</v>
      </c>
      <c r="AA425" s="4">
        <f>VLOOKUP(A425,'2% 2021'!A:AB,28,FALSE)</f>
        <v>2264887</v>
      </c>
      <c r="AB425" s="4">
        <f t="shared" si="67"/>
        <v>85230</v>
      </c>
      <c r="AC425" s="4">
        <f>VLOOKUP(A425,'2% with VPK 2021'!A:AB,28,FALSE)</f>
        <v>2265101</v>
      </c>
      <c r="AD425" s="4">
        <f>VLOOKUP(A425,'Charter School Lease'!A:E,5,FALSE)</f>
        <v>0</v>
      </c>
      <c r="AE425" s="4">
        <f>VLOOKUP(A425,'Integration Change'!H:L,5,FALSE)</f>
        <v>0</v>
      </c>
      <c r="AF425" s="4">
        <f>VLOOKUP(A425,'Other SPED'!A:D,4,FALSE)</f>
        <v>0</v>
      </c>
      <c r="AG425" s="4">
        <f>VLOOKUP(A425,QComp!I:R,10,FALSE)</f>
        <v>0</v>
      </c>
      <c r="AH425" s="4">
        <f>VLOOKUP(A425,'LTFM Change'!G:K,5,FALSE)</f>
        <v>0</v>
      </c>
      <c r="AI425" s="4">
        <f>VLOOKUP(A425,'Breakfast and Lunch'!A:E,5,FALSE)</f>
        <v>0</v>
      </c>
      <c r="AJ425" s="4">
        <f>VLOOKUP(A425,'Breakfast and Lunch'!A:D,4,FALSE)</f>
        <v>0</v>
      </c>
      <c r="AK425" s="4">
        <v>0</v>
      </c>
      <c r="AL425" s="4">
        <f>VLOOKUP(A425,'Safe School'!A:D,4,FALSE)</f>
        <v>0</v>
      </c>
      <c r="AM425" s="4">
        <v>0</v>
      </c>
      <c r="AN425" s="4">
        <f>VLOOKUP(A425,QComp!A:E,5,FALSE)</f>
        <v>0</v>
      </c>
      <c r="AO425" s="4">
        <f t="shared" si="68"/>
        <v>214</v>
      </c>
      <c r="AP425" s="4">
        <f>VLOOKUP(A425,'2021 SPED'!A:AF,32,FALSE)</f>
        <v>837.03202828136273</v>
      </c>
      <c r="AQ425" s="5">
        <f t="shared" si="62"/>
        <v>86281.032028281363</v>
      </c>
      <c r="AR425" s="235">
        <f t="shared" si="63"/>
        <v>3.9102482638323367E-2</v>
      </c>
    </row>
    <row r="426" spans="1:44" x14ac:dyDescent="0.25">
      <c r="A426">
        <v>4105</v>
      </c>
      <c r="B426">
        <v>7</v>
      </c>
      <c r="C426" t="s">
        <v>406</v>
      </c>
      <c r="D426">
        <v>7</v>
      </c>
      <c r="E426" s="4">
        <f>VLOOKUP(A426,'Pupil Info'!A:D,4,FALSE)</f>
        <v>689</v>
      </c>
      <c r="F426" s="4">
        <f>VLOOKUP(A426,'Starting Point 2020'!A:AB,28,FALSE)</f>
        <v>5226370.2</v>
      </c>
      <c r="G426" s="4">
        <f>VLOOKUP(A426,'2% 2020'!A:AB,28,FALSE)</f>
        <v>5322869.2</v>
      </c>
      <c r="H426" s="4">
        <f t="shared" si="64"/>
        <v>96499</v>
      </c>
      <c r="I426" s="4">
        <f>VLOOKUP(A426,'2% with VPK 2020'!A:AB,28,FALSE)</f>
        <v>5322806.2</v>
      </c>
      <c r="J426" s="4">
        <f>VLOOKUP(A426,'Charter School Lease'!A:D,4,FALSE)</f>
        <v>0</v>
      </c>
      <c r="K426" s="4">
        <f>VLOOKUP(A426,'Integration Change'!H:K,4,FALSE)</f>
        <v>0</v>
      </c>
      <c r="L426" s="4">
        <f>VLOOKUP(A426,'Other SPED'!A:D,4,FALSE)</f>
        <v>0</v>
      </c>
      <c r="M426" s="4">
        <f>VLOOKUP(A426,'LTFM Change'!G:J,4,FALSE)</f>
        <v>0</v>
      </c>
      <c r="N426" s="4">
        <f>VLOOKUP(A426,QComp!I:N,6,FALSE)</f>
        <v>0</v>
      </c>
      <c r="O426" s="4">
        <f>VLOOKUP(A426,'Breakfast and Lunch'!A:D,4,FALSE)</f>
        <v>0</v>
      </c>
      <c r="P426" s="4">
        <f>VLOOKUP(A426,'Breakfast and Lunch'!A:E,5,FALSE)</f>
        <v>0</v>
      </c>
      <c r="Q426" s="4">
        <v>0</v>
      </c>
      <c r="R426" s="4">
        <v>0</v>
      </c>
      <c r="S426" s="4">
        <f>VLOOKUP(A426,QComp!A:D,4,FALSE)</f>
        <v>0</v>
      </c>
      <c r="T426" s="4">
        <f t="shared" si="65"/>
        <v>-63</v>
      </c>
      <c r="U426" s="4">
        <f>VLOOKUP(A426,'2020 SPED'!A:AF,32,FALSE)</f>
        <v>0</v>
      </c>
      <c r="V426" s="4">
        <f t="shared" si="61"/>
        <v>96436</v>
      </c>
      <c r="W426" s="235">
        <f t="shared" si="66"/>
        <v>1.846386618383826E-2</v>
      </c>
      <c r="Y426" s="4">
        <f>VLOOKUP(A426,'Pupil Info'!A:E,5,FALSE)</f>
        <v>695</v>
      </c>
      <c r="Z426" s="4">
        <f>VLOOKUP(A426,'Starting Point 2021'!A:AB,28,FALSE)</f>
        <v>5281302.2</v>
      </c>
      <c r="AA426" s="4">
        <f>VLOOKUP(A426,'2% 2021'!A:AB,28,FALSE)</f>
        <v>5478683.2000000002</v>
      </c>
      <c r="AB426" s="4">
        <f t="shared" si="67"/>
        <v>197381</v>
      </c>
      <c r="AC426" s="4">
        <f>VLOOKUP(A426,'2% with VPK 2021'!A:AB,28,FALSE)</f>
        <v>5478618.2000000002</v>
      </c>
      <c r="AD426" s="4">
        <f>VLOOKUP(A426,'Charter School Lease'!A:E,5,FALSE)</f>
        <v>0</v>
      </c>
      <c r="AE426" s="4">
        <f>VLOOKUP(A426,'Integration Change'!H:L,5,FALSE)</f>
        <v>0</v>
      </c>
      <c r="AF426" s="4">
        <f>VLOOKUP(A426,'Other SPED'!A:D,4,FALSE)</f>
        <v>0</v>
      </c>
      <c r="AG426" s="4">
        <f>VLOOKUP(A426,QComp!I:R,10,FALSE)</f>
        <v>0</v>
      </c>
      <c r="AH426" s="4">
        <f>VLOOKUP(A426,'LTFM Change'!G:K,5,FALSE)</f>
        <v>0</v>
      </c>
      <c r="AI426" s="4">
        <f>VLOOKUP(A426,'Breakfast and Lunch'!A:E,5,FALSE)</f>
        <v>0</v>
      </c>
      <c r="AJ426" s="4">
        <f>VLOOKUP(A426,'Breakfast and Lunch'!A:D,4,FALSE)</f>
        <v>0</v>
      </c>
      <c r="AK426" s="4">
        <v>0</v>
      </c>
      <c r="AL426" s="4">
        <f>VLOOKUP(A426,'Safe School'!A:D,4,FALSE)</f>
        <v>0</v>
      </c>
      <c r="AM426" s="4">
        <v>0</v>
      </c>
      <c r="AN426" s="4">
        <f>VLOOKUP(A426,QComp!A:E,5,FALSE)</f>
        <v>0</v>
      </c>
      <c r="AO426" s="4">
        <f t="shared" si="68"/>
        <v>-65</v>
      </c>
      <c r="AP426" s="4">
        <f>VLOOKUP(A426,'2021 SPED'!A:AF,32,FALSE)</f>
        <v>2760.0470254663378</v>
      </c>
      <c r="AQ426" s="5">
        <f t="shared" si="62"/>
        <v>200076.04702546634</v>
      </c>
      <c r="AR426" s="235">
        <f t="shared" si="63"/>
        <v>3.7373547758732681E-2</v>
      </c>
    </row>
    <row r="427" spans="1:44" x14ac:dyDescent="0.25">
      <c r="A427">
        <v>4106</v>
      </c>
      <c r="B427">
        <v>7</v>
      </c>
      <c r="C427" t="s">
        <v>407</v>
      </c>
      <c r="D427">
        <v>7</v>
      </c>
      <c r="E427" s="4">
        <f>VLOOKUP(A427,'Pupil Info'!A:D,4,FALSE)</f>
        <v>240</v>
      </c>
      <c r="F427" s="4">
        <f>VLOOKUP(A427,'Starting Point 2020'!A:AB,28,FALSE)</f>
        <v>2174269</v>
      </c>
      <c r="G427" s="4">
        <f>VLOOKUP(A427,'2% 2020'!A:AB,28,FALSE)</f>
        <v>2214883</v>
      </c>
      <c r="H427" s="4">
        <f t="shared" si="64"/>
        <v>40614</v>
      </c>
      <c r="I427" s="4">
        <f>VLOOKUP(A427,'2% with VPK 2020'!A:AB,28,FALSE)</f>
        <v>2215141</v>
      </c>
      <c r="J427" s="4">
        <f>VLOOKUP(A427,'Charter School Lease'!A:D,4,FALSE)</f>
        <v>0</v>
      </c>
      <c r="K427" s="4">
        <f>VLOOKUP(A427,'Integration Change'!H:K,4,FALSE)</f>
        <v>0</v>
      </c>
      <c r="L427" s="4">
        <f>VLOOKUP(A427,'Other SPED'!A:D,4,FALSE)</f>
        <v>0</v>
      </c>
      <c r="M427" s="4">
        <f>VLOOKUP(A427,'LTFM Change'!G:J,4,FALSE)</f>
        <v>0</v>
      </c>
      <c r="N427" s="4">
        <f>VLOOKUP(A427,QComp!I:N,6,FALSE)</f>
        <v>5.535471753544698</v>
      </c>
      <c r="O427" s="4">
        <f>VLOOKUP(A427,'Breakfast and Lunch'!A:D,4,FALSE)</f>
        <v>0</v>
      </c>
      <c r="P427" s="4">
        <f>VLOOKUP(A427,'Breakfast and Lunch'!A:E,5,FALSE)</f>
        <v>0</v>
      </c>
      <c r="Q427" s="4">
        <v>0</v>
      </c>
      <c r="R427" s="4">
        <v>0</v>
      </c>
      <c r="S427" s="4">
        <f>VLOOKUP(A427,QComp!A:D,4,FALSE)</f>
        <v>0</v>
      </c>
      <c r="T427" s="4">
        <f t="shared" si="65"/>
        <v>263.53547175368294</v>
      </c>
      <c r="U427" s="4">
        <f>VLOOKUP(A427,'2020 SPED'!A:AF,32,FALSE)</f>
        <v>0</v>
      </c>
      <c r="V427" s="4">
        <f t="shared" si="61"/>
        <v>40877.535471753683</v>
      </c>
      <c r="W427" s="235">
        <f t="shared" si="66"/>
        <v>1.8679381438083328E-2</v>
      </c>
      <c r="Y427" s="4">
        <f>VLOOKUP(A427,'Pupil Info'!A:E,5,FALSE)</f>
        <v>240</v>
      </c>
      <c r="Z427" s="4">
        <f>VLOOKUP(A427,'Starting Point 2021'!A:AB,28,FALSE)</f>
        <v>2174250</v>
      </c>
      <c r="AA427" s="4">
        <f>VLOOKUP(A427,'2% 2021'!A:AB,28,FALSE)</f>
        <v>2256730</v>
      </c>
      <c r="AB427" s="4">
        <f t="shared" si="67"/>
        <v>82480</v>
      </c>
      <c r="AC427" s="4">
        <f>VLOOKUP(A427,'2% with VPK 2021'!A:AB,28,FALSE)</f>
        <v>2257269</v>
      </c>
      <c r="AD427" s="4">
        <f>VLOOKUP(A427,'Charter School Lease'!A:E,5,FALSE)</f>
        <v>0</v>
      </c>
      <c r="AE427" s="4">
        <f>VLOOKUP(A427,'Integration Change'!H:L,5,FALSE)</f>
        <v>0</v>
      </c>
      <c r="AF427" s="4">
        <f>VLOOKUP(A427,'Other SPED'!A:D,4,FALSE)</f>
        <v>0</v>
      </c>
      <c r="AG427" s="4">
        <f>VLOOKUP(A427,QComp!I:R,10,FALSE)</f>
        <v>5.3971639418814448</v>
      </c>
      <c r="AH427" s="4">
        <f>VLOOKUP(A427,'LTFM Change'!G:K,5,FALSE)</f>
        <v>0</v>
      </c>
      <c r="AI427" s="4">
        <f>VLOOKUP(A427,'Breakfast and Lunch'!A:E,5,FALSE)</f>
        <v>0</v>
      </c>
      <c r="AJ427" s="4">
        <f>VLOOKUP(A427,'Breakfast and Lunch'!A:D,4,FALSE)</f>
        <v>0</v>
      </c>
      <c r="AK427" s="4">
        <v>0</v>
      </c>
      <c r="AL427" s="4">
        <f>VLOOKUP(A427,'Safe School'!A:D,4,FALSE)</f>
        <v>0</v>
      </c>
      <c r="AM427" s="4">
        <v>0</v>
      </c>
      <c r="AN427" s="4">
        <f>VLOOKUP(A427,QComp!A:E,5,FALSE)</f>
        <v>0</v>
      </c>
      <c r="AO427" s="4">
        <f t="shared" si="68"/>
        <v>544.39716394199058</v>
      </c>
      <c r="AP427" s="4">
        <f>VLOOKUP(A427,'2021 SPED'!A:AF,32,FALSE)</f>
        <v>-17.615526633220725</v>
      </c>
      <c r="AQ427" s="5">
        <f t="shared" si="62"/>
        <v>83006.78163730877</v>
      </c>
      <c r="AR427" s="235">
        <f t="shared" si="63"/>
        <v>3.7934920087386456E-2</v>
      </c>
    </row>
    <row r="428" spans="1:44" x14ac:dyDescent="0.25">
      <c r="A428">
        <v>4107</v>
      </c>
      <c r="B428">
        <v>7</v>
      </c>
      <c r="C428" t="s">
        <v>408</v>
      </c>
      <c r="D428">
        <v>7</v>
      </c>
      <c r="E428" s="4">
        <f>VLOOKUP(A428,'Pupil Info'!A:D,4,FALSE)</f>
        <v>112</v>
      </c>
      <c r="F428" s="4">
        <f>VLOOKUP(A428,'Starting Point 2020'!A:AB,28,FALSE)</f>
        <v>1108037.3999999999</v>
      </c>
      <c r="G428" s="4">
        <f>VLOOKUP(A428,'2% 2020'!A:AB,28,FALSE)</f>
        <v>1128718.3999999999</v>
      </c>
      <c r="H428" s="4">
        <f t="shared" si="64"/>
        <v>20681</v>
      </c>
      <c r="I428" s="4">
        <f>VLOOKUP(A428,'2% with VPK 2020'!A:AB,28,FALSE)</f>
        <v>1128969.8</v>
      </c>
      <c r="J428" s="4">
        <f>VLOOKUP(A428,'Charter School Lease'!A:D,4,FALSE)</f>
        <v>0</v>
      </c>
      <c r="K428" s="4">
        <f>VLOOKUP(A428,'Integration Change'!H:K,4,FALSE)</f>
        <v>0</v>
      </c>
      <c r="L428" s="4">
        <f>VLOOKUP(A428,'Other SPED'!A:D,4,FALSE)</f>
        <v>0</v>
      </c>
      <c r="M428" s="4">
        <f>VLOOKUP(A428,'LTFM Change'!G:J,4,FALSE)</f>
        <v>0</v>
      </c>
      <c r="N428" s="4">
        <f>VLOOKUP(A428,QComp!I:N,6,FALSE)</f>
        <v>0</v>
      </c>
      <c r="O428" s="4">
        <f>VLOOKUP(A428,'Breakfast and Lunch'!A:D,4,FALSE)</f>
        <v>0</v>
      </c>
      <c r="P428" s="4">
        <f>VLOOKUP(A428,'Breakfast and Lunch'!A:E,5,FALSE)</f>
        <v>0</v>
      </c>
      <c r="Q428" s="4">
        <v>0</v>
      </c>
      <c r="R428" s="4">
        <v>0</v>
      </c>
      <c r="S428" s="4">
        <f>VLOOKUP(A428,QComp!A:D,4,FALSE)</f>
        <v>0</v>
      </c>
      <c r="T428" s="4">
        <f t="shared" si="65"/>
        <v>251.4000000001397</v>
      </c>
      <c r="U428" s="4">
        <f>VLOOKUP(A428,'2020 SPED'!A:AF,32,FALSE)</f>
        <v>0</v>
      </c>
      <c r="V428" s="4">
        <f t="shared" si="61"/>
        <v>20932.40000000014</v>
      </c>
      <c r="W428" s="235">
        <f t="shared" si="66"/>
        <v>1.8664532442677479E-2</v>
      </c>
      <c r="Y428" s="4">
        <f>VLOOKUP(A428,'Pupil Info'!A:E,5,FALSE)</f>
        <v>112</v>
      </c>
      <c r="Z428" s="4">
        <f>VLOOKUP(A428,'Starting Point 2021'!A:AB,28,FALSE)</f>
        <v>1109430.8</v>
      </c>
      <c r="AA428" s="4">
        <f>VLOOKUP(A428,'2% 2021'!A:AB,28,FALSE)</f>
        <v>1151552.8</v>
      </c>
      <c r="AB428" s="4">
        <f t="shared" si="67"/>
        <v>42122</v>
      </c>
      <c r="AC428" s="4">
        <f>VLOOKUP(A428,'2% with VPK 2021'!A:AB,28,FALSE)</f>
        <v>1151672</v>
      </c>
      <c r="AD428" s="4">
        <f>VLOOKUP(A428,'Charter School Lease'!A:E,5,FALSE)</f>
        <v>0</v>
      </c>
      <c r="AE428" s="4">
        <f>VLOOKUP(A428,'Integration Change'!H:L,5,FALSE)</f>
        <v>0</v>
      </c>
      <c r="AF428" s="4">
        <f>VLOOKUP(A428,'Other SPED'!A:D,4,FALSE)</f>
        <v>0</v>
      </c>
      <c r="AG428" s="4">
        <f>VLOOKUP(A428,QComp!I:R,10,FALSE)</f>
        <v>0</v>
      </c>
      <c r="AH428" s="4">
        <f>VLOOKUP(A428,'LTFM Change'!G:K,5,FALSE)</f>
        <v>0</v>
      </c>
      <c r="AI428" s="4">
        <f>VLOOKUP(A428,'Breakfast and Lunch'!A:E,5,FALSE)</f>
        <v>0</v>
      </c>
      <c r="AJ428" s="4">
        <f>VLOOKUP(A428,'Breakfast and Lunch'!A:D,4,FALSE)</f>
        <v>0</v>
      </c>
      <c r="AK428" s="4">
        <v>0</v>
      </c>
      <c r="AL428" s="4">
        <f>VLOOKUP(A428,'Safe School'!A:D,4,FALSE)</f>
        <v>0</v>
      </c>
      <c r="AM428" s="4">
        <v>0</v>
      </c>
      <c r="AN428" s="4">
        <f>VLOOKUP(A428,QComp!A:E,5,FALSE)</f>
        <v>0</v>
      </c>
      <c r="AO428" s="4">
        <f t="shared" si="68"/>
        <v>119.19999999995343</v>
      </c>
      <c r="AP428" s="4">
        <f>VLOOKUP(A428,'2021 SPED'!A:AF,32,FALSE)</f>
        <v>-28.424348368367646</v>
      </c>
      <c r="AQ428" s="5">
        <f t="shared" si="62"/>
        <v>42212.775651631586</v>
      </c>
      <c r="AR428" s="235">
        <f t="shared" si="63"/>
        <v>3.7967217063020059E-2</v>
      </c>
    </row>
    <row r="429" spans="1:44" x14ac:dyDescent="0.25">
      <c r="A429">
        <v>4110</v>
      </c>
      <c r="B429">
        <v>7</v>
      </c>
      <c r="C429" t="s">
        <v>409</v>
      </c>
      <c r="D429">
        <v>7</v>
      </c>
      <c r="E429" s="4">
        <f>VLOOKUP(A429,'Pupil Info'!A:D,4,FALSE)</f>
        <v>330</v>
      </c>
      <c r="F429" s="4">
        <f>VLOOKUP(A429,'Starting Point 2020'!A:AB,28,FALSE)</f>
        <v>2731499</v>
      </c>
      <c r="G429" s="4">
        <f>VLOOKUP(A429,'2% 2020'!A:AB,28,FALSE)</f>
        <v>2782262</v>
      </c>
      <c r="H429" s="4">
        <f t="shared" si="64"/>
        <v>50763</v>
      </c>
      <c r="I429" s="4">
        <f>VLOOKUP(A429,'2% with VPK 2020'!A:AB,28,FALSE)</f>
        <v>2782608</v>
      </c>
      <c r="J429" s="4">
        <f>VLOOKUP(A429,'Charter School Lease'!A:D,4,FALSE)</f>
        <v>0</v>
      </c>
      <c r="K429" s="4">
        <f>VLOOKUP(A429,'Integration Change'!H:K,4,FALSE)</f>
        <v>0</v>
      </c>
      <c r="L429" s="4">
        <f>VLOOKUP(A429,'Other SPED'!A:D,4,FALSE)</f>
        <v>0</v>
      </c>
      <c r="M429" s="4">
        <f>VLOOKUP(A429,'LTFM Change'!G:J,4,FALSE)</f>
        <v>0</v>
      </c>
      <c r="N429" s="4">
        <f>VLOOKUP(A429,QComp!I:N,6,FALSE)</f>
        <v>6.7436104299122235</v>
      </c>
      <c r="O429" s="4">
        <f>VLOOKUP(A429,'Breakfast and Lunch'!A:D,4,FALSE)</f>
        <v>0</v>
      </c>
      <c r="P429" s="4">
        <f>VLOOKUP(A429,'Breakfast and Lunch'!A:E,5,FALSE)</f>
        <v>0</v>
      </c>
      <c r="Q429" s="4">
        <v>0</v>
      </c>
      <c r="R429" s="4">
        <v>0</v>
      </c>
      <c r="S429" s="4">
        <f>VLOOKUP(A429,QComp!A:D,4,FALSE)</f>
        <v>0</v>
      </c>
      <c r="T429" s="4">
        <f t="shared" si="65"/>
        <v>352.74361043004319</v>
      </c>
      <c r="U429" s="4">
        <f>VLOOKUP(A429,'2020 SPED'!A:AF,32,FALSE)</f>
        <v>0</v>
      </c>
      <c r="V429" s="4">
        <f t="shared" si="61"/>
        <v>51115.743610430043</v>
      </c>
      <c r="W429" s="235">
        <f t="shared" si="66"/>
        <v>1.8584301147465183E-2</v>
      </c>
      <c r="Y429" s="4">
        <f>VLOOKUP(A429,'Pupil Info'!A:E,5,FALSE)</f>
        <v>345</v>
      </c>
      <c r="Z429" s="4">
        <f>VLOOKUP(A429,'Starting Point 2021'!A:AB,28,FALSE)</f>
        <v>2858825</v>
      </c>
      <c r="AA429" s="4">
        <f>VLOOKUP(A429,'2% 2021'!A:AB,28,FALSE)</f>
        <v>2966254</v>
      </c>
      <c r="AB429" s="4">
        <f t="shared" si="67"/>
        <v>107429</v>
      </c>
      <c r="AC429" s="4">
        <f>VLOOKUP(A429,'2% with VPK 2021'!A:AB,28,FALSE)</f>
        <v>2966204</v>
      </c>
      <c r="AD429" s="4">
        <f>VLOOKUP(A429,'Charter School Lease'!A:E,5,FALSE)</f>
        <v>0</v>
      </c>
      <c r="AE429" s="4">
        <f>VLOOKUP(A429,'Integration Change'!H:L,5,FALSE)</f>
        <v>0</v>
      </c>
      <c r="AF429" s="4">
        <f>VLOOKUP(A429,'Other SPED'!A:D,4,FALSE)</f>
        <v>0</v>
      </c>
      <c r="AG429" s="4">
        <f>VLOOKUP(A429,QComp!I:R,10,FALSE)</f>
        <v>6.8534983334102435</v>
      </c>
      <c r="AH429" s="4">
        <f>VLOOKUP(A429,'LTFM Change'!G:K,5,FALSE)</f>
        <v>0</v>
      </c>
      <c r="AI429" s="4">
        <f>VLOOKUP(A429,'Breakfast and Lunch'!A:E,5,FALSE)</f>
        <v>0</v>
      </c>
      <c r="AJ429" s="4">
        <f>VLOOKUP(A429,'Breakfast and Lunch'!A:D,4,FALSE)</f>
        <v>0</v>
      </c>
      <c r="AK429" s="4">
        <v>0</v>
      </c>
      <c r="AL429" s="4">
        <f>VLOOKUP(A429,'Safe School'!A:D,4,FALSE)</f>
        <v>0</v>
      </c>
      <c r="AM429" s="4">
        <v>0</v>
      </c>
      <c r="AN429" s="4">
        <f>VLOOKUP(A429,QComp!A:E,5,FALSE)</f>
        <v>0</v>
      </c>
      <c r="AO429" s="4">
        <f t="shared" si="68"/>
        <v>-43.146501666400582</v>
      </c>
      <c r="AP429" s="4">
        <f>VLOOKUP(A429,'2021 SPED'!A:AF,32,FALSE)</f>
        <v>3.6281223985133693</v>
      </c>
      <c r="AQ429" s="5">
        <f t="shared" si="62"/>
        <v>107389.48162073211</v>
      </c>
      <c r="AR429" s="235">
        <f t="shared" si="63"/>
        <v>3.7578025937229455E-2</v>
      </c>
    </row>
    <row r="430" spans="1:44" x14ac:dyDescent="0.25">
      <c r="A430">
        <v>4111</v>
      </c>
      <c r="B430">
        <v>7</v>
      </c>
      <c r="C430" t="s">
        <v>410</v>
      </c>
      <c r="D430">
        <v>7</v>
      </c>
      <c r="E430" s="4">
        <f>VLOOKUP(A430,'Pupil Info'!A:D,4,FALSE)</f>
        <v>110</v>
      </c>
      <c r="F430" s="4">
        <f>VLOOKUP(A430,'Starting Point 2020'!A:AB,28,FALSE)</f>
        <v>1148069</v>
      </c>
      <c r="G430" s="4">
        <f>VLOOKUP(A430,'2% 2020'!A:AB,28,FALSE)</f>
        <v>1170670</v>
      </c>
      <c r="H430" s="4">
        <f t="shared" si="64"/>
        <v>22601</v>
      </c>
      <c r="I430" s="4">
        <f>VLOOKUP(A430,'2% with VPK 2020'!A:AB,28,FALSE)</f>
        <v>1170791</v>
      </c>
      <c r="J430" s="4">
        <f>VLOOKUP(A430,'Charter School Lease'!A:D,4,FALSE)</f>
        <v>0</v>
      </c>
      <c r="K430" s="4">
        <f>VLOOKUP(A430,'Integration Change'!H:K,4,FALSE)</f>
        <v>0</v>
      </c>
      <c r="L430" s="4">
        <f>VLOOKUP(A430,'Other SPED'!A:D,4,FALSE)</f>
        <v>0</v>
      </c>
      <c r="M430" s="4">
        <f>VLOOKUP(A430,'LTFM Change'!G:J,4,FALSE)</f>
        <v>0</v>
      </c>
      <c r="N430" s="4">
        <f>VLOOKUP(A430,QComp!I:N,6,FALSE)</f>
        <v>0</v>
      </c>
      <c r="O430" s="4">
        <f>VLOOKUP(A430,'Breakfast and Lunch'!A:D,4,FALSE)</f>
        <v>0</v>
      </c>
      <c r="P430" s="4">
        <f>VLOOKUP(A430,'Breakfast and Lunch'!A:E,5,FALSE)</f>
        <v>0</v>
      </c>
      <c r="Q430" s="4">
        <v>0</v>
      </c>
      <c r="R430" s="4">
        <v>0</v>
      </c>
      <c r="S430" s="4">
        <f>VLOOKUP(A430,QComp!A:D,4,FALSE)</f>
        <v>0</v>
      </c>
      <c r="T430" s="4">
        <f t="shared" si="65"/>
        <v>121</v>
      </c>
      <c r="U430" s="4">
        <f>VLOOKUP(A430,'2020 SPED'!A:AF,32,FALSE)</f>
        <v>0</v>
      </c>
      <c r="V430" s="4">
        <f t="shared" si="61"/>
        <v>22722</v>
      </c>
      <c r="W430" s="235">
        <f t="shared" si="66"/>
        <v>1.9686099006244399E-2</v>
      </c>
      <c r="Y430" s="4">
        <f>VLOOKUP(A430,'Pupil Info'!A:E,5,FALSE)</f>
        <v>111</v>
      </c>
      <c r="Z430" s="4">
        <f>VLOOKUP(A430,'Starting Point 2021'!A:AB,28,FALSE)</f>
        <v>1169433</v>
      </c>
      <c r="AA430" s="4">
        <f>VLOOKUP(A430,'2% 2021'!A:AB,28,FALSE)</f>
        <v>1216051</v>
      </c>
      <c r="AB430" s="4">
        <f t="shared" si="67"/>
        <v>46618</v>
      </c>
      <c r="AC430" s="4">
        <f>VLOOKUP(A430,'2% with VPK 2021'!A:AB,28,FALSE)</f>
        <v>1216039</v>
      </c>
      <c r="AD430" s="4">
        <f>VLOOKUP(A430,'Charter School Lease'!A:E,5,FALSE)</f>
        <v>0</v>
      </c>
      <c r="AE430" s="4">
        <f>VLOOKUP(A430,'Integration Change'!H:L,5,FALSE)</f>
        <v>0</v>
      </c>
      <c r="AF430" s="4">
        <f>VLOOKUP(A430,'Other SPED'!A:D,4,FALSE)</f>
        <v>0</v>
      </c>
      <c r="AG430" s="4">
        <f>VLOOKUP(A430,QComp!I:R,10,FALSE)</f>
        <v>0</v>
      </c>
      <c r="AH430" s="4">
        <f>VLOOKUP(A430,'LTFM Change'!G:K,5,FALSE)</f>
        <v>0</v>
      </c>
      <c r="AI430" s="4">
        <f>VLOOKUP(A430,'Breakfast and Lunch'!A:E,5,FALSE)</f>
        <v>0</v>
      </c>
      <c r="AJ430" s="4">
        <f>VLOOKUP(A430,'Breakfast and Lunch'!A:D,4,FALSE)</f>
        <v>0</v>
      </c>
      <c r="AK430" s="4">
        <v>0</v>
      </c>
      <c r="AL430" s="4">
        <f>VLOOKUP(A430,'Safe School'!A:D,4,FALSE)</f>
        <v>0</v>
      </c>
      <c r="AM430" s="4">
        <v>0</v>
      </c>
      <c r="AN430" s="4">
        <f>VLOOKUP(A430,QComp!A:E,5,FALSE)</f>
        <v>0</v>
      </c>
      <c r="AO430" s="4">
        <f t="shared" si="68"/>
        <v>-12</v>
      </c>
      <c r="AP430" s="4">
        <f>VLOOKUP(A430,'2021 SPED'!A:AF,32,FALSE)</f>
        <v>535.74029242002871</v>
      </c>
      <c r="AQ430" s="5">
        <f t="shared" si="62"/>
        <v>47141.740292420029</v>
      </c>
      <c r="AR430" s="235">
        <f t="shared" si="63"/>
        <v>3.9863763037300985E-2</v>
      </c>
    </row>
    <row r="431" spans="1:44" x14ac:dyDescent="0.25">
      <c r="A431">
        <v>4112</v>
      </c>
      <c r="B431">
        <v>7</v>
      </c>
      <c r="C431" t="s">
        <v>411</v>
      </c>
      <c r="D431">
        <v>7</v>
      </c>
      <c r="E431" s="4">
        <f>VLOOKUP(A431,'Pupil Info'!A:D,4,FALSE)</f>
        <v>420</v>
      </c>
      <c r="F431" s="4">
        <f>VLOOKUP(A431,'Starting Point 2020'!A:AB,28,FALSE)</f>
        <v>3584780</v>
      </c>
      <c r="G431" s="4">
        <f>VLOOKUP(A431,'2% 2020'!A:AB,28,FALSE)</f>
        <v>3651412</v>
      </c>
      <c r="H431" s="4">
        <f t="shared" si="64"/>
        <v>66632</v>
      </c>
      <c r="I431" s="4">
        <f>VLOOKUP(A431,'2% with VPK 2020'!A:AB,28,FALSE)</f>
        <v>3651873</v>
      </c>
      <c r="J431" s="4">
        <f>VLOOKUP(A431,'Charter School Lease'!A:D,4,FALSE)</f>
        <v>0</v>
      </c>
      <c r="K431" s="4">
        <f>VLOOKUP(A431,'Integration Change'!H:K,4,FALSE)</f>
        <v>0</v>
      </c>
      <c r="L431" s="4">
        <f>VLOOKUP(A431,'Other SPED'!A:D,4,FALSE)</f>
        <v>0</v>
      </c>
      <c r="M431" s="4">
        <f>VLOOKUP(A431,'LTFM Change'!G:J,4,FALSE)</f>
        <v>0</v>
      </c>
      <c r="N431" s="4">
        <f>VLOOKUP(A431,QComp!I:N,6,FALSE)</f>
        <v>10.389992616779637</v>
      </c>
      <c r="O431" s="4">
        <f>VLOOKUP(A431,'Breakfast and Lunch'!A:D,4,FALSE)</f>
        <v>0</v>
      </c>
      <c r="P431" s="4">
        <f>VLOOKUP(A431,'Breakfast and Lunch'!A:E,5,FALSE)</f>
        <v>0</v>
      </c>
      <c r="Q431" s="4">
        <v>0</v>
      </c>
      <c r="R431" s="4">
        <v>0</v>
      </c>
      <c r="S431" s="4">
        <f>VLOOKUP(A431,QComp!A:D,4,FALSE)</f>
        <v>0</v>
      </c>
      <c r="T431" s="4">
        <f t="shared" si="65"/>
        <v>471.38999261660501</v>
      </c>
      <c r="U431" s="4">
        <f>VLOOKUP(A431,'2020 SPED'!A:AF,32,FALSE)</f>
        <v>0</v>
      </c>
      <c r="V431" s="4">
        <f t="shared" si="61"/>
        <v>67103.389992616605</v>
      </c>
      <c r="W431" s="235">
        <f t="shared" si="66"/>
        <v>1.8587472592460345E-2</v>
      </c>
      <c r="Y431" s="4">
        <f>VLOOKUP(A431,'Pupil Info'!A:E,5,FALSE)</f>
        <v>430</v>
      </c>
      <c r="Z431" s="4">
        <f>VLOOKUP(A431,'Starting Point 2021'!A:AB,28,FALSE)</f>
        <v>3554152</v>
      </c>
      <c r="AA431" s="4">
        <f>VLOOKUP(A431,'2% 2021'!A:AB,28,FALSE)</f>
        <v>3687559</v>
      </c>
      <c r="AB431" s="4">
        <f t="shared" si="67"/>
        <v>133407</v>
      </c>
      <c r="AC431" s="4">
        <f>VLOOKUP(A431,'2% with VPK 2021'!A:AB,28,FALSE)</f>
        <v>3688031</v>
      </c>
      <c r="AD431" s="4">
        <f>VLOOKUP(A431,'Charter School Lease'!A:E,5,FALSE)</f>
        <v>0</v>
      </c>
      <c r="AE431" s="4">
        <f>VLOOKUP(A431,'Integration Change'!H:L,5,FALSE)</f>
        <v>0</v>
      </c>
      <c r="AF431" s="4">
        <f>VLOOKUP(A431,'Other SPED'!A:D,4,FALSE)</f>
        <v>0</v>
      </c>
      <c r="AG431" s="4">
        <f>VLOOKUP(A431,QComp!I:R,10,FALSE)</f>
        <v>8.8640921684418572</v>
      </c>
      <c r="AH431" s="4">
        <f>VLOOKUP(A431,'LTFM Change'!G:K,5,FALSE)</f>
        <v>0</v>
      </c>
      <c r="AI431" s="4">
        <f>VLOOKUP(A431,'Breakfast and Lunch'!A:E,5,FALSE)</f>
        <v>0</v>
      </c>
      <c r="AJ431" s="4">
        <f>VLOOKUP(A431,'Breakfast and Lunch'!A:D,4,FALSE)</f>
        <v>0</v>
      </c>
      <c r="AK431" s="4">
        <v>0</v>
      </c>
      <c r="AL431" s="4">
        <f>VLOOKUP(A431,'Safe School'!A:D,4,FALSE)</f>
        <v>0</v>
      </c>
      <c r="AM431" s="4">
        <v>0</v>
      </c>
      <c r="AN431" s="4">
        <f>VLOOKUP(A431,QComp!A:E,5,FALSE)</f>
        <v>0</v>
      </c>
      <c r="AO431" s="4">
        <f t="shared" si="68"/>
        <v>480.8640921683982</v>
      </c>
      <c r="AP431" s="4">
        <f>VLOOKUP(A431,'2021 SPED'!A:AF,32,FALSE)</f>
        <v>0</v>
      </c>
      <c r="AQ431" s="5">
        <f t="shared" si="62"/>
        <v>133887.8640921684</v>
      </c>
      <c r="AR431" s="235">
        <f t="shared" si="63"/>
        <v>3.753553590279763E-2</v>
      </c>
    </row>
    <row r="432" spans="1:44" x14ac:dyDescent="0.25">
      <c r="A432">
        <v>4113</v>
      </c>
      <c r="B432">
        <v>7</v>
      </c>
      <c r="C432" t="s">
        <v>412</v>
      </c>
      <c r="D432">
        <v>7</v>
      </c>
      <c r="E432" s="4">
        <f>VLOOKUP(A432,'Pupil Info'!A:D,4,FALSE)</f>
        <v>140</v>
      </c>
      <c r="F432" s="4">
        <f>VLOOKUP(A432,'Starting Point 2020'!A:AB,28,FALSE)</f>
        <v>1039779</v>
      </c>
      <c r="G432" s="4">
        <f>VLOOKUP(A432,'2% 2020'!A:AB,28,FALSE)</f>
        <v>1058903</v>
      </c>
      <c r="H432" s="4">
        <f t="shared" si="64"/>
        <v>19124</v>
      </c>
      <c r="I432" s="4">
        <f>VLOOKUP(A432,'2% with VPK 2020'!A:AB,28,FALSE)</f>
        <v>1058891</v>
      </c>
      <c r="J432" s="4">
        <f>VLOOKUP(A432,'Charter School Lease'!A:D,4,FALSE)</f>
        <v>0</v>
      </c>
      <c r="K432" s="4">
        <f>VLOOKUP(A432,'Integration Change'!H:K,4,FALSE)</f>
        <v>0</v>
      </c>
      <c r="L432" s="4">
        <f>VLOOKUP(A432,'Other SPED'!A:D,4,FALSE)</f>
        <v>0</v>
      </c>
      <c r="M432" s="4">
        <f>VLOOKUP(A432,'LTFM Change'!G:J,4,FALSE)</f>
        <v>0</v>
      </c>
      <c r="N432" s="4">
        <f>VLOOKUP(A432,QComp!I:N,6,FALSE)</f>
        <v>0</v>
      </c>
      <c r="O432" s="4">
        <f>VLOOKUP(A432,'Breakfast and Lunch'!A:D,4,FALSE)</f>
        <v>0</v>
      </c>
      <c r="P432" s="4">
        <f>VLOOKUP(A432,'Breakfast and Lunch'!A:E,5,FALSE)</f>
        <v>0</v>
      </c>
      <c r="Q432" s="4">
        <v>0</v>
      </c>
      <c r="R432" s="4">
        <v>0</v>
      </c>
      <c r="S432" s="4">
        <f>VLOOKUP(A432,QComp!A:D,4,FALSE)</f>
        <v>0</v>
      </c>
      <c r="T432" s="4">
        <f t="shared" si="65"/>
        <v>-12</v>
      </c>
      <c r="U432" s="4">
        <f>VLOOKUP(A432,'2020 SPED'!A:AF,32,FALSE)</f>
        <v>0</v>
      </c>
      <c r="V432" s="4">
        <f t="shared" si="61"/>
        <v>19112</v>
      </c>
      <c r="W432" s="235">
        <f t="shared" si="66"/>
        <v>1.8392369917068916E-2</v>
      </c>
      <c r="Y432" s="4">
        <f>VLOOKUP(A432,'Pupil Info'!A:E,5,FALSE)</f>
        <v>148</v>
      </c>
      <c r="Z432" s="4">
        <f>VLOOKUP(A432,'Starting Point 2021'!A:AB,28,FALSE)</f>
        <v>1106568</v>
      </c>
      <c r="AA432" s="4">
        <f>VLOOKUP(A432,'2% 2021'!A:AB,28,FALSE)</f>
        <v>1147662</v>
      </c>
      <c r="AB432" s="4">
        <f t="shared" si="67"/>
        <v>41094</v>
      </c>
      <c r="AC432" s="4">
        <f>VLOOKUP(A432,'2% with VPK 2021'!A:AB,28,FALSE)</f>
        <v>1147797</v>
      </c>
      <c r="AD432" s="4">
        <f>VLOOKUP(A432,'Charter School Lease'!A:E,5,FALSE)</f>
        <v>0</v>
      </c>
      <c r="AE432" s="4">
        <f>VLOOKUP(A432,'Integration Change'!H:L,5,FALSE)</f>
        <v>0</v>
      </c>
      <c r="AF432" s="4">
        <f>VLOOKUP(A432,'Other SPED'!A:D,4,FALSE)</f>
        <v>0</v>
      </c>
      <c r="AG432" s="4">
        <f>VLOOKUP(A432,QComp!I:R,10,FALSE)</f>
        <v>0</v>
      </c>
      <c r="AH432" s="4">
        <f>VLOOKUP(A432,'LTFM Change'!G:K,5,FALSE)</f>
        <v>0</v>
      </c>
      <c r="AI432" s="4">
        <f>VLOOKUP(A432,'Breakfast and Lunch'!A:E,5,FALSE)</f>
        <v>0</v>
      </c>
      <c r="AJ432" s="4">
        <f>VLOOKUP(A432,'Breakfast and Lunch'!A:D,4,FALSE)</f>
        <v>0</v>
      </c>
      <c r="AK432" s="4">
        <v>0</v>
      </c>
      <c r="AL432" s="4">
        <f>VLOOKUP(A432,'Safe School'!A:D,4,FALSE)</f>
        <v>0</v>
      </c>
      <c r="AM432" s="4">
        <v>0</v>
      </c>
      <c r="AN432" s="4">
        <f>VLOOKUP(A432,QComp!A:E,5,FALSE)</f>
        <v>0</v>
      </c>
      <c r="AO432" s="4">
        <f t="shared" si="68"/>
        <v>135</v>
      </c>
      <c r="AP432" s="4">
        <f>VLOOKUP(A432,'2021 SPED'!A:AF,32,FALSE)</f>
        <v>0</v>
      </c>
      <c r="AQ432" s="5">
        <f t="shared" si="62"/>
        <v>41229</v>
      </c>
      <c r="AR432" s="235">
        <f t="shared" si="63"/>
        <v>3.7136443490142494E-2</v>
      </c>
    </row>
    <row r="433" spans="1:44" x14ac:dyDescent="0.25">
      <c r="A433">
        <v>4115</v>
      </c>
      <c r="B433">
        <v>7</v>
      </c>
      <c r="C433" t="s">
        <v>413</v>
      </c>
      <c r="D433">
        <v>7</v>
      </c>
      <c r="E433" s="4">
        <f>VLOOKUP(A433,'Pupil Info'!A:D,4,FALSE)</f>
        <v>0</v>
      </c>
      <c r="F433" s="4">
        <f>VLOOKUP(A433,'Starting Point 2020'!A:AB,28,FALSE)</f>
        <v>0</v>
      </c>
      <c r="G433" s="4">
        <f>VLOOKUP(A433,'2% 2020'!A:AB,28,FALSE)</f>
        <v>0</v>
      </c>
      <c r="H433" s="4">
        <f t="shared" si="64"/>
        <v>0</v>
      </c>
      <c r="I433" s="4">
        <f>VLOOKUP(A433,'2% with VPK 2020'!A:AB,28,FALSE)</f>
        <v>0</v>
      </c>
      <c r="J433" s="4">
        <f>VLOOKUP(A433,'Charter School Lease'!A:D,4,FALSE)</f>
        <v>0</v>
      </c>
      <c r="K433" s="4">
        <f>VLOOKUP(A433,'Integration Change'!H:K,4,FALSE)</f>
        <v>0</v>
      </c>
      <c r="L433" s="4">
        <f>VLOOKUP(A433,'Other SPED'!A:D,4,FALSE)</f>
        <v>0</v>
      </c>
      <c r="M433" s="4">
        <f>VLOOKUP(A433,'LTFM Change'!G:J,4,FALSE)</f>
        <v>0</v>
      </c>
      <c r="N433" s="4">
        <f>VLOOKUP(A433,QComp!I:N,6,FALSE)</f>
        <v>0</v>
      </c>
      <c r="O433" s="4">
        <v>0</v>
      </c>
      <c r="P433" s="4">
        <v>0</v>
      </c>
      <c r="Q433" s="4">
        <v>0</v>
      </c>
      <c r="R433" s="4">
        <v>0</v>
      </c>
      <c r="S433" s="4">
        <f>VLOOKUP(A433,QComp!A:D,4,FALSE)</f>
        <v>0</v>
      </c>
      <c r="T433" s="4">
        <f t="shared" si="65"/>
        <v>0</v>
      </c>
      <c r="U433" s="4">
        <f>VLOOKUP(A433,'2020 SPED'!A:AF,32,FALSE)</f>
        <v>0</v>
      </c>
      <c r="V433" s="4">
        <f t="shared" si="61"/>
        <v>0</v>
      </c>
      <c r="W433" s="235" t="e">
        <f t="shared" si="66"/>
        <v>#DIV/0!</v>
      </c>
      <c r="Y433" s="4">
        <f>VLOOKUP(A433,'Pupil Info'!A:E,5,FALSE)</f>
        <v>0</v>
      </c>
      <c r="Z433" s="4">
        <f>VLOOKUP(A433,'Starting Point 2021'!A:AB,28,FALSE)</f>
        <v>0</v>
      </c>
      <c r="AA433" s="4">
        <f>VLOOKUP(A433,'2% 2021'!A:AB,28,FALSE)</f>
        <v>0</v>
      </c>
      <c r="AB433" s="4">
        <f t="shared" si="67"/>
        <v>0</v>
      </c>
      <c r="AC433" s="4">
        <f>VLOOKUP(A433,'2% with VPK 2021'!A:AB,28,FALSE)</f>
        <v>0</v>
      </c>
      <c r="AD433" s="4">
        <f>VLOOKUP(A433,'Charter School Lease'!A:E,5,FALSE)</f>
        <v>0</v>
      </c>
      <c r="AE433" s="4">
        <f>VLOOKUP(A433,'Integration Change'!H:L,5,FALSE)</f>
        <v>0</v>
      </c>
      <c r="AF433" s="4">
        <f>VLOOKUP(A433,'Other SPED'!A:D,4,FALSE)</f>
        <v>0</v>
      </c>
      <c r="AG433" s="4">
        <f>VLOOKUP(A433,QComp!I:R,10,FALSE)</f>
        <v>0</v>
      </c>
      <c r="AH433" s="4">
        <f>VLOOKUP(A433,'LTFM Change'!G:K,5,FALSE)</f>
        <v>0</v>
      </c>
      <c r="AI433" s="4">
        <v>0</v>
      </c>
      <c r="AJ433" s="4">
        <v>0</v>
      </c>
      <c r="AK433" s="4">
        <v>0</v>
      </c>
      <c r="AL433" s="4">
        <f>VLOOKUP(A433,'Safe School'!A:D,4,FALSE)</f>
        <v>0</v>
      </c>
      <c r="AM433" s="4">
        <v>0</v>
      </c>
      <c r="AN433" s="4">
        <f>VLOOKUP(A433,QComp!A:E,5,FALSE)</f>
        <v>0</v>
      </c>
      <c r="AO433" s="4">
        <f t="shared" si="68"/>
        <v>0</v>
      </c>
      <c r="AP433" s="4">
        <f>VLOOKUP(A433,'2021 SPED'!A:AF,32,FALSE)</f>
        <v>0</v>
      </c>
      <c r="AQ433" s="5">
        <f t="shared" si="62"/>
        <v>0</v>
      </c>
      <c r="AR433" s="235" t="e">
        <f t="shared" si="63"/>
        <v>#DIV/0!</v>
      </c>
    </row>
    <row r="434" spans="1:44" x14ac:dyDescent="0.25">
      <c r="A434">
        <v>4116</v>
      </c>
      <c r="B434">
        <v>7</v>
      </c>
      <c r="C434" t="s">
        <v>414</v>
      </c>
      <c r="D434">
        <v>7</v>
      </c>
      <c r="E434" s="4">
        <f>VLOOKUP(A434,'Pupil Info'!A:D,4,FALSE)</f>
        <v>1343</v>
      </c>
      <c r="F434" s="4">
        <f>VLOOKUP(A434,'Starting Point 2020'!A:AB,28,FALSE)</f>
        <v>9360114</v>
      </c>
      <c r="G434" s="4">
        <f>VLOOKUP(A434,'2% 2020'!A:AB,28,FALSE)</f>
        <v>9533406</v>
      </c>
      <c r="H434" s="4">
        <f t="shared" si="64"/>
        <v>173292</v>
      </c>
      <c r="I434" s="4">
        <f>VLOOKUP(A434,'2% with VPK 2020'!A:AB,28,FALSE)</f>
        <v>9533286</v>
      </c>
      <c r="J434" s="4">
        <f>VLOOKUP(A434,'Charter School Lease'!A:D,4,FALSE)</f>
        <v>0</v>
      </c>
      <c r="K434" s="4">
        <f>VLOOKUP(A434,'Integration Change'!H:K,4,FALSE)</f>
        <v>0</v>
      </c>
      <c r="L434" s="4">
        <f>VLOOKUP(A434,'Other SPED'!A:D,4,FALSE)</f>
        <v>0</v>
      </c>
      <c r="M434" s="4">
        <f>VLOOKUP(A434,'LTFM Change'!G:J,4,FALSE)</f>
        <v>0</v>
      </c>
      <c r="N434" s="4">
        <f>VLOOKUP(A434,QComp!I:N,6,FALSE)</f>
        <v>24.492265893670265</v>
      </c>
      <c r="O434" s="4">
        <f>VLOOKUP(A434,'Breakfast and Lunch'!A:D,4,FALSE)</f>
        <v>0</v>
      </c>
      <c r="P434" s="4">
        <f>VLOOKUP(A434,'Breakfast and Lunch'!A:E,5,FALSE)</f>
        <v>0</v>
      </c>
      <c r="Q434" s="4">
        <v>0</v>
      </c>
      <c r="R434" s="4">
        <v>0</v>
      </c>
      <c r="S434" s="4">
        <f>VLOOKUP(A434,QComp!A:D,4,FALSE)</f>
        <v>0</v>
      </c>
      <c r="T434" s="4">
        <f t="shared" si="65"/>
        <v>-95.507734106853604</v>
      </c>
      <c r="U434" s="4">
        <f>VLOOKUP(A434,'2020 SPED'!A:AF,32,FALSE)</f>
        <v>0</v>
      </c>
      <c r="V434" s="4">
        <f t="shared" si="61"/>
        <v>173196.49226589315</v>
      </c>
      <c r="W434" s="235">
        <f t="shared" si="66"/>
        <v>1.8513877074574091E-2</v>
      </c>
      <c r="Y434" s="4">
        <f>VLOOKUP(A434,'Pupil Info'!A:E,5,FALSE)</f>
        <v>1463</v>
      </c>
      <c r="Z434" s="4">
        <f>VLOOKUP(A434,'Starting Point 2021'!A:AB,28,FALSE)</f>
        <v>10278308.199999999</v>
      </c>
      <c r="AA434" s="4">
        <f>VLOOKUP(A434,'2% 2021'!A:AB,28,FALSE)</f>
        <v>10663777.199999999</v>
      </c>
      <c r="AB434" s="4">
        <f t="shared" si="67"/>
        <v>385469</v>
      </c>
      <c r="AC434" s="4">
        <f>VLOOKUP(A434,'2% with VPK 2021'!A:AB,28,FALSE)</f>
        <v>10663644.199999999</v>
      </c>
      <c r="AD434" s="4">
        <f>VLOOKUP(A434,'Charter School Lease'!A:E,5,FALSE)</f>
        <v>0</v>
      </c>
      <c r="AE434" s="4">
        <f>VLOOKUP(A434,'Integration Change'!H:L,5,FALSE)</f>
        <v>0</v>
      </c>
      <c r="AF434" s="4">
        <f>VLOOKUP(A434,'Other SPED'!A:D,4,FALSE)</f>
        <v>0</v>
      </c>
      <c r="AG434" s="4">
        <f>VLOOKUP(A434,QComp!I:R,10,FALSE)</f>
        <v>28.291084199561737</v>
      </c>
      <c r="AH434" s="4">
        <f>VLOOKUP(A434,'LTFM Change'!G:K,5,FALSE)</f>
        <v>0</v>
      </c>
      <c r="AI434" s="4">
        <f>VLOOKUP(A434,'Breakfast and Lunch'!A:E,5,FALSE)</f>
        <v>0</v>
      </c>
      <c r="AJ434" s="4">
        <f>VLOOKUP(A434,'Breakfast and Lunch'!A:D,4,FALSE)</f>
        <v>0</v>
      </c>
      <c r="AK434" s="4">
        <v>0</v>
      </c>
      <c r="AL434" s="4">
        <f>VLOOKUP(A434,'Safe School'!A:D,4,FALSE)</f>
        <v>0</v>
      </c>
      <c r="AM434" s="4">
        <v>0</v>
      </c>
      <c r="AN434" s="4">
        <f>VLOOKUP(A434,QComp!A:E,5,FALSE)</f>
        <v>0</v>
      </c>
      <c r="AO434" s="4">
        <f t="shared" si="68"/>
        <v>-104.70891579985619</v>
      </c>
      <c r="AP434" s="4">
        <f>VLOOKUP(A434,'2021 SPED'!A:AF,32,FALSE)</f>
        <v>9.34225755603984</v>
      </c>
      <c r="AQ434" s="5">
        <f t="shared" si="62"/>
        <v>385373.63334175618</v>
      </c>
      <c r="AR434" s="235">
        <f t="shared" si="63"/>
        <v>3.7503156404669793E-2</v>
      </c>
    </row>
    <row r="435" spans="1:44" x14ac:dyDescent="0.25">
      <c r="A435">
        <v>4118</v>
      </c>
      <c r="B435">
        <v>7</v>
      </c>
      <c r="C435" t="s">
        <v>415</v>
      </c>
      <c r="D435">
        <v>7</v>
      </c>
      <c r="E435" s="4">
        <f>VLOOKUP(A435,'Pupil Info'!A:D,4,FALSE)</f>
        <v>732</v>
      </c>
      <c r="F435" s="4">
        <f>VLOOKUP(A435,'Starting Point 2020'!A:AB,28,FALSE)</f>
        <v>5336481</v>
      </c>
      <c r="G435" s="4">
        <f>VLOOKUP(A435,'2% 2020'!A:AB,28,FALSE)</f>
        <v>5433761</v>
      </c>
      <c r="H435" s="4">
        <f t="shared" si="64"/>
        <v>97280</v>
      </c>
      <c r="I435" s="4">
        <f>VLOOKUP(A435,'2% with VPK 2020'!A:AB,28,FALSE)</f>
        <v>5434452.5999999996</v>
      </c>
      <c r="J435" s="4">
        <f>VLOOKUP(A435,'Charter School Lease'!A:D,4,FALSE)</f>
        <v>0</v>
      </c>
      <c r="K435" s="4">
        <f>VLOOKUP(A435,'Integration Change'!H:K,4,FALSE)</f>
        <v>0</v>
      </c>
      <c r="L435" s="4">
        <f>VLOOKUP(A435,'Other SPED'!A:D,4,FALSE)</f>
        <v>0</v>
      </c>
      <c r="M435" s="4">
        <f>VLOOKUP(A435,'LTFM Change'!G:J,4,FALSE)</f>
        <v>0</v>
      </c>
      <c r="N435" s="4">
        <f>VLOOKUP(A435,QComp!I:N,6,FALSE)</f>
        <v>12.564642234239727</v>
      </c>
      <c r="O435" s="4">
        <f>VLOOKUP(A435,'Breakfast and Lunch'!A:D,4,FALSE)</f>
        <v>0</v>
      </c>
      <c r="P435" s="4">
        <f>VLOOKUP(A435,'Breakfast and Lunch'!A:E,5,FALSE)</f>
        <v>0</v>
      </c>
      <c r="Q435" s="4">
        <v>0</v>
      </c>
      <c r="R435" s="4">
        <v>0</v>
      </c>
      <c r="S435" s="4">
        <f>VLOOKUP(A435,QComp!A:D,4,FALSE)</f>
        <v>0</v>
      </c>
      <c r="T435" s="4">
        <f t="shared" si="65"/>
        <v>704.16464223340154</v>
      </c>
      <c r="U435" s="4">
        <f>VLOOKUP(A435,'2020 SPED'!A:AF,32,FALSE)</f>
        <v>0</v>
      </c>
      <c r="V435" s="4">
        <f t="shared" si="61"/>
        <v>97984.164642233402</v>
      </c>
      <c r="W435" s="235">
        <f t="shared" si="66"/>
        <v>1.8229241329632766E-2</v>
      </c>
      <c r="Y435" s="4">
        <f>VLOOKUP(A435,'Pupil Info'!A:E,5,FALSE)</f>
        <v>732</v>
      </c>
      <c r="Z435" s="4">
        <f>VLOOKUP(A435,'Starting Point 2021'!A:AB,28,FALSE)</f>
        <v>5351051.2</v>
      </c>
      <c r="AA435" s="4">
        <f>VLOOKUP(A435,'2% 2021'!A:AB,28,FALSE)</f>
        <v>5549079.2000000002</v>
      </c>
      <c r="AB435" s="4">
        <f t="shared" si="67"/>
        <v>198028</v>
      </c>
      <c r="AC435" s="4">
        <f>VLOOKUP(A435,'2% with VPK 2021'!A:AB,28,FALSE)</f>
        <v>5549770.7999999998</v>
      </c>
      <c r="AD435" s="4">
        <f>VLOOKUP(A435,'Charter School Lease'!A:E,5,FALSE)</f>
        <v>0</v>
      </c>
      <c r="AE435" s="4">
        <f>VLOOKUP(A435,'Integration Change'!H:L,5,FALSE)</f>
        <v>0</v>
      </c>
      <c r="AF435" s="4">
        <f>VLOOKUP(A435,'Other SPED'!A:D,4,FALSE)</f>
        <v>0</v>
      </c>
      <c r="AG435" s="4">
        <f>VLOOKUP(A435,QComp!I:R,10,FALSE)</f>
        <v>15.404724798485404</v>
      </c>
      <c r="AH435" s="4">
        <f>VLOOKUP(A435,'LTFM Change'!G:K,5,FALSE)</f>
        <v>0</v>
      </c>
      <c r="AI435" s="4">
        <f>VLOOKUP(A435,'Breakfast and Lunch'!A:E,5,FALSE)</f>
        <v>0</v>
      </c>
      <c r="AJ435" s="4">
        <f>VLOOKUP(A435,'Breakfast and Lunch'!A:D,4,FALSE)</f>
        <v>0</v>
      </c>
      <c r="AK435" s="4">
        <v>0</v>
      </c>
      <c r="AL435" s="4">
        <f>VLOOKUP(A435,'Safe School'!A:D,4,FALSE)</f>
        <v>0</v>
      </c>
      <c r="AM435" s="4">
        <v>0</v>
      </c>
      <c r="AN435" s="4">
        <f>VLOOKUP(A435,QComp!A:E,5,FALSE)</f>
        <v>0</v>
      </c>
      <c r="AO435" s="4">
        <f t="shared" si="68"/>
        <v>707.00472479779273</v>
      </c>
      <c r="AP435" s="4">
        <f>VLOOKUP(A435,'2021 SPED'!A:AF,32,FALSE)</f>
        <v>1235.7246289993636</v>
      </c>
      <c r="AQ435" s="5">
        <f t="shared" si="62"/>
        <v>199970.72935379716</v>
      </c>
      <c r="AR435" s="235">
        <f t="shared" si="63"/>
        <v>3.7007308022020048E-2</v>
      </c>
    </row>
    <row r="436" spans="1:44" x14ac:dyDescent="0.25">
      <c r="A436">
        <v>4119</v>
      </c>
      <c r="B436">
        <v>7</v>
      </c>
      <c r="C436" t="s">
        <v>416</v>
      </c>
      <c r="D436">
        <v>7</v>
      </c>
      <c r="E436" s="4">
        <f>VLOOKUP(A436,'Pupil Info'!A:D,4,FALSE)</f>
        <v>90</v>
      </c>
      <c r="F436" s="4">
        <f>VLOOKUP(A436,'Starting Point 2020'!A:AB,28,FALSE)</f>
        <v>784148</v>
      </c>
      <c r="G436" s="4">
        <f>VLOOKUP(A436,'2% 2020'!A:AB,28,FALSE)</f>
        <v>798888</v>
      </c>
      <c r="H436" s="4">
        <f t="shared" si="64"/>
        <v>14740</v>
      </c>
      <c r="I436" s="4">
        <f>VLOOKUP(A436,'2% with VPK 2020'!A:AB,28,FALSE)</f>
        <v>798879</v>
      </c>
      <c r="J436" s="4">
        <f>VLOOKUP(A436,'Charter School Lease'!A:D,4,FALSE)</f>
        <v>0</v>
      </c>
      <c r="K436" s="4">
        <f>VLOOKUP(A436,'Integration Change'!H:K,4,FALSE)</f>
        <v>0</v>
      </c>
      <c r="L436" s="4">
        <f>VLOOKUP(A436,'Other SPED'!A:D,4,FALSE)</f>
        <v>0</v>
      </c>
      <c r="M436" s="4">
        <f>VLOOKUP(A436,'LTFM Change'!G:J,4,FALSE)</f>
        <v>0</v>
      </c>
      <c r="N436" s="4">
        <f>VLOOKUP(A436,QComp!I:N,6,FALSE)</f>
        <v>0</v>
      </c>
      <c r="O436" s="4">
        <f>VLOOKUP(A436,'Breakfast and Lunch'!A:D,4,FALSE)</f>
        <v>0</v>
      </c>
      <c r="P436" s="4">
        <f>VLOOKUP(A436,'Breakfast and Lunch'!A:E,5,FALSE)</f>
        <v>0</v>
      </c>
      <c r="Q436" s="4">
        <v>0</v>
      </c>
      <c r="R436" s="4">
        <v>0</v>
      </c>
      <c r="S436" s="4">
        <f>VLOOKUP(A436,QComp!A:D,4,FALSE)</f>
        <v>0</v>
      </c>
      <c r="T436" s="4">
        <f t="shared" si="65"/>
        <v>-9</v>
      </c>
      <c r="U436" s="4">
        <f>VLOOKUP(A436,'2020 SPED'!A:AF,32,FALSE)</f>
        <v>0</v>
      </c>
      <c r="V436" s="4">
        <f t="shared" si="61"/>
        <v>14731</v>
      </c>
      <c r="W436" s="235">
        <f t="shared" si="66"/>
        <v>1.8797471905813698E-2</v>
      </c>
      <c r="Y436" s="4">
        <f>VLOOKUP(A436,'Pupil Info'!A:E,5,FALSE)</f>
        <v>90</v>
      </c>
      <c r="Z436" s="4">
        <f>VLOOKUP(A436,'Starting Point 2021'!A:AB,28,FALSE)</f>
        <v>783902</v>
      </c>
      <c r="AA436" s="4">
        <f>VLOOKUP(A436,'2% 2021'!A:AB,28,FALSE)</f>
        <v>813736</v>
      </c>
      <c r="AB436" s="4">
        <f t="shared" si="67"/>
        <v>29834</v>
      </c>
      <c r="AC436" s="4">
        <f>VLOOKUP(A436,'2% with VPK 2021'!A:AB,28,FALSE)</f>
        <v>813835</v>
      </c>
      <c r="AD436" s="4">
        <f>VLOOKUP(A436,'Charter School Lease'!A:E,5,FALSE)</f>
        <v>0</v>
      </c>
      <c r="AE436" s="4">
        <f>VLOOKUP(A436,'Integration Change'!H:L,5,FALSE)</f>
        <v>0</v>
      </c>
      <c r="AF436" s="4">
        <f>VLOOKUP(A436,'Other SPED'!A:D,4,FALSE)</f>
        <v>0</v>
      </c>
      <c r="AG436" s="4">
        <f>VLOOKUP(A436,QComp!I:R,10,FALSE)</f>
        <v>0</v>
      </c>
      <c r="AH436" s="4">
        <f>VLOOKUP(A436,'LTFM Change'!G:K,5,FALSE)</f>
        <v>0</v>
      </c>
      <c r="AI436" s="4">
        <f>VLOOKUP(A436,'Breakfast and Lunch'!A:E,5,FALSE)</f>
        <v>0</v>
      </c>
      <c r="AJ436" s="4">
        <f>VLOOKUP(A436,'Breakfast and Lunch'!A:D,4,FALSE)</f>
        <v>0</v>
      </c>
      <c r="AK436" s="4">
        <v>0</v>
      </c>
      <c r="AL436" s="4">
        <f>VLOOKUP(A436,'Safe School'!A:D,4,FALSE)</f>
        <v>0</v>
      </c>
      <c r="AM436" s="4">
        <v>0</v>
      </c>
      <c r="AN436" s="4">
        <f>VLOOKUP(A436,QComp!A:E,5,FALSE)</f>
        <v>0</v>
      </c>
      <c r="AO436" s="4">
        <f t="shared" si="68"/>
        <v>99</v>
      </c>
      <c r="AP436" s="4">
        <f>VLOOKUP(A436,'2021 SPED'!A:AF,32,FALSE)</f>
        <v>678.52823289798107</v>
      </c>
      <c r="AQ436" s="5">
        <f t="shared" si="62"/>
        <v>30611.528232897981</v>
      </c>
      <c r="AR436" s="235">
        <f t="shared" si="63"/>
        <v>3.8058328719661388E-2</v>
      </c>
    </row>
    <row r="437" spans="1:44" x14ac:dyDescent="0.25">
      <c r="A437">
        <v>4120</v>
      </c>
      <c r="B437">
        <v>7</v>
      </c>
      <c r="C437" t="s">
        <v>417</v>
      </c>
      <c r="D437">
        <v>7</v>
      </c>
      <c r="E437" s="4">
        <f>VLOOKUP(A437,'Pupil Info'!A:D,4,FALSE)</f>
        <v>1180</v>
      </c>
      <c r="F437" s="4">
        <f>VLOOKUP(A437,'Starting Point 2020'!A:AB,28,FALSE)</f>
        <v>8364301</v>
      </c>
      <c r="G437" s="4">
        <f>VLOOKUP(A437,'2% 2020'!A:AB,28,FALSE)</f>
        <v>8520210</v>
      </c>
      <c r="H437" s="4">
        <f t="shared" si="64"/>
        <v>155909</v>
      </c>
      <c r="I437" s="4">
        <f>VLOOKUP(A437,'2% with VPK 2020'!A:AB,28,FALSE)</f>
        <v>8520101</v>
      </c>
      <c r="J437" s="4">
        <f>VLOOKUP(A437,'Charter School Lease'!A:D,4,FALSE)</f>
        <v>0</v>
      </c>
      <c r="K437" s="4">
        <f>VLOOKUP(A437,'Integration Change'!H:K,4,FALSE)</f>
        <v>0</v>
      </c>
      <c r="L437" s="4">
        <f>VLOOKUP(A437,'Other SPED'!A:D,4,FALSE)</f>
        <v>0</v>
      </c>
      <c r="M437" s="4">
        <f>VLOOKUP(A437,'LTFM Change'!G:J,4,FALSE)</f>
        <v>0</v>
      </c>
      <c r="N437" s="4">
        <f>VLOOKUP(A437,QComp!I:N,6,FALSE)</f>
        <v>25.744336885516532</v>
      </c>
      <c r="O437" s="4">
        <f>VLOOKUP(A437,'Breakfast and Lunch'!A:D,4,FALSE)</f>
        <v>0</v>
      </c>
      <c r="P437" s="4">
        <f>VLOOKUP(A437,'Breakfast and Lunch'!A:E,5,FALSE)</f>
        <v>0</v>
      </c>
      <c r="Q437" s="4">
        <v>0</v>
      </c>
      <c r="R437" s="4">
        <v>0</v>
      </c>
      <c r="S437" s="4">
        <f>VLOOKUP(A437,QComp!A:D,4,FALSE)</f>
        <v>0</v>
      </c>
      <c r="T437" s="4">
        <f t="shared" si="65"/>
        <v>-83.255663113668561</v>
      </c>
      <c r="U437" s="4">
        <f>VLOOKUP(A437,'2020 SPED'!A:AF,32,FALSE)</f>
        <v>0</v>
      </c>
      <c r="V437" s="4">
        <f t="shared" si="61"/>
        <v>155825.74433688633</v>
      </c>
      <c r="W437" s="235">
        <f t="shared" si="66"/>
        <v>1.8639812221009262E-2</v>
      </c>
      <c r="Y437" s="4">
        <f>VLOOKUP(A437,'Pupil Info'!A:E,5,FALSE)</f>
        <v>1180</v>
      </c>
      <c r="Z437" s="4">
        <f>VLOOKUP(A437,'Starting Point 2021'!A:AB,28,FALSE)</f>
        <v>8369449</v>
      </c>
      <c r="AA437" s="4">
        <f>VLOOKUP(A437,'2% 2021'!A:AB,28,FALSE)</f>
        <v>8684996</v>
      </c>
      <c r="AB437" s="4">
        <f t="shared" si="67"/>
        <v>315547</v>
      </c>
      <c r="AC437" s="4">
        <f>VLOOKUP(A437,'2% with VPK 2021'!A:AB,28,FALSE)</f>
        <v>8684885</v>
      </c>
      <c r="AD437" s="4">
        <f>VLOOKUP(A437,'Charter School Lease'!A:E,5,FALSE)</f>
        <v>0</v>
      </c>
      <c r="AE437" s="4">
        <f>VLOOKUP(A437,'Integration Change'!H:L,5,FALSE)</f>
        <v>0</v>
      </c>
      <c r="AF437" s="4">
        <f>VLOOKUP(A437,'Other SPED'!A:D,4,FALSE)</f>
        <v>0</v>
      </c>
      <c r="AG437" s="4">
        <f>VLOOKUP(A437,QComp!I:R,10,FALSE)</f>
        <v>25.131910252152011</v>
      </c>
      <c r="AH437" s="4">
        <f>VLOOKUP(A437,'LTFM Change'!G:K,5,FALSE)</f>
        <v>0</v>
      </c>
      <c r="AI437" s="4">
        <f>VLOOKUP(A437,'Breakfast and Lunch'!A:E,5,FALSE)</f>
        <v>0</v>
      </c>
      <c r="AJ437" s="4">
        <f>VLOOKUP(A437,'Breakfast and Lunch'!A:D,4,FALSE)</f>
        <v>0</v>
      </c>
      <c r="AK437" s="4">
        <v>0</v>
      </c>
      <c r="AL437" s="4">
        <f>VLOOKUP(A437,'Safe School'!A:D,4,FALSE)</f>
        <v>0</v>
      </c>
      <c r="AM437" s="4">
        <v>0</v>
      </c>
      <c r="AN437" s="4">
        <f>VLOOKUP(A437,QComp!A:E,5,FALSE)</f>
        <v>0</v>
      </c>
      <c r="AO437" s="4">
        <f t="shared" si="68"/>
        <v>-85.868089748546481</v>
      </c>
      <c r="AP437" s="4">
        <f>VLOOKUP(A437,'2021 SPED'!A:AF,32,FALSE)</f>
        <v>1667.4814653759822</v>
      </c>
      <c r="AQ437" s="5">
        <f t="shared" si="62"/>
        <v>317128.61337562744</v>
      </c>
      <c r="AR437" s="235">
        <f t="shared" si="63"/>
        <v>3.7702243003093751E-2</v>
      </c>
    </row>
    <row r="438" spans="1:44" x14ac:dyDescent="0.25">
      <c r="A438">
        <v>4121</v>
      </c>
      <c r="B438">
        <v>7</v>
      </c>
      <c r="C438" t="s">
        <v>418</v>
      </c>
      <c r="D438">
        <v>7</v>
      </c>
      <c r="E438" s="4">
        <f>VLOOKUP(A438,'Pupil Info'!A:D,4,FALSE)</f>
        <v>320</v>
      </c>
      <c r="F438" s="4">
        <f>VLOOKUP(A438,'Starting Point 2020'!A:AB,28,FALSE)</f>
        <v>3594237</v>
      </c>
      <c r="G438" s="4">
        <f>VLOOKUP(A438,'2% 2020'!A:AB,28,FALSE)</f>
        <v>3665131</v>
      </c>
      <c r="H438" s="4">
        <f t="shared" si="64"/>
        <v>70894</v>
      </c>
      <c r="I438" s="4">
        <f>VLOOKUP(A438,'2% with VPK 2020'!A:AB,28,FALSE)</f>
        <v>3665099</v>
      </c>
      <c r="J438" s="4">
        <f>VLOOKUP(A438,'Charter School Lease'!A:D,4,FALSE)</f>
        <v>0</v>
      </c>
      <c r="K438" s="4">
        <f>VLOOKUP(A438,'Integration Change'!H:K,4,FALSE)</f>
        <v>0</v>
      </c>
      <c r="L438" s="4">
        <f>VLOOKUP(A438,'Other SPED'!A:D,4,FALSE)</f>
        <v>0</v>
      </c>
      <c r="M438" s="4">
        <f>VLOOKUP(A438,'LTFM Change'!G:J,4,FALSE)</f>
        <v>0</v>
      </c>
      <c r="N438" s="4">
        <f>VLOOKUP(A438,QComp!I:N,6,FALSE)</f>
        <v>0</v>
      </c>
      <c r="O438" s="4">
        <f>VLOOKUP(A438,'Breakfast and Lunch'!A:D,4,FALSE)</f>
        <v>0</v>
      </c>
      <c r="P438" s="4">
        <f>VLOOKUP(A438,'Breakfast and Lunch'!A:E,5,FALSE)</f>
        <v>0</v>
      </c>
      <c r="Q438" s="4">
        <v>0</v>
      </c>
      <c r="R438" s="4">
        <v>0</v>
      </c>
      <c r="S438" s="4">
        <f>VLOOKUP(A438,QComp!A:D,4,FALSE)</f>
        <v>0</v>
      </c>
      <c r="T438" s="4">
        <f t="shared" si="65"/>
        <v>-32</v>
      </c>
      <c r="U438" s="4">
        <f>VLOOKUP(A438,'2020 SPED'!A:AF,32,FALSE)</f>
        <v>0</v>
      </c>
      <c r="V438" s="4">
        <f t="shared" si="61"/>
        <v>70862</v>
      </c>
      <c r="W438" s="235">
        <f t="shared" si="66"/>
        <v>1.9724353179826484E-2</v>
      </c>
      <c r="Y438" s="4">
        <f>VLOOKUP(A438,'Pupil Info'!A:E,5,FALSE)</f>
        <v>320</v>
      </c>
      <c r="Z438" s="4">
        <f>VLOOKUP(A438,'Starting Point 2021'!A:AB,28,FALSE)</f>
        <v>3595597</v>
      </c>
      <c r="AA438" s="4">
        <f>VLOOKUP(A438,'2% 2021'!A:AB,28,FALSE)</f>
        <v>3739075</v>
      </c>
      <c r="AB438" s="4">
        <f t="shared" si="67"/>
        <v>143478</v>
      </c>
      <c r="AC438" s="4">
        <f>VLOOKUP(A438,'2% with VPK 2021'!A:AB,28,FALSE)</f>
        <v>3739042</v>
      </c>
      <c r="AD438" s="4">
        <f>VLOOKUP(A438,'Charter School Lease'!A:E,5,FALSE)</f>
        <v>0</v>
      </c>
      <c r="AE438" s="4">
        <f>VLOOKUP(A438,'Integration Change'!H:L,5,FALSE)</f>
        <v>0</v>
      </c>
      <c r="AF438" s="4">
        <f>VLOOKUP(A438,'Other SPED'!A:D,4,FALSE)</f>
        <v>0</v>
      </c>
      <c r="AG438" s="4">
        <f>VLOOKUP(A438,QComp!I:R,10,FALSE)</f>
        <v>0</v>
      </c>
      <c r="AH438" s="4">
        <f>VLOOKUP(A438,'LTFM Change'!G:K,5,FALSE)</f>
        <v>0</v>
      </c>
      <c r="AI438" s="4">
        <f>VLOOKUP(A438,'Breakfast and Lunch'!A:E,5,FALSE)</f>
        <v>0</v>
      </c>
      <c r="AJ438" s="4">
        <f>VLOOKUP(A438,'Breakfast and Lunch'!A:D,4,FALSE)</f>
        <v>0</v>
      </c>
      <c r="AK438" s="4">
        <v>0</v>
      </c>
      <c r="AL438" s="4">
        <f>VLOOKUP(A438,'Safe School'!A:D,4,FALSE)</f>
        <v>0</v>
      </c>
      <c r="AM438" s="4">
        <v>0</v>
      </c>
      <c r="AN438" s="4">
        <f>VLOOKUP(A438,QComp!A:E,5,FALSE)</f>
        <v>0</v>
      </c>
      <c r="AO438" s="4">
        <f t="shared" si="68"/>
        <v>-33</v>
      </c>
      <c r="AP438" s="4">
        <f>VLOOKUP(A438,'2021 SPED'!A:AF,32,FALSE)</f>
        <v>-13.924452663806733</v>
      </c>
      <c r="AQ438" s="5">
        <f t="shared" si="62"/>
        <v>143431.07554733619</v>
      </c>
      <c r="AR438" s="235">
        <f t="shared" si="63"/>
        <v>3.9903804569866981E-2</v>
      </c>
    </row>
    <row r="439" spans="1:44" x14ac:dyDescent="0.25">
      <c r="A439">
        <v>4122</v>
      </c>
      <c r="B439">
        <v>7</v>
      </c>
      <c r="C439" t="s">
        <v>419</v>
      </c>
      <c r="D439">
        <v>7</v>
      </c>
      <c r="E439" s="4">
        <f>VLOOKUP(A439,'Pupil Info'!A:D,4,FALSE)</f>
        <v>1388</v>
      </c>
      <c r="F439" s="4">
        <f>VLOOKUP(A439,'Starting Point 2020'!A:AB,28,FALSE)</f>
        <v>10234636.6</v>
      </c>
      <c r="G439" s="4">
        <f>VLOOKUP(A439,'2% 2020'!A:AB,28,FALSE)</f>
        <v>10425234.6</v>
      </c>
      <c r="H439" s="4">
        <f t="shared" si="64"/>
        <v>190598</v>
      </c>
      <c r="I439" s="4">
        <f>VLOOKUP(A439,'2% with VPK 2020'!A:AB,28,FALSE)</f>
        <v>10426584</v>
      </c>
      <c r="J439" s="4">
        <f>VLOOKUP(A439,'Charter School Lease'!A:D,4,FALSE)</f>
        <v>0</v>
      </c>
      <c r="K439" s="4">
        <f>VLOOKUP(A439,'Integration Change'!H:K,4,FALSE)</f>
        <v>0</v>
      </c>
      <c r="L439" s="4">
        <f>VLOOKUP(A439,'Other SPED'!A:D,4,FALSE)</f>
        <v>0</v>
      </c>
      <c r="M439" s="4">
        <f>VLOOKUP(A439,'LTFM Change'!G:J,4,FALSE)</f>
        <v>0</v>
      </c>
      <c r="N439" s="4">
        <f>VLOOKUP(A439,QComp!I:N,6,FALSE)</f>
        <v>30.049703804950695</v>
      </c>
      <c r="O439" s="4">
        <f>VLOOKUP(A439,'Breakfast and Lunch'!A:D,4,FALSE)</f>
        <v>0</v>
      </c>
      <c r="P439" s="4">
        <f>VLOOKUP(A439,'Breakfast and Lunch'!A:E,5,FALSE)</f>
        <v>0</v>
      </c>
      <c r="Q439" s="4">
        <v>0</v>
      </c>
      <c r="R439" s="4">
        <v>0</v>
      </c>
      <c r="S439" s="4">
        <f>VLOOKUP(A439,QComp!A:D,4,FALSE)</f>
        <v>0</v>
      </c>
      <c r="T439" s="4">
        <f t="shared" si="65"/>
        <v>1379.4497038051486</v>
      </c>
      <c r="U439" s="4">
        <f>VLOOKUP(A439,'2020 SPED'!A:AF,32,FALSE)</f>
        <v>0</v>
      </c>
      <c r="V439" s="4">
        <f t="shared" si="61"/>
        <v>191977.44970380515</v>
      </c>
      <c r="W439" s="235">
        <f t="shared" si="66"/>
        <v>1.8622840013684513E-2</v>
      </c>
      <c r="Y439" s="4">
        <f>VLOOKUP(A439,'Pupil Info'!A:E,5,FALSE)</f>
        <v>1424</v>
      </c>
      <c r="Z439" s="4">
        <f>VLOOKUP(A439,'Starting Point 2021'!A:AB,28,FALSE)</f>
        <v>10540965</v>
      </c>
      <c r="AA439" s="4">
        <f>VLOOKUP(A439,'2% 2021'!A:AB,28,FALSE)</f>
        <v>10937976</v>
      </c>
      <c r="AB439" s="4">
        <f t="shared" si="67"/>
        <v>397011</v>
      </c>
      <c r="AC439" s="4">
        <f>VLOOKUP(A439,'2% with VPK 2021'!A:AB,28,FALSE)</f>
        <v>10939362.6</v>
      </c>
      <c r="AD439" s="4">
        <f>VLOOKUP(A439,'Charter School Lease'!A:E,5,FALSE)</f>
        <v>0</v>
      </c>
      <c r="AE439" s="4">
        <f>VLOOKUP(A439,'Integration Change'!H:L,5,FALSE)</f>
        <v>0</v>
      </c>
      <c r="AF439" s="4">
        <f>VLOOKUP(A439,'Other SPED'!A:D,4,FALSE)</f>
        <v>0</v>
      </c>
      <c r="AG439" s="4">
        <f>VLOOKUP(A439,QComp!I:R,10,FALSE)</f>
        <v>29.408887033700012</v>
      </c>
      <c r="AH439" s="4">
        <f>VLOOKUP(A439,'LTFM Change'!G:K,5,FALSE)</f>
        <v>0</v>
      </c>
      <c r="AI439" s="4">
        <f>VLOOKUP(A439,'Breakfast and Lunch'!A:E,5,FALSE)</f>
        <v>0</v>
      </c>
      <c r="AJ439" s="4">
        <f>VLOOKUP(A439,'Breakfast and Lunch'!A:D,4,FALSE)</f>
        <v>0</v>
      </c>
      <c r="AK439" s="4">
        <v>0</v>
      </c>
      <c r="AL439" s="4">
        <f>VLOOKUP(A439,'Safe School'!A:D,4,FALSE)</f>
        <v>0</v>
      </c>
      <c r="AM439" s="4">
        <v>0</v>
      </c>
      <c r="AN439" s="4">
        <f>VLOOKUP(A439,QComp!A:E,5,FALSE)</f>
        <v>0</v>
      </c>
      <c r="AO439" s="4">
        <f t="shared" si="68"/>
        <v>1416.0088870339096</v>
      </c>
      <c r="AP439" s="4">
        <f>VLOOKUP(A439,'2021 SPED'!A:AF,32,FALSE)</f>
        <v>-14.206455707084388</v>
      </c>
      <c r="AQ439" s="5">
        <f t="shared" si="62"/>
        <v>398412.80243132683</v>
      </c>
      <c r="AR439" s="235">
        <f t="shared" si="63"/>
        <v>3.7663629468459484E-2</v>
      </c>
    </row>
    <row r="440" spans="1:44" x14ac:dyDescent="0.25">
      <c r="A440">
        <v>4123</v>
      </c>
      <c r="B440">
        <v>7</v>
      </c>
      <c r="C440" t="s">
        <v>420</v>
      </c>
      <c r="D440">
        <v>7</v>
      </c>
      <c r="E440" s="4">
        <f>VLOOKUP(A440,'Pupil Info'!A:D,4,FALSE)</f>
        <v>0</v>
      </c>
      <c r="F440" s="4">
        <f>VLOOKUP(A440,'Starting Point 2020'!A:AB,28,FALSE)</f>
        <v>0</v>
      </c>
      <c r="G440" s="4">
        <f>VLOOKUP(A440,'2% 2020'!A:AB,28,FALSE)</f>
        <v>0</v>
      </c>
      <c r="H440" s="4">
        <f t="shared" si="64"/>
        <v>0</v>
      </c>
      <c r="I440" s="4">
        <f>VLOOKUP(A440,'2% with VPK 2020'!A:AB,28,FALSE)</f>
        <v>0</v>
      </c>
      <c r="J440" s="4">
        <f>VLOOKUP(A440,'Charter School Lease'!A:D,4,FALSE)</f>
        <v>0</v>
      </c>
      <c r="K440" s="4">
        <f>VLOOKUP(A440,'Integration Change'!H:K,4,FALSE)</f>
        <v>0</v>
      </c>
      <c r="L440" s="4">
        <f>VLOOKUP(A440,'Other SPED'!A:D,4,FALSE)</f>
        <v>0</v>
      </c>
      <c r="M440" s="4">
        <f>VLOOKUP(A440,'LTFM Change'!G:J,4,FALSE)</f>
        <v>0</v>
      </c>
      <c r="N440" s="4">
        <f>VLOOKUP(A440,QComp!I:N,6,FALSE)</f>
        <v>0</v>
      </c>
      <c r="O440" s="4">
        <v>0</v>
      </c>
      <c r="P440" s="4">
        <v>0</v>
      </c>
      <c r="Q440" s="4">
        <v>0</v>
      </c>
      <c r="R440" s="4">
        <v>0</v>
      </c>
      <c r="S440" s="4">
        <f>VLOOKUP(A440,QComp!A:D,4,FALSE)</f>
        <v>0</v>
      </c>
      <c r="T440" s="4">
        <f t="shared" si="65"/>
        <v>0</v>
      </c>
      <c r="U440" s="4">
        <v>0</v>
      </c>
      <c r="V440" s="4">
        <f t="shared" si="61"/>
        <v>0</v>
      </c>
      <c r="W440" s="235" t="e">
        <f t="shared" si="66"/>
        <v>#DIV/0!</v>
      </c>
      <c r="Y440" s="4">
        <f>VLOOKUP(A440,'Pupil Info'!A:E,5,FALSE)</f>
        <v>0</v>
      </c>
      <c r="Z440" s="4">
        <f>VLOOKUP(A440,'Starting Point 2021'!A:AB,28,FALSE)</f>
        <v>0</v>
      </c>
      <c r="AA440" s="4">
        <f>VLOOKUP(A440,'2% 2021'!A:AB,28,FALSE)</f>
        <v>0</v>
      </c>
      <c r="AB440" s="4">
        <f t="shared" si="67"/>
        <v>0</v>
      </c>
      <c r="AC440" s="4">
        <f>VLOOKUP(A440,'2% with VPK 2021'!A:AB,28,FALSE)</f>
        <v>0</v>
      </c>
      <c r="AD440" s="4">
        <f>VLOOKUP(A440,'Charter School Lease'!A:E,5,FALSE)</f>
        <v>0</v>
      </c>
      <c r="AE440" s="4">
        <f>VLOOKUP(A440,'Integration Change'!H:L,5,FALSE)</f>
        <v>0</v>
      </c>
      <c r="AF440" s="4">
        <f>VLOOKUP(A440,'Other SPED'!A:D,4,FALSE)</f>
        <v>0</v>
      </c>
      <c r="AG440" s="4">
        <f>VLOOKUP(A440,QComp!I:R,10,FALSE)</f>
        <v>0</v>
      </c>
      <c r="AH440" s="4">
        <f>VLOOKUP(A440,'LTFM Change'!G:K,5,FALSE)</f>
        <v>0</v>
      </c>
      <c r="AI440" s="4">
        <v>0</v>
      </c>
      <c r="AJ440" s="4">
        <v>0</v>
      </c>
      <c r="AK440" s="4">
        <v>0</v>
      </c>
      <c r="AL440" s="4">
        <f>VLOOKUP(A440,'Safe School'!A:D,4,FALSE)</f>
        <v>0</v>
      </c>
      <c r="AM440" s="4">
        <v>0</v>
      </c>
      <c r="AN440" s="4">
        <f>VLOOKUP(A440,QComp!A:E,5,FALSE)</f>
        <v>0</v>
      </c>
      <c r="AO440" s="4">
        <f t="shared" si="68"/>
        <v>0</v>
      </c>
      <c r="AP440" s="4">
        <v>0</v>
      </c>
      <c r="AQ440" s="5">
        <f t="shared" si="62"/>
        <v>0</v>
      </c>
      <c r="AR440" s="235" t="e">
        <f t="shared" si="63"/>
        <v>#DIV/0!</v>
      </c>
    </row>
    <row r="441" spans="1:44" x14ac:dyDescent="0.25">
      <c r="A441">
        <v>4124</v>
      </c>
      <c r="B441">
        <v>7</v>
      </c>
      <c r="C441" t="s">
        <v>421</v>
      </c>
      <c r="D441">
        <v>7</v>
      </c>
      <c r="E441" s="4">
        <f>VLOOKUP(A441,'Pupil Info'!A:D,4,FALSE)</f>
        <v>627</v>
      </c>
      <c r="F441" s="4">
        <f>VLOOKUP(A441,'Starting Point 2020'!A:AB,28,FALSE)</f>
        <v>4694120.4000000004</v>
      </c>
      <c r="G441" s="4">
        <f>VLOOKUP(A441,'2% 2020'!A:AB,28,FALSE)</f>
        <v>4782030.4000000004</v>
      </c>
      <c r="H441" s="4">
        <f t="shared" si="64"/>
        <v>87910</v>
      </c>
      <c r="I441" s="4">
        <f>VLOOKUP(A441,'2% with VPK 2020'!A:AB,28,FALSE)</f>
        <v>4782624.5999999996</v>
      </c>
      <c r="J441" s="4">
        <f>VLOOKUP(A441,'Charter School Lease'!A:D,4,FALSE)</f>
        <v>0</v>
      </c>
      <c r="K441" s="4">
        <f>VLOOKUP(A441,'Integration Change'!H:K,4,FALSE)</f>
        <v>0</v>
      </c>
      <c r="L441" s="4">
        <f>VLOOKUP(A441,'Other SPED'!A:D,4,FALSE)</f>
        <v>0</v>
      </c>
      <c r="M441" s="4">
        <f>VLOOKUP(A441,'LTFM Change'!G:J,4,FALSE)</f>
        <v>0</v>
      </c>
      <c r="N441" s="4">
        <f>VLOOKUP(A441,QComp!I:N,6,FALSE)</f>
        <v>12.938066916016396</v>
      </c>
      <c r="O441" s="4">
        <f>VLOOKUP(A441,'Breakfast and Lunch'!A:D,4,FALSE)</f>
        <v>0</v>
      </c>
      <c r="P441" s="4">
        <f>VLOOKUP(A441,'Breakfast and Lunch'!A:E,5,FALSE)</f>
        <v>0</v>
      </c>
      <c r="Q441" s="4">
        <v>0</v>
      </c>
      <c r="R441" s="4">
        <v>0</v>
      </c>
      <c r="S441" s="4">
        <f>VLOOKUP(A441,QComp!A:D,4,FALSE)</f>
        <v>0</v>
      </c>
      <c r="T441" s="4">
        <f t="shared" si="65"/>
        <v>607.13806691486388</v>
      </c>
      <c r="U441" s="4">
        <f>VLOOKUP(A441,'2020 SPED'!A:AF,32,FALSE)</f>
        <v>0</v>
      </c>
      <c r="V441" s="4">
        <f t="shared" si="61"/>
        <v>88517.138066914864</v>
      </c>
      <c r="W441" s="235">
        <f t="shared" si="66"/>
        <v>1.8727683252436386E-2</v>
      </c>
      <c r="Y441" s="4">
        <f>VLOOKUP(A441,'Pupil Info'!A:E,5,FALSE)</f>
        <v>654</v>
      </c>
      <c r="Z441" s="4">
        <f>VLOOKUP(A441,'Starting Point 2021'!A:AB,28,FALSE)</f>
        <v>4895254</v>
      </c>
      <c r="AA441" s="4">
        <f>VLOOKUP(A441,'2% 2021'!A:AB,28,FALSE)</f>
        <v>5080618</v>
      </c>
      <c r="AB441" s="4">
        <f t="shared" si="67"/>
        <v>185364</v>
      </c>
      <c r="AC441" s="4">
        <f>VLOOKUP(A441,'2% with VPK 2021'!A:AB,28,FALSE)</f>
        <v>5081236.2</v>
      </c>
      <c r="AD441" s="4">
        <f>VLOOKUP(A441,'Charter School Lease'!A:E,5,FALSE)</f>
        <v>0</v>
      </c>
      <c r="AE441" s="4">
        <f>VLOOKUP(A441,'Integration Change'!H:L,5,FALSE)</f>
        <v>0</v>
      </c>
      <c r="AF441" s="4">
        <f>VLOOKUP(A441,'Other SPED'!A:D,4,FALSE)</f>
        <v>0</v>
      </c>
      <c r="AG441" s="4">
        <f>VLOOKUP(A441,QComp!I:R,10,FALSE)</f>
        <v>12.907831136428285</v>
      </c>
      <c r="AH441" s="4">
        <f>VLOOKUP(A441,'LTFM Change'!G:K,5,FALSE)</f>
        <v>0</v>
      </c>
      <c r="AI441" s="4">
        <f>VLOOKUP(A441,'Breakfast and Lunch'!A:E,5,FALSE)</f>
        <v>0</v>
      </c>
      <c r="AJ441" s="4">
        <f>VLOOKUP(A441,'Breakfast and Lunch'!A:D,4,FALSE)</f>
        <v>0</v>
      </c>
      <c r="AK441" s="4">
        <v>0</v>
      </c>
      <c r="AL441" s="4">
        <f>VLOOKUP(A441,'Safe School'!A:D,4,FALSE)</f>
        <v>0</v>
      </c>
      <c r="AM441" s="4">
        <v>0</v>
      </c>
      <c r="AN441" s="4">
        <f>VLOOKUP(A441,QComp!A:E,5,FALSE)</f>
        <v>0</v>
      </c>
      <c r="AO441" s="4">
        <f t="shared" si="68"/>
        <v>631.10783113632351</v>
      </c>
      <c r="AP441" s="4">
        <f>VLOOKUP(A441,'2021 SPED'!A:AF,32,FALSE)</f>
        <v>2188.3708956618793</v>
      </c>
      <c r="AQ441" s="5">
        <f t="shared" si="62"/>
        <v>188183.4787267982</v>
      </c>
      <c r="AR441" s="235">
        <f t="shared" si="63"/>
        <v>3.7866063742555543E-2</v>
      </c>
    </row>
    <row r="442" spans="1:44" x14ac:dyDescent="0.25">
      <c r="A442">
        <v>4126</v>
      </c>
      <c r="B442">
        <v>7</v>
      </c>
      <c r="C442" t="s">
        <v>422</v>
      </c>
      <c r="D442">
        <v>7</v>
      </c>
      <c r="E442" s="4">
        <f>VLOOKUP(A442,'Pupil Info'!A:D,4,FALSE)</f>
        <v>769</v>
      </c>
      <c r="F442" s="4">
        <f>VLOOKUP(A442,'Starting Point 2020'!A:AB,28,FALSE)</f>
        <v>6944392.7999999998</v>
      </c>
      <c r="G442" s="4">
        <f>VLOOKUP(A442,'2% 2020'!A:AB,28,FALSE)</f>
        <v>7074304.7999999998</v>
      </c>
      <c r="H442" s="4">
        <f t="shared" si="64"/>
        <v>129912</v>
      </c>
      <c r="I442" s="4">
        <f>VLOOKUP(A442,'2% with VPK 2020'!A:AB,28,FALSE)</f>
        <v>7074234.7999999998</v>
      </c>
      <c r="J442" s="4">
        <f>VLOOKUP(A442,'Charter School Lease'!A:D,4,FALSE)</f>
        <v>0</v>
      </c>
      <c r="K442" s="4">
        <f>VLOOKUP(A442,'Integration Change'!H:K,4,FALSE)</f>
        <v>0</v>
      </c>
      <c r="L442" s="4">
        <f>VLOOKUP(A442,'Other SPED'!A:D,4,FALSE)</f>
        <v>0</v>
      </c>
      <c r="M442" s="4">
        <f>VLOOKUP(A442,'LTFM Change'!G:J,4,FALSE)</f>
        <v>0</v>
      </c>
      <c r="N442" s="4">
        <f>VLOOKUP(A442,QComp!I:N,6,FALSE)</f>
        <v>15.727768950542668</v>
      </c>
      <c r="O442" s="4">
        <f>VLOOKUP(A442,'Breakfast and Lunch'!A:D,4,FALSE)</f>
        <v>0</v>
      </c>
      <c r="P442" s="4">
        <f>VLOOKUP(A442,'Breakfast and Lunch'!A:E,5,FALSE)</f>
        <v>0</v>
      </c>
      <c r="Q442" s="4">
        <v>0</v>
      </c>
      <c r="R442" s="4">
        <v>0</v>
      </c>
      <c r="S442" s="4">
        <f>VLOOKUP(A442,QComp!A:D,4,FALSE)</f>
        <v>0</v>
      </c>
      <c r="T442" s="4">
        <f t="shared" si="65"/>
        <v>-54.272231049835682</v>
      </c>
      <c r="U442" s="4">
        <f>VLOOKUP(A442,'2020 SPED'!A:AF,32,FALSE)</f>
        <v>0</v>
      </c>
      <c r="V442" s="4">
        <f t="shared" si="61"/>
        <v>129857.72776895016</v>
      </c>
      <c r="W442" s="235">
        <f t="shared" si="66"/>
        <v>1.8707467123691507E-2</v>
      </c>
      <c r="Y442" s="4">
        <f>VLOOKUP(A442,'Pupil Info'!A:E,5,FALSE)</f>
        <v>776</v>
      </c>
      <c r="Z442" s="4">
        <f>VLOOKUP(A442,'Starting Point 2021'!A:AB,28,FALSE)</f>
        <v>7014419.4000000004</v>
      </c>
      <c r="AA442" s="4">
        <f>VLOOKUP(A442,'2% 2021'!A:AB,28,FALSE)</f>
        <v>7280045.4000000004</v>
      </c>
      <c r="AB442" s="4">
        <f t="shared" si="67"/>
        <v>265626</v>
      </c>
      <c r="AC442" s="4">
        <f>VLOOKUP(A442,'2% with VPK 2021'!A:AB,28,FALSE)</f>
        <v>7280823.5999999996</v>
      </c>
      <c r="AD442" s="4">
        <f>VLOOKUP(A442,'Charter School Lease'!A:E,5,FALSE)</f>
        <v>0</v>
      </c>
      <c r="AE442" s="4">
        <f>VLOOKUP(A442,'Integration Change'!H:L,5,FALSE)</f>
        <v>0</v>
      </c>
      <c r="AF442" s="4">
        <f>VLOOKUP(A442,'Other SPED'!A:D,4,FALSE)</f>
        <v>0</v>
      </c>
      <c r="AG442" s="4">
        <f>VLOOKUP(A442,QComp!I:R,10,FALSE)</f>
        <v>15.093835653271526</v>
      </c>
      <c r="AH442" s="4">
        <f>VLOOKUP(A442,'LTFM Change'!G:K,5,FALSE)</f>
        <v>0</v>
      </c>
      <c r="AI442" s="4">
        <f>VLOOKUP(A442,'Breakfast and Lunch'!A:E,5,FALSE)</f>
        <v>0</v>
      </c>
      <c r="AJ442" s="4">
        <f>VLOOKUP(A442,'Breakfast and Lunch'!A:D,4,FALSE)</f>
        <v>0</v>
      </c>
      <c r="AK442" s="4">
        <v>0</v>
      </c>
      <c r="AL442" s="4">
        <f>VLOOKUP(A442,'Safe School'!A:D,4,FALSE)</f>
        <v>0</v>
      </c>
      <c r="AM442" s="4">
        <v>0</v>
      </c>
      <c r="AN442" s="4">
        <f>VLOOKUP(A442,QComp!A:E,5,FALSE)</f>
        <v>0</v>
      </c>
      <c r="AO442" s="4">
        <f t="shared" si="68"/>
        <v>793.29383565299213</v>
      </c>
      <c r="AP442" s="4">
        <f>VLOOKUP(A442,'2021 SPED'!A:AF,32,FALSE)</f>
        <v>-19.09757874137722</v>
      </c>
      <c r="AQ442" s="5">
        <f t="shared" si="62"/>
        <v>266400.19625691161</v>
      </c>
      <c r="AR442" s="235">
        <f t="shared" si="63"/>
        <v>3.786856542966336E-2</v>
      </c>
    </row>
    <row r="443" spans="1:44" x14ac:dyDescent="0.25">
      <c r="A443">
        <v>4127</v>
      </c>
      <c r="B443">
        <v>7</v>
      </c>
      <c r="C443" t="s">
        <v>423</v>
      </c>
      <c r="D443">
        <v>7</v>
      </c>
      <c r="E443" s="4">
        <f>VLOOKUP(A443,'Pupil Info'!A:D,4,FALSE)</f>
        <v>120</v>
      </c>
      <c r="F443" s="4">
        <f>VLOOKUP(A443,'Starting Point 2020'!A:AB,28,FALSE)</f>
        <v>936587</v>
      </c>
      <c r="G443" s="4">
        <f>VLOOKUP(A443,'2% 2020'!A:AB,28,FALSE)</f>
        <v>953951</v>
      </c>
      <c r="H443" s="4">
        <f t="shared" si="64"/>
        <v>17364</v>
      </c>
      <c r="I443" s="4">
        <f>VLOOKUP(A443,'2% with VPK 2020'!A:AB,28,FALSE)</f>
        <v>954061</v>
      </c>
      <c r="J443" s="4">
        <f>VLOOKUP(A443,'Charter School Lease'!A:D,4,FALSE)</f>
        <v>0</v>
      </c>
      <c r="K443" s="4">
        <f>VLOOKUP(A443,'Integration Change'!H:K,4,FALSE)</f>
        <v>0</v>
      </c>
      <c r="L443" s="4">
        <f>VLOOKUP(A443,'Other SPED'!A:D,4,FALSE)</f>
        <v>0</v>
      </c>
      <c r="M443" s="4">
        <f>VLOOKUP(A443,'LTFM Change'!G:J,4,FALSE)</f>
        <v>0</v>
      </c>
      <c r="N443" s="4">
        <f>VLOOKUP(A443,QComp!I:N,6,FALSE)</f>
        <v>2.8116681922765565</v>
      </c>
      <c r="O443" s="4">
        <f>VLOOKUP(A443,'Breakfast and Lunch'!A:D,4,FALSE)</f>
        <v>0</v>
      </c>
      <c r="P443" s="4">
        <f>VLOOKUP(A443,'Breakfast and Lunch'!A:E,5,FALSE)</f>
        <v>0</v>
      </c>
      <c r="Q443" s="4">
        <v>0</v>
      </c>
      <c r="R443" s="4">
        <v>0</v>
      </c>
      <c r="S443" s="4">
        <f>VLOOKUP(A443,QComp!A:D,4,FALSE)</f>
        <v>0</v>
      </c>
      <c r="T443" s="4">
        <f t="shared" si="65"/>
        <v>112.81166819226928</v>
      </c>
      <c r="U443" s="4">
        <f>VLOOKUP(A443,'2020 SPED'!A:AF,32,FALSE)</f>
        <v>0</v>
      </c>
      <c r="V443" s="4">
        <f t="shared" si="61"/>
        <v>17476.811668192269</v>
      </c>
      <c r="W443" s="235">
        <f t="shared" si="66"/>
        <v>1.8539655152164186E-2</v>
      </c>
      <c r="Y443" s="4">
        <f>VLOOKUP(A443,'Pupil Info'!A:E,5,FALSE)</f>
        <v>118</v>
      </c>
      <c r="Z443" s="4">
        <f>VLOOKUP(A443,'Starting Point 2021'!A:AB,28,FALSE)</f>
        <v>913390</v>
      </c>
      <c r="AA443" s="4">
        <f>VLOOKUP(A443,'2% 2021'!A:AB,28,FALSE)</f>
        <v>947602</v>
      </c>
      <c r="AB443" s="4">
        <f t="shared" si="67"/>
        <v>34212</v>
      </c>
      <c r="AC443" s="4">
        <f>VLOOKUP(A443,'2% with VPK 2021'!A:AB,28,FALSE)</f>
        <v>947591</v>
      </c>
      <c r="AD443" s="4">
        <f>VLOOKUP(A443,'Charter School Lease'!A:E,5,FALSE)</f>
        <v>0</v>
      </c>
      <c r="AE443" s="4">
        <f>VLOOKUP(A443,'Integration Change'!H:L,5,FALSE)</f>
        <v>0</v>
      </c>
      <c r="AF443" s="4">
        <f>VLOOKUP(A443,'Other SPED'!A:D,4,FALSE)</f>
        <v>0</v>
      </c>
      <c r="AG443" s="4">
        <f>VLOOKUP(A443,QComp!I:R,10,FALSE)</f>
        <v>2.5769316090736538</v>
      </c>
      <c r="AH443" s="4">
        <f>VLOOKUP(A443,'LTFM Change'!G:K,5,FALSE)</f>
        <v>0</v>
      </c>
      <c r="AI443" s="4">
        <f>VLOOKUP(A443,'Breakfast and Lunch'!A:E,5,FALSE)</f>
        <v>0</v>
      </c>
      <c r="AJ443" s="4">
        <f>VLOOKUP(A443,'Breakfast and Lunch'!A:D,4,FALSE)</f>
        <v>0</v>
      </c>
      <c r="AK443" s="4">
        <v>0</v>
      </c>
      <c r="AL443" s="4">
        <f>VLOOKUP(A443,'Safe School'!A:D,4,FALSE)</f>
        <v>0</v>
      </c>
      <c r="AM443" s="4">
        <v>0</v>
      </c>
      <c r="AN443" s="4">
        <f>VLOOKUP(A443,QComp!A:E,5,FALSE)</f>
        <v>0</v>
      </c>
      <c r="AO443" s="4">
        <f t="shared" si="68"/>
        <v>-8.4230683909263462</v>
      </c>
      <c r="AP443" s="4">
        <f>VLOOKUP(A443,'2021 SPED'!A:AF,32,FALSE)</f>
        <v>875.72925486200256</v>
      </c>
      <c r="AQ443" s="5">
        <f t="shared" si="62"/>
        <v>35079.306186471076</v>
      </c>
      <c r="AR443" s="235">
        <f t="shared" si="63"/>
        <v>3.7456070243816988E-2</v>
      </c>
    </row>
    <row r="444" spans="1:44" x14ac:dyDescent="0.25">
      <c r="A444">
        <v>4131</v>
      </c>
      <c r="B444">
        <v>7</v>
      </c>
      <c r="C444" t="s">
        <v>424</v>
      </c>
      <c r="D444">
        <v>7</v>
      </c>
      <c r="E444" s="4">
        <f>VLOOKUP(A444,'Pupil Info'!A:D,4,FALSE)</f>
        <v>365</v>
      </c>
      <c r="F444" s="4">
        <f>VLOOKUP(A444,'Starting Point 2020'!A:AB,28,FALSE)</f>
        <v>3197943</v>
      </c>
      <c r="G444" s="4">
        <f>VLOOKUP(A444,'2% 2020'!A:AB,28,FALSE)</f>
        <v>3255966</v>
      </c>
      <c r="H444" s="4">
        <f t="shared" si="64"/>
        <v>58023</v>
      </c>
      <c r="I444" s="4">
        <f>VLOOKUP(A444,'2% with VPK 2020'!A:AB,28,FALSE)</f>
        <v>3255930</v>
      </c>
      <c r="J444" s="4">
        <f>VLOOKUP(A444,'Charter School Lease'!A:D,4,FALSE)</f>
        <v>0</v>
      </c>
      <c r="K444" s="4">
        <f>VLOOKUP(A444,'Integration Change'!H:K,4,FALSE)</f>
        <v>0</v>
      </c>
      <c r="L444" s="4">
        <f>VLOOKUP(A444,'Other SPED'!A:D,4,FALSE)</f>
        <v>0</v>
      </c>
      <c r="M444" s="4">
        <f>VLOOKUP(A444,'LTFM Change'!G:J,4,FALSE)</f>
        <v>0</v>
      </c>
      <c r="N444" s="4">
        <f>VLOOKUP(A444,QComp!I:N,6,FALSE)</f>
        <v>0</v>
      </c>
      <c r="O444" s="4">
        <f>VLOOKUP(A444,'Breakfast and Lunch'!A:D,4,FALSE)</f>
        <v>0</v>
      </c>
      <c r="P444" s="4">
        <f>VLOOKUP(A444,'Breakfast and Lunch'!A:E,5,FALSE)</f>
        <v>0</v>
      </c>
      <c r="Q444" s="4">
        <v>0</v>
      </c>
      <c r="R444" s="4">
        <v>0</v>
      </c>
      <c r="S444" s="4">
        <f>VLOOKUP(A444,QComp!A:D,4,FALSE)</f>
        <v>0</v>
      </c>
      <c r="T444" s="4">
        <f t="shared" si="65"/>
        <v>-36</v>
      </c>
      <c r="U444" s="4">
        <f>VLOOKUP(A444,'2020 SPED'!A:AF,32,FALSE)</f>
        <v>0</v>
      </c>
      <c r="V444" s="4">
        <f t="shared" si="61"/>
        <v>57987</v>
      </c>
      <c r="W444" s="235">
        <f t="shared" si="66"/>
        <v>1.8143850593959929E-2</v>
      </c>
      <c r="Y444" s="4">
        <f>VLOOKUP(A444,'Pupil Info'!A:E,5,FALSE)</f>
        <v>352</v>
      </c>
      <c r="Z444" s="4">
        <f>VLOOKUP(A444,'Starting Point 2021'!A:AB,28,FALSE)</f>
        <v>3084397</v>
      </c>
      <c r="AA444" s="4">
        <f>VLOOKUP(A444,'2% 2021'!A:AB,28,FALSE)</f>
        <v>3197317</v>
      </c>
      <c r="AB444" s="4">
        <f t="shared" si="67"/>
        <v>112920</v>
      </c>
      <c r="AC444" s="4">
        <f>VLOOKUP(A444,'2% with VPK 2021'!A:AB,28,FALSE)</f>
        <v>3197690</v>
      </c>
      <c r="AD444" s="4">
        <f>VLOOKUP(A444,'Charter School Lease'!A:E,5,FALSE)</f>
        <v>0</v>
      </c>
      <c r="AE444" s="4">
        <f>VLOOKUP(A444,'Integration Change'!H:L,5,FALSE)</f>
        <v>0</v>
      </c>
      <c r="AF444" s="4">
        <f>VLOOKUP(A444,'Other SPED'!A:D,4,FALSE)</f>
        <v>0</v>
      </c>
      <c r="AG444" s="4">
        <f>VLOOKUP(A444,QComp!I:R,10,FALSE)</f>
        <v>0</v>
      </c>
      <c r="AH444" s="4">
        <f>VLOOKUP(A444,'LTFM Change'!G:K,5,FALSE)</f>
        <v>0</v>
      </c>
      <c r="AI444" s="4">
        <f>VLOOKUP(A444,'Breakfast and Lunch'!A:E,5,FALSE)</f>
        <v>0</v>
      </c>
      <c r="AJ444" s="4">
        <f>VLOOKUP(A444,'Breakfast and Lunch'!A:D,4,FALSE)</f>
        <v>0</v>
      </c>
      <c r="AK444" s="4">
        <v>0</v>
      </c>
      <c r="AL444" s="4">
        <f>VLOOKUP(A444,'Safe School'!A:D,4,FALSE)</f>
        <v>0</v>
      </c>
      <c r="AM444" s="4">
        <v>0</v>
      </c>
      <c r="AN444" s="4">
        <f>VLOOKUP(A444,QComp!A:E,5,FALSE)</f>
        <v>0</v>
      </c>
      <c r="AO444" s="4">
        <f t="shared" si="68"/>
        <v>373</v>
      </c>
      <c r="AP444" s="4">
        <f>VLOOKUP(A444,'2021 SPED'!A:AF,32,FALSE)</f>
        <v>167.25444668531418</v>
      </c>
      <c r="AQ444" s="5">
        <f t="shared" si="62"/>
        <v>113460.25444668531</v>
      </c>
      <c r="AR444" s="235">
        <f t="shared" si="63"/>
        <v>3.6610073216904307E-2</v>
      </c>
    </row>
    <row r="445" spans="1:44" x14ac:dyDescent="0.25">
      <c r="A445">
        <v>4132</v>
      </c>
      <c r="B445">
        <v>7</v>
      </c>
      <c r="C445" t="s">
        <v>425</v>
      </c>
      <c r="D445">
        <v>7</v>
      </c>
      <c r="E445" s="4">
        <f>VLOOKUP(A445,'Pupil Info'!A:D,4,FALSE)</f>
        <v>620</v>
      </c>
      <c r="F445" s="4">
        <f>VLOOKUP(A445,'Starting Point 2020'!A:AB,28,FALSE)</f>
        <v>5565121</v>
      </c>
      <c r="G445" s="4">
        <f>VLOOKUP(A445,'2% 2020'!A:AB,28,FALSE)</f>
        <v>5669063</v>
      </c>
      <c r="H445" s="4">
        <f t="shared" si="64"/>
        <v>103942</v>
      </c>
      <c r="I445" s="4">
        <f>VLOOKUP(A445,'2% with VPK 2020'!A:AB,28,FALSE)</f>
        <v>5669696</v>
      </c>
      <c r="J445" s="4">
        <f>VLOOKUP(A445,'Charter School Lease'!A:D,4,FALSE)</f>
        <v>0</v>
      </c>
      <c r="K445" s="4">
        <f>VLOOKUP(A445,'Integration Change'!H:K,4,FALSE)</f>
        <v>0</v>
      </c>
      <c r="L445" s="4">
        <f>VLOOKUP(A445,'Other SPED'!A:D,4,FALSE)</f>
        <v>0</v>
      </c>
      <c r="M445" s="4">
        <f>VLOOKUP(A445,'LTFM Change'!G:J,4,FALSE)</f>
        <v>0</v>
      </c>
      <c r="N445" s="4">
        <f>VLOOKUP(A445,QComp!I:N,6,FALSE)</f>
        <v>13.684916279598838</v>
      </c>
      <c r="O445" s="4">
        <f>VLOOKUP(A445,'Breakfast and Lunch'!A:D,4,FALSE)</f>
        <v>0</v>
      </c>
      <c r="P445" s="4">
        <f>VLOOKUP(A445,'Breakfast and Lunch'!A:E,5,FALSE)</f>
        <v>0</v>
      </c>
      <c r="Q445" s="4">
        <v>0</v>
      </c>
      <c r="R445" s="4">
        <v>0</v>
      </c>
      <c r="S445" s="4">
        <f>VLOOKUP(A445,QComp!A:D,4,FALSE)</f>
        <v>0</v>
      </c>
      <c r="T445" s="4">
        <f t="shared" si="65"/>
        <v>646.6849162792787</v>
      </c>
      <c r="U445" s="4">
        <f>VLOOKUP(A445,'2020 SPED'!A:AF,32,FALSE)</f>
        <v>0</v>
      </c>
      <c r="V445" s="4">
        <f t="shared" si="61"/>
        <v>104588.68491627928</v>
      </c>
      <c r="W445" s="235">
        <f t="shared" si="66"/>
        <v>1.8677401623432805E-2</v>
      </c>
      <c r="Y445" s="4">
        <f>VLOOKUP(A445,'Pupil Info'!A:E,5,FALSE)</f>
        <v>640</v>
      </c>
      <c r="Z445" s="4">
        <f>VLOOKUP(A445,'Starting Point 2021'!A:AB,28,FALSE)</f>
        <v>5731029</v>
      </c>
      <c r="AA445" s="4">
        <f>VLOOKUP(A445,'2% 2021'!A:AB,28,FALSE)</f>
        <v>5948037</v>
      </c>
      <c r="AB445" s="4">
        <f t="shared" si="67"/>
        <v>217008</v>
      </c>
      <c r="AC445" s="4">
        <f>VLOOKUP(A445,'2% with VPK 2021'!A:AB,28,FALSE)</f>
        <v>5948690</v>
      </c>
      <c r="AD445" s="4">
        <f>VLOOKUP(A445,'Charter School Lease'!A:E,5,FALSE)</f>
        <v>0</v>
      </c>
      <c r="AE445" s="4">
        <f>VLOOKUP(A445,'Integration Change'!H:L,5,FALSE)</f>
        <v>0</v>
      </c>
      <c r="AF445" s="4">
        <f>VLOOKUP(A445,'Other SPED'!A:D,4,FALSE)</f>
        <v>0</v>
      </c>
      <c r="AG445" s="4">
        <f>VLOOKUP(A445,QComp!I:R,10,FALSE)</f>
        <v>13.322871737851528</v>
      </c>
      <c r="AH445" s="4">
        <f>VLOOKUP(A445,'LTFM Change'!G:K,5,FALSE)</f>
        <v>0</v>
      </c>
      <c r="AI445" s="4">
        <f>VLOOKUP(A445,'Breakfast and Lunch'!A:E,5,FALSE)</f>
        <v>0</v>
      </c>
      <c r="AJ445" s="4">
        <f>VLOOKUP(A445,'Breakfast and Lunch'!A:D,4,FALSE)</f>
        <v>0</v>
      </c>
      <c r="AK445" s="4">
        <v>0</v>
      </c>
      <c r="AL445" s="4">
        <f>VLOOKUP(A445,'Safe School'!A:D,4,FALSE)</f>
        <v>0</v>
      </c>
      <c r="AM445" s="4">
        <v>0</v>
      </c>
      <c r="AN445" s="4">
        <f>VLOOKUP(A445,QComp!A:E,5,FALSE)</f>
        <v>0</v>
      </c>
      <c r="AO445" s="4">
        <f t="shared" si="68"/>
        <v>666.32287173811346</v>
      </c>
      <c r="AP445" s="4">
        <f>VLOOKUP(A445,'2021 SPED'!A:AF,32,FALSE)</f>
        <v>1173.1030622408725</v>
      </c>
      <c r="AQ445" s="5">
        <f t="shared" si="62"/>
        <v>218847.42593397899</v>
      </c>
      <c r="AR445" s="235">
        <f t="shared" si="63"/>
        <v>3.7865451387525693E-2</v>
      </c>
    </row>
    <row r="446" spans="1:44" x14ac:dyDescent="0.25">
      <c r="A446">
        <v>4135</v>
      </c>
      <c r="B446">
        <v>7</v>
      </c>
      <c r="C446" t="s">
        <v>426</v>
      </c>
      <c r="D446">
        <v>7</v>
      </c>
      <c r="E446" s="4">
        <f>VLOOKUP(A446,'Pupil Info'!A:D,4,FALSE)</f>
        <v>350</v>
      </c>
      <c r="F446" s="4">
        <f>VLOOKUP(A446,'Starting Point 2020'!A:AB,28,FALSE)</f>
        <v>2780714</v>
      </c>
      <c r="G446" s="4">
        <f>VLOOKUP(A446,'2% 2020'!A:AB,28,FALSE)</f>
        <v>2830875</v>
      </c>
      <c r="H446" s="4">
        <f t="shared" si="64"/>
        <v>50161</v>
      </c>
      <c r="I446" s="4">
        <f>VLOOKUP(A446,'2% with VPK 2020'!A:AB,28,FALSE)</f>
        <v>2831200</v>
      </c>
      <c r="J446" s="4">
        <f>VLOOKUP(A446,'Charter School Lease'!A:D,4,FALSE)</f>
        <v>0</v>
      </c>
      <c r="K446" s="4">
        <f>VLOOKUP(A446,'Integration Change'!H:K,4,FALSE)</f>
        <v>0</v>
      </c>
      <c r="L446" s="4">
        <f>VLOOKUP(A446,'Other SPED'!A:D,4,FALSE)</f>
        <v>0</v>
      </c>
      <c r="M446" s="4">
        <f>VLOOKUP(A446,'LTFM Change'!G:J,4,FALSE)</f>
        <v>0</v>
      </c>
      <c r="N446" s="4">
        <f>VLOOKUP(A446,QComp!I:N,6,FALSE)</f>
        <v>7.6222567399963737</v>
      </c>
      <c r="O446" s="4">
        <f>VLOOKUP(A446,'Breakfast and Lunch'!A:D,4,FALSE)</f>
        <v>0</v>
      </c>
      <c r="P446" s="4">
        <f>VLOOKUP(A446,'Breakfast and Lunch'!A:E,5,FALSE)</f>
        <v>0</v>
      </c>
      <c r="Q446" s="4">
        <v>0</v>
      </c>
      <c r="R446" s="4">
        <v>0</v>
      </c>
      <c r="S446" s="4">
        <f>VLOOKUP(A446,QComp!A:D,4,FALSE)</f>
        <v>0</v>
      </c>
      <c r="T446" s="4">
        <f t="shared" si="65"/>
        <v>332.62225673999637</v>
      </c>
      <c r="U446" s="4">
        <f>VLOOKUP(A446,'2020 SPED'!A:AF,32,FALSE)</f>
        <v>0</v>
      </c>
      <c r="V446" s="4">
        <f t="shared" si="61"/>
        <v>50493.622256739996</v>
      </c>
      <c r="W446" s="235">
        <f t="shared" si="66"/>
        <v>1.8038892169421235E-2</v>
      </c>
      <c r="Y446" s="4">
        <f>VLOOKUP(A446,'Pupil Info'!A:E,5,FALSE)</f>
        <v>332</v>
      </c>
      <c r="Z446" s="4">
        <f>VLOOKUP(A446,'Starting Point 2021'!A:AB,28,FALSE)</f>
        <v>2623433.2000000002</v>
      </c>
      <c r="AA446" s="4">
        <f>VLOOKUP(A446,'2% 2021'!A:AB,28,FALSE)</f>
        <v>2718777.2</v>
      </c>
      <c r="AB446" s="4">
        <f t="shared" si="67"/>
        <v>95344</v>
      </c>
      <c r="AC446" s="4">
        <f>VLOOKUP(A446,'2% with VPK 2021'!A:AB,28,FALSE)</f>
        <v>2718729.2</v>
      </c>
      <c r="AD446" s="4">
        <f>VLOOKUP(A446,'Charter School Lease'!A:E,5,FALSE)</f>
        <v>0</v>
      </c>
      <c r="AE446" s="4">
        <f>VLOOKUP(A446,'Integration Change'!H:L,5,FALSE)</f>
        <v>0</v>
      </c>
      <c r="AF446" s="4">
        <f>VLOOKUP(A446,'Other SPED'!A:D,4,FALSE)</f>
        <v>0</v>
      </c>
      <c r="AG446" s="4">
        <f>VLOOKUP(A446,QComp!I:R,10,FALSE)</f>
        <v>6.702481323707616</v>
      </c>
      <c r="AH446" s="4">
        <f>VLOOKUP(A446,'LTFM Change'!G:K,5,FALSE)</f>
        <v>0</v>
      </c>
      <c r="AI446" s="4">
        <f>VLOOKUP(A446,'Breakfast and Lunch'!A:E,5,FALSE)</f>
        <v>0</v>
      </c>
      <c r="AJ446" s="4">
        <f>VLOOKUP(A446,'Breakfast and Lunch'!A:D,4,FALSE)</f>
        <v>0</v>
      </c>
      <c r="AK446" s="4">
        <v>0</v>
      </c>
      <c r="AL446" s="4">
        <f>VLOOKUP(A446,'Safe School'!A:D,4,FALSE)</f>
        <v>0</v>
      </c>
      <c r="AM446" s="4">
        <v>0</v>
      </c>
      <c r="AN446" s="4">
        <f>VLOOKUP(A446,QComp!A:E,5,FALSE)</f>
        <v>0</v>
      </c>
      <c r="AO446" s="4">
        <f t="shared" si="68"/>
        <v>-41.297518676146865</v>
      </c>
      <c r="AP446" s="4">
        <f>VLOOKUP(A446,'2021 SPED'!A:AF,32,FALSE)</f>
        <v>157.21324932435527</v>
      </c>
      <c r="AQ446" s="5">
        <f t="shared" si="62"/>
        <v>95459.915730648208</v>
      </c>
      <c r="AR446" s="235">
        <f t="shared" si="63"/>
        <v>3.6343216209964863E-2</v>
      </c>
    </row>
    <row r="447" spans="1:44" x14ac:dyDescent="0.25">
      <c r="A447">
        <v>4137</v>
      </c>
      <c r="B447">
        <v>7</v>
      </c>
      <c r="C447" t="s">
        <v>427</v>
      </c>
      <c r="D447">
        <v>7</v>
      </c>
      <c r="E447" s="4">
        <f>VLOOKUP(A447,'Pupil Info'!A:D,4,FALSE)</f>
        <v>155</v>
      </c>
      <c r="F447" s="4">
        <f>VLOOKUP(A447,'Starting Point 2020'!A:AB,28,FALSE)</f>
        <v>1031325</v>
      </c>
      <c r="G447" s="4">
        <f>VLOOKUP(A447,'2% 2020'!A:AB,28,FALSE)</f>
        <v>1050266</v>
      </c>
      <c r="H447" s="4">
        <f t="shared" si="64"/>
        <v>18941</v>
      </c>
      <c r="I447" s="4">
        <f>VLOOKUP(A447,'2% with VPK 2020'!A:AB,28,FALSE)</f>
        <v>1050408</v>
      </c>
      <c r="J447" s="4">
        <f>VLOOKUP(A447,'Charter School Lease'!A:D,4,FALSE)</f>
        <v>0</v>
      </c>
      <c r="K447" s="4">
        <f>VLOOKUP(A447,'Integration Change'!H:K,4,FALSE)</f>
        <v>0</v>
      </c>
      <c r="L447" s="4">
        <f>VLOOKUP(A447,'Other SPED'!A:D,4,FALSE)</f>
        <v>0</v>
      </c>
      <c r="M447" s="4">
        <f>VLOOKUP(A447,'LTFM Change'!G:J,4,FALSE)</f>
        <v>0</v>
      </c>
      <c r="N447" s="4">
        <f>VLOOKUP(A447,QComp!I:N,6,FALSE)</f>
        <v>0</v>
      </c>
      <c r="O447" s="4">
        <f>VLOOKUP(A447,'Breakfast and Lunch'!A:D,4,FALSE)</f>
        <v>0</v>
      </c>
      <c r="P447" s="4">
        <f>VLOOKUP(A447,'Breakfast and Lunch'!A:E,5,FALSE)</f>
        <v>0</v>
      </c>
      <c r="Q447" s="4">
        <v>0</v>
      </c>
      <c r="R447" s="4">
        <v>0</v>
      </c>
      <c r="S447" s="4">
        <f>VLOOKUP(A447,QComp!A:D,4,FALSE)</f>
        <v>0</v>
      </c>
      <c r="T447" s="4">
        <f t="shared" si="65"/>
        <v>142</v>
      </c>
      <c r="U447" s="4">
        <f>VLOOKUP(A447,'2020 SPED'!A:AF,32,FALSE)</f>
        <v>0</v>
      </c>
      <c r="V447" s="4">
        <f t="shared" si="61"/>
        <v>19083</v>
      </c>
      <c r="W447" s="235">
        <f t="shared" si="66"/>
        <v>1.836569461614913E-2</v>
      </c>
      <c r="Y447" s="4">
        <f>VLOOKUP(A447,'Pupil Info'!A:E,5,FALSE)</f>
        <v>155</v>
      </c>
      <c r="Z447" s="4">
        <f>VLOOKUP(A447,'Starting Point 2021'!A:AB,28,FALSE)</f>
        <v>1023006</v>
      </c>
      <c r="AA447" s="4">
        <f>VLOOKUP(A447,'2% 2021'!A:AB,28,FALSE)</f>
        <v>1061045</v>
      </c>
      <c r="AB447" s="4">
        <f t="shared" si="67"/>
        <v>38039</v>
      </c>
      <c r="AC447" s="4">
        <f>VLOOKUP(A447,'2% with VPK 2021'!A:AB,28,FALSE)</f>
        <v>1061188</v>
      </c>
      <c r="AD447" s="4">
        <f>VLOOKUP(A447,'Charter School Lease'!A:E,5,FALSE)</f>
        <v>0</v>
      </c>
      <c r="AE447" s="4">
        <f>VLOOKUP(A447,'Integration Change'!H:L,5,FALSE)</f>
        <v>0</v>
      </c>
      <c r="AF447" s="4">
        <f>VLOOKUP(A447,'Other SPED'!A:D,4,FALSE)</f>
        <v>0</v>
      </c>
      <c r="AG447" s="4">
        <f>VLOOKUP(A447,QComp!I:R,10,FALSE)</f>
        <v>0</v>
      </c>
      <c r="AH447" s="4">
        <f>VLOOKUP(A447,'LTFM Change'!G:K,5,FALSE)</f>
        <v>0</v>
      </c>
      <c r="AI447" s="4">
        <f>VLOOKUP(A447,'Breakfast and Lunch'!A:E,5,FALSE)</f>
        <v>0</v>
      </c>
      <c r="AJ447" s="4">
        <f>VLOOKUP(A447,'Breakfast and Lunch'!A:D,4,FALSE)</f>
        <v>0</v>
      </c>
      <c r="AK447" s="4">
        <v>0</v>
      </c>
      <c r="AL447" s="4">
        <f>VLOOKUP(A447,'Safe School'!A:D,4,FALSE)</f>
        <v>0</v>
      </c>
      <c r="AM447" s="4">
        <v>0</v>
      </c>
      <c r="AN447" s="4">
        <f>VLOOKUP(A447,QComp!A:E,5,FALSE)</f>
        <v>0</v>
      </c>
      <c r="AO447" s="4">
        <f t="shared" si="68"/>
        <v>143</v>
      </c>
      <c r="AP447" s="4">
        <f>VLOOKUP(A447,'2021 SPED'!A:AF,32,FALSE)</f>
        <v>591.84456279210281</v>
      </c>
      <c r="AQ447" s="5">
        <f t="shared" si="62"/>
        <v>38773.844562792103</v>
      </c>
      <c r="AR447" s="235">
        <f t="shared" si="63"/>
        <v>3.7183555130663945E-2</v>
      </c>
    </row>
    <row r="448" spans="1:44" x14ac:dyDescent="0.25">
      <c r="A448">
        <v>4138</v>
      </c>
      <c r="B448">
        <v>7</v>
      </c>
      <c r="C448" t="s">
        <v>428</v>
      </c>
      <c r="D448">
        <v>7</v>
      </c>
      <c r="E448" s="4">
        <f>VLOOKUP(A448,'Pupil Info'!A:D,4,FALSE)</f>
        <v>0</v>
      </c>
      <c r="F448" s="4">
        <f>VLOOKUP(A448,'Starting Point 2020'!A:AB,28,FALSE)</f>
        <v>0</v>
      </c>
      <c r="G448" s="4">
        <f>VLOOKUP(A448,'2% 2020'!A:AB,28,FALSE)</f>
        <v>0</v>
      </c>
      <c r="H448" s="4">
        <f t="shared" si="64"/>
        <v>0</v>
      </c>
      <c r="I448" s="4">
        <f>VLOOKUP(A448,'2% with VPK 2020'!A:AB,28,FALSE)</f>
        <v>0</v>
      </c>
      <c r="J448" s="4">
        <f>VLOOKUP(A448,'Charter School Lease'!A:D,4,FALSE)</f>
        <v>0</v>
      </c>
      <c r="K448" s="4">
        <f>VLOOKUP(A448,'Integration Change'!H:K,4,FALSE)</f>
        <v>0</v>
      </c>
      <c r="L448" s="4">
        <f>VLOOKUP(A448,'Other SPED'!A:D,4,FALSE)</f>
        <v>0</v>
      </c>
      <c r="M448" s="4">
        <f>VLOOKUP(A448,'LTFM Change'!G:J,4,FALSE)</f>
        <v>0</v>
      </c>
      <c r="N448" s="4">
        <f>VLOOKUP(A448,QComp!I:N,6,FALSE)</f>
        <v>0</v>
      </c>
      <c r="O448" s="4">
        <v>0</v>
      </c>
      <c r="P448" s="4">
        <v>0</v>
      </c>
      <c r="Q448" s="4">
        <v>0</v>
      </c>
      <c r="R448" s="4">
        <v>0</v>
      </c>
      <c r="S448" s="4">
        <f>VLOOKUP(A448,QComp!A:D,4,FALSE)</f>
        <v>0</v>
      </c>
      <c r="T448" s="4">
        <f t="shared" si="65"/>
        <v>0</v>
      </c>
      <c r="U448" s="4">
        <f>VLOOKUP(A448,'2020 SPED'!A:AF,32,FALSE)</f>
        <v>0</v>
      </c>
      <c r="V448" s="4">
        <f t="shared" si="61"/>
        <v>0</v>
      </c>
      <c r="W448" s="235" t="e">
        <f t="shared" si="66"/>
        <v>#DIV/0!</v>
      </c>
      <c r="Y448" s="4">
        <f>VLOOKUP(A448,'Pupil Info'!A:E,5,FALSE)</f>
        <v>0</v>
      </c>
      <c r="Z448" s="4">
        <f>VLOOKUP(A448,'Starting Point 2021'!A:AB,28,FALSE)</f>
        <v>0</v>
      </c>
      <c r="AA448" s="4">
        <f>VLOOKUP(A448,'2% 2021'!A:AB,28,FALSE)</f>
        <v>0</v>
      </c>
      <c r="AB448" s="4">
        <f t="shared" si="67"/>
        <v>0</v>
      </c>
      <c r="AC448" s="4">
        <f>VLOOKUP(A448,'2% with VPK 2021'!A:AB,28,FALSE)</f>
        <v>0</v>
      </c>
      <c r="AD448" s="4">
        <f>VLOOKUP(A448,'Charter School Lease'!A:E,5,FALSE)</f>
        <v>0</v>
      </c>
      <c r="AE448" s="4">
        <f>VLOOKUP(A448,'Integration Change'!H:L,5,FALSE)</f>
        <v>0</v>
      </c>
      <c r="AF448" s="4">
        <f>VLOOKUP(A448,'Other SPED'!A:D,4,FALSE)</f>
        <v>0</v>
      </c>
      <c r="AG448" s="4">
        <f>VLOOKUP(A448,QComp!I:R,10,FALSE)</f>
        <v>0</v>
      </c>
      <c r="AH448" s="4">
        <f>VLOOKUP(A448,'LTFM Change'!G:K,5,FALSE)</f>
        <v>0</v>
      </c>
      <c r="AI448" s="4">
        <v>0</v>
      </c>
      <c r="AJ448" s="4">
        <v>0</v>
      </c>
      <c r="AK448" s="4">
        <v>0</v>
      </c>
      <c r="AL448" s="4">
        <f>VLOOKUP(A448,'Safe School'!A:D,4,FALSE)</f>
        <v>0</v>
      </c>
      <c r="AM448" s="4">
        <v>0</v>
      </c>
      <c r="AN448" s="4">
        <f>VLOOKUP(A448,QComp!A:E,5,FALSE)</f>
        <v>0</v>
      </c>
      <c r="AO448" s="4">
        <f t="shared" si="68"/>
        <v>0</v>
      </c>
      <c r="AP448" s="4">
        <f>VLOOKUP(A448,'2021 SPED'!A:AF,32,FALSE)</f>
        <v>0</v>
      </c>
      <c r="AQ448" s="5">
        <f t="shared" si="62"/>
        <v>0</v>
      </c>
      <c r="AR448" s="235" t="e">
        <f t="shared" si="63"/>
        <v>#DIV/0!</v>
      </c>
    </row>
    <row r="449" spans="1:44" x14ac:dyDescent="0.25">
      <c r="A449">
        <v>4139</v>
      </c>
      <c r="B449">
        <v>7</v>
      </c>
      <c r="C449" t="s">
        <v>429</v>
      </c>
      <c r="D449">
        <v>7</v>
      </c>
      <c r="E449" s="4">
        <f>VLOOKUP(A449,'Pupil Info'!A:D,4,FALSE)</f>
        <v>210</v>
      </c>
      <c r="F449" s="4">
        <f>VLOOKUP(A449,'Starting Point 2020'!A:AB,28,FALSE)</f>
        <v>1997500</v>
      </c>
      <c r="G449" s="4">
        <f>VLOOKUP(A449,'2% 2020'!A:AB,28,FALSE)</f>
        <v>2037006</v>
      </c>
      <c r="H449" s="4">
        <f t="shared" si="64"/>
        <v>39506</v>
      </c>
      <c r="I449" s="4">
        <f>VLOOKUP(A449,'2% with VPK 2020'!A:AB,28,FALSE)</f>
        <v>2037207</v>
      </c>
      <c r="J449" s="4">
        <f>VLOOKUP(A449,'Charter School Lease'!A:D,4,FALSE)</f>
        <v>0</v>
      </c>
      <c r="K449" s="4">
        <f>VLOOKUP(A449,'Integration Change'!H:K,4,FALSE)</f>
        <v>0</v>
      </c>
      <c r="L449" s="4">
        <f>VLOOKUP(A449,'Other SPED'!A:D,4,FALSE)</f>
        <v>0</v>
      </c>
      <c r="M449" s="4">
        <f>VLOOKUP(A449,'LTFM Change'!G:J,4,FALSE)</f>
        <v>0</v>
      </c>
      <c r="N449" s="4">
        <f>VLOOKUP(A449,QComp!I:N,6,FALSE)</f>
        <v>0</v>
      </c>
      <c r="O449" s="4">
        <f>VLOOKUP(A449,'Breakfast and Lunch'!A:D,4,FALSE)</f>
        <v>0</v>
      </c>
      <c r="P449" s="4">
        <f>VLOOKUP(A449,'Breakfast and Lunch'!A:E,5,FALSE)</f>
        <v>0</v>
      </c>
      <c r="Q449" s="4">
        <v>0</v>
      </c>
      <c r="R449" s="4">
        <v>0</v>
      </c>
      <c r="S449" s="4">
        <f>VLOOKUP(A449,QComp!A:D,4,FALSE)</f>
        <v>0</v>
      </c>
      <c r="T449" s="4">
        <f t="shared" si="65"/>
        <v>201</v>
      </c>
      <c r="U449" s="4">
        <f>VLOOKUP(A449,'2020 SPED'!A:AF,32,FALSE)</f>
        <v>0</v>
      </c>
      <c r="V449" s="4">
        <f t="shared" si="61"/>
        <v>39707</v>
      </c>
      <c r="W449" s="235">
        <f t="shared" si="66"/>
        <v>1.9777722152690864E-2</v>
      </c>
      <c r="Y449" s="4">
        <f>VLOOKUP(A449,'Pupil Info'!A:E,5,FALSE)</f>
        <v>218</v>
      </c>
      <c r="Z449" s="4">
        <f>VLOOKUP(A449,'Starting Point 2021'!A:AB,28,FALSE)</f>
        <v>2101748.7999999998</v>
      </c>
      <c r="AA449" s="4">
        <f>VLOOKUP(A449,'2% 2021'!A:AB,28,FALSE)</f>
        <v>2185997.7999999998</v>
      </c>
      <c r="AB449" s="4">
        <f t="shared" si="67"/>
        <v>84249</v>
      </c>
      <c r="AC449" s="4">
        <f>VLOOKUP(A449,'2% with VPK 2021'!A:AB,28,FALSE)</f>
        <v>2185977.7999999998</v>
      </c>
      <c r="AD449" s="4">
        <f>VLOOKUP(A449,'Charter School Lease'!A:E,5,FALSE)</f>
        <v>0</v>
      </c>
      <c r="AE449" s="4">
        <f>VLOOKUP(A449,'Integration Change'!H:L,5,FALSE)</f>
        <v>0</v>
      </c>
      <c r="AF449" s="4">
        <f>VLOOKUP(A449,'Other SPED'!A:D,4,FALSE)</f>
        <v>0</v>
      </c>
      <c r="AG449" s="4">
        <f>VLOOKUP(A449,QComp!I:R,10,FALSE)</f>
        <v>0</v>
      </c>
      <c r="AH449" s="4">
        <f>VLOOKUP(A449,'LTFM Change'!G:K,5,FALSE)</f>
        <v>0</v>
      </c>
      <c r="AI449" s="4">
        <f>VLOOKUP(A449,'Breakfast and Lunch'!A:E,5,FALSE)</f>
        <v>0</v>
      </c>
      <c r="AJ449" s="4">
        <f>VLOOKUP(A449,'Breakfast and Lunch'!A:D,4,FALSE)</f>
        <v>0</v>
      </c>
      <c r="AK449" s="4">
        <v>0</v>
      </c>
      <c r="AL449" s="4">
        <f>VLOOKUP(A449,'Safe School'!A:D,4,FALSE)</f>
        <v>0</v>
      </c>
      <c r="AM449" s="4">
        <v>0</v>
      </c>
      <c r="AN449" s="4">
        <f>VLOOKUP(A449,QComp!A:E,5,FALSE)</f>
        <v>0</v>
      </c>
      <c r="AO449" s="4">
        <f t="shared" si="68"/>
        <v>-20</v>
      </c>
      <c r="AP449" s="4">
        <f>VLOOKUP(A449,'2021 SPED'!A:AF,32,FALSE)</f>
        <v>395.16812757961452</v>
      </c>
      <c r="AQ449" s="5">
        <f t="shared" si="62"/>
        <v>84624.168127579615</v>
      </c>
      <c r="AR449" s="235">
        <f t="shared" si="63"/>
        <v>4.008519000938647E-2</v>
      </c>
    </row>
    <row r="450" spans="1:44" x14ac:dyDescent="0.25">
      <c r="A450">
        <v>4140</v>
      </c>
      <c r="B450">
        <v>7</v>
      </c>
      <c r="C450" t="s">
        <v>430</v>
      </c>
      <c r="D450">
        <v>7</v>
      </c>
      <c r="E450" s="4">
        <f>VLOOKUP(A450,'Pupil Info'!A:D,4,FALSE)</f>
        <v>837</v>
      </c>
      <c r="F450" s="4">
        <f>VLOOKUP(A450,'Starting Point 2020'!A:AB,28,FALSE)</f>
        <v>5928533.4000000004</v>
      </c>
      <c r="G450" s="4">
        <f>VLOOKUP(A450,'2% 2020'!A:AB,28,FALSE)</f>
        <v>6038918.4000000004</v>
      </c>
      <c r="H450" s="4">
        <f t="shared" si="64"/>
        <v>110385</v>
      </c>
      <c r="I450" s="4">
        <f>VLOOKUP(A450,'2% with VPK 2020'!A:AB,28,FALSE)</f>
        <v>6039713.2000000002</v>
      </c>
      <c r="J450" s="4">
        <f>VLOOKUP(A450,'Charter School Lease'!A:D,4,FALSE)</f>
        <v>0</v>
      </c>
      <c r="K450" s="4">
        <f>VLOOKUP(A450,'Integration Change'!H:K,4,FALSE)</f>
        <v>0</v>
      </c>
      <c r="L450" s="4">
        <f>VLOOKUP(A450,'Other SPED'!A:D,4,FALSE)</f>
        <v>0</v>
      </c>
      <c r="M450" s="4">
        <f>VLOOKUP(A450,'LTFM Change'!G:J,4,FALSE)</f>
        <v>0</v>
      </c>
      <c r="N450" s="4">
        <f>VLOOKUP(A450,QComp!I:N,6,FALSE)</f>
        <v>18.056181672291132</v>
      </c>
      <c r="O450" s="4">
        <f>VLOOKUP(A450,'Breakfast and Lunch'!A:D,4,FALSE)</f>
        <v>0</v>
      </c>
      <c r="P450" s="4">
        <f>VLOOKUP(A450,'Breakfast and Lunch'!A:E,5,FALSE)</f>
        <v>0</v>
      </c>
      <c r="Q450" s="4">
        <v>0</v>
      </c>
      <c r="R450" s="4">
        <v>0</v>
      </c>
      <c r="S450" s="4">
        <f>VLOOKUP(A450,QComp!A:D,4,FALSE)</f>
        <v>0</v>
      </c>
      <c r="T450" s="4">
        <f t="shared" si="65"/>
        <v>812.85618167184293</v>
      </c>
      <c r="U450" s="4">
        <f>VLOOKUP(A450,'2020 SPED'!A:AF,32,FALSE)</f>
        <v>0</v>
      </c>
      <c r="V450" s="4">
        <f t="shared" si="61"/>
        <v>111197.85618167184</v>
      </c>
      <c r="W450" s="235">
        <f t="shared" si="66"/>
        <v>1.8619276059067155E-2</v>
      </c>
      <c r="Y450" s="4">
        <f>VLOOKUP(A450,'Pupil Info'!A:E,5,FALSE)</f>
        <v>829</v>
      </c>
      <c r="Z450" s="4">
        <f>VLOOKUP(A450,'Starting Point 2021'!A:AB,28,FALSE)</f>
        <v>5907651</v>
      </c>
      <c r="AA450" s="4">
        <f>VLOOKUP(A450,'2% 2021'!A:AB,28,FALSE)</f>
        <v>6130253</v>
      </c>
      <c r="AB450" s="4">
        <f t="shared" si="67"/>
        <v>222602</v>
      </c>
      <c r="AC450" s="4">
        <f>VLOOKUP(A450,'2% with VPK 2021'!A:AB,28,FALSE)</f>
        <v>6131042.4000000004</v>
      </c>
      <c r="AD450" s="4">
        <f>VLOOKUP(A450,'Charter School Lease'!A:E,5,FALSE)</f>
        <v>0</v>
      </c>
      <c r="AE450" s="4">
        <f>VLOOKUP(A450,'Integration Change'!H:L,5,FALSE)</f>
        <v>0</v>
      </c>
      <c r="AF450" s="4">
        <f>VLOOKUP(A450,'Other SPED'!A:D,4,FALSE)</f>
        <v>0</v>
      </c>
      <c r="AG450" s="4">
        <f>VLOOKUP(A450,QComp!I:R,10,FALSE)</f>
        <v>17.36272719950648</v>
      </c>
      <c r="AH450" s="4">
        <f>VLOOKUP(A450,'LTFM Change'!G:K,5,FALSE)</f>
        <v>0</v>
      </c>
      <c r="AI450" s="4">
        <f>VLOOKUP(A450,'Breakfast and Lunch'!A:E,5,FALSE)</f>
        <v>0</v>
      </c>
      <c r="AJ450" s="4">
        <f>VLOOKUP(A450,'Breakfast and Lunch'!A:D,4,FALSE)</f>
        <v>0</v>
      </c>
      <c r="AK450" s="4">
        <v>0</v>
      </c>
      <c r="AL450" s="4">
        <f>VLOOKUP(A450,'Safe School'!A:D,4,FALSE)</f>
        <v>0</v>
      </c>
      <c r="AM450" s="4">
        <v>0</v>
      </c>
      <c r="AN450" s="4">
        <f>VLOOKUP(A450,QComp!A:E,5,FALSE)</f>
        <v>0</v>
      </c>
      <c r="AO450" s="4">
        <f t="shared" si="68"/>
        <v>806.76272720005363</v>
      </c>
      <c r="AP450" s="4">
        <f>VLOOKUP(A450,'2021 SPED'!A:AF,32,FALSE)</f>
        <v>7.5142866931855679E-2</v>
      </c>
      <c r="AQ450" s="5">
        <f t="shared" si="62"/>
        <v>223408.83787006699</v>
      </c>
      <c r="AR450" s="235">
        <f t="shared" si="63"/>
        <v>3.768028950931597E-2</v>
      </c>
    </row>
    <row r="451" spans="1:44" x14ac:dyDescent="0.25">
      <c r="A451">
        <v>4141</v>
      </c>
      <c r="B451">
        <v>7</v>
      </c>
      <c r="C451" t="s">
        <v>431</v>
      </c>
      <c r="D451">
        <v>7</v>
      </c>
      <c r="E451" s="4">
        <f>VLOOKUP(A451,'Pupil Info'!A:D,4,FALSE)</f>
        <v>0</v>
      </c>
      <c r="F451" s="4">
        <f>VLOOKUP(A451,'Starting Point 2020'!A:AB,28,FALSE)</f>
        <v>0</v>
      </c>
      <c r="G451" s="4">
        <f>VLOOKUP(A451,'2% 2020'!A:AB,28,FALSE)</f>
        <v>0</v>
      </c>
      <c r="H451" s="4">
        <f t="shared" si="64"/>
        <v>0</v>
      </c>
      <c r="I451" s="4">
        <f>VLOOKUP(A451,'2% with VPK 2020'!A:AB,28,FALSE)</f>
        <v>0</v>
      </c>
      <c r="J451" s="4">
        <f>VLOOKUP(A451,'Charter School Lease'!A:D,4,FALSE)</f>
        <v>0</v>
      </c>
      <c r="K451" s="4">
        <f>VLOOKUP(A451,'Integration Change'!H:K,4,FALSE)</f>
        <v>0</v>
      </c>
      <c r="L451" s="4">
        <f>VLOOKUP(A451,'Other SPED'!A:D,4,FALSE)</f>
        <v>0</v>
      </c>
      <c r="M451" s="4">
        <f>VLOOKUP(A451,'LTFM Change'!G:J,4,FALSE)</f>
        <v>0</v>
      </c>
      <c r="N451" s="4">
        <f>VLOOKUP(A451,QComp!I:N,6,FALSE)</f>
        <v>0</v>
      </c>
      <c r="O451" s="4">
        <v>0</v>
      </c>
      <c r="P451" s="4">
        <v>0</v>
      </c>
      <c r="Q451" s="4">
        <v>0</v>
      </c>
      <c r="R451" s="4">
        <v>0</v>
      </c>
      <c r="S451" s="4">
        <f>VLOOKUP(A451,QComp!A:D,4,FALSE)</f>
        <v>0</v>
      </c>
      <c r="T451" s="4">
        <f t="shared" si="65"/>
        <v>0</v>
      </c>
      <c r="U451" s="4">
        <f>VLOOKUP(A451,'2020 SPED'!A:AF,32,FALSE)</f>
        <v>0</v>
      </c>
      <c r="V451" s="4">
        <f t="shared" si="61"/>
        <v>0</v>
      </c>
      <c r="W451" s="235" t="e">
        <f t="shared" si="66"/>
        <v>#DIV/0!</v>
      </c>
      <c r="Y451" s="4">
        <f>VLOOKUP(A451,'Pupil Info'!A:E,5,FALSE)</f>
        <v>0</v>
      </c>
      <c r="Z451" s="4">
        <f>VLOOKUP(A451,'Starting Point 2021'!A:AB,28,FALSE)</f>
        <v>0</v>
      </c>
      <c r="AA451" s="4">
        <f>VLOOKUP(A451,'2% 2021'!A:AB,28,FALSE)</f>
        <v>0</v>
      </c>
      <c r="AB451" s="4">
        <f t="shared" si="67"/>
        <v>0</v>
      </c>
      <c r="AC451" s="4">
        <f>VLOOKUP(A451,'2% with VPK 2021'!A:AB,28,FALSE)</f>
        <v>0</v>
      </c>
      <c r="AD451" s="4">
        <f>VLOOKUP(A451,'Charter School Lease'!A:E,5,FALSE)</f>
        <v>0</v>
      </c>
      <c r="AE451" s="4">
        <f>VLOOKUP(A451,'Integration Change'!H:L,5,FALSE)</f>
        <v>0</v>
      </c>
      <c r="AF451" s="4">
        <f>VLOOKUP(A451,'Other SPED'!A:D,4,FALSE)</f>
        <v>0</v>
      </c>
      <c r="AG451" s="4">
        <f>VLOOKUP(A451,QComp!I:R,10,FALSE)</f>
        <v>0</v>
      </c>
      <c r="AH451" s="4">
        <f>VLOOKUP(A451,'LTFM Change'!G:K,5,FALSE)</f>
        <v>0</v>
      </c>
      <c r="AI451" s="4">
        <v>0</v>
      </c>
      <c r="AJ451" s="4">
        <v>0</v>
      </c>
      <c r="AK451" s="4">
        <v>0</v>
      </c>
      <c r="AL451" s="4">
        <f>VLOOKUP(A451,'Safe School'!A:D,4,FALSE)</f>
        <v>0</v>
      </c>
      <c r="AM451" s="4">
        <v>0</v>
      </c>
      <c r="AN451" s="4">
        <f>VLOOKUP(A451,QComp!A:E,5,FALSE)</f>
        <v>0</v>
      </c>
      <c r="AO451" s="4">
        <f t="shared" si="68"/>
        <v>0</v>
      </c>
      <c r="AP451" s="4">
        <f>VLOOKUP(A451,'2021 SPED'!A:AF,32,FALSE)</f>
        <v>0</v>
      </c>
      <c r="AQ451" s="5">
        <f t="shared" si="62"/>
        <v>0</v>
      </c>
      <c r="AR451" s="235" t="e">
        <f t="shared" si="63"/>
        <v>#DIV/0!</v>
      </c>
    </row>
    <row r="452" spans="1:44" x14ac:dyDescent="0.25">
      <c r="A452">
        <v>4142</v>
      </c>
      <c r="B452">
        <v>7</v>
      </c>
      <c r="C452" t="s">
        <v>432</v>
      </c>
      <c r="D452">
        <v>7</v>
      </c>
      <c r="E452" s="4">
        <f>VLOOKUP(A452,'Pupil Info'!A:D,4,FALSE)</f>
        <v>468</v>
      </c>
      <c r="F452" s="4">
        <f>VLOOKUP(A452,'Starting Point 2020'!A:AB,28,FALSE)</f>
        <v>3613322</v>
      </c>
      <c r="G452" s="4">
        <f>VLOOKUP(A452,'2% 2020'!A:AB,28,FALSE)</f>
        <v>3679268</v>
      </c>
      <c r="H452" s="4">
        <f t="shared" si="64"/>
        <v>65946</v>
      </c>
      <c r="I452" s="4">
        <f>VLOOKUP(A452,'2% with VPK 2020'!A:AB,28,FALSE)</f>
        <v>3679228</v>
      </c>
      <c r="J452" s="4">
        <f>VLOOKUP(A452,'Charter School Lease'!A:D,4,FALSE)</f>
        <v>0</v>
      </c>
      <c r="K452" s="4">
        <f>VLOOKUP(A452,'Integration Change'!H:K,4,FALSE)</f>
        <v>0</v>
      </c>
      <c r="L452" s="4">
        <f>VLOOKUP(A452,'Other SPED'!A:D,4,FALSE)</f>
        <v>0</v>
      </c>
      <c r="M452" s="4">
        <f>VLOOKUP(A452,'LTFM Change'!G:J,4,FALSE)</f>
        <v>0</v>
      </c>
      <c r="N452" s="4">
        <f>VLOOKUP(A452,QComp!I:N,6,FALSE)</f>
        <v>8.1714106838044245</v>
      </c>
      <c r="O452" s="4">
        <f>VLOOKUP(A452,'Breakfast and Lunch'!A:D,4,FALSE)</f>
        <v>0</v>
      </c>
      <c r="P452" s="4">
        <f>VLOOKUP(A452,'Breakfast and Lunch'!A:E,5,FALSE)</f>
        <v>0</v>
      </c>
      <c r="Q452" s="4">
        <v>0</v>
      </c>
      <c r="R452" s="4">
        <v>0</v>
      </c>
      <c r="S452" s="4">
        <f>VLOOKUP(A452,QComp!A:D,4,FALSE)</f>
        <v>0</v>
      </c>
      <c r="T452" s="4">
        <f t="shared" si="65"/>
        <v>-31.828589315991849</v>
      </c>
      <c r="U452" s="4">
        <f>VLOOKUP(A452,'2020 SPED'!A:AF,32,FALSE)</f>
        <v>0</v>
      </c>
      <c r="V452" s="4">
        <f t="shared" si="61"/>
        <v>65914.171410684008</v>
      </c>
      <c r="W452" s="235">
        <f t="shared" si="66"/>
        <v>1.8250795251571823E-2</v>
      </c>
      <c r="Y452" s="4">
        <f>VLOOKUP(A452,'Pupil Info'!A:E,5,FALSE)</f>
        <v>437</v>
      </c>
      <c r="Z452" s="4">
        <f>VLOOKUP(A452,'Starting Point 2021'!A:AB,28,FALSE)</f>
        <v>3554385</v>
      </c>
      <c r="AA452" s="4">
        <f>VLOOKUP(A452,'2% 2021'!A:AB,28,FALSE)</f>
        <v>3686300</v>
      </c>
      <c r="AB452" s="4">
        <f t="shared" si="67"/>
        <v>131915</v>
      </c>
      <c r="AC452" s="4">
        <f>VLOOKUP(A452,'2% with VPK 2021'!A:AB,28,FALSE)</f>
        <v>3686263</v>
      </c>
      <c r="AD452" s="4">
        <f>VLOOKUP(A452,'Charter School Lease'!A:E,5,FALSE)</f>
        <v>0</v>
      </c>
      <c r="AE452" s="4">
        <f>VLOOKUP(A452,'Integration Change'!H:L,5,FALSE)</f>
        <v>0</v>
      </c>
      <c r="AF452" s="4">
        <f>VLOOKUP(A452,'Other SPED'!A:D,4,FALSE)</f>
        <v>0</v>
      </c>
      <c r="AG452" s="4">
        <f>VLOOKUP(A452,QComp!I:R,10,FALSE)</f>
        <v>10.141635141189909</v>
      </c>
      <c r="AH452" s="4">
        <f>VLOOKUP(A452,'LTFM Change'!G:K,5,FALSE)</f>
        <v>0</v>
      </c>
      <c r="AI452" s="4">
        <f>VLOOKUP(A452,'Breakfast and Lunch'!A:E,5,FALSE)</f>
        <v>0</v>
      </c>
      <c r="AJ452" s="4">
        <f>VLOOKUP(A452,'Breakfast and Lunch'!A:D,4,FALSE)</f>
        <v>0</v>
      </c>
      <c r="AK452" s="4">
        <v>0</v>
      </c>
      <c r="AL452" s="4">
        <f>VLOOKUP(A452,'Safe School'!A:D,4,FALSE)</f>
        <v>0</v>
      </c>
      <c r="AM452" s="4">
        <v>0</v>
      </c>
      <c r="AN452" s="4">
        <f>VLOOKUP(A452,QComp!A:E,5,FALSE)</f>
        <v>0</v>
      </c>
      <c r="AO452" s="4">
        <f t="shared" si="68"/>
        <v>-26.858364858664572</v>
      </c>
      <c r="AP452" s="4">
        <f>VLOOKUP(A452,'2021 SPED'!A:AF,32,FALSE)</f>
        <v>0</v>
      </c>
      <c r="AQ452" s="5">
        <f t="shared" si="62"/>
        <v>131888.14163514134</v>
      </c>
      <c r="AR452" s="235">
        <f t="shared" si="63"/>
        <v>3.7113312148233803E-2</v>
      </c>
    </row>
    <row r="453" spans="1:44" x14ac:dyDescent="0.25">
      <c r="A453">
        <v>4143</v>
      </c>
      <c r="B453">
        <v>7</v>
      </c>
      <c r="C453" t="s">
        <v>433</v>
      </c>
      <c r="D453">
        <v>7</v>
      </c>
      <c r="E453" s="4">
        <f>VLOOKUP(A453,'Pupil Info'!A:D,4,FALSE)</f>
        <v>780</v>
      </c>
      <c r="F453" s="4">
        <f>VLOOKUP(A453,'Starting Point 2020'!A:AB,28,FALSE)</f>
        <v>7281727</v>
      </c>
      <c r="G453" s="4">
        <f>VLOOKUP(A453,'2% 2020'!A:AB,28,FALSE)</f>
        <v>7415730</v>
      </c>
      <c r="H453" s="4">
        <f t="shared" si="64"/>
        <v>134003</v>
      </c>
      <c r="I453" s="4">
        <f>VLOOKUP(A453,'2% with VPK 2020'!A:AB,28,FALSE)</f>
        <v>7415630</v>
      </c>
      <c r="J453" s="4">
        <f>VLOOKUP(A453,'Charter School Lease'!A:D,4,FALSE)</f>
        <v>0</v>
      </c>
      <c r="K453" s="4">
        <f>VLOOKUP(A453,'Integration Change'!H:K,4,FALSE)</f>
        <v>0</v>
      </c>
      <c r="L453" s="4">
        <f>VLOOKUP(A453,'Other SPED'!A:D,4,FALSE)</f>
        <v>0</v>
      </c>
      <c r="M453" s="4">
        <f>VLOOKUP(A453,'LTFM Change'!G:J,4,FALSE)</f>
        <v>0</v>
      </c>
      <c r="N453" s="4">
        <f>VLOOKUP(A453,QComp!I:N,6,FALSE)</f>
        <v>15.112716533505591</v>
      </c>
      <c r="O453" s="4">
        <f>VLOOKUP(A453,'Breakfast and Lunch'!A:D,4,FALSE)</f>
        <v>0</v>
      </c>
      <c r="P453" s="4">
        <f>VLOOKUP(A453,'Breakfast and Lunch'!A:E,5,FALSE)</f>
        <v>0</v>
      </c>
      <c r="Q453" s="4">
        <v>0</v>
      </c>
      <c r="R453" s="4">
        <v>0</v>
      </c>
      <c r="S453" s="4">
        <f>VLOOKUP(A453,QComp!A:D,4,FALSE)</f>
        <v>0</v>
      </c>
      <c r="T453" s="4">
        <f t="shared" si="65"/>
        <v>-84.887283466756344</v>
      </c>
      <c r="U453" s="4">
        <f>VLOOKUP(A453,'2020 SPED'!A:AF,32,FALSE)</f>
        <v>0</v>
      </c>
      <c r="V453" s="4">
        <f t="shared" si="61"/>
        <v>133918.11271653324</v>
      </c>
      <c r="W453" s="235">
        <f t="shared" si="66"/>
        <v>1.8402639923194044E-2</v>
      </c>
      <c r="Y453" s="4">
        <f>VLOOKUP(A453,'Pupil Info'!A:E,5,FALSE)</f>
        <v>780</v>
      </c>
      <c r="Z453" s="4">
        <f>VLOOKUP(A453,'Starting Point 2021'!A:AB,28,FALSE)</f>
        <v>7341133</v>
      </c>
      <c r="AA453" s="4">
        <f>VLOOKUP(A453,'2% 2021'!A:AB,28,FALSE)</f>
        <v>7615038</v>
      </c>
      <c r="AB453" s="4">
        <f t="shared" si="67"/>
        <v>273905</v>
      </c>
      <c r="AC453" s="4">
        <f>VLOOKUP(A453,'2% with VPK 2021'!A:AB,28,FALSE)</f>
        <v>7615748</v>
      </c>
      <c r="AD453" s="4">
        <f>VLOOKUP(A453,'Charter School Lease'!A:E,5,FALSE)</f>
        <v>0</v>
      </c>
      <c r="AE453" s="4">
        <f>VLOOKUP(A453,'Integration Change'!H:L,5,FALSE)</f>
        <v>0</v>
      </c>
      <c r="AF453" s="4">
        <f>VLOOKUP(A453,'Other SPED'!A:D,4,FALSE)</f>
        <v>0</v>
      </c>
      <c r="AG453" s="4">
        <f>VLOOKUP(A453,QComp!I:R,10,FALSE)</f>
        <v>15.045379026065348</v>
      </c>
      <c r="AH453" s="4">
        <f>VLOOKUP(A453,'LTFM Change'!G:K,5,FALSE)</f>
        <v>0</v>
      </c>
      <c r="AI453" s="4">
        <f>VLOOKUP(A453,'Breakfast and Lunch'!A:E,5,FALSE)</f>
        <v>0</v>
      </c>
      <c r="AJ453" s="4">
        <f>VLOOKUP(A453,'Breakfast and Lunch'!A:D,4,FALSE)</f>
        <v>0</v>
      </c>
      <c r="AK453" s="4">
        <v>0</v>
      </c>
      <c r="AL453" s="4">
        <f>VLOOKUP(A453,'Safe School'!A:D,4,FALSE)</f>
        <v>0</v>
      </c>
      <c r="AM453" s="4">
        <v>0</v>
      </c>
      <c r="AN453" s="4">
        <f>VLOOKUP(A453,QComp!A:E,5,FALSE)</f>
        <v>0</v>
      </c>
      <c r="AO453" s="4">
        <f t="shared" si="68"/>
        <v>725.04537902586162</v>
      </c>
      <c r="AP453" s="4">
        <f>VLOOKUP(A453,'2021 SPED'!A:AF,32,FALSE)</f>
        <v>-10.998880340019241</v>
      </c>
      <c r="AQ453" s="5">
        <f t="shared" si="62"/>
        <v>274619.04649868584</v>
      </c>
      <c r="AR453" s="235">
        <f t="shared" si="63"/>
        <v>3.7310998179708774E-2</v>
      </c>
    </row>
    <row r="454" spans="1:44" x14ac:dyDescent="0.25">
      <c r="A454">
        <v>4144</v>
      </c>
      <c r="B454">
        <v>7</v>
      </c>
      <c r="C454" t="s">
        <v>434</v>
      </c>
      <c r="D454">
        <v>7</v>
      </c>
      <c r="E454" s="4">
        <f>VLOOKUP(A454,'Pupil Info'!A:D,4,FALSE)</f>
        <v>60</v>
      </c>
      <c r="F454" s="4">
        <f>VLOOKUP(A454,'Starting Point 2020'!A:AB,28,FALSE)</f>
        <v>461019</v>
      </c>
      <c r="G454" s="4">
        <f>VLOOKUP(A454,'2% 2020'!A:AB,28,FALSE)</f>
        <v>469240</v>
      </c>
      <c r="H454" s="4">
        <f t="shared" si="64"/>
        <v>8221</v>
      </c>
      <c r="I454" s="4">
        <f>VLOOKUP(A454,'2% with VPK 2020'!A:AB,28,FALSE)</f>
        <v>469222</v>
      </c>
      <c r="J454" s="4">
        <f>VLOOKUP(A454,'Charter School Lease'!A:D,4,FALSE)</f>
        <v>0</v>
      </c>
      <c r="K454" s="4">
        <f>VLOOKUP(A454,'Integration Change'!H:K,4,FALSE)</f>
        <v>0</v>
      </c>
      <c r="L454" s="4">
        <f>VLOOKUP(A454,'Other SPED'!A:D,4,FALSE)</f>
        <v>0</v>
      </c>
      <c r="M454" s="4">
        <f>VLOOKUP(A454,'LTFM Change'!G:J,4,FALSE)</f>
        <v>0</v>
      </c>
      <c r="N454" s="4">
        <f>VLOOKUP(A454,QComp!I:N,6,FALSE)</f>
        <v>0</v>
      </c>
      <c r="O454" s="4">
        <f>VLOOKUP(A454,'Breakfast and Lunch'!A:D,4,FALSE)</f>
        <v>0</v>
      </c>
      <c r="P454" s="4">
        <f>VLOOKUP(A454,'Breakfast and Lunch'!A:E,5,FALSE)</f>
        <v>0</v>
      </c>
      <c r="Q454" s="4">
        <v>0</v>
      </c>
      <c r="R454" s="4">
        <v>0</v>
      </c>
      <c r="S454" s="4">
        <f>VLOOKUP(A454,QComp!A:D,4,FALSE)</f>
        <v>0</v>
      </c>
      <c r="T454" s="4">
        <f t="shared" si="65"/>
        <v>-18</v>
      </c>
      <c r="U454" s="4">
        <f>VLOOKUP(A454,'2020 SPED'!A:AF,32,FALSE)</f>
        <v>0</v>
      </c>
      <c r="V454" s="4">
        <f t="shared" si="61"/>
        <v>8203</v>
      </c>
      <c r="W454" s="235">
        <f t="shared" si="66"/>
        <v>1.7832236849240488E-2</v>
      </c>
      <c r="Y454" s="4">
        <f>VLOOKUP(A454,'Pupil Info'!A:E,5,FALSE)</f>
        <v>60</v>
      </c>
      <c r="Z454" s="4">
        <f>VLOOKUP(A454,'Starting Point 2021'!A:AB,28,FALSE)</f>
        <v>454541</v>
      </c>
      <c r="AA454" s="4">
        <f>VLOOKUP(A454,'2% 2021'!A:AB,28,FALSE)</f>
        <v>470880</v>
      </c>
      <c r="AB454" s="4">
        <f t="shared" si="67"/>
        <v>16339</v>
      </c>
      <c r="AC454" s="4">
        <f>VLOOKUP(A454,'2% with VPK 2021'!A:AB,28,FALSE)</f>
        <v>470917</v>
      </c>
      <c r="AD454" s="4">
        <f>VLOOKUP(A454,'Charter School Lease'!A:E,5,FALSE)</f>
        <v>0</v>
      </c>
      <c r="AE454" s="4">
        <f>VLOOKUP(A454,'Integration Change'!H:L,5,FALSE)</f>
        <v>0</v>
      </c>
      <c r="AF454" s="4">
        <f>VLOOKUP(A454,'Other SPED'!A:D,4,FALSE)</f>
        <v>0</v>
      </c>
      <c r="AG454" s="4">
        <f>VLOOKUP(A454,QComp!I:R,10,FALSE)</f>
        <v>0</v>
      </c>
      <c r="AH454" s="4">
        <f>VLOOKUP(A454,'LTFM Change'!G:K,5,FALSE)</f>
        <v>0</v>
      </c>
      <c r="AI454" s="4">
        <f>VLOOKUP(A454,'Breakfast and Lunch'!A:E,5,FALSE)</f>
        <v>0</v>
      </c>
      <c r="AJ454" s="4">
        <f>VLOOKUP(A454,'Breakfast and Lunch'!A:D,4,FALSE)</f>
        <v>0</v>
      </c>
      <c r="AK454" s="4">
        <v>0</v>
      </c>
      <c r="AL454" s="4">
        <f>VLOOKUP(A454,'Safe School'!A:D,4,FALSE)</f>
        <v>0</v>
      </c>
      <c r="AM454" s="4">
        <v>0</v>
      </c>
      <c r="AN454" s="4">
        <f>VLOOKUP(A454,QComp!A:E,5,FALSE)</f>
        <v>0</v>
      </c>
      <c r="AO454" s="4">
        <f t="shared" si="68"/>
        <v>37</v>
      </c>
      <c r="AP454" s="4">
        <f>VLOOKUP(A454,'2021 SPED'!A:AF,32,FALSE)</f>
        <v>204.30755766865332</v>
      </c>
      <c r="AQ454" s="5">
        <f t="shared" si="62"/>
        <v>16580.307557668653</v>
      </c>
      <c r="AR454" s="235">
        <f t="shared" si="63"/>
        <v>3.5946152272292267E-2</v>
      </c>
    </row>
    <row r="455" spans="1:44" x14ac:dyDescent="0.25">
      <c r="A455">
        <v>4145</v>
      </c>
      <c r="B455">
        <v>7</v>
      </c>
      <c r="C455" t="s">
        <v>435</v>
      </c>
      <c r="D455">
        <v>7</v>
      </c>
      <c r="E455" s="4">
        <f>VLOOKUP(A455,'Pupil Info'!A:D,4,FALSE)</f>
        <v>31</v>
      </c>
      <c r="F455" s="4">
        <f>VLOOKUP(A455,'Starting Point 2020'!A:AB,28,FALSE)</f>
        <v>269006</v>
      </c>
      <c r="G455" s="4">
        <f>VLOOKUP(A455,'2% 2020'!A:AB,28,FALSE)</f>
        <v>274216</v>
      </c>
      <c r="H455" s="4">
        <f t="shared" si="64"/>
        <v>5210</v>
      </c>
      <c r="I455" s="4">
        <f>VLOOKUP(A455,'2% with VPK 2020'!A:AB,28,FALSE)</f>
        <v>274192</v>
      </c>
      <c r="J455" s="4">
        <f>VLOOKUP(A455,'Charter School Lease'!A:D,4,FALSE)</f>
        <v>0</v>
      </c>
      <c r="K455" s="4">
        <f>VLOOKUP(A455,'Integration Change'!H:K,4,FALSE)</f>
        <v>0</v>
      </c>
      <c r="L455" s="4">
        <f>VLOOKUP(A455,'Other SPED'!A:D,4,FALSE)</f>
        <v>0</v>
      </c>
      <c r="M455" s="4">
        <f>VLOOKUP(A455,'LTFM Change'!G:J,4,FALSE)</f>
        <v>0</v>
      </c>
      <c r="N455" s="4">
        <f>VLOOKUP(A455,QComp!I:N,6,FALSE)</f>
        <v>0.65898473256493162</v>
      </c>
      <c r="O455" s="4">
        <f>VLOOKUP(A455,'Breakfast and Lunch'!A:D,4,FALSE)</f>
        <v>0</v>
      </c>
      <c r="P455" s="4">
        <f>VLOOKUP(A455,'Breakfast and Lunch'!A:E,5,FALSE)</f>
        <v>0</v>
      </c>
      <c r="Q455" s="4">
        <v>0</v>
      </c>
      <c r="R455" s="4">
        <v>0</v>
      </c>
      <c r="S455" s="4">
        <f>VLOOKUP(A455,QComp!A:D,4,FALSE)</f>
        <v>0</v>
      </c>
      <c r="T455" s="4">
        <f t="shared" si="65"/>
        <v>-23.341015267418697</v>
      </c>
      <c r="U455" s="4">
        <f>VLOOKUP(A455,'2020 SPED'!A:AF,32,FALSE)</f>
        <v>0</v>
      </c>
      <c r="V455" s="4">
        <f t="shared" si="61"/>
        <v>5186.6589847325813</v>
      </c>
      <c r="W455" s="235">
        <f t="shared" si="66"/>
        <v>1.9367597748749098E-2</v>
      </c>
      <c r="Y455" s="4">
        <f>VLOOKUP(A455,'Pupil Info'!A:E,5,FALSE)</f>
        <v>31</v>
      </c>
      <c r="Z455" s="4">
        <f>VLOOKUP(A455,'Starting Point 2021'!A:AB,28,FALSE)</f>
        <v>270841</v>
      </c>
      <c r="AA455" s="4">
        <f>VLOOKUP(A455,'2% 2021'!A:AB,28,FALSE)</f>
        <v>281353</v>
      </c>
      <c r="AB455" s="4">
        <f t="shared" si="67"/>
        <v>10512</v>
      </c>
      <c r="AC455" s="4">
        <f>VLOOKUP(A455,'2% with VPK 2021'!A:AB,28,FALSE)</f>
        <v>281319</v>
      </c>
      <c r="AD455" s="4">
        <f>VLOOKUP(A455,'Charter School Lease'!A:E,5,FALSE)</f>
        <v>0</v>
      </c>
      <c r="AE455" s="4">
        <f>VLOOKUP(A455,'Integration Change'!H:L,5,FALSE)</f>
        <v>0</v>
      </c>
      <c r="AF455" s="4">
        <f>VLOOKUP(A455,'Other SPED'!A:D,4,FALSE)</f>
        <v>0</v>
      </c>
      <c r="AG455" s="4">
        <f>VLOOKUP(A455,QComp!I:R,10,FALSE)</f>
        <v>0.65010481674198672</v>
      </c>
      <c r="AH455" s="4">
        <f>VLOOKUP(A455,'LTFM Change'!G:K,5,FALSE)</f>
        <v>0</v>
      </c>
      <c r="AI455" s="4">
        <f>VLOOKUP(A455,'Breakfast and Lunch'!A:E,5,FALSE)</f>
        <v>0</v>
      </c>
      <c r="AJ455" s="4">
        <f>VLOOKUP(A455,'Breakfast and Lunch'!A:D,4,FALSE)</f>
        <v>0</v>
      </c>
      <c r="AK455" s="4">
        <v>0</v>
      </c>
      <c r="AL455" s="4">
        <f>VLOOKUP(A455,'Safe School'!A:D,4,FALSE)</f>
        <v>0</v>
      </c>
      <c r="AM455" s="4">
        <v>0</v>
      </c>
      <c r="AN455" s="4">
        <f>VLOOKUP(A455,QComp!A:E,5,FALSE)</f>
        <v>0</v>
      </c>
      <c r="AO455" s="4">
        <f t="shared" si="68"/>
        <v>-33.349895183229819</v>
      </c>
      <c r="AP455" s="4">
        <f>VLOOKUP(A455,'2021 SPED'!A:AF,32,FALSE)</f>
        <v>-44.718525139120175</v>
      </c>
      <c r="AQ455" s="5">
        <f t="shared" si="62"/>
        <v>10433.93157967765</v>
      </c>
      <c r="AR455" s="235">
        <f t="shared" si="63"/>
        <v>3.8812439770935715E-2</v>
      </c>
    </row>
    <row r="456" spans="1:44" x14ac:dyDescent="0.25">
      <c r="A456">
        <v>4146</v>
      </c>
      <c r="B456">
        <v>7</v>
      </c>
      <c r="C456" t="s">
        <v>436</v>
      </c>
      <c r="D456">
        <v>7</v>
      </c>
      <c r="E456" s="4">
        <f>VLOOKUP(A456,'Pupil Info'!A:D,4,FALSE)</f>
        <v>95</v>
      </c>
      <c r="F456" s="4">
        <f>VLOOKUP(A456,'Starting Point 2020'!A:AB,28,FALSE)</f>
        <v>975177</v>
      </c>
      <c r="G456" s="4">
        <f>VLOOKUP(A456,'2% 2020'!A:AB,28,FALSE)</f>
        <v>994012</v>
      </c>
      <c r="H456" s="4">
        <f t="shared" si="64"/>
        <v>18835</v>
      </c>
      <c r="I456" s="4">
        <f>VLOOKUP(A456,'2% with VPK 2020'!A:AB,28,FALSE)</f>
        <v>993963</v>
      </c>
      <c r="J456" s="4">
        <f>VLOOKUP(A456,'Charter School Lease'!A:D,4,FALSE)</f>
        <v>0</v>
      </c>
      <c r="K456" s="4">
        <f>VLOOKUP(A456,'Integration Change'!H:K,4,FALSE)</f>
        <v>0</v>
      </c>
      <c r="L456" s="4">
        <f>VLOOKUP(A456,'Other SPED'!A:D,4,FALSE)</f>
        <v>0</v>
      </c>
      <c r="M456" s="4">
        <f>VLOOKUP(A456,'LTFM Change'!G:J,4,FALSE)</f>
        <v>0</v>
      </c>
      <c r="N456" s="4">
        <f>VLOOKUP(A456,QComp!I:N,6,FALSE)</f>
        <v>0</v>
      </c>
      <c r="O456" s="4">
        <f>VLOOKUP(A456,'Breakfast and Lunch'!A:D,4,FALSE)</f>
        <v>0</v>
      </c>
      <c r="P456" s="4">
        <f>VLOOKUP(A456,'Breakfast and Lunch'!A:E,5,FALSE)</f>
        <v>0</v>
      </c>
      <c r="Q456" s="4">
        <v>0</v>
      </c>
      <c r="R456" s="4">
        <v>0</v>
      </c>
      <c r="S456" s="4">
        <f>VLOOKUP(A456,QComp!A:D,4,FALSE)</f>
        <v>0</v>
      </c>
      <c r="T456" s="4">
        <f t="shared" si="65"/>
        <v>-49</v>
      </c>
      <c r="U456" s="4">
        <f>VLOOKUP(A456,'2020 SPED'!A:AF,32,FALSE)</f>
        <v>0</v>
      </c>
      <c r="V456" s="4">
        <f t="shared" si="61"/>
        <v>18786</v>
      </c>
      <c r="W456" s="235">
        <f t="shared" si="66"/>
        <v>1.931444240378926E-2</v>
      </c>
      <c r="Y456" s="4">
        <f>VLOOKUP(A456,'Pupil Info'!A:E,5,FALSE)</f>
        <v>95</v>
      </c>
      <c r="Z456" s="4">
        <f>VLOOKUP(A456,'Starting Point 2021'!A:AB,28,FALSE)</f>
        <v>986494</v>
      </c>
      <c r="AA456" s="4">
        <f>VLOOKUP(A456,'2% 2021'!A:AB,28,FALSE)</f>
        <v>1024981</v>
      </c>
      <c r="AB456" s="4">
        <f t="shared" si="67"/>
        <v>38487</v>
      </c>
      <c r="AC456" s="4">
        <f>VLOOKUP(A456,'2% with VPK 2021'!A:AB,28,FALSE)</f>
        <v>1025032</v>
      </c>
      <c r="AD456" s="4">
        <f>VLOOKUP(A456,'Charter School Lease'!A:E,5,FALSE)</f>
        <v>0</v>
      </c>
      <c r="AE456" s="4">
        <f>VLOOKUP(A456,'Integration Change'!H:L,5,FALSE)</f>
        <v>0</v>
      </c>
      <c r="AF456" s="4">
        <f>VLOOKUP(A456,'Other SPED'!A:D,4,FALSE)</f>
        <v>0</v>
      </c>
      <c r="AG456" s="4">
        <f>VLOOKUP(A456,QComp!I:R,10,FALSE)</f>
        <v>0</v>
      </c>
      <c r="AH456" s="4">
        <f>VLOOKUP(A456,'LTFM Change'!G:K,5,FALSE)</f>
        <v>0</v>
      </c>
      <c r="AI456" s="4">
        <f>VLOOKUP(A456,'Breakfast and Lunch'!A:E,5,FALSE)</f>
        <v>0</v>
      </c>
      <c r="AJ456" s="4">
        <f>VLOOKUP(A456,'Breakfast and Lunch'!A:D,4,FALSE)</f>
        <v>0</v>
      </c>
      <c r="AK456" s="4">
        <v>0</v>
      </c>
      <c r="AL456" s="4">
        <f>VLOOKUP(A456,'Safe School'!A:D,4,FALSE)</f>
        <v>0</v>
      </c>
      <c r="AM456" s="4">
        <v>0</v>
      </c>
      <c r="AN456" s="4">
        <f>VLOOKUP(A456,QComp!A:E,5,FALSE)</f>
        <v>0</v>
      </c>
      <c r="AO456" s="4">
        <f t="shared" si="68"/>
        <v>51</v>
      </c>
      <c r="AP456" s="4">
        <f>VLOOKUP(A456,'2021 SPED'!A:AF,32,FALSE)</f>
        <v>1109.0888653228758</v>
      </c>
      <c r="AQ456" s="5">
        <f t="shared" si="62"/>
        <v>39647.088865322876</v>
      </c>
      <c r="AR456" s="235">
        <f t="shared" si="63"/>
        <v>3.9013922030950013E-2</v>
      </c>
    </row>
    <row r="457" spans="1:44" x14ac:dyDescent="0.25">
      <c r="A457">
        <v>4150</v>
      </c>
      <c r="B457">
        <v>7</v>
      </c>
      <c r="C457" t="s">
        <v>437</v>
      </c>
      <c r="D457">
        <v>7</v>
      </c>
      <c r="E457" s="4">
        <f>VLOOKUP(A457,'Pupil Info'!A:D,4,FALSE)</f>
        <v>168</v>
      </c>
      <c r="F457" s="4">
        <f>VLOOKUP(A457,'Starting Point 2020'!A:AB,28,FALSE)</f>
        <v>1389061</v>
      </c>
      <c r="G457" s="4">
        <f>VLOOKUP(A457,'2% 2020'!A:AB,28,FALSE)</f>
        <v>1414763</v>
      </c>
      <c r="H457" s="4">
        <f t="shared" si="64"/>
        <v>25702</v>
      </c>
      <c r="I457" s="4">
        <f>VLOOKUP(A457,'2% with VPK 2020'!A:AB,28,FALSE)</f>
        <v>1414947.6</v>
      </c>
      <c r="J457" s="4">
        <f>VLOOKUP(A457,'Charter School Lease'!A:D,4,FALSE)</f>
        <v>0</v>
      </c>
      <c r="K457" s="4">
        <f>VLOOKUP(A457,'Integration Change'!H:K,4,FALSE)</f>
        <v>0</v>
      </c>
      <c r="L457" s="4">
        <f>VLOOKUP(A457,'Other SPED'!A:D,4,FALSE)</f>
        <v>0</v>
      </c>
      <c r="M457" s="4">
        <f>VLOOKUP(A457,'LTFM Change'!G:J,4,FALSE)</f>
        <v>0</v>
      </c>
      <c r="N457" s="4">
        <f>VLOOKUP(A457,QComp!I:N,6,FALSE)</f>
        <v>4.5689608124448569</v>
      </c>
      <c r="O457" s="4">
        <f>VLOOKUP(A457,'Breakfast and Lunch'!A:D,4,FALSE)</f>
        <v>0</v>
      </c>
      <c r="P457" s="4">
        <f>VLOOKUP(A457,'Breakfast and Lunch'!A:E,5,FALSE)</f>
        <v>0</v>
      </c>
      <c r="Q457" s="4">
        <v>0</v>
      </c>
      <c r="R457" s="4">
        <v>0</v>
      </c>
      <c r="S457" s="4">
        <f>VLOOKUP(A457,QComp!A:D,4,FALSE)</f>
        <v>0</v>
      </c>
      <c r="T457" s="4">
        <f t="shared" si="65"/>
        <v>189.16896081250161</v>
      </c>
      <c r="U457" s="4">
        <f>VLOOKUP(A457,'2020 SPED'!A:AF,32,FALSE)</f>
        <v>0</v>
      </c>
      <c r="V457" s="4">
        <f t="shared" si="61"/>
        <v>25891.168960812502</v>
      </c>
      <c r="W457" s="235">
        <f t="shared" si="66"/>
        <v>1.8503147090012606E-2</v>
      </c>
      <c r="Y457" s="4">
        <f>VLOOKUP(A457,'Pupil Info'!A:E,5,FALSE)</f>
        <v>168</v>
      </c>
      <c r="Z457" s="4">
        <f>VLOOKUP(A457,'Starting Point 2021'!A:AB,28,FALSE)</f>
        <v>1389463</v>
      </c>
      <c r="AA457" s="4">
        <f>VLOOKUP(A457,'2% 2021'!A:AB,28,FALSE)</f>
        <v>1441482</v>
      </c>
      <c r="AB457" s="4">
        <f t="shared" si="67"/>
        <v>52019</v>
      </c>
      <c r="AC457" s="4">
        <f>VLOOKUP(A457,'2% with VPK 2021'!A:AB,28,FALSE)</f>
        <v>1441665.6</v>
      </c>
      <c r="AD457" s="4">
        <f>VLOOKUP(A457,'Charter School Lease'!A:E,5,FALSE)</f>
        <v>0</v>
      </c>
      <c r="AE457" s="4">
        <f>VLOOKUP(A457,'Integration Change'!H:L,5,FALSE)</f>
        <v>0</v>
      </c>
      <c r="AF457" s="4">
        <f>VLOOKUP(A457,'Other SPED'!A:D,4,FALSE)</f>
        <v>0</v>
      </c>
      <c r="AG457" s="4">
        <f>VLOOKUP(A457,QComp!I:R,10,FALSE)</f>
        <v>4.3619936091126874</v>
      </c>
      <c r="AH457" s="4">
        <f>VLOOKUP(A457,'LTFM Change'!G:K,5,FALSE)</f>
        <v>0</v>
      </c>
      <c r="AI457" s="4">
        <f>VLOOKUP(A457,'Breakfast and Lunch'!A:E,5,FALSE)</f>
        <v>0</v>
      </c>
      <c r="AJ457" s="4">
        <f>VLOOKUP(A457,'Breakfast and Lunch'!A:D,4,FALSE)</f>
        <v>0</v>
      </c>
      <c r="AK457" s="4">
        <v>0</v>
      </c>
      <c r="AL457" s="4">
        <f>VLOOKUP(A457,'Safe School'!A:D,4,FALSE)</f>
        <v>0</v>
      </c>
      <c r="AM457" s="4">
        <v>0</v>
      </c>
      <c r="AN457" s="4">
        <f>VLOOKUP(A457,QComp!A:E,5,FALSE)</f>
        <v>0</v>
      </c>
      <c r="AO457" s="4">
        <f t="shared" si="68"/>
        <v>187.9619936090894</v>
      </c>
      <c r="AP457" s="4">
        <f>VLOOKUP(A457,'2021 SPED'!A:AF,32,FALSE)</f>
        <v>-28.676507870957721</v>
      </c>
      <c r="AQ457" s="5">
        <f t="shared" si="62"/>
        <v>52178.285485738132</v>
      </c>
      <c r="AR457" s="235">
        <f t="shared" si="63"/>
        <v>3.7438204543769789E-2</v>
      </c>
    </row>
    <row r="458" spans="1:44" x14ac:dyDescent="0.25">
      <c r="A458">
        <v>4151</v>
      </c>
      <c r="B458">
        <v>7</v>
      </c>
      <c r="C458" t="s">
        <v>438</v>
      </c>
      <c r="D458">
        <v>7</v>
      </c>
      <c r="E458" s="4">
        <f>VLOOKUP(A458,'Pupil Info'!A:D,4,FALSE)</f>
        <v>105</v>
      </c>
      <c r="F458" s="4">
        <f>VLOOKUP(A458,'Starting Point 2020'!A:AB,28,FALSE)</f>
        <v>887421</v>
      </c>
      <c r="G458" s="4">
        <f>VLOOKUP(A458,'2% 2020'!A:AB,28,FALSE)</f>
        <v>903891</v>
      </c>
      <c r="H458" s="4">
        <f t="shared" si="64"/>
        <v>16470</v>
      </c>
      <c r="I458" s="4">
        <f>VLOOKUP(A458,'2% with VPK 2020'!A:AB,28,FALSE)</f>
        <v>903984</v>
      </c>
      <c r="J458" s="4">
        <f>VLOOKUP(A458,'Charter School Lease'!A:D,4,FALSE)</f>
        <v>0</v>
      </c>
      <c r="K458" s="4">
        <f>VLOOKUP(A458,'Integration Change'!H:K,4,FALSE)</f>
        <v>0</v>
      </c>
      <c r="L458" s="4">
        <f>VLOOKUP(A458,'Other SPED'!A:D,4,FALSE)</f>
        <v>0</v>
      </c>
      <c r="M458" s="4">
        <f>VLOOKUP(A458,'LTFM Change'!G:J,4,FALSE)</f>
        <v>0</v>
      </c>
      <c r="N458" s="4">
        <f>VLOOKUP(A458,QComp!I:N,6,FALSE)</f>
        <v>2.4602096682428964</v>
      </c>
      <c r="O458" s="4">
        <f>VLOOKUP(A458,'Breakfast and Lunch'!A:D,4,FALSE)</f>
        <v>0</v>
      </c>
      <c r="P458" s="4">
        <f>VLOOKUP(A458,'Breakfast and Lunch'!A:E,5,FALSE)</f>
        <v>0</v>
      </c>
      <c r="Q458" s="4">
        <v>0</v>
      </c>
      <c r="R458" s="4">
        <v>0</v>
      </c>
      <c r="S458" s="4">
        <f>VLOOKUP(A458,QComp!A:D,4,FALSE)</f>
        <v>0</v>
      </c>
      <c r="T458" s="4">
        <f t="shared" si="65"/>
        <v>95.460209668264724</v>
      </c>
      <c r="U458" s="4">
        <f>VLOOKUP(A458,'2020 SPED'!A:AF,32,FALSE)</f>
        <v>0</v>
      </c>
      <c r="V458" s="4">
        <f t="shared" si="61"/>
        <v>16565.460209668265</v>
      </c>
      <c r="W458" s="235">
        <f t="shared" si="66"/>
        <v>1.8559398526742099E-2</v>
      </c>
      <c r="Y458" s="4">
        <f>VLOOKUP(A458,'Pupil Info'!A:E,5,FALSE)</f>
        <v>106</v>
      </c>
      <c r="Z458" s="4">
        <f>VLOOKUP(A458,'Starting Point 2021'!A:AB,28,FALSE)</f>
        <v>895701.4</v>
      </c>
      <c r="AA458" s="4">
        <f>VLOOKUP(A458,'2% 2021'!A:AB,28,FALSE)</f>
        <v>929253.4</v>
      </c>
      <c r="AB458" s="4">
        <f t="shared" si="67"/>
        <v>33552</v>
      </c>
      <c r="AC458" s="4">
        <f>VLOOKUP(A458,'2% with VPK 2021'!A:AB,28,FALSE)</f>
        <v>929210.4</v>
      </c>
      <c r="AD458" s="4">
        <f>VLOOKUP(A458,'Charter School Lease'!A:E,5,FALSE)</f>
        <v>0</v>
      </c>
      <c r="AE458" s="4">
        <f>VLOOKUP(A458,'Integration Change'!H:L,5,FALSE)</f>
        <v>0</v>
      </c>
      <c r="AF458" s="4">
        <f>VLOOKUP(A458,'Other SPED'!A:D,4,FALSE)</f>
        <v>0</v>
      </c>
      <c r="AG458" s="4">
        <f>VLOOKUP(A458,QComp!I:R,10,FALSE)</f>
        <v>2.3487657895202574</v>
      </c>
      <c r="AH458" s="4">
        <f>VLOOKUP(A458,'LTFM Change'!G:K,5,FALSE)</f>
        <v>0</v>
      </c>
      <c r="AI458" s="4">
        <f>VLOOKUP(A458,'Breakfast and Lunch'!A:E,5,FALSE)</f>
        <v>0</v>
      </c>
      <c r="AJ458" s="4">
        <f>VLOOKUP(A458,'Breakfast and Lunch'!A:D,4,FALSE)</f>
        <v>0</v>
      </c>
      <c r="AK458" s="4">
        <v>0</v>
      </c>
      <c r="AL458" s="4">
        <f>VLOOKUP(A458,'Safe School'!A:D,4,FALSE)</f>
        <v>0</v>
      </c>
      <c r="AM458" s="4">
        <v>0</v>
      </c>
      <c r="AN458" s="4">
        <f>VLOOKUP(A458,QComp!A:E,5,FALSE)</f>
        <v>0</v>
      </c>
      <c r="AO458" s="4">
        <f t="shared" si="68"/>
        <v>-40.651234210468829</v>
      </c>
      <c r="AP458" s="4">
        <f>VLOOKUP(A458,'2021 SPED'!A:AF,32,FALSE)</f>
        <v>471.97132775984937</v>
      </c>
      <c r="AQ458" s="5">
        <f t="shared" si="62"/>
        <v>33983.320093549381</v>
      </c>
      <c r="AR458" s="235">
        <f t="shared" si="63"/>
        <v>3.7458912088336578E-2</v>
      </c>
    </row>
    <row r="459" spans="1:44" x14ac:dyDescent="0.25">
      <c r="A459">
        <v>4152</v>
      </c>
      <c r="B459">
        <v>7</v>
      </c>
      <c r="C459" t="s">
        <v>439</v>
      </c>
      <c r="D459">
        <v>7</v>
      </c>
      <c r="E459" s="4">
        <f>VLOOKUP(A459,'Pupil Info'!A:D,4,FALSE)</f>
        <v>596</v>
      </c>
      <c r="F459" s="4">
        <f>VLOOKUP(A459,'Starting Point 2020'!A:AB,28,FALSE)</f>
        <v>4236552.4000000004</v>
      </c>
      <c r="G459" s="4">
        <f>VLOOKUP(A459,'2% 2020'!A:AB,28,FALSE)</f>
        <v>4314738.4000000004</v>
      </c>
      <c r="H459" s="4">
        <f t="shared" si="64"/>
        <v>78186</v>
      </c>
      <c r="I459" s="4">
        <f>VLOOKUP(A459,'2% with VPK 2020'!A:AB,28,FALSE)</f>
        <v>4314685.4000000004</v>
      </c>
      <c r="J459" s="4">
        <f>VLOOKUP(A459,'Charter School Lease'!A:D,4,FALSE)</f>
        <v>0</v>
      </c>
      <c r="K459" s="4">
        <f>VLOOKUP(A459,'Integration Change'!H:K,4,FALSE)</f>
        <v>0</v>
      </c>
      <c r="L459" s="4">
        <f>VLOOKUP(A459,'Other SPED'!A:D,4,FALSE)</f>
        <v>0</v>
      </c>
      <c r="M459" s="4">
        <f>VLOOKUP(A459,'LTFM Change'!G:J,4,FALSE)</f>
        <v>0</v>
      </c>
      <c r="N459" s="4">
        <f>VLOOKUP(A459,QComp!I:N,6,FALSE)</f>
        <v>12.872168442758266</v>
      </c>
      <c r="O459" s="4">
        <f>VLOOKUP(A459,'Breakfast and Lunch'!A:D,4,FALSE)</f>
        <v>0</v>
      </c>
      <c r="P459" s="4">
        <f>VLOOKUP(A459,'Breakfast and Lunch'!A:E,5,FALSE)</f>
        <v>0</v>
      </c>
      <c r="Q459" s="4">
        <v>0</v>
      </c>
      <c r="R459" s="4">
        <v>0</v>
      </c>
      <c r="S459" s="4">
        <f>VLOOKUP(A459,QComp!A:D,4,FALSE)</f>
        <v>0</v>
      </c>
      <c r="T459" s="4">
        <f t="shared" si="65"/>
        <v>-40.12783155683428</v>
      </c>
      <c r="U459" s="4">
        <f>VLOOKUP(A459,'2020 SPED'!A:AF,32,FALSE)</f>
        <v>0</v>
      </c>
      <c r="V459" s="4">
        <f t="shared" si="61"/>
        <v>78145.872168443166</v>
      </c>
      <c r="W459" s="235">
        <f t="shared" si="66"/>
        <v>1.8455100425525246E-2</v>
      </c>
      <c r="Y459" s="4">
        <f>VLOOKUP(A459,'Pupil Info'!A:E,5,FALSE)</f>
        <v>617</v>
      </c>
      <c r="Z459" s="4">
        <f>VLOOKUP(A459,'Starting Point 2021'!A:AB,28,FALSE)</f>
        <v>4398382.5999999996</v>
      </c>
      <c r="AA459" s="4">
        <f>VLOOKUP(A459,'2% 2021'!A:AB,28,FALSE)</f>
        <v>4562778.5999999996</v>
      </c>
      <c r="AB459" s="4">
        <f t="shared" si="67"/>
        <v>164396</v>
      </c>
      <c r="AC459" s="4">
        <f>VLOOKUP(A459,'2% with VPK 2021'!A:AB,28,FALSE)</f>
        <v>4562723.5999999996</v>
      </c>
      <c r="AD459" s="4">
        <f>VLOOKUP(A459,'Charter School Lease'!A:E,5,FALSE)</f>
        <v>0</v>
      </c>
      <c r="AE459" s="4">
        <f>VLOOKUP(A459,'Integration Change'!H:L,5,FALSE)</f>
        <v>0</v>
      </c>
      <c r="AF459" s="4">
        <f>VLOOKUP(A459,'Other SPED'!A:D,4,FALSE)</f>
        <v>0</v>
      </c>
      <c r="AG459" s="4">
        <f>VLOOKUP(A459,QComp!I:R,10,FALSE)</f>
        <v>12.737896655045915</v>
      </c>
      <c r="AH459" s="4">
        <f>VLOOKUP(A459,'LTFM Change'!G:K,5,FALSE)</f>
        <v>0</v>
      </c>
      <c r="AI459" s="4">
        <f>VLOOKUP(A459,'Breakfast and Lunch'!A:E,5,FALSE)</f>
        <v>0</v>
      </c>
      <c r="AJ459" s="4">
        <f>VLOOKUP(A459,'Breakfast and Lunch'!A:D,4,FALSE)</f>
        <v>0</v>
      </c>
      <c r="AK459" s="4">
        <v>0</v>
      </c>
      <c r="AL459" s="4">
        <f>VLOOKUP(A459,'Safe School'!A:D,4,FALSE)</f>
        <v>0</v>
      </c>
      <c r="AM459" s="4">
        <v>0</v>
      </c>
      <c r="AN459" s="4">
        <f>VLOOKUP(A459,QComp!A:E,5,FALSE)</f>
        <v>0</v>
      </c>
      <c r="AO459" s="4">
        <f t="shared" si="68"/>
        <v>-42.262103345245123</v>
      </c>
      <c r="AP459" s="4">
        <f>VLOOKUP(A459,'2021 SPED'!A:AF,32,FALSE)</f>
        <v>1010.9703721050173</v>
      </c>
      <c r="AQ459" s="5">
        <f t="shared" si="62"/>
        <v>165364.70826875977</v>
      </c>
      <c r="AR459" s="235">
        <f t="shared" si="63"/>
        <v>3.7376466522034718E-2</v>
      </c>
    </row>
    <row r="460" spans="1:44" x14ac:dyDescent="0.25">
      <c r="A460">
        <v>4153</v>
      </c>
      <c r="B460">
        <v>7</v>
      </c>
      <c r="C460" t="s">
        <v>440</v>
      </c>
      <c r="D460">
        <v>7</v>
      </c>
      <c r="E460" s="4">
        <f>VLOOKUP(A460,'Pupil Info'!A:D,4,FALSE)</f>
        <v>411</v>
      </c>
      <c r="F460" s="4">
        <f>VLOOKUP(A460,'Starting Point 2020'!A:AB,28,FALSE)</f>
        <v>4030859.8</v>
      </c>
      <c r="G460" s="4">
        <f>VLOOKUP(A460,'2% 2020'!A:AB,28,FALSE)</f>
        <v>4106704.8</v>
      </c>
      <c r="H460" s="4">
        <f t="shared" si="64"/>
        <v>75845</v>
      </c>
      <c r="I460" s="4">
        <f>VLOOKUP(A460,'2% with VPK 2020'!A:AB,28,FALSE)</f>
        <v>4106668.8</v>
      </c>
      <c r="J460" s="4">
        <f>VLOOKUP(A460,'Charter School Lease'!A:D,4,FALSE)</f>
        <v>0</v>
      </c>
      <c r="K460" s="4">
        <f>VLOOKUP(A460,'Integration Change'!H:K,4,FALSE)</f>
        <v>0</v>
      </c>
      <c r="L460" s="4">
        <f>VLOOKUP(A460,'Other SPED'!A:D,4,FALSE)</f>
        <v>0</v>
      </c>
      <c r="M460" s="4">
        <f>VLOOKUP(A460,'LTFM Change'!G:J,4,FALSE)</f>
        <v>0</v>
      </c>
      <c r="N460" s="4">
        <f>VLOOKUP(A460,QComp!I:N,6,FALSE)</f>
        <v>6.3262534326204332</v>
      </c>
      <c r="O460" s="4">
        <f>VLOOKUP(A460,'Breakfast and Lunch'!A:D,4,FALSE)</f>
        <v>0</v>
      </c>
      <c r="P460" s="4">
        <f>VLOOKUP(A460,'Breakfast and Lunch'!A:E,5,FALSE)</f>
        <v>0</v>
      </c>
      <c r="Q460" s="4">
        <v>0</v>
      </c>
      <c r="R460" s="4">
        <v>0</v>
      </c>
      <c r="S460" s="4">
        <f>VLOOKUP(A460,QComp!A:D,4,FALSE)</f>
        <v>0</v>
      </c>
      <c r="T460" s="4">
        <f t="shared" si="65"/>
        <v>-29.673746567219496</v>
      </c>
      <c r="U460" s="4">
        <f>VLOOKUP(A460,'2020 SPED'!A:AF,32,FALSE)</f>
        <v>0</v>
      </c>
      <c r="V460" s="4">
        <f t="shared" si="61"/>
        <v>75815.326253432781</v>
      </c>
      <c r="W460" s="235">
        <f t="shared" si="66"/>
        <v>1.8816084846215688E-2</v>
      </c>
      <c r="Y460" s="4">
        <f>VLOOKUP(A460,'Pupil Info'!A:E,5,FALSE)</f>
        <v>415</v>
      </c>
      <c r="Z460" s="4">
        <f>VLOOKUP(A460,'Starting Point 2021'!A:AB,28,FALSE)</f>
        <v>4402078.5999999996</v>
      </c>
      <c r="AA460" s="4">
        <f>VLOOKUP(A460,'2% 2021'!A:AB,28,FALSE)</f>
        <v>4572665.5999999996</v>
      </c>
      <c r="AB460" s="4">
        <f t="shared" si="67"/>
        <v>170587</v>
      </c>
      <c r="AC460" s="4">
        <f>VLOOKUP(A460,'2% with VPK 2021'!A:AB,28,FALSE)</f>
        <v>4573060.2</v>
      </c>
      <c r="AD460" s="4">
        <f>VLOOKUP(A460,'Charter School Lease'!A:E,5,FALSE)</f>
        <v>0</v>
      </c>
      <c r="AE460" s="4">
        <f>VLOOKUP(A460,'Integration Change'!H:L,5,FALSE)</f>
        <v>0</v>
      </c>
      <c r="AF460" s="4">
        <f>VLOOKUP(A460,'Other SPED'!A:D,4,FALSE)</f>
        <v>0</v>
      </c>
      <c r="AG460" s="4">
        <f>VLOOKUP(A460,QComp!I:R,10,FALSE)</f>
        <v>8.2743663385044783</v>
      </c>
      <c r="AH460" s="4">
        <f>VLOOKUP(A460,'LTFM Change'!G:K,5,FALSE)</f>
        <v>0</v>
      </c>
      <c r="AI460" s="4">
        <f>VLOOKUP(A460,'Breakfast and Lunch'!A:E,5,FALSE)</f>
        <v>0</v>
      </c>
      <c r="AJ460" s="4">
        <f>VLOOKUP(A460,'Breakfast and Lunch'!A:D,4,FALSE)</f>
        <v>0</v>
      </c>
      <c r="AK460" s="4">
        <v>0</v>
      </c>
      <c r="AL460" s="4">
        <f>VLOOKUP(A460,'Safe School'!A:D,4,FALSE)</f>
        <v>0</v>
      </c>
      <c r="AM460" s="4">
        <v>0</v>
      </c>
      <c r="AN460" s="4">
        <f>VLOOKUP(A460,QComp!A:E,5,FALSE)</f>
        <v>0</v>
      </c>
      <c r="AO460" s="4">
        <f t="shared" si="68"/>
        <v>402.8743663392961</v>
      </c>
      <c r="AP460" s="4">
        <f>VLOOKUP(A460,'2021 SPED'!A:AF,32,FALSE)</f>
        <v>731.35506912786514</v>
      </c>
      <c r="AQ460" s="5">
        <f t="shared" si="62"/>
        <v>171721.22943546716</v>
      </c>
      <c r="AR460" s="235">
        <f t="shared" si="63"/>
        <v>3.8751466182362124E-2</v>
      </c>
    </row>
    <row r="461" spans="1:44" x14ac:dyDescent="0.25">
      <c r="A461">
        <v>4155</v>
      </c>
      <c r="B461">
        <v>7</v>
      </c>
      <c r="C461" t="s">
        <v>441</v>
      </c>
      <c r="D461">
        <v>7</v>
      </c>
      <c r="E461" s="4">
        <f>VLOOKUP(A461,'Pupil Info'!A:D,4,FALSE)</f>
        <v>106</v>
      </c>
      <c r="F461" s="4">
        <f>VLOOKUP(A461,'Starting Point 2020'!A:AB,28,FALSE)</f>
        <v>1102606</v>
      </c>
      <c r="G461" s="4">
        <f>VLOOKUP(A461,'2% 2020'!A:AB,28,FALSE)</f>
        <v>1124249</v>
      </c>
      <c r="H461" s="4">
        <f t="shared" si="64"/>
        <v>21643</v>
      </c>
      <c r="I461" s="4">
        <f>VLOOKUP(A461,'2% with VPK 2020'!A:AB,28,FALSE)</f>
        <v>1124310</v>
      </c>
      <c r="J461" s="4">
        <f>VLOOKUP(A461,'Charter School Lease'!A:D,4,FALSE)</f>
        <v>0</v>
      </c>
      <c r="K461" s="4">
        <f>VLOOKUP(A461,'Integration Change'!H:K,4,FALSE)</f>
        <v>0</v>
      </c>
      <c r="L461" s="4">
        <f>VLOOKUP(A461,'Other SPED'!A:D,4,FALSE)</f>
        <v>0</v>
      </c>
      <c r="M461" s="4">
        <f>VLOOKUP(A461,'LTFM Change'!G:J,4,FALSE)</f>
        <v>0</v>
      </c>
      <c r="N461" s="4">
        <f>VLOOKUP(A461,QComp!I:N,6,FALSE)</f>
        <v>0</v>
      </c>
      <c r="O461" s="4">
        <f>VLOOKUP(A461,'Breakfast and Lunch'!A:D,4,FALSE)</f>
        <v>0</v>
      </c>
      <c r="P461" s="4">
        <f>VLOOKUP(A461,'Breakfast and Lunch'!A:E,5,FALSE)</f>
        <v>0</v>
      </c>
      <c r="Q461" s="4">
        <v>0</v>
      </c>
      <c r="R461" s="4">
        <v>0</v>
      </c>
      <c r="S461" s="4">
        <f>VLOOKUP(A461,QComp!A:D,4,FALSE)</f>
        <v>0</v>
      </c>
      <c r="T461" s="4">
        <f t="shared" si="65"/>
        <v>61</v>
      </c>
      <c r="U461" s="4">
        <f>VLOOKUP(A461,'2020 SPED'!A:AF,32,FALSE)</f>
        <v>0</v>
      </c>
      <c r="V461" s="4">
        <f t="shared" si="61"/>
        <v>21704</v>
      </c>
      <c r="W461" s="235">
        <f t="shared" si="66"/>
        <v>1.9628951774251183E-2</v>
      </c>
      <c r="Y461" s="4">
        <f>VLOOKUP(A461,'Pupil Info'!A:E,5,FALSE)</f>
        <v>105</v>
      </c>
      <c r="Z461" s="4">
        <f>VLOOKUP(A461,'Starting Point 2021'!A:AB,28,FALSE)</f>
        <v>1044316</v>
      </c>
      <c r="AA461" s="4">
        <f>VLOOKUP(A461,'2% 2021'!A:AB,28,FALSE)</f>
        <v>1085419</v>
      </c>
      <c r="AB461" s="4">
        <f t="shared" si="67"/>
        <v>41103</v>
      </c>
      <c r="AC461" s="4">
        <f>VLOOKUP(A461,'2% with VPK 2021'!A:AB,28,FALSE)</f>
        <v>1085466</v>
      </c>
      <c r="AD461" s="4">
        <f>VLOOKUP(A461,'Charter School Lease'!A:E,5,FALSE)</f>
        <v>0</v>
      </c>
      <c r="AE461" s="4">
        <f>VLOOKUP(A461,'Integration Change'!H:L,5,FALSE)</f>
        <v>0</v>
      </c>
      <c r="AF461" s="4">
        <f>VLOOKUP(A461,'Other SPED'!A:D,4,FALSE)</f>
        <v>0</v>
      </c>
      <c r="AG461" s="4">
        <f>VLOOKUP(A461,QComp!I:R,10,FALSE)</f>
        <v>0</v>
      </c>
      <c r="AH461" s="4">
        <f>VLOOKUP(A461,'LTFM Change'!G:K,5,FALSE)</f>
        <v>0</v>
      </c>
      <c r="AI461" s="4">
        <f>VLOOKUP(A461,'Breakfast and Lunch'!A:E,5,FALSE)</f>
        <v>0</v>
      </c>
      <c r="AJ461" s="4">
        <f>VLOOKUP(A461,'Breakfast and Lunch'!A:D,4,FALSE)</f>
        <v>0</v>
      </c>
      <c r="AK461" s="4">
        <v>0</v>
      </c>
      <c r="AL461" s="4">
        <f>VLOOKUP(A461,'Safe School'!A:D,4,FALSE)</f>
        <v>0</v>
      </c>
      <c r="AM461" s="4">
        <v>0</v>
      </c>
      <c r="AN461" s="4">
        <f>VLOOKUP(A461,QComp!A:E,5,FALSE)</f>
        <v>0</v>
      </c>
      <c r="AO461" s="4">
        <f t="shared" si="68"/>
        <v>47</v>
      </c>
      <c r="AP461" s="4">
        <f>VLOOKUP(A461,'2021 SPED'!A:AF,32,FALSE)</f>
        <v>570.21923679974861</v>
      </c>
      <c r="AQ461" s="5">
        <f t="shared" si="62"/>
        <v>41720.219236799749</v>
      </c>
      <c r="AR461" s="235">
        <f t="shared" si="63"/>
        <v>3.9358776462296852E-2</v>
      </c>
    </row>
    <row r="462" spans="1:44" x14ac:dyDescent="0.25">
      <c r="A462">
        <v>4159</v>
      </c>
      <c r="B462">
        <v>7</v>
      </c>
      <c r="C462" t="s">
        <v>442</v>
      </c>
      <c r="D462">
        <v>7</v>
      </c>
      <c r="E462" s="4">
        <f>VLOOKUP(A462,'Pupil Info'!A:D,4,FALSE)</f>
        <v>1055</v>
      </c>
      <c r="F462" s="4">
        <f>VLOOKUP(A462,'Starting Point 2020'!A:AB,28,FALSE)</f>
        <v>7535411</v>
      </c>
      <c r="G462" s="4">
        <f>VLOOKUP(A462,'2% 2020'!A:AB,28,FALSE)</f>
        <v>7676393</v>
      </c>
      <c r="H462" s="4">
        <f t="shared" si="64"/>
        <v>140982</v>
      </c>
      <c r="I462" s="4">
        <f>VLOOKUP(A462,'2% with VPK 2020'!A:AB,28,FALSE)</f>
        <v>7676302</v>
      </c>
      <c r="J462" s="4">
        <f>VLOOKUP(A462,'Charter School Lease'!A:D,4,FALSE)</f>
        <v>0</v>
      </c>
      <c r="K462" s="4">
        <f>VLOOKUP(A462,'Integration Change'!H:K,4,FALSE)</f>
        <v>0</v>
      </c>
      <c r="L462" s="4">
        <f>VLOOKUP(A462,'Other SPED'!A:D,4,FALSE)</f>
        <v>0</v>
      </c>
      <c r="M462" s="4">
        <f>VLOOKUP(A462,'LTFM Change'!G:J,4,FALSE)</f>
        <v>0</v>
      </c>
      <c r="N462" s="4">
        <f>VLOOKUP(A462,QComp!I:N,6,FALSE)</f>
        <v>21.658631543628871</v>
      </c>
      <c r="O462" s="4">
        <f>VLOOKUP(A462,'Breakfast and Lunch'!A:D,4,FALSE)</f>
        <v>0</v>
      </c>
      <c r="P462" s="4">
        <f>VLOOKUP(A462,'Breakfast and Lunch'!A:E,5,FALSE)</f>
        <v>0</v>
      </c>
      <c r="Q462" s="4">
        <v>0</v>
      </c>
      <c r="R462" s="4">
        <v>0</v>
      </c>
      <c r="S462" s="4">
        <f>VLOOKUP(A462,QComp!A:D,4,FALSE)</f>
        <v>0</v>
      </c>
      <c r="T462" s="4">
        <f t="shared" si="65"/>
        <v>-69.341368456371129</v>
      </c>
      <c r="U462" s="4">
        <f>VLOOKUP(A462,'2020 SPED'!A:AF,32,FALSE)</f>
        <v>0</v>
      </c>
      <c r="V462" s="4">
        <f t="shared" si="61"/>
        <v>140912.65863154363</v>
      </c>
      <c r="W462" s="235">
        <f t="shared" si="66"/>
        <v>1.8709264829748502E-2</v>
      </c>
      <c r="Y462" s="4">
        <f>VLOOKUP(A462,'Pupil Info'!A:E,5,FALSE)</f>
        <v>1100</v>
      </c>
      <c r="Z462" s="4">
        <f>VLOOKUP(A462,'Starting Point 2021'!A:AB,28,FALSE)</f>
        <v>7865495</v>
      </c>
      <c r="AA462" s="4">
        <f>VLOOKUP(A462,'2% 2021'!A:AB,28,FALSE)</f>
        <v>8163092</v>
      </c>
      <c r="AB462" s="4">
        <f t="shared" si="67"/>
        <v>297597</v>
      </c>
      <c r="AC462" s="4">
        <f>VLOOKUP(A462,'2% with VPK 2021'!A:AB,28,FALSE)</f>
        <v>8164128</v>
      </c>
      <c r="AD462" s="4">
        <f>VLOOKUP(A462,'Charter School Lease'!A:E,5,FALSE)</f>
        <v>0</v>
      </c>
      <c r="AE462" s="4">
        <f>VLOOKUP(A462,'Integration Change'!H:L,5,FALSE)</f>
        <v>0</v>
      </c>
      <c r="AF462" s="4">
        <f>VLOOKUP(A462,'Other SPED'!A:D,4,FALSE)</f>
        <v>0</v>
      </c>
      <c r="AG462" s="4">
        <f>VLOOKUP(A462,QComp!I:R,10,FALSE)</f>
        <v>22.079748384479899</v>
      </c>
      <c r="AH462" s="4">
        <f>VLOOKUP(A462,'LTFM Change'!G:K,5,FALSE)</f>
        <v>0</v>
      </c>
      <c r="AI462" s="4">
        <f>VLOOKUP(A462,'Breakfast and Lunch'!A:E,5,FALSE)</f>
        <v>0</v>
      </c>
      <c r="AJ462" s="4">
        <f>VLOOKUP(A462,'Breakfast and Lunch'!A:D,4,FALSE)</f>
        <v>0</v>
      </c>
      <c r="AK462" s="4">
        <v>0</v>
      </c>
      <c r="AL462" s="4">
        <f>VLOOKUP(A462,'Safe School'!A:D,4,FALSE)</f>
        <v>0</v>
      </c>
      <c r="AM462" s="4">
        <v>0</v>
      </c>
      <c r="AN462" s="4">
        <f>VLOOKUP(A462,QComp!A:E,5,FALSE)</f>
        <v>0</v>
      </c>
      <c r="AO462" s="4">
        <f t="shared" si="68"/>
        <v>1058.0797483846545</v>
      </c>
      <c r="AP462" s="4">
        <f>VLOOKUP(A462,'2021 SPED'!A:AF,32,FALSE)</f>
        <v>3522.4649007744156</v>
      </c>
      <c r="AQ462" s="5">
        <f t="shared" si="62"/>
        <v>302177.54464915907</v>
      </c>
      <c r="AR462" s="235">
        <f t="shared" si="63"/>
        <v>3.7835762402747698E-2</v>
      </c>
    </row>
    <row r="463" spans="1:44" x14ac:dyDescent="0.25">
      <c r="A463">
        <v>4160</v>
      </c>
      <c r="B463">
        <v>7</v>
      </c>
      <c r="C463" t="s">
        <v>443</v>
      </c>
      <c r="D463">
        <v>7</v>
      </c>
      <c r="E463" s="4">
        <f>VLOOKUP(A463,'Pupil Info'!A:D,4,FALSE)</f>
        <v>775</v>
      </c>
      <c r="F463" s="4">
        <f>VLOOKUP(A463,'Starting Point 2020'!A:AB,28,FALSE)</f>
        <v>6356008</v>
      </c>
      <c r="G463" s="4">
        <f>VLOOKUP(A463,'2% 2020'!A:AB,28,FALSE)</f>
        <v>6472001</v>
      </c>
      <c r="H463" s="4">
        <f t="shared" si="64"/>
        <v>115993</v>
      </c>
      <c r="I463" s="4">
        <f>VLOOKUP(A463,'2% with VPK 2020'!A:AB,28,FALSE)</f>
        <v>6472765</v>
      </c>
      <c r="J463" s="4">
        <f>VLOOKUP(A463,'Charter School Lease'!A:D,4,FALSE)</f>
        <v>0</v>
      </c>
      <c r="K463" s="4">
        <f>VLOOKUP(A463,'Integration Change'!H:K,4,FALSE)</f>
        <v>0</v>
      </c>
      <c r="L463" s="4">
        <f>VLOOKUP(A463,'Other SPED'!A:D,4,FALSE)</f>
        <v>0</v>
      </c>
      <c r="M463" s="4">
        <f>VLOOKUP(A463,'LTFM Change'!G:J,4,FALSE)</f>
        <v>0</v>
      </c>
      <c r="N463" s="4">
        <f>VLOOKUP(A463,QComp!I:N,6,FALSE)</f>
        <v>16.364787525380962</v>
      </c>
      <c r="O463" s="4">
        <f>VLOOKUP(A463,'Breakfast and Lunch'!A:D,4,FALSE)</f>
        <v>0</v>
      </c>
      <c r="P463" s="4">
        <f>VLOOKUP(A463,'Breakfast and Lunch'!A:E,5,FALSE)</f>
        <v>0</v>
      </c>
      <c r="Q463" s="4">
        <v>0</v>
      </c>
      <c r="R463" s="4">
        <v>0</v>
      </c>
      <c r="S463" s="4">
        <f>VLOOKUP(A463,QComp!A:D,4,FALSE)</f>
        <v>0</v>
      </c>
      <c r="T463" s="4">
        <f t="shared" si="65"/>
        <v>780.36478752549738</v>
      </c>
      <c r="U463" s="4">
        <f>VLOOKUP(A463,'2020 SPED'!A:AF,32,FALSE)</f>
        <v>0</v>
      </c>
      <c r="V463" s="4">
        <f t="shared" si="61"/>
        <v>116773.3647875255</v>
      </c>
      <c r="W463" s="235">
        <f t="shared" si="66"/>
        <v>1.824934770377885E-2</v>
      </c>
      <c r="Y463" s="4">
        <f>VLOOKUP(A463,'Pupil Info'!A:E,5,FALSE)</f>
        <v>800</v>
      </c>
      <c r="Z463" s="4">
        <f>VLOOKUP(A463,'Starting Point 2021'!A:AB,28,FALSE)</f>
        <v>6553484</v>
      </c>
      <c r="AA463" s="4">
        <f>VLOOKUP(A463,'2% 2021'!A:AB,28,FALSE)</f>
        <v>6795884</v>
      </c>
      <c r="AB463" s="4">
        <f t="shared" si="67"/>
        <v>242400</v>
      </c>
      <c r="AC463" s="4">
        <f>VLOOKUP(A463,'2% with VPK 2021'!A:AB,28,FALSE)</f>
        <v>6796656</v>
      </c>
      <c r="AD463" s="4">
        <f>VLOOKUP(A463,'Charter School Lease'!A:E,5,FALSE)</f>
        <v>0</v>
      </c>
      <c r="AE463" s="4">
        <f>VLOOKUP(A463,'Integration Change'!H:L,5,FALSE)</f>
        <v>0</v>
      </c>
      <c r="AF463" s="4">
        <f>VLOOKUP(A463,'Other SPED'!A:D,4,FALSE)</f>
        <v>0</v>
      </c>
      <c r="AG463" s="4">
        <f>VLOOKUP(A463,QComp!I:R,10,FALSE)</f>
        <v>16.27446533847251</v>
      </c>
      <c r="AH463" s="4">
        <f>VLOOKUP(A463,'LTFM Change'!G:K,5,FALSE)</f>
        <v>0</v>
      </c>
      <c r="AI463" s="4">
        <f>VLOOKUP(A463,'Breakfast and Lunch'!A:E,5,FALSE)</f>
        <v>0</v>
      </c>
      <c r="AJ463" s="4">
        <f>VLOOKUP(A463,'Breakfast and Lunch'!A:D,4,FALSE)</f>
        <v>0</v>
      </c>
      <c r="AK463" s="4">
        <v>0</v>
      </c>
      <c r="AL463" s="4">
        <f>VLOOKUP(A463,'Safe School'!A:D,4,FALSE)</f>
        <v>0</v>
      </c>
      <c r="AM463" s="4">
        <v>0</v>
      </c>
      <c r="AN463" s="4">
        <f>VLOOKUP(A463,QComp!A:E,5,FALSE)</f>
        <v>0</v>
      </c>
      <c r="AO463" s="4">
        <f t="shared" si="68"/>
        <v>788.27446533832699</v>
      </c>
      <c r="AP463" s="4">
        <f>VLOOKUP(A463,'2021 SPED'!A:AF,32,FALSE)</f>
        <v>-8.8066278374753892E-2</v>
      </c>
      <c r="AQ463" s="5">
        <f t="shared" si="62"/>
        <v>243188.18639905995</v>
      </c>
      <c r="AR463" s="235">
        <f t="shared" si="63"/>
        <v>3.6987959381605262E-2</v>
      </c>
    </row>
    <row r="464" spans="1:44" x14ac:dyDescent="0.25">
      <c r="A464">
        <v>4161</v>
      </c>
      <c r="B464">
        <v>7</v>
      </c>
      <c r="C464" t="s">
        <v>444</v>
      </c>
      <c r="D464">
        <v>7</v>
      </c>
      <c r="E464" s="4">
        <f>VLOOKUP(A464,'Pupil Info'!A:D,4,FALSE)</f>
        <v>235.6</v>
      </c>
      <c r="F464" s="4">
        <f>VLOOKUP(A464,'Starting Point 2020'!A:AB,28,FALSE)</f>
        <v>1932930.6</v>
      </c>
      <c r="G464" s="4">
        <f>VLOOKUP(A464,'2% 2020'!A:AB,28,FALSE)</f>
        <v>1969351.6</v>
      </c>
      <c r="H464" s="4">
        <f t="shared" si="64"/>
        <v>36421</v>
      </c>
      <c r="I464" s="4">
        <f>VLOOKUP(A464,'2% with VPK 2020'!A:AB,28,FALSE)</f>
        <v>1969533.2</v>
      </c>
      <c r="J464" s="4">
        <f>VLOOKUP(A464,'Charter School Lease'!A:D,4,FALSE)</f>
        <v>0</v>
      </c>
      <c r="K464" s="4">
        <f>VLOOKUP(A464,'Integration Change'!H:K,4,FALSE)</f>
        <v>0</v>
      </c>
      <c r="L464" s="4">
        <f>VLOOKUP(A464,'Other SPED'!A:D,4,FALSE)</f>
        <v>0</v>
      </c>
      <c r="M464" s="4">
        <f>VLOOKUP(A464,'LTFM Change'!G:J,4,FALSE)</f>
        <v>0</v>
      </c>
      <c r="N464" s="4">
        <f>VLOOKUP(A464,QComp!I:N,6,FALSE)</f>
        <v>4.371265392685018</v>
      </c>
      <c r="O464" s="4">
        <f>VLOOKUP(A464,'Breakfast and Lunch'!A:D,4,FALSE)</f>
        <v>0</v>
      </c>
      <c r="P464" s="4">
        <f>VLOOKUP(A464,'Breakfast and Lunch'!A:E,5,FALSE)</f>
        <v>0</v>
      </c>
      <c r="Q464" s="4">
        <v>0</v>
      </c>
      <c r="R464" s="4">
        <v>0</v>
      </c>
      <c r="S464" s="4">
        <f>VLOOKUP(A464,QComp!A:D,4,FALSE)</f>
        <v>0</v>
      </c>
      <c r="T464" s="4">
        <f t="shared" si="65"/>
        <v>185.9712653926108</v>
      </c>
      <c r="U464" s="4">
        <f>VLOOKUP(A464,'2020 SPED'!A:AF,32,FALSE)</f>
        <v>0</v>
      </c>
      <c r="V464" s="4">
        <f t="shared" si="61"/>
        <v>36606.971265392611</v>
      </c>
      <c r="W464" s="235">
        <f t="shared" si="66"/>
        <v>1.8842373337149301E-2</v>
      </c>
      <c r="Y464" s="4">
        <f>VLOOKUP(A464,'Pupil Info'!A:E,5,FALSE)</f>
        <v>233</v>
      </c>
      <c r="Z464" s="4">
        <f>VLOOKUP(A464,'Starting Point 2021'!A:AB,28,FALSE)</f>
        <v>1970949</v>
      </c>
      <c r="AA464" s="4">
        <f>VLOOKUP(A464,'2% 2021'!A:AB,28,FALSE)</f>
        <v>2046239</v>
      </c>
      <c r="AB464" s="4">
        <f t="shared" si="67"/>
        <v>75290</v>
      </c>
      <c r="AC464" s="4">
        <f>VLOOKUP(A464,'2% with VPK 2021'!A:AB,28,FALSE)</f>
        <v>2046163</v>
      </c>
      <c r="AD464" s="4">
        <f>VLOOKUP(A464,'Charter School Lease'!A:E,5,FALSE)</f>
        <v>19710</v>
      </c>
      <c r="AE464" s="4">
        <f>VLOOKUP(A464,'Integration Change'!H:L,5,FALSE)</f>
        <v>0</v>
      </c>
      <c r="AF464" s="4">
        <f>VLOOKUP(A464,'Other SPED'!A:D,4,FALSE)</f>
        <v>0</v>
      </c>
      <c r="AG464" s="4">
        <f>VLOOKUP(A464,QComp!I:R,10,FALSE)</f>
        <v>4.736120061854308</v>
      </c>
      <c r="AH464" s="4">
        <f>VLOOKUP(A464,'LTFM Change'!G:K,5,FALSE)</f>
        <v>0</v>
      </c>
      <c r="AI464" s="4">
        <f>VLOOKUP(A464,'Breakfast and Lunch'!A:E,5,FALSE)</f>
        <v>0</v>
      </c>
      <c r="AJ464" s="4">
        <f>VLOOKUP(A464,'Breakfast and Lunch'!A:D,4,FALSE)</f>
        <v>0</v>
      </c>
      <c r="AK464" s="4">
        <v>0</v>
      </c>
      <c r="AL464" s="4">
        <f>VLOOKUP(A464,'Safe School'!A:D,4,FALSE)</f>
        <v>0</v>
      </c>
      <c r="AM464" s="4">
        <v>0</v>
      </c>
      <c r="AN464" s="4">
        <f>VLOOKUP(A464,QComp!A:E,5,FALSE)</f>
        <v>0</v>
      </c>
      <c r="AO464" s="4">
        <f t="shared" si="68"/>
        <v>19638.736120061949</v>
      </c>
      <c r="AP464" s="4">
        <f>VLOOKUP(A464,'2021 SPED'!A:AF,32,FALSE)</f>
        <v>3146.2739949175157</v>
      </c>
      <c r="AQ464" s="5">
        <f t="shared" si="62"/>
        <v>98075.010114979465</v>
      </c>
      <c r="AR464" s="235">
        <f t="shared" si="63"/>
        <v>3.8199872244284352E-2</v>
      </c>
    </row>
    <row r="465" spans="1:44" x14ac:dyDescent="0.25">
      <c r="A465">
        <v>4162</v>
      </c>
      <c r="B465">
        <v>7</v>
      </c>
      <c r="C465" t="s">
        <v>445</v>
      </c>
      <c r="D465">
        <v>7</v>
      </c>
      <c r="E465" s="4">
        <f>VLOOKUP(A465,'Pupil Info'!A:D,4,FALSE)</f>
        <v>117</v>
      </c>
      <c r="F465" s="4">
        <f>VLOOKUP(A465,'Starting Point 2020'!A:AB,28,FALSE)</f>
        <v>883491.2</v>
      </c>
      <c r="G465" s="4">
        <f>VLOOKUP(A465,'2% 2020'!A:AB,28,FALSE)</f>
        <v>899975.2</v>
      </c>
      <c r="H465" s="4">
        <f t="shared" si="64"/>
        <v>16484</v>
      </c>
      <c r="I465" s="4">
        <f>VLOOKUP(A465,'2% with VPK 2020'!A:AB,28,FALSE)</f>
        <v>899965.2</v>
      </c>
      <c r="J465" s="4">
        <f>VLOOKUP(A465,'Charter School Lease'!A:D,4,FALSE)</f>
        <v>0</v>
      </c>
      <c r="K465" s="4">
        <f>VLOOKUP(A465,'Integration Change'!H:K,4,FALSE)</f>
        <v>0</v>
      </c>
      <c r="L465" s="4">
        <f>VLOOKUP(A465,'Other SPED'!A:D,4,FALSE)</f>
        <v>0</v>
      </c>
      <c r="M465" s="4">
        <f>VLOOKUP(A465,'LTFM Change'!G:J,4,FALSE)</f>
        <v>0</v>
      </c>
      <c r="N465" s="4">
        <f>VLOOKUP(A465,QComp!I:N,6,FALSE)</f>
        <v>2.5480742992513115</v>
      </c>
      <c r="O465" s="4">
        <f>VLOOKUP(A465,'Breakfast and Lunch'!A:D,4,FALSE)</f>
        <v>0</v>
      </c>
      <c r="P465" s="4">
        <f>VLOOKUP(A465,'Breakfast and Lunch'!A:E,5,FALSE)</f>
        <v>0</v>
      </c>
      <c r="Q465" s="4">
        <v>0</v>
      </c>
      <c r="R465" s="4">
        <v>0</v>
      </c>
      <c r="S465" s="4">
        <f>VLOOKUP(A465,QComp!A:D,4,FALSE)</f>
        <v>0</v>
      </c>
      <c r="T465" s="4">
        <f t="shared" si="65"/>
        <v>-7.4519257007632405</v>
      </c>
      <c r="U465" s="4">
        <f>VLOOKUP(A465,'2020 SPED'!A:AF,32,FALSE)</f>
        <v>0</v>
      </c>
      <c r="V465" s="4">
        <f t="shared" si="61"/>
        <v>16476.548074299237</v>
      </c>
      <c r="W465" s="235">
        <f t="shared" si="66"/>
        <v>1.8657797610208228E-2</v>
      </c>
      <c r="Y465" s="4">
        <f>VLOOKUP(A465,'Pupil Info'!A:E,5,FALSE)</f>
        <v>119</v>
      </c>
      <c r="Z465" s="4">
        <f>VLOOKUP(A465,'Starting Point 2021'!A:AB,28,FALSE)</f>
        <v>896752</v>
      </c>
      <c r="AA465" s="4">
        <f>VLOOKUP(A465,'2% 2021'!A:AB,28,FALSE)</f>
        <v>930563</v>
      </c>
      <c r="AB465" s="4">
        <f t="shared" si="67"/>
        <v>33811</v>
      </c>
      <c r="AC465" s="4">
        <f>VLOOKUP(A465,'2% with VPK 2021'!A:AB,28,FALSE)</f>
        <v>930553</v>
      </c>
      <c r="AD465" s="4">
        <f>VLOOKUP(A465,'Charter School Lease'!A:E,5,FALSE)</f>
        <v>0</v>
      </c>
      <c r="AE465" s="4">
        <f>VLOOKUP(A465,'Integration Change'!H:L,5,FALSE)</f>
        <v>0</v>
      </c>
      <c r="AF465" s="4">
        <f>VLOOKUP(A465,'Other SPED'!A:D,4,FALSE)</f>
        <v>0</v>
      </c>
      <c r="AG465" s="4">
        <f>VLOOKUP(A465,QComp!I:R,10,FALSE)</f>
        <v>2.3917654033139115</v>
      </c>
      <c r="AH465" s="4">
        <f>VLOOKUP(A465,'LTFM Change'!G:K,5,FALSE)</f>
        <v>0</v>
      </c>
      <c r="AI465" s="4">
        <f>VLOOKUP(A465,'Breakfast and Lunch'!A:E,5,FALSE)</f>
        <v>0</v>
      </c>
      <c r="AJ465" s="4">
        <f>VLOOKUP(A465,'Breakfast and Lunch'!A:D,4,FALSE)</f>
        <v>0</v>
      </c>
      <c r="AK465" s="4">
        <v>0</v>
      </c>
      <c r="AL465" s="4">
        <f>VLOOKUP(A465,'Safe School'!A:D,4,FALSE)</f>
        <v>0</v>
      </c>
      <c r="AM465" s="4">
        <v>0</v>
      </c>
      <c r="AN465" s="4">
        <f>VLOOKUP(A465,QComp!A:E,5,FALSE)</f>
        <v>0</v>
      </c>
      <c r="AO465" s="4">
        <f t="shared" si="68"/>
        <v>-7.6082345966715366</v>
      </c>
      <c r="AP465" s="4">
        <f>VLOOKUP(A465,'2021 SPED'!A:AF,32,FALSE)</f>
        <v>287.3715577715775</v>
      </c>
      <c r="AQ465" s="5">
        <f t="shared" si="62"/>
        <v>34090.763323174906</v>
      </c>
      <c r="AR465" s="235">
        <f t="shared" si="63"/>
        <v>3.7703846771459666E-2</v>
      </c>
    </row>
    <row r="466" spans="1:44" x14ac:dyDescent="0.25">
      <c r="A466">
        <v>4163</v>
      </c>
      <c r="B466">
        <v>7</v>
      </c>
      <c r="C466" t="s">
        <v>446</v>
      </c>
      <c r="D466">
        <v>7</v>
      </c>
      <c r="E466" s="4">
        <f>VLOOKUP(A466,'Pupil Info'!A:D,4,FALSE)</f>
        <v>0</v>
      </c>
      <c r="F466" s="4">
        <f>VLOOKUP(A466,'Starting Point 2020'!A:AB,28,FALSE)</f>
        <v>4695</v>
      </c>
      <c r="G466" s="4">
        <f>VLOOKUP(A466,'2% 2020'!A:AB,28,FALSE)</f>
        <v>4695</v>
      </c>
      <c r="H466" s="4">
        <f t="shared" si="64"/>
        <v>0</v>
      </c>
      <c r="I466" s="4">
        <f>VLOOKUP(A466,'2% with VPK 2020'!A:AB,28,FALSE)</f>
        <v>4695</v>
      </c>
      <c r="J466" s="4">
        <f>VLOOKUP(A466,'Charter School Lease'!A:D,4,FALSE)</f>
        <v>0</v>
      </c>
      <c r="K466" s="4">
        <f>VLOOKUP(A466,'Integration Change'!H:K,4,FALSE)</f>
        <v>0</v>
      </c>
      <c r="L466" s="4">
        <f>VLOOKUP(A466,'Other SPED'!A:D,4,FALSE)</f>
        <v>0</v>
      </c>
      <c r="M466" s="4">
        <f>VLOOKUP(A466,'LTFM Change'!G:J,4,FALSE)</f>
        <v>0</v>
      </c>
      <c r="N466" s="4">
        <f>VLOOKUP(A466,QComp!I:N,6,FALSE)</f>
        <v>0</v>
      </c>
      <c r="O466" s="4">
        <v>0</v>
      </c>
      <c r="P466" s="4">
        <v>0</v>
      </c>
      <c r="Q466" s="4">
        <v>0</v>
      </c>
      <c r="R466" s="4">
        <v>0</v>
      </c>
      <c r="S466" s="4">
        <f>VLOOKUP(A466,QComp!A:D,4,FALSE)</f>
        <v>0</v>
      </c>
      <c r="T466" s="4">
        <f t="shared" si="65"/>
        <v>0</v>
      </c>
      <c r="U466" s="4">
        <f>VLOOKUP(A466,'2020 SPED'!A:AF,32,FALSE)</f>
        <v>0</v>
      </c>
      <c r="V466" s="4">
        <f t="shared" si="61"/>
        <v>0</v>
      </c>
      <c r="W466" s="235">
        <f t="shared" si="66"/>
        <v>0</v>
      </c>
      <c r="Y466" s="4">
        <f>VLOOKUP(A466,'Pupil Info'!A:E,5,FALSE)</f>
        <v>0</v>
      </c>
      <c r="Z466" s="4">
        <f>VLOOKUP(A466,'Starting Point 2021'!A:AB,28,FALSE)</f>
        <v>0</v>
      </c>
      <c r="AA466" s="4">
        <f>VLOOKUP(A466,'2% 2021'!A:AB,28,FALSE)</f>
        <v>0</v>
      </c>
      <c r="AB466" s="4">
        <f t="shared" si="67"/>
        <v>0</v>
      </c>
      <c r="AC466" s="4">
        <f>VLOOKUP(A466,'2% with VPK 2021'!A:AB,28,FALSE)</f>
        <v>0</v>
      </c>
      <c r="AD466" s="4">
        <f>VLOOKUP(A466,'Charter School Lease'!A:E,5,FALSE)</f>
        <v>0</v>
      </c>
      <c r="AE466" s="4">
        <f>VLOOKUP(A466,'Integration Change'!H:L,5,FALSE)</f>
        <v>0</v>
      </c>
      <c r="AF466" s="4">
        <f>VLOOKUP(A466,'Other SPED'!A:D,4,FALSE)</f>
        <v>0</v>
      </c>
      <c r="AG466" s="4">
        <f>VLOOKUP(A466,QComp!I:R,10,FALSE)</f>
        <v>0</v>
      </c>
      <c r="AH466" s="4">
        <f>VLOOKUP(A466,'LTFM Change'!G:K,5,FALSE)</f>
        <v>0</v>
      </c>
      <c r="AI466" s="4">
        <v>0</v>
      </c>
      <c r="AJ466" s="4">
        <v>0</v>
      </c>
      <c r="AK466" s="4">
        <v>0</v>
      </c>
      <c r="AL466" s="4">
        <f>VLOOKUP(A466,'Safe School'!A:D,4,FALSE)</f>
        <v>0</v>
      </c>
      <c r="AM466" s="4">
        <v>0</v>
      </c>
      <c r="AN466" s="4">
        <f>VLOOKUP(A466,QComp!A:E,5,FALSE)</f>
        <v>0</v>
      </c>
      <c r="AO466" s="4">
        <f t="shared" si="68"/>
        <v>0</v>
      </c>
      <c r="AP466" s="4">
        <f>VLOOKUP(A466,'2021 SPED'!A:AF,32,FALSE)</f>
        <v>0</v>
      </c>
      <c r="AQ466" s="5">
        <f t="shared" si="62"/>
        <v>0</v>
      </c>
      <c r="AR466" s="235" t="e">
        <f t="shared" si="63"/>
        <v>#DIV/0!</v>
      </c>
    </row>
    <row r="467" spans="1:44" x14ac:dyDescent="0.25">
      <c r="A467">
        <v>4164</v>
      </c>
      <c r="B467">
        <v>7</v>
      </c>
      <c r="C467" t="s">
        <v>447</v>
      </c>
      <c r="D467">
        <v>7</v>
      </c>
      <c r="E467" s="4">
        <f>VLOOKUP(A467,'Pupil Info'!A:D,4,FALSE)</f>
        <v>110</v>
      </c>
      <c r="F467" s="4">
        <f>VLOOKUP(A467,'Starting Point 2020'!A:AB,28,FALSE)</f>
        <v>953074.8</v>
      </c>
      <c r="G467" s="4">
        <f>VLOOKUP(A467,'2% 2020'!A:AB,28,FALSE)</f>
        <v>970955.8</v>
      </c>
      <c r="H467" s="4">
        <f t="shared" si="64"/>
        <v>17881</v>
      </c>
      <c r="I467" s="4">
        <f>VLOOKUP(A467,'2% with VPK 2020'!A:AB,28,FALSE)</f>
        <v>971069</v>
      </c>
      <c r="J467" s="4">
        <f>VLOOKUP(A467,'Charter School Lease'!A:D,4,FALSE)</f>
        <v>0</v>
      </c>
      <c r="K467" s="4">
        <f>VLOOKUP(A467,'Integration Change'!H:K,4,FALSE)</f>
        <v>0</v>
      </c>
      <c r="L467" s="4">
        <f>VLOOKUP(A467,'Other SPED'!A:D,4,FALSE)</f>
        <v>0</v>
      </c>
      <c r="M467" s="4">
        <f>VLOOKUP(A467,'LTFM Change'!G:J,4,FALSE)</f>
        <v>0</v>
      </c>
      <c r="N467" s="4">
        <f>VLOOKUP(A467,QComp!I:N,6,FALSE)</f>
        <v>2.0648188287050289</v>
      </c>
      <c r="O467" s="4">
        <f>VLOOKUP(A467,'Breakfast and Lunch'!A:D,4,FALSE)</f>
        <v>0</v>
      </c>
      <c r="P467" s="4">
        <f>VLOOKUP(A467,'Breakfast and Lunch'!A:E,5,FALSE)</f>
        <v>0</v>
      </c>
      <c r="Q467" s="4">
        <v>0</v>
      </c>
      <c r="R467" s="4">
        <v>0</v>
      </c>
      <c r="S467" s="4">
        <f>VLOOKUP(A467,QComp!A:D,4,FALSE)</f>
        <v>0</v>
      </c>
      <c r="T467" s="4">
        <f t="shared" si="65"/>
        <v>115.26481882866938</v>
      </c>
      <c r="U467" s="4">
        <f>VLOOKUP(A467,'2020 SPED'!A:AF,32,FALSE)</f>
        <v>0</v>
      </c>
      <c r="V467" s="4">
        <f t="shared" si="61"/>
        <v>17996.264818828669</v>
      </c>
      <c r="W467" s="235">
        <f t="shared" si="66"/>
        <v>1.8761381583061475E-2</v>
      </c>
      <c r="Y467" s="4">
        <f>VLOOKUP(A467,'Pupil Info'!A:E,5,FALSE)</f>
        <v>99</v>
      </c>
      <c r="Z467" s="4">
        <f>VLOOKUP(A467,'Starting Point 2021'!A:AB,28,FALSE)</f>
        <v>858003</v>
      </c>
      <c r="AA467" s="4">
        <f>VLOOKUP(A467,'2% 2021'!A:AB,28,FALSE)</f>
        <v>890572</v>
      </c>
      <c r="AB467" s="4">
        <f t="shared" si="67"/>
        <v>32569</v>
      </c>
      <c r="AC467" s="4">
        <f>VLOOKUP(A467,'2% with VPK 2021'!A:AB,28,FALSE)</f>
        <v>890672</v>
      </c>
      <c r="AD467" s="4">
        <f>VLOOKUP(A467,'Charter School Lease'!A:E,5,FALSE)</f>
        <v>0</v>
      </c>
      <c r="AE467" s="4">
        <f>VLOOKUP(A467,'Integration Change'!H:L,5,FALSE)</f>
        <v>0</v>
      </c>
      <c r="AF467" s="4">
        <f>VLOOKUP(A467,'Other SPED'!A:D,4,FALSE)</f>
        <v>0</v>
      </c>
      <c r="AG467" s="4">
        <f>VLOOKUP(A467,QComp!I:R,10,FALSE)</f>
        <v>1.8070117755669344</v>
      </c>
      <c r="AH467" s="4">
        <f>VLOOKUP(A467,'LTFM Change'!G:K,5,FALSE)</f>
        <v>0</v>
      </c>
      <c r="AI467" s="4">
        <f>VLOOKUP(A467,'Breakfast and Lunch'!A:E,5,FALSE)</f>
        <v>0</v>
      </c>
      <c r="AJ467" s="4">
        <f>VLOOKUP(A467,'Breakfast and Lunch'!A:D,4,FALSE)</f>
        <v>0</v>
      </c>
      <c r="AK467" s="4">
        <v>0</v>
      </c>
      <c r="AL467" s="4">
        <f>VLOOKUP(A467,'Safe School'!A:D,4,FALSE)</f>
        <v>0</v>
      </c>
      <c r="AM467" s="4">
        <v>0</v>
      </c>
      <c r="AN467" s="4">
        <f>VLOOKUP(A467,QComp!A:E,5,FALSE)</f>
        <v>0</v>
      </c>
      <c r="AO467" s="4">
        <f t="shared" si="68"/>
        <v>101.80701177555602</v>
      </c>
      <c r="AP467" s="4">
        <f>VLOOKUP(A467,'2021 SPED'!A:AF,32,FALSE)</f>
        <v>200.65859286347404</v>
      </c>
      <c r="AQ467" s="5">
        <f t="shared" si="62"/>
        <v>32871.46560463903</v>
      </c>
      <c r="AR467" s="235">
        <f t="shared" si="63"/>
        <v>3.795907473516992E-2</v>
      </c>
    </row>
    <row r="468" spans="1:44" x14ac:dyDescent="0.25">
      <c r="A468">
        <v>4166</v>
      </c>
      <c r="B468">
        <v>7</v>
      </c>
      <c r="C468" t="s">
        <v>448</v>
      </c>
      <c r="D468">
        <v>7</v>
      </c>
      <c r="E468" s="4">
        <f>VLOOKUP(A468,'Pupil Info'!A:D,4,FALSE)</f>
        <v>145</v>
      </c>
      <c r="F468" s="4">
        <f>VLOOKUP(A468,'Starting Point 2020'!A:AB,28,FALSE)</f>
        <v>1669636</v>
      </c>
      <c r="G468" s="4">
        <f>VLOOKUP(A468,'2% 2020'!A:AB,28,FALSE)</f>
        <v>1702410</v>
      </c>
      <c r="H468" s="4">
        <f t="shared" si="64"/>
        <v>32774</v>
      </c>
      <c r="I468" s="4">
        <f>VLOOKUP(A468,'2% with VPK 2020'!A:AB,28,FALSE)</f>
        <v>1702538</v>
      </c>
      <c r="J468" s="4">
        <f>VLOOKUP(A468,'Charter School Lease'!A:D,4,FALSE)</f>
        <v>0</v>
      </c>
      <c r="K468" s="4">
        <f>VLOOKUP(A468,'Integration Change'!H:K,4,FALSE)</f>
        <v>0</v>
      </c>
      <c r="L468" s="4">
        <f>VLOOKUP(A468,'Other SPED'!A:D,4,FALSE)</f>
        <v>0</v>
      </c>
      <c r="M468" s="4">
        <f>VLOOKUP(A468,'LTFM Change'!G:J,4,FALSE)</f>
        <v>0</v>
      </c>
      <c r="N468" s="4">
        <f>VLOOKUP(A468,QComp!I:N,6,FALSE)</f>
        <v>3.7342468178685522</v>
      </c>
      <c r="O468" s="4">
        <f>VLOOKUP(A468,'Breakfast and Lunch'!A:D,4,FALSE)</f>
        <v>0</v>
      </c>
      <c r="P468" s="4">
        <f>VLOOKUP(A468,'Breakfast and Lunch'!A:E,5,FALSE)</f>
        <v>0</v>
      </c>
      <c r="Q468" s="4">
        <v>0</v>
      </c>
      <c r="R468" s="4">
        <v>0</v>
      </c>
      <c r="S468" s="4">
        <f>VLOOKUP(A468,QComp!A:D,4,FALSE)</f>
        <v>0</v>
      </c>
      <c r="T468" s="4">
        <f t="shared" si="65"/>
        <v>131.7342468178831</v>
      </c>
      <c r="U468" s="4">
        <f>VLOOKUP(A468,'2020 SPED'!A:AF,32,FALSE)</f>
        <v>0</v>
      </c>
      <c r="V468" s="4">
        <f t="shared" si="61"/>
        <v>32905.734246817883</v>
      </c>
      <c r="W468" s="235">
        <f t="shared" si="66"/>
        <v>1.9629428210699816E-2</v>
      </c>
      <c r="Y468" s="4">
        <f>VLOOKUP(A468,'Pupil Info'!A:E,5,FALSE)</f>
        <v>145</v>
      </c>
      <c r="Z468" s="4">
        <f>VLOOKUP(A468,'Starting Point 2021'!A:AB,28,FALSE)</f>
        <v>1694525</v>
      </c>
      <c r="AA468" s="4">
        <f>VLOOKUP(A468,'2% 2021'!A:AB,28,FALSE)</f>
        <v>1761926</v>
      </c>
      <c r="AB468" s="4">
        <f t="shared" si="67"/>
        <v>67401</v>
      </c>
      <c r="AC468" s="4">
        <f>VLOOKUP(A468,'2% with VPK 2021'!A:AB,28,FALSE)</f>
        <v>1762039</v>
      </c>
      <c r="AD468" s="4">
        <f>VLOOKUP(A468,'Charter School Lease'!A:E,5,FALSE)</f>
        <v>0</v>
      </c>
      <c r="AE468" s="4">
        <f>VLOOKUP(A468,'Integration Change'!H:L,5,FALSE)</f>
        <v>0</v>
      </c>
      <c r="AF468" s="4">
        <f>VLOOKUP(A468,'Other SPED'!A:D,4,FALSE)</f>
        <v>0</v>
      </c>
      <c r="AG468" s="4">
        <f>VLOOKUP(A468,QComp!I:R,10,FALSE)</f>
        <v>3.7732714228186524</v>
      </c>
      <c r="AH468" s="4">
        <f>VLOOKUP(A468,'LTFM Change'!G:K,5,FALSE)</f>
        <v>0</v>
      </c>
      <c r="AI468" s="4">
        <f>VLOOKUP(A468,'Breakfast and Lunch'!A:E,5,FALSE)</f>
        <v>0</v>
      </c>
      <c r="AJ468" s="4">
        <f>VLOOKUP(A468,'Breakfast and Lunch'!A:D,4,FALSE)</f>
        <v>0</v>
      </c>
      <c r="AK468" s="4">
        <v>0</v>
      </c>
      <c r="AL468" s="4">
        <f>VLOOKUP(A468,'Safe School'!A:D,4,FALSE)</f>
        <v>0</v>
      </c>
      <c r="AM468" s="4">
        <v>0</v>
      </c>
      <c r="AN468" s="4">
        <f>VLOOKUP(A468,QComp!A:E,5,FALSE)</f>
        <v>0</v>
      </c>
      <c r="AO468" s="4">
        <f t="shared" si="68"/>
        <v>116.7732714228332</v>
      </c>
      <c r="AP468" s="4">
        <f>VLOOKUP(A468,'2021 SPED'!A:AF,32,FALSE)</f>
        <v>-35.191110187326558</v>
      </c>
      <c r="AQ468" s="5">
        <f t="shared" si="62"/>
        <v>67482.582161235507</v>
      </c>
      <c r="AR468" s="235">
        <f t="shared" si="63"/>
        <v>3.9775748366061285E-2</v>
      </c>
    </row>
    <row r="469" spans="1:44" x14ac:dyDescent="0.25">
      <c r="A469">
        <v>4167</v>
      </c>
      <c r="B469">
        <v>7</v>
      </c>
      <c r="C469" t="s">
        <v>449</v>
      </c>
      <c r="D469">
        <v>7</v>
      </c>
      <c r="E469" s="4">
        <f>VLOOKUP(A469,'Pupil Info'!A:D,4,FALSE)</f>
        <v>340</v>
      </c>
      <c r="F469" s="4">
        <f>VLOOKUP(A469,'Starting Point 2020'!A:AB,28,FALSE)</f>
        <v>2325840</v>
      </c>
      <c r="G469" s="4">
        <f>VLOOKUP(A469,'2% 2020'!A:AB,28,FALSE)</f>
        <v>2369264</v>
      </c>
      <c r="H469" s="4">
        <f t="shared" si="64"/>
        <v>43424</v>
      </c>
      <c r="I469" s="4">
        <f>VLOOKUP(A469,'2% with VPK 2020'!A:AB,28,FALSE)</f>
        <v>2369234</v>
      </c>
      <c r="J469" s="4">
        <f>VLOOKUP(A469,'Charter School Lease'!A:D,4,FALSE)</f>
        <v>0</v>
      </c>
      <c r="K469" s="4">
        <f>VLOOKUP(A469,'Integration Change'!H:K,4,FALSE)</f>
        <v>0</v>
      </c>
      <c r="L469" s="4">
        <f>VLOOKUP(A469,'Other SPED'!A:D,4,FALSE)</f>
        <v>0</v>
      </c>
      <c r="M469" s="4">
        <f>VLOOKUP(A469,'LTFM Change'!G:J,4,FALSE)</f>
        <v>0</v>
      </c>
      <c r="N469" s="4">
        <f>VLOOKUP(A469,QComp!I:N,6,FALSE)</f>
        <v>7.1609674272040138</v>
      </c>
      <c r="O469" s="4">
        <f>VLOOKUP(A469,'Breakfast and Lunch'!A:D,4,FALSE)</f>
        <v>0</v>
      </c>
      <c r="P469" s="4">
        <f>VLOOKUP(A469,'Breakfast and Lunch'!A:E,5,FALSE)</f>
        <v>0</v>
      </c>
      <c r="Q469" s="4">
        <v>0</v>
      </c>
      <c r="R469" s="4">
        <v>0</v>
      </c>
      <c r="S469" s="4">
        <f>VLOOKUP(A469,QComp!A:D,4,FALSE)</f>
        <v>0</v>
      </c>
      <c r="T469" s="4">
        <f t="shared" si="65"/>
        <v>-22.839032572694123</v>
      </c>
      <c r="U469" s="4">
        <f>VLOOKUP(A469,'2020 SPED'!A:AF,32,FALSE)</f>
        <v>0</v>
      </c>
      <c r="V469" s="4">
        <f t="shared" si="61"/>
        <v>43401.160967427306</v>
      </c>
      <c r="W469" s="235">
        <f t="shared" si="66"/>
        <v>1.8670243868881782E-2</v>
      </c>
      <c r="Y469" s="4">
        <f>VLOOKUP(A469,'Pupil Info'!A:E,5,FALSE)</f>
        <v>347</v>
      </c>
      <c r="Z469" s="4">
        <f>VLOOKUP(A469,'Starting Point 2021'!A:AB,28,FALSE)</f>
        <v>2360735</v>
      </c>
      <c r="AA469" s="4">
        <f>VLOOKUP(A469,'2% 2021'!A:AB,28,FALSE)</f>
        <v>2449822</v>
      </c>
      <c r="AB469" s="4">
        <f t="shared" si="67"/>
        <v>89087</v>
      </c>
      <c r="AC469" s="4">
        <f>VLOOKUP(A469,'2% with VPK 2021'!A:AB,28,FALSE)</f>
        <v>2449791</v>
      </c>
      <c r="AD469" s="4">
        <f>VLOOKUP(A469,'Charter School Lease'!A:E,5,FALSE)</f>
        <v>0</v>
      </c>
      <c r="AE469" s="4">
        <f>VLOOKUP(A469,'Integration Change'!H:L,5,FALSE)</f>
        <v>0</v>
      </c>
      <c r="AF469" s="4">
        <f>VLOOKUP(A469,'Other SPED'!A:D,4,FALSE)</f>
        <v>0</v>
      </c>
      <c r="AG469" s="4">
        <f>VLOOKUP(A469,QComp!I:R,10,FALSE)</f>
        <v>6.6794232376414584</v>
      </c>
      <c r="AH469" s="4">
        <f>VLOOKUP(A469,'LTFM Change'!G:K,5,FALSE)</f>
        <v>0</v>
      </c>
      <c r="AI469" s="4">
        <f>VLOOKUP(A469,'Breakfast and Lunch'!A:E,5,FALSE)</f>
        <v>0</v>
      </c>
      <c r="AJ469" s="4">
        <f>VLOOKUP(A469,'Breakfast and Lunch'!A:D,4,FALSE)</f>
        <v>0</v>
      </c>
      <c r="AK469" s="4">
        <v>0</v>
      </c>
      <c r="AL469" s="4">
        <f>VLOOKUP(A469,'Safe School'!A:D,4,FALSE)</f>
        <v>0</v>
      </c>
      <c r="AM469" s="4">
        <v>0</v>
      </c>
      <c r="AN469" s="4">
        <f>VLOOKUP(A469,QComp!A:E,5,FALSE)</f>
        <v>0</v>
      </c>
      <c r="AO469" s="4">
        <f t="shared" si="68"/>
        <v>-24.320576762314886</v>
      </c>
      <c r="AP469" s="4">
        <f>VLOOKUP(A469,'2021 SPED'!A:AF,32,FALSE)</f>
        <v>602.80421659356216</v>
      </c>
      <c r="AQ469" s="5">
        <f t="shared" si="62"/>
        <v>89665.483639831247</v>
      </c>
      <c r="AR469" s="235">
        <f t="shared" si="63"/>
        <v>3.7736975984174422E-2</v>
      </c>
    </row>
    <row r="470" spans="1:44" x14ac:dyDescent="0.25">
      <c r="A470">
        <v>4168</v>
      </c>
      <c r="B470">
        <v>7</v>
      </c>
      <c r="C470" t="s">
        <v>450</v>
      </c>
      <c r="D470">
        <v>7</v>
      </c>
      <c r="E470" s="4">
        <f>VLOOKUP(A470,'Pupil Info'!A:D,4,FALSE)</f>
        <v>95</v>
      </c>
      <c r="F470" s="4">
        <f>VLOOKUP(A470,'Starting Point 2020'!A:AB,28,FALSE)</f>
        <v>725293</v>
      </c>
      <c r="G470" s="4">
        <f>VLOOKUP(A470,'2% 2020'!A:AB,28,FALSE)</f>
        <v>738633</v>
      </c>
      <c r="H470" s="4">
        <f t="shared" si="64"/>
        <v>13340</v>
      </c>
      <c r="I470" s="4">
        <f>VLOOKUP(A470,'2% with VPK 2020'!A:AB,28,FALSE)</f>
        <v>738720</v>
      </c>
      <c r="J470" s="4">
        <f>VLOOKUP(A470,'Charter School Lease'!A:D,4,FALSE)</f>
        <v>0</v>
      </c>
      <c r="K470" s="4">
        <f>VLOOKUP(A470,'Integration Change'!H:K,4,FALSE)</f>
        <v>0</v>
      </c>
      <c r="L470" s="4">
        <f>VLOOKUP(A470,'Other SPED'!A:D,4,FALSE)</f>
        <v>0</v>
      </c>
      <c r="M470" s="4">
        <f>VLOOKUP(A470,'LTFM Change'!G:J,4,FALSE)</f>
        <v>0</v>
      </c>
      <c r="N470" s="4">
        <f>VLOOKUP(A470,QComp!I:N,6,FALSE)</f>
        <v>0</v>
      </c>
      <c r="O470" s="4">
        <f>VLOOKUP(A470,'Breakfast and Lunch'!A:D,4,FALSE)</f>
        <v>0</v>
      </c>
      <c r="P470" s="4">
        <f>VLOOKUP(A470,'Breakfast and Lunch'!A:E,5,FALSE)</f>
        <v>0</v>
      </c>
      <c r="Q470" s="4">
        <v>0</v>
      </c>
      <c r="R470" s="4">
        <v>0</v>
      </c>
      <c r="S470" s="4">
        <f>VLOOKUP(A470,QComp!A:D,4,FALSE)</f>
        <v>0</v>
      </c>
      <c r="T470" s="4">
        <f t="shared" si="65"/>
        <v>87</v>
      </c>
      <c r="U470" s="4">
        <f>VLOOKUP(A470,'2020 SPED'!A:AF,32,FALSE)</f>
        <v>0</v>
      </c>
      <c r="V470" s="4">
        <f t="shared" si="61"/>
        <v>13427</v>
      </c>
      <c r="W470" s="235">
        <f t="shared" si="66"/>
        <v>1.8392566866080328E-2</v>
      </c>
      <c r="Y470" s="4">
        <f>VLOOKUP(A470,'Pupil Info'!A:E,5,FALSE)</f>
        <v>90</v>
      </c>
      <c r="Z470" s="4">
        <f>VLOOKUP(A470,'Starting Point 2021'!A:AB,28,FALSE)</f>
        <v>684521</v>
      </c>
      <c r="AA470" s="4">
        <f>VLOOKUP(A470,'2% 2021'!A:AB,28,FALSE)</f>
        <v>710782</v>
      </c>
      <c r="AB470" s="4">
        <f t="shared" si="67"/>
        <v>26261</v>
      </c>
      <c r="AC470" s="4">
        <f>VLOOKUP(A470,'2% with VPK 2021'!A:AB,28,FALSE)</f>
        <v>710864</v>
      </c>
      <c r="AD470" s="4">
        <f>VLOOKUP(A470,'Charter School Lease'!A:E,5,FALSE)</f>
        <v>0</v>
      </c>
      <c r="AE470" s="4">
        <f>VLOOKUP(A470,'Integration Change'!H:L,5,FALSE)</f>
        <v>0</v>
      </c>
      <c r="AF470" s="4">
        <f>VLOOKUP(A470,'Other SPED'!A:D,4,FALSE)</f>
        <v>0</v>
      </c>
      <c r="AG470" s="4">
        <f>VLOOKUP(A470,QComp!I:R,10,FALSE)</f>
        <v>0</v>
      </c>
      <c r="AH470" s="4">
        <f>VLOOKUP(A470,'LTFM Change'!G:K,5,FALSE)</f>
        <v>0</v>
      </c>
      <c r="AI470" s="4">
        <f>VLOOKUP(A470,'Breakfast and Lunch'!A:E,5,FALSE)</f>
        <v>0</v>
      </c>
      <c r="AJ470" s="4">
        <f>VLOOKUP(A470,'Breakfast and Lunch'!A:D,4,FALSE)</f>
        <v>0</v>
      </c>
      <c r="AK470" s="4">
        <v>0</v>
      </c>
      <c r="AL470" s="4">
        <f>VLOOKUP(A470,'Safe School'!A:D,4,FALSE)</f>
        <v>0</v>
      </c>
      <c r="AM470" s="4">
        <v>0</v>
      </c>
      <c r="AN470" s="4">
        <f>VLOOKUP(A470,QComp!A:E,5,FALSE)</f>
        <v>0</v>
      </c>
      <c r="AO470" s="4">
        <f t="shared" si="68"/>
        <v>82</v>
      </c>
      <c r="AP470" s="4">
        <f>VLOOKUP(A470,'2021 SPED'!A:AF,32,FALSE)</f>
        <v>-9.8834540362586267</v>
      </c>
      <c r="AQ470" s="5">
        <f t="shared" si="62"/>
        <v>26333.116545963741</v>
      </c>
      <c r="AR470" s="235">
        <f t="shared" si="63"/>
        <v>3.8364053111591905E-2</v>
      </c>
    </row>
    <row r="471" spans="1:44" x14ac:dyDescent="0.25">
      <c r="A471">
        <v>4169</v>
      </c>
      <c r="B471">
        <v>7</v>
      </c>
      <c r="C471" t="s">
        <v>451</v>
      </c>
      <c r="D471">
        <v>7</v>
      </c>
      <c r="E471" s="4">
        <f>VLOOKUP(A471,'Pupil Info'!A:D,4,FALSE)</f>
        <v>250</v>
      </c>
      <c r="F471" s="4">
        <f>VLOOKUP(A471,'Starting Point 2020'!A:AB,28,FALSE)</f>
        <v>2589663</v>
      </c>
      <c r="G471" s="4">
        <f>VLOOKUP(A471,'2% 2020'!A:AB,28,FALSE)</f>
        <v>2640647</v>
      </c>
      <c r="H471" s="4">
        <f t="shared" si="64"/>
        <v>50984</v>
      </c>
      <c r="I471" s="4">
        <f>VLOOKUP(A471,'2% with VPK 2020'!A:AB,28,FALSE)</f>
        <v>2640615</v>
      </c>
      <c r="J471" s="4">
        <f>VLOOKUP(A471,'Charter School Lease'!A:D,4,FALSE)</f>
        <v>0</v>
      </c>
      <c r="K471" s="4">
        <f>VLOOKUP(A471,'Integration Change'!H:K,4,FALSE)</f>
        <v>0</v>
      </c>
      <c r="L471" s="4">
        <f>VLOOKUP(A471,'Other SPED'!A:D,4,FALSE)</f>
        <v>0</v>
      </c>
      <c r="M471" s="4">
        <f>VLOOKUP(A471,'LTFM Change'!G:J,4,FALSE)</f>
        <v>0</v>
      </c>
      <c r="N471" s="4">
        <f>VLOOKUP(A471,QComp!I:N,6,FALSE)</f>
        <v>6.3042872748628724</v>
      </c>
      <c r="O471" s="4">
        <f>VLOOKUP(A471,'Breakfast and Lunch'!A:D,4,FALSE)</f>
        <v>0</v>
      </c>
      <c r="P471" s="4">
        <f>VLOOKUP(A471,'Breakfast and Lunch'!A:E,5,FALSE)</f>
        <v>0</v>
      </c>
      <c r="Q471" s="4">
        <v>0</v>
      </c>
      <c r="R471" s="4">
        <v>0</v>
      </c>
      <c r="S471" s="4">
        <f>VLOOKUP(A471,QComp!A:D,4,FALSE)</f>
        <v>0</v>
      </c>
      <c r="T471" s="4">
        <f t="shared" si="65"/>
        <v>-25.695712725166231</v>
      </c>
      <c r="U471" s="4">
        <f>VLOOKUP(A471,'2020 SPED'!A:AF,32,FALSE)</f>
        <v>0</v>
      </c>
      <c r="V471" s="4">
        <f t="shared" si="61"/>
        <v>50958.304287274834</v>
      </c>
      <c r="W471" s="235">
        <f t="shared" si="66"/>
        <v>1.9687503740834233E-2</v>
      </c>
      <c r="Y471" s="4">
        <f>VLOOKUP(A471,'Pupil Info'!A:E,5,FALSE)</f>
        <v>246</v>
      </c>
      <c r="Z471" s="4">
        <f>VLOOKUP(A471,'Starting Point 2021'!A:AB,28,FALSE)</f>
        <v>2388504</v>
      </c>
      <c r="AA471" s="4">
        <f>VLOOKUP(A471,'2% 2021'!A:AB,28,FALSE)</f>
        <v>2482723</v>
      </c>
      <c r="AB471" s="4">
        <f t="shared" si="67"/>
        <v>94219</v>
      </c>
      <c r="AC471" s="4">
        <f>VLOOKUP(A471,'2% with VPK 2021'!A:AB,28,FALSE)</f>
        <v>2482937</v>
      </c>
      <c r="AD471" s="4">
        <f>VLOOKUP(A471,'Charter School Lease'!A:E,5,FALSE)</f>
        <v>0</v>
      </c>
      <c r="AE471" s="4">
        <f>VLOOKUP(A471,'Integration Change'!H:L,5,FALSE)</f>
        <v>0</v>
      </c>
      <c r="AF471" s="4">
        <f>VLOOKUP(A471,'Other SPED'!A:D,4,FALSE)</f>
        <v>0</v>
      </c>
      <c r="AG471" s="4">
        <f>VLOOKUP(A471,QComp!I:R,10,FALSE)</f>
        <v>5.1885451169364387</v>
      </c>
      <c r="AH471" s="4">
        <f>VLOOKUP(A471,'LTFM Change'!G:K,5,FALSE)</f>
        <v>0</v>
      </c>
      <c r="AI471" s="4">
        <f>VLOOKUP(A471,'Breakfast and Lunch'!A:E,5,FALSE)</f>
        <v>0</v>
      </c>
      <c r="AJ471" s="4">
        <f>VLOOKUP(A471,'Breakfast and Lunch'!A:D,4,FALSE)</f>
        <v>0</v>
      </c>
      <c r="AK471" s="4">
        <v>0</v>
      </c>
      <c r="AL471" s="4">
        <f>VLOOKUP(A471,'Safe School'!A:D,4,FALSE)</f>
        <v>0</v>
      </c>
      <c r="AM471" s="4">
        <v>0</v>
      </c>
      <c r="AN471" s="4">
        <f>VLOOKUP(A471,QComp!A:E,5,FALSE)</f>
        <v>0</v>
      </c>
      <c r="AO471" s="4">
        <f t="shared" si="68"/>
        <v>219.18854511715472</v>
      </c>
      <c r="AP471" s="4">
        <f>VLOOKUP(A471,'2021 SPED'!A:AF,32,FALSE)</f>
        <v>818.84155044401996</v>
      </c>
      <c r="AQ471" s="5">
        <f t="shared" si="62"/>
        <v>95257.030095561175</v>
      </c>
      <c r="AR471" s="235">
        <f t="shared" si="63"/>
        <v>3.9446867160364815E-2</v>
      </c>
    </row>
    <row r="472" spans="1:44" x14ac:dyDescent="0.25">
      <c r="A472">
        <v>4170</v>
      </c>
      <c r="B472">
        <v>7</v>
      </c>
      <c r="C472" t="s">
        <v>452</v>
      </c>
      <c r="D472">
        <v>7</v>
      </c>
      <c r="E472" s="4">
        <f>VLOOKUP(A472,'Pupil Info'!A:D,4,FALSE)</f>
        <v>1830</v>
      </c>
      <c r="F472" s="4">
        <f>VLOOKUP(A472,'Starting Point 2020'!A:AB,28,FALSE)</f>
        <v>17937742</v>
      </c>
      <c r="G472" s="4">
        <f>VLOOKUP(A472,'2% 2020'!A:AB,28,FALSE)</f>
        <v>18272286</v>
      </c>
      <c r="H472" s="4">
        <f t="shared" si="64"/>
        <v>334544</v>
      </c>
      <c r="I472" s="4">
        <f>VLOOKUP(A472,'2% with VPK 2020'!A:AB,28,FALSE)</f>
        <v>18272119</v>
      </c>
      <c r="J472" s="4">
        <f>VLOOKUP(A472,'Charter School Lease'!A:D,4,FALSE)</f>
        <v>0</v>
      </c>
      <c r="K472" s="4">
        <f>VLOOKUP(A472,'Integration Change'!H:K,4,FALSE)</f>
        <v>0</v>
      </c>
      <c r="L472" s="4">
        <f>VLOOKUP(A472,'Other SPED'!A:D,4,FALSE)</f>
        <v>0</v>
      </c>
      <c r="M472" s="4">
        <f>VLOOKUP(A472,'LTFM Change'!G:J,4,FALSE)</f>
        <v>0</v>
      </c>
      <c r="N472" s="4">
        <f>VLOOKUP(A472,QComp!I:N,6,FALSE)</f>
        <v>33.652153676317539</v>
      </c>
      <c r="O472" s="4">
        <f>VLOOKUP(A472,'Breakfast and Lunch'!A:D,4,FALSE)</f>
        <v>0</v>
      </c>
      <c r="P472" s="4">
        <f>VLOOKUP(A472,'Breakfast and Lunch'!A:E,5,FALSE)</f>
        <v>0</v>
      </c>
      <c r="Q472" s="4">
        <v>0</v>
      </c>
      <c r="R472" s="4">
        <v>0</v>
      </c>
      <c r="S472" s="4">
        <f>VLOOKUP(A472,QComp!A:D,4,FALSE)</f>
        <v>0</v>
      </c>
      <c r="T472" s="4">
        <f t="shared" si="65"/>
        <v>-133.3478463254869</v>
      </c>
      <c r="U472" s="4">
        <f>VLOOKUP(A472,'2020 SPED'!A:AF,32,FALSE)</f>
        <v>0</v>
      </c>
      <c r="V472" s="4">
        <f t="shared" ref="V472:V535" si="69">H472+T472+U472</f>
        <v>334410.65215367451</v>
      </c>
      <c r="W472" s="235">
        <f t="shared" si="66"/>
        <v>1.86502849689777E-2</v>
      </c>
      <c r="Y472" s="4">
        <f>VLOOKUP(A472,'Pupil Info'!A:E,5,FALSE)</f>
        <v>2003</v>
      </c>
      <c r="Z472" s="4">
        <f>VLOOKUP(A472,'Starting Point 2021'!A:AB,28,FALSE)</f>
        <v>19778750.399999999</v>
      </c>
      <c r="AA472" s="4">
        <f>VLOOKUP(A472,'2% 2021'!A:AB,28,FALSE)</f>
        <v>20539394.399999999</v>
      </c>
      <c r="AB472" s="4">
        <f t="shared" si="67"/>
        <v>760644</v>
      </c>
      <c r="AC472" s="4">
        <f>VLOOKUP(A472,'2% with VPK 2021'!A:AB,28,FALSE)</f>
        <v>20541384</v>
      </c>
      <c r="AD472" s="4">
        <f>VLOOKUP(A472,'Charter School Lease'!A:E,5,FALSE)</f>
        <v>0</v>
      </c>
      <c r="AE472" s="4">
        <f>VLOOKUP(A472,'Integration Change'!H:L,5,FALSE)</f>
        <v>0</v>
      </c>
      <c r="AF472" s="4">
        <f>VLOOKUP(A472,'Other SPED'!A:D,4,FALSE)</f>
        <v>0</v>
      </c>
      <c r="AG472" s="4">
        <f>VLOOKUP(A472,QComp!I:R,10,FALSE)</f>
        <v>38.807790056976955</v>
      </c>
      <c r="AH472" s="4">
        <f>VLOOKUP(A472,'LTFM Change'!G:K,5,FALSE)</f>
        <v>0</v>
      </c>
      <c r="AI472" s="4">
        <f>VLOOKUP(A472,'Breakfast and Lunch'!A:E,5,FALSE)</f>
        <v>0</v>
      </c>
      <c r="AJ472" s="4">
        <f>VLOOKUP(A472,'Breakfast and Lunch'!A:D,4,FALSE)</f>
        <v>0</v>
      </c>
      <c r="AK472" s="4">
        <v>0</v>
      </c>
      <c r="AL472" s="4">
        <f>VLOOKUP(A472,'Safe School'!A:D,4,FALSE)</f>
        <v>0</v>
      </c>
      <c r="AM472" s="4">
        <v>0</v>
      </c>
      <c r="AN472" s="4">
        <f>VLOOKUP(A472,QComp!A:E,5,FALSE)</f>
        <v>0</v>
      </c>
      <c r="AO472" s="4">
        <f t="shared" si="68"/>
        <v>2028.4077900573611</v>
      </c>
      <c r="AP472" s="4">
        <f>VLOOKUP(A472,'2021 SPED'!A:AF,32,FALSE)</f>
        <v>4510.2572297155857</v>
      </c>
      <c r="AQ472" s="5">
        <f t="shared" ref="AQ472:AQ535" si="70">AB472+AO472+AP472</f>
        <v>767182.66501977295</v>
      </c>
      <c r="AR472" s="235">
        <f t="shared" ref="AR472:AR535" si="71">(AA472-Z472)/Z472</f>
        <v>3.845763683837175E-2</v>
      </c>
    </row>
    <row r="473" spans="1:44" x14ac:dyDescent="0.25">
      <c r="A473">
        <v>4171</v>
      </c>
      <c r="B473">
        <v>7</v>
      </c>
      <c r="C473" t="s">
        <v>453</v>
      </c>
      <c r="D473">
        <v>7</v>
      </c>
      <c r="E473" s="4">
        <f>VLOOKUP(A473,'Pupil Info'!A:D,4,FALSE)</f>
        <v>1187</v>
      </c>
      <c r="F473" s="4">
        <f>VLOOKUP(A473,'Starting Point 2020'!A:AB,28,FALSE)</f>
        <v>9620068.1999999993</v>
      </c>
      <c r="G473" s="4">
        <f>VLOOKUP(A473,'2% 2020'!A:AB,28,FALSE)</f>
        <v>9794227.1999999993</v>
      </c>
      <c r="H473" s="4">
        <f t="shared" ref="H473:H536" si="72">G473-F473</f>
        <v>174159</v>
      </c>
      <c r="I473" s="4">
        <f>VLOOKUP(A473,'2% with VPK 2020'!A:AB,28,FALSE)</f>
        <v>9794124.1999999993</v>
      </c>
      <c r="J473" s="4">
        <f>VLOOKUP(A473,'Charter School Lease'!A:D,4,FALSE)</f>
        <v>0</v>
      </c>
      <c r="K473" s="4">
        <f>VLOOKUP(A473,'Integration Change'!H:K,4,FALSE)</f>
        <v>0</v>
      </c>
      <c r="L473" s="4">
        <f>VLOOKUP(A473,'Other SPED'!A:D,4,FALSE)</f>
        <v>0</v>
      </c>
      <c r="M473" s="4">
        <f>VLOOKUP(A473,'LTFM Change'!G:J,4,FALSE)</f>
        <v>0</v>
      </c>
      <c r="N473" s="4">
        <f>VLOOKUP(A473,QComp!I:N,6,FALSE)</f>
        <v>22.603176326985704</v>
      </c>
      <c r="O473" s="4">
        <f>VLOOKUP(A473,'Breakfast and Lunch'!A:D,4,FALSE)</f>
        <v>0</v>
      </c>
      <c r="P473" s="4">
        <f>VLOOKUP(A473,'Breakfast and Lunch'!A:E,5,FALSE)</f>
        <v>0</v>
      </c>
      <c r="Q473" s="4">
        <v>0</v>
      </c>
      <c r="R473" s="4">
        <v>0</v>
      </c>
      <c r="S473" s="4">
        <f>VLOOKUP(A473,QComp!A:D,4,FALSE)</f>
        <v>0</v>
      </c>
      <c r="T473" s="4">
        <f t="shared" ref="T473:T536" si="73">SUM(I473:S473)-G473</f>
        <v>-80.396823672577739</v>
      </c>
      <c r="U473" s="4">
        <f>VLOOKUP(A473,'2020 SPED'!A:AF,32,FALSE)</f>
        <v>0</v>
      </c>
      <c r="V473" s="4">
        <f t="shared" si="69"/>
        <v>174078.60317632742</v>
      </c>
      <c r="W473" s="235">
        <f t="shared" ref="W473:W536" si="74">(G473-F473)/F473</f>
        <v>1.8103717809401811E-2</v>
      </c>
      <c r="Y473" s="4">
        <f>VLOOKUP(A473,'Pupil Info'!A:E,5,FALSE)</f>
        <v>1280</v>
      </c>
      <c r="Z473" s="4">
        <f>VLOOKUP(A473,'Starting Point 2021'!A:AB,28,FALSE)</f>
        <v>10326522</v>
      </c>
      <c r="AA473" s="4">
        <f>VLOOKUP(A473,'2% 2021'!A:AB,28,FALSE)</f>
        <v>10709034</v>
      </c>
      <c r="AB473" s="4">
        <f t="shared" ref="AB473:AB536" si="75">AA473-Z473</f>
        <v>382512</v>
      </c>
      <c r="AC473" s="4">
        <f>VLOOKUP(A473,'2% with VPK 2021'!A:AB,28,FALSE)</f>
        <v>10710238</v>
      </c>
      <c r="AD473" s="4">
        <f>VLOOKUP(A473,'Charter School Lease'!A:E,5,FALSE)</f>
        <v>0</v>
      </c>
      <c r="AE473" s="4">
        <f>VLOOKUP(A473,'Integration Change'!H:L,5,FALSE)</f>
        <v>0</v>
      </c>
      <c r="AF473" s="4">
        <f>VLOOKUP(A473,'Other SPED'!A:D,4,FALSE)</f>
        <v>0</v>
      </c>
      <c r="AG473" s="4">
        <f>VLOOKUP(A473,QComp!I:R,10,FALSE)</f>
        <v>24.582161339232698</v>
      </c>
      <c r="AH473" s="4">
        <f>VLOOKUP(A473,'LTFM Change'!G:K,5,FALSE)</f>
        <v>0</v>
      </c>
      <c r="AI473" s="4">
        <f>VLOOKUP(A473,'Breakfast and Lunch'!A:E,5,FALSE)</f>
        <v>0</v>
      </c>
      <c r="AJ473" s="4">
        <f>VLOOKUP(A473,'Breakfast and Lunch'!A:D,4,FALSE)</f>
        <v>0</v>
      </c>
      <c r="AK473" s="4">
        <v>0</v>
      </c>
      <c r="AL473" s="4">
        <f>VLOOKUP(A473,'Safe School'!A:D,4,FALSE)</f>
        <v>0</v>
      </c>
      <c r="AM473" s="4">
        <v>0</v>
      </c>
      <c r="AN473" s="4">
        <f>VLOOKUP(A473,QComp!A:E,5,FALSE)</f>
        <v>0</v>
      </c>
      <c r="AO473" s="4">
        <f t="shared" ref="AO473:AO536" si="76">SUM(AC473:AN473)-AA473</f>
        <v>1228.5821613389999</v>
      </c>
      <c r="AP473" s="4">
        <f>VLOOKUP(A473,'2021 SPED'!A:AF,32,FALSE)</f>
        <v>0</v>
      </c>
      <c r="AQ473" s="5">
        <f t="shared" si="70"/>
        <v>383740.582161339</v>
      </c>
      <c r="AR473" s="235">
        <f t="shared" si="71"/>
        <v>3.7041706781818701E-2</v>
      </c>
    </row>
    <row r="474" spans="1:44" x14ac:dyDescent="0.25">
      <c r="A474">
        <v>4172</v>
      </c>
      <c r="B474">
        <v>7</v>
      </c>
      <c r="C474" t="s">
        <v>454</v>
      </c>
      <c r="D474">
        <v>7</v>
      </c>
      <c r="E474" s="4">
        <f>VLOOKUP(A474,'Pupil Info'!A:D,4,FALSE)</f>
        <v>49</v>
      </c>
      <c r="F474" s="4">
        <f>VLOOKUP(A474,'Starting Point 2020'!A:AB,28,FALSE)</f>
        <v>369742</v>
      </c>
      <c r="G474" s="4">
        <f>VLOOKUP(A474,'2% 2020'!A:AB,28,FALSE)</f>
        <v>376588</v>
      </c>
      <c r="H474" s="4">
        <f t="shared" si="72"/>
        <v>6846</v>
      </c>
      <c r="I474" s="4">
        <f>VLOOKUP(A474,'2% with VPK 2020'!A:AB,28,FALSE)</f>
        <v>376633</v>
      </c>
      <c r="J474" s="4">
        <f>VLOOKUP(A474,'Charter School Lease'!A:D,4,FALSE)</f>
        <v>0</v>
      </c>
      <c r="K474" s="4">
        <f>VLOOKUP(A474,'Integration Change'!H:K,4,FALSE)</f>
        <v>0</v>
      </c>
      <c r="L474" s="4">
        <f>VLOOKUP(A474,'Other SPED'!A:D,4,FALSE)</f>
        <v>0</v>
      </c>
      <c r="M474" s="4">
        <f>VLOOKUP(A474,'LTFM Change'!G:J,4,FALSE)</f>
        <v>0</v>
      </c>
      <c r="N474" s="4">
        <f>VLOOKUP(A474,QComp!I:N,6,FALSE)</f>
        <v>1.1202740453609294</v>
      </c>
      <c r="O474" s="4">
        <f>VLOOKUP(A474,'Breakfast and Lunch'!A:D,4,FALSE)</f>
        <v>0</v>
      </c>
      <c r="P474" s="4">
        <f>VLOOKUP(A474,'Breakfast and Lunch'!A:E,5,FALSE)</f>
        <v>0</v>
      </c>
      <c r="Q474" s="4">
        <v>0</v>
      </c>
      <c r="R474" s="4">
        <v>0</v>
      </c>
      <c r="S474" s="4">
        <f>VLOOKUP(A474,QComp!A:D,4,FALSE)</f>
        <v>0</v>
      </c>
      <c r="T474" s="4">
        <f t="shared" si="73"/>
        <v>46.120274045388214</v>
      </c>
      <c r="U474" s="4">
        <f>VLOOKUP(A474,'2020 SPED'!A:AF,32,FALSE)</f>
        <v>0</v>
      </c>
      <c r="V474" s="4">
        <f t="shared" si="69"/>
        <v>6892.1202740453882</v>
      </c>
      <c r="W474" s="235">
        <f t="shared" si="74"/>
        <v>1.8515613590016824E-2</v>
      </c>
      <c r="Y474" s="4">
        <f>VLOOKUP(A474,'Pupil Info'!A:E,5,FALSE)</f>
        <v>43</v>
      </c>
      <c r="Z474" s="4">
        <f>VLOOKUP(A474,'Starting Point 2021'!A:AB,28,FALSE)</f>
        <v>336705</v>
      </c>
      <c r="AA474" s="4">
        <f>VLOOKUP(A474,'2% 2021'!A:AB,28,FALSE)</f>
        <v>349419</v>
      </c>
      <c r="AB474" s="4">
        <f t="shared" si="75"/>
        <v>12714</v>
      </c>
      <c r="AC474" s="4">
        <f>VLOOKUP(A474,'2% with VPK 2021'!A:AB,28,FALSE)</f>
        <v>349501</v>
      </c>
      <c r="AD474" s="4">
        <f>VLOOKUP(A474,'Charter School Lease'!A:E,5,FALSE)</f>
        <v>0</v>
      </c>
      <c r="AE474" s="4">
        <f>VLOOKUP(A474,'Integration Change'!H:L,5,FALSE)</f>
        <v>0</v>
      </c>
      <c r="AF474" s="4">
        <f>VLOOKUP(A474,'Other SPED'!A:D,4,FALSE)</f>
        <v>0</v>
      </c>
      <c r="AG474" s="4">
        <f>VLOOKUP(A474,QComp!I:R,10,FALSE)</f>
        <v>1.0481367335742107</v>
      </c>
      <c r="AH474" s="4">
        <f>VLOOKUP(A474,'LTFM Change'!G:K,5,FALSE)</f>
        <v>0</v>
      </c>
      <c r="AI474" s="4">
        <f>VLOOKUP(A474,'Breakfast and Lunch'!A:E,5,FALSE)</f>
        <v>0</v>
      </c>
      <c r="AJ474" s="4">
        <f>VLOOKUP(A474,'Breakfast and Lunch'!A:D,4,FALSE)</f>
        <v>0</v>
      </c>
      <c r="AK474" s="4">
        <v>0</v>
      </c>
      <c r="AL474" s="4">
        <f>VLOOKUP(A474,'Safe School'!A:D,4,FALSE)</f>
        <v>0</v>
      </c>
      <c r="AM474" s="4">
        <v>0</v>
      </c>
      <c r="AN474" s="4">
        <f>VLOOKUP(A474,QComp!A:E,5,FALSE)</f>
        <v>0</v>
      </c>
      <c r="AO474" s="4">
        <f t="shared" si="76"/>
        <v>83.048136733588763</v>
      </c>
      <c r="AP474" s="4">
        <f>VLOOKUP(A474,'2021 SPED'!A:AF,32,FALSE)</f>
        <v>174.26297618629178</v>
      </c>
      <c r="AQ474" s="5">
        <f t="shared" si="70"/>
        <v>12971.311112919881</v>
      </c>
      <c r="AR474" s="235">
        <f t="shared" si="71"/>
        <v>3.7760057023210232E-2</v>
      </c>
    </row>
    <row r="475" spans="1:44" x14ac:dyDescent="0.25">
      <c r="A475">
        <v>4177</v>
      </c>
      <c r="B475">
        <v>7</v>
      </c>
      <c r="C475" t="s">
        <v>455</v>
      </c>
      <c r="D475">
        <v>7</v>
      </c>
      <c r="E475" s="4">
        <f>VLOOKUP(A475,'Pupil Info'!A:D,4,FALSE)</f>
        <v>32</v>
      </c>
      <c r="F475" s="4">
        <f>VLOOKUP(A475,'Starting Point 2020'!A:AB,28,FALSE)</f>
        <v>280961.2</v>
      </c>
      <c r="G475" s="4">
        <f>VLOOKUP(A475,'2% 2020'!A:AB,28,FALSE)</f>
        <v>286276.2</v>
      </c>
      <c r="H475" s="4">
        <f t="shared" si="72"/>
        <v>5315</v>
      </c>
      <c r="I475" s="4">
        <f>VLOOKUP(A475,'2% with VPK 2020'!A:AB,28,FALSE)</f>
        <v>286289.8</v>
      </c>
      <c r="J475" s="4">
        <f>VLOOKUP(A475,'Charter School Lease'!A:D,4,FALSE)</f>
        <v>0</v>
      </c>
      <c r="K475" s="4">
        <f>VLOOKUP(A475,'Integration Change'!H:K,4,FALSE)</f>
        <v>0</v>
      </c>
      <c r="L475" s="4">
        <f>VLOOKUP(A475,'Other SPED'!A:D,4,FALSE)</f>
        <v>0</v>
      </c>
      <c r="M475" s="4">
        <f>VLOOKUP(A475,'LTFM Change'!G:J,4,FALSE)</f>
        <v>0</v>
      </c>
      <c r="N475" s="4">
        <f>VLOOKUP(A475,QComp!I:N,6,FALSE)</f>
        <v>0</v>
      </c>
      <c r="O475" s="4">
        <f>VLOOKUP(A475,'Breakfast and Lunch'!A:D,4,FALSE)</f>
        <v>0</v>
      </c>
      <c r="P475" s="4">
        <f>VLOOKUP(A475,'Breakfast and Lunch'!A:E,5,FALSE)</f>
        <v>0</v>
      </c>
      <c r="Q475" s="4">
        <v>0</v>
      </c>
      <c r="R475" s="4">
        <v>0</v>
      </c>
      <c r="S475" s="4">
        <f>VLOOKUP(A475,QComp!A:D,4,FALSE)</f>
        <v>0</v>
      </c>
      <c r="T475" s="4">
        <f t="shared" si="73"/>
        <v>13.599999999976717</v>
      </c>
      <c r="U475" s="4">
        <f>VLOOKUP(A475,'2020 SPED'!A:AF,32,FALSE)</f>
        <v>0</v>
      </c>
      <c r="V475" s="4">
        <f t="shared" si="69"/>
        <v>5328.5999999999767</v>
      </c>
      <c r="W475" s="235">
        <f t="shared" si="74"/>
        <v>1.891720280237983E-2</v>
      </c>
      <c r="Y475" s="4">
        <f>VLOOKUP(A475,'Pupil Info'!A:E,5,FALSE)</f>
        <v>33</v>
      </c>
      <c r="Z475" s="4">
        <f>VLOOKUP(A475,'Starting Point 2021'!A:AB,28,FALSE)</f>
        <v>292373.2</v>
      </c>
      <c r="AA475" s="4">
        <f>VLOOKUP(A475,'2% 2021'!A:AB,28,FALSE)</f>
        <v>303486.2</v>
      </c>
      <c r="AB475" s="4">
        <f t="shared" si="75"/>
        <v>11113</v>
      </c>
      <c r="AC475" s="4">
        <f>VLOOKUP(A475,'2% with VPK 2021'!A:AB,28,FALSE)</f>
        <v>303451.2</v>
      </c>
      <c r="AD475" s="4">
        <f>VLOOKUP(A475,'Charter School Lease'!A:E,5,FALSE)</f>
        <v>0</v>
      </c>
      <c r="AE475" s="4">
        <f>VLOOKUP(A475,'Integration Change'!H:L,5,FALSE)</f>
        <v>0</v>
      </c>
      <c r="AF475" s="4">
        <f>VLOOKUP(A475,'Other SPED'!A:D,4,FALSE)</f>
        <v>0</v>
      </c>
      <c r="AG475" s="4">
        <f>VLOOKUP(A475,QComp!I:R,10,FALSE)</f>
        <v>0</v>
      </c>
      <c r="AH475" s="4">
        <f>VLOOKUP(A475,'LTFM Change'!G:K,5,FALSE)</f>
        <v>0</v>
      </c>
      <c r="AI475" s="4">
        <f>VLOOKUP(A475,'Breakfast and Lunch'!A:E,5,FALSE)</f>
        <v>0</v>
      </c>
      <c r="AJ475" s="4">
        <f>VLOOKUP(A475,'Breakfast and Lunch'!A:D,4,FALSE)</f>
        <v>0</v>
      </c>
      <c r="AK475" s="4">
        <v>0</v>
      </c>
      <c r="AL475" s="4">
        <f>VLOOKUP(A475,'Safe School'!A:D,4,FALSE)</f>
        <v>0</v>
      </c>
      <c r="AM475" s="4">
        <v>0</v>
      </c>
      <c r="AN475" s="4">
        <f>VLOOKUP(A475,QComp!A:E,5,FALSE)</f>
        <v>0</v>
      </c>
      <c r="AO475" s="4">
        <f t="shared" si="76"/>
        <v>-35</v>
      </c>
      <c r="AP475" s="4">
        <f>VLOOKUP(A475,'2021 SPED'!A:AF,32,FALSE)</f>
        <v>165.96972369891591</v>
      </c>
      <c r="AQ475" s="5">
        <f t="shared" si="70"/>
        <v>11243.969723698916</v>
      </c>
      <c r="AR475" s="235">
        <f t="shared" si="71"/>
        <v>3.8009639734421619E-2</v>
      </c>
    </row>
    <row r="476" spans="1:44" x14ac:dyDescent="0.25">
      <c r="A476">
        <v>4178</v>
      </c>
      <c r="B476">
        <v>7</v>
      </c>
      <c r="C476" t="s">
        <v>456</v>
      </c>
      <c r="D476">
        <v>7</v>
      </c>
      <c r="E476" s="4">
        <f>VLOOKUP(A476,'Pupil Info'!A:D,4,FALSE)</f>
        <v>150</v>
      </c>
      <c r="F476" s="4">
        <f>VLOOKUP(A476,'Starting Point 2020'!A:AB,28,FALSE)</f>
        <v>1840025</v>
      </c>
      <c r="G476" s="4">
        <f>VLOOKUP(A476,'2% 2020'!A:AB,28,FALSE)</f>
        <v>1874407</v>
      </c>
      <c r="H476" s="4">
        <f t="shared" si="72"/>
        <v>34382</v>
      </c>
      <c r="I476" s="4">
        <f>VLOOKUP(A476,'2% with VPK 2020'!A:AB,28,FALSE)</f>
        <v>1874564</v>
      </c>
      <c r="J476" s="4">
        <f>VLOOKUP(A476,'Charter School Lease'!A:D,4,FALSE)</f>
        <v>0</v>
      </c>
      <c r="K476" s="4">
        <f>VLOOKUP(A476,'Integration Change'!H:K,4,FALSE)</f>
        <v>0</v>
      </c>
      <c r="L476" s="4">
        <f>VLOOKUP(A476,'Other SPED'!A:D,4,FALSE)</f>
        <v>0</v>
      </c>
      <c r="M476" s="4">
        <f>VLOOKUP(A476,'LTFM Change'!G:J,4,FALSE)</f>
        <v>0</v>
      </c>
      <c r="N476" s="4">
        <f>VLOOKUP(A476,QComp!I:N,6,FALSE)</f>
        <v>3.4486867670930224</v>
      </c>
      <c r="O476" s="4">
        <f>VLOOKUP(A476,'Breakfast and Lunch'!A:D,4,FALSE)</f>
        <v>0</v>
      </c>
      <c r="P476" s="4">
        <f>VLOOKUP(A476,'Breakfast and Lunch'!A:E,5,FALSE)</f>
        <v>0</v>
      </c>
      <c r="Q476" s="4">
        <v>0</v>
      </c>
      <c r="R476" s="4">
        <v>0</v>
      </c>
      <c r="S476" s="4">
        <f>VLOOKUP(A476,QComp!A:D,4,FALSE)</f>
        <v>0</v>
      </c>
      <c r="T476" s="4">
        <f t="shared" si="73"/>
        <v>160.44868676713668</v>
      </c>
      <c r="U476" s="4">
        <f>VLOOKUP(A476,'2020 SPED'!A:AF,32,FALSE)</f>
        <v>0</v>
      </c>
      <c r="V476" s="4">
        <f t="shared" si="69"/>
        <v>34542.448686767137</v>
      </c>
      <c r="W476" s="235">
        <f t="shared" si="74"/>
        <v>1.8685615684569504E-2</v>
      </c>
      <c r="Y476" s="4">
        <f>VLOOKUP(A476,'Pupil Info'!A:E,5,FALSE)</f>
        <v>150</v>
      </c>
      <c r="Z476" s="4">
        <f>VLOOKUP(A476,'Starting Point 2021'!A:AB,28,FALSE)</f>
        <v>1841130</v>
      </c>
      <c r="AA476" s="4">
        <f>VLOOKUP(A476,'2% 2021'!A:AB,28,FALSE)</f>
        <v>1910714</v>
      </c>
      <c r="AB476" s="4">
        <f t="shared" si="75"/>
        <v>69584</v>
      </c>
      <c r="AC476" s="4">
        <f>VLOOKUP(A476,'2% with VPK 2021'!A:AB,28,FALSE)</f>
        <v>1910872</v>
      </c>
      <c r="AD476" s="4">
        <f>VLOOKUP(A476,'Charter School Lease'!A:E,5,FALSE)</f>
        <v>0</v>
      </c>
      <c r="AE476" s="4">
        <f>VLOOKUP(A476,'Integration Change'!H:L,5,FALSE)</f>
        <v>0</v>
      </c>
      <c r="AF476" s="4">
        <f>VLOOKUP(A476,'Other SPED'!A:D,4,FALSE)</f>
        <v>0</v>
      </c>
      <c r="AG476" s="4">
        <f>VLOOKUP(A476,QComp!I:R,10,FALSE)</f>
        <v>3.292466329956369</v>
      </c>
      <c r="AH476" s="4">
        <f>VLOOKUP(A476,'LTFM Change'!G:K,5,FALSE)</f>
        <v>0</v>
      </c>
      <c r="AI476" s="4">
        <f>VLOOKUP(A476,'Breakfast and Lunch'!A:E,5,FALSE)</f>
        <v>0</v>
      </c>
      <c r="AJ476" s="4">
        <f>VLOOKUP(A476,'Breakfast and Lunch'!A:D,4,FALSE)</f>
        <v>0</v>
      </c>
      <c r="AK476" s="4">
        <v>0</v>
      </c>
      <c r="AL476" s="4">
        <f>VLOOKUP(A476,'Safe School'!A:D,4,FALSE)</f>
        <v>0</v>
      </c>
      <c r="AM476" s="4">
        <v>0</v>
      </c>
      <c r="AN476" s="4">
        <f>VLOOKUP(A476,QComp!A:E,5,FALSE)</f>
        <v>0</v>
      </c>
      <c r="AO476" s="4">
        <f t="shared" si="76"/>
        <v>161.29246632987633</v>
      </c>
      <c r="AP476" s="4">
        <f>VLOOKUP(A476,'2021 SPED'!A:AF,32,FALSE)</f>
        <v>2.9676413513079751</v>
      </c>
      <c r="AQ476" s="5">
        <f t="shared" si="70"/>
        <v>69748.260107681184</v>
      </c>
      <c r="AR476" s="235">
        <f t="shared" si="71"/>
        <v>3.7794180747692994E-2</v>
      </c>
    </row>
    <row r="477" spans="1:44" x14ac:dyDescent="0.25">
      <c r="A477">
        <v>4181</v>
      </c>
      <c r="B477">
        <v>7</v>
      </c>
      <c r="C477" t="s">
        <v>457</v>
      </c>
      <c r="D477">
        <v>7</v>
      </c>
      <c r="E477" s="4">
        <f>VLOOKUP(A477,'Pupil Info'!A:D,4,FALSE)</f>
        <v>1350</v>
      </c>
      <c r="F477" s="4">
        <f>VLOOKUP(A477,'Starting Point 2020'!A:AB,28,FALSE)</f>
        <v>13757043</v>
      </c>
      <c r="G477" s="4">
        <f>VLOOKUP(A477,'2% 2020'!A:AB,28,FALSE)</f>
        <v>14010734</v>
      </c>
      <c r="H477" s="4">
        <f t="shared" si="72"/>
        <v>253691</v>
      </c>
      <c r="I477" s="4">
        <f>VLOOKUP(A477,'2% with VPK 2020'!A:AB,28,FALSE)</f>
        <v>14117402</v>
      </c>
      <c r="J477" s="4">
        <f>VLOOKUP(A477,'Charter School Lease'!A:D,4,FALSE)</f>
        <v>19710</v>
      </c>
      <c r="K477" s="4">
        <f>VLOOKUP(A477,'Integration Change'!H:K,4,FALSE)</f>
        <v>0</v>
      </c>
      <c r="L477" s="4">
        <f>VLOOKUP(A477,'Other SPED'!A:D,4,FALSE)</f>
        <v>0</v>
      </c>
      <c r="M477" s="4">
        <f>VLOOKUP(A477,'LTFM Change'!G:J,4,FALSE)</f>
        <v>2805</v>
      </c>
      <c r="N477" s="4">
        <f>VLOOKUP(A477,QComp!I:N,6,FALSE)</f>
        <v>6340.3567564624245</v>
      </c>
      <c r="O477" s="4">
        <f>VLOOKUP(A477,'Breakfast and Lunch'!A:D,4,FALSE)</f>
        <v>566.70000000000005</v>
      </c>
      <c r="P477" s="4">
        <f>VLOOKUP(A477,'Breakfast and Lunch'!A:E,5,FALSE)</f>
        <v>1479.75</v>
      </c>
      <c r="Q477" s="4">
        <v>0</v>
      </c>
      <c r="R477" s="4">
        <v>0</v>
      </c>
      <c r="S477" s="4">
        <f>VLOOKUP(A477,QComp!A:D,4,FALSE)</f>
        <v>0</v>
      </c>
      <c r="T477" s="4">
        <f t="shared" si="73"/>
        <v>137569.80675646104</v>
      </c>
      <c r="U477" s="4">
        <f>VLOOKUP(A477,'2020 SPED'!A:AF,32,FALSE)</f>
        <v>0</v>
      </c>
      <c r="V477" s="4">
        <f t="shared" si="69"/>
        <v>391260.80675646104</v>
      </c>
      <c r="W477" s="235">
        <f t="shared" si="74"/>
        <v>1.8440808827885468E-2</v>
      </c>
      <c r="Y477" s="4">
        <f>VLOOKUP(A477,'Pupil Info'!A:E,5,FALSE)</f>
        <v>1395</v>
      </c>
      <c r="Z477" s="4">
        <f>VLOOKUP(A477,'Starting Point 2021'!A:AB,28,FALSE)</f>
        <v>14314262</v>
      </c>
      <c r="AA477" s="4">
        <f>VLOOKUP(A477,'2% 2021'!A:AB,28,FALSE)</f>
        <v>14849670</v>
      </c>
      <c r="AB477" s="4">
        <f t="shared" si="75"/>
        <v>535408</v>
      </c>
      <c r="AC477" s="4">
        <f>VLOOKUP(A477,'2% with VPK 2021'!A:AB,28,FALSE)</f>
        <v>15003418</v>
      </c>
      <c r="AD477" s="4">
        <f>VLOOKUP(A477,'Charter School Lease'!A:E,5,FALSE)</f>
        <v>0</v>
      </c>
      <c r="AE477" s="4">
        <f>VLOOKUP(A477,'Integration Change'!H:L,5,FALSE)</f>
        <v>0</v>
      </c>
      <c r="AF477" s="4">
        <f>VLOOKUP(A477,'Other SPED'!A:D,4,FALSE)</f>
        <v>0</v>
      </c>
      <c r="AG477" s="4">
        <f>VLOOKUP(A477,QComp!I:R,10,FALSE)</f>
        <v>6354.8566253461177</v>
      </c>
      <c r="AH477" s="4">
        <f>VLOOKUP(A477,'LTFM Change'!G:K,5,FALSE)</f>
        <v>2805</v>
      </c>
      <c r="AI477" s="4">
        <f>VLOOKUP(A477,'Breakfast and Lunch'!A:E,5,FALSE)</f>
        <v>1479.75</v>
      </c>
      <c r="AJ477" s="4">
        <f>VLOOKUP(A477,'Breakfast and Lunch'!A:D,4,FALSE)</f>
        <v>566.70000000000005</v>
      </c>
      <c r="AK477" s="4">
        <v>0</v>
      </c>
      <c r="AL477" s="4">
        <f>VLOOKUP(A477,'Safe School'!A:D,4,FALSE)</f>
        <v>0</v>
      </c>
      <c r="AM477" s="4">
        <v>0</v>
      </c>
      <c r="AN477" s="4">
        <f>VLOOKUP(A477,QComp!A:E,5,FALSE)</f>
        <v>0</v>
      </c>
      <c r="AO477" s="4">
        <f t="shared" si="76"/>
        <v>164954.30662534572</v>
      </c>
      <c r="AP477" s="4">
        <f>VLOOKUP(A477,'2021 SPED'!A:AF,32,FALSE)</f>
        <v>19.921654160832986</v>
      </c>
      <c r="AQ477" s="5">
        <f t="shared" si="70"/>
        <v>700382.22827950655</v>
      </c>
      <c r="AR477" s="235">
        <f t="shared" si="71"/>
        <v>3.7403814461409189E-2</v>
      </c>
    </row>
    <row r="478" spans="1:44" x14ac:dyDescent="0.25">
      <c r="A478">
        <v>4183</v>
      </c>
      <c r="B478">
        <v>7</v>
      </c>
      <c r="C478" t="s">
        <v>458</v>
      </c>
      <c r="D478">
        <v>7</v>
      </c>
      <c r="E478" s="4">
        <f>VLOOKUP(A478,'Pupil Info'!A:D,4,FALSE)</f>
        <v>314</v>
      </c>
      <c r="F478" s="4">
        <f>VLOOKUP(A478,'Starting Point 2020'!A:AB,28,FALSE)</f>
        <v>2591894.6</v>
      </c>
      <c r="G478" s="4">
        <f>VLOOKUP(A478,'2% 2020'!A:AB,28,FALSE)</f>
        <v>2640075.6</v>
      </c>
      <c r="H478" s="4">
        <f t="shared" si="72"/>
        <v>48181</v>
      </c>
      <c r="I478" s="4">
        <f>VLOOKUP(A478,'2% with VPK 2020'!A:AB,28,FALSE)</f>
        <v>2640044.6</v>
      </c>
      <c r="J478" s="4">
        <f>VLOOKUP(A478,'Charter School Lease'!A:D,4,FALSE)</f>
        <v>0</v>
      </c>
      <c r="K478" s="4">
        <f>VLOOKUP(A478,'Integration Change'!H:K,4,FALSE)</f>
        <v>0</v>
      </c>
      <c r="L478" s="4">
        <f>VLOOKUP(A478,'Other SPED'!A:D,4,FALSE)</f>
        <v>0</v>
      </c>
      <c r="M478" s="4">
        <f>VLOOKUP(A478,'LTFM Change'!G:J,4,FALSE)</f>
        <v>0</v>
      </c>
      <c r="N478" s="4">
        <f>VLOOKUP(A478,QComp!I:N,6,FALSE)</f>
        <v>0</v>
      </c>
      <c r="O478" s="4">
        <f>VLOOKUP(A478,'Breakfast and Lunch'!A:D,4,FALSE)</f>
        <v>0</v>
      </c>
      <c r="P478" s="4">
        <f>VLOOKUP(A478,'Breakfast and Lunch'!A:E,5,FALSE)</f>
        <v>0</v>
      </c>
      <c r="Q478" s="4">
        <v>0</v>
      </c>
      <c r="R478" s="4">
        <v>0</v>
      </c>
      <c r="S478" s="4">
        <f>VLOOKUP(A478,QComp!A:D,4,FALSE)</f>
        <v>0</v>
      </c>
      <c r="T478" s="4">
        <f t="shared" si="73"/>
        <v>-31</v>
      </c>
      <c r="U478" s="4">
        <f>VLOOKUP(A478,'2020 SPED'!A:AF,32,FALSE)</f>
        <v>0</v>
      </c>
      <c r="V478" s="4">
        <f t="shared" si="69"/>
        <v>48150</v>
      </c>
      <c r="W478" s="235">
        <f t="shared" si="74"/>
        <v>1.858910466498136E-2</v>
      </c>
      <c r="Y478" s="4">
        <f>VLOOKUP(A478,'Pupil Info'!A:E,5,FALSE)</f>
        <v>328</v>
      </c>
      <c r="Z478" s="4">
        <f>VLOOKUP(A478,'Starting Point 2021'!A:AB,28,FALSE)</f>
        <v>2725887.8</v>
      </c>
      <c r="AA478" s="4">
        <f>VLOOKUP(A478,'2% 2021'!A:AB,28,FALSE)</f>
        <v>2827910.8</v>
      </c>
      <c r="AB478" s="4">
        <f t="shared" si="75"/>
        <v>102023</v>
      </c>
      <c r="AC478" s="4">
        <f>VLOOKUP(A478,'2% with VPK 2021'!A:AB,28,FALSE)</f>
        <v>2827876.8</v>
      </c>
      <c r="AD478" s="4">
        <f>VLOOKUP(A478,'Charter School Lease'!A:E,5,FALSE)</f>
        <v>0</v>
      </c>
      <c r="AE478" s="4">
        <f>VLOOKUP(A478,'Integration Change'!H:L,5,FALSE)</f>
        <v>0</v>
      </c>
      <c r="AF478" s="4">
        <f>VLOOKUP(A478,'Other SPED'!A:D,4,FALSE)</f>
        <v>0</v>
      </c>
      <c r="AG478" s="4">
        <f>VLOOKUP(A478,QComp!I:R,10,FALSE)</f>
        <v>0</v>
      </c>
      <c r="AH478" s="4">
        <f>VLOOKUP(A478,'LTFM Change'!G:K,5,FALSE)</f>
        <v>0</v>
      </c>
      <c r="AI478" s="4">
        <f>VLOOKUP(A478,'Breakfast and Lunch'!A:E,5,FALSE)</f>
        <v>0</v>
      </c>
      <c r="AJ478" s="4">
        <f>VLOOKUP(A478,'Breakfast and Lunch'!A:D,4,FALSE)</f>
        <v>0</v>
      </c>
      <c r="AK478" s="4">
        <v>0</v>
      </c>
      <c r="AL478" s="4">
        <f>VLOOKUP(A478,'Safe School'!A:D,4,FALSE)</f>
        <v>0</v>
      </c>
      <c r="AM478" s="4">
        <v>0</v>
      </c>
      <c r="AN478" s="4">
        <f>VLOOKUP(A478,QComp!A:E,5,FALSE)</f>
        <v>0</v>
      </c>
      <c r="AO478" s="4">
        <f t="shared" si="76"/>
        <v>-34</v>
      </c>
      <c r="AP478" s="4">
        <f>VLOOKUP(A478,'2021 SPED'!A:AF,32,FALSE)</f>
        <v>0</v>
      </c>
      <c r="AQ478" s="5">
        <f t="shared" si="70"/>
        <v>101989</v>
      </c>
      <c r="AR478" s="235">
        <f t="shared" si="71"/>
        <v>3.7427439236493887E-2</v>
      </c>
    </row>
    <row r="479" spans="1:44" x14ac:dyDescent="0.25">
      <c r="A479">
        <v>4184</v>
      </c>
      <c r="B479">
        <v>7</v>
      </c>
      <c r="C479" t="s">
        <v>459</v>
      </c>
      <c r="D479">
        <v>7</v>
      </c>
      <c r="E479" s="4">
        <f>VLOOKUP(A479,'Pupil Info'!A:D,4,FALSE)</f>
        <v>594</v>
      </c>
      <c r="F479" s="4">
        <f>VLOOKUP(A479,'Starting Point 2020'!A:AB,28,FALSE)</f>
        <v>4255440</v>
      </c>
      <c r="G479" s="4">
        <f>VLOOKUP(A479,'2% 2020'!A:AB,28,FALSE)</f>
        <v>4333934</v>
      </c>
      <c r="H479" s="4">
        <f t="shared" si="72"/>
        <v>78494</v>
      </c>
      <c r="I479" s="4">
        <f>VLOOKUP(A479,'2% with VPK 2020'!A:AB,28,FALSE)</f>
        <v>4334488</v>
      </c>
      <c r="J479" s="4">
        <f>VLOOKUP(A479,'Charter School Lease'!A:D,4,FALSE)</f>
        <v>0</v>
      </c>
      <c r="K479" s="4">
        <f>VLOOKUP(A479,'Integration Change'!H:K,4,FALSE)</f>
        <v>0</v>
      </c>
      <c r="L479" s="4">
        <f>VLOOKUP(A479,'Other SPED'!A:D,4,FALSE)</f>
        <v>0</v>
      </c>
      <c r="M479" s="4">
        <f>VLOOKUP(A479,'LTFM Change'!G:J,4,FALSE)</f>
        <v>0</v>
      </c>
      <c r="N479" s="4">
        <f>VLOOKUP(A479,QComp!I:N,6,FALSE)</f>
        <v>0</v>
      </c>
      <c r="O479" s="4">
        <f>VLOOKUP(A479,'Breakfast and Lunch'!A:D,4,FALSE)</f>
        <v>0</v>
      </c>
      <c r="P479" s="4">
        <f>VLOOKUP(A479,'Breakfast and Lunch'!A:E,5,FALSE)</f>
        <v>0</v>
      </c>
      <c r="Q479" s="4">
        <v>0</v>
      </c>
      <c r="R479" s="4">
        <v>0</v>
      </c>
      <c r="S479" s="4">
        <f>VLOOKUP(A479,QComp!A:D,4,FALSE)</f>
        <v>0</v>
      </c>
      <c r="T479" s="4">
        <f t="shared" si="73"/>
        <v>554</v>
      </c>
      <c r="U479" s="4">
        <f>VLOOKUP(A479,'2020 SPED'!A:AF,32,FALSE)</f>
        <v>0</v>
      </c>
      <c r="V479" s="4">
        <f t="shared" si="69"/>
        <v>79048</v>
      </c>
      <c r="W479" s="235">
        <f t="shared" si="74"/>
        <v>1.8445566145921456E-2</v>
      </c>
      <c r="Y479" s="4">
        <f>VLOOKUP(A479,'Pupil Info'!A:E,5,FALSE)</f>
        <v>626</v>
      </c>
      <c r="Z479" s="4">
        <f>VLOOKUP(A479,'Starting Point 2021'!A:AB,28,FALSE)</f>
        <v>4491612</v>
      </c>
      <c r="AA479" s="4">
        <f>VLOOKUP(A479,'2% 2021'!A:AB,28,FALSE)</f>
        <v>4659466</v>
      </c>
      <c r="AB479" s="4">
        <f t="shared" si="75"/>
        <v>167854</v>
      </c>
      <c r="AC479" s="4">
        <f>VLOOKUP(A479,'2% with VPK 2021'!A:AB,28,FALSE)</f>
        <v>4660050</v>
      </c>
      <c r="AD479" s="4">
        <f>VLOOKUP(A479,'Charter School Lease'!A:E,5,FALSE)</f>
        <v>0</v>
      </c>
      <c r="AE479" s="4">
        <f>VLOOKUP(A479,'Integration Change'!H:L,5,FALSE)</f>
        <v>0</v>
      </c>
      <c r="AF479" s="4">
        <f>VLOOKUP(A479,'Other SPED'!A:D,4,FALSE)</f>
        <v>0</v>
      </c>
      <c r="AG479" s="4">
        <f>VLOOKUP(A479,QComp!I:R,10,FALSE)</f>
        <v>0</v>
      </c>
      <c r="AH479" s="4">
        <f>VLOOKUP(A479,'LTFM Change'!G:K,5,FALSE)</f>
        <v>0</v>
      </c>
      <c r="AI479" s="4">
        <f>VLOOKUP(A479,'Breakfast and Lunch'!A:E,5,FALSE)</f>
        <v>0</v>
      </c>
      <c r="AJ479" s="4">
        <f>VLOOKUP(A479,'Breakfast and Lunch'!A:D,4,FALSE)</f>
        <v>0</v>
      </c>
      <c r="AK479" s="4">
        <v>0</v>
      </c>
      <c r="AL479" s="4">
        <f>VLOOKUP(A479,'Safe School'!A:D,4,FALSE)</f>
        <v>0</v>
      </c>
      <c r="AM479" s="4">
        <v>0</v>
      </c>
      <c r="AN479" s="4">
        <f>VLOOKUP(A479,QComp!A:E,5,FALSE)</f>
        <v>0</v>
      </c>
      <c r="AO479" s="4">
        <f t="shared" si="76"/>
        <v>584</v>
      </c>
      <c r="AP479" s="4">
        <f>VLOOKUP(A479,'2021 SPED'!A:AF,32,FALSE)</f>
        <v>731.43859104125295</v>
      </c>
      <c r="AQ479" s="5">
        <f t="shared" si="70"/>
        <v>169169.43859104125</v>
      </c>
      <c r="AR479" s="235">
        <f t="shared" si="71"/>
        <v>3.7370547589595897E-2</v>
      </c>
    </row>
    <row r="480" spans="1:44" x14ac:dyDescent="0.25">
      <c r="A480">
        <v>4185</v>
      </c>
      <c r="B480">
        <v>7</v>
      </c>
      <c r="C480" t="s">
        <v>460</v>
      </c>
      <c r="D480">
        <v>7</v>
      </c>
      <c r="E480" s="4">
        <f>VLOOKUP(A480,'Pupil Info'!A:D,4,FALSE)</f>
        <v>901</v>
      </c>
      <c r="F480" s="4">
        <f>VLOOKUP(A480,'Starting Point 2020'!A:AB,28,FALSE)</f>
        <v>6542430.7999999998</v>
      </c>
      <c r="G480" s="4">
        <f>VLOOKUP(A480,'2% 2020'!A:AB,28,FALSE)</f>
        <v>6662730.7999999998</v>
      </c>
      <c r="H480" s="4">
        <f t="shared" si="72"/>
        <v>120300</v>
      </c>
      <c r="I480" s="4">
        <f>VLOOKUP(A480,'2% with VPK 2020'!A:AB,28,FALSE)</f>
        <v>6663585.5999999996</v>
      </c>
      <c r="J480" s="4">
        <f>VLOOKUP(A480,'Charter School Lease'!A:D,4,FALSE)</f>
        <v>0</v>
      </c>
      <c r="K480" s="4">
        <f>VLOOKUP(A480,'Integration Change'!H:K,4,FALSE)</f>
        <v>0</v>
      </c>
      <c r="L480" s="4">
        <f>VLOOKUP(A480,'Other SPED'!A:D,4,FALSE)</f>
        <v>0</v>
      </c>
      <c r="M480" s="4">
        <f>VLOOKUP(A480,'LTFM Change'!G:J,4,FALSE)</f>
        <v>0</v>
      </c>
      <c r="N480" s="4">
        <f>VLOOKUP(A480,QComp!I:N,6,FALSE)</f>
        <v>18.122080145520158</v>
      </c>
      <c r="O480" s="4">
        <f>VLOOKUP(A480,'Breakfast and Lunch'!A:D,4,FALSE)</f>
        <v>0</v>
      </c>
      <c r="P480" s="4">
        <f>VLOOKUP(A480,'Breakfast and Lunch'!A:E,5,FALSE)</f>
        <v>0</v>
      </c>
      <c r="Q480" s="4">
        <v>0</v>
      </c>
      <c r="R480" s="4">
        <v>0</v>
      </c>
      <c r="S480" s="4">
        <f>VLOOKUP(A480,QComp!A:D,4,FALSE)</f>
        <v>0</v>
      </c>
      <c r="T480" s="4">
        <f t="shared" si="73"/>
        <v>872.92208014521748</v>
      </c>
      <c r="U480" s="4">
        <f>VLOOKUP(A480,'2020 SPED'!A:AF,32,FALSE)</f>
        <v>0</v>
      </c>
      <c r="V480" s="4">
        <f t="shared" si="69"/>
        <v>121172.92208014522</v>
      </c>
      <c r="W480" s="235">
        <f t="shared" si="74"/>
        <v>1.8387661050996519E-2</v>
      </c>
      <c r="Y480" s="4">
        <f>VLOOKUP(A480,'Pupil Info'!A:E,5,FALSE)</f>
        <v>930</v>
      </c>
      <c r="Z480" s="4">
        <f>VLOOKUP(A480,'Starting Point 2021'!A:AB,28,FALSE)</f>
        <v>6777256.4000000004</v>
      </c>
      <c r="AA480" s="4">
        <f>VLOOKUP(A480,'2% 2021'!A:AB,28,FALSE)</f>
        <v>7030101.4000000004</v>
      </c>
      <c r="AB480" s="4">
        <f t="shared" si="75"/>
        <v>252845</v>
      </c>
      <c r="AC480" s="4">
        <f>VLOOKUP(A480,'2% with VPK 2021'!A:AB,28,FALSE)</f>
        <v>7030982.7999999998</v>
      </c>
      <c r="AD480" s="4">
        <f>VLOOKUP(A480,'Charter School Lease'!A:E,5,FALSE)</f>
        <v>0</v>
      </c>
      <c r="AE480" s="4">
        <f>VLOOKUP(A480,'Integration Change'!H:L,5,FALSE)</f>
        <v>0</v>
      </c>
      <c r="AF480" s="4">
        <f>VLOOKUP(A480,'Other SPED'!A:D,4,FALSE)</f>
        <v>0</v>
      </c>
      <c r="AG480" s="4">
        <f>VLOOKUP(A480,QComp!I:R,10,FALSE)</f>
        <v>22.429295098874718</v>
      </c>
      <c r="AH480" s="4">
        <f>VLOOKUP(A480,'LTFM Change'!G:K,5,FALSE)</f>
        <v>0</v>
      </c>
      <c r="AI480" s="4">
        <f>VLOOKUP(A480,'Breakfast and Lunch'!A:E,5,FALSE)</f>
        <v>0</v>
      </c>
      <c r="AJ480" s="4">
        <f>VLOOKUP(A480,'Breakfast and Lunch'!A:D,4,FALSE)</f>
        <v>0</v>
      </c>
      <c r="AK480" s="4">
        <v>0</v>
      </c>
      <c r="AL480" s="4">
        <f>VLOOKUP(A480,'Safe School'!A:D,4,FALSE)</f>
        <v>0</v>
      </c>
      <c r="AM480" s="4">
        <v>0</v>
      </c>
      <c r="AN480" s="4">
        <f>VLOOKUP(A480,QComp!A:E,5,FALSE)</f>
        <v>0</v>
      </c>
      <c r="AO480" s="4">
        <f t="shared" si="76"/>
        <v>903.82929509878159</v>
      </c>
      <c r="AP480" s="4">
        <f>VLOOKUP(A480,'2021 SPED'!A:AF,32,FALSE)</f>
        <v>3328.6688923793845</v>
      </c>
      <c r="AQ480" s="5">
        <f t="shared" si="70"/>
        <v>257077.49818747817</v>
      </c>
      <c r="AR480" s="235">
        <f t="shared" si="71"/>
        <v>3.7307869892601375E-2</v>
      </c>
    </row>
    <row r="481" spans="1:44" x14ac:dyDescent="0.25">
      <c r="A481">
        <v>4186</v>
      </c>
      <c r="B481">
        <v>7</v>
      </c>
      <c r="C481" t="s">
        <v>461</v>
      </c>
      <c r="D481">
        <v>7</v>
      </c>
      <c r="E481" s="4">
        <f>VLOOKUP(A481,'Pupil Info'!A:D,4,FALSE)</f>
        <v>430</v>
      </c>
      <c r="F481" s="4">
        <f>VLOOKUP(A481,'Starting Point 2020'!A:AB,28,FALSE)</f>
        <v>4346814.4000000004</v>
      </c>
      <c r="G481" s="4">
        <f>VLOOKUP(A481,'2% 2020'!A:AB,28,FALSE)</f>
        <v>4429478.4000000004</v>
      </c>
      <c r="H481" s="4">
        <f t="shared" si="72"/>
        <v>82664</v>
      </c>
      <c r="I481" s="4">
        <f>VLOOKUP(A481,'2% with VPK 2020'!A:AB,28,FALSE)</f>
        <v>4429888.2</v>
      </c>
      <c r="J481" s="4">
        <f>VLOOKUP(A481,'Charter School Lease'!A:D,4,FALSE)</f>
        <v>0</v>
      </c>
      <c r="K481" s="4">
        <f>VLOOKUP(A481,'Integration Change'!H:K,4,FALSE)</f>
        <v>0</v>
      </c>
      <c r="L481" s="4">
        <f>VLOOKUP(A481,'Other SPED'!A:D,4,FALSE)</f>
        <v>0</v>
      </c>
      <c r="M481" s="4">
        <f>VLOOKUP(A481,'LTFM Change'!G:J,4,FALSE)</f>
        <v>0</v>
      </c>
      <c r="N481" s="4">
        <f>VLOOKUP(A481,QComp!I:N,6,FALSE)</f>
        <v>0</v>
      </c>
      <c r="O481" s="4">
        <f>VLOOKUP(A481,'Breakfast and Lunch'!A:D,4,FALSE)</f>
        <v>0</v>
      </c>
      <c r="P481" s="4">
        <f>VLOOKUP(A481,'Breakfast and Lunch'!A:E,5,FALSE)</f>
        <v>0</v>
      </c>
      <c r="Q481" s="4">
        <v>0</v>
      </c>
      <c r="R481" s="4">
        <v>0</v>
      </c>
      <c r="S481" s="4">
        <f>VLOOKUP(A481,QComp!A:D,4,FALSE)</f>
        <v>0</v>
      </c>
      <c r="T481" s="4">
        <f t="shared" si="73"/>
        <v>409.79999999981374</v>
      </c>
      <c r="U481" s="4">
        <f>VLOOKUP(A481,'2020 SPED'!A:AF,32,FALSE)</f>
        <v>0</v>
      </c>
      <c r="V481" s="4">
        <f t="shared" si="69"/>
        <v>83073.799999999814</v>
      </c>
      <c r="W481" s="235">
        <f t="shared" si="74"/>
        <v>1.9017145061450056E-2</v>
      </c>
      <c r="Y481" s="4">
        <f>VLOOKUP(A481,'Pupil Info'!A:E,5,FALSE)</f>
        <v>430</v>
      </c>
      <c r="Z481" s="4">
        <f>VLOOKUP(A481,'Starting Point 2021'!A:AB,28,FALSE)</f>
        <v>4364633.2</v>
      </c>
      <c r="AA481" s="4">
        <f>VLOOKUP(A481,'2% 2021'!A:AB,28,FALSE)</f>
        <v>4532801.2</v>
      </c>
      <c r="AB481" s="4">
        <f t="shared" si="75"/>
        <v>168168</v>
      </c>
      <c r="AC481" s="4">
        <f>VLOOKUP(A481,'2% with VPK 2021'!A:AB,28,FALSE)</f>
        <v>4533212</v>
      </c>
      <c r="AD481" s="4">
        <f>VLOOKUP(A481,'Charter School Lease'!A:E,5,FALSE)</f>
        <v>0</v>
      </c>
      <c r="AE481" s="4">
        <f>VLOOKUP(A481,'Integration Change'!H:L,5,FALSE)</f>
        <v>0</v>
      </c>
      <c r="AF481" s="4">
        <f>VLOOKUP(A481,'Other SPED'!A:D,4,FALSE)</f>
        <v>0</v>
      </c>
      <c r="AG481" s="4">
        <f>VLOOKUP(A481,QComp!I:R,10,FALSE)</f>
        <v>0</v>
      </c>
      <c r="AH481" s="4">
        <f>VLOOKUP(A481,'LTFM Change'!G:K,5,FALSE)</f>
        <v>0</v>
      </c>
      <c r="AI481" s="4">
        <f>VLOOKUP(A481,'Breakfast and Lunch'!A:E,5,FALSE)</f>
        <v>0</v>
      </c>
      <c r="AJ481" s="4">
        <f>VLOOKUP(A481,'Breakfast and Lunch'!A:D,4,FALSE)</f>
        <v>0</v>
      </c>
      <c r="AK481" s="4">
        <v>0</v>
      </c>
      <c r="AL481" s="4">
        <f>VLOOKUP(A481,'Safe School'!A:D,4,FALSE)</f>
        <v>0</v>
      </c>
      <c r="AM481" s="4">
        <v>0</v>
      </c>
      <c r="AN481" s="4">
        <f>VLOOKUP(A481,QComp!A:E,5,FALSE)</f>
        <v>0</v>
      </c>
      <c r="AO481" s="4">
        <f t="shared" si="76"/>
        <v>410.79999999981374</v>
      </c>
      <c r="AP481" s="4">
        <f>VLOOKUP(A481,'2021 SPED'!A:AF,32,FALSE)</f>
        <v>1107.2946002816316</v>
      </c>
      <c r="AQ481" s="5">
        <f t="shared" si="70"/>
        <v>169686.09460028145</v>
      </c>
      <c r="AR481" s="235">
        <f t="shared" si="71"/>
        <v>3.8529698211524396E-2</v>
      </c>
    </row>
    <row r="482" spans="1:44" x14ac:dyDescent="0.25">
      <c r="A482">
        <v>4187</v>
      </c>
      <c r="B482">
        <v>7</v>
      </c>
      <c r="C482" t="s">
        <v>462</v>
      </c>
      <c r="D482">
        <v>7</v>
      </c>
      <c r="E482" s="4">
        <f>VLOOKUP(A482,'Pupil Info'!A:D,4,FALSE)</f>
        <v>101</v>
      </c>
      <c r="F482" s="4">
        <f>VLOOKUP(A482,'Starting Point 2020'!A:AB,28,FALSE)</f>
        <v>682593</v>
      </c>
      <c r="G482" s="4">
        <f>VLOOKUP(A482,'2% 2020'!A:AB,28,FALSE)</f>
        <v>694782</v>
      </c>
      <c r="H482" s="4">
        <f t="shared" si="72"/>
        <v>12189</v>
      </c>
      <c r="I482" s="4">
        <f>VLOOKUP(A482,'2% with VPK 2020'!A:AB,28,FALSE)</f>
        <v>694874</v>
      </c>
      <c r="J482" s="4">
        <f>VLOOKUP(A482,'Charter School Lease'!A:D,4,FALSE)</f>
        <v>0</v>
      </c>
      <c r="K482" s="4">
        <f>VLOOKUP(A482,'Integration Change'!H:K,4,FALSE)</f>
        <v>0</v>
      </c>
      <c r="L482" s="4">
        <f>VLOOKUP(A482,'Other SPED'!A:D,4,FALSE)</f>
        <v>0</v>
      </c>
      <c r="M482" s="4">
        <f>VLOOKUP(A482,'LTFM Change'!G:J,4,FALSE)</f>
        <v>0</v>
      </c>
      <c r="N482" s="4">
        <f>VLOOKUP(A482,QComp!I:N,6,FALSE)</f>
        <v>0</v>
      </c>
      <c r="O482" s="4">
        <f>VLOOKUP(A482,'Breakfast and Lunch'!A:D,4,FALSE)</f>
        <v>0</v>
      </c>
      <c r="P482" s="4">
        <f>VLOOKUP(A482,'Breakfast and Lunch'!A:E,5,FALSE)</f>
        <v>0</v>
      </c>
      <c r="Q482" s="4">
        <v>0</v>
      </c>
      <c r="R482" s="4">
        <v>0</v>
      </c>
      <c r="S482" s="4">
        <f>VLOOKUP(A482,QComp!A:D,4,FALSE)</f>
        <v>0</v>
      </c>
      <c r="T482" s="4">
        <f t="shared" si="73"/>
        <v>92</v>
      </c>
      <c r="U482" s="4">
        <f>VLOOKUP(A482,'2020 SPED'!A:AF,32,FALSE)</f>
        <v>0</v>
      </c>
      <c r="V482" s="4">
        <f t="shared" si="69"/>
        <v>12281</v>
      </c>
      <c r="W482" s="235">
        <f t="shared" si="74"/>
        <v>1.7856907410418801E-2</v>
      </c>
      <c r="Y482" s="4">
        <f>VLOOKUP(A482,'Pupil Info'!A:E,5,FALSE)</f>
        <v>114</v>
      </c>
      <c r="Z482" s="4">
        <f>VLOOKUP(A482,'Starting Point 2021'!A:AB,28,FALSE)</f>
        <v>766573</v>
      </c>
      <c r="AA482" s="4">
        <f>VLOOKUP(A482,'2% 2021'!A:AB,28,FALSE)</f>
        <v>794417</v>
      </c>
      <c r="AB482" s="4">
        <f t="shared" si="75"/>
        <v>27844</v>
      </c>
      <c r="AC482" s="4">
        <f>VLOOKUP(A482,'2% with VPK 2021'!A:AB,28,FALSE)</f>
        <v>794521</v>
      </c>
      <c r="AD482" s="4">
        <f>VLOOKUP(A482,'Charter School Lease'!A:E,5,FALSE)</f>
        <v>0</v>
      </c>
      <c r="AE482" s="4">
        <f>VLOOKUP(A482,'Integration Change'!H:L,5,FALSE)</f>
        <v>0</v>
      </c>
      <c r="AF482" s="4">
        <f>VLOOKUP(A482,'Other SPED'!A:D,4,FALSE)</f>
        <v>0</v>
      </c>
      <c r="AG482" s="4">
        <f>VLOOKUP(A482,QComp!I:R,10,FALSE)</f>
        <v>0</v>
      </c>
      <c r="AH482" s="4">
        <f>VLOOKUP(A482,'LTFM Change'!G:K,5,FALSE)</f>
        <v>0</v>
      </c>
      <c r="AI482" s="4">
        <f>VLOOKUP(A482,'Breakfast and Lunch'!A:E,5,FALSE)</f>
        <v>0</v>
      </c>
      <c r="AJ482" s="4">
        <f>VLOOKUP(A482,'Breakfast and Lunch'!A:D,4,FALSE)</f>
        <v>0</v>
      </c>
      <c r="AK482" s="4">
        <v>0</v>
      </c>
      <c r="AL482" s="4">
        <f>VLOOKUP(A482,'Safe School'!A:D,4,FALSE)</f>
        <v>0</v>
      </c>
      <c r="AM482" s="4">
        <v>0</v>
      </c>
      <c r="AN482" s="4">
        <f>VLOOKUP(A482,QComp!A:E,5,FALSE)</f>
        <v>0</v>
      </c>
      <c r="AO482" s="4">
        <f t="shared" si="76"/>
        <v>104</v>
      </c>
      <c r="AP482" s="4">
        <f>VLOOKUP(A482,'2021 SPED'!A:AF,32,FALSE)</f>
        <v>562.55730816483265</v>
      </c>
      <c r="AQ482" s="5">
        <f t="shared" si="70"/>
        <v>28510.557308164833</v>
      </c>
      <c r="AR482" s="235">
        <f t="shared" si="71"/>
        <v>3.6322698555780075E-2</v>
      </c>
    </row>
    <row r="483" spans="1:44" x14ac:dyDescent="0.25">
      <c r="A483">
        <v>4188</v>
      </c>
      <c r="B483">
        <v>7</v>
      </c>
      <c r="C483" t="s">
        <v>463</v>
      </c>
      <c r="D483">
        <v>7</v>
      </c>
      <c r="E483" s="4">
        <f>VLOOKUP(A483,'Pupil Info'!A:D,4,FALSE)</f>
        <v>683</v>
      </c>
      <c r="F483" s="4">
        <f>VLOOKUP(A483,'Starting Point 2020'!A:AB,28,FALSE)</f>
        <v>4962872</v>
      </c>
      <c r="G483" s="4">
        <f>VLOOKUP(A483,'2% 2020'!A:AB,28,FALSE)</f>
        <v>5054695</v>
      </c>
      <c r="H483" s="4">
        <f t="shared" si="72"/>
        <v>91823</v>
      </c>
      <c r="I483" s="4">
        <f>VLOOKUP(A483,'2% with VPK 2020'!A:AB,28,FALSE)</f>
        <v>5054524</v>
      </c>
      <c r="J483" s="4">
        <f>VLOOKUP(A483,'Charter School Lease'!A:D,4,FALSE)</f>
        <v>0</v>
      </c>
      <c r="K483" s="4">
        <f>VLOOKUP(A483,'Integration Change'!H:K,4,FALSE)</f>
        <v>0</v>
      </c>
      <c r="L483" s="4">
        <f>VLOOKUP(A483,'Other SPED'!A:D,4,FALSE)</f>
        <v>0</v>
      </c>
      <c r="M483" s="4">
        <f>VLOOKUP(A483,'LTFM Change'!G:J,4,FALSE)</f>
        <v>0</v>
      </c>
      <c r="N483" s="4">
        <f>VLOOKUP(A483,QComp!I:N,6,FALSE)</f>
        <v>14.080307119147619</v>
      </c>
      <c r="O483" s="4">
        <f>VLOOKUP(A483,'Breakfast and Lunch'!A:D,4,FALSE)</f>
        <v>0</v>
      </c>
      <c r="P483" s="4">
        <f>VLOOKUP(A483,'Breakfast and Lunch'!A:E,5,FALSE)</f>
        <v>0</v>
      </c>
      <c r="Q483" s="4">
        <v>0</v>
      </c>
      <c r="R483" s="4">
        <v>0</v>
      </c>
      <c r="S483" s="4">
        <f>VLOOKUP(A483,QComp!A:D,4,FALSE)</f>
        <v>0</v>
      </c>
      <c r="T483" s="4">
        <f t="shared" si="73"/>
        <v>-156.91969288047403</v>
      </c>
      <c r="U483" s="4">
        <f>VLOOKUP(A483,'2020 SPED'!A:AF,32,FALSE)</f>
        <v>0</v>
      </c>
      <c r="V483" s="4">
        <f t="shared" si="69"/>
        <v>91666.080307119526</v>
      </c>
      <c r="W483" s="235">
        <f t="shared" si="74"/>
        <v>1.8501988364801672E-2</v>
      </c>
      <c r="Y483" s="4">
        <f>VLOOKUP(A483,'Pupil Info'!A:E,5,FALSE)</f>
        <v>705</v>
      </c>
      <c r="Z483" s="4">
        <f>VLOOKUP(A483,'Starting Point 2021'!A:AB,28,FALSE)</f>
        <v>5149825.4000000004</v>
      </c>
      <c r="AA483" s="4">
        <f>VLOOKUP(A483,'2% 2021'!A:AB,28,FALSE)</f>
        <v>5342215.4000000004</v>
      </c>
      <c r="AB483" s="4">
        <f t="shared" si="75"/>
        <v>192390</v>
      </c>
      <c r="AC483" s="4">
        <f>VLOOKUP(A483,'2% with VPK 2021'!A:AB,28,FALSE)</f>
        <v>5342726.5999999996</v>
      </c>
      <c r="AD483" s="4">
        <f>VLOOKUP(A483,'Charter School Lease'!A:E,5,FALSE)</f>
        <v>0</v>
      </c>
      <c r="AE483" s="4">
        <f>VLOOKUP(A483,'Integration Change'!H:L,5,FALSE)</f>
        <v>0</v>
      </c>
      <c r="AF483" s="4">
        <f>VLOOKUP(A483,'Other SPED'!A:D,4,FALSE)</f>
        <v>0</v>
      </c>
      <c r="AG483" s="4">
        <f>VLOOKUP(A483,QComp!I:R,10,FALSE)</f>
        <v>14.060062198521337</v>
      </c>
      <c r="AH483" s="4">
        <f>VLOOKUP(A483,'LTFM Change'!G:K,5,FALSE)</f>
        <v>0</v>
      </c>
      <c r="AI483" s="4">
        <f>VLOOKUP(A483,'Breakfast and Lunch'!A:E,5,FALSE)</f>
        <v>0</v>
      </c>
      <c r="AJ483" s="4">
        <f>VLOOKUP(A483,'Breakfast and Lunch'!A:D,4,FALSE)</f>
        <v>0</v>
      </c>
      <c r="AK483" s="4">
        <v>0</v>
      </c>
      <c r="AL483" s="4">
        <f>VLOOKUP(A483,'Safe School'!A:D,4,FALSE)</f>
        <v>0</v>
      </c>
      <c r="AM483" s="4">
        <v>0</v>
      </c>
      <c r="AN483" s="4">
        <f>VLOOKUP(A483,QComp!A:E,5,FALSE)</f>
        <v>0</v>
      </c>
      <c r="AO483" s="4">
        <f t="shared" si="76"/>
        <v>525.26006219815463</v>
      </c>
      <c r="AP483" s="4">
        <f>VLOOKUP(A483,'2021 SPED'!A:AF,32,FALSE)</f>
        <v>2175.9724797657691</v>
      </c>
      <c r="AQ483" s="5">
        <f t="shared" si="70"/>
        <v>195091.23254196392</v>
      </c>
      <c r="AR483" s="235">
        <f t="shared" si="71"/>
        <v>3.7358548116990527E-2</v>
      </c>
    </row>
    <row r="484" spans="1:44" x14ac:dyDescent="0.25">
      <c r="A484">
        <v>4189</v>
      </c>
      <c r="B484">
        <v>7</v>
      </c>
      <c r="C484" t="s">
        <v>464</v>
      </c>
      <c r="D484">
        <v>7</v>
      </c>
      <c r="E484" s="4">
        <f>VLOOKUP(A484,'Pupil Info'!A:D,4,FALSE)</f>
        <v>180</v>
      </c>
      <c r="F484" s="4">
        <f>VLOOKUP(A484,'Starting Point 2020'!A:AB,28,FALSE)</f>
        <v>1391963</v>
      </c>
      <c r="G484" s="4">
        <f>VLOOKUP(A484,'2% 2020'!A:AB,28,FALSE)</f>
        <v>1418333</v>
      </c>
      <c r="H484" s="4">
        <f t="shared" si="72"/>
        <v>26370</v>
      </c>
      <c r="I484" s="4">
        <f>VLOOKUP(A484,'2% with VPK 2020'!A:AB,28,FALSE)</f>
        <v>1418317</v>
      </c>
      <c r="J484" s="4">
        <f>VLOOKUP(A484,'Charter School Lease'!A:D,4,FALSE)</f>
        <v>0</v>
      </c>
      <c r="K484" s="4">
        <f>VLOOKUP(A484,'Integration Change'!H:K,4,FALSE)</f>
        <v>0</v>
      </c>
      <c r="L484" s="4">
        <f>VLOOKUP(A484,'Other SPED'!A:D,4,FALSE)</f>
        <v>0</v>
      </c>
      <c r="M484" s="4">
        <f>VLOOKUP(A484,'LTFM Change'!G:J,4,FALSE)</f>
        <v>0</v>
      </c>
      <c r="N484" s="4">
        <f>VLOOKUP(A484,QComp!I:N,6,FALSE)</f>
        <v>0</v>
      </c>
      <c r="O484" s="4">
        <f>VLOOKUP(A484,'Breakfast and Lunch'!A:D,4,FALSE)</f>
        <v>0</v>
      </c>
      <c r="P484" s="4">
        <f>VLOOKUP(A484,'Breakfast and Lunch'!A:E,5,FALSE)</f>
        <v>0</v>
      </c>
      <c r="Q484" s="4">
        <v>0</v>
      </c>
      <c r="R484" s="4">
        <v>0</v>
      </c>
      <c r="S484" s="4">
        <f>VLOOKUP(A484,QComp!A:D,4,FALSE)</f>
        <v>0</v>
      </c>
      <c r="T484" s="4">
        <f t="shared" si="73"/>
        <v>-16</v>
      </c>
      <c r="U484" s="4">
        <f>VLOOKUP(A484,'2020 SPED'!A:AF,32,FALSE)</f>
        <v>0</v>
      </c>
      <c r="V484" s="4">
        <f t="shared" si="69"/>
        <v>26354</v>
      </c>
      <c r="W484" s="235">
        <f t="shared" si="74"/>
        <v>1.8944469069939358E-2</v>
      </c>
      <c r="Y484" s="4">
        <f>VLOOKUP(A484,'Pupil Info'!A:E,5,FALSE)</f>
        <v>182</v>
      </c>
      <c r="Z484" s="4">
        <f>VLOOKUP(A484,'Starting Point 2021'!A:AB,28,FALSE)</f>
        <v>1421061</v>
      </c>
      <c r="AA484" s="4">
        <f>VLOOKUP(A484,'2% 2021'!A:AB,28,FALSE)</f>
        <v>1475654</v>
      </c>
      <c r="AB484" s="4">
        <f t="shared" si="75"/>
        <v>54593</v>
      </c>
      <c r="AC484" s="4">
        <f>VLOOKUP(A484,'2% with VPK 2021'!A:AB,28,FALSE)</f>
        <v>1475638</v>
      </c>
      <c r="AD484" s="4">
        <f>VLOOKUP(A484,'Charter School Lease'!A:E,5,FALSE)</f>
        <v>0</v>
      </c>
      <c r="AE484" s="4">
        <f>VLOOKUP(A484,'Integration Change'!H:L,5,FALSE)</f>
        <v>0</v>
      </c>
      <c r="AF484" s="4">
        <f>VLOOKUP(A484,'Other SPED'!A:D,4,FALSE)</f>
        <v>0</v>
      </c>
      <c r="AG484" s="4">
        <f>VLOOKUP(A484,QComp!I:R,10,FALSE)</f>
        <v>0</v>
      </c>
      <c r="AH484" s="4">
        <f>VLOOKUP(A484,'LTFM Change'!G:K,5,FALSE)</f>
        <v>0</v>
      </c>
      <c r="AI484" s="4">
        <f>VLOOKUP(A484,'Breakfast and Lunch'!A:E,5,FALSE)</f>
        <v>0</v>
      </c>
      <c r="AJ484" s="4">
        <f>VLOOKUP(A484,'Breakfast and Lunch'!A:D,4,FALSE)</f>
        <v>0</v>
      </c>
      <c r="AK484" s="4">
        <v>0</v>
      </c>
      <c r="AL484" s="4">
        <f>VLOOKUP(A484,'Safe School'!A:D,4,FALSE)</f>
        <v>0</v>
      </c>
      <c r="AM484" s="4">
        <v>0</v>
      </c>
      <c r="AN484" s="4">
        <f>VLOOKUP(A484,QComp!A:E,5,FALSE)</f>
        <v>0</v>
      </c>
      <c r="AO484" s="4">
        <f t="shared" si="76"/>
        <v>-16</v>
      </c>
      <c r="AP484" s="4">
        <f>VLOOKUP(A484,'2021 SPED'!A:AF,32,FALSE)</f>
        <v>1038.2146704900078</v>
      </c>
      <c r="AQ484" s="5">
        <f t="shared" si="70"/>
        <v>55615.214670490008</v>
      </c>
      <c r="AR484" s="235">
        <f t="shared" si="71"/>
        <v>3.841707006243926E-2</v>
      </c>
    </row>
    <row r="485" spans="1:44" x14ac:dyDescent="0.25">
      <c r="A485">
        <v>4190</v>
      </c>
      <c r="B485">
        <v>7</v>
      </c>
      <c r="C485" t="s">
        <v>465</v>
      </c>
      <c r="D485">
        <v>7</v>
      </c>
      <c r="E485" s="4">
        <f>VLOOKUP(A485,'Pupil Info'!A:D,4,FALSE)</f>
        <v>68</v>
      </c>
      <c r="F485" s="4">
        <f>VLOOKUP(A485,'Starting Point 2020'!A:AB,28,FALSE)</f>
        <v>662021</v>
      </c>
      <c r="G485" s="4">
        <f>VLOOKUP(A485,'2% 2020'!A:AB,28,FALSE)</f>
        <v>674175</v>
      </c>
      <c r="H485" s="4">
        <f t="shared" si="72"/>
        <v>12154</v>
      </c>
      <c r="I485" s="4">
        <f>VLOOKUP(A485,'2% with VPK 2020'!A:AB,28,FALSE)</f>
        <v>674249.6</v>
      </c>
      <c r="J485" s="4">
        <f>VLOOKUP(A485,'Charter School Lease'!A:D,4,FALSE)</f>
        <v>0</v>
      </c>
      <c r="K485" s="4">
        <f>VLOOKUP(A485,'Integration Change'!H:K,4,FALSE)</f>
        <v>0</v>
      </c>
      <c r="L485" s="4">
        <f>VLOOKUP(A485,'Other SPED'!A:D,4,FALSE)</f>
        <v>0</v>
      </c>
      <c r="M485" s="4">
        <f>VLOOKUP(A485,'LTFM Change'!G:J,4,FALSE)</f>
        <v>0</v>
      </c>
      <c r="N485" s="4">
        <f>VLOOKUP(A485,QComp!I:N,6,FALSE)</f>
        <v>0</v>
      </c>
      <c r="O485" s="4">
        <f>VLOOKUP(A485,'Breakfast and Lunch'!A:D,4,FALSE)</f>
        <v>0</v>
      </c>
      <c r="P485" s="4">
        <f>VLOOKUP(A485,'Breakfast and Lunch'!A:E,5,FALSE)</f>
        <v>0</v>
      </c>
      <c r="Q485" s="4">
        <v>0</v>
      </c>
      <c r="R485" s="4">
        <v>0</v>
      </c>
      <c r="S485" s="4">
        <f>VLOOKUP(A485,QComp!A:D,4,FALSE)</f>
        <v>0</v>
      </c>
      <c r="T485" s="4">
        <f t="shared" si="73"/>
        <v>74.599999999976717</v>
      </c>
      <c r="U485" s="4">
        <f>VLOOKUP(A485,'2020 SPED'!A:AF,32,FALSE)</f>
        <v>0</v>
      </c>
      <c r="V485" s="4">
        <f t="shared" si="69"/>
        <v>12228.599999999977</v>
      </c>
      <c r="W485" s="235">
        <f t="shared" si="74"/>
        <v>1.8358934233204081E-2</v>
      </c>
      <c r="Y485" s="4">
        <f>VLOOKUP(A485,'Pupil Info'!A:E,5,FALSE)</f>
        <v>71</v>
      </c>
      <c r="Z485" s="4">
        <f>VLOOKUP(A485,'Starting Point 2021'!A:AB,28,FALSE)</f>
        <v>696498.8</v>
      </c>
      <c r="AA485" s="4">
        <f>VLOOKUP(A485,'2% 2021'!A:AB,28,FALSE)</f>
        <v>722511.8</v>
      </c>
      <c r="AB485" s="4">
        <f t="shared" si="75"/>
        <v>26013</v>
      </c>
      <c r="AC485" s="4">
        <f>VLOOKUP(A485,'2% with VPK 2021'!A:AB,28,FALSE)</f>
        <v>722503.8</v>
      </c>
      <c r="AD485" s="4">
        <f>VLOOKUP(A485,'Charter School Lease'!A:E,5,FALSE)</f>
        <v>0</v>
      </c>
      <c r="AE485" s="4">
        <f>VLOOKUP(A485,'Integration Change'!H:L,5,FALSE)</f>
        <v>0</v>
      </c>
      <c r="AF485" s="4">
        <f>VLOOKUP(A485,'Other SPED'!A:D,4,FALSE)</f>
        <v>0</v>
      </c>
      <c r="AG485" s="4">
        <f>VLOOKUP(A485,QComp!I:R,10,FALSE)</f>
        <v>0</v>
      </c>
      <c r="AH485" s="4">
        <f>VLOOKUP(A485,'LTFM Change'!G:K,5,FALSE)</f>
        <v>0</v>
      </c>
      <c r="AI485" s="4">
        <f>VLOOKUP(A485,'Breakfast and Lunch'!A:E,5,FALSE)</f>
        <v>0</v>
      </c>
      <c r="AJ485" s="4">
        <f>VLOOKUP(A485,'Breakfast and Lunch'!A:D,4,FALSE)</f>
        <v>0</v>
      </c>
      <c r="AK485" s="4">
        <v>0</v>
      </c>
      <c r="AL485" s="4">
        <f>VLOOKUP(A485,'Safe School'!A:D,4,FALSE)</f>
        <v>0</v>
      </c>
      <c r="AM485" s="4">
        <v>0</v>
      </c>
      <c r="AN485" s="4">
        <f>VLOOKUP(A485,QComp!A:E,5,FALSE)</f>
        <v>0</v>
      </c>
      <c r="AO485" s="4">
        <f t="shared" si="76"/>
        <v>-8</v>
      </c>
      <c r="AP485" s="4">
        <f>VLOOKUP(A485,'2021 SPED'!A:AF,32,FALSE)</f>
        <v>451.56643228651956</v>
      </c>
      <c r="AQ485" s="5">
        <f t="shared" si="70"/>
        <v>26456.56643228652</v>
      </c>
      <c r="AR485" s="235">
        <f t="shared" si="71"/>
        <v>3.7348233765801174E-2</v>
      </c>
    </row>
    <row r="486" spans="1:44" x14ac:dyDescent="0.25">
      <c r="A486">
        <v>4191</v>
      </c>
      <c r="B486">
        <v>7</v>
      </c>
      <c r="C486" t="s">
        <v>466</v>
      </c>
      <c r="D486">
        <v>7</v>
      </c>
      <c r="E486" s="4">
        <f>VLOOKUP(A486,'Pupil Info'!A:D,4,FALSE)</f>
        <v>498</v>
      </c>
      <c r="F486" s="4">
        <f>VLOOKUP(A486,'Starting Point 2020'!A:AB,28,FALSE)</f>
        <v>4154683.2</v>
      </c>
      <c r="G486" s="4">
        <f>VLOOKUP(A486,'2% 2020'!A:AB,28,FALSE)</f>
        <v>4235076.2</v>
      </c>
      <c r="H486" s="4">
        <f t="shared" si="72"/>
        <v>80393</v>
      </c>
      <c r="I486" s="4">
        <f>VLOOKUP(A486,'2% with VPK 2020'!A:AB,28,FALSE)</f>
        <v>4235554</v>
      </c>
      <c r="J486" s="4">
        <f>VLOOKUP(A486,'Charter School Lease'!A:D,4,FALSE)</f>
        <v>0</v>
      </c>
      <c r="K486" s="4">
        <f>VLOOKUP(A486,'Integration Change'!H:K,4,FALSE)</f>
        <v>0</v>
      </c>
      <c r="L486" s="4">
        <f>VLOOKUP(A486,'Other SPED'!A:D,4,FALSE)</f>
        <v>0</v>
      </c>
      <c r="M486" s="4">
        <f>VLOOKUP(A486,'LTFM Change'!G:J,4,FALSE)</f>
        <v>0</v>
      </c>
      <c r="N486" s="4">
        <f>VLOOKUP(A486,QComp!I:N,6,FALSE)</f>
        <v>4.4591300236861571</v>
      </c>
      <c r="O486" s="4">
        <f>VLOOKUP(A486,'Breakfast and Lunch'!A:D,4,FALSE)</f>
        <v>0</v>
      </c>
      <c r="P486" s="4">
        <f>VLOOKUP(A486,'Breakfast and Lunch'!A:E,5,FALSE)</f>
        <v>0</v>
      </c>
      <c r="Q486" s="4">
        <v>0</v>
      </c>
      <c r="R486" s="4">
        <v>0</v>
      </c>
      <c r="S486" s="4">
        <f>VLOOKUP(A486,QComp!A:D,4,FALSE)</f>
        <v>0</v>
      </c>
      <c r="T486" s="4">
        <f t="shared" si="73"/>
        <v>482.25913002341986</v>
      </c>
      <c r="U486" s="4">
        <f>VLOOKUP(A486,'2020 SPED'!A:AF,32,FALSE)</f>
        <v>0</v>
      </c>
      <c r="V486" s="4">
        <f t="shared" si="69"/>
        <v>80875.25913002342</v>
      </c>
      <c r="W486" s="235">
        <f t="shared" si="74"/>
        <v>1.934997113618675E-2</v>
      </c>
      <c r="Y486" s="4">
        <f>VLOOKUP(A486,'Pupil Info'!A:E,5,FALSE)</f>
        <v>610</v>
      </c>
      <c r="Z486" s="4">
        <f>VLOOKUP(A486,'Starting Point 2021'!A:AB,28,FALSE)</f>
        <v>5068595</v>
      </c>
      <c r="AA486" s="4">
        <f>VLOOKUP(A486,'2% 2021'!A:AB,28,FALSE)</f>
        <v>5267156</v>
      </c>
      <c r="AB486" s="4">
        <f t="shared" si="75"/>
        <v>198561</v>
      </c>
      <c r="AC486" s="4">
        <f>VLOOKUP(A486,'2% with VPK 2021'!A:AB,28,FALSE)</f>
        <v>5267101</v>
      </c>
      <c r="AD486" s="4">
        <f>VLOOKUP(A486,'Charter School Lease'!A:E,5,FALSE)</f>
        <v>0</v>
      </c>
      <c r="AE486" s="4">
        <f>VLOOKUP(A486,'Integration Change'!H:L,5,FALSE)</f>
        <v>0</v>
      </c>
      <c r="AF486" s="4">
        <f>VLOOKUP(A486,'Other SPED'!A:D,4,FALSE)</f>
        <v>0</v>
      </c>
      <c r="AG486" s="4">
        <f>VLOOKUP(A486,QComp!I:R,10,FALSE)</f>
        <v>5.4500121356541058</v>
      </c>
      <c r="AH486" s="4">
        <f>VLOOKUP(A486,'LTFM Change'!G:K,5,FALSE)</f>
        <v>0</v>
      </c>
      <c r="AI486" s="4">
        <f>VLOOKUP(A486,'Breakfast and Lunch'!A:E,5,FALSE)</f>
        <v>0</v>
      </c>
      <c r="AJ486" s="4">
        <f>VLOOKUP(A486,'Breakfast and Lunch'!A:D,4,FALSE)</f>
        <v>0</v>
      </c>
      <c r="AK486" s="4">
        <v>0</v>
      </c>
      <c r="AL486" s="4">
        <f>VLOOKUP(A486,'Safe School'!A:D,4,FALSE)</f>
        <v>0</v>
      </c>
      <c r="AM486" s="4">
        <v>0</v>
      </c>
      <c r="AN486" s="4">
        <f>VLOOKUP(A486,QComp!A:E,5,FALSE)</f>
        <v>0</v>
      </c>
      <c r="AO486" s="4">
        <f t="shared" si="76"/>
        <v>-49.549987864680588</v>
      </c>
      <c r="AP486" s="4">
        <f>VLOOKUP(A486,'2021 SPED'!A:AF,32,FALSE)</f>
        <v>220.4194331006147</v>
      </c>
      <c r="AQ486" s="5">
        <f t="shared" si="70"/>
        <v>198731.86944523593</v>
      </c>
      <c r="AR486" s="235">
        <f t="shared" si="71"/>
        <v>3.9174761447699019E-2</v>
      </c>
    </row>
    <row r="487" spans="1:44" x14ac:dyDescent="0.25">
      <c r="A487">
        <v>4192</v>
      </c>
      <c r="B487">
        <v>7</v>
      </c>
      <c r="C487" t="s">
        <v>467</v>
      </c>
      <c r="D487">
        <v>7</v>
      </c>
      <c r="E487" s="4">
        <f>VLOOKUP(A487,'Pupil Info'!A:D,4,FALSE)</f>
        <v>870</v>
      </c>
      <c r="F487" s="4">
        <f>VLOOKUP(A487,'Starting Point 2020'!A:AB,28,FALSE)</f>
        <v>8511298.8000000007</v>
      </c>
      <c r="G487" s="4">
        <f>VLOOKUP(A487,'2% 2020'!A:AB,28,FALSE)</f>
        <v>8675322.8000000007</v>
      </c>
      <c r="H487" s="4">
        <f t="shared" si="72"/>
        <v>164024</v>
      </c>
      <c r="I487" s="4">
        <f>VLOOKUP(A487,'2% with VPK 2020'!A:AB,28,FALSE)</f>
        <v>8675246.8000000007</v>
      </c>
      <c r="J487" s="4">
        <f>VLOOKUP(A487,'Charter School Lease'!A:D,4,FALSE)</f>
        <v>0</v>
      </c>
      <c r="K487" s="4">
        <f>VLOOKUP(A487,'Integration Change'!H:K,4,FALSE)</f>
        <v>0</v>
      </c>
      <c r="L487" s="4">
        <f>VLOOKUP(A487,'Other SPED'!A:D,4,FALSE)</f>
        <v>0</v>
      </c>
      <c r="M487" s="4">
        <f>VLOOKUP(A487,'LTFM Change'!G:J,4,FALSE)</f>
        <v>0</v>
      </c>
      <c r="N487" s="4">
        <f>VLOOKUP(A487,QComp!I:N,6,FALSE)</f>
        <v>16.606415260612266</v>
      </c>
      <c r="O487" s="4">
        <f>VLOOKUP(A487,'Breakfast and Lunch'!A:D,4,FALSE)</f>
        <v>0</v>
      </c>
      <c r="P487" s="4">
        <f>VLOOKUP(A487,'Breakfast and Lunch'!A:E,5,FALSE)</f>
        <v>0</v>
      </c>
      <c r="Q487" s="4">
        <v>0</v>
      </c>
      <c r="R487" s="4">
        <v>0</v>
      </c>
      <c r="S487" s="4">
        <f>VLOOKUP(A487,QComp!A:D,4,FALSE)</f>
        <v>0</v>
      </c>
      <c r="T487" s="4">
        <f t="shared" si="73"/>
        <v>-59.393584739416838</v>
      </c>
      <c r="U487" s="4">
        <f>VLOOKUP(A487,'2020 SPED'!A:AF,32,FALSE)</f>
        <v>0</v>
      </c>
      <c r="V487" s="4">
        <f t="shared" si="69"/>
        <v>163964.60641526058</v>
      </c>
      <c r="W487" s="235">
        <f t="shared" si="74"/>
        <v>1.927132437178683E-2</v>
      </c>
      <c r="Y487" s="4">
        <f>VLOOKUP(A487,'Pupil Info'!A:E,5,FALSE)</f>
        <v>900</v>
      </c>
      <c r="Z487" s="4">
        <f>VLOOKUP(A487,'Starting Point 2021'!A:AB,28,FALSE)</f>
        <v>9053319</v>
      </c>
      <c r="AA487" s="4">
        <f>VLOOKUP(A487,'2% 2021'!A:AB,28,FALSE)</f>
        <v>9408106</v>
      </c>
      <c r="AB487" s="4">
        <f t="shared" si="75"/>
        <v>354787</v>
      </c>
      <c r="AC487" s="4">
        <f>VLOOKUP(A487,'2% with VPK 2021'!A:AB,28,FALSE)</f>
        <v>9408026</v>
      </c>
      <c r="AD487" s="4">
        <f>VLOOKUP(A487,'Charter School Lease'!A:E,5,FALSE)</f>
        <v>0</v>
      </c>
      <c r="AE487" s="4">
        <f>VLOOKUP(A487,'Integration Change'!H:L,5,FALSE)</f>
        <v>0</v>
      </c>
      <c r="AF487" s="4">
        <f>VLOOKUP(A487,'Other SPED'!A:D,4,FALSE)</f>
        <v>0</v>
      </c>
      <c r="AG487" s="4">
        <f>VLOOKUP(A487,QComp!I:R,10,FALSE)</f>
        <v>18.148851446021581</v>
      </c>
      <c r="AH487" s="4">
        <f>VLOOKUP(A487,'LTFM Change'!G:K,5,FALSE)</f>
        <v>0</v>
      </c>
      <c r="AI487" s="4">
        <f>VLOOKUP(A487,'Breakfast and Lunch'!A:E,5,FALSE)</f>
        <v>0</v>
      </c>
      <c r="AJ487" s="4">
        <f>VLOOKUP(A487,'Breakfast and Lunch'!A:D,4,FALSE)</f>
        <v>0</v>
      </c>
      <c r="AK487" s="4">
        <v>0</v>
      </c>
      <c r="AL487" s="4">
        <f>VLOOKUP(A487,'Safe School'!A:D,4,FALSE)</f>
        <v>0</v>
      </c>
      <c r="AM487" s="4">
        <v>0</v>
      </c>
      <c r="AN487" s="4">
        <f>VLOOKUP(A487,QComp!A:E,5,FALSE)</f>
        <v>0</v>
      </c>
      <c r="AO487" s="4">
        <f t="shared" si="76"/>
        <v>-61.851148553192616</v>
      </c>
      <c r="AP487" s="4">
        <f>VLOOKUP(A487,'2021 SPED'!A:AF,32,FALSE)</f>
        <v>2164.6124188704416</v>
      </c>
      <c r="AQ487" s="5">
        <f t="shared" si="70"/>
        <v>356889.76127031725</v>
      </c>
      <c r="AR487" s="235">
        <f t="shared" si="71"/>
        <v>3.9188611381085765E-2</v>
      </c>
    </row>
    <row r="488" spans="1:44" x14ac:dyDescent="0.25">
      <c r="A488">
        <v>4193</v>
      </c>
      <c r="B488">
        <v>7</v>
      </c>
      <c r="C488" t="s">
        <v>468</v>
      </c>
      <c r="D488">
        <v>7</v>
      </c>
      <c r="E488" s="4">
        <f>VLOOKUP(A488,'Pupil Info'!A:D,4,FALSE)</f>
        <v>325</v>
      </c>
      <c r="F488" s="4">
        <f>VLOOKUP(A488,'Starting Point 2020'!A:AB,28,FALSE)</f>
        <v>3405875</v>
      </c>
      <c r="G488" s="4">
        <f>VLOOKUP(A488,'2% 2020'!A:AB,28,FALSE)</f>
        <v>3469177</v>
      </c>
      <c r="H488" s="4">
        <f t="shared" si="72"/>
        <v>63302</v>
      </c>
      <c r="I488" s="4">
        <f>VLOOKUP(A488,'2% with VPK 2020'!A:AB,28,FALSE)</f>
        <v>3469475</v>
      </c>
      <c r="J488" s="4">
        <f>VLOOKUP(A488,'Charter School Lease'!A:D,4,FALSE)</f>
        <v>0</v>
      </c>
      <c r="K488" s="4">
        <f>VLOOKUP(A488,'Integration Change'!H:K,4,FALSE)</f>
        <v>0</v>
      </c>
      <c r="L488" s="4">
        <f>VLOOKUP(A488,'Other SPED'!A:D,4,FALSE)</f>
        <v>0</v>
      </c>
      <c r="M488" s="4">
        <f>VLOOKUP(A488,'LTFM Change'!G:J,4,FALSE)</f>
        <v>0</v>
      </c>
      <c r="N488" s="4">
        <f>VLOOKUP(A488,QComp!I:N,6,FALSE)</f>
        <v>0</v>
      </c>
      <c r="O488" s="4">
        <f>VLOOKUP(A488,'Breakfast and Lunch'!A:D,4,FALSE)</f>
        <v>0</v>
      </c>
      <c r="P488" s="4">
        <f>VLOOKUP(A488,'Breakfast and Lunch'!A:E,5,FALSE)</f>
        <v>0</v>
      </c>
      <c r="Q488" s="4">
        <v>0</v>
      </c>
      <c r="R488" s="4">
        <v>0</v>
      </c>
      <c r="S488" s="4">
        <f>VLOOKUP(A488,QComp!A:D,4,FALSE)</f>
        <v>0</v>
      </c>
      <c r="T488" s="4">
        <f t="shared" si="73"/>
        <v>298</v>
      </c>
      <c r="U488" s="4">
        <f>VLOOKUP(A488,'2020 SPED'!A:AF,32,FALSE)</f>
        <v>0</v>
      </c>
      <c r="V488" s="4">
        <f t="shared" si="69"/>
        <v>63600</v>
      </c>
      <c r="W488" s="235">
        <f t="shared" si="74"/>
        <v>1.8586119572797006E-2</v>
      </c>
      <c r="Y488" s="4">
        <f>VLOOKUP(A488,'Pupil Info'!A:E,5,FALSE)</f>
        <v>329</v>
      </c>
      <c r="Z488" s="4">
        <f>VLOOKUP(A488,'Starting Point 2021'!A:AB,28,FALSE)</f>
        <v>3400615</v>
      </c>
      <c r="AA488" s="4">
        <f>VLOOKUP(A488,'2% 2021'!A:AB,28,FALSE)</f>
        <v>3528308</v>
      </c>
      <c r="AB488" s="4">
        <f t="shared" si="75"/>
        <v>127693</v>
      </c>
      <c r="AC488" s="4">
        <f>VLOOKUP(A488,'2% with VPK 2021'!A:AB,28,FALSE)</f>
        <v>3528609</v>
      </c>
      <c r="AD488" s="4">
        <f>VLOOKUP(A488,'Charter School Lease'!A:E,5,FALSE)</f>
        <v>0</v>
      </c>
      <c r="AE488" s="4">
        <f>VLOOKUP(A488,'Integration Change'!H:L,5,FALSE)</f>
        <v>0</v>
      </c>
      <c r="AF488" s="4">
        <f>VLOOKUP(A488,'Other SPED'!A:D,4,FALSE)</f>
        <v>0</v>
      </c>
      <c r="AG488" s="4">
        <f>VLOOKUP(A488,QComp!I:R,10,FALSE)</f>
        <v>0</v>
      </c>
      <c r="AH488" s="4">
        <f>VLOOKUP(A488,'LTFM Change'!G:K,5,FALSE)</f>
        <v>0</v>
      </c>
      <c r="AI488" s="4">
        <f>VLOOKUP(A488,'Breakfast and Lunch'!A:E,5,FALSE)</f>
        <v>0</v>
      </c>
      <c r="AJ488" s="4">
        <f>VLOOKUP(A488,'Breakfast and Lunch'!A:D,4,FALSE)</f>
        <v>0</v>
      </c>
      <c r="AK488" s="4">
        <v>0</v>
      </c>
      <c r="AL488" s="4">
        <f>VLOOKUP(A488,'Safe School'!A:D,4,FALSE)</f>
        <v>0</v>
      </c>
      <c r="AM488" s="4">
        <v>0</v>
      </c>
      <c r="AN488" s="4">
        <f>VLOOKUP(A488,QComp!A:E,5,FALSE)</f>
        <v>0</v>
      </c>
      <c r="AO488" s="4">
        <f t="shared" si="76"/>
        <v>301</v>
      </c>
      <c r="AP488" s="4">
        <f>VLOOKUP(A488,'2021 SPED'!A:AF,32,FALSE)</f>
        <v>698.38662302028388</v>
      </c>
      <c r="AQ488" s="5">
        <f t="shared" si="70"/>
        <v>128692.38662302028</v>
      </c>
      <c r="AR488" s="235">
        <f t="shared" si="71"/>
        <v>3.7549972578489479E-2</v>
      </c>
    </row>
    <row r="489" spans="1:44" x14ac:dyDescent="0.25">
      <c r="A489">
        <v>4194</v>
      </c>
      <c r="B489">
        <v>7</v>
      </c>
      <c r="C489" t="s">
        <v>469</v>
      </c>
      <c r="D489">
        <v>7</v>
      </c>
      <c r="E489" s="4">
        <f>VLOOKUP(A489,'Pupil Info'!A:D,4,FALSE)</f>
        <v>351</v>
      </c>
      <c r="F489" s="4">
        <f>VLOOKUP(A489,'Starting Point 2020'!A:AB,28,FALSE)</f>
        <v>2596634</v>
      </c>
      <c r="G489" s="4">
        <f>VLOOKUP(A489,'2% 2020'!A:AB,28,FALSE)</f>
        <v>2644037</v>
      </c>
      <c r="H489" s="4">
        <f t="shared" si="72"/>
        <v>47403</v>
      </c>
      <c r="I489" s="4">
        <f>VLOOKUP(A489,'2% with VPK 2020'!A:AB,28,FALSE)</f>
        <v>2644355</v>
      </c>
      <c r="J489" s="4">
        <f>VLOOKUP(A489,'Charter School Lease'!A:D,4,FALSE)</f>
        <v>0</v>
      </c>
      <c r="K489" s="4">
        <f>VLOOKUP(A489,'Integration Change'!H:K,4,FALSE)</f>
        <v>0</v>
      </c>
      <c r="L489" s="4">
        <f>VLOOKUP(A489,'Other SPED'!A:D,4,FALSE)</f>
        <v>0</v>
      </c>
      <c r="M489" s="4">
        <f>VLOOKUP(A489,'LTFM Change'!G:J,4,FALSE)</f>
        <v>0</v>
      </c>
      <c r="N489" s="4">
        <f>VLOOKUP(A489,QComp!I:N,6,FALSE)</f>
        <v>0</v>
      </c>
      <c r="O489" s="4">
        <f>VLOOKUP(A489,'Breakfast and Lunch'!A:D,4,FALSE)</f>
        <v>0</v>
      </c>
      <c r="P489" s="4">
        <f>VLOOKUP(A489,'Breakfast and Lunch'!A:E,5,FALSE)</f>
        <v>0</v>
      </c>
      <c r="Q489" s="4">
        <v>0</v>
      </c>
      <c r="R489" s="4">
        <v>0</v>
      </c>
      <c r="S489" s="4">
        <f>VLOOKUP(A489,QComp!A:D,4,FALSE)</f>
        <v>0</v>
      </c>
      <c r="T489" s="4">
        <f t="shared" si="73"/>
        <v>318</v>
      </c>
      <c r="U489" s="4">
        <f>VLOOKUP(A489,'2020 SPED'!A:AF,32,FALSE)</f>
        <v>0</v>
      </c>
      <c r="V489" s="4">
        <f t="shared" si="69"/>
        <v>47721</v>
      </c>
      <c r="W489" s="235">
        <f t="shared" si="74"/>
        <v>1.8255557001872424E-2</v>
      </c>
      <c r="Y489" s="4">
        <f>VLOOKUP(A489,'Pupil Info'!A:E,5,FALSE)</f>
        <v>356</v>
      </c>
      <c r="Z489" s="4">
        <f>VLOOKUP(A489,'Starting Point 2021'!A:AB,28,FALSE)</f>
        <v>2624269</v>
      </c>
      <c r="AA489" s="4">
        <f>VLOOKUP(A489,'2% 2021'!A:AB,28,FALSE)</f>
        <v>2721446</v>
      </c>
      <c r="AB489" s="4">
        <f t="shared" si="75"/>
        <v>97177</v>
      </c>
      <c r="AC489" s="4">
        <f>VLOOKUP(A489,'2% with VPK 2021'!A:AB,28,FALSE)</f>
        <v>2721769</v>
      </c>
      <c r="AD489" s="4">
        <f>VLOOKUP(A489,'Charter School Lease'!A:E,5,FALSE)</f>
        <v>0</v>
      </c>
      <c r="AE489" s="4">
        <f>VLOOKUP(A489,'Integration Change'!H:L,5,FALSE)</f>
        <v>0</v>
      </c>
      <c r="AF489" s="4">
        <f>VLOOKUP(A489,'Other SPED'!A:D,4,FALSE)</f>
        <v>0</v>
      </c>
      <c r="AG489" s="4">
        <f>VLOOKUP(A489,QComp!I:R,10,FALSE)</f>
        <v>0</v>
      </c>
      <c r="AH489" s="4">
        <f>VLOOKUP(A489,'LTFM Change'!G:K,5,FALSE)</f>
        <v>0</v>
      </c>
      <c r="AI489" s="4">
        <f>VLOOKUP(A489,'Breakfast and Lunch'!A:E,5,FALSE)</f>
        <v>0</v>
      </c>
      <c r="AJ489" s="4">
        <f>VLOOKUP(A489,'Breakfast and Lunch'!A:D,4,FALSE)</f>
        <v>0</v>
      </c>
      <c r="AK489" s="4">
        <v>0</v>
      </c>
      <c r="AL489" s="4">
        <f>VLOOKUP(A489,'Safe School'!A:D,4,FALSE)</f>
        <v>0</v>
      </c>
      <c r="AM489" s="4">
        <v>0</v>
      </c>
      <c r="AN489" s="4">
        <f>VLOOKUP(A489,QComp!A:E,5,FALSE)</f>
        <v>0</v>
      </c>
      <c r="AO489" s="4">
        <f t="shared" si="76"/>
        <v>323</v>
      </c>
      <c r="AP489" s="4">
        <f>VLOOKUP(A489,'2021 SPED'!A:AF,32,FALSE)</f>
        <v>6.4217306441860273</v>
      </c>
      <c r="AQ489" s="5">
        <f t="shared" si="70"/>
        <v>97506.421730644186</v>
      </c>
      <c r="AR489" s="235">
        <f t="shared" si="71"/>
        <v>3.7030121530986344E-2</v>
      </c>
    </row>
    <row r="490" spans="1:44" x14ac:dyDescent="0.25">
      <c r="A490">
        <v>4195</v>
      </c>
      <c r="B490">
        <v>7</v>
      </c>
      <c r="C490" t="s">
        <v>470</v>
      </c>
      <c r="D490">
        <v>7</v>
      </c>
      <c r="E490" s="4">
        <f>VLOOKUP(A490,'Pupil Info'!A:D,4,FALSE)</f>
        <v>25</v>
      </c>
      <c r="F490" s="4">
        <f>VLOOKUP(A490,'Starting Point 2020'!A:AB,28,FALSE)</f>
        <v>236898</v>
      </c>
      <c r="G490" s="4">
        <f>VLOOKUP(A490,'2% 2020'!A:AB,28,FALSE)</f>
        <v>241575</v>
      </c>
      <c r="H490" s="4">
        <f t="shared" si="72"/>
        <v>4677</v>
      </c>
      <c r="I490" s="4">
        <f>VLOOKUP(A490,'2% with VPK 2020'!A:AB,28,FALSE)</f>
        <v>241555</v>
      </c>
      <c r="J490" s="4">
        <f>VLOOKUP(A490,'Charter School Lease'!A:D,4,FALSE)</f>
        <v>0</v>
      </c>
      <c r="K490" s="4">
        <f>VLOOKUP(A490,'Integration Change'!H:K,4,FALSE)</f>
        <v>0</v>
      </c>
      <c r="L490" s="4">
        <f>VLOOKUP(A490,'Other SPED'!A:D,4,FALSE)</f>
        <v>0</v>
      </c>
      <c r="M490" s="4">
        <f>VLOOKUP(A490,'LTFM Change'!G:J,4,FALSE)</f>
        <v>0</v>
      </c>
      <c r="N490" s="4">
        <f>VLOOKUP(A490,QComp!I:N,6,FALSE)</f>
        <v>0</v>
      </c>
      <c r="O490" s="4">
        <f>VLOOKUP(A490,'Breakfast and Lunch'!A:D,4,FALSE)</f>
        <v>0</v>
      </c>
      <c r="P490" s="4">
        <f>VLOOKUP(A490,'Breakfast and Lunch'!A:E,5,FALSE)</f>
        <v>0</v>
      </c>
      <c r="Q490" s="4">
        <v>0</v>
      </c>
      <c r="R490" s="4">
        <v>0</v>
      </c>
      <c r="S490" s="4">
        <f>VLOOKUP(A490,QComp!A:D,4,FALSE)</f>
        <v>0</v>
      </c>
      <c r="T490" s="4">
        <f t="shared" si="73"/>
        <v>-20</v>
      </c>
      <c r="U490" s="4">
        <f>VLOOKUP(A490,'2020 SPED'!A:AF,32,FALSE)</f>
        <v>0</v>
      </c>
      <c r="V490" s="4">
        <f t="shared" si="69"/>
        <v>4657</v>
      </c>
      <c r="W490" s="235">
        <f t="shared" si="74"/>
        <v>1.9742674062254641E-2</v>
      </c>
      <c r="Y490" s="4">
        <f>VLOOKUP(A490,'Pupil Info'!A:E,5,FALSE)</f>
        <v>25</v>
      </c>
      <c r="Z490" s="4">
        <f>VLOOKUP(A490,'Starting Point 2021'!A:AB,28,FALSE)</f>
        <v>273539</v>
      </c>
      <c r="AA490" s="4">
        <f>VLOOKUP(A490,'2% 2021'!A:AB,28,FALSE)</f>
        <v>283541</v>
      </c>
      <c r="AB490" s="4">
        <f t="shared" si="75"/>
        <v>10002</v>
      </c>
      <c r="AC490" s="4">
        <f>VLOOKUP(A490,'2% with VPK 2021'!A:AB,28,FALSE)</f>
        <v>283512</v>
      </c>
      <c r="AD490" s="4">
        <f>VLOOKUP(A490,'Charter School Lease'!A:E,5,FALSE)</f>
        <v>0</v>
      </c>
      <c r="AE490" s="4">
        <f>VLOOKUP(A490,'Integration Change'!H:L,5,FALSE)</f>
        <v>0</v>
      </c>
      <c r="AF490" s="4">
        <f>VLOOKUP(A490,'Other SPED'!A:D,4,FALSE)</f>
        <v>0</v>
      </c>
      <c r="AG490" s="4">
        <f>VLOOKUP(A490,QComp!I:R,10,FALSE)</f>
        <v>0</v>
      </c>
      <c r="AH490" s="4">
        <f>VLOOKUP(A490,'LTFM Change'!G:K,5,FALSE)</f>
        <v>0</v>
      </c>
      <c r="AI490" s="4">
        <f>VLOOKUP(A490,'Breakfast and Lunch'!A:E,5,FALSE)</f>
        <v>0</v>
      </c>
      <c r="AJ490" s="4">
        <f>VLOOKUP(A490,'Breakfast and Lunch'!A:D,4,FALSE)</f>
        <v>0</v>
      </c>
      <c r="AK490" s="4">
        <v>0</v>
      </c>
      <c r="AL490" s="4">
        <f>VLOOKUP(A490,'Safe School'!A:D,4,FALSE)</f>
        <v>0</v>
      </c>
      <c r="AM490" s="4">
        <v>0</v>
      </c>
      <c r="AN490" s="4">
        <f>VLOOKUP(A490,QComp!A:E,5,FALSE)</f>
        <v>0</v>
      </c>
      <c r="AO490" s="4">
        <f t="shared" si="76"/>
        <v>-29</v>
      </c>
      <c r="AP490" s="4">
        <f>VLOOKUP(A490,'2021 SPED'!A:AF,32,FALSE)</f>
        <v>520.075259833975</v>
      </c>
      <c r="AQ490" s="5">
        <f t="shared" si="70"/>
        <v>10493.075259833975</v>
      </c>
      <c r="AR490" s="235">
        <f t="shared" si="71"/>
        <v>3.6565169866088564E-2</v>
      </c>
    </row>
    <row r="491" spans="1:44" x14ac:dyDescent="0.25">
      <c r="A491">
        <v>4198</v>
      </c>
      <c r="B491">
        <v>7</v>
      </c>
      <c r="C491" t="s">
        <v>471</v>
      </c>
      <c r="D491">
        <v>7</v>
      </c>
      <c r="E491" s="4">
        <f>VLOOKUP(A491,'Pupil Info'!A:D,4,FALSE)</f>
        <v>125</v>
      </c>
      <c r="F491" s="4">
        <f>VLOOKUP(A491,'Starting Point 2020'!A:AB,28,FALSE)</f>
        <v>961480</v>
      </c>
      <c r="G491" s="4">
        <f>VLOOKUP(A491,'2% 2020'!A:AB,28,FALSE)</f>
        <v>979896</v>
      </c>
      <c r="H491" s="4">
        <f t="shared" si="72"/>
        <v>18416</v>
      </c>
      <c r="I491" s="4">
        <f>VLOOKUP(A491,'2% with VPK 2020'!A:AB,28,FALSE)</f>
        <v>980010</v>
      </c>
      <c r="J491" s="4">
        <f>VLOOKUP(A491,'Charter School Lease'!A:D,4,FALSE)</f>
        <v>0</v>
      </c>
      <c r="K491" s="4">
        <f>VLOOKUP(A491,'Integration Change'!H:K,4,FALSE)</f>
        <v>0</v>
      </c>
      <c r="L491" s="4">
        <f>VLOOKUP(A491,'Other SPED'!A:D,4,FALSE)</f>
        <v>0</v>
      </c>
      <c r="M491" s="4">
        <f>VLOOKUP(A491,'LTFM Change'!G:J,4,FALSE)</f>
        <v>0</v>
      </c>
      <c r="N491" s="4">
        <f>VLOOKUP(A491,QComp!I:N,6,FALSE)</f>
        <v>0</v>
      </c>
      <c r="O491" s="4">
        <f>VLOOKUP(A491,'Breakfast and Lunch'!A:D,4,FALSE)</f>
        <v>0</v>
      </c>
      <c r="P491" s="4">
        <f>VLOOKUP(A491,'Breakfast and Lunch'!A:E,5,FALSE)</f>
        <v>0</v>
      </c>
      <c r="Q491" s="4">
        <v>0</v>
      </c>
      <c r="R491" s="4">
        <v>0</v>
      </c>
      <c r="S491" s="4">
        <f>VLOOKUP(A491,QComp!A:D,4,FALSE)</f>
        <v>0</v>
      </c>
      <c r="T491" s="4">
        <f t="shared" si="73"/>
        <v>114</v>
      </c>
      <c r="U491" s="4">
        <f>VLOOKUP(A491,'2020 SPED'!A:AF,32,FALSE)</f>
        <v>0</v>
      </c>
      <c r="V491" s="4">
        <f t="shared" si="69"/>
        <v>18530</v>
      </c>
      <c r="W491" s="235">
        <f t="shared" si="74"/>
        <v>1.9153804551316721E-2</v>
      </c>
      <c r="Y491" s="4">
        <f>VLOOKUP(A491,'Pupil Info'!A:E,5,FALSE)</f>
        <v>125</v>
      </c>
      <c r="Z491" s="4">
        <f>VLOOKUP(A491,'Starting Point 2021'!A:AB,28,FALSE)</f>
        <v>968964</v>
      </c>
      <c r="AA491" s="4">
        <f>VLOOKUP(A491,'2% 2021'!A:AB,28,FALSE)</f>
        <v>1006572</v>
      </c>
      <c r="AB491" s="4">
        <f t="shared" si="75"/>
        <v>37608</v>
      </c>
      <c r="AC491" s="4">
        <f>VLOOKUP(A491,'2% with VPK 2021'!A:AB,28,FALSE)</f>
        <v>1006687</v>
      </c>
      <c r="AD491" s="4">
        <f>VLOOKUP(A491,'Charter School Lease'!A:E,5,FALSE)</f>
        <v>0</v>
      </c>
      <c r="AE491" s="4">
        <f>VLOOKUP(A491,'Integration Change'!H:L,5,FALSE)</f>
        <v>0</v>
      </c>
      <c r="AF491" s="4">
        <f>VLOOKUP(A491,'Other SPED'!A:D,4,FALSE)</f>
        <v>0</v>
      </c>
      <c r="AG491" s="4">
        <f>VLOOKUP(A491,QComp!I:R,10,FALSE)</f>
        <v>0</v>
      </c>
      <c r="AH491" s="4">
        <f>VLOOKUP(A491,'LTFM Change'!G:K,5,FALSE)</f>
        <v>0</v>
      </c>
      <c r="AI491" s="4">
        <f>VLOOKUP(A491,'Breakfast and Lunch'!A:E,5,FALSE)</f>
        <v>0</v>
      </c>
      <c r="AJ491" s="4">
        <f>VLOOKUP(A491,'Breakfast and Lunch'!A:D,4,FALSE)</f>
        <v>0</v>
      </c>
      <c r="AK491" s="4">
        <v>0</v>
      </c>
      <c r="AL491" s="4">
        <f>VLOOKUP(A491,'Safe School'!A:D,4,FALSE)</f>
        <v>0</v>
      </c>
      <c r="AM491" s="4">
        <v>0</v>
      </c>
      <c r="AN491" s="4">
        <f>VLOOKUP(A491,QComp!A:E,5,FALSE)</f>
        <v>0</v>
      </c>
      <c r="AO491" s="4">
        <f t="shared" si="76"/>
        <v>115</v>
      </c>
      <c r="AP491" s="4">
        <f>VLOOKUP(A491,'2021 SPED'!A:AF,32,FALSE)</f>
        <v>-3.7797796619124711</v>
      </c>
      <c r="AQ491" s="5">
        <f t="shared" si="70"/>
        <v>37719.220220338088</v>
      </c>
      <c r="AR491" s="235">
        <f t="shared" si="71"/>
        <v>3.8812587464549769E-2</v>
      </c>
    </row>
    <row r="492" spans="1:44" x14ac:dyDescent="0.25">
      <c r="A492">
        <v>4199</v>
      </c>
      <c r="B492">
        <v>7</v>
      </c>
      <c r="C492" t="s">
        <v>472</v>
      </c>
      <c r="D492">
        <v>7</v>
      </c>
      <c r="E492" s="4">
        <f>VLOOKUP(A492,'Pupil Info'!A:D,4,FALSE)</f>
        <v>1197</v>
      </c>
      <c r="F492" s="4">
        <f>VLOOKUP(A492,'Starting Point 2020'!A:AB,28,FALSE)</f>
        <v>9036212</v>
      </c>
      <c r="G492" s="4">
        <f>VLOOKUP(A492,'2% 2020'!A:AB,28,FALSE)</f>
        <v>9203289</v>
      </c>
      <c r="H492" s="4">
        <f t="shared" si="72"/>
        <v>167077</v>
      </c>
      <c r="I492" s="4">
        <f>VLOOKUP(A492,'2% with VPK 2020'!A:AB,28,FALSE)</f>
        <v>9203182</v>
      </c>
      <c r="J492" s="4">
        <f>VLOOKUP(A492,'Charter School Lease'!A:D,4,FALSE)</f>
        <v>0</v>
      </c>
      <c r="K492" s="4">
        <f>VLOOKUP(A492,'Integration Change'!H:K,4,FALSE)</f>
        <v>0</v>
      </c>
      <c r="L492" s="4">
        <f>VLOOKUP(A492,'Other SPED'!A:D,4,FALSE)</f>
        <v>0</v>
      </c>
      <c r="M492" s="4">
        <f>VLOOKUP(A492,'LTFM Change'!G:J,4,FALSE)</f>
        <v>0</v>
      </c>
      <c r="N492" s="4">
        <f>VLOOKUP(A492,QComp!I:N,6,FALSE)</f>
        <v>0</v>
      </c>
      <c r="O492" s="4">
        <f>VLOOKUP(A492,'Breakfast and Lunch'!A:D,4,FALSE)</f>
        <v>0</v>
      </c>
      <c r="P492" s="4">
        <f>VLOOKUP(A492,'Breakfast and Lunch'!A:E,5,FALSE)</f>
        <v>0</v>
      </c>
      <c r="Q492" s="4">
        <v>0</v>
      </c>
      <c r="R492" s="4">
        <v>0</v>
      </c>
      <c r="S492" s="4">
        <f>VLOOKUP(A492,QComp!A:D,4,FALSE)</f>
        <v>0</v>
      </c>
      <c r="T492" s="4">
        <f t="shared" si="73"/>
        <v>-107</v>
      </c>
      <c r="U492" s="4">
        <f>VLOOKUP(A492,'2020 SPED'!A:AF,32,FALSE)</f>
        <v>0</v>
      </c>
      <c r="V492" s="4">
        <f t="shared" si="69"/>
        <v>166970</v>
      </c>
      <c r="W492" s="235">
        <f t="shared" si="74"/>
        <v>1.8489716708727063E-2</v>
      </c>
      <c r="Y492" s="4">
        <f>VLOOKUP(A492,'Pupil Info'!A:E,5,FALSE)</f>
        <v>1255</v>
      </c>
      <c r="Z492" s="4">
        <f>VLOOKUP(A492,'Starting Point 2021'!A:AB,28,FALSE)</f>
        <v>9516150.1999999993</v>
      </c>
      <c r="AA492" s="4">
        <f>VLOOKUP(A492,'2% 2021'!A:AB,28,FALSE)</f>
        <v>9872408.1999999993</v>
      </c>
      <c r="AB492" s="4">
        <f t="shared" si="75"/>
        <v>356258</v>
      </c>
      <c r="AC492" s="4">
        <f>VLOOKUP(A492,'2% with VPK 2021'!A:AB,28,FALSE)</f>
        <v>9872294.1999999993</v>
      </c>
      <c r="AD492" s="4">
        <f>VLOOKUP(A492,'Charter School Lease'!A:E,5,FALSE)</f>
        <v>0</v>
      </c>
      <c r="AE492" s="4">
        <f>VLOOKUP(A492,'Integration Change'!H:L,5,FALSE)</f>
        <v>0</v>
      </c>
      <c r="AF492" s="4">
        <f>VLOOKUP(A492,'Other SPED'!A:D,4,FALSE)</f>
        <v>0</v>
      </c>
      <c r="AG492" s="4">
        <f>VLOOKUP(A492,QComp!I:R,10,FALSE)</f>
        <v>0</v>
      </c>
      <c r="AH492" s="4">
        <f>VLOOKUP(A492,'LTFM Change'!G:K,5,FALSE)</f>
        <v>0</v>
      </c>
      <c r="AI492" s="4">
        <f>VLOOKUP(A492,'Breakfast and Lunch'!A:E,5,FALSE)</f>
        <v>0</v>
      </c>
      <c r="AJ492" s="4">
        <f>VLOOKUP(A492,'Breakfast and Lunch'!A:D,4,FALSE)</f>
        <v>0</v>
      </c>
      <c r="AK492" s="4">
        <v>0</v>
      </c>
      <c r="AL492" s="4">
        <f>VLOOKUP(A492,'Safe School'!A:D,4,FALSE)</f>
        <v>0</v>
      </c>
      <c r="AM492" s="4">
        <v>0</v>
      </c>
      <c r="AN492" s="4">
        <f>VLOOKUP(A492,QComp!A:E,5,FALSE)</f>
        <v>0</v>
      </c>
      <c r="AO492" s="4">
        <f t="shared" si="76"/>
        <v>-114</v>
      </c>
      <c r="AP492" s="4">
        <f>VLOOKUP(A492,'2021 SPED'!A:AF,32,FALSE)</f>
        <v>7.5177178082522005</v>
      </c>
      <c r="AQ492" s="5">
        <f t="shared" si="70"/>
        <v>356151.51771780825</v>
      </c>
      <c r="AR492" s="235">
        <f t="shared" si="71"/>
        <v>3.7437198080374982E-2</v>
      </c>
    </row>
    <row r="493" spans="1:44" x14ac:dyDescent="0.25">
      <c r="A493">
        <v>4200</v>
      </c>
      <c r="B493">
        <v>7</v>
      </c>
      <c r="C493" t="s">
        <v>473</v>
      </c>
      <c r="D493">
        <v>7</v>
      </c>
      <c r="E493" s="4">
        <f>VLOOKUP(A493,'Pupil Info'!A:D,4,FALSE)</f>
        <v>440</v>
      </c>
      <c r="F493" s="4">
        <f>VLOOKUP(A493,'Starting Point 2020'!A:AB,28,FALSE)</f>
        <v>5046350</v>
      </c>
      <c r="G493" s="4">
        <f>VLOOKUP(A493,'2% 2020'!A:AB,28,FALSE)</f>
        <v>5145386</v>
      </c>
      <c r="H493" s="4">
        <f t="shared" si="72"/>
        <v>99036</v>
      </c>
      <c r="I493" s="4">
        <f>VLOOKUP(A493,'2% with VPK 2020'!A:AB,28,FALSE)</f>
        <v>5207633</v>
      </c>
      <c r="J493" s="4">
        <f>VLOOKUP(A493,'Charter School Lease'!A:D,4,FALSE)</f>
        <v>0</v>
      </c>
      <c r="K493" s="4">
        <f>VLOOKUP(A493,'Integration Change'!H:K,4,FALSE)</f>
        <v>0</v>
      </c>
      <c r="L493" s="4">
        <f>VLOOKUP(A493,'Other SPED'!A:D,4,FALSE)</f>
        <v>0</v>
      </c>
      <c r="M493" s="4">
        <f>VLOOKUP(A493,'LTFM Change'!G:J,4,FALSE)</f>
        <v>2244</v>
      </c>
      <c r="N493" s="4">
        <f>VLOOKUP(A493,QComp!I:N,6,FALSE)</f>
        <v>0</v>
      </c>
      <c r="O493" s="4">
        <f>VLOOKUP(A493,'Breakfast and Lunch'!A:D,4,FALSE)</f>
        <v>453.36</v>
      </c>
      <c r="P493" s="4">
        <f>VLOOKUP(A493,'Breakfast and Lunch'!A:E,5,FALSE)</f>
        <v>1183.8</v>
      </c>
      <c r="Q493" s="4">
        <v>0</v>
      </c>
      <c r="R493" s="4">
        <v>0</v>
      </c>
      <c r="S493" s="4">
        <f>VLOOKUP(A493,QComp!A:D,4,FALSE)</f>
        <v>0</v>
      </c>
      <c r="T493" s="4">
        <f t="shared" si="73"/>
        <v>66128.160000000149</v>
      </c>
      <c r="U493" s="4">
        <f>VLOOKUP(A493,'2020 SPED'!A:AF,32,FALSE)</f>
        <v>0</v>
      </c>
      <c r="V493" s="4">
        <f t="shared" si="69"/>
        <v>165164.16000000015</v>
      </c>
      <c r="W493" s="235">
        <f t="shared" si="74"/>
        <v>1.9625273712683425E-2</v>
      </c>
      <c r="Y493" s="4">
        <f>VLOOKUP(A493,'Pupil Info'!A:E,5,FALSE)</f>
        <v>420</v>
      </c>
      <c r="Z493" s="4">
        <f>VLOOKUP(A493,'Starting Point 2021'!A:AB,28,FALSE)</f>
        <v>4793005</v>
      </c>
      <c r="AA493" s="4">
        <f>VLOOKUP(A493,'2% 2021'!A:AB,28,FALSE)</f>
        <v>4982903</v>
      </c>
      <c r="AB493" s="4">
        <f t="shared" si="75"/>
        <v>189898</v>
      </c>
      <c r="AC493" s="4">
        <f>VLOOKUP(A493,'2% with VPK 2021'!A:AB,28,FALSE)</f>
        <v>5067673</v>
      </c>
      <c r="AD493" s="4">
        <f>VLOOKUP(A493,'Charter School Lease'!A:E,5,FALSE)</f>
        <v>15768</v>
      </c>
      <c r="AE493" s="4">
        <f>VLOOKUP(A493,'Integration Change'!H:L,5,FALSE)</f>
        <v>0</v>
      </c>
      <c r="AF493" s="4">
        <f>VLOOKUP(A493,'Other SPED'!A:D,4,FALSE)</f>
        <v>0</v>
      </c>
      <c r="AG493" s="4">
        <f>VLOOKUP(A493,QComp!I:R,10,FALSE)</f>
        <v>0</v>
      </c>
      <c r="AH493" s="4">
        <f>VLOOKUP(A493,'LTFM Change'!G:K,5,FALSE)</f>
        <v>2244</v>
      </c>
      <c r="AI493" s="4">
        <f>VLOOKUP(A493,'Breakfast and Lunch'!A:E,5,FALSE)</f>
        <v>1183.8</v>
      </c>
      <c r="AJ493" s="4">
        <f>VLOOKUP(A493,'Breakfast and Lunch'!A:D,4,FALSE)</f>
        <v>453.36</v>
      </c>
      <c r="AK493" s="4">
        <v>0</v>
      </c>
      <c r="AL493" s="4">
        <f>VLOOKUP(A493,'Safe School'!A:D,4,FALSE)</f>
        <v>0</v>
      </c>
      <c r="AM493" s="4">
        <v>0</v>
      </c>
      <c r="AN493" s="4">
        <f>VLOOKUP(A493,QComp!A:E,5,FALSE)</f>
        <v>0</v>
      </c>
      <c r="AO493" s="4">
        <f t="shared" si="76"/>
        <v>104419.16000000015</v>
      </c>
      <c r="AP493" s="4">
        <f>VLOOKUP(A493,'2021 SPED'!A:AF,32,FALSE)</f>
        <v>0</v>
      </c>
      <c r="AQ493" s="5">
        <f t="shared" si="70"/>
        <v>294317.16000000015</v>
      </c>
      <c r="AR493" s="235">
        <f t="shared" si="71"/>
        <v>3.9619820968265211E-2</v>
      </c>
    </row>
    <row r="494" spans="1:44" x14ac:dyDescent="0.25">
      <c r="A494">
        <v>4201</v>
      </c>
      <c r="B494">
        <v>7</v>
      </c>
      <c r="C494" t="s">
        <v>474</v>
      </c>
      <c r="D494">
        <v>7</v>
      </c>
      <c r="E494" s="4">
        <f>VLOOKUP(A494,'Pupil Info'!A:D,4,FALSE)</f>
        <v>140</v>
      </c>
      <c r="F494" s="4">
        <f>VLOOKUP(A494,'Starting Point 2020'!A:AB,28,FALSE)</f>
        <v>1040356</v>
      </c>
      <c r="G494" s="4">
        <f>VLOOKUP(A494,'2% 2020'!A:AB,28,FALSE)</f>
        <v>1059408</v>
      </c>
      <c r="H494" s="4">
        <f t="shared" si="72"/>
        <v>19052</v>
      </c>
      <c r="I494" s="4">
        <f>VLOOKUP(A494,'2% with VPK 2020'!A:AB,28,FALSE)</f>
        <v>1059536</v>
      </c>
      <c r="J494" s="4">
        <f>VLOOKUP(A494,'Charter School Lease'!A:D,4,FALSE)</f>
        <v>0</v>
      </c>
      <c r="K494" s="4">
        <f>VLOOKUP(A494,'Integration Change'!H:K,4,FALSE)</f>
        <v>0</v>
      </c>
      <c r="L494" s="4">
        <f>VLOOKUP(A494,'Other SPED'!A:D,4,FALSE)</f>
        <v>0</v>
      </c>
      <c r="M494" s="4">
        <f>VLOOKUP(A494,'LTFM Change'!G:J,4,FALSE)</f>
        <v>0</v>
      </c>
      <c r="N494" s="4">
        <f>VLOOKUP(A494,QComp!I:N,6,FALSE)</f>
        <v>0</v>
      </c>
      <c r="O494" s="4">
        <f>VLOOKUP(A494,'Breakfast and Lunch'!A:D,4,FALSE)</f>
        <v>0</v>
      </c>
      <c r="P494" s="4">
        <f>VLOOKUP(A494,'Breakfast and Lunch'!A:E,5,FALSE)</f>
        <v>0</v>
      </c>
      <c r="Q494" s="4">
        <v>0</v>
      </c>
      <c r="R494" s="4">
        <v>0</v>
      </c>
      <c r="S494" s="4">
        <f>VLOOKUP(A494,QComp!A:D,4,FALSE)</f>
        <v>0</v>
      </c>
      <c r="T494" s="4">
        <f t="shared" si="73"/>
        <v>128</v>
      </c>
      <c r="U494" s="4">
        <f>VLOOKUP(A494,'2020 SPED'!A:AF,32,FALSE)</f>
        <v>0</v>
      </c>
      <c r="V494" s="4">
        <f t="shared" si="69"/>
        <v>19180</v>
      </c>
      <c r="W494" s="235">
        <f t="shared" si="74"/>
        <v>1.8312962101434509E-2</v>
      </c>
      <c r="Y494" s="4">
        <f>VLOOKUP(A494,'Pupil Info'!A:E,5,FALSE)</f>
        <v>140</v>
      </c>
      <c r="Z494" s="4">
        <f>VLOOKUP(A494,'Starting Point 2021'!A:AB,28,FALSE)</f>
        <v>1038923</v>
      </c>
      <c r="AA494" s="4">
        <f>VLOOKUP(A494,'2% 2021'!A:AB,28,FALSE)</f>
        <v>1077483</v>
      </c>
      <c r="AB494" s="4">
        <f t="shared" si="75"/>
        <v>38560</v>
      </c>
      <c r="AC494" s="4">
        <f>VLOOKUP(A494,'2% with VPK 2021'!A:AB,28,FALSE)</f>
        <v>1077471</v>
      </c>
      <c r="AD494" s="4">
        <f>VLOOKUP(A494,'Charter School Lease'!A:E,5,FALSE)</f>
        <v>0</v>
      </c>
      <c r="AE494" s="4">
        <f>VLOOKUP(A494,'Integration Change'!H:L,5,FALSE)</f>
        <v>0</v>
      </c>
      <c r="AF494" s="4">
        <f>VLOOKUP(A494,'Other SPED'!A:D,4,FALSE)</f>
        <v>0</v>
      </c>
      <c r="AG494" s="4">
        <f>VLOOKUP(A494,QComp!I:R,10,FALSE)</f>
        <v>0</v>
      </c>
      <c r="AH494" s="4">
        <f>VLOOKUP(A494,'LTFM Change'!G:K,5,FALSE)</f>
        <v>0</v>
      </c>
      <c r="AI494" s="4">
        <f>VLOOKUP(A494,'Breakfast and Lunch'!A:E,5,FALSE)</f>
        <v>0</v>
      </c>
      <c r="AJ494" s="4">
        <f>VLOOKUP(A494,'Breakfast and Lunch'!A:D,4,FALSE)</f>
        <v>0</v>
      </c>
      <c r="AK494" s="4">
        <v>0</v>
      </c>
      <c r="AL494" s="4">
        <f>VLOOKUP(A494,'Safe School'!A:D,4,FALSE)</f>
        <v>0</v>
      </c>
      <c r="AM494" s="4">
        <v>0</v>
      </c>
      <c r="AN494" s="4">
        <f>VLOOKUP(A494,QComp!A:E,5,FALSE)</f>
        <v>0</v>
      </c>
      <c r="AO494" s="4">
        <f t="shared" si="76"/>
        <v>-12</v>
      </c>
      <c r="AP494" s="4">
        <f>VLOOKUP(A494,'2021 SPED'!A:AF,32,FALSE)</f>
        <v>561.66651867027394</v>
      </c>
      <c r="AQ494" s="5">
        <f t="shared" si="70"/>
        <v>39109.666518670274</v>
      </c>
      <c r="AR494" s="235">
        <f t="shared" si="71"/>
        <v>3.711535888607722E-2</v>
      </c>
    </row>
    <row r="495" spans="1:44" x14ac:dyDescent="0.25">
      <c r="A495">
        <v>4203</v>
      </c>
      <c r="B495">
        <v>7</v>
      </c>
      <c r="C495" t="s">
        <v>475</v>
      </c>
      <c r="D495">
        <v>7</v>
      </c>
      <c r="E495" s="4">
        <f>VLOOKUP(A495,'Pupil Info'!A:D,4,FALSE)</f>
        <v>0</v>
      </c>
      <c r="F495" s="4">
        <f>VLOOKUP(A495,'Starting Point 2020'!A:AB,28,FALSE)</f>
        <v>0</v>
      </c>
      <c r="G495" s="4">
        <f>VLOOKUP(A495,'2% 2020'!A:AB,28,FALSE)</f>
        <v>0</v>
      </c>
      <c r="H495" s="4">
        <f t="shared" si="72"/>
        <v>0</v>
      </c>
      <c r="I495" s="4">
        <f>VLOOKUP(A495,'2% with VPK 2020'!A:AB,28,FALSE)</f>
        <v>0</v>
      </c>
      <c r="J495" s="4">
        <f>VLOOKUP(A495,'Charter School Lease'!A:D,4,FALSE)</f>
        <v>0</v>
      </c>
      <c r="K495" s="4">
        <f>VLOOKUP(A495,'Integration Change'!H:K,4,FALSE)</f>
        <v>0</v>
      </c>
      <c r="L495" s="4">
        <f>VLOOKUP(A495,'Other SPED'!A:D,4,FALSE)</f>
        <v>0</v>
      </c>
      <c r="M495" s="4">
        <f>VLOOKUP(A495,'LTFM Change'!G:J,4,FALSE)</f>
        <v>0</v>
      </c>
      <c r="N495" s="4">
        <f>VLOOKUP(A495,QComp!I:N,6,FALSE)</f>
        <v>0</v>
      </c>
      <c r="O495" s="4">
        <v>0</v>
      </c>
      <c r="P495" s="4">
        <v>0</v>
      </c>
      <c r="Q495" s="4">
        <v>0</v>
      </c>
      <c r="R495" s="4">
        <v>0</v>
      </c>
      <c r="S495" s="4">
        <f>VLOOKUP(A495,QComp!A:D,4,FALSE)</f>
        <v>0</v>
      </c>
      <c r="T495" s="4">
        <f t="shared" si="73"/>
        <v>0</v>
      </c>
      <c r="U495" s="4">
        <f>VLOOKUP(A495,'2020 SPED'!A:AF,32,FALSE)</f>
        <v>0</v>
      </c>
      <c r="V495" s="4">
        <f t="shared" si="69"/>
        <v>0</v>
      </c>
      <c r="W495" s="235" t="e">
        <f t="shared" si="74"/>
        <v>#DIV/0!</v>
      </c>
      <c r="Y495" s="4">
        <f>VLOOKUP(A495,'Pupil Info'!A:E,5,FALSE)</f>
        <v>0</v>
      </c>
      <c r="Z495" s="4">
        <f>VLOOKUP(A495,'Starting Point 2021'!A:AB,28,FALSE)</f>
        <v>0</v>
      </c>
      <c r="AA495" s="4">
        <f>VLOOKUP(A495,'2% 2021'!A:AB,28,FALSE)</f>
        <v>0</v>
      </c>
      <c r="AB495" s="4">
        <f t="shared" si="75"/>
        <v>0</v>
      </c>
      <c r="AC495" s="4">
        <f>VLOOKUP(A495,'2% with VPK 2021'!A:AB,28,FALSE)</f>
        <v>0</v>
      </c>
      <c r="AD495" s="4">
        <f>VLOOKUP(A495,'Charter School Lease'!A:E,5,FALSE)</f>
        <v>0</v>
      </c>
      <c r="AE495" s="4">
        <f>VLOOKUP(A495,'Integration Change'!H:L,5,FALSE)</f>
        <v>0</v>
      </c>
      <c r="AF495" s="4">
        <f>VLOOKUP(A495,'Other SPED'!A:D,4,FALSE)</f>
        <v>0</v>
      </c>
      <c r="AG495" s="4">
        <f>VLOOKUP(A495,QComp!I:R,10,FALSE)</f>
        <v>0</v>
      </c>
      <c r="AH495" s="4">
        <f>VLOOKUP(A495,'LTFM Change'!G:K,5,FALSE)</f>
        <v>0</v>
      </c>
      <c r="AI495" s="4">
        <v>0</v>
      </c>
      <c r="AJ495" s="4">
        <v>0</v>
      </c>
      <c r="AK495" s="4">
        <v>0</v>
      </c>
      <c r="AL495" s="4">
        <f>VLOOKUP(A495,'Safe School'!A:D,4,FALSE)</f>
        <v>0</v>
      </c>
      <c r="AM495" s="4">
        <v>0</v>
      </c>
      <c r="AN495" s="4">
        <f>VLOOKUP(A495,QComp!A:E,5,FALSE)</f>
        <v>0</v>
      </c>
      <c r="AO495" s="4">
        <f t="shared" si="76"/>
        <v>0</v>
      </c>
      <c r="AP495" s="4">
        <f>VLOOKUP(A495,'2021 SPED'!A:AF,32,FALSE)</f>
        <v>0</v>
      </c>
      <c r="AQ495" s="5">
        <f t="shared" si="70"/>
        <v>0</v>
      </c>
      <c r="AR495" s="235" t="e">
        <f t="shared" si="71"/>
        <v>#DIV/0!</v>
      </c>
    </row>
    <row r="496" spans="1:44" x14ac:dyDescent="0.25">
      <c r="A496">
        <v>4204</v>
      </c>
      <c r="B496">
        <v>7</v>
      </c>
      <c r="C496" t="s">
        <v>476</v>
      </c>
      <c r="D496">
        <v>7</v>
      </c>
      <c r="E496" s="4">
        <f>VLOOKUP(A496,'Pupil Info'!A:D,4,FALSE)</f>
        <v>115</v>
      </c>
      <c r="F496" s="4">
        <f>VLOOKUP(A496,'Starting Point 2020'!A:AB,28,FALSE)</f>
        <v>1488926</v>
      </c>
      <c r="G496" s="4">
        <f>VLOOKUP(A496,'2% 2020'!A:AB,28,FALSE)</f>
        <v>1517991</v>
      </c>
      <c r="H496" s="4">
        <f t="shared" si="72"/>
        <v>29065</v>
      </c>
      <c r="I496" s="4">
        <f>VLOOKUP(A496,'2% with VPK 2020'!A:AB,28,FALSE)</f>
        <v>1518107</v>
      </c>
      <c r="J496" s="4">
        <f>VLOOKUP(A496,'Charter School Lease'!A:D,4,FALSE)</f>
        <v>0</v>
      </c>
      <c r="K496" s="4">
        <f>VLOOKUP(A496,'Integration Change'!H:K,4,FALSE)</f>
        <v>0</v>
      </c>
      <c r="L496" s="4">
        <f>VLOOKUP(A496,'Other SPED'!A:D,4,FALSE)</f>
        <v>0</v>
      </c>
      <c r="M496" s="4">
        <f>VLOOKUP(A496,'LTFM Change'!G:J,4,FALSE)</f>
        <v>0</v>
      </c>
      <c r="N496" s="4">
        <f>VLOOKUP(A496,QComp!I:N,6,FALSE)</f>
        <v>0</v>
      </c>
      <c r="O496" s="4">
        <f>VLOOKUP(A496,'Breakfast and Lunch'!A:D,4,FALSE)</f>
        <v>0</v>
      </c>
      <c r="P496" s="4">
        <f>VLOOKUP(A496,'Breakfast and Lunch'!A:E,5,FALSE)</f>
        <v>0</v>
      </c>
      <c r="Q496" s="4">
        <v>0</v>
      </c>
      <c r="R496" s="4">
        <v>0</v>
      </c>
      <c r="S496" s="4">
        <f>VLOOKUP(A496,QComp!A:D,4,FALSE)</f>
        <v>0</v>
      </c>
      <c r="T496" s="4">
        <f t="shared" si="73"/>
        <v>116</v>
      </c>
      <c r="U496" s="4">
        <f>VLOOKUP(A496,'2020 SPED'!A:AF,32,FALSE)</f>
        <v>0</v>
      </c>
      <c r="V496" s="4">
        <f t="shared" si="69"/>
        <v>29181</v>
      </c>
      <c r="W496" s="235">
        <f t="shared" si="74"/>
        <v>1.9520782093938854E-2</v>
      </c>
      <c r="Y496" s="4">
        <f>VLOOKUP(A496,'Pupil Info'!A:E,5,FALSE)</f>
        <v>114</v>
      </c>
      <c r="Z496" s="4">
        <f>VLOOKUP(A496,'Starting Point 2021'!A:AB,28,FALSE)</f>
        <v>1372760.2</v>
      </c>
      <c r="AA496" s="4">
        <f>VLOOKUP(A496,'2% 2021'!A:AB,28,FALSE)</f>
        <v>1426398.2</v>
      </c>
      <c r="AB496" s="4">
        <f t="shared" si="75"/>
        <v>53638</v>
      </c>
      <c r="AC496" s="4">
        <f>VLOOKUP(A496,'2% with VPK 2021'!A:AB,28,FALSE)</f>
        <v>1426376.2</v>
      </c>
      <c r="AD496" s="4">
        <f>VLOOKUP(A496,'Charter School Lease'!A:E,5,FALSE)</f>
        <v>0</v>
      </c>
      <c r="AE496" s="4">
        <f>VLOOKUP(A496,'Integration Change'!H:L,5,FALSE)</f>
        <v>0</v>
      </c>
      <c r="AF496" s="4">
        <f>VLOOKUP(A496,'Other SPED'!A:D,4,FALSE)</f>
        <v>0</v>
      </c>
      <c r="AG496" s="4">
        <f>VLOOKUP(A496,QComp!I:R,10,FALSE)</f>
        <v>0</v>
      </c>
      <c r="AH496" s="4">
        <f>VLOOKUP(A496,'LTFM Change'!G:K,5,FALSE)</f>
        <v>0</v>
      </c>
      <c r="AI496" s="4">
        <f>VLOOKUP(A496,'Breakfast and Lunch'!A:E,5,FALSE)</f>
        <v>0</v>
      </c>
      <c r="AJ496" s="4">
        <f>VLOOKUP(A496,'Breakfast and Lunch'!A:D,4,FALSE)</f>
        <v>0</v>
      </c>
      <c r="AK496" s="4">
        <v>0</v>
      </c>
      <c r="AL496" s="4">
        <f>VLOOKUP(A496,'Safe School'!A:D,4,FALSE)</f>
        <v>0</v>
      </c>
      <c r="AM496" s="4">
        <v>0</v>
      </c>
      <c r="AN496" s="4">
        <f>VLOOKUP(A496,QComp!A:E,5,FALSE)</f>
        <v>0</v>
      </c>
      <c r="AO496" s="4">
        <f t="shared" si="76"/>
        <v>-22</v>
      </c>
      <c r="AP496" s="4">
        <f>VLOOKUP(A496,'2021 SPED'!A:AF,32,FALSE)</f>
        <v>-64.87904318945948</v>
      </c>
      <c r="AQ496" s="5">
        <f t="shared" si="70"/>
        <v>53551.120956810541</v>
      </c>
      <c r="AR496" s="235">
        <f t="shared" si="71"/>
        <v>3.9073102498163918E-2</v>
      </c>
    </row>
    <row r="497" spans="1:44" x14ac:dyDescent="0.25">
      <c r="A497">
        <v>4205</v>
      </c>
      <c r="B497">
        <v>7</v>
      </c>
      <c r="C497" t="s">
        <v>477</v>
      </c>
      <c r="D497">
        <v>7</v>
      </c>
      <c r="E497" s="4">
        <f>VLOOKUP(A497,'Pupil Info'!A:D,4,FALSE)</f>
        <v>480</v>
      </c>
      <c r="F497" s="4">
        <f>VLOOKUP(A497,'Starting Point 2020'!A:AB,28,FALSE)</f>
        <v>4826331.5999999996</v>
      </c>
      <c r="G497" s="4">
        <f>VLOOKUP(A497,'2% 2020'!A:AB,28,FALSE)</f>
        <v>4915705.5999999996</v>
      </c>
      <c r="H497" s="4">
        <f t="shared" si="72"/>
        <v>89374</v>
      </c>
      <c r="I497" s="4">
        <f>VLOOKUP(A497,'2% with VPK 2020'!A:AB,28,FALSE)</f>
        <v>4916137</v>
      </c>
      <c r="J497" s="4">
        <f>VLOOKUP(A497,'Charter School Lease'!A:D,4,FALSE)</f>
        <v>0</v>
      </c>
      <c r="K497" s="4">
        <f>VLOOKUP(A497,'Integration Change'!H:K,4,FALSE)</f>
        <v>0</v>
      </c>
      <c r="L497" s="4">
        <f>VLOOKUP(A497,'Other SPED'!A:D,4,FALSE)</f>
        <v>0</v>
      </c>
      <c r="M497" s="4">
        <f>VLOOKUP(A497,'LTFM Change'!G:J,4,FALSE)</f>
        <v>0</v>
      </c>
      <c r="N497" s="4">
        <f>VLOOKUP(A497,QComp!I:N,6,FALSE)</f>
        <v>8.215342999304994</v>
      </c>
      <c r="O497" s="4">
        <f>VLOOKUP(A497,'Breakfast and Lunch'!A:D,4,FALSE)</f>
        <v>0</v>
      </c>
      <c r="P497" s="4">
        <f>VLOOKUP(A497,'Breakfast and Lunch'!A:E,5,FALSE)</f>
        <v>0</v>
      </c>
      <c r="Q497" s="4">
        <v>0</v>
      </c>
      <c r="R497" s="4">
        <v>0</v>
      </c>
      <c r="S497" s="4">
        <f>VLOOKUP(A497,QComp!A:D,4,FALSE)</f>
        <v>0</v>
      </c>
      <c r="T497" s="4">
        <f t="shared" si="73"/>
        <v>439.61534299980849</v>
      </c>
      <c r="U497" s="4">
        <f>VLOOKUP(A497,'2020 SPED'!A:AF,32,FALSE)</f>
        <v>0</v>
      </c>
      <c r="V497" s="4">
        <f t="shared" si="69"/>
        <v>89813.615342999808</v>
      </c>
      <c r="W497" s="235">
        <f t="shared" si="74"/>
        <v>1.8517998224572885E-2</v>
      </c>
      <c r="Y497" s="4">
        <f>VLOOKUP(A497,'Pupil Info'!A:E,5,FALSE)</f>
        <v>519</v>
      </c>
      <c r="Z497" s="4">
        <f>VLOOKUP(A497,'Starting Point 2021'!A:AB,28,FALSE)</f>
        <v>5427410</v>
      </c>
      <c r="AA497" s="4">
        <f>VLOOKUP(A497,'2% 2021'!A:AB,28,FALSE)</f>
        <v>5633459</v>
      </c>
      <c r="AB497" s="4">
        <f t="shared" si="75"/>
        <v>206049</v>
      </c>
      <c r="AC497" s="4">
        <f>VLOOKUP(A497,'2% with VPK 2021'!A:AB,28,FALSE)</f>
        <v>5633928.4000000004</v>
      </c>
      <c r="AD497" s="4">
        <f>VLOOKUP(A497,'Charter School Lease'!A:E,5,FALSE)</f>
        <v>0</v>
      </c>
      <c r="AE497" s="4">
        <f>VLOOKUP(A497,'Integration Change'!H:L,5,FALSE)</f>
        <v>0</v>
      </c>
      <c r="AF497" s="4">
        <f>VLOOKUP(A497,'Other SPED'!A:D,4,FALSE)</f>
        <v>0</v>
      </c>
      <c r="AG497" s="4">
        <f>VLOOKUP(A497,QComp!I:R,10,FALSE)</f>
        <v>9.9072000595624559</v>
      </c>
      <c r="AH497" s="4">
        <f>VLOOKUP(A497,'LTFM Change'!G:K,5,FALSE)</f>
        <v>0</v>
      </c>
      <c r="AI497" s="4">
        <f>VLOOKUP(A497,'Breakfast and Lunch'!A:E,5,FALSE)</f>
        <v>0</v>
      </c>
      <c r="AJ497" s="4">
        <f>VLOOKUP(A497,'Breakfast and Lunch'!A:D,4,FALSE)</f>
        <v>0</v>
      </c>
      <c r="AK497" s="4">
        <v>0</v>
      </c>
      <c r="AL497" s="4">
        <f>VLOOKUP(A497,'Safe School'!A:D,4,FALSE)</f>
        <v>0</v>
      </c>
      <c r="AM497" s="4">
        <v>0</v>
      </c>
      <c r="AN497" s="4">
        <f>VLOOKUP(A497,QComp!A:E,5,FALSE)</f>
        <v>0</v>
      </c>
      <c r="AO497" s="4">
        <f t="shared" si="76"/>
        <v>479.30720006022602</v>
      </c>
      <c r="AP497" s="4">
        <f>VLOOKUP(A497,'2021 SPED'!A:AF,32,FALSE)</f>
        <v>662.2122437262442</v>
      </c>
      <c r="AQ497" s="5">
        <f t="shared" si="70"/>
        <v>207190.51944378647</v>
      </c>
      <c r="AR497" s="235">
        <f t="shared" si="71"/>
        <v>3.7964517145378733E-2</v>
      </c>
    </row>
    <row r="498" spans="1:44" x14ac:dyDescent="0.25">
      <c r="A498">
        <v>4207</v>
      </c>
      <c r="B498">
        <v>7</v>
      </c>
      <c r="C498" t="s">
        <v>478</v>
      </c>
      <c r="D498">
        <v>7</v>
      </c>
      <c r="E498" s="4">
        <f>VLOOKUP(A498,'Pupil Info'!A:D,4,FALSE)</f>
        <v>45</v>
      </c>
      <c r="F498" s="4">
        <f>VLOOKUP(A498,'Starting Point 2020'!A:AB,28,FALSE)</f>
        <v>488222</v>
      </c>
      <c r="G498" s="4">
        <f>VLOOKUP(A498,'2% 2020'!A:AB,28,FALSE)</f>
        <v>497713</v>
      </c>
      <c r="H498" s="4">
        <f t="shared" si="72"/>
        <v>9491</v>
      </c>
      <c r="I498" s="4">
        <f>VLOOKUP(A498,'2% with VPK 2020'!A:AB,28,FALSE)</f>
        <v>497673</v>
      </c>
      <c r="J498" s="4">
        <f>VLOOKUP(A498,'Charter School Lease'!A:D,4,FALSE)</f>
        <v>0</v>
      </c>
      <c r="K498" s="4">
        <f>VLOOKUP(A498,'Integration Change'!H:K,4,FALSE)</f>
        <v>0</v>
      </c>
      <c r="L498" s="4">
        <f>VLOOKUP(A498,'Other SPED'!A:D,4,FALSE)</f>
        <v>0</v>
      </c>
      <c r="M498" s="4">
        <f>VLOOKUP(A498,'LTFM Change'!G:J,4,FALSE)</f>
        <v>0</v>
      </c>
      <c r="N498" s="4">
        <f>VLOOKUP(A498,QComp!I:N,6,FALSE)</f>
        <v>0</v>
      </c>
      <c r="O498" s="4">
        <f>VLOOKUP(A498,'Breakfast and Lunch'!A:D,4,FALSE)</f>
        <v>0</v>
      </c>
      <c r="P498" s="4">
        <f>VLOOKUP(A498,'Breakfast and Lunch'!A:E,5,FALSE)</f>
        <v>0</v>
      </c>
      <c r="Q498" s="4">
        <v>0</v>
      </c>
      <c r="R498" s="4">
        <v>0</v>
      </c>
      <c r="S498" s="4">
        <f>VLOOKUP(A498,QComp!A:D,4,FALSE)</f>
        <v>0</v>
      </c>
      <c r="T498" s="4">
        <f t="shared" si="73"/>
        <v>-40</v>
      </c>
      <c r="U498" s="4">
        <f>VLOOKUP(A498,'2020 SPED'!A:AF,32,FALSE)</f>
        <v>0</v>
      </c>
      <c r="V498" s="4">
        <f t="shared" si="69"/>
        <v>9451</v>
      </c>
      <c r="W498" s="235">
        <f t="shared" si="74"/>
        <v>1.9439926918491997E-2</v>
      </c>
      <c r="Y498" s="4">
        <f>VLOOKUP(A498,'Pupil Info'!A:E,5,FALSE)</f>
        <v>40</v>
      </c>
      <c r="Z498" s="4">
        <f>VLOOKUP(A498,'Starting Point 2021'!A:AB,28,FALSE)</f>
        <v>466018</v>
      </c>
      <c r="AA498" s="4">
        <f>VLOOKUP(A498,'2% 2021'!A:AB,28,FALSE)</f>
        <v>484373</v>
      </c>
      <c r="AB498" s="4">
        <f t="shared" si="75"/>
        <v>18355</v>
      </c>
      <c r="AC498" s="4">
        <f>VLOOKUP(A498,'2% with VPK 2021'!A:AB,28,FALSE)</f>
        <v>484325</v>
      </c>
      <c r="AD498" s="4">
        <f>VLOOKUP(A498,'Charter School Lease'!A:E,5,FALSE)</f>
        <v>0</v>
      </c>
      <c r="AE498" s="4">
        <f>VLOOKUP(A498,'Integration Change'!H:L,5,FALSE)</f>
        <v>0</v>
      </c>
      <c r="AF498" s="4">
        <f>VLOOKUP(A498,'Other SPED'!A:D,4,FALSE)</f>
        <v>0</v>
      </c>
      <c r="AG498" s="4">
        <f>VLOOKUP(A498,QComp!I:R,10,FALSE)</f>
        <v>0</v>
      </c>
      <c r="AH498" s="4">
        <f>VLOOKUP(A498,'LTFM Change'!G:K,5,FALSE)</f>
        <v>0</v>
      </c>
      <c r="AI498" s="4">
        <f>VLOOKUP(A498,'Breakfast and Lunch'!A:E,5,FALSE)</f>
        <v>0</v>
      </c>
      <c r="AJ498" s="4">
        <f>VLOOKUP(A498,'Breakfast and Lunch'!A:D,4,FALSE)</f>
        <v>0</v>
      </c>
      <c r="AK498" s="4">
        <v>0</v>
      </c>
      <c r="AL498" s="4">
        <f>VLOOKUP(A498,'Safe School'!A:D,4,FALSE)</f>
        <v>0</v>
      </c>
      <c r="AM498" s="4">
        <v>0</v>
      </c>
      <c r="AN498" s="4">
        <f>VLOOKUP(A498,QComp!A:E,5,FALSE)</f>
        <v>0</v>
      </c>
      <c r="AO498" s="4">
        <f t="shared" si="76"/>
        <v>-48</v>
      </c>
      <c r="AP498" s="4">
        <f>VLOOKUP(A498,'2021 SPED'!A:AF,32,FALSE)</f>
        <v>180.1609276519157</v>
      </c>
      <c r="AQ498" s="5">
        <f t="shared" si="70"/>
        <v>18487.160927651916</v>
      </c>
      <c r="AR498" s="235">
        <f t="shared" si="71"/>
        <v>3.9386890635125682E-2</v>
      </c>
    </row>
    <row r="499" spans="1:44" x14ac:dyDescent="0.25">
      <c r="A499">
        <v>4208</v>
      </c>
      <c r="B499">
        <v>7</v>
      </c>
      <c r="C499" t="s">
        <v>479</v>
      </c>
      <c r="D499">
        <v>7</v>
      </c>
      <c r="E499" s="4">
        <f>VLOOKUP(A499,'Pupil Info'!A:D,4,FALSE)</f>
        <v>130</v>
      </c>
      <c r="F499" s="4">
        <f>VLOOKUP(A499,'Starting Point 2020'!A:AB,28,FALSE)</f>
        <v>1148246.2</v>
      </c>
      <c r="G499" s="4">
        <f>VLOOKUP(A499,'2% 2020'!A:AB,28,FALSE)</f>
        <v>1169144.2</v>
      </c>
      <c r="H499" s="4">
        <f t="shared" si="72"/>
        <v>20898</v>
      </c>
      <c r="I499" s="4">
        <f>VLOOKUP(A499,'2% with VPK 2020'!A:AB,28,FALSE)</f>
        <v>1169132.2</v>
      </c>
      <c r="J499" s="4">
        <f>VLOOKUP(A499,'Charter School Lease'!A:D,4,FALSE)</f>
        <v>0</v>
      </c>
      <c r="K499" s="4">
        <f>VLOOKUP(A499,'Integration Change'!H:K,4,FALSE)</f>
        <v>0</v>
      </c>
      <c r="L499" s="4">
        <f>VLOOKUP(A499,'Other SPED'!A:D,4,FALSE)</f>
        <v>0</v>
      </c>
      <c r="M499" s="4">
        <f>VLOOKUP(A499,'LTFM Change'!G:J,4,FALSE)</f>
        <v>0</v>
      </c>
      <c r="N499" s="4">
        <f>VLOOKUP(A499,QComp!I:N,6,FALSE)</f>
        <v>0</v>
      </c>
      <c r="O499" s="4">
        <f>VLOOKUP(A499,'Breakfast and Lunch'!A:D,4,FALSE)</f>
        <v>0</v>
      </c>
      <c r="P499" s="4">
        <f>VLOOKUP(A499,'Breakfast and Lunch'!A:E,5,FALSE)</f>
        <v>0</v>
      </c>
      <c r="Q499" s="4">
        <v>0</v>
      </c>
      <c r="R499" s="4">
        <v>0</v>
      </c>
      <c r="S499" s="4">
        <f>VLOOKUP(A499,QComp!A:D,4,FALSE)</f>
        <v>0</v>
      </c>
      <c r="T499" s="4">
        <f t="shared" si="73"/>
        <v>-12</v>
      </c>
      <c r="U499" s="4">
        <f>VLOOKUP(A499,'2020 SPED'!A:AF,32,FALSE)</f>
        <v>0</v>
      </c>
      <c r="V499" s="4">
        <f t="shared" si="69"/>
        <v>20886</v>
      </c>
      <c r="W499" s="235">
        <f t="shared" si="74"/>
        <v>1.819992959698016E-2</v>
      </c>
      <c r="Y499" s="4">
        <f>VLOOKUP(A499,'Pupil Info'!A:E,5,FALSE)</f>
        <v>135</v>
      </c>
      <c r="Z499" s="4">
        <f>VLOOKUP(A499,'Starting Point 2021'!A:AB,28,FALSE)</f>
        <v>1213151</v>
      </c>
      <c r="AA499" s="4">
        <f>VLOOKUP(A499,'2% 2021'!A:AB,28,FALSE)</f>
        <v>1257236</v>
      </c>
      <c r="AB499" s="4">
        <f t="shared" si="75"/>
        <v>44085</v>
      </c>
      <c r="AC499" s="4">
        <f>VLOOKUP(A499,'2% with VPK 2021'!A:AB,28,FALSE)</f>
        <v>1257225</v>
      </c>
      <c r="AD499" s="4">
        <f>VLOOKUP(A499,'Charter School Lease'!A:E,5,FALSE)</f>
        <v>0</v>
      </c>
      <c r="AE499" s="4">
        <f>VLOOKUP(A499,'Integration Change'!H:L,5,FALSE)</f>
        <v>0</v>
      </c>
      <c r="AF499" s="4">
        <f>VLOOKUP(A499,'Other SPED'!A:D,4,FALSE)</f>
        <v>0</v>
      </c>
      <c r="AG499" s="4">
        <f>VLOOKUP(A499,QComp!I:R,10,FALSE)</f>
        <v>0</v>
      </c>
      <c r="AH499" s="4">
        <f>VLOOKUP(A499,'LTFM Change'!G:K,5,FALSE)</f>
        <v>0</v>
      </c>
      <c r="AI499" s="4">
        <f>VLOOKUP(A499,'Breakfast and Lunch'!A:E,5,FALSE)</f>
        <v>0</v>
      </c>
      <c r="AJ499" s="4">
        <f>VLOOKUP(A499,'Breakfast and Lunch'!A:D,4,FALSE)</f>
        <v>0</v>
      </c>
      <c r="AK499" s="4">
        <v>0</v>
      </c>
      <c r="AL499" s="4">
        <f>VLOOKUP(A499,'Safe School'!A:D,4,FALSE)</f>
        <v>0</v>
      </c>
      <c r="AM499" s="4">
        <v>0</v>
      </c>
      <c r="AN499" s="4">
        <f>VLOOKUP(A499,QComp!A:E,5,FALSE)</f>
        <v>0</v>
      </c>
      <c r="AO499" s="4">
        <f t="shared" si="76"/>
        <v>-11</v>
      </c>
      <c r="AP499" s="4">
        <f>VLOOKUP(A499,'2021 SPED'!A:AF,32,FALSE)</f>
        <v>2.4043736933381297</v>
      </c>
      <c r="AQ499" s="5">
        <f t="shared" si="70"/>
        <v>44076.404373693338</v>
      </c>
      <c r="AR499" s="235">
        <f t="shared" si="71"/>
        <v>3.633925207991421E-2</v>
      </c>
    </row>
    <row r="500" spans="1:44" x14ac:dyDescent="0.25">
      <c r="A500">
        <v>4209</v>
      </c>
      <c r="B500">
        <v>7</v>
      </c>
      <c r="C500" t="s">
        <v>480</v>
      </c>
      <c r="D500">
        <v>7</v>
      </c>
      <c r="E500" s="4">
        <f>VLOOKUP(A500,'Pupil Info'!A:D,4,FALSE)</f>
        <v>250</v>
      </c>
      <c r="F500" s="4">
        <f>VLOOKUP(A500,'Starting Point 2020'!A:AB,28,FALSE)</f>
        <v>2391551</v>
      </c>
      <c r="G500" s="4">
        <f>VLOOKUP(A500,'2% 2020'!A:AB,28,FALSE)</f>
        <v>2438874</v>
      </c>
      <c r="H500" s="4">
        <f t="shared" si="72"/>
        <v>47323</v>
      </c>
      <c r="I500" s="4">
        <f>VLOOKUP(A500,'2% with VPK 2020'!A:AB,28,FALSE)</f>
        <v>2438852</v>
      </c>
      <c r="J500" s="4">
        <f>VLOOKUP(A500,'Charter School Lease'!A:D,4,FALSE)</f>
        <v>0</v>
      </c>
      <c r="K500" s="4">
        <f>VLOOKUP(A500,'Integration Change'!H:K,4,FALSE)</f>
        <v>0</v>
      </c>
      <c r="L500" s="4">
        <f>VLOOKUP(A500,'Other SPED'!A:D,4,FALSE)</f>
        <v>0</v>
      </c>
      <c r="M500" s="4">
        <f>VLOOKUP(A500,'LTFM Change'!G:J,4,FALSE)</f>
        <v>0</v>
      </c>
      <c r="N500" s="4">
        <f>VLOOKUP(A500,QComp!I:N,6,FALSE)</f>
        <v>5.0522162829947774</v>
      </c>
      <c r="O500" s="4">
        <f>VLOOKUP(A500,'Breakfast and Lunch'!A:D,4,FALSE)</f>
        <v>0</v>
      </c>
      <c r="P500" s="4">
        <f>VLOOKUP(A500,'Breakfast and Lunch'!A:E,5,FALSE)</f>
        <v>0</v>
      </c>
      <c r="Q500" s="4">
        <v>0</v>
      </c>
      <c r="R500" s="4">
        <v>0</v>
      </c>
      <c r="S500" s="4">
        <f>VLOOKUP(A500,QComp!A:D,4,FALSE)</f>
        <v>0</v>
      </c>
      <c r="T500" s="4">
        <f t="shared" si="73"/>
        <v>-16.947783716954291</v>
      </c>
      <c r="U500" s="4">
        <f>VLOOKUP(A500,'2020 SPED'!A:AF,32,FALSE)</f>
        <v>0</v>
      </c>
      <c r="V500" s="4">
        <f t="shared" si="69"/>
        <v>47306.052216283046</v>
      </c>
      <c r="W500" s="235">
        <f t="shared" si="74"/>
        <v>1.9787577183175271E-2</v>
      </c>
      <c r="Y500" s="4">
        <f>VLOOKUP(A500,'Pupil Info'!A:E,5,FALSE)</f>
        <v>250</v>
      </c>
      <c r="Z500" s="4">
        <f>VLOOKUP(A500,'Starting Point 2021'!A:AB,28,FALSE)</f>
        <v>2395830</v>
      </c>
      <c r="AA500" s="4">
        <f>VLOOKUP(A500,'2% 2021'!A:AB,28,FALSE)</f>
        <v>2491603</v>
      </c>
      <c r="AB500" s="4">
        <f t="shared" si="75"/>
        <v>95773</v>
      </c>
      <c r="AC500" s="4">
        <f>VLOOKUP(A500,'2% with VPK 2021'!A:AB,28,FALSE)</f>
        <v>2491832</v>
      </c>
      <c r="AD500" s="4">
        <f>VLOOKUP(A500,'Charter School Lease'!A:E,5,FALSE)</f>
        <v>0</v>
      </c>
      <c r="AE500" s="4">
        <f>VLOOKUP(A500,'Integration Change'!H:L,5,FALSE)</f>
        <v>0</v>
      </c>
      <c r="AF500" s="4">
        <f>VLOOKUP(A500,'Other SPED'!A:D,4,FALSE)</f>
        <v>0</v>
      </c>
      <c r="AG500" s="4">
        <f>VLOOKUP(A500,QComp!I:R,10,FALSE)</f>
        <v>4.8233583177643595</v>
      </c>
      <c r="AH500" s="4">
        <f>VLOOKUP(A500,'LTFM Change'!G:K,5,FALSE)</f>
        <v>0</v>
      </c>
      <c r="AI500" s="4">
        <f>VLOOKUP(A500,'Breakfast and Lunch'!A:E,5,FALSE)</f>
        <v>0</v>
      </c>
      <c r="AJ500" s="4">
        <f>VLOOKUP(A500,'Breakfast and Lunch'!A:D,4,FALSE)</f>
        <v>0</v>
      </c>
      <c r="AK500" s="4">
        <v>0</v>
      </c>
      <c r="AL500" s="4">
        <f>VLOOKUP(A500,'Safe School'!A:D,4,FALSE)</f>
        <v>0</v>
      </c>
      <c r="AM500" s="4">
        <v>0</v>
      </c>
      <c r="AN500" s="4">
        <f>VLOOKUP(A500,QComp!A:E,5,FALSE)</f>
        <v>0</v>
      </c>
      <c r="AO500" s="4">
        <f t="shared" si="76"/>
        <v>233.82335831783712</v>
      </c>
      <c r="AP500" s="4">
        <f>VLOOKUP(A500,'2021 SPED'!A:AF,32,FALSE)</f>
        <v>306.41869955440052</v>
      </c>
      <c r="AQ500" s="5">
        <f t="shared" si="70"/>
        <v>96313.242057872238</v>
      </c>
      <c r="AR500" s="235">
        <f t="shared" si="71"/>
        <v>3.9974873008518971E-2</v>
      </c>
    </row>
    <row r="501" spans="1:44" x14ac:dyDescent="0.25">
      <c r="A501">
        <v>4210</v>
      </c>
      <c r="B501">
        <v>7</v>
      </c>
      <c r="C501" t="s">
        <v>481</v>
      </c>
      <c r="D501">
        <v>7</v>
      </c>
      <c r="E501" s="4">
        <f>VLOOKUP(A501,'Pupil Info'!A:D,4,FALSE)</f>
        <v>320</v>
      </c>
      <c r="F501" s="4">
        <f>VLOOKUP(A501,'Starting Point 2020'!A:AB,28,FALSE)</f>
        <v>2583394</v>
      </c>
      <c r="G501" s="4">
        <f>VLOOKUP(A501,'2% 2020'!A:AB,28,FALSE)</f>
        <v>2631296</v>
      </c>
      <c r="H501" s="4">
        <f t="shared" si="72"/>
        <v>47902</v>
      </c>
      <c r="I501" s="4">
        <f>VLOOKUP(A501,'2% with VPK 2020'!A:AB,28,FALSE)</f>
        <v>2631264</v>
      </c>
      <c r="J501" s="4">
        <f>VLOOKUP(A501,'Charter School Lease'!A:D,4,FALSE)</f>
        <v>0</v>
      </c>
      <c r="K501" s="4">
        <f>VLOOKUP(A501,'Integration Change'!H:K,4,FALSE)</f>
        <v>0</v>
      </c>
      <c r="L501" s="4">
        <f>VLOOKUP(A501,'Other SPED'!A:D,4,FALSE)</f>
        <v>0</v>
      </c>
      <c r="M501" s="4">
        <f>VLOOKUP(A501,'LTFM Change'!G:J,4,FALSE)</f>
        <v>0</v>
      </c>
      <c r="N501" s="4">
        <f>VLOOKUP(A501,QComp!I:N,6,FALSE)</f>
        <v>6.2823211171198636</v>
      </c>
      <c r="O501" s="4">
        <f>VLOOKUP(A501,'Breakfast and Lunch'!A:D,4,FALSE)</f>
        <v>0</v>
      </c>
      <c r="P501" s="4">
        <f>VLOOKUP(A501,'Breakfast and Lunch'!A:E,5,FALSE)</f>
        <v>0</v>
      </c>
      <c r="Q501" s="4">
        <v>0</v>
      </c>
      <c r="R501" s="4">
        <v>0</v>
      </c>
      <c r="S501" s="4">
        <f>VLOOKUP(A501,QComp!A:D,4,FALSE)</f>
        <v>0</v>
      </c>
      <c r="T501" s="4">
        <f t="shared" si="73"/>
        <v>-25.717678883112967</v>
      </c>
      <c r="U501" s="4">
        <f>VLOOKUP(A501,'2020 SPED'!A:AF,32,FALSE)</f>
        <v>0</v>
      </c>
      <c r="V501" s="4">
        <f t="shared" si="69"/>
        <v>47876.282321116887</v>
      </c>
      <c r="W501" s="235">
        <f t="shared" si="74"/>
        <v>1.8542274233043818E-2</v>
      </c>
      <c r="Y501" s="4">
        <f>VLOOKUP(A501,'Pupil Info'!A:E,5,FALSE)</f>
        <v>350</v>
      </c>
      <c r="Z501" s="4">
        <f>VLOOKUP(A501,'Starting Point 2021'!A:AB,28,FALSE)</f>
        <v>2816913</v>
      </c>
      <c r="AA501" s="4">
        <f>VLOOKUP(A501,'2% 2021'!A:AB,28,FALSE)</f>
        <v>2922739</v>
      </c>
      <c r="AB501" s="4">
        <f t="shared" si="75"/>
        <v>105826</v>
      </c>
      <c r="AC501" s="4">
        <f>VLOOKUP(A501,'2% with VPK 2021'!A:AB,28,FALSE)</f>
        <v>2923112</v>
      </c>
      <c r="AD501" s="4">
        <f>VLOOKUP(A501,'Charter School Lease'!A:E,5,FALSE)</f>
        <v>0</v>
      </c>
      <c r="AE501" s="4">
        <f>VLOOKUP(A501,'Integration Change'!H:L,5,FALSE)</f>
        <v>0</v>
      </c>
      <c r="AF501" s="4">
        <f>VLOOKUP(A501,'Other SPED'!A:D,4,FALSE)</f>
        <v>0</v>
      </c>
      <c r="AG501" s="4">
        <f>VLOOKUP(A501,QComp!I:R,10,FALSE)</f>
        <v>6.8791297061252408</v>
      </c>
      <c r="AH501" s="4">
        <f>VLOOKUP(A501,'LTFM Change'!G:K,5,FALSE)</f>
        <v>0</v>
      </c>
      <c r="AI501" s="4">
        <f>VLOOKUP(A501,'Breakfast and Lunch'!A:E,5,FALSE)</f>
        <v>0</v>
      </c>
      <c r="AJ501" s="4">
        <f>VLOOKUP(A501,'Breakfast and Lunch'!A:D,4,FALSE)</f>
        <v>0</v>
      </c>
      <c r="AK501" s="4">
        <v>0</v>
      </c>
      <c r="AL501" s="4">
        <f>VLOOKUP(A501,'Safe School'!A:D,4,FALSE)</f>
        <v>0</v>
      </c>
      <c r="AM501" s="4">
        <v>0</v>
      </c>
      <c r="AN501" s="4">
        <f>VLOOKUP(A501,QComp!A:E,5,FALSE)</f>
        <v>0</v>
      </c>
      <c r="AO501" s="4">
        <f t="shared" si="76"/>
        <v>379.87912970595062</v>
      </c>
      <c r="AP501" s="4">
        <f>VLOOKUP(A501,'2021 SPED'!A:AF,32,FALSE)</f>
        <v>2448.0069476137869</v>
      </c>
      <c r="AQ501" s="5">
        <f t="shared" si="70"/>
        <v>108653.88607731974</v>
      </c>
      <c r="AR501" s="235">
        <f t="shared" si="71"/>
        <v>3.75680754073697E-2</v>
      </c>
    </row>
    <row r="502" spans="1:44" x14ac:dyDescent="0.25">
      <c r="A502">
        <v>4212</v>
      </c>
      <c r="B502">
        <v>7</v>
      </c>
      <c r="C502" t="s">
        <v>482</v>
      </c>
      <c r="D502">
        <v>7</v>
      </c>
      <c r="E502" s="4">
        <f>VLOOKUP(A502,'Pupil Info'!A:D,4,FALSE)</f>
        <v>186</v>
      </c>
      <c r="F502" s="4">
        <f>VLOOKUP(A502,'Starting Point 2020'!A:AB,28,FALSE)</f>
        <v>1831200</v>
      </c>
      <c r="G502" s="4">
        <f>VLOOKUP(A502,'2% 2020'!A:AB,28,FALSE)</f>
        <v>1866040</v>
      </c>
      <c r="H502" s="4">
        <f t="shared" si="72"/>
        <v>34840</v>
      </c>
      <c r="I502" s="4">
        <f>VLOOKUP(A502,'2% with VPK 2020'!A:AB,28,FALSE)</f>
        <v>1866222</v>
      </c>
      <c r="J502" s="4">
        <f>VLOOKUP(A502,'Charter School Lease'!A:D,4,FALSE)</f>
        <v>0</v>
      </c>
      <c r="K502" s="4">
        <f>VLOOKUP(A502,'Integration Change'!H:K,4,FALSE)</f>
        <v>0</v>
      </c>
      <c r="L502" s="4">
        <f>VLOOKUP(A502,'Other SPED'!A:D,4,FALSE)</f>
        <v>0</v>
      </c>
      <c r="M502" s="4">
        <f>VLOOKUP(A502,'LTFM Change'!G:J,4,FALSE)</f>
        <v>0</v>
      </c>
      <c r="N502" s="4">
        <f>VLOOKUP(A502,QComp!I:N,6,FALSE)</f>
        <v>0</v>
      </c>
      <c r="O502" s="4">
        <f>VLOOKUP(A502,'Breakfast and Lunch'!A:D,4,FALSE)</f>
        <v>0</v>
      </c>
      <c r="P502" s="4">
        <f>VLOOKUP(A502,'Breakfast and Lunch'!A:E,5,FALSE)</f>
        <v>0</v>
      </c>
      <c r="Q502" s="4">
        <v>0</v>
      </c>
      <c r="R502" s="4">
        <v>0</v>
      </c>
      <c r="S502" s="4">
        <f>VLOOKUP(A502,QComp!A:D,4,FALSE)</f>
        <v>0</v>
      </c>
      <c r="T502" s="4">
        <f t="shared" si="73"/>
        <v>182</v>
      </c>
      <c r="U502" s="4">
        <f>VLOOKUP(A502,'2020 SPED'!A:AF,32,FALSE)</f>
        <v>0</v>
      </c>
      <c r="V502" s="4">
        <f t="shared" si="69"/>
        <v>35022</v>
      </c>
      <c r="W502" s="235">
        <f t="shared" si="74"/>
        <v>1.9025775447793797E-2</v>
      </c>
      <c r="Y502" s="4">
        <f>VLOOKUP(A502,'Pupil Info'!A:E,5,FALSE)</f>
        <v>187</v>
      </c>
      <c r="Z502" s="4">
        <f>VLOOKUP(A502,'Starting Point 2021'!A:AB,28,FALSE)</f>
        <v>1854892</v>
      </c>
      <c r="AA502" s="4">
        <f>VLOOKUP(A502,'2% 2021'!A:AB,28,FALSE)</f>
        <v>1926549</v>
      </c>
      <c r="AB502" s="4">
        <f t="shared" si="75"/>
        <v>71657</v>
      </c>
      <c r="AC502" s="4">
        <f>VLOOKUP(A502,'2% with VPK 2021'!A:AB,28,FALSE)</f>
        <v>1926731</v>
      </c>
      <c r="AD502" s="4">
        <f>VLOOKUP(A502,'Charter School Lease'!A:E,5,FALSE)</f>
        <v>0</v>
      </c>
      <c r="AE502" s="4">
        <f>VLOOKUP(A502,'Integration Change'!H:L,5,FALSE)</f>
        <v>0</v>
      </c>
      <c r="AF502" s="4">
        <f>VLOOKUP(A502,'Other SPED'!A:D,4,FALSE)</f>
        <v>0</v>
      </c>
      <c r="AG502" s="4">
        <f>VLOOKUP(A502,QComp!I:R,10,FALSE)</f>
        <v>0</v>
      </c>
      <c r="AH502" s="4">
        <f>VLOOKUP(A502,'LTFM Change'!G:K,5,FALSE)</f>
        <v>0</v>
      </c>
      <c r="AI502" s="4">
        <f>VLOOKUP(A502,'Breakfast and Lunch'!A:E,5,FALSE)</f>
        <v>0</v>
      </c>
      <c r="AJ502" s="4">
        <f>VLOOKUP(A502,'Breakfast and Lunch'!A:D,4,FALSE)</f>
        <v>0</v>
      </c>
      <c r="AK502" s="4">
        <v>0</v>
      </c>
      <c r="AL502" s="4">
        <f>VLOOKUP(A502,'Safe School'!A:D,4,FALSE)</f>
        <v>0</v>
      </c>
      <c r="AM502" s="4">
        <v>0</v>
      </c>
      <c r="AN502" s="4">
        <f>VLOOKUP(A502,QComp!A:E,5,FALSE)</f>
        <v>0</v>
      </c>
      <c r="AO502" s="4">
        <f t="shared" si="76"/>
        <v>182</v>
      </c>
      <c r="AP502" s="4">
        <f>VLOOKUP(A502,'2021 SPED'!A:AF,32,FALSE)</f>
        <v>601.38841283251531</v>
      </c>
      <c r="AQ502" s="5">
        <f t="shared" si="70"/>
        <v>72440.388412832515</v>
      </c>
      <c r="AR502" s="235">
        <f t="shared" si="71"/>
        <v>3.8631359669457847E-2</v>
      </c>
    </row>
    <row r="503" spans="1:44" x14ac:dyDescent="0.25">
      <c r="A503">
        <v>4213</v>
      </c>
      <c r="B503">
        <v>7</v>
      </c>
      <c r="C503" t="s">
        <v>483</v>
      </c>
      <c r="D503">
        <v>7</v>
      </c>
      <c r="E503" s="4">
        <f>VLOOKUP(A503,'Pupil Info'!A:D,4,FALSE)</f>
        <v>815</v>
      </c>
      <c r="F503" s="4">
        <f>VLOOKUP(A503,'Starting Point 2020'!A:AB,28,FALSE)</f>
        <v>6517401</v>
      </c>
      <c r="G503" s="4">
        <f>VLOOKUP(A503,'2% 2020'!A:AB,28,FALSE)</f>
        <v>6641220</v>
      </c>
      <c r="H503" s="4">
        <f t="shared" si="72"/>
        <v>123819</v>
      </c>
      <c r="I503" s="4">
        <f>VLOOKUP(A503,'2% with VPK 2020'!A:AB,28,FALSE)</f>
        <v>6946405.2000000002</v>
      </c>
      <c r="J503" s="4">
        <f>VLOOKUP(A503,'Charter School Lease'!A:D,4,FALSE)</f>
        <v>58341.600000000093</v>
      </c>
      <c r="K503" s="4">
        <f>VLOOKUP(A503,'Integration Change'!H:K,4,FALSE)</f>
        <v>0</v>
      </c>
      <c r="L503" s="4">
        <f>VLOOKUP(A503,'Other SPED'!A:D,4,FALSE)</f>
        <v>0</v>
      </c>
      <c r="M503" s="4">
        <f>VLOOKUP(A503,'LTFM Change'!G:J,4,FALSE)</f>
        <v>8302.7999999999993</v>
      </c>
      <c r="N503" s="4">
        <f>VLOOKUP(A503,QComp!I:N,6,FALSE)</f>
        <v>0</v>
      </c>
      <c r="O503" s="4">
        <f>VLOOKUP(A503,'Breakfast and Lunch'!A:D,4,FALSE)</f>
        <v>1677.43</v>
      </c>
      <c r="P503" s="4">
        <f>VLOOKUP(A503,'Breakfast and Lunch'!A:E,5,FALSE)</f>
        <v>4380.0600000000004</v>
      </c>
      <c r="Q503" s="4">
        <v>0</v>
      </c>
      <c r="R503" s="4">
        <v>0</v>
      </c>
      <c r="S503" s="4">
        <f>VLOOKUP(A503,QComp!A:D,4,FALSE)</f>
        <v>0</v>
      </c>
      <c r="T503" s="4">
        <f t="shared" si="73"/>
        <v>377887.08999999985</v>
      </c>
      <c r="U503" s="4">
        <f>VLOOKUP(A503,'2020 SPED'!A:AF,32,FALSE)</f>
        <v>0</v>
      </c>
      <c r="V503" s="4">
        <f t="shared" si="69"/>
        <v>501706.08999999985</v>
      </c>
      <c r="W503" s="235">
        <f t="shared" si="74"/>
        <v>1.8998217234139806E-2</v>
      </c>
      <c r="Y503" s="4">
        <f>VLOOKUP(A503,'Pupil Info'!A:E,5,FALSE)</f>
        <v>864</v>
      </c>
      <c r="Z503" s="4">
        <f>VLOOKUP(A503,'Starting Point 2021'!A:AB,28,FALSE)</f>
        <v>7178706</v>
      </c>
      <c r="AA503" s="4">
        <f>VLOOKUP(A503,'2% 2021'!A:AB,28,FALSE)</f>
        <v>7455934</v>
      </c>
      <c r="AB503" s="4">
        <f t="shared" si="75"/>
        <v>277228</v>
      </c>
      <c r="AC503" s="4">
        <f>VLOOKUP(A503,'2% with VPK 2021'!A:AB,28,FALSE)</f>
        <v>7660969.4000000004</v>
      </c>
      <c r="AD503" s="4">
        <f>VLOOKUP(A503,'Charter School Lease'!A:E,5,FALSE)</f>
        <v>58341.600000000093</v>
      </c>
      <c r="AE503" s="4">
        <f>VLOOKUP(A503,'Integration Change'!H:L,5,FALSE)</f>
        <v>0</v>
      </c>
      <c r="AF503" s="4">
        <f>VLOOKUP(A503,'Other SPED'!A:D,4,FALSE)</f>
        <v>0</v>
      </c>
      <c r="AG503" s="4">
        <f>VLOOKUP(A503,QComp!I:R,10,FALSE)</f>
        <v>0</v>
      </c>
      <c r="AH503" s="4">
        <f>VLOOKUP(A503,'LTFM Change'!G:K,5,FALSE)</f>
        <v>8302.7999999999993</v>
      </c>
      <c r="AI503" s="4">
        <f>VLOOKUP(A503,'Breakfast and Lunch'!A:E,5,FALSE)</f>
        <v>4380.0600000000004</v>
      </c>
      <c r="AJ503" s="4">
        <f>VLOOKUP(A503,'Breakfast and Lunch'!A:D,4,FALSE)</f>
        <v>1677.43</v>
      </c>
      <c r="AK503" s="4">
        <v>0</v>
      </c>
      <c r="AL503" s="4">
        <f>VLOOKUP(A503,'Safe School'!A:D,4,FALSE)</f>
        <v>0</v>
      </c>
      <c r="AM503" s="4">
        <v>0</v>
      </c>
      <c r="AN503" s="4">
        <f>VLOOKUP(A503,QComp!A:E,5,FALSE)</f>
        <v>0</v>
      </c>
      <c r="AO503" s="4">
        <f t="shared" si="76"/>
        <v>277737.28999999911</v>
      </c>
      <c r="AP503" s="4">
        <f>VLOOKUP(A503,'2021 SPED'!A:AF,32,FALSE)</f>
        <v>1445.4746272284538</v>
      </c>
      <c r="AQ503" s="5">
        <f t="shared" si="70"/>
        <v>556410.76462722756</v>
      </c>
      <c r="AR503" s="235">
        <f t="shared" si="71"/>
        <v>3.8618101925333062E-2</v>
      </c>
    </row>
    <row r="504" spans="1:44" x14ac:dyDescent="0.25">
      <c r="A504">
        <v>4214</v>
      </c>
      <c r="B504">
        <v>7</v>
      </c>
      <c r="C504" t="s">
        <v>484</v>
      </c>
      <c r="D504">
        <v>7</v>
      </c>
      <c r="E504" s="4">
        <f>VLOOKUP(A504,'Pupil Info'!A:D,4,FALSE)</f>
        <v>0</v>
      </c>
      <c r="F504" s="4">
        <f>VLOOKUP(A504,'Starting Point 2020'!A:AB,28,FALSE)</f>
        <v>0</v>
      </c>
      <c r="G504" s="4">
        <f>VLOOKUP(A504,'2% 2020'!A:AB,28,FALSE)</f>
        <v>0</v>
      </c>
      <c r="H504" s="4">
        <f t="shared" si="72"/>
        <v>0</v>
      </c>
      <c r="I504" s="4">
        <f>VLOOKUP(A504,'2% with VPK 2020'!A:AB,28,FALSE)</f>
        <v>0</v>
      </c>
      <c r="J504" s="4">
        <f>VLOOKUP(A504,'Charter School Lease'!A:D,4,FALSE)</f>
        <v>0</v>
      </c>
      <c r="K504" s="4">
        <f>VLOOKUP(A504,'Integration Change'!H:K,4,FALSE)</f>
        <v>0</v>
      </c>
      <c r="L504" s="4">
        <f>VLOOKUP(A504,'Other SPED'!A:D,4,FALSE)</f>
        <v>0</v>
      </c>
      <c r="M504" s="4">
        <f>VLOOKUP(A504,'LTFM Change'!G:J,4,FALSE)</f>
        <v>0</v>
      </c>
      <c r="N504" s="4">
        <f>VLOOKUP(A504,QComp!I:N,6,FALSE)</f>
        <v>0</v>
      </c>
      <c r="O504" s="4">
        <v>0</v>
      </c>
      <c r="P504" s="4">
        <v>0</v>
      </c>
      <c r="Q504" s="4">
        <v>0</v>
      </c>
      <c r="R504" s="4">
        <v>0</v>
      </c>
      <c r="S504" s="4">
        <f>VLOOKUP(A504,QComp!A:D,4,FALSE)</f>
        <v>0</v>
      </c>
      <c r="T504" s="4">
        <f t="shared" si="73"/>
        <v>0</v>
      </c>
      <c r="U504" s="4">
        <f>VLOOKUP(A504,'2020 SPED'!A:AF,32,FALSE)</f>
        <v>0</v>
      </c>
      <c r="V504" s="4">
        <f t="shared" si="69"/>
        <v>0</v>
      </c>
      <c r="W504" s="235" t="e">
        <f t="shared" si="74"/>
        <v>#DIV/0!</v>
      </c>
      <c r="Y504" s="4">
        <f>VLOOKUP(A504,'Pupil Info'!A:E,5,FALSE)</f>
        <v>0</v>
      </c>
      <c r="Z504" s="4">
        <f>VLOOKUP(A504,'Starting Point 2021'!A:AB,28,FALSE)</f>
        <v>0</v>
      </c>
      <c r="AA504" s="4">
        <f>VLOOKUP(A504,'2% 2021'!A:AB,28,FALSE)</f>
        <v>0</v>
      </c>
      <c r="AB504" s="4">
        <f t="shared" si="75"/>
        <v>0</v>
      </c>
      <c r="AC504" s="4">
        <f>VLOOKUP(A504,'2% with VPK 2021'!A:AB,28,FALSE)</f>
        <v>0</v>
      </c>
      <c r="AD504" s="4">
        <f>VLOOKUP(A504,'Charter School Lease'!A:E,5,FALSE)</f>
        <v>0</v>
      </c>
      <c r="AE504" s="4">
        <f>VLOOKUP(A504,'Integration Change'!H:L,5,FALSE)</f>
        <v>0</v>
      </c>
      <c r="AF504" s="4">
        <f>VLOOKUP(A504,'Other SPED'!A:D,4,FALSE)</f>
        <v>0</v>
      </c>
      <c r="AG504" s="4">
        <f>VLOOKUP(A504,QComp!I:R,10,FALSE)</f>
        <v>0</v>
      </c>
      <c r="AH504" s="4">
        <f>VLOOKUP(A504,'LTFM Change'!G:K,5,FALSE)</f>
        <v>0</v>
      </c>
      <c r="AI504" s="4">
        <v>0</v>
      </c>
      <c r="AJ504" s="4">
        <v>0</v>
      </c>
      <c r="AK504" s="4">
        <v>0</v>
      </c>
      <c r="AL504" s="4">
        <f>VLOOKUP(A504,'Safe School'!A:D,4,FALSE)</f>
        <v>0</v>
      </c>
      <c r="AM504" s="4">
        <v>0</v>
      </c>
      <c r="AN504" s="4">
        <f>VLOOKUP(A504,QComp!A:E,5,FALSE)</f>
        <v>0</v>
      </c>
      <c r="AO504" s="4">
        <f t="shared" si="76"/>
        <v>0</v>
      </c>
      <c r="AP504" s="4">
        <f>VLOOKUP(A504,'2021 SPED'!A:AF,32,FALSE)</f>
        <v>0</v>
      </c>
      <c r="AQ504" s="5">
        <f t="shared" si="70"/>
        <v>0</v>
      </c>
      <c r="AR504" s="235" t="e">
        <f t="shared" si="71"/>
        <v>#DIV/0!</v>
      </c>
    </row>
    <row r="505" spans="1:44" x14ac:dyDescent="0.25">
      <c r="A505">
        <v>4215</v>
      </c>
      <c r="B505">
        <v>7</v>
      </c>
      <c r="C505" t="s">
        <v>485</v>
      </c>
      <c r="D505">
        <v>7</v>
      </c>
      <c r="E505" s="4">
        <f>VLOOKUP(A505,'Pupil Info'!A:D,4,FALSE)</f>
        <v>172</v>
      </c>
      <c r="F505" s="4">
        <f>VLOOKUP(A505,'Starting Point 2020'!A:AB,28,FALSE)</f>
        <v>1921263</v>
      </c>
      <c r="G505" s="4">
        <f>VLOOKUP(A505,'2% 2020'!A:AB,28,FALSE)</f>
        <v>1957004</v>
      </c>
      <c r="H505" s="4">
        <f t="shared" si="72"/>
        <v>35741</v>
      </c>
      <c r="I505" s="4">
        <f>VLOOKUP(A505,'2% with VPK 2020'!A:AB,28,FALSE)</f>
        <v>1999322</v>
      </c>
      <c r="J505" s="4">
        <f>VLOOKUP(A505,'Charter School Lease'!A:D,4,FALSE)</f>
        <v>7884</v>
      </c>
      <c r="K505" s="4">
        <f>VLOOKUP(A505,'Integration Change'!H:K,4,FALSE)</f>
        <v>0</v>
      </c>
      <c r="L505" s="4">
        <f>VLOOKUP(A505,'Other SPED'!A:D,4,FALSE)</f>
        <v>0</v>
      </c>
      <c r="M505" s="4">
        <f>VLOOKUP(A505,'LTFM Change'!G:J,4,FALSE)</f>
        <v>1122</v>
      </c>
      <c r="N505" s="4">
        <f>VLOOKUP(A505,QComp!I:N,6,FALSE)</f>
        <v>2528.5731646235581</v>
      </c>
      <c r="O505" s="4">
        <f>VLOOKUP(A505,'Breakfast and Lunch'!A:D,4,FALSE)</f>
        <v>226.68</v>
      </c>
      <c r="P505" s="4">
        <f>VLOOKUP(A505,'Breakfast and Lunch'!A:E,5,FALSE)</f>
        <v>591.9</v>
      </c>
      <c r="Q505" s="4">
        <v>0</v>
      </c>
      <c r="R505" s="4">
        <v>0</v>
      </c>
      <c r="S505" s="4">
        <f>VLOOKUP(A505,QComp!A:D,4,FALSE)</f>
        <v>0</v>
      </c>
      <c r="T505" s="4">
        <f t="shared" si="73"/>
        <v>54671.153164623305</v>
      </c>
      <c r="U505" s="4">
        <f>VLOOKUP(A505,'2020 SPED'!A:AF,32,FALSE)</f>
        <v>0</v>
      </c>
      <c r="V505" s="4">
        <f t="shared" si="69"/>
        <v>90412.153164623305</v>
      </c>
      <c r="W505" s="235">
        <f t="shared" si="74"/>
        <v>1.8602866968239123E-2</v>
      </c>
      <c r="Y505" s="4">
        <f>VLOOKUP(A505,'Pupil Info'!A:E,5,FALSE)</f>
        <v>162</v>
      </c>
      <c r="Z505" s="4">
        <f>VLOOKUP(A505,'Starting Point 2021'!A:AB,28,FALSE)</f>
        <v>1937563</v>
      </c>
      <c r="AA505" s="4">
        <f>VLOOKUP(A505,'2% 2021'!A:AB,28,FALSE)</f>
        <v>2011202</v>
      </c>
      <c r="AB505" s="4">
        <f t="shared" si="75"/>
        <v>73639</v>
      </c>
      <c r="AC505" s="4">
        <f>VLOOKUP(A505,'2% with VPK 2021'!A:AB,28,FALSE)</f>
        <v>2088529</v>
      </c>
      <c r="AD505" s="4">
        <f>VLOOKUP(A505,'Charter School Lease'!A:E,5,FALSE)</f>
        <v>7884</v>
      </c>
      <c r="AE505" s="4">
        <f>VLOOKUP(A505,'Integration Change'!H:L,5,FALSE)</f>
        <v>0</v>
      </c>
      <c r="AF505" s="4">
        <f>VLOOKUP(A505,'Other SPED'!A:D,4,FALSE)</f>
        <v>0</v>
      </c>
      <c r="AG505" s="4">
        <f>VLOOKUP(A505,QComp!I:R,10,FALSE)</f>
        <v>2534.5821928686782</v>
      </c>
      <c r="AH505" s="4">
        <f>VLOOKUP(A505,'LTFM Change'!G:K,5,FALSE)</f>
        <v>1122</v>
      </c>
      <c r="AI505" s="4">
        <f>VLOOKUP(A505,'Breakfast and Lunch'!A:E,5,FALSE)</f>
        <v>591.9</v>
      </c>
      <c r="AJ505" s="4">
        <f>VLOOKUP(A505,'Breakfast and Lunch'!A:D,4,FALSE)</f>
        <v>226.68</v>
      </c>
      <c r="AK505" s="4">
        <v>0</v>
      </c>
      <c r="AL505" s="4">
        <f>VLOOKUP(A505,'Safe School'!A:D,4,FALSE)</f>
        <v>0</v>
      </c>
      <c r="AM505" s="4">
        <v>0</v>
      </c>
      <c r="AN505" s="4">
        <f>VLOOKUP(A505,QComp!A:E,5,FALSE)</f>
        <v>0</v>
      </c>
      <c r="AO505" s="4">
        <f t="shared" si="76"/>
        <v>89686.162192868534</v>
      </c>
      <c r="AP505" s="4">
        <f>VLOOKUP(A505,'2021 SPED'!A:AF,32,FALSE)</f>
        <v>105.90063114406075</v>
      </c>
      <c r="AQ505" s="5">
        <f t="shared" si="70"/>
        <v>163431.0628240126</v>
      </c>
      <c r="AR505" s="235">
        <f t="shared" si="71"/>
        <v>3.8005989998776815E-2</v>
      </c>
    </row>
    <row r="506" spans="1:44" x14ac:dyDescent="0.25">
      <c r="A506">
        <v>4216</v>
      </c>
      <c r="B506">
        <v>7</v>
      </c>
      <c r="C506" t="s">
        <v>486</v>
      </c>
      <c r="D506">
        <v>7</v>
      </c>
      <c r="E506" s="4">
        <f>VLOOKUP(A506,'Pupil Info'!A:D,4,FALSE)</f>
        <v>0</v>
      </c>
      <c r="F506" s="4">
        <f>VLOOKUP(A506,'Starting Point 2020'!A:AB,28,FALSE)</f>
        <v>0</v>
      </c>
      <c r="G506" s="4">
        <f>VLOOKUP(A506,'2% 2020'!A:AB,28,FALSE)</f>
        <v>0</v>
      </c>
      <c r="H506" s="4">
        <f t="shared" si="72"/>
        <v>0</v>
      </c>
      <c r="I506" s="4">
        <f>VLOOKUP(A506,'2% with VPK 2020'!A:AB,28,FALSE)</f>
        <v>0</v>
      </c>
      <c r="J506" s="4">
        <f>VLOOKUP(A506,'Charter School Lease'!A:D,4,FALSE)</f>
        <v>0</v>
      </c>
      <c r="K506" s="4">
        <f>VLOOKUP(A506,'Integration Change'!H:K,4,FALSE)</f>
        <v>0</v>
      </c>
      <c r="L506" s="4">
        <f>VLOOKUP(A506,'Other SPED'!A:D,4,FALSE)</f>
        <v>0</v>
      </c>
      <c r="M506" s="4">
        <f>VLOOKUP(A506,'LTFM Change'!G:J,4,FALSE)</f>
        <v>0</v>
      </c>
      <c r="N506" s="4">
        <f>VLOOKUP(A506,QComp!I:N,6,FALSE)</f>
        <v>0</v>
      </c>
      <c r="O506" s="4">
        <v>0</v>
      </c>
      <c r="P506" s="4">
        <v>0</v>
      </c>
      <c r="Q506" s="4">
        <v>0</v>
      </c>
      <c r="R506" s="4">
        <v>0</v>
      </c>
      <c r="S506" s="4">
        <f>VLOOKUP(A506,QComp!A:D,4,FALSE)</f>
        <v>0</v>
      </c>
      <c r="T506" s="4">
        <f t="shared" si="73"/>
        <v>0</v>
      </c>
      <c r="U506" s="4">
        <f>VLOOKUP(A506,'2020 SPED'!A:AF,32,FALSE)</f>
        <v>0</v>
      </c>
      <c r="V506" s="4">
        <f t="shared" si="69"/>
        <v>0</v>
      </c>
      <c r="W506" s="235" t="e">
        <f t="shared" si="74"/>
        <v>#DIV/0!</v>
      </c>
      <c r="Y506" s="4">
        <f>VLOOKUP(A506,'Pupil Info'!A:E,5,FALSE)</f>
        <v>0</v>
      </c>
      <c r="Z506" s="4">
        <f>VLOOKUP(A506,'Starting Point 2021'!A:AB,28,FALSE)</f>
        <v>0</v>
      </c>
      <c r="AA506" s="4">
        <f>VLOOKUP(A506,'2% 2021'!A:AB,28,FALSE)</f>
        <v>0</v>
      </c>
      <c r="AB506" s="4">
        <f t="shared" si="75"/>
        <v>0</v>
      </c>
      <c r="AC506" s="4">
        <f>VLOOKUP(A506,'2% with VPK 2021'!A:AB,28,FALSE)</f>
        <v>0</v>
      </c>
      <c r="AD506" s="4">
        <f>VLOOKUP(A506,'Charter School Lease'!A:E,5,FALSE)</f>
        <v>0</v>
      </c>
      <c r="AE506" s="4">
        <f>VLOOKUP(A506,'Integration Change'!H:L,5,FALSE)</f>
        <v>0</v>
      </c>
      <c r="AF506" s="4">
        <f>VLOOKUP(A506,'Other SPED'!A:D,4,FALSE)</f>
        <v>0</v>
      </c>
      <c r="AG506" s="4">
        <f>VLOOKUP(A506,QComp!I:R,10,FALSE)</f>
        <v>0</v>
      </c>
      <c r="AH506" s="4">
        <f>VLOOKUP(A506,'LTFM Change'!G:K,5,FALSE)</f>
        <v>0</v>
      </c>
      <c r="AI506" s="4">
        <v>0</v>
      </c>
      <c r="AJ506" s="4">
        <v>0</v>
      </c>
      <c r="AK506" s="4">
        <v>0</v>
      </c>
      <c r="AL506" s="4">
        <f>VLOOKUP(A506,'Safe School'!A:D,4,FALSE)</f>
        <v>0</v>
      </c>
      <c r="AM506" s="4">
        <v>0</v>
      </c>
      <c r="AN506" s="4">
        <f>VLOOKUP(A506,QComp!A:E,5,FALSE)</f>
        <v>0</v>
      </c>
      <c r="AO506" s="4">
        <f t="shared" si="76"/>
        <v>0</v>
      </c>
      <c r="AP506" s="4">
        <f>VLOOKUP(A506,'2021 SPED'!A:AF,32,FALSE)</f>
        <v>0</v>
      </c>
      <c r="AQ506" s="5">
        <f t="shared" si="70"/>
        <v>0</v>
      </c>
      <c r="AR506" s="235" t="e">
        <f t="shared" si="71"/>
        <v>#DIV/0!</v>
      </c>
    </row>
    <row r="507" spans="1:44" x14ac:dyDescent="0.25">
      <c r="A507">
        <v>4217</v>
      </c>
      <c r="B507">
        <v>7</v>
      </c>
      <c r="C507" t="s">
        <v>487</v>
      </c>
      <c r="D507">
        <v>7</v>
      </c>
      <c r="E507" s="4">
        <f>VLOOKUP(A507,'Pupil Info'!A:D,4,FALSE)</f>
        <v>188</v>
      </c>
      <c r="F507" s="4">
        <f>VLOOKUP(A507,'Starting Point 2020'!A:AB,28,FALSE)</f>
        <v>1542789.2</v>
      </c>
      <c r="G507" s="4">
        <f>VLOOKUP(A507,'2% 2020'!A:AB,28,FALSE)</f>
        <v>1571151.2</v>
      </c>
      <c r="H507" s="4">
        <f t="shared" si="72"/>
        <v>28362</v>
      </c>
      <c r="I507" s="4">
        <f>VLOOKUP(A507,'2% with VPK 2020'!A:AB,28,FALSE)</f>
        <v>1571357.8</v>
      </c>
      <c r="J507" s="4">
        <f>VLOOKUP(A507,'Charter School Lease'!A:D,4,FALSE)</f>
        <v>0</v>
      </c>
      <c r="K507" s="4">
        <f>VLOOKUP(A507,'Integration Change'!H:K,4,FALSE)</f>
        <v>0</v>
      </c>
      <c r="L507" s="4">
        <f>VLOOKUP(A507,'Other SPED'!A:D,4,FALSE)</f>
        <v>0</v>
      </c>
      <c r="M507" s="4">
        <f>VLOOKUP(A507,'LTFM Change'!G:J,4,FALSE)</f>
        <v>0</v>
      </c>
      <c r="N507" s="4">
        <f>VLOOKUP(A507,QComp!I:N,6,FALSE)</f>
        <v>0</v>
      </c>
      <c r="O507" s="4">
        <f>VLOOKUP(A507,'Breakfast and Lunch'!A:D,4,FALSE)</f>
        <v>0</v>
      </c>
      <c r="P507" s="4">
        <f>VLOOKUP(A507,'Breakfast and Lunch'!A:E,5,FALSE)</f>
        <v>0</v>
      </c>
      <c r="Q507" s="4">
        <v>0</v>
      </c>
      <c r="R507" s="4">
        <v>0</v>
      </c>
      <c r="S507" s="4">
        <f>VLOOKUP(A507,QComp!A:D,4,FALSE)</f>
        <v>0</v>
      </c>
      <c r="T507" s="4">
        <f t="shared" si="73"/>
        <v>206.60000000009313</v>
      </c>
      <c r="U507" s="4">
        <f>VLOOKUP(A507,'2020 SPED'!A:AF,32,FALSE)</f>
        <v>0</v>
      </c>
      <c r="V507" s="4">
        <f t="shared" si="69"/>
        <v>28568.600000000093</v>
      </c>
      <c r="W507" s="235">
        <f t="shared" si="74"/>
        <v>1.838358733649419E-2</v>
      </c>
      <c r="Y507" s="4">
        <f>VLOOKUP(A507,'Pupil Info'!A:E,5,FALSE)</f>
        <v>206</v>
      </c>
      <c r="Z507" s="4">
        <f>VLOOKUP(A507,'Starting Point 2021'!A:AB,28,FALSE)</f>
        <v>1715160.8</v>
      </c>
      <c r="AA507" s="4">
        <f>VLOOKUP(A507,'2% 2021'!A:AB,28,FALSE)</f>
        <v>1779430.8</v>
      </c>
      <c r="AB507" s="4">
        <f t="shared" si="75"/>
        <v>64270</v>
      </c>
      <c r="AC507" s="4">
        <f>VLOOKUP(A507,'2% with VPK 2021'!A:AB,28,FALSE)</f>
        <v>1779657</v>
      </c>
      <c r="AD507" s="4">
        <f>VLOOKUP(A507,'Charter School Lease'!A:E,5,FALSE)</f>
        <v>0</v>
      </c>
      <c r="AE507" s="4">
        <f>VLOOKUP(A507,'Integration Change'!H:L,5,FALSE)</f>
        <v>0</v>
      </c>
      <c r="AF507" s="4">
        <f>VLOOKUP(A507,'Other SPED'!A:D,4,FALSE)</f>
        <v>0</v>
      </c>
      <c r="AG507" s="4">
        <f>VLOOKUP(A507,QComp!I:R,10,FALSE)</f>
        <v>0</v>
      </c>
      <c r="AH507" s="4">
        <f>VLOOKUP(A507,'LTFM Change'!G:K,5,FALSE)</f>
        <v>0</v>
      </c>
      <c r="AI507" s="4">
        <f>VLOOKUP(A507,'Breakfast and Lunch'!A:E,5,FALSE)</f>
        <v>0</v>
      </c>
      <c r="AJ507" s="4">
        <f>VLOOKUP(A507,'Breakfast and Lunch'!A:D,4,FALSE)</f>
        <v>0</v>
      </c>
      <c r="AK507" s="4">
        <v>0</v>
      </c>
      <c r="AL507" s="4">
        <f>VLOOKUP(A507,'Safe School'!A:D,4,FALSE)</f>
        <v>0</v>
      </c>
      <c r="AM507" s="4">
        <v>0</v>
      </c>
      <c r="AN507" s="4">
        <f>VLOOKUP(A507,QComp!A:E,5,FALSE)</f>
        <v>0</v>
      </c>
      <c r="AO507" s="4">
        <f t="shared" si="76"/>
        <v>226.19999999995343</v>
      </c>
      <c r="AP507" s="4">
        <f>VLOOKUP(A507,'2021 SPED'!A:AF,32,FALSE)</f>
        <v>-2.9806476728990674</v>
      </c>
      <c r="AQ507" s="5">
        <f t="shared" si="70"/>
        <v>64493.219352327054</v>
      </c>
      <c r="AR507" s="235">
        <f t="shared" si="71"/>
        <v>3.7471705276846345E-2</v>
      </c>
    </row>
    <row r="508" spans="1:44" x14ac:dyDescent="0.25">
      <c r="A508">
        <v>4218</v>
      </c>
      <c r="B508">
        <v>7</v>
      </c>
      <c r="C508" t="s">
        <v>488</v>
      </c>
      <c r="D508">
        <v>7</v>
      </c>
      <c r="E508" s="4">
        <f>VLOOKUP(A508,'Pupil Info'!A:D,4,FALSE)</f>
        <v>354</v>
      </c>
      <c r="F508" s="4">
        <f>VLOOKUP(A508,'Starting Point 2020'!A:AB,28,FALSE)</f>
        <v>3855181</v>
      </c>
      <c r="G508" s="4">
        <f>VLOOKUP(A508,'2% 2020'!A:AB,28,FALSE)</f>
        <v>3931385</v>
      </c>
      <c r="H508" s="4">
        <f t="shared" si="72"/>
        <v>76204</v>
      </c>
      <c r="I508" s="4">
        <f>VLOOKUP(A508,'2% with VPK 2020'!A:AB,28,FALSE)</f>
        <v>3931349</v>
      </c>
      <c r="J508" s="4">
        <f>VLOOKUP(A508,'Charter School Lease'!A:D,4,FALSE)</f>
        <v>0</v>
      </c>
      <c r="K508" s="4">
        <f>VLOOKUP(A508,'Integration Change'!H:K,4,FALSE)</f>
        <v>0</v>
      </c>
      <c r="L508" s="4">
        <f>VLOOKUP(A508,'Other SPED'!A:D,4,FALSE)</f>
        <v>0</v>
      </c>
      <c r="M508" s="4">
        <f>VLOOKUP(A508,'LTFM Change'!G:J,4,FALSE)</f>
        <v>0</v>
      </c>
      <c r="N508" s="4">
        <f>VLOOKUP(A508,QComp!I:N,6,FALSE)</f>
        <v>0</v>
      </c>
      <c r="O508" s="4">
        <f>VLOOKUP(A508,'Breakfast and Lunch'!A:D,4,FALSE)</f>
        <v>0</v>
      </c>
      <c r="P508" s="4">
        <f>VLOOKUP(A508,'Breakfast and Lunch'!A:E,5,FALSE)</f>
        <v>0</v>
      </c>
      <c r="Q508" s="4">
        <v>0</v>
      </c>
      <c r="R508" s="4">
        <v>0</v>
      </c>
      <c r="S508" s="4">
        <f>VLOOKUP(A508,QComp!A:D,4,FALSE)</f>
        <v>0</v>
      </c>
      <c r="T508" s="4">
        <f t="shared" si="73"/>
        <v>-36</v>
      </c>
      <c r="U508" s="4">
        <f>VLOOKUP(A508,'2020 SPED'!A:AF,32,FALSE)</f>
        <v>0</v>
      </c>
      <c r="V508" s="4">
        <f t="shared" si="69"/>
        <v>76168</v>
      </c>
      <c r="W508" s="235">
        <f t="shared" si="74"/>
        <v>1.97666464946782E-2</v>
      </c>
      <c r="Y508" s="4">
        <f>VLOOKUP(A508,'Pupil Info'!A:E,5,FALSE)</f>
        <v>350</v>
      </c>
      <c r="Z508" s="4">
        <f>VLOOKUP(A508,'Starting Point 2021'!A:AB,28,FALSE)</f>
        <v>3936704</v>
      </c>
      <c r="AA508" s="4">
        <f>VLOOKUP(A508,'2% 2021'!A:AB,28,FALSE)</f>
        <v>4094714</v>
      </c>
      <c r="AB508" s="4">
        <f t="shared" si="75"/>
        <v>158010</v>
      </c>
      <c r="AC508" s="4">
        <f>VLOOKUP(A508,'2% with VPK 2021'!A:AB,28,FALSE)</f>
        <v>4094680</v>
      </c>
      <c r="AD508" s="4">
        <f>VLOOKUP(A508,'Charter School Lease'!A:E,5,FALSE)</f>
        <v>0</v>
      </c>
      <c r="AE508" s="4">
        <f>VLOOKUP(A508,'Integration Change'!H:L,5,FALSE)</f>
        <v>0</v>
      </c>
      <c r="AF508" s="4">
        <f>VLOOKUP(A508,'Other SPED'!A:D,4,FALSE)</f>
        <v>0</v>
      </c>
      <c r="AG508" s="4">
        <f>VLOOKUP(A508,QComp!I:R,10,FALSE)</f>
        <v>0</v>
      </c>
      <c r="AH508" s="4">
        <f>VLOOKUP(A508,'LTFM Change'!G:K,5,FALSE)</f>
        <v>0</v>
      </c>
      <c r="AI508" s="4">
        <f>VLOOKUP(A508,'Breakfast and Lunch'!A:E,5,FALSE)</f>
        <v>0</v>
      </c>
      <c r="AJ508" s="4">
        <f>VLOOKUP(A508,'Breakfast and Lunch'!A:D,4,FALSE)</f>
        <v>0</v>
      </c>
      <c r="AK508" s="4">
        <v>0</v>
      </c>
      <c r="AL508" s="4">
        <f>VLOOKUP(A508,'Safe School'!A:D,4,FALSE)</f>
        <v>0</v>
      </c>
      <c r="AM508" s="4">
        <v>0</v>
      </c>
      <c r="AN508" s="4">
        <f>VLOOKUP(A508,QComp!A:E,5,FALSE)</f>
        <v>0</v>
      </c>
      <c r="AO508" s="4">
        <f t="shared" si="76"/>
        <v>-34</v>
      </c>
      <c r="AP508" s="4">
        <f>VLOOKUP(A508,'2021 SPED'!A:AF,32,FALSE)</f>
        <v>1110.9210513127036</v>
      </c>
      <c r="AQ508" s="5">
        <f t="shared" si="70"/>
        <v>159086.9210513127</v>
      </c>
      <c r="AR508" s="235">
        <f t="shared" si="71"/>
        <v>4.0137637983450117E-2</v>
      </c>
    </row>
    <row r="509" spans="1:44" x14ac:dyDescent="0.25">
      <c r="A509">
        <v>4219</v>
      </c>
      <c r="B509">
        <v>7</v>
      </c>
      <c r="C509" t="s">
        <v>489</v>
      </c>
      <c r="D509">
        <v>7</v>
      </c>
      <c r="E509" s="4">
        <f>VLOOKUP(A509,'Pupil Info'!A:D,4,FALSE)</f>
        <v>360</v>
      </c>
      <c r="F509" s="4">
        <f>VLOOKUP(A509,'Starting Point 2020'!A:AB,28,FALSE)</f>
        <v>3636082.4</v>
      </c>
      <c r="G509" s="4">
        <f>VLOOKUP(A509,'2% 2020'!A:AB,28,FALSE)</f>
        <v>3703731.4</v>
      </c>
      <c r="H509" s="4">
        <f t="shared" si="72"/>
        <v>67649</v>
      </c>
      <c r="I509" s="4">
        <f>VLOOKUP(A509,'2% with VPK 2020'!A:AB,28,FALSE)</f>
        <v>3704071.8</v>
      </c>
      <c r="J509" s="4">
        <f>VLOOKUP(A509,'Charter School Lease'!A:D,4,FALSE)</f>
        <v>0</v>
      </c>
      <c r="K509" s="4">
        <f>VLOOKUP(A509,'Integration Change'!H:K,4,FALSE)</f>
        <v>0</v>
      </c>
      <c r="L509" s="4">
        <f>VLOOKUP(A509,'Other SPED'!A:D,4,FALSE)</f>
        <v>0</v>
      </c>
      <c r="M509" s="4">
        <f>VLOOKUP(A509,'LTFM Change'!G:J,4,FALSE)</f>
        <v>0</v>
      </c>
      <c r="N509" s="4">
        <f>VLOOKUP(A509,QComp!I:N,6,FALSE)</f>
        <v>0</v>
      </c>
      <c r="O509" s="4">
        <f>VLOOKUP(A509,'Breakfast and Lunch'!A:D,4,FALSE)</f>
        <v>0</v>
      </c>
      <c r="P509" s="4">
        <f>VLOOKUP(A509,'Breakfast and Lunch'!A:E,5,FALSE)</f>
        <v>0</v>
      </c>
      <c r="Q509" s="4">
        <v>0</v>
      </c>
      <c r="R509" s="4">
        <v>0</v>
      </c>
      <c r="S509" s="4">
        <f>VLOOKUP(A509,QComp!A:D,4,FALSE)</f>
        <v>0</v>
      </c>
      <c r="T509" s="4">
        <f t="shared" si="73"/>
        <v>340.39999999990687</v>
      </c>
      <c r="U509" s="4">
        <f>VLOOKUP(A509,'2020 SPED'!A:AF,32,FALSE)</f>
        <v>0</v>
      </c>
      <c r="V509" s="4">
        <f t="shared" si="69"/>
        <v>67989.399999999907</v>
      </c>
      <c r="W509" s="235">
        <f t="shared" si="74"/>
        <v>1.8604913904041339E-2</v>
      </c>
      <c r="Y509" s="4">
        <f>VLOOKUP(A509,'Pupil Info'!A:E,5,FALSE)</f>
        <v>390</v>
      </c>
      <c r="Z509" s="4">
        <f>VLOOKUP(A509,'Starting Point 2021'!A:AB,28,FALSE)</f>
        <v>3971340.6</v>
      </c>
      <c r="AA509" s="4">
        <f>VLOOKUP(A509,'2% 2021'!A:AB,28,FALSE)</f>
        <v>4121023.6</v>
      </c>
      <c r="AB509" s="4">
        <f t="shared" si="75"/>
        <v>149683</v>
      </c>
      <c r="AC509" s="4">
        <f>VLOOKUP(A509,'2% with VPK 2021'!A:AB,28,FALSE)</f>
        <v>4120988.6</v>
      </c>
      <c r="AD509" s="4">
        <f>VLOOKUP(A509,'Charter School Lease'!A:E,5,FALSE)</f>
        <v>0</v>
      </c>
      <c r="AE509" s="4">
        <f>VLOOKUP(A509,'Integration Change'!H:L,5,FALSE)</f>
        <v>0</v>
      </c>
      <c r="AF509" s="4">
        <f>VLOOKUP(A509,'Other SPED'!A:D,4,FALSE)</f>
        <v>0</v>
      </c>
      <c r="AG509" s="4">
        <f>VLOOKUP(A509,QComp!I:R,10,FALSE)</f>
        <v>0</v>
      </c>
      <c r="AH509" s="4">
        <f>VLOOKUP(A509,'LTFM Change'!G:K,5,FALSE)</f>
        <v>0</v>
      </c>
      <c r="AI509" s="4">
        <f>VLOOKUP(A509,'Breakfast and Lunch'!A:E,5,FALSE)</f>
        <v>0</v>
      </c>
      <c r="AJ509" s="4">
        <f>VLOOKUP(A509,'Breakfast and Lunch'!A:D,4,FALSE)</f>
        <v>0</v>
      </c>
      <c r="AK509" s="4">
        <v>0</v>
      </c>
      <c r="AL509" s="4">
        <f>VLOOKUP(A509,'Safe School'!A:D,4,FALSE)</f>
        <v>0</v>
      </c>
      <c r="AM509" s="4">
        <v>0</v>
      </c>
      <c r="AN509" s="4">
        <f>VLOOKUP(A509,QComp!A:E,5,FALSE)</f>
        <v>0</v>
      </c>
      <c r="AO509" s="4">
        <f t="shared" si="76"/>
        <v>-35</v>
      </c>
      <c r="AP509" s="4">
        <f>VLOOKUP(A509,'2021 SPED'!A:AF,32,FALSE)</f>
        <v>1237.2741502025165</v>
      </c>
      <c r="AQ509" s="5">
        <f t="shared" si="70"/>
        <v>150885.27415020252</v>
      </c>
      <c r="AR509" s="235">
        <f t="shared" si="71"/>
        <v>3.7690798920646591E-2</v>
      </c>
    </row>
    <row r="510" spans="1:44" x14ac:dyDescent="0.25">
      <c r="A510">
        <v>4220</v>
      </c>
      <c r="B510">
        <v>7</v>
      </c>
      <c r="C510" t="s">
        <v>490</v>
      </c>
      <c r="D510">
        <v>7</v>
      </c>
      <c r="E510" s="4">
        <f>VLOOKUP(A510,'Pupil Info'!A:D,4,FALSE)</f>
        <v>335</v>
      </c>
      <c r="F510" s="4">
        <f>VLOOKUP(A510,'Starting Point 2020'!A:AB,28,FALSE)</f>
        <v>2404337.4</v>
      </c>
      <c r="G510" s="4">
        <f>VLOOKUP(A510,'2% 2020'!A:AB,28,FALSE)</f>
        <v>2448917.4</v>
      </c>
      <c r="H510" s="4">
        <f t="shared" si="72"/>
        <v>44580</v>
      </c>
      <c r="I510" s="4">
        <f>VLOOKUP(A510,'2% with VPK 2020'!A:AB,28,FALSE)</f>
        <v>2448874.4</v>
      </c>
      <c r="J510" s="4">
        <f>VLOOKUP(A510,'Charter School Lease'!A:D,4,FALSE)</f>
        <v>0</v>
      </c>
      <c r="K510" s="4">
        <f>VLOOKUP(A510,'Integration Change'!H:K,4,FALSE)</f>
        <v>0</v>
      </c>
      <c r="L510" s="4">
        <f>VLOOKUP(A510,'Other SPED'!A:D,4,FALSE)</f>
        <v>0</v>
      </c>
      <c r="M510" s="4">
        <f>VLOOKUP(A510,'LTFM Change'!G:J,4,FALSE)</f>
        <v>0</v>
      </c>
      <c r="N510" s="4">
        <f>VLOOKUP(A510,QComp!I:N,6,FALSE)</f>
        <v>0</v>
      </c>
      <c r="O510" s="4">
        <f>VLOOKUP(A510,'Breakfast and Lunch'!A:D,4,FALSE)</f>
        <v>0</v>
      </c>
      <c r="P510" s="4">
        <f>VLOOKUP(A510,'Breakfast and Lunch'!A:E,5,FALSE)</f>
        <v>0</v>
      </c>
      <c r="Q510" s="4">
        <v>0</v>
      </c>
      <c r="R510" s="4">
        <v>0</v>
      </c>
      <c r="S510" s="4">
        <f>VLOOKUP(A510,QComp!A:D,4,FALSE)</f>
        <v>0</v>
      </c>
      <c r="T510" s="4">
        <f t="shared" si="73"/>
        <v>-43</v>
      </c>
      <c r="U510" s="4">
        <f>VLOOKUP(A510,'2020 SPED'!A:AF,32,FALSE)</f>
        <v>0</v>
      </c>
      <c r="V510" s="4">
        <f t="shared" si="69"/>
        <v>44537</v>
      </c>
      <c r="W510" s="235">
        <f t="shared" si="74"/>
        <v>1.8541490890587986E-2</v>
      </c>
      <c r="Y510" s="4">
        <f>VLOOKUP(A510,'Pupil Info'!A:E,5,FALSE)</f>
        <v>360</v>
      </c>
      <c r="Z510" s="4">
        <f>VLOOKUP(A510,'Starting Point 2021'!A:AB,28,FALSE)</f>
        <v>2584477.2000000002</v>
      </c>
      <c r="AA510" s="4">
        <f>VLOOKUP(A510,'2% 2021'!A:AB,28,FALSE)</f>
        <v>2681483.2000000002</v>
      </c>
      <c r="AB510" s="4">
        <f t="shared" si="75"/>
        <v>97006</v>
      </c>
      <c r="AC510" s="4">
        <f>VLOOKUP(A510,'2% with VPK 2021'!A:AB,28,FALSE)</f>
        <v>2681437.2000000002</v>
      </c>
      <c r="AD510" s="4">
        <f>VLOOKUP(A510,'Charter School Lease'!A:E,5,FALSE)</f>
        <v>0</v>
      </c>
      <c r="AE510" s="4">
        <f>VLOOKUP(A510,'Integration Change'!H:L,5,FALSE)</f>
        <v>0</v>
      </c>
      <c r="AF510" s="4">
        <f>VLOOKUP(A510,'Other SPED'!A:D,4,FALSE)</f>
        <v>0</v>
      </c>
      <c r="AG510" s="4">
        <f>VLOOKUP(A510,QComp!I:R,10,FALSE)</f>
        <v>0</v>
      </c>
      <c r="AH510" s="4">
        <f>VLOOKUP(A510,'LTFM Change'!G:K,5,FALSE)</f>
        <v>0</v>
      </c>
      <c r="AI510" s="4">
        <f>VLOOKUP(A510,'Breakfast and Lunch'!A:E,5,FALSE)</f>
        <v>0</v>
      </c>
      <c r="AJ510" s="4">
        <f>VLOOKUP(A510,'Breakfast and Lunch'!A:D,4,FALSE)</f>
        <v>0</v>
      </c>
      <c r="AK510" s="4">
        <v>0</v>
      </c>
      <c r="AL510" s="4">
        <f>VLOOKUP(A510,'Safe School'!A:D,4,FALSE)</f>
        <v>0</v>
      </c>
      <c r="AM510" s="4">
        <v>0</v>
      </c>
      <c r="AN510" s="4">
        <f>VLOOKUP(A510,QComp!A:E,5,FALSE)</f>
        <v>0</v>
      </c>
      <c r="AO510" s="4">
        <f t="shared" si="76"/>
        <v>-46</v>
      </c>
      <c r="AP510" s="4">
        <f>VLOOKUP(A510,'2021 SPED'!A:AF,32,FALSE)</f>
        <v>2086.5087130607571</v>
      </c>
      <c r="AQ510" s="5">
        <f t="shared" si="70"/>
        <v>99046.508713060757</v>
      </c>
      <c r="AR510" s="235">
        <f t="shared" si="71"/>
        <v>3.7534090066648679E-2</v>
      </c>
    </row>
    <row r="511" spans="1:44" x14ac:dyDescent="0.25">
      <c r="A511">
        <v>4221</v>
      </c>
      <c r="B511">
        <v>7</v>
      </c>
      <c r="C511" t="s">
        <v>491</v>
      </c>
      <c r="D511">
        <v>7</v>
      </c>
      <c r="E511" s="4">
        <f>VLOOKUP(A511,'Pupil Info'!A:D,4,FALSE)</f>
        <v>245</v>
      </c>
      <c r="F511" s="4">
        <f>VLOOKUP(A511,'Starting Point 2020'!A:AB,28,FALSE)</f>
        <v>1970063</v>
      </c>
      <c r="G511" s="4">
        <f>VLOOKUP(A511,'2% 2020'!A:AB,28,FALSE)</f>
        <v>2005954</v>
      </c>
      <c r="H511" s="4">
        <f t="shared" si="72"/>
        <v>35891</v>
      </c>
      <c r="I511" s="4">
        <f>VLOOKUP(A511,'2% with VPK 2020'!A:AB,28,FALSE)</f>
        <v>2006186</v>
      </c>
      <c r="J511" s="4">
        <f>VLOOKUP(A511,'Charter School Lease'!A:D,4,FALSE)</f>
        <v>0</v>
      </c>
      <c r="K511" s="4">
        <f>VLOOKUP(A511,'Integration Change'!H:K,4,FALSE)</f>
        <v>0</v>
      </c>
      <c r="L511" s="4">
        <f>VLOOKUP(A511,'Other SPED'!A:D,4,FALSE)</f>
        <v>0</v>
      </c>
      <c r="M511" s="4">
        <f>VLOOKUP(A511,'LTFM Change'!G:J,4,FALSE)</f>
        <v>0</v>
      </c>
      <c r="N511" s="4">
        <f>VLOOKUP(A511,QComp!I:N,6,FALSE)</f>
        <v>0</v>
      </c>
      <c r="O511" s="4">
        <f>VLOOKUP(A511,'Breakfast and Lunch'!A:D,4,FALSE)</f>
        <v>0</v>
      </c>
      <c r="P511" s="4">
        <f>VLOOKUP(A511,'Breakfast and Lunch'!A:E,5,FALSE)</f>
        <v>0</v>
      </c>
      <c r="Q511" s="4">
        <v>0</v>
      </c>
      <c r="R511" s="4">
        <v>0</v>
      </c>
      <c r="S511" s="4">
        <f>VLOOKUP(A511,QComp!A:D,4,FALSE)</f>
        <v>0</v>
      </c>
      <c r="T511" s="4">
        <f t="shared" si="73"/>
        <v>232</v>
      </c>
      <c r="U511" s="4">
        <f>VLOOKUP(A511,'2020 SPED'!A:AF,32,FALSE)</f>
        <v>0</v>
      </c>
      <c r="V511" s="4">
        <f t="shared" si="69"/>
        <v>36123</v>
      </c>
      <c r="W511" s="235">
        <f t="shared" si="74"/>
        <v>1.8218199113429367E-2</v>
      </c>
      <c r="Y511" s="4">
        <f>VLOOKUP(A511,'Pupil Info'!A:E,5,FALSE)</f>
        <v>260</v>
      </c>
      <c r="Z511" s="4">
        <f>VLOOKUP(A511,'Starting Point 2021'!A:AB,28,FALSE)</f>
        <v>2076385</v>
      </c>
      <c r="AA511" s="4">
        <f>VLOOKUP(A511,'2% 2021'!A:AB,28,FALSE)</f>
        <v>2153061</v>
      </c>
      <c r="AB511" s="4">
        <f t="shared" si="75"/>
        <v>76676</v>
      </c>
      <c r="AC511" s="4">
        <f>VLOOKUP(A511,'2% with VPK 2021'!A:AB,28,FALSE)</f>
        <v>2153307</v>
      </c>
      <c r="AD511" s="4">
        <f>VLOOKUP(A511,'Charter School Lease'!A:E,5,FALSE)</f>
        <v>0</v>
      </c>
      <c r="AE511" s="4">
        <f>VLOOKUP(A511,'Integration Change'!H:L,5,FALSE)</f>
        <v>0</v>
      </c>
      <c r="AF511" s="4">
        <f>VLOOKUP(A511,'Other SPED'!A:D,4,FALSE)</f>
        <v>0</v>
      </c>
      <c r="AG511" s="4">
        <f>VLOOKUP(A511,QComp!I:R,10,FALSE)</f>
        <v>0</v>
      </c>
      <c r="AH511" s="4">
        <f>VLOOKUP(A511,'LTFM Change'!G:K,5,FALSE)</f>
        <v>0</v>
      </c>
      <c r="AI511" s="4">
        <f>VLOOKUP(A511,'Breakfast and Lunch'!A:E,5,FALSE)</f>
        <v>0</v>
      </c>
      <c r="AJ511" s="4">
        <f>VLOOKUP(A511,'Breakfast and Lunch'!A:D,4,FALSE)</f>
        <v>0</v>
      </c>
      <c r="AK511" s="4">
        <v>0</v>
      </c>
      <c r="AL511" s="4">
        <f>VLOOKUP(A511,'Safe School'!A:D,4,FALSE)</f>
        <v>0</v>
      </c>
      <c r="AM511" s="4">
        <v>0</v>
      </c>
      <c r="AN511" s="4">
        <f>VLOOKUP(A511,QComp!A:E,5,FALSE)</f>
        <v>0</v>
      </c>
      <c r="AO511" s="4">
        <f t="shared" si="76"/>
        <v>246</v>
      </c>
      <c r="AP511" s="4">
        <f>VLOOKUP(A511,'2021 SPED'!A:AF,32,FALSE)</f>
        <v>2.2637066233437508</v>
      </c>
      <c r="AQ511" s="5">
        <f t="shared" si="70"/>
        <v>76924.263706623344</v>
      </c>
      <c r="AR511" s="235">
        <f t="shared" si="71"/>
        <v>3.6927641068491633E-2</v>
      </c>
    </row>
    <row r="512" spans="1:44" x14ac:dyDescent="0.25">
      <c r="A512">
        <v>4223</v>
      </c>
      <c r="B512">
        <v>7</v>
      </c>
      <c r="C512" t="s">
        <v>492</v>
      </c>
      <c r="D512">
        <v>7</v>
      </c>
      <c r="E512" s="4">
        <f>VLOOKUP(A512,'Pupil Info'!A:D,4,FALSE)</f>
        <v>215</v>
      </c>
      <c r="F512" s="4">
        <f>VLOOKUP(A512,'Starting Point 2020'!A:AB,28,FALSE)</f>
        <v>2069577</v>
      </c>
      <c r="G512" s="4">
        <f>VLOOKUP(A512,'2% 2020'!A:AB,28,FALSE)</f>
        <v>2106749</v>
      </c>
      <c r="H512" s="4">
        <f t="shared" si="72"/>
        <v>37172</v>
      </c>
      <c r="I512" s="4">
        <f>VLOOKUP(A512,'2% with VPK 2020'!A:AB,28,FALSE)</f>
        <v>2106945</v>
      </c>
      <c r="J512" s="4">
        <f>VLOOKUP(A512,'Charter School Lease'!A:D,4,FALSE)</f>
        <v>0</v>
      </c>
      <c r="K512" s="4">
        <f>VLOOKUP(A512,'Integration Change'!H:K,4,FALSE)</f>
        <v>0</v>
      </c>
      <c r="L512" s="4">
        <f>VLOOKUP(A512,'Other SPED'!A:D,4,FALSE)</f>
        <v>0</v>
      </c>
      <c r="M512" s="4">
        <f>VLOOKUP(A512,'LTFM Change'!G:J,4,FALSE)</f>
        <v>0</v>
      </c>
      <c r="N512" s="4">
        <f>VLOOKUP(A512,QComp!I:N,6,FALSE)</f>
        <v>0</v>
      </c>
      <c r="O512" s="4">
        <f>VLOOKUP(A512,'Breakfast and Lunch'!A:D,4,FALSE)</f>
        <v>0</v>
      </c>
      <c r="P512" s="4">
        <f>VLOOKUP(A512,'Breakfast and Lunch'!A:E,5,FALSE)</f>
        <v>0</v>
      </c>
      <c r="Q512" s="4">
        <v>0</v>
      </c>
      <c r="R512" s="4">
        <v>0</v>
      </c>
      <c r="S512" s="4">
        <f>VLOOKUP(A512,QComp!A:D,4,FALSE)</f>
        <v>0</v>
      </c>
      <c r="T512" s="4">
        <f t="shared" si="73"/>
        <v>196</v>
      </c>
      <c r="U512" s="4">
        <f>VLOOKUP(A512,'2020 SPED'!A:AF,32,FALSE)</f>
        <v>0</v>
      </c>
      <c r="V512" s="4">
        <f t="shared" si="69"/>
        <v>37368</v>
      </c>
      <c r="W512" s="235">
        <f t="shared" si="74"/>
        <v>1.7961158246346958E-2</v>
      </c>
      <c r="Y512" s="4">
        <f>VLOOKUP(A512,'Pupil Info'!A:E,5,FALSE)</f>
        <v>249</v>
      </c>
      <c r="Z512" s="4">
        <f>VLOOKUP(A512,'Starting Point 2021'!A:AB,28,FALSE)</f>
        <v>2422240</v>
      </c>
      <c r="AA512" s="4">
        <f>VLOOKUP(A512,'2% 2021'!A:AB,28,FALSE)</f>
        <v>2510964</v>
      </c>
      <c r="AB512" s="4">
        <f t="shared" si="75"/>
        <v>88724</v>
      </c>
      <c r="AC512" s="4">
        <f>VLOOKUP(A512,'2% with VPK 2021'!A:AB,28,FALSE)</f>
        <v>2511191</v>
      </c>
      <c r="AD512" s="4">
        <f>VLOOKUP(A512,'Charter School Lease'!A:E,5,FALSE)</f>
        <v>0</v>
      </c>
      <c r="AE512" s="4">
        <f>VLOOKUP(A512,'Integration Change'!H:L,5,FALSE)</f>
        <v>0</v>
      </c>
      <c r="AF512" s="4">
        <f>VLOOKUP(A512,'Other SPED'!A:D,4,FALSE)</f>
        <v>0</v>
      </c>
      <c r="AG512" s="4">
        <f>VLOOKUP(A512,QComp!I:R,10,FALSE)</f>
        <v>0</v>
      </c>
      <c r="AH512" s="4">
        <f>VLOOKUP(A512,'LTFM Change'!G:K,5,FALSE)</f>
        <v>0</v>
      </c>
      <c r="AI512" s="4">
        <f>VLOOKUP(A512,'Breakfast and Lunch'!A:E,5,FALSE)</f>
        <v>0</v>
      </c>
      <c r="AJ512" s="4">
        <f>VLOOKUP(A512,'Breakfast and Lunch'!A:D,4,FALSE)</f>
        <v>0</v>
      </c>
      <c r="AK512" s="4">
        <v>0</v>
      </c>
      <c r="AL512" s="4">
        <f>VLOOKUP(A512,'Safe School'!A:D,4,FALSE)</f>
        <v>0</v>
      </c>
      <c r="AM512" s="4">
        <v>0</v>
      </c>
      <c r="AN512" s="4">
        <f>VLOOKUP(A512,QComp!A:E,5,FALSE)</f>
        <v>0</v>
      </c>
      <c r="AO512" s="4">
        <f t="shared" si="76"/>
        <v>227</v>
      </c>
      <c r="AP512" s="4">
        <f>VLOOKUP(A512,'2021 SPED'!A:AF,32,FALSE)</f>
        <v>5.3834407021058723</v>
      </c>
      <c r="AQ512" s="5">
        <f t="shared" si="70"/>
        <v>88956.383440702106</v>
      </c>
      <c r="AR512" s="235">
        <f t="shared" si="71"/>
        <v>3.662890547592311E-2</v>
      </c>
    </row>
    <row r="513" spans="1:44" x14ac:dyDescent="0.25">
      <c r="A513">
        <v>4224</v>
      </c>
      <c r="B513">
        <v>7</v>
      </c>
      <c r="C513" t="s">
        <v>493</v>
      </c>
      <c r="D513">
        <v>7</v>
      </c>
      <c r="E513" s="4">
        <f>VLOOKUP(A513,'Pupil Info'!A:D,4,FALSE)</f>
        <v>137</v>
      </c>
      <c r="F513" s="4">
        <f>VLOOKUP(A513,'Starting Point 2020'!A:AB,28,FALSE)</f>
        <v>1100253.3999999999</v>
      </c>
      <c r="G513" s="4">
        <f>VLOOKUP(A513,'2% 2020'!A:AB,28,FALSE)</f>
        <v>1120063.3999999999</v>
      </c>
      <c r="H513" s="4">
        <f t="shared" si="72"/>
        <v>19810</v>
      </c>
      <c r="I513" s="4">
        <f>VLOOKUP(A513,'2% with VPK 2020'!A:AB,28,FALSE)</f>
        <v>1120180.2</v>
      </c>
      <c r="J513" s="4">
        <f>VLOOKUP(A513,'Charter School Lease'!A:D,4,FALSE)</f>
        <v>0</v>
      </c>
      <c r="K513" s="4">
        <f>VLOOKUP(A513,'Integration Change'!H:K,4,FALSE)</f>
        <v>0</v>
      </c>
      <c r="L513" s="4">
        <f>VLOOKUP(A513,'Other SPED'!A:D,4,FALSE)</f>
        <v>0</v>
      </c>
      <c r="M513" s="4">
        <f>VLOOKUP(A513,'LTFM Change'!G:J,4,FALSE)</f>
        <v>0</v>
      </c>
      <c r="N513" s="4">
        <f>VLOOKUP(A513,QComp!I:N,6,FALSE)</f>
        <v>0</v>
      </c>
      <c r="O513" s="4">
        <f>VLOOKUP(A513,'Breakfast and Lunch'!A:D,4,FALSE)</f>
        <v>0</v>
      </c>
      <c r="P513" s="4">
        <f>VLOOKUP(A513,'Breakfast and Lunch'!A:E,5,FALSE)</f>
        <v>0</v>
      </c>
      <c r="Q513" s="4">
        <v>0</v>
      </c>
      <c r="R513" s="4">
        <v>0</v>
      </c>
      <c r="S513" s="4">
        <f>VLOOKUP(A513,QComp!A:D,4,FALSE)</f>
        <v>0</v>
      </c>
      <c r="T513" s="4">
        <f t="shared" si="73"/>
        <v>116.80000000004657</v>
      </c>
      <c r="U513" s="4">
        <f>VLOOKUP(A513,'2020 SPED'!A:AF,32,FALSE)</f>
        <v>0</v>
      </c>
      <c r="V513" s="4">
        <f t="shared" si="69"/>
        <v>19926.800000000047</v>
      </c>
      <c r="W513" s="235">
        <f t="shared" si="74"/>
        <v>1.8004943224897103E-2</v>
      </c>
      <c r="Y513" s="4">
        <f>VLOOKUP(A513,'Pupil Info'!A:E,5,FALSE)</f>
        <v>137</v>
      </c>
      <c r="Z513" s="4">
        <f>VLOOKUP(A513,'Starting Point 2021'!A:AB,28,FALSE)</f>
        <v>1029583.4</v>
      </c>
      <c r="AA513" s="4">
        <f>VLOOKUP(A513,'2% 2021'!A:AB,28,FALSE)</f>
        <v>1068299.3999999999</v>
      </c>
      <c r="AB513" s="4">
        <f t="shared" si="75"/>
        <v>38715.999999999884</v>
      </c>
      <c r="AC513" s="4">
        <f>VLOOKUP(A513,'2% with VPK 2021'!A:AB,28,FALSE)</f>
        <v>1068270.3999999999</v>
      </c>
      <c r="AD513" s="4">
        <f>VLOOKUP(A513,'Charter School Lease'!A:E,5,FALSE)</f>
        <v>0</v>
      </c>
      <c r="AE513" s="4">
        <f>VLOOKUP(A513,'Integration Change'!H:L,5,FALSE)</f>
        <v>0</v>
      </c>
      <c r="AF513" s="4">
        <f>VLOOKUP(A513,'Other SPED'!A:D,4,FALSE)</f>
        <v>0</v>
      </c>
      <c r="AG513" s="4">
        <f>VLOOKUP(A513,QComp!I:R,10,FALSE)</f>
        <v>0</v>
      </c>
      <c r="AH513" s="4">
        <f>VLOOKUP(A513,'LTFM Change'!G:K,5,FALSE)</f>
        <v>0</v>
      </c>
      <c r="AI513" s="4">
        <f>VLOOKUP(A513,'Breakfast and Lunch'!A:E,5,FALSE)</f>
        <v>0</v>
      </c>
      <c r="AJ513" s="4">
        <f>VLOOKUP(A513,'Breakfast and Lunch'!A:D,4,FALSE)</f>
        <v>0</v>
      </c>
      <c r="AK513" s="4">
        <v>0</v>
      </c>
      <c r="AL513" s="4">
        <f>VLOOKUP(A513,'Safe School'!A:D,4,FALSE)</f>
        <v>0</v>
      </c>
      <c r="AM513" s="4">
        <v>0</v>
      </c>
      <c r="AN513" s="4">
        <f>VLOOKUP(A513,QComp!A:E,5,FALSE)</f>
        <v>0</v>
      </c>
      <c r="AO513" s="4">
        <f t="shared" si="76"/>
        <v>-29</v>
      </c>
      <c r="AP513" s="4">
        <f>VLOOKUP(A513,'2021 SPED'!A:AF,32,FALSE)</f>
        <v>2.2618092876800802</v>
      </c>
      <c r="AQ513" s="5">
        <f t="shared" si="70"/>
        <v>38689.261809287564</v>
      </c>
      <c r="AR513" s="235">
        <f t="shared" si="71"/>
        <v>3.7603558876337637E-2</v>
      </c>
    </row>
    <row r="514" spans="1:44" x14ac:dyDescent="0.25">
      <c r="A514">
        <v>4225</v>
      </c>
      <c r="B514">
        <v>7</v>
      </c>
      <c r="C514" t="s">
        <v>494</v>
      </c>
      <c r="D514">
        <v>7</v>
      </c>
      <c r="E514" s="4">
        <f>VLOOKUP(A514,'Pupil Info'!A:D,4,FALSE)</f>
        <v>390</v>
      </c>
      <c r="F514" s="4">
        <f>VLOOKUP(A514,'Starting Point 2020'!A:AB,28,FALSE)</f>
        <v>4131721</v>
      </c>
      <c r="G514" s="4">
        <f>VLOOKUP(A514,'2% 2020'!A:AB,28,FALSE)</f>
        <v>4208495</v>
      </c>
      <c r="H514" s="4">
        <f t="shared" si="72"/>
        <v>76774</v>
      </c>
      <c r="I514" s="4">
        <f>VLOOKUP(A514,'2% with VPK 2020'!A:AB,28,FALSE)</f>
        <v>4415085</v>
      </c>
      <c r="J514" s="4">
        <f>VLOOKUP(A514,'Charter School Lease'!A:D,4,FALSE)</f>
        <v>39420</v>
      </c>
      <c r="K514" s="4">
        <f>VLOOKUP(A514,'Integration Change'!H:K,4,FALSE)</f>
        <v>0</v>
      </c>
      <c r="L514" s="4">
        <f>VLOOKUP(A514,'Other SPED'!A:D,4,FALSE)</f>
        <v>0</v>
      </c>
      <c r="M514" s="4">
        <f>VLOOKUP(A514,'LTFM Change'!G:J,4,FALSE)</f>
        <v>5610</v>
      </c>
      <c r="N514" s="4">
        <f>VLOOKUP(A514,QComp!I:N,6,FALSE)</f>
        <v>0</v>
      </c>
      <c r="O514" s="4">
        <f>VLOOKUP(A514,'Breakfast and Lunch'!A:D,4,FALSE)</f>
        <v>1133.4000000000001</v>
      </c>
      <c r="P514" s="4">
        <f>VLOOKUP(A514,'Breakfast and Lunch'!A:E,5,FALSE)</f>
        <v>2959.5</v>
      </c>
      <c r="Q514" s="4">
        <v>0</v>
      </c>
      <c r="R514" s="4">
        <v>0</v>
      </c>
      <c r="S514" s="4">
        <f>VLOOKUP(A514,QComp!A:D,4,FALSE)</f>
        <v>0</v>
      </c>
      <c r="T514" s="4">
        <f t="shared" si="73"/>
        <v>255712.90000000037</v>
      </c>
      <c r="U514" s="4">
        <f>VLOOKUP(A514,'2020 SPED'!A:AF,32,FALSE)</f>
        <v>0</v>
      </c>
      <c r="V514" s="4">
        <f t="shared" si="69"/>
        <v>332486.90000000037</v>
      </c>
      <c r="W514" s="235">
        <f t="shared" si="74"/>
        <v>1.858160316245942E-2</v>
      </c>
      <c r="Y514" s="4">
        <f>VLOOKUP(A514,'Pupil Info'!A:E,5,FALSE)</f>
        <v>430</v>
      </c>
      <c r="Z514" s="4">
        <f>VLOOKUP(A514,'Starting Point 2021'!A:AB,28,FALSE)</f>
        <v>4657272</v>
      </c>
      <c r="AA514" s="4">
        <f>VLOOKUP(A514,'2% 2021'!A:AB,28,FALSE)</f>
        <v>4832217</v>
      </c>
      <c r="AB514" s="4">
        <f t="shared" si="75"/>
        <v>174945</v>
      </c>
      <c r="AC514" s="4">
        <f>VLOOKUP(A514,'2% with VPK 2021'!A:AB,28,FALSE)</f>
        <v>5042496</v>
      </c>
      <c r="AD514" s="4">
        <f>VLOOKUP(A514,'Charter School Lease'!A:E,5,FALSE)</f>
        <v>39420</v>
      </c>
      <c r="AE514" s="4">
        <f>VLOOKUP(A514,'Integration Change'!H:L,5,FALSE)</f>
        <v>0</v>
      </c>
      <c r="AF514" s="4">
        <f>VLOOKUP(A514,'Other SPED'!A:D,4,FALSE)</f>
        <v>0</v>
      </c>
      <c r="AG514" s="4">
        <f>VLOOKUP(A514,QComp!I:R,10,FALSE)</f>
        <v>0</v>
      </c>
      <c r="AH514" s="4">
        <f>VLOOKUP(A514,'LTFM Change'!G:K,5,FALSE)</f>
        <v>5610</v>
      </c>
      <c r="AI514" s="4">
        <f>VLOOKUP(A514,'Breakfast and Lunch'!A:E,5,FALSE)</f>
        <v>2959.5</v>
      </c>
      <c r="AJ514" s="4">
        <f>VLOOKUP(A514,'Breakfast and Lunch'!A:D,4,FALSE)</f>
        <v>1133.4000000000001</v>
      </c>
      <c r="AK514" s="4">
        <v>0</v>
      </c>
      <c r="AL514" s="4">
        <f>VLOOKUP(A514,'Safe School'!A:D,4,FALSE)</f>
        <v>0</v>
      </c>
      <c r="AM514" s="4">
        <v>0</v>
      </c>
      <c r="AN514" s="4">
        <f>VLOOKUP(A514,QComp!A:E,5,FALSE)</f>
        <v>0</v>
      </c>
      <c r="AO514" s="4">
        <f t="shared" si="76"/>
        <v>259401.90000000037</v>
      </c>
      <c r="AP514" s="4">
        <f>VLOOKUP(A514,'2021 SPED'!A:AF,32,FALSE)</f>
        <v>-10.524982549424749</v>
      </c>
      <c r="AQ514" s="5">
        <f t="shared" si="70"/>
        <v>434336.37501745095</v>
      </c>
      <c r="AR514" s="235">
        <f t="shared" si="71"/>
        <v>3.7563835653146305E-2</v>
      </c>
    </row>
    <row r="515" spans="1:44" x14ac:dyDescent="0.25">
      <c r="A515">
        <v>4226</v>
      </c>
      <c r="B515">
        <v>7</v>
      </c>
      <c r="C515" t="s">
        <v>495</v>
      </c>
      <c r="D515">
        <v>7</v>
      </c>
      <c r="E515" s="4">
        <f>VLOOKUP(A515,'Pupil Info'!A:D,4,FALSE)</f>
        <v>115</v>
      </c>
      <c r="F515" s="4">
        <f>VLOOKUP(A515,'Starting Point 2020'!A:AB,28,FALSE)</f>
        <v>1069044</v>
      </c>
      <c r="G515" s="4">
        <f>VLOOKUP(A515,'2% 2020'!A:AB,28,FALSE)</f>
        <v>1090250</v>
      </c>
      <c r="H515" s="4">
        <f t="shared" si="72"/>
        <v>21206</v>
      </c>
      <c r="I515" s="4">
        <f>VLOOKUP(A515,'2% with VPK 2020'!A:AB,28,FALSE)</f>
        <v>1090234</v>
      </c>
      <c r="J515" s="4">
        <f>VLOOKUP(A515,'Charter School Lease'!A:D,4,FALSE)</f>
        <v>0</v>
      </c>
      <c r="K515" s="4">
        <f>VLOOKUP(A515,'Integration Change'!H:K,4,FALSE)</f>
        <v>0</v>
      </c>
      <c r="L515" s="4">
        <f>VLOOKUP(A515,'Other SPED'!A:D,4,FALSE)</f>
        <v>0</v>
      </c>
      <c r="M515" s="4">
        <f>VLOOKUP(A515,'LTFM Change'!G:J,4,FALSE)</f>
        <v>0</v>
      </c>
      <c r="N515" s="4">
        <f>VLOOKUP(A515,QComp!I:N,6,FALSE)</f>
        <v>2.2185819329679362</v>
      </c>
      <c r="O515" s="4">
        <f>VLOOKUP(A515,'Breakfast and Lunch'!A:D,4,FALSE)</f>
        <v>0</v>
      </c>
      <c r="P515" s="4">
        <f>VLOOKUP(A515,'Breakfast and Lunch'!A:E,5,FALSE)</f>
        <v>0</v>
      </c>
      <c r="Q515" s="4">
        <v>0</v>
      </c>
      <c r="R515" s="4">
        <v>0</v>
      </c>
      <c r="S515" s="4">
        <f>VLOOKUP(A515,QComp!A:D,4,FALSE)</f>
        <v>0</v>
      </c>
      <c r="T515" s="4">
        <f t="shared" si="73"/>
        <v>-13.781418066937476</v>
      </c>
      <c r="U515" s="4">
        <f>VLOOKUP(A515,'2020 SPED'!A:AF,32,FALSE)</f>
        <v>0</v>
      </c>
      <c r="V515" s="4">
        <f t="shared" si="69"/>
        <v>21192.218581933063</v>
      </c>
      <c r="W515" s="235">
        <f t="shared" si="74"/>
        <v>1.9836414590980352E-2</v>
      </c>
      <c r="Y515" s="4">
        <f>VLOOKUP(A515,'Pupil Info'!A:E,5,FALSE)</f>
        <v>120</v>
      </c>
      <c r="Z515" s="4">
        <f>VLOOKUP(A515,'Starting Point 2021'!A:AB,28,FALSE)</f>
        <v>1148302</v>
      </c>
      <c r="AA515" s="4">
        <f>VLOOKUP(A515,'2% 2021'!A:AB,28,FALSE)</f>
        <v>1194517</v>
      </c>
      <c r="AB515" s="4">
        <f t="shared" si="75"/>
        <v>46215</v>
      </c>
      <c r="AC515" s="4">
        <f>VLOOKUP(A515,'2% with VPK 2021'!A:AB,28,FALSE)</f>
        <v>1194503</v>
      </c>
      <c r="AD515" s="4">
        <f>VLOOKUP(A515,'Charter School Lease'!A:E,5,FALSE)</f>
        <v>0</v>
      </c>
      <c r="AE515" s="4">
        <f>VLOOKUP(A515,'Integration Change'!H:L,5,FALSE)</f>
        <v>0</v>
      </c>
      <c r="AF515" s="4">
        <f>VLOOKUP(A515,'Other SPED'!A:D,4,FALSE)</f>
        <v>0</v>
      </c>
      <c r="AG515" s="4">
        <f>VLOOKUP(A515,QComp!I:R,10,FALSE)</f>
        <v>2.4357959504704922</v>
      </c>
      <c r="AH515" s="4">
        <f>VLOOKUP(A515,'LTFM Change'!G:K,5,FALSE)</f>
        <v>0</v>
      </c>
      <c r="AI515" s="4">
        <f>VLOOKUP(A515,'Breakfast and Lunch'!A:E,5,FALSE)</f>
        <v>0</v>
      </c>
      <c r="AJ515" s="4">
        <f>VLOOKUP(A515,'Breakfast and Lunch'!A:D,4,FALSE)</f>
        <v>0</v>
      </c>
      <c r="AK515" s="4">
        <v>0</v>
      </c>
      <c r="AL515" s="4">
        <f>VLOOKUP(A515,'Safe School'!A:D,4,FALSE)</f>
        <v>0</v>
      </c>
      <c r="AM515" s="4">
        <v>0</v>
      </c>
      <c r="AN515" s="4">
        <f>VLOOKUP(A515,QComp!A:E,5,FALSE)</f>
        <v>0</v>
      </c>
      <c r="AO515" s="4">
        <f t="shared" si="76"/>
        <v>-11.564204049529508</v>
      </c>
      <c r="AP515" s="4">
        <f>VLOOKUP(A515,'2021 SPED'!A:AF,32,FALSE)</f>
        <v>322.2442819532007</v>
      </c>
      <c r="AQ515" s="5">
        <f t="shared" si="70"/>
        <v>46525.680077903671</v>
      </c>
      <c r="AR515" s="235">
        <f t="shared" si="71"/>
        <v>4.0246381178470472E-2</v>
      </c>
    </row>
    <row r="516" spans="1:44" x14ac:dyDescent="0.25">
      <c r="A516">
        <v>4227</v>
      </c>
      <c r="B516">
        <v>7</v>
      </c>
      <c r="C516" t="s">
        <v>496</v>
      </c>
      <c r="D516">
        <v>7</v>
      </c>
      <c r="E516" s="4">
        <f>VLOOKUP(A516,'Pupil Info'!A:D,4,FALSE)</f>
        <v>476</v>
      </c>
      <c r="F516" s="4">
        <f>VLOOKUP(A516,'Starting Point 2020'!A:AB,28,FALSE)</f>
        <v>3433915.2</v>
      </c>
      <c r="G516" s="4">
        <f>VLOOKUP(A516,'2% 2020'!A:AB,28,FALSE)</f>
        <v>3497580.2</v>
      </c>
      <c r="H516" s="4">
        <f t="shared" si="72"/>
        <v>63665</v>
      </c>
      <c r="I516" s="4">
        <f>VLOOKUP(A516,'2% with VPK 2020'!A:AB,28,FALSE)</f>
        <v>3498013.8</v>
      </c>
      <c r="J516" s="4">
        <f>VLOOKUP(A516,'Charter School Lease'!A:D,4,FALSE)</f>
        <v>0</v>
      </c>
      <c r="K516" s="4">
        <f>VLOOKUP(A516,'Integration Change'!H:K,4,FALSE)</f>
        <v>0</v>
      </c>
      <c r="L516" s="4">
        <f>VLOOKUP(A516,'Other SPED'!A:D,4,FALSE)</f>
        <v>0</v>
      </c>
      <c r="M516" s="4">
        <f>VLOOKUP(A516,'LTFM Change'!G:J,4,FALSE)</f>
        <v>0</v>
      </c>
      <c r="N516" s="4">
        <f>VLOOKUP(A516,QComp!I:N,6,FALSE)</f>
        <v>0</v>
      </c>
      <c r="O516" s="4">
        <f>VLOOKUP(A516,'Breakfast and Lunch'!A:D,4,FALSE)</f>
        <v>0</v>
      </c>
      <c r="P516" s="4">
        <f>VLOOKUP(A516,'Breakfast and Lunch'!A:E,5,FALSE)</f>
        <v>0</v>
      </c>
      <c r="Q516" s="4">
        <v>0</v>
      </c>
      <c r="R516" s="4">
        <v>0</v>
      </c>
      <c r="S516" s="4">
        <f>VLOOKUP(A516,QComp!A:D,4,FALSE)</f>
        <v>0</v>
      </c>
      <c r="T516" s="4">
        <f t="shared" si="73"/>
        <v>433.59999999962747</v>
      </c>
      <c r="U516" s="4">
        <f>VLOOKUP(A516,'2020 SPED'!A:AF,32,FALSE)</f>
        <v>0</v>
      </c>
      <c r="V516" s="4">
        <f t="shared" si="69"/>
        <v>64098.599999999627</v>
      </c>
      <c r="W516" s="235">
        <f t="shared" si="74"/>
        <v>1.8540061793022727E-2</v>
      </c>
      <c r="Y516" s="4">
        <f>VLOOKUP(A516,'Pupil Info'!A:E,5,FALSE)</f>
        <v>421</v>
      </c>
      <c r="Z516" s="4">
        <f>VLOOKUP(A516,'Starting Point 2021'!A:AB,28,FALSE)</f>
        <v>3210441.8</v>
      </c>
      <c r="AA516" s="4">
        <f>VLOOKUP(A516,'2% 2021'!A:AB,28,FALSE)</f>
        <v>3331698.8</v>
      </c>
      <c r="AB516" s="4">
        <f t="shared" si="75"/>
        <v>121257</v>
      </c>
      <c r="AC516" s="4">
        <f>VLOOKUP(A516,'2% with VPK 2021'!A:AB,28,FALSE)</f>
        <v>3332083</v>
      </c>
      <c r="AD516" s="4">
        <f>VLOOKUP(A516,'Charter School Lease'!A:E,5,FALSE)</f>
        <v>0</v>
      </c>
      <c r="AE516" s="4">
        <f>VLOOKUP(A516,'Integration Change'!H:L,5,FALSE)</f>
        <v>0</v>
      </c>
      <c r="AF516" s="4">
        <f>VLOOKUP(A516,'Other SPED'!A:D,4,FALSE)</f>
        <v>0</v>
      </c>
      <c r="AG516" s="4">
        <f>VLOOKUP(A516,QComp!I:R,10,FALSE)</f>
        <v>0</v>
      </c>
      <c r="AH516" s="4">
        <f>VLOOKUP(A516,'LTFM Change'!G:K,5,FALSE)</f>
        <v>0</v>
      </c>
      <c r="AI516" s="4">
        <f>VLOOKUP(A516,'Breakfast and Lunch'!A:E,5,FALSE)</f>
        <v>0</v>
      </c>
      <c r="AJ516" s="4">
        <f>VLOOKUP(A516,'Breakfast and Lunch'!A:D,4,FALSE)</f>
        <v>0</v>
      </c>
      <c r="AK516" s="4">
        <v>0</v>
      </c>
      <c r="AL516" s="4">
        <f>VLOOKUP(A516,'Safe School'!A:D,4,FALSE)</f>
        <v>0</v>
      </c>
      <c r="AM516" s="4">
        <v>0</v>
      </c>
      <c r="AN516" s="4">
        <f>VLOOKUP(A516,QComp!A:E,5,FALSE)</f>
        <v>0</v>
      </c>
      <c r="AO516" s="4">
        <f t="shared" si="76"/>
        <v>384.20000000018626</v>
      </c>
      <c r="AP516" s="4">
        <f>VLOOKUP(A516,'2021 SPED'!A:AF,32,FALSE)</f>
        <v>2707.7751684442628</v>
      </c>
      <c r="AQ516" s="5">
        <f t="shared" si="70"/>
        <v>124348.97516844445</v>
      </c>
      <c r="AR516" s="235">
        <f t="shared" si="71"/>
        <v>3.7769568038891095E-2</v>
      </c>
    </row>
    <row r="517" spans="1:44" x14ac:dyDescent="0.25">
      <c r="A517">
        <v>4228</v>
      </c>
      <c r="B517">
        <v>7</v>
      </c>
      <c r="C517" t="s">
        <v>497</v>
      </c>
      <c r="D517">
        <v>7</v>
      </c>
      <c r="E517" s="4">
        <f>VLOOKUP(A517,'Pupil Info'!A:D,4,FALSE)</f>
        <v>443</v>
      </c>
      <c r="F517" s="4">
        <f>VLOOKUP(A517,'Starting Point 2020'!A:AB,28,FALSE)</f>
        <v>2975849</v>
      </c>
      <c r="G517" s="4">
        <f>VLOOKUP(A517,'2% 2020'!A:AB,28,FALSE)</f>
        <v>3030263</v>
      </c>
      <c r="H517" s="4">
        <f t="shared" si="72"/>
        <v>54414</v>
      </c>
      <c r="I517" s="4">
        <f>VLOOKUP(A517,'2% with VPK 2020'!A:AB,28,FALSE)</f>
        <v>3030225</v>
      </c>
      <c r="J517" s="4">
        <f>VLOOKUP(A517,'Charter School Lease'!A:D,4,FALSE)</f>
        <v>0</v>
      </c>
      <c r="K517" s="4">
        <f>VLOOKUP(A517,'Integration Change'!H:K,4,FALSE)</f>
        <v>0</v>
      </c>
      <c r="L517" s="4">
        <f>VLOOKUP(A517,'Other SPED'!A:D,4,FALSE)</f>
        <v>0</v>
      </c>
      <c r="M517" s="4">
        <f>VLOOKUP(A517,'LTFM Change'!G:J,4,FALSE)</f>
        <v>0</v>
      </c>
      <c r="N517" s="4">
        <f>VLOOKUP(A517,QComp!I:N,6,FALSE)</f>
        <v>0</v>
      </c>
      <c r="O517" s="4">
        <f>VLOOKUP(A517,'Breakfast and Lunch'!A:D,4,FALSE)</f>
        <v>0</v>
      </c>
      <c r="P517" s="4">
        <f>VLOOKUP(A517,'Breakfast and Lunch'!A:E,5,FALSE)</f>
        <v>0</v>
      </c>
      <c r="Q517" s="4">
        <v>0</v>
      </c>
      <c r="R517" s="4">
        <v>0</v>
      </c>
      <c r="S517" s="4">
        <f>VLOOKUP(A517,QComp!A:D,4,FALSE)</f>
        <v>0</v>
      </c>
      <c r="T517" s="4">
        <f t="shared" si="73"/>
        <v>-38</v>
      </c>
      <c r="U517" s="4">
        <f>VLOOKUP(A517,'2020 SPED'!A:AF,32,FALSE)</f>
        <v>0</v>
      </c>
      <c r="V517" s="4">
        <f t="shared" si="69"/>
        <v>54376</v>
      </c>
      <c r="W517" s="235">
        <f t="shared" si="74"/>
        <v>1.8285201970933338E-2</v>
      </c>
      <c r="Y517" s="4">
        <f>VLOOKUP(A517,'Pupil Info'!A:E,5,FALSE)</f>
        <v>491</v>
      </c>
      <c r="Z517" s="4">
        <f>VLOOKUP(A517,'Starting Point 2021'!A:AB,28,FALSE)</f>
        <v>3309650.4</v>
      </c>
      <c r="AA517" s="4">
        <f>VLOOKUP(A517,'2% 2021'!A:AB,28,FALSE)</f>
        <v>3432380.4</v>
      </c>
      <c r="AB517" s="4">
        <f t="shared" si="75"/>
        <v>122730</v>
      </c>
      <c r="AC517" s="4">
        <f>VLOOKUP(A517,'2% with VPK 2021'!A:AB,28,FALSE)</f>
        <v>3432837.8</v>
      </c>
      <c r="AD517" s="4">
        <f>VLOOKUP(A517,'Charter School Lease'!A:E,5,FALSE)</f>
        <v>0</v>
      </c>
      <c r="AE517" s="4">
        <f>VLOOKUP(A517,'Integration Change'!H:L,5,FALSE)</f>
        <v>0</v>
      </c>
      <c r="AF517" s="4">
        <f>VLOOKUP(A517,'Other SPED'!A:D,4,FALSE)</f>
        <v>0</v>
      </c>
      <c r="AG517" s="4">
        <f>VLOOKUP(A517,QComp!I:R,10,FALSE)</f>
        <v>0</v>
      </c>
      <c r="AH517" s="4">
        <f>VLOOKUP(A517,'LTFM Change'!G:K,5,FALSE)</f>
        <v>0</v>
      </c>
      <c r="AI517" s="4">
        <f>VLOOKUP(A517,'Breakfast and Lunch'!A:E,5,FALSE)</f>
        <v>0</v>
      </c>
      <c r="AJ517" s="4">
        <f>VLOOKUP(A517,'Breakfast and Lunch'!A:D,4,FALSE)</f>
        <v>0</v>
      </c>
      <c r="AK517" s="4">
        <v>0</v>
      </c>
      <c r="AL517" s="4">
        <f>VLOOKUP(A517,'Safe School'!A:D,4,FALSE)</f>
        <v>0</v>
      </c>
      <c r="AM517" s="4">
        <v>0</v>
      </c>
      <c r="AN517" s="4">
        <f>VLOOKUP(A517,QComp!A:E,5,FALSE)</f>
        <v>0</v>
      </c>
      <c r="AO517" s="4">
        <f t="shared" si="76"/>
        <v>457.39999999990687</v>
      </c>
      <c r="AP517" s="4">
        <f>VLOOKUP(A517,'2021 SPED'!A:AF,32,FALSE)</f>
        <v>3.5788479496259242</v>
      </c>
      <c r="AQ517" s="5">
        <f t="shared" si="70"/>
        <v>123190.97884794953</v>
      </c>
      <c r="AR517" s="235">
        <f t="shared" si="71"/>
        <v>3.708246647440467E-2</v>
      </c>
    </row>
    <row r="518" spans="1:44" x14ac:dyDescent="0.25">
      <c r="A518">
        <v>4229</v>
      </c>
      <c r="B518">
        <v>7</v>
      </c>
      <c r="C518" t="s">
        <v>498</v>
      </c>
      <c r="D518">
        <v>7</v>
      </c>
      <c r="E518" s="4">
        <f>VLOOKUP(A518,'Pupil Info'!A:D,4,FALSE)</f>
        <v>120</v>
      </c>
      <c r="F518" s="4">
        <f>VLOOKUP(A518,'Starting Point 2020'!A:AB,28,FALSE)</f>
        <v>996421</v>
      </c>
      <c r="G518" s="4">
        <f>VLOOKUP(A518,'2% 2020'!A:AB,28,FALSE)</f>
        <v>1014897</v>
      </c>
      <c r="H518" s="4">
        <f t="shared" si="72"/>
        <v>18476</v>
      </c>
      <c r="I518" s="4">
        <f>VLOOKUP(A518,'2% with VPK 2020'!A:AB,28,FALSE)</f>
        <v>1015004</v>
      </c>
      <c r="J518" s="4">
        <f>VLOOKUP(A518,'Charter School Lease'!A:D,4,FALSE)</f>
        <v>0</v>
      </c>
      <c r="K518" s="4">
        <f>VLOOKUP(A518,'Integration Change'!H:K,4,FALSE)</f>
        <v>0</v>
      </c>
      <c r="L518" s="4">
        <f>VLOOKUP(A518,'Other SPED'!A:D,4,FALSE)</f>
        <v>0</v>
      </c>
      <c r="M518" s="4">
        <f>VLOOKUP(A518,'LTFM Change'!G:J,4,FALSE)</f>
        <v>0</v>
      </c>
      <c r="N518" s="4">
        <f>VLOOKUP(A518,QComp!I:N,6,FALSE)</f>
        <v>0</v>
      </c>
      <c r="O518" s="4">
        <f>VLOOKUP(A518,'Breakfast and Lunch'!A:D,4,FALSE)</f>
        <v>0</v>
      </c>
      <c r="P518" s="4">
        <f>VLOOKUP(A518,'Breakfast and Lunch'!A:E,5,FALSE)</f>
        <v>0</v>
      </c>
      <c r="Q518" s="4">
        <v>0</v>
      </c>
      <c r="R518" s="4">
        <v>0</v>
      </c>
      <c r="S518" s="4">
        <f>VLOOKUP(A518,QComp!A:D,4,FALSE)</f>
        <v>0</v>
      </c>
      <c r="T518" s="4">
        <f t="shared" si="73"/>
        <v>107</v>
      </c>
      <c r="U518" s="4">
        <f>VLOOKUP(A518,'2020 SPED'!A:AF,32,FALSE)</f>
        <v>0</v>
      </c>
      <c r="V518" s="4">
        <f t="shared" si="69"/>
        <v>18583</v>
      </c>
      <c r="W518" s="235">
        <f t="shared" si="74"/>
        <v>1.8542363117597882E-2</v>
      </c>
      <c r="Y518" s="4">
        <f>VLOOKUP(A518,'Pupil Info'!A:E,5,FALSE)</f>
        <v>115</v>
      </c>
      <c r="Z518" s="4">
        <f>VLOOKUP(A518,'Starting Point 2021'!A:AB,28,FALSE)</f>
        <v>966013</v>
      </c>
      <c r="AA518" s="4">
        <f>VLOOKUP(A518,'2% 2021'!A:AB,28,FALSE)</f>
        <v>1002238</v>
      </c>
      <c r="AB518" s="4">
        <f t="shared" si="75"/>
        <v>36225</v>
      </c>
      <c r="AC518" s="4">
        <f>VLOOKUP(A518,'2% with VPK 2021'!A:AB,28,FALSE)</f>
        <v>1002334</v>
      </c>
      <c r="AD518" s="4">
        <f>VLOOKUP(A518,'Charter School Lease'!A:E,5,FALSE)</f>
        <v>0</v>
      </c>
      <c r="AE518" s="4">
        <f>VLOOKUP(A518,'Integration Change'!H:L,5,FALSE)</f>
        <v>0</v>
      </c>
      <c r="AF518" s="4">
        <f>VLOOKUP(A518,'Other SPED'!A:D,4,FALSE)</f>
        <v>0</v>
      </c>
      <c r="AG518" s="4">
        <f>VLOOKUP(A518,QComp!I:R,10,FALSE)</f>
        <v>0</v>
      </c>
      <c r="AH518" s="4">
        <f>VLOOKUP(A518,'LTFM Change'!G:K,5,FALSE)</f>
        <v>0</v>
      </c>
      <c r="AI518" s="4">
        <f>VLOOKUP(A518,'Breakfast and Lunch'!A:E,5,FALSE)</f>
        <v>0</v>
      </c>
      <c r="AJ518" s="4">
        <f>VLOOKUP(A518,'Breakfast and Lunch'!A:D,4,FALSE)</f>
        <v>0</v>
      </c>
      <c r="AK518" s="4">
        <v>0</v>
      </c>
      <c r="AL518" s="4">
        <f>VLOOKUP(A518,'Safe School'!A:D,4,FALSE)</f>
        <v>0</v>
      </c>
      <c r="AM518" s="4">
        <v>0</v>
      </c>
      <c r="AN518" s="4">
        <f>VLOOKUP(A518,QComp!A:E,5,FALSE)</f>
        <v>0</v>
      </c>
      <c r="AO518" s="4">
        <f t="shared" si="76"/>
        <v>96</v>
      </c>
      <c r="AP518" s="4">
        <f>VLOOKUP(A518,'2021 SPED'!A:AF,32,FALSE)</f>
        <v>-0.70528560515958816</v>
      </c>
      <c r="AQ518" s="5">
        <f t="shared" si="70"/>
        <v>36320.29471439484</v>
      </c>
      <c r="AR518" s="235">
        <f t="shared" si="71"/>
        <v>3.7499495348406284E-2</v>
      </c>
    </row>
    <row r="519" spans="1:44" x14ac:dyDescent="0.25">
      <c r="A519">
        <v>4230</v>
      </c>
      <c r="B519">
        <v>7</v>
      </c>
      <c r="C519" t="s">
        <v>499</v>
      </c>
      <c r="D519">
        <v>7</v>
      </c>
      <c r="E519" s="4">
        <f>VLOOKUP(A519,'Pupil Info'!A:D,4,FALSE)</f>
        <v>198</v>
      </c>
      <c r="F519" s="4">
        <f>VLOOKUP(A519,'Starting Point 2020'!A:AB,28,FALSE)</f>
        <v>1967551</v>
      </c>
      <c r="G519" s="4">
        <f>VLOOKUP(A519,'2% 2020'!A:AB,28,FALSE)</f>
        <v>2005987</v>
      </c>
      <c r="H519" s="4">
        <f t="shared" si="72"/>
        <v>38436</v>
      </c>
      <c r="I519" s="4">
        <f>VLOOKUP(A519,'2% with VPK 2020'!A:AB,28,FALSE)</f>
        <v>2089520</v>
      </c>
      <c r="J519" s="4">
        <f>VLOOKUP(A519,'Charter School Lease'!A:D,4,FALSE)</f>
        <v>15768</v>
      </c>
      <c r="K519" s="4">
        <f>VLOOKUP(A519,'Integration Change'!H:K,4,FALSE)</f>
        <v>0</v>
      </c>
      <c r="L519" s="4">
        <f>VLOOKUP(A519,'Other SPED'!A:D,4,FALSE)</f>
        <v>0</v>
      </c>
      <c r="M519" s="4">
        <f>VLOOKUP(A519,'LTFM Change'!G:J,4,FALSE)</f>
        <v>2244</v>
      </c>
      <c r="N519" s="4">
        <f>VLOOKUP(A519,QComp!I:N,6,FALSE)</f>
        <v>5053.1484885362297</v>
      </c>
      <c r="O519" s="4">
        <f>VLOOKUP(A519,'Breakfast and Lunch'!A:D,4,FALSE)</f>
        <v>453.36</v>
      </c>
      <c r="P519" s="4">
        <f>VLOOKUP(A519,'Breakfast and Lunch'!A:E,5,FALSE)</f>
        <v>1183.8</v>
      </c>
      <c r="Q519" s="4">
        <v>0</v>
      </c>
      <c r="R519" s="4">
        <v>0</v>
      </c>
      <c r="S519" s="4">
        <f>VLOOKUP(A519,QComp!A:D,4,FALSE)</f>
        <v>0</v>
      </c>
      <c r="T519" s="4">
        <f t="shared" si="73"/>
        <v>108235.30848853569</v>
      </c>
      <c r="U519" s="4">
        <f>VLOOKUP(A519,'2020 SPED'!A:AF,32,FALSE)</f>
        <v>0</v>
      </c>
      <c r="V519" s="4">
        <f t="shared" si="69"/>
        <v>146671.30848853569</v>
      </c>
      <c r="W519" s="235">
        <f t="shared" si="74"/>
        <v>1.9534944710454773E-2</v>
      </c>
      <c r="Y519" s="4">
        <f>VLOOKUP(A519,'Pupil Info'!A:E,5,FALSE)</f>
        <v>218</v>
      </c>
      <c r="Z519" s="4">
        <f>VLOOKUP(A519,'Starting Point 2021'!A:AB,28,FALSE)</f>
        <v>2153894</v>
      </c>
      <c r="AA519" s="4">
        <f>VLOOKUP(A519,'2% 2021'!A:AB,28,FALSE)</f>
        <v>2239187</v>
      </c>
      <c r="AB519" s="4">
        <f t="shared" si="75"/>
        <v>85293</v>
      </c>
      <c r="AC519" s="4">
        <f>VLOOKUP(A519,'2% with VPK 2021'!A:AB,28,FALSE)</f>
        <v>2378376</v>
      </c>
      <c r="AD519" s="4">
        <f>VLOOKUP(A519,'Charter School Lease'!A:E,5,FALSE)</f>
        <v>15768</v>
      </c>
      <c r="AE519" s="4">
        <f>VLOOKUP(A519,'Integration Change'!H:L,5,FALSE)</f>
        <v>0</v>
      </c>
      <c r="AF519" s="4">
        <f>VLOOKUP(A519,'Other SPED'!A:D,4,FALSE)</f>
        <v>0</v>
      </c>
      <c r="AG519" s="4">
        <f>VLOOKUP(A519,QComp!I:R,10,FALSE)</f>
        <v>5064.841393510862</v>
      </c>
      <c r="AH519" s="4">
        <f>VLOOKUP(A519,'LTFM Change'!G:K,5,FALSE)</f>
        <v>2244</v>
      </c>
      <c r="AI519" s="4">
        <f>VLOOKUP(A519,'Breakfast and Lunch'!A:E,5,FALSE)</f>
        <v>1183.8</v>
      </c>
      <c r="AJ519" s="4">
        <f>VLOOKUP(A519,'Breakfast and Lunch'!A:D,4,FALSE)</f>
        <v>453.36</v>
      </c>
      <c r="AK519" s="4">
        <v>0</v>
      </c>
      <c r="AL519" s="4">
        <f>VLOOKUP(A519,'Safe School'!A:D,4,FALSE)</f>
        <v>0</v>
      </c>
      <c r="AM519" s="4">
        <v>0</v>
      </c>
      <c r="AN519" s="4">
        <f>VLOOKUP(A519,QComp!A:E,5,FALSE)</f>
        <v>0</v>
      </c>
      <c r="AO519" s="4">
        <f t="shared" si="76"/>
        <v>163903.00139351049</v>
      </c>
      <c r="AP519" s="4">
        <f>VLOOKUP(A519,'2021 SPED'!A:AF,32,FALSE)</f>
        <v>391.43083870410919</v>
      </c>
      <c r="AQ519" s="5">
        <f t="shared" si="70"/>
        <v>249587.4322322146</v>
      </c>
      <c r="AR519" s="235">
        <f t="shared" si="71"/>
        <v>3.9599441755258154E-2</v>
      </c>
    </row>
    <row r="520" spans="1:44" x14ac:dyDescent="0.25">
      <c r="A520">
        <v>4231</v>
      </c>
      <c r="B520">
        <v>7</v>
      </c>
      <c r="C520" t="s">
        <v>500</v>
      </c>
      <c r="D520">
        <v>7</v>
      </c>
      <c r="E520" s="4">
        <f>VLOOKUP(A520,'Pupil Info'!A:D,4,FALSE)</f>
        <v>485</v>
      </c>
      <c r="F520" s="4">
        <f>VLOOKUP(A520,'Starting Point 2020'!A:AB,28,FALSE)</f>
        <v>5150621</v>
      </c>
      <c r="G520" s="4">
        <f>VLOOKUP(A520,'2% 2020'!A:AB,28,FALSE)</f>
        <v>5248678</v>
      </c>
      <c r="H520" s="4">
        <f t="shared" si="72"/>
        <v>98057</v>
      </c>
      <c r="I520" s="4">
        <f>VLOOKUP(A520,'2% with VPK 2020'!A:AB,28,FALSE)</f>
        <v>5249157</v>
      </c>
      <c r="J520" s="4">
        <f>VLOOKUP(A520,'Charter School Lease'!A:D,4,FALSE)</f>
        <v>0</v>
      </c>
      <c r="K520" s="4">
        <f>VLOOKUP(A520,'Integration Change'!H:K,4,FALSE)</f>
        <v>0</v>
      </c>
      <c r="L520" s="4">
        <f>VLOOKUP(A520,'Other SPED'!A:D,4,FALSE)</f>
        <v>0</v>
      </c>
      <c r="M520" s="4">
        <f>VLOOKUP(A520,'LTFM Change'!G:J,4,FALSE)</f>
        <v>0</v>
      </c>
      <c r="N520" s="4">
        <f>VLOOKUP(A520,QComp!I:N,6,FALSE)</f>
        <v>0</v>
      </c>
      <c r="O520" s="4">
        <f>VLOOKUP(A520,'Breakfast and Lunch'!A:D,4,FALSE)</f>
        <v>0</v>
      </c>
      <c r="P520" s="4">
        <f>VLOOKUP(A520,'Breakfast and Lunch'!A:E,5,FALSE)</f>
        <v>0</v>
      </c>
      <c r="Q520" s="4">
        <v>0</v>
      </c>
      <c r="R520" s="4">
        <v>0</v>
      </c>
      <c r="S520" s="4">
        <f>VLOOKUP(A520,QComp!A:D,4,FALSE)</f>
        <v>0</v>
      </c>
      <c r="T520" s="4">
        <f t="shared" si="73"/>
        <v>479</v>
      </c>
      <c r="U520" s="4">
        <f>VLOOKUP(A520,'2020 SPED'!A:AF,32,FALSE)</f>
        <v>0</v>
      </c>
      <c r="V520" s="4">
        <f t="shared" si="69"/>
        <v>98536</v>
      </c>
      <c r="W520" s="235">
        <f t="shared" si="74"/>
        <v>1.903789853689487E-2</v>
      </c>
      <c r="Y520" s="4">
        <f>VLOOKUP(A520,'Pupil Info'!A:E,5,FALSE)</f>
        <v>525</v>
      </c>
      <c r="Z520" s="4">
        <f>VLOOKUP(A520,'Starting Point 2021'!A:AB,28,FALSE)</f>
        <v>5330533</v>
      </c>
      <c r="AA520" s="4">
        <f>VLOOKUP(A520,'2% 2021'!A:AB,28,FALSE)</f>
        <v>5533843</v>
      </c>
      <c r="AB520" s="4">
        <f t="shared" si="75"/>
        <v>203310</v>
      </c>
      <c r="AC520" s="4">
        <f>VLOOKUP(A520,'2% with VPK 2021'!A:AB,28,FALSE)</f>
        <v>5534368</v>
      </c>
      <c r="AD520" s="4">
        <f>VLOOKUP(A520,'Charter School Lease'!A:E,5,FALSE)</f>
        <v>0</v>
      </c>
      <c r="AE520" s="4">
        <f>VLOOKUP(A520,'Integration Change'!H:L,5,FALSE)</f>
        <v>0</v>
      </c>
      <c r="AF520" s="4">
        <f>VLOOKUP(A520,'Other SPED'!A:D,4,FALSE)</f>
        <v>0</v>
      </c>
      <c r="AG520" s="4">
        <f>VLOOKUP(A520,QComp!I:R,10,FALSE)</f>
        <v>0</v>
      </c>
      <c r="AH520" s="4">
        <f>VLOOKUP(A520,'LTFM Change'!G:K,5,FALSE)</f>
        <v>0</v>
      </c>
      <c r="AI520" s="4">
        <f>VLOOKUP(A520,'Breakfast and Lunch'!A:E,5,FALSE)</f>
        <v>0</v>
      </c>
      <c r="AJ520" s="4">
        <f>VLOOKUP(A520,'Breakfast and Lunch'!A:D,4,FALSE)</f>
        <v>0</v>
      </c>
      <c r="AK520" s="4">
        <v>0</v>
      </c>
      <c r="AL520" s="4">
        <f>VLOOKUP(A520,'Safe School'!A:D,4,FALSE)</f>
        <v>0</v>
      </c>
      <c r="AM520" s="4">
        <v>0</v>
      </c>
      <c r="AN520" s="4">
        <f>VLOOKUP(A520,QComp!A:E,5,FALSE)</f>
        <v>0</v>
      </c>
      <c r="AO520" s="4">
        <f t="shared" si="76"/>
        <v>525</v>
      </c>
      <c r="AP520" s="4">
        <f>VLOOKUP(A520,'2021 SPED'!A:AF,32,FALSE)</f>
        <v>-29.040858409251086</v>
      </c>
      <c r="AQ520" s="5">
        <f t="shared" si="70"/>
        <v>203805.95914159075</v>
      </c>
      <c r="AR520" s="235">
        <f t="shared" si="71"/>
        <v>3.8140651225684184E-2</v>
      </c>
    </row>
    <row r="521" spans="1:44" x14ac:dyDescent="0.25">
      <c r="A521">
        <v>4232</v>
      </c>
      <c r="B521">
        <v>7</v>
      </c>
      <c r="C521" t="s">
        <v>501</v>
      </c>
      <c r="D521">
        <v>7</v>
      </c>
      <c r="E521" s="4">
        <f>VLOOKUP(A521,'Pupil Info'!A:D,4,FALSE)</f>
        <v>85</v>
      </c>
      <c r="F521" s="4">
        <f>VLOOKUP(A521,'Starting Point 2020'!A:AB,28,FALSE)</f>
        <v>801547</v>
      </c>
      <c r="G521" s="4">
        <f>VLOOKUP(A521,'2% 2020'!A:AB,28,FALSE)</f>
        <v>816364</v>
      </c>
      <c r="H521" s="4">
        <f t="shared" si="72"/>
        <v>14817</v>
      </c>
      <c r="I521" s="4">
        <f>VLOOKUP(A521,'2% with VPK 2020'!A:AB,28,FALSE)</f>
        <v>816357</v>
      </c>
      <c r="J521" s="4">
        <f>VLOOKUP(A521,'Charter School Lease'!A:D,4,FALSE)</f>
        <v>0</v>
      </c>
      <c r="K521" s="4">
        <f>VLOOKUP(A521,'Integration Change'!H:K,4,FALSE)</f>
        <v>0</v>
      </c>
      <c r="L521" s="4">
        <f>VLOOKUP(A521,'Other SPED'!A:D,4,FALSE)</f>
        <v>0</v>
      </c>
      <c r="M521" s="4">
        <f>VLOOKUP(A521,'LTFM Change'!G:J,4,FALSE)</f>
        <v>0</v>
      </c>
      <c r="N521" s="4">
        <f>VLOOKUP(A521,QComp!I:N,6,FALSE)</f>
        <v>0</v>
      </c>
      <c r="O521" s="4">
        <f>VLOOKUP(A521,'Breakfast and Lunch'!A:D,4,FALSE)</f>
        <v>0</v>
      </c>
      <c r="P521" s="4">
        <f>VLOOKUP(A521,'Breakfast and Lunch'!A:E,5,FALSE)</f>
        <v>0</v>
      </c>
      <c r="Q521" s="4">
        <v>0</v>
      </c>
      <c r="R521" s="4">
        <v>0</v>
      </c>
      <c r="S521" s="4">
        <f>VLOOKUP(A521,QComp!A:D,4,FALSE)</f>
        <v>0</v>
      </c>
      <c r="T521" s="4">
        <f t="shared" si="73"/>
        <v>-7</v>
      </c>
      <c r="U521" s="4">
        <f>VLOOKUP(A521,'2020 SPED'!A:AF,32,FALSE)</f>
        <v>0</v>
      </c>
      <c r="V521" s="4">
        <f t="shared" si="69"/>
        <v>14810</v>
      </c>
      <c r="W521" s="235">
        <f t="shared" si="74"/>
        <v>1.8485503657302692E-2</v>
      </c>
      <c r="Y521" s="4">
        <f>VLOOKUP(A521,'Pupil Info'!A:E,5,FALSE)</f>
        <v>80</v>
      </c>
      <c r="Z521" s="4">
        <f>VLOOKUP(A521,'Starting Point 2021'!A:AB,28,FALSE)</f>
        <v>784516</v>
      </c>
      <c r="AA521" s="4">
        <f>VLOOKUP(A521,'2% 2021'!A:AB,28,FALSE)</f>
        <v>813884</v>
      </c>
      <c r="AB521" s="4">
        <f t="shared" si="75"/>
        <v>29368</v>
      </c>
      <c r="AC521" s="4">
        <f>VLOOKUP(A521,'2% with VPK 2021'!A:AB,28,FALSE)</f>
        <v>813876</v>
      </c>
      <c r="AD521" s="4">
        <f>VLOOKUP(A521,'Charter School Lease'!A:E,5,FALSE)</f>
        <v>0</v>
      </c>
      <c r="AE521" s="4">
        <f>VLOOKUP(A521,'Integration Change'!H:L,5,FALSE)</f>
        <v>0</v>
      </c>
      <c r="AF521" s="4">
        <f>VLOOKUP(A521,'Other SPED'!A:D,4,FALSE)</f>
        <v>0</v>
      </c>
      <c r="AG521" s="4">
        <f>VLOOKUP(A521,QComp!I:R,10,FALSE)</f>
        <v>0</v>
      </c>
      <c r="AH521" s="4">
        <f>VLOOKUP(A521,'LTFM Change'!G:K,5,FALSE)</f>
        <v>0</v>
      </c>
      <c r="AI521" s="4">
        <f>VLOOKUP(A521,'Breakfast and Lunch'!A:E,5,FALSE)</f>
        <v>0</v>
      </c>
      <c r="AJ521" s="4">
        <f>VLOOKUP(A521,'Breakfast and Lunch'!A:D,4,FALSE)</f>
        <v>0</v>
      </c>
      <c r="AK521" s="4">
        <v>0</v>
      </c>
      <c r="AL521" s="4">
        <f>VLOOKUP(A521,'Safe School'!A:D,4,FALSE)</f>
        <v>0</v>
      </c>
      <c r="AM521" s="4">
        <v>0</v>
      </c>
      <c r="AN521" s="4">
        <f>VLOOKUP(A521,QComp!A:E,5,FALSE)</f>
        <v>0</v>
      </c>
      <c r="AO521" s="4">
        <f t="shared" si="76"/>
        <v>-8</v>
      </c>
      <c r="AP521" s="4">
        <f>VLOOKUP(A521,'2021 SPED'!A:AF,32,FALSE)</f>
        <v>-16.778800129832234</v>
      </c>
      <c r="AQ521" s="5">
        <f t="shared" si="70"/>
        <v>29343.221199870168</v>
      </c>
      <c r="AR521" s="235">
        <f t="shared" si="71"/>
        <v>3.7434545630681847E-2</v>
      </c>
    </row>
    <row r="522" spans="1:44" x14ac:dyDescent="0.25">
      <c r="A522">
        <v>4233</v>
      </c>
      <c r="B522">
        <v>7</v>
      </c>
      <c r="C522" t="s">
        <v>502</v>
      </c>
      <c r="D522">
        <v>7</v>
      </c>
      <c r="E522" s="4">
        <f>VLOOKUP(A522,'Pupil Info'!A:D,4,FALSE)</f>
        <v>125</v>
      </c>
      <c r="F522" s="4">
        <f>VLOOKUP(A522,'Starting Point 2020'!A:AB,28,FALSE)</f>
        <v>925403</v>
      </c>
      <c r="G522" s="4">
        <f>VLOOKUP(A522,'2% 2020'!A:AB,28,FALSE)</f>
        <v>942926</v>
      </c>
      <c r="H522" s="4">
        <f t="shared" si="72"/>
        <v>17523</v>
      </c>
      <c r="I522" s="4">
        <f>VLOOKUP(A522,'2% with VPK 2020'!A:AB,28,FALSE)</f>
        <v>942909</v>
      </c>
      <c r="J522" s="4">
        <f>VLOOKUP(A522,'Charter School Lease'!A:D,4,FALSE)</f>
        <v>0</v>
      </c>
      <c r="K522" s="4">
        <f>VLOOKUP(A522,'Integration Change'!H:K,4,FALSE)</f>
        <v>0</v>
      </c>
      <c r="L522" s="4">
        <f>VLOOKUP(A522,'Other SPED'!A:D,4,FALSE)</f>
        <v>0</v>
      </c>
      <c r="M522" s="4">
        <f>VLOOKUP(A522,'LTFM Change'!G:J,4,FALSE)</f>
        <v>0</v>
      </c>
      <c r="N522" s="4">
        <f>VLOOKUP(A522,QComp!I:N,6,FALSE)</f>
        <v>0</v>
      </c>
      <c r="O522" s="4">
        <f>VLOOKUP(A522,'Breakfast and Lunch'!A:D,4,FALSE)</f>
        <v>0</v>
      </c>
      <c r="P522" s="4">
        <f>VLOOKUP(A522,'Breakfast and Lunch'!A:E,5,FALSE)</f>
        <v>0</v>
      </c>
      <c r="Q522" s="4">
        <v>0</v>
      </c>
      <c r="R522" s="4">
        <v>0</v>
      </c>
      <c r="S522" s="4">
        <f>VLOOKUP(A522,QComp!A:D,4,FALSE)</f>
        <v>0</v>
      </c>
      <c r="T522" s="4">
        <f t="shared" si="73"/>
        <v>-17</v>
      </c>
      <c r="U522" s="4">
        <f>VLOOKUP(A522,'2020 SPED'!A:AF,32,FALSE)</f>
        <v>0</v>
      </c>
      <c r="V522" s="4">
        <f t="shared" si="69"/>
        <v>17506</v>
      </c>
      <c r="W522" s="235">
        <f t="shared" si="74"/>
        <v>1.8935534032200024E-2</v>
      </c>
      <c r="Y522" s="4">
        <f>VLOOKUP(A522,'Pupil Info'!A:E,5,FALSE)</f>
        <v>130</v>
      </c>
      <c r="Z522" s="4">
        <f>VLOOKUP(A522,'Starting Point 2021'!A:AB,28,FALSE)</f>
        <v>954537</v>
      </c>
      <c r="AA522" s="4">
        <f>VLOOKUP(A522,'2% 2021'!A:AB,28,FALSE)</f>
        <v>991012</v>
      </c>
      <c r="AB522" s="4">
        <f t="shared" si="75"/>
        <v>36475</v>
      </c>
      <c r="AC522" s="4">
        <f>VLOOKUP(A522,'2% with VPK 2021'!A:AB,28,FALSE)</f>
        <v>990996</v>
      </c>
      <c r="AD522" s="4">
        <f>VLOOKUP(A522,'Charter School Lease'!A:E,5,FALSE)</f>
        <v>0</v>
      </c>
      <c r="AE522" s="4">
        <f>VLOOKUP(A522,'Integration Change'!H:L,5,FALSE)</f>
        <v>0</v>
      </c>
      <c r="AF522" s="4">
        <f>VLOOKUP(A522,'Other SPED'!A:D,4,FALSE)</f>
        <v>0</v>
      </c>
      <c r="AG522" s="4">
        <f>VLOOKUP(A522,QComp!I:R,10,FALSE)</f>
        <v>0</v>
      </c>
      <c r="AH522" s="4">
        <f>VLOOKUP(A522,'LTFM Change'!G:K,5,FALSE)</f>
        <v>0</v>
      </c>
      <c r="AI522" s="4">
        <f>VLOOKUP(A522,'Breakfast and Lunch'!A:E,5,FALSE)</f>
        <v>0</v>
      </c>
      <c r="AJ522" s="4">
        <f>VLOOKUP(A522,'Breakfast and Lunch'!A:D,4,FALSE)</f>
        <v>0</v>
      </c>
      <c r="AK522" s="4">
        <v>0</v>
      </c>
      <c r="AL522" s="4">
        <f>VLOOKUP(A522,'Safe School'!A:D,4,FALSE)</f>
        <v>0</v>
      </c>
      <c r="AM522" s="4">
        <v>0</v>
      </c>
      <c r="AN522" s="4">
        <f>VLOOKUP(A522,QComp!A:E,5,FALSE)</f>
        <v>0</v>
      </c>
      <c r="AO522" s="4">
        <f t="shared" si="76"/>
        <v>-16</v>
      </c>
      <c r="AP522" s="4">
        <f>VLOOKUP(A522,'2021 SPED'!A:AF,32,FALSE)</f>
        <v>637.22819840186276</v>
      </c>
      <c r="AQ522" s="5">
        <f t="shared" si="70"/>
        <v>37096.228198401863</v>
      </c>
      <c r="AR522" s="235">
        <f t="shared" si="71"/>
        <v>3.8212243213201796E-2</v>
      </c>
    </row>
    <row r="523" spans="1:44" x14ac:dyDescent="0.25">
      <c r="A523">
        <v>4234</v>
      </c>
      <c r="B523">
        <v>7</v>
      </c>
      <c r="C523" t="s">
        <v>503</v>
      </c>
      <c r="D523">
        <v>7</v>
      </c>
      <c r="E523" s="4">
        <f>VLOOKUP(A523,'Pupil Info'!A:D,4,FALSE)</f>
        <v>0</v>
      </c>
      <c r="F523" s="4">
        <f>VLOOKUP(A523,'Starting Point 2020'!A:AB,28,FALSE)</f>
        <v>0</v>
      </c>
      <c r="G523" s="4">
        <f>VLOOKUP(A523,'2% 2020'!A:AB,28,FALSE)</f>
        <v>0</v>
      </c>
      <c r="H523" s="4">
        <f t="shared" si="72"/>
        <v>0</v>
      </c>
      <c r="I523" s="4">
        <f>VLOOKUP(A523,'2% with VPK 2020'!A:AB,28,FALSE)</f>
        <v>0</v>
      </c>
      <c r="J523" s="4">
        <f>VLOOKUP(A523,'Charter School Lease'!A:D,4,FALSE)</f>
        <v>0</v>
      </c>
      <c r="K523" s="4">
        <f>VLOOKUP(A523,'Integration Change'!H:K,4,FALSE)</f>
        <v>0</v>
      </c>
      <c r="L523" s="4">
        <f>VLOOKUP(A523,'Other SPED'!A:D,4,FALSE)</f>
        <v>0</v>
      </c>
      <c r="M523" s="4">
        <f>VLOOKUP(A523,'LTFM Change'!G:J,4,FALSE)</f>
        <v>0</v>
      </c>
      <c r="N523" s="4">
        <f>VLOOKUP(A523,QComp!I:N,6,FALSE)</f>
        <v>0</v>
      </c>
      <c r="O523" s="4">
        <v>0</v>
      </c>
      <c r="P523" s="4">
        <v>0</v>
      </c>
      <c r="Q523" s="4">
        <v>0</v>
      </c>
      <c r="R523" s="4">
        <v>0</v>
      </c>
      <c r="S523" s="4">
        <f>VLOOKUP(A523,QComp!A:D,4,FALSE)</f>
        <v>0</v>
      </c>
      <c r="T523" s="4">
        <f t="shared" si="73"/>
        <v>0</v>
      </c>
      <c r="U523" s="4">
        <f>VLOOKUP(A523,'2020 SPED'!A:AF,32,FALSE)</f>
        <v>0</v>
      </c>
      <c r="V523" s="4">
        <f t="shared" si="69"/>
        <v>0</v>
      </c>
      <c r="W523" s="235" t="e">
        <f t="shared" si="74"/>
        <v>#DIV/0!</v>
      </c>
      <c r="Y523" s="4">
        <f>VLOOKUP(A523,'Pupil Info'!A:E,5,FALSE)</f>
        <v>0</v>
      </c>
      <c r="Z523" s="4">
        <f>VLOOKUP(A523,'Starting Point 2021'!A:AB,28,FALSE)</f>
        <v>0</v>
      </c>
      <c r="AA523" s="4">
        <f>VLOOKUP(A523,'2% 2021'!A:AB,28,FALSE)</f>
        <v>0</v>
      </c>
      <c r="AB523" s="4">
        <f t="shared" si="75"/>
        <v>0</v>
      </c>
      <c r="AC523" s="4">
        <f>VLOOKUP(A523,'2% with VPK 2021'!A:AB,28,FALSE)</f>
        <v>0</v>
      </c>
      <c r="AD523" s="4">
        <f>VLOOKUP(A523,'Charter School Lease'!A:E,5,FALSE)</f>
        <v>0</v>
      </c>
      <c r="AE523" s="4">
        <f>VLOOKUP(A523,'Integration Change'!H:L,5,FALSE)</f>
        <v>0</v>
      </c>
      <c r="AF523" s="4">
        <f>VLOOKUP(A523,'Other SPED'!A:D,4,FALSE)</f>
        <v>0</v>
      </c>
      <c r="AG523" s="4">
        <f>VLOOKUP(A523,QComp!I:R,10,FALSE)</f>
        <v>0</v>
      </c>
      <c r="AH523" s="4">
        <f>VLOOKUP(A523,'LTFM Change'!G:K,5,FALSE)</f>
        <v>0</v>
      </c>
      <c r="AI523" s="4">
        <v>0</v>
      </c>
      <c r="AJ523" s="4">
        <v>0</v>
      </c>
      <c r="AK523" s="4">
        <v>0</v>
      </c>
      <c r="AL523" s="4">
        <f>VLOOKUP(A523,'Safe School'!A:D,4,FALSE)</f>
        <v>0</v>
      </c>
      <c r="AM523" s="4">
        <v>0</v>
      </c>
      <c r="AN523" s="4">
        <f>VLOOKUP(A523,QComp!A:E,5,FALSE)</f>
        <v>0</v>
      </c>
      <c r="AO523" s="4">
        <f t="shared" si="76"/>
        <v>0</v>
      </c>
      <c r="AP523" s="4">
        <f>VLOOKUP(A523,'2021 SPED'!A:AF,32,FALSE)</f>
        <v>0</v>
      </c>
      <c r="AQ523" s="5">
        <f t="shared" si="70"/>
        <v>0</v>
      </c>
      <c r="AR523" s="235" t="e">
        <f t="shared" si="71"/>
        <v>#DIV/0!</v>
      </c>
    </row>
    <row r="524" spans="1:44" x14ac:dyDescent="0.25">
      <c r="A524">
        <v>4235</v>
      </c>
      <c r="B524">
        <v>7</v>
      </c>
      <c r="C524" t="s">
        <v>504</v>
      </c>
      <c r="D524">
        <v>7</v>
      </c>
      <c r="E524" s="4">
        <f>VLOOKUP(A524,'Pupil Info'!A:D,4,FALSE)</f>
        <v>0</v>
      </c>
      <c r="F524" s="4">
        <f>VLOOKUP(A524,'Starting Point 2020'!A:AB,28,FALSE)</f>
        <v>0</v>
      </c>
      <c r="G524" s="4">
        <f>VLOOKUP(A524,'2% 2020'!A:AB,28,FALSE)</f>
        <v>0</v>
      </c>
      <c r="H524" s="4">
        <f t="shared" si="72"/>
        <v>0</v>
      </c>
      <c r="I524" s="4">
        <f>VLOOKUP(A524,'2% with VPK 2020'!A:AB,28,FALSE)</f>
        <v>0</v>
      </c>
      <c r="J524" s="4">
        <f>VLOOKUP(A524,'Charter School Lease'!A:D,4,FALSE)</f>
        <v>0</v>
      </c>
      <c r="K524" s="4">
        <f>VLOOKUP(A524,'Integration Change'!H:K,4,FALSE)</f>
        <v>0</v>
      </c>
      <c r="L524" s="4">
        <f>VLOOKUP(A524,'Other SPED'!A:D,4,FALSE)</f>
        <v>0</v>
      </c>
      <c r="M524" s="4">
        <f>VLOOKUP(A524,'LTFM Change'!G:J,4,FALSE)</f>
        <v>0</v>
      </c>
      <c r="N524" s="4">
        <f>VLOOKUP(A524,QComp!I:N,6,FALSE)</f>
        <v>0</v>
      </c>
      <c r="O524" s="4">
        <v>0</v>
      </c>
      <c r="P524" s="4">
        <v>0</v>
      </c>
      <c r="Q524" s="4">
        <v>0</v>
      </c>
      <c r="R524" s="4">
        <v>0</v>
      </c>
      <c r="S524" s="4">
        <f>VLOOKUP(A524,QComp!A:D,4,FALSE)</f>
        <v>0</v>
      </c>
      <c r="T524" s="4">
        <f t="shared" si="73"/>
        <v>0</v>
      </c>
      <c r="U524" s="4">
        <f>VLOOKUP(A524,'2020 SPED'!A:AF,32,FALSE)</f>
        <v>0</v>
      </c>
      <c r="V524" s="4">
        <f t="shared" si="69"/>
        <v>0</v>
      </c>
      <c r="W524" s="235" t="e">
        <f t="shared" si="74"/>
        <v>#DIV/0!</v>
      </c>
      <c r="Y524" s="4">
        <f>VLOOKUP(A524,'Pupil Info'!A:E,5,FALSE)</f>
        <v>0</v>
      </c>
      <c r="Z524" s="4">
        <f>VLOOKUP(A524,'Starting Point 2021'!A:AB,28,FALSE)</f>
        <v>0</v>
      </c>
      <c r="AA524" s="4">
        <f>VLOOKUP(A524,'2% 2021'!A:AB,28,FALSE)</f>
        <v>0</v>
      </c>
      <c r="AB524" s="4">
        <f t="shared" si="75"/>
        <v>0</v>
      </c>
      <c r="AC524" s="4">
        <f>VLOOKUP(A524,'2% with VPK 2021'!A:AB,28,FALSE)</f>
        <v>0</v>
      </c>
      <c r="AD524" s="4">
        <f>VLOOKUP(A524,'Charter School Lease'!A:E,5,FALSE)</f>
        <v>0</v>
      </c>
      <c r="AE524" s="4">
        <f>VLOOKUP(A524,'Integration Change'!H:L,5,FALSE)</f>
        <v>0</v>
      </c>
      <c r="AF524" s="4">
        <f>VLOOKUP(A524,'Other SPED'!A:D,4,FALSE)</f>
        <v>0</v>
      </c>
      <c r="AG524" s="4">
        <f>VLOOKUP(A524,QComp!I:R,10,FALSE)</f>
        <v>0</v>
      </c>
      <c r="AH524" s="4">
        <f>VLOOKUP(A524,'LTFM Change'!G:K,5,FALSE)</f>
        <v>0</v>
      </c>
      <c r="AI524" s="4">
        <v>0</v>
      </c>
      <c r="AJ524" s="4">
        <v>0</v>
      </c>
      <c r="AK524" s="4">
        <v>0</v>
      </c>
      <c r="AL524" s="4">
        <f>VLOOKUP(A524,'Safe School'!A:D,4,FALSE)</f>
        <v>0</v>
      </c>
      <c r="AM524" s="4">
        <v>0</v>
      </c>
      <c r="AN524" s="4">
        <f>VLOOKUP(A524,QComp!A:E,5,FALSE)</f>
        <v>0</v>
      </c>
      <c r="AO524" s="4">
        <f t="shared" si="76"/>
        <v>0</v>
      </c>
      <c r="AP524" s="4">
        <f>VLOOKUP(A524,'2021 SPED'!A:AF,32,FALSE)</f>
        <v>0</v>
      </c>
      <c r="AQ524" s="5">
        <f t="shared" si="70"/>
        <v>0</v>
      </c>
      <c r="AR524" s="235" t="e">
        <f t="shared" si="71"/>
        <v>#DIV/0!</v>
      </c>
    </row>
    <row r="525" spans="1:44" x14ac:dyDescent="0.25">
      <c r="A525">
        <v>4237</v>
      </c>
      <c r="B525">
        <v>7</v>
      </c>
      <c r="C525" t="s">
        <v>505</v>
      </c>
      <c r="D525">
        <v>7</v>
      </c>
      <c r="E525" s="4">
        <f>VLOOKUP(A525,'Pupil Info'!A:D,4,FALSE)</f>
        <v>175</v>
      </c>
      <c r="F525" s="4">
        <f>VLOOKUP(A525,'Starting Point 2020'!A:AB,28,FALSE)</f>
        <v>1711101</v>
      </c>
      <c r="G525" s="4">
        <f>VLOOKUP(A525,'2% 2020'!A:AB,28,FALSE)</f>
        <v>1742819</v>
      </c>
      <c r="H525" s="4">
        <f t="shared" si="72"/>
        <v>31718</v>
      </c>
      <c r="I525" s="4">
        <f>VLOOKUP(A525,'2% with VPK 2020'!A:AB,28,FALSE)</f>
        <v>1742802</v>
      </c>
      <c r="J525" s="4">
        <f>VLOOKUP(A525,'Charter School Lease'!A:D,4,FALSE)</f>
        <v>0</v>
      </c>
      <c r="K525" s="4">
        <f>VLOOKUP(A525,'Integration Change'!H:K,4,FALSE)</f>
        <v>0</v>
      </c>
      <c r="L525" s="4">
        <f>VLOOKUP(A525,'Other SPED'!A:D,4,FALSE)</f>
        <v>0</v>
      </c>
      <c r="M525" s="4">
        <f>VLOOKUP(A525,'LTFM Change'!G:J,4,FALSE)</f>
        <v>0</v>
      </c>
      <c r="N525" s="4">
        <f>VLOOKUP(A525,QComp!I:N,6,FALSE)</f>
        <v>0</v>
      </c>
      <c r="O525" s="4">
        <f>VLOOKUP(A525,'Breakfast and Lunch'!A:D,4,FALSE)</f>
        <v>0</v>
      </c>
      <c r="P525" s="4">
        <f>VLOOKUP(A525,'Breakfast and Lunch'!A:E,5,FALSE)</f>
        <v>0</v>
      </c>
      <c r="Q525" s="4">
        <v>0</v>
      </c>
      <c r="R525" s="4">
        <v>0</v>
      </c>
      <c r="S525" s="4">
        <f>VLOOKUP(A525,QComp!A:D,4,FALSE)</f>
        <v>0</v>
      </c>
      <c r="T525" s="4">
        <f t="shared" si="73"/>
        <v>-17</v>
      </c>
      <c r="U525" s="4">
        <f>VLOOKUP(A525,'2020 SPED'!A:AF,32,FALSE)</f>
        <v>0</v>
      </c>
      <c r="V525" s="4">
        <f t="shared" si="69"/>
        <v>31701</v>
      </c>
      <c r="W525" s="235">
        <f t="shared" si="74"/>
        <v>1.8536603040966021E-2</v>
      </c>
      <c r="Y525" s="4">
        <f>VLOOKUP(A525,'Pupil Info'!A:E,5,FALSE)</f>
        <v>175</v>
      </c>
      <c r="Z525" s="4">
        <f>VLOOKUP(A525,'Starting Point 2021'!A:AB,28,FALSE)</f>
        <v>1818179</v>
      </c>
      <c r="AA525" s="4">
        <f>VLOOKUP(A525,'2% 2021'!A:AB,28,FALSE)</f>
        <v>1887315</v>
      </c>
      <c r="AB525" s="4">
        <f t="shared" si="75"/>
        <v>69136</v>
      </c>
      <c r="AC525" s="4">
        <f>VLOOKUP(A525,'2% with VPK 2021'!A:AB,28,FALSE)</f>
        <v>1887298</v>
      </c>
      <c r="AD525" s="4">
        <f>VLOOKUP(A525,'Charter School Lease'!A:E,5,FALSE)</f>
        <v>0</v>
      </c>
      <c r="AE525" s="4">
        <f>VLOOKUP(A525,'Integration Change'!H:L,5,FALSE)</f>
        <v>0</v>
      </c>
      <c r="AF525" s="4">
        <f>VLOOKUP(A525,'Other SPED'!A:D,4,FALSE)</f>
        <v>0</v>
      </c>
      <c r="AG525" s="4">
        <f>VLOOKUP(A525,QComp!I:R,10,FALSE)</f>
        <v>0</v>
      </c>
      <c r="AH525" s="4">
        <f>VLOOKUP(A525,'LTFM Change'!G:K,5,FALSE)</f>
        <v>0</v>
      </c>
      <c r="AI525" s="4">
        <f>VLOOKUP(A525,'Breakfast and Lunch'!A:E,5,FALSE)</f>
        <v>0</v>
      </c>
      <c r="AJ525" s="4">
        <f>VLOOKUP(A525,'Breakfast and Lunch'!A:D,4,FALSE)</f>
        <v>0</v>
      </c>
      <c r="AK525" s="4">
        <v>0</v>
      </c>
      <c r="AL525" s="4">
        <f>VLOOKUP(A525,'Safe School'!A:D,4,FALSE)</f>
        <v>0</v>
      </c>
      <c r="AM525" s="4">
        <v>0</v>
      </c>
      <c r="AN525" s="4">
        <f>VLOOKUP(A525,QComp!A:E,5,FALSE)</f>
        <v>0</v>
      </c>
      <c r="AO525" s="4">
        <f t="shared" si="76"/>
        <v>-17</v>
      </c>
      <c r="AP525" s="4">
        <f>VLOOKUP(A525,'2021 SPED'!A:AF,32,FALSE)</f>
        <v>-28.244632489106152</v>
      </c>
      <c r="AQ525" s="5">
        <f t="shared" si="70"/>
        <v>69090.755367510894</v>
      </c>
      <c r="AR525" s="235">
        <f t="shared" si="71"/>
        <v>3.8024858938531352E-2</v>
      </c>
    </row>
    <row r="526" spans="1:44" x14ac:dyDescent="0.25">
      <c r="A526">
        <v>4238</v>
      </c>
      <c r="B526">
        <v>7</v>
      </c>
      <c r="C526" t="s">
        <v>506</v>
      </c>
      <c r="D526">
        <v>7</v>
      </c>
      <c r="E526" s="4">
        <f>VLOOKUP(A526,'Pupil Info'!A:D,4,FALSE)</f>
        <v>180</v>
      </c>
      <c r="F526" s="4">
        <f>VLOOKUP(A526,'Starting Point 2020'!A:AB,28,FALSE)</f>
        <v>1480912</v>
      </c>
      <c r="G526" s="4">
        <f>VLOOKUP(A526,'2% 2020'!A:AB,28,FALSE)</f>
        <v>1508416</v>
      </c>
      <c r="H526" s="4">
        <f t="shared" si="72"/>
        <v>27504</v>
      </c>
      <c r="I526" s="4">
        <f>VLOOKUP(A526,'2% with VPK 2020'!A:AB,28,FALSE)</f>
        <v>1508605</v>
      </c>
      <c r="J526" s="4">
        <f>VLOOKUP(A526,'Charter School Lease'!A:D,4,FALSE)</f>
        <v>0</v>
      </c>
      <c r="K526" s="4">
        <f>VLOOKUP(A526,'Integration Change'!H:K,4,FALSE)</f>
        <v>0</v>
      </c>
      <c r="L526" s="4">
        <f>VLOOKUP(A526,'Other SPED'!A:D,4,FALSE)</f>
        <v>0</v>
      </c>
      <c r="M526" s="4">
        <f>VLOOKUP(A526,'LTFM Change'!G:J,4,FALSE)</f>
        <v>0</v>
      </c>
      <c r="N526" s="4">
        <f>VLOOKUP(A526,QComp!I:N,6,FALSE)</f>
        <v>0</v>
      </c>
      <c r="O526" s="4">
        <f>VLOOKUP(A526,'Breakfast and Lunch'!A:D,4,FALSE)</f>
        <v>0</v>
      </c>
      <c r="P526" s="4">
        <f>VLOOKUP(A526,'Breakfast and Lunch'!A:E,5,FALSE)</f>
        <v>0</v>
      </c>
      <c r="Q526" s="4">
        <v>0</v>
      </c>
      <c r="R526" s="4">
        <v>0</v>
      </c>
      <c r="S526" s="4">
        <f>VLOOKUP(A526,QComp!A:D,4,FALSE)</f>
        <v>0</v>
      </c>
      <c r="T526" s="4">
        <f t="shared" si="73"/>
        <v>189</v>
      </c>
      <c r="U526" s="4">
        <f>VLOOKUP(A526,'2020 SPED'!A:AF,32,FALSE)</f>
        <v>0</v>
      </c>
      <c r="V526" s="4">
        <f t="shared" si="69"/>
        <v>27693</v>
      </c>
      <c r="W526" s="235">
        <f t="shared" si="74"/>
        <v>1.8572339207191244E-2</v>
      </c>
      <c r="Y526" s="4">
        <f>VLOOKUP(A526,'Pupil Info'!A:E,5,FALSE)</f>
        <v>170</v>
      </c>
      <c r="Z526" s="4">
        <f>VLOOKUP(A526,'Starting Point 2021'!A:AB,28,FALSE)</f>
        <v>1431869</v>
      </c>
      <c r="AA526" s="4">
        <f>VLOOKUP(A526,'2% 2021'!A:AB,28,FALSE)</f>
        <v>1485592</v>
      </c>
      <c r="AB526" s="4">
        <f t="shared" si="75"/>
        <v>53723</v>
      </c>
      <c r="AC526" s="4">
        <f>VLOOKUP(A526,'2% with VPK 2021'!A:AB,28,FALSE)</f>
        <v>1485566</v>
      </c>
      <c r="AD526" s="4">
        <f>VLOOKUP(A526,'Charter School Lease'!A:E,5,FALSE)</f>
        <v>0</v>
      </c>
      <c r="AE526" s="4">
        <f>VLOOKUP(A526,'Integration Change'!H:L,5,FALSE)</f>
        <v>0</v>
      </c>
      <c r="AF526" s="4">
        <f>VLOOKUP(A526,'Other SPED'!A:D,4,FALSE)</f>
        <v>0</v>
      </c>
      <c r="AG526" s="4">
        <f>VLOOKUP(A526,QComp!I:R,10,FALSE)</f>
        <v>0</v>
      </c>
      <c r="AH526" s="4">
        <f>VLOOKUP(A526,'LTFM Change'!G:K,5,FALSE)</f>
        <v>0</v>
      </c>
      <c r="AI526" s="4">
        <f>VLOOKUP(A526,'Breakfast and Lunch'!A:E,5,FALSE)</f>
        <v>0</v>
      </c>
      <c r="AJ526" s="4">
        <f>VLOOKUP(A526,'Breakfast and Lunch'!A:D,4,FALSE)</f>
        <v>0</v>
      </c>
      <c r="AK526" s="4">
        <v>0</v>
      </c>
      <c r="AL526" s="4">
        <f>VLOOKUP(A526,'Safe School'!A:D,4,FALSE)</f>
        <v>0</v>
      </c>
      <c r="AM526" s="4">
        <v>0</v>
      </c>
      <c r="AN526" s="4">
        <f>VLOOKUP(A526,QComp!A:E,5,FALSE)</f>
        <v>0</v>
      </c>
      <c r="AO526" s="4">
        <f t="shared" si="76"/>
        <v>-26</v>
      </c>
      <c r="AP526" s="4">
        <f>VLOOKUP(A526,'2021 SPED'!A:AF,32,FALSE)</f>
        <v>4714.8976393244229</v>
      </c>
      <c r="AQ526" s="5">
        <f t="shared" si="70"/>
        <v>58411.897639324423</v>
      </c>
      <c r="AR526" s="235">
        <f t="shared" si="71"/>
        <v>3.7519493752570937E-2</v>
      </c>
    </row>
    <row r="527" spans="1:44" x14ac:dyDescent="0.25">
      <c r="A527">
        <v>4239</v>
      </c>
      <c r="B527">
        <v>7</v>
      </c>
      <c r="C527" t="s">
        <v>507</v>
      </c>
      <c r="D527">
        <v>7</v>
      </c>
      <c r="E527" s="4">
        <f>VLOOKUP(A527,'Pupil Info'!A:D,4,FALSE)</f>
        <v>235</v>
      </c>
      <c r="F527" s="4">
        <f>VLOOKUP(A527,'Starting Point 2020'!A:AB,28,FALSE)</f>
        <v>2273432</v>
      </c>
      <c r="G527" s="4">
        <f>VLOOKUP(A527,'2% 2020'!A:AB,28,FALSE)</f>
        <v>2314962</v>
      </c>
      <c r="H527" s="4">
        <f t="shared" si="72"/>
        <v>41530</v>
      </c>
      <c r="I527" s="4">
        <f>VLOOKUP(A527,'2% with VPK 2020'!A:AB,28,FALSE)</f>
        <v>2314943</v>
      </c>
      <c r="J527" s="4">
        <f>VLOOKUP(A527,'Charter School Lease'!A:D,4,FALSE)</f>
        <v>0</v>
      </c>
      <c r="K527" s="4">
        <f>VLOOKUP(A527,'Integration Change'!H:K,4,FALSE)</f>
        <v>0</v>
      </c>
      <c r="L527" s="4">
        <f>VLOOKUP(A527,'Other SPED'!A:D,4,FALSE)</f>
        <v>0</v>
      </c>
      <c r="M527" s="4">
        <f>VLOOKUP(A527,'LTFM Change'!G:J,4,FALSE)</f>
        <v>0</v>
      </c>
      <c r="N527" s="4">
        <f>VLOOKUP(A527,QComp!I:N,6,FALSE)</f>
        <v>0</v>
      </c>
      <c r="O527" s="4">
        <f>VLOOKUP(A527,'Breakfast and Lunch'!A:D,4,FALSE)</f>
        <v>0</v>
      </c>
      <c r="P527" s="4">
        <f>VLOOKUP(A527,'Breakfast and Lunch'!A:E,5,FALSE)</f>
        <v>0</v>
      </c>
      <c r="Q527" s="4">
        <v>0</v>
      </c>
      <c r="R527" s="4">
        <v>0</v>
      </c>
      <c r="S527" s="4">
        <f>VLOOKUP(A527,QComp!A:D,4,FALSE)</f>
        <v>0</v>
      </c>
      <c r="T527" s="4">
        <f t="shared" si="73"/>
        <v>-19</v>
      </c>
      <c r="U527" s="4">
        <f>VLOOKUP(A527,'2020 SPED'!A:AF,32,FALSE)</f>
        <v>0</v>
      </c>
      <c r="V527" s="4">
        <f t="shared" si="69"/>
        <v>41511</v>
      </c>
      <c r="W527" s="235">
        <f t="shared" si="74"/>
        <v>1.8267535602560357E-2</v>
      </c>
      <c r="Y527" s="4">
        <f>VLOOKUP(A527,'Pupil Info'!A:E,5,FALSE)</f>
        <v>260</v>
      </c>
      <c r="Z527" s="4">
        <f>VLOOKUP(A527,'Starting Point 2021'!A:AB,28,FALSE)</f>
        <v>2660344</v>
      </c>
      <c r="AA527" s="4">
        <f>VLOOKUP(A527,'2% 2021'!A:AB,28,FALSE)</f>
        <v>2760924</v>
      </c>
      <c r="AB527" s="4">
        <f t="shared" si="75"/>
        <v>100580</v>
      </c>
      <c r="AC527" s="4">
        <f>VLOOKUP(A527,'2% with VPK 2021'!A:AB,28,FALSE)</f>
        <v>2760901</v>
      </c>
      <c r="AD527" s="4">
        <f>VLOOKUP(A527,'Charter School Lease'!A:E,5,FALSE)</f>
        <v>0</v>
      </c>
      <c r="AE527" s="4">
        <f>VLOOKUP(A527,'Integration Change'!H:L,5,FALSE)</f>
        <v>0</v>
      </c>
      <c r="AF527" s="4">
        <f>VLOOKUP(A527,'Other SPED'!A:D,4,FALSE)</f>
        <v>0</v>
      </c>
      <c r="AG527" s="4">
        <f>VLOOKUP(A527,QComp!I:R,10,FALSE)</f>
        <v>0</v>
      </c>
      <c r="AH527" s="4">
        <f>VLOOKUP(A527,'LTFM Change'!G:K,5,FALSE)</f>
        <v>0</v>
      </c>
      <c r="AI527" s="4">
        <f>VLOOKUP(A527,'Breakfast and Lunch'!A:E,5,FALSE)</f>
        <v>0</v>
      </c>
      <c r="AJ527" s="4">
        <f>VLOOKUP(A527,'Breakfast and Lunch'!A:D,4,FALSE)</f>
        <v>0</v>
      </c>
      <c r="AK527" s="4">
        <v>0</v>
      </c>
      <c r="AL527" s="4">
        <f>VLOOKUP(A527,'Safe School'!A:D,4,FALSE)</f>
        <v>0</v>
      </c>
      <c r="AM527" s="4">
        <v>0</v>
      </c>
      <c r="AN527" s="4">
        <f>VLOOKUP(A527,QComp!A:E,5,FALSE)</f>
        <v>0</v>
      </c>
      <c r="AO527" s="4">
        <f t="shared" si="76"/>
        <v>-23</v>
      </c>
      <c r="AP527" s="4">
        <f>VLOOKUP(A527,'2021 SPED'!A:AF,32,FALSE)</f>
        <v>2.5933840558864176</v>
      </c>
      <c r="AQ527" s="5">
        <f t="shared" si="70"/>
        <v>100559.59338405589</v>
      </c>
      <c r="AR527" s="235">
        <f t="shared" si="71"/>
        <v>3.7807140730672421E-2</v>
      </c>
    </row>
    <row r="528" spans="1:44" x14ac:dyDescent="0.25">
      <c r="A528">
        <v>4240</v>
      </c>
      <c r="B528">
        <v>7</v>
      </c>
      <c r="C528" t="s">
        <v>508</v>
      </c>
      <c r="D528">
        <v>7</v>
      </c>
      <c r="E528" s="4">
        <f>VLOOKUP(A528,'Pupil Info'!A:D,4,FALSE)</f>
        <v>310</v>
      </c>
      <c r="F528" s="4">
        <f>VLOOKUP(A528,'Starting Point 2020'!A:AB,28,FALSE)</f>
        <v>3435091</v>
      </c>
      <c r="G528" s="4">
        <f>VLOOKUP(A528,'2% 2020'!A:AB,28,FALSE)</f>
        <v>3497483</v>
      </c>
      <c r="H528" s="4">
        <f t="shared" si="72"/>
        <v>62392</v>
      </c>
      <c r="I528" s="4">
        <f>VLOOKUP(A528,'2% with VPK 2020'!A:AB,28,FALSE)</f>
        <v>3497761</v>
      </c>
      <c r="J528" s="4">
        <f>VLOOKUP(A528,'Charter School Lease'!A:D,4,FALSE)</f>
        <v>0</v>
      </c>
      <c r="K528" s="4">
        <f>VLOOKUP(A528,'Integration Change'!H:K,4,FALSE)</f>
        <v>0</v>
      </c>
      <c r="L528" s="4">
        <f>VLOOKUP(A528,'Other SPED'!A:D,4,FALSE)</f>
        <v>0</v>
      </c>
      <c r="M528" s="4">
        <f>VLOOKUP(A528,'LTFM Change'!G:J,4,FALSE)</f>
        <v>0</v>
      </c>
      <c r="N528" s="4">
        <f>VLOOKUP(A528,QComp!I:N,6,FALSE)</f>
        <v>0</v>
      </c>
      <c r="O528" s="4">
        <f>VLOOKUP(A528,'Breakfast and Lunch'!A:D,4,FALSE)</f>
        <v>0</v>
      </c>
      <c r="P528" s="4">
        <f>VLOOKUP(A528,'Breakfast and Lunch'!A:E,5,FALSE)</f>
        <v>0</v>
      </c>
      <c r="Q528" s="4">
        <v>0</v>
      </c>
      <c r="R528" s="4">
        <v>0</v>
      </c>
      <c r="S528" s="4">
        <f>VLOOKUP(A528,QComp!A:D,4,FALSE)</f>
        <v>0</v>
      </c>
      <c r="T528" s="4">
        <f t="shared" si="73"/>
        <v>278</v>
      </c>
      <c r="U528" s="4">
        <f>VLOOKUP(A528,'2020 SPED'!A:AF,32,FALSE)</f>
        <v>0</v>
      </c>
      <c r="V528" s="4">
        <f t="shared" si="69"/>
        <v>62670</v>
      </c>
      <c r="W528" s="235">
        <f t="shared" si="74"/>
        <v>1.8163128720607401E-2</v>
      </c>
      <c r="Y528" s="4">
        <f>VLOOKUP(A528,'Pupil Info'!A:E,5,FALSE)</f>
        <v>330</v>
      </c>
      <c r="Z528" s="4">
        <f>VLOOKUP(A528,'Starting Point 2021'!A:AB,28,FALSE)</f>
        <v>3650939</v>
      </c>
      <c r="AA528" s="4">
        <f>VLOOKUP(A528,'2% 2021'!A:AB,28,FALSE)</f>
        <v>3784963</v>
      </c>
      <c r="AB528" s="4">
        <f t="shared" si="75"/>
        <v>134024</v>
      </c>
      <c r="AC528" s="4">
        <f>VLOOKUP(A528,'2% with VPK 2021'!A:AB,28,FALSE)</f>
        <v>3785261</v>
      </c>
      <c r="AD528" s="4">
        <f>VLOOKUP(A528,'Charter School Lease'!A:E,5,FALSE)</f>
        <v>0</v>
      </c>
      <c r="AE528" s="4">
        <f>VLOOKUP(A528,'Integration Change'!H:L,5,FALSE)</f>
        <v>0</v>
      </c>
      <c r="AF528" s="4">
        <f>VLOOKUP(A528,'Other SPED'!A:D,4,FALSE)</f>
        <v>0</v>
      </c>
      <c r="AG528" s="4">
        <f>VLOOKUP(A528,QComp!I:R,10,FALSE)</f>
        <v>0</v>
      </c>
      <c r="AH528" s="4">
        <f>VLOOKUP(A528,'LTFM Change'!G:K,5,FALSE)</f>
        <v>0</v>
      </c>
      <c r="AI528" s="4">
        <f>VLOOKUP(A528,'Breakfast and Lunch'!A:E,5,FALSE)</f>
        <v>0</v>
      </c>
      <c r="AJ528" s="4">
        <f>VLOOKUP(A528,'Breakfast and Lunch'!A:D,4,FALSE)</f>
        <v>0</v>
      </c>
      <c r="AK528" s="4">
        <v>0</v>
      </c>
      <c r="AL528" s="4">
        <f>VLOOKUP(A528,'Safe School'!A:D,4,FALSE)</f>
        <v>0</v>
      </c>
      <c r="AM528" s="4">
        <v>0</v>
      </c>
      <c r="AN528" s="4">
        <f>VLOOKUP(A528,QComp!A:E,5,FALSE)</f>
        <v>0</v>
      </c>
      <c r="AO528" s="4">
        <f t="shared" si="76"/>
        <v>298</v>
      </c>
      <c r="AP528" s="4">
        <f>VLOOKUP(A528,'2021 SPED'!A:AF,32,FALSE)</f>
        <v>0</v>
      </c>
      <c r="AQ528" s="5">
        <f t="shared" si="70"/>
        <v>134322</v>
      </c>
      <c r="AR528" s="235">
        <f t="shared" si="71"/>
        <v>3.6709460223794482E-2</v>
      </c>
    </row>
    <row r="529" spans="1:44" x14ac:dyDescent="0.25">
      <c r="A529">
        <v>4243</v>
      </c>
      <c r="B529">
        <v>7</v>
      </c>
      <c r="C529" t="s">
        <v>509</v>
      </c>
      <c r="D529">
        <v>7</v>
      </c>
      <c r="E529" s="4">
        <f>VLOOKUP(A529,'Pupil Info'!A:D,4,FALSE)</f>
        <v>260</v>
      </c>
      <c r="F529" s="4">
        <f>VLOOKUP(A529,'Starting Point 2020'!A:AB,28,FALSE)</f>
        <v>2274359</v>
      </c>
      <c r="G529" s="4">
        <f>VLOOKUP(A529,'2% 2020'!A:AB,28,FALSE)</f>
        <v>2317660</v>
      </c>
      <c r="H529" s="4">
        <f t="shared" si="72"/>
        <v>43301</v>
      </c>
      <c r="I529" s="4">
        <f>VLOOKUP(A529,'2% with VPK 2020'!A:AB,28,FALSE)</f>
        <v>2317899</v>
      </c>
      <c r="J529" s="4">
        <f>VLOOKUP(A529,'Charter School Lease'!A:D,4,FALSE)</f>
        <v>0</v>
      </c>
      <c r="K529" s="4">
        <f>VLOOKUP(A529,'Integration Change'!H:K,4,FALSE)</f>
        <v>0</v>
      </c>
      <c r="L529" s="4">
        <f>VLOOKUP(A529,'Other SPED'!A:D,4,FALSE)</f>
        <v>0</v>
      </c>
      <c r="M529" s="4">
        <f>VLOOKUP(A529,'LTFM Change'!G:J,4,FALSE)</f>
        <v>0</v>
      </c>
      <c r="N529" s="4">
        <f>VLOOKUP(A529,QComp!I:N,6,FALSE)</f>
        <v>0</v>
      </c>
      <c r="O529" s="4">
        <f>VLOOKUP(A529,'Breakfast and Lunch'!A:D,4,FALSE)</f>
        <v>0</v>
      </c>
      <c r="P529" s="4">
        <f>VLOOKUP(A529,'Breakfast and Lunch'!A:E,5,FALSE)</f>
        <v>0</v>
      </c>
      <c r="Q529" s="4">
        <v>0</v>
      </c>
      <c r="R529" s="4">
        <v>0</v>
      </c>
      <c r="S529" s="4">
        <f>VLOOKUP(A529,QComp!A:D,4,FALSE)</f>
        <v>0</v>
      </c>
      <c r="T529" s="4">
        <f t="shared" si="73"/>
        <v>239</v>
      </c>
      <c r="U529" s="4">
        <f>VLOOKUP(A529,'2020 SPED'!A:AF,32,FALSE)</f>
        <v>0</v>
      </c>
      <c r="V529" s="4">
        <f t="shared" si="69"/>
        <v>43540</v>
      </c>
      <c r="W529" s="235">
        <f t="shared" si="74"/>
        <v>1.9038770924027386E-2</v>
      </c>
      <c r="Y529" s="4">
        <f>VLOOKUP(A529,'Pupil Info'!A:E,5,FALSE)</f>
        <v>280</v>
      </c>
      <c r="Z529" s="4">
        <f>VLOOKUP(A529,'Starting Point 2021'!A:AB,28,FALSE)</f>
        <v>2498763</v>
      </c>
      <c r="AA529" s="4">
        <f>VLOOKUP(A529,'2% 2021'!A:AB,28,FALSE)</f>
        <v>2595673</v>
      </c>
      <c r="AB529" s="4">
        <f t="shared" si="75"/>
        <v>96910</v>
      </c>
      <c r="AC529" s="4">
        <f>VLOOKUP(A529,'2% with VPK 2021'!A:AB,28,FALSE)</f>
        <v>2595929</v>
      </c>
      <c r="AD529" s="4">
        <f>VLOOKUP(A529,'Charter School Lease'!A:E,5,FALSE)</f>
        <v>0</v>
      </c>
      <c r="AE529" s="4">
        <f>VLOOKUP(A529,'Integration Change'!H:L,5,FALSE)</f>
        <v>0</v>
      </c>
      <c r="AF529" s="4">
        <f>VLOOKUP(A529,'Other SPED'!A:D,4,FALSE)</f>
        <v>0</v>
      </c>
      <c r="AG529" s="4">
        <f>VLOOKUP(A529,QComp!I:R,10,FALSE)</f>
        <v>0</v>
      </c>
      <c r="AH529" s="4">
        <f>VLOOKUP(A529,'LTFM Change'!G:K,5,FALSE)</f>
        <v>0</v>
      </c>
      <c r="AI529" s="4">
        <f>VLOOKUP(A529,'Breakfast and Lunch'!A:E,5,FALSE)</f>
        <v>0</v>
      </c>
      <c r="AJ529" s="4">
        <f>VLOOKUP(A529,'Breakfast and Lunch'!A:D,4,FALSE)</f>
        <v>0</v>
      </c>
      <c r="AK529" s="4">
        <v>0</v>
      </c>
      <c r="AL529" s="4">
        <f>VLOOKUP(A529,'Safe School'!A:D,4,FALSE)</f>
        <v>0</v>
      </c>
      <c r="AM529" s="4">
        <v>0</v>
      </c>
      <c r="AN529" s="4">
        <f>VLOOKUP(A529,QComp!A:E,5,FALSE)</f>
        <v>0</v>
      </c>
      <c r="AO529" s="4">
        <f t="shared" si="76"/>
        <v>256</v>
      </c>
      <c r="AP529" s="4">
        <f>VLOOKUP(A529,'2021 SPED'!A:AF,32,FALSE)</f>
        <v>1495.7412766062189</v>
      </c>
      <c r="AQ529" s="5">
        <f t="shared" si="70"/>
        <v>98661.741276606219</v>
      </c>
      <c r="AR529" s="235">
        <f t="shared" si="71"/>
        <v>3.878318992237359E-2</v>
      </c>
    </row>
    <row r="530" spans="1:44" x14ac:dyDescent="0.25">
      <c r="A530">
        <v>4244</v>
      </c>
      <c r="B530">
        <v>7</v>
      </c>
      <c r="C530" t="s">
        <v>510</v>
      </c>
      <c r="D530">
        <v>7</v>
      </c>
      <c r="E530" s="4">
        <f>VLOOKUP(A530,'Pupil Info'!A:D,4,FALSE)</f>
        <v>328</v>
      </c>
      <c r="F530" s="4">
        <f>VLOOKUP(A530,'Starting Point 2020'!A:AB,28,FALSE)</f>
        <v>2404506.4</v>
      </c>
      <c r="G530" s="4">
        <f>VLOOKUP(A530,'2% 2020'!A:AB,28,FALSE)</f>
        <v>2449281.4</v>
      </c>
      <c r="H530" s="4">
        <f t="shared" si="72"/>
        <v>44775</v>
      </c>
      <c r="I530" s="4">
        <f>VLOOKUP(A530,'2% with VPK 2020'!A:AB,28,FALSE)</f>
        <v>2449600</v>
      </c>
      <c r="J530" s="4">
        <f>VLOOKUP(A530,'Charter School Lease'!A:D,4,FALSE)</f>
        <v>0</v>
      </c>
      <c r="K530" s="4">
        <f>VLOOKUP(A530,'Integration Change'!H:K,4,FALSE)</f>
        <v>0</v>
      </c>
      <c r="L530" s="4">
        <f>VLOOKUP(A530,'Other SPED'!A:D,4,FALSE)</f>
        <v>0</v>
      </c>
      <c r="M530" s="4">
        <f>VLOOKUP(A530,'LTFM Change'!G:J,4,FALSE)</f>
        <v>0</v>
      </c>
      <c r="N530" s="4">
        <f>VLOOKUP(A530,QComp!I:N,6,FALSE)</f>
        <v>0</v>
      </c>
      <c r="O530" s="4">
        <f>VLOOKUP(A530,'Breakfast and Lunch'!A:D,4,FALSE)</f>
        <v>0</v>
      </c>
      <c r="P530" s="4">
        <f>VLOOKUP(A530,'Breakfast and Lunch'!A:E,5,FALSE)</f>
        <v>0</v>
      </c>
      <c r="Q530" s="4">
        <v>0</v>
      </c>
      <c r="R530" s="4">
        <v>0</v>
      </c>
      <c r="S530" s="4">
        <f>VLOOKUP(A530,QComp!A:D,4,FALSE)</f>
        <v>0</v>
      </c>
      <c r="T530" s="4">
        <f t="shared" si="73"/>
        <v>318.60000000009313</v>
      </c>
      <c r="U530" s="4">
        <f>VLOOKUP(A530,'2020 SPED'!A:AF,32,FALSE)</f>
        <v>0</v>
      </c>
      <c r="V530" s="4">
        <f t="shared" si="69"/>
        <v>45093.600000000093</v>
      </c>
      <c r="W530" s="235">
        <f t="shared" si="74"/>
        <v>1.8621285433051873E-2</v>
      </c>
      <c r="Y530" s="4">
        <f>VLOOKUP(A530,'Pupil Info'!A:E,5,FALSE)</f>
        <v>394</v>
      </c>
      <c r="Z530" s="4">
        <f>VLOOKUP(A530,'Starting Point 2021'!A:AB,28,FALSE)</f>
        <v>2901154.2</v>
      </c>
      <c r="AA530" s="4">
        <f>VLOOKUP(A530,'2% 2021'!A:AB,28,FALSE)</f>
        <v>3010696.2</v>
      </c>
      <c r="AB530" s="4">
        <f t="shared" si="75"/>
        <v>109542</v>
      </c>
      <c r="AC530" s="4">
        <f>VLOOKUP(A530,'2% with VPK 2021'!A:AB,28,FALSE)</f>
        <v>3011080.4</v>
      </c>
      <c r="AD530" s="4">
        <f>VLOOKUP(A530,'Charter School Lease'!A:E,5,FALSE)</f>
        <v>0</v>
      </c>
      <c r="AE530" s="4">
        <f>VLOOKUP(A530,'Integration Change'!H:L,5,FALSE)</f>
        <v>0</v>
      </c>
      <c r="AF530" s="4">
        <f>VLOOKUP(A530,'Other SPED'!A:D,4,FALSE)</f>
        <v>0</v>
      </c>
      <c r="AG530" s="4">
        <f>VLOOKUP(A530,QComp!I:R,10,FALSE)</f>
        <v>0</v>
      </c>
      <c r="AH530" s="4">
        <f>VLOOKUP(A530,'LTFM Change'!G:K,5,FALSE)</f>
        <v>0</v>
      </c>
      <c r="AI530" s="4">
        <f>VLOOKUP(A530,'Breakfast and Lunch'!A:E,5,FALSE)</f>
        <v>0</v>
      </c>
      <c r="AJ530" s="4">
        <f>VLOOKUP(A530,'Breakfast and Lunch'!A:D,4,FALSE)</f>
        <v>0</v>
      </c>
      <c r="AK530" s="4">
        <v>0</v>
      </c>
      <c r="AL530" s="4">
        <f>VLOOKUP(A530,'Safe School'!A:D,4,FALSE)</f>
        <v>0</v>
      </c>
      <c r="AM530" s="4">
        <v>0</v>
      </c>
      <c r="AN530" s="4">
        <f>VLOOKUP(A530,QComp!A:E,5,FALSE)</f>
        <v>0</v>
      </c>
      <c r="AO530" s="4">
        <f t="shared" si="76"/>
        <v>384.1999999997206</v>
      </c>
      <c r="AP530" s="4">
        <f>VLOOKUP(A530,'2021 SPED'!A:AF,32,FALSE)</f>
        <v>1482.070000047097</v>
      </c>
      <c r="AQ530" s="5">
        <f t="shared" si="70"/>
        <v>111408.27000004682</v>
      </c>
      <c r="AR530" s="235">
        <f t="shared" si="71"/>
        <v>3.7758075734133673E-2</v>
      </c>
    </row>
    <row r="531" spans="1:44" x14ac:dyDescent="0.25">
      <c r="A531">
        <v>4246</v>
      </c>
      <c r="B531">
        <v>7</v>
      </c>
      <c r="C531" t="s">
        <v>511</v>
      </c>
      <c r="D531">
        <v>7</v>
      </c>
      <c r="E531" s="4">
        <f>VLOOKUP(A531,'Pupil Info'!A:D,4,FALSE)</f>
        <v>0</v>
      </c>
      <c r="F531" s="4">
        <f>VLOOKUP(A531,'Starting Point 2020'!A:AB,28,FALSE)</f>
        <v>0</v>
      </c>
      <c r="G531" s="4">
        <f>VLOOKUP(A531,'2% 2020'!A:AB,28,FALSE)</f>
        <v>0</v>
      </c>
      <c r="H531" s="4">
        <f t="shared" si="72"/>
        <v>0</v>
      </c>
      <c r="I531" s="4">
        <f>VLOOKUP(A531,'2% with VPK 2020'!A:AB,28,FALSE)</f>
        <v>0</v>
      </c>
      <c r="J531" s="4">
        <f>VLOOKUP(A531,'Charter School Lease'!A:D,4,FALSE)</f>
        <v>0</v>
      </c>
      <c r="K531" s="4">
        <f>VLOOKUP(A531,'Integration Change'!H:K,4,FALSE)</f>
        <v>0</v>
      </c>
      <c r="L531" s="4">
        <f>VLOOKUP(A531,'Other SPED'!A:D,4,FALSE)</f>
        <v>0</v>
      </c>
      <c r="M531" s="4">
        <f>VLOOKUP(A531,'LTFM Change'!G:J,4,FALSE)</f>
        <v>0</v>
      </c>
      <c r="N531" s="4">
        <f>VLOOKUP(A531,QComp!I:N,6,FALSE)</f>
        <v>0</v>
      </c>
      <c r="O531" s="4">
        <v>0</v>
      </c>
      <c r="P531" s="4">
        <v>0</v>
      </c>
      <c r="Q531" s="4">
        <v>0</v>
      </c>
      <c r="R531" s="4">
        <v>0</v>
      </c>
      <c r="S531" s="4">
        <f>VLOOKUP(A531,QComp!A:D,4,FALSE)</f>
        <v>0</v>
      </c>
      <c r="T531" s="4">
        <f t="shared" si="73"/>
        <v>0</v>
      </c>
      <c r="U531" s="4">
        <f>VLOOKUP(A531,'2020 SPED'!A:AF,32,FALSE)</f>
        <v>0</v>
      </c>
      <c r="V531" s="4">
        <f t="shared" si="69"/>
        <v>0</v>
      </c>
      <c r="W531" s="235" t="e">
        <f t="shared" si="74"/>
        <v>#DIV/0!</v>
      </c>
      <c r="Y531" s="4">
        <f>VLOOKUP(A531,'Pupil Info'!A:E,5,FALSE)</f>
        <v>0</v>
      </c>
      <c r="Z531" s="4">
        <f>VLOOKUP(A531,'Starting Point 2021'!A:AB,28,FALSE)</f>
        <v>0</v>
      </c>
      <c r="AA531" s="4">
        <f>VLOOKUP(A531,'2% 2021'!A:AB,28,FALSE)</f>
        <v>0</v>
      </c>
      <c r="AB531" s="4">
        <f t="shared" si="75"/>
        <v>0</v>
      </c>
      <c r="AC531" s="4">
        <f>VLOOKUP(A531,'2% with VPK 2021'!A:AB,28,FALSE)</f>
        <v>0</v>
      </c>
      <c r="AD531" s="4">
        <f>VLOOKUP(A531,'Charter School Lease'!A:E,5,FALSE)</f>
        <v>0</v>
      </c>
      <c r="AE531" s="4">
        <f>VLOOKUP(A531,'Integration Change'!H:L,5,FALSE)</f>
        <v>0</v>
      </c>
      <c r="AF531" s="4">
        <f>VLOOKUP(A531,'Other SPED'!A:D,4,FALSE)</f>
        <v>0</v>
      </c>
      <c r="AG531" s="4">
        <f>VLOOKUP(A531,QComp!I:R,10,FALSE)</f>
        <v>0</v>
      </c>
      <c r="AH531" s="4">
        <f>VLOOKUP(A531,'LTFM Change'!G:K,5,FALSE)</f>
        <v>0</v>
      </c>
      <c r="AI531" s="4">
        <v>0</v>
      </c>
      <c r="AJ531" s="4">
        <v>0</v>
      </c>
      <c r="AK531" s="4">
        <v>0</v>
      </c>
      <c r="AL531" s="4">
        <f>VLOOKUP(A531,'Safe School'!A:D,4,FALSE)</f>
        <v>0</v>
      </c>
      <c r="AM531" s="4">
        <v>0</v>
      </c>
      <c r="AN531" s="4">
        <f>VLOOKUP(A531,QComp!A:E,5,FALSE)</f>
        <v>0</v>
      </c>
      <c r="AO531" s="4">
        <f t="shared" si="76"/>
        <v>0</v>
      </c>
      <c r="AP531" s="4">
        <f>VLOOKUP(A531,'2021 SPED'!A:AF,32,FALSE)</f>
        <v>0</v>
      </c>
      <c r="AQ531" s="5">
        <f t="shared" si="70"/>
        <v>0</v>
      </c>
      <c r="AR531" s="235" t="e">
        <f t="shared" si="71"/>
        <v>#DIV/0!</v>
      </c>
    </row>
    <row r="532" spans="1:44" x14ac:dyDescent="0.25">
      <c r="A532">
        <v>4248</v>
      </c>
      <c r="B532">
        <v>7</v>
      </c>
      <c r="C532" t="s">
        <v>512</v>
      </c>
      <c r="D532">
        <v>7</v>
      </c>
      <c r="E532" s="4">
        <f>VLOOKUP(A532,'Pupil Info'!A:D,4,FALSE)</f>
        <v>0</v>
      </c>
      <c r="F532" s="4">
        <f>VLOOKUP(A532,'Starting Point 2020'!A:AB,28,FALSE)</f>
        <v>0</v>
      </c>
      <c r="G532" s="4">
        <f>VLOOKUP(A532,'2% 2020'!A:AB,28,FALSE)</f>
        <v>0</v>
      </c>
      <c r="H532" s="4">
        <f t="shared" si="72"/>
        <v>0</v>
      </c>
      <c r="I532" s="4">
        <f>VLOOKUP(A532,'2% with VPK 2020'!A:AB,28,FALSE)</f>
        <v>0</v>
      </c>
      <c r="J532" s="4">
        <f>VLOOKUP(A532,'Charter School Lease'!A:D,4,FALSE)</f>
        <v>0</v>
      </c>
      <c r="K532" s="4">
        <f>VLOOKUP(A532,'Integration Change'!H:K,4,FALSE)</f>
        <v>0</v>
      </c>
      <c r="L532" s="4">
        <f>VLOOKUP(A532,'Other SPED'!A:D,4,FALSE)</f>
        <v>0</v>
      </c>
      <c r="M532" s="4">
        <f>VLOOKUP(A532,'LTFM Change'!G:J,4,FALSE)</f>
        <v>0</v>
      </c>
      <c r="N532" s="4">
        <f>VLOOKUP(A532,QComp!I:N,6,FALSE)</f>
        <v>0</v>
      </c>
      <c r="O532" s="4">
        <v>0</v>
      </c>
      <c r="P532" s="4">
        <v>0</v>
      </c>
      <c r="Q532" s="4">
        <v>0</v>
      </c>
      <c r="R532" s="4">
        <v>0</v>
      </c>
      <c r="S532" s="4">
        <f>VLOOKUP(A532,QComp!A:D,4,FALSE)</f>
        <v>0</v>
      </c>
      <c r="T532" s="4">
        <f t="shared" si="73"/>
        <v>0</v>
      </c>
      <c r="U532" s="4">
        <f>VLOOKUP(A532,'2020 SPED'!A:AF,32,FALSE)</f>
        <v>0</v>
      </c>
      <c r="V532" s="4">
        <f t="shared" si="69"/>
        <v>0</v>
      </c>
      <c r="W532" s="235" t="e">
        <f t="shared" si="74"/>
        <v>#DIV/0!</v>
      </c>
      <c r="Y532" s="4">
        <f>VLOOKUP(A532,'Pupil Info'!A:E,5,FALSE)</f>
        <v>0</v>
      </c>
      <c r="Z532" s="4">
        <f>VLOOKUP(A532,'Starting Point 2021'!A:AB,28,FALSE)</f>
        <v>0</v>
      </c>
      <c r="AA532" s="4">
        <f>VLOOKUP(A532,'2% 2021'!A:AB,28,FALSE)</f>
        <v>0</v>
      </c>
      <c r="AB532" s="4">
        <f t="shared" si="75"/>
        <v>0</v>
      </c>
      <c r="AC532" s="4">
        <f>VLOOKUP(A532,'2% with VPK 2021'!A:AB,28,FALSE)</f>
        <v>0</v>
      </c>
      <c r="AD532" s="4">
        <f>VLOOKUP(A532,'Charter School Lease'!A:E,5,FALSE)</f>
        <v>0</v>
      </c>
      <c r="AE532" s="4">
        <f>VLOOKUP(A532,'Integration Change'!H:L,5,FALSE)</f>
        <v>0</v>
      </c>
      <c r="AF532" s="4">
        <f>VLOOKUP(A532,'Other SPED'!A:D,4,FALSE)</f>
        <v>0</v>
      </c>
      <c r="AG532" s="4">
        <f>VLOOKUP(A532,QComp!I:R,10,FALSE)</f>
        <v>0</v>
      </c>
      <c r="AH532" s="4">
        <f>VLOOKUP(A532,'LTFM Change'!G:K,5,FALSE)</f>
        <v>0</v>
      </c>
      <c r="AI532" s="4">
        <v>0</v>
      </c>
      <c r="AJ532" s="4">
        <v>0</v>
      </c>
      <c r="AK532" s="4">
        <v>0</v>
      </c>
      <c r="AL532" s="4">
        <f>VLOOKUP(A532,'Safe School'!A:D,4,FALSE)</f>
        <v>0</v>
      </c>
      <c r="AM532" s="4">
        <v>0</v>
      </c>
      <c r="AN532" s="4">
        <f>VLOOKUP(A532,QComp!A:E,5,FALSE)</f>
        <v>0</v>
      </c>
      <c r="AO532" s="4">
        <f t="shared" si="76"/>
        <v>0</v>
      </c>
      <c r="AP532" s="4">
        <f>VLOOKUP(A532,'2021 SPED'!A:AF,32,FALSE)</f>
        <v>0</v>
      </c>
      <c r="AQ532" s="5">
        <f t="shared" si="70"/>
        <v>0</v>
      </c>
      <c r="AR532" s="235" t="e">
        <f t="shared" si="71"/>
        <v>#DIV/0!</v>
      </c>
    </row>
    <row r="533" spans="1:44" x14ac:dyDescent="0.25">
      <c r="A533">
        <v>4249</v>
      </c>
      <c r="B533">
        <v>7</v>
      </c>
      <c r="C533" t="s">
        <v>513</v>
      </c>
      <c r="D533">
        <v>7</v>
      </c>
      <c r="E533" s="4">
        <f>VLOOKUP(A533,'Pupil Info'!A:D,4,FALSE)</f>
        <v>0</v>
      </c>
      <c r="F533" s="4">
        <f>VLOOKUP(A533,'Starting Point 2020'!A:AB,28,FALSE)</f>
        <v>0</v>
      </c>
      <c r="G533" s="4">
        <f>VLOOKUP(A533,'2% 2020'!A:AB,28,FALSE)</f>
        <v>0</v>
      </c>
      <c r="H533" s="4">
        <f t="shared" si="72"/>
        <v>0</v>
      </c>
      <c r="I533" s="4">
        <f>VLOOKUP(A533,'2% with VPK 2020'!A:AB,28,FALSE)</f>
        <v>0</v>
      </c>
      <c r="J533" s="4">
        <f>VLOOKUP(A533,'Charter School Lease'!A:D,4,FALSE)</f>
        <v>0</v>
      </c>
      <c r="K533" s="4">
        <f>VLOOKUP(A533,'Integration Change'!H:K,4,FALSE)</f>
        <v>0</v>
      </c>
      <c r="L533" s="4">
        <f>VLOOKUP(A533,'Other SPED'!A:D,4,FALSE)</f>
        <v>0</v>
      </c>
      <c r="M533" s="4">
        <f>VLOOKUP(A533,'LTFM Change'!G:J,4,FALSE)</f>
        <v>0</v>
      </c>
      <c r="N533" s="4">
        <f>VLOOKUP(A533,QComp!I:N,6,FALSE)</f>
        <v>0</v>
      </c>
      <c r="O533" s="4">
        <v>0</v>
      </c>
      <c r="P533" s="4">
        <v>0</v>
      </c>
      <c r="Q533" s="4">
        <v>0</v>
      </c>
      <c r="R533" s="4">
        <v>0</v>
      </c>
      <c r="S533" s="4">
        <f>VLOOKUP(A533,QComp!A:D,4,FALSE)</f>
        <v>0</v>
      </c>
      <c r="T533" s="4">
        <f t="shared" si="73"/>
        <v>0</v>
      </c>
      <c r="U533" s="4">
        <f>VLOOKUP(A533,'2020 SPED'!A:AF,32,FALSE)</f>
        <v>0</v>
      </c>
      <c r="V533" s="4">
        <f t="shared" si="69"/>
        <v>0</v>
      </c>
      <c r="W533" s="235" t="e">
        <f t="shared" si="74"/>
        <v>#DIV/0!</v>
      </c>
      <c r="Y533" s="4">
        <f>VLOOKUP(A533,'Pupil Info'!A:E,5,FALSE)</f>
        <v>0</v>
      </c>
      <c r="Z533" s="4">
        <f>VLOOKUP(A533,'Starting Point 2021'!A:AB,28,FALSE)</f>
        <v>0</v>
      </c>
      <c r="AA533" s="4">
        <f>VLOOKUP(A533,'2% 2021'!A:AB,28,FALSE)</f>
        <v>0</v>
      </c>
      <c r="AB533" s="4">
        <f t="shared" si="75"/>
        <v>0</v>
      </c>
      <c r="AC533" s="4">
        <f>VLOOKUP(A533,'2% with VPK 2021'!A:AB,28,FALSE)</f>
        <v>0</v>
      </c>
      <c r="AD533" s="4">
        <f>VLOOKUP(A533,'Charter School Lease'!A:E,5,FALSE)</f>
        <v>0</v>
      </c>
      <c r="AE533" s="4">
        <f>VLOOKUP(A533,'Integration Change'!H:L,5,FALSE)</f>
        <v>0</v>
      </c>
      <c r="AF533" s="4">
        <f>VLOOKUP(A533,'Other SPED'!A:D,4,FALSE)</f>
        <v>0</v>
      </c>
      <c r="AG533" s="4">
        <f>VLOOKUP(A533,QComp!I:R,10,FALSE)</f>
        <v>0</v>
      </c>
      <c r="AH533" s="4">
        <f>VLOOKUP(A533,'LTFM Change'!G:K,5,FALSE)</f>
        <v>0</v>
      </c>
      <c r="AI533" s="4">
        <v>0</v>
      </c>
      <c r="AJ533" s="4">
        <v>0</v>
      </c>
      <c r="AK533" s="4">
        <v>0</v>
      </c>
      <c r="AL533" s="4">
        <f>VLOOKUP(A533,'Safe School'!A:D,4,FALSE)</f>
        <v>0</v>
      </c>
      <c r="AM533" s="4">
        <v>0</v>
      </c>
      <c r="AN533" s="4">
        <f>VLOOKUP(A533,QComp!A:E,5,FALSE)</f>
        <v>0</v>
      </c>
      <c r="AO533" s="4">
        <f t="shared" si="76"/>
        <v>0</v>
      </c>
      <c r="AP533" s="4">
        <f>VLOOKUP(A533,'2021 SPED'!A:AF,32,FALSE)</f>
        <v>0</v>
      </c>
      <c r="AQ533" s="5">
        <f t="shared" si="70"/>
        <v>0</v>
      </c>
      <c r="AR533" s="235" t="e">
        <f t="shared" si="71"/>
        <v>#DIV/0!</v>
      </c>
    </row>
    <row r="534" spans="1:44" x14ac:dyDescent="0.25">
      <c r="A534">
        <v>4250</v>
      </c>
      <c r="B534">
        <v>7</v>
      </c>
      <c r="C534" t="s">
        <v>514</v>
      </c>
      <c r="D534">
        <v>7</v>
      </c>
      <c r="E534" s="4">
        <f>VLOOKUP(A534,'Pupil Info'!A:D,4,FALSE)</f>
        <v>700</v>
      </c>
      <c r="F534" s="4">
        <f>VLOOKUP(A534,'Starting Point 2020'!A:AB,28,FALSE)</f>
        <v>6160333</v>
      </c>
      <c r="G534" s="4">
        <f>VLOOKUP(A534,'2% 2020'!A:AB,28,FALSE)</f>
        <v>6277268</v>
      </c>
      <c r="H534" s="4">
        <f t="shared" si="72"/>
        <v>116935</v>
      </c>
      <c r="I534" s="4">
        <f>VLOOKUP(A534,'2% with VPK 2020'!A:AB,28,FALSE)</f>
        <v>6277153</v>
      </c>
      <c r="J534" s="4">
        <f>VLOOKUP(A534,'Charter School Lease'!A:D,4,FALSE)</f>
        <v>0</v>
      </c>
      <c r="K534" s="4">
        <f>VLOOKUP(A534,'Integration Change'!H:K,4,FALSE)</f>
        <v>0</v>
      </c>
      <c r="L534" s="4">
        <f>VLOOKUP(A534,'Other SPED'!A:D,4,FALSE)</f>
        <v>0</v>
      </c>
      <c r="M534" s="4">
        <f>VLOOKUP(A534,'LTFM Change'!G:J,4,FALSE)</f>
        <v>0</v>
      </c>
      <c r="N534" s="4">
        <f>VLOOKUP(A534,QComp!I:N,6,FALSE)</f>
        <v>0</v>
      </c>
      <c r="O534" s="4">
        <f>VLOOKUP(A534,'Breakfast and Lunch'!A:D,4,FALSE)</f>
        <v>0</v>
      </c>
      <c r="P534" s="4">
        <f>VLOOKUP(A534,'Breakfast and Lunch'!A:E,5,FALSE)</f>
        <v>0</v>
      </c>
      <c r="Q534" s="4">
        <v>0</v>
      </c>
      <c r="R534" s="4">
        <v>0</v>
      </c>
      <c r="S534" s="4">
        <f>VLOOKUP(A534,QComp!A:D,4,FALSE)</f>
        <v>0</v>
      </c>
      <c r="T534" s="4">
        <f t="shared" si="73"/>
        <v>-115</v>
      </c>
      <c r="U534" s="4">
        <f>VLOOKUP(A534,'2020 SPED'!A:AF,32,FALSE)</f>
        <v>0</v>
      </c>
      <c r="V534" s="4">
        <f t="shared" si="69"/>
        <v>116820</v>
      </c>
      <c r="W534" s="235">
        <f t="shared" si="74"/>
        <v>1.8981928411986818E-2</v>
      </c>
      <c r="Y534" s="4">
        <f>VLOOKUP(A534,'Pupil Info'!A:E,5,FALSE)</f>
        <v>710</v>
      </c>
      <c r="Z534" s="4">
        <f>VLOOKUP(A534,'Starting Point 2021'!A:AB,28,FALSE)</f>
        <v>6397266</v>
      </c>
      <c r="AA534" s="4">
        <f>VLOOKUP(A534,'2% 2021'!A:AB,28,FALSE)</f>
        <v>6644238</v>
      </c>
      <c r="AB534" s="4">
        <f t="shared" si="75"/>
        <v>246972</v>
      </c>
      <c r="AC534" s="4">
        <f>VLOOKUP(A534,'2% with VPK 2021'!A:AB,28,FALSE)</f>
        <v>6644823</v>
      </c>
      <c r="AD534" s="4">
        <f>VLOOKUP(A534,'Charter School Lease'!A:E,5,FALSE)</f>
        <v>0</v>
      </c>
      <c r="AE534" s="4">
        <f>VLOOKUP(A534,'Integration Change'!H:L,5,FALSE)</f>
        <v>0</v>
      </c>
      <c r="AF534" s="4">
        <f>VLOOKUP(A534,'Other SPED'!A:D,4,FALSE)</f>
        <v>0</v>
      </c>
      <c r="AG534" s="4">
        <f>VLOOKUP(A534,QComp!I:R,10,FALSE)</f>
        <v>0</v>
      </c>
      <c r="AH534" s="4">
        <f>VLOOKUP(A534,'LTFM Change'!G:K,5,FALSE)</f>
        <v>0</v>
      </c>
      <c r="AI534" s="4">
        <f>VLOOKUP(A534,'Breakfast and Lunch'!A:E,5,FALSE)</f>
        <v>0</v>
      </c>
      <c r="AJ534" s="4">
        <f>VLOOKUP(A534,'Breakfast and Lunch'!A:D,4,FALSE)</f>
        <v>0</v>
      </c>
      <c r="AK534" s="4">
        <v>0</v>
      </c>
      <c r="AL534" s="4">
        <f>VLOOKUP(A534,'Safe School'!A:D,4,FALSE)</f>
        <v>0</v>
      </c>
      <c r="AM534" s="4">
        <v>0</v>
      </c>
      <c r="AN534" s="4">
        <f>VLOOKUP(A534,QComp!A:E,5,FALSE)</f>
        <v>0</v>
      </c>
      <c r="AO534" s="4">
        <f t="shared" si="76"/>
        <v>585</v>
      </c>
      <c r="AP534" s="4">
        <f>VLOOKUP(A534,'2021 SPED'!A:AF,32,FALSE)</f>
        <v>-74.815687877126038</v>
      </c>
      <c r="AQ534" s="5">
        <f t="shared" si="70"/>
        <v>247482.18431212287</v>
      </c>
      <c r="AR534" s="235">
        <f t="shared" si="71"/>
        <v>3.8605866943785046E-2</v>
      </c>
    </row>
    <row r="535" spans="1:44" x14ac:dyDescent="0.25">
      <c r="A535">
        <v>4253</v>
      </c>
      <c r="B535">
        <v>7</v>
      </c>
      <c r="C535" t="s">
        <v>515</v>
      </c>
      <c r="D535">
        <v>7</v>
      </c>
      <c r="E535" s="4">
        <f>VLOOKUP(A535,'Pupil Info'!A:D,4,FALSE)</f>
        <v>120</v>
      </c>
      <c r="F535" s="4">
        <f>VLOOKUP(A535,'Starting Point 2020'!A:AB,28,FALSE)</f>
        <v>824970</v>
      </c>
      <c r="G535" s="4">
        <f>VLOOKUP(A535,'2% 2020'!A:AB,28,FALSE)</f>
        <v>840635</v>
      </c>
      <c r="H535" s="4">
        <f t="shared" si="72"/>
        <v>15665</v>
      </c>
      <c r="I535" s="4">
        <f>VLOOKUP(A535,'2% with VPK 2020'!A:AB,28,FALSE)</f>
        <v>840625</v>
      </c>
      <c r="J535" s="4">
        <f>VLOOKUP(A535,'Charter School Lease'!A:D,4,FALSE)</f>
        <v>0</v>
      </c>
      <c r="K535" s="4">
        <f>VLOOKUP(A535,'Integration Change'!H:K,4,FALSE)</f>
        <v>0</v>
      </c>
      <c r="L535" s="4">
        <f>VLOOKUP(A535,'Other SPED'!A:D,4,FALSE)</f>
        <v>0</v>
      </c>
      <c r="M535" s="4">
        <f>VLOOKUP(A535,'LTFM Change'!G:J,4,FALSE)</f>
        <v>0</v>
      </c>
      <c r="N535" s="4">
        <f>VLOOKUP(A535,QComp!I:N,6,FALSE)</f>
        <v>0</v>
      </c>
      <c r="O535" s="4">
        <f>VLOOKUP(A535,'Breakfast and Lunch'!A:D,4,FALSE)</f>
        <v>0</v>
      </c>
      <c r="P535" s="4">
        <f>VLOOKUP(A535,'Breakfast and Lunch'!A:E,5,FALSE)</f>
        <v>0</v>
      </c>
      <c r="Q535" s="4">
        <v>0</v>
      </c>
      <c r="R535" s="4">
        <v>0</v>
      </c>
      <c r="S535" s="4">
        <f>VLOOKUP(A535,QComp!A:D,4,FALSE)</f>
        <v>0</v>
      </c>
      <c r="T535" s="4">
        <f t="shared" si="73"/>
        <v>-10</v>
      </c>
      <c r="U535" s="4">
        <f>VLOOKUP(A535,'2020 SPED'!A:AF,32,FALSE)</f>
        <v>0</v>
      </c>
      <c r="V535" s="4">
        <f t="shared" si="69"/>
        <v>15655</v>
      </c>
      <c r="W535" s="235">
        <f t="shared" si="74"/>
        <v>1.89885692813072E-2</v>
      </c>
      <c r="Y535" s="4">
        <f>VLOOKUP(A535,'Pupil Info'!A:E,5,FALSE)</f>
        <v>120</v>
      </c>
      <c r="Z535" s="4">
        <f>VLOOKUP(A535,'Starting Point 2021'!A:AB,28,FALSE)</f>
        <v>825945</v>
      </c>
      <c r="AA535" s="4">
        <f>VLOOKUP(A535,'2% 2021'!A:AB,28,FALSE)</f>
        <v>857691</v>
      </c>
      <c r="AB535" s="4">
        <f t="shared" si="75"/>
        <v>31746</v>
      </c>
      <c r="AC535" s="4">
        <f>VLOOKUP(A535,'2% with VPK 2021'!A:AB,28,FALSE)</f>
        <v>857682</v>
      </c>
      <c r="AD535" s="4">
        <f>VLOOKUP(A535,'Charter School Lease'!A:E,5,FALSE)</f>
        <v>0</v>
      </c>
      <c r="AE535" s="4">
        <f>VLOOKUP(A535,'Integration Change'!H:L,5,FALSE)</f>
        <v>0</v>
      </c>
      <c r="AF535" s="4">
        <f>VLOOKUP(A535,'Other SPED'!A:D,4,FALSE)</f>
        <v>0</v>
      </c>
      <c r="AG535" s="4">
        <f>VLOOKUP(A535,QComp!I:R,10,FALSE)</f>
        <v>0</v>
      </c>
      <c r="AH535" s="4">
        <f>VLOOKUP(A535,'LTFM Change'!G:K,5,FALSE)</f>
        <v>0</v>
      </c>
      <c r="AI535" s="4">
        <f>VLOOKUP(A535,'Breakfast and Lunch'!A:E,5,FALSE)</f>
        <v>0</v>
      </c>
      <c r="AJ535" s="4">
        <f>VLOOKUP(A535,'Breakfast and Lunch'!A:D,4,FALSE)</f>
        <v>0</v>
      </c>
      <c r="AK535" s="4">
        <v>0</v>
      </c>
      <c r="AL535" s="4">
        <f>VLOOKUP(A535,'Safe School'!A:D,4,FALSE)</f>
        <v>0</v>
      </c>
      <c r="AM535" s="4">
        <v>0</v>
      </c>
      <c r="AN535" s="4">
        <f>VLOOKUP(A535,QComp!A:E,5,FALSE)</f>
        <v>0</v>
      </c>
      <c r="AO535" s="4">
        <f t="shared" si="76"/>
        <v>-9</v>
      </c>
      <c r="AP535" s="4">
        <f>VLOOKUP(A535,'2021 SPED'!A:AF,32,FALSE)</f>
        <v>551.31228404672584</v>
      </c>
      <c r="AQ535" s="5">
        <f t="shared" si="70"/>
        <v>32288.312284046726</v>
      </c>
      <c r="AR535" s="235">
        <f t="shared" si="71"/>
        <v>3.8435973339629149E-2</v>
      </c>
    </row>
    <row r="536" spans="1:44" x14ac:dyDescent="0.25">
      <c r="A536">
        <v>4254</v>
      </c>
      <c r="B536">
        <v>7</v>
      </c>
      <c r="C536" t="s">
        <v>516</v>
      </c>
      <c r="D536">
        <v>7</v>
      </c>
      <c r="E536" s="4">
        <f>VLOOKUP(A536,'Pupil Info'!A:D,4,FALSE)</f>
        <v>190</v>
      </c>
      <c r="F536" s="4">
        <f>VLOOKUP(A536,'Starting Point 2020'!A:AB,28,FALSE)</f>
        <v>1287070</v>
      </c>
      <c r="G536" s="4">
        <f>VLOOKUP(A536,'2% 2020'!A:AB,28,FALSE)</f>
        <v>1311295</v>
      </c>
      <c r="H536" s="4">
        <f t="shared" si="72"/>
        <v>24225</v>
      </c>
      <c r="I536" s="4">
        <f>VLOOKUP(A536,'2% with VPK 2020'!A:AB,28,FALSE)</f>
        <v>1311267</v>
      </c>
      <c r="J536" s="4">
        <f>VLOOKUP(A536,'Charter School Lease'!A:D,4,FALSE)</f>
        <v>0</v>
      </c>
      <c r="K536" s="4">
        <f>VLOOKUP(A536,'Integration Change'!H:K,4,FALSE)</f>
        <v>0</v>
      </c>
      <c r="L536" s="4">
        <f>VLOOKUP(A536,'Other SPED'!A:D,4,FALSE)</f>
        <v>0</v>
      </c>
      <c r="M536" s="4">
        <f>VLOOKUP(A536,'LTFM Change'!G:J,4,FALSE)</f>
        <v>0</v>
      </c>
      <c r="N536" s="4">
        <f>VLOOKUP(A536,QComp!I:N,6,FALSE)</f>
        <v>0</v>
      </c>
      <c r="O536" s="4">
        <f>VLOOKUP(A536,'Breakfast and Lunch'!A:D,4,FALSE)</f>
        <v>0</v>
      </c>
      <c r="P536" s="4">
        <f>VLOOKUP(A536,'Breakfast and Lunch'!A:E,5,FALSE)</f>
        <v>0</v>
      </c>
      <c r="Q536" s="4">
        <v>0</v>
      </c>
      <c r="R536" s="4">
        <v>0</v>
      </c>
      <c r="S536" s="4">
        <f>VLOOKUP(A536,QComp!A:D,4,FALSE)</f>
        <v>0</v>
      </c>
      <c r="T536" s="4">
        <f t="shared" si="73"/>
        <v>-28</v>
      </c>
      <c r="U536" s="4">
        <f>VLOOKUP(A536,'2020 SPED'!A:AF,32,FALSE)</f>
        <v>0</v>
      </c>
      <c r="V536" s="4">
        <f t="shared" ref="V536:V543" si="77">H536+T536+U536</f>
        <v>24197</v>
      </c>
      <c r="W536" s="235">
        <f t="shared" si="74"/>
        <v>1.8821820103024699E-2</v>
      </c>
      <c r="Y536" s="4">
        <f>VLOOKUP(A536,'Pupil Info'!A:E,5,FALSE)</f>
        <v>200</v>
      </c>
      <c r="Z536" s="4">
        <f>VLOOKUP(A536,'Starting Point 2021'!A:AB,28,FALSE)</f>
        <v>1354430</v>
      </c>
      <c r="AA536" s="4">
        <f>VLOOKUP(A536,'2% 2021'!A:AB,28,FALSE)</f>
        <v>1405992</v>
      </c>
      <c r="AB536" s="4">
        <f t="shared" si="75"/>
        <v>51562</v>
      </c>
      <c r="AC536" s="4">
        <f>VLOOKUP(A536,'2% with VPK 2021'!A:AB,28,FALSE)</f>
        <v>1405959</v>
      </c>
      <c r="AD536" s="4">
        <f>VLOOKUP(A536,'Charter School Lease'!A:E,5,FALSE)</f>
        <v>0</v>
      </c>
      <c r="AE536" s="4">
        <f>VLOOKUP(A536,'Integration Change'!H:L,5,FALSE)</f>
        <v>0</v>
      </c>
      <c r="AF536" s="4">
        <f>VLOOKUP(A536,'Other SPED'!A:D,4,FALSE)</f>
        <v>0</v>
      </c>
      <c r="AG536" s="4">
        <f>VLOOKUP(A536,QComp!I:R,10,FALSE)</f>
        <v>0</v>
      </c>
      <c r="AH536" s="4">
        <f>VLOOKUP(A536,'LTFM Change'!G:K,5,FALSE)</f>
        <v>0</v>
      </c>
      <c r="AI536" s="4">
        <f>VLOOKUP(A536,'Breakfast and Lunch'!A:E,5,FALSE)</f>
        <v>0</v>
      </c>
      <c r="AJ536" s="4">
        <f>VLOOKUP(A536,'Breakfast and Lunch'!A:D,4,FALSE)</f>
        <v>0</v>
      </c>
      <c r="AK536" s="4">
        <v>0</v>
      </c>
      <c r="AL536" s="4">
        <f>VLOOKUP(A536,'Safe School'!A:D,4,FALSE)</f>
        <v>0</v>
      </c>
      <c r="AM536" s="4">
        <v>0</v>
      </c>
      <c r="AN536" s="4">
        <f>VLOOKUP(A536,QComp!A:E,5,FALSE)</f>
        <v>0</v>
      </c>
      <c r="AO536" s="4">
        <f t="shared" si="76"/>
        <v>-33</v>
      </c>
      <c r="AP536" s="4">
        <f>VLOOKUP(A536,'2021 SPED'!A:AF,32,FALSE)</f>
        <v>920.41627373039955</v>
      </c>
      <c r="AQ536" s="5">
        <f t="shared" ref="AQ536:AQ543" si="78">AB536+AO536+AP536</f>
        <v>52449.4162737304</v>
      </c>
      <c r="AR536" s="235">
        <f t="shared" ref="AR536:AR543" si="79">(AA536-Z536)/Z536</f>
        <v>3.806915086050959E-2</v>
      </c>
    </row>
    <row r="537" spans="1:44" x14ac:dyDescent="0.25">
      <c r="A537">
        <v>4255</v>
      </c>
      <c r="B537">
        <v>7</v>
      </c>
      <c r="C537" t="s">
        <v>517</v>
      </c>
      <c r="D537">
        <v>7</v>
      </c>
      <c r="E537" s="4">
        <f>VLOOKUP(A537,'Pupil Info'!A:D,4,FALSE)</f>
        <v>270</v>
      </c>
      <c r="F537" s="4">
        <f>VLOOKUP(A537,'Starting Point 2020'!A:AB,28,FALSE)</f>
        <v>2485346</v>
      </c>
      <c r="G537" s="4">
        <f>VLOOKUP(A537,'2% 2020'!A:AB,28,FALSE)</f>
        <v>2533650</v>
      </c>
      <c r="H537" s="4">
        <f t="shared" ref="H537:H543" si="80">G537-F537</f>
        <v>48304</v>
      </c>
      <c r="I537" s="4">
        <f>VLOOKUP(A537,'2% with VPK 2020'!A:AB,28,FALSE)</f>
        <v>2533628</v>
      </c>
      <c r="J537" s="4">
        <f>VLOOKUP(A537,'Charter School Lease'!A:D,4,FALSE)</f>
        <v>0</v>
      </c>
      <c r="K537" s="4">
        <f>VLOOKUP(A537,'Integration Change'!H:K,4,FALSE)</f>
        <v>0</v>
      </c>
      <c r="L537" s="4">
        <f>VLOOKUP(A537,'Other SPED'!A:D,4,FALSE)</f>
        <v>0</v>
      </c>
      <c r="M537" s="4">
        <f>VLOOKUP(A537,'LTFM Change'!G:J,4,FALSE)</f>
        <v>0</v>
      </c>
      <c r="N537" s="4">
        <f>VLOOKUP(A537,QComp!I:N,6,FALSE)</f>
        <v>0</v>
      </c>
      <c r="O537" s="4">
        <f>VLOOKUP(A537,'Breakfast and Lunch'!A:D,4,FALSE)</f>
        <v>0</v>
      </c>
      <c r="P537" s="4">
        <f>VLOOKUP(A537,'Breakfast and Lunch'!A:E,5,FALSE)</f>
        <v>0</v>
      </c>
      <c r="Q537" s="4">
        <v>0</v>
      </c>
      <c r="R537" s="4">
        <v>0</v>
      </c>
      <c r="S537" s="4">
        <f>VLOOKUP(A537,QComp!A:D,4,FALSE)</f>
        <v>0</v>
      </c>
      <c r="T537" s="4">
        <f t="shared" ref="T537:T543" si="81">SUM(I537:S537)-G537</f>
        <v>-22</v>
      </c>
      <c r="U537" s="4">
        <f>VLOOKUP(A537,'2020 SPED'!A:AF,32,FALSE)</f>
        <v>0</v>
      </c>
      <c r="V537" s="4">
        <f t="shared" si="77"/>
        <v>48282</v>
      </c>
      <c r="W537" s="235">
        <f t="shared" ref="W537:W543" si="82">(G537-F537)/F537</f>
        <v>1.9435523263159334E-2</v>
      </c>
      <c r="Y537" s="4">
        <f>VLOOKUP(A537,'Pupil Info'!A:E,5,FALSE)</f>
        <v>270</v>
      </c>
      <c r="Z537" s="4">
        <f>VLOOKUP(A537,'Starting Point 2021'!A:AB,28,FALSE)</f>
        <v>2527164</v>
      </c>
      <c r="AA537" s="4">
        <f>VLOOKUP(A537,'2% 2021'!A:AB,28,FALSE)</f>
        <v>2629752</v>
      </c>
      <c r="AB537" s="4">
        <f t="shared" ref="AB537:AB543" si="83">AA537-Z537</f>
        <v>102588</v>
      </c>
      <c r="AC537" s="4">
        <f>VLOOKUP(A537,'2% with VPK 2021'!A:AB,28,FALSE)</f>
        <v>2629730</v>
      </c>
      <c r="AD537" s="4">
        <f>VLOOKUP(A537,'Charter School Lease'!A:E,5,FALSE)</f>
        <v>0</v>
      </c>
      <c r="AE537" s="4">
        <f>VLOOKUP(A537,'Integration Change'!H:L,5,FALSE)</f>
        <v>0</v>
      </c>
      <c r="AF537" s="4">
        <f>VLOOKUP(A537,'Other SPED'!A:D,4,FALSE)</f>
        <v>0</v>
      </c>
      <c r="AG537" s="4">
        <f>VLOOKUP(A537,QComp!I:R,10,FALSE)</f>
        <v>0</v>
      </c>
      <c r="AH537" s="4">
        <f>VLOOKUP(A537,'LTFM Change'!G:K,5,FALSE)</f>
        <v>0</v>
      </c>
      <c r="AI537" s="4">
        <f>VLOOKUP(A537,'Breakfast and Lunch'!A:E,5,FALSE)</f>
        <v>0</v>
      </c>
      <c r="AJ537" s="4">
        <f>VLOOKUP(A537,'Breakfast and Lunch'!A:D,4,FALSE)</f>
        <v>0</v>
      </c>
      <c r="AK537" s="4">
        <v>0</v>
      </c>
      <c r="AL537" s="4">
        <f>VLOOKUP(A537,'Safe School'!A:D,4,FALSE)</f>
        <v>0</v>
      </c>
      <c r="AM537" s="4">
        <v>0</v>
      </c>
      <c r="AN537" s="4">
        <f>VLOOKUP(A537,QComp!A:E,5,FALSE)</f>
        <v>0</v>
      </c>
      <c r="AO537" s="4">
        <f t="shared" ref="AO537:AO543" si="84">SUM(AC537:AN537)-AA537</f>
        <v>-22</v>
      </c>
      <c r="AP537" s="4">
        <f>VLOOKUP(A537,'2021 SPED'!A:AF,32,FALSE)</f>
        <v>241.76260254054796</v>
      </c>
      <c r="AQ537" s="5">
        <f t="shared" si="78"/>
        <v>102807.76260254055</v>
      </c>
      <c r="AR537" s="235">
        <f t="shared" si="79"/>
        <v>4.0594120524034057E-2</v>
      </c>
    </row>
    <row r="538" spans="1:44" x14ac:dyDescent="0.25">
      <c r="A538">
        <v>4261</v>
      </c>
      <c r="B538">
        <v>7</v>
      </c>
      <c r="C538" t="s">
        <v>518</v>
      </c>
      <c r="D538">
        <v>7</v>
      </c>
      <c r="E538" s="4">
        <f>VLOOKUP(A538,'Pupil Info'!A:D,4,FALSE)</f>
        <v>176</v>
      </c>
      <c r="F538" s="4">
        <f>VLOOKUP(A538,'Starting Point 2020'!A:AB,28,FALSE)</f>
        <v>1662092</v>
      </c>
      <c r="G538" s="4">
        <f>VLOOKUP(A538,'2% 2020'!A:AB,28,FALSE)</f>
        <v>1695476</v>
      </c>
      <c r="H538" s="4">
        <f t="shared" si="80"/>
        <v>33384</v>
      </c>
      <c r="I538" s="4">
        <f>VLOOKUP(A538,'2% with VPK 2020'!A:AB,28,FALSE)</f>
        <v>1695462</v>
      </c>
      <c r="J538" s="4">
        <f>VLOOKUP(A538,'Charter School Lease'!A:D,4,FALSE)</f>
        <v>0</v>
      </c>
      <c r="K538" s="4">
        <f>VLOOKUP(A538,'Integration Change'!H:K,4,FALSE)</f>
        <v>0</v>
      </c>
      <c r="L538" s="4">
        <f>VLOOKUP(A538,'Other SPED'!A:D,4,FALSE)</f>
        <v>0</v>
      </c>
      <c r="M538" s="4">
        <f>VLOOKUP(A538,'LTFM Change'!G:J,4,FALSE)</f>
        <v>0</v>
      </c>
      <c r="N538" s="4">
        <f>VLOOKUP(A538,QComp!I:N,6,FALSE)</f>
        <v>0</v>
      </c>
      <c r="O538" s="4">
        <v>0</v>
      </c>
      <c r="P538" s="4">
        <v>0</v>
      </c>
      <c r="Q538" s="4">
        <v>0</v>
      </c>
      <c r="R538" s="4">
        <v>0</v>
      </c>
      <c r="S538" s="4">
        <f>VLOOKUP(A538,QComp!A:D,4,FALSE)</f>
        <v>0</v>
      </c>
      <c r="T538" s="4">
        <f t="shared" si="81"/>
        <v>-14</v>
      </c>
      <c r="U538" s="4">
        <f>VLOOKUP(A538,'2020 SPED'!A:AF,32,FALSE)</f>
        <v>0</v>
      </c>
      <c r="V538" s="4">
        <f t="shared" si="77"/>
        <v>33370</v>
      </c>
      <c r="W538" s="235">
        <f t="shared" si="82"/>
        <v>2.0085530764843342E-2</v>
      </c>
      <c r="Y538" s="4">
        <f>VLOOKUP(A538,'Pupil Info'!A:E,5,FALSE)</f>
        <v>176</v>
      </c>
      <c r="Z538" s="4">
        <f>VLOOKUP(A538,'Starting Point 2021'!A:AB,28,FALSE)</f>
        <v>1707165</v>
      </c>
      <c r="AA538" s="4">
        <f>VLOOKUP(A538,'2% 2021'!A:AB,28,FALSE)</f>
        <v>1776826</v>
      </c>
      <c r="AB538" s="4">
        <f t="shared" si="83"/>
        <v>69661</v>
      </c>
      <c r="AC538" s="4">
        <f>VLOOKUP(A538,'2% with VPK 2021'!A:AB,28,FALSE)</f>
        <v>1776811</v>
      </c>
      <c r="AD538" s="4">
        <f>VLOOKUP(A538,'Charter School Lease'!A:E,5,FALSE)</f>
        <v>0</v>
      </c>
      <c r="AE538" s="4">
        <f>VLOOKUP(A538,'Integration Change'!H:L,5,FALSE)</f>
        <v>0</v>
      </c>
      <c r="AF538" s="4">
        <f>VLOOKUP(A538,'Other SPED'!A:D,4,FALSE)</f>
        <v>0</v>
      </c>
      <c r="AG538" s="4">
        <f>VLOOKUP(A538,QComp!I:R,10,FALSE)</f>
        <v>0</v>
      </c>
      <c r="AH538" s="4">
        <f>VLOOKUP(A538,'LTFM Change'!G:K,5,FALSE)</f>
        <v>0</v>
      </c>
      <c r="AI538" s="4">
        <v>0</v>
      </c>
      <c r="AJ538" s="4">
        <v>0</v>
      </c>
      <c r="AK538" s="4">
        <v>0</v>
      </c>
      <c r="AL538" s="4">
        <f>VLOOKUP(A538,'Safe School'!A:D,4,FALSE)</f>
        <v>0</v>
      </c>
      <c r="AM538" s="4">
        <v>0</v>
      </c>
      <c r="AN538" s="4">
        <f>VLOOKUP(A538,QComp!A:E,5,FALSE)</f>
        <v>0</v>
      </c>
      <c r="AO538" s="4">
        <f t="shared" si="84"/>
        <v>-15</v>
      </c>
      <c r="AP538" s="4">
        <f>VLOOKUP(A538,'2021 SPED'!A:AF,32,FALSE)</f>
        <v>341.03531100321561</v>
      </c>
      <c r="AQ538" s="5">
        <f t="shared" si="78"/>
        <v>69987.035311003216</v>
      </c>
      <c r="AR538" s="235">
        <f t="shared" si="79"/>
        <v>4.0805077423681953E-2</v>
      </c>
    </row>
    <row r="539" spans="1:44" x14ac:dyDescent="0.25">
      <c r="A539">
        <v>4264</v>
      </c>
      <c r="B539">
        <v>7</v>
      </c>
      <c r="C539" t="s">
        <v>519</v>
      </c>
      <c r="D539">
        <v>7</v>
      </c>
      <c r="E539" s="4">
        <f>VLOOKUP(A539,'Pupil Info'!A:D,4,FALSE)</f>
        <v>140</v>
      </c>
      <c r="F539" s="4">
        <f>VLOOKUP(A539,'Starting Point 2020'!A:AB,28,FALSE)</f>
        <v>1349489</v>
      </c>
      <c r="G539" s="4">
        <f>VLOOKUP(A539,'2% 2020'!A:AB,28,FALSE)</f>
        <v>1376642</v>
      </c>
      <c r="H539" s="4">
        <f t="shared" si="80"/>
        <v>27153</v>
      </c>
      <c r="I539" s="4">
        <f>VLOOKUP(A539,'2% with VPK 2020'!A:AB,28,FALSE)</f>
        <v>1376630</v>
      </c>
      <c r="J539" s="4">
        <f>VLOOKUP(A539,'Charter School Lease'!A:D,4,FALSE)</f>
        <v>0</v>
      </c>
      <c r="K539" s="4">
        <f>VLOOKUP(A539,'Integration Change'!H:K,4,FALSE)</f>
        <v>0</v>
      </c>
      <c r="L539" s="4">
        <f>VLOOKUP(A539,'Other SPED'!A:D,4,FALSE)</f>
        <v>0</v>
      </c>
      <c r="M539" s="4">
        <f>VLOOKUP(A539,'LTFM Change'!G:J,4,FALSE)</f>
        <v>0</v>
      </c>
      <c r="N539" s="4">
        <f>VLOOKUP(A539,QComp!I:N,6,FALSE)</f>
        <v>0</v>
      </c>
      <c r="O539" s="4">
        <v>0</v>
      </c>
      <c r="P539" s="4">
        <v>0</v>
      </c>
      <c r="Q539" s="4">
        <v>0</v>
      </c>
      <c r="R539" s="4">
        <v>0</v>
      </c>
      <c r="S539" s="4">
        <f>VLOOKUP(A539,QComp!A:D,4,FALSE)</f>
        <v>0</v>
      </c>
      <c r="T539" s="4">
        <f t="shared" si="81"/>
        <v>-12</v>
      </c>
      <c r="U539" s="4">
        <f>VLOOKUP(A539,'2020 SPED'!A:AF,32,FALSE)</f>
        <v>0</v>
      </c>
      <c r="V539" s="4">
        <f t="shared" si="77"/>
        <v>27141</v>
      </c>
      <c r="W539" s="235">
        <f t="shared" si="82"/>
        <v>2.0120949485323704E-2</v>
      </c>
      <c r="Y539" s="4">
        <f>VLOOKUP(A539,'Pupil Info'!A:E,5,FALSE)</f>
        <v>140</v>
      </c>
      <c r="Z539" s="4">
        <f>VLOOKUP(A539,'Starting Point 2021'!A:AB,28,FALSE)</f>
        <v>1318200</v>
      </c>
      <c r="AA539" s="4">
        <f>VLOOKUP(A539,'2% 2021'!A:AB,28,FALSE)</f>
        <v>1371759</v>
      </c>
      <c r="AB539" s="4">
        <f t="shared" si="83"/>
        <v>53559</v>
      </c>
      <c r="AC539" s="4">
        <f>VLOOKUP(A539,'2% with VPK 2021'!A:AB,28,FALSE)</f>
        <v>1371747</v>
      </c>
      <c r="AD539" s="4">
        <f>VLOOKUP(A539,'Charter School Lease'!A:E,5,FALSE)</f>
        <v>0</v>
      </c>
      <c r="AE539" s="4">
        <f>VLOOKUP(A539,'Integration Change'!H:L,5,FALSE)</f>
        <v>0</v>
      </c>
      <c r="AF539" s="4">
        <f>VLOOKUP(A539,'Other SPED'!A:D,4,FALSE)</f>
        <v>0</v>
      </c>
      <c r="AG539" s="4">
        <f>VLOOKUP(A539,QComp!I:R,10,FALSE)</f>
        <v>0</v>
      </c>
      <c r="AH539" s="4">
        <f>VLOOKUP(A539,'LTFM Change'!G:K,5,FALSE)</f>
        <v>0</v>
      </c>
      <c r="AI539" s="4">
        <v>0</v>
      </c>
      <c r="AJ539" s="4">
        <v>0</v>
      </c>
      <c r="AK539" s="4">
        <v>0</v>
      </c>
      <c r="AL539" s="4">
        <f>VLOOKUP(A539,'Safe School'!A:D,4,FALSE)</f>
        <v>0</v>
      </c>
      <c r="AM539" s="4">
        <v>0</v>
      </c>
      <c r="AN539" s="4">
        <f>VLOOKUP(A539,QComp!A:E,5,FALSE)</f>
        <v>0</v>
      </c>
      <c r="AO539" s="4">
        <f t="shared" si="84"/>
        <v>-12</v>
      </c>
      <c r="AP539" s="4">
        <f>VLOOKUP(A539,'2021 SPED'!A:AF,32,FALSE)</f>
        <v>132.16035844571888</v>
      </c>
      <c r="AQ539" s="5">
        <f t="shared" si="78"/>
        <v>53679.160358445719</v>
      </c>
      <c r="AR539" s="235">
        <f t="shared" si="79"/>
        <v>4.0630405097860721E-2</v>
      </c>
    </row>
    <row r="540" spans="1:44" x14ac:dyDescent="0.25">
      <c r="A540">
        <v>4265</v>
      </c>
      <c r="B540">
        <v>7</v>
      </c>
      <c r="C540" t="s">
        <v>520</v>
      </c>
      <c r="D540">
        <v>7</v>
      </c>
      <c r="E540" s="4">
        <f>VLOOKUP(A540,'Pupil Info'!A:D,4,FALSE)</f>
        <v>10</v>
      </c>
      <c r="F540" s="4">
        <f>VLOOKUP(A540,'Starting Point 2020'!A:AB,28,FALSE)</f>
        <v>79066</v>
      </c>
      <c r="G540" s="4">
        <f>VLOOKUP(A540,'2% 2020'!A:AB,28,FALSE)</f>
        <v>80604</v>
      </c>
      <c r="H540" s="4">
        <f t="shared" si="80"/>
        <v>1538</v>
      </c>
      <c r="I540" s="4">
        <f>VLOOKUP(A540,'2% with VPK 2020'!A:AB,28,FALSE)</f>
        <v>80604</v>
      </c>
      <c r="J540" s="4">
        <f>VLOOKUP(A540,'Charter School Lease'!A:D,4,FALSE)</f>
        <v>0</v>
      </c>
      <c r="K540" s="4">
        <f>VLOOKUP(A540,'Integration Change'!H:K,4,FALSE)</f>
        <v>0</v>
      </c>
      <c r="L540" s="4">
        <f>VLOOKUP(A540,'Other SPED'!A:D,4,FALSE)</f>
        <v>0</v>
      </c>
      <c r="M540" s="4">
        <f>VLOOKUP(A540,'LTFM Change'!G:J,4,FALSE)</f>
        <v>0</v>
      </c>
      <c r="N540" s="4">
        <f>VLOOKUP(A540,QComp!I:N,6,FALSE)</f>
        <v>0</v>
      </c>
      <c r="O540" s="4">
        <v>0</v>
      </c>
      <c r="P540" s="4">
        <v>0</v>
      </c>
      <c r="Q540" s="4">
        <v>0</v>
      </c>
      <c r="R540" s="4">
        <v>0</v>
      </c>
      <c r="S540" s="4">
        <f>VLOOKUP(A540,QComp!A:D,4,FALSE)</f>
        <v>0</v>
      </c>
      <c r="T540" s="4">
        <f t="shared" si="81"/>
        <v>0</v>
      </c>
      <c r="U540" s="4">
        <f>VLOOKUP(A540,'2020 SPED'!A:AF,32,FALSE)</f>
        <v>0</v>
      </c>
      <c r="V540" s="4">
        <f t="shared" si="77"/>
        <v>1538</v>
      </c>
      <c r="W540" s="235">
        <f t="shared" si="82"/>
        <v>1.9452103306098704E-2</v>
      </c>
      <c r="Y540" s="4">
        <f>VLOOKUP(A540,'Pupil Info'!A:E,5,FALSE)</f>
        <v>10</v>
      </c>
      <c r="Z540" s="4">
        <f>VLOOKUP(A540,'Starting Point 2021'!A:AB,28,FALSE)</f>
        <v>76369</v>
      </c>
      <c r="AA540" s="4">
        <f>VLOOKUP(A540,'2% 2021'!A:AB,28,FALSE)</f>
        <v>79366</v>
      </c>
      <c r="AB540" s="4">
        <f t="shared" si="83"/>
        <v>2997</v>
      </c>
      <c r="AC540" s="4">
        <f>VLOOKUP(A540,'2% with VPK 2021'!A:AB,28,FALSE)</f>
        <v>79367</v>
      </c>
      <c r="AD540" s="4">
        <f>VLOOKUP(A540,'Charter School Lease'!A:E,5,FALSE)</f>
        <v>0</v>
      </c>
      <c r="AE540" s="4">
        <f>VLOOKUP(A540,'Integration Change'!H:L,5,FALSE)</f>
        <v>0</v>
      </c>
      <c r="AF540" s="4">
        <f>VLOOKUP(A540,'Other SPED'!A:D,4,FALSE)</f>
        <v>0</v>
      </c>
      <c r="AG540" s="4">
        <f>VLOOKUP(A540,QComp!I:R,10,FALSE)</f>
        <v>0</v>
      </c>
      <c r="AH540" s="4">
        <f>VLOOKUP(A540,'LTFM Change'!G:K,5,FALSE)</f>
        <v>0</v>
      </c>
      <c r="AI540" s="4">
        <v>0</v>
      </c>
      <c r="AJ540" s="4">
        <v>0</v>
      </c>
      <c r="AK540" s="4">
        <v>0</v>
      </c>
      <c r="AL540" s="4">
        <f>VLOOKUP(A540,'Safe School'!A:D,4,FALSE)</f>
        <v>0</v>
      </c>
      <c r="AM540" s="4">
        <v>0</v>
      </c>
      <c r="AN540" s="4">
        <f>VLOOKUP(A540,QComp!A:E,5,FALSE)</f>
        <v>0</v>
      </c>
      <c r="AO540" s="4">
        <f t="shared" si="84"/>
        <v>1</v>
      </c>
      <c r="AP540" s="4">
        <f>VLOOKUP(A540,'2021 SPED'!A:AF,32,FALSE)</f>
        <v>3.3880055254521722</v>
      </c>
      <c r="AQ540" s="5">
        <f t="shared" si="78"/>
        <v>3001.3880055254522</v>
      </c>
      <c r="AR540" s="235">
        <f t="shared" si="79"/>
        <v>3.9243672170645158E-2</v>
      </c>
    </row>
    <row r="541" spans="1:44" x14ac:dyDescent="0.25">
      <c r="A541" s="1">
        <v>4998</v>
      </c>
      <c r="B541">
        <v>8</v>
      </c>
      <c r="C541" t="s">
        <v>521</v>
      </c>
      <c r="D541">
        <v>7</v>
      </c>
      <c r="E541" s="4">
        <f>VLOOKUP(A541,'Pupil Info'!A:D,4,FALSE)</f>
        <v>0</v>
      </c>
      <c r="F541" s="4">
        <f>VLOOKUP(A541,'Starting Point 2020'!A:AB,28,FALSE)</f>
        <v>0</v>
      </c>
      <c r="G541" s="4">
        <f>VLOOKUP(A541,'2% 2020'!A:AB,28,FALSE)</f>
        <v>0</v>
      </c>
      <c r="H541" s="4">
        <f t="shared" si="80"/>
        <v>0</v>
      </c>
      <c r="I541" s="4">
        <f>VLOOKUP(A541,'2% with VPK 2020'!A:AB,28,FALSE)</f>
        <v>0</v>
      </c>
      <c r="J541" s="4">
        <f>VLOOKUP(A541,'Charter School Lease'!A:D,4,FALSE)</f>
        <v>0</v>
      </c>
      <c r="K541" s="4">
        <f>VLOOKUP(A541,'Integration Change'!H:K,4,FALSE)</f>
        <v>0</v>
      </c>
      <c r="L541" s="4">
        <f>VLOOKUP(A541,'Other SPED'!A:D,4,FALSE)</f>
        <v>0</v>
      </c>
      <c r="M541" s="4">
        <f>VLOOKUP(A541,'LTFM Change'!G:J,4,FALSE)</f>
        <v>0</v>
      </c>
      <c r="N541" s="4">
        <f>VLOOKUP(A541,QComp!I:N,6,FALSE)</f>
        <v>0</v>
      </c>
      <c r="O541" s="4">
        <v>0</v>
      </c>
      <c r="P541" s="4">
        <v>0</v>
      </c>
      <c r="Q541" s="4">
        <v>0</v>
      </c>
      <c r="R541" s="4">
        <v>0</v>
      </c>
      <c r="S541" s="4">
        <f>VLOOKUP(A541,QComp!A:D,4,FALSE)</f>
        <v>0</v>
      </c>
      <c r="T541" s="4">
        <f t="shared" si="81"/>
        <v>0</v>
      </c>
      <c r="U541" s="4">
        <v>0</v>
      </c>
      <c r="V541" s="4">
        <f t="shared" si="77"/>
        <v>0</v>
      </c>
      <c r="W541" s="235" t="e">
        <f t="shared" si="82"/>
        <v>#DIV/0!</v>
      </c>
      <c r="Y541" s="4">
        <f>VLOOKUP(A541,'Pupil Info'!A:E,5,FALSE)</f>
        <v>0</v>
      </c>
      <c r="Z541" s="4">
        <f>VLOOKUP(A541,'Starting Point 2021'!A:AB,28,FALSE)</f>
        <v>0</v>
      </c>
      <c r="AA541" s="4">
        <f>VLOOKUP(A541,'2% 2021'!A:AB,28,FALSE)</f>
        <v>0</v>
      </c>
      <c r="AB541" s="4">
        <f t="shared" si="83"/>
        <v>0</v>
      </c>
      <c r="AC541" s="4">
        <f>VLOOKUP(A541,'2% with VPK 2021'!A:AB,28,FALSE)</f>
        <v>0</v>
      </c>
      <c r="AD541" s="4">
        <f>VLOOKUP(A541,'Charter School Lease'!A:E,5,FALSE)</f>
        <v>0</v>
      </c>
      <c r="AE541" s="4">
        <f>VLOOKUP(A541,'Integration Change'!H:L,5,FALSE)</f>
        <v>0</v>
      </c>
      <c r="AF541" s="4">
        <f>VLOOKUP(A541,'Other SPED'!A:D,4,FALSE)</f>
        <v>0</v>
      </c>
      <c r="AG541" s="4">
        <f>VLOOKUP(A541,QComp!I:R,10,FALSE)</f>
        <v>0</v>
      </c>
      <c r="AH541" s="4">
        <f>VLOOKUP(A541,'LTFM Change'!G:K,5,FALSE)</f>
        <v>0</v>
      </c>
      <c r="AI541" s="4">
        <v>0</v>
      </c>
      <c r="AJ541" s="4">
        <v>0</v>
      </c>
      <c r="AK541" s="4">
        <v>0</v>
      </c>
      <c r="AL541" s="4">
        <f>VLOOKUP(A541,'Safe School'!A:D,4,FALSE)</f>
        <v>0</v>
      </c>
      <c r="AM541" s="4">
        <v>0</v>
      </c>
      <c r="AN541" s="4">
        <f>VLOOKUP(A541,QComp!A:E,5,FALSE)</f>
        <v>0</v>
      </c>
      <c r="AO541" s="4">
        <f t="shared" si="84"/>
        <v>0</v>
      </c>
      <c r="AP541" s="4">
        <v>0</v>
      </c>
      <c r="AQ541" s="5">
        <f t="shared" si="78"/>
        <v>0</v>
      </c>
      <c r="AR541" s="235" t="e">
        <f t="shared" si="79"/>
        <v>#DIV/0!</v>
      </c>
    </row>
    <row r="542" spans="1:44" x14ac:dyDescent="0.25">
      <c r="A542">
        <v>4999</v>
      </c>
      <c r="B542">
        <v>7</v>
      </c>
      <c r="C542" t="s">
        <v>522</v>
      </c>
      <c r="D542">
        <v>12</v>
      </c>
      <c r="E542" s="4">
        <f>VLOOKUP(A542,'Pupil Info'!A:D,4,FALSE)</f>
        <v>-147.94679165373236</v>
      </c>
      <c r="F542" s="4">
        <f>VLOOKUP(A542,'Starting Point 2020'!A:AB,28,FALSE)</f>
        <v>630548</v>
      </c>
      <c r="G542" s="4">
        <f>VLOOKUP(A542,'2% 2020'!A:AB,28,FALSE)</f>
        <v>629186</v>
      </c>
      <c r="H542" s="4">
        <f t="shared" si="80"/>
        <v>-1362</v>
      </c>
      <c r="I542" s="4">
        <f>VLOOKUP(A542,'2% with VPK 2020'!A:AB,28,FALSE)</f>
        <v>628932</v>
      </c>
      <c r="J542" s="4">
        <f>VLOOKUP(A542,'Charter School Lease'!A:D,4,FALSE)</f>
        <v>-18501.788</v>
      </c>
      <c r="K542" s="4">
        <f>VLOOKUP(A542,'Integration Change'!H:K,4,FALSE)</f>
        <v>0</v>
      </c>
      <c r="L542" s="4">
        <f>VLOOKUP(A542,'Other SPED'!A:D,4,FALSE)</f>
        <v>0</v>
      </c>
      <c r="M542" s="4">
        <f>VLOOKUP(A542,'LTFM Change'!G:J,4,FALSE)</f>
        <v>0</v>
      </c>
      <c r="N542" s="4">
        <f>VLOOKUP(A542,QComp!I:N,6,FALSE)</f>
        <v>0</v>
      </c>
      <c r="O542" s="4">
        <v>0</v>
      </c>
      <c r="P542" s="4">
        <v>0</v>
      </c>
      <c r="Q542" s="4">
        <v>0</v>
      </c>
      <c r="R542" s="4">
        <v>0</v>
      </c>
      <c r="S542" s="4">
        <f>VLOOKUP(A542,QComp!A:D,4,FALSE)</f>
        <v>0</v>
      </c>
      <c r="T542" s="4">
        <f t="shared" si="81"/>
        <v>-18755.787999999942</v>
      </c>
      <c r="U542" s="4">
        <f>VLOOKUP(A542,'2020 SPED'!A:AF,32,FALSE)</f>
        <v>6949.2101649729157</v>
      </c>
      <c r="V542" s="4">
        <f t="shared" si="77"/>
        <v>-13168.577835027027</v>
      </c>
      <c r="W542" s="235">
        <f t="shared" si="82"/>
        <v>-2.1600258822484569E-3</v>
      </c>
      <c r="Y542" s="4">
        <f>VLOOKUP(A542,'Pupil Info'!A:E,5,FALSE)</f>
        <v>1799.7177890200983</v>
      </c>
      <c r="Z542" s="4">
        <f>VLOOKUP(A542,'Starting Point 2021'!A:AB,28,FALSE)</f>
        <v>14156703</v>
      </c>
      <c r="AA542" s="4">
        <f>VLOOKUP(A542,'2% 2021'!A:AB,28,FALSE)</f>
        <v>14638443</v>
      </c>
      <c r="AB542" s="4">
        <f t="shared" si="83"/>
        <v>481740</v>
      </c>
      <c r="AC542" s="4">
        <f>VLOOKUP(A542,'2% with VPK 2021'!A:AB,28,FALSE)</f>
        <v>14637812</v>
      </c>
      <c r="AD542" s="4">
        <f>VLOOKUP(A542,'Charter School Lease'!A:E,5,FALSE)</f>
        <v>-302.14440000010654</v>
      </c>
      <c r="AE542" s="4">
        <f>VLOOKUP(A542,'Integration Change'!H:L,5,FALSE)</f>
        <v>0</v>
      </c>
      <c r="AF542" s="4">
        <f>VLOOKUP(A542,'Other SPED'!A:D,4,FALSE)</f>
        <v>0</v>
      </c>
      <c r="AG542" s="4">
        <f>VLOOKUP(A542,QComp!I:R,10,FALSE)</f>
        <v>0</v>
      </c>
      <c r="AH542" s="4">
        <f>VLOOKUP(A542,'LTFM Change'!G:K,5,FALSE)</f>
        <v>0</v>
      </c>
      <c r="AI542" s="4">
        <v>0</v>
      </c>
      <c r="AJ542" s="4">
        <v>0</v>
      </c>
      <c r="AK542" s="4">
        <v>0</v>
      </c>
      <c r="AL542" s="4">
        <f>VLOOKUP(A542,'Safe School'!A:D,4,FALSE)</f>
        <v>0</v>
      </c>
      <c r="AM542" s="4">
        <v>0</v>
      </c>
      <c r="AN542" s="4">
        <f>VLOOKUP(A542,QComp!A:E,5,FALSE)</f>
        <v>0</v>
      </c>
      <c r="AO542" s="4">
        <f t="shared" si="84"/>
        <v>-933.1444000005722</v>
      </c>
      <c r="AP542" s="4">
        <f>VLOOKUP(A542,'2021 SPED'!A:AF,32,FALSE)</f>
        <v>-321.82497037947178</v>
      </c>
      <c r="AQ542" s="5">
        <f t="shared" si="78"/>
        <v>480485.03062961996</v>
      </c>
      <c r="AR542" s="235">
        <f t="shared" si="79"/>
        <v>3.4029109743984882E-2</v>
      </c>
    </row>
    <row r="543" spans="1:44" x14ac:dyDescent="0.25">
      <c r="A543">
        <v>6000</v>
      </c>
      <c r="B543">
        <v>62</v>
      </c>
      <c r="C543" t="s">
        <v>523</v>
      </c>
      <c r="D543">
        <v>8</v>
      </c>
      <c r="E543" s="4">
        <f>VLOOKUP(A543,'Pupil Info'!A:D,4,FALSE)</f>
        <v>0</v>
      </c>
      <c r="F543" s="4">
        <f>VLOOKUP(A543,'Starting Point 2020'!A:AB,28,FALSE)</f>
        <v>6867998</v>
      </c>
      <c r="G543" s="4">
        <f>VLOOKUP(A543,'2% 2020'!A:AB,28,FALSE)</f>
        <v>7011401</v>
      </c>
      <c r="H543" s="4">
        <f t="shared" si="80"/>
        <v>143403</v>
      </c>
      <c r="I543" s="4">
        <f>VLOOKUP(A543,'2% with VPK 2020'!A:AB,28,FALSE)</f>
        <v>7011401</v>
      </c>
      <c r="J543" s="4">
        <f>VLOOKUP(A543,'Charter School Lease'!A:D,4,FALSE)</f>
        <v>0</v>
      </c>
      <c r="K543" s="4">
        <f>VLOOKUP(A543,'Integration Change'!H:K,4,FALSE)</f>
        <v>0</v>
      </c>
      <c r="L543" s="4">
        <f>VLOOKUP(A543,'Other SPED'!A:D,4,FALSE)</f>
        <v>0</v>
      </c>
      <c r="M543" s="4">
        <f>VLOOKUP(A543,'LTFM Change'!G:J,4,FALSE)</f>
        <v>0</v>
      </c>
      <c r="N543" s="4">
        <f>VLOOKUP(A543,QComp!I:N,6,FALSE)</f>
        <v>0</v>
      </c>
      <c r="O543" s="4">
        <v>0</v>
      </c>
      <c r="P543" s="4">
        <v>0</v>
      </c>
      <c r="Q543" s="4">
        <v>0</v>
      </c>
      <c r="R543" s="4">
        <v>0</v>
      </c>
      <c r="S543" s="4">
        <f>VLOOKUP(A543,QComp!A:D,4,FALSE)</f>
        <v>0</v>
      </c>
      <c r="T543" s="4">
        <f t="shared" si="81"/>
        <v>0</v>
      </c>
      <c r="U543" s="4">
        <v>0</v>
      </c>
      <c r="V543" s="4">
        <f t="shared" si="77"/>
        <v>143403</v>
      </c>
      <c r="W543" s="235">
        <f t="shared" si="82"/>
        <v>2.0879883773990617E-2</v>
      </c>
      <c r="Y543" s="4">
        <f>VLOOKUP(A543,'Pupil Info'!A:E,5,FALSE)</f>
        <v>0</v>
      </c>
      <c r="Z543" s="4">
        <f>VLOOKUP(A543,'Starting Point 2021'!A:AB,28,FALSE)</f>
        <v>7234332</v>
      </c>
      <c r="AA543" s="4">
        <f>VLOOKUP(A543,'2% 2021'!A:AB,28,FALSE)</f>
        <v>7524552</v>
      </c>
      <c r="AB543" s="4">
        <f t="shared" si="83"/>
        <v>290220</v>
      </c>
      <c r="AC543" s="4">
        <f>VLOOKUP(A543,'2% with VPK 2021'!A:AB,28,FALSE)</f>
        <v>7524552</v>
      </c>
      <c r="AD543" s="4">
        <f>VLOOKUP(A543,'Charter School Lease'!A:E,5,FALSE)</f>
        <v>0</v>
      </c>
      <c r="AE543" s="4">
        <f>VLOOKUP(A543,'Integration Change'!H:L,5,FALSE)</f>
        <v>0</v>
      </c>
      <c r="AF543" s="4">
        <f>VLOOKUP(A543,'Other SPED'!A:D,4,FALSE)</f>
        <v>0</v>
      </c>
      <c r="AG543" s="4">
        <f>VLOOKUP(A543,QComp!I:R,10,FALSE)</f>
        <v>0</v>
      </c>
      <c r="AH543" s="4">
        <f>VLOOKUP(A543,'LTFM Change'!G:K,5,FALSE)</f>
        <v>0</v>
      </c>
      <c r="AI543" s="4">
        <v>0</v>
      </c>
      <c r="AJ543" s="4">
        <v>0</v>
      </c>
      <c r="AK543" s="4">
        <v>0</v>
      </c>
      <c r="AL543" s="4">
        <f>VLOOKUP(A543,'Safe School'!A:D,4,FALSE)</f>
        <v>3799.3971462474419</v>
      </c>
      <c r="AM543" s="4">
        <v>0</v>
      </c>
      <c r="AN543" s="4">
        <f>VLOOKUP(A543,QComp!A:E,5,FALSE)</f>
        <v>0</v>
      </c>
      <c r="AO543" s="4">
        <f t="shared" si="84"/>
        <v>3799.3971462473273</v>
      </c>
      <c r="AP543" s="4">
        <v>0</v>
      </c>
      <c r="AQ543" s="5">
        <f t="shared" si="78"/>
        <v>294019.39714624733</v>
      </c>
      <c r="AR543" s="235">
        <f t="shared" si="79"/>
        <v>4.0117041905182123E-2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9"/>
  <sheetViews>
    <sheetView workbookViewId="0">
      <selection sqref="A1:C1048576"/>
    </sheetView>
  </sheetViews>
  <sheetFormatPr defaultRowHeight="15" x14ac:dyDescent="0.25"/>
  <sheetData>
    <row r="1" spans="1:3" x14ac:dyDescent="0.25">
      <c r="A1" s="214">
        <v>1</v>
      </c>
      <c r="B1" s="215" t="s">
        <v>3</v>
      </c>
      <c r="C1" s="216">
        <v>5</v>
      </c>
    </row>
    <row r="2" spans="1:3" x14ac:dyDescent="0.25">
      <c r="A2" s="214">
        <v>1.2</v>
      </c>
      <c r="B2" s="215" t="s">
        <v>722</v>
      </c>
      <c r="C2" s="216">
        <v>1</v>
      </c>
    </row>
    <row r="3" spans="1:3" x14ac:dyDescent="0.25">
      <c r="A3" s="214">
        <v>2</v>
      </c>
      <c r="B3" s="215" t="s">
        <v>5</v>
      </c>
      <c r="C3" s="216">
        <v>6</v>
      </c>
    </row>
    <row r="4" spans="1:3" x14ac:dyDescent="0.25">
      <c r="A4" s="214">
        <v>4</v>
      </c>
      <c r="B4" s="215" t="s">
        <v>6</v>
      </c>
      <c r="C4" s="216">
        <v>6</v>
      </c>
    </row>
    <row r="5" spans="1:3" x14ac:dyDescent="0.25">
      <c r="A5" s="214">
        <v>6</v>
      </c>
      <c r="B5" s="215" t="s">
        <v>723</v>
      </c>
      <c r="C5" s="216">
        <v>2</v>
      </c>
    </row>
    <row r="6" spans="1:3" x14ac:dyDescent="0.25">
      <c r="A6" s="214">
        <v>11</v>
      </c>
      <c r="B6" s="215" t="s">
        <v>724</v>
      </c>
      <c r="C6" s="216">
        <v>3</v>
      </c>
    </row>
    <row r="7" spans="1:3" x14ac:dyDescent="0.25">
      <c r="A7" s="214">
        <v>12</v>
      </c>
      <c r="B7" s="215" t="s">
        <v>9</v>
      </c>
      <c r="C7" s="216">
        <v>3</v>
      </c>
    </row>
    <row r="8" spans="1:3" x14ac:dyDescent="0.25">
      <c r="A8" s="214">
        <v>13</v>
      </c>
      <c r="B8" s="215" t="s">
        <v>10</v>
      </c>
      <c r="C8" s="216">
        <v>2</v>
      </c>
    </row>
    <row r="9" spans="1:3" x14ac:dyDescent="0.25">
      <c r="A9" s="214">
        <v>14</v>
      </c>
      <c r="B9" s="215" t="s">
        <v>11</v>
      </c>
      <c r="C9" s="216">
        <v>3</v>
      </c>
    </row>
    <row r="10" spans="1:3" x14ac:dyDescent="0.25">
      <c r="A10" s="214">
        <v>15</v>
      </c>
      <c r="B10" s="215" t="s">
        <v>12</v>
      </c>
      <c r="C10" s="216">
        <v>3</v>
      </c>
    </row>
    <row r="11" spans="1:3" x14ac:dyDescent="0.25">
      <c r="A11" s="214">
        <v>16</v>
      </c>
      <c r="B11" s="215" t="s">
        <v>13</v>
      </c>
      <c r="C11" s="216">
        <v>3</v>
      </c>
    </row>
    <row r="12" spans="1:3" x14ac:dyDescent="0.25">
      <c r="A12" s="214">
        <v>22</v>
      </c>
      <c r="B12" s="215" t="s">
        <v>725</v>
      </c>
      <c r="C12" s="216">
        <v>4</v>
      </c>
    </row>
    <row r="13" spans="1:3" x14ac:dyDescent="0.25">
      <c r="A13" s="214">
        <v>23</v>
      </c>
      <c r="B13" s="215" t="s">
        <v>726</v>
      </c>
      <c r="C13" s="216">
        <v>6</v>
      </c>
    </row>
    <row r="14" spans="1:3" x14ac:dyDescent="0.25">
      <c r="A14" s="214">
        <v>25</v>
      </c>
      <c r="B14" s="215" t="s">
        <v>16</v>
      </c>
      <c r="C14" s="216">
        <v>6</v>
      </c>
    </row>
    <row r="15" spans="1:3" x14ac:dyDescent="0.25">
      <c r="A15" s="214">
        <v>31</v>
      </c>
      <c r="B15" s="215" t="s">
        <v>17</v>
      </c>
      <c r="C15" s="216">
        <v>4</v>
      </c>
    </row>
    <row r="16" spans="1:3" x14ac:dyDescent="0.25">
      <c r="A16" s="214">
        <v>32</v>
      </c>
      <c r="B16" s="215" t="s">
        <v>18</v>
      </c>
      <c r="C16" s="216">
        <v>6</v>
      </c>
    </row>
    <row r="17" spans="1:3" x14ac:dyDescent="0.25">
      <c r="A17" s="214">
        <v>36</v>
      </c>
      <c r="B17" s="215" t="s">
        <v>19</v>
      </c>
      <c r="C17" s="216">
        <v>6</v>
      </c>
    </row>
    <row r="18" spans="1:3" x14ac:dyDescent="0.25">
      <c r="A18" s="214">
        <v>38</v>
      </c>
      <c r="B18" s="215" t="s">
        <v>20</v>
      </c>
      <c r="C18" s="216">
        <v>5</v>
      </c>
    </row>
    <row r="19" spans="1:3" x14ac:dyDescent="0.25">
      <c r="A19" s="214">
        <v>47</v>
      </c>
      <c r="B19" s="215" t="s">
        <v>21</v>
      </c>
      <c r="C19" s="216">
        <v>4</v>
      </c>
    </row>
    <row r="20" spans="1:3" x14ac:dyDescent="0.25">
      <c r="A20" s="214">
        <v>51</v>
      </c>
      <c r="B20" s="215" t="s">
        <v>22</v>
      </c>
      <c r="C20" s="216">
        <v>5</v>
      </c>
    </row>
    <row r="21" spans="1:3" x14ac:dyDescent="0.25">
      <c r="A21" s="214">
        <v>75</v>
      </c>
      <c r="B21" s="215" t="s">
        <v>23</v>
      </c>
      <c r="C21" s="216">
        <v>6</v>
      </c>
    </row>
    <row r="22" spans="1:3" x14ac:dyDescent="0.25">
      <c r="A22" s="214">
        <v>77</v>
      </c>
      <c r="B22" s="215" t="s">
        <v>24</v>
      </c>
      <c r="C22" s="216">
        <v>4</v>
      </c>
    </row>
    <row r="23" spans="1:3" x14ac:dyDescent="0.25">
      <c r="A23" s="214">
        <v>81</v>
      </c>
      <c r="B23" s="215" t="s">
        <v>25</v>
      </c>
      <c r="C23" s="216">
        <v>6</v>
      </c>
    </row>
    <row r="24" spans="1:3" x14ac:dyDescent="0.25">
      <c r="A24" s="214">
        <v>84</v>
      </c>
      <c r="B24" s="215" t="s">
        <v>26</v>
      </c>
      <c r="C24" s="216">
        <v>6</v>
      </c>
    </row>
    <row r="25" spans="1:3" x14ac:dyDescent="0.25">
      <c r="A25" s="214">
        <v>85</v>
      </c>
      <c r="B25" s="215" t="s">
        <v>27</v>
      </c>
      <c r="C25" s="216">
        <v>6</v>
      </c>
    </row>
    <row r="26" spans="1:3" x14ac:dyDescent="0.25">
      <c r="A26" s="214">
        <v>88</v>
      </c>
      <c r="B26" s="215" t="s">
        <v>28</v>
      </c>
      <c r="C26" s="216">
        <v>4</v>
      </c>
    </row>
    <row r="27" spans="1:3" x14ac:dyDescent="0.25">
      <c r="A27" s="214">
        <v>91</v>
      </c>
      <c r="B27" s="215" t="s">
        <v>29</v>
      </c>
      <c r="C27" s="216">
        <v>6</v>
      </c>
    </row>
    <row r="28" spans="1:3" x14ac:dyDescent="0.25">
      <c r="A28" s="214">
        <v>93</v>
      </c>
      <c r="B28" s="215" t="s">
        <v>30</v>
      </c>
      <c r="C28" s="216">
        <v>6</v>
      </c>
    </row>
    <row r="29" spans="1:3" x14ac:dyDescent="0.25">
      <c r="A29" s="214">
        <v>94</v>
      </c>
      <c r="B29" s="215" t="s">
        <v>31</v>
      </c>
      <c r="C29" s="216">
        <v>4</v>
      </c>
    </row>
    <row r="30" spans="1:3" x14ac:dyDescent="0.25">
      <c r="A30" s="214">
        <v>95</v>
      </c>
      <c r="B30" s="215" t="s">
        <v>32</v>
      </c>
      <c r="C30" s="216">
        <v>6</v>
      </c>
    </row>
    <row r="31" spans="1:3" x14ac:dyDescent="0.25">
      <c r="A31" s="214">
        <v>97</v>
      </c>
      <c r="B31" s="215" t="s">
        <v>33</v>
      </c>
      <c r="C31" s="216">
        <v>6</v>
      </c>
    </row>
    <row r="32" spans="1:3" x14ac:dyDescent="0.25">
      <c r="A32" s="214">
        <v>99</v>
      </c>
      <c r="B32" s="215" t="s">
        <v>34</v>
      </c>
      <c r="C32" s="216">
        <v>5</v>
      </c>
    </row>
    <row r="33" spans="1:3" x14ac:dyDescent="0.25">
      <c r="A33" s="214">
        <v>100</v>
      </c>
      <c r="B33" s="215" t="s">
        <v>35</v>
      </c>
      <c r="C33" s="216">
        <v>6</v>
      </c>
    </row>
    <row r="34" spans="1:3" x14ac:dyDescent="0.25">
      <c r="A34" s="214">
        <v>108</v>
      </c>
      <c r="B34" s="215" t="s">
        <v>36</v>
      </c>
      <c r="C34" s="216">
        <v>3</v>
      </c>
    </row>
    <row r="35" spans="1:3" x14ac:dyDescent="0.25">
      <c r="A35" s="214">
        <v>110</v>
      </c>
      <c r="B35" s="215" t="s">
        <v>37</v>
      </c>
      <c r="C35" s="216">
        <v>3</v>
      </c>
    </row>
    <row r="36" spans="1:3" x14ac:dyDescent="0.25">
      <c r="A36" s="214">
        <v>111</v>
      </c>
      <c r="B36" s="215" t="s">
        <v>727</v>
      </c>
      <c r="C36" s="216">
        <v>3</v>
      </c>
    </row>
    <row r="37" spans="1:3" x14ac:dyDescent="0.25">
      <c r="A37" s="214">
        <v>112</v>
      </c>
      <c r="B37" s="215" t="s">
        <v>39</v>
      </c>
      <c r="C37" s="216">
        <v>3</v>
      </c>
    </row>
    <row r="38" spans="1:3" x14ac:dyDescent="0.25">
      <c r="A38" s="214">
        <v>113</v>
      </c>
      <c r="B38" s="215" t="s">
        <v>40</v>
      </c>
      <c r="C38" s="216">
        <v>6</v>
      </c>
    </row>
    <row r="39" spans="1:3" x14ac:dyDescent="0.25">
      <c r="A39" s="214">
        <v>115</v>
      </c>
      <c r="B39" s="215" t="s">
        <v>41</v>
      </c>
      <c r="C39" s="216">
        <v>5</v>
      </c>
    </row>
    <row r="40" spans="1:3" x14ac:dyDescent="0.25">
      <c r="A40" s="214">
        <v>116</v>
      </c>
      <c r="B40" s="215" t="s">
        <v>42</v>
      </c>
      <c r="C40" s="216">
        <v>6</v>
      </c>
    </row>
    <row r="41" spans="1:3" x14ac:dyDescent="0.25">
      <c r="A41" s="214">
        <v>118</v>
      </c>
      <c r="B41" s="215" t="s">
        <v>43</v>
      </c>
      <c r="C41" s="216">
        <v>6</v>
      </c>
    </row>
    <row r="42" spans="1:3" x14ac:dyDescent="0.25">
      <c r="A42" s="214">
        <v>129</v>
      </c>
      <c r="B42" s="215" t="s">
        <v>44</v>
      </c>
      <c r="C42" s="216">
        <v>5</v>
      </c>
    </row>
    <row r="43" spans="1:3" x14ac:dyDescent="0.25">
      <c r="A43" s="214">
        <v>138</v>
      </c>
      <c r="B43" s="215" t="s">
        <v>45</v>
      </c>
      <c r="C43" s="216">
        <v>4</v>
      </c>
    </row>
    <row r="44" spans="1:3" x14ac:dyDescent="0.25">
      <c r="A44" s="214">
        <v>139</v>
      </c>
      <c r="B44" s="215" t="s">
        <v>46</v>
      </c>
      <c r="C44" s="216">
        <v>6</v>
      </c>
    </row>
    <row r="45" spans="1:3" x14ac:dyDescent="0.25">
      <c r="A45" s="214">
        <v>146</v>
      </c>
      <c r="B45" s="215" t="s">
        <v>728</v>
      </c>
      <c r="C45" s="216">
        <v>6</v>
      </c>
    </row>
    <row r="46" spans="1:3" x14ac:dyDescent="0.25">
      <c r="A46" s="214">
        <v>150</v>
      </c>
      <c r="B46" s="215" t="s">
        <v>48</v>
      </c>
      <c r="C46" s="216">
        <v>6</v>
      </c>
    </row>
    <row r="47" spans="1:3" x14ac:dyDescent="0.25">
      <c r="A47" s="214">
        <v>152</v>
      </c>
      <c r="B47" s="215" t="s">
        <v>49</v>
      </c>
      <c r="C47" s="216">
        <v>4</v>
      </c>
    </row>
    <row r="48" spans="1:3" x14ac:dyDescent="0.25">
      <c r="A48" s="214">
        <v>162</v>
      </c>
      <c r="B48" s="215" t="s">
        <v>52</v>
      </c>
      <c r="C48" s="216">
        <v>6</v>
      </c>
    </row>
    <row r="49" spans="1:3" x14ac:dyDescent="0.25">
      <c r="A49" s="214">
        <v>166</v>
      </c>
      <c r="B49" s="215" t="s">
        <v>53</v>
      </c>
      <c r="C49" s="216">
        <v>6</v>
      </c>
    </row>
    <row r="50" spans="1:3" x14ac:dyDescent="0.25">
      <c r="A50" s="214">
        <v>173</v>
      </c>
      <c r="B50" s="215" t="s">
        <v>54</v>
      </c>
      <c r="C50" s="216">
        <v>6</v>
      </c>
    </row>
    <row r="51" spans="1:3" x14ac:dyDescent="0.25">
      <c r="A51" s="214">
        <v>177</v>
      </c>
      <c r="B51" s="215" t="s">
        <v>55</v>
      </c>
      <c r="C51" s="216">
        <v>6</v>
      </c>
    </row>
    <row r="52" spans="1:3" x14ac:dyDescent="0.25">
      <c r="A52" s="214">
        <v>181</v>
      </c>
      <c r="B52" s="215" t="s">
        <v>56</v>
      </c>
      <c r="C52" s="216">
        <v>4</v>
      </c>
    </row>
    <row r="53" spans="1:3" x14ac:dyDescent="0.25">
      <c r="A53" s="214">
        <v>182</v>
      </c>
      <c r="B53" s="215" t="s">
        <v>729</v>
      </c>
      <c r="C53" s="216">
        <v>5</v>
      </c>
    </row>
    <row r="54" spans="1:3" x14ac:dyDescent="0.25">
      <c r="A54" s="214">
        <v>186</v>
      </c>
      <c r="B54" s="215" t="s">
        <v>58</v>
      </c>
      <c r="C54" s="216">
        <v>5</v>
      </c>
    </row>
    <row r="55" spans="1:3" x14ac:dyDescent="0.25">
      <c r="A55" s="214">
        <v>191</v>
      </c>
      <c r="B55" s="215" t="s">
        <v>59</v>
      </c>
      <c r="C55" s="216">
        <v>3</v>
      </c>
    </row>
    <row r="56" spans="1:3" x14ac:dyDescent="0.25">
      <c r="A56" s="214">
        <v>192</v>
      </c>
      <c r="B56" s="215" t="s">
        <v>60</v>
      </c>
      <c r="C56" s="216">
        <v>3</v>
      </c>
    </row>
    <row r="57" spans="1:3" x14ac:dyDescent="0.25">
      <c r="A57" s="214">
        <v>194</v>
      </c>
      <c r="B57" s="215" t="s">
        <v>61</v>
      </c>
      <c r="C57" s="216">
        <v>3</v>
      </c>
    </row>
    <row r="58" spans="1:3" x14ac:dyDescent="0.25">
      <c r="A58" s="214">
        <v>195</v>
      </c>
      <c r="B58" s="215" t="s">
        <v>62</v>
      </c>
      <c r="C58" s="216">
        <v>3</v>
      </c>
    </row>
    <row r="59" spans="1:3" x14ac:dyDescent="0.25">
      <c r="A59" s="214">
        <v>196</v>
      </c>
      <c r="B59" s="215" t="s">
        <v>63</v>
      </c>
      <c r="C59" s="216">
        <v>3</v>
      </c>
    </row>
    <row r="60" spans="1:3" x14ac:dyDescent="0.25">
      <c r="A60" s="214">
        <v>197</v>
      </c>
      <c r="B60" s="215" t="s">
        <v>64</v>
      </c>
      <c r="C60" s="216">
        <v>2</v>
      </c>
    </row>
    <row r="61" spans="1:3" x14ac:dyDescent="0.25">
      <c r="A61" s="214">
        <v>199</v>
      </c>
      <c r="B61" s="215" t="s">
        <v>65</v>
      </c>
      <c r="C61" s="216">
        <v>3</v>
      </c>
    </row>
    <row r="62" spans="1:3" x14ac:dyDescent="0.25">
      <c r="A62" s="214">
        <v>200</v>
      </c>
      <c r="B62" s="215" t="s">
        <v>66</v>
      </c>
      <c r="C62" s="216">
        <v>3</v>
      </c>
    </row>
    <row r="63" spans="1:3" x14ac:dyDescent="0.25">
      <c r="A63" s="214">
        <v>203</v>
      </c>
      <c r="B63" s="215" t="s">
        <v>67</v>
      </c>
      <c r="C63" s="216">
        <v>6</v>
      </c>
    </row>
    <row r="64" spans="1:3" x14ac:dyDescent="0.25">
      <c r="A64" s="214">
        <v>204</v>
      </c>
      <c r="B64" s="215" t="s">
        <v>68</v>
      </c>
      <c r="C64" s="216">
        <v>4</v>
      </c>
    </row>
    <row r="65" spans="1:3" x14ac:dyDescent="0.25">
      <c r="A65" s="214">
        <v>206</v>
      </c>
      <c r="B65" s="215" t="s">
        <v>69</v>
      </c>
      <c r="C65" s="216">
        <v>4</v>
      </c>
    </row>
    <row r="66" spans="1:3" x14ac:dyDescent="0.25">
      <c r="A66" s="214">
        <v>213</v>
      </c>
      <c r="B66" s="215" t="s">
        <v>70</v>
      </c>
      <c r="C66" s="216">
        <v>6</v>
      </c>
    </row>
    <row r="67" spans="1:3" x14ac:dyDescent="0.25">
      <c r="A67" s="214">
        <v>227</v>
      </c>
      <c r="B67" s="215" t="s">
        <v>71</v>
      </c>
      <c r="C67" s="216">
        <v>6</v>
      </c>
    </row>
    <row r="68" spans="1:3" x14ac:dyDescent="0.25">
      <c r="A68" s="214">
        <v>229</v>
      </c>
      <c r="B68" s="215" t="s">
        <v>72</v>
      </c>
      <c r="C68" s="216">
        <v>6</v>
      </c>
    </row>
    <row r="69" spans="1:3" x14ac:dyDescent="0.25">
      <c r="A69" s="214">
        <v>238</v>
      </c>
      <c r="B69" s="215" t="s">
        <v>730</v>
      </c>
      <c r="C69" s="216">
        <v>6</v>
      </c>
    </row>
    <row r="70" spans="1:3" x14ac:dyDescent="0.25">
      <c r="A70" s="214">
        <v>239</v>
      </c>
      <c r="B70" s="215" t="s">
        <v>74</v>
      </c>
      <c r="C70" s="216">
        <v>6</v>
      </c>
    </row>
    <row r="71" spans="1:3" x14ac:dyDescent="0.25">
      <c r="A71" s="214">
        <v>241</v>
      </c>
      <c r="B71" s="215" t="s">
        <v>75</v>
      </c>
      <c r="C71" s="216">
        <v>4</v>
      </c>
    </row>
    <row r="72" spans="1:3" x14ac:dyDescent="0.25">
      <c r="A72" s="214">
        <v>242</v>
      </c>
      <c r="B72" s="215" t="s">
        <v>76</v>
      </c>
      <c r="C72" s="216">
        <v>6</v>
      </c>
    </row>
    <row r="73" spans="1:3" x14ac:dyDescent="0.25">
      <c r="A73" s="214">
        <v>252</v>
      </c>
      <c r="B73" s="215" t="s">
        <v>77</v>
      </c>
      <c r="C73" s="216">
        <v>5</v>
      </c>
    </row>
    <row r="74" spans="1:3" x14ac:dyDescent="0.25">
      <c r="A74" s="214">
        <v>253</v>
      </c>
      <c r="B74" s="215" t="s">
        <v>78</v>
      </c>
      <c r="C74" s="216">
        <v>6</v>
      </c>
    </row>
    <row r="75" spans="1:3" x14ac:dyDescent="0.25">
      <c r="A75" s="214">
        <v>255</v>
      </c>
      <c r="B75" s="215" t="s">
        <v>731</v>
      </c>
      <c r="C75" s="216">
        <v>5</v>
      </c>
    </row>
    <row r="76" spans="1:3" x14ac:dyDescent="0.25">
      <c r="A76" s="214">
        <v>256</v>
      </c>
      <c r="B76" s="215" t="s">
        <v>80</v>
      </c>
      <c r="C76" s="216">
        <v>4</v>
      </c>
    </row>
    <row r="77" spans="1:3" x14ac:dyDescent="0.25">
      <c r="A77" s="214">
        <v>261</v>
      </c>
      <c r="B77" s="215" t="s">
        <v>81</v>
      </c>
      <c r="C77" s="216">
        <v>6</v>
      </c>
    </row>
    <row r="78" spans="1:3" x14ac:dyDescent="0.25">
      <c r="A78" s="214">
        <v>264</v>
      </c>
      <c r="B78" s="215" t="s">
        <v>82</v>
      </c>
      <c r="C78" s="216">
        <v>6</v>
      </c>
    </row>
    <row r="79" spans="1:3" x14ac:dyDescent="0.25">
      <c r="A79" s="214">
        <v>270</v>
      </c>
      <c r="B79" s="215" t="s">
        <v>83</v>
      </c>
      <c r="C79" s="216">
        <v>2</v>
      </c>
    </row>
    <row r="80" spans="1:3" x14ac:dyDescent="0.25">
      <c r="A80" s="214">
        <v>271</v>
      </c>
      <c r="B80" s="215" t="s">
        <v>84</v>
      </c>
      <c r="C80" s="216">
        <v>3</v>
      </c>
    </row>
    <row r="81" spans="1:3" x14ac:dyDescent="0.25">
      <c r="A81" s="214">
        <v>272</v>
      </c>
      <c r="B81" s="215" t="s">
        <v>85</v>
      </c>
      <c r="C81" s="216">
        <v>3</v>
      </c>
    </row>
    <row r="82" spans="1:3" x14ac:dyDescent="0.25">
      <c r="A82" s="214">
        <v>273</v>
      </c>
      <c r="B82" s="215" t="s">
        <v>86</v>
      </c>
      <c r="C82" s="216">
        <v>2</v>
      </c>
    </row>
    <row r="83" spans="1:3" x14ac:dyDescent="0.25">
      <c r="A83" s="214">
        <v>276</v>
      </c>
      <c r="B83" s="215" t="s">
        <v>87</v>
      </c>
      <c r="C83" s="216">
        <v>3</v>
      </c>
    </row>
    <row r="84" spans="1:3" x14ac:dyDescent="0.25">
      <c r="A84" s="214">
        <v>277</v>
      </c>
      <c r="B84" s="215" t="s">
        <v>88</v>
      </c>
      <c r="C84" s="216">
        <v>3</v>
      </c>
    </row>
    <row r="85" spans="1:3" x14ac:dyDescent="0.25">
      <c r="A85" s="214">
        <v>278</v>
      </c>
      <c r="B85" s="215" t="s">
        <v>89</v>
      </c>
      <c r="C85" s="216">
        <v>3</v>
      </c>
    </row>
    <row r="86" spans="1:3" x14ac:dyDescent="0.25">
      <c r="A86" s="214">
        <v>279</v>
      </c>
      <c r="B86" s="215" t="s">
        <v>90</v>
      </c>
      <c r="C86" s="216">
        <v>3</v>
      </c>
    </row>
    <row r="87" spans="1:3" x14ac:dyDescent="0.25">
      <c r="A87" s="214">
        <v>280</v>
      </c>
      <c r="B87" s="215" t="s">
        <v>91</v>
      </c>
      <c r="C87" s="216">
        <v>2</v>
      </c>
    </row>
    <row r="88" spans="1:3" x14ac:dyDescent="0.25">
      <c r="A88" s="214">
        <v>281</v>
      </c>
      <c r="B88" s="215" t="s">
        <v>92</v>
      </c>
      <c r="C88" s="216">
        <v>2</v>
      </c>
    </row>
    <row r="89" spans="1:3" x14ac:dyDescent="0.25">
      <c r="A89" s="214">
        <v>282</v>
      </c>
      <c r="B89" s="215" t="s">
        <v>93</v>
      </c>
      <c r="C89" s="216">
        <v>2</v>
      </c>
    </row>
    <row r="90" spans="1:3" x14ac:dyDescent="0.25">
      <c r="A90" s="214">
        <v>283</v>
      </c>
      <c r="B90" s="215" t="s">
        <v>732</v>
      </c>
      <c r="C90" s="216">
        <v>2</v>
      </c>
    </row>
    <row r="91" spans="1:3" x14ac:dyDescent="0.25">
      <c r="A91" s="214">
        <v>284</v>
      </c>
      <c r="B91" s="215" t="s">
        <v>95</v>
      </c>
      <c r="C91" s="216">
        <v>3</v>
      </c>
    </row>
    <row r="92" spans="1:3" x14ac:dyDescent="0.25">
      <c r="A92" s="214">
        <v>286</v>
      </c>
      <c r="B92" s="215" t="s">
        <v>96</v>
      </c>
      <c r="C92" s="216">
        <v>2</v>
      </c>
    </row>
    <row r="93" spans="1:3" x14ac:dyDescent="0.25">
      <c r="A93" s="214">
        <v>294</v>
      </c>
      <c r="B93" s="215" t="s">
        <v>97</v>
      </c>
      <c r="C93" s="216">
        <v>5</v>
      </c>
    </row>
    <row r="94" spans="1:3" x14ac:dyDescent="0.25">
      <c r="A94" s="214">
        <v>297</v>
      </c>
      <c r="B94" s="215" t="s">
        <v>98</v>
      </c>
      <c r="C94" s="216">
        <v>6</v>
      </c>
    </row>
    <row r="95" spans="1:3" x14ac:dyDescent="0.25">
      <c r="A95" s="214">
        <v>299</v>
      </c>
      <c r="B95" s="215" t="s">
        <v>99</v>
      </c>
      <c r="C95" s="216">
        <v>6</v>
      </c>
    </row>
    <row r="96" spans="1:3" x14ac:dyDescent="0.25">
      <c r="A96" s="214">
        <v>300</v>
      </c>
      <c r="B96" s="215" t="s">
        <v>100</v>
      </c>
      <c r="C96" s="216">
        <v>5</v>
      </c>
    </row>
    <row r="97" spans="1:3" x14ac:dyDescent="0.25">
      <c r="A97" s="214">
        <v>306</v>
      </c>
      <c r="B97" s="215" t="s">
        <v>101</v>
      </c>
      <c r="C97" s="216">
        <v>6</v>
      </c>
    </row>
    <row r="98" spans="1:3" x14ac:dyDescent="0.25">
      <c r="A98" s="214">
        <v>308</v>
      </c>
      <c r="B98" s="215" t="s">
        <v>102</v>
      </c>
      <c r="C98" s="216">
        <v>6</v>
      </c>
    </row>
    <row r="99" spans="1:3" x14ac:dyDescent="0.25">
      <c r="A99" s="214">
        <v>309</v>
      </c>
      <c r="B99" s="215" t="s">
        <v>103</v>
      </c>
      <c r="C99" s="216">
        <v>5</v>
      </c>
    </row>
    <row r="100" spans="1:3" x14ac:dyDescent="0.25">
      <c r="A100" s="214">
        <v>314</v>
      </c>
      <c r="B100" s="215" t="s">
        <v>104</v>
      </c>
      <c r="C100" s="216">
        <v>6</v>
      </c>
    </row>
    <row r="101" spans="1:3" x14ac:dyDescent="0.25">
      <c r="A101" s="214">
        <v>316</v>
      </c>
      <c r="B101" s="215" t="s">
        <v>105</v>
      </c>
      <c r="C101" s="216">
        <v>5</v>
      </c>
    </row>
    <row r="102" spans="1:3" x14ac:dyDescent="0.25">
      <c r="A102" s="214">
        <v>317</v>
      </c>
      <c r="B102" s="215" t="s">
        <v>106</v>
      </c>
      <c r="C102" s="216">
        <v>6</v>
      </c>
    </row>
    <row r="103" spans="1:3" x14ac:dyDescent="0.25">
      <c r="A103" s="214">
        <v>318</v>
      </c>
      <c r="B103" s="215" t="s">
        <v>107</v>
      </c>
      <c r="C103" s="216">
        <v>4</v>
      </c>
    </row>
    <row r="104" spans="1:3" x14ac:dyDescent="0.25">
      <c r="A104" s="214">
        <v>319</v>
      </c>
      <c r="B104" s="215" t="s">
        <v>108</v>
      </c>
      <c r="C104" s="216">
        <v>6</v>
      </c>
    </row>
    <row r="105" spans="1:3" x14ac:dyDescent="0.25">
      <c r="A105" s="214">
        <v>323</v>
      </c>
      <c r="B105" s="215" t="s">
        <v>109</v>
      </c>
      <c r="C105" s="216">
        <v>6</v>
      </c>
    </row>
    <row r="106" spans="1:3" x14ac:dyDescent="0.25">
      <c r="A106" s="214">
        <v>330</v>
      </c>
      <c r="B106" s="215" t="s">
        <v>110</v>
      </c>
      <c r="C106" s="216">
        <v>6</v>
      </c>
    </row>
    <row r="107" spans="1:3" x14ac:dyDescent="0.25">
      <c r="A107" s="214">
        <v>332</v>
      </c>
      <c r="B107" s="215" t="s">
        <v>111</v>
      </c>
      <c r="C107" s="216">
        <v>5</v>
      </c>
    </row>
    <row r="108" spans="1:3" x14ac:dyDescent="0.25">
      <c r="A108" s="214">
        <v>333</v>
      </c>
      <c r="B108" s="215" t="s">
        <v>112</v>
      </c>
      <c r="C108" s="216">
        <v>6</v>
      </c>
    </row>
    <row r="109" spans="1:3" x14ac:dyDescent="0.25">
      <c r="A109" s="214">
        <v>345</v>
      </c>
      <c r="B109" s="215" t="s">
        <v>113</v>
      </c>
      <c r="C109" s="216">
        <v>5</v>
      </c>
    </row>
    <row r="110" spans="1:3" x14ac:dyDescent="0.25">
      <c r="A110" s="214">
        <v>347</v>
      </c>
      <c r="B110" s="215" t="s">
        <v>114</v>
      </c>
      <c r="C110" s="216">
        <v>4</v>
      </c>
    </row>
    <row r="111" spans="1:3" x14ac:dyDescent="0.25">
      <c r="A111" s="214">
        <v>356</v>
      </c>
      <c r="B111" s="215" t="s">
        <v>115</v>
      </c>
      <c r="C111" s="216">
        <v>6</v>
      </c>
    </row>
    <row r="112" spans="1:3" x14ac:dyDescent="0.25">
      <c r="A112" s="214">
        <v>361</v>
      </c>
      <c r="B112" s="215" t="s">
        <v>116</v>
      </c>
      <c r="C112" s="216">
        <v>5</v>
      </c>
    </row>
    <row r="113" spans="1:3" x14ac:dyDescent="0.25">
      <c r="A113" s="214">
        <v>362</v>
      </c>
      <c r="B113" s="215" t="s">
        <v>733</v>
      </c>
      <c r="C113" s="216">
        <v>6</v>
      </c>
    </row>
    <row r="114" spans="1:3" x14ac:dyDescent="0.25">
      <c r="A114" s="214">
        <v>363</v>
      </c>
      <c r="B114" s="215" t="s">
        <v>118</v>
      </c>
      <c r="C114" s="216">
        <v>6</v>
      </c>
    </row>
    <row r="115" spans="1:3" x14ac:dyDescent="0.25">
      <c r="A115" s="214">
        <v>378</v>
      </c>
      <c r="B115" s="215" t="s">
        <v>119</v>
      </c>
      <c r="C115" s="216">
        <v>6</v>
      </c>
    </row>
    <row r="116" spans="1:3" x14ac:dyDescent="0.25">
      <c r="A116" s="214">
        <v>381</v>
      </c>
      <c r="B116" s="215" t="s">
        <v>734</v>
      </c>
      <c r="C116" s="216">
        <v>5</v>
      </c>
    </row>
    <row r="117" spans="1:3" x14ac:dyDescent="0.25">
      <c r="A117" s="214">
        <v>390</v>
      </c>
      <c r="B117" s="215" t="s">
        <v>121</v>
      </c>
      <c r="C117" s="216">
        <v>6</v>
      </c>
    </row>
    <row r="118" spans="1:3" x14ac:dyDescent="0.25">
      <c r="A118" s="214">
        <v>391</v>
      </c>
      <c r="B118" s="215" t="s">
        <v>122</v>
      </c>
      <c r="C118" s="216">
        <v>6</v>
      </c>
    </row>
    <row r="119" spans="1:3" x14ac:dyDescent="0.25">
      <c r="A119" s="214">
        <v>402</v>
      </c>
      <c r="B119" s="215" t="s">
        <v>123</v>
      </c>
      <c r="C119" s="216">
        <v>6</v>
      </c>
    </row>
    <row r="120" spans="1:3" x14ac:dyDescent="0.25">
      <c r="A120" s="214">
        <v>403</v>
      </c>
      <c r="B120" s="215" t="s">
        <v>124</v>
      </c>
      <c r="C120" s="216">
        <v>6</v>
      </c>
    </row>
    <row r="121" spans="1:3" x14ac:dyDescent="0.25">
      <c r="A121" s="214">
        <v>404</v>
      </c>
      <c r="B121" s="215" t="s">
        <v>125</v>
      </c>
      <c r="C121" s="216">
        <v>6</v>
      </c>
    </row>
    <row r="122" spans="1:3" x14ac:dyDescent="0.25">
      <c r="A122" s="214">
        <v>413</v>
      </c>
      <c r="B122" s="215" t="s">
        <v>126</v>
      </c>
      <c r="C122" s="216">
        <v>4</v>
      </c>
    </row>
    <row r="123" spans="1:3" x14ac:dyDescent="0.25">
      <c r="A123" s="214">
        <v>414</v>
      </c>
      <c r="B123" s="215" t="s">
        <v>127</v>
      </c>
      <c r="C123" s="216">
        <v>6</v>
      </c>
    </row>
    <row r="124" spans="1:3" x14ac:dyDescent="0.25">
      <c r="A124" s="214">
        <v>415</v>
      </c>
      <c r="B124" s="215" t="s">
        <v>128</v>
      </c>
      <c r="C124" s="216">
        <v>6</v>
      </c>
    </row>
    <row r="125" spans="1:3" x14ac:dyDescent="0.25">
      <c r="A125" s="214">
        <v>423</v>
      </c>
      <c r="B125" s="215" t="s">
        <v>129</v>
      </c>
      <c r="C125" s="216">
        <v>4</v>
      </c>
    </row>
    <row r="126" spans="1:3" x14ac:dyDescent="0.25">
      <c r="A126" s="214">
        <v>424</v>
      </c>
      <c r="B126" s="215" t="s">
        <v>735</v>
      </c>
      <c r="C126" s="216">
        <v>6</v>
      </c>
    </row>
    <row r="127" spans="1:3" x14ac:dyDescent="0.25">
      <c r="A127" s="214">
        <v>432</v>
      </c>
      <c r="B127" s="215" t="s">
        <v>131</v>
      </c>
      <c r="C127" s="216">
        <v>6</v>
      </c>
    </row>
    <row r="128" spans="1:3" x14ac:dyDescent="0.25">
      <c r="A128" s="214">
        <v>435</v>
      </c>
      <c r="B128" s="215" t="s">
        <v>132</v>
      </c>
      <c r="C128" s="216">
        <v>6</v>
      </c>
    </row>
    <row r="129" spans="1:3" x14ac:dyDescent="0.25">
      <c r="A129" s="214">
        <v>441</v>
      </c>
      <c r="B129" s="215" t="s">
        <v>133</v>
      </c>
      <c r="C129" s="216">
        <v>6</v>
      </c>
    </row>
    <row r="130" spans="1:3" x14ac:dyDescent="0.25">
      <c r="A130" s="214">
        <v>447</v>
      </c>
      <c r="B130" s="215" t="s">
        <v>134</v>
      </c>
      <c r="C130" s="216">
        <v>6</v>
      </c>
    </row>
    <row r="131" spans="1:3" x14ac:dyDescent="0.25">
      <c r="A131" s="214">
        <v>458</v>
      </c>
      <c r="B131" s="215" t="s">
        <v>135</v>
      </c>
      <c r="C131" s="216">
        <v>6</v>
      </c>
    </row>
    <row r="132" spans="1:3" x14ac:dyDescent="0.25">
      <c r="A132" s="214">
        <v>463</v>
      </c>
      <c r="B132" s="215" t="s">
        <v>136</v>
      </c>
      <c r="C132" s="216">
        <v>6</v>
      </c>
    </row>
    <row r="133" spans="1:3" x14ac:dyDescent="0.25">
      <c r="A133" s="214">
        <v>465</v>
      </c>
      <c r="B133" s="215" t="s">
        <v>137</v>
      </c>
      <c r="C133" s="216">
        <v>5</v>
      </c>
    </row>
    <row r="134" spans="1:3" x14ac:dyDescent="0.25">
      <c r="A134" s="214">
        <v>466</v>
      </c>
      <c r="B134" s="215" t="s">
        <v>736</v>
      </c>
      <c r="C134" s="216">
        <v>4</v>
      </c>
    </row>
    <row r="135" spans="1:3" x14ac:dyDescent="0.25">
      <c r="A135" s="214">
        <v>473</v>
      </c>
      <c r="B135" s="215" t="s">
        <v>139</v>
      </c>
      <c r="C135" s="216">
        <v>6</v>
      </c>
    </row>
    <row r="136" spans="1:3" x14ac:dyDescent="0.25">
      <c r="A136" s="214">
        <v>477</v>
      </c>
      <c r="B136" s="215" t="s">
        <v>140</v>
      </c>
      <c r="C136" s="216">
        <v>4</v>
      </c>
    </row>
    <row r="137" spans="1:3" x14ac:dyDescent="0.25">
      <c r="A137" s="214">
        <v>480</v>
      </c>
      <c r="B137" s="215" t="s">
        <v>141</v>
      </c>
      <c r="C137" s="216">
        <v>6</v>
      </c>
    </row>
    <row r="138" spans="1:3" x14ac:dyDescent="0.25">
      <c r="A138" s="214">
        <v>482</v>
      </c>
      <c r="B138" s="215" t="s">
        <v>142</v>
      </c>
      <c r="C138" s="216">
        <v>4</v>
      </c>
    </row>
    <row r="139" spans="1:3" x14ac:dyDescent="0.25">
      <c r="A139" s="214">
        <v>484</v>
      </c>
      <c r="B139" s="215" t="s">
        <v>143</v>
      </c>
      <c r="C139" s="216">
        <v>5</v>
      </c>
    </row>
    <row r="140" spans="1:3" x14ac:dyDescent="0.25">
      <c r="A140" s="214">
        <v>485</v>
      </c>
      <c r="B140" s="215" t="s">
        <v>144</v>
      </c>
      <c r="C140" s="216">
        <v>6</v>
      </c>
    </row>
    <row r="141" spans="1:3" x14ac:dyDescent="0.25">
      <c r="A141" s="214">
        <v>486</v>
      </c>
      <c r="B141" s="215" t="s">
        <v>145</v>
      </c>
      <c r="C141" s="216">
        <v>6</v>
      </c>
    </row>
    <row r="142" spans="1:3" x14ac:dyDescent="0.25">
      <c r="A142" s="214">
        <v>487</v>
      </c>
      <c r="B142" s="215" t="s">
        <v>146</v>
      </c>
      <c r="C142" s="216">
        <v>6</v>
      </c>
    </row>
    <row r="143" spans="1:3" x14ac:dyDescent="0.25">
      <c r="A143" s="214">
        <v>492</v>
      </c>
      <c r="B143" s="215" t="s">
        <v>147</v>
      </c>
      <c r="C143" s="216">
        <v>4</v>
      </c>
    </row>
    <row r="144" spans="1:3" x14ac:dyDescent="0.25">
      <c r="A144" s="214">
        <v>495</v>
      </c>
      <c r="B144" s="215" t="s">
        <v>148</v>
      </c>
      <c r="C144" s="216">
        <v>6</v>
      </c>
    </row>
    <row r="145" spans="1:3" x14ac:dyDescent="0.25">
      <c r="A145" s="214">
        <v>497</v>
      </c>
      <c r="B145" s="215" t="s">
        <v>149</v>
      </c>
      <c r="C145" s="216">
        <v>6</v>
      </c>
    </row>
    <row r="146" spans="1:3" x14ac:dyDescent="0.25">
      <c r="A146" s="214">
        <v>499</v>
      </c>
      <c r="B146" s="215" t="s">
        <v>150</v>
      </c>
      <c r="C146" s="216">
        <v>6</v>
      </c>
    </row>
    <row r="147" spans="1:3" x14ac:dyDescent="0.25">
      <c r="A147" s="214">
        <v>500</v>
      </c>
      <c r="B147" s="215" t="s">
        <v>151</v>
      </c>
      <c r="C147" s="216">
        <v>6</v>
      </c>
    </row>
    <row r="148" spans="1:3" x14ac:dyDescent="0.25">
      <c r="A148" s="214">
        <v>505</v>
      </c>
      <c r="B148" s="215" t="s">
        <v>152</v>
      </c>
      <c r="C148" s="216">
        <v>6</v>
      </c>
    </row>
    <row r="149" spans="1:3" x14ac:dyDescent="0.25">
      <c r="A149" s="214">
        <v>507</v>
      </c>
      <c r="B149" s="215" t="s">
        <v>153</v>
      </c>
      <c r="C149" s="216">
        <v>6</v>
      </c>
    </row>
    <row r="150" spans="1:3" x14ac:dyDescent="0.25">
      <c r="A150" s="214">
        <v>508</v>
      </c>
      <c r="B150" s="215" t="s">
        <v>154</v>
      </c>
      <c r="C150" s="216">
        <v>5</v>
      </c>
    </row>
    <row r="151" spans="1:3" x14ac:dyDescent="0.25">
      <c r="A151" s="214">
        <v>511</v>
      </c>
      <c r="B151" s="215" t="s">
        <v>155</v>
      </c>
      <c r="C151" s="216">
        <v>6</v>
      </c>
    </row>
    <row r="152" spans="1:3" x14ac:dyDescent="0.25">
      <c r="A152" s="214">
        <v>514</v>
      </c>
      <c r="B152" s="215" t="s">
        <v>156</v>
      </c>
      <c r="C152" s="216">
        <v>6</v>
      </c>
    </row>
    <row r="153" spans="1:3" x14ac:dyDescent="0.25">
      <c r="A153" s="214">
        <v>518</v>
      </c>
      <c r="B153" s="215" t="s">
        <v>157</v>
      </c>
      <c r="C153" s="216">
        <v>4</v>
      </c>
    </row>
    <row r="154" spans="1:3" x14ac:dyDescent="0.25">
      <c r="A154" s="214">
        <v>531</v>
      </c>
      <c r="B154" s="215" t="s">
        <v>158</v>
      </c>
      <c r="C154" s="216">
        <v>5</v>
      </c>
    </row>
    <row r="155" spans="1:3" x14ac:dyDescent="0.25">
      <c r="A155" s="214">
        <v>533</v>
      </c>
      <c r="B155" s="215" t="s">
        <v>159</v>
      </c>
      <c r="C155" s="216">
        <v>5</v>
      </c>
    </row>
    <row r="156" spans="1:3" x14ac:dyDescent="0.25">
      <c r="A156" s="214">
        <v>534</v>
      </c>
      <c r="B156" s="215" t="s">
        <v>160</v>
      </c>
      <c r="C156" s="216">
        <v>5</v>
      </c>
    </row>
    <row r="157" spans="1:3" x14ac:dyDescent="0.25">
      <c r="A157" s="214">
        <v>535</v>
      </c>
      <c r="B157" s="215" t="s">
        <v>161</v>
      </c>
      <c r="C157" s="216">
        <v>4</v>
      </c>
    </row>
    <row r="158" spans="1:3" x14ac:dyDescent="0.25">
      <c r="A158" s="214">
        <v>542</v>
      </c>
      <c r="B158" s="215" t="s">
        <v>162</v>
      </c>
      <c r="C158" s="216">
        <v>6</v>
      </c>
    </row>
    <row r="159" spans="1:3" x14ac:dyDescent="0.25">
      <c r="A159" s="214">
        <v>544</v>
      </c>
      <c r="B159" s="215" t="s">
        <v>163</v>
      </c>
      <c r="C159" s="216">
        <v>4</v>
      </c>
    </row>
    <row r="160" spans="1:3" x14ac:dyDescent="0.25">
      <c r="A160" s="214">
        <v>545</v>
      </c>
      <c r="B160" s="215" t="s">
        <v>164</v>
      </c>
      <c r="C160" s="216">
        <v>6</v>
      </c>
    </row>
    <row r="161" spans="1:3" x14ac:dyDescent="0.25">
      <c r="A161" s="214">
        <v>547</v>
      </c>
      <c r="B161" s="215" t="s">
        <v>737</v>
      </c>
      <c r="C161" s="216">
        <v>6</v>
      </c>
    </row>
    <row r="162" spans="1:3" x14ac:dyDescent="0.25">
      <c r="A162" s="214">
        <v>548</v>
      </c>
      <c r="B162" s="215" t="s">
        <v>738</v>
      </c>
      <c r="C162" s="216">
        <v>6</v>
      </c>
    </row>
    <row r="163" spans="1:3" x14ac:dyDescent="0.25">
      <c r="A163" s="214">
        <v>549</v>
      </c>
      <c r="B163" s="215" t="s">
        <v>167</v>
      </c>
      <c r="C163" s="216">
        <v>5</v>
      </c>
    </row>
    <row r="164" spans="1:3" x14ac:dyDescent="0.25">
      <c r="A164" s="214">
        <v>550</v>
      </c>
      <c r="B164" s="215" t="s">
        <v>168</v>
      </c>
      <c r="C164" s="216">
        <v>6</v>
      </c>
    </row>
    <row r="165" spans="1:3" x14ac:dyDescent="0.25">
      <c r="A165" s="214">
        <v>553</v>
      </c>
      <c r="B165" s="215" t="s">
        <v>739</v>
      </c>
      <c r="C165" s="216">
        <v>6</v>
      </c>
    </row>
    <row r="166" spans="1:3" x14ac:dyDescent="0.25">
      <c r="A166" s="214">
        <v>561</v>
      </c>
      <c r="B166" s="215" t="s">
        <v>170</v>
      </c>
      <c r="C166" s="216">
        <v>6</v>
      </c>
    </row>
    <row r="167" spans="1:3" x14ac:dyDescent="0.25">
      <c r="A167" s="214">
        <v>564</v>
      </c>
      <c r="B167" s="215" t="s">
        <v>171</v>
      </c>
      <c r="C167" s="216">
        <v>5</v>
      </c>
    </row>
    <row r="168" spans="1:3" x14ac:dyDescent="0.25">
      <c r="A168" s="214">
        <v>577</v>
      </c>
      <c r="B168" s="215" t="s">
        <v>172</v>
      </c>
      <c r="C168" s="216">
        <v>6</v>
      </c>
    </row>
    <row r="169" spans="1:3" x14ac:dyDescent="0.25">
      <c r="A169" s="214">
        <v>578</v>
      </c>
      <c r="B169" s="215" t="s">
        <v>173</v>
      </c>
      <c r="C169" s="216">
        <v>5</v>
      </c>
    </row>
    <row r="170" spans="1:3" x14ac:dyDescent="0.25">
      <c r="A170" s="214">
        <v>581</v>
      </c>
      <c r="B170" s="215" t="s">
        <v>174</v>
      </c>
      <c r="C170" s="216">
        <v>6</v>
      </c>
    </row>
    <row r="171" spans="1:3" x14ac:dyDescent="0.25">
      <c r="A171" s="214">
        <v>592</v>
      </c>
      <c r="B171" s="215" t="s">
        <v>175</v>
      </c>
      <c r="C171" s="216">
        <v>6</v>
      </c>
    </row>
    <row r="172" spans="1:3" x14ac:dyDescent="0.25">
      <c r="A172" s="214">
        <v>593</v>
      </c>
      <c r="B172" s="215" t="s">
        <v>176</v>
      </c>
      <c r="C172" s="216">
        <v>5</v>
      </c>
    </row>
    <row r="173" spans="1:3" x14ac:dyDescent="0.25">
      <c r="A173" s="214">
        <v>595</v>
      </c>
      <c r="B173" s="215" t="s">
        <v>177</v>
      </c>
      <c r="C173" s="216">
        <v>5</v>
      </c>
    </row>
    <row r="174" spans="1:3" x14ac:dyDescent="0.25">
      <c r="A174" s="214">
        <v>599</v>
      </c>
      <c r="B174" s="215" t="s">
        <v>178</v>
      </c>
      <c r="C174" s="216">
        <v>6</v>
      </c>
    </row>
    <row r="175" spans="1:3" x14ac:dyDescent="0.25">
      <c r="A175" s="214">
        <v>600</v>
      </c>
      <c r="B175" s="215" t="s">
        <v>179</v>
      </c>
      <c r="C175" s="216">
        <v>6</v>
      </c>
    </row>
    <row r="176" spans="1:3" x14ac:dyDescent="0.25">
      <c r="A176" s="214">
        <v>601</v>
      </c>
      <c r="B176" s="215" t="s">
        <v>180</v>
      </c>
      <c r="C176" s="216">
        <v>6</v>
      </c>
    </row>
    <row r="177" spans="1:3" x14ac:dyDescent="0.25">
      <c r="A177" s="214">
        <v>621</v>
      </c>
      <c r="B177" s="215" t="s">
        <v>181</v>
      </c>
      <c r="C177" s="216">
        <v>3</v>
      </c>
    </row>
    <row r="178" spans="1:3" x14ac:dyDescent="0.25">
      <c r="A178" s="214">
        <v>622</v>
      </c>
      <c r="B178" s="215" t="s">
        <v>182</v>
      </c>
      <c r="C178" s="216">
        <v>2</v>
      </c>
    </row>
    <row r="179" spans="1:3" x14ac:dyDescent="0.25">
      <c r="A179" s="214">
        <v>623</v>
      </c>
      <c r="B179" s="215" t="s">
        <v>183</v>
      </c>
      <c r="C179" s="216">
        <v>2</v>
      </c>
    </row>
    <row r="180" spans="1:3" x14ac:dyDescent="0.25">
      <c r="A180" s="214">
        <v>624</v>
      </c>
      <c r="B180" s="215" t="s">
        <v>184</v>
      </c>
      <c r="C180" s="216">
        <v>3</v>
      </c>
    </row>
    <row r="181" spans="1:3" x14ac:dyDescent="0.25">
      <c r="A181" s="214">
        <v>625</v>
      </c>
      <c r="B181" s="215" t="s">
        <v>185</v>
      </c>
      <c r="C181" s="216">
        <v>1</v>
      </c>
    </row>
    <row r="182" spans="1:3" x14ac:dyDescent="0.25">
      <c r="A182" s="214">
        <v>630</v>
      </c>
      <c r="B182" s="215" t="s">
        <v>740</v>
      </c>
      <c r="C182" s="216">
        <v>6</v>
      </c>
    </row>
    <row r="183" spans="1:3" x14ac:dyDescent="0.25">
      <c r="A183" s="214">
        <v>635</v>
      </c>
      <c r="B183" s="215" t="s">
        <v>187</v>
      </c>
      <c r="C183" s="216">
        <v>6</v>
      </c>
    </row>
    <row r="184" spans="1:3" x14ac:dyDescent="0.25">
      <c r="A184" s="214">
        <v>640</v>
      </c>
      <c r="B184" s="215" t="s">
        <v>188</v>
      </c>
      <c r="C184" s="216">
        <v>6</v>
      </c>
    </row>
    <row r="185" spans="1:3" x14ac:dyDescent="0.25">
      <c r="A185" s="214">
        <v>656</v>
      </c>
      <c r="B185" s="215" t="s">
        <v>189</v>
      </c>
      <c r="C185" s="216">
        <v>4</v>
      </c>
    </row>
    <row r="186" spans="1:3" x14ac:dyDescent="0.25">
      <c r="A186" s="214">
        <v>659</v>
      </c>
      <c r="B186" s="215" t="s">
        <v>190</v>
      </c>
      <c r="C186" s="216">
        <v>3</v>
      </c>
    </row>
    <row r="187" spans="1:3" x14ac:dyDescent="0.25">
      <c r="A187" s="214">
        <v>671</v>
      </c>
      <c r="B187" s="215" t="s">
        <v>191</v>
      </c>
      <c r="C187" s="216">
        <v>6</v>
      </c>
    </row>
    <row r="188" spans="1:3" x14ac:dyDescent="0.25">
      <c r="A188" s="214">
        <v>676</v>
      </c>
      <c r="B188" s="215" t="s">
        <v>192</v>
      </c>
      <c r="C188" s="216">
        <v>6</v>
      </c>
    </row>
    <row r="189" spans="1:3" x14ac:dyDescent="0.25">
      <c r="A189" s="214">
        <v>682</v>
      </c>
      <c r="B189" s="215" t="s">
        <v>193</v>
      </c>
      <c r="C189" s="216">
        <v>5</v>
      </c>
    </row>
    <row r="190" spans="1:3" x14ac:dyDescent="0.25">
      <c r="A190" s="214">
        <v>690</v>
      </c>
      <c r="B190" s="215" t="s">
        <v>194</v>
      </c>
      <c r="C190" s="216">
        <v>5</v>
      </c>
    </row>
    <row r="191" spans="1:3" x14ac:dyDescent="0.25">
      <c r="A191" s="214">
        <v>695</v>
      </c>
      <c r="B191" s="215" t="s">
        <v>195</v>
      </c>
      <c r="C191" s="216">
        <v>6</v>
      </c>
    </row>
    <row r="192" spans="1:3" x14ac:dyDescent="0.25">
      <c r="A192" s="214">
        <v>696</v>
      </c>
      <c r="B192" s="215" t="s">
        <v>196</v>
      </c>
      <c r="C192" s="216">
        <v>6</v>
      </c>
    </row>
    <row r="193" spans="1:3" x14ac:dyDescent="0.25">
      <c r="A193" s="214">
        <v>698</v>
      </c>
      <c r="B193" s="215" t="s">
        <v>197</v>
      </c>
      <c r="C193" s="216">
        <v>6</v>
      </c>
    </row>
    <row r="194" spans="1:3" x14ac:dyDescent="0.25">
      <c r="A194" s="214">
        <v>700</v>
      </c>
      <c r="B194" s="215" t="s">
        <v>198</v>
      </c>
      <c r="C194" s="216">
        <v>4</v>
      </c>
    </row>
    <row r="195" spans="1:3" x14ac:dyDescent="0.25">
      <c r="A195" s="214">
        <v>701</v>
      </c>
      <c r="B195" s="215" t="s">
        <v>199</v>
      </c>
      <c r="C195" s="216">
        <v>4</v>
      </c>
    </row>
    <row r="196" spans="1:3" x14ac:dyDescent="0.25">
      <c r="A196" s="214">
        <v>704</v>
      </c>
      <c r="B196" s="215" t="s">
        <v>200</v>
      </c>
      <c r="C196" s="216">
        <v>5</v>
      </c>
    </row>
    <row r="197" spans="1:3" x14ac:dyDescent="0.25">
      <c r="A197" s="214">
        <v>706</v>
      </c>
      <c r="B197" s="215" t="s">
        <v>201</v>
      </c>
      <c r="C197" s="216">
        <v>5</v>
      </c>
    </row>
    <row r="198" spans="1:3" x14ac:dyDescent="0.25">
      <c r="A198" s="214">
        <v>707</v>
      </c>
      <c r="B198" s="215" t="s">
        <v>202</v>
      </c>
      <c r="C198" s="216">
        <v>6</v>
      </c>
    </row>
    <row r="199" spans="1:3" x14ac:dyDescent="0.25">
      <c r="A199" s="214">
        <v>709</v>
      </c>
      <c r="B199" s="215" t="s">
        <v>203</v>
      </c>
      <c r="C199" s="216">
        <v>4</v>
      </c>
    </row>
    <row r="200" spans="1:3" x14ac:dyDescent="0.25">
      <c r="A200" s="214">
        <v>712</v>
      </c>
      <c r="B200" s="215" t="s">
        <v>204</v>
      </c>
      <c r="C200" s="216">
        <v>6</v>
      </c>
    </row>
    <row r="201" spans="1:3" x14ac:dyDescent="0.25">
      <c r="A201" s="214">
        <v>716</v>
      </c>
      <c r="B201" s="215" t="s">
        <v>205</v>
      </c>
      <c r="C201" s="216">
        <v>3</v>
      </c>
    </row>
    <row r="202" spans="1:3" x14ac:dyDescent="0.25">
      <c r="A202" s="214">
        <v>717</v>
      </c>
      <c r="B202" s="215" t="s">
        <v>206</v>
      </c>
      <c r="C202" s="216">
        <v>3</v>
      </c>
    </row>
    <row r="203" spans="1:3" x14ac:dyDescent="0.25">
      <c r="A203" s="214">
        <v>719</v>
      </c>
      <c r="B203" s="215" t="s">
        <v>207</v>
      </c>
      <c r="C203" s="216">
        <v>3</v>
      </c>
    </row>
    <row r="204" spans="1:3" x14ac:dyDescent="0.25">
      <c r="A204" s="214">
        <v>720</v>
      </c>
      <c r="B204" s="215" t="s">
        <v>208</v>
      </c>
      <c r="C204" s="216">
        <v>3</v>
      </c>
    </row>
    <row r="205" spans="1:3" x14ac:dyDescent="0.25">
      <c r="A205" s="214">
        <v>721</v>
      </c>
      <c r="B205" s="215" t="s">
        <v>209</v>
      </c>
      <c r="C205" s="216">
        <v>3</v>
      </c>
    </row>
    <row r="206" spans="1:3" x14ac:dyDescent="0.25">
      <c r="A206" s="214">
        <v>726</v>
      </c>
      <c r="B206" s="215" t="s">
        <v>210</v>
      </c>
      <c r="C206" s="216">
        <v>4</v>
      </c>
    </row>
    <row r="207" spans="1:3" x14ac:dyDescent="0.25">
      <c r="A207" s="214">
        <v>727</v>
      </c>
      <c r="B207" s="215" t="s">
        <v>211</v>
      </c>
      <c r="C207" s="216">
        <v>4</v>
      </c>
    </row>
    <row r="208" spans="1:3" x14ac:dyDescent="0.25">
      <c r="A208" s="214">
        <v>728</v>
      </c>
      <c r="B208" s="215" t="s">
        <v>212</v>
      </c>
      <c r="C208" s="216">
        <v>4</v>
      </c>
    </row>
    <row r="209" spans="1:3" x14ac:dyDescent="0.25">
      <c r="A209" s="214">
        <v>738</v>
      </c>
      <c r="B209" s="215" t="s">
        <v>213</v>
      </c>
      <c r="C209" s="216">
        <v>5</v>
      </c>
    </row>
    <row r="210" spans="1:3" x14ac:dyDescent="0.25">
      <c r="A210" s="214">
        <v>739</v>
      </c>
      <c r="B210" s="215" t="s">
        <v>214</v>
      </c>
      <c r="C210" s="216">
        <v>6</v>
      </c>
    </row>
    <row r="211" spans="1:3" x14ac:dyDescent="0.25">
      <c r="A211" s="214">
        <v>740</v>
      </c>
      <c r="B211" s="215" t="s">
        <v>215</v>
      </c>
      <c r="C211" s="216">
        <v>5</v>
      </c>
    </row>
    <row r="212" spans="1:3" x14ac:dyDescent="0.25">
      <c r="A212" s="214">
        <v>741</v>
      </c>
      <c r="B212" s="215" t="s">
        <v>216</v>
      </c>
      <c r="C212" s="216">
        <v>5</v>
      </c>
    </row>
    <row r="213" spans="1:3" x14ac:dyDescent="0.25">
      <c r="A213" s="214">
        <v>742</v>
      </c>
      <c r="B213" s="215" t="s">
        <v>217</v>
      </c>
      <c r="C213" s="216">
        <v>4</v>
      </c>
    </row>
    <row r="214" spans="1:3" x14ac:dyDescent="0.25">
      <c r="A214" s="214">
        <v>743</v>
      </c>
      <c r="B214" s="215" t="s">
        <v>218</v>
      </c>
      <c r="C214" s="216">
        <v>5</v>
      </c>
    </row>
    <row r="215" spans="1:3" x14ac:dyDescent="0.25">
      <c r="A215" s="214">
        <v>745</v>
      </c>
      <c r="B215" s="215" t="s">
        <v>219</v>
      </c>
      <c r="C215" s="216">
        <v>5</v>
      </c>
    </row>
    <row r="216" spans="1:3" x14ac:dyDescent="0.25">
      <c r="A216" s="214">
        <v>748</v>
      </c>
      <c r="B216" s="215" t="s">
        <v>220</v>
      </c>
      <c r="C216" s="216">
        <v>4</v>
      </c>
    </row>
    <row r="217" spans="1:3" x14ac:dyDescent="0.25">
      <c r="A217" s="214">
        <v>750</v>
      </c>
      <c r="B217" s="215" t="s">
        <v>221</v>
      </c>
      <c r="C217" s="216">
        <v>4</v>
      </c>
    </row>
    <row r="218" spans="1:3" x14ac:dyDescent="0.25">
      <c r="A218" s="214">
        <v>756</v>
      </c>
      <c r="B218" s="215" t="s">
        <v>222</v>
      </c>
      <c r="C218" s="216">
        <v>6</v>
      </c>
    </row>
    <row r="219" spans="1:3" x14ac:dyDescent="0.25">
      <c r="A219" s="214">
        <v>761</v>
      </c>
      <c r="B219" s="215" t="s">
        <v>223</v>
      </c>
      <c r="C219" s="216">
        <v>4</v>
      </c>
    </row>
    <row r="220" spans="1:3" x14ac:dyDescent="0.25">
      <c r="A220" s="214">
        <v>763</v>
      </c>
      <c r="B220" s="215" t="s">
        <v>224</v>
      </c>
      <c r="C220" s="216">
        <v>6</v>
      </c>
    </row>
    <row r="221" spans="1:3" x14ac:dyDescent="0.25">
      <c r="A221" s="214">
        <v>768</v>
      </c>
      <c r="B221" s="215" t="s">
        <v>225</v>
      </c>
      <c r="C221" s="216">
        <v>6</v>
      </c>
    </row>
    <row r="222" spans="1:3" x14ac:dyDescent="0.25">
      <c r="A222" s="214">
        <v>771</v>
      </c>
      <c r="B222" s="215" t="s">
        <v>741</v>
      </c>
      <c r="C222" s="216">
        <v>6</v>
      </c>
    </row>
    <row r="223" spans="1:3" x14ac:dyDescent="0.25">
      <c r="A223" s="214">
        <v>775</v>
      </c>
      <c r="B223" s="215" t="s">
        <v>227</v>
      </c>
      <c r="C223" s="216">
        <v>6</v>
      </c>
    </row>
    <row r="224" spans="1:3" x14ac:dyDescent="0.25">
      <c r="A224" s="214">
        <v>777</v>
      </c>
      <c r="B224" s="215" t="s">
        <v>228</v>
      </c>
      <c r="C224" s="216">
        <v>6</v>
      </c>
    </row>
    <row r="225" spans="1:3" x14ac:dyDescent="0.25">
      <c r="A225" s="214">
        <v>786</v>
      </c>
      <c r="B225" s="215" t="s">
        <v>742</v>
      </c>
      <c r="C225" s="216">
        <v>6</v>
      </c>
    </row>
    <row r="226" spans="1:3" x14ac:dyDescent="0.25">
      <c r="A226" s="214">
        <v>787</v>
      </c>
      <c r="B226" s="215" t="s">
        <v>230</v>
      </c>
      <c r="C226" s="216">
        <v>6</v>
      </c>
    </row>
    <row r="227" spans="1:3" x14ac:dyDescent="0.25">
      <c r="A227" s="214">
        <v>801</v>
      </c>
      <c r="B227" s="215" t="s">
        <v>743</v>
      </c>
      <c r="C227" s="216">
        <v>6</v>
      </c>
    </row>
    <row r="228" spans="1:3" x14ac:dyDescent="0.25">
      <c r="A228" s="214">
        <v>803</v>
      </c>
      <c r="B228" s="215" t="s">
        <v>232</v>
      </c>
      <c r="C228" s="216">
        <v>6</v>
      </c>
    </row>
    <row r="229" spans="1:3" x14ac:dyDescent="0.25">
      <c r="A229" s="214">
        <v>811</v>
      </c>
      <c r="B229" s="215" t="s">
        <v>744</v>
      </c>
      <c r="C229" s="216">
        <v>6</v>
      </c>
    </row>
    <row r="230" spans="1:3" x14ac:dyDescent="0.25">
      <c r="A230" s="214">
        <v>813</v>
      </c>
      <c r="B230" s="215" t="s">
        <v>234</v>
      </c>
      <c r="C230" s="216">
        <v>5</v>
      </c>
    </row>
    <row r="231" spans="1:3" x14ac:dyDescent="0.25">
      <c r="A231" s="214">
        <v>815</v>
      </c>
      <c r="B231" s="215" t="s">
        <v>235</v>
      </c>
      <c r="C231" s="216">
        <v>6</v>
      </c>
    </row>
    <row r="232" spans="1:3" x14ac:dyDescent="0.25">
      <c r="A232" s="214">
        <v>818</v>
      </c>
      <c r="B232" s="215" t="s">
        <v>236</v>
      </c>
      <c r="C232" s="216">
        <v>6</v>
      </c>
    </row>
    <row r="233" spans="1:3" x14ac:dyDescent="0.25">
      <c r="A233" s="214">
        <v>820</v>
      </c>
      <c r="B233" s="215" t="s">
        <v>237</v>
      </c>
      <c r="C233" s="216">
        <v>6</v>
      </c>
    </row>
    <row r="234" spans="1:3" x14ac:dyDescent="0.25">
      <c r="A234" s="214">
        <v>821</v>
      </c>
      <c r="B234" s="215" t="s">
        <v>238</v>
      </c>
      <c r="C234" s="216">
        <v>6</v>
      </c>
    </row>
    <row r="235" spans="1:3" x14ac:dyDescent="0.25">
      <c r="A235" s="214">
        <v>829</v>
      </c>
      <c r="B235" s="215" t="s">
        <v>239</v>
      </c>
      <c r="C235" s="216">
        <v>5</v>
      </c>
    </row>
    <row r="236" spans="1:3" x14ac:dyDescent="0.25">
      <c r="A236" s="214">
        <v>831</v>
      </c>
      <c r="B236" s="215" t="s">
        <v>240</v>
      </c>
      <c r="C236" s="216">
        <v>3</v>
      </c>
    </row>
    <row r="237" spans="1:3" x14ac:dyDescent="0.25">
      <c r="A237" s="214">
        <v>832</v>
      </c>
      <c r="B237" s="215" t="s">
        <v>241</v>
      </c>
      <c r="C237" s="216">
        <v>3</v>
      </c>
    </row>
    <row r="238" spans="1:3" x14ac:dyDescent="0.25">
      <c r="A238" s="214">
        <v>833</v>
      </c>
      <c r="B238" s="215" t="s">
        <v>242</v>
      </c>
      <c r="C238" s="216">
        <v>2</v>
      </c>
    </row>
    <row r="239" spans="1:3" x14ac:dyDescent="0.25">
      <c r="A239" s="214">
        <v>834</v>
      </c>
      <c r="B239" s="215" t="s">
        <v>745</v>
      </c>
      <c r="C239" s="216">
        <v>3</v>
      </c>
    </row>
    <row r="240" spans="1:3" x14ac:dyDescent="0.25">
      <c r="A240" s="214">
        <v>836</v>
      </c>
      <c r="B240" s="215" t="s">
        <v>244</v>
      </c>
      <c r="C240" s="216">
        <v>6</v>
      </c>
    </row>
    <row r="241" spans="1:3" x14ac:dyDescent="0.25">
      <c r="A241" s="214">
        <v>837</v>
      </c>
      <c r="B241" s="215" t="s">
        <v>245</v>
      </c>
      <c r="C241" s="216">
        <v>6</v>
      </c>
    </row>
    <row r="242" spans="1:3" x14ac:dyDescent="0.25">
      <c r="A242" s="214">
        <v>840</v>
      </c>
      <c r="B242" s="215" t="s">
        <v>246</v>
      </c>
      <c r="C242" s="216">
        <v>5</v>
      </c>
    </row>
    <row r="243" spans="1:3" x14ac:dyDescent="0.25">
      <c r="A243" s="214">
        <v>846</v>
      </c>
      <c r="B243" s="215" t="s">
        <v>247</v>
      </c>
      <c r="C243" s="216">
        <v>6</v>
      </c>
    </row>
    <row r="244" spans="1:3" x14ac:dyDescent="0.25">
      <c r="A244" s="214">
        <v>850</v>
      </c>
      <c r="B244" s="215" t="s">
        <v>248</v>
      </c>
      <c r="C244" s="216">
        <v>6</v>
      </c>
    </row>
    <row r="245" spans="1:3" x14ac:dyDescent="0.25">
      <c r="A245" s="214">
        <v>852</v>
      </c>
      <c r="B245" s="215" t="s">
        <v>746</v>
      </c>
      <c r="C245" s="216">
        <v>6</v>
      </c>
    </row>
    <row r="246" spans="1:3" x14ac:dyDescent="0.25">
      <c r="A246" s="214">
        <v>857</v>
      </c>
      <c r="B246" s="215" t="s">
        <v>747</v>
      </c>
      <c r="C246" s="216">
        <v>6</v>
      </c>
    </row>
    <row r="247" spans="1:3" x14ac:dyDescent="0.25">
      <c r="A247" s="214">
        <v>858</v>
      </c>
      <c r="B247" s="215" t="s">
        <v>251</v>
      </c>
      <c r="C247" s="216">
        <v>6</v>
      </c>
    </row>
    <row r="248" spans="1:3" x14ac:dyDescent="0.25">
      <c r="A248" s="214">
        <v>861</v>
      </c>
      <c r="B248" s="215" t="s">
        <v>252</v>
      </c>
      <c r="C248" s="216">
        <v>4</v>
      </c>
    </row>
    <row r="249" spans="1:3" x14ac:dyDescent="0.25">
      <c r="A249" s="214">
        <v>876</v>
      </c>
      <c r="B249" s="215" t="s">
        <v>253</v>
      </c>
      <c r="C249" s="216">
        <v>5</v>
      </c>
    </row>
    <row r="250" spans="1:3" x14ac:dyDescent="0.25">
      <c r="A250" s="214">
        <v>877</v>
      </c>
      <c r="B250" s="215" t="s">
        <v>254</v>
      </c>
      <c r="C250" s="216">
        <v>4</v>
      </c>
    </row>
    <row r="251" spans="1:3" x14ac:dyDescent="0.25">
      <c r="A251" s="214">
        <v>879</v>
      </c>
      <c r="B251" s="215" t="s">
        <v>255</v>
      </c>
      <c r="C251" s="216">
        <v>4</v>
      </c>
    </row>
    <row r="252" spans="1:3" x14ac:dyDescent="0.25">
      <c r="A252" s="214">
        <v>881</v>
      </c>
      <c r="B252" s="215" t="s">
        <v>256</v>
      </c>
      <c r="C252" s="216">
        <v>5</v>
      </c>
    </row>
    <row r="253" spans="1:3" x14ac:dyDescent="0.25">
      <c r="A253" s="214">
        <v>882</v>
      </c>
      <c r="B253" s="215" t="s">
        <v>257</v>
      </c>
      <c r="C253" s="216">
        <v>4</v>
      </c>
    </row>
    <row r="254" spans="1:3" x14ac:dyDescent="0.25">
      <c r="A254" s="214">
        <v>883</v>
      </c>
      <c r="B254" s="215" t="s">
        <v>258</v>
      </c>
      <c r="C254" s="216">
        <v>5</v>
      </c>
    </row>
    <row r="255" spans="1:3" x14ac:dyDescent="0.25">
      <c r="A255" s="214">
        <v>885</v>
      </c>
      <c r="B255" s="215" t="s">
        <v>259</v>
      </c>
      <c r="C255" s="216">
        <v>4</v>
      </c>
    </row>
    <row r="256" spans="1:3" x14ac:dyDescent="0.25">
      <c r="A256" s="214">
        <v>891</v>
      </c>
      <c r="B256" s="215" t="s">
        <v>260</v>
      </c>
      <c r="C256" s="216">
        <v>6</v>
      </c>
    </row>
    <row r="257" spans="1:3" x14ac:dyDescent="0.25">
      <c r="A257" s="214">
        <v>911</v>
      </c>
      <c r="B257" s="215" t="s">
        <v>261</v>
      </c>
      <c r="C257" s="216">
        <v>4</v>
      </c>
    </row>
    <row r="258" spans="1:3" x14ac:dyDescent="0.25">
      <c r="A258" s="214">
        <v>912</v>
      </c>
      <c r="B258" s="215" t="s">
        <v>262</v>
      </c>
      <c r="C258" s="216">
        <v>5</v>
      </c>
    </row>
    <row r="259" spans="1:3" x14ac:dyDescent="0.25">
      <c r="A259" s="214">
        <v>914</v>
      </c>
      <c r="B259" s="215" t="s">
        <v>263</v>
      </c>
      <c r="C259" s="216">
        <v>6</v>
      </c>
    </row>
    <row r="260" spans="1:3" x14ac:dyDescent="0.25">
      <c r="A260" s="214">
        <v>2071</v>
      </c>
      <c r="B260" s="215" t="s">
        <v>264</v>
      </c>
      <c r="C260" s="216">
        <v>6</v>
      </c>
    </row>
    <row r="261" spans="1:3" x14ac:dyDescent="0.25">
      <c r="A261" s="214">
        <v>2125</v>
      </c>
      <c r="B261" s="215" t="s">
        <v>265</v>
      </c>
      <c r="C261" s="216">
        <v>5</v>
      </c>
    </row>
    <row r="262" spans="1:3" x14ac:dyDescent="0.25">
      <c r="A262" s="214">
        <v>2134</v>
      </c>
      <c r="B262" s="215" t="s">
        <v>748</v>
      </c>
      <c r="C262" s="216">
        <v>6</v>
      </c>
    </row>
    <row r="263" spans="1:3" x14ac:dyDescent="0.25">
      <c r="A263" s="214">
        <v>2135</v>
      </c>
      <c r="B263" s="215" t="s">
        <v>267</v>
      </c>
      <c r="C263" s="216">
        <v>5</v>
      </c>
    </row>
    <row r="264" spans="1:3" x14ac:dyDescent="0.25">
      <c r="A264" s="214">
        <v>2137</v>
      </c>
      <c r="B264" s="215" t="s">
        <v>268</v>
      </c>
      <c r="C264" s="216">
        <v>6</v>
      </c>
    </row>
    <row r="265" spans="1:3" x14ac:dyDescent="0.25">
      <c r="A265" s="214">
        <v>2142</v>
      </c>
      <c r="B265" s="215" t="s">
        <v>269</v>
      </c>
      <c r="C265" s="216">
        <v>5</v>
      </c>
    </row>
    <row r="266" spans="1:3" x14ac:dyDescent="0.25">
      <c r="A266" s="214">
        <v>2143</v>
      </c>
      <c r="B266" s="215" t="s">
        <v>270</v>
      </c>
      <c r="C266" s="216">
        <v>6</v>
      </c>
    </row>
    <row r="267" spans="1:3" x14ac:dyDescent="0.25">
      <c r="A267" s="214">
        <v>2144</v>
      </c>
      <c r="B267" s="215" t="s">
        <v>271</v>
      </c>
      <c r="C267" s="216">
        <v>4</v>
      </c>
    </row>
    <row r="268" spans="1:3" x14ac:dyDescent="0.25">
      <c r="A268" s="214">
        <v>2149</v>
      </c>
      <c r="B268" s="215" t="s">
        <v>272</v>
      </c>
      <c r="C268" s="216">
        <v>5</v>
      </c>
    </row>
    <row r="269" spans="1:3" x14ac:dyDescent="0.25">
      <c r="A269" s="214">
        <v>2154</v>
      </c>
      <c r="B269" s="215" t="s">
        <v>273</v>
      </c>
      <c r="C269" s="216">
        <v>5</v>
      </c>
    </row>
    <row r="270" spans="1:3" x14ac:dyDescent="0.25">
      <c r="A270" s="214">
        <v>2155</v>
      </c>
      <c r="B270" s="215" t="s">
        <v>274</v>
      </c>
      <c r="C270" s="216">
        <v>5</v>
      </c>
    </row>
    <row r="271" spans="1:3" x14ac:dyDescent="0.25">
      <c r="A271" s="214">
        <v>2159</v>
      </c>
      <c r="B271" s="215" t="s">
        <v>275</v>
      </c>
      <c r="C271" s="216">
        <v>6</v>
      </c>
    </row>
    <row r="272" spans="1:3" x14ac:dyDescent="0.25">
      <c r="A272" s="214">
        <v>2164</v>
      </c>
      <c r="B272" s="215" t="s">
        <v>276</v>
      </c>
      <c r="C272" s="216">
        <v>5</v>
      </c>
    </row>
    <row r="273" spans="1:3" x14ac:dyDescent="0.25">
      <c r="A273" s="214">
        <v>2165</v>
      </c>
      <c r="B273" s="215" t="s">
        <v>277</v>
      </c>
      <c r="C273" s="216">
        <v>5</v>
      </c>
    </row>
    <row r="274" spans="1:3" x14ac:dyDescent="0.25">
      <c r="A274" s="214">
        <v>2167</v>
      </c>
      <c r="B274" s="215" t="s">
        <v>278</v>
      </c>
      <c r="C274" s="216">
        <v>6</v>
      </c>
    </row>
    <row r="275" spans="1:3" x14ac:dyDescent="0.25">
      <c r="A275" s="214">
        <v>2168</v>
      </c>
      <c r="B275" s="215" t="s">
        <v>279</v>
      </c>
      <c r="C275" s="216">
        <v>6</v>
      </c>
    </row>
    <row r="276" spans="1:3" x14ac:dyDescent="0.25">
      <c r="A276" s="214">
        <v>2169</v>
      </c>
      <c r="B276" s="215" t="s">
        <v>749</v>
      </c>
      <c r="C276" s="216">
        <v>6</v>
      </c>
    </row>
    <row r="277" spans="1:3" x14ac:dyDescent="0.25">
      <c r="A277" s="214">
        <v>2170</v>
      </c>
      <c r="B277" s="215" t="s">
        <v>281</v>
      </c>
      <c r="C277" s="216">
        <v>5</v>
      </c>
    </row>
    <row r="278" spans="1:3" x14ac:dyDescent="0.25">
      <c r="A278" s="214">
        <v>2171</v>
      </c>
      <c r="B278" s="215" t="s">
        <v>282</v>
      </c>
      <c r="C278" s="216">
        <v>6</v>
      </c>
    </row>
    <row r="279" spans="1:3" x14ac:dyDescent="0.25">
      <c r="A279" s="214">
        <v>2172</v>
      </c>
      <c r="B279" s="215" t="s">
        <v>283</v>
      </c>
      <c r="C279" s="216">
        <v>6</v>
      </c>
    </row>
    <row r="280" spans="1:3" x14ac:dyDescent="0.25">
      <c r="A280" s="214">
        <v>2174</v>
      </c>
      <c r="B280" s="215" t="s">
        <v>284</v>
      </c>
      <c r="C280" s="216">
        <v>6</v>
      </c>
    </row>
    <row r="281" spans="1:3" x14ac:dyDescent="0.25">
      <c r="A281" s="214">
        <v>2176</v>
      </c>
      <c r="B281" s="215" t="s">
        <v>750</v>
      </c>
      <c r="C281" s="216">
        <v>6</v>
      </c>
    </row>
    <row r="282" spans="1:3" x14ac:dyDescent="0.25">
      <c r="A282" s="214">
        <v>2180</v>
      </c>
      <c r="B282" s="215" t="s">
        <v>286</v>
      </c>
      <c r="C282" s="216">
        <v>6</v>
      </c>
    </row>
    <row r="283" spans="1:3" x14ac:dyDescent="0.25">
      <c r="A283" s="214">
        <v>2184</v>
      </c>
      <c r="B283" s="215" t="s">
        <v>287</v>
      </c>
      <c r="C283" s="216">
        <v>5</v>
      </c>
    </row>
    <row r="284" spans="1:3" x14ac:dyDescent="0.25">
      <c r="A284" s="214">
        <v>2190</v>
      </c>
      <c r="B284" s="215" t="s">
        <v>288</v>
      </c>
      <c r="C284" s="216">
        <v>6</v>
      </c>
    </row>
    <row r="285" spans="1:3" x14ac:dyDescent="0.25">
      <c r="A285" s="214">
        <v>2198</v>
      </c>
      <c r="B285" s="215" t="s">
        <v>289</v>
      </c>
      <c r="C285" s="216">
        <v>6</v>
      </c>
    </row>
    <row r="286" spans="1:3" x14ac:dyDescent="0.25">
      <c r="A286" s="214">
        <v>2215</v>
      </c>
      <c r="B286" s="215" t="s">
        <v>290</v>
      </c>
      <c r="C286" s="216">
        <v>6</v>
      </c>
    </row>
    <row r="287" spans="1:3" x14ac:dyDescent="0.25">
      <c r="A287" s="214">
        <v>2310</v>
      </c>
      <c r="B287" s="215" t="s">
        <v>291</v>
      </c>
      <c r="C287" s="216">
        <v>5</v>
      </c>
    </row>
    <row r="288" spans="1:3" x14ac:dyDescent="0.25">
      <c r="A288" s="214">
        <v>2311</v>
      </c>
      <c r="B288" s="215" t="s">
        <v>292</v>
      </c>
      <c r="C288" s="216">
        <v>6</v>
      </c>
    </row>
    <row r="289" spans="1:3" x14ac:dyDescent="0.25">
      <c r="A289" s="214">
        <v>2342</v>
      </c>
      <c r="B289" s="215" t="s">
        <v>293</v>
      </c>
      <c r="C289" s="216">
        <v>6</v>
      </c>
    </row>
    <row r="290" spans="1:3" x14ac:dyDescent="0.25">
      <c r="A290" s="214">
        <v>2358</v>
      </c>
      <c r="B290" s="215" t="s">
        <v>294</v>
      </c>
      <c r="C290" s="216">
        <v>6</v>
      </c>
    </row>
    <row r="291" spans="1:3" x14ac:dyDescent="0.25">
      <c r="A291" s="214">
        <v>2364</v>
      </c>
      <c r="B291" s="215" t="s">
        <v>295</v>
      </c>
      <c r="C291" s="216">
        <v>6</v>
      </c>
    </row>
    <row r="292" spans="1:3" x14ac:dyDescent="0.25">
      <c r="A292" s="214">
        <v>2365</v>
      </c>
      <c r="B292" s="215" t="s">
        <v>296</v>
      </c>
      <c r="C292" s="216">
        <v>6</v>
      </c>
    </row>
    <row r="293" spans="1:3" x14ac:dyDescent="0.25">
      <c r="A293" s="214">
        <v>2396</v>
      </c>
      <c r="B293" s="215" t="s">
        <v>297</v>
      </c>
      <c r="C293" s="216">
        <v>6</v>
      </c>
    </row>
    <row r="294" spans="1:3" x14ac:dyDescent="0.25">
      <c r="A294" s="214">
        <v>2397</v>
      </c>
      <c r="B294" s="215" t="s">
        <v>298</v>
      </c>
      <c r="C294" s="216">
        <v>5</v>
      </c>
    </row>
    <row r="295" spans="1:3" x14ac:dyDescent="0.25">
      <c r="A295" s="214">
        <v>2448</v>
      </c>
      <c r="B295" s="215" t="s">
        <v>299</v>
      </c>
      <c r="C295" s="216">
        <v>6</v>
      </c>
    </row>
    <row r="296" spans="1:3" x14ac:dyDescent="0.25">
      <c r="A296" s="214">
        <v>2527</v>
      </c>
      <c r="B296" s="215" t="s">
        <v>300</v>
      </c>
      <c r="C296" s="216">
        <v>6</v>
      </c>
    </row>
    <row r="297" spans="1:3" x14ac:dyDescent="0.25">
      <c r="A297" s="214">
        <v>2534</v>
      </c>
      <c r="B297" s="215" t="s">
        <v>301</v>
      </c>
      <c r="C297" s="216">
        <v>6</v>
      </c>
    </row>
    <row r="298" spans="1:3" x14ac:dyDescent="0.25">
      <c r="A298" s="214">
        <v>2536</v>
      </c>
      <c r="B298" s="215" t="s">
        <v>302</v>
      </c>
      <c r="C298" s="216">
        <v>6</v>
      </c>
    </row>
    <row r="299" spans="1:3" x14ac:dyDescent="0.25">
      <c r="A299" s="214">
        <v>2580</v>
      </c>
      <c r="B299" s="215" t="s">
        <v>303</v>
      </c>
      <c r="C299" s="216">
        <v>6</v>
      </c>
    </row>
    <row r="300" spans="1:3" x14ac:dyDescent="0.25">
      <c r="A300" s="214">
        <v>2609</v>
      </c>
      <c r="B300" s="215" t="s">
        <v>304</v>
      </c>
      <c r="C300" s="216">
        <v>6</v>
      </c>
    </row>
    <row r="301" spans="1:3" x14ac:dyDescent="0.25">
      <c r="A301" s="214">
        <v>2683</v>
      </c>
      <c r="B301" s="215" t="s">
        <v>751</v>
      </c>
      <c r="C301" s="216">
        <v>6</v>
      </c>
    </row>
    <row r="302" spans="1:3" x14ac:dyDescent="0.25">
      <c r="A302" s="214">
        <v>2687</v>
      </c>
      <c r="B302" s="215" t="s">
        <v>306</v>
      </c>
      <c r="C302" s="216">
        <v>5</v>
      </c>
    </row>
    <row r="303" spans="1:3" x14ac:dyDescent="0.25">
      <c r="A303" s="214">
        <v>2689</v>
      </c>
      <c r="B303" s="215" t="s">
        <v>307</v>
      </c>
      <c r="C303" s="216">
        <v>5</v>
      </c>
    </row>
    <row r="304" spans="1:3" x14ac:dyDescent="0.25">
      <c r="A304" s="214">
        <v>2711</v>
      </c>
      <c r="B304" s="215" t="s">
        <v>308</v>
      </c>
      <c r="C304" s="216">
        <v>6</v>
      </c>
    </row>
    <row r="305" spans="1:3" x14ac:dyDescent="0.25">
      <c r="A305" s="214">
        <v>2752</v>
      </c>
      <c r="B305" s="215" t="s">
        <v>309</v>
      </c>
      <c r="C305" s="216">
        <v>5</v>
      </c>
    </row>
    <row r="306" spans="1:3" x14ac:dyDescent="0.25">
      <c r="A306" s="214">
        <v>2753</v>
      </c>
      <c r="B306" s="215" t="s">
        <v>310</v>
      </c>
      <c r="C306" s="216">
        <v>5</v>
      </c>
    </row>
    <row r="307" spans="1:3" x14ac:dyDescent="0.25">
      <c r="A307" s="214">
        <v>2754</v>
      </c>
      <c r="B307" s="215" t="s">
        <v>311</v>
      </c>
      <c r="C307" s="216">
        <v>6</v>
      </c>
    </row>
    <row r="308" spans="1:3" x14ac:dyDescent="0.25">
      <c r="A308" s="214">
        <v>2769</v>
      </c>
      <c r="B308" s="215" t="s">
        <v>313</v>
      </c>
      <c r="C308" s="216">
        <v>6</v>
      </c>
    </row>
    <row r="309" spans="1:3" x14ac:dyDescent="0.25">
      <c r="A309" s="214">
        <v>2805</v>
      </c>
      <c r="B309" s="215" t="s">
        <v>314</v>
      </c>
      <c r="C309" s="216">
        <v>5</v>
      </c>
    </row>
    <row r="310" spans="1:3" x14ac:dyDescent="0.25">
      <c r="A310" s="214">
        <v>2835</v>
      </c>
      <c r="B310" s="215" t="s">
        <v>315</v>
      </c>
      <c r="C310" s="216">
        <v>6</v>
      </c>
    </row>
    <row r="311" spans="1:3" x14ac:dyDescent="0.25">
      <c r="A311" s="214">
        <v>2853</v>
      </c>
      <c r="B311" s="215" t="s">
        <v>752</v>
      </c>
      <c r="C311" s="216">
        <v>6</v>
      </c>
    </row>
    <row r="312" spans="1:3" x14ac:dyDescent="0.25">
      <c r="A312" s="214">
        <v>2854</v>
      </c>
      <c r="B312" s="215" t="s">
        <v>317</v>
      </c>
      <c r="C312" s="216">
        <v>6</v>
      </c>
    </row>
    <row r="313" spans="1:3" x14ac:dyDescent="0.25">
      <c r="A313" s="214">
        <v>2856</v>
      </c>
      <c r="B313" s="215" t="s">
        <v>318</v>
      </c>
      <c r="C313" s="216">
        <v>6</v>
      </c>
    </row>
    <row r="314" spans="1:3" x14ac:dyDescent="0.25">
      <c r="A314" s="214">
        <v>2859</v>
      </c>
      <c r="B314" s="215" t="s">
        <v>319</v>
      </c>
      <c r="C314" s="216">
        <v>5</v>
      </c>
    </row>
    <row r="315" spans="1:3" x14ac:dyDescent="0.25">
      <c r="A315" s="214">
        <v>2860</v>
      </c>
      <c r="B315" s="215" t="s">
        <v>320</v>
      </c>
      <c r="C315" s="216">
        <v>5</v>
      </c>
    </row>
    <row r="316" spans="1:3" x14ac:dyDescent="0.25">
      <c r="A316" s="214">
        <v>2884</v>
      </c>
      <c r="B316" s="215" t="s">
        <v>321</v>
      </c>
      <c r="C316" s="216">
        <v>6</v>
      </c>
    </row>
    <row r="317" spans="1:3" x14ac:dyDescent="0.25">
      <c r="A317" s="214">
        <v>2886</v>
      </c>
      <c r="B317" s="215" t="s">
        <v>322</v>
      </c>
      <c r="C317" s="216">
        <v>6</v>
      </c>
    </row>
    <row r="318" spans="1:3" x14ac:dyDescent="0.25">
      <c r="A318" s="214">
        <v>2888</v>
      </c>
      <c r="B318" s="215" t="s">
        <v>323</v>
      </c>
      <c r="C318" s="216">
        <v>6</v>
      </c>
    </row>
    <row r="319" spans="1:3" x14ac:dyDescent="0.25">
      <c r="A319" s="214">
        <v>2889</v>
      </c>
      <c r="B319" s="215" t="s">
        <v>324</v>
      </c>
      <c r="C319" s="216">
        <v>6</v>
      </c>
    </row>
    <row r="320" spans="1:3" x14ac:dyDescent="0.25">
      <c r="A320" s="214">
        <v>2890</v>
      </c>
      <c r="B320" s="215" t="s">
        <v>753</v>
      </c>
      <c r="C320" s="216">
        <v>6</v>
      </c>
    </row>
    <row r="321" spans="1:3" x14ac:dyDescent="0.25">
      <c r="A321" s="214">
        <v>2895</v>
      </c>
      <c r="B321" s="215" t="s">
        <v>754</v>
      </c>
      <c r="C321" s="216">
        <v>5</v>
      </c>
    </row>
    <row r="322" spans="1:3" x14ac:dyDescent="0.25">
      <c r="A322" s="214">
        <v>2897</v>
      </c>
      <c r="B322" s="215" t="s">
        <v>327</v>
      </c>
      <c r="C322" s="216">
        <v>5</v>
      </c>
    </row>
    <row r="323" spans="1:3" x14ac:dyDescent="0.25">
      <c r="A323" s="214">
        <v>2898</v>
      </c>
      <c r="B323" s="215" t="s">
        <v>328</v>
      </c>
      <c r="C323" s="216">
        <v>6</v>
      </c>
    </row>
    <row r="324" spans="1:3" x14ac:dyDescent="0.25">
      <c r="A324" s="214">
        <v>2899</v>
      </c>
      <c r="B324" s="215" t="s">
        <v>329</v>
      </c>
      <c r="C324" s="216">
        <v>5</v>
      </c>
    </row>
    <row r="325" spans="1:3" x14ac:dyDescent="0.25">
      <c r="A325" s="214">
        <v>2902</v>
      </c>
      <c r="B325" s="215" t="s">
        <v>330</v>
      </c>
      <c r="C325" s="216">
        <v>6</v>
      </c>
    </row>
    <row r="326" spans="1:3" x14ac:dyDescent="0.25">
      <c r="A326" s="214">
        <v>2903</v>
      </c>
      <c r="B326" s="215" t="s">
        <v>331</v>
      </c>
      <c r="C326" s="216">
        <v>6</v>
      </c>
    </row>
    <row r="327" spans="1:3" x14ac:dyDescent="0.25">
      <c r="A327" s="214">
        <v>2904</v>
      </c>
      <c r="B327" s="215" t="s">
        <v>332</v>
      </c>
      <c r="C327" s="216">
        <v>6</v>
      </c>
    </row>
    <row r="328" spans="1:3" x14ac:dyDescent="0.25">
      <c r="A328" s="214">
        <v>2905</v>
      </c>
      <c r="B328" s="215" t="s">
        <v>333</v>
      </c>
      <c r="C328" s="216">
        <v>5</v>
      </c>
    </row>
    <row r="329" spans="1:3" x14ac:dyDescent="0.25">
      <c r="A329" s="214">
        <v>2906</v>
      </c>
      <c r="B329" s="215" t="s">
        <v>334</v>
      </c>
      <c r="C329" s="216">
        <v>6</v>
      </c>
    </row>
    <row r="330" spans="1:3" x14ac:dyDescent="0.25">
      <c r="A330" s="214">
        <v>2907</v>
      </c>
      <c r="B330" s="215" t="s">
        <v>335</v>
      </c>
      <c r="C330" s="216">
        <v>6</v>
      </c>
    </row>
    <row r="331" spans="1:3" x14ac:dyDescent="0.25">
      <c r="A331" s="214">
        <v>2908</v>
      </c>
      <c r="B331" s="215" t="s">
        <v>336</v>
      </c>
      <c r="C331" s="216">
        <v>6</v>
      </c>
    </row>
    <row r="332" spans="1:3" x14ac:dyDescent="0.25">
      <c r="A332" s="214">
        <v>2999</v>
      </c>
      <c r="B332" s="215" t="s">
        <v>755</v>
      </c>
      <c r="C332" s="216">
        <v>9</v>
      </c>
    </row>
    <row r="333" spans="1:3" ht="15.75" thickBot="1" x14ac:dyDescent="0.3">
      <c r="A333" s="217"/>
      <c r="B333" s="218"/>
      <c r="C333" s="218"/>
    </row>
    <row r="334" spans="1:3" ht="15.75" thickBot="1" x14ac:dyDescent="0.3">
      <c r="A334" s="219" t="s">
        <v>756</v>
      </c>
      <c r="B334" s="219"/>
      <c r="C334" s="219"/>
    </row>
    <row r="335" spans="1:3" x14ac:dyDescent="0.25">
      <c r="A335" s="217"/>
      <c r="B335" s="218"/>
      <c r="C335" s="218"/>
    </row>
    <row r="336" spans="1:3" x14ac:dyDescent="0.25">
      <c r="A336" s="217">
        <v>4000</v>
      </c>
      <c r="B336" s="218" t="s">
        <v>339</v>
      </c>
      <c r="C336" s="218"/>
    </row>
    <row r="337" spans="1:3" x14ac:dyDescent="0.25">
      <c r="A337" s="217">
        <v>4001</v>
      </c>
      <c r="B337" s="218" t="s">
        <v>340</v>
      </c>
      <c r="C337" s="218"/>
    </row>
    <row r="338" spans="1:3" x14ac:dyDescent="0.25">
      <c r="A338" s="217">
        <v>4003</v>
      </c>
      <c r="B338" s="218" t="s">
        <v>341</v>
      </c>
      <c r="C338" s="218"/>
    </row>
    <row r="339" spans="1:3" x14ac:dyDescent="0.25">
      <c r="A339" s="217">
        <v>4004</v>
      </c>
      <c r="B339" s="218" t="s">
        <v>342</v>
      </c>
      <c r="C339" s="218"/>
    </row>
    <row r="340" spans="1:3" x14ac:dyDescent="0.25">
      <c r="A340" s="217">
        <v>4005</v>
      </c>
      <c r="B340" s="218" t="s">
        <v>343</v>
      </c>
      <c r="C340" s="218"/>
    </row>
    <row r="341" spans="1:3" x14ac:dyDescent="0.25">
      <c r="A341" s="217">
        <v>4007</v>
      </c>
      <c r="B341" s="218" t="s">
        <v>344</v>
      </c>
      <c r="C341" s="218"/>
    </row>
    <row r="342" spans="1:3" x14ac:dyDescent="0.25">
      <c r="A342" s="217">
        <v>4008</v>
      </c>
      <c r="B342" s="218" t="s">
        <v>345</v>
      </c>
      <c r="C342" s="218"/>
    </row>
    <row r="343" spans="1:3" x14ac:dyDescent="0.25">
      <c r="A343" s="217">
        <v>4011</v>
      </c>
      <c r="B343" s="218" t="s">
        <v>346</v>
      </c>
      <c r="C343" s="218"/>
    </row>
    <row r="344" spans="1:3" x14ac:dyDescent="0.25">
      <c r="A344" s="217">
        <v>4015</v>
      </c>
      <c r="B344" s="218" t="s">
        <v>347</v>
      </c>
      <c r="C344" s="218"/>
    </row>
    <row r="345" spans="1:3" x14ac:dyDescent="0.25">
      <c r="A345" s="217">
        <v>4016</v>
      </c>
      <c r="B345" s="218" t="s">
        <v>348</v>
      </c>
      <c r="C345" s="218"/>
    </row>
    <row r="346" spans="1:3" x14ac:dyDescent="0.25">
      <c r="A346" s="217">
        <v>4017</v>
      </c>
      <c r="B346" s="218" t="s">
        <v>349</v>
      </c>
      <c r="C346" s="218"/>
    </row>
    <row r="347" spans="1:3" x14ac:dyDescent="0.25">
      <c r="A347" s="217">
        <v>4018</v>
      </c>
      <c r="B347" s="218" t="s">
        <v>350</v>
      </c>
      <c r="C347" s="218"/>
    </row>
    <row r="348" spans="1:3" x14ac:dyDescent="0.25">
      <c r="A348" s="217">
        <v>4020</v>
      </c>
      <c r="B348" s="218" t="s">
        <v>351</v>
      </c>
      <c r="C348" s="218"/>
    </row>
    <row r="349" spans="1:3" x14ac:dyDescent="0.25">
      <c r="A349" s="217">
        <v>4025</v>
      </c>
      <c r="B349" s="218" t="s">
        <v>352</v>
      </c>
      <c r="C349" s="218"/>
    </row>
    <row r="350" spans="1:3" x14ac:dyDescent="0.25">
      <c r="A350" s="217">
        <v>4026</v>
      </c>
      <c r="B350" s="218" t="s">
        <v>353</v>
      </c>
      <c r="C350" s="218"/>
    </row>
    <row r="351" spans="1:3" x14ac:dyDescent="0.25">
      <c r="A351" s="217">
        <v>4027</v>
      </c>
      <c r="B351" s="218" t="s">
        <v>354</v>
      </c>
      <c r="C351" s="218"/>
    </row>
    <row r="352" spans="1:3" x14ac:dyDescent="0.25">
      <c r="A352" s="217">
        <v>4029</v>
      </c>
      <c r="B352" s="218" t="s">
        <v>355</v>
      </c>
      <c r="C352" s="218"/>
    </row>
    <row r="353" spans="1:3" x14ac:dyDescent="0.25">
      <c r="A353" s="217">
        <v>4030</v>
      </c>
      <c r="B353" s="218" t="s">
        <v>356</v>
      </c>
      <c r="C353" s="218"/>
    </row>
    <row r="354" spans="1:3" x14ac:dyDescent="0.25">
      <c r="A354" s="217">
        <v>4031</v>
      </c>
      <c r="B354" s="218" t="s">
        <v>357</v>
      </c>
      <c r="C354" s="218"/>
    </row>
    <row r="355" spans="1:3" x14ac:dyDescent="0.25">
      <c r="A355" s="217">
        <v>4032</v>
      </c>
      <c r="B355" s="218" t="s">
        <v>358</v>
      </c>
      <c r="C355" s="218"/>
    </row>
    <row r="356" spans="1:3" x14ac:dyDescent="0.25">
      <c r="A356" s="217">
        <v>4035</v>
      </c>
      <c r="B356" s="218" t="s">
        <v>359</v>
      </c>
      <c r="C356" s="218"/>
    </row>
    <row r="357" spans="1:3" x14ac:dyDescent="0.25">
      <c r="A357" s="217">
        <v>4036</v>
      </c>
      <c r="B357" s="218" t="s">
        <v>360</v>
      </c>
      <c r="C357" s="218"/>
    </row>
    <row r="358" spans="1:3" x14ac:dyDescent="0.25">
      <c r="A358" s="217">
        <v>4038</v>
      </c>
      <c r="B358" s="218" t="s">
        <v>361</v>
      </c>
      <c r="C358" s="218"/>
    </row>
    <row r="359" spans="1:3" x14ac:dyDescent="0.25">
      <c r="A359" s="217">
        <v>4039</v>
      </c>
      <c r="B359" s="218" t="s">
        <v>362</v>
      </c>
      <c r="C359" s="218"/>
    </row>
    <row r="360" spans="1:3" x14ac:dyDescent="0.25">
      <c r="A360" s="217">
        <v>4042</v>
      </c>
      <c r="B360" s="218" t="s">
        <v>363</v>
      </c>
      <c r="C360" s="218"/>
    </row>
    <row r="361" spans="1:3" x14ac:dyDescent="0.25">
      <c r="A361" s="217">
        <v>4043</v>
      </c>
      <c r="B361" s="218" t="s">
        <v>364</v>
      </c>
      <c r="C361" s="218"/>
    </row>
    <row r="362" spans="1:3" x14ac:dyDescent="0.25">
      <c r="A362" s="217">
        <v>4049</v>
      </c>
      <c r="B362" s="218" t="s">
        <v>365</v>
      </c>
      <c r="C362" s="218"/>
    </row>
    <row r="363" spans="1:3" x14ac:dyDescent="0.25">
      <c r="A363" s="217">
        <v>4050</v>
      </c>
      <c r="B363" s="218" t="s">
        <v>366</v>
      </c>
      <c r="C363" s="218"/>
    </row>
    <row r="364" spans="1:3" x14ac:dyDescent="0.25">
      <c r="A364" s="217">
        <v>4053</v>
      </c>
      <c r="B364" s="218" t="s">
        <v>367</v>
      </c>
      <c r="C364" s="218"/>
    </row>
    <row r="365" spans="1:3" x14ac:dyDescent="0.25">
      <c r="A365" s="217">
        <v>4054</v>
      </c>
      <c r="B365" s="218" t="s">
        <v>368</v>
      </c>
      <c r="C365" s="218"/>
    </row>
    <row r="366" spans="1:3" x14ac:dyDescent="0.25">
      <c r="A366" s="217">
        <v>4055</v>
      </c>
      <c r="B366" s="218" t="s">
        <v>369</v>
      </c>
      <c r="C366" s="218"/>
    </row>
    <row r="367" spans="1:3" x14ac:dyDescent="0.25">
      <c r="A367" s="217">
        <v>4056</v>
      </c>
      <c r="B367" s="218" t="s">
        <v>370</v>
      </c>
      <c r="C367" s="218"/>
    </row>
    <row r="368" spans="1:3" x14ac:dyDescent="0.25">
      <c r="A368" s="217">
        <v>4057</v>
      </c>
      <c r="B368" s="218" t="s">
        <v>371</v>
      </c>
      <c r="C368" s="218"/>
    </row>
    <row r="369" spans="1:3" x14ac:dyDescent="0.25">
      <c r="A369" s="217">
        <v>4058</v>
      </c>
      <c r="B369" s="218" t="s">
        <v>372</v>
      </c>
      <c r="C369" s="218"/>
    </row>
    <row r="370" spans="1:3" x14ac:dyDescent="0.25">
      <c r="A370" s="217">
        <v>4059</v>
      </c>
      <c r="B370" s="218" t="s">
        <v>373</v>
      </c>
      <c r="C370" s="218"/>
    </row>
    <row r="371" spans="1:3" x14ac:dyDescent="0.25">
      <c r="A371" s="217">
        <v>4064</v>
      </c>
      <c r="B371" s="218" t="s">
        <v>374</v>
      </c>
      <c r="C371" s="218"/>
    </row>
    <row r="372" spans="1:3" x14ac:dyDescent="0.25">
      <c r="A372" s="217">
        <v>4066</v>
      </c>
      <c r="B372" s="218" t="s">
        <v>375</v>
      </c>
      <c r="C372" s="218"/>
    </row>
    <row r="373" spans="1:3" x14ac:dyDescent="0.25">
      <c r="A373" s="217">
        <v>4067</v>
      </c>
      <c r="B373" s="218" t="s">
        <v>376</v>
      </c>
      <c r="C373" s="218"/>
    </row>
    <row r="374" spans="1:3" x14ac:dyDescent="0.25">
      <c r="A374" s="217">
        <v>4068</v>
      </c>
      <c r="B374" s="218" t="s">
        <v>377</v>
      </c>
      <c r="C374" s="218"/>
    </row>
    <row r="375" spans="1:3" x14ac:dyDescent="0.25">
      <c r="A375" s="217">
        <v>4070</v>
      </c>
      <c r="B375" s="218" t="s">
        <v>378</v>
      </c>
      <c r="C375" s="218"/>
    </row>
    <row r="376" spans="1:3" x14ac:dyDescent="0.25">
      <c r="A376" s="217">
        <v>4073</v>
      </c>
      <c r="B376" s="218" t="s">
        <v>379</v>
      </c>
      <c r="C376" s="218"/>
    </row>
    <row r="377" spans="1:3" x14ac:dyDescent="0.25">
      <c r="A377" s="217">
        <v>4074</v>
      </c>
      <c r="B377" s="218" t="s">
        <v>380</v>
      </c>
      <c r="C377" s="218"/>
    </row>
    <row r="378" spans="1:3" x14ac:dyDescent="0.25">
      <c r="A378" s="217">
        <v>4075</v>
      </c>
      <c r="B378" s="218" t="s">
        <v>381</v>
      </c>
      <c r="C378" s="218"/>
    </row>
    <row r="379" spans="1:3" x14ac:dyDescent="0.25">
      <c r="A379" s="217">
        <v>4077</v>
      </c>
      <c r="B379" s="218" t="s">
        <v>382</v>
      </c>
      <c r="C379" s="218"/>
    </row>
    <row r="380" spans="1:3" x14ac:dyDescent="0.25">
      <c r="A380" s="217">
        <v>4078</v>
      </c>
      <c r="B380" s="218" t="s">
        <v>383</v>
      </c>
      <c r="C380" s="218"/>
    </row>
    <row r="381" spans="1:3" x14ac:dyDescent="0.25">
      <c r="A381" s="217">
        <v>4079</v>
      </c>
      <c r="B381" s="218" t="s">
        <v>384</v>
      </c>
      <c r="C381" s="218"/>
    </row>
    <row r="382" spans="1:3" x14ac:dyDescent="0.25">
      <c r="A382" s="217">
        <v>4080</v>
      </c>
      <c r="B382" s="218" t="s">
        <v>385</v>
      </c>
      <c r="C382" s="218"/>
    </row>
    <row r="383" spans="1:3" x14ac:dyDescent="0.25">
      <c r="A383" s="217">
        <v>4081</v>
      </c>
      <c r="B383" s="218" t="s">
        <v>386</v>
      </c>
      <c r="C383" s="218"/>
    </row>
    <row r="384" spans="1:3" x14ac:dyDescent="0.25">
      <c r="A384" s="217">
        <v>4082</v>
      </c>
      <c r="B384" s="218" t="s">
        <v>387</v>
      </c>
      <c r="C384" s="218"/>
    </row>
    <row r="385" spans="1:3" x14ac:dyDescent="0.25">
      <c r="A385" s="217">
        <v>4083</v>
      </c>
      <c r="B385" s="218" t="s">
        <v>388</v>
      </c>
      <c r="C385" s="218"/>
    </row>
    <row r="386" spans="1:3" x14ac:dyDescent="0.25">
      <c r="A386" s="217">
        <v>4084</v>
      </c>
      <c r="B386" s="218" t="s">
        <v>389</v>
      </c>
      <c r="C386" s="218"/>
    </row>
    <row r="387" spans="1:3" x14ac:dyDescent="0.25">
      <c r="A387" s="217">
        <v>4085</v>
      </c>
      <c r="B387" s="218" t="s">
        <v>390</v>
      </c>
      <c r="C387" s="218"/>
    </row>
    <row r="388" spans="1:3" x14ac:dyDescent="0.25">
      <c r="A388" s="217">
        <v>4086</v>
      </c>
      <c r="B388" s="218" t="s">
        <v>391</v>
      </c>
      <c r="C388" s="218"/>
    </row>
    <row r="389" spans="1:3" x14ac:dyDescent="0.25">
      <c r="A389" s="217">
        <v>4087</v>
      </c>
      <c r="B389" s="218" t="s">
        <v>392</v>
      </c>
      <c r="C389" s="218"/>
    </row>
    <row r="390" spans="1:3" x14ac:dyDescent="0.25">
      <c r="A390" s="217">
        <v>4088</v>
      </c>
      <c r="B390" s="218" t="s">
        <v>393</v>
      </c>
      <c r="C390" s="218"/>
    </row>
    <row r="391" spans="1:3" x14ac:dyDescent="0.25">
      <c r="A391" s="217">
        <v>4089</v>
      </c>
      <c r="B391" s="218" t="s">
        <v>394</v>
      </c>
      <c r="C391" s="218"/>
    </row>
    <row r="392" spans="1:3" x14ac:dyDescent="0.25">
      <c r="A392" s="217">
        <v>4090</v>
      </c>
      <c r="B392" s="218" t="s">
        <v>395</v>
      </c>
      <c r="C392" s="218"/>
    </row>
    <row r="393" spans="1:3" x14ac:dyDescent="0.25">
      <c r="A393" s="217">
        <v>4091</v>
      </c>
      <c r="B393" s="218" t="s">
        <v>396</v>
      </c>
      <c r="C393" s="218"/>
    </row>
    <row r="394" spans="1:3" x14ac:dyDescent="0.25">
      <c r="A394" s="217">
        <v>4092</v>
      </c>
      <c r="B394" s="218" t="s">
        <v>397</v>
      </c>
      <c r="C394" s="218"/>
    </row>
    <row r="395" spans="1:3" x14ac:dyDescent="0.25">
      <c r="A395" s="217">
        <v>4093</v>
      </c>
      <c r="B395" s="218" t="s">
        <v>398</v>
      </c>
      <c r="C395" s="218"/>
    </row>
    <row r="396" spans="1:3" x14ac:dyDescent="0.25">
      <c r="A396" s="217">
        <v>4095</v>
      </c>
      <c r="B396" s="218" t="s">
        <v>399</v>
      </c>
      <c r="C396" s="218"/>
    </row>
    <row r="397" spans="1:3" x14ac:dyDescent="0.25">
      <c r="A397" s="217">
        <v>4097</v>
      </c>
      <c r="B397" s="218" t="s">
        <v>400</v>
      </c>
      <c r="C397" s="218"/>
    </row>
    <row r="398" spans="1:3" x14ac:dyDescent="0.25">
      <c r="A398" s="217">
        <v>4098</v>
      </c>
      <c r="B398" s="218" t="s">
        <v>401</v>
      </c>
      <c r="C398" s="218"/>
    </row>
    <row r="399" spans="1:3" x14ac:dyDescent="0.25">
      <c r="A399" s="217">
        <v>4100</v>
      </c>
      <c r="B399" s="218" t="s">
        <v>402</v>
      </c>
      <c r="C399" s="218"/>
    </row>
    <row r="400" spans="1:3" x14ac:dyDescent="0.25">
      <c r="A400" s="217">
        <v>4102</v>
      </c>
      <c r="B400" s="218" t="s">
        <v>403</v>
      </c>
      <c r="C400" s="218"/>
    </row>
    <row r="401" spans="1:3" x14ac:dyDescent="0.25">
      <c r="A401" s="217">
        <v>4103</v>
      </c>
      <c r="B401" s="218" t="s">
        <v>404</v>
      </c>
      <c r="C401" s="218"/>
    </row>
    <row r="402" spans="1:3" x14ac:dyDescent="0.25">
      <c r="A402" s="217">
        <v>4104</v>
      </c>
      <c r="B402" s="218" t="s">
        <v>405</v>
      </c>
      <c r="C402" s="218"/>
    </row>
    <row r="403" spans="1:3" x14ac:dyDescent="0.25">
      <c r="A403" s="217">
        <v>4105</v>
      </c>
      <c r="B403" s="218" t="s">
        <v>406</v>
      </c>
      <c r="C403" s="218"/>
    </row>
    <row r="404" spans="1:3" x14ac:dyDescent="0.25">
      <c r="A404" s="217">
        <v>4106</v>
      </c>
      <c r="B404" s="218" t="s">
        <v>407</v>
      </c>
      <c r="C404" s="218"/>
    </row>
    <row r="405" spans="1:3" x14ac:dyDescent="0.25">
      <c r="A405" s="217">
        <v>4107</v>
      </c>
      <c r="B405" s="218" t="s">
        <v>408</v>
      </c>
      <c r="C405" s="218"/>
    </row>
    <row r="406" spans="1:3" x14ac:dyDescent="0.25">
      <c r="A406" s="217">
        <v>4110</v>
      </c>
      <c r="B406" s="218" t="s">
        <v>409</v>
      </c>
      <c r="C406" s="218"/>
    </row>
    <row r="407" spans="1:3" x14ac:dyDescent="0.25">
      <c r="A407" s="217">
        <v>4111</v>
      </c>
      <c r="B407" s="218" t="s">
        <v>410</v>
      </c>
      <c r="C407" s="218"/>
    </row>
    <row r="408" spans="1:3" x14ac:dyDescent="0.25">
      <c r="A408" s="217">
        <v>4112</v>
      </c>
      <c r="B408" s="218" t="s">
        <v>411</v>
      </c>
      <c r="C408" s="218"/>
    </row>
    <row r="409" spans="1:3" x14ac:dyDescent="0.25">
      <c r="A409" s="217">
        <v>4113</v>
      </c>
      <c r="B409" s="218" t="s">
        <v>757</v>
      </c>
      <c r="C409" s="218"/>
    </row>
    <row r="410" spans="1:3" x14ac:dyDescent="0.25">
      <c r="A410" s="217">
        <v>4115</v>
      </c>
      <c r="B410" s="218" t="s">
        <v>413</v>
      </c>
      <c r="C410" s="218"/>
    </row>
    <row r="411" spans="1:3" x14ac:dyDescent="0.25">
      <c r="A411" s="217">
        <v>4116</v>
      </c>
      <c r="B411" s="218" t="s">
        <v>414</v>
      </c>
      <c r="C411" s="218"/>
    </row>
    <row r="412" spans="1:3" x14ac:dyDescent="0.25">
      <c r="A412" s="217">
        <v>4118</v>
      </c>
      <c r="B412" s="218" t="s">
        <v>415</v>
      </c>
      <c r="C412" s="218"/>
    </row>
    <row r="413" spans="1:3" x14ac:dyDescent="0.25">
      <c r="A413" s="217">
        <v>4119</v>
      </c>
      <c r="B413" s="218" t="s">
        <v>416</v>
      </c>
      <c r="C413" s="218"/>
    </row>
    <row r="414" spans="1:3" x14ac:dyDescent="0.25">
      <c r="A414" s="217">
        <v>4120</v>
      </c>
      <c r="B414" s="218" t="s">
        <v>417</v>
      </c>
      <c r="C414" s="218"/>
    </row>
    <row r="415" spans="1:3" x14ac:dyDescent="0.25">
      <c r="A415" s="217">
        <v>4121</v>
      </c>
      <c r="B415" s="218" t="s">
        <v>418</v>
      </c>
      <c r="C415" s="218"/>
    </row>
    <row r="416" spans="1:3" x14ac:dyDescent="0.25">
      <c r="A416" s="217">
        <v>4122</v>
      </c>
      <c r="B416" s="218" t="s">
        <v>419</v>
      </c>
      <c r="C416" s="218"/>
    </row>
    <row r="417" spans="1:3" x14ac:dyDescent="0.25">
      <c r="A417" s="217">
        <v>4123</v>
      </c>
      <c r="B417" s="218" t="s">
        <v>420</v>
      </c>
      <c r="C417" s="218"/>
    </row>
    <row r="418" spans="1:3" x14ac:dyDescent="0.25">
      <c r="A418" s="217">
        <v>4124</v>
      </c>
      <c r="B418" s="218" t="s">
        <v>421</v>
      </c>
      <c r="C418" s="218"/>
    </row>
    <row r="419" spans="1:3" x14ac:dyDescent="0.25">
      <c r="A419" s="217">
        <v>4126</v>
      </c>
      <c r="B419" s="218" t="s">
        <v>422</v>
      </c>
      <c r="C419" s="218"/>
    </row>
    <row r="420" spans="1:3" x14ac:dyDescent="0.25">
      <c r="A420" s="217">
        <v>4127</v>
      </c>
      <c r="B420" s="218" t="s">
        <v>423</v>
      </c>
      <c r="C420" s="218"/>
    </row>
    <row r="421" spans="1:3" x14ac:dyDescent="0.25">
      <c r="A421" s="217">
        <v>4131</v>
      </c>
      <c r="B421" s="218" t="s">
        <v>424</v>
      </c>
      <c r="C421" s="218"/>
    </row>
    <row r="422" spans="1:3" x14ac:dyDescent="0.25">
      <c r="A422" s="217">
        <v>4132</v>
      </c>
      <c r="B422" s="218" t="s">
        <v>425</v>
      </c>
      <c r="C422" s="218"/>
    </row>
    <row r="423" spans="1:3" x14ac:dyDescent="0.25">
      <c r="A423" s="217">
        <v>4135</v>
      </c>
      <c r="B423" s="218" t="s">
        <v>426</v>
      </c>
      <c r="C423" s="218"/>
    </row>
    <row r="424" spans="1:3" x14ac:dyDescent="0.25">
      <c r="A424" s="217">
        <v>4137</v>
      </c>
      <c r="B424" s="218" t="s">
        <v>427</v>
      </c>
      <c r="C424" s="218"/>
    </row>
    <row r="425" spans="1:3" x14ac:dyDescent="0.25">
      <c r="A425" s="217">
        <v>4138</v>
      </c>
      <c r="B425" s="218" t="s">
        <v>428</v>
      </c>
      <c r="C425" s="218"/>
    </row>
    <row r="426" spans="1:3" x14ac:dyDescent="0.25">
      <c r="A426" s="217">
        <v>4139</v>
      </c>
      <c r="B426" s="218" t="s">
        <v>429</v>
      </c>
      <c r="C426" s="218"/>
    </row>
    <row r="427" spans="1:3" x14ac:dyDescent="0.25">
      <c r="A427" s="217">
        <v>4140</v>
      </c>
      <c r="B427" s="218" t="s">
        <v>430</v>
      </c>
      <c r="C427" s="218"/>
    </row>
    <row r="428" spans="1:3" x14ac:dyDescent="0.25">
      <c r="A428" s="217">
        <v>4141</v>
      </c>
      <c r="B428" s="218" t="s">
        <v>431</v>
      </c>
      <c r="C428" s="218"/>
    </row>
    <row r="429" spans="1:3" x14ac:dyDescent="0.25">
      <c r="A429" s="217">
        <v>4142</v>
      </c>
      <c r="B429" s="218" t="s">
        <v>432</v>
      </c>
      <c r="C429" s="218"/>
    </row>
    <row r="430" spans="1:3" x14ac:dyDescent="0.25">
      <c r="A430" s="217">
        <v>4143</v>
      </c>
      <c r="B430" s="218" t="s">
        <v>433</v>
      </c>
      <c r="C430" s="218"/>
    </row>
    <row r="431" spans="1:3" x14ac:dyDescent="0.25">
      <c r="A431" s="217">
        <v>4144</v>
      </c>
      <c r="B431" s="218" t="s">
        <v>434</v>
      </c>
      <c r="C431" s="218"/>
    </row>
    <row r="432" spans="1:3" x14ac:dyDescent="0.25">
      <c r="A432" s="217">
        <v>4145</v>
      </c>
      <c r="B432" s="218" t="s">
        <v>435</v>
      </c>
      <c r="C432" s="218"/>
    </row>
    <row r="433" spans="1:3" x14ac:dyDescent="0.25">
      <c r="A433" s="217">
        <v>4146</v>
      </c>
      <c r="B433" s="218" t="s">
        <v>436</v>
      </c>
      <c r="C433" s="218"/>
    </row>
    <row r="434" spans="1:3" x14ac:dyDescent="0.25">
      <c r="A434" s="217">
        <v>4150</v>
      </c>
      <c r="B434" s="218" t="s">
        <v>437</v>
      </c>
      <c r="C434" s="218"/>
    </row>
    <row r="435" spans="1:3" x14ac:dyDescent="0.25">
      <c r="A435" s="217">
        <v>4151</v>
      </c>
      <c r="B435" s="218" t="s">
        <v>438</v>
      </c>
      <c r="C435" s="218"/>
    </row>
    <row r="436" spans="1:3" x14ac:dyDescent="0.25">
      <c r="A436" s="217">
        <v>4152</v>
      </c>
      <c r="B436" s="218" t="s">
        <v>439</v>
      </c>
      <c r="C436" s="218"/>
    </row>
    <row r="437" spans="1:3" x14ac:dyDescent="0.25">
      <c r="A437" s="217">
        <v>4153</v>
      </c>
      <c r="B437" s="218" t="s">
        <v>440</v>
      </c>
      <c r="C437" s="218"/>
    </row>
    <row r="438" spans="1:3" x14ac:dyDescent="0.25">
      <c r="A438" s="217">
        <v>4155</v>
      </c>
      <c r="B438" s="218" t="s">
        <v>441</v>
      </c>
      <c r="C438" s="218"/>
    </row>
    <row r="439" spans="1:3" x14ac:dyDescent="0.25">
      <c r="A439" s="217">
        <v>4159</v>
      </c>
      <c r="B439" s="218" t="s">
        <v>442</v>
      </c>
      <c r="C439" s="218"/>
    </row>
    <row r="440" spans="1:3" x14ac:dyDescent="0.25">
      <c r="A440" s="217">
        <v>4160</v>
      </c>
      <c r="B440" s="218" t="s">
        <v>443</v>
      </c>
      <c r="C440" s="218"/>
    </row>
    <row r="441" spans="1:3" x14ac:dyDescent="0.25">
      <c r="A441" s="217">
        <v>4161</v>
      </c>
      <c r="B441" s="218" t="s">
        <v>444</v>
      </c>
      <c r="C441" s="218"/>
    </row>
    <row r="442" spans="1:3" x14ac:dyDescent="0.25">
      <c r="A442" s="217">
        <v>4162</v>
      </c>
      <c r="B442" s="218" t="s">
        <v>445</v>
      </c>
      <c r="C442" s="218"/>
    </row>
    <row r="443" spans="1:3" x14ac:dyDescent="0.25">
      <c r="A443" s="217">
        <v>4163</v>
      </c>
      <c r="B443" s="218" t="s">
        <v>446</v>
      </c>
      <c r="C443" s="218"/>
    </row>
    <row r="444" spans="1:3" x14ac:dyDescent="0.25">
      <c r="A444" s="217">
        <v>4164</v>
      </c>
      <c r="B444" s="218" t="s">
        <v>447</v>
      </c>
      <c r="C444" s="218"/>
    </row>
    <row r="445" spans="1:3" x14ac:dyDescent="0.25">
      <c r="A445" s="217">
        <v>4166</v>
      </c>
      <c r="B445" s="218" t="s">
        <v>448</v>
      </c>
      <c r="C445" s="218"/>
    </row>
    <row r="446" spans="1:3" x14ac:dyDescent="0.25">
      <c r="A446" s="217">
        <v>4167</v>
      </c>
      <c r="B446" s="218" t="s">
        <v>449</v>
      </c>
      <c r="C446" s="218"/>
    </row>
    <row r="447" spans="1:3" x14ac:dyDescent="0.25">
      <c r="A447" s="217">
        <v>4168</v>
      </c>
      <c r="B447" s="218" t="s">
        <v>450</v>
      </c>
      <c r="C447" s="218"/>
    </row>
    <row r="448" spans="1:3" x14ac:dyDescent="0.25">
      <c r="A448" s="217">
        <v>4169</v>
      </c>
      <c r="B448" s="218" t="s">
        <v>451</v>
      </c>
      <c r="C448" s="218"/>
    </row>
    <row r="449" spans="1:3" x14ac:dyDescent="0.25">
      <c r="A449" s="217">
        <v>4170</v>
      </c>
      <c r="B449" s="218" t="s">
        <v>452</v>
      </c>
      <c r="C449" s="218"/>
    </row>
    <row r="450" spans="1:3" x14ac:dyDescent="0.25">
      <c r="A450" s="217">
        <v>4171</v>
      </c>
      <c r="B450" s="218" t="s">
        <v>453</v>
      </c>
      <c r="C450" s="218"/>
    </row>
    <row r="451" spans="1:3" x14ac:dyDescent="0.25">
      <c r="A451" s="217">
        <v>4172</v>
      </c>
      <c r="B451" s="218" t="s">
        <v>454</v>
      </c>
      <c r="C451" s="218"/>
    </row>
    <row r="452" spans="1:3" x14ac:dyDescent="0.25">
      <c r="A452" s="217">
        <v>4177</v>
      </c>
      <c r="B452" s="218" t="s">
        <v>455</v>
      </c>
      <c r="C452" s="218"/>
    </row>
    <row r="453" spans="1:3" x14ac:dyDescent="0.25">
      <c r="A453" s="217">
        <v>4178</v>
      </c>
      <c r="B453" s="218" t="s">
        <v>456</v>
      </c>
      <c r="C453" s="218"/>
    </row>
    <row r="454" spans="1:3" x14ac:dyDescent="0.25">
      <c r="A454" s="217">
        <v>4181</v>
      </c>
      <c r="B454" s="218" t="s">
        <v>457</v>
      </c>
      <c r="C454" s="218"/>
    </row>
    <row r="455" spans="1:3" x14ac:dyDescent="0.25">
      <c r="A455" s="217">
        <v>4183</v>
      </c>
      <c r="B455" s="218" t="s">
        <v>458</v>
      </c>
      <c r="C455" s="218"/>
    </row>
    <row r="456" spans="1:3" x14ac:dyDescent="0.25">
      <c r="A456" s="217">
        <v>4184</v>
      </c>
      <c r="B456" s="218" t="s">
        <v>459</v>
      </c>
      <c r="C456" s="218"/>
    </row>
    <row r="457" spans="1:3" x14ac:dyDescent="0.25">
      <c r="A457" s="217">
        <v>4185</v>
      </c>
      <c r="B457" s="218" t="s">
        <v>460</v>
      </c>
      <c r="C457" s="218"/>
    </row>
    <row r="458" spans="1:3" x14ac:dyDescent="0.25">
      <c r="A458" s="217">
        <v>4186</v>
      </c>
      <c r="B458" s="218" t="s">
        <v>461</v>
      </c>
      <c r="C458" s="218"/>
    </row>
    <row r="459" spans="1:3" x14ac:dyDescent="0.25">
      <c r="A459" s="217">
        <v>4187</v>
      </c>
      <c r="B459" s="218" t="s">
        <v>462</v>
      </c>
      <c r="C459" s="218"/>
    </row>
    <row r="460" spans="1:3" x14ac:dyDescent="0.25">
      <c r="A460" s="217">
        <v>4188</v>
      </c>
      <c r="B460" s="218" t="s">
        <v>463</v>
      </c>
      <c r="C460" s="218"/>
    </row>
    <row r="461" spans="1:3" x14ac:dyDescent="0.25">
      <c r="A461" s="217">
        <v>4189</v>
      </c>
      <c r="B461" s="218" t="s">
        <v>464</v>
      </c>
      <c r="C461" s="218"/>
    </row>
    <row r="462" spans="1:3" x14ac:dyDescent="0.25">
      <c r="A462" s="217">
        <v>4190</v>
      </c>
      <c r="B462" s="218" t="s">
        <v>465</v>
      </c>
      <c r="C462" s="218"/>
    </row>
    <row r="463" spans="1:3" x14ac:dyDescent="0.25">
      <c r="A463" s="217">
        <v>4191</v>
      </c>
      <c r="B463" s="218" t="s">
        <v>466</v>
      </c>
      <c r="C463" s="218"/>
    </row>
    <row r="464" spans="1:3" x14ac:dyDescent="0.25">
      <c r="A464" s="217">
        <v>4192</v>
      </c>
      <c r="B464" s="218" t="s">
        <v>467</v>
      </c>
      <c r="C464" s="218"/>
    </row>
    <row r="465" spans="1:3" x14ac:dyDescent="0.25">
      <c r="A465" s="217">
        <v>4193</v>
      </c>
      <c r="B465" s="218" t="s">
        <v>468</v>
      </c>
      <c r="C465" s="218"/>
    </row>
    <row r="466" spans="1:3" x14ac:dyDescent="0.25">
      <c r="A466" s="217">
        <v>4194</v>
      </c>
      <c r="B466" s="218" t="s">
        <v>469</v>
      </c>
      <c r="C466" s="218"/>
    </row>
    <row r="467" spans="1:3" x14ac:dyDescent="0.25">
      <c r="A467" s="217">
        <v>4195</v>
      </c>
      <c r="B467" s="218" t="s">
        <v>470</v>
      </c>
      <c r="C467" s="218"/>
    </row>
    <row r="468" spans="1:3" x14ac:dyDescent="0.25">
      <c r="A468" s="217">
        <v>4198</v>
      </c>
      <c r="B468" s="218" t="s">
        <v>471</v>
      </c>
      <c r="C468" s="218"/>
    </row>
    <row r="469" spans="1:3" x14ac:dyDescent="0.25">
      <c r="A469" s="217">
        <v>4199</v>
      </c>
      <c r="B469" s="218" t="s">
        <v>472</v>
      </c>
      <c r="C469" s="218"/>
    </row>
    <row r="470" spans="1:3" x14ac:dyDescent="0.25">
      <c r="A470" s="217">
        <v>4200</v>
      </c>
      <c r="B470" s="218" t="s">
        <v>473</v>
      </c>
      <c r="C470" s="218"/>
    </row>
    <row r="471" spans="1:3" x14ac:dyDescent="0.25">
      <c r="A471" s="217">
        <v>4201</v>
      </c>
      <c r="B471" s="218" t="s">
        <v>474</v>
      </c>
      <c r="C471" s="218"/>
    </row>
    <row r="472" spans="1:3" x14ac:dyDescent="0.25">
      <c r="A472" s="217">
        <v>4203</v>
      </c>
      <c r="B472" s="218" t="s">
        <v>475</v>
      </c>
      <c r="C472" s="218"/>
    </row>
    <row r="473" spans="1:3" x14ac:dyDescent="0.25">
      <c r="A473" s="217">
        <v>4204</v>
      </c>
      <c r="B473" s="218" t="s">
        <v>476</v>
      </c>
      <c r="C473" s="218"/>
    </row>
    <row r="474" spans="1:3" x14ac:dyDescent="0.25">
      <c r="A474" s="217">
        <v>4205</v>
      </c>
      <c r="B474" s="218" t="s">
        <v>477</v>
      </c>
      <c r="C474" s="218"/>
    </row>
    <row r="475" spans="1:3" x14ac:dyDescent="0.25">
      <c r="A475" s="217">
        <v>4207</v>
      </c>
      <c r="B475" s="218" t="s">
        <v>478</v>
      </c>
      <c r="C475" s="218"/>
    </row>
    <row r="476" spans="1:3" x14ac:dyDescent="0.25">
      <c r="A476" s="217">
        <v>4208</v>
      </c>
      <c r="B476" s="218" t="s">
        <v>479</v>
      </c>
      <c r="C476" s="218"/>
    </row>
    <row r="477" spans="1:3" x14ac:dyDescent="0.25">
      <c r="A477" s="217">
        <v>4209</v>
      </c>
      <c r="B477" s="218" t="s">
        <v>480</v>
      </c>
      <c r="C477" s="218"/>
    </row>
    <row r="478" spans="1:3" x14ac:dyDescent="0.25">
      <c r="A478" s="217">
        <v>4210</v>
      </c>
      <c r="B478" s="218" t="s">
        <v>481</v>
      </c>
      <c r="C478" s="218"/>
    </row>
    <row r="479" spans="1:3" x14ac:dyDescent="0.25">
      <c r="A479" s="217">
        <v>4212</v>
      </c>
      <c r="B479" s="218" t="s">
        <v>482</v>
      </c>
      <c r="C479" s="218"/>
    </row>
    <row r="480" spans="1:3" x14ac:dyDescent="0.25">
      <c r="A480" s="217">
        <v>4213</v>
      </c>
      <c r="B480" s="218" t="s">
        <v>483</v>
      </c>
      <c r="C480" s="218"/>
    </row>
    <row r="481" spans="1:3" x14ac:dyDescent="0.25">
      <c r="A481" s="217">
        <v>4214</v>
      </c>
      <c r="B481" s="218" t="s">
        <v>484</v>
      </c>
      <c r="C481" s="218"/>
    </row>
    <row r="482" spans="1:3" x14ac:dyDescent="0.25">
      <c r="A482" s="217">
        <v>4215</v>
      </c>
      <c r="B482" s="218" t="s">
        <v>485</v>
      </c>
      <c r="C482" s="218"/>
    </row>
    <row r="483" spans="1:3" x14ac:dyDescent="0.25">
      <c r="A483" s="217">
        <v>4216</v>
      </c>
      <c r="B483" s="218" t="s">
        <v>486</v>
      </c>
      <c r="C483" s="218"/>
    </row>
    <row r="484" spans="1:3" x14ac:dyDescent="0.25">
      <c r="A484" s="217">
        <v>4217</v>
      </c>
      <c r="B484" s="218" t="s">
        <v>487</v>
      </c>
      <c r="C484" s="218"/>
    </row>
    <row r="485" spans="1:3" x14ac:dyDescent="0.25">
      <c r="A485" s="217">
        <v>4218</v>
      </c>
      <c r="B485" s="218" t="s">
        <v>488</v>
      </c>
      <c r="C485" s="218"/>
    </row>
    <row r="486" spans="1:3" x14ac:dyDescent="0.25">
      <c r="A486" s="217">
        <v>4219</v>
      </c>
      <c r="B486" s="218" t="s">
        <v>489</v>
      </c>
      <c r="C486" s="218"/>
    </row>
    <row r="487" spans="1:3" x14ac:dyDescent="0.25">
      <c r="A487" s="217">
        <v>4220</v>
      </c>
      <c r="B487" s="218" t="s">
        <v>490</v>
      </c>
      <c r="C487" s="218"/>
    </row>
    <row r="488" spans="1:3" x14ac:dyDescent="0.25">
      <c r="A488" s="217">
        <v>4221</v>
      </c>
      <c r="B488" s="218" t="s">
        <v>491</v>
      </c>
      <c r="C488" s="218"/>
    </row>
    <row r="489" spans="1:3" x14ac:dyDescent="0.25">
      <c r="A489" s="217">
        <v>4223</v>
      </c>
      <c r="B489" s="218" t="s">
        <v>492</v>
      </c>
      <c r="C489" s="218"/>
    </row>
    <row r="490" spans="1:3" x14ac:dyDescent="0.25">
      <c r="A490" s="217">
        <v>4224</v>
      </c>
      <c r="B490" s="218" t="s">
        <v>493</v>
      </c>
      <c r="C490" s="218"/>
    </row>
    <row r="491" spans="1:3" x14ac:dyDescent="0.25">
      <c r="A491" s="217">
        <v>4225</v>
      </c>
      <c r="B491" s="218" t="s">
        <v>494</v>
      </c>
      <c r="C491" s="218"/>
    </row>
    <row r="492" spans="1:3" x14ac:dyDescent="0.25">
      <c r="A492" s="217">
        <v>4226</v>
      </c>
      <c r="B492" s="218" t="s">
        <v>495</v>
      </c>
      <c r="C492" s="218"/>
    </row>
    <row r="493" spans="1:3" x14ac:dyDescent="0.25">
      <c r="A493" s="217">
        <v>4227</v>
      </c>
      <c r="B493" s="218" t="s">
        <v>496</v>
      </c>
      <c r="C493" s="218"/>
    </row>
    <row r="494" spans="1:3" x14ac:dyDescent="0.25">
      <c r="A494" s="217">
        <v>4228</v>
      </c>
      <c r="B494" s="218" t="s">
        <v>497</v>
      </c>
      <c r="C494" s="218"/>
    </row>
    <row r="495" spans="1:3" x14ac:dyDescent="0.25">
      <c r="A495" s="217">
        <v>4229</v>
      </c>
      <c r="B495" s="218" t="s">
        <v>498</v>
      </c>
      <c r="C495" s="218"/>
    </row>
    <row r="496" spans="1:3" x14ac:dyDescent="0.25">
      <c r="A496" s="217">
        <v>4230</v>
      </c>
      <c r="B496" s="218" t="s">
        <v>499</v>
      </c>
      <c r="C496" s="218"/>
    </row>
    <row r="497" spans="1:3" x14ac:dyDescent="0.25">
      <c r="A497" s="217">
        <v>4231</v>
      </c>
      <c r="B497" s="218" t="s">
        <v>500</v>
      </c>
      <c r="C497" s="218"/>
    </row>
    <row r="498" spans="1:3" x14ac:dyDescent="0.25">
      <c r="A498" s="217">
        <v>4232</v>
      </c>
      <c r="B498" s="218" t="s">
        <v>501</v>
      </c>
      <c r="C498" s="218"/>
    </row>
    <row r="499" spans="1:3" x14ac:dyDescent="0.25">
      <c r="A499" s="217">
        <v>4233</v>
      </c>
      <c r="B499" s="218" t="s">
        <v>502</v>
      </c>
      <c r="C499" s="218"/>
    </row>
    <row r="500" spans="1:3" x14ac:dyDescent="0.25">
      <c r="A500" s="217">
        <v>4234</v>
      </c>
      <c r="B500" s="218" t="s">
        <v>503</v>
      </c>
      <c r="C500" s="218"/>
    </row>
    <row r="501" spans="1:3" x14ac:dyDescent="0.25">
      <c r="A501" s="217">
        <v>4235</v>
      </c>
      <c r="B501" s="218" t="s">
        <v>504</v>
      </c>
      <c r="C501" s="218"/>
    </row>
    <row r="502" spans="1:3" x14ac:dyDescent="0.25">
      <c r="A502" s="217">
        <v>4237</v>
      </c>
      <c r="B502" s="218" t="s">
        <v>505</v>
      </c>
      <c r="C502" s="218"/>
    </row>
    <row r="503" spans="1:3" x14ac:dyDescent="0.25">
      <c r="A503" s="217">
        <v>4238</v>
      </c>
      <c r="B503" s="218" t="s">
        <v>506</v>
      </c>
      <c r="C503" s="218"/>
    </row>
    <row r="504" spans="1:3" x14ac:dyDescent="0.25">
      <c r="A504" s="217">
        <v>4239</v>
      </c>
      <c r="B504" s="218" t="s">
        <v>507</v>
      </c>
      <c r="C504" s="218"/>
    </row>
    <row r="505" spans="1:3" x14ac:dyDescent="0.25">
      <c r="A505" s="217">
        <v>4240</v>
      </c>
      <c r="B505" s="218" t="s">
        <v>758</v>
      </c>
      <c r="C505" s="218"/>
    </row>
    <row r="506" spans="1:3" x14ac:dyDescent="0.25">
      <c r="A506" s="217">
        <v>4243</v>
      </c>
      <c r="B506" s="218" t="s">
        <v>759</v>
      </c>
      <c r="C506" s="218"/>
    </row>
    <row r="507" spans="1:3" x14ac:dyDescent="0.25">
      <c r="A507" s="217">
        <v>4244</v>
      </c>
      <c r="B507" s="218" t="s">
        <v>760</v>
      </c>
      <c r="C507" s="218"/>
    </row>
    <row r="508" spans="1:3" x14ac:dyDescent="0.25">
      <c r="A508" s="217">
        <v>4246</v>
      </c>
      <c r="B508" s="218" t="s">
        <v>761</v>
      </c>
      <c r="C508" s="218"/>
    </row>
    <row r="509" spans="1:3" x14ac:dyDescent="0.25">
      <c r="A509" s="217">
        <v>4248</v>
      </c>
      <c r="B509" s="218" t="s">
        <v>512</v>
      </c>
      <c r="C509" s="218"/>
    </row>
    <row r="510" spans="1:3" x14ac:dyDescent="0.25">
      <c r="A510" s="217">
        <v>4249</v>
      </c>
      <c r="B510" s="218" t="s">
        <v>513</v>
      </c>
      <c r="C510" s="218"/>
    </row>
    <row r="511" spans="1:3" x14ac:dyDescent="0.25">
      <c r="A511" s="217">
        <v>4250</v>
      </c>
      <c r="B511" s="218" t="s">
        <v>762</v>
      </c>
      <c r="C511" s="218"/>
    </row>
    <row r="512" spans="1:3" x14ac:dyDescent="0.25">
      <c r="A512">
        <v>4253</v>
      </c>
      <c r="B512" t="s">
        <v>515</v>
      </c>
      <c r="C512" s="218"/>
    </row>
    <row r="513" spans="1:3" x14ac:dyDescent="0.25">
      <c r="A513" s="217">
        <v>4254</v>
      </c>
      <c r="B513" s="218" t="s">
        <v>763</v>
      </c>
      <c r="C513" s="218"/>
    </row>
    <row r="514" spans="1:3" x14ac:dyDescent="0.25">
      <c r="A514">
        <v>4255</v>
      </c>
      <c r="B514" t="s">
        <v>517</v>
      </c>
      <c r="C514" s="218"/>
    </row>
    <row r="515" spans="1:3" x14ac:dyDescent="0.25">
      <c r="A515">
        <v>4261</v>
      </c>
      <c r="B515" t="s">
        <v>518</v>
      </c>
      <c r="C515" s="218"/>
    </row>
    <row r="516" spans="1:3" x14ac:dyDescent="0.25">
      <c r="A516">
        <v>4264</v>
      </c>
      <c r="B516" t="s">
        <v>519</v>
      </c>
      <c r="C516" s="218"/>
    </row>
    <row r="517" spans="1:3" x14ac:dyDescent="0.25">
      <c r="A517">
        <v>4265</v>
      </c>
      <c r="B517" t="s">
        <v>520</v>
      </c>
      <c r="C517" s="218"/>
    </row>
    <row r="518" spans="1:3" x14ac:dyDescent="0.25">
      <c r="A518" s="217">
        <v>4998</v>
      </c>
      <c r="B518" s="218" t="s">
        <v>521</v>
      </c>
      <c r="C518" s="218"/>
    </row>
    <row r="519" spans="1:3" x14ac:dyDescent="0.25">
      <c r="A519" s="217">
        <v>4999</v>
      </c>
      <c r="B519" s="218" t="s">
        <v>522</v>
      </c>
      <c r="C519" s="218"/>
    </row>
    <row r="520" spans="1:3" ht="15.75" thickBot="1" x14ac:dyDescent="0.3">
      <c r="A520" s="217"/>
      <c r="B520" s="218"/>
      <c r="C520" s="218"/>
    </row>
    <row r="521" spans="1:3" ht="15.75" thickBot="1" x14ac:dyDescent="0.3">
      <c r="A521" s="219" t="s">
        <v>764</v>
      </c>
      <c r="B521" s="219"/>
      <c r="C521" s="219"/>
    </row>
    <row r="522" spans="1:3" x14ac:dyDescent="0.25">
      <c r="A522" s="217"/>
      <c r="B522" s="218"/>
      <c r="C522" s="218"/>
    </row>
    <row r="523" spans="1:3" x14ac:dyDescent="0.25">
      <c r="A523" s="217">
        <v>917</v>
      </c>
      <c r="B523" s="218" t="s">
        <v>765</v>
      </c>
      <c r="C523" s="218"/>
    </row>
    <row r="524" spans="1:3" x14ac:dyDescent="0.25">
      <c r="A524" s="217">
        <v>916</v>
      </c>
      <c r="B524" s="218" t="s">
        <v>766</v>
      </c>
      <c r="C524" s="218"/>
    </row>
    <row r="525" spans="1:3" x14ac:dyDescent="0.25">
      <c r="A525" s="217">
        <v>288</v>
      </c>
      <c r="B525" s="218" t="s">
        <v>767</v>
      </c>
      <c r="C525" s="218"/>
    </row>
    <row r="526" spans="1:3" x14ac:dyDescent="0.25">
      <c r="A526" s="217">
        <v>287</v>
      </c>
      <c r="B526" s="218" t="s">
        <v>765</v>
      </c>
      <c r="C526" s="218"/>
    </row>
    <row r="527" spans="1:3" ht="15.75" thickBot="1" x14ac:dyDescent="0.3">
      <c r="A527" s="217"/>
      <c r="B527" s="218"/>
      <c r="C527" s="218"/>
    </row>
    <row r="528" spans="1:3" ht="15.75" thickBot="1" x14ac:dyDescent="0.3">
      <c r="A528" s="219" t="s">
        <v>768</v>
      </c>
      <c r="B528" s="219"/>
      <c r="C528" s="219"/>
    </row>
    <row r="529" spans="1:3" x14ac:dyDescent="0.25">
      <c r="A529" s="217"/>
      <c r="B529" s="218"/>
      <c r="C529" s="218"/>
    </row>
    <row r="530" spans="1:3" x14ac:dyDescent="0.25">
      <c r="A530" s="217">
        <v>926</v>
      </c>
      <c r="B530" s="218" t="s">
        <v>651</v>
      </c>
      <c r="C530" s="218"/>
    </row>
    <row r="531" spans="1:3" x14ac:dyDescent="0.25">
      <c r="A531" s="217">
        <v>998</v>
      </c>
      <c r="B531" s="218" t="s">
        <v>769</v>
      </c>
      <c r="C531" s="218"/>
    </row>
    <row r="532" spans="1:3" x14ac:dyDescent="0.25">
      <c r="A532" s="217">
        <v>6074</v>
      </c>
      <c r="B532" s="218" t="s">
        <v>770</v>
      </c>
      <c r="C532" s="218"/>
    </row>
    <row r="533" spans="1:3" x14ac:dyDescent="0.25">
      <c r="A533" s="217">
        <v>6027</v>
      </c>
      <c r="B533" s="218" t="s">
        <v>683</v>
      </c>
      <c r="C533" s="218"/>
    </row>
    <row r="534" spans="1:3" x14ac:dyDescent="0.25">
      <c r="A534" s="217">
        <v>991</v>
      </c>
      <c r="B534" s="218" t="s">
        <v>771</v>
      </c>
      <c r="C534" s="218"/>
    </row>
    <row r="535" spans="1:3" x14ac:dyDescent="0.25">
      <c r="A535" s="217">
        <v>6049</v>
      </c>
      <c r="B535" s="218" t="s">
        <v>772</v>
      </c>
      <c r="C535" s="218"/>
    </row>
    <row r="536" spans="1:3" x14ac:dyDescent="0.25">
      <c r="A536" s="217">
        <v>397</v>
      </c>
      <c r="B536" s="218" t="s">
        <v>639</v>
      </c>
      <c r="C536" s="218"/>
    </row>
    <row r="537" spans="1:3" x14ac:dyDescent="0.25">
      <c r="A537" s="217">
        <v>6076</v>
      </c>
      <c r="B537" s="218" t="s">
        <v>695</v>
      </c>
      <c r="C537" s="218"/>
    </row>
    <row r="538" spans="1:3" x14ac:dyDescent="0.25">
      <c r="A538" s="217">
        <v>6012</v>
      </c>
      <c r="B538" s="218" t="s">
        <v>678</v>
      </c>
      <c r="C538" s="218"/>
    </row>
    <row r="539" spans="1:3" x14ac:dyDescent="0.25">
      <c r="A539" s="217">
        <v>6014</v>
      </c>
      <c r="B539" s="218" t="s">
        <v>680</v>
      </c>
      <c r="C539" s="218"/>
    </row>
    <row r="540" spans="1:3" x14ac:dyDescent="0.25">
      <c r="A540" s="217">
        <v>6013</v>
      </c>
      <c r="B540" s="218" t="s">
        <v>679</v>
      </c>
      <c r="C540" s="218"/>
    </row>
    <row r="541" spans="1:3" x14ac:dyDescent="0.25">
      <c r="A541" s="217">
        <v>6095</v>
      </c>
      <c r="B541" s="218" t="s">
        <v>773</v>
      </c>
      <c r="C541" s="218"/>
    </row>
    <row r="542" spans="1:3" x14ac:dyDescent="0.25">
      <c r="A542" s="217">
        <v>6083</v>
      </c>
      <c r="B542" s="218" t="s">
        <v>701</v>
      </c>
      <c r="C542" s="218"/>
    </row>
    <row r="543" spans="1:3" x14ac:dyDescent="0.25">
      <c r="A543" s="217">
        <v>6051</v>
      </c>
      <c r="B543" s="218" t="s">
        <v>689</v>
      </c>
      <c r="C543" s="218"/>
    </row>
    <row r="544" spans="1:3" x14ac:dyDescent="0.25">
      <c r="A544" s="217">
        <v>935</v>
      </c>
      <c r="B544" s="218" t="s">
        <v>654</v>
      </c>
      <c r="C544" s="218"/>
    </row>
    <row r="545" spans="1:3" x14ac:dyDescent="0.25">
      <c r="A545" s="217">
        <v>398</v>
      </c>
      <c r="B545" s="218" t="s">
        <v>640</v>
      </c>
      <c r="C545" s="218"/>
    </row>
    <row r="546" spans="1:3" x14ac:dyDescent="0.25">
      <c r="A546" s="217">
        <v>6079</v>
      </c>
      <c r="B546" s="218" t="s">
        <v>697</v>
      </c>
      <c r="C546" s="218"/>
    </row>
    <row r="547" spans="1:3" x14ac:dyDescent="0.25">
      <c r="A547" s="217">
        <v>6018</v>
      </c>
      <c r="B547" s="218" t="s">
        <v>681</v>
      </c>
      <c r="C547" s="218"/>
    </row>
    <row r="548" spans="1:3" x14ac:dyDescent="0.25">
      <c r="A548" s="217">
        <v>915</v>
      </c>
      <c r="B548" s="218" t="s">
        <v>642</v>
      </c>
      <c r="C548" s="218"/>
    </row>
    <row r="549" spans="1:3" x14ac:dyDescent="0.25">
      <c r="A549" s="217">
        <v>938</v>
      </c>
      <c r="B549" s="218" t="s">
        <v>655</v>
      </c>
      <c r="C549" s="218"/>
    </row>
    <row r="550" spans="1:3" x14ac:dyDescent="0.25">
      <c r="A550" s="217">
        <v>6979</v>
      </c>
      <c r="B550" s="218" t="s">
        <v>709</v>
      </c>
      <c r="C550" s="218"/>
    </row>
    <row r="551" spans="1:3" x14ac:dyDescent="0.25">
      <c r="A551" s="217">
        <v>6004</v>
      </c>
      <c r="B551" s="218" t="s">
        <v>774</v>
      </c>
      <c r="C551" s="218"/>
    </row>
    <row r="552" spans="1:3" x14ac:dyDescent="0.25">
      <c r="A552" s="217">
        <v>6094</v>
      </c>
      <c r="B552" s="218" t="s">
        <v>775</v>
      </c>
      <c r="C552" s="218"/>
    </row>
    <row r="553" spans="1:3" x14ac:dyDescent="0.25">
      <c r="A553" s="217">
        <v>6090</v>
      </c>
      <c r="B553" s="218" t="s">
        <v>776</v>
      </c>
      <c r="C553" s="218"/>
    </row>
    <row r="554" spans="1:3" x14ac:dyDescent="0.25">
      <c r="A554" s="217">
        <v>966</v>
      </c>
      <c r="B554" s="218" t="s">
        <v>658</v>
      </c>
      <c r="C554" s="218"/>
    </row>
    <row r="555" spans="1:3" x14ac:dyDescent="0.25">
      <c r="A555" s="217">
        <v>6026</v>
      </c>
      <c r="B555" s="218" t="s">
        <v>682</v>
      </c>
      <c r="C555" s="218"/>
    </row>
    <row r="556" spans="1:3" ht="15.75" thickBot="1" x14ac:dyDescent="0.3">
      <c r="A556" s="217"/>
      <c r="B556" s="218"/>
      <c r="C556" s="218"/>
    </row>
    <row r="557" spans="1:3" ht="15.75" thickBot="1" x14ac:dyDescent="0.3">
      <c r="A557" s="219" t="s">
        <v>777</v>
      </c>
      <c r="B557" s="219"/>
      <c r="C557" s="219"/>
    </row>
    <row r="558" spans="1:3" ht="15.75" thickBot="1" x14ac:dyDescent="0.3">
      <c r="A558" s="217"/>
      <c r="B558" s="218"/>
      <c r="C558" s="218"/>
    </row>
    <row r="559" spans="1:3" ht="15.75" thickBot="1" x14ac:dyDescent="0.3">
      <c r="A559" s="219" t="s">
        <v>778</v>
      </c>
      <c r="B559" s="219"/>
      <c r="C559" s="2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U545"/>
  <sheetViews>
    <sheetView view="pageLayout" topLeftCell="C498" zoomScaleNormal="100" workbookViewId="0">
      <selection activeCell="C545" sqref="C545:AU545"/>
    </sheetView>
  </sheetViews>
  <sheetFormatPr defaultRowHeight="16.5" x14ac:dyDescent="0.3"/>
  <cols>
    <col min="1" max="1" width="6.7109375" style="243" customWidth="1"/>
    <col min="2" max="2" width="8.7109375" style="243" hidden="1" customWidth="1"/>
    <col min="3" max="3" width="36.42578125" style="243" customWidth="1"/>
    <col min="4" max="4" width="43.42578125" style="243" hidden="1" customWidth="1"/>
    <col min="5" max="5" width="10.5703125" style="243" customWidth="1"/>
    <col min="6" max="7" width="18.140625" style="243" hidden="1" customWidth="1"/>
    <col min="8" max="8" width="14.28515625" style="243" hidden="1" customWidth="1"/>
    <col min="9" max="9" width="12" style="243" customWidth="1"/>
    <col min="10" max="19" width="14.28515625" style="243" hidden="1" customWidth="1"/>
    <col min="20" max="20" width="0.28515625" style="243" customWidth="1"/>
    <col min="21" max="22" width="12" style="243" customWidth="1"/>
    <col min="23" max="23" width="13.5703125" style="243" customWidth="1"/>
    <col min="24" max="24" width="20" style="243" hidden="1" customWidth="1"/>
    <col min="25" max="25" width="1.7109375" style="243" customWidth="1"/>
    <col min="26" max="26" width="8.7109375" style="243" customWidth="1"/>
    <col min="27" max="27" width="18.140625" style="243" hidden="1" customWidth="1"/>
    <col min="28" max="28" width="18.28515625" style="243" hidden="1" customWidth="1"/>
    <col min="29" max="29" width="14.28515625" style="243" hidden="1" customWidth="1"/>
    <col min="30" max="31" width="14.28515625" style="243" customWidth="1"/>
    <col min="32" max="42" width="14.28515625" style="243" hidden="1" customWidth="1"/>
    <col min="43" max="43" width="11" style="243" customWidth="1"/>
    <col min="44" max="44" width="12.28515625" style="243" customWidth="1"/>
    <col min="45" max="45" width="14.28515625" style="243" customWidth="1"/>
    <col min="46" max="46" width="20" style="243" hidden="1" customWidth="1"/>
    <col min="47" max="47" width="13" style="243" customWidth="1"/>
    <col min="48" max="16384" width="9.140625" style="243"/>
  </cols>
  <sheetData>
    <row r="1" spans="3:47" ht="17.25" thickBot="1" x14ac:dyDescent="0.35">
      <c r="E1" s="299" t="s">
        <v>1311</v>
      </c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1"/>
      <c r="Z1" s="299" t="s">
        <v>1312</v>
      </c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1"/>
      <c r="AU1" s="244"/>
    </row>
    <row r="2" spans="3:47" ht="33.75" thickBot="1" x14ac:dyDescent="0.35">
      <c r="C2" s="245"/>
      <c r="D2" s="245"/>
      <c r="E2" s="293" t="s">
        <v>1310</v>
      </c>
      <c r="F2" s="294" t="s">
        <v>1327</v>
      </c>
      <c r="G2" s="294" t="s">
        <v>591</v>
      </c>
      <c r="H2" s="294" t="s">
        <v>596</v>
      </c>
      <c r="I2" s="295" t="s">
        <v>1337</v>
      </c>
      <c r="J2" s="294" t="s">
        <v>597</v>
      </c>
      <c r="K2" s="294" t="s">
        <v>1302</v>
      </c>
      <c r="L2" s="294" t="s">
        <v>1137</v>
      </c>
      <c r="M2" s="294" t="s">
        <v>1303</v>
      </c>
      <c r="N2" s="294" t="s">
        <v>1129</v>
      </c>
      <c r="O2" s="294" t="s">
        <v>1304</v>
      </c>
      <c r="P2" s="294" t="s">
        <v>1306</v>
      </c>
      <c r="Q2" s="294" t="s">
        <v>1305</v>
      </c>
      <c r="R2" s="294" t="s">
        <v>1299</v>
      </c>
      <c r="S2" s="294" t="s">
        <v>1300</v>
      </c>
      <c r="T2" s="294" t="s">
        <v>1301</v>
      </c>
      <c r="U2" s="294" t="s">
        <v>1339</v>
      </c>
      <c r="V2" s="294" t="s">
        <v>1325</v>
      </c>
      <c r="W2" s="296" t="s">
        <v>1326</v>
      </c>
      <c r="X2" s="294" t="s">
        <v>1318</v>
      </c>
      <c r="Y2" s="294"/>
      <c r="Z2" s="293" t="s">
        <v>1310</v>
      </c>
      <c r="AA2" s="294" t="s">
        <v>1320</v>
      </c>
      <c r="AB2" s="294" t="s">
        <v>594</v>
      </c>
      <c r="AC2" s="294" t="s">
        <v>598</v>
      </c>
      <c r="AD2" s="295" t="s">
        <v>1338</v>
      </c>
      <c r="AE2" s="294" t="s">
        <v>600</v>
      </c>
      <c r="AF2" s="294" t="s">
        <v>1302</v>
      </c>
      <c r="AG2" s="294" t="s">
        <v>1137</v>
      </c>
      <c r="AH2" s="294" t="s">
        <v>1136</v>
      </c>
      <c r="AI2" s="294" t="s">
        <v>1304</v>
      </c>
      <c r="AJ2" s="294" t="s">
        <v>1129</v>
      </c>
      <c r="AK2" s="294" t="s">
        <v>1305</v>
      </c>
      <c r="AL2" s="294" t="s">
        <v>1306</v>
      </c>
      <c r="AM2" s="294" t="s">
        <v>1299</v>
      </c>
      <c r="AN2" s="294" t="s">
        <v>1307</v>
      </c>
      <c r="AO2" s="294" t="s">
        <v>1300</v>
      </c>
      <c r="AP2" s="294" t="s">
        <v>1304</v>
      </c>
      <c r="AQ2" s="294" t="s">
        <v>1339</v>
      </c>
      <c r="AR2" s="294" t="s">
        <v>1325</v>
      </c>
      <c r="AS2" s="296" t="s">
        <v>1326</v>
      </c>
      <c r="AT2" s="294" t="s">
        <v>1318</v>
      </c>
      <c r="AU2" s="297" t="s">
        <v>1329</v>
      </c>
    </row>
    <row r="3" spans="3:47" x14ac:dyDescent="0.3">
      <c r="C3" s="246" t="s">
        <v>756</v>
      </c>
      <c r="D3" s="246"/>
      <c r="E3" s="250">
        <f>SUM(E10:E16)</f>
        <v>812396.26679165335</v>
      </c>
      <c r="F3" s="251">
        <f t="shared" ref="F3" si="0">SUM(F10:F16)</f>
        <v>9139197708.7453613</v>
      </c>
      <c r="G3" s="251">
        <f t="shared" ref="G3:AS3" si="1">SUM(G10:G16)</f>
        <v>7974522743.1011391</v>
      </c>
      <c r="H3" s="251">
        <f t="shared" si="1"/>
        <v>8098800376.4011393</v>
      </c>
      <c r="I3" s="251">
        <f t="shared" si="1"/>
        <v>124277633.3</v>
      </c>
      <c r="J3" s="251">
        <f t="shared" si="1"/>
        <v>8114845112.0073032</v>
      </c>
      <c r="K3" s="251">
        <f t="shared" si="1"/>
        <v>0</v>
      </c>
      <c r="L3" s="251">
        <f t="shared" si="1"/>
        <v>247453.37567999936</v>
      </c>
      <c r="M3" s="251">
        <f t="shared" si="1"/>
        <v>1678614.89</v>
      </c>
      <c r="N3" s="251">
        <f t="shared" si="1"/>
        <v>154198.5523699866</v>
      </c>
      <c r="O3" s="251">
        <f t="shared" si="1"/>
        <v>-25478.265298641629</v>
      </c>
      <c r="P3" s="251">
        <f t="shared" si="1"/>
        <v>82896.88</v>
      </c>
      <c r="Q3" s="251">
        <f t="shared" si="1"/>
        <v>216457.82999999996</v>
      </c>
      <c r="R3" s="251">
        <f t="shared" si="1"/>
        <v>106051.44671999836</v>
      </c>
      <c r="S3" s="251">
        <f t="shared" si="1"/>
        <v>271519.26934429805</v>
      </c>
      <c r="T3" s="251">
        <f t="shared" si="1"/>
        <v>522814.51330685138</v>
      </c>
      <c r="U3" s="251">
        <f t="shared" si="1"/>
        <v>19299264.09828648</v>
      </c>
      <c r="V3" s="251">
        <f t="shared" si="1"/>
        <v>29013762.158132285</v>
      </c>
      <c r="W3" s="252">
        <f t="shared" si="1"/>
        <v>172590659.55641878</v>
      </c>
      <c r="X3" s="247">
        <f t="shared" ref="X3:X7" si="2">((F3+W3)-F3)/F3</f>
        <v>1.8884661986387073E-2</v>
      </c>
      <c r="Y3" s="248"/>
      <c r="Z3" s="250">
        <f t="shared" si="1"/>
        <v>815921.76221097982</v>
      </c>
      <c r="AA3" s="251">
        <f t="shared" ref="AA3" si="3">SUM(AA10:AA16)</f>
        <v>9305741726.3979836</v>
      </c>
      <c r="AB3" s="251">
        <f t="shared" si="1"/>
        <v>8078126470.8400755</v>
      </c>
      <c r="AC3" s="251">
        <f t="shared" si="1"/>
        <v>8329657536.3460484</v>
      </c>
      <c r="AD3" s="251">
        <f t="shared" si="1"/>
        <v>251531065.50597405</v>
      </c>
      <c r="AE3" s="251">
        <f t="shared" si="1"/>
        <v>8352423197.8636732</v>
      </c>
      <c r="AF3" s="251">
        <f t="shared" si="1"/>
        <v>0</v>
      </c>
      <c r="AG3" s="251">
        <f t="shared" si="1"/>
        <v>253487.16287999888</v>
      </c>
      <c r="AH3" s="251">
        <f t="shared" si="1"/>
        <v>1678614.89</v>
      </c>
      <c r="AI3" s="251">
        <f t="shared" si="1"/>
        <v>-30011.507829907612</v>
      </c>
      <c r="AJ3" s="251">
        <f t="shared" si="1"/>
        <v>157157.21080697543</v>
      </c>
      <c r="AK3" s="251">
        <f t="shared" si="1"/>
        <v>216457.82999999996</v>
      </c>
      <c r="AL3" s="251">
        <f t="shared" si="1"/>
        <v>82896.88</v>
      </c>
      <c r="AM3" s="251">
        <f t="shared" si="1"/>
        <v>108637.35551999995</v>
      </c>
      <c r="AN3" s="251">
        <f t="shared" si="1"/>
        <v>79423.199999999517</v>
      </c>
      <c r="AO3" s="251">
        <f t="shared" si="1"/>
        <v>270309.43605016393</v>
      </c>
      <c r="AP3" s="251">
        <f t="shared" si="1"/>
        <v>528115.10104336287</v>
      </c>
      <c r="AQ3" s="251">
        <f t="shared" si="1"/>
        <v>26110749.076094806</v>
      </c>
      <c r="AR3" s="251">
        <f t="shared" si="1"/>
        <v>70243508.041765049</v>
      </c>
      <c r="AS3" s="252">
        <f t="shared" si="1"/>
        <v>347885322.62383389</v>
      </c>
      <c r="AT3" s="247">
        <f>((AA3+AS3)-AA3)/AA3</f>
        <v>3.7383943467609239E-2</v>
      </c>
      <c r="AU3" s="249">
        <f>AS3+W3</f>
        <v>520475982.18025267</v>
      </c>
    </row>
    <row r="4" spans="3:47" x14ac:dyDescent="0.3">
      <c r="C4" s="246" t="s">
        <v>779</v>
      </c>
      <c r="D4" s="246"/>
      <c r="E4" s="255">
        <f>E17+E18</f>
        <v>63534.853208346263</v>
      </c>
      <c r="F4" s="256">
        <f t="shared" ref="F4" si="4">F17+F18</f>
        <v>763224367.06077921</v>
      </c>
      <c r="G4" s="256">
        <f t="shared" ref="G4:AS4" si="5">G17+G18</f>
        <v>557952139.79999983</v>
      </c>
      <c r="H4" s="256">
        <f t="shared" si="5"/>
        <v>568370492.79999983</v>
      </c>
      <c r="I4" s="256">
        <f t="shared" si="5"/>
        <v>10418353</v>
      </c>
      <c r="J4" s="256">
        <f t="shared" si="5"/>
        <v>569620024.70000005</v>
      </c>
      <c r="K4" s="256">
        <f t="shared" si="5"/>
        <v>189966.64200000011</v>
      </c>
      <c r="L4" s="256">
        <f t="shared" si="5"/>
        <v>0</v>
      </c>
      <c r="M4" s="256">
        <f t="shared" si="5"/>
        <v>0</v>
      </c>
      <c r="N4" s="256">
        <f t="shared" si="5"/>
        <v>35118.600000000006</v>
      </c>
      <c r="O4" s="256">
        <f t="shared" si="5"/>
        <v>41212.059611287739</v>
      </c>
      <c r="P4" s="256">
        <f t="shared" si="5"/>
        <v>7775.12</v>
      </c>
      <c r="Q4" s="256">
        <f t="shared" si="5"/>
        <v>20302.170000000002</v>
      </c>
      <c r="R4" s="256">
        <f t="shared" si="5"/>
        <v>0</v>
      </c>
      <c r="S4" s="256">
        <f t="shared" si="5"/>
        <v>0</v>
      </c>
      <c r="T4" s="256">
        <f t="shared" si="5"/>
        <v>0</v>
      </c>
      <c r="U4" s="256">
        <f t="shared" si="5"/>
        <v>1543906.4916112898</v>
      </c>
      <c r="V4" s="256">
        <f t="shared" si="5"/>
        <v>6949.2101649729157</v>
      </c>
      <c r="W4" s="257">
        <f t="shared" si="5"/>
        <v>11969208.701776264</v>
      </c>
      <c r="X4" s="258">
        <f t="shared" si="2"/>
        <v>1.5682424747352309E-2</v>
      </c>
      <c r="Y4" s="256"/>
      <c r="Z4" s="255">
        <f t="shared" si="5"/>
        <v>67375.717789020098</v>
      </c>
      <c r="AA4" s="256">
        <f t="shared" ref="AA4" si="6">AA17+AA18</f>
        <v>827014135.30747426</v>
      </c>
      <c r="AB4" s="256">
        <f t="shared" si="5"/>
        <v>591616719.19999993</v>
      </c>
      <c r="AC4" s="256">
        <f t="shared" si="5"/>
        <v>613988711.19999993</v>
      </c>
      <c r="AD4" s="256">
        <f t="shared" si="5"/>
        <v>22371992</v>
      </c>
      <c r="AE4" s="256">
        <f t="shared" si="5"/>
        <v>615687354</v>
      </c>
      <c r="AF4" s="256">
        <f t="shared" si="5"/>
        <v>224003.87560000009</v>
      </c>
      <c r="AG4" s="256">
        <f t="shared" si="5"/>
        <v>0</v>
      </c>
      <c r="AH4" s="256">
        <f t="shared" si="5"/>
        <v>0</v>
      </c>
      <c r="AI4" s="256">
        <f t="shared" si="5"/>
        <v>41316.780791121484</v>
      </c>
      <c r="AJ4" s="256">
        <f t="shared" si="5"/>
        <v>35118.600000000006</v>
      </c>
      <c r="AK4" s="256">
        <f t="shared" si="5"/>
        <v>20302.170000000002</v>
      </c>
      <c r="AL4" s="256">
        <f t="shared" si="5"/>
        <v>7775.12</v>
      </c>
      <c r="AM4" s="256">
        <f t="shared" si="5"/>
        <v>0</v>
      </c>
      <c r="AN4" s="256">
        <f t="shared" si="5"/>
        <v>0</v>
      </c>
      <c r="AO4" s="256">
        <f t="shared" si="5"/>
        <v>0</v>
      </c>
      <c r="AP4" s="256">
        <f t="shared" si="5"/>
        <v>0</v>
      </c>
      <c r="AQ4" s="256">
        <f t="shared" si="5"/>
        <v>2027159.3463911195</v>
      </c>
      <c r="AR4" s="256">
        <f t="shared" si="5"/>
        <v>107954.79849306183</v>
      </c>
      <c r="AS4" s="257">
        <f t="shared" si="5"/>
        <v>24507106.144884184</v>
      </c>
      <c r="AT4" s="258">
        <f t="shared" ref="AT4:AT7" si="7">((AA4+AS4)-AA4)/AA4</f>
        <v>2.9633237327645882E-2</v>
      </c>
      <c r="AU4" s="259">
        <f t="shared" ref="AU4:AU67" si="8">AS4+W4</f>
        <v>36476314.84666045</v>
      </c>
    </row>
    <row r="5" spans="3:47" x14ac:dyDescent="0.3">
      <c r="C5" s="253" t="s">
        <v>780</v>
      </c>
      <c r="D5" s="253"/>
      <c r="E5" s="250">
        <f>E19</f>
        <v>0</v>
      </c>
      <c r="F5" s="251">
        <f t="shared" ref="F5" si="9">F19</f>
        <v>242886476.7523703</v>
      </c>
      <c r="G5" s="251">
        <f t="shared" ref="G5:AS5" si="10">G19</f>
        <v>6867998</v>
      </c>
      <c r="H5" s="251">
        <f t="shared" si="10"/>
        <v>7011401</v>
      </c>
      <c r="I5" s="251">
        <f t="shared" si="10"/>
        <v>143403</v>
      </c>
      <c r="J5" s="251">
        <f t="shared" si="10"/>
        <v>7011401</v>
      </c>
      <c r="K5" s="251">
        <f t="shared" si="10"/>
        <v>0</v>
      </c>
      <c r="L5" s="251">
        <f t="shared" si="10"/>
        <v>0</v>
      </c>
      <c r="M5" s="251">
        <f t="shared" si="10"/>
        <v>0</v>
      </c>
      <c r="N5" s="251">
        <f t="shared" si="10"/>
        <v>0</v>
      </c>
      <c r="O5" s="251">
        <f t="shared" si="10"/>
        <v>0</v>
      </c>
      <c r="P5" s="251">
        <f t="shared" si="10"/>
        <v>0</v>
      </c>
      <c r="Q5" s="251">
        <f t="shared" si="10"/>
        <v>0</v>
      </c>
      <c r="R5" s="251">
        <f t="shared" si="10"/>
        <v>0</v>
      </c>
      <c r="S5" s="251">
        <f t="shared" si="10"/>
        <v>0</v>
      </c>
      <c r="T5" s="251">
        <f t="shared" si="10"/>
        <v>0</v>
      </c>
      <c r="U5" s="251">
        <f t="shared" si="10"/>
        <v>0</v>
      </c>
      <c r="V5" s="251">
        <f t="shared" si="10"/>
        <v>0</v>
      </c>
      <c r="W5" s="252">
        <f t="shared" si="10"/>
        <v>143403</v>
      </c>
      <c r="X5" s="247">
        <f t="shared" si="2"/>
        <v>5.9041162734722137E-4</v>
      </c>
      <c r="Y5" s="251"/>
      <c r="Z5" s="250">
        <f t="shared" si="10"/>
        <v>0</v>
      </c>
      <c r="AA5" s="251">
        <f t="shared" ref="AA5" si="11">AA19</f>
        <v>264525609.2363649</v>
      </c>
      <c r="AB5" s="251">
        <f t="shared" si="10"/>
        <v>7234332</v>
      </c>
      <c r="AC5" s="251">
        <f t="shared" si="10"/>
        <v>7524552</v>
      </c>
      <c r="AD5" s="251">
        <f t="shared" si="10"/>
        <v>290220</v>
      </c>
      <c r="AE5" s="251">
        <f t="shared" si="10"/>
        <v>7524552</v>
      </c>
      <c r="AF5" s="251">
        <f t="shared" si="10"/>
        <v>0</v>
      </c>
      <c r="AG5" s="251">
        <f t="shared" si="10"/>
        <v>0</v>
      </c>
      <c r="AH5" s="251">
        <f t="shared" si="10"/>
        <v>0</v>
      </c>
      <c r="AI5" s="251">
        <f t="shared" si="10"/>
        <v>0</v>
      </c>
      <c r="AJ5" s="251">
        <f t="shared" si="10"/>
        <v>0</v>
      </c>
      <c r="AK5" s="251">
        <f t="shared" si="10"/>
        <v>0</v>
      </c>
      <c r="AL5" s="251">
        <f t="shared" si="10"/>
        <v>0</v>
      </c>
      <c r="AM5" s="251">
        <f t="shared" si="10"/>
        <v>0</v>
      </c>
      <c r="AN5" s="251">
        <f t="shared" si="10"/>
        <v>0</v>
      </c>
      <c r="AO5" s="251">
        <f t="shared" si="10"/>
        <v>0</v>
      </c>
      <c r="AP5" s="251">
        <f t="shared" si="10"/>
        <v>0</v>
      </c>
      <c r="AQ5" s="251">
        <f t="shared" si="10"/>
        <v>0</v>
      </c>
      <c r="AR5" s="251">
        <f t="shared" si="10"/>
        <v>0</v>
      </c>
      <c r="AS5" s="252">
        <f t="shared" si="10"/>
        <v>290220</v>
      </c>
      <c r="AT5" s="247">
        <f t="shared" si="7"/>
        <v>1.0971338496783352E-3</v>
      </c>
      <c r="AU5" s="249">
        <f t="shared" si="8"/>
        <v>433623</v>
      </c>
    </row>
    <row r="6" spans="3:47" x14ac:dyDescent="0.3">
      <c r="C6" s="254" t="s">
        <v>785</v>
      </c>
      <c r="D6" s="254"/>
      <c r="E6" s="255">
        <f>E20</f>
        <v>0</v>
      </c>
      <c r="F6" s="256">
        <f t="shared" ref="F6" si="12">F20</f>
        <v>837683</v>
      </c>
      <c r="G6" s="256">
        <f t="shared" ref="G6:AS6" si="13">G20</f>
        <v>837683</v>
      </c>
      <c r="H6" s="256">
        <f t="shared" si="13"/>
        <v>855098</v>
      </c>
      <c r="I6" s="256">
        <f t="shared" si="13"/>
        <v>17415</v>
      </c>
      <c r="J6" s="256">
        <f t="shared" si="13"/>
        <v>855098</v>
      </c>
      <c r="K6" s="256" t="e">
        <f t="shared" si="13"/>
        <v>#N/A</v>
      </c>
      <c r="L6" s="256" t="e">
        <f t="shared" si="13"/>
        <v>#N/A</v>
      </c>
      <c r="M6" s="256" t="e">
        <f t="shared" si="13"/>
        <v>#N/A</v>
      </c>
      <c r="N6" s="256" t="e">
        <f t="shared" si="13"/>
        <v>#N/A</v>
      </c>
      <c r="O6" s="256" t="e">
        <f t="shared" si="13"/>
        <v>#N/A</v>
      </c>
      <c r="P6" s="256" t="e">
        <f t="shared" si="13"/>
        <v>#N/A</v>
      </c>
      <c r="Q6" s="256" t="e">
        <f t="shared" si="13"/>
        <v>#N/A</v>
      </c>
      <c r="R6" s="256" t="e">
        <f t="shared" si="13"/>
        <v>#N/A</v>
      </c>
      <c r="S6" s="256" t="e">
        <f t="shared" si="13"/>
        <v>#N/A</v>
      </c>
      <c r="T6" s="256" t="e">
        <f t="shared" si="13"/>
        <v>#N/A</v>
      </c>
      <c r="U6" s="256">
        <f t="shared" si="13"/>
        <v>0</v>
      </c>
      <c r="V6" s="256">
        <f t="shared" si="13"/>
        <v>0</v>
      </c>
      <c r="W6" s="257">
        <f t="shared" si="13"/>
        <v>17415</v>
      </c>
      <c r="X6" s="258">
        <f t="shared" si="2"/>
        <v>2.078948719264925E-2</v>
      </c>
      <c r="Y6" s="256"/>
      <c r="Z6" s="255">
        <f t="shared" si="13"/>
        <v>0</v>
      </c>
      <c r="AA6" s="256">
        <f t="shared" ref="AA6" si="14">AA20</f>
        <v>611374</v>
      </c>
      <c r="AB6" s="256">
        <f t="shared" si="13"/>
        <v>837683</v>
      </c>
      <c r="AC6" s="256">
        <f t="shared" si="13"/>
        <v>872926</v>
      </c>
      <c r="AD6" s="256">
        <f t="shared" si="13"/>
        <v>35243</v>
      </c>
      <c r="AE6" s="256">
        <f t="shared" si="13"/>
        <v>872926</v>
      </c>
      <c r="AF6" s="256" t="e">
        <f t="shared" si="13"/>
        <v>#N/A</v>
      </c>
      <c r="AG6" s="256" t="e">
        <f t="shared" si="13"/>
        <v>#N/A</v>
      </c>
      <c r="AH6" s="256" t="e">
        <f t="shared" si="13"/>
        <v>#N/A</v>
      </c>
      <c r="AI6" s="256" t="e">
        <f t="shared" si="13"/>
        <v>#N/A</v>
      </c>
      <c r="AJ6" s="256" t="e">
        <f t="shared" si="13"/>
        <v>#N/A</v>
      </c>
      <c r="AK6" s="256" t="e">
        <f t="shared" si="13"/>
        <v>#N/A</v>
      </c>
      <c r="AL6" s="256" t="e">
        <f t="shared" si="13"/>
        <v>#N/A</v>
      </c>
      <c r="AM6" s="256" t="e">
        <f t="shared" si="13"/>
        <v>#N/A</v>
      </c>
      <c r="AN6" s="256">
        <f t="shared" si="13"/>
        <v>0</v>
      </c>
      <c r="AO6" s="256" t="e">
        <f t="shared" si="13"/>
        <v>#N/A</v>
      </c>
      <c r="AP6" s="256" t="e">
        <f t="shared" si="13"/>
        <v>#N/A</v>
      </c>
      <c r="AQ6" s="256">
        <f t="shared" si="13"/>
        <v>0</v>
      </c>
      <c r="AR6" s="256">
        <f t="shared" si="13"/>
        <v>0</v>
      </c>
      <c r="AS6" s="257">
        <f t="shared" si="13"/>
        <v>35243</v>
      </c>
      <c r="AT6" s="258">
        <f t="shared" si="7"/>
        <v>5.7645565562159988E-2</v>
      </c>
      <c r="AU6" s="259">
        <f t="shared" si="8"/>
        <v>52658</v>
      </c>
    </row>
    <row r="7" spans="3:47" x14ac:dyDescent="0.3">
      <c r="C7" s="260" t="s">
        <v>781</v>
      </c>
      <c r="D7" s="261"/>
      <c r="E7" s="262">
        <f>SUM(E3:E6)</f>
        <v>875931.11999999965</v>
      </c>
      <c r="F7" s="263">
        <f t="shared" ref="F7" si="15">SUM(F3:F6)</f>
        <v>10146146235.558512</v>
      </c>
      <c r="G7" s="263">
        <f t="shared" ref="G7:AS7" si="16">SUM(G3:G6)</f>
        <v>8540180563.9011393</v>
      </c>
      <c r="H7" s="263">
        <f t="shared" si="16"/>
        <v>8675037368.2011395</v>
      </c>
      <c r="I7" s="263">
        <f t="shared" si="16"/>
        <v>134856804.30000001</v>
      </c>
      <c r="J7" s="263">
        <f t="shared" si="16"/>
        <v>8692331635.707304</v>
      </c>
      <c r="K7" s="263" t="e">
        <f t="shared" si="16"/>
        <v>#N/A</v>
      </c>
      <c r="L7" s="263" t="e">
        <f t="shared" si="16"/>
        <v>#N/A</v>
      </c>
      <c r="M7" s="263" t="e">
        <f t="shared" si="16"/>
        <v>#N/A</v>
      </c>
      <c r="N7" s="263" t="e">
        <f t="shared" si="16"/>
        <v>#N/A</v>
      </c>
      <c r="O7" s="263" t="e">
        <f t="shared" si="16"/>
        <v>#N/A</v>
      </c>
      <c r="P7" s="263" t="e">
        <f t="shared" si="16"/>
        <v>#N/A</v>
      </c>
      <c r="Q7" s="263" t="e">
        <f t="shared" si="16"/>
        <v>#N/A</v>
      </c>
      <c r="R7" s="263" t="e">
        <f t="shared" si="16"/>
        <v>#N/A</v>
      </c>
      <c r="S7" s="263" t="e">
        <f t="shared" si="16"/>
        <v>#N/A</v>
      </c>
      <c r="T7" s="263" t="e">
        <f t="shared" si="16"/>
        <v>#N/A</v>
      </c>
      <c r="U7" s="263">
        <f t="shared" si="16"/>
        <v>20843170.58989777</v>
      </c>
      <c r="V7" s="263">
        <f t="shared" si="16"/>
        <v>29020711.368297257</v>
      </c>
      <c r="W7" s="264">
        <f t="shared" si="16"/>
        <v>184720686.25819504</v>
      </c>
      <c r="X7" s="265">
        <f t="shared" si="2"/>
        <v>1.8205994864416382E-2</v>
      </c>
      <c r="Y7" s="266"/>
      <c r="Z7" s="262">
        <f t="shared" si="16"/>
        <v>883297.48</v>
      </c>
      <c r="AA7" s="263">
        <f t="shared" ref="AA7" si="17">SUM(AA3:AA6)</f>
        <v>10397892844.941822</v>
      </c>
      <c r="AB7" s="263">
        <f t="shared" si="16"/>
        <v>8677815205.0400753</v>
      </c>
      <c r="AC7" s="263">
        <f t="shared" si="16"/>
        <v>8952043725.5460491</v>
      </c>
      <c r="AD7" s="263">
        <f t="shared" si="16"/>
        <v>274228520.50597405</v>
      </c>
      <c r="AE7" s="263">
        <f t="shared" si="16"/>
        <v>8976508029.8636742</v>
      </c>
      <c r="AF7" s="263" t="e">
        <f t="shared" si="16"/>
        <v>#N/A</v>
      </c>
      <c r="AG7" s="263" t="e">
        <f t="shared" si="16"/>
        <v>#N/A</v>
      </c>
      <c r="AH7" s="263" t="e">
        <f t="shared" si="16"/>
        <v>#N/A</v>
      </c>
      <c r="AI7" s="263" t="e">
        <f t="shared" si="16"/>
        <v>#N/A</v>
      </c>
      <c r="AJ7" s="263" t="e">
        <f t="shared" si="16"/>
        <v>#N/A</v>
      </c>
      <c r="AK7" s="263" t="e">
        <f t="shared" si="16"/>
        <v>#N/A</v>
      </c>
      <c r="AL7" s="263" t="e">
        <f t="shared" si="16"/>
        <v>#N/A</v>
      </c>
      <c r="AM7" s="263" t="e">
        <f t="shared" si="16"/>
        <v>#N/A</v>
      </c>
      <c r="AN7" s="263">
        <f t="shared" si="16"/>
        <v>79423.199999999517</v>
      </c>
      <c r="AO7" s="263" t="e">
        <f t="shared" si="16"/>
        <v>#N/A</v>
      </c>
      <c r="AP7" s="263" t="e">
        <f t="shared" si="16"/>
        <v>#N/A</v>
      </c>
      <c r="AQ7" s="263">
        <f t="shared" si="16"/>
        <v>28137908.422485925</v>
      </c>
      <c r="AR7" s="263">
        <f t="shared" si="16"/>
        <v>70351462.840258107</v>
      </c>
      <c r="AS7" s="264">
        <f t="shared" si="16"/>
        <v>372717891.76871806</v>
      </c>
      <c r="AT7" s="265">
        <f t="shared" si="7"/>
        <v>3.5845521523145123E-2</v>
      </c>
      <c r="AU7" s="249">
        <f t="shared" si="8"/>
        <v>557438578.02691317</v>
      </c>
    </row>
    <row r="8" spans="3:47" ht="17.25" thickBot="1" x14ac:dyDescent="0.35">
      <c r="C8" s="261"/>
      <c r="D8" s="261"/>
      <c r="E8" s="262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4"/>
      <c r="X8" s="266"/>
      <c r="Y8" s="266"/>
      <c r="Z8" s="262"/>
      <c r="AA8" s="263"/>
      <c r="AB8" s="263"/>
      <c r="AC8" s="263"/>
      <c r="AD8" s="263"/>
      <c r="AE8" s="263"/>
      <c r="AF8" s="263"/>
      <c r="AG8" s="263"/>
      <c r="AH8" s="263"/>
      <c r="AI8" s="263"/>
      <c r="AJ8" s="263"/>
      <c r="AK8" s="263"/>
      <c r="AL8" s="263"/>
      <c r="AM8" s="263"/>
      <c r="AN8" s="263"/>
      <c r="AO8" s="263"/>
      <c r="AP8" s="263"/>
      <c r="AQ8" s="263"/>
      <c r="AR8" s="263"/>
      <c r="AS8" s="264"/>
      <c r="AT8" s="266"/>
      <c r="AU8" s="249"/>
    </row>
    <row r="9" spans="3:47" ht="33.75" thickBot="1" x14ac:dyDescent="0.35">
      <c r="C9" s="245"/>
      <c r="D9" s="245"/>
      <c r="E9" s="293" t="s">
        <v>1310</v>
      </c>
      <c r="F9" s="294" t="s">
        <v>1327</v>
      </c>
      <c r="G9" s="294" t="s">
        <v>591</v>
      </c>
      <c r="H9" s="294" t="s">
        <v>596</v>
      </c>
      <c r="I9" s="295" t="s">
        <v>1323</v>
      </c>
      <c r="J9" s="294" t="s">
        <v>597</v>
      </c>
      <c r="K9" s="294" t="s">
        <v>1302</v>
      </c>
      <c r="L9" s="294" t="s">
        <v>1137</v>
      </c>
      <c r="M9" s="294" t="s">
        <v>1303</v>
      </c>
      <c r="N9" s="294" t="s">
        <v>1129</v>
      </c>
      <c r="O9" s="294" t="s">
        <v>1304</v>
      </c>
      <c r="P9" s="294" t="s">
        <v>1306</v>
      </c>
      <c r="Q9" s="294" t="s">
        <v>1305</v>
      </c>
      <c r="R9" s="294" t="s">
        <v>1299</v>
      </c>
      <c r="S9" s="294" t="s">
        <v>1300</v>
      </c>
      <c r="T9" s="294" t="s">
        <v>1301</v>
      </c>
      <c r="U9" s="294" t="s">
        <v>1324</v>
      </c>
      <c r="V9" s="294" t="s">
        <v>1325</v>
      </c>
      <c r="W9" s="296" t="s">
        <v>1326</v>
      </c>
      <c r="X9" s="294" t="s">
        <v>1318</v>
      </c>
      <c r="Y9" s="294"/>
      <c r="Z9" s="293" t="s">
        <v>1310</v>
      </c>
      <c r="AA9" s="294" t="s">
        <v>1320</v>
      </c>
      <c r="AB9" s="294" t="s">
        <v>594</v>
      </c>
      <c r="AC9" s="294" t="s">
        <v>598</v>
      </c>
      <c r="AD9" s="295" t="s">
        <v>1328</v>
      </c>
      <c r="AE9" s="294" t="s">
        <v>600</v>
      </c>
      <c r="AF9" s="294" t="s">
        <v>1302</v>
      </c>
      <c r="AG9" s="294" t="s">
        <v>1137</v>
      </c>
      <c r="AH9" s="294" t="s">
        <v>1136</v>
      </c>
      <c r="AI9" s="294" t="s">
        <v>1304</v>
      </c>
      <c r="AJ9" s="294" t="s">
        <v>1129</v>
      </c>
      <c r="AK9" s="294" t="s">
        <v>1305</v>
      </c>
      <c r="AL9" s="294" t="s">
        <v>1306</v>
      </c>
      <c r="AM9" s="294" t="s">
        <v>1299</v>
      </c>
      <c r="AN9" s="294" t="s">
        <v>1307</v>
      </c>
      <c r="AO9" s="294" t="s">
        <v>1300</v>
      </c>
      <c r="AP9" s="294" t="s">
        <v>1304</v>
      </c>
      <c r="AQ9" s="294" t="s">
        <v>1324</v>
      </c>
      <c r="AR9" s="294" t="s">
        <v>1325</v>
      </c>
      <c r="AS9" s="296" t="s">
        <v>1326</v>
      </c>
      <c r="AT9" s="294" t="s">
        <v>1318</v>
      </c>
      <c r="AU9" s="297" t="s">
        <v>1329</v>
      </c>
    </row>
    <row r="10" spans="3:47" x14ac:dyDescent="0.3">
      <c r="C10" s="246" t="s">
        <v>627</v>
      </c>
      <c r="D10" s="267">
        <v>1</v>
      </c>
      <c r="E10" s="268">
        <f t="shared" ref="E10:O20" si="18">SUMIF($D$24:$D$543,$D10,E$24:E$543)</f>
        <v>69310</v>
      </c>
      <c r="F10" s="269">
        <f t="shared" si="18"/>
        <v>949929517.3918097</v>
      </c>
      <c r="G10" s="269">
        <f t="shared" si="18"/>
        <v>822923136</v>
      </c>
      <c r="H10" s="269">
        <f t="shared" si="18"/>
        <v>834963893</v>
      </c>
      <c r="I10" s="269">
        <f t="shared" si="18"/>
        <v>12040757</v>
      </c>
      <c r="J10" s="269">
        <f t="shared" si="18"/>
        <v>836962400</v>
      </c>
      <c r="K10" s="269">
        <f t="shared" si="18"/>
        <v>0</v>
      </c>
      <c r="L10" s="269">
        <f t="shared" si="18"/>
        <v>46838.104319998994</v>
      </c>
      <c r="M10" s="269">
        <f t="shared" si="18"/>
        <v>466360.79</v>
      </c>
      <c r="N10" s="269">
        <f t="shared" si="18"/>
        <v>0</v>
      </c>
      <c r="O10" s="269">
        <f t="shared" si="18"/>
        <v>-837.14726796932518</v>
      </c>
      <c r="P10" s="269">
        <f t="shared" ref="P10:W20" si="19">SUMIF($D$24:$D$543,$D10,P$24:P$543)</f>
        <v>9815.25</v>
      </c>
      <c r="Q10" s="269">
        <f t="shared" si="19"/>
        <v>25629.27</v>
      </c>
      <c r="R10" s="269">
        <f t="shared" si="19"/>
        <v>20073.473279998638</v>
      </c>
      <c r="S10" s="269">
        <f t="shared" si="19"/>
        <v>0</v>
      </c>
      <c r="T10" s="269">
        <f t="shared" si="19"/>
        <v>44257.147267969325</v>
      </c>
      <c r="U10" s="269">
        <f t="shared" si="19"/>
        <v>2610643.8876000047</v>
      </c>
      <c r="V10" s="269">
        <f t="shared" si="19"/>
        <v>2651236.3938820362</v>
      </c>
      <c r="W10" s="270">
        <f t="shared" si="19"/>
        <v>17302637.281482041</v>
      </c>
      <c r="X10" s="247">
        <f>((F10+W10)-F10)/F10</f>
        <v>1.8214653787145454E-2</v>
      </c>
      <c r="Y10" s="271"/>
      <c r="Z10" s="268">
        <f t="shared" ref="Z10:AJ20" si="20">SUMIF($D$24:$D$543,$D10,Z$24:Z$543)</f>
        <v>68299</v>
      </c>
      <c r="AA10" s="269">
        <f t="shared" si="20"/>
        <v>948740363.65016782</v>
      </c>
      <c r="AB10" s="269">
        <f t="shared" si="20"/>
        <v>817080987</v>
      </c>
      <c r="AC10" s="269">
        <f t="shared" si="20"/>
        <v>841147810</v>
      </c>
      <c r="AD10" s="269">
        <f t="shared" si="20"/>
        <v>24066823</v>
      </c>
      <c r="AE10" s="269">
        <f t="shared" si="20"/>
        <v>844633102</v>
      </c>
      <c r="AF10" s="269">
        <f t="shared" si="20"/>
        <v>0</v>
      </c>
      <c r="AG10" s="269">
        <f t="shared" si="20"/>
        <v>47459.959679998457</v>
      </c>
      <c r="AH10" s="269">
        <f t="shared" si="20"/>
        <v>466360.79</v>
      </c>
      <c r="AI10" s="269">
        <f t="shared" si="20"/>
        <v>-192.73202802333981</v>
      </c>
      <c r="AJ10" s="269">
        <f t="shared" si="20"/>
        <v>0</v>
      </c>
      <c r="AK10" s="269">
        <f t="shared" ref="AK10:AS20" si="21">SUMIF($D$24:$D$543,$D10,AK$24:AK$543)</f>
        <v>25629.27</v>
      </c>
      <c r="AL10" s="269">
        <f t="shared" si="21"/>
        <v>9815.25</v>
      </c>
      <c r="AM10" s="269">
        <f t="shared" si="21"/>
        <v>20339.982719999738</v>
      </c>
      <c r="AN10" s="269">
        <f t="shared" si="21"/>
        <v>9352.7999999998428</v>
      </c>
      <c r="AO10" s="269">
        <f t="shared" si="21"/>
        <v>0</v>
      </c>
      <c r="AP10" s="269">
        <f t="shared" si="21"/>
        <v>43612.73202802334</v>
      </c>
      <c r="AQ10" s="269">
        <f t="shared" si="21"/>
        <v>4107670.0524000525</v>
      </c>
      <c r="AR10" s="269">
        <f t="shared" si="21"/>
        <v>6634694.7536178678</v>
      </c>
      <c r="AS10" s="270">
        <f t="shared" si="21"/>
        <v>34809187.80601792</v>
      </c>
      <c r="AT10" s="247">
        <f t="shared" ref="AT10:AT73" si="22">((AA10+AS10)-AA10)/AA10</f>
        <v>3.6689898669530187E-2</v>
      </c>
      <c r="AU10" s="249">
        <f t="shared" si="8"/>
        <v>52111825.087499961</v>
      </c>
    </row>
    <row r="11" spans="3:47" x14ac:dyDescent="0.3">
      <c r="C11" s="246" t="s">
        <v>628</v>
      </c>
      <c r="D11" s="272">
        <v>2</v>
      </c>
      <c r="E11" s="268">
        <f t="shared" si="18"/>
        <v>89251.199999999983</v>
      </c>
      <c r="F11" s="269">
        <f t="shared" si="18"/>
        <v>1050506155.6004586</v>
      </c>
      <c r="G11" s="269">
        <f t="shared" si="18"/>
        <v>928815716.34709954</v>
      </c>
      <c r="H11" s="269">
        <f t="shared" si="18"/>
        <v>942563851.34709954</v>
      </c>
      <c r="I11" s="269">
        <f t="shared" si="18"/>
        <v>13748135</v>
      </c>
      <c r="J11" s="269">
        <f t="shared" si="18"/>
        <v>946677689.34709954</v>
      </c>
      <c r="K11" s="269">
        <f t="shared" si="18"/>
        <v>0</v>
      </c>
      <c r="L11" s="269">
        <f t="shared" si="18"/>
        <v>79874.712960000208</v>
      </c>
      <c r="M11" s="269">
        <f t="shared" si="18"/>
        <v>420356.13</v>
      </c>
      <c r="N11" s="269">
        <f t="shared" si="18"/>
        <v>21422.728107413015</v>
      </c>
      <c r="O11" s="269">
        <f t="shared" si="18"/>
        <v>87640.459169845315</v>
      </c>
      <c r="P11" s="269">
        <f t="shared" si="19"/>
        <v>21171.9</v>
      </c>
      <c r="Q11" s="269">
        <f t="shared" si="19"/>
        <v>55283.46</v>
      </c>
      <c r="R11" s="269">
        <f t="shared" si="19"/>
        <v>34232.019840000023</v>
      </c>
      <c r="S11" s="269">
        <f t="shared" si="19"/>
        <v>28958.757606872619</v>
      </c>
      <c r="T11" s="269">
        <f t="shared" si="19"/>
        <v>154509.83363015484</v>
      </c>
      <c r="U11" s="269">
        <f t="shared" si="19"/>
        <v>5017288.0013143122</v>
      </c>
      <c r="V11" s="269">
        <f t="shared" si="19"/>
        <v>2871244.3696966944</v>
      </c>
      <c r="W11" s="270">
        <f t="shared" si="19"/>
        <v>21636667.371011008</v>
      </c>
      <c r="X11" s="247">
        <f t="shared" ref="X11:X21" si="23">((F11+W11)-F11)/F11</f>
        <v>2.0596421311442691E-2</v>
      </c>
      <c r="Y11" s="271"/>
      <c r="Z11" s="268">
        <f t="shared" si="20"/>
        <v>88262</v>
      </c>
      <c r="AA11" s="269">
        <f t="shared" si="20"/>
        <v>1053724608.1963513</v>
      </c>
      <c r="AB11" s="269">
        <f t="shared" si="20"/>
        <v>926345959.54293394</v>
      </c>
      <c r="AC11" s="269">
        <f t="shared" si="20"/>
        <v>953917206.10807908</v>
      </c>
      <c r="AD11" s="269">
        <f t="shared" si="20"/>
        <v>27571246.565145109</v>
      </c>
      <c r="AE11" s="269">
        <f t="shared" si="20"/>
        <v>959490279.10807908</v>
      </c>
      <c r="AF11" s="269">
        <f t="shared" si="20"/>
        <v>0</v>
      </c>
      <c r="AG11" s="269">
        <f t="shared" si="20"/>
        <v>82051.388159999507</v>
      </c>
      <c r="AH11" s="269">
        <f t="shared" si="20"/>
        <v>420356.13</v>
      </c>
      <c r="AI11" s="269">
        <f t="shared" si="20"/>
        <v>85693.904912962025</v>
      </c>
      <c r="AJ11" s="269">
        <f t="shared" si="20"/>
        <v>21364.318127358041</v>
      </c>
      <c r="AK11" s="269">
        <f t="shared" si="21"/>
        <v>55283.46</v>
      </c>
      <c r="AL11" s="269">
        <f t="shared" si="21"/>
        <v>21171.9</v>
      </c>
      <c r="AM11" s="269">
        <f t="shared" si="21"/>
        <v>35164.880639999639</v>
      </c>
      <c r="AN11" s="269">
        <f t="shared" si="21"/>
        <v>20174.399999999954</v>
      </c>
      <c r="AO11" s="269">
        <f t="shared" si="21"/>
        <v>29251.681872642832</v>
      </c>
      <c r="AP11" s="269">
        <f t="shared" si="21"/>
        <v>157146.09508703797</v>
      </c>
      <c r="AQ11" s="269">
        <f t="shared" si="21"/>
        <v>6500731.1587999836</v>
      </c>
      <c r="AR11" s="269">
        <f t="shared" si="21"/>
        <v>7791293.7233887017</v>
      </c>
      <c r="AS11" s="270">
        <f t="shared" si="21"/>
        <v>41863271.447333798</v>
      </c>
      <c r="AT11" s="247">
        <f t="shared" si="22"/>
        <v>3.9728854315161821E-2</v>
      </c>
      <c r="AU11" s="249">
        <f t="shared" si="8"/>
        <v>63499938.818344802</v>
      </c>
    </row>
    <row r="12" spans="3:47" x14ac:dyDescent="0.3">
      <c r="C12" s="246" t="s">
        <v>629</v>
      </c>
      <c r="D12" s="272">
        <v>3</v>
      </c>
      <c r="E12" s="268">
        <f t="shared" si="18"/>
        <v>275730.59999999998</v>
      </c>
      <c r="F12" s="269">
        <f t="shared" si="18"/>
        <v>3079502699.773365</v>
      </c>
      <c r="G12" s="269">
        <f t="shared" si="18"/>
        <v>2673006592.5232458</v>
      </c>
      <c r="H12" s="269">
        <f t="shared" si="18"/>
        <v>2713060029.5232458</v>
      </c>
      <c r="I12" s="269">
        <f t="shared" si="18"/>
        <v>40053437</v>
      </c>
      <c r="J12" s="269">
        <f t="shared" si="18"/>
        <v>2716497835.2732458</v>
      </c>
      <c r="K12" s="269">
        <f t="shared" si="18"/>
        <v>0</v>
      </c>
      <c r="L12" s="269">
        <f t="shared" si="18"/>
        <v>53255.563200000499</v>
      </c>
      <c r="M12" s="269">
        <f t="shared" si="18"/>
        <v>223876.49</v>
      </c>
      <c r="N12" s="269">
        <f t="shared" si="18"/>
        <v>25312.144653431897</v>
      </c>
      <c r="O12" s="269">
        <f t="shared" si="18"/>
        <v>-86242.021048822469</v>
      </c>
      <c r="P12" s="269">
        <f t="shared" si="19"/>
        <v>16026.29</v>
      </c>
      <c r="Q12" s="269">
        <f t="shared" si="19"/>
        <v>41847.329999999994</v>
      </c>
      <c r="R12" s="269">
        <f t="shared" si="19"/>
        <v>22823.81279999984</v>
      </c>
      <c r="S12" s="269">
        <f t="shared" si="19"/>
        <v>30775.855346566241</v>
      </c>
      <c r="T12" s="269">
        <f t="shared" si="19"/>
        <v>230458.36033662225</v>
      </c>
      <c r="U12" s="269">
        <f t="shared" si="19"/>
        <v>3995939.5752877705</v>
      </c>
      <c r="V12" s="269">
        <f t="shared" si="19"/>
        <v>11580548.39072578</v>
      </c>
      <c r="W12" s="270">
        <f t="shared" si="19"/>
        <v>55629924.966013551</v>
      </c>
      <c r="X12" s="247">
        <f t="shared" si="23"/>
        <v>1.8064580677298155E-2</v>
      </c>
      <c r="Y12" s="271"/>
      <c r="Z12" s="268">
        <f t="shared" si="20"/>
        <v>277400</v>
      </c>
      <c r="AA12" s="269">
        <f t="shared" si="20"/>
        <v>3137848933.2552176</v>
      </c>
      <c r="AB12" s="269">
        <f t="shared" si="20"/>
        <v>2705501537.7696266</v>
      </c>
      <c r="AC12" s="269">
        <f t="shared" si="20"/>
        <v>2787076122.9676266</v>
      </c>
      <c r="AD12" s="269">
        <f t="shared" si="20"/>
        <v>81574585.198000029</v>
      </c>
      <c r="AE12" s="269">
        <f t="shared" si="20"/>
        <v>2791617697.3936262</v>
      </c>
      <c r="AF12" s="269">
        <f t="shared" si="20"/>
        <v>0</v>
      </c>
      <c r="AG12" s="269">
        <f t="shared" si="20"/>
        <v>54440.40672000061</v>
      </c>
      <c r="AH12" s="269">
        <f t="shared" si="20"/>
        <v>223876.49</v>
      </c>
      <c r="AI12" s="269">
        <f t="shared" si="20"/>
        <v>-88762.618230490945</v>
      </c>
      <c r="AJ12" s="269">
        <f t="shared" si="20"/>
        <v>25111.946886012302</v>
      </c>
      <c r="AK12" s="269">
        <f t="shared" si="21"/>
        <v>41847.329999999994</v>
      </c>
      <c r="AL12" s="269">
        <f t="shared" si="21"/>
        <v>16026.29</v>
      </c>
      <c r="AM12" s="269">
        <f t="shared" si="21"/>
        <v>23331.602880000428</v>
      </c>
      <c r="AN12" s="269">
        <f t="shared" si="21"/>
        <v>15919.199999999781</v>
      </c>
      <c r="AO12" s="269">
        <f t="shared" si="21"/>
        <v>30976.053113986505</v>
      </c>
      <c r="AP12" s="269">
        <f t="shared" si="21"/>
        <v>232991.12300783489</v>
      </c>
      <c r="AQ12" s="269">
        <f t="shared" si="21"/>
        <v>5117332.2503773309</v>
      </c>
      <c r="AR12" s="269">
        <f t="shared" si="21"/>
        <v>25321887.838401571</v>
      </c>
      <c r="AS12" s="270">
        <f t="shared" si="21"/>
        <v>112013805.28677891</v>
      </c>
      <c r="AT12" s="247">
        <f t="shared" si="22"/>
        <v>3.5697641176936884E-2</v>
      </c>
      <c r="AU12" s="249">
        <f t="shared" si="8"/>
        <v>167643730.25279248</v>
      </c>
    </row>
    <row r="13" spans="3:47" x14ac:dyDescent="0.3">
      <c r="C13" s="246" t="s">
        <v>630</v>
      </c>
      <c r="D13" s="272">
        <v>4</v>
      </c>
      <c r="E13" s="268">
        <f t="shared" si="18"/>
        <v>192530.8</v>
      </c>
      <c r="F13" s="269">
        <f t="shared" si="18"/>
        <v>2073749672.108819</v>
      </c>
      <c r="G13" s="269">
        <f t="shared" si="18"/>
        <v>1783201444.22597</v>
      </c>
      <c r="H13" s="269">
        <f t="shared" si="18"/>
        <v>1812527236.22597</v>
      </c>
      <c r="I13" s="269">
        <f t="shared" si="18"/>
        <v>29325792</v>
      </c>
      <c r="J13" s="269">
        <f t="shared" si="18"/>
        <v>1815241336.72597</v>
      </c>
      <c r="K13" s="269">
        <f t="shared" si="18"/>
        <v>0</v>
      </c>
      <c r="L13" s="269">
        <f t="shared" si="18"/>
        <v>41722.215359999682</v>
      </c>
      <c r="M13" s="269">
        <f t="shared" si="18"/>
        <v>229729.17</v>
      </c>
      <c r="N13" s="269">
        <f t="shared" si="18"/>
        <v>49932.310105322162</v>
      </c>
      <c r="O13" s="269">
        <f t="shared" si="18"/>
        <v>-25297.729324435961</v>
      </c>
      <c r="P13" s="269">
        <f t="shared" si="19"/>
        <v>14303.510000000002</v>
      </c>
      <c r="Q13" s="269">
        <f t="shared" si="19"/>
        <v>37348.889999999992</v>
      </c>
      <c r="R13" s="269">
        <f t="shared" si="19"/>
        <v>17880.94943999988</v>
      </c>
      <c r="S13" s="269">
        <f t="shared" si="19"/>
        <v>69548.158466107212</v>
      </c>
      <c r="T13" s="269">
        <f t="shared" si="19"/>
        <v>40663.476903695875</v>
      </c>
      <c r="U13" s="269">
        <f t="shared" si="19"/>
        <v>3189931.4509506859</v>
      </c>
      <c r="V13" s="269">
        <f t="shared" si="19"/>
        <v>6151074.4808510495</v>
      </c>
      <c r="W13" s="270">
        <f t="shared" si="19"/>
        <v>38666797.931801736</v>
      </c>
      <c r="X13" s="247">
        <f t="shared" si="23"/>
        <v>1.8645836791130677E-2</v>
      </c>
      <c r="Y13" s="271"/>
      <c r="Z13" s="268">
        <f t="shared" si="20"/>
        <v>192638</v>
      </c>
      <c r="AA13" s="269">
        <f t="shared" si="20"/>
        <v>2099197877.1258469</v>
      </c>
      <c r="AB13" s="269">
        <f t="shared" si="20"/>
        <v>1790480178.6027699</v>
      </c>
      <c r="AC13" s="269">
        <f t="shared" si="20"/>
        <v>1849910352.5461054</v>
      </c>
      <c r="AD13" s="269">
        <f t="shared" si="20"/>
        <v>59430173.943335548</v>
      </c>
      <c r="AE13" s="269">
        <f t="shared" si="20"/>
        <v>1853853228.0741053</v>
      </c>
      <c r="AF13" s="269">
        <f t="shared" si="20"/>
        <v>0</v>
      </c>
      <c r="AG13" s="269">
        <f t="shared" si="20"/>
        <v>43499.01696000027</v>
      </c>
      <c r="AH13" s="269">
        <f t="shared" si="20"/>
        <v>229729.17</v>
      </c>
      <c r="AI13" s="269">
        <f t="shared" si="20"/>
        <v>-25750.848578171775</v>
      </c>
      <c r="AJ13" s="269">
        <f t="shared" si="20"/>
        <v>50813.480495417898</v>
      </c>
      <c r="AK13" s="269">
        <f t="shared" si="21"/>
        <v>37348.889999999992</v>
      </c>
      <c r="AL13" s="269">
        <f t="shared" si="21"/>
        <v>14303.510000000002</v>
      </c>
      <c r="AM13" s="269">
        <f t="shared" si="21"/>
        <v>18642.435840000137</v>
      </c>
      <c r="AN13" s="269">
        <f t="shared" si="21"/>
        <v>13629.599999999948</v>
      </c>
      <c r="AO13" s="269">
        <f t="shared" si="21"/>
        <v>68888.473790293327</v>
      </c>
      <c r="AP13" s="269">
        <f t="shared" si="21"/>
        <v>41159.087983622128</v>
      </c>
      <c r="AQ13" s="269">
        <f t="shared" si="21"/>
        <v>4435138.3444911726</v>
      </c>
      <c r="AR13" s="269">
        <f t="shared" si="21"/>
        <v>15854675.028120361</v>
      </c>
      <c r="AS13" s="270">
        <f t="shared" si="21"/>
        <v>79719987.315947086</v>
      </c>
      <c r="AT13" s="247">
        <f t="shared" si="22"/>
        <v>3.7976404313583366E-2</v>
      </c>
      <c r="AU13" s="249">
        <f t="shared" si="8"/>
        <v>118386785.24774882</v>
      </c>
    </row>
    <row r="14" spans="3:47" x14ac:dyDescent="0.3">
      <c r="C14" s="246" t="s">
        <v>631</v>
      </c>
      <c r="D14" s="272">
        <v>5</v>
      </c>
      <c r="E14" s="268">
        <f t="shared" si="18"/>
        <v>93815.400000000009</v>
      </c>
      <c r="F14" s="269">
        <f t="shared" si="18"/>
        <v>975175367.67188919</v>
      </c>
      <c r="G14" s="269">
        <f t="shared" si="18"/>
        <v>858406996.90548754</v>
      </c>
      <c r="H14" s="269">
        <f t="shared" si="18"/>
        <v>872785729.90548754</v>
      </c>
      <c r="I14" s="269">
        <f t="shared" si="18"/>
        <v>14378733</v>
      </c>
      <c r="J14" s="269">
        <f t="shared" si="18"/>
        <v>874633774.15548754</v>
      </c>
      <c r="K14" s="269">
        <f t="shared" si="18"/>
        <v>0</v>
      </c>
      <c r="L14" s="269">
        <f t="shared" si="18"/>
        <v>14224.163520000002</v>
      </c>
      <c r="M14" s="269">
        <f t="shared" si="18"/>
        <v>127540.78</v>
      </c>
      <c r="N14" s="269">
        <f t="shared" si="18"/>
        <v>32894.714555380182</v>
      </c>
      <c r="O14" s="269">
        <f t="shared" si="18"/>
        <v>5138.3112448296233</v>
      </c>
      <c r="P14" s="269">
        <f t="shared" si="19"/>
        <v>10925.97</v>
      </c>
      <c r="Q14" s="269">
        <f t="shared" si="19"/>
        <v>28529.579999999998</v>
      </c>
      <c r="R14" s="269">
        <f t="shared" si="19"/>
        <v>6096.0700799999941</v>
      </c>
      <c r="S14" s="269">
        <f t="shared" si="19"/>
        <v>74828.380301762765</v>
      </c>
      <c r="T14" s="269">
        <f t="shared" si="19"/>
        <v>37271.943033120355</v>
      </c>
      <c r="U14" s="269">
        <f t="shared" si="19"/>
        <v>2185494.1627350943</v>
      </c>
      <c r="V14" s="269">
        <f t="shared" si="19"/>
        <v>2957199.7851730483</v>
      </c>
      <c r="W14" s="270">
        <f t="shared" si="19"/>
        <v>19521426.947908144</v>
      </c>
      <c r="X14" s="247">
        <f t="shared" si="23"/>
        <v>2.0018375766107752E-2</v>
      </c>
      <c r="Y14" s="271"/>
      <c r="Z14" s="268">
        <f t="shared" si="20"/>
        <v>93458</v>
      </c>
      <c r="AA14" s="269">
        <f t="shared" si="20"/>
        <v>979750019.22969222</v>
      </c>
      <c r="AB14" s="269">
        <f t="shared" si="20"/>
        <v>857476194.60528839</v>
      </c>
      <c r="AC14" s="269">
        <f t="shared" si="20"/>
        <v>886426055.39402127</v>
      </c>
      <c r="AD14" s="269">
        <f t="shared" si="20"/>
        <v>28949860.788732894</v>
      </c>
      <c r="AE14" s="269">
        <f t="shared" si="20"/>
        <v>889064656.17402136</v>
      </c>
      <c r="AF14" s="269">
        <f t="shared" si="20"/>
        <v>0</v>
      </c>
      <c r="AG14" s="269">
        <f t="shared" si="20"/>
        <v>14336.515200000023</v>
      </c>
      <c r="AH14" s="269">
        <f t="shared" si="20"/>
        <v>127540.78</v>
      </c>
      <c r="AI14" s="269">
        <f t="shared" si="20"/>
        <v>4951.0770904934325</v>
      </c>
      <c r="AJ14" s="269">
        <f t="shared" si="20"/>
        <v>33437.952844668071</v>
      </c>
      <c r="AK14" s="269">
        <f t="shared" si="21"/>
        <v>28529.579999999998</v>
      </c>
      <c r="AL14" s="269">
        <f t="shared" si="21"/>
        <v>10925.97</v>
      </c>
      <c r="AM14" s="269">
        <f t="shared" si="21"/>
        <v>6144.2208000000028</v>
      </c>
      <c r="AN14" s="269">
        <f t="shared" si="21"/>
        <v>10411.199999999993</v>
      </c>
      <c r="AO14" s="269">
        <f t="shared" si="21"/>
        <v>74665.967155331979</v>
      </c>
      <c r="AP14" s="269">
        <f t="shared" si="21"/>
        <v>37459.326500353258</v>
      </c>
      <c r="AQ14" s="269">
        <f t="shared" si="21"/>
        <v>2987003.3695908515</v>
      </c>
      <c r="AR14" s="269">
        <f t="shared" si="21"/>
        <v>6974338.6321291858</v>
      </c>
      <c r="AS14" s="270">
        <f t="shared" si="21"/>
        <v>38911202.79045292</v>
      </c>
      <c r="AT14" s="247">
        <f t="shared" si="22"/>
        <v>3.9715439680262594E-2</v>
      </c>
      <c r="AU14" s="249">
        <f t="shared" si="8"/>
        <v>58432629.738361061</v>
      </c>
    </row>
    <row r="15" spans="3:47" x14ac:dyDescent="0.3">
      <c r="C15" s="246" t="s">
        <v>632</v>
      </c>
      <c r="D15" s="272">
        <v>6</v>
      </c>
      <c r="E15" s="268">
        <f t="shared" si="18"/>
        <v>87907.58</v>
      </c>
      <c r="F15" s="269">
        <f t="shared" si="18"/>
        <v>974801281.19902003</v>
      </c>
      <c r="G15" s="269">
        <f t="shared" si="18"/>
        <v>872635842.0993371</v>
      </c>
      <c r="H15" s="269">
        <f t="shared" si="18"/>
        <v>886849968.39933705</v>
      </c>
      <c r="I15" s="269">
        <f t="shared" si="18"/>
        <v>14214126.299999999</v>
      </c>
      <c r="J15" s="269">
        <f t="shared" si="18"/>
        <v>888782488.50550115</v>
      </c>
      <c r="K15" s="269">
        <f t="shared" si="18"/>
        <v>0</v>
      </c>
      <c r="L15" s="269">
        <f t="shared" si="18"/>
        <v>11538.616319999981</v>
      </c>
      <c r="M15" s="269">
        <f t="shared" si="18"/>
        <v>210751.52999999997</v>
      </c>
      <c r="N15" s="269">
        <f t="shared" si="18"/>
        <v>24636.654948439354</v>
      </c>
      <c r="O15" s="269">
        <f t="shared" si="18"/>
        <v>-5880.1380720888119</v>
      </c>
      <c r="P15" s="269">
        <f t="shared" si="19"/>
        <v>10653.960000000001</v>
      </c>
      <c r="Q15" s="269">
        <f t="shared" si="19"/>
        <v>27819.300000000003</v>
      </c>
      <c r="R15" s="269">
        <f t="shared" si="19"/>
        <v>4945.1212799999939</v>
      </c>
      <c r="S15" s="269">
        <f t="shared" si="19"/>
        <v>67408.117622989244</v>
      </c>
      <c r="T15" s="269">
        <f t="shared" si="19"/>
        <v>15653.752135288792</v>
      </c>
      <c r="U15" s="269">
        <f t="shared" si="19"/>
        <v>2300047.0203986145</v>
      </c>
      <c r="V15" s="269">
        <f t="shared" si="19"/>
        <v>2802458.7378036762</v>
      </c>
      <c r="W15" s="270">
        <f t="shared" si="19"/>
        <v>19316632.058202289</v>
      </c>
      <c r="X15" s="247">
        <f t="shared" si="23"/>
        <v>1.981596909109775E-2</v>
      </c>
      <c r="Y15" s="271"/>
      <c r="Z15" s="268">
        <f t="shared" si="20"/>
        <v>86860</v>
      </c>
      <c r="AA15" s="269">
        <f t="shared" si="20"/>
        <v>980413482.96057808</v>
      </c>
      <c r="AB15" s="269">
        <f t="shared" si="20"/>
        <v>873654847.31945586</v>
      </c>
      <c r="AC15" s="269">
        <f t="shared" si="20"/>
        <v>902237543.33021677</v>
      </c>
      <c r="AD15" s="269">
        <f t="shared" si="20"/>
        <v>28582696.010760494</v>
      </c>
      <c r="AE15" s="269">
        <f t="shared" si="20"/>
        <v>904821752.11384082</v>
      </c>
      <c r="AF15" s="269">
        <f t="shared" si="20"/>
        <v>0</v>
      </c>
      <c r="AG15" s="269">
        <f t="shared" si="20"/>
        <v>11699.876160000003</v>
      </c>
      <c r="AH15" s="269">
        <f t="shared" si="20"/>
        <v>210751.52999999997</v>
      </c>
      <c r="AI15" s="269">
        <f t="shared" si="20"/>
        <v>-5950.2909966770076</v>
      </c>
      <c r="AJ15" s="269">
        <f t="shared" si="20"/>
        <v>26429.512453519143</v>
      </c>
      <c r="AK15" s="269">
        <f t="shared" si="21"/>
        <v>27819.300000000003</v>
      </c>
      <c r="AL15" s="269">
        <f t="shared" si="21"/>
        <v>10653.960000000001</v>
      </c>
      <c r="AM15" s="269">
        <f t="shared" si="21"/>
        <v>5014.232640000002</v>
      </c>
      <c r="AN15" s="269">
        <f t="shared" si="21"/>
        <v>9935.9999999999982</v>
      </c>
      <c r="AO15" s="269">
        <f t="shared" si="21"/>
        <v>66527.260117909274</v>
      </c>
      <c r="AP15" s="269">
        <f t="shared" si="21"/>
        <v>15746.736436491299</v>
      </c>
      <c r="AQ15" s="269">
        <f t="shared" si="21"/>
        <v>2962836.9004354142</v>
      </c>
      <c r="AR15" s="269">
        <f t="shared" si="21"/>
        <v>6146294.0462361304</v>
      </c>
      <c r="AS15" s="270">
        <f t="shared" si="21"/>
        <v>37691826.957432024</v>
      </c>
      <c r="AT15" s="247">
        <f t="shared" si="22"/>
        <v>3.844482722087126E-2</v>
      </c>
      <c r="AU15" s="249">
        <f t="shared" si="8"/>
        <v>57008459.015634313</v>
      </c>
    </row>
    <row r="16" spans="3:47" hidden="1" x14ac:dyDescent="0.3">
      <c r="C16" s="246" t="s">
        <v>783</v>
      </c>
      <c r="D16" s="272">
        <v>10</v>
      </c>
      <c r="E16" s="268">
        <f t="shared" si="18"/>
        <v>3850.686791653512</v>
      </c>
      <c r="F16" s="269">
        <f t="shared" si="18"/>
        <v>35533015</v>
      </c>
      <c r="G16" s="269">
        <f t="shared" si="18"/>
        <v>35533015</v>
      </c>
      <c r="H16" s="269">
        <f t="shared" si="18"/>
        <v>36049668</v>
      </c>
      <c r="I16" s="269">
        <f t="shared" si="18"/>
        <v>516653</v>
      </c>
      <c r="J16" s="269">
        <f t="shared" si="18"/>
        <v>36049588</v>
      </c>
      <c r="K16" s="269">
        <f t="shared" si="18"/>
        <v>0</v>
      </c>
      <c r="L16" s="269">
        <f t="shared" si="18"/>
        <v>0</v>
      </c>
      <c r="M16" s="269">
        <f t="shared" si="18"/>
        <v>0</v>
      </c>
      <c r="N16" s="269">
        <f t="shared" si="18"/>
        <v>0</v>
      </c>
      <c r="O16" s="269">
        <f t="shared" si="18"/>
        <v>0</v>
      </c>
      <c r="P16" s="269">
        <f t="shared" si="19"/>
        <v>0</v>
      </c>
      <c r="Q16" s="269">
        <f t="shared" si="19"/>
        <v>0</v>
      </c>
      <c r="R16" s="269">
        <f t="shared" si="19"/>
        <v>0</v>
      </c>
      <c r="S16" s="269">
        <f t="shared" si="19"/>
        <v>0</v>
      </c>
      <c r="T16" s="269">
        <f t="shared" si="19"/>
        <v>0</v>
      </c>
      <c r="U16" s="269">
        <f t="shared" si="19"/>
        <v>-80</v>
      </c>
      <c r="V16" s="269">
        <f t="shared" si="19"/>
        <v>0</v>
      </c>
      <c r="W16" s="270">
        <f t="shared" si="19"/>
        <v>516573</v>
      </c>
      <c r="X16" s="247">
        <f t="shared" si="23"/>
        <v>1.4537831928982102E-2</v>
      </c>
      <c r="Y16" s="271"/>
      <c r="Z16" s="268">
        <f t="shared" si="20"/>
        <v>9004.7622109798249</v>
      </c>
      <c r="AA16" s="269">
        <f t="shared" si="20"/>
        <v>106066441.98012877</v>
      </c>
      <c r="AB16" s="269">
        <f t="shared" si="20"/>
        <v>107586766</v>
      </c>
      <c r="AC16" s="269">
        <f t="shared" si="20"/>
        <v>108942446</v>
      </c>
      <c r="AD16" s="269">
        <f t="shared" si="20"/>
        <v>1355680</v>
      </c>
      <c r="AE16" s="269">
        <f t="shared" si="20"/>
        <v>108942483</v>
      </c>
      <c r="AF16" s="269">
        <f t="shared" si="20"/>
        <v>0</v>
      </c>
      <c r="AG16" s="269">
        <f t="shared" si="20"/>
        <v>0</v>
      </c>
      <c r="AH16" s="269">
        <f t="shared" si="20"/>
        <v>0</v>
      </c>
      <c r="AI16" s="269">
        <f t="shared" si="20"/>
        <v>0</v>
      </c>
      <c r="AJ16" s="269">
        <f t="shared" si="20"/>
        <v>0</v>
      </c>
      <c r="AK16" s="269">
        <f t="shared" si="21"/>
        <v>0</v>
      </c>
      <c r="AL16" s="269">
        <f t="shared" si="21"/>
        <v>0</v>
      </c>
      <c r="AM16" s="269">
        <f t="shared" si="21"/>
        <v>0</v>
      </c>
      <c r="AN16" s="269">
        <f t="shared" si="21"/>
        <v>0</v>
      </c>
      <c r="AO16" s="269">
        <f t="shared" si="21"/>
        <v>0</v>
      </c>
      <c r="AP16" s="269">
        <f t="shared" si="21"/>
        <v>0</v>
      </c>
      <c r="AQ16" s="269">
        <f t="shared" si="21"/>
        <v>37</v>
      </c>
      <c r="AR16" s="269">
        <f t="shared" si="21"/>
        <v>1520324.0198712349</v>
      </c>
      <c r="AS16" s="270">
        <f t="shared" si="21"/>
        <v>2876041.0198712349</v>
      </c>
      <c r="AT16" s="247">
        <f t="shared" si="22"/>
        <v>2.7115466175532246E-2</v>
      </c>
      <c r="AU16" s="249">
        <f t="shared" si="8"/>
        <v>3392614.0198712349</v>
      </c>
    </row>
    <row r="17" spans="1:47" x14ac:dyDescent="0.3">
      <c r="C17" s="246" t="s">
        <v>782</v>
      </c>
      <c r="D17" s="272">
        <v>7</v>
      </c>
      <c r="E17" s="273">
        <f t="shared" si="18"/>
        <v>63682.799999999996</v>
      </c>
      <c r="F17" s="274">
        <f t="shared" si="18"/>
        <v>762621643.80480123</v>
      </c>
      <c r="G17" s="274">
        <f t="shared" si="18"/>
        <v>557321591.79999983</v>
      </c>
      <c r="H17" s="274">
        <f t="shared" si="18"/>
        <v>567741306.79999983</v>
      </c>
      <c r="I17" s="274">
        <f t="shared" si="18"/>
        <v>10419715</v>
      </c>
      <c r="J17" s="274">
        <f t="shared" si="18"/>
        <v>568991092.70000005</v>
      </c>
      <c r="K17" s="274">
        <f t="shared" si="18"/>
        <v>208468.43000000011</v>
      </c>
      <c r="L17" s="274">
        <f t="shared" si="18"/>
        <v>0</v>
      </c>
      <c r="M17" s="274">
        <f t="shared" si="18"/>
        <v>0</v>
      </c>
      <c r="N17" s="274">
        <f t="shared" si="18"/>
        <v>35118.600000000006</v>
      </c>
      <c r="O17" s="274">
        <f t="shared" si="18"/>
        <v>41212.059611287739</v>
      </c>
      <c r="P17" s="274">
        <f t="shared" si="19"/>
        <v>7775.12</v>
      </c>
      <c r="Q17" s="274">
        <f t="shared" si="19"/>
        <v>20302.170000000002</v>
      </c>
      <c r="R17" s="274">
        <f t="shared" si="19"/>
        <v>0</v>
      </c>
      <c r="S17" s="274">
        <f t="shared" si="19"/>
        <v>0</v>
      </c>
      <c r="T17" s="274">
        <f t="shared" si="19"/>
        <v>0</v>
      </c>
      <c r="U17" s="274">
        <f t="shared" si="19"/>
        <v>1562662.2796112897</v>
      </c>
      <c r="V17" s="274">
        <f t="shared" si="19"/>
        <v>0</v>
      </c>
      <c r="W17" s="275">
        <f t="shared" si="19"/>
        <v>11982377.279611291</v>
      </c>
      <c r="X17" s="258">
        <f t="shared" si="23"/>
        <v>1.5712086559502798E-2</v>
      </c>
      <c r="Y17" s="274"/>
      <c r="Z17" s="273">
        <f t="shared" si="20"/>
        <v>65576</v>
      </c>
      <c r="AA17" s="274">
        <f t="shared" si="20"/>
        <v>807570599.08119547</v>
      </c>
      <c r="AB17" s="274">
        <f t="shared" si="20"/>
        <v>577460016.19999993</v>
      </c>
      <c r="AC17" s="274">
        <f t="shared" si="20"/>
        <v>599350268.19999993</v>
      </c>
      <c r="AD17" s="274">
        <f t="shared" si="20"/>
        <v>21890252</v>
      </c>
      <c r="AE17" s="274">
        <f t="shared" si="20"/>
        <v>601049542</v>
      </c>
      <c r="AF17" s="274">
        <f t="shared" si="20"/>
        <v>224306.02000000019</v>
      </c>
      <c r="AG17" s="274">
        <f t="shared" si="20"/>
        <v>0</v>
      </c>
      <c r="AH17" s="274">
        <f t="shared" si="20"/>
        <v>0</v>
      </c>
      <c r="AI17" s="274">
        <f t="shared" si="20"/>
        <v>41316.780791121484</v>
      </c>
      <c r="AJ17" s="274">
        <f t="shared" si="20"/>
        <v>35118.600000000006</v>
      </c>
      <c r="AK17" s="274">
        <f t="shared" si="21"/>
        <v>20302.170000000002</v>
      </c>
      <c r="AL17" s="274">
        <f t="shared" si="21"/>
        <v>7775.12</v>
      </c>
      <c r="AM17" s="274">
        <f t="shared" si="21"/>
        <v>0</v>
      </c>
      <c r="AN17" s="274">
        <f t="shared" si="21"/>
        <v>0</v>
      </c>
      <c r="AO17" s="274">
        <f t="shared" si="21"/>
        <v>0</v>
      </c>
      <c r="AP17" s="274">
        <f t="shared" si="21"/>
        <v>0</v>
      </c>
      <c r="AQ17" s="274">
        <f t="shared" si="21"/>
        <v>2028092.4907911201</v>
      </c>
      <c r="AR17" s="274">
        <f t="shared" si="21"/>
        <v>108276.6234634413</v>
      </c>
      <c r="AS17" s="275">
        <f t="shared" si="21"/>
        <v>24026621.114254564</v>
      </c>
      <c r="AT17" s="258">
        <f t="shared" si="22"/>
        <v>2.9751728383364397E-2</v>
      </c>
      <c r="AU17" s="259">
        <f t="shared" si="8"/>
        <v>36008998.393865854</v>
      </c>
    </row>
    <row r="18" spans="1:47" x14ac:dyDescent="0.3">
      <c r="C18" s="246" t="s">
        <v>1333</v>
      </c>
      <c r="D18" s="272">
        <v>12</v>
      </c>
      <c r="E18" s="268">
        <f t="shared" si="18"/>
        <v>-147.94679165373236</v>
      </c>
      <c r="F18" s="269">
        <f t="shared" si="18"/>
        <v>602723.2559780064</v>
      </c>
      <c r="G18" s="269">
        <f t="shared" si="18"/>
        <v>630548</v>
      </c>
      <c r="H18" s="269">
        <f t="shared" si="18"/>
        <v>629186</v>
      </c>
      <c r="I18" s="269">
        <f t="shared" si="18"/>
        <v>-1362</v>
      </c>
      <c r="J18" s="269">
        <f t="shared" si="18"/>
        <v>628932</v>
      </c>
      <c r="K18" s="269">
        <f t="shared" si="18"/>
        <v>-18501.788</v>
      </c>
      <c r="L18" s="269">
        <f t="shared" si="18"/>
        <v>0</v>
      </c>
      <c r="M18" s="269">
        <f t="shared" si="18"/>
        <v>0</v>
      </c>
      <c r="N18" s="269">
        <f t="shared" si="18"/>
        <v>0</v>
      </c>
      <c r="O18" s="269">
        <f t="shared" si="18"/>
        <v>0</v>
      </c>
      <c r="P18" s="269">
        <f t="shared" si="19"/>
        <v>0</v>
      </c>
      <c r="Q18" s="269">
        <f t="shared" si="19"/>
        <v>0</v>
      </c>
      <c r="R18" s="269">
        <f t="shared" si="19"/>
        <v>0</v>
      </c>
      <c r="S18" s="269">
        <f t="shared" si="19"/>
        <v>0</v>
      </c>
      <c r="T18" s="269">
        <f t="shared" si="19"/>
        <v>0</v>
      </c>
      <c r="U18" s="269">
        <f t="shared" si="19"/>
        <v>-18755.787999999942</v>
      </c>
      <c r="V18" s="269">
        <f t="shared" si="19"/>
        <v>6949.2101649729157</v>
      </c>
      <c r="W18" s="270">
        <f t="shared" si="19"/>
        <v>-13168.577835027027</v>
      </c>
      <c r="X18" s="247">
        <f t="shared" si="23"/>
        <v>-2.1848464787805597E-2</v>
      </c>
      <c r="Y18" s="271"/>
      <c r="Z18" s="268">
        <f t="shared" si="20"/>
        <v>1799.7177890200983</v>
      </c>
      <c r="AA18" s="269">
        <f t="shared" si="20"/>
        <v>19443536.226278778</v>
      </c>
      <c r="AB18" s="269">
        <f t="shared" si="20"/>
        <v>14156703</v>
      </c>
      <c r="AC18" s="269">
        <f t="shared" si="20"/>
        <v>14638443</v>
      </c>
      <c r="AD18" s="269">
        <f t="shared" si="20"/>
        <v>481740</v>
      </c>
      <c r="AE18" s="269">
        <f t="shared" si="20"/>
        <v>14637812</v>
      </c>
      <c r="AF18" s="269">
        <f t="shared" si="20"/>
        <v>-302.14440000010654</v>
      </c>
      <c r="AG18" s="269">
        <f t="shared" si="20"/>
        <v>0</v>
      </c>
      <c r="AH18" s="269">
        <f t="shared" si="20"/>
        <v>0</v>
      </c>
      <c r="AI18" s="269">
        <f t="shared" si="20"/>
        <v>0</v>
      </c>
      <c r="AJ18" s="269">
        <f t="shared" si="20"/>
        <v>0</v>
      </c>
      <c r="AK18" s="269">
        <f t="shared" si="21"/>
        <v>0</v>
      </c>
      <c r="AL18" s="269">
        <f t="shared" si="21"/>
        <v>0</v>
      </c>
      <c r="AM18" s="269">
        <f t="shared" si="21"/>
        <v>0</v>
      </c>
      <c r="AN18" s="269">
        <f t="shared" si="21"/>
        <v>0</v>
      </c>
      <c r="AO18" s="269">
        <f t="shared" si="21"/>
        <v>0</v>
      </c>
      <c r="AP18" s="269">
        <f t="shared" si="21"/>
        <v>0</v>
      </c>
      <c r="AQ18" s="269">
        <f t="shared" si="21"/>
        <v>-933.1444000005722</v>
      </c>
      <c r="AR18" s="269">
        <f t="shared" si="21"/>
        <v>-321.82497037947178</v>
      </c>
      <c r="AS18" s="270">
        <f t="shared" si="21"/>
        <v>480485.03062961996</v>
      </c>
      <c r="AT18" s="247">
        <f t="shared" si="22"/>
        <v>2.4711812966420364E-2</v>
      </c>
      <c r="AU18" s="249">
        <f t="shared" si="8"/>
        <v>467316.45279459294</v>
      </c>
    </row>
    <row r="19" spans="1:47" x14ac:dyDescent="0.3">
      <c r="C19" s="253" t="s">
        <v>780</v>
      </c>
      <c r="D19" s="272">
        <v>8</v>
      </c>
      <c r="E19" s="268">
        <f t="shared" si="18"/>
        <v>0</v>
      </c>
      <c r="F19" s="269">
        <f t="shared" si="18"/>
        <v>242886476.7523703</v>
      </c>
      <c r="G19" s="269">
        <f t="shared" si="18"/>
        <v>6867998</v>
      </c>
      <c r="H19" s="269">
        <f t="shared" si="18"/>
        <v>7011401</v>
      </c>
      <c r="I19" s="269">
        <f t="shared" si="18"/>
        <v>143403</v>
      </c>
      <c r="J19" s="269">
        <f t="shared" si="18"/>
        <v>7011401</v>
      </c>
      <c r="K19" s="269">
        <f t="shared" si="18"/>
        <v>0</v>
      </c>
      <c r="L19" s="269">
        <f t="shared" si="18"/>
        <v>0</v>
      </c>
      <c r="M19" s="269">
        <f t="shared" si="18"/>
        <v>0</v>
      </c>
      <c r="N19" s="269">
        <f t="shared" si="18"/>
        <v>0</v>
      </c>
      <c r="O19" s="269">
        <f t="shared" si="18"/>
        <v>0</v>
      </c>
      <c r="P19" s="269">
        <f t="shared" si="19"/>
        <v>0</v>
      </c>
      <c r="Q19" s="269">
        <f t="shared" si="19"/>
        <v>0</v>
      </c>
      <c r="R19" s="269">
        <f t="shared" si="19"/>
        <v>0</v>
      </c>
      <c r="S19" s="269">
        <f t="shared" si="19"/>
        <v>0</v>
      </c>
      <c r="T19" s="269">
        <f t="shared" si="19"/>
        <v>0</v>
      </c>
      <c r="U19" s="269">
        <f t="shared" si="19"/>
        <v>0</v>
      </c>
      <c r="V19" s="269">
        <f t="shared" si="19"/>
        <v>0</v>
      </c>
      <c r="W19" s="270">
        <f t="shared" si="19"/>
        <v>143403</v>
      </c>
      <c r="X19" s="247">
        <f t="shared" si="23"/>
        <v>5.9041162734722137E-4</v>
      </c>
      <c r="Y19" s="271"/>
      <c r="Z19" s="268">
        <f t="shared" si="20"/>
        <v>0</v>
      </c>
      <c r="AA19" s="269">
        <f t="shared" si="20"/>
        <v>264525609.2363649</v>
      </c>
      <c r="AB19" s="269">
        <f t="shared" si="20"/>
        <v>7234332</v>
      </c>
      <c r="AC19" s="269">
        <f t="shared" si="20"/>
        <v>7524552</v>
      </c>
      <c r="AD19" s="269">
        <f t="shared" si="20"/>
        <v>290220</v>
      </c>
      <c r="AE19" s="269">
        <f t="shared" si="20"/>
        <v>7524552</v>
      </c>
      <c r="AF19" s="269">
        <f t="shared" si="20"/>
        <v>0</v>
      </c>
      <c r="AG19" s="269">
        <f t="shared" si="20"/>
        <v>0</v>
      </c>
      <c r="AH19" s="269">
        <f t="shared" si="20"/>
        <v>0</v>
      </c>
      <c r="AI19" s="269">
        <f t="shared" si="20"/>
        <v>0</v>
      </c>
      <c r="AJ19" s="269">
        <f t="shared" si="20"/>
        <v>0</v>
      </c>
      <c r="AK19" s="269">
        <f t="shared" si="21"/>
        <v>0</v>
      </c>
      <c r="AL19" s="269">
        <f t="shared" si="21"/>
        <v>0</v>
      </c>
      <c r="AM19" s="269">
        <f t="shared" si="21"/>
        <v>0</v>
      </c>
      <c r="AN19" s="269">
        <f t="shared" si="21"/>
        <v>0</v>
      </c>
      <c r="AO19" s="269">
        <f t="shared" si="21"/>
        <v>0</v>
      </c>
      <c r="AP19" s="269">
        <f t="shared" si="21"/>
        <v>0</v>
      </c>
      <c r="AQ19" s="269">
        <f t="shared" si="21"/>
        <v>0</v>
      </c>
      <c r="AR19" s="269">
        <f t="shared" si="21"/>
        <v>0</v>
      </c>
      <c r="AS19" s="270">
        <f t="shared" si="21"/>
        <v>290220</v>
      </c>
      <c r="AT19" s="247">
        <f t="shared" si="22"/>
        <v>1.0971338496783352E-3</v>
      </c>
      <c r="AU19" s="249">
        <f t="shared" si="8"/>
        <v>433623</v>
      </c>
    </row>
    <row r="20" spans="1:47" x14ac:dyDescent="0.3">
      <c r="C20" s="254" t="s">
        <v>785</v>
      </c>
      <c r="D20" s="276">
        <v>9</v>
      </c>
      <c r="E20" s="273">
        <f t="shared" si="18"/>
        <v>0</v>
      </c>
      <c r="F20" s="274">
        <f t="shared" si="18"/>
        <v>837683</v>
      </c>
      <c r="G20" s="274">
        <f t="shared" si="18"/>
        <v>837683</v>
      </c>
      <c r="H20" s="274">
        <f t="shared" si="18"/>
        <v>855098</v>
      </c>
      <c r="I20" s="274">
        <f t="shared" si="18"/>
        <v>17415</v>
      </c>
      <c r="J20" s="274">
        <f t="shared" si="18"/>
        <v>855098</v>
      </c>
      <c r="K20" s="274" t="e">
        <f t="shared" si="18"/>
        <v>#N/A</v>
      </c>
      <c r="L20" s="274" t="e">
        <f t="shared" si="18"/>
        <v>#N/A</v>
      </c>
      <c r="M20" s="274" t="e">
        <f t="shared" si="18"/>
        <v>#N/A</v>
      </c>
      <c r="N20" s="274" t="e">
        <f t="shared" si="18"/>
        <v>#N/A</v>
      </c>
      <c r="O20" s="274" t="e">
        <f t="shared" si="18"/>
        <v>#N/A</v>
      </c>
      <c r="P20" s="274" t="e">
        <f t="shared" si="19"/>
        <v>#N/A</v>
      </c>
      <c r="Q20" s="274" t="e">
        <f t="shared" si="19"/>
        <v>#N/A</v>
      </c>
      <c r="R20" s="274" t="e">
        <f t="shared" si="19"/>
        <v>#N/A</v>
      </c>
      <c r="S20" s="274" t="e">
        <f t="shared" si="19"/>
        <v>#N/A</v>
      </c>
      <c r="T20" s="274" t="e">
        <f t="shared" si="19"/>
        <v>#N/A</v>
      </c>
      <c r="U20" s="274">
        <f t="shared" si="19"/>
        <v>0</v>
      </c>
      <c r="V20" s="274">
        <f t="shared" si="19"/>
        <v>0</v>
      </c>
      <c r="W20" s="275">
        <f t="shared" si="19"/>
        <v>17415</v>
      </c>
      <c r="X20" s="258">
        <f t="shared" si="23"/>
        <v>2.078948719264925E-2</v>
      </c>
      <c r="Y20" s="274"/>
      <c r="Z20" s="273">
        <f t="shared" si="20"/>
        <v>0</v>
      </c>
      <c r="AA20" s="274">
        <f t="shared" si="20"/>
        <v>611374</v>
      </c>
      <c r="AB20" s="274">
        <f t="shared" si="20"/>
        <v>837683</v>
      </c>
      <c r="AC20" s="274">
        <f t="shared" si="20"/>
        <v>872926</v>
      </c>
      <c r="AD20" s="274">
        <f t="shared" si="20"/>
        <v>35243</v>
      </c>
      <c r="AE20" s="274">
        <f t="shared" si="20"/>
        <v>872926</v>
      </c>
      <c r="AF20" s="274" t="e">
        <f t="shared" si="20"/>
        <v>#N/A</v>
      </c>
      <c r="AG20" s="274" t="e">
        <f t="shared" si="20"/>
        <v>#N/A</v>
      </c>
      <c r="AH20" s="274" t="e">
        <f t="shared" si="20"/>
        <v>#N/A</v>
      </c>
      <c r="AI20" s="274" t="e">
        <f t="shared" si="20"/>
        <v>#N/A</v>
      </c>
      <c r="AJ20" s="274" t="e">
        <f t="shared" si="20"/>
        <v>#N/A</v>
      </c>
      <c r="AK20" s="274" t="e">
        <f t="shared" si="21"/>
        <v>#N/A</v>
      </c>
      <c r="AL20" s="274" t="e">
        <f t="shared" si="21"/>
        <v>#N/A</v>
      </c>
      <c r="AM20" s="274" t="e">
        <f t="shared" si="21"/>
        <v>#N/A</v>
      </c>
      <c r="AN20" s="274">
        <f t="shared" si="21"/>
        <v>0</v>
      </c>
      <c r="AO20" s="274" t="e">
        <f t="shared" si="21"/>
        <v>#N/A</v>
      </c>
      <c r="AP20" s="274" t="e">
        <f t="shared" si="21"/>
        <v>#N/A</v>
      </c>
      <c r="AQ20" s="274">
        <f t="shared" si="21"/>
        <v>0</v>
      </c>
      <c r="AR20" s="274">
        <f t="shared" si="21"/>
        <v>0</v>
      </c>
      <c r="AS20" s="275">
        <f t="shared" si="21"/>
        <v>35243</v>
      </c>
      <c r="AT20" s="258">
        <f t="shared" si="22"/>
        <v>5.7645565562159988E-2</v>
      </c>
      <c r="AU20" s="259">
        <f t="shared" si="8"/>
        <v>52658</v>
      </c>
    </row>
    <row r="21" spans="1:47" x14ac:dyDescent="0.3">
      <c r="C21" s="260" t="s">
        <v>781</v>
      </c>
      <c r="D21" s="261"/>
      <c r="E21" s="277">
        <f>SUM(E10:E20)</f>
        <v>875931.11999999965</v>
      </c>
      <c r="F21" s="278">
        <f>SUM(F10:F20)</f>
        <v>10146146235.558512</v>
      </c>
      <c r="G21" s="278">
        <f>SUM(G10:G20)</f>
        <v>8540180563.9011393</v>
      </c>
      <c r="H21" s="278">
        <f t="shared" ref="H21:AS21" si="24">SUM(H10:H20)</f>
        <v>8675037368.2011395</v>
      </c>
      <c r="I21" s="278">
        <f t="shared" si="24"/>
        <v>134856804.30000001</v>
      </c>
      <c r="J21" s="278">
        <f t="shared" si="24"/>
        <v>8692331635.707304</v>
      </c>
      <c r="K21" s="278" t="e">
        <f t="shared" ref="K21" si="25">SUM(K10:K20)</f>
        <v>#N/A</v>
      </c>
      <c r="L21" s="278" t="e">
        <f t="shared" ref="L21" si="26">SUM(L10:L20)</f>
        <v>#N/A</v>
      </c>
      <c r="M21" s="278" t="e">
        <f t="shared" ref="M21" si="27">SUM(M10:M20)</f>
        <v>#N/A</v>
      </c>
      <c r="N21" s="278" t="e">
        <f t="shared" ref="N21" si="28">SUM(N10:N20)</f>
        <v>#N/A</v>
      </c>
      <c r="O21" s="278" t="e">
        <f t="shared" ref="O21" si="29">SUM(O10:O20)</f>
        <v>#N/A</v>
      </c>
      <c r="P21" s="278" t="e">
        <f t="shared" ref="P21" si="30">SUM(P10:P20)</f>
        <v>#N/A</v>
      </c>
      <c r="Q21" s="278" t="e">
        <f t="shared" ref="Q21" si="31">SUM(Q10:Q20)</f>
        <v>#N/A</v>
      </c>
      <c r="R21" s="278" t="e">
        <f t="shared" ref="R21" si="32">SUM(R10:R20)</f>
        <v>#N/A</v>
      </c>
      <c r="S21" s="278" t="e">
        <f t="shared" ref="S21" si="33">SUM(S10:S20)</f>
        <v>#N/A</v>
      </c>
      <c r="T21" s="278" t="e">
        <f t="shared" ref="T21" si="34">SUM(T10:T20)</f>
        <v>#N/A</v>
      </c>
      <c r="U21" s="278">
        <f t="shared" si="24"/>
        <v>20843170.58989777</v>
      </c>
      <c r="V21" s="278">
        <f t="shared" si="24"/>
        <v>29020711.368297257</v>
      </c>
      <c r="W21" s="279">
        <f t="shared" si="24"/>
        <v>184720686.25819504</v>
      </c>
      <c r="X21" s="265">
        <f t="shared" si="23"/>
        <v>1.8205994864416382E-2</v>
      </c>
      <c r="Y21" s="280"/>
      <c r="Z21" s="277">
        <f t="shared" si="24"/>
        <v>883297.48</v>
      </c>
      <c r="AA21" s="278">
        <f t="shared" ref="AA21" si="35">SUM(AA10:AA20)</f>
        <v>10397892844.941822</v>
      </c>
      <c r="AB21" s="278">
        <f t="shared" si="24"/>
        <v>8677815205.0400753</v>
      </c>
      <c r="AC21" s="278">
        <f t="shared" si="24"/>
        <v>8952043725.5460491</v>
      </c>
      <c r="AD21" s="278">
        <f t="shared" si="24"/>
        <v>274228520.50597405</v>
      </c>
      <c r="AE21" s="278">
        <f t="shared" si="24"/>
        <v>8976508029.8636742</v>
      </c>
      <c r="AF21" s="278" t="e">
        <f t="shared" ref="AF21" si="36">SUM(AF10:AF20)</f>
        <v>#N/A</v>
      </c>
      <c r="AG21" s="278" t="e">
        <f t="shared" ref="AG21" si="37">SUM(AG10:AG20)</f>
        <v>#N/A</v>
      </c>
      <c r="AH21" s="278" t="e">
        <f t="shared" ref="AH21:AI21" si="38">SUM(AH10:AH20)</f>
        <v>#N/A</v>
      </c>
      <c r="AI21" s="278" t="e">
        <f t="shared" si="38"/>
        <v>#N/A</v>
      </c>
      <c r="AJ21" s="278" t="e">
        <f t="shared" ref="AJ21" si="39">SUM(AJ10:AJ20)</f>
        <v>#N/A</v>
      </c>
      <c r="AK21" s="278" t="e">
        <f t="shared" ref="AK21" si="40">SUM(AK10:AK20)</f>
        <v>#N/A</v>
      </c>
      <c r="AL21" s="278" t="e">
        <f t="shared" ref="AL21" si="41">SUM(AL10:AL20)</f>
        <v>#N/A</v>
      </c>
      <c r="AM21" s="278" t="e">
        <f t="shared" ref="AM21" si="42">SUM(AM10:AM20)</f>
        <v>#N/A</v>
      </c>
      <c r="AN21" s="278">
        <f t="shared" ref="AN21" si="43">SUM(AN10:AN20)</f>
        <v>79423.199999999517</v>
      </c>
      <c r="AO21" s="278" t="e">
        <f t="shared" ref="AO21" si="44">SUM(AO10:AO20)</f>
        <v>#N/A</v>
      </c>
      <c r="AP21" s="278" t="e">
        <f t="shared" ref="AP21" si="45">SUM(AP10:AP20)</f>
        <v>#N/A</v>
      </c>
      <c r="AQ21" s="278">
        <f t="shared" si="24"/>
        <v>28137908.422485925</v>
      </c>
      <c r="AR21" s="278">
        <f t="shared" si="24"/>
        <v>70351462.840258107</v>
      </c>
      <c r="AS21" s="279">
        <f t="shared" si="24"/>
        <v>372717891.76871812</v>
      </c>
      <c r="AT21" s="265">
        <f t="shared" si="22"/>
        <v>3.5845521523145123E-2</v>
      </c>
      <c r="AU21" s="249">
        <f t="shared" si="8"/>
        <v>557438578.02691317</v>
      </c>
    </row>
    <row r="22" spans="1:47" ht="17.25" thickBot="1" x14ac:dyDescent="0.35">
      <c r="C22" s="253"/>
      <c r="E22" s="281"/>
      <c r="F22" s="282"/>
      <c r="G22" s="282"/>
      <c r="H22" s="282"/>
      <c r="I22" s="269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2"/>
      <c r="V22" s="282"/>
      <c r="W22" s="284"/>
      <c r="Z22" s="281"/>
      <c r="AA22" s="282"/>
      <c r="AB22" s="282"/>
      <c r="AC22" s="282"/>
      <c r="AD22" s="282"/>
      <c r="AE22" s="282"/>
      <c r="AF22" s="282"/>
      <c r="AG22" s="282"/>
      <c r="AH22" s="282"/>
      <c r="AI22" s="282"/>
      <c r="AJ22" s="282"/>
      <c r="AK22" s="282"/>
      <c r="AL22" s="282"/>
      <c r="AM22" s="282"/>
      <c r="AN22" s="282"/>
      <c r="AO22" s="282"/>
      <c r="AP22" s="282"/>
      <c r="AQ22" s="282"/>
      <c r="AR22" s="282"/>
      <c r="AS22" s="284"/>
      <c r="AT22" s="247"/>
      <c r="AU22" s="249"/>
    </row>
    <row r="23" spans="1:47" ht="33.75" thickBot="1" x14ac:dyDescent="0.35">
      <c r="A23" s="245" t="s">
        <v>0</v>
      </c>
      <c r="B23" s="245" t="s">
        <v>1</v>
      </c>
      <c r="C23" s="245" t="s">
        <v>2</v>
      </c>
      <c r="D23" s="245" t="s">
        <v>626</v>
      </c>
      <c r="E23" s="293" t="s">
        <v>1310</v>
      </c>
      <c r="F23" s="294" t="s">
        <v>1327</v>
      </c>
      <c r="G23" s="294" t="s">
        <v>591</v>
      </c>
      <c r="H23" s="294" t="s">
        <v>596</v>
      </c>
      <c r="I23" s="295" t="s">
        <v>1323</v>
      </c>
      <c r="J23" s="294" t="s">
        <v>597</v>
      </c>
      <c r="K23" s="294" t="s">
        <v>1302</v>
      </c>
      <c r="L23" s="294" t="s">
        <v>1137</v>
      </c>
      <c r="M23" s="294" t="s">
        <v>1303</v>
      </c>
      <c r="N23" s="294" t="s">
        <v>1129</v>
      </c>
      <c r="O23" s="294" t="s">
        <v>1304</v>
      </c>
      <c r="P23" s="294" t="s">
        <v>1306</v>
      </c>
      <c r="Q23" s="294" t="s">
        <v>1305</v>
      </c>
      <c r="R23" s="294" t="s">
        <v>1299</v>
      </c>
      <c r="S23" s="294" t="s">
        <v>1300</v>
      </c>
      <c r="T23" s="294" t="s">
        <v>1301</v>
      </c>
      <c r="U23" s="294" t="s">
        <v>1324</v>
      </c>
      <c r="V23" s="294" t="s">
        <v>1325</v>
      </c>
      <c r="W23" s="296" t="s">
        <v>1326</v>
      </c>
      <c r="X23" s="294" t="s">
        <v>1318</v>
      </c>
      <c r="Y23" s="294"/>
      <c r="Z23" s="293" t="s">
        <v>1310</v>
      </c>
      <c r="AA23" s="294" t="s">
        <v>1320</v>
      </c>
      <c r="AB23" s="294" t="s">
        <v>594</v>
      </c>
      <c r="AC23" s="294" t="s">
        <v>598</v>
      </c>
      <c r="AD23" s="295" t="s">
        <v>1328</v>
      </c>
      <c r="AE23" s="294" t="s">
        <v>600</v>
      </c>
      <c r="AF23" s="294" t="s">
        <v>1302</v>
      </c>
      <c r="AG23" s="294" t="s">
        <v>1137</v>
      </c>
      <c r="AH23" s="294" t="s">
        <v>1136</v>
      </c>
      <c r="AI23" s="294" t="s">
        <v>1304</v>
      </c>
      <c r="AJ23" s="294" t="s">
        <v>1129</v>
      </c>
      <c r="AK23" s="294" t="s">
        <v>1305</v>
      </c>
      <c r="AL23" s="294" t="s">
        <v>1306</v>
      </c>
      <c r="AM23" s="294" t="s">
        <v>1299</v>
      </c>
      <c r="AN23" s="294" t="s">
        <v>1307</v>
      </c>
      <c r="AO23" s="294" t="s">
        <v>1300</v>
      </c>
      <c r="AP23" s="294" t="s">
        <v>1304</v>
      </c>
      <c r="AQ23" s="294" t="s">
        <v>1324</v>
      </c>
      <c r="AR23" s="294" t="s">
        <v>1325</v>
      </c>
      <c r="AS23" s="296" t="s">
        <v>1326</v>
      </c>
      <c r="AT23" s="294" t="s">
        <v>1318</v>
      </c>
      <c r="AU23" s="297" t="s">
        <v>1329</v>
      </c>
    </row>
    <row r="24" spans="1:47" x14ac:dyDescent="0.3">
      <c r="A24" s="243">
        <v>1</v>
      </c>
      <c r="B24" s="243">
        <v>1</v>
      </c>
      <c r="C24" s="243" t="s">
        <v>3</v>
      </c>
      <c r="D24" s="243">
        <f>VLOOKUP(A24,Sheet10!A:C,3,FALSE)</f>
        <v>5</v>
      </c>
      <c r="E24" s="268">
        <f>VLOOKUP(A24,'Pupil Info'!A:D,4,FALSE)</f>
        <v>1129</v>
      </c>
      <c r="F24" s="269">
        <f>VLOOKUP(A24,'Starting Point 2020'!A:AB,28,FALSE)+VLOOKUP(A24,'2020 SPED'!A:W,23,FALSE)</f>
        <v>11914969.228670763</v>
      </c>
      <c r="G24" s="269">
        <f>VLOOKUP(A24,'Starting Point 2020'!A:AB,28,FALSE)</f>
        <v>10577900.5</v>
      </c>
      <c r="H24" s="269">
        <f>VLOOKUP(A24,'2% 2020'!A:AB,28,FALSE)</f>
        <v>10759219.5</v>
      </c>
      <c r="I24" s="269">
        <f>H24-G24</f>
        <v>181319</v>
      </c>
      <c r="J24" s="269">
        <f>VLOOKUP(A24,'2% with VPK 2020'!A:AB,28,FALSE)</f>
        <v>10759219.5</v>
      </c>
      <c r="K24" s="269">
        <f>VLOOKUP(A24,'Charter School Lease'!A:D,4,FALSE)</f>
        <v>0</v>
      </c>
      <c r="L24" s="269">
        <f>VLOOKUP(A24,'Integration Change'!H:K,4,FALSE)</f>
        <v>0</v>
      </c>
      <c r="M24" s="269">
        <f>VLOOKUP(A24,'Other SPED'!A:D,4,FALSE)</f>
        <v>0</v>
      </c>
      <c r="N24" s="269">
        <f>VLOOKUP(A24,'LTFM Change'!G:J,4,FALSE)</f>
        <v>0</v>
      </c>
      <c r="O24" s="269">
        <f>VLOOKUP(A24,QComp!I:N,6,FALSE)</f>
        <v>0</v>
      </c>
      <c r="P24" s="269">
        <f>VLOOKUP(A24,'Breakfast and Lunch'!A:D,4,FALSE)</f>
        <v>0</v>
      </c>
      <c r="Q24" s="269">
        <f>VLOOKUP(A24,'Breakfast and Lunch'!A:E,5,FALSE)</f>
        <v>0</v>
      </c>
      <c r="R24" s="269">
        <f>VLOOKUP(A24,'Integration Change'!A:D,4,FALSE)</f>
        <v>0</v>
      </c>
      <c r="S24" s="269">
        <f>VLOOKUP(A24,'LTFM Change'!A:C,3,FALSE)</f>
        <v>0</v>
      </c>
      <c r="T24" s="269">
        <f>VLOOKUP(A24,QComp!A:D,4,FALSE)</f>
        <v>0</v>
      </c>
      <c r="U24" s="269">
        <f>SUM(J24:T24)-H24</f>
        <v>0</v>
      </c>
      <c r="V24" s="269">
        <f>VLOOKUP(A24,'2020 SPED'!A:AF,32,FALSE)</f>
        <v>25826.59277878399</v>
      </c>
      <c r="W24" s="270">
        <f t="shared" ref="W24:W70" si="46">I24+U24+V24</f>
        <v>207145.59277878399</v>
      </c>
      <c r="X24" s="247">
        <f>((F24+W24)-F24)/F24</f>
        <v>1.7385323352773149E-2</v>
      </c>
      <c r="Z24" s="268">
        <f>VLOOKUP(A24,'Pupil Info'!A:E,5,FALSE)</f>
        <v>1135</v>
      </c>
      <c r="AA24" s="269">
        <f>VLOOKUP(A24,'Starting Point 2021'!A:AB,28,FALSE)+VLOOKUP(A24,'2021 SPED'!A:AT,23,FALSE)</f>
        <v>12043598.614403892</v>
      </c>
      <c r="AB24" s="269">
        <f>VLOOKUP(A24,'Starting Point 2021'!A:AB,28,FALSE)</f>
        <v>10611602</v>
      </c>
      <c r="AC24" s="269">
        <f>VLOOKUP(A24,'2% 2021'!A:AB,28,FALSE)</f>
        <v>10978971</v>
      </c>
      <c r="AD24" s="269">
        <f>AC24-AB24</f>
        <v>367369</v>
      </c>
      <c r="AE24" s="269">
        <f>VLOOKUP(A24,'2% with VPK 2021'!A:AB,28,FALSE)</f>
        <v>10978971</v>
      </c>
      <c r="AF24" s="269">
        <f>VLOOKUP(A24,'Charter School Lease'!A:E,5,FALSE)</f>
        <v>0</v>
      </c>
      <c r="AG24" s="269">
        <f>VLOOKUP(A24,'Integration Change'!H:L,5,FALSE)</f>
        <v>0</v>
      </c>
      <c r="AH24" s="269">
        <f>VLOOKUP(A24,'Other SPED'!A:D,4,FALSE)</f>
        <v>0</v>
      </c>
      <c r="AI24" s="269">
        <f>VLOOKUP(A24,QComp!I:R,10,FALSE)</f>
        <v>0</v>
      </c>
      <c r="AJ24" s="269">
        <f>VLOOKUP(A24,'LTFM Change'!G:K,5,FALSE)</f>
        <v>0</v>
      </c>
      <c r="AK24" s="269">
        <f>VLOOKUP(A24,'Breakfast and Lunch'!A:E,5,FALSE)</f>
        <v>0</v>
      </c>
      <c r="AL24" s="269">
        <f>VLOOKUP(A24,'Breakfast and Lunch'!A:D,4,FALSE)</f>
        <v>0</v>
      </c>
      <c r="AM24" s="269">
        <f>VLOOKUP(A24,'Integration Change'!A:E,5,FALSE)</f>
        <v>0</v>
      </c>
      <c r="AN24" s="269">
        <f>VLOOKUP(A24,'Safe School'!F:J,5,FALSE)</f>
        <v>0</v>
      </c>
      <c r="AO24" s="269">
        <f>VLOOKUP(A24,'LTFM Change'!A:D,4,FALSE)</f>
        <v>0</v>
      </c>
      <c r="AP24" s="269">
        <f>VLOOKUP(A24,QComp!A:E,5,FALSE)</f>
        <v>0</v>
      </c>
      <c r="AQ24" s="269">
        <f>SUM(AE24:AP24)-AC24</f>
        <v>0</v>
      </c>
      <c r="AR24" s="269">
        <f>VLOOKUP(A24,'2021 SPED'!A:AF,32,FALSE)</f>
        <v>74659.625746005215</v>
      </c>
      <c r="AS24" s="285">
        <f t="shared" ref="AS24:AS70" si="47">AD24+AQ24+AR24</f>
        <v>442028.62574600521</v>
      </c>
      <c r="AT24" s="247">
        <f t="shared" si="22"/>
        <v>3.6702371101719325E-2</v>
      </c>
      <c r="AU24" s="249">
        <f t="shared" si="8"/>
        <v>649174.2185247892</v>
      </c>
    </row>
    <row r="25" spans="1:47" x14ac:dyDescent="0.3">
      <c r="A25" s="243">
        <v>1.2</v>
      </c>
      <c r="B25" s="243">
        <v>3</v>
      </c>
      <c r="C25" s="243" t="s">
        <v>4</v>
      </c>
      <c r="D25" s="243">
        <f>VLOOKUP(A25,Sheet10!A:C,3,FALSE)</f>
        <v>1</v>
      </c>
      <c r="E25" s="268">
        <f>VLOOKUP(A25,'Pupil Info'!A:D,4,FALSE)</f>
        <v>33325.199999999997</v>
      </c>
      <c r="F25" s="269">
        <f>VLOOKUP(A25,'Starting Point 2020'!A:AB,28,FALSE)+VLOOKUP(A25,'2020 SPED'!A:W,23,FALSE)</f>
        <v>474239888.06003714</v>
      </c>
      <c r="G25" s="269">
        <f>VLOOKUP(A25,'Starting Point 2020'!A:AB,28,FALSE)</f>
        <v>408797910</v>
      </c>
      <c r="H25" s="269">
        <f>VLOOKUP(A25,'2% 2020'!A:AB,28,FALSE)</f>
        <v>414525495</v>
      </c>
      <c r="I25" s="269">
        <f t="shared" ref="I25:I88" si="48">H25-G25</f>
        <v>5727585</v>
      </c>
      <c r="J25" s="269">
        <f>VLOOKUP(A25,'2% with VPK 2020'!A:AB,28,FALSE)</f>
        <v>415304787</v>
      </c>
      <c r="K25" s="269">
        <f>VLOOKUP(A25,'Charter School Lease'!A:D,4,FALSE)</f>
        <v>0</v>
      </c>
      <c r="L25" s="269">
        <f>VLOOKUP(A25,'Integration Change'!H:K,4,FALSE)</f>
        <v>15954.832319999114</v>
      </c>
      <c r="M25" s="269">
        <f>VLOOKUP(A25,'Other SPED'!A:D,4,FALSE)</f>
        <v>206555.27</v>
      </c>
      <c r="N25" s="269">
        <f>VLOOKUP(A25,'LTFM Change'!G:J,4,FALSE)</f>
        <v>0</v>
      </c>
      <c r="O25" s="269">
        <f>VLOOKUP(A25,QComp!I:N,6,FALSE)</f>
        <v>-837.14726796932518</v>
      </c>
      <c r="P25" s="269">
        <f>VLOOKUP(A25,'Breakfast and Lunch'!A:D,4,FALSE)</f>
        <v>3785.56</v>
      </c>
      <c r="Q25" s="269">
        <f>VLOOKUP(A25,'Breakfast and Lunch'!A:E,5,FALSE)</f>
        <v>9884.73</v>
      </c>
      <c r="R25" s="269">
        <f>VLOOKUP(A25,'Integration Change'!A:D,4,FALSE)</f>
        <v>6837.7852799994871</v>
      </c>
      <c r="S25" s="269">
        <f>VLOOKUP(A25,'LTFM Change'!A:C,3,FALSE)</f>
        <v>0</v>
      </c>
      <c r="T25" s="269">
        <f>VLOOKUP(A25,QComp!A:D,4,FALSE)</f>
        <v>44257.147267969325</v>
      </c>
      <c r="U25" s="269">
        <f t="shared" ref="U25:U88" si="49">SUM(J25:T25)-H25</f>
        <v>1065730.1775999665</v>
      </c>
      <c r="V25" s="269">
        <f>VLOOKUP(A25,'2020 SPED'!A:AF,32,FALSE)</f>
        <v>1463374.8830929399</v>
      </c>
      <c r="W25" s="270">
        <f t="shared" si="46"/>
        <v>8256690.0606929064</v>
      </c>
      <c r="X25" s="247">
        <f>((F25+W25)-F25)/F25</f>
        <v>1.741036607964035E-2</v>
      </c>
      <c r="Z25" s="268">
        <f>VLOOKUP(A25,'Pupil Info'!A:E,5,FALSE)</f>
        <v>32520</v>
      </c>
      <c r="AA25" s="269">
        <f>VLOOKUP(A25,'Starting Point 2021'!A:AB,28,FALSE)+VLOOKUP(A25,'2021 SPED'!A:AT,23,FALSE)</f>
        <v>469362402.92448246</v>
      </c>
      <c r="AB25" s="269">
        <f>VLOOKUP(A25,'Starting Point 2021'!A:AB,28,FALSE)</f>
        <v>402138749</v>
      </c>
      <c r="AC25" s="269">
        <f>VLOOKUP(A25,'2% 2021'!A:AB,28,FALSE)</f>
        <v>413465725</v>
      </c>
      <c r="AD25" s="269">
        <f t="shared" ref="AD25:AD88" si="50">AC25-AB25</f>
        <v>11326976</v>
      </c>
      <c r="AE25" s="269">
        <f>VLOOKUP(A25,'2% with VPK 2021'!A:AB,28,FALSE)</f>
        <v>414932506</v>
      </c>
      <c r="AF25" s="269">
        <f>VLOOKUP(A25,'Charter School Lease'!A:E,5,FALSE)</f>
        <v>0</v>
      </c>
      <c r="AG25" s="269">
        <f>VLOOKUP(A25,'Integration Change'!H:L,5,FALSE)</f>
        <v>16057.345920000225</v>
      </c>
      <c r="AH25" s="269">
        <f>VLOOKUP(A25,'Other SPED'!A:D,4,FALSE)</f>
        <v>206555.27</v>
      </c>
      <c r="AI25" s="269">
        <f>VLOOKUP(A25,QComp!I:R,10,FALSE)</f>
        <v>-192.73202802333981</v>
      </c>
      <c r="AJ25" s="269">
        <f>VLOOKUP(A25,'LTFM Change'!G:K,5,FALSE)</f>
        <v>0</v>
      </c>
      <c r="AK25" s="269">
        <f>VLOOKUP(A25,'Breakfast and Lunch'!A:E,5,FALSE)</f>
        <v>9884.73</v>
      </c>
      <c r="AL25" s="269">
        <f>VLOOKUP(A25,'Breakfast and Lunch'!A:D,4,FALSE)</f>
        <v>3785.56</v>
      </c>
      <c r="AM25" s="269">
        <f>VLOOKUP(A25,'Integration Change'!A:E,5,FALSE)</f>
        <v>6881.7196800000966</v>
      </c>
      <c r="AN25" s="269">
        <f>VLOOKUP(A25,'Safe School'!F:J,5,FALSE)</f>
        <v>3607.1999999998952</v>
      </c>
      <c r="AO25" s="269">
        <f>VLOOKUP(A25,'LTFM Change'!A:D,4,FALSE)</f>
        <v>0</v>
      </c>
      <c r="AP25" s="269">
        <f>VLOOKUP(A25,QComp!A:E,5,FALSE)</f>
        <v>43612.73202802334</v>
      </c>
      <c r="AQ25" s="269">
        <f t="shared" ref="AQ25:AQ88" si="51">SUM(AE25:AP25)-AC25</f>
        <v>1756972.825600028</v>
      </c>
      <c r="AR25" s="269">
        <f>VLOOKUP(A25,'2021 SPED'!A:AF,32,FALSE)</f>
        <v>3638917.5353530347</v>
      </c>
      <c r="AS25" s="285">
        <f t="shared" si="47"/>
        <v>16722866.360953063</v>
      </c>
      <c r="AT25" s="247">
        <f t="shared" si="22"/>
        <v>3.5628900518569442E-2</v>
      </c>
      <c r="AU25" s="249">
        <f t="shared" si="8"/>
        <v>24979556.421645969</v>
      </c>
    </row>
    <row r="26" spans="1:47" x14ac:dyDescent="0.3">
      <c r="A26" s="243">
        <v>2</v>
      </c>
      <c r="B26" s="243">
        <v>1</v>
      </c>
      <c r="C26" s="243" t="s">
        <v>5</v>
      </c>
      <c r="D26" s="243">
        <f>VLOOKUP(A26,Sheet10!A:C,3,FALSE)</f>
        <v>6</v>
      </c>
      <c r="E26" s="268">
        <f>VLOOKUP(A26,'Pupil Info'!A:D,4,FALSE)</f>
        <v>255</v>
      </c>
      <c r="F26" s="269">
        <f>VLOOKUP(A26,'Starting Point 2020'!A:AB,28,FALSE)+VLOOKUP(A26,'2020 SPED'!A:W,23,FALSE)</f>
        <v>3412919.0251681088</v>
      </c>
      <c r="G26" s="269">
        <f>VLOOKUP(A26,'Starting Point 2020'!A:AB,28,FALSE)</f>
        <v>3002280.4863249999</v>
      </c>
      <c r="H26" s="269">
        <f>VLOOKUP(A26,'2% 2020'!A:AB,28,FALSE)</f>
        <v>3054954.4863249999</v>
      </c>
      <c r="I26" s="269">
        <f t="shared" si="48"/>
        <v>52674</v>
      </c>
      <c r="J26" s="269">
        <f>VLOOKUP(A26,'2% with VPK 2020'!A:AB,28,FALSE)</f>
        <v>3079173.9863249999</v>
      </c>
      <c r="K26" s="269">
        <f>VLOOKUP(A26,'Charter School Lease'!A:D,4,FALSE)</f>
        <v>0</v>
      </c>
      <c r="L26" s="269">
        <f>VLOOKUP(A26,'Integration Change'!H:K,4,FALSE)</f>
        <v>99.019200000000637</v>
      </c>
      <c r="M26" s="269">
        <f>VLOOKUP(A26,'Other SPED'!A:D,4,FALSE)</f>
        <v>3953.8</v>
      </c>
      <c r="N26" s="269">
        <f>VLOOKUP(A26,'LTFM Change'!G:J,4,FALSE)</f>
        <v>564.05720508611557</v>
      </c>
      <c r="O26" s="269">
        <f>VLOOKUP(A26,QComp!I:N,6,FALSE)</f>
        <v>0</v>
      </c>
      <c r="P26" s="269">
        <f>VLOOKUP(A26,'Breakfast and Lunch'!A:D,4,FALSE)</f>
        <v>113.34</v>
      </c>
      <c r="Q26" s="269">
        <f>VLOOKUP(A26,'Breakfast and Lunch'!A:E,5,FALSE)</f>
        <v>295.95</v>
      </c>
      <c r="R26" s="269">
        <f>VLOOKUP(A26,'Integration Change'!A:D,4,FALSE)</f>
        <v>42.436799999999948</v>
      </c>
      <c r="S26" s="269">
        <f>VLOOKUP(A26,'LTFM Change'!A:C,3,FALSE)</f>
        <v>466.17708062816382</v>
      </c>
      <c r="T26" s="269">
        <f>VLOOKUP(A26,QComp!A:D,4,FALSE)</f>
        <v>0</v>
      </c>
      <c r="U26" s="269">
        <f t="shared" si="49"/>
        <v>29754.280285713729</v>
      </c>
      <c r="V26" s="269">
        <f>VLOOKUP(A26,'2020 SPED'!A:AF,32,FALSE)</f>
        <v>4731.0807414466981</v>
      </c>
      <c r="W26" s="270">
        <f t="shared" si="46"/>
        <v>87159.361027160427</v>
      </c>
      <c r="X26" s="247">
        <f>((F26+W26)-F26)/F26</f>
        <v>2.5538068845002114E-2</v>
      </c>
      <c r="Z26" s="268">
        <f>VLOOKUP(A26,'Pupil Info'!A:E,5,FALSE)</f>
        <v>253</v>
      </c>
      <c r="AA26" s="269">
        <f>VLOOKUP(A26,'Starting Point 2021'!A:AB,28,FALSE)+VLOOKUP(A26,'2021 SPED'!A:AT,23,FALSE)</f>
        <v>3432371.2751482045</v>
      </c>
      <c r="AB26" s="269">
        <f>VLOOKUP(A26,'Starting Point 2021'!A:AB,28,FALSE)</f>
        <v>2999245.25</v>
      </c>
      <c r="AC26" s="269">
        <f>VLOOKUP(A26,'2% 2021'!A:AB,28,FALSE)</f>
        <v>3105721.25</v>
      </c>
      <c r="AD26" s="269">
        <f t="shared" si="50"/>
        <v>106476</v>
      </c>
      <c r="AE26" s="269">
        <f>VLOOKUP(A26,'2% with VPK 2021'!A:AB,28,FALSE)</f>
        <v>3130631</v>
      </c>
      <c r="AF26" s="269">
        <f>VLOOKUP(A26,'Charter School Lease'!A:E,5,FALSE)</f>
        <v>0</v>
      </c>
      <c r="AG26" s="269">
        <f>VLOOKUP(A26,'Integration Change'!H:L,5,FALSE)</f>
        <v>97.003199999999197</v>
      </c>
      <c r="AH26" s="269">
        <f>VLOOKUP(A26,'Other SPED'!A:D,4,FALSE)</f>
        <v>3953.8</v>
      </c>
      <c r="AI26" s="269">
        <f>VLOOKUP(A26,QComp!I:R,10,FALSE)</f>
        <v>0</v>
      </c>
      <c r="AJ26" s="269">
        <f>VLOOKUP(A26,'LTFM Change'!G:K,5,FALSE)</f>
        <v>601.39684908329218</v>
      </c>
      <c r="AK26" s="269">
        <f>VLOOKUP(A26,'Breakfast and Lunch'!A:E,5,FALSE)</f>
        <v>295.95</v>
      </c>
      <c r="AL26" s="269">
        <f>VLOOKUP(A26,'Breakfast and Lunch'!A:D,4,FALSE)</f>
        <v>113.34</v>
      </c>
      <c r="AM26" s="269">
        <f>VLOOKUP(A26,'Integration Change'!A:E,5,FALSE)</f>
        <v>41.572799999999916</v>
      </c>
      <c r="AN26" s="269">
        <f>VLOOKUP(A26,'Safe School'!F:J,5,FALSE)</f>
        <v>108</v>
      </c>
      <c r="AO26" s="269">
        <f>VLOOKUP(A26,'LTFM Change'!A:D,4,FALSE)</f>
        <v>461.40886520242202</v>
      </c>
      <c r="AP26" s="269">
        <f>VLOOKUP(A26,QComp!A:E,5,FALSE)</f>
        <v>0</v>
      </c>
      <c r="AQ26" s="269">
        <f t="shared" si="51"/>
        <v>30582.221714285668</v>
      </c>
      <c r="AR26" s="269">
        <f>VLOOKUP(A26,'2021 SPED'!A:AF,32,FALSE)</f>
        <v>13927.672489727964</v>
      </c>
      <c r="AS26" s="285">
        <f t="shared" si="47"/>
        <v>150985.89420401363</v>
      </c>
      <c r="AT26" s="247">
        <f t="shared" si="22"/>
        <v>4.3988800191055721E-2</v>
      </c>
      <c r="AU26" s="249">
        <f t="shared" si="8"/>
        <v>238145.25523117406</v>
      </c>
    </row>
    <row r="27" spans="1:47" x14ac:dyDescent="0.3">
      <c r="A27" s="243">
        <v>4</v>
      </c>
      <c r="B27" s="243">
        <v>1</v>
      </c>
      <c r="C27" s="243" t="s">
        <v>6</v>
      </c>
      <c r="D27" s="243">
        <f>VLOOKUP(A27,Sheet10!A:C,3,FALSE)</f>
        <v>6</v>
      </c>
      <c r="E27" s="268">
        <f>VLOOKUP(A27,'Pupil Info'!A:D,4,FALSE)</f>
        <v>456</v>
      </c>
      <c r="F27" s="269">
        <f>VLOOKUP(A27,'Starting Point 2020'!A:AB,28,FALSE)+VLOOKUP(A27,'2020 SPED'!A:W,23,FALSE)</f>
        <v>5311903.196973267</v>
      </c>
      <c r="G27" s="269">
        <f>VLOOKUP(A27,'Starting Point 2020'!A:AB,28,FALSE)</f>
        <v>4799429.5</v>
      </c>
      <c r="H27" s="269">
        <f>VLOOKUP(A27,'2% 2020'!A:AB,28,FALSE)</f>
        <v>4887389.5</v>
      </c>
      <c r="I27" s="269">
        <f t="shared" si="48"/>
        <v>87960</v>
      </c>
      <c r="J27" s="269">
        <f>VLOOKUP(A27,'2% with VPK 2020'!A:AB,28,FALSE)</f>
        <v>4887389.5</v>
      </c>
      <c r="K27" s="269">
        <f>VLOOKUP(A27,'Charter School Lease'!A:D,4,FALSE)</f>
        <v>0</v>
      </c>
      <c r="L27" s="269">
        <f>VLOOKUP(A27,'Integration Change'!H:K,4,FALSE)</f>
        <v>0</v>
      </c>
      <c r="M27" s="269">
        <f>VLOOKUP(A27,'Other SPED'!A:D,4,FALSE)</f>
        <v>0</v>
      </c>
      <c r="N27" s="269">
        <f>VLOOKUP(A27,'LTFM Change'!G:J,4,FALSE)</f>
        <v>0</v>
      </c>
      <c r="O27" s="269">
        <f>VLOOKUP(A27,QComp!I:N,6,FALSE)</f>
        <v>0</v>
      </c>
      <c r="P27" s="269">
        <f>VLOOKUP(A27,'Breakfast and Lunch'!A:D,4,FALSE)</f>
        <v>0</v>
      </c>
      <c r="Q27" s="269">
        <f>VLOOKUP(A27,'Breakfast and Lunch'!A:E,5,FALSE)</f>
        <v>0</v>
      </c>
      <c r="R27" s="269">
        <f>VLOOKUP(A27,'Integration Change'!A:D,4,FALSE)</f>
        <v>0</v>
      </c>
      <c r="S27" s="269">
        <f>VLOOKUP(A27,'LTFM Change'!A:C,3,FALSE)</f>
        <v>0</v>
      </c>
      <c r="T27" s="269">
        <f>VLOOKUP(A27,QComp!A:D,4,FALSE)</f>
        <v>0</v>
      </c>
      <c r="U27" s="269">
        <f t="shared" si="49"/>
        <v>0</v>
      </c>
      <c r="V27" s="269">
        <f>VLOOKUP(A27,'2020 SPED'!A:AF,32,FALSE)</f>
        <v>22888.084529553074</v>
      </c>
      <c r="W27" s="270">
        <f t="shared" si="46"/>
        <v>110848.08452955307</v>
      </c>
      <c r="X27" s="247">
        <f t="shared" ref="X27:X88" si="52">((F27+W27)-F27)/F27</f>
        <v>2.0867866077212211E-2</v>
      </c>
      <c r="Z27" s="268">
        <f>VLOOKUP(A27,'Pupil Info'!A:E,5,FALSE)</f>
        <v>433</v>
      </c>
      <c r="AA27" s="269">
        <f>VLOOKUP(A27,'Starting Point 2021'!A:AB,28,FALSE)+VLOOKUP(A27,'2021 SPED'!A:AT,23,FALSE)</f>
        <v>5252409.7597654313</v>
      </c>
      <c r="AB27" s="269">
        <f>VLOOKUP(A27,'Starting Point 2021'!A:AB,28,FALSE)</f>
        <v>4721340.5</v>
      </c>
      <c r="AC27" s="269">
        <f>VLOOKUP(A27,'2% 2021'!A:AB,28,FALSE)</f>
        <v>4896149.5</v>
      </c>
      <c r="AD27" s="269">
        <f t="shared" si="50"/>
        <v>174809</v>
      </c>
      <c r="AE27" s="269">
        <f>VLOOKUP(A27,'2% with VPK 2021'!A:AB,28,FALSE)</f>
        <v>4896149.5</v>
      </c>
      <c r="AF27" s="269">
        <f>VLOOKUP(A27,'Charter School Lease'!A:E,5,FALSE)</f>
        <v>0</v>
      </c>
      <c r="AG27" s="269">
        <f>VLOOKUP(A27,'Integration Change'!H:L,5,FALSE)</f>
        <v>0</v>
      </c>
      <c r="AH27" s="269">
        <f>VLOOKUP(A27,'Other SPED'!A:D,4,FALSE)</f>
        <v>0</v>
      </c>
      <c r="AI27" s="269">
        <f>VLOOKUP(A27,QComp!I:R,10,FALSE)</f>
        <v>0</v>
      </c>
      <c r="AJ27" s="269">
        <f>VLOOKUP(A27,'LTFM Change'!G:K,5,FALSE)</f>
        <v>0</v>
      </c>
      <c r="AK27" s="269">
        <f>VLOOKUP(A27,'Breakfast and Lunch'!A:E,5,FALSE)</f>
        <v>0</v>
      </c>
      <c r="AL27" s="269">
        <f>VLOOKUP(A27,'Breakfast and Lunch'!A:D,4,FALSE)</f>
        <v>0</v>
      </c>
      <c r="AM27" s="269">
        <f>VLOOKUP(A27,'Integration Change'!A:E,5,FALSE)</f>
        <v>0</v>
      </c>
      <c r="AN27" s="269">
        <f>VLOOKUP(A27,'Safe School'!F:J,5,FALSE)</f>
        <v>0</v>
      </c>
      <c r="AO27" s="269">
        <f>VLOOKUP(A27,'LTFM Change'!A:D,4,FALSE)</f>
        <v>0</v>
      </c>
      <c r="AP27" s="269">
        <f>VLOOKUP(A27,QComp!A:E,5,FALSE)</f>
        <v>0</v>
      </c>
      <c r="AQ27" s="269">
        <f t="shared" si="51"/>
        <v>0</v>
      </c>
      <c r="AR27" s="269">
        <f>VLOOKUP(A27,'2021 SPED'!A:AF,32,FALSE)</f>
        <v>53956.914390472695</v>
      </c>
      <c r="AS27" s="285">
        <f t="shared" si="47"/>
        <v>228765.9143904727</v>
      </c>
      <c r="AT27" s="247">
        <f t="shared" si="22"/>
        <v>4.3554468301934081E-2</v>
      </c>
      <c r="AU27" s="249">
        <f t="shared" si="8"/>
        <v>339613.99892002577</v>
      </c>
    </row>
    <row r="28" spans="1:47" x14ac:dyDescent="0.3">
      <c r="A28" s="243">
        <v>6</v>
      </c>
      <c r="B28" s="243">
        <v>3</v>
      </c>
      <c r="C28" s="243" t="s">
        <v>7</v>
      </c>
      <c r="D28" s="243">
        <f>VLOOKUP(A28,Sheet10!A:C,3,FALSE)</f>
        <v>2</v>
      </c>
      <c r="E28" s="268">
        <f>VLOOKUP(A28,'Pupil Info'!A:D,4,FALSE)</f>
        <v>3403.2</v>
      </c>
      <c r="F28" s="269">
        <f>VLOOKUP(A28,'Starting Point 2020'!A:AB,28,FALSE)+VLOOKUP(A28,'2020 SPED'!A:W,23,FALSE)</f>
        <v>38063907.561802596</v>
      </c>
      <c r="G28" s="269">
        <f>VLOOKUP(A28,'Starting Point 2020'!A:AB,28,FALSE)</f>
        <v>33892636.25</v>
      </c>
      <c r="H28" s="269">
        <f>VLOOKUP(A28,'2% 2020'!A:AB,28,FALSE)</f>
        <v>34431163.25</v>
      </c>
      <c r="I28" s="269">
        <f t="shared" si="48"/>
        <v>538527</v>
      </c>
      <c r="J28" s="269">
        <f>VLOOKUP(A28,'2% with VPK 2020'!A:AB,28,FALSE)</f>
        <v>34738309</v>
      </c>
      <c r="K28" s="269">
        <f>VLOOKUP(A28,'Charter School Lease'!A:D,4,FALSE)</f>
        <v>0</v>
      </c>
      <c r="L28" s="269">
        <f>VLOOKUP(A28,'Integration Change'!H:K,4,FALSE)</f>
        <v>5486.416319999902</v>
      </c>
      <c r="M28" s="269">
        <f>VLOOKUP(A28,'Other SPED'!A:D,4,FALSE)</f>
        <v>0</v>
      </c>
      <c r="N28" s="269">
        <f>VLOOKUP(A28,'LTFM Change'!G:J,4,FALSE)</f>
        <v>9323.2328757144278</v>
      </c>
      <c r="O28" s="269">
        <f>VLOOKUP(A28,QComp!I:N,6,FALSE)</f>
        <v>12223.665640647174</v>
      </c>
      <c r="P28" s="269">
        <f>VLOOKUP(A28,'Breakfast and Lunch'!A:D,4,FALSE)</f>
        <v>1813.44</v>
      </c>
      <c r="Q28" s="269">
        <f>VLOOKUP(A28,'Breakfast and Lunch'!A:E,5,FALSE)</f>
        <v>4735.2</v>
      </c>
      <c r="R28" s="269">
        <f>VLOOKUP(A28,'Integration Change'!A:D,4,FALSE)</f>
        <v>2351.3212799999746</v>
      </c>
      <c r="S28" s="269">
        <f>VLOOKUP(A28,'LTFM Change'!A:C,3,FALSE)</f>
        <v>8916.7671242855722</v>
      </c>
      <c r="T28" s="269">
        <f>VLOOKUP(A28,QComp!A:D,4,FALSE)</f>
        <v>8576.3343593528261</v>
      </c>
      <c r="U28" s="269">
        <f t="shared" si="49"/>
        <v>360572.12760000676</v>
      </c>
      <c r="V28" s="269">
        <f>VLOOKUP(A28,'2020 SPED'!A:AF,32,FALSE)</f>
        <v>97209.648129757494</v>
      </c>
      <c r="W28" s="270">
        <f t="shared" si="46"/>
        <v>996308.77572976425</v>
      </c>
      <c r="X28" s="247">
        <f t="shared" si="52"/>
        <v>2.6174632074021837E-2</v>
      </c>
      <c r="Z28" s="268">
        <f>VLOOKUP(A28,'Pupil Info'!A:E,5,FALSE)</f>
        <v>3285</v>
      </c>
      <c r="AA28" s="269">
        <f>VLOOKUP(A28,'Starting Point 2021'!A:AB,28,FALSE)+VLOOKUP(A28,'2021 SPED'!A:AT,23,FALSE)</f>
        <v>37707226.924182452</v>
      </c>
      <c r="AB28" s="269">
        <f>VLOOKUP(A28,'Starting Point 2021'!A:AB,28,FALSE)</f>
        <v>33468804.25</v>
      </c>
      <c r="AC28" s="269">
        <f>VLOOKUP(A28,'2% 2021'!A:AB,28,FALSE)</f>
        <v>34538651.25</v>
      </c>
      <c r="AD28" s="269">
        <f t="shared" si="50"/>
        <v>1069847</v>
      </c>
      <c r="AE28" s="269">
        <f>VLOOKUP(A28,'2% with VPK 2021'!A:AB,28,FALSE)</f>
        <v>34991171.25</v>
      </c>
      <c r="AF28" s="269">
        <f>VLOOKUP(A28,'Charter School Lease'!A:E,5,FALSE)</f>
        <v>0</v>
      </c>
      <c r="AG28" s="269">
        <f>VLOOKUP(A28,'Integration Change'!H:L,5,FALSE)</f>
        <v>5623.8134399999399</v>
      </c>
      <c r="AH28" s="269">
        <f>VLOOKUP(A28,'Other SPED'!A:D,4,FALSE)</f>
        <v>0</v>
      </c>
      <c r="AI28" s="269">
        <f>VLOOKUP(A28,QComp!I:R,10,FALSE)</f>
        <v>10951.448923524993</v>
      </c>
      <c r="AJ28" s="269">
        <f>VLOOKUP(A28,'LTFM Change'!G:K,5,FALSE)</f>
        <v>8612.9589407506865</v>
      </c>
      <c r="AK28" s="269">
        <f>VLOOKUP(A28,'Breakfast and Lunch'!A:E,5,FALSE)</f>
        <v>4735.2</v>
      </c>
      <c r="AL28" s="269">
        <f>VLOOKUP(A28,'Breakfast and Lunch'!A:D,4,FALSE)</f>
        <v>1813.44</v>
      </c>
      <c r="AM28" s="269">
        <f>VLOOKUP(A28,'Integration Change'!A:E,5,FALSE)</f>
        <v>2410.2057599999825</v>
      </c>
      <c r="AN28" s="269">
        <f>VLOOKUP(A28,'Safe School'!F:J,5,FALSE)</f>
        <v>1728</v>
      </c>
      <c r="AO28" s="269">
        <f>VLOOKUP(A28,'LTFM Change'!A:D,4,FALSE)</f>
        <v>9627.0410592493135</v>
      </c>
      <c r="AP28" s="269">
        <f>VLOOKUP(A28,QComp!A:E,5,FALSE)</f>
        <v>9848.551076475007</v>
      </c>
      <c r="AQ28" s="269">
        <f t="shared" si="51"/>
        <v>507870.65920000523</v>
      </c>
      <c r="AR28" s="269">
        <f>VLOOKUP(A28,'2021 SPED'!A:AF,32,FALSE)</f>
        <v>239710.19350333791</v>
      </c>
      <c r="AS28" s="285">
        <f t="shared" si="47"/>
        <v>1817427.8527033431</v>
      </c>
      <c r="AT28" s="247">
        <f t="shared" si="22"/>
        <v>4.8198395929714602E-2</v>
      </c>
      <c r="AU28" s="249">
        <f t="shared" si="8"/>
        <v>2813736.6284331074</v>
      </c>
    </row>
    <row r="29" spans="1:47" x14ac:dyDescent="0.3">
      <c r="A29" s="243">
        <v>11</v>
      </c>
      <c r="B29" s="243">
        <v>1</v>
      </c>
      <c r="C29" s="243" t="s">
        <v>8</v>
      </c>
      <c r="D29" s="243">
        <f>VLOOKUP(A29,Sheet10!A:C,3,FALSE)</f>
        <v>3</v>
      </c>
      <c r="E29" s="268">
        <f>VLOOKUP(A29,'Pupil Info'!A:D,4,FALSE)</f>
        <v>38140.6</v>
      </c>
      <c r="F29" s="269">
        <f>VLOOKUP(A29,'Starting Point 2020'!A:AB,28,FALSE)+VLOOKUP(A29,'2020 SPED'!A:W,23,FALSE)</f>
        <v>441575020.29196954</v>
      </c>
      <c r="G29" s="269">
        <f>VLOOKUP(A29,'Starting Point 2020'!A:AB,28,FALSE)</f>
        <v>377615849.25</v>
      </c>
      <c r="H29" s="269">
        <f>VLOOKUP(A29,'2% 2020'!A:AB,28,FALSE)</f>
        <v>383225854.25</v>
      </c>
      <c r="I29" s="269">
        <f t="shared" si="48"/>
        <v>5610005</v>
      </c>
      <c r="J29" s="269">
        <f>VLOOKUP(A29,'2% with VPK 2020'!A:AB,28,FALSE)</f>
        <v>383356250</v>
      </c>
      <c r="K29" s="269">
        <f>VLOOKUP(A29,'Charter School Lease'!A:D,4,FALSE)</f>
        <v>0</v>
      </c>
      <c r="L29" s="269">
        <f>VLOOKUP(A29,'Integration Change'!H:K,4,FALSE)</f>
        <v>1579.5225600004196</v>
      </c>
      <c r="M29" s="269">
        <f>VLOOKUP(A29,'Other SPED'!A:D,4,FALSE)</f>
        <v>0</v>
      </c>
      <c r="N29" s="269">
        <f>VLOOKUP(A29,'LTFM Change'!G:J,4,FALSE)</f>
        <v>2742.5289353383705</v>
      </c>
      <c r="O29" s="269">
        <f>VLOOKUP(A29,QComp!I:N,6,FALSE)</f>
        <v>-25753.859110720456</v>
      </c>
      <c r="P29" s="269">
        <f>VLOOKUP(A29,'Breakfast and Lunch'!A:D,4,FALSE)</f>
        <v>725.38</v>
      </c>
      <c r="Q29" s="269">
        <f>VLOOKUP(A29,'Breakfast and Lunch'!A:E,5,FALSE)</f>
        <v>1894.08</v>
      </c>
      <c r="R29" s="269">
        <f>VLOOKUP(A29,'Integration Change'!A:D,4,FALSE)</f>
        <v>676.93824000004679</v>
      </c>
      <c r="S29" s="269">
        <f>VLOOKUP(A29,'LTFM Change'!A:C,3,FALSE)</f>
        <v>4553.4710646597669</v>
      </c>
      <c r="T29" s="269">
        <f>VLOOKUP(A29,QComp!A:D,4,FALSE)</f>
        <v>34073.859110720456</v>
      </c>
      <c r="U29" s="269">
        <f t="shared" si="49"/>
        <v>150887.67079997063</v>
      </c>
      <c r="V29" s="269">
        <f>VLOOKUP(A29,'2020 SPED'!A:AF,32,FALSE)</f>
        <v>1254142.4902053997</v>
      </c>
      <c r="W29" s="270">
        <f t="shared" si="46"/>
        <v>7015035.1610053703</v>
      </c>
      <c r="X29" s="247">
        <f t="shared" si="52"/>
        <v>1.588639492416721E-2</v>
      </c>
      <c r="Z29" s="268">
        <f>VLOOKUP(A29,'Pupil Info'!A:E,5,FALSE)</f>
        <v>38774</v>
      </c>
      <c r="AA29" s="269">
        <f>VLOOKUP(A29,'Starting Point 2021'!A:AB,28,FALSE)+VLOOKUP(A29,'2021 SPED'!A:AT,23,FALSE)</f>
        <v>454433987.10176516</v>
      </c>
      <c r="AB29" s="269">
        <f>VLOOKUP(A29,'Starting Point 2021'!A:AB,28,FALSE)</f>
        <v>386415184.5</v>
      </c>
      <c r="AC29" s="269">
        <f>VLOOKUP(A29,'2% 2021'!A:AB,28,FALSE)</f>
        <v>397976033.5</v>
      </c>
      <c r="AD29" s="269">
        <f t="shared" si="50"/>
        <v>11560849</v>
      </c>
      <c r="AE29" s="269">
        <f>VLOOKUP(A29,'2% with VPK 2021'!A:AB,28,FALSE)</f>
        <v>398163985.5</v>
      </c>
      <c r="AF29" s="269">
        <f>VLOOKUP(A29,'Charter School Lease'!A:E,5,FALSE)</f>
        <v>0</v>
      </c>
      <c r="AG29" s="269">
        <f>VLOOKUP(A29,'Integration Change'!H:L,5,FALSE)</f>
        <v>1622.6246400000528</v>
      </c>
      <c r="AH29" s="269">
        <f>VLOOKUP(A29,'Other SPED'!A:D,4,FALSE)</f>
        <v>0</v>
      </c>
      <c r="AI29" s="269">
        <f>VLOOKUP(A29,QComp!I:R,10,FALSE)</f>
        <v>-25706.26478468813</v>
      </c>
      <c r="AJ29" s="269">
        <f>VLOOKUP(A29,'LTFM Change'!G:K,5,FALSE)</f>
        <v>2712.6345370551571</v>
      </c>
      <c r="AK29" s="269">
        <f>VLOOKUP(A29,'Breakfast and Lunch'!A:E,5,FALSE)</f>
        <v>1894.08</v>
      </c>
      <c r="AL29" s="269">
        <f>VLOOKUP(A29,'Breakfast and Lunch'!A:D,4,FALSE)</f>
        <v>725.38</v>
      </c>
      <c r="AM29" s="269">
        <f>VLOOKUP(A29,'Integration Change'!A:E,5,FALSE)</f>
        <v>695.41055999998935</v>
      </c>
      <c r="AN29" s="269">
        <f>VLOOKUP(A29,'Safe School'!F:J,5,FALSE)</f>
        <v>691.19999999989523</v>
      </c>
      <c r="AO29" s="269">
        <f>VLOOKUP(A29,'LTFM Change'!A:D,4,FALSE)</f>
        <v>4583.3654629457742</v>
      </c>
      <c r="AP29" s="269">
        <f>VLOOKUP(A29,QComp!A:E,5,FALSE)</f>
        <v>34026.26478468813</v>
      </c>
      <c r="AQ29" s="269">
        <f t="shared" si="51"/>
        <v>209196.69519996643</v>
      </c>
      <c r="AR29" s="269">
        <f>VLOOKUP(A29,'2021 SPED'!A:AF,32,FALSE)</f>
        <v>3185646.3039056808</v>
      </c>
      <c r="AS29" s="285">
        <f t="shared" si="47"/>
        <v>14955691.999105647</v>
      </c>
      <c r="AT29" s="247">
        <f t="shared" si="22"/>
        <v>3.2910593009313101E-2</v>
      </c>
      <c r="AU29" s="249">
        <f t="shared" si="8"/>
        <v>21970727.160111018</v>
      </c>
    </row>
    <row r="30" spans="1:47" x14ac:dyDescent="0.3">
      <c r="A30" s="243">
        <v>12</v>
      </c>
      <c r="B30" s="243">
        <v>1</v>
      </c>
      <c r="C30" s="243" t="s">
        <v>9</v>
      </c>
      <c r="D30" s="243">
        <f>VLOOKUP(A30,Sheet10!A:C,3,FALSE)</f>
        <v>3</v>
      </c>
      <c r="E30" s="268">
        <f>VLOOKUP(A30,'Pupil Info'!A:D,4,FALSE)</f>
        <v>6551</v>
      </c>
      <c r="F30" s="269">
        <f>VLOOKUP(A30,'Starting Point 2020'!A:AB,28,FALSE)+VLOOKUP(A30,'2020 SPED'!A:W,23,FALSE)</f>
        <v>74774442.250036299</v>
      </c>
      <c r="G30" s="269">
        <f>VLOOKUP(A30,'Starting Point 2020'!A:AB,28,FALSE)</f>
        <v>60077524.793128997</v>
      </c>
      <c r="H30" s="269">
        <f>VLOOKUP(A30,'2% 2020'!A:AB,28,FALSE)</f>
        <v>60997805.793128997</v>
      </c>
      <c r="I30" s="269">
        <f t="shared" si="48"/>
        <v>920281</v>
      </c>
      <c r="J30" s="269">
        <f>VLOOKUP(A30,'2% with VPK 2020'!A:AB,28,FALSE)</f>
        <v>60997805.793128997</v>
      </c>
      <c r="K30" s="269">
        <f>VLOOKUP(A30,'Charter School Lease'!A:D,4,FALSE)</f>
        <v>0</v>
      </c>
      <c r="L30" s="269">
        <f>VLOOKUP(A30,'Integration Change'!H:K,4,FALSE)</f>
        <v>0</v>
      </c>
      <c r="M30" s="269">
        <f>VLOOKUP(A30,'Other SPED'!A:D,4,FALSE)</f>
        <v>0</v>
      </c>
      <c r="N30" s="269">
        <f>VLOOKUP(A30,'LTFM Change'!G:J,4,FALSE)</f>
        <v>0</v>
      </c>
      <c r="O30" s="269">
        <f>VLOOKUP(A30,QComp!I:N,6,FALSE)</f>
        <v>-4715.3277797037736</v>
      </c>
      <c r="P30" s="269">
        <f>VLOOKUP(A30,'Breakfast and Lunch'!A:D,4,FALSE)</f>
        <v>0</v>
      </c>
      <c r="Q30" s="269">
        <f>VLOOKUP(A30,'Breakfast and Lunch'!A:E,5,FALSE)</f>
        <v>0</v>
      </c>
      <c r="R30" s="269">
        <f>VLOOKUP(A30,'Integration Change'!A:D,4,FALSE)</f>
        <v>0</v>
      </c>
      <c r="S30" s="269">
        <f>VLOOKUP(A30,'LTFM Change'!A:C,3,FALSE)</f>
        <v>0</v>
      </c>
      <c r="T30" s="269">
        <f>VLOOKUP(A30,QComp!A:D,4,FALSE)</f>
        <v>4715.3277797037736</v>
      </c>
      <c r="U30" s="269">
        <f t="shared" si="49"/>
        <v>0</v>
      </c>
      <c r="V30" s="269">
        <f>VLOOKUP(A30,'2020 SPED'!A:AF,32,FALSE)</f>
        <v>112505.29146271199</v>
      </c>
      <c r="W30" s="270">
        <f t="shared" si="46"/>
        <v>1032786.291462712</v>
      </c>
      <c r="X30" s="247">
        <f t="shared" si="52"/>
        <v>1.3812022669580235E-2</v>
      </c>
      <c r="Z30" s="268">
        <f>VLOOKUP(A30,'Pupil Info'!A:E,5,FALSE)</f>
        <v>6539</v>
      </c>
      <c r="AA30" s="269">
        <f>VLOOKUP(A30,'Starting Point 2021'!A:AB,28,FALSE)+VLOOKUP(A30,'2021 SPED'!A:AT,23,FALSE)</f>
        <v>75803923.148152798</v>
      </c>
      <c r="AB30" s="269">
        <f>VLOOKUP(A30,'Starting Point 2021'!A:AB,28,FALSE)</f>
        <v>60200738.826161198</v>
      </c>
      <c r="AC30" s="269">
        <f>VLOOKUP(A30,'2% 2021'!A:AB,28,FALSE)</f>
        <v>62053680.434161201</v>
      </c>
      <c r="AD30" s="269">
        <f t="shared" si="50"/>
        <v>1852941.6080000028</v>
      </c>
      <c r="AE30" s="269">
        <f>VLOOKUP(A30,'2% with VPK 2021'!A:AB,28,FALSE)</f>
        <v>62053680.434161201</v>
      </c>
      <c r="AF30" s="269">
        <f>VLOOKUP(A30,'Charter School Lease'!A:E,5,FALSE)</f>
        <v>0</v>
      </c>
      <c r="AG30" s="269">
        <f>VLOOKUP(A30,'Integration Change'!H:L,5,FALSE)</f>
        <v>0</v>
      </c>
      <c r="AH30" s="269">
        <f>VLOOKUP(A30,'Other SPED'!A:D,4,FALSE)</f>
        <v>0</v>
      </c>
      <c r="AI30" s="269">
        <f>VLOOKUP(A30,QComp!I:R,10,FALSE)</f>
        <v>-5080.7092260858044</v>
      </c>
      <c r="AJ30" s="269">
        <f>VLOOKUP(A30,'LTFM Change'!G:K,5,FALSE)</f>
        <v>0</v>
      </c>
      <c r="AK30" s="269">
        <f>VLOOKUP(A30,'Breakfast and Lunch'!A:E,5,FALSE)</f>
        <v>0</v>
      </c>
      <c r="AL30" s="269">
        <f>VLOOKUP(A30,'Breakfast and Lunch'!A:D,4,FALSE)</f>
        <v>0</v>
      </c>
      <c r="AM30" s="269">
        <f>VLOOKUP(A30,'Integration Change'!A:E,5,FALSE)</f>
        <v>0</v>
      </c>
      <c r="AN30" s="269">
        <f>VLOOKUP(A30,'Safe School'!F:J,5,FALSE)</f>
        <v>0</v>
      </c>
      <c r="AO30" s="269">
        <f>VLOOKUP(A30,'LTFM Change'!A:D,4,FALSE)</f>
        <v>0</v>
      </c>
      <c r="AP30" s="269">
        <f>VLOOKUP(A30,QComp!A:E,5,FALSE)</f>
        <v>5080.7092260858044</v>
      </c>
      <c r="AQ30" s="269">
        <f t="shared" si="51"/>
        <v>0</v>
      </c>
      <c r="AR30" s="269">
        <f>VLOOKUP(A30,'2021 SPED'!A:AF,32,FALSE)</f>
        <v>409146.61672748253</v>
      </c>
      <c r="AS30" s="285">
        <f t="shared" si="47"/>
        <v>2262088.2247274853</v>
      </c>
      <c r="AT30" s="247">
        <f t="shared" si="22"/>
        <v>2.9841308085155543E-2</v>
      </c>
      <c r="AU30" s="249">
        <f t="shared" si="8"/>
        <v>3294874.5161901973</v>
      </c>
    </row>
    <row r="31" spans="1:47" x14ac:dyDescent="0.3">
      <c r="A31" s="243">
        <v>13</v>
      </c>
      <c r="B31" s="243">
        <v>1</v>
      </c>
      <c r="C31" s="243" t="s">
        <v>10</v>
      </c>
      <c r="D31" s="243">
        <f>VLOOKUP(A31,Sheet10!A:C,3,FALSE)</f>
        <v>2</v>
      </c>
      <c r="E31" s="268">
        <f>VLOOKUP(A31,'Pupil Info'!A:D,4,FALSE)</f>
        <v>3349.4</v>
      </c>
      <c r="F31" s="269">
        <f>VLOOKUP(A31,'Starting Point 2020'!A:AB,28,FALSE)+VLOOKUP(A31,'2020 SPED'!A:W,23,FALSE)</f>
        <v>39580453.35391482</v>
      </c>
      <c r="G31" s="269">
        <f>VLOOKUP(A31,'Starting Point 2020'!A:AB,28,FALSE)</f>
        <v>36507973.25</v>
      </c>
      <c r="H31" s="269">
        <f>VLOOKUP(A31,'2% 2020'!A:AB,28,FALSE)</f>
        <v>37114640.25</v>
      </c>
      <c r="I31" s="269">
        <f t="shared" si="48"/>
        <v>606667</v>
      </c>
      <c r="J31" s="269">
        <f>VLOOKUP(A31,'2% with VPK 2020'!A:AB,28,FALSE)</f>
        <v>37114640.25</v>
      </c>
      <c r="K31" s="269">
        <f>VLOOKUP(A31,'Charter School Lease'!A:D,4,FALSE)</f>
        <v>0</v>
      </c>
      <c r="L31" s="269">
        <f>VLOOKUP(A31,'Integration Change'!H:K,4,FALSE)</f>
        <v>0</v>
      </c>
      <c r="M31" s="269">
        <f>VLOOKUP(A31,'Other SPED'!A:D,4,FALSE)</f>
        <v>0</v>
      </c>
      <c r="N31" s="269">
        <f>VLOOKUP(A31,'LTFM Change'!G:J,4,FALSE)</f>
        <v>0</v>
      </c>
      <c r="O31" s="269">
        <f>VLOOKUP(A31,QComp!I:N,6,FALSE)</f>
        <v>0</v>
      </c>
      <c r="P31" s="269">
        <f>VLOOKUP(A31,'Breakfast and Lunch'!A:D,4,FALSE)</f>
        <v>0</v>
      </c>
      <c r="Q31" s="269">
        <f>VLOOKUP(A31,'Breakfast and Lunch'!A:E,5,FALSE)</f>
        <v>0</v>
      </c>
      <c r="R31" s="269">
        <f>VLOOKUP(A31,'Integration Change'!A:D,4,FALSE)</f>
        <v>0</v>
      </c>
      <c r="S31" s="269">
        <f>VLOOKUP(A31,'LTFM Change'!A:C,3,FALSE)</f>
        <v>0</v>
      </c>
      <c r="T31" s="269">
        <f>VLOOKUP(A31,QComp!A:D,4,FALSE)</f>
        <v>0</v>
      </c>
      <c r="U31" s="269">
        <f t="shared" si="49"/>
        <v>0</v>
      </c>
      <c r="V31" s="269">
        <f>VLOOKUP(A31,'2020 SPED'!A:AF,32,FALSE)</f>
        <v>212203.31343514938</v>
      </c>
      <c r="W31" s="270">
        <f t="shared" si="46"/>
        <v>818870.31343514938</v>
      </c>
      <c r="X31" s="247">
        <f t="shared" si="52"/>
        <v>2.0688755283146835E-2</v>
      </c>
      <c r="Z31" s="268">
        <f>VLOOKUP(A31,'Pupil Info'!A:E,5,FALSE)</f>
        <v>3141</v>
      </c>
      <c r="AA31" s="269">
        <f>VLOOKUP(A31,'Starting Point 2021'!A:AB,28,FALSE)+VLOOKUP(A31,'2021 SPED'!A:AT,23,FALSE)</f>
        <v>38597443.554988816</v>
      </c>
      <c r="AB31" s="269">
        <f>VLOOKUP(A31,'Starting Point 2021'!A:AB,28,FALSE)</f>
        <v>35505066.5</v>
      </c>
      <c r="AC31" s="269">
        <f>VLOOKUP(A31,'2% 2021'!A:AB,28,FALSE)</f>
        <v>36702709.5</v>
      </c>
      <c r="AD31" s="269">
        <f t="shared" si="50"/>
        <v>1197643</v>
      </c>
      <c r="AE31" s="269">
        <f>VLOOKUP(A31,'2% with VPK 2021'!A:AB,28,FALSE)</f>
        <v>36702709.5</v>
      </c>
      <c r="AF31" s="269">
        <f>VLOOKUP(A31,'Charter School Lease'!A:E,5,FALSE)</f>
        <v>0</v>
      </c>
      <c r="AG31" s="269">
        <f>VLOOKUP(A31,'Integration Change'!H:L,5,FALSE)</f>
        <v>0</v>
      </c>
      <c r="AH31" s="269">
        <f>VLOOKUP(A31,'Other SPED'!A:D,4,FALSE)</f>
        <v>0</v>
      </c>
      <c r="AI31" s="269">
        <f>VLOOKUP(A31,QComp!I:R,10,FALSE)</f>
        <v>0</v>
      </c>
      <c r="AJ31" s="269">
        <f>VLOOKUP(A31,'LTFM Change'!G:K,5,FALSE)</f>
        <v>0</v>
      </c>
      <c r="AK31" s="269">
        <f>VLOOKUP(A31,'Breakfast and Lunch'!A:E,5,FALSE)</f>
        <v>0</v>
      </c>
      <c r="AL31" s="269">
        <f>VLOOKUP(A31,'Breakfast and Lunch'!A:D,4,FALSE)</f>
        <v>0</v>
      </c>
      <c r="AM31" s="269">
        <f>VLOOKUP(A31,'Integration Change'!A:E,5,FALSE)</f>
        <v>0</v>
      </c>
      <c r="AN31" s="269">
        <f>VLOOKUP(A31,'Safe School'!F:J,5,FALSE)</f>
        <v>0</v>
      </c>
      <c r="AO31" s="269">
        <f>VLOOKUP(A31,'LTFM Change'!A:D,4,FALSE)</f>
        <v>0</v>
      </c>
      <c r="AP31" s="269">
        <f>VLOOKUP(A31,QComp!A:E,5,FALSE)</f>
        <v>0</v>
      </c>
      <c r="AQ31" s="269">
        <f>SUM(AE31:AP31)-AC31</f>
        <v>0</v>
      </c>
      <c r="AR31" s="269">
        <f>VLOOKUP(A31,'2021 SPED'!A:AF,32,FALSE)</f>
        <v>590194.843046756</v>
      </c>
      <c r="AS31" s="285">
        <f t="shared" si="47"/>
        <v>1787837.843046756</v>
      </c>
      <c r="AT31" s="247">
        <f t="shared" si="22"/>
        <v>4.6320110307297074E-2</v>
      </c>
      <c r="AU31" s="249">
        <f t="shared" si="8"/>
        <v>2606708.1564819054</v>
      </c>
    </row>
    <row r="32" spans="1:47" x14ac:dyDescent="0.3">
      <c r="A32" s="243">
        <v>14</v>
      </c>
      <c r="B32" s="243">
        <v>1</v>
      </c>
      <c r="C32" s="243" t="s">
        <v>11</v>
      </c>
      <c r="D32" s="243">
        <f>VLOOKUP(A32,Sheet10!A:C,3,FALSE)</f>
        <v>3</v>
      </c>
      <c r="E32" s="268">
        <f>VLOOKUP(A32,'Pupil Info'!A:D,4,FALSE)</f>
        <v>2946.8</v>
      </c>
      <c r="F32" s="269">
        <f>VLOOKUP(A32,'Starting Point 2020'!A:AB,28,FALSE)+VLOOKUP(A32,'2020 SPED'!A:W,23,FALSE)</f>
        <v>35936352.55865673</v>
      </c>
      <c r="G32" s="269">
        <f>VLOOKUP(A32,'Starting Point 2020'!A:AB,28,FALSE)</f>
        <v>29640242.25</v>
      </c>
      <c r="H32" s="269">
        <f>VLOOKUP(A32,'2% 2020'!A:AB,28,FALSE)</f>
        <v>30147732.25</v>
      </c>
      <c r="I32" s="269">
        <f t="shared" si="48"/>
        <v>507490</v>
      </c>
      <c r="J32" s="269">
        <f>VLOOKUP(A32,'2% with VPK 2020'!A:AB,28,FALSE)</f>
        <v>30311355.5</v>
      </c>
      <c r="K32" s="269">
        <f>VLOOKUP(A32,'Charter School Lease'!A:D,4,FALSE)</f>
        <v>0</v>
      </c>
      <c r="L32" s="269">
        <f>VLOOKUP(A32,'Integration Change'!H:K,4,FALSE)</f>
        <v>4389.0201600000728</v>
      </c>
      <c r="M32" s="269">
        <f>VLOOKUP(A32,'Other SPED'!A:D,4,FALSE)</f>
        <v>0</v>
      </c>
      <c r="N32" s="269">
        <f>VLOOKUP(A32,'LTFM Change'!G:J,4,FALSE)</f>
        <v>5621.7699540886097</v>
      </c>
      <c r="O32" s="269">
        <f>VLOOKUP(A32,QComp!I:N,6,FALSE)</f>
        <v>6552.1278726677119</v>
      </c>
      <c r="P32" s="269">
        <f>VLOOKUP(A32,'Breakfast and Lunch'!A:D,4,FALSE)</f>
        <v>1042.73</v>
      </c>
      <c r="Q32" s="269">
        <f>VLOOKUP(A32,'Breakfast and Lunch'!A:E,5,FALSE)</f>
        <v>2722.74</v>
      </c>
      <c r="R32" s="269">
        <f>VLOOKUP(A32,'Integration Change'!A:D,4,FALSE)</f>
        <v>1881.0086400000146</v>
      </c>
      <c r="S32" s="269">
        <f>VLOOKUP(A32,'LTFM Change'!A:C,3,FALSE)</f>
        <v>4866.2300459113903</v>
      </c>
      <c r="T32" s="269">
        <f>VLOOKUP(A32,QComp!A:D,4,FALSE)</f>
        <v>5407.8721273322881</v>
      </c>
      <c r="U32" s="269">
        <f t="shared" si="49"/>
        <v>196106.74879999831</v>
      </c>
      <c r="V32" s="269">
        <f>VLOOKUP(A32,'2020 SPED'!A:AF,32,FALSE)</f>
        <v>46127.316084877588</v>
      </c>
      <c r="W32" s="270">
        <f t="shared" si="46"/>
        <v>749724.0648848759</v>
      </c>
      <c r="X32" s="247">
        <f t="shared" si="52"/>
        <v>2.0862553139224398E-2</v>
      </c>
      <c r="Z32" s="268">
        <f>VLOOKUP(A32,'Pupil Info'!A:E,5,FALSE)</f>
        <v>2906</v>
      </c>
      <c r="AA32" s="269">
        <f>VLOOKUP(A32,'Starting Point 2021'!A:AB,28,FALSE)+VLOOKUP(A32,'2021 SPED'!A:AT,23,FALSE)</f>
        <v>35871265.734941632</v>
      </c>
      <c r="AB32" s="269">
        <f>VLOOKUP(A32,'Starting Point 2021'!A:AB,28,FALSE)</f>
        <v>29394350.75</v>
      </c>
      <c r="AC32" s="269">
        <f>VLOOKUP(A32,'2% 2021'!A:AB,28,FALSE)</f>
        <v>30408741.75</v>
      </c>
      <c r="AD32" s="269">
        <f t="shared" si="50"/>
        <v>1014391</v>
      </c>
      <c r="AE32" s="269">
        <f>VLOOKUP(A32,'2% with VPK 2021'!A:AB,28,FALSE)</f>
        <v>30651861.5</v>
      </c>
      <c r="AF32" s="269">
        <f>VLOOKUP(A32,'Charter School Lease'!A:E,5,FALSE)</f>
        <v>0</v>
      </c>
      <c r="AG32" s="269">
        <f>VLOOKUP(A32,'Integration Change'!H:L,5,FALSE)</f>
        <v>4284.2956799999811</v>
      </c>
      <c r="AH32" s="269">
        <f>VLOOKUP(A32,'Other SPED'!A:D,4,FALSE)</f>
        <v>0</v>
      </c>
      <c r="AI32" s="269">
        <f>VLOOKUP(A32,QComp!I:R,10,FALSE)</f>
        <v>5728.6587984355865</v>
      </c>
      <c r="AJ32" s="269">
        <f>VLOOKUP(A32,'LTFM Change'!G:K,5,FALSE)</f>
        <v>5079.8381624539616</v>
      </c>
      <c r="AK32" s="269">
        <f>VLOOKUP(A32,'Breakfast and Lunch'!A:E,5,FALSE)</f>
        <v>2722.74</v>
      </c>
      <c r="AL32" s="269">
        <f>VLOOKUP(A32,'Breakfast and Lunch'!A:D,4,FALSE)</f>
        <v>1042.73</v>
      </c>
      <c r="AM32" s="269">
        <f>VLOOKUP(A32,'Integration Change'!A:E,5,FALSE)</f>
        <v>1836.1267200000293</v>
      </c>
      <c r="AN32" s="269">
        <f>VLOOKUP(A32,'Safe School'!F:J,5,FALSE)</f>
        <v>993.59999999999673</v>
      </c>
      <c r="AO32" s="269">
        <f>VLOOKUP(A32,'LTFM Change'!A:D,4,FALSE)</f>
        <v>5408.1618375456892</v>
      </c>
      <c r="AP32" s="269">
        <f>VLOOKUP(A32,QComp!A:E,5,FALSE)</f>
        <v>6231.3412015644135</v>
      </c>
      <c r="AQ32" s="269">
        <f t="shared" si="51"/>
        <v>276447.24240000173</v>
      </c>
      <c r="AR32" s="269">
        <f>VLOOKUP(A32,'2021 SPED'!A:AF,32,FALSE)</f>
        <v>131996.51315050106</v>
      </c>
      <c r="AS32" s="285">
        <f t="shared" si="47"/>
        <v>1422834.7555505028</v>
      </c>
      <c r="AT32" s="247">
        <f t="shared" si="22"/>
        <v>3.9665027882318155E-2</v>
      </c>
      <c r="AU32" s="249">
        <f t="shared" si="8"/>
        <v>2172558.8204353787</v>
      </c>
    </row>
    <row r="33" spans="1:47" x14ac:dyDescent="0.3">
      <c r="A33" s="243">
        <v>15</v>
      </c>
      <c r="B33" s="243">
        <v>1</v>
      </c>
      <c r="C33" s="243" t="s">
        <v>12</v>
      </c>
      <c r="D33" s="243">
        <f>VLOOKUP(A33,Sheet10!A:C,3,FALSE)</f>
        <v>3</v>
      </c>
      <c r="E33" s="268">
        <f>VLOOKUP(A33,'Pupil Info'!A:D,4,FALSE)</f>
        <v>4255</v>
      </c>
      <c r="F33" s="269">
        <f>VLOOKUP(A33,'Starting Point 2020'!A:AB,28,FALSE)+VLOOKUP(A33,'2020 SPED'!A:W,23,FALSE)</f>
        <v>45397579.385890625</v>
      </c>
      <c r="G33" s="269">
        <f>VLOOKUP(A33,'Starting Point 2020'!A:AB,28,FALSE)</f>
        <v>36502679.615322024</v>
      </c>
      <c r="H33" s="269">
        <f>VLOOKUP(A33,'2% 2020'!A:AB,28,FALSE)</f>
        <v>37125037.615322024</v>
      </c>
      <c r="I33" s="269">
        <f t="shared" si="48"/>
        <v>622358</v>
      </c>
      <c r="J33" s="269">
        <f>VLOOKUP(A33,'2% with VPK 2020'!A:AB,28,FALSE)</f>
        <v>37125037.615322024</v>
      </c>
      <c r="K33" s="269">
        <f>VLOOKUP(A33,'Charter School Lease'!A:D,4,FALSE)</f>
        <v>0</v>
      </c>
      <c r="L33" s="269">
        <f>VLOOKUP(A33,'Integration Change'!H:K,4,FALSE)</f>
        <v>0</v>
      </c>
      <c r="M33" s="269">
        <f>VLOOKUP(A33,'Other SPED'!A:D,4,FALSE)</f>
        <v>0</v>
      </c>
      <c r="N33" s="269">
        <f>VLOOKUP(A33,'LTFM Change'!G:J,4,FALSE)</f>
        <v>0</v>
      </c>
      <c r="O33" s="269">
        <f>VLOOKUP(A33,QComp!I:N,6,FALSE)</f>
        <v>-3638.270227800007</v>
      </c>
      <c r="P33" s="269">
        <f>VLOOKUP(A33,'Breakfast and Lunch'!A:D,4,FALSE)</f>
        <v>0</v>
      </c>
      <c r="Q33" s="269">
        <f>VLOOKUP(A33,'Breakfast and Lunch'!A:E,5,FALSE)</f>
        <v>0</v>
      </c>
      <c r="R33" s="269">
        <f>VLOOKUP(A33,'Integration Change'!A:D,4,FALSE)</f>
        <v>0</v>
      </c>
      <c r="S33" s="269">
        <f>VLOOKUP(A33,'LTFM Change'!A:C,3,FALSE)</f>
        <v>0</v>
      </c>
      <c r="T33" s="269">
        <f>VLOOKUP(A33,QComp!A:D,4,FALSE)</f>
        <v>3638.270227800007</v>
      </c>
      <c r="U33" s="269">
        <f t="shared" si="49"/>
        <v>0</v>
      </c>
      <c r="V33" s="269">
        <f>VLOOKUP(A33,'2020 SPED'!A:AF,32,FALSE)</f>
        <v>137288.79798870161</v>
      </c>
      <c r="W33" s="270">
        <f t="shared" si="46"/>
        <v>759646.79798870161</v>
      </c>
      <c r="X33" s="247">
        <f t="shared" si="52"/>
        <v>1.6733200498015986E-2</v>
      </c>
      <c r="Z33" s="268">
        <f>VLOOKUP(A33,'Pupil Info'!A:E,5,FALSE)</f>
        <v>4182</v>
      </c>
      <c r="AA33" s="269">
        <f>VLOOKUP(A33,'Starting Point 2021'!A:AB,28,FALSE)+VLOOKUP(A33,'2021 SPED'!A:AT,23,FALSE)</f>
        <v>45132963.012486853</v>
      </c>
      <c r="AB33" s="269">
        <f>VLOOKUP(A33,'Starting Point 2021'!A:AB,28,FALSE)</f>
        <v>35923292.75</v>
      </c>
      <c r="AC33" s="269">
        <f>VLOOKUP(A33,'2% 2021'!A:AB,28,FALSE)</f>
        <v>37160285.75</v>
      </c>
      <c r="AD33" s="269">
        <f t="shared" si="50"/>
        <v>1236993</v>
      </c>
      <c r="AE33" s="269">
        <f>VLOOKUP(A33,'2% with VPK 2021'!A:AB,28,FALSE)</f>
        <v>37160285.75</v>
      </c>
      <c r="AF33" s="269">
        <f>VLOOKUP(A33,'Charter School Lease'!A:E,5,FALSE)</f>
        <v>0</v>
      </c>
      <c r="AG33" s="269">
        <f>VLOOKUP(A33,'Integration Change'!H:L,5,FALSE)</f>
        <v>0</v>
      </c>
      <c r="AH33" s="269">
        <f>VLOOKUP(A33,'Other SPED'!A:D,4,FALSE)</f>
        <v>0</v>
      </c>
      <c r="AI33" s="269">
        <f>VLOOKUP(A33,QComp!I:R,10,FALSE)</f>
        <v>-3542.5946925174212</v>
      </c>
      <c r="AJ33" s="269">
        <f>VLOOKUP(A33,'LTFM Change'!G:K,5,FALSE)</f>
        <v>0</v>
      </c>
      <c r="AK33" s="269">
        <f>VLOOKUP(A33,'Breakfast and Lunch'!A:E,5,FALSE)</f>
        <v>0</v>
      </c>
      <c r="AL33" s="269">
        <f>VLOOKUP(A33,'Breakfast and Lunch'!A:D,4,FALSE)</f>
        <v>0</v>
      </c>
      <c r="AM33" s="269">
        <f>VLOOKUP(A33,'Integration Change'!A:E,5,FALSE)</f>
        <v>0</v>
      </c>
      <c r="AN33" s="269">
        <f>VLOOKUP(A33,'Safe School'!F:J,5,FALSE)</f>
        <v>0</v>
      </c>
      <c r="AO33" s="269">
        <f>VLOOKUP(A33,'LTFM Change'!A:D,4,FALSE)</f>
        <v>0</v>
      </c>
      <c r="AP33" s="269">
        <f>VLOOKUP(A33,QComp!A:E,5,FALSE)</f>
        <v>3542.5946925174212</v>
      </c>
      <c r="AQ33" s="269">
        <f t="shared" si="51"/>
        <v>0</v>
      </c>
      <c r="AR33" s="269">
        <f>VLOOKUP(A33,'2021 SPED'!A:AF,32,FALSE)</f>
        <v>505661.41750221327</v>
      </c>
      <c r="AS33" s="285">
        <f t="shared" si="47"/>
        <v>1742654.4175022133</v>
      </c>
      <c r="AT33" s="247">
        <f t="shared" si="22"/>
        <v>3.861156682799842E-2</v>
      </c>
      <c r="AU33" s="249">
        <f t="shared" si="8"/>
        <v>2502301.2154909149</v>
      </c>
    </row>
    <row r="34" spans="1:47" x14ac:dyDescent="0.3">
      <c r="A34" s="243">
        <v>16</v>
      </c>
      <c r="B34" s="243">
        <v>1</v>
      </c>
      <c r="C34" s="243" t="s">
        <v>13</v>
      </c>
      <c r="D34" s="243">
        <f>VLOOKUP(A34,Sheet10!A:C,3,FALSE)</f>
        <v>3</v>
      </c>
      <c r="E34" s="268">
        <f>VLOOKUP(A34,'Pupil Info'!A:D,4,FALSE)</f>
        <v>5852</v>
      </c>
      <c r="F34" s="269">
        <f>VLOOKUP(A34,'Starting Point 2020'!A:AB,28,FALSE)+VLOOKUP(A34,'2020 SPED'!A:W,23,FALSE)</f>
        <v>56487815.346950866</v>
      </c>
      <c r="G34" s="269">
        <f>VLOOKUP(A34,'Starting Point 2020'!A:AB,28,FALSE)</f>
        <v>51942104.186388001</v>
      </c>
      <c r="H34" s="269">
        <f>VLOOKUP(A34,'2% 2020'!A:AB,28,FALSE)</f>
        <v>52803206.186388001</v>
      </c>
      <c r="I34" s="269">
        <f t="shared" si="48"/>
        <v>861102</v>
      </c>
      <c r="J34" s="269">
        <f>VLOOKUP(A34,'2% with VPK 2020'!A:AB,28,FALSE)</f>
        <v>52990241.686388001</v>
      </c>
      <c r="K34" s="269">
        <f>VLOOKUP(A34,'Charter School Lease'!A:D,4,FALSE)</f>
        <v>0</v>
      </c>
      <c r="L34" s="269">
        <f>VLOOKUP(A34,'Integration Change'!H:K,4,FALSE)</f>
        <v>2632.7145599998767</v>
      </c>
      <c r="M34" s="269">
        <f>VLOOKUP(A34,'Other SPED'!A:D,4,FALSE)</f>
        <v>0</v>
      </c>
      <c r="N34" s="269">
        <f>VLOOKUP(A34,'LTFM Change'!G:J,4,FALSE)</f>
        <v>2601.4684006650932</v>
      </c>
      <c r="O34" s="269">
        <f>VLOOKUP(A34,QComp!I:N,6,FALSE)</f>
        <v>1737.1264611999504</v>
      </c>
      <c r="P34" s="269">
        <f>VLOOKUP(A34,'Breakfast and Lunch'!A:D,4,FALSE)</f>
        <v>906.72</v>
      </c>
      <c r="Q34" s="269">
        <f>VLOOKUP(A34,'Breakfast and Lunch'!A:E,5,FALSE)</f>
        <v>2367.6</v>
      </c>
      <c r="R34" s="269">
        <f>VLOOKUP(A34,'Integration Change'!A:D,4,FALSE)</f>
        <v>1128.3062400000053</v>
      </c>
      <c r="S34" s="269">
        <f>VLOOKUP(A34,'LTFM Change'!A:C,3,FALSE)</f>
        <v>6518.5315993349068</v>
      </c>
      <c r="T34" s="269">
        <f>VLOOKUP(A34,QComp!A:D,4,FALSE)</f>
        <v>8662.8735388000496</v>
      </c>
      <c r="U34" s="269">
        <f t="shared" si="49"/>
        <v>213590.84080000222</v>
      </c>
      <c r="V34" s="269">
        <f>VLOOKUP(A34,'2020 SPED'!A:AF,32,FALSE)</f>
        <v>173215.09591712058</v>
      </c>
      <c r="W34" s="270">
        <f t="shared" si="46"/>
        <v>1247907.9367171228</v>
      </c>
      <c r="X34" s="247">
        <f t="shared" si="52"/>
        <v>2.209163036404245E-2</v>
      </c>
      <c r="Z34" s="268">
        <f>VLOOKUP(A34,'Pupil Info'!A:E,5,FALSE)</f>
        <v>5902</v>
      </c>
      <c r="AA34" s="269">
        <f>VLOOKUP(A34,'Starting Point 2021'!A:AB,28,FALSE)+VLOOKUP(A34,'2021 SPED'!A:AT,23,FALSE)</f>
        <v>57390326.19480069</v>
      </c>
      <c r="AB34" s="269">
        <f>VLOOKUP(A34,'Starting Point 2021'!A:AB,28,FALSE)</f>
        <v>52549721.829070002</v>
      </c>
      <c r="AC34" s="269">
        <f>VLOOKUP(A34,'2% 2021'!A:AB,28,FALSE)</f>
        <v>54303249.647069998</v>
      </c>
      <c r="AD34" s="269">
        <f t="shared" si="50"/>
        <v>1753527.8179999962</v>
      </c>
      <c r="AE34" s="269">
        <f>VLOOKUP(A34,'2% with VPK 2021'!A:AB,28,FALSE)</f>
        <v>54496582.49707</v>
      </c>
      <c r="AF34" s="269">
        <f>VLOOKUP(A34,'Charter School Lease'!A:E,5,FALSE)</f>
        <v>0</v>
      </c>
      <c r="AG34" s="269">
        <f>VLOOKUP(A34,'Integration Change'!H:L,5,FALSE)</f>
        <v>2797.9324799999595</v>
      </c>
      <c r="AH34" s="269">
        <f>VLOOKUP(A34,'Other SPED'!A:D,4,FALSE)</f>
        <v>0</v>
      </c>
      <c r="AI34" s="269">
        <f>VLOOKUP(A34,QComp!I:R,10,FALSE)</f>
        <v>1690.5540582188405</v>
      </c>
      <c r="AJ34" s="269">
        <f>VLOOKUP(A34,'LTFM Change'!G:K,5,FALSE)</f>
        <v>2332.129470005515</v>
      </c>
      <c r="AK34" s="269">
        <f>VLOOKUP(A34,'Breakfast and Lunch'!A:E,5,FALSE)</f>
        <v>2367.6</v>
      </c>
      <c r="AL34" s="269">
        <f>VLOOKUP(A34,'Breakfast and Lunch'!A:D,4,FALSE)</f>
        <v>906.72</v>
      </c>
      <c r="AM34" s="269">
        <f>VLOOKUP(A34,'Integration Change'!A:E,5,FALSE)</f>
        <v>1199.1139199999743</v>
      </c>
      <c r="AN34" s="269">
        <f>VLOOKUP(A34,'Safe School'!F:J,5,FALSE)</f>
        <v>864</v>
      </c>
      <c r="AO34" s="269">
        <f>VLOOKUP(A34,'LTFM Change'!A:D,4,FALSE)</f>
        <v>6787.8705299943686</v>
      </c>
      <c r="AP34" s="269">
        <f>VLOOKUP(A34,QComp!A:E,5,FALSE)</f>
        <v>8709.4459417811595</v>
      </c>
      <c r="AQ34" s="269">
        <f t="shared" si="51"/>
        <v>220988.21640000492</v>
      </c>
      <c r="AR34" s="269">
        <f>VLOOKUP(A34,'2021 SPED'!A:AF,32,FALSE)</f>
        <v>462330.79874146171</v>
      </c>
      <c r="AS34" s="285">
        <f t="shared" si="47"/>
        <v>2436846.8331414629</v>
      </c>
      <c r="AT34" s="247">
        <f t="shared" si="22"/>
        <v>4.2460933657530398E-2</v>
      </c>
      <c r="AU34" s="249">
        <f t="shared" si="8"/>
        <v>3684754.7698585857</v>
      </c>
    </row>
    <row r="35" spans="1:47" x14ac:dyDescent="0.3">
      <c r="A35" s="243">
        <v>22</v>
      </c>
      <c r="B35" s="243">
        <v>1</v>
      </c>
      <c r="C35" s="243" t="s">
        <v>14</v>
      </c>
      <c r="D35" s="243">
        <f>VLOOKUP(A35,Sheet10!A:C,3,FALSE)</f>
        <v>4</v>
      </c>
      <c r="E35" s="268">
        <f>VLOOKUP(A35,'Pupil Info'!A:D,4,FALSE)</f>
        <v>2993</v>
      </c>
      <c r="F35" s="269">
        <f>VLOOKUP(A35,'Starting Point 2020'!A:AB,28,FALSE)+VLOOKUP(A35,'2020 SPED'!A:W,23,FALSE)</f>
        <v>31758223.378944248</v>
      </c>
      <c r="G35" s="269">
        <f>VLOOKUP(A35,'Starting Point 2020'!A:AB,28,FALSE)</f>
        <v>26915961.603048626</v>
      </c>
      <c r="H35" s="269">
        <f>VLOOKUP(A35,'2% 2020'!A:AB,28,FALSE)</f>
        <v>27370324.603048626</v>
      </c>
      <c r="I35" s="269">
        <f t="shared" si="48"/>
        <v>454363</v>
      </c>
      <c r="J35" s="269">
        <f>VLOOKUP(A35,'2% with VPK 2020'!A:AB,28,FALSE)</f>
        <v>27370324.603048626</v>
      </c>
      <c r="K35" s="269">
        <f>VLOOKUP(A35,'Charter School Lease'!A:D,4,FALSE)</f>
        <v>0</v>
      </c>
      <c r="L35" s="269">
        <f>VLOOKUP(A35,'Integration Change'!H:K,4,FALSE)</f>
        <v>0</v>
      </c>
      <c r="M35" s="269">
        <f>VLOOKUP(A35,'Other SPED'!A:D,4,FALSE)</f>
        <v>0</v>
      </c>
      <c r="N35" s="269">
        <f>VLOOKUP(A35,'LTFM Change'!G:J,4,FALSE)</f>
        <v>0</v>
      </c>
      <c r="O35" s="269">
        <f>VLOOKUP(A35,QComp!I:N,6,FALSE)</f>
        <v>-2438.0491278000409</v>
      </c>
      <c r="P35" s="269">
        <f>VLOOKUP(A35,'Breakfast and Lunch'!A:D,4,FALSE)</f>
        <v>0</v>
      </c>
      <c r="Q35" s="269">
        <f>VLOOKUP(A35,'Breakfast and Lunch'!A:E,5,FALSE)</f>
        <v>0</v>
      </c>
      <c r="R35" s="269">
        <f>VLOOKUP(A35,'Integration Change'!A:D,4,FALSE)</f>
        <v>0</v>
      </c>
      <c r="S35" s="269">
        <f>VLOOKUP(A35,'LTFM Change'!A:C,3,FALSE)</f>
        <v>0</v>
      </c>
      <c r="T35" s="269">
        <f>VLOOKUP(A35,QComp!A:D,4,FALSE)</f>
        <v>0</v>
      </c>
      <c r="U35" s="269">
        <f t="shared" si="49"/>
        <v>-2438.0491277985275</v>
      </c>
      <c r="V35" s="269">
        <f>VLOOKUP(A35,'2020 SPED'!A:AF,32,FALSE)</f>
        <v>69094.533416240476</v>
      </c>
      <c r="W35" s="270">
        <f t="shared" si="46"/>
        <v>521019.48428844195</v>
      </c>
      <c r="X35" s="247">
        <f t="shared" si="52"/>
        <v>1.6405813324994734E-2</v>
      </c>
      <c r="Z35" s="268">
        <f>VLOOKUP(A35,'Pupil Info'!A:E,5,FALSE)</f>
        <v>3009</v>
      </c>
      <c r="AA35" s="269">
        <f>VLOOKUP(A35,'Starting Point 2021'!A:AB,28,FALSE)+VLOOKUP(A35,'2021 SPED'!A:AT,23,FALSE)</f>
        <v>32265091.32327852</v>
      </c>
      <c r="AB35" s="269">
        <f>VLOOKUP(A35,'Starting Point 2021'!A:AB,28,FALSE)</f>
        <v>27111341.43698366</v>
      </c>
      <c r="AC35" s="269">
        <f>VLOOKUP(A35,'2% 2021'!A:AB,28,FALSE)</f>
        <v>28030488.25298366</v>
      </c>
      <c r="AD35" s="269">
        <f t="shared" si="50"/>
        <v>919146.81599999964</v>
      </c>
      <c r="AE35" s="269">
        <f>VLOOKUP(A35,'2% with VPK 2021'!A:AB,28,FALSE)</f>
        <v>28030488.25298366</v>
      </c>
      <c r="AF35" s="269">
        <f>VLOOKUP(A35,'Charter School Lease'!A:E,5,FALSE)</f>
        <v>0</v>
      </c>
      <c r="AG35" s="269">
        <f>VLOOKUP(A35,'Integration Change'!H:L,5,FALSE)</f>
        <v>0</v>
      </c>
      <c r="AH35" s="269">
        <f>VLOOKUP(A35,'Other SPED'!A:D,4,FALSE)</f>
        <v>0</v>
      </c>
      <c r="AI35" s="269">
        <f>VLOOKUP(A35,QComp!I:R,10,FALSE)</f>
        <v>-2440.3701651623705</v>
      </c>
      <c r="AJ35" s="269">
        <f>VLOOKUP(A35,'LTFM Change'!G:K,5,FALSE)</f>
        <v>0</v>
      </c>
      <c r="AK35" s="269">
        <f>VLOOKUP(A35,'Breakfast and Lunch'!A:E,5,FALSE)</f>
        <v>0</v>
      </c>
      <c r="AL35" s="269">
        <f>VLOOKUP(A35,'Breakfast and Lunch'!A:D,4,FALSE)</f>
        <v>0</v>
      </c>
      <c r="AM35" s="269">
        <f>VLOOKUP(A35,'Integration Change'!A:E,5,FALSE)</f>
        <v>0</v>
      </c>
      <c r="AN35" s="269">
        <f>VLOOKUP(A35,'Safe School'!F:J,5,FALSE)</f>
        <v>0</v>
      </c>
      <c r="AO35" s="269">
        <f>VLOOKUP(A35,'LTFM Change'!A:D,4,FALSE)</f>
        <v>0</v>
      </c>
      <c r="AP35" s="269">
        <f>VLOOKUP(A35,QComp!A:E,5,FALSE)</f>
        <v>0</v>
      </c>
      <c r="AQ35" s="269">
        <f t="shared" si="51"/>
        <v>-2440.3701651617885</v>
      </c>
      <c r="AR35" s="269">
        <f>VLOOKUP(A35,'2021 SPED'!A:AF,32,FALSE)</f>
        <v>179992.60725474358</v>
      </c>
      <c r="AS35" s="285">
        <f t="shared" si="47"/>
        <v>1096699.0530895814</v>
      </c>
      <c r="AT35" s="247">
        <f t="shared" si="22"/>
        <v>3.3990266511297253E-2</v>
      </c>
      <c r="AU35" s="249">
        <f t="shared" si="8"/>
        <v>1617718.5373780234</v>
      </c>
    </row>
    <row r="36" spans="1:47" x14ac:dyDescent="0.3">
      <c r="A36" s="243">
        <v>23</v>
      </c>
      <c r="B36" s="243">
        <v>1</v>
      </c>
      <c r="C36" s="243" t="s">
        <v>15</v>
      </c>
      <c r="D36" s="243">
        <f>VLOOKUP(A36,Sheet10!A:C,3,FALSE)</f>
        <v>6</v>
      </c>
      <c r="E36" s="268">
        <f>VLOOKUP(A36,'Pupil Info'!A:D,4,FALSE)</f>
        <v>901</v>
      </c>
      <c r="F36" s="269">
        <f>VLOOKUP(A36,'Starting Point 2020'!A:AB,28,FALSE)+VLOOKUP(A36,'2020 SPED'!A:W,23,FALSE)</f>
        <v>9515176.8584441114</v>
      </c>
      <c r="G36" s="269">
        <f>VLOOKUP(A36,'Starting Point 2020'!A:AB,28,FALSE)</f>
        <v>8232617.3381970003</v>
      </c>
      <c r="H36" s="269">
        <f>VLOOKUP(A36,'2% 2020'!A:AB,28,FALSE)</f>
        <v>8374173.3381970003</v>
      </c>
      <c r="I36" s="269">
        <f t="shared" si="48"/>
        <v>141556</v>
      </c>
      <c r="J36" s="269">
        <f>VLOOKUP(A36,'2% with VPK 2020'!A:AB,28,FALSE)</f>
        <v>8374173.3381970003</v>
      </c>
      <c r="K36" s="269">
        <f>VLOOKUP(A36,'Charter School Lease'!A:D,4,FALSE)</f>
        <v>0</v>
      </c>
      <c r="L36" s="269">
        <f>VLOOKUP(A36,'Integration Change'!H:K,4,FALSE)</f>
        <v>0</v>
      </c>
      <c r="M36" s="269">
        <f>VLOOKUP(A36,'Other SPED'!A:D,4,FALSE)</f>
        <v>0</v>
      </c>
      <c r="N36" s="269">
        <f>VLOOKUP(A36,'LTFM Change'!G:J,4,FALSE)</f>
        <v>0</v>
      </c>
      <c r="O36" s="269">
        <f>VLOOKUP(A36,QComp!I:N,6,FALSE)</f>
        <v>0</v>
      </c>
      <c r="P36" s="269">
        <f>VLOOKUP(A36,'Breakfast and Lunch'!A:D,4,FALSE)</f>
        <v>0</v>
      </c>
      <c r="Q36" s="269">
        <f>VLOOKUP(A36,'Breakfast and Lunch'!A:E,5,FALSE)</f>
        <v>0</v>
      </c>
      <c r="R36" s="269">
        <f>VLOOKUP(A36,'Integration Change'!A:D,4,FALSE)</f>
        <v>0</v>
      </c>
      <c r="S36" s="269">
        <f>VLOOKUP(A36,'LTFM Change'!A:C,3,FALSE)</f>
        <v>0</v>
      </c>
      <c r="T36" s="269">
        <f>VLOOKUP(A36,QComp!A:D,4,FALSE)</f>
        <v>0</v>
      </c>
      <c r="U36" s="269">
        <f t="shared" si="49"/>
        <v>0</v>
      </c>
      <c r="V36" s="269">
        <f>VLOOKUP(A36,'2020 SPED'!A:AF,32,FALSE)</f>
        <v>24397.890734433662</v>
      </c>
      <c r="W36" s="270">
        <f t="shared" si="46"/>
        <v>165953.89073443366</v>
      </c>
      <c r="X36" s="247">
        <f t="shared" si="52"/>
        <v>1.7440967540940728E-2</v>
      </c>
      <c r="Z36" s="268">
        <f>VLOOKUP(A36,'Pupil Info'!A:E,5,FALSE)</f>
        <v>888</v>
      </c>
      <c r="AA36" s="269">
        <f>VLOOKUP(A36,'Starting Point 2021'!A:AB,28,FALSE)+VLOOKUP(A36,'2021 SPED'!A:AT,23,FALSE)</f>
        <v>9522700.9817655645</v>
      </c>
      <c r="AB36" s="269">
        <f>VLOOKUP(A36,'Starting Point 2021'!A:AB,28,FALSE)</f>
        <v>8172098.0105636716</v>
      </c>
      <c r="AC36" s="269">
        <f>VLOOKUP(A36,'2% 2021'!A:AB,28,FALSE)</f>
        <v>8454424.7125636712</v>
      </c>
      <c r="AD36" s="269">
        <f t="shared" si="50"/>
        <v>282326.70199999958</v>
      </c>
      <c r="AE36" s="269">
        <f>VLOOKUP(A36,'2% with VPK 2021'!A:AB,28,FALSE)</f>
        <v>8454424.7125636712</v>
      </c>
      <c r="AF36" s="269">
        <f>VLOOKUP(A36,'Charter School Lease'!A:E,5,FALSE)</f>
        <v>0</v>
      </c>
      <c r="AG36" s="269">
        <f>VLOOKUP(A36,'Integration Change'!H:L,5,FALSE)</f>
        <v>0</v>
      </c>
      <c r="AH36" s="269">
        <f>VLOOKUP(A36,'Other SPED'!A:D,4,FALSE)</f>
        <v>0</v>
      </c>
      <c r="AI36" s="269">
        <f>VLOOKUP(A36,QComp!I:R,10,FALSE)</f>
        <v>0</v>
      </c>
      <c r="AJ36" s="269">
        <f>VLOOKUP(A36,'LTFM Change'!G:K,5,FALSE)</f>
        <v>0</v>
      </c>
      <c r="AK36" s="269">
        <f>VLOOKUP(A36,'Breakfast and Lunch'!A:E,5,FALSE)</f>
        <v>0</v>
      </c>
      <c r="AL36" s="269">
        <f>VLOOKUP(A36,'Breakfast and Lunch'!A:D,4,FALSE)</f>
        <v>0</v>
      </c>
      <c r="AM36" s="269">
        <f>VLOOKUP(A36,'Integration Change'!A:E,5,FALSE)</f>
        <v>0</v>
      </c>
      <c r="AN36" s="269">
        <f>VLOOKUP(A36,'Safe School'!F:J,5,FALSE)</f>
        <v>0</v>
      </c>
      <c r="AO36" s="269">
        <f>VLOOKUP(A36,'LTFM Change'!A:D,4,FALSE)</f>
        <v>0</v>
      </c>
      <c r="AP36" s="269">
        <f>VLOOKUP(A36,QComp!A:E,5,FALSE)</f>
        <v>0</v>
      </c>
      <c r="AQ36" s="269">
        <f t="shared" si="51"/>
        <v>0</v>
      </c>
      <c r="AR36" s="269">
        <f>VLOOKUP(A36,'2021 SPED'!A:AF,32,FALSE)</f>
        <v>63848.161579218926</v>
      </c>
      <c r="AS36" s="285">
        <f t="shared" si="47"/>
        <v>346174.86357921851</v>
      </c>
      <c r="AT36" s="247">
        <f t="shared" si="22"/>
        <v>3.6352592005365725E-2</v>
      </c>
      <c r="AU36" s="249">
        <f t="shared" si="8"/>
        <v>512128.75431365217</v>
      </c>
    </row>
    <row r="37" spans="1:47" x14ac:dyDescent="0.3">
      <c r="A37" s="243">
        <v>25</v>
      </c>
      <c r="B37" s="243">
        <v>1</v>
      </c>
      <c r="C37" s="243" t="s">
        <v>16</v>
      </c>
      <c r="D37" s="243">
        <f>VLOOKUP(A37,Sheet10!A:C,3,FALSE)</f>
        <v>6</v>
      </c>
      <c r="E37" s="268">
        <f>VLOOKUP(A37,'Pupil Info'!A:D,4,FALSE)</f>
        <v>62</v>
      </c>
      <c r="F37" s="269">
        <f>VLOOKUP(A37,'Starting Point 2020'!A:AB,28,FALSE)+VLOOKUP(A37,'2020 SPED'!A:W,23,FALSE)</f>
        <v>980513.99994060188</v>
      </c>
      <c r="G37" s="269">
        <f>VLOOKUP(A37,'Starting Point 2020'!A:AB,28,FALSE)</f>
        <v>845869.67617400002</v>
      </c>
      <c r="H37" s="269">
        <f>VLOOKUP(A37,'2% 2020'!A:AB,28,FALSE)</f>
        <v>861215.67617400002</v>
      </c>
      <c r="I37" s="269">
        <f t="shared" si="48"/>
        <v>15346</v>
      </c>
      <c r="J37" s="269">
        <f>VLOOKUP(A37,'2% with VPK 2020'!A:AB,28,FALSE)</f>
        <v>861215.67617400002</v>
      </c>
      <c r="K37" s="269">
        <f>VLOOKUP(A37,'Charter School Lease'!A:D,4,FALSE)</f>
        <v>0</v>
      </c>
      <c r="L37" s="269">
        <f>VLOOKUP(A37,'Integration Change'!H:K,4,FALSE)</f>
        <v>0</v>
      </c>
      <c r="M37" s="269">
        <f>VLOOKUP(A37,'Other SPED'!A:D,4,FALSE)</f>
        <v>0</v>
      </c>
      <c r="N37" s="269">
        <f>VLOOKUP(A37,'LTFM Change'!G:J,4,FALSE)</f>
        <v>0</v>
      </c>
      <c r="O37" s="269">
        <f>VLOOKUP(A37,QComp!I:N,6,FALSE)</f>
        <v>0</v>
      </c>
      <c r="P37" s="269">
        <f>VLOOKUP(A37,'Breakfast and Lunch'!A:D,4,FALSE)</f>
        <v>0</v>
      </c>
      <c r="Q37" s="269">
        <f>VLOOKUP(A37,'Breakfast and Lunch'!A:E,5,FALSE)</f>
        <v>0</v>
      </c>
      <c r="R37" s="269">
        <f>VLOOKUP(A37,'Integration Change'!A:D,4,FALSE)</f>
        <v>0</v>
      </c>
      <c r="S37" s="269">
        <f>VLOOKUP(A37,'LTFM Change'!A:C,3,FALSE)</f>
        <v>0</v>
      </c>
      <c r="T37" s="269">
        <f>VLOOKUP(A37,QComp!A:D,4,FALSE)</f>
        <v>0</v>
      </c>
      <c r="U37" s="269">
        <f t="shared" si="49"/>
        <v>0</v>
      </c>
      <c r="V37" s="269">
        <f>VLOOKUP(A37,'2020 SPED'!A:AF,32,FALSE)</f>
        <v>674.67315685350331</v>
      </c>
      <c r="W37" s="270">
        <f t="shared" si="46"/>
        <v>16020.673156853503</v>
      </c>
      <c r="X37" s="247">
        <f t="shared" si="52"/>
        <v>1.6339056003100458E-2</v>
      </c>
      <c r="Z37" s="268">
        <f>VLOOKUP(A37,'Pupil Info'!A:E,5,FALSE)</f>
        <v>62</v>
      </c>
      <c r="AA37" s="269">
        <f>VLOOKUP(A37,'Starting Point 2021'!A:AB,28,FALSE)+VLOOKUP(A37,'2021 SPED'!A:AT,23,FALSE)</f>
        <v>1004718.3337706052</v>
      </c>
      <c r="AB37" s="269">
        <f>VLOOKUP(A37,'Starting Point 2021'!A:AB,28,FALSE)</f>
        <v>856451.92942688754</v>
      </c>
      <c r="AC37" s="269">
        <f>VLOOKUP(A37,'2% 2021'!A:AB,28,FALSE)</f>
        <v>887839.46942688758</v>
      </c>
      <c r="AD37" s="269">
        <f t="shared" si="50"/>
        <v>31387.540000000037</v>
      </c>
      <c r="AE37" s="269">
        <f>VLOOKUP(A37,'2% with VPK 2021'!A:AB,28,FALSE)</f>
        <v>887839.46942688758</v>
      </c>
      <c r="AF37" s="269">
        <f>VLOOKUP(A37,'Charter School Lease'!A:E,5,FALSE)</f>
        <v>0</v>
      </c>
      <c r="AG37" s="269">
        <f>VLOOKUP(A37,'Integration Change'!H:L,5,FALSE)</f>
        <v>0</v>
      </c>
      <c r="AH37" s="269">
        <f>VLOOKUP(A37,'Other SPED'!A:D,4,FALSE)</f>
        <v>0</v>
      </c>
      <c r="AI37" s="269">
        <f>VLOOKUP(A37,QComp!I:R,10,FALSE)</f>
        <v>0</v>
      </c>
      <c r="AJ37" s="269">
        <f>VLOOKUP(A37,'LTFM Change'!G:K,5,FALSE)</f>
        <v>0</v>
      </c>
      <c r="AK37" s="269">
        <f>VLOOKUP(A37,'Breakfast and Lunch'!A:E,5,FALSE)</f>
        <v>0</v>
      </c>
      <c r="AL37" s="269">
        <f>VLOOKUP(A37,'Breakfast and Lunch'!A:D,4,FALSE)</f>
        <v>0</v>
      </c>
      <c r="AM37" s="269">
        <f>VLOOKUP(A37,'Integration Change'!A:E,5,FALSE)</f>
        <v>0</v>
      </c>
      <c r="AN37" s="269">
        <f>VLOOKUP(A37,'Safe School'!F:J,5,FALSE)</f>
        <v>0</v>
      </c>
      <c r="AO37" s="269">
        <f>VLOOKUP(A37,'LTFM Change'!A:D,4,FALSE)</f>
        <v>0</v>
      </c>
      <c r="AP37" s="269">
        <f>VLOOKUP(A37,QComp!A:E,5,FALSE)</f>
        <v>0</v>
      </c>
      <c r="AQ37" s="269">
        <f t="shared" si="51"/>
        <v>0</v>
      </c>
      <c r="AR37" s="269">
        <f>VLOOKUP(A37,'2021 SPED'!A:AF,32,FALSE)</f>
        <v>2880.2038971744478</v>
      </c>
      <c r="AS37" s="285">
        <f t="shared" si="47"/>
        <v>34267.743897174485</v>
      </c>
      <c r="AT37" s="247">
        <f t="shared" si="22"/>
        <v>3.4106816552825457E-2</v>
      </c>
      <c r="AU37" s="249">
        <f t="shared" si="8"/>
        <v>50288.417054027988</v>
      </c>
    </row>
    <row r="38" spans="1:47" x14ac:dyDescent="0.3">
      <c r="A38" s="243">
        <v>31</v>
      </c>
      <c r="B38" s="243">
        <v>1</v>
      </c>
      <c r="C38" s="243" t="s">
        <v>17</v>
      </c>
      <c r="D38" s="243">
        <f>VLOOKUP(A38,Sheet10!A:C,3,FALSE)</f>
        <v>4</v>
      </c>
      <c r="E38" s="268">
        <f>VLOOKUP(A38,'Pupil Info'!A:D,4,FALSE)</f>
        <v>5052</v>
      </c>
      <c r="F38" s="269">
        <f>VLOOKUP(A38,'Starting Point 2020'!A:AB,28,FALSE)+VLOOKUP(A38,'2020 SPED'!A:W,23,FALSE)</f>
        <v>57228012.608765095</v>
      </c>
      <c r="G38" s="269">
        <f>VLOOKUP(A38,'Starting Point 2020'!A:AB,28,FALSE)</f>
        <v>47914256.839895599</v>
      </c>
      <c r="H38" s="269">
        <f>VLOOKUP(A38,'2% 2020'!A:AB,28,FALSE)</f>
        <v>48722855.839895599</v>
      </c>
      <c r="I38" s="269">
        <f t="shared" si="48"/>
        <v>808599</v>
      </c>
      <c r="J38" s="269">
        <f>VLOOKUP(A38,'2% with VPK 2020'!A:AB,28,FALSE)</f>
        <v>48845781.339895599</v>
      </c>
      <c r="K38" s="269">
        <f>VLOOKUP(A38,'Charter School Lease'!A:D,4,FALSE)</f>
        <v>0</v>
      </c>
      <c r="L38" s="269">
        <f>VLOOKUP(A38,'Integration Change'!H:K,4,FALSE)</f>
        <v>1531.6291199999978</v>
      </c>
      <c r="M38" s="269">
        <f>VLOOKUP(A38,'Other SPED'!A:D,4,FALSE)</f>
        <v>0</v>
      </c>
      <c r="N38" s="269">
        <f>VLOOKUP(A38,'LTFM Change'!G:J,4,FALSE)</f>
        <v>2188.4763524017762</v>
      </c>
      <c r="O38" s="269">
        <f>VLOOKUP(A38,QComp!I:N,6,FALSE)</f>
        <v>1439.4306526599685</v>
      </c>
      <c r="P38" s="269">
        <f>VLOOKUP(A38,'Breakfast and Lunch'!A:D,4,FALSE)</f>
        <v>770.71</v>
      </c>
      <c r="Q38" s="269">
        <f>VLOOKUP(A38,'Breakfast and Lunch'!A:E,5,FALSE)</f>
        <v>2012.46</v>
      </c>
      <c r="R38" s="269">
        <f>VLOOKUP(A38,'Integration Change'!A:D,4,FALSE)</f>
        <v>656.41247999999905</v>
      </c>
      <c r="S38" s="269">
        <f>VLOOKUP(A38,'LTFM Change'!A:C,3,FALSE)</f>
        <v>4887.992219026899</v>
      </c>
      <c r="T38" s="269">
        <f>VLOOKUP(A38,QComp!A:D,4,FALSE)</f>
        <v>0</v>
      </c>
      <c r="U38" s="269">
        <f t="shared" si="49"/>
        <v>136412.61082408577</v>
      </c>
      <c r="V38" s="269">
        <f>VLOOKUP(A38,'2020 SPED'!A:AF,32,FALSE)</f>
        <v>190802.85708798096</v>
      </c>
      <c r="W38" s="270">
        <f t="shared" si="46"/>
        <v>1135814.4679120667</v>
      </c>
      <c r="X38" s="247">
        <f t="shared" si="52"/>
        <v>1.984717651610534E-2</v>
      </c>
      <c r="Z38" s="268">
        <f>VLOOKUP(A38,'Pupil Info'!A:E,5,FALSE)</f>
        <v>5016</v>
      </c>
      <c r="AA38" s="269">
        <f>VLOOKUP(A38,'Starting Point 2021'!A:AB,28,FALSE)+VLOOKUP(A38,'2021 SPED'!A:AT,23,FALSE)</f>
        <v>57555709.273346342</v>
      </c>
      <c r="AB38" s="269">
        <f>VLOOKUP(A38,'Starting Point 2021'!A:AB,28,FALSE)</f>
        <v>47735532.165310077</v>
      </c>
      <c r="AC38" s="269">
        <f>VLOOKUP(A38,'2% 2021'!A:AB,28,FALSE)</f>
        <v>49350871.299310081</v>
      </c>
      <c r="AD38" s="269">
        <f t="shared" si="50"/>
        <v>1615339.1340000033</v>
      </c>
      <c r="AE38" s="269">
        <f>VLOOKUP(A38,'2% with VPK 2021'!A:AB,28,FALSE)</f>
        <v>49628663.173310079</v>
      </c>
      <c r="AF38" s="269">
        <f>VLOOKUP(A38,'Charter School Lease'!A:E,5,FALSE)</f>
        <v>0</v>
      </c>
      <c r="AG38" s="269">
        <f>VLOOKUP(A38,'Integration Change'!H:L,5,FALSE)</f>
        <v>1570.7193599999882</v>
      </c>
      <c r="AH38" s="269">
        <f>VLOOKUP(A38,'Other SPED'!A:D,4,FALSE)</f>
        <v>0</v>
      </c>
      <c r="AI38" s="269">
        <f>VLOOKUP(A38,QComp!I:R,10,FALSE)</f>
        <v>1453.1186905138893</v>
      </c>
      <c r="AJ38" s="269">
        <f>VLOOKUP(A38,'LTFM Change'!G:K,5,FALSE)</f>
        <v>2428.8146130535752</v>
      </c>
      <c r="AK38" s="269">
        <f>VLOOKUP(A38,'Breakfast and Lunch'!A:E,5,FALSE)</f>
        <v>2012.46</v>
      </c>
      <c r="AL38" s="269">
        <f>VLOOKUP(A38,'Breakfast and Lunch'!A:D,4,FALSE)</f>
        <v>770.71</v>
      </c>
      <c r="AM38" s="269">
        <f>VLOOKUP(A38,'Integration Change'!A:E,5,FALSE)</f>
        <v>673.16543999998248</v>
      </c>
      <c r="AN38" s="269">
        <f>VLOOKUP(A38,'Safe School'!F:J,5,FALSE)</f>
        <v>734.3999999999869</v>
      </c>
      <c r="AO38" s="269">
        <f>VLOOKUP(A38,'LTFM Change'!A:D,4,FALSE)</f>
        <v>4869.1396726602688</v>
      </c>
      <c r="AP38" s="269">
        <f>VLOOKUP(A38,QComp!A:E,5,FALSE)</f>
        <v>0</v>
      </c>
      <c r="AQ38" s="269">
        <f t="shared" si="51"/>
        <v>292304.40177622437</v>
      </c>
      <c r="AR38" s="269">
        <f>VLOOKUP(A38,'2021 SPED'!A:AF,32,FALSE)</f>
        <v>452951.36750333011</v>
      </c>
      <c r="AS38" s="285">
        <f t="shared" si="47"/>
        <v>2360594.9032795578</v>
      </c>
      <c r="AT38" s="247">
        <f t="shared" si="22"/>
        <v>4.1014087621933509E-2</v>
      </c>
      <c r="AU38" s="249">
        <f t="shared" si="8"/>
        <v>3496409.3711916246</v>
      </c>
    </row>
    <row r="39" spans="1:47" x14ac:dyDescent="0.3">
      <c r="A39" s="243">
        <v>32</v>
      </c>
      <c r="B39" s="243">
        <v>1</v>
      </c>
      <c r="C39" s="243" t="s">
        <v>18</v>
      </c>
      <c r="D39" s="243">
        <f>VLOOKUP(A39,Sheet10!A:C,3,FALSE)</f>
        <v>6</v>
      </c>
      <c r="E39" s="268">
        <f>VLOOKUP(A39,'Pupil Info'!A:D,4,FALSE)</f>
        <v>604.79999999999995</v>
      </c>
      <c r="F39" s="269">
        <f>VLOOKUP(A39,'Starting Point 2020'!A:AB,28,FALSE)+VLOOKUP(A39,'2020 SPED'!A:W,23,FALSE)</f>
        <v>7550967.7672036858</v>
      </c>
      <c r="G39" s="269">
        <f>VLOOKUP(A39,'Starting Point 2020'!A:AB,28,FALSE)</f>
        <v>6366012.75</v>
      </c>
      <c r="H39" s="269">
        <f>VLOOKUP(A39,'2% 2020'!A:AB,28,FALSE)</f>
        <v>6477470.75</v>
      </c>
      <c r="I39" s="269">
        <f t="shared" si="48"/>
        <v>111458</v>
      </c>
      <c r="J39" s="269">
        <f>VLOOKUP(A39,'2% with VPK 2020'!A:AB,28,FALSE)</f>
        <v>6477470.75</v>
      </c>
      <c r="K39" s="269">
        <f>VLOOKUP(A39,'Charter School Lease'!A:D,4,FALSE)</f>
        <v>0</v>
      </c>
      <c r="L39" s="269">
        <f>VLOOKUP(A39,'Integration Change'!H:K,4,FALSE)</f>
        <v>0</v>
      </c>
      <c r="M39" s="269">
        <f>VLOOKUP(A39,'Other SPED'!A:D,4,FALSE)</f>
        <v>0</v>
      </c>
      <c r="N39" s="269">
        <f>VLOOKUP(A39,'LTFM Change'!G:J,4,FALSE)</f>
        <v>0</v>
      </c>
      <c r="O39" s="269">
        <f>VLOOKUP(A39,QComp!I:N,6,FALSE)</f>
        <v>0</v>
      </c>
      <c r="P39" s="269">
        <f>VLOOKUP(A39,'Breakfast and Lunch'!A:D,4,FALSE)</f>
        <v>0</v>
      </c>
      <c r="Q39" s="269">
        <f>VLOOKUP(A39,'Breakfast and Lunch'!A:E,5,FALSE)</f>
        <v>0</v>
      </c>
      <c r="R39" s="269">
        <f>VLOOKUP(A39,'Integration Change'!A:D,4,FALSE)</f>
        <v>0</v>
      </c>
      <c r="S39" s="269">
        <f>VLOOKUP(A39,'LTFM Change'!A:C,3,FALSE)</f>
        <v>0</v>
      </c>
      <c r="T39" s="269">
        <f>VLOOKUP(A39,QComp!A:D,4,FALSE)</f>
        <v>0</v>
      </c>
      <c r="U39" s="269">
        <f t="shared" si="49"/>
        <v>0</v>
      </c>
      <c r="V39" s="269">
        <f>VLOOKUP(A39,'2020 SPED'!A:AF,32,FALSE)</f>
        <v>13524.284748560051</v>
      </c>
      <c r="W39" s="270">
        <f t="shared" si="46"/>
        <v>124982.28474856005</v>
      </c>
      <c r="X39" s="247">
        <f t="shared" si="52"/>
        <v>1.65518233691049E-2</v>
      </c>
      <c r="Z39" s="268">
        <f>VLOOKUP(A39,'Pupil Info'!A:E,5,FALSE)</f>
        <v>579</v>
      </c>
      <c r="AA39" s="269">
        <f>VLOOKUP(A39,'Starting Point 2021'!A:AB,28,FALSE)+VLOOKUP(A39,'2021 SPED'!A:AT,23,FALSE)</f>
        <v>7518412.1395645272</v>
      </c>
      <c r="AB39" s="269">
        <f>VLOOKUP(A39,'Starting Point 2021'!A:AB,28,FALSE)</f>
        <v>6324268.5</v>
      </c>
      <c r="AC39" s="269">
        <f>VLOOKUP(A39,'2% 2021'!A:AB,28,FALSE)</f>
        <v>6548585.5</v>
      </c>
      <c r="AD39" s="269">
        <f t="shared" si="50"/>
        <v>224317</v>
      </c>
      <c r="AE39" s="269">
        <f>VLOOKUP(A39,'2% with VPK 2021'!A:AB,28,FALSE)</f>
        <v>6548585.5</v>
      </c>
      <c r="AF39" s="269">
        <f>VLOOKUP(A39,'Charter School Lease'!A:E,5,FALSE)</f>
        <v>0</v>
      </c>
      <c r="AG39" s="269">
        <f>VLOOKUP(A39,'Integration Change'!H:L,5,FALSE)</f>
        <v>0</v>
      </c>
      <c r="AH39" s="269">
        <f>VLOOKUP(A39,'Other SPED'!A:D,4,FALSE)</f>
        <v>0</v>
      </c>
      <c r="AI39" s="269">
        <f>VLOOKUP(A39,QComp!I:R,10,FALSE)</f>
        <v>0</v>
      </c>
      <c r="AJ39" s="269">
        <f>VLOOKUP(A39,'LTFM Change'!G:K,5,FALSE)</f>
        <v>0</v>
      </c>
      <c r="AK39" s="269">
        <f>VLOOKUP(A39,'Breakfast and Lunch'!A:E,5,FALSE)</f>
        <v>0</v>
      </c>
      <c r="AL39" s="269">
        <f>VLOOKUP(A39,'Breakfast and Lunch'!A:D,4,FALSE)</f>
        <v>0</v>
      </c>
      <c r="AM39" s="269">
        <f>VLOOKUP(A39,'Integration Change'!A:E,5,FALSE)</f>
        <v>0</v>
      </c>
      <c r="AN39" s="269">
        <f>VLOOKUP(A39,'Safe School'!F:J,5,FALSE)</f>
        <v>0</v>
      </c>
      <c r="AO39" s="269">
        <f>VLOOKUP(A39,'LTFM Change'!A:D,4,FALSE)</f>
        <v>0</v>
      </c>
      <c r="AP39" s="269">
        <f>VLOOKUP(A39,QComp!A:E,5,FALSE)</f>
        <v>0</v>
      </c>
      <c r="AQ39" s="269">
        <f t="shared" si="51"/>
        <v>0</v>
      </c>
      <c r="AR39" s="269">
        <f>VLOOKUP(A39,'2021 SPED'!A:AF,32,FALSE)</f>
        <v>39709.049883280648</v>
      </c>
      <c r="AS39" s="285">
        <f t="shared" si="47"/>
        <v>264026.04988328065</v>
      </c>
      <c r="AT39" s="247">
        <f t="shared" si="22"/>
        <v>3.51172621269168E-2</v>
      </c>
      <c r="AU39" s="249">
        <f t="shared" si="8"/>
        <v>389008.3346318407</v>
      </c>
    </row>
    <row r="40" spans="1:47" x14ac:dyDescent="0.3">
      <c r="A40" s="243">
        <v>36</v>
      </c>
      <c r="B40" s="243">
        <v>1</v>
      </c>
      <c r="C40" s="243" t="s">
        <v>19</v>
      </c>
      <c r="D40" s="243">
        <f>VLOOKUP(A40,Sheet10!A:C,3,FALSE)</f>
        <v>6</v>
      </c>
      <c r="E40" s="268">
        <f>VLOOKUP(A40,'Pupil Info'!A:D,4,FALSE)</f>
        <v>291</v>
      </c>
      <c r="F40" s="269">
        <f>VLOOKUP(A40,'Starting Point 2020'!A:AB,28,FALSE)+VLOOKUP(A40,'2020 SPED'!A:W,23,FALSE)</f>
        <v>4153768.8733794629</v>
      </c>
      <c r="G40" s="269">
        <f>VLOOKUP(A40,'Starting Point 2020'!A:AB,28,FALSE)</f>
        <v>3673831.6926046</v>
      </c>
      <c r="H40" s="269">
        <f>VLOOKUP(A40,'2% 2020'!A:AB,28,FALSE)</f>
        <v>3741889.6926046</v>
      </c>
      <c r="I40" s="269">
        <f t="shared" si="48"/>
        <v>68058</v>
      </c>
      <c r="J40" s="269">
        <f>VLOOKUP(A40,'2% with VPK 2020'!A:AB,28,FALSE)</f>
        <v>3741889.6926046</v>
      </c>
      <c r="K40" s="269">
        <f>VLOOKUP(A40,'Charter School Lease'!A:D,4,FALSE)</f>
        <v>0</v>
      </c>
      <c r="L40" s="269">
        <f>VLOOKUP(A40,'Integration Change'!H:K,4,FALSE)</f>
        <v>0</v>
      </c>
      <c r="M40" s="269">
        <f>VLOOKUP(A40,'Other SPED'!A:D,4,FALSE)</f>
        <v>0</v>
      </c>
      <c r="N40" s="269">
        <f>VLOOKUP(A40,'LTFM Change'!G:J,4,FALSE)</f>
        <v>0</v>
      </c>
      <c r="O40" s="269">
        <f>VLOOKUP(A40,QComp!I:N,6,FALSE)</f>
        <v>-228.04200900000433</v>
      </c>
      <c r="P40" s="269">
        <f>VLOOKUP(A40,'Breakfast and Lunch'!A:D,4,FALSE)</f>
        <v>0</v>
      </c>
      <c r="Q40" s="269">
        <f>VLOOKUP(A40,'Breakfast and Lunch'!A:E,5,FALSE)</f>
        <v>0</v>
      </c>
      <c r="R40" s="269">
        <f>VLOOKUP(A40,'Integration Change'!A:D,4,FALSE)</f>
        <v>0</v>
      </c>
      <c r="S40" s="269">
        <f>VLOOKUP(A40,'LTFM Change'!A:C,3,FALSE)</f>
        <v>0</v>
      </c>
      <c r="T40" s="269">
        <f>VLOOKUP(A40,QComp!A:D,4,FALSE)</f>
        <v>0</v>
      </c>
      <c r="U40" s="269">
        <f t="shared" si="49"/>
        <v>-228.04200900020078</v>
      </c>
      <c r="V40" s="269">
        <f>VLOOKUP(A40,'2020 SPED'!A:AF,32,FALSE)</f>
        <v>5606.932287122705</v>
      </c>
      <c r="W40" s="270">
        <f t="shared" si="46"/>
        <v>73436.890278122504</v>
      </c>
      <c r="X40" s="247">
        <f t="shared" si="52"/>
        <v>1.7679580284007321E-2</v>
      </c>
      <c r="Z40" s="268">
        <f>VLOOKUP(A40,'Pupil Info'!A:E,5,FALSE)</f>
        <v>281</v>
      </c>
      <c r="AA40" s="269">
        <f>VLOOKUP(A40,'Starting Point 2021'!A:AB,28,FALSE)+VLOOKUP(A40,'2021 SPED'!A:AT,23,FALSE)</f>
        <v>4196228.3703834247</v>
      </c>
      <c r="AB40" s="269">
        <f>VLOOKUP(A40,'Starting Point 2021'!A:AB,28,FALSE)</f>
        <v>3696143.025794365</v>
      </c>
      <c r="AC40" s="269">
        <f>VLOOKUP(A40,'2% 2021'!A:AB,28,FALSE)</f>
        <v>3833372.8577943649</v>
      </c>
      <c r="AD40" s="269">
        <f t="shared" si="50"/>
        <v>137229.83199999994</v>
      </c>
      <c r="AE40" s="269">
        <f>VLOOKUP(A40,'2% with VPK 2021'!A:AB,28,FALSE)</f>
        <v>3833372.8577943649</v>
      </c>
      <c r="AF40" s="269">
        <f>VLOOKUP(A40,'Charter School Lease'!A:E,5,FALSE)</f>
        <v>0</v>
      </c>
      <c r="AG40" s="269">
        <f>VLOOKUP(A40,'Integration Change'!H:L,5,FALSE)</f>
        <v>0</v>
      </c>
      <c r="AH40" s="269">
        <f>VLOOKUP(A40,'Other SPED'!A:D,4,FALSE)</f>
        <v>0</v>
      </c>
      <c r="AI40" s="269">
        <f>VLOOKUP(A40,QComp!I:R,10,FALSE)</f>
        <v>-232.20799250999698</v>
      </c>
      <c r="AJ40" s="269">
        <f>VLOOKUP(A40,'LTFM Change'!G:K,5,FALSE)</f>
        <v>0</v>
      </c>
      <c r="AK40" s="269">
        <f>VLOOKUP(A40,'Breakfast and Lunch'!A:E,5,FALSE)</f>
        <v>0</v>
      </c>
      <c r="AL40" s="269">
        <f>VLOOKUP(A40,'Breakfast and Lunch'!A:D,4,FALSE)</f>
        <v>0</v>
      </c>
      <c r="AM40" s="269">
        <f>VLOOKUP(A40,'Integration Change'!A:E,5,FALSE)</f>
        <v>0</v>
      </c>
      <c r="AN40" s="269">
        <f>VLOOKUP(A40,'Safe School'!F:J,5,FALSE)</f>
        <v>0</v>
      </c>
      <c r="AO40" s="269">
        <f>VLOOKUP(A40,'LTFM Change'!A:D,4,FALSE)</f>
        <v>0</v>
      </c>
      <c r="AP40" s="269">
        <f>VLOOKUP(A40,QComp!A:E,5,FALSE)</f>
        <v>0</v>
      </c>
      <c r="AQ40" s="269">
        <f t="shared" si="51"/>
        <v>-232.20799250993878</v>
      </c>
      <c r="AR40" s="269">
        <f>VLOOKUP(A40,'2021 SPED'!A:AF,32,FALSE)</f>
        <v>7630.8019797525485</v>
      </c>
      <c r="AS40" s="285">
        <f t="shared" si="47"/>
        <v>144628.42598724255</v>
      </c>
      <c r="AT40" s="247">
        <f t="shared" si="22"/>
        <v>3.4466290492675807E-2</v>
      </c>
      <c r="AU40" s="249">
        <f t="shared" si="8"/>
        <v>218065.31626536505</v>
      </c>
    </row>
    <row r="41" spans="1:47" x14ac:dyDescent="0.3">
      <c r="A41" s="243">
        <v>38</v>
      </c>
      <c r="B41" s="243">
        <v>1</v>
      </c>
      <c r="C41" s="243" t="s">
        <v>20</v>
      </c>
      <c r="D41" s="243">
        <f>VLOOKUP(A41,Sheet10!A:C,3,FALSE)</f>
        <v>5</v>
      </c>
      <c r="E41" s="268">
        <f>VLOOKUP(A41,'Pupil Info'!A:D,4,FALSE)</f>
        <v>1536</v>
      </c>
      <c r="F41" s="269">
        <f>VLOOKUP(A41,'Starting Point 2020'!A:AB,28,FALSE)+VLOOKUP(A41,'2020 SPED'!A:W,23,FALSE)</f>
        <v>21124107.418867435</v>
      </c>
      <c r="G41" s="269">
        <f>VLOOKUP(A41,'Starting Point 2020'!A:AB,28,FALSE)</f>
        <v>18449803.896400273</v>
      </c>
      <c r="H41" s="269">
        <f>VLOOKUP(A41,'2% 2020'!A:AB,28,FALSE)</f>
        <v>18755327.896400273</v>
      </c>
      <c r="I41" s="269">
        <f t="shared" si="48"/>
        <v>305524</v>
      </c>
      <c r="J41" s="269">
        <f>VLOOKUP(A41,'2% with VPK 2020'!A:AB,28,FALSE)</f>
        <v>18901153.146400273</v>
      </c>
      <c r="K41" s="269">
        <f>VLOOKUP(A41,'Charter School Lease'!A:D,4,FALSE)</f>
        <v>0</v>
      </c>
      <c r="L41" s="269">
        <f>VLOOKUP(A41,'Integration Change'!H:K,4,FALSE)</f>
        <v>5095.1376000000164</v>
      </c>
      <c r="M41" s="269">
        <f>VLOOKUP(A41,'Other SPED'!A:D,4,FALSE)</f>
        <v>34213.21</v>
      </c>
      <c r="N41" s="269">
        <f>VLOOKUP(A41,'LTFM Change'!G:J,4,FALSE)</f>
        <v>5954.2778634920833</v>
      </c>
      <c r="O41" s="269">
        <f>VLOOKUP(A41,QComp!I:N,6,FALSE)</f>
        <v>0</v>
      </c>
      <c r="P41" s="269">
        <f>VLOOKUP(A41,'Breakfast and Lunch'!A:D,4,FALSE)</f>
        <v>793.38</v>
      </c>
      <c r="Q41" s="269">
        <f>VLOOKUP(A41,'Breakfast and Lunch'!A:E,5,FALSE)</f>
        <v>2071.65</v>
      </c>
      <c r="R41" s="269">
        <f>VLOOKUP(A41,'Integration Change'!A:D,4,FALSE)</f>
        <v>2183.6303999999946</v>
      </c>
      <c r="S41" s="269">
        <f>VLOOKUP(A41,'LTFM Change'!A:C,3,FALSE)</f>
        <v>5.6421365079004318</v>
      </c>
      <c r="T41" s="269">
        <f>VLOOKUP(A41,QComp!A:D,4,FALSE)</f>
        <v>0</v>
      </c>
      <c r="U41" s="269">
        <f t="shared" si="49"/>
        <v>196142.17799999565</v>
      </c>
      <c r="V41" s="269">
        <f>VLOOKUP(A41,'2020 SPED'!A:AF,32,FALSE)</f>
        <v>92576.796750929207</v>
      </c>
      <c r="W41" s="270">
        <f t="shared" si="46"/>
        <v>594242.97475092486</v>
      </c>
      <c r="X41" s="247">
        <f t="shared" si="52"/>
        <v>2.8131033561217569E-2</v>
      </c>
      <c r="Z41" s="268">
        <f>VLOOKUP(A41,'Pupil Info'!A:E,5,FALSE)</f>
        <v>1548</v>
      </c>
      <c r="AA41" s="269">
        <f>VLOOKUP(A41,'Starting Point 2021'!A:AB,28,FALSE)+VLOOKUP(A41,'2021 SPED'!A:AT,23,FALSE)</f>
        <v>21436900.415280689</v>
      </c>
      <c r="AB41" s="269">
        <f>VLOOKUP(A41,'Starting Point 2021'!A:AB,28,FALSE)</f>
        <v>18553650.521420285</v>
      </c>
      <c r="AC41" s="269">
        <f>VLOOKUP(A41,'2% 2021'!A:AB,28,FALSE)</f>
        <v>19166523.627420288</v>
      </c>
      <c r="AD41" s="269">
        <f t="shared" si="50"/>
        <v>612873.10600000247</v>
      </c>
      <c r="AE41" s="269">
        <f>VLOOKUP(A41,'2% with VPK 2021'!A:AB,28,FALSE)</f>
        <v>19351955.851420287</v>
      </c>
      <c r="AF41" s="269">
        <f>VLOOKUP(A41,'Charter School Lease'!A:E,5,FALSE)</f>
        <v>0</v>
      </c>
      <c r="AG41" s="269">
        <f>VLOOKUP(A41,'Integration Change'!H:L,5,FALSE)</f>
        <v>4958.9836800000048</v>
      </c>
      <c r="AH41" s="269">
        <f>VLOOKUP(A41,'Other SPED'!A:D,4,FALSE)</f>
        <v>34213.21</v>
      </c>
      <c r="AI41" s="269">
        <f>VLOOKUP(A41,QComp!I:R,10,FALSE)</f>
        <v>0</v>
      </c>
      <c r="AJ41" s="269">
        <f>VLOOKUP(A41,'LTFM Change'!G:K,5,FALSE)</f>
        <v>6182.4583163328934</v>
      </c>
      <c r="AK41" s="269">
        <f>VLOOKUP(A41,'Breakfast and Lunch'!A:E,5,FALSE)</f>
        <v>2071.65</v>
      </c>
      <c r="AL41" s="269">
        <f>VLOOKUP(A41,'Breakfast and Lunch'!A:D,4,FALSE)</f>
        <v>793.38</v>
      </c>
      <c r="AM41" s="269">
        <f>VLOOKUP(A41,'Integration Change'!A:E,5,FALSE)</f>
        <v>2125.2787200000021</v>
      </c>
      <c r="AN41" s="269">
        <f>VLOOKUP(A41,'Safe School'!F:J,5,FALSE)</f>
        <v>756</v>
      </c>
      <c r="AO41" s="269">
        <f>VLOOKUP(A41,'LTFM Change'!A:D,4,FALSE)</f>
        <v>5.4616836670902558</v>
      </c>
      <c r="AP41" s="269">
        <f>VLOOKUP(A41,QComp!A:E,5,FALSE)</f>
        <v>0</v>
      </c>
      <c r="AQ41" s="269">
        <f t="shared" si="51"/>
        <v>236538.64639999717</v>
      </c>
      <c r="AR41" s="269">
        <f>VLOOKUP(A41,'2021 SPED'!A:AF,32,FALSE)</f>
        <v>390284.28235705802</v>
      </c>
      <c r="AS41" s="285">
        <f t="shared" si="47"/>
        <v>1239696.0347570577</v>
      </c>
      <c r="AT41" s="247">
        <f t="shared" si="22"/>
        <v>5.7830003906412554E-2</v>
      </c>
      <c r="AU41" s="249">
        <f t="shared" si="8"/>
        <v>1833939.0095079825</v>
      </c>
    </row>
    <row r="42" spans="1:47" x14ac:dyDescent="0.3">
      <c r="A42" s="243">
        <v>47</v>
      </c>
      <c r="B42" s="243">
        <v>1</v>
      </c>
      <c r="C42" s="243" t="s">
        <v>21</v>
      </c>
      <c r="D42" s="243">
        <f>VLOOKUP(A42,Sheet10!A:C,3,FALSE)</f>
        <v>4</v>
      </c>
      <c r="E42" s="268">
        <f>VLOOKUP(A42,'Pupil Info'!A:D,4,FALSE)</f>
        <v>4408</v>
      </c>
      <c r="F42" s="269">
        <f>VLOOKUP(A42,'Starting Point 2020'!A:AB,28,FALSE)+VLOOKUP(A42,'2020 SPED'!A:W,23,FALSE)</f>
        <v>44475382.389215916</v>
      </c>
      <c r="G42" s="269">
        <f>VLOOKUP(A42,'Starting Point 2020'!A:AB,28,FALSE)</f>
        <v>37771604.5</v>
      </c>
      <c r="H42" s="269">
        <f>VLOOKUP(A42,'2% 2020'!A:AB,28,FALSE)</f>
        <v>38417944.5</v>
      </c>
      <c r="I42" s="269">
        <f t="shared" si="48"/>
        <v>646340</v>
      </c>
      <c r="J42" s="269">
        <f>VLOOKUP(A42,'2% with VPK 2020'!A:AB,28,FALSE)</f>
        <v>38417944.5</v>
      </c>
      <c r="K42" s="269">
        <f>VLOOKUP(A42,'Charter School Lease'!A:D,4,FALSE)</f>
        <v>0</v>
      </c>
      <c r="L42" s="269">
        <f>VLOOKUP(A42,'Integration Change'!H:K,4,FALSE)</f>
        <v>0</v>
      </c>
      <c r="M42" s="269">
        <f>VLOOKUP(A42,'Other SPED'!A:D,4,FALSE)</f>
        <v>0</v>
      </c>
      <c r="N42" s="269">
        <f>VLOOKUP(A42,'LTFM Change'!G:J,4,FALSE)</f>
        <v>0</v>
      </c>
      <c r="O42" s="269">
        <f>VLOOKUP(A42,QComp!I:N,6,FALSE)</f>
        <v>0</v>
      </c>
      <c r="P42" s="269">
        <f>VLOOKUP(A42,'Breakfast and Lunch'!A:D,4,FALSE)</f>
        <v>0</v>
      </c>
      <c r="Q42" s="269">
        <f>VLOOKUP(A42,'Breakfast and Lunch'!A:E,5,FALSE)</f>
        <v>0</v>
      </c>
      <c r="R42" s="269">
        <f>VLOOKUP(A42,'Integration Change'!A:D,4,FALSE)</f>
        <v>0</v>
      </c>
      <c r="S42" s="269">
        <f>VLOOKUP(A42,'LTFM Change'!A:C,3,FALSE)</f>
        <v>0</v>
      </c>
      <c r="T42" s="269">
        <f>VLOOKUP(A42,QComp!A:D,4,FALSE)</f>
        <v>0</v>
      </c>
      <c r="U42" s="269">
        <f t="shared" si="49"/>
        <v>0</v>
      </c>
      <c r="V42" s="269">
        <f>VLOOKUP(A42,'2020 SPED'!A:AF,32,FALSE)</f>
        <v>65509.416120464914</v>
      </c>
      <c r="W42" s="270">
        <f t="shared" si="46"/>
        <v>711849.41612046491</v>
      </c>
      <c r="X42" s="247">
        <f t="shared" si="52"/>
        <v>1.6005470394630412E-2</v>
      </c>
      <c r="Z42" s="268">
        <f>VLOOKUP(A42,'Pupil Info'!A:E,5,FALSE)</f>
        <v>4378</v>
      </c>
      <c r="AA42" s="269">
        <f>VLOOKUP(A42,'Starting Point 2021'!A:AB,28,FALSE)+VLOOKUP(A42,'2021 SPED'!A:AT,23,FALSE)</f>
        <v>44652367.274094567</v>
      </c>
      <c r="AB42" s="269">
        <f>VLOOKUP(A42,'Starting Point 2021'!A:AB,28,FALSE)</f>
        <v>37624465</v>
      </c>
      <c r="AC42" s="269">
        <f>VLOOKUP(A42,'2% 2021'!A:AB,28,FALSE)</f>
        <v>38925700</v>
      </c>
      <c r="AD42" s="269">
        <f t="shared" si="50"/>
        <v>1301235</v>
      </c>
      <c r="AE42" s="269">
        <f>VLOOKUP(A42,'2% with VPK 2021'!A:AB,28,FALSE)</f>
        <v>38925700</v>
      </c>
      <c r="AF42" s="269">
        <f>VLOOKUP(A42,'Charter School Lease'!A:E,5,FALSE)</f>
        <v>0</v>
      </c>
      <c r="AG42" s="269">
        <f>VLOOKUP(A42,'Integration Change'!H:L,5,FALSE)</f>
        <v>0</v>
      </c>
      <c r="AH42" s="269">
        <f>VLOOKUP(A42,'Other SPED'!A:D,4,FALSE)</f>
        <v>0</v>
      </c>
      <c r="AI42" s="269">
        <f>VLOOKUP(A42,QComp!I:R,10,FALSE)</f>
        <v>0</v>
      </c>
      <c r="AJ42" s="269">
        <f>VLOOKUP(A42,'LTFM Change'!G:K,5,FALSE)</f>
        <v>0</v>
      </c>
      <c r="AK42" s="269">
        <f>VLOOKUP(A42,'Breakfast and Lunch'!A:E,5,FALSE)</f>
        <v>0</v>
      </c>
      <c r="AL42" s="269">
        <f>VLOOKUP(A42,'Breakfast and Lunch'!A:D,4,FALSE)</f>
        <v>0</v>
      </c>
      <c r="AM42" s="269">
        <f>VLOOKUP(A42,'Integration Change'!A:E,5,FALSE)</f>
        <v>0</v>
      </c>
      <c r="AN42" s="269">
        <f>VLOOKUP(A42,'Safe School'!F:J,5,FALSE)</f>
        <v>0</v>
      </c>
      <c r="AO42" s="269">
        <f>VLOOKUP(A42,'LTFM Change'!A:D,4,FALSE)</f>
        <v>0</v>
      </c>
      <c r="AP42" s="269">
        <f>VLOOKUP(A42,QComp!A:E,5,FALSE)</f>
        <v>0</v>
      </c>
      <c r="AQ42" s="269">
        <f t="shared" si="51"/>
        <v>0</v>
      </c>
      <c r="AR42" s="269">
        <f>VLOOKUP(A42,'2021 SPED'!A:AF,32,FALSE)</f>
        <v>197356.98528950568</v>
      </c>
      <c r="AS42" s="285">
        <f t="shared" si="47"/>
        <v>1498591.9852895057</v>
      </c>
      <c r="AT42" s="247">
        <f t="shared" si="22"/>
        <v>3.3561311007108172E-2</v>
      </c>
      <c r="AU42" s="249">
        <f t="shared" si="8"/>
        <v>2210441.4014099706</v>
      </c>
    </row>
    <row r="43" spans="1:47" x14ac:dyDescent="0.3">
      <c r="A43" s="243">
        <v>51</v>
      </c>
      <c r="B43" s="243">
        <v>1</v>
      </c>
      <c r="C43" s="243" t="s">
        <v>22</v>
      </c>
      <c r="D43" s="243">
        <f>VLOOKUP(A43,Sheet10!A:C,3,FALSE)</f>
        <v>5</v>
      </c>
      <c r="E43" s="268">
        <f>VLOOKUP(A43,'Pupil Info'!A:D,4,FALSE)</f>
        <v>1910</v>
      </c>
      <c r="F43" s="269">
        <f>VLOOKUP(A43,'Starting Point 2020'!A:AB,28,FALSE)+VLOOKUP(A43,'2020 SPED'!A:W,23,FALSE)</f>
        <v>18975311.362611011</v>
      </c>
      <c r="G43" s="269">
        <f>VLOOKUP(A43,'Starting Point 2020'!A:AB,28,FALSE)</f>
        <v>16469978</v>
      </c>
      <c r="H43" s="269">
        <f>VLOOKUP(A43,'2% 2020'!A:AB,28,FALSE)</f>
        <v>16752278</v>
      </c>
      <c r="I43" s="269">
        <f t="shared" si="48"/>
        <v>282300</v>
      </c>
      <c r="J43" s="269">
        <f>VLOOKUP(A43,'2% with VPK 2020'!A:AB,28,FALSE)</f>
        <v>16752278</v>
      </c>
      <c r="K43" s="269">
        <f>VLOOKUP(A43,'Charter School Lease'!A:D,4,FALSE)</f>
        <v>0</v>
      </c>
      <c r="L43" s="269">
        <f>VLOOKUP(A43,'Integration Change'!H:K,4,FALSE)</f>
        <v>0</v>
      </c>
      <c r="M43" s="269">
        <f>VLOOKUP(A43,'Other SPED'!A:D,4,FALSE)</f>
        <v>0</v>
      </c>
      <c r="N43" s="269">
        <f>VLOOKUP(A43,'LTFM Change'!G:J,4,FALSE)</f>
        <v>0</v>
      </c>
      <c r="O43" s="269">
        <f>VLOOKUP(A43,QComp!I:N,6,FALSE)</f>
        <v>0</v>
      </c>
      <c r="P43" s="269">
        <f>VLOOKUP(A43,'Breakfast and Lunch'!A:D,4,FALSE)</f>
        <v>0</v>
      </c>
      <c r="Q43" s="269">
        <f>VLOOKUP(A43,'Breakfast and Lunch'!A:E,5,FALSE)</f>
        <v>0</v>
      </c>
      <c r="R43" s="269">
        <f>VLOOKUP(A43,'Integration Change'!A:D,4,FALSE)</f>
        <v>0</v>
      </c>
      <c r="S43" s="269">
        <f>VLOOKUP(A43,'LTFM Change'!A:C,3,FALSE)</f>
        <v>0</v>
      </c>
      <c r="T43" s="269">
        <f>VLOOKUP(A43,QComp!A:D,4,FALSE)</f>
        <v>0</v>
      </c>
      <c r="U43" s="269">
        <f t="shared" si="49"/>
        <v>0</v>
      </c>
      <c r="V43" s="269">
        <f>VLOOKUP(A43,'2020 SPED'!A:AF,32,FALSE)</f>
        <v>33100.670697560068</v>
      </c>
      <c r="W43" s="270">
        <f t="shared" si="46"/>
        <v>315400.67069756007</v>
      </c>
      <c r="X43" s="247">
        <f t="shared" si="52"/>
        <v>1.6621633483128225E-2</v>
      </c>
      <c r="Z43" s="268">
        <f>VLOOKUP(A43,'Pupil Info'!A:E,5,FALSE)</f>
        <v>1920</v>
      </c>
      <c r="AA43" s="269">
        <f>VLOOKUP(A43,'Starting Point 2021'!A:AB,28,FALSE)+VLOOKUP(A43,'2021 SPED'!A:AT,23,FALSE)</f>
        <v>19197150.936444335</v>
      </c>
      <c r="AB43" s="269">
        <f>VLOOKUP(A43,'Starting Point 2021'!A:AB,28,FALSE)</f>
        <v>16546080.25</v>
      </c>
      <c r="AC43" s="269">
        <f>VLOOKUP(A43,'2% 2021'!A:AB,28,FALSE)</f>
        <v>17119031.25</v>
      </c>
      <c r="AD43" s="269">
        <f t="shared" si="50"/>
        <v>572951</v>
      </c>
      <c r="AE43" s="269">
        <f>VLOOKUP(A43,'2% with VPK 2021'!A:AB,28,FALSE)</f>
        <v>17119031.25</v>
      </c>
      <c r="AF43" s="269">
        <f>VLOOKUP(A43,'Charter School Lease'!A:E,5,FALSE)</f>
        <v>0</v>
      </c>
      <c r="AG43" s="269">
        <f>VLOOKUP(A43,'Integration Change'!H:L,5,FALSE)</f>
        <v>0</v>
      </c>
      <c r="AH43" s="269">
        <f>VLOOKUP(A43,'Other SPED'!A:D,4,FALSE)</f>
        <v>0</v>
      </c>
      <c r="AI43" s="269">
        <f>VLOOKUP(A43,QComp!I:R,10,FALSE)</f>
        <v>0</v>
      </c>
      <c r="AJ43" s="269">
        <f>VLOOKUP(A43,'LTFM Change'!G:K,5,FALSE)</f>
        <v>0</v>
      </c>
      <c r="AK43" s="269">
        <f>VLOOKUP(A43,'Breakfast and Lunch'!A:E,5,FALSE)</f>
        <v>0</v>
      </c>
      <c r="AL43" s="269">
        <f>VLOOKUP(A43,'Breakfast and Lunch'!A:D,4,FALSE)</f>
        <v>0</v>
      </c>
      <c r="AM43" s="269">
        <f>VLOOKUP(A43,'Integration Change'!A:E,5,FALSE)</f>
        <v>0</v>
      </c>
      <c r="AN43" s="269">
        <f>VLOOKUP(A43,'Safe School'!F:J,5,FALSE)</f>
        <v>0</v>
      </c>
      <c r="AO43" s="269">
        <f>VLOOKUP(A43,'LTFM Change'!A:D,4,FALSE)</f>
        <v>0</v>
      </c>
      <c r="AP43" s="269">
        <f>VLOOKUP(A43,QComp!A:E,5,FALSE)</f>
        <v>0</v>
      </c>
      <c r="AQ43" s="269">
        <f t="shared" si="51"/>
        <v>0</v>
      </c>
      <c r="AR43" s="269">
        <f>VLOOKUP(A43,'2021 SPED'!A:AF,32,FALSE)</f>
        <v>80334.879421903286</v>
      </c>
      <c r="AS43" s="285">
        <f t="shared" si="47"/>
        <v>653285.87942190329</v>
      </c>
      <c r="AT43" s="247">
        <f t="shared" si="22"/>
        <v>3.4030355941083473E-2</v>
      </c>
      <c r="AU43" s="249">
        <f t="shared" si="8"/>
        <v>968686.55011946335</v>
      </c>
    </row>
    <row r="44" spans="1:47" x14ac:dyDescent="0.3">
      <c r="A44" s="243">
        <v>75</v>
      </c>
      <c r="B44" s="243">
        <v>1</v>
      </c>
      <c r="C44" s="243" t="s">
        <v>23</v>
      </c>
      <c r="D44" s="243">
        <f>VLOOKUP(A44,Sheet10!A:C,3,FALSE)</f>
        <v>6</v>
      </c>
      <c r="E44" s="268">
        <f>VLOOKUP(A44,'Pupil Info'!A:D,4,FALSE)</f>
        <v>664</v>
      </c>
      <c r="F44" s="269">
        <f>VLOOKUP(A44,'Starting Point 2020'!A:AB,28,FALSE)+VLOOKUP(A44,'2020 SPED'!A:W,23,FALSE)</f>
        <v>6391629.4687005598</v>
      </c>
      <c r="G44" s="269">
        <f>VLOOKUP(A44,'Starting Point 2020'!A:AB,28,FALSE)</f>
        <v>5714110.5</v>
      </c>
      <c r="H44" s="269">
        <f>VLOOKUP(A44,'2% 2020'!A:AB,28,FALSE)</f>
        <v>5809688.5</v>
      </c>
      <c r="I44" s="269">
        <f t="shared" si="48"/>
        <v>95578</v>
      </c>
      <c r="J44" s="269">
        <f>VLOOKUP(A44,'2% with VPK 2020'!A:AB,28,FALSE)</f>
        <v>5809688.5</v>
      </c>
      <c r="K44" s="269">
        <f>VLOOKUP(A44,'Charter School Lease'!A:D,4,FALSE)</f>
        <v>0</v>
      </c>
      <c r="L44" s="269">
        <f>VLOOKUP(A44,'Integration Change'!H:K,4,FALSE)</f>
        <v>0</v>
      </c>
      <c r="M44" s="269">
        <f>VLOOKUP(A44,'Other SPED'!A:D,4,FALSE)</f>
        <v>0</v>
      </c>
      <c r="N44" s="269">
        <f>VLOOKUP(A44,'LTFM Change'!G:J,4,FALSE)</f>
        <v>0</v>
      </c>
      <c r="O44" s="269">
        <f>VLOOKUP(A44,QComp!I:N,6,FALSE)</f>
        <v>0</v>
      </c>
      <c r="P44" s="269">
        <f>VLOOKUP(A44,'Breakfast and Lunch'!A:D,4,FALSE)</f>
        <v>0</v>
      </c>
      <c r="Q44" s="269">
        <f>VLOOKUP(A44,'Breakfast and Lunch'!A:E,5,FALSE)</f>
        <v>0</v>
      </c>
      <c r="R44" s="269">
        <f>VLOOKUP(A44,'Integration Change'!A:D,4,FALSE)</f>
        <v>0</v>
      </c>
      <c r="S44" s="269">
        <f>VLOOKUP(A44,'LTFM Change'!A:C,3,FALSE)</f>
        <v>0</v>
      </c>
      <c r="T44" s="269">
        <f>VLOOKUP(A44,QComp!A:D,4,FALSE)</f>
        <v>0</v>
      </c>
      <c r="U44" s="269">
        <f t="shared" si="49"/>
        <v>0</v>
      </c>
      <c r="V44" s="269">
        <f>VLOOKUP(A44,'2020 SPED'!A:AF,32,FALSE)</f>
        <v>1329.5957703781314</v>
      </c>
      <c r="W44" s="270">
        <f t="shared" si="46"/>
        <v>96907.595770378131</v>
      </c>
      <c r="X44" s="247">
        <f t="shared" si="52"/>
        <v>1.5161641682285959E-2</v>
      </c>
      <c r="Z44" s="268">
        <f>VLOOKUP(A44,'Pupil Info'!A:E,5,FALSE)</f>
        <v>666</v>
      </c>
      <c r="AA44" s="269">
        <f>VLOOKUP(A44,'Starting Point 2021'!A:AB,28,FALSE)+VLOOKUP(A44,'2021 SPED'!A:AT,23,FALSE)</f>
        <v>6474826.2255175533</v>
      </c>
      <c r="AB44" s="269">
        <f>VLOOKUP(A44,'Starting Point 2021'!A:AB,28,FALSE)</f>
        <v>5761572.5</v>
      </c>
      <c r="AC44" s="269">
        <f>VLOOKUP(A44,'2% 2021'!A:AB,28,FALSE)</f>
        <v>5956403.5</v>
      </c>
      <c r="AD44" s="269">
        <f t="shared" si="50"/>
        <v>194831</v>
      </c>
      <c r="AE44" s="269">
        <f>VLOOKUP(A44,'2% with VPK 2021'!A:AB,28,FALSE)</f>
        <v>5956403.5</v>
      </c>
      <c r="AF44" s="269">
        <f>VLOOKUP(A44,'Charter School Lease'!A:E,5,FALSE)</f>
        <v>0</v>
      </c>
      <c r="AG44" s="269">
        <f>VLOOKUP(A44,'Integration Change'!H:L,5,FALSE)</f>
        <v>0</v>
      </c>
      <c r="AH44" s="269">
        <f>VLOOKUP(A44,'Other SPED'!A:D,4,FALSE)</f>
        <v>0</v>
      </c>
      <c r="AI44" s="269">
        <f>VLOOKUP(A44,QComp!I:R,10,FALSE)</f>
        <v>0</v>
      </c>
      <c r="AJ44" s="269">
        <f>VLOOKUP(A44,'LTFM Change'!G:K,5,FALSE)</f>
        <v>0</v>
      </c>
      <c r="AK44" s="269">
        <f>VLOOKUP(A44,'Breakfast and Lunch'!A:E,5,FALSE)</f>
        <v>0</v>
      </c>
      <c r="AL44" s="269">
        <f>VLOOKUP(A44,'Breakfast and Lunch'!A:D,4,FALSE)</f>
        <v>0</v>
      </c>
      <c r="AM44" s="269">
        <f>VLOOKUP(A44,'Integration Change'!A:E,5,FALSE)</f>
        <v>0</v>
      </c>
      <c r="AN44" s="269">
        <f>VLOOKUP(A44,'Safe School'!F:J,5,FALSE)</f>
        <v>0</v>
      </c>
      <c r="AO44" s="269">
        <f>VLOOKUP(A44,'LTFM Change'!A:D,4,FALSE)</f>
        <v>0</v>
      </c>
      <c r="AP44" s="269">
        <f>VLOOKUP(A44,QComp!A:E,5,FALSE)</f>
        <v>0</v>
      </c>
      <c r="AQ44" s="269">
        <f t="shared" si="51"/>
        <v>0</v>
      </c>
      <c r="AR44" s="269">
        <f>VLOOKUP(A44,'2021 SPED'!A:AF,32,FALSE)</f>
        <v>6949.5651815661695</v>
      </c>
      <c r="AS44" s="285">
        <f t="shared" si="47"/>
        <v>201780.56518156617</v>
      </c>
      <c r="AT44" s="247">
        <f t="shared" si="22"/>
        <v>3.1163858017739687E-2</v>
      </c>
      <c r="AU44" s="249">
        <f t="shared" si="8"/>
        <v>298688.1609519443</v>
      </c>
    </row>
    <row r="45" spans="1:47" x14ac:dyDescent="0.3">
      <c r="A45" s="243">
        <v>77</v>
      </c>
      <c r="B45" s="243">
        <v>1</v>
      </c>
      <c r="C45" s="243" t="s">
        <v>24</v>
      </c>
      <c r="D45" s="243">
        <f>VLOOKUP(A45,Sheet10!A:C,3,FALSE)</f>
        <v>4</v>
      </c>
      <c r="E45" s="268">
        <f>VLOOKUP(A45,'Pupil Info'!A:D,4,FALSE)</f>
        <v>8778.2000000000007</v>
      </c>
      <c r="F45" s="269">
        <f>VLOOKUP(A45,'Starting Point 2020'!A:AB,28,FALSE)+VLOOKUP(A45,'2020 SPED'!A:W,23,FALSE)</f>
        <v>94434802.457513511</v>
      </c>
      <c r="G45" s="269">
        <f>VLOOKUP(A45,'Starting Point 2020'!A:AB,28,FALSE)</f>
        <v>80792349</v>
      </c>
      <c r="H45" s="269">
        <f>VLOOKUP(A45,'2% 2020'!A:AB,28,FALSE)</f>
        <v>82089940</v>
      </c>
      <c r="I45" s="269">
        <f t="shared" si="48"/>
        <v>1297591</v>
      </c>
      <c r="J45" s="269">
        <f>VLOOKUP(A45,'2% with VPK 2020'!A:AB,28,FALSE)</f>
        <v>82094744</v>
      </c>
      <c r="K45" s="269">
        <f>VLOOKUP(A45,'Charter School Lease'!A:D,4,FALSE)</f>
        <v>0</v>
      </c>
      <c r="L45" s="269">
        <f>VLOOKUP(A45,'Integration Change'!H:K,4,FALSE)</f>
        <v>39.755520000006072</v>
      </c>
      <c r="M45" s="269">
        <f>VLOOKUP(A45,'Other SPED'!A:D,4,FALSE)</f>
        <v>0</v>
      </c>
      <c r="N45" s="269">
        <f>VLOOKUP(A45,'LTFM Change'!G:J,4,FALSE)</f>
        <v>45.89395102520939</v>
      </c>
      <c r="O45" s="269">
        <f>VLOOKUP(A45,QComp!I:N,6,FALSE)</f>
        <v>0</v>
      </c>
      <c r="P45" s="269">
        <f>VLOOKUP(A45,'Breakfast and Lunch'!A:D,4,FALSE)</f>
        <v>22.67</v>
      </c>
      <c r="Q45" s="269">
        <f>VLOOKUP(A45,'Breakfast and Lunch'!A:E,5,FALSE)</f>
        <v>59.19</v>
      </c>
      <c r="R45" s="269">
        <f>VLOOKUP(A45,'Integration Change'!A:D,4,FALSE)</f>
        <v>17.038079999969341</v>
      </c>
      <c r="S45" s="269">
        <f>VLOOKUP(A45,'LTFM Change'!A:C,3,FALSE)</f>
        <v>182.10604897525627</v>
      </c>
      <c r="T45" s="269">
        <f>VLOOKUP(A45,QComp!A:D,4,FALSE)</f>
        <v>0</v>
      </c>
      <c r="U45" s="269">
        <f t="shared" si="49"/>
        <v>5170.6536000072956</v>
      </c>
      <c r="V45" s="269">
        <f>VLOOKUP(A45,'2020 SPED'!A:AF,32,FALSE)</f>
        <v>179538.00436941907</v>
      </c>
      <c r="W45" s="270">
        <f t="shared" si="46"/>
        <v>1482299.6579694264</v>
      </c>
      <c r="X45" s="247">
        <f t="shared" si="52"/>
        <v>1.5696540040270861E-2</v>
      </c>
      <c r="Z45" s="268">
        <f>VLOOKUP(A45,'Pupil Info'!A:E,5,FALSE)</f>
        <v>8903</v>
      </c>
      <c r="AA45" s="269">
        <f>VLOOKUP(A45,'Starting Point 2021'!A:AB,28,FALSE)+VLOOKUP(A45,'2021 SPED'!A:AT,23,FALSE)</f>
        <v>97173182.631540954</v>
      </c>
      <c r="AB45" s="269">
        <f>VLOOKUP(A45,'Starting Point 2021'!A:AB,28,FALSE)</f>
        <v>82521653.5</v>
      </c>
      <c r="AC45" s="269">
        <f>VLOOKUP(A45,'2% 2021'!A:AB,28,FALSE)</f>
        <v>85194951.5</v>
      </c>
      <c r="AD45" s="269">
        <f t="shared" si="50"/>
        <v>2673298</v>
      </c>
      <c r="AE45" s="269">
        <f>VLOOKUP(A45,'2% with VPK 2021'!A:AB,28,FALSE)</f>
        <v>85200545.5</v>
      </c>
      <c r="AF45" s="269">
        <f>VLOOKUP(A45,'Charter School Lease'!A:E,5,FALSE)</f>
        <v>0</v>
      </c>
      <c r="AG45" s="269">
        <f>VLOOKUP(A45,'Integration Change'!H:L,5,FALSE)</f>
        <v>40.427520000026561</v>
      </c>
      <c r="AH45" s="269">
        <f>VLOOKUP(A45,'Other SPED'!A:D,4,FALSE)</f>
        <v>0</v>
      </c>
      <c r="AI45" s="269">
        <f>VLOOKUP(A45,QComp!I:R,10,FALSE)</f>
        <v>0</v>
      </c>
      <c r="AJ45" s="269">
        <f>VLOOKUP(A45,'LTFM Change'!G:K,5,FALSE)</f>
        <v>49.7480471736053</v>
      </c>
      <c r="AK45" s="269">
        <f>VLOOKUP(A45,'Breakfast and Lunch'!A:E,5,FALSE)</f>
        <v>59.19</v>
      </c>
      <c r="AL45" s="269">
        <f>VLOOKUP(A45,'Breakfast and Lunch'!A:D,4,FALSE)</f>
        <v>22.67</v>
      </c>
      <c r="AM45" s="269">
        <f>VLOOKUP(A45,'Integration Change'!A:E,5,FALSE)</f>
        <v>17.326079999969807</v>
      </c>
      <c r="AN45" s="269">
        <f>VLOOKUP(A45,'Safe School'!F:J,5,FALSE)</f>
        <v>21.600000000013097</v>
      </c>
      <c r="AO45" s="269">
        <f>VLOOKUP(A45,'LTFM Change'!A:D,4,FALSE)</f>
        <v>178.25195282651111</v>
      </c>
      <c r="AP45" s="269">
        <f>VLOOKUP(A45,QComp!A:E,5,FALSE)</f>
        <v>0</v>
      </c>
      <c r="AQ45" s="269">
        <f t="shared" si="51"/>
        <v>5983.2135999947786</v>
      </c>
      <c r="AR45" s="269">
        <f>VLOOKUP(A45,'2021 SPED'!A:AF,32,FALSE)</f>
        <v>453912.47408110462</v>
      </c>
      <c r="AS45" s="285">
        <f t="shared" si="47"/>
        <v>3133193.6876810994</v>
      </c>
      <c r="AT45" s="247">
        <f t="shared" si="22"/>
        <v>3.2243398876431434E-2</v>
      </c>
      <c r="AU45" s="249">
        <f t="shared" si="8"/>
        <v>4615493.3456505258</v>
      </c>
    </row>
    <row r="46" spans="1:47" x14ac:dyDescent="0.3">
      <c r="A46" s="243">
        <v>81</v>
      </c>
      <c r="B46" s="243">
        <v>1</v>
      </c>
      <c r="C46" s="243" t="s">
        <v>25</v>
      </c>
      <c r="D46" s="243">
        <f>VLOOKUP(A46,Sheet10!A:C,3,FALSE)</f>
        <v>6</v>
      </c>
      <c r="E46" s="268">
        <f>VLOOKUP(A46,'Pupil Info'!A:D,4,FALSE)</f>
        <v>135</v>
      </c>
      <c r="F46" s="269">
        <f>VLOOKUP(A46,'Starting Point 2020'!A:AB,28,FALSE)+VLOOKUP(A46,'2020 SPED'!A:W,23,FALSE)</f>
        <v>1767404.5935895729</v>
      </c>
      <c r="G46" s="269">
        <f>VLOOKUP(A46,'Starting Point 2020'!A:AB,28,FALSE)</f>
        <v>1548855</v>
      </c>
      <c r="H46" s="269">
        <f>VLOOKUP(A46,'2% 2020'!A:AB,28,FALSE)</f>
        <v>1571341</v>
      </c>
      <c r="I46" s="269">
        <f t="shared" si="48"/>
        <v>22486</v>
      </c>
      <c r="J46" s="269">
        <f>VLOOKUP(A46,'2% with VPK 2020'!A:AB,28,FALSE)</f>
        <v>1571341</v>
      </c>
      <c r="K46" s="269">
        <f>VLOOKUP(A46,'Charter School Lease'!A:D,4,FALSE)</f>
        <v>0</v>
      </c>
      <c r="L46" s="269">
        <f>VLOOKUP(A46,'Integration Change'!H:K,4,FALSE)</f>
        <v>0</v>
      </c>
      <c r="M46" s="269">
        <f>VLOOKUP(A46,'Other SPED'!A:D,4,FALSE)</f>
        <v>0</v>
      </c>
      <c r="N46" s="269">
        <f>VLOOKUP(A46,'LTFM Change'!G:J,4,FALSE)</f>
        <v>0</v>
      </c>
      <c r="O46" s="269">
        <f>VLOOKUP(A46,QComp!I:N,6,FALSE)</f>
        <v>0</v>
      </c>
      <c r="P46" s="269">
        <f>VLOOKUP(A46,'Breakfast and Lunch'!A:D,4,FALSE)</f>
        <v>0</v>
      </c>
      <c r="Q46" s="269">
        <f>VLOOKUP(A46,'Breakfast and Lunch'!A:E,5,FALSE)</f>
        <v>0</v>
      </c>
      <c r="R46" s="269">
        <f>VLOOKUP(A46,'Integration Change'!A:D,4,FALSE)</f>
        <v>0</v>
      </c>
      <c r="S46" s="269">
        <f>VLOOKUP(A46,'LTFM Change'!A:C,3,FALSE)</f>
        <v>0</v>
      </c>
      <c r="T46" s="269">
        <f>VLOOKUP(A46,QComp!A:D,4,FALSE)</f>
        <v>0</v>
      </c>
      <c r="U46" s="269">
        <f t="shared" si="49"/>
        <v>0</v>
      </c>
      <c r="V46" s="269">
        <f>VLOOKUP(A46,'2020 SPED'!A:AF,32,FALSE)</f>
        <v>3267.5508517132257</v>
      </c>
      <c r="W46" s="270">
        <f t="shared" si="46"/>
        <v>25753.550851713226</v>
      </c>
      <c r="X46" s="247">
        <f t="shared" si="52"/>
        <v>1.4571395222758861E-2</v>
      </c>
      <c r="Z46" s="268">
        <f>VLOOKUP(A46,'Pupil Info'!A:E,5,FALSE)</f>
        <v>128</v>
      </c>
      <c r="AA46" s="269">
        <f>VLOOKUP(A46,'Starting Point 2021'!A:AB,28,FALSE)+VLOOKUP(A46,'2021 SPED'!A:AT,23,FALSE)</f>
        <v>1687512.6434436557</v>
      </c>
      <c r="AB46" s="269">
        <f>VLOOKUP(A46,'Starting Point 2021'!A:AB,28,FALSE)</f>
        <v>1465512.25</v>
      </c>
      <c r="AC46" s="269">
        <f>VLOOKUP(A46,'2% 2021'!A:AB,28,FALSE)</f>
        <v>1508149.25</v>
      </c>
      <c r="AD46" s="269">
        <f t="shared" si="50"/>
        <v>42637</v>
      </c>
      <c r="AE46" s="269">
        <f>VLOOKUP(A46,'2% with VPK 2021'!A:AB,28,FALSE)</f>
        <v>1508149.25</v>
      </c>
      <c r="AF46" s="269">
        <f>VLOOKUP(A46,'Charter School Lease'!A:E,5,FALSE)</f>
        <v>0</v>
      </c>
      <c r="AG46" s="269">
        <f>VLOOKUP(A46,'Integration Change'!H:L,5,FALSE)</f>
        <v>0</v>
      </c>
      <c r="AH46" s="269">
        <f>VLOOKUP(A46,'Other SPED'!A:D,4,FALSE)</f>
        <v>0</v>
      </c>
      <c r="AI46" s="269">
        <f>VLOOKUP(A46,QComp!I:R,10,FALSE)</f>
        <v>0</v>
      </c>
      <c r="AJ46" s="269">
        <f>VLOOKUP(A46,'LTFM Change'!G:K,5,FALSE)</f>
        <v>0</v>
      </c>
      <c r="AK46" s="269">
        <f>VLOOKUP(A46,'Breakfast and Lunch'!A:E,5,FALSE)</f>
        <v>0</v>
      </c>
      <c r="AL46" s="269">
        <f>VLOOKUP(A46,'Breakfast and Lunch'!A:D,4,FALSE)</f>
        <v>0</v>
      </c>
      <c r="AM46" s="269">
        <f>VLOOKUP(A46,'Integration Change'!A:E,5,FALSE)</f>
        <v>0</v>
      </c>
      <c r="AN46" s="269">
        <f>VLOOKUP(A46,'Safe School'!F:J,5,FALSE)</f>
        <v>0</v>
      </c>
      <c r="AO46" s="269">
        <f>VLOOKUP(A46,'LTFM Change'!A:D,4,FALSE)</f>
        <v>0</v>
      </c>
      <c r="AP46" s="269">
        <f>VLOOKUP(A46,QComp!A:E,5,FALSE)</f>
        <v>0</v>
      </c>
      <c r="AQ46" s="269">
        <f t="shared" si="51"/>
        <v>0</v>
      </c>
      <c r="AR46" s="269">
        <f>VLOOKUP(A46,'2021 SPED'!A:AF,32,FALSE)</f>
        <v>30908.039692515391</v>
      </c>
      <c r="AS46" s="285">
        <f t="shared" si="47"/>
        <v>73545.039692515391</v>
      </c>
      <c r="AT46" s="247">
        <f t="shared" si="22"/>
        <v>4.3581919210059598E-2</v>
      </c>
      <c r="AU46" s="249">
        <f t="shared" si="8"/>
        <v>99298.590544228617</v>
      </c>
    </row>
    <row r="47" spans="1:47" x14ac:dyDescent="0.3">
      <c r="A47" s="243">
        <v>84</v>
      </c>
      <c r="B47" s="243">
        <v>1</v>
      </c>
      <c r="C47" s="243" t="s">
        <v>26</v>
      </c>
      <c r="D47" s="243">
        <f>VLOOKUP(A47,Sheet10!A:C,3,FALSE)</f>
        <v>6</v>
      </c>
      <c r="E47" s="268">
        <f>VLOOKUP(A47,'Pupil Info'!A:D,4,FALSE)</f>
        <v>579</v>
      </c>
      <c r="F47" s="269">
        <f>VLOOKUP(A47,'Starting Point 2020'!A:AB,28,FALSE)+VLOOKUP(A47,'2020 SPED'!A:W,23,FALSE)</f>
        <v>6106086.1861656746</v>
      </c>
      <c r="G47" s="269">
        <f>VLOOKUP(A47,'Starting Point 2020'!A:AB,28,FALSE)</f>
        <v>5560659</v>
      </c>
      <c r="H47" s="269">
        <f>VLOOKUP(A47,'2% 2020'!A:AB,28,FALSE)</f>
        <v>5654862</v>
      </c>
      <c r="I47" s="269">
        <f t="shared" si="48"/>
        <v>94203</v>
      </c>
      <c r="J47" s="269">
        <f>VLOOKUP(A47,'2% with VPK 2020'!A:AB,28,FALSE)</f>
        <v>5805332</v>
      </c>
      <c r="K47" s="269">
        <f>VLOOKUP(A47,'Charter School Lease'!A:D,4,FALSE)</f>
        <v>0</v>
      </c>
      <c r="L47" s="269">
        <f>VLOOKUP(A47,'Integration Change'!H:K,4,FALSE)</f>
        <v>2077.9516799999983</v>
      </c>
      <c r="M47" s="269">
        <f>VLOOKUP(A47,'Other SPED'!A:D,4,FALSE)</f>
        <v>19360.509999999998</v>
      </c>
      <c r="N47" s="269">
        <f>VLOOKUP(A47,'LTFM Change'!G:J,4,FALSE)</f>
        <v>0</v>
      </c>
      <c r="O47" s="269">
        <f>VLOOKUP(A47,QComp!I:N,6,FALSE)</f>
        <v>0</v>
      </c>
      <c r="P47" s="269">
        <f>VLOOKUP(A47,'Breakfast and Lunch'!A:D,4,FALSE)</f>
        <v>816.05</v>
      </c>
      <c r="Q47" s="269">
        <f>VLOOKUP(A47,'Breakfast and Lunch'!A:E,5,FALSE)</f>
        <v>2130.84</v>
      </c>
      <c r="R47" s="269">
        <f>VLOOKUP(A47,'Integration Change'!A:D,4,FALSE)</f>
        <v>890.55071999999927</v>
      </c>
      <c r="S47" s="269">
        <f>VLOOKUP(A47,'LTFM Change'!A:C,3,FALSE)</f>
        <v>8208.0000000001164</v>
      </c>
      <c r="T47" s="269">
        <f>VLOOKUP(A47,QComp!A:D,4,FALSE)</f>
        <v>0</v>
      </c>
      <c r="U47" s="269">
        <f t="shared" si="49"/>
        <v>183953.90239999909</v>
      </c>
      <c r="V47" s="269">
        <f>VLOOKUP(A47,'2020 SPED'!A:AF,32,FALSE)</f>
        <v>10181.46107514773</v>
      </c>
      <c r="W47" s="270">
        <f t="shared" si="46"/>
        <v>288338.36347514682</v>
      </c>
      <c r="X47" s="247">
        <f t="shared" si="52"/>
        <v>4.7221469642604111E-2</v>
      </c>
      <c r="Z47" s="268">
        <f>VLOOKUP(A47,'Pupil Info'!A:E,5,FALSE)</f>
        <v>578</v>
      </c>
      <c r="AA47" s="269">
        <f>VLOOKUP(A47,'Starting Point 2021'!A:AB,28,FALSE)+VLOOKUP(A47,'2021 SPED'!A:AT,23,FALSE)</f>
        <v>6117484.0005564727</v>
      </c>
      <c r="AB47" s="269">
        <f>VLOOKUP(A47,'Starting Point 2021'!A:AB,28,FALSE)</f>
        <v>5544326.5</v>
      </c>
      <c r="AC47" s="269">
        <f>VLOOKUP(A47,'2% 2021'!A:AB,28,FALSE)</f>
        <v>5734005.5</v>
      </c>
      <c r="AD47" s="269">
        <f t="shared" si="50"/>
        <v>189679</v>
      </c>
      <c r="AE47" s="269">
        <f>VLOOKUP(A47,'2% with VPK 2021'!A:AB,28,FALSE)</f>
        <v>5909175.5</v>
      </c>
      <c r="AF47" s="269">
        <f>VLOOKUP(A47,'Charter School Lease'!A:E,5,FALSE)</f>
        <v>0</v>
      </c>
      <c r="AG47" s="269">
        <f>VLOOKUP(A47,'Integration Change'!H:L,5,FALSE)</f>
        <v>2103.0576000000074</v>
      </c>
      <c r="AH47" s="269">
        <f>VLOOKUP(A47,'Other SPED'!A:D,4,FALSE)</f>
        <v>19360.509999999998</v>
      </c>
      <c r="AI47" s="269">
        <f>VLOOKUP(A47,QComp!I:R,10,FALSE)</f>
        <v>0</v>
      </c>
      <c r="AJ47" s="269">
        <f>VLOOKUP(A47,'LTFM Change'!G:K,5,FALSE)</f>
        <v>752.18650923707173</v>
      </c>
      <c r="AK47" s="269">
        <f>VLOOKUP(A47,'Breakfast and Lunch'!A:E,5,FALSE)</f>
        <v>2130.84</v>
      </c>
      <c r="AL47" s="269">
        <f>VLOOKUP(A47,'Breakfast and Lunch'!A:D,4,FALSE)</f>
        <v>816.05</v>
      </c>
      <c r="AM47" s="269">
        <f>VLOOKUP(A47,'Integration Change'!A:E,5,FALSE)</f>
        <v>901.31040000000212</v>
      </c>
      <c r="AN47" s="269">
        <f>VLOOKUP(A47,'Safe School'!F:J,5,FALSE)</f>
        <v>777.60000000000082</v>
      </c>
      <c r="AO47" s="269">
        <f>VLOOKUP(A47,'LTFM Change'!A:D,4,FALSE)</f>
        <v>7455.813490762841</v>
      </c>
      <c r="AP47" s="269">
        <f>VLOOKUP(A47,QComp!A:E,5,FALSE)</f>
        <v>0</v>
      </c>
      <c r="AQ47" s="269">
        <f t="shared" si="51"/>
        <v>209467.36799999885</v>
      </c>
      <c r="AR47" s="269">
        <f>VLOOKUP(A47,'2021 SPED'!A:AF,32,FALSE)</f>
        <v>25052.947680772631</v>
      </c>
      <c r="AS47" s="285">
        <f t="shared" si="47"/>
        <v>424199.31568077148</v>
      </c>
      <c r="AT47" s="247">
        <f t="shared" si="22"/>
        <v>6.9342120983427846E-2</v>
      </c>
      <c r="AU47" s="249">
        <f t="shared" si="8"/>
        <v>712537.6791559183</v>
      </c>
    </row>
    <row r="48" spans="1:47" x14ac:dyDescent="0.3">
      <c r="A48" s="243">
        <v>85</v>
      </c>
      <c r="B48" s="243">
        <v>1</v>
      </c>
      <c r="C48" s="243" t="s">
        <v>27</v>
      </c>
      <c r="D48" s="243">
        <f>VLOOKUP(A48,Sheet10!A:C,3,FALSE)</f>
        <v>6</v>
      </c>
      <c r="E48" s="268">
        <f>VLOOKUP(A48,'Pupil Info'!A:D,4,FALSE)</f>
        <v>550</v>
      </c>
      <c r="F48" s="269">
        <f>VLOOKUP(A48,'Starting Point 2020'!A:AB,28,FALSE)+VLOOKUP(A48,'2020 SPED'!A:W,23,FALSE)</f>
        <v>5512908.9223069167</v>
      </c>
      <c r="G48" s="269">
        <f>VLOOKUP(A48,'Starting Point 2020'!A:AB,28,FALSE)</f>
        <v>5123041.25</v>
      </c>
      <c r="H48" s="269">
        <f>VLOOKUP(A48,'2% 2020'!A:AB,28,FALSE)</f>
        <v>5209781.25</v>
      </c>
      <c r="I48" s="269">
        <f t="shared" si="48"/>
        <v>86740</v>
      </c>
      <c r="J48" s="269">
        <f>VLOOKUP(A48,'2% with VPK 2020'!A:AB,28,FALSE)</f>
        <v>5209781.25</v>
      </c>
      <c r="K48" s="269">
        <f>VLOOKUP(A48,'Charter School Lease'!A:D,4,FALSE)</f>
        <v>0</v>
      </c>
      <c r="L48" s="269">
        <f>VLOOKUP(A48,'Integration Change'!H:K,4,FALSE)</f>
        <v>0</v>
      </c>
      <c r="M48" s="269">
        <f>VLOOKUP(A48,'Other SPED'!A:D,4,FALSE)</f>
        <v>0</v>
      </c>
      <c r="N48" s="269">
        <f>VLOOKUP(A48,'LTFM Change'!G:J,4,FALSE)</f>
        <v>0</v>
      </c>
      <c r="O48" s="269">
        <f>VLOOKUP(A48,QComp!I:N,6,FALSE)</f>
        <v>0</v>
      </c>
      <c r="P48" s="269">
        <f>VLOOKUP(A48,'Breakfast and Lunch'!A:D,4,FALSE)</f>
        <v>0</v>
      </c>
      <c r="Q48" s="269">
        <f>VLOOKUP(A48,'Breakfast and Lunch'!A:E,5,FALSE)</f>
        <v>0</v>
      </c>
      <c r="R48" s="269">
        <f>VLOOKUP(A48,'Integration Change'!A:D,4,FALSE)</f>
        <v>0</v>
      </c>
      <c r="S48" s="269">
        <f>VLOOKUP(A48,'LTFM Change'!A:C,3,FALSE)</f>
        <v>0</v>
      </c>
      <c r="T48" s="269">
        <f>VLOOKUP(A48,QComp!A:D,4,FALSE)</f>
        <v>0</v>
      </c>
      <c r="U48" s="269">
        <f t="shared" si="49"/>
        <v>0</v>
      </c>
      <c r="V48" s="269">
        <f>VLOOKUP(A48,'2020 SPED'!A:AF,32,FALSE)</f>
        <v>7452.1329048662446</v>
      </c>
      <c r="W48" s="270">
        <f t="shared" si="46"/>
        <v>94192.132904866245</v>
      </c>
      <c r="X48" s="247">
        <f t="shared" si="52"/>
        <v>1.7085740800784063E-2</v>
      </c>
      <c r="Z48" s="268">
        <f>VLOOKUP(A48,'Pupil Info'!A:E,5,FALSE)</f>
        <v>545</v>
      </c>
      <c r="AA48" s="269">
        <f>VLOOKUP(A48,'Starting Point 2021'!A:AB,28,FALSE)+VLOOKUP(A48,'2021 SPED'!A:AT,23,FALSE)</f>
        <v>5483337.848325422</v>
      </c>
      <c r="AB48" s="269">
        <f>VLOOKUP(A48,'Starting Point 2021'!A:AB,28,FALSE)</f>
        <v>5086490.6168529866</v>
      </c>
      <c r="AC48" s="269">
        <f>VLOOKUP(A48,'2% 2021'!A:AB,28,FALSE)</f>
        <v>5259135.6328529865</v>
      </c>
      <c r="AD48" s="269">
        <f t="shared" si="50"/>
        <v>172645.01599999983</v>
      </c>
      <c r="AE48" s="269">
        <f>VLOOKUP(A48,'2% with VPK 2021'!A:AB,28,FALSE)</f>
        <v>5259135.6328529865</v>
      </c>
      <c r="AF48" s="269">
        <f>VLOOKUP(A48,'Charter School Lease'!A:E,5,FALSE)</f>
        <v>0</v>
      </c>
      <c r="AG48" s="269">
        <f>VLOOKUP(A48,'Integration Change'!H:L,5,FALSE)</f>
        <v>0</v>
      </c>
      <c r="AH48" s="269">
        <f>VLOOKUP(A48,'Other SPED'!A:D,4,FALSE)</f>
        <v>0</v>
      </c>
      <c r="AI48" s="269">
        <f>VLOOKUP(A48,QComp!I:R,10,FALSE)</f>
        <v>0</v>
      </c>
      <c r="AJ48" s="269">
        <f>VLOOKUP(A48,'LTFM Change'!G:K,5,FALSE)</f>
        <v>0</v>
      </c>
      <c r="AK48" s="269">
        <f>VLOOKUP(A48,'Breakfast and Lunch'!A:E,5,FALSE)</f>
        <v>0</v>
      </c>
      <c r="AL48" s="269">
        <f>VLOOKUP(A48,'Breakfast and Lunch'!A:D,4,FALSE)</f>
        <v>0</v>
      </c>
      <c r="AM48" s="269">
        <f>VLOOKUP(A48,'Integration Change'!A:E,5,FALSE)</f>
        <v>0</v>
      </c>
      <c r="AN48" s="269">
        <f>VLOOKUP(A48,'Safe School'!F:J,5,FALSE)</f>
        <v>0</v>
      </c>
      <c r="AO48" s="269">
        <f>VLOOKUP(A48,'LTFM Change'!A:D,4,FALSE)</f>
        <v>0</v>
      </c>
      <c r="AP48" s="269">
        <f>VLOOKUP(A48,QComp!A:E,5,FALSE)</f>
        <v>0</v>
      </c>
      <c r="AQ48" s="269">
        <f t="shared" si="51"/>
        <v>0</v>
      </c>
      <c r="AR48" s="269">
        <f>VLOOKUP(A48,'2021 SPED'!A:AF,32,FALSE)</f>
        <v>18146.924224022427</v>
      </c>
      <c r="AS48" s="285">
        <f t="shared" si="47"/>
        <v>190791.94022402226</v>
      </c>
      <c r="AT48" s="247">
        <f t="shared" si="22"/>
        <v>3.4794854065446523E-2</v>
      </c>
      <c r="AU48" s="249">
        <f t="shared" si="8"/>
        <v>284984.0731288885</v>
      </c>
    </row>
    <row r="49" spans="1:47" x14ac:dyDescent="0.3">
      <c r="A49" s="243">
        <v>88</v>
      </c>
      <c r="B49" s="243">
        <v>1</v>
      </c>
      <c r="C49" s="243" t="s">
        <v>28</v>
      </c>
      <c r="D49" s="243">
        <f>VLOOKUP(A49,Sheet10!A:C,3,FALSE)</f>
        <v>4</v>
      </c>
      <c r="E49" s="268">
        <f>VLOOKUP(A49,'Pupil Info'!A:D,4,FALSE)</f>
        <v>2122</v>
      </c>
      <c r="F49" s="269">
        <f>VLOOKUP(A49,'Starting Point 2020'!A:AB,28,FALSE)+VLOOKUP(A49,'2020 SPED'!A:W,23,FALSE)</f>
        <v>23001201.659256674</v>
      </c>
      <c r="G49" s="269">
        <f>VLOOKUP(A49,'Starting Point 2020'!A:AB,28,FALSE)</f>
        <v>19950843.778913602</v>
      </c>
      <c r="H49" s="269">
        <f>VLOOKUP(A49,'2% 2020'!A:AB,28,FALSE)</f>
        <v>20262275.778913602</v>
      </c>
      <c r="I49" s="269">
        <f t="shared" si="48"/>
        <v>311432</v>
      </c>
      <c r="J49" s="269">
        <f>VLOOKUP(A49,'2% with VPK 2020'!A:AB,28,FALSE)</f>
        <v>20262275.778913602</v>
      </c>
      <c r="K49" s="269">
        <f>VLOOKUP(A49,'Charter School Lease'!A:D,4,FALSE)</f>
        <v>0</v>
      </c>
      <c r="L49" s="269">
        <f>VLOOKUP(A49,'Integration Change'!H:K,4,FALSE)</f>
        <v>0</v>
      </c>
      <c r="M49" s="269">
        <f>VLOOKUP(A49,'Other SPED'!A:D,4,FALSE)</f>
        <v>0</v>
      </c>
      <c r="N49" s="269">
        <f>VLOOKUP(A49,'LTFM Change'!G:J,4,FALSE)</f>
        <v>0</v>
      </c>
      <c r="O49" s="269">
        <f>VLOOKUP(A49,QComp!I:N,6,FALSE)</f>
        <v>0</v>
      </c>
      <c r="P49" s="269">
        <f>VLOOKUP(A49,'Breakfast and Lunch'!A:D,4,FALSE)</f>
        <v>0</v>
      </c>
      <c r="Q49" s="269">
        <f>VLOOKUP(A49,'Breakfast and Lunch'!A:E,5,FALSE)</f>
        <v>0</v>
      </c>
      <c r="R49" s="269">
        <f>VLOOKUP(A49,'Integration Change'!A:D,4,FALSE)</f>
        <v>0</v>
      </c>
      <c r="S49" s="269">
        <f>VLOOKUP(A49,'LTFM Change'!A:C,3,FALSE)</f>
        <v>0</v>
      </c>
      <c r="T49" s="269">
        <f>VLOOKUP(A49,QComp!A:D,4,FALSE)</f>
        <v>0</v>
      </c>
      <c r="U49" s="269">
        <f t="shared" si="49"/>
        <v>0</v>
      </c>
      <c r="V49" s="269">
        <f>VLOOKUP(A49,'2020 SPED'!A:AF,32,FALSE)</f>
        <v>69885.707662980538</v>
      </c>
      <c r="W49" s="270">
        <f t="shared" si="46"/>
        <v>381317.70766298054</v>
      </c>
      <c r="X49" s="247">
        <f t="shared" si="52"/>
        <v>1.6578164624260937E-2</v>
      </c>
      <c r="Z49" s="268">
        <f>VLOOKUP(A49,'Pupil Info'!A:E,5,FALSE)</f>
        <v>2120</v>
      </c>
      <c r="AA49" s="269">
        <f>VLOOKUP(A49,'Starting Point 2021'!A:AB,28,FALSE)+VLOOKUP(A49,'2021 SPED'!A:AT,23,FALSE)</f>
        <v>23203498.452326976</v>
      </c>
      <c r="AB49" s="269">
        <f>VLOOKUP(A49,'Starting Point 2021'!A:AB,28,FALSE)</f>
        <v>20036380.05027733</v>
      </c>
      <c r="AC49" s="269">
        <f>VLOOKUP(A49,'2% 2021'!A:AB,28,FALSE)</f>
        <v>20663305.538277328</v>
      </c>
      <c r="AD49" s="269">
        <f t="shared" si="50"/>
        <v>626925.48799999803</v>
      </c>
      <c r="AE49" s="269">
        <f>VLOOKUP(A49,'2% with VPK 2021'!A:AB,28,FALSE)</f>
        <v>20663305.538277328</v>
      </c>
      <c r="AF49" s="269">
        <f>VLOOKUP(A49,'Charter School Lease'!A:E,5,FALSE)</f>
        <v>0</v>
      </c>
      <c r="AG49" s="269">
        <f>VLOOKUP(A49,'Integration Change'!H:L,5,FALSE)</f>
        <v>0</v>
      </c>
      <c r="AH49" s="269">
        <f>VLOOKUP(A49,'Other SPED'!A:D,4,FALSE)</f>
        <v>0</v>
      </c>
      <c r="AI49" s="269">
        <f>VLOOKUP(A49,QComp!I:R,10,FALSE)</f>
        <v>0</v>
      </c>
      <c r="AJ49" s="269">
        <f>VLOOKUP(A49,'LTFM Change'!G:K,5,FALSE)</f>
        <v>0</v>
      </c>
      <c r="AK49" s="269">
        <f>VLOOKUP(A49,'Breakfast and Lunch'!A:E,5,FALSE)</f>
        <v>0</v>
      </c>
      <c r="AL49" s="269">
        <f>VLOOKUP(A49,'Breakfast and Lunch'!A:D,4,FALSE)</f>
        <v>0</v>
      </c>
      <c r="AM49" s="269">
        <f>VLOOKUP(A49,'Integration Change'!A:E,5,FALSE)</f>
        <v>0</v>
      </c>
      <c r="AN49" s="269">
        <f>VLOOKUP(A49,'Safe School'!F:J,5,FALSE)</f>
        <v>0</v>
      </c>
      <c r="AO49" s="269">
        <f>VLOOKUP(A49,'LTFM Change'!A:D,4,FALSE)</f>
        <v>0</v>
      </c>
      <c r="AP49" s="269">
        <f>VLOOKUP(A49,QComp!A:E,5,FALSE)</f>
        <v>0</v>
      </c>
      <c r="AQ49" s="269">
        <f t="shared" si="51"/>
        <v>0</v>
      </c>
      <c r="AR49" s="269">
        <f>VLOOKUP(A49,'2021 SPED'!A:AF,32,FALSE)</f>
        <v>181942.9076375775</v>
      </c>
      <c r="AS49" s="285">
        <f t="shared" si="47"/>
        <v>808868.39563757554</v>
      </c>
      <c r="AT49" s="247">
        <f t="shared" si="22"/>
        <v>3.4859760363267885E-2</v>
      </c>
      <c r="AU49" s="249">
        <f t="shared" si="8"/>
        <v>1190186.1033005561</v>
      </c>
    </row>
    <row r="50" spans="1:47" x14ac:dyDescent="0.3">
      <c r="A50" s="243">
        <v>91</v>
      </c>
      <c r="B50" s="243">
        <v>1</v>
      </c>
      <c r="C50" s="243" t="s">
        <v>29</v>
      </c>
      <c r="D50" s="243">
        <f>VLOOKUP(A50,Sheet10!A:C,3,FALSE)</f>
        <v>6</v>
      </c>
      <c r="E50" s="268">
        <f>VLOOKUP(A50,'Pupil Info'!A:D,4,FALSE)</f>
        <v>694</v>
      </c>
      <c r="F50" s="269">
        <f>VLOOKUP(A50,'Starting Point 2020'!A:AB,28,FALSE)+VLOOKUP(A50,'2020 SPED'!A:W,23,FALSE)</f>
        <v>7259447.9167633336</v>
      </c>
      <c r="G50" s="269">
        <f>VLOOKUP(A50,'Starting Point 2020'!A:AB,28,FALSE)</f>
        <v>6221618.5814543748</v>
      </c>
      <c r="H50" s="269">
        <f>VLOOKUP(A50,'2% 2020'!A:AB,28,FALSE)</f>
        <v>6326659.5814543748</v>
      </c>
      <c r="I50" s="269">
        <f t="shared" si="48"/>
        <v>105041</v>
      </c>
      <c r="J50" s="269">
        <f>VLOOKUP(A50,'2% with VPK 2020'!A:AB,28,FALSE)</f>
        <v>6326659.5814543748</v>
      </c>
      <c r="K50" s="269">
        <f>VLOOKUP(A50,'Charter School Lease'!A:D,4,FALSE)</f>
        <v>0</v>
      </c>
      <c r="L50" s="269">
        <f>VLOOKUP(A50,'Integration Change'!H:K,4,FALSE)</f>
        <v>0</v>
      </c>
      <c r="M50" s="269">
        <f>VLOOKUP(A50,'Other SPED'!A:D,4,FALSE)</f>
        <v>0</v>
      </c>
      <c r="N50" s="269">
        <f>VLOOKUP(A50,'LTFM Change'!G:J,4,FALSE)</f>
        <v>0</v>
      </c>
      <c r="O50" s="269">
        <f>VLOOKUP(A50,QComp!I:N,6,FALSE)</f>
        <v>0</v>
      </c>
      <c r="P50" s="269">
        <f>VLOOKUP(A50,'Breakfast and Lunch'!A:D,4,FALSE)</f>
        <v>0</v>
      </c>
      <c r="Q50" s="269">
        <f>VLOOKUP(A50,'Breakfast and Lunch'!A:E,5,FALSE)</f>
        <v>0</v>
      </c>
      <c r="R50" s="269">
        <f>VLOOKUP(A50,'Integration Change'!A:D,4,FALSE)</f>
        <v>0</v>
      </c>
      <c r="S50" s="269">
        <f>VLOOKUP(A50,'LTFM Change'!A:C,3,FALSE)</f>
        <v>0</v>
      </c>
      <c r="T50" s="269">
        <f>VLOOKUP(A50,QComp!A:D,4,FALSE)</f>
        <v>0</v>
      </c>
      <c r="U50" s="269">
        <f t="shared" si="49"/>
        <v>0</v>
      </c>
      <c r="V50" s="269">
        <f>VLOOKUP(A50,'2020 SPED'!A:AF,32,FALSE)</f>
        <v>15179.84315063362</v>
      </c>
      <c r="W50" s="270">
        <f t="shared" si="46"/>
        <v>120220.84315063362</v>
      </c>
      <c r="X50" s="247">
        <f t="shared" si="52"/>
        <v>1.6560604129829549E-2</v>
      </c>
      <c r="Z50" s="268">
        <f>VLOOKUP(A50,'Pupil Info'!A:E,5,FALSE)</f>
        <v>692</v>
      </c>
      <c r="AA50" s="269">
        <f>VLOOKUP(A50,'Starting Point 2021'!A:AB,28,FALSE)+VLOOKUP(A50,'2021 SPED'!A:AT,23,FALSE)</f>
        <v>7297974.328766142</v>
      </c>
      <c r="AB50" s="269">
        <f>VLOOKUP(A50,'Starting Point 2021'!A:AB,28,FALSE)</f>
        <v>6187693.9813403636</v>
      </c>
      <c r="AC50" s="269">
        <f>VLOOKUP(A50,'2% 2021'!A:AB,28,FALSE)</f>
        <v>6397272.2113403641</v>
      </c>
      <c r="AD50" s="269">
        <f t="shared" si="50"/>
        <v>209578.23000000045</v>
      </c>
      <c r="AE50" s="269">
        <f>VLOOKUP(A50,'2% with VPK 2021'!A:AB,28,FALSE)</f>
        <v>6397272.2113403641</v>
      </c>
      <c r="AF50" s="269">
        <f>VLOOKUP(A50,'Charter School Lease'!A:E,5,FALSE)</f>
        <v>0</v>
      </c>
      <c r="AG50" s="269">
        <f>VLOOKUP(A50,'Integration Change'!H:L,5,FALSE)</f>
        <v>0</v>
      </c>
      <c r="AH50" s="269">
        <f>VLOOKUP(A50,'Other SPED'!A:D,4,FALSE)</f>
        <v>0</v>
      </c>
      <c r="AI50" s="269">
        <f>VLOOKUP(A50,QComp!I:R,10,FALSE)</f>
        <v>0</v>
      </c>
      <c r="AJ50" s="269">
        <f>VLOOKUP(A50,'LTFM Change'!G:K,5,FALSE)</f>
        <v>0</v>
      </c>
      <c r="AK50" s="269">
        <f>VLOOKUP(A50,'Breakfast and Lunch'!A:E,5,FALSE)</f>
        <v>0</v>
      </c>
      <c r="AL50" s="269">
        <f>VLOOKUP(A50,'Breakfast and Lunch'!A:D,4,FALSE)</f>
        <v>0</v>
      </c>
      <c r="AM50" s="269">
        <f>VLOOKUP(A50,'Integration Change'!A:E,5,FALSE)</f>
        <v>0</v>
      </c>
      <c r="AN50" s="269">
        <f>VLOOKUP(A50,'Safe School'!F:J,5,FALSE)</f>
        <v>0</v>
      </c>
      <c r="AO50" s="269">
        <f>VLOOKUP(A50,'LTFM Change'!A:D,4,FALSE)</f>
        <v>0</v>
      </c>
      <c r="AP50" s="269">
        <f>VLOOKUP(A50,QComp!A:E,5,FALSE)</f>
        <v>0</v>
      </c>
      <c r="AQ50" s="269">
        <f t="shared" si="51"/>
        <v>0</v>
      </c>
      <c r="AR50" s="269">
        <f>VLOOKUP(A50,'2021 SPED'!A:AF,32,FALSE)</f>
        <v>58379.777039158391</v>
      </c>
      <c r="AS50" s="285">
        <f t="shared" si="47"/>
        <v>267958.00703915884</v>
      </c>
      <c r="AT50" s="247">
        <f t="shared" si="22"/>
        <v>3.6716764812800028E-2</v>
      </c>
      <c r="AU50" s="249">
        <f t="shared" si="8"/>
        <v>388178.85018979246</v>
      </c>
    </row>
    <row r="51" spans="1:47" x14ac:dyDescent="0.3">
      <c r="A51" s="243">
        <v>93</v>
      </c>
      <c r="B51" s="243">
        <v>1</v>
      </c>
      <c r="C51" s="243" t="s">
        <v>30</v>
      </c>
      <c r="D51" s="243">
        <f>VLOOKUP(A51,Sheet10!A:C,3,FALSE)</f>
        <v>6</v>
      </c>
      <c r="E51" s="268">
        <f>VLOOKUP(A51,'Pupil Info'!A:D,4,FALSE)</f>
        <v>421</v>
      </c>
      <c r="F51" s="269">
        <f>VLOOKUP(A51,'Starting Point 2020'!A:AB,28,FALSE)+VLOOKUP(A51,'2020 SPED'!A:W,23,FALSE)</f>
        <v>4738125.2288913913</v>
      </c>
      <c r="G51" s="269">
        <f>VLOOKUP(A51,'Starting Point 2020'!A:AB,28,FALSE)</f>
        <v>4231930.868652625</v>
      </c>
      <c r="H51" s="269">
        <f>VLOOKUP(A51,'2% 2020'!A:AB,28,FALSE)</f>
        <v>4296190.868652625</v>
      </c>
      <c r="I51" s="269">
        <f t="shared" si="48"/>
        <v>64260</v>
      </c>
      <c r="J51" s="269">
        <f>VLOOKUP(A51,'2% with VPK 2020'!A:AB,28,FALSE)</f>
        <v>4296190.868652625</v>
      </c>
      <c r="K51" s="269">
        <f>VLOOKUP(A51,'Charter School Lease'!A:D,4,FALSE)</f>
        <v>0</v>
      </c>
      <c r="L51" s="269">
        <f>VLOOKUP(A51,'Integration Change'!H:K,4,FALSE)</f>
        <v>0</v>
      </c>
      <c r="M51" s="269">
        <f>VLOOKUP(A51,'Other SPED'!A:D,4,FALSE)</f>
        <v>0</v>
      </c>
      <c r="N51" s="269">
        <f>VLOOKUP(A51,'LTFM Change'!G:J,4,FALSE)</f>
        <v>0</v>
      </c>
      <c r="O51" s="269">
        <f>VLOOKUP(A51,QComp!I:N,6,FALSE)</f>
        <v>0</v>
      </c>
      <c r="P51" s="269">
        <f>VLOOKUP(A51,'Breakfast and Lunch'!A:D,4,FALSE)</f>
        <v>0</v>
      </c>
      <c r="Q51" s="269">
        <f>VLOOKUP(A51,'Breakfast and Lunch'!A:E,5,FALSE)</f>
        <v>0</v>
      </c>
      <c r="R51" s="269">
        <f>VLOOKUP(A51,'Integration Change'!A:D,4,FALSE)</f>
        <v>0</v>
      </c>
      <c r="S51" s="269">
        <f>VLOOKUP(A51,'LTFM Change'!A:C,3,FALSE)</f>
        <v>0</v>
      </c>
      <c r="T51" s="269">
        <f>VLOOKUP(A51,QComp!A:D,4,FALSE)</f>
        <v>0</v>
      </c>
      <c r="U51" s="269">
        <f t="shared" si="49"/>
        <v>0</v>
      </c>
      <c r="V51" s="269">
        <f>VLOOKUP(A51,'2020 SPED'!A:AF,32,FALSE)</f>
        <v>11054.148415637203</v>
      </c>
      <c r="W51" s="270">
        <f t="shared" si="46"/>
        <v>75314.148415637203</v>
      </c>
      <c r="X51" s="247">
        <f t="shared" si="52"/>
        <v>1.5895347796296831E-2</v>
      </c>
      <c r="Z51" s="268">
        <f>VLOOKUP(A51,'Pupil Info'!A:E,5,FALSE)</f>
        <v>387</v>
      </c>
      <c r="AA51" s="269">
        <f>VLOOKUP(A51,'Starting Point 2021'!A:AB,28,FALSE)+VLOOKUP(A51,'2021 SPED'!A:AT,23,FALSE)</f>
        <v>4478707.7263423819</v>
      </c>
      <c r="AB51" s="269">
        <f>VLOOKUP(A51,'Starting Point 2021'!A:AB,28,FALSE)</f>
        <v>3977301.5923584201</v>
      </c>
      <c r="AC51" s="269">
        <f>VLOOKUP(A51,'2% 2021'!A:AB,28,FALSE)</f>
        <v>4099064.0903584203</v>
      </c>
      <c r="AD51" s="269">
        <f t="shared" si="50"/>
        <v>121762.49800000014</v>
      </c>
      <c r="AE51" s="269">
        <f>VLOOKUP(A51,'2% with VPK 2021'!A:AB,28,FALSE)</f>
        <v>4099064.0903584203</v>
      </c>
      <c r="AF51" s="269">
        <f>VLOOKUP(A51,'Charter School Lease'!A:E,5,FALSE)</f>
        <v>0</v>
      </c>
      <c r="AG51" s="269">
        <f>VLOOKUP(A51,'Integration Change'!H:L,5,FALSE)</f>
        <v>0</v>
      </c>
      <c r="AH51" s="269">
        <f>VLOOKUP(A51,'Other SPED'!A:D,4,FALSE)</f>
        <v>0</v>
      </c>
      <c r="AI51" s="269">
        <f>VLOOKUP(A51,QComp!I:R,10,FALSE)</f>
        <v>0</v>
      </c>
      <c r="AJ51" s="269">
        <f>VLOOKUP(A51,'LTFM Change'!G:K,5,FALSE)</f>
        <v>0</v>
      </c>
      <c r="AK51" s="269">
        <f>VLOOKUP(A51,'Breakfast and Lunch'!A:E,5,FALSE)</f>
        <v>0</v>
      </c>
      <c r="AL51" s="269">
        <f>VLOOKUP(A51,'Breakfast and Lunch'!A:D,4,FALSE)</f>
        <v>0</v>
      </c>
      <c r="AM51" s="269">
        <f>VLOOKUP(A51,'Integration Change'!A:E,5,FALSE)</f>
        <v>0</v>
      </c>
      <c r="AN51" s="269">
        <f>VLOOKUP(A51,'Safe School'!F:J,5,FALSE)</f>
        <v>0</v>
      </c>
      <c r="AO51" s="269">
        <f>VLOOKUP(A51,'LTFM Change'!A:D,4,FALSE)</f>
        <v>0</v>
      </c>
      <c r="AP51" s="269">
        <f>VLOOKUP(A51,QComp!A:E,5,FALSE)</f>
        <v>0</v>
      </c>
      <c r="AQ51" s="269">
        <f t="shared" si="51"/>
        <v>0</v>
      </c>
      <c r="AR51" s="269">
        <f>VLOOKUP(A51,'2021 SPED'!A:AF,32,FALSE)</f>
        <v>30816.381388556503</v>
      </c>
      <c r="AS51" s="285">
        <f t="shared" si="47"/>
        <v>152578.87938855664</v>
      </c>
      <c r="AT51" s="247">
        <f t="shared" si="22"/>
        <v>3.4067612514907981E-2</v>
      </c>
      <c r="AU51" s="249">
        <f t="shared" si="8"/>
        <v>227893.02780419384</v>
      </c>
    </row>
    <row r="52" spans="1:47" x14ac:dyDescent="0.3">
      <c r="A52" s="243">
        <v>94</v>
      </c>
      <c r="B52" s="243">
        <v>1</v>
      </c>
      <c r="C52" s="243" t="s">
        <v>31</v>
      </c>
      <c r="D52" s="243">
        <f>VLOOKUP(A52,Sheet10!A:C,3,FALSE)</f>
        <v>4</v>
      </c>
      <c r="E52" s="268">
        <f>VLOOKUP(A52,'Pupil Info'!A:D,4,FALSE)</f>
        <v>2803</v>
      </c>
      <c r="F52" s="269">
        <f>VLOOKUP(A52,'Starting Point 2020'!A:AB,28,FALSE)+VLOOKUP(A52,'2020 SPED'!A:W,23,FALSE)</f>
        <v>29142684.384880476</v>
      </c>
      <c r="G52" s="269">
        <f>VLOOKUP(A52,'Starting Point 2020'!A:AB,28,FALSE)</f>
        <v>25178722.5</v>
      </c>
      <c r="H52" s="269">
        <f>VLOOKUP(A52,'2% 2020'!A:AB,28,FALSE)</f>
        <v>25617145.5</v>
      </c>
      <c r="I52" s="269">
        <f t="shared" si="48"/>
        <v>438423</v>
      </c>
      <c r="J52" s="269">
        <f>VLOOKUP(A52,'2% with VPK 2020'!A:AB,28,FALSE)</f>
        <v>25617145.5</v>
      </c>
      <c r="K52" s="269">
        <f>VLOOKUP(A52,'Charter School Lease'!A:D,4,FALSE)</f>
        <v>0</v>
      </c>
      <c r="L52" s="269">
        <f>VLOOKUP(A52,'Integration Change'!H:K,4,FALSE)</f>
        <v>0</v>
      </c>
      <c r="M52" s="269">
        <f>VLOOKUP(A52,'Other SPED'!A:D,4,FALSE)</f>
        <v>0</v>
      </c>
      <c r="N52" s="269">
        <f>VLOOKUP(A52,'LTFM Change'!G:J,4,FALSE)</f>
        <v>0</v>
      </c>
      <c r="O52" s="269">
        <f>VLOOKUP(A52,QComp!I:N,6,FALSE)</f>
        <v>0</v>
      </c>
      <c r="P52" s="269">
        <f>VLOOKUP(A52,'Breakfast and Lunch'!A:D,4,FALSE)</f>
        <v>0</v>
      </c>
      <c r="Q52" s="269">
        <f>VLOOKUP(A52,'Breakfast and Lunch'!A:E,5,FALSE)</f>
        <v>0</v>
      </c>
      <c r="R52" s="269">
        <f>VLOOKUP(A52,'Integration Change'!A:D,4,FALSE)</f>
        <v>0</v>
      </c>
      <c r="S52" s="269">
        <f>VLOOKUP(A52,'LTFM Change'!A:C,3,FALSE)</f>
        <v>0</v>
      </c>
      <c r="T52" s="269">
        <f>VLOOKUP(A52,QComp!A:D,4,FALSE)</f>
        <v>0</v>
      </c>
      <c r="U52" s="269">
        <f t="shared" si="49"/>
        <v>0</v>
      </c>
      <c r="V52" s="269">
        <f>VLOOKUP(A52,'2020 SPED'!A:AF,32,FALSE)</f>
        <v>62388.090455721598</v>
      </c>
      <c r="W52" s="270">
        <f t="shared" si="46"/>
        <v>500811.0904557216</v>
      </c>
      <c r="X52" s="247">
        <f t="shared" si="52"/>
        <v>1.7184796151295794E-2</v>
      </c>
      <c r="Z52" s="268">
        <f>VLOOKUP(A52,'Pupil Info'!A:E,5,FALSE)</f>
        <v>2827</v>
      </c>
      <c r="AA52" s="269">
        <f>VLOOKUP(A52,'Starting Point 2021'!A:AB,28,FALSE)+VLOOKUP(A52,'2021 SPED'!A:AT,23,FALSE)</f>
        <v>29702460.704038665</v>
      </c>
      <c r="AB52" s="269">
        <f>VLOOKUP(A52,'Starting Point 2021'!A:AB,28,FALSE)</f>
        <v>25432897.25</v>
      </c>
      <c r="AC52" s="269">
        <f>VLOOKUP(A52,'2% 2021'!A:AB,28,FALSE)</f>
        <v>26328103.25</v>
      </c>
      <c r="AD52" s="269">
        <f t="shared" si="50"/>
        <v>895206</v>
      </c>
      <c r="AE52" s="269">
        <f>VLOOKUP(A52,'2% with VPK 2021'!A:AB,28,FALSE)</f>
        <v>26328103.25</v>
      </c>
      <c r="AF52" s="269">
        <f>VLOOKUP(A52,'Charter School Lease'!A:E,5,FALSE)</f>
        <v>0</v>
      </c>
      <c r="AG52" s="269">
        <f>VLOOKUP(A52,'Integration Change'!H:L,5,FALSE)</f>
        <v>0</v>
      </c>
      <c r="AH52" s="269">
        <f>VLOOKUP(A52,'Other SPED'!A:D,4,FALSE)</f>
        <v>0</v>
      </c>
      <c r="AI52" s="269">
        <f>VLOOKUP(A52,QComp!I:R,10,FALSE)</f>
        <v>0</v>
      </c>
      <c r="AJ52" s="269">
        <f>VLOOKUP(A52,'LTFM Change'!G:K,5,FALSE)</f>
        <v>0</v>
      </c>
      <c r="AK52" s="269">
        <f>VLOOKUP(A52,'Breakfast and Lunch'!A:E,5,FALSE)</f>
        <v>0</v>
      </c>
      <c r="AL52" s="269">
        <f>VLOOKUP(A52,'Breakfast and Lunch'!A:D,4,FALSE)</f>
        <v>0</v>
      </c>
      <c r="AM52" s="269">
        <f>VLOOKUP(A52,'Integration Change'!A:E,5,FALSE)</f>
        <v>0</v>
      </c>
      <c r="AN52" s="269">
        <f>VLOOKUP(A52,'Safe School'!F:J,5,FALSE)</f>
        <v>0</v>
      </c>
      <c r="AO52" s="269">
        <f>VLOOKUP(A52,'LTFM Change'!A:D,4,FALSE)</f>
        <v>0</v>
      </c>
      <c r="AP52" s="269">
        <f>VLOOKUP(A52,QComp!A:E,5,FALSE)</f>
        <v>0</v>
      </c>
      <c r="AQ52" s="269">
        <f t="shared" si="51"/>
        <v>0</v>
      </c>
      <c r="AR52" s="269">
        <f>VLOOKUP(A52,'2021 SPED'!A:AF,32,FALSE)</f>
        <v>161968.32884476148</v>
      </c>
      <c r="AS52" s="285">
        <f t="shared" si="47"/>
        <v>1057174.3288447615</v>
      </c>
      <c r="AT52" s="247">
        <f t="shared" si="22"/>
        <v>3.5592146367220634E-2</v>
      </c>
      <c r="AU52" s="249">
        <f t="shared" si="8"/>
        <v>1557985.4193004831</v>
      </c>
    </row>
    <row r="53" spans="1:47" x14ac:dyDescent="0.3">
      <c r="A53" s="243">
        <v>95</v>
      </c>
      <c r="B53" s="243">
        <v>1</v>
      </c>
      <c r="C53" s="243" t="s">
        <v>32</v>
      </c>
      <c r="D53" s="243">
        <f>VLOOKUP(A53,Sheet10!A:C,3,FALSE)</f>
        <v>6</v>
      </c>
      <c r="E53" s="268">
        <f>VLOOKUP(A53,'Pupil Info'!A:D,4,FALSE)</f>
        <v>293</v>
      </c>
      <c r="F53" s="269">
        <f>VLOOKUP(A53,'Starting Point 2020'!A:AB,28,FALSE)+VLOOKUP(A53,'2020 SPED'!A:W,23,FALSE)</f>
        <v>3568999.4753226102</v>
      </c>
      <c r="G53" s="269">
        <f>VLOOKUP(A53,'Starting Point 2020'!A:AB,28,FALSE)</f>
        <v>3269599.5</v>
      </c>
      <c r="H53" s="269">
        <f>VLOOKUP(A53,'2% 2020'!A:AB,28,FALSE)</f>
        <v>3326123.5</v>
      </c>
      <c r="I53" s="269">
        <f t="shared" si="48"/>
        <v>56524</v>
      </c>
      <c r="J53" s="269">
        <f>VLOOKUP(A53,'2% with VPK 2020'!A:AB,28,FALSE)</f>
        <v>3326123.5</v>
      </c>
      <c r="K53" s="269">
        <f>VLOOKUP(A53,'Charter School Lease'!A:D,4,FALSE)</f>
        <v>0</v>
      </c>
      <c r="L53" s="269">
        <f>VLOOKUP(A53,'Integration Change'!H:K,4,FALSE)</f>
        <v>0</v>
      </c>
      <c r="M53" s="269">
        <f>VLOOKUP(A53,'Other SPED'!A:D,4,FALSE)</f>
        <v>0</v>
      </c>
      <c r="N53" s="269">
        <f>VLOOKUP(A53,'LTFM Change'!G:J,4,FALSE)</f>
        <v>0</v>
      </c>
      <c r="O53" s="269">
        <f>VLOOKUP(A53,QComp!I:N,6,FALSE)</f>
        <v>0</v>
      </c>
      <c r="P53" s="269">
        <f>VLOOKUP(A53,'Breakfast and Lunch'!A:D,4,FALSE)</f>
        <v>0</v>
      </c>
      <c r="Q53" s="269">
        <f>VLOOKUP(A53,'Breakfast and Lunch'!A:E,5,FALSE)</f>
        <v>0</v>
      </c>
      <c r="R53" s="269">
        <f>VLOOKUP(A53,'Integration Change'!A:D,4,FALSE)</f>
        <v>0</v>
      </c>
      <c r="S53" s="269">
        <f>VLOOKUP(A53,'LTFM Change'!A:C,3,FALSE)</f>
        <v>0</v>
      </c>
      <c r="T53" s="269">
        <f>VLOOKUP(A53,QComp!A:D,4,FALSE)</f>
        <v>0</v>
      </c>
      <c r="U53" s="269">
        <f t="shared" si="49"/>
        <v>0</v>
      </c>
      <c r="V53" s="269">
        <f>VLOOKUP(A53,'2020 SPED'!A:AF,32,FALSE)</f>
        <v>4900.8535529173678</v>
      </c>
      <c r="W53" s="270">
        <f t="shared" si="46"/>
        <v>61424.853552917368</v>
      </c>
      <c r="X53" s="247">
        <f t="shared" si="52"/>
        <v>1.7210664775277152E-2</v>
      </c>
      <c r="Z53" s="268">
        <f>VLOOKUP(A53,'Pupil Info'!A:E,5,FALSE)</f>
        <v>299</v>
      </c>
      <c r="AA53" s="269">
        <f>VLOOKUP(A53,'Starting Point 2021'!A:AB,28,FALSE)+VLOOKUP(A53,'2021 SPED'!A:AT,23,FALSE)</f>
        <v>3583782.3434821861</v>
      </c>
      <c r="AB53" s="269">
        <f>VLOOKUP(A53,'Starting Point 2021'!A:AB,28,FALSE)</f>
        <v>3281456</v>
      </c>
      <c r="AC53" s="269">
        <f>VLOOKUP(A53,'2% 2021'!A:AB,28,FALSE)</f>
        <v>3395667</v>
      </c>
      <c r="AD53" s="269">
        <f t="shared" si="50"/>
        <v>114211</v>
      </c>
      <c r="AE53" s="269">
        <f>VLOOKUP(A53,'2% with VPK 2021'!A:AB,28,FALSE)</f>
        <v>3395667</v>
      </c>
      <c r="AF53" s="269">
        <f>VLOOKUP(A53,'Charter School Lease'!A:E,5,FALSE)</f>
        <v>0</v>
      </c>
      <c r="AG53" s="269">
        <f>VLOOKUP(A53,'Integration Change'!H:L,5,FALSE)</f>
        <v>0</v>
      </c>
      <c r="AH53" s="269">
        <f>VLOOKUP(A53,'Other SPED'!A:D,4,FALSE)</f>
        <v>0</v>
      </c>
      <c r="AI53" s="269">
        <f>VLOOKUP(A53,QComp!I:R,10,FALSE)</f>
        <v>0</v>
      </c>
      <c r="AJ53" s="269">
        <f>VLOOKUP(A53,'LTFM Change'!G:K,5,FALSE)</f>
        <v>0</v>
      </c>
      <c r="AK53" s="269">
        <f>VLOOKUP(A53,'Breakfast and Lunch'!A:E,5,FALSE)</f>
        <v>0</v>
      </c>
      <c r="AL53" s="269">
        <f>VLOOKUP(A53,'Breakfast and Lunch'!A:D,4,FALSE)</f>
        <v>0</v>
      </c>
      <c r="AM53" s="269">
        <f>VLOOKUP(A53,'Integration Change'!A:E,5,FALSE)</f>
        <v>0</v>
      </c>
      <c r="AN53" s="269">
        <f>VLOOKUP(A53,'Safe School'!F:J,5,FALSE)</f>
        <v>0</v>
      </c>
      <c r="AO53" s="269">
        <f>VLOOKUP(A53,'LTFM Change'!A:D,4,FALSE)</f>
        <v>0</v>
      </c>
      <c r="AP53" s="269">
        <f>VLOOKUP(A53,QComp!A:E,5,FALSE)</f>
        <v>0</v>
      </c>
      <c r="AQ53" s="269">
        <f t="shared" si="51"/>
        <v>0</v>
      </c>
      <c r="AR53" s="269">
        <f>VLOOKUP(A53,'2021 SPED'!A:AF,32,FALSE)</f>
        <v>9873.1172221412417</v>
      </c>
      <c r="AS53" s="285">
        <f t="shared" si="47"/>
        <v>124084.11722214124</v>
      </c>
      <c r="AT53" s="247">
        <f t="shared" si="22"/>
        <v>3.4623787197292512E-2</v>
      </c>
      <c r="AU53" s="249">
        <f t="shared" si="8"/>
        <v>185508.97077505861</v>
      </c>
    </row>
    <row r="54" spans="1:47" x14ac:dyDescent="0.3">
      <c r="A54" s="243">
        <v>97</v>
      </c>
      <c r="B54" s="243">
        <v>1</v>
      </c>
      <c r="C54" s="243" t="s">
        <v>33</v>
      </c>
      <c r="D54" s="243">
        <f>VLOOKUP(A54,Sheet10!A:C,3,FALSE)</f>
        <v>6</v>
      </c>
      <c r="E54" s="268">
        <f>VLOOKUP(A54,'Pupil Info'!A:D,4,FALSE)</f>
        <v>634</v>
      </c>
      <c r="F54" s="269">
        <f>VLOOKUP(A54,'Starting Point 2020'!A:AB,28,FALSE)+VLOOKUP(A54,'2020 SPED'!A:W,23,FALSE)</f>
        <v>6224943.1460678009</v>
      </c>
      <c r="G54" s="269">
        <f>VLOOKUP(A54,'Starting Point 2020'!A:AB,28,FALSE)</f>
        <v>5474569.75</v>
      </c>
      <c r="H54" s="269">
        <f>VLOOKUP(A54,'2% 2020'!A:AB,28,FALSE)</f>
        <v>5570351.75</v>
      </c>
      <c r="I54" s="269">
        <f t="shared" si="48"/>
        <v>95782</v>
      </c>
      <c r="J54" s="269">
        <f>VLOOKUP(A54,'2% with VPK 2020'!A:AB,28,FALSE)</f>
        <v>5570351.75</v>
      </c>
      <c r="K54" s="269">
        <f>VLOOKUP(A54,'Charter School Lease'!A:D,4,FALSE)</f>
        <v>0</v>
      </c>
      <c r="L54" s="269">
        <f>VLOOKUP(A54,'Integration Change'!H:K,4,FALSE)</f>
        <v>0</v>
      </c>
      <c r="M54" s="269">
        <f>VLOOKUP(A54,'Other SPED'!A:D,4,FALSE)</f>
        <v>0</v>
      </c>
      <c r="N54" s="269">
        <f>VLOOKUP(A54,'LTFM Change'!G:J,4,FALSE)</f>
        <v>0</v>
      </c>
      <c r="O54" s="269">
        <f>VLOOKUP(A54,QComp!I:N,6,FALSE)</f>
        <v>0</v>
      </c>
      <c r="P54" s="269">
        <f>VLOOKUP(A54,'Breakfast and Lunch'!A:D,4,FALSE)</f>
        <v>0</v>
      </c>
      <c r="Q54" s="269">
        <f>VLOOKUP(A54,'Breakfast and Lunch'!A:E,5,FALSE)</f>
        <v>0</v>
      </c>
      <c r="R54" s="269">
        <f>VLOOKUP(A54,'Integration Change'!A:D,4,FALSE)</f>
        <v>0</v>
      </c>
      <c r="S54" s="269">
        <f>VLOOKUP(A54,'LTFM Change'!A:C,3,FALSE)</f>
        <v>0</v>
      </c>
      <c r="T54" s="269">
        <f>VLOOKUP(A54,QComp!A:D,4,FALSE)</f>
        <v>0</v>
      </c>
      <c r="U54" s="269">
        <f t="shared" si="49"/>
        <v>0</v>
      </c>
      <c r="V54" s="269">
        <f>VLOOKUP(A54,'2020 SPED'!A:AF,32,FALSE)</f>
        <v>17575.802657605032</v>
      </c>
      <c r="W54" s="270">
        <f t="shared" si="46"/>
        <v>113357.80265760503</v>
      </c>
      <c r="X54" s="247">
        <f t="shared" si="52"/>
        <v>1.8210255097544384E-2</v>
      </c>
      <c r="Z54" s="268">
        <f>VLOOKUP(A54,'Pupil Info'!A:E,5,FALSE)</f>
        <v>632</v>
      </c>
      <c r="AA54" s="269">
        <f>VLOOKUP(A54,'Starting Point 2021'!A:AB,28,FALSE)+VLOOKUP(A54,'2021 SPED'!A:AT,23,FALSE)</f>
        <v>6212060.4177656705</v>
      </c>
      <c r="AB54" s="269">
        <f>VLOOKUP(A54,'Starting Point 2021'!A:AB,28,FALSE)</f>
        <v>5447906.25</v>
      </c>
      <c r="AC54" s="269">
        <f>VLOOKUP(A54,'2% 2021'!A:AB,28,FALSE)</f>
        <v>5640270.25</v>
      </c>
      <c r="AD54" s="269">
        <f t="shared" si="50"/>
        <v>192364</v>
      </c>
      <c r="AE54" s="269">
        <f>VLOOKUP(A54,'2% with VPK 2021'!A:AB,28,FALSE)</f>
        <v>5640270.25</v>
      </c>
      <c r="AF54" s="269">
        <f>VLOOKUP(A54,'Charter School Lease'!A:E,5,FALSE)</f>
        <v>0</v>
      </c>
      <c r="AG54" s="269">
        <f>VLOOKUP(A54,'Integration Change'!H:L,5,FALSE)</f>
        <v>0</v>
      </c>
      <c r="AH54" s="269">
        <f>VLOOKUP(A54,'Other SPED'!A:D,4,FALSE)</f>
        <v>0</v>
      </c>
      <c r="AI54" s="269">
        <f>VLOOKUP(A54,QComp!I:R,10,FALSE)</f>
        <v>0</v>
      </c>
      <c r="AJ54" s="269">
        <f>VLOOKUP(A54,'LTFM Change'!G:K,5,FALSE)</f>
        <v>0</v>
      </c>
      <c r="AK54" s="269">
        <f>VLOOKUP(A54,'Breakfast and Lunch'!A:E,5,FALSE)</f>
        <v>0</v>
      </c>
      <c r="AL54" s="269">
        <f>VLOOKUP(A54,'Breakfast and Lunch'!A:D,4,FALSE)</f>
        <v>0</v>
      </c>
      <c r="AM54" s="269">
        <f>VLOOKUP(A54,'Integration Change'!A:E,5,FALSE)</f>
        <v>0</v>
      </c>
      <c r="AN54" s="269">
        <f>VLOOKUP(A54,'Safe School'!F:J,5,FALSE)</f>
        <v>0</v>
      </c>
      <c r="AO54" s="269">
        <f>VLOOKUP(A54,'LTFM Change'!A:D,4,FALSE)</f>
        <v>0</v>
      </c>
      <c r="AP54" s="269">
        <f>VLOOKUP(A54,QComp!A:E,5,FALSE)</f>
        <v>0</v>
      </c>
      <c r="AQ54" s="269">
        <f t="shared" si="51"/>
        <v>0</v>
      </c>
      <c r="AR54" s="269">
        <f>VLOOKUP(A54,'2021 SPED'!A:AF,32,FALSE)</f>
        <v>42199.83789763716</v>
      </c>
      <c r="AS54" s="285">
        <f t="shared" si="47"/>
        <v>234563.83789763716</v>
      </c>
      <c r="AT54" s="247">
        <f t="shared" si="22"/>
        <v>3.7759426361471858E-2</v>
      </c>
      <c r="AU54" s="249">
        <f t="shared" si="8"/>
        <v>347921.64055524219</v>
      </c>
    </row>
    <row r="55" spans="1:47" x14ac:dyDescent="0.3">
      <c r="A55" s="243">
        <v>99</v>
      </c>
      <c r="B55" s="243">
        <v>1</v>
      </c>
      <c r="C55" s="243" t="s">
        <v>34</v>
      </c>
      <c r="D55" s="243">
        <f>VLOOKUP(A55,Sheet10!A:C,3,FALSE)</f>
        <v>5</v>
      </c>
      <c r="E55" s="268">
        <f>VLOOKUP(A55,'Pupil Info'!A:D,4,FALSE)</f>
        <v>1246</v>
      </c>
      <c r="F55" s="269">
        <f>VLOOKUP(A55,'Starting Point 2020'!A:AB,28,FALSE)+VLOOKUP(A55,'2020 SPED'!A:W,23,FALSE)</f>
        <v>11340442.809490185</v>
      </c>
      <c r="G55" s="269">
        <f>VLOOKUP(A55,'Starting Point 2020'!A:AB,28,FALSE)</f>
        <v>10347912</v>
      </c>
      <c r="H55" s="269">
        <f>VLOOKUP(A55,'2% 2020'!A:AB,28,FALSE)</f>
        <v>10522930</v>
      </c>
      <c r="I55" s="269">
        <f t="shared" si="48"/>
        <v>175018</v>
      </c>
      <c r="J55" s="269">
        <f>VLOOKUP(A55,'2% with VPK 2020'!A:AB,28,FALSE)</f>
        <v>10522930</v>
      </c>
      <c r="K55" s="269">
        <f>VLOOKUP(A55,'Charter School Lease'!A:D,4,FALSE)</f>
        <v>0</v>
      </c>
      <c r="L55" s="269">
        <f>VLOOKUP(A55,'Integration Change'!H:K,4,FALSE)</f>
        <v>0</v>
      </c>
      <c r="M55" s="269">
        <f>VLOOKUP(A55,'Other SPED'!A:D,4,FALSE)</f>
        <v>0</v>
      </c>
      <c r="N55" s="269">
        <f>VLOOKUP(A55,'LTFM Change'!G:J,4,FALSE)</f>
        <v>0</v>
      </c>
      <c r="O55" s="269">
        <f>VLOOKUP(A55,QComp!I:N,6,FALSE)</f>
        <v>0</v>
      </c>
      <c r="P55" s="269">
        <f>VLOOKUP(A55,'Breakfast and Lunch'!A:D,4,FALSE)</f>
        <v>0</v>
      </c>
      <c r="Q55" s="269">
        <f>VLOOKUP(A55,'Breakfast and Lunch'!A:E,5,FALSE)</f>
        <v>0</v>
      </c>
      <c r="R55" s="269">
        <f>VLOOKUP(A55,'Integration Change'!A:D,4,FALSE)</f>
        <v>0</v>
      </c>
      <c r="S55" s="269">
        <f>VLOOKUP(A55,'LTFM Change'!A:C,3,FALSE)</f>
        <v>0</v>
      </c>
      <c r="T55" s="269">
        <f>VLOOKUP(A55,QComp!A:D,4,FALSE)</f>
        <v>0</v>
      </c>
      <c r="U55" s="269">
        <f t="shared" si="49"/>
        <v>0</v>
      </c>
      <c r="V55" s="269">
        <f>VLOOKUP(A55,'2020 SPED'!A:AF,32,FALSE)</f>
        <v>15125.518441730062</v>
      </c>
      <c r="W55" s="270">
        <f t="shared" si="46"/>
        <v>190143.51844173006</v>
      </c>
      <c r="X55" s="247">
        <f t="shared" si="52"/>
        <v>1.6766851315771263E-2</v>
      </c>
      <c r="Z55" s="268">
        <f>VLOOKUP(A55,'Pupil Info'!A:E,5,FALSE)</f>
        <v>1247</v>
      </c>
      <c r="AA55" s="269">
        <f>VLOOKUP(A55,'Starting Point 2021'!A:AB,28,FALSE)+VLOOKUP(A55,'2021 SPED'!A:AT,23,FALSE)</f>
        <v>11440533.926959373</v>
      </c>
      <c r="AB55" s="269">
        <f>VLOOKUP(A55,'Starting Point 2021'!A:AB,28,FALSE)</f>
        <v>10394071</v>
      </c>
      <c r="AC55" s="269">
        <f>VLOOKUP(A55,'2% 2021'!A:AB,28,FALSE)</f>
        <v>10749376</v>
      </c>
      <c r="AD55" s="269">
        <f t="shared" si="50"/>
        <v>355305</v>
      </c>
      <c r="AE55" s="269">
        <f>VLOOKUP(A55,'2% with VPK 2021'!A:AB,28,FALSE)</f>
        <v>10749376</v>
      </c>
      <c r="AF55" s="269">
        <f>VLOOKUP(A55,'Charter School Lease'!A:E,5,FALSE)</f>
        <v>0</v>
      </c>
      <c r="AG55" s="269">
        <f>VLOOKUP(A55,'Integration Change'!H:L,5,FALSE)</f>
        <v>0</v>
      </c>
      <c r="AH55" s="269">
        <f>VLOOKUP(A55,'Other SPED'!A:D,4,FALSE)</f>
        <v>0</v>
      </c>
      <c r="AI55" s="269">
        <f>VLOOKUP(A55,QComp!I:R,10,FALSE)</f>
        <v>0</v>
      </c>
      <c r="AJ55" s="269">
        <f>VLOOKUP(A55,'LTFM Change'!G:K,5,FALSE)</f>
        <v>0</v>
      </c>
      <c r="AK55" s="269">
        <f>VLOOKUP(A55,'Breakfast and Lunch'!A:E,5,FALSE)</f>
        <v>0</v>
      </c>
      <c r="AL55" s="269">
        <f>VLOOKUP(A55,'Breakfast and Lunch'!A:D,4,FALSE)</f>
        <v>0</v>
      </c>
      <c r="AM55" s="269">
        <f>VLOOKUP(A55,'Integration Change'!A:E,5,FALSE)</f>
        <v>0</v>
      </c>
      <c r="AN55" s="269">
        <f>VLOOKUP(A55,'Safe School'!F:J,5,FALSE)</f>
        <v>0</v>
      </c>
      <c r="AO55" s="269">
        <f>VLOOKUP(A55,'LTFM Change'!A:D,4,FALSE)</f>
        <v>0</v>
      </c>
      <c r="AP55" s="269">
        <f>VLOOKUP(A55,QComp!A:E,5,FALSE)</f>
        <v>0</v>
      </c>
      <c r="AQ55" s="269">
        <f t="shared" si="51"/>
        <v>0</v>
      </c>
      <c r="AR55" s="269">
        <f>VLOOKUP(A55,'2021 SPED'!A:AF,32,FALSE)</f>
        <v>39328.480496847304</v>
      </c>
      <c r="AS55" s="285">
        <f t="shared" si="47"/>
        <v>394633.4804968473</v>
      </c>
      <c r="AT55" s="247">
        <f t="shared" si="22"/>
        <v>3.4494323692961799E-2</v>
      </c>
      <c r="AU55" s="249">
        <f t="shared" si="8"/>
        <v>584776.99893857737</v>
      </c>
    </row>
    <row r="56" spans="1:47" x14ac:dyDescent="0.3">
      <c r="A56" s="243">
        <v>100</v>
      </c>
      <c r="B56" s="243">
        <v>1</v>
      </c>
      <c r="C56" s="243" t="s">
        <v>35</v>
      </c>
      <c r="D56" s="243">
        <f>VLOOKUP(A56,Sheet10!A:C,3,FALSE)</f>
        <v>6</v>
      </c>
      <c r="E56" s="268">
        <f>VLOOKUP(A56,'Pupil Info'!A:D,4,FALSE)</f>
        <v>368</v>
      </c>
      <c r="F56" s="269">
        <f>VLOOKUP(A56,'Starting Point 2020'!A:AB,28,FALSE)+VLOOKUP(A56,'2020 SPED'!A:W,23,FALSE)</f>
        <v>3973779.4783823267</v>
      </c>
      <c r="G56" s="269">
        <f>VLOOKUP(A56,'Starting Point 2020'!A:AB,28,FALSE)</f>
        <v>3536328.25</v>
      </c>
      <c r="H56" s="269">
        <f>VLOOKUP(A56,'2% 2020'!A:AB,28,FALSE)</f>
        <v>3595338.25</v>
      </c>
      <c r="I56" s="269">
        <f t="shared" si="48"/>
        <v>59010</v>
      </c>
      <c r="J56" s="269">
        <f>VLOOKUP(A56,'2% with VPK 2020'!A:AB,28,FALSE)</f>
        <v>3595338.25</v>
      </c>
      <c r="K56" s="269">
        <f>VLOOKUP(A56,'Charter School Lease'!A:D,4,FALSE)</f>
        <v>0</v>
      </c>
      <c r="L56" s="269">
        <f>VLOOKUP(A56,'Integration Change'!H:K,4,FALSE)</f>
        <v>0</v>
      </c>
      <c r="M56" s="269">
        <f>VLOOKUP(A56,'Other SPED'!A:D,4,FALSE)</f>
        <v>0</v>
      </c>
      <c r="N56" s="269">
        <f>VLOOKUP(A56,'LTFM Change'!G:J,4,FALSE)</f>
        <v>0</v>
      </c>
      <c r="O56" s="269">
        <f>VLOOKUP(A56,QComp!I:N,6,FALSE)</f>
        <v>-300.05527500000608</v>
      </c>
      <c r="P56" s="269">
        <f>VLOOKUP(A56,'Breakfast and Lunch'!A:D,4,FALSE)</f>
        <v>0</v>
      </c>
      <c r="Q56" s="269">
        <f>VLOOKUP(A56,'Breakfast and Lunch'!A:E,5,FALSE)</f>
        <v>0</v>
      </c>
      <c r="R56" s="269">
        <f>VLOOKUP(A56,'Integration Change'!A:D,4,FALSE)</f>
        <v>0</v>
      </c>
      <c r="S56" s="269">
        <f>VLOOKUP(A56,'LTFM Change'!A:C,3,FALSE)</f>
        <v>0</v>
      </c>
      <c r="T56" s="269">
        <f>VLOOKUP(A56,QComp!A:D,4,FALSE)</f>
        <v>300.05527500000608</v>
      </c>
      <c r="U56" s="269">
        <f t="shared" si="49"/>
        <v>0</v>
      </c>
      <c r="V56" s="269">
        <f>VLOOKUP(A56,'2020 SPED'!A:AF,32,FALSE)</f>
        <v>15029.633748636756</v>
      </c>
      <c r="W56" s="270">
        <f t="shared" si="46"/>
        <v>74039.633748636756</v>
      </c>
      <c r="X56" s="247">
        <f t="shared" si="52"/>
        <v>1.8632043914720991E-2</v>
      </c>
      <c r="Z56" s="268">
        <f>VLOOKUP(A56,'Pupil Info'!A:E,5,FALSE)</f>
        <v>360</v>
      </c>
      <c r="AA56" s="269">
        <f>VLOOKUP(A56,'Starting Point 2021'!A:AB,28,FALSE)+VLOOKUP(A56,'2021 SPED'!A:AT,23,FALSE)</f>
        <v>3946111.0143106682</v>
      </c>
      <c r="AB56" s="269">
        <f>VLOOKUP(A56,'Starting Point 2021'!A:AB,28,FALSE)</f>
        <v>3484757</v>
      </c>
      <c r="AC56" s="269">
        <f>VLOOKUP(A56,'2% 2021'!A:AB,28,FALSE)</f>
        <v>3602298</v>
      </c>
      <c r="AD56" s="269">
        <f t="shared" si="50"/>
        <v>117541</v>
      </c>
      <c r="AE56" s="269">
        <f>VLOOKUP(A56,'2% with VPK 2021'!A:AB,28,FALSE)</f>
        <v>3602298</v>
      </c>
      <c r="AF56" s="269">
        <f>VLOOKUP(A56,'Charter School Lease'!A:E,5,FALSE)</f>
        <v>0</v>
      </c>
      <c r="AG56" s="269">
        <f>VLOOKUP(A56,'Integration Change'!H:L,5,FALSE)</f>
        <v>0</v>
      </c>
      <c r="AH56" s="269">
        <f>VLOOKUP(A56,'Other SPED'!A:D,4,FALSE)</f>
        <v>0</v>
      </c>
      <c r="AI56" s="269">
        <f>VLOOKUP(A56,QComp!I:R,10,FALSE)</f>
        <v>-294.43650850267295</v>
      </c>
      <c r="AJ56" s="269">
        <f>VLOOKUP(A56,'LTFM Change'!G:K,5,FALSE)</f>
        <v>0</v>
      </c>
      <c r="AK56" s="269">
        <f>VLOOKUP(A56,'Breakfast and Lunch'!A:E,5,FALSE)</f>
        <v>0</v>
      </c>
      <c r="AL56" s="269">
        <f>VLOOKUP(A56,'Breakfast and Lunch'!A:D,4,FALSE)</f>
        <v>0</v>
      </c>
      <c r="AM56" s="269">
        <f>VLOOKUP(A56,'Integration Change'!A:E,5,FALSE)</f>
        <v>0</v>
      </c>
      <c r="AN56" s="269">
        <f>VLOOKUP(A56,'Safe School'!F:J,5,FALSE)</f>
        <v>0</v>
      </c>
      <c r="AO56" s="269">
        <f>VLOOKUP(A56,'LTFM Change'!A:D,4,FALSE)</f>
        <v>0</v>
      </c>
      <c r="AP56" s="269">
        <f>VLOOKUP(A56,QComp!A:E,5,FALSE)</f>
        <v>294.43650850267295</v>
      </c>
      <c r="AQ56" s="269">
        <f t="shared" si="51"/>
        <v>0</v>
      </c>
      <c r="AR56" s="269">
        <f>VLOOKUP(A56,'2021 SPED'!A:AF,32,FALSE)</f>
        <v>31005.869799012551</v>
      </c>
      <c r="AS56" s="285">
        <f t="shared" si="47"/>
        <v>148546.86979901255</v>
      </c>
      <c r="AT56" s="247">
        <f t="shared" si="22"/>
        <v>3.7643864873619481E-2</v>
      </c>
      <c r="AU56" s="249">
        <f t="shared" si="8"/>
        <v>222586.50354764931</v>
      </c>
    </row>
    <row r="57" spans="1:47" x14ac:dyDescent="0.3">
      <c r="A57" s="243">
        <v>108</v>
      </c>
      <c r="B57" s="243">
        <v>1</v>
      </c>
      <c r="C57" s="243" t="s">
        <v>36</v>
      </c>
      <c r="D57" s="243">
        <f>VLOOKUP(A57,Sheet10!A:C,3,FALSE)</f>
        <v>3</v>
      </c>
      <c r="E57" s="268">
        <f>VLOOKUP(A57,'Pupil Info'!A:D,4,FALSE)</f>
        <v>1024</v>
      </c>
      <c r="F57" s="269">
        <f>VLOOKUP(A57,'Starting Point 2020'!A:AB,28,FALSE)+VLOOKUP(A57,'2020 SPED'!A:W,23,FALSE)</f>
        <v>9304379.2952862065</v>
      </c>
      <c r="G57" s="269">
        <f>VLOOKUP(A57,'Starting Point 2020'!A:AB,28,FALSE)</f>
        <v>8735830.75</v>
      </c>
      <c r="H57" s="269">
        <f>VLOOKUP(A57,'2% 2020'!A:AB,28,FALSE)</f>
        <v>8884229.75</v>
      </c>
      <c r="I57" s="269">
        <f t="shared" si="48"/>
        <v>148399</v>
      </c>
      <c r="J57" s="269">
        <f>VLOOKUP(A57,'2% with VPK 2020'!A:AB,28,FALSE)</f>
        <v>8884229.75</v>
      </c>
      <c r="K57" s="269">
        <f>VLOOKUP(A57,'Charter School Lease'!A:D,4,FALSE)</f>
        <v>0</v>
      </c>
      <c r="L57" s="269">
        <f>VLOOKUP(A57,'Integration Change'!H:K,4,FALSE)</f>
        <v>0</v>
      </c>
      <c r="M57" s="269">
        <f>VLOOKUP(A57,'Other SPED'!A:D,4,FALSE)</f>
        <v>0</v>
      </c>
      <c r="N57" s="269">
        <f>VLOOKUP(A57,'LTFM Change'!G:J,4,FALSE)</f>
        <v>0</v>
      </c>
      <c r="O57" s="269">
        <f>VLOOKUP(A57,QComp!I:N,6,FALSE)</f>
        <v>-788.94533640000736</v>
      </c>
      <c r="P57" s="269">
        <f>VLOOKUP(A57,'Breakfast and Lunch'!A:D,4,FALSE)</f>
        <v>0</v>
      </c>
      <c r="Q57" s="269">
        <f>VLOOKUP(A57,'Breakfast and Lunch'!A:E,5,FALSE)</f>
        <v>0</v>
      </c>
      <c r="R57" s="269">
        <f>VLOOKUP(A57,'Integration Change'!A:D,4,FALSE)</f>
        <v>0</v>
      </c>
      <c r="S57" s="269">
        <f>VLOOKUP(A57,'LTFM Change'!A:C,3,FALSE)</f>
        <v>0</v>
      </c>
      <c r="T57" s="269">
        <f>VLOOKUP(A57,QComp!A:D,4,FALSE)</f>
        <v>788.94533640000736</v>
      </c>
      <c r="U57" s="269">
        <f t="shared" si="49"/>
        <v>0</v>
      </c>
      <c r="V57" s="269">
        <f>VLOOKUP(A57,'2020 SPED'!A:AF,32,FALSE)</f>
        <v>30816.393529124907</v>
      </c>
      <c r="W57" s="270">
        <f t="shared" si="46"/>
        <v>179215.39352912491</v>
      </c>
      <c r="X57" s="247">
        <f t="shared" si="52"/>
        <v>1.9261402382845551E-2</v>
      </c>
      <c r="Z57" s="268">
        <f>VLOOKUP(A57,'Pupil Info'!A:E,5,FALSE)</f>
        <v>1004</v>
      </c>
      <c r="AA57" s="269">
        <f>VLOOKUP(A57,'Starting Point 2021'!A:AB,28,FALSE)+VLOOKUP(A57,'2021 SPED'!A:AT,23,FALSE)</f>
        <v>9211105.8218720295</v>
      </c>
      <c r="AB57" s="269">
        <f>VLOOKUP(A57,'Starting Point 2021'!A:AB,28,FALSE)</f>
        <v>8624307</v>
      </c>
      <c r="AC57" s="269">
        <f>VLOOKUP(A57,'2% 2021'!A:AB,28,FALSE)</f>
        <v>8920637</v>
      </c>
      <c r="AD57" s="269">
        <f t="shared" si="50"/>
        <v>296330</v>
      </c>
      <c r="AE57" s="269">
        <f>VLOOKUP(A57,'2% with VPK 2021'!A:AB,28,FALSE)</f>
        <v>8920637</v>
      </c>
      <c r="AF57" s="269">
        <f>VLOOKUP(A57,'Charter School Lease'!A:E,5,FALSE)</f>
        <v>0</v>
      </c>
      <c r="AG57" s="269">
        <f>VLOOKUP(A57,'Integration Change'!H:L,5,FALSE)</f>
        <v>0</v>
      </c>
      <c r="AH57" s="269">
        <f>VLOOKUP(A57,'Other SPED'!A:D,4,FALSE)</f>
        <v>0</v>
      </c>
      <c r="AI57" s="269">
        <f>VLOOKUP(A57,QComp!I:R,10,FALSE)</f>
        <v>-786.79409146000398</v>
      </c>
      <c r="AJ57" s="269">
        <f>VLOOKUP(A57,'LTFM Change'!G:K,5,FALSE)</f>
        <v>0</v>
      </c>
      <c r="AK57" s="269">
        <f>VLOOKUP(A57,'Breakfast and Lunch'!A:E,5,FALSE)</f>
        <v>0</v>
      </c>
      <c r="AL57" s="269">
        <f>VLOOKUP(A57,'Breakfast and Lunch'!A:D,4,FALSE)</f>
        <v>0</v>
      </c>
      <c r="AM57" s="269">
        <f>VLOOKUP(A57,'Integration Change'!A:E,5,FALSE)</f>
        <v>0</v>
      </c>
      <c r="AN57" s="269">
        <f>VLOOKUP(A57,'Safe School'!F:J,5,FALSE)</f>
        <v>0</v>
      </c>
      <c r="AO57" s="269">
        <f>VLOOKUP(A57,'LTFM Change'!A:D,4,FALSE)</f>
        <v>0</v>
      </c>
      <c r="AP57" s="269">
        <f>VLOOKUP(A57,QComp!A:E,5,FALSE)</f>
        <v>786.79409146000398</v>
      </c>
      <c r="AQ57" s="269">
        <f t="shared" si="51"/>
        <v>0</v>
      </c>
      <c r="AR57" s="269">
        <f>VLOOKUP(A57,'2021 SPED'!A:AF,32,FALSE)</f>
        <v>79321.812376608839</v>
      </c>
      <c r="AS57" s="285">
        <f t="shared" si="47"/>
        <v>375651.81237660884</v>
      </c>
      <c r="AT57" s="247">
        <f t="shared" si="22"/>
        <v>4.0782487970620562E-2</v>
      </c>
      <c r="AU57" s="249">
        <f t="shared" si="8"/>
        <v>554867.20590573375</v>
      </c>
    </row>
    <row r="58" spans="1:47" x14ac:dyDescent="0.3">
      <c r="A58" s="243">
        <v>110</v>
      </c>
      <c r="B58" s="243">
        <v>1</v>
      </c>
      <c r="C58" s="243" t="s">
        <v>37</v>
      </c>
      <c r="D58" s="243">
        <f>VLOOKUP(A58,Sheet10!A:C,3,FALSE)</f>
        <v>3</v>
      </c>
      <c r="E58" s="268">
        <f>VLOOKUP(A58,'Pupil Info'!A:D,4,FALSE)</f>
        <v>4150</v>
      </c>
      <c r="F58" s="269">
        <f>VLOOKUP(A58,'Starting Point 2020'!A:AB,28,FALSE)+VLOOKUP(A58,'2020 SPED'!A:W,23,FALSE)</f>
        <v>42139592.058580883</v>
      </c>
      <c r="G58" s="269">
        <f>VLOOKUP(A58,'Starting Point 2020'!A:AB,28,FALSE)</f>
        <v>36661102.5</v>
      </c>
      <c r="H58" s="269">
        <f>VLOOKUP(A58,'2% 2020'!A:AB,28,FALSE)</f>
        <v>37242352.5</v>
      </c>
      <c r="I58" s="269">
        <f t="shared" si="48"/>
        <v>581250</v>
      </c>
      <c r="J58" s="269">
        <f>VLOOKUP(A58,'2% with VPK 2020'!A:AB,28,FALSE)</f>
        <v>37242352.5</v>
      </c>
      <c r="K58" s="269">
        <f>VLOOKUP(A58,'Charter School Lease'!A:D,4,FALSE)</f>
        <v>0</v>
      </c>
      <c r="L58" s="269">
        <f>VLOOKUP(A58,'Integration Change'!H:K,4,FALSE)</f>
        <v>0</v>
      </c>
      <c r="M58" s="269">
        <f>VLOOKUP(A58,'Other SPED'!A:D,4,FALSE)</f>
        <v>0</v>
      </c>
      <c r="N58" s="269">
        <f>VLOOKUP(A58,'LTFM Change'!G:J,4,FALSE)</f>
        <v>0</v>
      </c>
      <c r="O58" s="269">
        <f>VLOOKUP(A58,QComp!I:N,6,FALSE)</f>
        <v>0</v>
      </c>
      <c r="P58" s="269">
        <f>VLOOKUP(A58,'Breakfast and Lunch'!A:D,4,FALSE)</f>
        <v>0</v>
      </c>
      <c r="Q58" s="269">
        <f>VLOOKUP(A58,'Breakfast and Lunch'!A:E,5,FALSE)</f>
        <v>0</v>
      </c>
      <c r="R58" s="269">
        <f>VLOOKUP(A58,'Integration Change'!A:D,4,FALSE)</f>
        <v>0</v>
      </c>
      <c r="S58" s="269">
        <f>VLOOKUP(A58,'LTFM Change'!A:C,3,FALSE)</f>
        <v>0</v>
      </c>
      <c r="T58" s="269">
        <f>VLOOKUP(A58,QComp!A:D,4,FALSE)</f>
        <v>0</v>
      </c>
      <c r="U58" s="269">
        <f t="shared" si="49"/>
        <v>0</v>
      </c>
      <c r="V58" s="269">
        <f>VLOOKUP(A58,'2020 SPED'!A:AF,32,FALSE)</f>
        <v>139042.99254145566</v>
      </c>
      <c r="W58" s="270">
        <f t="shared" si="46"/>
        <v>720292.99254145566</v>
      </c>
      <c r="X58" s="247">
        <f t="shared" si="52"/>
        <v>1.7093022436955024E-2</v>
      </c>
      <c r="Z58" s="268">
        <f>VLOOKUP(A58,'Pupil Info'!A:E,5,FALSE)</f>
        <v>4090</v>
      </c>
      <c r="AA58" s="269">
        <f>VLOOKUP(A58,'Starting Point 2021'!A:AB,28,FALSE)+VLOOKUP(A58,'2021 SPED'!A:AT,23,FALSE)</f>
        <v>42163835.755978748</v>
      </c>
      <c r="AB58" s="269">
        <f>VLOOKUP(A58,'Starting Point 2021'!A:AB,28,FALSE)</f>
        <v>36357426.75</v>
      </c>
      <c r="AC58" s="269">
        <f>VLOOKUP(A58,'2% 2021'!A:AB,28,FALSE)</f>
        <v>37521702.75</v>
      </c>
      <c r="AD58" s="269">
        <f t="shared" si="50"/>
        <v>1164276</v>
      </c>
      <c r="AE58" s="269">
        <f>VLOOKUP(A58,'2% with VPK 2021'!A:AB,28,FALSE)</f>
        <v>37521702.75</v>
      </c>
      <c r="AF58" s="269">
        <f>VLOOKUP(A58,'Charter School Lease'!A:E,5,FALSE)</f>
        <v>0</v>
      </c>
      <c r="AG58" s="269">
        <f>VLOOKUP(A58,'Integration Change'!H:L,5,FALSE)</f>
        <v>0</v>
      </c>
      <c r="AH58" s="269">
        <f>VLOOKUP(A58,'Other SPED'!A:D,4,FALSE)</f>
        <v>0</v>
      </c>
      <c r="AI58" s="269">
        <f>VLOOKUP(A58,QComp!I:R,10,FALSE)</f>
        <v>0</v>
      </c>
      <c r="AJ58" s="269">
        <f>VLOOKUP(A58,'LTFM Change'!G:K,5,FALSE)</f>
        <v>0</v>
      </c>
      <c r="AK58" s="269">
        <f>VLOOKUP(A58,'Breakfast and Lunch'!A:E,5,FALSE)</f>
        <v>0</v>
      </c>
      <c r="AL58" s="269">
        <f>VLOOKUP(A58,'Breakfast and Lunch'!A:D,4,FALSE)</f>
        <v>0</v>
      </c>
      <c r="AM58" s="269">
        <f>VLOOKUP(A58,'Integration Change'!A:E,5,FALSE)</f>
        <v>0</v>
      </c>
      <c r="AN58" s="269">
        <f>VLOOKUP(A58,'Safe School'!F:J,5,FALSE)</f>
        <v>0</v>
      </c>
      <c r="AO58" s="269">
        <f>VLOOKUP(A58,'LTFM Change'!A:D,4,FALSE)</f>
        <v>0</v>
      </c>
      <c r="AP58" s="269">
        <f>VLOOKUP(A58,QComp!A:E,5,FALSE)</f>
        <v>0</v>
      </c>
      <c r="AQ58" s="269">
        <f t="shared" si="51"/>
        <v>0</v>
      </c>
      <c r="AR58" s="269">
        <f>VLOOKUP(A58,'2021 SPED'!A:AF,32,FALSE)</f>
        <v>523180.28693437576</v>
      </c>
      <c r="AS58" s="285">
        <f t="shared" si="47"/>
        <v>1687456.2869343758</v>
      </c>
      <c r="AT58" s="247">
        <f t="shared" si="22"/>
        <v>4.0021413058822522E-2</v>
      </c>
      <c r="AU58" s="249">
        <f t="shared" si="8"/>
        <v>2407749.2794758314</v>
      </c>
    </row>
    <row r="59" spans="1:47" x14ac:dyDescent="0.3">
      <c r="A59" s="243">
        <v>111</v>
      </c>
      <c r="B59" s="243">
        <v>1</v>
      </c>
      <c r="C59" s="243" t="s">
        <v>38</v>
      </c>
      <c r="D59" s="243">
        <f>VLOOKUP(A59,Sheet10!A:C,3,FALSE)</f>
        <v>3</v>
      </c>
      <c r="E59" s="268">
        <f>VLOOKUP(A59,'Pupil Info'!A:D,4,FALSE)</f>
        <v>1597</v>
      </c>
      <c r="F59" s="269">
        <f>VLOOKUP(A59,'Starting Point 2020'!A:AB,28,FALSE)+VLOOKUP(A59,'2020 SPED'!A:W,23,FALSE)</f>
        <v>15282257.3506686</v>
      </c>
      <c r="G59" s="269">
        <f>VLOOKUP(A59,'Starting Point 2020'!A:AB,28,FALSE)</f>
        <v>13473781.25</v>
      </c>
      <c r="H59" s="269">
        <f>VLOOKUP(A59,'2% 2020'!A:AB,28,FALSE)</f>
        <v>13701105.25</v>
      </c>
      <c r="I59" s="269">
        <f t="shared" si="48"/>
        <v>227324</v>
      </c>
      <c r="J59" s="269">
        <f>VLOOKUP(A59,'2% with VPK 2020'!A:AB,28,FALSE)</f>
        <v>13701105.25</v>
      </c>
      <c r="K59" s="269">
        <f>VLOOKUP(A59,'Charter School Lease'!A:D,4,FALSE)</f>
        <v>0</v>
      </c>
      <c r="L59" s="269">
        <f>VLOOKUP(A59,'Integration Change'!H:K,4,FALSE)</f>
        <v>0</v>
      </c>
      <c r="M59" s="269">
        <f>VLOOKUP(A59,'Other SPED'!A:D,4,FALSE)</f>
        <v>0</v>
      </c>
      <c r="N59" s="269">
        <f>VLOOKUP(A59,'LTFM Change'!G:J,4,FALSE)</f>
        <v>0</v>
      </c>
      <c r="O59" s="269">
        <f>VLOOKUP(A59,QComp!I:N,6,FALSE)</f>
        <v>0</v>
      </c>
      <c r="P59" s="269">
        <f>VLOOKUP(A59,'Breakfast and Lunch'!A:D,4,FALSE)</f>
        <v>0</v>
      </c>
      <c r="Q59" s="269">
        <f>VLOOKUP(A59,'Breakfast and Lunch'!A:E,5,FALSE)</f>
        <v>0</v>
      </c>
      <c r="R59" s="269">
        <f>VLOOKUP(A59,'Integration Change'!A:D,4,FALSE)</f>
        <v>0</v>
      </c>
      <c r="S59" s="269">
        <f>VLOOKUP(A59,'LTFM Change'!A:C,3,FALSE)</f>
        <v>0</v>
      </c>
      <c r="T59" s="269">
        <f>VLOOKUP(A59,QComp!A:D,4,FALSE)</f>
        <v>0</v>
      </c>
      <c r="U59" s="269">
        <f t="shared" si="49"/>
        <v>0</v>
      </c>
      <c r="V59" s="269">
        <f>VLOOKUP(A59,'2020 SPED'!A:AF,32,FALSE)</f>
        <v>46367.345462936908</v>
      </c>
      <c r="W59" s="270">
        <f t="shared" si="46"/>
        <v>273691.34546293691</v>
      </c>
      <c r="X59" s="247">
        <f t="shared" si="52"/>
        <v>1.7909091515918157E-2</v>
      </c>
      <c r="Z59" s="268">
        <f>VLOOKUP(A59,'Pupil Info'!A:E,5,FALSE)</f>
        <v>1603</v>
      </c>
      <c r="AA59" s="269">
        <f>VLOOKUP(A59,'Starting Point 2021'!A:AB,28,FALSE)+VLOOKUP(A59,'2021 SPED'!A:AT,23,FALSE)</f>
        <v>15475519.914076721</v>
      </c>
      <c r="AB59" s="269">
        <f>VLOOKUP(A59,'Starting Point 2021'!A:AB,28,FALSE)</f>
        <v>13564658</v>
      </c>
      <c r="AC59" s="269">
        <f>VLOOKUP(A59,'2% 2021'!A:AB,28,FALSE)</f>
        <v>14025847</v>
      </c>
      <c r="AD59" s="269">
        <f t="shared" si="50"/>
        <v>461189</v>
      </c>
      <c r="AE59" s="269">
        <f>VLOOKUP(A59,'2% with VPK 2021'!A:AB,28,FALSE)</f>
        <v>14025847</v>
      </c>
      <c r="AF59" s="269">
        <f>VLOOKUP(A59,'Charter School Lease'!A:E,5,FALSE)</f>
        <v>0</v>
      </c>
      <c r="AG59" s="269">
        <f>VLOOKUP(A59,'Integration Change'!H:L,5,FALSE)</f>
        <v>0</v>
      </c>
      <c r="AH59" s="269">
        <f>VLOOKUP(A59,'Other SPED'!A:D,4,FALSE)</f>
        <v>0</v>
      </c>
      <c r="AI59" s="269">
        <f>VLOOKUP(A59,QComp!I:R,10,FALSE)</f>
        <v>0</v>
      </c>
      <c r="AJ59" s="269">
        <f>VLOOKUP(A59,'LTFM Change'!G:K,5,FALSE)</f>
        <v>0</v>
      </c>
      <c r="AK59" s="269">
        <f>VLOOKUP(A59,'Breakfast and Lunch'!A:E,5,FALSE)</f>
        <v>0</v>
      </c>
      <c r="AL59" s="269">
        <f>VLOOKUP(A59,'Breakfast and Lunch'!A:D,4,FALSE)</f>
        <v>0</v>
      </c>
      <c r="AM59" s="269">
        <f>VLOOKUP(A59,'Integration Change'!A:E,5,FALSE)</f>
        <v>0</v>
      </c>
      <c r="AN59" s="269">
        <f>VLOOKUP(A59,'Safe School'!F:J,5,FALSE)</f>
        <v>0</v>
      </c>
      <c r="AO59" s="269">
        <f>VLOOKUP(A59,'LTFM Change'!A:D,4,FALSE)</f>
        <v>0</v>
      </c>
      <c r="AP59" s="269">
        <f>VLOOKUP(A59,QComp!A:E,5,FALSE)</f>
        <v>0</v>
      </c>
      <c r="AQ59" s="269">
        <f t="shared" si="51"/>
        <v>0</v>
      </c>
      <c r="AR59" s="269">
        <f>VLOOKUP(A59,'2021 SPED'!A:AF,32,FALSE)</f>
        <v>148038.68829263328</v>
      </c>
      <c r="AS59" s="285">
        <f t="shared" si="47"/>
        <v>609227.68829263328</v>
      </c>
      <c r="AT59" s="247">
        <f t="shared" si="22"/>
        <v>3.9367187123611452E-2</v>
      </c>
      <c r="AU59" s="249">
        <f t="shared" si="8"/>
        <v>882919.03375557018</v>
      </c>
    </row>
    <row r="60" spans="1:47" x14ac:dyDescent="0.3">
      <c r="A60" s="243">
        <v>112</v>
      </c>
      <c r="B60" s="243">
        <v>1</v>
      </c>
      <c r="C60" s="243" t="s">
        <v>39</v>
      </c>
      <c r="D60" s="243">
        <f>VLOOKUP(A60,Sheet10!A:C,3,FALSE)</f>
        <v>3</v>
      </c>
      <c r="E60" s="268">
        <f>VLOOKUP(A60,'Pupil Info'!A:D,4,FALSE)</f>
        <v>9875</v>
      </c>
      <c r="F60" s="269">
        <f>VLOOKUP(A60,'Starting Point 2020'!A:AB,28,FALSE)+VLOOKUP(A60,'2020 SPED'!A:W,23,FALSE)</f>
        <v>106528209.75610207</v>
      </c>
      <c r="G60" s="269">
        <f>VLOOKUP(A60,'Starting Point 2020'!A:AB,28,FALSE)</f>
        <v>94022399.115586981</v>
      </c>
      <c r="H60" s="269">
        <f>VLOOKUP(A60,'2% 2020'!A:AB,28,FALSE)</f>
        <v>95417892.115586981</v>
      </c>
      <c r="I60" s="269">
        <f t="shared" si="48"/>
        <v>1395493</v>
      </c>
      <c r="J60" s="269">
        <f>VLOOKUP(A60,'2% with VPK 2020'!A:AB,28,FALSE)</f>
        <v>95417892.115586981</v>
      </c>
      <c r="K60" s="269">
        <f>VLOOKUP(A60,'Charter School Lease'!A:D,4,FALSE)</f>
        <v>0</v>
      </c>
      <c r="L60" s="269">
        <f>VLOOKUP(A60,'Integration Change'!H:K,4,FALSE)</f>
        <v>0</v>
      </c>
      <c r="M60" s="269">
        <f>VLOOKUP(A60,'Other SPED'!A:D,4,FALSE)</f>
        <v>0</v>
      </c>
      <c r="N60" s="269">
        <f>VLOOKUP(A60,'LTFM Change'!G:J,4,FALSE)</f>
        <v>0</v>
      </c>
      <c r="O60" s="269">
        <f>VLOOKUP(A60,QComp!I:N,6,FALSE)</f>
        <v>-7864.6487946000416</v>
      </c>
      <c r="P60" s="269">
        <f>VLOOKUP(A60,'Breakfast and Lunch'!A:D,4,FALSE)</f>
        <v>0</v>
      </c>
      <c r="Q60" s="269">
        <f>VLOOKUP(A60,'Breakfast and Lunch'!A:E,5,FALSE)</f>
        <v>0</v>
      </c>
      <c r="R60" s="269">
        <f>VLOOKUP(A60,'Integration Change'!A:D,4,FALSE)</f>
        <v>0</v>
      </c>
      <c r="S60" s="269">
        <f>VLOOKUP(A60,'LTFM Change'!A:C,3,FALSE)</f>
        <v>0</v>
      </c>
      <c r="T60" s="269">
        <f>VLOOKUP(A60,QComp!A:D,4,FALSE)</f>
        <v>7864.6487946000416</v>
      </c>
      <c r="U60" s="269">
        <f t="shared" si="49"/>
        <v>0</v>
      </c>
      <c r="V60" s="269">
        <f>VLOOKUP(A60,'2020 SPED'!A:AF,32,FALSE)</f>
        <v>272123.9030895289</v>
      </c>
      <c r="W60" s="270">
        <f t="shared" si="46"/>
        <v>1667616.9030895289</v>
      </c>
      <c r="X60" s="247">
        <f t="shared" si="52"/>
        <v>1.565422817963014E-2</v>
      </c>
      <c r="Z60" s="268">
        <f>VLOOKUP(A60,'Pupil Info'!A:E,5,FALSE)</f>
        <v>9923</v>
      </c>
      <c r="AA60" s="269">
        <f>VLOOKUP(A60,'Starting Point 2021'!A:AB,28,FALSE)+VLOOKUP(A60,'2021 SPED'!A:AT,23,FALSE)</f>
        <v>108155376.38905145</v>
      </c>
      <c r="AB60" s="269">
        <f>VLOOKUP(A60,'Starting Point 2021'!A:AB,28,FALSE)</f>
        <v>94804320.875263885</v>
      </c>
      <c r="AC60" s="269">
        <f>VLOOKUP(A60,'2% 2021'!A:AB,28,FALSE)</f>
        <v>97626946.903263882</v>
      </c>
      <c r="AD60" s="269">
        <f t="shared" si="50"/>
        <v>2822626.0279999971</v>
      </c>
      <c r="AE60" s="269">
        <f>VLOOKUP(A60,'2% with VPK 2021'!A:AB,28,FALSE)</f>
        <v>97626946.903263882</v>
      </c>
      <c r="AF60" s="269">
        <f>VLOOKUP(A60,'Charter School Lease'!A:E,5,FALSE)</f>
        <v>0</v>
      </c>
      <c r="AG60" s="269">
        <f>VLOOKUP(A60,'Integration Change'!H:L,5,FALSE)</f>
        <v>0</v>
      </c>
      <c r="AH60" s="269">
        <f>VLOOKUP(A60,'Other SPED'!A:D,4,FALSE)</f>
        <v>0</v>
      </c>
      <c r="AI60" s="269">
        <f>VLOOKUP(A60,QComp!I:R,10,FALSE)</f>
        <v>-7915.3438231286127</v>
      </c>
      <c r="AJ60" s="269">
        <f>VLOOKUP(A60,'LTFM Change'!G:K,5,FALSE)</f>
        <v>0</v>
      </c>
      <c r="AK60" s="269">
        <f>VLOOKUP(A60,'Breakfast and Lunch'!A:E,5,FALSE)</f>
        <v>0</v>
      </c>
      <c r="AL60" s="269">
        <f>VLOOKUP(A60,'Breakfast and Lunch'!A:D,4,FALSE)</f>
        <v>0</v>
      </c>
      <c r="AM60" s="269">
        <f>VLOOKUP(A60,'Integration Change'!A:E,5,FALSE)</f>
        <v>0</v>
      </c>
      <c r="AN60" s="269">
        <f>VLOOKUP(A60,'Safe School'!F:J,5,FALSE)</f>
        <v>0</v>
      </c>
      <c r="AO60" s="269">
        <f>VLOOKUP(A60,'LTFM Change'!A:D,4,FALSE)</f>
        <v>0</v>
      </c>
      <c r="AP60" s="269">
        <f>VLOOKUP(A60,QComp!A:E,5,FALSE)</f>
        <v>7915.3438231286127</v>
      </c>
      <c r="AQ60" s="269">
        <f t="shared" si="51"/>
        <v>0</v>
      </c>
      <c r="AR60" s="269">
        <f>VLOOKUP(A60,'2021 SPED'!A:AF,32,FALSE)</f>
        <v>702729.54280732758</v>
      </c>
      <c r="AS60" s="285">
        <f t="shared" si="47"/>
        <v>3525355.5708073247</v>
      </c>
      <c r="AT60" s="247">
        <f t="shared" si="22"/>
        <v>3.2595287340372973E-2</v>
      </c>
      <c r="AU60" s="249">
        <f t="shared" si="8"/>
        <v>5192972.4738968536</v>
      </c>
    </row>
    <row r="61" spans="1:47" x14ac:dyDescent="0.3">
      <c r="A61" s="243">
        <v>113</v>
      </c>
      <c r="B61" s="243">
        <v>1</v>
      </c>
      <c r="C61" s="243" t="s">
        <v>40</v>
      </c>
      <c r="D61" s="243">
        <f>VLOOKUP(A61,Sheet10!A:C,3,FALSE)</f>
        <v>6</v>
      </c>
      <c r="E61" s="268">
        <f>VLOOKUP(A61,'Pupil Info'!A:D,4,FALSE)</f>
        <v>746</v>
      </c>
      <c r="F61" s="269">
        <f>VLOOKUP(A61,'Starting Point 2020'!A:AB,28,FALSE)+VLOOKUP(A61,'2020 SPED'!A:W,23,FALSE)</f>
        <v>8570937.2122912612</v>
      </c>
      <c r="G61" s="269">
        <f>VLOOKUP(A61,'Starting Point 2020'!A:AB,28,FALSE)</f>
        <v>7314433.1298612002</v>
      </c>
      <c r="H61" s="269">
        <f>VLOOKUP(A61,'2% 2020'!A:AB,28,FALSE)</f>
        <v>7441593.1298612002</v>
      </c>
      <c r="I61" s="269">
        <f t="shared" si="48"/>
        <v>127160</v>
      </c>
      <c r="J61" s="269">
        <f>VLOOKUP(A61,'2% with VPK 2020'!A:AB,28,FALSE)</f>
        <v>7491870.1298612002</v>
      </c>
      <c r="K61" s="269">
        <f>VLOOKUP(A61,'Charter School Lease'!A:D,4,FALSE)</f>
        <v>0</v>
      </c>
      <c r="L61" s="269">
        <f>VLOOKUP(A61,'Integration Change'!H:K,4,FALSE)</f>
        <v>775.60895999999775</v>
      </c>
      <c r="M61" s="269">
        <f>VLOOKUP(A61,'Other SPED'!A:D,4,FALSE)</f>
        <v>13791.41</v>
      </c>
      <c r="N61" s="269">
        <f>VLOOKUP(A61,'LTFM Change'!G:J,4,FALSE)</f>
        <v>0</v>
      </c>
      <c r="O61" s="269">
        <f>VLOOKUP(A61,QComp!I:N,6,FALSE)</f>
        <v>0</v>
      </c>
      <c r="P61" s="269">
        <f>VLOOKUP(A61,'Breakfast and Lunch'!A:D,4,FALSE)</f>
        <v>340.02</v>
      </c>
      <c r="Q61" s="269">
        <f>VLOOKUP(A61,'Breakfast and Lunch'!A:E,5,FALSE)</f>
        <v>887.85</v>
      </c>
      <c r="R61" s="269">
        <f>VLOOKUP(A61,'Integration Change'!A:D,4,FALSE)</f>
        <v>332.40383999999904</v>
      </c>
      <c r="S61" s="269">
        <f>VLOOKUP(A61,'LTFM Change'!A:C,3,FALSE)</f>
        <v>3420</v>
      </c>
      <c r="T61" s="269">
        <f>VLOOKUP(A61,QComp!A:D,4,FALSE)</f>
        <v>0</v>
      </c>
      <c r="U61" s="269">
        <f t="shared" si="49"/>
        <v>69824.292799999006</v>
      </c>
      <c r="V61" s="269">
        <f>VLOOKUP(A61,'2020 SPED'!A:AF,32,FALSE)</f>
        <v>27349.808956972091</v>
      </c>
      <c r="W61" s="270">
        <f t="shared" si="46"/>
        <v>224334.1017569711</v>
      </c>
      <c r="X61" s="247">
        <f t="shared" si="52"/>
        <v>2.6173812291526551E-2</v>
      </c>
      <c r="Z61" s="268">
        <f>VLOOKUP(A61,'Pupil Info'!A:E,5,FALSE)</f>
        <v>747</v>
      </c>
      <c r="AA61" s="269">
        <f>VLOOKUP(A61,'Starting Point 2021'!A:AB,28,FALSE)+VLOOKUP(A61,'2021 SPED'!A:AT,23,FALSE)</f>
        <v>8600632.2353151068</v>
      </c>
      <c r="AB61" s="269">
        <f>VLOOKUP(A61,'Starting Point 2021'!A:AB,28,FALSE)</f>
        <v>7293047.7835960146</v>
      </c>
      <c r="AC61" s="269">
        <f>VLOOKUP(A61,'2% 2021'!A:AB,28,FALSE)</f>
        <v>7547089.4215960149</v>
      </c>
      <c r="AD61" s="269">
        <f t="shared" si="50"/>
        <v>254041.63800000027</v>
      </c>
      <c r="AE61" s="269">
        <f>VLOOKUP(A61,'2% with VPK 2021'!A:AB,28,FALSE)</f>
        <v>7604106.9895960148</v>
      </c>
      <c r="AF61" s="269">
        <f>VLOOKUP(A61,'Charter School Lease'!A:E,5,FALSE)</f>
        <v>0</v>
      </c>
      <c r="AG61" s="269">
        <f>VLOOKUP(A61,'Integration Change'!H:L,5,FALSE)</f>
        <v>790.43327999998291</v>
      </c>
      <c r="AH61" s="269">
        <f>VLOOKUP(A61,'Other SPED'!A:D,4,FALSE)</f>
        <v>13791.41</v>
      </c>
      <c r="AI61" s="269">
        <f>VLOOKUP(A61,QComp!I:R,10,FALSE)</f>
        <v>0</v>
      </c>
      <c r="AJ61" s="269">
        <f>VLOOKUP(A61,'LTFM Change'!G:K,5,FALSE)</f>
        <v>0</v>
      </c>
      <c r="AK61" s="269">
        <f>VLOOKUP(A61,'Breakfast and Lunch'!A:E,5,FALSE)</f>
        <v>887.85</v>
      </c>
      <c r="AL61" s="269">
        <f>VLOOKUP(A61,'Breakfast and Lunch'!A:D,4,FALSE)</f>
        <v>340.02</v>
      </c>
      <c r="AM61" s="269">
        <f>VLOOKUP(A61,'Integration Change'!A:E,5,FALSE)</f>
        <v>338.75711999999839</v>
      </c>
      <c r="AN61" s="269">
        <f>VLOOKUP(A61,'Safe School'!F:J,5,FALSE)</f>
        <v>324</v>
      </c>
      <c r="AO61" s="269">
        <f>VLOOKUP(A61,'LTFM Change'!A:D,4,FALSE)</f>
        <v>3420</v>
      </c>
      <c r="AP61" s="269">
        <f>VLOOKUP(A61,QComp!A:E,5,FALSE)</f>
        <v>0</v>
      </c>
      <c r="AQ61" s="269">
        <f t="shared" si="51"/>
        <v>76910.03839999903</v>
      </c>
      <c r="AR61" s="269">
        <f>VLOOKUP(A61,'2021 SPED'!A:AF,32,FALSE)</f>
        <v>62213.92190825427</v>
      </c>
      <c r="AS61" s="285">
        <f t="shared" si="47"/>
        <v>393165.59830825357</v>
      </c>
      <c r="AT61" s="247">
        <f t="shared" si="22"/>
        <v>4.5713569369223168E-2</v>
      </c>
      <c r="AU61" s="249">
        <f t="shared" si="8"/>
        <v>617499.70006522466</v>
      </c>
    </row>
    <row r="62" spans="1:47" x14ac:dyDescent="0.3">
      <c r="A62" s="243">
        <v>115</v>
      </c>
      <c r="B62" s="243">
        <v>1</v>
      </c>
      <c r="C62" s="243" t="s">
        <v>41</v>
      </c>
      <c r="D62" s="243">
        <f>VLOOKUP(A62,Sheet10!A:C,3,FALSE)</f>
        <v>5</v>
      </c>
      <c r="E62" s="268">
        <f>VLOOKUP(A62,'Pupil Info'!A:D,4,FALSE)</f>
        <v>1195</v>
      </c>
      <c r="F62" s="269">
        <f>VLOOKUP(A62,'Starting Point 2020'!A:AB,28,FALSE)+VLOOKUP(A62,'2020 SPED'!A:W,23,FALSE)</f>
        <v>16205087.845206384</v>
      </c>
      <c r="G62" s="269">
        <f>VLOOKUP(A62,'Starting Point 2020'!A:AB,28,FALSE)</f>
        <v>13717125.75</v>
      </c>
      <c r="H62" s="269">
        <f>VLOOKUP(A62,'2% 2020'!A:AB,28,FALSE)</f>
        <v>13957855.75</v>
      </c>
      <c r="I62" s="269">
        <f t="shared" si="48"/>
        <v>240730</v>
      </c>
      <c r="J62" s="269">
        <f>VLOOKUP(A62,'2% with VPK 2020'!A:AB,28,FALSE)</f>
        <v>13957855.75</v>
      </c>
      <c r="K62" s="269">
        <f>VLOOKUP(A62,'Charter School Lease'!A:D,4,FALSE)</f>
        <v>0</v>
      </c>
      <c r="L62" s="269">
        <f>VLOOKUP(A62,'Integration Change'!H:K,4,FALSE)</f>
        <v>0</v>
      </c>
      <c r="M62" s="269">
        <f>VLOOKUP(A62,'Other SPED'!A:D,4,FALSE)</f>
        <v>0</v>
      </c>
      <c r="N62" s="269">
        <f>VLOOKUP(A62,'LTFM Change'!G:J,4,FALSE)</f>
        <v>0</v>
      </c>
      <c r="O62" s="269">
        <f>VLOOKUP(A62,QComp!I:N,6,FALSE)</f>
        <v>0</v>
      </c>
      <c r="P62" s="269">
        <f>VLOOKUP(A62,'Breakfast and Lunch'!A:D,4,FALSE)</f>
        <v>0</v>
      </c>
      <c r="Q62" s="269">
        <f>VLOOKUP(A62,'Breakfast and Lunch'!A:E,5,FALSE)</f>
        <v>0</v>
      </c>
      <c r="R62" s="269">
        <f>VLOOKUP(A62,'Integration Change'!A:D,4,FALSE)</f>
        <v>0</v>
      </c>
      <c r="S62" s="269">
        <f>VLOOKUP(A62,'LTFM Change'!A:C,3,FALSE)</f>
        <v>0</v>
      </c>
      <c r="T62" s="269">
        <f>VLOOKUP(A62,QComp!A:D,4,FALSE)</f>
        <v>0</v>
      </c>
      <c r="U62" s="269">
        <f t="shared" si="49"/>
        <v>0</v>
      </c>
      <c r="V62" s="269">
        <f>VLOOKUP(A62,'2020 SPED'!A:AF,32,FALSE)</f>
        <v>34869.987023161724</v>
      </c>
      <c r="W62" s="270">
        <f t="shared" si="46"/>
        <v>275599.98702316172</v>
      </c>
      <c r="X62" s="247">
        <f t="shared" si="52"/>
        <v>1.7007003581574955E-2</v>
      </c>
      <c r="Z62" s="268">
        <f>VLOOKUP(A62,'Pupil Info'!A:E,5,FALSE)</f>
        <v>1235</v>
      </c>
      <c r="AA62" s="269">
        <f>VLOOKUP(A62,'Starting Point 2021'!A:AB,28,FALSE)+VLOOKUP(A62,'2021 SPED'!A:AT,23,FALSE)</f>
        <v>16844473.799235284</v>
      </c>
      <c r="AB62" s="269">
        <f>VLOOKUP(A62,'Starting Point 2021'!A:AB,28,FALSE)</f>
        <v>14169254.5</v>
      </c>
      <c r="AC62" s="269">
        <f>VLOOKUP(A62,'2% 2021'!A:AB,28,FALSE)</f>
        <v>14670121.5</v>
      </c>
      <c r="AD62" s="269">
        <f t="shared" si="50"/>
        <v>500867</v>
      </c>
      <c r="AE62" s="269">
        <f>VLOOKUP(A62,'2% with VPK 2021'!A:AB,28,FALSE)</f>
        <v>14670121.5</v>
      </c>
      <c r="AF62" s="269">
        <f>VLOOKUP(A62,'Charter School Lease'!A:E,5,FALSE)</f>
        <v>0</v>
      </c>
      <c r="AG62" s="269">
        <f>VLOOKUP(A62,'Integration Change'!H:L,5,FALSE)</f>
        <v>0</v>
      </c>
      <c r="AH62" s="269">
        <f>VLOOKUP(A62,'Other SPED'!A:D,4,FALSE)</f>
        <v>0</v>
      </c>
      <c r="AI62" s="269">
        <f>VLOOKUP(A62,QComp!I:R,10,FALSE)</f>
        <v>0</v>
      </c>
      <c r="AJ62" s="269">
        <f>VLOOKUP(A62,'LTFM Change'!G:K,5,FALSE)</f>
        <v>0</v>
      </c>
      <c r="AK62" s="269">
        <f>VLOOKUP(A62,'Breakfast and Lunch'!A:E,5,FALSE)</f>
        <v>0</v>
      </c>
      <c r="AL62" s="269">
        <f>VLOOKUP(A62,'Breakfast and Lunch'!A:D,4,FALSE)</f>
        <v>0</v>
      </c>
      <c r="AM62" s="269">
        <f>VLOOKUP(A62,'Integration Change'!A:E,5,FALSE)</f>
        <v>0</v>
      </c>
      <c r="AN62" s="269">
        <f>VLOOKUP(A62,'Safe School'!F:J,5,FALSE)</f>
        <v>0</v>
      </c>
      <c r="AO62" s="269">
        <f>VLOOKUP(A62,'LTFM Change'!A:D,4,FALSE)</f>
        <v>0</v>
      </c>
      <c r="AP62" s="269">
        <f>VLOOKUP(A62,QComp!A:E,5,FALSE)</f>
        <v>0</v>
      </c>
      <c r="AQ62" s="269">
        <f t="shared" si="51"/>
        <v>0</v>
      </c>
      <c r="AR62" s="269">
        <f>VLOOKUP(A62,'2021 SPED'!A:AF,32,FALSE)</f>
        <v>84615.600013963412</v>
      </c>
      <c r="AS62" s="285">
        <f t="shared" si="47"/>
        <v>585482.60001396341</v>
      </c>
      <c r="AT62" s="247">
        <f t="shared" si="22"/>
        <v>3.4758141274828305E-2</v>
      </c>
      <c r="AU62" s="249">
        <f t="shared" si="8"/>
        <v>861082.58703712514</v>
      </c>
    </row>
    <row r="63" spans="1:47" x14ac:dyDescent="0.3">
      <c r="A63" s="243">
        <v>116</v>
      </c>
      <c r="B63" s="243">
        <v>1</v>
      </c>
      <c r="C63" s="243" t="s">
        <v>42</v>
      </c>
      <c r="D63" s="243">
        <f>VLOOKUP(A63,Sheet10!A:C,3,FALSE)</f>
        <v>6</v>
      </c>
      <c r="E63" s="268">
        <f>VLOOKUP(A63,'Pupil Info'!A:D,4,FALSE)</f>
        <v>1197</v>
      </c>
      <c r="F63" s="269">
        <f>VLOOKUP(A63,'Starting Point 2020'!A:AB,28,FALSE)+VLOOKUP(A63,'2020 SPED'!A:W,23,FALSE)</f>
        <v>12301329.382633913</v>
      </c>
      <c r="G63" s="269">
        <f>VLOOKUP(A63,'Starting Point 2020'!A:AB,28,FALSE)</f>
        <v>10568295.25</v>
      </c>
      <c r="H63" s="269">
        <f>VLOOKUP(A63,'2% 2020'!A:AB,28,FALSE)</f>
        <v>10750038.25</v>
      </c>
      <c r="I63" s="269">
        <f t="shared" si="48"/>
        <v>181743</v>
      </c>
      <c r="J63" s="269">
        <f>VLOOKUP(A63,'2% with VPK 2020'!A:AB,28,FALSE)</f>
        <v>10750038.25</v>
      </c>
      <c r="K63" s="269">
        <f>VLOOKUP(A63,'Charter School Lease'!A:D,4,FALSE)</f>
        <v>0</v>
      </c>
      <c r="L63" s="269">
        <f>VLOOKUP(A63,'Integration Change'!H:K,4,FALSE)</f>
        <v>0</v>
      </c>
      <c r="M63" s="269">
        <f>VLOOKUP(A63,'Other SPED'!A:D,4,FALSE)</f>
        <v>0</v>
      </c>
      <c r="N63" s="269">
        <f>VLOOKUP(A63,'LTFM Change'!G:J,4,FALSE)</f>
        <v>0</v>
      </c>
      <c r="O63" s="269">
        <f>VLOOKUP(A63,QComp!I:N,6,FALSE)</f>
        <v>0</v>
      </c>
      <c r="P63" s="269">
        <f>VLOOKUP(A63,'Breakfast and Lunch'!A:D,4,FALSE)</f>
        <v>0</v>
      </c>
      <c r="Q63" s="269">
        <f>VLOOKUP(A63,'Breakfast and Lunch'!A:E,5,FALSE)</f>
        <v>0</v>
      </c>
      <c r="R63" s="269">
        <f>VLOOKUP(A63,'Integration Change'!A:D,4,FALSE)</f>
        <v>0</v>
      </c>
      <c r="S63" s="269">
        <f>VLOOKUP(A63,'LTFM Change'!A:C,3,FALSE)</f>
        <v>0</v>
      </c>
      <c r="T63" s="269">
        <f>VLOOKUP(A63,QComp!A:D,4,FALSE)</f>
        <v>0</v>
      </c>
      <c r="U63" s="269">
        <f t="shared" si="49"/>
        <v>0</v>
      </c>
      <c r="V63" s="269">
        <f>VLOOKUP(A63,'2020 SPED'!A:AF,32,FALSE)</f>
        <v>76420.328585313866</v>
      </c>
      <c r="W63" s="270">
        <f t="shared" si="46"/>
        <v>258163.32858531387</v>
      </c>
      <c r="X63" s="247">
        <f t="shared" si="52"/>
        <v>2.0986620271282962E-2</v>
      </c>
      <c r="Z63" s="268">
        <f>VLOOKUP(A63,'Pupil Info'!A:E,5,FALSE)</f>
        <v>1228</v>
      </c>
      <c r="AA63" s="269">
        <f>VLOOKUP(A63,'Starting Point 2021'!A:AB,28,FALSE)+VLOOKUP(A63,'2021 SPED'!A:AT,23,FALSE)</f>
        <v>12788934.30480973</v>
      </c>
      <c r="AB63" s="269">
        <f>VLOOKUP(A63,'Starting Point 2021'!A:AB,28,FALSE)</f>
        <v>10880496.25</v>
      </c>
      <c r="AC63" s="269">
        <f>VLOOKUP(A63,'2% 2021'!A:AB,28,FALSE)</f>
        <v>11258728.25</v>
      </c>
      <c r="AD63" s="269">
        <f t="shared" si="50"/>
        <v>378232</v>
      </c>
      <c r="AE63" s="269">
        <f>VLOOKUP(A63,'2% with VPK 2021'!A:AB,28,FALSE)</f>
        <v>11258728.25</v>
      </c>
      <c r="AF63" s="269">
        <f>VLOOKUP(A63,'Charter School Lease'!A:E,5,FALSE)</f>
        <v>0</v>
      </c>
      <c r="AG63" s="269">
        <f>VLOOKUP(A63,'Integration Change'!H:L,5,FALSE)</f>
        <v>0</v>
      </c>
      <c r="AH63" s="269">
        <f>VLOOKUP(A63,'Other SPED'!A:D,4,FALSE)</f>
        <v>0</v>
      </c>
      <c r="AI63" s="269">
        <f>VLOOKUP(A63,QComp!I:R,10,FALSE)</f>
        <v>0</v>
      </c>
      <c r="AJ63" s="269">
        <f>VLOOKUP(A63,'LTFM Change'!G:K,5,FALSE)</f>
        <v>0</v>
      </c>
      <c r="AK63" s="269">
        <f>VLOOKUP(A63,'Breakfast and Lunch'!A:E,5,FALSE)</f>
        <v>0</v>
      </c>
      <c r="AL63" s="269">
        <f>VLOOKUP(A63,'Breakfast and Lunch'!A:D,4,FALSE)</f>
        <v>0</v>
      </c>
      <c r="AM63" s="269">
        <f>VLOOKUP(A63,'Integration Change'!A:E,5,FALSE)</f>
        <v>0</v>
      </c>
      <c r="AN63" s="269">
        <f>VLOOKUP(A63,'Safe School'!F:J,5,FALSE)</f>
        <v>0</v>
      </c>
      <c r="AO63" s="269">
        <f>VLOOKUP(A63,'LTFM Change'!A:D,4,FALSE)</f>
        <v>0</v>
      </c>
      <c r="AP63" s="269">
        <f>VLOOKUP(A63,QComp!A:E,5,FALSE)</f>
        <v>0</v>
      </c>
      <c r="AQ63" s="269">
        <f t="shared" si="51"/>
        <v>0</v>
      </c>
      <c r="AR63" s="269">
        <f>VLOOKUP(A63,'2021 SPED'!A:AF,32,FALSE)</f>
        <v>90088.50578604755</v>
      </c>
      <c r="AS63" s="285">
        <f t="shared" si="47"/>
        <v>468320.50578604755</v>
      </c>
      <c r="AT63" s="247">
        <f t="shared" si="22"/>
        <v>3.6619197082740487E-2</v>
      </c>
      <c r="AU63" s="249">
        <f t="shared" si="8"/>
        <v>726483.83437136142</v>
      </c>
    </row>
    <row r="64" spans="1:47" x14ac:dyDescent="0.3">
      <c r="A64" s="243">
        <v>118</v>
      </c>
      <c r="B64" s="243">
        <v>1</v>
      </c>
      <c r="C64" s="243" t="s">
        <v>43</v>
      </c>
      <c r="D64" s="243">
        <f>VLOOKUP(A64,Sheet10!A:C,3,FALSE)</f>
        <v>6</v>
      </c>
      <c r="E64" s="268">
        <f>VLOOKUP(A64,'Pupil Info'!A:D,4,FALSE)</f>
        <v>336</v>
      </c>
      <c r="F64" s="269">
        <f>VLOOKUP(A64,'Starting Point 2020'!A:AB,28,FALSE)+VLOOKUP(A64,'2020 SPED'!A:W,23,FALSE)</f>
        <v>4929903.758150883</v>
      </c>
      <c r="G64" s="269">
        <f>VLOOKUP(A64,'Starting Point 2020'!A:AB,28,FALSE)</f>
        <v>4232115.0511747915</v>
      </c>
      <c r="H64" s="269">
        <f>VLOOKUP(A64,'2% 2020'!A:AB,28,FALSE)</f>
        <v>4301496.3511747913</v>
      </c>
      <c r="I64" s="269">
        <f t="shared" si="48"/>
        <v>69381.299999999814</v>
      </c>
      <c r="J64" s="269">
        <f>VLOOKUP(A64,'2% with VPK 2020'!A:AB,28,FALSE)</f>
        <v>4301496.3511747913</v>
      </c>
      <c r="K64" s="269">
        <f>VLOOKUP(A64,'Charter School Lease'!A:D,4,FALSE)</f>
        <v>0</v>
      </c>
      <c r="L64" s="269">
        <f>VLOOKUP(A64,'Integration Change'!H:K,4,FALSE)</f>
        <v>0</v>
      </c>
      <c r="M64" s="269">
        <f>VLOOKUP(A64,'Other SPED'!A:D,4,FALSE)</f>
        <v>0</v>
      </c>
      <c r="N64" s="269">
        <f>VLOOKUP(A64,'LTFM Change'!G:J,4,FALSE)</f>
        <v>0</v>
      </c>
      <c r="O64" s="269">
        <f>VLOOKUP(A64,QComp!I:N,6,FALSE)</f>
        <v>0</v>
      </c>
      <c r="P64" s="269">
        <f>VLOOKUP(A64,'Breakfast and Lunch'!A:D,4,FALSE)</f>
        <v>0</v>
      </c>
      <c r="Q64" s="269">
        <f>VLOOKUP(A64,'Breakfast and Lunch'!A:E,5,FALSE)</f>
        <v>0</v>
      </c>
      <c r="R64" s="269">
        <f>VLOOKUP(A64,'Integration Change'!A:D,4,FALSE)</f>
        <v>0</v>
      </c>
      <c r="S64" s="269">
        <f>VLOOKUP(A64,'LTFM Change'!A:C,3,FALSE)</f>
        <v>0</v>
      </c>
      <c r="T64" s="269">
        <f>VLOOKUP(A64,QComp!A:D,4,FALSE)</f>
        <v>0</v>
      </c>
      <c r="U64" s="269">
        <f t="shared" si="49"/>
        <v>0</v>
      </c>
      <c r="V64" s="269">
        <f>VLOOKUP(A64,'2020 SPED'!A:AF,32,FALSE)</f>
        <v>60548.664751312346</v>
      </c>
      <c r="W64" s="270">
        <f t="shared" si="46"/>
        <v>129929.96475131216</v>
      </c>
      <c r="X64" s="247">
        <f t="shared" si="52"/>
        <v>2.6355476927210211E-2</v>
      </c>
      <c r="Z64" s="268">
        <f>VLOOKUP(A64,'Pupil Info'!A:E,5,FALSE)</f>
        <v>335</v>
      </c>
      <c r="AA64" s="269">
        <f>VLOOKUP(A64,'Starting Point 2021'!A:AB,28,FALSE)+VLOOKUP(A64,'2021 SPED'!A:AT,23,FALSE)</f>
        <v>5073297.4252028866</v>
      </c>
      <c r="AB64" s="269">
        <f>VLOOKUP(A64,'Starting Point 2021'!A:AB,28,FALSE)</f>
        <v>4330520.2246335316</v>
      </c>
      <c r="AC64" s="269">
        <f>VLOOKUP(A64,'2% 2021'!A:AB,28,FALSE)</f>
        <v>4483581.476633531</v>
      </c>
      <c r="AD64" s="269">
        <f t="shared" si="50"/>
        <v>153061.2519999994</v>
      </c>
      <c r="AE64" s="269">
        <f>VLOOKUP(A64,'2% with VPK 2021'!A:AB,28,FALSE)</f>
        <v>4483581.476633531</v>
      </c>
      <c r="AF64" s="269">
        <f>VLOOKUP(A64,'Charter School Lease'!A:E,5,FALSE)</f>
        <v>0</v>
      </c>
      <c r="AG64" s="269">
        <f>VLOOKUP(A64,'Integration Change'!H:L,5,FALSE)</f>
        <v>0</v>
      </c>
      <c r="AH64" s="269">
        <f>VLOOKUP(A64,'Other SPED'!A:D,4,FALSE)</f>
        <v>0</v>
      </c>
      <c r="AI64" s="269">
        <f>VLOOKUP(A64,QComp!I:R,10,FALSE)</f>
        <v>0</v>
      </c>
      <c r="AJ64" s="269">
        <f>VLOOKUP(A64,'LTFM Change'!G:K,5,FALSE)</f>
        <v>0</v>
      </c>
      <c r="AK64" s="269">
        <f>VLOOKUP(A64,'Breakfast and Lunch'!A:E,5,FALSE)</f>
        <v>0</v>
      </c>
      <c r="AL64" s="269">
        <f>VLOOKUP(A64,'Breakfast and Lunch'!A:D,4,FALSE)</f>
        <v>0</v>
      </c>
      <c r="AM64" s="269">
        <f>VLOOKUP(A64,'Integration Change'!A:E,5,FALSE)</f>
        <v>0</v>
      </c>
      <c r="AN64" s="269">
        <f>VLOOKUP(A64,'Safe School'!F:J,5,FALSE)</f>
        <v>0</v>
      </c>
      <c r="AO64" s="269">
        <f>VLOOKUP(A64,'LTFM Change'!A:D,4,FALSE)</f>
        <v>0</v>
      </c>
      <c r="AP64" s="269">
        <f>VLOOKUP(A64,QComp!A:E,5,FALSE)</f>
        <v>0</v>
      </c>
      <c r="AQ64" s="269">
        <f t="shared" si="51"/>
        <v>0</v>
      </c>
      <c r="AR64" s="269">
        <f>VLOOKUP(A64,'2021 SPED'!A:AF,32,FALSE)</f>
        <v>120154.86221952236</v>
      </c>
      <c r="AS64" s="285">
        <f t="shared" si="47"/>
        <v>273216.11421952175</v>
      </c>
      <c r="AT64" s="247">
        <f t="shared" si="22"/>
        <v>5.3853754534920827E-2</v>
      </c>
      <c r="AU64" s="249">
        <f t="shared" si="8"/>
        <v>403146.07897083391</v>
      </c>
    </row>
    <row r="65" spans="1:47" x14ac:dyDescent="0.3">
      <c r="A65" s="243">
        <v>129</v>
      </c>
      <c r="B65" s="243">
        <v>1</v>
      </c>
      <c r="C65" s="243" t="s">
        <v>44</v>
      </c>
      <c r="D65" s="243">
        <f>VLOOKUP(A65,Sheet10!A:C,3,FALSE)</f>
        <v>5</v>
      </c>
      <c r="E65" s="268">
        <f>VLOOKUP(A65,'Pupil Info'!A:D,4,FALSE)</f>
        <v>1554</v>
      </c>
      <c r="F65" s="269">
        <f>VLOOKUP(A65,'Starting Point 2020'!A:AB,28,FALSE)+VLOOKUP(A65,'2020 SPED'!A:W,23,FALSE)</f>
        <v>16599118.289625796</v>
      </c>
      <c r="G65" s="269">
        <f>VLOOKUP(A65,'Starting Point 2020'!A:AB,28,FALSE)</f>
        <v>14474069</v>
      </c>
      <c r="H65" s="269">
        <f>VLOOKUP(A65,'2% 2020'!A:AB,28,FALSE)</f>
        <v>14714038</v>
      </c>
      <c r="I65" s="269">
        <f t="shared" si="48"/>
        <v>239969</v>
      </c>
      <c r="J65" s="269">
        <f>VLOOKUP(A65,'2% with VPK 2020'!A:AB,28,FALSE)</f>
        <v>14714038</v>
      </c>
      <c r="K65" s="269">
        <f>VLOOKUP(A65,'Charter School Lease'!A:D,4,FALSE)</f>
        <v>0</v>
      </c>
      <c r="L65" s="269">
        <f>VLOOKUP(A65,'Integration Change'!H:K,4,FALSE)</f>
        <v>0</v>
      </c>
      <c r="M65" s="269">
        <f>VLOOKUP(A65,'Other SPED'!A:D,4,FALSE)</f>
        <v>0</v>
      </c>
      <c r="N65" s="269">
        <f>VLOOKUP(A65,'LTFM Change'!G:J,4,FALSE)</f>
        <v>0</v>
      </c>
      <c r="O65" s="269">
        <f>VLOOKUP(A65,QComp!I:N,6,FALSE)</f>
        <v>0</v>
      </c>
      <c r="P65" s="269">
        <f>VLOOKUP(A65,'Breakfast and Lunch'!A:D,4,FALSE)</f>
        <v>0</v>
      </c>
      <c r="Q65" s="269">
        <f>VLOOKUP(A65,'Breakfast and Lunch'!A:E,5,FALSE)</f>
        <v>0</v>
      </c>
      <c r="R65" s="269">
        <f>VLOOKUP(A65,'Integration Change'!A:D,4,FALSE)</f>
        <v>0</v>
      </c>
      <c r="S65" s="269">
        <f>VLOOKUP(A65,'LTFM Change'!A:C,3,FALSE)</f>
        <v>0</v>
      </c>
      <c r="T65" s="269">
        <f>VLOOKUP(A65,QComp!A:D,4,FALSE)</f>
        <v>0</v>
      </c>
      <c r="U65" s="269">
        <f t="shared" si="49"/>
        <v>0</v>
      </c>
      <c r="V65" s="269">
        <f>VLOOKUP(A65,'2020 SPED'!A:AF,32,FALSE)</f>
        <v>30173.619017730933</v>
      </c>
      <c r="W65" s="270">
        <f t="shared" si="46"/>
        <v>270142.61901773093</v>
      </c>
      <c r="X65" s="247">
        <f t="shared" si="52"/>
        <v>1.6274516170329642E-2</v>
      </c>
      <c r="Z65" s="268">
        <f>VLOOKUP(A65,'Pupil Info'!A:E,5,FALSE)</f>
        <v>1642</v>
      </c>
      <c r="AA65" s="269">
        <f>VLOOKUP(A65,'Starting Point 2021'!A:AB,28,FALSE)+VLOOKUP(A65,'2021 SPED'!A:AT,23,FALSE)</f>
        <v>17525580.817629136</v>
      </c>
      <c r="AB65" s="269">
        <f>VLOOKUP(A65,'Starting Point 2021'!A:AB,28,FALSE)</f>
        <v>15258561.25</v>
      </c>
      <c r="AC65" s="269">
        <f>VLOOKUP(A65,'2% 2021'!A:AB,28,FALSE)</f>
        <v>15771700.25</v>
      </c>
      <c r="AD65" s="269">
        <f t="shared" si="50"/>
        <v>513139</v>
      </c>
      <c r="AE65" s="269">
        <f>VLOOKUP(A65,'2% with VPK 2021'!A:AB,28,FALSE)</f>
        <v>15771700.25</v>
      </c>
      <c r="AF65" s="269">
        <f>VLOOKUP(A65,'Charter School Lease'!A:E,5,FALSE)</f>
        <v>0</v>
      </c>
      <c r="AG65" s="269">
        <f>VLOOKUP(A65,'Integration Change'!H:L,5,FALSE)</f>
        <v>0</v>
      </c>
      <c r="AH65" s="269">
        <f>VLOOKUP(A65,'Other SPED'!A:D,4,FALSE)</f>
        <v>0</v>
      </c>
      <c r="AI65" s="269">
        <f>VLOOKUP(A65,QComp!I:R,10,FALSE)</f>
        <v>0</v>
      </c>
      <c r="AJ65" s="269">
        <f>VLOOKUP(A65,'LTFM Change'!G:K,5,FALSE)</f>
        <v>0</v>
      </c>
      <c r="AK65" s="269">
        <f>VLOOKUP(A65,'Breakfast and Lunch'!A:E,5,FALSE)</f>
        <v>0</v>
      </c>
      <c r="AL65" s="269">
        <f>VLOOKUP(A65,'Breakfast and Lunch'!A:D,4,FALSE)</f>
        <v>0</v>
      </c>
      <c r="AM65" s="269">
        <f>VLOOKUP(A65,'Integration Change'!A:E,5,FALSE)</f>
        <v>0</v>
      </c>
      <c r="AN65" s="269">
        <f>VLOOKUP(A65,'Safe School'!F:J,5,FALSE)</f>
        <v>0</v>
      </c>
      <c r="AO65" s="269">
        <f>VLOOKUP(A65,'LTFM Change'!A:D,4,FALSE)</f>
        <v>0</v>
      </c>
      <c r="AP65" s="269">
        <f>VLOOKUP(A65,QComp!A:E,5,FALSE)</f>
        <v>0</v>
      </c>
      <c r="AQ65" s="269">
        <f t="shared" si="51"/>
        <v>0</v>
      </c>
      <c r="AR65" s="269">
        <f>VLOOKUP(A65,'2021 SPED'!A:AF,32,FALSE)</f>
        <v>80372.334009936545</v>
      </c>
      <c r="AS65" s="285">
        <f t="shared" si="47"/>
        <v>593511.33400993655</v>
      </c>
      <c r="AT65" s="247">
        <f t="shared" si="22"/>
        <v>3.3865430206622291E-2</v>
      </c>
      <c r="AU65" s="249">
        <f t="shared" si="8"/>
        <v>863653.95302766748</v>
      </c>
    </row>
    <row r="66" spans="1:47" x14ac:dyDescent="0.3">
      <c r="A66" s="243">
        <v>138</v>
      </c>
      <c r="B66" s="243">
        <v>1</v>
      </c>
      <c r="C66" s="243" t="s">
        <v>45</v>
      </c>
      <c r="D66" s="243">
        <f>VLOOKUP(A66,Sheet10!A:C,3,FALSE)</f>
        <v>4</v>
      </c>
      <c r="E66" s="268">
        <f>VLOOKUP(A66,'Pupil Info'!A:D,4,FALSE)</f>
        <v>2729</v>
      </c>
      <c r="F66" s="269">
        <f>VLOOKUP(A66,'Starting Point 2020'!A:AB,28,FALSE)+VLOOKUP(A66,'2020 SPED'!A:W,23,FALSE)</f>
        <v>27891562.899750032</v>
      </c>
      <c r="G66" s="269">
        <f>VLOOKUP(A66,'Starting Point 2020'!A:AB,28,FALSE)</f>
        <v>23765011.66760825</v>
      </c>
      <c r="H66" s="269">
        <f>VLOOKUP(A66,'2% 2020'!A:AB,28,FALSE)</f>
        <v>24165010.66760825</v>
      </c>
      <c r="I66" s="269">
        <f t="shared" si="48"/>
        <v>399999</v>
      </c>
      <c r="J66" s="269">
        <f>VLOOKUP(A66,'2% with VPK 2020'!A:AB,28,FALSE)</f>
        <v>24165010.66760825</v>
      </c>
      <c r="K66" s="269">
        <f>VLOOKUP(A66,'Charter School Lease'!A:D,4,FALSE)</f>
        <v>0</v>
      </c>
      <c r="L66" s="269">
        <f>VLOOKUP(A66,'Integration Change'!H:K,4,FALSE)</f>
        <v>0</v>
      </c>
      <c r="M66" s="269">
        <f>VLOOKUP(A66,'Other SPED'!A:D,4,FALSE)</f>
        <v>0</v>
      </c>
      <c r="N66" s="269">
        <f>VLOOKUP(A66,'LTFM Change'!G:J,4,FALSE)</f>
        <v>0</v>
      </c>
      <c r="O66" s="269">
        <f>VLOOKUP(A66,QComp!I:N,6,FALSE)</f>
        <v>-2185.2025493999827</v>
      </c>
      <c r="P66" s="269">
        <f>VLOOKUP(A66,'Breakfast and Lunch'!A:D,4,FALSE)</f>
        <v>0</v>
      </c>
      <c r="Q66" s="269">
        <f>VLOOKUP(A66,'Breakfast and Lunch'!A:E,5,FALSE)</f>
        <v>0</v>
      </c>
      <c r="R66" s="269">
        <f>VLOOKUP(A66,'Integration Change'!A:D,4,FALSE)</f>
        <v>0</v>
      </c>
      <c r="S66" s="269">
        <f>VLOOKUP(A66,'LTFM Change'!A:C,3,FALSE)</f>
        <v>0</v>
      </c>
      <c r="T66" s="269">
        <f>VLOOKUP(A66,QComp!A:D,4,FALSE)</f>
        <v>2185.2025493999827</v>
      </c>
      <c r="U66" s="269">
        <f t="shared" si="49"/>
        <v>0</v>
      </c>
      <c r="V66" s="269">
        <f>VLOOKUP(A66,'2020 SPED'!A:AF,32,FALSE)</f>
        <v>85603.204342681449</v>
      </c>
      <c r="W66" s="270">
        <f t="shared" si="46"/>
        <v>485602.20434268145</v>
      </c>
      <c r="X66" s="247">
        <f t="shared" si="52"/>
        <v>1.7410361910806867E-2</v>
      </c>
      <c r="Z66" s="268">
        <f>VLOOKUP(A66,'Pupil Info'!A:E,5,FALSE)</f>
        <v>2705</v>
      </c>
      <c r="AA66" s="269">
        <f>VLOOKUP(A66,'Starting Point 2021'!A:AB,28,FALSE)+VLOOKUP(A66,'2021 SPED'!A:AT,23,FALSE)</f>
        <v>27918928.079553477</v>
      </c>
      <c r="AB66" s="269">
        <f>VLOOKUP(A66,'Starting Point 2021'!A:AB,28,FALSE)</f>
        <v>23555556.904344629</v>
      </c>
      <c r="AC66" s="269">
        <f>VLOOKUP(A66,'2% 2021'!A:AB,28,FALSE)</f>
        <v>24352666.076344628</v>
      </c>
      <c r="AD66" s="269">
        <f t="shared" si="50"/>
        <v>797109.17199999839</v>
      </c>
      <c r="AE66" s="269">
        <f>VLOOKUP(A66,'2% with VPK 2021'!A:AB,28,FALSE)</f>
        <v>24352666.076344628</v>
      </c>
      <c r="AF66" s="269">
        <f>VLOOKUP(A66,'Charter School Lease'!A:E,5,FALSE)</f>
        <v>0</v>
      </c>
      <c r="AG66" s="269">
        <f>VLOOKUP(A66,'Integration Change'!H:L,5,FALSE)</f>
        <v>0</v>
      </c>
      <c r="AH66" s="269">
        <f>VLOOKUP(A66,'Other SPED'!A:D,4,FALSE)</f>
        <v>0</v>
      </c>
      <c r="AI66" s="269">
        <f>VLOOKUP(A66,QComp!I:R,10,FALSE)</f>
        <v>-2155.5480597330024</v>
      </c>
      <c r="AJ66" s="269">
        <f>VLOOKUP(A66,'LTFM Change'!G:K,5,FALSE)</f>
        <v>0</v>
      </c>
      <c r="AK66" s="269">
        <f>VLOOKUP(A66,'Breakfast and Lunch'!A:E,5,FALSE)</f>
        <v>0</v>
      </c>
      <c r="AL66" s="269">
        <f>VLOOKUP(A66,'Breakfast and Lunch'!A:D,4,FALSE)</f>
        <v>0</v>
      </c>
      <c r="AM66" s="269">
        <f>VLOOKUP(A66,'Integration Change'!A:E,5,FALSE)</f>
        <v>0</v>
      </c>
      <c r="AN66" s="269">
        <f>VLOOKUP(A66,'Safe School'!F:J,5,FALSE)</f>
        <v>0</v>
      </c>
      <c r="AO66" s="269">
        <f>VLOOKUP(A66,'LTFM Change'!A:D,4,FALSE)</f>
        <v>0</v>
      </c>
      <c r="AP66" s="269">
        <f>VLOOKUP(A66,QComp!A:E,5,FALSE)</f>
        <v>2155.5480597330024</v>
      </c>
      <c r="AQ66" s="269">
        <f t="shared" si="51"/>
        <v>0</v>
      </c>
      <c r="AR66" s="269">
        <f>VLOOKUP(A66,'2021 SPED'!A:AF,32,FALSE)</f>
        <v>228275.23749117367</v>
      </c>
      <c r="AS66" s="285">
        <f t="shared" si="47"/>
        <v>1025384.4094911721</v>
      </c>
      <c r="AT66" s="247">
        <f t="shared" si="22"/>
        <v>3.6727212684147345E-2</v>
      </c>
      <c r="AU66" s="249">
        <f t="shared" si="8"/>
        <v>1510986.6138338535</v>
      </c>
    </row>
    <row r="67" spans="1:47" x14ac:dyDescent="0.3">
      <c r="A67" s="243">
        <v>139</v>
      </c>
      <c r="B67" s="243">
        <v>1</v>
      </c>
      <c r="C67" s="243" t="s">
        <v>46</v>
      </c>
      <c r="D67" s="243">
        <f>VLOOKUP(A67,Sheet10!A:C,3,FALSE)</f>
        <v>6</v>
      </c>
      <c r="E67" s="268">
        <f>VLOOKUP(A67,'Pupil Info'!A:D,4,FALSE)</f>
        <v>837</v>
      </c>
      <c r="F67" s="269">
        <f>VLOOKUP(A67,'Starting Point 2020'!A:AB,28,FALSE)+VLOOKUP(A67,'2020 SPED'!A:W,23,FALSE)</f>
        <v>8892713.3177961279</v>
      </c>
      <c r="G67" s="269">
        <f>VLOOKUP(A67,'Starting Point 2020'!A:AB,28,FALSE)</f>
        <v>8050725.5</v>
      </c>
      <c r="H67" s="269">
        <f>VLOOKUP(A67,'2% 2020'!A:AB,28,FALSE)</f>
        <v>8175031.5</v>
      </c>
      <c r="I67" s="269">
        <f t="shared" si="48"/>
        <v>124306</v>
      </c>
      <c r="J67" s="269">
        <f>VLOOKUP(A67,'2% with VPK 2020'!A:AB,28,FALSE)</f>
        <v>8175031.5</v>
      </c>
      <c r="K67" s="269">
        <f>VLOOKUP(A67,'Charter School Lease'!A:D,4,FALSE)</f>
        <v>0</v>
      </c>
      <c r="L67" s="269">
        <f>VLOOKUP(A67,'Integration Change'!H:K,4,FALSE)</f>
        <v>0</v>
      </c>
      <c r="M67" s="269">
        <f>VLOOKUP(A67,'Other SPED'!A:D,4,FALSE)</f>
        <v>0</v>
      </c>
      <c r="N67" s="269">
        <f>VLOOKUP(A67,'LTFM Change'!G:J,4,FALSE)</f>
        <v>0</v>
      </c>
      <c r="O67" s="269">
        <f>VLOOKUP(A67,QComp!I:N,6,FALSE)</f>
        <v>-660.54392752722197</v>
      </c>
      <c r="P67" s="269">
        <f>VLOOKUP(A67,'Breakfast and Lunch'!A:D,4,FALSE)</f>
        <v>0</v>
      </c>
      <c r="Q67" s="269">
        <f>VLOOKUP(A67,'Breakfast and Lunch'!A:E,5,FALSE)</f>
        <v>0</v>
      </c>
      <c r="R67" s="269">
        <f>VLOOKUP(A67,'Integration Change'!A:D,4,FALSE)</f>
        <v>0</v>
      </c>
      <c r="S67" s="269">
        <f>VLOOKUP(A67,'LTFM Change'!A:C,3,FALSE)</f>
        <v>0</v>
      </c>
      <c r="T67" s="269">
        <f>VLOOKUP(A67,QComp!A:D,4,FALSE)</f>
        <v>660.54392752722197</v>
      </c>
      <c r="U67" s="269">
        <f t="shared" si="49"/>
        <v>0</v>
      </c>
      <c r="V67" s="269">
        <f>VLOOKUP(A67,'2020 SPED'!A:AF,32,FALSE)</f>
        <v>22445.723282039282</v>
      </c>
      <c r="W67" s="270">
        <f t="shared" si="46"/>
        <v>146751.72328203928</v>
      </c>
      <c r="X67" s="247">
        <f t="shared" si="52"/>
        <v>1.6502468710911791E-2</v>
      </c>
      <c r="Z67" s="268">
        <f>VLOOKUP(A67,'Pupil Info'!A:E,5,FALSE)</f>
        <v>832</v>
      </c>
      <c r="AA67" s="269">
        <f>VLOOKUP(A67,'Starting Point 2021'!A:AB,28,FALSE)+VLOOKUP(A67,'2021 SPED'!A:AT,23,FALSE)</f>
        <v>8894605.6429933626</v>
      </c>
      <c r="AB67" s="269">
        <f>VLOOKUP(A67,'Starting Point 2021'!A:AB,28,FALSE)</f>
        <v>8008564.25</v>
      </c>
      <c r="AC67" s="269">
        <f>VLOOKUP(A67,'2% 2021'!A:AB,28,FALSE)</f>
        <v>8258094.25</v>
      </c>
      <c r="AD67" s="269">
        <f t="shared" si="50"/>
        <v>249530</v>
      </c>
      <c r="AE67" s="269">
        <f>VLOOKUP(A67,'2% with VPK 2021'!A:AB,28,FALSE)</f>
        <v>8258094.25</v>
      </c>
      <c r="AF67" s="269">
        <f>VLOOKUP(A67,'Charter School Lease'!A:E,5,FALSE)</f>
        <v>0</v>
      </c>
      <c r="AG67" s="269">
        <f>VLOOKUP(A67,'Integration Change'!H:L,5,FALSE)</f>
        <v>0</v>
      </c>
      <c r="AH67" s="269">
        <f>VLOOKUP(A67,'Other SPED'!A:D,4,FALSE)</f>
        <v>0</v>
      </c>
      <c r="AI67" s="269">
        <f>VLOOKUP(A67,QComp!I:R,10,FALSE)</f>
        <v>-665.54270129653742</v>
      </c>
      <c r="AJ67" s="269">
        <f>VLOOKUP(A67,'LTFM Change'!G:K,5,FALSE)</f>
        <v>0</v>
      </c>
      <c r="AK67" s="269">
        <f>VLOOKUP(A67,'Breakfast and Lunch'!A:E,5,FALSE)</f>
        <v>0</v>
      </c>
      <c r="AL67" s="269">
        <f>VLOOKUP(A67,'Breakfast and Lunch'!A:D,4,FALSE)</f>
        <v>0</v>
      </c>
      <c r="AM67" s="269">
        <f>VLOOKUP(A67,'Integration Change'!A:E,5,FALSE)</f>
        <v>0</v>
      </c>
      <c r="AN67" s="269">
        <f>VLOOKUP(A67,'Safe School'!F:J,5,FALSE)</f>
        <v>0</v>
      </c>
      <c r="AO67" s="269">
        <f>VLOOKUP(A67,'LTFM Change'!A:D,4,FALSE)</f>
        <v>0</v>
      </c>
      <c r="AP67" s="269">
        <f>VLOOKUP(A67,QComp!A:E,5,FALSE)</f>
        <v>665.54270129653742</v>
      </c>
      <c r="AQ67" s="269">
        <f t="shared" si="51"/>
        <v>0</v>
      </c>
      <c r="AR67" s="269">
        <f>VLOOKUP(A67,'2021 SPED'!A:AF,32,FALSE)</f>
        <v>65913.937831115909</v>
      </c>
      <c r="AS67" s="285">
        <f t="shared" si="47"/>
        <v>315443.93783111591</v>
      </c>
      <c r="AT67" s="247">
        <f t="shared" si="22"/>
        <v>3.5464634464104056E-2</v>
      </c>
      <c r="AU67" s="249">
        <f t="shared" si="8"/>
        <v>462195.66111315519</v>
      </c>
    </row>
    <row r="68" spans="1:47" x14ac:dyDescent="0.3">
      <c r="A68" s="243">
        <v>146</v>
      </c>
      <c r="B68" s="243">
        <v>1</v>
      </c>
      <c r="C68" s="243" t="s">
        <v>47</v>
      </c>
      <c r="D68" s="243">
        <f>VLOOKUP(A68,Sheet10!A:C,3,FALSE)</f>
        <v>6</v>
      </c>
      <c r="E68" s="268">
        <f>VLOOKUP(A68,'Pupil Info'!A:D,4,FALSE)</f>
        <v>878</v>
      </c>
      <c r="F68" s="269">
        <f>VLOOKUP(A68,'Starting Point 2020'!A:AB,28,FALSE)+VLOOKUP(A68,'2020 SPED'!A:W,23,FALSE)</f>
        <v>8365779.0468683364</v>
      </c>
      <c r="G68" s="269">
        <f>VLOOKUP(A68,'Starting Point 2020'!A:AB,28,FALSE)</f>
        <v>7737252.5</v>
      </c>
      <c r="H68" s="269">
        <f>VLOOKUP(A68,'2% 2020'!A:AB,28,FALSE)</f>
        <v>7865072.5</v>
      </c>
      <c r="I68" s="269">
        <f t="shared" si="48"/>
        <v>127820</v>
      </c>
      <c r="J68" s="269">
        <f>VLOOKUP(A68,'2% with VPK 2020'!A:AB,28,FALSE)</f>
        <v>7865072.5</v>
      </c>
      <c r="K68" s="269">
        <f>VLOOKUP(A68,'Charter School Lease'!A:D,4,FALSE)</f>
        <v>0</v>
      </c>
      <c r="L68" s="269">
        <f>VLOOKUP(A68,'Integration Change'!H:K,4,FALSE)</f>
        <v>0</v>
      </c>
      <c r="M68" s="269">
        <f>VLOOKUP(A68,'Other SPED'!A:D,4,FALSE)</f>
        <v>0</v>
      </c>
      <c r="N68" s="269">
        <f>VLOOKUP(A68,'LTFM Change'!G:J,4,FALSE)</f>
        <v>0</v>
      </c>
      <c r="O68" s="269">
        <f>VLOOKUP(A68,QComp!I:N,6,FALSE)</f>
        <v>0</v>
      </c>
      <c r="P68" s="269">
        <f>VLOOKUP(A68,'Breakfast and Lunch'!A:D,4,FALSE)</f>
        <v>0</v>
      </c>
      <c r="Q68" s="269">
        <f>VLOOKUP(A68,'Breakfast and Lunch'!A:E,5,FALSE)</f>
        <v>0</v>
      </c>
      <c r="R68" s="269">
        <f>VLOOKUP(A68,'Integration Change'!A:D,4,FALSE)</f>
        <v>0</v>
      </c>
      <c r="S68" s="269">
        <f>VLOOKUP(A68,'LTFM Change'!A:C,3,FALSE)</f>
        <v>0</v>
      </c>
      <c r="T68" s="269">
        <f>VLOOKUP(A68,QComp!A:D,4,FALSE)</f>
        <v>0</v>
      </c>
      <c r="U68" s="269">
        <f t="shared" si="49"/>
        <v>0</v>
      </c>
      <c r="V68" s="269">
        <f>VLOOKUP(A68,'2020 SPED'!A:AF,32,FALSE)</f>
        <v>14944.570857785875</v>
      </c>
      <c r="W68" s="270">
        <f t="shared" si="46"/>
        <v>142764.57085778587</v>
      </c>
      <c r="X68" s="247">
        <f t="shared" si="52"/>
        <v>1.7065304983309278E-2</v>
      </c>
      <c r="Z68" s="268">
        <f>VLOOKUP(A68,'Pupil Info'!A:E,5,FALSE)</f>
        <v>903</v>
      </c>
      <c r="AA68" s="269">
        <f>VLOOKUP(A68,'Starting Point 2021'!A:AB,28,FALSE)+VLOOKUP(A68,'2021 SPED'!A:AT,23,FALSE)</f>
        <v>8637190.4212171454</v>
      </c>
      <c r="AB68" s="269">
        <f>VLOOKUP(A68,'Starting Point 2021'!A:AB,28,FALSE)</f>
        <v>7956727</v>
      </c>
      <c r="AC68" s="269">
        <f>VLOOKUP(A68,'2% 2021'!A:AB,28,FALSE)</f>
        <v>8222208</v>
      </c>
      <c r="AD68" s="269">
        <f t="shared" si="50"/>
        <v>265481</v>
      </c>
      <c r="AE68" s="269">
        <f>VLOOKUP(A68,'2% with VPK 2021'!A:AB,28,FALSE)</f>
        <v>8222208</v>
      </c>
      <c r="AF68" s="269">
        <f>VLOOKUP(A68,'Charter School Lease'!A:E,5,FALSE)</f>
        <v>0</v>
      </c>
      <c r="AG68" s="269">
        <f>VLOOKUP(A68,'Integration Change'!H:L,5,FALSE)</f>
        <v>0</v>
      </c>
      <c r="AH68" s="269">
        <f>VLOOKUP(A68,'Other SPED'!A:D,4,FALSE)</f>
        <v>0</v>
      </c>
      <c r="AI68" s="269">
        <f>VLOOKUP(A68,QComp!I:R,10,FALSE)</f>
        <v>0</v>
      </c>
      <c r="AJ68" s="269">
        <f>VLOOKUP(A68,'LTFM Change'!G:K,5,FALSE)</f>
        <v>0</v>
      </c>
      <c r="AK68" s="269">
        <f>VLOOKUP(A68,'Breakfast and Lunch'!A:E,5,FALSE)</f>
        <v>0</v>
      </c>
      <c r="AL68" s="269">
        <f>VLOOKUP(A68,'Breakfast and Lunch'!A:D,4,FALSE)</f>
        <v>0</v>
      </c>
      <c r="AM68" s="269">
        <f>VLOOKUP(A68,'Integration Change'!A:E,5,FALSE)</f>
        <v>0</v>
      </c>
      <c r="AN68" s="269">
        <f>VLOOKUP(A68,'Safe School'!F:J,5,FALSE)</f>
        <v>0</v>
      </c>
      <c r="AO68" s="269">
        <f>VLOOKUP(A68,'LTFM Change'!A:D,4,FALSE)</f>
        <v>0</v>
      </c>
      <c r="AP68" s="269">
        <f>VLOOKUP(A68,QComp!A:E,5,FALSE)</f>
        <v>0</v>
      </c>
      <c r="AQ68" s="269">
        <f t="shared" si="51"/>
        <v>0</v>
      </c>
      <c r="AR68" s="269">
        <f>VLOOKUP(A68,'2021 SPED'!A:AF,32,FALSE)</f>
        <v>37556.86983862333</v>
      </c>
      <c r="AS68" s="285">
        <f t="shared" si="47"/>
        <v>303037.86983862333</v>
      </c>
      <c r="AT68" s="247">
        <f t="shared" si="22"/>
        <v>3.5085236640634294E-2</v>
      </c>
      <c r="AU68" s="249">
        <f t="shared" ref="AU68:AU131" si="53">AS68+W68</f>
        <v>445802.4406964092</v>
      </c>
    </row>
    <row r="69" spans="1:47" x14ac:dyDescent="0.3">
      <c r="A69" s="243">
        <v>150</v>
      </c>
      <c r="B69" s="243">
        <v>1</v>
      </c>
      <c r="C69" s="243" t="s">
        <v>48</v>
      </c>
      <c r="D69" s="243">
        <f>VLOOKUP(A69,Sheet10!A:C,3,FALSE)</f>
        <v>6</v>
      </c>
      <c r="E69" s="268">
        <f>VLOOKUP(A69,'Pupil Info'!A:D,4,FALSE)</f>
        <v>1005</v>
      </c>
      <c r="F69" s="269">
        <f>VLOOKUP(A69,'Starting Point 2020'!A:AB,28,FALSE)+VLOOKUP(A69,'2020 SPED'!A:W,23,FALSE)</f>
        <v>9113960.8116050046</v>
      </c>
      <c r="G69" s="269">
        <f>VLOOKUP(A69,'Starting Point 2020'!A:AB,28,FALSE)</f>
        <v>8438326.75</v>
      </c>
      <c r="H69" s="269">
        <f>VLOOKUP(A69,'2% 2020'!A:AB,28,FALSE)</f>
        <v>8581524.75</v>
      </c>
      <c r="I69" s="269">
        <f t="shared" si="48"/>
        <v>143198</v>
      </c>
      <c r="J69" s="269">
        <f>VLOOKUP(A69,'2% with VPK 2020'!A:AB,28,FALSE)</f>
        <v>8581524.75</v>
      </c>
      <c r="K69" s="269">
        <f>VLOOKUP(A69,'Charter School Lease'!A:D,4,FALSE)</f>
        <v>0</v>
      </c>
      <c r="L69" s="269">
        <f>VLOOKUP(A69,'Integration Change'!H:K,4,FALSE)</f>
        <v>0</v>
      </c>
      <c r="M69" s="269">
        <f>VLOOKUP(A69,'Other SPED'!A:D,4,FALSE)</f>
        <v>0</v>
      </c>
      <c r="N69" s="269">
        <f>VLOOKUP(A69,'LTFM Change'!G:J,4,FALSE)</f>
        <v>0</v>
      </c>
      <c r="O69" s="269">
        <f>VLOOKUP(A69,QComp!I:N,6,FALSE)</f>
        <v>-780.14371500001289</v>
      </c>
      <c r="P69" s="269">
        <f>VLOOKUP(A69,'Breakfast and Lunch'!A:D,4,FALSE)</f>
        <v>0</v>
      </c>
      <c r="Q69" s="269">
        <f>VLOOKUP(A69,'Breakfast and Lunch'!A:E,5,FALSE)</f>
        <v>0</v>
      </c>
      <c r="R69" s="269">
        <f>VLOOKUP(A69,'Integration Change'!A:D,4,FALSE)</f>
        <v>0</v>
      </c>
      <c r="S69" s="269">
        <f>VLOOKUP(A69,'LTFM Change'!A:C,3,FALSE)</f>
        <v>0</v>
      </c>
      <c r="T69" s="269">
        <f>VLOOKUP(A69,QComp!A:D,4,FALSE)</f>
        <v>0</v>
      </c>
      <c r="U69" s="269">
        <f t="shared" si="49"/>
        <v>-780.14371499978006</v>
      </c>
      <c r="V69" s="269">
        <f>VLOOKUP(A69,'2020 SPED'!A:AF,32,FALSE)</f>
        <v>15431.897823286359</v>
      </c>
      <c r="W69" s="270">
        <f t="shared" si="46"/>
        <v>157849.75410828658</v>
      </c>
      <c r="X69" s="247">
        <f t="shared" si="52"/>
        <v>1.7319555939640848E-2</v>
      </c>
      <c r="Z69" s="268">
        <f>VLOOKUP(A69,'Pupil Info'!A:E,5,FALSE)</f>
        <v>1010</v>
      </c>
      <c r="AA69" s="269">
        <f>VLOOKUP(A69,'Starting Point 2021'!A:AB,28,FALSE)+VLOOKUP(A69,'2021 SPED'!A:AT,23,FALSE)</f>
        <v>9202643.2514323462</v>
      </c>
      <c r="AB69" s="269">
        <f>VLOOKUP(A69,'Starting Point 2021'!A:AB,28,FALSE)</f>
        <v>8487892.25</v>
      </c>
      <c r="AC69" s="269">
        <f>VLOOKUP(A69,'2% 2021'!A:AB,28,FALSE)</f>
        <v>8778992.25</v>
      </c>
      <c r="AD69" s="269">
        <f t="shared" si="50"/>
        <v>291100</v>
      </c>
      <c r="AE69" s="269">
        <f>VLOOKUP(A69,'2% with VPK 2021'!A:AB,28,FALSE)</f>
        <v>8778992.25</v>
      </c>
      <c r="AF69" s="269">
        <f>VLOOKUP(A69,'Charter School Lease'!A:E,5,FALSE)</f>
        <v>0</v>
      </c>
      <c r="AG69" s="269">
        <f>VLOOKUP(A69,'Integration Change'!H:L,5,FALSE)</f>
        <v>0</v>
      </c>
      <c r="AH69" s="269">
        <f>VLOOKUP(A69,'Other SPED'!A:D,4,FALSE)</f>
        <v>0</v>
      </c>
      <c r="AI69" s="269">
        <f>VLOOKUP(A69,QComp!I:R,10,FALSE)</f>
        <v>-780.34586037800182</v>
      </c>
      <c r="AJ69" s="269">
        <f>VLOOKUP(A69,'LTFM Change'!G:K,5,FALSE)</f>
        <v>0</v>
      </c>
      <c r="AK69" s="269">
        <f>VLOOKUP(A69,'Breakfast and Lunch'!A:E,5,FALSE)</f>
        <v>0</v>
      </c>
      <c r="AL69" s="269">
        <f>VLOOKUP(A69,'Breakfast and Lunch'!A:D,4,FALSE)</f>
        <v>0</v>
      </c>
      <c r="AM69" s="269">
        <f>VLOOKUP(A69,'Integration Change'!A:E,5,FALSE)</f>
        <v>0</v>
      </c>
      <c r="AN69" s="269">
        <f>VLOOKUP(A69,'Safe School'!F:J,5,FALSE)</f>
        <v>0</v>
      </c>
      <c r="AO69" s="269">
        <f>VLOOKUP(A69,'LTFM Change'!A:D,4,FALSE)</f>
        <v>0</v>
      </c>
      <c r="AP69" s="269">
        <f>VLOOKUP(A69,QComp!A:E,5,FALSE)</f>
        <v>0</v>
      </c>
      <c r="AQ69" s="269">
        <f t="shared" si="51"/>
        <v>-780.34586037881672</v>
      </c>
      <c r="AR69" s="269">
        <f>VLOOKUP(A69,'2021 SPED'!A:AF,32,FALSE)</f>
        <v>38628.544560061884</v>
      </c>
      <c r="AS69" s="285">
        <f t="shared" si="47"/>
        <v>328948.19869968307</v>
      </c>
      <c r="AT69" s="247">
        <f t="shared" si="22"/>
        <v>3.5744969104228155E-2</v>
      </c>
      <c r="AU69" s="249">
        <f t="shared" si="53"/>
        <v>486797.95280796965</v>
      </c>
    </row>
    <row r="70" spans="1:47" x14ac:dyDescent="0.3">
      <c r="A70" s="243">
        <v>152</v>
      </c>
      <c r="B70" s="243">
        <v>1</v>
      </c>
      <c r="C70" s="243" t="s">
        <v>49</v>
      </c>
      <c r="D70" s="243">
        <f>VLOOKUP(A70,Sheet10!A:C,3,FALSE)</f>
        <v>4</v>
      </c>
      <c r="E70" s="268">
        <f>VLOOKUP(A70,'Pupil Info'!A:D,4,FALSE)</f>
        <v>6913</v>
      </c>
      <c r="F70" s="269">
        <f>VLOOKUP(A70,'Starting Point 2020'!A:AB,28,FALSE)+VLOOKUP(A70,'2020 SPED'!A:W,23,FALSE)</f>
        <v>76146058.718742475</v>
      </c>
      <c r="G70" s="269">
        <f>VLOOKUP(A70,'Starting Point 2020'!A:AB,28,FALSE)</f>
        <v>63507555.277720802</v>
      </c>
      <c r="H70" s="269">
        <f>VLOOKUP(A70,'2% 2020'!A:AB,28,FALSE)</f>
        <v>64563640.277720802</v>
      </c>
      <c r="I70" s="269">
        <f t="shared" si="48"/>
        <v>1056085</v>
      </c>
      <c r="J70" s="269">
        <f>VLOOKUP(A70,'2% with VPK 2020'!A:AB,28,FALSE)</f>
        <v>64563640.277720802</v>
      </c>
      <c r="K70" s="269">
        <f>VLOOKUP(A70,'Charter School Lease'!A:D,4,FALSE)</f>
        <v>0</v>
      </c>
      <c r="L70" s="269">
        <f>VLOOKUP(A70,'Integration Change'!H:K,4,FALSE)</f>
        <v>0</v>
      </c>
      <c r="M70" s="269">
        <f>VLOOKUP(A70,'Other SPED'!A:D,4,FALSE)</f>
        <v>0</v>
      </c>
      <c r="N70" s="269">
        <f>VLOOKUP(A70,'LTFM Change'!G:J,4,FALSE)</f>
        <v>0</v>
      </c>
      <c r="O70" s="269">
        <f>VLOOKUP(A70,QComp!I:N,6,FALSE)</f>
        <v>0</v>
      </c>
      <c r="P70" s="269">
        <f>VLOOKUP(A70,'Breakfast and Lunch'!A:D,4,FALSE)</f>
        <v>0</v>
      </c>
      <c r="Q70" s="269">
        <f>VLOOKUP(A70,'Breakfast and Lunch'!A:E,5,FALSE)</f>
        <v>0</v>
      </c>
      <c r="R70" s="269">
        <f>VLOOKUP(A70,'Integration Change'!A:D,4,FALSE)</f>
        <v>0</v>
      </c>
      <c r="S70" s="269">
        <f>VLOOKUP(A70,'LTFM Change'!A:C,3,FALSE)</f>
        <v>0</v>
      </c>
      <c r="T70" s="269">
        <f>VLOOKUP(A70,QComp!A:D,4,FALSE)</f>
        <v>0</v>
      </c>
      <c r="U70" s="269">
        <f t="shared" si="49"/>
        <v>0</v>
      </c>
      <c r="V70" s="269">
        <f>VLOOKUP(A70,'2020 SPED'!A:AF,32,FALSE)</f>
        <v>178822.28824630007</v>
      </c>
      <c r="W70" s="270">
        <f t="shared" si="46"/>
        <v>1234907.2882463001</v>
      </c>
      <c r="X70" s="247">
        <f t="shared" si="52"/>
        <v>1.6217612690994677E-2</v>
      </c>
      <c r="Z70" s="268">
        <f>VLOOKUP(A70,'Pupil Info'!A:E,5,FALSE)</f>
        <v>7214</v>
      </c>
      <c r="AA70" s="269">
        <f>VLOOKUP(A70,'Starting Point 2021'!A:AB,28,FALSE)+VLOOKUP(A70,'2021 SPED'!A:AT,23,FALSE)</f>
        <v>80197802.987806976</v>
      </c>
      <c r="AB70" s="269">
        <f>VLOOKUP(A70,'Starting Point 2021'!A:AB,28,FALSE)</f>
        <v>66321216.239427291</v>
      </c>
      <c r="AC70" s="269">
        <f>VLOOKUP(A70,'2% 2021'!A:AB,28,FALSE)</f>
        <v>68541133.719427288</v>
      </c>
      <c r="AD70" s="269">
        <f t="shared" si="50"/>
        <v>2219917.4799999967</v>
      </c>
      <c r="AE70" s="269">
        <f>VLOOKUP(A70,'2% with VPK 2021'!A:AB,28,FALSE)</f>
        <v>68541133.719427288</v>
      </c>
      <c r="AF70" s="269">
        <f>VLOOKUP(A70,'Charter School Lease'!A:E,5,FALSE)</f>
        <v>0</v>
      </c>
      <c r="AG70" s="269">
        <f>VLOOKUP(A70,'Integration Change'!H:L,5,FALSE)</f>
        <v>0</v>
      </c>
      <c r="AH70" s="269">
        <f>VLOOKUP(A70,'Other SPED'!A:D,4,FALSE)</f>
        <v>0</v>
      </c>
      <c r="AI70" s="269">
        <f>VLOOKUP(A70,QComp!I:R,10,FALSE)</f>
        <v>0</v>
      </c>
      <c r="AJ70" s="269">
        <f>VLOOKUP(A70,'LTFM Change'!G:K,5,FALSE)</f>
        <v>0</v>
      </c>
      <c r="AK70" s="269">
        <f>VLOOKUP(A70,'Breakfast and Lunch'!A:E,5,FALSE)</f>
        <v>0</v>
      </c>
      <c r="AL70" s="269">
        <f>VLOOKUP(A70,'Breakfast and Lunch'!A:D,4,FALSE)</f>
        <v>0</v>
      </c>
      <c r="AM70" s="269">
        <f>VLOOKUP(A70,'Integration Change'!A:E,5,FALSE)</f>
        <v>0</v>
      </c>
      <c r="AN70" s="269">
        <f>VLOOKUP(A70,'Safe School'!F:J,5,FALSE)</f>
        <v>0</v>
      </c>
      <c r="AO70" s="269">
        <f>VLOOKUP(A70,'LTFM Change'!A:D,4,FALSE)</f>
        <v>0</v>
      </c>
      <c r="AP70" s="269">
        <f>VLOOKUP(A70,QComp!A:E,5,FALSE)</f>
        <v>0</v>
      </c>
      <c r="AQ70" s="269">
        <f t="shared" si="51"/>
        <v>0</v>
      </c>
      <c r="AR70" s="269">
        <f>VLOOKUP(A70,'2021 SPED'!A:AF,32,FALSE)</f>
        <v>482039.03948261403</v>
      </c>
      <c r="AS70" s="285">
        <f t="shared" si="47"/>
        <v>2701956.5194826107</v>
      </c>
      <c r="AT70" s="247">
        <f t="shared" si="22"/>
        <v>3.3691153857337085E-2</v>
      </c>
      <c r="AU70" s="249">
        <f t="shared" si="53"/>
        <v>3936863.8077289108</v>
      </c>
    </row>
    <row r="71" spans="1:47" x14ac:dyDescent="0.3">
      <c r="A71" s="286">
        <v>160.1</v>
      </c>
      <c r="B71" s="243">
        <v>70</v>
      </c>
      <c r="C71" s="243" t="s">
        <v>50</v>
      </c>
      <c r="D71" s="243">
        <v>9</v>
      </c>
      <c r="E71" s="268">
        <f>VLOOKUP(A71,'Pupil Info'!A:D,4,FALSE)</f>
        <v>0</v>
      </c>
      <c r="F71" s="269">
        <f>VLOOKUP(A71,'Starting Point 2020'!A:AB,28,FALSE)+IFERROR(VLOOKUP(A71,'2020 SPED'!A:W,23,FALSE),0)</f>
        <v>226309</v>
      </c>
      <c r="G71" s="269">
        <f>VLOOKUP(A71,'Starting Point 2020'!A:AB,28,FALSE)</f>
        <v>226309</v>
      </c>
      <c r="H71" s="269">
        <f>VLOOKUP(A71,'2% 2020'!A:AB,28,FALSE)</f>
        <v>231519</v>
      </c>
      <c r="I71" s="269">
        <f t="shared" ref="I71:I72" si="54">H71-G71</f>
        <v>5210</v>
      </c>
      <c r="J71" s="269">
        <f>VLOOKUP(A71,'2% with VPK 2020'!A:AB,28,FALSE)</f>
        <v>231519</v>
      </c>
      <c r="K71" s="269" t="e">
        <f>VLOOKUP(A71,'Charter School Lease'!A:D,4,FALSE)</f>
        <v>#N/A</v>
      </c>
      <c r="L71" s="269" t="e">
        <f>VLOOKUP(A71,'Integration Change'!H:K,4,FALSE)</f>
        <v>#N/A</v>
      </c>
      <c r="M71" s="269" t="e">
        <f>VLOOKUP(A71,'Other SPED'!A:D,4,FALSE)</f>
        <v>#N/A</v>
      </c>
      <c r="N71" s="269" t="e">
        <f>VLOOKUP(A71,'LTFM Change'!G:J,4,FALSE)</f>
        <v>#N/A</v>
      </c>
      <c r="O71" s="269" t="e">
        <f>VLOOKUP(A71,QComp!I:N,6,FALSE)</f>
        <v>#N/A</v>
      </c>
      <c r="P71" s="269" t="e">
        <f>VLOOKUP(A71,'Breakfast and Lunch'!A:D,4,FALSE)</f>
        <v>#N/A</v>
      </c>
      <c r="Q71" s="269" t="e">
        <f>VLOOKUP(A71,'Breakfast and Lunch'!A:E,5,FALSE)</f>
        <v>#N/A</v>
      </c>
      <c r="R71" s="269" t="e">
        <f>VLOOKUP(A71,'Integration Change'!A:D,4,FALSE)</f>
        <v>#N/A</v>
      </c>
      <c r="S71" s="269" t="e">
        <f>VLOOKUP(A71,'LTFM Change'!A:C,3,FALSE)</f>
        <v>#N/A</v>
      </c>
      <c r="T71" s="269" t="e">
        <f>VLOOKUP(A71,QComp!A:D,4,FALSE)</f>
        <v>#N/A</v>
      </c>
      <c r="U71" s="269">
        <v>0</v>
      </c>
      <c r="V71" s="269">
        <v>0</v>
      </c>
      <c r="W71" s="270">
        <f t="shared" ref="W71:W72" si="55">I71+U71+V71</f>
        <v>5210</v>
      </c>
      <c r="X71" s="247">
        <f t="shared" si="52"/>
        <v>2.3021620881184576E-2</v>
      </c>
      <c r="Z71" s="268">
        <f>VLOOKUP(A71,'Pupil Info'!A:E,5,FALSE)</f>
        <v>0</v>
      </c>
      <c r="AA71" s="269">
        <v>0</v>
      </c>
      <c r="AB71" s="269">
        <f>VLOOKUP(A71,'Starting Point 2021'!A:AB,28,FALSE)</f>
        <v>226309</v>
      </c>
      <c r="AC71" s="269">
        <f>VLOOKUP(A71,'2% 2021'!A:AB,28,FALSE)</f>
        <v>236853</v>
      </c>
      <c r="AD71" s="269">
        <f t="shared" ref="AD71:AD72" si="56">AC71-AB71</f>
        <v>10544</v>
      </c>
      <c r="AE71" s="269">
        <f>VLOOKUP(A71,'2% with VPK 2021'!A:AB,28,FALSE)</f>
        <v>236853</v>
      </c>
      <c r="AF71" s="269" t="e">
        <f>VLOOKUP(A71,'Charter School Lease'!A:E,5,FALSE)</f>
        <v>#N/A</v>
      </c>
      <c r="AG71" s="269" t="e">
        <f>VLOOKUP(A71,'Integration Change'!H:L,5,FALSE)</f>
        <v>#N/A</v>
      </c>
      <c r="AH71" s="269" t="e">
        <f>VLOOKUP(A71,'Other SPED'!A:D,4,FALSE)</f>
        <v>#N/A</v>
      </c>
      <c r="AI71" s="269" t="e">
        <f>VLOOKUP(A71,QComp!I:R,10,FALSE)</f>
        <v>#N/A</v>
      </c>
      <c r="AJ71" s="269" t="e">
        <f>VLOOKUP(A71,'LTFM Change'!G:K,5,FALSE)</f>
        <v>#N/A</v>
      </c>
      <c r="AK71" s="269" t="e">
        <f>VLOOKUP(A71,'Breakfast and Lunch'!A:E,5,FALSE)</f>
        <v>#N/A</v>
      </c>
      <c r="AL71" s="269" t="e">
        <f>VLOOKUP(A71,'Breakfast and Lunch'!A:D,4,FALSE)</f>
        <v>#N/A</v>
      </c>
      <c r="AM71" s="269" t="e">
        <f>VLOOKUP(A71,'Integration Change'!A:E,5,FALSE)</f>
        <v>#N/A</v>
      </c>
      <c r="AN71" s="269">
        <f>VLOOKUP(A71,'Safe School'!F:J,5,FALSE)</f>
        <v>0</v>
      </c>
      <c r="AO71" s="269" t="e">
        <f>VLOOKUP(A71,'LTFM Change'!A:D,4,FALSE)</f>
        <v>#N/A</v>
      </c>
      <c r="AP71" s="269" t="e">
        <f>VLOOKUP(A71,QComp!A:E,5,FALSE)</f>
        <v>#N/A</v>
      </c>
      <c r="AQ71" s="269">
        <v>0</v>
      </c>
      <c r="AR71" s="269">
        <v>0</v>
      </c>
      <c r="AS71" s="285">
        <f t="shared" ref="AS71:AS72" si="57">AD71+AQ71+AR71</f>
        <v>10544</v>
      </c>
      <c r="AT71" s="247">
        <v>0</v>
      </c>
      <c r="AU71" s="249">
        <f t="shared" si="53"/>
        <v>15754</v>
      </c>
    </row>
    <row r="72" spans="1:47" x14ac:dyDescent="0.3">
      <c r="A72" s="286">
        <v>160.19999999999999</v>
      </c>
      <c r="B72" s="243">
        <v>90</v>
      </c>
      <c r="C72" s="243" t="s">
        <v>51</v>
      </c>
      <c r="D72" s="243">
        <v>9</v>
      </c>
      <c r="E72" s="268">
        <f>VLOOKUP(A72,'Pupil Info'!A:D,4,FALSE)</f>
        <v>0</v>
      </c>
      <c r="F72" s="269">
        <f>VLOOKUP(A72,'Starting Point 2020'!A:AB,28,FALSE)</f>
        <v>611374</v>
      </c>
      <c r="G72" s="269">
        <f>VLOOKUP(A72,'Starting Point 2020'!A:AB,28,FALSE)</f>
        <v>611374</v>
      </c>
      <c r="H72" s="269">
        <f>VLOOKUP(A72,'2% 2020'!A:AB,28,FALSE)</f>
        <v>623579</v>
      </c>
      <c r="I72" s="269">
        <f t="shared" si="54"/>
        <v>12205</v>
      </c>
      <c r="J72" s="269">
        <f>VLOOKUP(A72,'2% with VPK 2020'!A:AB,28,FALSE)</f>
        <v>623579</v>
      </c>
      <c r="K72" s="269" t="e">
        <f>VLOOKUP(A72,'Charter School Lease'!A:D,4,FALSE)</f>
        <v>#N/A</v>
      </c>
      <c r="L72" s="269" t="e">
        <f>VLOOKUP(A72,'Integration Change'!H:K,4,FALSE)</f>
        <v>#N/A</v>
      </c>
      <c r="M72" s="269" t="e">
        <f>VLOOKUP(A72,'Other SPED'!A:D,4,FALSE)</f>
        <v>#N/A</v>
      </c>
      <c r="N72" s="269" t="e">
        <f>VLOOKUP(A72,'LTFM Change'!G:J,4,FALSE)</f>
        <v>#N/A</v>
      </c>
      <c r="O72" s="269" t="e">
        <f>VLOOKUP(A72,QComp!I:N,6,FALSE)</f>
        <v>#N/A</v>
      </c>
      <c r="P72" s="269" t="e">
        <f>VLOOKUP(A72,'Breakfast and Lunch'!A:D,4,FALSE)</f>
        <v>#N/A</v>
      </c>
      <c r="Q72" s="269" t="e">
        <f>VLOOKUP(A72,'Breakfast and Lunch'!A:E,5,FALSE)</f>
        <v>#N/A</v>
      </c>
      <c r="R72" s="269" t="e">
        <f>VLOOKUP(A72,'Integration Change'!A:D,4,FALSE)</f>
        <v>#N/A</v>
      </c>
      <c r="S72" s="269" t="e">
        <f>VLOOKUP(A72,'LTFM Change'!A:C,3,FALSE)</f>
        <v>#N/A</v>
      </c>
      <c r="T72" s="269" t="e">
        <f>VLOOKUP(A72,QComp!A:D,4,FALSE)</f>
        <v>#N/A</v>
      </c>
      <c r="U72" s="269">
        <v>0</v>
      </c>
      <c r="V72" s="269">
        <f>VLOOKUP(A72,'2020 SPED'!A:AF,32,FALSE)</f>
        <v>0</v>
      </c>
      <c r="W72" s="270">
        <f t="shared" si="55"/>
        <v>12205</v>
      </c>
      <c r="X72" s="247">
        <f t="shared" si="52"/>
        <v>1.9963230363083808E-2</v>
      </c>
      <c r="Z72" s="268">
        <f>VLOOKUP(A72,'Pupil Info'!A:E,5,FALSE)</f>
        <v>0</v>
      </c>
      <c r="AA72" s="269">
        <f>VLOOKUP(A72,'Starting Point 2021'!A:AB,28,FALSE)</f>
        <v>611374</v>
      </c>
      <c r="AB72" s="269">
        <f>VLOOKUP(A72,'Starting Point 2021'!A:AB,28,FALSE)</f>
        <v>611374</v>
      </c>
      <c r="AC72" s="269">
        <f>VLOOKUP(A72,'2% 2021'!A:AB,28,FALSE)</f>
        <v>636073</v>
      </c>
      <c r="AD72" s="269">
        <f t="shared" si="56"/>
        <v>24699</v>
      </c>
      <c r="AE72" s="269">
        <f>VLOOKUP(A72,'2% with VPK 2021'!A:AB,28,FALSE)</f>
        <v>636073</v>
      </c>
      <c r="AF72" s="269" t="e">
        <f>VLOOKUP(A72,'Charter School Lease'!A:E,5,FALSE)</f>
        <v>#N/A</v>
      </c>
      <c r="AG72" s="269" t="e">
        <f>VLOOKUP(A72,'Integration Change'!H:L,5,FALSE)</f>
        <v>#N/A</v>
      </c>
      <c r="AH72" s="269" t="e">
        <f>VLOOKUP(A72,'Other SPED'!A:D,4,FALSE)</f>
        <v>#N/A</v>
      </c>
      <c r="AI72" s="269" t="e">
        <f>VLOOKUP(A72,QComp!I:R,10,FALSE)</f>
        <v>#N/A</v>
      </c>
      <c r="AJ72" s="269" t="e">
        <f>VLOOKUP(A72,'LTFM Change'!G:K,5,FALSE)</f>
        <v>#N/A</v>
      </c>
      <c r="AK72" s="269" t="e">
        <f>VLOOKUP(A72,'Breakfast and Lunch'!A:E,5,FALSE)</f>
        <v>#N/A</v>
      </c>
      <c r="AL72" s="269" t="e">
        <f>VLOOKUP(A72,'Breakfast and Lunch'!A:D,4,FALSE)</f>
        <v>#N/A</v>
      </c>
      <c r="AM72" s="269" t="e">
        <f>VLOOKUP(A72,'Integration Change'!A:E,5,FALSE)</f>
        <v>#N/A</v>
      </c>
      <c r="AN72" s="269">
        <f>VLOOKUP(A72,'Safe School'!F:J,5,FALSE)</f>
        <v>0</v>
      </c>
      <c r="AO72" s="269" t="e">
        <f>VLOOKUP(A72,'LTFM Change'!A:D,4,FALSE)</f>
        <v>#N/A</v>
      </c>
      <c r="AP72" s="269" t="e">
        <f>VLOOKUP(A72,QComp!A:E,5,FALSE)</f>
        <v>#N/A</v>
      </c>
      <c r="AQ72" s="269">
        <v>0</v>
      </c>
      <c r="AR72" s="269">
        <f>VLOOKUP(A72,'2021 SPED'!A:AF,32,FALSE)</f>
        <v>0</v>
      </c>
      <c r="AS72" s="285">
        <f t="shared" si="57"/>
        <v>24699</v>
      </c>
      <c r="AT72" s="247">
        <f t="shared" si="22"/>
        <v>4.0399166467661368E-2</v>
      </c>
      <c r="AU72" s="249">
        <f t="shared" si="53"/>
        <v>36904</v>
      </c>
    </row>
    <row r="73" spans="1:47" x14ac:dyDescent="0.3">
      <c r="A73" s="243">
        <v>162</v>
      </c>
      <c r="B73" s="243">
        <v>1</v>
      </c>
      <c r="C73" s="243" t="s">
        <v>52</v>
      </c>
      <c r="D73" s="243">
        <f>VLOOKUP(A73,Sheet10!A:C,3,FALSE)</f>
        <v>6</v>
      </c>
      <c r="E73" s="268">
        <f>VLOOKUP(A73,'Pupil Info'!A:D,4,FALSE)</f>
        <v>1037.2</v>
      </c>
      <c r="F73" s="269">
        <f>VLOOKUP(A73,'Starting Point 2020'!A:AB,28,FALSE)+IFERROR(VLOOKUP(A73,'2020 SPED'!A:W,23,FALSE),0)</f>
        <v>11126636.942297697</v>
      </c>
      <c r="G73" s="269">
        <f>VLOOKUP(A73,'Starting Point 2020'!A:AB,28,FALSE)</f>
        <v>9601159.637465626</v>
      </c>
      <c r="H73" s="269">
        <f>VLOOKUP(A73,'2% 2020'!A:AB,28,FALSE)</f>
        <v>9767817.6374656241</v>
      </c>
      <c r="I73" s="269">
        <f t="shared" si="48"/>
        <v>166657.99999999814</v>
      </c>
      <c r="J73" s="269">
        <f>VLOOKUP(A73,'2% with VPK 2020'!A:AB,28,FALSE)</f>
        <v>9767817.6374656241</v>
      </c>
      <c r="K73" s="269">
        <f>VLOOKUP(A73,'Charter School Lease'!A:D,4,FALSE)</f>
        <v>0</v>
      </c>
      <c r="L73" s="269">
        <f>VLOOKUP(A73,'Integration Change'!H:K,4,FALSE)</f>
        <v>0</v>
      </c>
      <c r="M73" s="269">
        <f>VLOOKUP(A73,'Other SPED'!A:D,4,FALSE)</f>
        <v>0</v>
      </c>
      <c r="N73" s="269">
        <f>VLOOKUP(A73,'LTFM Change'!G:J,4,FALSE)</f>
        <v>0</v>
      </c>
      <c r="O73" s="269">
        <f>VLOOKUP(A73,QComp!I:N,6,FALSE)</f>
        <v>0</v>
      </c>
      <c r="P73" s="269">
        <f>VLOOKUP(A73,'Breakfast and Lunch'!A:D,4,FALSE)</f>
        <v>0</v>
      </c>
      <c r="Q73" s="269">
        <f>VLOOKUP(A73,'Breakfast and Lunch'!A:E,5,FALSE)</f>
        <v>0</v>
      </c>
      <c r="R73" s="269">
        <f>VLOOKUP(A73,'Integration Change'!A:D,4,FALSE)</f>
        <v>0</v>
      </c>
      <c r="S73" s="269">
        <f>VLOOKUP(A73,'LTFM Change'!A:C,3,FALSE)</f>
        <v>0</v>
      </c>
      <c r="T73" s="269">
        <f>VLOOKUP(A73,QComp!A:D,4,FALSE)</f>
        <v>0</v>
      </c>
      <c r="U73" s="269">
        <f t="shared" si="49"/>
        <v>0</v>
      </c>
      <c r="V73" s="269">
        <f>VLOOKUP(A73,'2020 SPED'!A:AF,32,FALSE)</f>
        <v>21830.764036727604</v>
      </c>
      <c r="W73" s="270">
        <f t="shared" ref="W73:W136" si="58">I73+U73+V73</f>
        <v>188488.76403672574</v>
      </c>
      <c r="X73" s="247">
        <f t="shared" si="52"/>
        <v>1.6940317637235899E-2</v>
      </c>
      <c r="Z73" s="268">
        <f>VLOOKUP(A73,'Pupil Info'!A:E,5,FALSE)</f>
        <v>1028</v>
      </c>
      <c r="AA73" s="269">
        <f>VLOOKUP(A73,'Starting Point 2021'!A:AB,28,FALSE)+VLOOKUP(A73,'2021 SPED'!A:AT,23,FALSE)</f>
        <v>11301276.022516808</v>
      </c>
      <c r="AB73" s="269">
        <f>VLOOKUP(A73,'Starting Point 2021'!A:AB,28,FALSE)</f>
        <v>9709711.382520793</v>
      </c>
      <c r="AC73" s="269">
        <f>VLOOKUP(A73,'2% 2021'!A:AB,28,FALSE)</f>
        <v>10047766.264520792</v>
      </c>
      <c r="AD73" s="269">
        <f t="shared" si="50"/>
        <v>338054.88199999928</v>
      </c>
      <c r="AE73" s="269">
        <f>VLOOKUP(A73,'2% with VPK 2021'!A:AB,28,FALSE)</f>
        <v>10047766.264520792</v>
      </c>
      <c r="AF73" s="269">
        <f>VLOOKUP(A73,'Charter School Lease'!A:E,5,FALSE)</f>
        <v>0</v>
      </c>
      <c r="AG73" s="269">
        <f>VLOOKUP(A73,'Integration Change'!H:L,5,FALSE)</f>
        <v>0</v>
      </c>
      <c r="AH73" s="269">
        <f>VLOOKUP(A73,'Other SPED'!A:D,4,FALSE)</f>
        <v>0</v>
      </c>
      <c r="AI73" s="269">
        <f>VLOOKUP(A73,QComp!I:R,10,FALSE)</f>
        <v>0</v>
      </c>
      <c r="AJ73" s="269">
        <f>VLOOKUP(A73,'LTFM Change'!G:K,5,FALSE)</f>
        <v>0</v>
      </c>
      <c r="AK73" s="269">
        <f>VLOOKUP(A73,'Breakfast and Lunch'!A:E,5,FALSE)</f>
        <v>0</v>
      </c>
      <c r="AL73" s="269">
        <f>VLOOKUP(A73,'Breakfast and Lunch'!A:D,4,FALSE)</f>
        <v>0</v>
      </c>
      <c r="AM73" s="269">
        <f>VLOOKUP(A73,'Integration Change'!A:E,5,FALSE)</f>
        <v>0</v>
      </c>
      <c r="AN73" s="269">
        <f>VLOOKUP(A73,'Safe School'!F:J,5,FALSE)</f>
        <v>0</v>
      </c>
      <c r="AO73" s="269">
        <f>VLOOKUP(A73,'LTFM Change'!A:D,4,FALSE)</f>
        <v>0</v>
      </c>
      <c r="AP73" s="269">
        <f>VLOOKUP(A73,QComp!A:E,5,FALSE)</f>
        <v>0</v>
      </c>
      <c r="AQ73" s="269">
        <f t="shared" si="51"/>
        <v>0</v>
      </c>
      <c r="AR73" s="269">
        <f>VLOOKUP(A73,'2021 SPED'!A:AF,32,FALSE)</f>
        <v>53903.354328024201</v>
      </c>
      <c r="AS73" s="285">
        <f t="shared" ref="AS73:AS136" si="59">AD73+AQ73+AR73</f>
        <v>391958.23632802349</v>
      </c>
      <c r="AT73" s="247">
        <f t="shared" si="22"/>
        <v>3.4682653139971091E-2</v>
      </c>
      <c r="AU73" s="249">
        <f t="shared" si="53"/>
        <v>580447.00036474923</v>
      </c>
    </row>
    <row r="74" spans="1:47" x14ac:dyDescent="0.3">
      <c r="A74" s="243">
        <v>166</v>
      </c>
      <c r="B74" s="243">
        <v>1</v>
      </c>
      <c r="C74" s="243" t="s">
        <v>53</v>
      </c>
      <c r="D74" s="243">
        <f>VLOOKUP(A74,Sheet10!A:C,3,FALSE)</f>
        <v>6</v>
      </c>
      <c r="E74" s="268">
        <f>VLOOKUP(A74,'Pupil Info'!A:D,4,FALSE)</f>
        <v>459</v>
      </c>
      <c r="F74" s="269">
        <f>VLOOKUP(A74,'Starting Point 2020'!A:AB,28,FALSE)+IFERROR(VLOOKUP(A74,'2020 SPED'!A:W,23,FALSE),0)</f>
        <v>5924002.4567662552</v>
      </c>
      <c r="G74" s="269">
        <f>VLOOKUP(A74,'Starting Point 2020'!A:AB,28,FALSE)</f>
        <v>5484853.75</v>
      </c>
      <c r="H74" s="269">
        <f>VLOOKUP(A74,'2% 2020'!A:AB,28,FALSE)</f>
        <v>5573836.75</v>
      </c>
      <c r="I74" s="269">
        <f t="shared" si="48"/>
        <v>88983</v>
      </c>
      <c r="J74" s="269">
        <f>VLOOKUP(A74,'2% with VPK 2020'!A:AB,28,FALSE)</f>
        <v>5573836.75</v>
      </c>
      <c r="K74" s="269">
        <f>VLOOKUP(A74,'Charter School Lease'!A:D,4,FALSE)</f>
        <v>0</v>
      </c>
      <c r="L74" s="269">
        <f>VLOOKUP(A74,'Integration Change'!H:K,4,FALSE)</f>
        <v>0</v>
      </c>
      <c r="M74" s="269">
        <f>VLOOKUP(A74,'Other SPED'!A:D,4,FALSE)</f>
        <v>0</v>
      </c>
      <c r="N74" s="269">
        <f>VLOOKUP(A74,'LTFM Change'!G:J,4,FALSE)</f>
        <v>0</v>
      </c>
      <c r="O74" s="269">
        <f>VLOOKUP(A74,QComp!I:N,6,FALSE)</f>
        <v>-392.07222600000387</v>
      </c>
      <c r="P74" s="269">
        <f>VLOOKUP(A74,'Breakfast and Lunch'!A:D,4,FALSE)</f>
        <v>0</v>
      </c>
      <c r="Q74" s="269">
        <f>VLOOKUP(A74,'Breakfast and Lunch'!A:E,5,FALSE)</f>
        <v>0</v>
      </c>
      <c r="R74" s="269">
        <f>VLOOKUP(A74,'Integration Change'!A:D,4,FALSE)</f>
        <v>0</v>
      </c>
      <c r="S74" s="269">
        <f>VLOOKUP(A74,'LTFM Change'!A:C,3,FALSE)</f>
        <v>0</v>
      </c>
      <c r="T74" s="269">
        <f>VLOOKUP(A74,QComp!A:D,4,FALSE)</f>
        <v>392.07222600000387</v>
      </c>
      <c r="U74" s="269">
        <f t="shared" si="49"/>
        <v>0</v>
      </c>
      <c r="V74" s="269">
        <f>VLOOKUP(A74,'2020 SPED'!A:AF,32,FALSE)</f>
        <v>18000.903361856355</v>
      </c>
      <c r="W74" s="270">
        <f t="shared" si="58"/>
        <v>106983.90336185636</v>
      </c>
      <c r="X74" s="247">
        <f t="shared" si="52"/>
        <v>1.8059395508801913E-2</v>
      </c>
      <c r="Z74" s="268">
        <f>VLOOKUP(A74,'Pupil Info'!A:E,5,FALSE)</f>
        <v>460</v>
      </c>
      <c r="AA74" s="269">
        <f>VLOOKUP(A74,'Starting Point 2021'!A:AB,28,FALSE)+VLOOKUP(A74,'2021 SPED'!A:AT,23,FALSE)</f>
        <v>6114587.4519705642</v>
      </c>
      <c r="AB74" s="269">
        <f>VLOOKUP(A74,'Starting Point 2021'!A:AB,28,FALSE)</f>
        <v>5651306.25</v>
      </c>
      <c r="AC74" s="269">
        <f>VLOOKUP(A74,'2% 2021'!A:AB,28,FALSE)</f>
        <v>5836456.25</v>
      </c>
      <c r="AD74" s="269">
        <f t="shared" si="50"/>
        <v>185150</v>
      </c>
      <c r="AE74" s="269">
        <f>VLOOKUP(A74,'2% with VPK 2021'!A:AB,28,FALSE)</f>
        <v>5836456.25</v>
      </c>
      <c r="AF74" s="269">
        <f>VLOOKUP(A74,'Charter School Lease'!A:E,5,FALSE)</f>
        <v>0</v>
      </c>
      <c r="AG74" s="269">
        <f>VLOOKUP(A74,'Integration Change'!H:L,5,FALSE)</f>
        <v>0</v>
      </c>
      <c r="AH74" s="269">
        <f>VLOOKUP(A74,'Other SPED'!A:D,4,FALSE)</f>
        <v>0</v>
      </c>
      <c r="AI74" s="269">
        <f>VLOOKUP(A74,QComp!I:R,10,FALSE)</f>
        <v>-390.15314205456525</v>
      </c>
      <c r="AJ74" s="269">
        <f>VLOOKUP(A74,'LTFM Change'!G:K,5,FALSE)</f>
        <v>0</v>
      </c>
      <c r="AK74" s="269">
        <f>VLOOKUP(A74,'Breakfast and Lunch'!A:E,5,FALSE)</f>
        <v>0</v>
      </c>
      <c r="AL74" s="269">
        <f>VLOOKUP(A74,'Breakfast and Lunch'!A:D,4,FALSE)</f>
        <v>0</v>
      </c>
      <c r="AM74" s="269">
        <f>VLOOKUP(A74,'Integration Change'!A:E,5,FALSE)</f>
        <v>0</v>
      </c>
      <c r="AN74" s="269">
        <f>VLOOKUP(A74,'Safe School'!F:J,5,FALSE)</f>
        <v>0</v>
      </c>
      <c r="AO74" s="269">
        <f>VLOOKUP(A74,'LTFM Change'!A:D,4,FALSE)</f>
        <v>0</v>
      </c>
      <c r="AP74" s="269">
        <f>VLOOKUP(A74,QComp!A:E,5,FALSE)</f>
        <v>390.15314205456525</v>
      </c>
      <c r="AQ74" s="269">
        <f t="shared" si="51"/>
        <v>0</v>
      </c>
      <c r="AR74" s="269">
        <f>VLOOKUP(A74,'2021 SPED'!A:AF,32,FALSE)</f>
        <v>48597.051966747269</v>
      </c>
      <c r="AS74" s="285">
        <f t="shared" si="59"/>
        <v>233747.05196674727</v>
      </c>
      <c r="AT74" s="247">
        <f t="shared" ref="AT74:AT137" si="60">((AA74+AS74)-AA74)/AA74</f>
        <v>3.8227771505895625E-2</v>
      </c>
      <c r="AU74" s="249">
        <f t="shared" si="53"/>
        <v>340730.95532860362</v>
      </c>
    </row>
    <row r="75" spans="1:47" x14ac:dyDescent="0.3">
      <c r="A75" s="243">
        <v>173</v>
      </c>
      <c r="B75" s="243">
        <v>1</v>
      </c>
      <c r="C75" s="243" t="s">
        <v>54</v>
      </c>
      <c r="D75" s="243">
        <f>VLOOKUP(A75,Sheet10!A:C,3,FALSE)</f>
        <v>6</v>
      </c>
      <c r="E75" s="268">
        <f>VLOOKUP(A75,'Pupil Info'!A:D,4,FALSE)</f>
        <v>496</v>
      </c>
      <c r="F75" s="269">
        <f>VLOOKUP(A75,'Starting Point 2020'!A:AB,28,FALSE)+IFERROR(VLOOKUP(A75,'2020 SPED'!A:W,23,FALSE),0)</f>
        <v>5757419.4231103361</v>
      </c>
      <c r="G75" s="269">
        <f>VLOOKUP(A75,'Starting Point 2020'!A:AB,28,FALSE)</f>
        <v>5339487</v>
      </c>
      <c r="H75" s="269">
        <f>VLOOKUP(A75,'2% 2020'!A:AB,28,FALSE)</f>
        <v>5420404</v>
      </c>
      <c r="I75" s="269">
        <f t="shared" si="48"/>
        <v>80917</v>
      </c>
      <c r="J75" s="269">
        <f>VLOOKUP(A75,'2% with VPK 2020'!A:AB,28,FALSE)</f>
        <v>5420404</v>
      </c>
      <c r="K75" s="269">
        <f>VLOOKUP(A75,'Charter School Lease'!A:D,4,FALSE)</f>
        <v>0</v>
      </c>
      <c r="L75" s="269">
        <f>VLOOKUP(A75,'Integration Change'!H:K,4,FALSE)</f>
        <v>0</v>
      </c>
      <c r="M75" s="269">
        <f>VLOOKUP(A75,'Other SPED'!A:D,4,FALSE)</f>
        <v>0</v>
      </c>
      <c r="N75" s="269">
        <f>VLOOKUP(A75,'LTFM Change'!G:J,4,FALSE)</f>
        <v>0</v>
      </c>
      <c r="O75" s="269">
        <f>VLOOKUP(A75,QComp!I:N,6,FALSE)</f>
        <v>0</v>
      </c>
      <c r="P75" s="269">
        <f>VLOOKUP(A75,'Breakfast and Lunch'!A:D,4,FALSE)</f>
        <v>0</v>
      </c>
      <c r="Q75" s="269">
        <f>VLOOKUP(A75,'Breakfast and Lunch'!A:E,5,FALSE)</f>
        <v>0</v>
      </c>
      <c r="R75" s="269">
        <f>VLOOKUP(A75,'Integration Change'!A:D,4,FALSE)</f>
        <v>0</v>
      </c>
      <c r="S75" s="269">
        <f>VLOOKUP(A75,'LTFM Change'!A:C,3,FALSE)</f>
        <v>0</v>
      </c>
      <c r="T75" s="269">
        <f>VLOOKUP(A75,QComp!A:D,4,FALSE)</f>
        <v>0</v>
      </c>
      <c r="U75" s="269">
        <f t="shared" si="49"/>
        <v>0</v>
      </c>
      <c r="V75" s="269">
        <f>VLOOKUP(A75,'2020 SPED'!A:AF,32,FALSE)</f>
        <v>9107.5776620640536</v>
      </c>
      <c r="W75" s="270">
        <f t="shared" si="58"/>
        <v>90024.577662064054</v>
      </c>
      <c r="X75" s="247">
        <f t="shared" si="52"/>
        <v>1.563627226821521E-2</v>
      </c>
      <c r="Z75" s="268">
        <f>VLOOKUP(A75,'Pupil Info'!A:E,5,FALSE)</f>
        <v>496</v>
      </c>
      <c r="AA75" s="269">
        <f>VLOOKUP(A75,'Starting Point 2021'!A:AB,28,FALSE)+VLOOKUP(A75,'2021 SPED'!A:AT,23,FALSE)</f>
        <v>5791009.045854358</v>
      </c>
      <c r="AB75" s="269">
        <f>VLOOKUP(A75,'Starting Point 2021'!A:AB,28,FALSE)</f>
        <v>5351068.5</v>
      </c>
      <c r="AC75" s="269">
        <f>VLOOKUP(A75,'2% 2021'!A:AB,28,FALSE)</f>
        <v>5514390.5</v>
      </c>
      <c r="AD75" s="269">
        <f t="shared" si="50"/>
        <v>163322</v>
      </c>
      <c r="AE75" s="269">
        <f>VLOOKUP(A75,'2% with VPK 2021'!A:AB,28,FALSE)</f>
        <v>5514390.5</v>
      </c>
      <c r="AF75" s="269">
        <f>VLOOKUP(A75,'Charter School Lease'!A:E,5,FALSE)</f>
        <v>0</v>
      </c>
      <c r="AG75" s="269">
        <f>VLOOKUP(A75,'Integration Change'!H:L,5,FALSE)</f>
        <v>0</v>
      </c>
      <c r="AH75" s="269">
        <f>VLOOKUP(A75,'Other SPED'!A:D,4,FALSE)</f>
        <v>0</v>
      </c>
      <c r="AI75" s="269">
        <f>VLOOKUP(A75,QComp!I:R,10,FALSE)</f>
        <v>0</v>
      </c>
      <c r="AJ75" s="269">
        <f>VLOOKUP(A75,'LTFM Change'!G:K,5,FALSE)</f>
        <v>0</v>
      </c>
      <c r="AK75" s="269">
        <f>VLOOKUP(A75,'Breakfast and Lunch'!A:E,5,FALSE)</f>
        <v>0</v>
      </c>
      <c r="AL75" s="269">
        <f>VLOOKUP(A75,'Breakfast and Lunch'!A:D,4,FALSE)</f>
        <v>0</v>
      </c>
      <c r="AM75" s="269">
        <f>VLOOKUP(A75,'Integration Change'!A:E,5,FALSE)</f>
        <v>0</v>
      </c>
      <c r="AN75" s="269">
        <f>VLOOKUP(A75,'Safe School'!F:J,5,FALSE)</f>
        <v>0</v>
      </c>
      <c r="AO75" s="269">
        <f>VLOOKUP(A75,'LTFM Change'!A:D,4,FALSE)</f>
        <v>0</v>
      </c>
      <c r="AP75" s="269">
        <f>VLOOKUP(A75,QComp!A:E,5,FALSE)</f>
        <v>0</v>
      </c>
      <c r="AQ75" s="269">
        <f t="shared" si="51"/>
        <v>0</v>
      </c>
      <c r="AR75" s="269">
        <f>VLOOKUP(A75,'2021 SPED'!A:AF,32,FALSE)</f>
        <v>22883.178432278684</v>
      </c>
      <c r="AS75" s="285">
        <f t="shared" si="59"/>
        <v>186205.17843227868</v>
      </c>
      <c r="AT75" s="247">
        <f t="shared" si="60"/>
        <v>3.21541853859783E-2</v>
      </c>
      <c r="AU75" s="249">
        <f t="shared" si="53"/>
        <v>276229.75609434274</v>
      </c>
    </row>
    <row r="76" spans="1:47" x14ac:dyDescent="0.3">
      <c r="A76" s="243">
        <v>177</v>
      </c>
      <c r="B76" s="243">
        <v>1</v>
      </c>
      <c r="C76" s="243" t="s">
        <v>55</v>
      </c>
      <c r="D76" s="243">
        <f>VLOOKUP(A76,Sheet10!A:C,3,FALSE)</f>
        <v>6</v>
      </c>
      <c r="E76" s="268">
        <f>VLOOKUP(A76,'Pupil Info'!A:D,4,FALSE)</f>
        <v>1078</v>
      </c>
      <c r="F76" s="269">
        <f>VLOOKUP(A76,'Starting Point 2020'!A:AB,28,FALSE)+IFERROR(VLOOKUP(A76,'2020 SPED'!A:W,23,FALSE),0)</f>
        <v>11943758.058007555</v>
      </c>
      <c r="G76" s="269">
        <f>VLOOKUP(A76,'Starting Point 2020'!A:AB,28,FALSE)</f>
        <v>10370553.5</v>
      </c>
      <c r="H76" s="269">
        <f>VLOOKUP(A76,'2% 2020'!A:AB,28,FALSE)</f>
        <v>10537035.5</v>
      </c>
      <c r="I76" s="269">
        <f t="shared" si="48"/>
        <v>166482</v>
      </c>
      <c r="J76" s="269">
        <f>VLOOKUP(A76,'2% with VPK 2020'!A:AB,28,FALSE)</f>
        <v>10537035.5</v>
      </c>
      <c r="K76" s="269">
        <f>VLOOKUP(A76,'Charter School Lease'!A:D,4,FALSE)</f>
        <v>0</v>
      </c>
      <c r="L76" s="269">
        <f>VLOOKUP(A76,'Integration Change'!H:K,4,FALSE)</f>
        <v>0</v>
      </c>
      <c r="M76" s="269">
        <f>VLOOKUP(A76,'Other SPED'!A:D,4,FALSE)</f>
        <v>0</v>
      </c>
      <c r="N76" s="269">
        <f>VLOOKUP(A76,'LTFM Change'!G:J,4,FALSE)</f>
        <v>0</v>
      </c>
      <c r="O76" s="269">
        <f>VLOOKUP(A76,QComp!I:N,6,FALSE)</f>
        <v>-851.35683360000257</v>
      </c>
      <c r="P76" s="269">
        <f>VLOOKUP(A76,'Breakfast and Lunch'!A:D,4,FALSE)</f>
        <v>0</v>
      </c>
      <c r="Q76" s="269">
        <f>VLOOKUP(A76,'Breakfast and Lunch'!A:E,5,FALSE)</f>
        <v>0</v>
      </c>
      <c r="R76" s="269">
        <f>VLOOKUP(A76,'Integration Change'!A:D,4,FALSE)</f>
        <v>0</v>
      </c>
      <c r="S76" s="269">
        <f>VLOOKUP(A76,'LTFM Change'!A:C,3,FALSE)</f>
        <v>0</v>
      </c>
      <c r="T76" s="269">
        <f>VLOOKUP(A76,QComp!A:D,4,FALSE)</f>
        <v>851.35683360000257</v>
      </c>
      <c r="U76" s="269">
        <f t="shared" si="49"/>
        <v>0</v>
      </c>
      <c r="V76" s="269">
        <f>VLOOKUP(A76,'2020 SPED'!A:AF,32,FALSE)</f>
        <v>28267.626591674052</v>
      </c>
      <c r="W76" s="270">
        <f t="shared" si="58"/>
        <v>194749.62659167405</v>
      </c>
      <c r="X76" s="247">
        <f t="shared" si="52"/>
        <v>1.6305556898074093E-2</v>
      </c>
      <c r="Z76" s="268">
        <f>VLOOKUP(A76,'Pupil Info'!A:E,5,FALSE)</f>
        <v>1076</v>
      </c>
      <c r="AA76" s="269">
        <f>VLOOKUP(A76,'Starting Point 2021'!A:AB,28,FALSE)+VLOOKUP(A76,'2021 SPED'!A:AT,23,FALSE)</f>
        <v>12027972.103277804</v>
      </c>
      <c r="AB76" s="269">
        <f>VLOOKUP(A76,'Starting Point 2021'!A:AB,28,FALSE)</f>
        <v>10377164.25</v>
      </c>
      <c r="AC76" s="269">
        <f>VLOOKUP(A76,'2% 2021'!A:AB,28,FALSE)</f>
        <v>10713620.25</v>
      </c>
      <c r="AD76" s="269">
        <f t="shared" si="50"/>
        <v>336456</v>
      </c>
      <c r="AE76" s="269">
        <f>VLOOKUP(A76,'2% with VPK 2021'!A:AB,28,FALSE)</f>
        <v>10713620.25</v>
      </c>
      <c r="AF76" s="269">
        <f>VLOOKUP(A76,'Charter School Lease'!A:E,5,FALSE)</f>
        <v>0</v>
      </c>
      <c r="AG76" s="269">
        <f>VLOOKUP(A76,'Integration Change'!H:L,5,FALSE)</f>
        <v>0</v>
      </c>
      <c r="AH76" s="269">
        <f>VLOOKUP(A76,'Other SPED'!A:D,4,FALSE)</f>
        <v>0</v>
      </c>
      <c r="AI76" s="269">
        <f>VLOOKUP(A76,QComp!I:R,10,FALSE)</f>
        <v>-845.11557797333808</v>
      </c>
      <c r="AJ76" s="269">
        <f>VLOOKUP(A76,'LTFM Change'!G:K,5,FALSE)</f>
        <v>0</v>
      </c>
      <c r="AK76" s="269">
        <f>VLOOKUP(A76,'Breakfast and Lunch'!A:E,5,FALSE)</f>
        <v>0</v>
      </c>
      <c r="AL76" s="269">
        <f>VLOOKUP(A76,'Breakfast and Lunch'!A:D,4,FALSE)</f>
        <v>0</v>
      </c>
      <c r="AM76" s="269">
        <f>VLOOKUP(A76,'Integration Change'!A:E,5,FALSE)</f>
        <v>0</v>
      </c>
      <c r="AN76" s="269">
        <f>VLOOKUP(A76,'Safe School'!F:J,5,FALSE)</f>
        <v>0</v>
      </c>
      <c r="AO76" s="269">
        <f>VLOOKUP(A76,'LTFM Change'!A:D,4,FALSE)</f>
        <v>0</v>
      </c>
      <c r="AP76" s="269">
        <f>VLOOKUP(A76,QComp!A:E,5,FALSE)</f>
        <v>845.11557797333808</v>
      </c>
      <c r="AQ76" s="269">
        <f t="shared" si="51"/>
        <v>0</v>
      </c>
      <c r="AR76" s="269">
        <f>VLOOKUP(A76,'2021 SPED'!A:AF,32,FALSE)</f>
        <v>69805.516513992101</v>
      </c>
      <c r="AS76" s="285">
        <f t="shared" si="59"/>
        <v>406261.5165139921</v>
      </c>
      <c r="AT76" s="247">
        <f t="shared" si="60"/>
        <v>3.3776393312658221E-2</v>
      </c>
      <c r="AU76" s="249">
        <f t="shared" si="53"/>
        <v>601011.14310566615</v>
      </c>
    </row>
    <row r="77" spans="1:47" x14ac:dyDescent="0.3">
      <c r="A77" s="243">
        <v>181</v>
      </c>
      <c r="B77" s="243">
        <v>1</v>
      </c>
      <c r="C77" s="243" t="s">
        <v>56</v>
      </c>
      <c r="D77" s="243">
        <f>VLOOKUP(A77,Sheet10!A:C,3,FALSE)</f>
        <v>4</v>
      </c>
      <c r="E77" s="268">
        <f>VLOOKUP(A77,'Pupil Info'!A:D,4,FALSE)</f>
        <v>6538</v>
      </c>
      <c r="F77" s="269">
        <f>VLOOKUP(A77,'Starting Point 2020'!A:AB,28,FALSE)+IFERROR(VLOOKUP(A77,'2020 SPED'!A:W,23,FALSE),0)</f>
        <v>73595925.997303635</v>
      </c>
      <c r="G77" s="269">
        <f>VLOOKUP(A77,'Starting Point 2020'!A:AB,28,FALSE)</f>
        <v>58419264.057477877</v>
      </c>
      <c r="H77" s="269">
        <f>VLOOKUP(A77,'2% 2020'!A:AB,28,FALSE)</f>
        <v>59423537.057477877</v>
      </c>
      <c r="I77" s="269">
        <f t="shared" si="48"/>
        <v>1004273</v>
      </c>
      <c r="J77" s="269">
        <f>VLOOKUP(A77,'2% with VPK 2020'!A:AB,28,FALSE)</f>
        <v>59423537.057477877</v>
      </c>
      <c r="K77" s="269">
        <f>VLOOKUP(A77,'Charter School Lease'!A:D,4,FALSE)</f>
        <v>0</v>
      </c>
      <c r="L77" s="269">
        <f>VLOOKUP(A77,'Integration Change'!H:K,4,FALSE)</f>
        <v>0</v>
      </c>
      <c r="M77" s="269">
        <f>VLOOKUP(A77,'Other SPED'!A:D,4,FALSE)</f>
        <v>0</v>
      </c>
      <c r="N77" s="269">
        <f>VLOOKUP(A77,'LTFM Change'!G:J,4,FALSE)</f>
        <v>0</v>
      </c>
      <c r="O77" s="269">
        <f>VLOOKUP(A77,QComp!I:N,6,FALSE)</f>
        <v>-5450.604088800028</v>
      </c>
      <c r="P77" s="269">
        <f>VLOOKUP(A77,'Breakfast and Lunch'!A:D,4,FALSE)</f>
        <v>0</v>
      </c>
      <c r="Q77" s="269">
        <f>VLOOKUP(A77,'Breakfast and Lunch'!A:E,5,FALSE)</f>
        <v>0</v>
      </c>
      <c r="R77" s="269">
        <f>VLOOKUP(A77,'Integration Change'!A:D,4,FALSE)</f>
        <v>0</v>
      </c>
      <c r="S77" s="269">
        <f>VLOOKUP(A77,'LTFM Change'!A:C,3,FALSE)</f>
        <v>0</v>
      </c>
      <c r="T77" s="269">
        <f>VLOOKUP(A77,QComp!A:D,4,FALSE)</f>
        <v>5450.604088800028</v>
      </c>
      <c r="U77" s="269">
        <f t="shared" si="49"/>
        <v>0</v>
      </c>
      <c r="V77" s="269">
        <f>VLOOKUP(A77,'2020 SPED'!A:AF,32,FALSE)</f>
        <v>182176.69522105902</v>
      </c>
      <c r="W77" s="270">
        <f t="shared" si="58"/>
        <v>1186449.695221059</v>
      </c>
      <c r="X77" s="247">
        <f t="shared" si="52"/>
        <v>1.6121132782058276E-2</v>
      </c>
      <c r="Z77" s="268">
        <f>VLOOKUP(A77,'Pupil Info'!A:E,5,FALSE)</f>
        <v>6496</v>
      </c>
      <c r="AA77" s="269">
        <f>VLOOKUP(A77,'Starting Point 2021'!A:AB,28,FALSE)+VLOOKUP(A77,'2021 SPED'!A:AT,23,FALSE)</f>
        <v>74239730.573926315</v>
      </c>
      <c r="AB77" s="269">
        <f>VLOOKUP(A77,'Starting Point 2021'!A:AB,28,FALSE)</f>
        <v>58227221.614895388</v>
      </c>
      <c r="AC77" s="269">
        <f>VLOOKUP(A77,'2% 2021'!A:AB,28,FALSE)</f>
        <v>60239034.050895393</v>
      </c>
      <c r="AD77" s="269">
        <f t="shared" si="50"/>
        <v>2011812.4360000044</v>
      </c>
      <c r="AE77" s="269">
        <f>VLOOKUP(A77,'2% with VPK 2021'!A:AB,28,FALSE)</f>
        <v>60239034.050895393</v>
      </c>
      <c r="AF77" s="269">
        <f>VLOOKUP(A77,'Charter School Lease'!A:E,5,FALSE)</f>
        <v>0</v>
      </c>
      <c r="AG77" s="269">
        <f>VLOOKUP(A77,'Integration Change'!H:L,5,FALSE)</f>
        <v>0</v>
      </c>
      <c r="AH77" s="269">
        <f>VLOOKUP(A77,'Other SPED'!A:D,4,FALSE)</f>
        <v>0</v>
      </c>
      <c r="AI77" s="269">
        <f>VLOOKUP(A77,QComp!I:R,10,FALSE)</f>
        <v>-5431.5878749080002</v>
      </c>
      <c r="AJ77" s="269">
        <f>VLOOKUP(A77,'LTFM Change'!G:K,5,FALSE)</f>
        <v>0</v>
      </c>
      <c r="AK77" s="269">
        <f>VLOOKUP(A77,'Breakfast and Lunch'!A:E,5,FALSE)</f>
        <v>0</v>
      </c>
      <c r="AL77" s="269">
        <f>VLOOKUP(A77,'Breakfast and Lunch'!A:D,4,FALSE)</f>
        <v>0</v>
      </c>
      <c r="AM77" s="269">
        <f>VLOOKUP(A77,'Integration Change'!A:E,5,FALSE)</f>
        <v>0</v>
      </c>
      <c r="AN77" s="269">
        <f>VLOOKUP(A77,'Safe School'!F:J,5,FALSE)</f>
        <v>0</v>
      </c>
      <c r="AO77" s="269">
        <f>VLOOKUP(A77,'LTFM Change'!A:D,4,FALSE)</f>
        <v>0</v>
      </c>
      <c r="AP77" s="269">
        <f>VLOOKUP(A77,QComp!A:E,5,FALSE)</f>
        <v>5431.5878749080002</v>
      </c>
      <c r="AQ77" s="269">
        <f t="shared" si="51"/>
        <v>0</v>
      </c>
      <c r="AR77" s="269">
        <f>VLOOKUP(A77,'2021 SPED'!A:AF,32,FALSE)</f>
        <v>474526.95718531683</v>
      </c>
      <c r="AS77" s="285">
        <f t="shared" si="59"/>
        <v>2486339.3931853212</v>
      </c>
      <c r="AT77" s="247">
        <f t="shared" si="60"/>
        <v>3.3490684488805822E-2</v>
      </c>
      <c r="AU77" s="249">
        <f t="shared" si="53"/>
        <v>3672789.0884063803</v>
      </c>
    </row>
    <row r="78" spans="1:47" x14ac:dyDescent="0.3">
      <c r="A78" s="243">
        <v>182</v>
      </c>
      <c r="B78" s="243">
        <v>1</v>
      </c>
      <c r="C78" s="243" t="s">
        <v>57</v>
      </c>
      <c r="D78" s="243">
        <f>VLOOKUP(A78,Sheet10!A:C,3,FALSE)</f>
        <v>5</v>
      </c>
      <c r="E78" s="268">
        <f>VLOOKUP(A78,'Pupil Info'!A:D,4,FALSE)</f>
        <v>1021</v>
      </c>
      <c r="F78" s="269">
        <f>VLOOKUP(A78,'Starting Point 2020'!A:AB,28,FALSE)+IFERROR(VLOOKUP(A78,'2020 SPED'!A:W,23,FALSE),0)</f>
        <v>11088674.869453875</v>
      </c>
      <c r="G78" s="269">
        <f>VLOOKUP(A78,'Starting Point 2020'!A:AB,28,FALSE)</f>
        <v>9211586.7827770002</v>
      </c>
      <c r="H78" s="269">
        <f>VLOOKUP(A78,'2% 2020'!A:AB,28,FALSE)</f>
        <v>9371596.7827770002</v>
      </c>
      <c r="I78" s="269">
        <f t="shared" si="48"/>
        <v>160010</v>
      </c>
      <c r="J78" s="269">
        <f>VLOOKUP(A78,'2% with VPK 2020'!A:AB,28,FALSE)</f>
        <v>9371596.7827770002</v>
      </c>
      <c r="K78" s="269">
        <f>VLOOKUP(A78,'Charter School Lease'!A:D,4,FALSE)</f>
        <v>0</v>
      </c>
      <c r="L78" s="269">
        <f>VLOOKUP(A78,'Integration Change'!H:K,4,FALSE)</f>
        <v>0</v>
      </c>
      <c r="M78" s="269">
        <f>VLOOKUP(A78,'Other SPED'!A:D,4,FALSE)</f>
        <v>0</v>
      </c>
      <c r="N78" s="269">
        <f>VLOOKUP(A78,'LTFM Change'!G:J,4,FALSE)</f>
        <v>0</v>
      </c>
      <c r="O78" s="269">
        <f>VLOOKUP(A78,QComp!I:N,6,FALSE)</f>
        <v>0</v>
      </c>
      <c r="P78" s="269">
        <f>VLOOKUP(A78,'Breakfast and Lunch'!A:D,4,FALSE)</f>
        <v>0</v>
      </c>
      <c r="Q78" s="269">
        <f>VLOOKUP(A78,'Breakfast and Lunch'!A:E,5,FALSE)</f>
        <v>0</v>
      </c>
      <c r="R78" s="269">
        <f>VLOOKUP(A78,'Integration Change'!A:D,4,FALSE)</f>
        <v>0</v>
      </c>
      <c r="S78" s="269">
        <f>VLOOKUP(A78,'LTFM Change'!A:C,3,FALSE)</f>
        <v>0</v>
      </c>
      <c r="T78" s="269">
        <f>VLOOKUP(A78,QComp!A:D,4,FALSE)</f>
        <v>0</v>
      </c>
      <c r="U78" s="269">
        <f t="shared" si="49"/>
        <v>0</v>
      </c>
      <c r="V78" s="269">
        <f>VLOOKUP(A78,'2020 SPED'!A:AF,32,FALSE)</f>
        <v>36027.000968517968</v>
      </c>
      <c r="W78" s="270">
        <f t="shared" si="58"/>
        <v>196037.00096851797</v>
      </c>
      <c r="X78" s="247">
        <f t="shared" si="52"/>
        <v>1.7679028673529201E-2</v>
      </c>
      <c r="Z78" s="268">
        <f>VLOOKUP(A78,'Pupil Info'!A:E,5,FALSE)</f>
        <v>1030</v>
      </c>
      <c r="AA78" s="269">
        <f>VLOOKUP(A78,'Starting Point 2021'!A:AB,28,FALSE)+VLOOKUP(A78,'2021 SPED'!A:AT,23,FALSE)</f>
        <v>11275154.499310542</v>
      </c>
      <c r="AB78" s="269">
        <f>VLOOKUP(A78,'Starting Point 2021'!A:AB,28,FALSE)</f>
        <v>9250882.2828074694</v>
      </c>
      <c r="AC78" s="269">
        <f>VLOOKUP(A78,'2% 2021'!A:AB,28,FALSE)</f>
        <v>9573185.348807469</v>
      </c>
      <c r="AD78" s="269">
        <f t="shared" si="50"/>
        <v>322303.06599999964</v>
      </c>
      <c r="AE78" s="269">
        <f>VLOOKUP(A78,'2% with VPK 2021'!A:AB,28,FALSE)</f>
        <v>9573185.348807469</v>
      </c>
      <c r="AF78" s="269">
        <f>VLOOKUP(A78,'Charter School Lease'!A:E,5,FALSE)</f>
        <v>0</v>
      </c>
      <c r="AG78" s="269">
        <f>VLOOKUP(A78,'Integration Change'!H:L,5,FALSE)</f>
        <v>0</v>
      </c>
      <c r="AH78" s="269">
        <f>VLOOKUP(A78,'Other SPED'!A:D,4,FALSE)</f>
        <v>0</v>
      </c>
      <c r="AI78" s="269">
        <f>VLOOKUP(A78,QComp!I:R,10,FALSE)</f>
        <v>0</v>
      </c>
      <c r="AJ78" s="269">
        <f>VLOOKUP(A78,'LTFM Change'!G:K,5,FALSE)</f>
        <v>0</v>
      </c>
      <c r="AK78" s="269">
        <f>VLOOKUP(A78,'Breakfast and Lunch'!A:E,5,FALSE)</f>
        <v>0</v>
      </c>
      <c r="AL78" s="269">
        <f>VLOOKUP(A78,'Breakfast and Lunch'!A:D,4,FALSE)</f>
        <v>0</v>
      </c>
      <c r="AM78" s="269">
        <f>VLOOKUP(A78,'Integration Change'!A:E,5,FALSE)</f>
        <v>0</v>
      </c>
      <c r="AN78" s="269">
        <f>VLOOKUP(A78,'Safe School'!F:J,5,FALSE)</f>
        <v>0</v>
      </c>
      <c r="AO78" s="269">
        <f>VLOOKUP(A78,'LTFM Change'!A:D,4,FALSE)</f>
        <v>0</v>
      </c>
      <c r="AP78" s="269">
        <f>VLOOKUP(A78,QComp!A:E,5,FALSE)</f>
        <v>0</v>
      </c>
      <c r="AQ78" s="269">
        <f t="shared" si="51"/>
        <v>0</v>
      </c>
      <c r="AR78" s="269">
        <f>VLOOKUP(A78,'2021 SPED'!A:AF,32,FALSE)</f>
        <v>157421.50119800819</v>
      </c>
      <c r="AS78" s="285">
        <f t="shared" si="59"/>
        <v>479724.56719800783</v>
      </c>
      <c r="AT78" s="247">
        <f t="shared" si="60"/>
        <v>4.2547050439738339E-2</v>
      </c>
      <c r="AU78" s="249">
        <f t="shared" si="53"/>
        <v>675761.5681665258</v>
      </c>
    </row>
    <row r="79" spans="1:47" x14ac:dyDescent="0.3">
      <c r="A79" s="243">
        <v>186</v>
      </c>
      <c r="B79" s="243">
        <v>1</v>
      </c>
      <c r="C79" s="243" t="s">
        <v>58</v>
      </c>
      <c r="D79" s="243">
        <f>VLOOKUP(A79,Sheet10!A:C,3,FALSE)</f>
        <v>5</v>
      </c>
      <c r="E79" s="268">
        <f>VLOOKUP(A79,'Pupil Info'!A:D,4,FALSE)</f>
        <v>1773</v>
      </c>
      <c r="F79" s="269">
        <f>VLOOKUP(A79,'Starting Point 2020'!A:AB,28,FALSE)+IFERROR(VLOOKUP(A79,'2020 SPED'!A:W,23,FALSE),0)</f>
        <v>16932879.391326811</v>
      </c>
      <c r="G79" s="269">
        <f>VLOOKUP(A79,'Starting Point 2020'!A:AB,28,FALSE)</f>
        <v>15234427</v>
      </c>
      <c r="H79" s="269">
        <f>VLOOKUP(A79,'2% 2020'!A:AB,28,FALSE)</f>
        <v>15494032</v>
      </c>
      <c r="I79" s="269">
        <f t="shared" si="48"/>
        <v>259605</v>
      </c>
      <c r="J79" s="269">
        <f>VLOOKUP(A79,'2% with VPK 2020'!A:AB,28,FALSE)</f>
        <v>15494032</v>
      </c>
      <c r="K79" s="269">
        <f>VLOOKUP(A79,'Charter School Lease'!A:D,4,FALSE)</f>
        <v>0</v>
      </c>
      <c r="L79" s="269">
        <f>VLOOKUP(A79,'Integration Change'!H:K,4,FALSE)</f>
        <v>0</v>
      </c>
      <c r="M79" s="269">
        <f>VLOOKUP(A79,'Other SPED'!A:D,4,FALSE)</f>
        <v>0</v>
      </c>
      <c r="N79" s="269">
        <f>VLOOKUP(A79,'LTFM Change'!G:J,4,FALSE)</f>
        <v>0</v>
      </c>
      <c r="O79" s="269">
        <f>VLOOKUP(A79,QComp!I:N,6,FALSE)</f>
        <v>0</v>
      </c>
      <c r="P79" s="269">
        <f>VLOOKUP(A79,'Breakfast and Lunch'!A:D,4,FALSE)</f>
        <v>0</v>
      </c>
      <c r="Q79" s="269">
        <f>VLOOKUP(A79,'Breakfast and Lunch'!A:E,5,FALSE)</f>
        <v>0</v>
      </c>
      <c r="R79" s="269">
        <f>VLOOKUP(A79,'Integration Change'!A:D,4,FALSE)</f>
        <v>0</v>
      </c>
      <c r="S79" s="269">
        <f>VLOOKUP(A79,'LTFM Change'!A:C,3,FALSE)</f>
        <v>0</v>
      </c>
      <c r="T79" s="269">
        <f>VLOOKUP(A79,QComp!A:D,4,FALSE)</f>
        <v>0</v>
      </c>
      <c r="U79" s="269">
        <f t="shared" si="49"/>
        <v>0</v>
      </c>
      <c r="V79" s="269">
        <f>VLOOKUP(A79,'2020 SPED'!A:AF,32,FALSE)</f>
        <v>31836.486434015213</v>
      </c>
      <c r="W79" s="270">
        <f t="shared" si="58"/>
        <v>291441.48643401521</v>
      </c>
      <c r="X79" s="247">
        <f t="shared" si="52"/>
        <v>1.7211572804522283E-2</v>
      </c>
      <c r="Z79" s="268">
        <f>VLOOKUP(A79,'Pupil Info'!A:E,5,FALSE)</f>
        <v>1793</v>
      </c>
      <c r="AA79" s="269">
        <f>VLOOKUP(A79,'Starting Point 2021'!A:AB,28,FALSE)+VLOOKUP(A79,'2021 SPED'!A:AT,23,FALSE)</f>
        <v>17235148.483477984</v>
      </c>
      <c r="AB79" s="269">
        <f>VLOOKUP(A79,'Starting Point 2021'!A:AB,28,FALSE)</f>
        <v>15436128.5</v>
      </c>
      <c r="AC79" s="269">
        <f>VLOOKUP(A79,'2% 2021'!A:AB,28,FALSE)</f>
        <v>15967877.5</v>
      </c>
      <c r="AD79" s="269">
        <f t="shared" si="50"/>
        <v>531749</v>
      </c>
      <c r="AE79" s="269">
        <f>VLOOKUP(A79,'2% with VPK 2021'!A:AB,28,FALSE)</f>
        <v>15967877.5</v>
      </c>
      <c r="AF79" s="269">
        <f>VLOOKUP(A79,'Charter School Lease'!A:E,5,FALSE)</f>
        <v>0</v>
      </c>
      <c r="AG79" s="269">
        <f>VLOOKUP(A79,'Integration Change'!H:L,5,FALSE)</f>
        <v>0</v>
      </c>
      <c r="AH79" s="269">
        <f>VLOOKUP(A79,'Other SPED'!A:D,4,FALSE)</f>
        <v>0</v>
      </c>
      <c r="AI79" s="269">
        <f>VLOOKUP(A79,QComp!I:R,10,FALSE)</f>
        <v>0</v>
      </c>
      <c r="AJ79" s="269">
        <f>VLOOKUP(A79,'LTFM Change'!G:K,5,FALSE)</f>
        <v>0</v>
      </c>
      <c r="AK79" s="269">
        <f>VLOOKUP(A79,'Breakfast and Lunch'!A:E,5,FALSE)</f>
        <v>0</v>
      </c>
      <c r="AL79" s="269">
        <f>VLOOKUP(A79,'Breakfast and Lunch'!A:D,4,FALSE)</f>
        <v>0</v>
      </c>
      <c r="AM79" s="269">
        <f>VLOOKUP(A79,'Integration Change'!A:E,5,FALSE)</f>
        <v>0</v>
      </c>
      <c r="AN79" s="269">
        <f>VLOOKUP(A79,'Safe School'!F:J,5,FALSE)</f>
        <v>0</v>
      </c>
      <c r="AO79" s="269">
        <f>VLOOKUP(A79,'LTFM Change'!A:D,4,FALSE)</f>
        <v>0</v>
      </c>
      <c r="AP79" s="269">
        <f>VLOOKUP(A79,QComp!A:E,5,FALSE)</f>
        <v>0</v>
      </c>
      <c r="AQ79" s="269">
        <f t="shared" si="51"/>
        <v>0</v>
      </c>
      <c r="AR79" s="269">
        <f>VLOOKUP(A79,'2021 SPED'!A:AF,32,FALSE)</f>
        <v>81513.733848496806</v>
      </c>
      <c r="AS79" s="285">
        <f t="shared" si="59"/>
        <v>613262.73384849681</v>
      </c>
      <c r="AT79" s="247">
        <f t="shared" si="60"/>
        <v>3.5582097504781307E-2</v>
      </c>
      <c r="AU79" s="249">
        <f t="shared" si="53"/>
        <v>904704.22028251202</v>
      </c>
    </row>
    <row r="80" spans="1:47" x14ac:dyDescent="0.3">
      <c r="A80" s="243">
        <v>191</v>
      </c>
      <c r="B80" s="243">
        <v>1</v>
      </c>
      <c r="C80" s="243" t="s">
        <v>59</v>
      </c>
      <c r="D80" s="243">
        <f>VLOOKUP(A80,Sheet10!A:C,3,FALSE)</f>
        <v>3</v>
      </c>
      <c r="E80" s="268">
        <f>VLOOKUP(A80,'Pupil Info'!A:D,4,FALSE)</f>
        <v>8650.6</v>
      </c>
      <c r="F80" s="269">
        <f>VLOOKUP(A80,'Starting Point 2020'!A:AB,28,FALSE)+IFERROR(VLOOKUP(A80,'2020 SPED'!A:W,23,FALSE),0)</f>
        <v>111496774.85978672</v>
      </c>
      <c r="G80" s="269">
        <f>VLOOKUP(A80,'Starting Point 2020'!A:AB,28,FALSE)</f>
        <v>95257025.75</v>
      </c>
      <c r="H80" s="269">
        <f>VLOOKUP(A80,'2% 2020'!A:AB,28,FALSE)</f>
        <v>96647188.75</v>
      </c>
      <c r="I80" s="269">
        <f t="shared" si="48"/>
        <v>1390163</v>
      </c>
      <c r="J80" s="269">
        <f>VLOOKUP(A80,'2% with VPK 2020'!A:AB,28,FALSE)</f>
        <v>97434798.25</v>
      </c>
      <c r="K80" s="269">
        <f>VLOOKUP(A80,'Charter School Lease'!A:D,4,FALSE)</f>
        <v>0</v>
      </c>
      <c r="L80" s="269">
        <f>VLOOKUP(A80,'Integration Change'!H:K,4,FALSE)</f>
        <v>16488.205440000165</v>
      </c>
      <c r="M80" s="269">
        <f>VLOOKUP(A80,'Other SPED'!A:D,4,FALSE)</f>
        <v>0</v>
      </c>
      <c r="N80" s="269">
        <f>VLOOKUP(A80,'LTFM Change'!G:J,4,FALSE)</f>
        <v>5321.3579677205998</v>
      </c>
      <c r="O80" s="269">
        <f>VLOOKUP(A80,QComp!I:N,6,FALSE)</f>
        <v>23001.74665957992</v>
      </c>
      <c r="P80" s="269">
        <f>VLOOKUP(A80,'Breakfast and Lunch'!A:D,4,FALSE)</f>
        <v>3898.9</v>
      </c>
      <c r="Q80" s="269">
        <f>VLOOKUP(A80,'Breakfast and Lunch'!A:E,5,FALSE)</f>
        <v>10180.68</v>
      </c>
      <c r="R80" s="269">
        <f>VLOOKUP(A80,'Integration Change'!A:D,4,FALSE)</f>
        <v>7066.3737600001041</v>
      </c>
      <c r="S80" s="269">
        <f>VLOOKUP(A80,'LTFM Change'!A:C,3,FALSE)</f>
        <v>-5321.3579677205998</v>
      </c>
      <c r="T80" s="269">
        <f>VLOOKUP(A80,QComp!A:D,4,FALSE)</f>
        <v>24318.25334042008</v>
      </c>
      <c r="U80" s="269">
        <f t="shared" si="49"/>
        <v>872563.65920001268</v>
      </c>
      <c r="V80" s="269">
        <f>VLOOKUP(A80,'2020 SPED'!A:AF,32,FALSE)</f>
        <v>392756.36112783849</v>
      </c>
      <c r="W80" s="270">
        <f t="shared" si="58"/>
        <v>2655483.0203278512</v>
      </c>
      <c r="X80" s="247">
        <f t="shared" si="52"/>
        <v>2.3816680111754498E-2</v>
      </c>
      <c r="Z80" s="268">
        <f>VLOOKUP(A80,'Pupil Info'!A:E,5,FALSE)</f>
        <v>8424</v>
      </c>
      <c r="AA80" s="269">
        <f>VLOOKUP(A80,'Starting Point 2021'!A:AB,28,FALSE)+VLOOKUP(A80,'2021 SPED'!A:AT,23,FALSE)</f>
        <v>110331074.29006271</v>
      </c>
      <c r="AB80" s="269">
        <f>VLOOKUP(A80,'Starting Point 2021'!A:AB,28,FALSE)</f>
        <v>93850324.870200962</v>
      </c>
      <c r="AC80" s="269">
        <f>VLOOKUP(A80,'2% 2021'!A:AB,28,FALSE)</f>
        <v>96591716.568200961</v>
      </c>
      <c r="AD80" s="269">
        <f t="shared" si="50"/>
        <v>2741391.6979999989</v>
      </c>
      <c r="AE80" s="269">
        <f>VLOOKUP(A80,'2% with VPK 2021'!A:AB,28,FALSE)</f>
        <v>97695713.38420096</v>
      </c>
      <c r="AF80" s="269">
        <f>VLOOKUP(A80,'Charter School Lease'!A:E,5,FALSE)</f>
        <v>0</v>
      </c>
      <c r="AG80" s="269">
        <f>VLOOKUP(A80,'Integration Change'!H:L,5,FALSE)</f>
        <v>16660.237440000055</v>
      </c>
      <c r="AH80" s="269">
        <f>VLOOKUP(A80,'Other SPED'!A:D,4,FALSE)</f>
        <v>0</v>
      </c>
      <c r="AI80" s="269">
        <f>VLOOKUP(A80,QComp!I:R,10,FALSE)</f>
        <v>23058.119378384436</v>
      </c>
      <c r="AJ80" s="269">
        <f>VLOOKUP(A80,'LTFM Change'!G:K,5,FALSE)</f>
        <v>3261.812076139031</v>
      </c>
      <c r="AK80" s="269">
        <f>VLOOKUP(A80,'Breakfast and Lunch'!A:E,5,FALSE)</f>
        <v>10180.68</v>
      </c>
      <c r="AL80" s="269">
        <f>VLOOKUP(A80,'Breakfast and Lunch'!A:D,4,FALSE)</f>
        <v>3898.9</v>
      </c>
      <c r="AM80" s="269">
        <f>VLOOKUP(A80,'Integration Change'!A:E,5,FALSE)</f>
        <v>7140.1017600001069</v>
      </c>
      <c r="AN80" s="269">
        <f>VLOOKUP(A80,'Safe School'!F:J,5,FALSE)</f>
        <v>3931.2000000000262</v>
      </c>
      <c r="AO80" s="269">
        <f>VLOOKUP(A80,'LTFM Change'!A:D,4,FALSE)</f>
        <v>-3261.8120761401951</v>
      </c>
      <c r="AP80" s="269">
        <f>VLOOKUP(A80,QComp!A:E,5,FALSE)</f>
        <v>24261.880621615564</v>
      </c>
      <c r="AQ80" s="269">
        <f t="shared" si="51"/>
        <v>1193127.9352000207</v>
      </c>
      <c r="AR80" s="269">
        <f>VLOOKUP(A80,'2021 SPED'!A:AF,32,FALSE)</f>
        <v>943839.04554252885</v>
      </c>
      <c r="AS80" s="285">
        <f t="shared" si="59"/>
        <v>4878358.6787425485</v>
      </c>
      <c r="AT80" s="247">
        <f t="shared" si="60"/>
        <v>4.4215636529716329E-2</v>
      </c>
      <c r="AU80" s="249">
        <f t="shared" si="53"/>
        <v>7533841.6990703996</v>
      </c>
    </row>
    <row r="81" spans="1:47" x14ac:dyDescent="0.3">
      <c r="A81" s="243">
        <v>192</v>
      </c>
      <c r="B81" s="243">
        <v>1</v>
      </c>
      <c r="C81" s="243" t="s">
        <v>60</v>
      </c>
      <c r="D81" s="243">
        <f>VLOOKUP(A81,Sheet10!A:C,3,FALSE)</f>
        <v>3</v>
      </c>
      <c r="E81" s="268">
        <f>VLOOKUP(A81,'Pupil Info'!A:D,4,FALSE)</f>
        <v>7211</v>
      </c>
      <c r="F81" s="269">
        <f>VLOOKUP(A81,'Starting Point 2020'!A:AB,28,FALSE)+IFERROR(VLOOKUP(A81,'2020 SPED'!A:W,23,FALSE),0)</f>
        <v>71246615.183612004</v>
      </c>
      <c r="G81" s="269">
        <f>VLOOKUP(A81,'Starting Point 2020'!A:AB,28,FALSE)</f>
        <v>63885389</v>
      </c>
      <c r="H81" s="269">
        <f>VLOOKUP(A81,'2% 2020'!A:AB,28,FALSE)</f>
        <v>64894698</v>
      </c>
      <c r="I81" s="269">
        <f t="shared" si="48"/>
        <v>1009309</v>
      </c>
      <c r="J81" s="269">
        <f>VLOOKUP(A81,'2% with VPK 2020'!A:AB,28,FALSE)</f>
        <v>64894698</v>
      </c>
      <c r="K81" s="269">
        <f>VLOOKUP(A81,'Charter School Lease'!A:D,4,FALSE)</f>
        <v>0</v>
      </c>
      <c r="L81" s="269">
        <f>VLOOKUP(A81,'Integration Change'!H:K,4,FALSE)</f>
        <v>0</v>
      </c>
      <c r="M81" s="269">
        <f>VLOOKUP(A81,'Other SPED'!A:D,4,FALSE)</f>
        <v>0</v>
      </c>
      <c r="N81" s="269">
        <f>VLOOKUP(A81,'LTFM Change'!G:J,4,FALSE)</f>
        <v>0</v>
      </c>
      <c r="O81" s="269">
        <f>VLOOKUP(A81,QComp!I:N,6,FALSE)</f>
        <v>-4551.6204205356771</v>
      </c>
      <c r="P81" s="269">
        <f>VLOOKUP(A81,'Breakfast and Lunch'!A:D,4,FALSE)</f>
        <v>0</v>
      </c>
      <c r="Q81" s="269">
        <f>VLOOKUP(A81,'Breakfast and Lunch'!A:E,5,FALSE)</f>
        <v>0</v>
      </c>
      <c r="R81" s="269">
        <f>VLOOKUP(A81,'Integration Change'!A:D,4,FALSE)</f>
        <v>0</v>
      </c>
      <c r="S81" s="269">
        <f>VLOOKUP(A81,'LTFM Change'!A:C,3,FALSE)</f>
        <v>0</v>
      </c>
      <c r="T81" s="269">
        <f>VLOOKUP(A81,QComp!A:D,4,FALSE)</f>
        <v>4551.6204205356771</v>
      </c>
      <c r="U81" s="269">
        <f t="shared" si="49"/>
        <v>0</v>
      </c>
      <c r="V81" s="269">
        <f>VLOOKUP(A81,'2020 SPED'!A:AF,32,FALSE)</f>
        <v>236907.3509438308</v>
      </c>
      <c r="W81" s="270">
        <f t="shared" si="58"/>
        <v>1246216.3509438308</v>
      </c>
      <c r="X81" s="247">
        <f t="shared" si="52"/>
        <v>1.7491586761450607E-2</v>
      </c>
      <c r="Z81" s="268">
        <f>VLOOKUP(A81,'Pupil Info'!A:E,5,FALSE)</f>
        <v>7211</v>
      </c>
      <c r="AA81" s="269">
        <f>VLOOKUP(A81,'Starting Point 2021'!A:AB,28,FALSE)+VLOOKUP(A81,'2021 SPED'!A:AT,23,FALSE)</f>
        <v>71837839.666220948</v>
      </c>
      <c r="AB81" s="269">
        <f>VLOOKUP(A81,'Starting Point 2021'!A:AB,28,FALSE)</f>
        <v>64110875</v>
      </c>
      <c r="AC81" s="269">
        <f>VLOOKUP(A81,'2% 2021'!A:AB,28,FALSE)</f>
        <v>66153536</v>
      </c>
      <c r="AD81" s="269">
        <f t="shared" si="50"/>
        <v>2042661</v>
      </c>
      <c r="AE81" s="269">
        <f>VLOOKUP(A81,'2% with VPK 2021'!A:AB,28,FALSE)</f>
        <v>66153536</v>
      </c>
      <c r="AF81" s="269">
        <f>VLOOKUP(A81,'Charter School Lease'!A:E,5,FALSE)</f>
        <v>0</v>
      </c>
      <c r="AG81" s="269">
        <f>VLOOKUP(A81,'Integration Change'!H:L,5,FALSE)</f>
        <v>0</v>
      </c>
      <c r="AH81" s="269">
        <f>VLOOKUP(A81,'Other SPED'!A:D,4,FALSE)</f>
        <v>0</v>
      </c>
      <c r="AI81" s="269">
        <f>VLOOKUP(A81,QComp!I:R,10,FALSE)</f>
        <v>-5001.9163221187191</v>
      </c>
      <c r="AJ81" s="269">
        <f>VLOOKUP(A81,'LTFM Change'!G:K,5,FALSE)</f>
        <v>0</v>
      </c>
      <c r="AK81" s="269">
        <f>VLOOKUP(A81,'Breakfast and Lunch'!A:E,5,FALSE)</f>
        <v>0</v>
      </c>
      <c r="AL81" s="269">
        <f>VLOOKUP(A81,'Breakfast and Lunch'!A:D,4,FALSE)</f>
        <v>0</v>
      </c>
      <c r="AM81" s="269">
        <f>VLOOKUP(A81,'Integration Change'!A:E,5,FALSE)</f>
        <v>0</v>
      </c>
      <c r="AN81" s="269">
        <f>VLOOKUP(A81,'Safe School'!F:J,5,FALSE)</f>
        <v>0</v>
      </c>
      <c r="AO81" s="269">
        <f>VLOOKUP(A81,'LTFM Change'!A:D,4,FALSE)</f>
        <v>0</v>
      </c>
      <c r="AP81" s="269">
        <f>VLOOKUP(A81,QComp!A:E,5,FALSE)</f>
        <v>5001.9163221187191</v>
      </c>
      <c r="AQ81" s="269">
        <f t="shared" si="51"/>
        <v>0</v>
      </c>
      <c r="AR81" s="269">
        <f>VLOOKUP(A81,'2021 SPED'!A:AF,32,FALSE)</f>
        <v>627975.14691450726</v>
      </c>
      <c r="AS81" s="285">
        <f t="shared" si="59"/>
        <v>2670636.1469145073</v>
      </c>
      <c r="AT81" s="247">
        <f t="shared" si="60"/>
        <v>3.7175897261430016E-2</v>
      </c>
      <c r="AU81" s="249">
        <f t="shared" si="53"/>
        <v>3916852.4978583381</v>
      </c>
    </row>
    <row r="82" spans="1:47" x14ac:dyDescent="0.3">
      <c r="A82" s="243">
        <v>194</v>
      </c>
      <c r="B82" s="243">
        <v>1</v>
      </c>
      <c r="C82" s="243" t="s">
        <v>61</v>
      </c>
      <c r="D82" s="243">
        <f>VLOOKUP(A82,Sheet10!A:C,3,FALSE)</f>
        <v>3</v>
      </c>
      <c r="E82" s="268">
        <f>VLOOKUP(A82,'Pupil Info'!A:D,4,FALSE)</f>
        <v>11356</v>
      </c>
      <c r="F82" s="269">
        <f>VLOOKUP(A82,'Starting Point 2020'!A:AB,28,FALSE)+IFERROR(VLOOKUP(A82,'2020 SPED'!A:W,23,FALSE),0)</f>
        <v>123101778.25604075</v>
      </c>
      <c r="G82" s="269">
        <f>VLOOKUP(A82,'Starting Point 2020'!A:AB,28,FALSE)</f>
        <v>106296443.25</v>
      </c>
      <c r="H82" s="269">
        <f>VLOOKUP(A82,'2% 2020'!A:AB,28,FALSE)</f>
        <v>107885430.25</v>
      </c>
      <c r="I82" s="269">
        <f t="shared" si="48"/>
        <v>1588987</v>
      </c>
      <c r="J82" s="269">
        <f>VLOOKUP(A82,'2% with VPK 2020'!A:AB,28,FALSE)</f>
        <v>107885430.25</v>
      </c>
      <c r="K82" s="269">
        <f>VLOOKUP(A82,'Charter School Lease'!A:D,4,FALSE)</f>
        <v>0</v>
      </c>
      <c r="L82" s="269">
        <f>VLOOKUP(A82,'Integration Change'!H:K,4,FALSE)</f>
        <v>0</v>
      </c>
      <c r="M82" s="269">
        <f>VLOOKUP(A82,'Other SPED'!A:D,4,FALSE)</f>
        <v>0</v>
      </c>
      <c r="N82" s="269">
        <f>VLOOKUP(A82,'LTFM Change'!G:J,4,FALSE)</f>
        <v>0</v>
      </c>
      <c r="O82" s="269">
        <f>VLOOKUP(A82,QComp!I:N,6,FALSE)</f>
        <v>-8963.2511748000979</v>
      </c>
      <c r="P82" s="269">
        <f>VLOOKUP(A82,'Breakfast and Lunch'!A:D,4,FALSE)</f>
        <v>0</v>
      </c>
      <c r="Q82" s="269">
        <f>VLOOKUP(A82,'Breakfast and Lunch'!A:E,5,FALSE)</f>
        <v>0</v>
      </c>
      <c r="R82" s="269">
        <f>VLOOKUP(A82,'Integration Change'!A:D,4,FALSE)</f>
        <v>0</v>
      </c>
      <c r="S82" s="269">
        <f>VLOOKUP(A82,'LTFM Change'!A:C,3,FALSE)</f>
        <v>0</v>
      </c>
      <c r="T82" s="269">
        <f>VLOOKUP(A82,QComp!A:D,4,FALSE)</f>
        <v>8963.2511748000979</v>
      </c>
      <c r="U82" s="269">
        <f t="shared" si="49"/>
        <v>0</v>
      </c>
      <c r="V82" s="269">
        <f>VLOOKUP(A82,'2020 SPED'!A:AF,32,FALSE)</f>
        <v>946899.16648398712</v>
      </c>
      <c r="W82" s="270">
        <f t="shared" si="58"/>
        <v>2535886.1664839871</v>
      </c>
      <c r="X82" s="247">
        <f t="shared" si="52"/>
        <v>2.0599914984246334E-2</v>
      </c>
      <c r="Z82" s="268">
        <f>VLOOKUP(A82,'Pupil Info'!A:E,5,FALSE)</f>
        <v>11496</v>
      </c>
      <c r="AA82" s="269">
        <f>VLOOKUP(A82,'Starting Point 2021'!A:AB,28,FALSE)+VLOOKUP(A82,'2021 SPED'!A:AT,23,FALSE)</f>
        <v>126376281.08013326</v>
      </c>
      <c r="AB82" s="269">
        <f>VLOOKUP(A82,'Starting Point 2021'!A:AB,28,FALSE)</f>
        <v>108123457.5</v>
      </c>
      <c r="AC82" s="269">
        <f>VLOOKUP(A82,'2% 2021'!A:AB,28,FALSE)</f>
        <v>111376152.5</v>
      </c>
      <c r="AD82" s="269">
        <f t="shared" si="50"/>
        <v>3252695</v>
      </c>
      <c r="AE82" s="269">
        <f>VLOOKUP(A82,'2% with VPK 2021'!A:AB,28,FALSE)</f>
        <v>111376152.5</v>
      </c>
      <c r="AF82" s="269">
        <f>VLOOKUP(A82,'Charter School Lease'!A:E,5,FALSE)</f>
        <v>0</v>
      </c>
      <c r="AG82" s="269">
        <f>VLOOKUP(A82,'Integration Change'!H:L,5,FALSE)</f>
        <v>0</v>
      </c>
      <c r="AH82" s="269">
        <f>VLOOKUP(A82,'Other SPED'!A:D,4,FALSE)</f>
        <v>0</v>
      </c>
      <c r="AI82" s="269">
        <f>VLOOKUP(A82,QComp!I:R,10,FALSE)</f>
        <v>-9083.5915013088379</v>
      </c>
      <c r="AJ82" s="269">
        <f>VLOOKUP(A82,'LTFM Change'!G:K,5,FALSE)</f>
        <v>0</v>
      </c>
      <c r="AK82" s="269">
        <f>VLOOKUP(A82,'Breakfast and Lunch'!A:E,5,FALSE)</f>
        <v>0</v>
      </c>
      <c r="AL82" s="269">
        <f>VLOOKUP(A82,'Breakfast and Lunch'!A:D,4,FALSE)</f>
        <v>0</v>
      </c>
      <c r="AM82" s="269">
        <f>VLOOKUP(A82,'Integration Change'!A:E,5,FALSE)</f>
        <v>0</v>
      </c>
      <c r="AN82" s="269">
        <f>VLOOKUP(A82,'Safe School'!F:J,5,FALSE)</f>
        <v>0</v>
      </c>
      <c r="AO82" s="269">
        <f>VLOOKUP(A82,'LTFM Change'!A:D,4,FALSE)</f>
        <v>0</v>
      </c>
      <c r="AP82" s="269">
        <f>VLOOKUP(A82,QComp!A:E,5,FALSE)</f>
        <v>9083.5915013086051</v>
      </c>
      <c r="AQ82" s="269">
        <f t="shared" si="51"/>
        <v>0</v>
      </c>
      <c r="AR82" s="269">
        <f>VLOOKUP(A82,'2021 SPED'!A:AF,32,FALSE)</f>
        <v>1310425.6141491085</v>
      </c>
      <c r="AS82" s="285">
        <f t="shared" si="59"/>
        <v>4563120.6141491085</v>
      </c>
      <c r="AT82" s="247">
        <f t="shared" si="60"/>
        <v>3.6107413314811057E-2</v>
      </c>
      <c r="AU82" s="249">
        <f t="shared" si="53"/>
        <v>7099006.7806330957</v>
      </c>
    </row>
    <row r="83" spans="1:47" x14ac:dyDescent="0.3">
      <c r="A83" s="243">
        <v>195</v>
      </c>
      <c r="B83" s="243">
        <v>1</v>
      </c>
      <c r="C83" s="243" t="s">
        <v>62</v>
      </c>
      <c r="D83" s="243">
        <f>VLOOKUP(A83,Sheet10!A:C,3,FALSE)</f>
        <v>3</v>
      </c>
      <c r="E83" s="268">
        <f>VLOOKUP(A83,'Pupil Info'!A:D,4,FALSE)</f>
        <v>691</v>
      </c>
      <c r="F83" s="269">
        <f>VLOOKUP(A83,'Starting Point 2020'!A:AB,28,FALSE)+IFERROR(VLOOKUP(A83,'2020 SPED'!A:W,23,FALSE),0)</f>
        <v>6336397.3155287625</v>
      </c>
      <c r="G83" s="269">
        <f>VLOOKUP(A83,'Starting Point 2020'!A:AB,28,FALSE)</f>
        <v>5795264.25</v>
      </c>
      <c r="H83" s="269">
        <f>VLOOKUP(A83,'2% 2020'!A:AB,28,FALSE)</f>
        <v>5894091.25</v>
      </c>
      <c r="I83" s="269">
        <f t="shared" si="48"/>
        <v>98827</v>
      </c>
      <c r="J83" s="269">
        <f>VLOOKUP(A83,'2% with VPK 2020'!A:AB,28,FALSE)</f>
        <v>5894091.25</v>
      </c>
      <c r="K83" s="269">
        <f>VLOOKUP(A83,'Charter School Lease'!A:D,4,FALSE)</f>
        <v>0</v>
      </c>
      <c r="L83" s="269">
        <f>VLOOKUP(A83,'Integration Change'!H:K,4,FALSE)</f>
        <v>0</v>
      </c>
      <c r="M83" s="269">
        <f>VLOOKUP(A83,'Other SPED'!A:D,4,FALSE)</f>
        <v>0</v>
      </c>
      <c r="N83" s="269">
        <f>VLOOKUP(A83,'LTFM Change'!G:J,4,FALSE)</f>
        <v>0</v>
      </c>
      <c r="O83" s="269">
        <f>VLOOKUP(A83,QComp!I:N,6,FALSE)</f>
        <v>0</v>
      </c>
      <c r="P83" s="269">
        <f>VLOOKUP(A83,'Breakfast and Lunch'!A:D,4,FALSE)</f>
        <v>0</v>
      </c>
      <c r="Q83" s="269">
        <f>VLOOKUP(A83,'Breakfast and Lunch'!A:E,5,FALSE)</f>
        <v>0</v>
      </c>
      <c r="R83" s="269">
        <f>VLOOKUP(A83,'Integration Change'!A:D,4,FALSE)</f>
        <v>0</v>
      </c>
      <c r="S83" s="269">
        <f>VLOOKUP(A83,'LTFM Change'!A:C,3,FALSE)</f>
        <v>0</v>
      </c>
      <c r="T83" s="269">
        <f>VLOOKUP(A83,QComp!A:D,4,FALSE)</f>
        <v>0</v>
      </c>
      <c r="U83" s="269">
        <f t="shared" si="49"/>
        <v>0</v>
      </c>
      <c r="V83" s="269">
        <f>VLOOKUP(A83,'2020 SPED'!A:AF,32,FALSE)</f>
        <v>6066.8649212789023</v>
      </c>
      <c r="W83" s="270">
        <f t="shared" si="58"/>
        <v>104893.8649212789</v>
      </c>
      <c r="X83" s="247">
        <f t="shared" si="52"/>
        <v>1.6554180506360185E-2</v>
      </c>
      <c r="Z83" s="268">
        <f>VLOOKUP(A83,'Pupil Info'!A:E,5,FALSE)</f>
        <v>691</v>
      </c>
      <c r="AA83" s="269">
        <f>VLOOKUP(A83,'Starting Point 2021'!A:AB,28,FALSE)+VLOOKUP(A83,'2021 SPED'!A:AT,23,FALSE)</f>
        <v>6389187.6775795184</v>
      </c>
      <c r="AB83" s="269">
        <f>VLOOKUP(A83,'Starting Point 2021'!A:AB,28,FALSE)</f>
        <v>5821693.25</v>
      </c>
      <c r="AC83" s="269">
        <f>VLOOKUP(A83,'2% 2021'!A:AB,28,FALSE)</f>
        <v>6022379.25</v>
      </c>
      <c r="AD83" s="269">
        <f t="shared" si="50"/>
        <v>200686</v>
      </c>
      <c r="AE83" s="269">
        <f>VLOOKUP(A83,'2% with VPK 2021'!A:AB,28,FALSE)</f>
        <v>6022379.25</v>
      </c>
      <c r="AF83" s="269">
        <f>VLOOKUP(A83,'Charter School Lease'!A:E,5,FALSE)</f>
        <v>0</v>
      </c>
      <c r="AG83" s="269">
        <f>VLOOKUP(A83,'Integration Change'!H:L,5,FALSE)</f>
        <v>0</v>
      </c>
      <c r="AH83" s="269">
        <f>VLOOKUP(A83,'Other SPED'!A:D,4,FALSE)</f>
        <v>0</v>
      </c>
      <c r="AI83" s="269">
        <f>VLOOKUP(A83,QComp!I:R,10,FALSE)</f>
        <v>0</v>
      </c>
      <c r="AJ83" s="269">
        <f>VLOOKUP(A83,'LTFM Change'!G:K,5,FALSE)</f>
        <v>0</v>
      </c>
      <c r="AK83" s="269">
        <f>VLOOKUP(A83,'Breakfast and Lunch'!A:E,5,FALSE)</f>
        <v>0</v>
      </c>
      <c r="AL83" s="269">
        <f>VLOOKUP(A83,'Breakfast and Lunch'!A:D,4,FALSE)</f>
        <v>0</v>
      </c>
      <c r="AM83" s="269">
        <f>VLOOKUP(A83,'Integration Change'!A:E,5,FALSE)</f>
        <v>0</v>
      </c>
      <c r="AN83" s="269">
        <f>VLOOKUP(A83,'Safe School'!F:J,5,FALSE)</f>
        <v>0</v>
      </c>
      <c r="AO83" s="269">
        <f>VLOOKUP(A83,'LTFM Change'!A:D,4,FALSE)</f>
        <v>0</v>
      </c>
      <c r="AP83" s="269">
        <f>VLOOKUP(A83,QComp!A:E,5,FALSE)</f>
        <v>0</v>
      </c>
      <c r="AQ83" s="269">
        <f t="shared" si="51"/>
        <v>0</v>
      </c>
      <c r="AR83" s="269">
        <f>VLOOKUP(A83,'2021 SPED'!A:AF,32,FALSE)</f>
        <v>19334.180299125961</v>
      </c>
      <c r="AS83" s="285">
        <f t="shared" si="59"/>
        <v>220020.18029912596</v>
      </c>
      <c r="AT83" s="247">
        <f t="shared" si="60"/>
        <v>3.4436330782895097E-2</v>
      </c>
      <c r="AU83" s="249">
        <f t="shared" si="53"/>
        <v>324914.04522040486</v>
      </c>
    </row>
    <row r="84" spans="1:47" x14ac:dyDescent="0.3">
      <c r="A84" s="243">
        <v>196</v>
      </c>
      <c r="B84" s="243">
        <v>1</v>
      </c>
      <c r="C84" s="243" t="s">
        <v>63</v>
      </c>
      <c r="D84" s="243">
        <f>VLOOKUP(A84,Sheet10!A:C,3,FALSE)</f>
        <v>3</v>
      </c>
      <c r="E84" s="268">
        <f>VLOOKUP(A84,'Pupil Info'!A:D,4,FALSE)</f>
        <v>28911.4</v>
      </c>
      <c r="F84" s="269">
        <f>VLOOKUP(A84,'Starting Point 2020'!A:AB,28,FALSE)+IFERROR(VLOOKUP(A84,'2020 SPED'!A:W,23,FALSE),0)</f>
        <v>324717707.5249424</v>
      </c>
      <c r="G84" s="269">
        <f>VLOOKUP(A84,'Starting Point 2020'!A:AB,28,FALSE)</f>
        <v>272398335.5</v>
      </c>
      <c r="H84" s="269">
        <f>VLOOKUP(A84,'2% 2020'!A:AB,28,FALSE)</f>
        <v>276511761.5</v>
      </c>
      <c r="I84" s="269">
        <f t="shared" si="48"/>
        <v>4113426</v>
      </c>
      <c r="J84" s="269">
        <f>VLOOKUP(A84,'2% with VPK 2020'!A:AB,28,FALSE)</f>
        <v>276744353.5</v>
      </c>
      <c r="K84" s="269">
        <f>VLOOKUP(A84,'Charter School Lease'!A:D,4,FALSE)</f>
        <v>0</v>
      </c>
      <c r="L84" s="269">
        <f>VLOOKUP(A84,'Integration Change'!H:K,4,FALSE)</f>
        <v>2614.328640000429</v>
      </c>
      <c r="M84" s="269">
        <f>VLOOKUP(A84,'Other SPED'!A:D,4,FALSE)</f>
        <v>0</v>
      </c>
      <c r="N84" s="269">
        <f>VLOOKUP(A84,'LTFM Change'!G:J,4,FALSE)</f>
        <v>3440.5097532928921</v>
      </c>
      <c r="O84" s="269">
        <f>VLOOKUP(A84,QComp!I:N,6,FALSE)</f>
        <v>-15570.820972459391</v>
      </c>
      <c r="P84" s="269">
        <f>VLOOKUP(A84,'Breakfast and Lunch'!A:D,4,FALSE)</f>
        <v>1042.73</v>
      </c>
      <c r="Q84" s="269">
        <f>VLOOKUP(A84,'Breakfast and Lunch'!A:E,5,FALSE)</f>
        <v>2722.74</v>
      </c>
      <c r="R84" s="269">
        <f>VLOOKUP(A84,'Integration Change'!A:D,4,FALSE)</f>
        <v>1120.4265600000508</v>
      </c>
      <c r="S84" s="269">
        <f>VLOOKUP(A84,'LTFM Change'!A:C,3,FALSE)</f>
        <v>7047.4902467071079</v>
      </c>
      <c r="T84" s="269">
        <f>VLOOKUP(A84,QComp!A:D,4,FALSE)</f>
        <v>27530.820972459391</v>
      </c>
      <c r="U84" s="269">
        <f t="shared" si="49"/>
        <v>262540.22519999743</v>
      </c>
      <c r="V84" s="269">
        <f>VLOOKUP(A84,'2020 SPED'!A:AF,32,FALSE)</f>
        <v>678714.58502902836</v>
      </c>
      <c r="W84" s="270">
        <f t="shared" si="58"/>
        <v>5054680.8102290258</v>
      </c>
      <c r="X84" s="247">
        <f t="shared" si="52"/>
        <v>1.5566384872437979E-2</v>
      </c>
      <c r="Z84" s="268">
        <f>VLOOKUP(A84,'Pupil Info'!A:E,5,FALSE)</f>
        <v>29414</v>
      </c>
      <c r="AA84" s="269">
        <f>VLOOKUP(A84,'Starting Point 2021'!A:AB,28,FALSE)+VLOOKUP(A84,'2021 SPED'!A:AT,23,FALSE)</f>
        <v>334963965.86744654</v>
      </c>
      <c r="AB84" s="269">
        <f>VLOOKUP(A84,'Starting Point 2021'!A:AB,28,FALSE)</f>
        <v>278778082</v>
      </c>
      <c r="AC84" s="269">
        <f>VLOOKUP(A84,'2% 2021'!A:AB,28,FALSE)</f>
        <v>287252999</v>
      </c>
      <c r="AD84" s="269">
        <f t="shared" si="50"/>
        <v>8474917</v>
      </c>
      <c r="AE84" s="269">
        <f>VLOOKUP(A84,'2% with VPK 2021'!A:AB,28,FALSE)</f>
        <v>287510834.5</v>
      </c>
      <c r="AF84" s="269">
        <f>VLOOKUP(A84,'Charter School Lease'!A:E,5,FALSE)</f>
        <v>0</v>
      </c>
      <c r="AG84" s="269">
        <f>VLOOKUP(A84,'Integration Change'!H:L,5,FALSE)</f>
        <v>2700.8822400001809</v>
      </c>
      <c r="AH84" s="269">
        <f>VLOOKUP(A84,'Other SPED'!A:D,4,FALSE)</f>
        <v>0</v>
      </c>
      <c r="AI84" s="269">
        <f>VLOOKUP(A84,QComp!I:R,10,FALSE)</f>
        <v>-15854.572760452516</v>
      </c>
      <c r="AJ84" s="269">
        <f>VLOOKUP(A84,'LTFM Change'!G:K,5,FALSE)</f>
        <v>3518.9318502615206</v>
      </c>
      <c r="AK84" s="269">
        <f>VLOOKUP(A84,'Breakfast and Lunch'!A:E,5,FALSE)</f>
        <v>2722.74</v>
      </c>
      <c r="AL84" s="269">
        <f>VLOOKUP(A84,'Breakfast and Lunch'!A:D,4,FALSE)</f>
        <v>1042.73</v>
      </c>
      <c r="AM84" s="269">
        <f>VLOOKUP(A84,'Integration Change'!A:E,5,FALSE)</f>
        <v>1157.5209600001108</v>
      </c>
      <c r="AN84" s="269">
        <f>VLOOKUP(A84,'Safe School'!F:J,5,FALSE)</f>
        <v>993.59999999994761</v>
      </c>
      <c r="AO84" s="269">
        <f>VLOOKUP(A84,'LTFM Change'!A:D,4,FALSE)</f>
        <v>6969.0681497389451</v>
      </c>
      <c r="AP84" s="269">
        <f>VLOOKUP(A84,QComp!A:E,5,FALSE)</f>
        <v>27814.572760452516</v>
      </c>
      <c r="AQ84" s="269">
        <f t="shared" si="51"/>
        <v>288900.97320002317</v>
      </c>
      <c r="AR84" s="269">
        <f>VLOOKUP(A84,'2021 SPED'!A:AF,32,FALSE)</f>
        <v>1780807.3583764508</v>
      </c>
      <c r="AS84" s="285">
        <f t="shared" si="59"/>
        <v>10544625.331576474</v>
      </c>
      <c r="AT84" s="247">
        <f t="shared" si="60"/>
        <v>3.1479879646962486E-2</v>
      </c>
      <c r="AU84" s="249">
        <f t="shared" si="53"/>
        <v>15599306.1418055</v>
      </c>
    </row>
    <row r="85" spans="1:47" x14ac:dyDescent="0.3">
      <c r="A85" s="243">
        <v>197</v>
      </c>
      <c r="B85" s="243">
        <v>1</v>
      </c>
      <c r="C85" s="243" t="s">
        <v>64</v>
      </c>
      <c r="D85" s="243">
        <f>VLOOKUP(A85,Sheet10!A:C,3,FALSE)</f>
        <v>2</v>
      </c>
      <c r="E85" s="268">
        <f>VLOOKUP(A85,'Pupil Info'!A:D,4,FALSE)</f>
        <v>5092</v>
      </c>
      <c r="F85" s="269">
        <f>VLOOKUP(A85,'Starting Point 2020'!A:AB,28,FALSE)+IFERROR(VLOOKUP(A85,'2020 SPED'!A:W,23,FALSE),0)</f>
        <v>59997772.500630394</v>
      </c>
      <c r="G85" s="269">
        <f>VLOOKUP(A85,'Starting Point 2020'!A:AB,28,FALSE)</f>
        <v>51730223.25</v>
      </c>
      <c r="H85" s="269">
        <f>VLOOKUP(A85,'2% 2020'!A:AB,28,FALSE)</f>
        <v>52503878.25</v>
      </c>
      <c r="I85" s="269">
        <f t="shared" si="48"/>
        <v>773655</v>
      </c>
      <c r="J85" s="269">
        <f>VLOOKUP(A85,'2% with VPK 2020'!A:AB,28,FALSE)</f>
        <v>52585679.25</v>
      </c>
      <c r="K85" s="269">
        <f>VLOOKUP(A85,'Charter School Lease'!A:D,4,FALSE)</f>
        <v>0</v>
      </c>
      <c r="L85" s="269">
        <f>VLOOKUP(A85,'Integration Change'!H:K,4,FALSE)</f>
        <v>1336.7087999999058</v>
      </c>
      <c r="M85" s="269">
        <f>VLOOKUP(A85,'Other SPED'!A:D,4,FALSE)</f>
        <v>14142.04</v>
      </c>
      <c r="N85" s="269">
        <f>VLOOKUP(A85,'LTFM Change'!G:J,4,FALSE)</f>
        <v>0</v>
      </c>
      <c r="O85" s="269">
        <f>VLOOKUP(A85,QComp!I:N,6,FALSE)</f>
        <v>-1200.0981727800099</v>
      </c>
      <c r="P85" s="269">
        <f>VLOOKUP(A85,'Breakfast and Lunch'!A:D,4,FALSE)</f>
        <v>408.02</v>
      </c>
      <c r="Q85" s="269">
        <f>VLOOKUP(A85,'Breakfast and Lunch'!A:E,5,FALSE)</f>
        <v>1065.42</v>
      </c>
      <c r="R85" s="269">
        <f>VLOOKUP(A85,'Integration Change'!A:D,4,FALSE)</f>
        <v>572.87519999995129</v>
      </c>
      <c r="S85" s="269">
        <f>VLOOKUP(A85,'LTFM Change'!A:C,3,FALSE)</f>
        <v>4104</v>
      </c>
      <c r="T85" s="269">
        <f>VLOOKUP(A85,QComp!A:D,4,FALSE)</f>
        <v>5880.0981727800099</v>
      </c>
      <c r="U85" s="269">
        <f t="shared" si="49"/>
        <v>108110.06400001049</v>
      </c>
      <c r="V85" s="269">
        <f>VLOOKUP(A85,'2020 SPED'!A:AF,32,FALSE)</f>
        <v>161887.77835498564</v>
      </c>
      <c r="W85" s="270">
        <f t="shared" si="58"/>
        <v>1043652.8423549961</v>
      </c>
      <c r="X85" s="247">
        <f t="shared" si="52"/>
        <v>1.7394859823238143E-2</v>
      </c>
      <c r="Z85" s="268">
        <f>VLOOKUP(A85,'Pupil Info'!A:E,5,FALSE)</f>
        <v>5092</v>
      </c>
      <c r="AA85" s="269">
        <f>VLOOKUP(A85,'Starting Point 2021'!A:AB,28,FALSE)+VLOOKUP(A85,'2021 SPED'!A:AT,23,FALSE)</f>
        <v>60759372.16392304</v>
      </c>
      <c r="AB85" s="269">
        <f>VLOOKUP(A85,'Starting Point 2021'!A:AB,28,FALSE)</f>
        <v>52012845.75</v>
      </c>
      <c r="AC85" s="269">
        <f>VLOOKUP(A85,'2% 2021'!A:AB,28,FALSE)</f>
        <v>53577893.75</v>
      </c>
      <c r="AD85" s="269">
        <f t="shared" si="50"/>
        <v>1565048</v>
      </c>
      <c r="AE85" s="269">
        <f>VLOOKUP(A85,'2% with VPK 2021'!A:AB,28,FALSE)</f>
        <v>53686692.25</v>
      </c>
      <c r="AF85" s="269">
        <f>VLOOKUP(A85,'Charter School Lease'!A:E,5,FALSE)</f>
        <v>0</v>
      </c>
      <c r="AG85" s="269">
        <f>VLOOKUP(A85,'Integration Change'!H:L,5,FALSE)</f>
        <v>1385.82527999999</v>
      </c>
      <c r="AH85" s="269">
        <f>VLOOKUP(A85,'Other SPED'!A:D,4,FALSE)</f>
        <v>14142.04</v>
      </c>
      <c r="AI85" s="269">
        <f>VLOOKUP(A85,QComp!I:R,10,FALSE)</f>
        <v>-1200.4910499594407</v>
      </c>
      <c r="AJ85" s="269">
        <f>VLOOKUP(A85,'LTFM Change'!G:K,5,FALSE)</f>
        <v>0</v>
      </c>
      <c r="AK85" s="269">
        <f>VLOOKUP(A85,'Breakfast and Lunch'!A:E,5,FALSE)</f>
        <v>1065.42</v>
      </c>
      <c r="AL85" s="269">
        <f>VLOOKUP(A85,'Breakfast and Lunch'!A:D,4,FALSE)</f>
        <v>408.02</v>
      </c>
      <c r="AM85" s="269">
        <f>VLOOKUP(A85,'Integration Change'!A:E,5,FALSE)</f>
        <v>593.92511999997078</v>
      </c>
      <c r="AN85" s="269">
        <f>VLOOKUP(A85,'Safe School'!F:J,5,FALSE)</f>
        <v>388.80000000000655</v>
      </c>
      <c r="AO85" s="269">
        <f>VLOOKUP(A85,'LTFM Change'!A:D,4,FALSE)</f>
        <v>4104</v>
      </c>
      <c r="AP85" s="269">
        <f>VLOOKUP(A85,QComp!A:E,5,FALSE)</f>
        <v>5880.4910499594407</v>
      </c>
      <c r="AQ85" s="269">
        <f t="shared" si="51"/>
        <v>135566.53040000796</v>
      </c>
      <c r="AR85" s="269">
        <f>VLOOKUP(A85,'2021 SPED'!A:AF,32,FALSE)</f>
        <v>442204.42220242508</v>
      </c>
      <c r="AS85" s="285">
        <f t="shared" si="59"/>
        <v>2142818.952602433</v>
      </c>
      <c r="AT85" s="247">
        <f t="shared" si="60"/>
        <v>3.526729912253386E-2</v>
      </c>
      <c r="AU85" s="249">
        <f t="shared" si="53"/>
        <v>3186471.7949574292</v>
      </c>
    </row>
    <row r="86" spans="1:47" x14ac:dyDescent="0.3">
      <c r="A86" s="243">
        <v>199</v>
      </c>
      <c r="B86" s="243">
        <v>1</v>
      </c>
      <c r="C86" s="243" t="s">
        <v>65</v>
      </c>
      <c r="D86" s="243">
        <f>VLOOKUP(A86,Sheet10!A:C,3,FALSE)</f>
        <v>3</v>
      </c>
      <c r="E86" s="268">
        <f>VLOOKUP(A86,'Pupil Info'!A:D,4,FALSE)</f>
        <v>3517</v>
      </c>
      <c r="F86" s="269">
        <f>VLOOKUP(A86,'Starting Point 2020'!A:AB,28,FALSE)+IFERROR(VLOOKUP(A86,'2020 SPED'!A:W,23,FALSE),0)</f>
        <v>37352641.40267624</v>
      </c>
      <c r="G86" s="269">
        <f>VLOOKUP(A86,'Starting Point 2020'!A:AB,28,FALSE)</f>
        <v>33586497</v>
      </c>
      <c r="H86" s="269">
        <f>VLOOKUP(A86,'2% 2020'!A:AB,28,FALSE)</f>
        <v>34120755</v>
      </c>
      <c r="I86" s="269">
        <f t="shared" si="48"/>
        <v>534258</v>
      </c>
      <c r="J86" s="269">
        <f>VLOOKUP(A86,'2% with VPK 2020'!A:AB,28,FALSE)</f>
        <v>34428347.25</v>
      </c>
      <c r="K86" s="269">
        <f>VLOOKUP(A86,'Charter School Lease'!A:D,4,FALSE)</f>
        <v>0</v>
      </c>
      <c r="L86" s="269">
        <f>VLOOKUP(A86,'Integration Change'!H:K,4,FALSE)</f>
        <v>5835.1977599999518</v>
      </c>
      <c r="M86" s="269">
        <f>VLOOKUP(A86,'Other SPED'!A:D,4,FALSE)</f>
        <v>0</v>
      </c>
      <c r="N86" s="269">
        <f>VLOOKUP(A86,'LTFM Change'!G:J,4,FALSE)</f>
        <v>1245.185413098181</v>
      </c>
      <c r="O86" s="269">
        <f>VLOOKUP(A86,QComp!I:N,6,FALSE)</f>
        <v>0</v>
      </c>
      <c r="P86" s="269">
        <f>VLOOKUP(A86,'Breakfast and Lunch'!A:D,4,FALSE)</f>
        <v>1858.78</v>
      </c>
      <c r="Q86" s="269">
        <f>VLOOKUP(A86,'Breakfast and Lunch'!A:E,5,FALSE)</f>
        <v>4853.58</v>
      </c>
      <c r="R86" s="269">
        <f>VLOOKUP(A86,'Integration Change'!A:D,4,FALSE)</f>
        <v>2500.7990400000126</v>
      </c>
      <c r="S86" s="269">
        <f>VLOOKUP(A86,'LTFM Change'!A:C,3,FALSE)</f>
        <v>17450.814586901819</v>
      </c>
      <c r="T86" s="269">
        <f>VLOOKUP(A86,QComp!A:D,4,FALSE)</f>
        <v>0</v>
      </c>
      <c r="U86" s="269">
        <f t="shared" si="49"/>
        <v>341336.60679999739</v>
      </c>
      <c r="V86" s="269">
        <f>VLOOKUP(A86,'2020 SPED'!A:AF,32,FALSE)</f>
        <v>105417.00490601175</v>
      </c>
      <c r="W86" s="270">
        <f t="shared" si="58"/>
        <v>981011.61170600913</v>
      </c>
      <c r="X86" s="247">
        <f t="shared" si="52"/>
        <v>2.6263513766812848E-2</v>
      </c>
      <c r="Z86" s="268">
        <f>VLOOKUP(A86,'Pupil Info'!A:E,5,FALSE)</f>
        <v>3494</v>
      </c>
      <c r="AA86" s="269">
        <f>VLOOKUP(A86,'Starting Point 2021'!A:AB,28,FALSE)+VLOOKUP(A86,'2021 SPED'!A:AT,23,FALSE)</f>
        <v>37291612.237620801</v>
      </c>
      <c r="AB86" s="269">
        <f>VLOOKUP(A86,'Starting Point 2021'!A:AB,28,FALSE)</f>
        <v>33353070.75</v>
      </c>
      <c r="AC86" s="269">
        <f>VLOOKUP(A86,'2% 2021'!A:AB,28,FALSE)</f>
        <v>34420732.75</v>
      </c>
      <c r="AD86" s="269">
        <f t="shared" si="50"/>
        <v>1067662</v>
      </c>
      <c r="AE86" s="269">
        <f>VLOOKUP(A86,'2% with VPK 2021'!A:AB,28,FALSE)</f>
        <v>34850818.5</v>
      </c>
      <c r="AF86" s="269">
        <f>VLOOKUP(A86,'Charter School Lease'!A:E,5,FALSE)</f>
        <v>0</v>
      </c>
      <c r="AG86" s="269">
        <f>VLOOKUP(A86,'Integration Change'!H:L,5,FALSE)</f>
        <v>5908.3449599999585</v>
      </c>
      <c r="AH86" s="269">
        <f>VLOOKUP(A86,'Other SPED'!A:D,4,FALSE)</f>
        <v>0</v>
      </c>
      <c r="AI86" s="269">
        <f>VLOOKUP(A86,QComp!I:R,10,FALSE)</f>
        <v>0</v>
      </c>
      <c r="AJ86" s="269">
        <f>VLOOKUP(A86,'LTFM Change'!G:K,5,FALSE)</f>
        <v>3002.01792623644</v>
      </c>
      <c r="AK86" s="269">
        <f>VLOOKUP(A86,'Breakfast and Lunch'!A:E,5,FALSE)</f>
        <v>4853.58</v>
      </c>
      <c r="AL86" s="269">
        <f>VLOOKUP(A86,'Breakfast and Lunch'!A:D,4,FALSE)</f>
        <v>1858.78</v>
      </c>
      <c r="AM86" s="269">
        <f>VLOOKUP(A86,'Integration Change'!A:E,5,FALSE)</f>
        <v>2532.1478399999614</v>
      </c>
      <c r="AN86" s="269">
        <f>VLOOKUP(A86,'Safe School'!F:J,5,FALSE)</f>
        <v>1771.1999999999935</v>
      </c>
      <c r="AO86" s="269">
        <f>VLOOKUP(A86,'LTFM Change'!A:D,4,FALSE)</f>
        <v>15693.982073763618</v>
      </c>
      <c r="AP86" s="269">
        <f>VLOOKUP(A86,QComp!A:E,5,FALSE)</f>
        <v>0</v>
      </c>
      <c r="AQ86" s="269">
        <f t="shared" si="51"/>
        <v>465705.80279999971</v>
      </c>
      <c r="AR86" s="269">
        <f>VLOOKUP(A86,'2021 SPED'!A:AF,32,FALSE)</f>
        <v>261529.71625542548</v>
      </c>
      <c r="AS86" s="285">
        <f t="shared" si="59"/>
        <v>1794897.5190554252</v>
      </c>
      <c r="AT86" s="247">
        <f t="shared" si="60"/>
        <v>4.8131400370099428E-2</v>
      </c>
      <c r="AU86" s="249">
        <f t="shared" si="53"/>
        <v>2775909.1307614343</v>
      </c>
    </row>
    <row r="87" spans="1:47" x14ac:dyDescent="0.3">
      <c r="A87" s="243">
        <v>200</v>
      </c>
      <c r="B87" s="243">
        <v>1</v>
      </c>
      <c r="C87" s="243" t="s">
        <v>66</v>
      </c>
      <c r="D87" s="243">
        <f>VLOOKUP(A87,Sheet10!A:C,3,FALSE)</f>
        <v>3</v>
      </c>
      <c r="E87" s="268">
        <f>VLOOKUP(A87,'Pupil Info'!A:D,4,FALSE)</f>
        <v>4343</v>
      </c>
      <c r="F87" s="269">
        <f>VLOOKUP(A87,'Starting Point 2020'!A:AB,28,FALSE)+IFERROR(VLOOKUP(A87,'2020 SPED'!A:W,23,FALSE),0)</f>
        <v>49000137.426089369</v>
      </c>
      <c r="G87" s="269">
        <f>VLOOKUP(A87,'Starting Point 2020'!A:AB,28,FALSE)</f>
        <v>43050541</v>
      </c>
      <c r="H87" s="269">
        <f>VLOOKUP(A87,'2% 2020'!A:AB,28,FALSE)</f>
        <v>43676758</v>
      </c>
      <c r="I87" s="269">
        <f t="shared" si="48"/>
        <v>626217</v>
      </c>
      <c r="J87" s="269">
        <f>VLOOKUP(A87,'2% with VPK 2020'!A:AB,28,FALSE)</f>
        <v>43676758</v>
      </c>
      <c r="K87" s="269">
        <f>VLOOKUP(A87,'Charter School Lease'!A:D,4,FALSE)</f>
        <v>0</v>
      </c>
      <c r="L87" s="269">
        <f>VLOOKUP(A87,'Integration Change'!H:K,4,FALSE)</f>
        <v>0</v>
      </c>
      <c r="M87" s="269">
        <f>VLOOKUP(A87,'Other SPED'!A:D,4,FALSE)</f>
        <v>0</v>
      </c>
      <c r="N87" s="269">
        <f>VLOOKUP(A87,'LTFM Change'!G:J,4,FALSE)</f>
        <v>0</v>
      </c>
      <c r="O87" s="269">
        <f>VLOOKUP(A87,QComp!I:N,6,FALSE)</f>
        <v>0</v>
      </c>
      <c r="P87" s="269">
        <f>VLOOKUP(A87,'Breakfast and Lunch'!A:D,4,FALSE)</f>
        <v>0</v>
      </c>
      <c r="Q87" s="269">
        <f>VLOOKUP(A87,'Breakfast and Lunch'!A:E,5,FALSE)</f>
        <v>0</v>
      </c>
      <c r="R87" s="269">
        <f>VLOOKUP(A87,'Integration Change'!A:D,4,FALSE)</f>
        <v>0</v>
      </c>
      <c r="S87" s="269">
        <f>VLOOKUP(A87,'LTFM Change'!A:C,3,FALSE)</f>
        <v>0</v>
      </c>
      <c r="T87" s="269">
        <f>VLOOKUP(A87,QComp!A:D,4,FALSE)</f>
        <v>0</v>
      </c>
      <c r="U87" s="269">
        <f t="shared" si="49"/>
        <v>0</v>
      </c>
      <c r="V87" s="269">
        <f>VLOOKUP(A87,'2020 SPED'!A:AF,32,FALSE)</f>
        <v>443346.58747397922</v>
      </c>
      <c r="W87" s="270">
        <f t="shared" si="58"/>
        <v>1069563.5874739792</v>
      </c>
      <c r="X87" s="247">
        <f t="shared" si="52"/>
        <v>2.1827767097332841E-2</v>
      </c>
      <c r="Z87" s="268">
        <f>VLOOKUP(A87,'Pupil Info'!A:E,5,FALSE)</f>
        <v>4322</v>
      </c>
      <c r="AA87" s="269">
        <f>VLOOKUP(A87,'Starting Point 2021'!A:AB,28,FALSE)+VLOOKUP(A87,'2021 SPED'!A:AT,23,FALSE)</f>
        <v>49426934.134093702</v>
      </c>
      <c r="AB87" s="269">
        <f>VLOOKUP(A87,'Starting Point 2021'!A:AB,28,FALSE)</f>
        <v>43065482.75</v>
      </c>
      <c r="AC87" s="269">
        <f>VLOOKUP(A87,'2% 2021'!A:AB,28,FALSE)</f>
        <v>44325678.75</v>
      </c>
      <c r="AD87" s="269">
        <f t="shared" si="50"/>
        <v>1260196</v>
      </c>
      <c r="AE87" s="269">
        <f>VLOOKUP(A87,'2% with VPK 2021'!A:AB,28,FALSE)</f>
        <v>44325678.75</v>
      </c>
      <c r="AF87" s="269">
        <f>VLOOKUP(A87,'Charter School Lease'!A:E,5,FALSE)</f>
        <v>0</v>
      </c>
      <c r="AG87" s="269">
        <f>VLOOKUP(A87,'Integration Change'!H:L,5,FALSE)</f>
        <v>0</v>
      </c>
      <c r="AH87" s="269">
        <f>VLOOKUP(A87,'Other SPED'!A:D,4,FALSE)</f>
        <v>0</v>
      </c>
      <c r="AI87" s="269">
        <f>VLOOKUP(A87,QComp!I:R,10,FALSE)</f>
        <v>0</v>
      </c>
      <c r="AJ87" s="269">
        <f>VLOOKUP(A87,'LTFM Change'!G:K,5,FALSE)</f>
        <v>0</v>
      </c>
      <c r="AK87" s="269">
        <f>VLOOKUP(A87,'Breakfast and Lunch'!A:E,5,FALSE)</f>
        <v>0</v>
      </c>
      <c r="AL87" s="269">
        <f>VLOOKUP(A87,'Breakfast and Lunch'!A:D,4,FALSE)</f>
        <v>0</v>
      </c>
      <c r="AM87" s="269">
        <f>VLOOKUP(A87,'Integration Change'!A:E,5,FALSE)</f>
        <v>0</v>
      </c>
      <c r="AN87" s="269">
        <f>VLOOKUP(A87,'Safe School'!F:J,5,FALSE)</f>
        <v>0</v>
      </c>
      <c r="AO87" s="269">
        <f>VLOOKUP(A87,'LTFM Change'!A:D,4,FALSE)</f>
        <v>0</v>
      </c>
      <c r="AP87" s="269">
        <f>VLOOKUP(A87,QComp!A:E,5,FALSE)</f>
        <v>0</v>
      </c>
      <c r="AQ87" s="269">
        <f t="shared" si="51"/>
        <v>0</v>
      </c>
      <c r="AR87" s="269">
        <f>VLOOKUP(A87,'2021 SPED'!A:AF,32,FALSE)</f>
        <v>506244.9478827063</v>
      </c>
      <c r="AS87" s="285">
        <f t="shared" si="59"/>
        <v>1766440.9478827063</v>
      </c>
      <c r="AT87" s="247">
        <f t="shared" si="60"/>
        <v>3.5738428426299033E-2</v>
      </c>
      <c r="AU87" s="249">
        <f t="shared" si="53"/>
        <v>2836004.5353566855</v>
      </c>
    </row>
    <row r="88" spans="1:47" x14ac:dyDescent="0.3">
      <c r="A88" s="243">
        <v>203</v>
      </c>
      <c r="B88" s="243">
        <v>1</v>
      </c>
      <c r="C88" s="243" t="s">
        <v>67</v>
      </c>
      <c r="D88" s="243">
        <f>VLOOKUP(A88,Sheet10!A:C,3,FALSE)</f>
        <v>6</v>
      </c>
      <c r="E88" s="268">
        <f>VLOOKUP(A88,'Pupil Info'!A:D,4,FALSE)</f>
        <v>672</v>
      </c>
      <c r="F88" s="269">
        <f>VLOOKUP(A88,'Starting Point 2020'!A:AB,28,FALSE)+IFERROR(VLOOKUP(A88,'2020 SPED'!A:W,23,FALSE),0)</f>
        <v>7101311.5696772756</v>
      </c>
      <c r="G88" s="269">
        <f>VLOOKUP(A88,'Starting Point 2020'!A:AB,28,FALSE)</f>
        <v>6401057.75</v>
      </c>
      <c r="H88" s="269">
        <f>VLOOKUP(A88,'2% 2020'!A:AB,28,FALSE)</f>
        <v>6502748.75</v>
      </c>
      <c r="I88" s="269">
        <f t="shared" si="48"/>
        <v>101691</v>
      </c>
      <c r="J88" s="269">
        <f>VLOOKUP(A88,'2% with VPK 2020'!A:AB,28,FALSE)</f>
        <v>6502748.75</v>
      </c>
      <c r="K88" s="269">
        <f>VLOOKUP(A88,'Charter School Lease'!A:D,4,FALSE)</f>
        <v>0</v>
      </c>
      <c r="L88" s="269">
        <f>VLOOKUP(A88,'Integration Change'!H:K,4,FALSE)</f>
        <v>0</v>
      </c>
      <c r="M88" s="269">
        <f>VLOOKUP(A88,'Other SPED'!A:D,4,FALSE)</f>
        <v>0</v>
      </c>
      <c r="N88" s="269">
        <f>VLOOKUP(A88,'LTFM Change'!G:J,4,FALSE)</f>
        <v>0</v>
      </c>
      <c r="O88" s="269">
        <f>VLOOKUP(A88,QComp!I:N,6,FALSE)</f>
        <v>0</v>
      </c>
      <c r="P88" s="269">
        <f>VLOOKUP(A88,'Breakfast and Lunch'!A:D,4,FALSE)</f>
        <v>0</v>
      </c>
      <c r="Q88" s="269">
        <f>VLOOKUP(A88,'Breakfast and Lunch'!A:E,5,FALSE)</f>
        <v>0</v>
      </c>
      <c r="R88" s="269">
        <f>VLOOKUP(A88,'Integration Change'!A:D,4,FALSE)</f>
        <v>0</v>
      </c>
      <c r="S88" s="269">
        <f>VLOOKUP(A88,'LTFM Change'!A:C,3,FALSE)</f>
        <v>0</v>
      </c>
      <c r="T88" s="269">
        <f>VLOOKUP(A88,QComp!A:D,4,FALSE)</f>
        <v>0</v>
      </c>
      <c r="U88" s="269">
        <f t="shared" si="49"/>
        <v>0</v>
      </c>
      <c r="V88" s="269">
        <f>VLOOKUP(A88,'2020 SPED'!A:AF,32,FALSE)</f>
        <v>19101.164801182225</v>
      </c>
      <c r="W88" s="270">
        <f t="shared" si="58"/>
        <v>120792.16480118223</v>
      </c>
      <c r="X88" s="247">
        <f t="shared" si="52"/>
        <v>1.7009838762316369E-2</v>
      </c>
      <c r="Z88" s="268">
        <f>VLOOKUP(A88,'Pupil Info'!A:E,5,FALSE)</f>
        <v>663</v>
      </c>
      <c r="AA88" s="269">
        <f>VLOOKUP(A88,'Starting Point 2021'!A:AB,28,FALSE)+VLOOKUP(A88,'2021 SPED'!A:AT,23,FALSE)</f>
        <v>7037370.2826908864</v>
      </c>
      <c r="AB88" s="269">
        <f>VLOOKUP(A88,'Starting Point 2021'!A:AB,28,FALSE)</f>
        <v>6310763</v>
      </c>
      <c r="AC88" s="269">
        <f>VLOOKUP(A88,'2% 2021'!A:AB,28,FALSE)</f>
        <v>6512803</v>
      </c>
      <c r="AD88" s="269">
        <f t="shared" si="50"/>
        <v>202040</v>
      </c>
      <c r="AE88" s="269">
        <f>VLOOKUP(A88,'2% with VPK 2021'!A:AB,28,FALSE)</f>
        <v>6512803</v>
      </c>
      <c r="AF88" s="269">
        <f>VLOOKUP(A88,'Charter School Lease'!A:E,5,FALSE)</f>
        <v>0</v>
      </c>
      <c r="AG88" s="269">
        <f>VLOOKUP(A88,'Integration Change'!H:L,5,FALSE)</f>
        <v>0</v>
      </c>
      <c r="AH88" s="269">
        <f>VLOOKUP(A88,'Other SPED'!A:D,4,FALSE)</f>
        <v>0</v>
      </c>
      <c r="AI88" s="269">
        <f>VLOOKUP(A88,QComp!I:R,10,FALSE)</f>
        <v>0</v>
      </c>
      <c r="AJ88" s="269">
        <f>VLOOKUP(A88,'LTFM Change'!G:K,5,FALSE)</f>
        <v>0</v>
      </c>
      <c r="AK88" s="269">
        <f>VLOOKUP(A88,'Breakfast and Lunch'!A:E,5,FALSE)</f>
        <v>0</v>
      </c>
      <c r="AL88" s="269">
        <f>VLOOKUP(A88,'Breakfast and Lunch'!A:D,4,FALSE)</f>
        <v>0</v>
      </c>
      <c r="AM88" s="269">
        <f>VLOOKUP(A88,'Integration Change'!A:E,5,FALSE)</f>
        <v>0</v>
      </c>
      <c r="AN88" s="269">
        <f>VLOOKUP(A88,'Safe School'!F:J,5,FALSE)</f>
        <v>0</v>
      </c>
      <c r="AO88" s="269">
        <f>VLOOKUP(A88,'LTFM Change'!A:D,4,FALSE)</f>
        <v>0</v>
      </c>
      <c r="AP88" s="269">
        <f>VLOOKUP(A88,QComp!A:E,5,FALSE)</f>
        <v>0</v>
      </c>
      <c r="AQ88" s="269">
        <f t="shared" si="51"/>
        <v>0</v>
      </c>
      <c r="AR88" s="269">
        <f>VLOOKUP(A88,'2021 SPED'!A:AF,32,FALSE)</f>
        <v>38676.218506269157</v>
      </c>
      <c r="AS88" s="285">
        <f t="shared" si="59"/>
        <v>240716.21850626916</v>
      </c>
      <c r="AT88" s="247">
        <f t="shared" si="60"/>
        <v>3.4205421746576939E-2</v>
      </c>
      <c r="AU88" s="249">
        <f t="shared" si="53"/>
        <v>361508.38330745138</v>
      </c>
    </row>
    <row r="89" spans="1:47" x14ac:dyDescent="0.3">
      <c r="A89" s="243">
        <v>204</v>
      </c>
      <c r="B89" s="243">
        <v>1</v>
      </c>
      <c r="C89" s="243" t="s">
        <v>68</v>
      </c>
      <c r="D89" s="243">
        <f>VLOOKUP(A89,Sheet10!A:C,3,FALSE)</f>
        <v>4</v>
      </c>
      <c r="E89" s="268">
        <f>VLOOKUP(A89,'Pupil Info'!A:D,4,FALSE)</f>
        <v>2205</v>
      </c>
      <c r="F89" s="269">
        <f>VLOOKUP(A89,'Starting Point 2020'!A:AB,28,FALSE)+IFERROR(VLOOKUP(A89,'2020 SPED'!A:W,23,FALSE),0)</f>
        <v>19869016.53045829</v>
      </c>
      <c r="G89" s="269">
        <f>VLOOKUP(A89,'Starting Point 2020'!A:AB,28,FALSE)</f>
        <v>18413470.25</v>
      </c>
      <c r="H89" s="269">
        <f>VLOOKUP(A89,'2% 2020'!A:AB,28,FALSE)</f>
        <v>18725026.25</v>
      </c>
      <c r="I89" s="269">
        <f t="shared" ref="I89:I152" si="61">H89-G89</f>
        <v>311556</v>
      </c>
      <c r="J89" s="269">
        <f>VLOOKUP(A89,'2% with VPK 2020'!A:AB,28,FALSE)</f>
        <v>18725026.25</v>
      </c>
      <c r="K89" s="269">
        <f>VLOOKUP(A89,'Charter School Lease'!A:D,4,FALSE)</f>
        <v>0</v>
      </c>
      <c r="L89" s="269">
        <f>VLOOKUP(A89,'Integration Change'!H:K,4,FALSE)</f>
        <v>0</v>
      </c>
      <c r="M89" s="269">
        <f>VLOOKUP(A89,'Other SPED'!A:D,4,FALSE)</f>
        <v>0</v>
      </c>
      <c r="N89" s="269">
        <f>VLOOKUP(A89,'LTFM Change'!G:J,4,FALSE)</f>
        <v>0</v>
      </c>
      <c r="O89" s="269">
        <f>VLOOKUP(A89,QComp!I:N,6,FALSE)</f>
        <v>0</v>
      </c>
      <c r="P89" s="269">
        <f>VLOOKUP(A89,'Breakfast and Lunch'!A:D,4,FALSE)</f>
        <v>0</v>
      </c>
      <c r="Q89" s="269">
        <f>VLOOKUP(A89,'Breakfast and Lunch'!A:E,5,FALSE)</f>
        <v>0</v>
      </c>
      <c r="R89" s="269">
        <f>VLOOKUP(A89,'Integration Change'!A:D,4,FALSE)</f>
        <v>0</v>
      </c>
      <c r="S89" s="269">
        <f>VLOOKUP(A89,'LTFM Change'!A:C,3,FALSE)</f>
        <v>0</v>
      </c>
      <c r="T89" s="269">
        <f>VLOOKUP(A89,QComp!A:D,4,FALSE)</f>
        <v>0</v>
      </c>
      <c r="U89" s="269">
        <f t="shared" ref="U89:U152" si="62">SUM(J89:T89)-H89</f>
        <v>0</v>
      </c>
      <c r="V89" s="269">
        <f>VLOOKUP(A89,'2020 SPED'!A:AF,32,FALSE)</f>
        <v>40509.319776654011</v>
      </c>
      <c r="W89" s="270">
        <f t="shared" si="58"/>
        <v>352065.31977665401</v>
      </c>
      <c r="X89" s="247">
        <f t="shared" ref="X89:X152" si="63">((F89+W89)-F89)/F89</f>
        <v>1.7719312842533211E-2</v>
      </c>
      <c r="Z89" s="268">
        <f>VLOOKUP(A89,'Pupil Info'!A:E,5,FALSE)</f>
        <v>2216</v>
      </c>
      <c r="AA89" s="269">
        <f>VLOOKUP(A89,'Starting Point 2021'!A:AB,28,FALSE)+VLOOKUP(A89,'2021 SPED'!A:AT,23,FALSE)</f>
        <v>20090817.76895979</v>
      </c>
      <c r="AB89" s="269">
        <f>VLOOKUP(A89,'Starting Point 2021'!A:AB,28,FALSE)</f>
        <v>18537086.5</v>
      </c>
      <c r="AC89" s="269">
        <f>VLOOKUP(A89,'2% 2021'!A:AB,28,FALSE)</f>
        <v>19170877.5</v>
      </c>
      <c r="AD89" s="269">
        <f t="shared" ref="AD89:AD152" si="64">AC89-AB89</f>
        <v>633791</v>
      </c>
      <c r="AE89" s="269">
        <f>VLOOKUP(A89,'2% with VPK 2021'!A:AB,28,FALSE)</f>
        <v>19170877.5</v>
      </c>
      <c r="AF89" s="269">
        <f>VLOOKUP(A89,'Charter School Lease'!A:E,5,FALSE)</f>
        <v>0</v>
      </c>
      <c r="AG89" s="269">
        <f>VLOOKUP(A89,'Integration Change'!H:L,5,FALSE)</f>
        <v>0</v>
      </c>
      <c r="AH89" s="269">
        <f>VLOOKUP(A89,'Other SPED'!A:D,4,FALSE)</f>
        <v>0</v>
      </c>
      <c r="AI89" s="269">
        <f>VLOOKUP(A89,QComp!I:R,10,FALSE)</f>
        <v>0</v>
      </c>
      <c r="AJ89" s="269">
        <f>VLOOKUP(A89,'LTFM Change'!G:K,5,FALSE)</f>
        <v>0</v>
      </c>
      <c r="AK89" s="269">
        <f>VLOOKUP(A89,'Breakfast and Lunch'!A:E,5,FALSE)</f>
        <v>0</v>
      </c>
      <c r="AL89" s="269">
        <f>VLOOKUP(A89,'Breakfast and Lunch'!A:D,4,FALSE)</f>
        <v>0</v>
      </c>
      <c r="AM89" s="269">
        <f>VLOOKUP(A89,'Integration Change'!A:E,5,FALSE)</f>
        <v>0</v>
      </c>
      <c r="AN89" s="269">
        <f>VLOOKUP(A89,'Safe School'!F:J,5,FALSE)</f>
        <v>0</v>
      </c>
      <c r="AO89" s="269">
        <f>VLOOKUP(A89,'LTFM Change'!A:D,4,FALSE)</f>
        <v>0</v>
      </c>
      <c r="AP89" s="269">
        <f>VLOOKUP(A89,QComp!A:E,5,FALSE)</f>
        <v>0</v>
      </c>
      <c r="AQ89" s="269">
        <f t="shared" ref="AQ89:AQ152" si="65">SUM(AE89:AP89)-AC89</f>
        <v>0</v>
      </c>
      <c r="AR89" s="269">
        <f>VLOOKUP(A89,'2021 SPED'!A:AF,32,FALSE)</f>
        <v>102027.30372094642</v>
      </c>
      <c r="AS89" s="285">
        <f t="shared" si="59"/>
        <v>735818.30372094642</v>
      </c>
      <c r="AT89" s="247">
        <f t="shared" si="60"/>
        <v>3.6624606931519872E-2</v>
      </c>
      <c r="AU89" s="249">
        <f t="shared" si="53"/>
        <v>1087883.6234976004</v>
      </c>
    </row>
    <row r="90" spans="1:47" x14ac:dyDescent="0.3">
      <c r="A90" s="243">
        <v>206</v>
      </c>
      <c r="B90" s="243">
        <v>1</v>
      </c>
      <c r="C90" s="243" t="s">
        <v>69</v>
      </c>
      <c r="D90" s="243">
        <f>VLOOKUP(A90,Sheet10!A:C,3,FALSE)</f>
        <v>4</v>
      </c>
      <c r="E90" s="268">
        <f>VLOOKUP(A90,'Pupil Info'!A:D,4,FALSE)</f>
        <v>4224</v>
      </c>
      <c r="F90" s="269">
        <f>VLOOKUP(A90,'Starting Point 2020'!A:AB,28,FALSE)+IFERROR(VLOOKUP(A90,'2020 SPED'!A:W,23,FALSE),0)</f>
        <v>43875316.571416475</v>
      </c>
      <c r="G90" s="269">
        <f>VLOOKUP(A90,'Starting Point 2020'!A:AB,28,FALSE)</f>
        <v>36593570.25</v>
      </c>
      <c r="H90" s="269">
        <f>VLOOKUP(A90,'2% 2020'!A:AB,28,FALSE)</f>
        <v>37211335.25</v>
      </c>
      <c r="I90" s="269">
        <f t="shared" si="61"/>
        <v>617765</v>
      </c>
      <c r="J90" s="269">
        <f>VLOOKUP(A90,'2% with VPK 2020'!A:AB,28,FALSE)</f>
        <v>37211335.25</v>
      </c>
      <c r="K90" s="269">
        <f>VLOOKUP(A90,'Charter School Lease'!A:D,4,FALSE)</f>
        <v>0</v>
      </c>
      <c r="L90" s="269">
        <f>VLOOKUP(A90,'Integration Change'!H:K,4,FALSE)</f>
        <v>0</v>
      </c>
      <c r="M90" s="269">
        <f>VLOOKUP(A90,'Other SPED'!A:D,4,FALSE)</f>
        <v>0</v>
      </c>
      <c r="N90" s="269">
        <f>VLOOKUP(A90,'LTFM Change'!G:J,4,FALSE)</f>
        <v>0</v>
      </c>
      <c r="O90" s="269">
        <f>VLOOKUP(A90,QComp!I:N,6,FALSE)</f>
        <v>-3353.4177534000482</v>
      </c>
      <c r="P90" s="269">
        <f>VLOOKUP(A90,'Breakfast and Lunch'!A:D,4,FALSE)</f>
        <v>0</v>
      </c>
      <c r="Q90" s="269">
        <f>VLOOKUP(A90,'Breakfast and Lunch'!A:E,5,FALSE)</f>
        <v>0</v>
      </c>
      <c r="R90" s="269">
        <f>VLOOKUP(A90,'Integration Change'!A:D,4,FALSE)</f>
        <v>0</v>
      </c>
      <c r="S90" s="269">
        <f>VLOOKUP(A90,'LTFM Change'!A:C,3,FALSE)</f>
        <v>0</v>
      </c>
      <c r="T90" s="269">
        <f>VLOOKUP(A90,QComp!A:D,4,FALSE)</f>
        <v>3353.4177534000482</v>
      </c>
      <c r="U90" s="269">
        <f t="shared" si="62"/>
        <v>0</v>
      </c>
      <c r="V90" s="269">
        <f>VLOOKUP(A90,'2020 SPED'!A:AF,32,FALSE)</f>
        <v>111406.10614524502</v>
      </c>
      <c r="W90" s="270">
        <f t="shared" si="58"/>
        <v>729171.10614524502</v>
      </c>
      <c r="X90" s="247">
        <f t="shared" si="63"/>
        <v>1.6619164558240068E-2</v>
      </c>
      <c r="Z90" s="268">
        <f>VLOOKUP(A90,'Pupil Info'!A:E,5,FALSE)</f>
        <v>4244</v>
      </c>
      <c r="AA90" s="269">
        <f>VLOOKUP(A90,'Starting Point 2021'!A:AB,28,FALSE)+VLOOKUP(A90,'2021 SPED'!A:AT,23,FALSE)</f>
        <v>44568103.123950869</v>
      </c>
      <c r="AB90" s="269">
        <f>VLOOKUP(A90,'Starting Point 2021'!A:AB,28,FALSE)</f>
        <v>36821856.5</v>
      </c>
      <c r="AC90" s="269">
        <f>VLOOKUP(A90,'2% 2021'!A:AB,28,FALSE)</f>
        <v>38078695.5</v>
      </c>
      <c r="AD90" s="269">
        <f t="shared" si="64"/>
        <v>1256839</v>
      </c>
      <c r="AE90" s="269">
        <f>VLOOKUP(A90,'2% with VPK 2021'!A:AB,28,FALSE)</f>
        <v>38078695.5</v>
      </c>
      <c r="AF90" s="269">
        <f>VLOOKUP(A90,'Charter School Lease'!A:E,5,FALSE)</f>
        <v>0</v>
      </c>
      <c r="AG90" s="269">
        <f>VLOOKUP(A90,'Integration Change'!H:L,5,FALSE)</f>
        <v>0</v>
      </c>
      <c r="AH90" s="269">
        <f>VLOOKUP(A90,'Other SPED'!A:D,4,FALSE)</f>
        <v>0</v>
      </c>
      <c r="AI90" s="269">
        <f>VLOOKUP(A90,QComp!I:R,10,FALSE)</f>
        <v>-3360.9833055575145</v>
      </c>
      <c r="AJ90" s="269">
        <f>VLOOKUP(A90,'LTFM Change'!G:K,5,FALSE)</f>
        <v>0</v>
      </c>
      <c r="AK90" s="269">
        <f>VLOOKUP(A90,'Breakfast and Lunch'!A:E,5,FALSE)</f>
        <v>0</v>
      </c>
      <c r="AL90" s="269">
        <f>VLOOKUP(A90,'Breakfast and Lunch'!A:D,4,FALSE)</f>
        <v>0</v>
      </c>
      <c r="AM90" s="269">
        <f>VLOOKUP(A90,'Integration Change'!A:E,5,FALSE)</f>
        <v>0</v>
      </c>
      <c r="AN90" s="269">
        <f>VLOOKUP(A90,'Safe School'!F:J,5,FALSE)</f>
        <v>0</v>
      </c>
      <c r="AO90" s="269">
        <f>VLOOKUP(A90,'LTFM Change'!A:D,4,FALSE)</f>
        <v>0</v>
      </c>
      <c r="AP90" s="269">
        <f>VLOOKUP(A90,QComp!A:E,5,FALSE)</f>
        <v>3360.9833055575145</v>
      </c>
      <c r="AQ90" s="269">
        <f t="shared" si="65"/>
        <v>0</v>
      </c>
      <c r="AR90" s="269">
        <f>VLOOKUP(A90,'2021 SPED'!A:AF,32,FALSE)</f>
        <v>299479.96890185215</v>
      </c>
      <c r="AS90" s="285">
        <f t="shared" si="59"/>
        <v>1556318.9689018521</v>
      </c>
      <c r="AT90" s="247">
        <f t="shared" si="60"/>
        <v>3.4920018125372841E-2</v>
      </c>
      <c r="AU90" s="249">
        <f t="shared" si="53"/>
        <v>2285490.0750470972</v>
      </c>
    </row>
    <row r="91" spans="1:47" x14ac:dyDescent="0.3">
      <c r="A91" s="243">
        <v>213</v>
      </c>
      <c r="B91" s="243">
        <v>1</v>
      </c>
      <c r="C91" s="243" t="s">
        <v>70</v>
      </c>
      <c r="D91" s="243">
        <f>VLOOKUP(A91,Sheet10!A:C,3,FALSE)</f>
        <v>6</v>
      </c>
      <c r="E91" s="268">
        <f>VLOOKUP(A91,'Pupil Info'!A:D,4,FALSE)</f>
        <v>833</v>
      </c>
      <c r="F91" s="269">
        <f>VLOOKUP(A91,'Starting Point 2020'!A:AB,28,FALSE)+IFERROR(VLOOKUP(A91,'2020 SPED'!A:W,23,FALSE),0)</f>
        <v>8295013.6095973849</v>
      </c>
      <c r="G91" s="269">
        <f>VLOOKUP(A91,'Starting Point 2020'!A:AB,28,FALSE)</f>
        <v>7137077.5</v>
      </c>
      <c r="H91" s="269">
        <f>VLOOKUP(A91,'2% 2020'!A:AB,28,FALSE)</f>
        <v>7261509.5</v>
      </c>
      <c r="I91" s="269">
        <f t="shared" si="61"/>
        <v>124432</v>
      </c>
      <c r="J91" s="269">
        <f>VLOOKUP(A91,'2% with VPK 2020'!A:AB,28,FALSE)</f>
        <v>7261509.5</v>
      </c>
      <c r="K91" s="269">
        <f>VLOOKUP(A91,'Charter School Lease'!A:D,4,FALSE)</f>
        <v>0</v>
      </c>
      <c r="L91" s="269">
        <f>VLOOKUP(A91,'Integration Change'!H:K,4,FALSE)</f>
        <v>0</v>
      </c>
      <c r="M91" s="269">
        <f>VLOOKUP(A91,'Other SPED'!A:D,4,FALSE)</f>
        <v>0</v>
      </c>
      <c r="N91" s="269">
        <f>VLOOKUP(A91,'LTFM Change'!G:J,4,FALSE)</f>
        <v>0</v>
      </c>
      <c r="O91" s="269">
        <f>VLOOKUP(A91,QComp!I:N,6,FALSE)</f>
        <v>0</v>
      </c>
      <c r="P91" s="269">
        <f>VLOOKUP(A91,'Breakfast and Lunch'!A:D,4,FALSE)</f>
        <v>0</v>
      </c>
      <c r="Q91" s="269">
        <f>VLOOKUP(A91,'Breakfast and Lunch'!A:E,5,FALSE)</f>
        <v>0</v>
      </c>
      <c r="R91" s="269">
        <f>VLOOKUP(A91,'Integration Change'!A:D,4,FALSE)</f>
        <v>0</v>
      </c>
      <c r="S91" s="269">
        <f>VLOOKUP(A91,'LTFM Change'!A:C,3,FALSE)</f>
        <v>0</v>
      </c>
      <c r="T91" s="269">
        <f>VLOOKUP(A91,QComp!A:D,4,FALSE)</f>
        <v>0</v>
      </c>
      <c r="U91" s="269">
        <f t="shared" si="62"/>
        <v>0</v>
      </c>
      <c r="V91" s="269">
        <f>VLOOKUP(A91,'2020 SPED'!A:AF,32,FALSE)</f>
        <v>8845.0661666600499</v>
      </c>
      <c r="W91" s="270">
        <f t="shared" si="58"/>
        <v>133277.06616666005</v>
      </c>
      <c r="X91" s="247">
        <f t="shared" si="63"/>
        <v>1.6067130500239009E-2</v>
      </c>
      <c r="Z91" s="268">
        <f>VLOOKUP(A91,'Pupil Info'!A:E,5,FALSE)</f>
        <v>823</v>
      </c>
      <c r="AA91" s="269">
        <f>VLOOKUP(A91,'Starting Point 2021'!A:AB,28,FALSE)+VLOOKUP(A91,'2021 SPED'!A:AT,23,FALSE)</f>
        <v>8301134.3967709616</v>
      </c>
      <c r="AB91" s="269">
        <f>VLOOKUP(A91,'Starting Point 2021'!A:AB,28,FALSE)</f>
        <v>7096854.7248649495</v>
      </c>
      <c r="AC91" s="269">
        <f>VLOOKUP(A91,'2% 2021'!A:AB,28,FALSE)</f>
        <v>7346738</v>
      </c>
      <c r="AD91" s="269">
        <f t="shared" si="64"/>
        <v>249883.27513505053</v>
      </c>
      <c r="AE91" s="269">
        <f>VLOOKUP(A91,'2% with VPK 2021'!A:AB,28,FALSE)</f>
        <v>7346738</v>
      </c>
      <c r="AF91" s="269">
        <f>VLOOKUP(A91,'Charter School Lease'!A:E,5,FALSE)</f>
        <v>0</v>
      </c>
      <c r="AG91" s="269">
        <f>VLOOKUP(A91,'Integration Change'!H:L,5,FALSE)</f>
        <v>0</v>
      </c>
      <c r="AH91" s="269">
        <f>VLOOKUP(A91,'Other SPED'!A:D,4,FALSE)</f>
        <v>0</v>
      </c>
      <c r="AI91" s="269">
        <f>VLOOKUP(A91,QComp!I:R,10,FALSE)</f>
        <v>0</v>
      </c>
      <c r="AJ91" s="269">
        <f>VLOOKUP(A91,'LTFM Change'!G:K,5,FALSE)</f>
        <v>0</v>
      </c>
      <c r="AK91" s="269">
        <f>VLOOKUP(A91,'Breakfast and Lunch'!A:E,5,FALSE)</f>
        <v>0</v>
      </c>
      <c r="AL91" s="269">
        <f>VLOOKUP(A91,'Breakfast and Lunch'!A:D,4,FALSE)</f>
        <v>0</v>
      </c>
      <c r="AM91" s="269">
        <f>VLOOKUP(A91,'Integration Change'!A:E,5,FALSE)</f>
        <v>0</v>
      </c>
      <c r="AN91" s="269">
        <f>VLOOKUP(A91,'Safe School'!F:J,5,FALSE)</f>
        <v>0</v>
      </c>
      <c r="AO91" s="269">
        <f>VLOOKUP(A91,'LTFM Change'!A:D,4,FALSE)</f>
        <v>0</v>
      </c>
      <c r="AP91" s="269">
        <f>VLOOKUP(A91,QComp!A:E,5,FALSE)</f>
        <v>0</v>
      </c>
      <c r="AQ91" s="269">
        <f t="shared" si="65"/>
        <v>0</v>
      </c>
      <c r="AR91" s="269">
        <f>VLOOKUP(A91,'2021 SPED'!A:AF,32,FALSE)</f>
        <v>20354.823669376317</v>
      </c>
      <c r="AS91" s="285">
        <f t="shared" si="59"/>
        <v>270238.09880442685</v>
      </c>
      <c r="AT91" s="247">
        <f t="shared" si="60"/>
        <v>3.2554357740497079E-2</v>
      </c>
      <c r="AU91" s="249">
        <f t="shared" si="53"/>
        <v>403515.1649710869</v>
      </c>
    </row>
    <row r="92" spans="1:47" x14ac:dyDescent="0.3">
      <c r="A92" s="243">
        <v>227</v>
      </c>
      <c r="B92" s="243">
        <v>1</v>
      </c>
      <c r="C92" s="243" t="s">
        <v>71</v>
      </c>
      <c r="D92" s="243">
        <f>VLOOKUP(A92,Sheet10!A:C,3,FALSE)</f>
        <v>6</v>
      </c>
      <c r="E92" s="268">
        <f>VLOOKUP(A92,'Pupil Info'!A:D,4,FALSE)</f>
        <v>905</v>
      </c>
      <c r="F92" s="269">
        <f>VLOOKUP(A92,'Starting Point 2020'!A:AB,28,FALSE)+IFERROR(VLOOKUP(A92,'2020 SPED'!A:W,23,FALSE),0)</f>
        <v>8875385.0179021526</v>
      </c>
      <c r="G92" s="269">
        <f>VLOOKUP(A92,'Starting Point 2020'!A:AB,28,FALSE)</f>
        <v>8122575</v>
      </c>
      <c r="H92" s="269">
        <f>VLOOKUP(A92,'2% 2020'!A:AB,28,FALSE)</f>
        <v>8253272</v>
      </c>
      <c r="I92" s="269">
        <f t="shared" si="61"/>
        <v>130697</v>
      </c>
      <c r="J92" s="269">
        <f>VLOOKUP(A92,'2% with VPK 2020'!A:AB,28,FALSE)</f>
        <v>8253272</v>
      </c>
      <c r="K92" s="269">
        <f>VLOOKUP(A92,'Charter School Lease'!A:D,4,FALSE)</f>
        <v>0</v>
      </c>
      <c r="L92" s="269">
        <f>VLOOKUP(A92,'Integration Change'!H:K,4,FALSE)</f>
        <v>0</v>
      </c>
      <c r="M92" s="269">
        <f>VLOOKUP(A92,'Other SPED'!A:D,4,FALSE)</f>
        <v>0</v>
      </c>
      <c r="N92" s="269">
        <f>VLOOKUP(A92,'LTFM Change'!G:J,4,FALSE)</f>
        <v>0</v>
      </c>
      <c r="O92" s="269">
        <f>VLOOKUP(A92,QComp!I:N,6,FALSE)</f>
        <v>0</v>
      </c>
      <c r="P92" s="269">
        <f>VLOOKUP(A92,'Breakfast and Lunch'!A:D,4,FALSE)</f>
        <v>0</v>
      </c>
      <c r="Q92" s="269">
        <f>VLOOKUP(A92,'Breakfast and Lunch'!A:E,5,FALSE)</f>
        <v>0</v>
      </c>
      <c r="R92" s="269">
        <f>VLOOKUP(A92,'Integration Change'!A:D,4,FALSE)</f>
        <v>0</v>
      </c>
      <c r="S92" s="269">
        <f>VLOOKUP(A92,'LTFM Change'!A:C,3,FALSE)</f>
        <v>0</v>
      </c>
      <c r="T92" s="269">
        <f>VLOOKUP(A92,QComp!A:D,4,FALSE)</f>
        <v>0</v>
      </c>
      <c r="U92" s="269">
        <f t="shared" si="62"/>
        <v>0</v>
      </c>
      <c r="V92" s="269">
        <f>VLOOKUP(A92,'2020 SPED'!A:AF,32,FALSE)</f>
        <v>14399.580416128854</v>
      </c>
      <c r="W92" s="270">
        <f t="shared" si="58"/>
        <v>145096.58041612885</v>
      </c>
      <c r="X92" s="247">
        <f t="shared" si="63"/>
        <v>1.6348201246870985E-2</v>
      </c>
      <c r="Z92" s="268">
        <f>VLOOKUP(A92,'Pupil Info'!A:E,5,FALSE)</f>
        <v>876</v>
      </c>
      <c r="AA92" s="269">
        <f>VLOOKUP(A92,'Starting Point 2021'!A:AB,28,FALSE)+VLOOKUP(A92,'2021 SPED'!A:AT,23,FALSE)</f>
        <v>8712795.7416014802</v>
      </c>
      <c r="AB92" s="269">
        <f>VLOOKUP(A92,'Starting Point 2021'!A:AB,28,FALSE)</f>
        <v>7931110.75</v>
      </c>
      <c r="AC92" s="269">
        <f>VLOOKUP(A92,'2% 2021'!A:AB,28,FALSE)</f>
        <v>8189468.75</v>
      </c>
      <c r="AD92" s="269">
        <f t="shared" si="64"/>
        <v>258358</v>
      </c>
      <c r="AE92" s="269">
        <f>VLOOKUP(A92,'2% with VPK 2021'!A:AB,28,FALSE)</f>
        <v>8189468.75</v>
      </c>
      <c r="AF92" s="269">
        <f>VLOOKUP(A92,'Charter School Lease'!A:E,5,FALSE)</f>
        <v>0</v>
      </c>
      <c r="AG92" s="269">
        <f>VLOOKUP(A92,'Integration Change'!H:L,5,FALSE)</f>
        <v>0</v>
      </c>
      <c r="AH92" s="269">
        <f>VLOOKUP(A92,'Other SPED'!A:D,4,FALSE)</f>
        <v>0</v>
      </c>
      <c r="AI92" s="269">
        <f>VLOOKUP(A92,QComp!I:R,10,FALSE)</f>
        <v>0</v>
      </c>
      <c r="AJ92" s="269">
        <f>VLOOKUP(A92,'LTFM Change'!G:K,5,FALSE)</f>
        <v>0</v>
      </c>
      <c r="AK92" s="269">
        <f>VLOOKUP(A92,'Breakfast and Lunch'!A:E,5,FALSE)</f>
        <v>0</v>
      </c>
      <c r="AL92" s="269">
        <f>VLOOKUP(A92,'Breakfast and Lunch'!A:D,4,FALSE)</f>
        <v>0</v>
      </c>
      <c r="AM92" s="269">
        <f>VLOOKUP(A92,'Integration Change'!A:E,5,FALSE)</f>
        <v>0</v>
      </c>
      <c r="AN92" s="269">
        <f>VLOOKUP(A92,'Safe School'!F:J,5,FALSE)</f>
        <v>0</v>
      </c>
      <c r="AO92" s="269">
        <f>VLOOKUP(A92,'LTFM Change'!A:D,4,FALSE)</f>
        <v>0</v>
      </c>
      <c r="AP92" s="269">
        <f>VLOOKUP(A92,QComp!A:E,5,FALSE)</f>
        <v>0</v>
      </c>
      <c r="AQ92" s="269">
        <f t="shared" si="65"/>
        <v>0</v>
      </c>
      <c r="AR92" s="269">
        <f>VLOOKUP(A92,'2021 SPED'!A:AF,32,FALSE)</f>
        <v>42852.61854687368</v>
      </c>
      <c r="AS92" s="285">
        <f t="shared" si="59"/>
        <v>301210.61854687368</v>
      </c>
      <c r="AT92" s="247">
        <f t="shared" si="60"/>
        <v>3.4571063924827929E-2</v>
      </c>
      <c r="AU92" s="249">
        <f t="shared" si="53"/>
        <v>446307.19896300253</v>
      </c>
    </row>
    <row r="93" spans="1:47" x14ac:dyDescent="0.3">
      <c r="A93" s="243">
        <v>229</v>
      </c>
      <c r="B93" s="243">
        <v>1</v>
      </c>
      <c r="C93" s="243" t="s">
        <v>72</v>
      </c>
      <c r="D93" s="243">
        <f>VLOOKUP(A93,Sheet10!A:C,3,FALSE)</f>
        <v>6</v>
      </c>
      <c r="E93" s="268">
        <f>VLOOKUP(A93,'Pupil Info'!A:D,4,FALSE)</f>
        <v>352</v>
      </c>
      <c r="F93" s="269">
        <f>VLOOKUP(A93,'Starting Point 2020'!A:AB,28,FALSE)+IFERROR(VLOOKUP(A93,'2020 SPED'!A:W,23,FALSE),0)</f>
        <v>3527384.0729779643</v>
      </c>
      <c r="G93" s="269">
        <f>VLOOKUP(A93,'Starting Point 2020'!A:AB,28,FALSE)</f>
        <v>3112458.1516318498</v>
      </c>
      <c r="H93" s="269">
        <f>VLOOKUP(A93,'2% 2020'!A:AB,28,FALSE)</f>
        <v>3165974.1516318498</v>
      </c>
      <c r="I93" s="269">
        <f t="shared" si="61"/>
        <v>53516</v>
      </c>
      <c r="J93" s="269">
        <f>VLOOKUP(A93,'2% with VPK 2020'!A:AB,28,FALSE)</f>
        <v>3165974.1516318498</v>
      </c>
      <c r="K93" s="269">
        <f>VLOOKUP(A93,'Charter School Lease'!A:D,4,FALSE)</f>
        <v>0</v>
      </c>
      <c r="L93" s="269">
        <f>VLOOKUP(A93,'Integration Change'!H:K,4,FALSE)</f>
        <v>0</v>
      </c>
      <c r="M93" s="269">
        <f>VLOOKUP(A93,'Other SPED'!A:D,4,FALSE)</f>
        <v>0</v>
      </c>
      <c r="N93" s="269">
        <f>VLOOKUP(A93,'LTFM Change'!G:J,4,FALSE)</f>
        <v>0</v>
      </c>
      <c r="O93" s="269">
        <f>VLOOKUP(A93,QComp!I:N,6,FALSE)</f>
        <v>0</v>
      </c>
      <c r="P93" s="269">
        <f>VLOOKUP(A93,'Breakfast and Lunch'!A:D,4,FALSE)</f>
        <v>0</v>
      </c>
      <c r="Q93" s="269">
        <f>VLOOKUP(A93,'Breakfast and Lunch'!A:E,5,FALSE)</f>
        <v>0</v>
      </c>
      <c r="R93" s="269">
        <f>VLOOKUP(A93,'Integration Change'!A:D,4,FALSE)</f>
        <v>0</v>
      </c>
      <c r="S93" s="269">
        <f>VLOOKUP(A93,'LTFM Change'!A:C,3,FALSE)</f>
        <v>0</v>
      </c>
      <c r="T93" s="269">
        <f>VLOOKUP(A93,QComp!A:D,4,FALSE)</f>
        <v>0</v>
      </c>
      <c r="U93" s="269">
        <f t="shared" si="62"/>
        <v>0</v>
      </c>
      <c r="V93" s="269">
        <f>VLOOKUP(A93,'2020 SPED'!A:AF,32,FALSE)</f>
        <v>548.71950585430022</v>
      </c>
      <c r="W93" s="270">
        <f t="shared" si="58"/>
        <v>54064.7195058543</v>
      </c>
      <c r="X93" s="247">
        <f t="shared" si="63"/>
        <v>1.5327142830865802E-2</v>
      </c>
      <c r="Z93" s="268">
        <f>VLOOKUP(A93,'Pupil Info'!A:E,5,FALSE)</f>
        <v>358</v>
      </c>
      <c r="AA93" s="269">
        <f>VLOOKUP(A93,'Starting Point 2021'!A:AB,28,FALSE)+VLOOKUP(A93,'2021 SPED'!A:AT,23,FALSE)</f>
        <v>3774351.5957178599</v>
      </c>
      <c r="AB93" s="269">
        <f>VLOOKUP(A93,'Starting Point 2021'!A:AB,28,FALSE)</f>
        <v>3330130.8318462609</v>
      </c>
      <c r="AC93" s="269">
        <f>VLOOKUP(A93,'2% 2021'!A:AB,28,FALSE)</f>
        <v>3439358.655846261</v>
      </c>
      <c r="AD93" s="269">
        <f t="shared" si="64"/>
        <v>109227.82400000002</v>
      </c>
      <c r="AE93" s="269">
        <f>VLOOKUP(A93,'2% with VPK 2021'!A:AB,28,FALSE)</f>
        <v>3439358.655846261</v>
      </c>
      <c r="AF93" s="269">
        <f>VLOOKUP(A93,'Charter School Lease'!A:E,5,FALSE)</f>
        <v>0</v>
      </c>
      <c r="AG93" s="269">
        <f>VLOOKUP(A93,'Integration Change'!H:L,5,FALSE)</f>
        <v>0</v>
      </c>
      <c r="AH93" s="269">
        <f>VLOOKUP(A93,'Other SPED'!A:D,4,FALSE)</f>
        <v>0</v>
      </c>
      <c r="AI93" s="269">
        <f>VLOOKUP(A93,QComp!I:R,10,FALSE)</f>
        <v>0</v>
      </c>
      <c r="AJ93" s="269">
        <f>VLOOKUP(A93,'LTFM Change'!G:K,5,FALSE)</f>
        <v>0</v>
      </c>
      <c r="AK93" s="269">
        <f>VLOOKUP(A93,'Breakfast and Lunch'!A:E,5,FALSE)</f>
        <v>0</v>
      </c>
      <c r="AL93" s="269">
        <f>VLOOKUP(A93,'Breakfast and Lunch'!A:D,4,FALSE)</f>
        <v>0</v>
      </c>
      <c r="AM93" s="269">
        <f>VLOOKUP(A93,'Integration Change'!A:E,5,FALSE)</f>
        <v>0</v>
      </c>
      <c r="AN93" s="269">
        <f>VLOOKUP(A93,'Safe School'!F:J,5,FALSE)</f>
        <v>0</v>
      </c>
      <c r="AO93" s="269">
        <f>VLOOKUP(A93,'LTFM Change'!A:D,4,FALSE)</f>
        <v>0</v>
      </c>
      <c r="AP93" s="269">
        <f>VLOOKUP(A93,QComp!A:E,5,FALSE)</f>
        <v>0</v>
      </c>
      <c r="AQ93" s="269">
        <f t="shared" si="65"/>
        <v>0</v>
      </c>
      <c r="AR93" s="269">
        <f>VLOOKUP(A93,'2021 SPED'!A:AF,32,FALSE)</f>
        <v>559.68403525569011</v>
      </c>
      <c r="AS93" s="285">
        <f t="shared" si="59"/>
        <v>109787.50803525571</v>
      </c>
      <c r="AT93" s="247">
        <f t="shared" si="60"/>
        <v>2.9087779781781207E-2</v>
      </c>
      <c r="AU93" s="249">
        <f t="shared" si="53"/>
        <v>163852.22754111001</v>
      </c>
    </row>
    <row r="94" spans="1:47" x14ac:dyDescent="0.3">
      <c r="A94" s="243">
        <v>238</v>
      </c>
      <c r="B94" s="243">
        <v>1</v>
      </c>
      <c r="C94" s="243" t="s">
        <v>73</v>
      </c>
      <c r="D94" s="243">
        <f>VLOOKUP(A94,Sheet10!A:C,3,FALSE)</f>
        <v>6</v>
      </c>
      <c r="E94" s="268">
        <f>VLOOKUP(A94,'Pupil Info'!A:D,4,FALSE)</f>
        <v>249</v>
      </c>
      <c r="F94" s="269">
        <f>VLOOKUP(A94,'Starting Point 2020'!A:AB,28,FALSE)+IFERROR(VLOOKUP(A94,'2020 SPED'!A:W,23,FALSE),0)</f>
        <v>2796079.1591670332</v>
      </c>
      <c r="G94" s="269">
        <f>VLOOKUP(A94,'Starting Point 2020'!A:AB,28,FALSE)</f>
        <v>2607887.9540590001</v>
      </c>
      <c r="H94" s="269">
        <f>VLOOKUP(A94,'2% 2020'!A:AB,28,FALSE)</f>
        <v>2645328.9540590001</v>
      </c>
      <c r="I94" s="269">
        <f t="shared" si="61"/>
        <v>37441</v>
      </c>
      <c r="J94" s="269">
        <f>VLOOKUP(A94,'2% with VPK 2020'!A:AB,28,FALSE)</f>
        <v>2645328.9540590001</v>
      </c>
      <c r="K94" s="269">
        <f>VLOOKUP(A94,'Charter School Lease'!A:D,4,FALSE)</f>
        <v>0</v>
      </c>
      <c r="L94" s="269">
        <f>VLOOKUP(A94,'Integration Change'!H:K,4,FALSE)</f>
        <v>0</v>
      </c>
      <c r="M94" s="269">
        <f>VLOOKUP(A94,'Other SPED'!A:D,4,FALSE)</f>
        <v>0</v>
      </c>
      <c r="N94" s="269">
        <f>VLOOKUP(A94,'LTFM Change'!G:J,4,FALSE)</f>
        <v>0</v>
      </c>
      <c r="O94" s="269">
        <f>VLOOKUP(A94,QComp!I:N,6,FALSE)</f>
        <v>-206.43802919999871</v>
      </c>
      <c r="P94" s="269">
        <f>VLOOKUP(A94,'Breakfast and Lunch'!A:D,4,FALSE)</f>
        <v>0</v>
      </c>
      <c r="Q94" s="269">
        <f>VLOOKUP(A94,'Breakfast and Lunch'!A:E,5,FALSE)</f>
        <v>0</v>
      </c>
      <c r="R94" s="269">
        <f>VLOOKUP(A94,'Integration Change'!A:D,4,FALSE)</f>
        <v>0</v>
      </c>
      <c r="S94" s="269">
        <f>VLOOKUP(A94,'LTFM Change'!A:C,3,FALSE)</f>
        <v>0</v>
      </c>
      <c r="T94" s="269">
        <f>VLOOKUP(A94,QComp!A:D,4,FALSE)</f>
        <v>0</v>
      </c>
      <c r="U94" s="269">
        <f t="shared" si="62"/>
        <v>-206.43802919983864</v>
      </c>
      <c r="V94" s="269">
        <f>VLOOKUP(A94,'2020 SPED'!A:AF,32,FALSE)</f>
        <v>5713.2249092312704</v>
      </c>
      <c r="W94" s="270">
        <f t="shared" si="58"/>
        <v>42947.786880031432</v>
      </c>
      <c r="X94" s="247">
        <f t="shared" si="63"/>
        <v>1.5360003932372789E-2</v>
      </c>
      <c r="Z94" s="268">
        <f>VLOOKUP(A94,'Pupil Info'!A:E,5,FALSE)</f>
        <v>253</v>
      </c>
      <c r="AA94" s="269">
        <f>VLOOKUP(A94,'Starting Point 2021'!A:AB,28,FALSE)+VLOOKUP(A94,'2021 SPED'!A:AT,23,FALSE)</f>
        <v>2854435.0323535912</v>
      </c>
      <c r="AB94" s="269">
        <f>VLOOKUP(A94,'Starting Point 2021'!A:AB,28,FALSE)</f>
        <v>2653151.4182072403</v>
      </c>
      <c r="AC94" s="269">
        <f>VLOOKUP(A94,'2% 2021'!A:AB,28,FALSE)</f>
        <v>2729554.3242072398</v>
      </c>
      <c r="AD94" s="269">
        <f t="shared" si="64"/>
        <v>76402.905999999493</v>
      </c>
      <c r="AE94" s="269">
        <f>VLOOKUP(A94,'2% with VPK 2021'!A:AB,28,FALSE)</f>
        <v>2729554.3242072398</v>
      </c>
      <c r="AF94" s="269">
        <f>VLOOKUP(A94,'Charter School Lease'!A:E,5,FALSE)</f>
        <v>0</v>
      </c>
      <c r="AG94" s="269">
        <f>VLOOKUP(A94,'Integration Change'!H:L,5,FALSE)</f>
        <v>0</v>
      </c>
      <c r="AH94" s="269">
        <f>VLOOKUP(A94,'Other SPED'!A:D,4,FALSE)</f>
        <v>0</v>
      </c>
      <c r="AI94" s="269">
        <f>VLOOKUP(A94,QComp!I:R,10,FALSE)</f>
        <v>-210.09387999024329</v>
      </c>
      <c r="AJ94" s="269">
        <f>VLOOKUP(A94,'LTFM Change'!G:K,5,FALSE)</f>
        <v>0</v>
      </c>
      <c r="AK94" s="269">
        <f>VLOOKUP(A94,'Breakfast and Lunch'!A:E,5,FALSE)</f>
        <v>0</v>
      </c>
      <c r="AL94" s="269">
        <f>VLOOKUP(A94,'Breakfast and Lunch'!A:D,4,FALSE)</f>
        <v>0</v>
      </c>
      <c r="AM94" s="269">
        <f>VLOOKUP(A94,'Integration Change'!A:E,5,FALSE)</f>
        <v>0</v>
      </c>
      <c r="AN94" s="269">
        <f>VLOOKUP(A94,'Safe School'!F:J,5,FALSE)</f>
        <v>0</v>
      </c>
      <c r="AO94" s="269">
        <f>VLOOKUP(A94,'LTFM Change'!A:D,4,FALSE)</f>
        <v>0</v>
      </c>
      <c r="AP94" s="269">
        <f>VLOOKUP(A94,QComp!A:E,5,FALSE)</f>
        <v>0</v>
      </c>
      <c r="AQ94" s="269">
        <f t="shared" si="65"/>
        <v>-210.09387999027967</v>
      </c>
      <c r="AR94" s="269">
        <f>VLOOKUP(A94,'2021 SPED'!A:AF,32,FALSE)</f>
        <v>14731.532192844636</v>
      </c>
      <c r="AS94" s="285">
        <f t="shared" si="59"/>
        <v>90924.344312853849</v>
      </c>
      <c r="AT94" s="247">
        <f t="shared" si="60"/>
        <v>3.1853709501975608E-2</v>
      </c>
      <c r="AU94" s="249">
        <f t="shared" si="53"/>
        <v>133872.13119288528</v>
      </c>
    </row>
    <row r="95" spans="1:47" x14ac:dyDescent="0.3">
      <c r="A95" s="243">
        <v>239</v>
      </c>
      <c r="B95" s="243">
        <v>1</v>
      </c>
      <c r="C95" s="243" t="s">
        <v>74</v>
      </c>
      <c r="D95" s="243">
        <f>VLOOKUP(A95,Sheet10!A:C,3,FALSE)</f>
        <v>6</v>
      </c>
      <c r="E95" s="268">
        <f>VLOOKUP(A95,'Pupil Info'!A:D,4,FALSE)</f>
        <v>684</v>
      </c>
      <c r="F95" s="269">
        <f>VLOOKUP(A95,'Starting Point 2020'!A:AB,28,FALSE)+IFERROR(VLOOKUP(A95,'2020 SPED'!A:W,23,FALSE),0)</f>
        <v>6926206.2333875224</v>
      </c>
      <c r="G95" s="269">
        <f>VLOOKUP(A95,'Starting Point 2020'!A:AB,28,FALSE)</f>
        <v>6287262.75</v>
      </c>
      <c r="H95" s="269">
        <f>VLOOKUP(A95,'2% 2020'!A:AB,28,FALSE)</f>
        <v>6388008.75</v>
      </c>
      <c r="I95" s="269">
        <f t="shared" si="61"/>
        <v>100746</v>
      </c>
      <c r="J95" s="269">
        <f>VLOOKUP(A95,'2% with VPK 2020'!A:AB,28,FALSE)</f>
        <v>6388008.75</v>
      </c>
      <c r="K95" s="269">
        <f>VLOOKUP(A95,'Charter School Lease'!A:D,4,FALSE)</f>
        <v>0</v>
      </c>
      <c r="L95" s="269">
        <f>VLOOKUP(A95,'Integration Change'!H:K,4,FALSE)</f>
        <v>0</v>
      </c>
      <c r="M95" s="269">
        <f>VLOOKUP(A95,'Other SPED'!A:D,4,FALSE)</f>
        <v>0</v>
      </c>
      <c r="N95" s="269">
        <f>VLOOKUP(A95,'LTFM Change'!G:J,4,FALSE)</f>
        <v>0</v>
      </c>
      <c r="O95" s="269">
        <f>VLOOKUP(A95,QComp!I:N,6,FALSE)</f>
        <v>-557.70273780000571</v>
      </c>
      <c r="P95" s="269">
        <f>VLOOKUP(A95,'Breakfast and Lunch'!A:D,4,FALSE)</f>
        <v>0</v>
      </c>
      <c r="Q95" s="269">
        <f>VLOOKUP(A95,'Breakfast and Lunch'!A:E,5,FALSE)</f>
        <v>0</v>
      </c>
      <c r="R95" s="269">
        <f>VLOOKUP(A95,'Integration Change'!A:D,4,FALSE)</f>
        <v>0</v>
      </c>
      <c r="S95" s="269">
        <f>VLOOKUP(A95,'LTFM Change'!A:C,3,FALSE)</f>
        <v>0</v>
      </c>
      <c r="T95" s="269">
        <f>VLOOKUP(A95,QComp!A:D,4,FALSE)</f>
        <v>557.70273780000571</v>
      </c>
      <c r="U95" s="269">
        <f t="shared" si="62"/>
        <v>0</v>
      </c>
      <c r="V95" s="269">
        <f>VLOOKUP(A95,'2020 SPED'!A:AF,32,FALSE)</f>
        <v>13062.090181038133</v>
      </c>
      <c r="W95" s="270">
        <f t="shared" si="58"/>
        <v>113808.09018103813</v>
      </c>
      <c r="X95" s="247">
        <f t="shared" si="63"/>
        <v>1.6431519124052368E-2</v>
      </c>
      <c r="Z95" s="268">
        <f>VLOOKUP(A95,'Pupil Info'!A:E,5,FALSE)</f>
        <v>679</v>
      </c>
      <c r="AA95" s="269">
        <f>VLOOKUP(A95,'Starting Point 2021'!A:AB,28,FALSE)+VLOOKUP(A95,'2021 SPED'!A:AT,23,FALSE)</f>
        <v>6973380.4854087271</v>
      </c>
      <c r="AB95" s="269">
        <f>VLOOKUP(A95,'Starting Point 2021'!A:AB,28,FALSE)</f>
        <v>6305707.1350511089</v>
      </c>
      <c r="AC95" s="269">
        <f>VLOOKUP(A95,'2% 2021'!A:AB,28,FALSE)</f>
        <v>6507766.8790511088</v>
      </c>
      <c r="AD95" s="269">
        <f t="shared" si="64"/>
        <v>202059.74399999995</v>
      </c>
      <c r="AE95" s="269">
        <f>VLOOKUP(A95,'2% with VPK 2021'!A:AB,28,FALSE)</f>
        <v>6507766.8790511088</v>
      </c>
      <c r="AF95" s="269">
        <f>VLOOKUP(A95,'Charter School Lease'!A:E,5,FALSE)</f>
        <v>0</v>
      </c>
      <c r="AG95" s="269">
        <f>VLOOKUP(A95,'Integration Change'!H:L,5,FALSE)</f>
        <v>0</v>
      </c>
      <c r="AH95" s="269">
        <f>VLOOKUP(A95,'Other SPED'!A:D,4,FALSE)</f>
        <v>0</v>
      </c>
      <c r="AI95" s="269">
        <f>VLOOKUP(A95,QComp!I:R,10,FALSE)</f>
        <v>-552.9484137155232</v>
      </c>
      <c r="AJ95" s="269">
        <f>VLOOKUP(A95,'LTFM Change'!G:K,5,FALSE)</f>
        <v>0</v>
      </c>
      <c r="AK95" s="269">
        <f>VLOOKUP(A95,'Breakfast and Lunch'!A:E,5,FALSE)</f>
        <v>0</v>
      </c>
      <c r="AL95" s="269">
        <f>VLOOKUP(A95,'Breakfast and Lunch'!A:D,4,FALSE)</f>
        <v>0</v>
      </c>
      <c r="AM95" s="269">
        <f>VLOOKUP(A95,'Integration Change'!A:E,5,FALSE)</f>
        <v>0</v>
      </c>
      <c r="AN95" s="269">
        <f>VLOOKUP(A95,'Safe School'!F:J,5,FALSE)</f>
        <v>0</v>
      </c>
      <c r="AO95" s="269">
        <f>VLOOKUP(A95,'LTFM Change'!A:D,4,FALSE)</f>
        <v>0</v>
      </c>
      <c r="AP95" s="269">
        <f>VLOOKUP(A95,QComp!A:E,5,FALSE)</f>
        <v>552.9484137155232</v>
      </c>
      <c r="AQ95" s="269">
        <f t="shared" si="65"/>
        <v>0</v>
      </c>
      <c r="AR95" s="269">
        <f>VLOOKUP(A95,'2021 SPED'!A:AF,32,FALSE)</f>
        <v>32392.441829451709</v>
      </c>
      <c r="AS95" s="285">
        <f t="shared" si="59"/>
        <v>234452.18582945166</v>
      </c>
      <c r="AT95" s="247">
        <f t="shared" si="60"/>
        <v>3.3621023020330647E-2</v>
      </c>
      <c r="AU95" s="249">
        <f t="shared" si="53"/>
        <v>348260.27601048979</v>
      </c>
    </row>
    <row r="96" spans="1:47" x14ac:dyDescent="0.3">
      <c r="A96" s="243">
        <v>241</v>
      </c>
      <c r="B96" s="243">
        <v>1</v>
      </c>
      <c r="C96" s="243" t="s">
        <v>75</v>
      </c>
      <c r="D96" s="243">
        <f>VLOOKUP(A96,Sheet10!A:C,3,FALSE)</f>
        <v>4</v>
      </c>
      <c r="E96" s="268">
        <f>VLOOKUP(A96,'Pupil Info'!A:D,4,FALSE)</f>
        <v>3513</v>
      </c>
      <c r="F96" s="269">
        <f>VLOOKUP(A96,'Starting Point 2020'!A:AB,28,FALSE)+IFERROR(VLOOKUP(A96,'2020 SPED'!A:W,23,FALSE),0)</f>
        <v>43624602.976917349</v>
      </c>
      <c r="G96" s="269">
        <f>VLOOKUP(A96,'Starting Point 2020'!A:AB,28,FALSE)</f>
        <v>35561591.75</v>
      </c>
      <c r="H96" s="269">
        <f>VLOOKUP(A96,'2% 2020'!A:AB,28,FALSE)</f>
        <v>36128299.75</v>
      </c>
      <c r="I96" s="269">
        <f t="shared" si="61"/>
        <v>566708</v>
      </c>
      <c r="J96" s="269">
        <f>VLOOKUP(A96,'2% with VPK 2020'!A:AB,28,FALSE)</f>
        <v>36128299.75</v>
      </c>
      <c r="K96" s="269">
        <f>VLOOKUP(A96,'Charter School Lease'!A:D,4,FALSE)</f>
        <v>0</v>
      </c>
      <c r="L96" s="269">
        <f>VLOOKUP(A96,'Integration Change'!H:K,4,FALSE)</f>
        <v>0</v>
      </c>
      <c r="M96" s="269">
        <f>VLOOKUP(A96,'Other SPED'!A:D,4,FALSE)</f>
        <v>0</v>
      </c>
      <c r="N96" s="269">
        <f>VLOOKUP(A96,'LTFM Change'!G:J,4,FALSE)</f>
        <v>0</v>
      </c>
      <c r="O96" s="269">
        <f>VLOOKUP(A96,QComp!I:N,6,FALSE)</f>
        <v>-2598.0319398208521</v>
      </c>
      <c r="P96" s="269">
        <f>VLOOKUP(A96,'Breakfast and Lunch'!A:D,4,FALSE)</f>
        <v>0</v>
      </c>
      <c r="Q96" s="269">
        <f>VLOOKUP(A96,'Breakfast and Lunch'!A:E,5,FALSE)</f>
        <v>0</v>
      </c>
      <c r="R96" s="269">
        <f>VLOOKUP(A96,'Integration Change'!A:D,4,FALSE)</f>
        <v>0</v>
      </c>
      <c r="S96" s="269">
        <f>VLOOKUP(A96,'LTFM Change'!A:C,3,FALSE)</f>
        <v>0</v>
      </c>
      <c r="T96" s="269">
        <f>VLOOKUP(A96,QComp!A:D,4,FALSE)</f>
        <v>2598.0319398208521</v>
      </c>
      <c r="U96" s="269">
        <f t="shared" si="62"/>
        <v>0</v>
      </c>
      <c r="V96" s="269">
        <f>VLOOKUP(A96,'2020 SPED'!A:AF,32,FALSE)</f>
        <v>124563.21642191149</v>
      </c>
      <c r="W96" s="270">
        <f t="shared" si="58"/>
        <v>691271.21642191149</v>
      </c>
      <c r="X96" s="247">
        <f t="shared" si="63"/>
        <v>1.5845902753262305E-2</v>
      </c>
      <c r="Z96" s="268">
        <f>VLOOKUP(A96,'Pupil Info'!A:E,5,FALSE)</f>
        <v>3455</v>
      </c>
      <c r="AA96" s="269">
        <f>VLOOKUP(A96,'Starting Point 2021'!A:AB,28,FALSE)+VLOOKUP(A96,'2021 SPED'!A:AT,23,FALSE)</f>
        <v>44294875.943018198</v>
      </c>
      <c r="AB96" s="269">
        <f>VLOOKUP(A96,'Starting Point 2021'!A:AB,28,FALSE)</f>
        <v>35794241</v>
      </c>
      <c r="AC96" s="269">
        <f>VLOOKUP(A96,'2% 2021'!A:AB,28,FALSE)</f>
        <v>36943362</v>
      </c>
      <c r="AD96" s="269">
        <f t="shared" si="64"/>
        <v>1149121</v>
      </c>
      <c r="AE96" s="269">
        <f>VLOOKUP(A96,'2% with VPK 2021'!A:AB,28,FALSE)</f>
        <v>36943362</v>
      </c>
      <c r="AF96" s="269">
        <f>VLOOKUP(A96,'Charter School Lease'!A:E,5,FALSE)</f>
        <v>0</v>
      </c>
      <c r="AG96" s="269">
        <f>VLOOKUP(A96,'Integration Change'!H:L,5,FALSE)</f>
        <v>0</v>
      </c>
      <c r="AH96" s="269">
        <f>VLOOKUP(A96,'Other SPED'!A:D,4,FALSE)</f>
        <v>0</v>
      </c>
      <c r="AI96" s="269">
        <f>VLOOKUP(A96,QComp!I:R,10,FALSE)</f>
        <v>-2721.7924632112845</v>
      </c>
      <c r="AJ96" s="269">
        <f>VLOOKUP(A96,'LTFM Change'!G:K,5,FALSE)</f>
        <v>0</v>
      </c>
      <c r="AK96" s="269">
        <f>VLOOKUP(A96,'Breakfast and Lunch'!A:E,5,FALSE)</f>
        <v>0</v>
      </c>
      <c r="AL96" s="269">
        <f>VLOOKUP(A96,'Breakfast and Lunch'!A:D,4,FALSE)</f>
        <v>0</v>
      </c>
      <c r="AM96" s="269">
        <f>VLOOKUP(A96,'Integration Change'!A:E,5,FALSE)</f>
        <v>0</v>
      </c>
      <c r="AN96" s="269">
        <f>VLOOKUP(A96,'Safe School'!F:J,5,FALSE)</f>
        <v>0</v>
      </c>
      <c r="AO96" s="269">
        <f>VLOOKUP(A96,'LTFM Change'!A:D,4,FALSE)</f>
        <v>0</v>
      </c>
      <c r="AP96" s="269">
        <f>VLOOKUP(A96,QComp!A:E,5,FALSE)</f>
        <v>2721.7924632112845</v>
      </c>
      <c r="AQ96" s="269">
        <f t="shared" si="65"/>
        <v>0</v>
      </c>
      <c r="AR96" s="269">
        <f>VLOOKUP(A96,'2021 SPED'!A:AF,32,FALSE)</f>
        <v>308113.48114790954</v>
      </c>
      <c r="AS96" s="285">
        <f t="shared" si="59"/>
        <v>1457234.4811479095</v>
      </c>
      <c r="AT96" s="247">
        <f t="shared" si="60"/>
        <v>3.2898488823459464E-2</v>
      </c>
      <c r="AU96" s="249">
        <f t="shared" si="53"/>
        <v>2148505.697569821</v>
      </c>
    </row>
    <row r="97" spans="1:47" x14ac:dyDescent="0.3">
      <c r="A97" s="243">
        <v>242</v>
      </c>
      <c r="B97" s="243">
        <v>1</v>
      </c>
      <c r="C97" s="243" t="s">
        <v>76</v>
      </c>
      <c r="D97" s="243">
        <f>VLOOKUP(A97,Sheet10!A:C,3,FALSE)</f>
        <v>6</v>
      </c>
      <c r="E97" s="268">
        <f>VLOOKUP(A97,'Pupil Info'!A:D,4,FALSE)</f>
        <v>502</v>
      </c>
      <c r="F97" s="269">
        <f>VLOOKUP(A97,'Starting Point 2020'!A:AB,28,FALSE)+IFERROR(VLOOKUP(A97,'2020 SPED'!A:W,23,FALSE),0)</f>
        <v>5216641.4819307374</v>
      </c>
      <c r="G97" s="269">
        <f>VLOOKUP(A97,'Starting Point 2020'!A:AB,28,FALSE)</f>
        <v>4620377.25</v>
      </c>
      <c r="H97" s="269">
        <f>VLOOKUP(A97,'2% 2020'!A:AB,28,FALSE)</f>
        <v>4695625.25</v>
      </c>
      <c r="I97" s="269">
        <f t="shared" si="61"/>
        <v>75248</v>
      </c>
      <c r="J97" s="269">
        <f>VLOOKUP(A97,'2% with VPK 2020'!A:AB,28,FALSE)</f>
        <v>4695625.25</v>
      </c>
      <c r="K97" s="269">
        <f>VLOOKUP(A97,'Charter School Lease'!A:D,4,FALSE)</f>
        <v>0</v>
      </c>
      <c r="L97" s="269">
        <f>VLOOKUP(A97,'Integration Change'!H:K,4,FALSE)</f>
        <v>0</v>
      </c>
      <c r="M97" s="269">
        <f>VLOOKUP(A97,'Other SPED'!A:D,4,FALSE)</f>
        <v>0</v>
      </c>
      <c r="N97" s="269">
        <f>VLOOKUP(A97,'LTFM Change'!G:J,4,FALSE)</f>
        <v>0</v>
      </c>
      <c r="O97" s="269">
        <f>VLOOKUP(A97,QComp!I:N,6,FALSE)</f>
        <v>0</v>
      </c>
      <c r="P97" s="269">
        <f>VLOOKUP(A97,'Breakfast and Lunch'!A:D,4,FALSE)</f>
        <v>0</v>
      </c>
      <c r="Q97" s="269">
        <f>VLOOKUP(A97,'Breakfast and Lunch'!A:E,5,FALSE)</f>
        <v>0</v>
      </c>
      <c r="R97" s="269">
        <f>VLOOKUP(A97,'Integration Change'!A:D,4,FALSE)</f>
        <v>0</v>
      </c>
      <c r="S97" s="269">
        <f>VLOOKUP(A97,'LTFM Change'!A:C,3,FALSE)</f>
        <v>0</v>
      </c>
      <c r="T97" s="269">
        <f>VLOOKUP(A97,QComp!A:D,4,FALSE)</f>
        <v>0</v>
      </c>
      <c r="U97" s="269">
        <f t="shared" si="62"/>
        <v>0</v>
      </c>
      <c r="V97" s="269">
        <f>VLOOKUP(A97,'2020 SPED'!A:AF,32,FALSE)</f>
        <v>6485.3673229322303</v>
      </c>
      <c r="W97" s="270">
        <f t="shared" si="58"/>
        <v>81733.36732293223</v>
      </c>
      <c r="X97" s="247">
        <f t="shared" si="63"/>
        <v>1.5667813785179188E-2</v>
      </c>
      <c r="Z97" s="268">
        <f>VLOOKUP(A97,'Pupil Info'!A:E,5,FALSE)</f>
        <v>483</v>
      </c>
      <c r="AA97" s="269">
        <f>VLOOKUP(A97,'Starting Point 2021'!A:AB,28,FALSE)+VLOOKUP(A97,'2021 SPED'!A:AT,23,FALSE)</f>
        <v>5123109.0451988466</v>
      </c>
      <c r="AB97" s="269">
        <f>VLOOKUP(A97,'Starting Point 2021'!A:AB,28,FALSE)</f>
        <v>4519202</v>
      </c>
      <c r="AC97" s="269">
        <f>VLOOKUP(A97,'2% 2021'!A:AB,28,FALSE)</f>
        <v>4668033</v>
      </c>
      <c r="AD97" s="269">
        <f t="shared" si="64"/>
        <v>148831</v>
      </c>
      <c r="AE97" s="269">
        <f>VLOOKUP(A97,'2% with VPK 2021'!A:AB,28,FALSE)</f>
        <v>4668033</v>
      </c>
      <c r="AF97" s="269">
        <f>VLOOKUP(A97,'Charter School Lease'!A:E,5,FALSE)</f>
        <v>0</v>
      </c>
      <c r="AG97" s="269">
        <f>VLOOKUP(A97,'Integration Change'!H:L,5,FALSE)</f>
        <v>0</v>
      </c>
      <c r="AH97" s="269">
        <f>VLOOKUP(A97,'Other SPED'!A:D,4,FALSE)</f>
        <v>0</v>
      </c>
      <c r="AI97" s="269">
        <f>VLOOKUP(A97,QComp!I:R,10,FALSE)</f>
        <v>0</v>
      </c>
      <c r="AJ97" s="269">
        <f>VLOOKUP(A97,'LTFM Change'!G:K,5,FALSE)</f>
        <v>0</v>
      </c>
      <c r="AK97" s="269">
        <f>VLOOKUP(A97,'Breakfast and Lunch'!A:E,5,FALSE)</f>
        <v>0</v>
      </c>
      <c r="AL97" s="269">
        <f>VLOOKUP(A97,'Breakfast and Lunch'!A:D,4,FALSE)</f>
        <v>0</v>
      </c>
      <c r="AM97" s="269">
        <f>VLOOKUP(A97,'Integration Change'!A:E,5,FALSE)</f>
        <v>0</v>
      </c>
      <c r="AN97" s="269">
        <f>VLOOKUP(A97,'Safe School'!F:J,5,FALSE)</f>
        <v>0</v>
      </c>
      <c r="AO97" s="269">
        <f>VLOOKUP(A97,'LTFM Change'!A:D,4,FALSE)</f>
        <v>0</v>
      </c>
      <c r="AP97" s="269">
        <f>VLOOKUP(A97,QComp!A:E,5,FALSE)</f>
        <v>0</v>
      </c>
      <c r="AQ97" s="269">
        <f t="shared" si="65"/>
        <v>0</v>
      </c>
      <c r="AR97" s="269">
        <f>VLOOKUP(A97,'2021 SPED'!A:AF,32,FALSE)</f>
        <v>15935.526490391465</v>
      </c>
      <c r="AS97" s="285">
        <f t="shared" si="59"/>
        <v>164766.52649039146</v>
      </c>
      <c r="AT97" s="247">
        <f t="shared" si="60"/>
        <v>3.2161432645046506E-2</v>
      </c>
      <c r="AU97" s="249">
        <f t="shared" si="53"/>
        <v>246499.8938133237</v>
      </c>
    </row>
    <row r="98" spans="1:47" x14ac:dyDescent="0.3">
      <c r="A98" s="243">
        <v>252</v>
      </c>
      <c r="B98" s="243">
        <v>1</v>
      </c>
      <c r="C98" s="243" t="s">
        <v>77</v>
      </c>
      <c r="D98" s="243">
        <f>VLOOKUP(A98,Sheet10!A:C,3,FALSE)</f>
        <v>5</v>
      </c>
      <c r="E98" s="268">
        <f>VLOOKUP(A98,'Pupil Info'!A:D,4,FALSE)</f>
        <v>1095</v>
      </c>
      <c r="F98" s="269">
        <f>VLOOKUP(A98,'Starting Point 2020'!A:AB,28,FALSE)+IFERROR(VLOOKUP(A98,'2020 SPED'!A:W,23,FALSE),0)</f>
        <v>11156604.5893219</v>
      </c>
      <c r="G98" s="269">
        <f>VLOOKUP(A98,'Starting Point 2020'!A:AB,28,FALSE)</f>
        <v>10032678</v>
      </c>
      <c r="H98" s="269">
        <f>VLOOKUP(A98,'2% 2020'!A:AB,28,FALSE)</f>
        <v>10194237</v>
      </c>
      <c r="I98" s="269">
        <f t="shared" si="61"/>
        <v>161559</v>
      </c>
      <c r="J98" s="269">
        <f>VLOOKUP(A98,'2% with VPK 2020'!A:AB,28,FALSE)</f>
        <v>10194237</v>
      </c>
      <c r="K98" s="269">
        <f>VLOOKUP(A98,'Charter School Lease'!A:D,4,FALSE)</f>
        <v>0</v>
      </c>
      <c r="L98" s="269">
        <f>VLOOKUP(A98,'Integration Change'!H:K,4,FALSE)</f>
        <v>0</v>
      </c>
      <c r="M98" s="269">
        <f>VLOOKUP(A98,'Other SPED'!A:D,4,FALSE)</f>
        <v>0</v>
      </c>
      <c r="N98" s="269">
        <f>VLOOKUP(A98,'LTFM Change'!G:J,4,FALSE)</f>
        <v>0</v>
      </c>
      <c r="O98" s="269">
        <f>VLOOKUP(A98,QComp!I:N,6,FALSE)</f>
        <v>0</v>
      </c>
      <c r="P98" s="269">
        <f>VLOOKUP(A98,'Breakfast and Lunch'!A:D,4,FALSE)</f>
        <v>0</v>
      </c>
      <c r="Q98" s="269">
        <f>VLOOKUP(A98,'Breakfast and Lunch'!A:E,5,FALSE)</f>
        <v>0</v>
      </c>
      <c r="R98" s="269">
        <f>VLOOKUP(A98,'Integration Change'!A:D,4,FALSE)</f>
        <v>0</v>
      </c>
      <c r="S98" s="269">
        <f>VLOOKUP(A98,'LTFM Change'!A:C,3,FALSE)</f>
        <v>0</v>
      </c>
      <c r="T98" s="269">
        <f>VLOOKUP(A98,QComp!A:D,4,FALSE)</f>
        <v>0</v>
      </c>
      <c r="U98" s="269">
        <f t="shared" si="62"/>
        <v>0</v>
      </c>
      <c r="V98" s="269">
        <f>VLOOKUP(A98,'2020 SPED'!A:AF,32,FALSE)</f>
        <v>29838.85705295112</v>
      </c>
      <c r="W98" s="270">
        <f t="shared" si="58"/>
        <v>191397.85705295112</v>
      </c>
      <c r="X98" s="247">
        <f t="shared" si="63"/>
        <v>1.7155565165062933E-2</v>
      </c>
      <c r="Z98" s="268">
        <f>VLOOKUP(A98,'Pupil Info'!A:E,5,FALSE)</f>
        <v>1074</v>
      </c>
      <c r="AA98" s="269">
        <f>VLOOKUP(A98,'Starting Point 2021'!A:AB,28,FALSE)+VLOOKUP(A98,'2021 SPED'!A:AT,23,FALSE)</f>
        <v>10890035.563793728</v>
      </c>
      <c r="AB98" s="269">
        <f>VLOOKUP(A98,'Starting Point 2021'!A:AB,28,FALSE)</f>
        <v>9796194.75</v>
      </c>
      <c r="AC98" s="269">
        <f>VLOOKUP(A98,'2% 2021'!A:AB,28,FALSE)</f>
        <v>10114174.75</v>
      </c>
      <c r="AD98" s="269">
        <f t="shared" si="64"/>
        <v>317980</v>
      </c>
      <c r="AE98" s="269">
        <f>VLOOKUP(A98,'2% with VPK 2021'!A:AB,28,FALSE)</f>
        <v>10114174.75</v>
      </c>
      <c r="AF98" s="269">
        <f>VLOOKUP(A98,'Charter School Lease'!A:E,5,FALSE)</f>
        <v>0</v>
      </c>
      <c r="AG98" s="269">
        <f>VLOOKUP(A98,'Integration Change'!H:L,5,FALSE)</f>
        <v>0</v>
      </c>
      <c r="AH98" s="269">
        <f>VLOOKUP(A98,'Other SPED'!A:D,4,FALSE)</f>
        <v>0</v>
      </c>
      <c r="AI98" s="269">
        <f>VLOOKUP(A98,QComp!I:R,10,FALSE)</f>
        <v>0</v>
      </c>
      <c r="AJ98" s="269">
        <f>VLOOKUP(A98,'LTFM Change'!G:K,5,FALSE)</f>
        <v>0</v>
      </c>
      <c r="AK98" s="269">
        <f>VLOOKUP(A98,'Breakfast and Lunch'!A:E,5,FALSE)</f>
        <v>0</v>
      </c>
      <c r="AL98" s="269">
        <f>VLOOKUP(A98,'Breakfast and Lunch'!A:D,4,FALSE)</f>
        <v>0</v>
      </c>
      <c r="AM98" s="269">
        <f>VLOOKUP(A98,'Integration Change'!A:E,5,FALSE)</f>
        <v>0</v>
      </c>
      <c r="AN98" s="269">
        <f>VLOOKUP(A98,'Safe School'!F:J,5,FALSE)</f>
        <v>0</v>
      </c>
      <c r="AO98" s="269">
        <f>VLOOKUP(A98,'LTFM Change'!A:D,4,FALSE)</f>
        <v>0</v>
      </c>
      <c r="AP98" s="269">
        <f>VLOOKUP(A98,QComp!A:E,5,FALSE)</f>
        <v>0</v>
      </c>
      <c r="AQ98" s="269">
        <f t="shared" si="65"/>
        <v>0</v>
      </c>
      <c r="AR98" s="269">
        <f>VLOOKUP(A98,'2021 SPED'!A:AF,32,FALSE)</f>
        <v>71395.194206599146</v>
      </c>
      <c r="AS98" s="285">
        <f t="shared" si="59"/>
        <v>389375.19420659915</v>
      </c>
      <c r="AT98" s="247">
        <f t="shared" si="60"/>
        <v>3.5755181140193971E-2</v>
      </c>
      <c r="AU98" s="249">
        <f t="shared" si="53"/>
        <v>580773.05125955027</v>
      </c>
    </row>
    <row r="99" spans="1:47" x14ac:dyDescent="0.3">
      <c r="A99" s="243">
        <v>253</v>
      </c>
      <c r="B99" s="243">
        <v>1</v>
      </c>
      <c r="C99" s="243" t="s">
        <v>78</v>
      </c>
      <c r="D99" s="243">
        <f>VLOOKUP(A99,Sheet10!A:C,3,FALSE)</f>
        <v>6</v>
      </c>
      <c r="E99" s="268">
        <f>VLOOKUP(A99,'Pupil Info'!A:D,4,FALSE)</f>
        <v>667</v>
      </c>
      <c r="F99" s="269">
        <f>VLOOKUP(A99,'Starting Point 2020'!A:AB,28,FALSE)+IFERROR(VLOOKUP(A99,'2020 SPED'!A:W,23,FALSE),0)</f>
        <v>6148793.1243424993</v>
      </c>
      <c r="G99" s="269">
        <f>VLOOKUP(A99,'Starting Point 2020'!A:AB,28,FALSE)</f>
        <v>5788020.0378615996</v>
      </c>
      <c r="H99" s="269">
        <f>VLOOKUP(A99,'2% 2020'!A:AB,28,FALSE)</f>
        <v>5884023.0378615996</v>
      </c>
      <c r="I99" s="269">
        <f t="shared" si="61"/>
        <v>96003</v>
      </c>
      <c r="J99" s="269">
        <f>VLOOKUP(A99,'2% with VPK 2020'!A:AB,28,FALSE)</f>
        <v>5884023.0378615996</v>
      </c>
      <c r="K99" s="269">
        <f>VLOOKUP(A99,'Charter School Lease'!A:D,4,FALSE)</f>
        <v>0</v>
      </c>
      <c r="L99" s="269">
        <f>VLOOKUP(A99,'Integration Change'!H:K,4,FALSE)</f>
        <v>0</v>
      </c>
      <c r="M99" s="269">
        <f>VLOOKUP(A99,'Other SPED'!A:D,4,FALSE)</f>
        <v>0</v>
      </c>
      <c r="N99" s="269">
        <f>VLOOKUP(A99,'LTFM Change'!G:J,4,FALSE)</f>
        <v>0</v>
      </c>
      <c r="O99" s="269">
        <f>VLOOKUP(A99,QComp!I:N,6,FALSE)</f>
        <v>-538.49920020000718</v>
      </c>
      <c r="P99" s="269">
        <f>VLOOKUP(A99,'Breakfast and Lunch'!A:D,4,FALSE)</f>
        <v>0</v>
      </c>
      <c r="Q99" s="269">
        <f>VLOOKUP(A99,'Breakfast and Lunch'!A:E,5,FALSE)</f>
        <v>0</v>
      </c>
      <c r="R99" s="269">
        <f>VLOOKUP(A99,'Integration Change'!A:D,4,FALSE)</f>
        <v>0</v>
      </c>
      <c r="S99" s="269">
        <f>VLOOKUP(A99,'LTFM Change'!A:C,3,FALSE)</f>
        <v>0</v>
      </c>
      <c r="T99" s="269">
        <f>VLOOKUP(A99,QComp!A:D,4,FALSE)</f>
        <v>0</v>
      </c>
      <c r="U99" s="269">
        <f t="shared" si="62"/>
        <v>-538.49920019973069</v>
      </c>
      <c r="V99" s="269">
        <f>VLOOKUP(A99,'2020 SPED'!A:AF,32,FALSE)</f>
        <v>10171.617137941648</v>
      </c>
      <c r="W99" s="270">
        <f t="shared" si="58"/>
        <v>105636.11793774192</v>
      </c>
      <c r="X99" s="247">
        <f t="shared" si="63"/>
        <v>1.7179975940243987E-2</v>
      </c>
      <c r="Z99" s="268">
        <f>VLOOKUP(A99,'Pupil Info'!A:E,5,FALSE)</f>
        <v>680</v>
      </c>
      <c r="AA99" s="269">
        <f>VLOOKUP(A99,'Starting Point 2021'!A:AB,28,FALSE)+VLOOKUP(A99,'2021 SPED'!A:AT,23,FALSE)</f>
        <v>6261764.249465026</v>
      </c>
      <c r="AB99" s="269">
        <f>VLOOKUP(A99,'Starting Point 2021'!A:AB,28,FALSE)</f>
        <v>5887247.7889488274</v>
      </c>
      <c r="AC99" s="269">
        <f>VLOOKUP(A99,'2% 2021'!A:AB,28,FALSE)</f>
        <v>6083332.1829488277</v>
      </c>
      <c r="AD99" s="269">
        <f t="shared" si="64"/>
        <v>196084.39400000032</v>
      </c>
      <c r="AE99" s="269">
        <f>VLOOKUP(A99,'2% with VPK 2021'!A:AB,28,FALSE)</f>
        <v>6083332.1829488277</v>
      </c>
      <c r="AF99" s="269">
        <f>VLOOKUP(A99,'Charter School Lease'!A:E,5,FALSE)</f>
        <v>0</v>
      </c>
      <c r="AG99" s="269">
        <f>VLOOKUP(A99,'Integration Change'!H:L,5,FALSE)</f>
        <v>0</v>
      </c>
      <c r="AH99" s="269">
        <f>VLOOKUP(A99,'Other SPED'!A:D,4,FALSE)</f>
        <v>0</v>
      </c>
      <c r="AI99" s="269">
        <f>VLOOKUP(A99,QComp!I:R,10,FALSE)</f>
        <v>-529.88103644749208</v>
      </c>
      <c r="AJ99" s="269">
        <f>VLOOKUP(A99,'LTFM Change'!G:K,5,FALSE)</f>
        <v>0</v>
      </c>
      <c r="AK99" s="269">
        <f>VLOOKUP(A99,'Breakfast and Lunch'!A:E,5,FALSE)</f>
        <v>0</v>
      </c>
      <c r="AL99" s="269">
        <f>VLOOKUP(A99,'Breakfast and Lunch'!A:D,4,FALSE)</f>
        <v>0</v>
      </c>
      <c r="AM99" s="269">
        <f>VLOOKUP(A99,'Integration Change'!A:E,5,FALSE)</f>
        <v>0</v>
      </c>
      <c r="AN99" s="269">
        <f>VLOOKUP(A99,'Safe School'!F:J,5,FALSE)</f>
        <v>0</v>
      </c>
      <c r="AO99" s="269">
        <f>VLOOKUP(A99,'LTFM Change'!A:D,4,FALSE)</f>
        <v>0</v>
      </c>
      <c r="AP99" s="269">
        <f>VLOOKUP(A99,QComp!A:E,5,FALSE)</f>
        <v>0</v>
      </c>
      <c r="AQ99" s="269">
        <f t="shared" si="65"/>
        <v>-529.88103644736111</v>
      </c>
      <c r="AR99" s="269">
        <f>VLOOKUP(A99,'2021 SPED'!A:AF,32,FALSE)</f>
        <v>31129.38730147155</v>
      </c>
      <c r="AS99" s="285">
        <f t="shared" si="59"/>
        <v>226683.90026502451</v>
      </c>
      <c r="AT99" s="247">
        <f t="shared" si="60"/>
        <v>3.6201283094359826E-2</v>
      </c>
      <c r="AU99" s="249">
        <f t="shared" si="53"/>
        <v>332320.01820276643</v>
      </c>
    </row>
    <row r="100" spans="1:47" x14ac:dyDescent="0.3">
      <c r="A100" s="243">
        <v>255</v>
      </c>
      <c r="B100" s="243">
        <v>1</v>
      </c>
      <c r="C100" s="243" t="s">
        <v>79</v>
      </c>
      <c r="D100" s="243">
        <f>VLOOKUP(A100,Sheet10!A:C,3,FALSE)</f>
        <v>5</v>
      </c>
      <c r="E100" s="268">
        <f>VLOOKUP(A100,'Pupil Info'!A:D,4,FALSE)</f>
        <v>1365</v>
      </c>
      <c r="F100" s="269">
        <f>VLOOKUP(A100,'Starting Point 2020'!A:AB,28,FALSE)+IFERROR(VLOOKUP(A100,'2020 SPED'!A:W,23,FALSE),0)</f>
        <v>12388485.907690058</v>
      </c>
      <c r="G100" s="269">
        <f>VLOOKUP(A100,'Starting Point 2020'!A:AB,28,FALSE)</f>
        <v>11348267.25</v>
      </c>
      <c r="H100" s="269">
        <f>VLOOKUP(A100,'2% 2020'!A:AB,28,FALSE)</f>
        <v>11540783.25</v>
      </c>
      <c r="I100" s="269">
        <f t="shared" si="61"/>
        <v>192516</v>
      </c>
      <c r="J100" s="269">
        <f>VLOOKUP(A100,'2% with VPK 2020'!A:AB,28,FALSE)</f>
        <v>11540783.25</v>
      </c>
      <c r="K100" s="269">
        <f>VLOOKUP(A100,'Charter School Lease'!A:D,4,FALSE)</f>
        <v>0</v>
      </c>
      <c r="L100" s="269">
        <f>VLOOKUP(A100,'Integration Change'!H:K,4,FALSE)</f>
        <v>0</v>
      </c>
      <c r="M100" s="269">
        <f>VLOOKUP(A100,'Other SPED'!A:D,4,FALSE)</f>
        <v>0</v>
      </c>
      <c r="N100" s="269">
        <f>VLOOKUP(A100,'LTFM Change'!G:J,4,FALSE)</f>
        <v>0</v>
      </c>
      <c r="O100" s="269">
        <f>VLOOKUP(A100,QComp!I:N,6,FALSE)</f>
        <v>-1086.6001692000136</v>
      </c>
      <c r="P100" s="269">
        <f>VLOOKUP(A100,'Breakfast and Lunch'!A:D,4,FALSE)</f>
        <v>0</v>
      </c>
      <c r="Q100" s="269">
        <f>VLOOKUP(A100,'Breakfast and Lunch'!A:E,5,FALSE)</f>
        <v>0</v>
      </c>
      <c r="R100" s="269">
        <f>VLOOKUP(A100,'Integration Change'!A:D,4,FALSE)</f>
        <v>0</v>
      </c>
      <c r="S100" s="269">
        <f>VLOOKUP(A100,'LTFM Change'!A:C,3,FALSE)</f>
        <v>0</v>
      </c>
      <c r="T100" s="269">
        <f>VLOOKUP(A100,QComp!A:D,4,FALSE)</f>
        <v>0</v>
      </c>
      <c r="U100" s="269">
        <f t="shared" si="62"/>
        <v>-1086.6001692004502</v>
      </c>
      <c r="V100" s="269">
        <f>VLOOKUP(A100,'2020 SPED'!A:AF,32,FALSE)</f>
        <v>22570.34484788042</v>
      </c>
      <c r="W100" s="270">
        <f t="shared" si="58"/>
        <v>213999.74467867997</v>
      </c>
      <c r="X100" s="247">
        <f t="shared" si="63"/>
        <v>1.7274083877016896E-2</v>
      </c>
      <c r="Z100" s="268">
        <f>VLOOKUP(A100,'Pupil Info'!A:E,5,FALSE)</f>
        <v>1379</v>
      </c>
      <c r="AA100" s="269">
        <f>VLOOKUP(A100,'Starting Point 2021'!A:AB,28,FALSE)+VLOOKUP(A100,'2021 SPED'!A:AT,23,FALSE)</f>
        <v>12627425.306756623</v>
      </c>
      <c r="AB100" s="269">
        <f>VLOOKUP(A100,'Starting Point 2021'!A:AB,28,FALSE)</f>
        <v>11521198.5</v>
      </c>
      <c r="AC100" s="269">
        <f>VLOOKUP(A100,'2% 2021'!A:AB,28,FALSE)</f>
        <v>11916211.5</v>
      </c>
      <c r="AD100" s="269">
        <f t="shared" si="64"/>
        <v>395013</v>
      </c>
      <c r="AE100" s="269">
        <f>VLOOKUP(A100,'2% with VPK 2021'!A:AB,28,FALSE)</f>
        <v>11916211.5</v>
      </c>
      <c r="AF100" s="269">
        <f>VLOOKUP(A100,'Charter School Lease'!A:E,5,FALSE)</f>
        <v>0</v>
      </c>
      <c r="AG100" s="269">
        <f>VLOOKUP(A100,'Integration Change'!H:L,5,FALSE)</f>
        <v>0</v>
      </c>
      <c r="AH100" s="269">
        <f>VLOOKUP(A100,'Other SPED'!A:D,4,FALSE)</f>
        <v>0</v>
      </c>
      <c r="AI100" s="269">
        <f>VLOOKUP(A100,QComp!I:R,10,FALSE)</f>
        <v>-1093.2482722015702</v>
      </c>
      <c r="AJ100" s="269">
        <f>VLOOKUP(A100,'LTFM Change'!G:K,5,FALSE)</f>
        <v>0</v>
      </c>
      <c r="AK100" s="269">
        <f>VLOOKUP(A100,'Breakfast and Lunch'!A:E,5,FALSE)</f>
        <v>0</v>
      </c>
      <c r="AL100" s="269">
        <f>VLOOKUP(A100,'Breakfast and Lunch'!A:D,4,FALSE)</f>
        <v>0</v>
      </c>
      <c r="AM100" s="269">
        <f>VLOOKUP(A100,'Integration Change'!A:E,5,FALSE)</f>
        <v>0</v>
      </c>
      <c r="AN100" s="269">
        <f>VLOOKUP(A100,'Safe School'!F:J,5,FALSE)</f>
        <v>0</v>
      </c>
      <c r="AO100" s="269">
        <f>VLOOKUP(A100,'LTFM Change'!A:D,4,FALSE)</f>
        <v>0</v>
      </c>
      <c r="AP100" s="269">
        <f>VLOOKUP(A100,QComp!A:E,5,FALSE)</f>
        <v>0</v>
      </c>
      <c r="AQ100" s="269">
        <f t="shared" si="65"/>
        <v>-1093.2482722010463</v>
      </c>
      <c r="AR100" s="269">
        <f>VLOOKUP(A100,'2021 SPED'!A:AF,32,FALSE)</f>
        <v>57210.418233939447</v>
      </c>
      <c r="AS100" s="285">
        <f t="shared" si="59"/>
        <v>451130.1699617384</v>
      </c>
      <c r="AT100" s="247">
        <f t="shared" si="60"/>
        <v>3.5726219637216998E-2</v>
      </c>
      <c r="AU100" s="249">
        <f t="shared" si="53"/>
        <v>665129.91464041837</v>
      </c>
    </row>
    <row r="101" spans="1:47" x14ac:dyDescent="0.3">
      <c r="A101" s="243">
        <v>256</v>
      </c>
      <c r="B101" s="243">
        <v>1</v>
      </c>
      <c r="C101" s="243" t="s">
        <v>80</v>
      </c>
      <c r="D101" s="243">
        <f>VLOOKUP(A101,Sheet10!A:C,3,FALSE)</f>
        <v>4</v>
      </c>
      <c r="E101" s="268">
        <f>VLOOKUP(A101,'Pupil Info'!A:D,4,FALSE)</f>
        <v>2670</v>
      </c>
      <c r="F101" s="269">
        <f>VLOOKUP(A101,'Starting Point 2020'!A:AB,28,FALSE)+IFERROR(VLOOKUP(A101,'2020 SPED'!A:W,23,FALSE),0)</f>
        <v>31463428.20140072</v>
      </c>
      <c r="G101" s="269">
        <f>VLOOKUP(A101,'Starting Point 2020'!A:AB,28,FALSE)</f>
        <v>27641617.5</v>
      </c>
      <c r="H101" s="269">
        <f>VLOOKUP(A101,'2% 2020'!A:AB,28,FALSE)</f>
        <v>28037199.5</v>
      </c>
      <c r="I101" s="269">
        <f t="shared" si="61"/>
        <v>395582</v>
      </c>
      <c r="J101" s="269">
        <f>VLOOKUP(A101,'2% with VPK 2020'!A:AB,28,FALSE)</f>
        <v>28037199.5</v>
      </c>
      <c r="K101" s="269">
        <f>VLOOKUP(A101,'Charter School Lease'!A:D,4,FALSE)</f>
        <v>0</v>
      </c>
      <c r="L101" s="269">
        <f>VLOOKUP(A101,'Integration Change'!H:K,4,FALSE)</f>
        <v>0</v>
      </c>
      <c r="M101" s="269">
        <f>VLOOKUP(A101,'Other SPED'!A:D,4,FALSE)</f>
        <v>0</v>
      </c>
      <c r="N101" s="269">
        <f>VLOOKUP(A101,'LTFM Change'!G:J,4,FALSE)</f>
        <v>0</v>
      </c>
      <c r="O101" s="269">
        <f>VLOOKUP(A101,QComp!I:N,6,FALSE)</f>
        <v>0</v>
      </c>
      <c r="P101" s="269">
        <f>VLOOKUP(A101,'Breakfast and Lunch'!A:D,4,FALSE)</f>
        <v>0</v>
      </c>
      <c r="Q101" s="269">
        <f>VLOOKUP(A101,'Breakfast and Lunch'!A:E,5,FALSE)</f>
        <v>0</v>
      </c>
      <c r="R101" s="269">
        <f>VLOOKUP(A101,'Integration Change'!A:D,4,FALSE)</f>
        <v>0</v>
      </c>
      <c r="S101" s="269">
        <f>VLOOKUP(A101,'LTFM Change'!A:C,3,FALSE)</f>
        <v>0</v>
      </c>
      <c r="T101" s="269">
        <f>VLOOKUP(A101,QComp!A:D,4,FALSE)</f>
        <v>0</v>
      </c>
      <c r="U101" s="269">
        <f t="shared" si="62"/>
        <v>0</v>
      </c>
      <c r="V101" s="269">
        <f>VLOOKUP(A101,'2020 SPED'!A:AF,32,FALSE)</f>
        <v>85630.493349066935</v>
      </c>
      <c r="W101" s="270">
        <f t="shared" si="58"/>
        <v>481212.49334906694</v>
      </c>
      <c r="X101" s="247">
        <f t="shared" si="63"/>
        <v>1.5294343968774667E-2</v>
      </c>
      <c r="Z101" s="268">
        <f>VLOOKUP(A101,'Pupil Info'!A:E,5,FALSE)</f>
        <v>2664</v>
      </c>
      <c r="AA101" s="269">
        <f>VLOOKUP(A101,'Starting Point 2021'!A:AB,28,FALSE)+VLOOKUP(A101,'2021 SPED'!A:AT,23,FALSE)</f>
        <v>31680200.839818604</v>
      </c>
      <c r="AB101" s="269">
        <f>VLOOKUP(A101,'Starting Point 2021'!A:AB,28,FALSE)</f>
        <v>27666176</v>
      </c>
      <c r="AC101" s="269">
        <f>VLOOKUP(A101,'2% 2021'!A:AB,28,FALSE)</f>
        <v>28465897</v>
      </c>
      <c r="AD101" s="269">
        <f t="shared" si="64"/>
        <v>799721</v>
      </c>
      <c r="AE101" s="269">
        <f>VLOOKUP(A101,'2% with VPK 2021'!A:AB,28,FALSE)</f>
        <v>28465897</v>
      </c>
      <c r="AF101" s="269">
        <f>VLOOKUP(A101,'Charter School Lease'!A:E,5,FALSE)</f>
        <v>0</v>
      </c>
      <c r="AG101" s="269">
        <f>VLOOKUP(A101,'Integration Change'!H:L,5,FALSE)</f>
        <v>0</v>
      </c>
      <c r="AH101" s="269">
        <f>VLOOKUP(A101,'Other SPED'!A:D,4,FALSE)</f>
        <v>0</v>
      </c>
      <c r="AI101" s="269">
        <f>VLOOKUP(A101,QComp!I:R,10,FALSE)</f>
        <v>0</v>
      </c>
      <c r="AJ101" s="269">
        <f>VLOOKUP(A101,'LTFM Change'!G:K,5,FALSE)</f>
        <v>0</v>
      </c>
      <c r="AK101" s="269">
        <f>VLOOKUP(A101,'Breakfast and Lunch'!A:E,5,FALSE)</f>
        <v>0</v>
      </c>
      <c r="AL101" s="269">
        <f>VLOOKUP(A101,'Breakfast and Lunch'!A:D,4,FALSE)</f>
        <v>0</v>
      </c>
      <c r="AM101" s="269">
        <f>VLOOKUP(A101,'Integration Change'!A:E,5,FALSE)</f>
        <v>0</v>
      </c>
      <c r="AN101" s="269">
        <f>VLOOKUP(A101,'Safe School'!F:J,5,FALSE)</f>
        <v>0</v>
      </c>
      <c r="AO101" s="269">
        <f>VLOOKUP(A101,'LTFM Change'!A:D,4,FALSE)</f>
        <v>0</v>
      </c>
      <c r="AP101" s="269">
        <f>VLOOKUP(A101,QComp!A:E,5,FALSE)</f>
        <v>0</v>
      </c>
      <c r="AQ101" s="269">
        <f t="shared" si="65"/>
        <v>0</v>
      </c>
      <c r="AR101" s="269">
        <f>VLOOKUP(A101,'2021 SPED'!A:AF,32,FALSE)</f>
        <v>217596.9055758235</v>
      </c>
      <c r="AS101" s="285">
        <f t="shared" si="59"/>
        <v>1017317.9055758235</v>
      </c>
      <c r="AT101" s="247">
        <f t="shared" si="60"/>
        <v>3.2112104046296448E-2</v>
      </c>
      <c r="AU101" s="249">
        <f t="shared" si="53"/>
        <v>1498530.3989248904</v>
      </c>
    </row>
    <row r="102" spans="1:47" x14ac:dyDescent="0.3">
      <c r="A102" s="243">
        <v>261</v>
      </c>
      <c r="B102" s="243">
        <v>1</v>
      </c>
      <c r="C102" s="243" t="s">
        <v>81</v>
      </c>
      <c r="D102" s="243">
        <f>VLOOKUP(A102,Sheet10!A:C,3,FALSE)</f>
        <v>6</v>
      </c>
      <c r="E102" s="268">
        <f>VLOOKUP(A102,'Pupil Info'!A:D,4,FALSE)</f>
        <v>280</v>
      </c>
      <c r="F102" s="269">
        <f>VLOOKUP(A102,'Starting Point 2020'!A:AB,28,FALSE)+IFERROR(VLOOKUP(A102,'2020 SPED'!A:W,23,FALSE),0)</f>
        <v>2997062.8632729943</v>
      </c>
      <c r="G102" s="269">
        <f>VLOOKUP(A102,'Starting Point 2020'!A:AB,28,FALSE)</f>
        <v>2790588.2782253427</v>
      </c>
      <c r="H102" s="269">
        <f>VLOOKUP(A102,'2% 2020'!A:AB,28,FALSE)</f>
        <v>2833980.2782253427</v>
      </c>
      <c r="I102" s="269">
        <f t="shared" si="61"/>
        <v>43392</v>
      </c>
      <c r="J102" s="269">
        <f>VLOOKUP(A102,'2% with VPK 2020'!A:AB,28,FALSE)</f>
        <v>2885215.2782253427</v>
      </c>
      <c r="K102" s="269">
        <f>VLOOKUP(A102,'Charter School Lease'!A:D,4,FALSE)</f>
        <v>0</v>
      </c>
      <c r="L102" s="269">
        <f>VLOOKUP(A102,'Integration Change'!H:K,4,FALSE)</f>
        <v>0</v>
      </c>
      <c r="M102" s="269">
        <f>VLOOKUP(A102,'Other SPED'!A:D,4,FALSE)</f>
        <v>5051.8</v>
      </c>
      <c r="N102" s="269">
        <f>VLOOKUP(A102,'LTFM Change'!G:J,4,FALSE)</f>
        <v>675.44204491512937</v>
      </c>
      <c r="O102" s="269">
        <f>VLOOKUP(A102,QComp!I:N,6,FALSE)</f>
        <v>0</v>
      </c>
      <c r="P102" s="269">
        <f>VLOOKUP(A102,'Breakfast and Lunch'!A:D,4,FALSE)</f>
        <v>272.02</v>
      </c>
      <c r="Q102" s="269">
        <f>VLOOKUP(A102,'Breakfast and Lunch'!A:E,5,FALSE)</f>
        <v>710.28</v>
      </c>
      <c r="R102" s="269">
        <f>VLOOKUP(A102,'Integration Change'!A:D,4,FALSE)</f>
        <v>0</v>
      </c>
      <c r="S102" s="269">
        <f>VLOOKUP(A102,'LTFM Change'!A:C,3,FALSE)</f>
        <v>1679.0813836562811</v>
      </c>
      <c r="T102" s="269">
        <f>VLOOKUP(A102,QComp!A:D,4,FALSE)</f>
        <v>0</v>
      </c>
      <c r="U102" s="269">
        <f t="shared" si="62"/>
        <v>59623.623428571038</v>
      </c>
      <c r="V102" s="269">
        <f>VLOOKUP(A102,'2020 SPED'!A:AF,32,FALSE)</f>
        <v>2606.2188202865655</v>
      </c>
      <c r="W102" s="270">
        <f t="shared" si="58"/>
        <v>105621.8422488576</v>
      </c>
      <c r="X102" s="247">
        <f t="shared" si="63"/>
        <v>3.524178406238411E-2</v>
      </c>
      <c r="Z102" s="268">
        <f>VLOOKUP(A102,'Pupil Info'!A:E,5,FALSE)</f>
        <v>289</v>
      </c>
      <c r="AA102" s="269">
        <f>VLOOKUP(A102,'Starting Point 2021'!A:AB,28,FALSE)+VLOOKUP(A102,'2021 SPED'!A:AT,23,FALSE)</f>
        <v>3092926.4588564853</v>
      </c>
      <c r="AB102" s="269">
        <f>VLOOKUP(A102,'Starting Point 2021'!A:AB,28,FALSE)</f>
        <v>2868592.8526366102</v>
      </c>
      <c r="AC102" s="269">
        <f>VLOOKUP(A102,'2% 2021'!A:AB,28,FALSE)</f>
        <v>2957882.3986366102</v>
      </c>
      <c r="AD102" s="269">
        <f t="shared" si="64"/>
        <v>89289.546000000089</v>
      </c>
      <c r="AE102" s="269">
        <f>VLOOKUP(A102,'2% with VPK 2021'!A:AB,28,FALSE)</f>
        <v>3011495.18663661</v>
      </c>
      <c r="AF102" s="269">
        <f>VLOOKUP(A102,'Charter School Lease'!A:E,5,FALSE)</f>
        <v>0</v>
      </c>
      <c r="AG102" s="269">
        <f>VLOOKUP(A102,'Integration Change'!H:L,5,FALSE)</f>
        <v>0</v>
      </c>
      <c r="AH102" s="269">
        <f>VLOOKUP(A102,'Other SPED'!A:D,4,FALSE)</f>
        <v>5051.8</v>
      </c>
      <c r="AI102" s="269">
        <f>VLOOKUP(A102,QComp!I:R,10,FALSE)</f>
        <v>0</v>
      </c>
      <c r="AJ102" s="269">
        <f>VLOOKUP(A102,'LTFM Change'!G:K,5,FALSE)</f>
        <v>715.13864474385628</v>
      </c>
      <c r="AK102" s="269">
        <f>VLOOKUP(A102,'Breakfast and Lunch'!A:E,5,FALSE)</f>
        <v>710.28</v>
      </c>
      <c r="AL102" s="269">
        <f>VLOOKUP(A102,'Breakfast and Lunch'!A:D,4,FALSE)</f>
        <v>272.02</v>
      </c>
      <c r="AM102" s="269">
        <f>VLOOKUP(A102,'Integration Change'!A:E,5,FALSE)</f>
        <v>0</v>
      </c>
      <c r="AN102" s="269">
        <f>VLOOKUP(A102,'Safe School'!F:J,5,FALSE)</f>
        <v>259.19999999999959</v>
      </c>
      <c r="AO102" s="269">
        <f>VLOOKUP(A102,'LTFM Change'!A:D,4,FALSE)</f>
        <v>1717.5562123989803</v>
      </c>
      <c r="AP102" s="269">
        <f>VLOOKUP(A102,QComp!A:E,5,FALSE)</f>
        <v>0</v>
      </c>
      <c r="AQ102" s="269">
        <f t="shared" si="65"/>
        <v>62338.782857142389</v>
      </c>
      <c r="AR102" s="269">
        <f>VLOOKUP(A102,'2021 SPED'!A:AF,32,FALSE)</f>
        <v>6126.2769876131206</v>
      </c>
      <c r="AS102" s="285">
        <f t="shared" si="59"/>
        <v>157754.6058447556</v>
      </c>
      <c r="AT102" s="247">
        <f t="shared" si="60"/>
        <v>5.1004965020435881E-2</v>
      </c>
      <c r="AU102" s="249">
        <f t="shared" si="53"/>
        <v>263376.4480936132</v>
      </c>
    </row>
    <row r="103" spans="1:47" x14ac:dyDescent="0.3">
      <c r="A103" s="243">
        <v>264</v>
      </c>
      <c r="B103" s="243">
        <v>1</v>
      </c>
      <c r="C103" s="243" t="s">
        <v>82</v>
      </c>
      <c r="D103" s="243">
        <f>VLOOKUP(A103,Sheet10!A:C,3,FALSE)</f>
        <v>6</v>
      </c>
      <c r="E103" s="268">
        <f>VLOOKUP(A103,'Pupil Info'!A:D,4,FALSE)</f>
        <v>102</v>
      </c>
      <c r="F103" s="269">
        <f>VLOOKUP(A103,'Starting Point 2020'!A:AB,28,FALSE)+IFERROR(VLOOKUP(A103,'2020 SPED'!A:W,23,FALSE),0)</f>
        <v>1654722.2707295048</v>
      </c>
      <c r="G103" s="269">
        <f>VLOOKUP(A103,'Starting Point 2020'!A:AB,28,FALSE)</f>
        <v>1562072</v>
      </c>
      <c r="H103" s="269">
        <f>VLOOKUP(A103,'2% 2020'!A:AB,28,FALSE)</f>
        <v>1583822</v>
      </c>
      <c r="I103" s="269">
        <f t="shared" si="61"/>
        <v>21750</v>
      </c>
      <c r="J103" s="269">
        <f>VLOOKUP(A103,'2% with VPK 2020'!A:AB,28,FALSE)</f>
        <v>1583822</v>
      </c>
      <c r="K103" s="269">
        <f>VLOOKUP(A103,'Charter School Lease'!A:D,4,FALSE)</f>
        <v>0</v>
      </c>
      <c r="L103" s="269">
        <f>VLOOKUP(A103,'Integration Change'!H:K,4,FALSE)</f>
        <v>0</v>
      </c>
      <c r="M103" s="269">
        <f>VLOOKUP(A103,'Other SPED'!A:D,4,FALSE)</f>
        <v>0</v>
      </c>
      <c r="N103" s="269">
        <f>VLOOKUP(A103,'LTFM Change'!G:J,4,FALSE)</f>
        <v>0</v>
      </c>
      <c r="O103" s="269">
        <f>VLOOKUP(A103,QComp!I:N,6,FALSE)</f>
        <v>0</v>
      </c>
      <c r="P103" s="269">
        <f>VLOOKUP(A103,'Breakfast and Lunch'!A:D,4,FALSE)</f>
        <v>0</v>
      </c>
      <c r="Q103" s="269">
        <f>VLOOKUP(A103,'Breakfast and Lunch'!A:E,5,FALSE)</f>
        <v>0</v>
      </c>
      <c r="R103" s="269">
        <f>VLOOKUP(A103,'Integration Change'!A:D,4,FALSE)</f>
        <v>0</v>
      </c>
      <c r="S103" s="269">
        <f>VLOOKUP(A103,'LTFM Change'!A:C,3,FALSE)</f>
        <v>0</v>
      </c>
      <c r="T103" s="269">
        <f>VLOOKUP(A103,QComp!A:D,4,FALSE)</f>
        <v>0</v>
      </c>
      <c r="U103" s="269">
        <f t="shared" si="62"/>
        <v>0</v>
      </c>
      <c r="V103" s="269">
        <f>VLOOKUP(A103,'2020 SPED'!A:AF,32,FALSE)</f>
        <v>9283.6193744198536</v>
      </c>
      <c r="W103" s="270">
        <f t="shared" si="58"/>
        <v>31033.619374419854</v>
      </c>
      <c r="X103" s="247">
        <f t="shared" si="63"/>
        <v>1.8754578894220261E-2</v>
      </c>
      <c r="Z103" s="268">
        <f>VLOOKUP(A103,'Pupil Info'!A:E,5,FALSE)</f>
        <v>96</v>
      </c>
      <c r="AA103" s="269">
        <f>VLOOKUP(A103,'Starting Point 2021'!A:AB,28,FALSE)+VLOOKUP(A103,'2021 SPED'!A:AT,23,FALSE)</f>
        <v>1591599.3987740867</v>
      </c>
      <c r="AB103" s="269">
        <f>VLOOKUP(A103,'Starting Point 2021'!A:AB,28,FALSE)</f>
        <v>1496914</v>
      </c>
      <c r="AC103" s="269">
        <f>VLOOKUP(A103,'2% 2021'!A:AB,28,FALSE)</f>
        <v>1539401</v>
      </c>
      <c r="AD103" s="269">
        <f t="shared" si="64"/>
        <v>42487</v>
      </c>
      <c r="AE103" s="269">
        <f>VLOOKUP(A103,'2% with VPK 2021'!A:AB,28,FALSE)</f>
        <v>1539401</v>
      </c>
      <c r="AF103" s="269">
        <f>VLOOKUP(A103,'Charter School Lease'!A:E,5,FALSE)</f>
        <v>0</v>
      </c>
      <c r="AG103" s="269">
        <f>VLOOKUP(A103,'Integration Change'!H:L,5,FALSE)</f>
        <v>0</v>
      </c>
      <c r="AH103" s="269">
        <f>VLOOKUP(A103,'Other SPED'!A:D,4,FALSE)</f>
        <v>0</v>
      </c>
      <c r="AI103" s="269">
        <f>VLOOKUP(A103,QComp!I:R,10,FALSE)</f>
        <v>0</v>
      </c>
      <c r="AJ103" s="269">
        <f>VLOOKUP(A103,'LTFM Change'!G:K,5,FALSE)</f>
        <v>0</v>
      </c>
      <c r="AK103" s="269">
        <f>VLOOKUP(A103,'Breakfast and Lunch'!A:E,5,FALSE)</f>
        <v>0</v>
      </c>
      <c r="AL103" s="269">
        <f>VLOOKUP(A103,'Breakfast and Lunch'!A:D,4,FALSE)</f>
        <v>0</v>
      </c>
      <c r="AM103" s="269">
        <f>VLOOKUP(A103,'Integration Change'!A:E,5,FALSE)</f>
        <v>0</v>
      </c>
      <c r="AN103" s="269">
        <f>VLOOKUP(A103,'Safe School'!F:J,5,FALSE)</f>
        <v>0</v>
      </c>
      <c r="AO103" s="269">
        <f>VLOOKUP(A103,'LTFM Change'!A:D,4,FALSE)</f>
        <v>0</v>
      </c>
      <c r="AP103" s="269">
        <f>VLOOKUP(A103,QComp!A:E,5,FALSE)</f>
        <v>0</v>
      </c>
      <c r="AQ103" s="269">
        <f t="shared" si="65"/>
        <v>0</v>
      </c>
      <c r="AR103" s="269">
        <f>VLOOKUP(A103,'2021 SPED'!A:AF,32,FALSE)</f>
        <v>15419.433183904301</v>
      </c>
      <c r="AS103" s="285">
        <f t="shared" si="59"/>
        <v>57906.433183904301</v>
      </c>
      <c r="AT103" s="247">
        <f t="shared" si="60"/>
        <v>3.6382542760763865E-2</v>
      </c>
      <c r="AU103" s="249">
        <f t="shared" si="53"/>
        <v>88940.052558324154</v>
      </c>
    </row>
    <row r="104" spans="1:47" x14ac:dyDescent="0.3">
      <c r="A104" s="243">
        <v>270</v>
      </c>
      <c r="B104" s="243">
        <v>1</v>
      </c>
      <c r="C104" s="243" t="s">
        <v>83</v>
      </c>
      <c r="D104" s="243">
        <f>VLOOKUP(A104,Sheet10!A:C,3,FALSE)</f>
        <v>2</v>
      </c>
      <c r="E104" s="268">
        <f>VLOOKUP(A104,'Pupil Info'!A:D,4,FALSE)</f>
        <v>6444</v>
      </c>
      <c r="F104" s="269">
        <f>VLOOKUP(A104,'Starting Point 2020'!A:AB,28,FALSE)+IFERROR(VLOOKUP(A104,'2020 SPED'!A:W,23,FALSE),0)</f>
        <v>77288059.040907755</v>
      </c>
      <c r="G104" s="269">
        <f>VLOOKUP(A104,'Starting Point 2020'!A:AB,28,FALSE)</f>
        <v>69345286</v>
      </c>
      <c r="H104" s="269">
        <f>VLOOKUP(A104,'2% 2020'!A:AB,28,FALSE)</f>
        <v>70319747</v>
      </c>
      <c r="I104" s="269">
        <f t="shared" si="61"/>
        <v>974461</v>
      </c>
      <c r="J104" s="269">
        <f>VLOOKUP(A104,'2% with VPK 2020'!A:AB,28,FALSE)</f>
        <v>70784415</v>
      </c>
      <c r="K104" s="269">
        <f>VLOOKUP(A104,'Charter School Lease'!A:D,4,FALSE)</f>
        <v>0</v>
      </c>
      <c r="L104" s="269">
        <f>VLOOKUP(A104,'Integration Change'!H:K,4,FALSE)</f>
        <v>7344.3619200001704</v>
      </c>
      <c r="M104" s="269">
        <f>VLOOKUP(A104,'Other SPED'!A:D,4,FALSE)</f>
        <v>73182.31</v>
      </c>
      <c r="N104" s="269">
        <f>VLOOKUP(A104,'LTFM Change'!G:J,4,FALSE)</f>
        <v>0</v>
      </c>
      <c r="O104" s="269">
        <f>VLOOKUP(A104,QComp!I:N,6,FALSE)</f>
        <v>11711.13416095986</v>
      </c>
      <c r="P104" s="269">
        <f>VLOOKUP(A104,'Breakfast and Lunch'!A:D,4,FALSE)</f>
        <v>2357.4699999999998</v>
      </c>
      <c r="Q104" s="269">
        <f>VLOOKUP(A104,'Breakfast and Lunch'!A:E,5,FALSE)</f>
        <v>6155.76</v>
      </c>
      <c r="R104" s="269">
        <f>VLOOKUP(A104,'Integration Change'!A:D,4,FALSE)</f>
        <v>3147.583680000098</v>
      </c>
      <c r="S104" s="269">
        <f>VLOOKUP(A104,'LTFM Change'!A:C,3,FALSE)</f>
        <v>0</v>
      </c>
      <c r="T104" s="269">
        <f>VLOOKUP(A104,QComp!A:D,4,FALSE)</f>
        <v>15328.86583904014</v>
      </c>
      <c r="U104" s="269">
        <f t="shared" si="62"/>
        <v>583895.48560000956</v>
      </c>
      <c r="V104" s="269">
        <f>VLOOKUP(A104,'2020 SPED'!A:AF,32,FALSE)</f>
        <v>198565.36907558516</v>
      </c>
      <c r="W104" s="270">
        <f t="shared" si="58"/>
        <v>1756921.8546755947</v>
      </c>
      <c r="X104" s="247">
        <f t="shared" si="63"/>
        <v>2.2732125459971386E-2</v>
      </c>
      <c r="Z104" s="268">
        <f>VLOOKUP(A104,'Pupil Info'!A:E,5,FALSE)</f>
        <v>6421</v>
      </c>
      <c r="AA104" s="269">
        <f>VLOOKUP(A104,'Starting Point 2021'!A:AB,28,FALSE)+VLOOKUP(A104,'2021 SPED'!A:AT,23,FALSE)</f>
        <v>77614807.387612164</v>
      </c>
      <c r="AB104" s="269">
        <f>VLOOKUP(A104,'Starting Point 2021'!A:AB,28,FALSE)</f>
        <v>69283614</v>
      </c>
      <c r="AC104" s="269">
        <f>VLOOKUP(A104,'2% 2021'!A:AB,28,FALSE)</f>
        <v>71235887</v>
      </c>
      <c r="AD104" s="269">
        <f t="shared" si="64"/>
        <v>1952273</v>
      </c>
      <c r="AE104" s="269">
        <f>VLOOKUP(A104,'2% with VPK 2021'!A:AB,28,FALSE)</f>
        <v>72054802</v>
      </c>
      <c r="AF104" s="269">
        <f>VLOOKUP(A104,'Charter School Lease'!A:E,5,FALSE)</f>
        <v>0</v>
      </c>
      <c r="AG104" s="269">
        <f>VLOOKUP(A104,'Integration Change'!H:L,5,FALSE)</f>
        <v>7716.7843200000934</v>
      </c>
      <c r="AH104" s="269">
        <f>VLOOKUP(A104,'Other SPED'!A:D,4,FALSE)</f>
        <v>73182.31</v>
      </c>
      <c r="AI104" s="269">
        <f>VLOOKUP(A104,QComp!I:R,10,FALSE)</f>
        <v>11766.593862466281</v>
      </c>
      <c r="AJ104" s="269">
        <f>VLOOKUP(A104,'LTFM Change'!G:K,5,FALSE)</f>
        <v>0</v>
      </c>
      <c r="AK104" s="269">
        <f>VLOOKUP(A104,'Breakfast and Lunch'!A:E,5,FALSE)</f>
        <v>6155.76</v>
      </c>
      <c r="AL104" s="269">
        <f>VLOOKUP(A104,'Breakfast and Lunch'!A:D,4,FALSE)</f>
        <v>2357.4699999999998</v>
      </c>
      <c r="AM104" s="269">
        <f>VLOOKUP(A104,'Integration Change'!A:E,5,FALSE)</f>
        <v>3307.1932800000068</v>
      </c>
      <c r="AN104" s="269">
        <f>VLOOKUP(A104,'Safe School'!F:J,5,FALSE)</f>
        <v>2246.3999999999869</v>
      </c>
      <c r="AO104" s="269">
        <f>VLOOKUP(A104,'LTFM Change'!A:D,4,FALSE)</f>
        <v>0</v>
      </c>
      <c r="AP104" s="269">
        <f>VLOOKUP(A104,QComp!A:E,5,FALSE)</f>
        <v>15273.406137533719</v>
      </c>
      <c r="AQ104" s="269">
        <f t="shared" si="65"/>
        <v>940920.91760000587</v>
      </c>
      <c r="AR104" s="269">
        <f>VLOOKUP(A104,'2021 SPED'!A:AF,32,FALSE)</f>
        <v>490853.28145850729</v>
      </c>
      <c r="AS104" s="285">
        <f t="shared" si="59"/>
        <v>3384047.1990585132</v>
      </c>
      <c r="AT104" s="247">
        <f t="shared" si="60"/>
        <v>4.3600535941014706E-2</v>
      </c>
      <c r="AU104" s="249">
        <f t="shared" si="53"/>
        <v>5140969.0537341079</v>
      </c>
    </row>
    <row r="105" spans="1:47" x14ac:dyDescent="0.3">
      <c r="A105" s="243">
        <v>271</v>
      </c>
      <c r="B105" s="243">
        <v>1</v>
      </c>
      <c r="C105" s="243" t="s">
        <v>84</v>
      </c>
      <c r="D105" s="243">
        <f>VLOOKUP(A105,Sheet10!A:C,3,FALSE)</f>
        <v>3</v>
      </c>
      <c r="E105" s="268">
        <f>VLOOKUP(A105,'Pupil Info'!A:D,4,FALSE)</f>
        <v>10337.799999999999</v>
      </c>
      <c r="F105" s="269">
        <f>VLOOKUP(A105,'Starting Point 2020'!A:AB,28,FALSE)+IFERROR(VLOOKUP(A105,'2020 SPED'!A:W,23,FALSE),0)</f>
        <v>132418381.30613288</v>
      </c>
      <c r="G105" s="269">
        <f>VLOOKUP(A105,'Starting Point 2020'!A:AB,28,FALSE)</f>
        <v>112029392.75</v>
      </c>
      <c r="H105" s="269">
        <f>VLOOKUP(A105,'2% 2020'!A:AB,28,FALSE)</f>
        <v>113617280.75</v>
      </c>
      <c r="I105" s="269">
        <f t="shared" si="61"/>
        <v>1587888</v>
      </c>
      <c r="J105" s="269">
        <f>VLOOKUP(A105,'2% with VPK 2020'!A:AB,28,FALSE)</f>
        <v>114081311.5</v>
      </c>
      <c r="K105" s="269">
        <f>VLOOKUP(A105,'Charter School Lease'!A:D,4,FALSE)</f>
        <v>0</v>
      </c>
      <c r="L105" s="269">
        <f>VLOOKUP(A105,'Integration Change'!H:K,4,FALSE)</f>
        <v>6482.9520000000484</v>
      </c>
      <c r="M105" s="269">
        <f>VLOOKUP(A105,'Other SPED'!A:D,4,FALSE)</f>
        <v>19733.73</v>
      </c>
      <c r="N105" s="269">
        <f>VLOOKUP(A105,'LTFM Change'!G:J,4,FALSE)</f>
        <v>0</v>
      </c>
      <c r="O105" s="269">
        <f>VLOOKUP(A105,QComp!I:N,6,FALSE)</f>
        <v>5398.3680207598954</v>
      </c>
      <c r="P105" s="269">
        <f>VLOOKUP(A105,'Breakfast and Lunch'!A:D,4,FALSE)</f>
        <v>1904.11</v>
      </c>
      <c r="Q105" s="269">
        <f>VLOOKUP(A105,'Breakfast and Lunch'!A:E,5,FALSE)</f>
        <v>4971.96</v>
      </c>
      <c r="R105" s="269">
        <f>VLOOKUP(A105,'Integration Change'!A:D,4,FALSE)</f>
        <v>2778.408000000054</v>
      </c>
      <c r="S105" s="269">
        <f>VLOOKUP(A105,'LTFM Change'!A:C,3,FALSE)</f>
        <v>0</v>
      </c>
      <c r="T105" s="269">
        <f>VLOOKUP(A105,QComp!A:D,4,FALSE)</f>
        <v>16441.631979240105</v>
      </c>
      <c r="U105" s="269">
        <f t="shared" si="62"/>
        <v>521741.91000001132</v>
      </c>
      <c r="V105" s="269">
        <f>VLOOKUP(A105,'2020 SPED'!A:AF,32,FALSE)</f>
        <v>411590.27018423751</v>
      </c>
      <c r="W105" s="270">
        <f t="shared" si="58"/>
        <v>2521220.1801842488</v>
      </c>
      <c r="X105" s="247">
        <f t="shared" si="63"/>
        <v>1.9039805163873245E-2</v>
      </c>
      <c r="Z105" s="268">
        <f>VLOOKUP(A105,'Pupil Info'!A:E,5,FALSE)</f>
        <v>10119</v>
      </c>
      <c r="AA105" s="269">
        <f>VLOOKUP(A105,'Starting Point 2021'!A:AB,28,FALSE)+VLOOKUP(A105,'2021 SPED'!A:AT,23,FALSE)</f>
        <v>133166080.85036922</v>
      </c>
      <c r="AB105" s="269">
        <f>VLOOKUP(A105,'Starting Point 2021'!A:AB,28,FALSE)</f>
        <v>111532666.75</v>
      </c>
      <c r="AC105" s="269">
        <f>VLOOKUP(A105,'2% 2021'!A:AB,28,FALSE)</f>
        <v>114718507.75</v>
      </c>
      <c r="AD105" s="269">
        <f t="shared" si="64"/>
        <v>3185841</v>
      </c>
      <c r="AE105" s="269">
        <f>VLOOKUP(A105,'2% with VPK 2021'!A:AB,28,FALSE)</f>
        <v>115353847</v>
      </c>
      <c r="AF105" s="269">
        <f>VLOOKUP(A105,'Charter School Lease'!A:E,5,FALSE)</f>
        <v>0</v>
      </c>
      <c r="AG105" s="269">
        <f>VLOOKUP(A105,'Integration Change'!H:L,5,FALSE)</f>
        <v>6643.3449600001331</v>
      </c>
      <c r="AH105" s="269">
        <f>VLOOKUP(A105,'Other SPED'!A:D,4,FALSE)</f>
        <v>19733.73</v>
      </c>
      <c r="AI105" s="269">
        <f>VLOOKUP(A105,QComp!I:R,10,FALSE)</f>
        <v>5293.7105163279921</v>
      </c>
      <c r="AJ105" s="269">
        <f>VLOOKUP(A105,'LTFM Change'!G:K,5,FALSE)</f>
        <v>0</v>
      </c>
      <c r="AK105" s="269">
        <f>VLOOKUP(A105,'Breakfast and Lunch'!A:E,5,FALSE)</f>
        <v>4971.96</v>
      </c>
      <c r="AL105" s="269">
        <f>VLOOKUP(A105,'Breakfast and Lunch'!A:D,4,FALSE)</f>
        <v>1904.11</v>
      </c>
      <c r="AM105" s="269">
        <f>VLOOKUP(A105,'Integration Change'!A:E,5,FALSE)</f>
        <v>2847.1478399999905</v>
      </c>
      <c r="AN105" s="269">
        <f>VLOOKUP(A105,'Safe School'!F:J,5,FALSE)</f>
        <v>1814.3999999999869</v>
      </c>
      <c r="AO105" s="269">
        <f>VLOOKUP(A105,'LTFM Change'!A:D,4,FALSE)</f>
        <v>0</v>
      </c>
      <c r="AP105" s="269">
        <f>VLOOKUP(A105,QComp!A:E,5,FALSE)</f>
        <v>16546.289483672008</v>
      </c>
      <c r="AQ105" s="269">
        <f t="shared" si="65"/>
        <v>695093.94280000031</v>
      </c>
      <c r="AR105" s="269">
        <f>VLOOKUP(A105,'2021 SPED'!A:AF,32,FALSE)</f>
        <v>1088335.9699473009</v>
      </c>
      <c r="AS105" s="285">
        <f t="shared" si="59"/>
        <v>4969270.9127473012</v>
      </c>
      <c r="AT105" s="247">
        <f t="shared" si="60"/>
        <v>3.7316341226043645E-2</v>
      </c>
      <c r="AU105" s="249">
        <f t="shared" si="53"/>
        <v>7490491.09293155</v>
      </c>
    </row>
    <row r="106" spans="1:47" x14ac:dyDescent="0.3">
      <c r="A106" s="243">
        <v>272</v>
      </c>
      <c r="B106" s="243">
        <v>1</v>
      </c>
      <c r="C106" s="243" t="s">
        <v>85</v>
      </c>
      <c r="D106" s="243">
        <f>VLOOKUP(A106,Sheet10!A:C,3,FALSE)</f>
        <v>3</v>
      </c>
      <c r="E106" s="268">
        <f>VLOOKUP(A106,'Pupil Info'!A:D,4,FALSE)</f>
        <v>8715</v>
      </c>
      <c r="F106" s="269">
        <f>VLOOKUP(A106,'Starting Point 2020'!A:AB,28,FALSE)+IFERROR(VLOOKUP(A106,'2020 SPED'!A:W,23,FALSE),0)</f>
        <v>100093976.67555055</v>
      </c>
      <c r="G106" s="269">
        <f>VLOOKUP(A106,'Starting Point 2020'!A:AB,28,FALSE)</f>
        <v>88292057.23510778</v>
      </c>
      <c r="H106" s="269">
        <f>VLOOKUP(A106,'2% 2020'!A:AB,28,FALSE)</f>
        <v>89537650.23510778</v>
      </c>
      <c r="I106" s="269">
        <f t="shared" si="61"/>
        <v>1245593</v>
      </c>
      <c r="J106" s="269">
        <f>VLOOKUP(A106,'2% with VPK 2020'!A:AB,28,FALSE)</f>
        <v>89537650.23510778</v>
      </c>
      <c r="K106" s="269">
        <f>VLOOKUP(A106,'Charter School Lease'!A:D,4,FALSE)</f>
        <v>0</v>
      </c>
      <c r="L106" s="269">
        <f>VLOOKUP(A106,'Integration Change'!H:K,4,FALSE)</f>
        <v>0</v>
      </c>
      <c r="M106" s="269">
        <f>VLOOKUP(A106,'Other SPED'!A:D,4,FALSE)</f>
        <v>0</v>
      </c>
      <c r="N106" s="269">
        <f>VLOOKUP(A106,'LTFM Change'!G:J,4,FALSE)</f>
        <v>0</v>
      </c>
      <c r="O106" s="269">
        <f>VLOOKUP(A106,QComp!I:N,6,FALSE)</f>
        <v>-7119.7115652002394</v>
      </c>
      <c r="P106" s="269">
        <f>VLOOKUP(A106,'Breakfast and Lunch'!A:D,4,FALSE)</f>
        <v>0</v>
      </c>
      <c r="Q106" s="269">
        <f>VLOOKUP(A106,'Breakfast and Lunch'!A:E,5,FALSE)</f>
        <v>0</v>
      </c>
      <c r="R106" s="269">
        <f>VLOOKUP(A106,'Integration Change'!A:D,4,FALSE)</f>
        <v>0</v>
      </c>
      <c r="S106" s="269">
        <f>VLOOKUP(A106,'LTFM Change'!A:C,3,FALSE)</f>
        <v>0</v>
      </c>
      <c r="T106" s="269">
        <f>VLOOKUP(A106,QComp!A:D,4,FALSE)</f>
        <v>7119.7115652002394</v>
      </c>
      <c r="U106" s="269">
        <f t="shared" si="62"/>
        <v>0</v>
      </c>
      <c r="V106" s="269">
        <f>VLOOKUP(A106,'2020 SPED'!A:AF,32,FALSE)</f>
        <v>242381.77238910832</v>
      </c>
      <c r="W106" s="270">
        <f t="shared" si="58"/>
        <v>1487974.7723891083</v>
      </c>
      <c r="X106" s="247">
        <f t="shared" si="63"/>
        <v>1.4865777360532963E-2</v>
      </c>
      <c r="Z106" s="268">
        <f>VLOOKUP(A106,'Pupil Info'!A:E,5,FALSE)</f>
        <v>8665</v>
      </c>
      <c r="AA106" s="269">
        <f>VLOOKUP(A106,'Starting Point 2021'!A:AB,28,FALSE)+VLOOKUP(A106,'2021 SPED'!A:AT,23,FALSE)</f>
        <v>100483826.23613377</v>
      </c>
      <c r="AB106" s="269">
        <f>VLOOKUP(A106,'Starting Point 2021'!A:AB,28,FALSE)</f>
        <v>88138627.107260182</v>
      </c>
      <c r="AC106" s="269">
        <f>VLOOKUP(A106,'2% 2021'!A:AB,28,FALSE)</f>
        <v>90632132.621260181</v>
      </c>
      <c r="AD106" s="269">
        <f t="shared" si="64"/>
        <v>2493505.5139999986</v>
      </c>
      <c r="AE106" s="269">
        <f>VLOOKUP(A106,'2% with VPK 2021'!A:AB,28,FALSE)</f>
        <v>90632132.621260181</v>
      </c>
      <c r="AF106" s="269">
        <f>VLOOKUP(A106,'Charter School Lease'!A:E,5,FALSE)</f>
        <v>0</v>
      </c>
      <c r="AG106" s="269">
        <f>VLOOKUP(A106,'Integration Change'!H:L,5,FALSE)</f>
        <v>0</v>
      </c>
      <c r="AH106" s="269">
        <f>VLOOKUP(A106,'Other SPED'!A:D,4,FALSE)</f>
        <v>0</v>
      </c>
      <c r="AI106" s="269">
        <f>VLOOKUP(A106,QComp!I:R,10,FALSE)</f>
        <v>-7031.715573937865</v>
      </c>
      <c r="AJ106" s="269">
        <f>VLOOKUP(A106,'LTFM Change'!G:K,5,FALSE)</f>
        <v>0</v>
      </c>
      <c r="AK106" s="269">
        <f>VLOOKUP(A106,'Breakfast and Lunch'!A:E,5,FALSE)</f>
        <v>0</v>
      </c>
      <c r="AL106" s="269">
        <f>VLOOKUP(A106,'Breakfast and Lunch'!A:D,4,FALSE)</f>
        <v>0</v>
      </c>
      <c r="AM106" s="269">
        <f>VLOOKUP(A106,'Integration Change'!A:E,5,FALSE)</f>
        <v>0</v>
      </c>
      <c r="AN106" s="269">
        <f>VLOOKUP(A106,'Safe School'!F:J,5,FALSE)</f>
        <v>0</v>
      </c>
      <c r="AO106" s="269">
        <f>VLOOKUP(A106,'LTFM Change'!A:D,4,FALSE)</f>
        <v>0</v>
      </c>
      <c r="AP106" s="269">
        <f>VLOOKUP(A106,QComp!A:E,5,FALSE)</f>
        <v>7031.715573937865</v>
      </c>
      <c r="AQ106" s="269">
        <f t="shared" si="65"/>
        <v>0</v>
      </c>
      <c r="AR106" s="269">
        <f>VLOOKUP(A106,'2021 SPED'!A:AF,32,FALSE)</f>
        <v>645118.57839730941</v>
      </c>
      <c r="AS106" s="285">
        <f t="shared" si="59"/>
        <v>3138624.092397308</v>
      </c>
      <c r="AT106" s="247">
        <f t="shared" si="60"/>
        <v>3.1235117231917867E-2</v>
      </c>
      <c r="AU106" s="249">
        <f t="shared" si="53"/>
        <v>4626598.8647864163</v>
      </c>
    </row>
    <row r="107" spans="1:47" x14ac:dyDescent="0.3">
      <c r="A107" s="243">
        <v>273</v>
      </c>
      <c r="B107" s="243">
        <v>1</v>
      </c>
      <c r="C107" s="243" t="s">
        <v>86</v>
      </c>
      <c r="D107" s="243">
        <f>VLOOKUP(A107,Sheet10!A:C,3,FALSE)</f>
        <v>2</v>
      </c>
      <c r="E107" s="268">
        <f>VLOOKUP(A107,'Pupil Info'!A:D,4,FALSE)</f>
        <v>8541</v>
      </c>
      <c r="F107" s="269">
        <f>VLOOKUP(A107,'Starting Point 2020'!A:AB,28,FALSE)+IFERROR(VLOOKUP(A107,'2020 SPED'!A:W,23,FALSE),0)</f>
        <v>96628500.248125821</v>
      </c>
      <c r="G107" s="269">
        <f>VLOOKUP(A107,'Starting Point 2020'!A:AB,28,FALSE)</f>
        <v>84776669.074785501</v>
      </c>
      <c r="H107" s="269">
        <f>VLOOKUP(A107,'2% 2020'!A:AB,28,FALSE)</f>
        <v>85961038.074785501</v>
      </c>
      <c r="I107" s="269">
        <f t="shared" si="61"/>
        <v>1184369</v>
      </c>
      <c r="J107" s="269">
        <f>VLOOKUP(A107,'2% with VPK 2020'!A:AB,28,FALSE)</f>
        <v>85961038.074785501</v>
      </c>
      <c r="K107" s="269">
        <f>VLOOKUP(A107,'Charter School Lease'!A:D,4,FALSE)</f>
        <v>0</v>
      </c>
      <c r="L107" s="269">
        <f>VLOOKUP(A107,'Integration Change'!H:K,4,FALSE)</f>
        <v>0</v>
      </c>
      <c r="M107" s="269">
        <f>VLOOKUP(A107,'Other SPED'!A:D,4,FALSE)</f>
        <v>0</v>
      </c>
      <c r="N107" s="269">
        <f>VLOOKUP(A107,'LTFM Change'!G:J,4,FALSE)</f>
        <v>0</v>
      </c>
      <c r="O107" s="269">
        <f>VLOOKUP(A107,QComp!I:N,6,FALSE)</f>
        <v>-6809.254374000011</v>
      </c>
      <c r="P107" s="269">
        <f>VLOOKUP(A107,'Breakfast and Lunch'!A:D,4,FALSE)</f>
        <v>0</v>
      </c>
      <c r="Q107" s="269">
        <f>VLOOKUP(A107,'Breakfast and Lunch'!A:E,5,FALSE)</f>
        <v>0</v>
      </c>
      <c r="R107" s="269">
        <f>VLOOKUP(A107,'Integration Change'!A:D,4,FALSE)</f>
        <v>0</v>
      </c>
      <c r="S107" s="269">
        <f>VLOOKUP(A107,'LTFM Change'!A:C,3,FALSE)</f>
        <v>0</v>
      </c>
      <c r="T107" s="269">
        <f>VLOOKUP(A107,QComp!A:D,4,FALSE)</f>
        <v>6809.254374000011</v>
      </c>
      <c r="U107" s="269">
        <f t="shared" si="62"/>
        <v>0</v>
      </c>
      <c r="V107" s="269">
        <f>VLOOKUP(A107,'2020 SPED'!A:AF,32,FALSE)</f>
        <v>220842.69342595525</v>
      </c>
      <c r="W107" s="270">
        <f t="shared" si="58"/>
        <v>1405211.6934259553</v>
      </c>
      <c r="X107" s="247">
        <f t="shared" si="63"/>
        <v>1.4542414399660607E-2</v>
      </c>
      <c r="Z107" s="268">
        <f>VLOOKUP(A107,'Pupil Info'!A:E,5,FALSE)</f>
        <v>8362</v>
      </c>
      <c r="AA107" s="269">
        <f>VLOOKUP(A107,'Starting Point 2021'!A:AB,28,FALSE)+VLOOKUP(A107,'2021 SPED'!A:AT,23,FALSE)</f>
        <v>97337043.57408908</v>
      </c>
      <c r="AB107" s="269">
        <f>VLOOKUP(A107,'Starting Point 2021'!A:AB,28,FALSE)</f>
        <v>85011127.275657803</v>
      </c>
      <c r="AC107" s="269">
        <f>VLOOKUP(A107,'2% 2021'!A:AB,28,FALSE)</f>
        <v>87362846.833657801</v>
      </c>
      <c r="AD107" s="269">
        <f t="shared" si="64"/>
        <v>2351719.5579999983</v>
      </c>
      <c r="AE107" s="269">
        <f>VLOOKUP(A107,'2% with VPK 2021'!A:AB,28,FALSE)</f>
        <v>87362846.833657801</v>
      </c>
      <c r="AF107" s="269">
        <f>VLOOKUP(A107,'Charter School Lease'!A:E,5,FALSE)</f>
        <v>0</v>
      </c>
      <c r="AG107" s="269">
        <f>VLOOKUP(A107,'Integration Change'!H:L,5,FALSE)</f>
        <v>0</v>
      </c>
      <c r="AH107" s="269">
        <f>VLOOKUP(A107,'Other SPED'!A:D,4,FALSE)</f>
        <v>0</v>
      </c>
      <c r="AI107" s="269">
        <f>VLOOKUP(A107,QComp!I:R,10,FALSE)</f>
        <v>-6803.4323261389509</v>
      </c>
      <c r="AJ107" s="269">
        <f>VLOOKUP(A107,'LTFM Change'!G:K,5,FALSE)</f>
        <v>0</v>
      </c>
      <c r="AK107" s="269">
        <f>VLOOKUP(A107,'Breakfast and Lunch'!A:E,5,FALSE)</f>
        <v>0</v>
      </c>
      <c r="AL107" s="269">
        <f>VLOOKUP(A107,'Breakfast and Lunch'!A:D,4,FALSE)</f>
        <v>0</v>
      </c>
      <c r="AM107" s="269">
        <f>VLOOKUP(A107,'Integration Change'!A:E,5,FALSE)</f>
        <v>0</v>
      </c>
      <c r="AN107" s="269">
        <f>VLOOKUP(A107,'Safe School'!F:J,5,FALSE)</f>
        <v>0</v>
      </c>
      <c r="AO107" s="269">
        <f>VLOOKUP(A107,'LTFM Change'!A:D,4,FALSE)</f>
        <v>0</v>
      </c>
      <c r="AP107" s="269">
        <f>VLOOKUP(A107,QComp!A:E,5,FALSE)</f>
        <v>6803.4323261389509</v>
      </c>
      <c r="AQ107" s="269">
        <f t="shared" si="65"/>
        <v>0</v>
      </c>
      <c r="AR107" s="269">
        <f>VLOOKUP(A107,'2021 SPED'!A:AF,32,FALSE)</f>
        <v>737569.89485266246</v>
      </c>
      <c r="AS107" s="285">
        <f t="shared" si="59"/>
        <v>3089289.4528526608</v>
      </c>
      <c r="AT107" s="247">
        <f t="shared" si="60"/>
        <v>3.1738065380023814E-2</v>
      </c>
      <c r="AU107" s="249">
        <f t="shared" si="53"/>
        <v>4494501.146278616</v>
      </c>
    </row>
    <row r="108" spans="1:47" x14ac:dyDescent="0.3">
      <c r="A108" s="243">
        <v>276</v>
      </c>
      <c r="B108" s="243">
        <v>1</v>
      </c>
      <c r="C108" s="243" t="s">
        <v>87</v>
      </c>
      <c r="D108" s="243">
        <f>VLOOKUP(A108,Sheet10!A:C,3,FALSE)</f>
        <v>3</v>
      </c>
      <c r="E108" s="268">
        <f>VLOOKUP(A108,'Pupil Info'!A:D,4,FALSE)</f>
        <v>10879</v>
      </c>
      <c r="F108" s="269">
        <f>VLOOKUP(A108,'Starting Point 2020'!A:AB,28,FALSE)+IFERROR(VLOOKUP(A108,'2020 SPED'!A:W,23,FALSE),0)</f>
        <v>121312047.99069764</v>
      </c>
      <c r="G108" s="269">
        <f>VLOOKUP(A108,'Starting Point 2020'!A:AB,28,FALSE)</f>
        <v>108299181.5</v>
      </c>
      <c r="H108" s="269">
        <f>VLOOKUP(A108,'2% 2020'!A:AB,28,FALSE)</f>
        <v>109798197.5</v>
      </c>
      <c r="I108" s="269">
        <f t="shared" si="61"/>
        <v>1499016</v>
      </c>
      <c r="J108" s="269">
        <f>VLOOKUP(A108,'2% with VPK 2020'!A:AB,28,FALSE)</f>
        <v>109798197.5</v>
      </c>
      <c r="K108" s="269">
        <f>VLOOKUP(A108,'Charter School Lease'!A:D,4,FALSE)</f>
        <v>0</v>
      </c>
      <c r="L108" s="269">
        <f>VLOOKUP(A108,'Integration Change'!H:K,4,FALSE)</f>
        <v>0</v>
      </c>
      <c r="M108" s="269">
        <f>VLOOKUP(A108,'Other SPED'!A:D,4,FALSE)</f>
        <v>0</v>
      </c>
      <c r="N108" s="269">
        <f>VLOOKUP(A108,'LTFM Change'!G:J,4,FALSE)</f>
        <v>0</v>
      </c>
      <c r="O108" s="269">
        <f>VLOOKUP(A108,QComp!I:N,6,FALSE)</f>
        <v>-8776.8168305999134</v>
      </c>
      <c r="P108" s="269">
        <f>VLOOKUP(A108,'Breakfast and Lunch'!A:D,4,FALSE)</f>
        <v>0</v>
      </c>
      <c r="Q108" s="269">
        <f>VLOOKUP(A108,'Breakfast and Lunch'!A:E,5,FALSE)</f>
        <v>0</v>
      </c>
      <c r="R108" s="269">
        <f>VLOOKUP(A108,'Integration Change'!A:D,4,FALSE)</f>
        <v>0</v>
      </c>
      <c r="S108" s="269">
        <f>VLOOKUP(A108,'LTFM Change'!A:C,3,FALSE)</f>
        <v>0</v>
      </c>
      <c r="T108" s="269">
        <f>VLOOKUP(A108,QComp!A:D,4,FALSE)</f>
        <v>8776.8168305999134</v>
      </c>
      <c r="U108" s="269">
        <f t="shared" si="62"/>
        <v>0</v>
      </c>
      <c r="V108" s="269">
        <f>VLOOKUP(A108,'2020 SPED'!A:AF,32,FALSE)</f>
        <v>102388.74486448988</v>
      </c>
      <c r="W108" s="270">
        <f t="shared" si="58"/>
        <v>1601404.7448644899</v>
      </c>
      <c r="X108" s="247">
        <f t="shared" si="63"/>
        <v>1.3200706536479307E-2</v>
      </c>
      <c r="Z108" s="268">
        <f>VLOOKUP(A108,'Pupil Info'!A:E,5,FALSE)</f>
        <v>10931</v>
      </c>
      <c r="AA108" s="269">
        <f>VLOOKUP(A108,'Starting Point 2021'!A:AB,28,FALSE)+VLOOKUP(A108,'2021 SPED'!A:AT,23,FALSE)</f>
        <v>123281836.82584977</v>
      </c>
      <c r="AB108" s="269">
        <f>VLOOKUP(A108,'Starting Point 2021'!A:AB,28,FALSE)</f>
        <v>109486299.5</v>
      </c>
      <c r="AC108" s="269">
        <f>VLOOKUP(A108,'2% 2021'!A:AB,28,FALSE)</f>
        <v>112534507.5</v>
      </c>
      <c r="AD108" s="269">
        <f t="shared" si="64"/>
        <v>3048208</v>
      </c>
      <c r="AE108" s="269">
        <f>VLOOKUP(A108,'2% with VPK 2021'!A:AB,28,FALSE)</f>
        <v>112534507.5</v>
      </c>
      <c r="AF108" s="269">
        <f>VLOOKUP(A108,'Charter School Lease'!A:E,5,FALSE)</f>
        <v>0</v>
      </c>
      <c r="AG108" s="269">
        <f>VLOOKUP(A108,'Integration Change'!H:L,5,FALSE)</f>
        <v>0</v>
      </c>
      <c r="AH108" s="269">
        <f>VLOOKUP(A108,'Other SPED'!A:D,4,FALSE)</f>
        <v>0</v>
      </c>
      <c r="AI108" s="269">
        <f>VLOOKUP(A108,QComp!I:R,10,FALSE)</f>
        <v>-8752.8847760900389</v>
      </c>
      <c r="AJ108" s="269">
        <f>VLOOKUP(A108,'LTFM Change'!G:K,5,FALSE)</f>
        <v>0</v>
      </c>
      <c r="AK108" s="269">
        <f>VLOOKUP(A108,'Breakfast and Lunch'!A:E,5,FALSE)</f>
        <v>0</v>
      </c>
      <c r="AL108" s="269">
        <f>VLOOKUP(A108,'Breakfast and Lunch'!A:D,4,FALSE)</f>
        <v>0</v>
      </c>
      <c r="AM108" s="269">
        <f>VLOOKUP(A108,'Integration Change'!A:E,5,FALSE)</f>
        <v>0</v>
      </c>
      <c r="AN108" s="269">
        <f>VLOOKUP(A108,'Safe School'!F:J,5,FALSE)</f>
        <v>0</v>
      </c>
      <c r="AO108" s="269">
        <f>VLOOKUP(A108,'LTFM Change'!A:D,4,FALSE)</f>
        <v>0</v>
      </c>
      <c r="AP108" s="269">
        <f>VLOOKUP(A108,QComp!A:E,5,FALSE)</f>
        <v>8752.8847760900389</v>
      </c>
      <c r="AQ108" s="269">
        <f t="shared" si="65"/>
        <v>0</v>
      </c>
      <c r="AR108" s="269">
        <f>VLOOKUP(A108,'2021 SPED'!A:AF,32,FALSE)</f>
        <v>305273.75392133929</v>
      </c>
      <c r="AS108" s="285">
        <f t="shared" si="59"/>
        <v>3353481.7539213393</v>
      </c>
      <c r="AT108" s="247">
        <f t="shared" si="60"/>
        <v>2.7201750397818424E-2</v>
      </c>
      <c r="AU108" s="249">
        <f t="shared" si="53"/>
        <v>4954886.4987858292</v>
      </c>
    </row>
    <row r="109" spans="1:47" x14ac:dyDescent="0.3">
      <c r="A109" s="243">
        <v>277</v>
      </c>
      <c r="B109" s="243">
        <v>1</v>
      </c>
      <c r="C109" s="243" t="s">
        <v>88</v>
      </c>
      <c r="D109" s="243">
        <f>VLOOKUP(A109,Sheet10!A:C,3,FALSE)</f>
        <v>3</v>
      </c>
      <c r="E109" s="268">
        <f>VLOOKUP(A109,'Pupil Info'!A:D,4,FALSE)</f>
        <v>2500</v>
      </c>
      <c r="F109" s="269">
        <f>VLOOKUP(A109,'Starting Point 2020'!A:AB,28,FALSE)+IFERROR(VLOOKUP(A109,'2020 SPED'!A:W,23,FALSE),0)</f>
        <v>26617461.89150244</v>
      </c>
      <c r="G109" s="269">
        <f>VLOOKUP(A109,'Starting Point 2020'!A:AB,28,FALSE)</f>
        <v>23716990.25</v>
      </c>
      <c r="H109" s="269">
        <f>VLOOKUP(A109,'2% 2020'!A:AB,28,FALSE)</f>
        <v>24069207.25</v>
      </c>
      <c r="I109" s="269">
        <f t="shared" si="61"/>
        <v>352217</v>
      </c>
      <c r="J109" s="269">
        <f>VLOOKUP(A109,'2% with VPK 2020'!A:AB,28,FALSE)</f>
        <v>24069207.25</v>
      </c>
      <c r="K109" s="269">
        <f>VLOOKUP(A109,'Charter School Lease'!A:D,4,FALSE)</f>
        <v>0</v>
      </c>
      <c r="L109" s="269">
        <f>VLOOKUP(A109,'Integration Change'!H:K,4,FALSE)</f>
        <v>0</v>
      </c>
      <c r="M109" s="269">
        <f>VLOOKUP(A109,'Other SPED'!A:D,4,FALSE)</f>
        <v>0</v>
      </c>
      <c r="N109" s="269">
        <f>VLOOKUP(A109,'LTFM Change'!G:J,4,FALSE)</f>
        <v>0</v>
      </c>
      <c r="O109" s="269">
        <f>VLOOKUP(A109,QComp!I:N,6,FALSE)</f>
        <v>0</v>
      </c>
      <c r="P109" s="269">
        <f>VLOOKUP(A109,'Breakfast and Lunch'!A:D,4,FALSE)</f>
        <v>0</v>
      </c>
      <c r="Q109" s="269">
        <f>VLOOKUP(A109,'Breakfast and Lunch'!A:E,5,FALSE)</f>
        <v>0</v>
      </c>
      <c r="R109" s="269">
        <f>VLOOKUP(A109,'Integration Change'!A:D,4,FALSE)</f>
        <v>0</v>
      </c>
      <c r="S109" s="269">
        <f>VLOOKUP(A109,'LTFM Change'!A:C,3,FALSE)</f>
        <v>0</v>
      </c>
      <c r="T109" s="269">
        <f>VLOOKUP(A109,QComp!A:D,4,FALSE)</f>
        <v>0</v>
      </c>
      <c r="U109" s="269">
        <f t="shared" si="62"/>
        <v>0</v>
      </c>
      <c r="V109" s="269">
        <f>VLOOKUP(A109,'2020 SPED'!A:AF,32,FALSE)</f>
        <v>77553.2503051362</v>
      </c>
      <c r="W109" s="270">
        <f t="shared" si="58"/>
        <v>429770.2503051362</v>
      </c>
      <c r="X109" s="247">
        <f t="shared" si="63"/>
        <v>1.6146176974234268E-2</v>
      </c>
      <c r="Z109" s="268">
        <f>VLOOKUP(A109,'Pupil Info'!A:E,5,FALSE)</f>
        <v>2537</v>
      </c>
      <c r="AA109" s="269">
        <f>VLOOKUP(A109,'Starting Point 2021'!A:AB,28,FALSE)+VLOOKUP(A109,'2021 SPED'!A:AT,23,FALSE)</f>
        <v>27266150.09412672</v>
      </c>
      <c r="AB109" s="269">
        <f>VLOOKUP(A109,'Starting Point 2021'!A:AB,28,FALSE)</f>
        <v>24167753.5</v>
      </c>
      <c r="AC109" s="269">
        <f>VLOOKUP(A109,'2% 2021'!A:AB,28,FALSE)</f>
        <v>24892173.5</v>
      </c>
      <c r="AD109" s="269">
        <f t="shared" si="64"/>
        <v>724420</v>
      </c>
      <c r="AE109" s="269">
        <f>VLOOKUP(A109,'2% with VPK 2021'!A:AB,28,FALSE)</f>
        <v>24892173.5</v>
      </c>
      <c r="AF109" s="269">
        <f>VLOOKUP(A109,'Charter School Lease'!A:E,5,FALSE)</f>
        <v>0</v>
      </c>
      <c r="AG109" s="269">
        <f>VLOOKUP(A109,'Integration Change'!H:L,5,FALSE)</f>
        <v>0</v>
      </c>
      <c r="AH109" s="269">
        <f>VLOOKUP(A109,'Other SPED'!A:D,4,FALSE)</f>
        <v>0</v>
      </c>
      <c r="AI109" s="269">
        <f>VLOOKUP(A109,QComp!I:R,10,FALSE)</f>
        <v>0</v>
      </c>
      <c r="AJ109" s="269">
        <f>VLOOKUP(A109,'LTFM Change'!G:K,5,FALSE)</f>
        <v>0</v>
      </c>
      <c r="AK109" s="269">
        <f>VLOOKUP(A109,'Breakfast and Lunch'!A:E,5,FALSE)</f>
        <v>0</v>
      </c>
      <c r="AL109" s="269">
        <f>VLOOKUP(A109,'Breakfast and Lunch'!A:D,4,FALSE)</f>
        <v>0</v>
      </c>
      <c r="AM109" s="269">
        <f>VLOOKUP(A109,'Integration Change'!A:E,5,FALSE)</f>
        <v>0</v>
      </c>
      <c r="AN109" s="269">
        <f>VLOOKUP(A109,'Safe School'!F:J,5,FALSE)</f>
        <v>0</v>
      </c>
      <c r="AO109" s="269">
        <f>VLOOKUP(A109,'LTFM Change'!A:D,4,FALSE)</f>
        <v>0</v>
      </c>
      <c r="AP109" s="269">
        <f>VLOOKUP(A109,QComp!A:E,5,FALSE)</f>
        <v>0</v>
      </c>
      <c r="AQ109" s="269">
        <f t="shared" si="65"/>
        <v>0</v>
      </c>
      <c r="AR109" s="269">
        <f>VLOOKUP(A109,'2021 SPED'!A:AF,32,FALSE)</f>
        <v>199982.27122678701</v>
      </c>
      <c r="AS109" s="285">
        <f t="shared" si="59"/>
        <v>924402.27122678701</v>
      </c>
      <c r="AT109" s="247">
        <f t="shared" si="60"/>
        <v>3.3902926083646381E-2</v>
      </c>
      <c r="AU109" s="249">
        <f t="shared" si="53"/>
        <v>1354172.5215319232</v>
      </c>
    </row>
    <row r="110" spans="1:47" x14ac:dyDescent="0.3">
      <c r="A110" s="243">
        <v>278</v>
      </c>
      <c r="B110" s="243">
        <v>1</v>
      </c>
      <c r="C110" s="243" t="s">
        <v>89</v>
      </c>
      <c r="D110" s="243">
        <f>VLOOKUP(A110,Sheet10!A:C,3,FALSE)</f>
        <v>3</v>
      </c>
      <c r="E110" s="268">
        <f>VLOOKUP(A110,'Pupil Info'!A:D,4,FALSE)</f>
        <v>2930</v>
      </c>
      <c r="F110" s="269">
        <f>VLOOKUP(A110,'Starting Point 2020'!A:AB,28,FALSE)+IFERROR(VLOOKUP(A110,'2020 SPED'!A:W,23,FALSE),0)</f>
        <v>32570077.179230705</v>
      </c>
      <c r="G110" s="269">
        <f>VLOOKUP(A110,'Starting Point 2020'!A:AB,28,FALSE)</f>
        <v>29526376.929657999</v>
      </c>
      <c r="H110" s="269">
        <f>VLOOKUP(A110,'2% 2020'!A:AB,28,FALSE)</f>
        <v>29936322.929657999</v>
      </c>
      <c r="I110" s="269">
        <f t="shared" si="61"/>
        <v>409946</v>
      </c>
      <c r="J110" s="269">
        <f>VLOOKUP(A110,'2% with VPK 2020'!A:AB,28,FALSE)</f>
        <v>29936322.929657999</v>
      </c>
      <c r="K110" s="269">
        <f>VLOOKUP(A110,'Charter School Lease'!A:D,4,FALSE)</f>
        <v>0</v>
      </c>
      <c r="L110" s="269">
        <f>VLOOKUP(A110,'Integration Change'!H:K,4,FALSE)</f>
        <v>0</v>
      </c>
      <c r="M110" s="269">
        <f>VLOOKUP(A110,'Other SPED'!A:D,4,FALSE)</f>
        <v>0</v>
      </c>
      <c r="N110" s="269">
        <f>VLOOKUP(A110,'LTFM Change'!G:J,4,FALSE)</f>
        <v>0</v>
      </c>
      <c r="O110" s="269">
        <f>VLOOKUP(A110,QComp!I:N,6,FALSE)</f>
        <v>-2308.4252490000217</v>
      </c>
      <c r="P110" s="269">
        <f>VLOOKUP(A110,'Breakfast and Lunch'!A:D,4,FALSE)</f>
        <v>0</v>
      </c>
      <c r="Q110" s="269">
        <f>VLOOKUP(A110,'Breakfast and Lunch'!A:E,5,FALSE)</f>
        <v>0</v>
      </c>
      <c r="R110" s="269">
        <f>VLOOKUP(A110,'Integration Change'!A:D,4,FALSE)</f>
        <v>0</v>
      </c>
      <c r="S110" s="269">
        <f>VLOOKUP(A110,'LTFM Change'!A:C,3,FALSE)</f>
        <v>0</v>
      </c>
      <c r="T110" s="269">
        <f>VLOOKUP(A110,QComp!A:D,4,FALSE)</f>
        <v>2308.4252490000217</v>
      </c>
      <c r="U110" s="269">
        <f t="shared" si="62"/>
        <v>0</v>
      </c>
      <c r="V110" s="269">
        <f>VLOOKUP(A110,'2020 SPED'!A:AF,32,FALSE)</f>
        <v>50845.865727205295</v>
      </c>
      <c r="W110" s="270">
        <f t="shared" si="58"/>
        <v>460791.8657272053</v>
      </c>
      <c r="X110" s="247">
        <f t="shared" si="63"/>
        <v>1.4147705674490777E-2</v>
      </c>
      <c r="Z110" s="268">
        <f>VLOOKUP(A110,'Pupil Info'!A:E,5,FALSE)</f>
        <v>2987</v>
      </c>
      <c r="AA110" s="269">
        <f>VLOOKUP(A110,'Starting Point 2021'!A:AB,28,FALSE)+VLOOKUP(A110,'2021 SPED'!A:AT,23,FALSE)</f>
        <v>33540020.018615872</v>
      </c>
      <c r="AB110" s="269">
        <f>VLOOKUP(A110,'Starting Point 2021'!A:AB,28,FALSE)</f>
        <v>30273709.973195709</v>
      </c>
      <c r="AC110" s="269">
        <f>VLOOKUP(A110,'2% 2021'!A:AB,28,FALSE)</f>
        <v>31115052.91119571</v>
      </c>
      <c r="AD110" s="269">
        <f t="shared" si="64"/>
        <v>841342.93800000101</v>
      </c>
      <c r="AE110" s="269">
        <f>VLOOKUP(A110,'2% with VPK 2021'!A:AB,28,FALSE)</f>
        <v>31115052.91119571</v>
      </c>
      <c r="AF110" s="269">
        <f>VLOOKUP(A110,'Charter School Lease'!A:E,5,FALSE)</f>
        <v>0</v>
      </c>
      <c r="AG110" s="269">
        <f>VLOOKUP(A110,'Integration Change'!H:L,5,FALSE)</f>
        <v>0</v>
      </c>
      <c r="AH110" s="269">
        <f>VLOOKUP(A110,'Other SPED'!A:D,4,FALSE)</f>
        <v>0</v>
      </c>
      <c r="AI110" s="269">
        <f>VLOOKUP(A110,QComp!I:R,10,FALSE)</f>
        <v>-2349.440334242594</v>
      </c>
      <c r="AJ110" s="269">
        <f>VLOOKUP(A110,'LTFM Change'!G:K,5,FALSE)</f>
        <v>0</v>
      </c>
      <c r="AK110" s="269">
        <f>VLOOKUP(A110,'Breakfast and Lunch'!A:E,5,FALSE)</f>
        <v>0</v>
      </c>
      <c r="AL110" s="269">
        <f>VLOOKUP(A110,'Breakfast and Lunch'!A:D,4,FALSE)</f>
        <v>0</v>
      </c>
      <c r="AM110" s="269">
        <f>VLOOKUP(A110,'Integration Change'!A:E,5,FALSE)</f>
        <v>0</v>
      </c>
      <c r="AN110" s="269">
        <f>VLOOKUP(A110,'Safe School'!F:J,5,FALSE)</f>
        <v>0</v>
      </c>
      <c r="AO110" s="269">
        <f>VLOOKUP(A110,'LTFM Change'!A:D,4,FALSE)</f>
        <v>0</v>
      </c>
      <c r="AP110" s="269">
        <f>VLOOKUP(A110,QComp!A:E,5,FALSE)</f>
        <v>2349.440334242594</v>
      </c>
      <c r="AQ110" s="269">
        <f t="shared" si="65"/>
        <v>0</v>
      </c>
      <c r="AR110" s="269">
        <f>VLOOKUP(A110,'2021 SPED'!A:AF,32,FALSE)</f>
        <v>129341.15393683966</v>
      </c>
      <c r="AS110" s="285">
        <f t="shared" si="59"/>
        <v>970684.09193684068</v>
      </c>
      <c r="AT110" s="247">
        <f t="shared" si="60"/>
        <v>2.8941070738719845E-2</v>
      </c>
      <c r="AU110" s="249">
        <f t="shared" si="53"/>
        <v>1431475.957664046</v>
      </c>
    </row>
    <row r="111" spans="1:47" x14ac:dyDescent="0.3">
      <c r="A111" s="243">
        <v>279</v>
      </c>
      <c r="B111" s="243">
        <v>1</v>
      </c>
      <c r="C111" s="243" t="s">
        <v>90</v>
      </c>
      <c r="D111" s="243">
        <f>VLOOKUP(A111,Sheet10!A:C,3,FALSE)</f>
        <v>3</v>
      </c>
      <c r="E111" s="268">
        <f>VLOOKUP(A111,'Pupil Info'!A:D,4,FALSE)</f>
        <v>21356.400000000001</v>
      </c>
      <c r="F111" s="269">
        <f>VLOOKUP(A111,'Starting Point 2020'!A:AB,28,FALSE)+IFERROR(VLOOKUP(A111,'2020 SPED'!A:W,23,FALSE),0)</f>
        <v>251630134.22366616</v>
      </c>
      <c r="G111" s="269">
        <f>VLOOKUP(A111,'Starting Point 2020'!A:AB,28,FALSE)</f>
        <v>226026418</v>
      </c>
      <c r="H111" s="269">
        <f>VLOOKUP(A111,'2% 2020'!A:AB,28,FALSE)</f>
        <v>229323896</v>
      </c>
      <c r="I111" s="269">
        <f t="shared" si="61"/>
        <v>3297478</v>
      </c>
      <c r="J111" s="269">
        <f>VLOOKUP(A111,'2% with VPK 2020'!A:AB,28,FALSE)</f>
        <v>229598024.25</v>
      </c>
      <c r="K111" s="269">
        <f>VLOOKUP(A111,'Charter School Lease'!A:D,4,FALSE)</f>
        <v>0</v>
      </c>
      <c r="L111" s="269">
        <f>VLOOKUP(A111,'Integration Change'!H:K,4,FALSE)</f>
        <v>4344.1507199998014</v>
      </c>
      <c r="M111" s="269">
        <f>VLOOKUP(A111,'Other SPED'!A:D,4,FALSE)</f>
        <v>34906.1</v>
      </c>
      <c r="N111" s="269">
        <f>VLOOKUP(A111,'LTFM Change'!G:J,4,FALSE)</f>
        <v>1744.2222918027546</v>
      </c>
      <c r="O111" s="269">
        <f>VLOOKUP(A111,QComp!I:N,6,FALSE)</f>
        <v>-8712.4567448101006</v>
      </c>
      <c r="P111" s="269">
        <f>VLOOKUP(A111,'Breakfast and Lunch'!A:D,4,FALSE)</f>
        <v>1156.07</v>
      </c>
      <c r="Q111" s="269">
        <f>VLOOKUP(A111,'Breakfast and Lunch'!A:E,5,FALSE)</f>
        <v>3018.69</v>
      </c>
      <c r="R111" s="269">
        <f>VLOOKUP(A111,'Integration Change'!A:D,4,FALSE)</f>
        <v>1861.7788799996488</v>
      </c>
      <c r="S111" s="269">
        <f>VLOOKUP(A111,'LTFM Change'!A:C,3,FALSE)</f>
        <v>-1744.2222918027546</v>
      </c>
      <c r="T111" s="269">
        <f>VLOOKUP(A111,QComp!A:D,4,FALSE)</f>
        <v>21972.456744810101</v>
      </c>
      <c r="U111" s="269">
        <f t="shared" si="62"/>
        <v>332675.03959998488</v>
      </c>
      <c r="V111" s="269">
        <f>VLOOKUP(A111,'2020 SPED'!A:AF,32,FALSE)</f>
        <v>705639.20353544503</v>
      </c>
      <c r="W111" s="270">
        <f t="shared" si="58"/>
        <v>4335792.2431354299</v>
      </c>
      <c r="X111" s="247">
        <f t="shared" si="63"/>
        <v>1.7230814808855414E-2</v>
      </c>
      <c r="Z111" s="268">
        <f>VLOOKUP(A111,'Pupil Info'!A:E,5,FALSE)</f>
        <v>21419</v>
      </c>
      <c r="AA111" s="269">
        <f>VLOOKUP(A111,'Starting Point 2021'!A:AB,28,FALSE)+VLOOKUP(A111,'2021 SPED'!A:AT,23,FALSE)</f>
        <v>256927712.00172511</v>
      </c>
      <c r="AB111" s="269">
        <f>VLOOKUP(A111,'Starting Point 2021'!A:AB,28,FALSE)</f>
        <v>229806862.5</v>
      </c>
      <c r="AC111" s="269">
        <f>VLOOKUP(A111,'2% 2021'!A:AB,28,FALSE)</f>
        <v>236551312.5</v>
      </c>
      <c r="AD111" s="269">
        <f t="shared" si="64"/>
        <v>6744450</v>
      </c>
      <c r="AE111" s="269">
        <f>VLOOKUP(A111,'2% with VPK 2021'!A:AB,28,FALSE)</f>
        <v>236859930.5</v>
      </c>
      <c r="AF111" s="269">
        <f>VLOOKUP(A111,'Charter School Lease'!A:E,5,FALSE)</f>
        <v>0</v>
      </c>
      <c r="AG111" s="269">
        <f>VLOOKUP(A111,'Integration Change'!H:L,5,FALSE)</f>
        <v>4513.4544000001624</v>
      </c>
      <c r="AH111" s="269">
        <f>VLOOKUP(A111,'Other SPED'!A:D,4,FALSE)</f>
        <v>34906.1</v>
      </c>
      <c r="AI111" s="269">
        <f>VLOOKUP(A111,QComp!I:R,10,FALSE)</f>
        <v>-8868.997939910274</v>
      </c>
      <c r="AJ111" s="269">
        <f>VLOOKUP(A111,'LTFM Change'!G:K,5,FALSE)</f>
        <v>1639.0377256355714</v>
      </c>
      <c r="AK111" s="269">
        <f>VLOOKUP(A111,'Breakfast and Lunch'!A:E,5,FALSE)</f>
        <v>3018.69</v>
      </c>
      <c r="AL111" s="269">
        <f>VLOOKUP(A111,'Breakfast and Lunch'!A:D,4,FALSE)</f>
        <v>1156.07</v>
      </c>
      <c r="AM111" s="269">
        <f>VLOOKUP(A111,'Integration Change'!A:E,5,FALSE)</f>
        <v>1934.3376000002027</v>
      </c>
      <c r="AN111" s="269">
        <f>VLOOKUP(A111,'Safe School'!F:J,5,FALSE)</f>
        <v>1101.5999999999476</v>
      </c>
      <c r="AO111" s="269">
        <f>VLOOKUP(A111,'LTFM Change'!A:D,4,FALSE)</f>
        <v>-1639.0377256367356</v>
      </c>
      <c r="AP111" s="269">
        <f>VLOOKUP(A111,QComp!A:E,5,FALSE)</f>
        <v>22128.997939910274</v>
      </c>
      <c r="AQ111" s="269">
        <f t="shared" si="65"/>
        <v>368508.25199997425</v>
      </c>
      <c r="AR111" s="269">
        <f>VLOOKUP(A111,'2021 SPED'!A:AF,32,FALSE)</f>
        <v>2262909.6314594112</v>
      </c>
      <c r="AS111" s="285">
        <f t="shared" si="59"/>
        <v>9375867.8834593855</v>
      </c>
      <c r="AT111" s="247">
        <f t="shared" si="60"/>
        <v>3.6492240601108984E-2</v>
      </c>
      <c r="AU111" s="249">
        <f t="shared" si="53"/>
        <v>13711660.126594815</v>
      </c>
    </row>
    <row r="112" spans="1:47" x14ac:dyDescent="0.3">
      <c r="A112" s="243">
        <v>280</v>
      </c>
      <c r="B112" s="243">
        <v>1</v>
      </c>
      <c r="C112" s="243" t="s">
        <v>91</v>
      </c>
      <c r="D112" s="243">
        <f>VLOOKUP(A112,Sheet10!A:C,3,FALSE)</f>
        <v>2</v>
      </c>
      <c r="E112" s="268">
        <f>VLOOKUP(A112,'Pupil Info'!A:D,4,FALSE)</f>
        <v>4172.6000000000004</v>
      </c>
      <c r="F112" s="269">
        <f>VLOOKUP(A112,'Starting Point 2020'!A:AB,28,FALSE)+IFERROR(VLOOKUP(A112,'2020 SPED'!A:W,23,FALSE),0)</f>
        <v>52151519.46378509</v>
      </c>
      <c r="G112" s="269">
        <f>VLOOKUP(A112,'Starting Point 2020'!A:AB,28,FALSE)</f>
        <v>46178076.5</v>
      </c>
      <c r="H112" s="269">
        <f>VLOOKUP(A112,'2% 2020'!A:AB,28,FALSE)</f>
        <v>46883448.5</v>
      </c>
      <c r="I112" s="269">
        <f t="shared" si="61"/>
        <v>705372</v>
      </c>
      <c r="J112" s="269">
        <f>VLOOKUP(A112,'2% with VPK 2020'!A:AB,28,FALSE)</f>
        <v>47195031.75</v>
      </c>
      <c r="K112" s="269">
        <f>VLOOKUP(A112,'Charter School Lease'!A:D,4,FALSE)</f>
        <v>0</v>
      </c>
      <c r="L112" s="269">
        <f>VLOOKUP(A112,'Integration Change'!H:K,4,FALSE)</f>
        <v>7980.2486400000053</v>
      </c>
      <c r="M112" s="269">
        <f>VLOOKUP(A112,'Other SPED'!A:D,4,FALSE)</f>
        <v>62113.74</v>
      </c>
      <c r="N112" s="269">
        <f>VLOOKUP(A112,'LTFM Change'!G:J,4,FALSE)</f>
        <v>0</v>
      </c>
      <c r="O112" s="269">
        <f>VLOOKUP(A112,QComp!I:N,6,FALSE)</f>
        <v>9112.3309014398837</v>
      </c>
      <c r="P112" s="269">
        <f>VLOOKUP(A112,'Breakfast and Lunch'!A:D,4,FALSE)</f>
        <v>1722.77</v>
      </c>
      <c r="Q112" s="269">
        <f>VLOOKUP(A112,'Breakfast and Lunch'!A:E,5,FALSE)</f>
        <v>4498.4399999999996</v>
      </c>
      <c r="R112" s="269">
        <f>VLOOKUP(A112,'Integration Change'!A:D,4,FALSE)</f>
        <v>3420.1065600000438</v>
      </c>
      <c r="S112" s="269">
        <f>VLOOKUP(A112,'LTFM Change'!A:C,3,FALSE)</f>
        <v>17328</v>
      </c>
      <c r="T112" s="269">
        <f>VLOOKUP(A112,QComp!A:D,4,FALSE)</f>
        <v>10647.669098560116</v>
      </c>
      <c r="U112" s="269">
        <f t="shared" si="62"/>
        <v>428406.55520000309</v>
      </c>
      <c r="V112" s="269">
        <f>VLOOKUP(A112,'2020 SPED'!A:AF,32,FALSE)</f>
        <v>162960.18070136663</v>
      </c>
      <c r="W112" s="270">
        <f t="shared" si="58"/>
        <v>1296738.7359013697</v>
      </c>
      <c r="X112" s="247">
        <f t="shared" si="63"/>
        <v>2.4864831345937068E-2</v>
      </c>
      <c r="Z112" s="268">
        <f>VLOOKUP(A112,'Pupil Info'!A:E,5,FALSE)</f>
        <v>4241</v>
      </c>
      <c r="AA112" s="269">
        <f>VLOOKUP(A112,'Starting Point 2021'!A:AB,28,FALSE)+VLOOKUP(A112,'2021 SPED'!A:AT,23,FALSE)</f>
        <v>53575245.683933988</v>
      </c>
      <c r="AB112" s="269">
        <f>VLOOKUP(A112,'Starting Point 2021'!A:AB,28,FALSE)</f>
        <v>47184167</v>
      </c>
      <c r="AC112" s="269">
        <f>VLOOKUP(A112,'2% 2021'!A:AB,28,FALSE)</f>
        <v>48635730</v>
      </c>
      <c r="AD112" s="269">
        <f t="shared" si="64"/>
        <v>1451563</v>
      </c>
      <c r="AE112" s="269">
        <f>VLOOKUP(A112,'2% with VPK 2021'!A:AB,28,FALSE)</f>
        <v>49105131.75</v>
      </c>
      <c r="AF112" s="269">
        <f>VLOOKUP(A112,'Charter School Lease'!A:E,5,FALSE)</f>
        <v>0</v>
      </c>
      <c r="AG112" s="269">
        <f>VLOOKUP(A112,'Integration Change'!H:L,5,FALSE)</f>
        <v>8035.4332799998811</v>
      </c>
      <c r="AH112" s="269">
        <f>VLOOKUP(A112,'Other SPED'!A:D,4,FALSE)</f>
        <v>62113.74</v>
      </c>
      <c r="AI112" s="269">
        <f>VLOOKUP(A112,QComp!I:R,10,FALSE)</f>
        <v>9131.8738523236243</v>
      </c>
      <c r="AJ112" s="269">
        <f>VLOOKUP(A112,'LTFM Change'!G:K,5,FALSE)</f>
        <v>0</v>
      </c>
      <c r="AK112" s="269">
        <f>VLOOKUP(A112,'Breakfast and Lunch'!A:E,5,FALSE)</f>
        <v>4498.4399999999996</v>
      </c>
      <c r="AL112" s="269">
        <f>VLOOKUP(A112,'Breakfast and Lunch'!A:D,4,FALSE)</f>
        <v>1722.77</v>
      </c>
      <c r="AM112" s="269">
        <f>VLOOKUP(A112,'Integration Change'!A:E,5,FALSE)</f>
        <v>3443.7571199999657</v>
      </c>
      <c r="AN112" s="269">
        <f>VLOOKUP(A112,'Safe School'!F:J,5,FALSE)</f>
        <v>1641.6000000000131</v>
      </c>
      <c r="AO112" s="269">
        <f>VLOOKUP(A112,'LTFM Change'!A:D,4,FALSE)</f>
        <v>17328.000000000931</v>
      </c>
      <c r="AP112" s="269">
        <f>VLOOKUP(A112,QComp!A:E,5,FALSE)</f>
        <v>10628.126147676376</v>
      </c>
      <c r="AQ112" s="269">
        <f t="shared" si="65"/>
        <v>587945.49040000141</v>
      </c>
      <c r="AR112" s="269">
        <f>VLOOKUP(A112,'2021 SPED'!A:AF,32,FALSE)</f>
        <v>406420.88637796883</v>
      </c>
      <c r="AS112" s="285">
        <f t="shared" si="59"/>
        <v>2445929.3767779702</v>
      </c>
      <c r="AT112" s="247">
        <f t="shared" si="60"/>
        <v>4.5654095385911565E-2</v>
      </c>
      <c r="AU112" s="249">
        <f t="shared" si="53"/>
        <v>3742668.1126793399</v>
      </c>
    </row>
    <row r="113" spans="1:47" x14ac:dyDescent="0.3">
      <c r="A113" s="243">
        <v>281</v>
      </c>
      <c r="B113" s="243">
        <v>1</v>
      </c>
      <c r="C113" s="243" t="s">
        <v>92</v>
      </c>
      <c r="D113" s="243">
        <f>VLOOKUP(A113,Sheet10!A:C,3,FALSE)</f>
        <v>2</v>
      </c>
      <c r="E113" s="268">
        <f>VLOOKUP(A113,'Pupil Info'!A:D,4,FALSE)</f>
        <v>11876</v>
      </c>
      <c r="F113" s="269">
        <f>VLOOKUP(A113,'Starting Point 2020'!A:AB,28,FALSE)+IFERROR(VLOOKUP(A113,'2020 SPED'!A:W,23,FALSE),0)</f>
        <v>147523439.84370843</v>
      </c>
      <c r="G113" s="269">
        <f>VLOOKUP(A113,'Starting Point 2020'!A:AB,28,FALSE)</f>
        <v>133908810.5</v>
      </c>
      <c r="H113" s="269">
        <f>VLOOKUP(A113,'2% 2020'!A:AB,28,FALSE)</f>
        <v>135842961.5</v>
      </c>
      <c r="I113" s="269">
        <f t="shared" si="61"/>
        <v>1934151</v>
      </c>
      <c r="J113" s="269">
        <f>VLOOKUP(A113,'2% with VPK 2020'!A:AB,28,FALSE)</f>
        <v>137442118</v>
      </c>
      <c r="K113" s="269">
        <f>VLOOKUP(A113,'Charter School Lease'!A:D,4,FALSE)</f>
        <v>0</v>
      </c>
      <c r="L113" s="269">
        <f>VLOOKUP(A113,'Integration Change'!H:K,4,FALSE)</f>
        <v>32493.578879999928</v>
      </c>
      <c r="M113" s="269">
        <f>VLOOKUP(A113,'Other SPED'!A:D,4,FALSE)</f>
        <v>239263.73</v>
      </c>
      <c r="N113" s="269">
        <f>VLOOKUP(A113,'LTFM Change'!G:J,4,FALSE)</f>
        <v>0</v>
      </c>
      <c r="O113" s="269">
        <f>VLOOKUP(A113,QComp!I:N,6,FALSE)</f>
        <v>49498.776560999919</v>
      </c>
      <c r="P113" s="269">
        <f>VLOOKUP(A113,'Breakfast and Lunch'!A:D,4,FALSE)</f>
        <v>8160.48</v>
      </c>
      <c r="Q113" s="269">
        <f>VLOOKUP(A113,'Breakfast and Lunch'!A:E,5,FALSE)</f>
        <v>21308.400000000001</v>
      </c>
      <c r="R113" s="269">
        <f>VLOOKUP(A113,'Integration Change'!A:D,4,FALSE)</f>
        <v>13925.819519999903</v>
      </c>
      <c r="S113" s="269">
        <f>VLOOKUP(A113,'LTFM Change'!A:C,3,FALSE)</f>
        <v>0</v>
      </c>
      <c r="T113" s="269">
        <f>VLOOKUP(A113,QComp!A:D,4,FALSE)</f>
        <v>44101.223439000081</v>
      </c>
      <c r="U113" s="269">
        <f t="shared" si="62"/>
        <v>2007908.5083999932</v>
      </c>
      <c r="V113" s="269">
        <f>VLOOKUP(A113,'2020 SPED'!A:AF,32,FALSE)</f>
        <v>556533.28470261768</v>
      </c>
      <c r="W113" s="270">
        <f t="shared" si="58"/>
        <v>4498592.7931026109</v>
      </c>
      <c r="X113" s="247">
        <f t="shared" si="63"/>
        <v>3.0494088247051392E-2</v>
      </c>
      <c r="Z113" s="268">
        <f>VLOOKUP(A113,'Pupil Info'!A:E,5,FALSE)</f>
        <v>11599</v>
      </c>
      <c r="AA113" s="269">
        <f>VLOOKUP(A113,'Starting Point 2021'!A:AB,28,FALSE)+VLOOKUP(A113,'2021 SPED'!A:AT,23,FALSE)</f>
        <v>144331123.77072698</v>
      </c>
      <c r="AB113" s="269">
        <f>VLOOKUP(A113,'Starting Point 2021'!A:AB,28,FALSE)</f>
        <v>130924849.25</v>
      </c>
      <c r="AC113" s="269">
        <f>VLOOKUP(A113,'2% 2021'!A:AB,28,FALSE)</f>
        <v>134722637.25</v>
      </c>
      <c r="AD113" s="269">
        <f t="shared" si="64"/>
        <v>3797788</v>
      </c>
      <c r="AE113" s="269">
        <f>VLOOKUP(A113,'2% with VPK 2021'!A:AB,28,FALSE)</f>
        <v>136826765.25</v>
      </c>
      <c r="AF113" s="269">
        <f>VLOOKUP(A113,'Charter School Lease'!A:E,5,FALSE)</f>
        <v>0</v>
      </c>
      <c r="AG113" s="269">
        <f>VLOOKUP(A113,'Integration Change'!H:L,5,FALSE)</f>
        <v>33364.13471999974</v>
      </c>
      <c r="AH113" s="269">
        <f>VLOOKUP(A113,'Other SPED'!A:D,4,FALSE)</f>
        <v>239263.73</v>
      </c>
      <c r="AI113" s="269">
        <f>VLOOKUP(A113,QComp!I:R,10,FALSE)</f>
        <v>49580.753161275294</v>
      </c>
      <c r="AJ113" s="269">
        <f>VLOOKUP(A113,'LTFM Change'!G:K,5,FALSE)</f>
        <v>0</v>
      </c>
      <c r="AK113" s="269">
        <f>VLOOKUP(A113,'Breakfast and Lunch'!A:E,5,FALSE)</f>
        <v>21308.400000000001</v>
      </c>
      <c r="AL113" s="269">
        <f>VLOOKUP(A113,'Breakfast and Lunch'!A:D,4,FALSE)</f>
        <v>8160.48</v>
      </c>
      <c r="AM113" s="269">
        <f>VLOOKUP(A113,'Integration Change'!A:E,5,FALSE)</f>
        <v>14298.914879999822</v>
      </c>
      <c r="AN113" s="269">
        <f>VLOOKUP(A113,'Safe School'!F:J,5,FALSE)</f>
        <v>7776</v>
      </c>
      <c r="AO113" s="269">
        <f>VLOOKUP(A113,'LTFM Change'!A:D,4,FALSE)</f>
        <v>0</v>
      </c>
      <c r="AP113" s="269">
        <f>VLOOKUP(A113,QComp!A:E,5,FALSE)</f>
        <v>44019.246838724706</v>
      </c>
      <c r="AQ113" s="269">
        <f t="shared" si="65"/>
        <v>2521899.6595999897</v>
      </c>
      <c r="AR113" s="269">
        <f>VLOOKUP(A113,'2021 SPED'!A:AF,32,FALSE)</f>
        <v>1420341.2739177607</v>
      </c>
      <c r="AS113" s="285">
        <f t="shared" si="59"/>
        <v>7740028.9335177504</v>
      </c>
      <c r="AT113" s="247">
        <f t="shared" si="60"/>
        <v>5.3626887474478149E-2</v>
      </c>
      <c r="AU113" s="249">
        <f t="shared" si="53"/>
        <v>12238621.726620361</v>
      </c>
    </row>
    <row r="114" spans="1:47" x14ac:dyDescent="0.3">
      <c r="A114" s="243">
        <v>282</v>
      </c>
      <c r="B114" s="243">
        <v>1</v>
      </c>
      <c r="C114" s="243" t="s">
        <v>93</v>
      </c>
      <c r="D114" s="243">
        <f>VLOOKUP(A114,Sheet10!A:C,3,FALSE)</f>
        <v>2</v>
      </c>
      <c r="E114" s="268">
        <f>VLOOKUP(A114,'Pupil Info'!A:D,4,FALSE)</f>
        <v>1810</v>
      </c>
      <c r="F114" s="269">
        <f>VLOOKUP(A114,'Starting Point 2020'!A:AB,28,FALSE)+IFERROR(VLOOKUP(A114,'2020 SPED'!A:W,23,FALSE),0)</f>
        <v>18703790.548360571</v>
      </c>
      <c r="G114" s="269">
        <f>VLOOKUP(A114,'Starting Point 2020'!A:AB,28,FALSE)</f>
        <v>17031820.5</v>
      </c>
      <c r="H114" s="269">
        <f>VLOOKUP(A114,'2% 2020'!A:AB,28,FALSE)</f>
        <v>17292345.5</v>
      </c>
      <c r="I114" s="269">
        <f t="shared" si="61"/>
        <v>260525</v>
      </c>
      <c r="J114" s="269">
        <f>VLOOKUP(A114,'2% with VPK 2020'!A:AB,28,FALSE)</f>
        <v>17292345.5</v>
      </c>
      <c r="K114" s="269">
        <f>VLOOKUP(A114,'Charter School Lease'!A:D,4,FALSE)</f>
        <v>0</v>
      </c>
      <c r="L114" s="269">
        <f>VLOOKUP(A114,'Integration Change'!H:K,4,FALSE)</f>
        <v>0</v>
      </c>
      <c r="M114" s="269">
        <f>VLOOKUP(A114,'Other SPED'!A:D,4,FALSE)</f>
        <v>0</v>
      </c>
      <c r="N114" s="269">
        <f>VLOOKUP(A114,'LTFM Change'!G:J,4,FALSE)</f>
        <v>0</v>
      </c>
      <c r="O114" s="269">
        <f>VLOOKUP(A114,QComp!I:N,6,FALSE)</f>
        <v>-1437.3201592394907</v>
      </c>
      <c r="P114" s="269">
        <f>VLOOKUP(A114,'Breakfast and Lunch'!A:D,4,FALSE)</f>
        <v>0</v>
      </c>
      <c r="Q114" s="269">
        <f>VLOOKUP(A114,'Breakfast and Lunch'!A:E,5,FALSE)</f>
        <v>0</v>
      </c>
      <c r="R114" s="269">
        <f>VLOOKUP(A114,'Integration Change'!A:D,4,FALSE)</f>
        <v>0</v>
      </c>
      <c r="S114" s="269">
        <f>VLOOKUP(A114,'LTFM Change'!A:C,3,FALSE)</f>
        <v>0</v>
      </c>
      <c r="T114" s="269">
        <f>VLOOKUP(A114,QComp!A:D,4,FALSE)</f>
        <v>1437.3201592394907</v>
      </c>
      <c r="U114" s="269">
        <f t="shared" si="62"/>
        <v>0</v>
      </c>
      <c r="V114" s="269">
        <f>VLOOKUP(A114,'2020 SPED'!A:AF,32,FALSE)</f>
        <v>40345.758727924665</v>
      </c>
      <c r="W114" s="270">
        <f t="shared" si="58"/>
        <v>300870.75872792467</v>
      </c>
      <c r="X114" s="247">
        <f t="shared" si="63"/>
        <v>1.6086084686951066E-2</v>
      </c>
      <c r="Z114" s="268">
        <f>VLOOKUP(A114,'Pupil Info'!A:E,5,FALSE)</f>
        <v>1810</v>
      </c>
      <c r="AA114" s="269">
        <f>VLOOKUP(A114,'Starting Point 2021'!A:AB,28,FALSE)+VLOOKUP(A114,'2021 SPED'!A:AT,23,FALSE)</f>
        <v>18784210.016149569</v>
      </c>
      <c r="AB114" s="269">
        <f>VLOOKUP(A114,'Starting Point 2021'!A:AB,28,FALSE)</f>
        <v>17049315.75</v>
      </c>
      <c r="AC114" s="269">
        <f>VLOOKUP(A114,'2% 2021'!A:AB,28,FALSE)</f>
        <v>17576385.75</v>
      </c>
      <c r="AD114" s="269">
        <f t="shared" si="64"/>
        <v>527070</v>
      </c>
      <c r="AE114" s="269">
        <f>VLOOKUP(A114,'2% with VPK 2021'!A:AB,28,FALSE)</f>
        <v>17576385.75</v>
      </c>
      <c r="AF114" s="269">
        <f>VLOOKUP(A114,'Charter School Lease'!A:E,5,FALSE)</f>
        <v>0</v>
      </c>
      <c r="AG114" s="269">
        <f>VLOOKUP(A114,'Integration Change'!H:L,5,FALSE)</f>
        <v>0</v>
      </c>
      <c r="AH114" s="269">
        <f>VLOOKUP(A114,'Other SPED'!A:D,4,FALSE)</f>
        <v>0</v>
      </c>
      <c r="AI114" s="269">
        <f>VLOOKUP(A114,QComp!I:R,10,FALSE)</f>
        <v>-1465.8628255699878</v>
      </c>
      <c r="AJ114" s="269">
        <f>VLOOKUP(A114,'LTFM Change'!G:K,5,FALSE)</f>
        <v>0</v>
      </c>
      <c r="AK114" s="269">
        <f>VLOOKUP(A114,'Breakfast and Lunch'!A:E,5,FALSE)</f>
        <v>0</v>
      </c>
      <c r="AL114" s="269">
        <f>VLOOKUP(A114,'Breakfast and Lunch'!A:D,4,FALSE)</f>
        <v>0</v>
      </c>
      <c r="AM114" s="269">
        <f>VLOOKUP(A114,'Integration Change'!A:E,5,FALSE)</f>
        <v>0</v>
      </c>
      <c r="AN114" s="269">
        <f>VLOOKUP(A114,'Safe School'!F:J,5,FALSE)</f>
        <v>0</v>
      </c>
      <c r="AO114" s="269">
        <f>VLOOKUP(A114,'LTFM Change'!A:D,4,FALSE)</f>
        <v>0</v>
      </c>
      <c r="AP114" s="269">
        <f>VLOOKUP(A114,QComp!A:E,5,FALSE)</f>
        <v>1465.8628255699878</v>
      </c>
      <c r="AQ114" s="269">
        <f t="shared" si="65"/>
        <v>0</v>
      </c>
      <c r="AR114" s="269">
        <f>VLOOKUP(A114,'2021 SPED'!A:AF,32,FALSE)</f>
        <v>115212.75052519096</v>
      </c>
      <c r="AS114" s="285">
        <f t="shared" si="59"/>
        <v>642282.75052519096</v>
      </c>
      <c r="AT114" s="247">
        <f t="shared" si="60"/>
        <v>3.4192694288074622E-2</v>
      </c>
      <c r="AU114" s="249">
        <f t="shared" si="53"/>
        <v>943153.50925311563</v>
      </c>
    </row>
    <row r="115" spans="1:47" x14ac:dyDescent="0.3">
      <c r="A115" s="243">
        <v>283</v>
      </c>
      <c r="B115" s="243">
        <v>1</v>
      </c>
      <c r="C115" s="243" t="s">
        <v>94</v>
      </c>
      <c r="D115" s="243">
        <f>VLOOKUP(A115,Sheet10!A:C,3,FALSE)</f>
        <v>2</v>
      </c>
      <c r="E115" s="268">
        <f>VLOOKUP(A115,'Pupil Info'!A:D,4,FALSE)</f>
        <v>4678</v>
      </c>
      <c r="F115" s="269">
        <f>VLOOKUP(A115,'Starting Point 2020'!A:AB,28,FALSE)+IFERROR(VLOOKUP(A115,'2020 SPED'!A:W,23,FALSE),0)</f>
        <v>55264610.750889339</v>
      </c>
      <c r="G115" s="269">
        <f>VLOOKUP(A115,'Starting Point 2020'!A:AB,28,FALSE)</f>
        <v>49784928</v>
      </c>
      <c r="H115" s="269">
        <f>VLOOKUP(A115,'2% 2020'!A:AB,28,FALSE)</f>
        <v>50479601</v>
      </c>
      <c r="I115" s="269">
        <f t="shared" si="61"/>
        <v>694673</v>
      </c>
      <c r="J115" s="269">
        <f>VLOOKUP(A115,'2% with VPK 2020'!A:AB,28,FALSE)</f>
        <v>50479601</v>
      </c>
      <c r="K115" s="269">
        <f>VLOOKUP(A115,'Charter School Lease'!A:D,4,FALSE)</f>
        <v>0</v>
      </c>
      <c r="L115" s="269">
        <f>VLOOKUP(A115,'Integration Change'!H:K,4,FALSE)</f>
        <v>0</v>
      </c>
      <c r="M115" s="269">
        <f>VLOOKUP(A115,'Other SPED'!A:D,4,FALSE)</f>
        <v>0</v>
      </c>
      <c r="N115" s="269">
        <f>VLOOKUP(A115,'LTFM Change'!G:J,4,FALSE)</f>
        <v>0</v>
      </c>
      <c r="O115" s="269">
        <f>VLOOKUP(A115,QComp!I:N,6,FALSE)</f>
        <v>-3771.8948436001083</v>
      </c>
      <c r="P115" s="269">
        <f>VLOOKUP(A115,'Breakfast and Lunch'!A:D,4,FALSE)</f>
        <v>0</v>
      </c>
      <c r="Q115" s="269">
        <f>VLOOKUP(A115,'Breakfast and Lunch'!A:E,5,FALSE)</f>
        <v>0</v>
      </c>
      <c r="R115" s="269">
        <f>VLOOKUP(A115,'Integration Change'!A:D,4,FALSE)</f>
        <v>0</v>
      </c>
      <c r="S115" s="269">
        <f>VLOOKUP(A115,'LTFM Change'!A:C,3,FALSE)</f>
        <v>0</v>
      </c>
      <c r="T115" s="269">
        <f>VLOOKUP(A115,QComp!A:D,4,FALSE)</f>
        <v>3771.8948436001083</v>
      </c>
      <c r="U115" s="269">
        <f t="shared" si="62"/>
        <v>0</v>
      </c>
      <c r="V115" s="269">
        <f>VLOOKUP(A115,'2020 SPED'!A:AF,32,FALSE)</f>
        <v>122754.37729253899</v>
      </c>
      <c r="W115" s="270">
        <f t="shared" si="58"/>
        <v>817427.37729253899</v>
      </c>
      <c r="X115" s="247">
        <f t="shared" si="63"/>
        <v>1.4791154161515231E-2</v>
      </c>
      <c r="Z115" s="268">
        <f>VLOOKUP(A115,'Pupil Info'!A:E,5,FALSE)</f>
        <v>4653</v>
      </c>
      <c r="AA115" s="269">
        <f>VLOOKUP(A115,'Starting Point 2021'!A:AB,28,FALSE)+VLOOKUP(A115,'2021 SPED'!A:AT,23,FALSE)</f>
        <v>55639436.234742597</v>
      </c>
      <c r="AB115" s="269">
        <f>VLOOKUP(A115,'Starting Point 2021'!A:AB,28,FALSE)</f>
        <v>49924585</v>
      </c>
      <c r="AC115" s="269">
        <f>VLOOKUP(A115,'2% 2021'!A:AB,28,FALSE)</f>
        <v>51325680</v>
      </c>
      <c r="AD115" s="269">
        <f t="shared" si="64"/>
        <v>1401095</v>
      </c>
      <c r="AE115" s="269">
        <f>VLOOKUP(A115,'2% with VPK 2021'!A:AB,28,FALSE)</f>
        <v>51325680</v>
      </c>
      <c r="AF115" s="269">
        <f>VLOOKUP(A115,'Charter School Lease'!A:E,5,FALSE)</f>
        <v>0</v>
      </c>
      <c r="AG115" s="269">
        <f>VLOOKUP(A115,'Integration Change'!H:L,5,FALSE)</f>
        <v>0</v>
      </c>
      <c r="AH115" s="269">
        <f>VLOOKUP(A115,'Other SPED'!A:D,4,FALSE)</f>
        <v>0</v>
      </c>
      <c r="AI115" s="269">
        <f>VLOOKUP(A115,QComp!I:R,10,FALSE)</f>
        <v>-3755.9895505990135</v>
      </c>
      <c r="AJ115" s="269">
        <f>VLOOKUP(A115,'LTFM Change'!G:K,5,FALSE)</f>
        <v>0</v>
      </c>
      <c r="AK115" s="269">
        <f>VLOOKUP(A115,'Breakfast and Lunch'!A:E,5,FALSE)</f>
        <v>0</v>
      </c>
      <c r="AL115" s="269">
        <f>VLOOKUP(A115,'Breakfast and Lunch'!A:D,4,FALSE)</f>
        <v>0</v>
      </c>
      <c r="AM115" s="269">
        <f>VLOOKUP(A115,'Integration Change'!A:E,5,FALSE)</f>
        <v>0</v>
      </c>
      <c r="AN115" s="269">
        <f>VLOOKUP(A115,'Safe School'!F:J,5,FALSE)</f>
        <v>0</v>
      </c>
      <c r="AO115" s="269">
        <f>VLOOKUP(A115,'LTFM Change'!A:D,4,FALSE)</f>
        <v>0</v>
      </c>
      <c r="AP115" s="269">
        <f>VLOOKUP(A115,QComp!A:E,5,FALSE)</f>
        <v>3755.9895505990135</v>
      </c>
      <c r="AQ115" s="269">
        <f t="shared" si="65"/>
        <v>0</v>
      </c>
      <c r="AR115" s="269">
        <f>VLOOKUP(A115,'2021 SPED'!A:AF,32,FALSE)</f>
        <v>352544.49582477752</v>
      </c>
      <c r="AS115" s="285">
        <f t="shared" si="59"/>
        <v>1753639.4958247775</v>
      </c>
      <c r="AT115" s="247">
        <f t="shared" si="60"/>
        <v>3.1517923517883566E-2</v>
      </c>
      <c r="AU115" s="249">
        <f t="shared" si="53"/>
        <v>2571066.8731173165</v>
      </c>
    </row>
    <row r="116" spans="1:47" x14ac:dyDescent="0.3">
      <c r="A116" s="243">
        <v>284</v>
      </c>
      <c r="B116" s="243">
        <v>1</v>
      </c>
      <c r="C116" s="243" t="s">
        <v>95</v>
      </c>
      <c r="D116" s="243">
        <f>VLOOKUP(A116,Sheet10!A:C,3,FALSE)</f>
        <v>3</v>
      </c>
      <c r="E116" s="268">
        <f>VLOOKUP(A116,'Pupil Info'!A:D,4,FALSE)</f>
        <v>12384</v>
      </c>
      <c r="F116" s="269">
        <f>VLOOKUP(A116,'Starting Point 2020'!A:AB,28,FALSE)+IFERROR(VLOOKUP(A116,'2020 SPED'!A:W,23,FALSE),0)</f>
        <v>134743392.12645</v>
      </c>
      <c r="G116" s="269">
        <f>VLOOKUP(A116,'Starting Point 2020'!A:AB,28,FALSE)</f>
        <v>124101515.87003276</v>
      </c>
      <c r="H116" s="269">
        <f>VLOOKUP(A116,'2% 2020'!A:AB,28,FALSE)</f>
        <v>125816850.87003276</v>
      </c>
      <c r="I116" s="269">
        <f t="shared" si="61"/>
        <v>1715335</v>
      </c>
      <c r="J116" s="269">
        <f>VLOOKUP(A116,'2% with VPK 2020'!A:AB,28,FALSE)</f>
        <v>125816850.87003276</v>
      </c>
      <c r="K116" s="269">
        <f>VLOOKUP(A116,'Charter School Lease'!A:D,4,FALSE)</f>
        <v>0</v>
      </c>
      <c r="L116" s="269">
        <f>VLOOKUP(A116,'Integration Change'!H:K,4,FALSE)</f>
        <v>0</v>
      </c>
      <c r="M116" s="269">
        <f>VLOOKUP(A116,'Other SPED'!A:D,4,FALSE)</f>
        <v>0</v>
      </c>
      <c r="N116" s="269">
        <f>VLOOKUP(A116,'LTFM Change'!G:J,4,FALSE)</f>
        <v>0</v>
      </c>
      <c r="O116" s="269">
        <f>VLOOKUP(A116,QComp!I:N,6,FALSE)</f>
        <v>-9560.1611352001783</v>
      </c>
      <c r="P116" s="269">
        <f>VLOOKUP(A116,'Breakfast and Lunch'!A:D,4,FALSE)</f>
        <v>0</v>
      </c>
      <c r="Q116" s="269">
        <f>VLOOKUP(A116,'Breakfast and Lunch'!A:E,5,FALSE)</f>
        <v>0</v>
      </c>
      <c r="R116" s="269">
        <f>VLOOKUP(A116,'Integration Change'!A:D,4,FALSE)</f>
        <v>0</v>
      </c>
      <c r="S116" s="269">
        <f>VLOOKUP(A116,'LTFM Change'!A:C,3,FALSE)</f>
        <v>0</v>
      </c>
      <c r="T116" s="269">
        <f>VLOOKUP(A116,QComp!A:D,4,FALSE)</f>
        <v>9560.1611352001783</v>
      </c>
      <c r="U116" s="269">
        <f t="shared" si="62"/>
        <v>0</v>
      </c>
      <c r="V116" s="269">
        <f>VLOOKUP(A116,'2020 SPED'!A:AF,32,FALSE)</f>
        <v>298893.92093898542</v>
      </c>
      <c r="W116" s="270">
        <f t="shared" si="58"/>
        <v>2014228.9209389854</v>
      </c>
      <c r="X116" s="247">
        <f t="shared" si="63"/>
        <v>1.4948628568358621E-2</v>
      </c>
      <c r="Z116" s="268">
        <f>VLOOKUP(A116,'Pupil Info'!A:E,5,FALSE)</f>
        <v>12736</v>
      </c>
      <c r="AA116" s="269">
        <f>VLOOKUP(A116,'Starting Point 2021'!A:AB,28,FALSE)+VLOOKUP(A116,'2021 SPED'!A:AT,23,FALSE)</f>
        <v>139774493.52116579</v>
      </c>
      <c r="AB116" s="269">
        <f>VLOOKUP(A116,'Starting Point 2021'!A:AB,28,FALSE)</f>
        <v>128253810.27606024</v>
      </c>
      <c r="AC116" s="269">
        <f>VLOOKUP(A116,'2% 2021'!A:AB,28,FALSE)</f>
        <v>131805403.87006025</v>
      </c>
      <c r="AD116" s="269">
        <f t="shared" si="64"/>
        <v>3551593.5940000117</v>
      </c>
      <c r="AE116" s="269">
        <f>VLOOKUP(A116,'2% with VPK 2021'!A:AB,28,FALSE)</f>
        <v>131805403.87006025</v>
      </c>
      <c r="AF116" s="269">
        <f>VLOOKUP(A116,'Charter School Lease'!A:E,5,FALSE)</f>
        <v>0</v>
      </c>
      <c r="AG116" s="269">
        <f>VLOOKUP(A116,'Integration Change'!H:L,5,FALSE)</f>
        <v>0</v>
      </c>
      <c r="AH116" s="269">
        <f>VLOOKUP(A116,'Other SPED'!A:D,4,FALSE)</f>
        <v>0</v>
      </c>
      <c r="AI116" s="269">
        <f>VLOOKUP(A116,QComp!I:R,10,FALSE)</f>
        <v>-9821.1785936565138</v>
      </c>
      <c r="AJ116" s="269">
        <f>VLOOKUP(A116,'LTFM Change'!G:K,5,FALSE)</f>
        <v>0</v>
      </c>
      <c r="AK116" s="269">
        <f>VLOOKUP(A116,'Breakfast and Lunch'!A:E,5,FALSE)</f>
        <v>0</v>
      </c>
      <c r="AL116" s="269">
        <f>VLOOKUP(A116,'Breakfast and Lunch'!A:D,4,FALSE)</f>
        <v>0</v>
      </c>
      <c r="AM116" s="269">
        <f>VLOOKUP(A116,'Integration Change'!A:E,5,FALSE)</f>
        <v>0</v>
      </c>
      <c r="AN116" s="269">
        <f>VLOOKUP(A116,'Safe School'!F:J,5,FALSE)</f>
        <v>0</v>
      </c>
      <c r="AO116" s="269">
        <f>VLOOKUP(A116,'LTFM Change'!A:D,4,FALSE)</f>
        <v>0</v>
      </c>
      <c r="AP116" s="269">
        <f>VLOOKUP(A116,QComp!A:E,5,FALSE)</f>
        <v>9821.1785936565138</v>
      </c>
      <c r="AQ116" s="269">
        <f t="shared" si="65"/>
        <v>0</v>
      </c>
      <c r="AR116" s="269">
        <f>VLOOKUP(A116,'2021 SPED'!A:AF,32,FALSE)</f>
        <v>782086.91652205028</v>
      </c>
      <c r="AS116" s="285">
        <f t="shared" si="59"/>
        <v>4333680.510522062</v>
      </c>
      <c r="AT116" s="247">
        <f t="shared" si="60"/>
        <v>3.1004802101935906E-2</v>
      </c>
      <c r="AU116" s="249">
        <f t="shared" si="53"/>
        <v>6347909.4314610474</v>
      </c>
    </row>
    <row r="117" spans="1:47" x14ac:dyDescent="0.3">
      <c r="A117" s="243">
        <v>286</v>
      </c>
      <c r="B117" s="243">
        <v>1</v>
      </c>
      <c r="C117" s="243" t="s">
        <v>96</v>
      </c>
      <c r="D117" s="243">
        <f>VLOOKUP(A117,Sheet10!A:C,3,FALSE)</f>
        <v>2</v>
      </c>
      <c r="E117" s="268">
        <f>VLOOKUP(A117,'Pupil Info'!A:D,4,FALSE)</f>
        <v>2535</v>
      </c>
      <c r="F117" s="269">
        <f>VLOOKUP(A117,'Starting Point 2020'!A:AB,28,FALSE)+IFERROR(VLOOKUP(A117,'2020 SPED'!A:W,23,FALSE),0)</f>
        <v>29059814.770710364</v>
      </c>
      <c r="G117" s="269">
        <f>VLOOKUP(A117,'Starting Point 2020'!A:AB,28,FALSE)</f>
        <v>27386195.772314124</v>
      </c>
      <c r="H117" s="269">
        <f>VLOOKUP(A117,'2% 2020'!A:AB,28,FALSE)</f>
        <v>27848853.772314124</v>
      </c>
      <c r="I117" s="269">
        <f t="shared" si="61"/>
        <v>462658</v>
      </c>
      <c r="J117" s="269">
        <f>VLOOKUP(A117,'2% with VPK 2020'!A:AB,28,FALSE)</f>
        <v>27848853.772314124</v>
      </c>
      <c r="K117" s="269">
        <f>VLOOKUP(A117,'Charter School Lease'!A:D,4,FALSE)</f>
        <v>0</v>
      </c>
      <c r="L117" s="269">
        <f>VLOOKUP(A117,'Integration Change'!H:K,4,FALSE)</f>
        <v>0</v>
      </c>
      <c r="M117" s="269">
        <f>VLOOKUP(A117,'Other SPED'!A:D,4,FALSE)</f>
        <v>0</v>
      </c>
      <c r="N117" s="269">
        <f>VLOOKUP(A117,'LTFM Change'!G:J,4,FALSE)</f>
        <v>0</v>
      </c>
      <c r="O117" s="269">
        <f>VLOOKUP(A117,QComp!I:N,6,FALSE)</f>
        <v>-1027.6146246755816</v>
      </c>
      <c r="P117" s="269">
        <f>VLOOKUP(A117,'Breakfast and Lunch'!A:D,4,FALSE)</f>
        <v>0</v>
      </c>
      <c r="Q117" s="269">
        <f>VLOOKUP(A117,'Breakfast and Lunch'!A:E,5,FALSE)</f>
        <v>0</v>
      </c>
      <c r="R117" s="269">
        <f>VLOOKUP(A117,'Integration Change'!A:D,4,FALSE)</f>
        <v>0</v>
      </c>
      <c r="S117" s="269">
        <f>VLOOKUP(A117,'LTFM Change'!A:C,3,FALSE)</f>
        <v>0</v>
      </c>
      <c r="T117" s="269">
        <f>VLOOKUP(A117,QComp!A:D,4,FALSE)</f>
        <v>1027.6146246755816</v>
      </c>
      <c r="U117" s="269">
        <f t="shared" si="62"/>
        <v>0</v>
      </c>
      <c r="V117" s="269">
        <f>VLOOKUP(A117,'2020 SPED'!A:AF,32,FALSE)</f>
        <v>70331.319538599113</v>
      </c>
      <c r="W117" s="270">
        <f t="shared" si="58"/>
        <v>532989.31953859911</v>
      </c>
      <c r="X117" s="247">
        <f t="shared" si="63"/>
        <v>1.834111207328841E-2</v>
      </c>
      <c r="Z117" s="268">
        <f>VLOOKUP(A117,'Pupil Info'!A:E,5,FALSE)</f>
        <v>2349</v>
      </c>
      <c r="AA117" s="269">
        <f>VLOOKUP(A117,'Starting Point 2021'!A:AB,28,FALSE)+VLOOKUP(A117,'2021 SPED'!A:AT,23,FALSE)</f>
        <v>28062636.848849863</v>
      </c>
      <c r="AB117" s="269">
        <f>VLOOKUP(A117,'Starting Point 2021'!A:AB,28,FALSE)</f>
        <v>26430150.438421283</v>
      </c>
      <c r="AC117" s="269">
        <f>VLOOKUP(A117,'2% 2021'!A:AB,28,FALSE)</f>
        <v>27334306.274421282</v>
      </c>
      <c r="AD117" s="269">
        <f t="shared" si="64"/>
        <v>904155.8359999992</v>
      </c>
      <c r="AE117" s="269">
        <f>VLOOKUP(A117,'2% with VPK 2021'!A:AB,28,FALSE)</f>
        <v>27334306.274421282</v>
      </c>
      <c r="AF117" s="269">
        <f>VLOOKUP(A117,'Charter School Lease'!A:E,5,FALSE)</f>
        <v>0</v>
      </c>
      <c r="AG117" s="269">
        <f>VLOOKUP(A117,'Integration Change'!H:L,5,FALSE)</f>
        <v>0</v>
      </c>
      <c r="AH117" s="269">
        <f>VLOOKUP(A117,'Other SPED'!A:D,4,FALSE)</f>
        <v>0</v>
      </c>
      <c r="AI117" s="269">
        <f>VLOOKUP(A117,QComp!I:R,10,FALSE)</f>
        <v>-1144.4625629039656</v>
      </c>
      <c r="AJ117" s="269">
        <f>VLOOKUP(A117,'LTFM Change'!G:K,5,FALSE)</f>
        <v>0</v>
      </c>
      <c r="AK117" s="269">
        <f>VLOOKUP(A117,'Breakfast and Lunch'!A:E,5,FALSE)</f>
        <v>0</v>
      </c>
      <c r="AL117" s="269">
        <f>VLOOKUP(A117,'Breakfast and Lunch'!A:D,4,FALSE)</f>
        <v>0</v>
      </c>
      <c r="AM117" s="269">
        <f>VLOOKUP(A117,'Integration Change'!A:E,5,FALSE)</f>
        <v>0</v>
      </c>
      <c r="AN117" s="269">
        <f>VLOOKUP(A117,'Safe School'!F:J,5,FALSE)</f>
        <v>0</v>
      </c>
      <c r="AO117" s="269">
        <f>VLOOKUP(A117,'LTFM Change'!A:D,4,FALSE)</f>
        <v>0</v>
      </c>
      <c r="AP117" s="269">
        <f>VLOOKUP(A117,QComp!A:E,5,FALSE)</f>
        <v>1144.4625629039656</v>
      </c>
      <c r="AQ117" s="269">
        <f t="shared" si="65"/>
        <v>0</v>
      </c>
      <c r="AR117" s="269">
        <f>VLOOKUP(A117,'2021 SPED'!A:AF,32,FALSE)</f>
        <v>182175.24841793906</v>
      </c>
      <c r="AS117" s="285">
        <f t="shared" si="59"/>
        <v>1086331.0844179383</v>
      </c>
      <c r="AT117" s="247">
        <f t="shared" si="60"/>
        <v>3.8710941180228477E-2</v>
      </c>
      <c r="AU117" s="249">
        <f t="shared" si="53"/>
        <v>1619320.4039565374</v>
      </c>
    </row>
    <row r="118" spans="1:47" x14ac:dyDescent="0.3">
      <c r="A118" s="243">
        <v>294</v>
      </c>
      <c r="B118" s="243">
        <v>1</v>
      </c>
      <c r="C118" s="243" t="s">
        <v>97</v>
      </c>
      <c r="D118" s="243">
        <f>VLOOKUP(A118,Sheet10!A:C,3,FALSE)</f>
        <v>5</v>
      </c>
      <c r="E118" s="268">
        <f>VLOOKUP(A118,'Pupil Info'!A:D,4,FALSE)</f>
        <v>1948</v>
      </c>
      <c r="F118" s="269">
        <f>VLOOKUP(A118,'Starting Point 2020'!A:AB,28,FALSE)+IFERROR(VLOOKUP(A118,'2020 SPED'!A:W,23,FALSE),0)</f>
        <v>19292580.197472617</v>
      </c>
      <c r="G118" s="269">
        <f>VLOOKUP(A118,'Starting Point 2020'!A:AB,28,FALSE)</f>
        <v>17074359.25</v>
      </c>
      <c r="H118" s="269">
        <f>VLOOKUP(A118,'2% 2020'!A:AB,28,FALSE)</f>
        <v>17374761.25</v>
      </c>
      <c r="I118" s="269">
        <f t="shared" si="61"/>
        <v>300402</v>
      </c>
      <c r="J118" s="269">
        <f>VLOOKUP(A118,'2% with VPK 2020'!A:AB,28,FALSE)</f>
        <v>17437497.75</v>
      </c>
      <c r="K118" s="269">
        <f>VLOOKUP(A118,'Charter School Lease'!A:D,4,FALSE)</f>
        <v>0</v>
      </c>
      <c r="L118" s="269">
        <f>VLOOKUP(A118,'Integration Change'!H:K,4,FALSE)</f>
        <v>0</v>
      </c>
      <c r="M118" s="269">
        <f>VLOOKUP(A118,'Other SPED'!A:D,4,FALSE)</f>
        <v>0</v>
      </c>
      <c r="N118" s="269">
        <f>VLOOKUP(A118,'LTFM Change'!G:J,4,FALSE)</f>
        <v>3004.2543081033509</v>
      </c>
      <c r="O118" s="269">
        <f>VLOOKUP(A118,QComp!I:N,6,FALSE)</f>
        <v>899.46811695001088</v>
      </c>
      <c r="P118" s="269">
        <f>VLOOKUP(A118,'Breakfast and Lunch'!A:D,4,FALSE)</f>
        <v>340.02</v>
      </c>
      <c r="Q118" s="269">
        <f>VLOOKUP(A118,'Breakfast and Lunch'!A:E,5,FALSE)</f>
        <v>887.85</v>
      </c>
      <c r="R118" s="269">
        <f>VLOOKUP(A118,'Integration Change'!A:D,4,FALSE)</f>
        <v>0</v>
      </c>
      <c r="S118" s="269">
        <f>VLOOKUP(A118,'LTFM Change'!A:C,3,FALSE)</f>
        <v>415.74569189664908</v>
      </c>
      <c r="T118" s="269">
        <f>VLOOKUP(A118,QComp!A:D,4,FALSE)</f>
        <v>0</v>
      </c>
      <c r="U118" s="269">
        <f t="shared" si="62"/>
        <v>68283.838116951287</v>
      </c>
      <c r="V118" s="269">
        <f>VLOOKUP(A118,'2020 SPED'!A:AF,32,FALSE)</f>
        <v>-19908.828344271518</v>
      </c>
      <c r="W118" s="270">
        <f t="shared" si="58"/>
        <v>348777.00977267977</v>
      </c>
      <c r="X118" s="247">
        <f t="shared" si="63"/>
        <v>1.8078297780945416E-2</v>
      </c>
      <c r="Z118" s="268">
        <f>VLOOKUP(A118,'Pupil Info'!A:E,5,FALSE)</f>
        <v>1951</v>
      </c>
      <c r="AA118" s="269">
        <f>VLOOKUP(A118,'Starting Point 2021'!A:AB,28,FALSE)+VLOOKUP(A118,'2021 SPED'!A:AT,23,FALSE)</f>
        <v>19457360.873815231</v>
      </c>
      <c r="AB118" s="269">
        <f>VLOOKUP(A118,'Starting Point 2021'!A:AB,28,FALSE)</f>
        <v>17125354.5</v>
      </c>
      <c r="AC118" s="269">
        <f>VLOOKUP(A118,'2% 2021'!A:AB,28,FALSE)</f>
        <v>17734476.5</v>
      </c>
      <c r="AD118" s="269">
        <f t="shared" si="64"/>
        <v>609122</v>
      </c>
      <c r="AE118" s="269">
        <f>VLOOKUP(A118,'2% with VPK 2021'!A:AB,28,FALSE)</f>
        <v>17798309</v>
      </c>
      <c r="AF118" s="269">
        <f>VLOOKUP(A118,'Charter School Lease'!A:E,5,FALSE)</f>
        <v>0</v>
      </c>
      <c r="AG118" s="269">
        <f>VLOOKUP(A118,'Integration Change'!H:L,5,FALSE)</f>
        <v>0</v>
      </c>
      <c r="AH118" s="269">
        <f>VLOOKUP(A118,'Other SPED'!A:D,4,FALSE)</f>
        <v>0</v>
      </c>
      <c r="AI118" s="269">
        <f>VLOOKUP(A118,QComp!I:R,10,FALSE)</f>
        <v>887.11697715590708</v>
      </c>
      <c r="AJ118" s="269">
        <f>VLOOKUP(A118,'LTFM Change'!G:K,5,FALSE)</f>
        <v>3006.8564862313215</v>
      </c>
      <c r="AK118" s="269">
        <f>VLOOKUP(A118,'Breakfast and Lunch'!A:E,5,FALSE)</f>
        <v>887.85</v>
      </c>
      <c r="AL118" s="269">
        <f>VLOOKUP(A118,'Breakfast and Lunch'!A:D,4,FALSE)</f>
        <v>340.02</v>
      </c>
      <c r="AM118" s="269">
        <f>VLOOKUP(A118,'Integration Change'!A:E,5,FALSE)</f>
        <v>0</v>
      </c>
      <c r="AN118" s="269">
        <f>VLOOKUP(A118,'Safe School'!F:J,5,FALSE)</f>
        <v>324</v>
      </c>
      <c r="AO118" s="269">
        <f>VLOOKUP(A118,'LTFM Change'!A:D,4,FALSE)</f>
        <v>413.14351376867853</v>
      </c>
      <c r="AP118" s="269">
        <f>VLOOKUP(A118,QComp!A:E,5,FALSE)</f>
        <v>0</v>
      </c>
      <c r="AQ118" s="269">
        <f t="shared" si="65"/>
        <v>69691.486977156252</v>
      </c>
      <c r="AR118" s="269">
        <f>VLOOKUP(A118,'2021 SPED'!A:AF,32,FALSE)</f>
        <v>-23058.108321656473</v>
      </c>
      <c r="AS118" s="285">
        <f t="shared" si="59"/>
        <v>655755.37865549978</v>
      </c>
      <c r="AT118" s="247">
        <f t="shared" si="60"/>
        <v>3.3702174868842791E-2</v>
      </c>
      <c r="AU118" s="249">
        <f t="shared" si="53"/>
        <v>1004532.3884281795</v>
      </c>
    </row>
    <row r="119" spans="1:47" x14ac:dyDescent="0.3">
      <c r="A119" s="243">
        <v>297</v>
      </c>
      <c r="B119" s="243">
        <v>1</v>
      </c>
      <c r="C119" s="243" t="s">
        <v>98</v>
      </c>
      <c r="D119" s="243">
        <f>VLOOKUP(A119,Sheet10!A:C,3,FALSE)</f>
        <v>6</v>
      </c>
      <c r="E119" s="268">
        <f>VLOOKUP(A119,'Pupil Info'!A:D,4,FALSE)</f>
        <v>357</v>
      </c>
      <c r="F119" s="269">
        <f>VLOOKUP(A119,'Starting Point 2020'!A:AB,28,FALSE)+IFERROR(VLOOKUP(A119,'2020 SPED'!A:W,23,FALSE),0)</f>
        <v>3908587.9778837292</v>
      </c>
      <c r="G119" s="269">
        <f>VLOOKUP(A119,'Starting Point 2020'!A:AB,28,FALSE)</f>
        <v>3561513</v>
      </c>
      <c r="H119" s="269">
        <f>VLOOKUP(A119,'2% 2020'!A:AB,28,FALSE)</f>
        <v>3614496</v>
      </c>
      <c r="I119" s="269">
        <f t="shared" si="61"/>
        <v>52983</v>
      </c>
      <c r="J119" s="269">
        <f>VLOOKUP(A119,'2% with VPK 2020'!A:AB,28,FALSE)</f>
        <v>3614496</v>
      </c>
      <c r="K119" s="269">
        <f>VLOOKUP(A119,'Charter School Lease'!A:D,4,FALSE)</f>
        <v>0</v>
      </c>
      <c r="L119" s="269">
        <f>VLOOKUP(A119,'Integration Change'!H:K,4,FALSE)</f>
        <v>0</v>
      </c>
      <c r="M119" s="269">
        <f>VLOOKUP(A119,'Other SPED'!A:D,4,FALSE)</f>
        <v>0</v>
      </c>
      <c r="N119" s="269">
        <f>VLOOKUP(A119,'LTFM Change'!G:J,4,FALSE)</f>
        <v>0</v>
      </c>
      <c r="O119" s="269">
        <f>VLOOKUP(A119,QComp!I:N,6,FALSE)</f>
        <v>-288.053064000007</v>
      </c>
      <c r="P119" s="269">
        <f>VLOOKUP(A119,'Breakfast and Lunch'!A:D,4,FALSE)</f>
        <v>0</v>
      </c>
      <c r="Q119" s="269">
        <f>VLOOKUP(A119,'Breakfast and Lunch'!A:E,5,FALSE)</f>
        <v>0</v>
      </c>
      <c r="R119" s="269">
        <f>VLOOKUP(A119,'Integration Change'!A:D,4,FALSE)</f>
        <v>0</v>
      </c>
      <c r="S119" s="269">
        <f>VLOOKUP(A119,'LTFM Change'!A:C,3,FALSE)</f>
        <v>0</v>
      </c>
      <c r="T119" s="269">
        <f>VLOOKUP(A119,QComp!A:D,4,FALSE)</f>
        <v>288.053064000007</v>
      </c>
      <c r="U119" s="269">
        <f t="shared" si="62"/>
        <v>0</v>
      </c>
      <c r="V119" s="269">
        <f>VLOOKUP(A119,'2020 SPED'!A:AF,32,FALSE)</f>
        <v>6965.183334875619</v>
      </c>
      <c r="W119" s="270">
        <f t="shared" si="58"/>
        <v>59948.183334875619</v>
      </c>
      <c r="X119" s="247">
        <f t="shared" si="63"/>
        <v>1.5337555064408266E-2</v>
      </c>
      <c r="Z119" s="268">
        <f>VLOOKUP(A119,'Pupil Info'!A:E,5,FALSE)</f>
        <v>349</v>
      </c>
      <c r="AA119" s="269">
        <f>VLOOKUP(A119,'Starting Point 2021'!A:AB,28,FALSE)+VLOOKUP(A119,'2021 SPED'!A:AT,23,FALSE)</f>
        <v>3881748.6264812341</v>
      </c>
      <c r="AB119" s="269">
        <f>VLOOKUP(A119,'Starting Point 2021'!A:AB,28,FALSE)</f>
        <v>3524584</v>
      </c>
      <c r="AC119" s="269">
        <f>VLOOKUP(A119,'2% 2021'!A:AB,28,FALSE)</f>
        <v>3630616</v>
      </c>
      <c r="AD119" s="269">
        <f t="shared" si="64"/>
        <v>106032</v>
      </c>
      <c r="AE119" s="269">
        <f>VLOOKUP(A119,'2% with VPK 2021'!A:AB,28,FALSE)</f>
        <v>3630616</v>
      </c>
      <c r="AF119" s="269">
        <f>VLOOKUP(A119,'Charter School Lease'!A:E,5,FALSE)</f>
        <v>0</v>
      </c>
      <c r="AG119" s="269">
        <f>VLOOKUP(A119,'Integration Change'!H:L,5,FALSE)</f>
        <v>0</v>
      </c>
      <c r="AH119" s="269">
        <f>VLOOKUP(A119,'Other SPED'!A:D,4,FALSE)</f>
        <v>0</v>
      </c>
      <c r="AI119" s="269">
        <f>VLOOKUP(A119,QComp!I:R,10,FALSE)</f>
        <v>-288.07455111573654</v>
      </c>
      <c r="AJ119" s="269">
        <f>VLOOKUP(A119,'LTFM Change'!G:K,5,FALSE)</f>
        <v>0</v>
      </c>
      <c r="AK119" s="269">
        <f>VLOOKUP(A119,'Breakfast and Lunch'!A:E,5,FALSE)</f>
        <v>0</v>
      </c>
      <c r="AL119" s="269">
        <f>VLOOKUP(A119,'Breakfast and Lunch'!A:D,4,FALSE)</f>
        <v>0</v>
      </c>
      <c r="AM119" s="269">
        <f>VLOOKUP(A119,'Integration Change'!A:E,5,FALSE)</f>
        <v>0</v>
      </c>
      <c r="AN119" s="269">
        <f>VLOOKUP(A119,'Safe School'!F:J,5,FALSE)</f>
        <v>0</v>
      </c>
      <c r="AO119" s="269">
        <f>VLOOKUP(A119,'LTFM Change'!A:D,4,FALSE)</f>
        <v>0</v>
      </c>
      <c r="AP119" s="269">
        <f>VLOOKUP(A119,QComp!A:E,5,FALSE)</f>
        <v>288.07455111573654</v>
      </c>
      <c r="AQ119" s="269">
        <f t="shared" si="65"/>
        <v>0</v>
      </c>
      <c r="AR119" s="269">
        <f>VLOOKUP(A119,'2021 SPED'!A:AF,32,FALSE)</f>
        <v>17455.82871700346</v>
      </c>
      <c r="AS119" s="285">
        <f t="shared" si="59"/>
        <v>123487.82871700346</v>
      </c>
      <c r="AT119" s="247">
        <f t="shared" si="60"/>
        <v>3.1812422853600399E-2</v>
      </c>
      <c r="AU119" s="249">
        <f t="shared" si="53"/>
        <v>183436.01205187908</v>
      </c>
    </row>
    <row r="120" spans="1:47" x14ac:dyDescent="0.3">
      <c r="A120" s="243">
        <v>299</v>
      </c>
      <c r="B120" s="243">
        <v>1</v>
      </c>
      <c r="C120" s="243" t="s">
        <v>99</v>
      </c>
      <c r="D120" s="243">
        <f>VLOOKUP(A120,Sheet10!A:C,3,FALSE)</f>
        <v>6</v>
      </c>
      <c r="E120" s="268">
        <f>VLOOKUP(A120,'Pupil Info'!A:D,4,FALSE)</f>
        <v>698</v>
      </c>
      <c r="F120" s="269">
        <f>VLOOKUP(A120,'Starting Point 2020'!A:AB,28,FALSE)+IFERROR(VLOOKUP(A120,'2020 SPED'!A:W,23,FALSE),0)</f>
        <v>7396887.7016454935</v>
      </c>
      <c r="G120" s="269">
        <f>VLOOKUP(A120,'Starting Point 2020'!A:AB,28,FALSE)</f>
        <v>6554777.9330991125</v>
      </c>
      <c r="H120" s="269">
        <f>VLOOKUP(A120,'2% 2020'!A:AB,28,FALSE)</f>
        <v>6659914.9330991125</v>
      </c>
      <c r="I120" s="269">
        <f t="shared" si="61"/>
        <v>105137</v>
      </c>
      <c r="J120" s="269">
        <f>VLOOKUP(A120,'2% with VPK 2020'!A:AB,28,FALSE)</f>
        <v>6659914.9330991125</v>
      </c>
      <c r="K120" s="269">
        <f>VLOOKUP(A120,'Charter School Lease'!A:D,4,FALSE)</f>
        <v>0</v>
      </c>
      <c r="L120" s="269">
        <f>VLOOKUP(A120,'Integration Change'!H:K,4,FALSE)</f>
        <v>0</v>
      </c>
      <c r="M120" s="269">
        <f>VLOOKUP(A120,'Other SPED'!A:D,4,FALSE)</f>
        <v>0</v>
      </c>
      <c r="N120" s="269">
        <f>VLOOKUP(A120,'LTFM Change'!G:J,4,FALSE)</f>
        <v>0</v>
      </c>
      <c r="O120" s="269">
        <f>VLOOKUP(A120,QComp!I:N,6,FALSE)</f>
        <v>-571.30524359999981</v>
      </c>
      <c r="P120" s="269">
        <f>VLOOKUP(A120,'Breakfast and Lunch'!A:D,4,FALSE)</f>
        <v>0</v>
      </c>
      <c r="Q120" s="269">
        <f>VLOOKUP(A120,'Breakfast and Lunch'!A:E,5,FALSE)</f>
        <v>0</v>
      </c>
      <c r="R120" s="269">
        <f>VLOOKUP(A120,'Integration Change'!A:D,4,FALSE)</f>
        <v>0</v>
      </c>
      <c r="S120" s="269">
        <f>VLOOKUP(A120,'LTFM Change'!A:C,3,FALSE)</f>
        <v>0</v>
      </c>
      <c r="T120" s="269">
        <f>VLOOKUP(A120,QComp!A:D,4,FALSE)</f>
        <v>571.30524359999981</v>
      </c>
      <c r="U120" s="269">
        <f t="shared" si="62"/>
        <v>0</v>
      </c>
      <c r="V120" s="269">
        <f>VLOOKUP(A120,'2020 SPED'!A:AF,32,FALSE)</f>
        <v>19568.091521895141</v>
      </c>
      <c r="W120" s="270">
        <f t="shared" si="58"/>
        <v>124705.09152189514</v>
      </c>
      <c r="X120" s="247">
        <f t="shared" si="63"/>
        <v>1.6859130022232716E-2</v>
      </c>
      <c r="Z120" s="268">
        <f>VLOOKUP(A120,'Pupil Info'!A:E,5,FALSE)</f>
        <v>683</v>
      </c>
      <c r="AA120" s="269">
        <f>VLOOKUP(A120,'Starting Point 2021'!A:AB,28,FALSE)+VLOOKUP(A120,'2021 SPED'!A:AT,23,FALSE)</f>
        <v>7343483.2126017604</v>
      </c>
      <c r="AB120" s="269">
        <f>VLOOKUP(A120,'Starting Point 2021'!A:AB,28,FALSE)</f>
        <v>6476078.2336540688</v>
      </c>
      <c r="AC120" s="269">
        <f>VLOOKUP(A120,'2% 2021'!A:AB,28,FALSE)</f>
        <v>6684279.4936540686</v>
      </c>
      <c r="AD120" s="269">
        <f t="shared" si="64"/>
        <v>208201.25999999978</v>
      </c>
      <c r="AE120" s="269">
        <f>VLOOKUP(A120,'2% with VPK 2021'!A:AB,28,FALSE)</f>
        <v>6684279.4936540686</v>
      </c>
      <c r="AF120" s="269">
        <f>VLOOKUP(A120,'Charter School Lease'!A:E,5,FALSE)</f>
        <v>0</v>
      </c>
      <c r="AG120" s="269">
        <f>VLOOKUP(A120,'Integration Change'!H:L,5,FALSE)</f>
        <v>0</v>
      </c>
      <c r="AH120" s="269">
        <f>VLOOKUP(A120,'Other SPED'!A:D,4,FALSE)</f>
        <v>0</v>
      </c>
      <c r="AI120" s="269">
        <f>VLOOKUP(A120,QComp!I:R,10,FALSE)</f>
        <v>-563.29138383416284</v>
      </c>
      <c r="AJ120" s="269">
        <f>VLOOKUP(A120,'LTFM Change'!G:K,5,FALSE)</f>
        <v>0</v>
      </c>
      <c r="AK120" s="269">
        <f>VLOOKUP(A120,'Breakfast and Lunch'!A:E,5,FALSE)</f>
        <v>0</v>
      </c>
      <c r="AL120" s="269">
        <f>VLOOKUP(A120,'Breakfast and Lunch'!A:D,4,FALSE)</f>
        <v>0</v>
      </c>
      <c r="AM120" s="269">
        <f>VLOOKUP(A120,'Integration Change'!A:E,5,FALSE)</f>
        <v>0</v>
      </c>
      <c r="AN120" s="269">
        <f>VLOOKUP(A120,'Safe School'!F:J,5,FALSE)</f>
        <v>0</v>
      </c>
      <c r="AO120" s="269">
        <f>VLOOKUP(A120,'LTFM Change'!A:D,4,FALSE)</f>
        <v>0</v>
      </c>
      <c r="AP120" s="269">
        <f>VLOOKUP(A120,QComp!A:E,5,FALSE)</f>
        <v>563.2913838341774</v>
      </c>
      <c r="AQ120" s="269">
        <f t="shared" si="65"/>
        <v>0</v>
      </c>
      <c r="AR120" s="269">
        <f>VLOOKUP(A120,'2021 SPED'!A:AF,32,FALSE)</f>
        <v>48493.427020400646</v>
      </c>
      <c r="AS120" s="285">
        <f t="shared" si="59"/>
        <v>256694.68702040042</v>
      </c>
      <c r="AT120" s="247">
        <f t="shared" si="60"/>
        <v>3.4955440026049278E-2</v>
      </c>
      <c r="AU120" s="249">
        <f t="shared" si="53"/>
        <v>381399.77854229556</v>
      </c>
    </row>
    <row r="121" spans="1:47" x14ac:dyDescent="0.3">
      <c r="A121" s="243">
        <v>300</v>
      </c>
      <c r="B121" s="243">
        <v>1</v>
      </c>
      <c r="C121" s="243" t="s">
        <v>100</v>
      </c>
      <c r="D121" s="243">
        <f>VLOOKUP(A121,Sheet10!A:C,3,FALSE)</f>
        <v>5</v>
      </c>
      <c r="E121" s="268">
        <f>VLOOKUP(A121,'Pupil Info'!A:D,4,FALSE)</f>
        <v>1079</v>
      </c>
      <c r="F121" s="269">
        <f>VLOOKUP(A121,'Starting Point 2020'!A:AB,28,FALSE)+IFERROR(VLOOKUP(A121,'2020 SPED'!A:W,23,FALSE),0)</f>
        <v>12316344.618387714</v>
      </c>
      <c r="G121" s="269">
        <f>VLOOKUP(A121,'Starting Point 2020'!A:AB,28,FALSE)</f>
        <v>10308966.75</v>
      </c>
      <c r="H121" s="269">
        <f>VLOOKUP(A121,'2% 2020'!A:AB,28,FALSE)</f>
        <v>10468055.75</v>
      </c>
      <c r="I121" s="269">
        <f t="shared" si="61"/>
        <v>159089</v>
      </c>
      <c r="J121" s="269">
        <f>VLOOKUP(A121,'2% with VPK 2020'!A:AB,28,FALSE)</f>
        <v>10468055.75</v>
      </c>
      <c r="K121" s="269">
        <f>VLOOKUP(A121,'Charter School Lease'!A:D,4,FALSE)</f>
        <v>0</v>
      </c>
      <c r="L121" s="269">
        <f>VLOOKUP(A121,'Integration Change'!H:K,4,FALSE)</f>
        <v>0</v>
      </c>
      <c r="M121" s="269">
        <f>VLOOKUP(A121,'Other SPED'!A:D,4,FALSE)</f>
        <v>0</v>
      </c>
      <c r="N121" s="269">
        <f>VLOOKUP(A121,'LTFM Change'!G:J,4,FALSE)</f>
        <v>0</v>
      </c>
      <c r="O121" s="269">
        <f>VLOOKUP(A121,QComp!I:N,6,FALSE)</f>
        <v>-886.56331920000957</v>
      </c>
      <c r="P121" s="269">
        <f>VLOOKUP(A121,'Breakfast and Lunch'!A:D,4,FALSE)</f>
        <v>0</v>
      </c>
      <c r="Q121" s="269">
        <f>VLOOKUP(A121,'Breakfast and Lunch'!A:E,5,FALSE)</f>
        <v>0</v>
      </c>
      <c r="R121" s="269">
        <f>VLOOKUP(A121,'Integration Change'!A:D,4,FALSE)</f>
        <v>0</v>
      </c>
      <c r="S121" s="269">
        <f>VLOOKUP(A121,'LTFM Change'!A:C,3,FALSE)</f>
        <v>0</v>
      </c>
      <c r="T121" s="269">
        <f>VLOOKUP(A121,QComp!A:D,4,FALSE)</f>
        <v>886.56331920000957</v>
      </c>
      <c r="U121" s="269">
        <f t="shared" si="62"/>
        <v>0</v>
      </c>
      <c r="V121" s="269">
        <f>VLOOKUP(A121,'2020 SPED'!A:AF,32,FALSE)</f>
        <v>31175.497018380323</v>
      </c>
      <c r="W121" s="270">
        <f t="shared" si="58"/>
        <v>190264.49701838032</v>
      </c>
      <c r="X121" s="247">
        <f t="shared" si="63"/>
        <v>1.5448130343342642E-2</v>
      </c>
      <c r="Z121" s="268">
        <f>VLOOKUP(A121,'Pupil Info'!A:E,5,FALSE)</f>
        <v>1024</v>
      </c>
      <c r="AA121" s="269">
        <f>VLOOKUP(A121,'Starting Point 2021'!A:AB,28,FALSE)+VLOOKUP(A121,'2021 SPED'!A:AT,23,FALSE)</f>
        <v>11916337.756887253</v>
      </c>
      <c r="AB121" s="269">
        <f>VLOOKUP(A121,'Starting Point 2021'!A:AB,28,FALSE)</f>
        <v>9880320</v>
      </c>
      <c r="AC121" s="269">
        <f>VLOOKUP(A121,'2% 2021'!A:AB,28,FALSE)</f>
        <v>10188635</v>
      </c>
      <c r="AD121" s="269">
        <f t="shared" si="64"/>
        <v>308315</v>
      </c>
      <c r="AE121" s="269">
        <f>VLOOKUP(A121,'2% with VPK 2021'!A:AB,28,FALSE)</f>
        <v>10188635</v>
      </c>
      <c r="AF121" s="269">
        <f>VLOOKUP(A121,'Charter School Lease'!A:E,5,FALSE)</f>
        <v>0</v>
      </c>
      <c r="AG121" s="269">
        <f>VLOOKUP(A121,'Integration Change'!H:L,5,FALSE)</f>
        <v>0</v>
      </c>
      <c r="AH121" s="269">
        <f>VLOOKUP(A121,'Other SPED'!A:D,4,FALSE)</f>
        <v>0</v>
      </c>
      <c r="AI121" s="269">
        <f>VLOOKUP(A121,QComp!I:R,10,FALSE)</f>
        <v>-868.84646780922776</v>
      </c>
      <c r="AJ121" s="269">
        <f>VLOOKUP(A121,'LTFM Change'!G:K,5,FALSE)</f>
        <v>0</v>
      </c>
      <c r="AK121" s="269">
        <f>VLOOKUP(A121,'Breakfast and Lunch'!A:E,5,FALSE)</f>
        <v>0</v>
      </c>
      <c r="AL121" s="269">
        <f>VLOOKUP(A121,'Breakfast and Lunch'!A:D,4,FALSE)</f>
        <v>0</v>
      </c>
      <c r="AM121" s="269">
        <f>VLOOKUP(A121,'Integration Change'!A:E,5,FALSE)</f>
        <v>0</v>
      </c>
      <c r="AN121" s="269">
        <f>VLOOKUP(A121,'Safe School'!F:J,5,FALSE)</f>
        <v>0</v>
      </c>
      <c r="AO121" s="269">
        <f>VLOOKUP(A121,'LTFM Change'!A:D,4,FALSE)</f>
        <v>0</v>
      </c>
      <c r="AP121" s="269">
        <f>VLOOKUP(A121,QComp!A:E,5,FALSE)</f>
        <v>868.84646780922776</v>
      </c>
      <c r="AQ121" s="269">
        <f t="shared" si="65"/>
        <v>0</v>
      </c>
      <c r="AR121" s="269">
        <f>VLOOKUP(A121,'2021 SPED'!A:AF,32,FALSE)</f>
        <v>108968.61602240941</v>
      </c>
      <c r="AS121" s="285">
        <f t="shared" si="59"/>
        <v>417283.61602240941</v>
      </c>
      <c r="AT121" s="247">
        <f t="shared" si="60"/>
        <v>3.501777345822827E-2</v>
      </c>
      <c r="AU121" s="249">
        <f t="shared" si="53"/>
        <v>607548.11304078973</v>
      </c>
    </row>
    <row r="122" spans="1:47" x14ac:dyDescent="0.3">
      <c r="A122" s="243">
        <v>306</v>
      </c>
      <c r="B122" s="243">
        <v>1</v>
      </c>
      <c r="C122" s="243" t="s">
        <v>101</v>
      </c>
      <c r="D122" s="243">
        <f>VLOOKUP(A122,Sheet10!A:C,3,FALSE)</f>
        <v>6</v>
      </c>
      <c r="E122" s="268">
        <f>VLOOKUP(A122,'Pupil Info'!A:D,4,FALSE)</f>
        <v>313.39999999999998</v>
      </c>
      <c r="F122" s="269">
        <f>VLOOKUP(A122,'Starting Point 2020'!A:AB,28,FALSE)+IFERROR(VLOOKUP(A122,'2020 SPED'!A:W,23,FALSE),0)</f>
        <v>3732332.6050412823</v>
      </c>
      <c r="G122" s="269">
        <f>VLOOKUP(A122,'Starting Point 2020'!A:AB,28,FALSE)</f>
        <v>3184003.7347611249</v>
      </c>
      <c r="H122" s="269">
        <f>VLOOKUP(A122,'2% 2020'!A:AB,28,FALSE)</f>
        <v>3238840.7347611249</v>
      </c>
      <c r="I122" s="269">
        <f t="shared" si="61"/>
        <v>54837</v>
      </c>
      <c r="J122" s="269">
        <f>VLOOKUP(A122,'2% with VPK 2020'!A:AB,28,FALSE)</f>
        <v>3238840.7347611249</v>
      </c>
      <c r="K122" s="269">
        <f>VLOOKUP(A122,'Charter School Lease'!A:D,4,FALSE)</f>
        <v>0</v>
      </c>
      <c r="L122" s="269">
        <f>VLOOKUP(A122,'Integration Change'!H:K,4,FALSE)</f>
        <v>0</v>
      </c>
      <c r="M122" s="269">
        <f>VLOOKUP(A122,'Other SPED'!A:D,4,FALSE)</f>
        <v>0</v>
      </c>
      <c r="N122" s="269">
        <f>VLOOKUP(A122,'LTFM Change'!G:J,4,FALSE)</f>
        <v>0</v>
      </c>
      <c r="O122" s="269">
        <f>VLOOKUP(A122,QComp!I:N,6,FALSE)</f>
        <v>0</v>
      </c>
      <c r="P122" s="269">
        <f>VLOOKUP(A122,'Breakfast and Lunch'!A:D,4,FALSE)</f>
        <v>0</v>
      </c>
      <c r="Q122" s="269">
        <f>VLOOKUP(A122,'Breakfast and Lunch'!A:E,5,FALSE)</f>
        <v>0</v>
      </c>
      <c r="R122" s="269">
        <f>VLOOKUP(A122,'Integration Change'!A:D,4,FALSE)</f>
        <v>0</v>
      </c>
      <c r="S122" s="269">
        <f>VLOOKUP(A122,'LTFM Change'!A:C,3,FALSE)</f>
        <v>0</v>
      </c>
      <c r="T122" s="269">
        <f>VLOOKUP(A122,QComp!A:D,4,FALSE)</f>
        <v>0</v>
      </c>
      <c r="U122" s="269">
        <f t="shared" si="62"/>
        <v>0</v>
      </c>
      <c r="V122" s="269">
        <f>VLOOKUP(A122,'2020 SPED'!A:AF,32,FALSE)</f>
        <v>5867.337163126329</v>
      </c>
      <c r="W122" s="270">
        <f t="shared" si="58"/>
        <v>60704.337163126329</v>
      </c>
      <c r="X122" s="247">
        <f t="shared" si="63"/>
        <v>1.6264450033507842E-2</v>
      </c>
      <c r="Z122" s="268">
        <f>VLOOKUP(A122,'Pupil Info'!A:E,5,FALSE)</f>
        <v>297</v>
      </c>
      <c r="AA122" s="269">
        <f>VLOOKUP(A122,'Starting Point 2021'!A:AB,28,FALSE)+VLOOKUP(A122,'2021 SPED'!A:AT,23,FALSE)</f>
        <v>3732455.7432258767</v>
      </c>
      <c r="AB122" s="269">
        <f>VLOOKUP(A122,'Starting Point 2021'!A:AB,28,FALSE)</f>
        <v>3168469.831977284</v>
      </c>
      <c r="AC122" s="269">
        <f>VLOOKUP(A122,'2% 2021'!A:AB,28,FALSE)</f>
        <v>3278174.1599772843</v>
      </c>
      <c r="AD122" s="269">
        <f t="shared" si="64"/>
        <v>109704.32800000021</v>
      </c>
      <c r="AE122" s="269">
        <f>VLOOKUP(A122,'2% with VPK 2021'!A:AB,28,FALSE)</f>
        <v>3278174.1599772843</v>
      </c>
      <c r="AF122" s="269">
        <f>VLOOKUP(A122,'Charter School Lease'!A:E,5,FALSE)</f>
        <v>0</v>
      </c>
      <c r="AG122" s="269">
        <f>VLOOKUP(A122,'Integration Change'!H:L,5,FALSE)</f>
        <v>0</v>
      </c>
      <c r="AH122" s="269">
        <f>VLOOKUP(A122,'Other SPED'!A:D,4,FALSE)</f>
        <v>0</v>
      </c>
      <c r="AI122" s="269">
        <f>VLOOKUP(A122,QComp!I:R,10,FALSE)</f>
        <v>0</v>
      </c>
      <c r="AJ122" s="269">
        <f>VLOOKUP(A122,'LTFM Change'!G:K,5,FALSE)</f>
        <v>0</v>
      </c>
      <c r="AK122" s="269">
        <f>VLOOKUP(A122,'Breakfast and Lunch'!A:E,5,FALSE)</f>
        <v>0</v>
      </c>
      <c r="AL122" s="269">
        <f>VLOOKUP(A122,'Breakfast and Lunch'!A:D,4,FALSE)</f>
        <v>0</v>
      </c>
      <c r="AM122" s="269">
        <f>VLOOKUP(A122,'Integration Change'!A:E,5,FALSE)</f>
        <v>0</v>
      </c>
      <c r="AN122" s="269">
        <f>VLOOKUP(A122,'Safe School'!F:J,5,FALSE)</f>
        <v>0</v>
      </c>
      <c r="AO122" s="269">
        <f>VLOOKUP(A122,'LTFM Change'!A:D,4,FALSE)</f>
        <v>0</v>
      </c>
      <c r="AP122" s="269">
        <f>VLOOKUP(A122,QComp!A:E,5,FALSE)</f>
        <v>0</v>
      </c>
      <c r="AQ122" s="269">
        <f t="shared" si="65"/>
        <v>0</v>
      </c>
      <c r="AR122" s="269">
        <f>VLOOKUP(A122,'2021 SPED'!A:AF,32,FALSE)</f>
        <v>9423.233784985845</v>
      </c>
      <c r="AS122" s="285">
        <f t="shared" si="59"/>
        <v>119127.56178498606</v>
      </c>
      <c r="AT122" s="247">
        <f t="shared" si="60"/>
        <v>3.1916670948126689E-2</v>
      </c>
      <c r="AU122" s="249">
        <f t="shared" si="53"/>
        <v>179831.89894811239</v>
      </c>
    </row>
    <row r="123" spans="1:47" x14ac:dyDescent="0.3">
      <c r="A123" s="243">
        <v>308</v>
      </c>
      <c r="B123" s="243">
        <v>1</v>
      </c>
      <c r="C123" s="243" t="s">
        <v>102</v>
      </c>
      <c r="D123" s="243">
        <f>VLOOKUP(A123,Sheet10!A:C,3,FALSE)</f>
        <v>6</v>
      </c>
      <c r="E123" s="268">
        <f>VLOOKUP(A123,'Pupil Info'!A:D,4,FALSE)</f>
        <v>615.20000000000005</v>
      </c>
      <c r="F123" s="269">
        <f>VLOOKUP(A123,'Starting Point 2020'!A:AB,28,FALSE)+IFERROR(VLOOKUP(A123,'2020 SPED'!A:W,23,FALSE),0)</f>
        <v>6369571.3971373839</v>
      </c>
      <c r="G123" s="269">
        <f>VLOOKUP(A123,'Starting Point 2020'!A:AB,28,FALSE)</f>
        <v>5782725</v>
      </c>
      <c r="H123" s="269">
        <f>VLOOKUP(A123,'2% 2020'!A:AB,28,FALSE)</f>
        <v>5880528</v>
      </c>
      <c r="I123" s="269">
        <f t="shared" si="61"/>
        <v>97803</v>
      </c>
      <c r="J123" s="269">
        <f>VLOOKUP(A123,'2% with VPK 2020'!A:AB,28,FALSE)</f>
        <v>5880528</v>
      </c>
      <c r="K123" s="269">
        <f>VLOOKUP(A123,'Charter School Lease'!A:D,4,FALSE)</f>
        <v>0</v>
      </c>
      <c r="L123" s="269">
        <f>VLOOKUP(A123,'Integration Change'!H:K,4,FALSE)</f>
        <v>0</v>
      </c>
      <c r="M123" s="269">
        <f>VLOOKUP(A123,'Other SPED'!A:D,4,FALSE)</f>
        <v>0</v>
      </c>
      <c r="N123" s="269">
        <f>VLOOKUP(A123,'LTFM Change'!G:J,4,FALSE)</f>
        <v>0</v>
      </c>
      <c r="O123" s="269">
        <f>VLOOKUP(A123,QComp!I:N,6,FALSE)</f>
        <v>0</v>
      </c>
      <c r="P123" s="269">
        <f>VLOOKUP(A123,'Breakfast and Lunch'!A:D,4,FALSE)</f>
        <v>0</v>
      </c>
      <c r="Q123" s="269">
        <f>VLOOKUP(A123,'Breakfast and Lunch'!A:E,5,FALSE)</f>
        <v>0</v>
      </c>
      <c r="R123" s="269">
        <f>VLOOKUP(A123,'Integration Change'!A:D,4,FALSE)</f>
        <v>0</v>
      </c>
      <c r="S123" s="269">
        <f>VLOOKUP(A123,'LTFM Change'!A:C,3,FALSE)</f>
        <v>0</v>
      </c>
      <c r="T123" s="269">
        <f>VLOOKUP(A123,QComp!A:D,4,FALSE)</f>
        <v>0</v>
      </c>
      <c r="U123" s="269">
        <f t="shared" si="62"/>
        <v>0</v>
      </c>
      <c r="V123" s="269">
        <f>VLOOKUP(A123,'2020 SPED'!A:AF,32,FALSE)</f>
        <v>97096.41323680093</v>
      </c>
      <c r="W123" s="270">
        <f t="shared" si="58"/>
        <v>194899.41323680093</v>
      </c>
      <c r="X123" s="247">
        <f t="shared" si="63"/>
        <v>3.0598513005818943E-2</v>
      </c>
      <c r="Z123" s="268">
        <f>VLOOKUP(A123,'Pupil Info'!A:E,5,FALSE)</f>
        <v>586</v>
      </c>
      <c r="AA123" s="269">
        <f>VLOOKUP(A123,'Starting Point 2021'!A:AB,28,FALSE)+VLOOKUP(A123,'2021 SPED'!A:AT,23,FALSE)</f>
        <v>6353292.1322610788</v>
      </c>
      <c r="AB123" s="269">
        <f>VLOOKUP(A123,'Starting Point 2021'!A:AB,28,FALSE)</f>
        <v>5747170.5</v>
      </c>
      <c r="AC123" s="269">
        <f>VLOOKUP(A123,'2% 2021'!A:AB,28,FALSE)</f>
        <v>5944088.5</v>
      </c>
      <c r="AD123" s="269">
        <f t="shared" si="64"/>
        <v>196918</v>
      </c>
      <c r="AE123" s="269">
        <f>VLOOKUP(A123,'2% with VPK 2021'!A:AB,28,FALSE)</f>
        <v>5944088.5</v>
      </c>
      <c r="AF123" s="269">
        <f>VLOOKUP(A123,'Charter School Lease'!A:E,5,FALSE)</f>
        <v>0</v>
      </c>
      <c r="AG123" s="269">
        <f>VLOOKUP(A123,'Integration Change'!H:L,5,FALSE)</f>
        <v>0</v>
      </c>
      <c r="AH123" s="269">
        <f>VLOOKUP(A123,'Other SPED'!A:D,4,FALSE)</f>
        <v>0</v>
      </c>
      <c r="AI123" s="269">
        <f>VLOOKUP(A123,QComp!I:R,10,FALSE)</f>
        <v>0</v>
      </c>
      <c r="AJ123" s="269">
        <f>VLOOKUP(A123,'LTFM Change'!G:K,5,FALSE)</f>
        <v>0</v>
      </c>
      <c r="AK123" s="269">
        <f>VLOOKUP(A123,'Breakfast and Lunch'!A:E,5,FALSE)</f>
        <v>0</v>
      </c>
      <c r="AL123" s="269">
        <f>VLOOKUP(A123,'Breakfast and Lunch'!A:D,4,FALSE)</f>
        <v>0</v>
      </c>
      <c r="AM123" s="269">
        <f>VLOOKUP(A123,'Integration Change'!A:E,5,FALSE)</f>
        <v>0</v>
      </c>
      <c r="AN123" s="269">
        <f>VLOOKUP(A123,'Safe School'!F:J,5,FALSE)</f>
        <v>0</v>
      </c>
      <c r="AO123" s="269">
        <f>VLOOKUP(A123,'LTFM Change'!A:D,4,FALSE)</f>
        <v>0</v>
      </c>
      <c r="AP123" s="269">
        <f>VLOOKUP(A123,QComp!A:E,5,FALSE)</f>
        <v>0</v>
      </c>
      <c r="AQ123" s="269">
        <f t="shared" si="65"/>
        <v>0</v>
      </c>
      <c r="AR123" s="269">
        <f>VLOOKUP(A123,'2021 SPED'!A:AF,32,FALSE)</f>
        <v>105071.7504002623</v>
      </c>
      <c r="AS123" s="285">
        <f t="shared" si="59"/>
        <v>301989.7504002623</v>
      </c>
      <c r="AT123" s="247">
        <f t="shared" si="60"/>
        <v>4.7532797817812063E-2</v>
      </c>
      <c r="AU123" s="249">
        <f t="shared" si="53"/>
        <v>496889.16363706323</v>
      </c>
    </row>
    <row r="124" spans="1:47" x14ac:dyDescent="0.3">
      <c r="A124" s="243">
        <v>309</v>
      </c>
      <c r="B124" s="243">
        <v>1</v>
      </c>
      <c r="C124" s="243" t="s">
        <v>103</v>
      </c>
      <c r="D124" s="243">
        <f>VLOOKUP(A124,Sheet10!A:C,3,FALSE)</f>
        <v>5</v>
      </c>
      <c r="E124" s="268">
        <f>VLOOKUP(A124,'Pupil Info'!A:D,4,FALSE)</f>
        <v>1618.8</v>
      </c>
      <c r="F124" s="269">
        <f>VLOOKUP(A124,'Starting Point 2020'!A:AB,28,FALSE)+IFERROR(VLOOKUP(A124,'2020 SPED'!A:W,23,FALSE),0)</f>
        <v>16951149.049918242</v>
      </c>
      <c r="G124" s="269">
        <f>VLOOKUP(A124,'Starting Point 2020'!A:AB,28,FALSE)</f>
        <v>15143338.75</v>
      </c>
      <c r="H124" s="269">
        <f>VLOOKUP(A124,'2% 2020'!A:AB,28,FALSE)</f>
        <v>15408082.75</v>
      </c>
      <c r="I124" s="269">
        <f t="shared" si="61"/>
        <v>264744</v>
      </c>
      <c r="J124" s="269">
        <f>VLOOKUP(A124,'2% with VPK 2020'!A:AB,28,FALSE)</f>
        <v>15539988</v>
      </c>
      <c r="K124" s="269">
        <f>VLOOKUP(A124,'Charter School Lease'!A:D,4,FALSE)</f>
        <v>0</v>
      </c>
      <c r="L124" s="269">
        <f>VLOOKUP(A124,'Integration Change'!H:K,4,FALSE)</f>
        <v>831.35808000000543</v>
      </c>
      <c r="M124" s="269">
        <f>VLOOKUP(A124,'Other SPED'!A:D,4,FALSE)</f>
        <v>0</v>
      </c>
      <c r="N124" s="269">
        <f>VLOOKUP(A124,'LTFM Change'!G:J,4,FALSE)</f>
        <v>0</v>
      </c>
      <c r="O124" s="269">
        <f>VLOOKUP(A124,QComp!I:N,6,FALSE)</f>
        <v>0</v>
      </c>
      <c r="P124" s="269">
        <f>VLOOKUP(A124,'Breakfast and Lunch'!A:D,4,FALSE)</f>
        <v>702.71</v>
      </c>
      <c r="Q124" s="269">
        <f>VLOOKUP(A124,'Breakfast and Lunch'!A:E,5,FALSE)</f>
        <v>1834.89</v>
      </c>
      <c r="R124" s="269">
        <f>VLOOKUP(A124,'Integration Change'!A:D,4,FALSE)</f>
        <v>356.29632000000129</v>
      </c>
      <c r="S124" s="269">
        <f>VLOOKUP(A124,'LTFM Change'!A:C,3,FALSE)</f>
        <v>6983.1840000001248</v>
      </c>
      <c r="T124" s="269">
        <f>VLOOKUP(A124,QComp!A:D,4,FALSE)</f>
        <v>0</v>
      </c>
      <c r="U124" s="269">
        <f t="shared" si="62"/>
        <v>142613.6884000022</v>
      </c>
      <c r="V124" s="269">
        <f>VLOOKUP(A124,'2020 SPED'!A:AF,32,FALSE)</f>
        <v>44815.086951901205</v>
      </c>
      <c r="W124" s="270">
        <f t="shared" si="58"/>
        <v>452172.7753519034</v>
      </c>
      <c r="X124" s="247">
        <f t="shared" si="63"/>
        <v>2.6675051586198237E-2</v>
      </c>
      <c r="Z124" s="268">
        <f>VLOOKUP(A124,'Pupil Info'!A:E,5,FALSE)</f>
        <v>1609</v>
      </c>
      <c r="AA124" s="269">
        <f>VLOOKUP(A124,'Starting Point 2021'!A:AB,28,FALSE)+VLOOKUP(A124,'2021 SPED'!A:AT,23,FALSE)</f>
        <v>17091002.442168206</v>
      </c>
      <c r="AB124" s="269">
        <f>VLOOKUP(A124,'Starting Point 2021'!A:AB,28,FALSE)</f>
        <v>15194455.907378804</v>
      </c>
      <c r="AC124" s="269">
        <f>VLOOKUP(A124,'2% 2021'!A:AB,28,FALSE)</f>
        <v>15727523.079378804</v>
      </c>
      <c r="AD124" s="269">
        <f t="shared" si="64"/>
        <v>533067.17200000025</v>
      </c>
      <c r="AE124" s="269">
        <f>VLOOKUP(A124,'2% with VPK 2021'!A:AB,28,FALSE)</f>
        <v>15888258.959378803</v>
      </c>
      <c r="AF124" s="269">
        <f>VLOOKUP(A124,'Charter School Lease'!A:E,5,FALSE)</f>
        <v>0</v>
      </c>
      <c r="AG124" s="269">
        <f>VLOOKUP(A124,'Integration Change'!H:L,5,FALSE)</f>
        <v>880.56192000000738</v>
      </c>
      <c r="AH124" s="269">
        <f>VLOOKUP(A124,'Other SPED'!A:D,4,FALSE)</f>
        <v>0</v>
      </c>
      <c r="AI124" s="269">
        <f>VLOOKUP(A124,QComp!I:R,10,FALSE)</f>
        <v>0</v>
      </c>
      <c r="AJ124" s="269">
        <f>VLOOKUP(A124,'LTFM Change'!G:K,5,FALSE)</f>
        <v>0</v>
      </c>
      <c r="AK124" s="269">
        <f>VLOOKUP(A124,'Breakfast and Lunch'!A:E,5,FALSE)</f>
        <v>1834.89</v>
      </c>
      <c r="AL124" s="269">
        <f>VLOOKUP(A124,'Breakfast and Lunch'!A:D,4,FALSE)</f>
        <v>702.71</v>
      </c>
      <c r="AM124" s="269">
        <f>VLOOKUP(A124,'Integration Change'!A:E,5,FALSE)</f>
        <v>377.383679999999</v>
      </c>
      <c r="AN124" s="269">
        <f>VLOOKUP(A124,'Safe School'!F:J,5,FALSE)</f>
        <v>669.59999999999673</v>
      </c>
      <c r="AO124" s="269">
        <f>VLOOKUP(A124,'LTFM Change'!A:D,4,FALSE)</f>
        <v>7068</v>
      </c>
      <c r="AP124" s="269">
        <f>VLOOKUP(A124,QComp!A:E,5,FALSE)</f>
        <v>0</v>
      </c>
      <c r="AQ124" s="269">
        <f t="shared" si="65"/>
        <v>172269.02560000122</v>
      </c>
      <c r="AR124" s="269">
        <f>VLOOKUP(A124,'2021 SPED'!A:AF,32,FALSE)</f>
        <v>108279.4372331053</v>
      </c>
      <c r="AS124" s="285">
        <f t="shared" si="59"/>
        <v>813615.63483310677</v>
      </c>
      <c r="AT124" s="247">
        <f t="shared" si="60"/>
        <v>4.7604910103206777E-2</v>
      </c>
      <c r="AU124" s="249">
        <f t="shared" si="53"/>
        <v>1265788.4101850102</v>
      </c>
    </row>
    <row r="125" spans="1:47" x14ac:dyDescent="0.3">
      <c r="A125" s="243">
        <v>314</v>
      </c>
      <c r="B125" s="243">
        <v>1</v>
      </c>
      <c r="C125" s="243" t="s">
        <v>104</v>
      </c>
      <c r="D125" s="243">
        <f>VLOOKUP(A125,Sheet10!A:C,3,FALSE)</f>
        <v>6</v>
      </c>
      <c r="E125" s="268">
        <f>VLOOKUP(A125,'Pupil Info'!A:D,4,FALSE)</f>
        <v>740</v>
      </c>
      <c r="F125" s="269">
        <f>VLOOKUP(A125,'Starting Point 2020'!A:AB,28,FALSE)+IFERROR(VLOOKUP(A125,'2020 SPED'!A:W,23,FALSE),0)</f>
        <v>7575459.2558190674</v>
      </c>
      <c r="G125" s="269">
        <f>VLOOKUP(A125,'Starting Point 2020'!A:AB,28,FALSE)</f>
        <v>6997410.1196529996</v>
      </c>
      <c r="H125" s="269">
        <f>VLOOKUP(A125,'2% 2020'!A:AB,28,FALSE)</f>
        <v>7110513.1196529996</v>
      </c>
      <c r="I125" s="269">
        <f t="shared" si="61"/>
        <v>113103</v>
      </c>
      <c r="J125" s="269">
        <f>VLOOKUP(A125,'2% with VPK 2020'!A:AB,28,FALSE)</f>
        <v>7110513.1196529996</v>
      </c>
      <c r="K125" s="269">
        <f>VLOOKUP(A125,'Charter School Lease'!A:D,4,FALSE)</f>
        <v>0</v>
      </c>
      <c r="L125" s="269">
        <f>VLOOKUP(A125,'Integration Change'!H:K,4,FALSE)</f>
        <v>0</v>
      </c>
      <c r="M125" s="269">
        <f>VLOOKUP(A125,'Other SPED'!A:D,4,FALSE)</f>
        <v>0</v>
      </c>
      <c r="N125" s="269">
        <f>VLOOKUP(A125,'LTFM Change'!G:J,4,FALSE)</f>
        <v>0</v>
      </c>
      <c r="O125" s="269">
        <f>VLOOKUP(A125,QComp!I:N,6,FALSE)</f>
        <v>0</v>
      </c>
      <c r="P125" s="269">
        <f>VLOOKUP(A125,'Breakfast and Lunch'!A:D,4,FALSE)</f>
        <v>0</v>
      </c>
      <c r="Q125" s="269">
        <f>VLOOKUP(A125,'Breakfast and Lunch'!A:E,5,FALSE)</f>
        <v>0</v>
      </c>
      <c r="R125" s="269">
        <f>VLOOKUP(A125,'Integration Change'!A:D,4,FALSE)</f>
        <v>0</v>
      </c>
      <c r="S125" s="269">
        <f>VLOOKUP(A125,'LTFM Change'!A:C,3,FALSE)</f>
        <v>0</v>
      </c>
      <c r="T125" s="269">
        <f>VLOOKUP(A125,QComp!A:D,4,FALSE)</f>
        <v>0</v>
      </c>
      <c r="U125" s="269">
        <f t="shared" si="62"/>
        <v>0</v>
      </c>
      <c r="V125" s="269">
        <f>VLOOKUP(A125,'2020 SPED'!A:AF,32,FALSE)</f>
        <v>21296.629651200259</v>
      </c>
      <c r="W125" s="270">
        <f t="shared" si="58"/>
        <v>134399.62965120026</v>
      </c>
      <c r="X125" s="247">
        <f t="shared" si="63"/>
        <v>1.7741449740880242E-2</v>
      </c>
      <c r="Z125" s="268">
        <f>VLOOKUP(A125,'Pupil Info'!A:E,5,FALSE)</f>
        <v>741</v>
      </c>
      <c r="AA125" s="269">
        <f>VLOOKUP(A125,'Starting Point 2021'!A:AB,28,FALSE)+VLOOKUP(A125,'2021 SPED'!A:AT,23,FALSE)</f>
        <v>7672246.009964047</v>
      </c>
      <c r="AB125" s="269">
        <f>VLOOKUP(A125,'Starting Point 2021'!A:AB,28,FALSE)</f>
        <v>7045816.2280719811</v>
      </c>
      <c r="AC125" s="269">
        <f>VLOOKUP(A125,'2% 2021'!A:AB,28,FALSE)</f>
        <v>7274750.892071981</v>
      </c>
      <c r="AD125" s="269">
        <f t="shared" si="64"/>
        <v>228934.66399999987</v>
      </c>
      <c r="AE125" s="269">
        <f>VLOOKUP(A125,'2% with VPK 2021'!A:AB,28,FALSE)</f>
        <v>7274750.892071981</v>
      </c>
      <c r="AF125" s="269">
        <f>VLOOKUP(A125,'Charter School Lease'!A:E,5,FALSE)</f>
        <v>0</v>
      </c>
      <c r="AG125" s="269">
        <f>VLOOKUP(A125,'Integration Change'!H:L,5,FALSE)</f>
        <v>0</v>
      </c>
      <c r="AH125" s="269">
        <f>VLOOKUP(A125,'Other SPED'!A:D,4,FALSE)</f>
        <v>0</v>
      </c>
      <c r="AI125" s="269">
        <f>VLOOKUP(A125,QComp!I:R,10,FALSE)</f>
        <v>0</v>
      </c>
      <c r="AJ125" s="269">
        <f>VLOOKUP(A125,'LTFM Change'!G:K,5,FALSE)</f>
        <v>0</v>
      </c>
      <c r="AK125" s="269">
        <f>VLOOKUP(A125,'Breakfast and Lunch'!A:E,5,FALSE)</f>
        <v>0</v>
      </c>
      <c r="AL125" s="269">
        <f>VLOOKUP(A125,'Breakfast and Lunch'!A:D,4,FALSE)</f>
        <v>0</v>
      </c>
      <c r="AM125" s="269">
        <f>VLOOKUP(A125,'Integration Change'!A:E,5,FALSE)</f>
        <v>0</v>
      </c>
      <c r="AN125" s="269">
        <f>VLOOKUP(A125,'Safe School'!F:J,5,FALSE)</f>
        <v>0</v>
      </c>
      <c r="AO125" s="269">
        <f>VLOOKUP(A125,'LTFM Change'!A:D,4,FALSE)</f>
        <v>0</v>
      </c>
      <c r="AP125" s="269">
        <f>VLOOKUP(A125,QComp!A:E,5,FALSE)</f>
        <v>0</v>
      </c>
      <c r="AQ125" s="269">
        <f t="shared" si="65"/>
        <v>0</v>
      </c>
      <c r="AR125" s="269">
        <f>VLOOKUP(A125,'2021 SPED'!A:AF,32,FALSE)</f>
        <v>54362.807865681127</v>
      </c>
      <c r="AS125" s="285">
        <f t="shared" si="59"/>
        <v>283297.471865681</v>
      </c>
      <c r="AT125" s="247">
        <f t="shared" si="60"/>
        <v>3.6924972361125914E-2</v>
      </c>
      <c r="AU125" s="249">
        <f t="shared" si="53"/>
        <v>417697.10151688126</v>
      </c>
    </row>
    <row r="126" spans="1:47" x14ac:dyDescent="0.3">
      <c r="A126" s="243">
        <v>316</v>
      </c>
      <c r="B126" s="243">
        <v>1</v>
      </c>
      <c r="C126" s="243" t="s">
        <v>105</v>
      </c>
      <c r="D126" s="243">
        <f>VLOOKUP(A126,Sheet10!A:C,3,FALSE)</f>
        <v>5</v>
      </c>
      <c r="E126" s="268">
        <f>VLOOKUP(A126,'Pupil Info'!A:D,4,FALSE)</f>
        <v>1009</v>
      </c>
      <c r="F126" s="269">
        <f>VLOOKUP(A126,'Starting Point 2020'!A:AB,28,FALSE)+IFERROR(VLOOKUP(A126,'2020 SPED'!A:W,23,FALSE),0)</f>
        <v>12186175.343526486</v>
      </c>
      <c r="G126" s="269">
        <f>VLOOKUP(A126,'Starting Point 2020'!A:AB,28,FALSE)</f>
        <v>9397680.1144019999</v>
      </c>
      <c r="H126" s="269">
        <f>VLOOKUP(A126,'2% 2020'!A:AB,28,FALSE)</f>
        <v>9561816.1144019999</v>
      </c>
      <c r="I126" s="269">
        <f t="shared" si="61"/>
        <v>164136</v>
      </c>
      <c r="J126" s="269">
        <f>VLOOKUP(A126,'2% with VPK 2020'!A:AB,28,FALSE)</f>
        <v>9561816.1144019999</v>
      </c>
      <c r="K126" s="269">
        <f>VLOOKUP(A126,'Charter School Lease'!A:D,4,FALSE)</f>
        <v>0</v>
      </c>
      <c r="L126" s="269">
        <f>VLOOKUP(A126,'Integration Change'!H:K,4,FALSE)</f>
        <v>0</v>
      </c>
      <c r="M126" s="269">
        <f>VLOOKUP(A126,'Other SPED'!A:D,4,FALSE)</f>
        <v>0</v>
      </c>
      <c r="N126" s="269">
        <f>VLOOKUP(A126,'LTFM Change'!G:J,4,FALSE)</f>
        <v>0</v>
      </c>
      <c r="O126" s="269">
        <f>VLOOKUP(A126,QComp!I:N,6,FALSE)</f>
        <v>-848.15624400001252</v>
      </c>
      <c r="P126" s="269">
        <f>VLOOKUP(A126,'Breakfast and Lunch'!A:D,4,FALSE)</f>
        <v>0</v>
      </c>
      <c r="Q126" s="269">
        <f>VLOOKUP(A126,'Breakfast and Lunch'!A:E,5,FALSE)</f>
        <v>0</v>
      </c>
      <c r="R126" s="269">
        <f>VLOOKUP(A126,'Integration Change'!A:D,4,FALSE)</f>
        <v>0</v>
      </c>
      <c r="S126" s="269">
        <f>VLOOKUP(A126,'LTFM Change'!A:C,3,FALSE)</f>
        <v>0</v>
      </c>
      <c r="T126" s="269">
        <f>VLOOKUP(A126,QComp!A:D,4,FALSE)</f>
        <v>0</v>
      </c>
      <c r="U126" s="269">
        <f t="shared" si="62"/>
        <v>-848.15624400041997</v>
      </c>
      <c r="V126" s="269">
        <f>VLOOKUP(A126,'2020 SPED'!A:AF,32,FALSE)</f>
        <v>40669.218930462375</v>
      </c>
      <c r="W126" s="270">
        <f t="shared" si="58"/>
        <v>203957.06268646196</v>
      </c>
      <c r="X126" s="247">
        <f t="shared" si="63"/>
        <v>1.6736757591035944E-2</v>
      </c>
      <c r="Z126" s="268">
        <f>VLOOKUP(A126,'Pupil Info'!A:E,5,FALSE)</f>
        <v>984</v>
      </c>
      <c r="AA126" s="269">
        <f>VLOOKUP(A126,'Starting Point 2021'!A:AB,28,FALSE)+VLOOKUP(A126,'2021 SPED'!A:AT,23,FALSE)</f>
        <v>12176607.402217157</v>
      </c>
      <c r="AB126" s="269">
        <f>VLOOKUP(A126,'Starting Point 2021'!A:AB,28,FALSE)</f>
        <v>9338017.8296648581</v>
      </c>
      <c r="AC126" s="269">
        <f>VLOOKUP(A126,'2% 2021'!A:AB,28,FALSE)</f>
        <v>9665135.5976648591</v>
      </c>
      <c r="AD126" s="269">
        <f t="shared" si="64"/>
        <v>327117.76800000109</v>
      </c>
      <c r="AE126" s="269">
        <f>VLOOKUP(A126,'2% with VPK 2021'!A:AB,28,FALSE)</f>
        <v>9665135.5976648591</v>
      </c>
      <c r="AF126" s="269">
        <f>VLOOKUP(A126,'Charter School Lease'!A:E,5,FALSE)</f>
        <v>0</v>
      </c>
      <c r="AG126" s="269">
        <f>VLOOKUP(A126,'Integration Change'!H:L,5,FALSE)</f>
        <v>0</v>
      </c>
      <c r="AH126" s="269">
        <f>VLOOKUP(A126,'Other SPED'!A:D,4,FALSE)</f>
        <v>0</v>
      </c>
      <c r="AI126" s="269">
        <f>VLOOKUP(A126,QComp!I:R,10,FALSE)</f>
        <v>-823.79936150522553</v>
      </c>
      <c r="AJ126" s="269">
        <f>VLOOKUP(A126,'LTFM Change'!G:K,5,FALSE)</f>
        <v>0</v>
      </c>
      <c r="AK126" s="269">
        <f>VLOOKUP(A126,'Breakfast and Lunch'!A:E,5,FALSE)</f>
        <v>0</v>
      </c>
      <c r="AL126" s="269">
        <f>VLOOKUP(A126,'Breakfast and Lunch'!A:D,4,FALSE)</f>
        <v>0</v>
      </c>
      <c r="AM126" s="269">
        <f>VLOOKUP(A126,'Integration Change'!A:E,5,FALSE)</f>
        <v>0</v>
      </c>
      <c r="AN126" s="269">
        <f>VLOOKUP(A126,'Safe School'!F:J,5,FALSE)</f>
        <v>0</v>
      </c>
      <c r="AO126" s="269">
        <f>VLOOKUP(A126,'LTFM Change'!A:D,4,FALSE)</f>
        <v>0</v>
      </c>
      <c r="AP126" s="269">
        <f>VLOOKUP(A126,QComp!A:E,5,FALSE)</f>
        <v>0</v>
      </c>
      <c r="AQ126" s="269">
        <f t="shared" si="65"/>
        <v>-823.79936150461435</v>
      </c>
      <c r="AR126" s="269">
        <f>VLOOKUP(A126,'2021 SPED'!A:AF,32,FALSE)</f>
        <v>101334.4631887218</v>
      </c>
      <c r="AS126" s="285">
        <f t="shared" si="59"/>
        <v>427628.43182721827</v>
      </c>
      <c r="AT126" s="247">
        <f t="shared" si="60"/>
        <v>3.5118848600584208E-2</v>
      </c>
      <c r="AU126" s="249">
        <f t="shared" si="53"/>
        <v>631585.49451368023</v>
      </c>
    </row>
    <row r="127" spans="1:47" x14ac:dyDescent="0.3">
      <c r="A127" s="243">
        <v>317</v>
      </c>
      <c r="B127" s="243">
        <v>1</v>
      </c>
      <c r="C127" s="243" t="s">
        <v>106</v>
      </c>
      <c r="D127" s="243">
        <f>VLOOKUP(A127,Sheet10!A:C,3,FALSE)</f>
        <v>6</v>
      </c>
      <c r="E127" s="268">
        <f>VLOOKUP(A127,'Pupil Info'!A:D,4,FALSE)</f>
        <v>892.6</v>
      </c>
      <c r="F127" s="269">
        <f>VLOOKUP(A127,'Starting Point 2020'!A:AB,28,FALSE)+IFERROR(VLOOKUP(A127,'2020 SPED'!A:W,23,FALSE),0)</f>
        <v>11875856.550763562</v>
      </c>
      <c r="G127" s="269">
        <f>VLOOKUP(A127,'Starting Point 2020'!A:AB,28,FALSE)</f>
        <v>9274632.9400000013</v>
      </c>
      <c r="H127" s="269">
        <f>VLOOKUP(A127,'2% 2020'!A:AB,28,FALSE)</f>
        <v>9438182.9400000013</v>
      </c>
      <c r="I127" s="269">
        <f t="shared" si="61"/>
        <v>163550</v>
      </c>
      <c r="J127" s="269">
        <f>VLOOKUP(A127,'2% with VPK 2020'!A:AB,28,FALSE)</f>
        <v>9438182.9400000013</v>
      </c>
      <c r="K127" s="269">
        <f>VLOOKUP(A127,'Charter School Lease'!A:D,4,FALSE)</f>
        <v>0</v>
      </c>
      <c r="L127" s="269">
        <f>VLOOKUP(A127,'Integration Change'!H:K,4,FALSE)</f>
        <v>0</v>
      </c>
      <c r="M127" s="269">
        <f>VLOOKUP(A127,'Other SPED'!A:D,4,FALSE)</f>
        <v>0</v>
      </c>
      <c r="N127" s="269">
        <f>VLOOKUP(A127,'LTFM Change'!G:J,4,FALSE)</f>
        <v>0</v>
      </c>
      <c r="O127" s="269">
        <f>VLOOKUP(A127,QComp!I:N,6,FALSE)</f>
        <v>0</v>
      </c>
      <c r="P127" s="269">
        <f>VLOOKUP(A127,'Breakfast and Lunch'!A:D,4,FALSE)</f>
        <v>0</v>
      </c>
      <c r="Q127" s="269">
        <f>VLOOKUP(A127,'Breakfast and Lunch'!A:E,5,FALSE)</f>
        <v>0</v>
      </c>
      <c r="R127" s="269">
        <f>VLOOKUP(A127,'Integration Change'!A:D,4,FALSE)</f>
        <v>0</v>
      </c>
      <c r="S127" s="269">
        <f>VLOOKUP(A127,'LTFM Change'!A:C,3,FALSE)</f>
        <v>0</v>
      </c>
      <c r="T127" s="269">
        <f>VLOOKUP(A127,QComp!A:D,4,FALSE)</f>
        <v>0</v>
      </c>
      <c r="U127" s="269">
        <f t="shared" si="62"/>
        <v>0</v>
      </c>
      <c r="V127" s="269">
        <f>VLOOKUP(A127,'2020 SPED'!A:AF,32,FALSE)</f>
        <v>22933.386411872227</v>
      </c>
      <c r="W127" s="270">
        <f t="shared" si="58"/>
        <v>186483.38641187223</v>
      </c>
      <c r="X127" s="247">
        <f t="shared" si="63"/>
        <v>1.5702731471599136E-2</v>
      </c>
      <c r="Z127" s="268">
        <f>VLOOKUP(A127,'Pupil Info'!A:E,5,FALSE)</f>
        <v>870</v>
      </c>
      <c r="AA127" s="269">
        <f>VLOOKUP(A127,'Starting Point 2021'!A:AB,28,FALSE)+VLOOKUP(A127,'2021 SPED'!A:AT,23,FALSE)</f>
        <v>12047418.252476653</v>
      </c>
      <c r="AB127" s="269">
        <f>VLOOKUP(A127,'Starting Point 2021'!A:AB,28,FALSE)</f>
        <v>9352438.6900000013</v>
      </c>
      <c r="AC127" s="269">
        <f>VLOOKUP(A127,'2% 2021'!A:AB,28,FALSE)</f>
        <v>9685599.6900000013</v>
      </c>
      <c r="AD127" s="269">
        <f t="shared" si="64"/>
        <v>333161</v>
      </c>
      <c r="AE127" s="269">
        <f>VLOOKUP(A127,'2% with VPK 2021'!A:AB,28,FALSE)</f>
        <v>9685599.6900000013</v>
      </c>
      <c r="AF127" s="269">
        <f>VLOOKUP(A127,'Charter School Lease'!A:E,5,FALSE)</f>
        <v>0</v>
      </c>
      <c r="AG127" s="269">
        <f>VLOOKUP(A127,'Integration Change'!H:L,5,FALSE)</f>
        <v>0</v>
      </c>
      <c r="AH127" s="269">
        <f>VLOOKUP(A127,'Other SPED'!A:D,4,FALSE)</f>
        <v>0</v>
      </c>
      <c r="AI127" s="269">
        <f>VLOOKUP(A127,QComp!I:R,10,FALSE)</f>
        <v>0</v>
      </c>
      <c r="AJ127" s="269">
        <f>VLOOKUP(A127,'LTFM Change'!G:K,5,FALSE)</f>
        <v>0</v>
      </c>
      <c r="AK127" s="269">
        <f>VLOOKUP(A127,'Breakfast and Lunch'!A:E,5,FALSE)</f>
        <v>0</v>
      </c>
      <c r="AL127" s="269">
        <f>VLOOKUP(A127,'Breakfast and Lunch'!A:D,4,FALSE)</f>
        <v>0</v>
      </c>
      <c r="AM127" s="269">
        <f>VLOOKUP(A127,'Integration Change'!A:E,5,FALSE)</f>
        <v>0</v>
      </c>
      <c r="AN127" s="269">
        <f>VLOOKUP(A127,'Safe School'!F:J,5,FALSE)</f>
        <v>0</v>
      </c>
      <c r="AO127" s="269">
        <f>VLOOKUP(A127,'LTFM Change'!A:D,4,FALSE)</f>
        <v>0</v>
      </c>
      <c r="AP127" s="269">
        <f>VLOOKUP(A127,QComp!A:E,5,FALSE)</f>
        <v>0</v>
      </c>
      <c r="AQ127" s="269">
        <f t="shared" si="65"/>
        <v>0</v>
      </c>
      <c r="AR127" s="269">
        <f>VLOOKUP(A127,'2021 SPED'!A:AF,32,FALSE)</f>
        <v>92712.511401485186</v>
      </c>
      <c r="AS127" s="285">
        <f t="shared" si="59"/>
        <v>425873.51140148519</v>
      </c>
      <c r="AT127" s="247">
        <f t="shared" si="60"/>
        <v>3.5349773908109859E-2</v>
      </c>
      <c r="AU127" s="249">
        <f t="shared" si="53"/>
        <v>612356.89781335741</v>
      </c>
    </row>
    <row r="128" spans="1:47" x14ac:dyDescent="0.3">
      <c r="A128" s="243">
        <v>318</v>
      </c>
      <c r="B128" s="243">
        <v>1</v>
      </c>
      <c r="C128" s="243" t="s">
        <v>107</v>
      </c>
      <c r="D128" s="243">
        <f>VLOOKUP(A128,Sheet10!A:C,3,FALSE)</f>
        <v>4</v>
      </c>
      <c r="E128" s="268">
        <f>VLOOKUP(A128,'Pupil Info'!A:D,4,FALSE)</f>
        <v>3975</v>
      </c>
      <c r="F128" s="269">
        <f>VLOOKUP(A128,'Starting Point 2020'!A:AB,28,FALSE)+IFERROR(VLOOKUP(A128,'2020 SPED'!A:W,23,FALSE),0)</f>
        <v>42870493.449219406</v>
      </c>
      <c r="G128" s="269">
        <f>VLOOKUP(A128,'Starting Point 2020'!A:AB,28,FALSE)</f>
        <v>37157261.25</v>
      </c>
      <c r="H128" s="269">
        <f>VLOOKUP(A128,'2% 2020'!A:AB,28,FALSE)</f>
        <v>37795903.25</v>
      </c>
      <c r="I128" s="269">
        <f t="shared" si="61"/>
        <v>638642</v>
      </c>
      <c r="J128" s="269">
        <f>VLOOKUP(A128,'2% with VPK 2020'!A:AB,28,FALSE)</f>
        <v>37795903.25</v>
      </c>
      <c r="K128" s="269">
        <f>VLOOKUP(A128,'Charter School Lease'!A:D,4,FALSE)</f>
        <v>0</v>
      </c>
      <c r="L128" s="269">
        <f>VLOOKUP(A128,'Integration Change'!H:K,4,FALSE)</f>
        <v>0</v>
      </c>
      <c r="M128" s="269">
        <f>VLOOKUP(A128,'Other SPED'!A:D,4,FALSE)</f>
        <v>0</v>
      </c>
      <c r="N128" s="269">
        <f>VLOOKUP(A128,'LTFM Change'!G:J,4,FALSE)</f>
        <v>0</v>
      </c>
      <c r="O128" s="269">
        <f>VLOOKUP(A128,QComp!I:N,6,FALSE)</f>
        <v>0</v>
      </c>
      <c r="P128" s="269">
        <f>VLOOKUP(A128,'Breakfast and Lunch'!A:D,4,FALSE)</f>
        <v>0</v>
      </c>
      <c r="Q128" s="269">
        <f>VLOOKUP(A128,'Breakfast and Lunch'!A:E,5,FALSE)</f>
        <v>0</v>
      </c>
      <c r="R128" s="269">
        <f>VLOOKUP(A128,'Integration Change'!A:D,4,FALSE)</f>
        <v>0</v>
      </c>
      <c r="S128" s="269">
        <f>VLOOKUP(A128,'LTFM Change'!A:C,3,FALSE)</f>
        <v>0</v>
      </c>
      <c r="T128" s="269">
        <f>VLOOKUP(A128,QComp!A:D,4,FALSE)</f>
        <v>0</v>
      </c>
      <c r="U128" s="269">
        <f t="shared" si="62"/>
        <v>0</v>
      </c>
      <c r="V128" s="269">
        <f>VLOOKUP(A128,'2020 SPED'!A:AF,32,FALSE)</f>
        <v>351387.67255836446</v>
      </c>
      <c r="W128" s="270">
        <f t="shared" si="58"/>
        <v>990029.67255836446</v>
      </c>
      <c r="X128" s="247">
        <f t="shared" si="63"/>
        <v>2.3093498415899243E-2</v>
      </c>
      <c r="Z128" s="268">
        <f>VLOOKUP(A128,'Pupil Info'!A:E,5,FALSE)</f>
        <v>4007</v>
      </c>
      <c r="AA128" s="269">
        <f>VLOOKUP(A128,'Starting Point 2021'!A:AB,28,FALSE)+VLOOKUP(A128,'2021 SPED'!A:AT,23,FALSE)</f>
        <v>43699755.643835075</v>
      </c>
      <c r="AB128" s="269">
        <f>VLOOKUP(A128,'Starting Point 2021'!A:AB,28,FALSE)</f>
        <v>37514423</v>
      </c>
      <c r="AC128" s="269">
        <f>VLOOKUP(A128,'2% 2021'!A:AB,28,FALSE)</f>
        <v>38816820</v>
      </c>
      <c r="AD128" s="269">
        <f t="shared" si="64"/>
        <v>1302397</v>
      </c>
      <c r="AE128" s="269">
        <f>VLOOKUP(A128,'2% with VPK 2021'!A:AB,28,FALSE)</f>
        <v>38816820</v>
      </c>
      <c r="AF128" s="269">
        <f>VLOOKUP(A128,'Charter School Lease'!A:E,5,FALSE)</f>
        <v>0</v>
      </c>
      <c r="AG128" s="269">
        <f>VLOOKUP(A128,'Integration Change'!H:L,5,FALSE)</f>
        <v>0</v>
      </c>
      <c r="AH128" s="269">
        <f>VLOOKUP(A128,'Other SPED'!A:D,4,FALSE)</f>
        <v>0</v>
      </c>
      <c r="AI128" s="269">
        <f>VLOOKUP(A128,QComp!I:R,10,FALSE)</f>
        <v>0</v>
      </c>
      <c r="AJ128" s="269">
        <f>VLOOKUP(A128,'LTFM Change'!G:K,5,FALSE)</f>
        <v>0</v>
      </c>
      <c r="AK128" s="269">
        <f>VLOOKUP(A128,'Breakfast and Lunch'!A:E,5,FALSE)</f>
        <v>0</v>
      </c>
      <c r="AL128" s="269">
        <f>VLOOKUP(A128,'Breakfast and Lunch'!A:D,4,FALSE)</f>
        <v>0</v>
      </c>
      <c r="AM128" s="269">
        <f>VLOOKUP(A128,'Integration Change'!A:E,5,FALSE)</f>
        <v>0</v>
      </c>
      <c r="AN128" s="269">
        <f>VLOOKUP(A128,'Safe School'!F:J,5,FALSE)</f>
        <v>0</v>
      </c>
      <c r="AO128" s="269">
        <f>VLOOKUP(A128,'LTFM Change'!A:D,4,FALSE)</f>
        <v>0</v>
      </c>
      <c r="AP128" s="269">
        <f>VLOOKUP(A128,QComp!A:E,5,FALSE)</f>
        <v>0</v>
      </c>
      <c r="AQ128" s="269">
        <f t="shared" si="65"/>
        <v>0</v>
      </c>
      <c r="AR128" s="269">
        <f>VLOOKUP(A128,'2021 SPED'!A:AF,32,FALSE)</f>
        <v>387156.60801465902</v>
      </c>
      <c r="AS128" s="285">
        <f t="shared" si="59"/>
        <v>1689553.608014659</v>
      </c>
      <c r="AT128" s="247">
        <f t="shared" si="60"/>
        <v>3.8662770148761946E-2</v>
      </c>
      <c r="AU128" s="249">
        <f t="shared" si="53"/>
        <v>2679583.2805730235</v>
      </c>
    </row>
    <row r="129" spans="1:47" x14ac:dyDescent="0.3">
      <c r="A129" s="243">
        <v>319</v>
      </c>
      <c r="B129" s="243">
        <v>1</v>
      </c>
      <c r="C129" s="243" t="s">
        <v>108</v>
      </c>
      <c r="D129" s="243">
        <f>VLOOKUP(A129,Sheet10!A:C,3,FALSE)</f>
        <v>6</v>
      </c>
      <c r="E129" s="268">
        <f>VLOOKUP(A129,'Pupil Info'!A:D,4,FALSE)</f>
        <v>562</v>
      </c>
      <c r="F129" s="269">
        <f>VLOOKUP(A129,'Starting Point 2020'!A:AB,28,FALSE)+IFERROR(VLOOKUP(A129,'2020 SPED'!A:W,23,FALSE),0)</f>
        <v>6741898.0657021375</v>
      </c>
      <c r="G129" s="269">
        <f>VLOOKUP(A129,'Starting Point 2020'!A:AB,28,FALSE)</f>
        <v>5667810.3745309999</v>
      </c>
      <c r="H129" s="269">
        <f>VLOOKUP(A129,'2% 2020'!A:AB,28,FALSE)</f>
        <v>5765111.3745309999</v>
      </c>
      <c r="I129" s="269">
        <f t="shared" si="61"/>
        <v>97301</v>
      </c>
      <c r="J129" s="269">
        <f>VLOOKUP(A129,'2% with VPK 2020'!A:AB,28,FALSE)</f>
        <v>5845062.8745309999</v>
      </c>
      <c r="K129" s="269">
        <f>VLOOKUP(A129,'Charter School Lease'!A:D,4,FALSE)</f>
        <v>0</v>
      </c>
      <c r="L129" s="269">
        <f>VLOOKUP(A129,'Integration Change'!H:K,4,FALSE)</f>
        <v>0</v>
      </c>
      <c r="M129" s="269">
        <f>VLOOKUP(A129,'Other SPED'!A:D,4,FALSE)</f>
        <v>24696.13</v>
      </c>
      <c r="N129" s="269">
        <f>VLOOKUP(A129,'LTFM Change'!G:J,4,FALSE)</f>
        <v>2229.2664980818954</v>
      </c>
      <c r="O129" s="269">
        <f>VLOOKUP(A129,QComp!I:N,6,FALSE)</f>
        <v>0</v>
      </c>
      <c r="P129" s="269">
        <f>VLOOKUP(A129,'Breakfast and Lunch'!A:D,4,FALSE)</f>
        <v>521.36</v>
      </c>
      <c r="Q129" s="269">
        <f>VLOOKUP(A129,'Breakfast and Lunch'!A:E,5,FALSE)</f>
        <v>1361.37</v>
      </c>
      <c r="R129" s="269">
        <f>VLOOKUP(A129,'Integration Change'!A:D,4,FALSE)</f>
        <v>0</v>
      </c>
      <c r="S129" s="269">
        <f>VLOOKUP(A129,'LTFM Change'!A:C,3,FALSE)</f>
        <v>3014.7335019180755</v>
      </c>
      <c r="T129" s="269">
        <f>VLOOKUP(A129,QComp!A:D,4,FALSE)</f>
        <v>0</v>
      </c>
      <c r="U129" s="269">
        <f t="shared" si="62"/>
        <v>111774.36000000034</v>
      </c>
      <c r="V129" s="269">
        <f>VLOOKUP(A129,'2020 SPED'!A:AF,32,FALSE)</f>
        <v>13893.606522997841</v>
      </c>
      <c r="W129" s="270">
        <f t="shared" si="58"/>
        <v>222968.96652299818</v>
      </c>
      <c r="X129" s="247">
        <f t="shared" si="63"/>
        <v>3.3072135524757004E-2</v>
      </c>
      <c r="Z129" s="268">
        <f>VLOOKUP(A129,'Pupil Info'!A:E,5,FALSE)</f>
        <v>555</v>
      </c>
      <c r="AA129" s="269">
        <f>VLOOKUP(A129,'Starting Point 2021'!A:AB,28,FALSE)+VLOOKUP(A129,'2021 SPED'!A:AT,23,FALSE)</f>
        <v>6727352.5246812291</v>
      </c>
      <c r="AB129" s="269">
        <f>VLOOKUP(A129,'Starting Point 2021'!A:AB,28,FALSE)</f>
        <v>5594131.4909778778</v>
      </c>
      <c r="AC129" s="269">
        <f>VLOOKUP(A129,'2% 2021'!A:AB,28,FALSE)</f>
        <v>5786564.3469778784</v>
      </c>
      <c r="AD129" s="269">
        <f t="shared" si="64"/>
        <v>192432.85600000061</v>
      </c>
      <c r="AE129" s="269">
        <f>VLOOKUP(A129,'2% with VPK 2021'!A:AB,28,FALSE)</f>
        <v>5927587.4989778781</v>
      </c>
      <c r="AF129" s="269">
        <f>VLOOKUP(A129,'Charter School Lease'!A:E,5,FALSE)</f>
        <v>0</v>
      </c>
      <c r="AG129" s="269">
        <f>VLOOKUP(A129,'Integration Change'!H:L,5,FALSE)</f>
        <v>0</v>
      </c>
      <c r="AH129" s="269">
        <f>VLOOKUP(A129,'Other SPED'!A:D,4,FALSE)</f>
        <v>24696.13</v>
      </c>
      <c r="AI129" s="269">
        <f>VLOOKUP(A129,QComp!I:R,10,FALSE)</f>
        <v>0</v>
      </c>
      <c r="AJ129" s="269">
        <f>VLOOKUP(A129,'LTFM Change'!G:K,5,FALSE)</f>
        <v>2402.6601599898277</v>
      </c>
      <c r="AK129" s="269">
        <f>VLOOKUP(A129,'Breakfast and Lunch'!A:E,5,FALSE)</f>
        <v>1361.37</v>
      </c>
      <c r="AL129" s="269">
        <f>VLOOKUP(A129,'Breakfast and Lunch'!A:D,4,FALSE)</f>
        <v>521.36</v>
      </c>
      <c r="AM129" s="269">
        <f>VLOOKUP(A129,'Integration Change'!A:E,5,FALSE)</f>
        <v>0</v>
      </c>
      <c r="AN129" s="269">
        <f>VLOOKUP(A129,'Safe School'!F:J,5,FALSE)</f>
        <v>496.79999999999836</v>
      </c>
      <c r="AO129" s="269">
        <f>VLOOKUP(A129,'LTFM Change'!A:D,4,FALSE)</f>
        <v>2841.3398400101432</v>
      </c>
      <c r="AP129" s="269">
        <f>VLOOKUP(A129,QComp!A:E,5,FALSE)</f>
        <v>0</v>
      </c>
      <c r="AQ129" s="269">
        <f t="shared" si="65"/>
        <v>173342.81199999992</v>
      </c>
      <c r="AR129" s="269">
        <f>VLOOKUP(A129,'2021 SPED'!A:AF,32,FALSE)</f>
        <v>43596.886536714155</v>
      </c>
      <c r="AS129" s="285">
        <f t="shared" si="59"/>
        <v>409372.55453671468</v>
      </c>
      <c r="AT129" s="247">
        <f t="shared" si="60"/>
        <v>6.0851955213408852E-2</v>
      </c>
      <c r="AU129" s="249">
        <f t="shared" si="53"/>
        <v>632341.52105971286</v>
      </c>
    </row>
    <row r="130" spans="1:47" x14ac:dyDescent="0.3">
      <c r="A130" s="243">
        <v>323</v>
      </c>
      <c r="B130" s="243">
        <v>2</v>
      </c>
      <c r="C130" s="243" t="s">
        <v>109</v>
      </c>
      <c r="D130" s="243">
        <f>VLOOKUP(A130,Sheet10!A:C,3,FALSE)</f>
        <v>6</v>
      </c>
      <c r="E130" s="268">
        <f>VLOOKUP(A130,'Pupil Info'!A:D,4,FALSE)</f>
        <v>26</v>
      </c>
      <c r="F130" s="269">
        <f>VLOOKUP(A130,'Starting Point 2020'!A:AB,28,FALSE)+IFERROR(VLOOKUP(A130,'2020 SPED'!A:W,23,FALSE),0)</f>
        <v>265964.41946117196</v>
      </c>
      <c r="G130" s="269">
        <f>VLOOKUP(A130,'Starting Point 2020'!A:AB,28,FALSE)</f>
        <v>285701.876666</v>
      </c>
      <c r="H130" s="269">
        <f>VLOOKUP(A130,'2% 2020'!A:AB,28,FALSE)</f>
        <v>289517.876666</v>
      </c>
      <c r="I130" s="269">
        <f t="shared" si="61"/>
        <v>3816</v>
      </c>
      <c r="J130" s="269">
        <f>VLOOKUP(A130,'2% with VPK 2020'!A:AB,28,FALSE)</f>
        <v>289517.876666</v>
      </c>
      <c r="K130" s="269">
        <f>VLOOKUP(A130,'Charter School Lease'!A:D,4,FALSE)</f>
        <v>0</v>
      </c>
      <c r="L130" s="269">
        <f>VLOOKUP(A130,'Integration Change'!H:K,4,FALSE)</f>
        <v>0</v>
      </c>
      <c r="M130" s="269">
        <f>VLOOKUP(A130,'Other SPED'!A:D,4,FALSE)</f>
        <v>0</v>
      </c>
      <c r="N130" s="269">
        <f>VLOOKUP(A130,'LTFM Change'!G:J,4,FALSE)</f>
        <v>0</v>
      </c>
      <c r="O130" s="269">
        <f>VLOOKUP(A130,QComp!I:N,6,FALSE)</f>
        <v>0</v>
      </c>
      <c r="P130" s="269">
        <v>0</v>
      </c>
      <c r="Q130" s="269">
        <v>0</v>
      </c>
      <c r="R130" s="269">
        <f>VLOOKUP(A130,'Integration Change'!A:D,4,FALSE)</f>
        <v>0</v>
      </c>
      <c r="S130" s="269">
        <f>VLOOKUP(A130,'LTFM Change'!A:C,3,FALSE)</f>
        <v>0</v>
      </c>
      <c r="T130" s="269">
        <f>VLOOKUP(A130,QComp!A:D,4,FALSE)</f>
        <v>0</v>
      </c>
      <c r="U130" s="269">
        <f t="shared" si="62"/>
        <v>0</v>
      </c>
      <c r="V130" s="269">
        <f>VLOOKUP(A130,'2020 SPED'!A:AF,32,FALSE)</f>
        <v>-15289.115616163588</v>
      </c>
      <c r="W130" s="270">
        <f t="shared" si="58"/>
        <v>-11473.115616163588</v>
      </c>
      <c r="X130" s="247">
        <f t="shared" si="63"/>
        <v>-4.3137783765991838E-2</v>
      </c>
      <c r="Z130" s="268">
        <f>VLOOKUP(A130,'Pupil Info'!A:E,5,FALSE)</f>
        <v>18</v>
      </c>
      <c r="AA130" s="269">
        <f>VLOOKUP(A130,'Starting Point 2021'!A:AB,28,FALSE)+VLOOKUP(A130,'2021 SPED'!A:AT,23,FALSE)</f>
        <v>192971.40310726949</v>
      </c>
      <c r="AB130" s="269">
        <f>VLOOKUP(A130,'Starting Point 2021'!A:AB,28,FALSE)</f>
        <v>207355.35702068254</v>
      </c>
      <c r="AC130" s="269">
        <f>VLOOKUP(A130,'2% 2021'!A:AB,28,FALSE)</f>
        <v>213068.58102068256</v>
      </c>
      <c r="AD130" s="269">
        <f t="shared" si="64"/>
        <v>5713.2240000000165</v>
      </c>
      <c r="AE130" s="269">
        <f>VLOOKUP(A130,'2% with VPK 2021'!A:AB,28,FALSE)</f>
        <v>213068.58102068256</v>
      </c>
      <c r="AF130" s="269">
        <f>VLOOKUP(A130,'Charter School Lease'!A:E,5,FALSE)</f>
        <v>0</v>
      </c>
      <c r="AG130" s="269">
        <f>VLOOKUP(A130,'Integration Change'!H:L,5,FALSE)</f>
        <v>0</v>
      </c>
      <c r="AH130" s="269">
        <f>VLOOKUP(A130,'Other SPED'!A:D,4,FALSE)</f>
        <v>0</v>
      </c>
      <c r="AI130" s="269">
        <f>VLOOKUP(A130,QComp!I:R,10,FALSE)</f>
        <v>0</v>
      </c>
      <c r="AJ130" s="269">
        <f>VLOOKUP(A130,'LTFM Change'!G:K,5,FALSE)</f>
        <v>0</v>
      </c>
      <c r="AK130" s="269">
        <v>0</v>
      </c>
      <c r="AL130" s="269">
        <v>0</v>
      </c>
      <c r="AM130" s="269">
        <f>VLOOKUP(A130,'Integration Change'!A:E,5,FALSE)</f>
        <v>0</v>
      </c>
      <c r="AN130" s="269">
        <f>VLOOKUP(A130,'Safe School'!F:J,5,FALSE)</f>
        <v>0</v>
      </c>
      <c r="AO130" s="269">
        <f>VLOOKUP(A130,'LTFM Change'!A:D,4,FALSE)</f>
        <v>0</v>
      </c>
      <c r="AP130" s="269">
        <f>VLOOKUP(A130,QComp!A:E,5,FALSE)</f>
        <v>0</v>
      </c>
      <c r="AQ130" s="269">
        <f t="shared" si="65"/>
        <v>0</v>
      </c>
      <c r="AR130" s="269">
        <f>VLOOKUP(A130,'2021 SPED'!A:AF,32,FALSE)</f>
        <v>-18555.012730513816</v>
      </c>
      <c r="AS130" s="285">
        <f t="shared" si="59"/>
        <v>-12841.788730513799</v>
      </c>
      <c r="AT130" s="247">
        <f t="shared" si="60"/>
        <v>-6.654762583332241E-2</v>
      </c>
      <c r="AU130" s="249">
        <f t="shared" si="53"/>
        <v>-24314.904346677387</v>
      </c>
    </row>
    <row r="131" spans="1:47" x14ac:dyDescent="0.3">
      <c r="A131" s="243">
        <v>330</v>
      </c>
      <c r="B131" s="243">
        <v>1</v>
      </c>
      <c r="C131" s="243" t="s">
        <v>110</v>
      </c>
      <c r="D131" s="243">
        <f>VLOOKUP(A131,Sheet10!A:C,3,FALSE)</f>
        <v>6</v>
      </c>
      <c r="E131" s="268">
        <f>VLOOKUP(A131,'Pupil Info'!A:D,4,FALSE)</f>
        <v>244.4</v>
      </c>
      <c r="F131" s="269">
        <f>VLOOKUP(A131,'Starting Point 2020'!A:AB,28,FALSE)+IFERROR(VLOOKUP(A131,'2020 SPED'!A:W,23,FALSE),0)</f>
        <v>3245967.2021836862</v>
      </c>
      <c r="G131" s="269">
        <f>VLOOKUP(A131,'Starting Point 2020'!A:AB,28,FALSE)</f>
        <v>2896275</v>
      </c>
      <c r="H131" s="269">
        <f>VLOOKUP(A131,'2% 2020'!A:AB,28,FALSE)</f>
        <v>2939557</v>
      </c>
      <c r="I131" s="269">
        <f t="shared" si="61"/>
        <v>43282</v>
      </c>
      <c r="J131" s="269">
        <f>VLOOKUP(A131,'2% with VPK 2020'!A:AB,28,FALSE)</f>
        <v>2939557</v>
      </c>
      <c r="K131" s="269">
        <f>VLOOKUP(A131,'Charter School Lease'!A:D,4,FALSE)</f>
        <v>0</v>
      </c>
      <c r="L131" s="269">
        <f>VLOOKUP(A131,'Integration Change'!H:K,4,FALSE)</f>
        <v>0</v>
      </c>
      <c r="M131" s="269">
        <f>VLOOKUP(A131,'Other SPED'!A:D,4,FALSE)</f>
        <v>0</v>
      </c>
      <c r="N131" s="269">
        <f>VLOOKUP(A131,'LTFM Change'!G:J,4,FALSE)</f>
        <v>0</v>
      </c>
      <c r="O131" s="269">
        <f>VLOOKUP(A131,QComp!I:N,6,FALSE)</f>
        <v>0</v>
      </c>
      <c r="P131" s="269">
        <f>VLOOKUP(A131,'Breakfast and Lunch'!A:D,4,FALSE)</f>
        <v>0</v>
      </c>
      <c r="Q131" s="269">
        <f>VLOOKUP(A131,'Breakfast and Lunch'!A:E,5,FALSE)</f>
        <v>0</v>
      </c>
      <c r="R131" s="269">
        <f>VLOOKUP(A131,'Integration Change'!A:D,4,FALSE)</f>
        <v>0</v>
      </c>
      <c r="S131" s="269">
        <f>VLOOKUP(A131,'LTFM Change'!A:C,3,FALSE)</f>
        <v>0</v>
      </c>
      <c r="T131" s="269">
        <f>VLOOKUP(A131,QComp!A:D,4,FALSE)</f>
        <v>0</v>
      </c>
      <c r="U131" s="269">
        <f t="shared" si="62"/>
        <v>0</v>
      </c>
      <c r="V131" s="269">
        <f>VLOOKUP(A131,'2020 SPED'!A:AF,32,FALSE)</f>
        <v>294.15614744345658</v>
      </c>
      <c r="W131" s="270">
        <f t="shared" si="58"/>
        <v>43576.156147443457</v>
      </c>
      <c r="X131" s="247">
        <f t="shared" si="63"/>
        <v>1.3424706237983041E-2</v>
      </c>
      <c r="Z131" s="268">
        <f>VLOOKUP(A131,'Pupil Info'!A:E,5,FALSE)</f>
        <v>251</v>
      </c>
      <c r="AA131" s="269">
        <f>VLOOKUP(A131,'Starting Point 2021'!A:AB,28,FALSE)+VLOOKUP(A131,'2021 SPED'!A:AT,23,FALSE)</f>
        <v>3861821.0510826111</v>
      </c>
      <c r="AB131" s="269">
        <f>VLOOKUP(A131,'Starting Point 2021'!A:AB,28,FALSE)</f>
        <v>3502897</v>
      </c>
      <c r="AC131" s="269">
        <f>VLOOKUP(A131,'2% 2021'!A:AB,28,FALSE)</f>
        <v>3594485</v>
      </c>
      <c r="AD131" s="269">
        <f t="shared" si="64"/>
        <v>91588</v>
      </c>
      <c r="AE131" s="269">
        <f>VLOOKUP(A131,'2% with VPK 2021'!A:AB,28,FALSE)</f>
        <v>3594485</v>
      </c>
      <c r="AF131" s="269">
        <f>VLOOKUP(A131,'Charter School Lease'!A:E,5,FALSE)</f>
        <v>0</v>
      </c>
      <c r="AG131" s="269">
        <f>VLOOKUP(A131,'Integration Change'!H:L,5,FALSE)</f>
        <v>0</v>
      </c>
      <c r="AH131" s="269">
        <f>VLOOKUP(A131,'Other SPED'!A:D,4,FALSE)</f>
        <v>0</v>
      </c>
      <c r="AI131" s="269">
        <f>VLOOKUP(A131,QComp!I:R,10,FALSE)</f>
        <v>0</v>
      </c>
      <c r="AJ131" s="269">
        <f>VLOOKUP(A131,'LTFM Change'!G:K,5,FALSE)</f>
        <v>0</v>
      </c>
      <c r="AK131" s="269">
        <f>VLOOKUP(A131,'Breakfast and Lunch'!A:E,5,FALSE)</f>
        <v>0</v>
      </c>
      <c r="AL131" s="269">
        <f>VLOOKUP(A131,'Breakfast and Lunch'!A:D,4,FALSE)</f>
        <v>0</v>
      </c>
      <c r="AM131" s="269">
        <f>VLOOKUP(A131,'Integration Change'!A:E,5,FALSE)</f>
        <v>0</v>
      </c>
      <c r="AN131" s="269">
        <f>VLOOKUP(A131,'Safe School'!F:J,5,FALSE)</f>
        <v>0</v>
      </c>
      <c r="AO131" s="269">
        <f>VLOOKUP(A131,'LTFM Change'!A:D,4,FALSE)</f>
        <v>0</v>
      </c>
      <c r="AP131" s="269">
        <f>VLOOKUP(A131,QComp!A:E,5,FALSE)</f>
        <v>0</v>
      </c>
      <c r="AQ131" s="269">
        <f t="shared" si="65"/>
        <v>0</v>
      </c>
      <c r="AR131" s="269">
        <f>VLOOKUP(A131,'2021 SPED'!A:AF,32,FALSE)</f>
        <v>1846.3827621135861</v>
      </c>
      <c r="AS131" s="285">
        <f t="shared" si="59"/>
        <v>93434.382762113586</v>
      </c>
      <c r="AT131" s="247">
        <f t="shared" si="60"/>
        <v>2.4194384339978798E-2</v>
      </c>
      <c r="AU131" s="249">
        <f t="shared" si="53"/>
        <v>137010.53890955704</v>
      </c>
    </row>
    <row r="132" spans="1:47" x14ac:dyDescent="0.3">
      <c r="A132" s="243">
        <v>332</v>
      </c>
      <c r="B132" s="243">
        <v>1</v>
      </c>
      <c r="C132" s="243" t="s">
        <v>111</v>
      </c>
      <c r="D132" s="243">
        <f>VLOOKUP(A132,Sheet10!A:C,3,FALSE)</f>
        <v>5</v>
      </c>
      <c r="E132" s="268">
        <f>VLOOKUP(A132,'Pupil Info'!A:D,4,FALSE)</f>
        <v>1600</v>
      </c>
      <c r="F132" s="269">
        <f>VLOOKUP(A132,'Starting Point 2020'!A:AB,28,FALSE)+IFERROR(VLOOKUP(A132,'2020 SPED'!A:W,23,FALSE),0)</f>
        <v>15995170.035729039</v>
      </c>
      <c r="G132" s="269">
        <f>VLOOKUP(A132,'Starting Point 2020'!A:AB,28,FALSE)</f>
        <v>14365914.5</v>
      </c>
      <c r="H132" s="269">
        <f>VLOOKUP(A132,'2% 2020'!A:AB,28,FALSE)</f>
        <v>14613548.5</v>
      </c>
      <c r="I132" s="269">
        <f t="shared" si="61"/>
        <v>247634</v>
      </c>
      <c r="J132" s="269">
        <f>VLOOKUP(A132,'2% with VPK 2020'!A:AB,28,FALSE)</f>
        <v>14613548.5</v>
      </c>
      <c r="K132" s="269">
        <f>VLOOKUP(A132,'Charter School Lease'!A:D,4,FALSE)</f>
        <v>0</v>
      </c>
      <c r="L132" s="269">
        <f>VLOOKUP(A132,'Integration Change'!H:K,4,FALSE)</f>
        <v>0</v>
      </c>
      <c r="M132" s="269">
        <f>VLOOKUP(A132,'Other SPED'!A:D,4,FALSE)</f>
        <v>0</v>
      </c>
      <c r="N132" s="269">
        <f>VLOOKUP(A132,'LTFM Change'!G:J,4,FALSE)</f>
        <v>0</v>
      </c>
      <c r="O132" s="269">
        <f>VLOOKUP(A132,QComp!I:N,6,FALSE)</f>
        <v>-985.89545706761419</v>
      </c>
      <c r="P132" s="269">
        <f>VLOOKUP(A132,'Breakfast and Lunch'!A:D,4,FALSE)</f>
        <v>0</v>
      </c>
      <c r="Q132" s="269">
        <f>VLOOKUP(A132,'Breakfast and Lunch'!A:E,5,FALSE)</f>
        <v>0</v>
      </c>
      <c r="R132" s="269">
        <f>VLOOKUP(A132,'Integration Change'!A:D,4,FALSE)</f>
        <v>0</v>
      </c>
      <c r="S132" s="269">
        <f>VLOOKUP(A132,'LTFM Change'!A:C,3,FALSE)</f>
        <v>0</v>
      </c>
      <c r="T132" s="269">
        <f>VLOOKUP(A132,QComp!A:D,4,FALSE)</f>
        <v>985.89545706761419</v>
      </c>
      <c r="U132" s="269">
        <f t="shared" si="62"/>
        <v>0</v>
      </c>
      <c r="V132" s="269">
        <f>VLOOKUP(A132,'2020 SPED'!A:AF,32,FALSE)</f>
        <v>33789.890864781104</v>
      </c>
      <c r="W132" s="270">
        <f t="shared" si="58"/>
        <v>281423.8908647811</v>
      </c>
      <c r="X132" s="247">
        <f t="shared" si="63"/>
        <v>1.7594304420406562E-2</v>
      </c>
      <c r="Z132" s="268">
        <f>VLOOKUP(A132,'Pupil Info'!A:E,5,FALSE)</f>
        <v>1580</v>
      </c>
      <c r="AA132" s="269">
        <f>VLOOKUP(A132,'Starting Point 2021'!A:AB,28,FALSE)+VLOOKUP(A132,'2021 SPED'!A:AT,23,FALSE)</f>
        <v>15909977.215829488</v>
      </c>
      <c r="AB132" s="269">
        <f>VLOOKUP(A132,'Starting Point 2021'!A:AB,28,FALSE)</f>
        <v>14216364</v>
      </c>
      <c r="AC132" s="269">
        <f>VLOOKUP(A132,'2% 2021'!A:AB,28,FALSE)</f>
        <v>14711621</v>
      </c>
      <c r="AD132" s="269">
        <f t="shared" si="64"/>
        <v>495257</v>
      </c>
      <c r="AE132" s="269">
        <f>VLOOKUP(A132,'2% with VPK 2021'!A:AB,28,FALSE)</f>
        <v>14711621</v>
      </c>
      <c r="AF132" s="269">
        <f>VLOOKUP(A132,'Charter School Lease'!A:E,5,FALSE)</f>
        <v>0</v>
      </c>
      <c r="AG132" s="269">
        <f>VLOOKUP(A132,'Integration Change'!H:L,5,FALSE)</f>
        <v>0</v>
      </c>
      <c r="AH132" s="269">
        <f>VLOOKUP(A132,'Other SPED'!A:D,4,FALSE)</f>
        <v>0</v>
      </c>
      <c r="AI132" s="269">
        <f>VLOOKUP(A132,QComp!I:R,10,FALSE)</f>
        <v>-1054.2847209580068</v>
      </c>
      <c r="AJ132" s="269">
        <f>VLOOKUP(A132,'LTFM Change'!G:K,5,FALSE)</f>
        <v>0</v>
      </c>
      <c r="AK132" s="269">
        <f>VLOOKUP(A132,'Breakfast and Lunch'!A:E,5,FALSE)</f>
        <v>0</v>
      </c>
      <c r="AL132" s="269">
        <f>VLOOKUP(A132,'Breakfast and Lunch'!A:D,4,FALSE)</f>
        <v>0</v>
      </c>
      <c r="AM132" s="269">
        <f>VLOOKUP(A132,'Integration Change'!A:E,5,FALSE)</f>
        <v>0</v>
      </c>
      <c r="AN132" s="269">
        <f>VLOOKUP(A132,'Safe School'!F:J,5,FALSE)</f>
        <v>0</v>
      </c>
      <c r="AO132" s="269">
        <f>VLOOKUP(A132,'LTFM Change'!A:D,4,FALSE)</f>
        <v>0</v>
      </c>
      <c r="AP132" s="269">
        <f>VLOOKUP(A132,QComp!A:E,5,FALSE)</f>
        <v>1054.2847209580068</v>
      </c>
      <c r="AQ132" s="269">
        <f t="shared" si="65"/>
        <v>0</v>
      </c>
      <c r="AR132" s="269">
        <f>VLOOKUP(A132,'2021 SPED'!A:AF,32,FALSE)</f>
        <v>83880.711199115962</v>
      </c>
      <c r="AS132" s="285">
        <f t="shared" si="59"/>
        <v>579137.71119911596</v>
      </c>
      <c r="AT132" s="247">
        <f t="shared" si="60"/>
        <v>3.6400913926068236E-2</v>
      </c>
      <c r="AU132" s="249">
        <f t="shared" ref="AU132:AU195" si="66">AS132+W132</f>
        <v>860561.60206389707</v>
      </c>
    </row>
    <row r="133" spans="1:47" x14ac:dyDescent="0.3">
      <c r="A133" s="243">
        <v>333</v>
      </c>
      <c r="B133" s="243">
        <v>1</v>
      </c>
      <c r="C133" s="243" t="s">
        <v>112</v>
      </c>
      <c r="D133" s="243">
        <f>VLOOKUP(A133,Sheet10!A:C,3,FALSE)</f>
        <v>6</v>
      </c>
      <c r="E133" s="268">
        <f>VLOOKUP(A133,'Pupil Info'!A:D,4,FALSE)</f>
        <v>496</v>
      </c>
      <c r="F133" s="269">
        <f>VLOOKUP(A133,'Starting Point 2020'!A:AB,28,FALSE)+IFERROR(VLOOKUP(A133,'2020 SPED'!A:W,23,FALSE),0)</f>
        <v>5061627.5093135657</v>
      </c>
      <c r="G133" s="269">
        <f>VLOOKUP(A133,'Starting Point 2020'!A:AB,28,FALSE)</f>
        <v>4619357.25</v>
      </c>
      <c r="H133" s="269">
        <f>VLOOKUP(A133,'2% 2020'!A:AB,28,FALSE)</f>
        <v>4696771.25</v>
      </c>
      <c r="I133" s="269">
        <f t="shared" si="61"/>
        <v>77414</v>
      </c>
      <c r="J133" s="269">
        <f>VLOOKUP(A133,'2% with VPK 2020'!A:AB,28,FALSE)</f>
        <v>4696771.25</v>
      </c>
      <c r="K133" s="269">
        <f>VLOOKUP(A133,'Charter School Lease'!A:D,4,FALSE)</f>
        <v>0</v>
      </c>
      <c r="L133" s="269">
        <f>VLOOKUP(A133,'Integration Change'!H:K,4,FALSE)</f>
        <v>0</v>
      </c>
      <c r="M133" s="269">
        <f>VLOOKUP(A133,'Other SPED'!A:D,4,FALSE)</f>
        <v>0</v>
      </c>
      <c r="N133" s="269">
        <f>VLOOKUP(A133,'LTFM Change'!G:J,4,FALSE)</f>
        <v>0</v>
      </c>
      <c r="O133" s="269">
        <f>VLOOKUP(A133,QComp!I:N,6,FALSE)</f>
        <v>-326.19166383837</v>
      </c>
      <c r="P133" s="269">
        <f>VLOOKUP(A133,'Breakfast and Lunch'!A:D,4,FALSE)</f>
        <v>0</v>
      </c>
      <c r="Q133" s="269">
        <f>VLOOKUP(A133,'Breakfast and Lunch'!A:E,5,FALSE)</f>
        <v>0</v>
      </c>
      <c r="R133" s="269">
        <f>VLOOKUP(A133,'Integration Change'!A:D,4,FALSE)</f>
        <v>0</v>
      </c>
      <c r="S133" s="269">
        <f>VLOOKUP(A133,'LTFM Change'!A:C,3,FALSE)</f>
        <v>0</v>
      </c>
      <c r="T133" s="269">
        <f>VLOOKUP(A133,QComp!A:D,4,FALSE)</f>
        <v>326.19166383837</v>
      </c>
      <c r="U133" s="269">
        <f t="shared" si="62"/>
        <v>0</v>
      </c>
      <c r="V133" s="269">
        <f>VLOOKUP(A133,'2020 SPED'!A:AF,32,FALSE)</f>
        <v>13486.687103040225</v>
      </c>
      <c r="W133" s="270">
        <f t="shared" si="58"/>
        <v>90900.687103040225</v>
      </c>
      <c r="X133" s="247">
        <f t="shared" si="63"/>
        <v>1.7958786365804315E-2</v>
      </c>
      <c r="Z133" s="268">
        <f>VLOOKUP(A133,'Pupil Info'!A:E,5,FALSE)</f>
        <v>485</v>
      </c>
      <c r="AA133" s="269">
        <f>VLOOKUP(A133,'Starting Point 2021'!A:AB,28,FALSE)+VLOOKUP(A133,'2021 SPED'!A:AT,23,FALSE)</f>
        <v>4994990.0815677159</v>
      </c>
      <c r="AB133" s="269">
        <f>VLOOKUP(A133,'Starting Point 2021'!A:AB,28,FALSE)</f>
        <v>4539755</v>
      </c>
      <c r="AC133" s="269">
        <f>VLOOKUP(A133,'2% 2021'!A:AB,28,FALSE)</f>
        <v>4693437</v>
      </c>
      <c r="AD133" s="269">
        <f t="shared" si="64"/>
        <v>153682</v>
      </c>
      <c r="AE133" s="269">
        <f>VLOOKUP(A133,'2% with VPK 2021'!A:AB,28,FALSE)</f>
        <v>4693437</v>
      </c>
      <c r="AF133" s="269">
        <f>VLOOKUP(A133,'Charter School Lease'!A:E,5,FALSE)</f>
        <v>0</v>
      </c>
      <c r="AG133" s="269">
        <f>VLOOKUP(A133,'Integration Change'!H:L,5,FALSE)</f>
        <v>0</v>
      </c>
      <c r="AH133" s="269">
        <f>VLOOKUP(A133,'Other SPED'!A:D,4,FALSE)</f>
        <v>0</v>
      </c>
      <c r="AI133" s="269">
        <f>VLOOKUP(A133,QComp!I:R,10,FALSE)</f>
        <v>-359.08610440588382</v>
      </c>
      <c r="AJ133" s="269">
        <f>VLOOKUP(A133,'LTFM Change'!G:K,5,FALSE)</f>
        <v>0</v>
      </c>
      <c r="AK133" s="269">
        <f>VLOOKUP(A133,'Breakfast and Lunch'!A:E,5,FALSE)</f>
        <v>0</v>
      </c>
      <c r="AL133" s="269">
        <f>VLOOKUP(A133,'Breakfast and Lunch'!A:D,4,FALSE)</f>
        <v>0</v>
      </c>
      <c r="AM133" s="269">
        <f>VLOOKUP(A133,'Integration Change'!A:E,5,FALSE)</f>
        <v>0</v>
      </c>
      <c r="AN133" s="269">
        <f>VLOOKUP(A133,'Safe School'!F:J,5,FALSE)</f>
        <v>0</v>
      </c>
      <c r="AO133" s="269">
        <f>VLOOKUP(A133,'LTFM Change'!A:D,4,FALSE)</f>
        <v>0</v>
      </c>
      <c r="AP133" s="269">
        <f>VLOOKUP(A133,QComp!A:E,5,FALSE)</f>
        <v>359.08610440588382</v>
      </c>
      <c r="AQ133" s="269">
        <f t="shared" si="65"/>
        <v>0</v>
      </c>
      <c r="AR133" s="269">
        <f>VLOOKUP(A133,'2021 SPED'!A:AF,32,FALSE)</f>
        <v>33755.227869190858</v>
      </c>
      <c r="AS133" s="285">
        <f t="shared" si="59"/>
        <v>187437.22786919086</v>
      </c>
      <c r="AT133" s="247">
        <f t="shared" si="60"/>
        <v>3.752504505681873E-2</v>
      </c>
      <c r="AU133" s="249">
        <f t="shared" si="66"/>
        <v>278337.91497223108</v>
      </c>
    </row>
    <row r="134" spans="1:47" x14ac:dyDescent="0.3">
      <c r="A134" s="243">
        <v>345</v>
      </c>
      <c r="B134" s="243">
        <v>1</v>
      </c>
      <c r="C134" s="243" t="s">
        <v>113</v>
      </c>
      <c r="D134" s="243">
        <f>VLOOKUP(A134,Sheet10!A:C,3,FALSE)</f>
        <v>5</v>
      </c>
      <c r="E134" s="268">
        <f>VLOOKUP(A134,'Pupil Info'!A:D,4,FALSE)</f>
        <v>1549</v>
      </c>
      <c r="F134" s="269">
        <f>VLOOKUP(A134,'Starting Point 2020'!A:AB,28,FALSE)+IFERROR(VLOOKUP(A134,'2020 SPED'!A:W,23,FALSE),0)</f>
        <v>15593996.354065357</v>
      </c>
      <c r="G134" s="269">
        <f>VLOOKUP(A134,'Starting Point 2020'!A:AB,28,FALSE)</f>
        <v>13241049</v>
      </c>
      <c r="H134" s="269">
        <f>VLOOKUP(A134,'2% 2020'!A:AB,28,FALSE)</f>
        <v>13466778</v>
      </c>
      <c r="I134" s="269">
        <f t="shared" si="61"/>
        <v>225729</v>
      </c>
      <c r="J134" s="269">
        <f>VLOOKUP(A134,'2% with VPK 2020'!A:AB,28,FALSE)</f>
        <v>13466778</v>
      </c>
      <c r="K134" s="269">
        <f>VLOOKUP(A134,'Charter School Lease'!A:D,4,FALSE)</f>
        <v>0</v>
      </c>
      <c r="L134" s="269">
        <f>VLOOKUP(A134,'Integration Change'!H:K,4,FALSE)</f>
        <v>0</v>
      </c>
      <c r="M134" s="269">
        <f>VLOOKUP(A134,'Other SPED'!A:D,4,FALSE)</f>
        <v>0</v>
      </c>
      <c r="N134" s="269">
        <f>VLOOKUP(A134,'LTFM Change'!G:J,4,FALSE)</f>
        <v>0</v>
      </c>
      <c r="O134" s="269">
        <f>VLOOKUP(A134,QComp!I:N,6,FALSE)</f>
        <v>-1245.0293544000306</v>
      </c>
      <c r="P134" s="269">
        <f>VLOOKUP(A134,'Breakfast and Lunch'!A:D,4,FALSE)</f>
        <v>0</v>
      </c>
      <c r="Q134" s="269">
        <f>VLOOKUP(A134,'Breakfast and Lunch'!A:E,5,FALSE)</f>
        <v>0</v>
      </c>
      <c r="R134" s="269">
        <f>VLOOKUP(A134,'Integration Change'!A:D,4,FALSE)</f>
        <v>0</v>
      </c>
      <c r="S134" s="269">
        <f>VLOOKUP(A134,'LTFM Change'!A:C,3,FALSE)</f>
        <v>0</v>
      </c>
      <c r="T134" s="269">
        <f>VLOOKUP(A134,QComp!A:D,4,FALSE)</f>
        <v>1245.0293544000306</v>
      </c>
      <c r="U134" s="269">
        <f t="shared" si="62"/>
        <v>0</v>
      </c>
      <c r="V134" s="269">
        <f>VLOOKUP(A134,'2020 SPED'!A:AF,32,FALSE)</f>
        <v>217387.54298768751</v>
      </c>
      <c r="W134" s="270">
        <f t="shared" si="58"/>
        <v>443116.54298768751</v>
      </c>
      <c r="X134" s="247">
        <f t="shared" si="63"/>
        <v>2.841584241310708E-2</v>
      </c>
      <c r="Z134" s="268">
        <f>VLOOKUP(A134,'Pupil Info'!A:E,5,FALSE)</f>
        <v>1550</v>
      </c>
      <c r="AA134" s="269">
        <f>VLOOKUP(A134,'Starting Point 2021'!A:AB,28,FALSE)+VLOOKUP(A134,'2021 SPED'!A:AT,23,FALSE)</f>
        <v>15835776.297318527</v>
      </c>
      <c r="AB134" s="269">
        <f>VLOOKUP(A134,'Starting Point 2021'!A:AB,28,FALSE)</f>
        <v>13310581.75</v>
      </c>
      <c r="AC134" s="269">
        <f>VLOOKUP(A134,'2% 2021'!A:AB,28,FALSE)</f>
        <v>13769115.75</v>
      </c>
      <c r="AD134" s="269">
        <f t="shared" si="64"/>
        <v>458534</v>
      </c>
      <c r="AE134" s="269">
        <f>VLOOKUP(A134,'2% with VPK 2021'!A:AB,28,FALSE)</f>
        <v>13769115.75</v>
      </c>
      <c r="AF134" s="269">
        <f>VLOOKUP(A134,'Charter School Lease'!A:E,5,FALSE)</f>
        <v>0</v>
      </c>
      <c r="AG134" s="269">
        <f>VLOOKUP(A134,'Integration Change'!H:L,5,FALSE)</f>
        <v>0</v>
      </c>
      <c r="AH134" s="269">
        <f>VLOOKUP(A134,'Other SPED'!A:D,4,FALSE)</f>
        <v>0</v>
      </c>
      <c r="AI134" s="269">
        <f>VLOOKUP(A134,QComp!I:R,10,FALSE)</f>
        <v>-1241.634489160002</v>
      </c>
      <c r="AJ134" s="269">
        <f>VLOOKUP(A134,'LTFM Change'!G:K,5,FALSE)</f>
        <v>0</v>
      </c>
      <c r="AK134" s="269">
        <f>VLOOKUP(A134,'Breakfast and Lunch'!A:E,5,FALSE)</f>
        <v>0</v>
      </c>
      <c r="AL134" s="269">
        <f>VLOOKUP(A134,'Breakfast and Lunch'!A:D,4,FALSE)</f>
        <v>0</v>
      </c>
      <c r="AM134" s="269">
        <f>VLOOKUP(A134,'Integration Change'!A:E,5,FALSE)</f>
        <v>0</v>
      </c>
      <c r="AN134" s="269">
        <f>VLOOKUP(A134,'Safe School'!F:J,5,FALSE)</f>
        <v>0</v>
      </c>
      <c r="AO134" s="269">
        <f>VLOOKUP(A134,'LTFM Change'!A:D,4,FALSE)</f>
        <v>0</v>
      </c>
      <c r="AP134" s="269">
        <f>VLOOKUP(A134,QComp!A:E,5,FALSE)</f>
        <v>1241.634489160002</v>
      </c>
      <c r="AQ134" s="269">
        <f t="shared" si="65"/>
        <v>0</v>
      </c>
      <c r="AR134" s="269">
        <f>VLOOKUP(A134,'2021 SPED'!A:AF,32,FALSE)</f>
        <v>366068.11483772937</v>
      </c>
      <c r="AS134" s="285">
        <f t="shared" si="59"/>
        <v>824602.11483772937</v>
      </c>
      <c r="AT134" s="247">
        <f t="shared" si="60"/>
        <v>5.2072099236294481E-2</v>
      </c>
      <c r="AU134" s="249">
        <f t="shared" si="66"/>
        <v>1267718.6578254169</v>
      </c>
    </row>
    <row r="135" spans="1:47" x14ac:dyDescent="0.3">
      <c r="A135" s="243">
        <v>347</v>
      </c>
      <c r="B135" s="243">
        <v>1</v>
      </c>
      <c r="C135" s="243" t="s">
        <v>114</v>
      </c>
      <c r="D135" s="243">
        <f>VLOOKUP(A135,Sheet10!A:C,3,FALSE)</f>
        <v>4</v>
      </c>
      <c r="E135" s="268">
        <f>VLOOKUP(A135,'Pupil Info'!A:D,4,FALSE)</f>
        <v>4181</v>
      </c>
      <c r="F135" s="269">
        <f>VLOOKUP(A135,'Starting Point 2020'!A:AB,28,FALSE)+IFERROR(VLOOKUP(A135,'2020 SPED'!A:W,23,FALSE),0)</f>
        <v>49718188.589141756</v>
      </c>
      <c r="G135" s="269">
        <f>VLOOKUP(A135,'Starting Point 2020'!A:AB,28,FALSE)</f>
        <v>43114829.75</v>
      </c>
      <c r="H135" s="269">
        <f>VLOOKUP(A135,'2% 2020'!A:AB,28,FALSE)</f>
        <v>43848281.75</v>
      </c>
      <c r="I135" s="269">
        <f t="shared" si="61"/>
        <v>733452</v>
      </c>
      <c r="J135" s="269">
        <f>VLOOKUP(A135,'2% with VPK 2020'!A:AB,28,FALSE)</f>
        <v>44204616.5</v>
      </c>
      <c r="K135" s="269">
        <f>VLOOKUP(A135,'Charter School Lease'!A:D,4,FALSE)</f>
        <v>0</v>
      </c>
      <c r="L135" s="269">
        <f>VLOOKUP(A135,'Integration Change'!H:K,4,FALSE)</f>
        <v>7119.6720000001369</v>
      </c>
      <c r="M135" s="269">
        <f>VLOOKUP(A135,'Other SPED'!A:D,4,FALSE)</f>
        <v>72132.479999999996</v>
      </c>
      <c r="N135" s="269">
        <f>VLOOKUP(A135,'LTFM Change'!G:J,4,FALSE)</f>
        <v>9379.2211028577294</v>
      </c>
      <c r="O135" s="269">
        <f>VLOOKUP(A135,QComp!I:N,6,FALSE)</f>
        <v>0</v>
      </c>
      <c r="P135" s="269">
        <f>VLOOKUP(A135,'Breakfast and Lunch'!A:D,4,FALSE)</f>
        <v>1813.44</v>
      </c>
      <c r="Q135" s="269">
        <f>VLOOKUP(A135,'Breakfast and Lunch'!A:E,5,FALSE)</f>
        <v>4735.2</v>
      </c>
      <c r="R135" s="269">
        <f>VLOOKUP(A135,'Integration Change'!A:D,4,FALSE)</f>
        <v>3051.2880000000587</v>
      </c>
      <c r="S135" s="269">
        <f>VLOOKUP(A135,'LTFM Change'!A:C,3,FALSE)</f>
        <v>8860.7788971422706</v>
      </c>
      <c r="T135" s="269">
        <f>VLOOKUP(A135,QComp!A:D,4,FALSE)</f>
        <v>0</v>
      </c>
      <c r="U135" s="269">
        <f t="shared" si="62"/>
        <v>463426.82999999821</v>
      </c>
      <c r="V135" s="269">
        <f>VLOOKUP(A135,'2020 SPED'!A:AF,32,FALSE)</f>
        <v>92703.537969878875</v>
      </c>
      <c r="W135" s="270">
        <f t="shared" si="58"/>
        <v>1289582.3679698771</v>
      </c>
      <c r="X135" s="247">
        <f t="shared" si="63"/>
        <v>2.5937838939118499E-2</v>
      </c>
      <c r="Z135" s="268">
        <f>VLOOKUP(A135,'Pupil Info'!A:E,5,FALSE)</f>
        <v>4181</v>
      </c>
      <c r="AA135" s="269">
        <f>VLOOKUP(A135,'Starting Point 2021'!A:AB,28,FALSE)+VLOOKUP(A135,'2021 SPED'!A:AT,23,FALSE)</f>
        <v>50281251.326818235</v>
      </c>
      <c r="AB135" s="269">
        <f>VLOOKUP(A135,'Starting Point 2021'!A:AB,28,FALSE)</f>
        <v>43330162.75</v>
      </c>
      <c r="AC135" s="269">
        <f>VLOOKUP(A135,'2% 2021'!A:AB,28,FALSE)</f>
        <v>44818031.75</v>
      </c>
      <c r="AD135" s="269">
        <f t="shared" si="64"/>
        <v>1487869</v>
      </c>
      <c r="AE135" s="269">
        <f>VLOOKUP(A135,'2% with VPK 2021'!A:AB,28,FALSE)</f>
        <v>45331091.25</v>
      </c>
      <c r="AF135" s="269">
        <f>VLOOKUP(A135,'Charter School Lease'!A:E,5,FALSE)</f>
        <v>0</v>
      </c>
      <c r="AG135" s="269">
        <f>VLOOKUP(A135,'Integration Change'!H:L,5,FALSE)</f>
        <v>7469.5958399999654</v>
      </c>
      <c r="AH135" s="269">
        <f>VLOOKUP(A135,'Other SPED'!A:D,4,FALSE)</f>
        <v>72132.479999999996</v>
      </c>
      <c r="AI135" s="269">
        <f>VLOOKUP(A135,QComp!I:R,10,FALSE)</f>
        <v>0</v>
      </c>
      <c r="AJ135" s="269">
        <f>VLOOKUP(A135,'LTFM Change'!G:K,5,FALSE)</f>
        <v>9564.7023566527059</v>
      </c>
      <c r="AK135" s="269">
        <f>VLOOKUP(A135,'Breakfast and Lunch'!A:E,5,FALSE)</f>
        <v>4735.2</v>
      </c>
      <c r="AL135" s="269">
        <f>VLOOKUP(A135,'Breakfast and Lunch'!A:D,4,FALSE)</f>
        <v>1813.44</v>
      </c>
      <c r="AM135" s="269">
        <f>VLOOKUP(A135,'Integration Change'!A:E,5,FALSE)</f>
        <v>3201.2553600000101</v>
      </c>
      <c r="AN135" s="269">
        <f>VLOOKUP(A135,'Safe School'!F:J,5,FALSE)</f>
        <v>1728</v>
      </c>
      <c r="AO135" s="269">
        <f>VLOOKUP(A135,'LTFM Change'!A:D,4,FALSE)</f>
        <v>8675.2976433472941</v>
      </c>
      <c r="AP135" s="269">
        <f>VLOOKUP(A135,QComp!A:E,5,FALSE)</f>
        <v>0</v>
      </c>
      <c r="AQ135" s="269">
        <f t="shared" si="65"/>
        <v>622379.47119999677</v>
      </c>
      <c r="AR135" s="269">
        <f>VLOOKUP(A135,'2021 SPED'!A:AF,32,FALSE)</f>
        <v>228316.4921886893</v>
      </c>
      <c r="AS135" s="285">
        <f t="shared" si="59"/>
        <v>2338564.9633886861</v>
      </c>
      <c r="AT135" s="247">
        <f t="shared" si="60"/>
        <v>4.6509681077514894E-2</v>
      </c>
      <c r="AU135" s="249">
        <f t="shared" si="66"/>
        <v>3628147.3313585632</v>
      </c>
    </row>
    <row r="136" spans="1:47" x14ac:dyDescent="0.3">
      <c r="A136" s="243">
        <v>356</v>
      </c>
      <c r="B136" s="243">
        <v>1</v>
      </c>
      <c r="C136" s="243" t="s">
        <v>115</v>
      </c>
      <c r="D136" s="243">
        <f>VLOOKUP(A136,Sheet10!A:C,3,FALSE)</f>
        <v>6</v>
      </c>
      <c r="E136" s="268">
        <f>VLOOKUP(A136,'Pupil Info'!A:D,4,FALSE)</f>
        <v>163</v>
      </c>
      <c r="F136" s="269">
        <f>VLOOKUP(A136,'Starting Point 2020'!A:AB,28,FALSE)+IFERROR(VLOOKUP(A136,'2020 SPED'!A:W,23,FALSE),0)</f>
        <v>2567066.1343287379</v>
      </c>
      <c r="G136" s="269">
        <f>VLOOKUP(A136,'Starting Point 2020'!A:AB,28,FALSE)</f>
        <v>2363257.59</v>
      </c>
      <c r="H136" s="269">
        <f>VLOOKUP(A136,'2% 2020'!A:AB,28,FALSE)</f>
        <v>2389302.59</v>
      </c>
      <c r="I136" s="269">
        <f t="shared" si="61"/>
        <v>26045</v>
      </c>
      <c r="J136" s="269">
        <f>VLOOKUP(A136,'2% with VPK 2020'!A:AB,28,FALSE)</f>
        <v>2389302.59</v>
      </c>
      <c r="K136" s="269">
        <f>VLOOKUP(A136,'Charter School Lease'!A:D,4,FALSE)</f>
        <v>0</v>
      </c>
      <c r="L136" s="269">
        <f>VLOOKUP(A136,'Integration Change'!H:K,4,FALSE)</f>
        <v>0</v>
      </c>
      <c r="M136" s="269">
        <f>VLOOKUP(A136,'Other SPED'!A:D,4,FALSE)</f>
        <v>0</v>
      </c>
      <c r="N136" s="269">
        <f>VLOOKUP(A136,'LTFM Change'!G:J,4,FALSE)</f>
        <v>0</v>
      </c>
      <c r="O136" s="269">
        <f>VLOOKUP(A136,QComp!I:N,6,FALSE)</f>
        <v>0</v>
      </c>
      <c r="P136" s="269">
        <f>VLOOKUP(A136,'Breakfast and Lunch'!A:D,4,FALSE)</f>
        <v>0</v>
      </c>
      <c r="Q136" s="269">
        <f>VLOOKUP(A136,'Breakfast and Lunch'!A:E,5,FALSE)</f>
        <v>0</v>
      </c>
      <c r="R136" s="269">
        <f>VLOOKUP(A136,'Integration Change'!A:D,4,FALSE)</f>
        <v>0</v>
      </c>
      <c r="S136" s="269">
        <f>VLOOKUP(A136,'LTFM Change'!A:C,3,FALSE)</f>
        <v>0</v>
      </c>
      <c r="T136" s="269">
        <f>VLOOKUP(A136,QComp!A:D,4,FALSE)</f>
        <v>0</v>
      </c>
      <c r="U136" s="269">
        <f t="shared" si="62"/>
        <v>0</v>
      </c>
      <c r="V136" s="269">
        <f>VLOOKUP(A136,'2020 SPED'!A:AF,32,FALSE)</f>
        <v>4160.3755110205966</v>
      </c>
      <c r="W136" s="270">
        <f t="shared" si="58"/>
        <v>30205.375511020597</v>
      </c>
      <c r="X136" s="247">
        <f t="shared" si="63"/>
        <v>1.1766496821835417E-2</v>
      </c>
      <c r="Z136" s="268">
        <f>VLOOKUP(A136,'Pupil Info'!A:E,5,FALSE)</f>
        <v>174</v>
      </c>
      <c r="AA136" s="269">
        <f>VLOOKUP(A136,'Starting Point 2021'!A:AB,28,FALSE)+VLOOKUP(A136,'2021 SPED'!A:AT,23,FALSE)</f>
        <v>2756839.8227542397</v>
      </c>
      <c r="AB136" s="269">
        <f>VLOOKUP(A136,'Starting Point 2021'!A:AB,28,FALSE)</f>
        <v>2527820.59</v>
      </c>
      <c r="AC136" s="269">
        <f>VLOOKUP(A136,'2% 2021'!A:AB,28,FALSE)</f>
        <v>2583968.59</v>
      </c>
      <c r="AD136" s="269">
        <f t="shared" si="64"/>
        <v>56148</v>
      </c>
      <c r="AE136" s="269">
        <f>VLOOKUP(A136,'2% with VPK 2021'!A:AB,28,FALSE)</f>
        <v>2583968.59</v>
      </c>
      <c r="AF136" s="269">
        <f>VLOOKUP(A136,'Charter School Lease'!A:E,5,FALSE)</f>
        <v>0</v>
      </c>
      <c r="AG136" s="269">
        <f>VLOOKUP(A136,'Integration Change'!H:L,5,FALSE)</f>
        <v>0</v>
      </c>
      <c r="AH136" s="269">
        <f>VLOOKUP(A136,'Other SPED'!A:D,4,FALSE)</f>
        <v>0</v>
      </c>
      <c r="AI136" s="269">
        <f>VLOOKUP(A136,QComp!I:R,10,FALSE)</f>
        <v>0</v>
      </c>
      <c r="AJ136" s="269">
        <f>VLOOKUP(A136,'LTFM Change'!G:K,5,FALSE)</f>
        <v>0</v>
      </c>
      <c r="AK136" s="269">
        <f>VLOOKUP(A136,'Breakfast and Lunch'!A:E,5,FALSE)</f>
        <v>0</v>
      </c>
      <c r="AL136" s="269">
        <f>VLOOKUP(A136,'Breakfast and Lunch'!A:D,4,FALSE)</f>
        <v>0</v>
      </c>
      <c r="AM136" s="269">
        <f>VLOOKUP(A136,'Integration Change'!A:E,5,FALSE)</f>
        <v>0</v>
      </c>
      <c r="AN136" s="269">
        <f>VLOOKUP(A136,'Safe School'!F:J,5,FALSE)</f>
        <v>0</v>
      </c>
      <c r="AO136" s="269">
        <f>VLOOKUP(A136,'LTFM Change'!A:D,4,FALSE)</f>
        <v>0</v>
      </c>
      <c r="AP136" s="269">
        <f>VLOOKUP(A136,QComp!A:E,5,FALSE)</f>
        <v>0</v>
      </c>
      <c r="AQ136" s="269">
        <f t="shared" si="65"/>
        <v>0</v>
      </c>
      <c r="AR136" s="269">
        <f>VLOOKUP(A136,'2021 SPED'!A:AF,32,FALSE)</f>
        <v>10681.310640471755</v>
      </c>
      <c r="AS136" s="285">
        <f t="shared" si="59"/>
        <v>66829.310640471755</v>
      </c>
      <c r="AT136" s="247">
        <f t="shared" si="60"/>
        <v>2.4241274407341414E-2</v>
      </c>
      <c r="AU136" s="249">
        <f t="shared" si="66"/>
        <v>97034.686151492351</v>
      </c>
    </row>
    <row r="137" spans="1:47" x14ac:dyDescent="0.3">
      <c r="A137" s="243">
        <v>361</v>
      </c>
      <c r="B137" s="243">
        <v>1</v>
      </c>
      <c r="C137" s="243" t="s">
        <v>116</v>
      </c>
      <c r="D137" s="243">
        <f>VLOOKUP(A137,Sheet10!A:C,3,FALSE)</f>
        <v>5</v>
      </c>
      <c r="E137" s="268">
        <f>VLOOKUP(A137,'Pupil Info'!A:D,4,FALSE)</f>
        <v>979</v>
      </c>
      <c r="F137" s="269">
        <f>VLOOKUP(A137,'Starting Point 2020'!A:AB,28,FALSE)+IFERROR(VLOOKUP(A137,'2020 SPED'!A:W,23,FALSE),0)</f>
        <v>10179675.855409203</v>
      </c>
      <c r="G137" s="269">
        <f>VLOOKUP(A137,'Starting Point 2020'!A:AB,28,FALSE)</f>
        <v>9417186.25</v>
      </c>
      <c r="H137" s="269">
        <f>VLOOKUP(A137,'2% 2020'!A:AB,28,FALSE)</f>
        <v>9570241.25</v>
      </c>
      <c r="I137" s="269">
        <f t="shared" si="61"/>
        <v>153055</v>
      </c>
      <c r="J137" s="269">
        <f>VLOOKUP(A137,'2% with VPK 2020'!A:AB,28,FALSE)</f>
        <v>9570241.25</v>
      </c>
      <c r="K137" s="269">
        <f>VLOOKUP(A137,'Charter School Lease'!A:D,4,FALSE)</f>
        <v>0</v>
      </c>
      <c r="L137" s="269">
        <f>VLOOKUP(A137,'Integration Change'!H:K,4,FALSE)</f>
        <v>0</v>
      </c>
      <c r="M137" s="269">
        <f>VLOOKUP(A137,'Other SPED'!A:D,4,FALSE)</f>
        <v>0</v>
      </c>
      <c r="N137" s="269">
        <f>VLOOKUP(A137,'LTFM Change'!G:J,4,FALSE)</f>
        <v>0</v>
      </c>
      <c r="O137" s="269">
        <f>VLOOKUP(A137,QComp!I:N,6,FALSE)</f>
        <v>-808.94902140001068</v>
      </c>
      <c r="P137" s="269">
        <f>VLOOKUP(A137,'Breakfast and Lunch'!A:D,4,FALSE)</f>
        <v>0</v>
      </c>
      <c r="Q137" s="269">
        <f>VLOOKUP(A137,'Breakfast and Lunch'!A:E,5,FALSE)</f>
        <v>0</v>
      </c>
      <c r="R137" s="269">
        <f>VLOOKUP(A137,'Integration Change'!A:D,4,FALSE)</f>
        <v>0</v>
      </c>
      <c r="S137" s="269">
        <f>VLOOKUP(A137,'LTFM Change'!A:C,3,FALSE)</f>
        <v>0</v>
      </c>
      <c r="T137" s="269">
        <f>VLOOKUP(A137,QComp!A:D,4,FALSE)</f>
        <v>808.94902140001068</v>
      </c>
      <c r="U137" s="269">
        <f t="shared" si="62"/>
        <v>0</v>
      </c>
      <c r="V137" s="269">
        <f>VLOOKUP(A137,'2020 SPED'!A:AF,32,FALSE)</f>
        <v>24326.956035923446</v>
      </c>
      <c r="W137" s="270">
        <f t="shared" ref="W137:W200" si="67">I137+U137+V137</f>
        <v>177381.95603592345</v>
      </c>
      <c r="X137" s="247">
        <f t="shared" si="63"/>
        <v>1.7425108476481328E-2</v>
      </c>
      <c r="Z137" s="268">
        <f>VLOOKUP(A137,'Pupil Info'!A:E,5,FALSE)</f>
        <v>950</v>
      </c>
      <c r="AA137" s="269">
        <f>VLOOKUP(A137,'Starting Point 2021'!A:AB,28,FALSE)+VLOOKUP(A137,'2021 SPED'!A:AT,23,FALSE)</f>
        <v>9971269.8179398365</v>
      </c>
      <c r="AB137" s="269">
        <f>VLOOKUP(A137,'Starting Point 2021'!A:AB,28,FALSE)</f>
        <v>9192212.5</v>
      </c>
      <c r="AC137" s="269">
        <f>VLOOKUP(A137,'2% 2021'!A:AB,28,FALSE)</f>
        <v>9493592.5</v>
      </c>
      <c r="AD137" s="269">
        <f t="shared" si="64"/>
        <v>301380</v>
      </c>
      <c r="AE137" s="269">
        <f>VLOOKUP(A137,'2% with VPK 2021'!A:AB,28,FALSE)</f>
        <v>9493592.5</v>
      </c>
      <c r="AF137" s="269">
        <f>VLOOKUP(A137,'Charter School Lease'!A:E,5,FALSE)</f>
        <v>0</v>
      </c>
      <c r="AG137" s="269">
        <f>VLOOKUP(A137,'Integration Change'!H:L,5,FALSE)</f>
        <v>0</v>
      </c>
      <c r="AH137" s="269">
        <f>VLOOKUP(A137,'Other SPED'!A:D,4,FALSE)</f>
        <v>0</v>
      </c>
      <c r="AI137" s="269">
        <f>VLOOKUP(A137,QComp!I:R,10,FALSE)</f>
        <v>-786.65500382875325</v>
      </c>
      <c r="AJ137" s="269">
        <f>VLOOKUP(A137,'LTFM Change'!G:K,5,FALSE)</f>
        <v>0</v>
      </c>
      <c r="AK137" s="269">
        <f>VLOOKUP(A137,'Breakfast and Lunch'!A:E,5,FALSE)</f>
        <v>0</v>
      </c>
      <c r="AL137" s="269">
        <f>VLOOKUP(A137,'Breakfast and Lunch'!A:D,4,FALSE)</f>
        <v>0</v>
      </c>
      <c r="AM137" s="269">
        <f>VLOOKUP(A137,'Integration Change'!A:E,5,FALSE)</f>
        <v>0</v>
      </c>
      <c r="AN137" s="269">
        <f>VLOOKUP(A137,'Safe School'!F:J,5,FALSE)</f>
        <v>0</v>
      </c>
      <c r="AO137" s="269">
        <f>VLOOKUP(A137,'LTFM Change'!A:D,4,FALSE)</f>
        <v>0</v>
      </c>
      <c r="AP137" s="269">
        <f>VLOOKUP(A137,QComp!A:E,5,FALSE)</f>
        <v>786.65500382875325</v>
      </c>
      <c r="AQ137" s="269">
        <f t="shared" si="65"/>
        <v>0</v>
      </c>
      <c r="AR137" s="269">
        <f>VLOOKUP(A137,'2021 SPED'!A:AF,32,FALSE)</f>
        <v>60993.662743375404</v>
      </c>
      <c r="AS137" s="285">
        <f t="shared" ref="AS137:AS200" si="68">AD137+AQ137+AR137</f>
        <v>362373.6627433754</v>
      </c>
      <c r="AT137" s="247">
        <f t="shared" si="60"/>
        <v>3.6341776860897811E-2</v>
      </c>
      <c r="AU137" s="249">
        <f t="shared" si="66"/>
        <v>539755.61877929885</v>
      </c>
    </row>
    <row r="138" spans="1:47" x14ac:dyDescent="0.3">
      <c r="A138" s="243">
        <v>362</v>
      </c>
      <c r="B138" s="243">
        <v>1</v>
      </c>
      <c r="C138" s="243" t="s">
        <v>117</v>
      </c>
      <c r="D138" s="243">
        <f>VLOOKUP(A138,Sheet10!A:C,3,FALSE)</f>
        <v>6</v>
      </c>
      <c r="E138" s="268">
        <f>VLOOKUP(A138,'Pupil Info'!A:D,4,FALSE)</f>
        <v>335</v>
      </c>
      <c r="F138" s="269">
        <f>VLOOKUP(A138,'Starting Point 2020'!A:AB,28,FALSE)+IFERROR(VLOOKUP(A138,'2020 SPED'!A:W,23,FALSE),0)</f>
        <v>4176269.1597885611</v>
      </c>
      <c r="G138" s="269">
        <f>VLOOKUP(A138,'Starting Point 2020'!A:AB,28,FALSE)</f>
        <v>3727811</v>
      </c>
      <c r="H138" s="269">
        <f>VLOOKUP(A138,'2% 2020'!A:AB,28,FALSE)</f>
        <v>3796002</v>
      </c>
      <c r="I138" s="269">
        <f t="shared" si="61"/>
        <v>68191</v>
      </c>
      <c r="J138" s="269">
        <f>VLOOKUP(A138,'2% with VPK 2020'!A:AB,28,FALSE)</f>
        <v>3796002</v>
      </c>
      <c r="K138" s="269">
        <f>VLOOKUP(A138,'Charter School Lease'!A:D,4,FALSE)</f>
        <v>0</v>
      </c>
      <c r="L138" s="269">
        <f>VLOOKUP(A138,'Integration Change'!H:K,4,FALSE)</f>
        <v>0</v>
      </c>
      <c r="M138" s="269">
        <f>VLOOKUP(A138,'Other SPED'!A:D,4,FALSE)</f>
        <v>0</v>
      </c>
      <c r="N138" s="269">
        <f>VLOOKUP(A138,'LTFM Change'!G:J,4,FALSE)</f>
        <v>0</v>
      </c>
      <c r="O138" s="269">
        <f>VLOOKUP(A138,QComp!I:N,6,FALSE)</f>
        <v>0</v>
      </c>
      <c r="P138" s="269">
        <f>VLOOKUP(A138,'Breakfast and Lunch'!A:D,4,FALSE)</f>
        <v>0</v>
      </c>
      <c r="Q138" s="269">
        <f>VLOOKUP(A138,'Breakfast and Lunch'!A:E,5,FALSE)</f>
        <v>0</v>
      </c>
      <c r="R138" s="269">
        <f>VLOOKUP(A138,'Integration Change'!A:D,4,FALSE)</f>
        <v>0</v>
      </c>
      <c r="S138" s="269">
        <f>VLOOKUP(A138,'LTFM Change'!A:C,3,FALSE)</f>
        <v>0</v>
      </c>
      <c r="T138" s="269">
        <f>VLOOKUP(A138,QComp!A:D,4,FALSE)</f>
        <v>0</v>
      </c>
      <c r="U138" s="269">
        <f t="shared" si="62"/>
        <v>0</v>
      </c>
      <c r="V138" s="269">
        <f>VLOOKUP(A138,'2020 SPED'!A:AF,32,FALSE)</f>
        <v>114.80294683872489</v>
      </c>
      <c r="W138" s="270">
        <f t="shared" si="67"/>
        <v>68305.802946838725</v>
      </c>
      <c r="X138" s="247">
        <f t="shared" si="63"/>
        <v>1.6355699389427471E-2</v>
      </c>
      <c r="Z138" s="268">
        <f>VLOOKUP(A138,'Pupil Info'!A:E,5,FALSE)</f>
        <v>320</v>
      </c>
      <c r="AA138" s="269">
        <f>VLOOKUP(A138,'Starting Point 2021'!A:AB,28,FALSE)+VLOOKUP(A138,'2021 SPED'!A:AT,23,FALSE)</f>
        <v>4061072.5676542036</v>
      </c>
      <c r="AB138" s="269">
        <f>VLOOKUP(A138,'Starting Point 2021'!A:AB,28,FALSE)</f>
        <v>3597240.75</v>
      </c>
      <c r="AC138" s="269">
        <f>VLOOKUP(A138,'2% 2021'!A:AB,28,FALSE)</f>
        <v>3732012.75</v>
      </c>
      <c r="AD138" s="269">
        <f t="shared" si="64"/>
        <v>134772</v>
      </c>
      <c r="AE138" s="269">
        <f>VLOOKUP(A138,'2% with VPK 2021'!A:AB,28,FALSE)</f>
        <v>3732012.75</v>
      </c>
      <c r="AF138" s="269">
        <f>VLOOKUP(A138,'Charter School Lease'!A:E,5,FALSE)</f>
        <v>0</v>
      </c>
      <c r="AG138" s="269">
        <f>VLOOKUP(A138,'Integration Change'!H:L,5,FALSE)</f>
        <v>0</v>
      </c>
      <c r="AH138" s="269">
        <f>VLOOKUP(A138,'Other SPED'!A:D,4,FALSE)</f>
        <v>0</v>
      </c>
      <c r="AI138" s="269">
        <f>VLOOKUP(A138,QComp!I:R,10,FALSE)</f>
        <v>0</v>
      </c>
      <c r="AJ138" s="269">
        <f>VLOOKUP(A138,'LTFM Change'!G:K,5,FALSE)</f>
        <v>0</v>
      </c>
      <c r="AK138" s="269">
        <f>VLOOKUP(A138,'Breakfast and Lunch'!A:E,5,FALSE)</f>
        <v>0</v>
      </c>
      <c r="AL138" s="269">
        <f>VLOOKUP(A138,'Breakfast and Lunch'!A:D,4,FALSE)</f>
        <v>0</v>
      </c>
      <c r="AM138" s="269">
        <f>VLOOKUP(A138,'Integration Change'!A:E,5,FALSE)</f>
        <v>0</v>
      </c>
      <c r="AN138" s="269">
        <f>VLOOKUP(A138,'Safe School'!F:J,5,FALSE)</f>
        <v>0</v>
      </c>
      <c r="AO138" s="269">
        <f>VLOOKUP(A138,'LTFM Change'!A:D,4,FALSE)</f>
        <v>0</v>
      </c>
      <c r="AP138" s="269">
        <f>VLOOKUP(A138,QComp!A:E,5,FALSE)</f>
        <v>0</v>
      </c>
      <c r="AQ138" s="269">
        <f t="shared" si="65"/>
        <v>0</v>
      </c>
      <c r="AR138" s="269">
        <f>VLOOKUP(A138,'2021 SPED'!A:AF,32,FALSE)</f>
        <v>2928.5828258495894</v>
      </c>
      <c r="AS138" s="285">
        <f t="shared" si="68"/>
        <v>137700.58282584959</v>
      </c>
      <c r="AT138" s="247">
        <f t="shared" ref="AT138:AT201" si="69">((AA138+AS138)-AA138)/AA138</f>
        <v>3.390744206902703E-2</v>
      </c>
      <c r="AU138" s="249">
        <f t="shared" si="66"/>
        <v>206006.38577268831</v>
      </c>
    </row>
    <row r="139" spans="1:47" x14ac:dyDescent="0.3">
      <c r="A139" s="243">
        <v>363</v>
      </c>
      <c r="B139" s="243">
        <v>1</v>
      </c>
      <c r="C139" s="243" t="s">
        <v>118</v>
      </c>
      <c r="D139" s="243">
        <f>VLOOKUP(A139,Sheet10!A:C,3,FALSE)</f>
        <v>6</v>
      </c>
      <c r="E139" s="268">
        <f>VLOOKUP(A139,'Pupil Info'!A:D,4,FALSE)</f>
        <v>235</v>
      </c>
      <c r="F139" s="269">
        <f>VLOOKUP(A139,'Starting Point 2020'!A:AB,28,FALSE)+IFERROR(VLOOKUP(A139,'2020 SPED'!A:W,23,FALSE),0)</f>
        <v>4083699.9048503521</v>
      </c>
      <c r="G139" s="269">
        <f>VLOOKUP(A139,'Starting Point 2020'!A:AB,28,FALSE)</f>
        <v>3615453.9786243457</v>
      </c>
      <c r="H139" s="269">
        <f>VLOOKUP(A139,'2% 2020'!A:AB,28,FALSE)</f>
        <v>3683321.9786243457</v>
      </c>
      <c r="I139" s="269">
        <f t="shared" si="61"/>
        <v>67868</v>
      </c>
      <c r="J139" s="269">
        <f>VLOOKUP(A139,'2% with VPK 2020'!A:AB,28,FALSE)</f>
        <v>3715211.3996924884</v>
      </c>
      <c r="K139" s="269">
        <f>VLOOKUP(A139,'Charter School Lease'!A:D,4,FALSE)</f>
        <v>0</v>
      </c>
      <c r="L139" s="269">
        <f>VLOOKUP(A139,'Integration Change'!H:K,4,FALSE)</f>
        <v>262.75872000000163</v>
      </c>
      <c r="M139" s="269">
        <f>VLOOKUP(A139,'Other SPED'!A:D,4,FALSE)</f>
        <v>10074.08</v>
      </c>
      <c r="N139" s="269">
        <f>VLOOKUP(A139,'LTFM Change'!G:J,4,FALSE)</f>
        <v>885.30942577582027</v>
      </c>
      <c r="O139" s="269">
        <f>VLOOKUP(A139,QComp!I:N,6,FALSE)</f>
        <v>0</v>
      </c>
      <c r="P139" s="269">
        <f>VLOOKUP(A139,'Breakfast and Lunch'!A:D,4,FALSE)</f>
        <v>204.01</v>
      </c>
      <c r="Q139" s="269">
        <f>VLOOKUP(A139,'Breakfast and Lunch'!A:E,5,FALSE)</f>
        <v>532.71</v>
      </c>
      <c r="R139" s="269">
        <f>VLOOKUP(A139,'Integration Change'!A:D,4,FALSE)</f>
        <v>112.61088000000109</v>
      </c>
      <c r="S139" s="269">
        <f>VLOOKUP(A139,'LTFM Change'!A:C,3,FALSE)</f>
        <v>1166.6905742241652</v>
      </c>
      <c r="T139" s="269">
        <f>VLOOKUP(A139,QComp!A:D,4,FALSE)</f>
        <v>0</v>
      </c>
      <c r="U139" s="269">
        <f t="shared" si="62"/>
        <v>45127.590668142308</v>
      </c>
      <c r="V139" s="269">
        <f>VLOOKUP(A139,'2020 SPED'!A:AF,32,FALSE)</f>
        <v>720.3234635394183</v>
      </c>
      <c r="W139" s="270">
        <f t="shared" si="67"/>
        <v>113715.91413168173</v>
      </c>
      <c r="X139" s="247">
        <f t="shared" si="63"/>
        <v>2.7846295462753658E-2</v>
      </c>
      <c r="Z139" s="268">
        <f>VLOOKUP(A139,'Pupil Info'!A:E,5,FALSE)</f>
        <v>229</v>
      </c>
      <c r="AA139" s="269">
        <f>VLOOKUP(A139,'Starting Point 2021'!A:AB,28,FALSE)+VLOOKUP(A139,'2021 SPED'!A:AT,23,FALSE)</f>
        <v>4000619.7541597323</v>
      </c>
      <c r="AB139" s="269">
        <f>VLOOKUP(A139,'Starting Point 2021'!A:AB,28,FALSE)</f>
        <v>3526104.0123026944</v>
      </c>
      <c r="AC139" s="269">
        <f>VLOOKUP(A139,'2% 2021'!A:AB,28,FALSE)</f>
        <v>3658432.8283026945</v>
      </c>
      <c r="AD139" s="269">
        <f t="shared" si="64"/>
        <v>132328.81600000011</v>
      </c>
      <c r="AE139" s="269">
        <f>VLOOKUP(A139,'2% with VPK 2021'!A:AB,28,FALSE)</f>
        <v>3720938.7994113076</v>
      </c>
      <c r="AF139" s="269">
        <f>VLOOKUP(A139,'Charter School Lease'!A:E,5,FALSE)</f>
        <v>0</v>
      </c>
      <c r="AG139" s="269">
        <f>VLOOKUP(A139,'Integration Change'!H:L,5,FALSE)</f>
        <v>266.8041600000015</v>
      </c>
      <c r="AH139" s="269">
        <f>VLOOKUP(A139,'Other SPED'!A:D,4,FALSE)</f>
        <v>10074.08</v>
      </c>
      <c r="AI139" s="269">
        <f>VLOOKUP(A139,QComp!I:R,10,FALSE)</f>
        <v>0</v>
      </c>
      <c r="AJ139" s="269">
        <f>VLOOKUP(A139,'LTFM Change'!G:K,5,FALSE)</f>
        <v>978.79708264960209</v>
      </c>
      <c r="AK139" s="269">
        <f>VLOOKUP(A139,'Breakfast and Lunch'!A:E,5,FALSE)</f>
        <v>532.71</v>
      </c>
      <c r="AL139" s="269">
        <f>VLOOKUP(A139,'Breakfast and Lunch'!A:D,4,FALSE)</f>
        <v>204.01</v>
      </c>
      <c r="AM139" s="269">
        <f>VLOOKUP(A139,'Integration Change'!A:E,5,FALSE)</f>
        <v>114.34464000000025</v>
      </c>
      <c r="AN139" s="269">
        <f>VLOOKUP(A139,'Safe School'!F:J,5,FALSE)</f>
        <v>194.39999999999918</v>
      </c>
      <c r="AO139" s="269">
        <f>VLOOKUP(A139,'LTFM Change'!A:D,4,FALSE)</f>
        <v>1073.2029173503979</v>
      </c>
      <c r="AP139" s="269">
        <f>VLOOKUP(A139,QComp!A:E,5,FALSE)</f>
        <v>0</v>
      </c>
      <c r="AQ139" s="269">
        <f t="shared" si="65"/>
        <v>75944.319908612408</v>
      </c>
      <c r="AR139" s="269">
        <f>VLOOKUP(A139,'2021 SPED'!A:AF,32,FALSE)</f>
        <v>-5587.1215444281697</v>
      </c>
      <c r="AS139" s="285">
        <f t="shared" si="68"/>
        <v>202686.01436418435</v>
      </c>
      <c r="AT139" s="247">
        <f t="shared" si="69"/>
        <v>5.0663653838492674E-2</v>
      </c>
      <c r="AU139" s="249">
        <f t="shared" si="66"/>
        <v>316401.92849586607</v>
      </c>
    </row>
    <row r="140" spans="1:47" x14ac:dyDescent="0.3">
      <c r="A140" s="243">
        <v>378</v>
      </c>
      <c r="B140" s="243">
        <v>1</v>
      </c>
      <c r="C140" s="243" t="s">
        <v>119</v>
      </c>
      <c r="D140" s="243">
        <f>VLOOKUP(A140,Sheet10!A:C,3,FALSE)</f>
        <v>6</v>
      </c>
      <c r="E140" s="268">
        <f>VLOOKUP(A140,'Pupil Info'!A:D,4,FALSE)</f>
        <v>565</v>
      </c>
      <c r="F140" s="269">
        <f>VLOOKUP(A140,'Starting Point 2020'!A:AB,28,FALSE)+IFERROR(VLOOKUP(A140,'2020 SPED'!A:W,23,FALSE),0)</f>
        <v>6192024.6726353792</v>
      </c>
      <c r="G140" s="269">
        <f>VLOOKUP(A140,'Starting Point 2020'!A:AB,28,FALSE)</f>
        <v>5355831.25</v>
      </c>
      <c r="H140" s="269">
        <f>VLOOKUP(A140,'2% 2020'!A:AB,28,FALSE)</f>
        <v>5442809.25</v>
      </c>
      <c r="I140" s="269">
        <f t="shared" si="61"/>
        <v>86978</v>
      </c>
      <c r="J140" s="269">
        <f>VLOOKUP(A140,'2% with VPK 2020'!A:AB,28,FALSE)</f>
        <v>5442809.25</v>
      </c>
      <c r="K140" s="269">
        <f>VLOOKUP(A140,'Charter School Lease'!A:D,4,FALSE)</f>
        <v>0</v>
      </c>
      <c r="L140" s="269">
        <f>VLOOKUP(A140,'Integration Change'!H:K,4,FALSE)</f>
        <v>0</v>
      </c>
      <c r="M140" s="269">
        <f>VLOOKUP(A140,'Other SPED'!A:D,4,FALSE)</f>
        <v>0</v>
      </c>
      <c r="N140" s="269">
        <f>VLOOKUP(A140,'LTFM Change'!G:J,4,FALSE)</f>
        <v>0</v>
      </c>
      <c r="O140" s="269">
        <f>VLOOKUP(A140,QComp!I:N,6,FALSE)</f>
        <v>0</v>
      </c>
      <c r="P140" s="269">
        <f>VLOOKUP(A140,'Breakfast and Lunch'!A:D,4,FALSE)</f>
        <v>0</v>
      </c>
      <c r="Q140" s="269">
        <f>VLOOKUP(A140,'Breakfast and Lunch'!A:E,5,FALSE)</f>
        <v>0</v>
      </c>
      <c r="R140" s="269">
        <f>VLOOKUP(A140,'Integration Change'!A:D,4,FALSE)</f>
        <v>0</v>
      </c>
      <c r="S140" s="269">
        <f>VLOOKUP(A140,'LTFM Change'!A:C,3,FALSE)</f>
        <v>0</v>
      </c>
      <c r="T140" s="269">
        <f>VLOOKUP(A140,QComp!A:D,4,FALSE)</f>
        <v>0</v>
      </c>
      <c r="U140" s="269">
        <f t="shared" si="62"/>
        <v>0</v>
      </c>
      <c r="V140" s="269">
        <f>VLOOKUP(A140,'2020 SPED'!A:AF,32,FALSE)</f>
        <v>12000.205928065581</v>
      </c>
      <c r="W140" s="270">
        <f t="shared" si="67"/>
        <v>98978.205928065581</v>
      </c>
      <c r="X140" s="247">
        <f t="shared" si="63"/>
        <v>1.5984788685594793E-2</v>
      </c>
      <c r="Z140" s="268">
        <f>VLOOKUP(A140,'Pupil Info'!A:E,5,FALSE)</f>
        <v>549</v>
      </c>
      <c r="AA140" s="269">
        <f>VLOOKUP(A140,'Starting Point 2021'!A:AB,28,FALSE)+VLOOKUP(A140,'2021 SPED'!A:AT,23,FALSE)</f>
        <v>6120869.0056091631</v>
      </c>
      <c r="AB140" s="269">
        <f>VLOOKUP(A140,'Starting Point 2021'!A:AB,28,FALSE)</f>
        <v>5255294</v>
      </c>
      <c r="AC140" s="269">
        <f>VLOOKUP(A140,'2% 2021'!A:AB,28,FALSE)</f>
        <v>5427830</v>
      </c>
      <c r="AD140" s="269">
        <f t="shared" si="64"/>
        <v>172536</v>
      </c>
      <c r="AE140" s="269">
        <f>VLOOKUP(A140,'2% with VPK 2021'!A:AB,28,FALSE)</f>
        <v>5427830</v>
      </c>
      <c r="AF140" s="269">
        <f>VLOOKUP(A140,'Charter School Lease'!A:E,5,FALSE)</f>
        <v>0</v>
      </c>
      <c r="AG140" s="269">
        <f>VLOOKUP(A140,'Integration Change'!H:L,5,FALSE)</f>
        <v>0</v>
      </c>
      <c r="AH140" s="269">
        <f>VLOOKUP(A140,'Other SPED'!A:D,4,FALSE)</f>
        <v>0</v>
      </c>
      <c r="AI140" s="269">
        <f>VLOOKUP(A140,QComp!I:R,10,FALSE)</f>
        <v>0</v>
      </c>
      <c r="AJ140" s="269">
        <f>VLOOKUP(A140,'LTFM Change'!G:K,5,FALSE)</f>
        <v>0</v>
      </c>
      <c r="AK140" s="269">
        <f>VLOOKUP(A140,'Breakfast and Lunch'!A:E,5,FALSE)</f>
        <v>0</v>
      </c>
      <c r="AL140" s="269">
        <f>VLOOKUP(A140,'Breakfast and Lunch'!A:D,4,FALSE)</f>
        <v>0</v>
      </c>
      <c r="AM140" s="269">
        <f>VLOOKUP(A140,'Integration Change'!A:E,5,FALSE)</f>
        <v>0</v>
      </c>
      <c r="AN140" s="269">
        <f>VLOOKUP(A140,'Safe School'!F:J,5,FALSE)</f>
        <v>0</v>
      </c>
      <c r="AO140" s="269">
        <f>VLOOKUP(A140,'LTFM Change'!A:D,4,FALSE)</f>
        <v>0</v>
      </c>
      <c r="AP140" s="269">
        <f>VLOOKUP(A140,QComp!A:E,5,FALSE)</f>
        <v>0</v>
      </c>
      <c r="AQ140" s="269">
        <f t="shared" si="65"/>
        <v>0</v>
      </c>
      <c r="AR140" s="269">
        <f>VLOOKUP(A140,'2021 SPED'!A:AF,32,FALSE)</f>
        <v>31533.039337054943</v>
      </c>
      <c r="AS140" s="285">
        <f t="shared" si="68"/>
        <v>204069.03933705494</v>
      </c>
      <c r="AT140" s="247">
        <f t="shared" si="69"/>
        <v>3.33398801951236E-2</v>
      </c>
      <c r="AU140" s="249">
        <f t="shared" si="66"/>
        <v>303047.24526512052</v>
      </c>
    </row>
    <row r="141" spans="1:47" x14ac:dyDescent="0.3">
      <c r="A141" s="243">
        <v>381</v>
      </c>
      <c r="B141" s="243">
        <v>1</v>
      </c>
      <c r="C141" s="243" t="s">
        <v>120</v>
      </c>
      <c r="D141" s="243">
        <f>VLOOKUP(A141,Sheet10!A:C,3,FALSE)</f>
        <v>5</v>
      </c>
      <c r="E141" s="268">
        <f>VLOOKUP(A141,'Pupil Info'!A:D,4,FALSE)</f>
        <v>1374</v>
      </c>
      <c r="F141" s="269">
        <f>VLOOKUP(A141,'Starting Point 2020'!A:AB,28,FALSE)+IFERROR(VLOOKUP(A141,'2020 SPED'!A:W,23,FALSE),0)</f>
        <v>14791646.282468775</v>
      </c>
      <c r="G141" s="269">
        <f>VLOOKUP(A141,'Starting Point 2020'!A:AB,28,FALSE)</f>
        <v>13150147.75</v>
      </c>
      <c r="H141" s="269">
        <f>VLOOKUP(A141,'2% 2020'!A:AB,28,FALSE)</f>
        <v>13375629.75</v>
      </c>
      <c r="I141" s="269">
        <f t="shared" si="61"/>
        <v>225482</v>
      </c>
      <c r="J141" s="269">
        <f>VLOOKUP(A141,'2% with VPK 2020'!A:AB,28,FALSE)</f>
        <v>13375629.75</v>
      </c>
      <c r="K141" s="269">
        <f>VLOOKUP(A141,'Charter School Lease'!A:D,4,FALSE)</f>
        <v>0</v>
      </c>
      <c r="L141" s="269">
        <f>VLOOKUP(A141,'Integration Change'!H:K,4,FALSE)</f>
        <v>0</v>
      </c>
      <c r="M141" s="269">
        <f>VLOOKUP(A141,'Other SPED'!A:D,4,FALSE)</f>
        <v>0</v>
      </c>
      <c r="N141" s="269">
        <f>VLOOKUP(A141,'LTFM Change'!G:J,4,FALSE)</f>
        <v>0</v>
      </c>
      <c r="O141" s="269">
        <f>VLOOKUP(A141,QComp!I:N,6,FALSE)</f>
        <v>-1113.0050334000262</v>
      </c>
      <c r="P141" s="269">
        <f>VLOOKUP(A141,'Breakfast and Lunch'!A:D,4,FALSE)</f>
        <v>0</v>
      </c>
      <c r="Q141" s="269">
        <f>VLOOKUP(A141,'Breakfast and Lunch'!A:E,5,FALSE)</f>
        <v>0</v>
      </c>
      <c r="R141" s="269">
        <f>VLOOKUP(A141,'Integration Change'!A:D,4,FALSE)</f>
        <v>0</v>
      </c>
      <c r="S141" s="269">
        <f>VLOOKUP(A141,'LTFM Change'!A:C,3,FALSE)</f>
        <v>0</v>
      </c>
      <c r="T141" s="269">
        <f>VLOOKUP(A141,QComp!A:D,4,FALSE)</f>
        <v>0</v>
      </c>
      <c r="U141" s="269">
        <f t="shared" si="62"/>
        <v>-1113.0050333999097</v>
      </c>
      <c r="V141" s="269">
        <f>VLOOKUP(A141,'2020 SPED'!A:AF,32,FALSE)</f>
        <v>39788.424930908717</v>
      </c>
      <c r="W141" s="270">
        <f t="shared" si="67"/>
        <v>264157.41989750881</v>
      </c>
      <c r="X141" s="247">
        <f t="shared" si="63"/>
        <v>1.7858554406522828E-2</v>
      </c>
      <c r="Z141" s="268">
        <f>VLOOKUP(A141,'Pupil Info'!A:E,5,FALSE)</f>
        <v>1382</v>
      </c>
      <c r="AA141" s="269">
        <f>VLOOKUP(A141,'Starting Point 2021'!A:AB,28,FALSE)+VLOOKUP(A141,'2021 SPED'!A:AT,23,FALSE)</f>
        <v>14994226.845512403</v>
      </c>
      <c r="AB141" s="269">
        <f>VLOOKUP(A141,'Starting Point 2021'!A:AB,28,FALSE)</f>
        <v>13256227</v>
      </c>
      <c r="AC141" s="269">
        <f>VLOOKUP(A141,'2% 2021'!A:AB,28,FALSE)</f>
        <v>13715615</v>
      </c>
      <c r="AD141" s="269">
        <f t="shared" si="64"/>
        <v>459388</v>
      </c>
      <c r="AE141" s="269">
        <f>VLOOKUP(A141,'2% with VPK 2021'!A:AB,28,FALSE)</f>
        <v>13715615</v>
      </c>
      <c r="AF141" s="269">
        <f>VLOOKUP(A141,'Charter School Lease'!A:E,5,FALSE)</f>
        <v>0</v>
      </c>
      <c r="AG141" s="269">
        <f>VLOOKUP(A141,'Integration Change'!H:L,5,FALSE)</f>
        <v>0</v>
      </c>
      <c r="AH141" s="269">
        <f>VLOOKUP(A141,'Other SPED'!A:D,4,FALSE)</f>
        <v>0</v>
      </c>
      <c r="AI141" s="269">
        <f>VLOOKUP(A141,QComp!I:R,10,FALSE)</f>
        <v>-1118.1077746794326</v>
      </c>
      <c r="AJ141" s="269">
        <f>VLOOKUP(A141,'LTFM Change'!G:K,5,FALSE)</f>
        <v>0</v>
      </c>
      <c r="AK141" s="269">
        <f>VLOOKUP(A141,'Breakfast and Lunch'!A:E,5,FALSE)</f>
        <v>0</v>
      </c>
      <c r="AL141" s="269">
        <f>VLOOKUP(A141,'Breakfast and Lunch'!A:D,4,FALSE)</f>
        <v>0</v>
      </c>
      <c r="AM141" s="269">
        <f>VLOOKUP(A141,'Integration Change'!A:E,5,FALSE)</f>
        <v>0</v>
      </c>
      <c r="AN141" s="269">
        <f>VLOOKUP(A141,'Safe School'!F:J,5,FALSE)</f>
        <v>0</v>
      </c>
      <c r="AO141" s="269">
        <f>VLOOKUP(A141,'LTFM Change'!A:D,4,FALSE)</f>
        <v>0</v>
      </c>
      <c r="AP141" s="269">
        <f>VLOOKUP(A141,QComp!A:E,5,FALSE)</f>
        <v>0</v>
      </c>
      <c r="AQ141" s="269">
        <f t="shared" si="65"/>
        <v>-1118.1077746786177</v>
      </c>
      <c r="AR141" s="269">
        <f>VLOOKUP(A141,'2021 SPED'!A:AF,32,FALSE)</f>
        <v>116985.2753057396</v>
      </c>
      <c r="AS141" s="285">
        <f t="shared" si="68"/>
        <v>575255.16753106099</v>
      </c>
      <c r="AT141" s="247">
        <f t="shared" si="69"/>
        <v>3.8365110349336033E-2</v>
      </c>
      <c r="AU141" s="249">
        <f t="shared" si="66"/>
        <v>839412.58742856979</v>
      </c>
    </row>
    <row r="142" spans="1:47" x14ac:dyDescent="0.3">
      <c r="A142" s="243">
        <v>390</v>
      </c>
      <c r="B142" s="243">
        <v>1</v>
      </c>
      <c r="C142" s="243" t="s">
        <v>121</v>
      </c>
      <c r="D142" s="243">
        <f>VLOOKUP(A142,Sheet10!A:C,3,FALSE)</f>
        <v>6</v>
      </c>
      <c r="E142" s="268">
        <f>VLOOKUP(A142,'Pupil Info'!A:D,4,FALSE)</f>
        <v>471</v>
      </c>
      <c r="F142" s="269">
        <f>VLOOKUP(A142,'Starting Point 2020'!A:AB,28,FALSE)+IFERROR(VLOOKUP(A142,'2020 SPED'!A:W,23,FALSE),0)</f>
        <v>5706771.394063903</v>
      </c>
      <c r="G142" s="269">
        <f>VLOOKUP(A142,'Starting Point 2020'!A:AB,28,FALSE)</f>
        <v>5125591.1417247513</v>
      </c>
      <c r="H142" s="269">
        <f>VLOOKUP(A142,'2% 2020'!A:AB,28,FALSE)</f>
        <v>5214438.1417247513</v>
      </c>
      <c r="I142" s="269">
        <f t="shared" si="61"/>
        <v>88847</v>
      </c>
      <c r="J142" s="269">
        <f>VLOOKUP(A142,'2% with VPK 2020'!A:AB,28,FALSE)</f>
        <v>5323618.8917247513</v>
      </c>
      <c r="K142" s="269">
        <f>VLOOKUP(A142,'Charter School Lease'!A:D,4,FALSE)</f>
        <v>0</v>
      </c>
      <c r="L142" s="269">
        <f>VLOOKUP(A142,'Integration Change'!H:K,4,FALSE)</f>
        <v>549.71615999999995</v>
      </c>
      <c r="M142" s="269">
        <f>VLOOKUP(A142,'Other SPED'!A:D,4,FALSE)</f>
        <v>13538.37</v>
      </c>
      <c r="N142" s="269">
        <f>VLOOKUP(A142,'LTFM Change'!G:J,4,FALSE)</f>
        <v>14.51541375693364</v>
      </c>
      <c r="O142" s="269">
        <f>VLOOKUP(A142,QComp!I:N,6,FALSE)</f>
        <v>0</v>
      </c>
      <c r="P142" s="269">
        <f>VLOOKUP(A142,'Breakfast and Lunch'!A:D,4,FALSE)</f>
        <v>521.36</v>
      </c>
      <c r="Q142" s="269">
        <f>VLOOKUP(A142,'Breakfast and Lunch'!A:E,5,FALSE)</f>
        <v>1361.37</v>
      </c>
      <c r="R142" s="269">
        <f>VLOOKUP(A142,'Integration Change'!A:D,4,FALSE)</f>
        <v>235.59263999999894</v>
      </c>
      <c r="S142" s="269">
        <f>VLOOKUP(A142,'LTFM Change'!A:C,3,FALSE)</f>
        <v>3885.5223005287553</v>
      </c>
      <c r="T142" s="269">
        <f>VLOOKUP(A142,QComp!A:D,4,FALSE)</f>
        <v>0</v>
      </c>
      <c r="U142" s="269">
        <f t="shared" si="62"/>
        <v>129287.1965142861</v>
      </c>
      <c r="V142" s="269">
        <f>VLOOKUP(A142,'2020 SPED'!A:AF,32,FALSE)</f>
        <v>6722.5624929093756</v>
      </c>
      <c r="W142" s="270">
        <f t="shared" si="67"/>
        <v>224856.75900719548</v>
      </c>
      <c r="X142" s="247">
        <f t="shared" si="63"/>
        <v>3.9401746360663334E-2</v>
      </c>
      <c r="Z142" s="268">
        <f>VLOOKUP(A142,'Pupil Info'!A:E,5,FALSE)</f>
        <v>443</v>
      </c>
      <c r="AA142" s="269">
        <f>VLOOKUP(A142,'Starting Point 2021'!A:AB,28,FALSE)+VLOOKUP(A142,'2021 SPED'!A:AT,23,FALSE)</f>
        <v>5535833.2289655153</v>
      </c>
      <c r="AB142" s="269">
        <f>VLOOKUP(A142,'Starting Point 2021'!A:AB,28,FALSE)</f>
        <v>4960417.6808109889</v>
      </c>
      <c r="AC142" s="269">
        <f>VLOOKUP(A142,'2% 2021'!A:AB,28,FALSE)</f>
        <v>5132859.3628109889</v>
      </c>
      <c r="AD142" s="269">
        <f t="shared" si="64"/>
        <v>172441.68200000003</v>
      </c>
      <c r="AE142" s="269">
        <f>VLOOKUP(A142,'2% with VPK 2021'!A:AB,28,FALSE)</f>
        <v>5229528.6488109892</v>
      </c>
      <c r="AF142" s="269">
        <f>VLOOKUP(A142,'Charter School Lease'!A:E,5,FALSE)</f>
        <v>0</v>
      </c>
      <c r="AG142" s="269">
        <f>VLOOKUP(A142,'Integration Change'!H:L,5,FALSE)</f>
        <v>592.85855999999694</v>
      </c>
      <c r="AH142" s="269">
        <f>VLOOKUP(A142,'Other SPED'!A:D,4,FALSE)</f>
        <v>13538.37</v>
      </c>
      <c r="AI142" s="269">
        <f>VLOOKUP(A142,QComp!I:R,10,FALSE)</f>
        <v>0</v>
      </c>
      <c r="AJ142" s="269">
        <f>VLOOKUP(A142,'LTFM Change'!G:K,5,FALSE)</f>
        <v>92.68189394232013</v>
      </c>
      <c r="AK142" s="269">
        <f>VLOOKUP(A142,'Breakfast and Lunch'!A:E,5,FALSE)</f>
        <v>1361.37</v>
      </c>
      <c r="AL142" s="269">
        <f>VLOOKUP(A142,'Breakfast and Lunch'!A:D,4,FALSE)</f>
        <v>521.36</v>
      </c>
      <c r="AM142" s="269">
        <f>VLOOKUP(A142,'Integration Change'!A:E,5,FALSE)</f>
        <v>254.08223999999973</v>
      </c>
      <c r="AN142" s="269">
        <f>VLOOKUP(A142,'Safe School'!F:J,5,FALSE)</f>
        <v>496.79999999999836</v>
      </c>
      <c r="AO142" s="269">
        <f>VLOOKUP(A142,'LTFM Change'!A:D,4,FALSE)</f>
        <v>3957.1843917719671</v>
      </c>
      <c r="AP142" s="269">
        <f>VLOOKUP(A142,QComp!A:E,5,FALSE)</f>
        <v>0</v>
      </c>
      <c r="AQ142" s="269">
        <f t="shared" si="65"/>
        <v>117483.99308571499</v>
      </c>
      <c r="AR142" s="269">
        <f>VLOOKUP(A142,'2021 SPED'!A:AF,32,FALSE)</f>
        <v>16134.217568273656</v>
      </c>
      <c r="AS142" s="285">
        <f t="shared" si="68"/>
        <v>306059.89265398867</v>
      </c>
      <c r="AT142" s="247">
        <f t="shared" si="69"/>
        <v>5.5287050746502038E-2</v>
      </c>
      <c r="AU142" s="249">
        <f t="shared" si="66"/>
        <v>530916.65166118415</v>
      </c>
    </row>
    <row r="143" spans="1:47" x14ac:dyDescent="0.3">
      <c r="A143" s="243">
        <v>391</v>
      </c>
      <c r="B143" s="243">
        <v>1</v>
      </c>
      <c r="C143" s="243" t="s">
        <v>122</v>
      </c>
      <c r="D143" s="243">
        <f>VLOOKUP(A143,Sheet10!A:C,3,FALSE)</f>
        <v>6</v>
      </c>
      <c r="E143" s="268">
        <f>VLOOKUP(A143,'Pupil Info'!A:D,4,FALSE)</f>
        <v>532</v>
      </c>
      <c r="F143" s="269">
        <f>VLOOKUP(A143,'Starting Point 2020'!A:AB,28,FALSE)+IFERROR(VLOOKUP(A143,'2020 SPED'!A:W,23,FALSE),0)</f>
        <v>5327693.9327982683</v>
      </c>
      <c r="G143" s="269">
        <f>VLOOKUP(A143,'Starting Point 2020'!A:AB,28,FALSE)</f>
        <v>5083929.4252756257</v>
      </c>
      <c r="H143" s="269">
        <f>VLOOKUP(A143,'2% 2020'!A:AB,28,FALSE)</f>
        <v>5162463.4252756257</v>
      </c>
      <c r="I143" s="269">
        <f t="shared" si="61"/>
        <v>78534</v>
      </c>
      <c r="J143" s="269">
        <f>VLOOKUP(A143,'2% with VPK 2020'!A:AB,28,FALSE)</f>
        <v>5162463.4252756257</v>
      </c>
      <c r="K143" s="269">
        <f>VLOOKUP(A143,'Charter School Lease'!A:D,4,FALSE)</f>
        <v>0</v>
      </c>
      <c r="L143" s="269">
        <f>VLOOKUP(A143,'Integration Change'!H:K,4,FALSE)</f>
        <v>0</v>
      </c>
      <c r="M143" s="269">
        <f>VLOOKUP(A143,'Other SPED'!A:D,4,FALSE)</f>
        <v>0</v>
      </c>
      <c r="N143" s="269">
        <f>VLOOKUP(A143,'LTFM Change'!G:J,4,FALSE)</f>
        <v>0</v>
      </c>
      <c r="O143" s="269">
        <f>VLOOKUP(A143,QComp!I:N,6,FALSE)</f>
        <v>0</v>
      </c>
      <c r="P143" s="269">
        <f>VLOOKUP(A143,'Breakfast and Lunch'!A:D,4,FALSE)</f>
        <v>0</v>
      </c>
      <c r="Q143" s="269">
        <f>VLOOKUP(A143,'Breakfast and Lunch'!A:E,5,FALSE)</f>
        <v>0</v>
      </c>
      <c r="R143" s="269">
        <f>VLOOKUP(A143,'Integration Change'!A:D,4,FALSE)</f>
        <v>0</v>
      </c>
      <c r="S143" s="269">
        <f>VLOOKUP(A143,'LTFM Change'!A:C,3,FALSE)</f>
        <v>0</v>
      </c>
      <c r="T143" s="269">
        <f>VLOOKUP(A143,QComp!A:D,4,FALSE)</f>
        <v>0</v>
      </c>
      <c r="U143" s="269">
        <f t="shared" si="62"/>
        <v>0</v>
      </c>
      <c r="V143" s="269">
        <f>VLOOKUP(A143,'2020 SPED'!A:AF,32,FALSE)</f>
        <v>5703.5067751322931</v>
      </c>
      <c r="W143" s="270">
        <f t="shared" si="67"/>
        <v>84237.506775132293</v>
      </c>
      <c r="X143" s="247">
        <f t="shared" si="63"/>
        <v>1.5811251141239688E-2</v>
      </c>
      <c r="Z143" s="268">
        <f>VLOOKUP(A143,'Pupil Info'!A:E,5,FALSE)</f>
        <v>536</v>
      </c>
      <c r="AA143" s="269">
        <f>VLOOKUP(A143,'Starting Point 2021'!A:AB,28,FALSE)+VLOOKUP(A143,'2021 SPED'!A:AT,23,FALSE)</f>
        <v>5384211.5639815992</v>
      </c>
      <c r="AB143" s="269">
        <f>VLOOKUP(A143,'Starting Point 2021'!A:AB,28,FALSE)</f>
        <v>5125681.2023047786</v>
      </c>
      <c r="AC143" s="269">
        <f>VLOOKUP(A143,'2% 2021'!A:AB,28,FALSE)</f>
        <v>5284651.8463047789</v>
      </c>
      <c r="AD143" s="269">
        <f t="shared" si="64"/>
        <v>158970.64400000032</v>
      </c>
      <c r="AE143" s="269">
        <f>VLOOKUP(A143,'2% with VPK 2021'!A:AB,28,FALSE)</f>
        <v>5284651.8463047789</v>
      </c>
      <c r="AF143" s="269">
        <f>VLOOKUP(A143,'Charter School Lease'!A:E,5,FALSE)</f>
        <v>0</v>
      </c>
      <c r="AG143" s="269">
        <f>VLOOKUP(A143,'Integration Change'!H:L,5,FALSE)</f>
        <v>0</v>
      </c>
      <c r="AH143" s="269">
        <f>VLOOKUP(A143,'Other SPED'!A:D,4,FALSE)</f>
        <v>0</v>
      </c>
      <c r="AI143" s="269">
        <f>VLOOKUP(A143,QComp!I:R,10,FALSE)</f>
        <v>0</v>
      </c>
      <c r="AJ143" s="269">
        <f>VLOOKUP(A143,'LTFM Change'!G:K,5,FALSE)</f>
        <v>0</v>
      </c>
      <c r="AK143" s="269">
        <f>VLOOKUP(A143,'Breakfast and Lunch'!A:E,5,FALSE)</f>
        <v>0</v>
      </c>
      <c r="AL143" s="269">
        <f>VLOOKUP(A143,'Breakfast and Lunch'!A:D,4,FALSE)</f>
        <v>0</v>
      </c>
      <c r="AM143" s="269">
        <f>VLOOKUP(A143,'Integration Change'!A:E,5,FALSE)</f>
        <v>0</v>
      </c>
      <c r="AN143" s="269">
        <f>VLOOKUP(A143,'Safe School'!F:J,5,FALSE)</f>
        <v>0</v>
      </c>
      <c r="AO143" s="269">
        <f>VLOOKUP(A143,'LTFM Change'!A:D,4,FALSE)</f>
        <v>0</v>
      </c>
      <c r="AP143" s="269">
        <f>VLOOKUP(A143,QComp!A:E,5,FALSE)</f>
        <v>0</v>
      </c>
      <c r="AQ143" s="269">
        <f t="shared" si="65"/>
        <v>0</v>
      </c>
      <c r="AR143" s="269">
        <f>VLOOKUP(A143,'2021 SPED'!A:AF,32,FALSE)</f>
        <v>14499.047456410655</v>
      </c>
      <c r="AS143" s="285">
        <f t="shared" si="68"/>
        <v>173469.69145641098</v>
      </c>
      <c r="AT143" s="247">
        <f t="shared" si="69"/>
        <v>3.2218216055412766E-2</v>
      </c>
      <c r="AU143" s="249">
        <f t="shared" si="66"/>
        <v>257707.19823154327</v>
      </c>
    </row>
    <row r="144" spans="1:47" x14ac:dyDescent="0.3">
      <c r="A144" s="243">
        <v>402</v>
      </c>
      <c r="B144" s="243">
        <v>1</v>
      </c>
      <c r="C144" s="243" t="s">
        <v>123</v>
      </c>
      <c r="D144" s="243">
        <f>VLOOKUP(A144,Sheet10!A:C,3,FALSE)</f>
        <v>6</v>
      </c>
      <c r="E144" s="268">
        <f>VLOOKUP(A144,'Pupil Info'!A:D,4,FALSE)</f>
        <v>131.80000000000001</v>
      </c>
      <c r="F144" s="269">
        <f>VLOOKUP(A144,'Starting Point 2020'!A:AB,28,FALSE)+IFERROR(VLOOKUP(A144,'2020 SPED'!A:W,23,FALSE),0)</f>
        <v>1916510.6048333477</v>
      </c>
      <c r="G144" s="269">
        <f>VLOOKUP(A144,'Starting Point 2020'!A:AB,28,FALSE)</f>
        <v>1688778</v>
      </c>
      <c r="H144" s="269">
        <f>VLOOKUP(A144,'2% 2020'!A:AB,28,FALSE)</f>
        <v>1710296</v>
      </c>
      <c r="I144" s="269">
        <f t="shared" si="61"/>
        <v>21518</v>
      </c>
      <c r="J144" s="269">
        <f>VLOOKUP(A144,'2% with VPK 2020'!A:AB,28,FALSE)</f>
        <v>1710296</v>
      </c>
      <c r="K144" s="269">
        <f>VLOOKUP(A144,'Charter School Lease'!A:D,4,FALSE)</f>
        <v>0</v>
      </c>
      <c r="L144" s="269">
        <f>VLOOKUP(A144,'Integration Change'!H:K,4,FALSE)</f>
        <v>0</v>
      </c>
      <c r="M144" s="269">
        <f>VLOOKUP(A144,'Other SPED'!A:D,4,FALSE)</f>
        <v>0</v>
      </c>
      <c r="N144" s="269">
        <f>VLOOKUP(A144,'LTFM Change'!G:J,4,FALSE)</f>
        <v>0</v>
      </c>
      <c r="O144" s="269">
        <f>VLOOKUP(A144,QComp!I:N,6,FALSE)</f>
        <v>-110.42034120000244</v>
      </c>
      <c r="P144" s="269">
        <f>VLOOKUP(A144,'Breakfast and Lunch'!A:D,4,FALSE)</f>
        <v>0</v>
      </c>
      <c r="Q144" s="269">
        <f>VLOOKUP(A144,'Breakfast and Lunch'!A:E,5,FALSE)</f>
        <v>0</v>
      </c>
      <c r="R144" s="269">
        <f>VLOOKUP(A144,'Integration Change'!A:D,4,FALSE)</f>
        <v>0</v>
      </c>
      <c r="S144" s="269">
        <f>VLOOKUP(A144,'LTFM Change'!A:C,3,FALSE)</f>
        <v>0</v>
      </c>
      <c r="T144" s="269">
        <f>VLOOKUP(A144,QComp!A:D,4,FALSE)</f>
        <v>110.42034120000244</v>
      </c>
      <c r="U144" s="269">
        <f t="shared" si="62"/>
        <v>0</v>
      </c>
      <c r="V144" s="269">
        <f>VLOOKUP(A144,'2020 SPED'!A:AF,32,FALSE)</f>
        <v>489.09868403660948</v>
      </c>
      <c r="W144" s="270">
        <f t="shared" si="67"/>
        <v>22007.098684036609</v>
      </c>
      <c r="X144" s="247">
        <f t="shared" si="63"/>
        <v>1.1482899509418729E-2</v>
      </c>
      <c r="Z144" s="268">
        <f>VLOOKUP(A144,'Pupil Info'!A:E,5,FALSE)</f>
        <v>132</v>
      </c>
      <c r="AA144" s="269">
        <f>VLOOKUP(A144,'Starting Point 2021'!A:AB,28,FALSE)+VLOOKUP(A144,'2021 SPED'!A:AT,23,FALSE)</f>
        <v>1999265.6662615628</v>
      </c>
      <c r="AB144" s="269">
        <f>VLOOKUP(A144,'Starting Point 2021'!A:AB,28,FALSE)</f>
        <v>1759177</v>
      </c>
      <c r="AC144" s="269">
        <f>VLOOKUP(A144,'2% 2021'!A:AB,28,FALSE)</f>
        <v>1804208</v>
      </c>
      <c r="AD144" s="269">
        <f t="shared" si="64"/>
        <v>45031</v>
      </c>
      <c r="AE144" s="269">
        <f>VLOOKUP(A144,'2% with VPK 2021'!A:AB,28,FALSE)</f>
        <v>1804208</v>
      </c>
      <c r="AF144" s="269">
        <f>VLOOKUP(A144,'Charter School Lease'!A:E,5,FALSE)</f>
        <v>0</v>
      </c>
      <c r="AG144" s="269">
        <f>VLOOKUP(A144,'Integration Change'!H:L,5,FALSE)</f>
        <v>0</v>
      </c>
      <c r="AH144" s="269">
        <f>VLOOKUP(A144,'Other SPED'!A:D,4,FALSE)</f>
        <v>0</v>
      </c>
      <c r="AI144" s="269">
        <f>VLOOKUP(A144,QComp!I:R,10,FALSE)</f>
        <v>-109.29004292864556</v>
      </c>
      <c r="AJ144" s="269">
        <f>VLOOKUP(A144,'LTFM Change'!G:K,5,FALSE)</f>
        <v>0</v>
      </c>
      <c r="AK144" s="269">
        <f>VLOOKUP(A144,'Breakfast and Lunch'!A:E,5,FALSE)</f>
        <v>0</v>
      </c>
      <c r="AL144" s="269">
        <f>VLOOKUP(A144,'Breakfast and Lunch'!A:D,4,FALSE)</f>
        <v>0</v>
      </c>
      <c r="AM144" s="269">
        <f>VLOOKUP(A144,'Integration Change'!A:E,5,FALSE)</f>
        <v>0</v>
      </c>
      <c r="AN144" s="269">
        <f>VLOOKUP(A144,'Safe School'!F:J,5,FALSE)</f>
        <v>0</v>
      </c>
      <c r="AO144" s="269">
        <f>VLOOKUP(A144,'LTFM Change'!A:D,4,FALSE)</f>
        <v>0</v>
      </c>
      <c r="AP144" s="269">
        <f>VLOOKUP(A144,QComp!A:E,5,FALSE)</f>
        <v>109.29004292864556</v>
      </c>
      <c r="AQ144" s="269">
        <f t="shared" si="65"/>
        <v>0</v>
      </c>
      <c r="AR144" s="269">
        <f>VLOOKUP(A144,'2021 SPED'!A:AF,32,FALSE)</f>
        <v>174.34175205812789</v>
      </c>
      <c r="AS144" s="285">
        <f t="shared" si="68"/>
        <v>45205.341752058128</v>
      </c>
      <c r="AT144" s="247">
        <f t="shared" si="69"/>
        <v>2.2610972876149986E-2</v>
      </c>
      <c r="AU144" s="249">
        <f t="shared" si="66"/>
        <v>67212.440436094737</v>
      </c>
    </row>
    <row r="145" spans="1:47" x14ac:dyDescent="0.3">
      <c r="A145" s="243">
        <v>403</v>
      </c>
      <c r="B145" s="243">
        <v>1</v>
      </c>
      <c r="C145" s="243" t="s">
        <v>124</v>
      </c>
      <c r="D145" s="243">
        <f>VLOOKUP(A145,Sheet10!A:C,3,FALSE)</f>
        <v>6</v>
      </c>
      <c r="E145" s="268">
        <f>VLOOKUP(A145,'Pupil Info'!A:D,4,FALSE)</f>
        <v>156</v>
      </c>
      <c r="F145" s="269">
        <f>VLOOKUP(A145,'Starting Point 2020'!A:AB,28,FALSE)+IFERROR(VLOOKUP(A145,'2020 SPED'!A:W,23,FALSE),0)</f>
        <v>1687189.1170070467</v>
      </c>
      <c r="G145" s="269">
        <f>VLOOKUP(A145,'Starting Point 2020'!A:AB,28,FALSE)</f>
        <v>1634378.75</v>
      </c>
      <c r="H145" s="269">
        <f>VLOOKUP(A145,'2% 2020'!A:AB,28,FALSE)</f>
        <v>1657994.75</v>
      </c>
      <c r="I145" s="269">
        <f t="shared" si="61"/>
        <v>23616</v>
      </c>
      <c r="J145" s="269">
        <f>VLOOKUP(A145,'2% with VPK 2020'!A:AB,28,FALSE)</f>
        <v>1657994.75</v>
      </c>
      <c r="K145" s="269">
        <f>VLOOKUP(A145,'Charter School Lease'!A:D,4,FALSE)</f>
        <v>0</v>
      </c>
      <c r="L145" s="269">
        <f>VLOOKUP(A145,'Integration Change'!H:K,4,FALSE)</f>
        <v>0</v>
      </c>
      <c r="M145" s="269">
        <f>VLOOKUP(A145,'Other SPED'!A:D,4,FALSE)</f>
        <v>0</v>
      </c>
      <c r="N145" s="269">
        <f>VLOOKUP(A145,'LTFM Change'!G:J,4,FALSE)</f>
        <v>0</v>
      </c>
      <c r="O145" s="269">
        <f>VLOOKUP(A145,QComp!I:N,6,FALSE)</f>
        <v>-72.813413400001082</v>
      </c>
      <c r="P145" s="269">
        <f>VLOOKUP(A145,'Breakfast and Lunch'!A:D,4,FALSE)</f>
        <v>0</v>
      </c>
      <c r="Q145" s="269">
        <f>VLOOKUP(A145,'Breakfast and Lunch'!A:E,5,FALSE)</f>
        <v>0</v>
      </c>
      <c r="R145" s="269">
        <f>VLOOKUP(A145,'Integration Change'!A:D,4,FALSE)</f>
        <v>0</v>
      </c>
      <c r="S145" s="269">
        <f>VLOOKUP(A145,'LTFM Change'!A:C,3,FALSE)</f>
        <v>0</v>
      </c>
      <c r="T145" s="269">
        <f>VLOOKUP(A145,QComp!A:D,4,FALSE)</f>
        <v>72.813413400001082</v>
      </c>
      <c r="U145" s="269">
        <f t="shared" si="62"/>
        <v>0</v>
      </c>
      <c r="V145" s="269">
        <f>VLOOKUP(A145,'2020 SPED'!A:AF,32,FALSE)</f>
        <v>2682.3266403734306</v>
      </c>
      <c r="W145" s="270">
        <f t="shared" si="67"/>
        <v>26298.326640373431</v>
      </c>
      <c r="X145" s="247">
        <f t="shared" si="63"/>
        <v>1.5587065122269568E-2</v>
      </c>
      <c r="Z145" s="268">
        <f>VLOOKUP(A145,'Pupil Info'!A:E,5,FALSE)</f>
        <v>146</v>
      </c>
      <c r="AA145" s="269">
        <f>VLOOKUP(A145,'Starting Point 2021'!A:AB,28,FALSE)+VLOOKUP(A145,'2021 SPED'!A:AT,23,FALSE)</f>
        <v>1601680.2886624779</v>
      </c>
      <c r="AB145" s="269">
        <f>VLOOKUP(A145,'Starting Point 2021'!A:AB,28,FALSE)</f>
        <v>1549652.5</v>
      </c>
      <c r="AC145" s="269">
        <f>VLOOKUP(A145,'2% 2021'!A:AB,28,FALSE)</f>
        <v>1595141.5</v>
      </c>
      <c r="AD145" s="269">
        <f t="shared" si="64"/>
        <v>45489</v>
      </c>
      <c r="AE145" s="269">
        <f>VLOOKUP(A145,'2% with VPK 2021'!A:AB,28,FALSE)</f>
        <v>1595141.5</v>
      </c>
      <c r="AF145" s="269">
        <f>VLOOKUP(A145,'Charter School Lease'!A:E,5,FALSE)</f>
        <v>0</v>
      </c>
      <c r="AG145" s="269">
        <f>VLOOKUP(A145,'Integration Change'!H:L,5,FALSE)</f>
        <v>0</v>
      </c>
      <c r="AH145" s="269">
        <f>VLOOKUP(A145,'Other SPED'!A:D,4,FALSE)</f>
        <v>0</v>
      </c>
      <c r="AI145" s="269">
        <f>VLOOKUP(A145,QComp!I:R,10,FALSE)</f>
        <v>-74.038691500390996</v>
      </c>
      <c r="AJ145" s="269">
        <f>VLOOKUP(A145,'LTFM Change'!G:K,5,FALSE)</f>
        <v>0</v>
      </c>
      <c r="AK145" s="269">
        <f>VLOOKUP(A145,'Breakfast and Lunch'!A:E,5,FALSE)</f>
        <v>0</v>
      </c>
      <c r="AL145" s="269">
        <f>VLOOKUP(A145,'Breakfast and Lunch'!A:D,4,FALSE)</f>
        <v>0</v>
      </c>
      <c r="AM145" s="269">
        <f>VLOOKUP(A145,'Integration Change'!A:E,5,FALSE)</f>
        <v>0</v>
      </c>
      <c r="AN145" s="269">
        <f>VLOOKUP(A145,'Safe School'!F:J,5,FALSE)</f>
        <v>0</v>
      </c>
      <c r="AO145" s="269">
        <f>VLOOKUP(A145,'LTFM Change'!A:D,4,FALSE)</f>
        <v>0</v>
      </c>
      <c r="AP145" s="269">
        <f>VLOOKUP(A145,QComp!A:E,5,FALSE)</f>
        <v>74.038691500390996</v>
      </c>
      <c r="AQ145" s="269">
        <f t="shared" si="65"/>
        <v>0</v>
      </c>
      <c r="AR145" s="269">
        <f>VLOOKUP(A145,'2021 SPED'!A:AF,32,FALSE)</f>
        <v>154.01656137748796</v>
      </c>
      <c r="AS145" s="285">
        <f t="shared" si="68"/>
        <v>45643.016561377488</v>
      </c>
      <c r="AT145" s="247">
        <f t="shared" si="69"/>
        <v>2.8496958403285887E-2</v>
      </c>
      <c r="AU145" s="249">
        <f t="shared" si="66"/>
        <v>71941.343201750919</v>
      </c>
    </row>
    <row r="146" spans="1:47" x14ac:dyDescent="0.3">
      <c r="A146" s="243">
        <v>404</v>
      </c>
      <c r="B146" s="243">
        <v>1</v>
      </c>
      <c r="C146" s="243" t="s">
        <v>125</v>
      </c>
      <c r="D146" s="243">
        <f>VLOOKUP(A146,Sheet10!A:C,3,FALSE)</f>
        <v>6</v>
      </c>
      <c r="E146" s="268">
        <f>VLOOKUP(A146,'Pupil Info'!A:D,4,FALSE)</f>
        <v>209</v>
      </c>
      <c r="F146" s="269">
        <f>VLOOKUP(A146,'Starting Point 2020'!A:AB,28,FALSE)+IFERROR(VLOOKUP(A146,'2020 SPED'!A:W,23,FALSE),0)</f>
        <v>2521589.6774918959</v>
      </c>
      <c r="G146" s="269">
        <f>VLOOKUP(A146,'Starting Point 2020'!A:AB,28,FALSE)</f>
        <v>2274793.8872020002</v>
      </c>
      <c r="H146" s="269">
        <f>VLOOKUP(A146,'2% 2020'!A:AB,28,FALSE)</f>
        <v>2305296.8872020002</v>
      </c>
      <c r="I146" s="269">
        <f t="shared" si="61"/>
        <v>30503</v>
      </c>
      <c r="J146" s="269">
        <f>VLOOKUP(A146,'2% with VPK 2020'!A:AB,28,FALSE)</f>
        <v>2305296.8872020002</v>
      </c>
      <c r="K146" s="269">
        <f>VLOOKUP(A146,'Charter School Lease'!A:D,4,FALSE)</f>
        <v>0</v>
      </c>
      <c r="L146" s="269">
        <f>VLOOKUP(A146,'Integration Change'!H:K,4,FALSE)</f>
        <v>0</v>
      </c>
      <c r="M146" s="269">
        <f>VLOOKUP(A146,'Other SPED'!A:D,4,FALSE)</f>
        <v>0</v>
      </c>
      <c r="N146" s="269">
        <f>VLOOKUP(A146,'LTFM Change'!G:J,4,FALSE)</f>
        <v>0</v>
      </c>
      <c r="O146" s="269">
        <f>VLOOKUP(A146,QComp!I:N,6,FALSE)</f>
        <v>0</v>
      </c>
      <c r="P146" s="269">
        <f>VLOOKUP(A146,'Breakfast and Lunch'!A:D,4,FALSE)</f>
        <v>0</v>
      </c>
      <c r="Q146" s="269">
        <f>VLOOKUP(A146,'Breakfast and Lunch'!A:E,5,FALSE)</f>
        <v>0</v>
      </c>
      <c r="R146" s="269">
        <f>VLOOKUP(A146,'Integration Change'!A:D,4,FALSE)</f>
        <v>0</v>
      </c>
      <c r="S146" s="269">
        <f>VLOOKUP(A146,'LTFM Change'!A:C,3,FALSE)</f>
        <v>0</v>
      </c>
      <c r="T146" s="269">
        <f>VLOOKUP(A146,QComp!A:D,4,FALSE)</f>
        <v>0</v>
      </c>
      <c r="U146" s="269">
        <f t="shared" si="62"/>
        <v>0</v>
      </c>
      <c r="V146" s="269">
        <f>VLOOKUP(A146,'2020 SPED'!A:AF,32,FALSE)</f>
        <v>2039.8448094573978</v>
      </c>
      <c r="W146" s="270">
        <f t="shared" si="67"/>
        <v>32542.844809457398</v>
      </c>
      <c r="X146" s="247">
        <f t="shared" si="63"/>
        <v>1.2905686083639904E-2</v>
      </c>
      <c r="Z146" s="268">
        <f>VLOOKUP(A146,'Pupil Info'!A:E,5,FALSE)</f>
        <v>210</v>
      </c>
      <c r="AA146" s="269">
        <f>VLOOKUP(A146,'Starting Point 2021'!A:AB,28,FALSE)+VLOOKUP(A146,'2021 SPED'!A:AT,23,FALSE)</f>
        <v>2570286.056042023</v>
      </c>
      <c r="AB146" s="269">
        <f>VLOOKUP(A146,'Starting Point 2021'!A:AB,28,FALSE)</f>
        <v>2309251.0931125865</v>
      </c>
      <c r="AC146" s="269">
        <f>VLOOKUP(A146,'2% 2021'!A:AB,28,FALSE)</f>
        <v>2371170.6811125865</v>
      </c>
      <c r="AD146" s="269">
        <f t="shared" si="64"/>
        <v>61919.587999999989</v>
      </c>
      <c r="AE146" s="269">
        <f>VLOOKUP(A146,'2% with VPK 2021'!A:AB,28,FALSE)</f>
        <v>2371170.6811125865</v>
      </c>
      <c r="AF146" s="269">
        <f>VLOOKUP(A146,'Charter School Lease'!A:E,5,FALSE)</f>
        <v>0</v>
      </c>
      <c r="AG146" s="269">
        <f>VLOOKUP(A146,'Integration Change'!H:L,5,FALSE)</f>
        <v>0</v>
      </c>
      <c r="AH146" s="269">
        <f>VLOOKUP(A146,'Other SPED'!A:D,4,FALSE)</f>
        <v>0</v>
      </c>
      <c r="AI146" s="269">
        <f>VLOOKUP(A146,QComp!I:R,10,FALSE)</f>
        <v>0</v>
      </c>
      <c r="AJ146" s="269">
        <f>VLOOKUP(A146,'LTFM Change'!G:K,5,FALSE)</f>
        <v>0</v>
      </c>
      <c r="AK146" s="269">
        <f>VLOOKUP(A146,'Breakfast and Lunch'!A:E,5,FALSE)</f>
        <v>0</v>
      </c>
      <c r="AL146" s="269">
        <f>VLOOKUP(A146,'Breakfast and Lunch'!A:D,4,FALSE)</f>
        <v>0</v>
      </c>
      <c r="AM146" s="269">
        <f>VLOOKUP(A146,'Integration Change'!A:E,5,FALSE)</f>
        <v>0</v>
      </c>
      <c r="AN146" s="269">
        <f>VLOOKUP(A146,'Safe School'!F:J,5,FALSE)</f>
        <v>0</v>
      </c>
      <c r="AO146" s="269">
        <f>VLOOKUP(A146,'LTFM Change'!A:D,4,FALSE)</f>
        <v>0</v>
      </c>
      <c r="AP146" s="269">
        <f>VLOOKUP(A146,QComp!A:E,5,FALSE)</f>
        <v>0</v>
      </c>
      <c r="AQ146" s="269">
        <f t="shared" si="65"/>
        <v>0</v>
      </c>
      <c r="AR146" s="269">
        <f>VLOOKUP(A146,'2021 SPED'!A:AF,32,FALSE)</f>
        <v>5036.9787314709392</v>
      </c>
      <c r="AS146" s="285">
        <f t="shared" si="68"/>
        <v>66956.566731470928</v>
      </c>
      <c r="AT146" s="247">
        <f t="shared" si="69"/>
        <v>2.6050239261919877E-2</v>
      </c>
      <c r="AU146" s="249">
        <f t="shared" si="66"/>
        <v>99499.411540928326</v>
      </c>
    </row>
    <row r="147" spans="1:47" x14ac:dyDescent="0.3">
      <c r="A147" s="243">
        <v>413</v>
      </c>
      <c r="B147" s="243">
        <v>1</v>
      </c>
      <c r="C147" s="243" t="s">
        <v>126</v>
      </c>
      <c r="D147" s="243">
        <f>VLOOKUP(A147,Sheet10!A:C,3,FALSE)</f>
        <v>4</v>
      </c>
      <c r="E147" s="268">
        <f>VLOOKUP(A147,'Pupil Info'!A:D,4,FALSE)</f>
        <v>2496</v>
      </c>
      <c r="F147" s="269">
        <f>VLOOKUP(A147,'Starting Point 2020'!A:AB,28,FALSE)+IFERROR(VLOOKUP(A147,'2020 SPED'!A:W,23,FALSE),0)</f>
        <v>26948368.133211646</v>
      </c>
      <c r="G147" s="269">
        <f>VLOOKUP(A147,'Starting Point 2020'!A:AB,28,FALSE)</f>
        <v>23385310</v>
      </c>
      <c r="H147" s="269">
        <f>VLOOKUP(A147,'2% 2020'!A:AB,28,FALSE)</f>
        <v>23782893</v>
      </c>
      <c r="I147" s="269">
        <f t="shared" si="61"/>
        <v>397583</v>
      </c>
      <c r="J147" s="269">
        <f>VLOOKUP(A147,'2% with VPK 2020'!A:AB,28,FALSE)</f>
        <v>24054264.75</v>
      </c>
      <c r="K147" s="269">
        <f>VLOOKUP(A147,'Charter School Lease'!A:D,4,FALSE)</f>
        <v>0</v>
      </c>
      <c r="L147" s="269">
        <f>VLOOKUP(A147,'Integration Change'!H:K,4,FALSE)</f>
        <v>4199.8118399999221</v>
      </c>
      <c r="M147" s="269">
        <f>VLOOKUP(A147,'Other SPED'!A:D,4,FALSE)</f>
        <v>0</v>
      </c>
      <c r="N147" s="269">
        <f>VLOOKUP(A147,'LTFM Change'!G:J,4,FALSE)</f>
        <v>6536.4142166256206</v>
      </c>
      <c r="O147" s="269">
        <f>VLOOKUP(A147,QComp!I:N,6,FALSE)</f>
        <v>9808.6985380799742</v>
      </c>
      <c r="P147" s="269">
        <f>VLOOKUP(A147,'Breakfast and Lunch'!A:D,4,FALSE)</f>
        <v>1632.1</v>
      </c>
      <c r="Q147" s="269">
        <f>VLOOKUP(A147,'Breakfast and Lunch'!A:E,5,FALSE)</f>
        <v>4261.68</v>
      </c>
      <c r="R147" s="269">
        <f>VLOOKUP(A147,'Integration Change'!A:D,4,FALSE)</f>
        <v>1799.9193599999708</v>
      </c>
      <c r="S147" s="269">
        <f>VLOOKUP(A147,'LTFM Change'!A:C,3,FALSE)</f>
        <v>9879.5857833743794</v>
      </c>
      <c r="T147" s="269">
        <f>VLOOKUP(A147,QComp!A:D,4,FALSE)</f>
        <v>8911.3014619200258</v>
      </c>
      <c r="U147" s="269">
        <f t="shared" si="62"/>
        <v>318401.26120000333</v>
      </c>
      <c r="V147" s="269">
        <f>VLOOKUP(A147,'2020 SPED'!A:AF,32,FALSE)</f>
        <v>56403.672568620183</v>
      </c>
      <c r="W147" s="270">
        <f t="shared" si="67"/>
        <v>772387.93376862351</v>
      </c>
      <c r="X147" s="247">
        <f t="shared" si="63"/>
        <v>2.8661770165471282E-2</v>
      </c>
      <c r="Z147" s="268">
        <f>VLOOKUP(A147,'Pupil Info'!A:E,5,FALSE)</f>
        <v>2505</v>
      </c>
      <c r="AA147" s="269">
        <f>VLOOKUP(A147,'Starting Point 2021'!A:AB,28,FALSE)+VLOOKUP(A147,'2021 SPED'!A:AT,23,FALSE)</f>
        <v>27135179.339058109</v>
      </c>
      <c r="AB147" s="269">
        <f>VLOOKUP(A147,'Starting Point 2021'!A:AB,28,FALSE)</f>
        <v>23418861</v>
      </c>
      <c r="AC147" s="269">
        <f>VLOOKUP(A147,'2% 2021'!A:AB,28,FALSE)</f>
        <v>24222668</v>
      </c>
      <c r="AD147" s="269">
        <f t="shared" si="64"/>
        <v>803807</v>
      </c>
      <c r="AE147" s="269">
        <f>VLOOKUP(A147,'2% with VPK 2021'!A:AB,28,FALSE)</f>
        <v>24590008.25</v>
      </c>
      <c r="AF147" s="269">
        <f>VLOOKUP(A147,'Charter School Lease'!A:E,5,FALSE)</f>
        <v>0</v>
      </c>
      <c r="AG147" s="269">
        <f>VLOOKUP(A147,'Integration Change'!H:L,5,FALSE)</f>
        <v>4292.7024000000092</v>
      </c>
      <c r="AH147" s="269">
        <f>VLOOKUP(A147,'Other SPED'!A:D,4,FALSE)</f>
        <v>0</v>
      </c>
      <c r="AI147" s="269">
        <f>VLOOKUP(A147,QComp!I:R,10,FALSE)</f>
        <v>9769.0985108391615</v>
      </c>
      <c r="AJ147" s="269">
        <f>VLOOKUP(A147,'LTFM Change'!G:K,5,FALSE)</f>
        <v>7243.8824965228559</v>
      </c>
      <c r="AK147" s="269">
        <f>VLOOKUP(A147,'Breakfast and Lunch'!A:E,5,FALSE)</f>
        <v>4261.68</v>
      </c>
      <c r="AL147" s="269">
        <f>VLOOKUP(A147,'Breakfast and Lunch'!A:D,4,FALSE)</f>
        <v>1632.1</v>
      </c>
      <c r="AM147" s="269">
        <f>VLOOKUP(A147,'Integration Change'!A:E,5,FALSE)</f>
        <v>1839.7295999999915</v>
      </c>
      <c r="AN147" s="269">
        <f>VLOOKUP(A147,'Safe School'!F:J,5,FALSE)</f>
        <v>1555.1999999999935</v>
      </c>
      <c r="AO147" s="269">
        <f>VLOOKUP(A147,'LTFM Change'!A:D,4,FALSE)</f>
        <v>9172.1175034771441</v>
      </c>
      <c r="AP147" s="269">
        <f>VLOOKUP(A147,QComp!A:E,5,FALSE)</f>
        <v>8950.9014891608385</v>
      </c>
      <c r="AQ147" s="269">
        <f t="shared" si="65"/>
        <v>416057.66200000048</v>
      </c>
      <c r="AR147" s="269">
        <f>VLOOKUP(A147,'2021 SPED'!A:AF,32,FALSE)</f>
        <v>136063.82839936158</v>
      </c>
      <c r="AS147" s="285">
        <f t="shared" si="68"/>
        <v>1355928.4903993621</v>
      </c>
      <c r="AT147" s="247">
        <f t="shared" si="69"/>
        <v>4.9969394838222082E-2</v>
      </c>
      <c r="AU147" s="249">
        <f t="shared" si="66"/>
        <v>2128316.4241679856</v>
      </c>
    </row>
    <row r="148" spans="1:47" x14ac:dyDescent="0.3">
      <c r="A148" s="243">
        <v>414</v>
      </c>
      <c r="B148" s="243">
        <v>1</v>
      </c>
      <c r="C148" s="243" t="s">
        <v>127</v>
      </c>
      <c r="D148" s="243">
        <f>VLOOKUP(A148,Sheet10!A:C,3,FALSE)</f>
        <v>6</v>
      </c>
      <c r="E148" s="268">
        <f>VLOOKUP(A148,'Pupil Info'!A:D,4,FALSE)</f>
        <v>452</v>
      </c>
      <c r="F148" s="269">
        <f>VLOOKUP(A148,'Starting Point 2020'!A:AB,28,FALSE)+IFERROR(VLOOKUP(A148,'2020 SPED'!A:W,23,FALSE),0)</f>
        <v>4699184.9829714503</v>
      </c>
      <c r="G148" s="269">
        <f>VLOOKUP(A148,'Starting Point 2020'!A:AB,28,FALSE)</f>
        <v>4216204.25</v>
      </c>
      <c r="H148" s="269">
        <f>VLOOKUP(A148,'2% 2020'!A:AB,28,FALSE)</f>
        <v>4286462.25</v>
      </c>
      <c r="I148" s="269">
        <f t="shared" si="61"/>
        <v>70258</v>
      </c>
      <c r="J148" s="269">
        <f>VLOOKUP(A148,'2% with VPK 2020'!A:AB,28,FALSE)</f>
        <v>4286462.25</v>
      </c>
      <c r="K148" s="269">
        <f>VLOOKUP(A148,'Charter School Lease'!A:D,4,FALSE)</f>
        <v>0</v>
      </c>
      <c r="L148" s="269">
        <f>VLOOKUP(A148,'Integration Change'!H:K,4,FALSE)</f>
        <v>0</v>
      </c>
      <c r="M148" s="269">
        <f>VLOOKUP(A148,'Other SPED'!A:D,4,FALSE)</f>
        <v>0</v>
      </c>
      <c r="N148" s="269">
        <f>VLOOKUP(A148,'LTFM Change'!G:J,4,FALSE)</f>
        <v>0</v>
      </c>
      <c r="O148" s="269">
        <f>VLOOKUP(A148,QComp!I:N,6,FALSE)</f>
        <v>-424.07812200000626</v>
      </c>
      <c r="P148" s="269">
        <f>VLOOKUP(A148,'Breakfast and Lunch'!A:D,4,FALSE)</f>
        <v>0</v>
      </c>
      <c r="Q148" s="269">
        <f>VLOOKUP(A148,'Breakfast and Lunch'!A:E,5,FALSE)</f>
        <v>0</v>
      </c>
      <c r="R148" s="269">
        <f>VLOOKUP(A148,'Integration Change'!A:D,4,FALSE)</f>
        <v>0</v>
      </c>
      <c r="S148" s="269">
        <f>VLOOKUP(A148,'LTFM Change'!A:C,3,FALSE)</f>
        <v>0</v>
      </c>
      <c r="T148" s="269">
        <f>VLOOKUP(A148,QComp!A:D,4,FALSE)</f>
        <v>424.07812200000626</v>
      </c>
      <c r="U148" s="269">
        <f t="shared" si="62"/>
        <v>0</v>
      </c>
      <c r="V148" s="269">
        <f>VLOOKUP(A148,'2020 SPED'!A:AF,32,FALSE)</f>
        <v>3511.0949896760867</v>
      </c>
      <c r="W148" s="270">
        <f t="shared" si="67"/>
        <v>73769.094989676087</v>
      </c>
      <c r="X148" s="247">
        <f t="shared" si="63"/>
        <v>1.569827432990931E-2</v>
      </c>
      <c r="Z148" s="268">
        <f>VLOOKUP(A148,'Pupil Info'!A:E,5,FALSE)</f>
        <v>426</v>
      </c>
      <c r="AA148" s="269">
        <f>VLOOKUP(A148,'Starting Point 2021'!A:AB,28,FALSE)+VLOOKUP(A148,'2021 SPED'!A:AT,23,FALSE)</f>
        <v>4484777.2002342669</v>
      </c>
      <c r="AB148" s="269">
        <f>VLOOKUP(A148,'Starting Point 2021'!A:AB,28,FALSE)</f>
        <v>4005608</v>
      </c>
      <c r="AC148" s="269">
        <f>VLOOKUP(A148,'2% 2021'!A:AB,28,FALSE)</f>
        <v>4140368</v>
      </c>
      <c r="AD148" s="269">
        <f t="shared" si="64"/>
        <v>134760</v>
      </c>
      <c r="AE148" s="269">
        <f>VLOOKUP(A148,'2% with VPK 2021'!A:AB,28,FALSE)</f>
        <v>4140368</v>
      </c>
      <c r="AF148" s="269">
        <f>VLOOKUP(A148,'Charter School Lease'!A:E,5,FALSE)</f>
        <v>0</v>
      </c>
      <c r="AG148" s="269">
        <f>VLOOKUP(A148,'Integration Change'!H:L,5,FALSE)</f>
        <v>0</v>
      </c>
      <c r="AH148" s="269">
        <f>VLOOKUP(A148,'Other SPED'!A:D,4,FALSE)</f>
        <v>0</v>
      </c>
      <c r="AI148" s="269">
        <f>VLOOKUP(A148,QComp!I:R,10,FALSE)</f>
        <v>-403.29249268271087</v>
      </c>
      <c r="AJ148" s="269">
        <f>VLOOKUP(A148,'LTFM Change'!G:K,5,FALSE)</f>
        <v>0</v>
      </c>
      <c r="AK148" s="269">
        <f>VLOOKUP(A148,'Breakfast and Lunch'!A:E,5,FALSE)</f>
        <v>0</v>
      </c>
      <c r="AL148" s="269">
        <f>VLOOKUP(A148,'Breakfast and Lunch'!A:D,4,FALSE)</f>
        <v>0</v>
      </c>
      <c r="AM148" s="269">
        <f>VLOOKUP(A148,'Integration Change'!A:E,5,FALSE)</f>
        <v>0</v>
      </c>
      <c r="AN148" s="269">
        <f>VLOOKUP(A148,'Safe School'!F:J,5,FALSE)</f>
        <v>0</v>
      </c>
      <c r="AO148" s="269">
        <f>VLOOKUP(A148,'LTFM Change'!A:D,4,FALSE)</f>
        <v>0</v>
      </c>
      <c r="AP148" s="269">
        <f>VLOOKUP(A148,QComp!A:E,5,FALSE)</f>
        <v>403.29249268271087</v>
      </c>
      <c r="AQ148" s="269">
        <f t="shared" si="65"/>
        <v>0</v>
      </c>
      <c r="AR148" s="269">
        <f>VLOOKUP(A148,'2021 SPED'!A:AF,32,FALSE)</f>
        <v>7684.4103380393353</v>
      </c>
      <c r="AS148" s="285">
        <f t="shared" si="68"/>
        <v>142444.41033803934</v>
      </c>
      <c r="AT148" s="247">
        <f t="shared" si="69"/>
        <v>3.1761758495070562E-2</v>
      </c>
      <c r="AU148" s="249">
        <f t="shared" si="66"/>
        <v>216213.50532771542</v>
      </c>
    </row>
    <row r="149" spans="1:47" x14ac:dyDescent="0.3">
      <c r="A149" s="243">
        <v>415</v>
      </c>
      <c r="B149" s="243">
        <v>1</v>
      </c>
      <c r="C149" s="243" t="s">
        <v>128</v>
      </c>
      <c r="D149" s="243">
        <f>VLOOKUP(A149,Sheet10!A:C,3,FALSE)</f>
        <v>6</v>
      </c>
      <c r="E149" s="268">
        <f>VLOOKUP(A149,'Pupil Info'!A:D,4,FALSE)</f>
        <v>192</v>
      </c>
      <c r="F149" s="269">
        <f>VLOOKUP(A149,'Starting Point 2020'!A:AB,28,FALSE)+IFERROR(VLOOKUP(A149,'2020 SPED'!A:W,23,FALSE),0)</f>
        <v>2232412.2743875966</v>
      </c>
      <c r="G149" s="269">
        <f>VLOOKUP(A149,'Starting Point 2020'!A:AB,28,FALSE)</f>
        <v>2052047.7361885</v>
      </c>
      <c r="H149" s="269">
        <f>VLOOKUP(A149,'2% 2020'!A:AB,28,FALSE)</f>
        <v>2083172.7361885</v>
      </c>
      <c r="I149" s="269">
        <f t="shared" si="61"/>
        <v>31125</v>
      </c>
      <c r="J149" s="269">
        <f>VLOOKUP(A149,'2% with VPK 2020'!A:AB,28,FALSE)</f>
        <v>2091589.2361885</v>
      </c>
      <c r="K149" s="269">
        <f>VLOOKUP(A149,'Charter School Lease'!A:D,4,FALSE)</f>
        <v>0</v>
      </c>
      <c r="L149" s="269">
        <f>VLOOKUP(A149,'Integration Change'!H:K,4,FALSE)</f>
        <v>118.15104000000065</v>
      </c>
      <c r="M149" s="269">
        <f>VLOOKUP(A149,'Other SPED'!A:D,4,FALSE)</f>
        <v>1072.5999999999999</v>
      </c>
      <c r="N149" s="269">
        <f>VLOOKUP(A149,'LTFM Change'!G:J,4,FALSE)</f>
        <v>64.264184049690812</v>
      </c>
      <c r="O149" s="269">
        <f>VLOOKUP(A149,QComp!I:N,6,FALSE)</f>
        <v>189.91530817999956</v>
      </c>
      <c r="P149" s="269">
        <f>VLOOKUP(A149,'Breakfast and Lunch'!A:D,4,FALSE)</f>
        <v>45.34</v>
      </c>
      <c r="Q149" s="269">
        <f>VLOOKUP(A149,'Breakfast and Lunch'!A:E,5,FALSE)</f>
        <v>118.38</v>
      </c>
      <c r="R149" s="269">
        <f>VLOOKUP(A149,'Integration Change'!A:D,4,FALSE)</f>
        <v>50.636160000000018</v>
      </c>
      <c r="S149" s="269">
        <f>VLOOKUP(A149,'LTFM Change'!A:C,3,FALSE)</f>
        <v>391.73581595030919</v>
      </c>
      <c r="T149" s="269">
        <f>VLOOKUP(A149,QComp!A:D,4,FALSE)</f>
        <v>330.08469182000044</v>
      </c>
      <c r="U149" s="269">
        <f t="shared" si="62"/>
        <v>10797.607199999969</v>
      </c>
      <c r="V149" s="269">
        <f>VLOOKUP(A149,'2020 SPED'!A:AF,32,FALSE)</f>
        <v>2000.3837858105253</v>
      </c>
      <c r="W149" s="270">
        <f t="shared" si="67"/>
        <v>43922.990985810495</v>
      </c>
      <c r="X149" s="247">
        <f t="shared" si="63"/>
        <v>1.9675125195170055E-2</v>
      </c>
      <c r="Z149" s="268">
        <f>VLOOKUP(A149,'Pupil Info'!A:E,5,FALSE)</f>
        <v>188</v>
      </c>
      <c r="AA149" s="269">
        <f>VLOOKUP(A149,'Starting Point 2021'!A:AB,28,FALSE)+VLOOKUP(A149,'2021 SPED'!A:AT,23,FALSE)</f>
        <v>2252256.7005833387</v>
      </c>
      <c r="AB149" s="269">
        <f>VLOOKUP(A149,'Starting Point 2021'!A:AB,28,FALSE)</f>
        <v>2066349.7192243396</v>
      </c>
      <c r="AC149" s="269">
        <f>VLOOKUP(A149,'2% 2021'!A:AB,28,FALSE)</f>
        <v>2128955.5732243396</v>
      </c>
      <c r="AD149" s="269">
        <f t="shared" si="64"/>
        <v>62605.85400000005</v>
      </c>
      <c r="AE149" s="269">
        <f>VLOOKUP(A149,'2% with VPK 2021'!A:AB,28,FALSE)</f>
        <v>2142123.0532243391</v>
      </c>
      <c r="AF149" s="269">
        <f>VLOOKUP(A149,'Charter School Lease'!A:E,5,FALSE)</f>
        <v>0</v>
      </c>
      <c r="AG149" s="269">
        <f>VLOOKUP(A149,'Integration Change'!H:L,5,FALSE)</f>
        <v>131.14751999999862</v>
      </c>
      <c r="AH149" s="269">
        <f>VLOOKUP(A149,'Other SPED'!A:D,4,FALSE)</f>
        <v>1072.5999999999999</v>
      </c>
      <c r="AI149" s="269">
        <f>VLOOKUP(A149,QComp!I:R,10,FALSE)</f>
        <v>192.09444129432086</v>
      </c>
      <c r="AJ149" s="269">
        <f>VLOOKUP(A149,'LTFM Change'!G:K,5,FALSE)</f>
        <v>94.048058448941447</v>
      </c>
      <c r="AK149" s="269">
        <f>VLOOKUP(A149,'Breakfast and Lunch'!A:E,5,FALSE)</f>
        <v>118.38</v>
      </c>
      <c r="AL149" s="269">
        <f>VLOOKUP(A149,'Breakfast and Lunch'!A:D,4,FALSE)</f>
        <v>45.34</v>
      </c>
      <c r="AM149" s="269">
        <f>VLOOKUP(A149,'Integration Change'!A:E,5,FALSE)</f>
        <v>56.206079999999929</v>
      </c>
      <c r="AN149" s="269">
        <f>VLOOKUP(A149,'Safe School'!F:J,5,FALSE)</f>
        <v>43.199999999999591</v>
      </c>
      <c r="AO149" s="269">
        <f>VLOOKUP(A149,'LTFM Change'!A:D,4,FALSE)</f>
        <v>361.951941551044</v>
      </c>
      <c r="AP149" s="269">
        <f>VLOOKUP(A149,QComp!A:E,5,FALSE)</f>
        <v>327.90555870567914</v>
      </c>
      <c r="AQ149" s="269">
        <f t="shared" si="65"/>
        <v>15610.353599999566</v>
      </c>
      <c r="AR149" s="269">
        <f>VLOOKUP(A149,'2021 SPED'!A:AF,32,FALSE)</f>
        <v>4687.2930629595066</v>
      </c>
      <c r="AS149" s="285">
        <f t="shared" si="68"/>
        <v>82903.500662959123</v>
      </c>
      <c r="AT149" s="247">
        <f t="shared" si="69"/>
        <v>3.6809081594245903E-2</v>
      </c>
      <c r="AU149" s="249">
        <f t="shared" si="66"/>
        <v>126826.49164876962</v>
      </c>
    </row>
    <row r="150" spans="1:47" x14ac:dyDescent="0.3">
      <c r="A150" s="243">
        <v>423</v>
      </c>
      <c r="B150" s="243">
        <v>1</v>
      </c>
      <c r="C150" s="243" t="s">
        <v>129</v>
      </c>
      <c r="D150" s="243">
        <f>VLOOKUP(A150,Sheet10!A:C,3,FALSE)</f>
        <v>4</v>
      </c>
      <c r="E150" s="268">
        <f>VLOOKUP(A150,'Pupil Info'!A:D,4,FALSE)</f>
        <v>2729</v>
      </c>
      <c r="F150" s="269">
        <f>VLOOKUP(A150,'Starting Point 2020'!A:AB,28,FALSE)+IFERROR(VLOOKUP(A150,'2020 SPED'!A:W,23,FALSE),0)</f>
        <v>28959053.924308743</v>
      </c>
      <c r="G150" s="269">
        <f>VLOOKUP(A150,'Starting Point 2020'!A:AB,28,FALSE)</f>
        <v>24492523</v>
      </c>
      <c r="H150" s="269">
        <f>VLOOKUP(A150,'2% 2020'!A:AB,28,FALSE)</f>
        <v>24896047</v>
      </c>
      <c r="I150" s="269">
        <f t="shared" si="61"/>
        <v>403524</v>
      </c>
      <c r="J150" s="269">
        <f>VLOOKUP(A150,'2% with VPK 2020'!A:AB,28,FALSE)</f>
        <v>24896047</v>
      </c>
      <c r="K150" s="269">
        <f>VLOOKUP(A150,'Charter School Lease'!A:D,4,FALSE)</f>
        <v>0</v>
      </c>
      <c r="L150" s="269">
        <f>VLOOKUP(A150,'Integration Change'!H:K,4,FALSE)</f>
        <v>0</v>
      </c>
      <c r="M150" s="269">
        <f>VLOOKUP(A150,'Other SPED'!A:D,4,FALSE)</f>
        <v>0</v>
      </c>
      <c r="N150" s="269">
        <f>VLOOKUP(A150,'LTFM Change'!G:J,4,FALSE)</f>
        <v>0</v>
      </c>
      <c r="O150" s="269">
        <f>VLOOKUP(A150,QComp!I:N,6,FALSE)</f>
        <v>-2355.6339456000132</v>
      </c>
      <c r="P150" s="269">
        <f>VLOOKUP(A150,'Breakfast and Lunch'!A:D,4,FALSE)</f>
        <v>0</v>
      </c>
      <c r="Q150" s="269">
        <f>VLOOKUP(A150,'Breakfast and Lunch'!A:E,5,FALSE)</f>
        <v>0</v>
      </c>
      <c r="R150" s="269">
        <f>VLOOKUP(A150,'Integration Change'!A:D,4,FALSE)</f>
        <v>0</v>
      </c>
      <c r="S150" s="269">
        <f>VLOOKUP(A150,'LTFM Change'!A:C,3,FALSE)</f>
        <v>0</v>
      </c>
      <c r="T150" s="269">
        <f>VLOOKUP(A150,QComp!A:D,4,FALSE)</f>
        <v>0</v>
      </c>
      <c r="U150" s="269">
        <f t="shared" si="62"/>
        <v>-2355.6339455991983</v>
      </c>
      <c r="V150" s="269">
        <f>VLOOKUP(A150,'2020 SPED'!A:AF,32,FALSE)</f>
        <v>96730.264199778438</v>
      </c>
      <c r="W150" s="270">
        <f t="shared" si="67"/>
        <v>497898.63025417924</v>
      </c>
      <c r="X150" s="247">
        <f t="shared" si="63"/>
        <v>1.7193193933598579E-2</v>
      </c>
      <c r="Z150" s="268">
        <f>VLOOKUP(A150,'Pupil Info'!A:E,5,FALSE)</f>
        <v>2664</v>
      </c>
      <c r="AA150" s="269">
        <f>VLOOKUP(A150,'Starting Point 2021'!A:AB,28,FALSE)+VLOOKUP(A150,'2021 SPED'!A:AT,23,FALSE)</f>
        <v>28769364.490717217</v>
      </c>
      <c r="AB150" s="269">
        <f>VLOOKUP(A150,'Starting Point 2021'!A:AB,28,FALSE)</f>
        <v>24029602.75</v>
      </c>
      <c r="AC150" s="269">
        <f>VLOOKUP(A150,'2% 2021'!A:AB,28,FALSE)</f>
        <v>24830153.75</v>
      </c>
      <c r="AD150" s="269">
        <f t="shared" si="64"/>
        <v>800551</v>
      </c>
      <c r="AE150" s="269">
        <f>VLOOKUP(A150,'2% with VPK 2021'!A:AB,28,FALSE)</f>
        <v>24830153.75</v>
      </c>
      <c r="AF150" s="269">
        <f>VLOOKUP(A150,'Charter School Lease'!A:E,5,FALSE)</f>
        <v>0</v>
      </c>
      <c r="AG150" s="269">
        <f>VLOOKUP(A150,'Integration Change'!H:L,5,FALSE)</f>
        <v>0</v>
      </c>
      <c r="AH150" s="269">
        <f>VLOOKUP(A150,'Other SPED'!A:D,4,FALSE)</f>
        <v>0</v>
      </c>
      <c r="AI150" s="269">
        <f>VLOOKUP(A150,QComp!I:R,10,FALSE)</f>
        <v>-2324.5091199011658</v>
      </c>
      <c r="AJ150" s="269">
        <f>VLOOKUP(A150,'LTFM Change'!G:K,5,FALSE)</f>
        <v>0</v>
      </c>
      <c r="AK150" s="269">
        <f>VLOOKUP(A150,'Breakfast and Lunch'!A:E,5,FALSE)</f>
        <v>0</v>
      </c>
      <c r="AL150" s="269">
        <f>VLOOKUP(A150,'Breakfast and Lunch'!A:D,4,FALSE)</f>
        <v>0</v>
      </c>
      <c r="AM150" s="269">
        <f>VLOOKUP(A150,'Integration Change'!A:E,5,FALSE)</f>
        <v>0</v>
      </c>
      <c r="AN150" s="269">
        <f>VLOOKUP(A150,'Safe School'!F:J,5,FALSE)</f>
        <v>0</v>
      </c>
      <c r="AO150" s="269">
        <f>VLOOKUP(A150,'LTFM Change'!A:D,4,FALSE)</f>
        <v>0</v>
      </c>
      <c r="AP150" s="269">
        <f>VLOOKUP(A150,QComp!A:E,5,FALSE)</f>
        <v>0</v>
      </c>
      <c r="AQ150" s="269">
        <f t="shared" si="65"/>
        <v>-2324.5091199018061</v>
      </c>
      <c r="AR150" s="269">
        <f>VLOOKUP(A150,'2021 SPED'!A:AF,32,FALSE)</f>
        <v>257433.39110605139</v>
      </c>
      <c r="AS150" s="285">
        <f t="shared" si="68"/>
        <v>1055659.8819861496</v>
      </c>
      <c r="AT150" s="247">
        <f t="shared" si="69"/>
        <v>3.6693889513158003E-2</v>
      </c>
      <c r="AU150" s="249">
        <f t="shared" si="66"/>
        <v>1553558.5122403288</v>
      </c>
    </row>
    <row r="151" spans="1:47" x14ac:dyDescent="0.3">
      <c r="A151" s="243">
        <v>424</v>
      </c>
      <c r="B151" s="243">
        <v>1</v>
      </c>
      <c r="C151" s="243" t="s">
        <v>130</v>
      </c>
      <c r="D151" s="243">
        <f>VLOOKUP(A151,Sheet10!A:C,3,FALSE)</f>
        <v>6</v>
      </c>
      <c r="E151" s="268">
        <f>VLOOKUP(A151,'Pupil Info'!A:D,4,FALSE)</f>
        <v>466</v>
      </c>
      <c r="F151" s="269">
        <f>VLOOKUP(A151,'Starting Point 2020'!A:AB,28,FALSE)+IFERROR(VLOOKUP(A151,'2020 SPED'!A:W,23,FALSE),0)</f>
        <v>4740229.2725217296</v>
      </c>
      <c r="G151" s="269">
        <f>VLOOKUP(A151,'Starting Point 2020'!A:AB,28,FALSE)</f>
        <v>4507598.7661702363</v>
      </c>
      <c r="H151" s="269">
        <f>VLOOKUP(A151,'2% 2020'!A:AB,28,FALSE)</f>
        <v>4575807.7661702363</v>
      </c>
      <c r="I151" s="269">
        <f t="shared" si="61"/>
        <v>68209</v>
      </c>
      <c r="J151" s="269">
        <f>VLOOKUP(A151,'2% with VPK 2020'!A:AB,28,FALSE)</f>
        <v>4575807.7661702363</v>
      </c>
      <c r="K151" s="269">
        <f>VLOOKUP(A151,'Charter School Lease'!A:D,4,FALSE)</f>
        <v>0</v>
      </c>
      <c r="L151" s="269">
        <f>VLOOKUP(A151,'Integration Change'!H:K,4,FALSE)</f>
        <v>0</v>
      </c>
      <c r="M151" s="269">
        <f>VLOOKUP(A151,'Other SPED'!A:D,4,FALSE)</f>
        <v>0</v>
      </c>
      <c r="N151" s="269">
        <f>VLOOKUP(A151,'LTFM Change'!G:J,4,FALSE)</f>
        <v>0</v>
      </c>
      <c r="O151" s="269">
        <f>VLOOKUP(A151,QComp!I:N,6,FALSE)</f>
        <v>0</v>
      </c>
      <c r="P151" s="269">
        <f>VLOOKUP(A151,'Breakfast and Lunch'!A:D,4,FALSE)</f>
        <v>0</v>
      </c>
      <c r="Q151" s="269">
        <f>VLOOKUP(A151,'Breakfast and Lunch'!A:E,5,FALSE)</f>
        <v>0</v>
      </c>
      <c r="R151" s="269">
        <f>VLOOKUP(A151,'Integration Change'!A:D,4,FALSE)</f>
        <v>0</v>
      </c>
      <c r="S151" s="269">
        <f>VLOOKUP(A151,'LTFM Change'!A:C,3,FALSE)</f>
        <v>0</v>
      </c>
      <c r="T151" s="269">
        <f>VLOOKUP(A151,QComp!A:D,4,FALSE)</f>
        <v>0</v>
      </c>
      <c r="U151" s="269">
        <f t="shared" si="62"/>
        <v>0</v>
      </c>
      <c r="V151" s="269">
        <f>VLOOKUP(A151,'2020 SPED'!A:AF,32,FALSE)</f>
        <v>7637.0524335024238</v>
      </c>
      <c r="W151" s="270">
        <f t="shared" si="67"/>
        <v>75846.052433502424</v>
      </c>
      <c r="X151" s="247">
        <f t="shared" si="63"/>
        <v>1.6000502944692782E-2</v>
      </c>
      <c r="Z151" s="268">
        <f>VLOOKUP(A151,'Pupil Info'!A:E,5,FALSE)</f>
        <v>463</v>
      </c>
      <c r="AA151" s="269">
        <f>VLOOKUP(A151,'Starting Point 2021'!A:AB,28,FALSE)+VLOOKUP(A151,'2021 SPED'!A:AT,23,FALSE)</f>
        <v>4745223.3784072604</v>
      </c>
      <c r="AB151" s="269">
        <f>VLOOKUP(A151,'Starting Point 2021'!A:AB,28,FALSE)</f>
        <v>4501919.1454787478</v>
      </c>
      <c r="AC151" s="269">
        <f>VLOOKUP(A151,'2% 2021'!A:AB,28,FALSE)</f>
        <v>4638790.1774787474</v>
      </c>
      <c r="AD151" s="269">
        <f t="shared" si="64"/>
        <v>136871.03199999966</v>
      </c>
      <c r="AE151" s="269">
        <f>VLOOKUP(A151,'2% with VPK 2021'!A:AB,28,FALSE)</f>
        <v>4638790.1774787474</v>
      </c>
      <c r="AF151" s="269">
        <f>VLOOKUP(A151,'Charter School Lease'!A:E,5,FALSE)</f>
        <v>0</v>
      </c>
      <c r="AG151" s="269">
        <f>VLOOKUP(A151,'Integration Change'!H:L,5,FALSE)</f>
        <v>0</v>
      </c>
      <c r="AH151" s="269">
        <f>VLOOKUP(A151,'Other SPED'!A:D,4,FALSE)</f>
        <v>0</v>
      </c>
      <c r="AI151" s="269">
        <f>VLOOKUP(A151,QComp!I:R,10,FALSE)</f>
        <v>0</v>
      </c>
      <c r="AJ151" s="269">
        <f>VLOOKUP(A151,'LTFM Change'!G:K,5,FALSE)</f>
        <v>0</v>
      </c>
      <c r="AK151" s="269">
        <f>VLOOKUP(A151,'Breakfast and Lunch'!A:E,5,FALSE)</f>
        <v>0</v>
      </c>
      <c r="AL151" s="269">
        <f>VLOOKUP(A151,'Breakfast and Lunch'!A:D,4,FALSE)</f>
        <v>0</v>
      </c>
      <c r="AM151" s="269">
        <f>VLOOKUP(A151,'Integration Change'!A:E,5,FALSE)</f>
        <v>0</v>
      </c>
      <c r="AN151" s="269">
        <f>VLOOKUP(A151,'Safe School'!F:J,5,FALSE)</f>
        <v>0</v>
      </c>
      <c r="AO151" s="269">
        <f>VLOOKUP(A151,'LTFM Change'!A:D,4,FALSE)</f>
        <v>0</v>
      </c>
      <c r="AP151" s="269">
        <f>VLOOKUP(A151,QComp!A:E,5,FALSE)</f>
        <v>0</v>
      </c>
      <c r="AQ151" s="269">
        <f t="shared" si="65"/>
        <v>0</v>
      </c>
      <c r="AR151" s="269">
        <f>VLOOKUP(A151,'2021 SPED'!A:AF,32,FALSE)</f>
        <v>19257.203116284421</v>
      </c>
      <c r="AS151" s="285">
        <f t="shared" si="68"/>
        <v>156128.23511628408</v>
      </c>
      <c r="AT151" s="247">
        <f t="shared" si="69"/>
        <v>3.2902188720289278E-2</v>
      </c>
      <c r="AU151" s="249">
        <f t="shared" si="66"/>
        <v>231974.2875497865</v>
      </c>
    </row>
    <row r="152" spans="1:47" x14ac:dyDescent="0.3">
      <c r="A152" s="243">
        <v>432</v>
      </c>
      <c r="B152" s="243">
        <v>1</v>
      </c>
      <c r="C152" s="243" t="s">
        <v>131</v>
      </c>
      <c r="D152" s="243">
        <f>VLOOKUP(A152,Sheet10!A:C,3,FALSE)</f>
        <v>6</v>
      </c>
      <c r="E152" s="268">
        <f>VLOOKUP(A152,'Pupil Info'!A:D,4,FALSE)</f>
        <v>594</v>
      </c>
      <c r="F152" s="269">
        <f>VLOOKUP(A152,'Starting Point 2020'!A:AB,28,FALSE)+IFERROR(VLOOKUP(A152,'2020 SPED'!A:W,23,FALSE),0)</f>
        <v>7418320.6167111732</v>
      </c>
      <c r="G152" s="269">
        <f>VLOOKUP(A152,'Starting Point 2020'!A:AB,28,FALSE)</f>
        <v>7079072.75</v>
      </c>
      <c r="H152" s="269">
        <f>VLOOKUP(A152,'2% 2020'!A:AB,28,FALSE)</f>
        <v>7207232.75</v>
      </c>
      <c r="I152" s="269">
        <f t="shared" si="61"/>
        <v>128160</v>
      </c>
      <c r="J152" s="269">
        <f>VLOOKUP(A152,'2% with VPK 2020'!A:AB,28,FALSE)</f>
        <v>7207232.75</v>
      </c>
      <c r="K152" s="269">
        <f>VLOOKUP(A152,'Charter School Lease'!A:D,4,FALSE)</f>
        <v>0</v>
      </c>
      <c r="L152" s="269">
        <f>VLOOKUP(A152,'Integration Change'!H:K,4,FALSE)</f>
        <v>0</v>
      </c>
      <c r="M152" s="269">
        <f>VLOOKUP(A152,'Other SPED'!A:D,4,FALSE)</f>
        <v>0</v>
      </c>
      <c r="N152" s="269">
        <f>VLOOKUP(A152,'LTFM Change'!G:J,4,FALSE)</f>
        <v>0</v>
      </c>
      <c r="O152" s="269">
        <f>VLOOKUP(A152,QComp!I:N,6,FALSE)</f>
        <v>0</v>
      </c>
      <c r="P152" s="269">
        <f>VLOOKUP(A152,'Breakfast and Lunch'!A:D,4,FALSE)</f>
        <v>0</v>
      </c>
      <c r="Q152" s="269">
        <f>VLOOKUP(A152,'Breakfast and Lunch'!A:E,5,FALSE)</f>
        <v>0</v>
      </c>
      <c r="R152" s="269">
        <f>VLOOKUP(A152,'Integration Change'!A:D,4,FALSE)</f>
        <v>0</v>
      </c>
      <c r="S152" s="269">
        <f>VLOOKUP(A152,'LTFM Change'!A:C,3,FALSE)</f>
        <v>0</v>
      </c>
      <c r="T152" s="269">
        <f>VLOOKUP(A152,QComp!A:D,4,FALSE)</f>
        <v>0</v>
      </c>
      <c r="U152" s="269">
        <f t="shared" si="62"/>
        <v>0</v>
      </c>
      <c r="V152" s="269">
        <f>VLOOKUP(A152,'2020 SPED'!A:AF,32,FALSE)</f>
        <v>130469.20304579439</v>
      </c>
      <c r="W152" s="270">
        <f t="shared" si="67"/>
        <v>258629.20304579439</v>
      </c>
      <c r="X152" s="247">
        <f t="shared" si="63"/>
        <v>3.4863578484756165E-2</v>
      </c>
      <c r="Z152" s="268">
        <f>VLOOKUP(A152,'Pupil Info'!A:E,5,FALSE)</f>
        <v>595</v>
      </c>
      <c r="AA152" s="269">
        <f>VLOOKUP(A152,'Starting Point 2021'!A:AB,28,FALSE)+VLOOKUP(A152,'2021 SPED'!A:AT,23,FALSE)</f>
        <v>7484424.100957565</v>
      </c>
      <c r="AB152" s="269">
        <f>VLOOKUP(A152,'Starting Point 2021'!A:AB,28,FALSE)</f>
        <v>7109000.25</v>
      </c>
      <c r="AC152" s="269">
        <f>VLOOKUP(A152,'2% 2021'!A:AB,28,FALSE)</f>
        <v>7368170.25</v>
      </c>
      <c r="AD152" s="269">
        <f t="shared" si="64"/>
        <v>259170</v>
      </c>
      <c r="AE152" s="269">
        <f>VLOOKUP(A152,'2% with VPK 2021'!A:AB,28,FALSE)</f>
        <v>7368170.25</v>
      </c>
      <c r="AF152" s="269">
        <f>VLOOKUP(A152,'Charter School Lease'!A:E,5,FALSE)</f>
        <v>0</v>
      </c>
      <c r="AG152" s="269">
        <f>VLOOKUP(A152,'Integration Change'!H:L,5,FALSE)</f>
        <v>0</v>
      </c>
      <c r="AH152" s="269">
        <f>VLOOKUP(A152,'Other SPED'!A:D,4,FALSE)</f>
        <v>0</v>
      </c>
      <c r="AI152" s="269">
        <f>VLOOKUP(A152,QComp!I:R,10,FALSE)</f>
        <v>0</v>
      </c>
      <c r="AJ152" s="269">
        <f>VLOOKUP(A152,'LTFM Change'!G:K,5,FALSE)</f>
        <v>0</v>
      </c>
      <c r="AK152" s="269">
        <f>VLOOKUP(A152,'Breakfast and Lunch'!A:E,5,FALSE)</f>
        <v>0</v>
      </c>
      <c r="AL152" s="269">
        <f>VLOOKUP(A152,'Breakfast and Lunch'!A:D,4,FALSE)</f>
        <v>0</v>
      </c>
      <c r="AM152" s="269">
        <f>VLOOKUP(A152,'Integration Change'!A:E,5,FALSE)</f>
        <v>0</v>
      </c>
      <c r="AN152" s="269">
        <f>VLOOKUP(A152,'Safe School'!F:J,5,FALSE)</f>
        <v>0</v>
      </c>
      <c r="AO152" s="269">
        <f>VLOOKUP(A152,'LTFM Change'!A:D,4,FALSE)</f>
        <v>0</v>
      </c>
      <c r="AP152" s="269">
        <f>VLOOKUP(A152,QComp!A:E,5,FALSE)</f>
        <v>0</v>
      </c>
      <c r="AQ152" s="269">
        <f t="shared" si="65"/>
        <v>0</v>
      </c>
      <c r="AR152" s="269">
        <f>VLOOKUP(A152,'2021 SPED'!A:AF,32,FALSE)</f>
        <v>117952.58296204888</v>
      </c>
      <c r="AS152" s="285">
        <f t="shared" si="68"/>
        <v>377122.58296204888</v>
      </c>
      <c r="AT152" s="247">
        <f t="shared" si="69"/>
        <v>5.0387655466210116E-2</v>
      </c>
      <c r="AU152" s="249">
        <f t="shared" si="66"/>
        <v>635751.78600784321</v>
      </c>
    </row>
    <row r="153" spans="1:47" x14ac:dyDescent="0.3">
      <c r="A153" s="243">
        <v>435</v>
      </c>
      <c r="B153" s="243">
        <v>1</v>
      </c>
      <c r="C153" s="243" t="s">
        <v>132</v>
      </c>
      <c r="D153" s="243">
        <f>VLOOKUP(A153,Sheet10!A:C,3,FALSE)</f>
        <v>6</v>
      </c>
      <c r="E153" s="268">
        <f>VLOOKUP(A153,'Pupil Info'!A:D,4,FALSE)</f>
        <v>686</v>
      </c>
      <c r="F153" s="269">
        <f>VLOOKUP(A153,'Starting Point 2020'!A:AB,28,FALSE)+IFERROR(VLOOKUP(A153,'2020 SPED'!A:W,23,FALSE),0)</f>
        <v>8344596.388629307</v>
      </c>
      <c r="G153" s="269">
        <f>VLOOKUP(A153,'Starting Point 2020'!A:AB,28,FALSE)</f>
        <v>7488699.1399666248</v>
      </c>
      <c r="H153" s="269">
        <f>VLOOKUP(A153,'2% 2020'!A:AB,28,FALSE)</f>
        <v>7621432.1399666248</v>
      </c>
      <c r="I153" s="269">
        <f t="shared" ref="I153:I216" si="70">H153-G153</f>
        <v>132733</v>
      </c>
      <c r="J153" s="269">
        <f>VLOOKUP(A153,'2% with VPK 2020'!A:AB,28,FALSE)</f>
        <v>7621432.1399666248</v>
      </c>
      <c r="K153" s="269">
        <f>VLOOKUP(A153,'Charter School Lease'!A:D,4,FALSE)</f>
        <v>0</v>
      </c>
      <c r="L153" s="269">
        <f>VLOOKUP(A153,'Integration Change'!H:K,4,FALSE)</f>
        <v>0</v>
      </c>
      <c r="M153" s="269">
        <f>VLOOKUP(A153,'Other SPED'!A:D,4,FALSE)</f>
        <v>0</v>
      </c>
      <c r="N153" s="269">
        <f>VLOOKUP(A153,'LTFM Change'!G:J,4,FALSE)</f>
        <v>0</v>
      </c>
      <c r="O153" s="269">
        <f>VLOOKUP(A153,QComp!I:N,6,FALSE)</f>
        <v>0</v>
      </c>
      <c r="P153" s="269">
        <f>VLOOKUP(A153,'Breakfast and Lunch'!A:D,4,FALSE)</f>
        <v>0</v>
      </c>
      <c r="Q153" s="269">
        <f>VLOOKUP(A153,'Breakfast and Lunch'!A:E,5,FALSE)</f>
        <v>0</v>
      </c>
      <c r="R153" s="269">
        <f>VLOOKUP(A153,'Integration Change'!A:D,4,FALSE)</f>
        <v>0</v>
      </c>
      <c r="S153" s="269">
        <f>VLOOKUP(A153,'LTFM Change'!A:C,3,FALSE)</f>
        <v>0</v>
      </c>
      <c r="T153" s="269">
        <f>VLOOKUP(A153,QComp!A:D,4,FALSE)</f>
        <v>0</v>
      </c>
      <c r="U153" s="269">
        <f t="shared" ref="U153:U216" si="71">SUM(J153:T153)-H153</f>
        <v>0</v>
      </c>
      <c r="V153" s="269">
        <f>VLOOKUP(A153,'2020 SPED'!A:AF,32,FALSE)</f>
        <v>14417.772348793107</v>
      </c>
      <c r="W153" s="270">
        <f t="shared" si="67"/>
        <v>147150.77234879311</v>
      </c>
      <c r="X153" s="247">
        <f t="shared" ref="X153:X216" si="72">((F153+W153)-F153)/F153</f>
        <v>1.7634258806010803E-2</v>
      </c>
      <c r="Z153" s="268">
        <f>VLOOKUP(A153,'Pupil Info'!A:E,5,FALSE)</f>
        <v>680</v>
      </c>
      <c r="AA153" s="269">
        <f>VLOOKUP(A153,'Starting Point 2021'!A:AB,28,FALSE)+VLOOKUP(A153,'2021 SPED'!A:AT,23,FALSE)</f>
        <v>8552830.1721146256</v>
      </c>
      <c r="AB153" s="269">
        <f>VLOOKUP(A153,'Starting Point 2021'!A:AB,28,FALSE)</f>
        <v>7659741.9711815929</v>
      </c>
      <c r="AC153" s="269">
        <f>VLOOKUP(A153,'2% 2021'!A:AB,28,FALSE)</f>
        <v>7932416.2311815927</v>
      </c>
      <c r="AD153" s="269">
        <f t="shared" ref="AD153:AD216" si="73">AC153-AB153</f>
        <v>272674.25999999978</v>
      </c>
      <c r="AE153" s="269">
        <f>VLOOKUP(A153,'2% with VPK 2021'!A:AB,28,FALSE)</f>
        <v>7932416.2311815927</v>
      </c>
      <c r="AF153" s="269">
        <f>VLOOKUP(A153,'Charter School Lease'!A:E,5,FALSE)</f>
        <v>0</v>
      </c>
      <c r="AG153" s="269">
        <f>VLOOKUP(A153,'Integration Change'!H:L,5,FALSE)</f>
        <v>0</v>
      </c>
      <c r="AH153" s="269">
        <f>VLOOKUP(A153,'Other SPED'!A:D,4,FALSE)</f>
        <v>0</v>
      </c>
      <c r="AI153" s="269">
        <f>VLOOKUP(A153,QComp!I:R,10,FALSE)</f>
        <v>0</v>
      </c>
      <c r="AJ153" s="269">
        <f>VLOOKUP(A153,'LTFM Change'!G:K,5,FALSE)</f>
        <v>0</v>
      </c>
      <c r="AK153" s="269">
        <f>VLOOKUP(A153,'Breakfast and Lunch'!A:E,5,FALSE)</f>
        <v>0</v>
      </c>
      <c r="AL153" s="269">
        <f>VLOOKUP(A153,'Breakfast and Lunch'!A:D,4,FALSE)</f>
        <v>0</v>
      </c>
      <c r="AM153" s="269">
        <f>VLOOKUP(A153,'Integration Change'!A:E,5,FALSE)</f>
        <v>0</v>
      </c>
      <c r="AN153" s="269">
        <f>VLOOKUP(A153,'Safe School'!F:J,5,FALSE)</f>
        <v>0</v>
      </c>
      <c r="AO153" s="269">
        <f>VLOOKUP(A153,'LTFM Change'!A:D,4,FALSE)</f>
        <v>0</v>
      </c>
      <c r="AP153" s="269">
        <f>VLOOKUP(A153,QComp!A:E,5,FALSE)</f>
        <v>0</v>
      </c>
      <c r="AQ153" s="269">
        <f t="shared" ref="AQ153:AQ216" si="74">SUM(AE153:AP153)-AC153</f>
        <v>0</v>
      </c>
      <c r="AR153" s="269">
        <f>VLOOKUP(A153,'2021 SPED'!A:AF,32,FALSE)</f>
        <v>36478.676456868183</v>
      </c>
      <c r="AS153" s="285">
        <f t="shared" si="68"/>
        <v>309152.93645686796</v>
      </c>
      <c r="AT153" s="247">
        <f t="shared" si="69"/>
        <v>3.614627324938835E-2</v>
      </c>
      <c r="AU153" s="249">
        <f t="shared" si="66"/>
        <v>456303.70880566107</v>
      </c>
    </row>
    <row r="154" spans="1:47" x14ac:dyDescent="0.3">
      <c r="A154" s="243">
        <v>441</v>
      </c>
      <c r="B154" s="243">
        <v>1</v>
      </c>
      <c r="C154" s="243" t="s">
        <v>133</v>
      </c>
      <c r="D154" s="243">
        <f>VLOOKUP(A154,Sheet10!A:C,3,FALSE)</f>
        <v>6</v>
      </c>
      <c r="E154" s="268">
        <f>VLOOKUP(A154,'Pupil Info'!A:D,4,FALSE)</f>
        <v>441</v>
      </c>
      <c r="F154" s="269">
        <f>VLOOKUP(A154,'Starting Point 2020'!A:AB,28,FALSE)+IFERROR(VLOOKUP(A154,'2020 SPED'!A:W,23,FALSE),0)</f>
        <v>5431332.7585894233</v>
      </c>
      <c r="G154" s="269">
        <f>VLOOKUP(A154,'Starting Point 2020'!A:AB,28,FALSE)</f>
        <v>4925509.2987311985</v>
      </c>
      <c r="H154" s="269">
        <f>VLOOKUP(A154,'2% 2020'!A:AB,28,FALSE)</f>
        <v>5005033.2987311985</v>
      </c>
      <c r="I154" s="269">
        <f t="shared" si="70"/>
        <v>79524</v>
      </c>
      <c r="J154" s="269">
        <f>VLOOKUP(A154,'2% with VPK 2020'!A:AB,28,FALSE)</f>
        <v>5005033.2987311985</v>
      </c>
      <c r="K154" s="269">
        <f>VLOOKUP(A154,'Charter School Lease'!A:D,4,FALSE)</f>
        <v>0</v>
      </c>
      <c r="L154" s="269">
        <f>VLOOKUP(A154,'Integration Change'!H:K,4,FALSE)</f>
        <v>0</v>
      </c>
      <c r="M154" s="269">
        <f>VLOOKUP(A154,'Other SPED'!A:D,4,FALSE)</f>
        <v>0</v>
      </c>
      <c r="N154" s="269">
        <f>VLOOKUP(A154,'LTFM Change'!G:J,4,FALSE)</f>
        <v>0</v>
      </c>
      <c r="O154" s="269">
        <f>VLOOKUP(A154,QComp!I:N,6,FALSE)</f>
        <v>0</v>
      </c>
      <c r="P154" s="269">
        <f>VLOOKUP(A154,'Breakfast and Lunch'!A:D,4,FALSE)</f>
        <v>0</v>
      </c>
      <c r="Q154" s="269">
        <f>VLOOKUP(A154,'Breakfast and Lunch'!A:E,5,FALSE)</f>
        <v>0</v>
      </c>
      <c r="R154" s="269">
        <f>VLOOKUP(A154,'Integration Change'!A:D,4,FALSE)</f>
        <v>0</v>
      </c>
      <c r="S154" s="269">
        <f>VLOOKUP(A154,'LTFM Change'!A:C,3,FALSE)</f>
        <v>0</v>
      </c>
      <c r="T154" s="269">
        <f>VLOOKUP(A154,QComp!A:D,4,FALSE)</f>
        <v>0</v>
      </c>
      <c r="U154" s="269">
        <f t="shared" si="71"/>
        <v>0</v>
      </c>
      <c r="V154" s="269">
        <f>VLOOKUP(A154,'2020 SPED'!A:AF,32,FALSE)</f>
        <v>444.6448210402159</v>
      </c>
      <c r="W154" s="270">
        <f t="shared" si="67"/>
        <v>79968.644821040216</v>
      </c>
      <c r="X154" s="247">
        <f t="shared" si="72"/>
        <v>1.4723576767520513E-2</v>
      </c>
      <c r="Z154" s="268">
        <f>VLOOKUP(A154,'Pupil Info'!A:E,5,FALSE)</f>
        <v>443</v>
      </c>
      <c r="AA154" s="269">
        <f>VLOOKUP(A154,'Starting Point 2021'!A:AB,28,FALSE)+VLOOKUP(A154,'2021 SPED'!A:AT,23,FALSE)</f>
        <v>5508536.6766909845</v>
      </c>
      <c r="AB154" s="269">
        <f>VLOOKUP(A154,'Starting Point 2021'!A:AB,28,FALSE)</f>
        <v>4964352.9657677589</v>
      </c>
      <c r="AC154" s="269">
        <f>VLOOKUP(A154,'2% 2021'!A:AB,28,FALSE)</f>
        <v>5124786.5377677586</v>
      </c>
      <c r="AD154" s="269">
        <f t="shared" si="73"/>
        <v>160433.57199999969</v>
      </c>
      <c r="AE154" s="269">
        <f>VLOOKUP(A154,'2% with VPK 2021'!A:AB,28,FALSE)</f>
        <v>5124786.5377677586</v>
      </c>
      <c r="AF154" s="269">
        <f>VLOOKUP(A154,'Charter School Lease'!A:E,5,FALSE)</f>
        <v>0</v>
      </c>
      <c r="AG154" s="269">
        <f>VLOOKUP(A154,'Integration Change'!H:L,5,FALSE)</f>
        <v>0</v>
      </c>
      <c r="AH154" s="269">
        <f>VLOOKUP(A154,'Other SPED'!A:D,4,FALSE)</f>
        <v>0</v>
      </c>
      <c r="AI154" s="269">
        <f>VLOOKUP(A154,QComp!I:R,10,FALSE)</f>
        <v>0</v>
      </c>
      <c r="AJ154" s="269">
        <f>VLOOKUP(A154,'LTFM Change'!G:K,5,FALSE)</f>
        <v>0</v>
      </c>
      <c r="AK154" s="269">
        <f>VLOOKUP(A154,'Breakfast and Lunch'!A:E,5,FALSE)</f>
        <v>0</v>
      </c>
      <c r="AL154" s="269">
        <f>VLOOKUP(A154,'Breakfast and Lunch'!A:D,4,FALSE)</f>
        <v>0</v>
      </c>
      <c r="AM154" s="269">
        <f>VLOOKUP(A154,'Integration Change'!A:E,5,FALSE)</f>
        <v>0</v>
      </c>
      <c r="AN154" s="269">
        <f>VLOOKUP(A154,'Safe School'!F:J,5,FALSE)</f>
        <v>0</v>
      </c>
      <c r="AO154" s="269">
        <f>VLOOKUP(A154,'LTFM Change'!A:D,4,FALSE)</f>
        <v>0</v>
      </c>
      <c r="AP154" s="269">
        <f>VLOOKUP(A154,QComp!A:E,5,FALSE)</f>
        <v>0</v>
      </c>
      <c r="AQ154" s="269">
        <f t="shared" si="74"/>
        <v>0</v>
      </c>
      <c r="AR154" s="269">
        <f>VLOOKUP(A154,'2021 SPED'!A:AF,32,FALSE)</f>
        <v>4215.1407466429519</v>
      </c>
      <c r="AS154" s="285">
        <f t="shared" si="68"/>
        <v>164648.71274664265</v>
      </c>
      <c r="AT154" s="247">
        <f t="shared" si="69"/>
        <v>2.988973704093555E-2</v>
      </c>
      <c r="AU154" s="249">
        <f t="shared" si="66"/>
        <v>244617.35756768286</v>
      </c>
    </row>
    <row r="155" spans="1:47" x14ac:dyDescent="0.3">
      <c r="A155" s="243">
        <v>447</v>
      </c>
      <c r="B155" s="243">
        <v>1</v>
      </c>
      <c r="C155" s="243" t="s">
        <v>134</v>
      </c>
      <c r="D155" s="243">
        <f>VLOOKUP(A155,Sheet10!A:C,3,FALSE)</f>
        <v>6</v>
      </c>
      <c r="E155" s="268">
        <f>VLOOKUP(A155,'Pupil Info'!A:D,4,FALSE)</f>
        <v>145</v>
      </c>
      <c r="F155" s="269">
        <f>VLOOKUP(A155,'Starting Point 2020'!A:AB,28,FALSE)+IFERROR(VLOOKUP(A155,'2020 SPED'!A:W,23,FALSE),0)</f>
        <v>2360538.1533507039</v>
      </c>
      <c r="G155" s="269">
        <f>VLOOKUP(A155,'Starting Point 2020'!A:AB,28,FALSE)</f>
        <v>2088111.5</v>
      </c>
      <c r="H155" s="269">
        <f>VLOOKUP(A155,'2% 2020'!A:AB,28,FALSE)</f>
        <v>2125235.5</v>
      </c>
      <c r="I155" s="269">
        <f t="shared" si="70"/>
        <v>37124</v>
      </c>
      <c r="J155" s="269">
        <f>VLOOKUP(A155,'2% with VPK 2020'!A:AB,28,FALSE)</f>
        <v>2125235.5</v>
      </c>
      <c r="K155" s="269">
        <f>VLOOKUP(A155,'Charter School Lease'!A:D,4,FALSE)</f>
        <v>0</v>
      </c>
      <c r="L155" s="269">
        <f>VLOOKUP(A155,'Integration Change'!H:K,4,FALSE)</f>
        <v>0</v>
      </c>
      <c r="M155" s="269">
        <f>VLOOKUP(A155,'Other SPED'!A:D,4,FALSE)</f>
        <v>0</v>
      </c>
      <c r="N155" s="269">
        <f>VLOOKUP(A155,'LTFM Change'!G:J,4,FALSE)</f>
        <v>0</v>
      </c>
      <c r="O155" s="269">
        <f>VLOOKUP(A155,QComp!I:N,6,FALSE)</f>
        <v>0</v>
      </c>
      <c r="P155" s="269">
        <f>VLOOKUP(A155,'Breakfast and Lunch'!A:D,4,FALSE)</f>
        <v>0</v>
      </c>
      <c r="Q155" s="269">
        <f>VLOOKUP(A155,'Breakfast and Lunch'!A:E,5,FALSE)</f>
        <v>0</v>
      </c>
      <c r="R155" s="269">
        <f>VLOOKUP(A155,'Integration Change'!A:D,4,FALSE)</f>
        <v>0</v>
      </c>
      <c r="S155" s="269">
        <f>VLOOKUP(A155,'LTFM Change'!A:C,3,FALSE)</f>
        <v>0</v>
      </c>
      <c r="T155" s="269">
        <f>VLOOKUP(A155,QComp!A:D,4,FALSE)</f>
        <v>0</v>
      </c>
      <c r="U155" s="269">
        <f t="shared" si="71"/>
        <v>0</v>
      </c>
      <c r="V155" s="269">
        <f>VLOOKUP(A155,'2020 SPED'!A:AF,32,FALSE)</f>
        <v>152.72784620599123</v>
      </c>
      <c r="W155" s="270">
        <f t="shared" si="67"/>
        <v>37276.727846205991</v>
      </c>
      <c r="X155" s="247">
        <f t="shared" si="72"/>
        <v>1.5791622682858615E-2</v>
      </c>
      <c r="Z155" s="268">
        <f>VLOOKUP(A155,'Pupil Info'!A:E,5,FALSE)</f>
        <v>145</v>
      </c>
      <c r="AA155" s="269">
        <f>VLOOKUP(A155,'Starting Point 2021'!A:AB,28,FALSE)+VLOOKUP(A155,'2021 SPED'!A:AT,23,FALSE)</f>
        <v>2352347.0114228413</v>
      </c>
      <c r="AB155" s="269">
        <f>VLOOKUP(A155,'Starting Point 2021'!A:AB,28,FALSE)</f>
        <v>2065574.5</v>
      </c>
      <c r="AC155" s="269">
        <f>VLOOKUP(A155,'2% 2021'!A:AB,28,FALSE)</f>
        <v>2139671.5</v>
      </c>
      <c r="AD155" s="269">
        <f t="shared" si="73"/>
        <v>74097</v>
      </c>
      <c r="AE155" s="269">
        <f>VLOOKUP(A155,'2% with VPK 2021'!A:AB,28,FALSE)</f>
        <v>2139671.5</v>
      </c>
      <c r="AF155" s="269">
        <f>VLOOKUP(A155,'Charter School Lease'!A:E,5,FALSE)</f>
        <v>0</v>
      </c>
      <c r="AG155" s="269">
        <f>VLOOKUP(A155,'Integration Change'!H:L,5,FALSE)</f>
        <v>0</v>
      </c>
      <c r="AH155" s="269">
        <f>VLOOKUP(A155,'Other SPED'!A:D,4,FALSE)</f>
        <v>0</v>
      </c>
      <c r="AI155" s="269">
        <f>VLOOKUP(A155,QComp!I:R,10,FALSE)</f>
        <v>0</v>
      </c>
      <c r="AJ155" s="269">
        <f>VLOOKUP(A155,'LTFM Change'!G:K,5,FALSE)</f>
        <v>0</v>
      </c>
      <c r="AK155" s="269">
        <f>VLOOKUP(A155,'Breakfast and Lunch'!A:E,5,FALSE)</f>
        <v>0</v>
      </c>
      <c r="AL155" s="269">
        <f>VLOOKUP(A155,'Breakfast and Lunch'!A:D,4,FALSE)</f>
        <v>0</v>
      </c>
      <c r="AM155" s="269">
        <f>VLOOKUP(A155,'Integration Change'!A:E,5,FALSE)</f>
        <v>0</v>
      </c>
      <c r="AN155" s="269">
        <f>VLOOKUP(A155,'Safe School'!F:J,5,FALSE)</f>
        <v>0</v>
      </c>
      <c r="AO155" s="269">
        <f>VLOOKUP(A155,'LTFM Change'!A:D,4,FALSE)</f>
        <v>0</v>
      </c>
      <c r="AP155" s="269">
        <f>VLOOKUP(A155,QComp!A:E,5,FALSE)</f>
        <v>0</v>
      </c>
      <c r="AQ155" s="269">
        <f t="shared" si="74"/>
        <v>0</v>
      </c>
      <c r="AR155" s="269">
        <f>VLOOKUP(A155,'2021 SPED'!A:AF,32,FALSE)</f>
        <v>-197.61160245072097</v>
      </c>
      <c r="AS155" s="285">
        <f t="shared" si="68"/>
        <v>73899.388397549279</v>
      </c>
      <c r="AT155" s="247">
        <f t="shared" si="69"/>
        <v>3.1415173033017128E-2</v>
      </c>
      <c r="AU155" s="249">
        <f t="shared" si="66"/>
        <v>111176.11624375527</v>
      </c>
    </row>
    <row r="156" spans="1:47" x14ac:dyDescent="0.3">
      <c r="A156" s="243">
        <v>458</v>
      </c>
      <c r="B156" s="243">
        <v>1</v>
      </c>
      <c r="C156" s="243" t="s">
        <v>135</v>
      </c>
      <c r="D156" s="243">
        <f>VLOOKUP(A156,Sheet10!A:C,3,FALSE)</f>
        <v>6</v>
      </c>
      <c r="E156" s="268">
        <f>VLOOKUP(A156,'Pupil Info'!A:D,4,FALSE)</f>
        <v>225.4</v>
      </c>
      <c r="F156" s="269">
        <f>VLOOKUP(A156,'Starting Point 2020'!A:AB,28,FALSE)+IFERROR(VLOOKUP(A156,'2020 SPED'!A:W,23,FALSE),0)</f>
        <v>2807994.1060746289</v>
      </c>
      <c r="G156" s="269">
        <f>VLOOKUP(A156,'Starting Point 2020'!A:AB,28,FALSE)</f>
        <v>2698706.9837914016</v>
      </c>
      <c r="H156" s="269">
        <f>VLOOKUP(A156,'2% 2020'!A:AB,28,FALSE)</f>
        <v>2735598.9837914016</v>
      </c>
      <c r="I156" s="269">
        <f t="shared" si="70"/>
        <v>36892</v>
      </c>
      <c r="J156" s="269">
        <f>VLOOKUP(A156,'2% with VPK 2020'!A:AB,28,FALSE)</f>
        <v>2735598.9837914016</v>
      </c>
      <c r="K156" s="269">
        <f>VLOOKUP(A156,'Charter School Lease'!A:D,4,FALSE)</f>
        <v>0</v>
      </c>
      <c r="L156" s="269">
        <f>VLOOKUP(A156,'Integration Change'!H:K,4,FALSE)</f>
        <v>0</v>
      </c>
      <c r="M156" s="269">
        <f>VLOOKUP(A156,'Other SPED'!A:D,4,FALSE)</f>
        <v>0</v>
      </c>
      <c r="N156" s="269">
        <f>VLOOKUP(A156,'LTFM Change'!G:J,4,FALSE)</f>
        <v>0</v>
      </c>
      <c r="O156" s="269">
        <f>VLOOKUP(A156,QComp!I:N,6,FALSE)</f>
        <v>0</v>
      </c>
      <c r="P156" s="269">
        <f>VLOOKUP(A156,'Breakfast and Lunch'!A:D,4,FALSE)</f>
        <v>0</v>
      </c>
      <c r="Q156" s="269">
        <f>VLOOKUP(A156,'Breakfast and Lunch'!A:E,5,FALSE)</f>
        <v>0</v>
      </c>
      <c r="R156" s="269">
        <f>VLOOKUP(A156,'Integration Change'!A:D,4,FALSE)</f>
        <v>0</v>
      </c>
      <c r="S156" s="269">
        <f>VLOOKUP(A156,'LTFM Change'!A:C,3,FALSE)</f>
        <v>0</v>
      </c>
      <c r="T156" s="269">
        <f>VLOOKUP(A156,QComp!A:D,4,FALSE)</f>
        <v>0</v>
      </c>
      <c r="U156" s="269">
        <f t="shared" si="71"/>
        <v>0</v>
      </c>
      <c r="V156" s="269">
        <f>VLOOKUP(A156,'2020 SPED'!A:AF,32,FALSE)</f>
        <v>66676.540641044689</v>
      </c>
      <c r="W156" s="270">
        <f t="shared" si="67"/>
        <v>103568.54064104469</v>
      </c>
      <c r="X156" s="247">
        <f t="shared" si="72"/>
        <v>3.688346083668459E-2</v>
      </c>
      <c r="Z156" s="268">
        <f>VLOOKUP(A156,'Pupil Info'!A:E,5,FALSE)</f>
        <v>225</v>
      </c>
      <c r="AA156" s="269">
        <f>VLOOKUP(A156,'Starting Point 2021'!A:AB,28,FALSE)+VLOOKUP(A156,'2021 SPED'!A:AT,23,FALSE)</f>
        <v>2954374.1414527544</v>
      </c>
      <c r="AB156" s="269">
        <f>VLOOKUP(A156,'Starting Point 2021'!A:AB,28,FALSE)</f>
        <v>2832945.9410639978</v>
      </c>
      <c r="AC156" s="269">
        <f>VLOOKUP(A156,'2% 2021'!A:AB,28,FALSE)</f>
        <v>2910646.6870639976</v>
      </c>
      <c r="AD156" s="269">
        <f t="shared" si="73"/>
        <v>77700.74599999981</v>
      </c>
      <c r="AE156" s="269">
        <f>VLOOKUP(A156,'2% with VPK 2021'!A:AB,28,FALSE)</f>
        <v>2910646.6870639976</v>
      </c>
      <c r="AF156" s="269">
        <f>VLOOKUP(A156,'Charter School Lease'!A:E,5,FALSE)</f>
        <v>0</v>
      </c>
      <c r="AG156" s="269">
        <f>VLOOKUP(A156,'Integration Change'!H:L,5,FALSE)</f>
        <v>0</v>
      </c>
      <c r="AH156" s="269">
        <f>VLOOKUP(A156,'Other SPED'!A:D,4,FALSE)</f>
        <v>0</v>
      </c>
      <c r="AI156" s="269">
        <f>VLOOKUP(A156,QComp!I:R,10,FALSE)</f>
        <v>0</v>
      </c>
      <c r="AJ156" s="269">
        <f>VLOOKUP(A156,'LTFM Change'!G:K,5,FALSE)</f>
        <v>0</v>
      </c>
      <c r="AK156" s="269">
        <f>VLOOKUP(A156,'Breakfast and Lunch'!A:E,5,FALSE)</f>
        <v>0</v>
      </c>
      <c r="AL156" s="269">
        <f>VLOOKUP(A156,'Breakfast and Lunch'!A:D,4,FALSE)</f>
        <v>0</v>
      </c>
      <c r="AM156" s="269">
        <f>VLOOKUP(A156,'Integration Change'!A:E,5,FALSE)</f>
        <v>0</v>
      </c>
      <c r="AN156" s="269">
        <f>VLOOKUP(A156,'Safe School'!F:J,5,FALSE)</f>
        <v>0</v>
      </c>
      <c r="AO156" s="269">
        <f>VLOOKUP(A156,'LTFM Change'!A:D,4,FALSE)</f>
        <v>0</v>
      </c>
      <c r="AP156" s="269">
        <f>VLOOKUP(A156,QComp!A:E,5,FALSE)</f>
        <v>0</v>
      </c>
      <c r="AQ156" s="269">
        <f t="shared" si="74"/>
        <v>0</v>
      </c>
      <c r="AR156" s="269">
        <f>VLOOKUP(A156,'2021 SPED'!A:AF,32,FALSE)</f>
        <v>79880.824268374534</v>
      </c>
      <c r="AS156" s="285">
        <f t="shared" si="68"/>
        <v>157581.57026837434</v>
      </c>
      <c r="AT156" s="247">
        <f t="shared" si="69"/>
        <v>5.3338393420572935E-2</v>
      </c>
      <c r="AU156" s="249">
        <f t="shared" si="66"/>
        <v>261150.11090941902</v>
      </c>
    </row>
    <row r="157" spans="1:47" x14ac:dyDescent="0.3">
      <c r="A157" s="243">
        <v>463</v>
      </c>
      <c r="B157" s="243">
        <v>1</v>
      </c>
      <c r="C157" s="243" t="s">
        <v>136</v>
      </c>
      <c r="D157" s="243">
        <f>VLOOKUP(A157,Sheet10!A:C,3,FALSE)</f>
        <v>6</v>
      </c>
      <c r="E157" s="268">
        <f>VLOOKUP(A157,'Pupil Info'!A:D,4,FALSE)</f>
        <v>951</v>
      </c>
      <c r="F157" s="269">
        <f>VLOOKUP(A157,'Starting Point 2020'!A:AB,28,FALSE)+IFERROR(VLOOKUP(A157,'2020 SPED'!A:W,23,FALSE),0)</f>
        <v>9272544.278667165</v>
      </c>
      <c r="G157" s="269">
        <f>VLOOKUP(A157,'Starting Point 2020'!A:AB,28,FALSE)</f>
        <v>8265407.3373999996</v>
      </c>
      <c r="H157" s="269">
        <f>VLOOKUP(A157,'2% 2020'!A:AB,28,FALSE)</f>
        <v>8405796.3374000005</v>
      </c>
      <c r="I157" s="269">
        <f t="shared" si="70"/>
        <v>140389.00000000093</v>
      </c>
      <c r="J157" s="269">
        <f>VLOOKUP(A157,'2% with VPK 2020'!A:AB,28,FALSE)</f>
        <v>8405796.3374000005</v>
      </c>
      <c r="K157" s="269">
        <f>VLOOKUP(A157,'Charter School Lease'!A:D,4,FALSE)</f>
        <v>0</v>
      </c>
      <c r="L157" s="269">
        <f>VLOOKUP(A157,'Integration Change'!H:K,4,FALSE)</f>
        <v>0</v>
      </c>
      <c r="M157" s="269">
        <f>VLOOKUP(A157,'Other SPED'!A:D,4,FALSE)</f>
        <v>0</v>
      </c>
      <c r="N157" s="269">
        <f>VLOOKUP(A157,'LTFM Change'!G:J,4,FALSE)</f>
        <v>0</v>
      </c>
      <c r="O157" s="269">
        <f>VLOOKUP(A157,QComp!I:N,6,FALSE)</f>
        <v>0</v>
      </c>
      <c r="P157" s="269">
        <f>VLOOKUP(A157,'Breakfast and Lunch'!A:D,4,FALSE)</f>
        <v>0</v>
      </c>
      <c r="Q157" s="269">
        <f>VLOOKUP(A157,'Breakfast and Lunch'!A:E,5,FALSE)</f>
        <v>0</v>
      </c>
      <c r="R157" s="269">
        <f>VLOOKUP(A157,'Integration Change'!A:D,4,FALSE)</f>
        <v>0</v>
      </c>
      <c r="S157" s="269">
        <f>VLOOKUP(A157,'LTFM Change'!A:C,3,FALSE)</f>
        <v>0</v>
      </c>
      <c r="T157" s="269">
        <f>VLOOKUP(A157,QComp!A:D,4,FALSE)</f>
        <v>0</v>
      </c>
      <c r="U157" s="269">
        <f t="shared" si="71"/>
        <v>0</v>
      </c>
      <c r="V157" s="269">
        <f>VLOOKUP(A157,'2020 SPED'!A:AF,32,FALSE)</f>
        <v>15340.40790590283</v>
      </c>
      <c r="W157" s="270">
        <f t="shared" si="67"/>
        <v>155729.40790590376</v>
      </c>
      <c r="X157" s="247">
        <f t="shared" si="72"/>
        <v>1.6794679348599358E-2</v>
      </c>
      <c r="Z157" s="268">
        <f>VLOOKUP(A157,'Pupil Info'!A:E,5,FALSE)</f>
        <v>951</v>
      </c>
      <c r="AA157" s="269">
        <f>VLOOKUP(A157,'Starting Point 2021'!A:AB,28,FALSE)+VLOOKUP(A157,'2021 SPED'!A:AT,23,FALSE)</f>
        <v>9340549.7385630254</v>
      </c>
      <c r="AB157" s="269">
        <f>VLOOKUP(A157,'Starting Point 2021'!A:AB,28,FALSE)</f>
        <v>8284816.6292402744</v>
      </c>
      <c r="AC157" s="269">
        <f>VLOOKUP(A157,'2% 2021'!A:AB,28,FALSE)</f>
        <v>8567263.2272402737</v>
      </c>
      <c r="AD157" s="269">
        <f t="shared" si="73"/>
        <v>282446.5979999993</v>
      </c>
      <c r="AE157" s="269">
        <f>VLOOKUP(A157,'2% with VPK 2021'!A:AB,28,FALSE)</f>
        <v>8567263.2272402737</v>
      </c>
      <c r="AF157" s="269">
        <f>VLOOKUP(A157,'Charter School Lease'!A:E,5,FALSE)</f>
        <v>0</v>
      </c>
      <c r="AG157" s="269">
        <f>VLOOKUP(A157,'Integration Change'!H:L,5,FALSE)</f>
        <v>0</v>
      </c>
      <c r="AH157" s="269">
        <f>VLOOKUP(A157,'Other SPED'!A:D,4,FALSE)</f>
        <v>0</v>
      </c>
      <c r="AI157" s="269">
        <f>VLOOKUP(A157,QComp!I:R,10,FALSE)</f>
        <v>0</v>
      </c>
      <c r="AJ157" s="269">
        <f>VLOOKUP(A157,'LTFM Change'!G:K,5,FALSE)</f>
        <v>0</v>
      </c>
      <c r="AK157" s="269">
        <f>VLOOKUP(A157,'Breakfast and Lunch'!A:E,5,FALSE)</f>
        <v>0</v>
      </c>
      <c r="AL157" s="269">
        <f>VLOOKUP(A157,'Breakfast and Lunch'!A:D,4,FALSE)</f>
        <v>0</v>
      </c>
      <c r="AM157" s="269">
        <f>VLOOKUP(A157,'Integration Change'!A:E,5,FALSE)</f>
        <v>0</v>
      </c>
      <c r="AN157" s="269">
        <f>VLOOKUP(A157,'Safe School'!F:J,5,FALSE)</f>
        <v>0</v>
      </c>
      <c r="AO157" s="269">
        <f>VLOOKUP(A157,'LTFM Change'!A:D,4,FALSE)</f>
        <v>0</v>
      </c>
      <c r="AP157" s="269">
        <f>VLOOKUP(A157,QComp!A:E,5,FALSE)</f>
        <v>0</v>
      </c>
      <c r="AQ157" s="269">
        <f t="shared" si="74"/>
        <v>0</v>
      </c>
      <c r="AR157" s="269">
        <f>VLOOKUP(A157,'2021 SPED'!A:AF,32,FALSE)</f>
        <v>42517.493200020632</v>
      </c>
      <c r="AS157" s="285">
        <f t="shared" si="68"/>
        <v>324964.09120001993</v>
      </c>
      <c r="AT157" s="247">
        <f t="shared" si="69"/>
        <v>3.4790681522564593E-2</v>
      </c>
      <c r="AU157" s="249">
        <f t="shared" si="66"/>
        <v>480693.49910592369</v>
      </c>
    </row>
    <row r="158" spans="1:47" x14ac:dyDescent="0.3">
      <c r="A158" s="243">
        <v>465</v>
      </c>
      <c r="B158" s="243">
        <v>1</v>
      </c>
      <c r="C158" s="243" t="s">
        <v>137</v>
      </c>
      <c r="D158" s="243">
        <f>VLOOKUP(A158,Sheet10!A:C,3,FALSE)</f>
        <v>5</v>
      </c>
      <c r="E158" s="268">
        <f>VLOOKUP(A158,'Pupil Info'!A:D,4,FALSE)</f>
        <v>1539</v>
      </c>
      <c r="F158" s="269">
        <f>VLOOKUP(A158,'Starting Point 2020'!A:AB,28,FALSE)+IFERROR(VLOOKUP(A158,'2020 SPED'!A:W,23,FALSE),0)</f>
        <v>15507943.271675369</v>
      </c>
      <c r="G158" s="269">
        <f>VLOOKUP(A158,'Starting Point 2020'!A:AB,28,FALSE)</f>
        <v>13502598.25</v>
      </c>
      <c r="H158" s="269">
        <f>VLOOKUP(A158,'2% 2020'!A:AB,28,FALSE)</f>
        <v>13733858.25</v>
      </c>
      <c r="I158" s="269">
        <f t="shared" si="70"/>
        <v>231260</v>
      </c>
      <c r="J158" s="269">
        <f>VLOOKUP(A158,'2% with VPK 2020'!A:AB,28,FALSE)</f>
        <v>13733858.25</v>
      </c>
      <c r="K158" s="269">
        <f>VLOOKUP(A158,'Charter School Lease'!A:D,4,FALSE)</f>
        <v>0</v>
      </c>
      <c r="L158" s="269">
        <f>VLOOKUP(A158,'Integration Change'!H:K,4,FALSE)</f>
        <v>0</v>
      </c>
      <c r="M158" s="269">
        <f>VLOOKUP(A158,'Other SPED'!A:D,4,FALSE)</f>
        <v>0</v>
      </c>
      <c r="N158" s="269">
        <f>VLOOKUP(A158,'LTFM Change'!G:J,4,FALSE)</f>
        <v>0</v>
      </c>
      <c r="O158" s="269">
        <f>VLOOKUP(A158,QComp!I:N,6,FALSE)</f>
        <v>0</v>
      </c>
      <c r="P158" s="269">
        <f>VLOOKUP(A158,'Breakfast and Lunch'!A:D,4,FALSE)</f>
        <v>0</v>
      </c>
      <c r="Q158" s="269">
        <f>VLOOKUP(A158,'Breakfast and Lunch'!A:E,5,FALSE)</f>
        <v>0</v>
      </c>
      <c r="R158" s="269">
        <f>VLOOKUP(A158,'Integration Change'!A:D,4,FALSE)</f>
        <v>0</v>
      </c>
      <c r="S158" s="269">
        <f>VLOOKUP(A158,'LTFM Change'!A:C,3,FALSE)</f>
        <v>0</v>
      </c>
      <c r="T158" s="269">
        <f>VLOOKUP(A158,QComp!A:D,4,FALSE)</f>
        <v>0</v>
      </c>
      <c r="U158" s="269">
        <f t="shared" si="71"/>
        <v>0</v>
      </c>
      <c r="V158" s="269">
        <f>VLOOKUP(A158,'2020 SPED'!A:AF,32,FALSE)</f>
        <v>56842.004461119883</v>
      </c>
      <c r="W158" s="270">
        <f t="shared" si="67"/>
        <v>288102.00446111988</v>
      </c>
      <c r="X158" s="247">
        <f t="shared" si="72"/>
        <v>1.8577705593450657E-2</v>
      </c>
      <c r="Z158" s="268">
        <f>VLOOKUP(A158,'Pupil Info'!A:E,5,FALSE)</f>
        <v>1514</v>
      </c>
      <c r="AA158" s="269">
        <f>VLOOKUP(A158,'Starting Point 2021'!A:AB,28,FALSE)+VLOOKUP(A158,'2021 SPED'!A:AT,23,FALSE)</f>
        <v>15381586.775219755</v>
      </c>
      <c r="AB158" s="269">
        <f>VLOOKUP(A158,'Starting Point 2021'!A:AB,28,FALSE)</f>
        <v>13297421.25</v>
      </c>
      <c r="AC158" s="269">
        <f>VLOOKUP(A158,'2% 2021'!A:AB,28,FALSE)</f>
        <v>13757574.25</v>
      </c>
      <c r="AD158" s="269">
        <f t="shared" si="73"/>
        <v>460153</v>
      </c>
      <c r="AE158" s="269">
        <f>VLOOKUP(A158,'2% with VPK 2021'!A:AB,28,FALSE)</f>
        <v>13757574.25</v>
      </c>
      <c r="AF158" s="269">
        <f>VLOOKUP(A158,'Charter School Lease'!A:E,5,FALSE)</f>
        <v>0</v>
      </c>
      <c r="AG158" s="269">
        <f>VLOOKUP(A158,'Integration Change'!H:L,5,FALSE)</f>
        <v>0</v>
      </c>
      <c r="AH158" s="269">
        <f>VLOOKUP(A158,'Other SPED'!A:D,4,FALSE)</f>
        <v>0</v>
      </c>
      <c r="AI158" s="269">
        <f>VLOOKUP(A158,QComp!I:R,10,FALSE)</f>
        <v>0</v>
      </c>
      <c r="AJ158" s="269">
        <f>VLOOKUP(A158,'LTFM Change'!G:K,5,FALSE)</f>
        <v>0</v>
      </c>
      <c r="AK158" s="269">
        <f>VLOOKUP(A158,'Breakfast and Lunch'!A:E,5,FALSE)</f>
        <v>0</v>
      </c>
      <c r="AL158" s="269">
        <f>VLOOKUP(A158,'Breakfast and Lunch'!A:D,4,FALSE)</f>
        <v>0</v>
      </c>
      <c r="AM158" s="269">
        <f>VLOOKUP(A158,'Integration Change'!A:E,5,FALSE)</f>
        <v>0</v>
      </c>
      <c r="AN158" s="269">
        <f>VLOOKUP(A158,'Safe School'!F:J,5,FALSE)</f>
        <v>0</v>
      </c>
      <c r="AO158" s="269">
        <f>VLOOKUP(A158,'LTFM Change'!A:D,4,FALSE)</f>
        <v>0</v>
      </c>
      <c r="AP158" s="269">
        <f>VLOOKUP(A158,QComp!A:E,5,FALSE)</f>
        <v>0</v>
      </c>
      <c r="AQ158" s="269">
        <f t="shared" si="74"/>
        <v>0</v>
      </c>
      <c r="AR158" s="269">
        <f>VLOOKUP(A158,'2021 SPED'!A:AF,32,FALSE)</f>
        <v>137892.8969090227</v>
      </c>
      <c r="AS158" s="285">
        <f t="shared" si="68"/>
        <v>598045.8969090227</v>
      </c>
      <c r="AT158" s="247">
        <f t="shared" si="69"/>
        <v>3.8880637326214898E-2</v>
      </c>
      <c r="AU158" s="249">
        <f t="shared" si="66"/>
        <v>886147.90137014259</v>
      </c>
    </row>
    <row r="159" spans="1:47" x14ac:dyDescent="0.3">
      <c r="A159" s="243">
        <v>466</v>
      </c>
      <c r="B159" s="243">
        <v>1</v>
      </c>
      <c r="C159" s="243" t="s">
        <v>138</v>
      </c>
      <c r="D159" s="243">
        <f>VLOOKUP(A159,Sheet10!A:C,3,FALSE)</f>
        <v>4</v>
      </c>
      <c r="E159" s="268">
        <f>VLOOKUP(A159,'Pupil Info'!A:D,4,FALSE)</f>
        <v>2200</v>
      </c>
      <c r="F159" s="269">
        <f>VLOOKUP(A159,'Starting Point 2020'!A:AB,28,FALSE)+IFERROR(VLOOKUP(A159,'2020 SPED'!A:W,23,FALSE),0)</f>
        <v>22878403.282333426</v>
      </c>
      <c r="G159" s="269">
        <f>VLOOKUP(A159,'Starting Point 2020'!A:AB,28,FALSE)</f>
        <v>20391805.250440825</v>
      </c>
      <c r="H159" s="269">
        <f>VLOOKUP(A159,'2% 2020'!A:AB,28,FALSE)</f>
        <v>20711031.250440825</v>
      </c>
      <c r="I159" s="269">
        <f t="shared" si="70"/>
        <v>319226</v>
      </c>
      <c r="J159" s="269">
        <f>VLOOKUP(A159,'2% with VPK 2020'!A:AB,28,FALSE)</f>
        <v>20711031.250440825</v>
      </c>
      <c r="K159" s="269">
        <f>VLOOKUP(A159,'Charter School Lease'!A:D,4,FALSE)</f>
        <v>0</v>
      </c>
      <c r="L159" s="269">
        <f>VLOOKUP(A159,'Integration Change'!H:K,4,FALSE)</f>
        <v>0</v>
      </c>
      <c r="M159" s="269">
        <f>VLOOKUP(A159,'Other SPED'!A:D,4,FALSE)</f>
        <v>0</v>
      </c>
      <c r="N159" s="269">
        <f>VLOOKUP(A159,'LTFM Change'!G:J,4,FALSE)</f>
        <v>0</v>
      </c>
      <c r="O159" s="269">
        <f>VLOOKUP(A159,QComp!I:N,6,FALSE)</f>
        <v>0</v>
      </c>
      <c r="P159" s="269">
        <f>VLOOKUP(A159,'Breakfast and Lunch'!A:D,4,FALSE)</f>
        <v>0</v>
      </c>
      <c r="Q159" s="269">
        <f>VLOOKUP(A159,'Breakfast and Lunch'!A:E,5,FALSE)</f>
        <v>0</v>
      </c>
      <c r="R159" s="269">
        <f>VLOOKUP(A159,'Integration Change'!A:D,4,FALSE)</f>
        <v>0</v>
      </c>
      <c r="S159" s="269">
        <f>VLOOKUP(A159,'LTFM Change'!A:C,3,FALSE)</f>
        <v>0</v>
      </c>
      <c r="T159" s="269">
        <f>VLOOKUP(A159,QComp!A:D,4,FALSE)</f>
        <v>0</v>
      </c>
      <c r="U159" s="269">
        <f t="shared" si="71"/>
        <v>0</v>
      </c>
      <c r="V159" s="269">
        <f>VLOOKUP(A159,'2020 SPED'!A:AF,32,FALSE)</f>
        <v>33619.30886307219</v>
      </c>
      <c r="W159" s="270">
        <f t="shared" si="67"/>
        <v>352845.30886307219</v>
      </c>
      <c r="X159" s="247">
        <f t="shared" si="72"/>
        <v>1.5422636995630666E-2</v>
      </c>
      <c r="Z159" s="268">
        <f>VLOOKUP(A159,'Pupil Info'!A:E,5,FALSE)</f>
        <v>2164</v>
      </c>
      <c r="AA159" s="269">
        <f>VLOOKUP(A159,'Starting Point 2021'!A:AB,28,FALSE)+VLOOKUP(A159,'2021 SPED'!A:AT,23,FALSE)</f>
        <v>22781617.73217947</v>
      </c>
      <c r="AB159" s="269">
        <f>VLOOKUP(A159,'Starting Point 2021'!A:AB,28,FALSE)</f>
        <v>20206909.120653644</v>
      </c>
      <c r="AC159" s="269">
        <f>VLOOKUP(A159,'2% 2021'!A:AB,28,FALSE)</f>
        <v>20841194.710653644</v>
      </c>
      <c r="AD159" s="269">
        <f t="shared" si="73"/>
        <v>634285.58999999985</v>
      </c>
      <c r="AE159" s="269">
        <f>VLOOKUP(A159,'2% with VPK 2021'!A:AB,28,FALSE)</f>
        <v>20841194.710653644</v>
      </c>
      <c r="AF159" s="269">
        <f>VLOOKUP(A159,'Charter School Lease'!A:E,5,FALSE)</f>
        <v>0</v>
      </c>
      <c r="AG159" s="269">
        <f>VLOOKUP(A159,'Integration Change'!H:L,5,FALSE)</f>
        <v>0</v>
      </c>
      <c r="AH159" s="269">
        <f>VLOOKUP(A159,'Other SPED'!A:D,4,FALSE)</f>
        <v>0</v>
      </c>
      <c r="AI159" s="269">
        <f>VLOOKUP(A159,QComp!I:R,10,FALSE)</f>
        <v>0</v>
      </c>
      <c r="AJ159" s="269">
        <f>VLOOKUP(A159,'LTFM Change'!G:K,5,FALSE)</f>
        <v>0</v>
      </c>
      <c r="AK159" s="269">
        <f>VLOOKUP(A159,'Breakfast and Lunch'!A:E,5,FALSE)</f>
        <v>0</v>
      </c>
      <c r="AL159" s="269">
        <f>VLOOKUP(A159,'Breakfast and Lunch'!A:D,4,FALSE)</f>
        <v>0</v>
      </c>
      <c r="AM159" s="269">
        <f>VLOOKUP(A159,'Integration Change'!A:E,5,FALSE)</f>
        <v>0</v>
      </c>
      <c r="AN159" s="269">
        <f>VLOOKUP(A159,'Safe School'!F:J,5,FALSE)</f>
        <v>0</v>
      </c>
      <c r="AO159" s="269">
        <f>VLOOKUP(A159,'LTFM Change'!A:D,4,FALSE)</f>
        <v>0</v>
      </c>
      <c r="AP159" s="269">
        <f>VLOOKUP(A159,QComp!A:E,5,FALSE)</f>
        <v>0</v>
      </c>
      <c r="AQ159" s="269">
        <f t="shared" si="74"/>
        <v>0</v>
      </c>
      <c r="AR159" s="269">
        <f>VLOOKUP(A159,'2021 SPED'!A:AF,32,FALSE)</f>
        <v>81729.334685076959</v>
      </c>
      <c r="AS159" s="285">
        <f t="shared" si="68"/>
        <v>716014.92468507681</v>
      </c>
      <c r="AT159" s="247">
        <f t="shared" si="69"/>
        <v>3.1429503080182539E-2</v>
      </c>
      <c r="AU159" s="249">
        <f t="shared" si="66"/>
        <v>1068860.233548149</v>
      </c>
    </row>
    <row r="160" spans="1:47" x14ac:dyDescent="0.3">
      <c r="A160" s="243">
        <v>473</v>
      </c>
      <c r="B160" s="243">
        <v>1</v>
      </c>
      <c r="C160" s="243" t="s">
        <v>139</v>
      </c>
      <c r="D160" s="243">
        <f>VLOOKUP(A160,Sheet10!A:C,3,FALSE)</f>
        <v>6</v>
      </c>
      <c r="E160" s="268">
        <f>VLOOKUP(A160,'Pupil Info'!A:D,4,FALSE)</f>
        <v>387.6</v>
      </c>
      <c r="F160" s="269">
        <f>VLOOKUP(A160,'Starting Point 2020'!A:AB,28,FALSE)+IFERROR(VLOOKUP(A160,'2020 SPED'!A:W,23,FALSE),0)</f>
        <v>4668799.4828729164</v>
      </c>
      <c r="G160" s="269">
        <f>VLOOKUP(A160,'Starting Point 2020'!A:AB,28,FALSE)</f>
        <v>4205919.5</v>
      </c>
      <c r="H160" s="269">
        <f>VLOOKUP(A160,'2% 2020'!A:AB,28,FALSE)</f>
        <v>4273419.5</v>
      </c>
      <c r="I160" s="269">
        <f t="shared" si="70"/>
        <v>67500</v>
      </c>
      <c r="J160" s="269">
        <f>VLOOKUP(A160,'2% with VPK 2020'!A:AB,28,FALSE)</f>
        <v>4273419.5</v>
      </c>
      <c r="K160" s="269">
        <f>VLOOKUP(A160,'Charter School Lease'!A:D,4,FALSE)</f>
        <v>0</v>
      </c>
      <c r="L160" s="269">
        <f>VLOOKUP(A160,'Integration Change'!H:K,4,FALSE)</f>
        <v>0</v>
      </c>
      <c r="M160" s="269">
        <f>VLOOKUP(A160,'Other SPED'!A:D,4,FALSE)</f>
        <v>0</v>
      </c>
      <c r="N160" s="269">
        <f>VLOOKUP(A160,'LTFM Change'!G:J,4,FALSE)</f>
        <v>0</v>
      </c>
      <c r="O160" s="269">
        <f>VLOOKUP(A160,QComp!I:N,6,FALSE)</f>
        <v>0</v>
      </c>
      <c r="P160" s="269">
        <f>VLOOKUP(A160,'Breakfast and Lunch'!A:D,4,FALSE)</f>
        <v>0</v>
      </c>
      <c r="Q160" s="269">
        <f>VLOOKUP(A160,'Breakfast and Lunch'!A:E,5,FALSE)</f>
        <v>0</v>
      </c>
      <c r="R160" s="269">
        <f>VLOOKUP(A160,'Integration Change'!A:D,4,FALSE)</f>
        <v>0</v>
      </c>
      <c r="S160" s="269">
        <f>VLOOKUP(A160,'LTFM Change'!A:C,3,FALSE)</f>
        <v>0</v>
      </c>
      <c r="T160" s="269">
        <f>VLOOKUP(A160,QComp!A:D,4,FALSE)</f>
        <v>0</v>
      </c>
      <c r="U160" s="269">
        <f t="shared" si="71"/>
        <v>0</v>
      </c>
      <c r="V160" s="269">
        <f>VLOOKUP(A160,'2020 SPED'!A:AF,32,FALSE)</f>
        <v>9266.3667145316722</v>
      </c>
      <c r="W160" s="270">
        <f t="shared" si="67"/>
        <v>76766.366714531672</v>
      </c>
      <c r="X160" s="247">
        <f t="shared" si="72"/>
        <v>1.6442421011256165E-2</v>
      </c>
      <c r="Z160" s="268">
        <f>VLOOKUP(A160,'Pupil Info'!A:E,5,FALSE)</f>
        <v>373</v>
      </c>
      <c r="AA160" s="269">
        <f>VLOOKUP(A160,'Starting Point 2021'!A:AB,28,FALSE)+VLOOKUP(A160,'2021 SPED'!A:AT,23,FALSE)</f>
        <v>4611836.7473822813</v>
      </c>
      <c r="AB160" s="269">
        <f>VLOOKUP(A160,'Starting Point 2021'!A:AB,28,FALSE)</f>
        <v>4142935.5</v>
      </c>
      <c r="AC160" s="269">
        <f>VLOOKUP(A160,'2% 2021'!A:AB,28,FALSE)</f>
        <v>4276603.5</v>
      </c>
      <c r="AD160" s="269">
        <f t="shared" si="73"/>
        <v>133668</v>
      </c>
      <c r="AE160" s="269">
        <f>VLOOKUP(A160,'2% with VPK 2021'!A:AB,28,FALSE)</f>
        <v>4276603.5</v>
      </c>
      <c r="AF160" s="269">
        <f>VLOOKUP(A160,'Charter School Lease'!A:E,5,FALSE)</f>
        <v>0</v>
      </c>
      <c r="AG160" s="269">
        <f>VLOOKUP(A160,'Integration Change'!H:L,5,FALSE)</f>
        <v>0</v>
      </c>
      <c r="AH160" s="269">
        <f>VLOOKUP(A160,'Other SPED'!A:D,4,FALSE)</f>
        <v>0</v>
      </c>
      <c r="AI160" s="269">
        <f>VLOOKUP(A160,QComp!I:R,10,FALSE)</f>
        <v>0</v>
      </c>
      <c r="AJ160" s="269">
        <f>VLOOKUP(A160,'LTFM Change'!G:K,5,FALSE)</f>
        <v>0</v>
      </c>
      <c r="AK160" s="269">
        <f>VLOOKUP(A160,'Breakfast and Lunch'!A:E,5,FALSE)</f>
        <v>0</v>
      </c>
      <c r="AL160" s="269">
        <f>VLOOKUP(A160,'Breakfast and Lunch'!A:D,4,FALSE)</f>
        <v>0</v>
      </c>
      <c r="AM160" s="269">
        <f>VLOOKUP(A160,'Integration Change'!A:E,5,FALSE)</f>
        <v>0</v>
      </c>
      <c r="AN160" s="269">
        <f>VLOOKUP(A160,'Safe School'!F:J,5,FALSE)</f>
        <v>0</v>
      </c>
      <c r="AO160" s="269">
        <f>VLOOKUP(A160,'LTFM Change'!A:D,4,FALSE)</f>
        <v>0</v>
      </c>
      <c r="AP160" s="269">
        <f>VLOOKUP(A160,QComp!A:E,5,FALSE)</f>
        <v>0</v>
      </c>
      <c r="AQ160" s="269">
        <f t="shared" si="74"/>
        <v>0</v>
      </c>
      <c r="AR160" s="269">
        <f>VLOOKUP(A160,'2021 SPED'!A:AF,32,FALSE)</f>
        <v>22091.513341190061</v>
      </c>
      <c r="AS160" s="285">
        <f t="shared" si="68"/>
        <v>155759.51334119006</v>
      </c>
      <c r="AT160" s="247">
        <f t="shared" si="69"/>
        <v>3.3773856680768405E-2</v>
      </c>
      <c r="AU160" s="249">
        <f t="shared" si="66"/>
        <v>232525.88005572173</v>
      </c>
    </row>
    <row r="161" spans="1:47" x14ac:dyDescent="0.3">
      <c r="A161" s="243">
        <v>477</v>
      </c>
      <c r="B161" s="243">
        <v>1</v>
      </c>
      <c r="C161" s="243" t="s">
        <v>140</v>
      </c>
      <c r="D161" s="243">
        <f>VLOOKUP(A161,Sheet10!A:C,3,FALSE)</f>
        <v>4</v>
      </c>
      <c r="E161" s="268">
        <f>VLOOKUP(A161,'Pupil Info'!A:D,4,FALSE)</f>
        <v>3311</v>
      </c>
      <c r="F161" s="269">
        <f>VLOOKUP(A161,'Starting Point 2020'!A:AB,28,FALSE)+IFERROR(VLOOKUP(A161,'2020 SPED'!A:W,23,FALSE),0)</f>
        <v>32703772.735399812</v>
      </c>
      <c r="G161" s="269">
        <f>VLOOKUP(A161,'Starting Point 2020'!A:AB,28,FALSE)</f>
        <v>28548503</v>
      </c>
      <c r="H161" s="269">
        <f>VLOOKUP(A161,'2% 2020'!A:AB,28,FALSE)</f>
        <v>29037704</v>
      </c>
      <c r="I161" s="269">
        <f t="shared" si="70"/>
        <v>489201</v>
      </c>
      <c r="J161" s="269">
        <f>VLOOKUP(A161,'2% with VPK 2020'!A:AB,28,FALSE)</f>
        <v>29037704</v>
      </c>
      <c r="K161" s="269">
        <f>VLOOKUP(A161,'Charter School Lease'!A:D,4,FALSE)</f>
        <v>0</v>
      </c>
      <c r="L161" s="269">
        <f>VLOOKUP(A161,'Integration Change'!H:K,4,FALSE)</f>
        <v>0</v>
      </c>
      <c r="M161" s="269">
        <f>VLOOKUP(A161,'Other SPED'!A:D,4,FALSE)</f>
        <v>0</v>
      </c>
      <c r="N161" s="269">
        <f>VLOOKUP(A161,'LTFM Change'!G:J,4,FALSE)</f>
        <v>0</v>
      </c>
      <c r="O161" s="269">
        <f>VLOOKUP(A161,QComp!I:N,6,FALSE)</f>
        <v>-2329.5107205336681</v>
      </c>
      <c r="P161" s="269">
        <f>VLOOKUP(A161,'Breakfast and Lunch'!A:D,4,FALSE)</f>
        <v>0</v>
      </c>
      <c r="Q161" s="269">
        <f>VLOOKUP(A161,'Breakfast and Lunch'!A:E,5,FALSE)</f>
        <v>0</v>
      </c>
      <c r="R161" s="269">
        <f>VLOOKUP(A161,'Integration Change'!A:D,4,FALSE)</f>
        <v>0</v>
      </c>
      <c r="S161" s="269">
        <f>VLOOKUP(A161,'LTFM Change'!A:C,3,FALSE)</f>
        <v>0</v>
      </c>
      <c r="T161" s="269">
        <f>VLOOKUP(A161,QComp!A:D,4,FALSE)</f>
        <v>2329.5107205336681</v>
      </c>
      <c r="U161" s="269">
        <f t="shared" si="71"/>
        <v>0</v>
      </c>
      <c r="V161" s="269">
        <f>VLOOKUP(A161,'2020 SPED'!A:AF,32,FALSE)</f>
        <v>80471.340112585109</v>
      </c>
      <c r="W161" s="270">
        <f t="shared" si="67"/>
        <v>569672.34011258511</v>
      </c>
      <c r="X161" s="247">
        <f t="shared" si="72"/>
        <v>1.7419162759040045E-2</v>
      </c>
      <c r="Z161" s="268">
        <f>VLOOKUP(A161,'Pupil Info'!A:E,5,FALSE)</f>
        <v>3276</v>
      </c>
      <c r="AA161" s="269">
        <f>VLOOKUP(A161,'Starting Point 2021'!A:AB,28,FALSE)+VLOOKUP(A161,'2021 SPED'!A:AT,23,FALSE)</f>
        <v>32556529.82313852</v>
      </c>
      <c r="AB161" s="269">
        <f>VLOOKUP(A161,'Starting Point 2021'!A:AB,28,FALSE)</f>
        <v>28222676.5</v>
      </c>
      <c r="AC161" s="269">
        <f>VLOOKUP(A161,'2% 2021'!A:AB,28,FALSE)</f>
        <v>29199537.5</v>
      </c>
      <c r="AD161" s="269">
        <f t="shared" si="73"/>
        <v>976861</v>
      </c>
      <c r="AE161" s="269">
        <f>VLOOKUP(A161,'2% with VPK 2021'!A:AB,28,FALSE)</f>
        <v>29199537.5</v>
      </c>
      <c r="AF161" s="269">
        <f>VLOOKUP(A161,'Charter School Lease'!A:E,5,FALSE)</f>
        <v>0</v>
      </c>
      <c r="AG161" s="269">
        <f>VLOOKUP(A161,'Integration Change'!H:L,5,FALSE)</f>
        <v>0</v>
      </c>
      <c r="AH161" s="269">
        <f>VLOOKUP(A161,'Other SPED'!A:D,4,FALSE)</f>
        <v>0</v>
      </c>
      <c r="AI161" s="269">
        <f>VLOOKUP(A161,QComp!I:R,10,FALSE)</f>
        <v>-2335.4022898705443</v>
      </c>
      <c r="AJ161" s="269">
        <f>VLOOKUP(A161,'LTFM Change'!G:K,5,FALSE)</f>
        <v>0</v>
      </c>
      <c r="AK161" s="269">
        <f>VLOOKUP(A161,'Breakfast and Lunch'!A:E,5,FALSE)</f>
        <v>0</v>
      </c>
      <c r="AL161" s="269">
        <f>VLOOKUP(A161,'Breakfast and Lunch'!A:D,4,FALSE)</f>
        <v>0</v>
      </c>
      <c r="AM161" s="269">
        <f>VLOOKUP(A161,'Integration Change'!A:E,5,FALSE)</f>
        <v>0</v>
      </c>
      <c r="AN161" s="269">
        <f>VLOOKUP(A161,'Safe School'!F:J,5,FALSE)</f>
        <v>0</v>
      </c>
      <c r="AO161" s="269">
        <f>VLOOKUP(A161,'LTFM Change'!A:D,4,FALSE)</f>
        <v>0</v>
      </c>
      <c r="AP161" s="269">
        <f>VLOOKUP(A161,QComp!A:E,5,FALSE)</f>
        <v>2335.4022898705443</v>
      </c>
      <c r="AQ161" s="269">
        <f t="shared" si="74"/>
        <v>0</v>
      </c>
      <c r="AR161" s="269">
        <f>VLOOKUP(A161,'2021 SPED'!A:AF,32,FALSE)</f>
        <v>193976.62709585391</v>
      </c>
      <c r="AS161" s="285">
        <f t="shared" si="68"/>
        <v>1170837.6270958539</v>
      </c>
      <c r="AT161" s="247">
        <f t="shared" si="69"/>
        <v>3.596321946645923E-2</v>
      </c>
      <c r="AU161" s="249">
        <f t="shared" si="66"/>
        <v>1740509.967208439</v>
      </c>
    </row>
    <row r="162" spans="1:47" x14ac:dyDescent="0.3">
      <c r="A162" s="243">
        <v>480</v>
      </c>
      <c r="B162" s="243">
        <v>1</v>
      </c>
      <c r="C162" s="243" t="s">
        <v>141</v>
      </c>
      <c r="D162" s="243">
        <f>VLOOKUP(A162,Sheet10!A:C,3,FALSE)</f>
        <v>6</v>
      </c>
      <c r="E162" s="268">
        <f>VLOOKUP(A162,'Pupil Info'!A:D,4,FALSE)</f>
        <v>636.4</v>
      </c>
      <c r="F162" s="269">
        <f>VLOOKUP(A162,'Starting Point 2020'!A:AB,28,FALSE)+IFERROR(VLOOKUP(A162,'2020 SPED'!A:W,23,FALSE),0)</f>
        <v>8866948.6379553042</v>
      </c>
      <c r="G162" s="269">
        <f>VLOOKUP(A162,'Starting Point 2020'!A:AB,28,FALSE)</f>
        <v>6908582.5</v>
      </c>
      <c r="H162" s="269">
        <f>VLOOKUP(A162,'2% 2020'!A:AB,28,FALSE)</f>
        <v>7029966.5</v>
      </c>
      <c r="I162" s="269">
        <f t="shared" si="70"/>
        <v>121384</v>
      </c>
      <c r="J162" s="269">
        <f>VLOOKUP(A162,'2% with VPK 2020'!A:AB,28,FALSE)</f>
        <v>7029966.5</v>
      </c>
      <c r="K162" s="269">
        <f>VLOOKUP(A162,'Charter School Lease'!A:D,4,FALSE)</f>
        <v>0</v>
      </c>
      <c r="L162" s="269">
        <f>VLOOKUP(A162,'Integration Change'!H:K,4,FALSE)</f>
        <v>0</v>
      </c>
      <c r="M162" s="269">
        <f>VLOOKUP(A162,'Other SPED'!A:D,4,FALSE)</f>
        <v>0</v>
      </c>
      <c r="N162" s="269">
        <f>VLOOKUP(A162,'LTFM Change'!G:J,4,FALSE)</f>
        <v>0</v>
      </c>
      <c r="O162" s="269">
        <f>VLOOKUP(A162,QComp!I:N,6,FALSE)</f>
        <v>0</v>
      </c>
      <c r="P162" s="269">
        <f>VLOOKUP(A162,'Breakfast and Lunch'!A:D,4,FALSE)</f>
        <v>0</v>
      </c>
      <c r="Q162" s="269">
        <f>VLOOKUP(A162,'Breakfast and Lunch'!A:E,5,FALSE)</f>
        <v>0</v>
      </c>
      <c r="R162" s="269">
        <f>VLOOKUP(A162,'Integration Change'!A:D,4,FALSE)</f>
        <v>0</v>
      </c>
      <c r="S162" s="269">
        <f>VLOOKUP(A162,'LTFM Change'!A:C,3,FALSE)</f>
        <v>0</v>
      </c>
      <c r="T162" s="269">
        <f>VLOOKUP(A162,QComp!A:D,4,FALSE)</f>
        <v>0</v>
      </c>
      <c r="U162" s="269">
        <f t="shared" si="71"/>
        <v>0</v>
      </c>
      <c r="V162" s="269">
        <f>VLOOKUP(A162,'2020 SPED'!A:AF,32,FALSE)</f>
        <v>25660.378039688338</v>
      </c>
      <c r="W162" s="270">
        <f t="shared" si="67"/>
        <v>147044.37803968834</v>
      </c>
      <c r="X162" s="247">
        <f t="shared" si="72"/>
        <v>1.658342503646169E-2</v>
      </c>
      <c r="Z162" s="268">
        <f>VLOOKUP(A162,'Pupil Info'!A:E,5,FALSE)</f>
        <v>614</v>
      </c>
      <c r="AA162" s="269">
        <f>VLOOKUP(A162,'Starting Point 2021'!A:AB,28,FALSE)+VLOOKUP(A162,'2021 SPED'!A:AT,23,FALSE)</f>
        <v>8907429.2198938038</v>
      </c>
      <c r="AB162" s="269">
        <f>VLOOKUP(A162,'Starting Point 2021'!A:AB,28,FALSE)</f>
        <v>6929402.25</v>
      </c>
      <c r="AC162" s="269">
        <f>VLOOKUP(A162,'2% 2021'!A:AB,28,FALSE)</f>
        <v>7175736.25</v>
      </c>
      <c r="AD162" s="269">
        <f t="shared" si="73"/>
        <v>246334</v>
      </c>
      <c r="AE162" s="269">
        <f>VLOOKUP(A162,'2% with VPK 2021'!A:AB,28,FALSE)</f>
        <v>7175736.25</v>
      </c>
      <c r="AF162" s="269">
        <f>VLOOKUP(A162,'Charter School Lease'!A:E,5,FALSE)</f>
        <v>0</v>
      </c>
      <c r="AG162" s="269">
        <f>VLOOKUP(A162,'Integration Change'!H:L,5,FALSE)</f>
        <v>0</v>
      </c>
      <c r="AH162" s="269">
        <f>VLOOKUP(A162,'Other SPED'!A:D,4,FALSE)</f>
        <v>0</v>
      </c>
      <c r="AI162" s="269">
        <f>VLOOKUP(A162,QComp!I:R,10,FALSE)</f>
        <v>0</v>
      </c>
      <c r="AJ162" s="269">
        <f>VLOOKUP(A162,'LTFM Change'!G:K,5,FALSE)</f>
        <v>0</v>
      </c>
      <c r="AK162" s="269">
        <f>VLOOKUP(A162,'Breakfast and Lunch'!A:E,5,FALSE)</f>
        <v>0</v>
      </c>
      <c r="AL162" s="269">
        <f>VLOOKUP(A162,'Breakfast and Lunch'!A:D,4,FALSE)</f>
        <v>0</v>
      </c>
      <c r="AM162" s="269">
        <f>VLOOKUP(A162,'Integration Change'!A:E,5,FALSE)</f>
        <v>0</v>
      </c>
      <c r="AN162" s="269">
        <f>VLOOKUP(A162,'Safe School'!F:J,5,FALSE)</f>
        <v>0</v>
      </c>
      <c r="AO162" s="269">
        <f>VLOOKUP(A162,'LTFM Change'!A:D,4,FALSE)</f>
        <v>0</v>
      </c>
      <c r="AP162" s="269">
        <f>VLOOKUP(A162,QComp!A:E,5,FALSE)</f>
        <v>0</v>
      </c>
      <c r="AQ162" s="269">
        <f t="shared" si="74"/>
        <v>0</v>
      </c>
      <c r="AR162" s="269">
        <f>VLOOKUP(A162,'2021 SPED'!A:AF,32,FALSE)</f>
        <v>80571.439604883082</v>
      </c>
      <c r="AS162" s="285">
        <f t="shared" si="68"/>
        <v>326905.43960488308</v>
      </c>
      <c r="AT162" s="247">
        <f t="shared" si="69"/>
        <v>3.6700312911246626E-2</v>
      </c>
      <c r="AU162" s="249">
        <f t="shared" si="66"/>
        <v>473949.81764457142</v>
      </c>
    </row>
    <row r="163" spans="1:47" x14ac:dyDescent="0.3">
      <c r="A163" s="243">
        <v>482</v>
      </c>
      <c r="B163" s="243">
        <v>1</v>
      </c>
      <c r="C163" s="243" t="s">
        <v>142</v>
      </c>
      <c r="D163" s="243">
        <f>VLOOKUP(A163,Sheet10!A:C,3,FALSE)</f>
        <v>4</v>
      </c>
      <c r="E163" s="268">
        <f>VLOOKUP(A163,'Pupil Info'!A:D,4,FALSE)</f>
        <v>2431</v>
      </c>
      <c r="F163" s="269">
        <f>VLOOKUP(A163,'Starting Point 2020'!A:AB,28,FALSE)+IFERROR(VLOOKUP(A163,'2020 SPED'!A:W,23,FALSE),0)</f>
        <v>25668049.448399588</v>
      </c>
      <c r="G163" s="269">
        <f>VLOOKUP(A163,'Starting Point 2020'!A:AB,28,FALSE)</f>
        <v>22702251.487226076</v>
      </c>
      <c r="H163" s="269">
        <f>VLOOKUP(A163,'2% 2020'!A:AB,28,FALSE)</f>
        <v>23084173.487226076</v>
      </c>
      <c r="I163" s="269">
        <f t="shared" si="70"/>
        <v>381922</v>
      </c>
      <c r="J163" s="269">
        <f>VLOOKUP(A163,'2% with VPK 2020'!A:AB,28,FALSE)</f>
        <v>23084173.487226076</v>
      </c>
      <c r="K163" s="269">
        <f>VLOOKUP(A163,'Charter School Lease'!A:D,4,FALSE)</f>
        <v>0</v>
      </c>
      <c r="L163" s="269">
        <f>VLOOKUP(A163,'Integration Change'!H:K,4,FALSE)</f>
        <v>0</v>
      </c>
      <c r="M163" s="269">
        <f>VLOOKUP(A163,'Other SPED'!A:D,4,FALSE)</f>
        <v>0</v>
      </c>
      <c r="N163" s="269">
        <f>VLOOKUP(A163,'LTFM Change'!G:J,4,FALSE)</f>
        <v>0</v>
      </c>
      <c r="O163" s="269">
        <f>VLOOKUP(A163,QComp!I:N,6,FALSE)</f>
        <v>0</v>
      </c>
      <c r="P163" s="269">
        <f>VLOOKUP(A163,'Breakfast and Lunch'!A:D,4,FALSE)</f>
        <v>0</v>
      </c>
      <c r="Q163" s="269">
        <f>VLOOKUP(A163,'Breakfast and Lunch'!A:E,5,FALSE)</f>
        <v>0</v>
      </c>
      <c r="R163" s="269">
        <f>VLOOKUP(A163,'Integration Change'!A:D,4,FALSE)</f>
        <v>0</v>
      </c>
      <c r="S163" s="269">
        <f>VLOOKUP(A163,'LTFM Change'!A:C,3,FALSE)</f>
        <v>0</v>
      </c>
      <c r="T163" s="269">
        <f>VLOOKUP(A163,QComp!A:D,4,FALSE)</f>
        <v>0</v>
      </c>
      <c r="U163" s="269">
        <f t="shared" si="71"/>
        <v>0</v>
      </c>
      <c r="V163" s="269">
        <f>VLOOKUP(A163,'2020 SPED'!A:AF,32,FALSE)</f>
        <v>59762.487815486267</v>
      </c>
      <c r="W163" s="270">
        <f t="shared" si="67"/>
        <v>441684.48781548627</v>
      </c>
      <c r="X163" s="247">
        <f t="shared" si="72"/>
        <v>1.7207559487658054E-2</v>
      </c>
      <c r="Z163" s="268">
        <f>VLOOKUP(A163,'Pupil Info'!A:E,5,FALSE)</f>
        <v>2403.9999999999995</v>
      </c>
      <c r="AA163" s="269">
        <f>VLOOKUP(A163,'Starting Point 2021'!A:AB,28,FALSE)+VLOOKUP(A163,'2021 SPED'!A:AT,23,FALSE)</f>
        <v>25652596.756500594</v>
      </c>
      <c r="AB163" s="269">
        <f>VLOOKUP(A163,'Starting Point 2021'!A:AB,28,FALSE)</f>
        <v>22511785.190664459</v>
      </c>
      <c r="AC163" s="269">
        <f>VLOOKUP(A163,'2% 2021'!A:AB,28,FALSE)</f>
        <v>23275156.75</v>
      </c>
      <c r="AD163" s="269">
        <f t="shared" si="73"/>
        <v>763371.55933554098</v>
      </c>
      <c r="AE163" s="269">
        <f>VLOOKUP(A163,'2% with VPK 2021'!A:AB,28,FALSE)</f>
        <v>23275156.75</v>
      </c>
      <c r="AF163" s="269">
        <f>VLOOKUP(A163,'Charter School Lease'!A:E,5,FALSE)</f>
        <v>0</v>
      </c>
      <c r="AG163" s="269">
        <f>VLOOKUP(A163,'Integration Change'!H:L,5,FALSE)</f>
        <v>0</v>
      </c>
      <c r="AH163" s="269">
        <f>VLOOKUP(A163,'Other SPED'!A:D,4,FALSE)</f>
        <v>0</v>
      </c>
      <c r="AI163" s="269">
        <f>VLOOKUP(A163,QComp!I:R,10,FALSE)</f>
        <v>0</v>
      </c>
      <c r="AJ163" s="269">
        <f>VLOOKUP(A163,'LTFM Change'!G:K,5,FALSE)</f>
        <v>0</v>
      </c>
      <c r="AK163" s="269">
        <f>VLOOKUP(A163,'Breakfast and Lunch'!A:E,5,FALSE)</f>
        <v>0</v>
      </c>
      <c r="AL163" s="269">
        <f>VLOOKUP(A163,'Breakfast and Lunch'!A:D,4,FALSE)</f>
        <v>0</v>
      </c>
      <c r="AM163" s="269">
        <f>VLOOKUP(A163,'Integration Change'!A:E,5,FALSE)</f>
        <v>0</v>
      </c>
      <c r="AN163" s="269">
        <f>VLOOKUP(A163,'Safe School'!F:J,5,FALSE)</f>
        <v>0</v>
      </c>
      <c r="AO163" s="269">
        <f>VLOOKUP(A163,'LTFM Change'!A:D,4,FALSE)</f>
        <v>0</v>
      </c>
      <c r="AP163" s="269">
        <f>VLOOKUP(A163,QComp!A:E,5,FALSE)</f>
        <v>0</v>
      </c>
      <c r="AQ163" s="269">
        <f t="shared" si="74"/>
        <v>0</v>
      </c>
      <c r="AR163" s="269">
        <f>VLOOKUP(A163,'2021 SPED'!A:AF,32,FALSE)</f>
        <v>159155.71849014517</v>
      </c>
      <c r="AS163" s="285">
        <f t="shared" si="68"/>
        <v>922527.27782568615</v>
      </c>
      <c r="AT163" s="247">
        <f t="shared" si="69"/>
        <v>3.5962334986297653E-2</v>
      </c>
      <c r="AU163" s="249">
        <f t="shared" si="66"/>
        <v>1364211.7656411724</v>
      </c>
    </row>
    <row r="164" spans="1:47" x14ac:dyDescent="0.3">
      <c r="A164" s="243">
        <v>484</v>
      </c>
      <c r="B164" s="243">
        <v>1</v>
      </c>
      <c r="C164" s="243" t="s">
        <v>143</v>
      </c>
      <c r="D164" s="243">
        <f>VLOOKUP(A164,Sheet10!A:C,3,FALSE)</f>
        <v>5</v>
      </c>
      <c r="E164" s="268">
        <f>VLOOKUP(A164,'Pupil Info'!A:D,4,FALSE)</f>
        <v>1173</v>
      </c>
      <c r="F164" s="269">
        <f>VLOOKUP(A164,'Starting Point 2020'!A:AB,28,FALSE)+IFERROR(VLOOKUP(A164,'2020 SPED'!A:W,23,FALSE),0)</f>
        <v>11655959.064000878</v>
      </c>
      <c r="G164" s="269">
        <f>VLOOKUP(A164,'Starting Point 2020'!A:AB,28,FALSE)</f>
        <v>10336101.5</v>
      </c>
      <c r="H164" s="269">
        <f>VLOOKUP(A164,'2% 2020'!A:AB,28,FALSE)</f>
        <v>10513565.5</v>
      </c>
      <c r="I164" s="269">
        <f t="shared" si="70"/>
        <v>177464</v>
      </c>
      <c r="J164" s="269">
        <f>VLOOKUP(A164,'2% with VPK 2020'!A:AB,28,FALSE)</f>
        <v>10513565.5</v>
      </c>
      <c r="K164" s="269">
        <f>VLOOKUP(A164,'Charter School Lease'!A:D,4,FALSE)</f>
        <v>0</v>
      </c>
      <c r="L164" s="269">
        <f>VLOOKUP(A164,'Integration Change'!H:K,4,FALSE)</f>
        <v>0</v>
      </c>
      <c r="M164" s="269">
        <f>VLOOKUP(A164,'Other SPED'!A:D,4,FALSE)</f>
        <v>0</v>
      </c>
      <c r="N164" s="269">
        <f>VLOOKUP(A164,'LTFM Change'!G:J,4,FALSE)</f>
        <v>0</v>
      </c>
      <c r="O164" s="269">
        <f>VLOOKUP(A164,QComp!I:N,6,FALSE)</f>
        <v>-627.70673480003461</v>
      </c>
      <c r="P164" s="269">
        <f>VLOOKUP(A164,'Breakfast and Lunch'!A:D,4,FALSE)</f>
        <v>0</v>
      </c>
      <c r="Q164" s="269">
        <f>VLOOKUP(A164,'Breakfast and Lunch'!A:E,5,FALSE)</f>
        <v>0</v>
      </c>
      <c r="R164" s="269">
        <f>VLOOKUP(A164,'Integration Change'!A:D,4,FALSE)</f>
        <v>0</v>
      </c>
      <c r="S164" s="269">
        <f>VLOOKUP(A164,'LTFM Change'!A:C,3,FALSE)</f>
        <v>0</v>
      </c>
      <c r="T164" s="269">
        <f>VLOOKUP(A164,QComp!A:D,4,FALSE)</f>
        <v>627.70673480003461</v>
      </c>
      <c r="U164" s="269">
        <f t="shared" si="71"/>
        <v>0</v>
      </c>
      <c r="V164" s="269">
        <f>VLOOKUP(A164,'2020 SPED'!A:AF,32,FALSE)</f>
        <v>18879.94824107294</v>
      </c>
      <c r="W164" s="270">
        <f t="shared" si="67"/>
        <v>196343.94824107294</v>
      </c>
      <c r="X164" s="247">
        <f t="shared" si="72"/>
        <v>1.6844941472682135E-2</v>
      </c>
      <c r="Z164" s="268">
        <f>VLOOKUP(A164,'Pupil Info'!A:E,5,FALSE)</f>
        <v>1173</v>
      </c>
      <c r="AA164" s="269">
        <f>VLOOKUP(A164,'Starting Point 2021'!A:AB,28,FALSE)+VLOOKUP(A164,'2021 SPED'!A:AT,23,FALSE)</f>
        <v>11766642.885949636</v>
      </c>
      <c r="AB164" s="269">
        <f>VLOOKUP(A164,'Starting Point 2021'!A:AB,28,FALSE)</f>
        <v>10377282.25</v>
      </c>
      <c r="AC164" s="269">
        <f>VLOOKUP(A164,'2% 2021'!A:AB,28,FALSE)</f>
        <v>10737433.25</v>
      </c>
      <c r="AD164" s="269">
        <f t="shared" si="73"/>
        <v>360151</v>
      </c>
      <c r="AE164" s="269">
        <f>VLOOKUP(A164,'2% with VPK 2021'!A:AB,28,FALSE)</f>
        <v>10737433.25</v>
      </c>
      <c r="AF164" s="269">
        <f>VLOOKUP(A164,'Charter School Lease'!A:E,5,FALSE)</f>
        <v>0</v>
      </c>
      <c r="AG164" s="269">
        <f>VLOOKUP(A164,'Integration Change'!H:L,5,FALSE)</f>
        <v>0</v>
      </c>
      <c r="AH164" s="269">
        <f>VLOOKUP(A164,'Other SPED'!A:D,4,FALSE)</f>
        <v>0</v>
      </c>
      <c r="AI164" s="269">
        <f>VLOOKUP(A164,QComp!I:R,10,FALSE)</f>
        <v>-668.15506052804994</v>
      </c>
      <c r="AJ164" s="269">
        <f>VLOOKUP(A164,'LTFM Change'!G:K,5,FALSE)</f>
        <v>0</v>
      </c>
      <c r="AK164" s="269">
        <f>VLOOKUP(A164,'Breakfast and Lunch'!A:E,5,FALSE)</f>
        <v>0</v>
      </c>
      <c r="AL164" s="269">
        <f>VLOOKUP(A164,'Breakfast and Lunch'!A:D,4,FALSE)</f>
        <v>0</v>
      </c>
      <c r="AM164" s="269">
        <f>VLOOKUP(A164,'Integration Change'!A:E,5,FALSE)</f>
        <v>0</v>
      </c>
      <c r="AN164" s="269">
        <f>VLOOKUP(A164,'Safe School'!F:J,5,FALSE)</f>
        <v>0</v>
      </c>
      <c r="AO164" s="269">
        <f>VLOOKUP(A164,'LTFM Change'!A:D,4,FALSE)</f>
        <v>0</v>
      </c>
      <c r="AP164" s="269">
        <f>VLOOKUP(A164,QComp!A:E,5,FALSE)</f>
        <v>668.15506052804994</v>
      </c>
      <c r="AQ164" s="269">
        <f t="shared" si="74"/>
        <v>0</v>
      </c>
      <c r="AR164" s="269">
        <f>VLOOKUP(A164,'2021 SPED'!A:AF,32,FALSE)</f>
        <v>46874.247311645187</v>
      </c>
      <c r="AS164" s="285">
        <f t="shared" si="68"/>
        <v>407025.24731164519</v>
      </c>
      <c r="AT164" s="247">
        <f t="shared" si="69"/>
        <v>3.4591450701513905E-2</v>
      </c>
      <c r="AU164" s="249">
        <f t="shared" si="66"/>
        <v>603369.19555271813</v>
      </c>
    </row>
    <row r="165" spans="1:47" x14ac:dyDescent="0.3">
      <c r="A165" s="243">
        <v>485</v>
      </c>
      <c r="B165" s="243">
        <v>1</v>
      </c>
      <c r="C165" s="243" t="s">
        <v>144</v>
      </c>
      <c r="D165" s="243">
        <f>VLOOKUP(A165,Sheet10!A:C,3,FALSE)</f>
        <v>6</v>
      </c>
      <c r="E165" s="268">
        <f>VLOOKUP(A165,'Pupil Info'!A:D,4,FALSE)</f>
        <v>928</v>
      </c>
      <c r="F165" s="269">
        <f>VLOOKUP(A165,'Starting Point 2020'!A:AB,28,FALSE)+IFERROR(VLOOKUP(A165,'2020 SPED'!A:W,23,FALSE),0)</f>
        <v>8687176.6368626449</v>
      </c>
      <c r="G165" s="269">
        <f>VLOOKUP(A165,'Starting Point 2020'!A:AB,28,FALSE)</f>
        <v>8003942</v>
      </c>
      <c r="H165" s="269">
        <f>VLOOKUP(A165,'2% 2020'!A:AB,28,FALSE)</f>
        <v>8140708</v>
      </c>
      <c r="I165" s="269">
        <f t="shared" si="70"/>
        <v>136766</v>
      </c>
      <c r="J165" s="269">
        <f>VLOOKUP(A165,'2% with VPK 2020'!A:AB,28,FALSE)</f>
        <v>8140708</v>
      </c>
      <c r="K165" s="269">
        <f>VLOOKUP(A165,'Charter School Lease'!A:D,4,FALSE)</f>
        <v>0</v>
      </c>
      <c r="L165" s="269">
        <f>VLOOKUP(A165,'Integration Change'!H:K,4,FALSE)</f>
        <v>0</v>
      </c>
      <c r="M165" s="269">
        <f>VLOOKUP(A165,'Other SPED'!A:D,4,FALSE)</f>
        <v>0</v>
      </c>
      <c r="N165" s="269">
        <f>VLOOKUP(A165,'LTFM Change'!G:J,4,FALSE)</f>
        <v>0</v>
      </c>
      <c r="O165" s="269">
        <f>VLOOKUP(A165,QComp!I:N,6,FALSE)</f>
        <v>0</v>
      </c>
      <c r="P165" s="269">
        <f>VLOOKUP(A165,'Breakfast and Lunch'!A:D,4,FALSE)</f>
        <v>0</v>
      </c>
      <c r="Q165" s="269">
        <f>VLOOKUP(A165,'Breakfast and Lunch'!A:E,5,FALSE)</f>
        <v>0</v>
      </c>
      <c r="R165" s="269">
        <f>VLOOKUP(A165,'Integration Change'!A:D,4,FALSE)</f>
        <v>0</v>
      </c>
      <c r="S165" s="269">
        <f>VLOOKUP(A165,'LTFM Change'!A:C,3,FALSE)</f>
        <v>0</v>
      </c>
      <c r="T165" s="269">
        <f>VLOOKUP(A165,QComp!A:D,4,FALSE)</f>
        <v>0</v>
      </c>
      <c r="U165" s="269">
        <f t="shared" si="71"/>
        <v>0</v>
      </c>
      <c r="V165" s="269">
        <f>VLOOKUP(A165,'2020 SPED'!A:AF,32,FALSE)</f>
        <v>14553.357683283859</v>
      </c>
      <c r="W165" s="270">
        <f t="shared" si="67"/>
        <v>151319.35768328386</v>
      </c>
      <c r="X165" s="247">
        <f t="shared" si="72"/>
        <v>1.7418703913672562E-2</v>
      </c>
      <c r="Z165" s="268">
        <f>VLOOKUP(A165,'Pupil Info'!A:E,5,FALSE)</f>
        <v>928</v>
      </c>
      <c r="AA165" s="269">
        <f>VLOOKUP(A165,'Starting Point 2021'!A:AB,28,FALSE)+VLOOKUP(A165,'2021 SPED'!A:AT,23,FALSE)</f>
        <v>8731365.4480760302</v>
      </c>
      <c r="AB165" s="269">
        <f>VLOOKUP(A165,'Starting Point 2021'!A:AB,28,FALSE)</f>
        <v>8012152</v>
      </c>
      <c r="AC165" s="269">
        <f>VLOOKUP(A165,'2% 2021'!A:AB,28,FALSE)</f>
        <v>8288880</v>
      </c>
      <c r="AD165" s="269">
        <f t="shared" si="73"/>
        <v>276728</v>
      </c>
      <c r="AE165" s="269">
        <f>VLOOKUP(A165,'2% with VPK 2021'!A:AB,28,FALSE)</f>
        <v>8288880</v>
      </c>
      <c r="AF165" s="269">
        <f>VLOOKUP(A165,'Charter School Lease'!A:E,5,FALSE)</f>
        <v>0</v>
      </c>
      <c r="AG165" s="269">
        <f>VLOOKUP(A165,'Integration Change'!H:L,5,FALSE)</f>
        <v>0</v>
      </c>
      <c r="AH165" s="269">
        <f>VLOOKUP(A165,'Other SPED'!A:D,4,FALSE)</f>
        <v>0</v>
      </c>
      <c r="AI165" s="269">
        <f>VLOOKUP(A165,QComp!I:R,10,FALSE)</f>
        <v>0</v>
      </c>
      <c r="AJ165" s="269">
        <f>VLOOKUP(A165,'LTFM Change'!G:K,5,FALSE)</f>
        <v>0</v>
      </c>
      <c r="AK165" s="269">
        <f>VLOOKUP(A165,'Breakfast and Lunch'!A:E,5,FALSE)</f>
        <v>0</v>
      </c>
      <c r="AL165" s="269">
        <f>VLOOKUP(A165,'Breakfast and Lunch'!A:D,4,FALSE)</f>
        <v>0</v>
      </c>
      <c r="AM165" s="269">
        <f>VLOOKUP(A165,'Integration Change'!A:E,5,FALSE)</f>
        <v>0</v>
      </c>
      <c r="AN165" s="269">
        <f>VLOOKUP(A165,'Safe School'!F:J,5,FALSE)</f>
        <v>0</v>
      </c>
      <c r="AO165" s="269">
        <f>VLOOKUP(A165,'LTFM Change'!A:D,4,FALSE)</f>
        <v>0</v>
      </c>
      <c r="AP165" s="269">
        <f>VLOOKUP(A165,QComp!A:E,5,FALSE)</f>
        <v>0</v>
      </c>
      <c r="AQ165" s="269">
        <f t="shared" si="74"/>
        <v>0</v>
      </c>
      <c r="AR165" s="269">
        <f>VLOOKUP(A165,'2021 SPED'!A:AF,32,FALSE)</f>
        <v>36536.451316851191</v>
      </c>
      <c r="AS165" s="285">
        <f t="shared" si="68"/>
        <v>313264.45131685119</v>
      </c>
      <c r="AT165" s="247">
        <f t="shared" si="69"/>
        <v>3.5878059758210963E-2</v>
      </c>
      <c r="AU165" s="249">
        <f t="shared" si="66"/>
        <v>464583.80900013505</v>
      </c>
    </row>
    <row r="166" spans="1:47" x14ac:dyDescent="0.3">
      <c r="A166" s="243">
        <v>486</v>
      </c>
      <c r="B166" s="243">
        <v>1</v>
      </c>
      <c r="C166" s="243" t="s">
        <v>145</v>
      </c>
      <c r="D166" s="243">
        <f>VLOOKUP(A166,Sheet10!A:C,3,FALSE)</f>
        <v>6</v>
      </c>
      <c r="E166" s="268">
        <f>VLOOKUP(A166,'Pupil Info'!A:D,4,FALSE)</f>
        <v>306</v>
      </c>
      <c r="F166" s="269">
        <f>VLOOKUP(A166,'Starting Point 2020'!A:AB,28,FALSE)+IFERROR(VLOOKUP(A166,'2020 SPED'!A:W,23,FALSE),0)</f>
        <v>3351263.5359178586</v>
      </c>
      <c r="G166" s="269">
        <f>VLOOKUP(A166,'Starting Point 2020'!A:AB,28,FALSE)</f>
        <v>2985379.25</v>
      </c>
      <c r="H166" s="269">
        <f>VLOOKUP(A166,'2% 2020'!A:AB,28,FALSE)</f>
        <v>3032452.25</v>
      </c>
      <c r="I166" s="269">
        <f t="shared" si="70"/>
        <v>47073</v>
      </c>
      <c r="J166" s="269">
        <f>VLOOKUP(A166,'2% with VPK 2020'!A:AB,28,FALSE)</f>
        <v>3134146.25</v>
      </c>
      <c r="K166" s="269">
        <f>VLOOKUP(A166,'Charter School Lease'!A:D,4,FALSE)</f>
        <v>0</v>
      </c>
      <c r="L166" s="269">
        <f>VLOOKUP(A166,'Integration Change'!H:K,4,FALSE)</f>
        <v>282.79775999999947</v>
      </c>
      <c r="M166" s="269">
        <f>VLOOKUP(A166,'Other SPED'!A:D,4,FALSE)</f>
        <v>16382.86</v>
      </c>
      <c r="N166" s="269">
        <f>VLOOKUP(A166,'LTFM Change'!G:J,4,FALSE)</f>
        <v>1948.6186219175579</v>
      </c>
      <c r="O166" s="269">
        <f>VLOOKUP(A166,QComp!I:N,6,FALSE)</f>
        <v>0</v>
      </c>
      <c r="P166" s="269">
        <f>VLOOKUP(A166,'Breakfast and Lunch'!A:D,4,FALSE)</f>
        <v>544.03</v>
      </c>
      <c r="Q166" s="269">
        <f>VLOOKUP(A166,'Breakfast and Lunch'!A:E,5,FALSE)</f>
        <v>1420.56</v>
      </c>
      <c r="R166" s="269">
        <f>VLOOKUP(A166,'Integration Change'!A:D,4,FALSE)</f>
        <v>121.19903999999951</v>
      </c>
      <c r="S166" s="269">
        <f>VLOOKUP(A166,'LTFM Change'!A:C,3,FALSE)</f>
        <v>3523.3813780824275</v>
      </c>
      <c r="T166" s="269">
        <f>VLOOKUP(A166,QComp!A:D,4,FALSE)</f>
        <v>0</v>
      </c>
      <c r="U166" s="269">
        <f t="shared" si="71"/>
        <v>125917.44679999957</v>
      </c>
      <c r="V166" s="269">
        <f>VLOOKUP(A166,'2020 SPED'!A:AF,32,FALSE)</f>
        <v>3355.3236115602776</v>
      </c>
      <c r="W166" s="270">
        <f t="shared" si="67"/>
        <v>176345.77041155985</v>
      </c>
      <c r="X166" s="247">
        <f t="shared" si="72"/>
        <v>5.2620681280817712E-2</v>
      </c>
      <c r="Z166" s="268">
        <f>VLOOKUP(A166,'Pupil Info'!A:E,5,FALSE)</f>
        <v>313</v>
      </c>
      <c r="AA166" s="269">
        <f>VLOOKUP(A166,'Starting Point 2021'!A:AB,28,FALSE)+VLOOKUP(A166,'2021 SPED'!A:AT,23,FALSE)</f>
        <v>3430781.235521961</v>
      </c>
      <c r="AB166" s="269">
        <f>VLOOKUP(A166,'Starting Point 2021'!A:AB,28,FALSE)</f>
        <v>3036819</v>
      </c>
      <c r="AC166" s="269">
        <f>VLOOKUP(A166,'2% 2021'!A:AB,28,FALSE)</f>
        <v>3133383</v>
      </c>
      <c r="AD166" s="269">
        <f t="shared" si="73"/>
        <v>96564</v>
      </c>
      <c r="AE166" s="269">
        <f>VLOOKUP(A166,'2% with VPK 2021'!A:AB,28,FALSE)</f>
        <v>3257909.75</v>
      </c>
      <c r="AF166" s="269">
        <f>VLOOKUP(A166,'Charter School Lease'!A:E,5,FALSE)</f>
        <v>0</v>
      </c>
      <c r="AG166" s="269">
        <f>VLOOKUP(A166,'Integration Change'!H:L,5,FALSE)</f>
        <v>282.79103999999916</v>
      </c>
      <c r="AH166" s="269">
        <f>VLOOKUP(A166,'Other SPED'!A:D,4,FALSE)</f>
        <v>16382.86</v>
      </c>
      <c r="AI166" s="269">
        <f>VLOOKUP(A166,QComp!I:R,10,FALSE)</f>
        <v>0</v>
      </c>
      <c r="AJ166" s="269">
        <f>VLOOKUP(A166,'LTFM Change'!G:K,5,FALSE)</f>
        <v>2030.0387978058134</v>
      </c>
      <c r="AK166" s="269">
        <f>VLOOKUP(A166,'Breakfast and Lunch'!A:E,5,FALSE)</f>
        <v>1420.56</v>
      </c>
      <c r="AL166" s="269">
        <f>VLOOKUP(A166,'Breakfast and Lunch'!A:D,4,FALSE)</f>
        <v>544.03</v>
      </c>
      <c r="AM166" s="269">
        <f>VLOOKUP(A166,'Integration Change'!A:E,5,FALSE)</f>
        <v>121.19615999999996</v>
      </c>
      <c r="AN166" s="269">
        <f>VLOOKUP(A166,'Safe School'!F:J,5,FALSE)</f>
        <v>518.39999999999918</v>
      </c>
      <c r="AO166" s="269">
        <f>VLOOKUP(A166,'LTFM Change'!A:D,4,FALSE)</f>
        <v>3441.9612021941575</v>
      </c>
      <c r="AP166" s="269">
        <f>VLOOKUP(A166,QComp!A:E,5,FALSE)</f>
        <v>0</v>
      </c>
      <c r="AQ166" s="269">
        <f t="shared" si="74"/>
        <v>149268.58719999949</v>
      </c>
      <c r="AR166" s="269">
        <f>VLOOKUP(A166,'2021 SPED'!A:AF,32,FALSE)</f>
        <v>7660.0245532164699</v>
      </c>
      <c r="AS166" s="285">
        <f t="shared" si="68"/>
        <v>253492.61175321596</v>
      </c>
      <c r="AT166" s="247">
        <f t="shared" si="69"/>
        <v>7.3887722460581048E-2</v>
      </c>
      <c r="AU166" s="249">
        <f t="shared" si="66"/>
        <v>429838.3821647758</v>
      </c>
    </row>
    <row r="167" spans="1:47" x14ac:dyDescent="0.3">
      <c r="A167" s="243">
        <v>487</v>
      </c>
      <c r="B167" s="243">
        <v>1</v>
      </c>
      <c r="C167" s="243" t="s">
        <v>146</v>
      </c>
      <c r="D167" s="243">
        <f>VLOOKUP(A167,Sheet10!A:C,3,FALSE)</f>
        <v>6</v>
      </c>
      <c r="E167" s="268">
        <f>VLOOKUP(A167,'Pupil Info'!A:D,4,FALSE)</f>
        <v>362</v>
      </c>
      <c r="F167" s="269">
        <f>VLOOKUP(A167,'Starting Point 2020'!A:AB,28,FALSE)+IFERROR(VLOOKUP(A167,'2020 SPED'!A:W,23,FALSE),0)</f>
        <v>3626946.0411353405</v>
      </c>
      <c r="G167" s="269">
        <f>VLOOKUP(A167,'Starting Point 2020'!A:AB,28,FALSE)</f>
        <v>3379851.5</v>
      </c>
      <c r="H167" s="269">
        <f>VLOOKUP(A167,'2% 2020'!A:AB,28,FALSE)</f>
        <v>3434405.5</v>
      </c>
      <c r="I167" s="269">
        <f t="shared" si="70"/>
        <v>54554</v>
      </c>
      <c r="J167" s="269">
        <f>VLOOKUP(A167,'2% with VPK 2020'!A:AB,28,FALSE)</f>
        <v>3434405.5</v>
      </c>
      <c r="K167" s="269">
        <f>VLOOKUP(A167,'Charter School Lease'!A:D,4,FALSE)</f>
        <v>0</v>
      </c>
      <c r="L167" s="269">
        <f>VLOOKUP(A167,'Integration Change'!H:K,4,FALSE)</f>
        <v>0</v>
      </c>
      <c r="M167" s="269">
        <f>VLOOKUP(A167,'Other SPED'!A:D,4,FALSE)</f>
        <v>0</v>
      </c>
      <c r="N167" s="269">
        <f>VLOOKUP(A167,'LTFM Change'!G:J,4,FALSE)</f>
        <v>0</v>
      </c>
      <c r="O167" s="269">
        <f>VLOOKUP(A167,QComp!I:N,6,FALSE)</f>
        <v>0</v>
      </c>
      <c r="P167" s="269">
        <f>VLOOKUP(A167,'Breakfast and Lunch'!A:D,4,FALSE)</f>
        <v>0</v>
      </c>
      <c r="Q167" s="269">
        <f>VLOOKUP(A167,'Breakfast and Lunch'!A:E,5,FALSE)</f>
        <v>0</v>
      </c>
      <c r="R167" s="269">
        <f>VLOOKUP(A167,'Integration Change'!A:D,4,FALSE)</f>
        <v>0</v>
      </c>
      <c r="S167" s="269">
        <f>VLOOKUP(A167,'LTFM Change'!A:C,3,FALSE)</f>
        <v>0</v>
      </c>
      <c r="T167" s="269">
        <f>VLOOKUP(A167,QComp!A:D,4,FALSE)</f>
        <v>0</v>
      </c>
      <c r="U167" s="269">
        <f t="shared" si="71"/>
        <v>0</v>
      </c>
      <c r="V167" s="269">
        <f>VLOOKUP(A167,'2020 SPED'!A:AF,32,FALSE)</f>
        <v>4968.6132199841959</v>
      </c>
      <c r="W167" s="270">
        <f t="shared" si="67"/>
        <v>59522.613219984196</v>
      </c>
      <c r="X167" s="247">
        <f t="shared" si="72"/>
        <v>1.6411221050686493E-2</v>
      </c>
      <c r="Z167" s="268">
        <f>VLOOKUP(A167,'Pupil Info'!A:E,5,FALSE)</f>
        <v>361</v>
      </c>
      <c r="AA167" s="269">
        <f>VLOOKUP(A167,'Starting Point 2021'!A:AB,28,FALSE)+VLOOKUP(A167,'2021 SPED'!A:AT,23,FALSE)</f>
        <v>3602600.1461911686</v>
      </c>
      <c r="AB167" s="269">
        <f>VLOOKUP(A167,'Starting Point 2021'!A:AB,28,FALSE)</f>
        <v>3343212.25</v>
      </c>
      <c r="AC167" s="269">
        <f>VLOOKUP(A167,'2% 2021'!A:AB,28,FALSE)</f>
        <v>3452015.25</v>
      </c>
      <c r="AD167" s="269">
        <f t="shared" si="73"/>
        <v>108803</v>
      </c>
      <c r="AE167" s="269">
        <f>VLOOKUP(A167,'2% with VPK 2021'!A:AB,28,FALSE)</f>
        <v>3452015.25</v>
      </c>
      <c r="AF167" s="269">
        <f>VLOOKUP(A167,'Charter School Lease'!A:E,5,FALSE)</f>
        <v>0</v>
      </c>
      <c r="AG167" s="269">
        <f>VLOOKUP(A167,'Integration Change'!H:L,5,FALSE)</f>
        <v>0</v>
      </c>
      <c r="AH167" s="269">
        <f>VLOOKUP(A167,'Other SPED'!A:D,4,FALSE)</f>
        <v>0</v>
      </c>
      <c r="AI167" s="269">
        <f>VLOOKUP(A167,QComp!I:R,10,FALSE)</f>
        <v>0</v>
      </c>
      <c r="AJ167" s="269">
        <f>VLOOKUP(A167,'LTFM Change'!G:K,5,FALSE)</f>
        <v>0</v>
      </c>
      <c r="AK167" s="269">
        <f>VLOOKUP(A167,'Breakfast and Lunch'!A:E,5,FALSE)</f>
        <v>0</v>
      </c>
      <c r="AL167" s="269">
        <f>VLOOKUP(A167,'Breakfast and Lunch'!A:D,4,FALSE)</f>
        <v>0</v>
      </c>
      <c r="AM167" s="269">
        <f>VLOOKUP(A167,'Integration Change'!A:E,5,FALSE)</f>
        <v>0</v>
      </c>
      <c r="AN167" s="269">
        <f>VLOOKUP(A167,'Safe School'!F:J,5,FALSE)</f>
        <v>0</v>
      </c>
      <c r="AO167" s="269">
        <f>VLOOKUP(A167,'LTFM Change'!A:D,4,FALSE)</f>
        <v>0</v>
      </c>
      <c r="AP167" s="269">
        <f>VLOOKUP(A167,QComp!A:E,5,FALSE)</f>
        <v>0</v>
      </c>
      <c r="AQ167" s="269">
        <f t="shared" si="74"/>
        <v>0</v>
      </c>
      <c r="AR167" s="269">
        <f>VLOOKUP(A167,'2021 SPED'!A:AF,32,FALSE)</f>
        <v>9420.9230891836341</v>
      </c>
      <c r="AS167" s="285">
        <f t="shared" si="68"/>
        <v>118223.92308918363</v>
      </c>
      <c r="AT167" s="247">
        <f t="shared" si="69"/>
        <v>3.281627665900573E-2</v>
      </c>
      <c r="AU167" s="249">
        <f t="shared" si="66"/>
        <v>177746.53630916783</v>
      </c>
    </row>
    <row r="168" spans="1:47" x14ac:dyDescent="0.3">
      <c r="A168" s="243">
        <v>492</v>
      </c>
      <c r="B168" s="243">
        <v>1</v>
      </c>
      <c r="C168" s="243" t="s">
        <v>147</v>
      </c>
      <c r="D168" s="243">
        <f>VLOOKUP(A168,Sheet10!A:C,3,FALSE)</f>
        <v>4</v>
      </c>
      <c r="E168" s="268">
        <f>VLOOKUP(A168,'Pupil Info'!A:D,4,FALSE)</f>
        <v>5113</v>
      </c>
      <c r="F168" s="269">
        <f>VLOOKUP(A168,'Starting Point 2020'!A:AB,28,FALSE)+IFERROR(VLOOKUP(A168,'2020 SPED'!A:W,23,FALSE),0)</f>
        <v>56242175.296532728</v>
      </c>
      <c r="G168" s="269">
        <f>VLOOKUP(A168,'Starting Point 2020'!A:AB,28,FALSE)</f>
        <v>49320943.75</v>
      </c>
      <c r="H168" s="269">
        <f>VLOOKUP(A168,'2% 2020'!A:AB,28,FALSE)</f>
        <v>50157765.75</v>
      </c>
      <c r="I168" s="269">
        <f t="shared" si="70"/>
        <v>836822</v>
      </c>
      <c r="J168" s="269">
        <f>VLOOKUP(A168,'2% with VPK 2020'!A:AB,28,FALSE)</f>
        <v>50406561.25</v>
      </c>
      <c r="K168" s="269">
        <f>VLOOKUP(A168,'Charter School Lease'!A:D,4,FALSE)</f>
        <v>0</v>
      </c>
      <c r="L168" s="269">
        <f>VLOOKUP(A168,'Integration Change'!H:K,4,FALSE)</f>
        <v>4096.4380799999926</v>
      </c>
      <c r="M168" s="269">
        <f>VLOOKUP(A168,'Other SPED'!A:D,4,FALSE)</f>
        <v>0</v>
      </c>
      <c r="N168" s="269">
        <f>VLOOKUP(A168,'LTFM Change'!G:J,4,FALSE)</f>
        <v>8452.3647108965088</v>
      </c>
      <c r="O168" s="269">
        <f>VLOOKUP(A168,QComp!I:N,6,FALSE)</f>
        <v>0</v>
      </c>
      <c r="P168" s="269">
        <f>VLOOKUP(A168,'Breakfast and Lunch'!A:D,4,FALSE)</f>
        <v>1224.07</v>
      </c>
      <c r="Q168" s="269">
        <f>VLOOKUP(A168,'Breakfast and Lunch'!A:E,5,FALSE)</f>
        <v>3196.26</v>
      </c>
      <c r="R168" s="269">
        <f>VLOOKUP(A168,'Integration Change'!A:D,4,FALSE)</f>
        <v>1755.6163199999719</v>
      </c>
      <c r="S168" s="269">
        <f>VLOOKUP(A168,'LTFM Change'!A:C,3,FALSE)</f>
        <v>3859.6352891034912</v>
      </c>
      <c r="T168" s="269">
        <f>VLOOKUP(A168,QComp!A:D,4,FALSE)</f>
        <v>0</v>
      </c>
      <c r="U168" s="269">
        <f t="shared" si="71"/>
        <v>271379.88439999521</v>
      </c>
      <c r="V168" s="269">
        <f>VLOOKUP(A168,'2020 SPED'!A:AF,32,FALSE)</f>
        <v>135027.37218577228</v>
      </c>
      <c r="W168" s="270">
        <f t="shared" si="67"/>
        <v>1243229.2565857675</v>
      </c>
      <c r="X168" s="247">
        <f t="shared" si="72"/>
        <v>2.2104928375030565E-2</v>
      </c>
      <c r="Z168" s="268">
        <f>VLOOKUP(A168,'Pupil Info'!A:E,5,FALSE)</f>
        <v>5087</v>
      </c>
      <c r="AA168" s="269">
        <f>VLOOKUP(A168,'Starting Point 2021'!A:AB,28,FALSE)+VLOOKUP(A168,'2021 SPED'!A:AT,23,FALSE)</f>
        <v>56783233.460959412</v>
      </c>
      <c r="AB168" s="269">
        <f>VLOOKUP(A168,'Starting Point 2021'!A:AB,28,FALSE)</f>
        <v>49534581.5</v>
      </c>
      <c r="AC168" s="269">
        <f>VLOOKUP(A168,'2% 2021'!A:AB,28,FALSE)</f>
        <v>51232935.5</v>
      </c>
      <c r="AD168" s="269">
        <f t="shared" si="73"/>
        <v>1698354</v>
      </c>
      <c r="AE168" s="269">
        <f>VLOOKUP(A168,'2% with VPK 2021'!A:AB,28,FALSE)</f>
        <v>51546703.75</v>
      </c>
      <c r="AF168" s="269">
        <f>VLOOKUP(A168,'Charter School Lease'!A:E,5,FALSE)</f>
        <v>0</v>
      </c>
      <c r="AG168" s="269">
        <f>VLOOKUP(A168,'Integration Change'!H:L,5,FALSE)</f>
        <v>4250.1782400000375</v>
      </c>
      <c r="AH168" s="269">
        <f>VLOOKUP(A168,'Other SPED'!A:D,4,FALSE)</f>
        <v>0</v>
      </c>
      <c r="AI168" s="269">
        <f>VLOOKUP(A168,QComp!I:R,10,FALSE)</f>
        <v>0</v>
      </c>
      <c r="AJ168" s="269">
        <f>VLOOKUP(A168,'LTFM Change'!G:K,5,FALSE)</f>
        <v>8645.7328713932075</v>
      </c>
      <c r="AK168" s="269">
        <f>VLOOKUP(A168,'Breakfast and Lunch'!A:E,5,FALSE)</f>
        <v>3196.26</v>
      </c>
      <c r="AL168" s="269">
        <f>VLOOKUP(A168,'Breakfast and Lunch'!A:D,4,FALSE)</f>
        <v>1224.07</v>
      </c>
      <c r="AM168" s="269">
        <f>VLOOKUP(A168,'Integration Change'!A:E,5,FALSE)</f>
        <v>1821.5049600000493</v>
      </c>
      <c r="AN168" s="269">
        <f>VLOOKUP(A168,'Safe School'!F:J,5,FALSE)</f>
        <v>1166.3999999999869</v>
      </c>
      <c r="AO168" s="269">
        <f>VLOOKUP(A168,'LTFM Change'!A:D,4,FALSE)</f>
        <v>3666.2671286067925</v>
      </c>
      <c r="AP168" s="269">
        <f>VLOOKUP(A168,QComp!A:E,5,FALSE)</f>
        <v>0</v>
      </c>
      <c r="AQ168" s="269">
        <f t="shared" si="74"/>
        <v>337738.66319999844</v>
      </c>
      <c r="AR168" s="269">
        <f>VLOOKUP(A168,'2021 SPED'!A:AF,32,FALSE)</f>
        <v>339704.71524896659</v>
      </c>
      <c r="AS168" s="285">
        <f t="shared" si="68"/>
        <v>2375797.378448965</v>
      </c>
      <c r="AT168" s="247">
        <f t="shared" si="69"/>
        <v>4.1839769129780401E-2</v>
      </c>
      <c r="AU168" s="249">
        <f t="shared" si="66"/>
        <v>3619026.6350347325</v>
      </c>
    </row>
    <row r="169" spans="1:47" x14ac:dyDescent="0.3">
      <c r="A169" s="243">
        <v>495</v>
      </c>
      <c r="B169" s="243">
        <v>1</v>
      </c>
      <c r="C169" s="243" t="s">
        <v>148</v>
      </c>
      <c r="D169" s="243">
        <f>VLOOKUP(A169,Sheet10!A:C,3,FALSE)</f>
        <v>6</v>
      </c>
      <c r="E169" s="268">
        <f>VLOOKUP(A169,'Pupil Info'!A:D,4,FALSE)</f>
        <v>438</v>
      </c>
      <c r="F169" s="269">
        <f>VLOOKUP(A169,'Starting Point 2020'!A:AB,28,FALSE)+IFERROR(VLOOKUP(A169,'2020 SPED'!A:W,23,FALSE),0)</f>
        <v>4565710.9553272221</v>
      </c>
      <c r="G169" s="269">
        <f>VLOOKUP(A169,'Starting Point 2020'!A:AB,28,FALSE)</f>
        <v>4162014.75</v>
      </c>
      <c r="H169" s="269">
        <f>VLOOKUP(A169,'2% 2020'!A:AB,28,FALSE)</f>
        <v>4226627.75</v>
      </c>
      <c r="I169" s="269">
        <f t="shared" si="70"/>
        <v>64613</v>
      </c>
      <c r="J169" s="269">
        <f>VLOOKUP(A169,'2% with VPK 2020'!A:AB,28,FALSE)</f>
        <v>4226627.75</v>
      </c>
      <c r="K169" s="269">
        <f>VLOOKUP(A169,'Charter School Lease'!A:D,4,FALSE)</f>
        <v>0</v>
      </c>
      <c r="L169" s="269">
        <f>VLOOKUP(A169,'Integration Change'!H:K,4,FALSE)</f>
        <v>0</v>
      </c>
      <c r="M169" s="269">
        <f>VLOOKUP(A169,'Other SPED'!A:D,4,FALSE)</f>
        <v>0</v>
      </c>
      <c r="N169" s="269">
        <f>VLOOKUP(A169,'LTFM Change'!G:J,4,FALSE)</f>
        <v>0</v>
      </c>
      <c r="O169" s="269">
        <f>VLOOKUP(A169,QComp!I:N,6,FALSE)</f>
        <v>-350.46456120000221</v>
      </c>
      <c r="P169" s="269">
        <f>VLOOKUP(A169,'Breakfast and Lunch'!A:D,4,FALSE)</f>
        <v>0</v>
      </c>
      <c r="Q169" s="269">
        <f>VLOOKUP(A169,'Breakfast and Lunch'!A:E,5,FALSE)</f>
        <v>0</v>
      </c>
      <c r="R169" s="269">
        <f>VLOOKUP(A169,'Integration Change'!A:D,4,FALSE)</f>
        <v>0</v>
      </c>
      <c r="S169" s="269">
        <f>VLOOKUP(A169,'LTFM Change'!A:C,3,FALSE)</f>
        <v>0</v>
      </c>
      <c r="T169" s="269">
        <f>VLOOKUP(A169,QComp!A:D,4,FALSE)</f>
        <v>350.46456120000221</v>
      </c>
      <c r="U169" s="269">
        <f t="shared" si="71"/>
        <v>0</v>
      </c>
      <c r="V169" s="269">
        <f>VLOOKUP(A169,'2020 SPED'!A:AF,32,FALSE)</f>
        <v>-146540.41893847252</v>
      </c>
      <c r="W169" s="270">
        <f t="shared" si="67"/>
        <v>-81927.418938472518</v>
      </c>
      <c r="X169" s="247">
        <f t="shared" si="72"/>
        <v>-1.7944066048000879E-2</v>
      </c>
      <c r="Z169" s="268">
        <f>VLOOKUP(A169,'Pupil Info'!A:E,5,FALSE)</f>
        <v>437</v>
      </c>
      <c r="AA169" s="269">
        <f>VLOOKUP(A169,'Starting Point 2021'!A:AB,28,FALSE)+VLOOKUP(A169,'2021 SPED'!A:AT,23,FALSE)</f>
        <v>4599906.9395010266</v>
      </c>
      <c r="AB169" s="269">
        <f>VLOOKUP(A169,'Starting Point 2021'!A:AB,28,FALSE)</f>
        <v>4175922.5</v>
      </c>
      <c r="AC169" s="269">
        <f>VLOOKUP(A169,'2% 2021'!A:AB,28,FALSE)</f>
        <v>4306492.5</v>
      </c>
      <c r="AD169" s="269">
        <f t="shared" si="73"/>
        <v>130570</v>
      </c>
      <c r="AE169" s="269">
        <f>VLOOKUP(A169,'2% with VPK 2021'!A:AB,28,FALSE)</f>
        <v>4306492.5</v>
      </c>
      <c r="AF169" s="269">
        <f>VLOOKUP(A169,'Charter School Lease'!A:E,5,FALSE)</f>
        <v>0</v>
      </c>
      <c r="AG169" s="269">
        <f>VLOOKUP(A169,'Integration Change'!H:L,5,FALSE)</f>
        <v>0</v>
      </c>
      <c r="AH169" s="269">
        <f>VLOOKUP(A169,'Other SPED'!A:D,4,FALSE)</f>
        <v>0</v>
      </c>
      <c r="AI169" s="269">
        <f>VLOOKUP(A169,QComp!I:R,10,FALSE)</f>
        <v>-345.56414104929718</v>
      </c>
      <c r="AJ169" s="269">
        <f>VLOOKUP(A169,'LTFM Change'!G:K,5,FALSE)</f>
        <v>0</v>
      </c>
      <c r="AK169" s="269">
        <f>VLOOKUP(A169,'Breakfast and Lunch'!A:E,5,FALSE)</f>
        <v>0</v>
      </c>
      <c r="AL169" s="269">
        <f>VLOOKUP(A169,'Breakfast and Lunch'!A:D,4,FALSE)</f>
        <v>0</v>
      </c>
      <c r="AM169" s="269">
        <f>VLOOKUP(A169,'Integration Change'!A:E,5,FALSE)</f>
        <v>0</v>
      </c>
      <c r="AN169" s="269">
        <f>VLOOKUP(A169,'Safe School'!F:J,5,FALSE)</f>
        <v>0</v>
      </c>
      <c r="AO169" s="269">
        <f>VLOOKUP(A169,'LTFM Change'!A:D,4,FALSE)</f>
        <v>0</v>
      </c>
      <c r="AP169" s="269">
        <f>VLOOKUP(A169,QComp!A:E,5,FALSE)</f>
        <v>345.56414104929718</v>
      </c>
      <c r="AQ169" s="269">
        <f t="shared" si="74"/>
        <v>0</v>
      </c>
      <c r="AR169" s="269">
        <f>VLOOKUP(A169,'2021 SPED'!A:AF,32,FALSE)</f>
        <v>-177088.09918082011</v>
      </c>
      <c r="AS169" s="285">
        <f t="shared" si="68"/>
        <v>-46518.099180820107</v>
      </c>
      <c r="AT169" s="247">
        <f t="shared" si="69"/>
        <v>-1.0112834844842846E-2</v>
      </c>
      <c r="AU169" s="249">
        <f t="shared" si="66"/>
        <v>-128445.51811929262</v>
      </c>
    </row>
    <row r="170" spans="1:47" x14ac:dyDescent="0.3">
      <c r="A170" s="243">
        <v>497</v>
      </c>
      <c r="B170" s="243">
        <v>1</v>
      </c>
      <c r="C170" s="243" t="s">
        <v>149</v>
      </c>
      <c r="D170" s="243">
        <f>VLOOKUP(A170,Sheet10!A:C,3,FALSE)</f>
        <v>6</v>
      </c>
      <c r="E170" s="268">
        <f>VLOOKUP(A170,'Pupil Info'!A:D,4,FALSE)</f>
        <v>236.2</v>
      </c>
      <c r="F170" s="269">
        <f>VLOOKUP(A170,'Starting Point 2020'!A:AB,28,FALSE)+IFERROR(VLOOKUP(A170,'2020 SPED'!A:W,23,FALSE),0)</f>
        <v>2631671.3207020164</v>
      </c>
      <c r="G170" s="269">
        <f>VLOOKUP(A170,'Starting Point 2020'!A:AB,28,FALSE)</f>
        <v>2391095.2398560499</v>
      </c>
      <c r="H170" s="269">
        <f>VLOOKUP(A170,'2% 2020'!A:AB,28,FALSE)</f>
        <v>2431186.2398560499</v>
      </c>
      <c r="I170" s="269">
        <f t="shared" si="70"/>
        <v>40091</v>
      </c>
      <c r="J170" s="269">
        <f>VLOOKUP(A170,'2% with VPK 2020'!A:AB,28,FALSE)</f>
        <v>2431186.2398560499</v>
      </c>
      <c r="K170" s="269">
        <f>VLOOKUP(A170,'Charter School Lease'!A:D,4,FALSE)</f>
        <v>0</v>
      </c>
      <c r="L170" s="269">
        <f>VLOOKUP(A170,'Integration Change'!H:K,4,FALSE)</f>
        <v>0</v>
      </c>
      <c r="M170" s="269">
        <f>VLOOKUP(A170,'Other SPED'!A:D,4,FALSE)</f>
        <v>0</v>
      </c>
      <c r="N170" s="269">
        <f>VLOOKUP(A170,'LTFM Change'!G:J,4,FALSE)</f>
        <v>0</v>
      </c>
      <c r="O170" s="269">
        <f>VLOOKUP(A170,QComp!I:N,6,FALSE)</f>
        <v>0</v>
      </c>
      <c r="P170" s="269">
        <f>VLOOKUP(A170,'Breakfast and Lunch'!A:D,4,FALSE)</f>
        <v>0</v>
      </c>
      <c r="Q170" s="269">
        <f>VLOOKUP(A170,'Breakfast and Lunch'!A:E,5,FALSE)</f>
        <v>0</v>
      </c>
      <c r="R170" s="269">
        <f>VLOOKUP(A170,'Integration Change'!A:D,4,FALSE)</f>
        <v>0</v>
      </c>
      <c r="S170" s="269">
        <f>VLOOKUP(A170,'LTFM Change'!A:C,3,FALSE)</f>
        <v>0</v>
      </c>
      <c r="T170" s="269">
        <f>VLOOKUP(A170,QComp!A:D,4,FALSE)</f>
        <v>0</v>
      </c>
      <c r="U170" s="269">
        <f t="shared" si="71"/>
        <v>0</v>
      </c>
      <c r="V170" s="269">
        <f>VLOOKUP(A170,'2020 SPED'!A:AF,32,FALSE)</f>
        <v>6205.4760405321722</v>
      </c>
      <c r="W170" s="270">
        <f t="shared" si="67"/>
        <v>46296.476040532172</v>
      </c>
      <c r="X170" s="247">
        <f t="shared" si="72"/>
        <v>1.7592043381839357E-2</v>
      </c>
      <c r="Z170" s="268">
        <f>VLOOKUP(A170,'Pupil Info'!A:E,5,FALSE)</f>
        <v>225</v>
      </c>
      <c r="AA170" s="269">
        <f>VLOOKUP(A170,'Starting Point 2021'!A:AB,28,FALSE)+VLOOKUP(A170,'2021 SPED'!A:AT,23,FALSE)</f>
        <v>2500608.1204987187</v>
      </c>
      <c r="AB170" s="269">
        <f>VLOOKUP(A170,'Starting Point 2021'!A:AB,28,FALSE)</f>
        <v>2292269.7378769666</v>
      </c>
      <c r="AC170" s="269">
        <f>VLOOKUP(A170,'2% 2021'!A:AB,28,FALSE)</f>
        <v>2369076.1638769666</v>
      </c>
      <c r="AD170" s="269">
        <f t="shared" si="73"/>
        <v>76806.425999999978</v>
      </c>
      <c r="AE170" s="269">
        <f>VLOOKUP(A170,'2% with VPK 2021'!A:AB,28,FALSE)</f>
        <v>2369076.1638769666</v>
      </c>
      <c r="AF170" s="269">
        <f>VLOOKUP(A170,'Charter School Lease'!A:E,5,FALSE)</f>
        <v>0</v>
      </c>
      <c r="AG170" s="269">
        <f>VLOOKUP(A170,'Integration Change'!H:L,5,FALSE)</f>
        <v>0</v>
      </c>
      <c r="AH170" s="269">
        <f>VLOOKUP(A170,'Other SPED'!A:D,4,FALSE)</f>
        <v>0</v>
      </c>
      <c r="AI170" s="269">
        <f>VLOOKUP(A170,QComp!I:R,10,FALSE)</f>
        <v>0</v>
      </c>
      <c r="AJ170" s="269">
        <f>VLOOKUP(A170,'LTFM Change'!G:K,5,FALSE)</f>
        <v>0</v>
      </c>
      <c r="AK170" s="269">
        <f>VLOOKUP(A170,'Breakfast and Lunch'!A:E,5,FALSE)</f>
        <v>0</v>
      </c>
      <c r="AL170" s="269">
        <f>VLOOKUP(A170,'Breakfast and Lunch'!A:D,4,FALSE)</f>
        <v>0</v>
      </c>
      <c r="AM170" s="269">
        <f>VLOOKUP(A170,'Integration Change'!A:E,5,FALSE)</f>
        <v>0</v>
      </c>
      <c r="AN170" s="269">
        <f>VLOOKUP(A170,'Safe School'!F:J,5,FALSE)</f>
        <v>0</v>
      </c>
      <c r="AO170" s="269">
        <f>VLOOKUP(A170,'LTFM Change'!A:D,4,FALSE)</f>
        <v>0</v>
      </c>
      <c r="AP170" s="269">
        <f>VLOOKUP(A170,QComp!A:E,5,FALSE)</f>
        <v>0</v>
      </c>
      <c r="AQ170" s="269">
        <f t="shared" si="74"/>
        <v>0</v>
      </c>
      <c r="AR170" s="269">
        <f>VLOOKUP(A170,'2021 SPED'!A:AF,32,FALSE)</f>
        <v>17185.287301201257</v>
      </c>
      <c r="AS170" s="285">
        <f t="shared" si="68"/>
        <v>93991.713301201235</v>
      </c>
      <c r="AT170" s="247">
        <f t="shared" si="69"/>
        <v>3.758754221851273E-2</v>
      </c>
      <c r="AU170" s="249">
        <f t="shared" si="66"/>
        <v>140288.18934173341</v>
      </c>
    </row>
    <row r="171" spans="1:47" x14ac:dyDescent="0.3">
      <c r="A171" s="243">
        <v>499</v>
      </c>
      <c r="B171" s="243">
        <v>1</v>
      </c>
      <c r="C171" s="243" t="s">
        <v>150</v>
      </c>
      <c r="D171" s="243">
        <f>VLOOKUP(A171,Sheet10!A:C,3,FALSE)</f>
        <v>6</v>
      </c>
      <c r="E171" s="268">
        <f>VLOOKUP(A171,'Pupil Info'!A:D,4,FALSE)</f>
        <v>271</v>
      </c>
      <c r="F171" s="269">
        <f>VLOOKUP(A171,'Starting Point 2020'!A:AB,28,FALSE)+IFERROR(VLOOKUP(A171,'2020 SPED'!A:W,23,FALSE),0)</f>
        <v>3451433.3667875258</v>
      </c>
      <c r="G171" s="269">
        <f>VLOOKUP(A171,'Starting Point 2020'!A:AB,28,FALSE)</f>
        <v>3063201</v>
      </c>
      <c r="H171" s="269">
        <f>VLOOKUP(A171,'2% 2020'!A:AB,28,FALSE)</f>
        <v>3104986</v>
      </c>
      <c r="I171" s="269">
        <f t="shared" si="70"/>
        <v>41785</v>
      </c>
      <c r="J171" s="269">
        <f>VLOOKUP(A171,'2% with VPK 2020'!A:AB,28,FALSE)</f>
        <v>3104986</v>
      </c>
      <c r="K171" s="269">
        <f>VLOOKUP(A171,'Charter School Lease'!A:D,4,FALSE)</f>
        <v>0</v>
      </c>
      <c r="L171" s="269">
        <f>VLOOKUP(A171,'Integration Change'!H:K,4,FALSE)</f>
        <v>0</v>
      </c>
      <c r="M171" s="269">
        <f>VLOOKUP(A171,'Other SPED'!A:D,4,FALSE)</f>
        <v>0</v>
      </c>
      <c r="N171" s="269">
        <f>VLOOKUP(A171,'LTFM Change'!G:J,4,FALSE)</f>
        <v>0</v>
      </c>
      <c r="O171" s="269">
        <f>VLOOKUP(A171,QComp!I:N,6,FALSE)</f>
        <v>0</v>
      </c>
      <c r="P171" s="269">
        <f>VLOOKUP(A171,'Breakfast and Lunch'!A:D,4,FALSE)</f>
        <v>0</v>
      </c>
      <c r="Q171" s="269">
        <f>VLOOKUP(A171,'Breakfast and Lunch'!A:E,5,FALSE)</f>
        <v>0</v>
      </c>
      <c r="R171" s="269">
        <f>VLOOKUP(A171,'Integration Change'!A:D,4,FALSE)</f>
        <v>0</v>
      </c>
      <c r="S171" s="269">
        <f>VLOOKUP(A171,'LTFM Change'!A:C,3,FALSE)</f>
        <v>0</v>
      </c>
      <c r="T171" s="269">
        <f>VLOOKUP(A171,QComp!A:D,4,FALSE)</f>
        <v>0</v>
      </c>
      <c r="U171" s="269">
        <f t="shared" si="71"/>
        <v>0</v>
      </c>
      <c r="V171" s="269">
        <f>VLOOKUP(A171,'2020 SPED'!A:AF,32,FALSE)</f>
        <v>331.51701944950037</v>
      </c>
      <c r="W171" s="270">
        <f t="shared" si="67"/>
        <v>42116.5170194495</v>
      </c>
      <c r="X171" s="247">
        <f t="shared" si="72"/>
        <v>1.2202616288272811E-2</v>
      </c>
      <c r="Z171" s="268">
        <f>VLOOKUP(A171,'Pupil Info'!A:E,5,FALSE)</f>
        <v>282</v>
      </c>
      <c r="AA171" s="269">
        <f>VLOOKUP(A171,'Starting Point 2021'!A:AB,28,FALSE)+VLOOKUP(A171,'2021 SPED'!A:AT,23,FALSE)</f>
        <v>3620126.8436479894</v>
      </c>
      <c r="AB171" s="269">
        <f>VLOOKUP(A171,'Starting Point 2021'!A:AB,28,FALSE)</f>
        <v>3194862</v>
      </c>
      <c r="AC171" s="269">
        <f>VLOOKUP(A171,'2% 2021'!A:AB,28,FALSE)</f>
        <v>3282607</v>
      </c>
      <c r="AD171" s="269">
        <f t="shared" si="73"/>
        <v>87745</v>
      </c>
      <c r="AE171" s="269">
        <f>VLOOKUP(A171,'2% with VPK 2021'!A:AB,28,FALSE)</f>
        <v>3282607</v>
      </c>
      <c r="AF171" s="269">
        <f>VLOOKUP(A171,'Charter School Lease'!A:E,5,FALSE)</f>
        <v>0</v>
      </c>
      <c r="AG171" s="269">
        <f>VLOOKUP(A171,'Integration Change'!H:L,5,FALSE)</f>
        <v>0</v>
      </c>
      <c r="AH171" s="269">
        <f>VLOOKUP(A171,'Other SPED'!A:D,4,FALSE)</f>
        <v>0</v>
      </c>
      <c r="AI171" s="269">
        <f>VLOOKUP(A171,QComp!I:R,10,FALSE)</f>
        <v>0</v>
      </c>
      <c r="AJ171" s="269">
        <f>VLOOKUP(A171,'LTFM Change'!G:K,5,FALSE)</f>
        <v>0</v>
      </c>
      <c r="AK171" s="269">
        <f>VLOOKUP(A171,'Breakfast and Lunch'!A:E,5,FALSE)</f>
        <v>0</v>
      </c>
      <c r="AL171" s="269">
        <f>VLOOKUP(A171,'Breakfast and Lunch'!A:D,4,FALSE)</f>
        <v>0</v>
      </c>
      <c r="AM171" s="269">
        <f>VLOOKUP(A171,'Integration Change'!A:E,5,FALSE)</f>
        <v>0</v>
      </c>
      <c r="AN171" s="269">
        <f>VLOOKUP(A171,'Safe School'!F:J,5,FALSE)</f>
        <v>0</v>
      </c>
      <c r="AO171" s="269">
        <f>VLOOKUP(A171,'LTFM Change'!A:D,4,FALSE)</f>
        <v>0</v>
      </c>
      <c r="AP171" s="269">
        <f>VLOOKUP(A171,QComp!A:E,5,FALSE)</f>
        <v>0</v>
      </c>
      <c r="AQ171" s="269">
        <f t="shared" si="74"/>
        <v>0</v>
      </c>
      <c r="AR171" s="269">
        <f>VLOOKUP(A171,'2021 SPED'!A:AF,32,FALSE)</f>
        <v>-10549.168251918978</v>
      </c>
      <c r="AS171" s="285">
        <f t="shared" si="68"/>
        <v>77195.831748081022</v>
      </c>
      <c r="AT171" s="247">
        <f t="shared" si="69"/>
        <v>2.1324068211458283E-2</v>
      </c>
      <c r="AU171" s="249">
        <f t="shared" si="66"/>
        <v>119312.34876753052</v>
      </c>
    </row>
    <row r="172" spans="1:47" x14ac:dyDescent="0.3">
      <c r="A172" s="243">
        <v>500</v>
      </c>
      <c r="B172" s="243">
        <v>1</v>
      </c>
      <c r="C172" s="243" t="s">
        <v>151</v>
      </c>
      <c r="D172" s="243">
        <f>VLOOKUP(A172,Sheet10!A:C,3,FALSE)</f>
        <v>6</v>
      </c>
      <c r="E172" s="268">
        <f>VLOOKUP(A172,'Pupil Info'!A:D,4,FALSE)</f>
        <v>378</v>
      </c>
      <c r="F172" s="269">
        <f>VLOOKUP(A172,'Starting Point 2020'!A:AB,28,FALSE)+IFERROR(VLOOKUP(A172,'2020 SPED'!A:W,23,FALSE),0)</f>
        <v>4554475.5935523072</v>
      </c>
      <c r="G172" s="269">
        <f>VLOOKUP(A172,'Starting Point 2020'!A:AB,28,FALSE)</f>
        <v>4049651.2053614999</v>
      </c>
      <c r="H172" s="269">
        <f>VLOOKUP(A172,'2% 2020'!A:AB,28,FALSE)</f>
        <v>4107154.2053614999</v>
      </c>
      <c r="I172" s="269">
        <f t="shared" si="70"/>
        <v>57503</v>
      </c>
      <c r="J172" s="269">
        <f>VLOOKUP(A172,'2% with VPK 2020'!A:AB,28,FALSE)</f>
        <v>4107154.2053614999</v>
      </c>
      <c r="K172" s="269">
        <f>VLOOKUP(A172,'Charter School Lease'!A:D,4,FALSE)</f>
        <v>0</v>
      </c>
      <c r="L172" s="269">
        <f>VLOOKUP(A172,'Integration Change'!H:K,4,FALSE)</f>
        <v>0</v>
      </c>
      <c r="M172" s="269">
        <f>VLOOKUP(A172,'Other SPED'!A:D,4,FALSE)</f>
        <v>0</v>
      </c>
      <c r="N172" s="269">
        <f>VLOOKUP(A172,'LTFM Change'!G:J,4,FALSE)</f>
        <v>0</v>
      </c>
      <c r="O172" s="269">
        <f>VLOOKUP(A172,QComp!I:N,6,FALSE)</f>
        <v>0</v>
      </c>
      <c r="P172" s="269">
        <f>VLOOKUP(A172,'Breakfast and Lunch'!A:D,4,FALSE)</f>
        <v>0</v>
      </c>
      <c r="Q172" s="269">
        <f>VLOOKUP(A172,'Breakfast and Lunch'!A:E,5,FALSE)</f>
        <v>0</v>
      </c>
      <c r="R172" s="269">
        <f>VLOOKUP(A172,'Integration Change'!A:D,4,FALSE)</f>
        <v>0</v>
      </c>
      <c r="S172" s="269">
        <f>VLOOKUP(A172,'LTFM Change'!A:C,3,FALSE)</f>
        <v>0</v>
      </c>
      <c r="T172" s="269">
        <f>VLOOKUP(A172,QComp!A:D,4,FALSE)</f>
        <v>0</v>
      </c>
      <c r="U172" s="269">
        <f t="shared" si="71"/>
        <v>0</v>
      </c>
      <c r="V172" s="269">
        <f>VLOOKUP(A172,'2020 SPED'!A:AF,32,FALSE)</f>
        <v>-88945.117627496656</v>
      </c>
      <c r="W172" s="270">
        <f t="shared" si="67"/>
        <v>-31442.117627496656</v>
      </c>
      <c r="X172" s="247">
        <f t="shared" si="72"/>
        <v>-6.9035648521223597E-3</v>
      </c>
      <c r="Z172" s="268">
        <f>VLOOKUP(A172,'Pupil Info'!A:E,5,FALSE)</f>
        <v>383</v>
      </c>
      <c r="AA172" s="269">
        <f>VLOOKUP(A172,'Starting Point 2021'!A:AB,28,FALSE)+VLOOKUP(A172,'2021 SPED'!A:AT,23,FALSE)</f>
        <v>4617369.8867994025</v>
      </c>
      <c r="AB172" s="269">
        <f>VLOOKUP(A172,'Starting Point 2021'!A:AB,28,FALSE)</f>
        <v>4078932.4772845334</v>
      </c>
      <c r="AC172" s="269">
        <f>VLOOKUP(A172,'2% 2021'!A:AB,28,FALSE)</f>
        <v>4194167.0532845338</v>
      </c>
      <c r="AD172" s="269">
        <f t="shared" si="73"/>
        <v>115234.57600000035</v>
      </c>
      <c r="AE172" s="269">
        <f>VLOOKUP(A172,'2% with VPK 2021'!A:AB,28,FALSE)</f>
        <v>4194167.0532845338</v>
      </c>
      <c r="AF172" s="269">
        <f>VLOOKUP(A172,'Charter School Lease'!A:E,5,FALSE)</f>
        <v>0</v>
      </c>
      <c r="AG172" s="269">
        <f>VLOOKUP(A172,'Integration Change'!H:L,5,FALSE)</f>
        <v>0</v>
      </c>
      <c r="AH172" s="269">
        <f>VLOOKUP(A172,'Other SPED'!A:D,4,FALSE)</f>
        <v>0</v>
      </c>
      <c r="AI172" s="269">
        <f>VLOOKUP(A172,QComp!I:R,10,FALSE)</f>
        <v>0</v>
      </c>
      <c r="AJ172" s="269">
        <f>VLOOKUP(A172,'LTFM Change'!G:K,5,FALSE)</f>
        <v>0</v>
      </c>
      <c r="AK172" s="269">
        <f>VLOOKUP(A172,'Breakfast and Lunch'!A:E,5,FALSE)</f>
        <v>0</v>
      </c>
      <c r="AL172" s="269">
        <f>VLOOKUP(A172,'Breakfast and Lunch'!A:D,4,FALSE)</f>
        <v>0</v>
      </c>
      <c r="AM172" s="269">
        <f>VLOOKUP(A172,'Integration Change'!A:E,5,FALSE)</f>
        <v>0</v>
      </c>
      <c r="AN172" s="269">
        <f>VLOOKUP(A172,'Safe School'!F:J,5,FALSE)</f>
        <v>0</v>
      </c>
      <c r="AO172" s="269">
        <f>VLOOKUP(A172,'LTFM Change'!A:D,4,FALSE)</f>
        <v>0</v>
      </c>
      <c r="AP172" s="269">
        <f>VLOOKUP(A172,QComp!A:E,5,FALSE)</f>
        <v>0</v>
      </c>
      <c r="AQ172" s="269">
        <f t="shared" si="74"/>
        <v>0</v>
      </c>
      <c r="AR172" s="269">
        <f>VLOOKUP(A172,'2021 SPED'!A:AF,32,FALSE)</f>
        <v>-107047.5912668411</v>
      </c>
      <c r="AS172" s="285">
        <f t="shared" si="68"/>
        <v>8186.9847331592464</v>
      </c>
      <c r="AT172" s="247">
        <f t="shared" si="69"/>
        <v>1.7730840140326254E-3</v>
      </c>
      <c r="AU172" s="249">
        <f t="shared" si="66"/>
        <v>-23255.13289433741</v>
      </c>
    </row>
    <row r="173" spans="1:47" x14ac:dyDescent="0.3">
      <c r="A173" s="243">
        <v>505</v>
      </c>
      <c r="B173" s="243">
        <v>1</v>
      </c>
      <c r="C173" s="243" t="s">
        <v>152</v>
      </c>
      <c r="D173" s="243">
        <f>VLOOKUP(A173,Sheet10!A:C,3,FALSE)</f>
        <v>6</v>
      </c>
      <c r="E173" s="268">
        <f>VLOOKUP(A173,'Pupil Info'!A:D,4,FALSE)</f>
        <v>345</v>
      </c>
      <c r="F173" s="269">
        <f>VLOOKUP(A173,'Starting Point 2020'!A:AB,28,FALSE)+IFERROR(VLOOKUP(A173,'2020 SPED'!A:W,23,FALSE),0)</f>
        <v>4650523.809210578</v>
      </c>
      <c r="G173" s="269">
        <f>VLOOKUP(A173,'Starting Point 2020'!A:AB,28,FALSE)</f>
        <v>4128635.2991762059</v>
      </c>
      <c r="H173" s="269">
        <f>VLOOKUP(A173,'2% 2020'!A:AB,28,FALSE)</f>
        <v>4183643.2991762059</v>
      </c>
      <c r="I173" s="269">
        <f t="shared" si="70"/>
        <v>55008</v>
      </c>
      <c r="J173" s="269">
        <f>VLOOKUP(A173,'2% with VPK 2020'!A:AB,28,FALSE)</f>
        <v>4183643.2991762059</v>
      </c>
      <c r="K173" s="269">
        <f>VLOOKUP(A173,'Charter School Lease'!A:D,4,FALSE)</f>
        <v>0</v>
      </c>
      <c r="L173" s="269">
        <f>VLOOKUP(A173,'Integration Change'!H:K,4,FALSE)</f>
        <v>0</v>
      </c>
      <c r="M173" s="269">
        <f>VLOOKUP(A173,'Other SPED'!A:D,4,FALSE)</f>
        <v>0</v>
      </c>
      <c r="N173" s="269">
        <f>VLOOKUP(A173,'LTFM Change'!G:J,4,FALSE)</f>
        <v>0</v>
      </c>
      <c r="O173" s="269">
        <f>VLOOKUP(A173,QComp!I:N,6,FALSE)</f>
        <v>0</v>
      </c>
      <c r="P173" s="269">
        <f>VLOOKUP(A173,'Breakfast and Lunch'!A:D,4,FALSE)</f>
        <v>0</v>
      </c>
      <c r="Q173" s="269">
        <f>VLOOKUP(A173,'Breakfast and Lunch'!A:E,5,FALSE)</f>
        <v>0</v>
      </c>
      <c r="R173" s="269">
        <f>VLOOKUP(A173,'Integration Change'!A:D,4,FALSE)</f>
        <v>0</v>
      </c>
      <c r="S173" s="269">
        <f>VLOOKUP(A173,'LTFM Change'!A:C,3,FALSE)</f>
        <v>0</v>
      </c>
      <c r="T173" s="269">
        <f>VLOOKUP(A173,QComp!A:D,4,FALSE)</f>
        <v>0</v>
      </c>
      <c r="U173" s="269">
        <f t="shared" si="71"/>
        <v>0</v>
      </c>
      <c r="V173" s="269">
        <f>VLOOKUP(A173,'2020 SPED'!A:AF,32,FALSE)</f>
        <v>10061.868642943562</v>
      </c>
      <c r="W173" s="270">
        <f t="shared" si="67"/>
        <v>65069.868642943562</v>
      </c>
      <c r="X173" s="247">
        <f t="shared" si="72"/>
        <v>1.3991943985765651E-2</v>
      </c>
      <c r="Z173" s="268">
        <f>VLOOKUP(A173,'Pupil Info'!A:E,5,FALSE)</f>
        <v>342</v>
      </c>
      <c r="AA173" s="269">
        <f>VLOOKUP(A173,'Starting Point 2021'!A:AB,28,FALSE)+VLOOKUP(A173,'2021 SPED'!A:AT,23,FALSE)</f>
        <v>4664484.8774479115</v>
      </c>
      <c r="AB173" s="269">
        <f>VLOOKUP(A173,'Starting Point 2021'!A:AB,28,FALSE)</f>
        <v>4113337.8854350164</v>
      </c>
      <c r="AC173" s="269">
        <f>VLOOKUP(A173,'2% 2021'!A:AB,28,FALSE)</f>
        <v>4223359.9614350162</v>
      </c>
      <c r="AD173" s="269">
        <f t="shared" si="73"/>
        <v>110022.07599999988</v>
      </c>
      <c r="AE173" s="269">
        <f>VLOOKUP(A173,'2% with VPK 2021'!A:AB,28,FALSE)</f>
        <v>4223359.9614350162</v>
      </c>
      <c r="AF173" s="269">
        <f>VLOOKUP(A173,'Charter School Lease'!A:E,5,FALSE)</f>
        <v>0</v>
      </c>
      <c r="AG173" s="269">
        <f>VLOOKUP(A173,'Integration Change'!H:L,5,FALSE)</f>
        <v>0</v>
      </c>
      <c r="AH173" s="269">
        <f>VLOOKUP(A173,'Other SPED'!A:D,4,FALSE)</f>
        <v>0</v>
      </c>
      <c r="AI173" s="269">
        <f>VLOOKUP(A173,QComp!I:R,10,FALSE)</f>
        <v>0</v>
      </c>
      <c r="AJ173" s="269">
        <f>VLOOKUP(A173,'LTFM Change'!G:K,5,FALSE)</f>
        <v>0</v>
      </c>
      <c r="AK173" s="269">
        <f>VLOOKUP(A173,'Breakfast and Lunch'!A:E,5,FALSE)</f>
        <v>0</v>
      </c>
      <c r="AL173" s="269">
        <f>VLOOKUP(A173,'Breakfast and Lunch'!A:D,4,FALSE)</f>
        <v>0</v>
      </c>
      <c r="AM173" s="269">
        <f>VLOOKUP(A173,'Integration Change'!A:E,5,FALSE)</f>
        <v>0</v>
      </c>
      <c r="AN173" s="269">
        <f>VLOOKUP(A173,'Safe School'!F:J,5,FALSE)</f>
        <v>0</v>
      </c>
      <c r="AO173" s="269">
        <f>VLOOKUP(A173,'LTFM Change'!A:D,4,FALSE)</f>
        <v>0</v>
      </c>
      <c r="AP173" s="269">
        <f>VLOOKUP(A173,QComp!A:E,5,FALSE)</f>
        <v>0</v>
      </c>
      <c r="AQ173" s="269">
        <f t="shared" si="74"/>
        <v>0</v>
      </c>
      <c r="AR173" s="269">
        <f>VLOOKUP(A173,'2021 SPED'!A:AF,32,FALSE)</f>
        <v>34630.475372752291</v>
      </c>
      <c r="AS173" s="285">
        <f t="shared" si="68"/>
        <v>144652.55137275218</v>
      </c>
      <c r="AT173" s="247">
        <f t="shared" si="69"/>
        <v>3.1011473972640802E-2</v>
      </c>
      <c r="AU173" s="249">
        <f t="shared" si="66"/>
        <v>209722.42001569574</v>
      </c>
    </row>
    <row r="174" spans="1:47" x14ac:dyDescent="0.3">
      <c r="A174" s="243">
        <v>507</v>
      </c>
      <c r="B174" s="243">
        <v>1</v>
      </c>
      <c r="C174" s="243" t="s">
        <v>153</v>
      </c>
      <c r="D174" s="243">
        <f>VLOOKUP(A174,Sheet10!A:C,3,FALSE)</f>
        <v>6</v>
      </c>
      <c r="E174" s="268">
        <f>VLOOKUP(A174,'Pupil Info'!A:D,4,FALSE)</f>
        <v>364</v>
      </c>
      <c r="F174" s="269">
        <f>VLOOKUP(A174,'Starting Point 2020'!A:AB,28,FALSE)+IFERROR(VLOOKUP(A174,'2020 SPED'!A:W,23,FALSE),0)</f>
        <v>3861082.8986399909</v>
      </c>
      <c r="G174" s="269">
        <f>VLOOKUP(A174,'Starting Point 2020'!A:AB,28,FALSE)</f>
        <v>3558705.5</v>
      </c>
      <c r="H174" s="269">
        <f>VLOOKUP(A174,'2% 2020'!A:AB,28,FALSE)</f>
        <v>3612000.5</v>
      </c>
      <c r="I174" s="269">
        <f t="shared" si="70"/>
        <v>53295</v>
      </c>
      <c r="J174" s="269">
        <f>VLOOKUP(A174,'2% with VPK 2020'!A:AB,28,FALSE)</f>
        <v>3612000.5</v>
      </c>
      <c r="K174" s="269">
        <f>VLOOKUP(A174,'Charter School Lease'!A:D,4,FALSE)</f>
        <v>0</v>
      </c>
      <c r="L174" s="269">
        <f>VLOOKUP(A174,'Integration Change'!H:K,4,FALSE)</f>
        <v>0</v>
      </c>
      <c r="M174" s="269">
        <f>VLOOKUP(A174,'Other SPED'!A:D,4,FALSE)</f>
        <v>0</v>
      </c>
      <c r="N174" s="269">
        <f>VLOOKUP(A174,'LTFM Change'!G:J,4,FALSE)</f>
        <v>0</v>
      </c>
      <c r="O174" s="269">
        <f>VLOOKUP(A174,QComp!I:N,6,FALSE)</f>
        <v>0</v>
      </c>
      <c r="P174" s="269">
        <f>VLOOKUP(A174,'Breakfast and Lunch'!A:D,4,FALSE)</f>
        <v>0</v>
      </c>
      <c r="Q174" s="269">
        <f>VLOOKUP(A174,'Breakfast and Lunch'!A:E,5,FALSE)</f>
        <v>0</v>
      </c>
      <c r="R174" s="269">
        <f>VLOOKUP(A174,'Integration Change'!A:D,4,FALSE)</f>
        <v>0</v>
      </c>
      <c r="S174" s="269">
        <f>VLOOKUP(A174,'LTFM Change'!A:C,3,FALSE)</f>
        <v>0</v>
      </c>
      <c r="T174" s="269">
        <f>VLOOKUP(A174,QComp!A:D,4,FALSE)</f>
        <v>0</v>
      </c>
      <c r="U174" s="269">
        <f t="shared" si="71"/>
        <v>0</v>
      </c>
      <c r="V174" s="269">
        <f>VLOOKUP(A174,'2020 SPED'!A:AF,32,FALSE)</f>
        <v>6916.694600352901</v>
      </c>
      <c r="W174" s="270">
        <f t="shared" si="67"/>
        <v>60211.694600352901</v>
      </c>
      <c r="X174" s="247">
        <f t="shared" si="72"/>
        <v>1.5594509670217568E-2</v>
      </c>
      <c r="Z174" s="268">
        <f>VLOOKUP(A174,'Pupil Info'!A:E,5,FALSE)</f>
        <v>362</v>
      </c>
      <c r="AA174" s="269">
        <f>VLOOKUP(A174,'Starting Point 2021'!A:AB,28,FALSE)+VLOOKUP(A174,'2021 SPED'!A:AT,23,FALSE)</f>
        <v>3872538.7951580826</v>
      </c>
      <c r="AB174" s="269">
        <f>VLOOKUP(A174,'Starting Point 2021'!A:AB,28,FALSE)</f>
        <v>3555987.25</v>
      </c>
      <c r="AC174" s="269">
        <f>VLOOKUP(A174,'2% 2021'!A:AB,28,FALSE)</f>
        <v>3663612.25</v>
      </c>
      <c r="AD174" s="269">
        <f t="shared" si="73"/>
        <v>107625</v>
      </c>
      <c r="AE174" s="269">
        <f>VLOOKUP(A174,'2% with VPK 2021'!A:AB,28,FALSE)</f>
        <v>3663612.25</v>
      </c>
      <c r="AF174" s="269">
        <f>VLOOKUP(A174,'Charter School Lease'!A:E,5,FALSE)</f>
        <v>0</v>
      </c>
      <c r="AG174" s="269">
        <f>VLOOKUP(A174,'Integration Change'!H:L,5,FALSE)</f>
        <v>0</v>
      </c>
      <c r="AH174" s="269">
        <f>VLOOKUP(A174,'Other SPED'!A:D,4,FALSE)</f>
        <v>0</v>
      </c>
      <c r="AI174" s="269">
        <f>VLOOKUP(A174,QComp!I:R,10,FALSE)</f>
        <v>0</v>
      </c>
      <c r="AJ174" s="269">
        <f>VLOOKUP(A174,'LTFM Change'!G:K,5,FALSE)</f>
        <v>0</v>
      </c>
      <c r="AK174" s="269">
        <f>VLOOKUP(A174,'Breakfast and Lunch'!A:E,5,FALSE)</f>
        <v>0</v>
      </c>
      <c r="AL174" s="269">
        <f>VLOOKUP(A174,'Breakfast and Lunch'!A:D,4,FALSE)</f>
        <v>0</v>
      </c>
      <c r="AM174" s="269">
        <f>VLOOKUP(A174,'Integration Change'!A:E,5,FALSE)</f>
        <v>0</v>
      </c>
      <c r="AN174" s="269">
        <f>VLOOKUP(A174,'Safe School'!F:J,5,FALSE)</f>
        <v>0</v>
      </c>
      <c r="AO174" s="269">
        <f>VLOOKUP(A174,'LTFM Change'!A:D,4,FALSE)</f>
        <v>0</v>
      </c>
      <c r="AP174" s="269">
        <f>VLOOKUP(A174,QComp!A:E,5,FALSE)</f>
        <v>0</v>
      </c>
      <c r="AQ174" s="269">
        <f t="shared" si="74"/>
        <v>0</v>
      </c>
      <c r="AR174" s="269">
        <f>VLOOKUP(A174,'2021 SPED'!A:AF,32,FALSE)</f>
        <v>17429.461524217739</v>
      </c>
      <c r="AS174" s="285">
        <f t="shared" si="68"/>
        <v>125054.46152421774</v>
      </c>
      <c r="AT174" s="247">
        <f t="shared" si="69"/>
        <v>3.2292629755078531E-2</v>
      </c>
      <c r="AU174" s="249">
        <f t="shared" si="66"/>
        <v>185266.15612457064</v>
      </c>
    </row>
    <row r="175" spans="1:47" x14ac:dyDescent="0.3">
      <c r="A175" s="243">
        <v>508</v>
      </c>
      <c r="B175" s="243">
        <v>1</v>
      </c>
      <c r="C175" s="243" t="s">
        <v>154</v>
      </c>
      <c r="D175" s="243">
        <f>VLOOKUP(A175,Sheet10!A:C,3,FALSE)</f>
        <v>5</v>
      </c>
      <c r="E175" s="268">
        <f>VLOOKUP(A175,'Pupil Info'!A:D,4,FALSE)</f>
        <v>2221</v>
      </c>
      <c r="F175" s="269">
        <f>VLOOKUP(A175,'Starting Point 2020'!A:AB,28,FALSE)+IFERROR(VLOOKUP(A175,'2020 SPED'!A:W,23,FALSE),0)</f>
        <v>22935406.821893018</v>
      </c>
      <c r="G175" s="269">
        <f>VLOOKUP(A175,'Starting Point 2020'!A:AB,28,FALSE)</f>
        <v>20199910.25</v>
      </c>
      <c r="H175" s="269">
        <f>VLOOKUP(A175,'2% 2020'!A:AB,28,FALSE)</f>
        <v>20535116.25</v>
      </c>
      <c r="I175" s="269">
        <f t="shared" si="70"/>
        <v>335206</v>
      </c>
      <c r="J175" s="269">
        <f>VLOOKUP(A175,'2% with VPK 2020'!A:AB,28,FALSE)</f>
        <v>20535116.25</v>
      </c>
      <c r="K175" s="269">
        <f>VLOOKUP(A175,'Charter School Lease'!A:D,4,FALSE)</f>
        <v>0</v>
      </c>
      <c r="L175" s="269">
        <f>VLOOKUP(A175,'Integration Change'!H:K,4,FALSE)</f>
        <v>0</v>
      </c>
      <c r="M175" s="269">
        <f>VLOOKUP(A175,'Other SPED'!A:D,4,FALSE)</f>
        <v>0</v>
      </c>
      <c r="N175" s="269">
        <f>VLOOKUP(A175,'LTFM Change'!G:J,4,FALSE)</f>
        <v>0</v>
      </c>
      <c r="O175" s="269">
        <f>VLOOKUP(A175,QComp!I:N,6,FALSE)</f>
        <v>-1797.1310603999882</v>
      </c>
      <c r="P175" s="269">
        <f>VLOOKUP(A175,'Breakfast and Lunch'!A:D,4,FALSE)</f>
        <v>0</v>
      </c>
      <c r="Q175" s="269">
        <f>VLOOKUP(A175,'Breakfast and Lunch'!A:E,5,FALSE)</f>
        <v>0</v>
      </c>
      <c r="R175" s="269">
        <f>VLOOKUP(A175,'Integration Change'!A:D,4,FALSE)</f>
        <v>0</v>
      </c>
      <c r="S175" s="269">
        <f>VLOOKUP(A175,'LTFM Change'!A:C,3,FALSE)</f>
        <v>0</v>
      </c>
      <c r="T175" s="269">
        <f>VLOOKUP(A175,QComp!A:D,4,FALSE)</f>
        <v>0</v>
      </c>
      <c r="U175" s="269">
        <f t="shared" si="71"/>
        <v>-1797.1310603991151</v>
      </c>
      <c r="V175" s="269">
        <f>VLOOKUP(A175,'2020 SPED'!A:AF,32,FALSE)</f>
        <v>51578.446924629621</v>
      </c>
      <c r="W175" s="270">
        <f t="shared" si="67"/>
        <v>384987.31586423051</v>
      </c>
      <c r="X175" s="247">
        <f t="shared" si="72"/>
        <v>1.6785719950550053E-2</v>
      </c>
      <c r="Z175" s="268">
        <f>VLOOKUP(A175,'Pupil Info'!A:E,5,FALSE)</f>
        <v>2194</v>
      </c>
      <c r="AA175" s="269">
        <f>VLOOKUP(A175,'Starting Point 2021'!A:AB,28,FALSE)+VLOOKUP(A175,'2021 SPED'!A:AT,23,FALSE)</f>
        <v>22927567.01017464</v>
      </c>
      <c r="AB175" s="269">
        <f>VLOOKUP(A175,'Starting Point 2021'!A:AB,28,FALSE)</f>
        <v>20056697.75</v>
      </c>
      <c r="AC175" s="269">
        <f>VLOOKUP(A175,'2% 2021'!A:AB,28,FALSE)</f>
        <v>20729670.75</v>
      </c>
      <c r="AD175" s="269">
        <f t="shared" si="73"/>
        <v>672973</v>
      </c>
      <c r="AE175" s="269">
        <f>VLOOKUP(A175,'2% with VPK 2021'!A:AB,28,FALSE)</f>
        <v>20729670.75</v>
      </c>
      <c r="AF175" s="269">
        <f>VLOOKUP(A175,'Charter School Lease'!A:E,5,FALSE)</f>
        <v>0</v>
      </c>
      <c r="AG175" s="269">
        <f>VLOOKUP(A175,'Integration Change'!H:L,5,FALSE)</f>
        <v>0</v>
      </c>
      <c r="AH175" s="269">
        <f>VLOOKUP(A175,'Other SPED'!A:D,4,FALSE)</f>
        <v>0</v>
      </c>
      <c r="AI175" s="269">
        <f>VLOOKUP(A175,QComp!I:R,10,FALSE)</f>
        <v>-1791.4241755594849</v>
      </c>
      <c r="AJ175" s="269">
        <f>VLOOKUP(A175,'LTFM Change'!G:K,5,FALSE)</f>
        <v>0</v>
      </c>
      <c r="AK175" s="269">
        <f>VLOOKUP(A175,'Breakfast and Lunch'!A:E,5,FALSE)</f>
        <v>0</v>
      </c>
      <c r="AL175" s="269">
        <f>VLOOKUP(A175,'Breakfast and Lunch'!A:D,4,FALSE)</f>
        <v>0</v>
      </c>
      <c r="AM175" s="269">
        <f>VLOOKUP(A175,'Integration Change'!A:E,5,FALSE)</f>
        <v>0</v>
      </c>
      <c r="AN175" s="269">
        <f>VLOOKUP(A175,'Safe School'!F:J,5,FALSE)</f>
        <v>0</v>
      </c>
      <c r="AO175" s="269">
        <f>VLOOKUP(A175,'LTFM Change'!A:D,4,FALSE)</f>
        <v>0</v>
      </c>
      <c r="AP175" s="269">
        <f>VLOOKUP(A175,QComp!A:E,5,FALSE)</f>
        <v>0</v>
      </c>
      <c r="AQ175" s="269">
        <f t="shared" si="74"/>
        <v>-1791.4241755604744</v>
      </c>
      <c r="AR175" s="269">
        <f>VLOOKUP(A175,'2021 SPED'!A:AF,32,FALSE)</f>
        <v>146669.8803957901</v>
      </c>
      <c r="AS175" s="285">
        <f t="shared" si="68"/>
        <v>817851.45622022962</v>
      </c>
      <c r="AT175" s="247">
        <f t="shared" si="69"/>
        <v>3.567109653882105E-2</v>
      </c>
      <c r="AU175" s="249">
        <f t="shared" si="66"/>
        <v>1202838.7720844601</v>
      </c>
    </row>
    <row r="176" spans="1:47" x14ac:dyDescent="0.3">
      <c r="A176" s="243">
        <v>511</v>
      </c>
      <c r="B176" s="243">
        <v>1</v>
      </c>
      <c r="C176" s="243" t="s">
        <v>155</v>
      </c>
      <c r="D176" s="243">
        <f>VLOOKUP(A176,Sheet10!A:C,3,FALSE)</f>
        <v>6</v>
      </c>
      <c r="E176" s="268">
        <f>VLOOKUP(A176,'Pupil Info'!A:D,4,FALSE)</f>
        <v>563</v>
      </c>
      <c r="F176" s="269">
        <f>VLOOKUP(A176,'Starting Point 2020'!A:AB,28,FALSE)+IFERROR(VLOOKUP(A176,'2020 SPED'!A:W,23,FALSE),0)</f>
        <v>5967248.0720325941</v>
      </c>
      <c r="G176" s="269">
        <f>VLOOKUP(A176,'Starting Point 2020'!A:AB,28,FALSE)</f>
        <v>5423996.7479940001</v>
      </c>
      <c r="H176" s="269">
        <f>VLOOKUP(A176,'2% 2020'!A:AB,28,FALSE)</f>
        <v>5511508.7479940001</v>
      </c>
      <c r="I176" s="269">
        <f t="shared" si="70"/>
        <v>87512</v>
      </c>
      <c r="J176" s="269">
        <f>VLOOKUP(A176,'2% with VPK 2020'!A:AB,28,FALSE)</f>
        <v>5511508.7479940001</v>
      </c>
      <c r="K176" s="269">
        <f>VLOOKUP(A176,'Charter School Lease'!A:D,4,FALSE)</f>
        <v>0</v>
      </c>
      <c r="L176" s="269">
        <f>VLOOKUP(A176,'Integration Change'!H:K,4,FALSE)</f>
        <v>0</v>
      </c>
      <c r="M176" s="269">
        <f>VLOOKUP(A176,'Other SPED'!A:D,4,FALSE)</f>
        <v>0</v>
      </c>
      <c r="N176" s="269">
        <f>VLOOKUP(A176,'LTFM Change'!G:J,4,FALSE)</f>
        <v>0</v>
      </c>
      <c r="O176" s="269">
        <f>VLOOKUP(A176,QComp!I:N,6,FALSE)</f>
        <v>0</v>
      </c>
      <c r="P176" s="269">
        <f>VLOOKUP(A176,'Breakfast and Lunch'!A:D,4,FALSE)</f>
        <v>0</v>
      </c>
      <c r="Q176" s="269">
        <f>VLOOKUP(A176,'Breakfast and Lunch'!A:E,5,FALSE)</f>
        <v>0</v>
      </c>
      <c r="R176" s="269">
        <f>VLOOKUP(A176,'Integration Change'!A:D,4,FALSE)</f>
        <v>0</v>
      </c>
      <c r="S176" s="269">
        <f>VLOOKUP(A176,'LTFM Change'!A:C,3,FALSE)</f>
        <v>0</v>
      </c>
      <c r="T176" s="269">
        <f>VLOOKUP(A176,QComp!A:D,4,FALSE)</f>
        <v>0</v>
      </c>
      <c r="U176" s="269">
        <f t="shared" si="71"/>
        <v>0</v>
      </c>
      <c r="V176" s="269">
        <f>VLOOKUP(A176,'2020 SPED'!A:AF,32,FALSE)</f>
        <v>5925.7531086278614</v>
      </c>
      <c r="W176" s="270">
        <f t="shared" si="67"/>
        <v>93437.753108627861</v>
      </c>
      <c r="X176" s="247">
        <f t="shared" si="72"/>
        <v>1.5658432828786494E-2</v>
      </c>
      <c r="Z176" s="268">
        <f>VLOOKUP(A176,'Pupil Info'!A:E,5,FALSE)</f>
        <v>560</v>
      </c>
      <c r="AA176" s="269">
        <f>VLOOKUP(A176,'Starting Point 2021'!A:AB,28,FALSE)+VLOOKUP(A176,'2021 SPED'!A:AT,23,FALSE)</f>
        <v>5978570.4327243986</v>
      </c>
      <c r="AB176" s="269">
        <f>VLOOKUP(A176,'Starting Point 2021'!A:AB,28,FALSE)</f>
        <v>5406232.0249484843</v>
      </c>
      <c r="AC176" s="269">
        <f>VLOOKUP(A176,'2% 2021'!A:AB,28,FALSE)</f>
        <v>5581260.0129484842</v>
      </c>
      <c r="AD176" s="269">
        <f t="shared" si="73"/>
        <v>175027.9879999999</v>
      </c>
      <c r="AE176" s="269">
        <f>VLOOKUP(A176,'2% with VPK 2021'!A:AB,28,FALSE)</f>
        <v>5581260.0129484842</v>
      </c>
      <c r="AF176" s="269">
        <f>VLOOKUP(A176,'Charter School Lease'!A:E,5,FALSE)</f>
        <v>0</v>
      </c>
      <c r="AG176" s="269">
        <f>VLOOKUP(A176,'Integration Change'!H:L,5,FALSE)</f>
        <v>0</v>
      </c>
      <c r="AH176" s="269">
        <f>VLOOKUP(A176,'Other SPED'!A:D,4,FALSE)</f>
        <v>0</v>
      </c>
      <c r="AI176" s="269">
        <f>VLOOKUP(A176,QComp!I:R,10,FALSE)</f>
        <v>0</v>
      </c>
      <c r="AJ176" s="269">
        <f>VLOOKUP(A176,'LTFM Change'!G:K,5,FALSE)</f>
        <v>0</v>
      </c>
      <c r="AK176" s="269">
        <f>VLOOKUP(A176,'Breakfast and Lunch'!A:E,5,FALSE)</f>
        <v>0</v>
      </c>
      <c r="AL176" s="269">
        <f>VLOOKUP(A176,'Breakfast and Lunch'!A:D,4,FALSE)</f>
        <v>0</v>
      </c>
      <c r="AM176" s="269">
        <f>VLOOKUP(A176,'Integration Change'!A:E,5,FALSE)</f>
        <v>0</v>
      </c>
      <c r="AN176" s="269">
        <f>VLOOKUP(A176,'Safe School'!F:J,5,FALSE)</f>
        <v>0</v>
      </c>
      <c r="AO176" s="269">
        <f>VLOOKUP(A176,'LTFM Change'!A:D,4,FALSE)</f>
        <v>0</v>
      </c>
      <c r="AP176" s="269">
        <f>VLOOKUP(A176,QComp!A:E,5,FALSE)</f>
        <v>0</v>
      </c>
      <c r="AQ176" s="269">
        <f t="shared" si="74"/>
        <v>0</v>
      </c>
      <c r="AR176" s="269">
        <f>VLOOKUP(A176,'2021 SPED'!A:AF,32,FALSE)</f>
        <v>17519.460445470875</v>
      </c>
      <c r="AS176" s="285">
        <f t="shared" si="68"/>
        <v>192547.44844547077</v>
      </c>
      <c r="AT176" s="247">
        <f t="shared" si="69"/>
        <v>3.2206269142793773E-2</v>
      </c>
      <c r="AU176" s="249">
        <f t="shared" si="66"/>
        <v>285985.20155409863</v>
      </c>
    </row>
    <row r="177" spans="1:47" x14ac:dyDescent="0.3">
      <c r="A177" s="243">
        <v>514</v>
      </c>
      <c r="B177" s="243">
        <v>1</v>
      </c>
      <c r="C177" s="243" t="s">
        <v>156</v>
      </c>
      <c r="D177" s="243">
        <f>VLOOKUP(A177,Sheet10!A:C,3,FALSE)</f>
        <v>6</v>
      </c>
      <c r="E177" s="268">
        <f>VLOOKUP(A177,'Pupil Info'!A:D,4,FALSE)</f>
        <v>132</v>
      </c>
      <c r="F177" s="269">
        <f>VLOOKUP(A177,'Starting Point 2020'!A:AB,28,FALSE)+IFERROR(VLOOKUP(A177,'2020 SPED'!A:W,23,FALSE),0)</f>
        <v>1669282.170131383</v>
      </c>
      <c r="G177" s="269">
        <f>VLOOKUP(A177,'Starting Point 2020'!A:AB,28,FALSE)</f>
        <v>1476716.274756375</v>
      </c>
      <c r="H177" s="269">
        <f>VLOOKUP(A177,'2% 2020'!A:AB,28,FALSE)</f>
        <v>1498303.274756375</v>
      </c>
      <c r="I177" s="269">
        <f t="shared" si="70"/>
        <v>21587</v>
      </c>
      <c r="J177" s="269">
        <f>VLOOKUP(A177,'2% with VPK 2020'!A:AB,28,FALSE)</f>
        <v>1498303.274756375</v>
      </c>
      <c r="K177" s="269">
        <f>VLOOKUP(A177,'Charter School Lease'!A:D,4,FALSE)</f>
        <v>0</v>
      </c>
      <c r="L177" s="269">
        <f>VLOOKUP(A177,'Integration Change'!H:K,4,FALSE)</f>
        <v>0</v>
      </c>
      <c r="M177" s="269">
        <f>VLOOKUP(A177,'Other SPED'!A:D,4,FALSE)</f>
        <v>0</v>
      </c>
      <c r="N177" s="269">
        <f>VLOOKUP(A177,'LTFM Change'!G:J,4,FALSE)</f>
        <v>0</v>
      </c>
      <c r="O177" s="269">
        <f>VLOOKUP(A177,QComp!I:N,6,FALSE)</f>
        <v>0</v>
      </c>
      <c r="P177" s="269">
        <f>VLOOKUP(A177,'Breakfast and Lunch'!A:D,4,FALSE)</f>
        <v>0</v>
      </c>
      <c r="Q177" s="269">
        <f>VLOOKUP(A177,'Breakfast and Lunch'!A:E,5,FALSE)</f>
        <v>0</v>
      </c>
      <c r="R177" s="269">
        <f>VLOOKUP(A177,'Integration Change'!A:D,4,FALSE)</f>
        <v>0</v>
      </c>
      <c r="S177" s="269">
        <f>VLOOKUP(A177,'LTFM Change'!A:C,3,FALSE)</f>
        <v>0</v>
      </c>
      <c r="T177" s="269">
        <f>VLOOKUP(A177,QComp!A:D,4,FALSE)</f>
        <v>0</v>
      </c>
      <c r="U177" s="269">
        <f t="shared" si="71"/>
        <v>0</v>
      </c>
      <c r="V177" s="269">
        <f>VLOOKUP(A177,'2020 SPED'!A:AF,32,FALSE)</f>
        <v>16586.434913063917</v>
      </c>
      <c r="W177" s="270">
        <f t="shared" si="67"/>
        <v>38173.434913063917</v>
      </c>
      <c r="X177" s="247">
        <f t="shared" si="72"/>
        <v>2.2868173875037194E-2</v>
      </c>
      <c r="Z177" s="268">
        <f>VLOOKUP(A177,'Pupil Info'!A:E,5,FALSE)</f>
        <v>122</v>
      </c>
      <c r="AA177" s="269">
        <f>VLOOKUP(A177,'Starting Point 2021'!A:AB,28,FALSE)+VLOOKUP(A177,'2021 SPED'!A:AT,23,FALSE)</f>
        <v>1579072.3466208167</v>
      </c>
      <c r="AB177" s="269">
        <f>VLOOKUP(A177,'Starting Point 2021'!A:AB,28,FALSE)</f>
        <v>1388049.2370169924</v>
      </c>
      <c r="AC177" s="269">
        <f>VLOOKUP(A177,'2% 2021'!A:AB,28,FALSE)</f>
        <v>1429092.3630169923</v>
      </c>
      <c r="AD177" s="269">
        <f t="shared" si="73"/>
        <v>41043.125999999931</v>
      </c>
      <c r="AE177" s="269">
        <f>VLOOKUP(A177,'2% with VPK 2021'!A:AB,28,FALSE)</f>
        <v>1429092.3630169923</v>
      </c>
      <c r="AF177" s="269">
        <f>VLOOKUP(A177,'Charter School Lease'!A:E,5,FALSE)</f>
        <v>0</v>
      </c>
      <c r="AG177" s="269">
        <f>VLOOKUP(A177,'Integration Change'!H:L,5,FALSE)</f>
        <v>0</v>
      </c>
      <c r="AH177" s="269">
        <f>VLOOKUP(A177,'Other SPED'!A:D,4,FALSE)</f>
        <v>0</v>
      </c>
      <c r="AI177" s="269">
        <f>VLOOKUP(A177,QComp!I:R,10,FALSE)</f>
        <v>0</v>
      </c>
      <c r="AJ177" s="269">
        <f>VLOOKUP(A177,'LTFM Change'!G:K,5,FALSE)</f>
        <v>0</v>
      </c>
      <c r="AK177" s="269">
        <f>VLOOKUP(A177,'Breakfast and Lunch'!A:E,5,FALSE)</f>
        <v>0</v>
      </c>
      <c r="AL177" s="269">
        <f>VLOOKUP(A177,'Breakfast and Lunch'!A:D,4,FALSE)</f>
        <v>0</v>
      </c>
      <c r="AM177" s="269">
        <f>VLOOKUP(A177,'Integration Change'!A:E,5,FALSE)</f>
        <v>0</v>
      </c>
      <c r="AN177" s="269">
        <f>VLOOKUP(A177,'Safe School'!F:J,5,FALSE)</f>
        <v>0</v>
      </c>
      <c r="AO177" s="269">
        <f>VLOOKUP(A177,'LTFM Change'!A:D,4,FALSE)</f>
        <v>0</v>
      </c>
      <c r="AP177" s="269">
        <f>VLOOKUP(A177,QComp!A:E,5,FALSE)</f>
        <v>0</v>
      </c>
      <c r="AQ177" s="269">
        <f t="shared" si="74"/>
        <v>0</v>
      </c>
      <c r="AR177" s="269">
        <f>VLOOKUP(A177,'2021 SPED'!A:AF,32,FALSE)</f>
        <v>36782.341267487995</v>
      </c>
      <c r="AS177" s="285">
        <f t="shared" si="68"/>
        <v>77825.467267487926</v>
      </c>
      <c r="AT177" s="247">
        <f t="shared" si="69"/>
        <v>4.9285561509599507E-2</v>
      </c>
      <c r="AU177" s="249">
        <f t="shared" si="66"/>
        <v>115998.90218055184</v>
      </c>
    </row>
    <row r="178" spans="1:47" x14ac:dyDescent="0.3">
      <c r="A178" s="243">
        <v>518</v>
      </c>
      <c r="B178" s="243">
        <v>1</v>
      </c>
      <c r="C178" s="243" t="s">
        <v>157</v>
      </c>
      <c r="D178" s="243">
        <f>VLOOKUP(A178,Sheet10!A:C,3,FALSE)</f>
        <v>4</v>
      </c>
      <c r="E178" s="268">
        <f>VLOOKUP(A178,'Pupil Info'!A:D,4,FALSE)</f>
        <v>3959</v>
      </c>
      <c r="F178" s="269">
        <f>VLOOKUP(A178,'Starting Point 2020'!A:AB,28,FALSE)+IFERROR(VLOOKUP(A178,'2020 SPED'!A:W,23,FALSE),0)</f>
        <v>46550334.862764664</v>
      </c>
      <c r="G178" s="269">
        <f>VLOOKUP(A178,'Starting Point 2020'!A:AB,28,FALSE)</f>
        <v>41784668</v>
      </c>
      <c r="H178" s="269">
        <f>VLOOKUP(A178,'2% 2020'!A:AB,28,FALSE)</f>
        <v>42465377</v>
      </c>
      <c r="I178" s="269">
        <f t="shared" si="70"/>
        <v>680709</v>
      </c>
      <c r="J178" s="269">
        <f>VLOOKUP(A178,'2% with VPK 2020'!A:AB,28,FALSE)</f>
        <v>42620864.25</v>
      </c>
      <c r="K178" s="269">
        <f>VLOOKUP(A178,'Charter School Lease'!A:D,4,FALSE)</f>
        <v>0</v>
      </c>
      <c r="L178" s="269">
        <f>VLOOKUP(A178,'Integration Change'!H:K,4,FALSE)</f>
        <v>3109.5523200001335</v>
      </c>
      <c r="M178" s="269">
        <f>VLOOKUP(A178,'Other SPED'!A:D,4,FALSE)</f>
        <v>21990.97</v>
      </c>
      <c r="N178" s="269">
        <f>VLOOKUP(A178,'LTFM Change'!G:J,4,FALSE)</f>
        <v>4162.7971328798449</v>
      </c>
      <c r="O178" s="269">
        <f>VLOOKUP(A178,QComp!I:N,6,FALSE)</f>
        <v>0</v>
      </c>
      <c r="P178" s="269">
        <f>VLOOKUP(A178,'Breakfast and Lunch'!A:D,4,FALSE)</f>
        <v>725.38</v>
      </c>
      <c r="Q178" s="269">
        <f>VLOOKUP(A178,'Breakfast and Lunch'!A:E,5,FALSE)</f>
        <v>1894.08</v>
      </c>
      <c r="R178" s="269">
        <f>VLOOKUP(A178,'Integration Change'!A:D,4,FALSE)</f>
        <v>1332.6652800000156</v>
      </c>
      <c r="S178" s="269">
        <f>VLOOKUP(A178,'LTFM Change'!A:C,3,FALSE)</f>
        <v>3133.2028671201551</v>
      </c>
      <c r="T178" s="269">
        <f>VLOOKUP(A178,QComp!A:D,4,FALSE)</f>
        <v>0</v>
      </c>
      <c r="U178" s="269">
        <f t="shared" si="71"/>
        <v>191835.89760000259</v>
      </c>
      <c r="V178" s="269">
        <f>VLOOKUP(A178,'2020 SPED'!A:AF,32,FALSE)</f>
        <v>73158.936394623481</v>
      </c>
      <c r="W178" s="270">
        <f t="shared" si="67"/>
        <v>945703.83399462607</v>
      </c>
      <c r="X178" s="247">
        <f t="shared" si="72"/>
        <v>2.0315725693116116E-2</v>
      </c>
      <c r="Z178" s="268">
        <f>VLOOKUP(A178,'Pupil Info'!A:E,5,FALSE)</f>
        <v>4189</v>
      </c>
      <c r="AA178" s="269">
        <f>VLOOKUP(A178,'Starting Point 2021'!A:AB,28,FALSE)+VLOOKUP(A178,'2021 SPED'!A:AT,23,FALSE)</f>
        <v>49356261.822697148</v>
      </c>
      <c r="AB178" s="269">
        <f>VLOOKUP(A178,'Starting Point 2021'!A:AB,28,FALSE)</f>
        <v>44048194</v>
      </c>
      <c r="AC178" s="269">
        <f>VLOOKUP(A178,'2% 2021'!A:AB,28,FALSE)</f>
        <v>45497878</v>
      </c>
      <c r="AD178" s="269">
        <f t="shared" si="73"/>
        <v>1449684</v>
      </c>
      <c r="AE178" s="269">
        <f>VLOOKUP(A178,'2% with VPK 2021'!A:AB,28,FALSE)</f>
        <v>45630985.75</v>
      </c>
      <c r="AF178" s="269">
        <f>VLOOKUP(A178,'Charter School Lease'!A:E,5,FALSE)</f>
        <v>0</v>
      </c>
      <c r="AG178" s="269">
        <f>VLOOKUP(A178,'Integration Change'!H:L,5,FALSE)</f>
        <v>3506.852159999893</v>
      </c>
      <c r="AH178" s="269">
        <f>VLOOKUP(A178,'Other SPED'!A:D,4,FALSE)</f>
        <v>21990.97</v>
      </c>
      <c r="AI178" s="269">
        <f>VLOOKUP(A178,QComp!I:R,10,FALSE)</f>
        <v>0</v>
      </c>
      <c r="AJ178" s="269">
        <f>VLOOKUP(A178,'LTFM Change'!G:K,5,FALSE)</f>
        <v>4319.3448969923193</v>
      </c>
      <c r="AK178" s="269">
        <f>VLOOKUP(A178,'Breakfast and Lunch'!A:E,5,FALSE)</f>
        <v>1894.08</v>
      </c>
      <c r="AL178" s="269">
        <f>VLOOKUP(A178,'Breakfast and Lunch'!A:D,4,FALSE)</f>
        <v>725.38</v>
      </c>
      <c r="AM178" s="269">
        <f>VLOOKUP(A178,'Integration Change'!A:E,5,FALSE)</f>
        <v>1502.9366399999708</v>
      </c>
      <c r="AN178" s="269">
        <f>VLOOKUP(A178,'Safe School'!F:J,5,FALSE)</f>
        <v>691.19999999999345</v>
      </c>
      <c r="AO178" s="269">
        <f>VLOOKUP(A178,'LTFM Change'!A:D,4,FALSE)</f>
        <v>2976.6551030073315</v>
      </c>
      <c r="AP178" s="269">
        <f>VLOOKUP(A178,QComp!A:E,5,FALSE)</f>
        <v>0</v>
      </c>
      <c r="AQ178" s="269">
        <f t="shared" si="74"/>
        <v>170715.16880000383</v>
      </c>
      <c r="AR178" s="269">
        <f>VLOOKUP(A178,'2021 SPED'!A:AF,32,FALSE)</f>
        <v>186186.05691826902</v>
      </c>
      <c r="AS178" s="285">
        <f t="shared" si="68"/>
        <v>1806585.2257182728</v>
      </c>
      <c r="AT178" s="247">
        <f t="shared" si="69"/>
        <v>3.6602958956010158E-2</v>
      </c>
      <c r="AU178" s="249">
        <f t="shared" si="66"/>
        <v>2752289.0597128989</v>
      </c>
    </row>
    <row r="179" spans="1:47" x14ac:dyDescent="0.3">
      <c r="A179" s="243">
        <v>531</v>
      </c>
      <c r="B179" s="243">
        <v>1</v>
      </c>
      <c r="C179" s="243" t="s">
        <v>158</v>
      </c>
      <c r="D179" s="243">
        <f>VLOOKUP(A179,Sheet10!A:C,3,FALSE)</f>
        <v>5</v>
      </c>
      <c r="E179" s="268">
        <f>VLOOKUP(A179,'Pupil Info'!A:D,4,FALSE)</f>
        <v>2203</v>
      </c>
      <c r="F179" s="269">
        <f>VLOOKUP(A179,'Starting Point 2020'!A:AB,28,FALSE)+IFERROR(VLOOKUP(A179,'2020 SPED'!A:W,23,FALSE),0)</f>
        <v>19903122.413667962</v>
      </c>
      <c r="G179" s="269">
        <f>VLOOKUP(A179,'Starting Point 2020'!A:AB,28,FALSE)</f>
        <v>18270310.75</v>
      </c>
      <c r="H179" s="269">
        <f>VLOOKUP(A179,'2% 2020'!A:AB,28,FALSE)</f>
        <v>18579184.75</v>
      </c>
      <c r="I179" s="269">
        <f t="shared" si="70"/>
        <v>308874</v>
      </c>
      <c r="J179" s="269">
        <f>VLOOKUP(A179,'2% with VPK 2020'!A:AB,28,FALSE)</f>
        <v>18579184.75</v>
      </c>
      <c r="K179" s="269">
        <f>VLOOKUP(A179,'Charter School Lease'!A:D,4,FALSE)</f>
        <v>0</v>
      </c>
      <c r="L179" s="269">
        <f>VLOOKUP(A179,'Integration Change'!H:K,4,FALSE)</f>
        <v>0</v>
      </c>
      <c r="M179" s="269">
        <f>VLOOKUP(A179,'Other SPED'!A:D,4,FALSE)</f>
        <v>0</v>
      </c>
      <c r="N179" s="269">
        <f>VLOOKUP(A179,'LTFM Change'!G:J,4,FALSE)</f>
        <v>0</v>
      </c>
      <c r="O179" s="269">
        <f>VLOOKUP(A179,QComp!I:N,6,FALSE)</f>
        <v>0</v>
      </c>
      <c r="P179" s="269">
        <f>VLOOKUP(A179,'Breakfast and Lunch'!A:D,4,FALSE)</f>
        <v>0</v>
      </c>
      <c r="Q179" s="269">
        <f>VLOOKUP(A179,'Breakfast and Lunch'!A:E,5,FALSE)</f>
        <v>0</v>
      </c>
      <c r="R179" s="269">
        <f>VLOOKUP(A179,'Integration Change'!A:D,4,FALSE)</f>
        <v>0</v>
      </c>
      <c r="S179" s="269">
        <f>VLOOKUP(A179,'LTFM Change'!A:C,3,FALSE)</f>
        <v>0</v>
      </c>
      <c r="T179" s="269">
        <f>VLOOKUP(A179,QComp!A:D,4,FALSE)</f>
        <v>0</v>
      </c>
      <c r="U179" s="269">
        <f t="shared" si="71"/>
        <v>0</v>
      </c>
      <c r="V179" s="269">
        <f>VLOOKUP(A179,'2020 SPED'!A:AF,32,FALSE)</f>
        <v>28223.618668995798</v>
      </c>
      <c r="W179" s="270">
        <f t="shared" si="67"/>
        <v>337097.6186689958</v>
      </c>
      <c r="X179" s="247">
        <f t="shared" si="72"/>
        <v>1.6936921336398084E-2</v>
      </c>
      <c r="Z179" s="268">
        <f>VLOOKUP(A179,'Pupil Info'!A:E,5,FALSE)</f>
        <v>2247</v>
      </c>
      <c r="AA179" s="269">
        <f>VLOOKUP(A179,'Starting Point 2021'!A:AB,28,FALSE)+VLOOKUP(A179,'2021 SPED'!A:AT,23,FALSE)</f>
        <v>20475001.405169964</v>
      </c>
      <c r="AB179" s="269">
        <f>VLOOKUP(A179,'Starting Point 2021'!A:AB,28,FALSE)</f>
        <v>18708207.25</v>
      </c>
      <c r="AC179" s="269">
        <f>VLOOKUP(A179,'2% 2021'!A:AB,28,FALSE)</f>
        <v>19347703.25</v>
      </c>
      <c r="AD179" s="269">
        <f t="shared" si="73"/>
        <v>639496</v>
      </c>
      <c r="AE179" s="269">
        <f>VLOOKUP(A179,'2% with VPK 2021'!A:AB,28,FALSE)</f>
        <v>19347703.25</v>
      </c>
      <c r="AF179" s="269">
        <f>VLOOKUP(A179,'Charter School Lease'!A:E,5,FALSE)</f>
        <v>0</v>
      </c>
      <c r="AG179" s="269">
        <f>VLOOKUP(A179,'Integration Change'!H:L,5,FALSE)</f>
        <v>0</v>
      </c>
      <c r="AH179" s="269">
        <f>VLOOKUP(A179,'Other SPED'!A:D,4,FALSE)</f>
        <v>0</v>
      </c>
      <c r="AI179" s="269">
        <f>VLOOKUP(A179,QComp!I:R,10,FALSE)</f>
        <v>0</v>
      </c>
      <c r="AJ179" s="269">
        <f>VLOOKUP(A179,'LTFM Change'!G:K,5,FALSE)</f>
        <v>0</v>
      </c>
      <c r="AK179" s="269">
        <f>VLOOKUP(A179,'Breakfast and Lunch'!A:E,5,FALSE)</f>
        <v>0</v>
      </c>
      <c r="AL179" s="269">
        <f>VLOOKUP(A179,'Breakfast and Lunch'!A:D,4,FALSE)</f>
        <v>0</v>
      </c>
      <c r="AM179" s="269">
        <f>VLOOKUP(A179,'Integration Change'!A:E,5,FALSE)</f>
        <v>0</v>
      </c>
      <c r="AN179" s="269">
        <f>VLOOKUP(A179,'Safe School'!F:J,5,FALSE)</f>
        <v>0</v>
      </c>
      <c r="AO179" s="269">
        <f>VLOOKUP(A179,'LTFM Change'!A:D,4,FALSE)</f>
        <v>0</v>
      </c>
      <c r="AP179" s="269">
        <f>VLOOKUP(A179,QComp!A:E,5,FALSE)</f>
        <v>0</v>
      </c>
      <c r="AQ179" s="269">
        <f t="shared" si="74"/>
        <v>0</v>
      </c>
      <c r="AR179" s="269">
        <f>VLOOKUP(A179,'2021 SPED'!A:AF,32,FALSE)</f>
        <v>77408.083946629195</v>
      </c>
      <c r="AS179" s="285">
        <f t="shared" si="68"/>
        <v>716904.08394662919</v>
      </c>
      <c r="AT179" s="247">
        <f t="shared" si="69"/>
        <v>3.5013628070648686E-2</v>
      </c>
      <c r="AU179" s="249">
        <f t="shared" si="66"/>
        <v>1054001.702615625</v>
      </c>
    </row>
    <row r="180" spans="1:47" x14ac:dyDescent="0.3">
      <c r="A180" s="243">
        <v>533</v>
      </c>
      <c r="B180" s="243">
        <v>1</v>
      </c>
      <c r="C180" s="243" t="s">
        <v>159</v>
      </c>
      <c r="D180" s="243">
        <f>VLOOKUP(A180,Sheet10!A:C,3,FALSE)</f>
        <v>5</v>
      </c>
      <c r="E180" s="268">
        <f>VLOOKUP(A180,'Pupil Info'!A:D,4,FALSE)</f>
        <v>1120</v>
      </c>
      <c r="F180" s="269">
        <f>VLOOKUP(A180,'Starting Point 2020'!A:AB,28,FALSE)+IFERROR(VLOOKUP(A180,'2020 SPED'!A:W,23,FALSE),0)</f>
        <v>10961944.213659937</v>
      </c>
      <c r="G180" s="269">
        <f>VLOOKUP(A180,'Starting Point 2020'!A:AB,28,FALSE)</f>
        <v>9824908.75</v>
      </c>
      <c r="H180" s="269">
        <f>VLOOKUP(A180,'2% 2020'!A:AB,28,FALSE)</f>
        <v>9985309.75</v>
      </c>
      <c r="I180" s="269">
        <f t="shared" si="70"/>
        <v>160401</v>
      </c>
      <c r="J180" s="269">
        <f>VLOOKUP(A180,'2% with VPK 2020'!A:AB,28,FALSE)</f>
        <v>9985309.75</v>
      </c>
      <c r="K180" s="269">
        <f>VLOOKUP(A180,'Charter School Lease'!A:D,4,FALSE)</f>
        <v>0</v>
      </c>
      <c r="L180" s="269">
        <f>VLOOKUP(A180,'Integration Change'!H:K,4,FALSE)</f>
        <v>0</v>
      </c>
      <c r="M180" s="269">
        <f>VLOOKUP(A180,'Other SPED'!A:D,4,FALSE)</f>
        <v>0</v>
      </c>
      <c r="N180" s="269">
        <f>VLOOKUP(A180,'LTFM Change'!G:J,4,FALSE)</f>
        <v>0</v>
      </c>
      <c r="O180" s="269">
        <f>VLOOKUP(A180,QComp!I:N,6,FALSE)</f>
        <v>0</v>
      </c>
      <c r="P180" s="269">
        <f>VLOOKUP(A180,'Breakfast and Lunch'!A:D,4,FALSE)</f>
        <v>0</v>
      </c>
      <c r="Q180" s="269">
        <f>VLOOKUP(A180,'Breakfast and Lunch'!A:E,5,FALSE)</f>
        <v>0</v>
      </c>
      <c r="R180" s="269">
        <f>VLOOKUP(A180,'Integration Change'!A:D,4,FALSE)</f>
        <v>0</v>
      </c>
      <c r="S180" s="269">
        <f>VLOOKUP(A180,'LTFM Change'!A:C,3,FALSE)</f>
        <v>0</v>
      </c>
      <c r="T180" s="269">
        <f>VLOOKUP(A180,QComp!A:D,4,FALSE)</f>
        <v>0</v>
      </c>
      <c r="U180" s="269">
        <f t="shared" si="71"/>
        <v>0</v>
      </c>
      <c r="V180" s="269">
        <f>VLOOKUP(A180,'2020 SPED'!A:AF,32,FALSE)</f>
        <v>8041.6005407099146</v>
      </c>
      <c r="W180" s="270">
        <f t="shared" si="67"/>
        <v>168442.60054070991</v>
      </c>
      <c r="X180" s="247">
        <f t="shared" si="72"/>
        <v>1.5366124590454522E-2</v>
      </c>
      <c r="Z180" s="268">
        <f>VLOOKUP(A180,'Pupil Info'!A:E,5,FALSE)</f>
        <v>1129</v>
      </c>
      <c r="AA180" s="269">
        <f>VLOOKUP(A180,'Starting Point 2021'!A:AB,28,FALSE)+VLOOKUP(A180,'2021 SPED'!A:AT,23,FALSE)</f>
        <v>11152246.804105897</v>
      </c>
      <c r="AB180" s="269">
        <f>VLOOKUP(A180,'Starting Point 2021'!A:AB,28,FALSE)</f>
        <v>9950008</v>
      </c>
      <c r="AC180" s="269">
        <f>VLOOKUP(A180,'2% 2021'!A:AB,28,FALSE)</f>
        <v>10277718</v>
      </c>
      <c r="AD180" s="269">
        <f t="shared" si="73"/>
        <v>327710</v>
      </c>
      <c r="AE180" s="269">
        <f>VLOOKUP(A180,'2% with VPK 2021'!A:AB,28,FALSE)</f>
        <v>10277718</v>
      </c>
      <c r="AF180" s="269">
        <f>VLOOKUP(A180,'Charter School Lease'!A:E,5,FALSE)</f>
        <v>0</v>
      </c>
      <c r="AG180" s="269">
        <f>VLOOKUP(A180,'Integration Change'!H:L,5,FALSE)</f>
        <v>0</v>
      </c>
      <c r="AH180" s="269">
        <f>VLOOKUP(A180,'Other SPED'!A:D,4,FALSE)</f>
        <v>0</v>
      </c>
      <c r="AI180" s="269">
        <f>VLOOKUP(A180,QComp!I:R,10,FALSE)</f>
        <v>0</v>
      </c>
      <c r="AJ180" s="269">
        <f>VLOOKUP(A180,'LTFM Change'!G:K,5,FALSE)</f>
        <v>0</v>
      </c>
      <c r="AK180" s="269">
        <f>VLOOKUP(A180,'Breakfast and Lunch'!A:E,5,FALSE)</f>
        <v>0</v>
      </c>
      <c r="AL180" s="269">
        <f>VLOOKUP(A180,'Breakfast and Lunch'!A:D,4,FALSE)</f>
        <v>0</v>
      </c>
      <c r="AM180" s="269">
        <f>VLOOKUP(A180,'Integration Change'!A:E,5,FALSE)</f>
        <v>0</v>
      </c>
      <c r="AN180" s="269">
        <f>VLOOKUP(A180,'Safe School'!F:J,5,FALSE)</f>
        <v>0</v>
      </c>
      <c r="AO180" s="269">
        <f>VLOOKUP(A180,'LTFM Change'!A:D,4,FALSE)</f>
        <v>0</v>
      </c>
      <c r="AP180" s="269">
        <f>VLOOKUP(A180,QComp!A:E,5,FALSE)</f>
        <v>0</v>
      </c>
      <c r="AQ180" s="269">
        <f t="shared" si="74"/>
        <v>0</v>
      </c>
      <c r="AR180" s="269">
        <f>VLOOKUP(A180,'2021 SPED'!A:AF,32,FALSE)</f>
        <v>26962.085802086396</v>
      </c>
      <c r="AS180" s="285">
        <f t="shared" si="68"/>
        <v>354672.0858020864</v>
      </c>
      <c r="AT180" s="247">
        <f t="shared" si="69"/>
        <v>3.1802747198125751E-2</v>
      </c>
      <c r="AU180" s="249">
        <f t="shared" si="66"/>
        <v>523114.68634279631</v>
      </c>
    </row>
    <row r="181" spans="1:47" x14ac:dyDescent="0.3">
      <c r="A181" s="243">
        <v>534</v>
      </c>
      <c r="B181" s="243">
        <v>1</v>
      </c>
      <c r="C181" s="243" t="s">
        <v>160</v>
      </c>
      <c r="D181" s="243">
        <f>VLOOKUP(A181,Sheet10!A:C,3,FALSE)</f>
        <v>5</v>
      </c>
      <c r="E181" s="268">
        <f>VLOOKUP(A181,'Pupil Info'!A:D,4,FALSE)</f>
        <v>2092</v>
      </c>
      <c r="F181" s="269">
        <f>VLOOKUP(A181,'Starting Point 2020'!A:AB,28,FALSE)+IFERROR(VLOOKUP(A181,'2020 SPED'!A:W,23,FALSE),0)</f>
        <v>19890049.336072471</v>
      </c>
      <c r="G181" s="269">
        <f>VLOOKUP(A181,'Starting Point 2020'!A:AB,28,FALSE)</f>
        <v>17632105.25</v>
      </c>
      <c r="H181" s="269">
        <f>VLOOKUP(A181,'2% 2020'!A:AB,28,FALSE)</f>
        <v>17931613.25</v>
      </c>
      <c r="I181" s="269">
        <f t="shared" si="70"/>
        <v>299508</v>
      </c>
      <c r="J181" s="269">
        <f>VLOOKUP(A181,'2% with VPK 2020'!A:AB,28,FALSE)</f>
        <v>17931613.25</v>
      </c>
      <c r="K181" s="269">
        <f>VLOOKUP(A181,'Charter School Lease'!A:D,4,FALSE)</f>
        <v>0</v>
      </c>
      <c r="L181" s="269">
        <f>VLOOKUP(A181,'Integration Change'!H:K,4,FALSE)</f>
        <v>0</v>
      </c>
      <c r="M181" s="269">
        <f>VLOOKUP(A181,'Other SPED'!A:D,4,FALSE)</f>
        <v>0</v>
      </c>
      <c r="N181" s="269">
        <f>VLOOKUP(A181,'LTFM Change'!G:J,4,FALSE)</f>
        <v>0</v>
      </c>
      <c r="O181" s="269">
        <f>VLOOKUP(A181,QComp!I:N,6,FALSE)</f>
        <v>0</v>
      </c>
      <c r="P181" s="269">
        <f>VLOOKUP(A181,'Breakfast and Lunch'!A:D,4,FALSE)</f>
        <v>0</v>
      </c>
      <c r="Q181" s="269">
        <f>VLOOKUP(A181,'Breakfast and Lunch'!A:E,5,FALSE)</f>
        <v>0</v>
      </c>
      <c r="R181" s="269">
        <f>VLOOKUP(A181,'Integration Change'!A:D,4,FALSE)</f>
        <v>0</v>
      </c>
      <c r="S181" s="269">
        <f>VLOOKUP(A181,'LTFM Change'!A:C,3,FALSE)</f>
        <v>0</v>
      </c>
      <c r="T181" s="269">
        <f>VLOOKUP(A181,QComp!A:D,4,FALSE)</f>
        <v>0</v>
      </c>
      <c r="U181" s="269">
        <f t="shared" si="71"/>
        <v>0</v>
      </c>
      <c r="V181" s="269">
        <f>VLOOKUP(A181,'2020 SPED'!A:AF,32,FALSE)</f>
        <v>32558.679540304001</v>
      </c>
      <c r="W181" s="270">
        <f t="shared" si="67"/>
        <v>332066.679540304</v>
      </c>
      <c r="X181" s="247">
        <f t="shared" si="72"/>
        <v>1.6695115931063504E-2</v>
      </c>
      <c r="Z181" s="268">
        <f>VLOOKUP(A181,'Pupil Info'!A:E,5,FALSE)</f>
        <v>2098</v>
      </c>
      <c r="AA181" s="269">
        <f>VLOOKUP(A181,'Starting Point 2021'!A:AB,28,FALSE)+VLOOKUP(A181,'2021 SPED'!A:AT,23,FALSE)</f>
        <v>20118290.307304412</v>
      </c>
      <c r="AB181" s="269">
        <f>VLOOKUP(A181,'Starting Point 2021'!A:AB,28,FALSE)</f>
        <v>17734627</v>
      </c>
      <c r="AC181" s="269">
        <f>VLOOKUP(A181,'2% 2021'!A:AB,28,FALSE)</f>
        <v>18343540</v>
      </c>
      <c r="AD181" s="269">
        <f t="shared" si="73"/>
        <v>608913</v>
      </c>
      <c r="AE181" s="269">
        <f>VLOOKUP(A181,'2% with VPK 2021'!A:AB,28,FALSE)</f>
        <v>18343540</v>
      </c>
      <c r="AF181" s="269">
        <f>VLOOKUP(A181,'Charter School Lease'!A:E,5,FALSE)</f>
        <v>0</v>
      </c>
      <c r="AG181" s="269">
        <f>VLOOKUP(A181,'Integration Change'!H:L,5,FALSE)</f>
        <v>0</v>
      </c>
      <c r="AH181" s="269">
        <f>VLOOKUP(A181,'Other SPED'!A:D,4,FALSE)</f>
        <v>0</v>
      </c>
      <c r="AI181" s="269">
        <f>VLOOKUP(A181,QComp!I:R,10,FALSE)</f>
        <v>0</v>
      </c>
      <c r="AJ181" s="269">
        <f>VLOOKUP(A181,'LTFM Change'!G:K,5,FALSE)</f>
        <v>0</v>
      </c>
      <c r="AK181" s="269">
        <f>VLOOKUP(A181,'Breakfast and Lunch'!A:E,5,FALSE)</f>
        <v>0</v>
      </c>
      <c r="AL181" s="269">
        <f>VLOOKUP(A181,'Breakfast and Lunch'!A:D,4,FALSE)</f>
        <v>0</v>
      </c>
      <c r="AM181" s="269">
        <f>VLOOKUP(A181,'Integration Change'!A:E,5,FALSE)</f>
        <v>0</v>
      </c>
      <c r="AN181" s="269">
        <f>VLOOKUP(A181,'Safe School'!F:J,5,FALSE)</f>
        <v>0</v>
      </c>
      <c r="AO181" s="269">
        <f>VLOOKUP(A181,'LTFM Change'!A:D,4,FALSE)</f>
        <v>0</v>
      </c>
      <c r="AP181" s="269">
        <f>VLOOKUP(A181,QComp!A:E,5,FALSE)</f>
        <v>0</v>
      </c>
      <c r="AQ181" s="269">
        <f t="shared" si="74"/>
        <v>0</v>
      </c>
      <c r="AR181" s="269">
        <f>VLOOKUP(A181,'2021 SPED'!A:AF,32,FALSE)</f>
        <v>81435.200939721428</v>
      </c>
      <c r="AS181" s="285">
        <f t="shared" si="68"/>
        <v>690348.20093972143</v>
      </c>
      <c r="AT181" s="247">
        <f t="shared" si="69"/>
        <v>3.431445666578712E-2</v>
      </c>
      <c r="AU181" s="249">
        <f t="shared" si="66"/>
        <v>1022414.8804800254</v>
      </c>
    </row>
    <row r="182" spans="1:47" x14ac:dyDescent="0.3">
      <c r="A182" s="243">
        <v>535</v>
      </c>
      <c r="B182" s="243">
        <v>1</v>
      </c>
      <c r="C182" s="243" t="s">
        <v>161</v>
      </c>
      <c r="D182" s="243">
        <f>VLOOKUP(A182,Sheet10!A:C,3,FALSE)</f>
        <v>4</v>
      </c>
      <c r="E182" s="268">
        <f>VLOOKUP(A182,'Pupil Info'!A:D,4,FALSE)</f>
        <v>17790</v>
      </c>
      <c r="F182" s="269">
        <f>VLOOKUP(A182,'Starting Point 2020'!A:AB,28,FALSE)+IFERROR(VLOOKUP(A182,'2020 SPED'!A:W,23,FALSE),0)</f>
        <v>202991034.91551274</v>
      </c>
      <c r="G182" s="269">
        <f>VLOOKUP(A182,'Starting Point 2020'!A:AB,28,FALSE)</f>
        <v>172325119.25</v>
      </c>
      <c r="H182" s="269">
        <f>VLOOKUP(A182,'2% 2020'!A:AB,28,FALSE)</f>
        <v>175005836.25</v>
      </c>
      <c r="I182" s="269">
        <f t="shared" si="70"/>
        <v>2680717</v>
      </c>
      <c r="J182" s="269">
        <f>VLOOKUP(A182,'2% with VPK 2020'!A:AB,28,FALSE)</f>
        <v>175543116.25</v>
      </c>
      <c r="K182" s="269">
        <f>VLOOKUP(A182,'Charter School Lease'!A:D,4,FALSE)</f>
        <v>0</v>
      </c>
      <c r="L182" s="269">
        <f>VLOOKUP(A182,'Integration Change'!H:K,4,FALSE)</f>
        <v>6672.3215999999084</v>
      </c>
      <c r="M182" s="269">
        <f>VLOOKUP(A182,'Other SPED'!A:D,4,FALSE)</f>
        <v>0</v>
      </c>
      <c r="N182" s="269">
        <f>VLOOKUP(A182,'LTFM Change'!G:J,4,FALSE)</f>
        <v>2392.5313754611416</v>
      </c>
      <c r="O182" s="269">
        <f>VLOOKUP(A182,QComp!I:N,6,FALSE)</f>
        <v>0</v>
      </c>
      <c r="P182" s="269">
        <f>VLOOKUP(A182,'Breakfast and Lunch'!A:D,4,FALSE)</f>
        <v>2448.14</v>
      </c>
      <c r="Q182" s="269">
        <f>VLOOKUP(A182,'Breakfast and Lunch'!A:E,5,FALSE)</f>
        <v>6392.52</v>
      </c>
      <c r="R182" s="269">
        <f>VLOOKUP(A182,'Integration Change'!A:D,4,FALSE)</f>
        <v>2859.5664000000106</v>
      </c>
      <c r="S182" s="269">
        <f>VLOOKUP(A182,'LTFM Change'!A:C,3,FALSE)</f>
        <v>22231.468624538858</v>
      </c>
      <c r="T182" s="269">
        <f>VLOOKUP(A182,QComp!A:D,4,FALSE)</f>
        <v>0</v>
      </c>
      <c r="U182" s="269">
        <f t="shared" si="71"/>
        <v>580276.54799997807</v>
      </c>
      <c r="V182" s="269">
        <f>VLOOKUP(A182,'2020 SPED'!A:AF,32,FALSE)</f>
        <v>575791.46091365814</v>
      </c>
      <c r="W182" s="270">
        <f t="shared" si="67"/>
        <v>3836785.0089136362</v>
      </c>
      <c r="X182" s="247">
        <f t="shared" si="72"/>
        <v>1.8901253498759447E-2</v>
      </c>
      <c r="Z182" s="268">
        <f>VLOOKUP(A182,'Pupil Info'!A:E,5,FALSE)</f>
        <v>17949</v>
      </c>
      <c r="AA182" s="269">
        <f>VLOOKUP(A182,'Starting Point 2021'!A:AB,28,FALSE)+VLOOKUP(A182,'2021 SPED'!A:AT,23,FALSE)</f>
        <v>208072867.54790875</v>
      </c>
      <c r="AB182" s="269">
        <f>VLOOKUP(A182,'Starting Point 2021'!A:AB,28,FALSE)</f>
        <v>174728461.75</v>
      </c>
      <c r="AC182" s="269">
        <f>VLOOKUP(A182,'2% 2021'!A:AB,28,FALSE)</f>
        <v>180209293.75</v>
      </c>
      <c r="AD182" s="269">
        <f t="shared" si="73"/>
        <v>5480832</v>
      </c>
      <c r="AE182" s="269">
        <f>VLOOKUP(A182,'2% with VPK 2021'!A:AB,28,FALSE)</f>
        <v>180910741.75</v>
      </c>
      <c r="AF182" s="269">
        <f>VLOOKUP(A182,'Charter School Lease'!A:E,5,FALSE)</f>
        <v>0</v>
      </c>
      <c r="AG182" s="269">
        <f>VLOOKUP(A182,'Integration Change'!H:L,5,FALSE)</f>
        <v>6932.3654400003143</v>
      </c>
      <c r="AH182" s="269">
        <f>VLOOKUP(A182,'Other SPED'!A:D,4,FALSE)</f>
        <v>0</v>
      </c>
      <c r="AI182" s="269">
        <f>VLOOKUP(A182,QComp!I:R,10,FALSE)</f>
        <v>0</v>
      </c>
      <c r="AJ182" s="269">
        <f>VLOOKUP(A182,'LTFM Change'!G:K,5,FALSE)</f>
        <v>2271.9949192152126</v>
      </c>
      <c r="AK182" s="269">
        <f>VLOOKUP(A182,'Breakfast and Lunch'!A:E,5,FALSE)</f>
        <v>6392.52</v>
      </c>
      <c r="AL182" s="269">
        <f>VLOOKUP(A182,'Breakfast and Lunch'!A:D,4,FALSE)</f>
        <v>2448.14</v>
      </c>
      <c r="AM182" s="269">
        <f>VLOOKUP(A182,'Integration Change'!A:E,5,FALSE)</f>
        <v>2971.0137600001181</v>
      </c>
      <c r="AN182" s="269">
        <f>VLOOKUP(A182,'Safe School'!F:J,5,FALSE)</f>
        <v>2332.7999999999738</v>
      </c>
      <c r="AO182" s="269">
        <f>VLOOKUP(A182,'LTFM Change'!A:D,4,FALSE)</f>
        <v>22352.00508078374</v>
      </c>
      <c r="AP182" s="269">
        <f>VLOOKUP(A182,QComp!A:E,5,FALSE)</f>
        <v>0</v>
      </c>
      <c r="AQ182" s="269">
        <f t="shared" si="74"/>
        <v>747148.83920001984</v>
      </c>
      <c r="AR182" s="269">
        <f>VLOOKUP(A182,'2021 SPED'!A:AF,32,FALSE)</f>
        <v>1395244.2414930016</v>
      </c>
      <c r="AS182" s="285">
        <f t="shared" si="68"/>
        <v>7623225.0806930214</v>
      </c>
      <c r="AT182" s="247">
        <f t="shared" si="69"/>
        <v>3.6637285632341227E-2</v>
      </c>
      <c r="AU182" s="249">
        <f t="shared" si="66"/>
        <v>11460010.089606658</v>
      </c>
    </row>
    <row r="183" spans="1:47" x14ac:dyDescent="0.3">
      <c r="A183" s="243">
        <v>542</v>
      </c>
      <c r="B183" s="243">
        <v>1</v>
      </c>
      <c r="C183" s="243" t="s">
        <v>162</v>
      </c>
      <c r="D183" s="243">
        <f>VLOOKUP(A183,Sheet10!A:C,3,FALSE)</f>
        <v>6</v>
      </c>
      <c r="E183" s="268">
        <f>VLOOKUP(A183,'Pupil Info'!A:D,4,FALSE)</f>
        <v>403</v>
      </c>
      <c r="F183" s="269">
        <f>VLOOKUP(A183,'Starting Point 2020'!A:AB,28,FALSE)+IFERROR(VLOOKUP(A183,'2020 SPED'!A:W,23,FALSE),0)</f>
        <v>4159172.5314013236</v>
      </c>
      <c r="G183" s="269">
        <f>VLOOKUP(A183,'Starting Point 2020'!A:AB,28,FALSE)</f>
        <v>3908629.7623407501</v>
      </c>
      <c r="H183" s="269">
        <f>VLOOKUP(A183,'2% 2020'!A:AB,28,FALSE)</f>
        <v>3970284.7623407501</v>
      </c>
      <c r="I183" s="269">
        <f t="shared" si="70"/>
        <v>61655</v>
      </c>
      <c r="J183" s="269">
        <f>VLOOKUP(A183,'2% with VPK 2020'!A:AB,28,FALSE)</f>
        <v>3970284.7623407501</v>
      </c>
      <c r="K183" s="269">
        <f>VLOOKUP(A183,'Charter School Lease'!A:D,4,FALSE)</f>
        <v>0</v>
      </c>
      <c r="L183" s="269">
        <f>VLOOKUP(A183,'Integration Change'!H:K,4,FALSE)</f>
        <v>0</v>
      </c>
      <c r="M183" s="269">
        <f>VLOOKUP(A183,'Other SPED'!A:D,4,FALSE)</f>
        <v>0</v>
      </c>
      <c r="N183" s="269">
        <f>VLOOKUP(A183,'LTFM Change'!G:J,4,FALSE)</f>
        <v>0</v>
      </c>
      <c r="O183" s="269">
        <f>VLOOKUP(A183,QComp!I:N,6,FALSE)</f>
        <v>0</v>
      </c>
      <c r="P183" s="269">
        <f>VLOOKUP(A183,'Breakfast and Lunch'!A:D,4,FALSE)</f>
        <v>0</v>
      </c>
      <c r="Q183" s="269">
        <f>VLOOKUP(A183,'Breakfast and Lunch'!A:E,5,FALSE)</f>
        <v>0</v>
      </c>
      <c r="R183" s="269">
        <f>VLOOKUP(A183,'Integration Change'!A:D,4,FALSE)</f>
        <v>0</v>
      </c>
      <c r="S183" s="269">
        <f>VLOOKUP(A183,'LTFM Change'!A:C,3,FALSE)</f>
        <v>0</v>
      </c>
      <c r="T183" s="269">
        <f>VLOOKUP(A183,QComp!A:D,4,FALSE)</f>
        <v>0</v>
      </c>
      <c r="U183" s="269">
        <f t="shared" si="71"/>
        <v>0</v>
      </c>
      <c r="V183" s="269">
        <f>VLOOKUP(A183,'2020 SPED'!A:AF,32,FALSE)</f>
        <v>17151.316401977529</v>
      </c>
      <c r="W183" s="270">
        <f t="shared" si="67"/>
        <v>78806.316401977529</v>
      </c>
      <c r="X183" s="247">
        <f t="shared" si="72"/>
        <v>1.8947594937934888E-2</v>
      </c>
      <c r="Z183" s="268">
        <f>VLOOKUP(A183,'Pupil Info'!A:E,5,FALSE)</f>
        <v>396</v>
      </c>
      <c r="AA183" s="269">
        <f>VLOOKUP(A183,'Starting Point 2021'!A:AB,28,FALSE)+VLOOKUP(A183,'2021 SPED'!A:AT,23,FALSE)</f>
        <v>4090000.1972763287</v>
      </c>
      <c r="AB183" s="269">
        <f>VLOOKUP(A183,'Starting Point 2021'!A:AB,28,FALSE)</f>
        <v>3818937.9149553198</v>
      </c>
      <c r="AC183" s="269">
        <f>VLOOKUP(A183,'2% 2021'!A:AB,28,FALSE)</f>
        <v>3939218.9049553196</v>
      </c>
      <c r="AD183" s="269">
        <f t="shared" si="73"/>
        <v>120280.98999999976</v>
      </c>
      <c r="AE183" s="269">
        <f>VLOOKUP(A183,'2% with VPK 2021'!A:AB,28,FALSE)</f>
        <v>3939218.9049553196</v>
      </c>
      <c r="AF183" s="269">
        <f>VLOOKUP(A183,'Charter School Lease'!A:E,5,FALSE)</f>
        <v>0</v>
      </c>
      <c r="AG183" s="269">
        <f>VLOOKUP(A183,'Integration Change'!H:L,5,FALSE)</f>
        <v>0</v>
      </c>
      <c r="AH183" s="269">
        <f>VLOOKUP(A183,'Other SPED'!A:D,4,FALSE)</f>
        <v>0</v>
      </c>
      <c r="AI183" s="269">
        <f>VLOOKUP(A183,QComp!I:R,10,FALSE)</f>
        <v>0</v>
      </c>
      <c r="AJ183" s="269">
        <f>VLOOKUP(A183,'LTFM Change'!G:K,5,FALSE)</f>
        <v>0</v>
      </c>
      <c r="AK183" s="269">
        <f>VLOOKUP(A183,'Breakfast and Lunch'!A:E,5,FALSE)</f>
        <v>0</v>
      </c>
      <c r="AL183" s="269">
        <f>VLOOKUP(A183,'Breakfast and Lunch'!A:D,4,FALSE)</f>
        <v>0</v>
      </c>
      <c r="AM183" s="269">
        <f>VLOOKUP(A183,'Integration Change'!A:E,5,FALSE)</f>
        <v>0</v>
      </c>
      <c r="AN183" s="269">
        <f>VLOOKUP(A183,'Safe School'!F:J,5,FALSE)</f>
        <v>0</v>
      </c>
      <c r="AO183" s="269">
        <f>VLOOKUP(A183,'LTFM Change'!A:D,4,FALSE)</f>
        <v>0</v>
      </c>
      <c r="AP183" s="269">
        <f>VLOOKUP(A183,QComp!A:E,5,FALSE)</f>
        <v>0</v>
      </c>
      <c r="AQ183" s="269">
        <f t="shared" si="74"/>
        <v>0</v>
      </c>
      <c r="AR183" s="269">
        <f>VLOOKUP(A183,'2021 SPED'!A:AF,32,FALSE)</f>
        <v>33405.554778367805</v>
      </c>
      <c r="AS183" s="285">
        <f t="shared" si="68"/>
        <v>153686.54477836756</v>
      </c>
      <c r="AT183" s="247">
        <f t="shared" si="69"/>
        <v>3.757617050500698E-2</v>
      </c>
      <c r="AU183" s="249">
        <f t="shared" si="66"/>
        <v>232492.86118034509</v>
      </c>
    </row>
    <row r="184" spans="1:47" x14ac:dyDescent="0.3">
      <c r="A184" s="243">
        <v>544</v>
      </c>
      <c r="B184" s="243">
        <v>1</v>
      </c>
      <c r="C184" s="243" t="s">
        <v>163</v>
      </c>
      <c r="D184" s="243">
        <f>VLOOKUP(A184,Sheet10!A:C,3,FALSE)</f>
        <v>4</v>
      </c>
      <c r="E184" s="268">
        <f>VLOOKUP(A184,'Pupil Info'!A:D,4,FALSE)</f>
        <v>3013</v>
      </c>
      <c r="F184" s="269">
        <f>VLOOKUP(A184,'Starting Point 2020'!A:AB,28,FALSE)+IFERROR(VLOOKUP(A184,'2020 SPED'!A:W,23,FALSE),0)</f>
        <v>28404053.216963757</v>
      </c>
      <c r="G184" s="269">
        <f>VLOOKUP(A184,'Starting Point 2020'!A:AB,28,FALSE)</f>
        <v>26602652.25</v>
      </c>
      <c r="H184" s="269">
        <f>VLOOKUP(A184,'2% 2020'!A:AB,28,FALSE)</f>
        <v>27055406.25</v>
      </c>
      <c r="I184" s="269">
        <f t="shared" si="70"/>
        <v>452754</v>
      </c>
      <c r="J184" s="269">
        <f>VLOOKUP(A184,'2% with VPK 2020'!A:AB,28,FALSE)</f>
        <v>27055406.25</v>
      </c>
      <c r="K184" s="269">
        <f>VLOOKUP(A184,'Charter School Lease'!A:D,4,FALSE)</f>
        <v>0</v>
      </c>
      <c r="L184" s="269">
        <f>VLOOKUP(A184,'Integration Change'!H:K,4,FALSE)</f>
        <v>0</v>
      </c>
      <c r="M184" s="269">
        <f>VLOOKUP(A184,'Other SPED'!A:D,4,FALSE)</f>
        <v>0</v>
      </c>
      <c r="N184" s="269">
        <f>VLOOKUP(A184,'LTFM Change'!G:J,4,FALSE)</f>
        <v>0</v>
      </c>
      <c r="O184" s="269">
        <f>VLOOKUP(A184,QComp!I:N,6,FALSE)</f>
        <v>0</v>
      </c>
      <c r="P184" s="269">
        <f>VLOOKUP(A184,'Breakfast and Lunch'!A:D,4,FALSE)</f>
        <v>0</v>
      </c>
      <c r="Q184" s="269">
        <f>VLOOKUP(A184,'Breakfast and Lunch'!A:E,5,FALSE)</f>
        <v>0</v>
      </c>
      <c r="R184" s="269">
        <f>VLOOKUP(A184,'Integration Change'!A:D,4,FALSE)</f>
        <v>0</v>
      </c>
      <c r="S184" s="269">
        <f>VLOOKUP(A184,'LTFM Change'!A:C,3,FALSE)</f>
        <v>0</v>
      </c>
      <c r="T184" s="269">
        <f>VLOOKUP(A184,QComp!A:D,4,FALSE)</f>
        <v>0</v>
      </c>
      <c r="U184" s="269">
        <f t="shared" si="71"/>
        <v>0</v>
      </c>
      <c r="V184" s="269">
        <f>VLOOKUP(A184,'2020 SPED'!A:AF,32,FALSE)</f>
        <v>60412.695129842032</v>
      </c>
      <c r="W184" s="270">
        <f t="shared" si="67"/>
        <v>513166.69512984203</v>
      </c>
      <c r="X184" s="247">
        <f t="shared" si="72"/>
        <v>1.8066671372920923E-2</v>
      </c>
      <c r="Z184" s="268">
        <f>VLOOKUP(A184,'Pupil Info'!A:E,5,FALSE)</f>
        <v>3090</v>
      </c>
      <c r="AA184" s="269">
        <f>VLOOKUP(A184,'Starting Point 2021'!A:AB,28,FALSE)+VLOOKUP(A184,'2021 SPED'!A:AT,23,FALSE)</f>
        <v>29245483.301629424</v>
      </c>
      <c r="AB184" s="269">
        <f>VLOOKUP(A184,'Starting Point 2021'!A:AB,28,FALSE)</f>
        <v>27254284.75</v>
      </c>
      <c r="AC184" s="269">
        <f>VLOOKUP(A184,'2% 2021'!A:AB,28,FALSE)</f>
        <v>28192847.75</v>
      </c>
      <c r="AD184" s="269">
        <f t="shared" si="73"/>
        <v>938563</v>
      </c>
      <c r="AE184" s="269">
        <f>VLOOKUP(A184,'2% with VPK 2021'!A:AB,28,FALSE)</f>
        <v>28192847.75</v>
      </c>
      <c r="AF184" s="269">
        <f>VLOOKUP(A184,'Charter School Lease'!A:E,5,FALSE)</f>
        <v>0</v>
      </c>
      <c r="AG184" s="269">
        <f>VLOOKUP(A184,'Integration Change'!H:L,5,FALSE)</f>
        <v>0</v>
      </c>
      <c r="AH184" s="269">
        <f>VLOOKUP(A184,'Other SPED'!A:D,4,FALSE)</f>
        <v>0</v>
      </c>
      <c r="AI184" s="269">
        <f>VLOOKUP(A184,QComp!I:R,10,FALSE)</f>
        <v>0</v>
      </c>
      <c r="AJ184" s="269">
        <f>VLOOKUP(A184,'LTFM Change'!G:K,5,FALSE)</f>
        <v>0</v>
      </c>
      <c r="AK184" s="269">
        <f>VLOOKUP(A184,'Breakfast and Lunch'!A:E,5,FALSE)</f>
        <v>0</v>
      </c>
      <c r="AL184" s="269">
        <f>VLOOKUP(A184,'Breakfast and Lunch'!A:D,4,FALSE)</f>
        <v>0</v>
      </c>
      <c r="AM184" s="269">
        <f>VLOOKUP(A184,'Integration Change'!A:E,5,FALSE)</f>
        <v>0</v>
      </c>
      <c r="AN184" s="269">
        <f>VLOOKUP(A184,'Safe School'!F:J,5,FALSE)</f>
        <v>0</v>
      </c>
      <c r="AO184" s="269">
        <f>VLOOKUP(A184,'LTFM Change'!A:D,4,FALSE)</f>
        <v>0</v>
      </c>
      <c r="AP184" s="269">
        <f>VLOOKUP(A184,QComp!A:E,5,FALSE)</f>
        <v>0</v>
      </c>
      <c r="AQ184" s="269">
        <f t="shared" si="74"/>
        <v>0</v>
      </c>
      <c r="AR184" s="269">
        <f>VLOOKUP(A184,'2021 SPED'!A:AF,32,FALSE)</f>
        <v>163069.70519715827</v>
      </c>
      <c r="AS184" s="285">
        <f t="shared" si="68"/>
        <v>1101632.7051971583</v>
      </c>
      <c r="AT184" s="247">
        <f t="shared" si="69"/>
        <v>3.7668473242012772E-2</v>
      </c>
      <c r="AU184" s="249">
        <f t="shared" si="66"/>
        <v>1614799.4003270003</v>
      </c>
    </row>
    <row r="185" spans="1:47" x14ac:dyDescent="0.3">
      <c r="A185" s="243">
        <v>545</v>
      </c>
      <c r="B185" s="243">
        <v>1</v>
      </c>
      <c r="C185" s="243" t="s">
        <v>164</v>
      </c>
      <c r="D185" s="243">
        <f>VLOOKUP(A185,Sheet10!A:C,3,FALSE)</f>
        <v>6</v>
      </c>
      <c r="E185" s="268">
        <f>VLOOKUP(A185,'Pupil Info'!A:D,4,FALSE)</f>
        <v>357</v>
      </c>
      <c r="F185" s="269">
        <f>VLOOKUP(A185,'Starting Point 2020'!A:AB,28,FALSE)+IFERROR(VLOOKUP(A185,'2020 SPED'!A:W,23,FALSE),0)</f>
        <v>4017005.7473653406</v>
      </c>
      <c r="G185" s="269">
        <f>VLOOKUP(A185,'Starting Point 2020'!A:AB,28,FALSE)</f>
        <v>3720634.75</v>
      </c>
      <c r="H185" s="269">
        <f>VLOOKUP(A185,'2% 2020'!A:AB,28,FALSE)</f>
        <v>3778822.75</v>
      </c>
      <c r="I185" s="269">
        <f t="shared" si="70"/>
        <v>58188</v>
      </c>
      <c r="J185" s="269">
        <f>VLOOKUP(A185,'2% with VPK 2020'!A:AB,28,FALSE)</f>
        <v>3778822.75</v>
      </c>
      <c r="K185" s="269">
        <f>VLOOKUP(A185,'Charter School Lease'!A:D,4,FALSE)</f>
        <v>0</v>
      </c>
      <c r="L185" s="269">
        <f>VLOOKUP(A185,'Integration Change'!H:K,4,FALSE)</f>
        <v>0</v>
      </c>
      <c r="M185" s="269">
        <f>VLOOKUP(A185,'Other SPED'!A:D,4,FALSE)</f>
        <v>0</v>
      </c>
      <c r="N185" s="269">
        <f>VLOOKUP(A185,'LTFM Change'!G:J,4,FALSE)</f>
        <v>0</v>
      </c>
      <c r="O185" s="269">
        <f>VLOOKUP(A185,QComp!I:N,6,FALSE)</f>
        <v>0</v>
      </c>
      <c r="P185" s="269">
        <f>VLOOKUP(A185,'Breakfast and Lunch'!A:D,4,FALSE)</f>
        <v>0</v>
      </c>
      <c r="Q185" s="269">
        <f>VLOOKUP(A185,'Breakfast and Lunch'!A:E,5,FALSE)</f>
        <v>0</v>
      </c>
      <c r="R185" s="269">
        <f>VLOOKUP(A185,'Integration Change'!A:D,4,FALSE)</f>
        <v>0</v>
      </c>
      <c r="S185" s="269">
        <f>VLOOKUP(A185,'LTFM Change'!A:C,3,FALSE)</f>
        <v>0</v>
      </c>
      <c r="T185" s="269">
        <f>VLOOKUP(A185,QComp!A:D,4,FALSE)</f>
        <v>0</v>
      </c>
      <c r="U185" s="269">
        <f t="shared" si="71"/>
        <v>0</v>
      </c>
      <c r="V185" s="269">
        <f>VLOOKUP(A185,'2020 SPED'!A:AF,32,FALSE)</f>
        <v>13713.314829342475</v>
      </c>
      <c r="W185" s="270">
        <f t="shared" si="67"/>
        <v>71901.314829342475</v>
      </c>
      <c r="X185" s="247">
        <f t="shared" si="72"/>
        <v>1.7899231256141696E-2</v>
      </c>
      <c r="Z185" s="268">
        <f>VLOOKUP(A185,'Pupil Info'!A:E,5,FALSE)</f>
        <v>376</v>
      </c>
      <c r="AA185" s="269">
        <f>VLOOKUP(A185,'Starting Point 2021'!A:AB,28,FALSE)+VLOOKUP(A185,'2021 SPED'!A:AT,23,FALSE)</f>
        <v>4224328.0813642917</v>
      </c>
      <c r="AB185" s="269">
        <f>VLOOKUP(A185,'Starting Point 2021'!A:AB,28,FALSE)</f>
        <v>3890687.5</v>
      </c>
      <c r="AC185" s="269">
        <f>VLOOKUP(A185,'2% 2021'!A:AB,28,FALSE)</f>
        <v>4013837.5</v>
      </c>
      <c r="AD185" s="269">
        <f t="shared" si="73"/>
        <v>123150</v>
      </c>
      <c r="AE185" s="269">
        <f>VLOOKUP(A185,'2% with VPK 2021'!A:AB,28,FALSE)</f>
        <v>4013837.5</v>
      </c>
      <c r="AF185" s="269">
        <f>VLOOKUP(A185,'Charter School Lease'!A:E,5,FALSE)</f>
        <v>0</v>
      </c>
      <c r="AG185" s="269">
        <f>VLOOKUP(A185,'Integration Change'!H:L,5,FALSE)</f>
        <v>0</v>
      </c>
      <c r="AH185" s="269">
        <f>VLOOKUP(A185,'Other SPED'!A:D,4,FALSE)</f>
        <v>0</v>
      </c>
      <c r="AI185" s="269">
        <f>VLOOKUP(A185,QComp!I:R,10,FALSE)</f>
        <v>0</v>
      </c>
      <c r="AJ185" s="269">
        <f>VLOOKUP(A185,'LTFM Change'!G:K,5,FALSE)</f>
        <v>0</v>
      </c>
      <c r="AK185" s="269">
        <f>VLOOKUP(A185,'Breakfast and Lunch'!A:E,5,FALSE)</f>
        <v>0</v>
      </c>
      <c r="AL185" s="269">
        <f>VLOOKUP(A185,'Breakfast and Lunch'!A:D,4,FALSE)</f>
        <v>0</v>
      </c>
      <c r="AM185" s="269">
        <f>VLOOKUP(A185,'Integration Change'!A:E,5,FALSE)</f>
        <v>0</v>
      </c>
      <c r="AN185" s="269">
        <f>VLOOKUP(A185,'Safe School'!F:J,5,FALSE)</f>
        <v>0</v>
      </c>
      <c r="AO185" s="269">
        <f>VLOOKUP(A185,'LTFM Change'!A:D,4,FALSE)</f>
        <v>0</v>
      </c>
      <c r="AP185" s="269">
        <f>VLOOKUP(A185,QComp!A:E,5,FALSE)</f>
        <v>0</v>
      </c>
      <c r="AQ185" s="269">
        <f t="shared" si="74"/>
        <v>0</v>
      </c>
      <c r="AR185" s="269">
        <f>VLOOKUP(A185,'2021 SPED'!A:AF,32,FALSE)</f>
        <v>24077.027668309049</v>
      </c>
      <c r="AS185" s="285">
        <f t="shared" si="68"/>
        <v>147227.02766830905</v>
      </c>
      <c r="AT185" s="247">
        <f t="shared" si="69"/>
        <v>3.4852176448558619E-2</v>
      </c>
      <c r="AU185" s="249">
        <f t="shared" si="66"/>
        <v>219128.34249765152</v>
      </c>
    </row>
    <row r="186" spans="1:47" x14ac:dyDescent="0.3">
      <c r="A186" s="243">
        <v>547</v>
      </c>
      <c r="B186" s="243">
        <v>1</v>
      </c>
      <c r="C186" s="243" t="s">
        <v>165</v>
      </c>
      <c r="D186" s="243">
        <f>VLOOKUP(A186,Sheet10!A:C,3,FALSE)</f>
        <v>6</v>
      </c>
      <c r="E186" s="268">
        <f>VLOOKUP(A186,'Pupil Info'!A:D,4,FALSE)</f>
        <v>556</v>
      </c>
      <c r="F186" s="269">
        <f>VLOOKUP(A186,'Starting Point 2020'!A:AB,28,FALSE)+IFERROR(VLOOKUP(A186,'2020 SPED'!A:W,23,FALSE),0)</f>
        <v>6173943.5084525784</v>
      </c>
      <c r="G186" s="269">
        <f>VLOOKUP(A186,'Starting Point 2020'!A:AB,28,FALSE)</f>
        <v>5359850.25</v>
      </c>
      <c r="H186" s="269">
        <f>VLOOKUP(A186,'2% 2020'!A:AB,28,FALSE)</f>
        <v>5446654.25</v>
      </c>
      <c r="I186" s="269">
        <f t="shared" si="70"/>
        <v>86804</v>
      </c>
      <c r="J186" s="269">
        <f>VLOOKUP(A186,'2% with VPK 2020'!A:AB,28,FALSE)</f>
        <v>5446654.25</v>
      </c>
      <c r="K186" s="269">
        <f>VLOOKUP(A186,'Charter School Lease'!A:D,4,FALSE)</f>
        <v>0</v>
      </c>
      <c r="L186" s="269">
        <f>VLOOKUP(A186,'Integration Change'!H:K,4,FALSE)</f>
        <v>0</v>
      </c>
      <c r="M186" s="269">
        <f>VLOOKUP(A186,'Other SPED'!A:D,4,FALSE)</f>
        <v>0</v>
      </c>
      <c r="N186" s="269">
        <f>VLOOKUP(A186,'LTFM Change'!G:J,4,FALSE)</f>
        <v>0</v>
      </c>
      <c r="O186" s="269">
        <f>VLOOKUP(A186,QComp!I:N,6,FALSE)</f>
        <v>0</v>
      </c>
      <c r="P186" s="269">
        <f>VLOOKUP(A186,'Breakfast and Lunch'!A:D,4,FALSE)</f>
        <v>0</v>
      </c>
      <c r="Q186" s="269">
        <f>VLOOKUP(A186,'Breakfast and Lunch'!A:E,5,FALSE)</f>
        <v>0</v>
      </c>
      <c r="R186" s="269">
        <f>VLOOKUP(A186,'Integration Change'!A:D,4,FALSE)</f>
        <v>0</v>
      </c>
      <c r="S186" s="269">
        <f>VLOOKUP(A186,'LTFM Change'!A:C,3,FALSE)</f>
        <v>0</v>
      </c>
      <c r="T186" s="269">
        <f>VLOOKUP(A186,QComp!A:D,4,FALSE)</f>
        <v>0</v>
      </c>
      <c r="U186" s="269">
        <f t="shared" si="71"/>
        <v>0</v>
      </c>
      <c r="V186" s="269">
        <f>VLOOKUP(A186,'2020 SPED'!A:AF,32,FALSE)</f>
        <v>3703.3769204103155</v>
      </c>
      <c r="W186" s="270">
        <f t="shared" si="67"/>
        <v>90507.376920410316</v>
      </c>
      <c r="X186" s="247">
        <f t="shared" si="72"/>
        <v>1.4659573220341138E-2</v>
      </c>
      <c r="Z186" s="268">
        <f>VLOOKUP(A186,'Pupil Info'!A:E,5,FALSE)</f>
        <v>540</v>
      </c>
      <c r="AA186" s="269">
        <f>VLOOKUP(A186,'Starting Point 2021'!A:AB,28,FALSE)+VLOOKUP(A186,'2021 SPED'!A:AT,23,FALSE)</f>
        <v>6123377.9849921605</v>
      </c>
      <c r="AB186" s="269">
        <f>VLOOKUP(A186,'Starting Point 2021'!A:AB,28,FALSE)</f>
        <v>5270140</v>
      </c>
      <c r="AC186" s="269">
        <f>VLOOKUP(A186,'2% 2021'!A:AB,28,FALSE)</f>
        <v>5442672</v>
      </c>
      <c r="AD186" s="269">
        <f t="shared" si="73"/>
        <v>172532</v>
      </c>
      <c r="AE186" s="269">
        <f>VLOOKUP(A186,'2% with VPK 2021'!A:AB,28,FALSE)</f>
        <v>5442672</v>
      </c>
      <c r="AF186" s="269">
        <f>VLOOKUP(A186,'Charter School Lease'!A:E,5,FALSE)</f>
        <v>0</v>
      </c>
      <c r="AG186" s="269">
        <f>VLOOKUP(A186,'Integration Change'!H:L,5,FALSE)</f>
        <v>0</v>
      </c>
      <c r="AH186" s="269">
        <f>VLOOKUP(A186,'Other SPED'!A:D,4,FALSE)</f>
        <v>0</v>
      </c>
      <c r="AI186" s="269">
        <f>VLOOKUP(A186,QComp!I:R,10,FALSE)</f>
        <v>0</v>
      </c>
      <c r="AJ186" s="269">
        <f>VLOOKUP(A186,'LTFM Change'!G:K,5,FALSE)</f>
        <v>0</v>
      </c>
      <c r="AK186" s="269">
        <f>VLOOKUP(A186,'Breakfast and Lunch'!A:E,5,FALSE)</f>
        <v>0</v>
      </c>
      <c r="AL186" s="269">
        <f>VLOOKUP(A186,'Breakfast and Lunch'!A:D,4,FALSE)</f>
        <v>0</v>
      </c>
      <c r="AM186" s="269">
        <f>VLOOKUP(A186,'Integration Change'!A:E,5,FALSE)</f>
        <v>0</v>
      </c>
      <c r="AN186" s="269">
        <f>VLOOKUP(A186,'Safe School'!F:J,5,FALSE)</f>
        <v>0</v>
      </c>
      <c r="AO186" s="269">
        <f>VLOOKUP(A186,'LTFM Change'!A:D,4,FALSE)</f>
        <v>0</v>
      </c>
      <c r="AP186" s="269">
        <f>VLOOKUP(A186,QComp!A:E,5,FALSE)</f>
        <v>0</v>
      </c>
      <c r="AQ186" s="269">
        <f t="shared" si="74"/>
        <v>0</v>
      </c>
      <c r="AR186" s="269">
        <f>VLOOKUP(A186,'2021 SPED'!A:AF,32,FALSE)</f>
        <v>14878.650056248414</v>
      </c>
      <c r="AS186" s="285">
        <f t="shared" si="68"/>
        <v>187410.65005624841</v>
      </c>
      <c r="AT186" s="247">
        <f t="shared" si="69"/>
        <v>3.0605762132531245E-2</v>
      </c>
      <c r="AU186" s="249">
        <f t="shared" si="66"/>
        <v>277918.02697665873</v>
      </c>
    </row>
    <row r="187" spans="1:47" x14ac:dyDescent="0.3">
      <c r="A187" s="243">
        <v>548</v>
      </c>
      <c r="B187" s="243">
        <v>1</v>
      </c>
      <c r="C187" s="243" t="s">
        <v>166</v>
      </c>
      <c r="D187" s="243">
        <f>VLOOKUP(A187,Sheet10!A:C,3,FALSE)</f>
        <v>6</v>
      </c>
      <c r="E187" s="268">
        <f>VLOOKUP(A187,'Pupil Info'!A:D,4,FALSE)</f>
        <v>879.8</v>
      </c>
      <c r="F187" s="269">
        <f>VLOOKUP(A187,'Starting Point 2020'!A:AB,28,FALSE)+IFERROR(VLOOKUP(A187,'2020 SPED'!A:W,23,FALSE),0)</f>
        <v>9147928.5831818059</v>
      </c>
      <c r="G187" s="269">
        <f>VLOOKUP(A187,'Starting Point 2020'!A:AB,28,FALSE)</f>
        <v>8470026</v>
      </c>
      <c r="H187" s="269">
        <f>VLOOKUP(A187,'2% 2020'!A:AB,28,FALSE)</f>
        <v>8614176</v>
      </c>
      <c r="I187" s="269">
        <f t="shared" si="70"/>
        <v>144150</v>
      </c>
      <c r="J187" s="269">
        <f>VLOOKUP(A187,'2% with VPK 2020'!A:AB,28,FALSE)</f>
        <v>8614176</v>
      </c>
      <c r="K187" s="269">
        <f>VLOOKUP(A187,'Charter School Lease'!A:D,4,FALSE)</f>
        <v>0</v>
      </c>
      <c r="L187" s="269">
        <f>VLOOKUP(A187,'Integration Change'!H:K,4,FALSE)</f>
        <v>0</v>
      </c>
      <c r="M187" s="269">
        <f>VLOOKUP(A187,'Other SPED'!A:D,4,FALSE)</f>
        <v>0</v>
      </c>
      <c r="N187" s="269">
        <f>VLOOKUP(A187,'LTFM Change'!G:J,4,FALSE)</f>
        <v>0</v>
      </c>
      <c r="O187" s="269">
        <f>VLOOKUP(A187,QComp!I:N,6,FALSE)</f>
        <v>0</v>
      </c>
      <c r="P187" s="269">
        <f>VLOOKUP(A187,'Breakfast and Lunch'!A:D,4,FALSE)</f>
        <v>0</v>
      </c>
      <c r="Q187" s="269">
        <f>VLOOKUP(A187,'Breakfast and Lunch'!A:E,5,FALSE)</f>
        <v>0</v>
      </c>
      <c r="R187" s="269">
        <f>VLOOKUP(A187,'Integration Change'!A:D,4,FALSE)</f>
        <v>0</v>
      </c>
      <c r="S187" s="269">
        <f>VLOOKUP(A187,'LTFM Change'!A:C,3,FALSE)</f>
        <v>0</v>
      </c>
      <c r="T187" s="269">
        <f>VLOOKUP(A187,QComp!A:D,4,FALSE)</f>
        <v>0</v>
      </c>
      <c r="U187" s="269">
        <f t="shared" si="71"/>
        <v>0</v>
      </c>
      <c r="V187" s="269">
        <f>VLOOKUP(A187,'2020 SPED'!A:AF,32,FALSE)</f>
        <v>20513.894234082545</v>
      </c>
      <c r="W187" s="270">
        <f t="shared" si="67"/>
        <v>164663.89423408255</v>
      </c>
      <c r="X187" s="247">
        <f t="shared" si="72"/>
        <v>1.8000128962179635E-2</v>
      </c>
      <c r="Z187" s="268">
        <f>VLOOKUP(A187,'Pupil Info'!A:E,5,FALSE)</f>
        <v>855</v>
      </c>
      <c r="AA187" s="269">
        <f>VLOOKUP(A187,'Starting Point 2021'!A:AB,28,FALSE)+VLOOKUP(A187,'2021 SPED'!A:AT,23,FALSE)</f>
        <v>9142131.3573895413</v>
      </c>
      <c r="AB187" s="269">
        <f>VLOOKUP(A187,'Starting Point 2021'!A:AB,28,FALSE)</f>
        <v>8444056.25</v>
      </c>
      <c r="AC187" s="269">
        <f>VLOOKUP(A187,'2% 2021'!A:AB,28,FALSE)</f>
        <v>8734331.25</v>
      </c>
      <c r="AD187" s="269">
        <f t="shared" si="73"/>
        <v>290275</v>
      </c>
      <c r="AE187" s="269">
        <f>VLOOKUP(A187,'2% with VPK 2021'!A:AB,28,FALSE)</f>
        <v>8734331.25</v>
      </c>
      <c r="AF187" s="269">
        <f>VLOOKUP(A187,'Charter School Lease'!A:E,5,FALSE)</f>
        <v>0</v>
      </c>
      <c r="AG187" s="269">
        <f>VLOOKUP(A187,'Integration Change'!H:L,5,FALSE)</f>
        <v>0</v>
      </c>
      <c r="AH187" s="269">
        <f>VLOOKUP(A187,'Other SPED'!A:D,4,FALSE)</f>
        <v>0</v>
      </c>
      <c r="AI187" s="269">
        <f>VLOOKUP(A187,QComp!I:R,10,FALSE)</f>
        <v>0</v>
      </c>
      <c r="AJ187" s="269">
        <f>VLOOKUP(A187,'LTFM Change'!G:K,5,FALSE)</f>
        <v>0</v>
      </c>
      <c r="AK187" s="269">
        <f>VLOOKUP(A187,'Breakfast and Lunch'!A:E,5,FALSE)</f>
        <v>0</v>
      </c>
      <c r="AL187" s="269">
        <f>VLOOKUP(A187,'Breakfast and Lunch'!A:D,4,FALSE)</f>
        <v>0</v>
      </c>
      <c r="AM187" s="269">
        <f>VLOOKUP(A187,'Integration Change'!A:E,5,FALSE)</f>
        <v>0</v>
      </c>
      <c r="AN187" s="269">
        <f>VLOOKUP(A187,'Safe School'!F:J,5,FALSE)</f>
        <v>0</v>
      </c>
      <c r="AO187" s="269">
        <f>VLOOKUP(A187,'LTFM Change'!A:D,4,FALSE)</f>
        <v>0</v>
      </c>
      <c r="AP187" s="269">
        <f>VLOOKUP(A187,QComp!A:E,5,FALSE)</f>
        <v>0</v>
      </c>
      <c r="AQ187" s="269">
        <f t="shared" si="74"/>
        <v>0</v>
      </c>
      <c r="AR187" s="269">
        <f>VLOOKUP(A187,'2021 SPED'!A:AF,32,FALSE)</f>
        <v>49542.259493902558</v>
      </c>
      <c r="AS187" s="285">
        <f t="shared" si="68"/>
        <v>339817.25949390256</v>
      </c>
      <c r="AT187" s="247">
        <f t="shared" si="69"/>
        <v>3.7170463452073421E-2</v>
      </c>
      <c r="AU187" s="249">
        <f t="shared" si="66"/>
        <v>504481.1537279851</v>
      </c>
    </row>
    <row r="188" spans="1:47" x14ac:dyDescent="0.3">
      <c r="A188" s="243">
        <v>549</v>
      </c>
      <c r="B188" s="243">
        <v>1</v>
      </c>
      <c r="C188" s="243" t="s">
        <v>167</v>
      </c>
      <c r="D188" s="243">
        <f>VLOOKUP(A188,Sheet10!A:C,3,FALSE)</f>
        <v>5</v>
      </c>
      <c r="E188" s="268">
        <f>VLOOKUP(A188,'Pupil Info'!A:D,4,FALSE)</f>
        <v>1380</v>
      </c>
      <c r="F188" s="269">
        <f>VLOOKUP(A188,'Starting Point 2020'!A:AB,28,FALSE)+IFERROR(VLOOKUP(A188,'2020 SPED'!A:W,23,FALSE),0)</f>
        <v>14572465.228185201</v>
      </c>
      <c r="G188" s="269">
        <f>VLOOKUP(A188,'Starting Point 2020'!A:AB,28,FALSE)</f>
        <v>12774674.360684467</v>
      </c>
      <c r="H188" s="269">
        <f>VLOOKUP(A188,'2% 2020'!A:AB,28,FALSE)</f>
        <v>12990940.360684467</v>
      </c>
      <c r="I188" s="269">
        <f t="shared" si="70"/>
        <v>216266</v>
      </c>
      <c r="J188" s="269">
        <f>VLOOKUP(A188,'2% with VPK 2020'!A:AB,28,FALSE)</f>
        <v>12990940.360684467</v>
      </c>
      <c r="K188" s="269">
        <f>VLOOKUP(A188,'Charter School Lease'!A:D,4,FALSE)</f>
        <v>0</v>
      </c>
      <c r="L188" s="269">
        <f>VLOOKUP(A188,'Integration Change'!H:K,4,FALSE)</f>
        <v>0</v>
      </c>
      <c r="M188" s="269">
        <f>VLOOKUP(A188,'Other SPED'!A:D,4,FALSE)</f>
        <v>0</v>
      </c>
      <c r="N188" s="269">
        <f>VLOOKUP(A188,'LTFM Change'!G:J,4,FALSE)</f>
        <v>0</v>
      </c>
      <c r="O188" s="269">
        <f>VLOOKUP(A188,QComp!I:N,6,FALSE)</f>
        <v>0</v>
      </c>
      <c r="P188" s="269">
        <f>VLOOKUP(A188,'Breakfast and Lunch'!A:D,4,FALSE)</f>
        <v>0</v>
      </c>
      <c r="Q188" s="269">
        <f>VLOOKUP(A188,'Breakfast and Lunch'!A:E,5,FALSE)</f>
        <v>0</v>
      </c>
      <c r="R188" s="269">
        <f>VLOOKUP(A188,'Integration Change'!A:D,4,FALSE)</f>
        <v>0</v>
      </c>
      <c r="S188" s="269">
        <f>VLOOKUP(A188,'LTFM Change'!A:C,3,FALSE)</f>
        <v>0</v>
      </c>
      <c r="T188" s="269">
        <f>VLOOKUP(A188,QComp!A:D,4,FALSE)</f>
        <v>0</v>
      </c>
      <c r="U188" s="269">
        <f t="shared" si="71"/>
        <v>0</v>
      </c>
      <c r="V188" s="269">
        <f>VLOOKUP(A188,'2020 SPED'!A:AF,32,FALSE)</f>
        <v>31334.345663440181</v>
      </c>
      <c r="W188" s="270">
        <f t="shared" si="67"/>
        <v>247600.34566344018</v>
      </c>
      <c r="X188" s="247">
        <f t="shared" si="72"/>
        <v>1.6990971794157761E-2</v>
      </c>
      <c r="Z188" s="268">
        <f>VLOOKUP(A188,'Pupil Info'!A:E,5,FALSE)</f>
        <v>1353</v>
      </c>
      <c r="AA188" s="269">
        <f>VLOOKUP(A188,'Starting Point 2021'!A:AB,28,FALSE)+VLOOKUP(A188,'2021 SPED'!A:AT,23,FALSE)</f>
        <v>14021183.493113574</v>
      </c>
      <c r="AB188" s="269">
        <f>VLOOKUP(A188,'Starting Point 2021'!A:AB,28,FALSE)</f>
        <v>12301829.322518691</v>
      </c>
      <c r="AC188" s="269">
        <f>VLOOKUP(A188,'2% 2021'!A:AB,28,FALSE)</f>
        <v>12717339.192518691</v>
      </c>
      <c r="AD188" s="269">
        <f t="shared" si="73"/>
        <v>415509.86999999918</v>
      </c>
      <c r="AE188" s="269">
        <f>VLOOKUP(A188,'2% with VPK 2021'!A:AB,28,FALSE)</f>
        <v>12717339.192518691</v>
      </c>
      <c r="AF188" s="269">
        <f>VLOOKUP(A188,'Charter School Lease'!A:E,5,FALSE)</f>
        <v>0</v>
      </c>
      <c r="AG188" s="269">
        <f>VLOOKUP(A188,'Integration Change'!H:L,5,FALSE)</f>
        <v>0</v>
      </c>
      <c r="AH188" s="269">
        <f>VLOOKUP(A188,'Other SPED'!A:D,4,FALSE)</f>
        <v>0</v>
      </c>
      <c r="AI188" s="269">
        <f>VLOOKUP(A188,QComp!I:R,10,FALSE)</f>
        <v>0</v>
      </c>
      <c r="AJ188" s="269">
        <f>VLOOKUP(A188,'LTFM Change'!G:K,5,FALSE)</f>
        <v>0</v>
      </c>
      <c r="AK188" s="269">
        <f>VLOOKUP(A188,'Breakfast and Lunch'!A:E,5,FALSE)</f>
        <v>0</v>
      </c>
      <c r="AL188" s="269">
        <f>VLOOKUP(A188,'Breakfast and Lunch'!A:D,4,FALSE)</f>
        <v>0</v>
      </c>
      <c r="AM188" s="269">
        <f>VLOOKUP(A188,'Integration Change'!A:E,5,FALSE)</f>
        <v>0</v>
      </c>
      <c r="AN188" s="269">
        <f>VLOOKUP(A188,'Safe School'!F:J,5,FALSE)</f>
        <v>0</v>
      </c>
      <c r="AO188" s="269">
        <f>VLOOKUP(A188,'LTFM Change'!A:D,4,FALSE)</f>
        <v>0</v>
      </c>
      <c r="AP188" s="269">
        <f>VLOOKUP(A188,QComp!A:E,5,FALSE)</f>
        <v>0</v>
      </c>
      <c r="AQ188" s="269">
        <f t="shared" si="74"/>
        <v>0</v>
      </c>
      <c r="AR188" s="269">
        <f>VLOOKUP(A188,'2021 SPED'!A:AF,32,FALSE)</f>
        <v>61053.00280354498</v>
      </c>
      <c r="AS188" s="285">
        <f t="shared" si="68"/>
        <v>476562.87280354416</v>
      </c>
      <c r="AT188" s="247">
        <f t="shared" si="69"/>
        <v>3.39887765563874E-2</v>
      </c>
      <c r="AU188" s="249">
        <f t="shared" si="66"/>
        <v>724163.21846698434</v>
      </c>
    </row>
    <row r="189" spans="1:47" x14ac:dyDescent="0.3">
      <c r="A189" s="243">
        <v>550</v>
      </c>
      <c r="B189" s="243">
        <v>1</v>
      </c>
      <c r="C189" s="243" t="s">
        <v>168</v>
      </c>
      <c r="D189" s="243">
        <f>VLOOKUP(A189,Sheet10!A:C,3,FALSE)</f>
        <v>6</v>
      </c>
      <c r="E189" s="268">
        <f>VLOOKUP(A189,'Pupil Info'!A:D,4,FALSE)</f>
        <v>561</v>
      </c>
      <c r="F189" s="269">
        <f>VLOOKUP(A189,'Starting Point 2020'!A:AB,28,FALSE)+IFERROR(VLOOKUP(A189,'2020 SPED'!A:W,23,FALSE),0)</f>
        <v>5261368.7004035544</v>
      </c>
      <c r="G189" s="269">
        <f>VLOOKUP(A189,'Starting Point 2020'!A:AB,28,FALSE)</f>
        <v>4805444.25</v>
      </c>
      <c r="H189" s="269">
        <f>VLOOKUP(A189,'2% 2020'!A:AB,28,FALSE)</f>
        <v>4891060.25</v>
      </c>
      <c r="I189" s="269">
        <f t="shared" si="70"/>
        <v>85616</v>
      </c>
      <c r="J189" s="269">
        <f>VLOOKUP(A189,'2% with VPK 2020'!A:AB,28,FALSE)</f>
        <v>4891060.25</v>
      </c>
      <c r="K189" s="269">
        <f>VLOOKUP(A189,'Charter School Lease'!A:D,4,FALSE)</f>
        <v>0</v>
      </c>
      <c r="L189" s="269">
        <f>VLOOKUP(A189,'Integration Change'!H:K,4,FALSE)</f>
        <v>0</v>
      </c>
      <c r="M189" s="269">
        <f>VLOOKUP(A189,'Other SPED'!A:D,4,FALSE)</f>
        <v>0</v>
      </c>
      <c r="N189" s="269">
        <f>VLOOKUP(A189,'LTFM Change'!G:J,4,FALSE)</f>
        <v>0</v>
      </c>
      <c r="O189" s="269">
        <f>VLOOKUP(A189,QComp!I:N,6,FALSE)</f>
        <v>0</v>
      </c>
      <c r="P189" s="269">
        <f>VLOOKUP(A189,'Breakfast and Lunch'!A:D,4,FALSE)</f>
        <v>0</v>
      </c>
      <c r="Q189" s="269">
        <f>VLOOKUP(A189,'Breakfast and Lunch'!A:E,5,FALSE)</f>
        <v>0</v>
      </c>
      <c r="R189" s="269">
        <f>VLOOKUP(A189,'Integration Change'!A:D,4,FALSE)</f>
        <v>0</v>
      </c>
      <c r="S189" s="269">
        <f>VLOOKUP(A189,'LTFM Change'!A:C,3,FALSE)</f>
        <v>0</v>
      </c>
      <c r="T189" s="269">
        <f>VLOOKUP(A189,QComp!A:D,4,FALSE)</f>
        <v>0</v>
      </c>
      <c r="U189" s="269">
        <f t="shared" si="71"/>
        <v>0</v>
      </c>
      <c r="V189" s="269">
        <f>VLOOKUP(A189,'2020 SPED'!A:AF,32,FALSE)</f>
        <v>-879.25688980246196</v>
      </c>
      <c r="W189" s="270">
        <f t="shared" si="67"/>
        <v>84736.743110197538</v>
      </c>
      <c r="X189" s="247">
        <f t="shared" si="72"/>
        <v>1.610545619121849E-2</v>
      </c>
      <c r="Z189" s="268">
        <f>VLOOKUP(A189,'Pupil Info'!A:E,5,FALSE)</f>
        <v>550</v>
      </c>
      <c r="AA189" s="269">
        <f>VLOOKUP(A189,'Starting Point 2021'!A:AB,28,FALSE)+VLOOKUP(A189,'2021 SPED'!A:AT,23,FALSE)</f>
        <v>5228960.4046130236</v>
      </c>
      <c r="AB189" s="269">
        <f>VLOOKUP(A189,'Starting Point 2021'!A:AB,28,FALSE)</f>
        <v>4749143.5</v>
      </c>
      <c r="AC189" s="269">
        <f>VLOOKUP(A189,'2% 2021'!A:AB,28,FALSE)</f>
        <v>4920233.5</v>
      </c>
      <c r="AD189" s="269">
        <f t="shared" si="73"/>
        <v>171090</v>
      </c>
      <c r="AE189" s="269">
        <f>VLOOKUP(A189,'2% with VPK 2021'!A:AB,28,FALSE)</f>
        <v>4920233.5</v>
      </c>
      <c r="AF189" s="269">
        <f>VLOOKUP(A189,'Charter School Lease'!A:E,5,FALSE)</f>
        <v>0</v>
      </c>
      <c r="AG189" s="269">
        <f>VLOOKUP(A189,'Integration Change'!H:L,5,FALSE)</f>
        <v>0</v>
      </c>
      <c r="AH189" s="269">
        <f>VLOOKUP(A189,'Other SPED'!A:D,4,FALSE)</f>
        <v>0</v>
      </c>
      <c r="AI189" s="269">
        <f>VLOOKUP(A189,QComp!I:R,10,FALSE)</f>
        <v>0</v>
      </c>
      <c r="AJ189" s="269">
        <f>VLOOKUP(A189,'LTFM Change'!G:K,5,FALSE)</f>
        <v>0</v>
      </c>
      <c r="AK189" s="269">
        <f>VLOOKUP(A189,'Breakfast and Lunch'!A:E,5,FALSE)</f>
        <v>0</v>
      </c>
      <c r="AL189" s="269">
        <f>VLOOKUP(A189,'Breakfast and Lunch'!A:D,4,FALSE)</f>
        <v>0</v>
      </c>
      <c r="AM189" s="269">
        <f>VLOOKUP(A189,'Integration Change'!A:E,5,FALSE)</f>
        <v>0</v>
      </c>
      <c r="AN189" s="269">
        <f>VLOOKUP(A189,'Safe School'!F:J,5,FALSE)</f>
        <v>0</v>
      </c>
      <c r="AO189" s="269">
        <f>VLOOKUP(A189,'LTFM Change'!A:D,4,FALSE)</f>
        <v>0</v>
      </c>
      <c r="AP189" s="269">
        <f>VLOOKUP(A189,QComp!A:E,5,FALSE)</f>
        <v>0</v>
      </c>
      <c r="AQ189" s="269">
        <f t="shared" si="74"/>
        <v>0</v>
      </c>
      <c r="AR189" s="269">
        <f>VLOOKUP(A189,'2021 SPED'!A:AF,32,FALSE)</f>
        <v>2931.6284795022802</v>
      </c>
      <c r="AS189" s="285">
        <f t="shared" si="68"/>
        <v>174021.62847950228</v>
      </c>
      <c r="AT189" s="247">
        <f t="shared" si="69"/>
        <v>3.3280349249915742E-2</v>
      </c>
      <c r="AU189" s="249">
        <f t="shared" si="66"/>
        <v>258758.37158969982</v>
      </c>
    </row>
    <row r="190" spans="1:47" x14ac:dyDescent="0.3">
      <c r="A190" s="243">
        <v>553</v>
      </c>
      <c r="B190" s="243">
        <v>1</v>
      </c>
      <c r="C190" s="243" t="s">
        <v>169</v>
      </c>
      <c r="D190" s="243">
        <f>VLOOKUP(A190,Sheet10!A:C,3,FALSE)</f>
        <v>6</v>
      </c>
      <c r="E190" s="268">
        <f>VLOOKUP(A190,'Pupil Info'!A:D,4,FALSE)</f>
        <v>757</v>
      </c>
      <c r="F190" s="269">
        <f>VLOOKUP(A190,'Starting Point 2020'!A:AB,28,FALSE)+IFERROR(VLOOKUP(A190,'2020 SPED'!A:W,23,FALSE),0)</f>
        <v>7365851.65267873</v>
      </c>
      <c r="G190" s="269">
        <f>VLOOKUP(A190,'Starting Point 2020'!A:AB,28,FALSE)</f>
        <v>6695919</v>
      </c>
      <c r="H190" s="269">
        <f>VLOOKUP(A190,'2% 2020'!A:AB,28,FALSE)</f>
        <v>6809982</v>
      </c>
      <c r="I190" s="269">
        <f t="shared" si="70"/>
        <v>114063</v>
      </c>
      <c r="J190" s="269">
        <f>VLOOKUP(A190,'2% with VPK 2020'!A:AB,28,FALSE)</f>
        <v>6809982</v>
      </c>
      <c r="K190" s="269">
        <f>VLOOKUP(A190,'Charter School Lease'!A:D,4,FALSE)</f>
        <v>0</v>
      </c>
      <c r="L190" s="269">
        <f>VLOOKUP(A190,'Integration Change'!H:K,4,FALSE)</f>
        <v>0</v>
      </c>
      <c r="M190" s="269">
        <f>VLOOKUP(A190,'Other SPED'!A:D,4,FALSE)</f>
        <v>0</v>
      </c>
      <c r="N190" s="269">
        <f>VLOOKUP(A190,'LTFM Change'!G:J,4,FALSE)</f>
        <v>0</v>
      </c>
      <c r="O190" s="269">
        <f>VLOOKUP(A190,QComp!I:N,6,FALSE)</f>
        <v>0</v>
      </c>
      <c r="P190" s="269">
        <f>VLOOKUP(A190,'Breakfast and Lunch'!A:D,4,FALSE)</f>
        <v>0</v>
      </c>
      <c r="Q190" s="269">
        <f>VLOOKUP(A190,'Breakfast and Lunch'!A:E,5,FALSE)</f>
        <v>0</v>
      </c>
      <c r="R190" s="269">
        <f>VLOOKUP(A190,'Integration Change'!A:D,4,FALSE)</f>
        <v>0</v>
      </c>
      <c r="S190" s="269">
        <f>VLOOKUP(A190,'LTFM Change'!A:C,3,FALSE)</f>
        <v>0</v>
      </c>
      <c r="T190" s="269">
        <f>VLOOKUP(A190,QComp!A:D,4,FALSE)</f>
        <v>0</v>
      </c>
      <c r="U190" s="269">
        <f t="shared" si="71"/>
        <v>0</v>
      </c>
      <c r="V190" s="269">
        <f>VLOOKUP(A190,'2020 SPED'!A:AF,32,FALSE)</f>
        <v>7217.4622639914742</v>
      </c>
      <c r="W190" s="270">
        <f t="shared" si="67"/>
        <v>121280.46226399147</v>
      </c>
      <c r="X190" s="247">
        <f t="shared" si="72"/>
        <v>1.6465232804394752E-2</v>
      </c>
      <c r="Z190" s="268">
        <f>VLOOKUP(A190,'Pupil Info'!A:E,5,FALSE)</f>
        <v>759</v>
      </c>
      <c r="AA190" s="269">
        <f>VLOOKUP(A190,'Starting Point 2021'!A:AB,28,FALSE)+VLOOKUP(A190,'2021 SPED'!A:AT,23,FALSE)</f>
        <v>7432164.7996550063</v>
      </c>
      <c r="AB190" s="269">
        <f>VLOOKUP(A190,'Starting Point 2021'!A:AB,28,FALSE)</f>
        <v>6726943.75</v>
      </c>
      <c r="AC190" s="269">
        <f>VLOOKUP(A190,'2% 2021'!A:AB,28,FALSE)</f>
        <v>6958653.75</v>
      </c>
      <c r="AD190" s="269">
        <f t="shared" si="73"/>
        <v>231710</v>
      </c>
      <c r="AE190" s="269">
        <f>VLOOKUP(A190,'2% with VPK 2021'!A:AB,28,FALSE)</f>
        <v>6958653.75</v>
      </c>
      <c r="AF190" s="269">
        <f>VLOOKUP(A190,'Charter School Lease'!A:E,5,FALSE)</f>
        <v>0</v>
      </c>
      <c r="AG190" s="269">
        <f>VLOOKUP(A190,'Integration Change'!H:L,5,FALSE)</f>
        <v>0</v>
      </c>
      <c r="AH190" s="269">
        <f>VLOOKUP(A190,'Other SPED'!A:D,4,FALSE)</f>
        <v>0</v>
      </c>
      <c r="AI190" s="269">
        <f>VLOOKUP(A190,QComp!I:R,10,FALSE)</f>
        <v>0</v>
      </c>
      <c r="AJ190" s="269">
        <f>VLOOKUP(A190,'LTFM Change'!G:K,5,FALSE)</f>
        <v>0</v>
      </c>
      <c r="AK190" s="269">
        <f>VLOOKUP(A190,'Breakfast and Lunch'!A:E,5,FALSE)</f>
        <v>0</v>
      </c>
      <c r="AL190" s="269">
        <f>VLOOKUP(A190,'Breakfast and Lunch'!A:D,4,FALSE)</f>
        <v>0</v>
      </c>
      <c r="AM190" s="269">
        <f>VLOOKUP(A190,'Integration Change'!A:E,5,FALSE)</f>
        <v>0</v>
      </c>
      <c r="AN190" s="269">
        <f>VLOOKUP(A190,'Safe School'!F:J,5,FALSE)</f>
        <v>0</v>
      </c>
      <c r="AO190" s="269">
        <f>VLOOKUP(A190,'LTFM Change'!A:D,4,FALSE)</f>
        <v>0</v>
      </c>
      <c r="AP190" s="269">
        <f>VLOOKUP(A190,QComp!A:E,5,FALSE)</f>
        <v>0</v>
      </c>
      <c r="AQ190" s="269">
        <f t="shared" si="74"/>
        <v>0</v>
      </c>
      <c r="AR190" s="269">
        <f>VLOOKUP(A190,'2021 SPED'!A:AF,32,FALSE)</f>
        <v>21270.586501428043</v>
      </c>
      <c r="AS190" s="285">
        <f t="shared" si="68"/>
        <v>252980.58650142804</v>
      </c>
      <c r="AT190" s="247">
        <f t="shared" si="69"/>
        <v>3.403861369074742E-2</v>
      </c>
      <c r="AU190" s="249">
        <f t="shared" si="66"/>
        <v>374261.04876541952</v>
      </c>
    </row>
    <row r="191" spans="1:47" x14ac:dyDescent="0.3">
      <c r="A191" s="243">
        <v>561</v>
      </c>
      <c r="B191" s="243">
        <v>1</v>
      </c>
      <c r="C191" s="243" t="s">
        <v>170</v>
      </c>
      <c r="D191" s="243">
        <f>VLOOKUP(A191,Sheet10!A:C,3,FALSE)</f>
        <v>6</v>
      </c>
      <c r="E191" s="268">
        <f>VLOOKUP(A191,'Pupil Info'!A:D,4,FALSE)</f>
        <v>227</v>
      </c>
      <c r="F191" s="269">
        <f>VLOOKUP(A191,'Starting Point 2020'!A:AB,28,FALSE)+IFERROR(VLOOKUP(A191,'2020 SPED'!A:W,23,FALSE),0)</f>
        <v>3352188.6676609316</v>
      </c>
      <c r="G191" s="269">
        <f>VLOOKUP(A191,'Starting Point 2020'!A:AB,28,FALSE)</f>
        <v>2976633.75</v>
      </c>
      <c r="H191" s="269">
        <f>VLOOKUP(A191,'2% 2020'!A:AB,28,FALSE)</f>
        <v>3022003.75</v>
      </c>
      <c r="I191" s="269">
        <f t="shared" si="70"/>
        <v>45370</v>
      </c>
      <c r="J191" s="269">
        <f>VLOOKUP(A191,'2% with VPK 2020'!A:AB,28,FALSE)</f>
        <v>3103712.5</v>
      </c>
      <c r="K191" s="269">
        <f>VLOOKUP(A191,'Charter School Lease'!A:D,4,FALSE)</f>
        <v>0</v>
      </c>
      <c r="L191" s="269">
        <f>VLOOKUP(A191,'Integration Change'!H:K,4,FALSE)</f>
        <v>0</v>
      </c>
      <c r="M191" s="269">
        <f>VLOOKUP(A191,'Other SPED'!A:D,4,FALSE)</f>
        <v>15112.06</v>
      </c>
      <c r="N191" s="269">
        <f>VLOOKUP(A191,'LTFM Change'!G:J,4,FALSE)</f>
        <v>1500.9663458484865</v>
      </c>
      <c r="O191" s="269">
        <f>VLOOKUP(A191,QComp!I:N,6,FALSE)</f>
        <v>0</v>
      </c>
      <c r="P191" s="269">
        <f>VLOOKUP(A191,'Breakfast and Lunch'!A:D,4,FALSE)</f>
        <v>362.69</v>
      </c>
      <c r="Q191" s="269">
        <f>VLOOKUP(A191,'Breakfast and Lunch'!A:E,5,FALSE)</f>
        <v>947.04</v>
      </c>
      <c r="R191" s="269">
        <f>VLOOKUP(A191,'Integration Change'!A:D,4,FALSE)</f>
        <v>0</v>
      </c>
      <c r="S191" s="269">
        <f>VLOOKUP(A191,'LTFM Change'!A:C,3,FALSE)</f>
        <v>2147.033654151528</v>
      </c>
      <c r="T191" s="269">
        <f>VLOOKUP(A191,QComp!A:D,4,FALSE)</f>
        <v>0</v>
      </c>
      <c r="U191" s="269">
        <f t="shared" si="71"/>
        <v>101778.54000000004</v>
      </c>
      <c r="V191" s="269">
        <f>VLOOKUP(A191,'2020 SPED'!A:AF,32,FALSE)</f>
        <v>3466.4094275796087</v>
      </c>
      <c r="W191" s="270">
        <f t="shared" si="67"/>
        <v>150614.94942757965</v>
      </c>
      <c r="X191" s="247">
        <f t="shared" si="72"/>
        <v>4.4930331899449637E-2</v>
      </c>
      <c r="Z191" s="268">
        <f>VLOOKUP(A191,'Pupil Info'!A:E,5,FALSE)</f>
        <v>232</v>
      </c>
      <c r="AA191" s="269">
        <f>VLOOKUP(A191,'Starting Point 2021'!A:AB,28,FALSE)+VLOOKUP(A191,'2021 SPED'!A:AT,23,FALSE)</f>
        <v>3445352.3376831119</v>
      </c>
      <c r="AB191" s="269">
        <f>VLOOKUP(A191,'Starting Point 2021'!A:AB,28,FALSE)</f>
        <v>3041313.1351375366</v>
      </c>
      <c r="AC191" s="269">
        <f>VLOOKUP(A191,'2% 2021'!A:AB,28,FALSE)</f>
        <v>3134127</v>
      </c>
      <c r="AD191" s="269">
        <f t="shared" si="73"/>
        <v>92813.864862463437</v>
      </c>
      <c r="AE191" s="269">
        <f>VLOOKUP(A191,'2% with VPK 2021'!A:AB,28,FALSE)</f>
        <v>3241930.75</v>
      </c>
      <c r="AF191" s="269">
        <f>VLOOKUP(A191,'Charter School Lease'!A:E,5,FALSE)</f>
        <v>0</v>
      </c>
      <c r="AG191" s="269">
        <f>VLOOKUP(A191,'Integration Change'!H:L,5,FALSE)</f>
        <v>0</v>
      </c>
      <c r="AH191" s="269">
        <f>VLOOKUP(A191,'Other SPED'!A:D,4,FALSE)</f>
        <v>15112.06</v>
      </c>
      <c r="AI191" s="269">
        <f>VLOOKUP(A191,QComp!I:R,10,FALSE)</f>
        <v>0</v>
      </c>
      <c r="AJ191" s="269">
        <f>VLOOKUP(A191,'LTFM Change'!G:K,5,FALSE)</f>
        <v>1622.7734742386019</v>
      </c>
      <c r="AK191" s="269">
        <f>VLOOKUP(A191,'Breakfast and Lunch'!A:E,5,FALSE)</f>
        <v>947.04</v>
      </c>
      <c r="AL191" s="269">
        <f>VLOOKUP(A191,'Breakfast and Lunch'!A:D,4,FALSE)</f>
        <v>362.69</v>
      </c>
      <c r="AM191" s="269">
        <f>VLOOKUP(A191,'Integration Change'!A:E,5,FALSE)</f>
        <v>0</v>
      </c>
      <c r="AN191" s="269">
        <f>VLOOKUP(A191,'Safe School'!F:J,5,FALSE)</f>
        <v>345.5999999999998</v>
      </c>
      <c r="AO191" s="269">
        <f>VLOOKUP(A191,'LTFM Change'!A:D,4,FALSE)</f>
        <v>2025.2265257614126</v>
      </c>
      <c r="AP191" s="269">
        <f>VLOOKUP(A191,QComp!A:E,5,FALSE)</f>
        <v>0</v>
      </c>
      <c r="AQ191" s="269">
        <f t="shared" si="74"/>
        <v>128219.14000000013</v>
      </c>
      <c r="AR191" s="269">
        <f>VLOOKUP(A191,'2021 SPED'!A:AF,32,FALSE)</f>
        <v>7907.7139335058746</v>
      </c>
      <c r="AS191" s="285">
        <f t="shared" si="68"/>
        <v>228940.71879596944</v>
      </c>
      <c r="AT191" s="247">
        <f t="shared" si="69"/>
        <v>6.644914550304741E-2</v>
      </c>
      <c r="AU191" s="249">
        <f t="shared" si="66"/>
        <v>379555.66822354909</v>
      </c>
    </row>
    <row r="192" spans="1:47" x14ac:dyDescent="0.3">
      <c r="A192" s="243">
        <v>564</v>
      </c>
      <c r="B192" s="243">
        <v>1</v>
      </c>
      <c r="C192" s="243" t="s">
        <v>171</v>
      </c>
      <c r="D192" s="243">
        <f>VLOOKUP(A192,Sheet10!A:C,3,FALSE)</f>
        <v>5</v>
      </c>
      <c r="E192" s="268">
        <f>VLOOKUP(A192,'Pupil Info'!A:D,4,FALSE)</f>
        <v>1937</v>
      </c>
      <c r="F192" s="269">
        <f>VLOOKUP(A192,'Starting Point 2020'!A:AB,28,FALSE)+IFERROR(VLOOKUP(A192,'2020 SPED'!A:W,23,FALSE),0)</f>
        <v>19208613.516102478</v>
      </c>
      <c r="G192" s="269">
        <f>VLOOKUP(A192,'Starting Point 2020'!A:AB,28,FALSE)</f>
        <v>17402544.5</v>
      </c>
      <c r="H192" s="269">
        <f>VLOOKUP(A192,'2% 2020'!A:AB,28,FALSE)</f>
        <v>17697000.5</v>
      </c>
      <c r="I192" s="269">
        <f t="shared" si="70"/>
        <v>294456</v>
      </c>
      <c r="J192" s="269">
        <f>VLOOKUP(A192,'2% with VPK 2020'!A:AB,28,FALSE)</f>
        <v>17697000.5</v>
      </c>
      <c r="K192" s="269">
        <f>VLOOKUP(A192,'Charter School Lease'!A:D,4,FALSE)</f>
        <v>0</v>
      </c>
      <c r="L192" s="269">
        <f>VLOOKUP(A192,'Integration Change'!H:K,4,FALSE)</f>
        <v>0</v>
      </c>
      <c r="M192" s="269">
        <f>VLOOKUP(A192,'Other SPED'!A:D,4,FALSE)</f>
        <v>0</v>
      </c>
      <c r="N192" s="269">
        <f>VLOOKUP(A192,'LTFM Change'!G:J,4,FALSE)</f>
        <v>0</v>
      </c>
      <c r="O192" s="269">
        <f>VLOOKUP(A192,QComp!I:N,6,FALSE)</f>
        <v>0</v>
      </c>
      <c r="P192" s="269">
        <f>VLOOKUP(A192,'Breakfast and Lunch'!A:D,4,FALSE)</f>
        <v>0</v>
      </c>
      <c r="Q192" s="269">
        <f>VLOOKUP(A192,'Breakfast and Lunch'!A:E,5,FALSE)</f>
        <v>0</v>
      </c>
      <c r="R192" s="269">
        <f>VLOOKUP(A192,'Integration Change'!A:D,4,FALSE)</f>
        <v>0</v>
      </c>
      <c r="S192" s="269">
        <f>VLOOKUP(A192,'LTFM Change'!A:C,3,FALSE)</f>
        <v>0</v>
      </c>
      <c r="T192" s="269">
        <f>VLOOKUP(A192,QComp!A:D,4,FALSE)</f>
        <v>0</v>
      </c>
      <c r="U192" s="269">
        <f t="shared" si="71"/>
        <v>0</v>
      </c>
      <c r="V192" s="269">
        <f>VLOOKUP(A192,'2020 SPED'!A:AF,32,FALSE)</f>
        <v>38412.151552444324</v>
      </c>
      <c r="W192" s="270">
        <f t="shared" si="67"/>
        <v>332868.15155244432</v>
      </c>
      <c r="X192" s="247">
        <f t="shared" si="72"/>
        <v>1.732910869768943E-2</v>
      </c>
      <c r="Z192" s="268">
        <f>VLOOKUP(A192,'Pupil Info'!A:E,5,FALSE)</f>
        <v>1930</v>
      </c>
      <c r="AA192" s="269">
        <f>VLOOKUP(A192,'Starting Point 2021'!A:AB,28,FALSE)+VLOOKUP(A192,'2021 SPED'!A:AT,23,FALSE)</f>
        <v>19142183.257342026</v>
      </c>
      <c r="AB192" s="269">
        <f>VLOOKUP(A192,'Starting Point 2021'!A:AB,28,FALSE)</f>
        <v>17288619</v>
      </c>
      <c r="AC192" s="269">
        <f>VLOOKUP(A192,'2% 2021'!A:AB,28,FALSE)</f>
        <v>17879188</v>
      </c>
      <c r="AD192" s="269">
        <f t="shared" si="73"/>
        <v>590569</v>
      </c>
      <c r="AE192" s="269">
        <f>VLOOKUP(A192,'2% with VPK 2021'!A:AB,28,FALSE)</f>
        <v>17879188</v>
      </c>
      <c r="AF192" s="269">
        <f>VLOOKUP(A192,'Charter School Lease'!A:E,5,FALSE)</f>
        <v>0</v>
      </c>
      <c r="AG192" s="269">
        <f>VLOOKUP(A192,'Integration Change'!H:L,5,FALSE)</f>
        <v>0</v>
      </c>
      <c r="AH192" s="269">
        <f>VLOOKUP(A192,'Other SPED'!A:D,4,FALSE)</f>
        <v>0</v>
      </c>
      <c r="AI192" s="269">
        <f>VLOOKUP(A192,QComp!I:R,10,FALSE)</f>
        <v>0</v>
      </c>
      <c r="AJ192" s="269">
        <f>VLOOKUP(A192,'LTFM Change'!G:K,5,FALSE)</f>
        <v>0</v>
      </c>
      <c r="AK192" s="269">
        <f>VLOOKUP(A192,'Breakfast and Lunch'!A:E,5,FALSE)</f>
        <v>0</v>
      </c>
      <c r="AL192" s="269">
        <f>VLOOKUP(A192,'Breakfast and Lunch'!A:D,4,FALSE)</f>
        <v>0</v>
      </c>
      <c r="AM192" s="269">
        <f>VLOOKUP(A192,'Integration Change'!A:E,5,FALSE)</f>
        <v>0</v>
      </c>
      <c r="AN192" s="269">
        <f>VLOOKUP(A192,'Safe School'!F:J,5,FALSE)</f>
        <v>0</v>
      </c>
      <c r="AO192" s="269">
        <f>VLOOKUP(A192,'LTFM Change'!A:D,4,FALSE)</f>
        <v>0</v>
      </c>
      <c r="AP192" s="269">
        <f>VLOOKUP(A192,QComp!A:E,5,FALSE)</f>
        <v>0</v>
      </c>
      <c r="AQ192" s="269">
        <f t="shared" si="74"/>
        <v>0</v>
      </c>
      <c r="AR192" s="269">
        <f>VLOOKUP(A192,'2021 SPED'!A:AF,32,FALSE)</f>
        <v>91434.094895342598</v>
      </c>
      <c r="AS192" s="285">
        <f t="shared" si="68"/>
        <v>682003.0948953426</v>
      </c>
      <c r="AT192" s="247">
        <f t="shared" si="69"/>
        <v>3.5628281566772717E-2</v>
      </c>
      <c r="AU192" s="249">
        <f t="shared" si="66"/>
        <v>1014871.2464477869</v>
      </c>
    </row>
    <row r="193" spans="1:47" x14ac:dyDescent="0.3">
      <c r="A193" s="243">
        <v>577</v>
      </c>
      <c r="B193" s="243">
        <v>1</v>
      </c>
      <c r="C193" s="243" t="s">
        <v>172</v>
      </c>
      <c r="D193" s="243">
        <f>VLOOKUP(A193,Sheet10!A:C,3,FALSE)</f>
        <v>6</v>
      </c>
      <c r="E193" s="268">
        <f>VLOOKUP(A193,'Pupil Info'!A:D,4,FALSE)</f>
        <v>410</v>
      </c>
      <c r="F193" s="269">
        <f>VLOOKUP(A193,'Starting Point 2020'!A:AB,28,FALSE)+IFERROR(VLOOKUP(A193,'2020 SPED'!A:W,23,FALSE),0)</f>
        <v>4635822.4370630663</v>
      </c>
      <c r="G193" s="269">
        <f>VLOOKUP(A193,'Starting Point 2020'!A:AB,28,FALSE)</f>
        <v>4029453</v>
      </c>
      <c r="H193" s="269">
        <f>VLOOKUP(A193,'2% 2020'!A:AB,28,FALSE)</f>
        <v>4097243</v>
      </c>
      <c r="I193" s="269">
        <f t="shared" si="70"/>
        <v>67790</v>
      </c>
      <c r="J193" s="269">
        <f>VLOOKUP(A193,'2% with VPK 2020'!A:AB,28,FALSE)</f>
        <v>4097243</v>
      </c>
      <c r="K193" s="269">
        <f>VLOOKUP(A193,'Charter School Lease'!A:D,4,FALSE)</f>
        <v>0</v>
      </c>
      <c r="L193" s="269">
        <f>VLOOKUP(A193,'Integration Change'!H:K,4,FALSE)</f>
        <v>0</v>
      </c>
      <c r="M193" s="269">
        <f>VLOOKUP(A193,'Other SPED'!A:D,4,FALSE)</f>
        <v>0</v>
      </c>
      <c r="N193" s="269">
        <f>VLOOKUP(A193,'LTFM Change'!G:J,4,FALSE)</f>
        <v>0</v>
      </c>
      <c r="O193" s="269">
        <f>VLOOKUP(A193,QComp!I:N,6,FALSE)</f>
        <v>0</v>
      </c>
      <c r="P193" s="269">
        <f>VLOOKUP(A193,'Breakfast and Lunch'!A:D,4,FALSE)</f>
        <v>0</v>
      </c>
      <c r="Q193" s="269">
        <f>VLOOKUP(A193,'Breakfast and Lunch'!A:E,5,FALSE)</f>
        <v>0</v>
      </c>
      <c r="R193" s="269">
        <f>VLOOKUP(A193,'Integration Change'!A:D,4,FALSE)</f>
        <v>0</v>
      </c>
      <c r="S193" s="269">
        <f>VLOOKUP(A193,'LTFM Change'!A:C,3,FALSE)</f>
        <v>0</v>
      </c>
      <c r="T193" s="269">
        <f>VLOOKUP(A193,QComp!A:D,4,FALSE)</f>
        <v>0</v>
      </c>
      <c r="U193" s="269">
        <f t="shared" si="71"/>
        <v>0</v>
      </c>
      <c r="V193" s="269">
        <f>VLOOKUP(A193,'2020 SPED'!A:AF,32,FALSE)</f>
        <v>9534.4475997779518</v>
      </c>
      <c r="W193" s="270">
        <f t="shared" si="67"/>
        <v>77324.447599777952</v>
      </c>
      <c r="X193" s="247">
        <f t="shared" si="72"/>
        <v>1.6679769048437786E-2</v>
      </c>
      <c r="Z193" s="268">
        <f>VLOOKUP(A193,'Pupil Info'!A:E,5,FALSE)</f>
        <v>414</v>
      </c>
      <c r="AA193" s="269">
        <f>VLOOKUP(A193,'Starting Point 2021'!A:AB,28,FALSE)+VLOOKUP(A193,'2021 SPED'!A:AT,23,FALSE)</f>
        <v>4731852.1434422769</v>
      </c>
      <c r="AB193" s="269">
        <f>VLOOKUP(A193,'Starting Point 2021'!A:AB,28,FALSE)</f>
        <v>4074863.5</v>
      </c>
      <c r="AC193" s="269">
        <f>VLOOKUP(A193,'2% 2021'!A:AB,28,FALSE)</f>
        <v>4213396.5</v>
      </c>
      <c r="AD193" s="269">
        <f t="shared" si="73"/>
        <v>138533</v>
      </c>
      <c r="AE193" s="269">
        <f>VLOOKUP(A193,'2% with VPK 2021'!A:AB,28,FALSE)</f>
        <v>4213396.5</v>
      </c>
      <c r="AF193" s="269">
        <f>VLOOKUP(A193,'Charter School Lease'!A:E,5,FALSE)</f>
        <v>0</v>
      </c>
      <c r="AG193" s="269">
        <f>VLOOKUP(A193,'Integration Change'!H:L,5,FALSE)</f>
        <v>0</v>
      </c>
      <c r="AH193" s="269">
        <f>VLOOKUP(A193,'Other SPED'!A:D,4,FALSE)</f>
        <v>0</v>
      </c>
      <c r="AI193" s="269">
        <f>VLOOKUP(A193,QComp!I:R,10,FALSE)</f>
        <v>0</v>
      </c>
      <c r="AJ193" s="269">
        <f>VLOOKUP(A193,'LTFM Change'!G:K,5,FALSE)</f>
        <v>0</v>
      </c>
      <c r="AK193" s="269">
        <f>VLOOKUP(A193,'Breakfast and Lunch'!A:E,5,FALSE)</f>
        <v>0</v>
      </c>
      <c r="AL193" s="269">
        <f>VLOOKUP(A193,'Breakfast and Lunch'!A:D,4,FALSE)</f>
        <v>0</v>
      </c>
      <c r="AM193" s="269">
        <f>VLOOKUP(A193,'Integration Change'!A:E,5,FALSE)</f>
        <v>0</v>
      </c>
      <c r="AN193" s="269">
        <f>VLOOKUP(A193,'Safe School'!F:J,5,FALSE)</f>
        <v>0</v>
      </c>
      <c r="AO193" s="269">
        <f>VLOOKUP(A193,'LTFM Change'!A:D,4,FALSE)</f>
        <v>0</v>
      </c>
      <c r="AP193" s="269">
        <f>VLOOKUP(A193,QComp!A:E,5,FALSE)</f>
        <v>0</v>
      </c>
      <c r="AQ193" s="269">
        <f t="shared" si="74"/>
        <v>0</v>
      </c>
      <c r="AR193" s="269">
        <f>VLOOKUP(A193,'2021 SPED'!A:AF,32,FALSE)</f>
        <v>42764.83081531967</v>
      </c>
      <c r="AS193" s="285">
        <f t="shared" si="68"/>
        <v>181297.83081531967</v>
      </c>
      <c r="AT193" s="247">
        <f t="shared" si="69"/>
        <v>3.8314348233930935E-2</v>
      </c>
      <c r="AU193" s="249">
        <f t="shared" si="66"/>
        <v>258622.27841509762</v>
      </c>
    </row>
    <row r="194" spans="1:47" x14ac:dyDescent="0.3">
      <c r="A194" s="243">
        <v>578</v>
      </c>
      <c r="B194" s="243">
        <v>1</v>
      </c>
      <c r="C194" s="243" t="s">
        <v>173</v>
      </c>
      <c r="D194" s="243">
        <f>VLOOKUP(A194,Sheet10!A:C,3,FALSE)</f>
        <v>5</v>
      </c>
      <c r="E194" s="268">
        <f>VLOOKUP(A194,'Pupil Info'!A:D,4,FALSE)</f>
        <v>1592</v>
      </c>
      <c r="F194" s="269">
        <f>VLOOKUP(A194,'Starting Point 2020'!A:AB,28,FALSE)+IFERROR(VLOOKUP(A194,'2020 SPED'!A:W,23,FALSE),0)</f>
        <v>18248128.627291363</v>
      </c>
      <c r="G194" s="269">
        <f>VLOOKUP(A194,'Starting Point 2020'!A:AB,28,FALSE)</f>
        <v>14387904.935335999</v>
      </c>
      <c r="H194" s="269">
        <f>VLOOKUP(A194,'2% 2020'!A:AB,28,FALSE)</f>
        <v>14629381.935335999</v>
      </c>
      <c r="I194" s="269">
        <f t="shared" si="70"/>
        <v>241477</v>
      </c>
      <c r="J194" s="269">
        <f>VLOOKUP(A194,'2% with VPK 2020'!A:AB,28,FALSE)</f>
        <v>14629381.935335999</v>
      </c>
      <c r="K194" s="269">
        <f>VLOOKUP(A194,'Charter School Lease'!A:D,4,FALSE)</f>
        <v>0</v>
      </c>
      <c r="L194" s="269">
        <f>VLOOKUP(A194,'Integration Change'!H:K,4,FALSE)</f>
        <v>0</v>
      </c>
      <c r="M194" s="269">
        <f>VLOOKUP(A194,'Other SPED'!A:D,4,FALSE)</f>
        <v>0</v>
      </c>
      <c r="N194" s="269">
        <f>VLOOKUP(A194,'LTFM Change'!G:J,4,FALSE)</f>
        <v>0</v>
      </c>
      <c r="O194" s="269">
        <f>VLOOKUP(A194,QComp!I:N,6,FALSE)</f>
        <v>0</v>
      </c>
      <c r="P194" s="269">
        <f>VLOOKUP(A194,'Breakfast and Lunch'!A:D,4,FALSE)</f>
        <v>0</v>
      </c>
      <c r="Q194" s="269">
        <f>VLOOKUP(A194,'Breakfast and Lunch'!A:E,5,FALSE)</f>
        <v>0</v>
      </c>
      <c r="R194" s="269">
        <f>VLOOKUP(A194,'Integration Change'!A:D,4,FALSE)</f>
        <v>0</v>
      </c>
      <c r="S194" s="269">
        <f>VLOOKUP(A194,'LTFM Change'!A:C,3,FALSE)</f>
        <v>0</v>
      </c>
      <c r="T194" s="269">
        <f>VLOOKUP(A194,QComp!A:D,4,FALSE)</f>
        <v>0</v>
      </c>
      <c r="U194" s="269">
        <f t="shared" si="71"/>
        <v>0</v>
      </c>
      <c r="V194" s="269">
        <f>VLOOKUP(A194,'2020 SPED'!A:AF,32,FALSE)</f>
        <v>28167.923994647805</v>
      </c>
      <c r="W194" s="270">
        <f t="shared" si="67"/>
        <v>269644.9239946478</v>
      </c>
      <c r="X194" s="247">
        <f t="shared" si="72"/>
        <v>1.4776579533277523E-2</v>
      </c>
      <c r="Z194" s="268">
        <f>VLOOKUP(A194,'Pupil Info'!A:E,5,FALSE)</f>
        <v>1584</v>
      </c>
      <c r="AA194" s="269">
        <f>VLOOKUP(A194,'Starting Point 2021'!A:AB,28,FALSE)+VLOOKUP(A194,'2021 SPED'!A:AT,23,FALSE)</f>
        <v>18379605.599963073</v>
      </c>
      <c r="AB194" s="269">
        <f>VLOOKUP(A194,'Starting Point 2021'!A:AB,28,FALSE)</f>
        <v>14336523.967484528</v>
      </c>
      <c r="AC194" s="269">
        <f>VLOOKUP(A194,'2% 2021'!A:AB,28,FALSE)</f>
        <v>14820127.115484528</v>
      </c>
      <c r="AD194" s="269">
        <f t="shared" si="73"/>
        <v>483603.14800000004</v>
      </c>
      <c r="AE194" s="269">
        <f>VLOOKUP(A194,'2% with VPK 2021'!A:AB,28,FALSE)</f>
        <v>14820127.115484528</v>
      </c>
      <c r="AF194" s="269">
        <f>VLOOKUP(A194,'Charter School Lease'!A:E,5,FALSE)</f>
        <v>0</v>
      </c>
      <c r="AG194" s="269">
        <f>VLOOKUP(A194,'Integration Change'!H:L,5,FALSE)</f>
        <v>0</v>
      </c>
      <c r="AH194" s="269">
        <f>VLOOKUP(A194,'Other SPED'!A:D,4,FALSE)</f>
        <v>0</v>
      </c>
      <c r="AI194" s="269">
        <f>VLOOKUP(A194,QComp!I:R,10,FALSE)</f>
        <v>0</v>
      </c>
      <c r="AJ194" s="269">
        <f>VLOOKUP(A194,'LTFM Change'!G:K,5,FALSE)</f>
        <v>0</v>
      </c>
      <c r="AK194" s="269">
        <f>VLOOKUP(A194,'Breakfast and Lunch'!A:E,5,FALSE)</f>
        <v>0</v>
      </c>
      <c r="AL194" s="269">
        <f>VLOOKUP(A194,'Breakfast and Lunch'!A:D,4,FALSE)</f>
        <v>0</v>
      </c>
      <c r="AM194" s="269">
        <f>VLOOKUP(A194,'Integration Change'!A:E,5,FALSE)</f>
        <v>0</v>
      </c>
      <c r="AN194" s="269">
        <f>VLOOKUP(A194,'Safe School'!F:J,5,FALSE)</f>
        <v>0</v>
      </c>
      <c r="AO194" s="269">
        <f>VLOOKUP(A194,'LTFM Change'!A:D,4,FALSE)</f>
        <v>0</v>
      </c>
      <c r="AP194" s="269">
        <f>VLOOKUP(A194,QComp!A:E,5,FALSE)</f>
        <v>0</v>
      </c>
      <c r="AQ194" s="269">
        <f t="shared" si="74"/>
        <v>0</v>
      </c>
      <c r="AR194" s="269">
        <f>VLOOKUP(A194,'2021 SPED'!A:AF,32,FALSE)</f>
        <v>65930.766527178232</v>
      </c>
      <c r="AS194" s="285">
        <f t="shared" si="68"/>
        <v>549533.91452717828</v>
      </c>
      <c r="AT194" s="247">
        <f t="shared" si="69"/>
        <v>2.9899113533115307E-2</v>
      </c>
      <c r="AU194" s="249">
        <f t="shared" si="66"/>
        <v>819178.83852182608</v>
      </c>
    </row>
    <row r="195" spans="1:47" x14ac:dyDescent="0.3">
      <c r="A195" s="243">
        <v>581</v>
      </c>
      <c r="B195" s="243">
        <v>1</v>
      </c>
      <c r="C195" s="243" t="s">
        <v>174</v>
      </c>
      <c r="D195" s="243">
        <f>VLOOKUP(A195,Sheet10!A:C,3,FALSE)</f>
        <v>6</v>
      </c>
      <c r="E195" s="268">
        <f>VLOOKUP(A195,'Pupil Info'!A:D,4,FALSE)</f>
        <v>402</v>
      </c>
      <c r="F195" s="269">
        <f>VLOOKUP(A195,'Starting Point 2020'!A:AB,28,FALSE)+IFERROR(VLOOKUP(A195,'2020 SPED'!A:W,23,FALSE),0)</f>
        <v>4630534.0655872002</v>
      </c>
      <c r="G195" s="269">
        <f>VLOOKUP(A195,'Starting Point 2020'!A:AB,28,FALSE)</f>
        <v>4096999.5</v>
      </c>
      <c r="H195" s="269">
        <f>VLOOKUP(A195,'2% 2020'!A:AB,28,FALSE)</f>
        <v>4163253.5</v>
      </c>
      <c r="I195" s="269">
        <f t="shared" si="70"/>
        <v>66254</v>
      </c>
      <c r="J195" s="269">
        <f>VLOOKUP(A195,'2% with VPK 2020'!A:AB,28,FALSE)</f>
        <v>4264446.5</v>
      </c>
      <c r="K195" s="269">
        <f>VLOOKUP(A195,'Charter School Lease'!A:D,4,FALSE)</f>
        <v>0</v>
      </c>
      <c r="L195" s="269">
        <f>VLOOKUP(A195,'Integration Change'!H:K,4,FALSE)</f>
        <v>1003.9814399999996</v>
      </c>
      <c r="M195" s="269">
        <f>VLOOKUP(A195,'Other SPED'!A:D,4,FALSE)</f>
        <v>18942.3</v>
      </c>
      <c r="N195" s="269">
        <f>VLOOKUP(A195,'LTFM Change'!G:J,4,FALSE)</f>
        <v>2084.410939609792</v>
      </c>
      <c r="O195" s="269">
        <f>VLOOKUP(A195,QComp!I:N,6,FALSE)</f>
        <v>0</v>
      </c>
      <c r="P195" s="269">
        <f>VLOOKUP(A195,'Breakfast and Lunch'!A:D,4,FALSE)</f>
        <v>566.70000000000005</v>
      </c>
      <c r="Q195" s="269">
        <f>VLOOKUP(A195,'Breakfast and Lunch'!A:E,5,FALSE)</f>
        <v>1479.75</v>
      </c>
      <c r="R195" s="269">
        <f>VLOOKUP(A195,'Integration Change'!A:D,4,FALSE)</f>
        <v>430.27776000000085</v>
      </c>
      <c r="S195" s="269">
        <f>VLOOKUP(A195,'LTFM Change'!A:C,3,FALSE)</f>
        <v>3615.589060390208</v>
      </c>
      <c r="T195" s="269">
        <f>VLOOKUP(A195,QComp!A:D,4,FALSE)</f>
        <v>0</v>
      </c>
      <c r="U195" s="269">
        <f t="shared" si="71"/>
        <v>129316.0092000002</v>
      </c>
      <c r="V195" s="269">
        <f>VLOOKUP(A195,'2020 SPED'!A:AF,32,FALSE)</f>
        <v>5150.8631099082995</v>
      </c>
      <c r="W195" s="270">
        <f t="shared" si="67"/>
        <v>200720.8723099085</v>
      </c>
      <c r="X195" s="247">
        <f t="shared" si="72"/>
        <v>4.3347240181560949E-2</v>
      </c>
      <c r="Z195" s="268">
        <f>VLOOKUP(A195,'Pupil Info'!A:E,5,FALSE)</f>
        <v>413</v>
      </c>
      <c r="AA195" s="269">
        <f>VLOOKUP(A195,'Starting Point 2021'!A:AB,28,FALSE)+VLOOKUP(A195,'2021 SPED'!A:AT,23,FALSE)</f>
        <v>5054962.7339066835</v>
      </c>
      <c r="AB195" s="269">
        <f>VLOOKUP(A195,'Starting Point 2021'!A:AB,28,FALSE)</f>
        <v>4477964.5</v>
      </c>
      <c r="AC195" s="269">
        <f>VLOOKUP(A195,'2% 2021'!A:AB,28,FALSE)</f>
        <v>4614957.5</v>
      </c>
      <c r="AD195" s="269">
        <f t="shared" si="73"/>
        <v>136993</v>
      </c>
      <c r="AE195" s="269">
        <f>VLOOKUP(A195,'2% with VPK 2021'!A:AB,28,FALSE)</f>
        <v>4738823.25</v>
      </c>
      <c r="AF195" s="269">
        <f>VLOOKUP(A195,'Charter School Lease'!A:E,5,FALSE)</f>
        <v>0</v>
      </c>
      <c r="AG195" s="269">
        <f>VLOOKUP(A195,'Integration Change'!H:L,5,FALSE)</f>
        <v>1034.3087999999989</v>
      </c>
      <c r="AH195" s="269">
        <f>VLOOKUP(A195,'Other SPED'!A:D,4,FALSE)</f>
        <v>18942.3</v>
      </c>
      <c r="AI195" s="269">
        <f>VLOOKUP(A195,QComp!I:R,10,FALSE)</f>
        <v>0</v>
      </c>
      <c r="AJ195" s="269">
        <f>VLOOKUP(A195,'LTFM Change'!G:K,5,FALSE)</f>
        <v>2073.1825575403418</v>
      </c>
      <c r="AK195" s="269">
        <f>VLOOKUP(A195,'Breakfast and Lunch'!A:E,5,FALSE)</f>
        <v>1479.75</v>
      </c>
      <c r="AL195" s="269">
        <f>VLOOKUP(A195,'Breakfast and Lunch'!A:D,4,FALSE)</f>
        <v>566.70000000000005</v>
      </c>
      <c r="AM195" s="269">
        <f>VLOOKUP(A195,'Integration Change'!A:E,5,FALSE)</f>
        <v>443.27520000000186</v>
      </c>
      <c r="AN195" s="269">
        <f>VLOOKUP(A195,'Safe School'!F:J,5,FALSE)</f>
        <v>540</v>
      </c>
      <c r="AO195" s="269">
        <f>VLOOKUP(A195,'LTFM Change'!A:D,4,FALSE)</f>
        <v>3626.8174424596509</v>
      </c>
      <c r="AP195" s="269">
        <f>VLOOKUP(A195,QComp!A:E,5,FALSE)</f>
        <v>0</v>
      </c>
      <c r="AQ195" s="269">
        <f t="shared" si="74"/>
        <v>152572.0839999998</v>
      </c>
      <c r="AR195" s="269">
        <f>VLOOKUP(A195,'2021 SPED'!A:AF,32,FALSE)</f>
        <v>11968.024249587208</v>
      </c>
      <c r="AS195" s="285">
        <f t="shared" si="68"/>
        <v>301533.10824958701</v>
      </c>
      <c r="AT195" s="247">
        <f t="shared" si="69"/>
        <v>5.9650906272171428E-2</v>
      </c>
      <c r="AU195" s="249">
        <f t="shared" si="66"/>
        <v>502253.98055949551</v>
      </c>
    </row>
    <row r="196" spans="1:47" x14ac:dyDescent="0.3">
      <c r="A196" s="243">
        <v>592</v>
      </c>
      <c r="B196" s="243">
        <v>1</v>
      </c>
      <c r="C196" s="243" t="s">
        <v>175</v>
      </c>
      <c r="D196" s="243">
        <f>VLOOKUP(A196,Sheet10!A:C,3,FALSE)</f>
        <v>6</v>
      </c>
      <c r="E196" s="268">
        <f>VLOOKUP(A196,'Pupil Info'!A:D,4,FALSE)</f>
        <v>177.4</v>
      </c>
      <c r="F196" s="269">
        <f>VLOOKUP(A196,'Starting Point 2020'!A:AB,28,FALSE)+IFERROR(VLOOKUP(A196,'2020 SPED'!A:W,23,FALSE),0)</f>
        <v>2375769.5276524238</v>
      </c>
      <c r="G196" s="269">
        <f>VLOOKUP(A196,'Starting Point 2020'!A:AB,28,FALSE)</f>
        <v>2137106</v>
      </c>
      <c r="H196" s="269">
        <f>VLOOKUP(A196,'2% 2020'!A:AB,28,FALSE)</f>
        <v>2171181</v>
      </c>
      <c r="I196" s="269">
        <f t="shared" si="70"/>
        <v>34075</v>
      </c>
      <c r="J196" s="269">
        <f>VLOOKUP(A196,'2% with VPK 2020'!A:AB,28,FALSE)</f>
        <v>2171181</v>
      </c>
      <c r="K196" s="269">
        <f>VLOOKUP(A196,'Charter School Lease'!A:D,4,FALSE)</f>
        <v>0</v>
      </c>
      <c r="L196" s="269">
        <f>VLOOKUP(A196,'Integration Change'!H:K,4,FALSE)</f>
        <v>0</v>
      </c>
      <c r="M196" s="269">
        <f>VLOOKUP(A196,'Other SPED'!A:D,4,FALSE)</f>
        <v>0</v>
      </c>
      <c r="N196" s="269">
        <f>VLOOKUP(A196,'LTFM Change'!G:J,4,FALSE)</f>
        <v>0</v>
      </c>
      <c r="O196" s="269">
        <f>VLOOKUP(A196,QComp!I:N,6,FALSE)</f>
        <v>0</v>
      </c>
      <c r="P196" s="269">
        <f>VLOOKUP(A196,'Breakfast and Lunch'!A:D,4,FALSE)</f>
        <v>0</v>
      </c>
      <c r="Q196" s="269">
        <f>VLOOKUP(A196,'Breakfast and Lunch'!A:E,5,FALSE)</f>
        <v>0</v>
      </c>
      <c r="R196" s="269">
        <f>VLOOKUP(A196,'Integration Change'!A:D,4,FALSE)</f>
        <v>0</v>
      </c>
      <c r="S196" s="269">
        <f>VLOOKUP(A196,'LTFM Change'!A:C,3,FALSE)</f>
        <v>0</v>
      </c>
      <c r="T196" s="269">
        <f>VLOOKUP(A196,QComp!A:D,4,FALSE)</f>
        <v>0</v>
      </c>
      <c r="U196" s="269">
        <f t="shared" si="71"/>
        <v>0</v>
      </c>
      <c r="V196" s="269">
        <f>VLOOKUP(A196,'2020 SPED'!A:AF,32,FALSE)</f>
        <v>232.48366825593985</v>
      </c>
      <c r="W196" s="270">
        <f t="shared" si="67"/>
        <v>34307.48366825594</v>
      </c>
      <c r="X196" s="247">
        <f t="shared" si="72"/>
        <v>1.4440577366170885E-2</v>
      </c>
      <c r="Z196" s="268">
        <f>VLOOKUP(A196,'Pupil Info'!A:E,5,FALSE)</f>
        <v>170</v>
      </c>
      <c r="AA196" s="269">
        <f>VLOOKUP(A196,'Starting Point 2021'!A:AB,28,FALSE)+VLOOKUP(A196,'2021 SPED'!A:AT,23,FALSE)</f>
        <v>2382919.9075399186</v>
      </c>
      <c r="AB196" s="269">
        <f>VLOOKUP(A196,'Starting Point 2021'!A:AB,28,FALSE)</f>
        <v>2142168.25</v>
      </c>
      <c r="AC196" s="269">
        <f>VLOOKUP(A196,'2% 2021'!A:AB,28,FALSE)</f>
        <v>2211008.25</v>
      </c>
      <c r="AD196" s="269">
        <f t="shared" si="73"/>
        <v>68840</v>
      </c>
      <c r="AE196" s="269">
        <f>VLOOKUP(A196,'2% with VPK 2021'!A:AB,28,FALSE)</f>
        <v>2211008.25</v>
      </c>
      <c r="AF196" s="269">
        <f>VLOOKUP(A196,'Charter School Lease'!A:E,5,FALSE)</f>
        <v>0</v>
      </c>
      <c r="AG196" s="269">
        <f>VLOOKUP(A196,'Integration Change'!H:L,5,FALSE)</f>
        <v>0</v>
      </c>
      <c r="AH196" s="269">
        <f>VLOOKUP(A196,'Other SPED'!A:D,4,FALSE)</f>
        <v>0</v>
      </c>
      <c r="AI196" s="269">
        <f>VLOOKUP(A196,QComp!I:R,10,FALSE)</f>
        <v>0</v>
      </c>
      <c r="AJ196" s="269">
        <f>VLOOKUP(A196,'LTFM Change'!G:K,5,FALSE)</f>
        <v>0</v>
      </c>
      <c r="AK196" s="269">
        <f>VLOOKUP(A196,'Breakfast and Lunch'!A:E,5,FALSE)</f>
        <v>0</v>
      </c>
      <c r="AL196" s="269">
        <f>VLOOKUP(A196,'Breakfast and Lunch'!A:D,4,FALSE)</f>
        <v>0</v>
      </c>
      <c r="AM196" s="269">
        <f>VLOOKUP(A196,'Integration Change'!A:E,5,FALSE)</f>
        <v>0</v>
      </c>
      <c r="AN196" s="269">
        <f>VLOOKUP(A196,'Safe School'!F:J,5,FALSE)</f>
        <v>0</v>
      </c>
      <c r="AO196" s="269">
        <f>VLOOKUP(A196,'LTFM Change'!A:D,4,FALSE)</f>
        <v>0</v>
      </c>
      <c r="AP196" s="269">
        <f>VLOOKUP(A196,QComp!A:E,5,FALSE)</f>
        <v>0</v>
      </c>
      <c r="AQ196" s="269">
        <f t="shared" si="74"/>
        <v>0</v>
      </c>
      <c r="AR196" s="269">
        <f>VLOOKUP(A196,'2021 SPED'!A:AF,32,FALSE)</f>
        <v>111.17994368175277</v>
      </c>
      <c r="AS196" s="285">
        <f t="shared" si="68"/>
        <v>68951.179943681753</v>
      </c>
      <c r="AT196" s="247">
        <f t="shared" si="69"/>
        <v>2.8935584333115747E-2</v>
      </c>
      <c r="AU196" s="249">
        <f t="shared" ref="AU196:AU259" si="75">AS196+W196</f>
        <v>103258.66361193769</v>
      </c>
    </row>
    <row r="197" spans="1:47" x14ac:dyDescent="0.3">
      <c r="A197" s="243">
        <v>593</v>
      </c>
      <c r="B197" s="243">
        <v>1</v>
      </c>
      <c r="C197" s="243" t="s">
        <v>176</v>
      </c>
      <c r="D197" s="243">
        <f>VLOOKUP(A197,Sheet10!A:C,3,FALSE)</f>
        <v>5</v>
      </c>
      <c r="E197" s="268">
        <f>VLOOKUP(A197,'Pupil Info'!A:D,4,FALSE)</f>
        <v>1157</v>
      </c>
      <c r="F197" s="269">
        <f>VLOOKUP(A197,'Starting Point 2020'!A:AB,28,FALSE)+IFERROR(VLOOKUP(A197,'2020 SPED'!A:W,23,FALSE),0)</f>
        <v>13270842.875684833</v>
      </c>
      <c r="G197" s="269">
        <f>VLOOKUP(A197,'Starting Point 2020'!A:AB,28,FALSE)</f>
        <v>11666492.75</v>
      </c>
      <c r="H197" s="269">
        <f>VLOOKUP(A197,'2% 2020'!A:AB,28,FALSE)</f>
        <v>11856571.75</v>
      </c>
      <c r="I197" s="269">
        <f t="shared" si="70"/>
        <v>190079</v>
      </c>
      <c r="J197" s="269">
        <f>VLOOKUP(A197,'2% with VPK 2020'!A:AB,28,FALSE)</f>
        <v>12055807</v>
      </c>
      <c r="K197" s="269">
        <f>VLOOKUP(A197,'Charter School Lease'!A:D,4,FALSE)</f>
        <v>0</v>
      </c>
      <c r="L197" s="269">
        <f>VLOOKUP(A197,'Integration Change'!H:K,4,FALSE)</f>
        <v>2062.6838399999979</v>
      </c>
      <c r="M197" s="269">
        <f>VLOOKUP(A197,'Other SPED'!A:D,4,FALSE)</f>
        <v>2095.85</v>
      </c>
      <c r="N197" s="269">
        <f>VLOOKUP(A197,'LTFM Change'!G:J,4,FALSE)</f>
        <v>2602.8793887308566</v>
      </c>
      <c r="O197" s="269">
        <f>VLOOKUP(A197,QComp!I:N,6,FALSE)</f>
        <v>0</v>
      </c>
      <c r="P197" s="269">
        <f>VLOOKUP(A197,'Breakfast and Lunch'!A:D,4,FALSE)</f>
        <v>906.72</v>
      </c>
      <c r="Q197" s="269">
        <f>VLOOKUP(A197,'Breakfast and Lunch'!A:E,5,FALSE)</f>
        <v>2367.6</v>
      </c>
      <c r="R197" s="269">
        <f>VLOOKUP(A197,'Integration Change'!A:D,4,FALSE)</f>
        <v>884.00736000000325</v>
      </c>
      <c r="S197" s="269">
        <f>VLOOKUP(A197,'LTFM Change'!A:C,3,FALSE)</f>
        <v>6517.1206112691434</v>
      </c>
      <c r="T197" s="269">
        <f>VLOOKUP(A197,QComp!A:D,4,FALSE)</f>
        <v>0</v>
      </c>
      <c r="U197" s="269">
        <f t="shared" si="71"/>
        <v>216672.11119999923</v>
      </c>
      <c r="V197" s="269">
        <f>VLOOKUP(A197,'2020 SPED'!A:AF,32,FALSE)</f>
        <v>35538.151503846515</v>
      </c>
      <c r="W197" s="270">
        <f t="shared" si="67"/>
        <v>442289.26270384574</v>
      </c>
      <c r="X197" s="247">
        <f t="shared" si="72"/>
        <v>3.3327895360302895E-2</v>
      </c>
      <c r="Z197" s="268">
        <f>VLOOKUP(A197,'Pupil Info'!A:E,5,FALSE)</f>
        <v>1125</v>
      </c>
      <c r="AA197" s="269">
        <f>VLOOKUP(A197,'Starting Point 2021'!A:AB,28,FALSE)+VLOOKUP(A197,'2021 SPED'!A:AT,23,FALSE)</f>
        <v>13251177.841950573</v>
      </c>
      <c r="AB197" s="269">
        <f>VLOOKUP(A197,'Starting Point 2021'!A:AB,28,FALSE)</f>
        <v>11513701.5</v>
      </c>
      <c r="AC197" s="269">
        <f>VLOOKUP(A197,'2% 2021'!A:AB,28,FALSE)</f>
        <v>11893949.5</v>
      </c>
      <c r="AD197" s="269">
        <f t="shared" si="73"/>
        <v>380248</v>
      </c>
      <c r="AE197" s="269">
        <f>VLOOKUP(A197,'2% with VPK 2021'!A:AB,28,FALSE)</f>
        <v>12188639</v>
      </c>
      <c r="AF197" s="269">
        <f>VLOOKUP(A197,'Charter School Lease'!A:E,5,FALSE)</f>
        <v>0</v>
      </c>
      <c r="AG197" s="269">
        <f>VLOOKUP(A197,'Integration Change'!H:L,5,FALSE)</f>
        <v>2039.7619200000045</v>
      </c>
      <c r="AH197" s="269">
        <f>VLOOKUP(A197,'Other SPED'!A:D,4,FALSE)</f>
        <v>2095.85</v>
      </c>
      <c r="AI197" s="269">
        <f>VLOOKUP(A197,QComp!I:R,10,FALSE)</f>
        <v>0</v>
      </c>
      <c r="AJ197" s="269">
        <f>VLOOKUP(A197,'LTFM Change'!G:K,5,FALSE)</f>
        <v>3147.7417604475049</v>
      </c>
      <c r="AK197" s="269">
        <f>VLOOKUP(A197,'Breakfast and Lunch'!A:E,5,FALSE)</f>
        <v>2367.6</v>
      </c>
      <c r="AL197" s="269">
        <f>VLOOKUP(A197,'Breakfast and Lunch'!A:D,4,FALSE)</f>
        <v>906.72</v>
      </c>
      <c r="AM197" s="269">
        <f>VLOOKUP(A197,'Integration Change'!A:E,5,FALSE)</f>
        <v>874.18368000000191</v>
      </c>
      <c r="AN197" s="269">
        <f>VLOOKUP(A197,'Safe School'!F:J,5,FALSE)</f>
        <v>864</v>
      </c>
      <c r="AO197" s="269">
        <f>VLOOKUP(A197,'LTFM Change'!A:D,4,FALSE)</f>
        <v>5972.2582395524951</v>
      </c>
      <c r="AP197" s="269">
        <f>VLOOKUP(A197,QComp!A:E,5,FALSE)</f>
        <v>0</v>
      </c>
      <c r="AQ197" s="269">
        <f t="shared" si="74"/>
        <v>312957.6155999992</v>
      </c>
      <c r="AR197" s="269">
        <f>VLOOKUP(A197,'2021 SPED'!A:AF,32,FALSE)</f>
        <v>96854.367592348019</v>
      </c>
      <c r="AS197" s="285">
        <f t="shared" si="68"/>
        <v>790059.98319234722</v>
      </c>
      <c r="AT197" s="247">
        <f t="shared" si="69"/>
        <v>5.9621868532408903E-2</v>
      </c>
      <c r="AU197" s="249">
        <f t="shared" si="75"/>
        <v>1232349.245896193</v>
      </c>
    </row>
    <row r="198" spans="1:47" x14ac:dyDescent="0.3">
      <c r="A198" s="243">
        <v>595</v>
      </c>
      <c r="B198" s="243">
        <v>1</v>
      </c>
      <c r="C198" s="243" t="s">
        <v>177</v>
      </c>
      <c r="D198" s="243">
        <f>VLOOKUP(A198,Sheet10!A:C,3,FALSE)</f>
        <v>5</v>
      </c>
      <c r="E198" s="268">
        <f>VLOOKUP(A198,'Pupil Info'!A:D,4,FALSE)</f>
        <v>1951</v>
      </c>
      <c r="F198" s="269">
        <f>VLOOKUP(A198,'Starting Point 2020'!A:AB,28,FALSE)+IFERROR(VLOOKUP(A198,'2020 SPED'!A:W,23,FALSE),0)</f>
        <v>19276334.101994608</v>
      </c>
      <c r="G198" s="269">
        <f>VLOOKUP(A198,'Starting Point 2020'!A:AB,28,FALSE)</f>
        <v>16956964.25</v>
      </c>
      <c r="H198" s="269">
        <f>VLOOKUP(A198,'2% 2020'!A:AB,28,FALSE)</f>
        <v>17247704.25</v>
      </c>
      <c r="I198" s="269">
        <f t="shared" si="70"/>
        <v>290740</v>
      </c>
      <c r="J198" s="269">
        <f>VLOOKUP(A198,'2% with VPK 2020'!A:AB,28,FALSE)</f>
        <v>17247704.25</v>
      </c>
      <c r="K198" s="269">
        <f>VLOOKUP(A198,'Charter School Lease'!A:D,4,FALSE)</f>
        <v>0</v>
      </c>
      <c r="L198" s="269">
        <f>VLOOKUP(A198,'Integration Change'!H:K,4,FALSE)</f>
        <v>0</v>
      </c>
      <c r="M198" s="269">
        <f>VLOOKUP(A198,'Other SPED'!A:D,4,FALSE)</f>
        <v>0</v>
      </c>
      <c r="N198" s="269">
        <f>VLOOKUP(A198,'LTFM Change'!G:J,4,FALSE)</f>
        <v>0</v>
      </c>
      <c r="O198" s="269">
        <f>VLOOKUP(A198,QComp!I:N,6,FALSE)</f>
        <v>0</v>
      </c>
      <c r="P198" s="269">
        <f>VLOOKUP(A198,'Breakfast and Lunch'!A:D,4,FALSE)</f>
        <v>0</v>
      </c>
      <c r="Q198" s="269">
        <f>VLOOKUP(A198,'Breakfast and Lunch'!A:E,5,FALSE)</f>
        <v>0</v>
      </c>
      <c r="R198" s="269">
        <f>VLOOKUP(A198,'Integration Change'!A:D,4,FALSE)</f>
        <v>0</v>
      </c>
      <c r="S198" s="269">
        <f>VLOOKUP(A198,'LTFM Change'!A:C,3,FALSE)</f>
        <v>0</v>
      </c>
      <c r="T198" s="269">
        <f>VLOOKUP(A198,QComp!A:D,4,FALSE)</f>
        <v>0</v>
      </c>
      <c r="U198" s="269">
        <f t="shared" si="71"/>
        <v>0</v>
      </c>
      <c r="V198" s="269">
        <f>VLOOKUP(A198,'2020 SPED'!A:AF,32,FALSE)</f>
        <v>29777.532944907434</v>
      </c>
      <c r="W198" s="270">
        <f t="shared" si="67"/>
        <v>320517.53294490743</v>
      </c>
      <c r="X198" s="247">
        <f t="shared" si="72"/>
        <v>1.6627514923168982E-2</v>
      </c>
      <c r="Z198" s="268">
        <f>VLOOKUP(A198,'Pupil Info'!A:E,5,FALSE)</f>
        <v>1971</v>
      </c>
      <c r="AA198" s="269">
        <f>VLOOKUP(A198,'Starting Point 2021'!A:AB,28,FALSE)+VLOOKUP(A198,'2021 SPED'!A:AT,23,FALSE)</f>
        <v>19638041.499803286</v>
      </c>
      <c r="AB198" s="269">
        <f>VLOOKUP(A198,'Starting Point 2021'!A:AB,28,FALSE)</f>
        <v>17170327.75</v>
      </c>
      <c r="AC198" s="269">
        <f>VLOOKUP(A198,'2% 2021'!A:AB,28,FALSE)</f>
        <v>17765393.75</v>
      </c>
      <c r="AD198" s="269">
        <f t="shared" si="73"/>
        <v>595066</v>
      </c>
      <c r="AE198" s="269">
        <f>VLOOKUP(A198,'2% with VPK 2021'!A:AB,28,FALSE)</f>
        <v>17765393.75</v>
      </c>
      <c r="AF198" s="269">
        <f>VLOOKUP(A198,'Charter School Lease'!A:E,5,FALSE)</f>
        <v>0</v>
      </c>
      <c r="AG198" s="269">
        <f>VLOOKUP(A198,'Integration Change'!H:L,5,FALSE)</f>
        <v>0</v>
      </c>
      <c r="AH198" s="269">
        <f>VLOOKUP(A198,'Other SPED'!A:D,4,FALSE)</f>
        <v>0</v>
      </c>
      <c r="AI198" s="269">
        <f>VLOOKUP(A198,QComp!I:R,10,FALSE)</f>
        <v>0</v>
      </c>
      <c r="AJ198" s="269">
        <f>VLOOKUP(A198,'LTFM Change'!G:K,5,FALSE)</f>
        <v>0</v>
      </c>
      <c r="AK198" s="269">
        <f>VLOOKUP(A198,'Breakfast and Lunch'!A:E,5,FALSE)</f>
        <v>0</v>
      </c>
      <c r="AL198" s="269">
        <f>VLOOKUP(A198,'Breakfast and Lunch'!A:D,4,FALSE)</f>
        <v>0</v>
      </c>
      <c r="AM198" s="269">
        <f>VLOOKUP(A198,'Integration Change'!A:E,5,FALSE)</f>
        <v>0</v>
      </c>
      <c r="AN198" s="269">
        <f>VLOOKUP(A198,'Safe School'!F:J,5,FALSE)</f>
        <v>0</v>
      </c>
      <c r="AO198" s="269">
        <f>VLOOKUP(A198,'LTFM Change'!A:D,4,FALSE)</f>
        <v>0</v>
      </c>
      <c r="AP198" s="269">
        <f>VLOOKUP(A198,QComp!A:E,5,FALSE)</f>
        <v>0</v>
      </c>
      <c r="AQ198" s="269">
        <f t="shared" si="74"/>
        <v>0</v>
      </c>
      <c r="AR198" s="269">
        <f>VLOOKUP(A198,'2021 SPED'!A:AF,32,FALSE)</f>
        <v>77577.311541171279</v>
      </c>
      <c r="AS198" s="285">
        <f t="shared" si="68"/>
        <v>672643.31154117128</v>
      </c>
      <c r="AT198" s="247">
        <f t="shared" si="69"/>
        <v>3.4252056731212621E-2</v>
      </c>
      <c r="AU198" s="249">
        <f t="shared" si="75"/>
        <v>993160.84448607871</v>
      </c>
    </row>
    <row r="199" spans="1:47" x14ac:dyDescent="0.3">
      <c r="A199" s="243">
        <v>599</v>
      </c>
      <c r="B199" s="243">
        <v>1</v>
      </c>
      <c r="C199" s="243" t="s">
        <v>178</v>
      </c>
      <c r="D199" s="243">
        <f>VLOOKUP(A199,Sheet10!A:C,3,FALSE)</f>
        <v>6</v>
      </c>
      <c r="E199" s="268">
        <f>VLOOKUP(A199,'Pupil Info'!A:D,4,FALSE)</f>
        <v>470</v>
      </c>
      <c r="F199" s="269">
        <f>VLOOKUP(A199,'Starting Point 2020'!A:AB,28,FALSE)+IFERROR(VLOOKUP(A199,'2020 SPED'!A:W,23,FALSE),0)</f>
        <v>5467682.4873358794</v>
      </c>
      <c r="G199" s="269">
        <f>VLOOKUP(A199,'Starting Point 2020'!A:AB,28,FALSE)</f>
        <v>4929140</v>
      </c>
      <c r="H199" s="269">
        <f>VLOOKUP(A199,'2% 2020'!A:AB,28,FALSE)</f>
        <v>5008912</v>
      </c>
      <c r="I199" s="269">
        <f t="shared" si="70"/>
        <v>79772</v>
      </c>
      <c r="J199" s="269">
        <f>VLOOKUP(A199,'2% with VPK 2020'!A:AB,28,FALSE)</f>
        <v>5008912</v>
      </c>
      <c r="K199" s="269">
        <f>VLOOKUP(A199,'Charter School Lease'!A:D,4,FALSE)</f>
        <v>0</v>
      </c>
      <c r="L199" s="269">
        <f>VLOOKUP(A199,'Integration Change'!H:K,4,FALSE)</f>
        <v>0</v>
      </c>
      <c r="M199" s="269">
        <f>VLOOKUP(A199,'Other SPED'!A:D,4,FALSE)</f>
        <v>0</v>
      </c>
      <c r="N199" s="269">
        <f>VLOOKUP(A199,'LTFM Change'!G:J,4,FALSE)</f>
        <v>0</v>
      </c>
      <c r="O199" s="269">
        <f>VLOOKUP(A199,QComp!I:N,6,FALSE)</f>
        <v>-380.87016239999502</v>
      </c>
      <c r="P199" s="269">
        <f>VLOOKUP(A199,'Breakfast and Lunch'!A:D,4,FALSE)</f>
        <v>0</v>
      </c>
      <c r="Q199" s="269">
        <f>VLOOKUP(A199,'Breakfast and Lunch'!A:E,5,FALSE)</f>
        <v>0</v>
      </c>
      <c r="R199" s="269">
        <f>VLOOKUP(A199,'Integration Change'!A:D,4,FALSE)</f>
        <v>0</v>
      </c>
      <c r="S199" s="269">
        <f>VLOOKUP(A199,'LTFM Change'!A:C,3,FALSE)</f>
        <v>0</v>
      </c>
      <c r="T199" s="269">
        <f>VLOOKUP(A199,QComp!A:D,4,FALSE)</f>
        <v>0</v>
      </c>
      <c r="U199" s="269">
        <f t="shared" si="71"/>
        <v>-380.87016240041703</v>
      </c>
      <c r="V199" s="269">
        <f>VLOOKUP(A199,'2020 SPED'!A:AF,32,FALSE)</f>
        <v>6453.2032753544627</v>
      </c>
      <c r="W199" s="270">
        <f t="shared" si="67"/>
        <v>85844.333112954046</v>
      </c>
      <c r="X199" s="247">
        <f t="shared" si="72"/>
        <v>1.5700314221205207E-2</v>
      </c>
      <c r="Z199" s="268">
        <f>VLOOKUP(A199,'Pupil Info'!A:E,5,FALSE)</f>
        <v>437</v>
      </c>
      <c r="AA199" s="269">
        <f>VLOOKUP(A199,'Starting Point 2021'!A:AB,28,FALSE)+VLOOKUP(A199,'2021 SPED'!A:AT,23,FALSE)</f>
        <v>5250805.914743999</v>
      </c>
      <c r="AB199" s="269">
        <f>VLOOKUP(A199,'Starting Point 2021'!A:AB,28,FALSE)</f>
        <v>4706674.75</v>
      </c>
      <c r="AC199" s="269">
        <f>VLOOKUP(A199,'2% 2021'!A:AB,28,FALSE)</f>
        <v>4861101.75</v>
      </c>
      <c r="AD199" s="269">
        <f t="shared" si="73"/>
        <v>154427</v>
      </c>
      <c r="AE199" s="269">
        <f>VLOOKUP(A199,'2% with VPK 2021'!A:AB,28,FALSE)</f>
        <v>4861101.75</v>
      </c>
      <c r="AF199" s="269">
        <f>VLOOKUP(A199,'Charter School Lease'!A:E,5,FALSE)</f>
        <v>0</v>
      </c>
      <c r="AG199" s="269">
        <f>VLOOKUP(A199,'Integration Change'!H:L,5,FALSE)</f>
        <v>0</v>
      </c>
      <c r="AH199" s="269">
        <f>VLOOKUP(A199,'Other SPED'!A:D,4,FALSE)</f>
        <v>0</v>
      </c>
      <c r="AI199" s="269">
        <f>VLOOKUP(A199,QComp!I:R,10,FALSE)</f>
        <v>-372.69491914237733</v>
      </c>
      <c r="AJ199" s="269">
        <f>VLOOKUP(A199,'LTFM Change'!G:K,5,FALSE)</f>
        <v>0</v>
      </c>
      <c r="AK199" s="269">
        <f>VLOOKUP(A199,'Breakfast and Lunch'!A:E,5,FALSE)</f>
        <v>0</v>
      </c>
      <c r="AL199" s="269">
        <f>VLOOKUP(A199,'Breakfast and Lunch'!A:D,4,FALSE)</f>
        <v>0</v>
      </c>
      <c r="AM199" s="269">
        <f>VLOOKUP(A199,'Integration Change'!A:E,5,FALSE)</f>
        <v>0</v>
      </c>
      <c r="AN199" s="269">
        <f>VLOOKUP(A199,'Safe School'!F:J,5,FALSE)</f>
        <v>0</v>
      </c>
      <c r="AO199" s="269">
        <f>VLOOKUP(A199,'LTFM Change'!A:D,4,FALSE)</f>
        <v>0</v>
      </c>
      <c r="AP199" s="269">
        <f>VLOOKUP(A199,QComp!A:E,5,FALSE)</f>
        <v>0</v>
      </c>
      <c r="AQ199" s="269">
        <f t="shared" si="74"/>
        <v>-372.69491914194077</v>
      </c>
      <c r="AR199" s="269">
        <f>VLOOKUP(A199,'2021 SPED'!A:AF,32,FALSE)</f>
        <v>33477.569124756265</v>
      </c>
      <c r="AS199" s="285">
        <f t="shared" si="68"/>
        <v>187531.87420561432</v>
      </c>
      <c r="AT199" s="247">
        <f t="shared" si="69"/>
        <v>3.5714874487939911E-2</v>
      </c>
      <c r="AU199" s="249">
        <f t="shared" si="75"/>
        <v>273376.20731856837</v>
      </c>
    </row>
    <row r="200" spans="1:47" x14ac:dyDescent="0.3">
      <c r="A200" s="243">
        <v>600</v>
      </c>
      <c r="B200" s="243">
        <v>1</v>
      </c>
      <c r="C200" s="243" t="s">
        <v>179</v>
      </c>
      <c r="D200" s="243">
        <f>VLOOKUP(A200,Sheet10!A:C,3,FALSE)</f>
        <v>6</v>
      </c>
      <c r="E200" s="268">
        <f>VLOOKUP(A200,'Pupil Info'!A:D,4,FALSE)</f>
        <v>277</v>
      </c>
      <c r="F200" s="269">
        <f>VLOOKUP(A200,'Starting Point 2020'!A:AB,28,FALSE)+IFERROR(VLOOKUP(A200,'2020 SPED'!A:W,23,FALSE),0)</f>
        <v>3160275.0815099254</v>
      </c>
      <c r="G200" s="269">
        <f>VLOOKUP(A200,'Starting Point 2020'!A:AB,28,FALSE)</f>
        <v>2725470</v>
      </c>
      <c r="H200" s="269">
        <f>VLOOKUP(A200,'2% 2020'!A:AB,28,FALSE)</f>
        <v>2770174</v>
      </c>
      <c r="I200" s="269">
        <f t="shared" si="70"/>
        <v>44704</v>
      </c>
      <c r="J200" s="269">
        <f>VLOOKUP(A200,'2% with VPK 2020'!A:AB,28,FALSE)</f>
        <v>2770174</v>
      </c>
      <c r="K200" s="269">
        <f>VLOOKUP(A200,'Charter School Lease'!A:D,4,FALSE)</f>
        <v>0</v>
      </c>
      <c r="L200" s="269">
        <f>VLOOKUP(A200,'Integration Change'!H:K,4,FALSE)</f>
        <v>0</v>
      </c>
      <c r="M200" s="269">
        <f>VLOOKUP(A200,'Other SPED'!A:D,4,FALSE)</f>
        <v>0</v>
      </c>
      <c r="N200" s="269">
        <f>VLOOKUP(A200,'LTFM Change'!G:J,4,FALSE)</f>
        <v>0</v>
      </c>
      <c r="O200" s="269">
        <f>VLOOKUP(A200,QComp!I:N,6,FALSE)</f>
        <v>0</v>
      </c>
      <c r="P200" s="269">
        <f>VLOOKUP(A200,'Breakfast and Lunch'!A:D,4,FALSE)</f>
        <v>0</v>
      </c>
      <c r="Q200" s="269">
        <f>VLOOKUP(A200,'Breakfast and Lunch'!A:E,5,FALSE)</f>
        <v>0</v>
      </c>
      <c r="R200" s="269">
        <f>VLOOKUP(A200,'Integration Change'!A:D,4,FALSE)</f>
        <v>0</v>
      </c>
      <c r="S200" s="269">
        <f>VLOOKUP(A200,'LTFM Change'!A:C,3,FALSE)</f>
        <v>0</v>
      </c>
      <c r="T200" s="269">
        <f>VLOOKUP(A200,QComp!A:D,4,FALSE)</f>
        <v>0</v>
      </c>
      <c r="U200" s="269">
        <f t="shared" si="71"/>
        <v>0</v>
      </c>
      <c r="V200" s="269">
        <f>VLOOKUP(A200,'2020 SPED'!A:AF,32,FALSE)</f>
        <v>5436.9340668027871</v>
      </c>
      <c r="W200" s="270">
        <f t="shared" si="67"/>
        <v>50140.934066802787</v>
      </c>
      <c r="X200" s="247">
        <f t="shared" si="72"/>
        <v>1.5866003045167273E-2</v>
      </c>
      <c r="Z200" s="268">
        <f>VLOOKUP(A200,'Pupil Info'!A:E,5,FALSE)</f>
        <v>274</v>
      </c>
      <c r="AA200" s="269">
        <f>VLOOKUP(A200,'Starting Point 2021'!A:AB,28,FALSE)+VLOOKUP(A200,'2021 SPED'!A:AT,23,FALSE)</f>
        <v>3173920.1360705253</v>
      </c>
      <c r="AB200" s="269">
        <f>VLOOKUP(A200,'Starting Point 2021'!A:AB,28,FALSE)</f>
        <v>2712897</v>
      </c>
      <c r="AC200" s="269">
        <f>VLOOKUP(A200,'2% 2021'!A:AB,28,FALSE)</f>
        <v>2802967</v>
      </c>
      <c r="AD200" s="269">
        <f t="shared" si="73"/>
        <v>90070</v>
      </c>
      <c r="AE200" s="269">
        <f>VLOOKUP(A200,'2% with VPK 2021'!A:AB,28,FALSE)</f>
        <v>2802967</v>
      </c>
      <c r="AF200" s="269">
        <f>VLOOKUP(A200,'Charter School Lease'!A:E,5,FALSE)</f>
        <v>0</v>
      </c>
      <c r="AG200" s="269">
        <f>VLOOKUP(A200,'Integration Change'!H:L,5,FALSE)</f>
        <v>0</v>
      </c>
      <c r="AH200" s="269">
        <f>VLOOKUP(A200,'Other SPED'!A:D,4,FALSE)</f>
        <v>0</v>
      </c>
      <c r="AI200" s="269">
        <f>VLOOKUP(A200,QComp!I:R,10,FALSE)</f>
        <v>0</v>
      </c>
      <c r="AJ200" s="269">
        <f>VLOOKUP(A200,'LTFM Change'!G:K,5,FALSE)</f>
        <v>0</v>
      </c>
      <c r="AK200" s="269">
        <f>VLOOKUP(A200,'Breakfast and Lunch'!A:E,5,FALSE)</f>
        <v>0</v>
      </c>
      <c r="AL200" s="269">
        <f>VLOOKUP(A200,'Breakfast and Lunch'!A:D,4,FALSE)</f>
        <v>0</v>
      </c>
      <c r="AM200" s="269">
        <f>VLOOKUP(A200,'Integration Change'!A:E,5,FALSE)</f>
        <v>0</v>
      </c>
      <c r="AN200" s="269">
        <f>VLOOKUP(A200,'Safe School'!F:J,5,FALSE)</f>
        <v>0</v>
      </c>
      <c r="AO200" s="269">
        <f>VLOOKUP(A200,'LTFM Change'!A:D,4,FALSE)</f>
        <v>0</v>
      </c>
      <c r="AP200" s="269">
        <f>VLOOKUP(A200,QComp!A:E,5,FALSE)</f>
        <v>0</v>
      </c>
      <c r="AQ200" s="269">
        <f t="shared" si="74"/>
        <v>0</v>
      </c>
      <c r="AR200" s="269">
        <f>VLOOKUP(A200,'2021 SPED'!A:AF,32,FALSE)</f>
        <v>36656.578068843053</v>
      </c>
      <c r="AS200" s="285">
        <f t="shared" si="68"/>
        <v>126726.57806884305</v>
      </c>
      <c r="AT200" s="247">
        <f t="shared" si="69"/>
        <v>3.9927462770294235E-2</v>
      </c>
      <c r="AU200" s="249">
        <f t="shared" si="75"/>
        <v>176867.51213564584</v>
      </c>
    </row>
    <row r="201" spans="1:47" x14ac:dyDescent="0.3">
      <c r="A201" s="243">
        <v>601</v>
      </c>
      <c r="B201" s="243">
        <v>1</v>
      </c>
      <c r="C201" s="243" t="s">
        <v>180</v>
      </c>
      <c r="D201" s="243">
        <f>VLOOKUP(A201,Sheet10!A:C,3,FALSE)</f>
        <v>6</v>
      </c>
      <c r="E201" s="268">
        <f>VLOOKUP(A201,'Pupil Info'!A:D,4,FALSE)</f>
        <v>601</v>
      </c>
      <c r="F201" s="269">
        <f>VLOOKUP(A201,'Starting Point 2020'!A:AB,28,FALSE)+IFERROR(VLOOKUP(A201,'2020 SPED'!A:W,23,FALSE),0)</f>
        <v>6990196.9665507954</v>
      </c>
      <c r="G201" s="269">
        <f>VLOOKUP(A201,'Starting Point 2020'!A:AB,28,FALSE)</f>
        <v>6150952.75</v>
      </c>
      <c r="H201" s="269">
        <f>VLOOKUP(A201,'2% 2020'!A:AB,28,FALSE)</f>
        <v>6252028.75</v>
      </c>
      <c r="I201" s="269">
        <f t="shared" si="70"/>
        <v>101076</v>
      </c>
      <c r="J201" s="269">
        <f>VLOOKUP(A201,'2% with VPK 2020'!A:AB,28,FALSE)</f>
        <v>6252028.75</v>
      </c>
      <c r="K201" s="269">
        <f>VLOOKUP(A201,'Charter School Lease'!A:D,4,FALSE)</f>
        <v>0</v>
      </c>
      <c r="L201" s="269">
        <f>VLOOKUP(A201,'Integration Change'!H:K,4,FALSE)</f>
        <v>0</v>
      </c>
      <c r="M201" s="269">
        <f>VLOOKUP(A201,'Other SPED'!A:D,4,FALSE)</f>
        <v>0</v>
      </c>
      <c r="N201" s="269">
        <f>VLOOKUP(A201,'LTFM Change'!G:J,4,FALSE)</f>
        <v>0</v>
      </c>
      <c r="O201" s="269">
        <f>VLOOKUP(A201,QComp!I:N,6,FALSE)</f>
        <v>0</v>
      </c>
      <c r="P201" s="269">
        <f>VLOOKUP(A201,'Breakfast and Lunch'!A:D,4,FALSE)</f>
        <v>0</v>
      </c>
      <c r="Q201" s="269">
        <f>VLOOKUP(A201,'Breakfast and Lunch'!A:E,5,FALSE)</f>
        <v>0</v>
      </c>
      <c r="R201" s="269">
        <f>VLOOKUP(A201,'Integration Change'!A:D,4,FALSE)</f>
        <v>0</v>
      </c>
      <c r="S201" s="269">
        <f>VLOOKUP(A201,'LTFM Change'!A:C,3,FALSE)</f>
        <v>0</v>
      </c>
      <c r="T201" s="269">
        <f>VLOOKUP(A201,QComp!A:D,4,FALSE)</f>
        <v>0</v>
      </c>
      <c r="U201" s="269">
        <f t="shared" si="71"/>
        <v>0</v>
      </c>
      <c r="V201" s="269">
        <f>VLOOKUP(A201,'2020 SPED'!A:AF,32,FALSE)</f>
        <v>12505.114994773408</v>
      </c>
      <c r="W201" s="270">
        <f t="shared" ref="W201:W264" si="76">I201+U201+V201</f>
        <v>113581.11499477341</v>
      </c>
      <c r="X201" s="247">
        <f t="shared" si="72"/>
        <v>1.6248628692192416E-2</v>
      </c>
      <c r="Z201" s="268">
        <f>VLOOKUP(A201,'Pupil Info'!A:E,5,FALSE)</f>
        <v>597</v>
      </c>
      <c r="AA201" s="269">
        <f>VLOOKUP(A201,'Starting Point 2021'!A:AB,28,FALSE)+VLOOKUP(A201,'2021 SPED'!A:AT,23,FALSE)</f>
        <v>7006820.6492495788</v>
      </c>
      <c r="AB201" s="269">
        <f>VLOOKUP(A201,'Starting Point 2021'!A:AB,28,FALSE)</f>
        <v>6113818.5</v>
      </c>
      <c r="AC201" s="269">
        <f>VLOOKUP(A201,'2% 2021'!A:AB,28,FALSE)</f>
        <v>6316657.5</v>
      </c>
      <c r="AD201" s="269">
        <f t="shared" si="73"/>
        <v>202839</v>
      </c>
      <c r="AE201" s="269">
        <f>VLOOKUP(A201,'2% with VPK 2021'!A:AB,28,FALSE)</f>
        <v>6316657.5</v>
      </c>
      <c r="AF201" s="269">
        <f>VLOOKUP(A201,'Charter School Lease'!A:E,5,FALSE)</f>
        <v>0</v>
      </c>
      <c r="AG201" s="269">
        <f>VLOOKUP(A201,'Integration Change'!H:L,5,FALSE)</f>
        <v>0</v>
      </c>
      <c r="AH201" s="269">
        <f>VLOOKUP(A201,'Other SPED'!A:D,4,FALSE)</f>
        <v>0</v>
      </c>
      <c r="AI201" s="269">
        <f>VLOOKUP(A201,QComp!I:R,10,FALSE)</f>
        <v>0</v>
      </c>
      <c r="AJ201" s="269">
        <f>VLOOKUP(A201,'LTFM Change'!G:K,5,FALSE)</f>
        <v>0</v>
      </c>
      <c r="AK201" s="269">
        <f>VLOOKUP(A201,'Breakfast and Lunch'!A:E,5,FALSE)</f>
        <v>0</v>
      </c>
      <c r="AL201" s="269">
        <f>VLOOKUP(A201,'Breakfast and Lunch'!A:D,4,FALSE)</f>
        <v>0</v>
      </c>
      <c r="AM201" s="269">
        <f>VLOOKUP(A201,'Integration Change'!A:E,5,FALSE)</f>
        <v>0</v>
      </c>
      <c r="AN201" s="269">
        <f>VLOOKUP(A201,'Safe School'!F:J,5,FALSE)</f>
        <v>0</v>
      </c>
      <c r="AO201" s="269">
        <f>VLOOKUP(A201,'LTFM Change'!A:D,4,FALSE)</f>
        <v>0</v>
      </c>
      <c r="AP201" s="269">
        <f>VLOOKUP(A201,QComp!A:E,5,FALSE)</f>
        <v>0</v>
      </c>
      <c r="AQ201" s="269">
        <f t="shared" si="74"/>
        <v>0</v>
      </c>
      <c r="AR201" s="269">
        <f>VLOOKUP(A201,'2021 SPED'!A:AF,32,FALSE)</f>
        <v>25735.317607649136</v>
      </c>
      <c r="AS201" s="285">
        <f t="shared" ref="AS201:AS264" si="77">AD201+AQ201+AR201</f>
        <v>228574.31760764914</v>
      </c>
      <c r="AT201" s="247">
        <f t="shared" si="69"/>
        <v>3.2621688073624318E-2</v>
      </c>
      <c r="AU201" s="249">
        <f t="shared" si="75"/>
        <v>342155.43260242254</v>
      </c>
    </row>
    <row r="202" spans="1:47" x14ac:dyDescent="0.3">
      <c r="A202" s="243">
        <v>621</v>
      </c>
      <c r="B202" s="243">
        <v>1</v>
      </c>
      <c r="C202" s="243" t="s">
        <v>181</v>
      </c>
      <c r="D202" s="243">
        <f>VLOOKUP(A202,Sheet10!A:C,3,FALSE)</f>
        <v>3</v>
      </c>
      <c r="E202" s="268">
        <f>VLOOKUP(A202,'Pupil Info'!A:D,4,FALSE)</f>
        <v>11793</v>
      </c>
      <c r="F202" s="269">
        <f>VLOOKUP(A202,'Starting Point 2020'!A:AB,28,FALSE)+IFERROR(VLOOKUP(A202,'2020 SPED'!A:W,23,FALSE),0)</f>
        <v>136751019.32012174</v>
      </c>
      <c r="G202" s="269">
        <f>VLOOKUP(A202,'Starting Point 2020'!A:AB,28,FALSE)</f>
        <v>111999998.25</v>
      </c>
      <c r="H202" s="269">
        <f>VLOOKUP(A202,'2% 2020'!A:AB,28,FALSE)</f>
        <v>113720162.25</v>
      </c>
      <c r="I202" s="269">
        <f t="shared" si="70"/>
        <v>1720164</v>
      </c>
      <c r="J202" s="269">
        <f>VLOOKUP(A202,'2% with VPK 2020'!A:AB,28,FALSE)</f>
        <v>114222189.25</v>
      </c>
      <c r="K202" s="269">
        <f>VLOOKUP(A202,'Charter School Lease'!A:D,4,FALSE)</f>
        <v>0</v>
      </c>
      <c r="L202" s="269">
        <f>VLOOKUP(A202,'Integration Change'!H:K,4,FALSE)</f>
        <v>5758.5695999998134</v>
      </c>
      <c r="M202" s="269">
        <f>VLOOKUP(A202,'Other SPED'!A:D,4,FALSE)</f>
        <v>119818.8</v>
      </c>
      <c r="N202" s="269">
        <f>VLOOKUP(A202,'LTFM Change'!G:J,4,FALSE)</f>
        <v>2166.6087920983555</v>
      </c>
      <c r="O202" s="269">
        <f>VLOOKUP(A202,QComp!I:N,6,FALSE)</f>
        <v>6976.1012464000378</v>
      </c>
      <c r="P202" s="269">
        <f>VLOOKUP(A202,'Breakfast and Lunch'!A:D,4,FALSE)</f>
        <v>2266.8000000000002</v>
      </c>
      <c r="Q202" s="269">
        <f>VLOOKUP(A202,'Breakfast and Lunch'!A:E,5,FALSE)</f>
        <v>5919</v>
      </c>
      <c r="R202" s="269">
        <f>VLOOKUP(A202,'Integration Change'!A:D,4,FALSE)</f>
        <v>2467.9583999998868</v>
      </c>
      <c r="S202" s="269">
        <f>VLOOKUP(A202,'LTFM Change'!A:C,3,FALSE)</f>
        <v>-2166.6087920983555</v>
      </c>
      <c r="T202" s="269">
        <f>VLOOKUP(A202,QComp!A:D,4,FALSE)</f>
        <v>19023.898753599962</v>
      </c>
      <c r="U202" s="269">
        <f t="shared" si="71"/>
        <v>664258.12799999118</v>
      </c>
      <c r="V202" s="269">
        <f>VLOOKUP(A202,'2020 SPED'!A:AF,32,FALSE)</f>
        <v>255870.19076721743</v>
      </c>
      <c r="W202" s="270">
        <f t="shared" si="76"/>
        <v>2640292.3187672086</v>
      </c>
      <c r="X202" s="247">
        <f t="shared" si="72"/>
        <v>1.9307295345174245E-2</v>
      </c>
      <c r="Z202" s="268">
        <f>VLOOKUP(A202,'Pupil Info'!A:E,5,FALSE)</f>
        <v>12180</v>
      </c>
      <c r="AA202" s="269">
        <f>VLOOKUP(A202,'Starting Point 2021'!A:AB,28,FALSE)+VLOOKUP(A202,'2021 SPED'!A:AT,23,FALSE)</f>
        <v>142621931.71681395</v>
      </c>
      <c r="AB202" s="269">
        <f>VLOOKUP(A202,'Starting Point 2021'!A:AB,28,FALSE)</f>
        <v>115712530.5</v>
      </c>
      <c r="AC202" s="269">
        <f>VLOOKUP(A202,'2% 2021'!A:AB,28,FALSE)</f>
        <v>119303017.5</v>
      </c>
      <c r="AD202" s="269">
        <f t="shared" si="73"/>
        <v>3590487</v>
      </c>
      <c r="AE202" s="269">
        <f>VLOOKUP(A202,'2% with VPK 2021'!A:AB,28,FALSE)</f>
        <v>119969926</v>
      </c>
      <c r="AF202" s="269">
        <f>VLOOKUP(A202,'Charter School Lease'!A:E,5,FALSE)</f>
        <v>0</v>
      </c>
      <c r="AG202" s="269">
        <f>VLOOKUP(A202,'Integration Change'!H:L,5,FALSE)</f>
        <v>6058.402560000075</v>
      </c>
      <c r="AH202" s="269">
        <f>VLOOKUP(A202,'Other SPED'!A:D,4,FALSE)</f>
        <v>119818.8</v>
      </c>
      <c r="AI202" s="269">
        <f>VLOOKUP(A202,QComp!I:R,10,FALSE)</f>
        <v>6886.505519250175</v>
      </c>
      <c r="AJ202" s="269">
        <f>VLOOKUP(A202,'LTFM Change'!G:K,5,FALSE)</f>
        <v>2647.8974462124752</v>
      </c>
      <c r="AK202" s="269">
        <f>VLOOKUP(A202,'Breakfast and Lunch'!A:E,5,FALSE)</f>
        <v>5919</v>
      </c>
      <c r="AL202" s="269">
        <f>VLOOKUP(A202,'Breakfast and Lunch'!A:D,4,FALSE)</f>
        <v>2266.8000000000002</v>
      </c>
      <c r="AM202" s="269">
        <f>VLOOKUP(A202,'Integration Change'!A:E,5,FALSE)</f>
        <v>2596.4582400000654</v>
      </c>
      <c r="AN202" s="269">
        <f>VLOOKUP(A202,'Safe School'!F:J,5,FALSE)</f>
        <v>2160</v>
      </c>
      <c r="AO202" s="269">
        <f>VLOOKUP(A202,'LTFM Change'!A:D,4,FALSE)</f>
        <v>-2647.8974462123588</v>
      </c>
      <c r="AP202" s="269">
        <f>VLOOKUP(A202,QComp!A:E,5,FALSE)</f>
        <v>19113.494480749825</v>
      </c>
      <c r="AQ202" s="269">
        <f t="shared" si="74"/>
        <v>831727.96079999208</v>
      </c>
      <c r="AR202" s="269">
        <f>VLOOKUP(A202,'2021 SPED'!A:AF,32,FALSE)</f>
        <v>630314.34201364592</v>
      </c>
      <c r="AS202" s="285">
        <f t="shared" si="77"/>
        <v>5052529.302813638</v>
      </c>
      <c r="AT202" s="247">
        <f t="shared" ref="AT202:AT265" si="78">((AA202+AS202)-AA202)/AA202</f>
        <v>3.5426033303530113E-2</v>
      </c>
      <c r="AU202" s="249">
        <f t="shared" si="75"/>
        <v>7692821.6215808466</v>
      </c>
    </row>
    <row r="203" spans="1:47" x14ac:dyDescent="0.3">
      <c r="A203" s="243">
        <v>622</v>
      </c>
      <c r="B203" s="243">
        <v>1</v>
      </c>
      <c r="C203" s="243" t="s">
        <v>182</v>
      </c>
      <c r="D203" s="243">
        <f>VLOOKUP(A203,Sheet10!A:C,3,FALSE)</f>
        <v>2</v>
      </c>
      <c r="E203" s="268">
        <f>VLOOKUP(A203,'Pupil Info'!A:D,4,FALSE)</f>
        <v>10508.6</v>
      </c>
      <c r="F203" s="269">
        <f>VLOOKUP(A203,'Starting Point 2020'!A:AB,28,FALSE)+IFERROR(VLOOKUP(A203,'2020 SPED'!A:W,23,FALSE),0)</f>
        <v>127602091.57477836</v>
      </c>
      <c r="G203" s="269">
        <f>VLOOKUP(A203,'Starting Point 2020'!A:AB,28,FALSE)</f>
        <v>110053948</v>
      </c>
      <c r="H203" s="269">
        <f>VLOOKUP(A203,'2% 2020'!A:AB,28,FALSE)</f>
        <v>111782310</v>
      </c>
      <c r="I203" s="269">
        <f t="shared" si="70"/>
        <v>1728362</v>
      </c>
      <c r="J203" s="269">
        <f>VLOOKUP(A203,'2% with VPK 2020'!A:AB,28,FALSE)</f>
        <v>112576693.75</v>
      </c>
      <c r="K203" s="269">
        <f>VLOOKUP(A203,'Charter School Lease'!A:D,4,FALSE)</f>
        <v>0</v>
      </c>
      <c r="L203" s="269">
        <f>VLOOKUP(A203,'Integration Change'!H:K,4,FALSE)</f>
        <v>17925.203519999981</v>
      </c>
      <c r="M203" s="269">
        <f>VLOOKUP(A203,'Other SPED'!A:D,4,FALSE)</f>
        <v>0</v>
      </c>
      <c r="N203" s="269">
        <f>VLOOKUP(A203,'LTFM Change'!G:J,4,FALSE)</f>
        <v>7173.0081607146421</v>
      </c>
      <c r="O203" s="269">
        <f>VLOOKUP(A203,QComp!I:N,6,FALSE)</f>
        <v>22816.433812899748</v>
      </c>
      <c r="P203" s="269">
        <f>VLOOKUP(A203,'Breakfast and Lunch'!A:D,4,FALSE)</f>
        <v>4306.92</v>
      </c>
      <c r="Q203" s="269">
        <f>VLOOKUP(A203,'Breakfast and Lunch'!A:E,5,FALSE)</f>
        <v>11246.1</v>
      </c>
      <c r="R203" s="269">
        <f>VLOOKUP(A203,'Integration Change'!A:D,4,FALSE)</f>
        <v>7682.2300800000085</v>
      </c>
      <c r="S203" s="269">
        <f>VLOOKUP(A203,'LTFM Change'!A:C,3,FALSE)</f>
        <v>-7173.0081607146421</v>
      </c>
      <c r="T203" s="269">
        <f>VLOOKUP(A203,QComp!A:D,4,FALSE)</f>
        <v>26583.566187100252</v>
      </c>
      <c r="U203" s="269">
        <f t="shared" si="71"/>
        <v>884944.20359998941</v>
      </c>
      <c r="V203" s="269">
        <f>VLOOKUP(A203,'2020 SPED'!A:AF,32,FALSE)</f>
        <v>296820.14442135394</v>
      </c>
      <c r="W203" s="270">
        <f t="shared" si="76"/>
        <v>2910126.3480213434</v>
      </c>
      <c r="X203" s="247">
        <f t="shared" si="72"/>
        <v>2.2806258989226117E-2</v>
      </c>
      <c r="Z203" s="268">
        <f>VLOOKUP(A203,'Pupil Info'!A:E,5,FALSE)</f>
        <v>10439</v>
      </c>
      <c r="AA203" s="269">
        <f>VLOOKUP(A203,'Starting Point 2021'!A:AB,28,FALSE)+VLOOKUP(A203,'2021 SPED'!A:AT,23,FALSE)</f>
        <v>128325881.49710906</v>
      </c>
      <c r="AB203" s="269">
        <f>VLOOKUP(A203,'Starting Point 2021'!A:AB,28,FALSE)</f>
        <v>109976005.25</v>
      </c>
      <c r="AC203" s="269">
        <f>VLOOKUP(A203,'2% 2021'!A:AB,28,FALSE)</f>
        <v>113458953.25</v>
      </c>
      <c r="AD203" s="269">
        <f t="shared" si="73"/>
        <v>3482948</v>
      </c>
      <c r="AE203" s="269">
        <f>VLOOKUP(A203,'2% with VPK 2021'!A:AB,28,FALSE)</f>
        <v>114418841</v>
      </c>
      <c r="AF203" s="269">
        <f>VLOOKUP(A203,'Charter School Lease'!A:E,5,FALSE)</f>
        <v>0</v>
      </c>
      <c r="AG203" s="269">
        <f>VLOOKUP(A203,'Integration Change'!H:L,5,FALSE)</f>
        <v>18484.596479999833</v>
      </c>
      <c r="AH203" s="269">
        <f>VLOOKUP(A203,'Other SPED'!A:D,4,FALSE)</f>
        <v>0</v>
      </c>
      <c r="AI203" s="269">
        <f>VLOOKUP(A203,QComp!I:R,10,FALSE)</f>
        <v>22734.239245543256</v>
      </c>
      <c r="AJ203" s="269">
        <f>VLOOKUP(A203,'LTFM Change'!G:K,5,FALSE)</f>
        <v>7119.2118900682544</v>
      </c>
      <c r="AK203" s="269">
        <f>VLOOKUP(A203,'Breakfast and Lunch'!A:E,5,FALSE)</f>
        <v>11246.1</v>
      </c>
      <c r="AL203" s="269">
        <f>VLOOKUP(A203,'Breakfast and Lunch'!A:D,4,FALSE)</f>
        <v>4306.92</v>
      </c>
      <c r="AM203" s="269">
        <f>VLOOKUP(A203,'Integration Change'!A:E,5,FALSE)</f>
        <v>7921.969919999945</v>
      </c>
      <c r="AN203" s="269">
        <f>VLOOKUP(A203,'Safe School'!F:J,5,FALSE)</f>
        <v>4104</v>
      </c>
      <c r="AO203" s="269">
        <f>VLOOKUP(A203,'LTFM Change'!A:D,4,FALSE)</f>
        <v>-7119.2118900679052</v>
      </c>
      <c r="AP203" s="269">
        <f>VLOOKUP(A203,QComp!A:E,5,FALSE)</f>
        <v>26665.760754456744</v>
      </c>
      <c r="AQ203" s="269">
        <f t="shared" si="74"/>
        <v>1055351.3363999873</v>
      </c>
      <c r="AR203" s="269">
        <f>VLOOKUP(A203,'2021 SPED'!A:AF,32,FALSE)</f>
        <v>743182.60118361562</v>
      </c>
      <c r="AS203" s="285">
        <f t="shared" si="77"/>
        <v>5281481.937583603</v>
      </c>
      <c r="AT203" s="247">
        <f t="shared" si="78"/>
        <v>4.1156794529422946E-2</v>
      </c>
      <c r="AU203" s="249">
        <f t="shared" si="75"/>
        <v>8191608.2856049463</v>
      </c>
    </row>
    <row r="204" spans="1:47" x14ac:dyDescent="0.3">
      <c r="A204" s="243">
        <v>623</v>
      </c>
      <c r="B204" s="243">
        <v>1</v>
      </c>
      <c r="C204" s="243" t="s">
        <v>183</v>
      </c>
      <c r="D204" s="243">
        <f>VLOOKUP(A204,Sheet10!A:C,3,FALSE)</f>
        <v>2</v>
      </c>
      <c r="E204" s="268">
        <f>VLOOKUP(A204,'Pupil Info'!A:D,4,FALSE)</f>
        <v>7741</v>
      </c>
      <c r="F204" s="269">
        <f>VLOOKUP(A204,'Starting Point 2020'!A:AB,28,FALSE)+IFERROR(VLOOKUP(A204,'2020 SPED'!A:W,23,FALSE),0)</f>
        <v>90283545.285159931</v>
      </c>
      <c r="G204" s="269">
        <f>VLOOKUP(A204,'Starting Point 2020'!A:AB,28,FALSE)</f>
        <v>78348479.5</v>
      </c>
      <c r="H204" s="269">
        <f>VLOOKUP(A204,'2% 2020'!A:AB,28,FALSE)</f>
        <v>79542835.5</v>
      </c>
      <c r="I204" s="269">
        <f t="shared" si="70"/>
        <v>1194356</v>
      </c>
      <c r="J204" s="269">
        <f>VLOOKUP(A204,'2% with VPK 2020'!A:AB,28,FALSE)</f>
        <v>79837815.25</v>
      </c>
      <c r="K204" s="269">
        <f>VLOOKUP(A204,'Charter School Lease'!A:D,4,FALSE)</f>
        <v>0</v>
      </c>
      <c r="L204" s="269">
        <f>VLOOKUP(A204,'Integration Change'!H:K,4,FALSE)</f>
        <v>4859.2790400001686</v>
      </c>
      <c r="M204" s="269">
        <f>VLOOKUP(A204,'Other SPED'!A:D,4,FALSE)</f>
        <v>10145.57</v>
      </c>
      <c r="N204" s="269">
        <f>VLOOKUP(A204,'LTFM Change'!G:J,4,FALSE)</f>
        <v>947.89260356148588</v>
      </c>
      <c r="O204" s="269">
        <f>VLOOKUP(A204,QComp!I:N,6,FALSE)</f>
        <v>3476.7698360199574</v>
      </c>
      <c r="P204" s="269">
        <f>VLOOKUP(A204,'Breakfast and Lunch'!A:D,4,FALSE)</f>
        <v>1314.74</v>
      </c>
      <c r="Q204" s="269">
        <f>VLOOKUP(A204,'Breakfast and Lunch'!A:E,5,FALSE)</f>
        <v>3433.02</v>
      </c>
      <c r="R204" s="269">
        <f>VLOOKUP(A204,'Integration Change'!A:D,4,FALSE)</f>
        <v>2082.5481600000639</v>
      </c>
      <c r="S204" s="269">
        <f>VLOOKUP(A204,'LTFM Change'!A:C,3,FALSE)</f>
        <v>-947.89260356148588</v>
      </c>
      <c r="T204" s="269">
        <f>VLOOKUP(A204,QComp!A:D,4,FALSE)</f>
        <v>11603.230163980043</v>
      </c>
      <c r="U204" s="269">
        <f t="shared" si="71"/>
        <v>331894.90719997883</v>
      </c>
      <c r="V204" s="269">
        <f>VLOOKUP(A204,'2020 SPED'!A:AF,32,FALSE)</f>
        <v>244491.94235758856</v>
      </c>
      <c r="W204" s="270">
        <f t="shared" si="76"/>
        <v>1770742.8495575674</v>
      </c>
      <c r="X204" s="247">
        <f t="shared" si="72"/>
        <v>1.9613129324559476E-2</v>
      </c>
      <c r="Z204" s="268">
        <f>VLOOKUP(A204,'Pupil Info'!A:E,5,FALSE)</f>
        <v>7842</v>
      </c>
      <c r="AA204" s="269">
        <f>VLOOKUP(A204,'Starting Point 2021'!A:AB,28,FALSE)+VLOOKUP(A204,'2021 SPED'!A:AT,23,FALSE)</f>
        <v>92431607.890562877</v>
      </c>
      <c r="AB204" s="269">
        <f>VLOOKUP(A204,'Starting Point 2021'!A:AB,28,FALSE)</f>
        <v>79656779.75</v>
      </c>
      <c r="AC204" s="269">
        <f>VLOOKUP(A204,'2% 2021'!A:AB,28,FALSE)</f>
        <v>82106046.75</v>
      </c>
      <c r="AD204" s="269">
        <f t="shared" si="73"/>
        <v>2449267</v>
      </c>
      <c r="AE204" s="269">
        <f>VLOOKUP(A204,'2% with VPK 2021'!A:AB,28,FALSE)</f>
        <v>82505501</v>
      </c>
      <c r="AF204" s="269">
        <f>VLOOKUP(A204,'Charter School Lease'!A:E,5,FALSE)</f>
        <v>0</v>
      </c>
      <c r="AG204" s="269">
        <f>VLOOKUP(A204,'Integration Change'!H:L,5,FALSE)</f>
        <v>4922.1782399998046</v>
      </c>
      <c r="AH204" s="269">
        <f>VLOOKUP(A204,'Other SPED'!A:D,4,FALSE)</f>
        <v>10145.57</v>
      </c>
      <c r="AI204" s="269">
        <f>VLOOKUP(A204,QComp!I:R,10,FALSE)</f>
        <v>3367.4210157855414</v>
      </c>
      <c r="AJ204" s="269">
        <f>VLOOKUP(A204,'LTFM Change'!G:K,5,FALSE)</f>
        <v>1525.7819594829925</v>
      </c>
      <c r="AK204" s="269">
        <f>VLOOKUP(A204,'Breakfast and Lunch'!A:E,5,FALSE)</f>
        <v>3433.02</v>
      </c>
      <c r="AL204" s="269">
        <f>VLOOKUP(A204,'Breakfast and Lunch'!A:D,4,FALSE)</f>
        <v>1314.74</v>
      </c>
      <c r="AM204" s="269">
        <f>VLOOKUP(A204,'Integration Change'!A:E,5,FALSE)</f>
        <v>2109.5049599999329</v>
      </c>
      <c r="AN204" s="269">
        <f>VLOOKUP(A204,'Safe School'!F:J,5,FALSE)</f>
        <v>1252.7999999999738</v>
      </c>
      <c r="AO204" s="269">
        <f>VLOOKUP(A204,'LTFM Change'!A:D,4,FALSE)</f>
        <v>-1525.7819594824687</v>
      </c>
      <c r="AP204" s="269">
        <f>VLOOKUP(A204,QComp!A:E,5,FALSE)</f>
        <v>11712.578984214459</v>
      </c>
      <c r="AQ204" s="269">
        <f t="shared" si="74"/>
        <v>437712.06319998205</v>
      </c>
      <c r="AR204" s="269">
        <f>VLOOKUP(A204,'2021 SPED'!A:AF,32,FALSE)</f>
        <v>684718.09891118482</v>
      </c>
      <c r="AS204" s="285">
        <f t="shared" si="77"/>
        <v>3571697.1621111669</v>
      </c>
      <c r="AT204" s="247">
        <f t="shared" si="78"/>
        <v>3.8641512829031159E-2</v>
      </c>
      <c r="AU204" s="249">
        <f t="shared" si="75"/>
        <v>5342440.0116687343</v>
      </c>
    </row>
    <row r="205" spans="1:47" x14ac:dyDescent="0.3">
      <c r="A205" s="243">
        <v>624</v>
      </c>
      <c r="B205" s="243">
        <v>1</v>
      </c>
      <c r="C205" s="243" t="s">
        <v>184</v>
      </c>
      <c r="D205" s="243">
        <f>VLOOKUP(A205,Sheet10!A:C,3,FALSE)</f>
        <v>3</v>
      </c>
      <c r="E205" s="268">
        <f>VLOOKUP(A205,'Pupil Info'!A:D,4,FALSE)</f>
        <v>8770</v>
      </c>
      <c r="F205" s="269">
        <f>VLOOKUP(A205,'Starting Point 2020'!A:AB,28,FALSE)+IFERROR(VLOOKUP(A205,'2020 SPED'!A:W,23,FALSE),0)</f>
        <v>99998201.562842458</v>
      </c>
      <c r="G205" s="269">
        <f>VLOOKUP(A205,'Starting Point 2020'!A:AB,28,FALSE)</f>
        <v>85676042.733555496</v>
      </c>
      <c r="H205" s="269">
        <f>VLOOKUP(A205,'2% 2020'!A:AB,28,FALSE)</f>
        <v>86930014.733555496</v>
      </c>
      <c r="I205" s="269">
        <f t="shared" si="70"/>
        <v>1253972</v>
      </c>
      <c r="J205" s="269">
        <f>VLOOKUP(A205,'2% with VPK 2020'!A:AB,28,FALSE)</f>
        <v>87318786.233555496</v>
      </c>
      <c r="K205" s="269">
        <f>VLOOKUP(A205,'Charter School Lease'!A:D,4,FALSE)</f>
        <v>0</v>
      </c>
      <c r="L205" s="269">
        <f>VLOOKUP(A205,'Integration Change'!H:K,4,FALSE)</f>
        <v>3130.9017599999206</v>
      </c>
      <c r="M205" s="269">
        <f>VLOOKUP(A205,'Other SPED'!A:D,4,FALSE)</f>
        <v>49417.86</v>
      </c>
      <c r="N205" s="269">
        <f>VLOOKUP(A205,'LTFM Change'!G:J,4,FALSE)</f>
        <v>428.49314532704011</v>
      </c>
      <c r="O205" s="269">
        <f>VLOOKUP(A205,QComp!I:N,6,FALSE)</f>
        <v>0</v>
      </c>
      <c r="P205" s="269">
        <f>VLOOKUP(A205,'Breakfast and Lunch'!A:D,4,FALSE)</f>
        <v>1224.07</v>
      </c>
      <c r="Q205" s="269">
        <f>VLOOKUP(A205,'Breakfast and Lunch'!A:E,5,FALSE)</f>
        <v>3196.26</v>
      </c>
      <c r="R205" s="269">
        <f>VLOOKUP(A205,'Integration Change'!A:D,4,FALSE)</f>
        <v>1341.8150400000159</v>
      </c>
      <c r="S205" s="269">
        <f>VLOOKUP(A205,'LTFM Change'!A:C,3,FALSE)</f>
        <v>-428.49314532704011</v>
      </c>
      <c r="T205" s="269">
        <f>VLOOKUP(A205,QComp!A:D,4,FALSE)</f>
        <v>0</v>
      </c>
      <c r="U205" s="269">
        <f t="shared" si="71"/>
        <v>447082.40680000186</v>
      </c>
      <c r="V205" s="269">
        <f>VLOOKUP(A205,'2020 SPED'!A:AF,32,FALSE)</f>
        <v>1749383.3214139324</v>
      </c>
      <c r="W205" s="270">
        <f t="shared" si="76"/>
        <v>3450437.7282139342</v>
      </c>
      <c r="X205" s="247">
        <f t="shared" si="72"/>
        <v>3.4504997832841597E-2</v>
      </c>
      <c r="Z205" s="268">
        <f>VLOOKUP(A205,'Pupil Info'!A:E,5,FALSE)</f>
        <v>8820</v>
      </c>
      <c r="AA205" s="269">
        <f>VLOOKUP(A205,'Starting Point 2021'!A:AB,28,FALSE)+VLOOKUP(A205,'2021 SPED'!A:AT,23,FALSE)</f>
        <v>102261153.69811051</v>
      </c>
      <c r="AB205" s="269">
        <f>VLOOKUP(A205,'Starting Point 2021'!A:AB,28,FALSE)</f>
        <v>86834514.943203717</v>
      </c>
      <c r="AC205" s="269">
        <f>VLOOKUP(A205,'2% 2021'!A:AB,28,FALSE)</f>
        <v>89381856.053203732</v>
      </c>
      <c r="AD205" s="269">
        <f t="shared" si="73"/>
        <v>2547341.1100000143</v>
      </c>
      <c r="AE205" s="269">
        <f>VLOOKUP(A205,'2% with VPK 2021'!A:AB,28,FALSE)</f>
        <v>89896242.063203722</v>
      </c>
      <c r="AF205" s="269">
        <f>VLOOKUP(A205,'Charter School Lease'!A:E,5,FALSE)</f>
        <v>0</v>
      </c>
      <c r="AG205" s="269">
        <f>VLOOKUP(A205,'Integration Change'!H:L,5,FALSE)</f>
        <v>3250.8873600000516</v>
      </c>
      <c r="AH205" s="269">
        <f>VLOOKUP(A205,'Other SPED'!A:D,4,FALSE)</f>
        <v>49417.86</v>
      </c>
      <c r="AI205" s="269">
        <f>VLOOKUP(A205,QComp!I:R,10,FALSE)</f>
        <v>0</v>
      </c>
      <c r="AJ205" s="269">
        <f>VLOOKUP(A205,'LTFM Change'!G:K,5,FALSE)</f>
        <v>917.6476920126297</v>
      </c>
      <c r="AK205" s="269">
        <f>VLOOKUP(A205,'Breakfast and Lunch'!A:E,5,FALSE)</f>
        <v>3196.26</v>
      </c>
      <c r="AL205" s="269">
        <f>VLOOKUP(A205,'Breakfast and Lunch'!A:D,4,FALSE)</f>
        <v>1224.07</v>
      </c>
      <c r="AM205" s="269">
        <f>VLOOKUP(A205,'Integration Change'!A:E,5,FALSE)</f>
        <v>1393.2374399999972</v>
      </c>
      <c r="AN205" s="269">
        <f>VLOOKUP(A205,'Safe School'!F:J,5,FALSE)</f>
        <v>1598.3999999999869</v>
      </c>
      <c r="AO205" s="269">
        <f>VLOOKUP(A205,'LTFM Change'!A:D,4,FALSE)</f>
        <v>-917.6476920126006</v>
      </c>
      <c r="AP205" s="269">
        <f>VLOOKUP(A205,QComp!A:E,5,FALSE)</f>
        <v>0</v>
      </c>
      <c r="AQ205" s="269">
        <f t="shared" si="74"/>
        <v>574466.72480000556</v>
      </c>
      <c r="AR205" s="269">
        <f>VLOOKUP(A205,'2021 SPED'!A:AF,32,FALSE)</f>
        <v>2386061.6231830176</v>
      </c>
      <c r="AS205" s="285">
        <f t="shared" si="77"/>
        <v>5507869.4579830375</v>
      </c>
      <c r="AT205" s="247">
        <f t="shared" si="78"/>
        <v>5.3860818686273064E-2</v>
      </c>
      <c r="AU205" s="249">
        <f t="shared" si="75"/>
        <v>8958307.1861969717</v>
      </c>
    </row>
    <row r="206" spans="1:47" x14ac:dyDescent="0.3">
      <c r="A206" s="243">
        <v>625</v>
      </c>
      <c r="B206" s="243">
        <v>1</v>
      </c>
      <c r="C206" s="243" t="s">
        <v>185</v>
      </c>
      <c r="D206" s="243">
        <f>VLOOKUP(A206,Sheet10!A:C,3,FALSE)</f>
        <v>1</v>
      </c>
      <c r="E206" s="268">
        <f>VLOOKUP(A206,'Pupil Info'!A:D,4,FALSE)</f>
        <v>35984.800000000003</v>
      </c>
      <c r="F206" s="269">
        <f>VLOOKUP(A206,'Starting Point 2020'!A:AB,28,FALSE)+IFERROR(VLOOKUP(A206,'2020 SPED'!A:W,23,FALSE),0)</f>
        <v>475689629.33177263</v>
      </c>
      <c r="G206" s="269">
        <f>VLOOKUP(A206,'Starting Point 2020'!A:AB,28,FALSE)</f>
        <v>414125226</v>
      </c>
      <c r="H206" s="269">
        <f>VLOOKUP(A206,'2% 2020'!A:AB,28,FALSE)</f>
        <v>420438398</v>
      </c>
      <c r="I206" s="269">
        <f t="shared" si="70"/>
        <v>6313172</v>
      </c>
      <c r="J206" s="269">
        <f>VLOOKUP(A206,'2% with VPK 2020'!A:AB,28,FALSE)</f>
        <v>421657613</v>
      </c>
      <c r="K206" s="269">
        <f>VLOOKUP(A206,'Charter School Lease'!A:D,4,FALSE)</f>
        <v>0</v>
      </c>
      <c r="L206" s="269">
        <f>VLOOKUP(A206,'Integration Change'!H:K,4,FALSE)</f>
        <v>30883.271999999881</v>
      </c>
      <c r="M206" s="269">
        <f>VLOOKUP(A206,'Other SPED'!A:D,4,FALSE)</f>
        <v>259805.52</v>
      </c>
      <c r="N206" s="269">
        <f>VLOOKUP(A206,'LTFM Change'!G:J,4,FALSE)</f>
        <v>0</v>
      </c>
      <c r="O206" s="269">
        <f>VLOOKUP(A206,QComp!I:N,6,FALSE)</f>
        <v>0</v>
      </c>
      <c r="P206" s="269">
        <f>VLOOKUP(A206,'Breakfast and Lunch'!A:D,4,FALSE)</f>
        <v>6029.69</v>
      </c>
      <c r="Q206" s="269">
        <f>VLOOKUP(A206,'Breakfast and Lunch'!A:E,5,FALSE)</f>
        <v>15744.54</v>
      </c>
      <c r="R206" s="269">
        <f>VLOOKUP(A206,'Integration Change'!A:D,4,FALSE)</f>
        <v>13235.687999999151</v>
      </c>
      <c r="S206" s="269">
        <f>VLOOKUP(A206,'LTFM Change'!A:C,3,FALSE)</f>
        <v>0</v>
      </c>
      <c r="T206" s="269">
        <f>VLOOKUP(A206,QComp!A:D,4,FALSE)</f>
        <v>0</v>
      </c>
      <c r="U206" s="269">
        <f t="shared" si="71"/>
        <v>1544913.7100000381</v>
      </c>
      <c r="V206" s="269">
        <f>VLOOKUP(A206,'2020 SPED'!A:AF,32,FALSE)</f>
        <v>1187861.5107890964</v>
      </c>
      <c r="W206" s="270">
        <f t="shared" si="76"/>
        <v>9045947.2207891345</v>
      </c>
      <c r="X206" s="247">
        <f t="shared" si="72"/>
        <v>1.9016490297458184E-2</v>
      </c>
      <c r="Z206" s="268">
        <f>VLOOKUP(A206,'Pupil Info'!A:E,5,FALSE)</f>
        <v>35779</v>
      </c>
      <c r="AA206" s="269">
        <f>VLOOKUP(A206,'Starting Point 2021'!A:AB,28,FALSE)+VLOOKUP(A206,'2021 SPED'!A:AT,23,FALSE)</f>
        <v>479377960.72568536</v>
      </c>
      <c r="AB206" s="269">
        <f>VLOOKUP(A206,'Starting Point 2021'!A:AB,28,FALSE)</f>
        <v>414942238</v>
      </c>
      <c r="AC206" s="269">
        <f>VLOOKUP(A206,'2% 2021'!A:AB,28,FALSE)</f>
        <v>427682085</v>
      </c>
      <c r="AD206" s="269">
        <f t="shared" si="73"/>
        <v>12739847</v>
      </c>
      <c r="AE206" s="269">
        <f>VLOOKUP(A206,'2% with VPK 2021'!A:AB,28,FALSE)</f>
        <v>429700596</v>
      </c>
      <c r="AF206" s="269">
        <f>VLOOKUP(A206,'Charter School Lease'!A:E,5,FALSE)</f>
        <v>0</v>
      </c>
      <c r="AG206" s="269">
        <f>VLOOKUP(A206,'Integration Change'!H:L,5,FALSE)</f>
        <v>31402.613759998232</v>
      </c>
      <c r="AH206" s="269">
        <f>VLOOKUP(A206,'Other SPED'!A:D,4,FALSE)</f>
        <v>259805.52</v>
      </c>
      <c r="AI206" s="269">
        <f>VLOOKUP(A206,QComp!I:R,10,FALSE)</f>
        <v>0</v>
      </c>
      <c r="AJ206" s="269">
        <f>VLOOKUP(A206,'LTFM Change'!G:K,5,FALSE)</f>
        <v>0</v>
      </c>
      <c r="AK206" s="269">
        <f>VLOOKUP(A206,'Breakfast and Lunch'!A:E,5,FALSE)</f>
        <v>15744.54</v>
      </c>
      <c r="AL206" s="269">
        <f>VLOOKUP(A206,'Breakfast and Lunch'!A:D,4,FALSE)</f>
        <v>6029.69</v>
      </c>
      <c r="AM206" s="269">
        <f>VLOOKUP(A206,'Integration Change'!A:E,5,FALSE)</f>
        <v>13458.263039999641</v>
      </c>
      <c r="AN206" s="269">
        <f>VLOOKUP(A206,'Safe School'!F:J,5,FALSE)</f>
        <v>5745.5999999999476</v>
      </c>
      <c r="AO206" s="269">
        <f>VLOOKUP(A206,'LTFM Change'!A:D,4,FALSE)</f>
        <v>0</v>
      </c>
      <c r="AP206" s="269">
        <f>VLOOKUP(A206,QComp!A:E,5,FALSE)</f>
        <v>0</v>
      </c>
      <c r="AQ206" s="269">
        <f t="shared" si="74"/>
        <v>2350697.2268000245</v>
      </c>
      <c r="AR206" s="269">
        <f>VLOOKUP(A206,'2021 SPED'!A:AF,32,FALSE)</f>
        <v>2995777.2182648331</v>
      </c>
      <c r="AS206" s="285">
        <f t="shared" si="77"/>
        <v>18086321.445064858</v>
      </c>
      <c r="AT206" s="247">
        <f t="shared" si="78"/>
        <v>3.772872957631522E-2</v>
      </c>
      <c r="AU206" s="249">
        <f t="shared" si="75"/>
        <v>27132268.665853992</v>
      </c>
    </row>
    <row r="207" spans="1:47" x14ac:dyDescent="0.3">
      <c r="A207" s="243">
        <v>630</v>
      </c>
      <c r="B207" s="243">
        <v>1</v>
      </c>
      <c r="C207" s="243" t="s">
        <v>186</v>
      </c>
      <c r="D207" s="243">
        <f>VLOOKUP(A207,Sheet10!A:C,3,FALSE)</f>
        <v>6</v>
      </c>
      <c r="E207" s="268">
        <f>VLOOKUP(A207,'Pupil Info'!A:D,4,FALSE)</f>
        <v>371</v>
      </c>
      <c r="F207" s="269">
        <f>VLOOKUP(A207,'Starting Point 2020'!A:AB,28,FALSE)+IFERROR(VLOOKUP(A207,'2020 SPED'!A:W,23,FALSE),0)</f>
        <v>4656809.081597683</v>
      </c>
      <c r="G207" s="269">
        <f>VLOOKUP(A207,'Starting Point 2020'!A:AB,28,FALSE)</f>
        <v>4251857.75</v>
      </c>
      <c r="H207" s="269">
        <f>VLOOKUP(A207,'2% 2020'!A:AB,28,FALSE)</f>
        <v>4312408.75</v>
      </c>
      <c r="I207" s="269">
        <f t="shared" si="70"/>
        <v>60551</v>
      </c>
      <c r="J207" s="269">
        <f>VLOOKUP(A207,'2% with VPK 2020'!A:AB,28,FALSE)</f>
        <v>4312408.75</v>
      </c>
      <c r="K207" s="269">
        <f>VLOOKUP(A207,'Charter School Lease'!A:D,4,FALSE)</f>
        <v>0</v>
      </c>
      <c r="L207" s="269">
        <f>VLOOKUP(A207,'Integration Change'!H:K,4,FALSE)</f>
        <v>0</v>
      </c>
      <c r="M207" s="269">
        <f>VLOOKUP(A207,'Other SPED'!A:D,4,FALSE)</f>
        <v>0</v>
      </c>
      <c r="N207" s="269">
        <f>VLOOKUP(A207,'LTFM Change'!G:J,4,FALSE)</f>
        <v>0</v>
      </c>
      <c r="O207" s="269">
        <f>VLOOKUP(A207,QComp!I:N,6,FALSE)</f>
        <v>0</v>
      </c>
      <c r="P207" s="269">
        <f>VLOOKUP(A207,'Breakfast and Lunch'!A:D,4,FALSE)</f>
        <v>0</v>
      </c>
      <c r="Q207" s="269">
        <f>VLOOKUP(A207,'Breakfast and Lunch'!A:E,5,FALSE)</f>
        <v>0</v>
      </c>
      <c r="R207" s="269">
        <f>VLOOKUP(A207,'Integration Change'!A:D,4,FALSE)</f>
        <v>0</v>
      </c>
      <c r="S207" s="269">
        <f>VLOOKUP(A207,'LTFM Change'!A:C,3,FALSE)</f>
        <v>0</v>
      </c>
      <c r="T207" s="269">
        <f>VLOOKUP(A207,QComp!A:D,4,FALSE)</f>
        <v>0</v>
      </c>
      <c r="U207" s="269">
        <f t="shared" si="71"/>
        <v>0</v>
      </c>
      <c r="V207" s="269">
        <f>VLOOKUP(A207,'2020 SPED'!A:AF,32,FALSE)</f>
        <v>5328.4172454206855</v>
      </c>
      <c r="W207" s="270">
        <f t="shared" si="76"/>
        <v>65879.417245420686</v>
      </c>
      <c r="X207" s="247">
        <f t="shared" si="72"/>
        <v>1.4146901041263723E-2</v>
      </c>
      <c r="Z207" s="268">
        <f>VLOOKUP(A207,'Pupil Info'!A:E,5,FALSE)</f>
        <v>377</v>
      </c>
      <c r="AA207" s="269">
        <f>VLOOKUP(A207,'Starting Point 2021'!A:AB,28,FALSE)+VLOOKUP(A207,'2021 SPED'!A:AT,23,FALSE)</f>
        <v>4765837.3257138431</v>
      </c>
      <c r="AB207" s="269">
        <f>VLOOKUP(A207,'Starting Point 2021'!A:AB,28,FALSE)</f>
        <v>4332667.5</v>
      </c>
      <c r="AC207" s="269">
        <f>VLOOKUP(A207,'2% 2021'!A:AB,28,FALSE)</f>
        <v>4457247.5</v>
      </c>
      <c r="AD207" s="269">
        <f t="shared" si="73"/>
        <v>124580</v>
      </c>
      <c r="AE207" s="269">
        <f>VLOOKUP(A207,'2% with VPK 2021'!A:AB,28,FALSE)</f>
        <v>4457247.5</v>
      </c>
      <c r="AF207" s="269">
        <f>VLOOKUP(A207,'Charter School Lease'!A:E,5,FALSE)</f>
        <v>0</v>
      </c>
      <c r="AG207" s="269">
        <f>VLOOKUP(A207,'Integration Change'!H:L,5,FALSE)</f>
        <v>0</v>
      </c>
      <c r="AH207" s="269">
        <f>VLOOKUP(A207,'Other SPED'!A:D,4,FALSE)</f>
        <v>0</v>
      </c>
      <c r="AI207" s="269">
        <f>VLOOKUP(A207,QComp!I:R,10,FALSE)</f>
        <v>0</v>
      </c>
      <c r="AJ207" s="269">
        <f>VLOOKUP(A207,'LTFM Change'!G:K,5,FALSE)</f>
        <v>0</v>
      </c>
      <c r="AK207" s="269">
        <f>VLOOKUP(A207,'Breakfast and Lunch'!A:E,5,FALSE)</f>
        <v>0</v>
      </c>
      <c r="AL207" s="269">
        <f>VLOOKUP(A207,'Breakfast and Lunch'!A:D,4,FALSE)</f>
        <v>0</v>
      </c>
      <c r="AM207" s="269">
        <f>VLOOKUP(A207,'Integration Change'!A:E,5,FALSE)</f>
        <v>0</v>
      </c>
      <c r="AN207" s="269">
        <f>VLOOKUP(A207,'Safe School'!F:J,5,FALSE)</f>
        <v>0</v>
      </c>
      <c r="AO207" s="269">
        <f>VLOOKUP(A207,'LTFM Change'!A:D,4,FALSE)</f>
        <v>0</v>
      </c>
      <c r="AP207" s="269">
        <f>VLOOKUP(A207,QComp!A:E,5,FALSE)</f>
        <v>0</v>
      </c>
      <c r="AQ207" s="269">
        <f t="shared" si="74"/>
        <v>0</v>
      </c>
      <c r="AR207" s="269">
        <f>VLOOKUP(A207,'2021 SPED'!A:AF,32,FALSE)</f>
        <v>13196.135640907101</v>
      </c>
      <c r="AS207" s="285">
        <f t="shared" si="77"/>
        <v>137776.1356409071</v>
      </c>
      <c r="AT207" s="247">
        <f t="shared" si="78"/>
        <v>2.8909114227953749E-2</v>
      </c>
      <c r="AU207" s="249">
        <f t="shared" si="75"/>
        <v>203655.55288632779</v>
      </c>
    </row>
    <row r="208" spans="1:47" x14ac:dyDescent="0.3">
      <c r="A208" s="243">
        <v>635</v>
      </c>
      <c r="B208" s="243">
        <v>1</v>
      </c>
      <c r="C208" s="243" t="s">
        <v>187</v>
      </c>
      <c r="D208" s="243">
        <f>VLOOKUP(A208,Sheet10!A:C,3,FALSE)</f>
        <v>6</v>
      </c>
      <c r="E208" s="268">
        <f>VLOOKUP(A208,'Pupil Info'!A:D,4,FALSE)</f>
        <v>90</v>
      </c>
      <c r="F208" s="269">
        <f>VLOOKUP(A208,'Starting Point 2020'!A:AB,28,FALSE)+IFERROR(VLOOKUP(A208,'2020 SPED'!A:W,23,FALSE),0)</f>
        <v>1174283.9576515572</v>
      </c>
      <c r="G208" s="269">
        <f>VLOOKUP(A208,'Starting Point 2020'!A:AB,28,FALSE)</f>
        <v>1186167.3183419867</v>
      </c>
      <c r="H208" s="269">
        <f>VLOOKUP(A208,'2% 2020'!A:AB,28,FALSE)</f>
        <v>1200125.3183419867</v>
      </c>
      <c r="I208" s="269">
        <f t="shared" si="70"/>
        <v>13958</v>
      </c>
      <c r="J208" s="269">
        <f>VLOOKUP(A208,'2% with VPK 2020'!A:AB,28,FALSE)</f>
        <v>1200125.3183419867</v>
      </c>
      <c r="K208" s="269">
        <f>VLOOKUP(A208,'Charter School Lease'!A:D,4,FALSE)</f>
        <v>0</v>
      </c>
      <c r="L208" s="269">
        <f>VLOOKUP(A208,'Integration Change'!H:K,4,FALSE)</f>
        <v>0</v>
      </c>
      <c r="M208" s="269">
        <f>VLOOKUP(A208,'Other SPED'!A:D,4,FALSE)</f>
        <v>0</v>
      </c>
      <c r="N208" s="269">
        <f>VLOOKUP(A208,'LTFM Change'!G:J,4,FALSE)</f>
        <v>0</v>
      </c>
      <c r="O208" s="269">
        <f>VLOOKUP(A208,QComp!I:N,6,FALSE)</f>
        <v>-29.60545379999985</v>
      </c>
      <c r="P208" s="269">
        <v>0</v>
      </c>
      <c r="Q208" s="269">
        <v>0</v>
      </c>
      <c r="R208" s="269">
        <f>VLOOKUP(A208,'Integration Change'!A:D,4,FALSE)</f>
        <v>0</v>
      </c>
      <c r="S208" s="269">
        <f>VLOOKUP(A208,'LTFM Change'!A:C,3,FALSE)</f>
        <v>0</v>
      </c>
      <c r="T208" s="269">
        <f>VLOOKUP(A208,QComp!A:D,4,FALSE)</f>
        <v>29.60545379999985</v>
      </c>
      <c r="U208" s="269">
        <f t="shared" si="71"/>
        <v>0</v>
      </c>
      <c r="V208" s="269">
        <f>VLOOKUP(A208,'2020 SPED'!A:AF,32,FALSE)</f>
        <v>5793.7888478846144</v>
      </c>
      <c r="W208" s="270">
        <f t="shared" si="76"/>
        <v>19751.788847884614</v>
      </c>
      <c r="X208" s="247">
        <f t="shared" si="72"/>
        <v>1.6820283304717968E-2</v>
      </c>
      <c r="Z208" s="268">
        <f>VLOOKUP(A208,'Pupil Info'!A:E,5,FALSE)</f>
        <v>90</v>
      </c>
      <c r="AA208" s="269">
        <f>VLOOKUP(A208,'Starting Point 2021'!A:AB,28,FALSE)+VLOOKUP(A208,'2021 SPED'!A:AT,23,FALSE)</f>
        <v>1192020.2690934839</v>
      </c>
      <c r="AB208" s="269">
        <f>VLOOKUP(A208,'Starting Point 2021'!A:AB,28,FALSE)</f>
        <v>1201307.1050361297</v>
      </c>
      <c r="AC208" s="269">
        <f>VLOOKUP(A208,'2% 2021'!A:AB,28,FALSE)</f>
        <v>1229472.3150361297</v>
      </c>
      <c r="AD208" s="269">
        <f t="shared" si="73"/>
        <v>28165.209999999963</v>
      </c>
      <c r="AE208" s="269">
        <f>VLOOKUP(A208,'2% with VPK 2021'!A:AB,28,FALSE)</f>
        <v>1229472.3150361297</v>
      </c>
      <c r="AF208" s="269">
        <f>VLOOKUP(A208,'Charter School Lease'!A:E,5,FALSE)</f>
        <v>0</v>
      </c>
      <c r="AG208" s="269">
        <f>VLOOKUP(A208,'Integration Change'!H:L,5,FALSE)</f>
        <v>0</v>
      </c>
      <c r="AH208" s="269">
        <f>VLOOKUP(A208,'Other SPED'!A:D,4,FALSE)</f>
        <v>0</v>
      </c>
      <c r="AI208" s="269">
        <f>VLOOKUP(A208,QComp!I:R,10,FALSE)</f>
        <v>-32.405188796341463</v>
      </c>
      <c r="AJ208" s="269">
        <f>VLOOKUP(A208,'LTFM Change'!G:K,5,FALSE)</f>
        <v>0</v>
      </c>
      <c r="AK208" s="269">
        <v>0</v>
      </c>
      <c r="AL208" s="269">
        <v>0</v>
      </c>
      <c r="AM208" s="269">
        <f>VLOOKUP(A208,'Integration Change'!A:E,5,FALSE)</f>
        <v>0</v>
      </c>
      <c r="AN208" s="269">
        <f>VLOOKUP(A208,'Safe School'!F:J,5,FALSE)</f>
        <v>0</v>
      </c>
      <c r="AO208" s="269">
        <f>VLOOKUP(A208,'LTFM Change'!A:D,4,FALSE)</f>
        <v>0</v>
      </c>
      <c r="AP208" s="269">
        <f>VLOOKUP(A208,QComp!A:E,5,FALSE)</f>
        <v>32.405188796341463</v>
      </c>
      <c r="AQ208" s="269">
        <f t="shared" si="74"/>
        <v>0</v>
      </c>
      <c r="AR208" s="269">
        <f>VLOOKUP(A208,'2021 SPED'!A:AF,32,FALSE)</f>
        <v>14460.042697661818</v>
      </c>
      <c r="AS208" s="285">
        <f t="shared" si="77"/>
        <v>42625.252697661781</v>
      </c>
      <c r="AT208" s="247">
        <f t="shared" si="78"/>
        <v>3.5758832129656408E-2</v>
      </c>
      <c r="AU208" s="249">
        <f t="shared" si="75"/>
        <v>62377.041545546395</v>
      </c>
    </row>
    <row r="209" spans="1:47" x14ac:dyDescent="0.3">
      <c r="A209" s="243">
        <v>640</v>
      </c>
      <c r="B209" s="243">
        <v>1</v>
      </c>
      <c r="C209" s="243" t="s">
        <v>188</v>
      </c>
      <c r="D209" s="243">
        <f>VLOOKUP(A209,Sheet10!A:C,3,FALSE)</f>
        <v>6</v>
      </c>
      <c r="E209" s="268">
        <f>VLOOKUP(A209,'Pupil Info'!A:D,4,FALSE)</f>
        <v>408</v>
      </c>
      <c r="F209" s="269">
        <f>VLOOKUP(A209,'Starting Point 2020'!A:AB,28,FALSE)+IFERROR(VLOOKUP(A209,'2020 SPED'!A:W,23,FALSE),0)</f>
        <v>4190081.0660030143</v>
      </c>
      <c r="G209" s="269">
        <f>VLOOKUP(A209,'Starting Point 2020'!A:AB,28,FALSE)</f>
        <v>3961764.25</v>
      </c>
      <c r="H209" s="269">
        <f>VLOOKUP(A209,'2% 2020'!A:AB,28,FALSE)</f>
        <v>4025201.25</v>
      </c>
      <c r="I209" s="269">
        <f t="shared" si="70"/>
        <v>63437</v>
      </c>
      <c r="J209" s="269">
        <f>VLOOKUP(A209,'2% with VPK 2020'!A:AB,28,FALSE)</f>
        <v>4025201.25</v>
      </c>
      <c r="K209" s="269">
        <f>VLOOKUP(A209,'Charter School Lease'!A:D,4,FALSE)</f>
        <v>0</v>
      </c>
      <c r="L209" s="269">
        <f>VLOOKUP(A209,'Integration Change'!H:K,4,FALSE)</f>
        <v>0</v>
      </c>
      <c r="M209" s="269">
        <f>VLOOKUP(A209,'Other SPED'!A:D,4,FALSE)</f>
        <v>0</v>
      </c>
      <c r="N209" s="269">
        <f>VLOOKUP(A209,'LTFM Change'!G:J,4,FALSE)</f>
        <v>0</v>
      </c>
      <c r="O209" s="269">
        <f>VLOOKUP(A209,QComp!I:N,6,FALSE)</f>
        <v>0</v>
      </c>
      <c r="P209" s="269">
        <f>VLOOKUP(A209,'Breakfast and Lunch'!A:D,4,FALSE)</f>
        <v>0</v>
      </c>
      <c r="Q209" s="269">
        <f>VLOOKUP(A209,'Breakfast and Lunch'!A:E,5,FALSE)</f>
        <v>0</v>
      </c>
      <c r="R209" s="269">
        <f>VLOOKUP(A209,'Integration Change'!A:D,4,FALSE)</f>
        <v>0</v>
      </c>
      <c r="S209" s="269">
        <f>VLOOKUP(A209,'LTFM Change'!A:C,3,FALSE)</f>
        <v>0</v>
      </c>
      <c r="T209" s="269">
        <f>VLOOKUP(A209,QComp!A:D,4,FALSE)</f>
        <v>0</v>
      </c>
      <c r="U209" s="269">
        <f t="shared" si="71"/>
        <v>0</v>
      </c>
      <c r="V209" s="269">
        <f>VLOOKUP(A209,'2020 SPED'!A:AF,32,FALSE)</f>
        <v>3899.8326438168588</v>
      </c>
      <c r="W209" s="270">
        <f t="shared" si="76"/>
        <v>67336.832643816859</v>
      </c>
      <c r="X209" s="247">
        <f t="shared" si="72"/>
        <v>1.6070532188545667E-2</v>
      </c>
      <c r="Z209" s="268">
        <f>VLOOKUP(A209,'Pupil Info'!A:E,5,FALSE)</f>
        <v>401</v>
      </c>
      <c r="AA209" s="269">
        <f>VLOOKUP(A209,'Starting Point 2021'!A:AB,28,FALSE)+VLOOKUP(A209,'2021 SPED'!A:AT,23,FALSE)</f>
        <v>4169860.8928282261</v>
      </c>
      <c r="AB209" s="269">
        <f>VLOOKUP(A209,'Starting Point 2021'!A:AB,28,FALSE)</f>
        <v>3933644.5</v>
      </c>
      <c r="AC209" s="269">
        <f>VLOOKUP(A209,'2% 2021'!A:AB,28,FALSE)</f>
        <v>4061008.5</v>
      </c>
      <c r="AD209" s="269">
        <f t="shared" si="73"/>
        <v>127364</v>
      </c>
      <c r="AE209" s="269">
        <f>VLOOKUP(A209,'2% with VPK 2021'!A:AB,28,FALSE)</f>
        <v>4061008.5</v>
      </c>
      <c r="AF209" s="269">
        <f>VLOOKUP(A209,'Charter School Lease'!A:E,5,FALSE)</f>
        <v>0</v>
      </c>
      <c r="AG209" s="269">
        <f>VLOOKUP(A209,'Integration Change'!H:L,5,FALSE)</f>
        <v>0</v>
      </c>
      <c r="AH209" s="269">
        <f>VLOOKUP(A209,'Other SPED'!A:D,4,FALSE)</f>
        <v>0</v>
      </c>
      <c r="AI209" s="269">
        <f>VLOOKUP(A209,QComp!I:R,10,FALSE)</f>
        <v>0</v>
      </c>
      <c r="AJ209" s="269">
        <f>VLOOKUP(A209,'LTFM Change'!G:K,5,FALSE)</f>
        <v>0</v>
      </c>
      <c r="AK209" s="269">
        <f>VLOOKUP(A209,'Breakfast and Lunch'!A:E,5,FALSE)</f>
        <v>0</v>
      </c>
      <c r="AL209" s="269">
        <f>VLOOKUP(A209,'Breakfast and Lunch'!A:D,4,FALSE)</f>
        <v>0</v>
      </c>
      <c r="AM209" s="269">
        <f>VLOOKUP(A209,'Integration Change'!A:E,5,FALSE)</f>
        <v>0</v>
      </c>
      <c r="AN209" s="269">
        <f>VLOOKUP(A209,'Safe School'!F:J,5,FALSE)</f>
        <v>0</v>
      </c>
      <c r="AO209" s="269">
        <f>VLOOKUP(A209,'LTFM Change'!A:D,4,FALSE)</f>
        <v>0</v>
      </c>
      <c r="AP209" s="269">
        <f>VLOOKUP(A209,QComp!A:E,5,FALSE)</f>
        <v>0</v>
      </c>
      <c r="AQ209" s="269">
        <f t="shared" si="74"/>
        <v>0</v>
      </c>
      <c r="AR209" s="269">
        <f>VLOOKUP(A209,'2021 SPED'!A:AF,32,FALSE)</f>
        <v>9816.1856265604147</v>
      </c>
      <c r="AS209" s="285">
        <f t="shared" si="77"/>
        <v>137180.18562656041</v>
      </c>
      <c r="AT209" s="247">
        <f t="shared" si="78"/>
        <v>3.2898024455083864E-2</v>
      </c>
      <c r="AU209" s="249">
        <f t="shared" si="75"/>
        <v>204517.01827037727</v>
      </c>
    </row>
    <row r="210" spans="1:47" x14ac:dyDescent="0.3">
      <c r="A210" s="243">
        <v>656</v>
      </c>
      <c r="B210" s="243">
        <v>1</v>
      </c>
      <c r="C210" s="243" t="s">
        <v>189</v>
      </c>
      <c r="D210" s="243">
        <f>VLOOKUP(A210,Sheet10!A:C,3,FALSE)</f>
        <v>4</v>
      </c>
      <c r="E210" s="268">
        <f>VLOOKUP(A210,'Pupil Info'!A:D,4,FALSE)</f>
        <v>3495</v>
      </c>
      <c r="F210" s="269">
        <f>VLOOKUP(A210,'Starting Point 2020'!A:AB,28,FALSE)+IFERROR(VLOOKUP(A210,'2020 SPED'!A:W,23,FALSE),0)</f>
        <v>43631364.776231781</v>
      </c>
      <c r="G210" s="269">
        <f>VLOOKUP(A210,'Starting Point 2020'!A:AB,28,FALSE)</f>
        <v>38009273.5</v>
      </c>
      <c r="H210" s="269">
        <f>VLOOKUP(A210,'2% 2020'!A:AB,28,FALSE)</f>
        <v>38633915.5</v>
      </c>
      <c r="I210" s="269">
        <f t="shared" si="70"/>
        <v>624642</v>
      </c>
      <c r="J210" s="269">
        <f>VLOOKUP(A210,'2% with VPK 2020'!A:AB,28,FALSE)</f>
        <v>38804709</v>
      </c>
      <c r="K210" s="269">
        <f>VLOOKUP(A210,'Charter School Lease'!A:D,4,FALSE)</f>
        <v>0</v>
      </c>
      <c r="L210" s="269">
        <f>VLOOKUP(A210,'Integration Change'!H:K,4,FALSE)</f>
        <v>3671.3846400000039</v>
      </c>
      <c r="M210" s="269">
        <f>VLOOKUP(A210,'Other SPED'!A:D,4,FALSE)</f>
        <v>0</v>
      </c>
      <c r="N210" s="269">
        <f>VLOOKUP(A210,'LTFM Change'!G:J,4,FALSE)</f>
        <v>3650.5931416493841</v>
      </c>
      <c r="O210" s="269">
        <f>VLOOKUP(A210,QComp!I:N,6,FALSE)</f>
        <v>0</v>
      </c>
      <c r="P210" s="269">
        <f>VLOOKUP(A210,'Breakfast and Lunch'!A:D,4,FALSE)</f>
        <v>1020.06</v>
      </c>
      <c r="Q210" s="269">
        <f>VLOOKUP(A210,'Breakfast and Lunch'!A:E,5,FALSE)</f>
        <v>2663.55</v>
      </c>
      <c r="R210" s="269">
        <f>VLOOKUP(A210,'Integration Change'!A:D,4,FALSE)</f>
        <v>1573.4505600000266</v>
      </c>
      <c r="S210" s="269">
        <f>VLOOKUP(A210,'LTFM Change'!A:C,3,FALSE)</f>
        <v>6609.4068583506159</v>
      </c>
      <c r="T210" s="269">
        <f>VLOOKUP(A210,QComp!A:D,4,FALSE)</f>
        <v>0</v>
      </c>
      <c r="U210" s="269">
        <f t="shared" si="71"/>
        <v>189981.94520000368</v>
      </c>
      <c r="V210" s="269">
        <f>VLOOKUP(A210,'2020 SPED'!A:AF,32,FALSE)</f>
        <v>192972.12213009037</v>
      </c>
      <c r="W210" s="270">
        <f t="shared" si="76"/>
        <v>1007596.0673300941</v>
      </c>
      <c r="X210" s="247">
        <f t="shared" si="72"/>
        <v>2.3093388723860891E-2</v>
      </c>
      <c r="Z210" s="268">
        <f>VLOOKUP(A210,'Pupil Info'!A:E,5,FALSE)</f>
        <v>3423</v>
      </c>
      <c r="AA210" s="269">
        <f>VLOOKUP(A210,'Starting Point 2021'!A:AB,28,FALSE)+VLOOKUP(A210,'2021 SPED'!A:AT,23,FALSE)</f>
        <v>43098620.859867238</v>
      </c>
      <c r="AB210" s="269">
        <f>VLOOKUP(A210,'Starting Point 2021'!A:AB,28,FALSE)</f>
        <v>37420170.5</v>
      </c>
      <c r="AC210" s="269">
        <f>VLOOKUP(A210,'2% 2021'!A:AB,28,FALSE)</f>
        <v>38657065.5</v>
      </c>
      <c r="AD210" s="269">
        <f t="shared" si="73"/>
        <v>1236895</v>
      </c>
      <c r="AE210" s="269">
        <f>VLOOKUP(A210,'2% with VPK 2021'!A:AB,28,FALSE)</f>
        <v>38953585.5</v>
      </c>
      <c r="AF210" s="269">
        <f>VLOOKUP(A210,'Charter School Lease'!A:E,5,FALSE)</f>
        <v>0</v>
      </c>
      <c r="AG210" s="269">
        <f>VLOOKUP(A210,'Integration Change'!H:L,5,FALSE)</f>
        <v>3652.6963199999882</v>
      </c>
      <c r="AH210" s="269">
        <f>VLOOKUP(A210,'Other SPED'!A:D,4,FALSE)</f>
        <v>0</v>
      </c>
      <c r="AI210" s="269">
        <f>VLOOKUP(A210,QComp!I:R,10,FALSE)</f>
        <v>0</v>
      </c>
      <c r="AJ210" s="269">
        <f>VLOOKUP(A210,'LTFM Change'!G:K,5,FALSE)</f>
        <v>2829.1983573007165</v>
      </c>
      <c r="AK210" s="269">
        <f>VLOOKUP(A210,'Breakfast and Lunch'!A:E,5,FALSE)</f>
        <v>2663.55</v>
      </c>
      <c r="AL210" s="269">
        <f>VLOOKUP(A210,'Breakfast and Lunch'!A:D,4,FALSE)</f>
        <v>1020.06</v>
      </c>
      <c r="AM210" s="269">
        <f>VLOOKUP(A210,'Integration Change'!A:E,5,FALSE)</f>
        <v>1565.4412799999991</v>
      </c>
      <c r="AN210" s="269">
        <f>VLOOKUP(A210,'Safe School'!F:J,5,FALSE)</f>
        <v>972</v>
      </c>
      <c r="AO210" s="269">
        <f>VLOOKUP(A210,'LTFM Change'!A:D,4,FALSE)</f>
        <v>7430.8016426991671</v>
      </c>
      <c r="AP210" s="269">
        <f>VLOOKUP(A210,QComp!A:E,5,FALSE)</f>
        <v>0</v>
      </c>
      <c r="AQ210" s="269">
        <f t="shared" si="74"/>
        <v>316653.74759999663</v>
      </c>
      <c r="AR210" s="269">
        <f>VLOOKUP(A210,'2021 SPED'!A:AF,32,FALSE)</f>
        <v>492821.61370200664</v>
      </c>
      <c r="AS210" s="285">
        <f t="shared" si="77"/>
        <v>2046370.3613020033</v>
      </c>
      <c r="AT210" s="247">
        <f t="shared" si="78"/>
        <v>4.7481110079036229E-2</v>
      </c>
      <c r="AU210" s="249">
        <f t="shared" si="75"/>
        <v>3053966.4286320973</v>
      </c>
    </row>
    <row r="211" spans="1:47" x14ac:dyDescent="0.3">
      <c r="A211" s="243">
        <v>659</v>
      </c>
      <c r="B211" s="243">
        <v>1</v>
      </c>
      <c r="C211" s="243" t="s">
        <v>190</v>
      </c>
      <c r="D211" s="243">
        <f>VLOOKUP(A211,Sheet10!A:C,3,FALSE)</f>
        <v>3</v>
      </c>
      <c r="E211" s="268">
        <f>VLOOKUP(A211,'Pupil Info'!A:D,4,FALSE)</f>
        <v>3988</v>
      </c>
      <c r="F211" s="269">
        <f>VLOOKUP(A211,'Starting Point 2020'!A:AB,28,FALSE)+IFERROR(VLOOKUP(A211,'2020 SPED'!A:W,23,FALSE),0)</f>
        <v>48037051.90907979</v>
      </c>
      <c r="G211" s="269">
        <f>VLOOKUP(A211,'Starting Point 2020'!A:AB,28,FALSE)</f>
        <v>41748424.5</v>
      </c>
      <c r="H211" s="269">
        <f>VLOOKUP(A211,'2% 2020'!A:AB,28,FALSE)</f>
        <v>42336009.5</v>
      </c>
      <c r="I211" s="269">
        <f t="shared" si="70"/>
        <v>587585</v>
      </c>
      <c r="J211" s="269">
        <f>VLOOKUP(A211,'2% with VPK 2020'!A:AB,28,FALSE)</f>
        <v>42336009.5</v>
      </c>
      <c r="K211" s="269">
        <f>VLOOKUP(A211,'Charter School Lease'!A:D,4,FALSE)</f>
        <v>0</v>
      </c>
      <c r="L211" s="269">
        <f>VLOOKUP(A211,'Integration Change'!H:K,4,FALSE)</f>
        <v>0</v>
      </c>
      <c r="M211" s="269">
        <f>VLOOKUP(A211,'Other SPED'!A:D,4,FALSE)</f>
        <v>0</v>
      </c>
      <c r="N211" s="269">
        <f>VLOOKUP(A211,'LTFM Change'!G:J,4,FALSE)</f>
        <v>0</v>
      </c>
      <c r="O211" s="269">
        <f>VLOOKUP(A211,QComp!I:N,6,FALSE)</f>
        <v>0</v>
      </c>
      <c r="P211" s="269">
        <f>VLOOKUP(A211,'Breakfast and Lunch'!A:D,4,FALSE)</f>
        <v>0</v>
      </c>
      <c r="Q211" s="269">
        <f>VLOOKUP(A211,'Breakfast and Lunch'!A:E,5,FALSE)</f>
        <v>0</v>
      </c>
      <c r="R211" s="269">
        <f>VLOOKUP(A211,'Integration Change'!A:D,4,FALSE)</f>
        <v>0</v>
      </c>
      <c r="S211" s="269">
        <f>VLOOKUP(A211,'LTFM Change'!A:C,3,FALSE)</f>
        <v>0</v>
      </c>
      <c r="T211" s="269">
        <f>VLOOKUP(A211,QComp!A:D,4,FALSE)</f>
        <v>0</v>
      </c>
      <c r="U211" s="269">
        <f t="shared" si="71"/>
        <v>0</v>
      </c>
      <c r="V211" s="269">
        <f>VLOOKUP(A211,'2020 SPED'!A:AF,32,FALSE)</f>
        <v>124858.7143092975</v>
      </c>
      <c r="W211" s="270">
        <f t="shared" si="76"/>
        <v>712443.7143092975</v>
      </c>
      <c r="X211" s="247">
        <f t="shared" si="72"/>
        <v>1.4831129013865107E-2</v>
      </c>
      <c r="Z211" s="268">
        <f>VLOOKUP(A211,'Pupil Info'!A:E,5,FALSE)</f>
        <v>3873</v>
      </c>
      <c r="AA211" s="269">
        <f>VLOOKUP(A211,'Starting Point 2021'!A:AB,28,FALSE)+VLOOKUP(A211,'2021 SPED'!A:AT,23,FALSE)</f>
        <v>47509521.997817032</v>
      </c>
      <c r="AB211" s="269">
        <f>VLOOKUP(A211,'Starting Point 2021'!A:AB,28,FALSE)</f>
        <v>40964071</v>
      </c>
      <c r="AC211" s="269">
        <f>VLOOKUP(A211,'2% 2021'!A:AB,28,FALSE)</f>
        <v>42123363</v>
      </c>
      <c r="AD211" s="269">
        <f t="shared" si="73"/>
        <v>1159292</v>
      </c>
      <c r="AE211" s="269">
        <f>VLOOKUP(A211,'2% with VPK 2021'!A:AB,28,FALSE)</f>
        <v>42123363</v>
      </c>
      <c r="AF211" s="269">
        <f>VLOOKUP(A211,'Charter School Lease'!A:E,5,FALSE)</f>
        <v>0</v>
      </c>
      <c r="AG211" s="269">
        <f>VLOOKUP(A211,'Integration Change'!H:L,5,FALSE)</f>
        <v>0</v>
      </c>
      <c r="AH211" s="269">
        <f>VLOOKUP(A211,'Other SPED'!A:D,4,FALSE)</f>
        <v>0</v>
      </c>
      <c r="AI211" s="269">
        <f>VLOOKUP(A211,QComp!I:R,10,FALSE)</f>
        <v>0</v>
      </c>
      <c r="AJ211" s="269">
        <f>VLOOKUP(A211,'LTFM Change'!G:K,5,FALSE)</f>
        <v>0</v>
      </c>
      <c r="AK211" s="269">
        <f>VLOOKUP(A211,'Breakfast and Lunch'!A:E,5,FALSE)</f>
        <v>0</v>
      </c>
      <c r="AL211" s="269">
        <f>VLOOKUP(A211,'Breakfast and Lunch'!A:D,4,FALSE)</f>
        <v>0</v>
      </c>
      <c r="AM211" s="269">
        <f>VLOOKUP(A211,'Integration Change'!A:E,5,FALSE)</f>
        <v>0</v>
      </c>
      <c r="AN211" s="269">
        <f>VLOOKUP(A211,'Safe School'!F:J,5,FALSE)</f>
        <v>0</v>
      </c>
      <c r="AO211" s="269">
        <f>VLOOKUP(A211,'LTFM Change'!A:D,4,FALSE)</f>
        <v>0</v>
      </c>
      <c r="AP211" s="269">
        <f>VLOOKUP(A211,QComp!A:E,5,FALSE)</f>
        <v>0</v>
      </c>
      <c r="AQ211" s="269">
        <f t="shared" si="74"/>
        <v>0</v>
      </c>
      <c r="AR211" s="269">
        <f>VLOOKUP(A211,'2021 SPED'!A:AF,32,FALSE)</f>
        <v>594769.58944033738</v>
      </c>
      <c r="AS211" s="285">
        <f t="shared" si="77"/>
        <v>1754061.5894403374</v>
      </c>
      <c r="AT211" s="247">
        <f t="shared" si="78"/>
        <v>3.6920211268825942E-2</v>
      </c>
      <c r="AU211" s="249">
        <f t="shared" si="75"/>
        <v>2466505.3037496349</v>
      </c>
    </row>
    <row r="212" spans="1:47" x14ac:dyDescent="0.3">
      <c r="A212" s="243">
        <v>671</v>
      </c>
      <c r="B212" s="243">
        <v>1</v>
      </c>
      <c r="C212" s="243" t="s">
        <v>191</v>
      </c>
      <c r="D212" s="243">
        <f>VLOOKUP(A212,Sheet10!A:C,3,FALSE)</f>
        <v>6</v>
      </c>
      <c r="E212" s="268">
        <f>VLOOKUP(A212,'Pupil Info'!A:D,4,FALSE)</f>
        <v>367</v>
      </c>
      <c r="F212" s="269">
        <f>VLOOKUP(A212,'Starting Point 2020'!A:AB,28,FALSE)+IFERROR(VLOOKUP(A212,'2020 SPED'!A:W,23,FALSE),0)</f>
        <v>4083054.253329861</v>
      </c>
      <c r="G212" s="269">
        <f>VLOOKUP(A212,'Starting Point 2020'!A:AB,28,FALSE)</f>
        <v>3694330</v>
      </c>
      <c r="H212" s="269">
        <f>VLOOKUP(A212,'2% 2020'!A:AB,28,FALSE)</f>
        <v>3749627</v>
      </c>
      <c r="I212" s="269">
        <f t="shared" si="70"/>
        <v>55297</v>
      </c>
      <c r="J212" s="269">
        <f>VLOOKUP(A212,'2% with VPK 2020'!A:AB,28,FALSE)</f>
        <v>3749627</v>
      </c>
      <c r="K212" s="269">
        <f>VLOOKUP(A212,'Charter School Lease'!A:D,4,FALSE)</f>
        <v>0</v>
      </c>
      <c r="L212" s="269">
        <f>VLOOKUP(A212,'Integration Change'!H:K,4,FALSE)</f>
        <v>0</v>
      </c>
      <c r="M212" s="269">
        <f>VLOOKUP(A212,'Other SPED'!A:D,4,FALSE)</f>
        <v>0</v>
      </c>
      <c r="N212" s="269">
        <f>VLOOKUP(A212,'LTFM Change'!G:J,4,FALSE)</f>
        <v>0</v>
      </c>
      <c r="O212" s="269">
        <f>VLOOKUP(A212,QComp!I:N,6,FALSE)</f>
        <v>0</v>
      </c>
      <c r="P212" s="269">
        <f>VLOOKUP(A212,'Breakfast and Lunch'!A:D,4,FALSE)</f>
        <v>0</v>
      </c>
      <c r="Q212" s="269">
        <f>VLOOKUP(A212,'Breakfast and Lunch'!A:E,5,FALSE)</f>
        <v>0</v>
      </c>
      <c r="R212" s="269">
        <f>VLOOKUP(A212,'Integration Change'!A:D,4,FALSE)</f>
        <v>0</v>
      </c>
      <c r="S212" s="269">
        <f>VLOOKUP(A212,'LTFM Change'!A:C,3,FALSE)</f>
        <v>0</v>
      </c>
      <c r="T212" s="269">
        <f>VLOOKUP(A212,QComp!A:D,4,FALSE)</f>
        <v>0</v>
      </c>
      <c r="U212" s="269">
        <f t="shared" si="71"/>
        <v>0</v>
      </c>
      <c r="V212" s="269">
        <f>VLOOKUP(A212,'2020 SPED'!A:AF,32,FALSE)</f>
        <v>27840.928238479479</v>
      </c>
      <c r="W212" s="270">
        <f t="shared" si="76"/>
        <v>83137.928238479479</v>
      </c>
      <c r="X212" s="247">
        <f t="shared" si="72"/>
        <v>2.0361700599662077E-2</v>
      </c>
      <c r="Z212" s="268">
        <f>VLOOKUP(A212,'Pupil Info'!A:E,5,FALSE)</f>
        <v>365</v>
      </c>
      <c r="AA212" s="269">
        <f>VLOOKUP(A212,'Starting Point 2021'!A:AB,28,FALSE)+VLOOKUP(A212,'2021 SPED'!A:AT,23,FALSE)</f>
        <v>4124147.2380594802</v>
      </c>
      <c r="AB212" s="269">
        <f>VLOOKUP(A212,'Starting Point 2021'!A:AB,28,FALSE)</f>
        <v>3706210.75</v>
      </c>
      <c r="AC212" s="269">
        <f>VLOOKUP(A212,'2% 2021'!A:AB,28,FALSE)</f>
        <v>3818259.75</v>
      </c>
      <c r="AD212" s="269">
        <f t="shared" si="73"/>
        <v>112049</v>
      </c>
      <c r="AE212" s="269">
        <f>VLOOKUP(A212,'2% with VPK 2021'!A:AB,28,FALSE)</f>
        <v>3818259.75</v>
      </c>
      <c r="AF212" s="269">
        <f>VLOOKUP(A212,'Charter School Lease'!A:E,5,FALSE)</f>
        <v>0</v>
      </c>
      <c r="AG212" s="269">
        <f>VLOOKUP(A212,'Integration Change'!H:L,5,FALSE)</f>
        <v>0</v>
      </c>
      <c r="AH212" s="269">
        <f>VLOOKUP(A212,'Other SPED'!A:D,4,FALSE)</f>
        <v>0</v>
      </c>
      <c r="AI212" s="269">
        <f>VLOOKUP(A212,QComp!I:R,10,FALSE)</f>
        <v>0</v>
      </c>
      <c r="AJ212" s="269">
        <f>VLOOKUP(A212,'LTFM Change'!G:K,5,FALSE)</f>
        <v>0</v>
      </c>
      <c r="AK212" s="269">
        <f>VLOOKUP(A212,'Breakfast and Lunch'!A:E,5,FALSE)</f>
        <v>0</v>
      </c>
      <c r="AL212" s="269">
        <f>VLOOKUP(A212,'Breakfast and Lunch'!A:D,4,FALSE)</f>
        <v>0</v>
      </c>
      <c r="AM212" s="269">
        <f>VLOOKUP(A212,'Integration Change'!A:E,5,FALSE)</f>
        <v>0</v>
      </c>
      <c r="AN212" s="269">
        <f>VLOOKUP(A212,'Safe School'!F:J,5,FALSE)</f>
        <v>0</v>
      </c>
      <c r="AO212" s="269">
        <f>VLOOKUP(A212,'LTFM Change'!A:D,4,FALSE)</f>
        <v>0</v>
      </c>
      <c r="AP212" s="269">
        <f>VLOOKUP(A212,QComp!A:E,5,FALSE)</f>
        <v>0</v>
      </c>
      <c r="AQ212" s="269">
        <f t="shared" si="74"/>
        <v>0</v>
      </c>
      <c r="AR212" s="269">
        <f>VLOOKUP(A212,'2021 SPED'!A:AF,32,FALSE)</f>
        <v>93805.312034049479</v>
      </c>
      <c r="AS212" s="285">
        <f t="shared" si="77"/>
        <v>205854.31203404948</v>
      </c>
      <c r="AT212" s="247">
        <f t="shared" si="78"/>
        <v>4.9914394455739509E-2</v>
      </c>
      <c r="AU212" s="249">
        <f t="shared" si="75"/>
        <v>288992.24027252896</v>
      </c>
    </row>
    <row r="213" spans="1:47" x14ac:dyDescent="0.3">
      <c r="A213" s="243">
        <v>676</v>
      </c>
      <c r="B213" s="243">
        <v>1</v>
      </c>
      <c r="C213" s="243" t="s">
        <v>192</v>
      </c>
      <c r="D213" s="243">
        <f>VLOOKUP(A213,Sheet10!A:C,3,FALSE)</f>
        <v>6</v>
      </c>
      <c r="E213" s="268">
        <f>VLOOKUP(A213,'Pupil Info'!A:D,4,FALSE)</f>
        <v>181</v>
      </c>
      <c r="F213" s="269">
        <f>VLOOKUP(A213,'Starting Point 2020'!A:AB,28,FALSE)+IFERROR(VLOOKUP(A213,'2020 SPED'!A:W,23,FALSE),0)</f>
        <v>2310078.3258752078</v>
      </c>
      <c r="G213" s="269">
        <f>VLOOKUP(A213,'Starting Point 2020'!A:AB,28,FALSE)</f>
        <v>2124502.25</v>
      </c>
      <c r="H213" s="269">
        <f>VLOOKUP(A213,'2% 2020'!A:AB,28,FALSE)</f>
        <v>2156552.25</v>
      </c>
      <c r="I213" s="269">
        <f t="shared" si="70"/>
        <v>32050</v>
      </c>
      <c r="J213" s="269">
        <f>VLOOKUP(A213,'2% with VPK 2020'!A:AB,28,FALSE)</f>
        <v>2156552.25</v>
      </c>
      <c r="K213" s="269">
        <f>VLOOKUP(A213,'Charter School Lease'!A:D,4,FALSE)</f>
        <v>0</v>
      </c>
      <c r="L213" s="269">
        <f>VLOOKUP(A213,'Integration Change'!H:K,4,FALSE)</f>
        <v>0</v>
      </c>
      <c r="M213" s="269">
        <f>VLOOKUP(A213,'Other SPED'!A:D,4,FALSE)</f>
        <v>0</v>
      </c>
      <c r="N213" s="269">
        <f>VLOOKUP(A213,'LTFM Change'!G:J,4,FALSE)</f>
        <v>0</v>
      </c>
      <c r="O213" s="269">
        <f>VLOOKUP(A213,QComp!I:N,6,FALSE)</f>
        <v>0</v>
      </c>
      <c r="P213" s="269">
        <f>VLOOKUP(A213,'Breakfast and Lunch'!A:D,4,FALSE)</f>
        <v>0</v>
      </c>
      <c r="Q213" s="269">
        <f>VLOOKUP(A213,'Breakfast and Lunch'!A:E,5,FALSE)</f>
        <v>0</v>
      </c>
      <c r="R213" s="269">
        <f>VLOOKUP(A213,'Integration Change'!A:D,4,FALSE)</f>
        <v>0</v>
      </c>
      <c r="S213" s="269">
        <f>VLOOKUP(A213,'LTFM Change'!A:C,3,FALSE)</f>
        <v>0</v>
      </c>
      <c r="T213" s="269">
        <f>VLOOKUP(A213,QComp!A:D,4,FALSE)</f>
        <v>0</v>
      </c>
      <c r="U213" s="269">
        <f t="shared" si="71"/>
        <v>0</v>
      </c>
      <c r="V213" s="269">
        <f>VLOOKUP(A213,'2020 SPED'!A:AF,32,FALSE)</f>
        <v>7149.3676007050963</v>
      </c>
      <c r="W213" s="270">
        <f t="shared" si="76"/>
        <v>39199.367600705096</v>
      </c>
      <c r="X213" s="247">
        <f t="shared" si="72"/>
        <v>1.6968847835864501E-2</v>
      </c>
      <c r="Z213" s="268">
        <f>VLOOKUP(A213,'Pupil Info'!A:E,5,FALSE)</f>
        <v>180</v>
      </c>
      <c r="AA213" s="269">
        <f>VLOOKUP(A213,'Starting Point 2021'!A:AB,28,FALSE)+VLOOKUP(A213,'2021 SPED'!A:AT,23,FALSE)</f>
        <v>2219332.0708284606</v>
      </c>
      <c r="AB213" s="269">
        <f>VLOOKUP(A213,'Starting Point 2021'!A:AB,28,FALSE)</f>
        <v>2019624.5</v>
      </c>
      <c r="AC213" s="269">
        <f>VLOOKUP(A213,'2% 2021'!A:AB,28,FALSE)</f>
        <v>2080009.5</v>
      </c>
      <c r="AD213" s="269">
        <f t="shared" si="73"/>
        <v>60385</v>
      </c>
      <c r="AE213" s="269">
        <f>VLOOKUP(A213,'2% with VPK 2021'!A:AB,28,FALSE)</f>
        <v>2080009.5</v>
      </c>
      <c r="AF213" s="269">
        <f>VLOOKUP(A213,'Charter School Lease'!A:E,5,FALSE)</f>
        <v>0</v>
      </c>
      <c r="AG213" s="269">
        <f>VLOOKUP(A213,'Integration Change'!H:L,5,FALSE)</f>
        <v>0</v>
      </c>
      <c r="AH213" s="269">
        <f>VLOOKUP(A213,'Other SPED'!A:D,4,FALSE)</f>
        <v>0</v>
      </c>
      <c r="AI213" s="269">
        <f>VLOOKUP(A213,QComp!I:R,10,FALSE)</f>
        <v>0</v>
      </c>
      <c r="AJ213" s="269">
        <f>VLOOKUP(A213,'LTFM Change'!G:K,5,FALSE)</f>
        <v>0</v>
      </c>
      <c r="AK213" s="269">
        <f>VLOOKUP(A213,'Breakfast and Lunch'!A:E,5,FALSE)</f>
        <v>0</v>
      </c>
      <c r="AL213" s="269">
        <f>VLOOKUP(A213,'Breakfast and Lunch'!A:D,4,FALSE)</f>
        <v>0</v>
      </c>
      <c r="AM213" s="269">
        <f>VLOOKUP(A213,'Integration Change'!A:E,5,FALSE)</f>
        <v>0</v>
      </c>
      <c r="AN213" s="269">
        <f>VLOOKUP(A213,'Safe School'!F:J,5,FALSE)</f>
        <v>0</v>
      </c>
      <c r="AO213" s="269">
        <f>VLOOKUP(A213,'LTFM Change'!A:D,4,FALSE)</f>
        <v>0</v>
      </c>
      <c r="AP213" s="269">
        <f>VLOOKUP(A213,QComp!A:E,5,FALSE)</f>
        <v>0</v>
      </c>
      <c r="AQ213" s="269">
        <f t="shared" si="74"/>
        <v>0</v>
      </c>
      <c r="AR213" s="269">
        <f>VLOOKUP(A213,'2021 SPED'!A:AF,32,FALSE)</f>
        <v>26577.334054631239</v>
      </c>
      <c r="AS213" s="285">
        <f t="shared" si="77"/>
        <v>86962.334054631239</v>
      </c>
      <c r="AT213" s="247">
        <f t="shared" si="78"/>
        <v>3.9184011801428512E-2</v>
      </c>
      <c r="AU213" s="249">
        <f t="shared" si="75"/>
        <v>126161.70165533634</v>
      </c>
    </row>
    <row r="214" spans="1:47" x14ac:dyDescent="0.3">
      <c r="A214" s="243">
        <v>682</v>
      </c>
      <c r="B214" s="243">
        <v>1</v>
      </c>
      <c r="C214" s="243" t="s">
        <v>193</v>
      </c>
      <c r="D214" s="243">
        <f>VLOOKUP(A214,Sheet10!A:C,3,FALSE)</f>
        <v>5</v>
      </c>
      <c r="E214" s="268">
        <f>VLOOKUP(A214,'Pupil Info'!A:D,4,FALSE)</f>
        <v>1183</v>
      </c>
      <c r="F214" s="269">
        <f>VLOOKUP(A214,'Starting Point 2020'!A:AB,28,FALSE)+IFERROR(VLOOKUP(A214,'2020 SPED'!A:W,23,FALSE),0)</f>
        <v>11832904.895751063</v>
      </c>
      <c r="G214" s="269">
        <f>VLOOKUP(A214,'Starting Point 2020'!A:AB,28,FALSE)</f>
        <v>10623307.25</v>
      </c>
      <c r="H214" s="269">
        <f>VLOOKUP(A214,'2% 2020'!A:AB,28,FALSE)</f>
        <v>10799952.25</v>
      </c>
      <c r="I214" s="269">
        <f t="shared" si="70"/>
        <v>176645</v>
      </c>
      <c r="J214" s="269">
        <f>VLOOKUP(A214,'2% with VPK 2020'!A:AB,28,FALSE)</f>
        <v>10799952.25</v>
      </c>
      <c r="K214" s="269">
        <f>VLOOKUP(A214,'Charter School Lease'!A:D,4,FALSE)</f>
        <v>0</v>
      </c>
      <c r="L214" s="269">
        <f>VLOOKUP(A214,'Integration Change'!H:K,4,FALSE)</f>
        <v>0</v>
      </c>
      <c r="M214" s="269">
        <f>VLOOKUP(A214,'Other SPED'!A:D,4,FALSE)</f>
        <v>0</v>
      </c>
      <c r="N214" s="269">
        <f>VLOOKUP(A214,'LTFM Change'!G:J,4,FALSE)</f>
        <v>0</v>
      </c>
      <c r="O214" s="269">
        <f>VLOOKUP(A214,QComp!I:N,6,FALSE)</f>
        <v>0</v>
      </c>
      <c r="P214" s="269">
        <f>VLOOKUP(A214,'Breakfast and Lunch'!A:D,4,FALSE)</f>
        <v>0</v>
      </c>
      <c r="Q214" s="269">
        <f>VLOOKUP(A214,'Breakfast and Lunch'!A:E,5,FALSE)</f>
        <v>0</v>
      </c>
      <c r="R214" s="269">
        <f>VLOOKUP(A214,'Integration Change'!A:D,4,FALSE)</f>
        <v>0</v>
      </c>
      <c r="S214" s="269">
        <f>VLOOKUP(A214,'LTFM Change'!A:C,3,FALSE)</f>
        <v>0</v>
      </c>
      <c r="T214" s="269">
        <f>VLOOKUP(A214,QComp!A:D,4,FALSE)</f>
        <v>0</v>
      </c>
      <c r="U214" s="269">
        <f t="shared" si="71"/>
        <v>0</v>
      </c>
      <c r="V214" s="269">
        <f>VLOOKUP(A214,'2020 SPED'!A:AF,32,FALSE)</f>
        <v>18398.037954041502</v>
      </c>
      <c r="W214" s="270">
        <f t="shared" si="76"/>
        <v>195043.0379540415</v>
      </c>
      <c r="X214" s="247">
        <f t="shared" si="72"/>
        <v>1.6483107036893149E-2</v>
      </c>
      <c r="Z214" s="268">
        <f>VLOOKUP(A214,'Pupil Info'!A:E,5,FALSE)</f>
        <v>1185</v>
      </c>
      <c r="AA214" s="269">
        <f>VLOOKUP(A214,'Starting Point 2021'!A:AB,28,FALSE)+VLOOKUP(A214,'2021 SPED'!A:AT,23,FALSE)</f>
        <v>11943712.636209382</v>
      </c>
      <c r="AB214" s="269">
        <f>VLOOKUP(A214,'Starting Point 2021'!A:AB,28,FALSE)</f>
        <v>10668265.5</v>
      </c>
      <c r="AC214" s="269">
        <f>VLOOKUP(A214,'2% 2021'!A:AB,28,FALSE)</f>
        <v>11026742.5</v>
      </c>
      <c r="AD214" s="269">
        <f t="shared" si="73"/>
        <v>358477</v>
      </c>
      <c r="AE214" s="269">
        <f>VLOOKUP(A214,'2% with VPK 2021'!A:AB,28,FALSE)</f>
        <v>11026742.5</v>
      </c>
      <c r="AF214" s="269">
        <f>VLOOKUP(A214,'Charter School Lease'!A:E,5,FALSE)</f>
        <v>0</v>
      </c>
      <c r="AG214" s="269">
        <f>VLOOKUP(A214,'Integration Change'!H:L,5,FALSE)</f>
        <v>0</v>
      </c>
      <c r="AH214" s="269">
        <f>VLOOKUP(A214,'Other SPED'!A:D,4,FALSE)</f>
        <v>0</v>
      </c>
      <c r="AI214" s="269">
        <f>VLOOKUP(A214,QComp!I:R,10,FALSE)</f>
        <v>0</v>
      </c>
      <c r="AJ214" s="269">
        <f>VLOOKUP(A214,'LTFM Change'!G:K,5,FALSE)</f>
        <v>0</v>
      </c>
      <c r="AK214" s="269">
        <f>VLOOKUP(A214,'Breakfast and Lunch'!A:E,5,FALSE)</f>
        <v>0</v>
      </c>
      <c r="AL214" s="269">
        <f>VLOOKUP(A214,'Breakfast and Lunch'!A:D,4,FALSE)</f>
        <v>0</v>
      </c>
      <c r="AM214" s="269">
        <f>VLOOKUP(A214,'Integration Change'!A:E,5,FALSE)</f>
        <v>0</v>
      </c>
      <c r="AN214" s="269">
        <f>VLOOKUP(A214,'Safe School'!F:J,5,FALSE)</f>
        <v>0</v>
      </c>
      <c r="AO214" s="269">
        <f>VLOOKUP(A214,'LTFM Change'!A:D,4,FALSE)</f>
        <v>0</v>
      </c>
      <c r="AP214" s="269">
        <f>VLOOKUP(A214,QComp!A:E,5,FALSE)</f>
        <v>0</v>
      </c>
      <c r="AQ214" s="269">
        <f t="shared" si="74"/>
        <v>0</v>
      </c>
      <c r="AR214" s="269">
        <f>VLOOKUP(A214,'2021 SPED'!A:AF,32,FALSE)</f>
        <v>45220.714086575899</v>
      </c>
      <c r="AS214" s="285">
        <f t="shared" si="77"/>
        <v>403697.7140865759</v>
      </c>
      <c r="AT214" s="247">
        <f t="shared" si="78"/>
        <v>3.3800019004367007E-2</v>
      </c>
      <c r="AU214" s="249">
        <f t="shared" si="75"/>
        <v>598740.7520406174</v>
      </c>
    </row>
    <row r="215" spans="1:47" x14ac:dyDescent="0.3">
      <c r="A215" s="243">
        <v>690</v>
      </c>
      <c r="B215" s="243">
        <v>1</v>
      </c>
      <c r="C215" s="243" t="s">
        <v>194</v>
      </c>
      <c r="D215" s="243">
        <f>VLOOKUP(A215,Sheet10!A:C,3,FALSE)</f>
        <v>5</v>
      </c>
      <c r="E215" s="268">
        <f>VLOOKUP(A215,'Pupil Info'!A:D,4,FALSE)</f>
        <v>993</v>
      </c>
      <c r="F215" s="269">
        <f>VLOOKUP(A215,'Starting Point 2020'!A:AB,28,FALSE)+IFERROR(VLOOKUP(A215,'2020 SPED'!A:W,23,FALSE),0)</f>
        <v>10402981.136060402</v>
      </c>
      <c r="G215" s="269">
        <f>VLOOKUP(A215,'Starting Point 2020'!A:AB,28,FALSE)</f>
        <v>9113157.5</v>
      </c>
      <c r="H215" s="269">
        <f>VLOOKUP(A215,'2% 2020'!A:AB,28,FALSE)</f>
        <v>9271492.5</v>
      </c>
      <c r="I215" s="269">
        <f t="shared" si="70"/>
        <v>158335</v>
      </c>
      <c r="J215" s="269">
        <f>VLOOKUP(A215,'2% with VPK 2020'!A:AB,28,FALSE)</f>
        <v>9271492.5</v>
      </c>
      <c r="K215" s="269">
        <f>VLOOKUP(A215,'Charter School Lease'!A:D,4,FALSE)</f>
        <v>0</v>
      </c>
      <c r="L215" s="269">
        <f>VLOOKUP(A215,'Integration Change'!H:K,4,FALSE)</f>
        <v>0</v>
      </c>
      <c r="M215" s="269">
        <f>VLOOKUP(A215,'Other SPED'!A:D,4,FALSE)</f>
        <v>0</v>
      </c>
      <c r="N215" s="269">
        <f>VLOOKUP(A215,'LTFM Change'!G:J,4,FALSE)</f>
        <v>0</v>
      </c>
      <c r="O215" s="269">
        <f>VLOOKUP(A215,QComp!I:N,6,FALSE)</f>
        <v>0</v>
      </c>
      <c r="P215" s="269">
        <f>VLOOKUP(A215,'Breakfast and Lunch'!A:D,4,FALSE)</f>
        <v>0</v>
      </c>
      <c r="Q215" s="269">
        <f>VLOOKUP(A215,'Breakfast and Lunch'!A:E,5,FALSE)</f>
        <v>0</v>
      </c>
      <c r="R215" s="269">
        <f>VLOOKUP(A215,'Integration Change'!A:D,4,FALSE)</f>
        <v>0</v>
      </c>
      <c r="S215" s="269">
        <f>VLOOKUP(A215,'LTFM Change'!A:C,3,FALSE)</f>
        <v>0</v>
      </c>
      <c r="T215" s="269">
        <f>VLOOKUP(A215,QComp!A:D,4,FALSE)</f>
        <v>0</v>
      </c>
      <c r="U215" s="269">
        <f t="shared" si="71"/>
        <v>0</v>
      </c>
      <c r="V215" s="269">
        <f>VLOOKUP(A215,'2020 SPED'!A:AF,32,FALSE)</f>
        <v>24542.308049483923</v>
      </c>
      <c r="W215" s="270">
        <f t="shared" si="76"/>
        <v>182877.30804948392</v>
      </c>
      <c r="X215" s="247">
        <f t="shared" si="72"/>
        <v>1.7579317472331654E-2</v>
      </c>
      <c r="Z215" s="268">
        <f>VLOOKUP(A215,'Pupil Info'!A:E,5,FALSE)</f>
        <v>973</v>
      </c>
      <c r="AA215" s="269">
        <f>VLOOKUP(A215,'Starting Point 2021'!A:AB,28,FALSE)+VLOOKUP(A215,'2021 SPED'!A:AT,23,FALSE)</f>
        <v>10273781.037847815</v>
      </c>
      <c r="AB215" s="269">
        <f>VLOOKUP(A215,'Starting Point 2021'!A:AB,28,FALSE)</f>
        <v>8940142.5</v>
      </c>
      <c r="AC215" s="269">
        <f>VLOOKUP(A215,'2% 2021'!A:AB,28,FALSE)</f>
        <v>9253951.5</v>
      </c>
      <c r="AD215" s="269">
        <f t="shared" si="73"/>
        <v>313809</v>
      </c>
      <c r="AE215" s="269">
        <f>VLOOKUP(A215,'2% with VPK 2021'!A:AB,28,FALSE)</f>
        <v>9253951.5</v>
      </c>
      <c r="AF215" s="269">
        <f>VLOOKUP(A215,'Charter School Lease'!A:E,5,FALSE)</f>
        <v>0</v>
      </c>
      <c r="AG215" s="269">
        <f>VLOOKUP(A215,'Integration Change'!H:L,5,FALSE)</f>
        <v>0</v>
      </c>
      <c r="AH215" s="269">
        <f>VLOOKUP(A215,'Other SPED'!A:D,4,FALSE)</f>
        <v>0</v>
      </c>
      <c r="AI215" s="269">
        <f>VLOOKUP(A215,QComp!I:R,10,FALSE)</f>
        <v>0</v>
      </c>
      <c r="AJ215" s="269">
        <f>VLOOKUP(A215,'LTFM Change'!G:K,5,FALSE)</f>
        <v>0</v>
      </c>
      <c r="AK215" s="269">
        <f>VLOOKUP(A215,'Breakfast and Lunch'!A:E,5,FALSE)</f>
        <v>0</v>
      </c>
      <c r="AL215" s="269">
        <f>VLOOKUP(A215,'Breakfast and Lunch'!A:D,4,FALSE)</f>
        <v>0</v>
      </c>
      <c r="AM215" s="269">
        <f>VLOOKUP(A215,'Integration Change'!A:E,5,FALSE)</f>
        <v>0</v>
      </c>
      <c r="AN215" s="269">
        <f>VLOOKUP(A215,'Safe School'!F:J,5,FALSE)</f>
        <v>0</v>
      </c>
      <c r="AO215" s="269">
        <f>VLOOKUP(A215,'LTFM Change'!A:D,4,FALSE)</f>
        <v>0</v>
      </c>
      <c r="AP215" s="269">
        <f>VLOOKUP(A215,QComp!A:E,5,FALSE)</f>
        <v>0</v>
      </c>
      <c r="AQ215" s="269">
        <f t="shared" si="74"/>
        <v>0</v>
      </c>
      <c r="AR215" s="269">
        <f>VLOOKUP(A215,'2021 SPED'!A:AF,32,FALSE)</f>
        <v>57356.359147349838</v>
      </c>
      <c r="AS215" s="285">
        <f t="shared" si="77"/>
        <v>371165.35914734984</v>
      </c>
      <c r="AT215" s="247">
        <f t="shared" si="78"/>
        <v>3.612743524316947E-2</v>
      </c>
      <c r="AU215" s="249">
        <f t="shared" si="75"/>
        <v>554042.66719683376</v>
      </c>
    </row>
    <row r="216" spans="1:47" x14ac:dyDescent="0.3">
      <c r="A216" s="243">
        <v>695</v>
      </c>
      <c r="B216" s="243">
        <v>1</v>
      </c>
      <c r="C216" s="243" t="s">
        <v>195</v>
      </c>
      <c r="D216" s="243">
        <f>VLOOKUP(A216,Sheet10!A:C,3,FALSE)</f>
        <v>6</v>
      </c>
      <c r="E216" s="268">
        <f>VLOOKUP(A216,'Pupil Info'!A:D,4,FALSE)</f>
        <v>715</v>
      </c>
      <c r="F216" s="269">
        <f>VLOOKUP(A216,'Starting Point 2020'!A:AB,28,FALSE)+IFERROR(VLOOKUP(A216,'2020 SPED'!A:W,23,FALSE),0)</f>
        <v>7384497.2506218096</v>
      </c>
      <c r="G216" s="269">
        <f>VLOOKUP(A216,'Starting Point 2020'!A:AB,28,FALSE)</f>
        <v>6689631.5</v>
      </c>
      <c r="H216" s="269">
        <f>VLOOKUP(A216,'2% 2020'!A:AB,28,FALSE)</f>
        <v>6800790.5</v>
      </c>
      <c r="I216" s="269">
        <f t="shared" si="70"/>
        <v>111159</v>
      </c>
      <c r="J216" s="269">
        <f>VLOOKUP(A216,'2% with VPK 2020'!A:AB,28,FALSE)</f>
        <v>6862885.75</v>
      </c>
      <c r="K216" s="269">
        <f>VLOOKUP(A216,'Charter School Lease'!A:D,4,FALSE)</f>
        <v>0</v>
      </c>
      <c r="L216" s="269">
        <f>VLOOKUP(A216,'Integration Change'!H:K,4,FALSE)</f>
        <v>0</v>
      </c>
      <c r="M216" s="269">
        <f>VLOOKUP(A216,'Other SPED'!A:D,4,FALSE)</f>
        <v>10712.74</v>
      </c>
      <c r="N216" s="269">
        <f>VLOOKUP(A216,'LTFM Change'!G:J,4,FALSE)</f>
        <v>2639.3497426785761</v>
      </c>
      <c r="O216" s="269">
        <f>VLOOKUP(A216,QComp!I:N,6,FALSE)</f>
        <v>0</v>
      </c>
      <c r="P216" s="269">
        <f>VLOOKUP(A216,'Breakfast and Lunch'!A:D,4,FALSE)</f>
        <v>408.02</v>
      </c>
      <c r="Q216" s="269">
        <f>VLOOKUP(A216,'Breakfast and Lunch'!A:E,5,FALSE)</f>
        <v>1065.42</v>
      </c>
      <c r="R216" s="269">
        <f>VLOOKUP(A216,'Integration Change'!A:D,4,FALSE)</f>
        <v>0</v>
      </c>
      <c r="S216" s="269">
        <f>VLOOKUP(A216,'LTFM Change'!A:C,3,FALSE)</f>
        <v>1464.6502573214239</v>
      </c>
      <c r="T216" s="269">
        <f>VLOOKUP(A216,QComp!A:D,4,FALSE)</f>
        <v>0</v>
      </c>
      <c r="U216" s="269">
        <f t="shared" si="71"/>
        <v>78385.429999999702</v>
      </c>
      <c r="V216" s="269">
        <f>VLOOKUP(A216,'2020 SPED'!A:AF,32,FALSE)</f>
        <v>32285.728006118676</v>
      </c>
      <c r="W216" s="270">
        <f t="shared" si="76"/>
        <v>221830.15800611838</v>
      </c>
      <c r="X216" s="247">
        <f t="shared" si="72"/>
        <v>3.0039981122267932E-2</v>
      </c>
      <c r="Z216" s="268">
        <f>VLOOKUP(A216,'Pupil Info'!A:E,5,FALSE)</f>
        <v>717</v>
      </c>
      <c r="AA216" s="269">
        <f>VLOOKUP(A216,'Starting Point 2021'!A:AB,28,FALSE)+VLOOKUP(A216,'2021 SPED'!A:AT,23,FALSE)</f>
        <v>7353792.431757302</v>
      </c>
      <c r="AB216" s="269">
        <f>VLOOKUP(A216,'Starting Point 2021'!A:AB,28,FALSE)</f>
        <v>6664484.25</v>
      </c>
      <c r="AC216" s="269">
        <f>VLOOKUP(A216,'2% 2021'!A:AB,28,FALSE)</f>
        <v>6887710.25</v>
      </c>
      <c r="AD216" s="269">
        <f t="shared" si="73"/>
        <v>223226</v>
      </c>
      <c r="AE216" s="269">
        <f>VLOOKUP(A216,'2% with VPK 2021'!A:AB,28,FALSE)</f>
        <v>6972713</v>
      </c>
      <c r="AF216" s="269">
        <f>VLOOKUP(A216,'Charter School Lease'!A:E,5,FALSE)</f>
        <v>0</v>
      </c>
      <c r="AG216" s="269">
        <f>VLOOKUP(A216,'Integration Change'!H:L,5,FALSE)</f>
        <v>0</v>
      </c>
      <c r="AH216" s="269">
        <f>VLOOKUP(A216,'Other SPED'!A:D,4,FALSE)</f>
        <v>10712.74</v>
      </c>
      <c r="AI216" s="269">
        <f>VLOOKUP(A216,QComp!I:R,10,FALSE)</f>
        <v>0</v>
      </c>
      <c r="AJ216" s="269">
        <f>VLOOKUP(A216,'LTFM Change'!G:K,5,FALSE)</f>
        <v>2655.2295919687313</v>
      </c>
      <c r="AK216" s="269">
        <f>VLOOKUP(A216,'Breakfast and Lunch'!A:E,5,FALSE)</f>
        <v>1065.42</v>
      </c>
      <c r="AL216" s="269">
        <f>VLOOKUP(A216,'Breakfast and Lunch'!A:D,4,FALSE)</f>
        <v>408.02</v>
      </c>
      <c r="AM216" s="269">
        <f>VLOOKUP(A216,'Integration Change'!A:E,5,FALSE)</f>
        <v>0</v>
      </c>
      <c r="AN216" s="269">
        <f>VLOOKUP(A216,'Safe School'!F:J,5,FALSE)</f>
        <v>388.79999999999836</v>
      </c>
      <c r="AO216" s="269">
        <f>VLOOKUP(A216,'LTFM Change'!A:D,4,FALSE)</f>
        <v>1448.7704080312105</v>
      </c>
      <c r="AP216" s="269">
        <f>VLOOKUP(A216,QComp!A:E,5,FALSE)</f>
        <v>0</v>
      </c>
      <c r="AQ216" s="269">
        <f t="shared" si="74"/>
        <v>101681.72999999952</v>
      </c>
      <c r="AR216" s="269">
        <f>VLOOKUP(A216,'2021 SPED'!A:AF,32,FALSE)</f>
        <v>73454.295029498404</v>
      </c>
      <c r="AS216" s="285">
        <f t="shared" si="77"/>
        <v>398362.02502949792</v>
      </c>
      <c r="AT216" s="247">
        <f t="shared" si="78"/>
        <v>5.4170963992561785E-2</v>
      </c>
      <c r="AU216" s="249">
        <f t="shared" si="75"/>
        <v>620192.1830356163</v>
      </c>
    </row>
    <row r="217" spans="1:47" x14ac:dyDescent="0.3">
      <c r="A217" s="243">
        <v>696</v>
      </c>
      <c r="B217" s="243">
        <v>1</v>
      </c>
      <c r="C217" s="243" t="s">
        <v>196</v>
      </c>
      <c r="D217" s="243">
        <f>VLOOKUP(A217,Sheet10!A:C,3,FALSE)</f>
        <v>6</v>
      </c>
      <c r="E217" s="268">
        <f>VLOOKUP(A217,'Pupil Info'!A:D,4,FALSE)</f>
        <v>528</v>
      </c>
      <c r="F217" s="269">
        <f>VLOOKUP(A217,'Starting Point 2020'!A:AB,28,FALSE)+IFERROR(VLOOKUP(A217,'2020 SPED'!A:W,23,FALSE),0)</f>
        <v>5770748.9730198365</v>
      </c>
      <c r="G217" s="269">
        <f>VLOOKUP(A217,'Starting Point 2020'!A:AB,28,FALSE)</f>
        <v>5165768.75</v>
      </c>
      <c r="H217" s="269">
        <f>VLOOKUP(A217,'2% 2020'!A:AB,28,FALSE)</f>
        <v>5250897.75</v>
      </c>
      <c r="I217" s="269">
        <f t="shared" ref="I217:I280" si="79">H217-G217</f>
        <v>85129</v>
      </c>
      <c r="J217" s="269">
        <f>VLOOKUP(A217,'2% with VPK 2020'!A:AB,28,FALSE)</f>
        <v>5250897.75</v>
      </c>
      <c r="K217" s="269">
        <f>VLOOKUP(A217,'Charter School Lease'!A:D,4,FALSE)</f>
        <v>0</v>
      </c>
      <c r="L217" s="269">
        <f>VLOOKUP(A217,'Integration Change'!H:K,4,FALSE)</f>
        <v>0</v>
      </c>
      <c r="M217" s="269">
        <f>VLOOKUP(A217,'Other SPED'!A:D,4,FALSE)</f>
        <v>0</v>
      </c>
      <c r="N217" s="269">
        <f>VLOOKUP(A217,'LTFM Change'!G:J,4,FALSE)</f>
        <v>0</v>
      </c>
      <c r="O217" s="269">
        <f>VLOOKUP(A217,QComp!I:N,6,FALSE)</f>
        <v>-458.48446020000847</v>
      </c>
      <c r="P217" s="269">
        <f>VLOOKUP(A217,'Breakfast and Lunch'!A:D,4,FALSE)</f>
        <v>0</v>
      </c>
      <c r="Q217" s="269">
        <f>VLOOKUP(A217,'Breakfast and Lunch'!A:E,5,FALSE)</f>
        <v>0</v>
      </c>
      <c r="R217" s="269">
        <f>VLOOKUP(A217,'Integration Change'!A:D,4,FALSE)</f>
        <v>0</v>
      </c>
      <c r="S217" s="269">
        <f>VLOOKUP(A217,'LTFM Change'!A:C,3,FALSE)</f>
        <v>0</v>
      </c>
      <c r="T217" s="269">
        <f>VLOOKUP(A217,QComp!A:D,4,FALSE)</f>
        <v>458.48446020000847</v>
      </c>
      <c r="U217" s="269">
        <f t="shared" ref="U217:U280" si="80">SUM(J217:T217)-H217</f>
        <v>0</v>
      </c>
      <c r="V217" s="269">
        <f>VLOOKUP(A217,'2020 SPED'!A:AF,32,FALSE)</f>
        <v>9910.8293427904136</v>
      </c>
      <c r="W217" s="270">
        <f t="shared" si="76"/>
        <v>95039.829342790414</v>
      </c>
      <c r="X217" s="247">
        <f t="shared" ref="X217:X280" si="81">((F217+W217)-F217)/F217</f>
        <v>1.6469236452171569E-2</v>
      </c>
      <c r="Z217" s="268">
        <f>VLOOKUP(A217,'Pupil Info'!A:E,5,FALSE)</f>
        <v>513</v>
      </c>
      <c r="AA217" s="269">
        <f>VLOOKUP(A217,'Starting Point 2021'!A:AB,28,FALSE)+VLOOKUP(A217,'2021 SPED'!A:AT,23,FALSE)</f>
        <v>5719644.5823110463</v>
      </c>
      <c r="AB217" s="269">
        <f>VLOOKUP(A217,'Starting Point 2021'!A:AB,28,FALSE)</f>
        <v>5077643.5</v>
      </c>
      <c r="AC217" s="269">
        <f>VLOOKUP(A217,'2% 2021'!A:AB,28,FALSE)</f>
        <v>5246882.5</v>
      </c>
      <c r="AD217" s="269">
        <f t="shared" ref="AD217:AD280" si="82">AC217-AB217</f>
        <v>169239</v>
      </c>
      <c r="AE217" s="269">
        <f>VLOOKUP(A217,'2% with VPK 2021'!A:AB,28,FALSE)</f>
        <v>5246882.5</v>
      </c>
      <c r="AF217" s="269">
        <f>VLOOKUP(A217,'Charter School Lease'!A:E,5,FALSE)</f>
        <v>0</v>
      </c>
      <c r="AG217" s="269">
        <f>VLOOKUP(A217,'Integration Change'!H:L,5,FALSE)</f>
        <v>0</v>
      </c>
      <c r="AH217" s="269">
        <f>VLOOKUP(A217,'Other SPED'!A:D,4,FALSE)</f>
        <v>0</v>
      </c>
      <c r="AI217" s="269">
        <f>VLOOKUP(A217,QComp!I:R,10,FALSE)</f>
        <v>-458.97282796927902</v>
      </c>
      <c r="AJ217" s="269">
        <f>VLOOKUP(A217,'LTFM Change'!G:K,5,FALSE)</f>
        <v>0</v>
      </c>
      <c r="AK217" s="269">
        <f>VLOOKUP(A217,'Breakfast and Lunch'!A:E,5,FALSE)</f>
        <v>0</v>
      </c>
      <c r="AL217" s="269">
        <f>VLOOKUP(A217,'Breakfast and Lunch'!A:D,4,FALSE)</f>
        <v>0</v>
      </c>
      <c r="AM217" s="269">
        <f>VLOOKUP(A217,'Integration Change'!A:E,5,FALSE)</f>
        <v>0</v>
      </c>
      <c r="AN217" s="269">
        <f>VLOOKUP(A217,'Safe School'!F:J,5,FALSE)</f>
        <v>0</v>
      </c>
      <c r="AO217" s="269">
        <f>VLOOKUP(A217,'LTFM Change'!A:D,4,FALSE)</f>
        <v>0</v>
      </c>
      <c r="AP217" s="269">
        <f>VLOOKUP(A217,QComp!A:E,5,FALSE)</f>
        <v>458.97282796927902</v>
      </c>
      <c r="AQ217" s="269">
        <f t="shared" ref="AQ217:AQ280" si="83">SUM(AE217:AP217)-AC217</f>
        <v>0</v>
      </c>
      <c r="AR217" s="269">
        <f>VLOOKUP(A217,'2021 SPED'!A:AF,32,FALSE)</f>
        <v>31112.049004392815</v>
      </c>
      <c r="AS217" s="285">
        <f t="shared" si="77"/>
        <v>200351.04900439281</v>
      </c>
      <c r="AT217" s="247">
        <f t="shared" si="78"/>
        <v>3.5028583703262207E-2</v>
      </c>
      <c r="AU217" s="249">
        <f t="shared" si="75"/>
        <v>295390.87834718323</v>
      </c>
    </row>
    <row r="218" spans="1:47" x14ac:dyDescent="0.3">
      <c r="A218" s="243">
        <v>698</v>
      </c>
      <c r="B218" s="243">
        <v>1</v>
      </c>
      <c r="C218" s="243" t="s">
        <v>197</v>
      </c>
      <c r="D218" s="243">
        <f>VLOOKUP(A218,Sheet10!A:C,3,FALSE)</f>
        <v>6</v>
      </c>
      <c r="E218" s="268">
        <f>VLOOKUP(A218,'Pupil Info'!A:D,4,FALSE)</f>
        <v>210</v>
      </c>
      <c r="F218" s="269">
        <f>VLOOKUP(A218,'Starting Point 2020'!A:AB,28,FALSE)+IFERROR(VLOOKUP(A218,'2020 SPED'!A:W,23,FALSE),0)</f>
        <v>2903256.9115617434</v>
      </c>
      <c r="G218" s="269">
        <f>VLOOKUP(A218,'Starting Point 2020'!A:AB,28,FALSE)</f>
        <v>2522668.75</v>
      </c>
      <c r="H218" s="269">
        <f>VLOOKUP(A218,'2% 2020'!A:AB,28,FALSE)</f>
        <v>2566893.75</v>
      </c>
      <c r="I218" s="269">
        <f t="shared" si="79"/>
        <v>44225</v>
      </c>
      <c r="J218" s="269">
        <f>VLOOKUP(A218,'2% with VPK 2020'!A:AB,28,FALSE)</f>
        <v>2566893.75</v>
      </c>
      <c r="K218" s="269">
        <f>VLOOKUP(A218,'Charter School Lease'!A:D,4,FALSE)</f>
        <v>0</v>
      </c>
      <c r="L218" s="269">
        <f>VLOOKUP(A218,'Integration Change'!H:K,4,FALSE)</f>
        <v>0</v>
      </c>
      <c r="M218" s="269">
        <f>VLOOKUP(A218,'Other SPED'!A:D,4,FALSE)</f>
        <v>0</v>
      </c>
      <c r="N218" s="269">
        <f>VLOOKUP(A218,'LTFM Change'!G:J,4,FALSE)</f>
        <v>0</v>
      </c>
      <c r="O218" s="269">
        <f>VLOOKUP(A218,QComp!I:N,6,FALSE)</f>
        <v>0</v>
      </c>
      <c r="P218" s="269">
        <f>VLOOKUP(A218,'Breakfast and Lunch'!A:D,4,FALSE)</f>
        <v>0</v>
      </c>
      <c r="Q218" s="269">
        <f>VLOOKUP(A218,'Breakfast and Lunch'!A:E,5,FALSE)</f>
        <v>0</v>
      </c>
      <c r="R218" s="269">
        <f>VLOOKUP(A218,'Integration Change'!A:D,4,FALSE)</f>
        <v>0</v>
      </c>
      <c r="S218" s="269">
        <f>VLOOKUP(A218,'LTFM Change'!A:C,3,FALSE)</f>
        <v>0</v>
      </c>
      <c r="T218" s="269">
        <f>VLOOKUP(A218,QComp!A:D,4,FALSE)</f>
        <v>0</v>
      </c>
      <c r="U218" s="269">
        <f t="shared" si="80"/>
        <v>0</v>
      </c>
      <c r="V218" s="269">
        <f>VLOOKUP(A218,'2020 SPED'!A:AF,32,FALSE)</f>
        <v>3626.7720899094129</v>
      </c>
      <c r="W218" s="270">
        <f t="shared" si="76"/>
        <v>47851.772089909413</v>
      </c>
      <c r="X218" s="247">
        <f t="shared" si="81"/>
        <v>1.6482100464257049E-2</v>
      </c>
      <c r="Z218" s="268">
        <f>VLOOKUP(A218,'Pupil Info'!A:E,5,FALSE)</f>
        <v>197</v>
      </c>
      <c r="AA218" s="269">
        <f>VLOOKUP(A218,'Starting Point 2021'!A:AB,28,FALSE)+VLOOKUP(A218,'2021 SPED'!A:AT,23,FALSE)</f>
        <v>2866367.1137570599</v>
      </c>
      <c r="AB218" s="269">
        <f>VLOOKUP(A218,'Starting Point 2021'!A:AB,28,FALSE)</f>
        <v>2490538.25</v>
      </c>
      <c r="AC218" s="269">
        <f>VLOOKUP(A218,'2% 2021'!A:AB,28,FALSE)</f>
        <v>2578843.25</v>
      </c>
      <c r="AD218" s="269">
        <f t="shared" si="82"/>
        <v>88305</v>
      </c>
      <c r="AE218" s="269">
        <f>VLOOKUP(A218,'2% with VPK 2021'!A:AB,28,FALSE)</f>
        <v>2578843.25</v>
      </c>
      <c r="AF218" s="269">
        <f>VLOOKUP(A218,'Charter School Lease'!A:E,5,FALSE)</f>
        <v>0</v>
      </c>
      <c r="AG218" s="269">
        <f>VLOOKUP(A218,'Integration Change'!H:L,5,FALSE)</f>
        <v>0</v>
      </c>
      <c r="AH218" s="269">
        <f>VLOOKUP(A218,'Other SPED'!A:D,4,FALSE)</f>
        <v>0</v>
      </c>
      <c r="AI218" s="269">
        <f>VLOOKUP(A218,QComp!I:R,10,FALSE)</f>
        <v>0</v>
      </c>
      <c r="AJ218" s="269">
        <f>VLOOKUP(A218,'LTFM Change'!G:K,5,FALSE)</f>
        <v>0</v>
      </c>
      <c r="AK218" s="269">
        <f>VLOOKUP(A218,'Breakfast and Lunch'!A:E,5,FALSE)</f>
        <v>0</v>
      </c>
      <c r="AL218" s="269">
        <f>VLOOKUP(A218,'Breakfast and Lunch'!A:D,4,FALSE)</f>
        <v>0</v>
      </c>
      <c r="AM218" s="269">
        <f>VLOOKUP(A218,'Integration Change'!A:E,5,FALSE)</f>
        <v>0</v>
      </c>
      <c r="AN218" s="269">
        <f>VLOOKUP(A218,'Safe School'!F:J,5,FALSE)</f>
        <v>0</v>
      </c>
      <c r="AO218" s="269">
        <f>VLOOKUP(A218,'LTFM Change'!A:D,4,FALSE)</f>
        <v>0</v>
      </c>
      <c r="AP218" s="269">
        <f>VLOOKUP(A218,QComp!A:E,5,FALSE)</f>
        <v>0</v>
      </c>
      <c r="AQ218" s="269">
        <f t="shared" si="83"/>
        <v>0</v>
      </c>
      <c r="AR218" s="269">
        <f>VLOOKUP(A218,'2021 SPED'!A:AF,32,FALSE)</f>
        <v>8640.0126888580271</v>
      </c>
      <c r="AS218" s="285">
        <f t="shared" si="77"/>
        <v>96945.012688858027</v>
      </c>
      <c r="AT218" s="247">
        <f t="shared" si="78"/>
        <v>3.3821561873066681E-2</v>
      </c>
      <c r="AU218" s="249">
        <f t="shared" si="75"/>
        <v>144796.78477876744</v>
      </c>
    </row>
    <row r="219" spans="1:47" x14ac:dyDescent="0.3">
      <c r="A219" s="243">
        <v>700</v>
      </c>
      <c r="B219" s="243">
        <v>1</v>
      </c>
      <c r="C219" s="243" t="s">
        <v>198</v>
      </c>
      <c r="D219" s="243">
        <f>VLOOKUP(A219,Sheet10!A:C,3,FALSE)</f>
        <v>4</v>
      </c>
      <c r="E219" s="268">
        <f>VLOOKUP(A219,'Pupil Info'!A:D,4,FALSE)</f>
        <v>2070</v>
      </c>
      <c r="F219" s="269">
        <f>VLOOKUP(A219,'Starting Point 2020'!A:AB,28,FALSE)+IFERROR(VLOOKUP(A219,'2020 SPED'!A:W,23,FALSE),0)</f>
        <v>19865142.960810844</v>
      </c>
      <c r="G219" s="269">
        <f>VLOOKUP(A219,'Starting Point 2020'!A:AB,28,FALSE)</f>
        <v>17327865.25</v>
      </c>
      <c r="H219" s="269">
        <f>VLOOKUP(A219,'2% 2020'!A:AB,28,FALSE)</f>
        <v>17622326.25</v>
      </c>
      <c r="I219" s="269">
        <f t="shared" si="79"/>
        <v>294461</v>
      </c>
      <c r="J219" s="269">
        <f>VLOOKUP(A219,'2% with VPK 2020'!A:AB,28,FALSE)</f>
        <v>17622326.25</v>
      </c>
      <c r="K219" s="269">
        <f>VLOOKUP(A219,'Charter School Lease'!A:D,4,FALSE)</f>
        <v>0</v>
      </c>
      <c r="L219" s="269">
        <f>VLOOKUP(A219,'Integration Change'!H:K,4,FALSE)</f>
        <v>0</v>
      </c>
      <c r="M219" s="269">
        <f>VLOOKUP(A219,'Other SPED'!A:D,4,FALSE)</f>
        <v>0</v>
      </c>
      <c r="N219" s="269">
        <f>VLOOKUP(A219,'LTFM Change'!G:J,4,FALSE)</f>
        <v>0</v>
      </c>
      <c r="O219" s="269">
        <f>VLOOKUP(A219,QComp!I:N,6,FALSE)</f>
        <v>0</v>
      </c>
      <c r="P219" s="269">
        <f>VLOOKUP(A219,'Breakfast and Lunch'!A:D,4,FALSE)</f>
        <v>0</v>
      </c>
      <c r="Q219" s="269">
        <f>VLOOKUP(A219,'Breakfast and Lunch'!A:E,5,FALSE)</f>
        <v>0</v>
      </c>
      <c r="R219" s="269">
        <f>VLOOKUP(A219,'Integration Change'!A:D,4,FALSE)</f>
        <v>0</v>
      </c>
      <c r="S219" s="269">
        <f>VLOOKUP(A219,'LTFM Change'!A:C,3,FALSE)</f>
        <v>0</v>
      </c>
      <c r="T219" s="269">
        <f>VLOOKUP(A219,QComp!A:D,4,FALSE)</f>
        <v>0</v>
      </c>
      <c r="U219" s="269">
        <f t="shared" si="80"/>
        <v>0</v>
      </c>
      <c r="V219" s="269">
        <f>VLOOKUP(A219,'2020 SPED'!A:AF,32,FALSE)</f>
        <v>31210.102477356791</v>
      </c>
      <c r="W219" s="270">
        <f t="shared" si="76"/>
        <v>325671.10247735679</v>
      </c>
      <c r="X219" s="247">
        <f t="shared" si="81"/>
        <v>1.6394098100367446E-2</v>
      </c>
      <c r="Z219" s="268">
        <f>VLOOKUP(A219,'Pupil Info'!A:E,5,FALSE)</f>
        <v>2056</v>
      </c>
      <c r="AA219" s="269">
        <f>VLOOKUP(A219,'Starting Point 2021'!A:AB,28,FALSE)+VLOOKUP(A219,'2021 SPED'!A:AT,23,FALSE)</f>
        <v>19877563.783972919</v>
      </c>
      <c r="AB219" s="269">
        <f>VLOOKUP(A219,'Starting Point 2021'!A:AB,28,FALSE)</f>
        <v>17216108</v>
      </c>
      <c r="AC219" s="269">
        <f>VLOOKUP(A219,'2% 2021'!A:AB,28,FALSE)</f>
        <v>17807417</v>
      </c>
      <c r="AD219" s="269">
        <f t="shared" si="82"/>
        <v>591309</v>
      </c>
      <c r="AE219" s="269">
        <f>VLOOKUP(A219,'2% with VPK 2021'!A:AB,28,FALSE)</f>
        <v>17807417</v>
      </c>
      <c r="AF219" s="269">
        <f>VLOOKUP(A219,'Charter School Lease'!A:E,5,FALSE)</f>
        <v>0</v>
      </c>
      <c r="AG219" s="269">
        <f>VLOOKUP(A219,'Integration Change'!H:L,5,FALSE)</f>
        <v>0</v>
      </c>
      <c r="AH219" s="269">
        <f>VLOOKUP(A219,'Other SPED'!A:D,4,FALSE)</f>
        <v>0</v>
      </c>
      <c r="AI219" s="269">
        <f>VLOOKUP(A219,QComp!I:R,10,FALSE)</f>
        <v>0</v>
      </c>
      <c r="AJ219" s="269">
        <f>VLOOKUP(A219,'LTFM Change'!G:K,5,FALSE)</f>
        <v>0</v>
      </c>
      <c r="AK219" s="269">
        <f>VLOOKUP(A219,'Breakfast and Lunch'!A:E,5,FALSE)</f>
        <v>0</v>
      </c>
      <c r="AL219" s="269">
        <f>VLOOKUP(A219,'Breakfast and Lunch'!A:D,4,FALSE)</f>
        <v>0</v>
      </c>
      <c r="AM219" s="269">
        <f>VLOOKUP(A219,'Integration Change'!A:E,5,FALSE)</f>
        <v>0</v>
      </c>
      <c r="AN219" s="269">
        <f>VLOOKUP(A219,'Safe School'!F:J,5,FALSE)</f>
        <v>0</v>
      </c>
      <c r="AO219" s="269">
        <f>VLOOKUP(A219,'LTFM Change'!A:D,4,FALSE)</f>
        <v>0</v>
      </c>
      <c r="AP219" s="269">
        <f>VLOOKUP(A219,QComp!A:E,5,FALSE)</f>
        <v>0</v>
      </c>
      <c r="AQ219" s="269">
        <f t="shared" si="83"/>
        <v>0</v>
      </c>
      <c r="AR219" s="269">
        <f>VLOOKUP(A219,'2021 SPED'!A:AF,32,FALSE)</f>
        <v>82766.616760828532</v>
      </c>
      <c r="AS219" s="285">
        <f t="shared" si="77"/>
        <v>674075.61676082853</v>
      </c>
      <c r="AT219" s="247">
        <f t="shared" si="78"/>
        <v>3.3911379889739204E-2</v>
      </c>
      <c r="AU219" s="249">
        <f t="shared" si="75"/>
        <v>999746.71923818532</v>
      </c>
    </row>
    <row r="220" spans="1:47" x14ac:dyDescent="0.3">
      <c r="A220" s="243">
        <v>701</v>
      </c>
      <c r="B220" s="243">
        <v>1</v>
      </c>
      <c r="C220" s="243" t="s">
        <v>199</v>
      </c>
      <c r="D220" s="243">
        <f>VLOOKUP(A220,Sheet10!A:C,3,FALSE)</f>
        <v>4</v>
      </c>
      <c r="E220" s="268">
        <f>VLOOKUP(A220,'Pupil Info'!A:D,4,FALSE)</f>
        <v>2367</v>
      </c>
      <c r="F220" s="269">
        <f>VLOOKUP(A220,'Starting Point 2020'!A:AB,28,FALSE)+IFERROR(VLOOKUP(A220,'2020 SPED'!A:W,23,FALSE),0)</f>
        <v>24054790.487666696</v>
      </c>
      <c r="G220" s="269">
        <f>VLOOKUP(A220,'Starting Point 2020'!A:AB,28,FALSE)</f>
        <v>21109348.75</v>
      </c>
      <c r="H220" s="269">
        <f>VLOOKUP(A220,'2% 2020'!A:AB,28,FALSE)</f>
        <v>21474230.75</v>
      </c>
      <c r="I220" s="269">
        <f t="shared" si="79"/>
        <v>364882</v>
      </c>
      <c r="J220" s="269">
        <f>VLOOKUP(A220,'2% with VPK 2020'!A:AB,28,FALSE)</f>
        <v>21474230.75</v>
      </c>
      <c r="K220" s="269">
        <f>VLOOKUP(A220,'Charter School Lease'!A:D,4,FALSE)</f>
        <v>0</v>
      </c>
      <c r="L220" s="269">
        <f>VLOOKUP(A220,'Integration Change'!H:K,4,FALSE)</f>
        <v>0</v>
      </c>
      <c r="M220" s="269">
        <f>VLOOKUP(A220,'Other SPED'!A:D,4,FALSE)</f>
        <v>0</v>
      </c>
      <c r="N220" s="269">
        <f>VLOOKUP(A220,'LTFM Change'!G:J,4,FALSE)</f>
        <v>0</v>
      </c>
      <c r="O220" s="269">
        <f>VLOOKUP(A220,QComp!I:N,6,FALSE)</f>
        <v>0</v>
      </c>
      <c r="P220" s="269">
        <f>VLOOKUP(A220,'Breakfast and Lunch'!A:D,4,FALSE)</f>
        <v>0</v>
      </c>
      <c r="Q220" s="269">
        <f>VLOOKUP(A220,'Breakfast and Lunch'!A:E,5,FALSE)</f>
        <v>0</v>
      </c>
      <c r="R220" s="269">
        <f>VLOOKUP(A220,'Integration Change'!A:D,4,FALSE)</f>
        <v>0</v>
      </c>
      <c r="S220" s="269">
        <f>VLOOKUP(A220,'LTFM Change'!A:C,3,FALSE)</f>
        <v>0</v>
      </c>
      <c r="T220" s="269">
        <f>VLOOKUP(A220,QComp!A:D,4,FALSE)</f>
        <v>0</v>
      </c>
      <c r="U220" s="269">
        <f t="shared" si="80"/>
        <v>0</v>
      </c>
      <c r="V220" s="269">
        <f>VLOOKUP(A220,'2020 SPED'!A:AF,32,FALSE)</f>
        <v>52501.238416342065</v>
      </c>
      <c r="W220" s="270">
        <f t="shared" si="76"/>
        <v>417383.23841634206</v>
      </c>
      <c r="X220" s="247">
        <f t="shared" si="81"/>
        <v>1.7351356214486403E-2</v>
      </c>
      <c r="Z220" s="268">
        <f>VLOOKUP(A220,'Pupil Info'!A:E,5,FALSE)</f>
        <v>2367</v>
      </c>
      <c r="AA220" s="269">
        <f>VLOOKUP(A220,'Starting Point 2021'!A:AB,28,FALSE)+VLOOKUP(A220,'2021 SPED'!A:AT,23,FALSE)</f>
        <v>24235065.954542596</v>
      </c>
      <c r="AB220" s="269">
        <f>VLOOKUP(A220,'Starting Point 2021'!A:AB,28,FALSE)</f>
        <v>21135628</v>
      </c>
      <c r="AC220" s="269">
        <f>VLOOKUP(A220,'2% 2021'!A:AB,28,FALSE)</f>
        <v>21874080</v>
      </c>
      <c r="AD220" s="269">
        <f t="shared" si="82"/>
        <v>738452</v>
      </c>
      <c r="AE220" s="269">
        <f>VLOOKUP(A220,'2% with VPK 2021'!A:AB,28,FALSE)</f>
        <v>21874080</v>
      </c>
      <c r="AF220" s="269">
        <f>VLOOKUP(A220,'Charter School Lease'!A:E,5,FALSE)</f>
        <v>0</v>
      </c>
      <c r="AG220" s="269">
        <f>VLOOKUP(A220,'Integration Change'!H:L,5,FALSE)</f>
        <v>0</v>
      </c>
      <c r="AH220" s="269">
        <f>VLOOKUP(A220,'Other SPED'!A:D,4,FALSE)</f>
        <v>0</v>
      </c>
      <c r="AI220" s="269">
        <f>VLOOKUP(A220,QComp!I:R,10,FALSE)</f>
        <v>0</v>
      </c>
      <c r="AJ220" s="269">
        <f>VLOOKUP(A220,'LTFM Change'!G:K,5,FALSE)</f>
        <v>0</v>
      </c>
      <c r="AK220" s="269">
        <f>VLOOKUP(A220,'Breakfast and Lunch'!A:E,5,FALSE)</f>
        <v>0</v>
      </c>
      <c r="AL220" s="269">
        <f>VLOOKUP(A220,'Breakfast and Lunch'!A:D,4,FALSE)</f>
        <v>0</v>
      </c>
      <c r="AM220" s="269">
        <f>VLOOKUP(A220,'Integration Change'!A:E,5,FALSE)</f>
        <v>0</v>
      </c>
      <c r="AN220" s="269">
        <f>VLOOKUP(A220,'Safe School'!F:J,5,FALSE)</f>
        <v>0</v>
      </c>
      <c r="AO220" s="269">
        <f>VLOOKUP(A220,'LTFM Change'!A:D,4,FALSE)</f>
        <v>0</v>
      </c>
      <c r="AP220" s="269">
        <f>VLOOKUP(A220,QComp!A:E,5,FALSE)</f>
        <v>0</v>
      </c>
      <c r="AQ220" s="269">
        <f t="shared" si="83"/>
        <v>0</v>
      </c>
      <c r="AR220" s="269">
        <f>VLOOKUP(A220,'2021 SPED'!A:AF,32,FALSE)</f>
        <v>137071.19364711409</v>
      </c>
      <c r="AS220" s="285">
        <f t="shared" si="77"/>
        <v>875523.19364711409</v>
      </c>
      <c r="AT220" s="247">
        <f t="shared" si="78"/>
        <v>3.6126297130336694E-2</v>
      </c>
      <c r="AU220" s="249">
        <f t="shared" si="75"/>
        <v>1292906.4320634562</v>
      </c>
    </row>
    <row r="221" spans="1:47" x14ac:dyDescent="0.3">
      <c r="A221" s="243">
        <v>704</v>
      </c>
      <c r="B221" s="243">
        <v>1</v>
      </c>
      <c r="C221" s="243" t="s">
        <v>200</v>
      </c>
      <c r="D221" s="243">
        <f>VLOOKUP(A221,Sheet10!A:C,3,FALSE)</f>
        <v>5</v>
      </c>
      <c r="E221" s="268">
        <f>VLOOKUP(A221,'Pupil Info'!A:D,4,FALSE)</f>
        <v>1816</v>
      </c>
      <c r="F221" s="269">
        <f>VLOOKUP(A221,'Starting Point 2020'!A:AB,28,FALSE)+IFERROR(VLOOKUP(A221,'2020 SPED'!A:W,23,FALSE),0)</f>
        <v>18064710.063564692</v>
      </c>
      <c r="G221" s="269">
        <f>VLOOKUP(A221,'Starting Point 2020'!A:AB,28,FALSE)</f>
        <v>15596664.969672926</v>
      </c>
      <c r="H221" s="269">
        <f>VLOOKUP(A221,'2% 2020'!A:AB,28,FALSE)</f>
        <v>15862143.969672926</v>
      </c>
      <c r="I221" s="269">
        <f t="shared" si="79"/>
        <v>265479</v>
      </c>
      <c r="J221" s="269">
        <f>VLOOKUP(A221,'2% with VPK 2020'!A:AB,28,FALSE)</f>
        <v>15862143.969672926</v>
      </c>
      <c r="K221" s="269">
        <f>VLOOKUP(A221,'Charter School Lease'!A:D,4,FALSE)</f>
        <v>0</v>
      </c>
      <c r="L221" s="269">
        <f>VLOOKUP(A221,'Integration Change'!H:K,4,FALSE)</f>
        <v>0</v>
      </c>
      <c r="M221" s="269">
        <f>VLOOKUP(A221,'Other SPED'!A:D,4,FALSE)</f>
        <v>0</v>
      </c>
      <c r="N221" s="269">
        <f>VLOOKUP(A221,'LTFM Change'!G:J,4,FALSE)</f>
        <v>0</v>
      </c>
      <c r="O221" s="269">
        <f>VLOOKUP(A221,QComp!I:N,6,FALSE)</f>
        <v>-1442.6657622000203</v>
      </c>
      <c r="P221" s="269">
        <f>VLOOKUP(A221,'Breakfast and Lunch'!A:D,4,FALSE)</f>
        <v>0</v>
      </c>
      <c r="Q221" s="269">
        <f>VLOOKUP(A221,'Breakfast and Lunch'!A:E,5,FALSE)</f>
        <v>0</v>
      </c>
      <c r="R221" s="269">
        <f>VLOOKUP(A221,'Integration Change'!A:D,4,FALSE)</f>
        <v>0</v>
      </c>
      <c r="S221" s="269">
        <f>VLOOKUP(A221,'LTFM Change'!A:C,3,FALSE)</f>
        <v>0</v>
      </c>
      <c r="T221" s="269">
        <f>VLOOKUP(A221,QComp!A:D,4,FALSE)</f>
        <v>1442.6657622000203</v>
      </c>
      <c r="U221" s="269">
        <f t="shared" si="80"/>
        <v>0</v>
      </c>
      <c r="V221" s="269">
        <f>VLOOKUP(A221,'2020 SPED'!A:AF,32,FALSE)</f>
        <v>41492.837206427939</v>
      </c>
      <c r="W221" s="270">
        <f t="shared" si="76"/>
        <v>306971.83720642794</v>
      </c>
      <c r="X221" s="247">
        <f t="shared" si="81"/>
        <v>1.6992901415316296E-2</v>
      </c>
      <c r="Z221" s="268">
        <f>VLOOKUP(A221,'Pupil Info'!A:E,5,FALSE)</f>
        <v>1844</v>
      </c>
      <c r="AA221" s="269">
        <f>VLOOKUP(A221,'Starting Point 2021'!A:AB,28,FALSE)+VLOOKUP(A221,'2021 SPED'!A:AT,23,FALSE)</f>
        <v>18528027.759460323</v>
      </c>
      <c r="AB221" s="269">
        <f>VLOOKUP(A221,'Starting Point 2021'!A:AB,28,FALSE)</f>
        <v>15879722.881859673</v>
      </c>
      <c r="AC221" s="269">
        <f>VLOOKUP(A221,'2% 2021'!A:AB,28,FALSE)</f>
        <v>16422812.595859673</v>
      </c>
      <c r="AD221" s="269">
        <f t="shared" si="82"/>
        <v>543089.71399999969</v>
      </c>
      <c r="AE221" s="269">
        <f>VLOOKUP(A221,'2% with VPK 2021'!A:AB,28,FALSE)</f>
        <v>16422812.595859673</v>
      </c>
      <c r="AF221" s="269">
        <f>VLOOKUP(A221,'Charter School Lease'!A:E,5,FALSE)</f>
        <v>0</v>
      </c>
      <c r="AG221" s="269">
        <f>VLOOKUP(A221,'Integration Change'!H:L,5,FALSE)</f>
        <v>0</v>
      </c>
      <c r="AH221" s="269">
        <f>VLOOKUP(A221,'Other SPED'!A:D,4,FALSE)</f>
        <v>0</v>
      </c>
      <c r="AI221" s="269">
        <f>VLOOKUP(A221,QComp!I:R,10,FALSE)</f>
        <v>-1460.4456694305991</v>
      </c>
      <c r="AJ221" s="269">
        <f>VLOOKUP(A221,'LTFM Change'!G:K,5,FALSE)</f>
        <v>0</v>
      </c>
      <c r="AK221" s="269">
        <f>VLOOKUP(A221,'Breakfast and Lunch'!A:E,5,FALSE)</f>
        <v>0</v>
      </c>
      <c r="AL221" s="269">
        <f>VLOOKUP(A221,'Breakfast and Lunch'!A:D,4,FALSE)</f>
        <v>0</v>
      </c>
      <c r="AM221" s="269">
        <f>VLOOKUP(A221,'Integration Change'!A:E,5,FALSE)</f>
        <v>0</v>
      </c>
      <c r="AN221" s="269">
        <f>VLOOKUP(A221,'Safe School'!F:J,5,FALSE)</f>
        <v>0</v>
      </c>
      <c r="AO221" s="269">
        <f>VLOOKUP(A221,'LTFM Change'!A:D,4,FALSE)</f>
        <v>0</v>
      </c>
      <c r="AP221" s="269">
        <f>VLOOKUP(A221,QComp!A:E,5,FALSE)</f>
        <v>1460.4456694305991</v>
      </c>
      <c r="AQ221" s="269">
        <f t="shared" si="83"/>
        <v>0</v>
      </c>
      <c r="AR221" s="269">
        <f>VLOOKUP(A221,'2021 SPED'!A:AF,32,FALSE)</f>
        <v>108863.86343226209</v>
      </c>
      <c r="AS221" s="285">
        <f t="shared" si="77"/>
        <v>651953.57743226178</v>
      </c>
      <c r="AT221" s="247">
        <f t="shared" si="78"/>
        <v>3.518742447368018E-2</v>
      </c>
      <c r="AU221" s="249">
        <f t="shared" si="75"/>
        <v>958925.41463868972</v>
      </c>
    </row>
    <row r="222" spans="1:47" x14ac:dyDescent="0.3">
      <c r="A222" s="243">
        <v>706</v>
      </c>
      <c r="B222" s="243">
        <v>1</v>
      </c>
      <c r="C222" s="243" t="s">
        <v>201</v>
      </c>
      <c r="D222" s="243">
        <f>VLOOKUP(A222,Sheet10!A:C,3,FALSE)</f>
        <v>5</v>
      </c>
      <c r="E222" s="268">
        <f>VLOOKUP(A222,'Pupil Info'!A:D,4,FALSE)</f>
        <v>1725</v>
      </c>
      <c r="F222" s="269">
        <f>VLOOKUP(A222,'Starting Point 2020'!A:AB,28,FALSE)+IFERROR(VLOOKUP(A222,'2020 SPED'!A:W,23,FALSE),0)</f>
        <v>17730928.248835403</v>
      </c>
      <c r="G222" s="269">
        <f>VLOOKUP(A222,'Starting Point 2020'!A:AB,28,FALSE)</f>
        <v>15329269.75</v>
      </c>
      <c r="H222" s="269">
        <f>VLOOKUP(A222,'2% 2020'!A:AB,28,FALSE)</f>
        <v>15593069.75</v>
      </c>
      <c r="I222" s="269">
        <f t="shared" si="79"/>
        <v>263800</v>
      </c>
      <c r="J222" s="269">
        <f>VLOOKUP(A222,'2% with VPK 2020'!A:AB,28,FALSE)</f>
        <v>15867416.5</v>
      </c>
      <c r="K222" s="269">
        <f>VLOOKUP(A222,'Charter School Lease'!A:D,4,FALSE)</f>
        <v>0</v>
      </c>
      <c r="L222" s="269">
        <f>VLOOKUP(A222,'Integration Change'!H:K,4,FALSE)</f>
        <v>0</v>
      </c>
      <c r="M222" s="269">
        <f>VLOOKUP(A222,'Other SPED'!A:D,4,FALSE)</f>
        <v>0</v>
      </c>
      <c r="N222" s="269">
        <f>VLOOKUP(A222,'LTFM Change'!G:J,4,FALSE)</f>
        <v>11567.991637808853</v>
      </c>
      <c r="O222" s="269">
        <f>VLOOKUP(A222,QComp!I:N,6,FALSE)</f>
        <v>0</v>
      </c>
      <c r="P222" s="269">
        <f>VLOOKUP(A222,'Breakfast and Lunch'!A:D,4,FALSE)</f>
        <v>1768.1</v>
      </c>
      <c r="Q222" s="269">
        <f>VLOOKUP(A222,'Breakfast and Lunch'!A:E,5,FALSE)</f>
        <v>4616.82</v>
      </c>
      <c r="R222" s="269">
        <f>VLOOKUP(A222,'Integration Change'!A:D,4,FALSE)</f>
        <v>0</v>
      </c>
      <c r="S222" s="269">
        <f>VLOOKUP(A222,'LTFM Change'!A:C,3,FALSE)</f>
        <v>6216.0083621911472</v>
      </c>
      <c r="T222" s="269">
        <f>VLOOKUP(A222,QComp!A:D,4,FALSE)</f>
        <v>0</v>
      </c>
      <c r="U222" s="269">
        <f t="shared" si="80"/>
        <v>298515.66999999993</v>
      </c>
      <c r="V222" s="269">
        <f>VLOOKUP(A222,'2020 SPED'!A:AF,32,FALSE)</f>
        <v>30326.428273998201</v>
      </c>
      <c r="W222" s="270">
        <f t="shared" si="76"/>
        <v>592642.09827399813</v>
      </c>
      <c r="X222" s="247">
        <f t="shared" si="81"/>
        <v>3.3424200355270287E-2</v>
      </c>
      <c r="Z222" s="268">
        <f>VLOOKUP(A222,'Pupil Info'!A:E,5,FALSE)</f>
        <v>1711</v>
      </c>
      <c r="AA222" s="269">
        <f>VLOOKUP(A222,'Starting Point 2021'!A:AB,28,FALSE)+VLOOKUP(A222,'2021 SPED'!A:AT,23,FALSE)</f>
        <v>17575881.939956207</v>
      </c>
      <c r="AB222" s="269">
        <f>VLOOKUP(A222,'Starting Point 2021'!A:AB,28,FALSE)</f>
        <v>15152298.5</v>
      </c>
      <c r="AC222" s="269">
        <f>VLOOKUP(A222,'2% 2021'!A:AB,28,FALSE)</f>
        <v>15678138.5</v>
      </c>
      <c r="AD222" s="269">
        <f t="shared" si="82"/>
        <v>525840</v>
      </c>
      <c r="AE222" s="269">
        <f>VLOOKUP(A222,'2% with VPK 2021'!A:AB,28,FALSE)</f>
        <v>16056020.75</v>
      </c>
      <c r="AF222" s="269">
        <f>VLOOKUP(A222,'Charter School Lease'!A:E,5,FALSE)</f>
        <v>0</v>
      </c>
      <c r="AG222" s="269">
        <f>VLOOKUP(A222,'Integration Change'!H:L,5,FALSE)</f>
        <v>0</v>
      </c>
      <c r="AH222" s="269">
        <f>VLOOKUP(A222,'Other SPED'!A:D,4,FALSE)</f>
        <v>0</v>
      </c>
      <c r="AI222" s="269">
        <f>VLOOKUP(A222,QComp!I:R,10,FALSE)</f>
        <v>0</v>
      </c>
      <c r="AJ222" s="269">
        <f>VLOOKUP(A222,'LTFM Change'!G:K,5,FALSE)</f>
        <v>11605.201075418561</v>
      </c>
      <c r="AK222" s="269">
        <f>VLOOKUP(A222,'Breakfast and Lunch'!A:E,5,FALSE)</f>
        <v>4616.82</v>
      </c>
      <c r="AL222" s="269">
        <f>VLOOKUP(A222,'Breakfast and Lunch'!A:D,4,FALSE)</f>
        <v>1768.1</v>
      </c>
      <c r="AM222" s="269">
        <f>VLOOKUP(A222,'Integration Change'!A:E,5,FALSE)</f>
        <v>0</v>
      </c>
      <c r="AN222" s="269">
        <f>VLOOKUP(A222,'Safe School'!F:J,5,FALSE)</f>
        <v>1684.7999999999984</v>
      </c>
      <c r="AO222" s="269">
        <f>VLOOKUP(A222,'LTFM Change'!A:D,4,FALSE)</f>
        <v>6178.7989245814388</v>
      </c>
      <c r="AP222" s="269">
        <f>VLOOKUP(A222,QComp!A:E,5,FALSE)</f>
        <v>0</v>
      </c>
      <c r="AQ222" s="269">
        <f t="shared" si="83"/>
        <v>403735.97000000067</v>
      </c>
      <c r="AR222" s="269">
        <f>VLOOKUP(A222,'2021 SPED'!A:AF,32,FALSE)</f>
        <v>68733.571905740537</v>
      </c>
      <c r="AS222" s="285">
        <f t="shared" si="77"/>
        <v>998309.54190574121</v>
      </c>
      <c r="AT222" s="247">
        <f t="shared" si="78"/>
        <v>5.6799968577180233E-2</v>
      </c>
      <c r="AU222" s="249">
        <f t="shared" si="75"/>
        <v>1590951.6401797393</v>
      </c>
    </row>
    <row r="223" spans="1:47" x14ac:dyDescent="0.3">
      <c r="A223" s="243">
        <v>707</v>
      </c>
      <c r="B223" s="243">
        <v>1</v>
      </c>
      <c r="C223" s="243" t="s">
        <v>202</v>
      </c>
      <c r="D223" s="243">
        <f>VLOOKUP(A223,Sheet10!A:C,3,FALSE)</f>
        <v>6</v>
      </c>
      <c r="E223" s="268">
        <f>VLOOKUP(A223,'Pupil Info'!A:D,4,FALSE)</f>
        <v>94</v>
      </c>
      <c r="F223" s="269">
        <f>VLOOKUP(A223,'Starting Point 2020'!A:AB,28,FALSE)+IFERROR(VLOOKUP(A223,'2020 SPED'!A:W,23,FALSE),0)</f>
        <v>1307619.0791111959</v>
      </c>
      <c r="G223" s="269">
        <f>VLOOKUP(A223,'Starting Point 2020'!A:AB,28,FALSE)</f>
        <v>1230053.75</v>
      </c>
      <c r="H223" s="269">
        <f>VLOOKUP(A223,'2% 2020'!A:AB,28,FALSE)</f>
        <v>1248936.75</v>
      </c>
      <c r="I223" s="269">
        <f t="shared" si="79"/>
        <v>18883</v>
      </c>
      <c r="J223" s="269">
        <f>VLOOKUP(A223,'2% with VPK 2020'!A:AB,28,FALSE)</f>
        <v>1248936.75</v>
      </c>
      <c r="K223" s="269">
        <f>VLOOKUP(A223,'Charter School Lease'!A:D,4,FALSE)</f>
        <v>0</v>
      </c>
      <c r="L223" s="269">
        <f>VLOOKUP(A223,'Integration Change'!H:K,4,FALSE)</f>
        <v>0</v>
      </c>
      <c r="M223" s="269">
        <f>VLOOKUP(A223,'Other SPED'!A:D,4,FALSE)</f>
        <v>0</v>
      </c>
      <c r="N223" s="269">
        <f>VLOOKUP(A223,'LTFM Change'!G:J,4,FALSE)</f>
        <v>0</v>
      </c>
      <c r="O223" s="269">
        <f>VLOOKUP(A223,QComp!I:N,6,FALSE)</f>
        <v>0</v>
      </c>
      <c r="P223" s="269">
        <f>VLOOKUP(A223,'Breakfast and Lunch'!A:D,4,FALSE)</f>
        <v>0</v>
      </c>
      <c r="Q223" s="269">
        <f>VLOOKUP(A223,'Breakfast and Lunch'!A:E,5,FALSE)</f>
        <v>0</v>
      </c>
      <c r="R223" s="269">
        <f>VLOOKUP(A223,'Integration Change'!A:D,4,FALSE)</f>
        <v>0</v>
      </c>
      <c r="S223" s="269">
        <f>VLOOKUP(A223,'LTFM Change'!A:C,3,FALSE)</f>
        <v>0</v>
      </c>
      <c r="T223" s="269">
        <f>VLOOKUP(A223,QComp!A:D,4,FALSE)</f>
        <v>0</v>
      </c>
      <c r="U223" s="269">
        <f t="shared" si="80"/>
        <v>0</v>
      </c>
      <c r="V223" s="269">
        <f>VLOOKUP(A223,'2020 SPED'!A:AF,32,FALSE)</f>
        <v>3202.070851101249</v>
      </c>
      <c r="W223" s="270">
        <f t="shared" si="76"/>
        <v>22085.070851101249</v>
      </c>
      <c r="X223" s="247">
        <f t="shared" si="81"/>
        <v>1.6889529377403081E-2</v>
      </c>
      <c r="Z223" s="268">
        <f>VLOOKUP(A223,'Pupil Info'!A:E,5,FALSE)</f>
        <v>93</v>
      </c>
      <c r="AA223" s="269">
        <f>VLOOKUP(A223,'Starting Point 2021'!A:AB,28,FALSE)+VLOOKUP(A223,'2021 SPED'!A:AT,23,FALSE)</f>
        <v>1303599.0167018622</v>
      </c>
      <c r="AB223" s="269">
        <f>VLOOKUP(A223,'Starting Point 2021'!A:AB,28,FALSE)</f>
        <v>1222817.75</v>
      </c>
      <c r="AC223" s="269">
        <f>VLOOKUP(A223,'2% 2021'!A:AB,28,FALSE)</f>
        <v>1260614.75</v>
      </c>
      <c r="AD223" s="269">
        <f t="shared" si="82"/>
        <v>37797</v>
      </c>
      <c r="AE223" s="269">
        <f>VLOOKUP(A223,'2% with VPK 2021'!A:AB,28,FALSE)</f>
        <v>1260614.75</v>
      </c>
      <c r="AF223" s="269">
        <f>VLOOKUP(A223,'Charter School Lease'!A:E,5,FALSE)</f>
        <v>0</v>
      </c>
      <c r="AG223" s="269">
        <f>VLOOKUP(A223,'Integration Change'!H:L,5,FALSE)</f>
        <v>0</v>
      </c>
      <c r="AH223" s="269">
        <f>VLOOKUP(A223,'Other SPED'!A:D,4,FALSE)</f>
        <v>0</v>
      </c>
      <c r="AI223" s="269">
        <f>VLOOKUP(A223,QComp!I:R,10,FALSE)</f>
        <v>0</v>
      </c>
      <c r="AJ223" s="269">
        <f>VLOOKUP(A223,'LTFM Change'!G:K,5,FALSE)</f>
        <v>0</v>
      </c>
      <c r="AK223" s="269">
        <f>VLOOKUP(A223,'Breakfast and Lunch'!A:E,5,FALSE)</f>
        <v>0</v>
      </c>
      <c r="AL223" s="269">
        <f>VLOOKUP(A223,'Breakfast and Lunch'!A:D,4,FALSE)</f>
        <v>0</v>
      </c>
      <c r="AM223" s="269">
        <f>VLOOKUP(A223,'Integration Change'!A:E,5,FALSE)</f>
        <v>0</v>
      </c>
      <c r="AN223" s="269">
        <f>VLOOKUP(A223,'Safe School'!F:J,5,FALSE)</f>
        <v>0</v>
      </c>
      <c r="AO223" s="269">
        <f>VLOOKUP(A223,'LTFM Change'!A:D,4,FALSE)</f>
        <v>0</v>
      </c>
      <c r="AP223" s="269">
        <f>VLOOKUP(A223,QComp!A:E,5,FALSE)</f>
        <v>0</v>
      </c>
      <c r="AQ223" s="269">
        <f t="shared" si="83"/>
        <v>0</v>
      </c>
      <c r="AR223" s="269">
        <f>VLOOKUP(A223,'2021 SPED'!A:AF,32,FALSE)</f>
        <v>-18385.814912629285</v>
      </c>
      <c r="AS223" s="285">
        <f t="shared" si="77"/>
        <v>19411.185087370715</v>
      </c>
      <c r="AT223" s="247">
        <f t="shared" si="78"/>
        <v>1.4890456987672072E-2</v>
      </c>
      <c r="AU223" s="249">
        <f t="shared" si="75"/>
        <v>41496.255938471964</v>
      </c>
    </row>
    <row r="224" spans="1:47" x14ac:dyDescent="0.3">
      <c r="A224" s="243">
        <v>709</v>
      </c>
      <c r="B224" s="243">
        <v>1</v>
      </c>
      <c r="C224" s="243" t="s">
        <v>203</v>
      </c>
      <c r="D224" s="243">
        <f>VLOOKUP(A224,Sheet10!A:C,3,FALSE)</f>
        <v>4</v>
      </c>
      <c r="E224" s="268">
        <f>VLOOKUP(A224,'Pupil Info'!A:D,4,FALSE)</f>
        <v>8096.6</v>
      </c>
      <c r="F224" s="269">
        <f>VLOOKUP(A224,'Starting Point 2020'!A:AB,28,FALSE)+IFERROR(VLOOKUP(A224,'2020 SPED'!A:W,23,FALSE),0)</f>
        <v>92698598.383192241</v>
      </c>
      <c r="G224" s="269">
        <f>VLOOKUP(A224,'Starting Point 2020'!A:AB,28,FALSE)</f>
        <v>79178900</v>
      </c>
      <c r="H224" s="269">
        <f>VLOOKUP(A224,'2% 2020'!A:AB,28,FALSE)</f>
        <v>80462810</v>
      </c>
      <c r="I224" s="269">
        <f t="shared" si="79"/>
        <v>1283910</v>
      </c>
      <c r="J224" s="269">
        <f>VLOOKUP(A224,'2% with VPK 2020'!A:AB,28,FALSE)</f>
        <v>80539800</v>
      </c>
      <c r="K224" s="269">
        <f>VLOOKUP(A224,'Charter School Lease'!A:D,4,FALSE)</f>
        <v>0</v>
      </c>
      <c r="L224" s="269">
        <f>VLOOKUP(A224,'Integration Change'!H:K,4,FALSE)</f>
        <v>736.81439999979921</v>
      </c>
      <c r="M224" s="269">
        <f>VLOOKUP(A224,'Other SPED'!A:D,4,FALSE)</f>
        <v>19772.490000000002</v>
      </c>
      <c r="N224" s="269">
        <f>VLOOKUP(A224,'LTFM Change'!G:J,4,FALSE)</f>
        <v>0</v>
      </c>
      <c r="O224" s="269">
        <f>VLOOKUP(A224,QComp!I:N,6,FALSE)</f>
        <v>0</v>
      </c>
      <c r="P224" s="269">
        <f>VLOOKUP(A224,'Breakfast and Lunch'!A:D,4,FALSE)</f>
        <v>453.36</v>
      </c>
      <c r="Q224" s="269">
        <f>VLOOKUP(A224,'Breakfast and Lunch'!A:E,5,FALSE)</f>
        <v>1183.8</v>
      </c>
      <c r="R224" s="269">
        <f>VLOOKUP(A224,'Integration Change'!A:D,4,FALSE)</f>
        <v>315.77759999997215</v>
      </c>
      <c r="S224" s="269">
        <f>VLOOKUP(A224,'LTFM Change'!A:C,3,FALSE)</f>
        <v>0</v>
      </c>
      <c r="T224" s="269">
        <f>VLOOKUP(A224,QComp!A:D,4,FALSE)</f>
        <v>0</v>
      </c>
      <c r="U224" s="269">
        <f t="shared" si="80"/>
        <v>99452.241999998689</v>
      </c>
      <c r="V224" s="269">
        <f>VLOOKUP(A224,'2020 SPED'!A:AF,32,FALSE)</f>
        <v>484754.2870554328</v>
      </c>
      <c r="W224" s="270">
        <f t="shared" si="76"/>
        <v>1868116.5290554315</v>
      </c>
      <c r="X224" s="247">
        <f t="shared" si="81"/>
        <v>2.0152586572378544E-2</v>
      </c>
      <c r="Z224" s="268">
        <f>VLOOKUP(A224,'Pupil Info'!A:E,5,FALSE)</f>
        <v>7987</v>
      </c>
      <c r="AA224" s="269">
        <f>VLOOKUP(A224,'Starting Point 2021'!A:AB,28,FALSE)+VLOOKUP(A224,'2021 SPED'!A:AT,23,FALSE)</f>
        <v>92654656.912326455</v>
      </c>
      <c r="AB224" s="269">
        <f>VLOOKUP(A224,'Starting Point 2021'!A:AB,28,FALSE)</f>
        <v>78559636</v>
      </c>
      <c r="AC224" s="269">
        <f>VLOOKUP(A224,'2% 2021'!A:AB,28,FALSE)</f>
        <v>81133602</v>
      </c>
      <c r="AD224" s="269">
        <f t="shared" si="82"/>
        <v>2573966</v>
      </c>
      <c r="AE224" s="269">
        <f>VLOOKUP(A224,'2% with VPK 2021'!A:AB,28,FALSE)</f>
        <v>81231868</v>
      </c>
      <c r="AF224" s="269">
        <f>VLOOKUP(A224,'Charter School Lease'!A:E,5,FALSE)</f>
        <v>0</v>
      </c>
      <c r="AG224" s="269">
        <f>VLOOKUP(A224,'Integration Change'!H:L,5,FALSE)</f>
        <v>744.97919999994338</v>
      </c>
      <c r="AH224" s="269">
        <f>VLOOKUP(A224,'Other SPED'!A:D,4,FALSE)</f>
        <v>19772.490000000002</v>
      </c>
      <c r="AI224" s="269">
        <f>VLOOKUP(A224,QComp!I:R,10,FALSE)</f>
        <v>0</v>
      </c>
      <c r="AJ224" s="269">
        <f>VLOOKUP(A224,'LTFM Change'!G:K,5,FALSE)</f>
        <v>0</v>
      </c>
      <c r="AK224" s="269">
        <f>VLOOKUP(A224,'Breakfast and Lunch'!A:E,5,FALSE)</f>
        <v>1183.8</v>
      </c>
      <c r="AL224" s="269">
        <f>VLOOKUP(A224,'Breakfast and Lunch'!A:D,4,FALSE)</f>
        <v>453.36</v>
      </c>
      <c r="AM224" s="269">
        <f>VLOOKUP(A224,'Integration Change'!A:E,5,FALSE)</f>
        <v>319.27679999993416</v>
      </c>
      <c r="AN224" s="269">
        <f>VLOOKUP(A224,'Safe School'!F:J,5,FALSE)</f>
        <v>432</v>
      </c>
      <c r="AO224" s="269">
        <f>VLOOKUP(A224,'LTFM Change'!A:D,4,FALSE)</f>
        <v>0</v>
      </c>
      <c r="AP224" s="269">
        <f>VLOOKUP(A224,QComp!A:E,5,FALSE)</f>
        <v>0</v>
      </c>
      <c r="AQ224" s="269">
        <f t="shared" si="83"/>
        <v>121171.90600000322</v>
      </c>
      <c r="AR224" s="269">
        <f>VLOOKUP(A224,'2021 SPED'!A:AF,32,FALSE)</f>
        <v>1201981.3679778054</v>
      </c>
      <c r="AS224" s="285">
        <f t="shared" si="77"/>
        <v>3897119.2739778087</v>
      </c>
      <c r="AT224" s="247">
        <f t="shared" si="78"/>
        <v>4.2060695099928179E-2</v>
      </c>
      <c r="AU224" s="249">
        <f t="shared" si="75"/>
        <v>5765235.8030332401</v>
      </c>
    </row>
    <row r="225" spans="1:47" x14ac:dyDescent="0.3">
      <c r="A225" s="243">
        <v>712</v>
      </c>
      <c r="B225" s="243">
        <v>1</v>
      </c>
      <c r="C225" s="243" t="s">
        <v>204</v>
      </c>
      <c r="D225" s="243">
        <f>VLOOKUP(A225,Sheet10!A:C,3,FALSE)</f>
        <v>6</v>
      </c>
      <c r="E225" s="268">
        <f>VLOOKUP(A225,'Pupil Info'!A:D,4,FALSE)</f>
        <v>480</v>
      </c>
      <c r="F225" s="269">
        <f>VLOOKUP(A225,'Starting Point 2020'!A:AB,28,FALSE)+IFERROR(VLOOKUP(A225,'2020 SPED'!A:W,23,FALSE),0)</f>
        <v>5198684.8294275533</v>
      </c>
      <c r="G225" s="269">
        <f>VLOOKUP(A225,'Starting Point 2020'!A:AB,28,FALSE)</f>
        <v>4598203.2206485001</v>
      </c>
      <c r="H225" s="269">
        <f>VLOOKUP(A225,'2% 2020'!A:AB,28,FALSE)</f>
        <v>4676611.2206485001</v>
      </c>
      <c r="I225" s="269">
        <f t="shared" si="79"/>
        <v>78408</v>
      </c>
      <c r="J225" s="269">
        <f>VLOOKUP(A225,'2% with VPK 2020'!A:AB,28,FALSE)</f>
        <v>4676611.2206485001</v>
      </c>
      <c r="K225" s="269">
        <f>VLOOKUP(A225,'Charter School Lease'!A:D,4,FALSE)</f>
        <v>0</v>
      </c>
      <c r="L225" s="269">
        <f>VLOOKUP(A225,'Integration Change'!H:K,4,FALSE)</f>
        <v>0</v>
      </c>
      <c r="M225" s="269">
        <f>VLOOKUP(A225,'Other SPED'!A:D,4,FALSE)</f>
        <v>0</v>
      </c>
      <c r="N225" s="269">
        <f>VLOOKUP(A225,'LTFM Change'!G:J,4,FALSE)</f>
        <v>0</v>
      </c>
      <c r="O225" s="269">
        <f>VLOOKUP(A225,QComp!I:N,6,FALSE)</f>
        <v>0</v>
      </c>
      <c r="P225" s="269">
        <f>VLOOKUP(A225,'Breakfast and Lunch'!A:D,4,FALSE)</f>
        <v>0</v>
      </c>
      <c r="Q225" s="269">
        <f>VLOOKUP(A225,'Breakfast and Lunch'!A:E,5,FALSE)</f>
        <v>0</v>
      </c>
      <c r="R225" s="269">
        <f>VLOOKUP(A225,'Integration Change'!A:D,4,FALSE)</f>
        <v>0</v>
      </c>
      <c r="S225" s="269">
        <f>VLOOKUP(A225,'LTFM Change'!A:C,3,FALSE)</f>
        <v>0</v>
      </c>
      <c r="T225" s="269">
        <f>VLOOKUP(A225,QComp!A:D,4,FALSE)</f>
        <v>0</v>
      </c>
      <c r="U225" s="269">
        <f t="shared" si="80"/>
        <v>0</v>
      </c>
      <c r="V225" s="269">
        <f>VLOOKUP(A225,'2020 SPED'!A:AF,32,FALSE)</f>
        <v>10116.59124984662</v>
      </c>
      <c r="W225" s="270">
        <f t="shared" si="76"/>
        <v>88524.59124984662</v>
      </c>
      <c r="X225" s="247">
        <f t="shared" si="81"/>
        <v>1.7028266600957732E-2</v>
      </c>
      <c r="Z225" s="268">
        <f>VLOOKUP(A225,'Pupil Info'!A:E,5,FALSE)</f>
        <v>490</v>
      </c>
      <c r="AA225" s="269">
        <f>VLOOKUP(A225,'Starting Point 2021'!A:AB,28,FALSE)+VLOOKUP(A225,'2021 SPED'!A:AT,23,FALSE)</f>
        <v>5359892.6539422451</v>
      </c>
      <c r="AB225" s="269">
        <f>VLOOKUP(A225,'Starting Point 2021'!A:AB,28,FALSE)</f>
        <v>4714621.1631386969</v>
      </c>
      <c r="AC225" s="269">
        <f>VLOOKUP(A225,'2% 2021'!A:AB,28,FALSE)</f>
        <v>4876225.9691386977</v>
      </c>
      <c r="AD225" s="269">
        <f t="shared" si="82"/>
        <v>161604.8060000008</v>
      </c>
      <c r="AE225" s="269">
        <f>VLOOKUP(A225,'2% with VPK 2021'!A:AB,28,FALSE)</f>
        <v>4876225.9691386977</v>
      </c>
      <c r="AF225" s="269">
        <f>VLOOKUP(A225,'Charter School Lease'!A:E,5,FALSE)</f>
        <v>0</v>
      </c>
      <c r="AG225" s="269">
        <f>VLOOKUP(A225,'Integration Change'!H:L,5,FALSE)</f>
        <v>0</v>
      </c>
      <c r="AH225" s="269">
        <f>VLOOKUP(A225,'Other SPED'!A:D,4,FALSE)</f>
        <v>0</v>
      </c>
      <c r="AI225" s="269">
        <f>VLOOKUP(A225,QComp!I:R,10,FALSE)</f>
        <v>0</v>
      </c>
      <c r="AJ225" s="269">
        <f>VLOOKUP(A225,'LTFM Change'!G:K,5,FALSE)</f>
        <v>0</v>
      </c>
      <c r="AK225" s="269">
        <f>VLOOKUP(A225,'Breakfast and Lunch'!A:E,5,FALSE)</f>
        <v>0</v>
      </c>
      <c r="AL225" s="269">
        <f>VLOOKUP(A225,'Breakfast and Lunch'!A:D,4,FALSE)</f>
        <v>0</v>
      </c>
      <c r="AM225" s="269">
        <f>VLOOKUP(A225,'Integration Change'!A:E,5,FALSE)</f>
        <v>0</v>
      </c>
      <c r="AN225" s="269">
        <f>VLOOKUP(A225,'Safe School'!F:J,5,FALSE)</f>
        <v>0</v>
      </c>
      <c r="AO225" s="269">
        <f>VLOOKUP(A225,'LTFM Change'!A:D,4,FALSE)</f>
        <v>0</v>
      </c>
      <c r="AP225" s="269">
        <f>VLOOKUP(A225,QComp!A:E,5,FALSE)</f>
        <v>0</v>
      </c>
      <c r="AQ225" s="269">
        <f t="shared" si="83"/>
        <v>0</v>
      </c>
      <c r="AR225" s="269">
        <f>VLOOKUP(A225,'2021 SPED'!A:AF,32,FALSE)</f>
        <v>30716.48584498174</v>
      </c>
      <c r="AS225" s="285">
        <f t="shared" si="77"/>
        <v>192321.29184498254</v>
      </c>
      <c r="AT225" s="247">
        <f t="shared" si="78"/>
        <v>3.5881556639670527E-2</v>
      </c>
      <c r="AU225" s="249">
        <f t="shared" si="75"/>
        <v>280845.88309482916</v>
      </c>
    </row>
    <row r="226" spans="1:47" x14ac:dyDescent="0.3">
      <c r="A226" s="243">
        <v>716</v>
      </c>
      <c r="B226" s="243">
        <v>1</v>
      </c>
      <c r="C226" s="243" t="s">
        <v>205</v>
      </c>
      <c r="D226" s="243">
        <f>VLOOKUP(A226,Sheet10!A:C,3,FALSE)</f>
        <v>3</v>
      </c>
      <c r="E226" s="268">
        <f>VLOOKUP(A226,'Pupil Info'!A:D,4,FALSE)</f>
        <v>1614</v>
      </c>
      <c r="F226" s="269">
        <f>VLOOKUP(A226,'Starting Point 2020'!A:AB,28,FALSE)+IFERROR(VLOOKUP(A226,'2020 SPED'!A:W,23,FALSE),0)</f>
        <v>15189658.173652595</v>
      </c>
      <c r="G226" s="269">
        <f>VLOOKUP(A226,'Starting Point 2020'!A:AB,28,FALSE)</f>
        <v>13532875.25</v>
      </c>
      <c r="H226" s="269">
        <f>VLOOKUP(A226,'2% 2020'!A:AB,28,FALSE)</f>
        <v>13762797.25</v>
      </c>
      <c r="I226" s="269">
        <f t="shared" si="79"/>
        <v>229922</v>
      </c>
      <c r="J226" s="269">
        <f>VLOOKUP(A226,'2% with VPK 2020'!A:AB,28,FALSE)</f>
        <v>13762797.25</v>
      </c>
      <c r="K226" s="269">
        <f>VLOOKUP(A226,'Charter School Lease'!A:D,4,FALSE)</f>
        <v>0</v>
      </c>
      <c r="L226" s="269">
        <f>VLOOKUP(A226,'Integration Change'!H:K,4,FALSE)</f>
        <v>0</v>
      </c>
      <c r="M226" s="269">
        <f>VLOOKUP(A226,'Other SPED'!A:D,4,FALSE)</f>
        <v>0</v>
      </c>
      <c r="N226" s="269">
        <f>VLOOKUP(A226,'LTFM Change'!G:J,4,FALSE)</f>
        <v>0</v>
      </c>
      <c r="O226" s="269">
        <f>VLOOKUP(A226,QComp!I:N,6,FALSE)</f>
        <v>0</v>
      </c>
      <c r="P226" s="269">
        <f>VLOOKUP(A226,'Breakfast and Lunch'!A:D,4,FALSE)</f>
        <v>0</v>
      </c>
      <c r="Q226" s="269">
        <f>VLOOKUP(A226,'Breakfast and Lunch'!A:E,5,FALSE)</f>
        <v>0</v>
      </c>
      <c r="R226" s="269">
        <f>VLOOKUP(A226,'Integration Change'!A:D,4,FALSE)</f>
        <v>0</v>
      </c>
      <c r="S226" s="269">
        <f>VLOOKUP(A226,'LTFM Change'!A:C,3,FALSE)</f>
        <v>0</v>
      </c>
      <c r="T226" s="269">
        <f>VLOOKUP(A226,QComp!A:D,4,FALSE)</f>
        <v>0</v>
      </c>
      <c r="U226" s="269">
        <f t="shared" si="80"/>
        <v>0</v>
      </c>
      <c r="V226" s="269">
        <f>VLOOKUP(A226,'2020 SPED'!A:AF,32,FALSE)</f>
        <v>51926.024282774189</v>
      </c>
      <c r="W226" s="270">
        <f t="shared" si="76"/>
        <v>281848.02428277419</v>
      </c>
      <c r="X226" s="247">
        <f t="shared" si="81"/>
        <v>1.8555257864305126E-2</v>
      </c>
      <c r="Z226" s="268">
        <f>VLOOKUP(A226,'Pupil Info'!A:E,5,FALSE)</f>
        <v>1608</v>
      </c>
      <c r="AA226" s="269">
        <f>VLOOKUP(A226,'Starting Point 2021'!A:AB,28,FALSE)+VLOOKUP(A226,'2021 SPED'!A:AT,23,FALSE)</f>
        <v>15252315.006384522</v>
      </c>
      <c r="AB226" s="269">
        <f>VLOOKUP(A226,'Starting Point 2021'!A:AB,28,FALSE)</f>
        <v>13502460.5</v>
      </c>
      <c r="AC226" s="269">
        <f>VLOOKUP(A226,'2% 2021'!A:AB,28,FALSE)</f>
        <v>13966247.5</v>
      </c>
      <c r="AD226" s="269">
        <f t="shared" si="82"/>
        <v>463787</v>
      </c>
      <c r="AE226" s="269">
        <f>VLOOKUP(A226,'2% with VPK 2021'!A:AB,28,FALSE)</f>
        <v>13966247.5</v>
      </c>
      <c r="AF226" s="269">
        <f>VLOOKUP(A226,'Charter School Lease'!A:E,5,FALSE)</f>
        <v>0</v>
      </c>
      <c r="AG226" s="269">
        <f>VLOOKUP(A226,'Integration Change'!H:L,5,FALSE)</f>
        <v>0</v>
      </c>
      <c r="AH226" s="269">
        <f>VLOOKUP(A226,'Other SPED'!A:D,4,FALSE)</f>
        <v>0</v>
      </c>
      <c r="AI226" s="269">
        <f>VLOOKUP(A226,QComp!I:R,10,FALSE)</f>
        <v>0</v>
      </c>
      <c r="AJ226" s="269">
        <f>VLOOKUP(A226,'LTFM Change'!G:K,5,FALSE)</f>
        <v>0</v>
      </c>
      <c r="AK226" s="269">
        <f>VLOOKUP(A226,'Breakfast and Lunch'!A:E,5,FALSE)</f>
        <v>0</v>
      </c>
      <c r="AL226" s="269">
        <f>VLOOKUP(A226,'Breakfast and Lunch'!A:D,4,FALSE)</f>
        <v>0</v>
      </c>
      <c r="AM226" s="269">
        <f>VLOOKUP(A226,'Integration Change'!A:E,5,FALSE)</f>
        <v>0</v>
      </c>
      <c r="AN226" s="269">
        <f>VLOOKUP(A226,'Safe School'!F:J,5,FALSE)</f>
        <v>0</v>
      </c>
      <c r="AO226" s="269">
        <f>VLOOKUP(A226,'LTFM Change'!A:D,4,FALSE)</f>
        <v>0</v>
      </c>
      <c r="AP226" s="269">
        <f>VLOOKUP(A226,QComp!A:E,5,FALSE)</f>
        <v>0</v>
      </c>
      <c r="AQ226" s="269">
        <f t="shared" si="83"/>
        <v>0</v>
      </c>
      <c r="AR226" s="269">
        <f>VLOOKUP(A226,'2021 SPED'!A:AF,32,FALSE)</f>
        <v>132619.08975204756</v>
      </c>
      <c r="AS226" s="285">
        <f t="shared" si="77"/>
        <v>596406.08975204756</v>
      </c>
      <c r="AT226" s="247">
        <f t="shared" si="78"/>
        <v>3.9102660120932227E-2</v>
      </c>
      <c r="AU226" s="249">
        <f t="shared" si="75"/>
        <v>878254.11403482175</v>
      </c>
    </row>
    <row r="227" spans="1:47" x14ac:dyDescent="0.3">
      <c r="A227" s="243">
        <v>717</v>
      </c>
      <c r="B227" s="243">
        <v>1</v>
      </c>
      <c r="C227" s="243" t="s">
        <v>206</v>
      </c>
      <c r="D227" s="243">
        <f>VLOOKUP(A227,Sheet10!A:C,3,FALSE)</f>
        <v>3</v>
      </c>
      <c r="E227" s="268">
        <f>VLOOKUP(A227,'Pupil Info'!A:D,4,FALSE)</f>
        <v>1910</v>
      </c>
      <c r="F227" s="269">
        <f>VLOOKUP(A227,'Starting Point 2020'!A:AB,28,FALSE)+IFERROR(VLOOKUP(A227,'2020 SPED'!A:W,23,FALSE),0)</f>
        <v>18373843.007736728</v>
      </c>
      <c r="G227" s="269">
        <f>VLOOKUP(A227,'Starting Point 2020'!A:AB,28,FALSE)</f>
        <v>16310146</v>
      </c>
      <c r="H227" s="269">
        <f>VLOOKUP(A227,'2% 2020'!A:AB,28,FALSE)</f>
        <v>16584195</v>
      </c>
      <c r="I227" s="269">
        <f t="shared" si="79"/>
        <v>274049</v>
      </c>
      <c r="J227" s="269">
        <f>VLOOKUP(A227,'2% with VPK 2020'!A:AB,28,FALSE)</f>
        <v>16584195</v>
      </c>
      <c r="K227" s="269">
        <f>VLOOKUP(A227,'Charter School Lease'!A:D,4,FALSE)</f>
        <v>0</v>
      </c>
      <c r="L227" s="269">
        <f>VLOOKUP(A227,'Integration Change'!H:K,4,FALSE)</f>
        <v>0</v>
      </c>
      <c r="M227" s="269">
        <f>VLOOKUP(A227,'Other SPED'!A:D,4,FALSE)</f>
        <v>0</v>
      </c>
      <c r="N227" s="269">
        <f>VLOOKUP(A227,'LTFM Change'!G:J,4,FALSE)</f>
        <v>0</v>
      </c>
      <c r="O227" s="269">
        <f>VLOOKUP(A227,QComp!I:N,6,FALSE)</f>
        <v>0</v>
      </c>
      <c r="P227" s="269">
        <f>VLOOKUP(A227,'Breakfast and Lunch'!A:D,4,FALSE)</f>
        <v>0</v>
      </c>
      <c r="Q227" s="269">
        <f>VLOOKUP(A227,'Breakfast and Lunch'!A:E,5,FALSE)</f>
        <v>0</v>
      </c>
      <c r="R227" s="269">
        <f>VLOOKUP(A227,'Integration Change'!A:D,4,FALSE)</f>
        <v>0</v>
      </c>
      <c r="S227" s="269">
        <f>VLOOKUP(A227,'LTFM Change'!A:C,3,FALSE)</f>
        <v>0</v>
      </c>
      <c r="T227" s="269">
        <f>VLOOKUP(A227,QComp!A:D,4,FALSE)</f>
        <v>0</v>
      </c>
      <c r="U227" s="269">
        <f t="shared" si="80"/>
        <v>0</v>
      </c>
      <c r="V227" s="269">
        <f>VLOOKUP(A227,'2020 SPED'!A:AF,32,FALSE)</f>
        <v>44125.939853617456</v>
      </c>
      <c r="W227" s="270">
        <f t="shared" si="76"/>
        <v>318174.93985361746</v>
      </c>
      <c r="X227" s="247">
        <f t="shared" si="81"/>
        <v>1.7316733343135739E-2</v>
      </c>
      <c r="Z227" s="268">
        <f>VLOOKUP(A227,'Pupil Info'!A:E,5,FALSE)</f>
        <v>1914</v>
      </c>
      <c r="AA227" s="269">
        <f>VLOOKUP(A227,'Starting Point 2021'!A:AB,28,FALSE)+VLOOKUP(A227,'2021 SPED'!A:AT,23,FALSE)</f>
        <v>18610992.305434369</v>
      </c>
      <c r="AB227" s="269">
        <f>VLOOKUP(A227,'Starting Point 2021'!A:AB,28,FALSE)</f>
        <v>16439148.75</v>
      </c>
      <c r="AC227" s="269">
        <f>VLOOKUP(A227,'2% 2021'!A:AB,28,FALSE)</f>
        <v>16996736.75</v>
      </c>
      <c r="AD227" s="269">
        <f t="shared" si="82"/>
        <v>557588</v>
      </c>
      <c r="AE227" s="269">
        <f>VLOOKUP(A227,'2% with VPK 2021'!A:AB,28,FALSE)</f>
        <v>16996736.75</v>
      </c>
      <c r="AF227" s="269">
        <f>VLOOKUP(A227,'Charter School Lease'!A:E,5,FALSE)</f>
        <v>0</v>
      </c>
      <c r="AG227" s="269">
        <f>VLOOKUP(A227,'Integration Change'!H:L,5,FALSE)</f>
        <v>0</v>
      </c>
      <c r="AH227" s="269">
        <f>VLOOKUP(A227,'Other SPED'!A:D,4,FALSE)</f>
        <v>0</v>
      </c>
      <c r="AI227" s="269">
        <f>VLOOKUP(A227,QComp!I:R,10,FALSE)</f>
        <v>0</v>
      </c>
      <c r="AJ227" s="269">
        <f>VLOOKUP(A227,'LTFM Change'!G:K,5,FALSE)</f>
        <v>0</v>
      </c>
      <c r="AK227" s="269">
        <f>VLOOKUP(A227,'Breakfast and Lunch'!A:E,5,FALSE)</f>
        <v>0</v>
      </c>
      <c r="AL227" s="269">
        <f>VLOOKUP(A227,'Breakfast and Lunch'!A:D,4,FALSE)</f>
        <v>0</v>
      </c>
      <c r="AM227" s="269">
        <f>VLOOKUP(A227,'Integration Change'!A:E,5,FALSE)</f>
        <v>0</v>
      </c>
      <c r="AN227" s="269">
        <f>VLOOKUP(A227,'Safe School'!F:J,5,FALSE)</f>
        <v>0</v>
      </c>
      <c r="AO227" s="269">
        <f>VLOOKUP(A227,'LTFM Change'!A:D,4,FALSE)</f>
        <v>0</v>
      </c>
      <c r="AP227" s="269">
        <f>VLOOKUP(A227,QComp!A:E,5,FALSE)</f>
        <v>0</v>
      </c>
      <c r="AQ227" s="269">
        <f t="shared" si="83"/>
        <v>0</v>
      </c>
      <c r="AR227" s="269">
        <f>VLOOKUP(A227,'2021 SPED'!A:AF,32,FALSE)</f>
        <v>110936.43709127093</v>
      </c>
      <c r="AS227" s="285">
        <f t="shared" si="77"/>
        <v>668524.43709127093</v>
      </c>
      <c r="AT227" s="247">
        <f t="shared" si="78"/>
        <v>3.5920945327351766E-2</v>
      </c>
      <c r="AU227" s="249">
        <f t="shared" si="75"/>
        <v>986699.37694488838</v>
      </c>
    </row>
    <row r="228" spans="1:47" x14ac:dyDescent="0.3">
      <c r="A228" s="243">
        <v>719</v>
      </c>
      <c r="B228" s="243">
        <v>1</v>
      </c>
      <c r="C228" s="243" t="s">
        <v>207</v>
      </c>
      <c r="D228" s="243">
        <f>VLOOKUP(A228,Sheet10!A:C,3,FALSE)</f>
        <v>3</v>
      </c>
      <c r="E228" s="268">
        <f>VLOOKUP(A228,'Pupil Info'!A:D,4,FALSE)</f>
        <v>9087</v>
      </c>
      <c r="F228" s="269">
        <f>VLOOKUP(A228,'Starting Point 2020'!A:AB,28,FALSE)+IFERROR(VLOOKUP(A228,'2020 SPED'!A:W,23,FALSE),0)</f>
        <v>91225341.343835339</v>
      </c>
      <c r="G228" s="269">
        <f>VLOOKUP(A228,'Starting Point 2020'!A:AB,28,FALSE)</f>
        <v>80877880.5</v>
      </c>
      <c r="H228" s="269">
        <f>VLOOKUP(A228,'2% 2020'!A:AB,28,FALSE)</f>
        <v>82141694.5</v>
      </c>
      <c r="I228" s="269">
        <f t="shared" si="79"/>
        <v>1263814</v>
      </c>
      <c r="J228" s="269">
        <f>VLOOKUP(A228,'2% with VPK 2020'!A:AB,28,FALSE)</f>
        <v>82141694.5</v>
      </c>
      <c r="K228" s="269">
        <f>VLOOKUP(A228,'Charter School Lease'!A:D,4,FALSE)</f>
        <v>0</v>
      </c>
      <c r="L228" s="269">
        <f>VLOOKUP(A228,'Integration Change'!H:K,4,FALSE)</f>
        <v>0</v>
      </c>
      <c r="M228" s="269">
        <f>VLOOKUP(A228,'Other SPED'!A:D,4,FALSE)</f>
        <v>0</v>
      </c>
      <c r="N228" s="269">
        <f>VLOOKUP(A228,'LTFM Change'!G:J,4,FALSE)</f>
        <v>0</v>
      </c>
      <c r="O228" s="269">
        <f>VLOOKUP(A228,QComp!I:N,6,FALSE)</f>
        <v>-7146.1164293999318</v>
      </c>
      <c r="P228" s="269">
        <f>VLOOKUP(A228,'Breakfast and Lunch'!A:D,4,FALSE)</f>
        <v>0</v>
      </c>
      <c r="Q228" s="269">
        <f>VLOOKUP(A228,'Breakfast and Lunch'!A:E,5,FALSE)</f>
        <v>0</v>
      </c>
      <c r="R228" s="269">
        <f>VLOOKUP(A228,'Integration Change'!A:D,4,FALSE)</f>
        <v>0</v>
      </c>
      <c r="S228" s="269">
        <f>VLOOKUP(A228,'LTFM Change'!A:C,3,FALSE)</f>
        <v>0</v>
      </c>
      <c r="T228" s="269">
        <f>VLOOKUP(A228,QComp!A:D,4,FALSE)</f>
        <v>7146.1164293999318</v>
      </c>
      <c r="U228" s="269">
        <f t="shared" si="80"/>
        <v>0</v>
      </c>
      <c r="V228" s="269">
        <f>VLOOKUP(A228,'2020 SPED'!A:AF,32,FALSE)</f>
        <v>189045.04234918952</v>
      </c>
      <c r="W228" s="270">
        <f t="shared" si="76"/>
        <v>1452859.0423491895</v>
      </c>
      <c r="X228" s="247">
        <f t="shared" si="81"/>
        <v>1.5926046654879063E-2</v>
      </c>
      <c r="Z228" s="268">
        <f>VLOOKUP(A228,'Pupil Info'!A:E,5,FALSE)</f>
        <v>9443</v>
      </c>
      <c r="AA228" s="269">
        <f>VLOOKUP(A228,'Starting Point 2021'!A:AB,28,FALSE)+VLOOKUP(A228,'2021 SPED'!A:AT,23,FALSE)</f>
        <v>95549908.743677735</v>
      </c>
      <c r="AB228" s="269">
        <f>VLOOKUP(A228,'Starting Point 2021'!A:AB,28,FALSE)</f>
        <v>84231075.75</v>
      </c>
      <c r="AC228" s="269">
        <f>VLOOKUP(A228,'2% 2021'!A:AB,28,FALSE)</f>
        <v>86891298.75</v>
      </c>
      <c r="AD228" s="269">
        <f t="shared" si="82"/>
        <v>2660223</v>
      </c>
      <c r="AE228" s="269">
        <f>VLOOKUP(A228,'2% with VPK 2021'!A:AB,28,FALSE)</f>
        <v>86891298.75</v>
      </c>
      <c r="AF228" s="269">
        <f>VLOOKUP(A228,'Charter School Lease'!A:E,5,FALSE)</f>
        <v>0</v>
      </c>
      <c r="AG228" s="269">
        <f>VLOOKUP(A228,'Integration Change'!H:L,5,FALSE)</f>
        <v>0</v>
      </c>
      <c r="AH228" s="269">
        <f>VLOOKUP(A228,'Other SPED'!A:D,4,FALSE)</f>
        <v>0</v>
      </c>
      <c r="AI228" s="269">
        <f>VLOOKUP(A228,QComp!I:R,10,FALSE)</f>
        <v>-7329.0736364035401</v>
      </c>
      <c r="AJ228" s="269">
        <f>VLOOKUP(A228,'LTFM Change'!G:K,5,FALSE)</f>
        <v>0</v>
      </c>
      <c r="AK228" s="269">
        <f>VLOOKUP(A228,'Breakfast and Lunch'!A:E,5,FALSE)</f>
        <v>0</v>
      </c>
      <c r="AL228" s="269">
        <f>VLOOKUP(A228,'Breakfast and Lunch'!A:D,4,FALSE)</f>
        <v>0</v>
      </c>
      <c r="AM228" s="269">
        <f>VLOOKUP(A228,'Integration Change'!A:E,5,FALSE)</f>
        <v>0</v>
      </c>
      <c r="AN228" s="269">
        <f>VLOOKUP(A228,'Safe School'!F:J,5,FALSE)</f>
        <v>0</v>
      </c>
      <c r="AO228" s="269">
        <f>VLOOKUP(A228,'LTFM Change'!A:D,4,FALSE)</f>
        <v>0</v>
      </c>
      <c r="AP228" s="269">
        <f>VLOOKUP(A228,QComp!A:E,5,FALSE)</f>
        <v>7329.0736364035401</v>
      </c>
      <c r="AQ228" s="269">
        <f t="shared" si="83"/>
        <v>0</v>
      </c>
      <c r="AR228" s="269">
        <f>VLOOKUP(A228,'2021 SPED'!A:AF,32,FALSE)</f>
        <v>510901.22982805409</v>
      </c>
      <c r="AS228" s="285">
        <f t="shared" si="77"/>
        <v>3171124.2298280541</v>
      </c>
      <c r="AT228" s="247">
        <f t="shared" si="78"/>
        <v>3.3188145038787219E-2</v>
      </c>
      <c r="AU228" s="249">
        <f t="shared" si="75"/>
        <v>4623983.2721772436</v>
      </c>
    </row>
    <row r="229" spans="1:47" x14ac:dyDescent="0.3">
      <c r="A229" s="243">
        <v>720</v>
      </c>
      <c r="B229" s="243">
        <v>1</v>
      </c>
      <c r="C229" s="243" t="s">
        <v>208</v>
      </c>
      <c r="D229" s="243">
        <f>VLOOKUP(A229,Sheet10!A:C,3,FALSE)</f>
        <v>3</v>
      </c>
      <c r="E229" s="268">
        <f>VLOOKUP(A229,'Pupil Info'!A:D,4,FALSE)</f>
        <v>8332</v>
      </c>
      <c r="F229" s="269">
        <f>VLOOKUP(A229,'Starting Point 2020'!A:AB,28,FALSE)+IFERROR(VLOOKUP(A229,'2020 SPED'!A:W,23,FALSE),0)</f>
        <v>82653458.998412147</v>
      </c>
      <c r="G229" s="269">
        <f>VLOOKUP(A229,'Starting Point 2020'!A:AB,28,FALSE)</f>
        <v>72750817.791889995</v>
      </c>
      <c r="H229" s="269">
        <f>VLOOKUP(A229,'2% 2020'!A:AB,28,FALSE)</f>
        <v>73972652.791889995</v>
      </c>
      <c r="I229" s="269">
        <f t="shared" si="79"/>
        <v>1221835</v>
      </c>
      <c r="J229" s="269">
        <f>VLOOKUP(A229,'2% with VPK 2020'!A:AB,28,FALSE)</f>
        <v>73972652.791889995</v>
      </c>
      <c r="K229" s="269">
        <f>VLOOKUP(A229,'Charter School Lease'!A:D,4,FALSE)</f>
        <v>0</v>
      </c>
      <c r="L229" s="269">
        <f>VLOOKUP(A229,'Integration Change'!H:K,4,FALSE)</f>
        <v>0</v>
      </c>
      <c r="M229" s="269">
        <f>VLOOKUP(A229,'Other SPED'!A:D,4,FALSE)</f>
        <v>0</v>
      </c>
      <c r="N229" s="269">
        <f>VLOOKUP(A229,'LTFM Change'!G:J,4,FALSE)</f>
        <v>0</v>
      </c>
      <c r="O229" s="269">
        <f>VLOOKUP(A229,QComp!I:N,6,FALSE)</f>
        <v>0</v>
      </c>
      <c r="P229" s="269">
        <f>VLOOKUP(A229,'Breakfast and Lunch'!A:D,4,FALSE)</f>
        <v>0</v>
      </c>
      <c r="Q229" s="269">
        <f>VLOOKUP(A229,'Breakfast and Lunch'!A:E,5,FALSE)</f>
        <v>0</v>
      </c>
      <c r="R229" s="269">
        <f>VLOOKUP(A229,'Integration Change'!A:D,4,FALSE)</f>
        <v>0</v>
      </c>
      <c r="S229" s="269">
        <f>VLOOKUP(A229,'LTFM Change'!A:C,3,FALSE)</f>
        <v>0</v>
      </c>
      <c r="T229" s="269">
        <f>VLOOKUP(A229,QComp!A:D,4,FALSE)</f>
        <v>0</v>
      </c>
      <c r="U229" s="269">
        <f t="shared" si="80"/>
        <v>0</v>
      </c>
      <c r="V229" s="269">
        <f>VLOOKUP(A229,'2020 SPED'!A:AF,32,FALSE)</f>
        <v>264904.40945469588</v>
      </c>
      <c r="W229" s="270">
        <f t="shared" si="76"/>
        <v>1486739.4094546959</v>
      </c>
      <c r="X229" s="247">
        <f t="shared" si="81"/>
        <v>1.7987624806884973E-2</v>
      </c>
      <c r="Z229" s="268">
        <f>VLOOKUP(A229,'Pupil Info'!A:E,5,FALSE)</f>
        <v>8376</v>
      </c>
      <c r="AA229" s="269">
        <f>VLOOKUP(A229,'Starting Point 2021'!A:AB,28,FALSE)+VLOOKUP(A229,'2021 SPED'!A:AT,23,FALSE)</f>
        <v>83867227.969584525</v>
      </c>
      <c r="AB229" s="269">
        <f>VLOOKUP(A229,'Starting Point 2021'!A:AB,28,FALSE)</f>
        <v>73359913.0947835</v>
      </c>
      <c r="AC229" s="269">
        <f>VLOOKUP(A229,'2% 2021'!A:AB,28,FALSE)</f>
        <v>75839389.0507835</v>
      </c>
      <c r="AD229" s="269">
        <f t="shared" si="82"/>
        <v>2479475.9560000002</v>
      </c>
      <c r="AE229" s="269">
        <f>VLOOKUP(A229,'2% with VPK 2021'!A:AB,28,FALSE)</f>
        <v>75839389.0507835</v>
      </c>
      <c r="AF229" s="269">
        <f>VLOOKUP(A229,'Charter School Lease'!A:E,5,FALSE)</f>
        <v>0</v>
      </c>
      <c r="AG229" s="269">
        <f>VLOOKUP(A229,'Integration Change'!H:L,5,FALSE)</f>
        <v>0</v>
      </c>
      <c r="AH229" s="269">
        <f>VLOOKUP(A229,'Other SPED'!A:D,4,FALSE)</f>
        <v>0</v>
      </c>
      <c r="AI229" s="269">
        <f>VLOOKUP(A229,QComp!I:R,10,FALSE)</f>
        <v>0</v>
      </c>
      <c r="AJ229" s="269">
        <f>VLOOKUP(A229,'LTFM Change'!G:K,5,FALSE)</f>
        <v>0</v>
      </c>
      <c r="AK229" s="269">
        <f>VLOOKUP(A229,'Breakfast and Lunch'!A:E,5,FALSE)</f>
        <v>0</v>
      </c>
      <c r="AL229" s="269">
        <f>VLOOKUP(A229,'Breakfast and Lunch'!A:D,4,FALSE)</f>
        <v>0</v>
      </c>
      <c r="AM229" s="269">
        <f>VLOOKUP(A229,'Integration Change'!A:E,5,FALSE)</f>
        <v>0</v>
      </c>
      <c r="AN229" s="269">
        <f>VLOOKUP(A229,'Safe School'!F:J,5,FALSE)</f>
        <v>0</v>
      </c>
      <c r="AO229" s="269">
        <f>VLOOKUP(A229,'LTFM Change'!A:D,4,FALSE)</f>
        <v>0</v>
      </c>
      <c r="AP229" s="269">
        <f>VLOOKUP(A229,QComp!A:E,5,FALSE)</f>
        <v>0</v>
      </c>
      <c r="AQ229" s="269">
        <f t="shared" si="83"/>
        <v>0</v>
      </c>
      <c r="AR229" s="269">
        <f>VLOOKUP(A229,'2021 SPED'!A:AF,32,FALSE)</f>
        <v>812290.03512919135</v>
      </c>
      <c r="AS229" s="285">
        <f t="shared" si="77"/>
        <v>3291765.9911291916</v>
      </c>
      <c r="AT229" s="247">
        <f t="shared" si="78"/>
        <v>3.9249729254470997E-2</v>
      </c>
      <c r="AU229" s="249">
        <f t="shared" si="75"/>
        <v>4778505.4005838875</v>
      </c>
    </row>
    <row r="230" spans="1:47" x14ac:dyDescent="0.3">
      <c r="A230" s="243">
        <v>721</v>
      </c>
      <c r="B230" s="243">
        <v>1</v>
      </c>
      <c r="C230" s="243" t="s">
        <v>209</v>
      </c>
      <c r="D230" s="243">
        <f>VLOOKUP(A230,Sheet10!A:C,3,FALSE)</f>
        <v>3</v>
      </c>
      <c r="E230" s="268">
        <f>VLOOKUP(A230,'Pupil Info'!A:D,4,FALSE)</f>
        <v>4297</v>
      </c>
      <c r="F230" s="269">
        <f>VLOOKUP(A230,'Starting Point 2020'!A:AB,28,FALSE)+IFERROR(VLOOKUP(A230,'2020 SPED'!A:W,23,FALSE),0)</f>
        <v>40810492.934877194</v>
      </c>
      <c r="G230" s="269">
        <f>VLOOKUP(A230,'Starting Point 2020'!A:AB,28,FALSE)</f>
        <v>36972995.25</v>
      </c>
      <c r="H230" s="269">
        <f>VLOOKUP(A230,'2% 2020'!A:AB,28,FALSE)</f>
        <v>37578351.25</v>
      </c>
      <c r="I230" s="269">
        <f t="shared" si="79"/>
        <v>605356</v>
      </c>
      <c r="J230" s="269">
        <f>VLOOKUP(A230,'2% with VPK 2020'!A:AB,28,FALSE)</f>
        <v>37578351.25</v>
      </c>
      <c r="K230" s="269">
        <f>VLOOKUP(A230,'Charter School Lease'!A:D,4,FALSE)</f>
        <v>0</v>
      </c>
      <c r="L230" s="269">
        <f>VLOOKUP(A230,'Integration Change'!H:K,4,FALSE)</f>
        <v>0</v>
      </c>
      <c r="M230" s="269">
        <f>VLOOKUP(A230,'Other SPED'!A:D,4,FALSE)</f>
        <v>0</v>
      </c>
      <c r="N230" s="269">
        <f>VLOOKUP(A230,'LTFM Change'!G:J,4,FALSE)</f>
        <v>0</v>
      </c>
      <c r="O230" s="269">
        <f>VLOOKUP(A230,QComp!I:N,6,FALSE)</f>
        <v>0</v>
      </c>
      <c r="P230" s="269">
        <f>VLOOKUP(A230,'Breakfast and Lunch'!A:D,4,FALSE)</f>
        <v>0</v>
      </c>
      <c r="Q230" s="269">
        <f>VLOOKUP(A230,'Breakfast and Lunch'!A:E,5,FALSE)</f>
        <v>0</v>
      </c>
      <c r="R230" s="269">
        <f>VLOOKUP(A230,'Integration Change'!A:D,4,FALSE)</f>
        <v>0</v>
      </c>
      <c r="S230" s="269">
        <f>VLOOKUP(A230,'LTFM Change'!A:C,3,FALSE)</f>
        <v>0</v>
      </c>
      <c r="T230" s="269">
        <f>VLOOKUP(A230,QComp!A:D,4,FALSE)</f>
        <v>0</v>
      </c>
      <c r="U230" s="269">
        <f t="shared" si="80"/>
        <v>0</v>
      </c>
      <c r="V230" s="269">
        <f>VLOOKUP(A230,'2020 SPED'!A:AF,32,FALSE)</f>
        <v>76291.576363512315</v>
      </c>
      <c r="W230" s="270">
        <f t="shared" si="76"/>
        <v>681647.57636351231</v>
      </c>
      <c r="X230" s="247">
        <f t="shared" si="81"/>
        <v>1.6702752830044017E-2</v>
      </c>
      <c r="Z230" s="268">
        <f>VLOOKUP(A230,'Pupil Info'!A:E,5,FALSE)</f>
        <v>4342</v>
      </c>
      <c r="AA230" s="269">
        <f>VLOOKUP(A230,'Starting Point 2021'!A:AB,28,FALSE)+VLOOKUP(A230,'2021 SPED'!A:AT,23,FALSE)</f>
        <v>41550451.741008148</v>
      </c>
      <c r="AB230" s="269">
        <f>VLOOKUP(A230,'Starting Point 2021'!A:AB,28,FALSE)</f>
        <v>37443181.5</v>
      </c>
      <c r="AC230" s="269">
        <f>VLOOKUP(A230,'2% 2021'!A:AB,28,FALSE)</f>
        <v>38682155.5</v>
      </c>
      <c r="AD230" s="269">
        <f t="shared" si="82"/>
        <v>1238974</v>
      </c>
      <c r="AE230" s="269">
        <f>VLOOKUP(A230,'2% with VPK 2021'!A:AB,28,FALSE)</f>
        <v>38682155.5</v>
      </c>
      <c r="AF230" s="269">
        <f>VLOOKUP(A230,'Charter School Lease'!A:E,5,FALSE)</f>
        <v>0</v>
      </c>
      <c r="AG230" s="269">
        <f>VLOOKUP(A230,'Integration Change'!H:L,5,FALSE)</f>
        <v>0</v>
      </c>
      <c r="AH230" s="269">
        <f>VLOOKUP(A230,'Other SPED'!A:D,4,FALSE)</f>
        <v>0</v>
      </c>
      <c r="AI230" s="269">
        <f>VLOOKUP(A230,QComp!I:R,10,FALSE)</f>
        <v>0</v>
      </c>
      <c r="AJ230" s="269">
        <f>VLOOKUP(A230,'LTFM Change'!G:K,5,FALSE)</f>
        <v>0</v>
      </c>
      <c r="AK230" s="269">
        <f>VLOOKUP(A230,'Breakfast and Lunch'!A:E,5,FALSE)</f>
        <v>0</v>
      </c>
      <c r="AL230" s="269">
        <f>VLOOKUP(A230,'Breakfast and Lunch'!A:D,4,FALSE)</f>
        <v>0</v>
      </c>
      <c r="AM230" s="269">
        <f>VLOOKUP(A230,'Integration Change'!A:E,5,FALSE)</f>
        <v>0</v>
      </c>
      <c r="AN230" s="269">
        <f>VLOOKUP(A230,'Safe School'!F:J,5,FALSE)</f>
        <v>0</v>
      </c>
      <c r="AO230" s="269">
        <f>VLOOKUP(A230,'LTFM Change'!A:D,4,FALSE)</f>
        <v>0</v>
      </c>
      <c r="AP230" s="269">
        <f>VLOOKUP(A230,QComp!A:E,5,FALSE)</f>
        <v>0</v>
      </c>
      <c r="AQ230" s="269">
        <f t="shared" si="83"/>
        <v>0</v>
      </c>
      <c r="AR230" s="269">
        <f>VLOOKUP(A230,'2021 SPED'!A:AF,32,FALSE)</f>
        <v>208566.99894830491</v>
      </c>
      <c r="AS230" s="285">
        <f t="shared" si="77"/>
        <v>1447540.9989483049</v>
      </c>
      <c r="AT230" s="247">
        <f t="shared" si="78"/>
        <v>3.4838153095689633E-2</v>
      </c>
      <c r="AU230" s="249">
        <f t="shared" si="75"/>
        <v>2129188.5753118172</v>
      </c>
    </row>
    <row r="231" spans="1:47" x14ac:dyDescent="0.3">
      <c r="A231" s="243">
        <v>726</v>
      </c>
      <c r="B231" s="243">
        <v>1</v>
      </c>
      <c r="C231" s="243" t="s">
        <v>210</v>
      </c>
      <c r="D231" s="243">
        <f>VLOOKUP(A231,Sheet10!A:C,3,FALSE)</f>
        <v>4</v>
      </c>
      <c r="E231" s="268">
        <f>VLOOKUP(A231,'Pupil Info'!A:D,4,FALSE)</f>
        <v>2915</v>
      </c>
      <c r="F231" s="269">
        <f>VLOOKUP(A231,'Starting Point 2020'!A:AB,28,FALSE)+IFERROR(VLOOKUP(A231,'2020 SPED'!A:W,23,FALSE),0)</f>
        <v>29841585.295209408</v>
      </c>
      <c r="G231" s="269">
        <f>VLOOKUP(A231,'Starting Point 2020'!A:AB,28,FALSE)</f>
        <v>26572446</v>
      </c>
      <c r="H231" s="269">
        <f>VLOOKUP(A231,'2% 2020'!A:AB,28,FALSE)</f>
        <v>26987052</v>
      </c>
      <c r="I231" s="269">
        <f t="shared" si="79"/>
        <v>414606</v>
      </c>
      <c r="J231" s="269">
        <f>VLOOKUP(A231,'2% with VPK 2020'!A:AB,28,FALSE)</f>
        <v>26987052</v>
      </c>
      <c r="K231" s="269">
        <f>VLOOKUP(A231,'Charter School Lease'!A:D,4,FALSE)</f>
        <v>0</v>
      </c>
      <c r="L231" s="269">
        <f>VLOOKUP(A231,'Integration Change'!H:K,4,FALSE)</f>
        <v>0</v>
      </c>
      <c r="M231" s="269">
        <f>VLOOKUP(A231,'Other SPED'!A:D,4,FALSE)</f>
        <v>0</v>
      </c>
      <c r="N231" s="269">
        <f>VLOOKUP(A231,'LTFM Change'!G:J,4,FALSE)</f>
        <v>0</v>
      </c>
      <c r="O231" s="269">
        <f>VLOOKUP(A231,QComp!I:N,6,FALSE)</f>
        <v>0</v>
      </c>
      <c r="P231" s="269">
        <f>VLOOKUP(A231,'Breakfast and Lunch'!A:D,4,FALSE)</f>
        <v>0</v>
      </c>
      <c r="Q231" s="269">
        <f>VLOOKUP(A231,'Breakfast and Lunch'!A:E,5,FALSE)</f>
        <v>0</v>
      </c>
      <c r="R231" s="269">
        <f>VLOOKUP(A231,'Integration Change'!A:D,4,FALSE)</f>
        <v>0</v>
      </c>
      <c r="S231" s="269">
        <f>VLOOKUP(A231,'LTFM Change'!A:C,3,FALSE)</f>
        <v>0</v>
      </c>
      <c r="T231" s="269">
        <f>VLOOKUP(A231,QComp!A:D,4,FALSE)</f>
        <v>0</v>
      </c>
      <c r="U231" s="269">
        <f t="shared" si="80"/>
        <v>0</v>
      </c>
      <c r="V231" s="269">
        <f>VLOOKUP(A231,'2020 SPED'!A:AF,32,FALSE)</f>
        <v>53305.723741390277</v>
      </c>
      <c r="W231" s="270">
        <f t="shared" si="76"/>
        <v>467911.72374139028</v>
      </c>
      <c r="X231" s="247">
        <f t="shared" si="81"/>
        <v>1.5679854776901064E-2</v>
      </c>
      <c r="Z231" s="268">
        <f>VLOOKUP(A231,'Pupil Info'!A:E,5,FALSE)</f>
        <v>2923</v>
      </c>
      <c r="AA231" s="269">
        <f>VLOOKUP(A231,'Starting Point 2021'!A:AB,28,FALSE)+VLOOKUP(A231,'2021 SPED'!A:AT,23,FALSE)</f>
        <v>30236041.257756948</v>
      </c>
      <c r="AB231" s="269">
        <f>VLOOKUP(A231,'Starting Point 2021'!A:AB,28,FALSE)</f>
        <v>26765315.5</v>
      </c>
      <c r="AC231" s="269">
        <f>VLOOKUP(A231,'2% 2021'!A:AB,28,FALSE)</f>
        <v>27606149.5</v>
      </c>
      <c r="AD231" s="269">
        <f t="shared" si="82"/>
        <v>840834</v>
      </c>
      <c r="AE231" s="269">
        <f>VLOOKUP(A231,'2% with VPK 2021'!A:AB,28,FALSE)</f>
        <v>27606149.5</v>
      </c>
      <c r="AF231" s="269">
        <f>VLOOKUP(A231,'Charter School Lease'!A:E,5,FALSE)</f>
        <v>0</v>
      </c>
      <c r="AG231" s="269">
        <f>VLOOKUP(A231,'Integration Change'!H:L,5,FALSE)</f>
        <v>0</v>
      </c>
      <c r="AH231" s="269">
        <f>VLOOKUP(A231,'Other SPED'!A:D,4,FALSE)</f>
        <v>0</v>
      </c>
      <c r="AI231" s="269">
        <f>VLOOKUP(A231,QComp!I:R,10,FALSE)</f>
        <v>0</v>
      </c>
      <c r="AJ231" s="269">
        <f>VLOOKUP(A231,'LTFM Change'!G:K,5,FALSE)</f>
        <v>0</v>
      </c>
      <c r="AK231" s="269">
        <f>VLOOKUP(A231,'Breakfast and Lunch'!A:E,5,FALSE)</f>
        <v>0</v>
      </c>
      <c r="AL231" s="269">
        <f>VLOOKUP(A231,'Breakfast and Lunch'!A:D,4,FALSE)</f>
        <v>0</v>
      </c>
      <c r="AM231" s="269">
        <f>VLOOKUP(A231,'Integration Change'!A:E,5,FALSE)</f>
        <v>0</v>
      </c>
      <c r="AN231" s="269">
        <f>VLOOKUP(A231,'Safe School'!F:J,5,FALSE)</f>
        <v>0</v>
      </c>
      <c r="AO231" s="269">
        <f>VLOOKUP(A231,'LTFM Change'!A:D,4,FALSE)</f>
        <v>0</v>
      </c>
      <c r="AP231" s="269">
        <f>VLOOKUP(A231,QComp!A:E,5,FALSE)</f>
        <v>0</v>
      </c>
      <c r="AQ231" s="269">
        <f t="shared" si="83"/>
        <v>0</v>
      </c>
      <c r="AR231" s="269">
        <f>VLOOKUP(A231,'2021 SPED'!A:AF,32,FALSE)</f>
        <v>152952.81015699683</v>
      </c>
      <c r="AS231" s="285">
        <f t="shared" si="77"/>
        <v>993786.81015699683</v>
      </c>
      <c r="AT231" s="247">
        <f t="shared" si="78"/>
        <v>3.2867623168163419E-2</v>
      </c>
      <c r="AU231" s="249">
        <f t="shared" si="75"/>
        <v>1461698.5338983871</v>
      </c>
    </row>
    <row r="232" spans="1:47" x14ac:dyDescent="0.3">
      <c r="A232" s="243">
        <v>727</v>
      </c>
      <c r="B232" s="243">
        <v>1</v>
      </c>
      <c r="C232" s="243" t="s">
        <v>211</v>
      </c>
      <c r="D232" s="243">
        <f>VLOOKUP(A232,Sheet10!A:C,3,FALSE)</f>
        <v>4</v>
      </c>
      <c r="E232" s="268">
        <f>VLOOKUP(A232,'Pupil Info'!A:D,4,FALSE)</f>
        <v>3004</v>
      </c>
      <c r="F232" s="269">
        <f>VLOOKUP(A232,'Starting Point 2020'!A:AB,28,FALSE)+IFERROR(VLOOKUP(A232,'2020 SPED'!A:W,23,FALSE),0)</f>
        <v>29834519.86576733</v>
      </c>
      <c r="G232" s="269">
        <f>VLOOKUP(A232,'Starting Point 2020'!A:AB,28,FALSE)</f>
        <v>27090455</v>
      </c>
      <c r="H232" s="269">
        <f>VLOOKUP(A232,'2% 2020'!A:AB,28,FALSE)</f>
        <v>27518661</v>
      </c>
      <c r="I232" s="269">
        <f t="shared" si="79"/>
        <v>428206</v>
      </c>
      <c r="J232" s="269">
        <f>VLOOKUP(A232,'2% with VPK 2020'!A:AB,28,FALSE)</f>
        <v>27518661</v>
      </c>
      <c r="K232" s="269">
        <f>VLOOKUP(A232,'Charter School Lease'!A:D,4,FALSE)</f>
        <v>0</v>
      </c>
      <c r="L232" s="269">
        <f>VLOOKUP(A232,'Integration Change'!H:K,4,FALSE)</f>
        <v>0</v>
      </c>
      <c r="M232" s="269">
        <f>VLOOKUP(A232,'Other SPED'!A:D,4,FALSE)</f>
        <v>0</v>
      </c>
      <c r="N232" s="269">
        <f>VLOOKUP(A232,'LTFM Change'!G:J,4,FALSE)</f>
        <v>0</v>
      </c>
      <c r="O232" s="269">
        <f>VLOOKUP(A232,QComp!I:N,6,FALSE)</f>
        <v>-1969.5369457055349</v>
      </c>
      <c r="P232" s="269">
        <f>VLOOKUP(A232,'Breakfast and Lunch'!A:D,4,FALSE)</f>
        <v>0</v>
      </c>
      <c r="Q232" s="269">
        <f>VLOOKUP(A232,'Breakfast and Lunch'!A:E,5,FALSE)</f>
        <v>0</v>
      </c>
      <c r="R232" s="269">
        <f>VLOOKUP(A232,'Integration Change'!A:D,4,FALSE)</f>
        <v>0</v>
      </c>
      <c r="S232" s="269">
        <f>VLOOKUP(A232,'LTFM Change'!A:C,3,FALSE)</f>
        <v>0</v>
      </c>
      <c r="T232" s="269">
        <f>VLOOKUP(A232,QComp!A:D,4,FALSE)</f>
        <v>1969.5369457055349</v>
      </c>
      <c r="U232" s="269">
        <f t="shared" si="80"/>
        <v>0</v>
      </c>
      <c r="V232" s="269">
        <f>VLOOKUP(A232,'2020 SPED'!A:AF,32,FALSE)</f>
        <v>134171.84117603116</v>
      </c>
      <c r="W232" s="270">
        <f t="shared" si="76"/>
        <v>562377.84117603116</v>
      </c>
      <c r="X232" s="247">
        <f t="shared" si="81"/>
        <v>1.8849904195083613E-2</v>
      </c>
      <c r="Z232" s="268">
        <f>VLOOKUP(A232,'Pupil Info'!A:E,5,FALSE)</f>
        <v>2984</v>
      </c>
      <c r="AA232" s="269">
        <f>VLOOKUP(A232,'Starting Point 2021'!A:AB,28,FALSE)+VLOOKUP(A232,'2021 SPED'!A:AT,23,FALSE)</f>
        <v>29955192.786181856</v>
      </c>
      <c r="AB232" s="269">
        <f>VLOOKUP(A232,'Starting Point 2021'!A:AB,28,FALSE)</f>
        <v>27056107.75</v>
      </c>
      <c r="AC232" s="269">
        <f>VLOOKUP(A232,'2% 2021'!A:AB,28,FALSE)</f>
        <v>27919133.75</v>
      </c>
      <c r="AD232" s="269">
        <f t="shared" si="82"/>
        <v>863026</v>
      </c>
      <c r="AE232" s="269">
        <f>VLOOKUP(A232,'2% with VPK 2021'!A:AB,28,FALSE)</f>
        <v>27919133.75</v>
      </c>
      <c r="AF232" s="269">
        <f>VLOOKUP(A232,'Charter School Lease'!A:E,5,FALSE)</f>
        <v>0</v>
      </c>
      <c r="AG232" s="269">
        <f>VLOOKUP(A232,'Integration Change'!H:L,5,FALSE)</f>
        <v>0</v>
      </c>
      <c r="AH232" s="269">
        <f>VLOOKUP(A232,'Other SPED'!A:D,4,FALSE)</f>
        <v>0</v>
      </c>
      <c r="AI232" s="269">
        <f>VLOOKUP(A232,QComp!I:R,10,FALSE)</f>
        <v>-2205.4015993779467</v>
      </c>
      <c r="AJ232" s="269">
        <f>VLOOKUP(A232,'LTFM Change'!G:K,5,FALSE)</f>
        <v>0</v>
      </c>
      <c r="AK232" s="269">
        <f>VLOOKUP(A232,'Breakfast and Lunch'!A:E,5,FALSE)</f>
        <v>0</v>
      </c>
      <c r="AL232" s="269">
        <f>VLOOKUP(A232,'Breakfast and Lunch'!A:D,4,FALSE)</f>
        <v>0</v>
      </c>
      <c r="AM232" s="269">
        <f>VLOOKUP(A232,'Integration Change'!A:E,5,FALSE)</f>
        <v>0</v>
      </c>
      <c r="AN232" s="269">
        <f>VLOOKUP(A232,'Safe School'!F:J,5,FALSE)</f>
        <v>0</v>
      </c>
      <c r="AO232" s="269">
        <f>VLOOKUP(A232,'LTFM Change'!A:D,4,FALSE)</f>
        <v>0</v>
      </c>
      <c r="AP232" s="269">
        <f>VLOOKUP(A232,QComp!A:E,5,FALSE)</f>
        <v>2205.4015993779467</v>
      </c>
      <c r="AQ232" s="269">
        <f t="shared" si="83"/>
        <v>0</v>
      </c>
      <c r="AR232" s="269">
        <f>VLOOKUP(A232,'2021 SPED'!A:AF,32,FALSE)</f>
        <v>356304.48025467759</v>
      </c>
      <c r="AS232" s="285">
        <f t="shared" si="77"/>
        <v>1219330.4802546776</v>
      </c>
      <c r="AT232" s="247">
        <f t="shared" si="78"/>
        <v>4.0705145480390489E-2</v>
      </c>
      <c r="AU232" s="249">
        <f t="shared" si="75"/>
        <v>1781708.3214307087</v>
      </c>
    </row>
    <row r="233" spans="1:47" x14ac:dyDescent="0.3">
      <c r="A233" s="243">
        <v>728</v>
      </c>
      <c r="B233" s="243">
        <v>1</v>
      </c>
      <c r="C233" s="243" t="s">
        <v>212</v>
      </c>
      <c r="D233" s="243">
        <f>VLOOKUP(A233,Sheet10!A:C,3,FALSE)</f>
        <v>4</v>
      </c>
      <c r="E233" s="268">
        <f>VLOOKUP(A233,'Pupil Info'!A:D,4,FALSE)</f>
        <v>13417</v>
      </c>
      <c r="F233" s="269">
        <f>VLOOKUP(A233,'Starting Point 2020'!A:AB,28,FALSE)+IFERROR(VLOOKUP(A233,'2020 SPED'!A:W,23,FALSE),0)</f>
        <v>137795167.66759267</v>
      </c>
      <c r="G233" s="269">
        <f>VLOOKUP(A233,'Starting Point 2020'!A:AB,28,FALSE)</f>
        <v>118203421.75</v>
      </c>
      <c r="H233" s="269">
        <f>VLOOKUP(A233,'2% 2020'!A:AB,28,FALSE)</f>
        <v>120086739.75</v>
      </c>
      <c r="I233" s="269">
        <f t="shared" si="79"/>
        <v>1883318</v>
      </c>
      <c r="J233" s="269">
        <f>VLOOKUP(A233,'2% with VPK 2020'!A:AB,28,FALSE)</f>
        <v>120086739.75</v>
      </c>
      <c r="K233" s="269">
        <f>VLOOKUP(A233,'Charter School Lease'!A:D,4,FALSE)</f>
        <v>0</v>
      </c>
      <c r="L233" s="269">
        <f>VLOOKUP(A233,'Integration Change'!H:K,4,FALSE)</f>
        <v>0</v>
      </c>
      <c r="M233" s="269">
        <f>VLOOKUP(A233,'Other SPED'!A:D,4,FALSE)</f>
        <v>0</v>
      </c>
      <c r="N233" s="269">
        <f>VLOOKUP(A233,'LTFM Change'!G:J,4,FALSE)</f>
        <v>0</v>
      </c>
      <c r="O233" s="269">
        <f>VLOOKUP(A233,QComp!I:N,6,FALSE)</f>
        <v>0</v>
      </c>
      <c r="P233" s="269">
        <f>VLOOKUP(A233,'Breakfast and Lunch'!A:D,4,FALSE)</f>
        <v>0</v>
      </c>
      <c r="Q233" s="269">
        <f>VLOOKUP(A233,'Breakfast and Lunch'!A:E,5,FALSE)</f>
        <v>0</v>
      </c>
      <c r="R233" s="269">
        <f>VLOOKUP(A233,'Integration Change'!A:D,4,FALSE)</f>
        <v>0</v>
      </c>
      <c r="S233" s="269">
        <f>VLOOKUP(A233,'LTFM Change'!A:C,3,FALSE)</f>
        <v>0</v>
      </c>
      <c r="T233" s="269">
        <f>VLOOKUP(A233,QComp!A:D,4,FALSE)</f>
        <v>0</v>
      </c>
      <c r="U233" s="269">
        <f t="shared" si="80"/>
        <v>0</v>
      </c>
      <c r="V233" s="269">
        <f>VLOOKUP(A233,'2020 SPED'!A:AF,32,FALSE)</f>
        <v>403514.75770119205</v>
      </c>
      <c r="W233" s="270">
        <f t="shared" si="76"/>
        <v>2286832.7577011921</v>
      </c>
      <c r="X233" s="247">
        <f t="shared" si="81"/>
        <v>1.6595885011133207E-2</v>
      </c>
      <c r="Z233" s="268">
        <f>VLOOKUP(A233,'Pupil Info'!A:E,5,FALSE)</f>
        <v>13537</v>
      </c>
      <c r="AA233" s="269">
        <f>VLOOKUP(A233,'Starting Point 2021'!A:AB,28,FALSE)+VLOOKUP(A233,'2021 SPED'!A:AT,23,FALSE)</f>
        <v>138996875.57075149</v>
      </c>
      <c r="AB233" s="269">
        <f>VLOOKUP(A233,'Starting Point 2021'!A:AB,28,FALSE)</f>
        <v>117855989.25</v>
      </c>
      <c r="AC233" s="269">
        <f>VLOOKUP(A233,'2% 2021'!A:AB,28,FALSE)</f>
        <v>121702155.25</v>
      </c>
      <c r="AD233" s="269">
        <f t="shared" si="82"/>
        <v>3846166</v>
      </c>
      <c r="AE233" s="269">
        <f>VLOOKUP(A233,'2% with VPK 2021'!A:AB,28,FALSE)</f>
        <v>121702155.25</v>
      </c>
      <c r="AF233" s="269">
        <f>VLOOKUP(A233,'Charter School Lease'!A:E,5,FALSE)</f>
        <v>0</v>
      </c>
      <c r="AG233" s="269">
        <f>VLOOKUP(A233,'Integration Change'!H:L,5,FALSE)</f>
        <v>0</v>
      </c>
      <c r="AH233" s="269">
        <f>VLOOKUP(A233,'Other SPED'!A:D,4,FALSE)</f>
        <v>0</v>
      </c>
      <c r="AI233" s="269">
        <f>VLOOKUP(A233,QComp!I:R,10,FALSE)</f>
        <v>0</v>
      </c>
      <c r="AJ233" s="269">
        <f>VLOOKUP(A233,'LTFM Change'!G:K,5,FALSE)</f>
        <v>0</v>
      </c>
      <c r="AK233" s="269">
        <f>VLOOKUP(A233,'Breakfast and Lunch'!A:E,5,FALSE)</f>
        <v>0</v>
      </c>
      <c r="AL233" s="269">
        <f>VLOOKUP(A233,'Breakfast and Lunch'!A:D,4,FALSE)</f>
        <v>0</v>
      </c>
      <c r="AM233" s="269">
        <f>VLOOKUP(A233,'Integration Change'!A:E,5,FALSE)</f>
        <v>0</v>
      </c>
      <c r="AN233" s="269">
        <f>VLOOKUP(A233,'Safe School'!F:J,5,FALSE)</f>
        <v>0</v>
      </c>
      <c r="AO233" s="269">
        <f>VLOOKUP(A233,'LTFM Change'!A:D,4,FALSE)</f>
        <v>0</v>
      </c>
      <c r="AP233" s="269">
        <f>VLOOKUP(A233,QComp!A:E,5,FALSE)</f>
        <v>0</v>
      </c>
      <c r="AQ233" s="269">
        <f t="shared" si="83"/>
        <v>0</v>
      </c>
      <c r="AR233" s="269">
        <f>VLOOKUP(A233,'2021 SPED'!A:AF,32,FALSE)</f>
        <v>1026338.095891729</v>
      </c>
      <c r="AS233" s="285">
        <f t="shared" si="77"/>
        <v>4872504.095891729</v>
      </c>
      <c r="AT233" s="247">
        <f t="shared" si="78"/>
        <v>3.5054774259379209E-2</v>
      </c>
      <c r="AU233" s="249">
        <f t="shared" si="75"/>
        <v>7159336.853592921</v>
      </c>
    </row>
    <row r="234" spans="1:47" x14ac:dyDescent="0.3">
      <c r="A234" s="243">
        <v>738</v>
      </c>
      <c r="B234" s="243">
        <v>1</v>
      </c>
      <c r="C234" s="243" t="s">
        <v>213</v>
      </c>
      <c r="D234" s="243">
        <f>VLOOKUP(A234,Sheet10!A:C,3,FALSE)</f>
        <v>5</v>
      </c>
      <c r="E234" s="268">
        <f>VLOOKUP(A234,'Pupil Info'!A:D,4,FALSE)</f>
        <v>1050</v>
      </c>
      <c r="F234" s="269">
        <f>VLOOKUP(A234,'Starting Point 2020'!A:AB,28,FALSE)+IFERROR(VLOOKUP(A234,'2020 SPED'!A:W,23,FALSE),0)</f>
        <v>10081893.46316959</v>
      </c>
      <c r="G234" s="269">
        <f>VLOOKUP(A234,'Starting Point 2020'!A:AB,28,FALSE)</f>
        <v>9134264.5</v>
      </c>
      <c r="H234" s="269">
        <f>VLOOKUP(A234,'2% 2020'!A:AB,28,FALSE)</f>
        <v>9286420.5</v>
      </c>
      <c r="I234" s="269">
        <f t="shared" si="79"/>
        <v>152156</v>
      </c>
      <c r="J234" s="269">
        <f>VLOOKUP(A234,'2% with VPK 2020'!A:AB,28,FALSE)</f>
        <v>9286420.5</v>
      </c>
      <c r="K234" s="269">
        <f>VLOOKUP(A234,'Charter School Lease'!A:D,4,FALSE)</f>
        <v>0</v>
      </c>
      <c r="L234" s="269">
        <f>VLOOKUP(A234,'Integration Change'!H:K,4,FALSE)</f>
        <v>0</v>
      </c>
      <c r="M234" s="269">
        <f>VLOOKUP(A234,'Other SPED'!A:D,4,FALSE)</f>
        <v>0</v>
      </c>
      <c r="N234" s="269">
        <f>VLOOKUP(A234,'LTFM Change'!G:J,4,FALSE)</f>
        <v>0</v>
      </c>
      <c r="O234" s="269">
        <f>VLOOKUP(A234,QComp!I:N,6,FALSE)</f>
        <v>0</v>
      </c>
      <c r="P234" s="269">
        <f>VLOOKUP(A234,'Breakfast and Lunch'!A:D,4,FALSE)</f>
        <v>0</v>
      </c>
      <c r="Q234" s="269">
        <f>VLOOKUP(A234,'Breakfast and Lunch'!A:E,5,FALSE)</f>
        <v>0</v>
      </c>
      <c r="R234" s="269">
        <f>VLOOKUP(A234,'Integration Change'!A:D,4,FALSE)</f>
        <v>0</v>
      </c>
      <c r="S234" s="269">
        <f>VLOOKUP(A234,'LTFM Change'!A:C,3,FALSE)</f>
        <v>0</v>
      </c>
      <c r="T234" s="269">
        <f>VLOOKUP(A234,QComp!A:D,4,FALSE)</f>
        <v>0</v>
      </c>
      <c r="U234" s="269">
        <f t="shared" si="80"/>
        <v>0</v>
      </c>
      <c r="V234" s="269">
        <f>VLOOKUP(A234,'2020 SPED'!A:AF,32,FALSE)</f>
        <v>8616.7419629121432</v>
      </c>
      <c r="W234" s="270">
        <f t="shared" si="76"/>
        <v>160772.74196291214</v>
      </c>
      <c r="X234" s="247">
        <f t="shared" si="81"/>
        <v>1.5946681300515065E-2</v>
      </c>
      <c r="Z234" s="268">
        <f>VLOOKUP(A234,'Pupil Info'!A:E,5,FALSE)</f>
        <v>1041</v>
      </c>
      <c r="AA234" s="269">
        <f>VLOOKUP(A234,'Starting Point 2021'!A:AB,28,FALSE)+VLOOKUP(A234,'2021 SPED'!A:AT,23,FALSE)</f>
        <v>10103604.472137917</v>
      </c>
      <c r="AB234" s="269">
        <f>VLOOKUP(A234,'Starting Point 2021'!A:AB,28,FALSE)</f>
        <v>9113464</v>
      </c>
      <c r="AC234" s="269">
        <f>VLOOKUP(A234,'2% 2021'!A:AB,28,FALSE)</f>
        <v>9420417</v>
      </c>
      <c r="AD234" s="269">
        <f t="shared" si="82"/>
        <v>306953</v>
      </c>
      <c r="AE234" s="269">
        <f>VLOOKUP(A234,'2% with VPK 2021'!A:AB,28,FALSE)</f>
        <v>9420417</v>
      </c>
      <c r="AF234" s="269">
        <f>VLOOKUP(A234,'Charter School Lease'!A:E,5,FALSE)</f>
        <v>0</v>
      </c>
      <c r="AG234" s="269">
        <f>VLOOKUP(A234,'Integration Change'!H:L,5,FALSE)</f>
        <v>0</v>
      </c>
      <c r="AH234" s="269">
        <f>VLOOKUP(A234,'Other SPED'!A:D,4,FALSE)</f>
        <v>0</v>
      </c>
      <c r="AI234" s="269">
        <f>VLOOKUP(A234,QComp!I:R,10,FALSE)</f>
        <v>0</v>
      </c>
      <c r="AJ234" s="269">
        <f>VLOOKUP(A234,'LTFM Change'!G:K,5,FALSE)</f>
        <v>0</v>
      </c>
      <c r="AK234" s="269">
        <f>VLOOKUP(A234,'Breakfast and Lunch'!A:E,5,FALSE)</f>
        <v>0</v>
      </c>
      <c r="AL234" s="269">
        <f>VLOOKUP(A234,'Breakfast and Lunch'!A:D,4,FALSE)</f>
        <v>0</v>
      </c>
      <c r="AM234" s="269">
        <f>VLOOKUP(A234,'Integration Change'!A:E,5,FALSE)</f>
        <v>0</v>
      </c>
      <c r="AN234" s="269">
        <f>VLOOKUP(A234,'Safe School'!F:J,5,FALSE)</f>
        <v>0</v>
      </c>
      <c r="AO234" s="269">
        <f>VLOOKUP(A234,'LTFM Change'!A:D,4,FALSE)</f>
        <v>0</v>
      </c>
      <c r="AP234" s="269">
        <f>VLOOKUP(A234,QComp!A:E,5,FALSE)</f>
        <v>0</v>
      </c>
      <c r="AQ234" s="269">
        <f t="shared" si="83"/>
        <v>0</v>
      </c>
      <c r="AR234" s="269">
        <f>VLOOKUP(A234,'2021 SPED'!A:AF,32,FALSE)</f>
        <v>36618.324831213802</v>
      </c>
      <c r="AS234" s="285">
        <f t="shared" si="77"/>
        <v>343571.3248312138</v>
      </c>
      <c r="AT234" s="247">
        <f t="shared" si="78"/>
        <v>3.4004827265225905E-2</v>
      </c>
      <c r="AU234" s="249">
        <f t="shared" si="75"/>
        <v>504344.06679412595</v>
      </c>
    </row>
    <row r="235" spans="1:47" x14ac:dyDescent="0.3">
      <c r="A235" s="243">
        <v>739</v>
      </c>
      <c r="B235" s="243">
        <v>1</v>
      </c>
      <c r="C235" s="243" t="s">
        <v>214</v>
      </c>
      <c r="D235" s="243">
        <f>VLOOKUP(A235,Sheet10!A:C,3,FALSE)</f>
        <v>6</v>
      </c>
      <c r="E235" s="268">
        <f>VLOOKUP(A235,'Pupil Info'!A:D,4,FALSE)</f>
        <v>734</v>
      </c>
      <c r="F235" s="269">
        <f>VLOOKUP(A235,'Starting Point 2020'!A:AB,28,FALSE)+IFERROR(VLOOKUP(A235,'2020 SPED'!A:W,23,FALSE),0)</f>
        <v>7493370.9119071038</v>
      </c>
      <c r="G235" s="269">
        <f>VLOOKUP(A235,'Starting Point 2020'!A:AB,28,FALSE)</f>
        <v>6768486.7832909999</v>
      </c>
      <c r="H235" s="269">
        <f>VLOOKUP(A235,'2% 2020'!A:AB,28,FALSE)</f>
        <v>6875602.7832909999</v>
      </c>
      <c r="I235" s="269">
        <f t="shared" si="79"/>
        <v>107116</v>
      </c>
      <c r="J235" s="269">
        <f>VLOOKUP(A235,'2% with VPK 2020'!A:AB,28,FALSE)</f>
        <v>6875602.7832909999</v>
      </c>
      <c r="K235" s="269">
        <f>VLOOKUP(A235,'Charter School Lease'!A:D,4,FALSE)</f>
        <v>0</v>
      </c>
      <c r="L235" s="269">
        <f>VLOOKUP(A235,'Integration Change'!H:K,4,FALSE)</f>
        <v>0</v>
      </c>
      <c r="M235" s="269">
        <f>VLOOKUP(A235,'Other SPED'!A:D,4,FALSE)</f>
        <v>0</v>
      </c>
      <c r="N235" s="269">
        <f>VLOOKUP(A235,'LTFM Change'!G:J,4,FALSE)</f>
        <v>0</v>
      </c>
      <c r="O235" s="269">
        <f>VLOOKUP(A235,QComp!I:N,6,FALSE)</f>
        <v>-606.51172920000681</v>
      </c>
      <c r="P235" s="269">
        <f>VLOOKUP(A235,'Breakfast and Lunch'!A:D,4,FALSE)</f>
        <v>0</v>
      </c>
      <c r="Q235" s="269">
        <f>VLOOKUP(A235,'Breakfast and Lunch'!A:E,5,FALSE)</f>
        <v>0</v>
      </c>
      <c r="R235" s="269">
        <f>VLOOKUP(A235,'Integration Change'!A:D,4,FALSE)</f>
        <v>0</v>
      </c>
      <c r="S235" s="269">
        <f>VLOOKUP(A235,'LTFM Change'!A:C,3,FALSE)</f>
        <v>0</v>
      </c>
      <c r="T235" s="269">
        <f>VLOOKUP(A235,QComp!A:D,4,FALSE)</f>
        <v>0</v>
      </c>
      <c r="U235" s="269">
        <f t="shared" si="80"/>
        <v>-606.51172920037061</v>
      </c>
      <c r="V235" s="269">
        <f>VLOOKUP(A235,'2020 SPED'!A:AF,32,FALSE)</f>
        <v>13695.328281061957</v>
      </c>
      <c r="W235" s="270">
        <f t="shared" si="76"/>
        <v>120204.81655186159</v>
      </c>
      <c r="X235" s="247">
        <f t="shared" si="81"/>
        <v>1.6041487598172099E-2</v>
      </c>
      <c r="Z235" s="268">
        <f>VLOOKUP(A235,'Pupil Info'!A:E,5,FALSE)</f>
        <v>728</v>
      </c>
      <c r="AA235" s="269">
        <f>VLOOKUP(A235,'Starting Point 2021'!A:AB,28,FALSE)+VLOOKUP(A235,'2021 SPED'!A:AT,23,FALSE)</f>
        <v>7495976.7502892893</v>
      </c>
      <c r="AB235" s="269">
        <f>VLOOKUP(A235,'Starting Point 2021'!A:AB,28,FALSE)</f>
        <v>6739158.084497734</v>
      </c>
      <c r="AC235" s="269">
        <f>VLOOKUP(A235,'2% 2021'!A:AB,28,FALSE)</f>
        <v>6952607.9184977347</v>
      </c>
      <c r="AD235" s="269">
        <f t="shared" si="82"/>
        <v>213449.83400000073</v>
      </c>
      <c r="AE235" s="269">
        <f>VLOOKUP(A235,'2% with VPK 2021'!A:AB,28,FALSE)</f>
        <v>6952607.9184977347</v>
      </c>
      <c r="AF235" s="269">
        <f>VLOOKUP(A235,'Charter School Lease'!A:E,5,FALSE)</f>
        <v>0</v>
      </c>
      <c r="AG235" s="269">
        <f>VLOOKUP(A235,'Integration Change'!H:L,5,FALSE)</f>
        <v>0</v>
      </c>
      <c r="AH235" s="269">
        <f>VLOOKUP(A235,'Other SPED'!A:D,4,FALSE)</f>
        <v>0</v>
      </c>
      <c r="AI235" s="269">
        <f>VLOOKUP(A235,QComp!I:R,10,FALSE)</f>
        <v>-595.12831416477275</v>
      </c>
      <c r="AJ235" s="269">
        <f>VLOOKUP(A235,'LTFM Change'!G:K,5,FALSE)</f>
        <v>0</v>
      </c>
      <c r="AK235" s="269">
        <f>VLOOKUP(A235,'Breakfast and Lunch'!A:E,5,FALSE)</f>
        <v>0</v>
      </c>
      <c r="AL235" s="269">
        <f>VLOOKUP(A235,'Breakfast and Lunch'!A:D,4,FALSE)</f>
        <v>0</v>
      </c>
      <c r="AM235" s="269">
        <f>VLOOKUP(A235,'Integration Change'!A:E,5,FALSE)</f>
        <v>0</v>
      </c>
      <c r="AN235" s="269">
        <f>VLOOKUP(A235,'Safe School'!F:J,5,FALSE)</f>
        <v>0</v>
      </c>
      <c r="AO235" s="269">
        <f>VLOOKUP(A235,'LTFM Change'!A:D,4,FALSE)</f>
        <v>0</v>
      </c>
      <c r="AP235" s="269">
        <f>VLOOKUP(A235,QComp!A:E,5,FALSE)</f>
        <v>0</v>
      </c>
      <c r="AQ235" s="269">
        <f t="shared" si="83"/>
        <v>-595.12831416446716</v>
      </c>
      <c r="AR235" s="269">
        <f>VLOOKUP(A235,'2021 SPED'!A:AF,32,FALSE)</f>
        <v>33740.155207907548</v>
      </c>
      <c r="AS235" s="285">
        <f t="shared" si="77"/>
        <v>246594.86089374381</v>
      </c>
      <c r="AT235" s="247">
        <f t="shared" si="78"/>
        <v>3.2896961811444692E-2</v>
      </c>
      <c r="AU235" s="249">
        <f t="shared" si="75"/>
        <v>366799.6774456054</v>
      </c>
    </row>
    <row r="236" spans="1:47" x14ac:dyDescent="0.3">
      <c r="A236" s="243">
        <v>740</v>
      </c>
      <c r="B236" s="243">
        <v>1</v>
      </c>
      <c r="C236" s="243" t="s">
        <v>215</v>
      </c>
      <c r="D236" s="243">
        <f>VLOOKUP(A236,Sheet10!A:C,3,FALSE)</f>
        <v>5</v>
      </c>
      <c r="E236" s="268">
        <f>VLOOKUP(A236,'Pupil Info'!A:D,4,FALSE)</f>
        <v>1312</v>
      </c>
      <c r="F236" s="269">
        <f>VLOOKUP(A236,'Starting Point 2020'!A:AB,28,FALSE)+IFERROR(VLOOKUP(A236,'2020 SPED'!A:W,23,FALSE),0)</f>
        <v>13796853.959727272</v>
      </c>
      <c r="G236" s="269">
        <f>VLOOKUP(A236,'Starting Point 2020'!A:AB,28,FALSE)</f>
        <v>12435027.8328772</v>
      </c>
      <c r="H236" s="269">
        <f>VLOOKUP(A236,'2% 2020'!A:AB,28,FALSE)</f>
        <v>12640475.8328772</v>
      </c>
      <c r="I236" s="269">
        <f t="shared" si="79"/>
        <v>205448</v>
      </c>
      <c r="J236" s="269">
        <f>VLOOKUP(A236,'2% with VPK 2020'!A:AB,28,FALSE)</f>
        <v>12640475.8328772</v>
      </c>
      <c r="K236" s="269">
        <f>VLOOKUP(A236,'Charter School Lease'!A:D,4,FALSE)</f>
        <v>0</v>
      </c>
      <c r="L236" s="269">
        <f>VLOOKUP(A236,'Integration Change'!H:K,4,FALSE)</f>
        <v>0</v>
      </c>
      <c r="M236" s="269">
        <f>VLOOKUP(A236,'Other SPED'!A:D,4,FALSE)</f>
        <v>0</v>
      </c>
      <c r="N236" s="269">
        <f>VLOOKUP(A236,'LTFM Change'!G:J,4,FALSE)</f>
        <v>0</v>
      </c>
      <c r="O236" s="269">
        <f>VLOOKUP(A236,QComp!I:N,6,FALSE)</f>
        <v>0</v>
      </c>
      <c r="P236" s="269">
        <f>VLOOKUP(A236,'Breakfast and Lunch'!A:D,4,FALSE)</f>
        <v>0</v>
      </c>
      <c r="Q236" s="269">
        <f>VLOOKUP(A236,'Breakfast and Lunch'!A:E,5,FALSE)</f>
        <v>0</v>
      </c>
      <c r="R236" s="269">
        <f>VLOOKUP(A236,'Integration Change'!A:D,4,FALSE)</f>
        <v>0</v>
      </c>
      <c r="S236" s="269">
        <f>VLOOKUP(A236,'LTFM Change'!A:C,3,FALSE)</f>
        <v>0</v>
      </c>
      <c r="T236" s="269">
        <f>VLOOKUP(A236,QComp!A:D,4,FALSE)</f>
        <v>0</v>
      </c>
      <c r="U236" s="269">
        <f t="shared" si="80"/>
        <v>0</v>
      </c>
      <c r="V236" s="269">
        <f>VLOOKUP(A236,'2020 SPED'!A:AF,32,FALSE)</f>
        <v>38577.99338150816</v>
      </c>
      <c r="W236" s="270">
        <f t="shared" si="76"/>
        <v>244025.99338150816</v>
      </c>
      <c r="X236" s="247">
        <f t="shared" si="81"/>
        <v>1.7687075190751054E-2</v>
      </c>
      <c r="Z236" s="268">
        <f>VLOOKUP(A236,'Pupil Info'!A:E,5,FALSE)</f>
        <v>1286</v>
      </c>
      <c r="AA236" s="269">
        <f>VLOOKUP(A236,'Starting Point 2021'!A:AB,28,FALSE)+VLOOKUP(A236,'2021 SPED'!A:AT,23,FALSE)</f>
        <v>13644285.52479667</v>
      </c>
      <c r="AB236" s="269">
        <f>VLOOKUP(A236,'Starting Point 2021'!A:AB,28,FALSE)</f>
        <v>12252649.748792214</v>
      </c>
      <c r="AC236" s="269">
        <f>VLOOKUP(A236,'2% 2021'!A:AB,28,FALSE)</f>
        <v>12658825.164792215</v>
      </c>
      <c r="AD236" s="269">
        <f t="shared" si="82"/>
        <v>406175.41600000113</v>
      </c>
      <c r="AE236" s="269">
        <f>VLOOKUP(A236,'2% with VPK 2021'!A:AB,28,FALSE)</f>
        <v>12658825.164792215</v>
      </c>
      <c r="AF236" s="269">
        <f>VLOOKUP(A236,'Charter School Lease'!A:E,5,FALSE)</f>
        <v>0</v>
      </c>
      <c r="AG236" s="269">
        <f>VLOOKUP(A236,'Integration Change'!H:L,5,FALSE)</f>
        <v>0</v>
      </c>
      <c r="AH236" s="269">
        <f>VLOOKUP(A236,'Other SPED'!A:D,4,FALSE)</f>
        <v>0</v>
      </c>
      <c r="AI236" s="269">
        <f>VLOOKUP(A236,QComp!I:R,10,FALSE)</f>
        <v>0</v>
      </c>
      <c r="AJ236" s="269">
        <f>VLOOKUP(A236,'LTFM Change'!G:K,5,FALSE)</f>
        <v>0</v>
      </c>
      <c r="AK236" s="269">
        <f>VLOOKUP(A236,'Breakfast and Lunch'!A:E,5,FALSE)</f>
        <v>0</v>
      </c>
      <c r="AL236" s="269">
        <f>VLOOKUP(A236,'Breakfast and Lunch'!A:D,4,FALSE)</f>
        <v>0</v>
      </c>
      <c r="AM236" s="269">
        <f>VLOOKUP(A236,'Integration Change'!A:E,5,FALSE)</f>
        <v>0</v>
      </c>
      <c r="AN236" s="269">
        <f>VLOOKUP(A236,'Safe School'!F:J,5,FALSE)</f>
        <v>0</v>
      </c>
      <c r="AO236" s="269">
        <f>VLOOKUP(A236,'LTFM Change'!A:D,4,FALSE)</f>
        <v>0</v>
      </c>
      <c r="AP236" s="269">
        <f>VLOOKUP(A236,QComp!A:E,5,FALSE)</f>
        <v>0</v>
      </c>
      <c r="AQ236" s="269">
        <f t="shared" si="83"/>
        <v>0</v>
      </c>
      <c r="AR236" s="269">
        <f>VLOOKUP(A236,'2021 SPED'!A:AF,32,FALSE)</f>
        <v>95838.652961191256</v>
      </c>
      <c r="AS236" s="285">
        <f t="shared" si="77"/>
        <v>502014.06896119239</v>
      </c>
      <c r="AT236" s="247">
        <f t="shared" si="78"/>
        <v>3.6792990592937114E-2</v>
      </c>
      <c r="AU236" s="249">
        <f t="shared" si="75"/>
        <v>746040.06234270055</v>
      </c>
    </row>
    <row r="237" spans="1:47" x14ac:dyDescent="0.3">
      <c r="A237" s="243">
        <v>741</v>
      </c>
      <c r="B237" s="243">
        <v>1</v>
      </c>
      <c r="C237" s="243" t="s">
        <v>216</v>
      </c>
      <c r="D237" s="243">
        <f>VLOOKUP(A237,Sheet10!A:C,3,FALSE)</f>
        <v>5</v>
      </c>
      <c r="E237" s="268">
        <f>VLOOKUP(A237,'Pupil Info'!A:D,4,FALSE)</f>
        <v>920</v>
      </c>
      <c r="F237" s="269">
        <f>VLOOKUP(A237,'Starting Point 2020'!A:AB,28,FALSE)+IFERROR(VLOOKUP(A237,'2020 SPED'!A:W,23,FALSE),0)</f>
        <v>9355830.1701461524</v>
      </c>
      <c r="G237" s="269">
        <f>VLOOKUP(A237,'Starting Point 2020'!A:AB,28,FALSE)</f>
        <v>8069353.214559</v>
      </c>
      <c r="H237" s="269">
        <f>VLOOKUP(A237,'2% 2020'!A:AB,28,FALSE)</f>
        <v>8206516.214559</v>
      </c>
      <c r="I237" s="269">
        <f t="shared" si="79"/>
        <v>137163</v>
      </c>
      <c r="J237" s="269">
        <f>VLOOKUP(A237,'2% with VPK 2020'!A:AB,28,FALSE)</f>
        <v>8206516.214559</v>
      </c>
      <c r="K237" s="269">
        <f>VLOOKUP(A237,'Charter School Lease'!A:D,4,FALSE)</f>
        <v>0</v>
      </c>
      <c r="L237" s="269">
        <f>VLOOKUP(A237,'Integration Change'!H:K,4,FALSE)</f>
        <v>0</v>
      </c>
      <c r="M237" s="269">
        <f>VLOOKUP(A237,'Other SPED'!A:D,4,FALSE)</f>
        <v>0</v>
      </c>
      <c r="N237" s="269">
        <f>VLOOKUP(A237,'LTFM Change'!G:J,4,FALSE)</f>
        <v>0</v>
      </c>
      <c r="O237" s="269">
        <f>VLOOKUP(A237,QComp!I:N,6,FALSE)</f>
        <v>-742.53678719999152</v>
      </c>
      <c r="P237" s="269">
        <f>VLOOKUP(A237,'Breakfast and Lunch'!A:D,4,FALSE)</f>
        <v>0</v>
      </c>
      <c r="Q237" s="269">
        <f>VLOOKUP(A237,'Breakfast and Lunch'!A:E,5,FALSE)</f>
        <v>0</v>
      </c>
      <c r="R237" s="269">
        <f>VLOOKUP(A237,'Integration Change'!A:D,4,FALSE)</f>
        <v>0</v>
      </c>
      <c r="S237" s="269">
        <f>VLOOKUP(A237,'LTFM Change'!A:C,3,FALSE)</f>
        <v>0</v>
      </c>
      <c r="T237" s="269">
        <f>VLOOKUP(A237,QComp!A:D,4,FALSE)</f>
        <v>0</v>
      </c>
      <c r="U237" s="269">
        <f t="shared" si="80"/>
        <v>-742.5367871997878</v>
      </c>
      <c r="V237" s="269">
        <f>VLOOKUP(A237,'2020 SPED'!A:AF,32,FALSE)</f>
        <v>20852.879303566879</v>
      </c>
      <c r="W237" s="270">
        <f t="shared" si="76"/>
        <v>157273.34251636709</v>
      </c>
      <c r="X237" s="247">
        <f t="shared" si="81"/>
        <v>1.6810196386229354E-2</v>
      </c>
      <c r="Z237" s="268">
        <f>VLOOKUP(A237,'Pupil Info'!A:E,5,FALSE)</f>
        <v>895</v>
      </c>
      <c r="AA237" s="269">
        <f>VLOOKUP(A237,'Starting Point 2021'!A:AB,28,FALSE)+VLOOKUP(A237,'2021 SPED'!A:AT,23,FALSE)</f>
        <v>9263799.641041439</v>
      </c>
      <c r="AB237" s="269">
        <f>VLOOKUP(A237,'Starting Point 2021'!A:AB,28,FALSE)</f>
        <v>7917376.7800561143</v>
      </c>
      <c r="AC237" s="269">
        <f>VLOOKUP(A237,'2% 2021'!A:AB,28,FALSE)</f>
        <v>8187844.4380561151</v>
      </c>
      <c r="AD237" s="269">
        <f t="shared" si="82"/>
        <v>270467.65800000075</v>
      </c>
      <c r="AE237" s="269">
        <f>VLOOKUP(A237,'2% with VPK 2021'!A:AB,28,FALSE)</f>
        <v>8187844.4380561151</v>
      </c>
      <c r="AF237" s="269">
        <f>VLOOKUP(A237,'Charter School Lease'!A:E,5,FALSE)</f>
        <v>0</v>
      </c>
      <c r="AG237" s="269">
        <f>VLOOKUP(A237,'Integration Change'!H:L,5,FALSE)</f>
        <v>0</v>
      </c>
      <c r="AH237" s="269">
        <f>VLOOKUP(A237,'Other SPED'!A:D,4,FALSE)</f>
        <v>0</v>
      </c>
      <c r="AI237" s="269">
        <f>VLOOKUP(A237,QComp!I:R,10,FALSE)</f>
        <v>-737.30640605368535</v>
      </c>
      <c r="AJ237" s="269">
        <f>VLOOKUP(A237,'LTFM Change'!G:K,5,FALSE)</f>
        <v>0</v>
      </c>
      <c r="AK237" s="269">
        <f>VLOOKUP(A237,'Breakfast and Lunch'!A:E,5,FALSE)</f>
        <v>0</v>
      </c>
      <c r="AL237" s="269">
        <f>VLOOKUP(A237,'Breakfast and Lunch'!A:D,4,FALSE)</f>
        <v>0</v>
      </c>
      <c r="AM237" s="269">
        <f>VLOOKUP(A237,'Integration Change'!A:E,5,FALSE)</f>
        <v>0</v>
      </c>
      <c r="AN237" s="269">
        <f>VLOOKUP(A237,'Safe School'!F:J,5,FALSE)</f>
        <v>0</v>
      </c>
      <c r="AO237" s="269">
        <f>VLOOKUP(A237,'LTFM Change'!A:D,4,FALSE)</f>
        <v>0</v>
      </c>
      <c r="AP237" s="269">
        <f>VLOOKUP(A237,QComp!A:E,5,FALSE)</f>
        <v>0</v>
      </c>
      <c r="AQ237" s="269">
        <f t="shared" si="83"/>
        <v>-737.30640605371445</v>
      </c>
      <c r="AR237" s="269">
        <f>VLOOKUP(A237,'2021 SPED'!A:AF,32,FALSE)</f>
        <v>75466.626262486214</v>
      </c>
      <c r="AS237" s="285">
        <f t="shared" si="77"/>
        <v>345196.97785643325</v>
      </c>
      <c r="AT237" s="247">
        <f t="shared" si="78"/>
        <v>3.7263001277262717E-2</v>
      </c>
      <c r="AU237" s="249">
        <f t="shared" si="75"/>
        <v>502470.32037280034</v>
      </c>
    </row>
    <row r="238" spans="1:47" x14ac:dyDescent="0.3">
      <c r="A238" s="243">
        <v>742</v>
      </c>
      <c r="B238" s="243">
        <v>1</v>
      </c>
      <c r="C238" s="243" t="s">
        <v>217</v>
      </c>
      <c r="D238" s="243">
        <f>VLOOKUP(A238,Sheet10!A:C,3,FALSE)</f>
        <v>4</v>
      </c>
      <c r="E238" s="268">
        <f>VLOOKUP(A238,'Pupil Info'!A:D,4,FALSE)</f>
        <v>10095</v>
      </c>
      <c r="F238" s="269">
        <f>VLOOKUP(A238,'Starting Point 2020'!A:AB,28,FALSE)+IFERROR(VLOOKUP(A238,'2020 SPED'!A:W,23,FALSE),0)</f>
        <v>122719954.60361052</v>
      </c>
      <c r="G238" s="269">
        <f>VLOOKUP(A238,'Starting Point 2020'!A:AB,28,FALSE)</f>
        <v>102394670.4353642</v>
      </c>
      <c r="H238" s="269">
        <f>VLOOKUP(A238,'2% 2020'!A:AB,28,FALSE)</f>
        <v>104150469.4353642</v>
      </c>
      <c r="I238" s="269">
        <f t="shared" si="79"/>
        <v>1755799</v>
      </c>
      <c r="J238" s="269">
        <f>VLOOKUP(A238,'2% with VPK 2020'!A:AB,28,FALSE)</f>
        <v>104532902.9353642</v>
      </c>
      <c r="K238" s="269">
        <f>VLOOKUP(A238,'Charter School Lease'!A:D,4,FALSE)</f>
        <v>0</v>
      </c>
      <c r="L238" s="269">
        <f>VLOOKUP(A238,'Integration Change'!H:K,4,FALSE)</f>
        <v>6841.4841599997599</v>
      </c>
      <c r="M238" s="269">
        <f>VLOOKUP(A238,'Other SPED'!A:D,4,FALSE)</f>
        <v>95126.14</v>
      </c>
      <c r="N238" s="269">
        <f>VLOOKUP(A238,'LTFM Change'!G:J,4,FALSE)</f>
        <v>3784.3867095132591</v>
      </c>
      <c r="O238" s="269">
        <f>VLOOKUP(A238,QComp!I:N,6,FALSE)</f>
        <v>0</v>
      </c>
      <c r="P238" s="269">
        <f>VLOOKUP(A238,'Breakfast and Lunch'!A:D,4,FALSE)</f>
        <v>1904.11</v>
      </c>
      <c r="Q238" s="269">
        <f>VLOOKUP(A238,'Breakfast and Lunch'!A:E,5,FALSE)</f>
        <v>4971.96</v>
      </c>
      <c r="R238" s="269">
        <f>VLOOKUP(A238,'Integration Change'!A:D,4,FALSE)</f>
        <v>2932.0646399998805</v>
      </c>
      <c r="S238" s="269">
        <f>VLOOKUP(A238,'LTFM Change'!A:C,3,FALSE)</f>
        <v>-3784.3867095132591</v>
      </c>
      <c r="T238" s="269">
        <f>VLOOKUP(A238,QComp!A:D,4,FALSE)</f>
        <v>0</v>
      </c>
      <c r="U238" s="269">
        <f t="shared" si="80"/>
        <v>494209.25879999995</v>
      </c>
      <c r="V238" s="269">
        <f>VLOOKUP(A238,'2020 SPED'!A:AF,32,FALSE)</f>
        <v>359125.94989623502</v>
      </c>
      <c r="W238" s="270">
        <f t="shared" si="76"/>
        <v>2609134.208696235</v>
      </c>
      <c r="X238" s="247">
        <f t="shared" si="81"/>
        <v>2.1260879839173838E-2</v>
      </c>
      <c r="Z238" s="268">
        <f>VLOOKUP(A238,'Pupil Info'!A:E,5,FALSE)</f>
        <v>10014</v>
      </c>
      <c r="AA238" s="269">
        <f>VLOOKUP(A238,'Starting Point 2021'!A:AB,28,FALSE)+VLOOKUP(A238,'2021 SPED'!A:AT,23,FALSE)</f>
        <v>124179467.08814347</v>
      </c>
      <c r="AB238" s="269">
        <f>VLOOKUP(A238,'Starting Point 2021'!A:AB,28,FALSE)</f>
        <v>102655876.97090566</v>
      </c>
      <c r="AC238" s="269">
        <f>VLOOKUP(A238,'2% 2021'!A:AB,28,FALSE)</f>
        <v>106203559.02490567</v>
      </c>
      <c r="AD238" s="269">
        <f t="shared" si="82"/>
        <v>3547682.0540000051</v>
      </c>
      <c r="AE238" s="269">
        <f>VLOOKUP(A238,'2% with VPK 2021'!A:AB,28,FALSE)</f>
        <v>106759852.03490566</v>
      </c>
      <c r="AF238" s="269">
        <f>VLOOKUP(A238,'Charter School Lease'!A:E,5,FALSE)</f>
        <v>0</v>
      </c>
      <c r="AG238" s="269">
        <f>VLOOKUP(A238,'Integration Change'!H:L,5,FALSE)</f>
        <v>7157.8819200000726</v>
      </c>
      <c r="AH238" s="269">
        <f>VLOOKUP(A238,'Other SPED'!A:D,4,FALSE)</f>
        <v>95126.14</v>
      </c>
      <c r="AI238" s="269">
        <f>VLOOKUP(A238,QComp!I:R,10,FALSE)</f>
        <v>0</v>
      </c>
      <c r="AJ238" s="269">
        <f>VLOOKUP(A238,'LTFM Change'!G:K,5,FALSE)</f>
        <v>3951.6852996614762</v>
      </c>
      <c r="AK238" s="269">
        <f>VLOOKUP(A238,'Breakfast and Lunch'!A:E,5,FALSE)</f>
        <v>4971.96</v>
      </c>
      <c r="AL238" s="269">
        <f>VLOOKUP(A238,'Breakfast and Lunch'!A:D,4,FALSE)</f>
        <v>1904.11</v>
      </c>
      <c r="AM238" s="269">
        <f>VLOOKUP(A238,'Integration Change'!A:E,5,FALSE)</f>
        <v>3067.6636800001143</v>
      </c>
      <c r="AN238" s="269">
        <f>VLOOKUP(A238,'Safe School'!F:J,5,FALSE)</f>
        <v>1814.3999999999869</v>
      </c>
      <c r="AO238" s="269">
        <f>VLOOKUP(A238,'LTFM Change'!A:D,4,FALSE)</f>
        <v>-3951.6852996628731</v>
      </c>
      <c r="AP238" s="269">
        <f>VLOOKUP(A238,QComp!A:E,5,FALSE)</f>
        <v>0</v>
      </c>
      <c r="AQ238" s="269">
        <f t="shared" si="83"/>
        <v>670335.16559998691</v>
      </c>
      <c r="AR238" s="269">
        <f>VLOOKUP(A238,'2021 SPED'!A:AF,32,FALSE)</f>
        <v>1867110.1732755899</v>
      </c>
      <c r="AS238" s="285">
        <f t="shared" si="77"/>
        <v>6085127.392875582</v>
      </c>
      <c r="AT238" s="247">
        <f t="shared" si="78"/>
        <v>4.9002685673923171E-2</v>
      </c>
      <c r="AU238" s="249">
        <f t="shared" si="75"/>
        <v>8694261.601571817</v>
      </c>
    </row>
    <row r="239" spans="1:47" x14ac:dyDescent="0.3">
      <c r="A239" s="243">
        <v>743</v>
      </c>
      <c r="B239" s="243">
        <v>1</v>
      </c>
      <c r="C239" s="243" t="s">
        <v>218</v>
      </c>
      <c r="D239" s="243">
        <f>VLOOKUP(A239,Sheet10!A:C,3,FALSE)</f>
        <v>5</v>
      </c>
      <c r="E239" s="268">
        <f>VLOOKUP(A239,'Pupil Info'!A:D,4,FALSE)</f>
        <v>1063</v>
      </c>
      <c r="F239" s="269">
        <f>VLOOKUP(A239,'Starting Point 2020'!A:AB,28,FALSE)+IFERROR(VLOOKUP(A239,'2020 SPED'!A:W,23,FALSE),0)</f>
        <v>11092211.970305193</v>
      </c>
      <c r="G239" s="269">
        <f>VLOOKUP(A239,'Starting Point 2020'!A:AB,28,FALSE)</f>
        <v>10150608</v>
      </c>
      <c r="H239" s="269">
        <f>VLOOKUP(A239,'2% 2020'!A:AB,28,FALSE)</f>
        <v>10312239</v>
      </c>
      <c r="I239" s="269">
        <f t="shared" si="79"/>
        <v>161631</v>
      </c>
      <c r="J239" s="269">
        <f>VLOOKUP(A239,'2% with VPK 2020'!A:AB,28,FALSE)</f>
        <v>10312239</v>
      </c>
      <c r="K239" s="269">
        <f>VLOOKUP(A239,'Charter School Lease'!A:D,4,FALSE)</f>
        <v>0</v>
      </c>
      <c r="L239" s="269">
        <f>VLOOKUP(A239,'Integration Change'!H:K,4,FALSE)</f>
        <v>0</v>
      </c>
      <c r="M239" s="269">
        <f>VLOOKUP(A239,'Other SPED'!A:D,4,FALSE)</f>
        <v>0</v>
      </c>
      <c r="N239" s="269">
        <f>VLOOKUP(A239,'LTFM Change'!G:J,4,FALSE)</f>
        <v>0</v>
      </c>
      <c r="O239" s="269">
        <f>VLOOKUP(A239,QComp!I:N,6,FALSE)</f>
        <v>-878.56184519999078</v>
      </c>
      <c r="P239" s="269">
        <f>VLOOKUP(A239,'Breakfast and Lunch'!A:D,4,FALSE)</f>
        <v>0</v>
      </c>
      <c r="Q239" s="269">
        <f>VLOOKUP(A239,'Breakfast and Lunch'!A:E,5,FALSE)</f>
        <v>0</v>
      </c>
      <c r="R239" s="269">
        <f>VLOOKUP(A239,'Integration Change'!A:D,4,FALSE)</f>
        <v>0</v>
      </c>
      <c r="S239" s="269">
        <f>VLOOKUP(A239,'LTFM Change'!A:C,3,FALSE)</f>
        <v>0</v>
      </c>
      <c r="T239" s="269">
        <f>VLOOKUP(A239,QComp!A:D,4,FALSE)</f>
        <v>878.56184519999078</v>
      </c>
      <c r="U239" s="269">
        <f t="shared" si="80"/>
        <v>0</v>
      </c>
      <c r="V239" s="269">
        <f>VLOOKUP(A239,'2020 SPED'!A:AF,32,FALSE)</f>
        <v>23393.982655792846</v>
      </c>
      <c r="W239" s="270">
        <f t="shared" si="76"/>
        <v>185024.98265579285</v>
      </c>
      <c r="X239" s="247">
        <f t="shared" si="81"/>
        <v>1.6680620885277098E-2</v>
      </c>
      <c r="Z239" s="268">
        <f>VLOOKUP(A239,'Pupil Info'!A:E,5,FALSE)</f>
        <v>1042</v>
      </c>
      <c r="AA239" s="269">
        <f>VLOOKUP(A239,'Starting Point 2021'!A:AB,28,FALSE)+VLOOKUP(A239,'2021 SPED'!A:AT,23,FALSE)</f>
        <v>10997873.987569677</v>
      </c>
      <c r="AB239" s="269">
        <f>VLOOKUP(A239,'Starting Point 2021'!A:AB,28,FALSE)</f>
        <v>10026423</v>
      </c>
      <c r="AC239" s="269">
        <f>VLOOKUP(A239,'2% 2021'!A:AB,28,FALSE)</f>
        <v>10348302</v>
      </c>
      <c r="AD239" s="269">
        <f t="shared" si="82"/>
        <v>321879</v>
      </c>
      <c r="AE239" s="269">
        <f>VLOOKUP(A239,'2% with VPK 2021'!A:AB,28,FALSE)</f>
        <v>10348302</v>
      </c>
      <c r="AF239" s="269">
        <f>VLOOKUP(A239,'Charter School Lease'!A:E,5,FALSE)</f>
        <v>0</v>
      </c>
      <c r="AG239" s="269">
        <f>VLOOKUP(A239,'Integration Change'!H:L,5,FALSE)</f>
        <v>0</v>
      </c>
      <c r="AH239" s="269">
        <f>VLOOKUP(A239,'Other SPED'!A:D,4,FALSE)</f>
        <v>0</v>
      </c>
      <c r="AI239" s="269">
        <f>VLOOKUP(A239,QComp!I:R,10,FALSE)</f>
        <v>-873.70048113146913</v>
      </c>
      <c r="AJ239" s="269">
        <f>VLOOKUP(A239,'LTFM Change'!G:K,5,FALSE)</f>
        <v>0</v>
      </c>
      <c r="AK239" s="269">
        <f>VLOOKUP(A239,'Breakfast and Lunch'!A:E,5,FALSE)</f>
        <v>0</v>
      </c>
      <c r="AL239" s="269">
        <f>VLOOKUP(A239,'Breakfast and Lunch'!A:D,4,FALSE)</f>
        <v>0</v>
      </c>
      <c r="AM239" s="269">
        <f>VLOOKUP(A239,'Integration Change'!A:E,5,FALSE)</f>
        <v>0</v>
      </c>
      <c r="AN239" s="269">
        <f>VLOOKUP(A239,'Safe School'!F:J,5,FALSE)</f>
        <v>0</v>
      </c>
      <c r="AO239" s="269">
        <f>VLOOKUP(A239,'LTFM Change'!A:D,4,FALSE)</f>
        <v>0</v>
      </c>
      <c r="AP239" s="269">
        <f>VLOOKUP(A239,QComp!A:E,5,FALSE)</f>
        <v>873.70048113146913</v>
      </c>
      <c r="AQ239" s="269">
        <f t="shared" si="83"/>
        <v>0</v>
      </c>
      <c r="AR239" s="269">
        <f>VLOOKUP(A239,'2021 SPED'!A:AF,32,FALSE)</f>
        <v>64320.335126609891</v>
      </c>
      <c r="AS239" s="285">
        <f t="shared" si="77"/>
        <v>386199.33512660989</v>
      </c>
      <c r="AT239" s="247">
        <f t="shared" si="78"/>
        <v>3.5115817435543581E-2</v>
      </c>
      <c r="AU239" s="249">
        <f t="shared" si="75"/>
        <v>571224.31778240274</v>
      </c>
    </row>
    <row r="240" spans="1:47" x14ac:dyDescent="0.3">
      <c r="A240" s="243">
        <v>745</v>
      </c>
      <c r="B240" s="243">
        <v>1</v>
      </c>
      <c r="C240" s="243" t="s">
        <v>219</v>
      </c>
      <c r="D240" s="243">
        <f>VLOOKUP(A240,Sheet10!A:C,3,FALSE)</f>
        <v>5</v>
      </c>
      <c r="E240" s="268">
        <f>VLOOKUP(A240,'Pupil Info'!A:D,4,FALSE)</f>
        <v>1770</v>
      </c>
      <c r="F240" s="269">
        <f>VLOOKUP(A240,'Starting Point 2020'!A:AB,28,FALSE)+IFERROR(VLOOKUP(A240,'2020 SPED'!A:W,23,FALSE),0)</f>
        <v>16946382.491100989</v>
      </c>
      <c r="G240" s="269">
        <f>VLOOKUP(A240,'Starting Point 2020'!A:AB,28,FALSE)</f>
        <v>14898166.5</v>
      </c>
      <c r="H240" s="269">
        <f>VLOOKUP(A240,'2% 2020'!A:AB,28,FALSE)</f>
        <v>15150648.5</v>
      </c>
      <c r="I240" s="269">
        <f t="shared" si="79"/>
        <v>252482</v>
      </c>
      <c r="J240" s="269">
        <f>VLOOKUP(A240,'2% with VPK 2020'!A:AB,28,FALSE)</f>
        <v>15150648.5</v>
      </c>
      <c r="K240" s="269">
        <f>VLOOKUP(A240,'Charter School Lease'!A:D,4,FALSE)</f>
        <v>0</v>
      </c>
      <c r="L240" s="269">
        <f>VLOOKUP(A240,'Integration Change'!H:K,4,FALSE)</f>
        <v>0</v>
      </c>
      <c r="M240" s="269">
        <f>VLOOKUP(A240,'Other SPED'!A:D,4,FALSE)</f>
        <v>0</v>
      </c>
      <c r="N240" s="269">
        <f>VLOOKUP(A240,'LTFM Change'!G:J,4,FALSE)</f>
        <v>0</v>
      </c>
      <c r="O240" s="269">
        <f>VLOOKUP(A240,QComp!I:N,6,FALSE)</f>
        <v>-1195.1828191026871</v>
      </c>
      <c r="P240" s="269">
        <f>VLOOKUP(A240,'Breakfast and Lunch'!A:D,4,FALSE)</f>
        <v>0</v>
      </c>
      <c r="Q240" s="269">
        <f>VLOOKUP(A240,'Breakfast and Lunch'!A:E,5,FALSE)</f>
        <v>0</v>
      </c>
      <c r="R240" s="269">
        <f>VLOOKUP(A240,'Integration Change'!A:D,4,FALSE)</f>
        <v>0</v>
      </c>
      <c r="S240" s="269">
        <f>VLOOKUP(A240,'LTFM Change'!A:C,3,FALSE)</f>
        <v>0</v>
      </c>
      <c r="T240" s="269">
        <f>VLOOKUP(A240,QComp!A:D,4,FALSE)</f>
        <v>1195.1828191026871</v>
      </c>
      <c r="U240" s="269">
        <f t="shared" si="80"/>
        <v>0</v>
      </c>
      <c r="V240" s="269">
        <f>VLOOKUP(A240,'2020 SPED'!A:AF,32,FALSE)</f>
        <v>34151.261950098677</v>
      </c>
      <c r="W240" s="270">
        <f t="shared" si="76"/>
        <v>286633.26195009868</v>
      </c>
      <c r="X240" s="247">
        <f t="shared" si="81"/>
        <v>1.6914126781961695E-2</v>
      </c>
      <c r="Z240" s="268">
        <f>VLOOKUP(A240,'Pupil Info'!A:E,5,FALSE)</f>
        <v>1775</v>
      </c>
      <c r="AA240" s="269">
        <f>VLOOKUP(A240,'Starting Point 2021'!A:AB,28,FALSE)+VLOOKUP(A240,'2021 SPED'!A:AT,23,FALSE)</f>
        <v>17150971.67633028</v>
      </c>
      <c r="AB240" s="269">
        <f>VLOOKUP(A240,'Starting Point 2021'!A:AB,28,FALSE)</f>
        <v>14988807</v>
      </c>
      <c r="AC240" s="269">
        <f>VLOOKUP(A240,'2% 2021'!A:AB,28,FALSE)</f>
        <v>15502104</v>
      </c>
      <c r="AD240" s="269">
        <f t="shared" si="82"/>
        <v>513297</v>
      </c>
      <c r="AE240" s="269">
        <f>VLOOKUP(A240,'2% with VPK 2021'!A:AB,28,FALSE)</f>
        <v>15502104</v>
      </c>
      <c r="AF240" s="269">
        <f>VLOOKUP(A240,'Charter School Lease'!A:E,5,FALSE)</f>
        <v>0</v>
      </c>
      <c r="AG240" s="269">
        <f>VLOOKUP(A240,'Integration Change'!H:L,5,FALSE)</f>
        <v>0</v>
      </c>
      <c r="AH240" s="269">
        <f>VLOOKUP(A240,'Other SPED'!A:D,4,FALSE)</f>
        <v>0</v>
      </c>
      <c r="AI240" s="269">
        <f>VLOOKUP(A240,QComp!I:R,10,FALSE)</f>
        <v>-1348.1925496177864</v>
      </c>
      <c r="AJ240" s="269">
        <f>VLOOKUP(A240,'LTFM Change'!G:K,5,FALSE)</f>
        <v>0</v>
      </c>
      <c r="AK240" s="269">
        <f>VLOOKUP(A240,'Breakfast and Lunch'!A:E,5,FALSE)</f>
        <v>0</v>
      </c>
      <c r="AL240" s="269">
        <f>VLOOKUP(A240,'Breakfast and Lunch'!A:D,4,FALSE)</f>
        <v>0</v>
      </c>
      <c r="AM240" s="269">
        <f>VLOOKUP(A240,'Integration Change'!A:E,5,FALSE)</f>
        <v>0</v>
      </c>
      <c r="AN240" s="269">
        <f>VLOOKUP(A240,'Safe School'!F:J,5,FALSE)</f>
        <v>0</v>
      </c>
      <c r="AO240" s="269">
        <f>VLOOKUP(A240,'LTFM Change'!A:D,4,FALSE)</f>
        <v>0</v>
      </c>
      <c r="AP240" s="269">
        <f>VLOOKUP(A240,QComp!A:E,5,FALSE)</f>
        <v>1348.1925496177864</v>
      </c>
      <c r="AQ240" s="269">
        <f t="shared" si="83"/>
        <v>0</v>
      </c>
      <c r="AR240" s="269">
        <f>VLOOKUP(A240,'2021 SPED'!A:AF,32,FALSE)</f>
        <v>84918.992981738877</v>
      </c>
      <c r="AS240" s="285">
        <f t="shared" si="77"/>
        <v>598215.99298173888</v>
      </c>
      <c r="AT240" s="247">
        <f t="shared" si="78"/>
        <v>3.4879422826365317E-2</v>
      </c>
      <c r="AU240" s="249">
        <f t="shared" si="75"/>
        <v>884849.25493183755</v>
      </c>
    </row>
    <row r="241" spans="1:47" x14ac:dyDescent="0.3">
      <c r="A241" s="243">
        <v>748</v>
      </c>
      <c r="B241" s="243">
        <v>1</v>
      </c>
      <c r="C241" s="243" t="s">
        <v>220</v>
      </c>
      <c r="D241" s="243">
        <f>VLOOKUP(A241,Sheet10!A:C,3,FALSE)</f>
        <v>4</v>
      </c>
      <c r="E241" s="268">
        <f>VLOOKUP(A241,'Pupil Info'!A:D,4,FALSE)</f>
        <v>3944</v>
      </c>
      <c r="F241" s="269">
        <f>VLOOKUP(A241,'Starting Point 2020'!A:AB,28,FALSE)+IFERROR(VLOOKUP(A241,'2020 SPED'!A:W,23,FALSE),0)</f>
        <v>37423277.302516662</v>
      </c>
      <c r="G241" s="269">
        <f>VLOOKUP(A241,'Starting Point 2020'!A:AB,28,FALSE)</f>
        <v>32829508.25</v>
      </c>
      <c r="H241" s="269">
        <f>VLOOKUP(A241,'2% 2020'!A:AB,28,FALSE)</f>
        <v>33382649.25</v>
      </c>
      <c r="I241" s="269">
        <f t="shared" si="79"/>
        <v>553141</v>
      </c>
      <c r="J241" s="269">
        <f>VLOOKUP(A241,'2% with VPK 2020'!A:AB,28,FALSE)</f>
        <v>33382649.25</v>
      </c>
      <c r="K241" s="269">
        <f>VLOOKUP(A241,'Charter School Lease'!A:D,4,FALSE)</f>
        <v>0</v>
      </c>
      <c r="L241" s="269">
        <f>VLOOKUP(A241,'Integration Change'!H:K,4,FALSE)</f>
        <v>0</v>
      </c>
      <c r="M241" s="269">
        <f>VLOOKUP(A241,'Other SPED'!A:D,4,FALSE)</f>
        <v>0</v>
      </c>
      <c r="N241" s="269">
        <f>VLOOKUP(A241,'LTFM Change'!G:J,4,FALSE)</f>
        <v>0</v>
      </c>
      <c r="O241" s="269">
        <f>VLOOKUP(A241,QComp!I:N,6,FALSE)</f>
        <v>0</v>
      </c>
      <c r="P241" s="269">
        <f>VLOOKUP(A241,'Breakfast and Lunch'!A:D,4,FALSE)</f>
        <v>0</v>
      </c>
      <c r="Q241" s="269">
        <f>VLOOKUP(A241,'Breakfast and Lunch'!A:E,5,FALSE)</f>
        <v>0</v>
      </c>
      <c r="R241" s="269">
        <f>VLOOKUP(A241,'Integration Change'!A:D,4,FALSE)</f>
        <v>0</v>
      </c>
      <c r="S241" s="269">
        <f>VLOOKUP(A241,'LTFM Change'!A:C,3,FALSE)</f>
        <v>0</v>
      </c>
      <c r="T241" s="269">
        <f>VLOOKUP(A241,QComp!A:D,4,FALSE)</f>
        <v>0</v>
      </c>
      <c r="U241" s="269">
        <f t="shared" si="80"/>
        <v>0</v>
      </c>
      <c r="V241" s="269">
        <f>VLOOKUP(A241,'2020 SPED'!A:AF,32,FALSE)</f>
        <v>78232.001946193166</v>
      </c>
      <c r="W241" s="270">
        <f t="shared" si="76"/>
        <v>631373.00194619317</v>
      </c>
      <c r="X241" s="247">
        <f t="shared" si="81"/>
        <v>1.6871130682713804E-2</v>
      </c>
      <c r="Z241" s="268">
        <f>VLOOKUP(A241,'Pupil Info'!A:E,5,FALSE)</f>
        <v>3990</v>
      </c>
      <c r="AA241" s="269">
        <f>VLOOKUP(A241,'Starting Point 2021'!A:AB,28,FALSE)+VLOOKUP(A241,'2021 SPED'!A:AT,23,FALSE)</f>
        <v>38116620.436782286</v>
      </c>
      <c r="AB241" s="269">
        <f>VLOOKUP(A241,'Starting Point 2021'!A:AB,28,FALSE)</f>
        <v>33257032.75</v>
      </c>
      <c r="AC241" s="269">
        <f>VLOOKUP(A241,'2% 2021'!A:AB,28,FALSE)</f>
        <v>34389445.75</v>
      </c>
      <c r="AD241" s="269">
        <f t="shared" si="82"/>
        <v>1132413</v>
      </c>
      <c r="AE241" s="269">
        <f>VLOOKUP(A241,'2% with VPK 2021'!A:AB,28,FALSE)</f>
        <v>34389445.75</v>
      </c>
      <c r="AF241" s="269">
        <f>VLOOKUP(A241,'Charter School Lease'!A:E,5,FALSE)</f>
        <v>0</v>
      </c>
      <c r="AG241" s="269">
        <f>VLOOKUP(A241,'Integration Change'!H:L,5,FALSE)</f>
        <v>0</v>
      </c>
      <c r="AH241" s="269">
        <f>VLOOKUP(A241,'Other SPED'!A:D,4,FALSE)</f>
        <v>0</v>
      </c>
      <c r="AI241" s="269">
        <f>VLOOKUP(A241,QComp!I:R,10,FALSE)</f>
        <v>0</v>
      </c>
      <c r="AJ241" s="269">
        <f>VLOOKUP(A241,'LTFM Change'!G:K,5,FALSE)</f>
        <v>0</v>
      </c>
      <c r="AK241" s="269">
        <f>VLOOKUP(A241,'Breakfast and Lunch'!A:E,5,FALSE)</f>
        <v>0</v>
      </c>
      <c r="AL241" s="269">
        <f>VLOOKUP(A241,'Breakfast and Lunch'!A:D,4,FALSE)</f>
        <v>0</v>
      </c>
      <c r="AM241" s="269">
        <f>VLOOKUP(A241,'Integration Change'!A:E,5,FALSE)</f>
        <v>0</v>
      </c>
      <c r="AN241" s="269">
        <f>VLOOKUP(A241,'Safe School'!F:J,5,FALSE)</f>
        <v>0</v>
      </c>
      <c r="AO241" s="269">
        <f>VLOOKUP(A241,'LTFM Change'!A:D,4,FALSE)</f>
        <v>0</v>
      </c>
      <c r="AP241" s="269">
        <f>VLOOKUP(A241,QComp!A:E,5,FALSE)</f>
        <v>0</v>
      </c>
      <c r="AQ241" s="269">
        <f t="shared" si="83"/>
        <v>0</v>
      </c>
      <c r="AR241" s="269">
        <f>VLOOKUP(A241,'2021 SPED'!A:AF,32,FALSE)</f>
        <v>204886.19895058218</v>
      </c>
      <c r="AS241" s="285">
        <f t="shared" si="77"/>
        <v>1337299.1989505822</v>
      </c>
      <c r="AT241" s="247">
        <f t="shared" si="78"/>
        <v>3.5084411567088893E-2</v>
      </c>
      <c r="AU241" s="249">
        <f t="shared" si="75"/>
        <v>1968672.2008967753</v>
      </c>
    </row>
    <row r="242" spans="1:47" x14ac:dyDescent="0.3">
      <c r="A242" s="243">
        <v>750</v>
      </c>
      <c r="B242" s="243">
        <v>1</v>
      </c>
      <c r="C242" s="243" t="s">
        <v>221</v>
      </c>
      <c r="D242" s="243">
        <f>VLOOKUP(A242,Sheet10!A:C,3,FALSE)</f>
        <v>4</v>
      </c>
      <c r="E242" s="268">
        <f>VLOOKUP(A242,'Pupil Info'!A:D,4,FALSE)</f>
        <v>2089</v>
      </c>
      <c r="F242" s="269">
        <f>VLOOKUP(A242,'Starting Point 2020'!A:AB,28,FALSE)+IFERROR(VLOOKUP(A242,'2020 SPED'!A:W,23,FALSE),0)</f>
        <v>20847724.054553542</v>
      </c>
      <c r="G242" s="269">
        <f>VLOOKUP(A242,'Starting Point 2020'!A:AB,28,FALSE)</f>
        <v>18208926.246113002</v>
      </c>
      <c r="H242" s="269">
        <f>VLOOKUP(A242,'2% 2020'!A:AB,28,FALSE)</f>
        <v>18517293.246113002</v>
      </c>
      <c r="I242" s="269">
        <f t="shared" si="79"/>
        <v>308367</v>
      </c>
      <c r="J242" s="269">
        <f>VLOOKUP(A242,'2% with VPK 2020'!A:AB,28,FALSE)</f>
        <v>18517293.246113002</v>
      </c>
      <c r="K242" s="269">
        <f>VLOOKUP(A242,'Charter School Lease'!A:D,4,FALSE)</f>
        <v>0</v>
      </c>
      <c r="L242" s="269">
        <f>VLOOKUP(A242,'Integration Change'!H:K,4,FALSE)</f>
        <v>0</v>
      </c>
      <c r="M242" s="269">
        <f>VLOOKUP(A242,'Other SPED'!A:D,4,FALSE)</f>
        <v>0</v>
      </c>
      <c r="N242" s="269">
        <f>VLOOKUP(A242,'LTFM Change'!G:J,4,FALSE)</f>
        <v>0</v>
      </c>
      <c r="O242" s="269">
        <f>VLOOKUP(A242,QComp!I:N,6,FALSE)</f>
        <v>-1708.3146990000387</v>
      </c>
      <c r="P242" s="269">
        <f>VLOOKUP(A242,'Breakfast and Lunch'!A:D,4,FALSE)</f>
        <v>0</v>
      </c>
      <c r="Q242" s="269">
        <f>VLOOKUP(A242,'Breakfast and Lunch'!A:E,5,FALSE)</f>
        <v>0</v>
      </c>
      <c r="R242" s="269">
        <f>VLOOKUP(A242,'Integration Change'!A:D,4,FALSE)</f>
        <v>0</v>
      </c>
      <c r="S242" s="269">
        <f>VLOOKUP(A242,'LTFM Change'!A:C,3,FALSE)</f>
        <v>0</v>
      </c>
      <c r="T242" s="269">
        <f>VLOOKUP(A242,QComp!A:D,4,FALSE)</f>
        <v>1708.3146990000387</v>
      </c>
      <c r="U242" s="269">
        <f t="shared" si="80"/>
        <v>0</v>
      </c>
      <c r="V242" s="269">
        <f>VLOOKUP(A242,'2020 SPED'!A:AF,32,FALSE)</f>
        <v>34112.443166926969</v>
      </c>
      <c r="W242" s="270">
        <f t="shared" si="76"/>
        <v>342479.44316692697</v>
      </c>
      <c r="X242" s="247">
        <f t="shared" si="81"/>
        <v>1.6427665785998469E-2</v>
      </c>
      <c r="Z242" s="268">
        <f>VLOOKUP(A242,'Pupil Info'!A:E,5,FALSE)</f>
        <v>2088</v>
      </c>
      <c r="AA242" s="269">
        <f>VLOOKUP(A242,'Starting Point 2021'!A:AB,28,FALSE)+VLOOKUP(A242,'2021 SPED'!A:AT,23,FALSE)</f>
        <v>21061945.585091449</v>
      </c>
      <c r="AB242" s="269">
        <f>VLOOKUP(A242,'Starting Point 2021'!A:AB,28,FALSE)</f>
        <v>18278395.916643053</v>
      </c>
      <c r="AC242" s="269">
        <f>VLOOKUP(A242,'2% 2021'!A:AB,28,FALSE)</f>
        <v>18899632.732643053</v>
      </c>
      <c r="AD242" s="269">
        <f t="shared" si="82"/>
        <v>621236.81599999964</v>
      </c>
      <c r="AE242" s="269">
        <f>VLOOKUP(A242,'2% with VPK 2021'!A:AB,28,FALSE)</f>
        <v>18899632.732643053</v>
      </c>
      <c r="AF242" s="269">
        <f>VLOOKUP(A242,'Charter School Lease'!A:E,5,FALSE)</f>
        <v>0</v>
      </c>
      <c r="AG242" s="269">
        <f>VLOOKUP(A242,'Integration Change'!H:L,5,FALSE)</f>
        <v>0</v>
      </c>
      <c r="AH242" s="269">
        <f>VLOOKUP(A242,'Other SPED'!A:D,4,FALSE)</f>
        <v>0</v>
      </c>
      <c r="AI242" s="269">
        <f>VLOOKUP(A242,QComp!I:R,10,FALSE)</f>
        <v>-1693.1201665481203</v>
      </c>
      <c r="AJ242" s="269">
        <f>VLOOKUP(A242,'LTFM Change'!G:K,5,FALSE)</f>
        <v>0</v>
      </c>
      <c r="AK242" s="269">
        <f>VLOOKUP(A242,'Breakfast and Lunch'!A:E,5,FALSE)</f>
        <v>0</v>
      </c>
      <c r="AL242" s="269">
        <f>VLOOKUP(A242,'Breakfast and Lunch'!A:D,4,FALSE)</f>
        <v>0</v>
      </c>
      <c r="AM242" s="269">
        <f>VLOOKUP(A242,'Integration Change'!A:E,5,FALSE)</f>
        <v>0</v>
      </c>
      <c r="AN242" s="269">
        <f>VLOOKUP(A242,'Safe School'!F:J,5,FALSE)</f>
        <v>0</v>
      </c>
      <c r="AO242" s="269">
        <f>VLOOKUP(A242,'LTFM Change'!A:D,4,FALSE)</f>
        <v>0</v>
      </c>
      <c r="AP242" s="269">
        <f>VLOOKUP(A242,QComp!A:E,5,FALSE)</f>
        <v>1693.1201665481203</v>
      </c>
      <c r="AQ242" s="269">
        <f t="shared" si="83"/>
        <v>0</v>
      </c>
      <c r="AR242" s="269">
        <f>VLOOKUP(A242,'2021 SPED'!A:AF,32,FALSE)</f>
        <v>88117.580545364879</v>
      </c>
      <c r="AS242" s="285">
        <f t="shared" si="77"/>
        <v>709354.39654536452</v>
      </c>
      <c r="AT242" s="247">
        <f t="shared" si="78"/>
        <v>3.3679433539486353E-2</v>
      </c>
      <c r="AU242" s="249">
        <f t="shared" si="75"/>
        <v>1051833.8397122915</v>
      </c>
    </row>
    <row r="243" spans="1:47" x14ac:dyDescent="0.3">
      <c r="A243" s="243">
        <v>756</v>
      </c>
      <c r="B243" s="243">
        <v>1</v>
      </c>
      <c r="C243" s="243" t="s">
        <v>222</v>
      </c>
      <c r="D243" s="243">
        <f>VLOOKUP(A243,Sheet10!A:C,3,FALSE)</f>
        <v>6</v>
      </c>
      <c r="E243" s="268">
        <f>VLOOKUP(A243,'Pupil Info'!A:D,4,FALSE)</f>
        <v>756</v>
      </c>
      <c r="F243" s="269">
        <f>VLOOKUP(A243,'Starting Point 2020'!A:AB,28,FALSE)+IFERROR(VLOOKUP(A243,'2020 SPED'!A:W,23,FALSE),0)</f>
        <v>7660880.9668823928</v>
      </c>
      <c r="G243" s="269">
        <f>VLOOKUP(A243,'Starting Point 2020'!A:AB,28,FALSE)</f>
        <v>6778117.25</v>
      </c>
      <c r="H243" s="269">
        <f>VLOOKUP(A243,'2% 2020'!A:AB,28,FALSE)</f>
        <v>6888737.25</v>
      </c>
      <c r="I243" s="269">
        <f t="shared" si="79"/>
        <v>110620</v>
      </c>
      <c r="J243" s="269">
        <f>VLOOKUP(A243,'2% with VPK 2020'!A:AB,28,FALSE)</f>
        <v>6888737.25</v>
      </c>
      <c r="K243" s="269">
        <f>VLOOKUP(A243,'Charter School Lease'!A:D,4,FALSE)</f>
        <v>0</v>
      </c>
      <c r="L243" s="269">
        <f>VLOOKUP(A243,'Integration Change'!H:K,4,FALSE)</f>
        <v>0</v>
      </c>
      <c r="M243" s="269">
        <f>VLOOKUP(A243,'Other SPED'!A:D,4,FALSE)</f>
        <v>0</v>
      </c>
      <c r="N243" s="269">
        <f>VLOOKUP(A243,'LTFM Change'!G:J,4,FALSE)</f>
        <v>0</v>
      </c>
      <c r="O243" s="269">
        <f>VLOOKUP(A243,QComp!I:N,6,FALSE)</f>
        <v>0</v>
      </c>
      <c r="P243" s="269">
        <f>VLOOKUP(A243,'Breakfast and Lunch'!A:D,4,FALSE)</f>
        <v>0</v>
      </c>
      <c r="Q243" s="269">
        <f>VLOOKUP(A243,'Breakfast and Lunch'!A:E,5,FALSE)</f>
        <v>0</v>
      </c>
      <c r="R243" s="269">
        <f>VLOOKUP(A243,'Integration Change'!A:D,4,FALSE)</f>
        <v>0</v>
      </c>
      <c r="S243" s="269">
        <f>VLOOKUP(A243,'LTFM Change'!A:C,3,FALSE)</f>
        <v>0</v>
      </c>
      <c r="T243" s="269">
        <f>VLOOKUP(A243,QComp!A:D,4,FALSE)</f>
        <v>0</v>
      </c>
      <c r="U243" s="269">
        <f t="shared" si="80"/>
        <v>0</v>
      </c>
      <c r="V243" s="269">
        <f>VLOOKUP(A243,'2020 SPED'!A:AF,32,FALSE)</f>
        <v>10507.788790438557</v>
      </c>
      <c r="W243" s="270">
        <f t="shared" si="76"/>
        <v>121127.78879043856</v>
      </c>
      <c r="X243" s="247">
        <f t="shared" si="81"/>
        <v>1.5811208830168191E-2</v>
      </c>
      <c r="Z243" s="268">
        <f>VLOOKUP(A243,'Pupil Info'!A:E,5,FALSE)</f>
        <v>763</v>
      </c>
      <c r="AA243" s="269">
        <f>VLOOKUP(A243,'Starting Point 2021'!A:AB,28,FALSE)+VLOOKUP(A243,'2021 SPED'!A:AT,23,FALSE)</f>
        <v>7790714.0478903092</v>
      </c>
      <c r="AB243" s="269">
        <f>VLOOKUP(A243,'Starting Point 2021'!A:AB,28,FALSE)</f>
        <v>6852860.25</v>
      </c>
      <c r="AC243" s="269">
        <f>VLOOKUP(A243,'2% 2021'!A:AB,28,FALSE)</f>
        <v>7078594.25</v>
      </c>
      <c r="AD243" s="269">
        <f t="shared" si="82"/>
        <v>225734</v>
      </c>
      <c r="AE243" s="269">
        <f>VLOOKUP(A243,'2% with VPK 2021'!A:AB,28,FALSE)</f>
        <v>7078594.25</v>
      </c>
      <c r="AF243" s="269">
        <f>VLOOKUP(A243,'Charter School Lease'!A:E,5,FALSE)</f>
        <v>0</v>
      </c>
      <c r="AG243" s="269">
        <f>VLOOKUP(A243,'Integration Change'!H:L,5,FALSE)</f>
        <v>0</v>
      </c>
      <c r="AH243" s="269">
        <f>VLOOKUP(A243,'Other SPED'!A:D,4,FALSE)</f>
        <v>0</v>
      </c>
      <c r="AI243" s="269">
        <f>VLOOKUP(A243,QComp!I:R,10,FALSE)</f>
        <v>0</v>
      </c>
      <c r="AJ243" s="269">
        <f>VLOOKUP(A243,'LTFM Change'!G:K,5,FALSE)</f>
        <v>0</v>
      </c>
      <c r="AK243" s="269">
        <f>VLOOKUP(A243,'Breakfast and Lunch'!A:E,5,FALSE)</f>
        <v>0</v>
      </c>
      <c r="AL243" s="269">
        <f>VLOOKUP(A243,'Breakfast and Lunch'!A:D,4,FALSE)</f>
        <v>0</v>
      </c>
      <c r="AM243" s="269">
        <f>VLOOKUP(A243,'Integration Change'!A:E,5,FALSE)</f>
        <v>0</v>
      </c>
      <c r="AN243" s="269">
        <f>VLOOKUP(A243,'Safe School'!F:J,5,FALSE)</f>
        <v>0</v>
      </c>
      <c r="AO243" s="269">
        <f>VLOOKUP(A243,'LTFM Change'!A:D,4,FALSE)</f>
        <v>0</v>
      </c>
      <c r="AP243" s="269">
        <f>VLOOKUP(A243,QComp!A:E,5,FALSE)</f>
        <v>0</v>
      </c>
      <c r="AQ243" s="269">
        <f t="shared" si="83"/>
        <v>0</v>
      </c>
      <c r="AR243" s="269">
        <f>VLOOKUP(A243,'2021 SPED'!A:AF,32,FALSE)</f>
        <v>26254.993181669503</v>
      </c>
      <c r="AS243" s="285">
        <f t="shared" si="77"/>
        <v>251988.9931816695</v>
      </c>
      <c r="AT243" s="247">
        <f t="shared" si="78"/>
        <v>3.2344787863174962E-2</v>
      </c>
      <c r="AU243" s="249">
        <f t="shared" si="75"/>
        <v>373116.78197210806</v>
      </c>
    </row>
    <row r="244" spans="1:47" x14ac:dyDescent="0.3">
      <c r="A244" s="243">
        <v>761</v>
      </c>
      <c r="B244" s="243">
        <v>1</v>
      </c>
      <c r="C244" s="243" t="s">
        <v>223</v>
      </c>
      <c r="D244" s="243">
        <f>VLOOKUP(A244,Sheet10!A:C,3,FALSE)</f>
        <v>4</v>
      </c>
      <c r="E244" s="268">
        <f>VLOOKUP(A244,'Pupil Info'!A:D,4,FALSE)</f>
        <v>4840</v>
      </c>
      <c r="F244" s="269">
        <f>VLOOKUP(A244,'Starting Point 2020'!A:AB,28,FALSE)+IFERROR(VLOOKUP(A244,'2020 SPED'!A:W,23,FALSE),0)</f>
        <v>53033065.697254613</v>
      </c>
      <c r="G244" s="269">
        <f>VLOOKUP(A244,'Starting Point 2020'!A:AB,28,FALSE)</f>
        <v>46265167.75</v>
      </c>
      <c r="H244" s="269">
        <f>VLOOKUP(A244,'2% 2020'!A:AB,28,FALSE)</f>
        <v>47018113.75</v>
      </c>
      <c r="I244" s="269">
        <f t="shared" si="79"/>
        <v>752946</v>
      </c>
      <c r="J244" s="269">
        <f>VLOOKUP(A244,'2% with VPK 2020'!A:AB,28,FALSE)</f>
        <v>47341860</v>
      </c>
      <c r="K244" s="269">
        <f>VLOOKUP(A244,'Charter School Lease'!A:D,4,FALSE)</f>
        <v>0</v>
      </c>
      <c r="L244" s="269">
        <f>VLOOKUP(A244,'Integration Change'!H:K,4,FALSE)</f>
        <v>3703.3516800000216</v>
      </c>
      <c r="M244" s="269">
        <f>VLOOKUP(A244,'Other SPED'!A:D,4,FALSE)</f>
        <v>0</v>
      </c>
      <c r="N244" s="269">
        <f>VLOOKUP(A244,'LTFM Change'!G:J,4,FALSE)</f>
        <v>9339.6314120116876</v>
      </c>
      <c r="O244" s="269">
        <f>VLOOKUP(A244,QComp!I:N,6,FALSE)</f>
        <v>0</v>
      </c>
      <c r="P244" s="269">
        <f>VLOOKUP(A244,'Breakfast and Lunch'!A:D,4,FALSE)</f>
        <v>1949.45</v>
      </c>
      <c r="Q244" s="269">
        <f>VLOOKUP(A244,'Breakfast and Lunch'!A:E,5,FALSE)</f>
        <v>5090.34</v>
      </c>
      <c r="R244" s="269">
        <f>VLOOKUP(A244,'Integration Change'!A:D,4,FALSE)</f>
        <v>1587.1507200000051</v>
      </c>
      <c r="S244" s="269">
        <f>VLOOKUP(A244,'LTFM Change'!A:C,3,FALSE)</f>
        <v>10268.368587988545</v>
      </c>
      <c r="T244" s="269">
        <f>VLOOKUP(A244,QComp!A:D,4,FALSE)</f>
        <v>0</v>
      </c>
      <c r="U244" s="269">
        <f t="shared" si="80"/>
        <v>355684.54240000993</v>
      </c>
      <c r="V244" s="269">
        <f>VLOOKUP(A244,'2020 SPED'!A:AF,32,FALSE)</f>
        <v>152588.84704422764</v>
      </c>
      <c r="W244" s="270">
        <f t="shared" si="76"/>
        <v>1261219.3894442376</v>
      </c>
      <c r="X244" s="247">
        <f t="shared" si="81"/>
        <v>2.3781755266498381E-2</v>
      </c>
      <c r="Z244" s="268">
        <f>VLOOKUP(A244,'Pupil Info'!A:E,5,FALSE)</f>
        <v>4878</v>
      </c>
      <c r="AA244" s="269">
        <f>VLOOKUP(A244,'Starting Point 2021'!A:AB,28,FALSE)+VLOOKUP(A244,'2021 SPED'!A:AT,23,FALSE)</f>
        <v>53922894.722908609</v>
      </c>
      <c r="AB244" s="269">
        <f>VLOOKUP(A244,'Starting Point 2021'!A:AB,28,FALSE)</f>
        <v>46781300.5</v>
      </c>
      <c r="AC244" s="269">
        <f>VLOOKUP(A244,'2% 2021'!A:AB,28,FALSE)</f>
        <v>48313678.5</v>
      </c>
      <c r="AD244" s="269">
        <f t="shared" si="82"/>
        <v>1532378</v>
      </c>
      <c r="AE244" s="269">
        <f>VLOOKUP(A244,'2% with VPK 2021'!A:AB,28,FALSE)</f>
        <v>48897293</v>
      </c>
      <c r="AF244" s="269">
        <f>VLOOKUP(A244,'Charter School Lease'!A:E,5,FALSE)</f>
        <v>0</v>
      </c>
      <c r="AG244" s="269">
        <f>VLOOKUP(A244,'Integration Change'!H:L,5,FALSE)</f>
        <v>3880.6185600000317</v>
      </c>
      <c r="AH244" s="269">
        <f>VLOOKUP(A244,'Other SPED'!A:D,4,FALSE)</f>
        <v>0</v>
      </c>
      <c r="AI244" s="269">
        <f>VLOOKUP(A244,QComp!I:R,10,FALSE)</f>
        <v>0</v>
      </c>
      <c r="AJ244" s="269">
        <f>VLOOKUP(A244,'LTFM Change'!G:K,5,FALSE)</f>
        <v>9401.1301289746771</v>
      </c>
      <c r="AK244" s="269">
        <f>VLOOKUP(A244,'Breakfast and Lunch'!A:E,5,FALSE)</f>
        <v>5090.34</v>
      </c>
      <c r="AL244" s="269">
        <f>VLOOKUP(A244,'Breakfast and Lunch'!A:D,4,FALSE)</f>
        <v>1949.45</v>
      </c>
      <c r="AM244" s="269">
        <f>VLOOKUP(A244,'Integration Change'!A:E,5,FALSE)</f>
        <v>1663.122239999997</v>
      </c>
      <c r="AN244" s="269">
        <f>VLOOKUP(A244,'Safe School'!F:J,5,FALSE)</f>
        <v>1857.6000000000131</v>
      </c>
      <c r="AO244" s="269">
        <f>VLOOKUP(A244,'LTFM Change'!A:D,4,FALSE)</f>
        <v>10206.869871025439</v>
      </c>
      <c r="AP244" s="269">
        <f>VLOOKUP(A244,QComp!A:E,5,FALSE)</f>
        <v>0</v>
      </c>
      <c r="AQ244" s="269">
        <f t="shared" si="83"/>
        <v>617663.63080000877</v>
      </c>
      <c r="AR244" s="269">
        <f>VLOOKUP(A244,'2021 SPED'!A:AF,32,FALSE)</f>
        <v>383639.98904924933</v>
      </c>
      <c r="AS244" s="285">
        <f t="shared" si="77"/>
        <v>2533681.6198492581</v>
      </c>
      <c r="AT244" s="247">
        <f t="shared" si="78"/>
        <v>4.6987121757260698E-2</v>
      </c>
      <c r="AU244" s="249">
        <f t="shared" si="75"/>
        <v>3794901.0092934957</v>
      </c>
    </row>
    <row r="245" spans="1:47" x14ac:dyDescent="0.3">
      <c r="A245" s="243">
        <v>763</v>
      </c>
      <c r="B245" s="243">
        <v>1</v>
      </c>
      <c r="C245" s="243" t="s">
        <v>224</v>
      </c>
      <c r="D245" s="243">
        <f>VLOOKUP(A245,Sheet10!A:C,3,FALSE)</f>
        <v>6</v>
      </c>
      <c r="E245" s="268">
        <f>VLOOKUP(A245,'Pupil Info'!A:D,4,FALSE)</f>
        <v>906</v>
      </c>
      <c r="F245" s="269">
        <f>VLOOKUP(A245,'Starting Point 2020'!A:AB,28,FALSE)+IFERROR(VLOOKUP(A245,'2020 SPED'!A:W,23,FALSE),0)</f>
        <v>8675669.1548082791</v>
      </c>
      <c r="G245" s="269">
        <f>VLOOKUP(A245,'Starting Point 2020'!A:AB,28,FALSE)</f>
        <v>7928548.5</v>
      </c>
      <c r="H245" s="269">
        <f>VLOOKUP(A245,'2% 2020'!A:AB,28,FALSE)</f>
        <v>8064481.5</v>
      </c>
      <c r="I245" s="269">
        <f t="shared" si="79"/>
        <v>135933</v>
      </c>
      <c r="J245" s="269">
        <f>VLOOKUP(A245,'2% with VPK 2020'!A:AB,28,FALSE)</f>
        <v>8064481.5</v>
      </c>
      <c r="K245" s="269">
        <f>VLOOKUP(A245,'Charter School Lease'!A:D,4,FALSE)</f>
        <v>0</v>
      </c>
      <c r="L245" s="269">
        <f>VLOOKUP(A245,'Integration Change'!H:K,4,FALSE)</f>
        <v>0</v>
      </c>
      <c r="M245" s="269">
        <f>VLOOKUP(A245,'Other SPED'!A:D,4,FALSE)</f>
        <v>0</v>
      </c>
      <c r="N245" s="269">
        <f>VLOOKUP(A245,'LTFM Change'!G:J,4,FALSE)</f>
        <v>0</v>
      </c>
      <c r="O245" s="269">
        <f>VLOOKUP(A245,QComp!I:N,6,FALSE)</f>
        <v>0</v>
      </c>
      <c r="P245" s="269">
        <f>VLOOKUP(A245,'Breakfast and Lunch'!A:D,4,FALSE)</f>
        <v>0</v>
      </c>
      <c r="Q245" s="269">
        <f>VLOOKUP(A245,'Breakfast and Lunch'!A:E,5,FALSE)</f>
        <v>0</v>
      </c>
      <c r="R245" s="269">
        <f>VLOOKUP(A245,'Integration Change'!A:D,4,FALSE)</f>
        <v>0</v>
      </c>
      <c r="S245" s="269">
        <f>VLOOKUP(A245,'LTFM Change'!A:C,3,FALSE)</f>
        <v>0</v>
      </c>
      <c r="T245" s="269">
        <f>VLOOKUP(A245,QComp!A:D,4,FALSE)</f>
        <v>0</v>
      </c>
      <c r="U245" s="269">
        <f t="shared" si="80"/>
        <v>0</v>
      </c>
      <c r="V245" s="269">
        <f>VLOOKUP(A245,'2020 SPED'!A:AF,32,FALSE)</f>
        <v>39088.634405763703</v>
      </c>
      <c r="W245" s="270">
        <f t="shared" si="76"/>
        <v>175021.6344057637</v>
      </c>
      <c r="X245" s="247">
        <f t="shared" si="81"/>
        <v>2.0173848412460765E-2</v>
      </c>
      <c r="Z245" s="268">
        <f>VLOOKUP(A245,'Pupil Info'!A:E,5,FALSE)</f>
        <v>883</v>
      </c>
      <c r="AA245" s="269">
        <f>VLOOKUP(A245,'Starting Point 2021'!A:AB,28,FALSE)+VLOOKUP(A245,'2021 SPED'!A:AT,23,FALSE)</f>
        <v>8588619.7866316754</v>
      </c>
      <c r="AB245" s="269">
        <f>VLOOKUP(A245,'Starting Point 2021'!A:AB,28,FALSE)</f>
        <v>7795875.25</v>
      </c>
      <c r="AC245" s="269">
        <f>VLOOKUP(A245,'2% 2021'!A:AB,28,FALSE)</f>
        <v>8066385.25</v>
      </c>
      <c r="AD245" s="269">
        <f t="shared" si="82"/>
        <v>270510</v>
      </c>
      <c r="AE245" s="269">
        <f>VLOOKUP(A245,'2% with VPK 2021'!A:AB,28,FALSE)</f>
        <v>8066385.25</v>
      </c>
      <c r="AF245" s="269">
        <f>VLOOKUP(A245,'Charter School Lease'!A:E,5,FALSE)</f>
        <v>0</v>
      </c>
      <c r="AG245" s="269">
        <f>VLOOKUP(A245,'Integration Change'!H:L,5,FALSE)</f>
        <v>0</v>
      </c>
      <c r="AH245" s="269">
        <f>VLOOKUP(A245,'Other SPED'!A:D,4,FALSE)</f>
        <v>0</v>
      </c>
      <c r="AI245" s="269">
        <f>VLOOKUP(A245,QComp!I:R,10,FALSE)</f>
        <v>0</v>
      </c>
      <c r="AJ245" s="269">
        <f>VLOOKUP(A245,'LTFM Change'!G:K,5,FALSE)</f>
        <v>0</v>
      </c>
      <c r="AK245" s="269">
        <f>VLOOKUP(A245,'Breakfast and Lunch'!A:E,5,FALSE)</f>
        <v>0</v>
      </c>
      <c r="AL245" s="269">
        <f>VLOOKUP(A245,'Breakfast and Lunch'!A:D,4,FALSE)</f>
        <v>0</v>
      </c>
      <c r="AM245" s="269">
        <f>VLOOKUP(A245,'Integration Change'!A:E,5,FALSE)</f>
        <v>0</v>
      </c>
      <c r="AN245" s="269">
        <f>VLOOKUP(A245,'Safe School'!F:J,5,FALSE)</f>
        <v>0</v>
      </c>
      <c r="AO245" s="269">
        <f>VLOOKUP(A245,'LTFM Change'!A:D,4,FALSE)</f>
        <v>0</v>
      </c>
      <c r="AP245" s="269">
        <f>VLOOKUP(A245,QComp!A:E,5,FALSE)</f>
        <v>0</v>
      </c>
      <c r="AQ245" s="269">
        <f t="shared" si="83"/>
        <v>0</v>
      </c>
      <c r="AR245" s="269">
        <f>VLOOKUP(A245,'2021 SPED'!A:AF,32,FALSE)</f>
        <v>36834.011736474698</v>
      </c>
      <c r="AS245" s="285">
        <f t="shared" si="77"/>
        <v>307344.0117364747</v>
      </c>
      <c r="AT245" s="247">
        <f t="shared" si="78"/>
        <v>3.5785029419378979E-2</v>
      </c>
      <c r="AU245" s="249">
        <f t="shared" si="75"/>
        <v>482365.6461422384</v>
      </c>
    </row>
    <row r="246" spans="1:47" x14ac:dyDescent="0.3">
      <c r="A246" s="243">
        <v>768</v>
      </c>
      <c r="B246" s="243">
        <v>1</v>
      </c>
      <c r="C246" s="243" t="s">
        <v>225</v>
      </c>
      <c r="D246" s="243">
        <f>VLOOKUP(A246,Sheet10!A:C,3,FALSE)</f>
        <v>6</v>
      </c>
      <c r="E246" s="268">
        <f>VLOOKUP(A246,'Pupil Info'!A:D,4,FALSE)</f>
        <v>376</v>
      </c>
      <c r="F246" s="269">
        <f>VLOOKUP(A246,'Starting Point 2020'!A:AB,28,FALSE)+IFERROR(VLOOKUP(A246,'2020 SPED'!A:W,23,FALSE),0)</f>
        <v>3828962.5512649789</v>
      </c>
      <c r="G246" s="269">
        <f>VLOOKUP(A246,'Starting Point 2020'!A:AB,28,FALSE)</f>
        <v>3542702</v>
      </c>
      <c r="H246" s="269">
        <f>VLOOKUP(A246,'2% 2020'!A:AB,28,FALSE)</f>
        <v>3598215</v>
      </c>
      <c r="I246" s="269">
        <f t="shared" si="79"/>
        <v>55513</v>
      </c>
      <c r="J246" s="269">
        <f>VLOOKUP(A246,'2% with VPK 2020'!A:AB,28,FALSE)</f>
        <v>3598215</v>
      </c>
      <c r="K246" s="269">
        <f>VLOOKUP(A246,'Charter School Lease'!A:D,4,FALSE)</f>
        <v>0</v>
      </c>
      <c r="L246" s="269">
        <f>VLOOKUP(A246,'Integration Change'!H:K,4,FALSE)</f>
        <v>0</v>
      </c>
      <c r="M246" s="269">
        <f>VLOOKUP(A246,'Other SPED'!A:D,4,FALSE)</f>
        <v>0</v>
      </c>
      <c r="N246" s="269">
        <f>VLOOKUP(A246,'LTFM Change'!G:J,4,FALSE)</f>
        <v>0</v>
      </c>
      <c r="O246" s="269">
        <f>VLOOKUP(A246,QComp!I:N,6,FALSE)</f>
        <v>0</v>
      </c>
      <c r="P246" s="269">
        <f>VLOOKUP(A246,'Breakfast and Lunch'!A:D,4,FALSE)</f>
        <v>0</v>
      </c>
      <c r="Q246" s="269">
        <f>VLOOKUP(A246,'Breakfast and Lunch'!A:E,5,FALSE)</f>
        <v>0</v>
      </c>
      <c r="R246" s="269">
        <f>VLOOKUP(A246,'Integration Change'!A:D,4,FALSE)</f>
        <v>0</v>
      </c>
      <c r="S246" s="269">
        <f>VLOOKUP(A246,'LTFM Change'!A:C,3,FALSE)</f>
        <v>0</v>
      </c>
      <c r="T246" s="269">
        <f>VLOOKUP(A246,QComp!A:D,4,FALSE)</f>
        <v>0</v>
      </c>
      <c r="U246" s="269">
        <f t="shared" si="80"/>
        <v>0</v>
      </c>
      <c r="V246" s="269">
        <f>VLOOKUP(A246,'2020 SPED'!A:AF,32,FALSE)</f>
        <v>2930.2502843092661</v>
      </c>
      <c r="W246" s="270">
        <f t="shared" si="76"/>
        <v>58443.250284309266</v>
      </c>
      <c r="X246" s="247">
        <f t="shared" si="81"/>
        <v>1.5263468759965159E-2</v>
      </c>
      <c r="Z246" s="268">
        <f>VLOOKUP(A246,'Pupil Info'!A:E,5,FALSE)</f>
        <v>377</v>
      </c>
      <c r="AA246" s="269">
        <f>VLOOKUP(A246,'Starting Point 2021'!A:AB,28,FALSE)+VLOOKUP(A246,'2021 SPED'!A:AT,23,FALSE)</f>
        <v>3891815.7149301735</v>
      </c>
      <c r="AB246" s="269">
        <f>VLOOKUP(A246,'Starting Point 2021'!A:AB,28,FALSE)</f>
        <v>3586562.5</v>
      </c>
      <c r="AC246" s="269">
        <f>VLOOKUP(A246,'2% 2021'!A:AB,28,FALSE)</f>
        <v>3699971.5</v>
      </c>
      <c r="AD246" s="269">
        <f t="shared" si="82"/>
        <v>113409</v>
      </c>
      <c r="AE246" s="269">
        <f>VLOOKUP(A246,'2% with VPK 2021'!A:AB,28,FALSE)</f>
        <v>3699971.5</v>
      </c>
      <c r="AF246" s="269">
        <f>VLOOKUP(A246,'Charter School Lease'!A:E,5,FALSE)</f>
        <v>0</v>
      </c>
      <c r="AG246" s="269">
        <f>VLOOKUP(A246,'Integration Change'!H:L,5,FALSE)</f>
        <v>0</v>
      </c>
      <c r="AH246" s="269">
        <f>VLOOKUP(A246,'Other SPED'!A:D,4,FALSE)</f>
        <v>0</v>
      </c>
      <c r="AI246" s="269">
        <f>VLOOKUP(A246,QComp!I:R,10,FALSE)</f>
        <v>0</v>
      </c>
      <c r="AJ246" s="269">
        <f>VLOOKUP(A246,'LTFM Change'!G:K,5,FALSE)</f>
        <v>0</v>
      </c>
      <c r="AK246" s="269">
        <f>VLOOKUP(A246,'Breakfast and Lunch'!A:E,5,FALSE)</f>
        <v>0</v>
      </c>
      <c r="AL246" s="269">
        <f>VLOOKUP(A246,'Breakfast and Lunch'!A:D,4,FALSE)</f>
        <v>0</v>
      </c>
      <c r="AM246" s="269">
        <f>VLOOKUP(A246,'Integration Change'!A:E,5,FALSE)</f>
        <v>0</v>
      </c>
      <c r="AN246" s="269">
        <f>VLOOKUP(A246,'Safe School'!F:J,5,FALSE)</f>
        <v>0</v>
      </c>
      <c r="AO246" s="269">
        <f>VLOOKUP(A246,'LTFM Change'!A:D,4,FALSE)</f>
        <v>0</v>
      </c>
      <c r="AP246" s="269">
        <f>VLOOKUP(A246,QComp!A:E,5,FALSE)</f>
        <v>0</v>
      </c>
      <c r="AQ246" s="269">
        <f t="shared" si="83"/>
        <v>0</v>
      </c>
      <c r="AR246" s="269">
        <f>VLOOKUP(A246,'2021 SPED'!A:AF,32,FALSE)</f>
        <v>10355.75845001277</v>
      </c>
      <c r="AS246" s="285">
        <f t="shared" si="77"/>
        <v>123764.75845001277</v>
      </c>
      <c r="AT246" s="247">
        <f t="shared" si="78"/>
        <v>3.1801289556238205E-2</v>
      </c>
      <c r="AU246" s="249">
        <f t="shared" si="75"/>
        <v>182208.00873432204</v>
      </c>
    </row>
    <row r="247" spans="1:47" x14ac:dyDescent="0.3">
      <c r="A247" s="243">
        <v>771</v>
      </c>
      <c r="B247" s="243">
        <v>1</v>
      </c>
      <c r="C247" s="243" t="s">
        <v>226</v>
      </c>
      <c r="D247" s="243">
        <f>VLOOKUP(A247,Sheet10!A:C,3,FALSE)</f>
        <v>6</v>
      </c>
      <c r="E247" s="268">
        <f>VLOOKUP(A247,'Pupil Info'!A:D,4,FALSE)</f>
        <v>159</v>
      </c>
      <c r="F247" s="269">
        <f>VLOOKUP(A247,'Starting Point 2020'!A:AB,28,FALSE)+IFERROR(VLOOKUP(A247,'2020 SPED'!A:W,23,FALSE),0)</f>
        <v>2219760.1427070615</v>
      </c>
      <c r="G247" s="269">
        <f>VLOOKUP(A247,'Starting Point 2020'!A:AB,28,FALSE)</f>
        <v>1994190.9769339999</v>
      </c>
      <c r="H247" s="269">
        <f>VLOOKUP(A247,'2% 2020'!A:AB,28,FALSE)</f>
        <v>2019422.9769339999</v>
      </c>
      <c r="I247" s="269">
        <f t="shared" si="79"/>
        <v>25232</v>
      </c>
      <c r="J247" s="269">
        <f>VLOOKUP(A247,'2% with VPK 2020'!A:AB,28,FALSE)</f>
        <v>2019422.9769339999</v>
      </c>
      <c r="K247" s="269">
        <f>VLOOKUP(A247,'Charter School Lease'!A:D,4,FALSE)</f>
        <v>0</v>
      </c>
      <c r="L247" s="269">
        <f>VLOOKUP(A247,'Integration Change'!H:K,4,FALSE)</f>
        <v>0</v>
      </c>
      <c r="M247" s="269">
        <f>VLOOKUP(A247,'Other SPED'!A:D,4,FALSE)</f>
        <v>0</v>
      </c>
      <c r="N247" s="269">
        <f>VLOOKUP(A247,'LTFM Change'!G:J,4,FALSE)</f>
        <v>0</v>
      </c>
      <c r="O247" s="269">
        <f>VLOOKUP(A247,QComp!I:N,6,FALSE)</f>
        <v>0</v>
      </c>
      <c r="P247" s="269">
        <f>VLOOKUP(A247,'Breakfast and Lunch'!A:D,4,FALSE)</f>
        <v>0</v>
      </c>
      <c r="Q247" s="269">
        <f>VLOOKUP(A247,'Breakfast and Lunch'!A:E,5,FALSE)</f>
        <v>0</v>
      </c>
      <c r="R247" s="269">
        <f>VLOOKUP(A247,'Integration Change'!A:D,4,FALSE)</f>
        <v>0</v>
      </c>
      <c r="S247" s="269">
        <f>VLOOKUP(A247,'LTFM Change'!A:C,3,FALSE)</f>
        <v>0</v>
      </c>
      <c r="T247" s="269">
        <f>VLOOKUP(A247,QComp!A:D,4,FALSE)</f>
        <v>0</v>
      </c>
      <c r="U247" s="269">
        <f t="shared" si="80"/>
        <v>0</v>
      </c>
      <c r="V247" s="269">
        <f>VLOOKUP(A247,'2020 SPED'!A:AF,32,FALSE)</f>
        <v>3594.3768158512248</v>
      </c>
      <c r="W247" s="270">
        <f t="shared" si="76"/>
        <v>28826.376815851225</v>
      </c>
      <c r="X247" s="247">
        <f t="shared" si="81"/>
        <v>1.2986257506496497E-2</v>
      </c>
      <c r="Z247" s="268">
        <f>VLOOKUP(A247,'Pupil Info'!A:E,5,FALSE)</f>
        <v>151</v>
      </c>
      <c r="AA247" s="269">
        <f>VLOOKUP(A247,'Starting Point 2021'!A:AB,28,FALSE)+VLOOKUP(A247,'2021 SPED'!A:AT,23,FALSE)</f>
        <v>2160179.4720620024</v>
      </c>
      <c r="AB247" s="269">
        <f>VLOOKUP(A247,'Starting Point 2021'!A:AB,28,FALSE)</f>
        <v>1927726.5505740202</v>
      </c>
      <c r="AC247" s="269">
        <f>VLOOKUP(A247,'2% 2021'!A:AB,28,FALSE)</f>
        <v>1976726.8065740203</v>
      </c>
      <c r="AD247" s="269">
        <f t="shared" si="82"/>
        <v>49000.256000000052</v>
      </c>
      <c r="AE247" s="269">
        <f>VLOOKUP(A247,'2% with VPK 2021'!A:AB,28,FALSE)</f>
        <v>1976726.8065740203</v>
      </c>
      <c r="AF247" s="269">
        <f>VLOOKUP(A247,'Charter School Lease'!A:E,5,FALSE)</f>
        <v>0</v>
      </c>
      <c r="AG247" s="269">
        <f>VLOOKUP(A247,'Integration Change'!H:L,5,FALSE)</f>
        <v>0</v>
      </c>
      <c r="AH247" s="269">
        <f>VLOOKUP(A247,'Other SPED'!A:D,4,FALSE)</f>
        <v>0</v>
      </c>
      <c r="AI247" s="269">
        <f>VLOOKUP(A247,QComp!I:R,10,FALSE)</f>
        <v>0</v>
      </c>
      <c r="AJ247" s="269">
        <f>VLOOKUP(A247,'LTFM Change'!G:K,5,FALSE)</f>
        <v>0</v>
      </c>
      <c r="AK247" s="269">
        <f>VLOOKUP(A247,'Breakfast and Lunch'!A:E,5,FALSE)</f>
        <v>0</v>
      </c>
      <c r="AL247" s="269">
        <f>VLOOKUP(A247,'Breakfast and Lunch'!A:D,4,FALSE)</f>
        <v>0</v>
      </c>
      <c r="AM247" s="269">
        <f>VLOOKUP(A247,'Integration Change'!A:E,5,FALSE)</f>
        <v>0</v>
      </c>
      <c r="AN247" s="269">
        <f>VLOOKUP(A247,'Safe School'!F:J,5,FALSE)</f>
        <v>0</v>
      </c>
      <c r="AO247" s="269">
        <f>VLOOKUP(A247,'LTFM Change'!A:D,4,FALSE)</f>
        <v>0</v>
      </c>
      <c r="AP247" s="269">
        <f>VLOOKUP(A247,QComp!A:E,5,FALSE)</f>
        <v>0</v>
      </c>
      <c r="AQ247" s="269">
        <f t="shared" si="83"/>
        <v>0</v>
      </c>
      <c r="AR247" s="269">
        <f>VLOOKUP(A247,'2021 SPED'!A:AF,32,FALSE)</f>
        <v>12294.728892116837</v>
      </c>
      <c r="AS247" s="285">
        <f t="shared" si="77"/>
        <v>61294.984892116889</v>
      </c>
      <c r="AT247" s="247">
        <f t="shared" si="78"/>
        <v>2.8374950176527528E-2</v>
      </c>
      <c r="AU247" s="249">
        <f t="shared" si="75"/>
        <v>90121.361707968113</v>
      </c>
    </row>
    <row r="248" spans="1:47" x14ac:dyDescent="0.3">
      <c r="A248" s="243">
        <v>775</v>
      </c>
      <c r="B248" s="243">
        <v>1</v>
      </c>
      <c r="C248" s="243" t="s">
        <v>227</v>
      </c>
      <c r="D248" s="243">
        <f>VLOOKUP(A248,Sheet10!A:C,3,FALSE)</f>
        <v>6</v>
      </c>
      <c r="E248" s="268">
        <f>VLOOKUP(A248,'Pupil Info'!A:D,4,FALSE)</f>
        <v>734</v>
      </c>
      <c r="F248" s="269">
        <f>VLOOKUP(A248,'Starting Point 2020'!A:AB,28,FALSE)+IFERROR(VLOOKUP(A248,'2020 SPED'!A:W,23,FALSE),0)</f>
        <v>7684104.1835431708</v>
      </c>
      <c r="G248" s="269">
        <f>VLOOKUP(A248,'Starting Point 2020'!A:AB,28,FALSE)</f>
        <v>6745903.5</v>
      </c>
      <c r="H248" s="269">
        <f>VLOOKUP(A248,'2% 2020'!A:AB,28,FALSE)</f>
        <v>6860352.5</v>
      </c>
      <c r="I248" s="269">
        <f t="shared" si="79"/>
        <v>114449</v>
      </c>
      <c r="J248" s="269">
        <f>VLOOKUP(A248,'2% with VPK 2020'!A:AB,28,FALSE)</f>
        <v>6860352.5</v>
      </c>
      <c r="K248" s="269">
        <f>VLOOKUP(A248,'Charter School Lease'!A:D,4,FALSE)</f>
        <v>0</v>
      </c>
      <c r="L248" s="269">
        <f>VLOOKUP(A248,'Integration Change'!H:K,4,FALSE)</f>
        <v>0</v>
      </c>
      <c r="M248" s="269">
        <f>VLOOKUP(A248,'Other SPED'!A:D,4,FALSE)</f>
        <v>0</v>
      </c>
      <c r="N248" s="269">
        <f>VLOOKUP(A248,'LTFM Change'!G:J,4,FALSE)</f>
        <v>0</v>
      </c>
      <c r="O248" s="269">
        <f>VLOOKUP(A248,QComp!I:N,6,FALSE)</f>
        <v>0</v>
      </c>
      <c r="P248" s="269">
        <f>VLOOKUP(A248,'Breakfast and Lunch'!A:D,4,FALSE)</f>
        <v>0</v>
      </c>
      <c r="Q248" s="269">
        <f>VLOOKUP(A248,'Breakfast and Lunch'!A:E,5,FALSE)</f>
        <v>0</v>
      </c>
      <c r="R248" s="269">
        <f>VLOOKUP(A248,'Integration Change'!A:D,4,FALSE)</f>
        <v>0</v>
      </c>
      <c r="S248" s="269">
        <f>VLOOKUP(A248,'LTFM Change'!A:C,3,FALSE)</f>
        <v>0</v>
      </c>
      <c r="T248" s="269">
        <f>VLOOKUP(A248,QComp!A:D,4,FALSE)</f>
        <v>0</v>
      </c>
      <c r="U248" s="269">
        <f t="shared" si="80"/>
        <v>0</v>
      </c>
      <c r="V248" s="269">
        <f>VLOOKUP(A248,'2020 SPED'!A:AF,32,FALSE)</f>
        <v>7351.7420331548201</v>
      </c>
      <c r="W248" s="270">
        <f t="shared" si="76"/>
        <v>121800.74203315482</v>
      </c>
      <c r="X248" s="247">
        <f t="shared" si="81"/>
        <v>1.5851000861494293E-2</v>
      </c>
      <c r="Z248" s="268">
        <f>VLOOKUP(A248,'Pupil Info'!A:E,5,FALSE)</f>
        <v>743</v>
      </c>
      <c r="AA248" s="269">
        <f>VLOOKUP(A248,'Starting Point 2021'!A:AB,28,FALSE)+VLOOKUP(A248,'2021 SPED'!A:AT,23,FALSE)</f>
        <v>7824875.6491281539</v>
      </c>
      <c r="AB248" s="269">
        <f>VLOOKUP(A248,'Starting Point 2021'!A:AB,28,FALSE)</f>
        <v>6807447.75</v>
      </c>
      <c r="AC248" s="269">
        <f>VLOOKUP(A248,'2% 2021'!A:AB,28,FALSE)</f>
        <v>7041384.75</v>
      </c>
      <c r="AD248" s="269">
        <f t="shared" si="82"/>
        <v>233937</v>
      </c>
      <c r="AE248" s="269">
        <f>VLOOKUP(A248,'2% with VPK 2021'!A:AB,28,FALSE)</f>
        <v>7041384.75</v>
      </c>
      <c r="AF248" s="269">
        <f>VLOOKUP(A248,'Charter School Lease'!A:E,5,FALSE)</f>
        <v>0</v>
      </c>
      <c r="AG248" s="269">
        <f>VLOOKUP(A248,'Integration Change'!H:L,5,FALSE)</f>
        <v>0</v>
      </c>
      <c r="AH248" s="269">
        <f>VLOOKUP(A248,'Other SPED'!A:D,4,FALSE)</f>
        <v>0</v>
      </c>
      <c r="AI248" s="269">
        <f>VLOOKUP(A248,QComp!I:R,10,FALSE)</f>
        <v>0</v>
      </c>
      <c r="AJ248" s="269">
        <f>VLOOKUP(A248,'LTFM Change'!G:K,5,FALSE)</f>
        <v>0</v>
      </c>
      <c r="AK248" s="269">
        <f>VLOOKUP(A248,'Breakfast and Lunch'!A:E,5,FALSE)</f>
        <v>0</v>
      </c>
      <c r="AL248" s="269">
        <f>VLOOKUP(A248,'Breakfast and Lunch'!A:D,4,FALSE)</f>
        <v>0</v>
      </c>
      <c r="AM248" s="269">
        <f>VLOOKUP(A248,'Integration Change'!A:E,5,FALSE)</f>
        <v>0</v>
      </c>
      <c r="AN248" s="269">
        <f>VLOOKUP(A248,'Safe School'!F:J,5,FALSE)</f>
        <v>0</v>
      </c>
      <c r="AO248" s="269">
        <f>VLOOKUP(A248,'LTFM Change'!A:D,4,FALSE)</f>
        <v>0</v>
      </c>
      <c r="AP248" s="269">
        <f>VLOOKUP(A248,QComp!A:E,5,FALSE)</f>
        <v>0</v>
      </c>
      <c r="AQ248" s="269">
        <f t="shared" si="83"/>
        <v>0</v>
      </c>
      <c r="AR248" s="269">
        <f>VLOOKUP(A248,'2021 SPED'!A:AF,32,FALSE)</f>
        <v>22533.866486908402</v>
      </c>
      <c r="AS248" s="285">
        <f t="shared" si="77"/>
        <v>256470.8664869084</v>
      </c>
      <c r="AT248" s="247">
        <f t="shared" si="78"/>
        <v>3.2776350447880256E-2</v>
      </c>
      <c r="AU248" s="249">
        <f t="shared" si="75"/>
        <v>378271.60852006322</v>
      </c>
    </row>
    <row r="249" spans="1:47" x14ac:dyDescent="0.3">
      <c r="A249" s="243">
        <v>777</v>
      </c>
      <c r="B249" s="243">
        <v>1</v>
      </c>
      <c r="C249" s="243" t="s">
        <v>228</v>
      </c>
      <c r="D249" s="243">
        <f>VLOOKUP(A249,Sheet10!A:C,3,FALSE)</f>
        <v>6</v>
      </c>
      <c r="E249" s="268">
        <f>VLOOKUP(A249,'Pupil Info'!A:D,4,FALSE)</f>
        <v>802.6</v>
      </c>
      <c r="F249" s="269">
        <f>VLOOKUP(A249,'Starting Point 2020'!A:AB,28,FALSE)+IFERROR(VLOOKUP(A249,'2020 SPED'!A:W,23,FALSE),0)</f>
        <v>9299415.9128306024</v>
      </c>
      <c r="G249" s="269">
        <f>VLOOKUP(A249,'Starting Point 2020'!A:AB,28,FALSE)</f>
        <v>7964198.25</v>
      </c>
      <c r="H249" s="269">
        <f>VLOOKUP(A249,'2% 2020'!A:AB,28,FALSE)</f>
        <v>8093539.25</v>
      </c>
      <c r="I249" s="269">
        <f t="shared" si="79"/>
        <v>129341</v>
      </c>
      <c r="J249" s="269">
        <f>VLOOKUP(A249,'2% with VPK 2020'!A:AB,28,FALSE)</f>
        <v>8140260.5</v>
      </c>
      <c r="K249" s="269">
        <f>VLOOKUP(A249,'Charter School Lease'!A:D,4,FALSE)</f>
        <v>0</v>
      </c>
      <c r="L249" s="269">
        <f>VLOOKUP(A249,'Integration Change'!H:K,4,FALSE)</f>
        <v>0</v>
      </c>
      <c r="M249" s="269">
        <f>VLOOKUP(A249,'Other SPED'!A:D,4,FALSE)</f>
        <v>0</v>
      </c>
      <c r="N249" s="269">
        <f>VLOOKUP(A249,'LTFM Change'!G:J,4,FALSE)</f>
        <v>0</v>
      </c>
      <c r="O249" s="269">
        <f>VLOOKUP(A249,QComp!I:N,6,FALSE)</f>
        <v>0</v>
      </c>
      <c r="P249" s="269">
        <f>VLOOKUP(A249,'Breakfast and Lunch'!A:D,4,FALSE)</f>
        <v>226.68</v>
      </c>
      <c r="Q249" s="269">
        <f>VLOOKUP(A249,'Breakfast and Lunch'!A:E,5,FALSE)</f>
        <v>591.9</v>
      </c>
      <c r="R249" s="269">
        <f>VLOOKUP(A249,'Integration Change'!A:D,4,FALSE)</f>
        <v>0</v>
      </c>
      <c r="S249" s="269">
        <f>VLOOKUP(A249,'LTFM Change'!A:C,3,FALSE)</f>
        <v>2280</v>
      </c>
      <c r="T249" s="269">
        <f>VLOOKUP(A249,QComp!A:D,4,FALSE)</f>
        <v>0</v>
      </c>
      <c r="U249" s="269">
        <f t="shared" si="80"/>
        <v>49819.830000000075</v>
      </c>
      <c r="V249" s="269">
        <f>VLOOKUP(A249,'2020 SPED'!A:AF,32,FALSE)</f>
        <v>16174.931343728676</v>
      </c>
      <c r="W249" s="270">
        <f t="shared" si="76"/>
        <v>195335.76134372875</v>
      </c>
      <c r="X249" s="247">
        <f t="shared" si="81"/>
        <v>2.1005164536647924E-2</v>
      </c>
      <c r="Z249" s="268">
        <f>VLOOKUP(A249,'Pupil Info'!A:E,5,FALSE)</f>
        <v>769</v>
      </c>
      <c r="AA249" s="269">
        <f>VLOOKUP(A249,'Starting Point 2021'!A:AB,28,FALSE)+VLOOKUP(A249,'2021 SPED'!A:AT,23,FALSE)</f>
        <v>9298566.4392243251</v>
      </c>
      <c r="AB249" s="269">
        <f>VLOOKUP(A249,'Starting Point 2021'!A:AB,28,FALSE)</f>
        <v>7897938</v>
      </c>
      <c r="AC249" s="269">
        <f>VLOOKUP(A249,'2% 2021'!A:AB,28,FALSE)</f>
        <v>8156732</v>
      </c>
      <c r="AD249" s="269">
        <f t="shared" si="82"/>
        <v>258794</v>
      </c>
      <c r="AE249" s="269">
        <f>VLOOKUP(A249,'2% with VPK 2021'!A:AB,28,FALSE)</f>
        <v>8206131.5</v>
      </c>
      <c r="AF249" s="269">
        <f>VLOOKUP(A249,'Charter School Lease'!A:E,5,FALSE)</f>
        <v>0</v>
      </c>
      <c r="AG249" s="269">
        <f>VLOOKUP(A249,'Integration Change'!H:L,5,FALSE)</f>
        <v>0</v>
      </c>
      <c r="AH249" s="269">
        <f>VLOOKUP(A249,'Other SPED'!A:D,4,FALSE)</f>
        <v>0</v>
      </c>
      <c r="AI249" s="269">
        <f>VLOOKUP(A249,QComp!I:R,10,FALSE)</f>
        <v>0</v>
      </c>
      <c r="AJ249" s="269">
        <f>VLOOKUP(A249,'LTFM Change'!G:K,5,FALSE)</f>
        <v>230.49703408489586</v>
      </c>
      <c r="AK249" s="269">
        <f>VLOOKUP(A249,'Breakfast and Lunch'!A:E,5,FALSE)</f>
        <v>591.9</v>
      </c>
      <c r="AL249" s="269">
        <f>VLOOKUP(A249,'Breakfast and Lunch'!A:D,4,FALSE)</f>
        <v>226.68</v>
      </c>
      <c r="AM249" s="269">
        <f>VLOOKUP(A249,'Integration Change'!A:E,5,FALSE)</f>
        <v>0</v>
      </c>
      <c r="AN249" s="269">
        <f>VLOOKUP(A249,'Safe School'!F:J,5,FALSE)</f>
        <v>216</v>
      </c>
      <c r="AO249" s="269">
        <f>VLOOKUP(A249,'LTFM Change'!A:D,4,FALSE)</f>
        <v>2049.5029659151332</v>
      </c>
      <c r="AP249" s="269">
        <f>VLOOKUP(A249,QComp!A:E,5,FALSE)</f>
        <v>0</v>
      </c>
      <c r="AQ249" s="269">
        <f t="shared" si="83"/>
        <v>52714.080000000075</v>
      </c>
      <c r="AR249" s="269">
        <f>VLOOKUP(A249,'2021 SPED'!A:AF,32,FALSE)</f>
        <v>48697.930060521001</v>
      </c>
      <c r="AS249" s="285">
        <f t="shared" si="77"/>
        <v>360206.01006052108</v>
      </c>
      <c r="AT249" s="247">
        <f t="shared" si="78"/>
        <v>3.8737800328129804E-2</v>
      </c>
      <c r="AU249" s="249">
        <f t="shared" si="75"/>
        <v>555541.77140424983</v>
      </c>
    </row>
    <row r="250" spans="1:47" x14ac:dyDescent="0.3">
      <c r="A250" s="243">
        <v>786</v>
      </c>
      <c r="B250" s="243">
        <v>1</v>
      </c>
      <c r="C250" s="243" t="s">
        <v>229</v>
      </c>
      <c r="D250" s="243">
        <f>VLOOKUP(A250,Sheet10!A:C,3,FALSE)</f>
        <v>6</v>
      </c>
      <c r="E250" s="268">
        <f>VLOOKUP(A250,'Pupil Info'!A:D,4,FALSE)</f>
        <v>457</v>
      </c>
      <c r="F250" s="269">
        <f>VLOOKUP(A250,'Starting Point 2020'!A:AB,28,FALSE)+IFERROR(VLOOKUP(A250,'2020 SPED'!A:W,23,FALSE),0)</f>
        <v>5210864.7411817443</v>
      </c>
      <c r="G250" s="269">
        <f>VLOOKUP(A250,'Starting Point 2020'!A:AB,28,FALSE)</f>
        <v>4630041.25</v>
      </c>
      <c r="H250" s="269">
        <f>VLOOKUP(A250,'2% 2020'!A:AB,28,FALSE)</f>
        <v>4705128.25</v>
      </c>
      <c r="I250" s="269">
        <f t="shared" si="79"/>
        <v>75087</v>
      </c>
      <c r="J250" s="269">
        <f>VLOOKUP(A250,'2% with VPK 2020'!A:AB,28,FALSE)</f>
        <v>4773279.25</v>
      </c>
      <c r="K250" s="269">
        <f>VLOOKUP(A250,'Charter School Lease'!A:D,4,FALSE)</f>
        <v>0</v>
      </c>
      <c r="L250" s="269">
        <f>VLOOKUP(A250,'Integration Change'!H:K,4,FALSE)</f>
        <v>0</v>
      </c>
      <c r="M250" s="269">
        <f>VLOOKUP(A250,'Other SPED'!A:D,4,FALSE)</f>
        <v>13060.4</v>
      </c>
      <c r="N250" s="269">
        <f>VLOOKUP(A250,'LTFM Change'!G:J,4,FALSE)</f>
        <v>2981.4260390597337</v>
      </c>
      <c r="O250" s="269">
        <f>VLOOKUP(A250,QComp!I:N,6,FALSE)</f>
        <v>0</v>
      </c>
      <c r="P250" s="269">
        <f>VLOOKUP(A250,'Breakfast and Lunch'!A:D,4,FALSE)</f>
        <v>408.02</v>
      </c>
      <c r="Q250" s="269">
        <f>VLOOKUP(A250,'Breakfast and Lunch'!A:E,5,FALSE)</f>
        <v>1065.42</v>
      </c>
      <c r="R250" s="269">
        <f>VLOOKUP(A250,'Integration Change'!A:D,4,FALSE)</f>
        <v>0</v>
      </c>
      <c r="S250" s="269">
        <f>VLOOKUP(A250,'LTFM Change'!A:C,3,FALSE)</f>
        <v>1122.5739609402372</v>
      </c>
      <c r="T250" s="269">
        <f>VLOOKUP(A250,QComp!A:D,4,FALSE)</f>
        <v>0</v>
      </c>
      <c r="U250" s="269">
        <f t="shared" si="80"/>
        <v>86788.839999999851</v>
      </c>
      <c r="V250" s="269">
        <f>VLOOKUP(A250,'2020 SPED'!A:AF,32,FALSE)</f>
        <v>10847.365301189013</v>
      </c>
      <c r="W250" s="270">
        <f t="shared" si="76"/>
        <v>172723.20530118886</v>
      </c>
      <c r="X250" s="247">
        <f t="shared" si="81"/>
        <v>3.3146745095137105E-2</v>
      </c>
      <c r="Z250" s="268">
        <f>VLOOKUP(A250,'Pupil Info'!A:E,5,FALSE)</f>
        <v>438</v>
      </c>
      <c r="AA250" s="269">
        <f>VLOOKUP(A250,'Starting Point 2021'!A:AB,28,FALSE)+VLOOKUP(A250,'2021 SPED'!A:AT,23,FALSE)</f>
        <v>5063994.9841413796</v>
      </c>
      <c r="AB250" s="269">
        <f>VLOOKUP(A250,'Starting Point 2021'!A:AB,28,FALSE)</f>
        <v>4478005.25</v>
      </c>
      <c r="AC250" s="269">
        <f>VLOOKUP(A250,'2% 2021'!A:AB,28,FALSE)</f>
        <v>4624693.25</v>
      </c>
      <c r="AD250" s="269">
        <f t="shared" si="82"/>
        <v>146688</v>
      </c>
      <c r="AE250" s="269">
        <f>VLOOKUP(A250,'2% with VPK 2021'!A:AB,28,FALSE)</f>
        <v>4719217.5</v>
      </c>
      <c r="AF250" s="269">
        <f>VLOOKUP(A250,'Charter School Lease'!A:E,5,FALSE)</f>
        <v>0</v>
      </c>
      <c r="AG250" s="269">
        <f>VLOOKUP(A250,'Integration Change'!H:L,5,FALSE)</f>
        <v>0</v>
      </c>
      <c r="AH250" s="269">
        <f>VLOOKUP(A250,'Other SPED'!A:D,4,FALSE)</f>
        <v>13060.4</v>
      </c>
      <c r="AI250" s="269">
        <f>VLOOKUP(A250,QComp!I:R,10,FALSE)</f>
        <v>0</v>
      </c>
      <c r="AJ250" s="269">
        <f>VLOOKUP(A250,'LTFM Change'!G:K,5,FALSE)</f>
        <v>2902.7663505658129</v>
      </c>
      <c r="AK250" s="269">
        <f>VLOOKUP(A250,'Breakfast and Lunch'!A:E,5,FALSE)</f>
        <v>1065.42</v>
      </c>
      <c r="AL250" s="269">
        <f>VLOOKUP(A250,'Breakfast and Lunch'!A:D,4,FALSE)</f>
        <v>408.02</v>
      </c>
      <c r="AM250" s="269">
        <f>VLOOKUP(A250,'Integration Change'!A:E,5,FALSE)</f>
        <v>0</v>
      </c>
      <c r="AN250" s="269">
        <f>VLOOKUP(A250,'Safe School'!F:J,5,FALSE)</f>
        <v>388.80000000000041</v>
      </c>
      <c r="AO250" s="269">
        <f>VLOOKUP(A250,'LTFM Change'!A:D,4,FALSE)</f>
        <v>1201.2336494341871</v>
      </c>
      <c r="AP250" s="269">
        <f>VLOOKUP(A250,QComp!A:E,5,FALSE)</f>
        <v>0</v>
      </c>
      <c r="AQ250" s="269">
        <f t="shared" si="83"/>
        <v>113550.88999999966</v>
      </c>
      <c r="AR250" s="269">
        <f>VLOOKUP(A250,'2021 SPED'!A:AF,32,FALSE)</f>
        <v>26221.790864056558</v>
      </c>
      <c r="AS250" s="285">
        <f t="shared" si="77"/>
        <v>286460.68086405622</v>
      </c>
      <c r="AT250" s="247">
        <f t="shared" si="78"/>
        <v>5.6568120971910309E-2</v>
      </c>
      <c r="AU250" s="249">
        <f t="shared" si="75"/>
        <v>459183.88616524509</v>
      </c>
    </row>
    <row r="251" spans="1:47" x14ac:dyDescent="0.3">
      <c r="A251" s="243">
        <v>787</v>
      </c>
      <c r="B251" s="243">
        <v>1</v>
      </c>
      <c r="C251" s="243" t="s">
        <v>230</v>
      </c>
      <c r="D251" s="243">
        <f>VLOOKUP(A251,Sheet10!A:C,3,FALSE)</f>
        <v>6</v>
      </c>
      <c r="E251" s="268">
        <f>VLOOKUP(A251,'Pupil Info'!A:D,4,FALSE)</f>
        <v>553</v>
      </c>
      <c r="F251" s="269">
        <f>VLOOKUP(A251,'Starting Point 2020'!A:AB,28,FALSE)+IFERROR(VLOOKUP(A251,'2020 SPED'!A:W,23,FALSE),0)</f>
        <v>6185118.9054870186</v>
      </c>
      <c r="G251" s="269">
        <f>VLOOKUP(A251,'Starting Point 2020'!A:AB,28,FALSE)</f>
        <v>5306507.2603200004</v>
      </c>
      <c r="H251" s="269">
        <f>VLOOKUP(A251,'2% 2020'!A:AB,28,FALSE)</f>
        <v>5396478.2603200004</v>
      </c>
      <c r="I251" s="269">
        <f t="shared" si="79"/>
        <v>89971</v>
      </c>
      <c r="J251" s="269">
        <f>VLOOKUP(A251,'2% with VPK 2020'!A:AB,28,FALSE)</f>
        <v>5396478.2603200004</v>
      </c>
      <c r="K251" s="269">
        <f>VLOOKUP(A251,'Charter School Lease'!A:D,4,FALSE)</f>
        <v>0</v>
      </c>
      <c r="L251" s="269">
        <f>VLOOKUP(A251,'Integration Change'!H:K,4,FALSE)</f>
        <v>0</v>
      </c>
      <c r="M251" s="269">
        <f>VLOOKUP(A251,'Other SPED'!A:D,4,FALSE)</f>
        <v>0</v>
      </c>
      <c r="N251" s="269">
        <f>VLOOKUP(A251,'LTFM Change'!G:J,4,FALSE)</f>
        <v>0</v>
      </c>
      <c r="O251" s="269">
        <f>VLOOKUP(A251,QComp!I:N,6,FALSE)</f>
        <v>0</v>
      </c>
      <c r="P251" s="269">
        <f>VLOOKUP(A251,'Breakfast and Lunch'!A:D,4,FALSE)</f>
        <v>0</v>
      </c>
      <c r="Q251" s="269">
        <f>VLOOKUP(A251,'Breakfast and Lunch'!A:E,5,FALSE)</f>
        <v>0</v>
      </c>
      <c r="R251" s="269">
        <f>VLOOKUP(A251,'Integration Change'!A:D,4,FALSE)</f>
        <v>0</v>
      </c>
      <c r="S251" s="269">
        <f>VLOOKUP(A251,'LTFM Change'!A:C,3,FALSE)</f>
        <v>0</v>
      </c>
      <c r="T251" s="269">
        <f>VLOOKUP(A251,QComp!A:D,4,FALSE)</f>
        <v>0</v>
      </c>
      <c r="U251" s="269">
        <f t="shared" si="80"/>
        <v>0</v>
      </c>
      <c r="V251" s="269">
        <f>VLOOKUP(A251,'2020 SPED'!A:AF,32,FALSE)</f>
        <v>5400.3008483943995</v>
      </c>
      <c r="W251" s="270">
        <f t="shared" si="76"/>
        <v>95371.3008483944</v>
      </c>
      <c r="X251" s="247">
        <f t="shared" si="81"/>
        <v>1.54194773464723E-2</v>
      </c>
      <c r="Z251" s="268">
        <f>VLOOKUP(A251,'Pupil Info'!A:E,5,FALSE)</f>
        <v>540</v>
      </c>
      <c r="AA251" s="269">
        <f>VLOOKUP(A251,'Starting Point 2021'!A:AB,28,FALSE)+VLOOKUP(A251,'2021 SPED'!A:AT,23,FALSE)</f>
        <v>6136024.3402319783</v>
      </c>
      <c r="AB251" s="269">
        <f>VLOOKUP(A251,'Starting Point 2021'!A:AB,28,FALSE)</f>
        <v>5232887.6041468866</v>
      </c>
      <c r="AC251" s="269">
        <f>VLOOKUP(A251,'2% 2021'!A:AB,28,FALSE)</f>
        <v>5410770.4941468863</v>
      </c>
      <c r="AD251" s="269">
        <f t="shared" si="82"/>
        <v>177882.88999999966</v>
      </c>
      <c r="AE251" s="269">
        <f>VLOOKUP(A251,'2% with VPK 2021'!A:AB,28,FALSE)</f>
        <v>5410770.4941468863</v>
      </c>
      <c r="AF251" s="269">
        <f>VLOOKUP(A251,'Charter School Lease'!A:E,5,FALSE)</f>
        <v>0</v>
      </c>
      <c r="AG251" s="269">
        <f>VLOOKUP(A251,'Integration Change'!H:L,5,FALSE)</f>
        <v>0</v>
      </c>
      <c r="AH251" s="269">
        <f>VLOOKUP(A251,'Other SPED'!A:D,4,FALSE)</f>
        <v>0</v>
      </c>
      <c r="AI251" s="269">
        <f>VLOOKUP(A251,QComp!I:R,10,FALSE)</f>
        <v>0</v>
      </c>
      <c r="AJ251" s="269">
        <f>VLOOKUP(A251,'LTFM Change'!G:K,5,FALSE)</f>
        <v>0</v>
      </c>
      <c r="AK251" s="269">
        <f>VLOOKUP(A251,'Breakfast and Lunch'!A:E,5,FALSE)</f>
        <v>0</v>
      </c>
      <c r="AL251" s="269">
        <f>VLOOKUP(A251,'Breakfast and Lunch'!A:D,4,FALSE)</f>
        <v>0</v>
      </c>
      <c r="AM251" s="269">
        <f>VLOOKUP(A251,'Integration Change'!A:E,5,FALSE)</f>
        <v>0</v>
      </c>
      <c r="AN251" s="269">
        <f>VLOOKUP(A251,'Safe School'!F:J,5,FALSE)</f>
        <v>0</v>
      </c>
      <c r="AO251" s="269">
        <f>VLOOKUP(A251,'LTFM Change'!A:D,4,FALSE)</f>
        <v>0</v>
      </c>
      <c r="AP251" s="269">
        <f>VLOOKUP(A251,QComp!A:E,5,FALSE)</f>
        <v>0</v>
      </c>
      <c r="AQ251" s="269">
        <f t="shared" si="83"/>
        <v>0</v>
      </c>
      <c r="AR251" s="269">
        <f>VLOOKUP(A251,'2021 SPED'!A:AF,32,FALSE)</f>
        <v>12330.976547169965</v>
      </c>
      <c r="AS251" s="285">
        <f t="shared" si="77"/>
        <v>190213.86654716963</v>
      </c>
      <c r="AT251" s="247">
        <f t="shared" si="78"/>
        <v>3.0999529336935269E-2</v>
      </c>
      <c r="AU251" s="249">
        <f t="shared" si="75"/>
        <v>285585.16739556403</v>
      </c>
    </row>
    <row r="252" spans="1:47" x14ac:dyDescent="0.3">
      <c r="A252" s="243">
        <v>801</v>
      </c>
      <c r="B252" s="243">
        <v>1</v>
      </c>
      <c r="C252" s="243" t="s">
        <v>231</v>
      </c>
      <c r="D252" s="243">
        <f>VLOOKUP(A252,Sheet10!A:C,3,FALSE)</f>
        <v>6</v>
      </c>
      <c r="E252" s="268">
        <f>VLOOKUP(A252,'Pupil Info'!A:D,4,FALSE)</f>
        <v>174.4</v>
      </c>
      <c r="F252" s="269">
        <f>VLOOKUP(A252,'Starting Point 2020'!A:AB,28,FALSE)+IFERROR(VLOOKUP(A252,'2020 SPED'!A:W,23,FALSE),0)</f>
        <v>2277346.8258528532</v>
      </c>
      <c r="G252" s="269">
        <f>VLOOKUP(A252,'Starting Point 2020'!A:AB,28,FALSE)</f>
        <v>1964923.25</v>
      </c>
      <c r="H252" s="269">
        <f>VLOOKUP(A252,'2% 2020'!A:AB,28,FALSE)</f>
        <v>1996825.25</v>
      </c>
      <c r="I252" s="269">
        <f t="shared" si="79"/>
        <v>31902</v>
      </c>
      <c r="J252" s="269">
        <f>VLOOKUP(A252,'2% with VPK 2020'!A:AB,28,FALSE)</f>
        <v>2007219.25</v>
      </c>
      <c r="K252" s="269">
        <f>VLOOKUP(A252,'Charter School Lease'!A:D,4,FALSE)</f>
        <v>0</v>
      </c>
      <c r="L252" s="269">
        <f>VLOOKUP(A252,'Integration Change'!H:K,4,FALSE)</f>
        <v>173.19455999999263</v>
      </c>
      <c r="M252" s="269">
        <f>VLOOKUP(A252,'Other SPED'!A:D,4,FALSE)</f>
        <v>0</v>
      </c>
      <c r="N252" s="269">
        <f>VLOOKUP(A252,'LTFM Change'!G:J,4,FALSE)</f>
        <v>138.19569564597987</v>
      </c>
      <c r="O252" s="269">
        <f>VLOOKUP(A252,QComp!I:N,6,FALSE)</f>
        <v>0</v>
      </c>
      <c r="P252" s="269">
        <f>VLOOKUP(A252,'Breakfast and Lunch'!A:D,4,FALSE)</f>
        <v>45.34</v>
      </c>
      <c r="Q252" s="269">
        <f>VLOOKUP(A252,'Breakfast and Lunch'!A:E,5,FALSE)</f>
        <v>118.38</v>
      </c>
      <c r="R252" s="269">
        <f>VLOOKUP(A252,'Integration Change'!A:D,4,FALSE)</f>
        <v>74.226239999998143</v>
      </c>
      <c r="S252" s="269">
        <f>VLOOKUP(A252,'LTFM Change'!A:C,3,FALSE)</f>
        <v>317.80430435402013</v>
      </c>
      <c r="T252" s="269">
        <f>VLOOKUP(A252,QComp!A:D,4,FALSE)</f>
        <v>0</v>
      </c>
      <c r="U252" s="269">
        <f t="shared" si="80"/>
        <v>11261.140799999936</v>
      </c>
      <c r="V252" s="269">
        <f>VLOOKUP(A252,'2020 SPED'!A:AF,32,FALSE)</f>
        <v>4723.8477145948564</v>
      </c>
      <c r="W252" s="270">
        <f t="shared" si="76"/>
        <v>47886.988514594792</v>
      </c>
      <c r="X252" s="247">
        <f t="shared" si="81"/>
        <v>2.102753430921148E-2</v>
      </c>
      <c r="Z252" s="268">
        <f>VLOOKUP(A252,'Pupil Info'!A:E,5,FALSE)</f>
        <v>176</v>
      </c>
      <c r="AA252" s="269">
        <f>VLOOKUP(A252,'Starting Point 2021'!A:AB,28,FALSE)+VLOOKUP(A252,'2021 SPED'!A:AT,23,FALSE)</f>
        <v>2384511.1901853662</v>
      </c>
      <c r="AB252" s="269">
        <f>VLOOKUP(A252,'Starting Point 2021'!A:AB,28,FALSE)</f>
        <v>2047353.5</v>
      </c>
      <c r="AC252" s="269">
        <f>VLOOKUP(A252,'2% 2021'!A:AB,28,FALSE)</f>
        <v>2114508.5</v>
      </c>
      <c r="AD252" s="269">
        <f t="shared" si="82"/>
        <v>67155</v>
      </c>
      <c r="AE252" s="269">
        <f>VLOOKUP(A252,'2% with VPK 2021'!A:AB,28,FALSE)</f>
        <v>2131199.5</v>
      </c>
      <c r="AF252" s="269">
        <f>VLOOKUP(A252,'Charter School Lease'!A:E,5,FALSE)</f>
        <v>0</v>
      </c>
      <c r="AG252" s="269">
        <f>VLOOKUP(A252,'Integration Change'!H:L,5,FALSE)</f>
        <v>187.35359999999491</v>
      </c>
      <c r="AH252" s="269">
        <f>VLOOKUP(A252,'Other SPED'!A:D,4,FALSE)</f>
        <v>0</v>
      </c>
      <c r="AI252" s="269">
        <f>VLOOKUP(A252,QComp!I:R,10,FALSE)</f>
        <v>0</v>
      </c>
      <c r="AJ252" s="269">
        <f>VLOOKUP(A252,'LTFM Change'!G:K,5,FALSE)</f>
        <v>186.75865035552124</v>
      </c>
      <c r="AK252" s="269">
        <f>VLOOKUP(A252,'Breakfast and Lunch'!A:E,5,FALSE)</f>
        <v>118.38</v>
      </c>
      <c r="AL252" s="269">
        <f>VLOOKUP(A252,'Breakfast and Lunch'!A:D,4,FALSE)</f>
        <v>45.34</v>
      </c>
      <c r="AM252" s="269">
        <f>VLOOKUP(A252,'Integration Change'!A:E,5,FALSE)</f>
        <v>80.29439999999704</v>
      </c>
      <c r="AN252" s="269">
        <f>VLOOKUP(A252,'Safe School'!F:J,5,FALSE)</f>
        <v>43.199999999999591</v>
      </c>
      <c r="AO252" s="269">
        <f>VLOOKUP(A252,'LTFM Change'!A:D,4,FALSE)</f>
        <v>269.24134964447876</v>
      </c>
      <c r="AP252" s="269">
        <f>VLOOKUP(A252,QComp!A:E,5,FALSE)</f>
        <v>0</v>
      </c>
      <c r="AQ252" s="269">
        <f t="shared" si="83"/>
        <v>17621.56799999997</v>
      </c>
      <c r="AR252" s="269">
        <f>VLOOKUP(A252,'2021 SPED'!A:AF,32,FALSE)</f>
        <v>14988.443751915707</v>
      </c>
      <c r="AS252" s="285">
        <f t="shared" si="77"/>
        <v>99765.011751915677</v>
      </c>
      <c r="AT252" s="247">
        <f t="shared" si="78"/>
        <v>4.1838768533587929E-2</v>
      </c>
      <c r="AU252" s="249">
        <f t="shared" si="75"/>
        <v>147652.00026651047</v>
      </c>
    </row>
    <row r="253" spans="1:47" x14ac:dyDescent="0.3">
      <c r="A253" s="243">
        <v>803</v>
      </c>
      <c r="B253" s="243">
        <v>1</v>
      </c>
      <c r="C253" s="243" t="s">
        <v>232</v>
      </c>
      <c r="D253" s="243">
        <f>VLOOKUP(A253,Sheet10!A:C,3,FALSE)</f>
        <v>6</v>
      </c>
      <c r="E253" s="268">
        <f>VLOOKUP(A253,'Pupil Info'!A:D,4,FALSE)</f>
        <v>375.8</v>
      </c>
      <c r="F253" s="269">
        <f>VLOOKUP(A253,'Starting Point 2020'!A:AB,28,FALSE)+IFERROR(VLOOKUP(A253,'2020 SPED'!A:W,23,FALSE),0)</f>
        <v>4687682.5165081024</v>
      </c>
      <c r="G253" s="269">
        <f>VLOOKUP(A253,'Starting Point 2020'!A:AB,28,FALSE)</f>
        <v>4141841.5</v>
      </c>
      <c r="H253" s="269">
        <f>VLOOKUP(A253,'2% 2020'!A:AB,28,FALSE)</f>
        <v>4207408.5</v>
      </c>
      <c r="I253" s="269">
        <f t="shared" si="79"/>
        <v>65567</v>
      </c>
      <c r="J253" s="269">
        <f>VLOOKUP(A253,'2% with VPK 2020'!A:AB,28,FALSE)</f>
        <v>4207408.5</v>
      </c>
      <c r="K253" s="269">
        <f>VLOOKUP(A253,'Charter School Lease'!A:D,4,FALSE)</f>
        <v>0</v>
      </c>
      <c r="L253" s="269">
        <f>VLOOKUP(A253,'Integration Change'!H:K,4,FALSE)</f>
        <v>0</v>
      </c>
      <c r="M253" s="269">
        <f>VLOOKUP(A253,'Other SPED'!A:D,4,FALSE)</f>
        <v>0</v>
      </c>
      <c r="N253" s="269">
        <f>VLOOKUP(A253,'LTFM Change'!G:J,4,FALSE)</f>
        <v>0</v>
      </c>
      <c r="O253" s="269">
        <f>VLOOKUP(A253,QComp!I:N,6,FALSE)</f>
        <v>0</v>
      </c>
      <c r="P253" s="269">
        <f>VLOOKUP(A253,'Breakfast and Lunch'!A:D,4,FALSE)</f>
        <v>0</v>
      </c>
      <c r="Q253" s="269">
        <f>VLOOKUP(A253,'Breakfast and Lunch'!A:E,5,FALSE)</f>
        <v>0</v>
      </c>
      <c r="R253" s="269">
        <f>VLOOKUP(A253,'Integration Change'!A:D,4,FALSE)</f>
        <v>0</v>
      </c>
      <c r="S253" s="269">
        <f>VLOOKUP(A253,'LTFM Change'!A:C,3,FALSE)</f>
        <v>0</v>
      </c>
      <c r="T253" s="269">
        <f>VLOOKUP(A253,QComp!A:D,4,FALSE)</f>
        <v>0</v>
      </c>
      <c r="U253" s="269">
        <f t="shared" si="80"/>
        <v>0</v>
      </c>
      <c r="V253" s="269">
        <f>VLOOKUP(A253,'2020 SPED'!A:AF,32,FALSE)</f>
        <v>5845.4464537189342</v>
      </c>
      <c r="W253" s="270">
        <f t="shared" si="76"/>
        <v>71412.446453718934</v>
      </c>
      <c r="X253" s="247">
        <f t="shared" si="81"/>
        <v>1.5234062076992846E-2</v>
      </c>
      <c r="Z253" s="268">
        <f>VLOOKUP(A253,'Pupil Info'!A:E,5,FALSE)</f>
        <v>363</v>
      </c>
      <c r="AA253" s="269">
        <f>VLOOKUP(A253,'Starting Point 2021'!A:AB,28,FALSE)+VLOOKUP(A253,'2021 SPED'!A:AT,23,FALSE)</f>
        <v>4669820.867967857</v>
      </c>
      <c r="AB253" s="269">
        <f>VLOOKUP(A253,'Starting Point 2021'!A:AB,28,FALSE)</f>
        <v>4112781</v>
      </c>
      <c r="AC253" s="269">
        <f>VLOOKUP(A253,'2% 2021'!A:AB,28,FALSE)</f>
        <v>4244138</v>
      </c>
      <c r="AD253" s="269">
        <f t="shared" si="82"/>
        <v>131357</v>
      </c>
      <c r="AE253" s="269">
        <f>VLOOKUP(A253,'2% with VPK 2021'!A:AB,28,FALSE)</f>
        <v>4244138</v>
      </c>
      <c r="AF253" s="269">
        <f>VLOOKUP(A253,'Charter School Lease'!A:E,5,FALSE)</f>
        <v>0</v>
      </c>
      <c r="AG253" s="269">
        <f>VLOOKUP(A253,'Integration Change'!H:L,5,FALSE)</f>
        <v>0</v>
      </c>
      <c r="AH253" s="269">
        <f>VLOOKUP(A253,'Other SPED'!A:D,4,FALSE)</f>
        <v>0</v>
      </c>
      <c r="AI253" s="269">
        <f>VLOOKUP(A253,QComp!I:R,10,FALSE)</f>
        <v>0</v>
      </c>
      <c r="AJ253" s="269">
        <f>VLOOKUP(A253,'LTFM Change'!G:K,5,FALSE)</f>
        <v>0</v>
      </c>
      <c r="AK253" s="269">
        <f>VLOOKUP(A253,'Breakfast and Lunch'!A:E,5,FALSE)</f>
        <v>0</v>
      </c>
      <c r="AL253" s="269">
        <f>VLOOKUP(A253,'Breakfast and Lunch'!A:D,4,FALSE)</f>
        <v>0</v>
      </c>
      <c r="AM253" s="269">
        <f>VLOOKUP(A253,'Integration Change'!A:E,5,FALSE)</f>
        <v>0</v>
      </c>
      <c r="AN253" s="269">
        <f>VLOOKUP(A253,'Safe School'!F:J,5,FALSE)</f>
        <v>0</v>
      </c>
      <c r="AO253" s="269">
        <f>VLOOKUP(A253,'LTFM Change'!A:D,4,FALSE)</f>
        <v>0</v>
      </c>
      <c r="AP253" s="269">
        <f>VLOOKUP(A253,QComp!A:E,5,FALSE)</f>
        <v>0</v>
      </c>
      <c r="AQ253" s="269">
        <f t="shared" si="83"/>
        <v>0</v>
      </c>
      <c r="AR253" s="269">
        <f>VLOOKUP(A253,'2021 SPED'!A:AF,32,FALSE)</f>
        <v>17395.61980865011</v>
      </c>
      <c r="AS253" s="285">
        <f t="shared" si="77"/>
        <v>148752.61980865011</v>
      </c>
      <c r="AT253" s="247">
        <f t="shared" si="78"/>
        <v>3.1854031238971611E-2</v>
      </c>
      <c r="AU253" s="249">
        <f t="shared" si="75"/>
        <v>220165.06626236904</v>
      </c>
    </row>
    <row r="254" spans="1:47" x14ac:dyDescent="0.3">
      <c r="A254" s="243">
        <v>811</v>
      </c>
      <c r="B254" s="243">
        <v>1</v>
      </c>
      <c r="C254" s="243" t="s">
        <v>233</v>
      </c>
      <c r="D254" s="243">
        <f>VLOOKUP(A254,Sheet10!A:C,3,FALSE)</f>
        <v>6</v>
      </c>
      <c r="E254" s="268">
        <f>VLOOKUP(A254,'Pupil Info'!A:D,4,FALSE)</f>
        <v>519</v>
      </c>
      <c r="F254" s="269">
        <f>VLOOKUP(A254,'Starting Point 2020'!A:AB,28,FALSE)+IFERROR(VLOOKUP(A254,'2020 SPED'!A:W,23,FALSE),0)</f>
        <v>6030229.8605990335</v>
      </c>
      <c r="G254" s="269">
        <f>VLOOKUP(A254,'Starting Point 2020'!A:AB,28,FALSE)</f>
        <v>5256608.7635200005</v>
      </c>
      <c r="H254" s="269">
        <f>VLOOKUP(A254,'2% 2020'!A:AB,28,FALSE)</f>
        <v>5337174.7635200005</v>
      </c>
      <c r="I254" s="269">
        <f t="shared" si="79"/>
        <v>80566</v>
      </c>
      <c r="J254" s="269">
        <f>VLOOKUP(A254,'2% with VPK 2020'!A:AB,28,FALSE)</f>
        <v>5337174.7635200005</v>
      </c>
      <c r="K254" s="269">
        <f>VLOOKUP(A254,'Charter School Lease'!A:D,4,FALSE)</f>
        <v>0</v>
      </c>
      <c r="L254" s="269">
        <f>VLOOKUP(A254,'Integration Change'!H:K,4,FALSE)</f>
        <v>0</v>
      </c>
      <c r="M254" s="269">
        <f>VLOOKUP(A254,'Other SPED'!A:D,4,FALSE)</f>
        <v>0</v>
      </c>
      <c r="N254" s="269">
        <f>VLOOKUP(A254,'LTFM Change'!G:J,4,FALSE)</f>
        <v>0</v>
      </c>
      <c r="O254" s="269">
        <f>VLOOKUP(A254,QComp!I:N,6,FALSE)</f>
        <v>0</v>
      </c>
      <c r="P254" s="269">
        <f>VLOOKUP(A254,'Breakfast and Lunch'!A:D,4,FALSE)</f>
        <v>0</v>
      </c>
      <c r="Q254" s="269">
        <f>VLOOKUP(A254,'Breakfast and Lunch'!A:E,5,FALSE)</f>
        <v>0</v>
      </c>
      <c r="R254" s="269">
        <f>VLOOKUP(A254,'Integration Change'!A:D,4,FALSE)</f>
        <v>0</v>
      </c>
      <c r="S254" s="269">
        <f>VLOOKUP(A254,'LTFM Change'!A:C,3,FALSE)</f>
        <v>0</v>
      </c>
      <c r="T254" s="269">
        <f>VLOOKUP(A254,QComp!A:D,4,FALSE)</f>
        <v>0</v>
      </c>
      <c r="U254" s="269">
        <f t="shared" si="80"/>
        <v>0</v>
      </c>
      <c r="V254" s="269">
        <f>VLOOKUP(A254,'2020 SPED'!A:AF,32,FALSE)</f>
        <v>19915.489551722072</v>
      </c>
      <c r="W254" s="270">
        <f t="shared" si="76"/>
        <v>100481.48955172207</v>
      </c>
      <c r="X254" s="247">
        <f t="shared" si="81"/>
        <v>1.6662961756774626E-2</v>
      </c>
      <c r="Z254" s="268">
        <f>VLOOKUP(A254,'Pupil Info'!A:E,5,FALSE)</f>
        <v>510</v>
      </c>
      <c r="AA254" s="269">
        <f>VLOOKUP(A254,'Starting Point 2021'!A:AB,28,FALSE)+VLOOKUP(A254,'2021 SPED'!A:AT,23,FALSE)</f>
        <v>6007854.7132831179</v>
      </c>
      <c r="AB254" s="269">
        <f>VLOOKUP(A254,'Starting Point 2021'!A:AB,28,FALSE)</f>
        <v>5207616.9400169859</v>
      </c>
      <c r="AC254" s="269">
        <f>VLOOKUP(A254,'2% 2021'!A:AB,28,FALSE)</f>
        <v>5367967</v>
      </c>
      <c r="AD254" s="269">
        <f t="shared" si="82"/>
        <v>160350.05998301413</v>
      </c>
      <c r="AE254" s="269">
        <f>VLOOKUP(A254,'2% with VPK 2021'!A:AB,28,FALSE)</f>
        <v>5367967</v>
      </c>
      <c r="AF254" s="269">
        <f>VLOOKUP(A254,'Charter School Lease'!A:E,5,FALSE)</f>
        <v>0</v>
      </c>
      <c r="AG254" s="269">
        <f>VLOOKUP(A254,'Integration Change'!H:L,5,FALSE)</f>
        <v>0</v>
      </c>
      <c r="AH254" s="269">
        <f>VLOOKUP(A254,'Other SPED'!A:D,4,FALSE)</f>
        <v>0</v>
      </c>
      <c r="AI254" s="269">
        <f>VLOOKUP(A254,QComp!I:R,10,FALSE)</f>
        <v>0</v>
      </c>
      <c r="AJ254" s="269">
        <f>VLOOKUP(A254,'LTFM Change'!G:K,5,FALSE)</f>
        <v>0</v>
      </c>
      <c r="AK254" s="269">
        <f>VLOOKUP(A254,'Breakfast and Lunch'!A:E,5,FALSE)</f>
        <v>0</v>
      </c>
      <c r="AL254" s="269">
        <f>VLOOKUP(A254,'Breakfast and Lunch'!A:D,4,FALSE)</f>
        <v>0</v>
      </c>
      <c r="AM254" s="269">
        <f>VLOOKUP(A254,'Integration Change'!A:E,5,FALSE)</f>
        <v>0</v>
      </c>
      <c r="AN254" s="269">
        <f>VLOOKUP(A254,'Safe School'!F:J,5,FALSE)</f>
        <v>0</v>
      </c>
      <c r="AO254" s="269">
        <f>VLOOKUP(A254,'LTFM Change'!A:D,4,FALSE)</f>
        <v>0</v>
      </c>
      <c r="AP254" s="269">
        <f>VLOOKUP(A254,QComp!A:E,5,FALSE)</f>
        <v>0</v>
      </c>
      <c r="AQ254" s="269">
        <f t="shared" si="83"/>
        <v>0</v>
      </c>
      <c r="AR254" s="269">
        <f>VLOOKUP(A254,'2021 SPED'!A:AF,32,FALSE)</f>
        <v>50029.547976037604</v>
      </c>
      <c r="AS254" s="285">
        <f t="shared" si="77"/>
        <v>210379.60795905173</v>
      </c>
      <c r="AT254" s="247">
        <f t="shared" si="78"/>
        <v>3.5017426019625778E-2</v>
      </c>
      <c r="AU254" s="249">
        <f t="shared" si="75"/>
        <v>310861.0975107738</v>
      </c>
    </row>
    <row r="255" spans="1:47" x14ac:dyDescent="0.3">
      <c r="A255" s="243">
        <v>813</v>
      </c>
      <c r="B255" s="243">
        <v>1</v>
      </c>
      <c r="C255" s="243" t="s">
        <v>234</v>
      </c>
      <c r="D255" s="243">
        <f>VLOOKUP(A255,Sheet10!A:C,3,FALSE)</f>
        <v>5</v>
      </c>
      <c r="E255" s="268">
        <f>VLOOKUP(A255,'Pupil Info'!A:D,4,FALSE)</f>
        <v>1231</v>
      </c>
      <c r="F255" s="269">
        <f>VLOOKUP(A255,'Starting Point 2020'!A:AB,28,FALSE)+IFERROR(VLOOKUP(A255,'2020 SPED'!A:W,23,FALSE),0)</f>
        <v>12135154.260219311</v>
      </c>
      <c r="G255" s="269">
        <f>VLOOKUP(A255,'Starting Point 2020'!A:AB,28,FALSE)</f>
        <v>10920200.1158046</v>
      </c>
      <c r="H255" s="269">
        <f>VLOOKUP(A255,'2% 2020'!A:AB,28,FALSE)</f>
        <v>11099286.1158046</v>
      </c>
      <c r="I255" s="269">
        <f t="shared" si="79"/>
        <v>179086</v>
      </c>
      <c r="J255" s="269">
        <f>VLOOKUP(A255,'2% with VPK 2020'!A:AB,28,FALSE)</f>
        <v>11099286.1158046</v>
      </c>
      <c r="K255" s="269">
        <f>VLOOKUP(A255,'Charter School Lease'!A:D,4,FALSE)</f>
        <v>0</v>
      </c>
      <c r="L255" s="269">
        <f>VLOOKUP(A255,'Integration Change'!H:K,4,FALSE)</f>
        <v>0</v>
      </c>
      <c r="M255" s="269">
        <f>VLOOKUP(A255,'Other SPED'!A:D,4,FALSE)</f>
        <v>0</v>
      </c>
      <c r="N255" s="269">
        <f>VLOOKUP(A255,'LTFM Change'!G:J,4,FALSE)</f>
        <v>0</v>
      </c>
      <c r="O255" s="269">
        <f>VLOOKUP(A255,QComp!I:N,6,FALSE)</f>
        <v>0</v>
      </c>
      <c r="P255" s="269">
        <f>VLOOKUP(A255,'Breakfast and Lunch'!A:D,4,FALSE)</f>
        <v>0</v>
      </c>
      <c r="Q255" s="269">
        <f>VLOOKUP(A255,'Breakfast and Lunch'!A:E,5,FALSE)</f>
        <v>0</v>
      </c>
      <c r="R255" s="269">
        <f>VLOOKUP(A255,'Integration Change'!A:D,4,FALSE)</f>
        <v>0</v>
      </c>
      <c r="S255" s="269">
        <f>VLOOKUP(A255,'LTFM Change'!A:C,3,FALSE)</f>
        <v>0</v>
      </c>
      <c r="T255" s="269">
        <f>VLOOKUP(A255,QComp!A:D,4,FALSE)</f>
        <v>0</v>
      </c>
      <c r="U255" s="269">
        <f t="shared" si="80"/>
        <v>0</v>
      </c>
      <c r="V255" s="269">
        <f>VLOOKUP(A255,'2020 SPED'!A:AF,32,FALSE)</f>
        <v>15610.787998482585</v>
      </c>
      <c r="W255" s="270">
        <f t="shared" si="76"/>
        <v>194696.78799848258</v>
      </c>
      <c r="X255" s="247">
        <f t="shared" si="81"/>
        <v>1.6044030741061543E-2</v>
      </c>
      <c r="Z255" s="268">
        <f>VLOOKUP(A255,'Pupil Info'!A:E,5,FALSE)</f>
        <v>1229</v>
      </c>
      <c r="AA255" s="269">
        <f>VLOOKUP(A255,'Starting Point 2021'!A:AB,28,FALSE)+VLOOKUP(A255,'2021 SPED'!A:AT,23,FALSE)</f>
        <v>12246726.407774365</v>
      </c>
      <c r="AB255" s="269">
        <f>VLOOKUP(A255,'Starting Point 2021'!A:AB,28,FALSE)</f>
        <v>10969871.232230155</v>
      </c>
      <c r="AC255" s="269">
        <f>VLOOKUP(A255,'2% 2021'!A:AB,28,FALSE)</f>
        <v>11329986.812230155</v>
      </c>
      <c r="AD255" s="269">
        <f t="shared" si="82"/>
        <v>360115.58000000007</v>
      </c>
      <c r="AE255" s="269">
        <f>VLOOKUP(A255,'2% with VPK 2021'!A:AB,28,FALSE)</f>
        <v>11329986.812230155</v>
      </c>
      <c r="AF255" s="269">
        <f>VLOOKUP(A255,'Charter School Lease'!A:E,5,FALSE)</f>
        <v>0</v>
      </c>
      <c r="AG255" s="269">
        <f>VLOOKUP(A255,'Integration Change'!H:L,5,FALSE)</f>
        <v>0</v>
      </c>
      <c r="AH255" s="269">
        <f>VLOOKUP(A255,'Other SPED'!A:D,4,FALSE)</f>
        <v>0</v>
      </c>
      <c r="AI255" s="269">
        <f>VLOOKUP(A255,QComp!I:R,10,FALSE)</f>
        <v>0</v>
      </c>
      <c r="AJ255" s="269">
        <f>VLOOKUP(A255,'LTFM Change'!G:K,5,FALSE)</f>
        <v>0</v>
      </c>
      <c r="AK255" s="269">
        <f>VLOOKUP(A255,'Breakfast and Lunch'!A:E,5,FALSE)</f>
        <v>0</v>
      </c>
      <c r="AL255" s="269">
        <f>VLOOKUP(A255,'Breakfast and Lunch'!A:D,4,FALSE)</f>
        <v>0</v>
      </c>
      <c r="AM255" s="269">
        <f>VLOOKUP(A255,'Integration Change'!A:E,5,FALSE)</f>
        <v>0</v>
      </c>
      <c r="AN255" s="269">
        <f>VLOOKUP(A255,'Safe School'!F:J,5,FALSE)</f>
        <v>0</v>
      </c>
      <c r="AO255" s="269">
        <f>VLOOKUP(A255,'LTFM Change'!A:D,4,FALSE)</f>
        <v>0</v>
      </c>
      <c r="AP255" s="269">
        <f>VLOOKUP(A255,QComp!A:E,5,FALSE)</f>
        <v>0</v>
      </c>
      <c r="AQ255" s="269">
        <f t="shared" si="83"/>
        <v>0</v>
      </c>
      <c r="AR255" s="269">
        <f>VLOOKUP(A255,'2021 SPED'!A:AF,32,FALSE)</f>
        <v>38366.876422574976</v>
      </c>
      <c r="AS255" s="285">
        <f t="shared" si="77"/>
        <v>398482.45642257505</v>
      </c>
      <c r="AT255" s="247">
        <f t="shared" si="78"/>
        <v>3.2537875278214223E-2</v>
      </c>
      <c r="AU255" s="249">
        <f t="shared" si="75"/>
        <v>593179.24442105764</v>
      </c>
    </row>
    <row r="256" spans="1:47" x14ac:dyDescent="0.3">
      <c r="A256" s="243">
        <v>815</v>
      </c>
      <c r="B256" s="243">
        <v>2</v>
      </c>
      <c r="C256" s="243" t="s">
        <v>235</v>
      </c>
      <c r="D256" s="243">
        <f>VLOOKUP(A256,Sheet10!A:C,3,FALSE)</f>
        <v>6</v>
      </c>
      <c r="E256" s="268">
        <f>VLOOKUP(A256,'Pupil Info'!A:D,4,FALSE)</f>
        <v>1</v>
      </c>
      <c r="F256" s="269">
        <f>VLOOKUP(A256,'Starting Point 2020'!A:AB,28,FALSE)+IFERROR(VLOOKUP(A256,'2020 SPED'!A:W,23,FALSE),0)</f>
        <v>294230.53961337253</v>
      </c>
      <c r="G256" s="269">
        <f>VLOOKUP(A256,'Starting Point 2020'!A:AB,28,FALSE)</f>
        <v>12836.184243684113</v>
      </c>
      <c r="H256" s="269">
        <f>VLOOKUP(A256,'2% 2020'!A:AB,28,FALSE)</f>
        <v>12971.184243684113</v>
      </c>
      <c r="I256" s="269">
        <f t="shared" si="79"/>
        <v>135</v>
      </c>
      <c r="J256" s="269">
        <f>VLOOKUP(A256,'2% with VPK 2020'!A:AB,28,FALSE)</f>
        <v>12971.216611659389</v>
      </c>
      <c r="K256" s="269">
        <f>VLOOKUP(A256,'Charter School Lease'!A:D,4,FALSE)</f>
        <v>0</v>
      </c>
      <c r="L256" s="269">
        <f>VLOOKUP(A256,'Integration Change'!H:K,4,FALSE)</f>
        <v>0</v>
      </c>
      <c r="M256" s="269">
        <f>VLOOKUP(A256,'Other SPED'!A:D,4,FALSE)</f>
        <v>0</v>
      </c>
      <c r="N256" s="269">
        <f>VLOOKUP(A256,'LTFM Change'!G:J,4,FALSE)</f>
        <v>0</v>
      </c>
      <c r="O256" s="269">
        <f>VLOOKUP(A256,QComp!I:N,6,FALSE)</f>
        <v>0</v>
      </c>
      <c r="P256" s="269">
        <v>0</v>
      </c>
      <c r="Q256" s="269">
        <v>0</v>
      </c>
      <c r="R256" s="269">
        <f>VLOOKUP(A256,'Integration Change'!A:D,4,FALSE)</f>
        <v>0</v>
      </c>
      <c r="S256" s="269">
        <f>VLOOKUP(A256,'LTFM Change'!A:C,3,FALSE)</f>
        <v>0</v>
      </c>
      <c r="T256" s="269">
        <f>VLOOKUP(A256,QComp!A:D,4,FALSE)</f>
        <v>0</v>
      </c>
      <c r="U256" s="269">
        <f t="shared" si="80"/>
        <v>3.2367975276429206E-2</v>
      </c>
      <c r="V256" s="269">
        <f>VLOOKUP(A256,'2020 SPED'!A:AF,32,FALSE)</f>
        <v>21850.27669455373</v>
      </c>
      <c r="W256" s="270">
        <f t="shared" si="76"/>
        <v>21985.309062529006</v>
      </c>
      <c r="X256" s="247">
        <f t="shared" si="81"/>
        <v>7.4721370158986014E-2</v>
      </c>
      <c r="Z256" s="268">
        <f>VLOOKUP(A256,'Pupil Info'!A:E,5,FALSE)</f>
        <v>1</v>
      </c>
      <c r="AA256" s="269">
        <f>VLOOKUP(A256,'Starting Point 2021'!A:AB,28,FALSE)+VLOOKUP(A256,'2021 SPED'!A:AT,23,FALSE)</f>
        <v>307886.1543359863</v>
      </c>
      <c r="AB256" s="269">
        <f>VLOOKUP(A256,'Starting Point 2021'!A:AB,28,FALSE)</f>
        <v>13143.979819292272</v>
      </c>
      <c r="AC256" s="269">
        <f>VLOOKUP(A256,'2% 2021'!A:AB,28,FALSE)</f>
        <v>13413.249819292272</v>
      </c>
      <c r="AD256" s="269">
        <f t="shared" si="82"/>
        <v>269.27000000000044</v>
      </c>
      <c r="AE256" s="269">
        <f>VLOOKUP(A256,'2% with VPK 2021'!A:AB,28,FALSE)</f>
        <v>13413.26433485403</v>
      </c>
      <c r="AF256" s="269">
        <f>VLOOKUP(A256,'Charter School Lease'!A:E,5,FALSE)</f>
        <v>0</v>
      </c>
      <c r="AG256" s="269">
        <f>VLOOKUP(A256,'Integration Change'!H:L,5,FALSE)</f>
        <v>0</v>
      </c>
      <c r="AH256" s="269">
        <f>VLOOKUP(A256,'Other SPED'!A:D,4,FALSE)</f>
        <v>0</v>
      </c>
      <c r="AI256" s="269">
        <f>VLOOKUP(A256,QComp!I:R,10,FALSE)</f>
        <v>0</v>
      </c>
      <c r="AJ256" s="269">
        <f>VLOOKUP(A256,'LTFM Change'!G:K,5,FALSE)</f>
        <v>0</v>
      </c>
      <c r="AK256" s="269">
        <v>0</v>
      </c>
      <c r="AL256" s="269">
        <v>0</v>
      </c>
      <c r="AM256" s="269">
        <f>VLOOKUP(A256,'Integration Change'!A:E,5,FALSE)</f>
        <v>0</v>
      </c>
      <c r="AN256" s="269">
        <f>VLOOKUP(A256,'Safe School'!F:J,5,FALSE)</f>
        <v>0</v>
      </c>
      <c r="AO256" s="269">
        <f>VLOOKUP(A256,'LTFM Change'!A:D,4,FALSE)</f>
        <v>0</v>
      </c>
      <c r="AP256" s="269">
        <f>VLOOKUP(A256,QComp!A:E,5,FALSE)</f>
        <v>0</v>
      </c>
      <c r="AQ256" s="269">
        <f t="shared" si="83"/>
        <v>1.4515561757434625E-2</v>
      </c>
      <c r="AR256" s="269">
        <f>VLOOKUP(A256,'2021 SPED'!A:AF,32,FALSE)</f>
        <v>71071.931643640215</v>
      </c>
      <c r="AS256" s="285">
        <f t="shared" si="77"/>
        <v>71341.216159201969</v>
      </c>
      <c r="AT256" s="247">
        <f t="shared" si="78"/>
        <v>0.23171297297555513</v>
      </c>
      <c r="AU256" s="249">
        <f t="shared" si="75"/>
        <v>93326.525221730975</v>
      </c>
    </row>
    <row r="257" spans="1:47" x14ac:dyDescent="0.3">
      <c r="A257" s="243">
        <v>818</v>
      </c>
      <c r="B257" s="243">
        <v>1</v>
      </c>
      <c r="C257" s="243" t="s">
        <v>236</v>
      </c>
      <c r="D257" s="243">
        <f>VLOOKUP(A257,Sheet10!A:C,3,FALSE)</f>
        <v>6</v>
      </c>
      <c r="E257" s="268">
        <f>VLOOKUP(A257,'Pupil Info'!A:D,4,FALSE)</f>
        <v>577</v>
      </c>
      <c r="F257" s="269">
        <f>VLOOKUP(A257,'Starting Point 2020'!A:AB,28,FALSE)+IFERROR(VLOOKUP(A257,'2020 SPED'!A:W,23,FALSE),0)</f>
        <v>6044598.9191278974</v>
      </c>
      <c r="G257" s="269">
        <f>VLOOKUP(A257,'Starting Point 2020'!A:AB,28,FALSE)</f>
        <v>5286850</v>
      </c>
      <c r="H257" s="269">
        <f>VLOOKUP(A257,'2% 2020'!A:AB,28,FALSE)</f>
        <v>5381664</v>
      </c>
      <c r="I257" s="269">
        <f t="shared" si="79"/>
        <v>94814</v>
      </c>
      <c r="J257" s="269">
        <f>VLOOKUP(A257,'2% with VPK 2020'!A:AB,28,FALSE)</f>
        <v>5381664</v>
      </c>
      <c r="K257" s="269">
        <f>VLOOKUP(A257,'Charter School Lease'!A:D,4,FALSE)</f>
        <v>0</v>
      </c>
      <c r="L257" s="269">
        <f>VLOOKUP(A257,'Integration Change'!H:K,4,FALSE)</f>
        <v>0</v>
      </c>
      <c r="M257" s="269">
        <f>VLOOKUP(A257,'Other SPED'!A:D,4,FALSE)</f>
        <v>0</v>
      </c>
      <c r="N257" s="269">
        <f>VLOOKUP(A257,'LTFM Change'!G:J,4,FALSE)</f>
        <v>0</v>
      </c>
      <c r="O257" s="269">
        <f>VLOOKUP(A257,QComp!I:N,6,FALSE)</f>
        <v>0</v>
      </c>
      <c r="P257" s="269">
        <f>VLOOKUP(A257,'Breakfast and Lunch'!A:D,4,FALSE)</f>
        <v>0</v>
      </c>
      <c r="Q257" s="269">
        <f>VLOOKUP(A257,'Breakfast and Lunch'!A:E,5,FALSE)</f>
        <v>0</v>
      </c>
      <c r="R257" s="269">
        <f>VLOOKUP(A257,'Integration Change'!A:D,4,FALSE)</f>
        <v>0</v>
      </c>
      <c r="S257" s="269">
        <f>VLOOKUP(A257,'LTFM Change'!A:C,3,FALSE)</f>
        <v>0</v>
      </c>
      <c r="T257" s="269">
        <f>VLOOKUP(A257,QComp!A:D,4,FALSE)</f>
        <v>0</v>
      </c>
      <c r="U257" s="269">
        <f t="shared" si="80"/>
        <v>0</v>
      </c>
      <c r="V257" s="269">
        <f>VLOOKUP(A257,'2020 SPED'!A:AF,32,FALSE)</f>
        <v>6147.7291818524245</v>
      </c>
      <c r="W257" s="270">
        <f t="shared" si="76"/>
        <v>100961.72918185242</v>
      </c>
      <c r="X257" s="247">
        <f t="shared" si="81"/>
        <v>1.6702800389677259E-2</v>
      </c>
      <c r="Z257" s="268">
        <f>VLOOKUP(A257,'Pupil Info'!A:E,5,FALSE)</f>
        <v>567</v>
      </c>
      <c r="AA257" s="269">
        <f>VLOOKUP(A257,'Starting Point 2021'!A:AB,28,FALSE)+VLOOKUP(A257,'2021 SPED'!A:AT,23,FALSE)</f>
        <v>6023995.4988802578</v>
      </c>
      <c r="AB257" s="269">
        <f>VLOOKUP(A257,'Starting Point 2021'!A:AB,28,FALSE)</f>
        <v>5240168</v>
      </c>
      <c r="AC257" s="269">
        <f>VLOOKUP(A257,'2% 2021'!A:AB,28,FALSE)</f>
        <v>5430156</v>
      </c>
      <c r="AD257" s="269">
        <f t="shared" si="82"/>
        <v>189988</v>
      </c>
      <c r="AE257" s="269">
        <f>VLOOKUP(A257,'2% with VPK 2021'!A:AB,28,FALSE)</f>
        <v>5430156</v>
      </c>
      <c r="AF257" s="269">
        <f>VLOOKUP(A257,'Charter School Lease'!A:E,5,FALSE)</f>
        <v>0</v>
      </c>
      <c r="AG257" s="269">
        <f>VLOOKUP(A257,'Integration Change'!H:L,5,FALSE)</f>
        <v>0</v>
      </c>
      <c r="AH257" s="269">
        <f>VLOOKUP(A257,'Other SPED'!A:D,4,FALSE)</f>
        <v>0</v>
      </c>
      <c r="AI257" s="269">
        <f>VLOOKUP(A257,QComp!I:R,10,FALSE)</f>
        <v>0</v>
      </c>
      <c r="AJ257" s="269">
        <f>VLOOKUP(A257,'LTFM Change'!G:K,5,FALSE)</f>
        <v>0</v>
      </c>
      <c r="AK257" s="269">
        <f>VLOOKUP(A257,'Breakfast and Lunch'!A:E,5,FALSE)</f>
        <v>0</v>
      </c>
      <c r="AL257" s="269">
        <f>VLOOKUP(A257,'Breakfast and Lunch'!A:D,4,FALSE)</f>
        <v>0</v>
      </c>
      <c r="AM257" s="269">
        <f>VLOOKUP(A257,'Integration Change'!A:E,5,FALSE)</f>
        <v>0</v>
      </c>
      <c r="AN257" s="269">
        <f>VLOOKUP(A257,'Safe School'!F:J,5,FALSE)</f>
        <v>0</v>
      </c>
      <c r="AO257" s="269">
        <f>VLOOKUP(A257,'LTFM Change'!A:D,4,FALSE)</f>
        <v>0</v>
      </c>
      <c r="AP257" s="269">
        <f>VLOOKUP(A257,QComp!A:E,5,FALSE)</f>
        <v>0</v>
      </c>
      <c r="AQ257" s="269">
        <f t="shared" si="83"/>
        <v>0</v>
      </c>
      <c r="AR257" s="269">
        <f>VLOOKUP(A257,'2021 SPED'!A:AF,32,FALSE)</f>
        <v>14585.996688834275</v>
      </c>
      <c r="AS257" s="285">
        <f t="shared" si="77"/>
        <v>204573.99668883428</v>
      </c>
      <c r="AT257" s="247">
        <f t="shared" si="78"/>
        <v>3.3959852182303366E-2</v>
      </c>
      <c r="AU257" s="249">
        <f t="shared" si="75"/>
        <v>305535.7258706867</v>
      </c>
    </row>
    <row r="258" spans="1:47" x14ac:dyDescent="0.3">
      <c r="A258" s="243">
        <v>820</v>
      </c>
      <c r="B258" s="243">
        <v>1</v>
      </c>
      <c r="C258" s="243" t="s">
        <v>237</v>
      </c>
      <c r="D258" s="243">
        <f>VLOOKUP(A258,Sheet10!A:C,3,FALSE)</f>
        <v>6</v>
      </c>
      <c r="E258" s="268">
        <f>VLOOKUP(A258,'Pupil Info'!A:D,4,FALSE)</f>
        <v>513</v>
      </c>
      <c r="F258" s="269">
        <f>VLOOKUP(A258,'Starting Point 2020'!A:AB,28,FALSE)+IFERROR(VLOOKUP(A258,'2020 SPED'!A:W,23,FALSE),0)</f>
        <v>5412370.0972365607</v>
      </c>
      <c r="G258" s="269">
        <f>VLOOKUP(A258,'Starting Point 2020'!A:AB,28,FALSE)</f>
        <v>4952285.165597925</v>
      </c>
      <c r="H258" s="269">
        <f>VLOOKUP(A258,'2% 2020'!A:AB,28,FALSE)</f>
        <v>5033689.165597925</v>
      </c>
      <c r="I258" s="269">
        <f t="shared" si="79"/>
        <v>81404</v>
      </c>
      <c r="J258" s="269">
        <f>VLOOKUP(A258,'2% with VPK 2020'!A:AB,28,FALSE)</f>
        <v>5033689.165597925</v>
      </c>
      <c r="K258" s="269">
        <f>VLOOKUP(A258,'Charter School Lease'!A:D,4,FALSE)</f>
        <v>0</v>
      </c>
      <c r="L258" s="269">
        <f>VLOOKUP(A258,'Integration Change'!H:K,4,FALSE)</f>
        <v>0</v>
      </c>
      <c r="M258" s="269">
        <f>VLOOKUP(A258,'Other SPED'!A:D,4,FALSE)</f>
        <v>0</v>
      </c>
      <c r="N258" s="269">
        <f>VLOOKUP(A258,'LTFM Change'!G:J,4,FALSE)</f>
        <v>0</v>
      </c>
      <c r="O258" s="269">
        <f>VLOOKUP(A258,QComp!I:N,6,FALSE)</f>
        <v>-340.13240898313234</v>
      </c>
      <c r="P258" s="269">
        <f>VLOOKUP(A258,'Breakfast and Lunch'!A:D,4,FALSE)</f>
        <v>0</v>
      </c>
      <c r="Q258" s="269">
        <f>VLOOKUP(A258,'Breakfast and Lunch'!A:E,5,FALSE)</f>
        <v>0</v>
      </c>
      <c r="R258" s="269">
        <f>VLOOKUP(A258,'Integration Change'!A:D,4,FALSE)</f>
        <v>0</v>
      </c>
      <c r="S258" s="269">
        <f>VLOOKUP(A258,'LTFM Change'!A:C,3,FALSE)</f>
        <v>0</v>
      </c>
      <c r="T258" s="269">
        <f>VLOOKUP(A258,QComp!A:D,4,FALSE)</f>
        <v>340.13240898313234</v>
      </c>
      <c r="U258" s="269">
        <f t="shared" si="80"/>
        <v>0</v>
      </c>
      <c r="V258" s="269">
        <f>VLOOKUP(A258,'2020 SPED'!A:AF,32,FALSE)</f>
        <v>13685.566124529229</v>
      </c>
      <c r="W258" s="270">
        <f t="shared" si="76"/>
        <v>95089.566124529229</v>
      </c>
      <c r="X258" s="247">
        <f t="shared" si="81"/>
        <v>1.7568932725624261E-2</v>
      </c>
      <c r="Z258" s="268">
        <f>VLOOKUP(A258,'Pupil Info'!A:E,5,FALSE)</f>
        <v>482</v>
      </c>
      <c r="AA258" s="269">
        <f>VLOOKUP(A258,'Starting Point 2021'!A:AB,28,FALSE)+VLOOKUP(A258,'2021 SPED'!A:AT,23,FALSE)</f>
        <v>5233914.7347726645</v>
      </c>
      <c r="AB258" s="269">
        <f>VLOOKUP(A258,'Starting Point 2021'!A:AB,28,FALSE)</f>
        <v>4750425.8453162406</v>
      </c>
      <c r="AC258" s="269">
        <f>VLOOKUP(A258,'2% 2021'!A:AB,28,FALSE)</f>
        <v>4907381.0153162405</v>
      </c>
      <c r="AD258" s="269">
        <f t="shared" si="82"/>
        <v>156955.16999999993</v>
      </c>
      <c r="AE258" s="269">
        <f>VLOOKUP(A258,'2% with VPK 2021'!A:AB,28,FALSE)</f>
        <v>4907381.0153162405</v>
      </c>
      <c r="AF258" s="269">
        <f>VLOOKUP(A258,'Charter School Lease'!A:E,5,FALSE)</f>
        <v>0</v>
      </c>
      <c r="AG258" s="269">
        <f>VLOOKUP(A258,'Integration Change'!H:L,5,FALSE)</f>
        <v>0</v>
      </c>
      <c r="AH258" s="269">
        <f>VLOOKUP(A258,'Other SPED'!A:D,4,FALSE)</f>
        <v>0</v>
      </c>
      <c r="AI258" s="269">
        <f>VLOOKUP(A258,QComp!I:R,10,FALSE)</f>
        <v>-402.06089808570687</v>
      </c>
      <c r="AJ258" s="269">
        <f>VLOOKUP(A258,'LTFM Change'!G:K,5,FALSE)</f>
        <v>0</v>
      </c>
      <c r="AK258" s="269">
        <f>VLOOKUP(A258,'Breakfast and Lunch'!A:E,5,FALSE)</f>
        <v>0</v>
      </c>
      <c r="AL258" s="269">
        <f>VLOOKUP(A258,'Breakfast and Lunch'!A:D,4,FALSE)</f>
        <v>0</v>
      </c>
      <c r="AM258" s="269">
        <f>VLOOKUP(A258,'Integration Change'!A:E,5,FALSE)</f>
        <v>0</v>
      </c>
      <c r="AN258" s="269">
        <f>VLOOKUP(A258,'Safe School'!F:J,5,FALSE)</f>
        <v>0</v>
      </c>
      <c r="AO258" s="269">
        <f>VLOOKUP(A258,'LTFM Change'!A:D,4,FALSE)</f>
        <v>0</v>
      </c>
      <c r="AP258" s="269">
        <f>VLOOKUP(A258,QComp!A:E,5,FALSE)</f>
        <v>402.06089808570687</v>
      </c>
      <c r="AQ258" s="269">
        <f t="shared" si="83"/>
        <v>0</v>
      </c>
      <c r="AR258" s="269">
        <f>VLOOKUP(A258,'2021 SPED'!A:AF,32,FALSE)</f>
        <v>38108.573490595329</v>
      </c>
      <c r="AS258" s="285">
        <f t="shared" si="77"/>
        <v>195063.74349059525</v>
      </c>
      <c r="AT258" s="247">
        <f t="shared" si="78"/>
        <v>3.7269186330959207E-2</v>
      </c>
      <c r="AU258" s="249">
        <f t="shared" si="75"/>
        <v>290153.30961512448</v>
      </c>
    </row>
    <row r="259" spans="1:47" x14ac:dyDescent="0.3">
      <c r="A259" s="243">
        <v>821</v>
      </c>
      <c r="B259" s="243">
        <v>1</v>
      </c>
      <c r="C259" s="243" t="s">
        <v>238</v>
      </c>
      <c r="D259" s="243">
        <f>VLOOKUP(A259,Sheet10!A:C,3,FALSE)</f>
        <v>6</v>
      </c>
      <c r="E259" s="268">
        <f>VLOOKUP(A259,'Pupil Info'!A:D,4,FALSE)</f>
        <v>1063</v>
      </c>
      <c r="F259" s="269">
        <f>VLOOKUP(A259,'Starting Point 2020'!A:AB,28,FALSE)+IFERROR(VLOOKUP(A259,'2020 SPED'!A:W,23,FALSE),0)</f>
        <v>10777877.632433413</v>
      </c>
      <c r="G259" s="269">
        <f>VLOOKUP(A259,'Starting Point 2020'!A:AB,28,FALSE)</f>
        <v>9647737.7027138323</v>
      </c>
      <c r="H259" s="269">
        <f>VLOOKUP(A259,'2% 2020'!A:AB,28,FALSE)</f>
        <v>9812112.7027138323</v>
      </c>
      <c r="I259" s="269">
        <f t="shared" si="79"/>
        <v>164375</v>
      </c>
      <c r="J259" s="269">
        <f>VLOOKUP(A259,'2% with VPK 2020'!A:AB,28,FALSE)</f>
        <v>9812112.7027138323</v>
      </c>
      <c r="K259" s="269">
        <f>VLOOKUP(A259,'Charter School Lease'!A:D,4,FALSE)</f>
        <v>0</v>
      </c>
      <c r="L259" s="269">
        <f>VLOOKUP(A259,'Integration Change'!H:K,4,FALSE)</f>
        <v>0</v>
      </c>
      <c r="M259" s="269">
        <f>VLOOKUP(A259,'Other SPED'!A:D,4,FALSE)</f>
        <v>0</v>
      </c>
      <c r="N259" s="269">
        <f>VLOOKUP(A259,'LTFM Change'!G:J,4,FALSE)</f>
        <v>0</v>
      </c>
      <c r="O259" s="269">
        <f>VLOOKUP(A259,QComp!I:N,6,FALSE)</f>
        <v>0</v>
      </c>
      <c r="P259" s="269">
        <f>VLOOKUP(A259,'Breakfast and Lunch'!A:D,4,FALSE)</f>
        <v>0</v>
      </c>
      <c r="Q259" s="269">
        <f>VLOOKUP(A259,'Breakfast and Lunch'!A:E,5,FALSE)</f>
        <v>0</v>
      </c>
      <c r="R259" s="269">
        <f>VLOOKUP(A259,'Integration Change'!A:D,4,FALSE)</f>
        <v>0</v>
      </c>
      <c r="S259" s="269">
        <f>VLOOKUP(A259,'LTFM Change'!A:C,3,FALSE)</f>
        <v>0</v>
      </c>
      <c r="T259" s="269">
        <f>VLOOKUP(A259,QComp!A:D,4,FALSE)</f>
        <v>0</v>
      </c>
      <c r="U259" s="269">
        <f t="shared" si="80"/>
        <v>0</v>
      </c>
      <c r="V259" s="269">
        <f>VLOOKUP(A259,'2020 SPED'!A:AF,32,FALSE)</f>
        <v>67486.723440688336</v>
      </c>
      <c r="W259" s="270">
        <f t="shared" si="76"/>
        <v>231861.72344068834</v>
      </c>
      <c r="X259" s="247">
        <f t="shared" si="81"/>
        <v>2.1512744099353699E-2</v>
      </c>
      <c r="Z259" s="268">
        <f>VLOOKUP(A259,'Pupil Info'!A:E,5,FALSE)</f>
        <v>1072</v>
      </c>
      <c r="AA259" s="269">
        <f>VLOOKUP(A259,'Starting Point 2021'!A:AB,28,FALSE)+VLOOKUP(A259,'2021 SPED'!A:AT,23,FALSE)</f>
        <v>11026946.62976446</v>
      </c>
      <c r="AB259" s="269">
        <f>VLOOKUP(A259,'Starting Point 2021'!A:AB,28,FALSE)</f>
        <v>9795101.0024495237</v>
      </c>
      <c r="AC259" s="269">
        <f>VLOOKUP(A259,'2% 2021'!A:AB,28,FALSE)</f>
        <v>10130254.716449523</v>
      </c>
      <c r="AD259" s="269">
        <f t="shared" si="82"/>
        <v>335153.71399999969</v>
      </c>
      <c r="AE259" s="269">
        <f>VLOOKUP(A259,'2% with VPK 2021'!A:AB,28,FALSE)</f>
        <v>10130254.716449523</v>
      </c>
      <c r="AF259" s="269">
        <f>VLOOKUP(A259,'Charter School Lease'!A:E,5,FALSE)</f>
        <v>0</v>
      </c>
      <c r="AG259" s="269">
        <f>VLOOKUP(A259,'Integration Change'!H:L,5,FALSE)</f>
        <v>0</v>
      </c>
      <c r="AH259" s="269">
        <f>VLOOKUP(A259,'Other SPED'!A:D,4,FALSE)</f>
        <v>0</v>
      </c>
      <c r="AI259" s="269">
        <f>VLOOKUP(A259,QComp!I:R,10,FALSE)</f>
        <v>0</v>
      </c>
      <c r="AJ259" s="269">
        <f>VLOOKUP(A259,'LTFM Change'!G:K,5,FALSE)</f>
        <v>0</v>
      </c>
      <c r="AK259" s="269">
        <f>VLOOKUP(A259,'Breakfast and Lunch'!A:E,5,FALSE)</f>
        <v>0</v>
      </c>
      <c r="AL259" s="269">
        <f>VLOOKUP(A259,'Breakfast and Lunch'!A:D,4,FALSE)</f>
        <v>0</v>
      </c>
      <c r="AM259" s="269">
        <f>VLOOKUP(A259,'Integration Change'!A:E,5,FALSE)</f>
        <v>0</v>
      </c>
      <c r="AN259" s="269">
        <f>VLOOKUP(A259,'Safe School'!F:J,5,FALSE)</f>
        <v>0</v>
      </c>
      <c r="AO259" s="269">
        <f>VLOOKUP(A259,'LTFM Change'!A:D,4,FALSE)</f>
        <v>0</v>
      </c>
      <c r="AP259" s="269">
        <f>VLOOKUP(A259,QComp!A:E,5,FALSE)</f>
        <v>0</v>
      </c>
      <c r="AQ259" s="269">
        <f t="shared" si="83"/>
        <v>0</v>
      </c>
      <c r="AR259" s="269">
        <f>VLOOKUP(A259,'2021 SPED'!A:AF,32,FALSE)</f>
        <v>83610.253503359854</v>
      </c>
      <c r="AS259" s="285">
        <f t="shared" si="77"/>
        <v>418763.96750335954</v>
      </c>
      <c r="AT259" s="247">
        <f t="shared" si="78"/>
        <v>3.7976420995183911E-2</v>
      </c>
      <c r="AU259" s="249">
        <f t="shared" si="75"/>
        <v>650625.69094404788</v>
      </c>
    </row>
    <row r="260" spans="1:47" x14ac:dyDescent="0.3">
      <c r="A260" s="243">
        <v>829</v>
      </c>
      <c r="B260" s="243">
        <v>1</v>
      </c>
      <c r="C260" s="243" t="s">
        <v>239</v>
      </c>
      <c r="D260" s="243">
        <f>VLOOKUP(A260,Sheet10!A:C,3,FALSE)</f>
        <v>5</v>
      </c>
      <c r="E260" s="268">
        <f>VLOOKUP(A260,'Pupil Info'!A:D,4,FALSE)</f>
        <v>1880</v>
      </c>
      <c r="F260" s="269">
        <f>VLOOKUP(A260,'Starting Point 2020'!A:AB,28,FALSE)+IFERROR(VLOOKUP(A260,'2020 SPED'!A:W,23,FALSE),0)</f>
        <v>20189200.214974295</v>
      </c>
      <c r="G260" s="269">
        <f>VLOOKUP(A260,'Starting Point 2020'!A:AB,28,FALSE)</f>
        <v>16846770</v>
      </c>
      <c r="H260" s="269">
        <f>VLOOKUP(A260,'2% 2020'!A:AB,28,FALSE)</f>
        <v>17133736</v>
      </c>
      <c r="I260" s="269">
        <f t="shared" si="79"/>
        <v>286966</v>
      </c>
      <c r="J260" s="269">
        <f>VLOOKUP(A260,'2% with VPK 2020'!A:AB,28,FALSE)</f>
        <v>17133736</v>
      </c>
      <c r="K260" s="269">
        <f>VLOOKUP(A260,'Charter School Lease'!A:D,4,FALSE)</f>
        <v>0</v>
      </c>
      <c r="L260" s="269">
        <f>VLOOKUP(A260,'Integration Change'!H:K,4,FALSE)</f>
        <v>0</v>
      </c>
      <c r="M260" s="269">
        <f>VLOOKUP(A260,'Other SPED'!A:D,4,FALSE)</f>
        <v>0</v>
      </c>
      <c r="N260" s="269">
        <f>VLOOKUP(A260,'LTFM Change'!G:J,4,FALSE)</f>
        <v>0</v>
      </c>
      <c r="O260" s="269">
        <f>VLOOKUP(A260,QComp!I:N,6,FALSE)</f>
        <v>0</v>
      </c>
      <c r="P260" s="269">
        <f>VLOOKUP(A260,'Breakfast and Lunch'!A:D,4,FALSE)</f>
        <v>0</v>
      </c>
      <c r="Q260" s="269">
        <f>VLOOKUP(A260,'Breakfast and Lunch'!A:E,5,FALSE)</f>
        <v>0</v>
      </c>
      <c r="R260" s="269">
        <f>VLOOKUP(A260,'Integration Change'!A:D,4,FALSE)</f>
        <v>0</v>
      </c>
      <c r="S260" s="269">
        <f>VLOOKUP(A260,'LTFM Change'!A:C,3,FALSE)</f>
        <v>0</v>
      </c>
      <c r="T260" s="269">
        <f>VLOOKUP(A260,QComp!A:D,4,FALSE)</f>
        <v>0</v>
      </c>
      <c r="U260" s="269">
        <f t="shared" si="80"/>
        <v>0</v>
      </c>
      <c r="V260" s="269">
        <f>VLOOKUP(A260,'2020 SPED'!A:AF,32,FALSE)</f>
        <v>40958.254487568978</v>
      </c>
      <c r="W260" s="270">
        <f t="shared" si="76"/>
        <v>327924.25448756898</v>
      </c>
      <c r="X260" s="247">
        <f t="shared" si="81"/>
        <v>1.6242557951570043E-2</v>
      </c>
      <c r="Z260" s="268">
        <f>VLOOKUP(A260,'Pupil Info'!A:E,5,FALSE)</f>
        <v>1857</v>
      </c>
      <c r="AA260" s="269">
        <f>VLOOKUP(A260,'Starting Point 2021'!A:AB,28,FALSE)+VLOOKUP(A260,'2021 SPED'!A:AT,23,FALSE)</f>
        <v>20228844.504951529</v>
      </c>
      <c r="AB260" s="269">
        <f>VLOOKUP(A260,'Starting Point 2021'!A:AB,28,FALSE)</f>
        <v>16728167.75</v>
      </c>
      <c r="AC260" s="269">
        <f>VLOOKUP(A260,'2% 2021'!A:AB,28,FALSE)</f>
        <v>17304152.75</v>
      </c>
      <c r="AD260" s="269">
        <f t="shared" si="82"/>
        <v>575985</v>
      </c>
      <c r="AE260" s="269">
        <f>VLOOKUP(A260,'2% with VPK 2021'!A:AB,28,FALSE)</f>
        <v>17304152.75</v>
      </c>
      <c r="AF260" s="269">
        <f>VLOOKUP(A260,'Charter School Lease'!A:E,5,FALSE)</f>
        <v>0</v>
      </c>
      <c r="AG260" s="269">
        <f>VLOOKUP(A260,'Integration Change'!H:L,5,FALSE)</f>
        <v>0</v>
      </c>
      <c r="AH260" s="269">
        <f>VLOOKUP(A260,'Other SPED'!A:D,4,FALSE)</f>
        <v>0</v>
      </c>
      <c r="AI260" s="269">
        <f>VLOOKUP(A260,QComp!I:R,10,FALSE)</f>
        <v>0</v>
      </c>
      <c r="AJ260" s="269">
        <f>VLOOKUP(A260,'LTFM Change'!G:K,5,FALSE)</f>
        <v>0</v>
      </c>
      <c r="AK260" s="269">
        <f>VLOOKUP(A260,'Breakfast and Lunch'!A:E,5,FALSE)</f>
        <v>0</v>
      </c>
      <c r="AL260" s="269">
        <f>VLOOKUP(A260,'Breakfast and Lunch'!A:D,4,FALSE)</f>
        <v>0</v>
      </c>
      <c r="AM260" s="269">
        <f>VLOOKUP(A260,'Integration Change'!A:E,5,FALSE)</f>
        <v>0</v>
      </c>
      <c r="AN260" s="269">
        <f>VLOOKUP(A260,'Safe School'!F:J,5,FALSE)</f>
        <v>0</v>
      </c>
      <c r="AO260" s="269">
        <f>VLOOKUP(A260,'LTFM Change'!A:D,4,FALSE)</f>
        <v>0</v>
      </c>
      <c r="AP260" s="269">
        <f>VLOOKUP(A260,QComp!A:E,5,FALSE)</f>
        <v>0</v>
      </c>
      <c r="AQ260" s="269">
        <f t="shared" si="83"/>
        <v>0</v>
      </c>
      <c r="AR260" s="269">
        <f>VLOOKUP(A260,'2021 SPED'!A:AF,32,FALSE)</f>
        <v>104592.69201272447</v>
      </c>
      <c r="AS260" s="285">
        <f t="shared" si="77"/>
        <v>680577.69201272447</v>
      </c>
      <c r="AT260" s="247">
        <f t="shared" si="78"/>
        <v>3.3643923252568118E-2</v>
      </c>
      <c r="AU260" s="249">
        <f t="shared" ref="AU260:AU323" si="84">AS260+W260</f>
        <v>1008501.9465002934</v>
      </c>
    </row>
    <row r="261" spans="1:47" x14ac:dyDescent="0.3">
      <c r="A261" s="243">
        <v>831</v>
      </c>
      <c r="B261" s="243">
        <v>1</v>
      </c>
      <c r="C261" s="243" t="s">
        <v>240</v>
      </c>
      <c r="D261" s="243">
        <f>VLOOKUP(A261,Sheet10!A:C,3,FALSE)</f>
        <v>3</v>
      </c>
      <c r="E261" s="268">
        <f>VLOOKUP(A261,'Pupil Info'!A:D,4,FALSE)</f>
        <v>6085</v>
      </c>
      <c r="F261" s="269">
        <f>VLOOKUP(A261,'Starting Point 2020'!A:AB,28,FALSE)+IFERROR(VLOOKUP(A261,'2020 SPED'!A:W,23,FALSE),0)</f>
        <v>68145630.225083262</v>
      </c>
      <c r="G261" s="269">
        <f>VLOOKUP(A261,'Starting Point 2020'!A:AB,28,FALSE)</f>
        <v>59310738.5</v>
      </c>
      <c r="H261" s="269">
        <f>VLOOKUP(A261,'2% 2020'!A:AB,28,FALSE)</f>
        <v>60204178.5</v>
      </c>
      <c r="I261" s="269">
        <f t="shared" si="79"/>
        <v>893440</v>
      </c>
      <c r="J261" s="269">
        <f>VLOOKUP(A261,'2% with VPK 2020'!A:AB,28,FALSE)</f>
        <v>60204178.5</v>
      </c>
      <c r="K261" s="269">
        <f>VLOOKUP(A261,'Charter School Lease'!A:D,4,FALSE)</f>
        <v>0</v>
      </c>
      <c r="L261" s="269">
        <f>VLOOKUP(A261,'Integration Change'!H:K,4,FALSE)</f>
        <v>0</v>
      </c>
      <c r="M261" s="269">
        <f>VLOOKUP(A261,'Other SPED'!A:D,4,FALSE)</f>
        <v>0</v>
      </c>
      <c r="N261" s="269">
        <f>VLOOKUP(A261,'LTFM Change'!G:J,4,FALSE)</f>
        <v>0</v>
      </c>
      <c r="O261" s="269">
        <f>VLOOKUP(A261,QComp!I:N,6,FALSE)</f>
        <v>-4919.3062151999911</v>
      </c>
      <c r="P261" s="269">
        <f>VLOOKUP(A261,'Breakfast and Lunch'!A:D,4,FALSE)</f>
        <v>0</v>
      </c>
      <c r="Q261" s="269">
        <f>VLOOKUP(A261,'Breakfast and Lunch'!A:E,5,FALSE)</f>
        <v>0</v>
      </c>
      <c r="R261" s="269">
        <f>VLOOKUP(A261,'Integration Change'!A:D,4,FALSE)</f>
        <v>0</v>
      </c>
      <c r="S261" s="269">
        <f>VLOOKUP(A261,'LTFM Change'!A:C,3,FALSE)</f>
        <v>0</v>
      </c>
      <c r="T261" s="269">
        <f>VLOOKUP(A261,QComp!A:D,4,FALSE)</f>
        <v>4919.3062151999911</v>
      </c>
      <c r="U261" s="269">
        <f t="shared" si="80"/>
        <v>0</v>
      </c>
      <c r="V261" s="269">
        <f>VLOOKUP(A261,'2020 SPED'!A:AF,32,FALSE)</f>
        <v>229338.08943846077</v>
      </c>
      <c r="W261" s="270">
        <f t="shared" si="76"/>
        <v>1122778.0894384608</v>
      </c>
      <c r="X261" s="247">
        <f t="shared" si="81"/>
        <v>1.6476156809027389E-2</v>
      </c>
      <c r="Z261" s="268">
        <f>VLOOKUP(A261,'Pupil Info'!A:E,5,FALSE)</f>
        <v>5921</v>
      </c>
      <c r="AA261" s="269">
        <f>VLOOKUP(A261,'Starting Point 2021'!A:AB,28,FALSE)+VLOOKUP(A261,'2021 SPED'!A:AT,23,FALSE)</f>
        <v>67081017.551012076</v>
      </c>
      <c r="AB261" s="269">
        <f>VLOOKUP(A261,'Starting Point 2021'!A:AB,28,FALSE)</f>
        <v>57927076.25</v>
      </c>
      <c r="AC261" s="269">
        <f>VLOOKUP(A261,'2% 2021'!A:AB,28,FALSE)</f>
        <v>59690866.25</v>
      </c>
      <c r="AD261" s="269">
        <f t="shared" si="82"/>
        <v>1763790</v>
      </c>
      <c r="AE261" s="269">
        <f>VLOOKUP(A261,'2% with VPK 2021'!A:AB,28,FALSE)</f>
        <v>59690866.25</v>
      </c>
      <c r="AF261" s="269">
        <f>VLOOKUP(A261,'Charter School Lease'!A:E,5,FALSE)</f>
        <v>0</v>
      </c>
      <c r="AG261" s="269">
        <f>VLOOKUP(A261,'Integration Change'!H:L,5,FALSE)</f>
        <v>0</v>
      </c>
      <c r="AH261" s="269">
        <f>VLOOKUP(A261,'Other SPED'!A:D,4,FALSE)</f>
        <v>0</v>
      </c>
      <c r="AI261" s="269">
        <f>VLOOKUP(A261,QComp!I:R,10,FALSE)</f>
        <v>-4796.7921538312221</v>
      </c>
      <c r="AJ261" s="269">
        <f>VLOOKUP(A261,'LTFM Change'!G:K,5,FALSE)</f>
        <v>0</v>
      </c>
      <c r="AK261" s="269">
        <f>VLOOKUP(A261,'Breakfast and Lunch'!A:E,5,FALSE)</f>
        <v>0</v>
      </c>
      <c r="AL261" s="269">
        <f>VLOOKUP(A261,'Breakfast and Lunch'!A:D,4,FALSE)</f>
        <v>0</v>
      </c>
      <c r="AM261" s="269">
        <f>VLOOKUP(A261,'Integration Change'!A:E,5,FALSE)</f>
        <v>0</v>
      </c>
      <c r="AN261" s="269">
        <f>VLOOKUP(A261,'Safe School'!F:J,5,FALSE)</f>
        <v>0</v>
      </c>
      <c r="AO261" s="269">
        <f>VLOOKUP(A261,'LTFM Change'!A:D,4,FALSE)</f>
        <v>0</v>
      </c>
      <c r="AP261" s="269">
        <f>VLOOKUP(A261,QComp!A:E,5,FALSE)</f>
        <v>4796.7921538312221</v>
      </c>
      <c r="AQ261" s="269">
        <f t="shared" si="83"/>
        <v>0</v>
      </c>
      <c r="AR261" s="269">
        <f>VLOOKUP(A261,'2021 SPED'!A:AF,32,FALSE)</f>
        <v>573067.68324405514</v>
      </c>
      <c r="AS261" s="285">
        <f t="shared" si="77"/>
        <v>2336857.6832440551</v>
      </c>
      <c r="AT261" s="247">
        <f t="shared" si="78"/>
        <v>3.4836348173564638E-2</v>
      </c>
      <c r="AU261" s="249">
        <f t="shared" si="84"/>
        <v>3459635.7726825159</v>
      </c>
    </row>
    <row r="262" spans="1:47" x14ac:dyDescent="0.3">
      <c r="A262" s="243">
        <v>832</v>
      </c>
      <c r="B262" s="243">
        <v>1</v>
      </c>
      <c r="C262" s="243" t="s">
        <v>241</v>
      </c>
      <c r="D262" s="243">
        <f>VLOOKUP(A262,Sheet10!A:C,3,FALSE)</f>
        <v>3</v>
      </c>
      <c r="E262" s="268">
        <f>VLOOKUP(A262,'Pupil Info'!A:D,4,FALSE)</f>
        <v>3267</v>
      </c>
      <c r="F262" s="269">
        <f>VLOOKUP(A262,'Starting Point 2020'!A:AB,28,FALSE)+IFERROR(VLOOKUP(A262,'2020 SPED'!A:W,23,FALSE),0)</f>
        <v>34626882.383746929</v>
      </c>
      <c r="G262" s="269">
        <f>VLOOKUP(A262,'Starting Point 2020'!A:AB,28,FALSE)</f>
        <v>30745309.5</v>
      </c>
      <c r="H262" s="269">
        <f>VLOOKUP(A262,'2% 2020'!A:AB,28,FALSE)</f>
        <v>31205601.5</v>
      </c>
      <c r="I262" s="269">
        <f t="shared" si="79"/>
        <v>460292</v>
      </c>
      <c r="J262" s="269">
        <f>VLOOKUP(A262,'2% with VPK 2020'!A:AB,28,FALSE)</f>
        <v>31205601.5</v>
      </c>
      <c r="K262" s="269">
        <f>VLOOKUP(A262,'Charter School Lease'!A:D,4,FALSE)</f>
        <v>0</v>
      </c>
      <c r="L262" s="269">
        <f>VLOOKUP(A262,'Integration Change'!H:K,4,FALSE)</f>
        <v>0</v>
      </c>
      <c r="M262" s="269">
        <f>VLOOKUP(A262,'Other SPED'!A:D,4,FALSE)</f>
        <v>0</v>
      </c>
      <c r="N262" s="269">
        <f>VLOOKUP(A262,'LTFM Change'!G:J,4,FALSE)</f>
        <v>0</v>
      </c>
      <c r="O262" s="269">
        <f>VLOOKUP(A262,QComp!I:N,6,FALSE)</f>
        <v>-2674.0926107999403</v>
      </c>
      <c r="P262" s="269">
        <f>VLOOKUP(A262,'Breakfast and Lunch'!A:D,4,FALSE)</f>
        <v>0</v>
      </c>
      <c r="Q262" s="269">
        <f>VLOOKUP(A262,'Breakfast and Lunch'!A:E,5,FALSE)</f>
        <v>0</v>
      </c>
      <c r="R262" s="269">
        <f>VLOOKUP(A262,'Integration Change'!A:D,4,FALSE)</f>
        <v>0</v>
      </c>
      <c r="S262" s="269">
        <f>VLOOKUP(A262,'LTFM Change'!A:C,3,FALSE)</f>
        <v>0</v>
      </c>
      <c r="T262" s="269">
        <f>VLOOKUP(A262,QComp!A:D,4,FALSE)</f>
        <v>2674.0926107999403</v>
      </c>
      <c r="U262" s="269">
        <f t="shared" si="80"/>
        <v>0</v>
      </c>
      <c r="V262" s="269">
        <f>VLOOKUP(A262,'2020 SPED'!A:AF,32,FALSE)</f>
        <v>881412.34440863784</v>
      </c>
      <c r="W262" s="270">
        <f t="shared" si="76"/>
        <v>1341704.3444086378</v>
      </c>
      <c r="X262" s="247">
        <f t="shared" si="81"/>
        <v>3.874747745232774E-2</v>
      </c>
      <c r="Z262" s="268">
        <f>VLOOKUP(A262,'Pupil Info'!A:E,5,FALSE)</f>
        <v>3140</v>
      </c>
      <c r="AA262" s="269">
        <f>VLOOKUP(A262,'Starting Point 2021'!A:AB,28,FALSE)+VLOOKUP(A262,'2021 SPED'!A:AT,23,FALSE)</f>
        <v>33938567.084408097</v>
      </c>
      <c r="AB262" s="269">
        <f>VLOOKUP(A262,'Starting Point 2021'!A:AB,28,FALSE)</f>
        <v>29917173.25</v>
      </c>
      <c r="AC262" s="269">
        <f>VLOOKUP(A262,'2% 2021'!A:AB,28,FALSE)</f>
        <v>30824512.25</v>
      </c>
      <c r="AD262" s="269">
        <f t="shared" si="82"/>
        <v>907339</v>
      </c>
      <c r="AE262" s="269">
        <f>VLOOKUP(A262,'2% with VPK 2021'!A:AB,28,FALSE)</f>
        <v>30824512.25</v>
      </c>
      <c r="AF262" s="269">
        <f>VLOOKUP(A262,'Charter School Lease'!A:E,5,FALSE)</f>
        <v>0</v>
      </c>
      <c r="AG262" s="269">
        <f>VLOOKUP(A262,'Integration Change'!H:L,5,FALSE)</f>
        <v>0</v>
      </c>
      <c r="AH262" s="269">
        <f>VLOOKUP(A262,'Other SPED'!A:D,4,FALSE)</f>
        <v>0</v>
      </c>
      <c r="AI262" s="269">
        <f>VLOOKUP(A262,QComp!I:R,10,FALSE)</f>
        <v>-2666.8010686200578</v>
      </c>
      <c r="AJ262" s="269">
        <f>VLOOKUP(A262,'LTFM Change'!G:K,5,FALSE)</f>
        <v>0</v>
      </c>
      <c r="AK262" s="269">
        <f>VLOOKUP(A262,'Breakfast and Lunch'!A:E,5,FALSE)</f>
        <v>0</v>
      </c>
      <c r="AL262" s="269">
        <f>VLOOKUP(A262,'Breakfast and Lunch'!A:D,4,FALSE)</f>
        <v>0</v>
      </c>
      <c r="AM262" s="269">
        <f>VLOOKUP(A262,'Integration Change'!A:E,5,FALSE)</f>
        <v>0</v>
      </c>
      <c r="AN262" s="269">
        <f>VLOOKUP(A262,'Safe School'!F:J,5,FALSE)</f>
        <v>0</v>
      </c>
      <c r="AO262" s="269">
        <f>VLOOKUP(A262,'LTFM Change'!A:D,4,FALSE)</f>
        <v>0</v>
      </c>
      <c r="AP262" s="269">
        <f>VLOOKUP(A262,QComp!A:E,5,FALSE)</f>
        <v>2666.8010686200578</v>
      </c>
      <c r="AQ262" s="269">
        <f t="shared" si="83"/>
        <v>0</v>
      </c>
      <c r="AR262" s="269">
        <f>VLOOKUP(A262,'2021 SPED'!A:AF,32,FALSE)</f>
        <v>1190435.1396409762</v>
      </c>
      <c r="AS262" s="285">
        <f t="shared" si="77"/>
        <v>2097774.1396409762</v>
      </c>
      <c r="AT262" s="247">
        <f t="shared" si="78"/>
        <v>6.1810922494860705E-2</v>
      </c>
      <c r="AU262" s="249">
        <f t="shared" si="84"/>
        <v>3439478.4840496141</v>
      </c>
    </row>
    <row r="263" spans="1:47" x14ac:dyDescent="0.3">
      <c r="A263" s="243">
        <v>833</v>
      </c>
      <c r="B263" s="243">
        <v>1</v>
      </c>
      <c r="C263" s="243" t="s">
        <v>242</v>
      </c>
      <c r="D263" s="243">
        <f>VLOOKUP(A263,Sheet10!A:C,3,FALSE)</f>
        <v>2</v>
      </c>
      <c r="E263" s="268">
        <f>VLOOKUP(A263,'Pupil Info'!A:D,4,FALSE)</f>
        <v>19100.400000000001</v>
      </c>
      <c r="F263" s="269">
        <f>VLOOKUP(A263,'Starting Point 2020'!A:AB,28,FALSE)+IFERROR(VLOOKUP(A263,'2020 SPED'!A:W,23,FALSE),0)</f>
        <v>218358650.65768516</v>
      </c>
      <c r="G263" s="269">
        <f>VLOOKUP(A263,'Starting Point 2020'!A:AB,28,FALSE)</f>
        <v>189870669.75</v>
      </c>
      <c r="H263" s="269">
        <f>VLOOKUP(A263,'2% 2020'!A:AB,28,FALSE)</f>
        <v>192561028.75</v>
      </c>
      <c r="I263" s="269">
        <f t="shared" si="79"/>
        <v>2690359</v>
      </c>
      <c r="J263" s="269">
        <f>VLOOKUP(A263,'2% with VPK 2020'!A:AB,28,FALSE)</f>
        <v>192821148.75</v>
      </c>
      <c r="K263" s="269">
        <f>VLOOKUP(A263,'Charter School Lease'!A:D,4,FALSE)</f>
        <v>0</v>
      </c>
      <c r="L263" s="269">
        <f>VLOOKUP(A263,'Integration Change'!H:K,4,FALSE)</f>
        <v>2448.915840000147</v>
      </c>
      <c r="M263" s="269">
        <f>VLOOKUP(A263,'Other SPED'!A:D,4,FALSE)</f>
        <v>21508.74</v>
      </c>
      <c r="N263" s="269">
        <f>VLOOKUP(A263,'LTFM Change'!G:J,4,FALSE)</f>
        <v>3978.5944674224593</v>
      </c>
      <c r="O263" s="269">
        <f>VLOOKUP(A263,QComp!I:N,6,FALSE)</f>
        <v>-6952.4695688260254</v>
      </c>
      <c r="P263" s="269">
        <f>VLOOKUP(A263,'Breakfast and Lunch'!A:D,4,FALSE)</f>
        <v>1088.06</v>
      </c>
      <c r="Q263" s="269">
        <f>VLOOKUP(A263,'Breakfast and Lunch'!A:E,5,FALSE)</f>
        <v>2841.12</v>
      </c>
      <c r="R263" s="269">
        <f>VLOOKUP(A263,'Integration Change'!A:D,4,FALSE)</f>
        <v>1049.5353599999798</v>
      </c>
      <c r="S263" s="269">
        <f>VLOOKUP(A263,'LTFM Change'!A:C,3,FALSE)</f>
        <v>6730.8912468631752</v>
      </c>
      <c r="T263" s="269">
        <f>VLOOKUP(A263,QComp!A:D,4,FALSE)</f>
        <v>18742.762368826196</v>
      </c>
      <c r="U263" s="269">
        <f t="shared" si="80"/>
        <v>311556.1497143209</v>
      </c>
      <c r="V263" s="269">
        <f>VLOOKUP(A263,'2020 SPED'!A:AF,32,FALSE)</f>
        <v>486298.55953327194</v>
      </c>
      <c r="W263" s="270">
        <f t="shared" si="76"/>
        <v>3488213.7092475928</v>
      </c>
      <c r="X263" s="247">
        <f t="shared" si="81"/>
        <v>1.5974698958531146E-2</v>
      </c>
      <c r="Z263" s="268">
        <f>VLOOKUP(A263,'Pupil Info'!A:E,5,FALSE)</f>
        <v>19028</v>
      </c>
      <c r="AA263" s="269">
        <f>VLOOKUP(A263,'Starting Point 2021'!A:AB,28,FALSE)+VLOOKUP(A263,'2021 SPED'!A:AT,23,FALSE)</f>
        <v>220558572.64948064</v>
      </c>
      <c r="AB263" s="269">
        <f>VLOOKUP(A263,'Starting Point 2021'!A:AB,28,FALSE)</f>
        <v>189918649.32885489</v>
      </c>
      <c r="AC263" s="269">
        <f>VLOOKUP(A263,'2% 2021'!A:AB,28,FALSE)</f>
        <v>195339478.5</v>
      </c>
      <c r="AD263" s="269">
        <f t="shared" si="82"/>
        <v>5420829.1711451113</v>
      </c>
      <c r="AE263" s="269">
        <f>VLOOKUP(A263,'2% with VPK 2021'!A:AB,28,FALSE)</f>
        <v>195599446.25</v>
      </c>
      <c r="AF263" s="269">
        <f>VLOOKUP(A263,'Charter School Lease'!A:E,5,FALSE)</f>
        <v>0</v>
      </c>
      <c r="AG263" s="269">
        <f>VLOOKUP(A263,'Integration Change'!H:L,5,FALSE)</f>
        <v>2518.6224000002258</v>
      </c>
      <c r="AH263" s="269">
        <f>VLOOKUP(A263,'Other SPED'!A:D,4,FALSE)</f>
        <v>21508.74</v>
      </c>
      <c r="AI263" s="269">
        <f>VLOOKUP(A263,QComp!I:R,10,FALSE)</f>
        <v>-7468.1868327856064</v>
      </c>
      <c r="AJ263" s="269">
        <f>VLOOKUP(A263,'LTFM Change'!G:K,5,FALSE)</f>
        <v>4106.3653370561078</v>
      </c>
      <c r="AK263" s="269">
        <f>VLOOKUP(A263,'Breakfast and Lunch'!A:E,5,FALSE)</f>
        <v>2841.12</v>
      </c>
      <c r="AL263" s="269">
        <f>VLOOKUP(A263,'Breakfast and Lunch'!A:D,4,FALSE)</f>
        <v>1088.06</v>
      </c>
      <c r="AM263" s="269">
        <f>VLOOKUP(A263,'Integration Change'!A:E,5,FALSE)</f>
        <v>1079.4096000000136</v>
      </c>
      <c r="AN263" s="269">
        <f>VLOOKUP(A263,'Safe School'!F:J,5,FALSE)</f>
        <v>1036.7999999999738</v>
      </c>
      <c r="AO263" s="269">
        <f>VLOOKUP(A263,'LTFM Change'!A:D,4,FALSE)</f>
        <v>6837.6346629429609</v>
      </c>
      <c r="AP263" s="269">
        <f>VLOOKUP(A263,QComp!A:E,5,FALSE)</f>
        <v>19948.186832785606</v>
      </c>
      <c r="AQ263" s="269">
        <f t="shared" si="83"/>
        <v>313464.50200000405</v>
      </c>
      <c r="AR263" s="269">
        <f>VLOOKUP(A263,'2021 SPED'!A:AF,32,FALSE)</f>
        <v>1386165.7331665754</v>
      </c>
      <c r="AS263" s="285">
        <f t="shared" si="77"/>
        <v>7120459.4063116908</v>
      </c>
      <c r="AT263" s="247">
        <f t="shared" si="78"/>
        <v>3.2283757193277508E-2</v>
      </c>
      <c r="AU263" s="249">
        <f t="shared" si="84"/>
        <v>10608673.115559284</v>
      </c>
    </row>
    <row r="264" spans="1:47" x14ac:dyDescent="0.3">
      <c r="A264" s="243">
        <v>834</v>
      </c>
      <c r="B264" s="243">
        <v>1</v>
      </c>
      <c r="C264" s="243" t="s">
        <v>243</v>
      </c>
      <c r="D264" s="243">
        <f>VLOOKUP(A264,Sheet10!A:C,3,FALSE)</f>
        <v>3</v>
      </c>
      <c r="E264" s="268">
        <f>VLOOKUP(A264,'Pupil Info'!A:D,4,FALSE)</f>
        <v>8414</v>
      </c>
      <c r="F264" s="269">
        <f>VLOOKUP(A264,'Starting Point 2020'!A:AB,28,FALSE)+IFERROR(VLOOKUP(A264,'2020 SPED'!A:W,23,FALSE),0)</f>
        <v>93627948.25792785</v>
      </c>
      <c r="G264" s="269">
        <f>VLOOKUP(A264,'Starting Point 2020'!A:AB,28,FALSE)</f>
        <v>82148422.252575994</v>
      </c>
      <c r="H264" s="269">
        <f>VLOOKUP(A264,'2% 2020'!A:AB,28,FALSE)</f>
        <v>83349068.252575994</v>
      </c>
      <c r="I264" s="269">
        <f t="shared" si="79"/>
        <v>1200646</v>
      </c>
      <c r="J264" s="269">
        <f>VLOOKUP(A264,'2% with VPK 2020'!A:AB,28,FALSE)</f>
        <v>83349068.252575994</v>
      </c>
      <c r="K264" s="269">
        <f>VLOOKUP(A264,'Charter School Lease'!A:D,4,FALSE)</f>
        <v>0</v>
      </c>
      <c r="L264" s="269">
        <f>VLOOKUP(A264,'Integration Change'!H:K,4,FALSE)</f>
        <v>0</v>
      </c>
      <c r="M264" s="269">
        <f>VLOOKUP(A264,'Other SPED'!A:D,4,FALSE)</f>
        <v>0</v>
      </c>
      <c r="N264" s="269">
        <f>VLOOKUP(A264,'LTFM Change'!G:J,4,FALSE)</f>
        <v>0</v>
      </c>
      <c r="O264" s="269">
        <f>VLOOKUP(A264,QComp!I:N,6,FALSE)</f>
        <v>-6843.6607122002169</v>
      </c>
      <c r="P264" s="269">
        <f>VLOOKUP(A264,'Breakfast and Lunch'!A:D,4,FALSE)</f>
        <v>0</v>
      </c>
      <c r="Q264" s="269">
        <f>VLOOKUP(A264,'Breakfast and Lunch'!A:E,5,FALSE)</f>
        <v>0</v>
      </c>
      <c r="R264" s="269">
        <f>VLOOKUP(A264,'Integration Change'!A:D,4,FALSE)</f>
        <v>0</v>
      </c>
      <c r="S264" s="269">
        <f>VLOOKUP(A264,'LTFM Change'!A:C,3,FALSE)</f>
        <v>0</v>
      </c>
      <c r="T264" s="269">
        <f>VLOOKUP(A264,QComp!A:D,4,FALSE)</f>
        <v>0</v>
      </c>
      <c r="U264" s="269">
        <f t="shared" si="80"/>
        <v>-6843.660712197423</v>
      </c>
      <c r="V264" s="269">
        <f>VLOOKUP(A264,'2020 SPED'!A:AF,32,FALSE)</f>
        <v>802362.16297202557</v>
      </c>
      <c r="W264" s="270">
        <f t="shared" si="76"/>
        <v>1996164.5022598282</v>
      </c>
      <c r="X264" s="247">
        <f t="shared" si="81"/>
        <v>2.1320177782394291E-2</v>
      </c>
      <c r="Z264" s="268">
        <f>VLOOKUP(A264,'Pupil Info'!A:E,5,FALSE)</f>
        <v>8414</v>
      </c>
      <c r="AA264" s="269">
        <f>VLOOKUP(A264,'Starting Point 2021'!A:AB,28,FALSE)+VLOOKUP(A264,'2021 SPED'!A:AT,23,FALSE)</f>
        <v>94910527.866696775</v>
      </c>
      <c r="AB264" s="269">
        <f>VLOOKUP(A264,'Starting Point 2021'!A:AB,28,FALSE)</f>
        <v>82573675.224426895</v>
      </c>
      <c r="AC264" s="269">
        <f>VLOOKUP(A264,'2% 2021'!A:AB,28,FALSE)</f>
        <v>84987270.158426896</v>
      </c>
      <c r="AD264" s="269">
        <f t="shared" si="82"/>
        <v>2413594.9340000004</v>
      </c>
      <c r="AE264" s="269">
        <f>VLOOKUP(A264,'2% with VPK 2021'!A:AB,28,FALSE)</f>
        <v>84987270.158426896</v>
      </c>
      <c r="AF264" s="269">
        <f>VLOOKUP(A264,'Charter School Lease'!A:E,5,FALSE)</f>
        <v>0</v>
      </c>
      <c r="AG264" s="269">
        <f>VLOOKUP(A264,'Integration Change'!H:L,5,FALSE)</f>
        <v>0</v>
      </c>
      <c r="AH264" s="269">
        <f>VLOOKUP(A264,'Other SPED'!A:D,4,FALSE)</f>
        <v>0</v>
      </c>
      <c r="AI264" s="269">
        <f>VLOOKUP(A264,QComp!I:R,10,FALSE)</f>
        <v>-6831.4952226558235</v>
      </c>
      <c r="AJ264" s="269">
        <f>VLOOKUP(A264,'LTFM Change'!G:K,5,FALSE)</f>
        <v>0</v>
      </c>
      <c r="AK264" s="269">
        <f>VLOOKUP(A264,'Breakfast and Lunch'!A:E,5,FALSE)</f>
        <v>0</v>
      </c>
      <c r="AL264" s="269">
        <f>VLOOKUP(A264,'Breakfast and Lunch'!A:D,4,FALSE)</f>
        <v>0</v>
      </c>
      <c r="AM264" s="269">
        <f>VLOOKUP(A264,'Integration Change'!A:E,5,FALSE)</f>
        <v>0</v>
      </c>
      <c r="AN264" s="269">
        <f>VLOOKUP(A264,'Safe School'!F:J,5,FALSE)</f>
        <v>0</v>
      </c>
      <c r="AO264" s="269">
        <f>VLOOKUP(A264,'LTFM Change'!A:D,4,FALSE)</f>
        <v>0</v>
      </c>
      <c r="AP264" s="269">
        <f>VLOOKUP(A264,QComp!A:E,5,FALSE)</f>
        <v>0</v>
      </c>
      <c r="AQ264" s="269">
        <f t="shared" si="83"/>
        <v>-6831.4952226579189</v>
      </c>
      <c r="AR264" s="269">
        <f>VLOOKUP(A264,'2021 SPED'!A:AF,32,FALSE)</f>
        <v>1160669.4048614912</v>
      </c>
      <c r="AS264" s="285">
        <f t="shared" si="77"/>
        <v>3567432.8436388336</v>
      </c>
      <c r="AT264" s="247">
        <f t="shared" si="78"/>
        <v>3.7587324860834714E-2</v>
      </c>
      <c r="AU264" s="249">
        <f t="shared" si="84"/>
        <v>5563597.3458986618</v>
      </c>
    </row>
    <row r="265" spans="1:47" x14ac:dyDescent="0.3">
      <c r="A265" s="243">
        <v>836</v>
      </c>
      <c r="B265" s="243">
        <v>1</v>
      </c>
      <c r="C265" s="243" t="s">
        <v>244</v>
      </c>
      <c r="D265" s="243">
        <f>VLOOKUP(A265,Sheet10!A:C,3,FALSE)</f>
        <v>6</v>
      </c>
      <c r="E265" s="268">
        <f>VLOOKUP(A265,'Pupil Info'!A:D,4,FALSE)</f>
        <v>195.2</v>
      </c>
      <c r="F265" s="269">
        <f>VLOOKUP(A265,'Starting Point 2020'!A:AB,28,FALSE)+IFERROR(VLOOKUP(A265,'2020 SPED'!A:W,23,FALSE),0)</f>
        <v>2519063.896402224</v>
      </c>
      <c r="G265" s="269">
        <f>VLOOKUP(A265,'Starting Point 2020'!A:AB,28,FALSE)</f>
        <v>2268578.25</v>
      </c>
      <c r="H265" s="269">
        <f>VLOOKUP(A265,'2% 2020'!A:AB,28,FALSE)</f>
        <v>2302769.25</v>
      </c>
      <c r="I265" s="269">
        <f t="shared" si="79"/>
        <v>34191</v>
      </c>
      <c r="J265" s="269">
        <f>VLOOKUP(A265,'2% with VPK 2020'!A:AB,28,FALSE)</f>
        <v>2351948.75</v>
      </c>
      <c r="K265" s="269">
        <f>VLOOKUP(A265,'Charter School Lease'!A:D,4,FALSE)</f>
        <v>0</v>
      </c>
      <c r="L265" s="269">
        <f>VLOOKUP(A265,'Integration Change'!H:K,4,FALSE)</f>
        <v>832.47359999999753</v>
      </c>
      <c r="M265" s="269">
        <f>VLOOKUP(A265,'Other SPED'!A:D,4,FALSE)</f>
        <v>6448.52</v>
      </c>
      <c r="N265" s="269">
        <f>VLOOKUP(A265,'LTFM Change'!G:J,4,FALSE)</f>
        <v>452.67316699566436</v>
      </c>
      <c r="O265" s="269">
        <f>VLOOKUP(A265,QComp!I:N,6,FALSE)</f>
        <v>0</v>
      </c>
      <c r="P265" s="269">
        <f>VLOOKUP(A265,'Breakfast and Lunch'!A:D,4,FALSE)</f>
        <v>204.01</v>
      </c>
      <c r="Q265" s="269">
        <f>VLOOKUP(A265,'Breakfast and Lunch'!A:E,5,FALSE)</f>
        <v>532.71</v>
      </c>
      <c r="R265" s="269">
        <f>VLOOKUP(A265,'Integration Change'!A:D,4,FALSE)</f>
        <v>356.77440000000024</v>
      </c>
      <c r="S265" s="269">
        <f>VLOOKUP(A265,'LTFM Change'!A:C,3,FALSE)</f>
        <v>1599.3268330043356</v>
      </c>
      <c r="T265" s="269">
        <f>VLOOKUP(A265,QComp!A:D,4,FALSE)</f>
        <v>0</v>
      </c>
      <c r="U265" s="269">
        <f t="shared" si="80"/>
        <v>59605.987999999896</v>
      </c>
      <c r="V265" s="269">
        <f>VLOOKUP(A265,'2020 SPED'!A:AF,32,FALSE)</f>
        <v>4528.642184639466</v>
      </c>
      <c r="W265" s="270">
        <f t="shared" ref="W265:W328" si="85">I265+U265+V265</f>
        <v>98325.630184639362</v>
      </c>
      <c r="X265" s="247">
        <f t="shared" si="81"/>
        <v>3.9032606646091754E-2</v>
      </c>
      <c r="Z265" s="268">
        <f>VLOOKUP(A265,'Pupil Info'!A:E,5,FALSE)</f>
        <v>193</v>
      </c>
      <c r="AA265" s="269">
        <f>VLOOKUP(A265,'Starting Point 2021'!A:AB,28,FALSE)+VLOOKUP(A265,'2021 SPED'!A:AT,23,FALSE)</f>
        <v>2577347.7534308718</v>
      </c>
      <c r="AB265" s="269">
        <f>VLOOKUP(A265,'Starting Point 2021'!A:AB,28,FALSE)</f>
        <v>2310909.75</v>
      </c>
      <c r="AC265" s="269">
        <f>VLOOKUP(A265,'2% 2021'!A:AB,28,FALSE)</f>
        <v>2381232.75</v>
      </c>
      <c r="AD265" s="269">
        <f t="shared" si="82"/>
        <v>70323</v>
      </c>
      <c r="AE265" s="269">
        <f>VLOOKUP(A265,'2% with VPK 2021'!A:AB,28,FALSE)</f>
        <v>2437495.5</v>
      </c>
      <c r="AF265" s="269">
        <f>VLOOKUP(A265,'Charter School Lease'!A:E,5,FALSE)</f>
        <v>0</v>
      </c>
      <c r="AG265" s="269">
        <f>VLOOKUP(A265,'Integration Change'!H:L,5,FALSE)</f>
        <v>871.12032000000181</v>
      </c>
      <c r="AH265" s="269">
        <f>VLOOKUP(A265,'Other SPED'!A:D,4,FALSE)</f>
        <v>6448.52</v>
      </c>
      <c r="AI265" s="269">
        <f>VLOOKUP(A265,QComp!I:R,10,FALSE)</f>
        <v>0</v>
      </c>
      <c r="AJ265" s="269">
        <f>VLOOKUP(A265,'LTFM Change'!G:K,5,FALSE)</f>
        <v>392.38129429583387</v>
      </c>
      <c r="AK265" s="269">
        <f>VLOOKUP(A265,'Breakfast and Lunch'!A:E,5,FALSE)</f>
        <v>532.71</v>
      </c>
      <c r="AL265" s="269">
        <f>VLOOKUP(A265,'Breakfast and Lunch'!A:D,4,FALSE)</f>
        <v>204.01</v>
      </c>
      <c r="AM265" s="269">
        <f>VLOOKUP(A265,'Integration Change'!A:E,5,FALSE)</f>
        <v>373.33728000000156</v>
      </c>
      <c r="AN265" s="269">
        <f>VLOOKUP(A265,'Safe School'!F:J,5,FALSE)</f>
        <v>194.4000000000002</v>
      </c>
      <c r="AO265" s="269">
        <f>VLOOKUP(A265,'LTFM Change'!A:D,4,FALSE)</f>
        <v>1659.6187057041534</v>
      </c>
      <c r="AP265" s="269">
        <f>VLOOKUP(A265,QComp!A:E,5,FALSE)</f>
        <v>0</v>
      </c>
      <c r="AQ265" s="269">
        <f t="shared" si="83"/>
        <v>66938.847599999979</v>
      </c>
      <c r="AR265" s="269">
        <f>VLOOKUP(A265,'2021 SPED'!A:AF,32,FALSE)</f>
        <v>20839.497465094202</v>
      </c>
      <c r="AS265" s="285">
        <f t="shared" ref="AS265:AS328" si="86">AD265+AQ265+AR265</f>
        <v>158101.34506509418</v>
      </c>
      <c r="AT265" s="247">
        <f t="shared" si="78"/>
        <v>6.1342651512445417E-2</v>
      </c>
      <c r="AU265" s="249">
        <f t="shared" si="84"/>
        <v>256426.97524973354</v>
      </c>
    </row>
    <row r="266" spans="1:47" x14ac:dyDescent="0.3">
      <c r="A266" s="243">
        <v>837</v>
      </c>
      <c r="B266" s="243">
        <v>1</v>
      </c>
      <c r="C266" s="243" t="s">
        <v>245</v>
      </c>
      <c r="D266" s="243">
        <f>VLOOKUP(A266,Sheet10!A:C,3,FALSE)</f>
        <v>6</v>
      </c>
      <c r="E266" s="268">
        <f>VLOOKUP(A266,'Pupil Info'!A:D,4,FALSE)</f>
        <v>575</v>
      </c>
      <c r="F266" s="269">
        <f>VLOOKUP(A266,'Starting Point 2020'!A:AB,28,FALSE)+IFERROR(VLOOKUP(A266,'2020 SPED'!A:W,23,FALSE),0)</f>
        <v>6878067.9198748283</v>
      </c>
      <c r="G266" s="269">
        <f>VLOOKUP(A266,'Starting Point 2020'!A:AB,28,FALSE)</f>
        <v>6015127.25</v>
      </c>
      <c r="H266" s="269">
        <f>VLOOKUP(A266,'2% 2020'!A:AB,28,FALSE)</f>
        <v>6108758.25</v>
      </c>
      <c r="I266" s="269">
        <f t="shared" si="79"/>
        <v>93631</v>
      </c>
      <c r="J266" s="269">
        <f>VLOOKUP(A266,'2% with VPK 2020'!A:AB,28,FALSE)</f>
        <v>6270587.5</v>
      </c>
      <c r="K266" s="269">
        <f>VLOOKUP(A266,'Charter School Lease'!A:D,4,FALSE)</f>
        <v>0</v>
      </c>
      <c r="L266" s="269">
        <f>VLOOKUP(A266,'Integration Change'!H:K,4,FALSE)</f>
        <v>2953.5340799999976</v>
      </c>
      <c r="M266" s="269">
        <f>VLOOKUP(A266,'Other SPED'!A:D,4,FALSE)</f>
        <v>35127.97</v>
      </c>
      <c r="N266" s="269">
        <f>VLOOKUP(A266,'LTFM Change'!G:J,4,FALSE)</f>
        <v>3381.2819271433546</v>
      </c>
      <c r="O266" s="269">
        <f>VLOOKUP(A266,QComp!I:N,6,FALSE)</f>
        <v>0</v>
      </c>
      <c r="P266" s="269">
        <f>VLOOKUP(A266,'Breakfast and Lunch'!A:D,4,FALSE)</f>
        <v>929.39</v>
      </c>
      <c r="Q266" s="269">
        <f>VLOOKUP(A266,'Breakfast and Lunch'!A:E,5,FALSE)</f>
        <v>2426.79</v>
      </c>
      <c r="R266" s="269">
        <f>VLOOKUP(A266,'Integration Change'!A:D,4,FALSE)</f>
        <v>1265.8003199999985</v>
      </c>
      <c r="S266" s="269">
        <f>VLOOKUP(A266,'LTFM Change'!A:C,3,FALSE)</f>
        <v>5966.7180728566454</v>
      </c>
      <c r="T266" s="269">
        <f>VLOOKUP(A266,QComp!A:D,4,FALSE)</f>
        <v>0</v>
      </c>
      <c r="U266" s="269">
        <f t="shared" si="80"/>
        <v>213880.73439999949</v>
      </c>
      <c r="V266" s="269">
        <f>VLOOKUP(A266,'2020 SPED'!A:AF,32,FALSE)</f>
        <v>8942.7366729256464</v>
      </c>
      <c r="W266" s="270">
        <f t="shared" si="85"/>
        <v>316454.47107292514</v>
      </c>
      <c r="X266" s="247">
        <f t="shared" si="81"/>
        <v>4.6009209964109267E-2</v>
      </c>
      <c r="Z266" s="268">
        <f>VLOOKUP(A266,'Pupil Info'!A:E,5,FALSE)</f>
        <v>570</v>
      </c>
      <c r="AA266" s="269">
        <f>VLOOKUP(A266,'Starting Point 2021'!A:AB,28,FALSE)+VLOOKUP(A266,'2021 SPED'!A:AT,23,FALSE)</f>
        <v>6836652.9852328524</v>
      </c>
      <c r="AB266" s="269">
        <f>VLOOKUP(A266,'Starting Point 2021'!A:AB,28,FALSE)</f>
        <v>5936169.25</v>
      </c>
      <c r="AC266" s="269">
        <f>VLOOKUP(A266,'2% 2021'!A:AB,28,FALSE)</f>
        <v>6122034.25</v>
      </c>
      <c r="AD266" s="269">
        <f t="shared" si="82"/>
        <v>185865</v>
      </c>
      <c r="AE266" s="269">
        <f>VLOOKUP(A266,'2% with VPK 2021'!A:AB,28,FALSE)</f>
        <v>6353307</v>
      </c>
      <c r="AF266" s="269">
        <f>VLOOKUP(A266,'Charter School Lease'!A:E,5,FALSE)</f>
        <v>0</v>
      </c>
      <c r="AG266" s="269">
        <f>VLOOKUP(A266,'Integration Change'!H:L,5,FALSE)</f>
        <v>3117.3273600000102</v>
      </c>
      <c r="AH266" s="269">
        <f>VLOOKUP(A266,'Other SPED'!A:D,4,FALSE)</f>
        <v>35127.97</v>
      </c>
      <c r="AI266" s="269">
        <f>VLOOKUP(A266,QComp!I:R,10,FALSE)</f>
        <v>0</v>
      </c>
      <c r="AJ266" s="269">
        <f>VLOOKUP(A266,'LTFM Change'!G:K,5,FALSE)</f>
        <v>3466.4898575739207</v>
      </c>
      <c r="AK266" s="269">
        <f>VLOOKUP(A266,'Breakfast and Lunch'!A:E,5,FALSE)</f>
        <v>2426.79</v>
      </c>
      <c r="AL266" s="269">
        <f>VLOOKUP(A266,'Breakfast and Lunch'!A:D,4,FALSE)</f>
        <v>929.39</v>
      </c>
      <c r="AM266" s="269">
        <f>VLOOKUP(A266,'Integration Change'!A:E,5,FALSE)</f>
        <v>1335.9974399999992</v>
      </c>
      <c r="AN266" s="269">
        <f>VLOOKUP(A266,'Safe School'!F:J,5,FALSE)</f>
        <v>885.60000000000082</v>
      </c>
      <c r="AO266" s="269">
        <f>VLOOKUP(A266,'LTFM Change'!A:D,4,FALSE)</f>
        <v>5881.5101424261229</v>
      </c>
      <c r="AP266" s="269">
        <f>VLOOKUP(A266,QComp!A:E,5,FALSE)</f>
        <v>0</v>
      </c>
      <c r="AQ266" s="269">
        <f t="shared" si="83"/>
        <v>284443.82479999959</v>
      </c>
      <c r="AR266" s="269">
        <f>VLOOKUP(A266,'2021 SPED'!A:AF,32,FALSE)</f>
        <v>20875.616795571987</v>
      </c>
      <c r="AS266" s="285">
        <f t="shared" si="86"/>
        <v>491184.44159557158</v>
      </c>
      <c r="AT266" s="247">
        <f t="shared" ref="AT266:AT329" si="87">((AA266+AS266)-AA266)/AA266</f>
        <v>7.1845747130434706E-2</v>
      </c>
      <c r="AU266" s="249">
        <f t="shared" si="84"/>
        <v>807638.91266849672</v>
      </c>
    </row>
    <row r="267" spans="1:47" x14ac:dyDescent="0.3">
      <c r="A267" s="243">
        <v>840</v>
      </c>
      <c r="B267" s="243">
        <v>1</v>
      </c>
      <c r="C267" s="243" t="s">
        <v>246</v>
      </c>
      <c r="D267" s="243">
        <f>VLOOKUP(A267,Sheet10!A:C,3,FALSE)</f>
        <v>5</v>
      </c>
      <c r="E267" s="268">
        <f>VLOOKUP(A267,'Pupil Info'!A:D,4,FALSE)</f>
        <v>1031.8</v>
      </c>
      <c r="F267" s="269">
        <f>VLOOKUP(A267,'Starting Point 2020'!A:AB,28,FALSE)+IFERROR(VLOOKUP(A267,'2020 SPED'!A:W,23,FALSE),0)</f>
        <v>11320086.839872736</v>
      </c>
      <c r="G267" s="269">
        <f>VLOOKUP(A267,'Starting Point 2020'!A:AB,28,FALSE)</f>
        <v>10184377.75</v>
      </c>
      <c r="H267" s="269">
        <f>VLOOKUP(A267,'2% 2020'!A:AB,28,FALSE)</f>
        <v>10351900.75</v>
      </c>
      <c r="I267" s="269">
        <f t="shared" si="79"/>
        <v>167523</v>
      </c>
      <c r="J267" s="269">
        <f>VLOOKUP(A267,'2% with VPK 2020'!A:AB,28,FALSE)</f>
        <v>10351900.75</v>
      </c>
      <c r="K267" s="269">
        <f>VLOOKUP(A267,'Charter School Lease'!A:D,4,FALSE)</f>
        <v>0</v>
      </c>
      <c r="L267" s="269">
        <f>VLOOKUP(A267,'Integration Change'!H:K,4,FALSE)</f>
        <v>0</v>
      </c>
      <c r="M267" s="269">
        <f>VLOOKUP(A267,'Other SPED'!A:D,4,FALSE)</f>
        <v>0</v>
      </c>
      <c r="N267" s="269">
        <f>VLOOKUP(A267,'LTFM Change'!G:J,4,FALSE)</f>
        <v>0</v>
      </c>
      <c r="O267" s="269">
        <f>VLOOKUP(A267,QComp!I:N,6,FALSE)</f>
        <v>0</v>
      </c>
      <c r="P267" s="269">
        <f>VLOOKUP(A267,'Breakfast and Lunch'!A:D,4,FALSE)</f>
        <v>0</v>
      </c>
      <c r="Q267" s="269">
        <f>VLOOKUP(A267,'Breakfast and Lunch'!A:E,5,FALSE)</f>
        <v>0</v>
      </c>
      <c r="R267" s="269">
        <f>VLOOKUP(A267,'Integration Change'!A:D,4,FALSE)</f>
        <v>0</v>
      </c>
      <c r="S267" s="269">
        <f>VLOOKUP(A267,'LTFM Change'!A:C,3,FALSE)</f>
        <v>0</v>
      </c>
      <c r="T267" s="269">
        <f>VLOOKUP(A267,QComp!A:D,4,FALSE)</f>
        <v>0</v>
      </c>
      <c r="U267" s="269">
        <f t="shared" si="80"/>
        <v>0</v>
      </c>
      <c r="V267" s="269">
        <f>VLOOKUP(A267,'2020 SPED'!A:AF,32,FALSE)</f>
        <v>19786.246225935407</v>
      </c>
      <c r="W267" s="270">
        <f t="shared" si="85"/>
        <v>187309.24622593541</v>
      </c>
      <c r="X267" s="247">
        <f t="shared" si="81"/>
        <v>1.654662626493069E-2</v>
      </c>
      <c r="Z267" s="268">
        <f>VLOOKUP(A267,'Pupil Info'!A:E,5,FALSE)</f>
        <v>997</v>
      </c>
      <c r="AA267" s="269">
        <f>VLOOKUP(A267,'Starting Point 2021'!A:AB,28,FALSE)+VLOOKUP(A267,'2021 SPED'!A:AT,23,FALSE)</f>
        <v>11295987.748097867</v>
      </c>
      <c r="AB267" s="269">
        <f>VLOOKUP(A267,'Starting Point 2021'!A:AB,28,FALSE)</f>
        <v>10140794.449267097</v>
      </c>
      <c r="AC267" s="269">
        <f>VLOOKUP(A267,'2% 2021'!A:AB,28,FALSE)</f>
        <v>10476427.75</v>
      </c>
      <c r="AD267" s="269">
        <f t="shared" si="82"/>
        <v>335633.30073290318</v>
      </c>
      <c r="AE267" s="269">
        <f>VLOOKUP(A267,'2% with VPK 2021'!A:AB,28,FALSE)</f>
        <v>10476427.75</v>
      </c>
      <c r="AF267" s="269">
        <f>VLOOKUP(A267,'Charter School Lease'!A:E,5,FALSE)</f>
        <v>0</v>
      </c>
      <c r="AG267" s="269">
        <f>VLOOKUP(A267,'Integration Change'!H:L,5,FALSE)</f>
        <v>0</v>
      </c>
      <c r="AH267" s="269">
        <f>VLOOKUP(A267,'Other SPED'!A:D,4,FALSE)</f>
        <v>0</v>
      </c>
      <c r="AI267" s="269">
        <f>VLOOKUP(A267,QComp!I:R,10,FALSE)</f>
        <v>0</v>
      </c>
      <c r="AJ267" s="269">
        <f>VLOOKUP(A267,'LTFM Change'!G:K,5,FALSE)</f>
        <v>0</v>
      </c>
      <c r="AK267" s="269">
        <f>VLOOKUP(A267,'Breakfast and Lunch'!A:E,5,FALSE)</f>
        <v>0</v>
      </c>
      <c r="AL267" s="269">
        <f>VLOOKUP(A267,'Breakfast and Lunch'!A:D,4,FALSE)</f>
        <v>0</v>
      </c>
      <c r="AM267" s="269">
        <f>VLOOKUP(A267,'Integration Change'!A:E,5,FALSE)</f>
        <v>0</v>
      </c>
      <c r="AN267" s="269">
        <f>VLOOKUP(A267,'Safe School'!F:J,5,FALSE)</f>
        <v>0</v>
      </c>
      <c r="AO267" s="269">
        <f>VLOOKUP(A267,'LTFM Change'!A:D,4,FALSE)</f>
        <v>0</v>
      </c>
      <c r="AP267" s="269">
        <f>VLOOKUP(A267,QComp!A:E,5,FALSE)</f>
        <v>0</v>
      </c>
      <c r="AQ267" s="269">
        <f t="shared" si="83"/>
        <v>0</v>
      </c>
      <c r="AR267" s="269">
        <f>VLOOKUP(A267,'2021 SPED'!A:AF,32,FALSE)</f>
        <v>49130.214961372316</v>
      </c>
      <c r="AS267" s="285">
        <f t="shared" si="86"/>
        <v>384763.5156942755</v>
      </c>
      <c r="AT267" s="247">
        <f t="shared" si="87"/>
        <v>3.4061962908827154E-2</v>
      </c>
      <c r="AU267" s="249">
        <f t="shared" si="84"/>
        <v>572072.76192021091</v>
      </c>
    </row>
    <row r="268" spans="1:47" x14ac:dyDescent="0.3">
      <c r="A268" s="243">
        <v>846</v>
      </c>
      <c r="B268" s="243">
        <v>1</v>
      </c>
      <c r="C268" s="243" t="s">
        <v>247</v>
      </c>
      <c r="D268" s="243">
        <f>VLOOKUP(A268,Sheet10!A:C,3,FALSE)</f>
        <v>6</v>
      </c>
      <c r="E268" s="268">
        <f>VLOOKUP(A268,'Pupil Info'!A:D,4,FALSE)</f>
        <v>630</v>
      </c>
      <c r="F268" s="269">
        <f>VLOOKUP(A268,'Starting Point 2020'!A:AB,28,FALSE)+IFERROR(VLOOKUP(A268,'2020 SPED'!A:W,23,FALSE),0)</f>
        <v>7143706.7817643238</v>
      </c>
      <c r="G268" s="269">
        <f>VLOOKUP(A268,'Starting Point 2020'!A:AB,28,FALSE)</f>
        <v>6383914</v>
      </c>
      <c r="H268" s="269">
        <f>VLOOKUP(A268,'2% 2020'!A:AB,28,FALSE)</f>
        <v>6487438</v>
      </c>
      <c r="I268" s="269">
        <f t="shared" si="79"/>
        <v>103524</v>
      </c>
      <c r="J268" s="269">
        <f>VLOOKUP(A268,'2% with VPK 2020'!A:AB,28,FALSE)</f>
        <v>6487438</v>
      </c>
      <c r="K268" s="269">
        <f>VLOOKUP(A268,'Charter School Lease'!A:D,4,FALSE)</f>
        <v>0</v>
      </c>
      <c r="L268" s="269">
        <f>VLOOKUP(A268,'Integration Change'!H:K,4,FALSE)</f>
        <v>0</v>
      </c>
      <c r="M268" s="269">
        <f>VLOOKUP(A268,'Other SPED'!A:D,4,FALSE)</f>
        <v>0</v>
      </c>
      <c r="N268" s="269">
        <f>VLOOKUP(A268,'LTFM Change'!G:J,4,FALSE)</f>
        <v>0</v>
      </c>
      <c r="O268" s="269">
        <f>VLOOKUP(A268,QComp!I:N,6,FALSE)</f>
        <v>0</v>
      </c>
      <c r="P268" s="269">
        <f>VLOOKUP(A268,'Breakfast and Lunch'!A:D,4,FALSE)</f>
        <v>0</v>
      </c>
      <c r="Q268" s="269">
        <f>VLOOKUP(A268,'Breakfast and Lunch'!A:E,5,FALSE)</f>
        <v>0</v>
      </c>
      <c r="R268" s="269">
        <f>VLOOKUP(A268,'Integration Change'!A:D,4,FALSE)</f>
        <v>0</v>
      </c>
      <c r="S268" s="269">
        <f>VLOOKUP(A268,'LTFM Change'!A:C,3,FALSE)</f>
        <v>0</v>
      </c>
      <c r="T268" s="269">
        <f>VLOOKUP(A268,QComp!A:D,4,FALSE)</f>
        <v>0</v>
      </c>
      <c r="U268" s="269">
        <f t="shared" si="80"/>
        <v>0</v>
      </c>
      <c r="V268" s="269">
        <f>VLOOKUP(A268,'2020 SPED'!A:AF,32,FALSE)</f>
        <v>14498.181038313312</v>
      </c>
      <c r="W268" s="270">
        <f t="shared" si="85"/>
        <v>118022.18103831331</v>
      </c>
      <c r="X268" s="247">
        <f t="shared" si="81"/>
        <v>1.6521140164877386E-2</v>
      </c>
      <c r="Z268" s="268">
        <f>VLOOKUP(A268,'Pupil Info'!A:E,5,FALSE)</f>
        <v>635</v>
      </c>
      <c r="AA268" s="269">
        <f>VLOOKUP(A268,'Starting Point 2021'!A:AB,28,FALSE)+VLOOKUP(A268,'2021 SPED'!A:AT,23,FALSE)</f>
        <v>7175983.7901267884</v>
      </c>
      <c r="AB268" s="269">
        <f>VLOOKUP(A268,'Starting Point 2021'!A:AB,28,FALSE)</f>
        <v>6390733</v>
      </c>
      <c r="AC268" s="269">
        <f>VLOOKUP(A268,'2% 2021'!A:AB,28,FALSE)</f>
        <v>6599776</v>
      </c>
      <c r="AD268" s="269">
        <f t="shared" si="82"/>
        <v>209043</v>
      </c>
      <c r="AE268" s="269">
        <f>VLOOKUP(A268,'2% with VPK 2021'!A:AB,28,FALSE)</f>
        <v>6599776</v>
      </c>
      <c r="AF268" s="269">
        <f>VLOOKUP(A268,'Charter School Lease'!A:E,5,FALSE)</f>
        <v>0</v>
      </c>
      <c r="AG268" s="269">
        <f>VLOOKUP(A268,'Integration Change'!H:L,5,FALSE)</f>
        <v>0</v>
      </c>
      <c r="AH268" s="269">
        <f>VLOOKUP(A268,'Other SPED'!A:D,4,FALSE)</f>
        <v>0</v>
      </c>
      <c r="AI268" s="269">
        <f>VLOOKUP(A268,QComp!I:R,10,FALSE)</f>
        <v>0</v>
      </c>
      <c r="AJ268" s="269">
        <f>VLOOKUP(A268,'LTFM Change'!G:K,5,FALSE)</f>
        <v>0</v>
      </c>
      <c r="AK268" s="269">
        <f>VLOOKUP(A268,'Breakfast and Lunch'!A:E,5,FALSE)</f>
        <v>0</v>
      </c>
      <c r="AL268" s="269">
        <f>VLOOKUP(A268,'Breakfast and Lunch'!A:D,4,FALSE)</f>
        <v>0</v>
      </c>
      <c r="AM268" s="269">
        <f>VLOOKUP(A268,'Integration Change'!A:E,5,FALSE)</f>
        <v>0</v>
      </c>
      <c r="AN268" s="269">
        <f>VLOOKUP(A268,'Safe School'!F:J,5,FALSE)</f>
        <v>0</v>
      </c>
      <c r="AO268" s="269">
        <f>VLOOKUP(A268,'LTFM Change'!A:D,4,FALSE)</f>
        <v>0</v>
      </c>
      <c r="AP268" s="269">
        <f>VLOOKUP(A268,QComp!A:E,5,FALSE)</f>
        <v>0</v>
      </c>
      <c r="AQ268" s="269">
        <f t="shared" si="83"/>
        <v>0</v>
      </c>
      <c r="AR268" s="269">
        <f>VLOOKUP(A268,'2021 SPED'!A:AF,32,FALSE)</f>
        <v>33944.26992977527</v>
      </c>
      <c r="AS268" s="285">
        <f t="shared" si="86"/>
        <v>242987.26992977527</v>
      </c>
      <c r="AT268" s="247">
        <f t="shared" si="87"/>
        <v>3.386117876465853E-2</v>
      </c>
      <c r="AU268" s="249">
        <f t="shared" si="84"/>
        <v>361009.45096808858</v>
      </c>
    </row>
    <row r="269" spans="1:47" x14ac:dyDescent="0.3">
      <c r="A269" s="243">
        <v>850</v>
      </c>
      <c r="B269" s="243">
        <v>1</v>
      </c>
      <c r="C269" s="243" t="s">
        <v>248</v>
      </c>
      <c r="D269" s="243">
        <f>VLOOKUP(A269,Sheet10!A:C,3,FALSE)</f>
        <v>6</v>
      </c>
      <c r="E269" s="268">
        <f>VLOOKUP(A269,'Pupil Info'!A:D,4,FALSE)</f>
        <v>285</v>
      </c>
      <c r="F269" s="269">
        <f>VLOOKUP(A269,'Starting Point 2020'!A:AB,28,FALSE)+IFERROR(VLOOKUP(A269,'2020 SPED'!A:W,23,FALSE),0)</f>
        <v>2820396.3921716907</v>
      </c>
      <c r="G269" s="269">
        <f>VLOOKUP(A269,'Starting Point 2020'!A:AB,28,FALSE)</f>
        <v>2680662.5</v>
      </c>
      <c r="H269" s="269">
        <f>VLOOKUP(A269,'2% 2020'!A:AB,28,FALSE)</f>
        <v>2726606.5</v>
      </c>
      <c r="I269" s="269">
        <f t="shared" si="79"/>
        <v>45944</v>
      </c>
      <c r="J269" s="269">
        <f>VLOOKUP(A269,'2% with VPK 2020'!A:AB,28,FALSE)</f>
        <v>2805802.25</v>
      </c>
      <c r="K269" s="269">
        <f>VLOOKUP(A269,'Charter School Lease'!A:D,4,FALSE)</f>
        <v>0</v>
      </c>
      <c r="L269" s="269">
        <f>VLOOKUP(A269,'Integration Change'!H:K,4,FALSE)</f>
        <v>285.53951999999936</v>
      </c>
      <c r="M269" s="269">
        <f>VLOOKUP(A269,'Other SPED'!A:D,4,FALSE)</f>
        <v>0</v>
      </c>
      <c r="N269" s="269">
        <f>VLOOKUP(A269,'LTFM Change'!G:J,4,FALSE)</f>
        <v>153.83187198337328</v>
      </c>
      <c r="O269" s="269">
        <f>VLOOKUP(A269,QComp!I:N,6,FALSE)</f>
        <v>0</v>
      </c>
      <c r="P269" s="269">
        <f>VLOOKUP(A269,'Breakfast and Lunch'!A:D,4,FALSE)</f>
        <v>453.36</v>
      </c>
      <c r="Q269" s="269">
        <f>VLOOKUP(A269,'Breakfast and Lunch'!A:E,5,FALSE)</f>
        <v>1183.8</v>
      </c>
      <c r="R269" s="269">
        <f>VLOOKUP(A269,'Integration Change'!A:D,4,FALSE)</f>
        <v>122.37407999999914</v>
      </c>
      <c r="S269" s="269">
        <f>VLOOKUP(A269,'LTFM Change'!A:C,3,FALSE)</f>
        <v>497.59669944519555</v>
      </c>
      <c r="T269" s="269">
        <f>VLOOKUP(A269,QComp!A:D,4,FALSE)</f>
        <v>0</v>
      </c>
      <c r="U269" s="269">
        <f t="shared" si="80"/>
        <v>81892.252171428408</v>
      </c>
      <c r="V269" s="269">
        <f>VLOOKUP(A269,'2020 SPED'!A:AF,32,FALSE)</f>
        <v>1492.2772196923615</v>
      </c>
      <c r="W269" s="270">
        <f t="shared" si="85"/>
        <v>129328.52939112077</v>
      </c>
      <c r="X269" s="247">
        <f t="shared" si="81"/>
        <v>4.58547350826592E-2</v>
      </c>
      <c r="Z269" s="268">
        <f>VLOOKUP(A269,'Pupil Info'!A:E,5,FALSE)</f>
        <v>290</v>
      </c>
      <c r="AA269" s="269">
        <f>VLOOKUP(A269,'Starting Point 2021'!A:AB,28,FALSE)+VLOOKUP(A269,'2021 SPED'!A:AT,23,FALSE)</f>
        <v>2880840.1378146922</v>
      </c>
      <c r="AB269" s="269">
        <f>VLOOKUP(A269,'Starting Point 2021'!A:AB,28,FALSE)</f>
        <v>2737669</v>
      </c>
      <c r="AC269" s="269">
        <f>VLOOKUP(A269,'2% 2021'!A:AB,28,FALSE)</f>
        <v>2832347</v>
      </c>
      <c r="AD269" s="269">
        <f t="shared" si="82"/>
        <v>94678</v>
      </c>
      <c r="AE269" s="269">
        <f>VLOOKUP(A269,'2% with VPK 2021'!A:AB,28,FALSE)</f>
        <v>2915171.5</v>
      </c>
      <c r="AF269" s="269">
        <f>VLOOKUP(A269,'Charter School Lease'!A:E,5,FALSE)</f>
        <v>0</v>
      </c>
      <c r="AG269" s="269">
        <f>VLOOKUP(A269,'Integration Change'!H:L,5,FALSE)</f>
        <v>290.2636799999982</v>
      </c>
      <c r="AH269" s="269">
        <f>VLOOKUP(A269,'Other SPED'!A:D,4,FALSE)</f>
        <v>0</v>
      </c>
      <c r="AI269" s="269">
        <f>VLOOKUP(A269,QComp!I:R,10,FALSE)</f>
        <v>0</v>
      </c>
      <c r="AJ269" s="269">
        <f>VLOOKUP(A269,'LTFM Change'!G:K,5,FALSE)</f>
        <v>289.71005771037744</v>
      </c>
      <c r="AK269" s="269">
        <f>VLOOKUP(A269,'Breakfast and Lunch'!A:E,5,FALSE)</f>
        <v>1183.8</v>
      </c>
      <c r="AL269" s="269">
        <f>VLOOKUP(A269,'Breakfast and Lunch'!A:D,4,FALSE)</f>
        <v>453.36</v>
      </c>
      <c r="AM269" s="269">
        <f>VLOOKUP(A269,'Integration Change'!A:E,5,FALSE)</f>
        <v>124.39871999999923</v>
      </c>
      <c r="AN269" s="269">
        <f>VLOOKUP(A269,'Safe School'!F:J,5,FALSE)</f>
        <v>432</v>
      </c>
      <c r="AO269" s="269">
        <f>VLOOKUP(A269,'LTFM Change'!A:D,4,FALSE)</f>
        <v>492.00422800390879</v>
      </c>
      <c r="AP269" s="269">
        <f>VLOOKUP(A269,QComp!A:E,5,FALSE)</f>
        <v>0</v>
      </c>
      <c r="AQ269" s="269">
        <f t="shared" si="83"/>
        <v>86090.036685713567</v>
      </c>
      <c r="AR269" s="269">
        <f>VLOOKUP(A269,'2021 SPED'!A:AF,32,FALSE)</f>
        <v>4494.6272595370829</v>
      </c>
      <c r="AS269" s="285">
        <f t="shared" si="86"/>
        <v>185262.66394525065</v>
      </c>
      <c r="AT269" s="247">
        <f t="shared" si="87"/>
        <v>6.4308554130943441E-2</v>
      </c>
      <c r="AU269" s="249">
        <f t="shared" si="84"/>
        <v>314591.19333637145</v>
      </c>
    </row>
    <row r="270" spans="1:47" x14ac:dyDescent="0.3">
      <c r="A270" s="243">
        <v>852</v>
      </c>
      <c r="B270" s="243">
        <v>1</v>
      </c>
      <c r="C270" s="243" t="s">
        <v>249</v>
      </c>
      <c r="D270" s="243">
        <f>VLOOKUP(A270,Sheet10!A:C,3,FALSE)</f>
        <v>6</v>
      </c>
      <c r="E270" s="268">
        <f>VLOOKUP(A270,'Pupil Info'!A:D,4,FALSE)</f>
        <v>140</v>
      </c>
      <c r="F270" s="269">
        <f>VLOOKUP(A270,'Starting Point 2020'!A:AB,28,FALSE)+IFERROR(VLOOKUP(A270,'2020 SPED'!A:W,23,FALSE),0)</f>
        <v>2065415.9986773978</v>
      </c>
      <c r="G270" s="269">
        <f>VLOOKUP(A270,'Starting Point 2020'!A:AB,28,FALSE)</f>
        <v>1919511</v>
      </c>
      <c r="H270" s="269">
        <f>VLOOKUP(A270,'2% 2020'!A:AB,28,FALSE)</f>
        <v>1946757</v>
      </c>
      <c r="I270" s="269">
        <f t="shared" si="79"/>
        <v>27246</v>
      </c>
      <c r="J270" s="269">
        <f>VLOOKUP(A270,'2% with VPK 2020'!A:AB,28,FALSE)</f>
        <v>1946757</v>
      </c>
      <c r="K270" s="269">
        <f>VLOOKUP(A270,'Charter School Lease'!A:D,4,FALSE)</f>
        <v>0</v>
      </c>
      <c r="L270" s="269">
        <f>VLOOKUP(A270,'Integration Change'!H:K,4,FALSE)</f>
        <v>0</v>
      </c>
      <c r="M270" s="269">
        <f>VLOOKUP(A270,'Other SPED'!A:D,4,FALSE)</f>
        <v>0</v>
      </c>
      <c r="N270" s="269">
        <f>VLOOKUP(A270,'LTFM Change'!G:J,4,FALSE)</f>
        <v>0</v>
      </c>
      <c r="O270" s="269">
        <f>VLOOKUP(A270,QComp!I:N,6,FALSE)</f>
        <v>0</v>
      </c>
      <c r="P270" s="269">
        <f>VLOOKUP(A270,'Breakfast and Lunch'!A:D,4,FALSE)</f>
        <v>0</v>
      </c>
      <c r="Q270" s="269">
        <f>VLOOKUP(A270,'Breakfast and Lunch'!A:E,5,FALSE)</f>
        <v>0</v>
      </c>
      <c r="R270" s="269">
        <f>VLOOKUP(A270,'Integration Change'!A:D,4,FALSE)</f>
        <v>0</v>
      </c>
      <c r="S270" s="269">
        <f>VLOOKUP(A270,'LTFM Change'!A:C,3,FALSE)</f>
        <v>0</v>
      </c>
      <c r="T270" s="269">
        <f>VLOOKUP(A270,QComp!A:D,4,FALSE)</f>
        <v>0</v>
      </c>
      <c r="U270" s="269">
        <f t="shared" si="80"/>
        <v>0</v>
      </c>
      <c r="V270" s="269">
        <f>VLOOKUP(A270,'2020 SPED'!A:AF,32,FALSE)</f>
        <v>1298.2491986392997</v>
      </c>
      <c r="W270" s="270">
        <f t="shared" si="85"/>
        <v>28544.2491986393</v>
      </c>
      <c r="X270" s="247">
        <f t="shared" si="81"/>
        <v>1.3820096879717107E-2</v>
      </c>
      <c r="Z270" s="268">
        <f>VLOOKUP(A270,'Pupil Info'!A:E,5,FALSE)</f>
        <v>135</v>
      </c>
      <c r="AA270" s="269">
        <f>VLOOKUP(A270,'Starting Point 2021'!A:AB,28,FALSE)+VLOOKUP(A270,'2021 SPED'!A:AT,23,FALSE)</f>
        <v>2043288.1959380209</v>
      </c>
      <c r="AB270" s="269">
        <f>VLOOKUP(A270,'Starting Point 2021'!A:AB,28,FALSE)</f>
        <v>1893572.7604846072</v>
      </c>
      <c r="AC270" s="269">
        <f>VLOOKUP(A270,'2% 2021'!A:AB,28,FALSE)</f>
        <v>1947394.634484607</v>
      </c>
      <c r="AD270" s="269">
        <f t="shared" si="82"/>
        <v>53821.873999999836</v>
      </c>
      <c r="AE270" s="269">
        <f>VLOOKUP(A270,'2% with VPK 2021'!A:AB,28,FALSE)</f>
        <v>1947394.634484607</v>
      </c>
      <c r="AF270" s="269">
        <f>VLOOKUP(A270,'Charter School Lease'!A:E,5,FALSE)</f>
        <v>0</v>
      </c>
      <c r="AG270" s="269">
        <f>VLOOKUP(A270,'Integration Change'!H:L,5,FALSE)</f>
        <v>0</v>
      </c>
      <c r="AH270" s="269">
        <f>VLOOKUP(A270,'Other SPED'!A:D,4,FALSE)</f>
        <v>0</v>
      </c>
      <c r="AI270" s="269">
        <f>VLOOKUP(A270,QComp!I:R,10,FALSE)</f>
        <v>0</v>
      </c>
      <c r="AJ270" s="269">
        <f>VLOOKUP(A270,'LTFM Change'!G:K,5,FALSE)</f>
        <v>0</v>
      </c>
      <c r="AK270" s="269">
        <f>VLOOKUP(A270,'Breakfast and Lunch'!A:E,5,FALSE)</f>
        <v>0</v>
      </c>
      <c r="AL270" s="269">
        <f>VLOOKUP(A270,'Breakfast and Lunch'!A:D,4,FALSE)</f>
        <v>0</v>
      </c>
      <c r="AM270" s="269">
        <f>VLOOKUP(A270,'Integration Change'!A:E,5,FALSE)</f>
        <v>0</v>
      </c>
      <c r="AN270" s="269">
        <f>VLOOKUP(A270,'Safe School'!F:J,5,FALSE)</f>
        <v>0</v>
      </c>
      <c r="AO270" s="269">
        <f>VLOOKUP(A270,'LTFM Change'!A:D,4,FALSE)</f>
        <v>0</v>
      </c>
      <c r="AP270" s="269">
        <f>VLOOKUP(A270,QComp!A:E,5,FALSE)</f>
        <v>0</v>
      </c>
      <c r="AQ270" s="269">
        <f t="shared" si="83"/>
        <v>0</v>
      </c>
      <c r="AR270" s="269">
        <f>VLOOKUP(A270,'2021 SPED'!A:AF,32,FALSE)</f>
        <v>3550.8306264948915</v>
      </c>
      <c r="AS270" s="285">
        <f t="shared" si="86"/>
        <v>57372.704626494728</v>
      </c>
      <c r="AT270" s="247">
        <f t="shared" si="87"/>
        <v>2.8078615997757586E-2</v>
      </c>
      <c r="AU270" s="249">
        <f t="shared" si="84"/>
        <v>85916.953825134027</v>
      </c>
    </row>
    <row r="271" spans="1:47" x14ac:dyDescent="0.3">
      <c r="A271" s="243">
        <v>857</v>
      </c>
      <c r="B271" s="243">
        <v>1</v>
      </c>
      <c r="C271" s="243" t="s">
        <v>250</v>
      </c>
      <c r="D271" s="243">
        <f>VLOOKUP(A271,Sheet10!A:C,3,FALSE)</f>
        <v>6</v>
      </c>
      <c r="E271" s="268">
        <f>VLOOKUP(A271,'Pupil Info'!A:D,4,FALSE)</f>
        <v>716</v>
      </c>
      <c r="F271" s="269">
        <f>VLOOKUP(A271,'Starting Point 2020'!A:AB,28,FALSE)+IFERROR(VLOOKUP(A271,'2020 SPED'!A:W,23,FALSE),0)</f>
        <v>7408286.9032555725</v>
      </c>
      <c r="G271" s="269">
        <f>VLOOKUP(A271,'Starting Point 2020'!A:AB,28,FALSE)</f>
        <v>6507977</v>
      </c>
      <c r="H271" s="269">
        <f>VLOOKUP(A271,'2% 2020'!A:AB,28,FALSE)</f>
        <v>6617558</v>
      </c>
      <c r="I271" s="269">
        <f t="shared" si="79"/>
        <v>109581</v>
      </c>
      <c r="J271" s="269">
        <f>VLOOKUP(A271,'2% with VPK 2020'!A:AB,28,FALSE)</f>
        <v>6617558</v>
      </c>
      <c r="K271" s="269">
        <f>VLOOKUP(A271,'Charter School Lease'!A:D,4,FALSE)</f>
        <v>0</v>
      </c>
      <c r="L271" s="269">
        <f>VLOOKUP(A271,'Integration Change'!H:K,4,FALSE)</f>
        <v>0</v>
      </c>
      <c r="M271" s="269">
        <f>VLOOKUP(A271,'Other SPED'!A:D,4,FALSE)</f>
        <v>0</v>
      </c>
      <c r="N271" s="269">
        <f>VLOOKUP(A271,'LTFM Change'!G:J,4,FALSE)</f>
        <v>0</v>
      </c>
      <c r="O271" s="269">
        <f>VLOOKUP(A271,QComp!I:N,6,FALSE)</f>
        <v>0</v>
      </c>
      <c r="P271" s="269">
        <f>VLOOKUP(A271,'Breakfast and Lunch'!A:D,4,FALSE)</f>
        <v>0</v>
      </c>
      <c r="Q271" s="269">
        <f>VLOOKUP(A271,'Breakfast and Lunch'!A:E,5,FALSE)</f>
        <v>0</v>
      </c>
      <c r="R271" s="269">
        <f>VLOOKUP(A271,'Integration Change'!A:D,4,FALSE)</f>
        <v>0</v>
      </c>
      <c r="S271" s="269">
        <f>VLOOKUP(A271,'LTFM Change'!A:C,3,FALSE)</f>
        <v>0</v>
      </c>
      <c r="T271" s="269">
        <f>VLOOKUP(A271,QComp!A:D,4,FALSE)</f>
        <v>0</v>
      </c>
      <c r="U271" s="269">
        <f t="shared" si="80"/>
        <v>0</v>
      </c>
      <c r="V271" s="269">
        <f>VLOOKUP(A271,'2020 SPED'!A:AF,32,FALSE)</f>
        <v>10592.755216079531</v>
      </c>
      <c r="W271" s="270">
        <f t="shared" si="85"/>
        <v>120173.75521607953</v>
      </c>
      <c r="X271" s="247">
        <f t="shared" si="81"/>
        <v>1.6221530940340526E-2</v>
      </c>
      <c r="Z271" s="268">
        <f>VLOOKUP(A271,'Pupil Info'!A:E,5,FALSE)</f>
        <v>696</v>
      </c>
      <c r="AA271" s="269">
        <f>VLOOKUP(A271,'Starting Point 2021'!A:AB,28,FALSE)+VLOOKUP(A271,'2021 SPED'!A:AT,23,FALSE)</f>
        <v>7246665.9693824286</v>
      </c>
      <c r="AB271" s="269">
        <f>VLOOKUP(A271,'Starting Point 2021'!A:AB,28,FALSE)</f>
        <v>6347561.75</v>
      </c>
      <c r="AC271" s="269">
        <f>VLOOKUP(A271,'2% 2021'!A:AB,28,FALSE)</f>
        <v>6562999.75</v>
      </c>
      <c r="AD271" s="269">
        <f t="shared" si="82"/>
        <v>215438</v>
      </c>
      <c r="AE271" s="269">
        <f>VLOOKUP(A271,'2% with VPK 2021'!A:AB,28,FALSE)</f>
        <v>6562999.75</v>
      </c>
      <c r="AF271" s="269">
        <f>VLOOKUP(A271,'Charter School Lease'!A:E,5,FALSE)</f>
        <v>0</v>
      </c>
      <c r="AG271" s="269">
        <f>VLOOKUP(A271,'Integration Change'!H:L,5,FALSE)</f>
        <v>0</v>
      </c>
      <c r="AH271" s="269">
        <f>VLOOKUP(A271,'Other SPED'!A:D,4,FALSE)</f>
        <v>0</v>
      </c>
      <c r="AI271" s="269">
        <f>VLOOKUP(A271,QComp!I:R,10,FALSE)</f>
        <v>0</v>
      </c>
      <c r="AJ271" s="269">
        <f>VLOOKUP(A271,'LTFM Change'!G:K,5,FALSE)</f>
        <v>0</v>
      </c>
      <c r="AK271" s="269">
        <f>VLOOKUP(A271,'Breakfast and Lunch'!A:E,5,FALSE)</f>
        <v>0</v>
      </c>
      <c r="AL271" s="269">
        <f>VLOOKUP(A271,'Breakfast and Lunch'!A:D,4,FALSE)</f>
        <v>0</v>
      </c>
      <c r="AM271" s="269">
        <f>VLOOKUP(A271,'Integration Change'!A:E,5,FALSE)</f>
        <v>0</v>
      </c>
      <c r="AN271" s="269">
        <f>VLOOKUP(A271,'Safe School'!F:J,5,FALSE)</f>
        <v>0</v>
      </c>
      <c r="AO271" s="269">
        <f>VLOOKUP(A271,'LTFM Change'!A:D,4,FALSE)</f>
        <v>0</v>
      </c>
      <c r="AP271" s="269">
        <f>VLOOKUP(A271,QComp!A:E,5,FALSE)</f>
        <v>0</v>
      </c>
      <c r="AQ271" s="269">
        <f t="shared" si="83"/>
        <v>0</v>
      </c>
      <c r="AR271" s="269">
        <f>VLOOKUP(A271,'2021 SPED'!A:AF,32,FALSE)</f>
        <v>29450.776213327423</v>
      </c>
      <c r="AS271" s="285">
        <f t="shared" si="86"/>
        <v>244888.77621332742</v>
      </c>
      <c r="AT271" s="247">
        <f t="shared" si="87"/>
        <v>3.3793302637101848E-2</v>
      </c>
      <c r="AU271" s="249">
        <f t="shared" si="84"/>
        <v>365062.53142940695</v>
      </c>
    </row>
    <row r="272" spans="1:47" x14ac:dyDescent="0.3">
      <c r="A272" s="243">
        <v>858</v>
      </c>
      <c r="B272" s="243">
        <v>1</v>
      </c>
      <c r="C272" s="243" t="s">
        <v>251</v>
      </c>
      <c r="D272" s="243">
        <f>VLOOKUP(A272,Sheet10!A:C,3,FALSE)</f>
        <v>6</v>
      </c>
      <c r="E272" s="268">
        <f>VLOOKUP(A272,'Pupil Info'!A:D,4,FALSE)</f>
        <v>940</v>
      </c>
      <c r="F272" s="269">
        <f>VLOOKUP(A272,'Starting Point 2020'!A:AB,28,FALSE)+IFERROR(VLOOKUP(A272,'2020 SPED'!A:W,23,FALSE),0)</f>
        <v>8970037.7271282021</v>
      </c>
      <c r="G272" s="269">
        <f>VLOOKUP(A272,'Starting Point 2020'!A:AB,28,FALSE)</f>
        <v>8336641</v>
      </c>
      <c r="H272" s="269">
        <f>VLOOKUP(A272,'2% 2020'!A:AB,28,FALSE)</f>
        <v>8479343</v>
      </c>
      <c r="I272" s="269">
        <f t="shared" si="79"/>
        <v>142702</v>
      </c>
      <c r="J272" s="269">
        <f>VLOOKUP(A272,'2% with VPK 2020'!A:AB,28,FALSE)</f>
        <v>8479343</v>
      </c>
      <c r="K272" s="269">
        <f>VLOOKUP(A272,'Charter School Lease'!A:D,4,FALSE)</f>
        <v>0</v>
      </c>
      <c r="L272" s="269">
        <f>VLOOKUP(A272,'Integration Change'!H:K,4,FALSE)</f>
        <v>0</v>
      </c>
      <c r="M272" s="269">
        <f>VLOOKUP(A272,'Other SPED'!A:D,4,FALSE)</f>
        <v>0</v>
      </c>
      <c r="N272" s="269">
        <f>VLOOKUP(A272,'LTFM Change'!G:J,4,FALSE)</f>
        <v>0</v>
      </c>
      <c r="O272" s="269">
        <f>VLOOKUP(A272,QComp!I:N,6,FALSE)</f>
        <v>0</v>
      </c>
      <c r="P272" s="269">
        <f>VLOOKUP(A272,'Breakfast and Lunch'!A:D,4,FALSE)</f>
        <v>0</v>
      </c>
      <c r="Q272" s="269">
        <f>VLOOKUP(A272,'Breakfast and Lunch'!A:E,5,FALSE)</f>
        <v>0</v>
      </c>
      <c r="R272" s="269">
        <f>VLOOKUP(A272,'Integration Change'!A:D,4,FALSE)</f>
        <v>0</v>
      </c>
      <c r="S272" s="269">
        <f>VLOOKUP(A272,'LTFM Change'!A:C,3,FALSE)</f>
        <v>0</v>
      </c>
      <c r="T272" s="269">
        <f>VLOOKUP(A272,QComp!A:D,4,FALSE)</f>
        <v>0</v>
      </c>
      <c r="U272" s="269">
        <f t="shared" si="80"/>
        <v>0</v>
      </c>
      <c r="V272" s="269">
        <f>VLOOKUP(A272,'2020 SPED'!A:AF,32,FALSE)</f>
        <v>16097.932531838422</v>
      </c>
      <c r="W272" s="270">
        <f t="shared" si="85"/>
        <v>158799.93253183842</v>
      </c>
      <c r="X272" s="247">
        <f t="shared" si="81"/>
        <v>1.7703373983765813E-2</v>
      </c>
      <c r="Z272" s="268">
        <f>VLOOKUP(A272,'Pupil Info'!A:E,5,FALSE)</f>
        <v>944</v>
      </c>
      <c r="AA272" s="269">
        <f>VLOOKUP(A272,'Starting Point 2021'!A:AB,28,FALSE)+VLOOKUP(A272,'2021 SPED'!A:AT,23,FALSE)</f>
        <v>8869511.5864181984</v>
      </c>
      <c r="AB272" s="269">
        <f>VLOOKUP(A272,'Starting Point 2021'!A:AB,28,FALSE)</f>
        <v>8199923.25</v>
      </c>
      <c r="AC272" s="269">
        <f>VLOOKUP(A272,'2% 2021'!A:AB,28,FALSE)</f>
        <v>8481892.25</v>
      </c>
      <c r="AD272" s="269">
        <f t="shared" si="82"/>
        <v>281969</v>
      </c>
      <c r="AE272" s="269">
        <f>VLOOKUP(A272,'2% with VPK 2021'!A:AB,28,FALSE)</f>
        <v>8481892.25</v>
      </c>
      <c r="AF272" s="269">
        <f>VLOOKUP(A272,'Charter School Lease'!A:E,5,FALSE)</f>
        <v>0</v>
      </c>
      <c r="AG272" s="269">
        <f>VLOOKUP(A272,'Integration Change'!H:L,5,FALSE)</f>
        <v>0</v>
      </c>
      <c r="AH272" s="269">
        <f>VLOOKUP(A272,'Other SPED'!A:D,4,FALSE)</f>
        <v>0</v>
      </c>
      <c r="AI272" s="269">
        <f>VLOOKUP(A272,QComp!I:R,10,FALSE)</f>
        <v>0</v>
      </c>
      <c r="AJ272" s="269">
        <f>VLOOKUP(A272,'LTFM Change'!G:K,5,FALSE)</f>
        <v>0</v>
      </c>
      <c r="AK272" s="269">
        <f>VLOOKUP(A272,'Breakfast and Lunch'!A:E,5,FALSE)</f>
        <v>0</v>
      </c>
      <c r="AL272" s="269">
        <f>VLOOKUP(A272,'Breakfast and Lunch'!A:D,4,FALSE)</f>
        <v>0</v>
      </c>
      <c r="AM272" s="269">
        <f>VLOOKUP(A272,'Integration Change'!A:E,5,FALSE)</f>
        <v>0</v>
      </c>
      <c r="AN272" s="269">
        <f>VLOOKUP(A272,'Safe School'!F:J,5,FALSE)</f>
        <v>0</v>
      </c>
      <c r="AO272" s="269">
        <f>VLOOKUP(A272,'LTFM Change'!A:D,4,FALSE)</f>
        <v>0</v>
      </c>
      <c r="AP272" s="269">
        <f>VLOOKUP(A272,QComp!A:E,5,FALSE)</f>
        <v>0</v>
      </c>
      <c r="AQ272" s="269">
        <f t="shared" si="83"/>
        <v>0</v>
      </c>
      <c r="AR272" s="269">
        <f>VLOOKUP(A272,'2021 SPED'!A:AF,32,FALSE)</f>
        <v>36251.261249019881</v>
      </c>
      <c r="AS272" s="285">
        <f t="shared" si="86"/>
        <v>318220.26124901988</v>
      </c>
      <c r="AT272" s="247">
        <f t="shared" si="87"/>
        <v>3.5877991493501002E-2</v>
      </c>
      <c r="AU272" s="249">
        <f t="shared" si="84"/>
        <v>477020.1937808583</v>
      </c>
    </row>
    <row r="273" spans="1:47" x14ac:dyDescent="0.3">
      <c r="A273" s="243">
        <v>861</v>
      </c>
      <c r="B273" s="243">
        <v>1</v>
      </c>
      <c r="C273" s="243" t="s">
        <v>252</v>
      </c>
      <c r="D273" s="243">
        <f>VLOOKUP(A273,Sheet10!A:C,3,FALSE)</f>
        <v>4</v>
      </c>
      <c r="E273" s="268">
        <f>VLOOKUP(A273,'Pupil Info'!A:D,4,FALSE)</f>
        <v>2787</v>
      </c>
      <c r="F273" s="269">
        <f>VLOOKUP(A273,'Starting Point 2020'!A:AB,28,FALSE)+IFERROR(VLOOKUP(A273,'2020 SPED'!A:W,23,FALSE),0)</f>
        <v>35859471.667894922</v>
      </c>
      <c r="G273" s="269">
        <f>VLOOKUP(A273,'Starting Point 2020'!A:AB,28,FALSE)</f>
        <v>29084145.773690999</v>
      </c>
      <c r="H273" s="269">
        <f>VLOOKUP(A273,'2% 2020'!A:AB,28,FALSE)</f>
        <v>29522496.773690999</v>
      </c>
      <c r="I273" s="269">
        <f t="shared" si="79"/>
        <v>438351</v>
      </c>
      <c r="J273" s="269">
        <f>VLOOKUP(A273,'2% with VPK 2020'!A:AB,28,FALSE)</f>
        <v>29585635.273690999</v>
      </c>
      <c r="K273" s="269">
        <f>VLOOKUP(A273,'Charter School Lease'!A:D,4,FALSE)</f>
        <v>0</v>
      </c>
      <c r="L273" s="269">
        <f>VLOOKUP(A273,'Integration Change'!H:K,4,FALSE)</f>
        <v>0</v>
      </c>
      <c r="M273" s="269">
        <f>VLOOKUP(A273,'Other SPED'!A:D,4,FALSE)</f>
        <v>20707.09</v>
      </c>
      <c r="N273" s="269">
        <f>VLOOKUP(A273,'LTFM Change'!G:J,4,FALSE)</f>
        <v>0</v>
      </c>
      <c r="O273" s="269">
        <f>VLOOKUP(A273,QComp!I:N,6,FALSE)</f>
        <v>0</v>
      </c>
      <c r="P273" s="269">
        <f>VLOOKUP(A273,'Breakfast and Lunch'!A:D,4,FALSE)</f>
        <v>340.02</v>
      </c>
      <c r="Q273" s="269">
        <f>VLOOKUP(A273,'Breakfast and Lunch'!A:E,5,FALSE)</f>
        <v>887.85</v>
      </c>
      <c r="R273" s="269">
        <f>VLOOKUP(A273,'Integration Change'!A:D,4,FALSE)</f>
        <v>0</v>
      </c>
      <c r="S273" s="269">
        <f>VLOOKUP(A273,'LTFM Change'!A:C,3,FALSE)</f>
        <v>3420</v>
      </c>
      <c r="T273" s="269">
        <f>VLOOKUP(A273,QComp!A:D,4,FALSE)</f>
        <v>0</v>
      </c>
      <c r="U273" s="269">
        <f t="shared" si="80"/>
        <v>88493.460000000894</v>
      </c>
      <c r="V273" s="269">
        <f>VLOOKUP(A273,'2020 SPED'!A:AF,32,FALSE)</f>
        <v>124436.82489251625</v>
      </c>
      <c r="W273" s="270">
        <f t="shared" si="85"/>
        <v>651281.28489251714</v>
      </c>
      <c r="X273" s="247">
        <f t="shared" si="81"/>
        <v>1.8162043515984317E-2</v>
      </c>
      <c r="Z273" s="268">
        <f>VLOOKUP(A273,'Pupil Info'!A:E,5,FALSE)</f>
        <v>2787</v>
      </c>
      <c r="AA273" s="269">
        <f>VLOOKUP(A273,'Starting Point 2021'!A:AB,28,FALSE)+VLOOKUP(A273,'2021 SPED'!A:AT,23,FALSE)</f>
        <v>35834075.27722431</v>
      </c>
      <c r="AB273" s="269">
        <f>VLOOKUP(A273,'Starting Point 2021'!A:AB,28,FALSE)</f>
        <v>28934773.770628694</v>
      </c>
      <c r="AC273" s="269">
        <f>VLOOKUP(A273,'2% 2021'!A:AB,28,FALSE)</f>
        <v>29806790.140628695</v>
      </c>
      <c r="AD273" s="269">
        <f t="shared" si="82"/>
        <v>872016.37000000104</v>
      </c>
      <c r="AE273" s="269">
        <f>VLOOKUP(A273,'2% with VPK 2021'!A:AB,28,FALSE)</f>
        <v>29902862.534628697</v>
      </c>
      <c r="AF273" s="269">
        <f>VLOOKUP(A273,'Charter School Lease'!A:E,5,FALSE)</f>
        <v>0</v>
      </c>
      <c r="AG273" s="269">
        <f>VLOOKUP(A273,'Integration Change'!H:L,5,FALSE)</f>
        <v>0</v>
      </c>
      <c r="AH273" s="269">
        <f>VLOOKUP(A273,'Other SPED'!A:D,4,FALSE)</f>
        <v>20707.09</v>
      </c>
      <c r="AI273" s="269">
        <f>VLOOKUP(A273,QComp!I:R,10,FALSE)</f>
        <v>0</v>
      </c>
      <c r="AJ273" s="269">
        <f>VLOOKUP(A273,'LTFM Change'!G:K,5,FALSE)</f>
        <v>107.24650847754674</v>
      </c>
      <c r="AK273" s="269">
        <f>VLOOKUP(A273,'Breakfast and Lunch'!A:E,5,FALSE)</f>
        <v>887.85</v>
      </c>
      <c r="AL273" s="269">
        <f>VLOOKUP(A273,'Breakfast and Lunch'!A:D,4,FALSE)</f>
        <v>340.02</v>
      </c>
      <c r="AM273" s="269">
        <f>VLOOKUP(A273,'Integration Change'!A:E,5,FALSE)</f>
        <v>0</v>
      </c>
      <c r="AN273" s="269">
        <f>VLOOKUP(A273,'Safe School'!F:J,5,FALSE)</f>
        <v>324</v>
      </c>
      <c r="AO273" s="269">
        <f>VLOOKUP(A273,'LTFM Change'!A:D,4,FALSE)</f>
        <v>3312.7534915225115</v>
      </c>
      <c r="AP273" s="269">
        <f>VLOOKUP(A273,QComp!A:E,5,FALSE)</f>
        <v>0</v>
      </c>
      <c r="AQ273" s="269">
        <f t="shared" si="83"/>
        <v>121751.35400000215</v>
      </c>
      <c r="AR273" s="269">
        <f>VLOOKUP(A273,'2021 SPED'!A:AF,32,FALSE)</f>
        <v>300304.24217127264</v>
      </c>
      <c r="AS273" s="285">
        <f t="shared" si="86"/>
        <v>1294071.9661712758</v>
      </c>
      <c r="AT273" s="247">
        <f t="shared" si="87"/>
        <v>3.6112888533048546E-2</v>
      </c>
      <c r="AU273" s="249">
        <f t="shared" si="84"/>
        <v>1945353.251063793</v>
      </c>
    </row>
    <row r="274" spans="1:47" x14ac:dyDescent="0.3">
      <c r="A274" s="243">
        <v>876</v>
      </c>
      <c r="B274" s="243">
        <v>1</v>
      </c>
      <c r="C274" s="243" t="s">
        <v>253</v>
      </c>
      <c r="D274" s="243">
        <f>VLOOKUP(A274,Sheet10!A:C,3,FALSE)</f>
        <v>5</v>
      </c>
      <c r="E274" s="268">
        <f>VLOOKUP(A274,'Pupil Info'!A:D,4,FALSE)</f>
        <v>1828</v>
      </c>
      <c r="F274" s="269">
        <f>VLOOKUP(A274,'Starting Point 2020'!A:AB,28,FALSE)+IFERROR(VLOOKUP(A274,'2020 SPED'!A:W,23,FALSE),0)</f>
        <v>17873233.57727921</v>
      </c>
      <c r="G274" s="269">
        <f>VLOOKUP(A274,'Starting Point 2020'!A:AB,28,FALSE)</f>
        <v>15647656.5</v>
      </c>
      <c r="H274" s="269">
        <f>VLOOKUP(A274,'2% 2020'!A:AB,28,FALSE)</f>
        <v>15911774.5</v>
      </c>
      <c r="I274" s="269">
        <f t="shared" si="79"/>
        <v>264118</v>
      </c>
      <c r="J274" s="269">
        <f>VLOOKUP(A274,'2% with VPK 2020'!A:AB,28,FALSE)</f>
        <v>15911774.5</v>
      </c>
      <c r="K274" s="269">
        <f>VLOOKUP(A274,'Charter School Lease'!A:D,4,FALSE)</f>
        <v>0</v>
      </c>
      <c r="L274" s="269">
        <f>VLOOKUP(A274,'Integration Change'!H:K,4,FALSE)</f>
        <v>0</v>
      </c>
      <c r="M274" s="269">
        <f>VLOOKUP(A274,'Other SPED'!A:D,4,FALSE)</f>
        <v>0</v>
      </c>
      <c r="N274" s="269">
        <f>VLOOKUP(A274,'LTFM Change'!G:J,4,FALSE)</f>
        <v>0</v>
      </c>
      <c r="O274" s="269">
        <f>VLOOKUP(A274,QComp!I:N,6,FALSE)</f>
        <v>-1579.4909675999661</v>
      </c>
      <c r="P274" s="269">
        <f>VLOOKUP(A274,'Breakfast and Lunch'!A:D,4,FALSE)</f>
        <v>0</v>
      </c>
      <c r="Q274" s="269">
        <f>VLOOKUP(A274,'Breakfast and Lunch'!A:E,5,FALSE)</f>
        <v>0</v>
      </c>
      <c r="R274" s="269">
        <f>VLOOKUP(A274,'Integration Change'!A:D,4,FALSE)</f>
        <v>0</v>
      </c>
      <c r="S274" s="269">
        <f>VLOOKUP(A274,'LTFM Change'!A:C,3,FALSE)</f>
        <v>0</v>
      </c>
      <c r="T274" s="269">
        <f>VLOOKUP(A274,QComp!A:D,4,FALSE)</f>
        <v>1579.4909675999661</v>
      </c>
      <c r="U274" s="269">
        <f t="shared" si="80"/>
        <v>0</v>
      </c>
      <c r="V274" s="269">
        <f>VLOOKUP(A274,'2020 SPED'!A:AF,32,FALSE)</f>
        <v>35702.862682081293</v>
      </c>
      <c r="W274" s="270">
        <f t="shared" si="85"/>
        <v>299820.86268208129</v>
      </c>
      <c r="X274" s="247">
        <f t="shared" si="81"/>
        <v>1.6774852820321203E-2</v>
      </c>
      <c r="Z274" s="268">
        <f>VLOOKUP(A274,'Pupil Info'!A:E,5,FALSE)</f>
        <v>1820</v>
      </c>
      <c r="AA274" s="269">
        <f>VLOOKUP(A274,'Starting Point 2021'!A:AB,28,FALSE)+VLOOKUP(A274,'2021 SPED'!A:AT,23,FALSE)</f>
        <v>18066930.338016823</v>
      </c>
      <c r="AB274" s="269">
        <f>VLOOKUP(A274,'Starting Point 2021'!A:AB,28,FALSE)</f>
        <v>15695037.5</v>
      </c>
      <c r="AC274" s="269">
        <f>VLOOKUP(A274,'2% 2021'!A:AB,28,FALSE)</f>
        <v>16229457.5</v>
      </c>
      <c r="AD274" s="269">
        <f t="shared" si="82"/>
        <v>534420</v>
      </c>
      <c r="AE274" s="269">
        <f>VLOOKUP(A274,'2% with VPK 2021'!A:AB,28,FALSE)</f>
        <v>16229457.5</v>
      </c>
      <c r="AF274" s="269">
        <f>VLOOKUP(A274,'Charter School Lease'!A:E,5,FALSE)</f>
        <v>0</v>
      </c>
      <c r="AG274" s="269">
        <f>VLOOKUP(A274,'Integration Change'!H:L,5,FALSE)</f>
        <v>0</v>
      </c>
      <c r="AH274" s="269">
        <f>VLOOKUP(A274,'Other SPED'!A:D,4,FALSE)</f>
        <v>0</v>
      </c>
      <c r="AI274" s="269">
        <f>VLOOKUP(A274,QComp!I:R,10,FALSE)</f>
        <v>-1584.720176471048</v>
      </c>
      <c r="AJ274" s="269">
        <f>VLOOKUP(A274,'LTFM Change'!G:K,5,FALSE)</f>
        <v>0</v>
      </c>
      <c r="AK274" s="269">
        <f>VLOOKUP(A274,'Breakfast and Lunch'!A:E,5,FALSE)</f>
        <v>0</v>
      </c>
      <c r="AL274" s="269">
        <f>VLOOKUP(A274,'Breakfast and Lunch'!A:D,4,FALSE)</f>
        <v>0</v>
      </c>
      <c r="AM274" s="269">
        <f>VLOOKUP(A274,'Integration Change'!A:E,5,FALSE)</f>
        <v>0</v>
      </c>
      <c r="AN274" s="269">
        <f>VLOOKUP(A274,'Safe School'!F:J,5,FALSE)</f>
        <v>0</v>
      </c>
      <c r="AO274" s="269">
        <f>VLOOKUP(A274,'LTFM Change'!A:D,4,FALSE)</f>
        <v>0</v>
      </c>
      <c r="AP274" s="269">
        <f>VLOOKUP(A274,QComp!A:E,5,FALSE)</f>
        <v>1584.720176471048</v>
      </c>
      <c r="AQ274" s="269">
        <f t="shared" si="83"/>
        <v>0</v>
      </c>
      <c r="AR274" s="269">
        <f>VLOOKUP(A274,'2021 SPED'!A:AF,32,FALSE)</f>
        <v>107354.48355483683</v>
      </c>
      <c r="AS274" s="285">
        <f t="shared" si="86"/>
        <v>641774.48355483683</v>
      </c>
      <c r="AT274" s="247">
        <f t="shared" si="87"/>
        <v>3.5522054469009641E-2</v>
      </c>
      <c r="AU274" s="249">
        <f t="shared" si="84"/>
        <v>941595.34623691812</v>
      </c>
    </row>
    <row r="275" spans="1:47" x14ac:dyDescent="0.3">
      <c r="A275" s="243">
        <v>877</v>
      </c>
      <c r="B275" s="243">
        <v>1</v>
      </c>
      <c r="C275" s="243" t="s">
        <v>254</v>
      </c>
      <c r="D275" s="243">
        <f>VLOOKUP(A275,Sheet10!A:C,3,FALSE)</f>
        <v>4</v>
      </c>
      <c r="E275" s="268">
        <f>VLOOKUP(A275,'Pupil Info'!A:D,4,FALSE)</f>
        <v>5742</v>
      </c>
      <c r="F275" s="269">
        <f>VLOOKUP(A275,'Starting Point 2020'!A:AB,28,FALSE)+IFERROR(VLOOKUP(A275,'2020 SPED'!A:W,23,FALSE),0)</f>
        <v>57209182.15562246</v>
      </c>
      <c r="G275" s="269">
        <f>VLOOKUP(A275,'Starting Point 2020'!A:AB,28,FALSE)</f>
        <v>48942202.75</v>
      </c>
      <c r="H275" s="269">
        <f>VLOOKUP(A275,'2% 2020'!A:AB,28,FALSE)</f>
        <v>49766062.75</v>
      </c>
      <c r="I275" s="269">
        <f t="shared" si="79"/>
        <v>823860</v>
      </c>
      <c r="J275" s="269">
        <f>VLOOKUP(A275,'2% with VPK 2020'!A:AB,28,FALSE)</f>
        <v>49766062.75</v>
      </c>
      <c r="K275" s="269">
        <f>VLOOKUP(A275,'Charter School Lease'!A:D,4,FALSE)</f>
        <v>0</v>
      </c>
      <c r="L275" s="269">
        <f>VLOOKUP(A275,'Integration Change'!H:K,4,FALSE)</f>
        <v>0</v>
      </c>
      <c r="M275" s="269">
        <f>VLOOKUP(A275,'Other SPED'!A:D,4,FALSE)</f>
        <v>0</v>
      </c>
      <c r="N275" s="269">
        <f>VLOOKUP(A275,'LTFM Change'!G:J,4,FALSE)</f>
        <v>0</v>
      </c>
      <c r="O275" s="269">
        <f>VLOOKUP(A275,QComp!I:N,6,FALSE)</f>
        <v>-4580.7336877255002</v>
      </c>
      <c r="P275" s="269">
        <f>VLOOKUP(A275,'Breakfast and Lunch'!A:D,4,FALSE)</f>
        <v>0</v>
      </c>
      <c r="Q275" s="269">
        <f>VLOOKUP(A275,'Breakfast and Lunch'!A:E,5,FALSE)</f>
        <v>0</v>
      </c>
      <c r="R275" s="269">
        <f>VLOOKUP(A275,'Integration Change'!A:D,4,FALSE)</f>
        <v>0</v>
      </c>
      <c r="S275" s="269">
        <f>VLOOKUP(A275,'LTFM Change'!A:C,3,FALSE)</f>
        <v>0</v>
      </c>
      <c r="T275" s="269">
        <f>VLOOKUP(A275,QComp!A:D,4,FALSE)</f>
        <v>4580.7336877255002</v>
      </c>
      <c r="U275" s="269">
        <f t="shared" si="80"/>
        <v>0</v>
      </c>
      <c r="V275" s="269">
        <f>VLOOKUP(A275,'2020 SPED'!A:AF,32,FALSE)</f>
        <v>163320.55292430148</v>
      </c>
      <c r="W275" s="270">
        <f t="shared" si="85"/>
        <v>987180.55292430148</v>
      </c>
      <c r="X275" s="247">
        <f t="shared" si="81"/>
        <v>1.7255631276792839E-2</v>
      </c>
      <c r="Z275" s="268">
        <f>VLOOKUP(A275,'Pupil Info'!A:E,5,FALSE)</f>
        <v>5548</v>
      </c>
      <c r="AA275" s="269">
        <f>VLOOKUP(A275,'Starting Point 2021'!A:AB,28,FALSE)+VLOOKUP(A275,'2021 SPED'!A:AT,23,FALSE)</f>
        <v>56558450.185511366</v>
      </c>
      <c r="AB275" s="269">
        <f>VLOOKUP(A275,'Starting Point 2021'!A:AB,28,FALSE)</f>
        <v>47870822.75</v>
      </c>
      <c r="AC275" s="269">
        <f>VLOOKUP(A275,'2% 2021'!A:AB,28,FALSE)</f>
        <v>49499142.75</v>
      </c>
      <c r="AD275" s="269">
        <f t="shared" si="82"/>
        <v>1628320</v>
      </c>
      <c r="AE275" s="269">
        <f>VLOOKUP(A275,'2% with VPK 2021'!A:AB,28,FALSE)</f>
        <v>49499142.75</v>
      </c>
      <c r="AF275" s="269">
        <f>VLOOKUP(A275,'Charter School Lease'!A:E,5,FALSE)</f>
        <v>0</v>
      </c>
      <c r="AG275" s="269">
        <f>VLOOKUP(A275,'Integration Change'!H:L,5,FALSE)</f>
        <v>0</v>
      </c>
      <c r="AH275" s="269">
        <f>VLOOKUP(A275,'Other SPED'!A:D,4,FALSE)</f>
        <v>0</v>
      </c>
      <c r="AI275" s="269">
        <f>VLOOKUP(A275,QComp!I:R,10,FALSE)</f>
        <v>-4642.9262668431038</v>
      </c>
      <c r="AJ275" s="269">
        <f>VLOOKUP(A275,'LTFM Change'!G:K,5,FALSE)</f>
        <v>0</v>
      </c>
      <c r="AK275" s="269">
        <f>VLOOKUP(A275,'Breakfast and Lunch'!A:E,5,FALSE)</f>
        <v>0</v>
      </c>
      <c r="AL275" s="269">
        <f>VLOOKUP(A275,'Breakfast and Lunch'!A:D,4,FALSE)</f>
        <v>0</v>
      </c>
      <c r="AM275" s="269">
        <f>VLOOKUP(A275,'Integration Change'!A:E,5,FALSE)</f>
        <v>0</v>
      </c>
      <c r="AN275" s="269">
        <f>VLOOKUP(A275,'Safe School'!F:J,5,FALSE)</f>
        <v>0</v>
      </c>
      <c r="AO275" s="269">
        <f>VLOOKUP(A275,'LTFM Change'!A:D,4,FALSE)</f>
        <v>0</v>
      </c>
      <c r="AP275" s="269">
        <f>VLOOKUP(A275,QComp!A:E,5,FALSE)</f>
        <v>4642.9262668431038</v>
      </c>
      <c r="AQ275" s="269">
        <f t="shared" si="83"/>
        <v>0</v>
      </c>
      <c r="AR275" s="269">
        <f>VLOOKUP(A275,'2021 SPED'!A:AF,32,FALSE)</f>
        <v>418671.48834944889</v>
      </c>
      <c r="AS275" s="285">
        <f t="shared" si="86"/>
        <v>2046991.4883494489</v>
      </c>
      <c r="AT275" s="247">
        <f t="shared" si="87"/>
        <v>3.6192496110401422E-2</v>
      </c>
      <c r="AU275" s="249">
        <f t="shared" si="84"/>
        <v>3034172.0412737504</v>
      </c>
    </row>
    <row r="276" spans="1:47" x14ac:dyDescent="0.3">
      <c r="A276" s="243">
        <v>879</v>
      </c>
      <c r="B276" s="243">
        <v>1</v>
      </c>
      <c r="C276" s="243" t="s">
        <v>255</v>
      </c>
      <c r="D276" s="243">
        <f>VLOOKUP(A276,Sheet10!A:C,3,FALSE)</f>
        <v>4</v>
      </c>
      <c r="E276" s="268">
        <f>VLOOKUP(A276,'Pupil Info'!A:D,4,FALSE)</f>
        <v>2481</v>
      </c>
      <c r="F276" s="269">
        <f>VLOOKUP(A276,'Starting Point 2020'!A:AB,28,FALSE)+IFERROR(VLOOKUP(A276,'2020 SPED'!A:W,23,FALSE),0)</f>
        <v>24618426.878100719</v>
      </c>
      <c r="G276" s="269">
        <f>VLOOKUP(A276,'Starting Point 2020'!A:AB,28,FALSE)</f>
        <v>21571566.55847</v>
      </c>
      <c r="H276" s="269">
        <f>VLOOKUP(A276,'2% 2020'!A:AB,28,FALSE)</f>
        <v>21920060.55847</v>
      </c>
      <c r="I276" s="269">
        <f t="shared" si="79"/>
        <v>348494</v>
      </c>
      <c r="J276" s="269">
        <f>VLOOKUP(A276,'2% with VPK 2020'!A:AB,28,FALSE)</f>
        <v>21920060.55847</v>
      </c>
      <c r="K276" s="269">
        <f>VLOOKUP(A276,'Charter School Lease'!A:D,4,FALSE)</f>
        <v>0</v>
      </c>
      <c r="L276" s="269">
        <f>VLOOKUP(A276,'Integration Change'!H:K,4,FALSE)</f>
        <v>0</v>
      </c>
      <c r="M276" s="269">
        <f>VLOOKUP(A276,'Other SPED'!A:D,4,FALSE)</f>
        <v>0</v>
      </c>
      <c r="N276" s="269">
        <f>VLOOKUP(A276,'LTFM Change'!G:J,4,FALSE)</f>
        <v>0</v>
      </c>
      <c r="O276" s="269">
        <f>VLOOKUP(A276,QComp!I:N,6,FALSE)</f>
        <v>-1976.4884195306513</v>
      </c>
      <c r="P276" s="269">
        <f>VLOOKUP(A276,'Breakfast and Lunch'!A:D,4,FALSE)</f>
        <v>0</v>
      </c>
      <c r="Q276" s="269">
        <f>VLOOKUP(A276,'Breakfast and Lunch'!A:E,5,FALSE)</f>
        <v>0</v>
      </c>
      <c r="R276" s="269">
        <f>VLOOKUP(A276,'Integration Change'!A:D,4,FALSE)</f>
        <v>0</v>
      </c>
      <c r="S276" s="269">
        <f>VLOOKUP(A276,'LTFM Change'!A:C,3,FALSE)</f>
        <v>0</v>
      </c>
      <c r="T276" s="269">
        <f>VLOOKUP(A276,QComp!A:D,4,FALSE)</f>
        <v>1976.4884195306513</v>
      </c>
      <c r="U276" s="269">
        <f t="shared" si="80"/>
        <v>0</v>
      </c>
      <c r="V276" s="269">
        <f>VLOOKUP(A276,'2020 SPED'!A:AF,32,FALSE)</f>
        <v>39033.859687652905</v>
      </c>
      <c r="W276" s="270">
        <f t="shared" si="85"/>
        <v>387527.8596876529</v>
      </c>
      <c r="X276" s="247">
        <f t="shared" si="81"/>
        <v>1.5741373793155614E-2</v>
      </c>
      <c r="Z276" s="268">
        <f>VLOOKUP(A276,'Pupil Info'!A:E,5,FALSE)</f>
        <v>2484</v>
      </c>
      <c r="AA276" s="269">
        <f>VLOOKUP(A276,'Starting Point 2021'!A:AB,28,FALSE)+VLOOKUP(A276,'2021 SPED'!A:AT,23,FALSE)</f>
        <v>24944968.065453872</v>
      </c>
      <c r="AB276" s="269">
        <f>VLOOKUP(A276,'Starting Point 2021'!A:AB,28,FALSE)</f>
        <v>21724443.222035762</v>
      </c>
      <c r="AC276" s="269">
        <f>VLOOKUP(A276,'2% 2021'!A:AB,28,FALSE)</f>
        <v>22429108.250035763</v>
      </c>
      <c r="AD276" s="269">
        <f t="shared" si="82"/>
        <v>704665.02800000086</v>
      </c>
      <c r="AE276" s="269">
        <f>VLOOKUP(A276,'2% with VPK 2021'!A:AB,28,FALSE)</f>
        <v>22429108.250035763</v>
      </c>
      <c r="AF276" s="269">
        <f>VLOOKUP(A276,'Charter School Lease'!A:E,5,FALSE)</f>
        <v>0</v>
      </c>
      <c r="AG276" s="269">
        <f>VLOOKUP(A276,'Integration Change'!H:L,5,FALSE)</f>
        <v>0</v>
      </c>
      <c r="AH276" s="269">
        <f>VLOOKUP(A276,'Other SPED'!A:D,4,FALSE)</f>
        <v>0</v>
      </c>
      <c r="AI276" s="269">
        <f>VLOOKUP(A276,QComp!I:R,10,FALSE)</f>
        <v>-1991.6980887784739</v>
      </c>
      <c r="AJ276" s="269">
        <f>VLOOKUP(A276,'LTFM Change'!G:K,5,FALSE)</f>
        <v>0</v>
      </c>
      <c r="AK276" s="269">
        <f>VLOOKUP(A276,'Breakfast and Lunch'!A:E,5,FALSE)</f>
        <v>0</v>
      </c>
      <c r="AL276" s="269">
        <f>VLOOKUP(A276,'Breakfast and Lunch'!A:D,4,FALSE)</f>
        <v>0</v>
      </c>
      <c r="AM276" s="269">
        <f>VLOOKUP(A276,'Integration Change'!A:E,5,FALSE)</f>
        <v>0</v>
      </c>
      <c r="AN276" s="269">
        <f>VLOOKUP(A276,'Safe School'!F:J,5,FALSE)</f>
        <v>0</v>
      </c>
      <c r="AO276" s="269">
        <f>VLOOKUP(A276,'LTFM Change'!A:D,4,FALSE)</f>
        <v>0</v>
      </c>
      <c r="AP276" s="269">
        <f>VLOOKUP(A276,QComp!A:E,5,FALSE)</f>
        <v>1991.6980887784739</v>
      </c>
      <c r="AQ276" s="269">
        <f t="shared" si="83"/>
        <v>0</v>
      </c>
      <c r="AR276" s="269">
        <f>VLOOKUP(A276,'2021 SPED'!A:AF,32,FALSE)</f>
        <v>104418.71791631728</v>
      </c>
      <c r="AS276" s="285">
        <f t="shared" si="86"/>
        <v>809083.74591631815</v>
      </c>
      <c r="AT276" s="247">
        <f t="shared" si="87"/>
        <v>3.2434747713179599E-2</v>
      </c>
      <c r="AU276" s="249">
        <f t="shared" si="84"/>
        <v>1196611.6056039711</v>
      </c>
    </row>
    <row r="277" spans="1:47" x14ac:dyDescent="0.3">
      <c r="A277" s="243">
        <v>881</v>
      </c>
      <c r="B277" s="243">
        <v>1</v>
      </c>
      <c r="C277" s="243" t="s">
        <v>256</v>
      </c>
      <c r="D277" s="243">
        <f>VLOOKUP(A277,Sheet10!A:C,3,FALSE)</f>
        <v>5</v>
      </c>
      <c r="E277" s="268">
        <f>VLOOKUP(A277,'Pupil Info'!A:D,4,FALSE)</f>
        <v>819</v>
      </c>
      <c r="F277" s="269">
        <f>VLOOKUP(A277,'Starting Point 2020'!A:AB,28,FALSE)+IFERROR(VLOOKUP(A277,'2020 SPED'!A:W,23,FALSE),0)</f>
        <v>8627680.6709486153</v>
      </c>
      <c r="G277" s="269">
        <f>VLOOKUP(A277,'Starting Point 2020'!A:AB,28,FALSE)</f>
        <v>7557923</v>
      </c>
      <c r="H277" s="269">
        <f>VLOOKUP(A277,'2% 2020'!A:AB,28,FALSE)</f>
        <v>7676677</v>
      </c>
      <c r="I277" s="269">
        <f t="shared" si="79"/>
        <v>118754</v>
      </c>
      <c r="J277" s="269">
        <f>VLOOKUP(A277,'2% with VPK 2020'!A:AB,28,FALSE)</f>
        <v>7676677</v>
      </c>
      <c r="K277" s="269">
        <f>VLOOKUP(A277,'Charter School Lease'!A:D,4,FALSE)</f>
        <v>0</v>
      </c>
      <c r="L277" s="269">
        <f>VLOOKUP(A277,'Integration Change'!H:K,4,FALSE)</f>
        <v>0</v>
      </c>
      <c r="M277" s="269">
        <f>VLOOKUP(A277,'Other SPED'!A:D,4,FALSE)</f>
        <v>0</v>
      </c>
      <c r="N277" s="269">
        <f>VLOOKUP(A277,'LTFM Change'!G:J,4,FALSE)</f>
        <v>0</v>
      </c>
      <c r="O277" s="269">
        <f>VLOOKUP(A277,QComp!I:N,6,FALSE)</f>
        <v>-680.12528999999631</v>
      </c>
      <c r="P277" s="269">
        <f>VLOOKUP(A277,'Breakfast and Lunch'!A:D,4,FALSE)</f>
        <v>0</v>
      </c>
      <c r="Q277" s="269">
        <f>VLOOKUP(A277,'Breakfast and Lunch'!A:E,5,FALSE)</f>
        <v>0</v>
      </c>
      <c r="R277" s="269">
        <f>VLOOKUP(A277,'Integration Change'!A:D,4,FALSE)</f>
        <v>0</v>
      </c>
      <c r="S277" s="269">
        <f>VLOOKUP(A277,'LTFM Change'!A:C,3,FALSE)</f>
        <v>0</v>
      </c>
      <c r="T277" s="269">
        <f>VLOOKUP(A277,QComp!A:D,4,FALSE)</f>
        <v>680.12528999999631</v>
      </c>
      <c r="U277" s="269">
        <f t="shared" si="80"/>
        <v>0</v>
      </c>
      <c r="V277" s="269">
        <f>VLOOKUP(A277,'2020 SPED'!A:AF,32,FALSE)</f>
        <v>26719.519790725783</v>
      </c>
      <c r="W277" s="270">
        <f t="shared" si="85"/>
        <v>145473.51979072578</v>
      </c>
      <c r="X277" s="247">
        <f t="shared" si="81"/>
        <v>1.6861254529339335E-2</v>
      </c>
      <c r="Z277" s="268">
        <f>VLOOKUP(A277,'Pupil Info'!A:E,5,FALSE)</f>
        <v>812</v>
      </c>
      <c r="AA277" s="269">
        <f>VLOOKUP(A277,'Starting Point 2021'!A:AB,28,FALSE)+VLOOKUP(A277,'2021 SPED'!A:AT,23,FALSE)</f>
        <v>8630794.9290859029</v>
      </c>
      <c r="AB277" s="269">
        <f>VLOOKUP(A277,'Starting Point 2021'!A:AB,28,FALSE)</f>
        <v>7520779.5</v>
      </c>
      <c r="AC277" s="269">
        <f>VLOOKUP(A277,'2% 2021'!A:AB,28,FALSE)</f>
        <v>7758896.5</v>
      </c>
      <c r="AD277" s="269">
        <f t="shared" si="82"/>
        <v>238117</v>
      </c>
      <c r="AE277" s="269">
        <f>VLOOKUP(A277,'2% with VPK 2021'!A:AB,28,FALSE)</f>
        <v>7758896.5</v>
      </c>
      <c r="AF277" s="269">
        <f>VLOOKUP(A277,'Charter School Lease'!A:E,5,FALSE)</f>
        <v>0</v>
      </c>
      <c r="AG277" s="269">
        <f>VLOOKUP(A277,'Integration Change'!H:L,5,FALSE)</f>
        <v>0</v>
      </c>
      <c r="AH277" s="269">
        <f>VLOOKUP(A277,'Other SPED'!A:D,4,FALSE)</f>
        <v>0</v>
      </c>
      <c r="AI277" s="269">
        <f>VLOOKUP(A277,QComp!I:R,10,FALSE)</f>
        <v>-666.87125978572294</v>
      </c>
      <c r="AJ277" s="269">
        <f>VLOOKUP(A277,'LTFM Change'!G:K,5,FALSE)</f>
        <v>0</v>
      </c>
      <c r="AK277" s="269">
        <f>VLOOKUP(A277,'Breakfast and Lunch'!A:E,5,FALSE)</f>
        <v>0</v>
      </c>
      <c r="AL277" s="269">
        <f>VLOOKUP(A277,'Breakfast and Lunch'!A:D,4,FALSE)</f>
        <v>0</v>
      </c>
      <c r="AM277" s="269">
        <f>VLOOKUP(A277,'Integration Change'!A:E,5,FALSE)</f>
        <v>0</v>
      </c>
      <c r="AN277" s="269">
        <f>VLOOKUP(A277,'Safe School'!F:J,5,FALSE)</f>
        <v>0</v>
      </c>
      <c r="AO277" s="269">
        <f>VLOOKUP(A277,'LTFM Change'!A:D,4,FALSE)</f>
        <v>0</v>
      </c>
      <c r="AP277" s="269">
        <f>VLOOKUP(A277,QComp!A:E,5,FALSE)</f>
        <v>666.87125978572294</v>
      </c>
      <c r="AQ277" s="269">
        <f t="shared" si="83"/>
        <v>0</v>
      </c>
      <c r="AR277" s="269">
        <f>VLOOKUP(A277,'2021 SPED'!A:AF,32,FALSE)</f>
        <v>70938.436722676735</v>
      </c>
      <c r="AS277" s="285">
        <f t="shared" si="86"/>
        <v>309055.43672267674</v>
      </c>
      <c r="AT277" s="247">
        <f t="shared" si="87"/>
        <v>3.5808455566607882E-2</v>
      </c>
      <c r="AU277" s="249">
        <f t="shared" si="84"/>
        <v>454528.95651340252</v>
      </c>
    </row>
    <row r="278" spans="1:47" x14ac:dyDescent="0.3">
      <c r="A278" s="243">
        <v>882</v>
      </c>
      <c r="B278" s="243">
        <v>1</v>
      </c>
      <c r="C278" s="243" t="s">
        <v>257</v>
      </c>
      <c r="D278" s="243">
        <f>VLOOKUP(A278,Sheet10!A:C,3,FALSE)</f>
        <v>4</v>
      </c>
      <c r="E278" s="268">
        <f>VLOOKUP(A278,'Pupil Info'!A:D,4,FALSE)</f>
        <v>4296</v>
      </c>
      <c r="F278" s="269">
        <f>VLOOKUP(A278,'Starting Point 2020'!A:AB,28,FALSE)+IFERROR(VLOOKUP(A278,'2020 SPED'!A:W,23,FALSE),0)</f>
        <v>41799053.578196429</v>
      </c>
      <c r="G278" s="269">
        <f>VLOOKUP(A278,'Starting Point 2020'!A:AB,28,FALSE)</f>
        <v>38588731.75</v>
      </c>
      <c r="H278" s="269">
        <f>VLOOKUP(A278,'2% 2020'!A:AB,28,FALSE)</f>
        <v>39202749.75</v>
      </c>
      <c r="I278" s="269">
        <f t="shared" si="79"/>
        <v>614018</v>
      </c>
      <c r="J278" s="269">
        <f>VLOOKUP(A278,'2% with VPK 2020'!A:AB,28,FALSE)</f>
        <v>39202749.75</v>
      </c>
      <c r="K278" s="269">
        <f>VLOOKUP(A278,'Charter School Lease'!A:D,4,FALSE)</f>
        <v>0</v>
      </c>
      <c r="L278" s="269">
        <f>VLOOKUP(A278,'Integration Change'!H:K,4,FALSE)</f>
        <v>0</v>
      </c>
      <c r="M278" s="269">
        <f>VLOOKUP(A278,'Other SPED'!A:D,4,FALSE)</f>
        <v>0</v>
      </c>
      <c r="N278" s="269">
        <f>VLOOKUP(A278,'LTFM Change'!G:J,4,FALSE)</f>
        <v>0</v>
      </c>
      <c r="O278" s="269">
        <f>VLOOKUP(A278,QComp!I:N,6,FALSE)</f>
        <v>0</v>
      </c>
      <c r="P278" s="269">
        <f>VLOOKUP(A278,'Breakfast and Lunch'!A:D,4,FALSE)</f>
        <v>0</v>
      </c>
      <c r="Q278" s="269">
        <f>VLOOKUP(A278,'Breakfast and Lunch'!A:E,5,FALSE)</f>
        <v>0</v>
      </c>
      <c r="R278" s="269">
        <f>VLOOKUP(A278,'Integration Change'!A:D,4,FALSE)</f>
        <v>0</v>
      </c>
      <c r="S278" s="269">
        <f>VLOOKUP(A278,'LTFM Change'!A:C,3,FALSE)</f>
        <v>0</v>
      </c>
      <c r="T278" s="269">
        <f>VLOOKUP(A278,QComp!A:D,4,FALSE)</f>
        <v>0</v>
      </c>
      <c r="U278" s="269">
        <f t="shared" si="80"/>
        <v>0</v>
      </c>
      <c r="V278" s="269">
        <f>VLOOKUP(A278,'2020 SPED'!A:AF,32,FALSE)</f>
        <v>112393.24666359229</v>
      </c>
      <c r="W278" s="270">
        <f t="shared" si="85"/>
        <v>726411.24666359229</v>
      </c>
      <c r="X278" s="247">
        <f t="shared" si="81"/>
        <v>1.7378652971284245E-2</v>
      </c>
      <c r="Z278" s="268">
        <f>VLOOKUP(A278,'Pupil Info'!A:E,5,FALSE)</f>
        <v>4178</v>
      </c>
      <c r="AA278" s="269">
        <f>VLOOKUP(A278,'Starting Point 2021'!A:AB,28,FALSE)+VLOOKUP(A278,'2021 SPED'!A:AT,23,FALSE)</f>
        <v>41311043.642467141</v>
      </c>
      <c r="AB278" s="269">
        <f>VLOOKUP(A278,'Starting Point 2021'!A:AB,28,FALSE)</f>
        <v>38024490.5</v>
      </c>
      <c r="AC278" s="269">
        <f>VLOOKUP(A278,'2% 2021'!A:AB,28,FALSE)</f>
        <v>39245709.5</v>
      </c>
      <c r="AD278" s="269">
        <f t="shared" si="82"/>
        <v>1221219</v>
      </c>
      <c r="AE278" s="269">
        <f>VLOOKUP(A278,'2% with VPK 2021'!A:AB,28,FALSE)</f>
        <v>39245709.5</v>
      </c>
      <c r="AF278" s="269">
        <f>VLOOKUP(A278,'Charter School Lease'!A:E,5,FALSE)</f>
        <v>0</v>
      </c>
      <c r="AG278" s="269">
        <f>VLOOKUP(A278,'Integration Change'!H:L,5,FALSE)</f>
        <v>0</v>
      </c>
      <c r="AH278" s="269">
        <f>VLOOKUP(A278,'Other SPED'!A:D,4,FALSE)</f>
        <v>0</v>
      </c>
      <c r="AI278" s="269">
        <f>VLOOKUP(A278,QComp!I:R,10,FALSE)</f>
        <v>0</v>
      </c>
      <c r="AJ278" s="269">
        <f>VLOOKUP(A278,'LTFM Change'!G:K,5,FALSE)</f>
        <v>0</v>
      </c>
      <c r="AK278" s="269">
        <f>VLOOKUP(A278,'Breakfast and Lunch'!A:E,5,FALSE)</f>
        <v>0</v>
      </c>
      <c r="AL278" s="269">
        <f>VLOOKUP(A278,'Breakfast and Lunch'!A:D,4,FALSE)</f>
        <v>0</v>
      </c>
      <c r="AM278" s="269">
        <f>VLOOKUP(A278,'Integration Change'!A:E,5,FALSE)</f>
        <v>0</v>
      </c>
      <c r="AN278" s="269">
        <f>VLOOKUP(A278,'Safe School'!F:J,5,FALSE)</f>
        <v>0</v>
      </c>
      <c r="AO278" s="269">
        <f>VLOOKUP(A278,'LTFM Change'!A:D,4,FALSE)</f>
        <v>0</v>
      </c>
      <c r="AP278" s="269">
        <f>VLOOKUP(A278,QComp!A:E,5,FALSE)</f>
        <v>0</v>
      </c>
      <c r="AQ278" s="269">
        <f t="shared" si="83"/>
        <v>0</v>
      </c>
      <c r="AR278" s="269">
        <f>VLOOKUP(A278,'2021 SPED'!A:AF,32,FALSE)</f>
        <v>291847.0344532188</v>
      </c>
      <c r="AS278" s="285">
        <f t="shared" si="86"/>
        <v>1513066.0344532188</v>
      </c>
      <c r="AT278" s="247">
        <f t="shared" si="87"/>
        <v>3.6626187601269199E-2</v>
      </c>
      <c r="AU278" s="249">
        <f t="shared" si="84"/>
        <v>2239477.2811168111</v>
      </c>
    </row>
    <row r="279" spans="1:47" x14ac:dyDescent="0.3">
      <c r="A279" s="243">
        <v>883</v>
      </c>
      <c r="B279" s="243">
        <v>1</v>
      </c>
      <c r="C279" s="243" t="s">
        <v>258</v>
      </c>
      <c r="D279" s="243">
        <f>VLOOKUP(A279,Sheet10!A:C,3,FALSE)</f>
        <v>5</v>
      </c>
      <c r="E279" s="268">
        <f>VLOOKUP(A279,'Pupil Info'!A:D,4,FALSE)</f>
        <v>1641</v>
      </c>
      <c r="F279" s="269">
        <f>VLOOKUP(A279,'Starting Point 2020'!A:AB,28,FALSE)+IFERROR(VLOOKUP(A279,'2020 SPED'!A:W,23,FALSE),0)</f>
        <v>16876457.353860907</v>
      </c>
      <c r="G279" s="269">
        <f>VLOOKUP(A279,'Starting Point 2020'!A:AB,28,FALSE)</f>
        <v>15258153.088810001</v>
      </c>
      <c r="H279" s="269">
        <f>VLOOKUP(A279,'2% 2020'!A:AB,28,FALSE)</f>
        <v>15494269.088810001</v>
      </c>
      <c r="I279" s="269">
        <f t="shared" si="79"/>
        <v>236116</v>
      </c>
      <c r="J279" s="269">
        <f>VLOOKUP(A279,'2% with VPK 2020'!A:AB,28,FALSE)</f>
        <v>15494269.088810001</v>
      </c>
      <c r="K279" s="269">
        <f>VLOOKUP(A279,'Charter School Lease'!A:D,4,FALSE)</f>
        <v>0</v>
      </c>
      <c r="L279" s="269">
        <f>VLOOKUP(A279,'Integration Change'!H:K,4,FALSE)</f>
        <v>0</v>
      </c>
      <c r="M279" s="269">
        <f>VLOOKUP(A279,'Other SPED'!A:D,4,FALSE)</f>
        <v>0</v>
      </c>
      <c r="N279" s="269">
        <f>VLOOKUP(A279,'LTFM Change'!G:J,4,FALSE)</f>
        <v>0</v>
      </c>
      <c r="O279" s="269">
        <f>VLOOKUP(A279,QComp!I:N,6,FALSE)</f>
        <v>-1307.4408515999676</v>
      </c>
      <c r="P279" s="269">
        <f>VLOOKUP(A279,'Breakfast and Lunch'!A:D,4,FALSE)</f>
        <v>0</v>
      </c>
      <c r="Q279" s="269">
        <f>VLOOKUP(A279,'Breakfast and Lunch'!A:E,5,FALSE)</f>
        <v>0</v>
      </c>
      <c r="R279" s="269">
        <f>VLOOKUP(A279,'Integration Change'!A:D,4,FALSE)</f>
        <v>0</v>
      </c>
      <c r="S279" s="269">
        <f>VLOOKUP(A279,'LTFM Change'!A:C,3,FALSE)</f>
        <v>0</v>
      </c>
      <c r="T279" s="269">
        <f>VLOOKUP(A279,QComp!A:D,4,FALSE)</f>
        <v>1307.4408515999676</v>
      </c>
      <c r="U279" s="269">
        <f t="shared" si="80"/>
        <v>0</v>
      </c>
      <c r="V279" s="269">
        <f>VLOOKUP(A279,'2020 SPED'!A:AF,32,FALSE)</f>
        <v>26025.106793196639</v>
      </c>
      <c r="W279" s="270">
        <f t="shared" si="85"/>
        <v>262141.10679319664</v>
      </c>
      <c r="X279" s="247">
        <f t="shared" si="81"/>
        <v>1.5532946358153997E-2</v>
      </c>
      <c r="Z279" s="268">
        <f>VLOOKUP(A279,'Pupil Info'!A:E,5,FALSE)</f>
        <v>1621</v>
      </c>
      <c r="AA279" s="269">
        <f>VLOOKUP(A279,'Starting Point 2021'!A:AB,28,FALSE)+VLOOKUP(A279,'2021 SPED'!A:AT,23,FALSE)</f>
        <v>16813522.149826352</v>
      </c>
      <c r="AB279" s="269">
        <f>VLOOKUP(A279,'Starting Point 2021'!A:AB,28,FALSE)</f>
        <v>15130760.76723557</v>
      </c>
      <c r="AC279" s="269">
        <f>VLOOKUP(A279,'2% 2021'!A:AB,28,FALSE)</f>
        <v>15600365.48323557</v>
      </c>
      <c r="AD279" s="269">
        <f t="shared" si="82"/>
        <v>469604.71600000001</v>
      </c>
      <c r="AE279" s="269">
        <f>VLOOKUP(A279,'2% with VPK 2021'!A:AB,28,FALSE)</f>
        <v>15600365.48323557</v>
      </c>
      <c r="AF279" s="269">
        <f>VLOOKUP(A279,'Charter School Lease'!A:E,5,FALSE)</f>
        <v>0</v>
      </c>
      <c r="AG279" s="269">
        <f>VLOOKUP(A279,'Integration Change'!H:L,5,FALSE)</f>
        <v>0</v>
      </c>
      <c r="AH279" s="269">
        <f>VLOOKUP(A279,'Other SPED'!A:D,4,FALSE)</f>
        <v>0</v>
      </c>
      <c r="AI279" s="269">
        <f>VLOOKUP(A279,QComp!I:R,10,FALSE)</f>
        <v>-1288.1759174354956</v>
      </c>
      <c r="AJ279" s="269">
        <f>VLOOKUP(A279,'LTFM Change'!G:K,5,FALSE)</f>
        <v>0</v>
      </c>
      <c r="AK279" s="269">
        <f>VLOOKUP(A279,'Breakfast and Lunch'!A:E,5,FALSE)</f>
        <v>0</v>
      </c>
      <c r="AL279" s="269">
        <f>VLOOKUP(A279,'Breakfast and Lunch'!A:D,4,FALSE)</f>
        <v>0</v>
      </c>
      <c r="AM279" s="269">
        <f>VLOOKUP(A279,'Integration Change'!A:E,5,FALSE)</f>
        <v>0</v>
      </c>
      <c r="AN279" s="269">
        <f>VLOOKUP(A279,'Safe School'!F:J,5,FALSE)</f>
        <v>0</v>
      </c>
      <c r="AO279" s="269">
        <f>VLOOKUP(A279,'LTFM Change'!A:D,4,FALSE)</f>
        <v>0</v>
      </c>
      <c r="AP279" s="269">
        <f>VLOOKUP(A279,QComp!A:E,5,FALSE)</f>
        <v>1288.1759174354956</v>
      </c>
      <c r="AQ279" s="269">
        <f t="shared" si="83"/>
        <v>0</v>
      </c>
      <c r="AR279" s="269">
        <f>VLOOKUP(A279,'2021 SPED'!A:AF,32,FALSE)</f>
        <v>64302.487590299919</v>
      </c>
      <c r="AS279" s="285">
        <f t="shared" si="86"/>
        <v>533907.20359029993</v>
      </c>
      <c r="AT279" s="247">
        <f t="shared" si="87"/>
        <v>3.1754631708491493E-2</v>
      </c>
      <c r="AU279" s="249">
        <f t="shared" si="84"/>
        <v>796048.31038349657</v>
      </c>
    </row>
    <row r="280" spans="1:47" x14ac:dyDescent="0.3">
      <c r="A280" s="243">
        <v>885</v>
      </c>
      <c r="B280" s="243">
        <v>1</v>
      </c>
      <c r="C280" s="243" t="s">
        <v>259</v>
      </c>
      <c r="D280" s="243">
        <f>VLOOKUP(A280,Sheet10!A:C,3,FALSE)</f>
        <v>4</v>
      </c>
      <c r="E280" s="268">
        <f>VLOOKUP(A280,'Pupil Info'!A:D,4,FALSE)</f>
        <v>6547</v>
      </c>
      <c r="F280" s="269">
        <f>VLOOKUP(A280,'Starting Point 2020'!A:AB,28,FALSE)+IFERROR(VLOOKUP(A280,'2020 SPED'!A:W,23,FALSE),0)</f>
        <v>58086953.437585145</v>
      </c>
      <c r="G280" s="269">
        <f>VLOOKUP(A280,'Starting Point 2020'!A:AB,28,FALSE)</f>
        <v>54286860.5</v>
      </c>
      <c r="H280" s="269">
        <f>VLOOKUP(A280,'2% 2020'!A:AB,28,FALSE)</f>
        <v>55201659.5</v>
      </c>
      <c r="I280" s="269">
        <f t="shared" si="79"/>
        <v>914799</v>
      </c>
      <c r="J280" s="269">
        <f>VLOOKUP(A280,'2% with VPK 2020'!A:AB,28,FALSE)</f>
        <v>55201659.5</v>
      </c>
      <c r="K280" s="269">
        <f>VLOOKUP(A280,'Charter School Lease'!A:D,4,FALSE)</f>
        <v>0</v>
      </c>
      <c r="L280" s="269">
        <f>VLOOKUP(A280,'Integration Change'!H:K,4,FALSE)</f>
        <v>0</v>
      </c>
      <c r="M280" s="269">
        <f>VLOOKUP(A280,'Other SPED'!A:D,4,FALSE)</f>
        <v>0</v>
      </c>
      <c r="N280" s="269">
        <f>VLOOKUP(A280,'LTFM Change'!G:J,4,FALSE)</f>
        <v>0</v>
      </c>
      <c r="O280" s="269">
        <f>VLOOKUP(A280,QComp!I:N,6,FALSE)</f>
        <v>-2819.82242285955</v>
      </c>
      <c r="P280" s="269">
        <f>VLOOKUP(A280,'Breakfast and Lunch'!A:D,4,FALSE)</f>
        <v>0</v>
      </c>
      <c r="Q280" s="269">
        <f>VLOOKUP(A280,'Breakfast and Lunch'!A:E,5,FALSE)</f>
        <v>0</v>
      </c>
      <c r="R280" s="269">
        <f>VLOOKUP(A280,'Integration Change'!A:D,4,FALSE)</f>
        <v>0</v>
      </c>
      <c r="S280" s="269">
        <f>VLOOKUP(A280,'LTFM Change'!A:C,3,FALSE)</f>
        <v>0</v>
      </c>
      <c r="T280" s="269">
        <f>VLOOKUP(A280,QComp!A:D,4,FALSE)</f>
        <v>2819.82242285955</v>
      </c>
      <c r="U280" s="269">
        <f t="shared" si="80"/>
        <v>0</v>
      </c>
      <c r="V280" s="269">
        <f>VLOOKUP(A280,'2020 SPED'!A:AF,32,FALSE)</f>
        <v>99542.634027918335</v>
      </c>
      <c r="W280" s="270">
        <f t="shared" si="85"/>
        <v>1014341.6340279183</v>
      </c>
      <c r="X280" s="247">
        <f t="shared" si="81"/>
        <v>1.7462469177658597E-2</v>
      </c>
      <c r="Z280" s="268">
        <f>VLOOKUP(A280,'Pupil Info'!A:E,5,FALSE)</f>
        <v>6532</v>
      </c>
      <c r="AA280" s="269">
        <f>VLOOKUP(A280,'Starting Point 2021'!A:AB,28,FALSE)+VLOOKUP(A280,'2021 SPED'!A:AT,23,FALSE)</f>
        <v>58338149.769252352</v>
      </c>
      <c r="AB280" s="269">
        <f>VLOOKUP(A280,'Starting Point 2021'!A:AB,28,FALSE)</f>
        <v>54298383</v>
      </c>
      <c r="AC280" s="269">
        <f>VLOOKUP(A280,'2% 2021'!A:AB,28,FALSE)</f>
        <v>56147608</v>
      </c>
      <c r="AD280" s="269">
        <f t="shared" si="82"/>
        <v>1849225</v>
      </c>
      <c r="AE280" s="269">
        <f>VLOOKUP(A280,'2% with VPK 2021'!A:AB,28,FALSE)</f>
        <v>56147608</v>
      </c>
      <c r="AF280" s="269">
        <f>VLOOKUP(A280,'Charter School Lease'!A:E,5,FALSE)</f>
        <v>0</v>
      </c>
      <c r="AG280" s="269">
        <f>VLOOKUP(A280,'Integration Change'!H:L,5,FALSE)</f>
        <v>0</v>
      </c>
      <c r="AH280" s="269">
        <f>VLOOKUP(A280,'Other SPED'!A:D,4,FALSE)</f>
        <v>0</v>
      </c>
      <c r="AI280" s="269">
        <f>VLOOKUP(A280,QComp!I:R,10,FALSE)</f>
        <v>-2942.6639081047615</v>
      </c>
      <c r="AJ280" s="269">
        <f>VLOOKUP(A280,'LTFM Change'!G:K,5,FALSE)</f>
        <v>0</v>
      </c>
      <c r="AK280" s="269">
        <f>VLOOKUP(A280,'Breakfast and Lunch'!A:E,5,FALSE)</f>
        <v>0</v>
      </c>
      <c r="AL280" s="269">
        <f>VLOOKUP(A280,'Breakfast and Lunch'!A:D,4,FALSE)</f>
        <v>0</v>
      </c>
      <c r="AM280" s="269">
        <f>VLOOKUP(A280,'Integration Change'!A:E,5,FALSE)</f>
        <v>0</v>
      </c>
      <c r="AN280" s="269">
        <f>VLOOKUP(A280,'Safe School'!F:J,5,FALSE)</f>
        <v>0</v>
      </c>
      <c r="AO280" s="269">
        <f>VLOOKUP(A280,'LTFM Change'!A:D,4,FALSE)</f>
        <v>0</v>
      </c>
      <c r="AP280" s="269">
        <f>VLOOKUP(A280,QComp!A:E,5,FALSE)</f>
        <v>2942.6639081047615</v>
      </c>
      <c r="AQ280" s="269">
        <f t="shared" si="83"/>
        <v>0</v>
      </c>
      <c r="AR280" s="269">
        <f>VLOOKUP(A280,'2021 SPED'!A:AF,32,FALSE)</f>
        <v>287504.70051140385</v>
      </c>
      <c r="AS280" s="285">
        <f t="shared" si="86"/>
        <v>2136729.7005114038</v>
      </c>
      <c r="AT280" s="247">
        <f t="shared" si="87"/>
        <v>3.6626627840665359E-2</v>
      </c>
      <c r="AU280" s="249">
        <f t="shared" si="84"/>
        <v>3151071.3345393222</v>
      </c>
    </row>
    <row r="281" spans="1:47" x14ac:dyDescent="0.3">
      <c r="A281" s="243">
        <v>891</v>
      </c>
      <c r="B281" s="243">
        <v>1</v>
      </c>
      <c r="C281" s="243" t="s">
        <v>260</v>
      </c>
      <c r="D281" s="243">
        <f>VLOOKUP(A281,Sheet10!A:C,3,FALSE)</f>
        <v>6</v>
      </c>
      <c r="E281" s="268">
        <f>VLOOKUP(A281,'Pupil Info'!A:D,4,FALSE)</f>
        <v>567</v>
      </c>
      <c r="F281" s="269">
        <f>VLOOKUP(A281,'Starting Point 2020'!A:AB,28,FALSE)+IFERROR(VLOOKUP(A281,'2020 SPED'!A:W,23,FALSE),0)</f>
        <v>6289773.7903086394</v>
      </c>
      <c r="G281" s="269">
        <f>VLOOKUP(A281,'Starting Point 2020'!A:AB,28,FALSE)</f>
        <v>5810881.75</v>
      </c>
      <c r="H281" s="269">
        <f>VLOOKUP(A281,'2% 2020'!A:AB,28,FALSE)</f>
        <v>5902804.75</v>
      </c>
      <c r="I281" s="269">
        <f t="shared" ref="I281:I343" si="88">H281-G281</f>
        <v>91923</v>
      </c>
      <c r="J281" s="269">
        <f>VLOOKUP(A281,'2% with VPK 2020'!A:AB,28,FALSE)</f>
        <v>5902804.75</v>
      </c>
      <c r="K281" s="269">
        <f>VLOOKUP(A281,'Charter School Lease'!A:D,4,FALSE)</f>
        <v>0</v>
      </c>
      <c r="L281" s="269">
        <f>VLOOKUP(A281,'Integration Change'!H:K,4,FALSE)</f>
        <v>0</v>
      </c>
      <c r="M281" s="269">
        <f>VLOOKUP(A281,'Other SPED'!A:D,4,FALSE)</f>
        <v>0</v>
      </c>
      <c r="N281" s="269">
        <f>VLOOKUP(A281,'LTFM Change'!G:J,4,FALSE)</f>
        <v>0</v>
      </c>
      <c r="O281" s="269">
        <f>VLOOKUP(A281,QComp!I:N,6,FALSE)</f>
        <v>0</v>
      </c>
      <c r="P281" s="269">
        <f>VLOOKUP(A281,'Breakfast and Lunch'!A:D,4,FALSE)</f>
        <v>0</v>
      </c>
      <c r="Q281" s="269">
        <f>VLOOKUP(A281,'Breakfast and Lunch'!A:E,5,FALSE)</f>
        <v>0</v>
      </c>
      <c r="R281" s="269">
        <f>VLOOKUP(A281,'Integration Change'!A:D,4,FALSE)</f>
        <v>0</v>
      </c>
      <c r="S281" s="269">
        <f>VLOOKUP(A281,'LTFM Change'!A:C,3,FALSE)</f>
        <v>0</v>
      </c>
      <c r="T281" s="269">
        <f>VLOOKUP(A281,QComp!A:D,4,FALSE)</f>
        <v>0</v>
      </c>
      <c r="U281" s="269">
        <f t="shared" ref="U281:U344" si="89">SUM(J281:T281)-H281</f>
        <v>0</v>
      </c>
      <c r="V281" s="269">
        <f>VLOOKUP(A281,'2020 SPED'!A:AF,32,FALSE)</f>
        <v>5498.2431721593603</v>
      </c>
      <c r="W281" s="270">
        <f t="shared" si="85"/>
        <v>97421.24317215936</v>
      </c>
      <c r="X281" s="247">
        <f t="shared" ref="X281:X344" si="90">((F281+W281)-F281)/F281</f>
        <v>1.5488830985029583E-2</v>
      </c>
      <c r="Z281" s="268">
        <f>VLOOKUP(A281,'Pupil Info'!A:E,5,FALSE)</f>
        <v>585</v>
      </c>
      <c r="AA281" s="269">
        <f>VLOOKUP(A281,'Starting Point 2021'!A:AB,28,FALSE)+VLOOKUP(A281,'2021 SPED'!A:AT,23,FALSE)</f>
        <v>6485540.5180743551</v>
      </c>
      <c r="AB281" s="269">
        <f>VLOOKUP(A281,'Starting Point 2021'!A:AB,28,FALSE)</f>
        <v>5965426.75</v>
      </c>
      <c r="AC281" s="269">
        <f>VLOOKUP(A281,'2% 2021'!A:AB,28,FALSE)</f>
        <v>6155604.75</v>
      </c>
      <c r="AD281" s="269">
        <f t="shared" ref="AD281:AD343" si="91">AC281-AB281</f>
        <v>190178</v>
      </c>
      <c r="AE281" s="269">
        <f>VLOOKUP(A281,'2% with VPK 2021'!A:AB,28,FALSE)</f>
        <v>6155604.75</v>
      </c>
      <c r="AF281" s="269">
        <f>VLOOKUP(A281,'Charter School Lease'!A:E,5,FALSE)</f>
        <v>0</v>
      </c>
      <c r="AG281" s="269">
        <f>VLOOKUP(A281,'Integration Change'!H:L,5,FALSE)</f>
        <v>0</v>
      </c>
      <c r="AH281" s="269">
        <f>VLOOKUP(A281,'Other SPED'!A:D,4,FALSE)</f>
        <v>0</v>
      </c>
      <c r="AI281" s="269">
        <f>VLOOKUP(A281,QComp!I:R,10,FALSE)</f>
        <v>0</v>
      </c>
      <c r="AJ281" s="269">
        <f>VLOOKUP(A281,'LTFM Change'!G:K,5,FALSE)</f>
        <v>0</v>
      </c>
      <c r="AK281" s="269">
        <f>VLOOKUP(A281,'Breakfast and Lunch'!A:E,5,FALSE)</f>
        <v>0</v>
      </c>
      <c r="AL281" s="269">
        <f>VLOOKUP(A281,'Breakfast and Lunch'!A:D,4,FALSE)</f>
        <v>0</v>
      </c>
      <c r="AM281" s="269">
        <f>VLOOKUP(A281,'Integration Change'!A:E,5,FALSE)</f>
        <v>0</v>
      </c>
      <c r="AN281" s="269">
        <f>VLOOKUP(A281,'Safe School'!F:J,5,FALSE)</f>
        <v>0</v>
      </c>
      <c r="AO281" s="269">
        <f>VLOOKUP(A281,'LTFM Change'!A:D,4,FALSE)</f>
        <v>0</v>
      </c>
      <c r="AP281" s="269">
        <f>VLOOKUP(A281,QComp!A:E,5,FALSE)</f>
        <v>0</v>
      </c>
      <c r="AQ281" s="269">
        <f t="shared" ref="AQ281:AQ344" si="92">SUM(AE281:AP281)-AC281</f>
        <v>0</v>
      </c>
      <c r="AR281" s="269">
        <f>VLOOKUP(A281,'2021 SPED'!A:AF,32,FALSE)</f>
        <v>13418.154705481487</v>
      </c>
      <c r="AS281" s="285">
        <f t="shared" si="86"/>
        <v>203596.15470548149</v>
      </c>
      <c r="AT281" s="247">
        <f t="shared" si="87"/>
        <v>3.1392318672296582E-2</v>
      </c>
      <c r="AU281" s="249">
        <f t="shared" si="84"/>
        <v>301017.39787764085</v>
      </c>
    </row>
    <row r="282" spans="1:47" x14ac:dyDescent="0.3">
      <c r="A282" s="243">
        <v>911</v>
      </c>
      <c r="B282" s="243">
        <v>1</v>
      </c>
      <c r="C282" s="243" t="s">
        <v>261</v>
      </c>
      <c r="D282" s="243">
        <f>VLOOKUP(A282,Sheet10!A:C,3,FALSE)</f>
        <v>4</v>
      </c>
      <c r="E282" s="268">
        <f>VLOOKUP(A282,'Pupil Info'!A:D,4,FALSE)</f>
        <v>4929</v>
      </c>
      <c r="F282" s="269">
        <f>VLOOKUP(A282,'Starting Point 2020'!A:AB,28,FALSE)+IFERROR(VLOOKUP(A282,'2020 SPED'!A:W,23,FALSE),0)</f>
        <v>49392931.926002964</v>
      </c>
      <c r="G282" s="269">
        <f>VLOOKUP(A282,'Starting Point 2020'!A:AB,28,FALSE)</f>
        <v>42697667.75</v>
      </c>
      <c r="H282" s="269">
        <f>VLOOKUP(A282,'2% 2020'!A:AB,28,FALSE)</f>
        <v>43423382.75</v>
      </c>
      <c r="I282" s="269">
        <f t="shared" si="88"/>
        <v>725715</v>
      </c>
      <c r="J282" s="269">
        <f>VLOOKUP(A282,'2% with VPK 2020'!A:AB,28,FALSE)</f>
        <v>43423382.75</v>
      </c>
      <c r="K282" s="269">
        <f>VLOOKUP(A282,'Charter School Lease'!A:D,4,FALSE)</f>
        <v>0</v>
      </c>
      <c r="L282" s="269">
        <f>VLOOKUP(A282,'Integration Change'!H:K,4,FALSE)</f>
        <v>0</v>
      </c>
      <c r="M282" s="269">
        <f>VLOOKUP(A282,'Other SPED'!A:D,4,FALSE)</f>
        <v>0</v>
      </c>
      <c r="N282" s="269">
        <f>VLOOKUP(A282,'LTFM Change'!G:J,4,FALSE)</f>
        <v>0</v>
      </c>
      <c r="O282" s="269">
        <f>VLOOKUP(A282,QComp!I:N,6,FALSE)</f>
        <v>0</v>
      </c>
      <c r="P282" s="269">
        <f>VLOOKUP(A282,'Breakfast and Lunch'!A:D,4,FALSE)</f>
        <v>0</v>
      </c>
      <c r="Q282" s="269">
        <f>VLOOKUP(A282,'Breakfast and Lunch'!A:E,5,FALSE)</f>
        <v>0</v>
      </c>
      <c r="R282" s="269">
        <f>VLOOKUP(A282,'Integration Change'!A:D,4,FALSE)</f>
        <v>0</v>
      </c>
      <c r="S282" s="269">
        <f>VLOOKUP(A282,'LTFM Change'!A:C,3,FALSE)</f>
        <v>0</v>
      </c>
      <c r="T282" s="269">
        <f>VLOOKUP(A282,QComp!A:D,4,FALSE)</f>
        <v>0</v>
      </c>
      <c r="U282" s="269">
        <f t="shared" si="89"/>
        <v>0</v>
      </c>
      <c r="V282" s="269">
        <f>VLOOKUP(A282,'2020 SPED'!A:AF,32,FALSE)</f>
        <v>183406.2827728549</v>
      </c>
      <c r="W282" s="270">
        <f t="shared" si="85"/>
        <v>909121.2827728549</v>
      </c>
      <c r="X282" s="247">
        <f t="shared" si="90"/>
        <v>1.8405898320327206E-2</v>
      </c>
      <c r="Z282" s="268">
        <f>VLOOKUP(A282,'Pupil Info'!A:E,5,FALSE)</f>
        <v>4894</v>
      </c>
      <c r="AA282" s="269">
        <f>VLOOKUP(A282,'Starting Point 2021'!A:AB,28,FALSE)+VLOOKUP(A282,'2021 SPED'!A:AT,23,FALSE)</f>
        <v>49623309.094765387</v>
      </c>
      <c r="AB282" s="269">
        <f>VLOOKUP(A282,'Starting Point 2021'!A:AB,28,FALSE)</f>
        <v>42381360.5</v>
      </c>
      <c r="AC282" s="269">
        <f>VLOOKUP(A282,'2% 2021'!A:AB,28,FALSE)</f>
        <v>43836702.5</v>
      </c>
      <c r="AD282" s="269">
        <f t="shared" si="91"/>
        <v>1455342</v>
      </c>
      <c r="AE282" s="269">
        <f>VLOOKUP(A282,'2% with VPK 2021'!A:AB,28,FALSE)</f>
        <v>43836702.5</v>
      </c>
      <c r="AF282" s="269">
        <f>VLOOKUP(A282,'Charter School Lease'!A:E,5,FALSE)</f>
        <v>0</v>
      </c>
      <c r="AG282" s="269">
        <f>VLOOKUP(A282,'Integration Change'!H:L,5,FALSE)</f>
        <v>0</v>
      </c>
      <c r="AH282" s="269">
        <f>VLOOKUP(A282,'Other SPED'!A:D,4,FALSE)</f>
        <v>0</v>
      </c>
      <c r="AI282" s="269">
        <f>VLOOKUP(A282,QComp!I:R,10,FALSE)</f>
        <v>0</v>
      </c>
      <c r="AJ282" s="269">
        <f>VLOOKUP(A282,'LTFM Change'!G:K,5,FALSE)</f>
        <v>0</v>
      </c>
      <c r="AK282" s="269">
        <f>VLOOKUP(A282,'Breakfast and Lunch'!A:E,5,FALSE)</f>
        <v>0</v>
      </c>
      <c r="AL282" s="269">
        <f>VLOOKUP(A282,'Breakfast and Lunch'!A:D,4,FALSE)</f>
        <v>0</v>
      </c>
      <c r="AM282" s="269">
        <f>VLOOKUP(A282,'Integration Change'!A:E,5,FALSE)</f>
        <v>0</v>
      </c>
      <c r="AN282" s="269">
        <f>VLOOKUP(A282,'Safe School'!F:J,5,FALSE)</f>
        <v>0</v>
      </c>
      <c r="AO282" s="269">
        <f>VLOOKUP(A282,'LTFM Change'!A:D,4,FALSE)</f>
        <v>0</v>
      </c>
      <c r="AP282" s="269">
        <f>VLOOKUP(A282,QComp!A:E,5,FALSE)</f>
        <v>0</v>
      </c>
      <c r="AQ282" s="269">
        <f t="shared" si="92"/>
        <v>0</v>
      </c>
      <c r="AR282" s="269">
        <f>VLOOKUP(A282,'2021 SPED'!A:AF,32,FALSE)</f>
        <v>459786.5852752775</v>
      </c>
      <c r="AS282" s="285">
        <f t="shared" si="86"/>
        <v>1915128.5852752775</v>
      </c>
      <c r="AT282" s="247">
        <f t="shared" si="87"/>
        <v>3.8593326809745115E-2</v>
      </c>
      <c r="AU282" s="249">
        <f t="shared" si="84"/>
        <v>2824249.8680481324</v>
      </c>
    </row>
    <row r="283" spans="1:47" x14ac:dyDescent="0.3">
      <c r="A283" s="243">
        <v>912</v>
      </c>
      <c r="B283" s="243">
        <v>1</v>
      </c>
      <c r="C283" s="243" t="s">
        <v>262</v>
      </c>
      <c r="D283" s="243">
        <f>VLOOKUP(A283,Sheet10!A:C,3,FALSE)</f>
        <v>5</v>
      </c>
      <c r="E283" s="268">
        <f>VLOOKUP(A283,'Pupil Info'!A:D,4,FALSE)</f>
        <v>1777</v>
      </c>
      <c r="F283" s="269">
        <f>VLOOKUP(A283,'Starting Point 2020'!A:AB,28,FALSE)+IFERROR(VLOOKUP(A283,'2020 SPED'!A:W,23,FALSE),0)</f>
        <v>18768427.835468668</v>
      </c>
      <c r="G283" s="269">
        <f>VLOOKUP(A283,'Starting Point 2020'!A:AB,28,FALSE)</f>
        <v>15913871</v>
      </c>
      <c r="H283" s="269">
        <f>VLOOKUP(A283,'2% 2020'!A:AB,28,FALSE)</f>
        <v>16186957</v>
      </c>
      <c r="I283" s="269">
        <f t="shared" si="88"/>
        <v>273086</v>
      </c>
      <c r="J283" s="269">
        <f>VLOOKUP(A283,'2% with VPK 2020'!A:AB,28,FALSE)</f>
        <v>16186957</v>
      </c>
      <c r="K283" s="269">
        <f>VLOOKUP(A283,'Charter School Lease'!A:D,4,FALSE)</f>
        <v>0</v>
      </c>
      <c r="L283" s="269">
        <f>VLOOKUP(A283,'Integration Change'!H:K,4,FALSE)</f>
        <v>0</v>
      </c>
      <c r="M283" s="269">
        <f>VLOOKUP(A283,'Other SPED'!A:D,4,FALSE)</f>
        <v>0</v>
      </c>
      <c r="N283" s="269">
        <f>VLOOKUP(A283,'LTFM Change'!G:J,4,FALSE)</f>
        <v>0</v>
      </c>
      <c r="O283" s="269">
        <f>VLOOKUP(A283,QComp!I:N,6,FALSE)</f>
        <v>0</v>
      </c>
      <c r="P283" s="269">
        <f>VLOOKUP(A283,'Breakfast and Lunch'!A:D,4,FALSE)</f>
        <v>0</v>
      </c>
      <c r="Q283" s="269">
        <f>VLOOKUP(A283,'Breakfast and Lunch'!A:E,5,FALSE)</f>
        <v>0</v>
      </c>
      <c r="R283" s="269">
        <f>VLOOKUP(A283,'Integration Change'!A:D,4,FALSE)</f>
        <v>0</v>
      </c>
      <c r="S283" s="269">
        <f>VLOOKUP(A283,'LTFM Change'!A:C,3,FALSE)</f>
        <v>0</v>
      </c>
      <c r="T283" s="269">
        <f>VLOOKUP(A283,QComp!A:D,4,FALSE)</f>
        <v>0</v>
      </c>
      <c r="U283" s="269">
        <f t="shared" si="89"/>
        <v>0</v>
      </c>
      <c r="V283" s="269">
        <f>VLOOKUP(A283,'2020 SPED'!A:AF,32,FALSE)</f>
        <v>447334.91330292122</v>
      </c>
      <c r="W283" s="270">
        <f t="shared" si="85"/>
        <v>720420.91330292122</v>
      </c>
      <c r="X283" s="247">
        <f t="shared" si="90"/>
        <v>3.8384723516450628E-2</v>
      </c>
      <c r="Z283" s="268">
        <f>VLOOKUP(A283,'Pupil Info'!A:E,5,FALSE)</f>
        <v>1771</v>
      </c>
      <c r="AA283" s="269">
        <f>VLOOKUP(A283,'Starting Point 2021'!A:AB,28,FALSE)+VLOOKUP(A283,'2021 SPED'!A:AT,23,FALSE)</f>
        <v>18943606.193779688</v>
      </c>
      <c r="AB283" s="269">
        <f>VLOOKUP(A283,'Starting Point 2021'!A:AB,28,FALSE)</f>
        <v>15895954.25</v>
      </c>
      <c r="AC283" s="269">
        <f>VLOOKUP(A283,'2% 2021'!A:AB,28,FALSE)</f>
        <v>16447259.25</v>
      </c>
      <c r="AD283" s="269">
        <f t="shared" si="91"/>
        <v>551305</v>
      </c>
      <c r="AE283" s="269">
        <f>VLOOKUP(A283,'2% with VPK 2021'!A:AB,28,FALSE)</f>
        <v>16447259.25</v>
      </c>
      <c r="AF283" s="269">
        <f>VLOOKUP(A283,'Charter School Lease'!A:E,5,FALSE)</f>
        <v>0</v>
      </c>
      <c r="AG283" s="269">
        <f>VLOOKUP(A283,'Integration Change'!H:L,5,FALSE)</f>
        <v>0</v>
      </c>
      <c r="AH283" s="269">
        <f>VLOOKUP(A283,'Other SPED'!A:D,4,FALSE)</f>
        <v>0</v>
      </c>
      <c r="AI283" s="269">
        <f>VLOOKUP(A283,QComp!I:R,10,FALSE)</f>
        <v>0</v>
      </c>
      <c r="AJ283" s="269">
        <f>VLOOKUP(A283,'LTFM Change'!G:K,5,FALSE)</f>
        <v>0</v>
      </c>
      <c r="AK283" s="269">
        <f>VLOOKUP(A283,'Breakfast and Lunch'!A:E,5,FALSE)</f>
        <v>0</v>
      </c>
      <c r="AL283" s="269">
        <f>VLOOKUP(A283,'Breakfast and Lunch'!A:D,4,FALSE)</f>
        <v>0</v>
      </c>
      <c r="AM283" s="269">
        <f>VLOOKUP(A283,'Integration Change'!A:E,5,FALSE)</f>
        <v>0</v>
      </c>
      <c r="AN283" s="269">
        <f>VLOOKUP(A283,'Safe School'!F:J,5,FALSE)</f>
        <v>0</v>
      </c>
      <c r="AO283" s="269">
        <f>VLOOKUP(A283,'LTFM Change'!A:D,4,FALSE)</f>
        <v>0</v>
      </c>
      <c r="AP283" s="269">
        <f>VLOOKUP(A283,QComp!A:E,5,FALSE)</f>
        <v>0</v>
      </c>
      <c r="AQ283" s="269">
        <f t="shared" si="92"/>
        <v>0</v>
      </c>
      <c r="AR283" s="269">
        <f>VLOOKUP(A283,'2021 SPED'!A:AF,32,FALSE)</f>
        <v>641662.21723638708</v>
      </c>
      <c r="AS283" s="285">
        <f t="shared" si="86"/>
        <v>1192967.2172363871</v>
      </c>
      <c r="AT283" s="247">
        <f t="shared" si="87"/>
        <v>6.2974663062205685E-2</v>
      </c>
      <c r="AU283" s="249">
        <f t="shared" si="84"/>
        <v>1913388.1305393083</v>
      </c>
    </row>
    <row r="284" spans="1:47" x14ac:dyDescent="0.3">
      <c r="A284" s="243">
        <v>914</v>
      </c>
      <c r="B284" s="243">
        <v>1</v>
      </c>
      <c r="C284" s="243" t="s">
        <v>263</v>
      </c>
      <c r="D284" s="243">
        <f>VLOOKUP(A284,Sheet10!A:C,3,FALSE)</f>
        <v>6</v>
      </c>
      <c r="E284" s="268">
        <f>VLOOKUP(A284,'Pupil Info'!A:D,4,FALSE)</f>
        <v>262</v>
      </c>
      <c r="F284" s="269">
        <f>VLOOKUP(A284,'Starting Point 2020'!A:AB,28,FALSE)+IFERROR(VLOOKUP(A284,'2020 SPED'!A:W,23,FALSE),0)</f>
        <v>3187854.3273592601</v>
      </c>
      <c r="G284" s="269">
        <f>VLOOKUP(A284,'Starting Point 2020'!A:AB,28,FALSE)</f>
        <v>2930516.5</v>
      </c>
      <c r="H284" s="269">
        <f>VLOOKUP(A284,'2% 2020'!A:AB,28,FALSE)</f>
        <v>2972461.5</v>
      </c>
      <c r="I284" s="269">
        <f t="shared" si="88"/>
        <v>41945</v>
      </c>
      <c r="J284" s="269">
        <f>VLOOKUP(A284,'2% with VPK 2020'!A:AB,28,FALSE)</f>
        <v>2972461.5</v>
      </c>
      <c r="K284" s="269">
        <f>VLOOKUP(A284,'Charter School Lease'!A:D,4,FALSE)</f>
        <v>0</v>
      </c>
      <c r="L284" s="269">
        <f>VLOOKUP(A284,'Integration Change'!H:K,4,FALSE)</f>
        <v>0</v>
      </c>
      <c r="M284" s="269">
        <f>VLOOKUP(A284,'Other SPED'!A:D,4,FALSE)</f>
        <v>0</v>
      </c>
      <c r="N284" s="269">
        <f>VLOOKUP(A284,'LTFM Change'!G:J,4,FALSE)</f>
        <v>0</v>
      </c>
      <c r="O284" s="269">
        <f>VLOOKUP(A284,QComp!I:N,6,FALSE)</f>
        <v>0</v>
      </c>
      <c r="P284" s="269">
        <f>VLOOKUP(A284,'Breakfast and Lunch'!A:D,4,FALSE)</f>
        <v>0</v>
      </c>
      <c r="Q284" s="269">
        <f>VLOOKUP(A284,'Breakfast and Lunch'!A:E,5,FALSE)</f>
        <v>0</v>
      </c>
      <c r="R284" s="269">
        <f>VLOOKUP(A284,'Integration Change'!A:D,4,FALSE)</f>
        <v>0</v>
      </c>
      <c r="S284" s="269">
        <f>VLOOKUP(A284,'LTFM Change'!A:C,3,FALSE)</f>
        <v>0</v>
      </c>
      <c r="T284" s="269">
        <f>VLOOKUP(A284,QComp!A:D,4,FALSE)</f>
        <v>0</v>
      </c>
      <c r="U284" s="269">
        <f t="shared" si="89"/>
        <v>0</v>
      </c>
      <c r="V284" s="269">
        <f>VLOOKUP(A284,'2020 SPED'!A:AF,32,FALSE)</f>
        <v>1723.6033553679299</v>
      </c>
      <c r="W284" s="270">
        <f t="shared" si="85"/>
        <v>43668.60335536793</v>
      </c>
      <c r="X284" s="247">
        <f t="shared" si="90"/>
        <v>1.3698431255339741E-2</v>
      </c>
      <c r="Z284" s="268">
        <f>VLOOKUP(A284,'Pupil Info'!A:E,5,FALSE)</f>
        <v>250</v>
      </c>
      <c r="AA284" s="269">
        <f>VLOOKUP(A284,'Starting Point 2021'!A:AB,28,FALSE)+VLOOKUP(A284,'2021 SPED'!A:AT,23,FALSE)</f>
        <v>3084380.6715277992</v>
      </c>
      <c r="AB284" s="269">
        <f>VLOOKUP(A284,'Starting Point 2021'!A:AB,28,FALSE)</f>
        <v>2823117</v>
      </c>
      <c r="AC284" s="269">
        <f>VLOOKUP(A284,'2% 2021'!A:AB,28,FALSE)</f>
        <v>2904868</v>
      </c>
      <c r="AD284" s="269">
        <f t="shared" si="91"/>
        <v>81751</v>
      </c>
      <c r="AE284" s="269">
        <f>VLOOKUP(A284,'2% with VPK 2021'!A:AB,28,FALSE)</f>
        <v>2904868</v>
      </c>
      <c r="AF284" s="269">
        <f>VLOOKUP(A284,'Charter School Lease'!A:E,5,FALSE)</f>
        <v>0</v>
      </c>
      <c r="AG284" s="269">
        <f>VLOOKUP(A284,'Integration Change'!H:L,5,FALSE)</f>
        <v>0</v>
      </c>
      <c r="AH284" s="269">
        <f>VLOOKUP(A284,'Other SPED'!A:D,4,FALSE)</f>
        <v>0</v>
      </c>
      <c r="AI284" s="269">
        <f>VLOOKUP(A284,QComp!I:R,10,FALSE)</f>
        <v>0</v>
      </c>
      <c r="AJ284" s="269">
        <f>VLOOKUP(A284,'LTFM Change'!G:K,5,FALSE)</f>
        <v>0</v>
      </c>
      <c r="AK284" s="269">
        <f>VLOOKUP(A284,'Breakfast and Lunch'!A:E,5,FALSE)</f>
        <v>0</v>
      </c>
      <c r="AL284" s="269">
        <f>VLOOKUP(A284,'Breakfast and Lunch'!A:D,4,FALSE)</f>
        <v>0</v>
      </c>
      <c r="AM284" s="269">
        <f>VLOOKUP(A284,'Integration Change'!A:E,5,FALSE)</f>
        <v>0</v>
      </c>
      <c r="AN284" s="269">
        <f>VLOOKUP(A284,'Safe School'!F:J,5,FALSE)</f>
        <v>0</v>
      </c>
      <c r="AO284" s="269">
        <f>VLOOKUP(A284,'LTFM Change'!A:D,4,FALSE)</f>
        <v>0</v>
      </c>
      <c r="AP284" s="269">
        <f>VLOOKUP(A284,QComp!A:E,5,FALSE)</f>
        <v>0</v>
      </c>
      <c r="AQ284" s="269">
        <f t="shared" si="92"/>
        <v>0</v>
      </c>
      <c r="AR284" s="269">
        <f>VLOOKUP(A284,'2021 SPED'!A:AF,32,FALSE)</f>
        <v>5594.7556040151394</v>
      </c>
      <c r="AS284" s="285">
        <f t="shared" si="86"/>
        <v>87345.755604015139</v>
      </c>
      <c r="AT284" s="247">
        <f t="shared" si="87"/>
        <v>2.8318733939137888E-2</v>
      </c>
      <c r="AU284" s="249">
        <f t="shared" si="84"/>
        <v>131014.35895938307</v>
      </c>
    </row>
    <row r="285" spans="1:47" x14ac:dyDescent="0.3">
      <c r="A285" s="243">
        <v>2071</v>
      </c>
      <c r="B285" s="243">
        <v>1</v>
      </c>
      <c r="C285" s="243" t="s">
        <v>264</v>
      </c>
      <c r="D285" s="243">
        <f>VLOOKUP(A285,Sheet10!A:C,3,FALSE)</f>
        <v>6</v>
      </c>
      <c r="E285" s="268">
        <f>VLOOKUP(A285,'Pupil Info'!A:D,4,FALSE)</f>
        <v>934</v>
      </c>
      <c r="F285" s="269">
        <f>VLOOKUP(A285,'Starting Point 2020'!A:AB,28,FALSE)+IFERROR(VLOOKUP(A285,'2020 SPED'!A:W,23,FALSE),0)</f>
        <v>8975257.4237615857</v>
      </c>
      <c r="G285" s="269">
        <f>VLOOKUP(A285,'Starting Point 2020'!A:AB,28,FALSE)</f>
        <v>7937365.0499341786</v>
      </c>
      <c r="H285" s="269">
        <f>VLOOKUP(A285,'2% 2020'!A:AB,28,FALSE)</f>
        <v>8072431.0499341786</v>
      </c>
      <c r="I285" s="269">
        <f t="shared" si="88"/>
        <v>135066</v>
      </c>
      <c r="J285" s="269">
        <f>VLOOKUP(A285,'2% with VPK 2020'!A:AB,28,FALSE)</f>
        <v>8072431.0499341786</v>
      </c>
      <c r="K285" s="269">
        <f>VLOOKUP(A285,'Charter School Lease'!A:D,4,FALSE)</f>
        <v>0</v>
      </c>
      <c r="L285" s="269">
        <f>VLOOKUP(A285,'Integration Change'!H:K,4,FALSE)</f>
        <v>0</v>
      </c>
      <c r="M285" s="269">
        <f>VLOOKUP(A285,'Other SPED'!A:D,4,FALSE)</f>
        <v>0</v>
      </c>
      <c r="N285" s="269">
        <f>VLOOKUP(A285,'LTFM Change'!G:J,4,FALSE)</f>
        <v>0</v>
      </c>
      <c r="O285" s="269">
        <f>VLOOKUP(A285,QComp!I:N,6,FALSE)</f>
        <v>0</v>
      </c>
      <c r="P285" s="269">
        <f>VLOOKUP(A285,'Breakfast and Lunch'!A:D,4,FALSE)</f>
        <v>0</v>
      </c>
      <c r="Q285" s="269">
        <f>VLOOKUP(A285,'Breakfast and Lunch'!A:E,5,FALSE)</f>
        <v>0</v>
      </c>
      <c r="R285" s="269">
        <f>VLOOKUP(A285,'Integration Change'!A:D,4,FALSE)</f>
        <v>0</v>
      </c>
      <c r="S285" s="269">
        <f>VLOOKUP(A285,'LTFM Change'!A:C,3,FALSE)</f>
        <v>0</v>
      </c>
      <c r="T285" s="269">
        <f>VLOOKUP(A285,QComp!A:D,4,FALSE)</f>
        <v>0</v>
      </c>
      <c r="U285" s="269">
        <f t="shared" si="89"/>
        <v>0</v>
      </c>
      <c r="V285" s="269">
        <f>VLOOKUP(A285,'2020 SPED'!A:AF,32,FALSE)</f>
        <v>22794.832024817122</v>
      </c>
      <c r="W285" s="270">
        <f t="shared" si="85"/>
        <v>157860.83202481712</v>
      </c>
      <c r="X285" s="247">
        <f t="shared" si="90"/>
        <v>1.758844616611074E-2</v>
      </c>
      <c r="Z285" s="268">
        <f>VLOOKUP(A285,'Pupil Info'!A:E,5,FALSE)</f>
        <v>923</v>
      </c>
      <c r="AA285" s="269">
        <f>VLOOKUP(A285,'Starting Point 2021'!A:AB,28,FALSE)+VLOOKUP(A285,'2021 SPED'!A:AT,23,FALSE)</f>
        <v>8979508.789081715</v>
      </c>
      <c r="AB285" s="269">
        <f>VLOOKUP(A285,'Starting Point 2021'!A:AB,28,FALSE)</f>
        <v>7899828.7555308873</v>
      </c>
      <c r="AC285" s="269">
        <f>VLOOKUP(A285,'2% 2021'!A:AB,28,FALSE)</f>
        <v>8169729.6575308871</v>
      </c>
      <c r="AD285" s="269">
        <f t="shared" si="91"/>
        <v>269900.90199999977</v>
      </c>
      <c r="AE285" s="269">
        <f>VLOOKUP(A285,'2% with VPK 2021'!A:AB,28,FALSE)</f>
        <v>8169729.6575308871</v>
      </c>
      <c r="AF285" s="269">
        <f>VLOOKUP(A285,'Charter School Lease'!A:E,5,FALSE)</f>
        <v>0</v>
      </c>
      <c r="AG285" s="269">
        <f>VLOOKUP(A285,'Integration Change'!H:L,5,FALSE)</f>
        <v>0</v>
      </c>
      <c r="AH285" s="269">
        <f>VLOOKUP(A285,'Other SPED'!A:D,4,FALSE)</f>
        <v>0</v>
      </c>
      <c r="AI285" s="269">
        <f>VLOOKUP(A285,QComp!I:R,10,FALSE)</f>
        <v>0</v>
      </c>
      <c r="AJ285" s="269">
        <f>VLOOKUP(A285,'LTFM Change'!G:K,5,FALSE)</f>
        <v>0</v>
      </c>
      <c r="AK285" s="269">
        <f>VLOOKUP(A285,'Breakfast and Lunch'!A:E,5,FALSE)</f>
        <v>0</v>
      </c>
      <c r="AL285" s="269">
        <f>VLOOKUP(A285,'Breakfast and Lunch'!A:D,4,FALSE)</f>
        <v>0</v>
      </c>
      <c r="AM285" s="269">
        <f>VLOOKUP(A285,'Integration Change'!A:E,5,FALSE)</f>
        <v>0</v>
      </c>
      <c r="AN285" s="269">
        <f>VLOOKUP(A285,'Safe School'!F:J,5,FALSE)</f>
        <v>0</v>
      </c>
      <c r="AO285" s="269">
        <f>VLOOKUP(A285,'LTFM Change'!A:D,4,FALSE)</f>
        <v>0</v>
      </c>
      <c r="AP285" s="269">
        <f>VLOOKUP(A285,QComp!A:E,5,FALSE)</f>
        <v>0</v>
      </c>
      <c r="AQ285" s="269">
        <f t="shared" si="92"/>
        <v>0</v>
      </c>
      <c r="AR285" s="269">
        <f>VLOOKUP(A285,'2021 SPED'!A:AF,32,FALSE)</f>
        <v>57691.557969227433</v>
      </c>
      <c r="AS285" s="285">
        <f t="shared" si="86"/>
        <v>327592.4599692272</v>
      </c>
      <c r="AT285" s="247">
        <f t="shared" si="87"/>
        <v>3.6482224992924958E-2</v>
      </c>
      <c r="AU285" s="249">
        <f t="shared" si="84"/>
        <v>485453.29199404432</v>
      </c>
    </row>
    <row r="286" spans="1:47" x14ac:dyDescent="0.3">
      <c r="A286" s="243">
        <v>2125</v>
      </c>
      <c r="B286" s="243">
        <v>1</v>
      </c>
      <c r="C286" s="243" t="s">
        <v>265</v>
      </c>
      <c r="D286" s="243">
        <f>VLOOKUP(A286,Sheet10!A:C,3,FALSE)</f>
        <v>5</v>
      </c>
      <c r="E286" s="268">
        <f>VLOOKUP(A286,'Pupil Info'!A:D,4,FALSE)</f>
        <v>1095</v>
      </c>
      <c r="F286" s="269">
        <f>VLOOKUP(A286,'Starting Point 2020'!A:AB,28,FALSE)+IFERROR(VLOOKUP(A286,'2020 SPED'!A:W,23,FALSE),0)</f>
        <v>10255351.520583542</v>
      </c>
      <c r="G286" s="269">
        <f>VLOOKUP(A286,'Starting Point 2020'!A:AB,28,FALSE)</f>
        <v>9625625</v>
      </c>
      <c r="H286" s="269">
        <f>VLOOKUP(A286,'2% 2020'!A:AB,28,FALSE)</f>
        <v>9790737</v>
      </c>
      <c r="I286" s="269">
        <f t="shared" si="88"/>
        <v>165112</v>
      </c>
      <c r="J286" s="269">
        <f>VLOOKUP(A286,'2% with VPK 2020'!A:AB,28,FALSE)</f>
        <v>9790737</v>
      </c>
      <c r="K286" s="269">
        <f>VLOOKUP(A286,'Charter School Lease'!A:D,4,FALSE)</f>
        <v>0</v>
      </c>
      <c r="L286" s="269">
        <f>VLOOKUP(A286,'Integration Change'!H:K,4,FALSE)</f>
        <v>0</v>
      </c>
      <c r="M286" s="269">
        <f>VLOOKUP(A286,'Other SPED'!A:D,4,FALSE)</f>
        <v>0</v>
      </c>
      <c r="N286" s="269">
        <f>VLOOKUP(A286,'LTFM Change'!G:J,4,FALSE)</f>
        <v>0</v>
      </c>
      <c r="O286" s="269">
        <f>VLOOKUP(A286,QComp!I:N,6,FALSE)</f>
        <v>0</v>
      </c>
      <c r="P286" s="269">
        <f>VLOOKUP(A286,'Breakfast and Lunch'!A:D,4,FALSE)</f>
        <v>0</v>
      </c>
      <c r="Q286" s="269">
        <f>VLOOKUP(A286,'Breakfast and Lunch'!A:E,5,FALSE)</f>
        <v>0</v>
      </c>
      <c r="R286" s="269">
        <f>VLOOKUP(A286,'Integration Change'!A:D,4,FALSE)</f>
        <v>0</v>
      </c>
      <c r="S286" s="269">
        <f>VLOOKUP(A286,'LTFM Change'!A:C,3,FALSE)</f>
        <v>0</v>
      </c>
      <c r="T286" s="269">
        <f>VLOOKUP(A286,QComp!A:D,4,FALSE)</f>
        <v>0</v>
      </c>
      <c r="U286" s="269">
        <f t="shared" si="89"/>
        <v>0</v>
      </c>
      <c r="V286" s="269">
        <f>VLOOKUP(A286,'2020 SPED'!A:AF,32,FALSE)</f>
        <v>22628.709421843174</v>
      </c>
      <c r="W286" s="270">
        <f t="shared" si="85"/>
        <v>187740.70942184317</v>
      </c>
      <c r="X286" s="247">
        <f t="shared" si="90"/>
        <v>1.8306608900243784E-2</v>
      </c>
      <c r="Z286" s="268">
        <f>VLOOKUP(A286,'Pupil Info'!A:E,5,FALSE)</f>
        <v>1090</v>
      </c>
      <c r="AA286" s="269">
        <f>VLOOKUP(A286,'Starting Point 2021'!A:AB,28,FALSE)+VLOOKUP(A286,'2021 SPED'!A:AT,23,FALSE)</f>
        <v>10282425.485719027</v>
      </c>
      <c r="AB286" s="269">
        <f>VLOOKUP(A286,'Starting Point 2021'!A:AB,28,FALSE)</f>
        <v>9622564.75</v>
      </c>
      <c r="AC286" s="269">
        <f>VLOOKUP(A286,'2% 2021'!A:AB,28,FALSE)</f>
        <v>9956258.75</v>
      </c>
      <c r="AD286" s="269">
        <f t="shared" si="91"/>
        <v>333694</v>
      </c>
      <c r="AE286" s="269">
        <f>VLOOKUP(A286,'2% with VPK 2021'!A:AB,28,FALSE)</f>
        <v>9956258.75</v>
      </c>
      <c r="AF286" s="269">
        <f>VLOOKUP(A286,'Charter School Lease'!A:E,5,FALSE)</f>
        <v>0</v>
      </c>
      <c r="AG286" s="269">
        <f>VLOOKUP(A286,'Integration Change'!H:L,5,FALSE)</f>
        <v>0</v>
      </c>
      <c r="AH286" s="269">
        <f>VLOOKUP(A286,'Other SPED'!A:D,4,FALSE)</f>
        <v>0</v>
      </c>
      <c r="AI286" s="269">
        <f>VLOOKUP(A286,QComp!I:R,10,FALSE)</f>
        <v>0</v>
      </c>
      <c r="AJ286" s="269">
        <f>VLOOKUP(A286,'LTFM Change'!G:K,5,FALSE)</f>
        <v>0</v>
      </c>
      <c r="AK286" s="269">
        <f>VLOOKUP(A286,'Breakfast and Lunch'!A:E,5,FALSE)</f>
        <v>0</v>
      </c>
      <c r="AL286" s="269">
        <f>VLOOKUP(A286,'Breakfast and Lunch'!A:D,4,FALSE)</f>
        <v>0</v>
      </c>
      <c r="AM286" s="269">
        <f>VLOOKUP(A286,'Integration Change'!A:E,5,FALSE)</f>
        <v>0</v>
      </c>
      <c r="AN286" s="269">
        <f>VLOOKUP(A286,'Safe School'!F:J,5,FALSE)</f>
        <v>0</v>
      </c>
      <c r="AO286" s="269">
        <f>VLOOKUP(A286,'LTFM Change'!A:D,4,FALSE)</f>
        <v>0</v>
      </c>
      <c r="AP286" s="269">
        <f>VLOOKUP(A286,QComp!A:E,5,FALSE)</f>
        <v>0</v>
      </c>
      <c r="AQ286" s="269">
        <f t="shared" si="92"/>
        <v>0</v>
      </c>
      <c r="AR286" s="269">
        <f>VLOOKUP(A286,'2021 SPED'!A:AF,32,FALSE)</f>
        <v>57807.229253940168</v>
      </c>
      <c r="AS286" s="285">
        <f t="shared" si="86"/>
        <v>391501.22925394017</v>
      </c>
      <c r="AT286" s="247">
        <f t="shared" si="87"/>
        <v>3.8074793714545793E-2</v>
      </c>
      <c r="AU286" s="249">
        <f t="shared" si="84"/>
        <v>579241.93867578334</v>
      </c>
    </row>
    <row r="287" spans="1:47" x14ac:dyDescent="0.3">
      <c r="A287" s="243">
        <v>2134</v>
      </c>
      <c r="B287" s="243">
        <v>1</v>
      </c>
      <c r="C287" s="243" t="s">
        <v>266</v>
      </c>
      <c r="D287" s="243">
        <f>VLOOKUP(A287,Sheet10!A:C,3,FALSE)</f>
        <v>6</v>
      </c>
      <c r="E287" s="268">
        <f>VLOOKUP(A287,'Pupil Info'!A:D,4,FALSE)</f>
        <v>695</v>
      </c>
      <c r="F287" s="269">
        <f>VLOOKUP(A287,'Starting Point 2020'!A:AB,28,FALSE)+IFERROR(VLOOKUP(A287,'2020 SPED'!A:W,23,FALSE),0)</f>
        <v>8219923.3974279044</v>
      </c>
      <c r="G287" s="269">
        <f>VLOOKUP(A287,'Starting Point 2020'!A:AB,28,FALSE)</f>
        <v>7329148.5</v>
      </c>
      <c r="H287" s="269">
        <f>VLOOKUP(A287,'2% 2020'!A:AB,28,FALSE)</f>
        <v>7441677.5</v>
      </c>
      <c r="I287" s="269">
        <f t="shared" si="88"/>
        <v>112529</v>
      </c>
      <c r="J287" s="269">
        <f>VLOOKUP(A287,'2% with VPK 2020'!A:AB,28,FALSE)</f>
        <v>7441677.5</v>
      </c>
      <c r="K287" s="269">
        <f>VLOOKUP(A287,'Charter School Lease'!A:D,4,FALSE)</f>
        <v>0</v>
      </c>
      <c r="L287" s="269">
        <f>VLOOKUP(A287,'Integration Change'!H:K,4,FALSE)</f>
        <v>0</v>
      </c>
      <c r="M287" s="269">
        <f>VLOOKUP(A287,'Other SPED'!A:D,4,FALSE)</f>
        <v>0</v>
      </c>
      <c r="N287" s="269">
        <f>VLOOKUP(A287,'LTFM Change'!G:J,4,FALSE)</f>
        <v>0</v>
      </c>
      <c r="O287" s="269">
        <f>VLOOKUP(A287,QComp!I:N,6,FALSE)</f>
        <v>0</v>
      </c>
      <c r="P287" s="269">
        <f>VLOOKUP(A287,'Breakfast and Lunch'!A:D,4,FALSE)</f>
        <v>0</v>
      </c>
      <c r="Q287" s="269">
        <f>VLOOKUP(A287,'Breakfast and Lunch'!A:E,5,FALSE)</f>
        <v>0</v>
      </c>
      <c r="R287" s="269">
        <f>VLOOKUP(A287,'Integration Change'!A:D,4,FALSE)</f>
        <v>0</v>
      </c>
      <c r="S287" s="269">
        <f>VLOOKUP(A287,'LTFM Change'!A:C,3,FALSE)</f>
        <v>0</v>
      </c>
      <c r="T287" s="269">
        <f>VLOOKUP(A287,QComp!A:D,4,FALSE)</f>
        <v>0</v>
      </c>
      <c r="U287" s="269">
        <f t="shared" si="89"/>
        <v>0</v>
      </c>
      <c r="V287" s="269">
        <f>VLOOKUP(A287,'2020 SPED'!A:AF,32,FALSE)</f>
        <v>23535.590431392193</v>
      </c>
      <c r="W287" s="270">
        <f t="shared" si="85"/>
        <v>136064.59043139219</v>
      </c>
      <c r="X287" s="247">
        <f t="shared" si="90"/>
        <v>1.6553024140586049E-2</v>
      </c>
      <c r="Z287" s="268">
        <f>VLOOKUP(A287,'Pupil Info'!A:E,5,FALSE)</f>
        <v>665</v>
      </c>
      <c r="AA287" s="269">
        <f>VLOOKUP(A287,'Starting Point 2021'!A:AB,28,FALSE)+VLOOKUP(A287,'2021 SPED'!A:AT,23,FALSE)</f>
        <v>8198044.1687402343</v>
      </c>
      <c r="AB287" s="269">
        <f>VLOOKUP(A287,'Starting Point 2021'!A:AB,28,FALSE)</f>
        <v>7300837</v>
      </c>
      <c r="AC287" s="269">
        <f>VLOOKUP(A287,'2% 2021'!A:AB,28,FALSE)</f>
        <v>7526506</v>
      </c>
      <c r="AD287" s="269">
        <f t="shared" si="91"/>
        <v>225669</v>
      </c>
      <c r="AE287" s="269">
        <f>VLOOKUP(A287,'2% with VPK 2021'!A:AB,28,FALSE)</f>
        <v>7526506</v>
      </c>
      <c r="AF287" s="269">
        <f>VLOOKUP(A287,'Charter School Lease'!A:E,5,FALSE)</f>
        <v>0</v>
      </c>
      <c r="AG287" s="269">
        <f>VLOOKUP(A287,'Integration Change'!H:L,5,FALSE)</f>
        <v>0</v>
      </c>
      <c r="AH287" s="269">
        <f>VLOOKUP(A287,'Other SPED'!A:D,4,FALSE)</f>
        <v>0</v>
      </c>
      <c r="AI287" s="269">
        <f>VLOOKUP(A287,QComp!I:R,10,FALSE)</f>
        <v>0</v>
      </c>
      <c r="AJ287" s="269">
        <f>VLOOKUP(A287,'LTFM Change'!G:K,5,FALSE)</f>
        <v>0</v>
      </c>
      <c r="AK287" s="269">
        <f>VLOOKUP(A287,'Breakfast and Lunch'!A:E,5,FALSE)</f>
        <v>0</v>
      </c>
      <c r="AL287" s="269">
        <f>VLOOKUP(A287,'Breakfast and Lunch'!A:D,4,FALSE)</f>
        <v>0</v>
      </c>
      <c r="AM287" s="269">
        <f>VLOOKUP(A287,'Integration Change'!A:E,5,FALSE)</f>
        <v>0</v>
      </c>
      <c r="AN287" s="269">
        <f>VLOOKUP(A287,'Safe School'!F:J,5,FALSE)</f>
        <v>0</v>
      </c>
      <c r="AO287" s="269">
        <f>VLOOKUP(A287,'LTFM Change'!A:D,4,FALSE)</f>
        <v>0</v>
      </c>
      <c r="AP287" s="269">
        <f>VLOOKUP(A287,QComp!A:E,5,FALSE)</f>
        <v>0</v>
      </c>
      <c r="AQ287" s="269">
        <f t="shared" si="92"/>
        <v>0</v>
      </c>
      <c r="AR287" s="269">
        <f>VLOOKUP(A287,'2021 SPED'!A:AF,32,FALSE)</f>
        <v>59422.17069587158</v>
      </c>
      <c r="AS287" s="285">
        <f t="shared" si="86"/>
        <v>285091.17069587158</v>
      </c>
      <c r="AT287" s="247">
        <f t="shared" si="87"/>
        <v>3.4775510454425992E-2</v>
      </c>
      <c r="AU287" s="249">
        <f t="shared" si="84"/>
        <v>421155.76112726377</v>
      </c>
    </row>
    <row r="288" spans="1:47" x14ac:dyDescent="0.3">
      <c r="A288" s="243">
        <v>2135</v>
      </c>
      <c r="B288" s="243">
        <v>1</v>
      </c>
      <c r="C288" s="243" t="s">
        <v>267</v>
      </c>
      <c r="D288" s="243">
        <f>VLOOKUP(A288,Sheet10!A:C,3,FALSE)</f>
        <v>5</v>
      </c>
      <c r="E288" s="268">
        <f>VLOOKUP(A288,'Pupil Info'!A:D,4,FALSE)</f>
        <v>894</v>
      </c>
      <c r="F288" s="269">
        <f>VLOOKUP(A288,'Starting Point 2020'!A:AB,28,FALSE)+IFERROR(VLOOKUP(A288,'2020 SPED'!A:W,23,FALSE),0)</f>
        <v>9563759.296518391</v>
      </c>
      <c r="G288" s="269">
        <f>VLOOKUP(A288,'Starting Point 2020'!A:AB,28,FALSE)</f>
        <v>8072038.75</v>
      </c>
      <c r="H288" s="269">
        <f>VLOOKUP(A288,'2% 2020'!A:AB,28,FALSE)</f>
        <v>8206379.75</v>
      </c>
      <c r="I288" s="269">
        <f t="shared" si="88"/>
        <v>134341</v>
      </c>
      <c r="J288" s="269">
        <f>VLOOKUP(A288,'2% with VPK 2020'!A:AB,28,FALSE)</f>
        <v>8206379.75</v>
      </c>
      <c r="K288" s="269">
        <f>VLOOKUP(A288,'Charter School Lease'!A:D,4,FALSE)</f>
        <v>0</v>
      </c>
      <c r="L288" s="269">
        <f>VLOOKUP(A288,'Integration Change'!H:K,4,FALSE)</f>
        <v>0</v>
      </c>
      <c r="M288" s="269">
        <f>VLOOKUP(A288,'Other SPED'!A:D,4,FALSE)</f>
        <v>0</v>
      </c>
      <c r="N288" s="269">
        <f>VLOOKUP(A288,'LTFM Change'!G:J,4,FALSE)</f>
        <v>0</v>
      </c>
      <c r="O288" s="269">
        <f>VLOOKUP(A288,QComp!I:N,6,FALSE)</f>
        <v>0</v>
      </c>
      <c r="P288" s="269">
        <f>VLOOKUP(A288,'Breakfast and Lunch'!A:D,4,FALSE)</f>
        <v>0</v>
      </c>
      <c r="Q288" s="269">
        <f>VLOOKUP(A288,'Breakfast and Lunch'!A:E,5,FALSE)</f>
        <v>0</v>
      </c>
      <c r="R288" s="269">
        <f>VLOOKUP(A288,'Integration Change'!A:D,4,FALSE)</f>
        <v>0</v>
      </c>
      <c r="S288" s="269">
        <f>VLOOKUP(A288,'LTFM Change'!A:C,3,FALSE)</f>
        <v>0</v>
      </c>
      <c r="T288" s="269">
        <f>VLOOKUP(A288,QComp!A:D,4,FALSE)</f>
        <v>0</v>
      </c>
      <c r="U288" s="269">
        <f t="shared" si="89"/>
        <v>0</v>
      </c>
      <c r="V288" s="269">
        <f>VLOOKUP(A288,'2020 SPED'!A:AF,32,FALSE)</f>
        <v>16070.517916142475</v>
      </c>
      <c r="W288" s="270">
        <f t="shared" si="85"/>
        <v>150411.51791614247</v>
      </c>
      <c r="X288" s="247">
        <f t="shared" si="90"/>
        <v>1.5727237925247557E-2</v>
      </c>
      <c r="Z288" s="268">
        <f>VLOOKUP(A288,'Pupil Info'!A:E,5,FALSE)</f>
        <v>868</v>
      </c>
      <c r="AA288" s="269">
        <f>VLOOKUP(A288,'Starting Point 2021'!A:AB,28,FALSE)+VLOOKUP(A288,'2021 SPED'!A:AT,23,FALSE)</f>
        <v>9433172.9221085832</v>
      </c>
      <c r="AB288" s="269">
        <f>VLOOKUP(A288,'Starting Point 2021'!A:AB,28,FALSE)</f>
        <v>7908567</v>
      </c>
      <c r="AC288" s="269">
        <f>VLOOKUP(A288,'2% 2021'!A:AB,28,FALSE)</f>
        <v>8174685</v>
      </c>
      <c r="AD288" s="269">
        <f t="shared" si="91"/>
        <v>266118</v>
      </c>
      <c r="AE288" s="269">
        <f>VLOOKUP(A288,'2% with VPK 2021'!A:AB,28,FALSE)</f>
        <v>8174685</v>
      </c>
      <c r="AF288" s="269">
        <f>VLOOKUP(A288,'Charter School Lease'!A:E,5,FALSE)</f>
        <v>0</v>
      </c>
      <c r="AG288" s="269">
        <f>VLOOKUP(A288,'Integration Change'!H:L,5,FALSE)</f>
        <v>0</v>
      </c>
      <c r="AH288" s="269">
        <f>VLOOKUP(A288,'Other SPED'!A:D,4,FALSE)</f>
        <v>0</v>
      </c>
      <c r="AI288" s="269">
        <f>VLOOKUP(A288,QComp!I:R,10,FALSE)</f>
        <v>0</v>
      </c>
      <c r="AJ288" s="269">
        <f>VLOOKUP(A288,'LTFM Change'!G:K,5,FALSE)</f>
        <v>0</v>
      </c>
      <c r="AK288" s="269">
        <f>VLOOKUP(A288,'Breakfast and Lunch'!A:E,5,FALSE)</f>
        <v>0</v>
      </c>
      <c r="AL288" s="269">
        <f>VLOOKUP(A288,'Breakfast and Lunch'!A:D,4,FALSE)</f>
        <v>0</v>
      </c>
      <c r="AM288" s="269">
        <f>VLOOKUP(A288,'Integration Change'!A:E,5,FALSE)</f>
        <v>0</v>
      </c>
      <c r="AN288" s="269">
        <f>VLOOKUP(A288,'Safe School'!F:J,5,FALSE)</f>
        <v>0</v>
      </c>
      <c r="AO288" s="269">
        <f>VLOOKUP(A288,'LTFM Change'!A:D,4,FALSE)</f>
        <v>0</v>
      </c>
      <c r="AP288" s="269">
        <f>VLOOKUP(A288,QComp!A:E,5,FALSE)</f>
        <v>0</v>
      </c>
      <c r="AQ288" s="269">
        <f t="shared" si="92"/>
        <v>0</v>
      </c>
      <c r="AR288" s="269">
        <f>VLOOKUP(A288,'2021 SPED'!A:AF,32,FALSE)</f>
        <v>39405.1480503981</v>
      </c>
      <c r="AS288" s="285">
        <f t="shared" si="86"/>
        <v>305523.1480503981</v>
      </c>
      <c r="AT288" s="247">
        <f t="shared" si="87"/>
        <v>3.2388163619299422E-2</v>
      </c>
      <c r="AU288" s="249">
        <f t="shared" si="84"/>
        <v>455934.66596654058</v>
      </c>
    </row>
    <row r="289" spans="1:47" x14ac:dyDescent="0.3">
      <c r="A289" s="243">
        <v>2137</v>
      </c>
      <c r="B289" s="243">
        <v>1</v>
      </c>
      <c r="C289" s="243" t="s">
        <v>268</v>
      </c>
      <c r="D289" s="243">
        <f>VLOOKUP(A289,Sheet10!A:C,3,FALSE)</f>
        <v>6</v>
      </c>
      <c r="E289" s="268">
        <f>VLOOKUP(A289,'Pupil Info'!A:D,4,FALSE)</f>
        <v>562</v>
      </c>
      <c r="F289" s="269">
        <f>VLOOKUP(A289,'Starting Point 2020'!A:AB,28,FALSE)+IFERROR(VLOOKUP(A289,'2020 SPED'!A:W,23,FALSE),0)</f>
        <v>5436081.4219176034</v>
      </c>
      <c r="G289" s="269">
        <f>VLOOKUP(A289,'Starting Point 2020'!A:AB,28,FALSE)</f>
        <v>5102066.75</v>
      </c>
      <c r="H289" s="269">
        <f>VLOOKUP(A289,'2% 2020'!A:AB,28,FALSE)</f>
        <v>5185862.75</v>
      </c>
      <c r="I289" s="269">
        <f t="shared" si="88"/>
        <v>83796</v>
      </c>
      <c r="J289" s="269">
        <f>VLOOKUP(A289,'2% with VPK 2020'!A:AB,28,FALSE)</f>
        <v>5185862.75</v>
      </c>
      <c r="K289" s="269">
        <f>VLOOKUP(A289,'Charter School Lease'!A:D,4,FALSE)</f>
        <v>0</v>
      </c>
      <c r="L289" s="269">
        <f>VLOOKUP(A289,'Integration Change'!H:K,4,FALSE)</f>
        <v>0</v>
      </c>
      <c r="M289" s="269">
        <f>VLOOKUP(A289,'Other SPED'!A:D,4,FALSE)</f>
        <v>0</v>
      </c>
      <c r="N289" s="269">
        <f>VLOOKUP(A289,'LTFM Change'!G:J,4,FALSE)</f>
        <v>0</v>
      </c>
      <c r="O289" s="269">
        <f>VLOOKUP(A289,QComp!I:N,6,FALSE)</f>
        <v>0</v>
      </c>
      <c r="P289" s="269">
        <f>VLOOKUP(A289,'Breakfast and Lunch'!A:D,4,FALSE)</f>
        <v>0</v>
      </c>
      <c r="Q289" s="269">
        <f>VLOOKUP(A289,'Breakfast and Lunch'!A:E,5,FALSE)</f>
        <v>0</v>
      </c>
      <c r="R289" s="269">
        <f>VLOOKUP(A289,'Integration Change'!A:D,4,FALSE)</f>
        <v>0</v>
      </c>
      <c r="S289" s="269">
        <f>VLOOKUP(A289,'LTFM Change'!A:C,3,FALSE)</f>
        <v>0</v>
      </c>
      <c r="T289" s="269">
        <f>VLOOKUP(A289,QComp!A:D,4,FALSE)</f>
        <v>0</v>
      </c>
      <c r="U289" s="269">
        <f t="shared" si="89"/>
        <v>0</v>
      </c>
      <c r="V289" s="269">
        <f>VLOOKUP(A289,'2020 SPED'!A:AF,32,FALSE)</f>
        <v>-28247.011729656952</v>
      </c>
      <c r="W289" s="270">
        <f t="shared" si="85"/>
        <v>55548.988270343048</v>
      </c>
      <c r="X289" s="247">
        <f t="shared" si="90"/>
        <v>1.0218571790771323E-2</v>
      </c>
      <c r="Z289" s="268">
        <f>VLOOKUP(A289,'Pupil Info'!A:E,5,FALSE)</f>
        <v>558</v>
      </c>
      <c r="AA289" s="269">
        <f>VLOOKUP(A289,'Starting Point 2021'!A:AB,28,FALSE)+VLOOKUP(A289,'2021 SPED'!A:AT,23,FALSE)</f>
        <v>5405298.7081515128</v>
      </c>
      <c r="AB289" s="269">
        <f>VLOOKUP(A289,'Starting Point 2021'!A:AB,28,FALSE)</f>
        <v>5056197.5</v>
      </c>
      <c r="AC289" s="269">
        <f>VLOOKUP(A289,'2% 2021'!A:AB,28,FALSE)</f>
        <v>5223663.5</v>
      </c>
      <c r="AD289" s="269">
        <f t="shared" si="91"/>
        <v>167466</v>
      </c>
      <c r="AE289" s="269">
        <f>VLOOKUP(A289,'2% with VPK 2021'!A:AB,28,FALSE)</f>
        <v>5223663.5</v>
      </c>
      <c r="AF289" s="269">
        <f>VLOOKUP(A289,'Charter School Lease'!A:E,5,FALSE)</f>
        <v>0</v>
      </c>
      <c r="AG289" s="269">
        <f>VLOOKUP(A289,'Integration Change'!H:L,5,FALSE)</f>
        <v>0</v>
      </c>
      <c r="AH289" s="269">
        <f>VLOOKUP(A289,'Other SPED'!A:D,4,FALSE)</f>
        <v>0</v>
      </c>
      <c r="AI289" s="269">
        <f>VLOOKUP(A289,QComp!I:R,10,FALSE)</f>
        <v>0</v>
      </c>
      <c r="AJ289" s="269">
        <f>VLOOKUP(A289,'LTFM Change'!G:K,5,FALSE)</f>
        <v>0</v>
      </c>
      <c r="AK289" s="269">
        <f>VLOOKUP(A289,'Breakfast and Lunch'!A:E,5,FALSE)</f>
        <v>0</v>
      </c>
      <c r="AL289" s="269">
        <f>VLOOKUP(A289,'Breakfast and Lunch'!A:D,4,FALSE)</f>
        <v>0</v>
      </c>
      <c r="AM289" s="269">
        <f>VLOOKUP(A289,'Integration Change'!A:E,5,FALSE)</f>
        <v>0</v>
      </c>
      <c r="AN289" s="269">
        <f>VLOOKUP(A289,'Safe School'!F:J,5,FALSE)</f>
        <v>0</v>
      </c>
      <c r="AO289" s="269">
        <f>VLOOKUP(A289,'LTFM Change'!A:D,4,FALSE)</f>
        <v>0</v>
      </c>
      <c r="AP289" s="269">
        <f>VLOOKUP(A289,QComp!A:E,5,FALSE)</f>
        <v>0</v>
      </c>
      <c r="AQ289" s="269">
        <f t="shared" si="92"/>
        <v>0</v>
      </c>
      <c r="AR289" s="269">
        <f>VLOOKUP(A289,'2021 SPED'!A:AF,32,FALSE)</f>
        <v>-30706.040699481615</v>
      </c>
      <c r="AS289" s="285">
        <f t="shared" si="86"/>
        <v>136759.95930051839</v>
      </c>
      <c r="AT289" s="247">
        <f t="shared" si="87"/>
        <v>2.5301091888645461E-2</v>
      </c>
      <c r="AU289" s="249">
        <f t="shared" si="84"/>
        <v>192308.94757086143</v>
      </c>
    </row>
    <row r="290" spans="1:47" x14ac:dyDescent="0.3">
      <c r="A290" s="243">
        <v>2142</v>
      </c>
      <c r="B290" s="243">
        <v>1</v>
      </c>
      <c r="C290" s="243" t="s">
        <v>269</v>
      </c>
      <c r="D290" s="243">
        <f>VLOOKUP(A290,Sheet10!A:C,3,FALSE)</f>
        <v>5</v>
      </c>
      <c r="E290" s="268">
        <f>VLOOKUP(A290,'Pupil Info'!A:D,4,FALSE)</f>
        <v>1864.8</v>
      </c>
      <c r="F290" s="269">
        <f>VLOOKUP(A290,'Starting Point 2020'!A:AB,28,FALSE)+IFERROR(VLOOKUP(A290,'2020 SPED'!A:W,23,FALSE),0)</f>
        <v>24338679.861911848</v>
      </c>
      <c r="G290" s="269">
        <f>VLOOKUP(A290,'Starting Point 2020'!A:AB,28,FALSE)</f>
        <v>21630732.128722399</v>
      </c>
      <c r="H290" s="269">
        <f>VLOOKUP(A290,'2% 2020'!A:AB,28,FALSE)</f>
        <v>21945493.128722399</v>
      </c>
      <c r="I290" s="269">
        <f t="shared" si="88"/>
        <v>314761</v>
      </c>
      <c r="J290" s="269">
        <f>VLOOKUP(A290,'2% with VPK 2020'!A:AB,28,FALSE)</f>
        <v>22264973.878722399</v>
      </c>
      <c r="K290" s="269">
        <f>VLOOKUP(A290,'Charter School Lease'!A:D,4,FALSE)</f>
        <v>0</v>
      </c>
      <c r="L290" s="269">
        <f>VLOOKUP(A290,'Integration Change'!H:K,4,FALSE)</f>
        <v>2907.9993599999725</v>
      </c>
      <c r="M290" s="269">
        <f>VLOOKUP(A290,'Other SPED'!A:D,4,FALSE)</f>
        <v>41001.410000000003</v>
      </c>
      <c r="N290" s="269">
        <f>VLOOKUP(A290,'LTFM Change'!G:J,4,FALSE)</f>
        <v>0</v>
      </c>
      <c r="O290" s="269">
        <f>VLOOKUP(A290,QComp!I:N,6,FALSE)</f>
        <v>12741.341198429989</v>
      </c>
      <c r="P290" s="269">
        <f>VLOOKUP(A290,'Breakfast and Lunch'!A:D,4,FALSE)</f>
        <v>1972.12</v>
      </c>
      <c r="Q290" s="269">
        <f>VLOOKUP(A290,'Breakfast and Lunch'!A:E,5,FALSE)</f>
        <v>5149.53</v>
      </c>
      <c r="R290" s="269">
        <f>VLOOKUP(A290,'Integration Change'!A:D,4,FALSE)</f>
        <v>1246.2854399999924</v>
      </c>
      <c r="S290" s="269">
        <f>VLOOKUP(A290,'LTFM Change'!A:C,3,FALSE)</f>
        <v>19767.990857142839</v>
      </c>
      <c r="T290" s="269">
        <f>VLOOKUP(A290,QComp!A:D,4,FALSE)</f>
        <v>9878.6588015700108</v>
      </c>
      <c r="U290" s="269">
        <f t="shared" si="89"/>
        <v>414146.08565714583</v>
      </c>
      <c r="V290" s="269">
        <f>VLOOKUP(A290,'2020 SPED'!A:AF,32,FALSE)</f>
        <v>71285.494150642771</v>
      </c>
      <c r="W290" s="270">
        <f t="shared" si="85"/>
        <v>800192.5798077886</v>
      </c>
      <c r="X290" s="247">
        <f t="shared" si="90"/>
        <v>3.2877402732924214E-2</v>
      </c>
      <c r="Z290" s="268">
        <f>VLOOKUP(A290,'Pupil Info'!A:E,5,FALSE)</f>
        <v>1866</v>
      </c>
      <c r="AA290" s="269">
        <f>VLOOKUP(A290,'Starting Point 2021'!A:AB,28,FALSE)+VLOOKUP(A290,'2021 SPED'!A:AT,23,FALSE)</f>
        <v>24389881.86902969</v>
      </c>
      <c r="AB290" s="269">
        <f>VLOOKUP(A290,'Starting Point 2021'!A:AB,28,FALSE)</f>
        <v>21629636.298106335</v>
      </c>
      <c r="AC290" s="269">
        <f>VLOOKUP(A290,'2% 2021'!A:AB,28,FALSE)</f>
        <v>22257607.706106335</v>
      </c>
      <c r="AD290" s="269">
        <f t="shared" si="91"/>
        <v>627971.40799999982</v>
      </c>
      <c r="AE290" s="269">
        <f>VLOOKUP(A290,'2% with VPK 2021'!A:AB,28,FALSE)</f>
        <v>22732202.382106338</v>
      </c>
      <c r="AF290" s="269">
        <f>VLOOKUP(A290,'Charter School Lease'!A:E,5,FALSE)</f>
        <v>0</v>
      </c>
      <c r="AG290" s="269">
        <f>VLOOKUP(A290,'Integration Change'!H:L,5,FALSE)</f>
        <v>3051.5654400000058</v>
      </c>
      <c r="AH290" s="269">
        <f>VLOOKUP(A290,'Other SPED'!A:D,4,FALSE)</f>
        <v>41001.410000000003</v>
      </c>
      <c r="AI290" s="269">
        <f>VLOOKUP(A290,QComp!I:R,10,FALSE)</f>
        <v>12715.80432396353</v>
      </c>
      <c r="AJ290" s="269">
        <f>VLOOKUP(A290,'LTFM Change'!G:K,5,FALSE)</f>
        <v>0</v>
      </c>
      <c r="AK290" s="269">
        <f>VLOOKUP(A290,'Breakfast and Lunch'!A:E,5,FALSE)</f>
        <v>5149.53</v>
      </c>
      <c r="AL290" s="269">
        <f>VLOOKUP(A290,'Breakfast and Lunch'!A:D,4,FALSE)</f>
        <v>1972.12</v>
      </c>
      <c r="AM290" s="269">
        <f>VLOOKUP(A290,'Integration Change'!A:E,5,FALSE)</f>
        <v>1307.8137599999973</v>
      </c>
      <c r="AN290" s="269">
        <f>VLOOKUP(A290,'Safe School'!F:J,5,FALSE)</f>
        <v>1879.2000000000016</v>
      </c>
      <c r="AO290" s="269">
        <f>VLOOKUP(A290,'LTFM Change'!A:D,4,FALSE)</f>
        <v>19835.999999999884</v>
      </c>
      <c r="AP290" s="269">
        <f>VLOOKUP(A290,QComp!A:E,5,FALSE)</f>
        <v>9904.1956760364701</v>
      </c>
      <c r="AQ290" s="269">
        <f t="shared" si="92"/>
        <v>571412.31520000473</v>
      </c>
      <c r="AR290" s="269">
        <f>VLOOKUP(A290,'2021 SPED'!A:AF,32,FALSE)</f>
        <v>150689.74019837892</v>
      </c>
      <c r="AS290" s="285">
        <f t="shared" si="86"/>
        <v>1350073.4633983835</v>
      </c>
      <c r="AT290" s="247">
        <f t="shared" si="87"/>
        <v>5.535383363675523E-2</v>
      </c>
      <c r="AU290" s="249">
        <f t="shared" si="84"/>
        <v>2150266.0432061721</v>
      </c>
    </row>
    <row r="291" spans="1:47" x14ac:dyDescent="0.3">
      <c r="A291" s="243">
        <v>2143</v>
      </c>
      <c r="B291" s="243">
        <v>1</v>
      </c>
      <c r="C291" s="243" t="s">
        <v>270</v>
      </c>
      <c r="D291" s="243">
        <f>VLOOKUP(A291,Sheet10!A:C,3,FALSE)</f>
        <v>6</v>
      </c>
      <c r="E291" s="268">
        <f>VLOOKUP(A291,'Pupil Info'!A:D,4,FALSE)</f>
        <v>788</v>
      </c>
      <c r="F291" s="269">
        <f>VLOOKUP(A291,'Starting Point 2020'!A:AB,28,FALSE)+IFERROR(VLOOKUP(A291,'2020 SPED'!A:W,23,FALSE),0)</f>
        <v>8675592.3050548062</v>
      </c>
      <c r="G291" s="269">
        <f>VLOOKUP(A291,'Starting Point 2020'!A:AB,28,FALSE)</f>
        <v>7823630.3583884202</v>
      </c>
      <c r="H291" s="269">
        <f>VLOOKUP(A291,'2% 2020'!A:AB,28,FALSE)</f>
        <v>7940837.3583884202</v>
      </c>
      <c r="I291" s="269">
        <f t="shared" si="88"/>
        <v>117207</v>
      </c>
      <c r="J291" s="269">
        <f>VLOOKUP(A291,'2% with VPK 2020'!A:AB,28,FALSE)</f>
        <v>7940837.3583884202</v>
      </c>
      <c r="K291" s="269">
        <f>VLOOKUP(A291,'Charter School Lease'!A:D,4,FALSE)</f>
        <v>0</v>
      </c>
      <c r="L291" s="269">
        <f>VLOOKUP(A291,'Integration Change'!H:K,4,FALSE)</f>
        <v>0</v>
      </c>
      <c r="M291" s="269">
        <f>VLOOKUP(A291,'Other SPED'!A:D,4,FALSE)</f>
        <v>0</v>
      </c>
      <c r="N291" s="269">
        <f>VLOOKUP(A291,'LTFM Change'!G:J,4,FALSE)</f>
        <v>0</v>
      </c>
      <c r="O291" s="269">
        <f>VLOOKUP(A291,QComp!I:N,6,FALSE)</f>
        <v>0</v>
      </c>
      <c r="P291" s="269">
        <f>VLOOKUP(A291,'Breakfast and Lunch'!A:D,4,FALSE)</f>
        <v>0</v>
      </c>
      <c r="Q291" s="269">
        <f>VLOOKUP(A291,'Breakfast and Lunch'!A:E,5,FALSE)</f>
        <v>0</v>
      </c>
      <c r="R291" s="269">
        <f>VLOOKUP(A291,'Integration Change'!A:D,4,FALSE)</f>
        <v>0</v>
      </c>
      <c r="S291" s="269">
        <f>VLOOKUP(A291,'LTFM Change'!A:C,3,FALSE)</f>
        <v>0</v>
      </c>
      <c r="T291" s="269">
        <f>VLOOKUP(A291,QComp!A:D,4,FALSE)</f>
        <v>0</v>
      </c>
      <c r="U291" s="269">
        <f t="shared" si="89"/>
        <v>0</v>
      </c>
      <c r="V291" s="269">
        <f>VLOOKUP(A291,'2020 SPED'!A:AF,32,FALSE)</f>
        <v>17751.263704908197</v>
      </c>
      <c r="W291" s="270">
        <f t="shared" si="85"/>
        <v>134958.2637049082</v>
      </c>
      <c r="X291" s="247">
        <f t="shared" si="90"/>
        <v>1.5556086427237482E-2</v>
      </c>
      <c r="Z291" s="268">
        <f>VLOOKUP(A291,'Pupil Info'!A:E,5,FALSE)</f>
        <v>778</v>
      </c>
      <c r="AA291" s="269">
        <f>VLOOKUP(A291,'Starting Point 2021'!A:AB,28,FALSE)+VLOOKUP(A291,'2021 SPED'!A:AT,23,FALSE)</f>
        <v>8687012.1987155359</v>
      </c>
      <c r="AB291" s="269">
        <f>VLOOKUP(A291,'Starting Point 2021'!A:AB,28,FALSE)</f>
        <v>7801567.3797078412</v>
      </c>
      <c r="AC291" s="269">
        <f>VLOOKUP(A291,'2% 2021'!A:AB,28,FALSE)</f>
        <v>8035841.6737078419</v>
      </c>
      <c r="AD291" s="269">
        <f t="shared" si="91"/>
        <v>234274.29400000069</v>
      </c>
      <c r="AE291" s="269">
        <f>VLOOKUP(A291,'2% with VPK 2021'!A:AB,28,FALSE)</f>
        <v>8035841.6737078419</v>
      </c>
      <c r="AF291" s="269">
        <f>VLOOKUP(A291,'Charter School Lease'!A:E,5,FALSE)</f>
        <v>0</v>
      </c>
      <c r="AG291" s="269">
        <f>VLOOKUP(A291,'Integration Change'!H:L,5,FALSE)</f>
        <v>0</v>
      </c>
      <c r="AH291" s="269">
        <f>VLOOKUP(A291,'Other SPED'!A:D,4,FALSE)</f>
        <v>0</v>
      </c>
      <c r="AI291" s="269">
        <f>VLOOKUP(A291,QComp!I:R,10,FALSE)</f>
        <v>0</v>
      </c>
      <c r="AJ291" s="269">
        <f>VLOOKUP(A291,'LTFM Change'!G:K,5,FALSE)</f>
        <v>0</v>
      </c>
      <c r="AK291" s="269">
        <f>VLOOKUP(A291,'Breakfast and Lunch'!A:E,5,FALSE)</f>
        <v>0</v>
      </c>
      <c r="AL291" s="269">
        <f>VLOOKUP(A291,'Breakfast and Lunch'!A:D,4,FALSE)</f>
        <v>0</v>
      </c>
      <c r="AM291" s="269">
        <f>VLOOKUP(A291,'Integration Change'!A:E,5,FALSE)</f>
        <v>0</v>
      </c>
      <c r="AN291" s="269">
        <f>VLOOKUP(A291,'Safe School'!F:J,5,FALSE)</f>
        <v>0</v>
      </c>
      <c r="AO291" s="269">
        <f>VLOOKUP(A291,'LTFM Change'!A:D,4,FALSE)</f>
        <v>0</v>
      </c>
      <c r="AP291" s="269">
        <f>VLOOKUP(A291,QComp!A:E,5,FALSE)</f>
        <v>0</v>
      </c>
      <c r="AQ291" s="269">
        <f t="shared" si="92"/>
        <v>0</v>
      </c>
      <c r="AR291" s="269">
        <f>VLOOKUP(A291,'2021 SPED'!A:AF,32,FALSE)</f>
        <v>43911.164455119753</v>
      </c>
      <c r="AS291" s="285">
        <f t="shared" si="86"/>
        <v>278185.45845512045</v>
      </c>
      <c r="AT291" s="247">
        <f t="shared" si="87"/>
        <v>3.2023145828695129E-2</v>
      </c>
      <c r="AU291" s="249">
        <f t="shared" si="84"/>
        <v>413143.72216002864</v>
      </c>
    </row>
    <row r="292" spans="1:47" x14ac:dyDescent="0.3">
      <c r="A292" s="243">
        <v>2144</v>
      </c>
      <c r="B292" s="243">
        <v>1</v>
      </c>
      <c r="C292" s="243" t="s">
        <v>271</v>
      </c>
      <c r="D292" s="243">
        <f>VLOOKUP(A292,Sheet10!A:C,3,FALSE)</f>
        <v>4</v>
      </c>
      <c r="E292" s="268">
        <f>VLOOKUP(A292,'Pupil Info'!A:D,4,FALSE)</f>
        <v>3270</v>
      </c>
      <c r="F292" s="269">
        <f>VLOOKUP(A292,'Starting Point 2020'!A:AB,28,FALSE)+IFERROR(VLOOKUP(A292,'2020 SPED'!A:W,23,FALSE),0)</f>
        <v>34598314.742656633</v>
      </c>
      <c r="G292" s="269">
        <f>VLOOKUP(A292,'Starting Point 2020'!A:AB,28,FALSE)</f>
        <v>28588600.25</v>
      </c>
      <c r="H292" s="269">
        <f>VLOOKUP(A292,'2% 2020'!A:AB,28,FALSE)</f>
        <v>29061609.25</v>
      </c>
      <c r="I292" s="269">
        <f t="shared" si="88"/>
        <v>473009</v>
      </c>
      <c r="J292" s="269">
        <f>VLOOKUP(A292,'2% with VPK 2020'!A:AB,28,FALSE)</f>
        <v>29061609.25</v>
      </c>
      <c r="K292" s="269">
        <f>VLOOKUP(A292,'Charter School Lease'!A:D,4,FALSE)</f>
        <v>0</v>
      </c>
      <c r="L292" s="269">
        <f>VLOOKUP(A292,'Integration Change'!H:K,4,FALSE)</f>
        <v>0</v>
      </c>
      <c r="M292" s="269">
        <f>VLOOKUP(A292,'Other SPED'!A:D,4,FALSE)</f>
        <v>0</v>
      </c>
      <c r="N292" s="269">
        <f>VLOOKUP(A292,'LTFM Change'!G:J,4,FALSE)</f>
        <v>0</v>
      </c>
      <c r="O292" s="269">
        <f>VLOOKUP(A292,QComp!I:N,6,FALSE)</f>
        <v>-2780.5122149999952</v>
      </c>
      <c r="P292" s="269">
        <f>VLOOKUP(A292,'Breakfast and Lunch'!A:D,4,FALSE)</f>
        <v>0</v>
      </c>
      <c r="Q292" s="269">
        <f>VLOOKUP(A292,'Breakfast and Lunch'!A:E,5,FALSE)</f>
        <v>0</v>
      </c>
      <c r="R292" s="269">
        <f>VLOOKUP(A292,'Integration Change'!A:D,4,FALSE)</f>
        <v>0</v>
      </c>
      <c r="S292" s="269">
        <f>VLOOKUP(A292,'LTFM Change'!A:C,3,FALSE)</f>
        <v>0</v>
      </c>
      <c r="T292" s="269">
        <f>VLOOKUP(A292,QComp!A:D,4,FALSE)</f>
        <v>2780.5122149999952</v>
      </c>
      <c r="U292" s="269">
        <f t="shared" si="89"/>
        <v>0</v>
      </c>
      <c r="V292" s="269">
        <f>VLOOKUP(A292,'2020 SPED'!A:AF,32,FALSE)</f>
        <v>391053.08380338736</v>
      </c>
      <c r="W292" s="270">
        <f t="shared" si="85"/>
        <v>864062.08380338736</v>
      </c>
      <c r="X292" s="247">
        <f t="shared" si="90"/>
        <v>2.4974109005895424E-2</v>
      </c>
      <c r="Z292" s="268">
        <f>VLOOKUP(A292,'Pupil Info'!A:E,5,FALSE)</f>
        <v>3205</v>
      </c>
      <c r="AA292" s="269">
        <f>VLOOKUP(A292,'Starting Point 2021'!A:AB,28,FALSE)+VLOOKUP(A292,'2021 SPED'!A:AT,23,FALSE)</f>
        <v>34376025.911745228</v>
      </c>
      <c r="AB292" s="269">
        <f>VLOOKUP(A292,'Starting Point 2021'!A:AB,28,FALSE)</f>
        <v>28078777.25</v>
      </c>
      <c r="AC292" s="269">
        <f>VLOOKUP(A292,'2% 2021'!A:AB,28,FALSE)</f>
        <v>29017769.25</v>
      </c>
      <c r="AD292" s="269">
        <f t="shared" si="91"/>
        <v>938992</v>
      </c>
      <c r="AE292" s="269">
        <f>VLOOKUP(A292,'2% with VPK 2021'!A:AB,28,FALSE)</f>
        <v>29017769.25</v>
      </c>
      <c r="AF292" s="269">
        <f>VLOOKUP(A292,'Charter School Lease'!A:E,5,FALSE)</f>
        <v>0</v>
      </c>
      <c r="AG292" s="269">
        <f>VLOOKUP(A292,'Integration Change'!H:L,5,FALSE)</f>
        <v>0</v>
      </c>
      <c r="AH292" s="269">
        <f>VLOOKUP(A292,'Other SPED'!A:D,4,FALSE)</f>
        <v>0</v>
      </c>
      <c r="AI292" s="269">
        <f>VLOOKUP(A292,QComp!I:R,10,FALSE)</f>
        <v>-2727.0624715285376</v>
      </c>
      <c r="AJ292" s="269">
        <f>VLOOKUP(A292,'LTFM Change'!G:K,5,FALSE)</f>
        <v>0</v>
      </c>
      <c r="AK292" s="269">
        <f>VLOOKUP(A292,'Breakfast and Lunch'!A:E,5,FALSE)</f>
        <v>0</v>
      </c>
      <c r="AL292" s="269">
        <f>VLOOKUP(A292,'Breakfast and Lunch'!A:D,4,FALSE)</f>
        <v>0</v>
      </c>
      <c r="AM292" s="269">
        <f>VLOOKUP(A292,'Integration Change'!A:E,5,FALSE)</f>
        <v>0</v>
      </c>
      <c r="AN292" s="269">
        <f>VLOOKUP(A292,'Safe School'!F:J,5,FALSE)</f>
        <v>0</v>
      </c>
      <c r="AO292" s="269">
        <f>VLOOKUP(A292,'LTFM Change'!A:D,4,FALSE)</f>
        <v>0</v>
      </c>
      <c r="AP292" s="269">
        <f>VLOOKUP(A292,QComp!A:E,5,FALSE)</f>
        <v>2727.0624715285376</v>
      </c>
      <c r="AQ292" s="269">
        <f t="shared" si="92"/>
        <v>0</v>
      </c>
      <c r="AR292" s="269">
        <f>VLOOKUP(A292,'2021 SPED'!A:AF,32,FALSE)</f>
        <v>729931.85627758596</v>
      </c>
      <c r="AS292" s="285">
        <f t="shared" si="86"/>
        <v>1668923.856277586</v>
      </c>
      <c r="AT292" s="247">
        <f t="shared" si="87"/>
        <v>4.8549063250134604E-2</v>
      </c>
      <c r="AU292" s="249">
        <f t="shared" si="84"/>
        <v>2532985.9400809733</v>
      </c>
    </row>
    <row r="293" spans="1:47" x14ac:dyDescent="0.3">
      <c r="A293" s="243">
        <v>2149</v>
      </c>
      <c r="B293" s="243">
        <v>1</v>
      </c>
      <c r="C293" s="243" t="s">
        <v>272</v>
      </c>
      <c r="D293" s="243">
        <f>VLOOKUP(A293,Sheet10!A:C,3,FALSE)</f>
        <v>5</v>
      </c>
      <c r="E293" s="268">
        <f>VLOOKUP(A293,'Pupil Info'!A:D,4,FALSE)</f>
        <v>1269</v>
      </c>
      <c r="F293" s="269">
        <f>VLOOKUP(A293,'Starting Point 2020'!A:AB,28,FALSE)+IFERROR(VLOOKUP(A293,'2020 SPED'!A:W,23,FALSE),0)</f>
        <v>16115954.440835906</v>
      </c>
      <c r="G293" s="269">
        <f>VLOOKUP(A293,'Starting Point 2020'!A:AB,28,FALSE)</f>
        <v>11454363.782983439</v>
      </c>
      <c r="H293" s="269">
        <f>VLOOKUP(A293,'2% 2020'!A:AB,28,FALSE)</f>
        <v>11645202.782983439</v>
      </c>
      <c r="I293" s="269">
        <f t="shared" si="88"/>
        <v>190839</v>
      </c>
      <c r="J293" s="269">
        <f>VLOOKUP(A293,'2% with VPK 2020'!A:AB,28,FALSE)</f>
        <v>11645202.782983439</v>
      </c>
      <c r="K293" s="269">
        <f>VLOOKUP(A293,'Charter School Lease'!A:D,4,FALSE)</f>
        <v>0</v>
      </c>
      <c r="L293" s="269">
        <f>VLOOKUP(A293,'Integration Change'!H:K,4,FALSE)</f>
        <v>0</v>
      </c>
      <c r="M293" s="269">
        <f>VLOOKUP(A293,'Other SPED'!A:D,4,FALSE)</f>
        <v>0</v>
      </c>
      <c r="N293" s="269">
        <f>VLOOKUP(A293,'LTFM Change'!G:J,4,FALSE)</f>
        <v>0</v>
      </c>
      <c r="O293" s="269">
        <f>VLOOKUP(A293,QComp!I:N,6,FALSE)</f>
        <v>0</v>
      </c>
      <c r="P293" s="269">
        <f>VLOOKUP(A293,'Breakfast and Lunch'!A:D,4,FALSE)</f>
        <v>0</v>
      </c>
      <c r="Q293" s="269">
        <f>VLOOKUP(A293,'Breakfast and Lunch'!A:E,5,FALSE)</f>
        <v>0</v>
      </c>
      <c r="R293" s="269">
        <f>VLOOKUP(A293,'Integration Change'!A:D,4,FALSE)</f>
        <v>0</v>
      </c>
      <c r="S293" s="269">
        <f>VLOOKUP(A293,'LTFM Change'!A:C,3,FALSE)</f>
        <v>0</v>
      </c>
      <c r="T293" s="269">
        <f>VLOOKUP(A293,QComp!A:D,4,FALSE)</f>
        <v>0</v>
      </c>
      <c r="U293" s="269">
        <f t="shared" si="89"/>
        <v>0</v>
      </c>
      <c r="V293" s="269">
        <f>VLOOKUP(A293,'2020 SPED'!A:AF,32,FALSE)</f>
        <v>40029.42132456135</v>
      </c>
      <c r="W293" s="270">
        <f t="shared" si="85"/>
        <v>230868.42132456135</v>
      </c>
      <c r="X293" s="247">
        <f t="shared" si="90"/>
        <v>1.4325457556492427E-2</v>
      </c>
      <c r="Z293" s="268">
        <f>VLOOKUP(A293,'Pupil Info'!A:E,5,FALSE)</f>
        <v>1280</v>
      </c>
      <c r="AA293" s="269">
        <f>VLOOKUP(A293,'Starting Point 2021'!A:AB,28,FALSE)+VLOOKUP(A293,'2021 SPED'!A:AT,23,FALSE)</f>
        <v>16552733.916476168</v>
      </c>
      <c r="AB293" s="269">
        <f>VLOOKUP(A293,'Starting Point 2021'!A:AB,28,FALSE)</f>
        <v>11605130.553032611</v>
      </c>
      <c r="AC293" s="269">
        <f>VLOOKUP(A293,'2% 2021'!A:AB,28,FALSE)</f>
        <v>11992121.22903261</v>
      </c>
      <c r="AD293" s="269">
        <f t="shared" si="91"/>
        <v>386990.67599999905</v>
      </c>
      <c r="AE293" s="269">
        <f>VLOOKUP(A293,'2% with VPK 2021'!A:AB,28,FALSE)</f>
        <v>11992121.22903261</v>
      </c>
      <c r="AF293" s="269">
        <f>VLOOKUP(A293,'Charter School Lease'!A:E,5,FALSE)</f>
        <v>0</v>
      </c>
      <c r="AG293" s="269">
        <f>VLOOKUP(A293,'Integration Change'!H:L,5,FALSE)</f>
        <v>0</v>
      </c>
      <c r="AH293" s="269">
        <f>VLOOKUP(A293,'Other SPED'!A:D,4,FALSE)</f>
        <v>0</v>
      </c>
      <c r="AI293" s="269">
        <f>VLOOKUP(A293,QComp!I:R,10,FALSE)</f>
        <v>0</v>
      </c>
      <c r="AJ293" s="269">
        <f>VLOOKUP(A293,'LTFM Change'!G:K,5,FALSE)</f>
        <v>0</v>
      </c>
      <c r="AK293" s="269">
        <f>VLOOKUP(A293,'Breakfast and Lunch'!A:E,5,FALSE)</f>
        <v>0</v>
      </c>
      <c r="AL293" s="269">
        <f>VLOOKUP(A293,'Breakfast and Lunch'!A:D,4,FALSE)</f>
        <v>0</v>
      </c>
      <c r="AM293" s="269">
        <f>VLOOKUP(A293,'Integration Change'!A:E,5,FALSE)</f>
        <v>0</v>
      </c>
      <c r="AN293" s="269">
        <f>VLOOKUP(A293,'Safe School'!F:J,5,FALSE)</f>
        <v>0</v>
      </c>
      <c r="AO293" s="269">
        <f>VLOOKUP(A293,'LTFM Change'!A:D,4,FALSE)</f>
        <v>0</v>
      </c>
      <c r="AP293" s="269">
        <f>VLOOKUP(A293,QComp!A:E,5,FALSE)</f>
        <v>0</v>
      </c>
      <c r="AQ293" s="269">
        <f t="shared" si="92"/>
        <v>0</v>
      </c>
      <c r="AR293" s="269">
        <f>VLOOKUP(A293,'2021 SPED'!A:AF,32,FALSE)</f>
        <v>144755.76002069004</v>
      </c>
      <c r="AS293" s="285">
        <f t="shared" si="86"/>
        <v>531746.43602068909</v>
      </c>
      <c r="AT293" s="247">
        <f t="shared" si="87"/>
        <v>3.2124387349173805E-2</v>
      </c>
      <c r="AU293" s="249">
        <f t="shared" si="84"/>
        <v>762614.85734525044</v>
      </c>
    </row>
    <row r="294" spans="1:47" x14ac:dyDescent="0.3">
      <c r="A294" s="243">
        <v>2154</v>
      </c>
      <c r="B294" s="243">
        <v>1</v>
      </c>
      <c r="C294" s="243" t="s">
        <v>273</v>
      </c>
      <c r="D294" s="243">
        <f>VLOOKUP(A294,Sheet10!A:C,3,FALSE)</f>
        <v>5</v>
      </c>
      <c r="E294" s="268">
        <f>VLOOKUP(A294,'Pupil Info'!A:D,4,FALSE)</f>
        <v>938</v>
      </c>
      <c r="F294" s="269">
        <f>VLOOKUP(A294,'Starting Point 2020'!A:AB,28,FALSE)+IFERROR(VLOOKUP(A294,'2020 SPED'!A:W,23,FALSE),0)</f>
        <v>9222526.0546338465</v>
      </c>
      <c r="G294" s="269">
        <f>VLOOKUP(A294,'Starting Point 2020'!A:AB,28,FALSE)</f>
        <v>8349984.3766279547</v>
      </c>
      <c r="H294" s="269">
        <f>VLOOKUP(A294,'2% 2020'!A:AB,28,FALSE)</f>
        <v>8491195.3766279556</v>
      </c>
      <c r="I294" s="269">
        <f t="shared" si="88"/>
        <v>141211.00000000093</v>
      </c>
      <c r="J294" s="269">
        <f>VLOOKUP(A294,'2% with VPK 2020'!A:AB,28,FALSE)</f>
        <v>8491195.3766279556</v>
      </c>
      <c r="K294" s="269">
        <f>VLOOKUP(A294,'Charter School Lease'!A:D,4,FALSE)</f>
        <v>0</v>
      </c>
      <c r="L294" s="269">
        <f>VLOOKUP(A294,'Integration Change'!H:K,4,FALSE)</f>
        <v>0</v>
      </c>
      <c r="M294" s="269">
        <f>VLOOKUP(A294,'Other SPED'!A:D,4,FALSE)</f>
        <v>0</v>
      </c>
      <c r="N294" s="269">
        <f>VLOOKUP(A294,'LTFM Change'!G:J,4,FALSE)</f>
        <v>0</v>
      </c>
      <c r="O294" s="269">
        <f>VLOOKUP(A294,QComp!I:N,6,FALSE)</f>
        <v>0</v>
      </c>
      <c r="P294" s="269">
        <f>VLOOKUP(A294,'Breakfast and Lunch'!A:D,4,FALSE)</f>
        <v>0</v>
      </c>
      <c r="Q294" s="269">
        <f>VLOOKUP(A294,'Breakfast and Lunch'!A:E,5,FALSE)</f>
        <v>0</v>
      </c>
      <c r="R294" s="269">
        <f>VLOOKUP(A294,'Integration Change'!A:D,4,FALSE)</f>
        <v>0</v>
      </c>
      <c r="S294" s="269">
        <f>VLOOKUP(A294,'LTFM Change'!A:C,3,FALSE)</f>
        <v>0</v>
      </c>
      <c r="T294" s="269">
        <f>VLOOKUP(A294,QComp!A:D,4,FALSE)</f>
        <v>0</v>
      </c>
      <c r="U294" s="269">
        <f t="shared" si="89"/>
        <v>0</v>
      </c>
      <c r="V294" s="269">
        <f>VLOOKUP(A294,'2020 SPED'!A:AF,32,FALSE)</f>
        <v>24999.452896690695</v>
      </c>
      <c r="W294" s="270">
        <f t="shared" si="85"/>
        <v>166210.45289669163</v>
      </c>
      <c r="X294" s="247">
        <f t="shared" si="90"/>
        <v>1.8022226439054583E-2</v>
      </c>
      <c r="Z294" s="268">
        <f>VLOOKUP(A294,'Pupil Info'!A:E,5,FALSE)</f>
        <v>917</v>
      </c>
      <c r="AA294" s="269">
        <f>VLOOKUP(A294,'Starting Point 2021'!A:AB,28,FALSE)+VLOOKUP(A294,'2021 SPED'!A:AT,23,FALSE)</f>
        <v>9092181.5527088251</v>
      </c>
      <c r="AB294" s="269">
        <f>VLOOKUP(A294,'Starting Point 2021'!A:AB,28,FALSE)</f>
        <v>8203793.396059352</v>
      </c>
      <c r="AC294" s="269">
        <f>VLOOKUP(A294,'2% 2021'!A:AB,28,FALSE)</f>
        <v>8482209.5400593523</v>
      </c>
      <c r="AD294" s="269">
        <f t="shared" si="91"/>
        <v>278416.14400000032</v>
      </c>
      <c r="AE294" s="269">
        <f>VLOOKUP(A294,'2% with VPK 2021'!A:AB,28,FALSE)</f>
        <v>8482209.5400593523</v>
      </c>
      <c r="AF294" s="269">
        <f>VLOOKUP(A294,'Charter School Lease'!A:E,5,FALSE)</f>
        <v>0</v>
      </c>
      <c r="AG294" s="269">
        <f>VLOOKUP(A294,'Integration Change'!H:L,5,FALSE)</f>
        <v>0</v>
      </c>
      <c r="AH294" s="269">
        <f>VLOOKUP(A294,'Other SPED'!A:D,4,FALSE)</f>
        <v>0</v>
      </c>
      <c r="AI294" s="269">
        <f>VLOOKUP(A294,QComp!I:R,10,FALSE)</f>
        <v>0</v>
      </c>
      <c r="AJ294" s="269">
        <f>VLOOKUP(A294,'LTFM Change'!G:K,5,FALSE)</f>
        <v>0</v>
      </c>
      <c r="AK294" s="269">
        <f>VLOOKUP(A294,'Breakfast and Lunch'!A:E,5,FALSE)</f>
        <v>0</v>
      </c>
      <c r="AL294" s="269">
        <f>VLOOKUP(A294,'Breakfast and Lunch'!A:D,4,FALSE)</f>
        <v>0</v>
      </c>
      <c r="AM294" s="269">
        <f>VLOOKUP(A294,'Integration Change'!A:E,5,FALSE)</f>
        <v>0</v>
      </c>
      <c r="AN294" s="269">
        <f>VLOOKUP(A294,'Safe School'!F:J,5,FALSE)</f>
        <v>0</v>
      </c>
      <c r="AO294" s="269">
        <f>VLOOKUP(A294,'LTFM Change'!A:D,4,FALSE)</f>
        <v>0</v>
      </c>
      <c r="AP294" s="269">
        <f>VLOOKUP(A294,QComp!A:E,5,FALSE)</f>
        <v>0</v>
      </c>
      <c r="AQ294" s="269">
        <f t="shared" si="92"/>
        <v>0</v>
      </c>
      <c r="AR294" s="269">
        <f>VLOOKUP(A294,'2021 SPED'!A:AF,32,FALSE)</f>
        <v>57044.000135187642</v>
      </c>
      <c r="AS294" s="285">
        <f t="shared" si="86"/>
        <v>335460.14413518796</v>
      </c>
      <c r="AT294" s="247">
        <f t="shared" si="87"/>
        <v>3.6895451569073097E-2</v>
      </c>
      <c r="AU294" s="249">
        <f t="shared" si="84"/>
        <v>501670.59703187959</v>
      </c>
    </row>
    <row r="295" spans="1:47" x14ac:dyDescent="0.3">
      <c r="A295" s="243">
        <v>2155</v>
      </c>
      <c r="B295" s="243">
        <v>1</v>
      </c>
      <c r="C295" s="243" t="s">
        <v>274</v>
      </c>
      <c r="D295" s="243">
        <f>VLOOKUP(A295,Sheet10!A:C,3,FALSE)</f>
        <v>5</v>
      </c>
      <c r="E295" s="268">
        <f>VLOOKUP(A295,'Pupil Info'!A:D,4,FALSE)</f>
        <v>1043</v>
      </c>
      <c r="F295" s="269">
        <f>VLOOKUP(A295,'Starting Point 2020'!A:AB,28,FALSE)+IFERROR(VLOOKUP(A295,'2020 SPED'!A:W,23,FALSE),0)</f>
        <v>10949852.745733511</v>
      </c>
      <c r="G295" s="269">
        <f>VLOOKUP(A295,'Starting Point 2020'!A:AB,28,FALSE)</f>
        <v>10169595.560152899</v>
      </c>
      <c r="H295" s="269">
        <f>VLOOKUP(A295,'2% 2020'!A:AB,28,FALSE)</f>
        <v>10334645.560152899</v>
      </c>
      <c r="I295" s="269">
        <f t="shared" si="88"/>
        <v>165050</v>
      </c>
      <c r="J295" s="269">
        <f>VLOOKUP(A295,'2% with VPK 2020'!A:AB,28,FALSE)</f>
        <v>10334645.560152899</v>
      </c>
      <c r="K295" s="269">
        <f>VLOOKUP(A295,'Charter School Lease'!A:D,4,FALSE)</f>
        <v>0</v>
      </c>
      <c r="L295" s="269">
        <f>VLOOKUP(A295,'Integration Change'!H:K,4,FALSE)</f>
        <v>0</v>
      </c>
      <c r="M295" s="269">
        <f>VLOOKUP(A295,'Other SPED'!A:D,4,FALSE)</f>
        <v>0</v>
      </c>
      <c r="N295" s="269">
        <f>VLOOKUP(A295,'LTFM Change'!G:J,4,FALSE)</f>
        <v>0</v>
      </c>
      <c r="O295" s="269">
        <f>VLOOKUP(A295,QComp!I:N,6,FALSE)</f>
        <v>0</v>
      </c>
      <c r="P295" s="269">
        <f>VLOOKUP(A295,'Breakfast and Lunch'!A:D,4,FALSE)</f>
        <v>0</v>
      </c>
      <c r="Q295" s="269">
        <f>VLOOKUP(A295,'Breakfast and Lunch'!A:E,5,FALSE)</f>
        <v>0</v>
      </c>
      <c r="R295" s="269">
        <f>VLOOKUP(A295,'Integration Change'!A:D,4,FALSE)</f>
        <v>0</v>
      </c>
      <c r="S295" s="269">
        <f>VLOOKUP(A295,'LTFM Change'!A:C,3,FALSE)</f>
        <v>0</v>
      </c>
      <c r="T295" s="269">
        <f>VLOOKUP(A295,QComp!A:D,4,FALSE)</f>
        <v>0</v>
      </c>
      <c r="U295" s="269">
        <f t="shared" si="89"/>
        <v>0</v>
      </c>
      <c r="V295" s="269">
        <f>VLOOKUP(A295,'2020 SPED'!A:AF,32,FALSE)</f>
        <v>40792.966286382987</v>
      </c>
      <c r="W295" s="270">
        <f t="shared" si="85"/>
        <v>205842.96628638299</v>
      </c>
      <c r="X295" s="247">
        <f t="shared" si="90"/>
        <v>1.8798697212306165E-2</v>
      </c>
      <c r="Z295" s="268">
        <f>VLOOKUP(A295,'Pupil Info'!A:E,5,FALSE)</f>
        <v>1053</v>
      </c>
      <c r="AA295" s="269">
        <f>VLOOKUP(A295,'Starting Point 2021'!A:AB,28,FALSE)+VLOOKUP(A295,'2021 SPED'!A:AT,23,FALSE)</f>
        <v>11117342.229786774</v>
      </c>
      <c r="AB295" s="269">
        <f>VLOOKUP(A295,'Starting Point 2021'!A:AB,28,FALSE)</f>
        <v>10291583.502056923</v>
      </c>
      <c r="AC295" s="269">
        <f>VLOOKUP(A295,'2% 2021'!A:AB,28,FALSE)</f>
        <v>10627088.912056923</v>
      </c>
      <c r="AD295" s="269">
        <f t="shared" si="91"/>
        <v>335505.41000000015</v>
      </c>
      <c r="AE295" s="269">
        <f>VLOOKUP(A295,'2% with VPK 2021'!A:AB,28,FALSE)</f>
        <v>10627088.912056923</v>
      </c>
      <c r="AF295" s="269">
        <f>VLOOKUP(A295,'Charter School Lease'!A:E,5,FALSE)</f>
        <v>0</v>
      </c>
      <c r="AG295" s="269">
        <f>VLOOKUP(A295,'Integration Change'!H:L,5,FALSE)</f>
        <v>0</v>
      </c>
      <c r="AH295" s="269">
        <f>VLOOKUP(A295,'Other SPED'!A:D,4,FALSE)</f>
        <v>0</v>
      </c>
      <c r="AI295" s="269">
        <f>VLOOKUP(A295,QComp!I:R,10,FALSE)</f>
        <v>0</v>
      </c>
      <c r="AJ295" s="269">
        <f>VLOOKUP(A295,'LTFM Change'!G:K,5,FALSE)</f>
        <v>0</v>
      </c>
      <c r="AK295" s="269">
        <f>VLOOKUP(A295,'Breakfast and Lunch'!A:E,5,FALSE)</f>
        <v>0</v>
      </c>
      <c r="AL295" s="269">
        <f>VLOOKUP(A295,'Breakfast and Lunch'!A:D,4,FALSE)</f>
        <v>0</v>
      </c>
      <c r="AM295" s="269">
        <f>VLOOKUP(A295,'Integration Change'!A:E,5,FALSE)</f>
        <v>0</v>
      </c>
      <c r="AN295" s="269">
        <f>VLOOKUP(A295,'Safe School'!F:J,5,FALSE)</f>
        <v>0</v>
      </c>
      <c r="AO295" s="269">
        <f>VLOOKUP(A295,'LTFM Change'!A:D,4,FALSE)</f>
        <v>0</v>
      </c>
      <c r="AP295" s="269">
        <f>VLOOKUP(A295,QComp!A:E,5,FALSE)</f>
        <v>0</v>
      </c>
      <c r="AQ295" s="269">
        <f t="shared" si="92"/>
        <v>0</v>
      </c>
      <c r="AR295" s="269">
        <f>VLOOKUP(A295,'2021 SPED'!A:AF,32,FALSE)</f>
        <v>99157.261225066846</v>
      </c>
      <c r="AS295" s="285">
        <f t="shared" si="86"/>
        <v>434662.671225067</v>
      </c>
      <c r="AT295" s="247">
        <f t="shared" si="87"/>
        <v>3.9097714385410612E-2</v>
      </c>
      <c r="AU295" s="249">
        <f t="shared" si="84"/>
        <v>640505.63751144998</v>
      </c>
    </row>
    <row r="296" spans="1:47" x14ac:dyDescent="0.3">
      <c r="A296" s="243">
        <v>2159</v>
      </c>
      <c r="B296" s="243">
        <v>1</v>
      </c>
      <c r="C296" s="243" t="s">
        <v>275</v>
      </c>
      <c r="D296" s="243">
        <f>VLOOKUP(A296,Sheet10!A:C,3,FALSE)</f>
        <v>6</v>
      </c>
      <c r="E296" s="268">
        <f>VLOOKUP(A296,'Pupil Info'!A:D,4,FALSE)</f>
        <v>532</v>
      </c>
      <c r="F296" s="269">
        <f>VLOOKUP(A296,'Starting Point 2020'!A:AB,28,FALSE)+IFERROR(VLOOKUP(A296,'2020 SPED'!A:W,23,FALSE),0)</f>
        <v>5816586.4741452113</v>
      </c>
      <c r="G296" s="269">
        <f>VLOOKUP(A296,'Starting Point 2020'!A:AB,28,FALSE)</f>
        <v>5456999.5</v>
      </c>
      <c r="H296" s="269">
        <f>VLOOKUP(A296,'2% 2020'!A:AB,28,FALSE)</f>
        <v>5541943.5</v>
      </c>
      <c r="I296" s="269">
        <f t="shared" si="88"/>
        <v>84944</v>
      </c>
      <c r="J296" s="269">
        <f>VLOOKUP(A296,'2% with VPK 2020'!A:AB,28,FALSE)</f>
        <v>5541943.5</v>
      </c>
      <c r="K296" s="269">
        <f>VLOOKUP(A296,'Charter School Lease'!A:D,4,FALSE)</f>
        <v>0</v>
      </c>
      <c r="L296" s="269">
        <f>VLOOKUP(A296,'Integration Change'!H:K,4,FALSE)</f>
        <v>0</v>
      </c>
      <c r="M296" s="269">
        <f>VLOOKUP(A296,'Other SPED'!A:D,4,FALSE)</f>
        <v>0</v>
      </c>
      <c r="N296" s="269">
        <f>VLOOKUP(A296,'LTFM Change'!G:J,4,FALSE)</f>
        <v>0</v>
      </c>
      <c r="O296" s="269">
        <f>VLOOKUP(A296,QComp!I:N,6,FALSE)</f>
        <v>0</v>
      </c>
      <c r="P296" s="269">
        <f>VLOOKUP(A296,'Breakfast and Lunch'!A:D,4,FALSE)</f>
        <v>0</v>
      </c>
      <c r="Q296" s="269">
        <f>VLOOKUP(A296,'Breakfast and Lunch'!A:E,5,FALSE)</f>
        <v>0</v>
      </c>
      <c r="R296" s="269">
        <f>VLOOKUP(A296,'Integration Change'!A:D,4,FALSE)</f>
        <v>0</v>
      </c>
      <c r="S296" s="269">
        <f>VLOOKUP(A296,'LTFM Change'!A:C,3,FALSE)</f>
        <v>0</v>
      </c>
      <c r="T296" s="269">
        <f>VLOOKUP(A296,QComp!A:D,4,FALSE)</f>
        <v>0</v>
      </c>
      <c r="U296" s="269">
        <f t="shared" si="89"/>
        <v>0</v>
      </c>
      <c r="V296" s="269">
        <f>VLOOKUP(A296,'2020 SPED'!A:AF,32,FALSE)</f>
        <v>18832.134391743923</v>
      </c>
      <c r="W296" s="270">
        <f t="shared" si="85"/>
        <v>103776.13439174392</v>
      </c>
      <c r="X296" s="247">
        <f t="shared" si="90"/>
        <v>1.7841415210283509E-2</v>
      </c>
      <c r="Z296" s="268">
        <f>VLOOKUP(A296,'Pupil Info'!A:E,5,FALSE)</f>
        <v>525</v>
      </c>
      <c r="AA296" s="269">
        <f>VLOOKUP(A296,'Starting Point 2021'!A:AB,28,FALSE)+VLOOKUP(A296,'2021 SPED'!A:AT,23,FALSE)</f>
        <v>5801986.0920528602</v>
      </c>
      <c r="AB296" s="269">
        <f>VLOOKUP(A296,'Starting Point 2021'!A:AB,28,FALSE)</f>
        <v>5428444</v>
      </c>
      <c r="AC296" s="269">
        <f>VLOOKUP(A296,'2% 2021'!A:AB,28,FALSE)</f>
        <v>5599355</v>
      </c>
      <c r="AD296" s="269">
        <f t="shared" si="91"/>
        <v>170911</v>
      </c>
      <c r="AE296" s="269">
        <f>VLOOKUP(A296,'2% with VPK 2021'!A:AB,28,FALSE)</f>
        <v>5599355</v>
      </c>
      <c r="AF296" s="269">
        <f>VLOOKUP(A296,'Charter School Lease'!A:E,5,FALSE)</f>
        <v>0</v>
      </c>
      <c r="AG296" s="269">
        <f>VLOOKUP(A296,'Integration Change'!H:L,5,FALSE)</f>
        <v>0</v>
      </c>
      <c r="AH296" s="269">
        <f>VLOOKUP(A296,'Other SPED'!A:D,4,FALSE)</f>
        <v>0</v>
      </c>
      <c r="AI296" s="269">
        <f>VLOOKUP(A296,QComp!I:R,10,FALSE)</f>
        <v>0</v>
      </c>
      <c r="AJ296" s="269">
        <f>VLOOKUP(A296,'LTFM Change'!G:K,5,FALSE)</f>
        <v>0</v>
      </c>
      <c r="AK296" s="269">
        <f>VLOOKUP(A296,'Breakfast and Lunch'!A:E,5,FALSE)</f>
        <v>0</v>
      </c>
      <c r="AL296" s="269">
        <f>VLOOKUP(A296,'Breakfast and Lunch'!A:D,4,FALSE)</f>
        <v>0</v>
      </c>
      <c r="AM296" s="269">
        <f>VLOOKUP(A296,'Integration Change'!A:E,5,FALSE)</f>
        <v>0</v>
      </c>
      <c r="AN296" s="269">
        <f>VLOOKUP(A296,'Safe School'!F:J,5,FALSE)</f>
        <v>0</v>
      </c>
      <c r="AO296" s="269">
        <f>VLOOKUP(A296,'LTFM Change'!A:D,4,FALSE)</f>
        <v>0</v>
      </c>
      <c r="AP296" s="269">
        <f>VLOOKUP(A296,QComp!A:E,5,FALSE)</f>
        <v>0</v>
      </c>
      <c r="AQ296" s="269">
        <f t="shared" si="92"/>
        <v>0</v>
      </c>
      <c r="AR296" s="269">
        <f>VLOOKUP(A296,'2021 SPED'!A:AF,32,FALSE)</f>
        <v>49518.467935779889</v>
      </c>
      <c r="AS296" s="285">
        <f t="shared" si="86"/>
        <v>220429.46793577989</v>
      </c>
      <c r="AT296" s="247">
        <f t="shared" si="87"/>
        <v>3.7992071066441951E-2</v>
      </c>
      <c r="AU296" s="249">
        <f t="shared" si="84"/>
        <v>324205.60232752381</v>
      </c>
    </row>
    <row r="297" spans="1:47" x14ac:dyDescent="0.3">
      <c r="A297" s="243">
        <v>2164</v>
      </c>
      <c r="B297" s="243">
        <v>1</v>
      </c>
      <c r="C297" s="243" t="s">
        <v>276</v>
      </c>
      <c r="D297" s="243">
        <f>VLOOKUP(A297,Sheet10!A:C,3,FALSE)</f>
        <v>5</v>
      </c>
      <c r="E297" s="268">
        <f>VLOOKUP(A297,'Pupil Info'!A:D,4,FALSE)</f>
        <v>1680</v>
      </c>
      <c r="F297" s="269">
        <f>VLOOKUP(A297,'Starting Point 2020'!A:AB,28,FALSE)+IFERROR(VLOOKUP(A297,'2020 SPED'!A:W,23,FALSE),0)</f>
        <v>16334301.441846002</v>
      </c>
      <c r="G297" s="269">
        <f>VLOOKUP(A297,'Starting Point 2020'!A:AB,28,FALSE)</f>
        <v>14432651.75</v>
      </c>
      <c r="H297" s="269">
        <f>VLOOKUP(A297,'2% 2020'!A:AB,28,FALSE)</f>
        <v>14679010.75</v>
      </c>
      <c r="I297" s="269">
        <f t="shared" si="88"/>
        <v>246359</v>
      </c>
      <c r="J297" s="269">
        <f>VLOOKUP(A297,'2% with VPK 2020'!A:AB,28,FALSE)</f>
        <v>14679010.75</v>
      </c>
      <c r="K297" s="269">
        <f>VLOOKUP(A297,'Charter School Lease'!A:D,4,FALSE)</f>
        <v>0</v>
      </c>
      <c r="L297" s="269">
        <f>VLOOKUP(A297,'Integration Change'!H:K,4,FALSE)</f>
        <v>0</v>
      </c>
      <c r="M297" s="269">
        <f>VLOOKUP(A297,'Other SPED'!A:D,4,FALSE)</f>
        <v>0</v>
      </c>
      <c r="N297" s="269">
        <f>VLOOKUP(A297,'LTFM Change'!G:J,4,FALSE)</f>
        <v>0</v>
      </c>
      <c r="O297" s="269">
        <f>VLOOKUP(A297,QComp!I:N,6,FALSE)</f>
        <v>0</v>
      </c>
      <c r="P297" s="269">
        <f>VLOOKUP(A297,'Breakfast and Lunch'!A:D,4,FALSE)</f>
        <v>0</v>
      </c>
      <c r="Q297" s="269">
        <f>VLOOKUP(A297,'Breakfast and Lunch'!A:E,5,FALSE)</f>
        <v>0</v>
      </c>
      <c r="R297" s="269">
        <f>VLOOKUP(A297,'Integration Change'!A:D,4,FALSE)</f>
        <v>0</v>
      </c>
      <c r="S297" s="269">
        <f>VLOOKUP(A297,'LTFM Change'!A:C,3,FALSE)</f>
        <v>0</v>
      </c>
      <c r="T297" s="269">
        <f>VLOOKUP(A297,QComp!A:D,4,FALSE)</f>
        <v>0</v>
      </c>
      <c r="U297" s="269">
        <f t="shared" si="89"/>
        <v>0</v>
      </c>
      <c r="V297" s="269">
        <f>VLOOKUP(A297,'2020 SPED'!A:AF,32,FALSE)</f>
        <v>85663.427139141364</v>
      </c>
      <c r="W297" s="270">
        <f t="shared" si="85"/>
        <v>332022.42713914136</v>
      </c>
      <c r="X297" s="247">
        <f t="shared" si="90"/>
        <v>2.0326698899320518E-2</v>
      </c>
      <c r="Z297" s="268">
        <f>VLOOKUP(A297,'Pupil Info'!A:E,5,FALSE)</f>
        <v>1696</v>
      </c>
      <c r="AA297" s="269">
        <f>VLOOKUP(A297,'Starting Point 2021'!A:AB,28,FALSE)+VLOOKUP(A297,'2021 SPED'!A:AT,23,FALSE)</f>
        <v>16714768.518151056</v>
      </c>
      <c r="AB297" s="269">
        <f>VLOOKUP(A297,'Starting Point 2021'!A:AB,28,FALSE)</f>
        <v>14643026</v>
      </c>
      <c r="AC297" s="269">
        <f>VLOOKUP(A297,'2% 2021'!A:AB,28,FALSE)</f>
        <v>15148073</v>
      </c>
      <c r="AD297" s="269">
        <f t="shared" si="91"/>
        <v>505047</v>
      </c>
      <c r="AE297" s="269">
        <f>VLOOKUP(A297,'2% with VPK 2021'!A:AB,28,FALSE)</f>
        <v>15148073</v>
      </c>
      <c r="AF297" s="269">
        <f>VLOOKUP(A297,'Charter School Lease'!A:E,5,FALSE)</f>
        <v>0</v>
      </c>
      <c r="AG297" s="269">
        <f>VLOOKUP(A297,'Integration Change'!H:L,5,FALSE)</f>
        <v>0</v>
      </c>
      <c r="AH297" s="269">
        <f>VLOOKUP(A297,'Other SPED'!A:D,4,FALSE)</f>
        <v>0</v>
      </c>
      <c r="AI297" s="269">
        <f>VLOOKUP(A297,QComp!I:R,10,FALSE)</f>
        <v>0</v>
      </c>
      <c r="AJ297" s="269">
        <f>VLOOKUP(A297,'LTFM Change'!G:K,5,FALSE)</f>
        <v>0</v>
      </c>
      <c r="AK297" s="269">
        <f>VLOOKUP(A297,'Breakfast and Lunch'!A:E,5,FALSE)</f>
        <v>0</v>
      </c>
      <c r="AL297" s="269">
        <f>VLOOKUP(A297,'Breakfast and Lunch'!A:D,4,FALSE)</f>
        <v>0</v>
      </c>
      <c r="AM297" s="269">
        <f>VLOOKUP(A297,'Integration Change'!A:E,5,FALSE)</f>
        <v>0</v>
      </c>
      <c r="AN297" s="269">
        <f>VLOOKUP(A297,'Safe School'!F:J,5,FALSE)</f>
        <v>0</v>
      </c>
      <c r="AO297" s="269">
        <f>VLOOKUP(A297,'LTFM Change'!A:D,4,FALSE)</f>
        <v>0</v>
      </c>
      <c r="AP297" s="269">
        <f>VLOOKUP(A297,QComp!A:E,5,FALSE)</f>
        <v>0</v>
      </c>
      <c r="AQ297" s="269">
        <f t="shared" si="92"/>
        <v>0</v>
      </c>
      <c r="AR297" s="269">
        <f>VLOOKUP(A297,'2021 SPED'!A:AF,32,FALSE)</f>
        <v>114827.59082570043</v>
      </c>
      <c r="AS297" s="285">
        <f t="shared" si="86"/>
        <v>619874.59082570043</v>
      </c>
      <c r="AT297" s="247">
        <f t="shared" si="87"/>
        <v>3.7085442742001443E-2</v>
      </c>
      <c r="AU297" s="249">
        <f t="shared" si="84"/>
        <v>951897.0179648418</v>
      </c>
    </row>
    <row r="298" spans="1:47" x14ac:dyDescent="0.3">
      <c r="A298" s="243">
        <v>2165</v>
      </c>
      <c r="B298" s="243">
        <v>1</v>
      </c>
      <c r="C298" s="243" t="s">
        <v>277</v>
      </c>
      <c r="D298" s="243">
        <f>VLOOKUP(A298,Sheet10!A:C,3,FALSE)</f>
        <v>5</v>
      </c>
      <c r="E298" s="268">
        <f>VLOOKUP(A298,'Pupil Info'!A:D,4,FALSE)</f>
        <v>945</v>
      </c>
      <c r="F298" s="269">
        <f>VLOOKUP(A298,'Starting Point 2020'!A:AB,28,FALSE)+IFERROR(VLOOKUP(A298,'2020 SPED'!A:W,23,FALSE),0)</f>
        <v>10357466.66621894</v>
      </c>
      <c r="G298" s="269">
        <f>VLOOKUP(A298,'Starting Point 2020'!A:AB,28,FALSE)</f>
        <v>9113731.5</v>
      </c>
      <c r="H298" s="269">
        <f>VLOOKUP(A298,'2% 2020'!A:AB,28,FALSE)</f>
        <v>9275119.5</v>
      </c>
      <c r="I298" s="269">
        <f t="shared" si="88"/>
        <v>161388</v>
      </c>
      <c r="J298" s="269">
        <f>VLOOKUP(A298,'2% with VPK 2020'!A:AB,28,FALSE)</f>
        <v>9480325.25</v>
      </c>
      <c r="K298" s="269">
        <f>VLOOKUP(A298,'Charter School Lease'!A:D,4,FALSE)</f>
        <v>0</v>
      </c>
      <c r="L298" s="269">
        <f>VLOOKUP(A298,'Integration Change'!H:K,4,FALSE)</f>
        <v>2412.4060800000007</v>
      </c>
      <c r="M298" s="269">
        <f>VLOOKUP(A298,'Other SPED'!A:D,4,FALSE)</f>
        <v>0</v>
      </c>
      <c r="N298" s="269">
        <f>VLOOKUP(A298,'LTFM Change'!G:J,4,FALSE)</f>
        <v>3793.8868357766769</v>
      </c>
      <c r="O298" s="269">
        <f>VLOOKUP(A298,QComp!I:N,6,FALSE)</f>
        <v>0</v>
      </c>
      <c r="P298" s="269">
        <f>VLOOKUP(A298,'Breakfast and Lunch'!A:D,4,FALSE)</f>
        <v>1314.74</v>
      </c>
      <c r="Q298" s="269">
        <f>VLOOKUP(A298,'Breakfast and Lunch'!A:E,5,FALSE)</f>
        <v>3433.02</v>
      </c>
      <c r="R298" s="269">
        <f>VLOOKUP(A298,'Integration Change'!A:D,4,FALSE)</f>
        <v>1033.8883200000018</v>
      </c>
      <c r="S298" s="269">
        <f>VLOOKUP(A298,'LTFM Change'!A:C,3,FALSE)</f>
        <v>9430.1131642233231</v>
      </c>
      <c r="T298" s="269">
        <f>VLOOKUP(A298,QComp!A:D,4,FALSE)</f>
        <v>0</v>
      </c>
      <c r="U298" s="269">
        <f t="shared" si="89"/>
        <v>226623.80440000072</v>
      </c>
      <c r="V298" s="269">
        <f>VLOOKUP(A298,'2020 SPED'!A:AF,32,FALSE)</f>
        <v>147661.51932808547</v>
      </c>
      <c r="W298" s="270">
        <f t="shared" si="85"/>
        <v>535673.32372808619</v>
      </c>
      <c r="X298" s="247">
        <f t="shared" si="90"/>
        <v>5.171856603460713E-2</v>
      </c>
      <c r="Z298" s="268">
        <f>VLOOKUP(A298,'Pupil Info'!A:E,5,FALSE)</f>
        <v>941</v>
      </c>
      <c r="AA298" s="269">
        <f>VLOOKUP(A298,'Starting Point 2021'!A:AB,28,FALSE)+VLOOKUP(A298,'2021 SPED'!A:AT,23,FALSE)</f>
        <v>10320779.757786065</v>
      </c>
      <c r="AB298" s="269">
        <f>VLOOKUP(A298,'Starting Point 2021'!A:AB,28,FALSE)</f>
        <v>8988750.75</v>
      </c>
      <c r="AC298" s="269">
        <f>VLOOKUP(A298,'2% 2021'!A:AB,28,FALSE)</f>
        <v>9309330.75</v>
      </c>
      <c r="AD298" s="269">
        <f t="shared" si="91"/>
        <v>320580</v>
      </c>
      <c r="AE298" s="269">
        <f>VLOOKUP(A298,'2% with VPK 2021'!A:AB,28,FALSE)</f>
        <v>9662695.5</v>
      </c>
      <c r="AF298" s="269">
        <f>VLOOKUP(A298,'Charter School Lease'!A:E,5,FALSE)</f>
        <v>0</v>
      </c>
      <c r="AG298" s="269">
        <f>VLOOKUP(A298,'Integration Change'!H:L,5,FALSE)</f>
        <v>2431.1347200000018</v>
      </c>
      <c r="AH298" s="269">
        <f>VLOOKUP(A298,'Other SPED'!A:D,4,FALSE)</f>
        <v>0</v>
      </c>
      <c r="AI298" s="269">
        <f>VLOOKUP(A298,QComp!I:R,10,FALSE)</f>
        <v>0</v>
      </c>
      <c r="AJ298" s="269">
        <f>VLOOKUP(A298,'LTFM Change'!G:K,5,FALSE)</f>
        <v>3925.0067413094221</v>
      </c>
      <c r="AK298" s="269">
        <f>VLOOKUP(A298,'Breakfast and Lunch'!A:E,5,FALSE)</f>
        <v>3433.02</v>
      </c>
      <c r="AL298" s="269">
        <f>VLOOKUP(A298,'Breakfast and Lunch'!A:D,4,FALSE)</f>
        <v>1314.74</v>
      </c>
      <c r="AM298" s="269">
        <f>VLOOKUP(A298,'Integration Change'!A:E,5,FALSE)</f>
        <v>1041.9148800000039</v>
      </c>
      <c r="AN298" s="269">
        <f>VLOOKUP(A298,'Safe School'!F:J,5,FALSE)</f>
        <v>1252.7999999999984</v>
      </c>
      <c r="AO298" s="269">
        <f>VLOOKUP(A298,'LTFM Change'!A:D,4,FALSE)</f>
        <v>9298.9932586905779</v>
      </c>
      <c r="AP298" s="269">
        <f>VLOOKUP(A298,QComp!A:E,5,FALSE)</f>
        <v>0</v>
      </c>
      <c r="AQ298" s="269">
        <f t="shared" si="92"/>
        <v>376062.35960000008</v>
      </c>
      <c r="AR298" s="269">
        <f>VLOOKUP(A298,'2021 SPED'!A:AF,32,FALSE)</f>
        <v>259307.02559293341</v>
      </c>
      <c r="AS298" s="285">
        <f t="shared" si="86"/>
        <v>955949.38519293349</v>
      </c>
      <c r="AT298" s="247">
        <f t="shared" si="87"/>
        <v>9.2623755920356682E-2</v>
      </c>
      <c r="AU298" s="249">
        <f t="shared" si="84"/>
        <v>1491622.7089210197</v>
      </c>
    </row>
    <row r="299" spans="1:47" x14ac:dyDescent="0.3">
      <c r="A299" s="243">
        <v>2167</v>
      </c>
      <c r="B299" s="243">
        <v>1</v>
      </c>
      <c r="C299" s="243" t="s">
        <v>278</v>
      </c>
      <c r="D299" s="243">
        <f>VLOOKUP(A299,Sheet10!A:C,3,FALSE)</f>
        <v>6</v>
      </c>
      <c r="E299" s="268">
        <f>VLOOKUP(A299,'Pupil Info'!A:D,4,FALSE)</f>
        <v>644</v>
      </c>
      <c r="F299" s="269">
        <f>VLOOKUP(A299,'Starting Point 2020'!A:AB,28,FALSE)+IFERROR(VLOOKUP(A299,'2020 SPED'!A:W,23,FALSE),0)</f>
        <v>6523477.391325485</v>
      </c>
      <c r="G299" s="269">
        <f>VLOOKUP(A299,'Starting Point 2020'!A:AB,28,FALSE)</f>
        <v>5755008.25</v>
      </c>
      <c r="H299" s="269">
        <f>VLOOKUP(A299,'2% 2020'!A:AB,28,FALSE)</f>
        <v>5852288.25</v>
      </c>
      <c r="I299" s="269">
        <f t="shared" si="88"/>
        <v>97280</v>
      </c>
      <c r="J299" s="269">
        <f>VLOOKUP(A299,'2% with VPK 2020'!A:AB,28,FALSE)</f>
        <v>5852288.25</v>
      </c>
      <c r="K299" s="269">
        <f>VLOOKUP(A299,'Charter School Lease'!A:D,4,FALSE)</f>
        <v>0</v>
      </c>
      <c r="L299" s="269">
        <f>VLOOKUP(A299,'Integration Change'!H:K,4,FALSE)</f>
        <v>0</v>
      </c>
      <c r="M299" s="269">
        <f>VLOOKUP(A299,'Other SPED'!A:D,4,FALSE)</f>
        <v>0</v>
      </c>
      <c r="N299" s="269">
        <f>VLOOKUP(A299,'LTFM Change'!G:J,4,FALSE)</f>
        <v>0</v>
      </c>
      <c r="O299" s="269">
        <f>VLOOKUP(A299,QComp!I:N,6,FALSE)</f>
        <v>-517.69536779999908</v>
      </c>
      <c r="P299" s="269">
        <f>VLOOKUP(A299,'Breakfast and Lunch'!A:D,4,FALSE)</f>
        <v>0</v>
      </c>
      <c r="Q299" s="269">
        <f>VLOOKUP(A299,'Breakfast and Lunch'!A:E,5,FALSE)</f>
        <v>0</v>
      </c>
      <c r="R299" s="269">
        <f>VLOOKUP(A299,'Integration Change'!A:D,4,FALSE)</f>
        <v>0</v>
      </c>
      <c r="S299" s="269">
        <f>VLOOKUP(A299,'LTFM Change'!A:C,3,FALSE)</f>
        <v>0</v>
      </c>
      <c r="T299" s="269">
        <f>VLOOKUP(A299,QComp!A:D,4,FALSE)</f>
        <v>517.69536779999908</v>
      </c>
      <c r="U299" s="269">
        <f t="shared" si="89"/>
        <v>0</v>
      </c>
      <c r="V299" s="269">
        <f>VLOOKUP(A299,'2020 SPED'!A:AF,32,FALSE)</f>
        <v>49313.913123109378</v>
      </c>
      <c r="W299" s="270">
        <f t="shared" si="85"/>
        <v>146593.91312310938</v>
      </c>
      <c r="X299" s="247">
        <f t="shared" si="90"/>
        <v>2.2471743876669344E-2</v>
      </c>
      <c r="Z299" s="268">
        <f>VLOOKUP(A299,'Pupil Info'!A:E,5,FALSE)</f>
        <v>636</v>
      </c>
      <c r="AA299" s="269">
        <f>VLOOKUP(A299,'Starting Point 2021'!A:AB,28,FALSE)+VLOOKUP(A299,'2021 SPED'!A:AT,23,FALSE)</f>
        <v>6537160.4195201676</v>
      </c>
      <c r="AB299" s="269">
        <f>VLOOKUP(A299,'Starting Point 2021'!A:AB,28,FALSE)</f>
        <v>5719127.25</v>
      </c>
      <c r="AC299" s="269">
        <f>VLOOKUP(A299,'2% 2021'!A:AB,28,FALSE)</f>
        <v>5914553.25</v>
      </c>
      <c r="AD299" s="269">
        <f t="shared" si="91"/>
        <v>195426</v>
      </c>
      <c r="AE299" s="269">
        <f>VLOOKUP(A299,'2% with VPK 2021'!A:AB,28,FALSE)</f>
        <v>5914553.25</v>
      </c>
      <c r="AF299" s="269">
        <f>VLOOKUP(A299,'Charter School Lease'!A:E,5,FALSE)</f>
        <v>0</v>
      </c>
      <c r="AG299" s="269">
        <f>VLOOKUP(A299,'Integration Change'!H:L,5,FALSE)</f>
        <v>0</v>
      </c>
      <c r="AH299" s="269">
        <f>VLOOKUP(A299,'Other SPED'!A:D,4,FALSE)</f>
        <v>0</v>
      </c>
      <c r="AI299" s="269">
        <f>VLOOKUP(A299,QComp!I:R,10,FALSE)</f>
        <v>-519.51052310543309</v>
      </c>
      <c r="AJ299" s="269">
        <f>VLOOKUP(A299,'LTFM Change'!G:K,5,FALSE)</f>
        <v>0</v>
      </c>
      <c r="AK299" s="269">
        <f>VLOOKUP(A299,'Breakfast and Lunch'!A:E,5,FALSE)</f>
        <v>0</v>
      </c>
      <c r="AL299" s="269">
        <f>VLOOKUP(A299,'Breakfast and Lunch'!A:D,4,FALSE)</f>
        <v>0</v>
      </c>
      <c r="AM299" s="269">
        <f>VLOOKUP(A299,'Integration Change'!A:E,5,FALSE)</f>
        <v>0</v>
      </c>
      <c r="AN299" s="269">
        <f>VLOOKUP(A299,'Safe School'!F:J,5,FALSE)</f>
        <v>0</v>
      </c>
      <c r="AO299" s="269">
        <f>VLOOKUP(A299,'LTFM Change'!A:D,4,FALSE)</f>
        <v>0</v>
      </c>
      <c r="AP299" s="269">
        <f>VLOOKUP(A299,QComp!A:E,5,FALSE)</f>
        <v>519.51052310543309</v>
      </c>
      <c r="AQ299" s="269">
        <f t="shared" si="92"/>
        <v>0</v>
      </c>
      <c r="AR299" s="269">
        <f>VLOOKUP(A299,'2021 SPED'!A:AF,32,FALSE)</f>
        <v>125954.97980536986</v>
      </c>
      <c r="AS299" s="285">
        <f t="shared" si="86"/>
        <v>321380.97980536986</v>
      </c>
      <c r="AT299" s="247">
        <f t="shared" si="87"/>
        <v>4.9162168155720345E-2</v>
      </c>
      <c r="AU299" s="249">
        <f t="shared" si="84"/>
        <v>467974.89292847924</v>
      </c>
    </row>
    <row r="300" spans="1:47" x14ac:dyDescent="0.3">
      <c r="A300" s="243">
        <v>2168</v>
      </c>
      <c r="B300" s="243">
        <v>1</v>
      </c>
      <c r="C300" s="243" t="s">
        <v>279</v>
      </c>
      <c r="D300" s="243">
        <f>VLOOKUP(A300,Sheet10!A:C,3,FALSE)</f>
        <v>6</v>
      </c>
      <c r="E300" s="268">
        <f>VLOOKUP(A300,'Pupil Info'!A:D,4,FALSE)</f>
        <v>860</v>
      </c>
      <c r="F300" s="269">
        <f>VLOOKUP(A300,'Starting Point 2020'!A:AB,28,FALSE)+IFERROR(VLOOKUP(A300,'2020 SPED'!A:W,23,FALSE),0)</f>
        <v>8553155.6944490802</v>
      </c>
      <c r="G300" s="269">
        <f>VLOOKUP(A300,'Starting Point 2020'!A:AB,28,FALSE)</f>
        <v>7601048</v>
      </c>
      <c r="H300" s="269">
        <f>VLOOKUP(A300,'2% 2020'!A:AB,28,FALSE)</f>
        <v>7731188</v>
      </c>
      <c r="I300" s="269">
        <f t="shared" si="88"/>
        <v>130140</v>
      </c>
      <c r="J300" s="269">
        <f>VLOOKUP(A300,'2% with VPK 2020'!A:AB,28,FALSE)</f>
        <v>7731188</v>
      </c>
      <c r="K300" s="269">
        <f>VLOOKUP(A300,'Charter School Lease'!A:D,4,FALSE)</f>
        <v>0</v>
      </c>
      <c r="L300" s="269">
        <f>VLOOKUP(A300,'Integration Change'!H:K,4,FALSE)</f>
        <v>0</v>
      </c>
      <c r="M300" s="269">
        <f>VLOOKUP(A300,'Other SPED'!A:D,4,FALSE)</f>
        <v>0</v>
      </c>
      <c r="N300" s="269">
        <f>VLOOKUP(A300,'LTFM Change'!G:J,4,FALSE)</f>
        <v>0</v>
      </c>
      <c r="O300" s="269">
        <f>VLOOKUP(A300,QComp!I:N,6,FALSE)</f>
        <v>0</v>
      </c>
      <c r="P300" s="269">
        <f>VLOOKUP(A300,'Breakfast and Lunch'!A:D,4,FALSE)</f>
        <v>0</v>
      </c>
      <c r="Q300" s="269">
        <f>VLOOKUP(A300,'Breakfast and Lunch'!A:E,5,FALSE)</f>
        <v>0</v>
      </c>
      <c r="R300" s="269">
        <f>VLOOKUP(A300,'Integration Change'!A:D,4,FALSE)</f>
        <v>0</v>
      </c>
      <c r="S300" s="269">
        <f>VLOOKUP(A300,'LTFM Change'!A:C,3,FALSE)</f>
        <v>0</v>
      </c>
      <c r="T300" s="269">
        <f>VLOOKUP(A300,QComp!A:D,4,FALSE)</f>
        <v>0</v>
      </c>
      <c r="U300" s="269">
        <f t="shared" si="89"/>
        <v>0</v>
      </c>
      <c r="V300" s="269">
        <f>VLOOKUP(A300,'2020 SPED'!A:AF,32,FALSE)</f>
        <v>17043.476948848343</v>
      </c>
      <c r="W300" s="270">
        <f t="shared" si="85"/>
        <v>147183.47694884834</v>
      </c>
      <c r="X300" s="247">
        <f t="shared" si="90"/>
        <v>1.7208090464712191E-2</v>
      </c>
      <c r="Z300" s="268">
        <f>VLOOKUP(A300,'Pupil Info'!A:E,5,FALSE)</f>
        <v>863</v>
      </c>
      <c r="AA300" s="269">
        <f>VLOOKUP(A300,'Starting Point 2021'!A:AB,28,FALSE)+VLOOKUP(A300,'2021 SPED'!A:AT,23,FALSE)</f>
        <v>8598631.8461472504</v>
      </c>
      <c r="AB300" s="269">
        <f>VLOOKUP(A300,'Starting Point 2021'!A:AB,28,FALSE)</f>
        <v>7611285.75</v>
      </c>
      <c r="AC300" s="269">
        <f>VLOOKUP(A300,'2% 2021'!A:AB,28,FALSE)</f>
        <v>7874488.75</v>
      </c>
      <c r="AD300" s="269">
        <f t="shared" si="91"/>
        <v>263203</v>
      </c>
      <c r="AE300" s="269">
        <f>VLOOKUP(A300,'2% with VPK 2021'!A:AB,28,FALSE)</f>
        <v>7874488.75</v>
      </c>
      <c r="AF300" s="269">
        <f>VLOOKUP(A300,'Charter School Lease'!A:E,5,FALSE)</f>
        <v>0</v>
      </c>
      <c r="AG300" s="269">
        <f>VLOOKUP(A300,'Integration Change'!H:L,5,FALSE)</f>
        <v>0</v>
      </c>
      <c r="AH300" s="269">
        <f>VLOOKUP(A300,'Other SPED'!A:D,4,FALSE)</f>
        <v>0</v>
      </c>
      <c r="AI300" s="269">
        <f>VLOOKUP(A300,QComp!I:R,10,FALSE)</f>
        <v>0</v>
      </c>
      <c r="AJ300" s="269">
        <f>VLOOKUP(A300,'LTFM Change'!G:K,5,FALSE)</f>
        <v>0</v>
      </c>
      <c r="AK300" s="269">
        <f>VLOOKUP(A300,'Breakfast and Lunch'!A:E,5,FALSE)</f>
        <v>0</v>
      </c>
      <c r="AL300" s="269">
        <f>VLOOKUP(A300,'Breakfast and Lunch'!A:D,4,FALSE)</f>
        <v>0</v>
      </c>
      <c r="AM300" s="269">
        <f>VLOOKUP(A300,'Integration Change'!A:E,5,FALSE)</f>
        <v>0</v>
      </c>
      <c r="AN300" s="269">
        <f>VLOOKUP(A300,'Safe School'!F:J,5,FALSE)</f>
        <v>0</v>
      </c>
      <c r="AO300" s="269">
        <f>VLOOKUP(A300,'LTFM Change'!A:D,4,FALSE)</f>
        <v>0</v>
      </c>
      <c r="AP300" s="269">
        <f>VLOOKUP(A300,QComp!A:E,5,FALSE)</f>
        <v>0</v>
      </c>
      <c r="AQ300" s="269">
        <f t="shared" si="92"/>
        <v>0</v>
      </c>
      <c r="AR300" s="269">
        <f>VLOOKUP(A300,'2021 SPED'!A:AF,32,FALSE)</f>
        <v>40099.434855750995</v>
      </c>
      <c r="AS300" s="285">
        <f t="shared" si="86"/>
        <v>303302.43485575099</v>
      </c>
      <c r="AT300" s="247">
        <f t="shared" si="87"/>
        <v>3.5273336535701437E-2</v>
      </c>
      <c r="AU300" s="249">
        <f t="shared" si="84"/>
        <v>450485.91180459934</v>
      </c>
    </row>
    <row r="301" spans="1:47" x14ac:dyDescent="0.3">
      <c r="A301" s="243">
        <v>2169</v>
      </c>
      <c r="B301" s="243">
        <v>1</v>
      </c>
      <c r="C301" s="243" t="s">
        <v>280</v>
      </c>
      <c r="D301" s="243">
        <f>VLOOKUP(A301,Sheet10!A:C,3,FALSE)</f>
        <v>6</v>
      </c>
      <c r="E301" s="268">
        <f>VLOOKUP(A301,'Pupil Info'!A:D,4,FALSE)</f>
        <v>733</v>
      </c>
      <c r="F301" s="269">
        <f>VLOOKUP(A301,'Starting Point 2020'!A:AB,28,FALSE)+IFERROR(VLOOKUP(A301,'2020 SPED'!A:W,23,FALSE),0)</f>
        <v>7853015.4441209231</v>
      </c>
      <c r="G301" s="269">
        <f>VLOOKUP(A301,'Starting Point 2020'!A:AB,28,FALSE)</f>
        <v>7035560.0114559997</v>
      </c>
      <c r="H301" s="269">
        <f>VLOOKUP(A301,'2% 2020'!A:AB,28,FALSE)</f>
        <v>7146831.0114559997</v>
      </c>
      <c r="I301" s="269">
        <f t="shared" si="88"/>
        <v>111271</v>
      </c>
      <c r="J301" s="269">
        <f>VLOOKUP(A301,'2% with VPK 2020'!A:AB,28,FALSE)</f>
        <v>7146831.0114559997</v>
      </c>
      <c r="K301" s="269">
        <f>VLOOKUP(A301,'Charter School Lease'!A:D,4,FALSE)</f>
        <v>0</v>
      </c>
      <c r="L301" s="269">
        <f>VLOOKUP(A301,'Integration Change'!H:K,4,FALSE)</f>
        <v>0</v>
      </c>
      <c r="M301" s="269">
        <f>VLOOKUP(A301,'Other SPED'!A:D,4,FALSE)</f>
        <v>0</v>
      </c>
      <c r="N301" s="269">
        <f>VLOOKUP(A301,'LTFM Change'!G:J,4,FALSE)</f>
        <v>0</v>
      </c>
      <c r="O301" s="269">
        <f>VLOOKUP(A301,QComp!I:N,6,FALSE)</f>
        <v>-597.71010779999779</v>
      </c>
      <c r="P301" s="269">
        <f>VLOOKUP(A301,'Breakfast and Lunch'!A:D,4,FALSE)</f>
        <v>0</v>
      </c>
      <c r="Q301" s="269">
        <f>VLOOKUP(A301,'Breakfast and Lunch'!A:E,5,FALSE)</f>
        <v>0</v>
      </c>
      <c r="R301" s="269">
        <f>VLOOKUP(A301,'Integration Change'!A:D,4,FALSE)</f>
        <v>0</v>
      </c>
      <c r="S301" s="269">
        <f>VLOOKUP(A301,'LTFM Change'!A:C,3,FALSE)</f>
        <v>0</v>
      </c>
      <c r="T301" s="269">
        <f>VLOOKUP(A301,QComp!A:D,4,FALSE)</f>
        <v>0</v>
      </c>
      <c r="U301" s="269">
        <f t="shared" si="89"/>
        <v>-597.71010779961944</v>
      </c>
      <c r="V301" s="269">
        <f>VLOOKUP(A301,'2020 SPED'!A:AF,32,FALSE)</f>
        <v>15411.55965303327</v>
      </c>
      <c r="W301" s="270">
        <f t="shared" si="85"/>
        <v>126084.84954523365</v>
      </c>
      <c r="X301" s="247">
        <f t="shared" si="90"/>
        <v>1.605559678857196E-2</v>
      </c>
      <c r="Z301" s="268">
        <f>VLOOKUP(A301,'Pupil Info'!A:E,5,FALSE)</f>
        <v>726</v>
      </c>
      <c r="AA301" s="269">
        <f>VLOOKUP(A301,'Starting Point 2021'!A:AB,28,FALSE)+VLOOKUP(A301,'2021 SPED'!A:AT,23,FALSE)</f>
        <v>7859376.6275670175</v>
      </c>
      <c r="AB301" s="269">
        <f>VLOOKUP(A301,'Starting Point 2021'!A:AB,28,FALSE)</f>
        <v>7007092.0007500583</v>
      </c>
      <c r="AC301" s="269">
        <f>VLOOKUP(A301,'2% 2021'!A:AB,28,FALSE)</f>
        <v>7229245.5287500583</v>
      </c>
      <c r="AD301" s="269">
        <f t="shared" si="91"/>
        <v>222153.52799999993</v>
      </c>
      <c r="AE301" s="269">
        <f>VLOOKUP(A301,'2% with VPK 2021'!A:AB,28,FALSE)</f>
        <v>7229245.5287500583</v>
      </c>
      <c r="AF301" s="269">
        <f>VLOOKUP(A301,'Charter School Lease'!A:E,5,FALSE)</f>
        <v>0</v>
      </c>
      <c r="AG301" s="269">
        <f>VLOOKUP(A301,'Integration Change'!H:L,5,FALSE)</f>
        <v>0</v>
      </c>
      <c r="AH301" s="269">
        <f>VLOOKUP(A301,'Other SPED'!A:D,4,FALSE)</f>
        <v>0</v>
      </c>
      <c r="AI301" s="269">
        <f>VLOOKUP(A301,QComp!I:R,10,FALSE)</f>
        <v>-600.17426884768065</v>
      </c>
      <c r="AJ301" s="269">
        <f>VLOOKUP(A301,'LTFM Change'!G:K,5,FALSE)</f>
        <v>0</v>
      </c>
      <c r="AK301" s="269">
        <f>VLOOKUP(A301,'Breakfast and Lunch'!A:E,5,FALSE)</f>
        <v>0</v>
      </c>
      <c r="AL301" s="269">
        <f>VLOOKUP(A301,'Breakfast and Lunch'!A:D,4,FALSE)</f>
        <v>0</v>
      </c>
      <c r="AM301" s="269">
        <f>VLOOKUP(A301,'Integration Change'!A:E,5,FALSE)</f>
        <v>0</v>
      </c>
      <c r="AN301" s="269">
        <f>VLOOKUP(A301,'Safe School'!F:J,5,FALSE)</f>
        <v>0</v>
      </c>
      <c r="AO301" s="269">
        <f>VLOOKUP(A301,'LTFM Change'!A:D,4,FALSE)</f>
        <v>0</v>
      </c>
      <c r="AP301" s="269">
        <f>VLOOKUP(A301,QComp!A:E,5,FALSE)</f>
        <v>0</v>
      </c>
      <c r="AQ301" s="269">
        <f t="shared" si="92"/>
        <v>-600.1742688473314</v>
      </c>
      <c r="AR301" s="269">
        <f>VLOOKUP(A301,'2021 SPED'!A:AF,32,FALSE)</f>
        <v>38913.22074970766</v>
      </c>
      <c r="AS301" s="285">
        <f t="shared" si="86"/>
        <v>260466.57448086026</v>
      </c>
      <c r="AT301" s="247">
        <f t="shared" si="87"/>
        <v>3.3140869412882641E-2</v>
      </c>
      <c r="AU301" s="249">
        <f t="shared" si="84"/>
        <v>386551.42402609391</v>
      </c>
    </row>
    <row r="302" spans="1:47" x14ac:dyDescent="0.3">
      <c r="A302" s="243">
        <v>2170</v>
      </c>
      <c r="B302" s="243">
        <v>1</v>
      </c>
      <c r="C302" s="243" t="s">
        <v>281</v>
      </c>
      <c r="D302" s="243">
        <f>VLOOKUP(A302,Sheet10!A:C,3,FALSE)</f>
        <v>5</v>
      </c>
      <c r="E302" s="268">
        <f>VLOOKUP(A302,'Pupil Info'!A:D,4,FALSE)</f>
        <v>1120</v>
      </c>
      <c r="F302" s="269">
        <f>VLOOKUP(A302,'Starting Point 2020'!A:AB,28,FALSE)+IFERROR(VLOOKUP(A302,'2020 SPED'!A:W,23,FALSE),0)</f>
        <v>12190696.344361525</v>
      </c>
      <c r="G302" s="269">
        <f>VLOOKUP(A302,'Starting Point 2020'!A:AB,28,FALSE)</f>
        <v>10765337.41951075</v>
      </c>
      <c r="H302" s="269">
        <f>VLOOKUP(A302,'2% 2020'!A:AB,28,FALSE)</f>
        <v>10946496.41951075</v>
      </c>
      <c r="I302" s="269">
        <f t="shared" si="88"/>
        <v>181159</v>
      </c>
      <c r="J302" s="269">
        <f>VLOOKUP(A302,'2% with VPK 2020'!A:AB,28,FALSE)</f>
        <v>10946496.41951075</v>
      </c>
      <c r="K302" s="269">
        <f>VLOOKUP(A302,'Charter School Lease'!A:D,4,FALSE)</f>
        <v>0</v>
      </c>
      <c r="L302" s="269">
        <f>VLOOKUP(A302,'Integration Change'!H:K,4,FALSE)</f>
        <v>0</v>
      </c>
      <c r="M302" s="269">
        <f>VLOOKUP(A302,'Other SPED'!A:D,4,FALSE)</f>
        <v>0</v>
      </c>
      <c r="N302" s="269">
        <f>VLOOKUP(A302,'LTFM Change'!G:J,4,FALSE)</f>
        <v>0</v>
      </c>
      <c r="O302" s="269">
        <f>VLOOKUP(A302,QComp!I:N,6,FALSE)</f>
        <v>-883.36272960001952</v>
      </c>
      <c r="P302" s="269">
        <f>VLOOKUP(A302,'Breakfast and Lunch'!A:D,4,FALSE)</f>
        <v>0</v>
      </c>
      <c r="Q302" s="269">
        <f>VLOOKUP(A302,'Breakfast and Lunch'!A:E,5,FALSE)</f>
        <v>0</v>
      </c>
      <c r="R302" s="269">
        <f>VLOOKUP(A302,'Integration Change'!A:D,4,FALSE)</f>
        <v>0</v>
      </c>
      <c r="S302" s="269">
        <f>VLOOKUP(A302,'LTFM Change'!A:C,3,FALSE)</f>
        <v>0</v>
      </c>
      <c r="T302" s="269">
        <f>VLOOKUP(A302,QComp!A:D,4,FALSE)</f>
        <v>883.36272960001952</v>
      </c>
      <c r="U302" s="269">
        <f t="shared" si="89"/>
        <v>0</v>
      </c>
      <c r="V302" s="269">
        <f>VLOOKUP(A302,'2020 SPED'!A:AF,32,FALSE)</f>
        <v>23122.538604840869</v>
      </c>
      <c r="W302" s="270">
        <f t="shared" si="85"/>
        <v>204281.53860484087</v>
      </c>
      <c r="X302" s="247">
        <f t="shared" si="90"/>
        <v>1.6757167337641505E-2</v>
      </c>
      <c r="Z302" s="268">
        <f>VLOOKUP(A302,'Pupil Info'!A:E,5,FALSE)</f>
        <v>1091</v>
      </c>
      <c r="AA302" s="269">
        <f>VLOOKUP(A302,'Starting Point 2021'!A:AB,28,FALSE)+VLOOKUP(A302,'2021 SPED'!A:AT,23,FALSE)</f>
        <v>12067355.147493858</v>
      </c>
      <c r="AB302" s="269">
        <f>VLOOKUP(A302,'Starting Point 2021'!A:AB,28,FALSE)</f>
        <v>10605787.599002628</v>
      </c>
      <c r="AC302" s="269">
        <f>VLOOKUP(A302,'2% 2021'!A:AB,28,FALSE)</f>
        <v>10964405.229002628</v>
      </c>
      <c r="AD302" s="269">
        <f t="shared" si="91"/>
        <v>358617.63000000082</v>
      </c>
      <c r="AE302" s="269">
        <f>VLOOKUP(A302,'2% with VPK 2021'!A:AB,28,FALSE)</f>
        <v>10964405.229002628</v>
      </c>
      <c r="AF302" s="269">
        <f>VLOOKUP(A302,'Charter School Lease'!A:E,5,FALSE)</f>
        <v>0</v>
      </c>
      <c r="AG302" s="269">
        <f>VLOOKUP(A302,'Integration Change'!H:L,5,FALSE)</f>
        <v>0</v>
      </c>
      <c r="AH302" s="269">
        <f>VLOOKUP(A302,'Other SPED'!A:D,4,FALSE)</f>
        <v>0</v>
      </c>
      <c r="AI302" s="269">
        <f>VLOOKUP(A302,QComp!I:R,10,FALSE)</f>
        <v>-892.91268547766958</v>
      </c>
      <c r="AJ302" s="269">
        <f>VLOOKUP(A302,'LTFM Change'!G:K,5,FALSE)</f>
        <v>0</v>
      </c>
      <c r="AK302" s="269">
        <f>VLOOKUP(A302,'Breakfast and Lunch'!A:E,5,FALSE)</f>
        <v>0</v>
      </c>
      <c r="AL302" s="269">
        <f>VLOOKUP(A302,'Breakfast and Lunch'!A:D,4,FALSE)</f>
        <v>0</v>
      </c>
      <c r="AM302" s="269">
        <f>VLOOKUP(A302,'Integration Change'!A:E,5,FALSE)</f>
        <v>0</v>
      </c>
      <c r="AN302" s="269">
        <f>VLOOKUP(A302,'Safe School'!F:J,5,FALSE)</f>
        <v>0</v>
      </c>
      <c r="AO302" s="269">
        <f>VLOOKUP(A302,'LTFM Change'!A:D,4,FALSE)</f>
        <v>0</v>
      </c>
      <c r="AP302" s="269">
        <f>VLOOKUP(A302,QComp!A:E,5,FALSE)</f>
        <v>892.91268547766958</v>
      </c>
      <c r="AQ302" s="269">
        <f t="shared" si="92"/>
        <v>0</v>
      </c>
      <c r="AR302" s="269">
        <f>VLOOKUP(A302,'2021 SPED'!A:AF,32,FALSE)</f>
        <v>58210.85128793749</v>
      </c>
      <c r="AS302" s="285">
        <f t="shared" si="86"/>
        <v>416828.48128793831</v>
      </c>
      <c r="AT302" s="247">
        <f t="shared" si="87"/>
        <v>3.454182595881454E-2</v>
      </c>
      <c r="AU302" s="249">
        <f t="shared" si="84"/>
        <v>621110.01989277918</v>
      </c>
    </row>
    <row r="303" spans="1:47" x14ac:dyDescent="0.3">
      <c r="A303" s="243">
        <v>2171</v>
      </c>
      <c r="B303" s="243">
        <v>1</v>
      </c>
      <c r="C303" s="243" t="s">
        <v>282</v>
      </c>
      <c r="D303" s="243">
        <f>VLOOKUP(A303,Sheet10!A:C,3,FALSE)</f>
        <v>6</v>
      </c>
      <c r="E303" s="268">
        <f>VLOOKUP(A303,'Pupil Info'!A:D,4,FALSE)</f>
        <v>237</v>
      </c>
      <c r="F303" s="269">
        <f>VLOOKUP(A303,'Starting Point 2020'!A:AB,28,FALSE)+IFERROR(VLOOKUP(A303,'2020 SPED'!A:W,23,FALSE),0)</f>
        <v>3666753.7843308533</v>
      </c>
      <c r="G303" s="269">
        <f>VLOOKUP(A303,'Starting Point 2020'!A:AB,28,FALSE)</f>
        <v>3386928</v>
      </c>
      <c r="H303" s="269">
        <f>VLOOKUP(A303,'2% 2020'!A:AB,28,FALSE)</f>
        <v>3429189</v>
      </c>
      <c r="I303" s="269">
        <f t="shared" si="88"/>
        <v>42261</v>
      </c>
      <c r="J303" s="269">
        <f>VLOOKUP(A303,'2% with VPK 2020'!A:AB,28,FALSE)</f>
        <v>3429189</v>
      </c>
      <c r="K303" s="269">
        <f>VLOOKUP(A303,'Charter School Lease'!A:D,4,FALSE)</f>
        <v>0</v>
      </c>
      <c r="L303" s="269">
        <f>VLOOKUP(A303,'Integration Change'!H:K,4,FALSE)</f>
        <v>0</v>
      </c>
      <c r="M303" s="269">
        <f>VLOOKUP(A303,'Other SPED'!A:D,4,FALSE)</f>
        <v>0</v>
      </c>
      <c r="N303" s="269">
        <f>VLOOKUP(A303,'LTFM Change'!G:J,4,FALSE)</f>
        <v>0</v>
      </c>
      <c r="O303" s="269">
        <f>VLOOKUP(A303,QComp!I:N,6,FALSE)</f>
        <v>0</v>
      </c>
      <c r="P303" s="269">
        <f>VLOOKUP(A303,'Breakfast and Lunch'!A:D,4,FALSE)</f>
        <v>0</v>
      </c>
      <c r="Q303" s="269">
        <f>VLOOKUP(A303,'Breakfast and Lunch'!A:E,5,FALSE)</f>
        <v>0</v>
      </c>
      <c r="R303" s="269">
        <f>VLOOKUP(A303,'Integration Change'!A:D,4,FALSE)</f>
        <v>0</v>
      </c>
      <c r="S303" s="269">
        <f>VLOOKUP(A303,'LTFM Change'!A:C,3,FALSE)</f>
        <v>0</v>
      </c>
      <c r="T303" s="269">
        <f>VLOOKUP(A303,QComp!A:D,4,FALSE)</f>
        <v>0</v>
      </c>
      <c r="U303" s="269">
        <f t="shared" si="89"/>
        <v>0</v>
      </c>
      <c r="V303" s="269">
        <f>VLOOKUP(A303,'2020 SPED'!A:AF,32,FALSE)</f>
        <v>4373.2020775399287</v>
      </c>
      <c r="W303" s="270">
        <f t="shared" si="85"/>
        <v>46634.202077539929</v>
      </c>
      <c r="X303" s="247">
        <f t="shared" si="90"/>
        <v>1.2718116574072177E-2</v>
      </c>
      <c r="Z303" s="268">
        <f>VLOOKUP(A303,'Pupil Info'!A:E,5,FALSE)</f>
        <v>232</v>
      </c>
      <c r="AA303" s="269">
        <f>VLOOKUP(A303,'Starting Point 2021'!A:AB,28,FALSE)+VLOOKUP(A303,'2021 SPED'!A:AT,23,FALSE)</f>
        <v>3622721.7927496796</v>
      </c>
      <c r="AB303" s="269">
        <f>VLOOKUP(A303,'Starting Point 2021'!A:AB,28,FALSE)</f>
        <v>3319083</v>
      </c>
      <c r="AC303" s="269">
        <f>VLOOKUP(A303,'2% 2021'!A:AB,28,FALSE)</f>
        <v>3402979</v>
      </c>
      <c r="AD303" s="269">
        <f t="shared" si="91"/>
        <v>83896</v>
      </c>
      <c r="AE303" s="269">
        <f>VLOOKUP(A303,'2% with VPK 2021'!A:AB,28,FALSE)</f>
        <v>3402979</v>
      </c>
      <c r="AF303" s="269">
        <f>VLOOKUP(A303,'Charter School Lease'!A:E,5,FALSE)</f>
        <v>0</v>
      </c>
      <c r="AG303" s="269">
        <f>VLOOKUP(A303,'Integration Change'!H:L,5,FALSE)</f>
        <v>0</v>
      </c>
      <c r="AH303" s="269">
        <f>VLOOKUP(A303,'Other SPED'!A:D,4,FALSE)</f>
        <v>0</v>
      </c>
      <c r="AI303" s="269">
        <f>VLOOKUP(A303,QComp!I:R,10,FALSE)</f>
        <v>0</v>
      </c>
      <c r="AJ303" s="269">
        <f>VLOOKUP(A303,'LTFM Change'!G:K,5,FALSE)</f>
        <v>0</v>
      </c>
      <c r="AK303" s="269">
        <f>VLOOKUP(A303,'Breakfast and Lunch'!A:E,5,FALSE)</f>
        <v>0</v>
      </c>
      <c r="AL303" s="269">
        <f>VLOOKUP(A303,'Breakfast and Lunch'!A:D,4,FALSE)</f>
        <v>0</v>
      </c>
      <c r="AM303" s="269">
        <f>VLOOKUP(A303,'Integration Change'!A:E,5,FALSE)</f>
        <v>0</v>
      </c>
      <c r="AN303" s="269">
        <f>VLOOKUP(A303,'Safe School'!F:J,5,FALSE)</f>
        <v>0</v>
      </c>
      <c r="AO303" s="269">
        <f>VLOOKUP(A303,'LTFM Change'!A:D,4,FALSE)</f>
        <v>0</v>
      </c>
      <c r="AP303" s="269">
        <f>VLOOKUP(A303,QComp!A:E,5,FALSE)</f>
        <v>0</v>
      </c>
      <c r="AQ303" s="269">
        <f t="shared" si="92"/>
        <v>0</v>
      </c>
      <c r="AR303" s="269">
        <f>VLOOKUP(A303,'2021 SPED'!A:AF,32,FALSE)</f>
        <v>14478.303408271284</v>
      </c>
      <c r="AS303" s="285">
        <f t="shared" si="86"/>
        <v>98374.303408271284</v>
      </c>
      <c r="AT303" s="247">
        <f t="shared" si="87"/>
        <v>2.7154804877689533E-2</v>
      </c>
      <c r="AU303" s="249">
        <f t="shared" si="84"/>
        <v>145008.50548581121</v>
      </c>
    </row>
    <row r="304" spans="1:47" x14ac:dyDescent="0.3">
      <c r="A304" s="243">
        <v>2172</v>
      </c>
      <c r="B304" s="243">
        <v>1</v>
      </c>
      <c r="C304" s="243" t="s">
        <v>283</v>
      </c>
      <c r="D304" s="243">
        <f>VLOOKUP(A304,Sheet10!A:C,3,FALSE)</f>
        <v>6</v>
      </c>
      <c r="E304" s="268">
        <f>VLOOKUP(A304,'Pupil Info'!A:D,4,FALSE)</f>
        <v>756</v>
      </c>
      <c r="F304" s="269">
        <f>VLOOKUP(A304,'Starting Point 2020'!A:AB,28,FALSE)+IFERROR(VLOOKUP(A304,'2020 SPED'!A:W,23,FALSE),0)</f>
        <v>7907614.141634414</v>
      </c>
      <c r="G304" s="269">
        <f>VLOOKUP(A304,'Starting Point 2020'!A:AB,28,FALSE)</f>
        <v>6968374.284674</v>
      </c>
      <c r="H304" s="269">
        <f>VLOOKUP(A304,'2% 2020'!A:AB,28,FALSE)</f>
        <v>7082654.284674</v>
      </c>
      <c r="I304" s="269">
        <f t="shared" si="88"/>
        <v>114280</v>
      </c>
      <c r="J304" s="269">
        <f>VLOOKUP(A304,'2% with VPK 2020'!A:AB,28,FALSE)</f>
        <v>7082654.284674</v>
      </c>
      <c r="K304" s="269">
        <f>VLOOKUP(A304,'Charter School Lease'!A:D,4,FALSE)</f>
        <v>0</v>
      </c>
      <c r="L304" s="269">
        <f>VLOOKUP(A304,'Integration Change'!H:K,4,FALSE)</f>
        <v>0</v>
      </c>
      <c r="M304" s="269">
        <f>VLOOKUP(A304,'Other SPED'!A:D,4,FALSE)</f>
        <v>0</v>
      </c>
      <c r="N304" s="269">
        <f>VLOOKUP(A304,'LTFM Change'!G:J,4,FALSE)</f>
        <v>0</v>
      </c>
      <c r="O304" s="269">
        <f>VLOOKUP(A304,QComp!I:N,6,FALSE)</f>
        <v>-616.11349800000608</v>
      </c>
      <c r="P304" s="269">
        <f>VLOOKUP(A304,'Breakfast and Lunch'!A:D,4,FALSE)</f>
        <v>0</v>
      </c>
      <c r="Q304" s="269">
        <f>VLOOKUP(A304,'Breakfast and Lunch'!A:E,5,FALSE)</f>
        <v>0</v>
      </c>
      <c r="R304" s="269">
        <f>VLOOKUP(A304,'Integration Change'!A:D,4,FALSE)</f>
        <v>0</v>
      </c>
      <c r="S304" s="269">
        <f>VLOOKUP(A304,'LTFM Change'!A:C,3,FALSE)</f>
        <v>0</v>
      </c>
      <c r="T304" s="269">
        <f>VLOOKUP(A304,QComp!A:D,4,FALSE)</f>
        <v>616.11349800000608</v>
      </c>
      <c r="U304" s="269">
        <f t="shared" si="89"/>
        <v>0</v>
      </c>
      <c r="V304" s="269">
        <f>VLOOKUP(A304,'2020 SPED'!A:AF,32,FALSE)</f>
        <v>144530.11795965675</v>
      </c>
      <c r="W304" s="270">
        <f t="shared" si="85"/>
        <v>258810.11795965675</v>
      </c>
      <c r="X304" s="247">
        <f t="shared" si="90"/>
        <v>3.2729229489966441E-2</v>
      </c>
      <c r="Z304" s="268">
        <f>VLOOKUP(A304,'Pupil Info'!A:E,5,FALSE)</f>
        <v>738</v>
      </c>
      <c r="AA304" s="269">
        <f>VLOOKUP(A304,'Starting Point 2021'!A:AB,28,FALSE)+VLOOKUP(A304,'2021 SPED'!A:AT,23,FALSE)</f>
        <v>7831615.6759438058</v>
      </c>
      <c r="AB304" s="269">
        <f>VLOOKUP(A304,'Starting Point 2021'!A:AB,28,FALSE)</f>
        <v>6844253.7934886394</v>
      </c>
      <c r="AC304" s="269">
        <f>VLOOKUP(A304,'2% 2021'!A:AB,28,FALSE)</f>
        <v>7069231.0994886393</v>
      </c>
      <c r="AD304" s="269">
        <f t="shared" si="91"/>
        <v>224977.30599999987</v>
      </c>
      <c r="AE304" s="269">
        <f>VLOOKUP(A304,'2% with VPK 2021'!A:AB,28,FALSE)</f>
        <v>7069231.0994886393</v>
      </c>
      <c r="AF304" s="269">
        <f>VLOOKUP(A304,'Charter School Lease'!A:E,5,FALSE)</f>
        <v>0</v>
      </c>
      <c r="AG304" s="269">
        <f>VLOOKUP(A304,'Integration Change'!H:L,5,FALSE)</f>
        <v>0</v>
      </c>
      <c r="AH304" s="269">
        <f>VLOOKUP(A304,'Other SPED'!A:D,4,FALSE)</f>
        <v>0</v>
      </c>
      <c r="AI304" s="269">
        <f>VLOOKUP(A304,QComp!I:R,10,FALSE)</f>
        <v>-600.14436807906895</v>
      </c>
      <c r="AJ304" s="269">
        <f>VLOOKUP(A304,'LTFM Change'!G:K,5,FALSE)</f>
        <v>0</v>
      </c>
      <c r="AK304" s="269">
        <f>VLOOKUP(A304,'Breakfast and Lunch'!A:E,5,FALSE)</f>
        <v>0</v>
      </c>
      <c r="AL304" s="269">
        <f>VLOOKUP(A304,'Breakfast and Lunch'!A:D,4,FALSE)</f>
        <v>0</v>
      </c>
      <c r="AM304" s="269">
        <f>VLOOKUP(A304,'Integration Change'!A:E,5,FALSE)</f>
        <v>0</v>
      </c>
      <c r="AN304" s="269">
        <f>VLOOKUP(A304,'Safe School'!F:J,5,FALSE)</f>
        <v>0</v>
      </c>
      <c r="AO304" s="269">
        <f>VLOOKUP(A304,'LTFM Change'!A:D,4,FALSE)</f>
        <v>0</v>
      </c>
      <c r="AP304" s="269">
        <f>VLOOKUP(A304,QComp!A:E,5,FALSE)</f>
        <v>600.14436807906895</v>
      </c>
      <c r="AQ304" s="269">
        <f t="shared" si="92"/>
        <v>0</v>
      </c>
      <c r="AR304" s="269">
        <f>VLOOKUP(A304,'2021 SPED'!A:AF,32,FALSE)</f>
        <v>175951.52698798478</v>
      </c>
      <c r="AS304" s="285">
        <f t="shared" si="86"/>
        <v>400928.83298798464</v>
      </c>
      <c r="AT304" s="247">
        <f t="shared" si="87"/>
        <v>5.1193629715450481E-2</v>
      </c>
      <c r="AU304" s="249">
        <f t="shared" si="84"/>
        <v>659738.9509476414</v>
      </c>
    </row>
    <row r="305" spans="1:47" x14ac:dyDescent="0.3">
      <c r="A305" s="243">
        <v>2174</v>
      </c>
      <c r="B305" s="243">
        <v>1</v>
      </c>
      <c r="C305" s="243" t="s">
        <v>284</v>
      </c>
      <c r="D305" s="243">
        <f>VLOOKUP(A305,Sheet10!A:C,3,FALSE)</f>
        <v>6</v>
      </c>
      <c r="E305" s="268">
        <f>VLOOKUP(A305,'Pupil Info'!A:D,4,FALSE)</f>
        <v>943</v>
      </c>
      <c r="F305" s="269">
        <f>VLOOKUP(A305,'Starting Point 2020'!A:AB,28,FALSE)+IFERROR(VLOOKUP(A305,'2020 SPED'!A:W,23,FALSE),0)</f>
        <v>9932680.646470584</v>
      </c>
      <c r="G305" s="269">
        <f>VLOOKUP(A305,'Starting Point 2020'!A:AB,28,FALSE)</f>
        <v>8741486.5184720531</v>
      </c>
      <c r="H305" s="269">
        <f>VLOOKUP(A305,'2% 2020'!A:AB,28,FALSE)</f>
        <v>8893463.5184720531</v>
      </c>
      <c r="I305" s="269">
        <f t="shared" si="88"/>
        <v>151977</v>
      </c>
      <c r="J305" s="269">
        <f>VLOOKUP(A305,'2% with VPK 2020'!A:AB,28,FALSE)</f>
        <v>8893463.5184720531</v>
      </c>
      <c r="K305" s="269">
        <f>VLOOKUP(A305,'Charter School Lease'!A:D,4,FALSE)</f>
        <v>0</v>
      </c>
      <c r="L305" s="269">
        <f>VLOOKUP(A305,'Integration Change'!H:K,4,FALSE)</f>
        <v>0</v>
      </c>
      <c r="M305" s="269">
        <f>VLOOKUP(A305,'Other SPED'!A:D,4,FALSE)</f>
        <v>0</v>
      </c>
      <c r="N305" s="269">
        <f>VLOOKUP(A305,'LTFM Change'!G:J,4,FALSE)</f>
        <v>0</v>
      </c>
      <c r="O305" s="269">
        <f>VLOOKUP(A305,QComp!I:N,6,FALSE)</f>
        <v>0</v>
      </c>
      <c r="P305" s="269">
        <f>VLOOKUP(A305,'Breakfast and Lunch'!A:D,4,FALSE)</f>
        <v>0</v>
      </c>
      <c r="Q305" s="269">
        <f>VLOOKUP(A305,'Breakfast and Lunch'!A:E,5,FALSE)</f>
        <v>0</v>
      </c>
      <c r="R305" s="269">
        <f>VLOOKUP(A305,'Integration Change'!A:D,4,FALSE)</f>
        <v>0</v>
      </c>
      <c r="S305" s="269">
        <f>VLOOKUP(A305,'LTFM Change'!A:C,3,FALSE)</f>
        <v>0</v>
      </c>
      <c r="T305" s="269">
        <f>VLOOKUP(A305,QComp!A:D,4,FALSE)</f>
        <v>0</v>
      </c>
      <c r="U305" s="269">
        <f t="shared" si="89"/>
        <v>0</v>
      </c>
      <c r="V305" s="269">
        <f>VLOOKUP(A305,'2020 SPED'!A:AF,32,FALSE)</f>
        <v>20801.190052757738</v>
      </c>
      <c r="W305" s="270">
        <f t="shared" si="85"/>
        <v>172778.19005275774</v>
      </c>
      <c r="X305" s="247">
        <f t="shared" si="90"/>
        <v>1.7394920485453335E-2</v>
      </c>
      <c r="Z305" s="268">
        <f>VLOOKUP(A305,'Pupil Info'!A:E,5,FALSE)</f>
        <v>923</v>
      </c>
      <c r="AA305" s="269">
        <f>VLOOKUP(A305,'Starting Point 2021'!A:AB,28,FALSE)+VLOOKUP(A305,'2021 SPED'!A:AT,23,FALSE)</f>
        <v>9951208.4660448804</v>
      </c>
      <c r="AB305" s="269">
        <f>VLOOKUP(A305,'Starting Point 2021'!A:AB,28,FALSE)</f>
        <v>8723880.9341956563</v>
      </c>
      <c r="AC305" s="269">
        <f>VLOOKUP(A305,'2% 2021'!A:AB,28,FALSE)</f>
        <v>9027135.8201956563</v>
      </c>
      <c r="AD305" s="269">
        <f t="shared" si="91"/>
        <v>303254.88599999994</v>
      </c>
      <c r="AE305" s="269">
        <f>VLOOKUP(A305,'2% with VPK 2021'!A:AB,28,FALSE)</f>
        <v>9027135.8201956563</v>
      </c>
      <c r="AF305" s="269">
        <f>VLOOKUP(A305,'Charter School Lease'!A:E,5,FALSE)</f>
        <v>0</v>
      </c>
      <c r="AG305" s="269">
        <f>VLOOKUP(A305,'Integration Change'!H:L,5,FALSE)</f>
        <v>0</v>
      </c>
      <c r="AH305" s="269">
        <f>VLOOKUP(A305,'Other SPED'!A:D,4,FALSE)</f>
        <v>0</v>
      </c>
      <c r="AI305" s="269">
        <f>VLOOKUP(A305,QComp!I:R,10,FALSE)</f>
        <v>0</v>
      </c>
      <c r="AJ305" s="269">
        <f>VLOOKUP(A305,'LTFM Change'!G:K,5,FALSE)</f>
        <v>0</v>
      </c>
      <c r="AK305" s="269">
        <f>VLOOKUP(A305,'Breakfast and Lunch'!A:E,5,FALSE)</f>
        <v>0</v>
      </c>
      <c r="AL305" s="269">
        <f>VLOOKUP(A305,'Breakfast and Lunch'!A:D,4,FALSE)</f>
        <v>0</v>
      </c>
      <c r="AM305" s="269">
        <f>VLOOKUP(A305,'Integration Change'!A:E,5,FALSE)</f>
        <v>0</v>
      </c>
      <c r="AN305" s="269">
        <f>VLOOKUP(A305,'Safe School'!F:J,5,FALSE)</f>
        <v>0</v>
      </c>
      <c r="AO305" s="269">
        <f>VLOOKUP(A305,'LTFM Change'!A:D,4,FALSE)</f>
        <v>0</v>
      </c>
      <c r="AP305" s="269">
        <f>VLOOKUP(A305,QComp!A:E,5,FALSE)</f>
        <v>0</v>
      </c>
      <c r="AQ305" s="269">
        <f t="shared" si="92"/>
        <v>0</v>
      </c>
      <c r="AR305" s="269">
        <f>VLOOKUP(A305,'2021 SPED'!A:AF,32,FALSE)</f>
        <v>50802.288579478161</v>
      </c>
      <c r="AS305" s="285">
        <f t="shared" si="86"/>
        <v>354057.1745794781</v>
      </c>
      <c r="AT305" s="247">
        <f t="shared" si="87"/>
        <v>3.5579314390566601E-2</v>
      </c>
      <c r="AU305" s="249">
        <f t="shared" si="84"/>
        <v>526835.36463223584</v>
      </c>
    </row>
    <row r="306" spans="1:47" x14ac:dyDescent="0.3">
      <c r="A306" s="243">
        <v>2176</v>
      </c>
      <c r="B306" s="243">
        <v>1</v>
      </c>
      <c r="C306" s="243" t="s">
        <v>285</v>
      </c>
      <c r="D306" s="243">
        <f>VLOOKUP(A306,Sheet10!A:C,3,FALSE)</f>
        <v>6</v>
      </c>
      <c r="E306" s="268">
        <f>VLOOKUP(A306,'Pupil Info'!A:D,4,FALSE)</f>
        <v>484.8</v>
      </c>
      <c r="F306" s="269">
        <f>VLOOKUP(A306,'Starting Point 2020'!A:AB,28,FALSE)+IFERROR(VLOOKUP(A306,'2020 SPED'!A:W,23,FALSE),0)</f>
        <v>6450097.6680635009</v>
      </c>
      <c r="G306" s="269">
        <f>VLOOKUP(A306,'Starting Point 2020'!A:AB,28,FALSE)</f>
        <v>6023434</v>
      </c>
      <c r="H306" s="269">
        <f>VLOOKUP(A306,'2% 2020'!A:AB,28,FALSE)</f>
        <v>6112121</v>
      </c>
      <c r="I306" s="269">
        <f t="shared" si="88"/>
        <v>88687</v>
      </c>
      <c r="J306" s="269">
        <f>VLOOKUP(A306,'2% with VPK 2020'!A:AB,28,FALSE)</f>
        <v>6152247</v>
      </c>
      <c r="K306" s="269">
        <f>VLOOKUP(A306,'Charter School Lease'!A:D,4,FALSE)</f>
        <v>0</v>
      </c>
      <c r="L306" s="269">
        <f>VLOOKUP(A306,'Integration Change'!H:K,4,FALSE)</f>
        <v>0</v>
      </c>
      <c r="M306" s="269">
        <f>VLOOKUP(A306,'Other SPED'!A:D,4,FALSE)</f>
        <v>0</v>
      </c>
      <c r="N306" s="269">
        <f>VLOOKUP(A306,'LTFM Change'!G:J,4,FALSE)</f>
        <v>0</v>
      </c>
      <c r="O306" s="269">
        <f>VLOOKUP(A306,QComp!I:N,6,FALSE)</f>
        <v>0</v>
      </c>
      <c r="P306" s="269">
        <f>VLOOKUP(A306,'Breakfast and Lunch'!A:D,4,FALSE)</f>
        <v>158.68</v>
      </c>
      <c r="Q306" s="269">
        <f>VLOOKUP(A306,'Breakfast and Lunch'!A:E,5,FALSE)</f>
        <v>414.33</v>
      </c>
      <c r="R306" s="269">
        <f>VLOOKUP(A306,'Integration Change'!A:D,4,FALSE)</f>
        <v>0</v>
      </c>
      <c r="S306" s="269">
        <f>VLOOKUP(A306,'LTFM Change'!A:C,3,FALSE)</f>
        <v>1596</v>
      </c>
      <c r="T306" s="269">
        <f>VLOOKUP(A306,QComp!A:D,4,FALSE)</f>
        <v>0</v>
      </c>
      <c r="U306" s="269">
        <f t="shared" si="89"/>
        <v>42295.009999999776</v>
      </c>
      <c r="V306" s="269">
        <f>VLOOKUP(A306,'2020 SPED'!A:AF,32,FALSE)</f>
        <v>10871.738422166498</v>
      </c>
      <c r="W306" s="270">
        <f t="shared" si="85"/>
        <v>141853.74842216627</v>
      </c>
      <c r="X306" s="247">
        <f t="shared" si="90"/>
        <v>2.1992496194984716E-2</v>
      </c>
      <c r="Z306" s="268">
        <f>VLOOKUP(A306,'Pupil Info'!A:E,5,FALSE)</f>
        <v>479</v>
      </c>
      <c r="AA306" s="269">
        <f>VLOOKUP(A306,'Starting Point 2021'!A:AB,28,FALSE)+VLOOKUP(A306,'2021 SPED'!A:AT,23,FALSE)</f>
        <v>6634049.0502349585</v>
      </c>
      <c r="AB306" s="269">
        <f>VLOOKUP(A306,'Starting Point 2021'!A:AB,28,FALSE)</f>
        <v>6190290.75</v>
      </c>
      <c r="AC306" s="269">
        <f>VLOOKUP(A306,'2% 2021'!A:AB,28,FALSE)</f>
        <v>6373854.75</v>
      </c>
      <c r="AD306" s="269">
        <f t="shared" si="91"/>
        <v>183564</v>
      </c>
      <c r="AE306" s="269">
        <f>VLOOKUP(A306,'2% with VPK 2021'!A:AB,28,FALSE)</f>
        <v>6416478.75</v>
      </c>
      <c r="AF306" s="269">
        <f>VLOOKUP(A306,'Charter School Lease'!A:E,5,FALSE)</f>
        <v>0</v>
      </c>
      <c r="AG306" s="269">
        <f>VLOOKUP(A306,'Integration Change'!H:L,5,FALSE)</f>
        <v>0</v>
      </c>
      <c r="AH306" s="269">
        <f>VLOOKUP(A306,'Other SPED'!A:D,4,FALSE)</f>
        <v>0</v>
      </c>
      <c r="AI306" s="269">
        <f>VLOOKUP(A306,QComp!I:R,10,FALSE)</f>
        <v>0</v>
      </c>
      <c r="AJ306" s="269">
        <f>VLOOKUP(A306,'LTFM Change'!G:K,5,FALSE)</f>
        <v>0</v>
      </c>
      <c r="AK306" s="269">
        <f>VLOOKUP(A306,'Breakfast and Lunch'!A:E,5,FALSE)</f>
        <v>414.33</v>
      </c>
      <c r="AL306" s="269">
        <f>VLOOKUP(A306,'Breakfast and Lunch'!A:D,4,FALSE)</f>
        <v>158.68</v>
      </c>
      <c r="AM306" s="269">
        <f>VLOOKUP(A306,'Integration Change'!A:E,5,FALSE)</f>
        <v>0</v>
      </c>
      <c r="AN306" s="269">
        <f>VLOOKUP(A306,'Safe School'!F:J,5,FALSE)</f>
        <v>151.20000000000164</v>
      </c>
      <c r="AO306" s="269">
        <f>VLOOKUP(A306,'LTFM Change'!A:D,4,FALSE)</f>
        <v>1596.0000000000582</v>
      </c>
      <c r="AP306" s="269">
        <f>VLOOKUP(A306,QComp!A:E,5,FALSE)</f>
        <v>0</v>
      </c>
      <c r="AQ306" s="269">
        <f t="shared" si="92"/>
        <v>44944.209999999963</v>
      </c>
      <c r="AR306" s="269">
        <f>VLOOKUP(A306,'2021 SPED'!A:AF,32,FALSE)</f>
        <v>27682.753365157987</v>
      </c>
      <c r="AS306" s="285">
        <f t="shared" si="86"/>
        <v>256190.96336515795</v>
      </c>
      <c r="AT306" s="247">
        <f t="shared" si="87"/>
        <v>3.8617586548607828E-2</v>
      </c>
      <c r="AU306" s="249">
        <f t="shared" si="84"/>
        <v>398044.71178732422</v>
      </c>
    </row>
    <row r="307" spans="1:47" x14ac:dyDescent="0.3">
      <c r="A307" s="243">
        <v>2180</v>
      </c>
      <c r="B307" s="243">
        <v>1</v>
      </c>
      <c r="C307" s="243" t="s">
        <v>286</v>
      </c>
      <c r="D307" s="243">
        <f>VLOOKUP(A307,Sheet10!A:C,3,FALSE)</f>
        <v>6</v>
      </c>
      <c r="E307" s="268">
        <f>VLOOKUP(A307,'Pupil Info'!A:D,4,FALSE)</f>
        <v>750</v>
      </c>
      <c r="F307" s="269">
        <f>VLOOKUP(A307,'Starting Point 2020'!A:AB,28,FALSE)+IFERROR(VLOOKUP(A307,'2020 SPED'!A:W,23,FALSE),0)</f>
        <v>8675123.5117282774</v>
      </c>
      <c r="G307" s="269">
        <f>VLOOKUP(A307,'Starting Point 2020'!A:AB,28,FALSE)</f>
        <v>7816876.75</v>
      </c>
      <c r="H307" s="269">
        <f>VLOOKUP(A307,'2% 2020'!A:AB,28,FALSE)</f>
        <v>7936336.75</v>
      </c>
      <c r="I307" s="269">
        <f t="shared" si="88"/>
        <v>119460</v>
      </c>
      <c r="J307" s="269">
        <f>VLOOKUP(A307,'2% with VPK 2020'!A:AB,28,FALSE)</f>
        <v>7936336.75</v>
      </c>
      <c r="K307" s="269">
        <f>VLOOKUP(A307,'Charter School Lease'!A:D,4,FALSE)</f>
        <v>0</v>
      </c>
      <c r="L307" s="269">
        <f>VLOOKUP(A307,'Integration Change'!H:K,4,FALSE)</f>
        <v>0</v>
      </c>
      <c r="M307" s="269">
        <f>VLOOKUP(A307,'Other SPED'!A:D,4,FALSE)</f>
        <v>0</v>
      </c>
      <c r="N307" s="269">
        <f>VLOOKUP(A307,'LTFM Change'!G:J,4,FALSE)</f>
        <v>0</v>
      </c>
      <c r="O307" s="269">
        <f>VLOOKUP(A307,QComp!I:N,6,FALSE)</f>
        <v>0</v>
      </c>
      <c r="P307" s="269">
        <f>VLOOKUP(A307,'Breakfast and Lunch'!A:D,4,FALSE)</f>
        <v>0</v>
      </c>
      <c r="Q307" s="269">
        <f>VLOOKUP(A307,'Breakfast and Lunch'!A:E,5,FALSE)</f>
        <v>0</v>
      </c>
      <c r="R307" s="269">
        <f>VLOOKUP(A307,'Integration Change'!A:D,4,FALSE)</f>
        <v>0</v>
      </c>
      <c r="S307" s="269">
        <f>VLOOKUP(A307,'LTFM Change'!A:C,3,FALSE)</f>
        <v>0</v>
      </c>
      <c r="T307" s="269">
        <f>VLOOKUP(A307,QComp!A:D,4,FALSE)</f>
        <v>0</v>
      </c>
      <c r="U307" s="269">
        <f t="shared" si="89"/>
        <v>0</v>
      </c>
      <c r="V307" s="269">
        <f>VLOOKUP(A307,'2020 SPED'!A:AF,32,FALSE)</f>
        <v>119218.3762878069</v>
      </c>
      <c r="W307" s="270">
        <f t="shared" si="85"/>
        <v>238678.3762878069</v>
      </c>
      <c r="X307" s="247">
        <f t="shared" si="90"/>
        <v>2.75129657768131E-2</v>
      </c>
      <c r="Z307" s="268">
        <f>VLOOKUP(A307,'Pupil Info'!A:E,5,FALSE)</f>
        <v>740</v>
      </c>
      <c r="AA307" s="269">
        <f>VLOOKUP(A307,'Starting Point 2021'!A:AB,28,FALSE)+VLOOKUP(A307,'2021 SPED'!A:AT,23,FALSE)</f>
        <v>8707657.0079925861</v>
      </c>
      <c r="AB307" s="269">
        <f>VLOOKUP(A307,'Starting Point 2021'!A:AB,28,FALSE)</f>
        <v>7794043</v>
      </c>
      <c r="AC307" s="269">
        <f>VLOOKUP(A307,'2% 2021'!A:AB,28,FALSE)</f>
        <v>8034965</v>
      </c>
      <c r="AD307" s="269">
        <f t="shared" si="91"/>
        <v>240922</v>
      </c>
      <c r="AE307" s="269">
        <f>VLOOKUP(A307,'2% with VPK 2021'!A:AB,28,FALSE)</f>
        <v>8034965</v>
      </c>
      <c r="AF307" s="269">
        <f>VLOOKUP(A307,'Charter School Lease'!A:E,5,FALSE)</f>
        <v>0</v>
      </c>
      <c r="AG307" s="269">
        <f>VLOOKUP(A307,'Integration Change'!H:L,5,FALSE)</f>
        <v>0</v>
      </c>
      <c r="AH307" s="269">
        <f>VLOOKUP(A307,'Other SPED'!A:D,4,FALSE)</f>
        <v>0</v>
      </c>
      <c r="AI307" s="269">
        <f>VLOOKUP(A307,QComp!I:R,10,FALSE)</f>
        <v>0</v>
      </c>
      <c r="AJ307" s="269">
        <f>VLOOKUP(A307,'LTFM Change'!G:K,5,FALSE)</f>
        <v>0</v>
      </c>
      <c r="AK307" s="269">
        <f>VLOOKUP(A307,'Breakfast and Lunch'!A:E,5,FALSE)</f>
        <v>0</v>
      </c>
      <c r="AL307" s="269">
        <f>VLOOKUP(A307,'Breakfast and Lunch'!A:D,4,FALSE)</f>
        <v>0</v>
      </c>
      <c r="AM307" s="269">
        <f>VLOOKUP(A307,'Integration Change'!A:E,5,FALSE)</f>
        <v>0</v>
      </c>
      <c r="AN307" s="269">
        <f>VLOOKUP(A307,'Safe School'!F:J,5,FALSE)</f>
        <v>0</v>
      </c>
      <c r="AO307" s="269">
        <f>VLOOKUP(A307,'LTFM Change'!A:D,4,FALSE)</f>
        <v>0</v>
      </c>
      <c r="AP307" s="269">
        <f>VLOOKUP(A307,QComp!A:E,5,FALSE)</f>
        <v>0</v>
      </c>
      <c r="AQ307" s="269">
        <f t="shared" si="92"/>
        <v>0</v>
      </c>
      <c r="AR307" s="269">
        <f>VLOOKUP(A307,'2021 SPED'!A:AF,32,FALSE)</f>
        <v>211982.49906442571</v>
      </c>
      <c r="AS307" s="285">
        <f t="shared" si="86"/>
        <v>452904.49906442571</v>
      </c>
      <c r="AT307" s="247">
        <f t="shared" si="87"/>
        <v>5.2012211625780957E-2</v>
      </c>
      <c r="AU307" s="249">
        <f t="shared" si="84"/>
        <v>691582.8753522326</v>
      </c>
    </row>
    <row r="308" spans="1:47" x14ac:dyDescent="0.3">
      <c r="A308" s="243">
        <v>2184</v>
      </c>
      <c r="B308" s="243">
        <v>1</v>
      </c>
      <c r="C308" s="243" t="s">
        <v>287</v>
      </c>
      <c r="D308" s="243">
        <f>VLOOKUP(A308,Sheet10!A:C,3,FALSE)</f>
        <v>5</v>
      </c>
      <c r="E308" s="268">
        <f>VLOOKUP(A308,'Pupil Info'!A:D,4,FALSE)</f>
        <v>1229</v>
      </c>
      <c r="F308" s="269">
        <f>VLOOKUP(A308,'Starting Point 2020'!A:AB,28,FALSE)+IFERROR(VLOOKUP(A308,'2020 SPED'!A:W,23,FALSE),0)</f>
        <v>13027086.757025361</v>
      </c>
      <c r="G308" s="269">
        <f>VLOOKUP(A308,'Starting Point 2020'!A:AB,28,FALSE)</f>
        <v>11280319.25</v>
      </c>
      <c r="H308" s="269">
        <f>VLOOKUP(A308,'2% 2020'!A:AB,28,FALSE)</f>
        <v>11463219.25</v>
      </c>
      <c r="I308" s="269">
        <f t="shared" si="88"/>
        <v>182900</v>
      </c>
      <c r="J308" s="269">
        <f>VLOOKUP(A308,'2% with VPK 2020'!A:AB,28,FALSE)</f>
        <v>11463219.25</v>
      </c>
      <c r="K308" s="269">
        <f>VLOOKUP(A308,'Charter School Lease'!A:D,4,FALSE)</f>
        <v>0</v>
      </c>
      <c r="L308" s="269">
        <f>VLOOKUP(A308,'Integration Change'!H:K,4,FALSE)</f>
        <v>0</v>
      </c>
      <c r="M308" s="269">
        <f>VLOOKUP(A308,'Other SPED'!A:D,4,FALSE)</f>
        <v>0</v>
      </c>
      <c r="N308" s="269">
        <f>VLOOKUP(A308,'LTFM Change'!G:J,4,FALSE)</f>
        <v>0</v>
      </c>
      <c r="O308" s="269">
        <f>VLOOKUP(A308,QComp!I:N,6,FALSE)</f>
        <v>0</v>
      </c>
      <c r="P308" s="269">
        <f>VLOOKUP(A308,'Breakfast and Lunch'!A:D,4,FALSE)</f>
        <v>0</v>
      </c>
      <c r="Q308" s="269">
        <f>VLOOKUP(A308,'Breakfast and Lunch'!A:E,5,FALSE)</f>
        <v>0</v>
      </c>
      <c r="R308" s="269">
        <f>VLOOKUP(A308,'Integration Change'!A:D,4,FALSE)</f>
        <v>0</v>
      </c>
      <c r="S308" s="269">
        <f>VLOOKUP(A308,'LTFM Change'!A:C,3,FALSE)</f>
        <v>0</v>
      </c>
      <c r="T308" s="269">
        <f>VLOOKUP(A308,QComp!A:D,4,FALSE)</f>
        <v>0</v>
      </c>
      <c r="U308" s="269">
        <f t="shared" si="89"/>
        <v>0</v>
      </c>
      <c r="V308" s="269">
        <f>VLOOKUP(A308,'2020 SPED'!A:AF,32,FALSE)</f>
        <v>28838.261671143584</v>
      </c>
      <c r="W308" s="270">
        <f t="shared" si="85"/>
        <v>211738.26167114358</v>
      </c>
      <c r="X308" s="247">
        <f t="shared" si="90"/>
        <v>1.6253692450229246E-2</v>
      </c>
      <c r="Z308" s="268">
        <f>VLOOKUP(A308,'Pupil Info'!A:E,5,FALSE)</f>
        <v>1213</v>
      </c>
      <c r="AA308" s="269">
        <f>VLOOKUP(A308,'Starting Point 2021'!A:AB,28,FALSE)+VLOOKUP(A308,'2021 SPED'!A:AT,23,FALSE)</f>
        <v>13021412.697877446</v>
      </c>
      <c r="AB308" s="269">
        <f>VLOOKUP(A308,'Starting Point 2021'!A:AB,28,FALSE)</f>
        <v>11194143</v>
      </c>
      <c r="AC308" s="269">
        <f>VLOOKUP(A308,'2% 2021'!A:AB,28,FALSE)</f>
        <v>11560952</v>
      </c>
      <c r="AD308" s="269">
        <f t="shared" si="91"/>
        <v>366809</v>
      </c>
      <c r="AE308" s="269">
        <f>VLOOKUP(A308,'2% with VPK 2021'!A:AB,28,FALSE)</f>
        <v>11560952</v>
      </c>
      <c r="AF308" s="269">
        <f>VLOOKUP(A308,'Charter School Lease'!A:E,5,FALSE)</f>
        <v>0</v>
      </c>
      <c r="AG308" s="269">
        <f>VLOOKUP(A308,'Integration Change'!H:L,5,FALSE)</f>
        <v>0</v>
      </c>
      <c r="AH308" s="269">
        <f>VLOOKUP(A308,'Other SPED'!A:D,4,FALSE)</f>
        <v>0</v>
      </c>
      <c r="AI308" s="269">
        <f>VLOOKUP(A308,QComp!I:R,10,FALSE)</f>
        <v>0</v>
      </c>
      <c r="AJ308" s="269">
        <f>VLOOKUP(A308,'LTFM Change'!G:K,5,FALSE)</f>
        <v>0</v>
      </c>
      <c r="AK308" s="269">
        <f>VLOOKUP(A308,'Breakfast and Lunch'!A:E,5,FALSE)</f>
        <v>0</v>
      </c>
      <c r="AL308" s="269">
        <f>VLOOKUP(A308,'Breakfast and Lunch'!A:D,4,FALSE)</f>
        <v>0</v>
      </c>
      <c r="AM308" s="269">
        <f>VLOOKUP(A308,'Integration Change'!A:E,5,FALSE)</f>
        <v>0</v>
      </c>
      <c r="AN308" s="269">
        <f>VLOOKUP(A308,'Safe School'!F:J,5,FALSE)</f>
        <v>0</v>
      </c>
      <c r="AO308" s="269">
        <f>VLOOKUP(A308,'LTFM Change'!A:D,4,FALSE)</f>
        <v>0</v>
      </c>
      <c r="AP308" s="269">
        <f>VLOOKUP(A308,QComp!A:E,5,FALSE)</f>
        <v>0</v>
      </c>
      <c r="AQ308" s="269">
        <f t="shared" si="92"/>
        <v>0</v>
      </c>
      <c r="AR308" s="269">
        <f>VLOOKUP(A308,'2021 SPED'!A:AF,32,FALSE)</f>
        <v>74324.924957386451</v>
      </c>
      <c r="AS308" s="285">
        <f t="shared" si="86"/>
        <v>441133.92495738645</v>
      </c>
      <c r="AT308" s="247">
        <f t="shared" si="87"/>
        <v>3.3877578047218651E-2</v>
      </c>
      <c r="AU308" s="249">
        <f t="shared" si="84"/>
        <v>652872.18662853003</v>
      </c>
    </row>
    <row r="309" spans="1:47" x14ac:dyDescent="0.3">
      <c r="A309" s="243">
        <v>2190</v>
      </c>
      <c r="B309" s="243">
        <v>1</v>
      </c>
      <c r="C309" s="243" t="s">
        <v>288</v>
      </c>
      <c r="D309" s="243">
        <f>VLOOKUP(A309,Sheet10!A:C,3,FALSE)</f>
        <v>6</v>
      </c>
      <c r="E309" s="268">
        <f>VLOOKUP(A309,'Pupil Info'!A:D,4,FALSE)</f>
        <v>695</v>
      </c>
      <c r="F309" s="269">
        <f>VLOOKUP(A309,'Starting Point 2020'!A:AB,28,FALSE)+IFERROR(VLOOKUP(A309,'2020 SPED'!A:W,23,FALSE),0)</f>
        <v>8415455.0440021791</v>
      </c>
      <c r="G309" s="269">
        <f>VLOOKUP(A309,'Starting Point 2020'!A:AB,28,FALSE)</f>
        <v>7243311.75</v>
      </c>
      <c r="H309" s="269">
        <f>VLOOKUP(A309,'2% 2020'!A:AB,28,FALSE)</f>
        <v>7354320.75</v>
      </c>
      <c r="I309" s="269">
        <f t="shared" si="88"/>
        <v>111009</v>
      </c>
      <c r="J309" s="269">
        <f>VLOOKUP(A309,'2% with VPK 2020'!A:AB,28,FALSE)</f>
        <v>7354320.75</v>
      </c>
      <c r="K309" s="269">
        <f>VLOOKUP(A309,'Charter School Lease'!A:D,4,FALSE)</f>
        <v>0</v>
      </c>
      <c r="L309" s="269">
        <f>VLOOKUP(A309,'Integration Change'!H:K,4,FALSE)</f>
        <v>0</v>
      </c>
      <c r="M309" s="269">
        <f>VLOOKUP(A309,'Other SPED'!A:D,4,FALSE)</f>
        <v>0</v>
      </c>
      <c r="N309" s="269">
        <f>VLOOKUP(A309,'LTFM Change'!G:J,4,FALSE)</f>
        <v>0</v>
      </c>
      <c r="O309" s="269">
        <f>VLOOKUP(A309,QComp!I:N,6,FALSE)</f>
        <v>-556.90259040000092</v>
      </c>
      <c r="P309" s="269">
        <f>VLOOKUP(A309,'Breakfast and Lunch'!A:D,4,FALSE)</f>
        <v>0</v>
      </c>
      <c r="Q309" s="269">
        <f>VLOOKUP(A309,'Breakfast and Lunch'!A:E,5,FALSE)</f>
        <v>0</v>
      </c>
      <c r="R309" s="269">
        <f>VLOOKUP(A309,'Integration Change'!A:D,4,FALSE)</f>
        <v>0</v>
      </c>
      <c r="S309" s="269">
        <f>VLOOKUP(A309,'LTFM Change'!A:C,3,FALSE)</f>
        <v>0</v>
      </c>
      <c r="T309" s="269">
        <f>VLOOKUP(A309,QComp!A:D,4,FALSE)</f>
        <v>0</v>
      </c>
      <c r="U309" s="269">
        <f t="shared" si="89"/>
        <v>-556.90259039960802</v>
      </c>
      <c r="V309" s="269">
        <f>VLOOKUP(A309,'2020 SPED'!A:AF,32,FALSE)</f>
        <v>22668.935719209025</v>
      </c>
      <c r="W309" s="270">
        <f t="shared" si="85"/>
        <v>133121.03312880942</v>
      </c>
      <c r="X309" s="247">
        <f t="shared" si="90"/>
        <v>1.581863754636614E-2</v>
      </c>
      <c r="Z309" s="268">
        <f>VLOOKUP(A309,'Pupil Info'!A:E,5,FALSE)</f>
        <v>695</v>
      </c>
      <c r="AA309" s="269">
        <f>VLOOKUP(A309,'Starting Point 2021'!A:AB,28,FALSE)+VLOOKUP(A309,'2021 SPED'!A:AT,23,FALSE)</f>
        <v>8522183.302706236</v>
      </c>
      <c r="AB309" s="269">
        <f>VLOOKUP(A309,'Starting Point 2021'!A:AB,28,FALSE)</f>
        <v>7288315.5</v>
      </c>
      <c r="AC309" s="269">
        <f>VLOOKUP(A309,'2% 2021'!A:AB,28,FALSE)</f>
        <v>7513131.5</v>
      </c>
      <c r="AD309" s="269">
        <f t="shared" si="91"/>
        <v>224816</v>
      </c>
      <c r="AE309" s="269">
        <f>VLOOKUP(A309,'2% with VPK 2021'!A:AB,28,FALSE)</f>
        <v>7513131.5</v>
      </c>
      <c r="AF309" s="269">
        <f>VLOOKUP(A309,'Charter School Lease'!A:E,5,FALSE)</f>
        <v>0</v>
      </c>
      <c r="AG309" s="269">
        <f>VLOOKUP(A309,'Integration Change'!H:L,5,FALSE)</f>
        <v>0</v>
      </c>
      <c r="AH309" s="269">
        <f>VLOOKUP(A309,'Other SPED'!A:D,4,FALSE)</f>
        <v>0</v>
      </c>
      <c r="AI309" s="269">
        <f>VLOOKUP(A309,QComp!I:R,10,FALSE)</f>
        <v>-546.73077176940569</v>
      </c>
      <c r="AJ309" s="269">
        <f>VLOOKUP(A309,'LTFM Change'!G:K,5,FALSE)</f>
        <v>0</v>
      </c>
      <c r="AK309" s="269">
        <f>VLOOKUP(A309,'Breakfast and Lunch'!A:E,5,FALSE)</f>
        <v>0</v>
      </c>
      <c r="AL309" s="269">
        <f>VLOOKUP(A309,'Breakfast and Lunch'!A:D,4,FALSE)</f>
        <v>0</v>
      </c>
      <c r="AM309" s="269">
        <f>VLOOKUP(A309,'Integration Change'!A:E,5,FALSE)</f>
        <v>0</v>
      </c>
      <c r="AN309" s="269">
        <f>VLOOKUP(A309,'Safe School'!F:J,5,FALSE)</f>
        <v>0</v>
      </c>
      <c r="AO309" s="269">
        <f>VLOOKUP(A309,'LTFM Change'!A:D,4,FALSE)</f>
        <v>0</v>
      </c>
      <c r="AP309" s="269">
        <f>VLOOKUP(A309,QComp!A:E,5,FALSE)</f>
        <v>0</v>
      </c>
      <c r="AQ309" s="269">
        <f t="shared" si="92"/>
        <v>-546.73077176976949</v>
      </c>
      <c r="AR309" s="269">
        <f>VLOOKUP(A309,'2021 SPED'!A:AF,32,FALSE)</f>
        <v>55925.927310619503</v>
      </c>
      <c r="AS309" s="285">
        <f t="shared" si="86"/>
        <v>280195.19653884973</v>
      </c>
      <c r="AT309" s="247">
        <f t="shared" si="87"/>
        <v>3.2878334880437537E-2</v>
      </c>
      <c r="AU309" s="249">
        <f t="shared" si="84"/>
        <v>413316.22966765915</v>
      </c>
    </row>
    <row r="310" spans="1:47" x14ac:dyDescent="0.3">
      <c r="A310" s="243">
        <v>2198</v>
      </c>
      <c r="B310" s="243">
        <v>1</v>
      </c>
      <c r="C310" s="243" t="s">
        <v>289</v>
      </c>
      <c r="D310" s="243">
        <f>VLOOKUP(A310,Sheet10!A:C,3,FALSE)</f>
        <v>6</v>
      </c>
      <c r="E310" s="268">
        <f>VLOOKUP(A310,'Pupil Info'!A:D,4,FALSE)</f>
        <v>620</v>
      </c>
      <c r="F310" s="269">
        <f>VLOOKUP(A310,'Starting Point 2020'!A:AB,28,FALSE)+IFERROR(VLOOKUP(A310,'2020 SPED'!A:W,23,FALSE),0)</f>
        <v>6475973.713643536</v>
      </c>
      <c r="G310" s="269">
        <f>VLOOKUP(A310,'Starting Point 2020'!A:AB,28,FALSE)</f>
        <v>5869938.4143652003</v>
      </c>
      <c r="H310" s="269">
        <f>VLOOKUP(A310,'2% 2020'!A:AB,28,FALSE)</f>
        <v>5963744.4143652003</v>
      </c>
      <c r="I310" s="269">
        <f t="shared" si="88"/>
        <v>93806</v>
      </c>
      <c r="J310" s="269">
        <f>VLOOKUP(A310,'2% with VPK 2020'!A:AB,28,FALSE)</f>
        <v>5963744.4143652003</v>
      </c>
      <c r="K310" s="269">
        <f>VLOOKUP(A310,'Charter School Lease'!A:D,4,FALSE)</f>
        <v>0</v>
      </c>
      <c r="L310" s="269">
        <f>VLOOKUP(A310,'Integration Change'!H:K,4,FALSE)</f>
        <v>0</v>
      </c>
      <c r="M310" s="269">
        <f>VLOOKUP(A310,'Other SPED'!A:D,4,FALSE)</f>
        <v>0</v>
      </c>
      <c r="N310" s="269">
        <f>VLOOKUP(A310,'LTFM Change'!G:J,4,FALSE)</f>
        <v>0</v>
      </c>
      <c r="O310" s="269">
        <f>VLOOKUP(A310,QComp!I:N,6,FALSE)</f>
        <v>0</v>
      </c>
      <c r="P310" s="269">
        <f>VLOOKUP(A310,'Breakfast and Lunch'!A:D,4,FALSE)</f>
        <v>0</v>
      </c>
      <c r="Q310" s="269">
        <f>VLOOKUP(A310,'Breakfast and Lunch'!A:E,5,FALSE)</f>
        <v>0</v>
      </c>
      <c r="R310" s="269">
        <f>VLOOKUP(A310,'Integration Change'!A:D,4,FALSE)</f>
        <v>0</v>
      </c>
      <c r="S310" s="269">
        <f>VLOOKUP(A310,'LTFM Change'!A:C,3,FALSE)</f>
        <v>0</v>
      </c>
      <c r="T310" s="269">
        <f>VLOOKUP(A310,QComp!A:D,4,FALSE)</f>
        <v>0</v>
      </c>
      <c r="U310" s="269">
        <f t="shared" si="89"/>
        <v>0</v>
      </c>
      <c r="V310" s="269">
        <f>VLOOKUP(A310,'2020 SPED'!A:AF,32,FALSE)</f>
        <v>6405.6997712630546</v>
      </c>
      <c r="W310" s="270">
        <f t="shared" si="85"/>
        <v>100211.69977126305</v>
      </c>
      <c r="X310" s="247">
        <f t="shared" si="90"/>
        <v>1.5474383344104285E-2</v>
      </c>
      <c r="Z310" s="268">
        <f>VLOOKUP(A310,'Pupil Info'!A:E,5,FALSE)</f>
        <v>610</v>
      </c>
      <c r="AA310" s="269">
        <f>VLOOKUP(A310,'Starting Point 2021'!A:AB,28,FALSE)+VLOOKUP(A310,'2021 SPED'!A:AT,23,FALSE)</f>
        <v>6444149.7922752704</v>
      </c>
      <c r="AB310" s="269">
        <f>VLOOKUP(A310,'Starting Point 2021'!A:AB,28,FALSE)</f>
        <v>5816490.4594645556</v>
      </c>
      <c r="AC310" s="269">
        <f>VLOOKUP(A310,'2% 2021'!A:AB,28,FALSE)</f>
        <v>6003180.8274645554</v>
      </c>
      <c r="AD310" s="269">
        <f t="shared" si="91"/>
        <v>186690.36799999978</v>
      </c>
      <c r="AE310" s="269">
        <f>VLOOKUP(A310,'2% with VPK 2021'!A:AB,28,FALSE)</f>
        <v>6003180.8274645554</v>
      </c>
      <c r="AF310" s="269">
        <f>VLOOKUP(A310,'Charter School Lease'!A:E,5,FALSE)</f>
        <v>0</v>
      </c>
      <c r="AG310" s="269">
        <f>VLOOKUP(A310,'Integration Change'!H:L,5,FALSE)</f>
        <v>0</v>
      </c>
      <c r="AH310" s="269">
        <f>VLOOKUP(A310,'Other SPED'!A:D,4,FALSE)</f>
        <v>0</v>
      </c>
      <c r="AI310" s="269">
        <f>VLOOKUP(A310,QComp!I:R,10,FALSE)</f>
        <v>0</v>
      </c>
      <c r="AJ310" s="269">
        <f>VLOOKUP(A310,'LTFM Change'!G:K,5,FALSE)</f>
        <v>0</v>
      </c>
      <c r="AK310" s="269">
        <f>VLOOKUP(A310,'Breakfast and Lunch'!A:E,5,FALSE)</f>
        <v>0</v>
      </c>
      <c r="AL310" s="269">
        <f>VLOOKUP(A310,'Breakfast and Lunch'!A:D,4,FALSE)</f>
        <v>0</v>
      </c>
      <c r="AM310" s="269">
        <f>VLOOKUP(A310,'Integration Change'!A:E,5,FALSE)</f>
        <v>0</v>
      </c>
      <c r="AN310" s="269">
        <f>VLOOKUP(A310,'Safe School'!F:J,5,FALSE)</f>
        <v>0</v>
      </c>
      <c r="AO310" s="269">
        <f>VLOOKUP(A310,'LTFM Change'!A:D,4,FALSE)</f>
        <v>0</v>
      </c>
      <c r="AP310" s="269">
        <f>VLOOKUP(A310,QComp!A:E,5,FALSE)</f>
        <v>0</v>
      </c>
      <c r="AQ310" s="269">
        <f t="shared" si="92"/>
        <v>0</v>
      </c>
      <c r="AR310" s="269">
        <f>VLOOKUP(A310,'2021 SPED'!A:AF,32,FALSE)</f>
        <v>15520.734565160703</v>
      </c>
      <c r="AS310" s="285">
        <f t="shared" si="86"/>
        <v>202211.10256516049</v>
      </c>
      <c r="AT310" s="247">
        <f t="shared" si="87"/>
        <v>3.137901958882993E-2</v>
      </c>
      <c r="AU310" s="249">
        <f t="shared" si="84"/>
        <v>302422.80233642354</v>
      </c>
    </row>
    <row r="311" spans="1:47" x14ac:dyDescent="0.3">
      <c r="A311" s="243">
        <v>2215</v>
      </c>
      <c r="B311" s="243">
        <v>1</v>
      </c>
      <c r="C311" s="243" t="s">
        <v>290</v>
      </c>
      <c r="D311" s="243">
        <f>VLOOKUP(A311,Sheet10!A:C,3,FALSE)</f>
        <v>6</v>
      </c>
      <c r="E311" s="268">
        <f>VLOOKUP(A311,'Pupil Info'!A:D,4,FALSE)</f>
        <v>277.39999999999998</v>
      </c>
      <c r="F311" s="269">
        <f>VLOOKUP(A311,'Starting Point 2020'!A:AB,28,FALSE)+IFERROR(VLOOKUP(A311,'2020 SPED'!A:W,23,FALSE),0)</f>
        <v>3621293.7990830773</v>
      </c>
      <c r="G311" s="269">
        <f>VLOOKUP(A311,'Starting Point 2020'!A:AB,28,FALSE)</f>
        <v>3308532</v>
      </c>
      <c r="H311" s="269">
        <f>VLOOKUP(A311,'2% 2020'!A:AB,28,FALSE)</f>
        <v>3357360</v>
      </c>
      <c r="I311" s="269">
        <f t="shared" si="88"/>
        <v>48828</v>
      </c>
      <c r="J311" s="269">
        <f>VLOOKUP(A311,'2% with VPK 2020'!A:AB,28,FALSE)</f>
        <v>3357360</v>
      </c>
      <c r="K311" s="269">
        <f>VLOOKUP(A311,'Charter School Lease'!A:D,4,FALSE)</f>
        <v>0</v>
      </c>
      <c r="L311" s="269">
        <f>VLOOKUP(A311,'Integration Change'!H:K,4,FALSE)</f>
        <v>0</v>
      </c>
      <c r="M311" s="269">
        <f>VLOOKUP(A311,'Other SPED'!A:D,4,FALSE)</f>
        <v>0</v>
      </c>
      <c r="N311" s="269">
        <f>VLOOKUP(A311,'LTFM Change'!G:J,4,FALSE)</f>
        <v>0</v>
      </c>
      <c r="O311" s="269">
        <f>VLOOKUP(A311,QComp!I:N,6,FALSE)</f>
        <v>0</v>
      </c>
      <c r="P311" s="269">
        <f>VLOOKUP(A311,'Breakfast and Lunch'!A:D,4,FALSE)</f>
        <v>0</v>
      </c>
      <c r="Q311" s="269">
        <f>VLOOKUP(A311,'Breakfast and Lunch'!A:E,5,FALSE)</f>
        <v>0</v>
      </c>
      <c r="R311" s="269">
        <f>VLOOKUP(A311,'Integration Change'!A:D,4,FALSE)</f>
        <v>0</v>
      </c>
      <c r="S311" s="269">
        <f>VLOOKUP(A311,'LTFM Change'!A:C,3,FALSE)</f>
        <v>0</v>
      </c>
      <c r="T311" s="269">
        <f>VLOOKUP(A311,QComp!A:D,4,FALSE)</f>
        <v>0</v>
      </c>
      <c r="U311" s="269">
        <f t="shared" si="89"/>
        <v>0</v>
      </c>
      <c r="V311" s="269">
        <f>VLOOKUP(A311,'2020 SPED'!A:AF,32,FALSE)</f>
        <v>21009.289845917549</v>
      </c>
      <c r="W311" s="270">
        <f t="shared" si="85"/>
        <v>69837.289845917549</v>
      </c>
      <c r="X311" s="247">
        <f t="shared" si="90"/>
        <v>1.9285176437106647E-2</v>
      </c>
      <c r="Z311" s="268">
        <f>VLOOKUP(A311,'Pupil Info'!A:E,5,FALSE)</f>
        <v>258</v>
      </c>
      <c r="AA311" s="269">
        <f>VLOOKUP(A311,'Starting Point 2021'!A:AB,28,FALSE)+VLOOKUP(A311,'2021 SPED'!A:AT,23,FALSE)</f>
        <v>3535161.7731817346</v>
      </c>
      <c r="AB311" s="269">
        <f>VLOOKUP(A311,'Starting Point 2021'!A:AB,28,FALSE)</f>
        <v>3221186.5</v>
      </c>
      <c r="AC311" s="269">
        <f>VLOOKUP(A311,'2% 2021'!A:AB,28,FALSE)</f>
        <v>3317509.5</v>
      </c>
      <c r="AD311" s="269">
        <f t="shared" si="91"/>
        <v>96323</v>
      </c>
      <c r="AE311" s="269">
        <f>VLOOKUP(A311,'2% with VPK 2021'!A:AB,28,FALSE)</f>
        <v>3317509.5</v>
      </c>
      <c r="AF311" s="269">
        <f>VLOOKUP(A311,'Charter School Lease'!A:E,5,FALSE)</f>
        <v>0</v>
      </c>
      <c r="AG311" s="269">
        <f>VLOOKUP(A311,'Integration Change'!H:L,5,FALSE)</f>
        <v>0</v>
      </c>
      <c r="AH311" s="269">
        <f>VLOOKUP(A311,'Other SPED'!A:D,4,FALSE)</f>
        <v>0</v>
      </c>
      <c r="AI311" s="269">
        <f>VLOOKUP(A311,QComp!I:R,10,FALSE)</f>
        <v>0</v>
      </c>
      <c r="AJ311" s="269">
        <f>VLOOKUP(A311,'LTFM Change'!G:K,5,FALSE)</f>
        <v>0</v>
      </c>
      <c r="AK311" s="269">
        <f>VLOOKUP(A311,'Breakfast and Lunch'!A:E,5,FALSE)</f>
        <v>0</v>
      </c>
      <c r="AL311" s="269">
        <f>VLOOKUP(A311,'Breakfast and Lunch'!A:D,4,FALSE)</f>
        <v>0</v>
      </c>
      <c r="AM311" s="269">
        <f>VLOOKUP(A311,'Integration Change'!A:E,5,FALSE)</f>
        <v>0</v>
      </c>
      <c r="AN311" s="269">
        <f>VLOOKUP(A311,'Safe School'!F:J,5,FALSE)</f>
        <v>0</v>
      </c>
      <c r="AO311" s="269">
        <f>VLOOKUP(A311,'LTFM Change'!A:D,4,FALSE)</f>
        <v>0</v>
      </c>
      <c r="AP311" s="269">
        <f>VLOOKUP(A311,QComp!A:E,5,FALSE)</f>
        <v>0</v>
      </c>
      <c r="AQ311" s="269">
        <f t="shared" si="92"/>
        <v>0</v>
      </c>
      <c r="AR311" s="269">
        <f>VLOOKUP(A311,'2021 SPED'!A:AF,32,FALSE)</f>
        <v>79761.682029445947</v>
      </c>
      <c r="AS311" s="285">
        <f t="shared" si="86"/>
        <v>176084.68202944595</v>
      </c>
      <c r="AT311" s="247">
        <f t="shared" si="87"/>
        <v>4.9809511792430781E-2</v>
      </c>
      <c r="AU311" s="249">
        <f t="shared" si="84"/>
        <v>245921.9718753635</v>
      </c>
    </row>
    <row r="312" spans="1:47" x14ac:dyDescent="0.3">
      <c r="A312" s="243">
        <v>2310</v>
      </c>
      <c r="B312" s="243">
        <v>1</v>
      </c>
      <c r="C312" s="243" t="s">
        <v>291</v>
      </c>
      <c r="D312" s="243">
        <f>VLOOKUP(A312,Sheet10!A:C,3,FALSE)</f>
        <v>5</v>
      </c>
      <c r="E312" s="268">
        <f>VLOOKUP(A312,'Pupil Info'!A:D,4,FALSE)</f>
        <v>1131</v>
      </c>
      <c r="F312" s="269">
        <f>VLOOKUP(A312,'Starting Point 2020'!A:AB,28,FALSE)+IFERROR(VLOOKUP(A312,'2020 SPED'!A:W,23,FALSE),0)</f>
        <v>11263054.360338802</v>
      </c>
      <c r="G312" s="269">
        <f>VLOOKUP(A312,'Starting Point 2020'!A:AB,28,FALSE)</f>
        <v>10378472.5</v>
      </c>
      <c r="H312" s="269">
        <f>VLOOKUP(A312,'2% 2020'!A:AB,28,FALSE)</f>
        <v>10555642.5</v>
      </c>
      <c r="I312" s="269">
        <f t="shared" si="88"/>
        <v>177170</v>
      </c>
      <c r="J312" s="269">
        <f>VLOOKUP(A312,'2% with VPK 2020'!A:AB,28,FALSE)</f>
        <v>10555642.5</v>
      </c>
      <c r="K312" s="269">
        <f>VLOOKUP(A312,'Charter School Lease'!A:D,4,FALSE)</f>
        <v>0</v>
      </c>
      <c r="L312" s="269">
        <f>VLOOKUP(A312,'Integration Change'!H:K,4,FALSE)</f>
        <v>0</v>
      </c>
      <c r="M312" s="269">
        <f>VLOOKUP(A312,'Other SPED'!A:D,4,FALSE)</f>
        <v>0</v>
      </c>
      <c r="N312" s="269">
        <f>VLOOKUP(A312,'LTFM Change'!G:J,4,FALSE)</f>
        <v>0</v>
      </c>
      <c r="O312" s="269">
        <f>VLOOKUP(A312,QComp!I:N,6,FALSE)</f>
        <v>0</v>
      </c>
      <c r="P312" s="269">
        <f>VLOOKUP(A312,'Breakfast and Lunch'!A:D,4,FALSE)</f>
        <v>0</v>
      </c>
      <c r="Q312" s="269">
        <f>VLOOKUP(A312,'Breakfast and Lunch'!A:E,5,FALSE)</f>
        <v>0</v>
      </c>
      <c r="R312" s="269">
        <f>VLOOKUP(A312,'Integration Change'!A:D,4,FALSE)</f>
        <v>0</v>
      </c>
      <c r="S312" s="269">
        <f>VLOOKUP(A312,'LTFM Change'!A:C,3,FALSE)</f>
        <v>0</v>
      </c>
      <c r="T312" s="269">
        <f>VLOOKUP(A312,QComp!A:D,4,FALSE)</f>
        <v>0</v>
      </c>
      <c r="U312" s="269">
        <f t="shared" si="89"/>
        <v>0</v>
      </c>
      <c r="V312" s="269">
        <f>VLOOKUP(A312,'2020 SPED'!A:AF,32,FALSE)</f>
        <v>28158.325547800399</v>
      </c>
      <c r="W312" s="270">
        <f t="shared" si="85"/>
        <v>205328.3255478004</v>
      </c>
      <c r="X312" s="247">
        <f t="shared" si="90"/>
        <v>1.8230252556609778E-2</v>
      </c>
      <c r="Z312" s="268">
        <f>VLOOKUP(A312,'Pupil Info'!A:E,5,FALSE)</f>
        <v>1119</v>
      </c>
      <c r="AA312" s="269">
        <f>VLOOKUP(A312,'Starting Point 2021'!A:AB,28,FALSE)+VLOOKUP(A312,'2021 SPED'!A:AT,23,FALSE)</f>
        <v>11199103.801581699</v>
      </c>
      <c r="AB312" s="269">
        <f>VLOOKUP(A312,'Starting Point 2021'!A:AB,28,FALSE)</f>
        <v>10277820</v>
      </c>
      <c r="AC312" s="269">
        <f>VLOOKUP(A312,'2% 2021'!A:AB,28,FALSE)</f>
        <v>10632181</v>
      </c>
      <c r="AD312" s="269">
        <f t="shared" si="91"/>
        <v>354361</v>
      </c>
      <c r="AE312" s="269">
        <f>VLOOKUP(A312,'2% with VPK 2021'!A:AB,28,FALSE)</f>
        <v>10632181</v>
      </c>
      <c r="AF312" s="269">
        <f>VLOOKUP(A312,'Charter School Lease'!A:E,5,FALSE)</f>
        <v>0</v>
      </c>
      <c r="AG312" s="269">
        <f>VLOOKUP(A312,'Integration Change'!H:L,5,FALSE)</f>
        <v>0</v>
      </c>
      <c r="AH312" s="269">
        <f>VLOOKUP(A312,'Other SPED'!A:D,4,FALSE)</f>
        <v>0</v>
      </c>
      <c r="AI312" s="269">
        <f>VLOOKUP(A312,QComp!I:R,10,FALSE)</f>
        <v>0</v>
      </c>
      <c r="AJ312" s="269">
        <f>VLOOKUP(A312,'LTFM Change'!G:K,5,FALSE)</f>
        <v>0</v>
      </c>
      <c r="AK312" s="269">
        <f>VLOOKUP(A312,'Breakfast and Lunch'!A:E,5,FALSE)</f>
        <v>0</v>
      </c>
      <c r="AL312" s="269">
        <f>VLOOKUP(A312,'Breakfast and Lunch'!A:D,4,FALSE)</f>
        <v>0</v>
      </c>
      <c r="AM312" s="269">
        <f>VLOOKUP(A312,'Integration Change'!A:E,5,FALSE)</f>
        <v>0</v>
      </c>
      <c r="AN312" s="269">
        <f>VLOOKUP(A312,'Safe School'!F:J,5,FALSE)</f>
        <v>0</v>
      </c>
      <c r="AO312" s="269">
        <f>VLOOKUP(A312,'LTFM Change'!A:D,4,FALSE)</f>
        <v>0</v>
      </c>
      <c r="AP312" s="269">
        <f>VLOOKUP(A312,QComp!A:E,5,FALSE)</f>
        <v>0</v>
      </c>
      <c r="AQ312" s="269">
        <f t="shared" si="92"/>
        <v>0</v>
      </c>
      <c r="AR312" s="269">
        <f>VLOOKUP(A312,'2021 SPED'!A:AF,32,FALSE)</f>
        <v>70473.393034910783</v>
      </c>
      <c r="AS312" s="285">
        <f t="shared" si="86"/>
        <v>424834.39303491078</v>
      </c>
      <c r="AT312" s="247">
        <f t="shared" si="87"/>
        <v>3.7934677681522116E-2</v>
      </c>
      <c r="AU312" s="249">
        <f t="shared" si="84"/>
        <v>630162.71858271118</v>
      </c>
    </row>
    <row r="313" spans="1:47" x14ac:dyDescent="0.3">
      <c r="A313" s="243">
        <v>2311</v>
      </c>
      <c r="B313" s="243">
        <v>1</v>
      </c>
      <c r="C313" s="243" t="s">
        <v>292</v>
      </c>
      <c r="D313" s="243">
        <f>VLOOKUP(A313,Sheet10!A:C,3,FALSE)</f>
        <v>6</v>
      </c>
      <c r="E313" s="268">
        <f>VLOOKUP(A313,'Pupil Info'!A:D,4,FALSE)</f>
        <v>436</v>
      </c>
      <c r="F313" s="269">
        <f>VLOOKUP(A313,'Starting Point 2020'!A:AB,28,FALSE)+IFERROR(VLOOKUP(A313,'2020 SPED'!A:W,23,FALSE),0)</f>
        <v>5244548.5915090917</v>
      </c>
      <c r="G313" s="269">
        <f>VLOOKUP(A313,'Starting Point 2020'!A:AB,28,FALSE)</f>
        <v>4553992.75</v>
      </c>
      <c r="H313" s="269">
        <f>VLOOKUP(A313,'2% 2020'!A:AB,28,FALSE)</f>
        <v>4629586.75</v>
      </c>
      <c r="I313" s="269">
        <f t="shared" si="88"/>
        <v>75594</v>
      </c>
      <c r="J313" s="269">
        <f>VLOOKUP(A313,'2% with VPK 2020'!A:AB,28,FALSE)</f>
        <v>4629586.75</v>
      </c>
      <c r="K313" s="269">
        <f>VLOOKUP(A313,'Charter School Lease'!A:D,4,FALSE)</f>
        <v>0</v>
      </c>
      <c r="L313" s="269">
        <f>VLOOKUP(A313,'Integration Change'!H:K,4,FALSE)</f>
        <v>0</v>
      </c>
      <c r="M313" s="269">
        <f>VLOOKUP(A313,'Other SPED'!A:D,4,FALSE)</f>
        <v>0</v>
      </c>
      <c r="N313" s="269">
        <f>VLOOKUP(A313,'LTFM Change'!G:J,4,FALSE)</f>
        <v>0</v>
      </c>
      <c r="O313" s="269">
        <f>VLOOKUP(A313,QComp!I:N,6,FALSE)</f>
        <v>-371.26839359999576</v>
      </c>
      <c r="P313" s="269">
        <f>VLOOKUP(A313,'Breakfast and Lunch'!A:D,4,FALSE)</f>
        <v>0</v>
      </c>
      <c r="Q313" s="269">
        <f>VLOOKUP(A313,'Breakfast and Lunch'!A:E,5,FALSE)</f>
        <v>0</v>
      </c>
      <c r="R313" s="269">
        <f>VLOOKUP(A313,'Integration Change'!A:D,4,FALSE)</f>
        <v>0</v>
      </c>
      <c r="S313" s="269">
        <f>VLOOKUP(A313,'LTFM Change'!A:C,3,FALSE)</f>
        <v>0</v>
      </c>
      <c r="T313" s="269">
        <f>VLOOKUP(A313,QComp!A:D,4,FALSE)</f>
        <v>0</v>
      </c>
      <c r="U313" s="269">
        <f t="shared" si="89"/>
        <v>-371.26839360035956</v>
      </c>
      <c r="V313" s="269">
        <f>VLOOKUP(A313,'2020 SPED'!A:AF,32,FALSE)</f>
        <v>147647.74750746298</v>
      </c>
      <c r="W313" s="270">
        <f t="shared" si="85"/>
        <v>222870.47911386262</v>
      </c>
      <c r="X313" s="247">
        <f t="shared" si="90"/>
        <v>4.2495645759615897E-2</v>
      </c>
      <c r="Z313" s="268">
        <f>VLOOKUP(A313,'Pupil Info'!A:E,5,FALSE)</f>
        <v>383</v>
      </c>
      <c r="AA313" s="269">
        <f>VLOOKUP(A313,'Starting Point 2021'!A:AB,28,FALSE)+VLOOKUP(A313,'2021 SPED'!A:AT,23,FALSE)</f>
        <v>4856433.1522167623</v>
      </c>
      <c r="AB313" s="269">
        <f>VLOOKUP(A313,'Starting Point 2021'!A:AB,28,FALSE)</f>
        <v>4206347.25</v>
      </c>
      <c r="AC313" s="269">
        <f>VLOOKUP(A313,'2% 2021'!A:AB,28,FALSE)</f>
        <v>4348585.25</v>
      </c>
      <c r="AD313" s="269">
        <f t="shared" si="91"/>
        <v>142238</v>
      </c>
      <c r="AE313" s="269">
        <f>VLOOKUP(A313,'2% with VPK 2021'!A:AB,28,FALSE)</f>
        <v>4348585.25</v>
      </c>
      <c r="AF313" s="269">
        <f>VLOOKUP(A313,'Charter School Lease'!A:E,5,FALSE)</f>
        <v>0</v>
      </c>
      <c r="AG313" s="269">
        <f>VLOOKUP(A313,'Integration Change'!H:L,5,FALSE)</f>
        <v>0</v>
      </c>
      <c r="AH313" s="269">
        <f>VLOOKUP(A313,'Other SPED'!A:D,4,FALSE)</f>
        <v>0</v>
      </c>
      <c r="AI313" s="269">
        <f>VLOOKUP(A313,QComp!I:R,10,FALSE)</f>
        <v>-376.29751693575236</v>
      </c>
      <c r="AJ313" s="269">
        <f>VLOOKUP(A313,'LTFM Change'!G:K,5,FALSE)</f>
        <v>0</v>
      </c>
      <c r="AK313" s="269">
        <f>VLOOKUP(A313,'Breakfast and Lunch'!A:E,5,FALSE)</f>
        <v>0</v>
      </c>
      <c r="AL313" s="269">
        <f>VLOOKUP(A313,'Breakfast and Lunch'!A:D,4,FALSE)</f>
        <v>0</v>
      </c>
      <c r="AM313" s="269">
        <f>VLOOKUP(A313,'Integration Change'!A:E,5,FALSE)</f>
        <v>0</v>
      </c>
      <c r="AN313" s="269">
        <f>VLOOKUP(A313,'Safe School'!F:J,5,FALSE)</f>
        <v>0</v>
      </c>
      <c r="AO313" s="269">
        <f>VLOOKUP(A313,'LTFM Change'!A:D,4,FALSE)</f>
        <v>0</v>
      </c>
      <c r="AP313" s="269">
        <f>VLOOKUP(A313,QComp!A:E,5,FALSE)</f>
        <v>0</v>
      </c>
      <c r="AQ313" s="269">
        <f t="shared" si="92"/>
        <v>-376.29751693550497</v>
      </c>
      <c r="AR313" s="269">
        <f>VLOOKUP(A313,'2021 SPED'!A:AF,32,FALSE)</f>
        <v>244369.25553045445</v>
      </c>
      <c r="AS313" s="285">
        <f t="shared" si="86"/>
        <v>386230.95801351895</v>
      </c>
      <c r="AT313" s="247">
        <f t="shared" si="87"/>
        <v>7.9529758962546437E-2</v>
      </c>
      <c r="AU313" s="249">
        <f t="shared" si="84"/>
        <v>609101.43712738156</v>
      </c>
    </row>
    <row r="314" spans="1:47" x14ac:dyDescent="0.3">
      <c r="A314" s="243">
        <v>2342</v>
      </c>
      <c r="B314" s="243">
        <v>1</v>
      </c>
      <c r="C314" s="243" t="s">
        <v>293</v>
      </c>
      <c r="D314" s="243">
        <f>VLOOKUP(A314,Sheet10!A:C,3,FALSE)</f>
        <v>6</v>
      </c>
      <c r="E314" s="268">
        <f>VLOOKUP(A314,'Pupil Info'!A:D,4,FALSE)</f>
        <v>776</v>
      </c>
      <c r="F314" s="269">
        <f>VLOOKUP(A314,'Starting Point 2020'!A:AB,28,FALSE)+IFERROR(VLOOKUP(A314,'2020 SPED'!A:W,23,FALSE),0)</f>
        <v>7604303.0361381443</v>
      </c>
      <c r="G314" s="269">
        <f>VLOOKUP(A314,'Starting Point 2020'!A:AB,28,FALSE)</f>
        <v>6926216.1570991697</v>
      </c>
      <c r="H314" s="269">
        <f>VLOOKUP(A314,'2% 2020'!A:AB,28,FALSE)</f>
        <v>7048500.1570991697</v>
      </c>
      <c r="I314" s="269">
        <f t="shared" si="88"/>
        <v>122284</v>
      </c>
      <c r="J314" s="269">
        <f>VLOOKUP(A314,'2% with VPK 2020'!A:AB,28,FALSE)</f>
        <v>7048527.5598270399</v>
      </c>
      <c r="K314" s="269">
        <f>VLOOKUP(A314,'Charter School Lease'!A:D,4,FALSE)</f>
        <v>0</v>
      </c>
      <c r="L314" s="269">
        <f>VLOOKUP(A314,'Integration Change'!H:K,4,FALSE)</f>
        <v>0</v>
      </c>
      <c r="M314" s="269">
        <f>VLOOKUP(A314,'Other SPED'!A:D,4,FALSE)</f>
        <v>0</v>
      </c>
      <c r="N314" s="269">
        <f>VLOOKUP(A314,'LTFM Change'!G:J,4,FALSE)</f>
        <v>0</v>
      </c>
      <c r="O314" s="269">
        <f>VLOOKUP(A314,QComp!I:N,6,FALSE)</f>
        <v>0</v>
      </c>
      <c r="P314" s="269">
        <f>VLOOKUP(A314,'Breakfast and Lunch'!A:D,4,FALSE)</f>
        <v>0</v>
      </c>
      <c r="Q314" s="269">
        <f>VLOOKUP(A314,'Breakfast and Lunch'!A:E,5,FALSE)</f>
        <v>0</v>
      </c>
      <c r="R314" s="269">
        <f>VLOOKUP(A314,'Integration Change'!A:D,4,FALSE)</f>
        <v>0</v>
      </c>
      <c r="S314" s="269">
        <f>VLOOKUP(A314,'LTFM Change'!A:C,3,FALSE)</f>
        <v>0</v>
      </c>
      <c r="T314" s="269">
        <f>VLOOKUP(A314,QComp!A:D,4,FALSE)</f>
        <v>0</v>
      </c>
      <c r="U314" s="269">
        <f t="shared" si="89"/>
        <v>27.40272787027061</v>
      </c>
      <c r="V314" s="269">
        <f>VLOOKUP(A314,'2020 SPED'!A:AF,32,FALSE)</f>
        <v>22782.248588741408</v>
      </c>
      <c r="W314" s="270">
        <f t="shared" si="85"/>
        <v>145093.65131661168</v>
      </c>
      <c r="X314" s="247">
        <f t="shared" si="90"/>
        <v>1.9080466760343369E-2</v>
      </c>
      <c r="Z314" s="268">
        <f>VLOOKUP(A314,'Pupil Info'!A:E,5,FALSE)</f>
        <v>778</v>
      </c>
      <c r="AA314" s="269">
        <f>VLOOKUP(A314,'Starting Point 2021'!A:AB,28,FALSE)+VLOOKUP(A314,'2021 SPED'!A:AT,23,FALSE)</f>
        <v>9130534.8253513798</v>
      </c>
      <c r="AB314" s="269">
        <f>VLOOKUP(A314,'Starting Point 2021'!A:AB,28,FALSE)</f>
        <v>8413222.3855925128</v>
      </c>
      <c r="AC314" s="269">
        <f>VLOOKUP(A314,'2% 2021'!A:AB,28,FALSE)</f>
        <v>8658418.0715925116</v>
      </c>
      <c r="AD314" s="269">
        <f t="shared" si="91"/>
        <v>245195.68599999882</v>
      </c>
      <c r="AE314" s="269">
        <f>VLOOKUP(A314,'2% with VPK 2021'!A:AB,28,FALSE)</f>
        <v>8658418.0715925116</v>
      </c>
      <c r="AF314" s="269">
        <f>VLOOKUP(A314,'Charter School Lease'!A:E,5,FALSE)</f>
        <v>0</v>
      </c>
      <c r="AG314" s="269">
        <f>VLOOKUP(A314,'Integration Change'!H:L,5,FALSE)</f>
        <v>0</v>
      </c>
      <c r="AH314" s="269">
        <f>VLOOKUP(A314,'Other SPED'!A:D,4,FALSE)</f>
        <v>0</v>
      </c>
      <c r="AI314" s="269">
        <f>VLOOKUP(A314,QComp!I:R,10,FALSE)</f>
        <v>0</v>
      </c>
      <c r="AJ314" s="269">
        <f>VLOOKUP(A314,'LTFM Change'!G:K,5,FALSE)</f>
        <v>0</v>
      </c>
      <c r="AK314" s="269">
        <f>VLOOKUP(A314,'Breakfast and Lunch'!A:E,5,FALSE)</f>
        <v>0</v>
      </c>
      <c r="AL314" s="269">
        <f>VLOOKUP(A314,'Breakfast and Lunch'!A:D,4,FALSE)</f>
        <v>0</v>
      </c>
      <c r="AM314" s="269">
        <f>VLOOKUP(A314,'Integration Change'!A:E,5,FALSE)</f>
        <v>0</v>
      </c>
      <c r="AN314" s="269">
        <f>VLOOKUP(A314,'Safe School'!F:J,5,FALSE)</f>
        <v>0</v>
      </c>
      <c r="AO314" s="269">
        <f>VLOOKUP(A314,'LTFM Change'!A:D,4,FALSE)</f>
        <v>0</v>
      </c>
      <c r="AP314" s="269">
        <f>VLOOKUP(A314,QComp!A:E,5,FALSE)</f>
        <v>0</v>
      </c>
      <c r="AQ314" s="269">
        <f t="shared" si="92"/>
        <v>0</v>
      </c>
      <c r="AR314" s="269">
        <f>VLOOKUP(A314,'2021 SPED'!A:AF,32,FALSE)</f>
        <v>62652.240597612225</v>
      </c>
      <c r="AS314" s="285">
        <f t="shared" si="86"/>
        <v>307847.92659761105</v>
      </c>
      <c r="AT314" s="247">
        <f t="shared" si="87"/>
        <v>3.37163082432866E-2</v>
      </c>
      <c r="AU314" s="249">
        <f t="shared" si="84"/>
        <v>452941.57791422273</v>
      </c>
    </row>
    <row r="315" spans="1:47" x14ac:dyDescent="0.3">
      <c r="A315" s="243">
        <v>2358</v>
      </c>
      <c r="B315" s="243">
        <v>1</v>
      </c>
      <c r="C315" s="243" t="s">
        <v>294</v>
      </c>
      <c r="D315" s="243">
        <f>VLOOKUP(A315,Sheet10!A:C,3,FALSE)</f>
        <v>6</v>
      </c>
      <c r="E315" s="268">
        <f>VLOOKUP(A315,'Pupil Info'!A:D,4,FALSE)</f>
        <v>196.4</v>
      </c>
      <c r="F315" s="269">
        <f>VLOOKUP(A315,'Starting Point 2020'!A:AB,28,FALSE)+IFERROR(VLOOKUP(A315,'2020 SPED'!A:W,23,FALSE),0)</f>
        <v>3049183.1152028553</v>
      </c>
      <c r="G315" s="269">
        <f>VLOOKUP(A315,'Starting Point 2020'!A:AB,28,FALSE)</f>
        <v>2862352</v>
      </c>
      <c r="H315" s="269">
        <f>VLOOKUP(A315,'2% 2020'!A:AB,28,FALSE)</f>
        <v>2904088</v>
      </c>
      <c r="I315" s="269">
        <f t="shared" si="88"/>
        <v>41736</v>
      </c>
      <c r="J315" s="269">
        <f>VLOOKUP(A315,'2% with VPK 2020'!A:AB,28,FALSE)</f>
        <v>2904088</v>
      </c>
      <c r="K315" s="269">
        <f>VLOOKUP(A315,'Charter School Lease'!A:D,4,FALSE)</f>
        <v>0</v>
      </c>
      <c r="L315" s="269">
        <f>VLOOKUP(A315,'Integration Change'!H:K,4,FALSE)</f>
        <v>0</v>
      </c>
      <c r="M315" s="269">
        <f>VLOOKUP(A315,'Other SPED'!A:D,4,FALSE)</f>
        <v>0</v>
      </c>
      <c r="N315" s="269">
        <f>VLOOKUP(A315,'LTFM Change'!G:J,4,FALSE)</f>
        <v>0</v>
      </c>
      <c r="O315" s="269">
        <f>VLOOKUP(A315,QComp!I:N,6,FALSE)</f>
        <v>0</v>
      </c>
      <c r="P315" s="269">
        <f>VLOOKUP(A315,'Breakfast and Lunch'!A:D,4,FALSE)</f>
        <v>0</v>
      </c>
      <c r="Q315" s="269">
        <f>VLOOKUP(A315,'Breakfast and Lunch'!A:E,5,FALSE)</f>
        <v>0</v>
      </c>
      <c r="R315" s="269">
        <f>VLOOKUP(A315,'Integration Change'!A:D,4,FALSE)</f>
        <v>0</v>
      </c>
      <c r="S315" s="269">
        <f>VLOOKUP(A315,'LTFM Change'!A:C,3,FALSE)</f>
        <v>0</v>
      </c>
      <c r="T315" s="269">
        <f>VLOOKUP(A315,QComp!A:D,4,FALSE)</f>
        <v>0</v>
      </c>
      <c r="U315" s="269">
        <f t="shared" si="89"/>
        <v>0</v>
      </c>
      <c r="V315" s="269">
        <f>VLOOKUP(A315,'2020 SPED'!A:AF,32,FALSE)</f>
        <v>5193.9064046590938</v>
      </c>
      <c r="W315" s="270">
        <f t="shared" si="85"/>
        <v>46929.906404659094</v>
      </c>
      <c r="X315" s="247">
        <f t="shared" si="90"/>
        <v>1.5390976740843264E-2</v>
      </c>
      <c r="Z315" s="268">
        <f>VLOOKUP(A315,'Pupil Info'!A:E,5,FALSE)</f>
        <v>191</v>
      </c>
      <c r="AA315" s="269">
        <f>VLOOKUP(A315,'Starting Point 2021'!A:AB,28,FALSE)+VLOOKUP(A315,'2021 SPED'!A:AT,23,FALSE)</f>
        <v>3070289.1415895899</v>
      </c>
      <c r="AB315" s="269">
        <f>VLOOKUP(A315,'Starting Point 2021'!A:AB,28,FALSE)</f>
        <v>2879027</v>
      </c>
      <c r="AC315" s="269">
        <f>VLOOKUP(A315,'2% 2021'!A:AB,28,FALSE)</f>
        <v>2964008</v>
      </c>
      <c r="AD315" s="269">
        <f t="shared" si="91"/>
        <v>84981</v>
      </c>
      <c r="AE315" s="269">
        <f>VLOOKUP(A315,'2% with VPK 2021'!A:AB,28,FALSE)</f>
        <v>2964008</v>
      </c>
      <c r="AF315" s="269">
        <f>VLOOKUP(A315,'Charter School Lease'!A:E,5,FALSE)</f>
        <v>0</v>
      </c>
      <c r="AG315" s="269">
        <f>VLOOKUP(A315,'Integration Change'!H:L,5,FALSE)</f>
        <v>0</v>
      </c>
      <c r="AH315" s="269">
        <f>VLOOKUP(A315,'Other SPED'!A:D,4,FALSE)</f>
        <v>0</v>
      </c>
      <c r="AI315" s="269">
        <f>VLOOKUP(A315,QComp!I:R,10,FALSE)</f>
        <v>0</v>
      </c>
      <c r="AJ315" s="269">
        <f>VLOOKUP(A315,'LTFM Change'!G:K,5,FALSE)</f>
        <v>0</v>
      </c>
      <c r="AK315" s="269">
        <f>VLOOKUP(A315,'Breakfast and Lunch'!A:E,5,FALSE)</f>
        <v>0</v>
      </c>
      <c r="AL315" s="269">
        <f>VLOOKUP(A315,'Breakfast and Lunch'!A:D,4,FALSE)</f>
        <v>0</v>
      </c>
      <c r="AM315" s="269">
        <f>VLOOKUP(A315,'Integration Change'!A:E,5,FALSE)</f>
        <v>0</v>
      </c>
      <c r="AN315" s="269">
        <f>VLOOKUP(A315,'Safe School'!F:J,5,FALSE)</f>
        <v>0</v>
      </c>
      <c r="AO315" s="269">
        <f>VLOOKUP(A315,'LTFM Change'!A:D,4,FALSE)</f>
        <v>0</v>
      </c>
      <c r="AP315" s="269">
        <f>VLOOKUP(A315,QComp!A:E,5,FALSE)</f>
        <v>0</v>
      </c>
      <c r="AQ315" s="269">
        <f t="shared" si="92"/>
        <v>0</v>
      </c>
      <c r="AR315" s="269">
        <f>VLOOKUP(A315,'2021 SPED'!A:AF,32,FALSE)</f>
        <v>13106.014291991305</v>
      </c>
      <c r="AS315" s="285">
        <f t="shared" si="86"/>
        <v>98087.014291991305</v>
      </c>
      <c r="AT315" s="247">
        <f t="shared" si="87"/>
        <v>3.1947158644872319E-2</v>
      </c>
      <c r="AU315" s="249">
        <f t="shared" si="84"/>
        <v>145016.9206966504</v>
      </c>
    </row>
    <row r="316" spans="1:47" x14ac:dyDescent="0.3">
      <c r="A316" s="243">
        <v>2364</v>
      </c>
      <c r="B316" s="243">
        <v>1</v>
      </c>
      <c r="C316" s="243" t="s">
        <v>295</v>
      </c>
      <c r="D316" s="243">
        <f>VLOOKUP(A316,Sheet10!A:C,3,FALSE)</f>
        <v>6</v>
      </c>
      <c r="E316" s="268">
        <f>VLOOKUP(A316,'Pupil Info'!A:D,4,FALSE)</f>
        <v>622</v>
      </c>
      <c r="F316" s="269">
        <f>VLOOKUP(A316,'Starting Point 2020'!A:AB,28,FALSE)+IFERROR(VLOOKUP(A316,'2020 SPED'!A:W,23,FALSE),0)</f>
        <v>6646069.7275888268</v>
      </c>
      <c r="G316" s="269">
        <f>VLOOKUP(A316,'Starting Point 2020'!A:AB,28,FALSE)</f>
        <v>6032200</v>
      </c>
      <c r="H316" s="269">
        <f>VLOOKUP(A316,'2% 2020'!A:AB,28,FALSE)</f>
        <v>6131357</v>
      </c>
      <c r="I316" s="269">
        <f t="shared" si="88"/>
        <v>99157</v>
      </c>
      <c r="J316" s="269">
        <f>VLOOKUP(A316,'2% with VPK 2020'!A:AB,28,FALSE)</f>
        <v>6131357</v>
      </c>
      <c r="K316" s="269">
        <f>VLOOKUP(A316,'Charter School Lease'!A:D,4,FALSE)</f>
        <v>0</v>
      </c>
      <c r="L316" s="269">
        <f>VLOOKUP(A316,'Integration Change'!H:K,4,FALSE)</f>
        <v>0</v>
      </c>
      <c r="M316" s="269">
        <f>VLOOKUP(A316,'Other SPED'!A:D,4,FALSE)</f>
        <v>0</v>
      </c>
      <c r="N316" s="269">
        <f>VLOOKUP(A316,'LTFM Change'!G:J,4,FALSE)</f>
        <v>0</v>
      </c>
      <c r="O316" s="269">
        <f>VLOOKUP(A316,QComp!I:N,6,FALSE)</f>
        <v>0</v>
      </c>
      <c r="P316" s="269">
        <f>VLOOKUP(A316,'Breakfast and Lunch'!A:D,4,FALSE)</f>
        <v>0</v>
      </c>
      <c r="Q316" s="269">
        <f>VLOOKUP(A316,'Breakfast and Lunch'!A:E,5,FALSE)</f>
        <v>0</v>
      </c>
      <c r="R316" s="269">
        <f>VLOOKUP(A316,'Integration Change'!A:D,4,FALSE)</f>
        <v>0</v>
      </c>
      <c r="S316" s="269">
        <f>VLOOKUP(A316,'LTFM Change'!A:C,3,FALSE)</f>
        <v>0</v>
      </c>
      <c r="T316" s="269">
        <f>VLOOKUP(A316,QComp!A:D,4,FALSE)</f>
        <v>0</v>
      </c>
      <c r="U316" s="269">
        <f t="shared" si="89"/>
        <v>0</v>
      </c>
      <c r="V316" s="269">
        <f>VLOOKUP(A316,'2020 SPED'!A:AF,32,FALSE)</f>
        <v>13361.343808806501</v>
      </c>
      <c r="W316" s="270">
        <f t="shared" si="85"/>
        <v>112518.3438088065</v>
      </c>
      <c r="X316" s="247">
        <f t="shared" si="90"/>
        <v>1.6930057676302443E-2</v>
      </c>
      <c r="Z316" s="268">
        <f>VLOOKUP(A316,'Pupil Info'!A:E,5,FALSE)</f>
        <v>613</v>
      </c>
      <c r="AA316" s="269">
        <f>VLOOKUP(A316,'Starting Point 2021'!A:AB,28,FALSE)+VLOOKUP(A316,'2021 SPED'!A:AT,23,FALSE)</f>
        <v>6595814.4430327825</v>
      </c>
      <c r="AB316" s="269">
        <f>VLOOKUP(A316,'Starting Point 2021'!A:AB,28,FALSE)</f>
        <v>5965548.25</v>
      </c>
      <c r="AC316" s="269">
        <f>VLOOKUP(A316,'2% 2021'!A:AB,28,FALSE)</f>
        <v>6163572.25</v>
      </c>
      <c r="AD316" s="269">
        <f t="shared" si="91"/>
        <v>198024</v>
      </c>
      <c r="AE316" s="269">
        <f>VLOOKUP(A316,'2% with VPK 2021'!A:AB,28,FALSE)</f>
        <v>6163572.25</v>
      </c>
      <c r="AF316" s="269">
        <f>VLOOKUP(A316,'Charter School Lease'!A:E,5,FALSE)</f>
        <v>0</v>
      </c>
      <c r="AG316" s="269">
        <f>VLOOKUP(A316,'Integration Change'!H:L,5,FALSE)</f>
        <v>0</v>
      </c>
      <c r="AH316" s="269">
        <f>VLOOKUP(A316,'Other SPED'!A:D,4,FALSE)</f>
        <v>0</v>
      </c>
      <c r="AI316" s="269">
        <f>VLOOKUP(A316,QComp!I:R,10,FALSE)</f>
        <v>0</v>
      </c>
      <c r="AJ316" s="269">
        <f>VLOOKUP(A316,'LTFM Change'!G:K,5,FALSE)</f>
        <v>0</v>
      </c>
      <c r="AK316" s="269">
        <f>VLOOKUP(A316,'Breakfast and Lunch'!A:E,5,FALSE)</f>
        <v>0</v>
      </c>
      <c r="AL316" s="269">
        <f>VLOOKUP(A316,'Breakfast and Lunch'!A:D,4,FALSE)</f>
        <v>0</v>
      </c>
      <c r="AM316" s="269">
        <f>VLOOKUP(A316,'Integration Change'!A:E,5,FALSE)</f>
        <v>0</v>
      </c>
      <c r="AN316" s="269">
        <f>VLOOKUP(A316,'Safe School'!F:J,5,FALSE)</f>
        <v>0</v>
      </c>
      <c r="AO316" s="269">
        <f>VLOOKUP(A316,'LTFM Change'!A:D,4,FALSE)</f>
        <v>0</v>
      </c>
      <c r="AP316" s="269">
        <f>VLOOKUP(A316,QComp!A:E,5,FALSE)</f>
        <v>0</v>
      </c>
      <c r="AQ316" s="269">
        <f t="shared" si="92"/>
        <v>0</v>
      </c>
      <c r="AR316" s="269">
        <f>VLOOKUP(A316,'2021 SPED'!A:AF,32,FALSE)</f>
        <v>33248.203872821992</v>
      </c>
      <c r="AS316" s="285">
        <f t="shared" si="86"/>
        <v>231272.20387282199</v>
      </c>
      <c r="AT316" s="247">
        <f t="shared" si="87"/>
        <v>3.506347940353554E-2</v>
      </c>
      <c r="AU316" s="249">
        <f t="shared" si="84"/>
        <v>343790.54768162849</v>
      </c>
    </row>
    <row r="317" spans="1:47" x14ac:dyDescent="0.3">
      <c r="A317" s="243">
        <v>2365</v>
      </c>
      <c r="B317" s="243">
        <v>1</v>
      </c>
      <c r="C317" s="243" t="s">
        <v>296</v>
      </c>
      <c r="D317" s="243">
        <f>VLOOKUP(A317,Sheet10!A:C,3,FALSE)</f>
        <v>6</v>
      </c>
      <c r="E317" s="268">
        <f>VLOOKUP(A317,'Pupil Info'!A:D,4,FALSE)</f>
        <v>702</v>
      </c>
      <c r="F317" s="269">
        <f>VLOOKUP(A317,'Starting Point 2020'!A:AB,28,FALSE)+IFERROR(VLOOKUP(A317,'2020 SPED'!A:W,23,FALSE),0)</f>
        <v>7742757.237229228</v>
      </c>
      <c r="G317" s="269">
        <f>VLOOKUP(A317,'Starting Point 2020'!A:AB,28,FALSE)</f>
        <v>6988758.0645823004</v>
      </c>
      <c r="H317" s="269">
        <f>VLOOKUP(A317,'2% 2020'!A:AB,28,FALSE)</f>
        <v>7103417.0645823004</v>
      </c>
      <c r="I317" s="269">
        <f t="shared" si="88"/>
        <v>114659</v>
      </c>
      <c r="J317" s="269">
        <f>VLOOKUP(A317,'2% with VPK 2020'!A:AB,28,FALSE)</f>
        <v>7103417.0645823004</v>
      </c>
      <c r="K317" s="269">
        <f>VLOOKUP(A317,'Charter School Lease'!A:D,4,FALSE)</f>
        <v>0</v>
      </c>
      <c r="L317" s="269">
        <f>VLOOKUP(A317,'Integration Change'!H:K,4,FALSE)</f>
        <v>0</v>
      </c>
      <c r="M317" s="269">
        <f>VLOOKUP(A317,'Other SPED'!A:D,4,FALSE)</f>
        <v>0</v>
      </c>
      <c r="N317" s="269">
        <f>VLOOKUP(A317,'LTFM Change'!G:J,4,FALSE)</f>
        <v>0</v>
      </c>
      <c r="O317" s="269">
        <f>VLOOKUP(A317,QComp!I:N,6,FALSE)</f>
        <v>-563.30376959999558</v>
      </c>
      <c r="P317" s="269">
        <f>VLOOKUP(A317,'Breakfast and Lunch'!A:D,4,FALSE)</f>
        <v>0</v>
      </c>
      <c r="Q317" s="269">
        <f>VLOOKUP(A317,'Breakfast and Lunch'!A:E,5,FALSE)</f>
        <v>0</v>
      </c>
      <c r="R317" s="269">
        <f>VLOOKUP(A317,'Integration Change'!A:D,4,FALSE)</f>
        <v>0</v>
      </c>
      <c r="S317" s="269">
        <f>VLOOKUP(A317,'LTFM Change'!A:C,3,FALSE)</f>
        <v>0</v>
      </c>
      <c r="T317" s="269">
        <f>VLOOKUP(A317,QComp!A:D,4,FALSE)</f>
        <v>563.30376959999558</v>
      </c>
      <c r="U317" s="269">
        <f t="shared" si="89"/>
        <v>0</v>
      </c>
      <c r="V317" s="269">
        <f>VLOOKUP(A317,'2020 SPED'!A:AF,32,FALSE)</f>
        <v>23889.878174635931</v>
      </c>
      <c r="W317" s="270">
        <f t="shared" si="85"/>
        <v>138548.87817463593</v>
      </c>
      <c r="X317" s="247">
        <f t="shared" si="90"/>
        <v>1.7893997439110691E-2</v>
      </c>
      <c r="Z317" s="268">
        <f>VLOOKUP(A317,'Pupil Info'!A:E,5,FALSE)</f>
        <v>694</v>
      </c>
      <c r="AA317" s="269">
        <f>VLOOKUP(A317,'Starting Point 2021'!A:AB,28,FALSE)+VLOOKUP(A317,'2021 SPED'!A:AT,23,FALSE)</f>
        <v>7763487.3977886727</v>
      </c>
      <c r="AB317" s="269">
        <f>VLOOKUP(A317,'Starting Point 2021'!A:AB,28,FALSE)</f>
        <v>6978828.051619811</v>
      </c>
      <c r="AC317" s="269">
        <f>VLOOKUP(A317,'2% 2021'!A:AB,28,FALSE)</f>
        <v>7209591.0116198109</v>
      </c>
      <c r="AD317" s="269">
        <f t="shared" si="91"/>
        <v>230762.95999999996</v>
      </c>
      <c r="AE317" s="269">
        <f>VLOOKUP(A317,'2% with VPK 2021'!A:AB,28,FALSE)</f>
        <v>7209591.0116198109</v>
      </c>
      <c r="AF317" s="269">
        <f>VLOOKUP(A317,'Charter School Lease'!A:E,5,FALSE)</f>
        <v>0</v>
      </c>
      <c r="AG317" s="269">
        <f>VLOOKUP(A317,'Integration Change'!H:L,5,FALSE)</f>
        <v>0</v>
      </c>
      <c r="AH317" s="269">
        <f>VLOOKUP(A317,'Other SPED'!A:D,4,FALSE)</f>
        <v>0</v>
      </c>
      <c r="AI317" s="269">
        <f>VLOOKUP(A317,QComp!I:R,10,FALSE)</f>
        <v>-605.77724759890407</v>
      </c>
      <c r="AJ317" s="269">
        <f>VLOOKUP(A317,'LTFM Change'!G:K,5,FALSE)</f>
        <v>0</v>
      </c>
      <c r="AK317" s="269">
        <f>VLOOKUP(A317,'Breakfast and Lunch'!A:E,5,FALSE)</f>
        <v>0</v>
      </c>
      <c r="AL317" s="269">
        <f>VLOOKUP(A317,'Breakfast and Lunch'!A:D,4,FALSE)</f>
        <v>0</v>
      </c>
      <c r="AM317" s="269">
        <f>VLOOKUP(A317,'Integration Change'!A:E,5,FALSE)</f>
        <v>0</v>
      </c>
      <c r="AN317" s="269">
        <f>VLOOKUP(A317,'Safe School'!F:J,5,FALSE)</f>
        <v>0</v>
      </c>
      <c r="AO317" s="269">
        <f>VLOOKUP(A317,'LTFM Change'!A:D,4,FALSE)</f>
        <v>0</v>
      </c>
      <c r="AP317" s="269">
        <f>VLOOKUP(A317,QComp!A:E,5,FALSE)</f>
        <v>605.77724759890407</v>
      </c>
      <c r="AQ317" s="269">
        <f t="shared" si="92"/>
        <v>0</v>
      </c>
      <c r="AR317" s="269">
        <f>VLOOKUP(A317,'2021 SPED'!A:AF,32,FALSE)</f>
        <v>65969.629240159411</v>
      </c>
      <c r="AS317" s="285">
        <f t="shared" si="86"/>
        <v>296732.58924015937</v>
      </c>
      <c r="AT317" s="247">
        <f t="shared" si="87"/>
        <v>3.8221558693413898E-2</v>
      </c>
      <c r="AU317" s="249">
        <f t="shared" si="84"/>
        <v>435281.4674147953</v>
      </c>
    </row>
    <row r="318" spans="1:47" x14ac:dyDescent="0.3">
      <c r="A318" s="243">
        <v>2396</v>
      </c>
      <c r="B318" s="243">
        <v>1</v>
      </c>
      <c r="C318" s="243" t="s">
        <v>297</v>
      </c>
      <c r="D318" s="243">
        <f>VLOOKUP(A318,Sheet10!A:C,3,FALSE)</f>
        <v>6</v>
      </c>
      <c r="E318" s="268">
        <f>VLOOKUP(A318,'Pupil Info'!A:D,4,FALSE)</f>
        <v>809</v>
      </c>
      <c r="F318" s="269">
        <f>VLOOKUP(A318,'Starting Point 2020'!A:AB,28,FALSE)+IFERROR(VLOOKUP(A318,'2020 SPED'!A:W,23,FALSE),0)</f>
        <v>8981444.4117672779</v>
      </c>
      <c r="G318" s="269">
        <f>VLOOKUP(A318,'Starting Point 2020'!A:AB,28,FALSE)</f>
        <v>7933264.3700000001</v>
      </c>
      <c r="H318" s="269">
        <f>VLOOKUP(A318,'2% 2020'!A:AB,28,FALSE)</f>
        <v>8061041.3700000001</v>
      </c>
      <c r="I318" s="269">
        <f t="shared" si="88"/>
        <v>127777</v>
      </c>
      <c r="J318" s="269">
        <f>VLOOKUP(A318,'2% with VPK 2020'!A:AB,28,FALSE)</f>
        <v>8061041.3700000001</v>
      </c>
      <c r="K318" s="269">
        <f>VLOOKUP(A318,'Charter School Lease'!A:D,4,FALSE)</f>
        <v>0</v>
      </c>
      <c r="L318" s="269">
        <f>VLOOKUP(A318,'Integration Change'!H:K,4,FALSE)</f>
        <v>0</v>
      </c>
      <c r="M318" s="269">
        <f>VLOOKUP(A318,'Other SPED'!A:D,4,FALSE)</f>
        <v>0</v>
      </c>
      <c r="N318" s="269">
        <f>VLOOKUP(A318,'LTFM Change'!G:J,4,FALSE)</f>
        <v>0</v>
      </c>
      <c r="O318" s="269">
        <f>VLOOKUP(A318,QComp!I:N,6,FALSE)</f>
        <v>0</v>
      </c>
      <c r="P318" s="269">
        <f>VLOOKUP(A318,'Breakfast and Lunch'!A:D,4,FALSE)</f>
        <v>0</v>
      </c>
      <c r="Q318" s="269">
        <f>VLOOKUP(A318,'Breakfast and Lunch'!A:E,5,FALSE)</f>
        <v>0</v>
      </c>
      <c r="R318" s="269">
        <f>VLOOKUP(A318,'Integration Change'!A:D,4,FALSE)</f>
        <v>0</v>
      </c>
      <c r="S318" s="269">
        <f>VLOOKUP(A318,'LTFM Change'!A:C,3,FALSE)</f>
        <v>0</v>
      </c>
      <c r="T318" s="269">
        <f>VLOOKUP(A318,QComp!A:D,4,FALSE)</f>
        <v>0</v>
      </c>
      <c r="U318" s="269">
        <f t="shared" si="89"/>
        <v>0</v>
      </c>
      <c r="V318" s="269">
        <f>VLOOKUP(A318,'2020 SPED'!A:AF,32,FALSE)</f>
        <v>132861.28827121772</v>
      </c>
      <c r="W318" s="270">
        <f t="shared" si="85"/>
        <v>260638.28827121772</v>
      </c>
      <c r="X318" s="247">
        <f t="shared" si="90"/>
        <v>2.9019640530173117E-2</v>
      </c>
      <c r="Z318" s="268">
        <f>VLOOKUP(A318,'Pupil Info'!A:E,5,FALSE)</f>
        <v>804</v>
      </c>
      <c r="AA318" s="269">
        <f>VLOOKUP(A318,'Starting Point 2021'!A:AB,28,FALSE)+VLOOKUP(A318,'2021 SPED'!A:AT,23,FALSE)</f>
        <v>9015016.0022186432</v>
      </c>
      <c r="AB318" s="269">
        <f>VLOOKUP(A318,'Starting Point 2021'!A:AB,28,FALSE)</f>
        <v>7894514.3700000001</v>
      </c>
      <c r="AC318" s="269">
        <f>VLOOKUP(A318,'2% 2021'!A:AB,28,FALSE)</f>
        <v>8151298.3700000001</v>
      </c>
      <c r="AD318" s="269">
        <f t="shared" si="91"/>
        <v>256784</v>
      </c>
      <c r="AE318" s="269">
        <f>VLOOKUP(A318,'2% with VPK 2021'!A:AB,28,FALSE)</f>
        <v>8151298.3700000001</v>
      </c>
      <c r="AF318" s="269">
        <f>VLOOKUP(A318,'Charter School Lease'!A:E,5,FALSE)</f>
        <v>0</v>
      </c>
      <c r="AG318" s="269">
        <f>VLOOKUP(A318,'Integration Change'!H:L,5,FALSE)</f>
        <v>0</v>
      </c>
      <c r="AH318" s="269">
        <f>VLOOKUP(A318,'Other SPED'!A:D,4,FALSE)</f>
        <v>0</v>
      </c>
      <c r="AI318" s="269">
        <f>VLOOKUP(A318,QComp!I:R,10,FALSE)</f>
        <v>0</v>
      </c>
      <c r="AJ318" s="269">
        <f>VLOOKUP(A318,'LTFM Change'!G:K,5,FALSE)</f>
        <v>0</v>
      </c>
      <c r="AK318" s="269">
        <f>VLOOKUP(A318,'Breakfast and Lunch'!A:E,5,FALSE)</f>
        <v>0</v>
      </c>
      <c r="AL318" s="269">
        <f>VLOOKUP(A318,'Breakfast and Lunch'!A:D,4,FALSE)</f>
        <v>0</v>
      </c>
      <c r="AM318" s="269">
        <f>VLOOKUP(A318,'Integration Change'!A:E,5,FALSE)</f>
        <v>0</v>
      </c>
      <c r="AN318" s="269">
        <f>VLOOKUP(A318,'Safe School'!F:J,5,FALSE)</f>
        <v>0</v>
      </c>
      <c r="AO318" s="269">
        <f>VLOOKUP(A318,'LTFM Change'!A:D,4,FALSE)</f>
        <v>0</v>
      </c>
      <c r="AP318" s="269">
        <f>VLOOKUP(A318,QComp!A:E,5,FALSE)</f>
        <v>0</v>
      </c>
      <c r="AQ318" s="269">
        <f t="shared" si="92"/>
        <v>0</v>
      </c>
      <c r="AR318" s="269">
        <f>VLOOKUP(A318,'2021 SPED'!A:AF,32,FALSE)</f>
        <v>221348.38171964791</v>
      </c>
      <c r="AS318" s="285">
        <f t="shared" si="86"/>
        <v>478132.38171964791</v>
      </c>
      <c r="AT318" s="247">
        <f t="shared" si="87"/>
        <v>5.3037330338845327E-2</v>
      </c>
      <c r="AU318" s="249">
        <f t="shared" si="84"/>
        <v>738770.66999086563</v>
      </c>
    </row>
    <row r="319" spans="1:47" x14ac:dyDescent="0.3">
      <c r="A319" s="243">
        <v>2397</v>
      </c>
      <c r="B319" s="243">
        <v>1</v>
      </c>
      <c r="C319" s="243" t="s">
        <v>298</v>
      </c>
      <c r="D319" s="243">
        <f>VLOOKUP(A319,Sheet10!A:C,3,FALSE)</f>
        <v>5</v>
      </c>
      <c r="E319" s="268">
        <f>VLOOKUP(A319,'Pupil Info'!A:D,4,FALSE)</f>
        <v>986</v>
      </c>
      <c r="F319" s="269">
        <f>VLOOKUP(A319,'Starting Point 2020'!A:AB,28,FALSE)+IFERROR(VLOOKUP(A319,'2020 SPED'!A:W,23,FALSE),0)</f>
        <v>10054627.06999198</v>
      </c>
      <c r="G319" s="269">
        <f>VLOOKUP(A319,'Starting Point 2020'!A:AB,28,FALSE)</f>
        <v>9093717.75</v>
      </c>
      <c r="H319" s="269">
        <f>VLOOKUP(A319,'2% 2020'!A:AB,28,FALSE)</f>
        <v>9242525.75</v>
      </c>
      <c r="I319" s="269">
        <f t="shared" si="88"/>
        <v>148808</v>
      </c>
      <c r="J319" s="269">
        <f>VLOOKUP(A319,'2% with VPK 2020'!A:AB,28,FALSE)</f>
        <v>9242525.75</v>
      </c>
      <c r="K319" s="269">
        <f>VLOOKUP(A319,'Charter School Lease'!A:D,4,FALSE)</f>
        <v>0</v>
      </c>
      <c r="L319" s="269">
        <f>VLOOKUP(A319,'Integration Change'!H:K,4,FALSE)</f>
        <v>0</v>
      </c>
      <c r="M319" s="269">
        <f>VLOOKUP(A319,'Other SPED'!A:D,4,FALSE)</f>
        <v>0</v>
      </c>
      <c r="N319" s="269">
        <f>VLOOKUP(A319,'LTFM Change'!G:J,4,FALSE)</f>
        <v>0</v>
      </c>
      <c r="O319" s="269">
        <f>VLOOKUP(A319,QComp!I:N,6,FALSE)</f>
        <v>0</v>
      </c>
      <c r="P319" s="269">
        <f>VLOOKUP(A319,'Breakfast and Lunch'!A:D,4,FALSE)</f>
        <v>0</v>
      </c>
      <c r="Q319" s="269">
        <f>VLOOKUP(A319,'Breakfast and Lunch'!A:E,5,FALSE)</f>
        <v>0</v>
      </c>
      <c r="R319" s="269">
        <f>VLOOKUP(A319,'Integration Change'!A:D,4,FALSE)</f>
        <v>0</v>
      </c>
      <c r="S319" s="269">
        <f>VLOOKUP(A319,'LTFM Change'!A:C,3,FALSE)</f>
        <v>0</v>
      </c>
      <c r="T319" s="269">
        <f>VLOOKUP(A319,QComp!A:D,4,FALSE)</f>
        <v>0</v>
      </c>
      <c r="U319" s="269">
        <f t="shared" si="89"/>
        <v>0</v>
      </c>
      <c r="V319" s="269">
        <f>VLOOKUP(A319,'2020 SPED'!A:AF,32,FALSE)</f>
        <v>26080.932711005677</v>
      </c>
      <c r="W319" s="270">
        <f t="shared" si="85"/>
        <v>174888.93271100568</v>
      </c>
      <c r="X319" s="247">
        <f t="shared" si="90"/>
        <v>1.7393875624980761E-2</v>
      </c>
      <c r="Z319" s="268">
        <f>VLOOKUP(A319,'Pupil Info'!A:E,5,FALSE)</f>
        <v>927</v>
      </c>
      <c r="AA319" s="269">
        <f>VLOOKUP(A319,'Starting Point 2021'!A:AB,28,FALSE)+VLOOKUP(A319,'2021 SPED'!A:AT,23,FALSE)</f>
        <v>9611153.8667594474</v>
      </c>
      <c r="AB319" s="269">
        <f>VLOOKUP(A319,'Starting Point 2021'!A:AB,28,FALSE)</f>
        <v>8660170</v>
      </c>
      <c r="AC319" s="269">
        <f>VLOOKUP(A319,'2% 2021'!A:AB,28,FALSE)</f>
        <v>8947252</v>
      </c>
      <c r="AD319" s="269">
        <f t="shared" si="91"/>
        <v>287082</v>
      </c>
      <c r="AE319" s="269">
        <f>VLOOKUP(A319,'2% with VPK 2021'!A:AB,28,FALSE)</f>
        <v>8947252</v>
      </c>
      <c r="AF319" s="269">
        <f>VLOOKUP(A319,'Charter School Lease'!A:E,5,FALSE)</f>
        <v>0</v>
      </c>
      <c r="AG319" s="269">
        <f>VLOOKUP(A319,'Integration Change'!H:L,5,FALSE)</f>
        <v>0</v>
      </c>
      <c r="AH319" s="269">
        <f>VLOOKUP(A319,'Other SPED'!A:D,4,FALSE)</f>
        <v>0</v>
      </c>
      <c r="AI319" s="269">
        <f>VLOOKUP(A319,QComp!I:R,10,FALSE)</f>
        <v>0</v>
      </c>
      <c r="AJ319" s="269">
        <f>VLOOKUP(A319,'LTFM Change'!G:K,5,FALSE)</f>
        <v>0</v>
      </c>
      <c r="AK319" s="269">
        <f>VLOOKUP(A319,'Breakfast and Lunch'!A:E,5,FALSE)</f>
        <v>0</v>
      </c>
      <c r="AL319" s="269">
        <f>VLOOKUP(A319,'Breakfast and Lunch'!A:D,4,FALSE)</f>
        <v>0</v>
      </c>
      <c r="AM319" s="269">
        <f>VLOOKUP(A319,'Integration Change'!A:E,5,FALSE)</f>
        <v>0</v>
      </c>
      <c r="AN319" s="269">
        <f>VLOOKUP(A319,'Safe School'!F:J,5,FALSE)</f>
        <v>0</v>
      </c>
      <c r="AO319" s="269">
        <f>VLOOKUP(A319,'LTFM Change'!A:D,4,FALSE)</f>
        <v>0</v>
      </c>
      <c r="AP319" s="269">
        <f>VLOOKUP(A319,QComp!A:E,5,FALSE)</f>
        <v>0</v>
      </c>
      <c r="AQ319" s="269">
        <f t="shared" si="92"/>
        <v>0</v>
      </c>
      <c r="AR319" s="269">
        <f>VLOOKUP(A319,'2021 SPED'!A:AF,32,FALSE)</f>
        <v>65234.219485689537</v>
      </c>
      <c r="AS319" s="285">
        <f t="shared" si="86"/>
        <v>352316.21948568954</v>
      </c>
      <c r="AT319" s="247">
        <f t="shared" si="87"/>
        <v>3.6657015834923673E-2</v>
      </c>
      <c r="AU319" s="249">
        <f t="shared" si="84"/>
        <v>527205.15219669521</v>
      </c>
    </row>
    <row r="320" spans="1:47" x14ac:dyDescent="0.3">
      <c r="A320" s="243">
        <v>2448</v>
      </c>
      <c r="B320" s="243">
        <v>1</v>
      </c>
      <c r="C320" s="243" t="s">
        <v>299</v>
      </c>
      <c r="D320" s="243">
        <f>VLOOKUP(A320,Sheet10!A:C,3,FALSE)</f>
        <v>6</v>
      </c>
      <c r="E320" s="268">
        <f>VLOOKUP(A320,'Pupil Info'!A:D,4,FALSE)</f>
        <v>721</v>
      </c>
      <c r="F320" s="269">
        <f>VLOOKUP(A320,'Starting Point 2020'!A:AB,28,FALSE)+IFERROR(VLOOKUP(A320,'2020 SPED'!A:W,23,FALSE),0)</f>
        <v>8107089.476654958</v>
      </c>
      <c r="G320" s="269">
        <f>VLOOKUP(A320,'Starting Point 2020'!A:AB,28,FALSE)</f>
        <v>7251418.75</v>
      </c>
      <c r="H320" s="269">
        <f>VLOOKUP(A320,'2% 2020'!A:AB,28,FALSE)</f>
        <v>7367118.75</v>
      </c>
      <c r="I320" s="269">
        <f t="shared" si="88"/>
        <v>115700</v>
      </c>
      <c r="J320" s="269">
        <f>VLOOKUP(A320,'2% with VPK 2020'!A:AB,28,FALSE)</f>
        <v>7367118.75</v>
      </c>
      <c r="K320" s="269">
        <f>VLOOKUP(A320,'Charter School Lease'!A:D,4,FALSE)</f>
        <v>0</v>
      </c>
      <c r="L320" s="269">
        <f>VLOOKUP(A320,'Integration Change'!H:K,4,FALSE)</f>
        <v>0</v>
      </c>
      <c r="M320" s="269">
        <f>VLOOKUP(A320,'Other SPED'!A:D,4,FALSE)</f>
        <v>0</v>
      </c>
      <c r="N320" s="269">
        <f>VLOOKUP(A320,'LTFM Change'!G:J,4,FALSE)</f>
        <v>0</v>
      </c>
      <c r="O320" s="269">
        <f>VLOOKUP(A320,QComp!I:N,6,FALSE)</f>
        <v>0</v>
      </c>
      <c r="P320" s="269">
        <f>VLOOKUP(A320,'Breakfast and Lunch'!A:D,4,FALSE)</f>
        <v>0</v>
      </c>
      <c r="Q320" s="269">
        <f>VLOOKUP(A320,'Breakfast and Lunch'!A:E,5,FALSE)</f>
        <v>0</v>
      </c>
      <c r="R320" s="269">
        <f>VLOOKUP(A320,'Integration Change'!A:D,4,FALSE)</f>
        <v>0</v>
      </c>
      <c r="S320" s="269">
        <f>VLOOKUP(A320,'LTFM Change'!A:C,3,FALSE)</f>
        <v>0</v>
      </c>
      <c r="T320" s="269">
        <f>VLOOKUP(A320,QComp!A:D,4,FALSE)</f>
        <v>0</v>
      </c>
      <c r="U320" s="269">
        <f t="shared" si="89"/>
        <v>0</v>
      </c>
      <c r="V320" s="269">
        <f>VLOOKUP(A320,'2020 SPED'!A:AF,32,FALSE)</f>
        <v>15100.371181274764</v>
      </c>
      <c r="W320" s="270">
        <f t="shared" si="85"/>
        <v>130800.37118127476</v>
      </c>
      <c r="X320" s="247">
        <f t="shared" si="90"/>
        <v>1.6134072722143424E-2</v>
      </c>
      <c r="Z320" s="268">
        <f>VLOOKUP(A320,'Pupil Info'!A:E,5,FALSE)</f>
        <v>710</v>
      </c>
      <c r="AA320" s="269">
        <f>VLOOKUP(A320,'Starting Point 2021'!A:AB,28,FALSE)+VLOOKUP(A320,'2021 SPED'!A:AT,23,FALSE)</f>
        <v>8066258.493946786</v>
      </c>
      <c r="AB320" s="269">
        <f>VLOOKUP(A320,'Starting Point 2021'!A:AB,28,FALSE)</f>
        <v>7164126</v>
      </c>
      <c r="AC320" s="269">
        <f>VLOOKUP(A320,'2% 2021'!A:AB,28,FALSE)</f>
        <v>7394932</v>
      </c>
      <c r="AD320" s="269">
        <f t="shared" si="91"/>
        <v>230806</v>
      </c>
      <c r="AE320" s="269">
        <f>VLOOKUP(A320,'2% with VPK 2021'!A:AB,28,FALSE)</f>
        <v>7394932</v>
      </c>
      <c r="AF320" s="269">
        <f>VLOOKUP(A320,'Charter School Lease'!A:E,5,FALSE)</f>
        <v>0</v>
      </c>
      <c r="AG320" s="269">
        <f>VLOOKUP(A320,'Integration Change'!H:L,5,FALSE)</f>
        <v>0</v>
      </c>
      <c r="AH320" s="269">
        <f>VLOOKUP(A320,'Other SPED'!A:D,4,FALSE)</f>
        <v>0</v>
      </c>
      <c r="AI320" s="269">
        <f>VLOOKUP(A320,QComp!I:R,10,FALSE)</f>
        <v>0</v>
      </c>
      <c r="AJ320" s="269">
        <f>VLOOKUP(A320,'LTFM Change'!G:K,5,FALSE)</f>
        <v>0</v>
      </c>
      <c r="AK320" s="269">
        <f>VLOOKUP(A320,'Breakfast and Lunch'!A:E,5,FALSE)</f>
        <v>0</v>
      </c>
      <c r="AL320" s="269">
        <f>VLOOKUP(A320,'Breakfast and Lunch'!A:D,4,FALSE)</f>
        <v>0</v>
      </c>
      <c r="AM320" s="269">
        <f>VLOOKUP(A320,'Integration Change'!A:E,5,FALSE)</f>
        <v>0</v>
      </c>
      <c r="AN320" s="269">
        <f>VLOOKUP(A320,'Safe School'!F:J,5,FALSE)</f>
        <v>0</v>
      </c>
      <c r="AO320" s="269">
        <f>VLOOKUP(A320,'LTFM Change'!A:D,4,FALSE)</f>
        <v>0</v>
      </c>
      <c r="AP320" s="269">
        <f>VLOOKUP(A320,QComp!A:E,5,FALSE)</f>
        <v>0</v>
      </c>
      <c r="AQ320" s="269">
        <f t="shared" si="92"/>
        <v>0</v>
      </c>
      <c r="AR320" s="269">
        <f>VLOOKUP(A320,'2021 SPED'!A:AF,32,FALSE)</f>
        <v>30631.462436642847</v>
      </c>
      <c r="AS320" s="285">
        <f t="shared" si="86"/>
        <v>261437.46243664285</v>
      </c>
      <c r="AT320" s="247">
        <f t="shared" si="87"/>
        <v>3.2411242787822224E-2</v>
      </c>
      <c r="AU320" s="249">
        <f t="shared" si="84"/>
        <v>392237.83361791761</v>
      </c>
    </row>
    <row r="321" spans="1:47" x14ac:dyDescent="0.3">
      <c r="A321" s="243">
        <v>2527</v>
      </c>
      <c r="B321" s="243">
        <v>1</v>
      </c>
      <c r="C321" s="243" t="s">
        <v>300</v>
      </c>
      <c r="D321" s="243">
        <f>VLOOKUP(A321,Sheet10!A:C,3,FALSE)</f>
        <v>6</v>
      </c>
      <c r="E321" s="268">
        <f>VLOOKUP(A321,'Pupil Info'!A:D,4,FALSE)</f>
        <v>192</v>
      </c>
      <c r="F321" s="269">
        <f>VLOOKUP(A321,'Starting Point 2020'!A:AB,28,FALSE)+IFERROR(VLOOKUP(A321,'2020 SPED'!A:W,23,FALSE),0)</f>
        <v>2516540.5504962308</v>
      </c>
      <c r="G321" s="269">
        <f>VLOOKUP(A321,'Starting Point 2020'!A:AB,28,FALSE)</f>
        <v>2238939.1755296187</v>
      </c>
      <c r="H321" s="269">
        <f>VLOOKUP(A321,'2% 2020'!A:AB,28,FALSE)</f>
        <v>2273154.1755296187</v>
      </c>
      <c r="I321" s="269">
        <f t="shared" si="88"/>
        <v>34215</v>
      </c>
      <c r="J321" s="269">
        <f>VLOOKUP(A321,'2% with VPK 2020'!A:AB,28,FALSE)</f>
        <v>2339820.9255296187</v>
      </c>
      <c r="K321" s="269">
        <f>VLOOKUP(A321,'Charter School Lease'!A:D,4,FALSE)</f>
        <v>0</v>
      </c>
      <c r="L321" s="269">
        <f>VLOOKUP(A321,'Integration Change'!H:K,4,FALSE)</f>
        <v>495.243840000001</v>
      </c>
      <c r="M321" s="269">
        <f>VLOOKUP(A321,'Other SPED'!A:D,4,FALSE)</f>
        <v>0</v>
      </c>
      <c r="N321" s="269">
        <f>VLOOKUP(A321,'LTFM Change'!G:J,4,FALSE)</f>
        <v>660.13964642817155</v>
      </c>
      <c r="O321" s="269">
        <f>VLOOKUP(A321,QComp!I:N,6,FALSE)</f>
        <v>0</v>
      </c>
      <c r="P321" s="269">
        <f>VLOOKUP(A321,'Breakfast and Lunch'!A:D,4,FALSE)</f>
        <v>294.68</v>
      </c>
      <c r="Q321" s="269">
        <f>VLOOKUP(A321,'Breakfast and Lunch'!A:E,5,FALSE)</f>
        <v>769.47</v>
      </c>
      <c r="R321" s="269">
        <f>VLOOKUP(A321,'Integration Change'!A:D,4,FALSE)</f>
        <v>212.2473600000003</v>
      </c>
      <c r="S321" s="269">
        <f>VLOOKUP(A321,'LTFM Change'!A:C,3,FALSE)</f>
        <v>2303.8603535718285</v>
      </c>
      <c r="T321" s="269">
        <f>VLOOKUP(A321,QComp!A:D,4,FALSE)</f>
        <v>0</v>
      </c>
      <c r="U321" s="269">
        <f t="shared" si="89"/>
        <v>71402.39120000042</v>
      </c>
      <c r="V321" s="269">
        <f>VLOOKUP(A321,'2020 SPED'!A:AF,32,FALSE)</f>
        <v>6232.5360391955473</v>
      </c>
      <c r="W321" s="270">
        <f t="shared" si="85"/>
        <v>111849.92723919597</v>
      </c>
      <c r="X321" s="247">
        <f t="shared" si="90"/>
        <v>4.4445906988123229E-2</v>
      </c>
      <c r="Z321" s="268">
        <f>VLOOKUP(A321,'Pupil Info'!A:E,5,FALSE)</f>
        <v>207</v>
      </c>
      <c r="AA321" s="269">
        <f>VLOOKUP(A321,'Starting Point 2021'!A:AB,28,FALSE)+VLOOKUP(A321,'2021 SPED'!A:AT,23,FALSE)</f>
        <v>2720695.7728425628</v>
      </c>
      <c r="AB321" s="269">
        <f>VLOOKUP(A321,'Starting Point 2021'!A:AB,28,FALSE)</f>
        <v>2405646.3749060994</v>
      </c>
      <c r="AC321" s="269">
        <f>VLOOKUP(A321,'2% 2021'!A:AB,28,FALSE)</f>
        <v>2479176.7469060994</v>
      </c>
      <c r="AD321" s="269">
        <f t="shared" si="91"/>
        <v>73530.371999999974</v>
      </c>
      <c r="AE321" s="269">
        <f>VLOOKUP(A321,'2% with VPK 2021'!A:AB,28,FALSE)</f>
        <v>2575774.3049060991</v>
      </c>
      <c r="AF321" s="269">
        <f>VLOOKUP(A321,'Charter School Lease'!A:E,5,FALSE)</f>
        <v>0</v>
      </c>
      <c r="AG321" s="269">
        <f>VLOOKUP(A321,'Integration Change'!H:L,5,FALSE)</f>
        <v>228.33215999999993</v>
      </c>
      <c r="AH321" s="269">
        <f>VLOOKUP(A321,'Other SPED'!A:D,4,FALSE)</f>
        <v>0</v>
      </c>
      <c r="AI321" s="269">
        <f>VLOOKUP(A321,QComp!I:R,10,FALSE)</f>
        <v>0</v>
      </c>
      <c r="AJ321" s="269">
        <f>VLOOKUP(A321,'LTFM Change'!G:K,5,FALSE)</f>
        <v>0</v>
      </c>
      <c r="AK321" s="269">
        <f>VLOOKUP(A321,'Breakfast and Lunch'!A:E,5,FALSE)</f>
        <v>769.47</v>
      </c>
      <c r="AL321" s="269">
        <f>VLOOKUP(A321,'Breakfast and Lunch'!A:D,4,FALSE)</f>
        <v>294.68</v>
      </c>
      <c r="AM321" s="269">
        <f>VLOOKUP(A321,'Integration Change'!A:E,5,FALSE)</f>
        <v>97.85663999999997</v>
      </c>
      <c r="AN321" s="269">
        <f>VLOOKUP(A321,'Safe School'!F:J,5,FALSE)</f>
        <v>280.80000000000041</v>
      </c>
      <c r="AO321" s="269">
        <f>VLOOKUP(A321,'LTFM Change'!A:D,4,FALSE)</f>
        <v>2964</v>
      </c>
      <c r="AP321" s="269">
        <f>VLOOKUP(A321,QComp!A:E,5,FALSE)</f>
        <v>0</v>
      </c>
      <c r="AQ321" s="269">
        <f t="shared" si="92"/>
        <v>101232.69680000003</v>
      </c>
      <c r="AR321" s="269">
        <f>VLOOKUP(A321,'2021 SPED'!A:AF,32,FALSE)</f>
        <v>16814.821942038194</v>
      </c>
      <c r="AS321" s="285">
        <f t="shared" si="86"/>
        <v>191577.8907420382</v>
      </c>
      <c r="AT321" s="247">
        <f t="shared" si="87"/>
        <v>7.0415035982460919E-2</v>
      </c>
      <c r="AU321" s="249">
        <f t="shared" si="84"/>
        <v>303427.81798123417</v>
      </c>
    </row>
    <row r="322" spans="1:47" x14ac:dyDescent="0.3">
      <c r="A322" s="243">
        <v>2534</v>
      </c>
      <c r="B322" s="243">
        <v>1</v>
      </c>
      <c r="C322" s="243" t="s">
        <v>301</v>
      </c>
      <c r="D322" s="243">
        <f>VLOOKUP(A322,Sheet10!A:C,3,FALSE)</f>
        <v>6</v>
      </c>
      <c r="E322" s="268">
        <f>VLOOKUP(A322,'Pupil Info'!A:D,4,FALSE)</f>
        <v>670</v>
      </c>
      <c r="F322" s="269">
        <f>VLOOKUP(A322,'Starting Point 2020'!A:AB,28,FALSE)+IFERROR(VLOOKUP(A322,'2020 SPED'!A:W,23,FALSE),0)</f>
        <v>6643482.5784430141</v>
      </c>
      <c r="G322" s="269">
        <f>VLOOKUP(A322,'Starting Point 2020'!A:AB,28,FALSE)</f>
        <v>6263332.2408060003</v>
      </c>
      <c r="H322" s="269">
        <f>VLOOKUP(A322,'2% 2020'!A:AB,28,FALSE)</f>
        <v>6369740.2408060003</v>
      </c>
      <c r="I322" s="269">
        <f t="shared" si="88"/>
        <v>106408</v>
      </c>
      <c r="J322" s="269">
        <f>VLOOKUP(A322,'2% with VPK 2020'!A:AB,28,FALSE)</f>
        <v>6369740.2408060003</v>
      </c>
      <c r="K322" s="269">
        <f>VLOOKUP(A322,'Charter School Lease'!A:D,4,FALSE)</f>
        <v>0</v>
      </c>
      <c r="L322" s="269">
        <f>VLOOKUP(A322,'Integration Change'!H:K,4,FALSE)</f>
        <v>0</v>
      </c>
      <c r="M322" s="269">
        <f>VLOOKUP(A322,'Other SPED'!A:D,4,FALSE)</f>
        <v>0</v>
      </c>
      <c r="N322" s="269">
        <f>VLOOKUP(A322,'LTFM Change'!G:J,4,FALSE)</f>
        <v>0</v>
      </c>
      <c r="O322" s="269">
        <f>VLOOKUP(A322,QComp!I:N,6,FALSE)</f>
        <v>0</v>
      </c>
      <c r="P322" s="269">
        <f>VLOOKUP(A322,'Breakfast and Lunch'!A:D,4,FALSE)</f>
        <v>0</v>
      </c>
      <c r="Q322" s="269">
        <f>VLOOKUP(A322,'Breakfast and Lunch'!A:E,5,FALSE)</f>
        <v>0</v>
      </c>
      <c r="R322" s="269">
        <f>VLOOKUP(A322,'Integration Change'!A:D,4,FALSE)</f>
        <v>0</v>
      </c>
      <c r="S322" s="269">
        <f>VLOOKUP(A322,'LTFM Change'!A:C,3,FALSE)</f>
        <v>0</v>
      </c>
      <c r="T322" s="269">
        <f>VLOOKUP(A322,QComp!A:D,4,FALSE)</f>
        <v>0</v>
      </c>
      <c r="U322" s="269">
        <f t="shared" si="89"/>
        <v>0</v>
      </c>
      <c r="V322" s="269">
        <f>VLOOKUP(A322,'2020 SPED'!A:AF,32,FALSE)</f>
        <v>12573.02254228096</v>
      </c>
      <c r="W322" s="270">
        <f t="shared" si="85"/>
        <v>118981.02254228096</v>
      </c>
      <c r="X322" s="247">
        <f t="shared" si="90"/>
        <v>1.7909435471141977E-2</v>
      </c>
      <c r="Z322" s="268">
        <f>VLOOKUP(A322,'Pupil Info'!A:E,5,FALSE)</f>
        <v>639</v>
      </c>
      <c r="AA322" s="269">
        <f>VLOOKUP(A322,'Starting Point 2021'!A:AB,28,FALSE)+VLOOKUP(A322,'2021 SPED'!A:AT,23,FALSE)</f>
        <v>6460594.585295015</v>
      </c>
      <c r="AB322" s="269">
        <f>VLOOKUP(A322,'Starting Point 2021'!A:AB,28,FALSE)</f>
        <v>6078940.9878226453</v>
      </c>
      <c r="AC322" s="269">
        <f>VLOOKUP(A322,'2% 2021'!A:AB,28,FALSE)</f>
        <v>6286637.6258226456</v>
      </c>
      <c r="AD322" s="269">
        <f t="shared" si="91"/>
        <v>207696.63800000027</v>
      </c>
      <c r="AE322" s="269">
        <f>VLOOKUP(A322,'2% with VPK 2021'!A:AB,28,FALSE)</f>
        <v>6286637.6258226456</v>
      </c>
      <c r="AF322" s="269">
        <f>VLOOKUP(A322,'Charter School Lease'!A:E,5,FALSE)</f>
        <v>0</v>
      </c>
      <c r="AG322" s="269">
        <f>VLOOKUP(A322,'Integration Change'!H:L,5,FALSE)</f>
        <v>0</v>
      </c>
      <c r="AH322" s="269">
        <f>VLOOKUP(A322,'Other SPED'!A:D,4,FALSE)</f>
        <v>0</v>
      </c>
      <c r="AI322" s="269">
        <f>VLOOKUP(A322,QComp!I:R,10,FALSE)</f>
        <v>0</v>
      </c>
      <c r="AJ322" s="269">
        <f>VLOOKUP(A322,'LTFM Change'!G:K,5,FALSE)</f>
        <v>0</v>
      </c>
      <c r="AK322" s="269">
        <f>VLOOKUP(A322,'Breakfast and Lunch'!A:E,5,FALSE)</f>
        <v>0</v>
      </c>
      <c r="AL322" s="269">
        <f>VLOOKUP(A322,'Breakfast and Lunch'!A:D,4,FALSE)</f>
        <v>0</v>
      </c>
      <c r="AM322" s="269">
        <f>VLOOKUP(A322,'Integration Change'!A:E,5,FALSE)</f>
        <v>0</v>
      </c>
      <c r="AN322" s="269">
        <f>VLOOKUP(A322,'Safe School'!F:J,5,FALSE)</f>
        <v>0</v>
      </c>
      <c r="AO322" s="269">
        <f>VLOOKUP(A322,'LTFM Change'!A:D,4,FALSE)</f>
        <v>0</v>
      </c>
      <c r="AP322" s="269">
        <f>VLOOKUP(A322,QComp!A:E,5,FALSE)</f>
        <v>0</v>
      </c>
      <c r="AQ322" s="269">
        <f t="shared" si="92"/>
        <v>0</v>
      </c>
      <c r="AR322" s="269">
        <f>VLOOKUP(A322,'2021 SPED'!A:AF,32,FALSE)</f>
        <v>32513.106578979176</v>
      </c>
      <c r="AS322" s="285">
        <f t="shared" si="86"/>
        <v>240209.74457897944</v>
      </c>
      <c r="AT322" s="247">
        <f t="shared" si="87"/>
        <v>3.7180748831651088E-2</v>
      </c>
      <c r="AU322" s="249">
        <f t="shared" si="84"/>
        <v>359190.7671212604</v>
      </c>
    </row>
    <row r="323" spans="1:47" x14ac:dyDescent="0.3">
      <c r="A323" s="243">
        <v>2536</v>
      </c>
      <c r="B323" s="243">
        <v>1</v>
      </c>
      <c r="C323" s="243" t="s">
        <v>302</v>
      </c>
      <c r="D323" s="243">
        <f>VLOOKUP(A323,Sheet10!A:C,3,FALSE)</f>
        <v>6</v>
      </c>
      <c r="E323" s="268">
        <f>VLOOKUP(A323,'Pupil Info'!A:D,4,FALSE)</f>
        <v>305</v>
      </c>
      <c r="F323" s="269">
        <f>VLOOKUP(A323,'Starting Point 2020'!A:AB,28,FALSE)+IFERROR(VLOOKUP(A323,'2020 SPED'!A:W,23,FALSE),0)</f>
        <v>4074817.1823370531</v>
      </c>
      <c r="G323" s="269">
        <f>VLOOKUP(A323,'Starting Point 2020'!A:AB,28,FALSE)</f>
        <v>3941379.6228955509</v>
      </c>
      <c r="H323" s="269">
        <f>VLOOKUP(A323,'2% 2020'!A:AB,28,FALSE)</f>
        <v>3991656.6228955509</v>
      </c>
      <c r="I323" s="269">
        <f t="shared" si="88"/>
        <v>50277</v>
      </c>
      <c r="J323" s="269">
        <f>VLOOKUP(A323,'2% with VPK 2020'!A:AB,28,FALSE)</f>
        <v>3991656.6228955509</v>
      </c>
      <c r="K323" s="269">
        <f>VLOOKUP(A323,'Charter School Lease'!A:D,4,FALSE)</f>
        <v>0</v>
      </c>
      <c r="L323" s="269">
        <f>VLOOKUP(A323,'Integration Change'!H:K,4,FALSE)</f>
        <v>0</v>
      </c>
      <c r="M323" s="269">
        <f>VLOOKUP(A323,'Other SPED'!A:D,4,FALSE)</f>
        <v>0</v>
      </c>
      <c r="N323" s="269">
        <f>VLOOKUP(A323,'LTFM Change'!G:J,4,FALSE)</f>
        <v>0</v>
      </c>
      <c r="O323" s="269">
        <f>VLOOKUP(A323,QComp!I:N,6,FALSE)</f>
        <v>0</v>
      </c>
      <c r="P323" s="269">
        <f>VLOOKUP(A323,'Breakfast and Lunch'!A:D,4,FALSE)</f>
        <v>0</v>
      </c>
      <c r="Q323" s="269">
        <f>VLOOKUP(A323,'Breakfast and Lunch'!A:E,5,FALSE)</f>
        <v>0</v>
      </c>
      <c r="R323" s="269">
        <f>VLOOKUP(A323,'Integration Change'!A:D,4,FALSE)</f>
        <v>0</v>
      </c>
      <c r="S323" s="269">
        <f>VLOOKUP(A323,'LTFM Change'!A:C,3,FALSE)</f>
        <v>0</v>
      </c>
      <c r="T323" s="269">
        <f>VLOOKUP(A323,QComp!A:D,4,FALSE)</f>
        <v>0</v>
      </c>
      <c r="U323" s="269">
        <f t="shared" si="89"/>
        <v>0</v>
      </c>
      <c r="V323" s="269">
        <f>VLOOKUP(A323,'2020 SPED'!A:AF,32,FALSE)</f>
        <v>74736.885537028982</v>
      </c>
      <c r="W323" s="270">
        <f t="shared" si="85"/>
        <v>125013.88553702898</v>
      </c>
      <c r="X323" s="247">
        <f t="shared" si="90"/>
        <v>3.067963050684137E-2</v>
      </c>
      <c r="Z323" s="268">
        <f>VLOOKUP(A323,'Pupil Info'!A:E,5,FALSE)</f>
        <v>302</v>
      </c>
      <c r="AA323" s="269">
        <f>VLOOKUP(A323,'Starting Point 2021'!A:AB,28,FALSE)+VLOOKUP(A323,'2021 SPED'!A:AT,23,FALSE)</f>
        <v>4083085.3331734892</v>
      </c>
      <c r="AB323" s="269">
        <f>VLOOKUP(A323,'Starting Point 2021'!A:AB,28,FALSE)</f>
        <v>3935034.5905046398</v>
      </c>
      <c r="AC323" s="269">
        <f>VLOOKUP(A323,'2% 2021'!A:AB,28,FALSE)</f>
        <v>4036001.2565046395</v>
      </c>
      <c r="AD323" s="269">
        <f t="shared" si="91"/>
        <v>100966.66599999974</v>
      </c>
      <c r="AE323" s="269">
        <f>VLOOKUP(A323,'2% with VPK 2021'!A:AB,28,FALSE)</f>
        <v>4036001.2565046395</v>
      </c>
      <c r="AF323" s="269">
        <f>VLOOKUP(A323,'Charter School Lease'!A:E,5,FALSE)</f>
        <v>0</v>
      </c>
      <c r="AG323" s="269">
        <f>VLOOKUP(A323,'Integration Change'!H:L,5,FALSE)</f>
        <v>0</v>
      </c>
      <c r="AH323" s="269">
        <f>VLOOKUP(A323,'Other SPED'!A:D,4,FALSE)</f>
        <v>0</v>
      </c>
      <c r="AI323" s="269">
        <f>VLOOKUP(A323,QComp!I:R,10,FALSE)</f>
        <v>0</v>
      </c>
      <c r="AJ323" s="269">
        <f>VLOOKUP(A323,'LTFM Change'!G:K,5,FALSE)</f>
        <v>0</v>
      </c>
      <c r="AK323" s="269">
        <f>VLOOKUP(A323,'Breakfast and Lunch'!A:E,5,FALSE)</f>
        <v>0</v>
      </c>
      <c r="AL323" s="269">
        <f>VLOOKUP(A323,'Breakfast and Lunch'!A:D,4,FALSE)</f>
        <v>0</v>
      </c>
      <c r="AM323" s="269">
        <f>VLOOKUP(A323,'Integration Change'!A:E,5,FALSE)</f>
        <v>0</v>
      </c>
      <c r="AN323" s="269">
        <f>VLOOKUP(A323,'Safe School'!F:J,5,FALSE)</f>
        <v>0</v>
      </c>
      <c r="AO323" s="269">
        <f>VLOOKUP(A323,'LTFM Change'!A:D,4,FALSE)</f>
        <v>0</v>
      </c>
      <c r="AP323" s="269">
        <f>VLOOKUP(A323,QComp!A:E,5,FALSE)</f>
        <v>0</v>
      </c>
      <c r="AQ323" s="269">
        <f t="shared" si="92"/>
        <v>0</v>
      </c>
      <c r="AR323" s="269">
        <f>VLOOKUP(A323,'2021 SPED'!A:AF,32,FALSE)</f>
        <v>85493.194771064678</v>
      </c>
      <c r="AS323" s="285">
        <f t="shared" si="86"/>
        <v>186459.86077106441</v>
      </c>
      <c r="AT323" s="247">
        <f t="shared" si="87"/>
        <v>4.5666412909901831E-2</v>
      </c>
      <c r="AU323" s="249">
        <f t="shared" si="84"/>
        <v>311473.74630809342</v>
      </c>
    </row>
    <row r="324" spans="1:47" x14ac:dyDescent="0.3">
      <c r="A324" s="243">
        <v>2580</v>
      </c>
      <c r="B324" s="243">
        <v>1</v>
      </c>
      <c r="C324" s="243" t="s">
        <v>303</v>
      </c>
      <c r="D324" s="243">
        <f>VLOOKUP(A324,Sheet10!A:C,3,FALSE)</f>
        <v>6</v>
      </c>
      <c r="E324" s="268">
        <f>VLOOKUP(A324,'Pupil Info'!A:D,4,FALSE)</f>
        <v>695</v>
      </c>
      <c r="F324" s="269">
        <f>VLOOKUP(A324,'Starting Point 2020'!A:AB,28,FALSE)+IFERROR(VLOOKUP(A324,'2020 SPED'!A:W,23,FALSE),0)</f>
        <v>8118990.2180173695</v>
      </c>
      <c r="G324" s="269">
        <f>VLOOKUP(A324,'Starting Point 2020'!A:AB,28,FALSE)</f>
        <v>7169762</v>
      </c>
      <c r="H324" s="269">
        <f>VLOOKUP(A324,'2% 2020'!A:AB,28,FALSE)</f>
        <v>7294343</v>
      </c>
      <c r="I324" s="269">
        <f t="shared" si="88"/>
        <v>124581</v>
      </c>
      <c r="J324" s="269">
        <f>VLOOKUP(A324,'2% with VPK 2020'!A:AB,28,FALSE)</f>
        <v>7464954.75</v>
      </c>
      <c r="K324" s="269">
        <f>VLOOKUP(A324,'Charter School Lease'!A:D,4,FALSE)</f>
        <v>0</v>
      </c>
      <c r="L324" s="269">
        <f>VLOOKUP(A324,'Integration Change'!H:K,4,FALSE)</f>
        <v>1240.1961600000031</v>
      </c>
      <c r="M324" s="269">
        <f>VLOOKUP(A324,'Other SPED'!A:D,4,FALSE)</f>
        <v>0</v>
      </c>
      <c r="N324" s="269">
        <f>VLOOKUP(A324,'LTFM Change'!G:J,4,FALSE)</f>
        <v>3455.1966085777822</v>
      </c>
      <c r="O324" s="269">
        <f>VLOOKUP(A324,QComp!I:N,6,FALSE)</f>
        <v>0</v>
      </c>
      <c r="P324" s="269">
        <f>VLOOKUP(A324,'Breakfast and Lunch'!A:D,4,FALSE)</f>
        <v>1133.4000000000001</v>
      </c>
      <c r="Q324" s="269">
        <f>VLOOKUP(A324,'Breakfast and Lunch'!A:E,5,FALSE)</f>
        <v>2959.5</v>
      </c>
      <c r="R324" s="269">
        <f>VLOOKUP(A324,'Integration Change'!A:D,4,FALSE)</f>
        <v>531.51263999999901</v>
      </c>
      <c r="S324" s="269">
        <f>VLOOKUP(A324,'LTFM Change'!A:C,3,FALSE)</f>
        <v>1762.7462485651049</v>
      </c>
      <c r="T324" s="269">
        <f>VLOOKUP(A324,QComp!A:D,4,FALSE)</f>
        <v>0</v>
      </c>
      <c r="U324" s="269">
        <f t="shared" si="89"/>
        <v>181694.30165714305</v>
      </c>
      <c r="V324" s="269">
        <f>VLOOKUP(A324,'2020 SPED'!A:AF,32,FALSE)</f>
        <v>22688.340862298035</v>
      </c>
      <c r="W324" s="270">
        <f t="shared" si="85"/>
        <v>328963.64251944108</v>
      </c>
      <c r="X324" s="247">
        <f t="shared" si="90"/>
        <v>4.0517802545126401E-2</v>
      </c>
      <c r="Z324" s="268">
        <f>VLOOKUP(A324,'Pupil Info'!A:E,5,FALSE)</f>
        <v>687</v>
      </c>
      <c r="AA324" s="269">
        <f>VLOOKUP(A324,'Starting Point 2021'!A:AB,28,FALSE)+VLOOKUP(A324,'2021 SPED'!A:AT,23,FALSE)</f>
        <v>8007056.3391490225</v>
      </c>
      <c r="AB324" s="269">
        <f>VLOOKUP(A324,'Starting Point 2021'!A:AB,28,FALSE)</f>
        <v>7051862</v>
      </c>
      <c r="AC324" s="269">
        <f>VLOOKUP(A324,'2% 2021'!A:AB,28,FALSE)</f>
        <v>7298674</v>
      </c>
      <c r="AD324" s="269">
        <f t="shared" si="91"/>
        <v>246812</v>
      </c>
      <c r="AE324" s="269">
        <f>VLOOKUP(A324,'2% with VPK 2021'!A:AB,28,FALSE)</f>
        <v>7572047</v>
      </c>
      <c r="AF324" s="269">
        <f>VLOOKUP(A324,'Charter School Lease'!A:E,5,FALSE)</f>
        <v>0</v>
      </c>
      <c r="AG324" s="269">
        <f>VLOOKUP(A324,'Integration Change'!H:L,5,FALSE)</f>
        <v>1310.184960000006</v>
      </c>
      <c r="AH324" s="269">
        <f>VLOOKUP(A324,'Other SPED'!A:D,4,FALSE)</f>
        <v>0</v>
      </c>
      <c r="AI324" s="269">
        <f>VLOOKUP(A324,QComp!I:R,10,FALSE)</f>
        <v>0</v>
      </c>
      <c r="AJ324" s="269">
        <f>VLOOKUP(A324,'LTFM Change'!G:K,5,FALSE)</f>
        <v>3754.2420011302165</v>
      </c>
      <c r="AK324" s="269">
        <f>VLOOKUP(A324,'Breakfast and Lunch'!A:E,5,FALSE)</f>
        <v>2959.5</v>
      </c>
      <c r="AL324" s="269">
        <f>VLOOKUP(A324,'Breakfast and Lunch'!A:D,4,FALSE)</f>
        <v>1133.4000000000001</v>
      </c>
      <c r="AM324" s="269">
        <f>VLOOKUP(A324,'Integration Change'!A:E,5,FALSE)</f>
        <v>561.50784000000021</v>
      </c>
      <c r="AN324" s="269">
        <f>VLOOKUP(A324,'Safe School'!F:J,5,FALSE)</f>
        <v>1080</v>
      </c>
      <c r="AO324" s="269">
        <f>VLOOKUP(A324,'LTFM Change'!A:D,4,FALSE)</f>
        <v>1789.4151417269604</v>
      </c>
      <c r="AP324" s="269">
        <f>VLOOKUP(A324,QComp!A:E,5,FALSE)</f>
        <v>0</v>
      </c>
      <c r="AQ324" s="269">
        <f t="shared" si="92"/>
        <v>285961.24994285777</v>
      </c>
      <c r="AR324" s="269">
        <f>VLOOKUP(A324,'2021 SPED'!A:AF,32,FALSE)</f>
        <v>62714.162719293148</v>
      </c>
      <c r="AS324" s="285">
        <f t="shared" si="86"/>
        <v>595487.41266215092</v>
      </c>
      <c r="AT324" s="247">
        <f t="shared" si="87"/>
        <v>7.4370328799939212E-2</v>
      </c>
      <c r="AU324" s="249">
        <f t="shared" ref="AU324:AU387" si="93">AS324+W324</f>
        <v>924451.055181592</v>
      </c>
    </row>
    <row r="325" spans="1:47" x14ac:dyDescent="0.3">
      <c r="A325" s="243">
        <v>2609</v>
      </c>
      <c r="B325" s="243">
        <v>1</v>
      </c>
      <c r="C325" s="243" t="s">
        <v>304</v>
      </c>
      <c r="D325" s="243">
        <f>VLOOKUP(A325,Sheet10!A:C,3,FALSE)</f>
        <v>6</v>
      </c>
      <c r="E325" s="268">
        <f>VLOOKUP(A325,'Pupil Info'!A:D,4,FALSE)</f>
        <v>472</v>
      </c>
      <c r="F325" s="269">
        <f>VLOOKUP(A325,'Starting Point 2020'!A:AB,28,FALSE)+IFERROR(VLOOKUP(A325,'2020 SPED'!A:W,23,FALSE),0)</f>
        <v>5229151.9737718748</v>
      </c>
      <c r="G325" s="269">
        <f>VLOOKUP(A325,'Starting Point 2020'!A:AB,28,FALSE)</f>
        <v>4758630.75</v>
      </c>
      <c r="H325" s="269">
        <f>VLOOKUP(A325,'2% 2020'!A:AB,28,FALSE)</f>
        <v>4835875.75</v>
      </c>
      <c r="I325" s="269">
        <f t="shared" si="88"/>
        <v>77245</v>
      </c>
      <c r="J325" s="269">
        <f>VLOOKUP(A325,'2% with VPK 2020'!A:AB,28,FALSE)</f>
        <v>4982485</v>
      </c>
      <c r="K325" s="269">
        <f>VLOOKUP(A325,'Charter School Lease'!A:D,4,FALSE)</f>
        <v>0</v>
      </c>
      <c r="L325" s="269">
        <f>VLOOKUP(A325,'Integration Change'!H:K,4,FALSE)</f>
        <v>0</v>
      </c>
      <c r="M325" s="269">
        <f>VLOOKUP(A325,'Other SPED'!A:D,4,FALSE)</f>
        <v>0</v>
      </c>
      <c r="N325" s="269">
        <f>VLOOKUP(A325,'LTFM Change'!G:J,4,FALSE)</f>
        <v>43.45480582418736</v>
      </c>
      <c r="O325" s="269">
        <f>VLOOKUP(A325,QComp!I:N,6,FALSE)</f>
        <v>0</v>
      </c>
      <c r="P325" s="269">
        <f>VLOOKUP(A325,'Breakfast and Lunch'!A:D,4,FALSE)</f>
        <v>680.04</v>
      </c>
      <c r="Q325" s="269">
        <f>VLOOKUP(A325,'Breakfast and Lunch'!A:E,5,FALSE)</f>
        <v>1775.7</v>
      </c>
      <c r="R325" s="269">
        <f>VLOOKUP(A325,'Integration Change'!A:D,4,FALSE)</f>
        <v>0</v>
      </c>
      <c r="S325" s="269">
        <f>VLOOKUP(A325,'LTFM Change'!A:C,3,FALSE)</f>
        <v>3607.15090846153</v>
      </c>
      <c r="T325" s="269">
        <f>VLOOKUP(A325,QComp!A:D,4,FALSE)</f>
        <v>0</v>
      </c>
      <c r="U325" s="269">
        <f t="shared" si="89"/>
        <v>152715.59571428597</v>
      </c>
      <c r="V325" s="269">
        <f>VLOOKUP(A325,'2020 SPED'!A:AF,32,FALSE)</f>
        <v>10007.68391460547</v>
      </c>
      <c r="W325" s="270">
        <f t="shared" si="85"/>
        <v>239968.27962889144</v>
      </c>
      <c r="X325" s="247">
        <f t="shared" si="90"/>
        <v>4.5890477238472449E-2</v>
      </c>
      <c r="Z325" s="268">
        <f>VLOOKUP(A325,'Pupil Info'!A:E,5,FALSE)</f>
        <v>472</v>
      </c>
      <c r="AA325" s="269">
        <f>VLOOKUP(A325,'Starting Point 2021'!A:AB,28,FALSE)+VLOOKUP(A325,'2021 SPED'!A:AT,23,FALSE)</f>
        <v>5268241.0544897104</v>
      </c>
      <c r="AB325" s="269">
        <f>VLOOKUP(A325,'Starting Point 2021'!A:AB,28,FALSE)</f>
        <v>4771946</v>
      </c>
      <c r="AC325" s="269">
        <f>VLOOKUP(A325,'2% 2021'!A:AB,28,FALSE)</f>
        <v>4928214</v>
      </c>
      <c r="AD325" s="269">
        <f t="shared" si="91"/>
        <v>156268</v>
      </c>
      <c r="AE325" s="269">
        <f>VLOOKUP(A325,'2% with VPK 2021'!A:AB,28,FALSE)</f>
        <v>5104230.25</v>
      </c>
      <c r="AF325" s="269">
        <f>VLOOKUP(A325,'Charter School Lease'!A:E,5,FALSE)</f>
        <v>0</v>
      </c>
      <c r="AG325" s="269">
        <f>VLOOKUP(A325,'Integration Change'!H:L,5,FALSE)</f>
        <v>0</v>
      </c>
      <c r="AH325" s="269">
        <f>VLOOKUP(A325,'Other SPED'!A:D,4,FALSE)</f>
        <v>0</v>
      </c>
      <c r="AI325" s="269">
        <f>VLOOKUP(A325,QComp!I:R,10,FALSE)</f>
        <v>0</v>
      </c>
      <c r="AJ325" s="269">
        <f>VLOOKUP(A325,'LTFM Change'!G:K,5,FALSE)</f>
        <v>378.01717345836551</v>
      </c>
      <c r="AK325" s="269">
        <f>VLOOKUP(A325,'Breakfast and Lunch'!A:E,5,FALSE)</f>
        <v>1775.7</v>
      </c>
      <c r="AL325" s="269">
        <f>VLOOKUP(A325,'Breakfast and Lunch'!A:D,4,FALSE)</f>
        <v>680.04</v>
      </c>
      <c r="AM325" s="269">
        <f>VLOOKUP(A325,'Integration Change'!A:E,5,FALSE)</f>
        <v>0</v>
      </c>
      <c r="AN325" s="269">
        <f>VLOOKUP(A325,'Safe School'!F:J,5,FALSE)</f>
        <v>648.00000000000205</v>
      </c>
      <c r="AO325" s="269">
        <f>VLOOKUP(A325,'LTFM Change'!A:D,4,FALSE)</f>
        <v>3468.0171122559259</v>
      </c>
      <c r="AP325" s="269">
        <f>VLOOKUP(A325,QComp!A:E,5,FALSE)</f>
        <v>0</v>
      </c>
      <c r="AQ325" s="269">
        <f t="shared" si="92"/>
        <v>182966.02428571507</v>
      </c>
      <c r="AR325" s="269">
        <f>VLOOKUP(A325,'2021 SPED'!A:AF,32,FALSE)</f>
        <v>35935.090569880093</v>
      </c>
      <c r="AS325" s="285">
        <f t="shared" si="86"/>
        <v>375169.11485559517</v>
      </c>
      <c r="AT325" s="247">
        <f t="shared" si="87"/>
        <v>7.1213353940186089E-2</v>
      </c>
      <c r="AU325" s="249">
        <f t="shared" si="93"/>
        <v>615137.39448448666</v>
      </c>
    </row>
    <row r="326" spans="1:47" x14ac:dyDescent="0.3">
      <c r="A326" s="243">
        <v>2683</v>
      </c>
      <c r="B326" s="243">
        <v>1</v>
      </c>
      <c r="C326" s="243" t="s">
        <v>305</v>
      </c>
      <c r="D326" s="243">
        <f>VLOOKUP(A326,Sheet10!A:C,3,FALSE)</f>
        <v>6</v>
      </c>
      <c r="E326" s="268">
        <f>VLOOKUP(A326,'Pupil Info'!A:D,4,FALSE)</f>
        <v>369</v>
      </c>
      <c r="F326" s="269">
        <f>VLOOKUP(A326,'Starting Point 2020'!A:AB,28,FALSE)+IFERROR(VLOOKUP(A326,'2020 SPED'!A:W,23,FALSE),0)</f>
        <v>4781467.4208502583</v>
      </c>
      <c r="G326" s="269">
        <f>VLOOKUP(A326,'Starting Point 2020'!A:AB,28,FALSE)</f>
        <v>4398321.3725835001</v>
      </c>
      <c r="H326" s="269">
        <f>VLOOKUP(A326,'2% 2020'!A:AB,28,FALSE)</f>
        <v>4471887.3725835001</v>
      </c>
      <c r="I326" s="269">
        <f t="shared" si="88"/>
        <v>73566</v>
      </c>
      <c r="J326" s="269">
        <f>VLOOKUP(A326,'2% with VPK 2020'!A:AB,28,FALSE)</f>
        <v>4471887.3725835001</v>
      </c>
      <c r="K326" s="269">
        <f>VLOOKUP(A326,'Charter School Lease'!A:D,4,FALSE)</f>
        <v>0</v>
      </c>
      <c r="L326" s="269">
        <f>VLOOKUP(A326,'Integration Change'!H:K,4,FALSE)</f>
        <v>0</v>
      </c>
      <c r="M326" s="269">
        <f>VLOOKUP(A326,'Other SPED'!A:D,4,FALSE)</f>
        <v>0</v>
      </c>
      <c r="N326" s="269">
        <f>VLOOKUP(A326,'LTFM Change'!G:J,4,FALSE)</f>
        <v>0</v>
      </c>
      <c r="O326" s="269">
        <f>VLOOKUP(A326,QComp!I:N,6,FALSE)</f>
        <v>0</v>
      </c>
      <c r="P326" s="269">
        <f>VLOOKUP(A326,'Breakfast and Lunch'!A:D,4,FALSE)</f>
        <v>0</v>
      </c>
      <c r="Q326" s="269">
        <f>VLOOKUP(A326,'Breakfast and Lunch'!A:E,5,FALSE)</f>
        <v>0</v>
      </c>
      <c r="R326" s="269">
        <f>VLOOKUP(A326,'Integration Change'!A:D,4,FALSE)</f>
        <v>0</v>
      </c>
      <c r="S326" s="269">
        <f>VLOOKUP(A326,'LTFM Change'!A:C,3,FALSE)</f>
        <v>0</v>
      </c>
      <c r="T326" s="269">
        <f>VLOOKUP(A326,QComp!A:D,4,FALSE)</f>
        <v>0</v>
      </c>
      <c r="U326" s="269">
        <f t="shared" si="89"/>
        <v>0</v>
      </c>
      <c r="V326" s="269">
        <f>VLOOKUP(A326,'2020 SPED'!A:AF,32,FALSE)</f>
        <v>8514.1286184019409</v>
      </c>
      <c r="W326" s="270">
        <f t="shared" si="85"/>
        <v>82080.128618401941</v>
      </c>
      <c r="X326" s="247">
        <f t="shared" si="90"/>
        <v>1.7166305109699277E-2</v>
      </c>
      <c r="Z326" s="268">
        <f>VLOOKUP(A326,'Pupil Info'!A:E,5,FALSE)</f>
        <v>364</v>
      </c>
      <c r="AA326" s="269">
        <f>VLOOKUP(A326,'Starting Point 2021'!A:AB,28,FALSE)+VLOOKUP(A326,'2021 SPED'!A:AT,23,FALSE)</f>
        <v>4825493.4038725886</v>
      </c>
      <c r="AB326" s="269">
        <f>VLOOKUP(A326,'Starting Point 2021'!A:AB,28,FALSE)</f>
        <v>4375045</v>
      </c>
      <c r="AC326" s="269">
        <f>VLOOKUP(A326,'2% 2021'!A:AB,28,FALSE)</f>
        <v>4523555</v>
      </c>
      <c r="AD326" s="269">
        <f t="shared" si="91"/>
        <v>148510</v>
      </c>
      <c r="AE326" s="269">
        <f>VLOOKUP(A326,'2% with VPK 2021'!A:AB,28,FALSE)</f>
        <v>4523555</v>
      </c>
      <c r="AF326" s="269">
        <f>VLOOKUP(A326,'Charter School Lease'!A:E,5,FALSE)</f>
        <v>0</v>
      </c>
      <c r="AG326" s="269">
        <f>VLOOKUP(A326,'Integration Change'!H:L,5,FALSE)</f>
        <v>0</v>
      </c>
      <c r="AH326" s="269">
        <f>VLOOKUP(A326,'Other SPED'!A:D,4,FALSE)</f>
        <v>0</v>
      </c>
      <c r="AI326" s="269">
        <f>VLOOKUP(A326,QComp!I:R,10,FALSE)</f>
        <v>0</v>
      </c>
      <c r="AJ326" s="269">
        <f>VLOOKUP(A326,'LTFM Change'!G:K,5,FALSE)</f>
        <v>0</v>
      </c>
      <c r="AK326" s="269">
        <f>VLOOKUP(A326,'Breakfast and Lunch'!A:E,5,FALSE)</f>
        <v>0</v>
      </c>
      <c r="AL326" s="269">
        <f>VLOOKUP(A326,'Breakfast and Lunch'!A:D,4,FALSE)</f>
        <v>0</v>
      </c>
      <c r="AM326" s="269">
        <f>VLOOKUP(A326,'Integration Change'!A:E,5,FALSE)</f>
        <v>0</v>
      </c>
      <c r="AN326" s="269">
        <f>VLOOKUP(A326,'Safe School'!F:J,5,FALSE)</f>
        <v>0</v>
      </c>
      <c r="AO326" s="269">
        <f>VLOOKUP(A326,'LTFM Change'!A:D,4,FALSE)</f>
        <v>0</v>
      </c>
      <c r="AP326" s="269">
        <f>VLOOKUP(A326,QComp!A:E,5,FALSE)</f>
        <v>0</v>
      </c>
      <c r="AQ326" s="269">
        <f t="shared" si="92"/>
        <v>0</v>
      </c>
      <c r="AR326" s="269">
        <f>VLOOKUP(A326,'2021 SPED'!A:AF,32,FALSE)</f>
        <v>42405.896196713496</v>
      </c>
      <c r="AS326" s="285">
        <f t="shared" si="86"/>
        <v>190915.8961967135</v>
      </c>
      <c r="AT326" s="247">
        <f t="shared" si="87"/>
        <v>3.9564015576831688E-2</v>
      </c>
      <c r="AU326" s="249">
        <f t="shared" si="93"/>
        <v>272996.02481511544</v>
      </c>
    </row>
    <row r="327" spans="1:47" x14ac:dyDescent="0.3">
      <c r="A327" s="243">
        <v>2687</v>
      </c>
      <c r="B327" s="243">
        <v>1</v>
      </c>
      <c r="C327" s="243" t="s">
        <v>306</v>
      </c>
      <c r="D327" s="243">
        <f>VLOOKUP(A327,Sheet10!A:C,3,FALSE)</f>
        <v>5</v>
      </c>
      <c r="E327" s="268">
        <f>VLOOKUP(A327,'Pupil Info'!A:D,4,FALSE)</f>
        <v>1250</v>
      </c>
      <c r="F327" s="269">
        <f>VLOOKUP(A327,'Starting Point 2020'!A:AB,28,FALSE)+IFERROR(VLOOKUP(A327,'2020 SPED'!A:W,23,FALSE),0)</f>
        <v>12232700.066441692</v>
      </c>
      <c r="G327" s="269">
        <f>VLOOKUP(A327,'Starting Point 2020'!A:AB,28,FALSE)</f>
        <v>10654072.25</v>
      </c>
      <c r="H327" s="269">
        <f>VLOOKUP(A327,'2% 2020'!A:AB,28,FALSE)</f>
        <v>10834805.25</v>
      </c>
      <c r="I327" s="269">
        <f t="shared" si="88"/>
        <v>180733</v>
      </c>
      <c r="J327" s="269">
        <f>VLOOKUP(A327,'2% with VPK 2020'!A:AB,28,FALSE)</f>
        <v>10834805.25</v>
      </c>
      <c r="K327" s="269">
        <f>VLOOKUP(A327,'Charter School Lease'!A:D,4,FALSE)</f>
        <v>0</v>
      </c>
      <c r="L327" s="269">
        <f>VLOOKUP(A327,'Integration Change'!H:K,4,FALSE)</f>
        <v>0</v>
      </c>
      <c r="M327" s="269">
        <f>VLOOKUP(A327,'Other SPED'!A:D,4,FALSE)</f>
        <v>0</v>
      </c>
      <c r="N327" s="269">
        <f>VLOOKUP(A327,'LTFM Change'!G:J,4,FALSE)</f>
        <v>0</v>
      </c>
      <c r="O327" s="269">
        <f>VLOOKUP(A327,QComp!I:N,6,FALSE)</f>
        <v>-1001.7845448000007</v>
      </c>
      <c r="P327" s="269">
        <f>VLOOKUP(A327,'Breakfast and Lunch'!A:D,4,FALSE)</f>
        <v>0</v>
      </c>
      <c r="Q327" s="269">
        <f>VLOOKUP(A327,'Breakfast and Lunch'!A:E,5,FALSE)</f>
        <v>0</v>
      </c>
      <c r="R327" s="269">
        <f>VLOOKUP(A327,'Integration Change'!A:D,4,FALSE)</f>
        <v>0</v>
      </c>
      <c r="S327" s="269">
        <f>VLOOKUP(A327,'LTFM Change'!A:C,3,FALSE)</f>
        <v>0</v>
      </c>
      <c r="T327" s="269">
        <f>VLOOKUP(A327,QComp!A:D,4,FALSE)</f>
        <v>0</v>
      </c>
      <c r="U327" s="269">
        <f t="shared" si="89"/>
        <v>-1001.7845447994769</v>
      </c>
      <c r="V327" s="269">
        <f>VLOOKUP(A327,'2020 SPED'!A:AF,32,FALSE)</f>
        <v>32371.706029166933</v>
      </c>
      <c r="W327" s="270">
        <f t="shared" si="85"/>
        <v>212102.92148436746</v>
      </c>
      <c r="X327" s="247">
        <f t="shared" si="90"/>
        <v>1.7339011038636987E-2</v>
      </c>
      <c r="Z327" s="268">
        <f>VLOOKUP(A327,'Pupil Info'!A:E,5,FALSE)</f>
        <v>1249</v>
      </c>
      <c r="AA327" s="269">
        <f>VLOOKUP(A327,'Starting Point 2021'!A:AB,28,FALSE)+VLOOKUP(A327,'2021 SPED'!A:AT,23,FALSE)</f>
        <v>12363052.450796502</v>
      </c>
      <c r="AB327" s="269">
        <f>VLOOKUP(A327,'Starting Point 2021'!A:AB,28,FALSE)</f>
        <v>10702624.25</v>
      </c>
      <c r="AC327" s="269">
        <f>VLOOKUP(A327,'2% 2021'!A:AB,28,FALSE)</f>
        <v>11068919.25</v>
      </c>
      <c r="AD327" s="269">
        <f t="shared" si="91"/>
        <v>366295</v>
      </c>
      <c r="AE327" s="269">
        <f>VLOOKUP(A327,'2% with VPK 2021'!A:AB,28,FALSE)</f>
        <v>11068919.25</v>
      </c>
      <c r="AF327" s="269">
        <f>VLOOKUP(A327,'Charter School Lease'!A:E,5,FALSE)</f>
        <v>0</v>
      </c>
      <c r="AG327" s="269">
        <f>VLOOKUP(A327,'Integration Change'!H:L,5,FALSE)</f>
        <v>0</v>
      </c>
      <c r="AH327" s="269">
        <f>VLOOKUP(A327,'Other SPED'!A:D,4,FALSE)</f>
        <v>0</v>
      </c>
      <c r="AI327" s="269">
        <f>VLOOKUP(A327,QComp!I:R,10,FALSE)</f>
        <v>-1012.8273963098181</v>
      </c>
      <c r="AJ327" s="269">
        <f>VLOOKUP(A327,'LTFM Change'!G:K,5,FALSE)</f>
        <v>0</v>
      </c>
      <c r="AK327" s="269">
        <f>VLOOKUP(A327,'Breakfast and Lunch'!A:E,5,FALSE)</f>
        <v>0</v>
      </c>
      <c r="AL327" s="269">
        <f>VLOOKUP(A327,'Breakfast and Lunch'!A:D,4,FALSE)</f>
        <v>0</v>
      </c>
      <c r="AM327" s="269">
        <f>VLOOKUP(A327,'Integration Change'!A:E,5,FALSE)</f>
        <v>0</v>
      </c>
      <c r="AN327" s="269">
        <f>VLOOKUP(A327,'Safe School'!F:J,5,FALSE)</f>
        <v>0</v>
      </c>
      <c r="AO327" s="269">
        <f>VLOOKUP(A327,'LTFM Change'!A:D,4,FALSE)</f>
        <v>0</v>
      </c>
      <c r="AP327" s="269">
        <f>VLOOKUP(A327,QComp!A:E,5,FALSE)</f>
        <v>0</v>
      </c>
      <c r="AQ327" s="269">
        <f t="shared" si="92"/>
        <v>-1012.8273963090032</v>
      </c>
      <c r="AR327" s="269">
        <f>VLOOKUP(A327,'2021 SPED'!A:AF,32,FALSE)</f>
        <v>82781.259128486272</v>
      </c>
      <c r="AS327" s="285">
        <f t="shared" si="86"/>
        <v>448063.43173217727</v>
      </c>
      <c r="AT327" s="247">
        <f t="shared" si="87"/>
        <v>3.624213627786646E-2</v>
      </c>
      <c r="AU327" s="249">
        <f t="shared" si="93"/>
        <v>660166.35321654473</v>
      </c>
    </row>
    <row r="328" spans="1:47" x14ac:dyDescent="0.3">
      <c r="A328" s="243">
        <v>2689</v>
      </c>
      <c r="B328" s="243">
        <v>1</v>
      </c>
      <c r="C328" s="243" t="s">
        <v>307</v>
      </c>
      <c r="D328" s="243">
        <f>VLOOKUP(A328,Sheet10!A:C,3,FALSE)</f>
        <v>5</v>
      </c>
      <c r="E328" s="268">
        <f>VLOOKUP(A328,'Pupil Info'!A:D,4,FALSE)</f>
        <v>1118</v>
      </c>
      <c r="F328" s="269">
        <f>VLOOKUP(A328,'Starting Point 2020'!A:AB,28,FALSE)+IFERROR(VLOOKUP(A328,'2020 SPED'!A:W,23,FALSE),0)</f>
        <v>12571180.631099297</v>
      </c>
      <c r="G328" s="269">
        <f>VLOOKUP(A328,'Starting Point 2020'!A:AB,28,FALSE)</f>
        <v>10997734.537691001</v>
      </c>
      <c r="H328" s="269">
        <f>VLOOKUP(A328,'2% 2020'!A:AB,28,FALSE)</f>
        <v>11179299.537691001</v>
      </c>
      <c r="I328" s="269">
        <f t="shared" si="88"/>
        <v>181565</v>
      </c>
      <c r="J328" s="269">
        <f>VLOOKUP(A328,'2% with VPK 2020'!A:AB,28,FALSE)</f>
        <v>11179299.537691001</v>
      </c>
      <c r="K328" s="269">
        <f>VLOOKUP(A328,'Charter School Lease'!A:D,4,FALSE)</f>
        <v>0</v>
      </c>
      <c r="L328" s="269">
        <f>VLOOKUP(A328,'Integration Change'!H:K,4,FALSE)</f>
        <v>0</v>
      </c>
      <c r="M328" s="269">
        <f>VLOOKUP(A328,'Other SPED'!A:D,4,FALSE)</f>
        <v>0</v>
      </c>
      <c r="N328" s="269">
        <f>VLOOKUP(A328,'LTFM Change'!G:J,4,FALSE)</f>
        <v>0</v>
      </c>
      <c r="O328" s="269">
        <f>VLOOKUP(A328,QComp!I:N,6,FALSE)</f>
        <v>0</v>
      </c>
      <c r="P328" s="269">
        <f>VLOOKUP(A328,'Breakfast and Lunch'!A:D,4,FALSE)</f>
        <v>0</v>
      </c>
      <c r="Q328" s="269">
        <f>VLOOKUP(A328,'Breakfast and Lunch'!A:E,5,FALSE)</f>
        <v>0</v>
      </c>
      <c r="R328" s="269">
        <f>VLOOKUP(A328,'Integration Change'!A:D,4,FALSE)</f>
        <v>0</v>
      </c>
      <c r="S328" s="269">
        <f>VLOOKUP(A328,'LTFM Change'!A:C,3,FALSE)</f>
        <v>0</v>
      </c>
      <c r="T328" s="269">
        <f>VLOOKUP(A328,QComp!A:D,4,FALSE)</f>
        <v>0</v>
      </c>
      <c r="U328" s="269">
        <f t="shared" si="89"/>
        <v>0</v>
      </c>
      <c r="V328" s="269">
        <f>VLOOKUP(A328,'2020 SPED'!A:AF,32,FALSE)</f>
        <v>28428.283755307086</v>
      </c>
      <c r="W328" s="270">
        <f t="shared" si="85"/>
        <v>209993.28375530709</v>
      </c>
      <c r="X328" s="247">
        <f t="shared" si="90"/>
        <v>1.6704340659604775E-2</v>
      </c>
      <c r="Z328" s="268">
        <f>VLOOKUP(A328,'Pupil Info'!A:E,5,FALSE)</f>
        <v>1095</v>
      </c>
      <c r="AA328" s="269">
        <f>VLOOKUP(A328,'Starting Point 2021'!A:AB,28,FALSE)+VLOOKUP(A328,'2021 SPED'!A:AT,23,FALSE)</f>
        <v>12364910.181436537</v>
      </c>
      <c r="AB328" s="269">
        <f>VLOOKUP(A328,'Starting Point 2021'!A:AB,28,FALSE)</f>
        <v>10742681.37699065</v>
      </c>
      <c r="AC328" s="269">
        <f>VLOOKUP(A328,'2% 2021'!A:AB,28,FALSE)</f>
        <v>11098074.220990648</v>
      </c>
      <c r="AD328" s="269">
        <f t="shared" si="91"/>
        <v>355392.84399999864</v>
      </c>
      <c r="AE328" s="269">
        <f>VLOOKUP(A328,'2% with VPK 2021'!A:AB,28,FALSE)</f>
        <v>11098074.220990648</v>
      </c>
      <c r="AF328" s="269">
        <f>VLOOKUP(A328,'Charter School Lease'!A:E,5,FALSE)</f>
        <v>0</v>
      </c>
      <c r="AG328" s="269">
        <f>VLOOKUP(A328,'Integration Change'!H:L,5,FALSE)</f>
        <v>0</v>
      </c>
      <c r="AH328" s="269">
        <f>VLOOKUP(A328,'Other SPED'!A:D,4,FALSE)</f>
        <v>0</v>
      </c>
      <c r="AI328" s="269">
        <f>VLOOKUP(A328,QComp!I:R,10,FALSE)</f>
        <v>0</v>
      </c>
      <c r="AJ328" s="269">
        <f>VLOOKUP(A328,'LTFM Change'!G:K,5,FALSE)</f>
        <v>0</v>
      </c>
      <c r="AK328" s="269">
        <f>VLOOKUP(A328,'Breakfast and Lunch'!A:E,5,FALSE)</f>
        <v>0</v>
      </c>
      <c r="AL328" s="269">
        <f>VLOOKUP(A328,'Breakfast and Lunch'!A:D,4,FALSE)</f>
        <v>0</v>
      </c>
      <c r="AM328" s="269">
        <f>VLOOKUP(A328,'Integration Change'!A:E,5,FALSE)</f>
        <v>0</v>
      </c>
      <c r="AN328" s="269">
        <f>VLOOKUP(A328,'Safe School'!F:J,5,FALSE)</f>
        <v>0</v>
      </c>
      <c r="AO328" s="269">
        <f>VLOOKUP(A328,'LTFM Change'!A:D,4,FALSE)</f>
        <v>0</v>
      </c>
      <c r="AP328" s="269">
        <f>VLOOKUP(A328,QComp!A:E,5,FALSE)</f>
        <v>0</v>
      </c>
      <c r="AQ328" s="269">
        <f t="shared" si="92"/>
        <v>0</v>
      </c>
      <c r="AR328" s="269">
        <f>VLOOKUP(A328,'2021 SPED'!A:AF,32,FALSE)</f>
        <v>69148.503430939512</v>
      </c>
      <c r="AS328" s="285">
        <f t="shared" si="86"/>
        <v>424541.34743093816</v>
      </c>
      <c r="AT328" s="247">
        <f t="shared" si="87"/>
        <v>3.4334365652595164E-2</v>
      </c>
      <c r="AU328" s="249">
        <f t="shared" si="93"/>
        <v>634534.63118624524</v>
      </c>
    </row>
    <row r="329" spans="1:47" x14ac:dyDescent="0.3">
      <c r="A329" s="243">
        <v>2711</v>
      </c>
      <c r="B329" s="243">
        <v>1</v>
      </c>
      <c r="C329" s="243" t="s">
        <v>308</v>
      </c>
      <c r="D329" s="243">
        <f>VLOOKUP(A329,Sheet10!A:C,3,FALSE)</f>
        <v>6</v>
      </c>
      <c r="E329" s="268">
        <f>VLOOKUP(A329,'Pupil Info'!A:D,4,FALSE)</f>
        <v>930</v>
      </c>
      <c r="F329" s="269">
        <f>VLOOKUP(A329,'Starting Point 2020'!A:AB,28,FALSE)+IFERROR(VLOOKUP(A329,'2020 SPED'!A:W,23,FALSE),0)</f>
        <v>9840273.986852102</v>
      </c>
      <c r="G329" s="269">
        <f>VLOOKUP(A329,'Starting Point 2020'!A:AB,28,FALSE)</f>
        <v>8396435.5</v>
      </c>
      <c r="H329" s="269">
        <f>VLOOKUP(A329,'2% 2020'!A:AB,28,FALSE)</f>
        <v>8542065.5</v>
      </c>
      <c r="I329" s="269">
        <f t="shared" si="88"/>
        <v>145630</v>
      </c>
      <c r="J329" s="269">
        <f>VLOOKUP(A329,'2% with VPK 2020'!A:AB,28,FALSE)</f>
        <v>8577442.25</v>
      </c>
      <c r="K329" s="269">
        <f>VLOOKUP(A329,'Charter School Lease'!A:D,4,FALSE)</f>
        <v>0</v>
      </c>
      <c r="L329" s="269">
        <f>VLOOKUP(A329,'Integration Change'!H:K,4,FALSE)</f>
        <v>0</v>
      </c>
      <c r="M329" s="269">
        <f>VLOOKUP(A329,'Other SPED'!A:D,4,FALSE)</f>
        <v>0</v>
      </c>
      <c r="N329" s="269">
        <f>VLOOKUP(A329,'LTFM Change'!G:J,4,FALSE)</f>
        <v>764.25476506110863</v>
      </c>
      <c r="O329" s="269">
        <f>VLOOKUP(A329,QComp!I:N,6,FALSE)</f>
        <v>853.55885289999424</v>
      </c>
      <c r="P329" s="269">
        <f>VLOOKUP(A329,'Breakfast and Lunch'!A:D,4,FALSE)</f>
        <v>226.68</v>
      </c>
      <c r="Q329" s="269">
        <f>VLOOKUP(A329,'Breakfast and Lunch'!A:E,5,FALSE)</f>
        <v>591.9</v>
      </c>
      <c r="R329" s="269">
        <f>VLOOKUP(A329,'Integration Change'!A:D,4,FALSE)</f>
        <v>0</v>
      </c>
      <c r="S329" s="269">
        <f>VLOOKUP(A329,'LTFM Change'!A:C,3,FALSE)</f>
        <v>1515.7452349388914</v>
      </c>
      <c r="T329" s="269">
        <f>VLOOKUP(A329,QComp!A:D,4,FALSE)</f>
        <v>1746.4411471000058</v>
      </c>
      <c r="U329" s="269">
        <f t="shared" si="89"/>
        <v>41075.330000000075</v>
      </c>
      <c r="V329" s="269">
        <f>VLOOKUP(A329,'2020 SPED'!A:AF,32,FALSE)</f>
        <v>27495.871727228165</v>
      </c>
      <c r="W329" s="270">
        <f t="shared" ref="W329:W392" si="94">I329+U329+V329</f>
        <v>214201.20172722824</v>
      </c>
      <c r="X329" s="247">
        <f t="shared" si="90"/>
        <v>2.1767808702626488E-2</v>
      </c>
      <c r="Z329" s="268">
        <f>VLOOKUP(A329,'Pupil Info'!A:E,5,FALSE)</f>
        <v>886</v>
      </c>
      <c r="AA329" s="269">
        <f>VLOOKUP(A329,'Starting Point 2021'!A:AB,28,FALSE)+VLOOKUP(A329,'2021 SPED'!A:AT,23,FALSE)</f>
        <v>9654438.9914469738</v>
      </c>
      <c r="AB329" s="269">
        <f>VLOOKUP(A329,'Starting Point 2021'!A:AB,28,FALSE)</f>
        <v>8206476.5</v>
      </c>
      <c r="AC329" s="269">
        <f>VLOOKUP(A329,'2% 2021'!A:AB,28,FALSE)</f>
        <v>8494226.5</v>
      </c>
      <c r="AD329" s="269">
        <f t="shared" si="91"/>
        <v>287750</v>
      </c>
      <c r="AE329" s="269">
        <f>VLOOKUP(A329,'2% with VPK 2021'!A:AB,28,FALSE)</f>
        <v>8544121.5</v>
      </c>
      <c r="AF329" s="269">
        <f>VLOOKUP(A329,'Charter School Lease'!A:E,5,FALSE)</f>
        <v>0</v>
      </c>
      <c r="AG329" s="269">
        <f>VLOOKUP(A329,'Integration Change'!H:L,5,FALSE)</f>
        <v>0</v>
      </c>
      <c r="AH329" s="269">
        <f>VLOOKUP(A329,'Other SPED'!A:D,4,FALSE)</f>
        <v>0</v>
      </c>
      <c r="AI329" s="269">
        <f>VLOOKUP(A329,QComp!I:R,10,FALSE)</f>
        <v>865.45799805299612</v>
      </c>
      <c r="AJ329" s="269">
        <f>VLOOKUP(A329,'LTFM Change'!G:K,5,FALSE)</f>
        <v>810.51641469579772</v>
      </c>
      <c r="AK329" s="269">
        <f>VLOOKUP(A329,'Breakfast and Lunch'!A:E,5,FALSE)</f>
        <v>591.9</v>
      </c>
      <c r="AL329" s="269">
        <f>VLOOKUP(A329,'Breakfast and Lunch'!A:D,4,FALSE)</f>
        <v>226.68</v>
      </c>
      <c r="AM329" s="269">
        <f>VLOOKUP(A329,'Integration Change'!A:E,5,FALSE)</f>
        <v>0</v>
      </c>
      <c r="AN329" s="269">
        <f>VLOOKUP(A329,'Safe School'!F:J,5,FALSE)</f>
        <v>216</v>
      </c>
      <c r="AO329" s="269">
        <f>VLOOKUP(A329,'LTFM Change'!A:D,4,FALSE)</f>
        <v>1469.483585304115</v>
      </c>
      <c r="AP329" s="269">
        <f>VLOOKUP(A329,QComp!A:E,5,FALSE)</f>
        <v>1734.5420019470039</v>
      </c>
      <c r="AQ329" s="269">
        <f t="shared" si="92"/>
        <v>55809.580000000075</v>
      </c>
      <c r="AR329" s="269">
        <f>VLOOKUP(A329,'2021 SPED'!A:AF,32,FALSE)</f>
        <v>66900.997776048025</v>
      </c>
      <c r="AS329" s="285">
        <f t="shared" ref="AS329:AS392" si="95">AD329+AQ329+AR329</f>
        <v>410460.5777760481</v>
      </c>
      <c r="AT329" s="247">
        <f t="shared" si="87"/>
        <v>4.2515217936503834E-2</v>
      </c>
      <c r="AU329" s="249">
        <f t="shared" si="93"/>
        <v>624661.77950327634</v>
      </c>
    </row>
    <row r="330" spans="1:47" x14ac:dyDescent="0.3">
      <c r="A330" s="243">
        <v>2752</v>
      </c>
      <c r="B330" s="243">
        <v>1</v>
      </c>
      <c r="C330" s="243" t="s">
        <v>309</v>
      </c>
      <c r="D330" s="243">
        <f>VLOOKUP(A330,Sheet10!A:C,3,FALSE)</f>
        <v>5</v>
      </c>
      <c r="E330" s="268">
        <f>VLOOKUP(A330,'Pupil Info'!A:D,4,FALSE)</f>
        <v>1604</v>
      </c>
      <c r="F330" s="269">
        <f>VLOOKUP(A330,'Starting Point 2020'!A:AB,28,FALSE)+IFERROR(VLOOKUP(A330,'2020 SPED'!A:W,23,FALSE),0)</f>
        <v>17068376.402629089</v>
      </c>
      <c r="G330" s="269">
        <f>VLOOKUP(A330,'Starting Point 2020'!A:AB,28,FALSE)</f>
        <v>15534380.5</v>
      </c>
      <c r="H330" s="269">
        <f>VLOOKUP(A330,'2% 2020'!A:AB,28,FALSE)</f>
        <v>15794381.5</v>
      </c>
      <c r="I330" s="269">
        <f t="shared" si="88"/>
        <v>260001</v>
      </c>
      <c r="J330" s="269">
        <f>VLOOKUP(A330,'2% with VPK 2020'!A:AB,28,FALSE)</f>
        <v>16046084.75</v>
      </c>
      <c r="K330" s="269">
        <f>VLOOKUP(A330,'Charter School Lease'!A:D,4,FALSE)</f>
        <v>0</v>
      </c>
      <c r="L330" s="269">
        <f>VLOOKUP(A330,'Integration Change'!H:K,4,FALSE)</f>
        <v>0</v>
      </c>
      <c r="M330" s="269">
        <f>VLOOKUP(A330,'Other SPED'!A:D,4,FALSE)</f>
        <v>50230.31</v>
      </c>
      <c r="N330" s="269">
        <f>VLOOKUP(A330,'LTFM Change'!G:J,4,FALSE)</f>
        <v>4870.3895045600657</v>
      </c>
      <c r="O330" s="269">
        <f>VLOOKUP(A330,QComp!I:N,6,FALSE)</f>
        <v>9867.348696919973</v>
      </c>
      <c r="P330" s="269">
        <f>VLOOKUP(A330,'Breakfast and Lunch'!A:D,4,FALSE)</f>
        <v>1541.42</v>
      </c>
      <c r="Q330" s="269">
        <f>VLOOKUP(A330,'Breakfast and Lunch'!A:E,5,FALSE)</f>
        <v>4024.92</v>
      </c>
      <c r="R330" s="269">
        <f>VLOOKUP(A330,'Integration Change'!A:D,4,FALSE)</f>
        <v>0</v>
      </c>
      <c r="S330" s="269">
        <f>VLOOKUP(A330,'LTFM Change'!A:C,3,FALSE)</f>
        <v>10633.610495439934</v>
      </c>
      <c r="T330" s="269">
        <f>VLOOKUP(A330,QComp!A:D,4,FALSE)</f>
        <v>7812.651303080027</v>
      </c>
      <c r="U330" s="269">
        <f t="shared" si="89"/>
        <v>340683.90000000037</v>
      </c>
      <c r="V330" s="269">
        <f>VLOOKUP(A330,'2020 SPED'!A:AF,32,FALSE)</f>
        <v>48847.881436051102</v>
      </c>
      <c r="W330" s="270">
        <f t="shared" si="94"/>
        <v>649532.78143605147</v>
      </c>
      <c r="X330" s="247">
        <f t="shared" si="90"/>
        <v>3.8054749093534339E-2</v>
      </c>
      <c r="Z330" s="268">
        <f>VLOOKUP(A330,'Pupil Info'!A:E,5,FALSE)</f>
        <v>1559</v>
      </c>
      <c r="AA330" s="269">
        <f>VLOOKUP(A330,'Starting Point 2021'!A:AB,28,FALSE)+VLOOKUP(A330,'2021 SPED'!A:AT,23,FALSE)</f>
        <v>16498500.912146326</v>
      </c>
      <c r="AB330" s="269">
        <f>VLOOKUP(A330,'Starting Point 2021'!A:AB,28,FALSE)</f>
        <v>15018099.75</v>
      </c>
      <c r="AC330" s="269">
        <f>VLOOKUP(A330,'2% 2021'!A:AB,28,FALSE)</f>
        <v>15523321.75</v>
      </c>
      <c r="AD330" s="269">
        <f t="shared" si="91"/>
        <v>505222</v>
      </c>
      <c r="AE330" s="269">
        <f>VLOOKUP(A330,'2% with VPK 2021'!A:AB,28,FALSE)</f>
        <v>15894471.25</v>
      </c>
      <c r="AF330" s="269">
        <f>VLOOKUP(A330,'Charter School Lease'!A:E,5,FALSE)</f>
        <v>0</v>
      </c>
      <c r="AG330" s="269">
        <f>VLOOKUP(A330,'Integration Change'!H:L,5,FALSE)</f>
        <v>0</v>
      </c>
      <c r="AH330" s="269">
        <f>VLOOKUP(A330,'Other SPED'!A:D,4,FALSE)</f>
        <v>50230.31</v>
      </c>
      <c r="AI330" s="269">
        <f>VLOOKUP(A330,QComp!I:R,10,FALSE)</f>
        <v>9901.3672904979903</v>
      </c>
      <c r="AJ330" s="269">
        <f>VLOOKUP(A330,'LTFM Change'!G:K,5,FALSE)</f>
        <v>4678.368744321313</v>
      </c>
      <c r="AK330" s="269">
        <f>VLOOKUP(A330,'Breakfast and Lunch'!A:E,5,FALSE)</f>
        <v>4024.92</v>
      </c>
      <c r="AL330" s="269">
        <f>VLOOKUP(A330,'Breakfast and Lunch'!A:D,4,FALSE)</f>
        <v>1541.42</v>
      </c>
      <c r="AM330" s="269">
        <f>VLOOKUP(A330,'Integration Change'!A:E,5,FALSE)</f>
        <v>0</v>
      </c>
      <c r="AN330" s="269">
        <f>VLOOKUP(A330,'Safe School'!F:J,5,FALSE)</f>
        <v>1468.7999999999984</v>
      </c>
      <c r="AO330" s="269">
        <f>VLOOKUP(A330,'LTFM Change'!A:D,4,FALSE)</f>
        <v>10825.631255678833</v>
      </c>
      <c r="AP330" s="269">
        <f>VLOOKUP(A330,QComp!A:E,5,FALSE)</f>
        <v>7778.6327095020097</v>
      </c>
      <c r="AQ330" s="269">
        <f t="shared" si="92"/>
        <v>461598.95000000112</v>
      </c>
      <c r="AR330" s="269">
        <f>VLOOKUP(A330,'2021 SPED'!A:AF,32,FALSE)</f>
        <v>150990.35596615239</v>
      </c>
      <c r="AS330" s="285">
        <f t="shared" si="95"/>
        <v>1117811.3059661535</v>
      </c>
      <c r="AT330" s="247">
        <f t="shared" ref="AT330:AT393" si="96">((AA330+AS330)-AA330)/AA330</f>
        <v>6.7752295309643093E-2</v>
      </c>
      <c r="AU330" s="249">
        <f t="shared" si="93"/>
        <v>1767344.087402205</v>
      </c>
    </row>
    <row r="331" spans="1:47" x14ac:dyDescent="0.3">
      <c r="A331" s="243">
        <v>2753</v>
      </c>
      <c r="B331" s="243">
        <v>1</v>
      </c>
      <c r="C331" s="243" t="s">
        <v>310</v>
      </c>
      <c r="D331" s="243">
        <f>VLOOKUP(A331,Sheet10!A:C,3,FALSE)</f>
        <v>5</v>
      </c>
      <c r="E331" s="268">
        <f>VLOOKUP(A331,'Pupil Info'!A:D,4,FALSE)</f>
        <v>934</v>
      </c>
      <c r="F331" s="269">
        <f>VLOOKUP(A331,'Starting Point 2020'!A:AB,28,FALSE)+IFERROR(VLOOKUP(A331,'2020 SPED'!A:W,23,FALSE),0)</f>
        <v>10445256.442806419</v>
      </c>
      <c r="G331" s="269">
        <f>VLOOKUP(A331,'Starting Point 2020'!A:AB,28,FALSE)</f>
        <v>9757351.9162140004</v>
      </c>
      <c r="H331" s="269">
        <f>VLOOKUP(A331,'2% 2020'!A:AB,28,FALSE)</f>
        <v>9914857.9162140004</v>
      </c>
      <c r="I331" s="269">
        <f t="shared" si="88"/>
        <v>157506</v>
      </c>
      <c r="J331" s="269">
        <f>VLOOKUP(A331,'2% with VPK 2020'!A:AB,28,FALSE)</f>
        <v>9914857.9162140004</v>
      </c>
      <c r="K331" s="269">
        <f>VLOOKUP(A331,'Charter School Lease'!A:D,4,FALSE)</f>
        <v>0</v>
      </c>
      <c r="L331" s="269">
        <f>VLOOKUP(A331,'Integration Change'!H:K,4,FALSE)</f>
        <v>0</v>
      </c>
      <c r="M331" s="269">
        <f>VLOOKUP(A331,'Other SPED'!A:D,4,FALSE)</f>
        <v>0</v>
      </c>
      <c r="N331" s="269">
        <f>VLOOKUP(A331,'LTFM Change'!G:J,4,FALSE)</f>
        <v>0</v>
      </c>
      <c r="O331" s="269">
        <f>VLOOKUP(A331,QComp!I:N,6,FALSE)</f>
        <v>0</v>
      </c>
      <c r="P331" s="269">
        <f>VLOOKUP(A331,'Breakfast and Lunch'!A:D,4,FALSE)</f>
        <v>0</v>
      </c>
      <c r="Q331" s="269">
        <f>VLOOKUP(A331,'Breakfast and Lunch'!A:E,5,FALSE)</f>
        <v>0</v>
      </c>
      <c r="R331" s="269">
        <f>VLOOKUP(A331,'Integration Change'!A:D,4,FALSE)</f>
        <v>0</v>
      </c>
      <c r="S331" s="269">
        <f>VLOOKUP(A331,'LTFM Change'!A:C,3,FALSE)</f>
        <v>0</v>
      </c>
      <c r="T331" s="269">
        <f>VLOOKUP(A331,QComp!A:D,4,FALSE)</f>
        <v>0</v>
      </c>
      <c r="U331" s="269">
        <f t="shared" si="89"/>
        <v>0</v>
      </c>
      <c r="V331" s="269">
        <f>VLOOKUP(A331,'2020 SPED'!A:AF,32,FALSE)</f>
        <v>36392.912173117744</v>
      </c>
      <c r="W331" s="270">
        <f t="shared" si="94"/>
        <v>193898.91217311774</v>
      </c>
      <c r="X331" s="247">
        <f t="shared" si="90"/>
        <v>1.8563346264864122E-2</v>
      </c>
      <c r="Z331" s="268">
        <f>VLOOKUP(A331,'Pupil Info'!A:E,5,FALSE)</f>
        <v>942</v>
      </c>
      <c r="AA331" s="269">
        <f>VLOOKUP(A331,'Starting Point 2021'!A:AB,28,FALSE)+VLOOKUP(A331,'2021 SPED'!A:AT,23,FALSE)</f>
        <v>10597993.452700512</v>
      </c>
      <c r="AB331" s="269">
        <f>VLOOKUP(A331,'Starting Point 2021'!A:AB,28,FALSE)</f>
        <v>9875012.3594139144</v>
      </c>
      <c r="AC331" s="269">
        <f>VLOOKUP(A331,'2% 2021'!A:AB,28,FALSE)</f>
        <v>10194718.225413913</v>
      </c>
      <c r="AD331" s="269">
        <f t="shared" si="91"/>
        <v>319705.86599999852</v>
      </c>
      <c r="AE331" s="269">
        <f>VLOOKUP(A331,'2% with VPK 2021'!A:AB,28,FALSE)</f>
        <v>10194718.225413913</v>
      </c>
      <c r="AF331" s="269">
        <f>VLOOKUP(A331,'Charter School Lease'!A:E,5,FALSE)</f>
        <v>0</v>
      </c>
      <c r="AG331" s="269">
        <f>VLOOKUP(A331,'Integration Change'!H:L,5,FALSE)</f>
        <v>0</v>
      </c>
      <c r="AH331" s="269">
        <f>VLOOKUP(A331,'Other SPED'!A:D,4,FALSE)</f>
        <v>0</v>
      </c>
      <c r="AI331" s="269">
        <f>VLOOKUP(A331,QComp!I:R,10,FALSE)</f>
        <v>0</v>
      </c>
      <c r="AJ331" s="269">
        <f>VLOOKUP(A331,'LTFM Change'!G:K,5,FALSE)</f>
        <v>0</v>
      </c>
      <c r="AK331" s="269">
        <f>VLOOKUP(A331,'Breakfast and Lunch'!A:E,5,FALSE)</f>
        <v>0</v>
      </c>
      <c r="AL331" s="269">
        <f>VLOOKUP(A331,'Breakfast and Lunch'!A:D,4,FALSE)</f>
        <v>0</v>
      </c>
      <c r="AM331" s="269">
        <f>VLOOKUP(A331,'Integration Change'!A:E,5,FALSE)</f>
        <v>0</v>
      </c>
      <c r="AN331" s="269">
        <f>VLOOKUP(A331,'Safe School'!F:J,5,FALSE)</f>
        <v>0</v>
      </c>
      <c r="AO331" s="269">
        <f>VLOOKUP(A331,'LTFM Change'!A:D,4,FALSE)</f>
        <v>0</v>
      </c>
      <c r="AP331" s="269">
        <f>VLOOKUP(A331,QComp!A:E,5,FALSE)</f>
        <v>0</v>
      </c>
      <c r="AQ331" s="269">
        <f t="shared" si="92"/>
        <v>0</v>
      </c>
      <c r="AR331" s="269">
        <f>VLOOKUP(A331,'2021 SPED'!A:AF,32,FALSE)</f>
        <v>87511.207634904655</v>
      </c>
      <c r="AS331" s="285">
        <f t="shared" si="95"/>
        <v>407217.07363490318</v>
      </c>
      <c r="AT331" s="247">
        <f t="shared" si="96"/>
        <v>3.8423978600509459E-2</v>
      </c>
      <c r="AU331" s="249">
        <f t="shared" si="93"/>
        <v>601115.98580802092</v>
      </c>
    </row>
    <row r="332" spans="1:47" x14ac:dyDescent="0.3">
      <c r="A332" s="243">
        <v>2754</v>
      </c>
      <c r="B332" s="243">
        <v>1</v>
      </c>
      <c r="C332" s="243" t="s">
        <v>311</v>
      </c>
      <c r="D332" s="243">
        <f>VLOOKUP(A332,Sheet10!A:C,3,FALSE)</f>
        <v>6</v>
      </c>
      <c r="E332" s="268">
        <f>VLOOKUP(A332,'Pupil Info'!A:D,4,FALSE)</f>
        <v>459</v>
      </c>
      <c r="F332" s="269">
        <f>VLOOKUP(A332,'Starting Point 2020'!A:AB,28,FALSE)+IFERROR(VLOOKUP(A332,'2020 SPED'!A:W,23,FALSE),0)</f>
        <v>5916906.7095024846</v>
      </c>
      <c r="G332" s="269">
        <f>VLOOKUP(A332,'Starting Point 2020'!A:AB,28,FALSE)</f>
        <v>4850699.75</v>
      </c>
      <c r="H332" s="269">
        <f>VLOOKUP(A332,'2% 2020'!A:AB,28,FALSE)</f>
        <v>4926267.75</v>
      </c>
      <c r="I332" s="269">
        <f t="shared" si="88"/>
        <v>75568</v>
      </c>
      <c r="J332" s="269">
        <f>VLOOKUP(A332,'2% with VPK 2020'!A:AB,28,FALSE)</f>
        <v>4926267.75</v>
      </c>
      <c r="K332" s="269">
        <f>VLOOKUP(A332,'Charter School Lease'!A:D,4,FALSE)</f>
        <v>0</v>
      </c>
      <c r="L332" s="269">
        <f>VLOOKUP(A332,'Integration Change'!H:K,4,FALSE)</f>
        <v>0</v>
      </c>
      <c r="M332" s="269">
        <f>VLOOKUP(A332,'Other SPED'!A:D,4,FALSE)</f>
        <v>0</v>
      </c>
      <c r="N332" s="269">
        <f>VLOOKUP(A332,'LTFM Change'!G:J,4,FALSE)</f>
        <v>0</v>
      </c>
      <c r="O332" s="269">
        <f>VLOOKUP(A332,QComp!I:N,6,FALSE)</f>
        <v>0</v>
      </c>
      <c r="P332" s="269">
        <f>VLOOKUP(A332,'Breakfast and Lunch'!A:D,4,FALSE)</f>
        <v>0</v>
      </c>
      <c r="Q332" s="269">
        <f>VLOOKUP(A332,'Breakfast and Lunch'!A:E,5,FALSE)</f>
        <v>0</v>
      </c>
      <c r="R332" s="269">
        <f>VLOOKUP(A332,'Integration Change'!A:D,4,FALSE)</f>
        <v>0</v>
      </c>
      <c r="S332" s="269">
        <f>VLOOKUP(A332,'LTFM Change'!A:C,3,FALSE)</f>
        <v>0</v>
      </c>
      <c r="T332" s="269">
        <f>VLOOKUP(A332,QComp!A:D,4,FALSE)</f>
        <v>0</v>
      </c>
      <c r="U332" s="269">
        <f t="shared" si="89"/>
        <v>0</v>
      </c>
      <c r="V332" s="269">
        <f>VLOOKUP(A332,'2020 SPED'!A:AF,32,FALSE)</f>
        <v>42629.709571312647</v>
      </c>
      <c r="W332" s="270">
        <f t="shared" si="94"/>
        <v>118197.70957131265</v>
      </c>
      <c r="X332" s="247">
        <f t="shared" si="90"/>
        <v>1.9976267224475406E-2</v>
      </c>
      <c r="Z332" s="268">
        <f>VLOOKUP(A332,'Pupil Info'!A:E,5,FALSE)</f>
        <v>447</v>
      </c>
      <c r="AA332" s="269">
        <f>VLOOKUP(A332,'Starting Point 2021'!A:AB,28,FALSE)+VLOOKUP(A332,'2021 SPED'!A:AT,23,FALSE)</f>
        <v>5872904.8727868274</v>
      </c>
      <c r="AB332" s="269">
        <f>VLOOKUP(A332,'Starting Point 2021'!A:AB,28,FALSE)</f>
        <v>4766444.3472200427</v>
      </c>
      <c r="AC332" s="269">
        <f>VLOOKUP(A332,'2% 2021'!A:AB,28,FALSE)</f>
        <v>4915700.25</v>
      </c>
      <c r="AD332" s="269">
        <f t="shared" si="91"/>
        <v>149255.90277995728</v>
      </c>
      <c r="AE332" s="269">
        <f>VLOOKUP(A332,'2% with VPK 2021'!A:AB,28,FALSE)</f>
        <v>4915700.25</v>
      </c>
      <c r="AF332" s="269">
        <f>VLOOKUP(A332,'Charter School Lease'!A:E,5,FALSE)</f>
        <v>0</v>
      </c>
      <c r="AG332" s="269">
        <f>VLOOKUP(A332,'Integration Change'!H:L,5,FALSE)</f>
        <v>0</v>
      </c>
      <c r="AH332" s="269">
        <f>VLOOKUP(A332,'Other SPED'!A:D,4,FALSE)</f>
        <v>0</v>
      </c>
      <c r="AI332" s="269">
        <f>VLOOKUP(A332,QComp!I:R,10,FALSE)</f>
        <v>0</v>
      </c>
      <c r="AJ332" s="269">
        <f>VLOOKUP(A332,'LTFM Change'!G:K,5,FALSE)</f>
        <v>0</v>
      </c>
      <c r="AK332" s="269">
        <f>VLOOKUP(A332,'Breakfast and Lunch'!A:E,5,FALSE)</f>
        <v>0</v>
      </c>
      <c r="AL332" s="269">
        <f>VLOOKUP(A332,'Breakfast and Lunch'!A:D,4,FALSE)</f>
        <v>0</v>
      </c>
      <c r="AM332" s="269">
        <f>VLOOKUP(A332,'Integration Change'!A:E,5,FALSE)</f>
        <v>0</v>
      </c>
      <c r="AN332" s="269">
        <f>VLOOKUP(A332,'Safe School'!F:J,5,FALSE)</f>
        <v>0</v>
      </c>
      <c r="AO332" s="269">
        <f>VLOOKUP(A332,'LTFM Change'!A:D,4,FALSE)</f>
        <v>0</v>
      </c>
      <c r="AP332" s="269">
        <f>VLOOKUP(A332,QComp!A:E,5,FALSE)</f>
        <v>0</v>
      </c>
      <c r="AQ332" s="269">
        <f t="shared" si="92"/>
        <v>0</v>
      </c>
      <c r="AR332" s="269">
        <f>VLOOKUP(A332,'2021 SPED'!A:AF,32,FALSE)</f>
        <v>119538.58960932074</v>
      </c>
      <c r="AS332" s="285">
        <f t="shared" si="95"/>
        <v>268794.49238927802</v>
      </c>
      <c r="AT332" s="247">
        <f t="shared" si="96"/>
        <v>4.5768575894151911E-2</v>
      </c>
      <c r="AU332" s="249">
        <f t="shared" si="93"/>
        <v>386992.20196059067</v>
      </c>
    </row>
    <row r="333" spans="1:47" x14ac:dyDescent="0.3">
      <c r="A333" s="243">
        <v>2769</v>
      </c>
      <c r="B333" s="243">
        <v>1</v>
      </c>
      <c r="C333" s="243" t="s">
        <v>313</v>
      </c>
      <c r="D333" s="243">
        <f>VLOOKUP(A333,Sheet10!A:C,3,FALSE)</f>
        <v>6</v>
      </c>
      <c r="E333" s="268">
        <f>VLOOKUP(A333,'Pupil Info'!A:D,4,FALSE)</f>
        <v>1045</v>
      </c>
      <c r="F333" s="269">
        <f>VLOOKUP(A333,'Starting Point 2020'!A:AB,28,FALSE)+IFERROR(VLOOKUP(A333,'2020 SPED'!A:W,23,FALSE),0)</f>
        <v>10660138.196825147</v>
      </c>
      <c r="G333" s="269">
        <f>VLOOKUP(A333,'Starting Point 2020'!A:AB,28,FALSE)</f>
        <v>9308012.5</v>
      </c>
      <c r="H333" s="269">
        <f>VLOOKUP(A333,'2% 2020'!A:AB,28,FALSE)</f>
        <v>9461898.5</v>
      </c>
      <c r="I333" s="269">
        <f t="shared" si="88"/>
        <v>153886</v>
      </c>
      <c r="J333" s="269">
        <f>VLOOKUP(A333,'2% with VPK 2020'!A:AB,28,FALSE)</f>
        <v>9461898.5</v>
      </c>
      <c r="K333" s="269">
        <f>VLOOKUP(A333,'Charter School Lease'!A:D,4,FALSE)</f>
        <v>0</v>
      </c>
      <c r="L333" s="269">
        <f>VLOOKUP(A333,'Integration Change'!H:K,4,FALSE)</f>
        <v>0</v>
      </c>
      <c r="M333" s="269">
        <f>VLOOKUP(A333,'Other SPED'!A:D,4,FALSE)</f>
        <v>0</v>
      </c>
      <c r="N333" s="269">
        <f>VLOOKUP(A333,'LTFM Change'!G:J,4,FALSE)</f>
        <v>0</v>
      </c>
      <c r="O333" s="269">
        <f>VLOOKUP(A333,QComp!I:N,6,FALSE)</f>
        <v>0</v>
      </c>
      <c r="P333" s="269">
        <f>VLOOKUP(A333,'Breakfast and Lunch'!A:D,4,FALSE)</f>
        <v>0</v>
      </c>
      <c r="Q333" s="269">
        <f>VLOOKUP(A333,'Breakfast and Lunch'!A:E,5,FALSE)</f>
        <v>0</v>
      </c>
      <c r="R333" s="269">
        <f>VLOOKUP(A333,'Integration Change'!A:D,4,FALSE)</f>
        <v>0</v>
      </c>
      <c r="S333" s="269">
        <f>VLOOKUP(A333,'LTFM Change'!A:C,3,FALSE)</f>
        <v>0</v>
      </c>
      <c r="T333" s="269">
        <f>VLOOKUP(A333,QComp!A:D,4,FALSE)</f>
        <v>0</v>
      </c>
      <c r="U333" s="269">
        <f t="shared" si="89"/>
        <v>0</v>
      </c>
      <c r="V333" s="269">
        <f>VLOOKUP(A333,'2020 SPED'!A:AF,32,FALSE)</f>
        <v>19973.461592868669</v>
      </c>
      <c r="W333" s="270">
        <f t="shared" si="94"/>
        <v>173859.46159286867</v>
      </c>
      <c r="X333" s="247">
        <f t="shared" si="90"/>
        <v>1.6309306538319329E-2</v>
      </c>
      <c r="Z333" s="268">
        <f>VLOOKUP(A333,'Pupil Info'!A:E,5,FALSE)</f>
        <v>1057</v>
      </c>
      <c r="AA333" s="269">
        <f>VLOOKUP(A333,'Starting Point 2021'!A:AB,28,FALSE)+VLOOKUP(A333,'2021 SPED'!A:AT,23,FALSE)</f>
        <v>10907676.929597149</v>
      </c>
      <c r="AB333" s="269">
        <f>VLOOKUP(A333,'Starting Point 2021'!A:AB,28,FALSE)</f>
        <v>9468004.5</v>
      </c>
      <c r="AC333" s="269">
        <f>VLOOKUP(A333,'2% 2021'!A:AB,28,FALSE)</f>
        <v>9783880.5</v>
      </c>
      <c r="AD333" s="269">
        <f t="shared" si="91"/>
        <v>315876</v>
      </c>
      <c r="AE333" s="269">
        <f>VLOOKUP(A333,'2% with VPK 2021'!A:AB,28,FALSE)</f>
        <v>9783880.5</v>
      </c>
      <c r="AF333" s="269">
        <f>VLOOKUP(A333,'Charter School Lease'!A:E,5,FALSE)</f>
        <v>0</v>
      </c>
      <c r="AG333" s="269">
        <f>VLOOKUP(A333,'Integration Change'!H:L,5,FALSE)</f>
        <v>0</v>
      </c>
      <c r="AH333" s="269">
        <f>VLOOKUP(A333,'Other SPED'!A:D,4,FALSE)</f>
        <v>0</v>
      </c>
      <c r="AI333" s="269">
        <f>VLOOKUP(A333,QComp!I:R,10,FALSE)</f>
        <v>0</v>
      </c>
      <c r="AJ333" s="269">
        <f>VLOOKUP(A333,'LTFM Change'!G:K,5,FALSE)</f>
        <v>0</v>
      </c>
      <c r="AK333" s="269">
        <f>VLOOKUP(A333,'Breakfast and Lunch'!A:E,5,FALSE)</f>
        <v>0</v>
      </c>
      <c r="AL333" s="269">
        <f>VLOOKUP(A333,'Breakfast and Lunch'!A:D,4,FALSE)</f>
        <v>0</v>
      </c>
      <c r="AM333" s="269">
        <f>VLOOKUP(A333,'Integration Change'!A:E,5,FALSE)</f>
        <v>0</v>
      </c>
      <c r="AN333" s="269">
        <f>VLOOKUP(A333,'Safe School'!F:J,5,FALSE)</f>
        <v>0</v>
      </c>
      <c r="AO333" s="269">
        <f>VLOOKUP(A333,'LTFM Change'!A:D,4,FALSE)</f>
        <v>0</v>
      </c>
      <c r="AP333" s="269">
        <f>VLOOKUP(A333,QComp!A:E,5,FALSE)</f>
        <v>0</v>
      </c>
      <c r="AQ333" s="269">
        <f t="shared" si="92"/>
        <v>0</v>
      </c>
      <c r="AR333" s="269">
        <f>VLOOKUP(A333,'2021 SPED'!A:AF,32,FALSE)</f>
        <v>48917.740728963865</v>
      </c>
      <c r="AS333" s="285">
        <f t="shared" si="95"/>
        <v>364793.74072896386</v>
      </c>
      <c r="AT333" s="247">
        <f t="shared" si="96"/>
        <v>3.3443761039449488E-2</v>
      </c>
      <c r="AU333" s="249">
        <f t="shared" si="93"/>
        <v>538653.20232183253</v>
      </c>
    </row>
    <row r="334" spans="1:47" x14ac:dyDescent="0.3">
      <c r="A334" s="243">
        <v>2805</v>
      </c>
      <c r="B334" s="243">
        <v>1</v>
      </c>
      <c r="C334" s="243" t="s">
        <v>314</v>
      </c>
      <c r="D334" s="243">
        <f>VLOOKUP(A334,Sheet10!A:C,3,FALSE)</f>
        <v>5</v>
      </c>
      <c r="E334" s="268">
        <f>VLOOKUP(A334,'Pupil Info'!A:D,4,FALSE)</f>
        <v>1192</v>
      </c>
      <c r="F334" s="269">
        <f>VLOOKUP(A334,'Starting Point 2020'!A:AB,28,FALSE)+IFERROR(VLOOKUP(A334,'2020 SPED'!A:W,23,FALSE),0)</f>
        <v>12496971.924352171</v>
      </c>
      <c r="G334" s="269">
        <f>VLOOKUP(A334,'Starting Point 2020'!A:AB,28,FALSE)</f>
        <v>11309436.25</v>
      </c>
      <c r="H334" s="269">
        <f>VLOOKUP(A334,'2% 2020'!A:AB,28,FALSE)</f>
        <v>11481076.25</v>
      </c>
      <c r="I334" s="269">
        <f t="shared" si="88"/>
        <v>171640</v>
      </c>
      <c r="J334" s="269">
        <f>VLOOKUP(A334,'2% with VPK 2020'!A:AB,28,FALSE)</f>
        <v>11481076.25</v>
      </c>
      <c r="K334" s="269">
        <f>VLOOKUP(A334,'Charter School Lease'!A:D,4,FALSE)</f>
        <v>0</v>
      </c>
      <c r="L334" s="269">
        <f>VLOOKUP(A334,'Integration Change'!H:K,4,FALSE)</f>
        <v>0</v>
      </c>
      <c r="M334" s="269">
        <f>VLOOKUP(A334,'Other SPED'!A:D,4,FALSE)</f>
        <v>0</v>
      </c>
      <c r="N334" s="269">
        <f>VLOOKUP(A334,'LTFM Change'!G:J,4,FALSE)</f>
        <v>0</v>
      </c>
      <c r="O334" s="269">
        <f>VLOOKUP(A334,QComp!I:N,6,FALSE)</f>
        <v>-963.37746960000368</v>
      </c>
      <c r="P334" s="269">
        <f>VLOOKUP(A334,'Breakfast and Lunch'!A:D,4,FALSE)</f>
        <v>0</v>
      </c>
      <c r="Q334" s="269">
        <f>VLOOKUP(A334,'Breakfast and Lunch'!A:E,5,FALSE)</f>
        <v>0</v>
      </c>
      <c r="R334" s="269">
        <f>VLOOKUP(A334,'Integration Change'!A:D,4,FALSE)</f>
        <v>0</v>
      </c>
      <c r="S334" s="269">
        <f>VLOOKUP(A334,'LTFM Change'!A:C,3,FALSE)</f>
        <v>0</v>
      </c>
      <c r="T334" s="269">
        <f>VLOOKUP(A334,QComp!A:D,4,FALSE)</f>
        <v>963.37746960000368</v>
      </c>
      <c r="U334" s="269">
        <f t="shared" si="89"/>
        <v>0</v>
      </c>
      <c r="V334" s="269">
        <f>VLOOKUP(A334,'2020 SPED'!A:AF,32,FALSE)</f>
        <v>25722.32858257927</v>
      </c>
      <c r="W334" s="270">
        <f t="shared" si="94"/>
        <v>197362.32858257927</v>
      </c>
      <c r="X334" s="247">
        <f t="shared" si="90"/>
        <v>1.5792812032968565E-2</v>
      </c>
      <c r="Z334" s="268">
        <f>VLOOKUP(A334,'Pupil Info'!A:E,5,FALSE)</f>
        <v>1204</v>
      </c>
      <c r="AA334" s="269">
        <f>VLOOKUP(A334,'Starting Point 2021'!A:AB,28,FALSE)+VLOOKUP(A334,'2021 SPED'!A:AT,23,FALSE)</f>
        <v>12762377.343238844</v>
      </c>
      <c r="AB334" s="269">
        <f>VLOOKUP(A334,'Starting Point 2021'!A:AB,28,FALSE)</f>
        <v>11499722</v>
      </c>
      <c r="AC334" s="269">
        <f>VLOOKUP(A334,'2% 2021'!A:AB,28,FALSE)</f>
        <v>11851117</v>
      </c>
      <c r="AD334" s="269">
        <f t="shared" si="91"/>
        <v>351395</v>
      </c>
      <c r="AE334" s="269">
        <f>VLOOKUP(A334,'2% with VPK 2021'!A:AB,28,FALSE)</f>
        <v>11851117</v>
      </c>
      <c r="AF334" s="269">
        <f>VLOOKUP(A334,'Charter School Lease'!A:E,5,FALSE)</f>
        <v>0</v>
      </c>
      <c r="AG334" s="269">
        <f>VLOOKUP(A334,'Integration Change'!H:L,5,FALSE)</f>
        <v>0</v>
      </c>
      <c r="AH334" s="269">
        <f>VLOOKUP(A334,'Other SPED'!A:D,4,FALSE)</f>
        <v>0</v>
      </c>
      <c r="AI334" s="269">
        <f>VLOOKUP(A334,QComp!I:R,10,FALSE)</f>
        <v>-957.53738174957107</v>
      </c>
      <c r="AJ334" s="269">
        <f>VLOOKUP(A334,'LTFM Change'!G:K,5,FALSE)</f>
        <v>0</v>
      </c>
      <c r="AK334" s="269">
        <f>VLOOKUP(A334,'Breakfast and Lunch'!A:E,5,FALSE)</f>
        <v>0</v>
      </c>
      <c r="AL334" s="269">
        <f>VLOOKUP(A334,'Breakfast and Lunch'!A:D,4,FALSE)</f>
        <v>0</v>
      </c>
      <c r="AM334" s="269">
        <f>VLOOKUP(A334,'Integration Change'!A:E,5,FALSE)</f>
        <v>0</v>
      </c>
      <c r="AN334" s="269">
        <f>VLOOKUP(A334,'Safe School'!F:J,5,FALSE)</f>
        <v>0</v>
      </c>
      <c r="AO334" s="269">
        <f>VLOOKUP(A334,'LTFM Change'!A:D,4,FALSE)</f>
        <v>0</v>
      </c>
      <c r="AP334" s="269">
        <f>VLOOKUP(A334,QComp!A:E,5,FALSE)</f>
        <v>957.53738174957107</v>
      </c>
      <c r="AQ334" s="269">
        <f t="shared" si="92"/>
        <v>0</v>
      </c>
      <c r="AR334" s="269">
        <f>VLOOKUP(A334,'2021 SPED'!A:AF,32,FALSE)</f>
        <v>64267.277969511924</v>
      </c>
      <c r="AS334" s="285">
        <f t="shared" si="95"/>
        <v>415662.27796951192</v>
      </c>
      <c r="AT334" s="247">
        <f t="shared" si="96"/>
        <v>3.2569345568654394E-2</v>
      </c>
      <c r="AU334" s="249">
        <f t="shared" si="93"/>
        <v>613024.60655209119</v>
      </c>
    </row>
    <row r="335" spans="1:47" x14ac:dyDescent="0.3">
      <c r="A335" s="243">
        <v>2835</v>
      </c>
      <c r="B335" s="243">
        <v>1</v>
      </c>
      <c r="C335" s="243" t="s">
        <v>315</v>
      </c>
      <c r="D335" s="243">
        <f>VLOOKUP(A335,Sheet10!A:C,3,FALSE)</f>
        <v>6</v>
      </c>
      <c r="E335" s="268">
        <f>VLOOKUP(A335,'Pupil Info'!A:D,4,FALSE)</f>
        <v>671</v>
      </c>
      <c r="F335" s="269">
        <f>VLOOKUP(A335,'Starting Point 2020'!A:AB,28,FALSE)+IFERROR(VLOOKUP(A335,'2020 SPED'!A:W,23,FALSE),0)</f>
        <v>7833267.0923579512</v>
      </c>
      <c r="G335" s="269">
        <f>VLOOKUP(A335,'Starting Point 2020'!A:AB,28,FALSE)</f>
        <v>6868376.5</v>
      </c>
      <c r="H335" s="269">
        <f>VLOOKUP(A335,'2% 2020'!A:AB,28,FALSE)</f>
        <v>6969091.5</v>
      </c>
      <c r="I335" s="269">
        <f t="shared" si="88"/>
        <v>100715</v>
      </c>
      <c r="J335" s="269">
        <f>VLOOKUP(A335,'2% with VPK 2020'!A:AB,28,FALSE)</f>
        <v>6969091.5</v>
      </c>
      <c r="K335" s="269">
        <f>VLOOKUP(A335,'Charter School Lease'!A:D,4,FALSE)</f>
        <v>0</v>
      </c>
      <c r="L335" s="269">
        <f>VLOOKUP(A335,'Integration Change'!H:K,4,FALSE)</f>
        <v>0</v>
      </c>
      <c r="M335" s="269">
        <f>VLOOKUP(A335,'Other SPED'!A:D,4,FALSE)</f>
        <v>0</v>
      </c>
      <c r="N335" s="269">
        <f>VLOOKUP(A335,'LTFM Change'!G:J,4,FALSE)</f>
        <v>0</v>
      </c>
      <c r="O335" s="269">
        <f>VLOOKUP(A335,QComp!I:N,6,FALSE)</f>
        <v>-564.10391700000037</v>
      </c>
      <c r="P335" s="269">
        <f>VLOOKUP(A335,'Breakfast and Lunch'!A:D,4,FALSE)</f>
        <v>0</v>
      </c>
      <c r="Q335" s="269">
        <f>VLOOKUP(A335,'Breakfast and Lunch'!A:E,5,FALSE)</f>
        <v>0</v>
      </c>
      <c r="R335" s="269">
        <f>VLOOKUP(A335,'Integration Change'!A:D,4,FALSE)</f>
        <v>0</v>
      </c>
      <c r="S335" s="269">
        <f>VLOOKUP(A335,'LTFM Change'!A:C,3,FALSE)</f>
        <v>0</v>
      </c>
      <c r="T335" s="269">
        <f>VLOOKUP(A335,QComp!A:D,4,FALSE)</f>
        <v>564.10391700000037</v>
      </c>
      <c r="U335" s="269">
        <f t="shared" si="89"/>
        <v>0</v>
      </c>
      <c r="V335" s="269">
        <f>VLOOKUP(A335,'2020 SPED'!A:AF,32,FALSE)</f>
        <v>10926.610307549825</v>
      </c>
      <c r="W335" s="270">
        <f t="shared" si="94"/>
        <v>111641.61030754982</v>
      </c>
      <c r="X335" s="247">
        <f t="shared" si="90"/>
        <v>1.425224098594396E-2</v>
      </c>
      <c r="Z335" s="268">
        <f>VLOOKUP(A335,'Pupil Info'!A:E,5,FALSE)</f>
        <v>679</v>
      </c>
      <c r="AA335" s="269">
        <f>VLOOKUP(A335,'Starting Point 2021'!A:AB,28,FALSE)+VLOOKUP(A335,'2021 SPED'!A:AT,23,FALSE)</f>
        <v>8467929.9745107871</v>
      </c>
      <c r="AB335" s="269">
        <f>VLOOKUP(A335,'Starting Point 2021'!A:AB,28,FALSE)</f>
        <v>7440119</v>
      </c>
      <c r="AC335" s="269">
        <f>VLOOKUP(A335,'2% 2021'!A:AB,28,FALSE)</f>
        <v>7646950</v>
      </c>
      <c r="AD335" s="269">
        <f t="shared" si="91"/>
        <v>206831</v>
      </c>
      <c r="AE335" s="269">
        <f>VLOOKUP(A335,'2% with VPK 2021'!A:AB,28,FALSE)</f>
        <v>7646950</v>
      </c>
      <c r="AF335" s="269">
        <f>VLOOKUP(A335,'Charter School Lease'!A:E,5,FALSE)</f>
        <v>0</v>
      </c>
      <c r="AG335" s="269">
        <f>VLOOKUP(A335,'Integration Change'!H:L,5,FALSE)</f>
        <v>0</v>
      </c>
      <c r="AH335" s="269">
        <f>VLOOKUP(A335,'Other SPED'!A:D,4,FALSE)</f>
        <v>0</v>
      </c>
      <c r="AI335" s="269">
        <f>VLOOKUP(A335,QComp!I:R,10,FALSE)</f>
        <v>-560.06175317292218</v>
      </c>
      <c r="AJ335" s="269">
        <f>VLOOKUP(A335,'LTFM Change'!G:K,5,FALSE)</f>
        <v>0</v>
      </c>
      <c r="AK335" s="269">
        <f>VLOOKUP(A335,'Breakfast and Lunch'!A:E,5,FALSE)</f>
        <v>0</v>
      </c>
      <c r="AL335" s="269">
        <f>VLOOKUP(A335,'Breakfast and Lunch'!A:D,4,FALSE)</f>
        <v>0</v>
      </c>
      <c r="AM335" s="269">
        <f>VLOOKUP(A335,'Integration Change'!A:E,5,FALSE)</f>
        <v>0</v>
      </c>
      <c r="AN335" s="269">
        <f>VLOOKUP(A335,'Safe School'!F:J,5,FALSE)</f>
        <v>0</v>
      </c>
      <c r="AO335" s="269">
        <f>VLOOKUP(A335,'LTFM Change'!A:D,4,FALSE)</f>
        <v>0</v>
      </c>
      <c r="AP335" s="269">
        <f>VLOOKUP(A335,QComp!A:E,5,FALSE)</f>
        <v>560.06175317292218</v>
      </c>
      <c r="AQ335" s="269">
        <f t="shared" si="92"/>
        <v>0</v>
      </c>
      <c r="AR335" s="269">
        <f>VLOOKUP(A335,'2021 SPED'!A:AF,32,FALSE)</f>
        <v>26670.957478806609</v>
      </c>
      <c r="AS335" s="285">
        <f t="shared" si="95"/>
        <v>233501.95747880661</v>
      </c>
      <c r="AT335" s="247">
        <f t="shared" si="96"/>
        <v>2.7574856922727015E-2</v>
      </c>
      <c r="AU335" s="249">
        <f t="shared" si="93"/>
        <v>345143.56778635643</v>
      </c>
    </row>
    <row r="336" spans="1:47" x14ac:dyDescent="0.3">
      <c r="A336" s="243">
        <v>2853</v>
      </c>
      <c r="B336" s="243">
        <v>1</v>
      </c>
      <c r="C336" s="243" t="s">
        <v>316</v>
      </c>
      <c r="D336" s="243">
        <f>VLOOKUP(A336,Sheet10!A:C,3,FALSE)</f>
        <v>6</v>
      </c>
      <c r="E336" s="268">
        <f>VLOOKUP(A336,'Pupil Info'!A:D,4,FALSE)</f>
        <v>772</v>
      </c>
      <c r="F336" s="269">
        <f>VLOOKUP(A336,'Starting Point 2020'!A:AB,28,FALSE)+IFERROR(VLOOKUP(A336,'2020 SPED'!A:W,23,FALSE),0)</f>
        <v>9020522.1545213163</v>
      </c>
      <c r="G336" s="269">
        <f>VLOOKUP(A336,'Starting Point 2020'!A:AB,28,FALSE)</f>
        <v>7858085.75</v>
      </c>
      <c r="H336" s="269">
        <f>VLOOKUP(A336,'2% 2020'!A:AB,28,FALSE)</f>
        <v>7986328.75</v>
      </c>
      <c r="I336" s="269">
        <f t="shared" si="88"/>
        <v>128243</v>
      </c>
      <c r="J336" s="269">
        <f>VLOOKUP(A336,'2% with VPK 2020'!A:AB,28,FALSE)</f>
        <v>8146418.75</v>
      </c>
      <c r="K336" s="269">
        <f>VLOOKUP(A336,'Charter School Lease'!A:D,4,FALSE)</f>
        <v>0</v>
      </c>
      <c r="L336" s="269">
        <f>VLOOKUP(A336,'Integration Change'!H:K,4,FALSE)</f>
        <v>0</v>
      </c>
      <c r="M336" s="269">
        <f>VLOOKUP(A336,'Other SPED'!A:D,4,FALSE)</f>
        <v>0</v>
      </c>
      <c r="N336" s="269">
        <f>VLOOKUP(A336,'LTFM Change'!G:J,4,FALSE)</f>
        <v>0</v>
      </c>
      <c r="O336" s="269">
        <f>VLOOKUP(A336,QComp!I:N,6,FALSE)</f>
        <v>5975.5072389999987</v>
      </c>
      <c r="P336" s="269">
        <f>VLOOKUP(A336,'Breakfast and Lunch'!A:D,4,FALSE)</f>
        <v>906.72</v>
      </c>
      <c r="Q336" s="269">
        <f>VLOOKUP(A336,'Breakfast and Lunch'!A:E,5,FALSE)</f>
        <v>2367.6</v>
      </c>
      <c r="R336" s="269">
        <f>VLOOKUP(A336,'Integration Change'!A:D,4,FALSE)</f>
        <v>0</v>
      </c>
      <c r="S336" s="269">
        <f>VLOOKUP(A336,'LTFM Change'!A:C,3,FALSE)</f>
        <v>9120</v>
      </c>
      <c r="T336" s="269">
        <f>VLOOKUP(A336,QComp!A:D,4,FALSE)</f>
        <v>4424.4927610000013</v>
      </c>
      <c r="U336" s="269">
        <f t="shared" si="89"/>
        <v>182884.31999999937</v>
      </c>
      <c r="V336" s="269">
        <f>VLOOKUP(A336,'2020 SPED'!A:AF,32,FALSE)</f>
        <v>19339.650579018518</v>
      </c>
      <c r="W336" s="270">
        <f t="shared" si="94"/>
        <v>330466.97057901789</v>
      </c>
      <c r="X336" s="247">
        <f t="shared" si="90"/>
        <v>3.6635015680702966E-2</v>
      </c>
      <c r="Z336" s="268">
        <f>VLOOKUP(A336,'Pupil Info'!A:E,5,FALSE)</f>
        <v>767</v>
      </c>
      <c r="AA336" s="269">
        <f>VLOOKUP(A336,'Starting Point 2021'!A:AB,28,FALSE)+VLOOKUP(A336,'2021 SPED'!A:AT,23,FALSE)</f>
        <v>9009943.810338283</v>
      </c>
      <c r="AB336" s="269">
        <f>VLOOKUP(A336,'Starting Point 2021'!A:AB,28,FALSE)</f>
        <v>7794219.25</v>
      </c>
      <c r="AC336" s="269">
        <f>VLOOKUP(A336,'2% 2021'!A:AB,28,FALSE)</f>
        <v>8050606.25</v>
      </c>
      <c r="AD336" s="269">
        <f t="shared" si="91"/>
        <v>256387</v>
      </c>
      <c r="AE336" s="269">
        <f>VLOOKUP(A336,'2% with VPK 2021'!A:AB,28,FALSE)</f>
        <v>8328018</v>
      </c>
      <c r="AF336" s="269">
        <f>VLOOKUP(A336,'Charter School Lease'!A:E,5,FALSE)</f>
        <v>0</v>
      </c>
      <c r="AG336" s="269">
        <f>VLOOKUP(A336,'Integration Change'!H:L,5,FALSE)</f>
        <v>0</v>
      </c>
      <c r="AH336" s="269">
        <f>VLOOKUP(A336,'Other SPED'!A:D,4,FALSE)</f>
        <v>0</v>
      </c>
      <c r="AI336" s="269">
        <f>VLOOKUP(A336,QComp!I:R,10,FALSE)</f>
        <v>5955.9705704072112</v>
      </c>
      <c r="AJ336" s="269">
        <f>VLOOKUP(A336,'LTFM Change'!G:K,5,FALSE)</f>
        <v>0</v>
      </c>
      <c r="AK336" s="269">
        <f>VLOOKUP(A336,'Breakfast and Lunch'!A:E,5,FALSE)</f>
        <v>2367.6</v>
      </c>
      <c r="AL336" s="269">
        <f>VLOOKUP(A336,'Breakfast and Lunch'!A:D,4,FALSE)</f>
        <v>906.72</v>
      </c>
      <c r="AM336" s="269">
        <f>VLOOKUP(A336,'Integration Change'!A:E,5,FALSE)</f>
        <v>0</v>
      </c>
      <c r="AN336" s="269">
        <f>VLOOKUP(A336,'Safe School'!F:J,5,FALSE)</f>
        <v>864</v>
      </c>
      <c r="AO336" s="269">
        <f>VLOOKUP(A336,'LTFM Change'!A:D,4,FALSE)</f>
        <v>9120</v>
      </c>
      <c r="AP336" s="269">
        <f>VLOOKUP(A336,QComp!A:E,5,FALSE)</f>
        <v>4444.0294295927888</v>
      </c>
      <c r="AQ336" s="269">
        <f t="shared" si="92"/>
        <v>301070.06999999937</v>
      </c>
      <c r="AR336" s="269">
        <f>VLOOKUP(A336,'2021 SPED'!A:AF,32,FALSE)</f>
        <v>46535.517282214249</v>
      </c>
      <c r="AS336" s="285">
        <f t="shared" si="95"/>
        <v>603992.58728221362</v>
      </c>
      <c r="AT336" s="247">
        <f t="shared" si="96"/>
        <v>6.7036221312409841E-2</v>
      </c>
      <c r="AU336" s="249">
        <f t="shared" si="93"/>
        <v>934459.5578612315</v>
      </c>
    </row>
    <row r="337" spans="1:47" x14ac:dyDescent="0.3">
      <c r="A337" s="243">
        <v>2854</v>
      </c>
      <c r="B337" s="243">
        <v>1</v>
      </c>
      <c r="C337" s="243" t="s">
        <v>317</v>
      </c>
      <c r="D337" s="243">
        <f>VLOOKUP(A337,Sheet10!A:C,3,FALSE)</f>
        <v>6</v>
      </c>
      <c r="E337" s="268">
        <f>VLOOKUP(A337,'Pupil Info'!A:D,4,FALSE)</f>
        <v>526</v>
      </c>
      <c r="F337" s="269">
        <f>VLOOKUP(A337,'Starting Point 2020'!A:AB,28,FALSE)+IFERROR(VLOOKUP(A337,'2020 SPED'!A:W,23,FALSE),0)</f>
        <v>5895704.3186977124</v>
      </c>
      <c r="G337" s="269">
        <f>VLOOKUP(A337,'Starting Point 2020'!A:AB,28,FALSE)</f>
        <v>5344246.25</v>
      </c>
      <c r="H337" s="269">
        <f>VLOOKUP(A337,'2% 2020'!A:AB,28,FALSE)</f>
        <v>5436863.25</v>
      </c>
      <c r="I337" s="269">
        <f t="shared" si="88"/>
        <v>92617</v>
      </c>
      <c r="J337" s="269">
        <f>VLOOKUP(A337,'2% with VPK 2020'!A:AB,28,FALSE)</f>
        <v>5436863.25</v>
      </c>
      <c r="K337" s="269">
        <f>VLOOKUP(A337,'Charter School Lease'!A:D,4,FALSE)</f>
        <v>0</v>
      </c>
      <c r="L337" s="269">
        <f>VLOOKUP(A337,'Integration Change'!H:K,4,FALSE)</f>
        <v>0</v>
      </c>
      <c r="M337" s="269">
        <f>VLOOKUP(A337,'Other SPED'!A:D,4,FALSE)</f>
        <v>0</v>
      </c>
      <c r="N337" s="269">
        <f>VLOOKUP(A337,'LTFM Change'!G:J,4,FALSE)</f>
        <v>0</v>
      </c>
      <c r="O337" s="269">
        <f>VLOOKUP(A337,QComp!I:N,6,FALSE)</f>
        <v>0</v>
      </c>
      <c r="P337" s="269">
        <f>VLOOKUP(A337,'Breakfast and Lunch'!A:D,4,FALSE)</f>
        <v>0</v>
      </c>
      <c r="Q337" s="269">
        <f>VLOOKUP(A337,'Breakfast and Lunch'!A:E,5,FALSE)</f>
        <v>0</v>
      </c>
      <c r="R337" s="269">
        <f>VLOOKUP(A337,'Integration Change'!A:D,4,FALSE)</f>
        <v>0</v>
      </c>
      <c r="S337" s="269">
        <f>VLOOKUP(A337,'LTFM Change'!A:C,3,FALSE)</f>
        <v>0</v>
      </c>
      <c r="T337" s="269">
        <f>VLOOKUP(A337,QComp!A:D,4,FALSE)</f>
        <v>0</v>
      </c>
      <c r="U337" s="269">
        <f t="shared" si="89"/>
        <v>0</v>
      </c>
      <c r="V337" s="269">
        <f>VLOOKUP(A337,'2020 SPED'!A:AF,32,FALSE)</f>
        <v>9279.4147842668463</v>
      </c>
      <c r="W337" s="270">
        <f t="shared" si="94"/>
        <v>101896.41478426685</v>
      </c>
      <c r="X337" s="247">
        <f t="shared" si="90"/>
        <v>1.7283162329072545E-2</v>
      </c>
      <c r="Z337" s="268">
        <f>VLOOKUP(A337,'Pupil Info'!A:E,5,FALSE)</f>
        <v>489</v>
      </c>
      <c r="AA337" s="269">
        <f>VLOOKUP(A337,'Starting Point 2021'!A:AB,28,FALSE)+VLOOKUP(A337,'2021 SPED'!A:AT,23,FALSE)</f>
        <v>5854443.1371205747</v>
      </c>
      <c r="AB337" s="269">
        <f>VLOOKUP(A337,'Starting Point 2021'!A:AB,28,FALSE)</f>
        <v>5262633</v>
      </c>
      <c r="AC337" s="269">
        <f>VLOOKUP(A337,'2% 2021'!A:AB,28,FALSE)</f>
        <v>5447428</v>
      </c>
      <c r="AD337" s="269">
        <f t="shared" si="91"/>
        <v>184795</v>
      </c>
      <c r="AE337" s="269">
        <f>VLOOKUP(A337,'2% with VPK 2021'!A:AB,28,FALSE)</f>
        <v>5447428</v>
      </c>
      <c r="AF337" s="269">
        <f>VLOOKUP(A337,'Charter School Lease'!A:E,5,FALSE)</f>
        <v>0</v>
      </c>
      <c r="AG337" s="269">
        <f>VLOOKUP(A337,'Integration Change'!H:L,5,FALSE)</f>
        <v>0</v>
      </c>
      <c r="AH337" s="269">
        <f>VLOOKUP(A337,'Other SPED'!A:D,4,FALSE)</f>
        <v>0</v>
      </c>
      <c r="AI337" s="269">
        <f>VLOOKUP(A337,QComp!I:R,10,FALSE)</f>
        <v>0</v>
      </c>
      <c r="AJ337" s="269">
        <f>VLOOKUP(A337,'LTFM Change'!G:K,5,FALSE)</f>
        <v>0</v>
      </c>
      <c r="AK337" s="269">
        <f>VLOOKUP(A337,'Breakfast and Lunch'!A:E,5,FALSE)</f>
        <v>0</v>
      </c>
      <c r="AL337" s="269">
        <f>VLOOKUP(A337,'Breakfast and Lunch'!A:D,4,FALSE)</f>
        <v>0</v>
      </c>
      <c r="AM337" s="269">
        <f>VLOOKUP(A337,'Integration Change'!A:E,5,FALSE)</f>
        <v>0</v>
      </c>
      <c r="AN337" s="269">
        <f>VLOOKUP(A337,'Safe School'!F:J,5,FALSE)</f>
        <v>0</v>
      </c>
      <c r="AO337" s="269">
        <f>VLOOKUP(A337,'LTFM Change'!A:D,4,FALSE)</f>
        <v>0</v>
      </c>
      <c r="AP337" s="269">
        <f>VLOOKUP(A337,QComp!A:E,5,FALSE)</f>
        <v>0</v>
      </c>
      <c r="AQ337" s="269">
        <f t="shared" si="92"/>
        <v>0</v>
      </c>
      <c r="AR337" s="269">
        <f>VLOOKUP(A337,'2021 SPED'!A:AF,32,FALSE)</f>
        <v>29036.491088462179</v>
      </c>
      <c r="AS337" s="285">
        <f t="shared" si="95"/>
        <v>213831.49108846218</v>
      </c>
      <c r="AT337" s="247">
        <f t="shared" si="96"/>
        <v>3.6524650778935068E-2</v>
      </c>
      <c r="AU337" s="249">
        <f t="shared" si="93"/>
        <v>315727.90587272902</v>
      </c>
    </row>
    <row r="338" spans="1:47" x14ac:dyDescent="0.3">
      <c r="A338" s="243">
        <v>2856</v>
      </c>
      <c r="B338" s="243">
        <v>1</v>
      </c>
      <c r="C338" s="243" t="s">
        <v>318</v>
      </c>
      <c r="D338" s="243">
        <f>VLOOKUP(A338,Sheet10!A:C,3,FALSE)</f>
        <v>6</v>
      </c>
      <c r="E338" s="268">
        <f>VLOOKUP(A338,'Pupil Info'!A:D,4,FALSE)</f>
        <v>295</v>
      </c>
      <c r="F338" s="269">
        <f>VLOOKUP(A338,'Starting Point 2020'!A:AB,28,FALSE)+IFERROR(VLOOKUP(A338,'2020 SPED'!A:W,23,FALSE),0)</f>
        <v>3993132.3556870106</v>
      </c>
      <c r="G338" s="269">
        <f>VLOOKUP(A338,'Starting Point 2020'!A:AB,28,FALSE)</f>
        <v>3560486.75</v>
      </c>
      <c r="H338" s="269">
        <f>VLOOKUP(A338,'2% 2020'!A:AB,28,FALSE)</f>
        <v>3616056.75</v>
      </c>
      <c r="I338" s="269">
        <f t="shared" si="88"/>
        <v>55570</v>
      </c>
      <c r="J338" s="269">
        <f>VLOOKUP(A338,'2% with VPK 2020'!A:AB,28,FALSE)</f>
        <v>3616056.75</v>
      </c>
      <c r="K338" s="269">
        <f>VLOOKUP(A338,'Charter School Lease'!A:D,4,FALSE)</f>
        <v>0</v>
      </c>
      <c r="L338" s="269">
        <f>VLOOKUP(A338,'Integration Change'!H:K,4,FALSE)</f>
        <v>0</v>
      </c>
      <c r="M338" s="269">
        <f>VLOOKUP(A338,'Other SPED'!A:D,4,FALSE)</f>
        <v>0</v>
      </c>
      <c r="N338" s="269">
        <f>VLOOKUP(A338,'LTFM Change'!G:J,4,FALSE)</f>
        <v>0</v>
      </c>
      <c r="O338" s="269">
        <f>VLOOKUP(A338,QComp!I:N,6,FALSE)</f>
        <v>-240.04422000000341</v>
      </c>
      <c r="P338" s="269">
        <f>VLOOKUP(A338,'Breakfast and Lunch'!A:D,4,FALSE)</f>
        <v>0</v>
      </c>
      <c r="Q338" s="269">
        <f>VLOOKUP(A338,'Breakfast and Lunch'!A:E,5,FALSE)</f>
        <v>0</v>
      </c>
      <c r="R338" s="269">
        <f>VLOOKUP(A338,'Integration Change'!A:D,4,FALSE)</f>
        <v>0</v>
      </c>
      <c r="S338" s="269">
        <f>VLOOKUP(A338,'LTFM Change'!A:C,3,FALSE)</f>
        <v>0</v>
      </c>
      <c r="T338" s="269">
        <f>VLOOKUP(A338,QComp!A:D,4,FALSE)</f>
        <v>240.04422000000341</v>
      </c>
      <c r="U338" s="269">
        <f t="shared" si="89"/>
        <v>0</v>
      </c>
      <c r="V338" s="269">
        <f>VLOOKUP(A338,'2020 SPED'!A:AF,32,FALSE)</f>
        <v>9600.8499255017377</v>
      </c>
      <c r="W338" s="270">
        <f t="shared" si="94"/>
        <v>65170.849925501738</v>
      </c>
      <c r="X338" s="247">
        <f t="shared" si="90"/>
        <v>1.6320733729921461E-2</v>
      </c>
      <c r="Z338" s="268">
        <f>VLOOKUP(A338,'Pupil Info'!A:E,5,FALSE)</f>
        <v>300</v>
      </c>
      <c r="AA338" s="269">
        <f>VLOOKUP(A338,'Starting Point 2021'!A:AB,28,FALSE)+VLOOKUP(A338,'2021 SPED'!A:AT,23,FALSE)</f>
        <v>4089309.8301522909</v>
      </c>
      <c r="AB338" s="269">
        <f>VLOOKUP(A338,'Starting Point 2021'!A:AB,28,FALSE)</f>
        <v>3622271.25</v>
      </c>
      <c r="AC338" s="269">
        <f>VLOOKUP(A338,'2% 2021'!A:AB,28,FALSE)</f>
        <v>3736454.25</v>
      </c>
      <c r="AD338" s="269">
        <f t="shared" si="91"/>
        <v>114183</v>
      </c>
      <c r="AE338" s="269">
        <f>VLOOKUP(A338,'2% with VPK 2021'!A:AB,28,FALSE)</f>
        <v>3736454.25</v>
      </c>
      <c r="AF338" s="269">
        <f>VLOOKUP(A338,'Charter School Lease'!A:E,5,FALSE)</f>
        <v>0</v>
      </c>
      <c r="AG338" s="269">
        <f>VLOOKUP(A338,'Integration Change'!H:L,5,FALSE)</f>
        <v>0</v>
      </c>
      <c r="AH338" s="269">
        <f>VLOOKUP(A338,'Other SPED'!A:D,4,FALSE)</f>
        <v>0</v>
      </c>
      <c r="AI338" s="269">
        <f>VLOOKUP(A338,QComp!I:R,10,FALSE)</f>
        <v>-241.02374226962274</v>
      </c>
      <c r="AJ338" s="269">
        <f>VLOOKUP(A338,'LTFM Change'!G:K,5,FALSE)</f>
        <v>0</v>
      </c>
      <c r="AK338" s="269">
        <f>VLOOKUP(A338,'Breakfast and Lunch'!A:E,5,FALSE)</f>
        <v>0</v>
      </c>
      <c r="AL338" s="269">
        <f>VLOOKUP(A338,'Breakfast and Lunch'!A:D,4,FALSE)</f>
        <v>0</v>
      </c>
      <c r="AM338" s="269">
        <f>VLOOKUP(A338,'Integration Change'!A:E,5,FALSE)</f>
        <v>0</v>
      </c>
      <c r="AN338" s="269">
        <f>VLOOKUP(A338,'Safe School'!F:J,5,FALSE)</f>
        <v>0</v>
      </c>
      <c r="AO338" s="269">
        <f>VLOOKUP(A338,'LTFM Change'!A:D,4,FALSE)</f>
        <v>0</v>
      </c>
      <c r="AP338" s="269">
        <f>VLOOKUP(A338,QComp!A:E,5,FALSE)</f>
        <v>241.02374226962274</v>
      </c>
      <c r="AQ338" s="269">
        <f t="shared" si="92"/>
        <v>0</v>
      </c>
      <c r="AR338" s="269">
        <f>VLOOKUP(A338,'2021 SPED'!A:AF,32,FALSE)</f>
        <v>22243.46315529698</v>
      </c>
      <c r="AS338" s="285">
        <f t="shared" si="95"/>
        <v>136426.46315529698</v>
      </c>
      <c r="AT338" s="247">
        <f t="shared" si="96"/>
        <v>3.3361733109426916E-2</v>
      </c>
      <c r="AU338" s="249">
        <f t="shared" si="93"/>
        <v>201597.31308079872</v>
      </c>
    </row>
    <row r="339" spans="1:47" x14ac:dyDescent="0.3">
      <c r="A339" s="243">
        <v>2859</v>
      </c>
      <c r="B339" s="243">
        <v>1</v>
      </c>
      <c r="C339" s="243" t="s">
        <v>319</v>
      </c>
      <c r="D339" s="243">
        <f>VLOOKUP(A339,Sheet10!A:C,3,FALSE)</f>
        <v>5</v>
      </c>
      <c r="E339" s="268">
        <f>VLOOKUP(A339,'Pupil Info'!A:D,4,FALSE)</f>
        <v>1573</v>
      </c>
      <c r="F339" s="269">
        <f>VLOOKUP(A339,'Starting Point 2020'!A:AB,28,FALSE)+IFERROR(VLOOKUP(A339,'2020 SPED'!A:W,23,FALSE),0)</f>
        <v>16041351.240216393</v>
      </c>
      <c r="G339" s="269">
        <f>VLOOKUP(A339,'Starting Point 2020'!A:AB,28,FALSE)</f>
        <v>14126047.4941498</v>
      </c>
      <c r="H339" s="269">
        <f>VLOOKUP(A339,'2% 2020'!A:AB,28,FALSE)</f>
        <v>14362012.4941498</v>
      </c>
      <c r="I339" s="269">
        <f t="shared" si="88"/>
        <v>235965</v>
      </c>
      <c r="J339" s="269">
        <f>VLOOKUP(A339,'2% with VPK 2020'!A:AB,28,FALSE)</f>
        <v>14362012.4941498</v>
      </c>
      <c r="K339" s="269">
        <f>VLOOKUP(A339,'Charter School Lease'!A:D,4,FALSE)</f>
        <v>0</v>
      </c>
      <c r="L339" s="269">
        <f>VLOOKUP(A339,'Integration Change'!H:K,4,FALSE)</f>
        <v>0</v>
      </c>
      <c r="M339" s="269">
        <f>VLOOKUP(A339,'Other SPED'!A:D,4,FALSE)</f>
        <v>0</v>
      </c>
      <c r="N339" s="269">
        <f>VLOOKUP(A339,'LTFM Change'!G:J,4,FALSE)</f>
        <v>0</v>
      </c>
      <c r="O339" s="269">
        <f>VLOOKUP(A339,QComp!I:N,6,FALSE)</f>
        <v>0</v>
      </c>
      <c r="P339" s="269">
        <f>VLOOKUP(A339,'Breakfast and Lunch'!A:D,4,FALSE)</f>
        <v>0</v>
      </c>
      <c r="Q339" s="269">
        <f>VLOOKUP(A339,'Breakfast and Lunch'!A:E,5,FALSE)</f>
        <v>0</v>
      </c>
      <c r="R339" s="269">
        <f>VLOOKUP(A339,'Integration Change'!A:D,4,FALSE)</f>
        <v>0</v>
      </c>
      <c r="S339" s="269">
        <f>VLOOKUP(A339,'LTFM Change'!A:C,3,FALSE)</f>
        <v>0</v>
      </c>
      <c r="T339" s="269">
        <f>VLOOKUP(A339,QComp!A:D,4,FALSE)</f>
        <v>0</v>
      </c>
      <c r="U339" s="269">
        <f t="shared" si="89"/>
        <v>0</v>
      </c>
      <c r="V339" s="269">
        <f>VLOOKUP(A339,'2020 SPED'!A:AF,32,FALSE)</f>
        <v>71428.667464095401</v>
      </c>
      <c r="W339" s="270">
        <f t="shared" si="94"/>
        <v>307393.6674640954</v>
      </c>
      <c r="X339" s="247">
        <f t="shared" si="90"/>
        <v>1.9162579439906926E-2</v>
      </c>
      <c r="Z339" s="268">
        <f>VLOOKUP(A339,'Pupil Info'!A:E,5,FALSE)</f>
        <v>1577</v>
      </c>
      <c r="AA339" s="269">
        <f>VLOOKUP(A339,'Starting Point 2021'!A:AB,28,FALSE)+VLOOKUP(A339,'2021 SPED'!A:AT,23,FALSE)</f>
        <v>16218020.00896013</v>
      </c>
      <c r="AB339" s="269">
        <f>VLOOKUP(A339,'Starting Point 2021'!A:AB,28,FALSE)</f>
        <v>14164451.046801707</v>
      </c>
      <c r="AC339" s="269">
        <f>VLOOKUP(A339,'2% 2021'!A:AB,28,FALSE)</f>
        <v>14639483.954801707</v>
      </c>
      <c r="AD339" s="269">
        <f t="shared" si="91"/>
        <v>475032.90799999982</v>
      </c>
      <c r="AE339" s="269">
        <f>VLOOKUP(A339,'2% with VPK 2021'!A:AB,28,FALSE)</f>
        <v>14639483.954801707</v>
      </c>
      <c r="AF339" s="269">
        <f>VLOOKUP(A339,'Charter School Lease'!A:E,5,FALSE)</f>
        <v>0</v>
      </c>
      <c r="AG339" s="269">
        <f>VLOOKUP(A339,'Integration Change'!H:L,5,FALSE)</f>
        <v>0</v>
      </c>
      <c r="AH339" s="269">
        <f>VLOOKUP(A339,'Other SPED'!A:D,4,FALSE)</f>
        <v>0</v>
      </c>
      <c r="AI339" s="269">
        <f>VLOOKUP(A339,QComp!I:R,10,FALSE)</f>
        <v>0</v>
      </c>
      <c r="AJ339" s="269">
        <f>VLOOKUP(A339,'LTFM Change'!G:K,5,FALSE)</f>
        <v>0</v>
      </c>
      <c r="AK339" s="269">
        <f>VLOOKUP(A339,'Breakfast and Lunch'!A:E,5,FALSE)</f>
        <v>0</v>
      </c>
      <c r="AL339" s="269">
        <f>VLOOKUP(A339,'Breakfast and Lunch'!A:D,4,FALSE)</f>
        <v>0</v>
      </c>
      <c r="AM339" s="269">
        <f>VLOOKUP(A339,'Integration Change'!A:E,5,FALSE)</f>
        <v>0</v>
      </c>
      <c r="AN339" s="269">
        <f>VLOOKUP(A339,'Safe School'!F:J,5,FALSE)</f>
        <v>0</v>
      </c>
      <c r="AO339" s="269">
        <f>VLOOKUP(A339,'LTFM Change'!A:D,4,FALSE)</f>
        <v>0</v>
      </c>
      <c r="AP339" s="269">
        <f>VLOOKUP(A339,QComp!A:E,5,FALSE)</f>
        <v>0</v>
      </c>
      <c r="AQ339" s="269">
        <f t="shared" si="92"/>
        <v>0</v>
      </c>
      <c r="AR339" s="269">
        <f>VLOOKUP(A339,'2021 SPED'!A:AF,32,FALSE)</f>
        <v>194474.85487031727</v>
      </c>
      <c r="AS339" s="285">
        <f t="shared" si="95"/>
        <v>669507.76287031709</v>
      </c>
      <c r="AT339" s="247">
        <f t="shared" si="96"/>
        <v>4.1281720117525303E-2</v>
      </c>
      <c r="AU339" s="249">
        <f t="shared" si="93"/>
        <v>976901.43033441249</v>
      </c>
    </row>
    <row r="340" spans="1:47" x14ac:dyDescent="0.3">
      <c r="A340" s="243">
        <v>2860</v>
      </c>
      <c r="B340" s="243">
        <v>1</v>
      </c>
      <c r="C340" s="243" t="s">
        <v>320</v>
      </c>
      <c r="D340" s="243">
        <f>VLOOKUP(A340,Sheet10!A:C,3,FALSE)</f>
        <v>5</v>
      </c>
      <c r="E340" s="268">
        <f>VLOOKUP(A340,'Pupil Info'!A:D,4,FALSE)</f>
        <v>1009</v>
      </c>
      <c r="F340" s="269">
        <f>VLOOKUP(A340,'Starting Point 2020'!A:AB,28,FALSE)+IFERROR(VLOOKUP(A340,'2020 SPED'!A:W,23,FALSE),0)</f>
        <v>9834086.8297058735</v>
      </c>
      <c r="G340" s="269">
        <f>VLOOKUP(A340,'Starting Point 2020'!A:AB,28,FALSE)</f>
        <v>9223604.75</v>
      </c>
      <c r="H340" s="269">
        <f>VLOOKUP(A340,'2% 2020'!A:AB,28,FALSE)</f>
        <v>9383526.75</v>
      </c>
      <c r="I340" s="269">
        <f t="shared" si="88"/>
        <v>159922</v>
      </c>
      <c r="J340" s="269">
        <f>VLOOKUP(A340,'2% with VPK 2020'!A:AB,28,FALSE)</f>
        <v>9489534.75</v>
      </c>
      <c r="K340" s="269">
        <f>VLOOKUP(A340,'Charter School Lease'!A:D,4,FALSE)</f>
        <v>0</v>
      </c>
      <c r="L340" s="269">
        <f>VLOOKUP(A340,'Integration Change'!H:K,4,FALSE)</f>
        <v>0</v>
      </c>
      <c r="M340" s="269">
        <f>VLOOKUP(A340,'Other SPED'!A:D,4,FALSE)</f>
        <v>0</v>
      </c>
      <c r="N340" s="269">
        <f>VLOOKUP(A340,'LTFM Change'!G:J,4,FALSE)</f>
        <v>1101.0350169082958</v>
      </c>
      <c r="O340" s="269">
        <f>VLOOKUP(A340,QComp!I:N,6,FALSE)</f>
        <v>4132.966199699993</v>
      </c>
      <c r="P340" s="269">
        <f>VLOOKUP(A340,'Breakfast and Lunch'!A:D,4,FALSE)</f>
        <v>680.04</v>
      </c>
      <c r="Q340" s="269">
        <f>VLOOKUP(A340,'Breakfast and Lunch'!A:E,5,FALSE)</f>
        <v>1775.7</v>
      </c>
      <c r="R340" s="269">
        <f>VLOOKUP(A340,'Integration Change'!A:D,4,FALSE)</f>
        <v>0</v>
      </c>
      <c r="S340" s="269">
        <f>VLOOKUP(A340,'LTFM Change'!A:C,3,FALSE)</f>
        <v>5738.9649830917042</v>
      </c>
      <c r="T340" s="269">
        <f>VLOOKUP(A340,QComp!A:D,4,FALSE)</f>
        <v>3667.033800300007</v>
      </c>
      <c r="U340" s="269">
        <f t="shared" si="89"/>
        <v>123103.73999999836</v>
      </c>
      <c r="V340" s="269">
        <f>VLOOKUP(A340,'2020 SPED'!A:AF,32,FALSE)</f>
        <v>24592.821815936361</v>
      </c>
      <c r="W340" s="270">
        <f t="shared" si="94"/>
        <v>307618.56181593472</v>
      </c>
      <c r="X340" s="247">
        <f t="shared" si="90"/>
        <v>3.1280846624895497E-2</v>
      </c>
      <c r="Z340" s="268">
        <f>VLOOKUP(A340,'Pupil Info'!A:E,5,FALSE)</f>
        <v>995</v>
      </c>
      <c r="AA340" s="269">
        <f>VLOOKUP(A340,'Starting Point 2021'!A:AB,28,FALSE)+VLOOKUP(A340,'2021 SPED'!A:AT,23,FALSE)</f>
        <v>9693822.2080890499</v>
      </c>
      <c r="AB340" s="269">
        <f>VLOOKUP(A340,'Starting Point 2021'!A:AB,28,FALSE)</f>
        <v>9060109</v>
      </c>
      <c r="AC340" s="269">
        <f>VLOOKUP(A340,'2% 2021'!A:AB,28,FALSE)</f>
        <v>9377064</v>
      </c>
      <c r="AD340" s="269">
        <f t="shared" si="91"/>
        <v>316955</v>
      </c>
      <c r="AE340" s="269">
        <f>VLOOKUP(A340,'2% with VPK 2021'!A:AB,28,FALSE)</f>
        <v>9516626</v>
      </c>
      <c r="AF340" s="269">
        <f>VLOOKUP(A340,'Charter School Lease'!A:E,5,FALSE)</f>
        <v>0</v>
      </c>
      <c r="AG340" s="269">
        <f>VLOOKUP(A340,'Integration Change'!H:L,5,FALSE)</f>
        <v>0</v>
      </c>
      <c r="AH340" s="269">
        <f>VLOOKUP(A340,'Other SPED'!A:D,4,FALSE)</f>
        <v>0</v>
      </c>
      <c r="AI340" s="269">
        <f>VLOOKUP(A340,QComp!I:R,10,FALSE)</f>
        <v>4139.9073578515672</v>
      </c>
      <c r="AJ340" s="269">
        <f>VLOOKUP(A340,'LTFM Change'!G:K,5,FALSE)</f>
        <v>892.31972060705448</v>
      </c>
      <c r="AK340" s="269">
        <f>VLOOKUP(A340,'Breakfast and Lunch'!A:E,5,FALSE)</f>
        <v>1775.7</v>
      </c>
      <c r="AL340" s="269">
        <f>VLOOKUP(A340,'Breakfast and Lunch'!A:D,4,FALSE)</f>
        <v>680.04</v>
      </c>
      <c r="AM340" s="269">
        <f>VLOOKUP(A340,'Integration Change'!A:E,5,FALSE)</f>
        <v>0</v>
      </c>
      <c r="AN340" s="269">
        <f>VLOOKUP(A340,'Safe School'!F:J,5,FALSE)</f>
        <v>648</v>
      </c>
      <c r="AO340" s="269">
        <f>VLOOKUP(A340,'LTFM Change'!A:D,4,FALSE)</f>
        <v>5947.6802793929819</v>
      </c>
      <c r="AP340" s="269">
        <f>VLOOKUP(A340,QComp!A:E,5,FALSE)</f>
        <v>3660.0926421484328</v>
      </c>
      <c r="AQ340" s="269">
        <f t="shared" si="92"/>
        <v>157305.73999999836</v>
      </c>
      <c r="AR340" s="269">
        <f>VLOOKUP(A340,'2021 SPED'!A:AF,32,FALSE)</f>
        <v>60150.579902275465</v>
      </c>
      <c r="AS340" s="285">
        <f t="shared" si="95"/>
        <v>534411.31990227383</v>
      </c>
      <c r="AT340" s="247">
        <f t="shared" si="96"/>
        <v>5.5129061419790952E-2</v>
      </c>
      <c r="AU340" s="249">
        <f t="shared" si="93"/>
        <v>842029.88171820855</v>
      </c>
    </row>
    <row r="341" spans="1:47" x14ac:dyDescent="0.3">
      <c r="A341" s="243">
        <v>2884</v>
      </c>
      <c r="B341" s="243">
        <v>1</v>
      </c>
      <c r="C341" s="243" t="s">
        <v>321</v>
      </c>
      <c r="D341" s="243">
        <f>VLOOKUP(A341,Sheet10!A:C,3,FALSE)</f>
        <v>6</v>
      </c>
      <c r="E341" s="268">
        <f>VLOOKUP(A341,'Pupil Info'!A:D,4,FALSE)</f>
        <v>415.18</v>
      </c>
      <c r="F341" s="269">
        <f>VLOOKUP(A341,'Starting Point 2020'!A:AB,28,FALSE)+IFERROR(VLOOKUP(A341,'2020 SPED'!A:W,23,FALSE),0)</f>
        <v>4819592.0399030931</v>
      </c>
      <c r="G341" s="269">
        <f>VLOOKUP(A341,'Starting Point 2020'!A:AB,28,FALSE)</f>
        <v>4559053.5</v>
      </c>
      <c r="H341" s="269">
        <f>VLOOKUP(A341,'2% 2020'!A:AB,28,FALSE)</f>
        <v>4628370.5</v>
      </c>
      <c r="I341" s="269">
        <f t="shared" si="88"/>
        <v>69317</v>
      </c>
      <c r="J341" s="269">
        <f>VLOOKUP(A341,'2% with VPK 2020'!A:AB,28,FALSE)</f>
        <v>4636853</v>
      </c>
      <c r="K341" s="269">
        <f>VLOOKUP(A341,'Charter School Lease'!A:D,4,FALSE)</f>
        <v>0</v>
      </c>
      <c r="L341" s="269">
        <f>VLOOKUP(A341,'Integration Change'!H:K,4,FALSE)</f>
        <v>29.077439999993658</v>
      </c>
      <c r="M341" s="269">
        <f>VLOOKUP(A341,'Other SPED'!A:D,4,FALSE)</f>
        <v>1307.99</v>
      </c>
      <c r="N341" s="269">
        <f>VLOOKUP(A341,'LTFM Change'!G:J,4,FALSE)</f>
        <v>0</v>
      </c>
      <c r="O341" s="269">
        <f>VLOOKUP(A341,QComp!I:N,6,FALSE)</f>
        <v>-10.121541820000857</v>
      </c>
      <c r="P341" s="269">
        <f>VLOOKUP(A341,'Breakfast and Lunch'!A:D,4,FALSE)</f>
        <v>45.34</v>
      </c>
      <c r="Q341" s="269">
        <f>VLOOKUP(A341,'Breakfast and Lunch'!A:E,5,FALSE)</f>
        <v>118.38</v>
      </c>
      <c r="R341" s="269">
        <f>VLOOKUP(A341,'Integration Change'!A:D,4,FALSE)</f>
        <v>12.461759999998321</v>
      </c>
      <c r="S341" s="269">
        <f>VLOOKUP(A341,'LTFM Change'!A:C,3,FALSE)</f>
        <v>456</v>
      </c>
      <c r="T341" s="269">
        <f>VLOOKUP(A341,QComp!A:D,4,FALSE)</f>
        <v>530.12154182000086</v>
      </c>
      <c r="U341" s="269">
        <f t="shared" si="89"/>
        <v>10971.749200001359</v>
      </c>
      <c r="V341" s="269">
        <f>VLOOKUP(A341,'2020 SPED'!A:AF,32,FALSE)</f>
        <v>-12331.014822942932</v>
      </c>
      <c r="W341" s="270">
        <f t="shared" si="94"/>
        <v>67957.734377058427</v>
      </c>
      <c r="X341" s="247">
        <f t="shared" si="90"/>
        <v>1.4100308452336277E-2</v>
      </c>
      <c r="Z341" s="268">
        <f>VLOOKUP(A341,'Pupil Info'!A:E,5,FALSE)</f>
        <v>406</v>
      </c>
      <c r="AA341" s="269">
        <f>VLOOKUP(A341,'Starting Point 2021'!A:AB,28,FALSE)+VLOOKUP(A341,'2021 SPED'!A:AT,23,FALSE)</f>
        <v>4830015.2783423746</v>
      </c>
      <c r="AB341" s="269">
        <f>VLOOKUP(A341,'Starting Point 2021'!A:AB,28,FALSE)</f>
        <v>4561821</v>
      </c>
      <c r="AC341" s="269">
        <f>VLOOKUP(A341,'2% 2021'!A:AB,28,FALSE)</f>
        <v>4701876</v>
      </c>
      <c r="AD341" s="269">
        <f t="shared" si="91"/>
        <v>140055</v>
      </c>
      <c r="AE341" s="269">
        <f>VLOOKUP(A341,'2% with VPK 2021'!A:AB,28,FALSE)</f>
        <v>4712828.25</v>
      </c>
      <c r="AF341" s="269">
        <f>VLOOKUP(A341,'Charter School Lease'!A:E,5,FALSE)</f>
        <v>0</v>
      </c>
      <c r="AG341" s="269">
        <f>VLOOKUP(A341,'Integration Change'!H:L,5,FALSE)</f>
        <v>30.68351999999868</v>
      </c>
      <c r="AH341" s="269">
        <f>VLOOKUP(A341,'Other SPED'!A:D,4,FALSE)</f>
        <v>1307.99</v>
      </c>
      <c r="AI341" s="269">
        <f>VLOOKUP(A341,QComp!I:R,10,FALSE)</f>
        <v>-10.104336295771645</v>
      </c>
      <c r="AJ341" s="269">
        <f>VLOOKUP(A341,'LTFM Change'!G:K,5,FALSE)</f>
        <v>0</v>
      </c>
      <c r="AK341" s="269">
        <f>VLOOKUP(A341,'Breakfast and Lunch'!A:E,5,FALSE)</f>
        <v>118.38</v>
      </c>
      <c r="AL341" s="269">
        <f>VLOOKUP(A341,'Breakfast and Lunch'!A:D,4,FALSE)</f>
        <v>45.34</v>
      </c>
      <c r="AM341" s="269">
        <f>VLOOKUP(A341,'Integration Change'!A:E,5,FALSE)</f>
        <v>13.150079999999434</v>
      </c>
      <c r="AN341" s="269">
        <f>VLOOKUP(A341,'Safe School'!F:J,5,FALSE)</f>
        <v>43.199999999999591</v>
      </c>
      <c r="AO341" s="269">
        <f>VLOOKUP(A341,'LTFM Change'!A:D,4,FALSE)</f>
        <v>456</v>
      </c>
      <c r="AP341" s="269">
        <f>VLOOKUP(A341,QComp!A:E,5,FALSE)</f>
        <v>530.10433629577165</v>
      </c>
      <c r="AQ341" s="269">
        <f t="shared" si="92"/>
        <v>13486.993600000627</v>
      </c>
      <c r="AR341" s="269">
        <f>VLOOKUP(A341,'2021 SPED'!A:AF,32,FALSE)</f>
        <v>-31107.68652608362</v>
      </c>
      <c r="AS341" s="285">
        <f t="shared" si="95"/>
        <v>122434.30707391701</v>
      </c>
      <c r="AT341" s="247">
        <f t="shared" si="96"/>
        <v>2.5348637637422917E-2</v>
      </c>
      <c r="AU341" s="249">
        <f t="shared" si="93"/>
        <v>190392.04145097543</v>
      </c>
    </row>
    <row r="342" spans="1:47" x14ac:dyDescent="0.3">
      <c r="A342" s="243">
        <v>2886</v>
      </c>
      <c r="B342" s="243">
        <v>1</v>
      </c>
      <c r="C342" s="243" t="s">
        <v>322</v>
      </c>
      <c r="D342" s="243">
        <f>VLOOKUP(A342,Sheet10!A:C,3,FALSE)</f>
        <v>6</v>
      </c>
      <c r="E342" s="268">
        <f>VLOOKUP(A342,'Pupil Info'!A:D,4,FALSE)</f>
        <v>309</v>
      </c>
      <c r="F342" s="269">
        <f>VLOOKUP(A342,'Starting Point 2020'!A:AB,28,FALSE)+IFERROR(VLOOKUP(A342,'2020 SPED'!A:W,23,FALSE),0)</f>
        <v>3570018.2228222173</v>
      </c>
      <c r="G342" s="269">
        <f>VLOOKUP(A342,'Starting Point 2020'!A:AB,28,FALSE)</f>
        <v>3260100.5</v>
      </c>
      <c r="H342" s="269">
        <f>VLOOKUP(A342,'2% 2020'!A:AB,28,FALSE)</f>
        <v>3306638.5</v>
      </c>
      <c r="I342" s="269">
        <f t="shared" si="88"/>
        <v>46538</v>
      </c>
      <c r="J342" s="269">
        <f>VLOOKUP(A342,'2% with VPK 2020'!A:AB,28,FALSE)</f>
        <v>3306638.5</v>
      </c>
      <c r="K342" s="269">
        <f>VLOOKUP(A342,'Charter School Lease'!A:D,4,FALSE)</f>
        <v>0</v>
      </c>
      <c r="L342" s="269">
        <f>VLOOKUP(A342,'Integration Change'!H:K,4,FALSE)</f>
        <v>0</v>
      </c>
      <c r="M342" s="269">
        <f>VLOOKUP(A342,'Other SPED'!A:D,4,FALSE)</f>
        <v>0</v>
      </c>
      <c r="N342" s="269">
        <f>VLOOKUP(A342,'LTFM Change'!G:J,4,FALSE)</f>
        <v>0</v>
      </c>
      <c r="O342" s="269">
        <f>VLOOKUP(A342,QComp!I:N,6,FALSE)</f>
        <v>0</v>
      </c>
      <c r="P342" s="269">
        <f>VLOOKUP(A342,'Breakfast and Lunch'!A:D,4,FALSE)</f>
        <v>0</v>
      </c>
      <c r="Q342" s="269">
        <f>VLOOKUP(A342,'Breakfast and Lunch'!A:E,5,FALSE)</f>
        <v>0</v>
      </c>
      <c r="R342" s="269">
        <f>VLOOKUP(A342,'Integration Change'!A:D,4,FALSE)</f>
        <v>0</v>
      </c>
      <c r="S342" s="269">
        <f>VLOOKUP(A342,'LTFM Change'!A:C,3,FALSE)</f>
        <v>0</v>
      </c>
      <c r="T342" s="269">
        <f>VLOOKUP(A342,QComp!A:D,4,FALSE)</f>
        <v>0</v>
      </c>
      <c r="U342" s="269">
        <f t="shared" si="89"/>
        <v>0</v>
      </c>
      <c r="V342" s="269">
        <f>VLOOKUP(A342,'2020 SPED'!A:AF,32,FALSE)</f>
        <v>8651.8845628703712</v>
      </c>
      <c r="W342" s="270">
        <f t="shared" si="94"/>
        <v>55189.884562870371</v>
      </c>
      <c r="X342" s="247">
        <f t="shared" si="90"/>
        <v>1.5459272507365821E-2</v>
      </c>
      <c r="Z342" s="268">
        <f>VLOOKUP(A342,'Pupil Info'!A:E,5,FALSE)</f>
        <v>313</v>
      </c>
      <c r="AA342" s="269">
        <f>VLOOKUP(A342,'Starting Point 2021'!A:AB,28,FALSE)+VLOOKUP(A342,'2021 SPED'!A:AT,23,FALSE)</f>
        <v>3682372.6761068897</v>
      </c>
      <c r="AB342" s="269">
        <f>VLOOKUP(A342,'Starting Point 2021'!A:AB,28,FALSE)</f>
        <v>3347897</v>
      </c>
      <c r="AC342" s="269">
        <f>VLOOKUP(A342,'2% 2021'!A:AB,28,FALSE)</f>
        <v>3443601</v>
      </c>
      <c r="AD342" s="269">
        <f t="shared" si="91"/>
        <v>95704</v>
      </c>
      <c r="AE342" s="269">
        <f>VLOOKUP(A342,'2% with VPK 2021'!A:AB,28,FALSE)</f>
        <v>3443601</v>
      </c>
      <c r="AF342" s="269">
        <f>VLOOKUP(A342,'Charter School Lease'!A:E,5,FALSE)</f>
        <v>0</v>
      </c>
      <c r="AG342" s="269">
        <f>VLOOKUP(A342,'Integration Change'!H:L,5,FALSE)</f>
        <v>0</v>
      </c>
      <c r="AH342" s="269">
        <f>VLOOKUP(A342,'Other SPED'!A:D,4,FALSE)</f>
        <v>0</v>
      </c>
      <c r="AI342" s="269">
        <f>VLOOKUP(A342,QComp!I:R,10,FALSE)</f>
        <v>0</v>
      </c>
      <c r="AJ342" s="269">
        <f>VLOOKUP(A342,'LTFM Change'!G:K,5,FALSE)</f>
        <v>0</v>
      </c>
      <c r="AK342" s="269">
        <f>VLOOKUP(A342,'Breakfast and Lunch'!A:E,5,FALSE)</f>
        <v>0</v>
      </c>
      <c r="AL342" s="269">
        <f>VLOOKUP(A342,'Breakfast and Lunch'!A:D,4,FALSE)</f>
        <v>0</v>
      </c>
      <c r="AM342" s="269">
        <f>VLOOKUP(A342,'Integration Change'!A:E,5,FALSE)</f>
        <v>0</v>
      </c>
      <c r="AN342" s="269">
        <f>VLOOKUP(A342,'Safe School'!F:J,5,FALSE)</f>
        <v>0</v>
      </c>
      <c r="AO342" s="269">
        <f>VLOOKUP(A342,'LTFM Change'!A:D,4,FALSE)</f>
        <v>0</v>
      </c>
      <c r="AP342" s="269">
        <f>VLOOKUP(A342,QComp!A:E,5,FALSE)</f>
        <v>0</v>
      </c>
      <c r="AQ342" s="269">
        <f t="shared" si="92"/>
        <v>0</v>
      </c>
      <c r="AR342" s="269">
        <f>VLOOKUP(A342,'2021 SPED'!A:AF,32,FALSE)</f>
        <v>28229.689990378451</v>
      </c>
      <c r="AS342" s="285">
        <f t="shared" si="95"/>
        <v>123933.68999037845</v>
      </c>
      <c r="AT342" s="247">
        <f t="shared" si="96"/>
        <v>3.3655933522025998E-2</v>
      </c>
      <c r="AU342" s="249">
        <f t="shared" si="93"/>
        <v>179123.57455324882</v>
      </c>
    </row>
    <row r="343" spans="1:47" x14ac:dyDescent="0.3">
      <c r="A343" s="243">
        <v>2888</v>
      </c>
      <c r="B343" s="243">
        <v>1</v>
      </c>
      <c r="C343" s="243" t="s">
        <v>323</v>
      </c>
      <c r="D343" s="243">
        <f>VLOOKUP(A343,Sheet10!A:C,3,FALSE)</f>
        <v>6</v>
      </c>
      <c r="E343" s="268">
        <f>VLOOKUP(A343,'Pupil Info'!A:D,4,FALSE)</f>
        <v>314.60000000000002</v>
      </c>
      <c r="F343" s="269">
        <f>VLOOKUP(A343,'Starting Point 2020'!A:AB,28,FALSE)+IFERROR(VLOOKUP(A343,'2020 SPED'!A:W,23,FALSE),0)</f>
        <v>4122941.8850178793</v>
      </c>
      <c r="G343" s="269">
        <f>VLOOKUP(A343,'Starting Point 2020'!A:AB,28,FALSE)</f>
        <v>3744670.3212011252</v>
      </c>
      <c r="H343" s="269">
        <f>VLOOKUP(A343,'2% 2020'!A:AB,28,FALSE)</f>
        <v>3803578.3212011252</v>
      </c>
      <c r="I343" s="269">
        <f t="shared" si="88"/>
        <v>58908</v>
      </c>
      <c r="J343" s="269">
        <f>VLOOKUP(A343,'2% with VPK 2020'!A:AB,28,FALSE)</f>
        <v>3803578.3212011252</v>
      </c>
      <c r="K343" s="269">
        <f>VLOOKUP(A343,'Charter School Lease'!A:D,4,FALSE)</f>
        <v>0</v>
      </c>
      <c r="L343" s="269">
        <f>VLOOKUP(A343,'Integration Change'!H:K,4,FALSE)</f>
        <v>0</v>
      </c>
      <c r="M343" s="269">
        <f>VLOOKUP(A343,'Other SPED'!A:D,4,FALSE)</f>
        <v>0</v>
      </c>
      <c r="N343" s="269">
        <f>VLOOKUP(A343,'LTFM Change'!G:J,4,FALSE)</f>
        <v>0</v>
      </c>
      <c r="O343" s="269">
        <f>VLOOKUP(A343,QComp!I:N,6,FALSE)</f>
        <v>0</v>
      </c>
      <c r="P343" s="269">
        <f>VLOOKUP(A343,'Breakfast and Lunch'!A:D,4,FALSE)</f>
        <v>0</v>
      </c>
      <c r="Q343" s="269">
        <f>VLOOKUP(A343,'Breakfast and Lunch'!A:E,5,FALSE)</f>
        <v>0</v>
      </c>
      <c r="R343" s="269">
        <f>VLOOKUP(A343,'Integration Change'!A:D,4,FALSE)</f>
        <v>0</v>
      </c>
      <c r="S343" s="269">
        <f>VLOOKUP(A343,'LTFM Change'!A:C,3,FALSE)</f>
        <v>0</v>
      </c>
      <c r="T343" s="269">
        <f>VLOOKUP(A343,QComp!A:D,4,FALSE)</f>
        <v>0</v>
      </c>
      <c r="U343" s="269">
        <f t="shared" si="89"/>
        <v>0</v>
      </c>
      <c r="V343" s="269">
        <f>VLOOKUP(A343,'2020 SPED'!A:AF,32,FALSE)</f>
        <v>4254.4905071986723</v>
      </c>
      <c r="W343" s="270">
        <f t="shared" si="94"/>
        <v>63162.490507198672</v>
      </c>
      <c r="X343" s="247">
        <f t="shared" si="90"/>
        <v>1.5319762506651144E-2</v>
      </c>
      <c r="Z343" s="268">
        <f>VLOOKUP(A343,'Pupil Info'!A:E,5,FALSE)</f>
        <v>306</v>
      </c>
      <c r="AA343" s="269">
        <f>VLOOKUP(A343,'Starting Point 2021'!A:AB,28,FALSE)+VLOOKUP(A343,'2021 SPED'!A:AT,23,FALSE)</f>
        <v>4133891.5540536861</v>
      </c>
      <c r="AB343" s="269">
        <f>VLOOKUP(A343,'Starting Point 2021'!A:AB,28,FALSE)</f>
        <v>3746585.4626483489</v>
      </c>
      <c r="AC343" s="269">
        <f>VLOOKUP(A343,'2% 2021'!A:AB,28,FALSE)</f>
        <v>3864903.4326483486</v>
      </c>
      <c r="AD343" s="269">
        <f t="shared" si="91"/>
        <v>118317.96999999974</v>
      </c>
      <c r="AE343" s="269">
        <f>VLOOKUP(A343,'2% with VPK 2021'!A:AB,28,FALSE)</f>
        <v>3864903.4326483486</v>
      </c>
      <c r="AF343" s="269">
        <f>VLOOKUP(A343,'Charter School Lease'!A:E,5,FALSE)</f>
        <v>0</v>
      </c>
      <c r="AG343" s="269">
        <f>VLOOKUP(A343,'Integration Change'!H:L,5,FALSE)</f>
        <v>0</v>
      </c>
      <c r="AH343" s="269">
        <f>VLOOKUP(A343,'Other SPED'!A:D,4,FALSE)</f>
        <v>0</v>
      </c>
      <c r="AI343" s="269">
        <f>VLOOKUP(A343,QComp!I:R,10,FALSE)</f>
        <v>0</v>
      </c>
      <c r="AJ343" s="269">
        <f>VLOOKUP(A343,'LTFM Change'!G:K,5,FALSE)</f>
        <v>0</v>
      </c>
      <c r="AK343" s="269">
        <f>VLOOKUP(A343,'Breakfast and Lunch'!A:E,5,FALSE)</f>
        <v>0</v>
      </c>
      <c r="AL343" s="269">
        <f>VLOOKUP(A343,'Breakfast and Lunch'!A:D,4,FALSE)</f>
        <v>0</v>
      </c>
      <c r="AM343" s="269">
        <f>VLOOKUP(A343,'Integration Change'!A:E,5,FALSE)</f>
        <v>0</v>
      </c>
      <c r="AN343" s="269">
        <f>VLOOKUP(A343,'Safe School'!F:J,5,FALSE)</f>
        <v>0</v>
      </c>
      <c r="AO343" s="269">
        <f>VLOOKUP(A343,'LTFM Change'!A:D,4,FALSE)</f>
        <v>0</v>
      </c>
      <c r="AP343" s="269">
        <f>VLOOKUP(A343,QComp!A:E,5,FALSE)</f>
        <v>0</v>
      </c>
      <c r="AQ343" s="269">
        <f t="shared" si="92"/>
        <v>0</v>
      </c>
      <c r="AR343" s="269">
        <f>VLOOKUP(A343,'2021 SPED'!A:AF,32,FALSE)</f>
        <v>10295.589772593637</v>
      </c>
      <c r="AS343" s="285">
        <f t="shared" si="95"/>
        <v>128613.55977259338</v>
      </c>
      <c r="AT343" s="247">
        <f t="shared" si="96"/>
        <v>3.1111982036992534E-2</v>
      </c>
      <c r="AU343" s="249">
        <f t="shared" si="93"/>
        <v>191776.05027979205</v>
      </c>
    </row>
    <row r="344" spans="1:47" x14ac:dyDescent="0.3">
      <c r="A344" s="243">
        <v>2889</v>
      </c>
      <c r="B344" s="243">
        <v>1</v>
      </c>
      <c r="C344" s="243" t="s">
        <v>324</v>
      </c>
      <c r="D344" s="243">
        <f>VLOOKUP(A344,Sheet10!A:C,3,FALSE)</f>
        <v>6</v>
      </c>
      <c r="E344" s="268">
        <f>VLOOKUP(A344,'Pupil Info'!A:D,4,FALSE)</f>
        <v>745</v>
      </c>
      <c r="F344" s="269">
        <f>VLOOKUP(A344,'Starting Point 2020'!A:AB,28,FALSE)+IFERROR(VLOOKUP(A344,'2020 SPED'!A:W,23,FALSE),0)</f>
        <v>7339867.0495967418</v>
      </c>
      <c r="G344" s="269">
        <f>VLOOKUP(A344,'Starting Point 2020'!A:AB,28,FALSE)</f>
        <v>6706787.4979002122</v>
      </c>
      <c r="H344" s="269">
        <f>VLOOKUP(A344,'2% 2020'!A:AB,28,FALSE)</f>
        <v>6818079.4979002122</v>
      </c>
      <c r="I344" s="269">
        <f t="shared" ref="I344:I407" si="97">H344-G344</f>
        <v>111292</v>
      </c>
      <c r="J344" s="269">
        <f>VLOOKUP(A344,'2% with VPK 2020'!A:AB,28,FALSE)</f>
        <v>6818079.4979002122</v>
      </c>
      <c r="K344" s="269">
        <f>VLOOKUP(A344,'Charter School Lease'!A:D,4,FALSE)</f>
        <v>0</v>
      </c>
      <c r="L344" s="269">
        <f>VLOOKUP(A344,'Integration Change'!H:K,4,FALSE)</f>
        <v>0</v>
      </c>
      <c r="M344" s="269">
        <f>VLOOKUP(A344,'Other SPED'!A:D,4,FALSE)</f>
        <v>0</v>
      </c>
      <c r="N344" s="269">
        <f>VLOOKUP(A344,'LTFM Change'!G:J,4,FALSE)</f>
        <v>0</v>
      </c>
      <c r="O344" s="269">
        <f>VLOOKUP(A344,QComp!I:N,6,FALSE)</f>
        <v>0</v>
      </c>
      <c r="P344" s="269">
        <f>VLOOKUP(A344,'Breakfast and Lunch'!A:D,4,FALSE)</f>
        <v>0</v>
      </c>
      <c r="Q344" s="269">
        <f>VLOOKUP(A344,'Breakfast and Lunch'!A:E,5,FALSE)</f>
        <v>0</v>
      </c>
      <c r="R344" s="269">
        <f>VLOOKUP(A344,'Integration Change'!A:D,4,FALSE)</f>
        <v>0</v>
      </c>
      <c r="S344" s="269">
        <f>VLOOKUP(A344,'LTFM Change'!A:C,3,FALSE)</f>
        <v>0</v>
      </c>
      <c r="T344" s="269">
        <f>VLOOKUP(A344,QComp!A:D,4,FALSE)</f>
        <v>0</v>
      </c>
      <c r="U344" s="269">
        <f t="shared" si="89"/>
        <v>0</v>
      </c>
      <c r="V344" s="269">
        <f>VLOOKUP(A344,'2020 SPED'!A:AF,32,FALSE)</f>
        <v>16980.65944347193</v>
      </c>
      <c r="W344" s="270">
        <f t="shared" si="94"/>
        <v>128272.65944347193</v>
      </c>
      <c r="X344" s="247">
        <f t="shared" si="90"/>
        <v>1.7476155709185356E-2</v>
      </c>
      <c r="Z344" s="268">
        <f>VLOOKUP(A344,'Pupil Info'!A:E,5,FALSE)</f>
        <v>739</v>
      </c>
      <c r="AA344" s="269">
        <f>VLOOKUP(A344,'Starting Point 2021'!A:AB,28,FALSE)+VLOOKUP(A344,'2021 SPED'!A:AT,23,FALSE)</f>
        <v>7332693.3161086859</v>
      </c>
      <c r="AB344" s="269">
        <f>VLOOKUP(A344,'Starting Point 2021'!A:AB,28,FALSE)</f>
        <v>6682810.028095223</v>
      </c>
      <c r="AC344" s="269">
        <f>VLOOKUP(A344,'2% 2021'!A:AB,28,FALSE)</f>
        <v>6905192.5140952226</v>
      </c>
      <c r="AD344" s="269">
        <f t="shared" ref="AD344:AD407" si="98">AC344-AB344</f>
        <v>222382.48599999957</v>
      </c>
      <c r="AE344" s="269">
        <f>VLOOKUP(A344,'2% with VPK 2021'!A:AB,28,FALSE)</f>
        <v>6905192.5140952226</v>
      </c>
      <c r="AF344" s="269">
        <f>VLOOKUP(A344,'Charter School Lease'!A:E,5,FALSE)</f>
        <v>0</v>
      </c>
      <c r="AG344" s="269">
        <f>VLOOKUP(A344,'Integration Change'!H:L,5,FALSE)</f>
        <v>0</v>
      </c>
      <c r="AH344" s="269">
        <f>VLOOKUP(A344,'Other SPED'!A:D,4,FALSE)</f>
        <v>0</v>
      </c>
      <c r="AI344" s="269">
        <f>VLOOKUP(A344,QComp!I:R,10,FALSE)</f>
        <v>0</v>
      </c>
      <c r="AJ344" s="269">
        <f>VLOOKUP(A344,'LTFM Change'!G:K,5,FALSE)</f>
        <v>0</v>
      </c>
      <c r="AK344" s="269">
        <f>VLOOKUP(A344,'Breakfast and Lunch'!A:E,5,FALSE)</f>
        <v>0</v>
      </c>
      <c r="AL344" s="269">
        <f>VLOOKUP(A344,'Breakfast and Lunch'!A:D,4,FALSE)</f>
        <v>0</v>
      </c>
      <c r="AM344" s="269">
        <f>VLOOKUP(A344,'Integration Change'!A:E,5,FALSE)</f>
        <v>0</v>
      </c>
      <c r="AN344" s="269">
        <f>VLOOKUP(A344,'Safe School'!F:J,5,FALSE)</f>
        <v>0</v>
      </c>
      <c r="AO344" s="269">
        <f>VLOOKUP(A344,'LTFM Change'!A:D,4,FALSE)</f>
        <v>0</v>
      </c>
      <c r="AP344" s="269">
        <f>VLOOKUP(A344,QComp!A:E,5,FALSE)</f>
        <v>0</v>
      </c>
      <c r="AQ344" s="269">
        <f t="shared" si="92"/>
        <v>0</v>
      </c>
      <c r="AR344" s="269">
        <f>VLOOKUP(A344,'2021 SPED'!A:AF,32,FALSE)</f>
        <v>40268.263637782191</v>
      </c>
      <c r="AS344" s="285">
        <f t="shared" si="95"/>
        <v>262650.74963778176</v>
      </c>
      <c r="AT344" s="247">
        <f t="shared" si="96"/>
        <v>3.5819137432187759E-2</v>
      </c>
      <c r="AU344" s="249">
        <f t="shared" si="93"/>
        <v>390923.40908125369</v>
      </c>
    </row>
    <row r="345" spans="1:47" x14ac:dyDescent="0.3">
      <c r="A345" s="243">
        <v>2890</v>
      </c>
      <c r="B345" s="243">
        <v>1</v>
      </c>
      <c r="C345" s="243" t="s">
        <v>325</v>
      </c>
      <c r="D345" s="243">
        <f>VLOOKUP(A345,Sheet10!A:C,3,FALSE)</f>
        <v>6</v>
      </c>
      <c r="E345" s="268">
        <f>VLOOKUP(A345,'Pupil Info'!A:D,4,FALSE)</f>
        <v>565.6</v>
      </c>
      <c r="F345" s="269">
        <f>VLOOKUP(A345,'Starting Point 2020'!A:AB,28,FALSE)+IFERROR(VLOOKUP(A345,'2020 SPED'!A:W,23,FALSE),0)</f>
        <v>7019890.3015134092</v>
      </c>
      <c r="G345" s="269">
        <f>VLOOKUP(A345,'Starting Point 2020'!A:AB,28,FALSE)</f>
        <v>6371962.25</v>
      </c>
      <c r="H345" s="269">
        <f>VLOOKUP(A345,'2% 2020'!A:AB,28,FALSE)</f>
        <v>6464176.25</v>
      </c>
      <c r="I345" s="269">
        <f t="shared" si="97"/>
        <v>92214</v>
      </c>
      <c r="J345" s="269">
        <f>VLOOKUP(A345,'2% with VPK 2020'!A:AB,28,FALSE)</f>
        <v>6464176.25</v>
      </c>
      <c r="K345" s="269">
        <f>VLOOKUP(A345,'Charter School Lease'!A:D,4,FALSE)</f>
        <v>0</v>
      </c>
      <c r="L345" s="269">
        <f>VLOOKUP(A345,'Integration Change'!H:K,4,FALSE)</f>
        <v>0</v>
      </c>
      <c r="M345" s="269">
        <f>VLOOKUP(A345,'Other SPED'!A:D,4,FALSE)</f>
        <v>0</v>
      </c>
      <c r="N345" s="269">
        <f>VLOOKUP(A345,'LTFM Change'!G:J,4,FALSE)</f>
        <v>0</v>
      </c>
      <c r="O345" s="269">
        <f>VLOOKUP(A345,QComp!I:N,6,FALSE)</f>
        <v>0</v>
      </c>
      <c r="P345" s="269">
        <f>VLOOKUP(A345,'Breakfast and Lunch'!A:D,4,FALSE)</f>
        <v>0</v>
      </c>
      <c r="Q345" s="269">
        <f>VLOOKUP(A345,'Breakfast and Lunch'!A:E,5,FALSE)</f>
        <v>0</v>
      </c>
      <c r="R345" s="269">
        <f>VLOOKUP(A345,'Integration Change'!A:D,4,FALSE)</f>
        <v>0</v>
      </c>
      <c r="S345" s="269">
        <f>VLOOKUP(A345,'LTFM Change'!A:C,3,FALSE)</f>
        <v>0</v>
      </c>
      <c r="T345" s="269">
        <f>VLOOKUP(A345,QComp!A:D,4,FALSE)</f>
        <v>0</v>
      </c>
      <c r="U345" s="269">
        <f t="shared" ref="U345:U408" si="99">SUM(J345:T345)-H345</f>
        <v>0</v>
      </c>
      <c r="V345" s="269">
        <f>VLOOKUP(A345,'2020 SPED'!A:AF,32,FALSE)</f>
        <v>15563.505750420154</v>
      </c>
      <c r="W345" s="270">
        <f t="shared" si="94"/>
        <v>107777.50575042015</v>
      </c>
      <c r="X345" s="247">
        <f t="shared" ref="X345:X408" si="100">((F345+W345)-F345)/F345</f>
        <v>1.5353160964236846E-2</v>
      </c>
      <c r="Z345" s="268">
        <f>VLOOKUP(A345,'Pupil Info'!A:E,5,FALSE)</f>
        <v>555</v>
      </c>
      <c r="AA345" s="269">
        <f>VLOOKUP(A345,'Starting Point 2021'!A:AB,28,FALSE)+VLOOKUP(A345,'2021 SPED'!A:AT,23,FALSE)</f>
        <v>7143019.0209904499</v>
      </c>
      <c r="AB345" s="269">
        <f>VLOOKUP(A345,'Starting Point 2021'!A:AB,28,FALSE)</f>
        <v>6473753.75</v>
      </c>
      <c r="AC345" s="269">
        <f>VLOOKUP(A345,'2% 2021'!A:AB,28,FALSE)</f>
        <v>6662907.75</v>
      </c>
      <c r="AD345" s="269">
        <f t="shared" si="98"/>
        <v>189154</v>
      </c>
      <c r="AE345" s="269">
        <f>VLOOKUP(A345,'2% with VPK 2021'!A:AB,28,FALSE)</f>
        <v>6662907.75</v>
      </c>
      <c r="AF345" s="269">
        <f>VLOOKUP(A345,'Charter School Lease'!A:E,5,FALSE)</f>
        <v>0</v>
      </c>
      <c r="AG345" s="269">
        <f>VLOOKUP(A345,'Integration Change'!H:L,5,FALSE)</f>
        <v>0</v>
      </c>
      <c r="AH345" s="269">
        <f>VLOOKUP(A345,'Other SPED'!A:D,4,FALSE)</f>
        <v>0</v>
      </c>
      <c r="AI345" s="269">
        <f>VLOOKUP(A345,QComp!I:R,10,FALSE)</f>
        <v>0</v>
      </c>
      <c r="AJ345" s="269">
        <f>VLOOKUP(A345,'LTFM Change'!G:K,5,FALSE)</f>
        <v>0</v>
      </c>
      <c r="AK345" s="269">
        <f>VLOOKUP(A345,'Breakfast and Lunch'!A:E,5,FALSE)</f>
        <v>0</v>
      </c>
      <c r="AL345" s="269">
        <f>VLOOKUP(A345,'Breakfast and Lunch'!A:D,4,FALSE)</f>
        <v>0</v>
      </c>
      <c r="AM345" s="269">
        <f>VLOOKUP(A345,'Integration Change'!A:E,5,FALSE)</f>
        <v>0</v>
      </c>
      <c r="AN345" s="269">
        <f>VLOOKUP(A345,'Safe School'!F:J,5,FALSE)</f>
        <v>0</v>
      </c>
      <c r="AO345" s="269">
        <f>VLOOKUP(A345,'LTFM Change'!A:D,4,FALSE)</f>
        <v>0</v>
      </c>
      <c r="AP345" s="269">
        <f>VLOOKUP(A345,QComp!A:E,5,FALSE)</f>
        <v>0</v>
      </c>
      <c r="AQ345" s="269">
        <f t="shared" ref="AQ345:AQ408" si="101">SUM(AE345:AP345)-AC345</f>
        <v>0</v>
      </c>
      <c r="AR345" s="269">
        <f>VLOOKUP(A345,'2021 SPED'!A:AF,32,FALSE)</f>
        <v>39512.981385576888</v>
      </c>
      <c r="AS345" s="285">
        <f t="shared" si="95"/>
        <v>228666.98138557689</v>
      </c>
      <c r="AT345" s="247">
        <f t="shared" si="96"/>
        <v>3.2012651893214422E-2</v>
      </c>
      <c r="AU345" s="249">
        <f t="shared" si="93"/>
        <v>336444.48713599704</v>
      </c>
    </row>
    <row r="346" spans="1:47" x14ac:dyDescent="0.3">
      <c r="A346" s="243">
        <v>2895</v>
      </c>
      <c r="B346" s="243">
        <v>1</v>
      </c>
      <c r="C346" s="243" t="s">
        <v>326</v>
      </c>
      <c r="D346" s="243">
        <f>VLOOKUP(A346,Sheet10!A:C,3,FALSE)</f>
        <v>5</v>
      </c>
      <c r="E346" s="268">
        <f>VLOOKUP(A346,'Pupil Info'!A:D,4,FALSE)</f>
        <v>1148</v>
      </c>
      <c r="F346" s="269">
        <f>VLOOKUP(A346,'Starting Point 2020'!A:AB,28,FALSE)+IFERROR(VLOOKUP(A346,'2020 SPED'!A:W,23,FALSE),0)</f>
        <v>12052318.086204512</v>
      </c>
      <c r="G346" s="269">
        <f>VLOOKUP(A346,'Starting Point 2020'!A:AB,28,FALSE)</f>
        <v>10805145.5</v>
      </c>
      <c r="H346" s="269">
        <f>VLOOKUP(A346,'2% 2020'!A:AB,28,FALSE)</f>
        <v>10982085.5</v>
      </c>
      <c r="I346" s="269">
        <f t="shared" si="97"/>
        <v>176940</v>
      </c>
      <c r="J346" s="269">
        <f>VLOOKUP(A346,'2% with VPK 2020'!A:AB,28,FALSE)</f>
        <v>11133683</v>
      </c>
      <c r="K346" s="269">
        <f>VLOOKUP(A346,'Charter School Lease'!A:D,4,FALSE)</f>
        <v>0</v>
      </c>
      <c r="L346" s="269">
        <f>VLOOKUP(A346,'Integration Change'!H:K,4,FALSE)</f>
        <v>914.57856000000902</v>
      </c>
      <c r="M346" s="269">
        <f>VLOOKUP(A346,'Other SPED'!A:D,4,FALSE)</f>
        <v>0</v>
      </c>
      <c r="N346" s="269">
        <f>VLOOKUP(A346,'LTFM Change'!G:J,4,FALSE)</f>
        <v>0</v>
      </c>
      <c r="O346" s="269">
        <f>VLOOKUP(A346,QComp!I:N,6,FALSE)</f>
        <v>0</v>
      </c>
      <c r="P346" s="269">
        <f>VLOOKUP(A346,'Breakfast and Lunch'!A:D,4,FALSE)</f>
        <v>906.72</v>
      </c>
      <c r="Q346" s="269">
        <f>VLOOKUP(A346,'Breakfast and Lunch'!A:E,5,FALSE)</f>
        <v>2367.6</v>
      </c>
      <c r="R346" s="269">
        <f>VLOOKUP(A346,'Integration Change'!A:D,4,FALSE)</f>
        <v>391.96224000000075</v>
      </c>
      <c r="S346" s="269">
        <f>VLOOKUP(A346,'LTFM Change'!A:C,3,FALSE)</f>
        <v>9120</v>
      </c>
      <c r="T346" s="269">
        <f>VLOOKUP(A346,QComp!A:D,4,FALSE)</f>
        <v>0</v>
      </c>
      <c r="U346" s="269">
        <f t="shared" si="99"/>
        <v>165298.36079999991</v>
      </c>
      <c r="V346" s="269">
        <f>VLOOKUP(A346,'2020 SPED'!A:AF,32,FALSE)</f>
        <v>33232.639597347472</v>
      </c>
      <c r="W346" s="270">
        <f t="shared" si="94"/>
        <v>375471.00039734738</v>
      </c>
      <c r="X346" s="247">
        <f t="shared" si="100"/>
        <v>3.1153426063914098E-2</v>
      </c>
      <c r="Z346" s="268">
        <f>VLOOKUP(A346,'Pupil Info'!A:E,5,FALSE)</f>
        <v>1138</v>
      </c>
      <c r="AA346" s="269">
        <f>VLOOKUP(A346,'Starting Point 2021'!A:AB,28,FALSE)+VLOOKUP(A346,'2021 SPED'!A:AT,23,FALSE)</f>
        <v>11921594.146671496</v>
      </c>
      <c r="AB346" s="269">
        <f>VLOOKUP(A346,'Starting Point 2021'!A:AB,28,FALSE)</f>
        <v>10683529.25</v>
      </c>
      <c r="AC346" s="269">
        <f>VLOOKUP(A346,'2% 2021'!A:AB,28,FALSE)</f>
        <v>11036619.25</v>
      </c>
      <c r="AD346" s="269">
        <f t="shared" si="98"/>
        <v>353090</v>
      </c>
      <c r="AE346" s="269">
        <f>VLOOKUP(A346,'2% with VPK 2021'!A:AB,28,FALSE)</f>
        <v>11253976.75</v>
      </c>
      <c r="AF346" s="269">
        <f>VLOOKUP(A346,'Charter School Lease'!A:E,5,FALSE)</f>
        <v>0</v>
      </c>
      <c r="AG346" s="269">
        <f>VLOOKUP(A346,'Integration Change'!H:L,5,FALSE)</f>
        <v>974.5075199999992</v>
      </c>
      <c r="AH346" s="269">
        <f>VLOOKUP(A346,'Other SPED'!A:D,4,FALSE)</f>
        <v>0</v>
      </c>
      <c r="AI346" s="269">
        <f>VLOOKUP(A346,QComp!I:R,10,FALSE)</f>
        <v>0</v>
      </c>
      <c r="AJ346" s="269">
        <f>VLOOKUP(A346,'LTFM Change'!G:K,5,FALSE)</f>
        <v>0</v>
      </c>
      <c r="AK346" s="269">
        <f>VLOOKUP(A346,'Breakfast and Lunch'!A:E,5,FALSE)</f>
        <v>2367.6</v>
      </c>
      <c r="AL346" s="269">
        <f>VLOOKUP(A346,'Breakfast and Lunch'!A:D,4,FALSE)</f>
        <v>906.72</v>
      </c>
      <c r="AM346" s="269">
        <f>VLOOKUP(A346,'Integration Change'!A:E,5,FALSE)</f>
        <v>417.64607999999862</v>
      </c>
      <c r="AN346" s="269">
        <f>VLOOKUP(A346,'Safe School'!F:J,5,FALSE)</f>
        <v>864</v>
      </c>
      <c r="AO346" s="269">
        <f>VLOOKUP(A346,'LTFM Change'!A:D,4,FALSE)</f>
        <v>9120</v>
      </c>
      <c r="AP346" s="269">
        <f>VLOOKUP(A346,QComp!A:E,5,FALSE)</f>
        <v>0</v>
      </c>
      <c r="AQ346" s="269">
        <f t="shared" si="101"/>
        <v>232007.97360000014</v>
      </c>
      <c r="AR346" s="269">
        <f>VLOOKUP(A346,'2021 SPED'!A:AF,32,FALSE)</f>
        <v>82222.655698183458</v>
      </c>
      <c r="AS346" s="285">
        <f t="shared" si="95"/>
        <v>667320.6292981836</v>
      </c>
      <c r="AT346" s="247">
        <f t="shared" si="96"/>
        <v>5.5975788228330159E-2</v>
      </c>
      <c r="AU346" s="249">
        <f t="shared" si="93"/>
        <v>1042791.629695531</v>
      </c>
    </row>
    <row r="347" spans="1:47" x14ac:dyDescent="0.3">
      <c r="A347" s="243">
        <v>2897</v>
      </c>
      <c r="B347" s="243">
        <v>1</v>
      </c>
      <c r="C347" s="243" t="s">
        <v>327</v>
      </c>
      <c r="D347" s="243">
        <f>VLOOKUP(A347,Sheet10!A:C,3,FALSE)</f>
        <v>5</v>
      </c>
      <c r="E347" s="268">
        <f>VLOOKUP(A347,'Pupil Info'!A:D,4,FALSE)</f>
        <v>1108</v>
      </c>
      <c r="F347" s="269">
        <f>VLOOKUP(A347,'Starting Point 2020'!A:AB,28,FALSE)+IFERROR(VLOOKUP(A347,'2020 SPED'!A:W,23,FALSE),0)</f>
        <v>11537461.296735018</v>
      </c>
      <c r="G347" s="269">
        <f>VLOOKUP(A347,'Starting Point 2020'!A:AB,28,FALSE)</f>
        <v>10425090.878111999</v>
      </c>
      <c r="H347" s="269">
        <f>VLOOKUP(A347,'2% 2020'!A:AB,28,FALSE)</f>
        <v>10598647.878111999</v>
      </c>
      <c r="I347" s="269">
        <f t="shared" si="97"/>
        <v>173557</v>
      </c>
      <c r="J347" s="269">
        <f>VLOOKUP(A347,'2% with VPK 2020'!A:AB,28,FALSE)</f>
        <v>10598647.878111999</v>
      </c>
      <c r="K347" s="269">
        <f>VLOOKUP(A347,'Charter School Lease'!A:D,4,FALSE)</f>
        <v>0</v>
      </c>
      <c r="L347" s="269">
        <f>VLOOKUP(A347,'Integration Change'!H:K,4,FALSE)</f>
        <v>0</v>
      </c>
      <c r="M347" s="269">
        <f>VLOOKUP(A347,'Other SPED'!A:D,4,FALSE)</f>
        <v>0</v>
      </c>
      <c r="N347" s="269">
        <f>VLOOKUP(A347,'LTFM Change'!G:J,4,FALSE)</f>
        <v>0</v>
      </c>
      <c r="O347" s="269">
        <f>VLOOKUP(A347,QComp!I:N,6,FALSE)</f>
        <v>-909.76759380000294</v>
      </c>
      <c r="P347" s="269">
        <f>VLOOKUP(A347,'Breakfast and Lunch'!A:D,4,FALSE)</f>
        <v>0</v>
      </c>
      <c r="Q347" s="269">
        <f>VLOOKUP(A347,'Breakfast and Lunch'!A:E,5,FALSE)</f>
        <v>0</v>
      </c>
      <c r="R347" s="269">
        <f>VLOOKUP(A347,'Integration Change'!A:D,4,FALSE)</f>
        <v>0</v>
      </c>
      <c r="S347" s="269">
        <f>VLOOKUP(A347,'LTFM Change'!A:C,3,FALSE)</f>
        <v>0</v>
      </c>
      <c r="T347" s="269">
        <f>VLOOKUP(A347,QComp!A:D,4,FALSE)</f>
        <v>909.76759380000294</v>
      </c>
      <c r="U347" s="269">
        <f t="shared" si="99"/>
        <v>0</v>
      </c>
      <c r="V347" s="269">
        <f>VLOOKUP(A347,'2020 SPED'!A:AF,32,FALSE)</f>
        <v>35083.235764849</v>
      </c>
      <c r="W347" s="270">
        <f t="shared" si="94"/>
        <v>208640.235764849</v>
      </c>
      <c r="X347" s="247">
        <f t="shared" si="100"/>
        <v>1.8083721400989052E-2</v>
      </c>
      <c r="Z347" s="268">
        <f>VLOOKUP(A347,'Pupil Info'!A:E,5,FALSE)</f>
        <v>1115</v>
      </c>
      <c r="AA347" s="269">
        <f>VLOOKUP(A347,'Starting Point 2021'!A:AB,28,FALSE)+VLOOKUP(A347,'2021 SPED'!A:AT,23,FALSE)</f>
        <v>11671467.885018449</v>
      </c>
      <c r="AB347" s="269">
        <f>VLOOKUP(A347,'Starting Point 2021'!A:AB,28,FALSE)</f>
        <v>10501266.033108864</v>
      </c>
      <c r="AC347" s="269">
        <f>VLOOKUP(A347,'2% 2021'!A:AB,28,FALSE)</f>
        <v>10852278.421108862</v>
      </c>
      <c r="AD347" s="269">
        <f t="shared" si="98"/>
        <v>351012.38799999841</v>
      </c>
      <c r="AE347" s="269">
        <f>VLOOKUP(A347,'2% with VPK 2021'!A:AB,28,FALSE)</f>
        <v>10852278.421108862</v>
      </c>
      <c r="AF347" s="269">
        <f>VLOOKUP(A347,'Charter School Lease'!A:E,5,FALSE)</f>
        <v>0</v>
      </c>
      <c r="AG347" s="269">
        <f>VLOOKUP(A347,'Integration Change'!H:L,5,FALSE)</f>
        <v>0</v>
      </c>
      <c r="AH347" s="269">
        <f>VLOOKUP(A347,'Other SPED'!A:D,4,FALSE)</f>
        <v>0</v>
      </c>
      <c r="AI347" s="269">
        <f>VLOOKUP(A347,QComp!I:R,10,FALSE)</f>
        <v>-904.83697895190562</v>
      </c>
      <c r="AJ347" s="269">
        <f>VLOOKUP(A347,'LTFM Change'!G:K,5,FALSE)</f>
        <v>0</v>
      </c>
      <c r="AK347" s="269">
        <f>VLOOKUP(A347,'Breakfast and Lunch'!A:E,5,FALSE)</f>
        <v>0</v>
      </c>
      <c r="AL347" s="269">
        <f>VLOOKUP(A347,'Breakfast and Lunch'!A:D,4,FALSE)</f>
        <v>0</v>
      </c>
      <c r="AM347" s="269">
        <f>VLOOKUP(A347,'Integration Change'!A:E,5,FALSE)</f>
        <v>0</v>
      </c>
      <c r="AN347" s="269">
        <f>VLOOKUP(A347,'Safe School'!F:J,5,FALSE)</f>
        <v>0</v>
      </c>
      <c r="AO347" s="269">
        <f>VLOOKUP(A347,'LTFM Change'!A:D,4,FALSE)</f>
        <v>0</v>
      </c>
      <c r="AP347" s="269">
        <f>VLOOKUP(A347,QComp!A:E,5,FALSE)</f>
        <v>904.83697895190562</v>
      </c>
      <c r="AQ347" s="269">
        <f t="shared" si="101"/>
        <v>0</v>
      </c>
      <c r="AR347" s="269">
        <f>VLOOKUP(A347,'2021 SPED'!A:AF,32,FALSE)</f>
        <v>88825.675773642957</v>
      </c>
      <c r="AS347" s="285">
        <f t="shared" si="95"/>
        <v>439838.06377364136</v>
      </c>
      <c r="AT347" s="247">
        <f t="shared" si="96"/>
        <v>3.7684896887581684E-2</v>
      </c>
      <c r="AU347" s="249">
        <f t="shared" si="93"/>
        <v>648478.29953849036</v>
      </c>
    </row>
    <row r="348" spans="1:47" x14ac:dyDescent="0.3">
      <c r="A348" s="243">
        <v>2898</v>
      </c>
      <c r="B348" s="243">
        <v>1</v>
      </c>
      <c r="C348" s="243" t="s">
        <v>328</v>
      </c>
      <c r="D348" s="243">
        <f>VLOOKUP(A348,Sheet10!A:C,3,FALSE)</f>
        <v>6</v>
      </c>
      <c r="E348" s="268">
        <f>VLOOKUP(A348,'Pupil Info'!A:D,4,FALSE)</f>
        <v>365.4</v>
      </c>
      <c r="F348" s="269">
        <f>VLOOKUP(A348,'Starting Point 2020'!A:AB,28,FALSE)+IFERROR(VLOOKUP(A348,'2020 SPED'!A:W,23,FALSE),0)</f>
        <v>4873438.4608743656</v>
      </c>
      <c r="G348" s="269">
        <f>VLOOKUP(A348,'Starting Point 2020'!A:AB,28,FALSE)</f>
        <v>4496795.5</v>
      </c>
      <c r="H348" s="269">
        <f>VLOOKUP(A348,'2% 2020'!A:AB,28,FALSE)</f>
        <v>4564121.5</v>
      </c>
      <c r="I348" s="269">
        <f t="shared" si="97"/>
        <v>67326</v>
      </c>
      <c r="J348" s="269">
        <f>VLOOKUP(A348,'2% with VPK 2020'!A:AB,28,FALSE)</f>
        <v>4564121.5</v>
      </c>
      <c r="K348" s="269">
        <f>VLOOKUP(A348,'Charter School Lease'!A:D,4,FALSE)</f>
        <v>0</v>
      </c>
      <c r="L348" s="269">
        <f>VLOOKUP(A348,'Integration Change'!H:K,4,FALSE)</f>
        <v>0</v>
      </c>
      <c r="M348" s="269">
        <f>VLOOKUP(A348,'Other SPED'!A:D,4,FALSE)</f>
        <v>0</v>
      </c>
      <c r="N348" s="269">
        <f>VLOOKUP(A348,'LTFM Change'!G:J,4,FALSE)</f>
        <v>0</v>
      </c>
      <c r="O348" s="269">
        <f>VLOOKUP(A348,QComp!I:N,6,FALSE)</f>
        <v>0</v>
      </c>
      <c r="P348" s="269">
        <f>VLOOKUP(A348,'Breakfast and Lunch'!A:D,4,FALSE)</f>
        <v>0</v>
      </c>
      <c r="Q348" s="269">
        <f>VLOOKUP(A348,'Breakfast and Lunch'!A:E,5,FALSE)</f>
        <v>0</v>
      </c>
      <c r="R348" s="269">
        <f>VLOOKUP(A348,'Integration Change'!A:D,4,FALSE)</f>
        <v>0</v>
      </c>
      <c r="S348" s="269">
        <f>VLOOKUP(A348,'LTFM Change'!A:C,3,FALSE)</f>
        <v>0</v>
      </c>
      <c r="T348" s="269">
        <f>VLOOKUP(A348,QComp!A:D,4,FALSE)</f>
        <v>0</v>
      </c>
      <c r="U348" s="269">
        <f t="shared" si="99"/>
        <v>0</v>
      </c>
      <c r="V348" s="269">
        <f>VLOOKUP(A348,'2020 SPED'!A:AF,32,FALSE)</f>
        <v>12009.897473290213</v>
      </c>
      <c r="W348" s="270">
        <f t="shared" si="94"/>
        <v>79335.897473290213</v>
      </c>
      <c r="X348" s="247">
        <f t="shared" si="100"/>
        <v>1.6279244748902924E-2</v>
      </c>
      <c r="Z348" s="268">
        <f>VLOOKUP(A348,'Pupil Info'!A:E,5,FALSE)</f>
        <v>366</v>
      </c>
      <c r="AA348" s="269">
        <f>VLOOKUP(A348,'Starting Point 2021'!A:AB,28,FALSE)+VLOOKUP(A348,'2021 SPED'!A:AT,23,FALSE)</f>
        <v>4965448.5440898137</v>
      </c>
      <c r="AB348" s="269">
        <f>VLOOKUP(A348,'Starting Point 2021'!A:AB,28,FALSE)</f>
        <v>4561957</v>
      </c>
      <c r="AC348" s="269">
        <f>VLOOKUP(A348,'2% 2021'!A:AB,28,FALSE)</f>
        <v>4700037</v>
      </c>
      <c r="AD348" s="269">
        <f t="shared" si="98"/>
        <v>138080</v>
      </c>
      <c r="AE348" s="269">
        <f>VLOOKUP(A348,'2% with VPK 2021'!A:AB,28,FALSE)</f>
        <v>4700037</v>
      </c>
      <c r="AF348" s="269">
        <f>VLOOKUP(A348,'Charter School Lease'!A:E,5,FALSE)</f>
        <v>0</v>
      </c>
      <c r="AG348" s="269">
        <f>VLOOKUP(A348,'Integration Change'!H:L,5,FALSE)</f>
        <v>0</v>
      </c>
      <c r="AH348" s="269">
        <f>VLOOKUP(A348,'Other SPED'!A:D,4,FALSE)</f>
        <v>0</v>
      </c>
      <c r="AI348" s="269">
        <f>VLOOKUP(A348,QComp!I:R,10,FALSE)</f>
        <v>0</v>
      </c>
      <c r="AJ348" s="269">
        <f>VLOOKUP(A348,'LTFM Change'!G:K,5,FALSE)</f>
        <v>0</v>
      </c>
      <c r="AK348" s="269">
        <f>VLOOKUP(A348,'Breakfast and Lunch'!A:E,5,FALSE)</f>
        <v>0</v>
      </c>
      <c r="AL348" s="269">
        <f>VLOOKUP(A348,'Breakfast and Lunch'!A:D,4,FALSE)</f>
        <v>0</v>
      </c>
      <c r="AM348" s="269">
        <f>VLOOKUP(A348,'Integration Change'!A:E,5,FALSE)</f>
        <v>0</v>
      </c>
      <c r="AN348" s="269">
        <f>VLOOKUP(A348,'Safe School'!F:J,5,FALSE)</f>
        <v>0</v>
      </c>
      <c r="AO348" s="269">
        <f>VLOOKUP(A348,'LTFM Change'!A:D,4,FALSE)</f>
        <v>0</v>
      </c>
      <c r="AP348" s="269">
        <f>VLOOKUP(A348,QComp!A:E,5,FALSE)</f>
        <v>0</v>
      </c>
      <c r="AQ348" s="269">
        <f t="shared" si="101"/>
        <v>0</v>
      </c>
      <c r="AR348" s="269">
        <f>VLOOKUP(A348,'2021 SPED'!A:AF,32,FALSE)</f>
        <v>33790.640655306575</v>
      </c>
      <c r="AS348" s="285">
        <f t="shared" si="95"/>
        <v>171870.64065530658</v>
      </c>
      <c r="AT348" s="247">
        <f t="shared" si="96"/>
        <v>3.4613316224951583E-2</v>
      </c>
      <c r="AU348" s="249">
        <f t="shared" si="93"/>
        <v>251206.53812859679</v>
      </c>
    </row>
    <row r="349" spans="1:47" x14ac:dyDescent="0.3">
      <c r="A349" s="243">
        <v>2899</v>
      </c>
      <c r="B349" s="243">
        <v>1</v>
      </c>
      <c r="C349" s="243" t="s">
        <v>329</v>
      </c>
      <c r="D349" s="243">
        <f>VLOOKUP(A349,Sheet10!A:C,3,FALSE)</f>
        <v>5</v>
      </c>
      <c r="E349" s="268">
        <f>VLOOKUP(A349,'Pupil Info'!A:D,4,FALSE)</f>
        <v>1446</v>
      </c>
      <c r="F349" s="269">
        <f>VLOOKUP(A349,'Starting Point 2020'!A:AB,28,FALSE)+IFERROR(VLOOKUP(A349,'2020 SPED'!A:W,23,FALSE),0)</f>
        <v>13640982.825356375</v>
      </c>
      <c r="G349" s="269">
        <f>VLOOKUP(A349,'Starting Point 2020'!A:AB,28,FALSE)</f>
        <v>12401511.25</v>
      </c>
      <c r="H349" s="269">
        <f>VLOOKUP(A349,'2% 2020'!A:AB,28,FALSE)</f>
        <v>12612674.25</v>
      </c>
      <c r="I349" s="269">
        <f t="shared" si="97"/>
        <v>211163</v>
      </c>
      <c r="J349" s="269">
        <f>VLOOKUP(A349,'2% with VPK 2020'!A:AB,28,FALSE)</f>
        <v>12612674.25</v>
      </c>
      <c r="K349" s="269">
        <f>VLOOKUP(A349,'Charter School Lease'!A:D,4,FALSE)</f>
        <v>0</v>
      </c>
      <c r="L349" s="269">
        <f>VLOOKUP(A349,'Integration Change'!H:K,4,FALSE)</f>
        <v>0</v>
      </c>
      <c r="M349" s="269">
        <f>VLOOKUP(A349,'Other SPED'!A:D,4,FALSE)</f>
        <v>0</v>
      </c>
      <c r="N349" s="269">
        <f>VLOOKUP(A349,'LTFM Change'!G:J,4,FALSE)</f>
        <v>0</v>
      </c>
      <c r="O349" s="269">
        <f>VLOOKUP(A349,QComp!I:N,6,FALSE)</f>
        <v>0</v>
      </c>
      <c r="P349" s="269">
        <f>VLOOKUP(A349,'Breakfast and Lunch'!A:D,4,FALSE)</f>
        <v>0</v>
      </c>
      <c r="Q349" s="269">
        <f>VLOOKUP(A349,'Breakfast and Lunch'!A:E,5,FALSE)</f>
        <v>0</v>
      </c>
      <c r="R349" s="269">
        <f>VLOOKUP(A349,'Integration Change'!A:D,4,FALSE)</f>
        <v>0</v>
      </c>
      <c r="S349" s="269">
        <f>VLOOKUP(A349,'LTFM Change'!A:C,3,FALSE)</f>
        <v>0</v>
      </c>
      <c r="T349" s="269">
        <f>VLOOKUP(A349,QComp!A:D,4,FALSE)</f>
        <v>0</v>
      </c>
      <c r="U349" s="269">
        <f t="shared" si="99"/>
        <v>0</v>
      </c>
      <c r="V349" s="269">
        <f>VLOOKUP(A349,'2020 SPED'!A:AF,32,FALSE)</f>
        <v>23672.255880206591</v>
      </c>
      <c r="W349" s="270">
        <f t="shared" si="94"/>
        <v>234835.25588020659</v>
      </c>
      <c r="X349" s="247">
        <f t="shared" si="100"/>
        <v>1.7215420537271417E-2</v>
      </c>
      <c r="Z349" s="268">
        <f>VLOOKUP(A349,'Pupil Info'!A:E,5,FALSE)</f>
        <v>1451</v>
      </c>
      <c r="AA349" s="269">
        <f>VLOOKUP(A349,'Starting Point 2021'!A:AB,28,FALSE)+VLOOKUP(A349,'2021 SPED'!A:AT,23,FALSE)</f>
        <v>13803828.870147076</v>
      </c>
      <c r="AB349" s="269">
        <f>VLOOKUP(A349,'Starting Point 2021'!A:AB,28,FALSE)</f>
        <v>12499041.25</v>
      </c>
      <c r="AC349" s="269">
        <f>VLOOKUP(A349,'2% 2021'!A:AB,28,FALSE)</f>
        <v>12929114.25</v>
      </c>
      <c r="AD349" s="269">
        <f t="shared" si="98"/>
        <v>430073</v>
      </c>
      <c r="AE349" s="269">
        <f>VLOOKUP(A349,'2% with VPK 2021'!A:AB,28,FALSE)</f>
        <v>12929114.25</v>
      </c>
      <c r="AF349" s="269">
        <f>VLOOKUP(A349,'Charter School Lease'!A:E,5,FALSE)</f>
        <v>0</v>
      </c>
      <c r="AG349" s="269">
        <f>VLOOKUP(A349,'Integration Change'!H:L,5,FALSE)</f>
        <v>0</v>
      </c>
      <c r="AH349" s="269">
        <f>VLOOKUP(A349,'Other SPED'!A:D,4,FALSE)</f>
        <v>0</v>
      </c>
      <c r="AI349" s="269">
        <f>VLOOKUP(A349,QComp!I:R,10,FALSE)</f>
        <v>0</v>
      </c>
      <c r="AJ349" s="269">
        <f>VLOOKUP(A349,'LTFM Change'!G:K,5,FALSE)</f>
        <v>0</v>
      </c>
      <c r="AK349" s="269">
        <f>VLOOKUP(A349,'Breakfast and Lunch'!A:E,5,FALSE)</f>
        <v>0</v>
      </c>
      <c r="AL349" s="269">
        <f>VLOOKUP(A349,'Breakfast and Lunch'!A:D,4,FALSE)</f>
        <v>0</v>
      </c>
      <c r="AM349" s="269">
        <f>VLOOKUP(A349,'Integration Change'!A:E,5,FALSE)</f>
        <v>0</v>
      </c>
      <c r="AN349" s="269">
        <f>VLOOKUP(A349,'Safe School'!F:J,5,FALSE)</f>
        <v>0</v>
      </c>
      <c r="AO349" s="269">
        <f>VLOOKUP(A349,'LTFM Change'!A:D,4,FALSE)</f>
        <v>0</v>
      </c>
      <c r="AP349" s="269">
        <f>VLOOKUP(A349,QComp!A:E,5,FALSE)</f>
        <v>0</v>
      </c>
      <c r="AQ349" s="269">
        <f t="shared" si="101"/>
        <v>0</v>
      </c>
      <c r="AR349" s="269">
        <f>VLOOKUP(A349,'2021 SPED'!A:AF,32,FALSE)</f>
        <v>66471.514672572492</v>
      </c>
      <c r="AS349" s="285">
        <f t="shared" si="95"/>
        <v>496544.51467257249</v>
      </c>
      <c r="AT349" s="247">
        <f t="shared" si="96"/>
        <v>3.5971506119322184E-2</v>
      </c>
      <c r="AU349" s="249">
        <f t="shared" si="93"/>
        <v>731379.77055277908</v>
      </c>
    </row>
    <row r="350" spans="1:47" x14ac:dyDescent="0.3">
      <c r="A350" s="243">
        <v>2902</v>
      </c>
      <c r="B350" s="243">
        <v>1</v>
      </c>
      <c r="C350" s="243" t="s">
        <v>330</v>
      </c>
      <c r="D350" s="243">
        <f>VLOOKUP(A350,Sheet10!A:C,3,FALSE)</f>
        <v>6</v>
      </c>
      <c r="E350" s="268">
        <f>VLOOKUP(A350,'Pupil Info'!A:D,4,FALSE)</f>
        <v>575</v>
      </c>
      <c r="F350" s="269">
        <f>VLOOKUP(A350,'Starting Point 2020'!A:AB,28,FALSE)+IFERROR(VLOOKUP(A350,'2020 SPED'!A:W,23,FALSE),0)</f>
        <v>6359731.1490599196</v>
      </c>
      <c r="G350" s="269">
        <f>VLOOKUP(A350,'Starting Point 2020'!A:AB,28,FALSE)</f>
        <v>5776317.3965195706</v>
      </c>
      <c r="H350" s="269">
        <f>VLOOKUP(A350,'2% 2020'!A:AB,28,FALSE)</f>
        <v>5874346.3965195706</v>
      </c>
      <c r="I350" s="269">
        <f t="shared" si="97"/>
        <v>98029</v>
      </c>
      <c r="J350" s="269">
        <f>VLOOKUP(A350,'2% with VPK 2020'!A:AB,28,FALSE)</f>
        <v>5874346.3965195706</v>
      </c>
      <c r="K350" s="269">
        <f>VLOOKUP(A350,'Charter School Lease'!A:D,4,FALSE)</f>
        <v>0</v>
      </c>
      <c r="L350" s="269">
        <f>VLOOKUP(A350,'Integration Change'!H:K,4,FALSE)</f>
        <v>0</v>
      </c>
      <c r="M350" s="269">
        <f>VLOOKUP(A350,'Other SPED'!A:D,4,FALSE)</f>
        <v>0</v>
      </c>
      <c r="N350" s="269">
        <f>VLOOKUP(A350,'LTFM Change'!G:J,4,FALSE)</f>
        <v>0</v>
      </c>
      <c r="O350" s="269">
        <f>VLOOKUP(A350,QComp!I:N,6,FALSE)</f>
        <v>0</v>
      </c>
      <c r="P350" s="269">
        <f>VLOOKUP(A350,'Breakfast and Lunch'!A:D,4,FALSE)</f>
        <v>0</v>
      </c>
      <c r="Q350" s="269">
        <f>VLOOKUP(A350,'Breakfast and Lunch'!A:E,5,FALSE)</f>
        <v>0</v>
      </c>
      <c r="R350" s="269">
        <f>VLOOKUP(A350,'Integration Change'!A:D,4,FALSE)</f>
        <v>0</v>
      </c>
      <c r="S350" s="269">
        <f>VLOOKUP(A350,'LTFM Change'!A:C,3,FALSE)</f>
        <v>0</v>
      </c>
      <c r="T350" s="269">
        <f>VLOOKUP(A350,QComp!A:D,4,FALSE)</f>
        <v>0</v>
      </c>
      <c r="U350" s="269">
        <f t="shared" si="99"/>
        <v>0</v>
      </c>
      <c r="V350" s="269">
        <f>VLOOKUP(A350,'2020 SPED'!A:AF,32,FALSE)</f>
        <v>14984.670042833546</v>
      </c>
      <c r="W350" s="270">
        <f t="shared" si="94"/>
        <v>113013.67004283355</v>
      </c>
      <c r="X350" s="247">
        <f t="shared" si="100"/>
        <v>1.7770196159870487E-2</v>
      </c>
      <c r="Z350" s="268">
        <f>VLOOKUP(A350,'Pupil Info'!A:E,5,FALSE)</f>
        <v>558</v>
      </c>
      <c r="AA350" s="269">
        <f>VLOOKUP(A350,'Starting Point 2021'!A:AB,28,FALSE)+VLOOKUP(A350,'2021 SPED'!A:AT,23,FALSE)</f>
        <v>6292497.6174072661</v>
      </c>
      <c r="AB350" s="269">
        <f>VLOOKUP(A350,'Starting Point 2021'!A:AB,28,FALSE)</f>
        <v>5685421.967745549</v>
      </c>
      <c r="AC350" s="269">
        <f>VLOOKUP(A350,'2% 2021'!A:AB,28,FALSE)</f>
        <v>5879187.251745549</v>
      </c>
      <c r="AD350" s="269">
        <f t="shared" si="98"/>
        <v>193765.28399999999</v>
      </c>
      <c r="AE350" s="269">
        <f>VLOOKUP(A350,'2% with VPK 2021'!A:AB,28,FALSE)</f>
        <v>5879187.251745549</v>
      </c>
      <c r="AF350" s="269">
        <f>VLOOKUP(A350,'Charter School Lease'!A:E,5,FALSE)</f>
        <v>0</v>
      </c>
      <c r="AG350" s="269">
        <f>VLOOKUP(A350,'Integration Change'!H:L,5,FALSE)</f>
        <v>0</v>
      </c>
      <c r="AH350" s="269">
        <f>VLOOKUP(A350,'Other SPED'!A:D,4,FALSE)</f>
        <v>0</v>
      </c>
      <c r="AI350" s="269">
        <f>VLOOKUP(A350,QComp!I:R,10,FALSE)</f>
        <v>0</v>
      </c>
      <c r="AJ350" s="269">
        <f>VLOOKUP(A350,'LTFM Change'!G:K,5,FALSE)</f>
        <v>0</v>
      </c>
      <c r="AK350" s="269">
        <f>VLOOKUP(A350,'Breakfast and Lunch'!A:E,5,FALSE)</f>
        <v>0</v>
      </c>
      <c r="AL350" s="269">
        <f>VLOOKUP(A350,'Breakfast and Lunch'!A:D,4,FALSE)</f>
        <v>0</v>
      </c>
      <c r="AM350" s="269">
        <f>VLOOKUP(A350,'Integration Change'!A:E,5,FALSE)</f>
        <v>0</v>
      </c>
      <c r="AN350" s="269">
        <f>VLOOKUP(A350,'Safe School'!F:J,5,FALSE)</f>
        <v>0</v>
      </c>
      <c r="AO350" s="269">
        <f>VLOOKUP(A350,'LTFM Change'!A:D,4,FALSE)</f>
        <v>0</v>
      </c>
      <c r="AP350" s="269">
        <f>VLOOKUP(A350,QComp!A:E,5,FALSE)</f>
        <v>0</v>
      </c>
      <c r="AQ350" s="269">
        <f t="shared" si="101"/>
        <v>0</v>
      </c>
      <c r="AR350" s="269">
        <f>VLOOKUP(A350,'2021 SPED'!A:AF,32,FALSE)</f>
        <v>42679.094082624186</v>
      </c>
      <c r="AS350" s="285">
        <f t="shared" si="95"/>
        <v>236444.37808262417</v>
      </c>
      <c r="AT350" s="247">
        <f t="shared" si="96"/>
        <v>3.7575600732614539E-2</v>
      </c>
      <c r="AU350" s="249">
        <f t="shared" si="93"/>
        <v>349458.04812545772</v>
      </c>
    </row>
    <row r="351" spans="1:47" x14ac:dyDescent="0.3">
      <c r="A351" s="243">
        <v>2903</v>
      </c>
      <c r="B351" s="243">
        <v>1</v>
      </c>
      <c r="C351" s="243" t="s">
        <v>331</v>
      </c>
      <c r="D351" s="243">
        <f>VLOOKUP(A351,Sheet10!A:C,3,FALSE)</f>
        <v>6</v>
      </c>
      <c r="E351" s="268">
        <f>VLOOKUP(A351,'Pupil Info'!A:D,4,FALSE)</f>
        <v>495</v>
      </c>
      <c r="F351" s="269">
        <f>VLOOKUP(A351,'Starting Point 2020'!A:AB,28,FALSE)+IFERROR(VLOOKUP(A351,'2020 SPED'!A:W,23,FALSE),0)</f>
        <v>6000368.8774996232</v>
      </c>
      <c r="G351" s="269">
        <f>VLOOKUP(A351,'Starting Point 2020'!A:AB,28,FALSE)</f>
        <v>5214725.75</v>
      </c>
      <c r="H351" s="269">
        <f>VLOOKUP(A351,'2% 2020'!A:AB,28,FALSE)</f>
        <v>5300134.75</v>
      </c>
      <c r="I351" s="269">
        <f t="shared" si="97"/>
        <v>85409</v>
      </c>
      <c r="J351" s="269">
        <f>VLOOKUP(A351,'2% with VPK 2020'!A:AB,28,FALSE)</f>
        <v>5300134.75</v>
      </c>
      <c r="K351" s="269">
        <f>VLOOKUP(A351,'Charter School Lease'!A:D,4,FALSE)</f>
        <v>0</v>
      </c>
      <c r="L351" s="269">
        <f>VLOOKUP(A351,'Integration Change'!H:K,4,FALSE)</f>
        <v>0</v>
      </c>
      <c r="M351" s="269">
        <f>VLOOKUP(A351,'Other SPED'!A:D,4,FALSE)</f>
        <v>0</v>
      </c>
      <c r="N351" s="269">
        <f>VLOOKUP(A351,'LTFM Change'!G:J,4,FALSE)</f>
        <v>0</v>
      </c>
      <c r="O351" s="269">
        <f>VLOOKUP(A351,QComp!I:N,6,FALSE)</f>
        <v>0</v>
      </c>
      <c r="P351" s="269">
        <f>VLOOKUP(A351,'Breakfast and Lunch'!A:D,4,FALSE)</f>
        <v>0</v>
      </c>
      <c r="Q351" s="269">
        <f>VLOOKUP(A351,'Breakfast and Lunch'!A:E,5,FALSE)</f>
        <v>0</v>
      </c>
      <c r="R351" s="269">
        <f>VLOOKUP(A351,'Integration Change'!A:D,4,FALSE)</f>
        <v>0</v>
      </c>
      <c r="S351" s="269">
        <f>VLOOKUP(A351,'LTFM Change'!A:C,3,FALSE)</f>
        <v>0</v>
      </c>
      <c r="T351" s="269">
        <f>VLOOKUP(A351,QComp!A:D,4,FALSE)</f>
        <v>0</v>
      </c>
      <c r="U351" s="269">
        <f t="shared" si="99"/>
        <v>0</v>
      </c>
      <c r="V351" s="269">
        <f>VLOOKUP(A351,'2020 SPED'!A:AF,32,FALSE)</f>
        <v>13804.217883331468</v>
      </c>
      <c r="W351" s="270">
        <f t="shared" si="94"/>
        <v>99213.217883331468</v>
      </c>
      <c r="X351" s="247">
        <f t="shared" si="100"/>
        <v>1.6534519778503055E-2</v>
      </c>
      <c r="Z351" s="268">
        <f>VLOOKUP(A351,'Pupil Info'!A:E,5,FALSE)</f>
        <v>476</v>
      </c>
      <c r="AA351" s="269">
        <f>VLOOKUP(A351,'Starting Point 2021'!A:AB,28,FALSE)+VLOOKUP(A351,'2021 SPED'!A:AT,23,FALSE)</f>
        <v>5866327.9153094394</v>
      </c>
      <c r="AB351" s="269">
        <f>VLOOKUP(A351,'Starting Point 2021'!A:AB,28,FALSE)</f>
        <v>5068940.75</v>
      </c>
      <c r="AC351" s="269">
        <f>VLOOKUP(A351,'2% 2021'!A:AB,28,FALSE)</f>
        <v>5236549.75</v>
      </c>
      <c r="AD351" s="269">
        <f t="shared" si="98"/>
        <v>167609</v>
      </c>
      <c r="AE351" s="269">
        <f>VLOOKUP(A351,'2% with VPK 2021'!A:AB,28,FALSE)</f>
        <v>5236549.75</v>
      </c>
      <c r="AF351" s="269">
        <f>VLOOKUP(A351,'Charter School Lease'!A:E,5,FALSE)</f>
        <v>0</v>
      </c>
      <c r="AG351" s="269">
        <f>VLOOKUP(A351,'Integration Change'!H:L,5,FALSE)</f>
        <v>0</v>
      </c>
      <c r="AH351" s="269">
        <f>VLOOKUP(A351,'Other SPED'!A:D,4,FALSE)</f>
        <v>0</v>
      </c>
      <c r="AI351" s="269">
        <f>VLOOKUP(A351,QComp!I:R,10,FALSE)</f>
        <v>0</v>
      </c>
      <c r="AJ351" s="269">
        <f>VLOOKUP(A351,'LTFM Change'!G:K,5,FALSE)</f>
        <v>0</v>
      </c>
      <c r="AK351" s="269">
        <f>VLOOKUP(A351,'Breakfast and Lunch'!A:E,5,FALSE)</f>
        <v>0</v>
      </c>
      <c r="AL351" s="269">
        <f>VLOOKUP(A351,'Breakfast and Lunch'!A:D,4,FALSE)</f>
        <v>0</v>
      </c>
      <c r="AM351" s="269">
        <f>VLOOKUP(A351,'Integration Change'!A:E,5,FALSE)</f>
        <v>0</v>
      </c>
      <c r="AN351" s="269">
        <f>VLOOKUP(A351,'Safe School'!F:J,5,FALSE)</f>
        <v>0</v>
      </c>
      <c r="AO351" s="269">
        <f>VLOOKUP(A351,'LTFM Change'!A:D,4,FALSE)</f>
        <v>0</v>
      </c>
      <c r="AP351" s="269">
        <f>VLOOKUP(A351,QComp!A:E,5,FALSE)</f>
        <v>0</v>
      </c>
      <c r="AQ351" s="269">
        <f t="shared" si="101"/>
        <v>0</v>
      </c>
      <c r="AR351" s="269">
        <f>VLOOKUP(A351,'2021 SPED'!A:AF,32,FALSE)</f>
        <v>29268.050597685273</v>
      </c>
      <c r="AS351" s="285">
        <f t="shared" si="95"/>
        <v>196877.05059768527</v>
      </c>
      <c r="AT351" s="247">
        <f t="shared" si="96"/>
        <v>3.3560526012174081E-2</v>
      </c>
      <c r="AU351" s="249">
        <f t="shared" si="93"/>
        <v>296090.26848101674</v>
      </c>
    </row>
    <row r="352" spans="1:47" x14ac:dyDescent="0.3">
      <c r="A352" s="243">
        <v>2904</v>
      </c>
      <c r="B352" s="243">
        <v>1</v>
      </c>
      <c r="C352" s="243" t="s">
        <v>332</v>
      </c>
      <c r="D352" s="243">
        <f>VLOOKUP(A352,Sheet10!A:C,3,FALSE)</f>
        <v>6</v>
      </c>
      <c r="E352" s="268">
        <f>VLOOKUP(A352,'Pupil Info'!A:D,4,FALSE)</f>
        <v>679</v>
      </c>
      <c r="F352" s="269">
        <f>VLOOKUP(A352,'Starting Point 2020'!A:AB,28,FALSE)+IFERROR(VLOOKUP(A352,'2020 SPED'!A:W,23,FALSE),0)</f>
        <v>7604853.0969489459</v>
      </c>
      <c r="G352" s="269">
        <f>VLOOKUP(A352,'Starting Point 2020'!A:AB,28,FALSE)</f>
        <v>6984845.6541980002</v>
      </c>
      <c r="H352" s="269">
        <f>VLOOKUP(A352,'2% 2020'!A:AB,28,FALSE)</f>
        <v>7098762.6541980002</v>
      </c>
      <c r="I352" s="269">
        <f t="shared" si="97"/>
        <v>113917</v>
      </c>
      <c r="J352" s="269">
        <f>VLOOKUP(A352,'2% with VPK 2020'!A:AB,28,FALSE)</f>
        <v>7135490.9041980002</v>
      </c>
      <c r="K352" s="269">
        <f>VLOOKUP(A352,'Charter School Lease'!A:D,4,FALSE)</f>
        <v>0</v>
      </c>
      <c r="L352" s="269">
        <f>VLOOKUP(A352,'Integration Change'!H:K,4,FALSE)</f>
        <v>359.37215999999898</v>
      </c>
      <c r="M352" s="269">
        <f>VLOOKUP(A352,'Other SPED'!A:D,4,FALSE)</f>
        <v>2117.9899999999998</v>
      </c>
      <c r="N352" s="269">
        <f>VLOOKUP(A352,'LTFM Change'!G:J,4,FALSE)</f>
        <v>0</v>
      </c>
      <c r="O352" s="269">
        <f>VLOOKUP(A352,QComp!I:N,6,FALSE)</f>
        <v>0</v>
      </c>
      <c r="P352" s="269">
        <f>VLOOKUP(A352,'Breakfast and Lunch'!A:D,4,FALSE)</f>
        <v>226.68</v>
      </c>
      <c r="Q352" s="269">
        <f>VLOOKUP(A352,'Breakfast and Lunch'!A:E,5,FALSE)</f>
        <v>591.9</v>
      </c>
      <c r="R352" s="269">
        <f>VLOOKUP(A352,'Integration Change'!A:D,4,FALSE)</f>
        <v>154.01664000000164</v>
      </c>
      <c r="S352" s="269">
        <f>VLOOKUP(A352,'LTFM Change'!A:C,3,FALSE)</f>
        <v>2280</v>
      </c>
      <c r="T352" s="269">
        <f>VLOOKUP(A352,QComp!A:D,4,FALSE)</f>
        <v>0</v>
      </c>
      <c r="U352" s="269">
        <f t="shared" si="99"/>
        <v>42458.208800000139</v>
      </c>
      <c r="V352" s="269">
        <f>VLOOKUP(A352,'2020 SPED'!A:AF,32,FALSE)</f>
        <v>19783.082193374401</v>
      </c>
      <c r="W352" s="270">
        <f t="shared" si="94"/>
        <v>176158.29099337454</v>
      </c>
      <c r="X352" s="247">
        <f t="shared" si="100"/>
        <v>2.3163930814659547E-2</v>
      </c>
      <c r="Z352" s="268">
        <f>VLOOKUP(A352,'Pupil Info'!A:E,5,FALSE)</f>
        <v>663</v>
      </c>
      <c r="AA352" s="269">
        <f>VLOOKUP(A352,'Starting Point 2021'!A:AB,28,FALSE)+VLOOKUP(A352,'2021 SPED'!A:AT,23,FALSE)</f>
        <v>7581675.2537648501</v>
      </c>
      <c r="AB352" s="269">
        <f>VLOOKUP(A352,'Starting Point 2021'!A:AB,28,FALSE)</f>
        <v>6924285.9328878438</v>
      </c>
      <c r="AC352" s="269">
        <f>VLOOKUP(A352,'2% 2021'!A:AB,28,FALSE)</f>
        <v>7151265.2588878432</v>
      </c>
      <c r="AD352" s="269">
        <f t="shared" si="98"/>
        <v>226979.32599999942</v>
      </c>
      <c r="AE352" s="269">
        <f>VLOOKUP(A352,'2% with VPK 2021'!A:AB,28,FALSE)</f>
        <v>7212354.4748878432</v>
      </c>
      <c r="AF352" s="269">
        <f>VLOOKUP(A352,'Charter School Lease'!A:E,5,FALSE)</f>
        <v>0</v>
      </c>
      <c r="AG352" s="269">
        <f>VLOOKUP(A352,'Integration Change'!H:L,5,FALSE)</f>
        <v>366.20640000001004</v>
      </c>
      <c r="AH352" s="269">
        <f>VLOOKUP(A352,'Other SPED'!A:D,4,FALSE)</f>
        <v>2117.9899999999998</v>
      </c>
      <c r="AI352" s="269">
        <f>VLOOKUP(A352,QComp!I:R,10,FALSE)</f>
        <v>0</v>
      </c>
      <c r="AJ352" s="269">
        <f>VLOOKUP(A352,'LTFM Change'!G:K,5,FALSE)</f>
        <v>0</v>
      </c>
      <c r="AK352" s="269">
        <f>VLOOKUP(A352,'Breakfast and Lunch'!A:E,5,FALSE)</f>
        <v>591.9</v>
      </c>
      <c r="AL352" s="269">
        <f>VLOOKUP(A352,'Breakfast and Lunch'!A:D,4,FALSE)</f>
        <v>226.68</v>
      </c>
      <c r="AM352" s="269">
        <f>VLOOKUP(A352,'Integration Change'!A:E,5,FALSE)</f>
        <v>156.94560000000274</v>
      </c>
      <c r="AN352" s="269">
        <f>VLOOKUP(A352,'Safe School'!F:J,5,FALSE)</f>
        <v>0</v>
      </c>
      <c r="AO352" s="269">
        <f>VLOOKUP(A352,'LTFM Change'!A:D,4,FALSE)</f>
        <v>2280</v>
      </c>
      <c r="AP352" s="269">
        <f>VLOOKUP(A352,QComp!A:E,5,FALSE)</f>
        <v>0</v>
      </c>
      <c r="AQ352" s="269">
        <f t="shared" si="101"/>
        <v>66828.938000000082</v>
      </c>
      <c r="AR352" s="269">
        <f>VLOOKUP(A352,'2021 SPED'!A:AF,32,FALSE)</f>
        <v>109288.78734422009</v>
      </c>
      <c r="AS352" s="285">
        <f t="shared" si="95"/>
        <v>403097.0513442196</v>
      </c>
      <c r="AT352" s="247">
        <f t="shared" si="96"/>
        <v>5.316728003406012E-2</v>
      </c>
      <c r="AU352" s="249">
        <f t="shared" si="93"/>
        <v>579255.34233759413</v>
      </c>
    </row>
    <row r="353" spans="1:47" x14ac:dyDescent="0.3">
      <c r="A353" s="243">
        <v>2905</v>
      </c>
      <c r="B353" s="243">
        <v>1</v>
      </c>
      <c r="C353" s="243" t="s">
        <v>333</v>
      </c>
      <c r="D353" s="243">
        <f>VLOOKUP(A353,Sheet10!A:C,3,FALSE)</f>
        <v>5</v>
      </c>
      <c r="E353" s="268">
        <f>VLOOKUP(A353,'Pupil Info'!A:D,4,FALSE)</f>
        <v>1853</v>
      </c>
      <c r="F353" s="269">
        <f>VLOOKUP(A353,'Starting Point 2020'!A:AB,28,FALSE)+IFERROR(VLOOKUP(A353,'2020 SPED'!A:W,23,FALSE),0)</f>
        <v>18023159.295588203</v>
      </c>
      <c r="G353" s="269">
        <f>VLOOKUP(A353,'Starting Point 2020'!A:AB,28,FALSE)</f>
        <v>16210374.75</v>
      </c>
      <c r="H353" s="269">
        <f>VLOOKUP(A353,'2% 2020'!A:AB,28,FALSE)</f>
        <v>16487677.75</v>
      </c>
      <c r="I353" s="269">
        <f t="shared" si="97"/>
        <v>277303</v>
      </c>
      <c r="J353" s="269">
        <f>VLOOKUP(A353,'2% with VPK 2020'!A:AB,28,FALSE)</f>
        <v>16487677.75</v>
      </c>
      <c r="K353" s="269">
        <f>VLOOKUP(A353,'Charter School Lease'!A:D,4,FALSE)</f>
        <v>0</v>
      </c>
      <c r="L353" s="269">
        <f>VLOOKUP(A353,'Integration Change'!H:K,4,FALSE)</f>
        <v>0</v>
      </c>
      <c r="M353" s="269">
        <f>VLOOKUP(A353,'Other SPED'!A:D,4,FALSE)</f>
        <v>0</v>
      </c>
      <c r="N353" s="269">
        <f>VLOOKUP(A353,'LTFM Change'!G:J,4,FALSE)</f>
        <v>0</v>
      </c>
      <c r="O353" s="269">
        <f>VLOOKUP(A353,QComp!I:N,6,FALSE)</f>
        <v>-1519.4799125999562</v>
      </c>
      <c r="P353" s="269">
        <f>VLOOKUP(A353,'Breakfast and Lunch'!A:D,4,FALSE)</f>
        <v>0</v>
      </c>
      <c r="Q353" s="269">
        <f>VLOOKUP(A353,'Breakfast and Lunch'!A:E,5,FALSE)</f>
        <v>0</v>
      </c>
      <c r="R353" s="269">
        <f>VLOOKUP(A353,'Integration Change'!A:D,4,FALSE)</f>
        <v>0</v>
      </c>
      <c r="S353" s="269">
        <f>VLOOKUP(A353,'LTFM Change'!A:C,3,FALSE)</f>
        <v>0</v>
      </c>
      <c r="T353" s="269">
        <f>VLOOKUP(A353,QComp!A:D,4,FALSE)</f>
        <v>1519.4799125999562</v>
      </c>
      <c r="U353" s="269">
        <f t="shared" si="99"/>
        <v>0</v>
      </c>
      <c r="V353" s="269">
        <f>VLOOKUP(A353,'2020 SPED'!A:AF,32,FALSE)</f>
        <v>66261.256232217187</v>
      </c>
      <c r="W353" s="270">
        <f t="shared" si="94"/>
        <v>343564.25623221719</v>
      </c>
      <c r="X353" s="247">
        <f t="shared" si="100"/>
        <v>1.9062376944996337E-2</v>
      </c>
      <c r="Z353" s="268">
        <f>VLOOKUP(A353,'Pupil Info'!A:E,5,FALSE)</f>
        <v>1862</v>
      </c>
      <c r="AA353" s="269">
        <f>VLOOKUP(A353,'Starting Point 2021'!A:AB,28,FALSE)+VLOOKUP(A353,'2021 SPED'!A:AT,23,FALSE)</f>
        <v>18221701.163050085</v>
      </c>
      <c r="AB353" s="269">
        <f>VLOOKUP(A353,'Starting Point 2021'!A:AB,28,FALSE)</f>
        <v>16291768</v>
      </c>
      <c r="AC353" s="269">
        <f>VLOOKUP(A353,'2% 2021'!A:AB,28,FALSE)</f>
        <v>16854972</v>
      </c>
      <c r="AD353" s="269">
        <f t="shared" si="98"/>
        <v>563204</v>
      </c>
      <c r="AE353" s="269">
        <f>VLOOKUP(A353,'2% with VPK 2021'!A:AB,28,FALSE)</f>
        <v>16854972</v>
      </c>
      <c r="AF353" s="269">
        <f>VLOOKUP(A353,'Charter School Lease'!A:E,5,FALSE)</f>
        <v>0</v>
      </c>
      <c r="AG353" s="269">
        <f>VLOOKUP(A353,'Integration Change'!H:L,5,FALSE)</f>
        <v>0</v>
      </c>
      <c r="AH353" s="269">
        <f>VLOOKUP(A353,'Other SPED'!A:D,4,FALSE)</f>
        <v>0</v>
      </c>
      <c r="AI353" s="269">
        <f>VLOOKUP(A353,QComp!I:R,10,FALSE)</f>
        <v>-1519.436630331038</v>
      </c>
      <c r="AJ353" s="269">
        <f>VLOOKUP(A353,'LTFM Change'!G:K,5,FALSE)</f>
        <v>0</v>
      </c>
      <c r="AK353" s="269">
        <f>VLOOKUP(A353,'Breakfast and Lunch'!A:E,5,FALSE)</f>
        <v>0</v>
      </c>
      <c r="AL353" s="269">
        <f>VLOOKUP(A353,'Breakfast and Lunch'!A:D,4,FALSE)</f>
        <v>0</v>
      </c>
      <c r="AM353" s="269">
        <f>VLOOKUP(A353,'Integration Change'!A:E,5,FALSE)</f>
        <v>0</v>
      </c>
      <c r="AN353" s="269">
        <f>VLOOKUP(A353,'Safe School'!F:J,5,FALSE)</f>
        <v>0</v>
      </c>
      <c r="AO353" s="269">
        <f>VLOOKUP(A353,'LTFM Change'!A:D,4,FALSE)</f>
        <v>0</v>
      </c>
      <c r="AP353" s="269">
        <f>VLOOKUP(A353,QComp!A:E,5,FALSE)</f>
        <v>1519.436630331038</v>
      </c>
      <c r="AQ353" s="269">
        <f t="shared" si="101"/>
        <v>0</v>
      </c>
      <c r="AR353" s="269">
        <f>VLOOKUP(A353,'2021 SPED'!A:AF,32,FALSE)</f>
        <v>171892.59337215847</v>
      </c>
      <c r="AS353" s="285">
        <f t="shared" si="95"/>
        <v>735096.59337215847</v>
      </c>
      <c r="AT353" s="247">
        <f t="shared" si="96"/>
        <v>4.0341820272126155E-2</v>
      </c>
      <c r="AU353" s="249">
        <f t="shared" si="93"/>
        <v>1078660.8496043757</v>
      </c>
    </row>
    <row r="354" spans="1:47" x14ac:dyDescent="0.3">
      <c r="A354" s="243">
        <v>2906</v>
      </c>
      <c r="B354" s="243">
        <v>1</v>
      </c>
      <c r="C354" s="243" t="s">
        <v>334</v>
      </c>
      <c r="D354" s="243">
        <f>VLOOKUP(A354,Sheet10!A:C,3,FALSE)</f>
        <v>6</v>
      </c>
      <c r="E354" s="268">
        <f>VLOOKUP(A354,'Pupil Info'!A:D,4,FALSE)</f>
        <v>387</v>
      </c>
      <c r="F354" s="269">
        <f>VLOOKUP(A354,'Starting Point 2020'!A:AB,28,FALSE)+IFERROR(VLOOKUP(A354,'2020 SPED'!A:W,23,FALSE),0)</f>
        <v>5020757.1620494621</v>
      </c>
      <c r="G354" s="269">
        <f>VLOOKUP(A354,'Starting Point 2020'!A:AB,28,FALSE)</f>
        <v>4441236.9403281249</v>
      </c>
      <c r="H354" s="269">
        <f>VLOOKUP(A354,'2% 2020'!A:AB,28,FALSE)</f>
        <v>4512374.9403281249</v>
      </c>
      <c r="I354" s="269">
        <f t="shared" si="97"/>
        <v>71138</v>
      </c>
      <c r="J354" s="269">
        <f>VLOOKUP(A354,'2% with VPK 2020'!A:AB,28,FALSE)</f>
        <v>4512374.9403281249</v>
      </c>
      <c r="K354" s="269">
        <f>VLOOKUP(A354,'Charter School Lease'!A:D,4,FALSE)</f>
        <v>0</v>
      </c>
      <c r="L354" s="269">
        <f>VLOOKUP(A354,'Integration Change'!H:K,4,FALSE)</f>
        <v>0</v>
      </c>
      <c r="M354" s="269">
        <f>VLOOKUP(A354,'Other SPED'!A:D,4,FALSE)</f>
        <v>0</v>
      </c>
      <c r="N354" s="269">
        <f>VLOOKUP(A354,'LTFM Change'!G:J,4,FALSE)</f>
        <v>0</v>
      </c>
      <c r="O354" s="269">
        <f>VLOOKUP(A354,QComp!I:N,6,FALSE)</f>
        <v>0</v>
      </c>
      <c r="P354" s="269">
        <f>VLOOKUP(A354,'Breakfast and Lunch'!A:D,4,FALSE)</f>
        <v>0</v>
      </c>
      <c r="Q354" s="269">
        <f>VLOOKUP(A354,'Breakfast and Lunch'!A:E,5,FALSE)</f>
        <v>0</v>
      </c>
      <c r="R354" s="269">
        <f>VLOOKUP(A354,'Integration Change'!A:D,4,FALSE)</f>
        <v>0</v>
      </c>
      <c r="S354" s="269">
        <f>VLOOKUP(A354,'LTFM Change'!A:C,3,FALSE)</f>
        <v>0</v>
      </c>
      <c r="T354" s="269">
        <f>VLOOKUP(A354,QComp!A:D,4,FALSE)</f>
        <v>0</v>
      </c>
      <c r="U354" s="269">
        <f t="shared" si="99"/>
        <v>0</v>
      </c>
      <c r="V354" s="269">
        <f>VLOOKUP(A354,'2020 SPED'!A:AF,32,FALSE)</f>
        <v>7091.4190537326504</v>
      </c>
      <c r="W354" s="270">
        <f t="shared" si="94"/>
        <v>78229.41905373265</v>
      </c>
      <c r="X354" s="247">
        <f t="shared" si="100"/>
        <v>1.5581199514098655E-2</v>
      </c>
      <c r="Z354" s="268">
        <f>VLOOKUP(A354,'Pupil Info'!A:E,5,FALSE)</f>
        <v>372</v>
      </c>
      <c r="AA354" s="269">
        <f>VLOOKUP(A354,'Starting Point 2021'!A:AB,28,FALSE)+VLOOKUP(A354,'2021 SPED'!A:AT,23,FALSE)</f>
        <v>5080110.0171548352</v>
      </c>
      <c r="AB354" s="269">
        <f>VLOOKUP(A354,'Starting Point 2021'!A:AB,28,FALSE)</f>
        <v>4493717.399632371</v>
      </c>
      <c r="AC354" s="269">
        <f>VLOOKUP(A354,'2% 2021'!A:AB,28,FALSE)</f>
        <v>4638025.4476323705</v>
      </c>
      <c r="AD354" s="269">
        <f t="shared" si="98"/>
        <v>144308.04799999949</v>
      </c>
      <c r="AE354" s="269">
        <f>VLOOKUP(A354,'2% with VPK 2021'!A:AB,28,FALSE)</f>
        <v>4638025.4476323705</v>
      </c>
      <c r="AF354" s="269">
        <f>VLOOKUP(A354,'Charter School Lease'!A:E,5,FALSE)</f>
        <v>0</v>
      </c>
      <c r="AG354" s="269">
        <f>VLOOKUP(A354,'Integration Change'!H:L,5,FALSE)</f>
        <v>0</v>
      </c>
      <c r="AH354" s="269">
        <f>VLOOKUP(A354,'Other SPED'!A:D,4,FALSE)</f>
        <v>0</v>
      </c>
      <c r="AI354" s="269">
        <f>VLOOKUP(A354,QComp!I:R,10,FALSE)</f>
        <v>0</v>
      </c>
      <c r="AJ354" s="269">
        <f>VLOOKUP(A354,'LTFM Change'!G:K,5,FALSE)</f>
        <v>0</v>
      </c>
      <c r="AK354" s="269">
        <f>VLOOKUP(A354,'Breakfast and Lunch'!A:E,5,FALSE)</f>
        <v>0</v>
      </c>
      <c r="AL354" s="269">
        <f>VLOOKUP(A354,'Breakfast and Lunch'!A:D,4,FALSE)</f>
        <v>0</v>
      </c>
      <c r="AM354" s="269">
        <f>VLOOKUP(A354,'Integration Change'!A:E,5,FALSE)</f>
        <v>0</v>
      </c>
      <c r="AN354" s="269">
        <f>VLOOKUP(A354,'Safe School'!F:J,5,FALSE)</f>
        <v>0</v>
      </c>
      <c r="AO354" s="269">
        <f>VLOOKUP(A354,'LTFM Change'!A:D,4,FALSE)</f>
        <v>0</v>
      </c>
      <c r="AP354" s="269">
        <f>VLOOKUP(A354,QComp!A:E,5,FALSE)</f>
        <v>0</v>
      </c>
      <c r="AQ354" s="269">
        <f t="shared" si="101"/>
        <v>0</v>
      </c>
      <c r="AR354" s="269">
        <f>VLOOKUP(A354,'2021 SPED'!A:AF,32,FALSE)</f>
        <v>17474.647473184625</v>
      </c>
      <c r="AS354" s="285">
        <f t="shared" si="95"/>
        <v>161782.69547318411</v>
      </c>
      <c r="AT354" s="247">
        <f t="shared" si="96"/>
        <v>3.184629760514357E-2</v>
      </c>
      <c r="AU354" s="249">
        <f t="shared" si="93"/>
        <v>240012.11452691676</v>
      </c>
    </row>
    <row r="355" spans="1:47" x14ac:dyDescent="0.3">
      <c r="A355" s="243">
        <v>2907</v>
      </c>
      <c r="B355" s="243">
        <v>1</v>
      </c>
      <c r="C355" s="243" t="s">
        <v>335</v>
      </c>
      <c r="D355" s="243">
        <f>VLOOKUP(A355,Sheet10!A:C,3,FALSE)</f>
        <v>6</v>
      </c>
      <c r="E355" s="268">
        <f>VLOOKUP(A355,'Pupil Info'!A:D,4,FALSE)</f>
        <v>399</v>
      </c>
      <c r="F355" s="269">
        <f>VLOOKUP(A355,'Starting Point 2020'!A:AB,28,FALSE)+IFERROR(VLOOKUP(A355,'2020 SPED'!A:W,23,FALSE),0)</f>
        <v>4166827.8254568176</v>
      </c>
      <c r="G355" s="269">
        <f>VLOOKUP(A355,'Starting Point 2020'!A:AB,28,FALSE)</f>
        <v>4365011</v>
      </c>
      <c r="H355" s="269">
        <f>VLOOKUP(A355,'2% 2020'!A:AB,28,FALSE)</f>
        <v>4433375</v>
      </c>
      <c r="I355" s="269">
        <f t="shared" si="97"/>
        <v>68364</v>
      </c>
      <c r="J355" s="269">
        <f>VLOOKUP(A355,'2% with VPK 2020'!A:AB,28,FALSE)</f>
        <v>4433375</v>
      </c>
      <c r="K355" s="269">
        <f>VLOOKUP(A355,'Charter School Lease'!A:D,4,FALSE)</f>
        <v>0</v>
      </c>
      <c r="L355" s="269">
        <f>VLOOKUP(A355,'Integration Change'!H:K,4,FALSE)</f>
        <v>0</v>
      </c>
      <c r="M355" s="269">
        <f>VLOOKUP(A355,'Other SPED'!A:D,4,FALSE)</f>
        <v>0</v>
      </c>
      <c r="N355" s="269">
        <f>VLOOKUP(A355,'LTFM Change'!G:J,4,FALSE)</f>
        <v>0</v>
      </c>
      <c r="O355" s="269">
        <f>VLOOKUP(A355,QComp!I:N,6,FALSE)</f>
        <v>0</v>
      </c>
      <c r="P355" s="269">
        <f>VLOOKUP(A355,'Breakfast and Lunch'!A:D,4,FALSE)</f>
        <v>0</v>
      </c>
      <c r="Q355" s="269">
        <f>VLOOKUP(A355,'Breakfast and Lunch'!A:E,5,FALSE)</f>
        <v>0</v>
      </c>
      <c r="R355" s="269">
        <f>VLOOKUP(A355,'Integration Change'!A:D,4,FALSE)</f>
        <v>0</v>
      </c>
      <c r="S355" s="269">
        <f>VLOOKUP(A355,'LTFM Change'!A:C,3,FALSE)</f>
        <v>0</v>
      </c>
      <c r="T355" s="269">
        <f>VLOOKUP(A355,QComp!A:D,4,FALSE)</f>
        <v>0</v>
      </c>
      <c r="U355" s="269">
        <f t="shared" si="99"/>
        <v>0</v>
      </c>
      <c r="V355" s="269">
        <f>VLOOKUP(A355,'2020 SPED'!A:AF,32,FALSE)</f>
        <v>173586.86169529712</v>
      </c>
      <c r="W355" s="270">
        <f t="shared" si="94"/>
        <v>241950.86169529712</v>
      </c>
      <c r="X355" s="247">
        <f t="shared" si="100"/>
        <v>5.8065960925268494E-2</v>
      </c>
      <c r="Z355" s="268">
        <f>VLOOKUP(A355,'Pupil Info'!A:E,5,FALSE)</f>
        <v>404</v>
      </c>
      <c r="AA355" s="269">
        <f>VLOOKUP(A355,'Starting Point 2021'!A:AB,28,FALSE)+VLOOKUP(A355,'2021 SPED'!A:AT,23,FALSE)</f>
        <v>4383290.0383786168</v>
      </c>
      <c r="AB355" s="269">
        <f>VLOOKUP(A355,'Starting Point 2021'!A:AB,28,FALSE)</f>
        <v>4584743.75</v>
      </c>
      <c r="AC355" s="269">
        <f>VLOOKUP(A355,'2% 2021'!A:AB,28,FALSE)</f>
        <v>4729988.75</v>
      </c>
      <c r="AD355" s="269">
        <f t="shared" si="98"/>
        <v>145245</v>
      </c>
      <c r="AE355" s="269">
        <f>VLOOKUP(A355,'2% with VPK 2021'!A:AB,28,FALSE)</f>
        <v>4729988.75</v>
      </c>
      <c r="AF355" s="269">
        <f>VLOOKUP(A355,'Charter School Lease'!A:E,5,FALSE)</f>
        <v>0</v>
      </c>
      <c r="AG355" s="269">
        <f>VLOOKUP(A355,'Integration Change'!H:L,5,FALSE)</f>
        <v>0</v>
      </c>
      <c r="AH355" s="269">
        <f>VLOOKUP(A355,'Other SPED'!A:D,4,FALSE)</f>
        <v>0</v>
      </c>
      <c r="AI355" s="269">
        <f>VLOOKUP(A355,QComp!I:R,10,FALSE)</f>
        <v>0</v>
      </c>
      <c r="AJ355" s="269">
        <f>VLOOKUP(A355,'LTFM Change'!G:K,5,FALSE)</f>
        <v>0</v>
      </c>
      <c r="AK355" s="269">
        <f>VLOOKUP(A355,'Breakfast and Lunch'!A:E,5,FALSE)</f>
        <v>0</v>
      </c>
      <c r="AL355" s="269">
        <f>VLOOKUP(A355,'Breakfast and Lunch'!A:D,4,FALSE)</f>
        <v>0</v>
      </c>
      <c r="AM355" s="269">
        <f>VLOOKUP(A355,'Integration Change'!A:E,5,FALSE)</f>
        <v>0</v>
      </c>
      <c r="AN355" s="269">
        <f>VLOOKUP(A355,'Safe School'!F:J,5,FALSE)</f>
        <v>0</v>
      </c>
      <c r="AO355" s="269">
        <f>VLOOKUP(A355,'LTFM Change'!A:D,4,FALSE)</f>
        <v>0</v>
      </c>
      <c r="AP355" s="269">
        <f>VLOOKUP(A355,QComp!A:E,5,FALSE)</f>
        <v>0</v>
      </c>
      <c r="AQ355" s="269">
        <f t="shared" si="101"/>
        <v>0</v>
      </c>
      <c r="AR355" s="269">
        <f>VLOOKUP(A355,'2021 SPED'!A:AF,32,FALSE)</f>
        <v>182734.91956312017</v>
      </c>
      <c r="AS355" s="285">
        <f t="shared" si="95"/>
        <v>327979.91956312017</v>
      </c>
      <c r="AT355" s="247">
        <f t="shared" si="96"/>
        <v>7.4825055310380584E-2</v>
      </c>
      <c r="AU355" s="249">
        <f t="shared" si="93"/>
        <v>569930.78125841729</v>
      </c>
    </row>
    <row r="356" spans="1:47" x14ac:dyDescent="0.3">
      <c r="A356" s="243">
        <v>2908</v>
      </c>
      <c r="B356" s="243">
        <v>1</v>
      </c>
      <c r="C356" s="243" t="s">
        <v>336</v>
      </c>
      <c r="D356" s="243">
        <f>VLOOKUP(A356,Sheet10!A:C,3,FALSE)</f>
        <v>6</v>
      </c>
      <c r="E356" s="268">
        <f>VLOOKUP(A356,'Pupil Info'!A:D,4,FALSE)</f>
        <v>485</v>
      </c>
      <c r="F356" s="269">
        <f>VLOOKUP(A356,'Starting Point 2020'!A:AB,28,FALSE)+IFERROR(VLOOKUP(A356,'2020 SPED'!A:W,23,FALSE),0)</f>
        <v>4876885.0631085597</v>
      </c>
      <c r="G356" s="269">
        <f>VLOOKUP(A356,'Starting Point 2020'!A:AB,28,FALSE)</f>
        <v>4682509.5958361253</v>
      </c>
      <c r="H356" s="269">
        <f>VLOOKUP(A356,'2% 2020'!A:AB,28,FALSE)</f>
        <v>4758237.5958361253</v>
      </c>
      <c r="I356" s="269">
        <f t="shared" si="97"/>
        <v>75728</v>
      </c>
      <c r="J356" s="269">
        <f>VLOOKUP(A356,'2% with VPK 2020'!A:AB,28,FALSE)</f>
        <v>4758237.5958361253</v>
      </c>
      <c r="K356" s="269">
        <f>VLOOKUP(A356,'Charter School Lease'!A:D,4,FALSE)</f>
        <v>0</v>
      </c>
      <c r="L356" s="269">
        <f>VLOOKUP(A356,'Integration Change'!H:K,4,FALSE)</f>
        <v>0</v>
      </c>
      <c r="M356" s="269">
        <f>VLOOKUP(A356,'Other SPED'!A:D,4,FALSE)</f>
        <v>0</v>
      </c>
      <c r="N356" s="269">
        <f>VLOOKUP(A356,'LTFM Change'!G:J,4,FALSE)</f>
        <v>0</v>
      </c>
      <c r="O356" s="269">
        <f>VLOOKUP(A356,QComp!I:N,6,FALSE)</f>
        <v>-388.07148900000902</v>
      </c>
      <c r="P356" s="269">
        <f>VLOOKUP(A356,'Breakfast and Lunch'!A:D,4,FALSE)</f>
        <v>0</v>
      </c>
      <c r="Q356" s="269">
        <f>VLOOKUP(A356,'Breakfast and Lunch'!A:E,5,FALSE)</f>
        <v>0</v>
      </c>
      <c r="R356" s="269">
        <f>VLOOKUP(A356,'Integration Change'!A:D,4,FALSE)</f>
        <v>0</v>
      </c>
      <c r="S356" s="269">
        <f>VLOOKUP(A356,'LTFM Change'!A:C,3,FALSE)</f>
        <v>0</v>
      </c>
      <c r="T356" s="269">
        <f>VLOOKUP(A356,QComp!A:D,4,FALSE)</f>
        <v>388.07148900000902</v>
      </c>
      <c r="U356" s="269">
        <f t="shared" si="99"/>
        <v>0</v>
      </c>
      <c r="V356" s="269">
        <f>VLOOKUP(A356,'2020 SPED'!A:AF,32,FALSE)</f>
        <v>7557.4970797022397</v>
      </c>
      <c r="W356" s="270">
        <f t="shared" si="94"/>
        <v>83285.49707970224</v>
      </c>
      <c r="X356" s="247">
        <f t="shared" si="100"/>
        <v>1.7077600969052847E-2</v>
      </c>
      <c r="Z356" s="268">
        <f>VLOOKUP(A356,'Pupil Info'!A:E,5,FALSE)</f>
        <v>497</v>
      </c>
      <c r="AA356" s="269">
        <f>VLOOKUP(A356,'Starting Point 2021'!A:AB,28,FALSE)+VLOOKUP(A356,'2021 SPED'!A:AT,23,FALSE)</f>
        <v>5024610.5504953964</v>
      </c>
      <c r="AB356" s="269">
        <f>VLOOKUP(A356,'Starting Point 2021'!A:AB,28,FALSE)</f>
        <v>4814936.818676779</v>
      </c>
      <c r="AC356" s="269">
        <f>VLOOKUP(A356,'2% 2021'!A:AB,28,FALSE)</f>
        <v>4971141.6726767793</v>
      </c>
      <c r="AD356" s="269">
        <f t="shared" si="98"/>
        <v>156204.85400000028</v>
      </c>
      <c r="AE356" s="269">
        <f>VLOOKUP(A356,'2% with VPK 2021'!A:AB,28,FALSE)</f>
        <v>4971141.6726767793</v>
      </c>
      <c r="AF356" s="269">
        <f>VLOOKUP(A356,'Charter School Lease'!A:E,5,FALSE)</f>
        <v>0</v>
      </c>
      <c r="AG356" s="269">
        <f>VLOOKUP(A356,'Integration Change'!H:L,5,FALSE)</f>
        <v>0</v>
      </c>
      <c r="AH356" s="269">
        <f>VLOOKUP(A356,'Other SPED'!A:D,4,FALSE)</f>
        <v>0</v>
      </c>
      <c r="AI356" s="269">
        <f>VLOOKUP(A356,QComp!I:R,10,FALSE)</f>
        <v>-399.36480981329805</v>
      </c>
      <c r="AJ356" s="269">
        <f>VLOOKUP(A356,'LTFM Change'!G:K,5,FALSE)</f>
        <v>0</v>
      </c>
      <c r="AK356" s="269">
        <f>VLOOKUP(A356,'Breakfast and Lunch'!A:E,5,FALSE)</f>
        <v>0</v>
      </c>
      <c r="AL356" s="269">
        <f>VLOOKUP(A356,'Breakfast and Lunch'!A:D,4,FALSE)</f>
        <v>0</v>
      </c>
      <c r="AM356" s="269">
        <f>VLOOKUP(A356,'Integration Change'!A:E,5,FALSE)</f>
        <v>0</v>
      </c>
      <c r="AN356" s="269">
        <f>VLOOKUP(A356,'Safe School'!F:J,5,FALSE)</f>
        <v>0</v>
      </c>
      <c r="AO356" s="269">
        <f>VLOOKUP(A356,'LTFM Change'!A:D,4,FALSE)</f>
        <v>0</v>
      </c>
      <c r="AP356" s="269">
        <f>VLOOKUP(A356,QComp!A:E,5,FALSE)</f>
        <v>399.36480981329805</v>
      </c>
      <c r="AQ356" s="269">
        <f t="shared" si="101"/>
        <v>0</v>
      </c>
      <c r="AR356" s="269">
        <f>VLOOKUP(A356,'2021 SPED'!A:AF,32,FALSE)</f>
        <v>19764.913932586933</v>
      </c>
      <c r="AS356" s="285">
        <f t="shared" si="95"/>
        <v>175969.76793258722</v>
      </c>
      <c r="AT356" s="247">
        <f t="shared" si="96"/>
        <v>3.502157354568261E-2</v>
      </c>
      <c r="AU356" s="249">
        <f t="shared" si="93"/>
        <v>259255.26501228946</v>
      </c>
    </row>
    <row r="357" spans="1:47" x14ac:dyDescent="0.3">
      <c r="A357" s="243">
        <v>3000</v>
      </c>
      <c r="B357" s="243">
        <v>1</v>
      </c>
      <c r="C357" s="243" t="s">
        <v>337</v>
      </c>
      <c r="D357" s="243">
        <v>10</v>
      </c>
      <c r="E357" s="268">
        <f>VLOOKUP(A357,'Pupil Info'!A:D,4,FALSE)</f>
        <v>0</v>
      </c>
      <c r="F357" s="269">
        <f>VLOOKUP(A357,'Starting Point 2020'!A:AB,28,FALSE)+IFERROR(VLOOKUP(A357,'2020 SPED'!A:W,23,FALSE),0)</f>
        <v>-72447</v>
      </c>
      <c r="G357" s="269">
        <f>VLOOKUP(A357,'Starting Point 2020'!A:AB,28,FALSE)</f>
        <v>-72447</v>
      </c>
      <c r="H357" s="269">
        <f>VLOOKUP(A357,'2% 2020'!A:AB,28,FALSE)</f>
        <v>-72447</v>
      </c>
      <c r="I357" s="269">
        <f t="shared" si="97"/>
        <v>0</v>
      </c>
      <c r="J357" s="269">
        <f>VLOOKUP(A357,'2% with VPK 2020'!A:AB,28,FALSE)</f>
        <v>-72447</v>
      </c>
      <c r="K357" s="269">
        <f>VLOOKUP(A357,'Charter School Lease'!A:D,4,FALSE)</f>
        <v>0</v>
      </c>
      <c r="L357" s="269">
        <f>VLOOKUP(A357,'Integration Change'!H:K,4,FALSE)</f>
        <v>0</v>
      </c>
      <c r="M357" s="269">
        <f>VLOOKUP(A357,'Other SPED'!A:D,4,FALSE)</f>
        <v>0</v>
      </c>
      <c r="N357" s="269">
        <f>VLOOKUP(A357,'LTFM Change'!G:J,4,FALSE)</f>
        <v>0</v>
      </c>
      <c r="O357" s="269">
        <f>VLOOKUP(A357,QComp!I:N,6,FALSE)</f>
        <v>0</v>
      </c>
      <c r="P357" s="269">
        <v>0</v>
      </c>
      <c r="Q357" s="269">
        <v>0</v>
      </c>
      <c r="R357" s="269">
        <v>0</v>
      </c>
      <c r="S357" s="269">
        <v>0</v>
      </c>
      <c r="T357" s="269">
        <f>VLOOKUP(A357,QComp!A:D,4,FALSE)</f>
        <v>0</v>
      </c>
      <c r="U357" s="269">
        <f t="shared" si="99"/>
        <v>0</v>
      </c>
      <c r="V357" s="269">
        <v>0</v>
      </c>
      <c r="W357" s="270">
        <f t="shared" si="94"/>
        <v>0</v>
      </c>
      <c r="X357" s="247">
        <f t="shared" si="100"/>
        <v>0</v>
      </c>
      <c r="Z357" s="268">
        <f>VLOOKUP(A357,'Pupil Info'!A:E,5,FALSE)</f>
        <v>0</v>
      </c>
      <c r="AA357" s="269">
        <f>VLOOKUP(A357,'Starting Point 2021'!A:AB,28,FALSE)</f>
        <v>54344000</v>
      </c>
      <c r="AB357" s="269">
        <f>VLOOKUP(A357,'Starting Point 2021'!A:AB,28,FALSE)</f>
        <v>54344000</v>
      </c>
      <c r="AC357" s="269">
        <f>VLOOKUP(A357,'2% 2021'!A:AB,28,FALSE)</f>
        <v>54344000</v>
      </c>
      <c r="AD357" s="269">
        <f t="shared" si="98"/>
        <v>0</v>
      </c>
      <c r="AE357" s="269">
        <f>VLOOKUP(A357,'2% with VPK 2021'!A:AB,28,FALSE)</f>
        <v>54344000</v>
      </c>
      <c r="AF357" s="269">
        <f>VLOOKUP(A357,'Charter School Lease'!A:E,5,FALSE)</f>
        <v>0</v>
      </c>
      <c r="AG357" s="269">
        <f>VLOOKUP(A357,'Integration Change'!H:L,5,FALSE)</f>
        <v>0</v>
      </c>
      <c r="AH357" s="269">
        <f>VLOOKUP(A357,'Other SPED'!A:D,4,FALSE)</f>
        <v>0</v>
      </c>
      <c r="AI357" s="269">
        <f>VLOOKUP(A357,QComp!I:R,10,FALSE)</f>
        <v>0</v>
      </c>
      <c r="AJ357" s="269">
        <f>VLOOKUP(A357,'LTFM Change'!G:K,5,FALSE)</f>
        <v>0</v>
      </c>
      <c r="AK357" s="269">
        <v>0</v>
      </c>
      <c r="AL357" s="269">
        <v>0</v>
      </c>
      <c r="AM357" s="269">
        <v>0</v>
      </c>
      <c r="AN357" s="269">
        <f>VLOOKUP(A357,'Safe School'!F:J,5,FALSE)</f>
        <v>0</v>
      </c>
      <c r="AO357" s="269">
        <v>0</v>
      </c>
      <c r="AP357" s="269">
        <f>VLOOKUP(A357,QComp!A:E,5,FALSE)</f>
        <v>0</v>
      </c>
      <c r="AQ357" s="269">
        <f t="shared" si="101"/>
        <v>0</v>
      </c>
      <c r="AR357" s="269">
        <v>0</v>
      </c>
      <c r="AS357" s="285">
        <f t="shared" si="95"/>
        <v>0</v>
      </c>
      <c r="AT357" s="247">
        <f t="shared" si="96"/>
        <v>0</v>
      </c>
      <c r="AU357" s="249">
        <f t="shared" si="93"/>
        <v>0</v>
      </c>
    </row>
    <row r="358" spans="1:47" x14ac:dyDescent="0.3">
      <c r="A358" s="243">
        <v>3999</v>
      </c>
      <c r="B358" s="243">
        <v>1</v>
      </c>
      <c r="C358" s="243" t="s">
        <v>338</v>
      </c>
      <c r="D358" s="243">
        <v>10</v>
      </c>
      <c r="E358" s="268">
        <f>VLOOKUP(A358,'Pupil Info'!A:D,4,FALSE)</f>
        <v>3850.686791653512</v>
      </c>
      <c r="F358" s="269">
        <f>VLOOKUP(A358,'Starting Point 2020'!A:AB,28,FALSE)+IFERROR(VLOOKUP(A358,'2020 SPED'!A:W,23,FALSE),0)</f>
        <v>35605462</v>
      </c>
      <c r="G358" s="269">
        <f>VLOOKUP(A358,'Starting Point 2020'!A:AB,28,FALSE)</f>
        <v>35605462</v>
      </c>
      <c r="H358" s="269">
        <f>VLOOKUP(A358,'2% 2020'!A:AB,28,FALSE)</f>
        <v>36122115</v>
      </c>
      <c r="I358" s="269">
        <f t="shared" si="97"/>
        <v>516653</v>
      </c>
      <c r="J358" s="269">
        <f>VLOOKUP(A358,'2% with VPK 2020'!A:AB,28,FALSE)</f>
        <v>36122035</v>
      </c>
      <c r="K358" s="269">
        <f>VLOOKUP(A358,'Charter School Lease'!A:D,4,FALSE)</f>
        <v>0</v>
      </c>
      <c r="L358" s="269">
        <f>VLOOKUP(A358,'Integration Change'!H:K,4,FALSE)</f>
        <v>0</v>
      </c>
      <c r="M358" s="269">
        <f>VLOOKUP(A358,'Other SPED'!A:D,4,FALSE)</f>
        <v>0</v>
      </c>
      <c r="N358" s="269">
        <f>VLOOKUP(A358,'LTFM Change'!G:J,4,FALSE)</f>
        <v>0</v>
      </c>
      <c r="O358" s="269">
        <f>VLOOKUP(A358,QComp!I:N,6,FALSE)</f>
        <v>0</v>
      </c>
      <c r="P358" s="269">
        <v>0</v>
      </c>
      <c r="Q358" s="269">
        <v>0</v>
      </c>
      <c r="R358" s="269">
        <v>0</v>
      </c>
      <c r="S358" s="269">
        <v>0</v>
      </c>
      <c r="T358" s="269">
        <f>VLOOKUP(A358,QComp!A:D,4,FALSE)</f>
        <v>0</v>
      </c>
      <c r="U358" s="269">
        <f t="shared" si="99"/>
        <v>-80</v>
      </c>
      <c r="V358" s="269">
        <v>0</v>
      </c>
      <c r="W358" s="270">
        <f t="shared" si="94"/>
        <v>516573</v>
      </c>
      <c r="X358" s="247">
        <f t="shared" si="100"/>
        <v>1.4508251571065136E-2</v>
      </c>
      <c r="Z358" s="268">
        <f>VLOOKUP(A358,'Pupil Info'!A:E,5,FALSE)</f>
        <v>9004.7622109798249</v>
      </c>
      <c r="AA358" s="269">
        <f>VLOOKUP(A358,'Starting Point 2021'!A:AB,28,FALSE)+'2021 SPED'!W603</f>
        <v>51722441.980128765</v>
      </c>
      <c r="AB358" s="269">
        <f>VLOOKUP(A358,'Starting Point 2021'!A:AB,28,FALSE)</f>
        <v>53242766</v>
      </c>
      <c r="AC358" s="269">
        <f>VLOOKUP(A358,'2% 2021'!A:AB,28,FALSE)</f>
        <v>54598446</v>
      </c>
      <c r="AD358" s="269">
        <f t="shared" si="98"/>
        <v>1355680</v>
      </c>
      <c r="AE358" s="269">
        <f>VLOOKUP(A358,'2% with VPK 2021'!A:AB,28,FALSE)</f>
        <v>54598483</v>
      </c>
      <c r="AF358" s="269">
        <f>VLOOKUP(A358,'Charter School Lease'!A:E,5,FALSE)</f>
        <v>0</v>
      </c>
      <c r="AG358" s="269">
        <f>VLOOKUP(A358,'Integration Change'!H:L,5,FALSE)</f>
        <v>0</v>
      </c>
      <c r="AH358" s="269">
        <f>VLOOKUP(A358,'Other SPED'!A:D,4,FALSE)</f>
        <v>0</v>
      </c>
      <c r="AI358" s="269">
        <f>VLOOKUP(A358,QComp!I:R,10,FALSE)</f>
        <v>0</v>
      </c>
      <c r="AJ358" s="269">
        <f>VLOOKUP(A358,'LTFM Change'!G:K,5,FALSE)</f>
        <v>0</v>
      </c>
      <c r="AK358" s="269">
        <v>0</v>
      </c>
      <c r="AL358" s="269">
        <v>0</v>
      </c>
      <c r="AM358" s="269">
        <v>0</v>
      </c>
      <c r="AN358" s="269">
        <f>VLOOKUP(A358,'Safe School'!F:J,5,FALSE)</f>
        <v>0</v>
      </c>
      <c r="AO358" s="269">
        <v>0</v>
      </c>
      <c r="AP358" s="269">
        <f>VLOOKUP(A358,QComp!A:E,5,FALSE)</f>
        <v>0</v>
      </c>
      <c r="AQ358" s="269">
        <f t="shared" si="101"/>
        <v>37</v>
      </c>
      <c r="AR358" s="269">
        <f>'2021 SPED'!AF18</f>
        <v>1520324.0198712349</v>
      </c>
      <c r="AS358" s="285">
        <f t="shared" si="95"/>
        <v>2876041.0198712349</v>
      </c>
      <c r="AT358" s="247">
        <f t="shared" si="96"/>
        <v>5.5605282924889365E-2</v>
      </c>
      <c r="AU358" s="249">
        <f t="shared" si="93"/>
        <v>3392614.0198712349</v>
      </c>
    </row>
    <row r="359" spans="1:47" x14ac:dyDescent="0.3">
      <c r="A359" s="243">
        <v>4000</v>
      </c>
      <c r="B359" s="243">
        <v>7</v>
      </c>
      <c r="C359" s="243" t="s">
        <v>339</v>
      </c>
      <c r="D359" s="243">
        <v>7</v>
      </c>
      <c r="E359" s="268">
        <f>VLOOKUP(A359,'Pupil Info'!A:D,4,FALSE)</f>
        <v>110</v>
      </c>
      <c r="F359" s="269">
        <f>VLOOKUP(A359,'Starting Point 2020'!A:AB,28,FALSE)+IFERROR(VLOOKUP(A359,'2020 SPED'!A:W,23,FALSE),0)</f>
        <v>1240397</v>
      </c>
      <c r="G359" s="269">
        <f>VLOOKUP(A359,'Starting Point 2020'!A:AB,28,FALSE)</f>
        <v>1240397</v>
      </c>
      <c r="H359" s="269">
        <f>VLOOKUP(A359,'2% 2020'!A:AB,28,FALSE)</f>
        <v>1264622</v>
      </c>
      <c r="I359" s="269">
        <f t="shared" si="97"/>
        <v>24225</v>
      </c>
      <c r="J359" s="269">
        <f>VLOOKUP(A359,'2% with VPK 2020'!A:AB,28,FALSE)</f>
        <v>1264743</v>
      </c>
      <c r="K359" s="269">
        <f>VLOOKUP(A359,'Charter School Lease'!A:D,4,FALSE)</f>
        <v>0</v>
      </c>
      <c r="L359" s="269">
        <f>VLOOKUP(A359,'Integration Change'!H:K,4,FALSE)</f>
        <v>0</v>
      </c>
      <c r="M359" s="269">
        <f>VLOOKUP(A359,'Other SPED'!A:D,4,FALSE)</f>
        <v>0</v>
      </c>
      <c r="N359" s="269">
        <f>VLOOKUP(A359,'LTFM Change'!G:J,4,FALSE)</f>
        <v>0</v>
      </c>
      <c r="O359" s="269">
        <f>VLOOKUP(A359,QComp!I:N,6,FALSE)</f>
        <v>0</v>
      </c>
      <c r="P359" s="269">
        <f>VLOOKUP(A359,'Breakfast and Lunch'!A:D,4,FALSE)</f>
        <v>0</v>
      </c>
      <c r="Q359" s="269">
        <f>VLOOKUP(A359,'Breakfast and Lunch'!A:E,5,FALSE)</f>
        <v>0</v>
      </c>
      <c r="R359" s="269">
        <v>0</v>
      </c>
      <c r="S359" s="269">
        <v>0</v>
      </c>
      <c r="T359" s="269">
        <f>VLOOKUP(A359,QComp!A:D,4,FALSE)</f>
        <v>0</v>
      </c>
      <c r="U359" s="269">
        <f t="shared" si="99"/>
        <v>121</v>
      </c>
      <c r="V359" s="269">
        <f>VLOOKUP(A359,'2020 SPED'!A:AF,32,FALSE)</f>
        <v>0</v>
      </c>
      <c r="W359" s="270">
        <f t="shared" si="94"/>
        <v>24346</v>
      </c>
      <c r="X359" s="247">
        <f t="shared" si="100"/>
        <v>1.9627586974170365E-2</v>
      </c>
      <c r="Z359" s="268">
        <f>VLOOKUP(A359,'Pupil Info'!A:E,5,FALSE)</f>
        <v>110</v>
      </c>
      <c r="AA359" s="269">
        <f>VLOOKUP(A359,'Starting Point 2021'!A:AB,28,FALSE)+VLOOKUP(A359,'2021 SPED'!A:AT,23,FALSE)</f>
        <v>1237978</v>
      </c>
      <c r="AB359" s="269">
        <f>VLOOKUP(A359,'Starting Point 2021'!A:AB,28,FALSE)</f>
        <v>1237978</v>
      </c>
      <c r="AC359" s="269">
        <f>VLOOKUP(A359,'2% 2021'!A:AB,28,FALSE)</f>
        <v>1287007</v>
      </c>
      <c r="AD359" s="269">
        <f t="shared" si="98"/>
        <v>49029</v>
      </c>
      <c r="AE359" s="269">
        <f>VLOOKUP(A359,'2% with VPK 2021'!A:AB,28,FALSE)</f>
        <v>1287128</v>
      </c>
      <c r="AF359" s="269">
        <f>VLOOKUP(A359,'Charter School Lease'!A:E,5,FALSE)</f>
        <v>0</v>
      </c>
      <c r="AG359" s="269">
        <f>VLOOKUP(A359,'Integration Change'!H:L,5,FALSE)</f>
        <v>0</v>
      </c>
      <c r="AH359" s="269">
        <f>VLOOKUP(A359,'Other SPED'!A:D,4,FALSE)</f>
        <v>0</v>
      </c>
      <c r="AI359" s="269">
        <f>VLOOKUP(A359,QComp!I:R,10,FALSE)</f>
        <v>0</v>
      </c>
      <c r="AJ359" s="269">
        <f>VLOOKUP(A359,'LTFM Change'!G:K,5,FALSE)</f>
        <v>0</v>
      </c>
      <c r="AK359" s="269">
        <f>VLOOKUP(A359,'Breakfast and Lunch'!A:E,5,FALSE)</f>
        <v>0</v>
      </c>
      <c r="AL359" s="269">
        <f>VLOOKUP(A359,'Breakfast and Lunch'!A:D,4,FALSE)</f>
        <v>0</v>
      </c>
      <c r="AM359" s="269">
        <v>0</v>
      </c>
      <c r="AN359" s="269">
        <f>VLOOKUP(A359,'Safe School'!F:J,5,FALSE)</f>
        <v>0</v>
      </c>
      <c r="AO359" s="269">
        <v>0</v>
      </c>
      <c r="AP359" s="269">
        <f>VLOOKUP(A359,QComp!A:E,5,FALSE)</f>
        <v>0</v>
      </c>
      <c r="AQ359" s="269">
        <f t="shared" si="101"/>
        <v>121</v>
      </c>
      <c r="AR359" s="269">
        <f>VLOOKUP(A359,'2021 SPED'!A:AF,32,FALSE)</f>
        <v>0</v>
      </c>
      <c r="AS359" s="285">
        <f t="shared" si="95"/>
        <v>49150</v>
      </c>
      <c r="AT359" s="247">
        <f t="shared" si="96"/>
        <v>3.9701836381583519E-2</v>
      </c>
      <c r="AU359" s="249">
        <f t="shared" si="93"/>
        <v>73496</v>
      </c>
    </row>
    <row r="360" spans="1:47" x14ac:dyDescent="0.3">
      <c r="A360" s="243">
        <v>4001</v>
      </c>
      <c r="B360" s="243">
        <v>7</v>
      </c>
      <c r="C360" s="243" t="s">
        <v>340</v>
      </c>
      <c r="D360" s="243">
        <v>7</v>
      </c>
      <c r="E360" s="268">
        <f>VLOOKUP(A360,'Pupil Info'!A:D,4,FALSE)</f>
        <v>213</v>
      </c>
      <c r="F360" s="269">
        <f>VLOOKUP(A360,'Starting Point 2020'!A:AB,28,FALSE)+IFERROR(VLOOKUP(A360,'2020 SPED'!A:W,23,FALSE),0)</f>
        <v>1927409.219609383</v>
      </c>
      <c r="G360" s="269">
        <f>VLOOKUP(A360,'Starting Point 2020'!A:AB,28,FALSE)</f>
        <v>1495549</v>
      </c>
      <c r="H360" s="269">
        <f>VLOOKUP(A360,'2% 2020'!A:AB,28,FALSE)</f>
        <v>1523166</v>
      </c>
      <c r="I360" s="269">
        <f t="shared" si="97"/>
        <v>27617</v>
      </c>
      <c r="J360" s="269">
        <f>VLOOKUP(A360,'2% with VPK 2020'!A:AB,28,FALSE)</f>
        <v>1523146</v>
      </c>
      <c r="K360" s="269">
        <f>VLOOKUP(A360,'Charter School Lease'!A:D,4,FALSE)</f>
        <v>0</v>
      </c>
      <c r="L360" s="269">
        <f>VLOOKUP(A360,'Integration Change'!H:K,4,FALSE)</f>
        <v>0</v>
      </c>
      <c r="M360" s="269">
        <f>VLOOKUP(A360,'Other SPED'!A:D,4,FALSE)</f>
        <v>0</v>
      </c>
      <c r="N360" s="269">
        <f>VLOOKUP(A360,'LTFM Change'!G:J,4,FALSE)</f>
        <v>0</v>
      </c>
      <c r="O360" s="269">
        <f>VLOOKUP(A360,QComp!I:N,6,FALSE)</f>
        <v>0</v>
      </c>
      <c r="P360" s="269">
        <f>VLOOKUP(A360,'Breakfast and Lunch'!A:D,4,FALSE)</f>
        <v>0</v>
      </c>
      <c r="Q360" s="269">
        <f>VLOOKUP(A360,'Breakfast and Lunch'!A:E,5,FALSE)</f>
        <v>0</v>
      </c>
      <c r="R360" s="269">
        <v>0</v>
      </c>
      <c r="S360" s="269">
        <v>0</v>
      </c>
      <c r="T360" s="269">
        <f>VLOOKUP(A360,QComp!A:D,4,FALSE)</f>
        <v>0</v>
      </c>
      <c r="U360" s="269">
        <f t="shared" si="99"/>
        <v>-20</v>
      </c>
      <c r="V360" s="269">
        <f>VLOOKUP(A360,'2020 SPED'!A:AF,32,FALSE)</f>
        <v>0</v>
      </c>
      <c r="W360" s="270">
        <f t="shared" si="94"/>
        <v>27597</v>
      </c>
      <c r="X360" s="247">
        <f t="shared" si="100"/>
        <v>1.4318184077999235E-2</v>
      </c>
      <c r="Z360" s="268">
        <f>VLOOKUP(A360,'Pupil Info'!A:E,5,FALSE)</f>
        <v>214</v>
      </c>
      <c r="AA360" s="269">
        <f>VLOOKUP(A360,'Starting Point 2021'!A:AB,28,FALSE)+VLOOKUP(A360,'2021 SPED'!A:AT,23,FALSE)</f>
        <v>1975379.1286025532</v>
      </c>
      <c r="AB360" s="269">
        <f>VLOOKUP(A360,'Starting Point 2021'!A:AB,28,FALSE)</f>
        <v>1502568</v>
      </c>
      <c r="AC360" s="269">
        <f>VLOOKUP(A360,'2% 2021'!A:AB,28,FALSE)</f>
        <v>1558712</v>
      </c>
      <c r="AD360" s="269">
        <f t="shared" si="98"/>
        <v>56144</v>
      </c>
      <c r="AE360" s="269">
        <f>VLOOKUP(A360,'2% with VPK 2021'!A:AB,28,FALSE)</f>
        <v>1558693</v>
      </c>
      <c r="AF360" s="269">
        <f>VLOOKUP(A360,'Charter School Lease'!A:E,5,FALSE)</f>
        <v>0</v>
      </c>
      <c r="AG360" s="269">
        <f>VLOOKUP(A360,'Integration Change'!H:L,5,FALSE)</f>
        <v>0</v>
      </c>
      <c r="AH360" s="269">
        <f>VLOOKUP(A360,'Other SPED'!A:D,4,FALSE)</f>
        <v>0</v>
      </c>
      <c r="AI360" s="269">
        <f>VLOOKUP(A360,QComp!I:R,10,FALSE)</f>
        <v>0</v>
      </c>
      <c r="AJ360" s="269">
        <f>VLOOKUP(A360,'LTFM Change'!G:K,5,FALSE)</f>
        <v>0</v>
      </c>
      <c r="AK360" s="269">
        <f>VLOOKUP(A360,'Breakfast and Lunch'!A:E,5,FALSE)</f>
        <v>0</v>
      </c>
      <c r="AL360" s="269">
        <f>VLOOKUP(A360,'Breakfast and Lunch'!A:D,4,FALSE)</f>
        <v>0</v>
      </c>
      <c r="AM360" s="269">
        <v>0</v>
      </c>
      <c r="AN360" s="269">
        <f>VLOOKUP(A360,'Safe School'!F:J,5,FALSE)</f>
        <v>0</v>
      </c>
      <c r="AO360" s="269">
        <v>0</v>
      </c>
      <c r="AP360" s="269">
        <f>VLOOKUP(A360,QComp!A:E,5,FALSE)</f>
        <v>0</v>
      </c>
      <c r="AQ360" s="269">
        <f t="shared" si="101"/>
        <v>-19</v>
      </c>
      <c r="AR360" s="269">
        <f>VLOOKUP(A360,'2021 SPED'!A:AF,32,FALSE)</f>
        <v>418.77690713404445</v>
      </c>
      <c r="AS360" s="285">
        <f t="shared" si="95"/>
        <v>56543.776907134044</v>
      </c>
      <c r="AT360" s="247">
        <f t="shared" si="96"/>
        <v>2.8624265635091017E-2</v>
      </c>
      <c r="AU360" s="249">
        <f t="shared" si="93"/>
        <v>84140.776907134044</v>
      </c>
    </row>
    <row r="361" spans="1:47" x14ac:dyDescent="0.3">
      <c r="A361" s="243">
        <v>4003</v>
      </c>
      <c r="B361" s="243">
        <v>7</v>
      </c>
      <c r="C361" s="243" t="s">
        <v>341</v>
      </c>
      <c r="D361" s="243">
        <v>7</v>
      </c>
      <c r="E361" s="268">
        <f>VLOOKUP(A361,'Pupil Info'!A:D,4,FALSE)</f>
        <v>115</v>
      </c>
      <c r="F361" s="269">
        <f>VLOOKUP(A361,'Starting Point 2020'!A:AB,28,FALSE)+IFERROR(VLOOKUP(A361,'2020 SPED'!A:W,23,FALSE),0)</f>
        <v>1175546.9589344654</v>
      </c>
      <c r="G361" s="269">
        <f>VLOOKUP(A361,'Starting Point 2020'!A:AB,28,FALSE)</f>
        <v>929260.2</v>
      </c>
      <c r="H361" s="269">
        <f>VLOOKUP(A361,'2% 2020'!A:AB,28,FALSE)</f>
        <v>947045.2</v>
      </c>
      <c r="I361" s="269">
        <f t="shared" si="97"/>
        <v>17785</v>
      </c>
      <c r="J361" s="269">
        <f>VLOOKUP(A361,'2% with VPK 2020'!A:AB,28,FALSE)</f>
        <v>947034.2</v>
      </c>
      <c r="K361" s="269">
        <f>VLOOKUP(A361,'Charter School Lease'!A:D,4,FALSE)</f>
        <v>0</v>
      </c>
      <c r="L361" s="269">
        <f>VLOOKUP(A361,'Integration Change'!H:K,4,FALSE)</f>
        <v>0</v>
      </c>
      <c r="M361" s="269">
        <f>VLOOKUP(A361,'Other SPED'!A:D,4,FALSE)</f>
        <v>0</v>
      </c>
      <c r="N361" s="269">
        <f>VLOOKUP(A361,'LTFM Change'!G:J,4,FALSE)</f>
        <v>0</v>
      </c>
      <c r="O361" s="269">
        <f>VLOOKUP(A361,QComp!I:N,6,FALSE)</f>
        <v>2.2185819329679362</v>
      </c>
      <c r="P361" s="269">
        <f>VLOOKUP(A361,'Breakfast and Lunch'!A:D,4,FALSE)</f>
        <v>0</v>
      </c>
      <c r="Q361" s="269">
        <f>VLOOKUP(A361,'Breakfast and Lunch'!A:E,5,FALSE)</f>
        <v>0</v>
      </c>
      <c r="R361" s="269">
        <v>0</v>
      </c>
      <c r="S361" s="269">
        <v>0</v>
      </c>
      <c r="T361" s="269">
        <f>VLOOKUP(A361,QComp!A:D,4,FALSE)</f>
        <v>0</v>
      </c>
      <c r="U361" s="269">
        <f t="shared" si="99"/>
        <v>-8.7814180670538917</v>
      </c>
      <c r="V361" s="269">
        <f>VLOOKUP(A361,'2020 SPED'!A:AF,32,FALSE)</f>
        <v>0</v>
      </c>
      <c r="W361" s="270">
        <f t="shared" si="94"/>
        <v>17776.218581932946</v>
      </c>
      <c r="X361" s="247">
        <f t="shared" si="100"/>
        <v>1.5121657579758202E-2</v>
      </c>
      <c r="Z361" s="268">
        <f>VLOOKUP(A361,'Pupil Info'!A:E,5,FALSE)</f>
        <v>120</v>
      </c>
      <c r="AA361" s="269">
        <f>VLOOKUP(A361,'Starting Point 2021'!A:AB,28,FALSE)+VLOOKUP(A361,'2021 SPED'!A:AT,23,FALSE)</f>
        <v>1246871.5129387146</v>
      </c>
      <c r="AB361" s="269">
        <f>VLOOKUP(A361,'Starting Point 2021'!A:AB,28,FALSE)</f>
        <v>966885.4</v>
      </c>
      <c r="AC361" s="269">
        <f>VLOOKUP(A361,'2% 2021'!A:AB,28,FALSE)</f>
        <v>1004318.4</v>
      </c>
      <c r="AD361" s="269">
        <f t="shared" si="98"/>
        <v>37433</v>
      </c>
      <c r="AE361" s="269">
        <f>VLOOKUP(A361,'2% with VPK 2021'!A:AB,28,FALSE)</f>
        <v>1004308.4</v>
      </c>
      <c r="AF361" s="269">
        <f>VLOOKUP(A361,'Charter School Lease'!A:E,5,FALSE)</f>
        <v>0</v>
      </c>
      <c r="AG361" s="269">
        <f>VLOOKUP(A361,'Integration Change'!H:L,5,FALSE)</f>
        <v>0</v>
      </c>
      <c r="AH361" s="269">
        <f>VLOOKUP(A361,'Other SPED'!A:D,4,FALSE)</f>
        <v>0</v>
      </c>
      <c r="AI361" s="269">
        <f>VLOOKUP(A361,QComp!I:R,10,FALSE)</f>
        <v>2.1944107661911403</v>
      </c>
      <c r="AJ361" s="269">
        <f>VLOOKUP(A361,'LTFM Change'!G:K,5,FALSE)</f>
        <v>0</v>
      </c>
      <c r="AK361" s="269">
        <f>VLOOKUP(A361,'Breakfast and Lunch'!A:E,5,FALSE)</f>
        <v>0</v>
      </c>
      <c r="AL361" s="269">
        <f>VLOOKUP(A361,'Breakfast and Lunch'!A:D,4,FALSE)</f>
        <v>0</v>
      </c>
      <c r="AM361" s="269">
        <v>0</v>
      </c>
      <c r="AN361" s="269">
        <f>VLOOKUP(A361,'Safe School'!F:J,5,FALSE)</f>
        <v>0</v>
      </c>
      <c r="AO361" s="269">
        <v>0</v>
      </c>
      <c r="AP361" s="269">
        <f>VLOOKUP(A361,QComp!A:E,5,FALSE)</f>
        <v>0</v>
      </c>
      <c r="AQ361" s="269">
        <f t="shared" si="101"/>
        <v>-7.805589233757928</v>
      </c>
      <c r="AR361" s="269">
        <f>VLOOKUP(A361,'2021 SPED'!A:AF,32,FALSE)</f>
        <v>0.14131620706757531</v>
      </c>
      <c r="AS361" s="285">
        <f t="shared" si="95"/>
        <v>37425.33572697331</v>
      </c>
      <c r="AT361" s="247">
        <f t="shared" si="96"/>
        <v>3.0015390790961854E-2</v>
      </c>
      <c r="AU361" s="249">
        <f t="shared" si="93"/>
        <v>55201.554308906256</v>
      </c>
    </row>
    <row r="362" spans="1:47" x14ac:dyDescent="0.3">
      <c r="A362" s="243">
        <v>4004</v>
      </c>
      <c r="B362" s="243">
        <v>7</v>
      </c>
      <c r="C362" s="243" t="s">
        <v>342</v>
      </c>
      <c r="D362" s="243">
        <v>7</v>
      </c>
      <c r="E362" s="268">
        <f>VLOOKUP(A362,'Pupil Info'!A:D,4,FALSE)</f>
        <v>152</v>
      </c>
      <c r="F362" s="269">
        <f>VLOOKUP(A362,'Starting Point 2020'!A:AB,28,FALSE)+IFERROR(VLOOKUP(A362,'2020 SPED'!A:W,23,FALSE),0)</f>
        <v>2596814.3757219175</v>
      </c>
      <c r="G362" s="269">
        <f>VLOOKUP(A362,'Starting Point 2020'!A:AB,28,FALSE)</f>
        <v>1646801.6</v>
      </c>
      <c r="H362" s="269">
        <f>VLOOKUP(A362,'2% 2020'!A:AB,28,FALSE)</f>
        <v>1676961.6</v>
      </c>
      <c r="I362" s="269">
        <f t="shared" si="97"/>
        <v>30160</v>
      </c>
      <c r="J362" s="269">
        <f>VLOOKUP(A362,'2% with VPK 2020'!A:AB,28,FALSE)</f>
        <v>1677100.4</v>
      </c>
      <c r="K362" s="269">
        <f>VLOOKUP(A362,'Charter School Lease'!A:D,4,FALSE)</f>
        <v>0</v>
      </c>
      <c r="L362" s="269">
        <f>VLOOKUP(A362,'Integration Change'!H:K,4,FALSE)</f>
        <v>0</v>
      </c>
      <c r="M362" s="269">
        <f>VLOOKUP(A362,'Other SPED'!A:D,4,FALSE)</f>
        <v>0</v>
      </c>
      <c r="N362" s="269">
        <f>VLOOKUP(A362,'LTFM Change'!G:J,4,FALSE)</f>
        <v>0</v>
      </c>
      <c r="O362" s="269">
        <f>VLOOKUP(A362,QComp!I:N,6,FALSE)</f>
        <v>0</v>
      </c>
      <c r="P362" s="269">
        <f>VLOOKUP(A362,'Breakfast and Lunch'!A:D,4,FALSE)</f>
        <v>0</v>
      </c>
      <c r="Q362" s="269">
        <f>VLOOKUP(A362,'Breakfast and Lunch'!A:E,5,FALSE)</f>
        <v>0</v>
      </c>
      <c r="R362" s="269">
        <v>0</v>
      </c>
      <c r="S362" s="269">
        <v>0</v>
      </c>
      <c r="T362" s="269">
        <f>VLOOKUP(A362,QComp!A:D,4,FALSE)</f>
        <v>0</v>
      </c>
      <c r="U362" s="269">
        <f t="shared" si="99"/>
        <v>138.79999999981374</v>
      </c>
      <c r="V362" s="269">
        <f>VLOOKUP(A362,'2020 SPED'!A:AF,32,FALSE)</f>
        <v>0</v>
      </c>
      <c r="W362" s="270">
        <f t="shared" si="94"/>
        <v>30298.799999999814</v>
      </c>
      <c r="X362" s="247">
        <f t="shared" si="100"/>
        <v>1.1667680325274198E-2</v>
      </c>
      <c r="Z362" s="268">
        <f>VLOOKUP(A362,'Pupil Info'!A:E,5,FALSE)</f>
        <v>166</v>
      </c>
      <c r="AA362" s="269">
        <f>VLOOKUP(A362,'Starting Point 2021'!A:AB,28,FALSE)+VLOOKUP(A362,'2021 SPED'!A:AT,23,FALSE)</f>
        <v>2959237.1692703092</v>
      </c>
      <c r="AB362" s="269">
        <f>VLOOKUP(A362,'Starting Point 2021'!A:AB,28,FALSE)</f>
        <v>1833563</v>
      </c>
      <c r="AC362" s="269">
        <f>VLOOKUP(A362,'2% 2021'!A:AB,28,FALSE)</f>
        <v>1901314</v>
      </c>
      <c r="AD362" s="269">
        <f t="shared" si="98"/>
        <v>67751</v>
      </c>
      <c r="AE362" s="269">
        <f>VLOOKUP(A362,'2% with VPK 2021'!A:AB,28,FALSE)</f>
        <v>1901290</v>
      </c>
      <c r="AF362" s="269">
        <f>VLOOKUP(A362,'Charter School Lease'!A:E,5,FALSE)</f>
        <v>0</v>
      </c>
      <c r="AG362" s="269">
        <f>VLOOKUP(A362,'Integration Change'!H:L,5,FALSE)</f>
        <v>0</v>
      </c>
      <c r="AH362" s="269">
        <f>VLOOKUP(A362,'Other SPED'!A:D,4,FALSE)</f>
        <v>0</v>
      </c>
      <c r="AI362" s="269">
        <f>VLOOKUP(A362,QComp!I:R,10,FALSE)</f>
        <v>0</v>
      </c>
      <c r="AJ362" s="269">
        <f>VLOOKUP(A362,'LTFM Change'!G:K,5,FALSE)</f>
        <v>0</v>
      </c>
      <c r="AK362" s="269">
        <f>VLOOKUP(A362,'Breakfast and Lunch'!A:E,5,FALSE)</f>
        <v>0</v>
      </c>
      <c r="AL362" s="269">
        <f>VLOOKUP(A362,'Breakfast and Lunch'!A:D,4,FALSE)</f>
        <v>0</v>
      </c>
      <c r="AM362" s="269">
        <v>0</v>
      </c>
      <c r="AN362" s="269">
        <f>VLOOKUP(A362,'Safe School'!F:J,5,FALSE)</f>
        <v>0</v>
      </c>
      <c r="AO362" s="269">
        <v>0</v>
      </c>
      <c r="AP362" s="269">
        <f>VLOOKUP(A362,QComp!A:E,5,FALSE)</f>
        <v>0</v>
      </c>
      <c r="AQ362" s="269">
        <f t="shared" si="101"/>
        <v>-24</v>
      </c>
      <c r="AR362" s="269">
        <f>VLOOKUP(A362,'2021 SPED'!A:AF,32,FALSE)</f>
        <v>301.80167814274319</v>
      </c>
      <c r="AS362" s="285">
        <f t="shared" si="95"/>
        <v>68028.801678142743</v>
      </c>
      <c r="AT362" s="247">
        <f t="shared" si="96"/>
        <v>2.298862773980281E-2</v>
      </c>
      <c r="AU362" s="249">
        <f t="shared" si="93"/>
        <v>98327.601678142557</v>
      </c>
    </row>
    <row r="363" spans="1:47" x14ac:dyDescent="0.3">
      <c r="A363" s="243">
        <v>4005</v>
      </c>
      <c r="B363" s="243">
        <v>7</v>
      </c>
      <c r="C363" s="243" t="s">
        <v>343</v>
      </c>
      <c r="D363" s="243">
        <v>7</v>
      </c>
      <c r="E363" s="268">
        <f>VLOOKUP(A363,'Pupil Info'!A:D,4,FALSE)</f>
        <v>37</v>
      </c>
      <c r="F363" s="269">
        <f>VLOOKUP(A363,'Starting Point 2020'!A:AB,28,FALSE)+IFERROR(VLOOKUP(A363,'2020 SPED'!A:W,23,FALSE),0)</f>
        <v>7280946.7903887425</v>
      </c>
      <c r="G363" s="269">
        <f>VLOOKUP(A363,'Starting Point 2020'!A:AB,28,FALSE)</f>
        <v>403824</v>
      </c>
      <c r="H363" s="269">
        <f>VLOOKUP(A363,'2% 2020'!A:AB,28,FALSE)</f>
        <v>411503</v>
      </c>
      <c r="I363" s="269">
        <f t="shared" si="97"/>
        <v>7679</v>
      </c>
      <c r="J363" s="269">
        <f>VLOOKUP(A363,'2% with VPK 2020'!A:AB,28,FALSE)</f>
        <v>411540.6</v>
      </c>
      <c r="K363" s="269">
        <f>VLOOKUP(A363,'Charter School Lease'!A:D,4,FALSE)</f>
        <v>0</v>
      </c>
      <c r="L363" s="269">
        <f>VLOOKUP(A363,'Integration Change'!H:K,4,FALSE)</f>
        <v>0</v>
      </c>
      <c r="M363" s="269">
        <f>VLOOKUP(A363,'Other SPED'!A:D,4,FALSE)</f>
        <v>0</v>
      </c>
      <c r="N363" s="269">
        <f>VLOOKUP(A363,'LTFM Change'!G:J,4,FALSE)</f>
        <v>0</v>
      </c>
      <c r="O363" s="269">
        <f>VLOOKUP(A363,QComp!I:N,6,FALSE)</f>
        <v>0</v>
      </c>
      <c r="P363" s="269">
        <f>VLOOKUP(A363,'Breakfast and Lunch'!A:D,4,FALSE)</f>
        <v>0</v>
      </c>
      <c r="Q363" s="269">
        <f>VLOOKUP(A363,'Breakfast and Lunch'!A:E,5,FALSE)</f>
        <v>0</v>
      </c>
      <c r="R363" s="269">
        <v>0</v>
      </c>
      <c r="S363" s="269">
        <v>0</v>
      </c>
      <c r="T363" s="269">
        <f>VLOOKUP(A363,QComp!A:D,4,FALSE)</f>
        <v>0</v>
      </c>
      <c r="U363" s="269">
        <f t="shared" si="99"/>
        <v>37.599999999976717</v>
      </c>
      <c r="V363" s="269">
        <f>VLOOKUP(A363,'2020 SPED'!A:AF,32,FALSE)</f>
        <v>0</v>
      </c>
      <c r="W363" s="270">
        <f t="shared" si="94"/>
        <v>7716.5999999999767</v>
      </c>
      <c r="X363" s="247">
        <f t="shared" si="100"/>
        <v>1.0598346921290472E-3</v>
      </c>
      <c r="Z363" s="268">
        <f>VLOOKUP(A363,'Pupil Info'!A:E,5,FALSE)</f>
        <v>34</v>
      </c>
      <c r="AA363" s="269">
        <f>VLOOKUP(A363,'Starting Point 2021'!A:AB,28,FALSE)+VLOOKUP(A363,'2021 SPED'!A:AT,23,FALSE)</f>
        <v>7278790.7252012109</v>
      </c>
      <c r="AB363" s="269">
        <f>VLOOKUP(A363,'Starting Point 2021'!A:AB,28,FALSE)</f>
        <v>402923</v>
      </c>
      <c r="AC363" s="269">
        <f>VLOOKUP(A363,'2% 2021'!A:AB,28,FALSE)</f>
        <v>418392</v>
      </c>
      <c r="AD363" s="269">
        <f t="shared" si="98"/>
        <v>15469</v>
      </c>
      <c r="AE363" s="269">
        <f>VLOOKUP(A363,'2% with VPK 2021'!A:AB,28,FALSE)</f>
        <v>418426</v>
      </c>
      <c r="AF363" s="269">
        <f>VLOOKUP(A363,'Charter School Lease'!A:E,5,FALSE)</f>
        <v>0</v>
      </c>
      <c r="AG363" s="269">
        <f>VLOOKUP(A363,'Integration Change'!H:L,5,FALSE)</f>
        <v>0</v>
      </c>
      <c r="AH363" s="269">
        <f>VLOOKUP(A363,'Other SPED'!A:D,4,FALSE)</f>
        <v>0</v>
      </c>
      <c r="AI363" s="269">
        <f>VLOOKUP(A363,QComp!I:R,10,FALSE)</f>
        <v>0</v>
      </c>
      <c r="AJ363" s="269">
        <f>VLOOKUP(A363,'LTFM Change'!G:K,5,FALSE)</f>
        <v>0</v>
      </c>
      <c r="AK363" s="269">
        <f>VLOOKUP(A363,'Breakfast and Lunch'!A:E,5,FALSE)</f>
        <v>0</v>
      </c>
      <c r="AL363" s="269">
        <f>VLOOKUP(A363,'Breakfast and Lunch'!A:D,4,FALSE)</f>
        <v>0</v>
      </c>
      <c r="AM363" s="269">
        <v>0</v>
      </c>
      <c r="AN363" s="269">
        <f>VLOOKUP(A363,'Safe School'!F:J,5,FALSE)</f>
        <v>0</v>
      </c>
      <c r="AO363" s="269">
        <v>0</v>
      </c>
      <c r="AP363" s="269">
        <f>VLOOKUP(A363,QComp!A:E,5,FALSE)</f>
        <v>0</v>
      </c>
      <c r="AQ363" s="269">
        <f t="shared" si="101"/>
        <v>34</v>
      </c>
      <c r="AR363" s="269">
        <f>VLOOKUP(A363,'2021 SPED'!A:AF,32,FALSE)</f>
        <v>0</v>
      </c>
      <c r="AS363" s="285">
        <f t="shared" si="95"/>
        <v>15503</v>
      </c>
      <c r="AT363" s="247">
        <f t="shared" si="96"/>
        <v>2.1298867607670428E-3</v>
      </c>
      <c r="AU363" s="249">
        <f t="shared" si="93"/>
        <v>23219.599999999977</v>
      </c>
    </row>
    <row r="364" spans="1:47" x14ac:dyDescent="0.3">
      <c r="A364" s="243">
        <v>4007</v>
      </c>
      <c r="B364" s="243">
        <v>7</v>
      </c>
      <c r="C364" s="243" t="s">
        <v>344</v>
      </c>
      <c r="D364" s="243">
        <v>7</v>
      </c>
      <c r="E364" s="268">
        <f>VLOOKUP(A364,'Pupil Info'!A:D,4,FALSE)</f>
        <v>216</v>
      </c>
      <c r="F364" s="269">
        <f>VLOOKUP(A364,'Starting Point 2020'!A:AB,28,FALSE)+IFERROR(VLOOKUP(A364,'2020 SPED'!A:W,23,FALSE),0)</f>
        <v>2367059.9896027045</v>
      </c>
      <c r="G364" s="269">
        <f>VLOOKUP(A364,'Starting Point 2020'!A:AB,28,FALSE)</f>
        <v>1734399.2</v>
      </c>
      <c r="H364" s="269">
        <f>VLOOKUP(A364,'2% 2020'!A:AB,28,FALSE)</f>
        <v>1766499.2</v>
      </c>
      <c r="I364" s="269">
        <f t="shared" si="97"/>
        <v>32100</v>
      </c>
      <c r="J364" s="269">
        <f>VLOOKUP(A364,'2% with VPK 2020'!A:AB,28,FALSE)</f>
        <v>1766676.4</v>
      </c>
      <c r="K364" s="269">
        <f>VLOOKUP(A364,'Charter School Lease'!A:D,4,FALSE)</f>
        <v>0</v>
      </c>
      <c r="L364" s="269">
        <f>VLOOKUP(A364,'Integration Change'!H:K,4,FALSE)</f>
        <v>0</v>
      </c>
      <c r="M364" s="269">
        <f>VLOOKUP(A364,'Other SPED'!A:D,4,FALSE)</f>
        <v>0</v>
      </c>
      <c r="N364" s="269">
        <f>VLOOKUP(A364,'LTFM Change'!G:J,4,FALSE)</f>
        <v>0</v>
      </c>
      <c r="O364" s="269">
        <f>VLOOKUP(A364,QComp!I:N,6,FALSE)</f>
        <v>4.7007577589611174</v>
      </c>
      <c r="P364" s="269">
        <f>VLOOKUP(A364,'Breakfast and Lunch'!A:D,4,FALSE)</f>
        <v>0</v>
      </c>
      <c r="Q364" s="269">
        <f>VLOOKUP(A364,'Breakfast and Lunch'!A:E,5,FALSE)</f>
        <v>0</v>
      </c>
      <c r="R364" s="269">
        <v>0</v>
      </c>
      <c r="S364" s="269">
        <v>0</v>
      </c>
      <c r="T364" s="269">
        <f>VLOOKUP(A364,QComp!A:D,4,FALSE)</f>
        <v>0</v>
      </c>
      <c r="U364" s="269">
        <f t="shared" si="99"/>
        <v>181.90075775887817</v>
      </c>
      <c r="V364" s="269">
        <f>VLOOKUP(A364,'2020 SPED'!A:AF,32,FALSE)</f>
        <v>0</v>
      </c>
      <c r="W364" s="270">
        <f t="shared" si="94"/>
        <v>32281.900757758878</v>
      </c>
      <c r="X364" s="247">
        <f t="shared" si="100"/>
        <v>1.3637973223981191E-2</v>
      </c>
      <c r="Z364" s="268">
        <f>VLOOKUP(A364,'Pupil Info'!A:E,5,FALSE)</f>
        <v>216</v>
      </c>
      <c r="AA364" s="269">
        <f>VLOOKUP(A364,'Starting Point 2021'!A:AB,28,FALSE)+VLOOKUP(A364,'2021 SPED'!A:AT,23,FALSE)</f>
        <v>2422093.8176405886</v>
      </c>
      <c r="AB364" s="269">
        <f>VLOOKUP(A364,'Starting Point 2021'!A:AB,28,FALSE)</f>
        <v>1732576.4</v>
      </c>
      <c r="AC364" s="269">
        <f>VLOOKUP(A364,'2% 2021'!A:AB,28,FALSE)</f>
        <v>1797359.4</v>
      </c>
      <c r="AD364" s="269">
        <f t="shared" si="98"/>
        <v>64783</v>
      </c>
      <c r="AE364" s="269">
        <f>VLOOKUP(A364,'2% with VPK 2021'!A:AB,28,FALSE)</f>
        <v>1797519.6</v>
      </c>
      <c r="AF364" s="269">
        <f>VLOOKUP(A364,'Charter School Lease'!A:E,5,FALSE)</f>
        <v>0</v>
      </c>
      <c r="AG364" s="269">
        <f>VLOOKUP(A364,'Integration Change'!H:L,5,FALSE)</f>
        <v>0</v>
      </c>
      <c r="AH364" s="269">
        <f>VLOOKUP(A364,'Other SPED'!A:D,4,FALSE)</f>
        <v>0</v>
      </c>
      <c r="AI364" s="269">
        <f>VLOOKUP(A364,QComp!I:R,10,FALSE)</f>
        <v>4.4878203478292562</v>
      </c>
      <c r="AJ364" s="269">
        <f>VLOOKUP(A364,'LTFM Change'!G:K,5,FALSE)</f>
        <v>0</v>
      </c>
      <c r="AK364" s="269">
        <f>VLOOKUP(A364,'Breakfast and Lunch'!A:E,5,FALSE)</f>
        <v>0</v>
      </c>
      <c r="AL364" s="269">
        <f>VLOOKUP(A364,'Breakfast and Lunch'!A:D,4,FALSE)</f>
        <v>0</v>
      </c>
      <c r="AM364" s="269">
        <v>0</v>
      </c>
      <c r="AN364" s="269">
        <f>VLOOKUP(A364,'Safe School'!F:J,5,FALSE)</f>
        <v>0</v>
      </c>
      <c r="AO364" s="269">
        <v>0</v>
      </c>
      <c r="AP364" s="269">
        <f>VLOOKUP(A364,QComp!A:E,5,FALSE)</f>
        <v>0</v>
      </c>
      <c r="AQ364" s="269">
        <f t="shared" si="101"/>
        <v>164.68782034795731</v>
      </c>
      <c r="AR364" s="269">
        <f>VLOOKUP(A364,'2021 SPED'!A:AF,32,FALSE)</f>
        <v>-9.1153196524828672</v>
      </c>
      <c r="AS364" s="285">
        <f t="shared" si="95"/>
        <v>64938.572500695474</v>
      </c>
      <c r="AT364" s="247">
        <f t="shared" si="96"/>
        <v>2.6810923684183908E-2</v>
      </c>
      <c r="AU364" s="249">
        <f t="shared" si="93"/>
        <v>97220.473258454353</v>
      </c>
    </row>
    <row r="365" spans="1:47" x14ac:dyDescent="0.3">
      <c r="A365" s="243">
        <v>4008</v>
      </c>
      <c r="B365" s="243">
        <v>7</v>
      </c>
      <c r="C365" s="243" t="s">
        <v>345</v>
      </c>
      <c r="D365" s="243">
        <v>7</v>
      </c>
      <c r="E365" s="268">
        <f>VLOOKUP(A365,'Pupil Info'!A:D,4,FALSE)</f>
        <v>640</v>
      </c>
      <c r="F365" s="269">
        <f>VLOOKUP(A365,'Starting Point 2020'!A:AB,28,FALSE)+IFERROR(VLOOKUP(A365,'2020 SPED'!A:W,23,FALSE),0)</f>
        <v>6118917.5080042714</v>
      </c>
      <c r="G365" s="269">
        <f>VLOOKUP(A365,'Starting Point 2020'!A:AB,28,FALSE)</f>
        <v>4853478.8</v>
      </c>
      <c r="H365" s="269">
        <f>VLOOKUP(A365,'2% 2020'!A:AB,28,FALSE)</f>
        <v>4942252.8</v>
      </c>
      <c r="I365" s="269">
        <f t="shared" si="97"/>
        <v>88774</v>
      </c>
      <c r="J365" s="269">
        <f>VLOOKUP(A365,'2% with VPK 2020'!A:AB,28,FALSE)</f>
        <v>4942884.9000000004</v>
      </c>
      <c r="K365" s="269">
        <f>VLOOKUP(A365,'Charter School Lease'!A:D,4,FALSE)</f>
        <v>0</v>
      </c>
      <c r="L365" s="269">
        <f>VLOOKUP(A365,'Integration Change'!H:K,4,FALSE)</f>
        <v>0</v>
      </c>
      <c r="M365" s="269">
        <f>VLOOKUP(A365,'Other SPED'!A:D,4,FALSE)</f>
        <v>0</v>
      </c>
      <c r="N365" s="269">
        <f>VLOOKUP(A365,'LTFM Change'!G:J,4,FALSE)</f>
        <v>0</v>
      </c>
      <c r="O365" s="269">
        <f>VLOOKUP(A365,QComp!I:N,6,FALSE)</f>
        <v>0</v>
      </c>
      <c r="P365" s="269">
        <f>VLOOKUP(A365,'Breakfast and Lunch'!A:D,4,FALSE)</f>
        <v>0</v>
      </c>
      <c r="Q365" s="269">
        <f>VLOOKUP(A365,'Breakfast and Lunch'!A:E,5,FALSE)</f>
        <v>0</v>
      </c>
      <c r="R365" s="269">
        <v>0</v>
      </c>
      <c r="S365" s="269">
        <v>0</v>
      </c>
      <c r="T365" s="269">
        <f>VLOOKUP(A365,QComp!A:D,4,FALSE)</f>
        <v>0</v>
      </c>
      <c r="U365" s="269">
        <f t="shared" si="99"/>
        <v>632.10000000055879</v>
      </c>
      <c r="V365" s="269">
        <f>VLOOKUP(A365,'2020 SPED'!A:AF,32,FALSE)</f>
        <v>0</v>
      </c>
      <c r="W365" s="270">
        <f t="shared" si="94"/>
        <v>89406.100000000559</v>
      </c>
      <c r="X365" s="247">
        <f t="shared" si="100"/>
        <v>1.4611424305532269E-2</v>
      </c>
      <c r="Z365" s="268">
        <f>VLOOKUP(A365,'Pupil Info'!A:E,5,FALSE)</f>
        <v>644</v>
      </c>
      <c r="AA365" s="269">
        <f>VLOOKUP(A365,'Starting Point 2021'!A:AB,28,FALSE)+VLOOKUP(A365,'2021 SPED'!A:AT,23,FALSE)</f>
        <v>6187814.3947197497</v>
      </c>
      <c r="AB365" s="269">
        <f>VLOOKUP(A365,'Starting Point 2021'!A:AB,28,FALSE)</f>
        <v>4803277</v>
      </c>
      <c r="AC365" s="269">
        <f>VLOOKUP(A365,'2% 2021'!A:AB,28,FALSE)</f>
        <v>4981532</v>
      </c>
      <c r="AD365" s="269">
        <f t="shared" si="98"/>
        <v>178255</v>
      </c>
      <c r="AE365" s="269">
        <f>VLOOKUP(A365,'2% with VPK 2021'!A:AB,28,FALSE)</f>
        <v>4982164</v>
      </c>
      <c r="AF365" s="269">
        <f>VLOOKUP(A365,'Charter School Lease'!A:E,5,FALSE)</f>
        <v>0</v>
      </c>
      <c r="AG365" s="269">
        <f>VLOOKUP(A365,'Integration Change'!H:L,5,FALSE)</f>
        <v>0</v>
      </c>
      <c r="AH365" s="269">
        <f>VLOOKUP(A365,'Other SPED'!A:D,4,FALSE)</f>
        <v>0</v>
      </c>
      <c r="AI365" s="269">
        <f>VLOOKUP(A365,QComp!I:R,10,FALSE)</f>
        <v>0</v>
      </c>
      <c r="AJ365" s="269">
        <f>VLOOKUP(A365,'LTFM Change'!G:K,5,FALSE)</f>
        <v>0</v>
      </c>
      <c r="AK365" s="269">
        <f>VLOOKUP(A365,'Breakfast and Lunch'!A:E,5,FALSE)</f>
        <v>0</v>
      </c>
      <c r="AL365" s="269">
        <f>VLOOKUP(A365,'Breakfast and Lunch'!A:D,4,FALSE)</f>
        <v>0</v>
      </c>
      <c r="AM365" s="269">
        <v>0</v>
      </c>
      <c r="AN365" s="269">
        <f>VLOOKUP(A365,'Safe School'!F:J,5,FALSE)</f>
        <v>0</v>
      </c>
      <c r="AO365" s="269">
        <v>0</v>
      </c>
      <c r="AP365" s="269">
        <f>VLOOKUP(A365,QComp!A:E,5,FALSE)</f>
        <v>0</v>
      </c>
      <c r="AQ365" s="269">
        <f t="shared" si="101"/>
        <v>632</v>
      </c>
      <c r="AR365" s="269">
        <f>VLOOKUP(A365,'2021 SPED'!A:AF,32,FALSE)</f>
        <v>2126.0410165139474</v>
      </c>
      <c r="AS365" s="285">
        <f t="shared" si="95"/>
        <v>181013.04101651395</v>
      </c>
      <c r="AT365" s="247">
        <f t="shared" si="96"/>
        <v>2.9253146502095703E-2</v>
      </c>
      <c r="AU365" s="249">
        <f t="shared" si="93"/>
        <v>270419.14101651451</v>
      </c>
    </row>
    <row r="366" spans="1:47" x14ac:dyDescent="0.3">
      <c r="A366" s="243">
        <v>4011</v>
      </c>
      <c r="B366" s="243">
        <v>7</v>
      </c>
      <c r="C366" s="243" t="s">
        <v>346</v>
      </c>
      <c r="D366" s="243">
        <v>7</v>
      </c>
      <c r="E366" s="268">
        <f>VLOOKUP(A366,'Pupil Info'!A:D,4,FALSE)</f>
        <v>951</v>
      </c>
      <c r="F366" s="269">
        <f>VLOOKUP(A366,'Starting Point 2020'!A:AB,28,FALSE)+IFERROR(VLOOKUP(A366,'2020 SPED'!A:W,23,FALSE),0)</f>
        <v>10813520.416526176</v>
      </c>
      <c r="G366" s="269">
        <f>VLOOKUP(A366,'Starting Point 2020'!A:AB,28,FALSE)</f>
        <v>8382779.2000000002</v>
      </c>
      <c r="H366" s="269">
        <f>VLOOKUP(A366,'2% 2020'!A:AB,28,FALSE)</f>
        <v>8537693.1999999993</v>
      </c>
      <c r="I366" s="269">
        <f t="shared" si="97"/>
        <v>154913.99999999907</v>
      </c>
      <c r="J366" s="269">
        <f>VLOOKUP(A366,'2% with VPK 2020'!A:AB,28,FALSE)</f>
        <v>8538556.4000000004</v>
      </c>
      <c r="K366" s="269">
        <f>VLOOKUP(A366,'Charter School Lease'!A:D,4,FALSE)</f>
        <v>0</v>
      </c>
      <c r="L366" s="269">
        <f>VLOOKUP(A366,'Integration Change'!H:K,4,FALSE)</f>
        <v>0</v>
      </c>
      <c r="M366" s="269">
        <f>VLOOKUP(A366,'Other SPED'!A:D,4,FALSE)</f>
        <v>0</v>
      </c>
      <c r="N366" s="269">
        <f>VLOOKUP(A366,'LTFM Change'!G:J,4,FALSE)</f>
        <v>0</v>
      </c>
      <c r="O366" s="269">
        <f>VLOOKUP(A366,QComp!I:N,6,FALSE)</f>
        <v>19.747575819201302</v>
      </c>
      <c r="P366" s="269">
        <f>VLOOKUP(A366,'Breakfast and Lunch'!A:D,4,FALSE)</f>
        <v>0</v>
      </c>
      <c r="Q366" s="269">
        <f>VLOOKUP(A366,'Breakfast and Lunch'!A:E,5,FALSE)</f>
        <v>0</v>
      </c>
      <c r="R366" s="269">
        <v>0</v>
      </c>
      <c r="S366" s="269">
        <v>0</v>
      </c>
      <c r="T366" s="269">
        <f>VLOOKUP(A366,QComp!A:D,4,FALSE)</f>
        <v>0</v>
      </c>
      <c r="U366" s="269">
        <f t="shared" si="99"/>
        <v>882.94757582060993</v>
      </c>
      <c r="V366" s="269">
        <f>VLOOKUP(A366,'2020 SPED'!A:AF,32,FALSE)</f>
        <v>0</v>
      </c>
      <c r="W366" s="270">
        <f t="shared" si="94"/>
        <v>155796.94757581968</v>
      </c>
      <c r="X366" s="247">
        <f t="shared" si="100"/>
        <v>1.4407606549456003E-2</v>
      </c>
      <c r="Z366" s="268">
        <f>VLOOKUP(A366,'Pupil Info'!A:E,5,FALSE)</f>
        <v>1015</v>
      </c>
      <c r="AA366" s="269">
        <f>VLOOKUP(A366,'Starting Point 2021'!A:AB,28,FALSE)+VLOOKUP(A366,'2021 SPED'!A:AT,23,FALSE)</f>
        <v>11712750.877451792</v>
      </c>
      <c r="AB366" s="269">
        <f>VLOOKUP(A366,'Starting Point 2021'!A:AB,28,FALSE)</f>
        <v>8897836</v>
      </c>
      <c r="AC366" s="269">
        <f>VLOOKUP(A366,'2% 2021'!A:AB,28,FALSE)</f>
        <v>9230766</v>
      </c>
      <c r="AD366" s="269">
        <f t="shared" si="98"/>
        <v>332930</v>
      </c>
      <c r="AE366" s="269">
        <f>VLOOKUP(A366,'2% with VPK 2021'!A:AB,28,FALSE)</f>
        <v>9230636</v>
      </c>
      <c r="AF366" s="269">
        <f>VLOOKUP(A366,'Charter School Lease'!A:E,5,FALSE)</f>
        <v>0</v>
      </c>
      <c r="AG366" s="269">
        <f>VLOOKUP(A366,'Integration Change'!H:L,5,FALSE)</f>
        <v>0</v>
      </c>
      <c r="AH366" s="269">
        <f>VLOOKUP(A366,'Other SPED'!A:D,4,FALSE)</f>
        <v>0</v>
      </c>
      <c r="AI366" s="269">
        <f>VLOOKUP(A366,QComp!I:R,10,FALSE)</f>
        <v>19.637722607789328</v>
      </c>
      <c r="AJ366" s="269">
        <f>VLOOKUP(A366,'LTFM Change'!G:K,5,FALSE)</f>
        <v>0</v>
      </c>
      <c r="AK366" s="269">
        <f>VLOOKUP(A366,'Breakfast and Lunch'!A:E,5,FALSE)</f>
        <v>0</v>
      </c>
      <c r="AL366" s="269">
        <f>VLOOKUP(A366,'Breakfast and Lunch'!A:D,4,FALSE)</f>
        <v>0</v>
      </c>
      <c r="AM366" s="269">
        <v>0</v>
      </c>
      <c r="AN366" s="269">
        <f>VLOOKUP(A366,'Safe School'!F:J,5,FALSE)</f>
        <v>0</v>
      </c>
      <c r="AO366" s="269">
        <v>0</v>
      </c>
      <c r="AP366" s="269">
        <f>VLOOKUP(A366,QComp!A:E,5,FALSE)</f>
        <v>0</v>
      </c>
      <c r="AQ366" s="269">
        <f t="shared" si="101"/>
        <v>-110.36227739229798</v>
      </c>
      <c r="AR366" s="269">
        <f>VLOOKUP(A366,'2021 SPED'!A:AF,32,FALSE)</f>
        <v>2103.263079858385</v>
      </c>
      <c r="AS366" s="285">
        <f t="shared" si="95"/>
        <v>334922.90080246609</v>
      </c>
      <c r="AT366" s="247">
        <f t="shared" si="96"/>
        <v>2.8594725893746006E-2</v>
      </c>
      <c r="AU366" s="249">
        <f t="shared" si="93"/>
        <v>490719.84837828577</v>
      </c>
    </row>
    <row r="367" spans="1:47" x14ac:dyDescent="0.3">
      <c r="A367" s="243">
        <v>4015</v>
      </c>
      <c r="B367" s="243">
        <v>7</v>
      </c>
      <c r="C367" s="243" t="s">
        <v>347</v>
      </c>
      <c r="D367" s="243">
        <v>7</v>
      </c>
      <c r="E367" s="268">
        <f>VLOOKUP(A367,'Pupil Info'!A:D,4,FALSE)</f>
        <v>762.8</v>
      </c>
      <c r="F367" s="269">
        <f>VLOOKUP(A367,'Starting Point 2020'!A:AB,28,FALSE)+IFERROR(VLOOKUP(A367,'2020 SPED'!A:W,23,FALSE),0)</f>
        <v>9912529.61672947</v>
      </c>
      <c r="G367" s="269">
        <f>VLOOKUP(A367,'Starting Point 2020'!A:AB,28,FALSE)</f>
        <v>7938911.7999999998</v>
      </c>
      <c r="H367" s="269">
        <f>VLOOKUP(A367,'2% 2020'!A:AB,28,FALSE)</f>
        <v>8089720.7999999998</v>
      </c>
      <c r="I367" s="269">
        <f t="shared" si="97"/>
        <v>150809</v>
      </c>
      <c r="J367" s="269">
        <f>VLOOKUP(A367,'2% with VPK 2020'!A:AB,28,FALSE)</f>
        <v>8090456.4000000004</v>
      </c>
      <c r="K367" s="269">
        <f>VLOOKUP(A367,'Charter School Lease'!A:D,4,FALSE)</f>
        <v>0</v>
      </c>
      <c r="L367" s="269">
        <f>VLOOKUP(A367,'Integration Change'!H:K,4,FALSE)</f>
        <v>0</v>
      </c>
      <c r="M367" s="269">
        <f>VLOOKUP(A367,'Other SPED'!A:D,4,FALSE)</f>
        <v>0</v>
      </c>
      <c r="N367" s="269">
        <f>VLOOKUP(A367,'LTFM Change'!G:J,4,FALSE)</f>
        <v>0</v>
      </c>
      <c r="O367" s="269">
        <f>VLOOKUP(A367,QComp!I:N,6,FALSE)</f>
        <v>17.550960043969098</v>
      </c>
      <c r="P367" s="269">
        <f>VLOOKUP(A367,'Breakfast and Lunch'!A:D,4,FALSE)</f>
        <v>0</v>
      </c>
      <c r="Q367" s="269">
        <f>VLOOKUP(A367,'Breakfast and Lunch'!A:E,5,FALSE)</f>
        <v>0</v>
      </c>
      <c r="R367" s="269">
        <v>0</v>
      </c>
      <c r="S367" s="269">
        <v>0</v>
      </c>
      <c r="T367" s="269">
        <f>VLOOKUP(A367,QComp!A:D,4,FALSE)</f>
        <v>0</v>
      </c>
      <c r="U367" s="269">
        <f t="shared" si="99"/>
        <v>753.15096004493535</v>
      </c>
      <c r="V367" s="269">
        <f>VLOOKUP(A367,'2020 SPED'!A:AF,32,FALSE)</f>
        <v>0</v>
      </c>
      <c r="W367" s="270">
        <f t="shared" si="94"/>
        <v>151562.15096004494</v>
      </c>
      <c r="X367" s="247">
        <f t="shared" si="100"/>
        <v>1.5289956935336874E-2</v>
      </c>
      <c r="Z367" s="268">
        <f>VLOOKUP(A367,'Pupil Info'!A:E,5,FALSE)</f>
        <v>902</v>
      </c>
      <c r="AA367" s="269">
        <f>VLOOKUP(A367,'Starting Point 2021'!A:AB,28,FALSE)+VLOOKUP(A367,'2021 SPED'!A:AT,23,FALSE)</f>
        <v>11605188.465110695</v>
      </c>
      <c r="AB367" s="269">
        <f>VLOOKUP(A367,'Starting Point 2021'!A:AB,28,FALSE)</f>
        <v>9087265</v>
      </c>
      <c r="AC367" s="269">
        <f>VLOOKUP(A367,'2% 2021'!A:AB,28,FALSE)</f>
        <v>9435297</v>
      </c>
      <c r="AD367" s="269">
        <f t="shared" si="98"/>
        <v>348032</v>
      </c>
      <c r="AE367" s="269">
        <f>VLOOKUP(A367,'2% with VPK 2021'!A:AB,28,FALSE)</f>
        <v>9436177.8000000007</v>
      </c>
      <c r="AF367" s="269">
        <f>VLOOKUP(A367,'Charter School Lease'!A:E,5,FALSE)</f>
        <v>0</v>
      </c>
      <c r="AG367" s="269">
        <f>VLOOKUP(A367,'Integration Change'!H:L,5,FALSE)</f>
        <v>0</v>
      </c>
      <c r="AH367" s="269">
        <f>VLOOKUP(A367,'Other SPED'!A:D,4,FALSE)</f>
        <v>0</v>
      </c>
      <c r="AI367" s="269">
        <f>VLOOKUP(A367,QComp!I:R,10,FALSE)</f>
        <v>16.755927373451414</v>
      </c>
      <c r="AJ367" s="269">
        <f>VLOOKUP(A367,'LTFM Change'!G:K,5,FALSE)</f>
        <v>0</v>
      </c>
      <c r="AK367" s="269">
        <f>VLOOKUP(A367,'Breakfast and Lunch'!A:E,5,FALSE)</f>
        <v>0</v>
      </c>
      <c r="AL367" s="269">
        <f>VLOOKUP(A367,'Breakfast and Lunch'!A:D,4,FALSE)</f>
        <v>0</v>
      </c>
      <c r="AM367" s="269">
        <v>0</v>
      </c>
      <c r="AN367" s="269">
        <f>VLOOKUP(A367,'Safe School'!F:J,5,FALSE)</f>
        <v>0</v>
      </c>
      <c r="AO367" s="269">
        <v>0</v>
      </c>
      <c r="AP367" s="269">
        <f>VLOOKUP(A367,QComp!A:E,5,FALSE)</f>
        <v>0</v>
      </c>
      <c r="AQ367" s="269">
        <f t="shared" si="101"/>
        <v>897.55592737346888</v>
      </c>
      <c r="AR367" s="269">
        <f>VLOOKUP(A367,'2021 SPED'!A:AF,32,FALSE)</f>
        <v>2043.4382307715714</v>
      </c>
      <c r="AS367" s="285">
        <f t="shared" si="95"/>
        <v>350972.99415814504</v>
      </c>
      <c r="AT367" s="247">
        <f t="shared" si="96"/>
        <v>3.024276557104558E-2</v>
      </c>
      <c r="AU367" s="249">
        <f t="shared" si="93"/>
        <v>502535.14511818998</v>
      </c>
    </row>
    <row r="368" spans="1:47" x14ac:dyDescent="0.3">
      <c r="A368" s="243">
        <v>4016</v>
      </c>
      <c r="B368" s="243">
        <v>7</v>
      </c>
      <c r="C368" s="243" t="s">
        <v>348</v>
      </c>
      <c r="D368" s="243">
        <v>7</v>
      </c>
      <c r="E368" s="268">
        <f>VLOOKUP(A368,'Pupil Info'!A:D,4,FALSE)</f>
        <v>223</v>
      </c>
      <c r="F368" s="269">
        <f>VLOOKUP(A368,'Starting Point 2020'!A:AB,28,FALSE)+IFERROR(VLOOKUP(A368,'2020 SPED'!A:W,23,FALSE),0)</f>
        <v>2075176.2013674902</v>
      </c>
      <c r="G368" s="269">
        <f>VLOOKUP(A368,'Starting Point 2020'!A:AB,28,FALSE)</f>
        <v>1542030.4</v>
      </c>
      <c r="H368" s="269">
        <f>VLOOKUP(A368,'2% 2020'!A:AB,28,FALSE)</f>
        <v>1570333.4</v>
      </c>
      <c r="I368" s="269">
        <f t="shared" si="97"/>
        <v>28303</v>
      </c>
      <c r="J368" s="269">
        <f>VLOOKUP(A368,'2% with VPK 2020'!A:AB,28,FALSE)</f>
        <v>1570314.4</v>
      </c>
      <c r="K368" s="269">
        <f>VLOOKUP(A368,'Charter School Lease'!A:D,4,FALSE)</f>
        <v>0</v>
      </c>
      <c r="L368" s="269">
        <f>VLOOKUP(A368,'Integration Change'!H:K,4,FALSE)</f>
        <v>0</v>
      </c>
      <c r="M368" s="269">
        <f>VLOOKUP(A368,'Other SPED'!A:D,4,FALSE)</f>
        <v>0</v>
      </c>
      <c r="N368" s="269">
        <f>VLOOKUP(A368,'LTFM Change'!G:J,4,FALSE)</f>
        <v>0</v>
      </c>
      <c r="O368" s="269">
        <f>VLOOKUP(A368,QComp!I:N,6,FALSE)</f>
        <v>0</v>
      </c>
      <c r="P368" s="269">
        <f>VLOOKUP(A368,'Breakfast and Lunch'!A:D,4,FALSE)</f>
        <v>0</v>
      </c>
      <c r="Q368" s="269">
        <f>VLOOKUP(A368,'Breakfast and Lunch'!A:E,5,FALSE)</f>
        <v>0</v>
      </c>
      <c r="R368" s="269">
        <v>0</v>
      </c>
      <c r="S368" s="269">
        <v>0</v>
      </c>
      <c r="T368" s="269">
        <f>VLOOKUP(A368,QComp!A:D,4,FALSE)</f>
        <v>0</v>
      </c>
      <c r="U368" s="269">
        <f t="shared" si="99"/>
        <v>-19</v>
      </c>
      <c r="V368" s="269">
        <f>VLOOKUP(A368,'2020 SPED'!A:AF,32,FALSE)</f>
        <v>0</v>
      </c>
      <c r="W368" s="270">
        <f t="shared" si="94"/>
        <v>28284</v>
      </c>
      <c r="X368" s="247">
        <f t="shared" si="100"/>
        <v>1.3629685990693852E-2</v>
      </c>
      <c r="Z368" s="268">
        <f>VLOOKUP(A368,'Pupil Info'!A:E,5,FALSE)</f>
        <v>227</v>
      </c>
      <c r="AA368" s="269">
        <f>VLOOKUP(A368,'Starting Point 2021'!A:AB,28,FALSE)+VLOOKUP(A368,'2021 SPED'!A:AT,23,FALSE)</f>
        <v>2171698.4334068252</v>
      </c>
      <c r="AB368" s="269">
        <f>VLOOKUP(A368,'Starting Point 2021'!A:AB,28,FALSE)</f>
        <v>1579651.6</v>
      </c>
      <c r="AC368" s="269">
        <f>VLOOKUP(A368,'2% 2021'!A:AB,28,FALSE)</f>
        <v>1638360.6</v>
      </c>
      <c r="AD368" s="269">
        <f t="shared" si="98"/>
        <v>58709</v>
      </c>
      <c r="AE368" s="269">
        <f>VLOOKUP(A368,'2% with VPK 2021'!A:AB,28,FALSE)</f>
        <v>1638579</v>
      </c>
      <c r="AF368" s="269">
        <f>VLOOKUP(A368,'Charter School Lease'!A:E,5,FALSE)</f>
        <v>0</v>
      </c>
      <c r="AG368" s="269">
        <f>VLOOKUP(A368,'Integration Change'!H:L,5,FALSE)</f>
        <v>0</v>
      </c>
      <c r="AH368" s="269">
        <f>VLOOKUP(A368,'Other SPED'!A:D,4,FALSE)</f>
        <v>0</v>
      </c>
      <c r="AI368" s="269">
        <f>VLOOKUP(A368,QComp!I:R,10,FALSE)</f>
        <v>0</v>
      </c>
      <c r="AJ368" s="269">
        <f>VLOOKUP(A368,'LTFM Change'!G:K,5,FALSE)</f>
        <v>0</v>
      </c>
      <c r="AK368" s="269">
        <f>VLOOKUP(A368,'Breakfast and Lunch'!A:E,5,FALSE)</f>
        <v>0</v>
      </c>
      <c r="AL368" s="269">
        <f>VLOOKUP(A368,'Breakfast and Lunch'!A:D,4,FALSE)</f>
        <v>0</v>
      </c>
      <c r="AM368" s="269">
        <v>0</v>
      </c>
      <c r="AN368" s="269">
        <f>VLOOKUP(A368,'Safe School'!F:J,5,FALSE)</f>
        <v>0</v>
      </c>
      <c r="AO368" s="269">
        <v>0</v>
      </c>
      <c r="AP368" s="269">
        <f>VLOOKUP(A368,QComp!A:E,5,FALSE)</f>
        <v>0</v>
      </c>
      <c r="AQ368" s="269">
        <f t="shared" si="101"/>
        <v>218.39999999990687</v>
      </c>
      <c r="AR368" s="269">
        <f>VLOOKUP(A368,'2021 SPED'!A:AF,32,FALSE)</f>
        <v>815.38298577186652</v>
      </c>
      <c r="AS368" s="285">
        <f t="shared" si="95"/>
        <v>59742.782985771773</v>
      </c>
      <c r="AT368" s="247">
        <f t="shared" si="96"/>
        <v>2.7509704877417648E-2</v>
      </c>
      <c r="AU368" s="249">
        <f t="shared" si="93"/>
        <v>88026.782985771773</v>
      </c>
    </row>
    <row r="369" spans="1:47" x14ac:dyDescent="0.3">
      <c r="A369" s="243">
        <v>4017</v>
      </c>
      <c r="B369" s="243">
        <v>7</v>
      </c>
      <c r="C369" s="243" t="s">
        <v>349</v>
      </c>
      <c r="D369" s="243">
        <v>7</v>
      </c>
      <c r="E369" s="268">
        <f>VLOOKUP(A369,'Pupil Info'!A:D,4,FALSE)</f>
        <v>3749</v>
      </c>
      <c r="F369" s="269">
        <f>VLOOKUP(A369,'Starting Point 2020'!A:AB,28,FALSE)+IFERROR(VLOOKUP(A369,'2020 SPED'!A:W,23,FALSE),0)</f>
        <v>39423388.787135251</v>
      </c>
      <c r="G369" s="269">
        <f>VLOOKUP(A369,'Starting Point 2020'!A:AB,28,FALSE)</f>
        <v>34020643.399999999</v>
      </c>
      <c r="H369" s="269">
        <f>VLOOKUP(A369,'2% 2020'!A:AB,28,FALSE)</f>
        <v>34654277.399999999</v>
      </c>
      <c r="I369" s="269">
        <f t="shared" si="97"/>
        <v>633634</v>
      </c>
      <c r="J369" s="269">
        <f>VLOOKUP(A369,'2% with VPK 2020'!A:AB,28,FALSE)</f>
        <v>34653748.399999999</v>
      </c>
      <c r="K369" s="269">
        <f>VLOOKUP(A369,'Charter School Lease'!A:D,4,FALSE)</f>
        <v>0</v>
      </c>
      <c r="L369" s="269">
        <f>VLOOKUP(A369,'Integration Change'!H:K,4,FALSE)</f>
        <v>0</v>
      </c>
      <c r="M369" s="269">
        <f>VLOOKUP(A369,'Other SPED'!A:D,4,FALSE)</f>
        <v>0</v>
      </c>
      <c r="N369" s="269">
        <f>VLOOKUP(A369,'LTFM Change'!G:J,4,FALSE)</f>
        <v>0</v>
      </c>
      <c r="O369" s="269">
        <f>VLOOKUP(A369,QComp!I:N,6,FALSE)</f>
        <v>75.190157985663973</v>
      </c>
      <c r="P369" s="269">
        <f>VLOOKUP(A369,'Breakfast and Lunch'!A:D,4,FALSE)</f>
        <v>680.04</v>
      </c>
      <c r="Q369" s="269">
        <f>VLOOKUP(A369,'Breakfast and Lunch'!A:E,5,FALSE)</f>
        <v>1775.7</v>
      </c>
      <c r="R369" s="269">
        <v>0</v>
      </c>
      <c r="S369" s="269">
        <v>0</v>
      </c>
      <c r="T369" s="269">
        <f>VLOOKUP(A369,QComp!A:D,4,FALSE)</f>
        <v>0</v>
      </c>
      <c r="U369" s="269">
        <f t="shared" si="99"/>
        <v>2001.9301579892635</v>
      </c>
      <c r="V369" s="269">
        <f>VLOOKUP(A369,'2020 SPED'!A:AF,32,FALSE)</f>
        <v>0</v>
      </c>
      <c r="W369" s="270">
        <f t="shared" si="94"/>
        <v>635635.93015798926</v>
      </c>
      <c r="X369" s="247">
        <f t="shared" si="100"/>
        <v>1.6123320437775552E-2</v>
      </c>
      <c r="Z369" s="268">
        <f>VLOOKUP(A369,'Pupil Info'!A:E,5,FALSE)</f>
        <v>3823</v>
      </c>
      <c r="AA369" s="269">
        <f>VLOOKUP(A369,'Starting Point 2021'!A:AB,28,FALSE)+VLOOKUP(A369,'2021 SPED'!A:AT,23,FALSE)</f>
        <v>40662561.717619337</v>
      </c>
      <c r="AB369" s="269">
        <f>VLOOKUP(A369,'Starting Point 2021'!A:AB,28,FALSE)</f>
        <v>34662103.399999999</v>
      </c>
      <c r="AC369" s="269">
        <f>VLOOKUP(A369,'2% 2021'!A:AB,28,FALSE)</f>
        <v>35969841.399999999</v>
      </c>
      <c r="AD369" s="269">
        <f t="shared" si="98"/>
        <v>1307738</v>
      </c>
      <c r="AE369" s="269">
        <f>VLOOKUP(A369,'2% with VPK 2021'!A:AB,28,FALSE)</f>
        <v>35973663.600000001</v>
      </c>
      <c r="AF369" s="269">
        <f>VLOOKUP(A369,'Charter School Lease'!A:E,5,FALSE)</f>
        <v>0</v>
      </c>
      <c r="AG369" s="269">
        <f>VLOOKUP(A369,'Integration Change'!H:L,5,FALSE)</f>
        <v>0</v>
      </c>
      <c r="AH369" s="269">
        <f>VLOOKUP(A369,'Other SPED'!A:D,4,FALSE)</f>
        <v>0</v>
      </c>
      <c r="AI369" s="269">
        <f>VLOOKUP(A369,QComp!I:R,10,FALSE)</f>
        <v>73.189772913814522</v>
      </c>
      <c r="AJ369" s="269">
        <f>VLOOKUP(A369,'LTFM Change'!G:K,5,FALSE)</f>
        <v>0</v>
      </c>
      <c r="AK369" s="269">
        <f>VLOOKUP(A369,'Breakfast and Lunch'!A:E,5,FALSE)</f>
        <v>1775.7</v>
      </c>
      <c r="AL369" s="269">
        <f>VLOOKUP(A369,'Breakfast and Lunch'!A:D,4,FALSE)</f>
        <v>680.04</v>
      </c>
      <c r="AM369" s="269">
        <v>0</v>
      </c>
      <c r="AN369" s="269">
        <f>VLOOKUP(A369,'Safe School'!F:J,5,FALSE)</f>
        <v>0</v>
      </c>
      <c r="AO369" s="269">
        <v>0</v>
      </c>
      <c r="AP369" s="269">
        <f>VLOOKUP(A369,QComp!A:E,5,FALSE)</f>
        <v>0</v>
      </c>
      <c r="AQ369" s="269">
        <f t="shared" si="101"/>
        <v>6351.1297729164362</v>
      </c>
      <c r="AR369" s="269">
        <f>VLOOKUP(A369,'2021 SPED'!A:AF,32,FALSE)</f>
        <v>-131.59444653894752</v>
      </c>
      <c r="AS369" s="285">
        <f t="shared" si="95"/>
        <v>1313957.5353263775</v>
      </c>
      <c r="AT369" s="247">
        <f t="shared" si="96"/>
        <v>3.2313692984990434E-2</v>
      </c>
      <c r="AU369" s="249">
        <f t="shared" si="93"/>
        <v>1949593.4654843668</v>
      </c>
    </row>
    <row r="370" spans="1:47" x14ac:dyDescent="0.3">
      <c r="A370" s="243">
        <v>4018</v>
      </c>
      <c r="B370" s="243">
        <v>7</v>
      </c>
      <c r="C370" s="243" t="s">
        <v>350</v>
      </c>
      <c r="D370" s="243">
        <v>7</v>
      </c>
      <c r="E370" s="268">
        <f>VLOOKUP(A370,'Pupil Info'!A:D,4,FALSE)</f>
        <v>456</v>
      </c>
      <c r="F370" s="269">
        <f>VLOOKUP(A370,'Starting Point 2020'!A:AB,28,FALSE)+IFERROR(VLOOKUP(A370,'2020 SPED'!A:W,23,FALSE),0)</f>
        <v>5081308.7570547368</v>
      </c>
      <c r="G370" s="269">
        <f>VLOOKUP(A370,'Starting Point 2020'!A:AB,28,FALSE)</f>
        <v>4431099.2</v>
      </c>
      <c r="H370" s="269">
        <f>VLOOKUP(A370,'2% 2020'!A:AB,28,FALSE)</f>
        <v>4511715.2</v>
      </c>
      <c r="I370" s="269">
        <f t="shared" si="97"/>
        <v>80616</v>
      </c>
      <c r="J370" s="269">
        <f>VLOOKUP(A370,'2% with VPK 2020'!A:AB,28,FALSE)</f>
        <v>4512150.4000000004</v>
      </c>
      <c r="K370" s="269">
        <f>VLOOKUP(A370,'Charter School Lease'!A:D,4,FALSE)</f>
        <v>0</v>
      </c>
      <c r="L370" s="269">
        <f>VLOOKUP(A370,'Integration Change'!H:K,4,FALSE)</f>
        <v>0</v>
      </c>
      <c r="M370" s="269">
        <f>VLOOKUP(A370,'Other SPED'!A:D,4,FALSE)</f>
        <v>0</v>
      </c>
      <c r="N370" s="269">
        <f>VLOOKUP(A370,'LTFM Change'!G:J,4,FALSE)</f>
        <v>0</v>
      </c>
      <c r="O370" s="269">
        <f>VLOOKUP(A370,QComp!I:N,6,FALSE)</f>
        <v>0</v>
      </c>
      <c r="P370" s="269">
        <f>VLOOKUP(A370,'Breakfast and Lunch'!A:D,4,FALSE)</f>
        <v>0</v>
      </c>
      <c r="Q370" s="269">
        <f>VLOOKUP(A370,'Breakfast and Lunch'!A:E,5,FALSE)</f>
        <v>0</v>
      </c>
      <c r="R370" s="269">
        <v>0</v>
      </c>
      <c r="S370" s="269">
        <v>0</v>
      </c>
      <c r="T370" s="269">
        <f>VLOOKUP(A370,QComp!A:D,4,FALSE)</f>
        <v>0</v>
      </c>
      <c r="U370" s="269">
        <f t="shared" si="99"/>
        <v>435.20000000018626</v>
      </c>
      <c r="V370" s="269">
        <f>VLOOKUP(A370,'2020 SPED'!A:AF,32,FALSE)</f>
        <v>0</v>
      </c>
      <c r="W370" s="270">
        <f t="shared" si="94"/>
        <v>81051.200000000186</v>
      </c>
      <c r="X370" s="247">
        <f t="shared" si="100"/>
        <v>1.5950851222624709E-2</v>
      </c>
      <c r="Z370" s="268">
        <f>VLOOKUP(A370,'Pupil Info'!A:E,5,FALSE)</f>
        <v>432</v>
      </c>
      <c r="AA370" s="269">
        <f>VLOOKUP(A370,'Starting Point 2021'!A:AB,28,FALSE)+VLOOKUP(A370,'2021 SPED'!A:AT,23,FALSE)</f>
        <v>5110643.8615947422</v>
      </c>
      <c r="AB370" s="269">
        <f>VLOOKUP(A370,'Starting Point 2021'!A:AB,28,FALSE)</f>
        <v>4436972.4000000004</v>
      </c>
      <c r="AC370" s="269">
        <f>VLOOKUP(A370,'2% 2021'!A:AB,28,FALSE)</f>
        <v>4600678.4000000004</v>
      </c>
      <c r="AD370" s="269">
        <f t="shared" si="98"/>
        <v>163706</v>
      </c>
      <c r="AE370" s="269">
        <f>VLOOKUP(A370,'2% with VPK 2021'!A:AB,28,FALSE)</f>
        <v>4601112.5999999996</v>
      </c>
      <c r="AF370" s="269">
        <f>VLOOKUP(A370,'Charter School Lease'!A:E,5,FALSE)</f>
        <v>0</v>
      </c>
      <c r="AG370" s="269">
        <f>VLOOKUP(A370,'Integration Change'!H:L,5,FALSE)</f>
        <v>0</v>
      </c>
      <c r="AH370" s="269">
        <f>VLOOKUP(A370,'Other SPED'!A:D,4,FALSE)</f>
        <v>0</v>
      </c>
      <c r="AI370" s="269">
        <f>VLOOKUP(A370,QComp!I:R,10,FALSE)</f>
        <v>0</v>
      </c>
      <c r="AJ370" s="269">
        <f>VLOOKUP(A370,'LTFM Change'!G:K,5,FALSE)</f>
        <v>0</v>
      </c>
      <c r="AK370" s="269">
        <f>VLOOKUP(A370,'Breakfast and Lunch'!A:E,5,FALSE)</f>
        <v>0</v>
      </c>
      <c r="AL370" s="269">
        <f>VLOOKUP(A370,'Breakfast and Lunch'!A:D,4,FALSE)</f>
        <v>0</v>
      </c>
      <c r="AM370" s="269">
        <v>0</v>
      </c>
      <c r="AN370" s="269">
        <f>VLOOKUP(A370,'Safe School'!F:J,5,FALSE)</f>
        <v>0</v>
      </c>
      <c r="AO370" s="269">
        <v>0</v>
      </c>
      <c r="AP370" s="269">
        <f>VLOOKUP(A370,QComp!A:E,5,FALSE)</f>
        <v>0</v>
      </c>
      <c r="AQ370" s="269">
        <f t="shared" si="101"/>
        <v>434.19999999925494</v>
      </c>
      <c r="AR370" s="269">
        <f>VLOOKUP(A370,'2021 SPED'!A:AF,32,FALSE)</f>
        <v>529.35810305539053</v>
      </c>
      <c r="AS370" s="285">
        <f t="shared" si="95"/>
        <v>164669.55810305465</v>
      </c>
      <c r="AT370" s="247">
        <f t="shared" si="96"/>
        <v>3.2220902602998196E-2</v>
      </c>
      <c r="AU370" s="249">
        <f t="shared" si="93"/>
        <v>245720.75810305483</v>
      </c>
    </row>
    <row r="371" spans="1:47" x14ac:dyDescent="0.3">
      <c r="A371" s="243">
        <v>4020</v>
      </c>
      <c r="B371" s="243">
        <v>7</v>
      </c>
      <c r="C371" s="243" t="s">
        <v>351</v>
      </c>
      <c r="D371" s="243">
        <v>7</v>
      </c>
      <c r="E371" s="268">
        <f>VLOOKUP(A371,'Pupil Info'!A:D,4,FALSE)</f>
        <v>1358</v>
      </c>
      <c r="F371" s="269">
        <f>VLOOKUP(A371,'Starting Point 2020'!A:AB,28,FALSE)+IFERROR(VLOOKUP(A371,'2020 SPED'!A:W,23,FALSE),0)</f>
        <v>19466506.093618929</v>
      </c>
      <c r="G371" s="269">
        <f>VLOOKUP(A371,'Starting Point 2020'!A:AB,28,FALSE)</f>
        <v>10605615</v>
      </c>
      <c r="H371" s="269">
        <f>VLOOKUP(A371,'2% 2020'!A:AB,28,FALSE)</f>
        <v>10805600</v>
      </c>
      <c r="I371" s="269">
        <f t="shared" si="97"/>
        <v>199985</v>
      </c>
      <c r="J371" s="269">
        <f>VLOOKUP(A371,'2% with VPK 2020'!A:AB,28,FALSE)</f>
        <v>10806766</v>
      </c>
      <c r="K371" s="269">
        <f>VLOOKUP(A371,'Charter School Lease'!A:D,4,FALSE)</f>
        <v>0</v>
      </c>
      <c r="L371" s="269">
        <f>VLOOKUP(A371,'Integration Change'!H:K,4,FALSE)</f>
        <v>0</v>
      </c>
      <c r="M371" s="269">
        <f>VLOOKUP(A371,'Other SPED'!A:D,4,FALSE)</f>
        <v>0</v>
      </c>
      <c r="N371" s="269">
        <f>VLOOKUP(A371,'LTFM Change'!G:J,4,FALSE)</f>
        <v>0</v>
      </c>
      <c r="O371" s="269">
        <f>VLOOKUP(A371,QComp!I:N,6,FALSE)</f>
        <v>29.917906858434435</v>
      </c>
      <c r="P371" s="269">
        <f>VLOOKUP(A371,'Breakfast and Lunch'!A:D,4,FALSE)</f>
        <v>0</v>
      </c>
      <c r="Q371" s="269">
        <f>VLOOKUP(A371,'Breakfast and Lunch'!A:E,5,FALSE)</f>
        <v>0</v>
      </c>
      <c r="R371" s="269">
        <v>0</v>
      </c>
      <c r="S371" s="269">
        <v>0</v>
      </c>
      <c r="T371" s="269">
        <f>VLOOKUP(A371,QComp!A:D,4,FALSE)</f>
        <v>0</v>
      </c>
      <c r="U371" s="269">
        <f t="shared" si="99"/>
        <v>1195.917906858027</v>
      </c>
      <c r="V371" s="269">
        <f>VLOOKUP(A371,'2020 SPED'!A:AF,32,FALSE)</f>
        <v>0</v>
      </c>
      <c r="W371" s="270">
        <f t="shared" si="94"/>
        <v>201180.91790685803</v>
      </c>
      <c r="X371" s="247">
        <f t="shared" si="100"/>
        <v>1.0334721440988561E-2</v>
      </c>
      <c r="Z371" s="268">
        <f>VLOOKUP(A371,'Pupil Info'!A:E,5,FALSE)</f>
        <v>1348</v>
      </c>
      <c r="AA371" s="269">
        <f>VLOOKUP(A371,'Starting Point 2021'!A:AB,28,FALSE)+VLOOKUP(A371,'2021 SPED'!A:AT,23,FALSE)</f>
        <v>20163778.876652189</v>
      </c>
      <c r="AB371" s="269">
        <f>VLOOKUP(A371,'Starting Point 2021'!A:AB,28,FALSE)</f>
        <v>10578203</v>
      </c>
      <c r="AC371" s="269">
        <f>VLOOKUP(A371,'2% 2021'!A:AB,28,FALSE)</f>
        <v>10981268</v>
      </c>
      <c r="AD371" s="269">
        <f t="shared" si="98"/>
        <v>403065</v>
      </c>
      <c r="AE371" s="269">
        <f>VLOOKUP(A371,'2% with VPK 2021'!A:AB,28,FALSE)</f>
        <v>10980967</v>
      </c>
      <c r="AF371" s="269">
        <f>VLOOKUP(A371,'Charter School Lease'!A:E,5,FALSE)</f>
        <v>0</v>
      </c>
      <c r="AG371" s="269">
        <f>VLOOKUP(A371,'Integration Change'!H:L,5,FALSE)</f>
        <v>0</v>
      </c>
      <c r="AH371" s="269">
        <f>VLOOKUP(A371,'Other SPED'!A:D,4,FALSE)</f>
        <v>0</v>
      </c>
      <c r="AI371" s="269">
        <f>VLOOKUP(A371,QComp!I:R,10,FALSE)</f>
        <v>28.838740103761666</v>
      </c>
      <c r="AJ371" s="269">
        <f>VLOOKUP(A371,'LTFM Change'!G:K,5,FALSE)</f>
        <v>0</v>
      </c>
      <c r="AK371" s="269">
        <f>VLOOKUP(A371,'Breakfast and Lunch'!A:E,5,FALSE)</f>
        <v>0</v>
      </c>
      <c r="AL371" s="269">
        <f>VLOOKUP(A371,'Breakfast and Lunch'!A:D,4,FALSE)</f>
        <v>0</v>
      </c>
      <c r="AM371" s="269">
        <v>0</v>
      </c>
      <c r="AN371" s="269">
        <f>VLOOKUP(A371,'Safe School'!F:J,5,FALSE)</f>
        <v>0</v>
      </c>
      <c r="AO371" s="269">
        <v>0</v>
      </c>
      <c r="AP371" s="269">
        <f>VLOOKUP(A371,QComp!A:E,5,FALSE)</f>
        <v>0</v>
      </c>
      <c r="AQ371" s="269">
        <f t="shared" si="101"/>
        <v>-272.16125989705324</v>
      </c>
      <c r="AR371" s="269">
        <f>VLOOKUP(A371,'2021 SPED'!A:AF,32,FALSE)</f>
        <v>6807.7886674366891</v>
      </c>
      <c r="AS371" s="285">
        <f t="shared" si="95"/>
        <v>409600.62740753964</v>
      </c>
      <c r="AT371" s="247">
        <f t="shared" si="96"/>
        <v>2.0313683755073295E-2</v>
      </c>
      <c r="AU371" s="249">
        <f t="shared" si="93"/>
        <v>610781.54531439766</v>
      </c>
    </row>
    <row r="372" spans="1:47" x14ac:dyDescent="0.3">
      <c r="A372" s="243">
        <v>4025</v>
      </c>
      <c r="B372" s="243">
        <v>7</v>
      </c>
      <c r="C372" s="243" t="s">
        <v>352</v>
      </c>
      <c r="D372" s="243">
        <v>7</v>
      </c>
      <c r="E372" s="268">
        <f>VLOOKUP(A372,'Pupil Info'!A:D,4,FALSE)</f>
        <v>225</v>
      </c>
      <c r="F372" s="269">
        <f>VLOOKUP(A372,'Starting Point 2020'!A:AB,28,FALSE)+IFERROR(VLOOKUP(A372,'2020 SPED'!A:W,23,FALSE),0)</f>
        <v>3077869.9616167974</v>
      </c>
      <c r="G372" s="269">
        <f>VLOOKUP(A372,'Starting Point 2020'!A:AB,28,FALSE)</f>
        <v>1848114.4</v>
      </c>
      <c r="H372" s="269">
        <f>VLOOKUP(A372,'2% 2020'!A:AB,28,FALSE)</f>
        <v>1882177.4</v>
      </c>
      <c r="I372" s="269">
        <f t="shared" si="97"/>
        <v>34063</v>
      </c>
      <c r="J372" s="269">
        <f>VLOOKUP(A372,'2% with VPK 2020'!A:AB,28,FALSE)</f>
        <v>1882413.2</v>
      </c>
      <c r="K372" s="269">
        <f>VLOOKUP(A372,'Charter School Lease'!A:D,4,FALSE)</f>
        <v>0</v>
      </c>
      <c r="L372" s="269">
        <f>VLOOKUP(A372,'Integration Change'!H:K,4,FALSE)</f>
        <v>0</v>
      </c>
      <c r="M372" s="269">
        <f>VLOOKUP(A372,'Other SPED'!A:D,4,FALSE)</f>
        <v>0</v>
      </c>
      <c r="N372" s="269">
        <f>VLOOKUP(A372,'LTFM Change'!G:J,4,FALSE)</f>
        <v>0</v>
      </c>
      <c r="O372" s="269">
        <f>VLOOKUP(A372,QComp!I:N,6,FALSE)</f>
        <v>5.0082839674942079</v>
      </c>
      <c r="P372" s="269">
        <f>VLOOKUP(A372,'Breakfast and Lunch'!A:D,4,FALSE)</f>
        <v>0</v>
      </c>
      <c r="Q372" s="269">
        <f>VLOOKUP(A372,'Breakfast and Lunch'!A:E,5,FALSE)</f>
        <v>0</v>
      </c>
      <c r="R372" s="269">
        <v>0</v>
      </c>
      <c r="S372" s="269">
        <v>0</v>
      </c>
      <c r="T372" s="269">
        <f>VLOOKUP(A372,QComp!A:D,4,FALSE)</f>
        <v>0</v>
      </c>
      <c r="U372" s="269">
        <f t="shared" si="99"/>
        <v>240.80828396743163</v>
      </c>
      <c r="V372" s="269">
        <f>VLOOKUP(A372,'2020 SPED'!A:AF,32,FALSE)</f>
        <v>0</v>
      </c>
      <c r="W372" s="270">
        <f t="shared" si="94"/>
        <v>34303.808283967432</v>
      </c>
      <c r="X372" s="247">
        <f t="shared" si="100"/>
        <v>1.1145307862827228E-2</v>
      </c>
      <c r="Z372" s="268">
        <f>VLOOKUP(A372,'Pupil Info'!A:E,5,FALSE)</f>
        <v>225</v>
      </c>
      <c r="AA372" s="269">
        <f>VLOOKUP(A372,'Starting Point 2021'!A:AB,28,FALSE)+VLOOKUP(A372,'2021 SPED'!A:AT,23,FALSE)</f>
        <v>3186311.5560192233</v>
      </c>
      <c r="AB372" s="269">
        <f>VLOOKUP(A372,'Starting Point 2021'!A:AB,28,FALSE)</f>
        <v>1847153.4</v>
      </c>
      <c r="AC372" s="269">
        <f>VLOOKUP(A372,'2% 2021'!A:AB,28,FALSE)</f>
        <v>1916093.4</v>
      </c>
      <c r="AD372" s="269">
        <f t="shared" si="98"/>
        <v>68940</v>
      </c>
      <c r="AE372" s="269">
        <f>VLOOKUP(A372,'2% with VPK 2021'!A:AB,28,FALSE)</f>
        <v>1916326.2</v>
      </c>
      <c r="AF372" s="269">
        <f>VLOOKUP(A372,'Charter School Lease'!A:E,5,FALSE)</f>
        <v>0</v>
      </c>
      <c r="AG372" s="269">
        <f>VLOOKUP(A372,'Integration Change'!H:L,5,FALSE)</f>
        <v>0</v>
      </c>
      <c r="AH372" s="269">
        <f>VLOOKUP(A372,'Other SPED'!A:D,4,FALSE)</f>
        <v>0</v>
      </c>
      <c r="AI372" s="269">
        <f>VLOOKUP(A372,QComp!I:R,10,FALSE)</f>
        <v>4.7814160715279286</v>
      </c>
      <c r="AJ372" s="269">
        <f>VLOOKUP(A372,'LTFM Change'!G:K,5,FALSE)</f>
        <v>0</v>
      </c>
      <c r="AK372" s="269">
        <f>VLOOKUP(A372,'Breakfast and Lunch'!A:E,5,FALSE)</f>
        <v>0</v>
      </c>
      <c r="AL372" s="269">
        <f>VLOOKUP(A372,'Breakfast and Lunch'!A:D,4,FALSE)</f>
        <v>0</v>
      </c>
      <c r="AM372" s="269">
        <v>0</v>
      </c>
      <c r="AN372" s="269">
        <f>VLOOKUP(A372,'Safe School'!F:J,5,FALSE)</f>
        <v>0</v>
      </c>
      <c r="AO372" s="269">
        <v>0</v>
      </c>
      <c r="AP372" s="269">
        <f>VLOOKUP(A372,QComp!A:E,5,FALSE)</f>
        <v>0</v>
      </c>
      <c r="AQ372" s="269">
        <f t="shared" si="101"/>
        <v>237.58141607162543</v>
      </c>
      <c r="AR372" s="269">
        <f>VLOOKUP(A372,'2021 SPED'!A:AF,32,FALSE)</f>
        <v>1179.0343240208458</v>
      </c>
      <c r="AS372" s="285">
        <f t="shared" si="95"/>
        <v>70356.615740092471</v>
      </c>
      <c r="AT372" s="247">
        <f t="shared" si="96"/>
        <v>2.2080896517223066E-2</v>
      </c>
      <c r="AU372" s="249">
        <f t="shared" si="93"/>
        <v>104660.4240240599</v>
      </c>
    </row>
    <row r="373" spans="1:47" x14ac:dyDescent="0.3">
      <c r="A373" s="243">
        <v>4026</v>
      </c>
      <c r="B373" s="243">
        <v>7</v>
      </c>
      <c r="C373" s="243" t="s">
        <v>353</v>
      </c>
      <c r="D373" s="243">
        <v>7</v>
      </c>
      <c r="E373" s="268">
        <f>VLOOKUP(A373,'Pupil Info'!A:D,4,FALSE)</f>
        <v>65</v>
      </c>
      <c r="F373" s="269">
        <f>VLOOKUP(A373,'Starting Point 2020'!A:AB,28,FALSE)+IFERROR(VLOOKUP(A373,'2020 SPED'!A:W,23,FALSE),0)</f>
        <v>805445.44704003586</v>
      </c>
      <c r="G373" s="269">
        <f>VLOOKUP(A373,'Starting Point 2020'!A:AB,28,FALSE)</f>
        <v>618496.19999999995</v>
      </c>
      <c r="H373" s="269">
        <f>VLOOKUP(A373,'2% 2020'!A:AB,28,FALSE)</f>
        <v>630115.19999999995</v>
      </c>
      <c r="I373" s="269">
        <f t="shared" si="97"/>
        <v>11619</v>
      </c>
      <c r="J373" s="269">
        <f>VLOOKUP(A373,'2% with VPK 2020'!A:AB,28,FALSE)</f>
        <v>630158.6</v>
      </c>
      <c r="K373" s="269">
        <f>VLOOKUP(A373,'Charter School Lease'!A:D,4,FALSE)</f>
        <v>0</v>
      </c>
      <c r="L373" s="269">
        <f>VLOOKUP(A373,'Integration Change'!H:K,4,FALSE)</f>
        <v>0</v>
      </c>
      <c r="M373" s="269">
        <f>VLOOKUP(A373,'Other SPED'!A:D,4,FALSE)</f>
        <v>0</v>
      </c>
      <c r="N373" s="269">
        <f>VLOOKUP(A373,'LTFM Change'!G:J,4,FALSE)</f>
        <v>0</v>
      </c>
      <c r="O373" s="269">
        <f>VLOOKUP(A373,QComp!I:N,6,FALSE)</f>
        <v>1.4936987271466933</v>
      </c>
      <c r="P373" s="269">
        <f>VLOOKUP(A373,'Breakfast and Lunch'!A:D,4,FALSE)</f>
        <v>0</v>
      </c>
      <c r="Q373" s="269">
        <f>VLOOKUP(A373,'Breakfast and Lunch'!A:E,5,FALSE)</f>
        <v>0</v>
      </c>
      <c r="R373" s="269">
        <v>0</v>
      </c>
      <c r="S373" s="269">
        <v>0</v>
      </c>
      <c r="T373" s="269">
        <f>VLOOKUP(A373,QComp!A:D,4,FALSE)</f>
        <v>0</v>
      </c>
      <c r="U373" s="269">
        <f t="shared" si="99"/>
        <v>44.893698727129959</v>
      </c>
      <c r="V373" s="269">
        <f>VLOOKUP(A373,'2020 SPED'!A:AF,32,FALSE)</f>
        <v>0</v>
      </c>
      <c r="W373" s="270">
        <f t="shared" si="94"/>
        <v>11663.89369872713</v>
      </c>
      <c r="X373" s="247">
        <f t="shared" si="100"/>
        <v>1.4481295712318253E-2</v>
      </c>
      <c r="Z373" s="268">
        <f>VLOOKUP(A373,'Pupil Info'!A:E,5,FALSE)</f>
        <v>61</v>
      </c>
      <c r="AA373" s="269">
        <f>VLOOKUP(A373,'Starting Point 2021'!A:AB,28,FALSE)+VLOOKUP(A373,'2021 SPED'!A:AT,23,FALSE)</f>
        <v>778793.31745628011</v>
      </c>
      <c r="AB373" s="269">
        <f>VLOOKUP(A373,'Starting Point 2021'!A:AB,28,FALSE)</f>
        <v>587300.80000000005</v>
      </c>
      <c r="AC373" s="269">
        <f>VLOOKUP(A373,'2% 2021'!A:AB,28,FALSE)</f>
        <v>609618.80000000005</v>
      </c>
      <c r="AD373" s="269">
        <f t="shared" si="98"/>
        <v>22318</v>
      </c>
      <c r="AE373" s="269">
        <f>VLOOKUP(A373,'2% with VPK 2021'!A:AB,28,FALSE)</f>
        <v>609653.4</v>
      </c>
      <c r="AF373" s="269">
        <f>VLOOKUP(A373,'Charter School Lease'!A:E,5,FALSE)</f>
        <v>0</v>
      </c>
      <c r="AG373" s="269">
        <f>VLOOKUP(A373,'Integration Change'!H:L,5,FALSE)</f>
        <v>0</v>
      </c>
      <c r="AH373" s="269">
        <f>VLOOKUP(A373,'Other SPED'!A:D,4,FALSE)</f>
        <v>0</v>
      </c>
      <c r="AI373" s="269">
        <f>VLOOKUP(A373,QComp!I:R,10,FALSE)</f>
        <v>1.3631230028477148</v>
      </c>
      <c r="AJ373" s="269">
        <f>VLOOKUP(A373,'LTFM Change'!G:K,5,FALSE)</f>
        <v>0</v>
      </c>
      <c r="AK373" s="269">
        <f>VLOOKUP(A373,'Breakfast and Lunch'!A:E,5,FALSE)</f>
        <v>0</v>
      </c>
      <c r="AL373" s="269">
        <f>VLOOKUP(A373,'Breakfast and Lunch'!A:D,4,FALSE)</f>
        <v>0</v>
      </c>
      <c r="AM373" s="269">
        <v>0</v>
      </c>
      <c r="AN373" s="269">
        <f>VLOOKUP(A373,'Safe School'!F:J,5,FALSE)</f>
        <v>0</v>
      </c>
      <c r="AO373" s="269">
        <v>0</v>
      </c>
      <c r="AP373" s="269">
        <f>VLOOKUP(A373,QComp!A:E,5,FALSE)</f>
        <v>0</v>
      </c>
      <c r="AQ373" s="269">
        <f t="shared" si="101"/>
        <v>35.963123002788052</v>
      </c>
      <c r="AR373" s="269">
        <f>VLOOKUP(A373,'2021 SPED'!A:AF,32,FALSE)</f>
        <v>-0.18256558984285221</v>
      </c>
      <c r="AS373" s="285">
        <f t="shared" si="95"/>
        <v>22353.780557412945</v>
      </c>
      <c r="AT373" s="247">
        <f t="shared" si="96"/>
        <v>2.8703097543807291E-2</v>
      </c>
      <c r="AU373" s="249">
        <f t="shared" si="93"/>
        <v>34017.674256140075</v>
      </c>
    </row>
    <row r="374" spans="1:47" x14ac:dyDescent="0.3">
      <c r="A374" s="243">
        <v>4027</v>
      </c>
      <c r="B374" s="243">
        <v>7</v>
      </c>
      <c r="C374" s="243" t="s">
        <v>354</v>
      </c>
      <c r="D374" s="243">
        <v>7</v>
      </c>
      <c r="E374" s="268">
        <f>VLOOKUP(A374,'Pupil Info'!A:D,4,FALSE)</f>
        <v>925</v>
      </c>
      <c r="F374" s="269">
        <f>VLOOKUP(A374,'Starting Point 2020'!A:AB,28,FALSE)+IFERROR(VLOOKUP(A374,'2020 SPED'!A:W,23,FALSE),0)</f>
        <v>10099743.06746834</v>
      </c>
      <c r="G374" s="269">
        <f>VLOOKUP(A374,'Starting Point 2020'!A:AB,28,FALSE)</f>
        <v>9593756</v>
      </c>
      <c r="H374" s="269">
        <f>VLOOKUP(A374,'2% 2020'!A:AB,28,FALSE)</f>
        <v>9775561</v>
      </c>
      <c r="I374" s="269">
        <f t="shared" si="97"/>
        <v>181805</v>
      </c>
      <c r="J374" s="269">
        <f>VLOOKUP(A374,'2% with VPK 2020'!A:AB,28,FALSE)</f>
        <v>9776437</v>
      </c>
      <c r="K374" s="269">
        <f>VLOOKUP(A374,'Charter School Lease'!A:D,4,FALSE)</f>
        <v>0</v>
      </c>
      <c r="L374" s="269">
        <f>VLOOKUP(A374,'Integration Change'!H:K,4,FALSE)</f>
        <v>0</v>
      </c>
      <c r="M374" s="269">
        <f>VLOOKUP(A374,'Other SPED'!A:D,4,FALSE)</f>
        <v>0</v>
      </c>
      <c r="N374" s="269">
        <f>VLOOKUP(A374,'LTFM Change'!G:J,4,FALSE)</f>
        <v>0</v>
      </c>
      <c r="O374" s="269">
        <f>VLOOKUP(A374,QComp!I:N,6,FALSE)</f>
        <v>0</v>
      </c>
      <c r="P374" s="269">
        <f>VLOOKUP(A374,'Breakfast and Lunch'!A:D,4,FALSE)</f>
        <v>0</v>
      </c>
      <c r="Q374" s="269">
        <f>VLOOKUP(A374,'Breakfast and Lunch'!A:E,5,FALSE)</f>
        <v>0</v>
      </c>
      <c r="R374" s="269">
        <v>0</v>
      </c>
      <c r="S374" s="269">
        <v>0</v>
      </c>
      <c r="T374" s="269">
        <f>VLOOKUP(A374,QComp!A:D,4,FALSE)</f>
        <v>0</v>
      </c>
      <c r="U374" s="269">
        <f t="shared" si="99"/>
        <v>876</v>
      </c>
      <c r="V374" s="269">
        <f>VLOOKUP(A374,'2020 SPED'!A:AF,32,FALSE)</f>
        <v>0</v>
      </c>
      <c r="W374" s="270">
        <f t="shared" si="94"/>
        <v>182681</v>
      </c>
      <c r="X374" s="247">
        <f t="shared" si="100"/>
        <v>1.8087687853013065E-2</v>
      </c>
      <c r="Z374" s="268">
        <f>VLOOKUP(A374,'Pupil Info'!A:E,5,FALSE)</f>
        <v>1045</v>
      </c>
      <c r="AA374" s="269">
        <f>VLOOKUP(A374,'Starting Point 2021'!A:AB,28,FALSE)+VLOOKUP(A374,'2021 SPED'!A:AT,23,FALSE)</f>
        <v>11556785.793847097</v>
      </c>
      <c r="AB374" s="269">
        <f>VLOOKUP(A374,'Starting Point 2021'!A:AB,28,FALSE)</f>
        <v>10933680</v>
      </c>
      <c r="AC374" s="269">
        <f>VLOOKUP(A374,'2% 2021'!A:AB,28,FALSE)</f>
        <v>11354865</v>
      </c>
      <c r="AD374" s="269">
        <f t="shared" si="98"/>
        <v>421185</v>
      </c>
      <c r="AE374" s="269">
        <f>VLOOKUP(A374,'2% with VPK 2021'!A:AB,28,FALSE)</f>
        <v>11355854</v>
      </c>
      <c r="AF374" s="269">
        <f>VLOOKUP(A374,'Charter School Lease'!A:E,5,FALSE)</f>
        <v>0</v>
      </c>
      <c r="AG374" s="269">
        <f>VLOOKUP(A374,'Integration Change'!H:L,5,FALSE)</f>
        <v>0</v>
      </c>
      <c r="AH374" s="269">
        <f>VLOOKUP(A374,'Other SPED'!A:D,4,FALSE)</f>
        <v>0</v>
      </c>
      <c r="AI374" s="269">
        <f>VLOOKUP(A374,QComp!I:R,10,FALSE)</f>
        <v>0</v>
      </c>
      <c r="AJ374" s="269">
        <f>VLOOKUP(A374,'LTFM Change'!G:K,5,FALSE)</f>
        <v>0</v>
      </c>
      <c r="AK374" s="269">
        <f>VLOOKUP(A374,'Breakfast and Lunch'!A:E,5,FALSE)</f>
        <v>0</v>
      </c>
      <c r="AL374" s="269">
        <f>VLOOKUP(A374,'Breakfast and Lunch'!A:D,4,FALSE)</f>
        <v>0</v>
      </c>
      <c r="AM374" s="269">
        <v>0</v>
      </c>
      <c r="AN374" s="269">
        <f>VLOOKUP(A374,'Safe School'!F:J,5,FALSE)</f>
        <v>0</v>
      </c>
      <c r="AO374" s="269">
        <v>0</v>
      </c>
      <c r="AP374" s="269">
        <f>VLOOKUP(A374,QComp!A:E,5,FALSE)</f>
        <v>0</v>
      </c>
      <c r="AQ374" s="269">
        <f t="shared" si="101"/>
        <v>989</v>
      </c>
      <c r="AR374" s="269">
        <f>VLOOKUP(A374,'2021 SPED'!A:AF,32,FALSE)</f>
        <v>0</v>
      </c>
      <c r="AS374" s="285">
        <f t="shared" si="95"/>
        <v>422174</v>
      </c>
      <c r="AT374" s="247">
        <f t="shared" si="96"/>
        <v>3.6530399328225674E-2</v>
      </c>
      <c r="AU374" s="249">
        <f t="shared" si="93"/>
        <v>604855</v>
      </c>
    </row>
    <row r="375" spans="1:47" x14ac:dyDescent="0.3">
      <c r="A375" s="243">
        <v>4029</v>
      </c>
      <c r="B375" s="243">
        <v>7</v>
      </c>
      <c r="C375" s="243" t="s">
        <v>355</v>
      </c>
      <c r="D375" s="243">
        <v>7</v>
      </c>
      <c r="E375" s="268">
        <f>VLOOKUP(A375,'Pupil Info'!A:D,4,FALSE)</f>
        <v>504.4</v>
      </c>
      <c r="F375" s="269">
        <f>VLOOKUP(A375,'Starting Point 2020'!A:AB,28,FALSE)+IFERROR(VLOOKUP(A375,'2020 SPED'!A:W,23,FALSE),0)</f>
        <v>6593555.177710779</v>
      </c>
      <c r="G375" s="269">
        <f>VLOOKUP(A375,'Starting Point 2020'!A:AB,28,FALSE)</f>
        <v>5142880</v>
      </c>
      <c r="H375" s="269">
        <f>VLOOKUP(A375,'2% 2020'!A:AB,28,FALSE)</f>
        <v>5239553</v>
      </c>
      <c r="I375" s="269">
        <f t="shared" si="97"/>
        <v>96673</v>
      </c>
      <c r="J375" s="269">
        <f>VLOOKUP(A375,'2% with VPK 2020'!A:AB,28,FALSE)</f>
        <v>5240033.4000000004</v>
      </c>
      <c r="K375" s="269">
        <f>VLOOKUP(A375,'Charter School Lease'!A:D,4,FALSE)</f>
        <v>0</v>
      </c>
      <c r="L375" s="269">
        <f>VLOOKUP(A375,'Integration Change'!H:K,4,FALSE)</f>
        <v>0</v>
      </c>
      <c r="M375" s="269">
        <f>VLOOKUP(A375,'Other SPED'!A:D,4,FALSE)</f>
        <v>0</v>
      </c>
      <c r="N375" s="269">
        <f>VLOOKUP(A375,'LTFM Change'!G:J,4,FALSE)</f>
        <v>0</v>
      </c>
      <c r="O375" s="269">
        <f>VLOOKUP(A375,QComp!I:N,6,FALSE)</f>
        <v>10.411958774522645</v>
      </c>
      <c r="P375" s="269">
        <f>VLOOKUP(A375,'Breakfast and Lunch'!A:D,4,FALSE)</f>
        <v>0</v>
      </c>
      <c r="Q375" s="269">
        <f>VLOOKUP(A375,'Breakfast and Lunch'!A:E,5,FALSE)</f>
        <v>0</v>
      </c>
      <c r="R375" s="269">
        <v>0</v>
      </c>
      <c r="S375" s="269">
        <v>0</v>
      </c>
      <c r="T375" s="269">
        <f>VLOOKUP(A375,QComp!A:D,4,FALSE)</f>
        <v>0</v>
      </c>
      <c r="U375" s="269">
        <f t="shared" si="99"/>
        <v>490.81195877492428</v>
      </c>
      <c r="V375" s="269">
        <f>VLOOKUP(A375,'2020 SPED'!A:AF,32,FALSE)</f>
        <v>0</v>
      </c>
      <c r="W375" s="270">
        <f t="shared" si="94"/>
        <v>97163.811958774924</v>
      </c>
      <c r="X375" s="247">
        <f t="shared" si="100"/>
        <v>1.4736179396394966E-2</v>
      </c>
      <c r="Z375" s="268">
        <f>VLOOKUP(A375,'Pupil Info'!A:E,5,FALSE)</f>
        <v>484</v>
      </c>
      <c r="AA375" s="269">
        <f>VLOOKUP(A375,'Starting Point 2021'!A:AB,28,FALSE)+VLOOKUP(A375,'2021 SPED'!A:AT,23,FALSE)</f>
        <v>6764553.9170038886</v>
      </c>
      <c r="AB375" s="269">
        <f>VLOOKUP(A375,'Starting Point 2021'!A:AB,28,FALSE)</f>
        <v>5238871.8</v>
      </c>
      <c r="AC375" s="269">
        <f>VLOOKUP(A375,'2% 2021'!A:AB,28,FALSE)</f>
        <v>5439296.7999999998</v>
      </c>
      <c r="AD375" s="269">
        <f t="shared" si="98"/>
        <v>200425</v>
      </c>
      <c r="AE375" s="269">
        <f>VLOOKUP(A375,'2% with VPK 2021'!A:AB,28,FALSE)</f>
        <v>5439776.2000000002</v>
      </c>
      <c r="AF375" s="269">
        <f>VLOOKUP(A375,'Charter School Lease'!A:E,5,FALSE)</f>
        <v>0</v>
      </c>
      <c r="AG375" s="269">
        <f>VLOOKUP(A375,'Integration Change'!H:L,5,FALSE)</f>
        <v>0</v>
      </c>
      <c r="AH375" s="269">
        <f>VLOOKUP(A375,'Other SPED'!A:D,4,FALSE)</f>
        <v>0</v>
      </c>
      <c r="AI375" s="269">
        <f>VLOOKUP(A375,QComp!I:R,10,FALSE)</f>
        <v>10.713447764937882</v>
      </c>
      <c r="AJ375" s="269">
        <f>VLOOKUP(A375,'LTFM Change'!G:K,5,FALSE)</f>
        <v>0</v>
      </c>
      <c r="AK375" s="269">
        <f>VLOOKUP(A375,'Breakfast and Lunch'!A:E,5,FALSE)</f>
        <v>0</v>
      </c>
      <c r="AL375" s="269">
        <f>VLOOKUP(A375,'Breakfast and Lunch'!A:D,4,FALSE)</f>
        <v>0</v>
      </c>
      <c r="AM375" s="269">
        <v>0</v>
      </c>
      <c r="AN375" s="269">
        <f>VLOOKUP(A375,'Safe School'!F:J,5,FALSE)</f>
        <v>0</v>
      </c>
      <c r="AO375" s="269">
        <v>0</v>
      </c>
      <c r="AP375" s="269">
        <f>VLOOKUP(A375,QComp!A:E,5,FALSE)</f>
        <v>0</v>
      </c>
      <c r="AQ375" s="269">
        <f t="shared" si="101"/>
        <v>490.11344776488841</v>
      </c>
      <c r="AR375" s="269">
        <f>VLOOKUP(A375,'2021 SPED'!A:AF,32,FALSE)</f>
        <v>1237.9441609815694</v>
      </c>
      <c r="AS375" s="285">
        <f t="shared" si="95"/>
        <v>202153.05760874646</v>
      </c>
      <c r="AT375" s="247">
        <f t="shared" si="96"/>
        <v>2.9884166803756114E-2</v>
      </c>
      <c r="AU375" s="249">
        <f t="shared" si="93"/>
        <v>299316.86956752138</v>
      </c>
    </row>
    <row r="376" spans="1:47" x14ac:dyDescent="0.3">
      <c r="A376" s="243">
        <v>4030</v>
      </c>
      <c r="B376" s="243">
        <v>7</v>
      </c>
      <c r="C376" s="243" t="s">
        <v>356</v>
      </c>
      <c r="D376" s="243">
        <v>7</v>
      </c>
      <c r="E376" s="268">
        <f>VLOOKUP(A376,'Pupil Info'!A:D,4,FALSE)</f>
        <v>0</v>
      </c>
      <c r="F376" s="269">
        <f>VLOOKUP(A376,'Starting Point 2020'!A:AB,28,FALSE)+IFERROR(VLOOKUP(A376,'2020 SPED'!A:W,23,FALSE),0)</f>
        <v>814.55075352037727</v>
      </c>
      <c r="G376" s="269">
        <f>VLOOKUP(A376,'Starting Point 2020'!A:AB,28,FALSE)</f>
        <v>0</v>
      </c>
      <c r="H376" s="269">
        <f>VLOOKUP(A376,'2% 2020'!A:AB,28,FALSE)</f>
        <v>0</v>
      </c>
      <c r="I376" s="269">
        <f t="shared" si="97"/>
        <v>0</v>
      </c>
      <c r="J376" s="269">
        <f>VLOOKUP(A376,'2% with VPK 2020'!A:AB,28,FALSE)</f>
        <v>0</v>
      </c>
      <c r="K376" s="269">
        <f>VLOOKUP(A376,'Charter School Lease'!A:D,4,FALSE)</f>
        <v>0</v>
      </c>
      <c r="L376" s="269">
        <f>VLOOKUP(A376,'Integration Change'!H:K,4,FALSE)</f>
        <v>0</v>
      </c>
      <c r="M376" s="269">
        <f>VLOOKUP(A376,'Other SPED'!A:D,4,FALSE)</f>
        <v>0</v>
      </c>
      <c r="N376" s="269">
        <f>VLOOKUP(A376,'LTFM Change'!G:J,4,FALSE)</f>
        <v>0</v>
      </c>
      <c r="O376" s="269">
        <f>VLOOKUP(A376,QComp!I:N,6,FALSE)</f>
        <v>0</v>
      </c>
      <c r="P376" s="269">
        <v>0</v>
      </c>
      <c r="Q376" s="269">
        <v>0</v>
      </c>
      <c r="R376" s="269">
        <v>0</v>
      </c>
      <c r="S376" s="269">
        <v>0</v>
      </c>
      <c r="T376" s="269">
        <f>VLOOKUP(A376,QComp!A:D,4,FALSE)</f>
        <v>0</v>
      </c>
      <c r="U376" s="269">
        <f t="shared" si="99"/>
        <v>0</v>
      </c>
      <c r="V376" s="269">
        <f>VLOOKUP(A376,'2020 SPED'!A:AF,32,FALSE)</f>
        <v>0</v>
      </c>
      <c r="W376" s="270">
        <f t="shared" si="94"/>
        <v>0</v>
      </c>
      <c r="X376" s="247">
        <f t="shared" si="100"/>
        <v>0</v>
      </c>
      <c r="Z376" s="268">
        <f>VLOOKUP(A376,'Pupil Info'!A:E,5,FALSE)</f>
        <v>0</v>
      </c>
      <c r="AA376" s="269">
        <f>VLOOKUP(A376,'Starting Point 2021'!A:AB,28,FALSE)+VLOOKUP(A376,'2021 SPED'!A:AT,23,FALSE)</f>
        <v>880.764061855367</v>
      </c>
      <c r="AB376" s="269">
        <f>VLOOKUP(A376,'Starting Point 2021'!A:AB,28,FALSE)</f>
        <v>0</v>
      </c>
      <c r="AC376" s="269">
        <f>VLOOKUP(A376,'2% 2021'!A:AB,28,FALSE)</f>
        <v>0</v>
      </c>
      <c r="AD376" s="269">
        <f t="shared" si="98"/>
        <v>0</v>
      </c>
      <c r="AE376" s="269">
        <f>VLOOKUP(A376,'2% with VPK 2021'!A:AB,28,FALSE)</f>
        <v>0</v>
      </c>
      <c r="AF376" s="269">
        <f>VLOOKUP(A376,'Charter School Lease'!A:E,5,FALSE)</f>
        <v>0</v>
      </c>
      <c r="AG376" s="269">
        <f>VLOOKUP(A376,'Integration Change'!H:L,5,FALSE)</f>
        <v>0</v>
      </c>
      <c r="AH376" s="269">
        <f>VLOOKUP(A376,'Other SPED'!A:D,4,FALSE)</f>
        <v>0</v>
      </c>
      <c r="AI376" s="269">
        <f>VLOOKUP(A376,QComp!I:R,10,FALSE)</f>
        <v>0</v>
      </c>
      <c r="AJ376" s="269">
        <f>VLOOKUP(A376,'LTFM Change'!G:K,5,FALSE)</f>
        <v>0</v>
      </c>
      <c r="AK376" s="269">
        <v>0</v>
      </c>
      <c r="AL376" s="269">
        <v>0</v>
      </c>
      <c r="AM376" s="269">
        <v>0</v>
      </c>
      <c r="AN376" s="269">
        <f>VLOOKUP(A376,'Safe School'!F:J,5,FALSE)</f>
        <v>0</v>
      </c>
      <c r="AO376" s="269">
        <v>0</v>
      </c>
      <c r="AP376" s="269">
        <f>VLOOKUP(A376,QComp!A:E,5,FALSE)</f>
        <v>0</v>
      </c>
      <c r="AQ376" s="269">
        <f t="shared" si="101"/>
        <v>0</v>
      </c>
      <c r="AR376" s="269">
        <f>VLOOKUP(A376,'2021 SPED'!A:AF,32,FALSE)</f>
        <v>0</v>
      </c>
      <c r="AS376" s="285">
        <f t="shared" si="95"/>
        <v>0</v>
      </c>
      <c r="AT376" s="247">
        <f t="shared" si="96"/>
        <v>0</v>
      </c>
      <c r="AU376" s="249">
        <f t="shared" si="93"/>
        <v>0</v>
      </c>
    </row>
    <row r="377" spans="1:47" x14ac:dyDescent="0.3">
      <c r="A377" s="243">
        <v>4031</v>
      </c>
      <c r="B377" s="243">
        <v>7</v>
      </c>
      <c r="C377" s="243" t="s">
        <v>357</v>
      </c>
      <c r="D377" s="243">
        <v>7</v>
      </c>
      <c r="E377" s="268">
        <f>VLOOKUP(A377,'Pupil Info'!A:D,4,FALSE)</f>
        <v>85</v>
      </c>
      <c r="F377" s="269">
        <f>VLOOKUP(A377,'Starting Point 2020'!A:AB,28,FALSE)+IFERROR(VLOOKUP(A377,'2020 SPED'!A:W,23,FALSE),0)</f>
        <v>1091830.3998693249</v>
      </c>
      <c r="G377" s="269">
        <f>VLOOKUP(A377,'Starting Point 2020'!A:AB,28,FALSE)</f>
        <v>964084</v>
      </c>
      <c r="H377" s="269">
        <f>VLOOKUP(A377,'2% 2020'!A:AB,28,FALSE)</f>
        <v>983001</v>
      </c>
      <c r="I377" s="269">
        <f t="shared" si="97"/>
        <v>18917</v>
      </c>
      <c r="J377" s="269">
        <f>VLOOKUP(A377,'2% with VPK 2020'!A:AB,28,FALSE)</f>
        <v>982992</v>
      </c>
      <c r="K377" s="269">
        <f>VLOOKUP(A377,'Charter School Lease'!A:D,4,FALSE)</f>
        <v>0</v>
      </c>
      <c r="L377" s="269">
        <f>VLOOKUP(A377,'Integration Change'!H:K,4,FALSE)</f>
        <v>0</v>
      </c>
      <c r="M377" s="269">
        <f>VLOOKUP(A377,'Other SPED'!A:D,4,FALSE)</f>
        <v>0</v>
      </c>
      <c r="N377" s="269">
        <f>VLOOKUP(A377,'LTFM Change'!G:J,4,FALSE)</f>
        <v>0</v>
      </c>
      <c r="O377" s="269">
        <f>VLOOKUP(A377,QComp!I:N,6,FALSE)</f>
        <v>0</v>
      </c>
      <c r="P377" s="269">
        <f>VLOOKUP(A377,'Breakfast and Lunch'!A:D,4,FALSE)</f>
        <v>0</v>
      </c>
      <c r="Q377" s="269">
        <f>VLOOKUP(A377,'Breakfast and Lunch'!A:E,5,FALSE)</f>
        <v>0</v>
      </c>
      <c r="R377" s="269">
        <v>0</v>
      </c>
      <c r="S377" s="269">
        <v>0</v>
      </c>
      <c r="T377" s="269">
        <f>VLOOKUP(A377,QComp!A:D,4,FALSE)</f>
        <v>0</v>
      </c>
      <c r="U377" s="269">
        <f t="shared" si="99"/>
        <v>-9</v>
      </c>
      <c r="V377" s="269">
        <f>VLOOKUP(A377,'2020 SPED'!A:AF,32,FALSE)</f>
        <v>0</v>
      </c>
      <c r="W377" s="270">
        <f t="shared" si="94"/>
        <v>18908</v>
      </c>
      <c r="X377" s="247">
        <f t="shared" si="100"/>
        <v>1.7317707953783842E-2</v>
      </c>
      <c r="Z377" s="268">
        <f>VLOOKUP(A377,'Pupil Info'!A:E,5,FALSE)</f>
        <v>85</v>
      </c>
      <c r="AA377" s="269">
        <f>VLOOKUP(A377,'Starting Point 2021'!A:AB,28,FALSE)+VLOOKUP(A377,'2021 SPED'!A:AT,23,FALSE)</f>
        <v>1102263.8625499613</v>
      </c>
      <c r="AB377" s="269">
        <f>VLOOKUP(A377,'Starting Point 2021'!A:AB,28,FALSE)</f>
        <v>962991</v>
      </c>
      <c r="AC377" s="269">
        <f>VLOOKUP(A377,'2% 2021'!A:AB,28,FALSE)</f>
        <v>1001277</v>
      </c>
      <c r="AD377" s="269">
        <f t="shared" si="98"/>
        <v>38286</v>
      </c>
      <c r="AE377" s="269">
        <f>VLOOKUP(A377,'2% with VPK 2021'!A:AB,28,FALSE)</f>
        <v>1001371</v>
      </c>
      <c r="AF377" s="269">
        <f>VLOOKUP(A377,'Charter School Lease'!A:E,5,FALSE)</f>
        <v>0</v>
      </c>
      <c r="AG377" s="269">
        <f>VLOOKUP(A377,'Integration Change'!H:L,5,FALSE)</f>
        <v>0</v>
      </c>
      <c r="AH377" s="269">
        <f>VLOOKUP(A377,'Other SPED'!A:D,4,FALSE)</f>
        <v>0</v>
      </c>
      <c r="AI377" s="269">
        <f>VLOOKUP(A377,QComp!I:R,10,FALSE)</f>
        <v>0</v>
      </c>
      <c r="AJ377" s="269">
        <f>VLOOKUP(A377,'LTFM Change'!G:K,5,FALSE)</f>
        <v>0</v>
      </c>
      <c r="AK377" s="269">
        <f>VLOOKUP(A377,'Breakfast and Lunch'!A:E,5,FALSE)</f>
        <v>0</v>
      </c>
      <c r="AL377" s="269">
        <f>VLOOKUP(A377,'Breakfast and Lunch'!A:D,4,FALSE)</f>
        <v>0</v>
      </c>
      <c r="AM377" s="269">
        <v>0</v>
      </c>
      <c r="AN377" s="269">
        <f>VLOOKUP(A377,'Safe School'!F:J,5,FALSE)</f>
        <v>0</v>
      </c>
      <c r="AO377" s="269">
        <v>0</v>
      </c>
      <c r="AP377" s="269">
        <f>VLOOKUP(A377,QComp!A:E,5,FALSE)</f>
        <v>0</v>
      </c>
      <c r="AQ377" s="269">
        <f t="shared" si="101"/>
        <v>94</v>
      </c>
      <c r="AR377" s="269">
        <f>VLOOKUP(A377,'2021 SPED'!A:AF,32,FALSE)</f>
        <v>-0.95294008194468915</v>
      </c>
      <c r="AS377" s="285">
        <f t="shared" si="95"/>
        <v>38379.047059918055</v>
      </c>
      <c r="AT377" s="247">
        <f t="shared" si="96"/>
        <v>3.4818384566407283E-2</v>
      </c>
      <c r="AU377" s="249">
        <f t="shared" si="93"/>
        <v>57287.047059918055</v>
      </c>
    </row>
    <row r="378" spans="1:47" x14ac:dyDescent="0.3">
      <c r="A378" s="243">
        <v>4032</v>
      </c>
      <c r="B378" s="243">
        <v>7</v>
      </c>
      <c r="C378" s="243" t="s">
        <v>358</v>
      </c>
      <c r="D378" s="243">
        <v>7</v>
      </c>
      <c r="E378" s="268">
        <f>VLOOKUP(A378,'Pupil Info'!A:D,4,FALSE)</f>
        <v>0</v>
      </c>
      <c r="F378" s="269">
        <f>VLOOKUP(A378,'Starting Point 2020'!A:AB,28,FALSE)+IFERROR(VLOOKUP(A378,'2020 SPED'!A:W,23,FALSE),0)</f>
        <v>4751</v>
      </c>
      <c r="G378" s="269">
        <f>VLOOKUP(A378,'Starting Point 2020'!A:AB,28,FALSE)</f>
        <v>4751</v>
      </c>
      <c r="H378" s="269">
        <f>VLOOKUP(A378,'2% 2020'!A:AB,28,FALSE)</f>
        <v>4751</v>
      </c>
      <c r="I378" s="269">
        <f t="shared" si="97"/>
        <v>0</v>
      </c>
      <c r="J378" s="269">
        <f>VLOOKUP(A378,'2% with VPK 2020'!A:AB,28,FALSE)</f>
        <v>4751</v>
      </c>
      <c r="K378" s="269">
        <f>VLOOKUP(A378,'Charter School Lease'!A:D,4,FALSE)</f>
        <v>0</v>
      </c>
      <c r="L378" s="269">
        <f>VLOOKUP(A378,'Integration Change'!H:K,4,FALSE)</f>
        <v>0</v>
      </c>
      <c r="M378" s="269">
        <f>VLOOKUP(A378,'Other SPED'!A:D,4,FALSE)</f>
        <v>0</v>
      </c>
      <c r="N378" s="269">
        <f>VLOOKUP(A378,'LTFM Change'!G:J,4,FALSE)</f>
        <v>0</v>
      </c>
      <c r="O378" s="269">
        <f>VLOOKUP(A378,QComp!I:N,6,FALSE)</f>
        <v>0</v>
      </c>
      <c r="P378" s="269">
        <v>0</v>
      </c>
      <c r="Q378" s="269">
        <v>0</v>
      </c>
      <c r="R378" s="269">
        <v>0</v>
      </c>
      <c r="S378" s="269">
        <v>0</v>
      </c>
      <c r="T378" s="269">
        <f>VLOOKUP(A378,QComp!A:D,4,FALSE)</f>
        <v>0</v>
      </c>
      <c r="U378" s="269">
        <f t="shared" si="99"/>
        <v>0</v>
      </c>
      <c r="V378" s="269">
        <f>VLOOKUP(A378,'2020 SPED'!A:AF,32,FALSE)</f>
        <v>0</v>
      </c>
      <c r="W378" s="270">
        <f t="shared" si="94"/>
        <v>0</v>
      </c>
      <c r="X378" s="247">
        <f t="shared" si="100"/>
        <v>0</v>
      </c>
      <c r="Z378" s="268">
        <f>VLOOKUP(A378,'Pupil Info'!A:E,5,FALSE)</f>
        <v>0</v>
      </c>
      <c r="AA378" s="269">
        <f>VLOOKUP(A378,'Starting Point 2021'!A:AB,28,FALSE)+VLOOKUP(A378,'2021 SPED'!A:AT,23,FALSE)</f>
        <v>0</v>
      </c>
      <c r="AB378" s="269">
        <f>VLOOKUP(A378,'Starting Point 2021'!A:AB,28,FALSE)</f>
        <v>0</v>
      </c>
      <c r="AC378" s="269">
        <f>VLOOKUP(A378,'2% 2021'!A:AB,28,FALSE)</f>
        <v>0</v>
      </c>
      <c r="AD378" s="269">
        <f t="shared" si="98"/>
        <v>0</v>
      </c>
      <c r="AE378" s="269">
        <f>VLOOKUP(A378,'2% with VPK 2021'!A:AB,28,FALSE)</f>
        <v>0</v>
      </c>
      <c r="AF378" s="269">
        <f>VLOOKUP(A378,'Charter School Lease'!A:E,5,FALSE)</f>
        <v>0</v>
      </c>
      <c r="AG378" s="269">
        <f>VLOOKUP(A378,'Integration Change'!H:L,5,FALSE)</f>
        <v>0</v>
      </c>
      <c r="AH378" s="269">
        <f>VLOOKUP(A378,'Other SPED'!A:D,4,FALSE)</f>
        <v>0</v>
      </c>
      <c r="AI378" s="269">
        <f>VLOOKUP(A378,QComp!I:R,10,FALSE)</f>
        <v>0</v>
      </c>
      <c r="AJ378" s="269">
        <f>VLOOKUP(A378,'LTFM Change'!G:K,5,FALSE)</f>
        <v>0</v>
      </c>
      <c r="AK378" s="269">
        <v>0</v>
      </c>
      <c r="AL378" s="269">
        <v>0</v>
      </c>
      <c r="AM378" s="269">
        <v>0</v>
      </c>
      <c r="AN378" s="269">
        <f>VLOOKUP(A378,'Safe School'!F:J,5,FALSE)</f>
        <v>0</v>
      </c>
      <c r="AO378" s="269">
        <v>0</v>
      </c>
      <c r="AP378" s="269">
        <f>VLOOKUP(A378,QComp!A:E,5,FALSE)</f>
        <v>0</v>
      </c>
      <c r="AQ378" s="269">
        <f t="shared" si="101"/>
        <v>0</v>
      </c>
      <c r="AR378" s="269">
        <f>VLOOKUP(A378,'2021 SPED'!A:AF,32,FALSE)</f>
        <v>0</v>
      </c>
      <c r="AS378" s="285">
        <f t="shared" si="95"/>
        <v>0</v>
      </c>
      <c r="AT378" s="247">
        <v>0</v>
      </c>
      <c r="AU378" s="249">
        <f t="shared" si="93"/>
        <v>0</v>
      </c>
    </row>
    <row r="379" spans="1:47" x14ac:dyDescent="0.3">
      <c r="A379" s="243">
        <v>4035</v>
      </c>
      <c r="B379" s="243">
        <v>7</v>
      </c>
      <c r="C379" s="243" t="s">
        <v>359</v>
      </c>
      <c r="D379" s="243">
        <v>7</v>
      </c>
      <c r="E379" s="268">
        <f>VLOOKUP(A379,'Pupil Info'!A:D,4,FALSE)</f>
        <v>285</v>
      </c>
      <c r="F379" s="269">
        <f>VLOOKUP(A379,'Starting Point 2020'!A:AB,28,FALSE)+IFERROR(VLOOKUP(A379,'2020 SPED'!A:W,23,FALSE),0)</f>
        <v>3859762.8178742919</v>
      </c>
      <c r="G379" s="269">
        <f>VLOOKUP(A379,'Starting Point 2020'!A:AB,28,FALSE)</f>
        <v>2776039</v>
      </c>
      <c r="H379" s="269">
        <f>VLOOKUP(A379,'2% 2020'!A:AB,28,FALSE)</f>
        <v>2827470</v>
      </c>
      <c r="I379" s="269">
        <f t="shared" si="97"/>
        <v>51431</v>
      </c>
      <c r="J379" s="269">
        <f>VLOOKUP(A379,'2% with VPK 2020'!A:AB,28,FALSE)</f>
        <v>2903504</v>
      </c>
      <c r="K379" s="269">
        <f>VLOOKUP(A379,'Charter School Lease'!A:D,4,FALSE)</f>
        <v>15768</v>
      </c>
      <c r="L379" s="269">
        <f>VLOOKUP(A379,'Integration Change'!H:K,4,FALSE)</f>
        <v>0</v>
      </c>
      <c r="M379" s="269">
        <f>VLOOKUP(A379,'Other SPED'!A:D,4,FALSE)</f>
        <v>0</v>
      </c>
      <c r="N379" s="269">
        <f>VLOOKUP(A379,'LTFM Change'!G:J,4,FALSE)</f>
        <v>2244</v>
      </c>
      <c r="O379" s="269">
        <f>VLOOKUP(A379,QComp!I:N,6,FALSE)</f>
        <v>5055.2792058381892</v>
      </c>
      <c r="P379" s="269">
        <f>VLOOKUP(A379,'Breakfast and Lunch'!A:D,4,FALSE)</f>
        <v>453.36</v>
      </c>
      <c r="Q379" s="269">
        <f>VLOOKUP(A379,'Breakfast and Lunch'!A:E,5,FALSE)</f>
        <v>1183.8</v>
      </c>
      <c r="R379" s="269">
        <v>0</v>
      </c>
      <c r="S379" s="269">
        <v>0</v>
      </c>
      <c r="T379" s="269">
        <f>VLOOKUP(A379,QComp!A:D,4,FALSE)</f>
        <v>0</v>
      </c>
      <c r="U379" s="269">
        <f t="shared" si="99"/>
        <v>100738.4392058379</v>
      </c>
      <c r="V379" s="269">
        <f>VLOOKUP(A379,'2020 SPED'!A:AF,32,FALSE)</f>
        <v>0</v>
      </c>
      <c r="W379" s="270">
        <f t="shared" si="94"/>
        <v>152169.4392058379</v>
      </c>
      <c r="X379" s="247">
        <f t="shared" si="100"/>
        <v>3.9424556996391559E-2</v>
      </c>
      <c r="Z379" s="268">
        <f>VLOOKUP(A379,'Pupil Info'!A:E,5,FALSE)</f>
        <v>300</v>
      </c>
      <c r="AA379" s="269">
        <f>VLOOKUP(A379,'Starting Point 2021'!A:AB,28,FALSE)+VLOOKUP(A379,'2021 SPED'!A:AT,23,FALSE)</f>
        <v>4090295.1404446373</v>
      </c>
      <c r="AB379" s="269">
        <f>VLOOKUP(A379,'Starting Point 2021'!A:AB,28,FALSE)</f>
        <v>2853222</v>
      </c>
      <c r="AC379" s="269">
        <f>VLOOKUP(A379,'2% 2021'!A:AB,28,FALSE)</f>
        <v>2959909</v>
      </c>
      <c r="AD379" s="269">
        <f t="shared" si="98"/>
        <v>106687</v>
      </c>
      <c r="AE379" s="269">
        <f>VLOOKUP(A379,'2% with VPK 2021'!A:AB,28,FALSE)</f>
        <v>3113218</v>
      </c>
      <c r="AF379" s="269">
        <f>VLOOKUP(A379,'Charter School Lease'!A:E,5,FALSE)</f>
        <v>15768</v>
      </c>
      <c r="AG379" s="269">
        <f>VLOOKUP(A379,'Integration Change'!H:L,5,FALSE)</f>
        <v>0</v>
      </c>
      <c r="AH379" s="269">
        <f>VLOOKUP(A379,'Other SPED'!A:D,4,FALSE)</f>
        <v>0</v>
      </c>
      <c r="AI379" s="269">
        <f>VLOOKUP(A379,QComp!I:R,10,FALSE)</f>
        <v>5066.3763286668109</v>
      </c>
      <c r="AJ379" s="269">
        <f>VLOOKUP(A379,'LTFM Change'!G:K,5,FALSE)</f>
        <v>2244</v>
      </c>
      <c r="AK379" s="269">
        <f>VLOOKUP(A379,'Breakfast and Lunch'!A:E,5,FALSE)</f>
        <v>1183.8</v>
      </c>
      <c r="AL379" s="269">
        <f>VLOOKUP(A379,'Breakfast and Lunch'!A:D,4,FALSE)</f>
        <v>453.36</v>
      </c>
      <c r="AM379" s="269">
        <v>0</v>
      </c>
      <c r="AN379" s="269">
        <f>VLOOKUP(A379,'Safe School'!F:J,5,FALSE)</f>
        <v>0</v>
      </c>
      <c r="AO379" s="269">
        <v>0</v>
      </c>
      <c r="AP379" s="269">
        <f>VLOOKUP(A379,QComp!A:E,5,FALSE)</f>
        <v>0</v>
      </c>
      <c r="AQ379" s="269">
        <f t="shared" si="101"/>
        <v>178024.53632866638</v>
      </c>
      <c r="AR379" s="269">
        <f>VLOOKUP(A379,'2021 SPED'!A:AF,32,FALSE)</f>
        <v>864.35137404943816</v>
      </c>
      <c r="AS379" s="285">
        <f t="shared" si="95"/>
        <v>285575.88770271582</v>
      </c>
      <c r="AT379" s="247">
        <f t="shared" si="96"/>
        <v>6.9817917264442669E-2</v>
      </c>
      <c r="AU379" s="249">
        <f t="shared" si="93"/>
        <v>437745.32690855372</v>
      </c>
    </row>
    <row r="380" spans="1:47" x14ac:dyDescent="0.3">
      <c r="A380" s="243">
        <v>4036</v>
      </c>
      <c r="B380" s="243">
        <v>7</v>
      </c>
      <c r="C380" s="243" t="s">
        <v>360</v>
      </c>
      <c r="D380" s="243">
        <v>7</v>
      </c>
      <c r="E380" s="268">
        <f>VLOOKUP(A380,'Pupil Info'!A:D,4,FALSE)</f>
        <v>83</v>
      </c>
      <c r="F380" s="269">
        <f>VLOOKUP(A380,'Starting Point 2020'!A:AB,28,FALSE)+IFERROR(VLOOKUP(A380,'2020 SPED'!A:W,23,FALSE),0)</f>
        <v>1312185.175852939</v>
      </c>
      <c r="G380" s="269">
        <f>VLOOKUP(A380,'Starting Point 2020'!A:AB,28,FALSE)</f>
        <v>907367.6</v>
      </c>
      <c r="H380" s="269">
        <f>VLOOKUP(A380,'2% 2020'!A:AB,28,FALSE)</f>
        <v>924977.6</v>
      </c>
      <c r="I380" s="269">
        <f t="shared" si="97"/>
        <v>17610</v>
      </c>
      <c r="J380" s="269">
        <f>VLOOKUP(A380,'2% with VPK 2020'!A:AB,28,FALSE)</f>
        <v>925069.2</v>
      </c>
      <c r="K380" s="269">
        <f>VLOOKUP(A380,'Charter School Lease'!A:D,4,FALSE)</f>
        <v>0</v>
      </c>
      <c r="L380" s="269">
        <f>VLOOKUP(A380,'Integration Change'!H:K,4,FALSE)</f>
        <v>0</v>
      </c>
      <c r="M380" s="269">
        <f>VLOOKUP(A380,'Other SPED'!A:D,4,FALSE)</f>
        <v>0</v>
      </c>
      <c r="N380" s="269">
        <f>VLOOKUP(A380,'LTFM Change'!G:J,4,FALSE)</f>
        <v>0</v>
      </c>
      <c r="O380" s="269">
        <f>VLOOKUP(A380,QComp!I:N,6,FALSE)</f>
        <v>1.8890895666881988</v>
      </c>
      <c r="P380" s="269">
        <f>VLOOKUP(A380,'Breakfast and Lunch'!A:D,4,FALSE)</f>
        <v>0</v>
      </c>
      <c r="Q380" s="269">
        <f>VLOOKUP(A380,'Breakfast and Lunch'!A:E,5,FALSE)</f>
        <v>0</v>
      </c>
      <c r="R380" s="269">
        <v>0</v>
      </c>
      <c r="S380" s="269">
        <v>0</v>
      </c>
      <c r="T380" s="269">
        <f>VLOOKUP(A380,QComp!A:D,4,FALSE)</f>
        <v>0</v>
      </c>
      <c r="U380" s="269">
        <f t="shared" si="99"/>
        <v>93.489089566632174</v>
      </c>
      <c r="V380" s="269">
        <f>VLOOKUP(A380,'2020 SPED'!A:AF,32,FALSE)</f>
        <v>0</v>
      </c>
      <c r="W380" s="270">
        <f t="shared" si="94"/>
        <v>17703.489089566632</v>
      </c>
      <c r="X380" s="247">
        <f t="shared" si="100"/>
        <v>1.3491608818137447E-2</v>
      </c>
      <c r="Z380" s="268">
        <f>VLOOKUP(A380,'Pupil Info'!A:E,5,FALSE)</f>
        <v>85</v>
      </c>
      <c r="AA380" s="269">
        <f>VLOOKUP(A380,'Starting Point 2021'!A:AB,28,FALSE)+VLOOKUP(A380,'2021 SPED'!A:AT,23,FALSE)</f>
        <v>1377310.6747860066</v>
      </c>
      <c r="AB380" s="269">
        <f>VLOOKUP(A380,'Starting Point 2021'!A:AB,28,FALSE)</f>
        <v>926011</v>
      </c>
      <c r="AC380" s="269">
        <f>VLOOKUP(A380,'2% 2021'!A:AB,28,FALSE)</f>
        <v>962388</v>
      </c>
      <c r="AD380" s="269">
        <f t="shared" si="98"/>
        <v>36377</v>
      </c>
      <c r="AE380" s="269">
        <f>VLOOKUP(A380,'2% with VPK 2021'!A:AB,28,FALSE)</f>
        <v>962482</v>
      </c>
      <c r="AF380" s="269">
        <f>VLOOKUP(A380,'Charter School Lease'!A:E,5,FALSE)</f>
        <v>0</v>
      </c>
      <c r="AG380" s="269">
        <f>VLOOKUP(A380,'Integration Change'!H:L,5,FALSE)</f>
        <v>0</v>
      </c>
      <c r="AH380" s="269">
        <f>VLOOKUP(A380,'Other SPED'!A:D,4,FALSE)</f>
        <v>0</v>
      </c>
      <c r="AI380" s="269">
        <f>VLOOKUP(A380,QComp!I:R,10,FALSE)</f>
        <v>1.8255106931173941</v>
      </c>
      <c r="AJ380" s="269">
        <f>VLOOKUP(A380,'LTFM Change'!G:K,5,FALSE)</f>
        <v>0</v>
      </c>
      <c r="AK380" s="269">
        <f>VLOOKUP(A380,'Breakfast and Lunch'!A:E,5,FALSE)</f>
        <v>0</v>
      </c>
      <c r="AL380" s="269">
        <f>VLOOKUP(A380,'Breakfast and Lunch'!A:D,4,FALSE)</f>
        <v>0</v>
      </c>
      <c r="AM380" s="269">
        <v>0</v>
      </c>
      <c r="AN380" s="269">
        <f>VLOOKUP(A380,'Safe School'!F:J,5,FALSE)</f>
        <v>0</v>
      </c>
      <c r="AO380" s="269">
        <v>0</v>
      </c>
      <c r="AP380" s="269">
        <f>VLOOKUP(A380,QComp!A:E,5,FALSE)</f>
        <v>0</v>
      </c>
      <c r="AQ380" s="269">
        <f t="shared" si="101"/>
        <v>95.825510693131946</v>
      </c>
      <c r="AR380" s="269">
        <f>VLOOKUP(A380,'2021 SPED'!A:AF,32,FALSE)</f>
        <v>330.43879966659006</v>
      </c>
      <c r="AS380" s="285">
        <f t="shared" si="95"/>
        <v>36803.264310359722</v>
      </c>
      <c r="AT380" s="247">
        <f t="shared" si="96"/>
        <v>2.6721105836254311E-2</v>
      </c>
      <c r="AU380" s="249">
        <f t="shared" si="93"/>
        <v>54506.753399926354</v>
      </c>
    </row>
    <row r="381" spans="1:47" x14ac:dyDescent="0.3">
      <c r="A381" s="243">
        <v>4038</v>
      </c>
      <c r="B381" s="243">
        <v>7</v>
      </c>
      <c r="C381" s="243" t="s">
        <v>361</v>
      </c>
      <c r="D381" s="243">
        <v>7</v>
      </c>
      <c r="E381" s="268">
        <f>VLOOKUP(A381,'Pupil Info'!A:D,4,FALSE)</f>
        <v>385</v>
      </c>
      <c r="F381" s="269">
        <f>VLOOKUP(A381,'Starting Point 2020'!A:AB,28,FALSE)+IFERROR(VLOOKUP(A381,'2020 SPED'!A:W,23,FALSE),0)</f>
        <v>6257678.075407492</v>
      </c>
      <c r="G381" s="269">
        <f>VLOOKUP(A381,'Starting Point 2020'!A:AB,28,FALSE)</f>
        <v>4054453.4</v>
      </c>
      <c r="H381" s="269">
        <f>VLOOKUP(A381,'2% 2020'!A:AB,28,FALSE)</f>
        <v>4134052.4</v>
      </c>
      <c r="I381" s="269">
        <f t="shared" si="97"/>
        <v>79599</v>
      </c>
      <c r="J381" s="269">
        <f>VLOOKUP(A381,'2% with VPK 2020'!A:AB,28,FALSE)</f>
        <v>4208268.5999999996</v>
      </c>
      <c r="K381" s="269">
        <f>VLOOKUP(A381,'Charter School Lease'!A:D,4,FALSE)</f>
        <v>0</v>
      </c>
      <c r="L381" s="269">
        <f>VLOOKUP(A381,'Integration Change'!H:K,4,FALSE)</f>
        <v>0</v>
      </c>
      <c r="M381" s="269">
        <f>VLOOKUP(A381,'Other SPED'!A:D,4,FALSE)</f>
        <v>0</v>
      </c>
      <c r="N381" s="269">
        <f>VLOOKUP(A381,'LTFM Change'!G:J,4,FALSE)</f>
        <v>2692.8</v>
      </c>
      <c r="O381" s="269">
        <f>VLOOKUP(A381,QComp!I:N,6,FALSE)</f>
        <v>6067.2620188629662</v>
      </c>
      <c r="P381" s="269">
        <f>VLOOKUP(A381,'Breakfast and Lunch'!A:D,4,FALSE)</f>
        <v>544.03</v>
      </c>
      <c r="Q381" s="269">
        <f>VLOOKUP(A381,'Breakfast and Lunch'!A:E,5,FALSE)</f>
        <v>1420.56</v>
      </c>
      <c r="R381" s="269">
        <v>0</v>
      </c>
      <c r="S381" s="269">
        <v>0</v>
      </c>
      <c r="T381" s="269">
        <f>VLOOKUP(A381,QComp!A:D,4,FALSE)</f>
        <v>0</v>
      </c>
      <c r="U381" s="269">
        <f t="shared" si="99"/>
        <v>84940.852018862497</v>
      </c>
      <c r="V381" s="269">
        <f>VLOOKUP(A381,'2020 SPED'!A:AF,32,FALSE)</f>
        <v>0</v>
      </c>
      <c r="W381" s="270">
        <f t="shared" si="94"/>
        <v>164539.8520188625</v>
      </c>
      <c r="X381" s="247">
        <f t="shared" si="100"/>
        <v>2.6294074261426166E-2</v>
      </c>
      <c r="Z381" s="268">
        <f>VLOOKUP(A381,'Pupil Info'!A:E,5,FALSE)</f>
        <v>375</v>
      </c>
      <c r="AA381" s="269">
        <f>VLOOKUP(A381,'Starting Point 2021'!A:AB,28,FALSE)+VLOOKUP(A381,'2021 SPED'!A:AT,23,FALSE)</f>
        <v>6276425.9937543916</v>
      </c>
      <c r="AB381" s="269">
        <f>VLOOKUP(A381,'Starting Point 2021'!A:AB,28,FALSE)</f>
        <v>3942338.8</v>
      </c>
      <c r="AC381" s="269">
        <f>VLOOKUP(A381,'2% 2021'!A:AB,28,FALSE)</f>
        <v>4098632.8</v>
      </c>
      <c r="AD381" s="269">
        <f t="shared" si="98"/>
        <v>156294</v>
      </c>
      <c r="AE381" s="269">
        <f>VLOOKUP(A381,'2% with VPK 2021'!A:AB,28,FALSE)</f>
        <v>4281787</v>
      </c>
      <c r="AF381" s="269">
        <f>VLOOKUP(A381,'Charter School Lease'!A:E,5,FALSE)</f>
        <v>0</v>
      </c>
      <c r="AG381" s="269">
        <f>VLOOKUP(A381,'Integration Change'!H:L,5,FALSE)</f>
        <v>0</v>
      </c>
      <c r="AH381" s="269">
        <f>VLOOKUP(A381,'Other SPED'!A:D,4,FALSE)</f>
        <v>0</v>
      </c>
      <c r="AI381" s="269">
        <f>VLOOKUP(A381,QComp!I:R,10,FALSE)</f>
        <v>6080.416802604057</v>
      </c>
      <c r="AJ381" s="269">
        <f>VLOOKUP(A381,'LTFM Change'!G:K,5,FALSE)</f>
        <v>2692.8</v>
      </c>
      <c r="AK381" s="269">
        <f>VLOOKUP(A381,'Breakfast and Lunch'!A:E,5,FALSE)</f>
        <v>1420.56</v>
      </c>
      <c r="AL381" s="269">
        <f>VLOOKUP(A381,'Breakfast and Lunch'!A:D,4,FALSE)</f>
        <v>544.03</v>
      </c>
      <c r="AM381" s="269">
        <v>0</v>
      </c>
      <c r="AN381" s="269">
        <f>VLOOKUP(A381,'Safe School'!F:J,5,FALSE)</f>
        <v>0</v>
      </c>
      <c r="AO381" s="269">
        <v>0</v>
      </c>
      <c r="AP381" s="269">
        <f>VLOOKUP(A381,QComp!A:E,5,FALSE)</f>
        <v>0</v>
      </c>
      <c r="AQ381" s="269">
        <f t="shared" si="101"/>
        <v>193892.0068026036</v>
      </c>
      <c r="AR381" s="269">
        <f>VLOOKUP(A381,'2021 SPED'!A:AF,32,FALSE)</f>
        <v>1229.4474973143078</v>
      </c>
      <c r="AS381" s="285">
        <f t="shared" si="95"/>
        <v>351415.45429991791</v>
      </c>
      <c r="AT381" s="247">
        <f t="shared" si="96"/>
        <v>5.5989739168375179E-2</v>
      </c>
      <c r="AU381" s="249">
        <f t="shared" si="93"/>
        <v>515955.30631878041</v>
      </c>
    </row>
    <row r="382" spans="1:47" x14ac:dyDescent="0.3">
      <c r="A382" s="243">
        <v>4039</v>
      </c>
      <c r="B382" s="243">
        <v>7</v>
      </c>
      <c r="C382" s="243" t="s">
        <v>362</v>
      </c>
      <c r="D382" s="243">
        <v>7</v>
      </c>
      <c r="E382" s="268">
        <f>VLOOKUP(A382,'Pupil Info'!A:D,4,FALSE)</f>
        <v>325</v>
      </c>
      <c r="F382" s="269">
        <f>VLOOKUP(A382,'Starting Point 2020'!A:AB,28,FALSE)+IFERROR(VLOOKUP(A382,'2020 SPED'!A:W,23,FALSE),0)</f>
        <v>4947318.7678169543</v>
      </c>
      <c r="G382" s="269">
        <f>VLOOKUP(A382,'Starting Point 2020'!A:AB,28,FALSE)</f>
        <v>3493734</v>
      </c>
      <c r="H382" s="269">
        <f>VLOOKUP(A382,'2% 2020'!A:AB,28,FALSE)</f>
        <v>3561155</v>
      </c>
      <c r="I382" s="269">
        <f t="shared" si="97"/>
        <v>67421</v>
      </c>
      <c r="J382" s="269">
        <f>VLOOKUP(A382,'2% with VPK 2020'!A:AB,28,FALSE)</f>
        <v>3561512</v>
      </c>
      <c r="K382" s="269">
        <f>VLOOKUP(A382,'Charter School Lease'!A:D,4,FALSE)</f>
        <v>0</v>
      </c>
      <c r="L382" s="269">
        <f>VLOOKUP(A382,'Integration Change'!H:K,4,FALSE)</f>
        <v>0</v>
      </c>
      <c r="M382" s="269">
        <f>VLOOKUP(A382,'Other SPED'!A:D,4,FALSE)</f>
        <v>0</v>
      </c>
      <c r="N382" s="269">
        <f>VLOOKUP(A382,'LTFM Change'!G:J,4,FALSE)</f>
        <v>0</v>
      </c>
      <c r="O382" s="269">
        <f>VLOOKUP(A382,QComp!I:N,6,FALSE)</f>
        <v>0</v>
      </c>
      <c r="P382" s="269">
        <f>VLOOKUP(A382,'Breakfast and Lunch'!A:D,4,FALSE)</f>
        <v>0</v>
      </c>
      <c r="Q382" s="269">
        <f>VLOOKUP(A382,'Breakfast and Lunch'!A:E,5,FALSE)</f>
        <v>0</v>
      </c>
      <c r="R382" s="269">
        <v>0</v>
      </c>
      <c r="S382" s="269">
        <v>0</v>
      </c>
      <c r="T382" s="269">
        <f>VLOOKUP(A382,QComp!A:D,4,FALSE)</f>
        <v>0</v>
      </c>
      <c r="U382" s="269">
        <f t="shared" si="99"/>
        <v>357</v>
      </c>
      <c r="V382" s="269">
        <f>VLOOKUP(A382,'2020 SPED'!A:AF,32,FALSE)</f>
        <v>0</v>
      </c>
      <c r="W382" s="270">
        <f t="shared" si="94"/>
        <v>67778</v>
      </c>
      <c r="X382" s="247">
        <f t="shared" si="100"/>
        <v>1.3699946007301164E-2</v>
      </c>
      <c r="Z382" s="268">
        <f>VLOOKUP(A382,'Pupil Info'!A:E,5,FALSE)</f>
        <v>326</v>
      </c>
      <c r="AA382" s="269">
        <f>VLOOKUP(A382,'Starting Point 2021'!A:AB,28,FALSE)+VLOOKUP(A382,'2021 SPED'!A:AT,23,FALSE)</f>
        <v>5159590.1128317919</v>
      </c>
      <c r="AB382" s="269">
        <f>VLOOKUP(A382,'Starting Point 2021'!A:AB,28,FALSE)</f>
        <v>3562761.8</v>
      </c>
      <c r="AC382" s="269">
        <f>VLOOKUP(A382,'2% 2021'!A:AB,28,FALSE)</f>
        <v>3702562.8</v>
      </c>
      <c r="AD382" s="269">
        <f t="shared" si="98"/>
        <v>139801</v>
      </c>
      <c r="AE382" s="269">
        <f>VLOOKUP(A382,'2% with VPK 2021'!A:AB,28,FALSE)</f>
        <v>3702529.8</v>
      </c>
      <c r="AF382" s="269">
        <f>VLOOKUP(A382,'Charter School Lease'!A:E,5,FALSE)</f>
        <v>0</v>
      </c>
      <c r="AG382" s="269">
        <f>VLOOKUP(A382,'Integration Change'!H:L,5,FALSE)</f>
        <v>0</v>
      </c>
      <c r="AH382" s="269">
        <f>VLOOKUP(A382,'Other SPED'!A:D,4,FALSE)</f>
        <v>0</v>
      </c>
      <c r="AI382" s="269">
        <f>VLOOKUP(A382,QComp!I:R,10,FALSE)</f>
        <v>0</v>
      </c>
      <c r="AJ382" s="269">
        <f>VLOOKUP(A382,'LTFM Change'!G:K,5,FALSE)</f>
        <v>0</v>
      </c>
      <c r="AK382" s="269">
        <f>VLOOKUP(A382,'Breakfast and Lunch'!A:E,5,FALSE)</f>
        <v>0</v>
      </c>
      <c r="AL382" s="269">
        <f>VLOOKUP(A382,'Breakfast and Lunch'!A:D,4,FALSE)</f>
        <v>0</v>
      </c>
      <c r="AM382" s="269">
        <v>0</v>
      </c>
      <c r="AN382" s="269">
        <f>VLOOKUP(A382,'Safe School'!F:J,5,FALSE)</f>
        <v>0</v>
      </c>
      <c r="AO382" s="269">
        <v>0</v>
      </c>
      <c r="AP382" s="269">
        <f>VLOOKUP(A382,QComp!A:E,5,FALSE)</f>
        <v>0</v>
      </c>
      <c r="AQ382" s="269">
        <f t="shared" si="101"/>
        <v>-33</v>
      </c>
      <c r="AR382" s="269">
        <f>VLOOKUP(A382,'2021 SPED'!A:AF,32,FALSE)</f>
        <v>1746.9058495273348</v>
      </c>
      <c r="AS382" s="285">
        <f t="shared" si="95"/>
        <v>141514.90584952733</v>
      </c>
      <c r="AT382" s="247">
        <f t="shared" si="96"/>
        <v>2.74275480716158E-2</v>
      </c>
      <c r="AU382" s="249">
        <f t="shared" si="93"/>
        <v>209292.90584952733</v>
      </c>
    </row>
    <row r="383" spans="1:47" x14ac:dyDescent="0.3">
      <c r="A383" s="243">
        <v>4042</v>
      </c>
      <c r="B383" s="243">
        <v>7</v>
      </c>
      <c r="C383" s="243" t="s">
        <v>363</v>
      </c>
      <c r="D383" s="243">
        <v>7</v>
      </c>
      <c r="E383" s="268">
        <f>VLOOKUP(A383,'Pupil Info'!A:D,4,FALSE)</f>
        <v>0</v>
      </c>
      <c r="F383" s="269">
        <f>VLOOKUP(A383,'Starting Point 2020'!A:AB,28,FALSE)+IFERROR(VLOOKUP(A383,'2020 SPED'!A:W,23,FALSE),0)</f>
        <v>0</v>
      </c>
      <c r="G383" s="269">
        <f>VLOOKUP(A383,'Starting Point 2020'!A:AB,28,FALSE)</f>
        <v>0</v>
      </c>
      <c r="H383" s="269">
        <f>VLOOKUP(A383,'2% 2020'!A:AB,28,FALSE)</f>
        <v>0</v>
      </c>
      <c r="I383" s="269">
        <f t="shared" si="97"/>
        <v>0</v>
      </c>
      <c r="J383" s="269">
        <f>VLOOKUP(A383,'2% with VPK 2020'!A:AB,28,FALSE)</f>
        <v>0</v>
      </c>
      <c r="K383" s="269">
        <f>VLOOKUP(A383,'Charter School Lease'!A:D,4,FALSE)</f>
        <v>0</v>
      </c>
      <c r="L383" s="269">
        <f>VLOOKUP(A383,'Integration Change'!H:K,4,FALSE)</f>
        <v>0</v>
      </c>
      <c r="M383" s="269">
        <f>VLOOKUP(A383,'Other SPED'!A:D,4,FALSE)</f>
        <v>0</v>
      </c>
      <c r="N383" s="269">
        <f>VLOOKUP(A383,'LTFM Change'!G:J,4,FALSE)</f>
        <v>0</v>
      </c>
      <c r="O383" s="269">
        <f>VLOOKUP(A383,QComp!I:N,6,FALSE)</f>
        <v>0</v>
      </c>
      <c r="P383" s="269">
        <v>0</v>
      </c>
      <c r="Q383" s="269">
        <v>0</v>
      </c>
      <c r="R383" s="269">
        <v>0</v>
      </c>
      <c r="S383" s="269">
        <v>0</v>
      </c>
      <c r="T383" s="269">
        <f>VLOOKUP(A383,QComp!A:D,4,FALSE)</f>
        <v>0</v>
      </c>
      <c r="U383" s="269">
        <f t="shared" si="99"/>
        <v>0</v>
      </c>
      <c r="V383" s="269">
        <f>VLOOKUP(A383,'2020 SPED'!A:AF,32,FALSE)</f>
        <v>0</v>
      </c>
      <c r="W383" s="270">
        <f t="shared" si="94"/>
        <v>0</v>
      </c>
      <c r="X383" s="247" t="e">
        <f t="shared" si="100"/>
        <v>#DIV/0!</v>
      </c>
      <c r="Z383" s="268">
        <f>VLOOKUP(A383,'Pupil Info'!A:E,5,FALSE)</f>
        <v>0</v>
      </c>
      <c r="AA383" s="269">
        <f>VLOOKUP(A383,'Starting Point 2021'!A:AB,28,FALSE)+VLOOKUP(A383,'2021 SPED'!A:AT,23,FALSE)</f>
        <v>0</v>
      </c>
      <c r="AB383" s="269">
        <f>VLOOKUP(A383,'Starting Point 2021'!A:AB,28,FALSE)</f>
        <v>0</v>
      </c>
      <c r="AC383" s="269">
        <f>VLOOKUP(A383,'2% 2021'!A:AB,28,FALSE)</f>
        <v>0</v>
      </c>
      <c r="AD383" s="269">
        <f t="shared" si="98"/>
        <v>0</v>
      </c>
      <c r="AE383" s="269">
        <f>VLOOKUP(A383,'2% with VPK 2021'!A:AB,28,FALSE)</f>
        <v>0</v>
      </c>
      <c r="AF383" s="269">
        <f>VLOOKUP(A383,'Charter School Lease'!A:E,5,FALSE)</f>
        <v>0</v>
      </c>
      <c r="AG383" s="269">
        <f>VLOOKUP(A383,'Integration Change'!H:L,5,FALSE)</f>
        <v>0</v>
      </c>
      <c r="AH383" s="269">
        <f>VLOOKUP(A383,'Other SPED'!A:D,4,FALSE)</f>
        <v>0</v>
      </c>
      <c r="AI383" s="269">
        <f>VLOOKUP(A383,QComp!I:R,10,FALSE)</f>
        <v>0</v>
      </c>
      <c r="AJ383" s="269">
        <f>VLOOKUP(A383,'LTFM Change'!G:K,5,FALSE)</f>
        <v>0</v>
      </c>
      <c r="AK383" s="269">
        <v>0</v>
      </c>
      <c r="AL383" s="269">
        <v>0</v>
      </c>
      <c r="AM383" s="269">
        <v>0</v>
      </c>
      <c r="AN383" s="269">
        <f>VLOOKUP(A383,'Safe School'!F:J,5,FALSE)</f>
        <v>0</v>
      </c>
      <c r="AO383" s="269">
        <v>0</v>
      </c>
      <c r="AP383" s="269">
        <f>VLOOKUP(A383,QComp!A:E,5,FALSE)</f>
        <v>0</v>
      </c>
      <c r="AQ383" s="269">
        <f t="shared" si="101"/>
        <v>0</v>
      </c>
      <c r="AR383" s="269">
        <f>VLOOKUP(A383,'2021 SPED'!A:AF,32,FALSE)</f>
        <v>0</v>
      </c>
      <c r="AS383" s="285">
        <f t="shared" si="95"/>
        <v>0</v>
      </c>
      <c r="AT383" s="247">
        <v>0</v>
      </c>
      <c r="AU383" s="249">
        <f t="shared" si="93"/>
        <v>0</v>
      </c>
    </row>
    <row r="384" spans="1:47" x14ac:dyDescent="0.3">
      <c r="A384" s="243">
        <v>4043</v>
      </c>
      <c r="B384" s="243">
        <v>7</v>
      </c>
      <c r="C384" s="243" t="s">
        <v>364</v>
      </c>
      <c r="D384" s="243">
        <v>7</v>
      </c>
      <c r="E384" s="268">
        <f>VLOOKUP(A384,'Pupil Info'!A:D,4,FALSE)</f>
        <v>492</v>
      </c>
      <c r="F384" s="269">
        <f>VLOOKUP(A384,'Starting Point 2020'!A:AB,28,FALSE)+IFERROR(VLOOKUP(A384,'2020 SPED'!A:W,23,FALSE),0)</f>
        <v>4354909.3025019988</v>
      </c>
      <c r="G384" s="269">
        <f>VLOOKUP(A384,'Starting Point 2020'!A:AB,28,FALSE)</f>
        <v>3777495</v>
      </c>
      <c r="H384" s="269">
        <f>VLOOKUP(A384,'2% 2020'!A:AB,28,FALSE)</f>
        <v>3846482</v>
      </c>
      <c r="I384" s="269">
        <f t="shared" si="97"/>
        <v>68987</v>
      </c>
      <c r="J384" s="269">
        <f>VLOOKUP(A384,'2% with VPK 2020'!A:AB,28,FALSE)</f>
        <v>3846982.8</v>
      </c>
      <c r="K384" s="269">
        <f>VLOOKUP(A384,'Charter School Lease'!A:D,4,FALSE)</f>
        <v>0</v>
      </c>
      <c r="L384" s="269">
        <f>VLOOKUP(A384,'Integration Change'!H:K,4,FALSE)</f>
        <v>0</v>
      </c>
      <c r="M384" s="269">
        <f>VLOOKUP(A384,'Other SPED'!A:D,4,FALSE)</f>
        <v>0</v>
      </c>
      <c r="N384" s="269">
        <f>VLOOKUP(A384,'LTFM Change'!G:J,4,FALSE)</f>
        <v>0</v>
      </c>
      <c r="O384" s="269">
        <f>VLOOKUP(A384,QComp!I:N,6,FALSE)</f>
        <v>0</v>
      </c>
      <c r="P384" s="269">
        <f>VLOOKUP(A384,'Breakfast and Lunch'!A:D,4,FALSE)</f>
        <v>0</v>
      </c>
      <c r="Q384" s="269">
        <f>VLOOKUP(A384,'Breakfast and Lunch'!A:E,5,FALSE)</f>
        <v>0</v>
      </c>
      <c r="R384" s="269">
        <v>0</v>
      </c>
      <c r="S384" s="269">
        <v>0</v>
      </c>
      <c r="T384" s="269">
        <f>VLOOKUP(A384,QComp!A:D,4,FALSE)</f>
        <v>0</v>
      </c>
      <c r="U384" s="269">
        <f t="shared" si="99"/>
        <v>500.79999999981374</v>
      </c>
      <c r="V384" s="269">
        <f>VLOOKUP(A384,'2020 SPED'!A:AF,32,FALSE)</f>
        <v>0</v>
      </c>
      <c r="W384" s="270">
        <f t="shared" si="94"/>
        <v>69487.799999999814</v>
      </c>
      <c r="X384" s="247">
        <f t="shared" si="100"/>
        <v>1.5956199124532267E-2</v>
      </c>
      <c r="Z384" s="268">
        <f>VLOOKUP(A384,'Pupil Info'!A:E,5,FALSE)</f>
        <v>505</v>
      </c>
      <c r="AA384" s="269">
        <f>VLOOKUP(A384,'Starting Point 2021'!A:AB,28,FALSE)+VLOOKUP(A384,'2021 SPED'!A:AT,23,FALSE)</f>
        <v>4517693.5163420308</v>
      </c>
      <c r="AB384" s="269">
        <f>VLOOKUP(A384,'Starting Point 2021'!A:AB,28,FALSE)</f>
        <v>3872438</v>
      </c>
      <c r="AC384" s="269">
        <f>VLOOKUP(A384,'2% 2021'!A:AB,28,FALSE)</f>
        <v>4015771</v>
      </c>
      <c r="AD384" s="269">
        <f t="shared" si="98"/>
        <v>143333</v>
      </c>
      <c r="AE384" s="269">
        <f>VLOOKUP(A384,'2% with VPK 2021'!A:AB,28,FALSE)</f>
        <v>4015697</v>
      </c>
      <c r="AF384" s="269">
        <f>VLOOKUP(A384,'Charter School Lease'!A:E,5,FALSE)</f>
        <v>0</v>
      </c>
      <c r="AG384" s="269">
        <f>VLOOKUP(A384,'Integration Change'!H:L,5,FALSE)</f>
        <v>0</v>
      </c>
      <c r="AH384" s="269">
        <f>VLOOKUP(A384,'Other SPED'!A:D,4,FALSE)</f>
        <v>0</v>
      </c>
      <c r="AI384" s="269">
        <f>VLOOKUP(A384,QComp!I:R,10,FALSE)</f>
        <v>0</v>
      </c>
      <c r="AJ384" s="269">
        <f>VLOOKUP(A384,'LTFM Change'!G:K,5,FALSE)</f>
        <v>0</v>
      </c>
      <c r="AK384" s="269">
        <f>VLOOKUP(A384,'Breakfast and Lunch'!A:E,5,FALSE)</f>
        <v>0</v>
      </c>
      <c r="AL384" s="269">
        <f>VLOOKUP(A384,'Breakfast and Lunch'!A:D,4,FALSE)</f>
        <v>0</v>
      </c>
      <c r="AM384" s="269">
        <v>0</v>
      </c>
      <c r="AN384" s="269">
        <f>VLOOKUP(A384,'Safe School'!F:J,5,FALSE)</f>
        <v>0</v>
      </c>
      <c r="AO384" s="269">
        <v>0</v>
      </c>
      <c r="AP384" s="269">
        <f>VLOOKUP(A384,QComp!A:E,5,FALSE)</f>
        <v>0</v>
      </c>
      <c r="AQ384" s="269">
        <f t="shared" si="101"/>
        <v>-74</v>
      </c>
      <c r="AR384" s="269">
        <f>VLOOKUP(A384,'2021 SPED'!A:AF,32,FALSE)</f>
        <v>-3.2468725953949615</v>
      </c>
      <c r="AS384" s="285">
        <f t="shared" si="95"/>
        <v>143255.75312740461</v>
      </c>
      <c r="AT384" s="247">
        <f t="shared" si="96"/>
        <v>3.1709931762568623E-2</v>
      </c>
      <c r="AU384" s="249">
        <f t="shared" si="93"/>
        <v>212743.55312740442</v>
      </c>
    </row>
    <row r="385" spans="1:47" x14ac:dyDescent="0.3">
      <c r="A385" s="243">
        <v>4049</v>
      </c>
      <c r="B385" s="243">
        <v>7</v>
      </c>
      <c r="C385" s="243" t="s">
        <v>365</v>
      </c>
      <c r="D385" s="243">
        <v>7</v>
      </c>
      <c r="E385" s="268">
        <f>VLOOKUP(A385,'Pupil Info'!A:D,4,FALSE)</f>
        <v>175</v>
      </c>
      <c r="F385" s="269">
        <f>VLOOKUP(A385,'Starting Point 2020'!A:AB,28,FALSE)+IFERROR(VLOOKUP(A385,'2020 SPED'!A:W,23,FALSE),0)</f>
        <v>2429027.1729418915</v>
      </c>
      <c r="G385" s="269">
        <f>VLOOKUP(A385,'Starting Point 2020'!A:AB,28,FALSE)</f>
        <v>1528920</v>
      </c>
      <c r="H385" s="269">
        <f>VLOOKUP(A385,'2% 2020'!A:AB,28,FALSE)</f>
        <v>1556945</v>
      </c>
      <c r="I385" s="269">
        <f t="shared" si="97"/>
        <v>28025</v>
      </c>
      <c r="J385" s="269">
        <f>VLOOKUP(A385,'2% with VPK 2020'!A:AB,28,FALSE)</f>
        <v>1557138</v>
      </c>
      <c r="K385" s="269">
        <f>VLOOKUP(A385,'Charter School Lease'!A:D,4,FALSE)</f>
        <v>0</v>
      </c>
      <c r="L385" s="269">
        <f>VLOOKUP(A385,'Integration Change'!H:K,4,FALSE)</f>
        <v>0</v>
      </c>
      <c r="M385" s="269">
        <f>VLOOKUP(A385,'Other SPED'!A:D,4,FALSE)</f>
        <v>0</v>
      </c>
      <c r="N385" s="269">
        <f>VLOOKUP(A385,'LTFM Change'!G:J,4,FALSE)</f>
        <v>0</v>
      </c>
      <c r="O385" s="269">
        <f>VLOOKUP(A385,QComp!I:N,6,FALSE)</f>
        <v>0</v>
      </c>
      <c r="P385" s="269">
        <f>VLOOKUP(A385,'Breakfast and Lunch'!A:D,4,FALSE)</f>
        <v>0</v>
      </c>
      <c r="Q385" s="269">
        <f>VLOOKUP(A385,'Breakfast and Lunch'!A:E,5,FALSE)</f>
        <v>0</v>
      </c>
      <c r="R385" s="269">
        <v>0</v>
      </c>
      <c r="S385" s="269">
        <v>0</v>
      </c>
      <c r="T385" s="269">
        <f>VLOOKUP(A385,QComp!A:D,4,FALSE)</f>
        <v>0</v>
      </c>
      <c r="U385" s="269">
        <f t="shared" si="99"/>
        <v>193</v>
      </c>
      <c r="V385" s="269">
        <f>VLOOKUP(A385,'2020 SPED'!A:AF,32,FALSE)</f>
        <v>0</v>
      </c>
      <c r="W385" s="270">
        <f t="shared" si="94"/>
        <v>28218</v>
      </c>
      <c r="X385" s="247">
        <f t="shared" si="100"/>
        <v>1.1616996431466041E-2</v>
      </c>
      <c r="Z385" s="268">
        <f>VLOOKUP(A385,'Pupil Info'!A:E,5,FALSE)</f>
        <v>175</v>
      </c>
      <c r="AA385" s="269">
        <f>VLOOKUP(A385,'Starting Point 2021'!A:AB,28,FALSE)+VLOOKUP(A385,'2021 SPED'!A:AT,23,FALSE)</f>
        <v>2523729.7528141355</v>
      </c>
      <c r="AB385" s="269">
        <f>VLOOKUP(A385,'Starting Point 2021'!A:AB,28,FALSE)</f>
        <v>1534979</v>
      </c>
      <c r="AC385" s="269">
        <f>VLOOKUP(A385,'2% 2021'!A:AB,28,FALSE)</f>
        <v>1592101</v>
      </c>
      <c r="AD385" s="269">
        <f t="shared" si="98"/>
        <v>57122</v>
      </c>
      <c r="AE385" s="269">
        <f>VLOOKUP(A385,'2% with VPK 2021'!A:AB,28,FALSE)</f>
        <v>1592293</v>
      </c>
      <c r="AF385" s="269">
        <f>VLOOKUP(A385,'Charter School Lease'!A:E,5,FALSE)</f>
        <v>0</v>
      </c>
      <c r="AG385" s="269">
        <f>VLOOKUP(A385,'Integration Change'!H:L,5,FALSE)</f>
        <v>0</v>
      </c>
      <c r="AH385" s="269">
        <f>VLOOKUP(A385,'Other SPED'!A:D,4,FALSE)</f>
        <v>0</v>
      </c>
      <c r="AI385" s="269">
        <f>VLOOKUP(A385,QComp!I:R,10,FALSE)</f>
        <v>0</v>
      </c>
      <c r="AJ385" s="269">
        <f>VLOOKUP(A385,'LTFM Change'!G:K,5,FALSE)</f>
        <v>0</v>
      </c>
      <c r="AK385" s="269">
        <f>VLOOKUP(A385,'Breakfast and Lunch'!A:E,5,FALSE)</f>
        <v>0</v>
      </c>
      <c r="AL385" s="269">
        <f>VLOOKUP(A385,'Breakfast and Lunch'!A:D,4,FALSE)</f>
        <v>0</v>
      </c>
      <c r="AM385" s="269">
        <v>0</v>
      </c>
      <c r="AN385" s="269">
        <f>VLOOKUP(A385,'Safe School'!F:J,5,FALSE)</f>
        <v>0</v>
      </c>
      <c r="AO385" s="269">
        <v>0</v>
      </c>
      <c r="AP385" s="269">
        <f>VLOOKUP(A385,QComp!A:E,5,FALSE)</f>
        <v>0</v>
      </c>
      <c r="AQ385" s="269">
        <f t="shared" si="101"/>
        <v>192</v>
      </c>
      <c r="AR385" s="269">
        <f>VLOOKUP(A385,'2021 SPED'!A:AF,32,FALSE)</f>
        <v>119.7459578497801</v>
      </c>
      <c r="AS385" s="285">
        <f t="shared" si="95"/>
        <v>57433.74595784978</v>
      </c>
      <c r="AT385" s="247">
        <f t="shared" si="96"/>
        <v>2.2757486570741933E-2</v>
      </c>
      <c r="AU385" s="249">
        <f t="shared" si="93"/>
        <v>85651.74595784978</v>
      </c>
    </row>
    <row r="386" spans="1:47" x14ac:dyDescent="0.3">
      <c r="A386" s="243">
        <v>4050</v>
      </c>
      <c r="B386" s="243">
        <v>7</v>
      </c>
      <c r="C386" s="243" t="s">
        <v>366</v>
      </c>
      <c r="D386" s="243">
        <v>7</v>
      </c>
      <c r="E386" s="268">
        <f>VLOOKUP(A386,'Pupil Info'!A:D,4,FALSE)</f>
        <v>84</v>
      </c>
      <c r="F386" s="269">
        <f>VLOOKUP(A386,'Starting Point 2020'!A:AB,28,FALSE)+IFERROR(VLOOKUP(A386,'2020 SPED'!A:W,23,FALSE),0)</f>
        <v>809113.54605087044</v>
      </c>
      <c r="G386" s="269">
        <f>VLOOKUP(A386,'Starting Point 2020'!A:AB,28,FALSE)</f>
        <v>702608.4</v>
      </c>
      <c r="H386" s="269">
        <f>VLOOKUP(A386,'2% 2020'!A:AB,28,FALSE)</f>
        <v>716025.4</v>
      </c>
      <c r="I386" s="269">
        <f t="shared" si="97"/>
        <v>13417</v>
      </c>
      <c r="J386" s="269">
        <f>VLOOKUP(A386,'2% with VPK 2020'!A:AB,28,FALSE)</f>
        <v>715996.4</v>
      </c>
      <c r="K386" s="269">
        <f>VLOOKUP(A386,'Charter School Lease'!A:D,4,FALSE)</f>
        <v>0</v>
      </c>
      <c r="L386" s="269">
        <f>VLOOKUP(A386,'Integration Change'!H:K,4,FALSE)</f>
        <v>0</v>
      </c>
      <c r="M386" s="269">
        <f>VLOOKUP(A386,'Other SPED'!A:D,4,FALSE)</f>
        <v>0</v>
      </c>
      <c r="N386" s="269">
        <f>VLOOKUP(A386,'LTFM Change'!G:J,4,FALSE)</f>
        <v>0</v>
      </c>
      <c r="O386" s="269">
        <f>VLOOKUP(A386,QComp!I:N,6,FALSE)</f>
        <v>0</v>
      </c>
      <c r="P386" s="269">
        <f>VLOOKUP(A386,'Breakfast and Lunch'!A:D,4,FALSE)</f>
        <v>0</v>
      </c>
      <c r="Q386" s="269">
        <f>VLOOKUP(A386,'Breakfast and Lunch'!A:E,5,FALSE)</f>
        <v>0</v>
      </c>
      <c r="R386" s="269">
        <v>0</v>
      </c>
      <c r="S386" s="269">
        <v>0</v>
      </c>
      <c r="T386" s="269">
        <f>VLOOKUP(A386,QComp!A:D,4,FALSE)</f>
        <v>0</v>
      </c>
      <c r="U386" s="269">
        <f t="shared" si="99"/>
        <v>-29</v>
      </c>
      <c r="V386" s="269">
        <f>VLOOKUP(A386,'2020 SPED'!A:AF,32,FALSE)</f>
        <v>0</v>
      </c>
      <c r="W386" s="270">
        <f t="shared" si="94"/>
        <v>13388</v>
      </c>
      <c r="X386" s="247">
        <f t="shared" si="100"/>
        <v>1.6546503349677291E-2</v>
      </c>
      <c r="Z386" s="268">
        <f>VLOOKUP(A386,'Pupil Info'!A:E,5,FALSE)</f>
        <v>100</v>
      </c>
      <c r="AA386" s="269">
        <f>VLOOKUP(A386,'Starting Point 2021'!A:AB,28,FALSE)+VLOOKUP(A386,'2021 SPED'!A:AT,23,FALSE)</f>
        <v>962032.26651100093</v>
      </c>
      <c r="AB386" s="269">
        <f>VLOOKUP(A386,'Starting Point 2021'!A:AB,28,FALSE)</f>
        <v>825210.8</v>
      </c>
      <c r="AC386" s="269">
        <f>VLOOKUP(A386,'2% 2021'!A:AB,28,FALSE)</f>
        <v>856896.8</v>
      </c>
      <c r="AD386" s="269">
        <f t="shared" si="98"/>
        <v>31686</v>
      </c>
      <c r="AE386" s="269">
        <f>VLOOKUP(A386,'2% with VPK 2021'!A:AB,28,FALSE)</f>
        <v>856851.8</v>
      </c>
      <c r="AF386" s="269">
        <f>VLOOKUP(A386,'Charter School Lease'!A:E,5,FALSE)</f>
        <v>0</v>
      </c>
      <c r="AG386" s="269">
        <f>VLOOKUP(A386,'Integration Change'!H:L,5,FALSE)</f>
        <v>0</v>
      </c>
      <c r="AH386" s="269">
        <f>VLOOKUP(A386,'Other SPED'!A:D,4,FALSE)</f>
        <v>0</v>
      </c>
      <c r="AI386" s="269">
        <f>VLOOKUP(A386,QComp!I:R,10,FALSE)</f>
        <v>0</v>
      </c>
      <c r="AJ386" s="269">
        <f>VLOOKUP(A386,'LTFM Change'!G:K,5,FALSE)</f>
        <v>0</v>
      </c>
      <c r="AK386" s="269">
        <f>VLOOKUP(A386,'Breakfast and Lunch'!A:E,5,FALSE)</f>
        <v>0</v>
      </c>
      <c r="AL386" s="269">
        <f>VLOOKUP(A386,'Breakfast and Lunch'!A:D,4,FALSE)</f>
        <v>0</v>
      </c>
      <c r="AM386" s="269">
        <v>0</v>
      </c>
      <c r="AN386" s="269">
        <f>VLOOKUP(A386,'Safe School'!F:J,5,FALSE)</f>
        <v>0</v>
      </c>
      <c r="AO386" s="269">
        <v>0</v>
      </c>
      <c r="AP386" s="269">
        <f>VLOOKUP(A386,QComp!A:E,5,FALSE)</f>
        <v>0</v>
      </c>
      <c r="AQ386" s="269">
        <f t="shared" si="101"/>
        <v>-45</v>
      </c>
      <c r="AR386" s="269">
        <f>VLOOKUP(A386,'2021 SPED'!A:AF,32,FALSE)</f>
        <v>-1.6555293398560025</v>
      </c>
      <c r="AS386" s="285">
        <f t="shared" si="95"/>
        <v>31639.344470660144</v>
      </c>
      <c r="AT386" s="247">
        <f t="shared" si="96"/>
        <v>3.2888028366664358E-2</v>
      </c>
      <c r="AU386" s="249">
        <f t="shared" si="93"/>
        <v>45027.344470660144</v>
      </c>
    </row>
    <row r="387" spans="1:47" x14ac:dyDescent="0.3">
      <c r="A387" s="243">
        <v>4053</v>
      </c>
      <c r="B387" s="243">
        <v>7</v>
      </c>
      <c r="C387" s="243" t="s">
        <v>367</v>
      </c>
      <c r="D387" s="243">
        <v>7</v>
      </c>
      <c r="E387" s="268">
        <f>VLOOKUP(A387,'Pupil Info'!A:D,4,FALSE)</f>
        <v>440</v>
      </c>
      <c r="F387" s="269">
        <f>VLOOKUP(A387,'Starting Point 2020'!A:AB,28,FALSE)+IFERROR(VLOOKUP(A387,'2020 SPED'!A:W,23,FALSE),0)</f>
        <v>4223523.6153218504</v>
      </c>
      <c r="G387" s="269">
        <f>VLOOKUP(A387,'Starting Point 2020'!A:AB,28,FALSE)</f>
        <v>3401944</v>
      </c>
      <c r="H387" s="269">
        <f>VLOOKUP(A387,'2% 2020'!A:AB,28,FALSE)</f>
        <v>3464724</v>
      </c>
      <c r="I387" s="269">
        <f t="shared" si="97"/>
        <v>62780</v>
      </c>
      <c r="J387" s="269">
        <f>VLOOKUP(A387,'2% with VPK 2020'!A:AB,28,FALSE)</f>
        <v>3465193</v>
      </c>
      <c r="K387" s="269">
        <f>VLOOKUP(A387,'Charter School Lease'!A:D,4,FALSE)</f>
        <v>0</v>
      </c>
      <c r="L387" s="269">
        <f>VLOOKUP(A387,'Integration Change'!H:K,4,FALSE)</f>
        <v>0</v>
      </c>
      <c r="M387" s="269">
        <f>VLOOKUP(A387,'Other SPED'!A:D,4,FALSE)</f>
        <v>0</v>
      </c>
      <c r="N387" s="269">
        <f>VLOOKUP(A387,'LTFM Change'!G:J,4,FALSE)</f>
        <v>0</v>
      </c>
      <c r="O387" s="269">
        <f>VLOOKUP(A387,QComp!I:N,6,FALSE)</f>
        <v>0</v>
      </c>
      <c r="P387" s="269">
        <f>VLOOKUP(A387,'Breakfast and Lunch'!A:D,4,FALSE)</f>
        <v>0</v>
      </c>
      <c r="Q387" s="269">
        <f>VLOOKUP(A387,'Breakfast and Lunch'!A:E,5,FALSE)</f>
        <v>0</v>
      </c>
      <c r="R387" s="269">
        <v>0</v>
      </c>
      <c r="S387" s="269">
        <v>0</v>
      </c>
      <c r="T387" s="269">
        <f>VLOOKUP(A387,QComp!A:D,4,FALSE)</f>
        <v>0</v>
      </c>
      <c r="U387" s="269">
        <f t="shared" si="99"/>
        <v>469</v>
      </c>
      <c r="V387" s="269">
        <f>VLOOKUP(A387,'2020 SPED'!A:AF,32,FALSE)</f>
        <v>0</v>
      </c>
      <c r="W387" s="270">
        <f t="shared" si="94"/>
        <v>63249</v>
      </c>
      <c r="X387" s="247">
        <f t="shared" si="100"/>
        <v>1.4975410524650318E-2</v>
      </c>
      <c r="Z387" s="268">
        <f>VLOOKUP(A387,'Pupil Info'!A:E,5,FALSE)</f>
        <v>428</v>
      </c>
      <c r="AA387" s="269">
        <f>VLOOKUP(A387,'Starting Point 2021'!A:AB,28,FALSE)+VLOOKUP(A387,'2021 SPED'!A:AT,23,FALSE)</f>
        <v>4207143.4302436411</v>
      </c>
      <c r="AB387" s="269">
        <f>VLOOKUP(A387,'Starting Point 2021'!A:AB,28,FALSE)</f>
        <v>3330947.2</v>
      </c>
      <c r="AC387" s="269">
        <f>VLOOKUP(A387,'2% 2021'!A:AB,28,FALSE)</f>
        <v>3455472.2</v>
      </c>
      <c r="AD387" s="269">
        <f t="shared" si="98"/>
        <v>124525</v>
      </c>
      <c r="AE387" s="269">
        <f>VLOOKUP(A387,'2% with VPK 2021'!A:AB,28,FALSE)</f>
        <v>3455927.8</v>
      </c>
      <c r="AF387" s="269">
        <f>VLOOKUP(A387,'Charter School Lease'!A:E,5,FALSE)</f>
        <v>0</v>
      </c>
      <c r="AG387" s="269">
        <f>VLOOKUP(A387,'Integration Change'!H:L,5,FALSE)</f>
        <v>0</v>
      </c>
      <c r="AH387" s="269">
        <f>VLOOKUP(A387,'Other SPED'!A:D,4,FALSE)</f>
        <v>0</v>
      </c>
      <c r="AI387" s="269">
        <f>VLOOKUP(A387,QComp!I:R,10,FALSE)</f>
        <v>0</v>
      </c>
      <c r="AJ387" s="269">
        <f>VLOOKUP(A387,'LTFM Change'!G:K,5,FALSE)</f>
        <v>0</v>
      </c>
      <c r="AK387" s="269">
        <f>VLOOKUP(A387,'Breakfast and Lunch'!A:E,5,FALSE)</f>
        <v>0</v>
      </c>
      <c r="AL387" s="269">
        <f>VLOOKUP(A387,'Breakfast and Lunch'!A:D,4,FALSE)</f>
        <v>0</v>
      </c>
      <c r="AM387" s="269">
        <v>0</v>
      </c>
      <c r="AN387" s="269">
        <f>VLOOKUP(A387,'Safe School'!F:J,5,FALSE)</f>
        <v>0</v>
      </c>
      <c r="AO387" s="269">
        <v>0</v>
      </c>
      <c r="AP387" s="269">
        <f>VLOOKUP(A387,QComp!A:E,5,FALSE)</f>
        <v>0</v>
      </c>
      <c r="AQ387" s="269">
        <f t="shared" si="101"/>
        <v>455.59999999962747</v>
      </c>
      <c r="AR387" s="269">
        <f>VLOOKUP(A387,'2021 SPED'!A:AF,32,FALSE)</f>
        <v>-0.11744505737442523</v>
      </c>
      <c r="AS387" s="285">
        <f t="shared" si="95"/>
        <v>124980.48255494225</v>
      </c>
      <c r="AT387" s="247">
        <f t="shared" si="96"/>
        <v>2.970673204448002E-2</v>
      </c>
      <c r="AU387" s="249">
        <f t="shared" si="93"/>
        <v>188229.48255494225</v>
      </c>
    </row>
    <row r="388" spans="1:47" x14ac:dyDescent="0.3">
      <c r="A388" s="243">
        <v>4054</v>
      </c>
      <c r="B388" s="243">
        <v>7</v>
      </c>
      <c r="C388" s="243" t="s">
        <v>368</v>
      </c>
      <c r="D388" s="243">
        <v>7</v>
      </c>
      <c r="E388" s="268">
        <f>VLOOKUP(A388,'Pupil Info'!A:D,4,FALSE)</f>
        <v>94</v>
      </c>
      <c r="F388" s="269">
        <f>VLOOKUP(A388,'Starting Point 2020'!A:AB,28,FALSE)+IFERROR(VLOOKUP(A388,'2020 SPED'!A:W,23,FALSE),0)</f>
        <v>859453.89429550571</v>
      </c>
      <c r="G388" s="269">
        <f>VLOOKUP(A388,'Starting Point 2020'!A:AB,28,FALSE)</f>
        <v>679511</v>
      </c>
      <c r="H388" s="269">
        <f>VLOOKUP(A388,'2% 2020'!A:AB,28,FALSE)</f>
        <v>692163</v>
      </c>
      <c r="I388" s="269">
        <f t="shared" si="97"/>
        <v>12652</v>
      </c>
      <c r="J388" s="269">
        <f>VLOOKUP(A388,'2% with VPK 2020'!A:AB,28,FALSE)</f>
        <v>692254.2</v>
      </c>
      <c r="K388" s="269">
        <f>VLOOKUP(A388,'Charter School Lease'!A:D,4,FALSE)</f>
        <v>0</v>
      </c>
      <c r="L388" s="269">
        <f>VLOOKUP(A388,'Integration Change'!H:K,4,FALSE)</f>
        <v>0</v>
      </c>
      <c r="M388" s="269">
        <f>VLOOKUP(A388,'Other SPED'!A:D,4,FALSE)</f>
        <v>0</v>
      </c>
      <c r="N388" s="269">
        <f>VLOOKUP(A388,'LTFM Change'!G:J,4,FALSE)</f>
        <v>0</v>
      </c>
      <c r="O388" s="269">
        <f>VLOOKUP(A388,QComp!I:N,6,FALSE)</f>
        <v>0</v>
      </c>
      <c r="P388" s="269">
        <f>VLOOKUP(A388,'Breakfast and Lunch'!A:D,4,FALSE)</f>
        <v>0</v>
      </c>
      <c r="Q388" s="269">
        <f>VLOOKUP(A388,'Breakfast and Lunch'!A:E,5,FALSE)</f>
        <v>0</v>
      </c>
      <c r="R388" s="269">
        <v>0</v>
      </c>
      <c r="S388" s="269">
        <v>0</v>
      </c>
      <c r="T388" s="269">
        <f>VLOOKUP(A388,QComp!A:D,4,FALSE)</f>
        <v>0</v>
      </c>
      <c r="U388" s="269">
        <f t="shared" si="99"/>
        <v>91.199999999953434</v>
      </c>
      <c r="V388" s="269">
        <f>VLOOKUP(A388,'2020 SPED'!A:AF,32,FALSE)</f>
        <v>0</v>
      </c>
      <c r="W388" s="270">
        <f t="shared" si="94"/>
        <v>12743.199999999953</v>
      </c>
      <c r="X388" s="247">
        <f t="shared" si="100"/>
        <v>1.4827089718926172E-2</v>
      </c>
      <c r="Z388" s="268">
        <f>VLOOKUP(A388,'Pupil Info'!A:E,5,FALSE)</f>
        <v>102</v>
      </c>
      <c r="AA388" s="269">
        <f>VLOOKUP(A388,'Starting Point 2021'!A:AB,28,FALSE)+VLOOKUP(A388,'2021 SPED'!A:AT,23,FALSE)</f>
        <v>955339.89902645862</v>
      </c>
      <c r="AB388" s="269">
        <f>VLOOKUP(A388,'Starting Point 2021'!A:AB,28,FALSE)</f>
        <v>742608.8</v>
      </c>
      <c r="AC388" s="269">
        <f>VLOOKUP(A388,'2% 2021'!A:AB,28,FALSE)</f>
        <v>770563.8</v>
      </c>
      <c r="AD388" s="269">
        <f t="shared" si="98"/>
        <v>27955</v>
      </c>
      <c r="AE388" s="269">
        <f>VLOOKUP(A388,'2% with VPK 2021'!A:AB,28,FALSE)</f>
        <v>770663.2</v>
      </c>
      <c r="AF388" s="269">
        <f>VLOOKUP(A388,'Charter School Lease'!A:E,5,FALSE)</f>
        <v>0</v>
      </c>
      <c r="AG388" s="269">
        <f>VLOOKUP(A388,'Integration Change'!H:L,5,FALSE)</f>
        <v>0</v>
      </c>
      <c r="AH388" s="269">
        <f>VLOOKUP(A388,'Other SPED'!A:D,4,FALSE)</f>
        <v>0</v>
      </c>
      <c r="AI388" s="269">
        <f>VLOOKUP(A388,QComp!I:R,10,FALSE)</f>
        <v>0</v>
      </c>
      <c r="AJ388" s="269">
        <f>VLOOKUP(A388,'LTFM Change'!G:K,5,FALSE)</f>
        <v>0</v>
      </c>
      <c r="AK388" s="269">
        <f>VLOOKUP(A388,'Breakfast and Lunch'!A:E,5,FALSE)</f>
        <v>0</v>
      </c>
      <c r="AL388" s="269">
        <f>VLOOKUP(A388,'Breakfast and Lunch'!A:D,4,FALSE)</f>
        <v>0</v>
      </c>
      <c r="AM388" s="269">
        <v>0</v>
      </c>
      <c r="AN388" s="269">
        <f>VLOOKUP(A388,'Safe School'!F:J,5,FALSE)</f>
        <v>0</v>
      </c>
      <c r="AO388" s="269">
        <v>0</v>
      </c>
      <c r="AP388" s="269">
        <f>VLOOKUP(A388,QComp!A:E,5,FALSE)</f>
        <v>0</v>
      </c>
      <c r="AQ388" s="269">
        <f t="shared" si="101"/>
        <v>99.399999999906868</v>
      </c>
      <c r="AR388" s="269">
        <f>VLOOKUP(A388,'2021 SPED'!A:AF,32,FALSE)</f>
        <v>295.19773857030668</v>
      </c>
      <c r="AS388" s="285">
        <f t="shared" si="95"/>
        <v>28349.597738570214</v>
      </c>
      <c r="AT388" s="247">
        <f t="shared" si="96"/>
        <v>2.9674880916687255E-2</v>
      </c>
      <c r="AU388" s="249">
        <f t="shared" ref="AU388:AU451" si="102">AS388+W388</f>
        <v>41092.797738570167</v>
      </c>
    </row>
    <row r="389" spans="1:47" x14ac:dyDescent="0.3">
      <c r="A389" s="243">
        <v>4055</v>
      </c>
      <c r="B389" s="243">
        <v>7</v>
      </c>
      <c r="C389" s="243" t="s">
        <v>369</v>
      </c>
      <c r="D389" s="243">
        <v>7</v>
      </c>
      <c r="E389" s="268">
        <f>VLOOKUP(A389,'Pupil Info'!A:D,4,FALSE)</f>
        <v>150</v>
      </c>
      <c r="F389" s="269">
        <f>VLOOKUP(A389,'Starting Point 2020'!A:AB,28,FALSE)+IFERROR(VLOOKUP(A389,'2020 SPED'!A:W,23,FALSE),0)</f>
        <v>1500698.9439417673</v>
      </c>
      <c r="G389" s="269">
        <f>VLOOKUP(A389,'Starting Point 2020'!A:AB,28,FALSE)</f>
        <v>1056501</v>
      </c>
      <c r="H389" s="269">
        <f>VLOOKUP(A389,'2% 2020'!A:AB,28,FALSE)</f>
        <v>1075885</v>
      </c>
      <c r="I389" s="269">
        <f t="shared" si="97"/>
        <v>19384</v>
      </c>
      <c r="J389" s="269">
        <f>VLOOKUP(A389,'2% with VPK 2020'!A:AB,28,FALSE)</f>
        <v>1076016</v>
      </c>
      <c r="K389" s="269">
        <f>VLOOKUP(A389,'Charter School Lease'!A:D,4,FALSE)</f>
        <v>0</v>
      </c>
      <c r="L389" s="269">
        <f>VLOOKUP(A389,'Integration Change'!H:K,4,FALSE)</f>
        <v>0</v>
      </c>
      <c r="M389" s="269">
        <f>VLOOKUP(A389,'Other SPED'!A:D,4,FALSE)</f>
        <v>0</v>
      </c>
      <c r="N389" s="269">
        <f>VLOOKUP(A389,'LTFM Change'!G:J,4,FALSE)</f>
        <v>0</v>
      </c>
      <c r="O389" s="269">
        <f>VLOOKUP(A389,QComp!I:N,6,FALSE)</f>
        <v>0</v>
      </c>
      <c r="P389" s="269">
        <f>VLOOKUP(A389,'Breakfast and Lunch'!A:D,4,FALSE)</f>
        <v>0</v>
      </c>
      <c r="Q389" s="269">
        <f>VLOOKUP(A389,'Breakfast and Lunch'!A:E,5,FALSE)</f>
        <v>0</v>
      </c>
      <c r="R389" s="269">
        <v>0</v>
      </c>
      <c r="S389" s="269">
        <v>0</v>
      </c>
      <c r="T389" s="269">
        <f>VLOOKUP(A389,QComp!A:D,4,FALSE)</f>
        <v>0</v>
      </c>
      <c r="U389" s="269">
        <f t="shared" si="99"/>
        <v>131</v>
      </c>
      <c r="V389" s="269">
        <f>VLOOKUP(A389,'2020 SPED'!A:AF,32,FALSE)</f>
        <v>0</v>
      </c>
      <c r="W389" s="270">
        <f t="shared" si="94"/>
        <v>19515</v>
      </c>
      <c r="X389" s="247">
        <f t="shared" si="100"/>
        <v>1.3003940649642554E-2</v>
      </c>
      <c r="Z389" s="268">
        <f>VLOOKUP(A389,'Pupil Info'!A:E,5,FALSE)</f>
        <v>150</v>
      </c>
      <c r="AA389" s="269">
        <f>VLOOKUP(A389,'Starting Point 2021'!A:AB,28,FALSE)+VLOOKUP(A389,'2021 SPED'!A:AT,23,FALSE)</f>
        <v>1537749.969684016</v>
      </c>
      <c r="AB389" s="269">
        <f>VLOOKUP(A389,'Starting Point 2021'!A:AB,28,FALSE)</f>
        <v>1053805</v>
      </c>
      <c r="AC389" s="269">
        <f>VLOOKUP(A389,'2% 2021'!A:AB,28,FALSE)</f>
        <v>1093036</v>
      </c>
      <c r="AD389" s="269">
        <f t="shared" si="98"/>
        <v>39231</v>
      </c>
      <c r="AE389" s="269">
        <f>VLOOKUP(A389,'2% with VPK 2021'!A:AB,28,FALSE)</f>
        <v>1093168</v>
      </c>
      <c r="AF389" s="269">
        <f>VLOOKUP(A389,'Charter School Lease'!A:E,5,FALSE)</f>
        <v>0</v>
      </c>
      <c r="AG389" s="269">
        <f>VLOOKUP(A389,'Integration Change'!H:L,5,FALSE)</f>
        <v>0</v>
      </c>
      <c r="AH389" s="269">
        <f>VLOOKUP(A389,'Other SPED'!A:D,4,FALSE)</f>
        <v>0</v>
      </c>
      <c r="AI389" s="269">
        <f>VLOOKUP(A389,QComp!I:R,10,FALSE)</f>
        <v>0</v>
      </c>
      <c r="AJ389" s="269">
        <f>VLOOKUP(A389,'LTFM Change'!G:K,5,FALSE)</f>
        <v>0</v>
      </c>
      <c r="AK389" s="269">
        <f>VLOOKUP(A389,'Breakfast and Lunch'!A:E,5,FALSE)</f>
        <v>0</v>
      </c>
      <c r="AL389" s="269">
        <f>VLOOKUP(A389,'Breakfast and Lunch'!A:D,4,FALSE)</f>
        <v>0</v>
      </c>
      <c r="AM389" s="269">
        <v>0</v>
      </c>
      <c r="AN389" s="269">
        <f>VLOOKUP(A389,'Safe School'!F:J,5,FALSE)</f>
        <v>0</v>
      </c>
      <c r="AO389" s="269">
        <v>0</v>
      </c>
      <c r="AP389" s="269">
        <f>VLOOKUP(A389,QComp!A:E,5,FALSE)</f>
        <v>0</v>
      </c>
      <c r="AQ389" s="269">
        <f t="shared" si="101"/>
        <v>132</v>
      </c>
      <c r="AR389" s="269">
        <f>VLOOKUP(A389,'2021 SPED'!A:AF,32,FALSE)</f>
        <v>483.44702775601763</v>
      </c>
      <c r="AS389" s="285">
        <f t="shared" si="95"/>
        <v>39846.447027756018</v>
      </c>
      <c r="AT389" s="247">
        <f t="shared" si="96"/>
        <v>2.5912175459801009E-2</v>
      </c>
      <c r="AU389" s="249">
        <f t="shared" si="102"/>
        <v>59361.447027756018</v>
      </c>
    </row>
    <row r="390" spans="1:47" x14ac:dyDescent="0.3">
      <c r="A390" s="243">
        <v>4056</v>
      </c>
      <c r="B390" s="243">
        <v>7</v>
      </c>
      <c r="C390" s="243" t="s">
        <v>370</v>
      </c>
      <c r="D390" s="243">
        <v>7</v>
      </c>
      <c r="E390" s="268">
        <f>VLOOKUP(A390,'Pupil Info'!A:D,4,FALSE)</f>
        <v>60</v>
      </c>
      <c r="F390" s="269">
        <f>VLOOKUP(A390,'Starting Point 2020'!A:AB,28,FALSE)+IFERROR(VLOOKUP(A390,'2020 SPED'!A:W,23,FALSE),0)</f>
        <v>835389.53066942492</v>
      </c>
      <c r="G390" s="269">
        <f>VLOOKUP(A390,'Starting Point 2020'!A:AB,28,FALSE)</f>
        <v>540628</v>
      </c>
      <c r="H390" s="269">
        <f>VLOOKUP(A390,'2% 2020'!A:AB,28,FALSE)</f>
        <v>550851</v>
      </c>
      <c r="I390" s="269">
        <f t="shared" si="97"/>
        <v>10223</v>
      </c>
      <c r="J390" s="269">
        <f>VLOOKUP(A390,'2% with VPK 2020'!A:AB,28,FALSE)</f>
        <v>550842</v>
      </c>
      <c r="K390" s="269">
        <f>VLOOKUP(A390,'Charter School Lease'!A:D,4,FALSE)</f>
        <v>0</v>
      </c>
      <c r="L390" s="269">
        <f>VLOOKUP(A390,'Integration Change'!H:K,4,FALSE)</f>
        <v>0</v>
      </c>
      <c r="M390" s="269">
        <f>VLOOKUP(A390,'Other SPED'!A:D,4,FALSE)</f>
        <v>0</v>
      </c>
      <c r="N390" s="269">
        <f>VLOOKUP(A390,'LTFM Change'!G:J,4,FALSE)</f>
        <v>0</v>
      </c>
      <c r="O390" s="269">
        <f>VLOOKUP(A390,QComp!I:N,6,FALSE)</f>
        <v>0</v>
      </c>
      <c r="P390" s="269">
        <f>VLOOKUP(A390,'Breakfast and Lunch'!A:D,4,FALSE)</f>
        <v>0</v>
      </c>
      <c r="Q390" s="269">
        <f>VLOOKUP(A390,'Breakfast and Lunch'!A:E,5,FALSE)</f>
        <v>0</v>
      </c>
      <c r="R390" s="269">
        <v>0</v>
      </c>
      <c r="S390" s="269">
        <v>0</v>
      </c>
      <c r="T390" s="269">
        <f>VLOOKUP(A390,QComp!A:D,4,FALSE)</f>
        <v>0</v>
      </c>
      <c r="U390" s="269">
        <f t="shared" si="99"/>
        <v>-9</v>
      </c>
      <c r="V390" s="269">
        <f>VLOOKUP(A390,'2020 SPED'!A:AF,32,FALSE)</f>
        <v>0</v>
      </c>
      <c r="W390" s="270">
        <f t="shared" si="94"/>
        <v>10214</v>
      </c>
      <c r="X390" s="247">
        <f t="shared" si="100"/>
        <v>1.2226631559310048E-2</v>
      </c>
      <c r="Z390" s="268">
        <f>VLOOKUP(A390,'Pupil Info'!A:E,5,FALSE)</f>
        <v>60</v>
      </c>
      <c r="AA390" s="269">
        <f>VLOOKUP(A390,'Starting Point 2021'!A:AB,28,FALSE)+VLOOKUP(A390,'2021 SPED'!A:AT,23,FALSE)</f>
        <v>861539.54972177814</v>
      </c>
      <c r="AB390" s="269">
        <f>VLOOKUP(A390,'Starting Point 2021'!A:AB,28,FALSE)</f>
        <v>540222</v>
      </c>
      <c r="AC390" s="269">
        <f>VLOOKUP(A390,'2% 2021'!A:AB,28,FALSE)</f>
        <v>560901</v>
      </c>
      <c r="AD390" s="269">
        <f t="shared" si="98"/>
        <v>20679</v>
      </c>
      <c r="AE390" s="269">
        <f>VLOOKUP(A390,'2% with VPK 2021'!A:AB,28,FALSE)</f>
        <v>560964</v>
      </c>
      <c r="AF390" s="269">
        <f>VLOOKUP(A390,'Charter School Lease'!A:E,5,FALSE)</f>
        <v>0</v>
      </c>
      <c r="AG390" s="269">
        <f>VLOOKUP(A390,'Integration Change'!H:L,5,FALSE)</f>
        <v>0</v>
      </c>
      <c r="AH390" s="269">
        <f>VLOOKUP(A390,'Other SPED'!A:D,4,FALSE)</f>
        <v>0</v>
      </c>
      <c r="AI390" s="269">
        <f>VLOOKUP(A390,QComp!I:R,10,FALSE)</f>
        <v>0</v>
      </c>
      <c r="AJ390" s="269">
        <f>VLOOKUP(A390,'LTFM Change'!G:K,5,FALSE)</f>
        <v>0</v>
      </c>
      <c r="AK390" s="269">
        <f>VLOOKUP(A390,'Breakfast and Lunch'!A:E,5,FALSE)</f>
        <v>0</v>
      </c>
      <c r="AL390" s="269">
        <f>VLOOKUP(A390,'Breakfast and Lunch'!A:D,4,FALSE)</f>
        <v>0</v>
      </c>
      <c r="AM390" s="269">
        <v>0</v>
      </c>
      <c r="AN390" s="269">
        <f>VLOOKUP(A390,'Safe School'!F:J,5,FALSE)</f>
        <v>0</v>
      </c>
      <c r="AO390" s="269">
        <v>0</v>
      </c>
      <c r="AP390" s="269">
        <f>VLOOKUP(A390,QComp!A:E,5,FALSE)</f>
        <v>0</v>
      </c>
      <c r="AQ390" s="269">
        <f t="shared" si="101"/>
        <v>63</v>
      </c>
      <c r="AR390" s="269">
        <f>VLOOKUP(A390,'2021 SPED'!A:AF,32,FALSE)</f>
        <v>-5.0842981287278235</v>
      </c>
      <c r="AS390" s="285">
        <f t="shared" si="95"/>
        <v>20736.915701871272</v>
      </c>
      <c r="AT390" s="247">
        <f t="shared" si="96"/>
        <v>2.4069603895222176E-2</v>
      </c>
      <c r="AU390" s="249">
        <f t="shared" si="102"/>
        <v>30950.915701871272</v>
      </c>
    </row>
    <row r="391" spans="1:47" x14ac:dyDescent="0.3">
      <c r="A391" s="243">
        <v>4057</v>
      </c>
      <c r="B391" s="243">
        <v>7</v>
      </c>
      <c r="C391" s="243" t="s">
        <v>371</v>
      </c>
      <c r="D391" s="243">
        <v>7</v>
      </c>
      <c r="E391" s="268">
        <f>VLOOKUP(A391,'Pupil Info'!A:D,4,FALSE)</f>
        <v>130</v>
      </c>
      <c r="F391" s="269">
        <f>VLOOKUP(A391,'Starting Point 2020'!A:AB,28,FALSE)+IFERROR(VLOOKUP(A391,'2020 SPED'!A:W,23,FALSE),0)</f>
        <v>1705802.0147643504</v>
      </c>
      <c r="G391" s="269">
        <f>VLOOKUP(A391,'Starting Point 2020'!A:AB,28,FALSE)</f>
        <v>1315426</v>
      </c>
      <c r="H391" s="269">
        <f>VLOOKUP(A391,'2% 2020'!A:AB,28,FALSE)</f>
        <v>1340110</v>
      </c>
      <c r="I391" s="269">
        <f t="shared" si="97"/>
        <v>24684</v>
      </c>
      <c r="J391" s="269">
        <f>VLOOKUP(A391,'2% with VPK 2020'!A:AB,28,FALSE)</f>
        <v>1340097</v>
      </c>
      <c r="K391" s="269">
        <f>VLOOKUP(A391,'Charter School Lease'!A:D,4,FALSE)</f>
        <v>0</v>
      </c>
      <c r="L391" s="269">
        <f>VLOOKUP(A391,'Integration Change'!H:K,4,FALSE)</f>
        <v>0</v>
      </c>
      <c r="M391" s="269">
        <f>VLOOKUP(A391,'Other SPED'!A:D,4,FALSE)</f>
        <v>0</v>
      </c>
      <c r="N391" s="269">
        <f>VLOOKUP(A391,'LTFM Change'!G:J,4,FALSE)</f>
        <v>0</v>
      </c>
      <c r="O391" s="269">
        <f>VLOOKUP(A391,QComp!I:N,6,FALSE)</f>
        <v>2.0867849864553136</v>
      </c>
      <c r="P391" s="269">
        <f>VLOOKUP(A391,'Breakfast and Lunch'!A:D,4,FALSE)</f>
        <v>0</v>
      </c>
      <c r="Q391" s="269">
        <f>VLOOKUP(A391,'Breakfast and Lunch'!A:E,5,FALSE)</f>
        <v>0</v>
      </c>
      <c r="R391" s="269">
        <v>0</v>
      </c>
      <c r="S391" s="269">
        <v>0</v>
      </c>
      <c r="T391" s="269">
        <f>VLOOKUP(A391,QComp!A:D,4,FALSE)</f>
        <v>0</v>
      </c>
      <c r="U391" s="269">
        <f t="shared" si="99"/>
        <v>-10.913215013453737</v>
      </c>
      <c r="V391" s="269">
        <f>VLOOKUP(A391,'2020 SPED'!A:AF,32,FALSE)</f>
        <v>0</v>
      </c>
      <c r="W391" s="270">
        <f t="shared" si="94"/>
        <v>24673.086784986546</v>
      </c>
      <c r="X391" s="247">
        <f t="shared" si="100"/>
        <v>1.4464214821785771E-2</v>
      </c>
      <c r="Z391" s="268">
        <f>VLOOKUP(A391,'Pupil Info'!A:E,5,FALSE)</f>
        <v>130</v>
      </c>
      <c r="AA391" s="269">
        <f>VLOOKUP(A391,'Starting Point 2021'!A:AB,28,FALSE)+VLOOKUP(A391,'2021 SPED'!A:AT,23,FALSE)</f>
        <v>1775820.8047308675</v>
      </c>
      <c r="AB391" s="269">
        <f>VLOOKUP(A391,'Starting Point 2021'!A:AB,28,FALSE)</f>
        <v>1345303</v>
      </c>
      <c r="AC391" s="269">
        <f>VLOOKUP(A391,'2% 2021'!A:AB,28,FALSE)</f>
        <v>1397644</v>
      </c>
      <c r="AD391" s="269">
        <f t="shared" si="98"/>
        <v>52341</v>
      </c>
      <c r="AE391" s="269">
        <f>VLOOKUP(A391,'2% with VPK 2021'!A:AB,28,FALSE)</f>
        <v>1397631</v>
      </c>
      <c r="AF391" s="269">
        <f>VLOOKUP(A391,'Charter School Lease'!A:E,5,FALSE)</f>
        <v>0</v>
      </c>
      <c r="AG391" s="269">
        <f>VLOOKUP(A391,'Integration Change'!H:L,5,FALSE)</f>
        <v>0</v>
      </c>
      <c r="AH391" s="269">
        <f>VLOOKUP(A391,'Other SPED'!A:D,4,FALSE)</f>
        <v>0</v>
      </c>
      <c r="AI391" s="269">
        <f>VLOOKUP(A391,QComp!I:R,10,FALSE)</f>
        <v>2.466603528962878</v>
      </c>
      <c r="AJ391" s="269">
        <f>VLOOKUP(A391,'LTFM Change'!G:K,5,FALSE)</f>
        <v>0</v>
      </c>
      <c r="AK391" s="269">
        <f>VLOOKUP(A391,'Breakfast and Lunch'!A:E,5,FALSE)</f>
        <v>0</v>
      </c>
      <c r="AL391" s="269">
        <f>VLOOKUP(A391,'Breakfast and Lunch'!A:D,4,FALSE)</f>
        <v>0</v>
      </c>
      <c r="AM391" s="269">
        <v>0</v>
      </c>
      <c r="AN391" s="269">
        <f>VLOOKUP(A391,'Safe School'!F:J,5,FALSE)</f>
        <v>0</v>
      </c>
      <c r="AO391" s="269">
        <v>0</v>
      </c>
      <c r="AP391" s="269">
        <f>VLOOKUP(A391,QComp!A:E,5,FALSE)</f>
        <v>0</v>
      </c>
      <c r="AQ391" s="269">
        <f t="shared" si="101"/>
        <v>-10.53339647105895</v>
      </c>
      <c r="AR391" s="269">
        <f>VLOOKUP(A391,'2021 SPED'!A:AF,32,FALSE)</f>
        <v>234.7410123712034</v>
      </c>
      <c r="AS391" s="285">
        <f t="shared" si="95"/>
        <v>52565.207615900144</v>
      </c>
      <c r="AT391" s="247">
        <f t="shared" si="96"/>
        <v>2.9600513450379666E-2</v>
      </c>
      <c r="AU391" s="249">
        <f t="shared" si="102"/>
        <v>77238.294400886691</v>
      </c>
    </row>
    <row r="392" spans="1:47" x14ac:dyDescent="0.3">
      <c r="A392" s="243">
        <v>4058</v>
      </c>
      <c r="B392" s="243">
        <v>7</v>
      </c>
      <c r="C392" s="243" t="s">
        <v>372</v>
      </c>
      <c r="D392" s="243">
        <v>7</v>
      </c>
      <c r="E392" s="268">
        <f>VLOOKUP(A392,'Pupil Info'!A:D,4,FALSE)</f>
        <v>194</v>
      </c>
      <c r="F392" s="269">
        <f>VLOOKUP(A392,'Starting Point 2020'!A:AB,28,FALSE)+IFERROR(VLOOKUP(A392,'2020 SPED'!A:W,23,FALSE),0)</f>
        <v>2423706.4045584518</v>
      </c>
      <c r="G392" s="269">
        <f>VLOOKUP(A392,'Starting Point 2020'!A:AB,28,FALSE)</f>
        <v>1440649</v>
      </c>
      <c r="H392" s="269">
        <f>VLOOKUP(A392,'2% 2020'!A:AB,28,FALSE)</f>
        <v>1467349</v>
      </c>
      <c r="I392" s="269">
        <f t="shared" si="97"/>
        <v>26700</v>
      </c>
      <c r="J392" s="269">
        <f>VLOOKUP(A392,'2% with VPK 2020'!A:AB,28,FALSE)</f>
        <v>1467536.8</v>
      </c>
      <c r="K392" s="269">
        <f>VLOOKUP(A392,'Charter School Lease'!A:D,4,FALSE)</f>
        <v>0</v>
      </c>
      <c r="L392" s="269">
        <f>VLOOKUP(A392,'Integration Change'!H:K,4,FALSE)</f>
        <v>0</v>
      </c>
      <c r="M392" s="269">
        <f>VLOOKUP(A392,'Other SPED'!A:D,4,FALSE)</f>
        <v>0</v>
      </c>
      <c r="N392" s="269">
        <f>VLOOKUP(A392,'LTFM Change'!G:J,4,FALSE)</f>
        <v>0</v>
      </c>
      <c r="O392" s="269">
        <f>VLOOKUP(A392,QComp!I:N,6,FALSE)</f>
        <v>0</v>
      </c>
      <c r="P392" s="269">
        <f>VLOOKUP(A392,'Breakfast and Lunch'!A:D,4,FALSE)</f>
        <v>0</v>
      </c>
      <c r="Q392" s="269">
        <f>VLOOKUP(A392,'Breakfast and Lunch'!A:E,5,FALSE)</f>
        <v>0</v>
      </c>
      <c r="R392" s="269">
        <v>0</v>
      </c>
      <c r="S392" s="269">
        <v>0</v>
      </c>
      <c r="T392" s="269">
        <f>VLOOKUP(A392,QComp!A:D,4,FALSE)</f>
        <v>0</v>
      </c>
      <c r="U392" s="269">
        <f t="shared" si="99"/>
        <v>187.80000000004657</v>
      </c>
      <c r="V392" s="269">
        <f>VLOOKUP(A392,'2020 SPED'!A:AF,32,FALSE)</f>
        <v>0</v>
      </c>
      <c r="W392" s="270">
        <f t="shared" si="94"/>
        <v>26887.800000000047</v>
      </c>
      <c r="X392" s="247">
        <f t="shared" si="100"/>
        <v>1.1093670400602091E-2</v>
      </c>
      <c r="Z392" s="268">
        <f>VLOOKUP(A392,'Pupil Info'!A:E,5,FALSE)</f>
        <v>180</v>
      </c>
      <c r="AA392" s="269">
        <f>VLOOKUP(A392,'Starting Point 2021'!A:AB,28,FALSE)+VLOOKUP(A392,'2021 SPED'!A:AT,23,FALSE)</f>
        <v>2345012.3009310169</v>
      </c>
      <c r="AB392" s="269">
        <f>VLOOKUP(A392,'Starting Point 2021'!A:AB,28,FALSE)</f>
        <v>1349030</v>
      </c>
      <c r="AC392" s="269">
        <f>VLOOKUP(A392,'2% 2021'!A:AB,28,FALSE)</f>
        <v>1399780</v>
      </c>
      <c r="AD392" s="269">
        <f t="shared" si="98"/>
        <v>50750</v>
      </c>
      <c r="AE392" s="269">
        <f>VLOOKUP(A392,'2% with VPK 2021'!A:AB,28,FALSE)</f>
        <v>1399951</v>
      </c>
      <c r="AF392" s="269">
        <f>VLOOKUP(A392,'Charter School Lease'!A:E,5,FALSE)</f>
        <v>0</v>
      </c>
      <c r="AG392" s="269">
        <f>VLOOKUP(A392,'Integration Change'!H:L,5,FALSE)</f>
        <v>0</v>
      </c>
      <c r="AH392" s="269">
        <f>VLOOKUP(A392,'Other SPED'!A:D,4,FALSE)</f>
        <v>0</v>
      </c>
      <c r="AI392" s="269">
        <f>VLOOKUP(A392,QComp!I:R,10,FALSE)</f>
        <v>0</v>
      </c>
      <c r="AJ392" s="269">
        <f>VLOOKUP(A392,'LTFM Change'!G:K,5,FALSE)</f>
        <v>0</v>
      </c>
      <c r="AK392" s="269">
        <f>VLOOKUP(A392,'Breakfast and Lunch'!A:E,5,FALSE)</f>
        <v>0</v>
      </c>
      <c r="AL392" s="269">
        <f>VLOOKUP(A392,'Breakfast and Lunch'!A:D,4,FALSE)</f>
        <v>0</v>
      </c>
      <c r="AM392" s="269">
        <v>0</v>
      </c>
      <c r="AN392" s="269">
        <f>VLOOKUP(A392,'Safe School'!F:J,5,FALSE)</f>
        <v>0</v>
      </c>
      <c r="AO392" s="269">
        <v>0</v>
      </c>
      <c r="AP392" s="269">
        <f>VLOOKUP(A392,QComp!A:E,5,FALSE)</f>
        <v>0</v>
      </c>
      <c r="AQ392" s="269">
        <f t="shared" si="101"/>
        <v>171</v>
      </c>
      <c r="AR392" s="269">
        <f>VLOOKUP(A392,'2021 SPED'!A:AF,32,FALSE)</f>
        <v>1376.5369090599706</v>
      </c>
      <c r="AS392" s="285">
        <f t="shared" si="95"/>
        <v>52297.536909059971</v>
      </c>
      <c r="AT392" s="247">
        <f t="shared" si="96"/>
        <v>2.2301604511113616E-2</v>
      </c>
      <c r="AU392" s="249">
        <f t="shared" si="102"/>
        <v>79185.336909060017</v>
      </c>
    </row>
    <row r="393" spans="1:47" x14ac:dyDescent="0.3">
      <c r="A393" s="243">
        <v>4059</v>
      </c>
      <c r="B393" s="243">
        <v>7</v>
      </c>
      <c r="C393" s="243" t="s">
        <v>373</v>
      </c>
      <c r="D393" s="243">
        <v>7</v>
      </c>
      <c r="E393" s="268">
        <f>VLOOKUP(A393,'Pupil Info'!A:D,4,FALSE)</f>
        <v>268</v>
      </c>
      <c r="F393" s="269">
        <f>VLOOKUP(A393,'Starting Point 2020'!A:AB,28,FALSE)+IFERROR(VLOOKUP(A393,'2020 SPED'!A:W,23,FALSE),0)</f>
        <v>2889351.1459335401</v>
      </c>
      <c r="G393" s="269">
        <f>VLOOKUP(A393,'Starting Point 2020'!A:AB,28,FALSE)</f>
        <v>2146109.4</v>
      </c>
      <c r="H393" s="269">
        <f>VLOOKUP(A393,'2% 2020'!A:AB,28,FALSE)</f>
        <v>2186235.4</v>
      </c>
      <c r="I393" s="269">
        <f t="shared" si="97"/>
        <v>40126</v>
      </c>
      <c r="J393" s="269">
        <f>VLOOKUP(A393,'2% with VPK 2020'!A:AB,28,FALSE)</f>
        <v>2186152.4</v>
      </c>
      <c r="K393" s="269">
        <f>VLOOKUP(A393,'Charter School Lease'!A:D,4,FALSE)</f>
        <v>0</v>
      </c>
      <c r="L393" s="269">
        <f>VLOOKUP(A393,'Integration Change'!H:K,4,FALSE)</f>
        <v>0</v>
      </c>
      <c r="M393" s="269">
        <f>VLOOKUP(A393,'Other SPED'!A:D,4,FALSE)</f>
        <v>0</v>
      </c>
      <c r="N393" s="269">
        <f>VLOOKUP(A393,'LTFM Change'!G:J,4,FALSE)</f>
        <v>0</v>
      </c>
      <c r="O393" s="269">
        <f>VLOOKUP(A393,QComp!I:N,6,FALSE)</f>
        <v>5.4036748070357135</v>
      </c>
      <c r="P393" s="269">
        <f>VLOOKUP(A393,'Breakfast and Lunch'!A:D,4,FALSE)</f>
        <v>0</v>
      </c>
      <c r="Q393" s="269">
        <f>VLOOKUP(A393,'Breakfast and Lunch'!A:E,5,FALSE)</f>
        <v>0</v>
      </c>
      <c r="R393" s="269">
        <v>0</v>
      </c>
      <c r="S393" s="269">
        <v>0</v>
      </c>
      <c r="T393" s="269">
        <f>VLOOKUP(A393,QComp!A:D,4,FALSE)</f>
        <v>0</v>
      </c>
      <c r="U393" s="269">
        <f t="shared" si="99"/>
        <v>-77.59632519306615</v>
      </c>
      <c r="V393" s="269">
        <f>VLOOKUP(A393,'2020 SPED'!A:AF,32,FALSE)</f>
        <v>0</v>
      </c>
      <c r="W393" s="270">
        <f t="shared" ref="W393:W456" si="103">I393+U393+V393</f>
        <v>40048.403674806934</v>
      </c>
      <c r="X393" s="247">
        <f t="shared" si="100"/>
        <v>1.3860691086706744E-2</v>
      </c>
      <c r="Z393" s="268">
        <f>VLOOKUP(A393,'Pupil Info'!A:E,5,FALSE)</f>
        <v>290</v>
      </c>
      <c r="AA393" s="269">
        <f>VLOOKUP(A393,'Starting Point 2021'!A:AB,28,FALSE)+VLOOKUP(A393,'2021 SPED'!A:AT,23,FALSE)</f>
        <v>3211433.6657746192</v>
      </c>
      <c r="AB393" s="269">
        <f>VLOOKUP(A393,'Starting Point 2021'!A:AB,28,FALSE)</f>
        <v>2336812</v>
      </c>
      <c r="AC393" s="269">
        <f>VLOOKUP(A393,'2% 2021'!A:AB,28,FALSE)</f>
        <v>2424930</v>
      </c>
      <c r="AD393" s="269">
        <f t="shared" si="98"/>
        <v>88118</v>
      </c>
      <c r="AE393" s="269">
        <f>VLOOKUP(A393,'2% with VPK 2021'!A:AB,28,FALSE)</f>
        <v>2425142</v>
      </c>
      <c r="AF393" s="269">
        <f>VLOOKUP(A393,'Charter School Lease'!A:E,5,FALSE)</f>
        <v>0</v>
      </c>
      <c r="AG393" s="269">
        <f>VLOOKUP(A393,'Integration Change'!H:L,5,FALSE)</f>
        <v>0</v>
      </c>
      <c r="AH393" s="269">
        <f>VLOOKUP(A393,'Other SPED'!A:D,4,FALSE)</f>
        <v>0</v>
      </c>
      <c r="AI393" s="269">
        <f>VLOOKUP(A393,QComp!I:R,10,FALSE)</f>
        <v>5.4432449019805063</v>
      </c>
      <c r="AJ393" s="269">
        <f>VLOOKUP(A393,'LTFM Change'!G:K,5,FALSE)</f>
        <v>0</v>
      </c>
      <c r="AK393" s="269">
        <f>VLOOKUP(A393,'Breakfast and Lunch'!A:E,5,FALSE)</f>
        <v>0</v>
      </c>
      <c r="AL393" s="269">
        <f>VLOOKUP(A393,'Breakfast and Lunch'!A:D,4,FALSE)</f>
        <v>0</v>
      </c>
      <c r="AM393" s="269">
        <v>0</v>
      </c>
      <c r="AN393" s="269">
        <f>VLOOKUP(A393,'Safe School'!F:J,5,FALSE)</f>
        <v>0</v>
      </c>
      <c r="AO393" s="269">
        <v>0</v>
      </c>
      <c r="AP393" s="269">
        <f>VLOOKUP(A393,QComp!A:E,5,FALSE)</f>
        <v>0</v>
      </c>
      <c r="AQ393" s="269">
        <f t="shared" si="101"/>
        <v>217.4432449019514</v>
      </c>
      <c r="AR393" s="269">
        <f>VLOOKUP(A393,'2021 SPED'!A:AF,32,FALSE)</f>
        <v>4.7426840534899384</v>
      </c>
      <c r="AS393" s="285">
        <f t="shared" ref="AS393:AS456" si="104">AD393+AQ393+AR393</f>
        <v>88340.185928955441</v>
      </c>
      <c r="AT393" s="247">
        <f t="shared" si="96"/>
        <v>2.7508021377003106E-2</v>
      </c>
      <c r="AU393" s="249">
        <f t="shared" si="102"/>
        <v>128388.58960376238</v>
      </c>
    </row>
    <row r="394" spans="1:47" x14ac:dyDescent="0.3">
      <c r="A394" s="243">
        <v>4064</v>
      </c>
      <c r="B394" s="243">
        <v>7</v>
      </c>
      <c r="C394" s="243" t="s">
        <v>374</v>
      </c>
      <c r="D394" s="243">
        <v>7</v>
      </c>
      <c r="E394" s="268">
        <f>VLOOKUP(A394,'Pupil Info'!A:D,4,FALSE)</f>
        <v>109</v>
      </c>
      <c r="F394" s="269">
        <f>VLOOKUP(A394,'Starting Point 2020'!A:AB,28,FALSE)+IFERROR(VLOOKUP(A394,'2020 SPED'!A:W,23,FALSE),0)</f>
        <v>1374619.5526735894</v>
      </c>
      <c r="G394" s="269">
        <f>VLOOKUP(A394,'Starting Point 2020'!A:AB,28,FALSE)</f>
        <v>1027876</v>
      </c>
      <c r="H394" s="269">
        <f>VLOOKUP(A394,'2% 2020'!A:AB,28,FALSE)</f>
        <v>1047932</v>
      </c>
      <c r="I394" s="269">
        <f t="shared" si="97"/>
        <v>20056</v>
      </c>
      <c r="J394" s="269">
        <f>VLOOKUP(A394,'2% with VPK 2020'!A:AB,28,FALSE)</f>
        <v>1083044</v>
      </c>
      <c r="K394" s="269">
        <f>VLOOKUP(A394,'Charter School Lease'!A:D,4,FALSE)</f>
        <v>3653.3099999999977</v>
      </c>
      <c r="L394" s="269">
        <f>VLOOKUP(A394,'Integration Change'!H:K,4,FALSE)</f>
        <v>0</v>
      </c>
      <c r="M394" s="269">
        <f>VLOOKUP(A394,'Other SPED'!A:D,4,FALSE)</f>
        <v>0</v>
      </c>
      <c r="N394" s="269">
        <f>VLOOKUP(A394,'LTFM Change'!G:J,4,FALSE)</f>
        <v>1009.8000000000001</v>
      </c>
      <c r="O394" s="269">
        <f>VLOOKUP(A394,QComp!I:N,6,FALSE)</f>
        <v>0</v>
      </c>
      <c r="P394" s="269">
        <f>VLOOKUP(A394,'Breakfast and Lunch'!A:D,4,FALSE)</f>
        <v>204.01</v>
      </c>
      <c r="Q394" s="269">
        <f>VLOOKUP(A394,'Breakfast and Lunch'!A:E,5,FALSE)</f>
        <v>532.71</v>
      </c>
      <c r="R394" s="269">
        <v>0</v>
      </c>
      <c r="S394" s="269">
        <v>0</v>
      </c>
      <c r="T394" s="269">
        <f>VLOOKUP(A394,QComp!A:D,4,FALSE)</f>
        <v>0</v>
      </c>
      <c r="U394" s="269">
        <f t="shared" si="99"/>
        <v>40511.830000000075</v>
      </c>
      <c r="V394" s="269">
        <f>VLOOKUP(A394,'2020 SPED'!A:AF,32,FALSE)</f>
        <v>0</v>
      </c>
      <c r="W394" s="270">
        <f t="shared" si="103"/>
        <v>60567.830000000075</v>
      </c>
      <c r="X394" s="247">
        <f t="shared" si="100"/>
        <v>4.4061522246062669E-2</v>
      </c>
      <c r="Z394" s="268">
        <f>VLOOKUP(A394,'Pupil Info'!A:E,5,FALSE)</f>
        <v>109</v>
      </c>
      <c r="AA394" s="269">
        <f>VLOOKUP(A394,'Starting Point 2021'!A:AB,28,FALSE)+VLOOKUP(A394,'2021 SPED'!A:AT,23,FALSE)</f>
        <v>1399269.4094004799</v>
      </c>
      <c r="AB394" s="269">
        <f>VLOOKUP(A394,'Starting Point 2021'!A:AB,28,FALSE)</f>
        <v>1021843.4</v>
      </c>
      <c r="AC394" s="269">
        <f>VLOOKUP(A394,'2% 2021'!A:AB,28,FALSE)</f>
        <v>1062073.3999999999</v>
      </c>
      <c r="AD394" s="269">
        <f t="shared" si="98"/>
        <v>40229.999999999884</v>
      </c>
      <c r="AE394" s="269">
        <f>VLOOKUP(A394,'2% with VPK 2021'!A:AB,28,FALSE)</f>
        <v>1106323.2</v>
      </c>
      <c r="AF394" s="269">
        <f>VLOOKUP(A394,'Charter School Lease'!A:E,5,FALSE)</f>
        <v>3689.8300000000017</v>
      </c>
      <c r="AG394" s="269">
        <f>VLOOKUP(A394,'Integration Change'!H:L,5,FALSE)</f>
        <v>0</v>
      </c>
      <c r="AH394" s="269">
        <f>VLOOKUP(A394,'Other SPED'!A:D,4,FALSE)</f>
        <v>0</v>
      </c>
      <c r="AI394" s="269">
        <f>VLOOKUP(A394,QComp!I:R,10,FALSE)</f>
        <v>0</v>
      </c>
      <c r="AJ394" s="269">
        <f>VLOOKUP(A394,'LTFM Change'!G:K,5,FALSE)</f>
        <v>1009.8000000000001</v>
      </c>
      <c r="AK394" s="269">
        <f>VLOOKUP(A394,'Breakfast and Lunch'!A:E,5,FALSE)</f>
        <v>532.71</v>
      </c>
      <c r="AL394" s="269">
        <f>VLOOKUP(A394,'Breakfast and Lunch'!A:D,4,FALSE)</f>
        <v>204.01</v>
      </c>
      <c r="AM394" s="269">
        <v>0</v>
      </c>
      <c r="AN394" s="269">
        <f>VLOOKUP(A394,'Safe School'!F:J,5,FALSE)</f>
        <v>0</v>
      </c>
      <c r="AO394" s="269">
        <v>0</v>
      </c>
      <c r="AP394" s="269">
        <f>VLOOKUP(A394,QComp!A:E,5,FALSE)</f>
        <v>0</v>
      </c>
      <c r="AQ394" s="269">
        <f t="shared" si="101"/>
        <v>49686.15000000014</v>
      </c>
      <c r="AR394" s="269">
        <f>VLOOKUP(A394,'2021 SPED'!A:AF,32,FALSE)</f>
        <v>-6.7897961983690038</v>
      </c>
      <c r="AS394" s="285">
        <f t="shared" si="104"/>
        <v>89909.360203801654</v>
      </c>
      <c r="AT394" s="247">
        <f t="shared" ref="AT394:AT457" si="105">((AA394+AS394)-AA394)/AA394</f>
        <v>6.4254502813953118E-2</v>
      </c>
      <c r="AU394" s="249">
        <f t="shared" si="102"/>
        <v>150477.19020380173</v>
      </c>
    </row>
    <row r="395" spans="1:47" x14ac:dyDescent="0.3">
      <c r="A395" s="243">
        <v>4066</v>
      </c>
      <c r="B395" s="243">
        <v>7</v>
      </c>
      <c r="C395" s="243" t="s">
        <v>375</v>
      </c>
      <c r="D395" s="243">
        <v>7</v>
      </c>
      <c r="E395" s="268">
        <f>VLOOKUP(A395,'Pupil Info'!A:D,4,FALSE)</f>
        <v>75</v>
      </c>
      <c r="F395" s="269">
        <f>VLOOKUP(A395,'Starting Point 2020'!A:AB,28,FALSE)+IFERROR(VLOOKUP(A395,'2020 SPED'!A:W,23,FALSE),0)</f>
        <v>821820.16931812628</v>
      </c>
      <c r="G395" s="269">
        <f>VLOOKUP(A395,'Starting Point 2020'!A:AB,28,FALSE)</f>
        <v>636064.19999999995</v>
      </c>
      <c r="H395" s="269">
        <f>VLOOKUP(A395,'2% 2020'!A:AB,28,FALSE)</f>
        <v>648067.19999999995</v>
      </c>
      <c r="I395" s="269">
        <f t="shared" si="97"/>
        <v>12003</v>
      </c>
      <c r="J395" s="269">
        <f>VLOOKUP(A395,'2% with VPK 2020'!A:AB,28,FALSE)</f>
        <v>648060.19999999995</v>
      </c>
      <c r="K395" s="269">
        <f>VLOOKUP(A395,'Charter School Lease'!A:D,4,FALSE)</f>
        <v>0</v>
      </c>
      <c r="L395" s="269">
        <f>VLOOKUP(A395,'Integration Change'!H:K,4,FALSE)</f>
        <v>0</v>
      </c>
      <c r="M395" s="269">
        <f>VLOOKUP(A395,'Other SPED'!A:D,4,FALSE)</f>
        <v>0</v>
      </c>
      <c r="N395" s="269">
        <f>VLOOKUP(A395,'LTFM Change'!G:J,4,FALSE)</f>
        <v>0</v>
      </c>
      <c r="O395" s="269">
        <f>VLOOKUP(A395,QComp!I:N,6,FALSE)</f>
        <v>0</v>
      </c>
      <c r="P395" s="269">
        <f>VLOOKUP(A395,'Breakfast and Lunch'!A:D,4,FALSE)</f>
        <v>0</v>
      </c>
      <c r="Q395" s="269">
        <f>VLOOKUP(A395,'Breakfast and Lunch'!A:E,5,FALSE)</f>
        <v>0</v>
      </c>
      <c r="R395" s="269">
        <v>0</v>
      </c>
      <c r="S395" s="269">
        <v>0</v>
      </c>
      <c r="T395" s="269">
        <f>VLOOKUP(A395,QComp!A:D,4,FALSE)</f>
        <v>0</v>
      </c>
      <c r="U395" s="269">
        <f t="shared" si="99"/>
        <v>-7</v>
      </c>
      <c r="V395" s="269">
        <f>VLOOKUP(A395,'2020 SPED'!A:AF,32,FALSE)</f>
        <v>0</v>
      </c>
      <c r="W395" s="270">
        <f t="shared" si="103"/>
        <v>11996</v>
      </c>
      <c r="X395" s="247">
        <f t="shared" si="100"/>
        <v>1.4596867353539425E-2</v>
      </c>
      <c r="Z395" s="268">
        <f>VLOOKUP(A395,'Pupil Info'!A:E,5,FALSE)</f>
        <v>76</v>
      </c>
      <c r="AA395" s="269">
        <f>VLOOKUP(A395,'Starting Point 2021'!A:AB,28,FALSE)+VLOOKUP(A395,'2021 SPED'!A:AT,23,FALSE)</f>
        <v>852884.95744726597</v>
      </c>
      <c r="AB395" s="269">
        <f>VLOOKUP(A395,'Starting Point 2021'!A:AB,28,FALSE)</f>
        <v>647956</v>
      </c>
      <c r="AC395" s="269">
        <f>VLOOKUP(A395,'2% 2021'!A:AB,28,FALSE)</f>
        <v>672780</v>
      </c>
      <c r="AD395" s="269">
        <f t="shared" si="98"/>
        <v>24824</v>
      </c>
      <c r="AE395" s="269">
        <f>VLOOKUP(A395,'2% with VPK 2021'!A:AB,28,FALSE)</f>
        <v>672772</v>
      </c>
      <c r="AF395" s="269">
        <f>VLOOKUP(A395,'Charter School Lease'!A:E,5,FALSE)</f>
        <v>0</v>
      </c>
      <c r="AG395" s="269">
        <f>VLOOKUP(A395,'Integration Change'!H:L,5,FALSE)</f>
        <v>0</v>
      </c>
      <c r="AH395" s="269">
        <f>VLOOKUP(A395,'Other SPED'!A:D,4,FALSE)</f>
        <v>0</v>
      </c>
      <c r="AI395" s="269">
        <f>VLOOKUP(A395,QComp!I:R,10,FALSE)</f>
        <v>0</v>
      </c>
      <c r="AJ395" s="269">
        <f>VLOOKUP(A395,'LTFM Change'!G:K,5,FALSE)</f>
        <v>0</v>
      </c>
      <c r="AK395" s="269">
        <f>VLOOKUP(A395,'Breakfast and Lunch'!A:E,5,FALSE)</f>
        <v>0</v>
      </c>
      <c r="AL395" s="269">
        <f>VLOOKUP(A395,'Breakfast and Lunch'!A:D,4,FALSE)</f>
        <v>0</v>
      </c>
      <c r="AM395" s="269">
        <v>0</v>
      </c>
      <c r="AN395" s="269">
        <f>VLOOKUP(A395,'Safe School'!F:J,5,FALSE)</f>
        <v>0</v>
      </c>
      <c r="AO395" s="269">
        <v>0</v>
      </c>
      <c r="AP395" s="269">
        <f>VLOOKUP(A395,QComp!A:E,5,FALSE)</f>
        <v>0</v>
      </c>
      <c r="AQ395" s="269">
        <f t="shared" si="101"/>
        <v>-8</v>
      </c>
      <c r="AR395" s="269">
        <f>VLOOKUP(A395,'2021 SPED'!A:AF,32,FALSE)</f>
        <v>0</v>
      </c>
      <c r="AS395" s="285">
        <f t="shared" si="104"/>
        <v>24816</v>
      </c>
      <c r="AT395" s="247">
        <f t="shared" si="105"/>
        <v>2.9096538499489691E-2</v>
      </c>
      <c r="AU395" s="249">
        <f t="shared" si="102"/>
        <v>36812</v>
      </c>
    </row>
    <row r="396" spans="1:47" x14ac:dyDescent="0.3">
      <c r="A396" s="243">
        <v>4067</v>
      </c>
      <c r="B396" s="243">
        <v>7</v>
      </c>
      <c r="C396" s="243" t="s">
        <v>376</v>
      </c>
      <c r="D396" s="243">
        <v>7</v>
      </c>
      <c r="E396" s="268">
        <f>VLOOKUP(A396,'Pupil Info'!A:D,4,FALSE)</f>
        <v>442</v>
      </c>
      <c r="F396" s="269">
        <f>VLOOKUP(A396,'Starting Point 2020'!A:AB,28,FALSE)+IFERROR(VLOOKUP(A396,'2020 SPED'!A:W,23,FALSE),0)</f>
        <v>5584594.052797677</v>
      </c>
      <c r="G396" s="269">
        <f>VLOOKUP(A396,'Starting Point 2020'!A:AB,28,FALSE)</f>
        <v>4533158</v>
      </c>
      <c r="H396" s="269">
        <f>VLOOKUP(A396,'2% 2020'!A:AB,28,FALSE)</f>
        <v>4615727</v>
      </c>
      <c r="I396" s="269">
        <f t="shared" si="97"/>
        <v>82569</v>
      </c>
      <c r="J396" s="269">
        <f>VLOOKUP(A396,'2% with VPK 2020'!A:AB,28,FALSE)</f>
        <v>4615689</v>
      </c>
      <c r="K396" s="269">
        <f>VLOOKUP(A396,'Charter School Lease'!A:D,4,FALSE)</f>
        <v>0</v>
      </c>
      <c r="L396" s="269">
        <f>VLOOKUP(A396,'Integration Change'!H:K,4,FALSE)</f>
        <v>0</v>
      </c>
      <c r="M396" s="269">
        <f>VLOOKUP(A396,'Other SPED'!A:D,4,FALSE)</f>
        <v>0</v>
      </c>
      <c r="N396" s="269">
        <f>VLOOKUP(A396,'LTFM Change'!G:J,4,FALSE)</f>
        <v>0</v>
      </c>
      <c r="O396" s="269">
        <f>VLOOKUP(A396,QComp!I:N,6,FALSE)</f>
        <v>0</v>
      </c>
      <c r="P396" s="269">
        <f>VLOOKUP(A396,'Breakfast and Lunch'!A:D,4,FALSE)</f>
        <v>0</v>
      </c>
      <c r="Q396" s="269">
        <f>VLOOKUP(A396,'Breakfast and Lunch'!A:E,5,FALSE)</f>
        <v>0</v>
      </c>
      <c r="R396" s="269">
        <v>0</v>
      </c>
      <c r="S396" s="269">
        <v>0</v>
      </c>
      <c r="T396" s="269">
        <f>VLOOKUP(A396,QComp!A:D,4,FALSE)</f>
        <v>0</v>
      </c>
      <c r="U396" s="269">
        <f t="shared" si="99"/>
        <v>-38</v>
      </c>
      <c r="V396" s="269">
        <f>VLOOKUP(A396,'2020 SPED'!A:AF,32,FALSE)</f>
        <v>0</v>
      </c>
      <c r="W396" s="270">
        <f t="shared" si="103"/>
        <v>82531</v>
      </c>
      <c r="X396" s="247">
        <f t="shared" si="100"/>
        <v>1.4778334686413777E-2</v>
      </c>
      <c r="Z396" s="268">
        <f>VLOOKUP(A396,'Pupil Info'!A:E,5,FALSE)</f>
        <v>440</v>
      </c>
      <c r="AA396" s="269">
        <f>VLOOKUP(A396,'Starting Point 2021'!A:AB,28,FALSE)+VLOOKUP(A396,'2021 SPED'!A:AT,23,FALSE)</f>
        <v>5795541.2374940049</v>
      </c>
      <c r="AB396" s="269">
        <f>VLOOKUP(A396,'Starting Point 2021'!A:AB,28,FALSE)</f>
        <v>4653447</v>
      </c>
      <c r="AC396" s="269">
        <f>VLOOKUP(A396,'2% 2021'!A:AB,28,FALSE)</f>
        <v>4824946</v>
      </c>
      <c r="AD396" s="269">
        <f t="shared" si="98"/>
        <v>171499</v>
      </c>
      <c r="AE396" s="269">
        <f>VLOOKUP(A396,'2% with VPK 2021'!A:AB,28,FALSE)</f>
        <v>4824906</v>
      </c>
      <c r="AF396" s="269">
        <f>VLOOKUP(A396,'Charter School Lease'!A:E,5,FALSE)</f>
        <v>0</v>
      </c>
      <c r="AG396" s="269">
        <f>VLOOKUP(A396,'Integration Change'!H:L,5,FALSE)</f>
        <v>0</v>
      </c>
      <c r="AH396" s="269">
        <f>VLOOKUP(A396,'Other SPED'!A:D,4,FALSE)</f>
        <v>0</v>
      </c>
      <c r="AI396" s="269">
        <f>VLOOKUP(A396,QComp!I:R,10,FALSE)</f>
        <v>0</v>
      </c>
      <c r="AJ396" s="269">
        <f>VLOOKUP(A396,'LTFM Change'!G:K,5,FALSE)</f>
        <v>0</v>
      </c>
      <c r="AK396" s="269">
        <f>VLOOKUP(A396,'Breakfast and Lunch'!A:E,5,FALSE)</f>
        <v>0</v>
      </c>
      <c r="AL396" s="269">
        <f>VLOOKUP(A396,'Breakfast and Lunch'!A:D,4,FALSE)</f>
        <v>0</v>
      </c>
      <c r="AM396" s="269">
        <v>0</v>
      </c>
      <c r="AN396" s="269">
        <f>VLOOKUP(A396,'Safe School'!F:J,5,FALSE)</f>
        <v>0</v>
      </c>
      <c r="AO396" s="269">
        <v>0</v>
      </c>
      <c r="AP396" s="269">
        <f>VLOOKUP(A396,QComp!A:E,5,FALSE)</f>
        <v>0</v>
      </c>
      <c r="AQ396" s="269">
        <f t="shared" si="101"/>
        <v>-40</v>
      </c>
      <c r="AR396" s="269">
        <f>VLOOKUP(A396,'2021 SPED'!A:AF,32,FALSE)</f>
        <v>1093.965576721821</v>
      </c>
      <c r="AS396" s="285">
        <f t="shared" si="104"/>
        <v>172552.96557672182</v>
      </c>
      <c r="AT396" s="247">
        <f t="shared" si="105"/>
        <v>2.9773399671526337E-2</v>
      </c>
      <c r="AU396" s="249">
        <f t="shared" si="102"/>
        <v>255083.96557672182</v>
      </c>
    </row>
    <row r="397" spans="1:47" x14ac:dyDescent="0.3">
      <c r="A397" s="243">
        <v>4068</v>
      </c>
      <c r="B397" s="243">
        <v>7</v>
      </c>
      <c r="C397" s="243" t="s">
        <v>377</v>
      </c>
      <c r="D397" s="243">
        <v>7</v>
      </c>
      <c r="E397" s="268">
        <f>VLOOKUP(A397,'Pupil Info'!A:D,4,FALSE)</f>
        <v>433</v>
      </c>
      <c r="F397" s="269">
        <f>VLOOKUP(A397,'Starting Point 2020'!A:AB,28,FALSE)+IFERROR(VLOOKUP(A397,'2020 SPED'!A:W,23,FALSE),0)</f>
        <v>5772818.9660707191</v>
      </c>
      <c r="G397" s="269">
        <f>VLOOKUP(A397,'Starting Point 2020'!A:AB,28,FALSE)</f>
        <v>4365755.8</v>
      </c>
      <c r="H397" s="269">
        <f>VLOOKUP(A397,'2% 2020'!A:AB,28,FALSE)</f>
        <v>4448917.8</v>
      </c>
      <c r="I397" s="269">
        <f t="shared" si="97"/>
        <v>83162</v>
      </c>
      <c r="J397" s="269">
        <f>VLOOKUP(A397,'2% with VPK 2020'!A:AB,28,FALSE)</f>
        <v>4601498.8</v>
      </c>
      <c r="K397" s="269">
        <f>VLOOKUP(A397,'Charter School Lease'!A:D,4,FALSE)</f>
        <v>28382.400000000023</v>
      </c>
      <c r="L397" s="269">
        <f>VLOOKUP(A397,'Integration Change'!H:K,4,FALSE)</f>
        <v>0</v>
      </c>
      <c r="M397" s="269">
        <f>VLOOKUP(A397,'Other SPED'!A:D,4,FALSE)</f>
        <v>0</v>
      </c>
      <c r="N397" s="269">
        <f>VLOOKUP(A397,'LTFM Change'!G:J,4,FALSE)</f>
        <v>4039.2000000000003</v>
      </c>
      <c r="O397" s="269">
        <f>VLOOKUP(A397,QComp!I:N,6,FALSE)</f>
        <v>9097.4333584484848</v>
      </c>
      <c r="P397" s="269">
        <f>VLOOKUP(A397,'Breakfast and Lunch'!A:D,4,FALSE)</f>
        <v>816.05</v>
      </c>
      <c r="Q397" s="269">
        <f>VLOOKUP(A397,'Breakfast and Lunch'!A:E,5,FALSE)</f>
        <v>2130.84</v>
      </c>
      <c r="R397" s="269">
        <v>0</v>
      </c>
      <c r="S397" s="269">
        <v>0</v>
      </c>
      <c r="T397" s="269">
        <f>VLOOKUP(A397,QComp!A:D,4,FALSE)</f>
        <v>0</v>
      </c>
      <c r="U397" s="269">
        <f t="shared" si="99"/>
        <v>197046.92335844878</v>
      </c>
      <c r="V397" s="269">
        <f>VLOOKUP(A397,'2020 SPED'!A:AF,32,FALSE)</f>
        <v>0</v>
      </c>
      <c r="W397" s="270">
        <f t="shared" si="103"/>
        <v>280208.92335844878</v>
      </c>
      <c r="X397" s="247">
        <f t="shared" si="100"/>
        <v>4.8539357462160912E-2</v>
      </c>
      <c r="Z397" s="268">
        <f>VLOOKUP(A397,'Pupil Info'!A:E,5,FALSE)</f>
        <v>456</v>
      </c>
      <c r="AA397" s="269">
        <f>VLOOKUP(A397,'Starting Point 2021'!A:AB,28,FALSE)+VLOOKUP(A397,'2021 SPED'!A:AT,23,FALSE)</f>
        <v>6328061.3497879449</v>
      </c>
      <c r="AB397" s="269">
        <f>VLOOKUP(A397,'Starting Point 2021'!A:AB,28,FALSE)</f>
        <v>4716042</v>
      </c>
      <c r="AC397" s="269">
        <f>VLOOKUP(A397,'2% 2021'!A:AB,28,FALSE)</f>
        <v>4897947</v>
      </c>
      <c r="AD397" s="269">
        <f t="shared" si="98"/>
        <v>181905</v>
      </c>
      <c r="AE397" s="269">
        <f>VLOOKUP(A397,'2% with VPK 2021'!A:AB,28,FALSE)</f>
        <v>5133778</v>
      </c>
      <c r="AF397" s="269">
        <f>VLOOKUP(A397,'Charter School Lease'!A:E,5,FALSE)</f>
        <v>28382.400000000023</v>
      </c>
      <c r="AG397" s="269">
        <f>VLOOKUP(A397,'Integration Change'!H:L,5,FALSE)</f>
        <v>0</v>
      </c>
      <c r="AH397" s="269">
        <f>VLOOKUP(A397,'Other SPED'!A:D,4,FALSE)</f>
        <v>0</v>
      </c>
      <c r="AI397" s="269">
        <f>VLOOKUP(A397,QComp!I:R,10,FALSE)</f>
        <v>9118.2279160626058</v>
      </c>
      <c r="AJ397" s="269">
        <f>VLOOKUP(A397,'LTFM Change'!G:K,5,FALSE)</f>
        <v>4039.2000000000003</v>
      </c>
      <c r="AK397" s="269">
        <f>VLOOKUP(A397,'Breakfast and Lunch'!A:E,5,FALSE)</f>
        <v>2130.84</v>
      </c>
      <c r="AL397" s="269">
        <f>VLOOKUP(A397,'Breakfast and Lunch'!A:D,4,FALSE)</f>
        <v>816.05</v>
      </c>
      <c r="AM397" s="269">
        <v>0</v>
      </c>
      <c r="AN397" s="269">
        <f>VLOOKUP(A397,'Safe School'!F:J,5,FALSE)</f>
        <v>0</v>
      </c>
      <c r="AO397" s="269">
        <v>0</v>
      </c>
      <c r="AP397" s="269">
        <f>VLOOKUP(A397,QComp!A:E,5,FALSE)</f>
        <v>0</v>
      </c>
      <c r="AQ397" s="269">
        <f t="shared" si="101"/>
        <v>280317.71791606303</v>
      </c>
      <c r="AR397" s="269">
        <f>VLOOKUP(A397,'2021 SPED'!A:AF,32,FALSE)</f>
        <v>1447.9924563232344</v>
      </c>
      <c r="AS397" s="285">
        <f t="shared" si="104"/>
        <v>463670.71037238627</v>
      </c>
      <c r="AT397" s="247">
        <f t="shared" si="105"/>
        <v>7.3272157892072934E-2</v>
      </c>
      <c r="AU397" s="249">
        <f t="shared" si="102"/>
        <v>743879.63373083505</v>
      </c>
    </row>
    <row r="398" spans="1:47" x14ac:dyDescent="0.3">
      <c r="A398" s="243">
        <v>4070</v>
      </c>
      <c r="B398" s="243">
        <v>7</v>
      </c>
      <c r="C398" s="243" t="s">
        <v>378</v>
      </c>
      <c r="D398" s="243">
        <v>7</v>
      </c>
      <c r="E398" s="268">
        <f>VLOOKUP(A398,'Pupil Info'!A:D,4,FALSE)</f>
        <v>513</v>
      </c>
      <c r="F398" s="269">
        <f>VLOOKUP(A398,'Starting Point 2020'!A:AB,28,FALSE)+IFERROR(VLOOKUP(A398,'2020 SPED'!A:W,23,FALSE),0)</f>
        <v>5839740.3085902575</v>
      </c>
      <c r="G398" s="269">
        <f>VLOOKUP(A398,'Starting Point 2020'!A:AB,28,FALSE)</f>
        <v>5287576.5999999996</v>
      </c>
      <c r="H398" s="269">
        <f>VLOOKUP(A398,'2% 2020'!A:AB,28,FALSE)</f>
        <v>5382013.5999999996</v>
      </c>
      <c r="I398" s="269">
        <f t="shared" si="97"/>
        <v>94437</v>
      </c>
      <c r="J398" s="269">
        <f>VLOOKUP(A398,'2% with VPK 2020'!A:AB,28,FALSE)</f>
        <v>5382503</v>
      </c>
      <c r="K398" s="269">
        <f>VLOOKUP(A398,'Charter School Lease'!A:D,4,FALSE)</f>
        <v>0</v>
      </c>
      <c r="L398" s="269">
        <f>VLOOKUP(A398,'Integration Change'!H:K,4,FALSE)</f>
        <v>0</v>
      </c>
      <c r="M398" s="269">
        <f>VLOOKUP(A398,'Other SPED'!A:D,4,FALSE)</f>
        <v>0</v>
      </c>
      <c r="N398" s="269">
        <f>VLOOKUP(A398,'LTFM Change'!G:J,4,FALSE)</f>
        <v>0</v>
      </c>
      <c r="O398" s="269">
        <f>VLOOKUP(A398,QComp!I:N,6,FALSE)</f>
        <v>10.851281929557445</v>
      </c>
      <c r="P398" s="269">
        <f>VLOOKUP(A398,'Breakfast and Lunch'!A:D,4,FALSE)</f>
        <v>0</v>
      </c>
      <c r="Q398" s="269">
        <f>VLOOKUP(A398,'Breakfast and Lunch'!A:E,5,FALSE)</f>
        <v>0</v>
      </c>
      <c r="R398" s="269">
        <v>0</v>
      </c>
      <c r="S398" s="269">
        <v>0</v>
      </c>
      <c r="T398" s="269">
        <f>VLOOKUP(A398,QComp!A:D,4,FALSE)</f>
        <v>0</v>
      </c>
      <c r="U398" s="269">
        <f t="shared" si="99"/>
        <v>500.2512819301337</v>
      </c>
      <c r="V398" s="269">
        <f>VLOOKUP(A398,'2020 SPED'!A:AF,32,FALSE)</f>
        <v>0</v>
      </c>
      <c r="W398" s="270">
        <f t="shared" si="103"/>
        <v>94937.251281930134</v>
      </c>
      <c r="X398" s="247">
        <f t="shared" si="100"/>
        <v>1.6257101560197367E-2</v>
      </c>
      <c r="Z398" s="268">
        <f>VLOOKUP(A398,'Pupil Info'!A:E,5,FALSE)</f>
        <v>520</v>
      </c>
      <c r="AA398" s="269">
        <f>VLOOKUP(A398,'Starting Point 2021'!A:AB,28,FALSE)+VLOOKUP(A398,'2021 SPED'!A:AT,23,FALSE)</f>
        <v>5986619.1345017711</v>
      </c>
      <c r="AB398" s="269">
        <f>VLOOKUP(A398,'Starting Point 2021'!A:AB,28,FALSE)</f>
        <v>5375590.2000000002</v>
      </c>
      <c r="AC398" s="269">
        <f>VLOOKUP(A398,'2% 2021'!A:AB,28,FALSE)</f>
        <v>5570524.2000000002</v>
      </c>
      <c r="AD398" s="269">
        <f t="shared" si="98"/>
        <v>194934</v>
      </c>
      <c r="AE398" s="269">
        <f>VLOOKUP(A398,'2% with VPK 2021'!A:AB,28,FALSE)</f>
        <v>5571020.7999999998</v>
      </c>
      <c r="AF398" s="269">
        <f>VLOOKUP(A398,'Charter School Lease'!A:E,5,FALSE)</f>
        <v>0</v>
      </c>
      <c r="AG398" s="269">
        <f>VLOOKUP(A398,'Integration Change'!H:L,5,FALSE)</f>
        <v>0</v>
      </c>
      <c r="AH398" s="269">
        <f>VLOOKUP(A398,'Other SPED'!A:D,4,FALSE)</f>
        <v>0</v>
      </c>
      <c r="AI398" s="269">
        <f>VLOOKUP(A398,QComp!I:R,10,FALSE)</f>
        <v>10.736452451514197</v>
      </c>
      <c r="AJ398" s="269">
        <f>VLOOKUP(A398,'LTFM Change'!G:K,5,FALSE)</f>
        <v>0</v>
      </c>
      <c r="AK398" s="269">
        <f>VLOOKUP(A398,'Breakfast and Lunch'!A:E,5,FALSE)</f>
        <v>0</v>
      </c>
      <c r="AL398" s="269">
        <f>VLOOKUP(A398,'Breakfast and Lunch'!A:D,4,FALSE)</f>
        <v>0</v>
      </c>
      <c r="AM398" s="269">
        <v>0</v>
      </c>
      <c r="AN398" s="269">
        <f>VLOOKUP(A398,'Safe School'!F:J,5,FALSE)</f>
        <v>0</v>
      </c>
      <c r="AO398" s="269">
        <v>0</v>
      </c>
      <c r="AP398" s="269">
        <f>VLOOKUP(A398,QComp!A:E,5,FALSE)</f>
        <v>0</v>
      </c>
      <c r="AQ398" s="269">
        <f t="shared" si="101"/>
        <v>507.33645245153457</v>
      </c>
      <c r="AR398" s="269">
        <f>VLOOKUP(A398,'2021 SPED'!A:AF,32,FALSE)</f>
        <v>13.203222694573924</v>
      </c>
      <c r="AS398" s="285">
        <f t="shared" si="104"/>
        <v>195454.53967514611</v>
      </c>
      <c r="AT398" s="247">
        <f t="shared" si="105"/>
        <v>3.2648567627880806E-2</v>
      </c>
      <c r="AU398" s="249">
        <f t="shared" si="102"/>
        <v>290391.79095707624</v>
      </c>
    </row>
    <row r="399" spans="1:47" x14ac:dyDescent="0.3">
      <c r="A399" s="243">
        <v>4073</v>
      </c>
      <c r="B399" s="243">
        <v>7</v>
      </c>
      <c r="C399" s="243" t="s">
        <v>379</v>
      </c>
      <c r="D399" s="243">
        <v>7</v>
      </c>
      <c r="E399" s="268">
        <f>VLOOKUP(A399,'Pupil Info'!A:D,4,FALSE)</f>
        <v>554</v>
      </c>
      <c r="F399" s="269">
        <f>VLOOKUP(A399,'Starting Point 2020'!A:AB,28,FALSE)+IFERROR(VLOOKUP(A399,'2020 SPED'!A:W,23,FALSE),0)</f>
        <v>6770150.6257619513</v>
      </c>
      <c r="G399" s="269">
        <f>VLOOKUP(A399,'Starting Point 2020'!A:AB,28,FALSE)</f>
        <v>5645060</v>
      </c>
      <c r="H399" s="269">
        <f>VLOOKUP(A399,'2% 2020'!A:AB,28,FALSE)</f>
        <v>5749482</v>
      </c>
      <c r="I399" s="269">
        <f t="shared" si="97"/>
        <v>104422</v>
      </c>
      <c r="J399" s="269">
        <f>VLOOKUP(A399,'2% with VPK 2020'!A:AB,28,FALSE)</f>
        <v>5749410</v>
      </c>
      <c r="K399" s="269">
        <f>VLOOKUP(A399,'Charter School Lease'!A:D,4,FALSE)</f>
        <v>0</v>
      </c>
      <c r="L399" s="269">
        <f>VLOOKUP(A399,'Integration Change'!H:K,4,FALSE)</f>
        <v>0</v>
      </c>
      <c r="M399" s="269">
        <f>VLOOKUP(A399,'Other SPED'!A:D,4,FALSE)</f>
        <v>0</v>
      </c>
      <c r="N399" s="269">
        <f>VLOOKUP(A399,'LTFM Change'!G:J,4,FALSE)</f>
        <v>0</v>
      </c>
      <c r="O399" s="269">
        <f>VLOOKUP(A399,QComp!I:N,6,FALSE)</f>
        <v>11.861725186172407</v>
      </c>
      <c r="P399" s="269">
        <f>VLOOKUP(A399,'Breakfast and Lunch'!A:D,4,FALSE)</f>
        <v>0</v>
      </c>
      <c r="Q399" s="269">
        <f>VLOOKUP(A399,'Breakfast and Lunch'!A:E,5,FALSE)</f>
        <v>0</v>
      </c>
      <c r="R399" s="269">
        <v>0</v>
      </c>
      <c r="S399" s="269">
        <v>0</v>
      </c>
      <c r="T399" s="269">
        <f>VLOOKUP(A399,QComp!A:D,4,FALSE)</f>
        <v>0</v>
      </c>
      <c r="U399" s="269">
        <f t="shared" si="99"/>
        <v>-60.138274814002216</v>
      </c>
      <c r="V399" s="269">
        <f>VLOOKUP(A399,'2020 SPED'!A:AF,32,FALSE)</f>
        <v>0</v>
      </c>
      <c r="W399" s="270">
        <f t="shared" si="103"/>
        <v>104361.861725186</v>
      </c>
      <c r="X399" s="247">
        <f t="shared" si="100"/>
        <v>1.5414998497679735E-2</v>
      </c>
      <c r="Z399" s="268">
        <f>VLOOKUP(A399,'Pupil Info'!A:E,5,FALSE)</f>
        <v>530</v>
      </c>
      <c r="AA399" s="269">
        <f>VLOOKUP(A399,'Starting Point 2021'!A:AB,28,FALSE)+VLOOKUP(A399,'2021 SPED'!A:AT,23,FALSE)</f>
        <v>6970334.7696138527</v>
      </c>
      <c r="AB399" s="269">
        <f>VLOOKUP(A399,'Starting Point 2021'!A:AB,28,FALSE)</f>
        <v>5787251</v>
      </c>
      <c r="AC399" s="269">
        <f>VLOOKUP(A399,'2% 2021'!A:AB,28,FALSE)</f>
        <v>6005478</v>
      </c>
      <c r="AD399" s="269">
        <f t="shared" si="98"/>
        <v>218227</v>
      </c>
      <c r="AE399" s="269">
        <f>VLOOKUP(A399,'2% with VPK 2021'!A:AB,28,FALSE)</f>
        <v>6005984</v>
      </c>
      <c r="AF399" s="269">
        <f>VLOOKUP(A399,'Charter School Lease'!A:E,5,FALSE)</f>
        <v>0</v>
      </c>
      <c r="AG399" s="269">
        <f>VLOOKUP(A399,'Integration Change'!H:L,5,FALSE)</f>
        <v>0</v>
      </c>
      <c r="AH399" s="269">
        <f>VLOOKUP(A399,'Other SPED'!A:D,4,FALSE)</f>
        <v>0</v>
      </c>
      <c r="AI399" s="269">
        <f>VLOOKUP(A399,QComp!I:R,10,FALSE)</f>
        <v>12.547442385577597</v>
      </c>
      <c r="AJ399" s="269">
        <f>VLOOKUP(A399,'LTFM Change'!G:K,5,FALSE)</f>
        <v>0</v>
      </c>
      <c r="AK399" s="269">
        <f>VLOOKUP(A399,'Breakfast and Lunch'!A:E,5,FALSE)</f>
        <v>0</v>
      </c>
      <c r="AL399" s="269">
        <f>VLOOKUP(A399,'Breakfast and Lunch'!A:D,4,FALSE)</f>
        <v>0</v>
      </c>
      <c r="AM399" s="269">
        <v>0</v>
      </c>
      <c r="AN399" s="269">
        <f>VLOOKUP(A399,'Safe School'!F:J,5,FALSE)</f>
        <v>0</v>
      </c>
      <c r="AO399" s="269">
        <v>0</v>
      </c>
      <c r="AP399" s="269">
        <f>VLOOKUP(A399,QComp!A:E,5,FALSE)</f>
        <v>0</v>
      </c>
      <c r="AQ399" s="269">
        <f t="shared" si="101"/>
        <v>518.54744238592684</v>
      </c>
      <c r="AR399" s="269">
        <f>VLOOKUP(A399,'2021 SPED'!A:AF,32,FALSE)</f>
        <v>-35.02594114583917</v>
      </c>
      <c r="AS399" s="285">
        <f t="shared" si="104"/>
        <v>218710.52150124009</v>
      </c>
      <c r="AT399" s="247">
        <f t="shared" si="105"/>
        <v>3.1377333905779764E-2</v>
      </c>
      <c r="AU399" s="249">
        <f t="shared" si="102"/>
        <v>323072.38322642609</v>
      </c>
    </row>
    <row r="400" spans="1:47" x14ac:dyDescent="0.3">
      <c r="A400" s="243">
        <v>4074</v>
      </c>
      <c r="B400" s="243">
        <v>7</v>
      </c>
      <c r="C400" s="243" t="s">
        <v>380</v>
      </c>
      <c r="D400" s="243">
        <v>7</v>
      </c>
      <c r="E400" s="268">
        <f>VLOOKUP(A400,'Pupil Info'!A:D,4,FALSE)</f>
        <v>420</v>
      </c>
      <c r="F400" s="269">
        <f>VLOOKUP(A400,'Starting Point 2020'!A:AB,28,FALSE)+IFERROR(VLOOKUP(A400,'2020 SPED'!A:W,23,FALSE),0)</f>
        <v>5459098.8472867683</v>
      </c>
      <c r="G400" s="269">
        <f>VLOOKUP(A400,'Starting Point 2020'!A:AB,28,FALSE)</f>
        <v>3458833</v>
      </c>
      <c r="H400" s="269">
        <f>VLOOKUP(A400,'2% 2020'!A:AB,28,FALSE)</f>
        <v>3523396</v>
      </c>
      <c r="I400" s="269">
        <f t="shared" si="97"/>
        <v>64563</v>
      </c>
      <c r="J400" s="269">
        <f>VLOOKUP(A400,'2% with VPK 2020'!A:AB,28,FALSE)</f>
        <v>3523846</v>
      </c>
      <c r="K400" s="269">
        <f>VLOOKUP(A400,'Charter School Lease'!A:D,4,FALSE)</f>
        <v>0</v>
      </c>
      <c r="L400" s="269">
        <f>VLOOKUP(A400,'Integration Change'!H:K,4,FALSE)</f>
        <v>0</v>
      </c>
      <c r="M400" s="269">
        <f>VLOOKUP(A400,'Other SPED'!A:D,4,FALSE)</f>
        <v>0</v>
      </c>
      <c r="N400" s="269">
        <f>VLOOKUP(A400,'LTFM Change'!G:J,4,FALSE)</f>
        <v>0</v>
      </c>
      <c r="O400" s="269">
        <f>VLOOKUP(A400,QComp!I:N,6,FALSE)</f>
        <v>7.2488320582051529</v>
      </c>
      <c r="P400" s="269">
        <f>VLOOKUP(A400,'Breakfast and Lunch'!A:D,4,FALSE)</f>
        <v>0</v>
      </c>
      <c r="Q400" s="269">
        <f>VLOOKUP(A400,'Breakfast and Lunch'!A:E,5,FALSE)</f>
        <v>0</v>
      </c>
      <c r="R400" s="269">
        <v>0</v>
      </c>
      <c r="S400" s="269">
        <v>0</v>
      </c>
      <c r="T400" s="269">
        <f>VLOOKUP(A400,QComp!A:D,4,FALSE)</f>
        <v>0</v>
      </c>
      <c r="U400" s="269">
        <f t="shared" si="99"/>
        <v>457.2488320581615</v>
      </c>
      <c r="V400" s="269">
        <f>VLOOKUP(A400,'2020 SPED'!A:AF,32,FALSE)</f>
        <v>0</v>
      </c>
      <c r="W400" s="270">
        <f t="shared" si="103"/>
        <v>65020.248832058161</v>
      </c>
      <c r="X400" s="247">
        <f t="shared" si="100"/>
        <v>1.1910436255312346E-2</v>
      </c>
      <c r="Z400" s="268">
        <f>VLOOKUP(A400,'Pupil Info'!A:E,5,FALSE)</f>
        <v>475</v>
      </c>
      <c r="AA400" s="269">
        <f>VLOOKUP(A400,'Starting Point 2021'!A:AB,28,FALSE)+VLOOKUP(A400,'2021 SPED'!A:AT,23,FALSE)</f>
        <v>6308926.6499002678</v>
      </c>
      <c r="AB400" s="269">
        <f>VLOOKUP(A400,'Starting Point 2021'!A:AB,28,FALSE)</f>
        <v>3841254</v>
      </c>
      <c r="AC400" s="269">
        <f>VLOOKUP(A400,'2% 2021'!A:AB,28,FALSE)</f>
        <v>3986524</v>
      </c>
      <c r="AD400" s="269">
        <f t="shared" si="98"/>
        <v>145270</v>
      </c>
      <c r="AE400" s="269">
        <f>VLOOKUP(A400,'2% with VPK 2021'!A:AB,28,FALSE)</f>
        <v>3986478</v>
      </c>
      <c r="AF400" s="269">
        <f>VLOOKUP(A400,'Charter School Lease'!A:E,5,FALSE)</f>
        <v>0</v>
      </c>
      <c r="AG400" s="269">
        <f>VLOOKUP(A400,'Integration Change'!H:L,5,FALSE)</f>
        <v>0</v>
      </c>
      <c r="AH400" s="269">
        <f>VLOOKUP(A400,'Other SPED'!A:D,4,FALSE)</f>
        <v>0</v>
      </c>
      <c r="AI400" s="269">
        <f>VLOOKUP(A400,QComp!I:R,10,FALSE)</f>
        <v>8.0738824014697457</v>
      </c>
      <c r="AJ400" s="269">
        <f>VLOOKUP(A400,'LTFM Change'!G:K,5,FALSE)</f>
        <v>0</v>
      </c>
      <c r="AK400" s="269">
        <f>VLOOKUP(A400,'Breakfast and Lunch'!A:E,5,FALSE)</f>
        <v>0</v>
      </c>
      <c r="AL400" s="269">
        <f>VLOOKUP(A400,'Breakfast and Lunch'!A:D,4,FALSE)</f>
        <v>0</v>
      </c>
      <c r="AM400" s="269">
        <v>0</v>
      </c>
      <c r="AN400" s="269">
        <f>VLOOKUP(A400,'Safe School'!F:J,5,FALSE)</f>
        <v>0</v>
      </c>
      <c r="AO400" s="269">
        <v>0</v>
      </c>
      <c r="AP400" s="269">
        <f>VLOOKUP(A400,QComp!A:E,5,FALSE)</f>
        <v>0</v>
      </c>
      <c r="AQ400" s="269">
        <f t="shared" si="101"/>
        <v>-37.926117598544806</v>
      </c>
      <c r="AR400" s="269">
        <f>VLOOKUP(A400,'2021 SPED'!A:AF,32,FALSE)</f>
        <v>3075.4281282136217</v>
      </c>
      <c r="AS400" s="285">
        <f t="shared" si="104"/>
        <v>148307.50201061508</v>
      </c>
      <c r="AT400" s="247">
        <f t="shared" si="105"/>
        <v>2.350756479518732E-2</v>
      </c>
      <c r="AU400" s="249">
        <f t="shared" si="102"/>
        <v>213327.75084267324</v>
      </c>
    </row>
    <row r="401" spans="1:47" x14ac:dyDescent="0.3">
      <c r="A401" s="243">
        <v>4075</v>
      </c>
      <c r="B401" s="243">
        <v>7</v>
      </c>
      <c r="C401" s="243" t="s">
        <v>381</v>
      </c>
      <c r="D401" s="243">
        <v>7</v>
      </c>
      <c r="E401" s="268">
        <f>VLOOKUP(A401,'Pupil Info'!A:D,4,FALSE)</f>
        <v>254</v>
      </c>
      <c r="F401" s="269">
        <f>VLOOKUP(A401,'Starting Point 2020'!A:AB,28,FALSE)+IFERROR(VLOOKUP(A401,'2020 SPED'!A:W,23,FALSE),0)</f>
        <v>3764667.4223762825</v>
      </c>
      <c r="G401" s="269">
        <f>VLOOKUP(A401,'Starting Point 2020'!A:AB,28,FALSE)</f>
        <v>2126477.7999999998</v>
      </c>
      <c r="H401" s="269">
        <f>VLOOKUP(A401,'2% 2020'!A:AB,28,FALSE)</f>
        <v>2165763.7999999998</v>
      </c>
      <c r="I401" s="269">
        <f t="shared" si="97"/>
        <v>39286</v>
      </c>
      <c r="J401" s="269">
        <f>VLOOKUP(A401,'2% with VPK 2020'!A:AB,28,FALSE)</f>
        <v>2166038.2000000002</v>
      </c>
      <c r="K401" s="269">
        <f>VLOOKUP(A401,'Charter School Lease'!A:D,4,FALSE)</f>
        <v>0</v>
      </c>
      <c r="L401" s="269">
        <f>VLOOKUP(A401,'Integration Change'!H:K,4,FALSE)</f>
        <v>0</v>
      </c>
      <c r="M401" s="269">
        <f>VLOOKUP(A401,'Other SPED'!A:D,4,FALSE)</f>
        <v>0</v>
      </c>
      <c r="N401" s="269">
        <f>VLOOKUP(A401,'LTFM Change'!G:J,4,FALSE)</f>
        <v>0</v>
      </c>
      <c r="O401" s="269">
        <f>VLOOKUP(A401,QComp!I:N,6,FALSE)</f>
        <v>5.2279455450188834</v>
      </c>
      <c r="P401" s="269">
        <f>VLOOKUP(A401,'Breakfast and Lunch'!A:D,4,FALSE)</f>
        <v>0</v>
      </c>
      <c r="Q401" s="269">
        <f>VLOOKUP(A401,'Breakfast and Lunch'!A:E,5,FALSE)</f>
        <v>0</v>
      </c>
      <c r="R401" s="269">
        <v>0</v>
      </c>
      <c r="S401" s="269">
        <v>0</v>
      </c>
      <c r="T401" s="269">
        <f>VLOOKUP(A401,QComp!A:D,4,FALSE)</f>
        <v>0</v>
      </c>
      <c r="U401" s="269">
        <f t="shared" si="99"/>
        <v>279.62794554559514</v>
      </c>
      <c r="V401" s="269">
        <f>VLOOKUP(A401,'2020 SPED'!A:AF,32,FALSE)</f>
        <v>0</v>
      </c>
      <c r="W401" s="270">
        <f t="shared" si="103"/>
        <v>39565.627945545595</v>
      </c>
      <c r="X401" s="247">
        <f t="shared" si="100"/>
        <v>1.0509727289687522E-2</v>
      </c>
      <c r="Z401" s="268">
        <f>VLOOKUP(A401,'Pupil Info'!A:E,5,FALSE)</f>
        <v>259</v>
      </c>
      <c r="AA401" s="269">
        <f>VLOOKUP(A401,'Starting Point 2021'!A:AB,28,FALSE)+VLOOKUP(A401,'2021 SPED'!A:AT,23,FALSE)</f>
        <v>3990692.2598208347</v>
      </c>
      <c r="AB401" s="269">
        <f>VLOOKUP(A401,'Starting Point 2021'!A:AB,28,FALSE)</f>
        <v>2170258.6</v>
      </c>
      <c r="AC401" s="269">
        <f>VLOOKUP(A401,'2% 2021'!A:AB,28,FALSE)</f>
        <v>2251398.6</v>
      </c>
      <c r="AD401" s="269">
        <f t="shared" si="98"/>
        <v>81140</v>
      </c>
      <c r="AE401" s="269">
        <f>VLOOKUP(A401,'2% with VPK 2021'!A:AB,28,FALSE)</f>
        <v>2251372.6</v>
      </c>
      <c r="AF401" s="269">
        <f>VLOOKUP(A401,'Charter School Lease'!A:E,5,FALSE)</f>
        <v>0</v>
      </c>
      <c r="AG401" s="269">
        <f>VLOOKUP(A401,'Integration Change'!H:L,5,FALSE)</f>
        <v>0</v>
      </c>
      <c r="AH401" s="269">
        <f>VLOOKUP(A401,'Other SPED'!A:D,4,FALSE)</f>
        <v>0</v>
      </c>
      <c r="AI401" s="269">
        <f>VLOOKUP(A401,QComp!I:R,10,FALSE)</f>
        <v>5.1744748362980317</v>
      </c>
      <c r="AJ401" s="269">
        <f>VLOOKUP(A401,'LTFM Change'!G:K,5,FALSE)</f>
        <v>0</v>
      </c>
      <c r="AK401" s="269">
        <f>VLOOKUP(A401,'Breakfast and Lunch'!A:E,5,FALSE)</f>
        <v>0</v>
      </c>
      <c r="AL401" s="269">
        <f>VLOOKUP(A401,'Breakfast and Lunch'!A:D,4,FALSE)</f>
        <v>0</v>
      </c>
      <c r="AM401" s="269">
        <v>0</v>
      </c>
      <c r="AN401" s="269">
        <f>VLOOKUP(A401,'Safe School'!F:J,5,FALSE)</f>
        <v>0</v>
      </c>
      <c r="AO401" s="269">
        <v>0</v>
      </c>
      <c r="AP401" s="269">
        <f>VLOOKUP(A401,QComp!A:E,5,FALSE)</f>
        <v>0</v>
      </c>
      <c r="AQ401" s="269">
        <f t="shared" si="101"/>
        <v>-20.825525163672864</v>
      </c>
      <c r="AR401" s="269">
        <f>VLOOKUP(A401,'2021 SPED'!A:AF,32,FALSE)</f>
        <v>3184.40939517878</v>
      </c>
      <c r="AS401" s="285">
        <f t="shared" si="104"/>
        <v>84303.583870015107</v>
      </c>
      <c r="AT401" s="247">
        <f t="shared" si="105"/>
        <v>2.11250525927048E-2</v>
      </c>
      <c r="AU401" s="249">
        <f t="shared" si="102"/>
        <v>123869.2118155607</v>
      </c>
    </row>
    <row r="402" spans="1:47" x14ac:dyDescent="0.3">
      <c r="A402" s="243">
        <v>4077</v>
      </c>
      <c r="B402" s="243">
        <v>7</v>
      </c>
      <c r="C402" s="243" t="s">
        <v>382</v>
      </c>
      <c r="D402" s="243">
        <v>7</v>
      </c>
      <c r="E402" s="268">
        <f>VLOOKUP(A402,'Pupil Info'!A:D,4,FALSE)</f>
        <v>0</v>
      </c>
      <c r="F402" s="269">
        <f>VLOOKUP(A402,'Starting Point 2020'!A:AB,28,FALSE)+IFERROR(VLOOKUP(A402,'2020 SPED'!A:W,23,FALSE),0)</f>
        <v>0</v>
      </c>
      <c r="G402" s="269">
        <f>VLOOKUP(A402,'Starting Point 2020'!A:AB,28,FALSE)</f>
        <v>0</v>
      </c>
      <c r="H402" s="269">
        <f>VLOOKUP(A402,'2% 2020'!A:AB,28,FALSE)</f>
        <v>0</v>
      </c>
      <c r="I402" s="269">
        <f t="shared" si="97"/>
        <v>0</v>
      </c>
      <c r="J402" s="269">
        <f>VLOOKUP(A402,'2% with VPK 2020'!A:AB,28,FALSE)</f>
        <v>0</v>
      </c>
      <c r="K402" s="269">
        <f>VLOOKUP(A402,'Charter School Lease'!A:D,4,FALSE)</f>
        <v>0</v>
      </c>
      <c r="L402" s="269">
        <f>VLOOKUP(A402,'Integration Change'!H:K,4,FALSE)</f>
        <v>0</v>
      </c>
      <c r="M402" s="269">
        <f>VLOOKUP(A402,'Other SPED'!A:D,4,FALSE)</f>
        <v>0</v>
      </c>
      <c r="N402" s="269">
        <f>VLOOKUP(A402,'LTFM Change'!G:J,4,FALSE)</f>
        <v>0</v>
      </c>
      <c r="O402" s="269">
        <f>VLOOKUP(A402,QComp!I:N,6,FALSE)</f>
        <v>0</v>
      </c>
      <c r="P402" s="269">
        <v>0</v>
      </c>
      <c r="Q402" s="269">
        <v>0</v>
      </c>
      <c r="R402" s="269">
        <v>0</v>
      </c>
      <c r="S402" s="269">
        <v>0</v>
      </c>
      <c r="T402" s="269">
        <f>VLOOKUP(A402,QComp!A:D,4,FALSE)</f>
        <v>0</v>
      </c>
      <c r="U402" s="269">
        <f t="shared" si="99"/>
        <v>0</v>
      </c>
      <c r="V402" s="269">
        <f>VLOOKUP(A402,'2020 SPED'!A:AF,32,FALSE)</f>
        <v>0</v>
      </c>
      <c r="W402" s="270">
        <f t="shared" si="103"/>
        <v>0</v>
      </c>
      <c r="X402" s="247">
        <v>0</v>
      </c>
      <c r="Z402" s="268">
        <f>VLOOKUP(A402,'Pupil Info'!A:E,5,FALSE)</f>
        <v>0</v>
      </c>
      <c r="AA402" s="269">
        <f>VLOOKUP(A402,'Starting Point 2021'!A:AB,28,FALSE)+VLOOKUP(A402,'2021 SPED'!A:AT,23,FALSE)</f>
        <v>0</v>
      </c>
      <c r="AB402" s="269">
        <f>VLOOKUP(A402,'Starting Point 2021'!A:AB,28,FALSE)</f>
        <v>0</v>
      </c>
      <c r="AC402" s="269">
        <f>VLOOKUP(A402,'2% 2021'!A:AB,28,FALSE)</f>
        <v>0</v>
      </c>
      <c r="AD402" s="269">
        <f t="shared" si="98"/>
        <v>0</v>
      </c>
      <c r="AE402" s="269">
        <f>VLOOKUP(A402,'2% with VPK 2021'!A:AB,28,FALSE)</f>
        <v>0</v>
      </c>
      <c r="AF402" s="269">
        <f>VLOOKUP(A402,'Charter School Lease'!A:E,5,FALSE)</f>
        <v>0</v>
      </c>
      <c r="AG402" s="269">
        <f>VLOOKUP(A402,'Integration Change'!H:L,5,FALSE)</f>
        <v>0</v>
      </c>
      <c r="AH402" s="269">
        <f>VLOOKUP(A402,'Other SPED'!A:D,4,FALSE)</f>
        <v>0</v>
      </c>
      <c r="AI402" s="269">
        <f>VLOOKUP(A402,QComp!I:R,10,FALSE)</f>
        <v>0</v>
      </c>
      <c r="AJ402" s="269">
        <f>VLOOKUP(A402,'LTFM Change'!G:K,5,FALSE)</f>
        <v>0</v>
      </c>
      <c r="AK402" s="269">
        <v>0</v>
      </c>
      <c r="AL402" s="269">
        <v>0</v>
      </c>
      <c r="AM402" s="269">
        <v>0</v>
      </c>
      <c r="AN402" s="269">
        <f>VLOOKUP(A402,'Safe School'!F:J,5,FALSE)</f>
        <v>0</v>
      </c>
      <c r="AO402" s="269">
        <v>0</v>
      </c>
      <c r="AP402" s="269">
        <f>VLOOKUP(A402,QComp!A:E,5,FALSE)</f>
        <v>0</v>
      </c>
      <c r="AQ402" s="269">
        <f t="shared" si="101"/>
        <v>0</v>
      </c>
      <c r="AR402" s="269">
        <f>VLOOKUP(A402,'2021 SPED'!A:AF,32,FALSE)</f>
        <v>0</v>
      </c>
      <c r="AS402" s="285">
        <f t="shared" si="104"/>
        <v>0</v>
      </c>
      <c r="AT402" s="247">
        <v>0</v>
      </c>
      <c r="AU402" s="249">
        <f t="shared" si="102"/>
        <v>0</v>
      </c>
    </row>
    <row r="403" spans="1:47" x14ac:dyDescent="0.3">
      <c r="A403" s="243">
        <v>4078</v>
      </c>
      <c r="B403" s="243">
        <v>7</v>
      </c>
      <c r="C403" s="243" t="s">
        <v>383</v>
      </c>
      <c r="D403" s="243">
        <v>7</v>
      </c>
      <c r="E403" s="268">
        <f>VLOOKUP(A403,'Pupil Info'!A:D,4,FALSE)</f>
        <v>1080</v>
      </c>
      <c r="F403" s="269">
        <f>VLOOKUP(A403,'Starting Point 2020'!A:AB,28,FALSE)+IFERROR(VLOOKUP(A403,'2020 SPED'!A:W,23,FALSE),0)</f>
        <v>13618341.192123873</v>
      </c>
      <c r="G403" s="269">
        <f>VLOOKUP(A403,'Starting Point 2020'!A:AB,28,FALSE)</f>
        <v>12038754</v>
      </c>
      <c r="H403" s="269">
        <f>VLOOKUP(A403,'2% 2020'!A:AB,28,FALSE)</f>
        <v>12256389</v>
      </c>
      <c r="I403" s="269">
        <f t="shared" si="97"/>
        <v>217635</v>
      </c>
      <c r="J403" s="269">
        <f>VLOOKUP(A403,'2% with VPK 2020'!A:AB,28,FALSE)</f>
        <v>12256295</v>
      </c>
      <c r="K403" s="269">
        <f>VLOOKUP(A403,'Charter School Lease'!A:D,4,FALSE)</f>
        <v>0</v>
      </c>
      <c r="L403" s="269">
        <f>VLOOKUP(A403,'Integration Change'!H:K,4,FALSE)</f>
        <v>0</v>
      </c>
      <c r="M403" s="269">
        <f>VLOOKUP(A403,'Other SPED'!A:D,4,FALSE)</f>
        <v>0</v>
      </c>
      <c r="N403" s="269">
        <f>VLOOKUP(A403,'LTFM Change'!G:J,4,FALSE)</f>
        <v>0</v>
      </c>
      <c r="O403" s="269">
        <f>VLOOKUP(A403,QComp!I:N,6,FALSE)</f>
        <v>0</v>
      </c>
      <c r="P403" s="269">
        <f>VLOOKUP(A403,'Breakfast and Lunch'!A:D,4,FALSE)</f>
        <v>0</v>
      </c>
      <c r="Q403" s="269">
        <f>VLOOKUP(A403,'Breakfast and Lunch'!A:E,5,FALSE)</f>
        <v>0</v>
      </c>
      <c r="R403" s="269">
        <v>0</v>
      </c>
      <c r="S403" s="269">
        <v>0</v>
      </c>
      <c r="T403" s="269">
        <f>VLOOKUP(A403,QComp!A:D,4,FALSE)</f>
        <v>0</v>
      </c>
      <c r="U403" s="269">
        <f t="shared" si="99"/>
        <v>-94</v>
      </c>
      <c r="V403" s="269">
        <f>VLOOKUP(A403,'2020 SPED'!A:AF,32,FALSE)</f>
        <v>0</v>
      </c>
      <c r="W403" s="270">
        <f t="shared" si="103"/>
        <v>217541</v>
      </c>
      <c r="X403" s="247">
        <f t="shared" si="100"/>
        <v>1.5974118795453164E-2</v>
      </c>
      <c r="Z403" s="268">
        <f>VLOOKUP(A403,'Pupil Info'!A:E,5,FALSE)</f>
        <v>1130</v>
      </c>
      <c r="AA403" s="269">
        <f>VLOOKUP(A403,'Starting Point 2021'!A:AB,28,FALSE)+VLOOKUP(A403,'2021 SPED'!A:AT,23,FALSE)</f>
        <v>14361453.635478726</v>
      </c>
      <c r="AB403" s="269">
        <f>VLOOKUP(A403,'Starting Point 2021'!A:AB,28,FALSE)</f>
        <v>12564756</v>
      </c>
      <c r="AC403" s="269">
        <f>VLOOKUP(A403,'2% 2021'!A:AB,28,FALSE)</f>
        <v>13021496</v>
      </c>
      <c r="AD403" s="269">
        <f t="shared" si="98"/>
        <v>456740</v>
      </c>
      <c r="AE403" s="269">
        <f>VLOOKUP(A403,'2% with VPK 2021'!A:AB,28,FALSE)</f>
        <v>13022578</v>
      </c>
      <c r="AF403" s="269">
        <f>VLOOKUP(A403,'Charter School Lease'!A:E,5,FALSE)</f>
        <v>0</v>
      </c>
      <c r="AG403" s="269">
        <f>VLOOKUP(A403,'Integration Change'!H:L,5,FALSE)</f>
        <v>0</v>
      </c>
      <c r="AH403" s="269">
        <f>VLOOKUP(A403,'Other SPED'!A:D,4,FALSE)</f>
        <v>0</v>
      </c>
      <c r="AI403" s="269">
        <f>VLOOKUP(A403,QComp!I:R,10,FALSE)</f>
        <v>0</v>
      </c>
      <c r="AJ403" s="269">
        <f>VLOOKUP(A403,'LTFM Change'!G:K,5,FALSE)</f>
        <v>0</v>
      </c>
      <c r="AK403" s="269">
        <f>VLOOKUP(A403,'Breakfast and Lunch'!A:E,5,FALSE)</f>
        <v>0</v>
      </c>
      <c r="AL403" s="269">
        <f>VLOOKUP(A403,'Breakfast and Lunch'!A:D,4,FALSE)</f>
        <v>0</v>
      </c>
      <c r="AM403" s="269">
        <v>0</v>
      </c>
      <c r="AN403" s="269">
        <f>VLOOKUP(A403,'Safe School'!F:J,5,FALSE)</f>
        <v>0</v>
      </c>
      <c r="AO403" s="269">
        <v>0</v>
      </c>
      <c r="AP403" s="269">
        <f>VLOOKUP(A403,QComp!A:E,5,FALSE)</f>
        <v>0</v>
      </c>
      <c r="AQ403" s="269">
        <f t="shared" si="101"/>
        <v>1082</v>
      </c>
      <c r="AR403" s="269">
        <f>VLOOKUP(A403,'2021 SPED'!A:AF,32,FALSE)</f>
        <v>8.9489979706704617</v>
      </c>
      <c r="AS403" s="285">
        <f t="shared" si="104"/>
        <v>457830.94899797067</v>
      </c>
      <c r="AT403" s="247">
        <f t="shared" si="105"/>
        <v>3.1879150998123128E-2</v>
      </c>
      <c r="AU403" s="249">
        <f t="shared" si="102"/>
        <v>675371.94899797067</v>
      </c>
    </row>
    <row r="404" spans="1:47" x14ac:dyDescent="0.3">
      <c r="A404" s="243">
        <v>4079</v>
      </c>
      <c r="B404" s="243">
        <v>7</v>
      </c>
      <c r="C404" s="243" t="s">
        <v>384</v>
      </c>
      <c r="D404" s="243">
        <v>7</v>
      </c>
      <c r="E404" s="268">
        <f>VLOOKUP(A404,'Pupil Info'!A:D,4,FALSE)</f>
        <v>155</v>
      </c>
      <c r="F404" s="269">
        <f>VLOOKUP(A404,'Starting Point 2020'!A:AB,28,FALSE)+IFERROR(VLOOKUP(A404,'2020 SPED'!A:W,23,FALSE),0)</f>
        <v>1755952.11626255</v>
      </c>
      <c r="G404" s="269">
        <f>VLOOKUP(A404,'Starting Point 2020'!A:AB,28,FALSE)</f>
        <v>1331674</v>
      </c>
      <c r="H404" s="269">
        <f>VLOOKUP(A404,'2% 2020'!A:AB,28,FALSE)</f>
        <v>1358013</v>
      </c>
      <c r="I404" s="269">
        <f t="shared" si="97"/>
        <v>26339</v>
      </c>
      <c r="J404" s="269">
        <f>VLOOKUP(A404,'2% with VPK 2020'!A:AB,28,FALSE)</f>
        <v>1358155</v>
      </c>
      <c r="K404" s="269">
        <f>VLOOKUP(A404,'Charter School Lease'!A:D,4,FALSE)</f>
        <v>0</v>
      </c>
      <c r="L404" s="269">
        <f>VLOOKUP(A404,'Integration Change'!H:K,4,FALSE)</f>
        <v>0</v>
      </c>
      <c r="M404" s="269">
        <f>VLOOKUP(A404,'Other SPED'!A:D,4,FALSE)</f>
        <v>0</v>
      </c>
      <c r="N404" s="269">
        <f>VLOOKUP(A404,'LTFM Change'!G:J,4,FALSE)</f>
        <v>0</v>
      </c>
      <c r="O404" s="269">
        <f>VLOOKUP(A404,QComp!I:N,6,FALSE)</f>
        <v>3.6903145023607067</v>
      </c>
      <c r="P404" s="269">
        <f>VLOOKUP(A404,'Breakfast and Lunch'!A:D,4,FALSE)</f>
        <v>0</v>
      </c>
      <c r="Q404" s="269">
        <f>VLOOKUP(A404,'Breakfast and Lunch'!A:E,5,FALSE)</f>
        <v>0</v>
      </c>
      <c r="R404" s="269">
        <v>0</v>
      </c>
      <c r="S404" s="269">
        <v>0</v>
      </c>
      <c r="T404" s="269">
        <f>VLOOKUP(A404,QComp!A:D,4,FALSE)</f>
        <v>0</v>
      </c>
      <c r="U404" s="269">
        <f t="shared" si="99"/>
        <v>145.69031450245529</v>
      </c>
      <c r="V404" s="269">
        <f>VLOOKUP(A404,'2020 SPED'!A:AF,32,FALSE)</f>
        <v>0</v>
      </c>
      <c r="W404" s="270">
        <f t="shared" si="103"/>
        <v>26484.690314502455</v>
      </c>
      <c r="X404" s="247">
        <f t="shared" si="100"/>
        <v>1.5082808961142802E-2</v>
      </c>
      <c r="Z404" s="268">
        <f>VLOOKUP(A404,'Pupil Info'!A:E,5,FALSE)</f>
        <v>155</v>
      </c>
      <c r="AA404" s="269">
        <f>VLOOKUP(A404,'Starting Point 2021'!A:AB,28,FALSE)+VLOOKUP(A404,'2021 SPED'!A:AT,23,FALSE)</f>
        <v>1794791.3055490749</v>
      </c>
      <c r="AB404" s="269">
        <f>VLOOKUP(A404,'Starting Point 2021'!A:AB,28,FALSE)</f>
        <v>1332649</v>
      </c>
      <c r="AC404" s="269">
        <f>VLOOKUP(A404,'2% 2021'!A:AB,28,FALSE)</f>
        <v>1385957</v>
      </c>
      <c r="AD404" s="269">
        <f t="shared" si="98"/>
        <v>53308</v>
      </c>
      <c r="AE404" s="269">
        <f>VLOOKUP(A404,'2% with VPK 2021'!A:AB,28,FALSE)</f>
        <v>1385945</v>
      </c>
      <c r="AF404" s="269">
        <f>VLOOKUP(A404,'Charter School Lease'!A:E,5,FALSE)</f>
        <v>0</v>
      </c>
      <c r="AG404" s="269">
        <f>VLOOKUP(A404,'Integration Change'!H:L,5,FALSE)</f>
        <v>0</v>
      </c>
      <c r="AH404" s="269">
        <f>VLOOKUP(A404,'Other SPED'!A:D,4,FALSE)</f>
        <v>0</v>
      </c>
      <c r="AI404" s="269">
        <f>VLOOKUP(A404,QComp!I:R,10,FALSE)</f>
        <v>3.5231486842822051</v>
      </c>
      <c r="AJ404" s="269">
        <f>VLOOKUP(A404,'LTFM Change'!G:K,5,FALSE)</f>
        <v>0</v>
      </c>
      <c r="AK404" s="269">
        <f>VLOOKUP(A404,'Breakfast and Lunch'!A:E,5,FALSE)</f>
        <v>0</v>
      </c>
      <c r="AL404" s="269">
        <f>VLOOKUP(A404,'Breakfast and Lunch'!A:D,4,FALSE)</f>
        <v>0</v>
      </c>
      <c r="AM404" s="269">
        <v>0</v>
      </c>
      <c r="AN404" s="269">
        <f>VLOOKUP(A404,'Safe School'!F:J,5,FALSE)</f>
        <v>0</v>
      </c>
      <c r="AO404" s="269">
        <v>0</v>
      </c>
      <c r="AP404" s="269">
        <f>VLOOKUP(A404,QComp!A:E,5,FALSE)</f>
        <v>0</v>
      </c>
      <c r="AQ404" s="269">
        <f t="shared" si="101"/>
        <v>-8.476851315703243</v>
      </c>
      <c r="AR404" s="269">
        <f>VLOOKUP(A404,'2021 SPED'!A:AF,32,FALSE)</f>
        <v>455.36588305589976</v>
      </c>
      <c r="AS404" s="285">
        <f t="shared" si="104"/>
        <v>53754.889031740197</v>
      </c>
      <c r="AT404" s="247">
        <f t="shared" si="105"/>
        <v>2.9950495562098275E-2</v>
      </c>
      <c r="AU404" s="249">
        <f t="shared" si="102"/>
        <v>80239.579346242652</v>
      </c>
    </row>
    <row r="405" spans="1:47" x14ac:dyDescent="0.3">
      <c r="A405" s="243">
        <v>4080</v>
      </c>
      <c r="B405" s="243">
        <v>7</v>
      </c>
      <c r="C405" s="243" t="s">
        <v>385</v>
      </c>
      <c r="D405" s="243">
        <v>7</v>
      </c>
      <c r="E405" s="268">
        <f>VLOOKUP(A405,'Pupil Info'!A:D,4,FALSE)</f>
        <v>40</v>
      </c>
      <c r="F405" s="269">
        <f>VLOOKUP(A405,'Starting Point 2020'!A:AB,28,FALSE)+IFERROR(VLOOKUP(A405,'2020 SPED'!A:W,23,FALSE),0)</f>
        <v>522396.33398910885</v>
      </c>
      <c r="G405" s="269">
        <f>VLOOKUP(A405,'Starting Point 2020'!A:AB,28,FALSE)</f>
        <v>417966</v>
      </c>
      <c r="H405" s="269">
        <f>VLOOKUP(A405,'2% 2020'!A:AB,28,FALSE)</f>
        <v>425917</v>
      </c>
      <c r="I405" s="269">
        <f t="shared" si="97"/>
        <v>7951</v>
      </c>
      <c r="J405" s="269">
        <f>VLOOKUP(A405,'2% with VPK 2020'!A:AB,28,FALSE)</f>
        <v>425949</v>
      </c>
      <c r="K405" s="269">
        <f>VLOOKUP(A405,'Charter School Lease'!A:D,4,FALSE)</f>
        <v>0</v>
      </c>
      <c r="L405" s="269">
        <f>VLOOKUP(A405,'Integration Change'!H:K,4,FALSE)</f>
        <v>0</v>
      </c>
      <c r="M405" s="269">
        <f>VLOOKUP(A405,'Other SPED'!A:D,4,FALSE)</f>
        <v>0</v>
      </c>
      <c r="N405" s="269">
        <f>VLOOKUP(A405,'LTFM Change'!G:J,4,FALSE)</f>
        <v>0</v>
      </c>
      <c r="O405" s="269">
        <f>VLOOKUP(A405,QComp!I:N,6,FALSE)</f>
        <v>0</v>
      </c>
      <c r="P405" s="269">
        <f>VLOOKUP(A405,'Breakfast and Lunch'!A:D,4,FALSE)</f>
        <v>0</v>
      </c>
      <c r="Q405" s="269">
        <f>VLOOKUP(A405,'Breakfast and Lunch'!A:E,5,FALSE)</f>
        <v>0</v>
      </c>
      <c r="R405" s="269">
        <v>0</v>
      </c>
      <c r="S405" s="269">
        <v>0</v>
      </c>
      <c r="T405" s="269">
        <f>VLOOKUP(A405,QComp!A:D,4,FALSE)</f>
        <v>0</v>
      </c>
      <c r="U405" s="269">
        <f t="shared" si="99"/>
        <v>32</v>
      </c>
      <c r="V405" s="269">
        <f>VLOOKUP(A405,'2020 SPED'!A:AF,32,FALSE)</f>
        <v>0</v>
      </c>
      <c r="W405" s="270">
        <f t="shared" si="103"/>
        <v>7983</v>
      </c>
      <c r="X405" s="247">
        <f t="shared" si="100"/>
        <v>1.5281500808094284E-2</v>
      </c>
      <c r="Z405" s="268">
        <f>VLOOKUP(A405,'Pupil Info'!A:E,5,FALSE)</f>
        <v>40</v>
      </c>
      <c r="AA405" s="269">
        <f>VLOOKUP(A405,'Starting Point 2021'!A:AB,28,FALSE)+VLOOKUP(A405,'2021 SPED'!A:AT,23,FALSE)</f>
        <v>531575.6520358671</v>
      </c>
      <c r="AB405" s="269">
        <f>VLOOKUP(A405,'Starting Point 2021'!A:AB,28,FALSE)</f>
        <v>417822</v>
      </c>
      <c r="AC405" s="269">
        <f>VLOOKUP(A405,'2% 2021'!A:AB,28,FALSE)</f>
        <v>433874</v>
      </c>
      <c r="AD405" s="269">
        <f t="shared" si="98"/>
        <v>16052</v>
      </c>
      <c r="AE405" s="269">
        <f>VLOOKUP(A405,'2% with VPK 2021'!A:AB,28,FALSE)</f>
        <v>433855</v>
      </c>
      <c r="AF405" s="269">
        <f>VLOOKUP(A405,'Charter School Lease'!A:E,5,FALSE)</f>
        <v>0</v>
      </c>
      <c r="AG405" s="269">
        <f>VLOOKUP(A405,'Integration Change'!H:L,5,FALSE)</f>
        <v>0</v>
      </c>
      <c r="AH405" s="269">
        <f>VLOOKUP(A405,'Other SPED'!A:D,4,FALSE)</f>
        <v>0</v>
      </c>
      <c r="AI405" s="269">
        <f>VLOOKUP(A405,QComp!I:R,10,FALSE)</f>
        <v>0</v>
      </c>
      <c r="AJ405" s="269">
        <f>VLOOKUP(A405,'LTFM Change'!G:K,5,FALSE)</f>
        <v>0</v>
      </c>
      <c r="AK405" s="269">
        <f>VLOOKUP(A405,'Breakfast and Lunch'!A:E,5,FALSE)</f>
        <v>0</v>
      </c>
      <c r="AL405" s="269">
        <f>VLOOKUP(A405,'Breakfast and Lunch'!A:D,4,FALSE)</f>
        <v>0</v>
      </c>
      <c r="AM405" s="269">
        <v>0</v>
      </c>
      <c r="AN405" s="269">
        <f>VLOOKUP(A405,'Safe School'!F:J,5,FALSE)</f>
        <v>0</v>
      </c>
      <c r="AO405" s="269">
        <v>0</v>
      </c>
      <c r="AP405" s="269">
        <f>VLOOKUP(A405,QComp!A:E,5,FALSE)</f>
        <v>0</v>
      </c>
      <c r="AQ405" s="269">
        <f t="shared" si="101"/>
        <v>-19</v>
      </c>
      <c r="AR405" s="269">
        <f>VLOOKUP(A405,'2021 SPED'!A:AF,32,FALSE)</f>
        <v>0.14539776090532541</v>
      </c>
      <c r="AS405" s="285">
        <f t="shared" si="104"/>
        <v>16033.145397760905</v>
      </c>
      <c r="AT405" s="247">
        <f t="shared" si="105"/>
        <v>3.0161549605133342E-2</v>
      </c>
      <c r="AU405" s="249">
        <f t="shared" si="102"/>
        <v>24016.145397760905</v>
      </c>
    </row>
    <row r="406" spans="1:47" x14ac:dyDescent="0.3">
      <c r="A406" s="243">
        <v>4081</v>
      </c>
      <c r="B406" s="243">
        <v>7</v>
      </c>
      <c r="C406" s="243" t="s">
        <v>386</v>
      </c>
      <c r="D406" s="243">
        <v>7</v>
      </c>
      <c r="E406" s="268">
        <f>VLOOKUP(A406,'Pupil Info'!A:D,4,FALSE)</f>
        <v>55</v>
      </c>
      <c r="F406" s="269">
        <f>VLOOKUP(A406,'Starting Point 2020'!A:AB,28,FALSE)+IFERROR(VLOOKUP(A406,'2020 SPED'!A:W,23,FALSE),0)</f>
        <v>689170.72687097918</v>
      </c>
      <c r="G406" s="269">
        <f>VLOOKUP(A406,'Starting Point 2020'!A:AB,28,FALSE)</f>
        <v>515885</v>
      </c>
      <c r="H406" s="269">
        <f>VLOOKUP(A406,'2% 2020'!A:AB,28,FALSE)</f>
        <v>525149</v>
      </c>
      <c r="I406" s="269">
        <f t="shared" si="97"/>
        <v>9264</v>
      </c>
      <c r="J406" s="269">
        <f>VLOOKUP(A406,'2% with VPK 2020'!A:AB,28,FALSE)</f>
        <v>525206.6</v>
      </c>
      <c r="K406" s="269">
        <f>VLOOKUP(A406,'Charter School Lease'!A:D,4,FALSE)</f>
        <v>0</v>
      </c>
      <c r="L406" s="269">
        <f>VLOOKUP(A406,'Integration Change'!H:K,4,FALSE)</f>
        <v>0</v>
      </c>
      <c r="M406" s="269">
        <f>VLOOKUP(A406,'Other SPED'!A:D,4,FALSE)</f>
        <v>0</v>
      </c>
      <c r="N406" s="269">
        <f>VLOOKUP(A406,'LTFM Change'!G:J,4,FALSE)</f>
        <v>0</v>
      </c>
      <c r="O406" s="269">
        <f>VLOOKUP(A406,QComp!I:N,6,FALSE)</f>
        <v>0</v>
      </c>
      <c r="P406" s="269">
        <f>VLOOKUP(A406,'Breakfast and Lunch'!A:D,4,FALSE)</f>
        <v>0</v>
      </c>
      <c r="Q406" s="269">
        <f>VLOOKUP(A406,'Breakfast and Lunch'!A:E,5,FALSE)</f>
        <v>0</v>
      </c>
      <c r="R406" s="269">
        <v>0</v>
      </c>
      <c r="S406" s="269">
        <v>0</v>
      </c>
      <c r="T406" s="269">
        <f>VLOOKUP(A406,QComp!A:D,4,FALSE)</f>
        <v>0</v>
      </c>
      <c r="U406" s="269">
        <f t="shared" si="99"/>
        <v>57.599999999976717</v>
      </c>
      <c r="V406" s="269">
        <f>VLOOKUP(A406,'2020 SPED'!A:AF,32,FALSE)</f>
        <v>0</v>
      </c>
      <c r="W406" s="270">
        <f t="shared" si="103"/>
        <v>9321.5999999999767</v>
      </c>
      <c r="X406" s="247">
        <f t="shared" si="100"/>
        <v>1.3525821159471693E-2</v>
      </c>
      <c r="Z406" s="268">
        <f>VLOOKUP(A406,'Pupil Info'!A:E,5,FALSE)</f>
        <v>55</v>
      </c>
      <c r="AA406" s="269">
        <f>VLOOKUP(A406,'Starting Point 2021'!A:AB,28,FALSE)+VLOOKUP(A406,'2021 SPED'!A:AT,23,FALSE)</f>
        <v>703655.17381807882</v>
      </c>
      <c r="AB406" s="269">
        <f>VLOOKUP(A406,'Starting Point 2021'!A:AB,28,FALSE)</f>
        <v>514734.2</v>
      </c>
      <c r="AC406" s="269">
        <f>VLOOKUP(A406,'2% 2021'!A:AB,28,FALSE)</f>
        <v>533482.19999999995</v>
      </c>
      <c r="AD406" s="269">
        <f t="shared" si="98"/>
        <v>18747.999999999942</v>
      </c>
      <c r="AE406" s="269">
        <f>VLOOKUP(A406,'2% with VPK 2021'!A:AB,28,FALSE)</f>
        <v>533540.80000000005</v>
      </c>
      <c r="AF406" s="269">
        <f>VLOOKUP(A406,'Charter School Lease'!A:E,5,FALSE)</f>
        <v>0</v>
      </c>
      <c r="AG406" s="269">
        <f>VLOOKUP(A406,'Integration Change'!H:L,5,FALSE)</f>
        <v>0</v>
      </c>
      <c r="AH406" s="269">
        <f>VLOOKUP(A406,'Other SPED'!A:D,4,FALSE)</f>
        <v>0</v>
      </c>
      <c r="AI406" s="269">
        <f>VLOOKUP(A406,QComp!I:R,10,FALSE)</f>
        <v>0</v>
      </c>
      <c r="AJ406" s="269">
        <f>VLOOKUP(A406,'LTFM Change'!G:K,5,FALSE)</f>
        <v>0</v>
      </c>
      <c r="AK406" s="269">
        <f>VLOOKUP(A406,'Breakfast and Lunch'!A:E,5,FALSE)</f>
        <v>0</v>
      </c>
      <c r="AL406" s="269">
        <f>VLOOKUP(A406,'Breakfast and Lunch'!A:D,4,FALSE)</f>
        <v>0</v>
      </c>
      <c r="AM406" s="269">
        <v>0</v>
      </c>
      <c r="AN406" s="269">
        <f>VLOOKUP(A406,'Safe School'!F:J,5,FALSE)</f>
        <v>0</v>
      </c>
      <c r="AO406" s="269">
        <v>0</v>
      </c>
      <c r="AP406" s="269">
        <f>VLOOKUP(A406,QComp!A:E,5,FALSE)</f>
        <v>0</v>
      </c>
      <c r="AQ406" s="269">
        <f t="shared" si="101"/>
        <v>58.600000000093132</v>
      </c>
      <c r="AR406" s="269">
        <f>VLOOKUP(A406,'2021 SPED'!A:AF,32,FALSE)</f>
        <v>-5.0436450660054106</v>
      </c>
      <c r="AS406" s="285">
        <f t="shared" si="104"/>
        <v>18801.55635493403</v>
      </c>
      <c r="AT406" s="247">
        <f t="shared" si="105"/>
        <v>2.6719843830488064E-2</v>
      </c>
      <c r="AU406" s="249">
        <f t="shared" si="102"/>
        <v>28123.156354934006</v>
      </c>
    </row>
    <row r="407" spans="1:47" x14ac:dyDescent="0.3">
      <c r="A407" s="243">
        <v>4082</v>
      </c>
      <c r="B407" s="243">
        <v>7</v>
      </c>
      <c r="C407" s="243" t="s">
        <v>387</v>
      </c>
      <c r="D407" s="243">
        <v>7</v>
      </c>
      <c r="E407" s="268">
        <f>VLOOKUP(A407,'Pupil Info'!A:D,4,FALSE)</f>
        <v>485</v>
      </c>
      <c r="F407" s="269">
        <f>VLOOKUP(A407,'Starting Point 2020'!A:AB,28,FALSE)+IFERROR(VLOOKUP(A407,'2020 SPED'!A:W,23,FALSE),0)</f>
        <v>4901341.4712540703</v>
      </c>
      <c r="G407" s="269">
        <f>VLOOKUP(A407,'Starting Point 2020'!A:AB,28,FALSE)</f>
        <v>4147021</v>
      </c>
      <c r="H407" s="269">
        <f>VLOOKUP(A407,'2% 2020'!A:AB,28,FALSE)</f>
        <v>4223689</v>
      </c>
      <c r="I407" s="269">
        <f t="shared" si="97"/>
        <v>76668</v>
      </c>
      <c r="J407" s="269">
        <f>VLOOKUP(A407,'2% with VPK 2020'!A:AB,28,FALSE)</f>
        <v>4223618</v>
      </c>
      <c r="K407" s="269">
        <f>VLOOKUP(A407,'Charter School Lease'!A:D,4,FALSE)</f>
        <v>0</v>
      </c>
      <c r="L407" s="269">
        <f>VLOOKUP(A407,'Integration Change'!H:K,4,FALSE)</f>
        <v>0</v>
      </c>
      <c r="M407" s="269">
        <f>VLOOKUP(A407,'Other SPED'!A:D,4,FALSE)</f>
        <v>0</v>
      </c>
      <c r="N407" s="269">
        <f>VLOOKUP(A407,'LTFM Change'!G:J,4,FALSE)</f>
        <v>0</v>
      </c>
      <c r="O407" s="269">
        <f>VLOOKUP(A407,QComp!I:N,6,FALSE)</f>
        <v>10.565721878781915</v>
      </c>
      <c r="P407" s="269">
        <f>VLOOKUP(A407,'Breakfast and Lunch'!A:D,4,FALSE)</f>
        <v>0</v>
      </c>
      <c r="Q407" s="269">
        <f>VLOOKUP(A407,'Breakfast and Lunch'!A:E,5,FALSE)</f>
        <v>0</v>
      </c>
      <c r="R407" s="269">
        <v>0</v>
      </c>
      <c r="S407" s="269">
        <v>0</v>
      </c>
      <c r="T407" s="269">
        <f>VLOOKUP(A407,QComp!A:D,4,FALSE)</f>
        <v>0</v>
      </c>
      <c r="U407" s="269">
        <f t="shared" si="99"/>
        <v>-60.434278121218085</v>
      </c>
      <c r="V407" s="269">
        <f>VLOOKUP(A407,'2020 SPED'!A:AF,32,FALSE)</f>
        <v>0</v>
      </c>
      <c r="W407" s="270">
        <f t="shared" si="103"/>
        <v>76607.565721878782</v>
      </c>
      <c r="X407" s="247">
        <f t="shared" si="100"/>
        <v>1.5629918088991619E-2</v>
      </c>
      <c r="Z407" s="268">
        <f>VLOOKUP(A407,'Pupil Info'!A:E,5,FALSE)</f>
        <v>440</v>
      </c>
      <c r="AA407" s="269">
        <f>VLOOKUP(A407,'Starting Point 2021'!A:AB,28,FALSE)+VLOOKUP(A407,'2021 SPED'!A:AT,23,FALSE)</f>
        <v>4622332.1793066598</v>
      </c>
      <c r="AB407" s="269">
        <f>VLOOKUP(A407,'Starting Point 2021'!A:AB,28,FALSE)</f>
        <v>3872124</v>
      </c>
      <c r="AC407" s="269">
        <f>VLOOKUP(A407,'2% 2021'!A:AB,28,FALSE)</f>
        <v>4017348</v>
      </c>
      <c r="AD407" s="269">
        <f t="shared" si="98"/>
        <v>145224</v>
      </c>
      <c r="AE407" s="269">
        <f>VLOOKUP(A407,'2% with VPK 2021'!A:AB,28,FALSE)</f>
        <v>4017810</v>
      </c>
      <c r="AF407" s="269">
        <f>VLOOKUP(A407,'Charter School Lease'!A:E,5,FALSE)</f>
        <v>0</v>
      </c>
      <c r="AG407" s="269">
        <f>VLOOKUP(A407,'Integration Change'!H:L,5,FALSE)</f>
        <v>0</v>
      </c>
      <c r="AH407" s="269">
        <f>VLOOKUP(A407,'Other SPED'!A:D,4,FALSE)</f>
        <v>0</v>
      </c>
      <c r="AI407" s="269">
        <f>VLOOKUP(A407,QComp!I:R,10,FALSE)</f>
        <v>10.087110221065814</v>
      </c>
      <c r="AJ407" s="269">
        <f>VLOOKUP(A407,'LTFM Change'!G:K,5,FALSE)</f>
        <v>0</v>
      </c>
      <c r="AK407" s="269">
        <f>VLOOKUP(A407,'Breakfast and Lunch'!A:E,5,FALSE)</f>
        <v>0</v>
      </c>
      <c r="AL407" s="269">
        <f>VLOOKUP(A407,'Breakfast and Lunch'!A:D,4,FALSE)</f>
        <v>0</v>
      </c>
      <c r="AM407" s="269">
        <v>0</v>
      </c>
      <c r="AN407" s="269">
        <f>VLOOKUP(A407,'Safe School'!F:J,5,FALSE)</f>
        <v>0</v>
      </c>
      <c r="AO407" s="269">
        <v>0</v>
      </c>
      <c r="AP407" s="269">
        <f>VLOOKUP(A407,QComp!A:E,5,FALSE)</f>
        <v>0</v>
      </c>
      <c r="AQ407" s="269">
        <f t="shared" si="101"/>
        <v>472.08711022092029</v>
      </c>
      <c r="AR407" s="269">
        <f>VLOOKUP(A407,'2021 SPED'!A:AF,32,FALSE)</f>
        <v>1.2560704996576533</v>
      </c>
      <c r="AS407" s="285">
        <f t="shared" si="104"/>
        <v>145697.34318072058</v>
      </c>
      <c r="AT407" s="247">
        <f t="shared" si="105"/>
        <v>3.1520309992644234E-2</v>
      </c>
      <c r="AU407" s="249">
        <f t="shared" si="102"/>
        <v>222304.90890259936</v>
      </c>
    </row>
    <row r="408" spans="1:47" x14ac:dyDescent="0.3">
      <c r="A408" s="243">
        <v>4083</v>
      </c>
      <c r="B408" s="243">
        <v>7</v>
      </c>
      <c r="C408" s="243" t="s">
        <v>388</v>
      </c>
      <c r="D408" s="243">
        <v>7</v>
      </c>
      <c r="E408" s="268">
        <f>VLOOKUP(A408,'Pupil Info'!A:D,4,FALSE)</f>
        <v>98</v>
      </c>
      <c r="F408" s="269">
        <f>VLOOKUP(A408,'Starting Point 2020'!A:AB,28,FALSE)+IFERROR(VLOOKUP(A408,'2020 SPED'!A:W,23,FALSE),0)</f>
        <v>889178.24803972128</v>
      </c>
      <c r="G408" s="269">
        <f>VLOOKUP(A408,'Starting Point 2020'!A:AB,28,FALSE)</f>
        <v>679151</v>
      </c>
      <c r="H408" s="269">
        <f>VLOOKUP(A408,'2% 2020'!A:AB,28,FALSE)</f>
        <v>691475</v>
      </c>
      <c r="I408" s="269">
        <f t="shared" ref="I408:I471" si="106">H408-G408</f>
        <v>12324</v>
      </c>
      <c r="J408" s="269">
        <f>VLOOKUP(A408,'2% with VPK 2020'!A:AB,28,FALSE)</f>
        <v>691467</v>
      </c>
      <c r="K408" s="269">
        <f>VLOOKUP(A408,'Charter School Lease'!A:D,4,FALSE)</f>
        <v>0</v>
      </c>
      <c r="L408" s="269">
        <f>VLOOKUP(A408,'Integration Change'!H:K,4,FALSE)</f>
        <v>0</v>
      </c>
      <c r="M408" s="269">
        <f>VLOOKUP(A408,'Other SPED'!A:D,4,FALSE)</f>
        <v>0</v>
      </c>
      <c r="N408" s="269">
        <f>VLOOKUP(A408,'LTFM Change'!G:J,4,FALSE)</f>
        <v>0</v>
      </c>
      <c r="O408" s="269">
        <f>VLOOKUP(A408,QComp!I:N,6,FALSE)</f>
        <v>2.1746496174637286</v>
      </c>
      <c r="P408" s="269">
        <f>VLOOKUP(A408,'Breakfast and Lunch'!A:D,4,FALSE)</f>
        <v>0</v>
      </c>
      <c r="Q408" s="269">
        <f>VLOOKUP(A408,'Breakfast and Lunch'!A:E,5,FALSE)</f>
        <v>0</v>
      </c>
      <c r="R408" s="269">
        <v>0</v>
      </c>
      <c r="S408" s="269">
        <v>0</v>
      </c>
      <c r="T408" s="269">
        <f>VLOOKUP(A408,QComp!A:D,4,FALSE)</f>
        <v>0</v>
      </c>
      <c r="U408" s="269">
        <f t="shared" si="99"/>
        <v>-5.8253503824817017</v>
      </c>
      <c r="V408" s="269">
        <f>VLOOKUP(A408,'2020 SPED'!A:AF,32,FALSE)</f>
        <v>0</v>
      </c>
      <c r="W408" s="270">
        <f t="shared" si="103"/>
        <v>12318.174649617518</v>
      </c>
      <c r="X408" s="247">
        <f t="shared" si="100"/>
        <v>1.3853436784777535E-2</v>
      </c>
      <c r="Z408" s="268">
        <f>VLOOKUP(A408,'Pupil Info'!A:E,5,FALSE)</f>
        <v>100</v>
      </c>
      <c r="AA408" s="269">
        <f>VLOOKUP(A408,'Starting Point 2021'!A:AB,28,FALSE)+VLOOKUP(A408,'2021 SPED'!A:AT,23,FALSE)</f>
        <v>923431.34792144317</v>
      </c>
      <c r="AB408" s="269">
        <f>VLOOKUP(A408,'Starting Point 2021'!A:AB,28,FALSE)</f>
        <v>690414</v>
      </c>
      <c r="AC408" s="269">
        <f>VLOOKUP(A408,'2% 2021'!A:AB,28,FALSE)</f>
        <v>715762</v>
      </c>
      <c r="AD408" s="269">
        <f t="shared" ref="AD408:AD471" si="107">AC408-AB408</f>
        <v>25348</v>
      </c>
      <c r="AE408" s="269">
        <f>VLOOKUP(A408,'2% with VPK 2021'!A:AB,28,FALSE)</f>
        <v>715754</v>
      </c>
      <c r="AF408" s="269">
        <f>VLOOKUP(A408,'Charter School Lease'!A:E,5,FALSE)</f>
        <v>0</v>
      </c>
      <c r="AG408" s="269">
        <f>VLOOKUP(A408,'Integration Change'!H:L,5,FALSE)</f>
        <v>0</v>
      </c>
      <c r="AH408" s="269">
        <f>VLOOKUP(A408,'Other SPED'!A:D,4,FALSE)</f>
        <v>0</v>
      </c>
      <c r="AI408" s="269">
        <f>VLOOKUP(A408,QComp!I:R,10,FALSE)</f>
        <v>2.0551700658324989</v>
      </c>
      <c r="AJ408" s="269">
        <f>VLOOKUP(A408,'LTFM Change'!G:K,5,FALSE)</f>
        <v>0</v>
      </c>
      <c r="AK408" s="269">
        <f>VLOOKUP(A408,'Breakfast and Lunch'!A:E,5,FALSE)</f>
        <v>0</v>
      </c>
      <c r="AL408" s="269">
        <f>VLOOKUP(A408,'Breakfast and Lunch'!A:D,4,FALSE)</f>
        <v>0</v>
      </c>
      <c r="AM408" s="269">
        <v>0</v>
      </c>
      <c r="AN408" s="269">
        <f>VLOOKUP(A408,'Safe School'!F:J,5,FALSE)</f>
        <v>0</v>
      </c>
      <c r="AO408" s="269">
        <v>0</v>
      </c>
      <c r="AP408" s="269">
        <f>VLOOKUP(A408,QComp!A:E,5,FALSE)</f>
        <v>0</v>
      </c>
      <c r="AQ408" s="269">
        <f t="shared" si="101"/>
        <v>-5.9448299341602251</v>
      </c>
      <c r="AR408" s="269">
        <f>VLOOKUP(A408,'2021 SPED'!A:AF,32,FALSE)</f>
        <v>206.02371990910615</v>
      </c>
      <c r="AS408" s="285">
        <f t="shared" si="104"/>
        <v>25548.078889974946</v>
      </c>
      <c r="AT408" s="247">
        <f t="shared" si="105"/>
        <v>2.766646264227578E-2</v>
      </c>
      <c r="AU408" s="249">
        <f t="shared" si="102"/>
        <v>37866.253539592464</v>
      </c>
    </row>
    <row r="409" spans="1:47" x14ac:dyDescent="0.3">
      <c r="A409" s="243">
        <v>4084</v>
      </c>
      <c r="B409" s="243">
        <v>7</v>
      </c>
      <c r="C409" s="243" t="s">
        <v>389</v>
      </c>
      <c r="D409" s="243">
        <v>7</v>
      </c>
      <c r="E409" s="268">
        <f>VLOOKUP(A409,'Pupil Info'!A:D,4,FALSE)</f>
        <v>350</v>
      </c>
      <c r="F409" s="269">
        <f>VLOOKUP(A409,'Starting Point 2020'!A:AB,28,FALSE)+IFERROR(VLOOKUP(A409,'2020 SPED'!A:W,23,FALSE),0)</f>
        <v>3132642.8286490883</v>
      </c>
      <c r="G409" s="269">
        <f>VLOOKUP(A409,'Starting Point 2020'!A:AB,28,FALSE)</f>
        <v>2624180</v>
      </c>
      <c r="H409" s="269">
        <f>VLOOKUP(A409,'2% 2020'!A:AB,28,FALSE)</f>
        <v>2673300</v>
      </c>
      <c r="I409" s="269">
        <f t="shared" si="106"/>
        <v>49120</v>
      </c>
      <c r="J409" s="269">
        <f>VLOOKUP(A409,'2% with VPK 2020'!A:AB,28,FALSE)</f>
        <v>2673071</v>
      </c>
      <c r="K409" s="269">
        <f>VLOOKUP(A409,'Charter School Lease'!A:D,4,FALSE)</f>
        <v>0</v>
      </c>
      <c r="L409" s="269">
        <f>VLOOKUP(A409,'Integration Change'!H:K,4,FALSE)</f>
        <v>0</v>
      </c>
      <c r="M409" s="269">
        <f>VLOOKUP(A409,'Other SPED'!A:D,4,FALSE)</f>
        <v>0</v>
      </c>
      <c r="N409" s="269">
        <f>VLOOKUP(A409,'LTFM Change'!G:J,4,FALSE)</f>
        <v>0</v>
      </c>
      <c r="O409" s="269">
        <f>VLOOKUP(A409,QComp!I:N,6,FALSE)</f>
        <v>0</v>
      </c>
      <c r="P409" s="269">
        <f>VLOOKUP(A409,'Breakfast and Lunch'!A:D,4,FALSE)</f>
        <v>0</v>
      </c>
      <c r="Q409" s="269">
        <f>VLOOKUP(A409,'Breakfast and Lunch'!A:E,5,FALSE)</f>
        <v>0</v>
      </c>
      <c r="R409" s="269">
        <v>0</v>
      </c>
      <c r="S409" s="269">
        <v>0</v>
      </c>
      <c r="T409" s="269">
        <f>VLOOKUP(A409,QComp!A:D,4,FALSE)</f>
        <v>0</v>
      </c>
      <c r="U409" s="269">
        <f t="shared" ref="U409:U472" si="108">SUM(J409:T409)-H409</f>
        <v>-229</v>
      </c>
      <c r="V409" s="269">
        <f>VLOOKUP(A409,'2020 SPED'!A:AF,32,FALSE)</f>
        <v>0</v>
      </c>
      <c r="W409" s="270">
        <f t="shared" si="103"/>
        <v>48891</v>
      </c>
      <c r="X409" s="247">
        <f t="shared" ref="X409:X472" si="109">((F409+W409)-F409)/F409</f>
        <v>1.5606950001728608E-2</v>
      </c>
      <c r="Z409" s="268">
        <f>VLOOKUP(A409,'Pupil Info'!A:E,5,FALSE)</f>
        <v>350</v>
      </c>
      <c r="AA409" s="269">
        <f>VLOOKUP(A409,'Starting Point 2021'!A:AB,28,FALSE)+VLOOKUP(A409,'2021 SPED'!A:AT,23,FALSE)</f>
        <v>3177620.3163685785</v>
      </c>
      <c r="AB409" s="269">
        <f>VLOOKUP(A409,'Starting Point 2021'!A:AB,28,FALSE)</f>
        <v>2623373</v>
      </c>
      <c r="AC409" s="269">
        <f>VLOOKUP(A409,'2% 2021'!A:AB,28,FALSE)</f>
        <v>2721876</v>
      </c>
      <c r="AD409" s="269">
        <f t="shared" si="107"/>
        <v>98503</v>
      </c>
      <c r="AE409" s="269">
        <f>VLOOKUP(A409,'2% with VPK 2021'!A:AB,28,FALSE)</f>
        <v>2721569</v>
      </c>
      <c r="AF409" s="269">
        <f>VLOOKUP(A409,'Charter School Lease'!A:E,5,FALSE)</f>
        <v>0</v>
      </c>
      <c r="AG409" s="269">
        <f>VLOOKUP(A409,'Integration Change'!H:L,5,FALSE)</f>
        <v>0</v>
      </c>
      <c r="AH409" s="269">
        <f>VLOOKUP(A409,'Other SPED'!A:D,4,FALSE)</f>
        <v>0</v>
      </c>
      <c r="AI409" s="269">
        <f>VLOOKUP(A409,QComp!I:R,10,FALSE)</f>
        <v>0</v>
      </c>
      <c r="AJ409" s="269">
        <f>VLOOKUP(A409,'LTFM Change'!G:K,5,FALSE)</f>
        <v>0</v>
      </c>
      <c r="AK409" s="269">
        <f>VLOOKUP(A409,'Breakfast and Lunch'!A:E,5,FALSE)</f>
        <v>0</v>
      </c>
      <c r="AL409" s="269">
        <f>VLOOKUP(A409,'Breakfast and Lunch'!A:D,4,FALSE)</f>
        <v>0</v>
      </c>
      <c r="AM409" s="269">
        <v>0</v>
      </c>
      <c r="AN409" s="269">
        <f>VLOOKUP(A409,'Safe School'!F:J,5,FALSE)</f>
        <v>0</v>
      </c>
      <c r="AO409" s="269">
        <v>0</v>
      </c>
      <c r="AP409" s="269">
        <f>VLOOKUP(A409,QComp!A:E,5,FALSE)</f>
        <v>0</v>
      </c>
      <c r="AQ409" s="269">
        <f t="shared" ref="AQ409:AQ472" si="110">SUM(AE409:AP409)-AC409</f>
        <v>-307</v>
      </c>
      <c r="AR409" s="269">
        <f>VLOOKUP(A409,'2021 SPED'!A:AF,32,FALSE)</f>
        <v>-3.0583728742785752</v>
      </c>
      <c r="AS409" s="285">
        <f t="shared" si="104"/>
        <v>98192.941627125721</v>
      </c>
      <c r="AT409" s="247">
        <f t="shared" si="105"/>
        <v>3.0901407925079533E-2</v>
      </c>
      <c r="AU409" s="249">
        <f t="shared" si="102"/>
        <v>147083.94162712572</v>
      </c>
    </row>
    <row r="410" spans="1:47" x14ac:dyDescent="0.3">
      <c r="A410" s="243">
        <v>4085</v>
      </c>
      <c r="B410" s="243">
        <v>7</v>
      </c>
      <c r="C410" s="243" t="s">
        <v>390</v>
      </c>
      <c r="D410" s="243">
        <v>7</v>
      </c>
      <c r="E410" s="268">
        <f>VLOOKUP(A410,'Pupil Info'!A:D,4,FALSE)</f>
        <v>210</v>
      </c>
      <c r="F410" s="269">
        <f>VLOOKUP(A410,'Starting Point 2020'!A:AB,28,FALSE)+IFERROR(VLOOKUP(A410,'2020 SPED'!A:W,23,FALSE),0)</f>
        <v>2866532.9630419277</v>
      </c>
      <c r="G410" s="269">
        <f>VLOOKUP(A410,'Starting Point 2020'!A:AB,28,FALSE)</f>
        <v>1832225</v>
      </c>
      <c r="H410" s="269">
        <f>VLOOKUP(A410,'2% 2020'!A:AB,28,FALSE)</f>
        <v>1866567</v>
      </c>
      <c r="I410" s="269">
        <f t="shared" si="106"/>
        <v>34342</v>
      </c>
      <c r="J410" s="269">
        <f>VLOOKUP(A410,'2% with VPK 2020'!A:AB,28,FALSE)</f>
        <v>1866511</v>
      </c>
      <c r="K410" s="269">
        <f>VLOOKUP(A410,'Charter School Lease'!A:D,4,FALSE)</f>
        <v>0</v>
      </c>
      <c r="L410" s="269">
        <f>VLOOKUP(A410,'Integration Change'!H:K,4,FALSE)</f>
        <v>0</v>
      </c>
      <c r="M410" s="269">
        <f>VLOOKUP(A410,'Other SPED'!A:D,4,FALSE)</f>
        <v>0</v>
      </c>
      <c r="N410" s="269">
        <f>VLOOKUP(A410,'LTFM Change'!G:J,4,FALSE)</f>
        <v>0</v>
      </c>
      <c r="O410" s="269">
        <f>VLOOKUP(A410,QComp!I:N,6,FALSE)</f>
        <v>0</v>
      </c>
      <c r="P410" s="269">
        <f>VLOOKUP(A410,'Breakfast and Lunch'!A:D,4,FALSE)</f>
        <v>0</v>
      </c>
      <c r="Q410" s="269">
        <f>VLOOKUP(A410,'Breakfast and Lunch'!A:E,5,FALSE)</f>
        <v>0</v>
      </c>
      <c r="R410" s="269">
        <v>0</v>
      </c>
      <c r="S410" s="269">
        <v>0</v>
      </c>
      <c r="T410" s="269">
        <f>VLOOKUP(A410,QComp!A:D,4,FALSE)</f>
        <v>0</v>
      </c>
      <c r="U410" s="269">
        <f t="shared" si="108"/>
        <v>-56</v>
      </c>
      <c r="V410" s="269">
        <f>VLOOKUP(A410,'2020 SPED'!A:AF,32,FALSE)</f>
        <v>0</v>
      </c>
      <c r="W410" s="270">
        <f t="shared" si="103"/>
        <v>34286</v>
      </c>
      <c r="X410" s="247">
        <f t="shared" si="109"/>
        <v>1.1960790418965264E-2</v>
      </c>
      <c r="Z410" s="268">
        <f>VLOOKUP(A410,'Pupil Info'!A:E,5,FALSE)</f>
        <v>215</v>
      </c>
      <c r="AA410" s="269">
        <f>VLOOKUP(A410,'Starting Point 2021'!A:AB,28,FALSE)+VLOOKUP(A410,'2021 SPED'!A:AT,23,FALSE)</f>
        <v>3033688.9774166048</v>
      </c>
      <c r="AB410" s="269">
        <f>VLOOKUP(A410,'Starting Point 2021'!A:AB,28,FALSE)</f>
        <v>1878303</v>
      </c>
      <c r="AC410" s="269">
        <f>VLOOKUP(A410,'2% 2021'!A:AB,28,FALSE)</f>
        <v>1949470</v>
      </c>
      <c r="AD410" s="269">
        <f t="shared" si="107"/>
        <v>71167</v>
      </c>
      <c r="AE410" s="269">
        <f>VLOOKUP(A410,'2% with VPK 2021'!A:AB,28,FALSE)</f>
        <v>1949405</v>
      </c>
      <c r="AF410" s="269">
        <f>VLOOKUP(A410,'Charter School Lease'!A:E,5,FALSE)</f>
        <v>0</v>
      </c>
      <c r="AG410" s="269">
        <f>VLOOKUP(A410,'Integration Change'!H:L,5,FALSE)</f>
        <v>0</v>
      </c>
      <c r="AH410" s="269">
        <f>VLOOKUP(A410,'Other SPED'!A:D,4,FALSE)</f>
        <v>0</v>
      </c>
      <c r="AI410" s="269">
        <f>VLOOKUP(A410,QComp!I:R,10,FALSE)</f>
        <v>0</v>
      </c>
      <c r="AJ410" s="269">
        <f>VLOOKUP(A410,'LTFM Change'!G:K,5,FALSE)</f>
        <v>0</v>
      </c>
      <c r="AK410" s="269">
        <f>VLOOKUP(A410,'Breakfast and Lunch'!A:E,5,FALSE)</f>
        <v>0</v>
      </c>
      <c r="AL410" s="269">
        <f>VLOOKUP(A410,'Breakfast and Lunch'!A:D,4,FALSE)</f>
        <v>0</v>
      </c>
      <c r="AM410" s="269">
        <v>0</v>
      </c>
      <c r="AN410" s="269">
        <f>VLOOKUP(A410,'Safe School'!F:J,5,FALSE)</f>
        <v>0</v>
      </c>
      <c r="AO410" s="269">
        <v>0</v>
      </c>
      <c r="AP410" s="269">
        <f>VLOOKUP(A410,QComp!A:E,5,FALSE)</f>
        <v>0</v>
      </c>
      <c r="AQ410" s="269">
        <f t="shared" si="110"/>
        <v>-65</v>
      </c>
      <c r="AR410" s="269">
        <f>VLOOKUP(A410,'2021 SPED'!A:AF,32,FALSE)</f>
        <v>1158.0463985139504</v>
      </c>
      <c r="AS410" s="285">
        <f t="shared" si="104"/>
        <v>72260.04639851395</v>
      </c>
      <c r="AT410" s="247">
        <f t="shared" si="105"/>
        <v>2.3819200628816064E-2</v>
      </c>
      <c r="AU410" s="249">
        <f t="shared" si="102"/>
        <v>106546.04639851395</v>
      </c>
    </row>
    <row r="411" spans="1:47" x14ac:dyDescent="0.3">
      <c r="A411" s="243">
        <v>4086</v>
      </c>
      <c r="B411" s="243">
        <v>7</v>
      </c>
      <c r="C411" s="243" t="s">
        <v>391</v>
      </c>
      <c r="D411" s="243">
        <v>7</v>
      </c>
      <c r="E411" s="268">
        <f>VLOOKUP(A411,'Pupil Info'!A:D,4,FALSE)</f>
        <v>0</v>
      </c>
      <c r="F411" s="269">
        <f>VLOOKUP(A411,'Starting Point 2020'!A:AB,28,FALSE)+IFERROR(VLOOKUP(A411,'2020 SPED'!A:W,23,FALSE),0)</f>
        <v>0</v>
      </c>
      <c r="G411" s="269">
        <f>VLOOKUP(A411,'Starting Point 2020'!A:AB,28,FALSE)</f>
        <v>0</v>
      </c>
      <c r="H411" s="269">
        <f>VLOOKUP(A411,'2% 2020'!A:AB,28,FALSE)</f>
        <v>0</v>
      </c>
      <c r="I411" s="269">
        <f t="shared" si="106"/>
        <v>0</v>
      </c>
      <c r="J411" s="269">
        <f>VLOOKUP(A411,'2% with VPK 2020'!A:AB,28,FALSE)</f>
        <v>0</v>
      </c>
      <c r="K411" s="269">
        <f>VLOOKUP(A411,'Charter School Lease'!A:D,4,FALSE)</f>
        <v>0</v>
      </c>
      <c r="L411" s="269">
        <f>VLOOKUP(A411,'Integration Change'!H:K,4,FALSE)</f>
        <v>0</v>
      </c>
      <c r="M411" s="269">
        <f>VLOOKUP(A411,'Other SPED'!A:D,4,FALSE)</f>
        <v>0</v>
      </c>
      <c r="N411" s="269">
        <f>VLOOKUP(A411,'LTFM Change'!G:J,4,FALSE)</f>
        <v>0</v>
      </c>
      <c r="O411" s="269">
        <f>VLOOKUP(A411,QComp!I:N,6,FALSE)</f>
        <v>0</v>
      </c>
      <c r="P411" s="269">
        <v>0</v>
      </c>
      <c r="Q411" s="269">
        <v>0</v>
      </c>
      <c r="R411" s="269">
        <v>0</v>
      </c>
      <c r="S411" s="269">
        <v>0</v>
      </c>
      <c r="T411" s="269">
        <f>VLOOKUP(A411,QComp!A:D,4,FALSE)</f>
        <v>0</v>
      </c>
      <c r="U411" s="269">
        <f t="shared" si="108"/>
        <v>0</v>
      </c>
      <c r="V411" s="269">
        <v>0</v>
      </c>
      <c r="W411" s="270">
        <f t="shared" si="103"/>
        <v>0</v>
      </c>
      <c r="X411" s="247">
        <v>0</v>
      </c>
      <c r="Z411" s="268">
        <f>VLOOKUP(A411,'Pupil Info'!A:E,5,FALSE)</f>
        <v>0</v>
      </c>
      <c r="AA411" s="269">
        <v>0</v>
      </c>
      <c r="AB411" s="269">
        <f>VLOOKUP(A411,'Starting Point 2021'!A:AB,28,FALSE)</f>
        <v>0</v>
      </c>
      <c r="AC411" s="269">
        <f>VLOOKUP(A411,'2% 2021'!A:AB,28,FALSE)</f>
        <v>0</v>
      </c>
      <c r="AD411" s="269">
        <f t="shared" si="107"/>
        <v>0</v>
      </c>
      <c r="AE411" s="269">
        <f>VLOOKUP(A411,'2% with VPK 2021'!A:AB,28,FALSE)</f>
        <v>0</v>
      </c>
      <c r="AF411" s="269">
        <f>VLOOKUP(A411,'Charter School Lease'!A:E,5,FALSE)</f>
        <v>0</v>
      </c>
      <c r="AG411" s="269">
        <f>VLOOKUP(A411,'Integration Change'!H:L,5,FALSE)</f>
        <v>0</v>
      </c>
      <c r="AH411" s="269">
        <f>VLOOKUP(A411,'Other SPED'!A:D,4,FALSE)</f>
        <v>0</v>
      </c>
      <c r="AI411" s="269">
        <f>VLOOKUP(A411,QComp!I:R,10,FALSE)</f>
        <v>0</v>
      </c>
      <c r="AJ411" s="269">
        <f>VLOOKUP(A411,'LTFM Change'!G:K,5,FALSE)</f>
        <v>0</v>
      </c>
      <c r="AK411" s="269">
        <v>0</v>
      </c>
      <c r="AL411" s="269">
        <v>0</v>
      </c>
      <c r="AM411" s="269">
        <v>0</v>
      </c>
      <c r="AN411" s="269">
        <f>VLOOKUP(A411,'Safe School'!F:J,5,FALSE)</f>
        <v>0</v>
      </c>
      <c r="AO411" s="269">
        <v>0</v>
      </c>
      <c r="AP411" s="269">
        <f>VLOOKUP(A411,QComp!A:E,5,FALSE)</f>
        <v>0</v>
      </c>
      <c r="AQ411" s="269">
        <f t="shared" si="110"/>
        <v>0</v>
      </c>
      <c r="AR411" s="269">
        <v>0</v>
      </c>
      <c r="AS411" s="285">
        <f t="shared" si="104"/>
        <v>0</v>
      </c>
      <c r="AT411" s="247">
        <v>0</v>
      </c>
      <c r="AU411" s="249">
        <f t="shared" si="102"/>
        <v>0</v>
      </c>
    </row>
    <row r="412" spans="1:47" x14ac:dyDescent="0.3">
      <c r="A412" s="243">
        <v>4087</v>
      </c>
      <c r="B412" s="243">
        <v>7</v>
      </c>
      <c r="C412" s="243" t="s">
        <v>392</v>
      </c>
      <c r="D412" s="243">
        <v>7</v>
      </c>
      <c r="E412" s="268">
        <f>VLOOKUP(A412,'Pupil Info'!A:D,4,FALSE)</f>
        <v>75</v>
      </c>
      <c r="F412" s="269">
        <f>VLOOKUP(A412,'Starting Point 2020'!A:AB,28,FALSE)+IFERROR(VLOOKUP(A412,'2020 SPED'!A:W,23,FALSE),0)</f>
        <v>1351867.8220038251</v>
      </c>
      <c r="G412" s="269">
        <f>VLOOKUP(A412,'Starting Point 2020'!A:AB,28,FALSE)</f>
        <v>702143</v>
      </c>
      <c r="H412" s="269">
        <f>VLOOKUP(A412,'2% 2020'!A:AB,28,FALSE)</f>
        <v>715092</v>
      </c>
      <c r="I412" s="269">
        <f t="shared" si="106"/>
        <v>12949</v>
      </c>
      <c r="J412" s="269">
        <f>VLOOKUP(A412,'2% with VPK 2020'!A:AB,28,FALSE)</f>
        <v>715085</v>
      </c>
      <c r="K412" s="269">
        <f>VLOOKUP(A412,'Charter School Lease'!A:D,4,FALSE)</f>
        <v>0</v>
      </c>
      <c r="L412" s="269">
        <f>VLOOKUP(A412,'Integration Change'!H:K,4,FALSE)</f>
        <v>0</v>
      </c>
      <c r="M412" s="269">
        <f>VLOOKUP(A412,'Other SPED'!A:D,4,FALSE)</f>
        <v>0</v>
      </c>
      <c r="N412" s="269">
        <f>VLOOKUP(A412,'LTFM Change'!G:J,4,FALSE)</f>
        <v>0</v>
      </c>
      <c r="O412" s="269">
        <f>VLOOKUP(A412,QComp!I:N,6,FALSE)</f>
        <v>0</v>
      </c>
      <c r="P412" s="269">
        <f>VLOOKUP(A412,'Breakfast and Lunch'!A:D,4,FALSE)</f>
        <v>0</v>
      </c>
      <c r="Q412" s="269">
        <f>VLOOKUP(A412,'Breakfast and Lunch'!A:E,5,FALSE)</f>
        <v>0</v>
      </c>
      <c r="R412" s="269">
        <v>0</v>
      </c>
      <c r="S412" s="269">
        <v>0</v>
      </c>
      <c r="T412" s="269">
        <f>VLOOKUP(A412,QComp!A:D,4,FALSE)</f>
        <v>0</v>
      </c>
      <c r="U412" s="269">
        <f t="shared" si="108"/>
        <v>-7</v>
      </c>
      <c r="V412" s="269">
        <f>VLOOKUP(A412,'2020 SPED'!A:AF,32,FALSE)</f>
        <v>0</v>
      </c>
      <c r="W412" s="270">
        <f t="shared" si="103"/>
        <v>12942</v>
      </c>
      <c r="X412" s="247">
        <f t="shared" si="109"/>
        <v>9.5734211506096345E-3</v>
      </c>
      <c r="Z412" s="268">
        <f>VLOOKUP(A412,'Pupil Info'!A:E,5,FALSE)</f>
        <v>75</v>
      </c>
      <c r="AA412" s="269">
        <f>VLOOKUP(A412,'Starting Point 2021'!A:AB,28,FALSE)+VLOOKUP(A412,'2021 SPED'!A:AT,23,FALSE)</f>
        <v>1420060.1753613756</v>
      </c>
      <c r="AB412" s="269">
        <f>VLOOKUP(A412,'Starting Point 2021'!A:AB,28,FALSE)</f>
        <v>708675</v>
      </c>
      <c r="AC412" s="269">
        <f>VLOOKUP(A412,'2% 2021'!A:AB,28,FALSE)</f>
        <v>735205</v>
      </c>
      <c r="AD412" s="269">
        <f t="shared" si="107"/>
        <v>26530</v>
      </c>
      <c r="AE412" s="269">
        <f>VLOOKUP(A412,'2% with VPK 2021'!A:AB,28,FALSE)</f>
        <v>735197</v>
      </c>
      <c r="AF412" s="269">
        <f>VLOOKUP(A412,'Charter School Lease'!A:E,5,FALSE)</f>
        <v>0</v>
      </c>
      <c r="AG412" s="269">
        <f>VLOOKUP(A412,'Integration Change'!H:L,5,FALSE)</f>
        <v>0</v>
      </c>
      <c r="AH412" s="269">
        <f>VLOOKUP(A412,'Other SPED'!A:D,4,FALSE)</f>
        <v>0</v>
      </c>
      <c r="AI412" s="269">
        <f>VLOOKUP(A412,QComp!I:R,10,FALSE)</f>
        <v>0</v>
      </c>
      <c r="AJ412" s="269">
        <f>VLOOKUP(A412,'LTFM Change'!G:K,5,FALSE)</f>
        <v>0</v>
      </c>
      <c r="AK412" s="269">
        <f>VLOOKUP(A412,'Breakfast and Lunch'!A:E,5,FALSE)</f>
        <v>0</v>
      </c>
      <c r="AL412" s="269">
        <f>VLOOKUP(A412,'Breakfast and Lunch'!A:D,4,FALSE)</f>
        <v>0</v>
      </c>
      <c r="AM412" s="269">
        <v>0</v>
      </c>
      <c r="AN412" s="269">
        <f>VLOOKUP(A412,'Safe School'!F:J,5,FALSE)</f>
        <v>0</v>
      </c>
      <c r="AO412" s="269">
        <v>0</v>
      </c>
      <c r="AP412" s="269">
        <f>VLOOKUP(A412,QComp!A:E,5,FALSE)</f>
        <v>0</v>
      </c>
      <c r="AQ412" s="269">
        <f t="shared" si="110"/>
        <v>-8</v>
      </c>
      <c r="AR412" s="269">
        <f>VLOOKUP(A412,'2021 SPED'!A:AF,32,FALSE)</f>
        <v>598.69497807964217</v>
      </c>
      <c r="AS412" s="285">
        <f t="shared" si="104"/>
        <v>27120.694978079642</v>
      </c>
      <c r="AT412" s="247">
        <f t="shared" si="105"/>
        <v>1.9098271642733644E-2</v>
      </c>
      <c r="AU412" s="249">
        <f t="shared" si="102"/>
        <v>40062.694978079642</v>
      </c>
    </row>
    <row r="413" spans="1:47" x14ac:dyDescent="0.3">
      <c r="A413" s="243">
        <v>4088</v>
      </c>
      <c r="B413" s="243">
        <v>7</v>
      </c>
      <c r="C413" s="243" t="s">
        <v>393</v>
      </c>
      <c r="D413" s="243">
        <v>7</v>
      </c>
      <c r="E413" s="268">
        <f>VLOOKUP(A413,'Pupil Info'!A:D,4,FALSE)</f>
        <v>316</v>
      </c>
      <c r="F413" s="269">
        <f>VLOOKUP(A413,'Starting Point 2020'!A:AB,28,FALSE)+IFERROR(VLOOKUP(A413,'2020 SPED'!A:W,23,FALSE),0)</f>
        <v>3991983.3046921813</v>
      </c>
      <c r="G413" s="269">
        <f>VLOOKUP(A413,'Starting Point 2020'!A:AB,28,FALSE)</f>
        <v>3379905</v>
      </c>
      <c r="H413" s="269">
        <f>VLOOKUP(A413,'2% 2020'!A:AB,28,FALSE)</f>
        <v>3446612</v>
      </c>
      <c r="I413" s="269">
        <f t="shared" si="106"/>
        <v>66707</v>
      </c>
      <c r="J413" s="269">
        <f>VLOOKUP(A413,'2% with VPK 2020'!A:AB,28,FALSE)</f>
        <v>3509074</v>
      </c>
      <c r="K413" s="269">
        <f>VLOOKUP(A413,'Charter School Lease'!A:D,4,FALSE)</f>
        <v>15768</v>
      </c>
      <c r="L413" s="269">
        <f>VLOOKUP(A413,'Integration Change'!H:K,4,FALSE)</f>
        <v>0</v>
      </c>
      <c r="M413" s="269">
        <f>VLOOKUP(A413,'Other SPED'!A:D,4,FALSE)</f>
        <v>0</v>
      </c>
      <c r="N413" s="269">
        <f>VLOOKUP(A413,'LTFM Change'!G:J,4,FALSE)</f>
        <v>2244</v>
      </c>
      <c r="O413" s="269">
        <f>VLOOKUP(A413,QComp!I:N,6,FALSE)</f>
        <v>5056.4434121990489</v>
      </c>
      <c r="P413" s="269">
        <f>VLOOKUP(A413,'Breakfast and Lunch'!A:D,4,FALSE)</f>
        <v>453.36</v>
      </c>
      <c r="Q413" s="269">
        <f>VLOOKUP(A413,'Breakfast and Lunch'!A:E,5,FALSE)</f>
        <v>1183.8</v>
      </c>
      <c r="R413" s="269">
        <v>0</v>
      </c>
      <c r="S413" s="269">
        <v>0</v>
      </c>
      <c r="T413" s="269">
        <f>VLOOKUP(A413,QComp!A:D,4,FALSE)</f>
        <v>0</v>
      </c>
      <c r="U413" s="269">
        <f t="shared" si="108"/>
        <v>87167.603412198834</v>
      </c>
      <c r="V413" s="269">
        <f>VLOOKUP(A413,'2020 SPED'!A:AF,32,FALSE)</f>
        <v>0</v>
      </c>
      <c r="W413" s="270">
        <f t="shared" si="103"/>
        <v>153874.60341219883</v>
      </c>
      <c r="X413" s="247">
        <f t="shared" si="109"/>
        <v>3.8545903544069053E-2</v>
      </c>
      <c r="Z413" s="268">
        <f>VLOOKUP(A413,'Pupil Info'!A:E,5,FALSE)</f>
        <v>316</v>
      </c>
      <c r="AA413" s="269">
        <f>VLOOKUP(A413,'Starting Point 2021'!A:AB,28,FALSE)+VLOOKUP(A413,'2021 SPED'!A:AT,23,FALSE)</f>
        <v>3917449.6314342888</v>
      </c>
      <c r="AB413" s="269">
        <f>VLOOKUP(A413,'Starting Point 2021'!A:AB,28,FALSE)</f>
        <v>3254888</v>
      </c>
      <c r="AC413" s="269">
        <f>VLOOKUP(A413,'2% 2021'!A:AB,28,FALSE)</f>
        <v>3384448</v>
      </c>
      <c r="AD413" s="269">
        <f t="shared" si="107"/>
        <v>129560</v>
      </c>
      <c r="AE413" s="269">
        <f>VLOOKUP(A413,'2% with VPK 2021'!A:AB,28,FALSE)</f>
        <v>3538884</v>
      </c>
      <c r="AF413" s="269">
        <f>VLOOKUP(A413,'Charter School Lease'!A:E,5,FALSE)</f>
        <v>15768</v>
      </c>
      <c r="AG413" s="269">
        <f>VLOOKUP(A413,'Integration Change'!H:L,5,FALSE)</f>
        <v>0</v>
      </c>
      <c r="AH413" s="269">
        <f>VLOOKUP(A413,'Other SPED'!A:D,4,FALSE)</f>
        <v>0</v>
      </c>
      <c r="AI413" s="269">
        <f>VLOOKUP(A413,QComp!I:R,10,FALSE)</f>
        <v>5067.1268202728097</v>
      </c>
      <c r="AJ413" s="269">
        <f>VLOOKUP(A413,'LTFM Change'!G:K,5,FALSE)</f>
        <v>2244</v>
      </c>
      <c r="AK413" s="269">
        <f>VLOOKUP(A413,'Breakfast and Lunch'!A:E,5,FALSE)</f>
        <v>1183.8</v>
      </c>
      <c r="AL413" s="269">
        <f>VLOOKUP(A413,'Breakfast and Lunch'!A:D,4,FALSE)</f>
        <v>453.36</v>
      </c>
      <c r="AM413" s="269">
        <v>0</v>
      </c>
      <c r="AN413" s="269">
        <f>VLOOKUP(A413,'Safe School'!F:J,5,FALSE)</f>
        <v>0</v>
      </c>
      <c r="AO413" s="269">
        <v>0</v>
      </c>
      <c r="AP413" s="269">
        <f>VLOOKUP(A413,QComp!A:E,5,FALSE)</f>
        <v>0</v>
      </c>
      <c r="AQ413" s="269">
        <f t="shared" si="110"/>
        <v>179152.28682027245</v>
      </c>
      <c r="AR413" s="269">
        <f>VLOOKUP(A413,'2021 SPED'!A:AF,32,FALSE)</f>
        <v>-3.9358819564804435</v>
      </c>
      <c r="AS413" s="285">
        <f t="shared" si="104"/>
        <v>308708.35093831597</v>
      </c>
      <c r="AT413" s="247">
        <f t="shared" si="105"/>
        <v>7.8803400166574361E-2</v>
      </c>
      <c r="AU413" s="249">
        <f t="shared" si="102"/>
        <v>462582.9543505148</v>
      </c>
    </row>
    <row r="414" spans="1:47" x14ac:dyDescent="0.3">
      <c r="A414" s="243">
        <v>4089</v>
      </c>
      <c r="B414" s="243">
        <v>7</v>
      </c>
      <c r="C414" s="243" t="s">
        <v>394</v>
      </c>
      <c r="D414" s="243">
        <v>7</v>
      </c>
      <c r="E414" s="268">
        <f>VLOOKUP(A414,'Pupil Info'!A:D,4,FALSE)</f>
        <v>323</v>
      </c>
      <c r="F414" s="269">
        <f>VLOOKUP(A414,'Starting Point 2020'!A:AB,28,FALSE)+IFERROR(VLOOKUP(A414,'2020 SPED'!A:W,23,FALSE),0)</f>
        <v>2742398.9974409728</v>
      </c>
      <c r="G414" s="269">
        <f>VLOOKUP(A414,'Starting Point 2020'!A:AB,28,FALSE)</f>
        <v>2301915.2000000002</v>
      </c>
      <c r="H414" s="269">
        <f>VLOOKUP(A414,'2% 2020'!A:AB,28,FALSE)</f>
        <v>2345198.2000000002</v>
      </c>
      <c r="I414" s="269">
        <f t="shared" si="106"/>
        <v>43283</v>
      </c>
      <c r="J414" s="269">
        <f>VLOOKUP(A414,'2% with VPK 2020'!A:AB,28,FALSE)</f>
        <v>2345169.2000000002</v>
      </c>
      <c r="K414" s="269">
        <f>VLOOKUP(A414,'Charter School Lease'!A:D,4,FALSE)</f>
        <v>0</v>
      </c>
      <c r="L414" s="269">
        <f>VLOOKUP(A414,'Integration Change'!H:K,4,FALSE)</f>
        <v>0</v>
      </c>
      <c r="M414" s="269">
        <f>VLOOKUP(A414,'Other SPED'!A:D,4,FALSE)</f>
        <v>0</v>
      </c>
      <c r="N414" s="269">
        <f>VLOOKUP(A414,'LTFM Change'!G:J,4,FALSE)</f>
        <v>0</v>
      </c>
      <c r="O414" s="269">
        <f>VLOOKUP(A414,QComp!I:N,6,FALSE)</f>
        <v>0</v>
      </c>
      <c r="P414" s="269">
        <f>VLOOKUP(A414,'Breakfast and Lunch'!A:D,4,FALSE)</f>
        <v>0</v>
      </c>
      <c r="Q414" s="269">
        <f>VLOOKUP(A414,'Breakfast and Lunch'!A:E,5,FALSE)</f>
        <v>0</v>
      </c>
      <c r="R414" s="269">
        <v>0</v>
      </c>
      <c r="S414" s="269">
        <v>0</v>
      </c>
      <c r="T414" s="269">
        <f>VLOOKUP(A414,QComp!A:D,4,FALSE)</f>
        <v>0</v>
      </c>
      <c r="U414" s="269">
        <f t="shared" si="108"/>
        <v>-29</v>
      </c>
      <c r="V414" s="269">
        <f>VLOOKUP(A414,'2020 SPED'!A:AF,32,FALSE)</f>
        <v>0</v>
      </c>
      <c r="W414" s="270">
        <f t="shared" si="103"/>
        <v>43254</v>
      </c>
      <c r="X414" s="247">
        <f t="shared" si="109"/>
        <v>1.5772321985371859E-2</v>
      </c>
      <c r="Z414" s="268">
        <f>VLOOKUP(A414,'Pupil Info'!A:E,5,FALSE)</f>
        <v>346</v>
      </c>
      <c r="AA414" s="269">
        <f>VLOOKUP(A414,'Starting Point 2021'!A:AB,28,FALSE)+VLOOKUP(A414,'2021 SPED'!A:AT,23,FALSE)</f>
        <v>3014549.8163043195</v>
      </c>
      <c r="AB414" s="269">
        <f>VLOOKUP(A414,'Starting Point 2021'!A:AB,28,FALSE)</f>
        <v>2499886.6</v>
      </c>
      <c r="AC414" s="269">
        <f>VLOOKUP(A414,'2% 2021'!A:AB,28,FALSE)</f>
        <v>2595003.6</v>
      </c>
      <c r="AD414" s="269">
        <f t="shared" si="107"/>
        <v>95117</v>
      </c>
      <c r="AE414" s="269">
        <f>VLOOKUP(A414,'2% with VPK 2021'!A:AB,28,FALSE)</f>
        <v>2594973.6</v>
      </c>
      <c r="AF414" s="269">
        <f>VLOOKUP(A414,'Charter School Lease'!A:E,5,FALSE)</f>
        <v>0</v>
      </c>
      <c r="AG414" s="269">
        <f>VLOOKUP(A414,'Integration Change'!H:L,5,FALSE)</f>
        <v>0</v>
      </c>
      <c r="AH414" s="269">
        <f>VLOOKUP(A414,'Other SPED'!A:D,4,FALSE)</f>
        <v>0</v>
      </c>
      <c r="AI414" s="269">
        <f>VLOOKUP(A414,QComp!I:R,10,FALSE)</f>
        <v>0</v>
      </c>
      <c r="AJ414" s="269">
        <f>VLOOKUP(A414,'LTFM Change'!G:K,5,FALSE)</f>
        <v>0</v>
      </c>
      <c r="AK414" s="269">
        <f>VLOOKUP(A414,'Breakfast and Lunch'!A:E,5,FALSE)</f>
        <v>0</v>
      </c>
      <c r="AL414" s="269">
        <f>VLOOKUP(A414,'Breakfast and Lunch'!A:D,4,FALSE)</f>
        <v>0</v>
      </c>
      <c r="AM414" s="269">
        <v>0</v>
      </c>
      <c r="AN414" s="269">
        <f>VLOOKUP(A414,'Safe School'!F:J,5,FALSE)</f>
        <v>0</v>
      </c>
      <c r="AO414" s="269">
        <v>0</v>
      </c>
      <c r="AP414" s="269">
        <f>VLOOKUP(A414,QComp!A:E,5,FALSE)</f>
        <v>0</v>
      </c>
      <c r="AQ414" s="269">
        <f t="shared" si="110"/>
        <v>-30</v>
      </c>
      <c r="AR414" s="269">
        <f>VLOOKUP(A414,'2021 SPED'!A:AF,32,FALSE)</f>
        <v>-2.2413590708747506</v>
      </c>
      <c r="AS414" s="285">
        <f t="shared" si="104"/>
        <v>95084.758640929125</v>
      </c>
      <c r="AT414" s="247">
        <f t="shared" si="105"/>
        <v>3.1541943054534782E-2</v>
      </c>
      <c r="AU414" s="249">
        <f t="shared" si="102"/>
        <v>138338.75864092913</v>
      </c>
    </row>
    <row r="415" spans="1:47" x14ac:dyDescent="0.3">
      <c r="A415" s="243">
        <v>4090</v>
      </c>
      <c r="B415" s="243">
        <v>7</v>
      </c>
      <c r="C415" s="243" t="s">
        <v>395</v>
      </c>
      <c r="D415" s="243">
        <v>7</v>
      </c>
      <c r="E415" s="268">
        <f>VLOOKUP(A415,'Pupil Info'!A:D,4,FALSE)</f>
        <v>180</v>
      </c>
      <c r="F415" s="269">
        <f>VLOOKUP(A415,'Starting Point 2020'!A:AB,28,FALSE)+IFERROR(VLOOKUP(A415,'2020 SPED'!A:W,23,FALSE),0)</f>
        <v>1679039.3584242547</v>
      </c>
      <c r="G415" s="269">
        <f>VLOOKUP(A415,'Starting Point 2020'!A:AB,28,FALSE)</f>
        <v>1192941</v>
      </c>
      <c r="H415" s="269">
        <f>VLOOKUP(A415,'2% 2020'!A:AB,28,FALSE)</f>
        <v>1214883</v>
      </c>
      <c r="I415" s="269">
        <f t="shared" si="106"/>
        <v>21942</v>
      </c>
      <c r="J415" s="269">
        <f>VLOOKUP(A415,'2% with VPK 2020'!A:AB,28,FALSE)</f>
        <v>1215047</v>
      </c>
      <c r="K415" s="269">
        <f>VLOOKUP(A415,'Charter School Lease'!A:D,4,FALSE)</f>
        <v>0</v>
      </c>
      <c r="L415" s="269">
        <f>VLOOKUP(A415,'Integration Change'!H:K,4,FALSE)</f>
        <v>0</v>
      </c>
      <c r="M415" s="269">
        <f>VLOOKUP(A415,'Other SPED'!A:D,4,FALSE)</f>
        <v>0</v>
      </c>
      <c r="N415" s="269">
        <f>VLOOKUP(A415,'LTFM Change'!G:J,4,FALSE)</f>
        <v>0</v>
      </c>
      <c r="O415" s="269">
        <f>VLOOKUP(A415,QComp!I:N,6,FALSE)</f>
        <v>3.931942237635667</v>
      </c>
      <c r="P415" s="269">
        <f>VLOOKUP(A415,'Breakfast and Lunch'!A:D,4,FALSE)</f>
        <v>0</v>
      </c>
      <c r="Q415" s="269">
        <f>VLOOKUP(A415,'Breakfast and Lunch'!A:E,5,FALSE)</f>
        <v>0</v>
      </c>
      <c r="R415" s="269">
        <v>0</v>
      </c>
      <c r="S415" s="269">
        <v>0</v>
      </c>
      <c r="T415" s="269">
        <f>VLOOKUP(A415,QComp!A:D,4,FALSE)</f>
        <v>0</v>
      </c>
      <c r="U415" s="269">
        <f t="shared" si="108"/>
        <v>167.93194223754108</v>
      </c>
      <c r="V415" s="269">
        <f>VLOOKUP(A415,'2020 SPED'!A:AF,32,FALSE)</f>
        <v>0</v>
      </c>
      <c r="W415" s="270">
        <f t="shared" si="103"/>
        <v>22109.931942237541</v>
      </c>
      <c r="X415" s="247">
        <f t="shared" si="109"/>
        <v>1.3168203491660419E-2</v>
      </c>
      <c r="Z415" s="268">
        <f>VLOOKUP(A415,'Pupil Info'!A:E,5,FALSE)</f>
        <v>180</v>
      </c>
      <c r="AA415" s="269">
        <f>VLOOKUP(A415,'Starting Point 2021'!A:AB,28,FALSE)+VLOOKUP(A415,'2021 SPED'!A:AT,23,FALSE)</f>
        <v>1722203.9799543764</v>
      </c>
      <c r="AB415" s="269">
        <f>VLOOKUP(A415,'Starting Point 2021'!A:AB,28,FALSE)</f>
        <v>1192324</v>
      </c>
      <c r="AC415" s="269">
        <f>VLOOKUP(A415,'2% 2021'!A:AB,28,FALSE)</f>
        <v>1236735</v>
      </c>
      <c r="AD415" s="269">
        <f t="shared" si="107"/>
        <v>44411</v>
      </c>
      <c r="AE415" s="269">
        <f>VLOOKUP(A415,'2% with VPK 2021'!A:AB,28,FALSE)</f>
        <v>1236900</v>
      </c>
      <c r="AF415" s="269">
        <f>VLOOKUP(A415,'Charter School Lease'!A:E,5,FALSE)</f>
        <v>0</v>
      </c>
      <c r="AG415" s="269">
        <f>VLOOKUP(A415,'Integration Change'!H:L,5,FALSE)</f>
        <v>0</v>
      </c>
      <c r="AH415" s="269">
        <f>VLOOKUP(A415,'Other SPED'!A:D,4,FALSE)</f>
        <v>0</v>
      </c>
      <c r="AI415" s="269">
        <f>VLOOKUP(A415,QComp!I:R,10,FALSE)</f>
        <v>3.7748021617298946</v>
      </c>
      <c r="AJ415" s="269">
        <f>VLOOKUP(A415,'LTFM Change'!G:K,5,FALSE)</f>
        <v>0</v>
      </c>
      <c r="AK415" s="269">
        <f>VLOOKUP(A415,'Breakfast and Lunch'!A:E,5,FALSE)</f>
        <v>0</v>
      </c>
      <c r="AL415" s="269">
        <f>VLOOKUP(A415,'Breakfast and Lunch'!A:D,4,FALSE)</f>
        <v>0</v>
      </c>
      <c r="AM415" s="269">
        <v>0</v>
      </c>
      <c r="AN415" s="269">
        <f>VLOOKUP(A415,'Safe School'!F:J,5,FALSE)</f>
        <v>0</v>
      </c>
      <c r="AO415" s="269">
        <v>0</v>
      </c>
      <c r="AP415" s="269">
        <f>VLOOKUP(A415,QComp!A:E,5,FALSE)</f>
        <v>0</v>
      </c>
      <c r="AQ415" s="269">
        <f t="shared" si="110"/>
        <v>168.77480216184631</v>
      </c>
      <c r="AR415" s="269">
        <f>VLOOKUP(A415,'2021 SPED'!A:AF,32,FALSE)</f>
        <v>1438.9582817674382</v>
      </c>
      <c r="AS415" s="285">
        <f t="shared" si="104"/>
        <v>46018.733083929284</v>
      </c>
      <c r="AT415" s="247">
        <f t="shared" si="105"/>
        <v>2.672083772861128E-2</v>
      </c>
      <c r="AU415" s="249">
        <f t="shared" si="102"/>
        <v>68128.665026166826</v>
      </c>
    </row>
    <row r="416" spans="1:47" x14ac:dyDescent="0.3">
      <c r="A416" s="243">
        <v>4091</v>
      </c>
      <c r="B416" s="243">
        <v>7</v>
      </c>
      <c r="C416" s="243" t="s">
        <v>396</v>
      </c>
      <c r="D416" s="243">
        <v>7</v>
      </c>
      <c r="E416" s="268">
        <f>VLOOKUP(A416,'Pupil Info'!A:D,4,FALSE)</f>
        <v>122</v>
      </c>
      <c r="F416" s="269">
        <f>VLOOKUP(A416,'Starting Point 2020'!A:AB,28,FALSE)+IFERROR(VLOOKUP(A416,'2020 SPED'!A:W,23,FALSE),0)</f>
        <v>1793731.7813253049</v>
      </c>
      <c r="G416" s="269">
        <f>VLOOKUP(A416,'Starting Point 2020'!A:AB,28,FALSE)</f>
        <v>941269</v>
      </c>
      <c r="H416" s="269">
        <f>VLOOKUP(A416,'2% 2020'!A:AB,28,FALSE)</f>
        <v>958582</v>
      </c>
      <c r="I416" s="269">
        <f t="shared" si="106"/>
        <v>17313</v>
      </c>
      <c r="J416" s="269">
        <f>VLOOKUP(A416,'2% with VPK 2020'!A:AB,28,FALSE)</f>
        <v>958569</v>
      </c>
      <c r="K416" s="269">
        <f>VLOOKUP(A416,'Charter School Lease'!A:D,4,FALSE)</f>
        <v>0</v>
      </c>
      <c r="L416" s="269">
        <f>VLOOKUP(A416,'Integration Change'!H:K,4,FALSE)</f>
        <v>0</v>
      </c>
      <c r="M416" s="269">
        <f>VLOOKUP(A416,'Other SPED'!A:D,4,FALSE)</f>
        <v>0</v>
      </c>
      <c r="N416" s="269">
        <f>VLOOKUP(A416,'LTFM Change'!G:J,4,FALSE)</f>
        <v>0</v>
      </c>
      <c r="O416" s="269">
        <f>VLOOKUP(A416,QComp!I:N,6,FALSE)</f>
        <v>2.5480742992513115</v>
      </c>
      <c r="P416" s="269">
        <f>VLOOKUP(A416,'Breakfast and Lunch'!A:D,4,FALSE)</f>
        <v>0</v>
      </c>
      <c r="Q416" s="269">
        <f>VLOOKUP(A416,'Breakfast and Lunch'!A:E,5,FALSE)</f>
        <v>0</v>
      </c>
      <c r="R416" s="269">
        <v>0</v>
      </c>
      <c r="S416" s="269">
        <v>0</v>
      </c>
      <c r="T416" s="269">
        <f>VLOOKUP(A416,QComp!A:D,4,FALSE)</f>
        <v>0</v>
      </c>
      <c r="U416" s="269">
        <f t="shared" si="108"/>
        <v>-10.45192570076324</v>
      </c>
      <c r="V416" s="269">
        <f>VLOOKUP(A416,'2020 SPED'!A:AF,32,FALSE)</f>
        <v>0</v>
      </c>
      <c r="W416" s="270">
        <f t="shared" si="103"/>
        <v>17302.548074299237</v>
      </c>
      <c r="X416" s="247">
        <f t="shared" si="109"/>
        <v>9.6461178055925346E-3</v>
      </c>
      <c r="Z416" s="268">
        <f>VLOOKUP(A416,'Pupil Info'!A:E,5,FALSE)</f>
        <v>122</v>
      </c>
      <c r="AA416" s="269">
        <f>VLOOKUP(A416,'Starting Point 2021'!A:AB,28,FALSE)+VLOOKUP(A416,'2021 SPED'!A:AT,23,FALSE)</f>
        <v>1870517.0923541528</v>
      </c>
      <c r="AB416" s="269">
        <f>VLOOKUP(A416,'Starting Point 2021'!A:AB,28,FALSE)</f>
        <v>940620.4</v>
      </c>
      <c r="AC416" s="269">
        <f>VLOOKUP(A416,'2% 2021'!A:AB,28,FALSE)</f>
        <v>975664.4</v>
      </c>
      <c r="AD416" s="269">
        <f t="shared" si="107"/>
        <v>35044</v>
      </c>
      <c r="AE416" s="269">
        <f>VLOOKUP(A416,'2% with VPK 2021'!A:AB,28,FALSE)</f>
        <v>975794.2</v>
      </c>
      <c r="AF416" s="269">
        <f>VLOOKUP(A416,'Charter School Lease'!A:E,5,FALSE)</f>
        <v>0</v>
      </c>
      <c r="AG416" s="269">
        <f>VLOOKUP(A416,'Integration Change'!H:L,5,FALSE)</f>
        <v>0</v>
      </c>
      <c r="AH416" s="269">
        <f>VLOOKUP(A416,'Other SPED'!A:D,4,FALSE)</f>
        <v>0</v>
      </c>
      <c r="AI416" s="269">
        <f>VLOOKUP(A416,QComp!I:R,10,FALSE)</f>
        <v>2.4939776000355778</v>
      </c>
      <c r="AJ416" s="269">
        <f>VLOOKUP(A416,'LTFM Change'!G:K,5,FALSE)</f>
        <v>0</v>
      </c>
      <c r="AK416" s="269">
        <f>VLOOKUP(A416,'Breakfast and Lunch'!A:E,5,FALSE)</f>
        <v>0</v>
      </c>
      <c r="AL416" s="269">
        <f>VLOOKUP(A416,'Breakfast and Lunch'!A:D,4,FALSE)</f>
        <v>0</v>
      </c>
      <c r="AM416" s="269">
        <v>0</v>
      </c>
      <c r="AN416" s="269">
        <f>VLOOKUP(A416,'Safe School'!F:J,5,FALSE)</f>
        <v>0</v>
      </c>
      <c r="AO416" s="269">
        <v>0</v>
      </c>
      <c r="AP416" s="269">
        <f>VLOOKUP(A416,QComp!A:E,5,FALSE)</f>
        <v>0</v>
      </c>
      <c r="AQ416" s="269">
        <f t="shared" si="110"/>
        <v>132.29397759994026</v>
      </c>
      <c r="AR416" s="269">
        <f>VLOOKUP(A416,'2021 SPED'!A:AF,32,FALSE)</f>
        <v>1008.5681789339287</v>
      </c>
      <c r="AS416" s="285">
        <f t="shared" si="104"/>
        <v>36184.862156533869</v>
      </c>
      <c r="AT416" s="247">
        <f t="shared" si="105"/>
        <v>1.9344844430687961E-2</v>
      </c>
      <c r="AU416" s="249">
        <f t="shared" si="102"/>
        <v>53487.410230833106</v>
      </c>
    </row>
    <row r="417" spans="1:47" x14ac:dyDescent="0.3">
      <c r="A417" s="243">
        <v>4092</v>
      </c>
      <c r="B417" s="243">
        <v>7</v>
      </c>
      <c r="C417" s="243" t="s">
        <v>397</v>
      </c>
      <c r="D417" s="243">
        <v>7</v>
      </c>
      <c r="E417" s="268">
        <f>VLOOKUP(A417,'Pupil Info'!A:D,4,FALSE)</f>
        <v>64</v>
      </c>
      <c r="F417" s="269">
        <f>VLOOKUP(A417,'Starting Point 2020'!A:AB,28,FALSE)+IFERROR(VLOOKUP(A417,'2020 SPED'!A:W,23,FALSE),0)</f>
        <v>845197.40354293166</v>
      </c>
      <c r="G417" s="269">
        <f>VLOOKUP(A417,'Starting Point 2020'!A:AB,28,FALSE)</f>
        <v>584653</v>
      </c>
      <c r="H417" s="269">
        <f>VLOOKUP(A417,'2% 2020'!A:AB,28,FALSE)</f>
        <v>595883</v>
      </c>
      <c r="I417" s="269">
        <f t="shared" si="106"/>
        <v>11230</v>
      </c>
      <c r="J417" s="269">
        <f>VLOOKUP(A417,'2% with VPK 2020'!A:AB,28,FALSE)</f>
        <v>595877</v>
      </c>
      <c r="K417" s="269">
        <f>VLOOKUP(A417,'Charter School Lease'!A:D,4,FALSE)</f>
        <v>0</v>
      </c>
      <c r="L417" s="269">
        <f>VLOOKUP(A417,'Integration Change'!H:K,4,FALSE)</f>
        <v>0</v>
      </c>
      <c r="M417" s="269">
        <f>VLOOKUP(A417,'Other SPED'!A:D,4,FALSE)</f>
        <v>0</v>
      </c>
      <c r="N417" s="269">
        <f>VLOOKUP(A417,'LTFM Change'!G:J,4,FALSE)</f>
        <v>0</v>
      </c>
      <c r="O417" s="269">
        <f>VLOOKUP(A417,QComp!I:N,6,FALSE)</f>
        <v>0</v>
      </c>
      <c r="P417" s="269">
        <f>VLOOKUP(A417,'Breakfast and Lunch'!A:D,4,FALSE)</f>
        <v>0</v>
      </c>
      <c r="Q417" s="269">
        <f>VLOOKUP(A417,'Breakfast and Lunch'!A:E,5,FALSE)</f>
        <v>0</v>
      </c>
      <c r="R417" s="269">
        <v>0</v>
      </c>
      <c r="S417" s="269">
        <v>0</v>
      </c>
      <c r="T417" s="269">
        <f>VLOOKUP(A417,QComp!A:D,4,FALSE)</f>
        <v>0</v>
      </c>
      <c r="U417" s="269">
        <f t="shared" si="108"/>
        <v>-6</v>
      </c>
      <c r="V417" s="269">
        <f>VLOOKUP(A417,'2020 SPED'!A:AF,32,FALSE)</f>
        <v>0</v>
      </c>
      <c r="W417" s="270">
        <f t="shared" si="103"/>
        <v>11224</v>
      </c>
      <c r="X417" s="247">
        <f t="shared" si="109"/>
        <v>1.3279737908506103E-2</v>
      </c>
      <c r="Z417" s="268">
        <f>VLOOKUP(A417,'Pupil Info'!A:E,5,FALSE)</f>
        <v>64</v>
      </c>
      <c r="AA417" s="269">
        <f>VLOOKUP(A417,'Starting Point 2021'!A:AB,28,FALSE)+VLOOKUP(A417,'2021 SPED'!A:AT,23,FALSE)</f>
        <v>891488.67599876411</v>
      </c>
      <c r="AB417" s="269">
        <f>VLOOKUP(A417,'Starting Point 2021'!A:AB,28,FALSE)</f>
        <v>603503.80000000005</v>
      </c>
      <c r="AC417" s="269">
        <f>VLOOKUP(A417,'2% 2021'!A:AB,28,FALSE)</f>
        <v>627088.80000000005</v>
      </c>
      <c r="AD417" s="269">
        <f t="shared" si="107"/>
        <v>23585</v>
      </c>
      <c r="AE417" s="269">
        <f>VLOOKUP(A417,'2% with VPK 2021'!A:AB,28,FALSE)</f>
        <v>627081.80000000005</v>
      </c>
      <c r="AF417" s="269">
        <f>VLOOKUP(A417,'Charter School Lease'!A:E,5,FALSE)</f>
        <v>0</v>
      </c>
      <c r="AG417" s="269">
        <f>VLOOKUP(A417,'Integration Change'!H:L,5,FALSE)</f>
        <v>0</v>
      </c>
      <c r="AH417" s="269">
        <f>VLOOKUP(A417,'Other SPED'!A:D,4,FALSE)</f>
        <v>0</v>
      </c>
      <c r="AI417" s="269">
        <f>VLOOKUP(A417,QComp!I:R,10,FALSE)</f>
        <v>0</v>
      </c>
      <c r="AJ417" s="269">
        <f>VLOOKUP(A417,'LTFM Change'!G:K,5,FALSE)</f>
        <v>0</v>
      </c>
      <c r="AK417" s="269">
        <f>VLOOKUP(A417,'Breakfast and Lunch'!A:E,5,FALSE)</f>
        <v>0</v>
      </c>
      <c r="AL417" s="269">
        <f>VLOOKUP(A417,'Breakfast and Lunch'!A:D,4,FALSE)</f>
        <v>0</v>
      </c>
      <c r="AM417" s="269">
        <v>0</v>
      </c>
      <c r="AN417" s="269">
        <f>VLOOKUP(A417,'Safe School'!F:J,5,FALSE)</f>
        <v>0</v>
      </c>
      <c r="AO417" s="269">
        <v>0</v>
      </c>
      <c r="AP417" s="269">
        <f>VLOOKUP(A417,QComp!A:E,5,FALSE)</f>
        <v>0</v>
      </c>
      <c r="AQ417" s="269">
        <f t="shared" si="110"/>
        <v>-7</v>
      </c>
      <c r="AR417" s="269">
        <f>VLOOKUP(A417,'2021 SPED'!A:AF,32,FALSE)</f>
        <v>0.35330413054907694</v>
      </c>
      <c r="AS417" s="285">
        <f t="shared" si="104"/>
        <v>23578.353304130549</v>
      </c>
      <c r="AT417" s="247">
        <f t="shared" si="105"/>
        <v>2.6448292545853021E-2</v>
      </c>
      <c r="AU417" s="249">
        <f t="shared" si="102"/>
        <v>34802.353304130549</v>
      </c>
    </row>
    <row r="418" spans="1:47" x14ac:dyDescent="0.3">
      <c r="A418" s="243">
        <v>4093</v>
      </c>
      <c r="B418" s="243">
        <v>7</v>
      </c>
      <c r="C418" s="243" t="s">
        <v>398</v>
      </c>
      <c r="D418" s="243">
        <v>7</v>
      </c>
      <c r="E418" s="268">
        <f>VLOOKUP(A418,'Pupil Info'!A:D,4,FALSE)</f>
        <v>120</v>
      </c>
      <c r="F418" s="269">
        <f>VLOOKUP(A418,'Starting Point 2020'!A:AB,28,FALSE)+IFERROR(VLOOKUP(A418,'2020 SPED'!A:W,23,FALSE),0)</f>
        <v>1930675.5405762647</v>
      </c>
      <c r="G418" s="269">
        <f>VLOOKUP(A418,'Starting Point 2020'!A:AB,28,FALSE)</f>
        <v>1228271</v>
      </c>
      <c r="H418" s="269">
        <f>VLOOKUP(A418,'2% 2020'!A:AB,28,FALSE)</f>
        <v>1251808</v>
      </c>
      <c r="I418" s="269">
        <f t="shared" si="106"/>
        <v>23537</v>
      </c>
      <c r="J418" s="269">
        <f>VLOOKUP(A418,'2% with VPK 2020'!A:AB,28,FALSE)</f>
        <v>1251923</v>
      </c>
      <c r="K418" s="269">
        <f>VLOOKUP(A418,'Charter School Lease'!A:D,4,FALSE)</f>
        <v>0</v>
      </c>
      <c r="L418" s="269">
        <f>VLOOKUP(A418,'Integration Change'!H:K,4,FALSE)</f>
        <v>0</v>
      </c>
      <c r="M418" s="269">
        <f>VLOOKUP(A418,'Other SPED'!A:D,4,FALSE)</f>
        <v>0</v>
      </c>
      <c r="N418" s="269">
        <f>VLOOKUP(A418,'LTFM Change'!G:J,4,FALSE)</f>
        <v>0</v>
      </c>
      <c r="O418" s="269">
        <f>VLOOKUP(A418,QComp!I:N,6,FALSE)</f>
        <v>0</v>
      </c>
      <c r="P418" s="269">
        <f>VLOOKUP(A418,'Breakfast and Lunch'!A:D,4,FALSE)</f>
        <v>0</v>
      </c>
      <c r="Q418" s="269">
        <f>VLOOKUP(A418,'Breakfast and Lunch'!A:E,5,FALSE)</f>
        <v>0</v>
      </c>
      <c r="R418" s="269">
        <v>0</v>
      </c>
      <c r="S418" s="269">
        <v>0</v>
      </c>
      <c r="T418" s="269">
        <f>VLOOKUP(A418,QComp!A:D,4,FALSE)</f>
        <v>0</v>
      </c>
      <c r="U418" s="269">
        <f t="shared" si="108"/>
        <v>115</v>
      </c>
      <c r="V418" s="269">
        <f>VLOOKUP(A418,'2020 SPED'!A:AF,32,FALSE)</f>
        <v>0</v>
      </c>
      <c r="W418" s="270">
        <f t="shared" si="103"/>
        <v>23652</v>
      </c>
      <c r="X418" s="247">
        <f t="shared" si="109"/>
        <v>1.225063430023068E-2</v>
      </c>
      <c r="Z418" s="268">
        <f>VLOOKUP(A418,'Pupil Info'!A:E,5,FALSE)</f>
        <v>120</v>
      </c>
      <c r="AA418" s="269">
        <f>VLOOKUP(A418,'Starting Point 2021'!A:AB,28,FALSE)+VLOOKUP(A418,'2021 SPED'!A:AT,23,FALSE)</f>
        <v>1990672.2884185477</v>
      </c>
      <c r="AB418" s="269">
        <f>VLOOKUP(A418,'Starting Point 2021'!A:AB,28,FALSE)</f>
        <v>1226418</v>
      </c>
      <c r="AC418" s="269">
        <f>VLOOKUP(A418,'2% 2021'!A:AB,28,FALSE)</f>
        <v>1273977</v>
      </c>
      <c r="AD418" s="269">
        <f t="shared" si="107"/>
        <v>47559</v>
      </c>
      <c r="AE418" s="269">
        <f>VLOOKUP(A418,'2% with VPK 2021'!A:AB,28,FALSE)</f>
        <v>1274084</v>
      </c>
      <c r="AF418" s="269">
        <f>VLOOKUP(A418,'Charter School Lease'!A:E,5,FALSE)</f>
        <v>0</v>
      </c>
      <c r="AG418" s="269">
        <f>VLOOKUP(A418,'Integration Change'!H:L,5,FALSE)</f>
        <v>0</v>
      </c>
      <c r="AH418" s="269">
        <f>VLOOKUP(A418,'Other SPED'!A:D,4,FALSE)</f>
        <v>0</v>
      </c>
      <c r="AI418" s="269">
        <f>VLOOKUP(A418,QComp!I:R,10,FALSE)</f>
        <v>0</v>
      </c>
      <c r="AJ418" s="269">
        <f>VLOOKUP(A418,'LTFM Change'!G:K,5,FALSE)</f>
        <v>0</v>
      </c>
      <c r="AK418" s="269">
        <f>VLOOKUP(A418,'Breakfast and Lunch'!A:E,5,FALSE)</f>
        <v>0</v>
      </c>
      <c r="AL418" s="269">
        <f>VLOOKUP(A418,'Breakfast and Lunch'!A:D,4,FALSE)</f>
        <v>0</v>
      </c>
      <c r="AM418" s="269">
        <v>0</v>
      </c>
      <c r="AN418" s="269">
        <f>VLOOKUP(A418,'Safe School'!F:J,5,FALSE)</f>
        <v>0</v>
      </c>
      <c r="AO418" s="269">
        <v>0</v>
      </c>
      <c r="AP418" s="269">
        <f>VLOOKUP(A418,QComp!A:E,5,FALSE)</f>
        <v>0</v>
      </c>
      <c r="AQ418" s="269">
        <f t="shared" si="110"/>
        <v>107</v>
      </c>
      <c r="AR418" s="269">
        <f>VLOOKUP(A418,'2021 SPED'!A:AF,32,FALSE)</f>
        <v>-3.8335915707284585</v>
      </c>
      <c r="AS418" s="285">
        <f t="shared" si="104"/>
        <v>47662.166408429272</v>
      </c>
      <c r="AT418" s="247">
        <f t="shared" si="105"/>
        <v>2.3942748731532151E-2</v>
      </c>
      <c r="AU418" s="249">
        <f t="shared" si="102"/>
        <v>71314.166408429272</v>
      </c>
    </row>
    <row r="419" spans="1:47" x14ac:dyDescent="0.3">
      <c r="A419" s="243">
        <v>4095</v>
      </c>
      <c r="B419" s="243">
        <v>7</v>
      </c>
      <c r="C419" s="243" t="s">
        <v>399</v>
      </c>
      <c r="D419" s="243">
        <v>7</v>
      </c>
      <c r="E419" s="268">
        <f>VLOOKUP(A419,'Pupil Info'!A:D,4,FALSE)</f>
        <v>175</v>
      </c>
      <c r="F419" s="269">
        <f>VLOOKUP(A419,'Starting Point 2020'!A:AB,28,FALSE)+IFERROR(VLOOKUP(A419,'2020 SPED'!A:W,23,FALSE),0)</f>
        <v>1599894.9526051558</v>
      </c>
      <c r="G419" s="269">
        <f>VLOOKUP(A419,'Starting Point 2020'!A:AB,28,FALSE)</f>
        <v>1386081</v>
      </c>
      <c r="H419" s="269">
        <f>VLOOKUP(A419,'2% 2020'!A:AB,28,FALSE)</f>
        <v>1411681</v>
      </c>
      <c r="I419" s="269">
        <f t="shared" si="106"/>
        <v>25600</v>
      </c>
      <c r="J419" s="269">
        <f>VLOOKUP(A419,'2% with VPK 2020'!A:AB,28,FALSE)</f>
        <v>1411664</v>
      </c>
      <c r="K419" s="269">
        <f>VLOOKUP(A419,'Charter School Lease'!A:D,4,FALSE)</f>
        <v>0</v>
      </c>
      <c r="L419" s="269">
        <f>VLOOKUP(A419,'Integration Change'!H:K,4,FALSE)</f>
        <v>0</v>
      </c>
      <c r="M419" s="269">
        <f>VLOOKUP(A419,'Other SPED'!A:D,4,FALSE)</f>
        <v>0</v>
      </c>
      <c r="N419" s="269">
        <f>VLOOKUP(A419,'LTFM Change'!G:J,4,FALSE)</f>
        <v>0</v>
      </c>
      <c r="O419" s="269">
        <f>VLOOKUP(A419,QComp!I:N,6,FALSE)</f>
        <v>4.0417730263943668</v>
      </c>
      <c r="P419" s="269">
        <f>VLOOKUP(A419,'Breakfast and Lunch'!A:D,4,FALSE)</f>
        <v>0</v>
      </c>
      <c r="Q419" s="269">
        <f>VLOOKUP(A419,'Breakfast and Lunch'!A:E,5,FALSE)</f>
        <v>0</v>
      </c>
      <c r="R419" s="269">
        <v>0</v>
      </c>
      <c r="S419" s="269">
        <v>0</v>
      </c>
      <c r="T419" s="269">
        <f>VLOOKUP(A419,QComp!A:D,4,FALSE)</f>
        <v>0</v>
      </c>
      <c r="U419" s="269">
        <f t="shared" si="108"/>
        <v>-12.958226973656565</v>
      </c>
      <c r="V419" s="269">
        <f>VLOOKUP(A419,'2020 SPED'!A:AF,32,FALSE)</f>
        <v>0</v>
      </c>
      <c r="W419" s="270">
        <f t="shared" si="103"/>
        <v>25587.041773026343</v>
      </c>
      <c r="X419" s="247">
        <f t="shared" si="109"/>
        <v>1.5992951119298309E-2</v>
      </c>
      <c r="Z419" s="268">
        <f>VLOOKUP(A419,'Pupil Info'!A:E,5,FALSE)</f>
        <v>175</v>
      </c>
      <c r="AA419" s="269">
        <f>VLOOKUP(A419,'Starting Point 2021'!A:AB,28,FALSE)+VLOOKUP(A419,'2021 SPED'!A:AT,23,FALSE)</f>
        <v>1618543.8330834515</v>
      </c>
      <c r="AB419" s="269">
        <f>VLOOKUP(A419,'Starting Point 2021'!A:AB,28,FALSE)</f>
        <v>1385226</v>
      </c>
      <c r="AC419" s="269">
        <f>VLOOKUP(A419,'2% 2021'!A:AB,28,FALSE)</f>
        <v>1437037</v>
      </c>
      <c r="AD419" s="269">
        <f t="shared" si="107"/>
        <v>51811</v>
      </c>
      <c r="AE419" s="269">
        <f>VLOOKUP(A419,'2% with VPK 2021'!A:AB,28,FALSE)</f>
        <v>1437019</v>
      </c>
      <c r="AF419" s="269">
        <f>VLOOKUP(A419,'Charter School Lease'!A:E,5,FALSE)</f>
        <v>0</v>
      </c>
      <c r="AG419" s="269">
        <f>VLOOKUP(A419,'Integration Change'!H:L,5,FALSE)</f>
        <v>0</v>
      </c>
      <c r="AH419" s="269">
        <f>VLOOKUP(A419,'Other SPED'!A:D,4,FALSE)</f>
        <v>0</v>
      </c>
      <c r="AI419" s="269">
        <f>VLOOKUP(A419,QComp!I:R,10,FALSE)</f>
        <v>3.8586866542100324</v>
      </c>
      <c r="AJ419" s="269">
        <f>VLOOKUP(A419,'LTFM Change'!G:K,5,FALSE)</f>
        <v>0</v>
      </c>
      <c r="AK419" s="269">
        <f>VLOOKUP(A419,'Breakfast and Lunch'!A:E,5,FALSE)</f>
        <v>0</v>
      </c>
      <c r="AL419" s="269">
        <f>VLOOKUP(A419,'Breakfast and Lunch'!A:D,4,FALSE)</f>
        <v>0</v>
      </c>
      <c r="AM419" s="269">
        <v>0</v>
      </c>
      <c r="AN419" s="269">
        <f>VLOOKUP(A419,'Safe School'!F:J,5,FALSE)</f>
        <v>0</v>
      </c>
      <c r="AO419" s="269">
        <v>0</v>
      </c>
      <c r="AP419" s="269">
        <f>VLOOKUP(A419,QComp!A:E,5,FALSE)</f>
        <v>0</v>
      </c>
      <c r="AQ419" s="269">
        <f t="shared" si="110"/>
        <v>-14.141313345870003</v>
      </c>
      <c r="AR419" s="269">
        <f>VLOOKUP(A419,'2021 SPED'!A:AF,32,FALSE)</f>
        <v>3.8727389260893688</v>
      </c>
      <c r="AS419" s="285">
        <f t="shared" si="104"/>
        <v>51800.731425580219</v>
      </c>
      <c r="AT419" s="247">
        <f t="shared" si="105"/>
        <v>3.200452800026795E-2</v>
      </c>
      <c r="AU419" s="249">
        <f t="shared" si="102"/>
        <v>77387.773198606563</v>
      </c>
    </row>
    <row r="420" spans="1:47" x14ac:dyDescent="0.3">
      <c r="A420" s="243">
        <v>4097</v>
      </c>
      <c r="B420" s="243">
        <v>7</v>
      </c>
      <c r="C420" s="243" t="s">
        <v>400</v>
      </c>
      <c r="D420" s="243">
        <v>7</v>
      </c>
      <c r="E420" s="268">
        <f>VLOOKUP(A420,'Pupil Info'!A:D,4,FALSE)</f>
        <v>352</v>
      </c>
      <c r="F420" s="269">
        <f>VLOOKUP(A420,'Starting Point 2020'!A:AB,28,FALSE)+IFERROR(VLOOKUP(A420,'2020 SPED'!A:W,23,FALSE),0)</f>
        <v>6052532.4125392968</v>
      </c>
      <c r="G420" s="269">
        <f>VLOOKUP(A420,'Starting Point 2020'!A:AB,28,FALSE)</f>
        <v>3351541</v>
      </c>
      <c r="H420" s="269">
        <f>VLOOKUP(A420,'2% 2020'!A:AB,28,FALSE)</f>
        <v>3410882</v>
      </c>
      <c r="I420" s="269">
        <f t="shared" si="106"/>
        <v>59341</v>
      </c>
      <c r="J420" s="269">
        <f>VLOOKUP(A420,'2% with VPK 2020'!A:AB,28,FALSE)</f>
        <v>3431284</v>
      </c>
      <c r="K420" s="269">
        <f>VLOOKUP(A420,'Charter School Lease'!A:D,4,FALSE)</f>
        <v>3773.1199999999953</v>
      </c>
      <c r="L420" s="269">
        <f>VLOOKUP(A420,'Integration Change'!H:K,4,FALSE)</f>
        <v>0</v>
      </c>
      <c r="M420" s="269">
        <f>VLOOKUP(A420,'Other SPED'!A:D,4,FALSE)</f>
        <v>0</v>
      </c>
      <c r="N420" s="269">
        <f>VLOOKUP(A420,'LTFM Change'!G:J,4,FALSE)</f>
        <v>561</v>
      </c>
      <c r="O420" s="269">
        <f>VLOOKUP(A420,QComp!I:N,6,FALSE)</f>
        <v>1269.0422554651159</v>
      </c>
      <c r="P420" s="269">
        <f>VLOOKUP(A420,'Breakfast and Lunch'!A:D,4,FALSE)</f>
        <v>113.34</v>
      </c>
      <c r="Q420" s="269">
        <f>VLOOKUP(A420,'Breakfast and Lunch'!A:E,5,FALSE)</f>
        <v>295.95</v>
      </c>
      <c r="R420" s="269">
        <v>0</v>
      </c>
      <c r="S420" s="269">
        <v>0</v>
      </c>
      <c r="T420" s="269">
        <f>VLOOKUP(A420,QComp!A:D,4,FALSE)</f>
        <v>0</v>
      </c>
      <c r="U420" s="269">
        <f t="shared" si="108"/>
        <v>26414.45225546509</v>
      </c>
      <c r="V420" s="269">
        <f>VLOOKUP(A420,'2020 SPED'!A:AF,32,FALSE)</f>
        <v>0</v>
      </c>
      <c r="W420" s="270">
        <f t="shared" si="103"/>
        <v>85755.45225546509</v>
      </c>
      <c r="X420" s="247">
        <f t="shared" si="109"/>
        <v>1.4168524249089813E-2</v>
      </c>
      <c r="Z420" s="268">
        <f>VLOOKUP(A420,'Pupil Info'!A:E,5,FALSE)</f>
        <v>391</v>
      </c>
      <c r="AA420" s="269">
        <f>VLOOKUP(A420,'Starting Point 2021'!A:AB,28,FALSE)+VLOOKUP(A420,'2021 SPED'!A:AT,23,FALSE)</f>
        <v>7115195.5353853721</v>
      </c>
      <c r="AB420" s="269">
        <f>VLOOKUP(A420,'Starting Point 2021'!A:AB,28,FALSE)</f>
        <v>3839779.4</v>
      </c>
      <c r="AC420" s="269">
        <f>VLOOKUP(A420,'2% 2021'!A:AB,28,FALSE)</f>
        <v>3978294.4</v>
      </c>
      <c r="AD420" s="269">
        <f t="shared" si="107"/>
        <v>138515</v>
      </c>
      <c r="AE420" s="269">
        <f>VLOOKUP(A420,'2% with VPK 2021'!A:AB,28,FALSE)</f>
        <v>4001631.4</v>
      </c>
      <c r="AF420" s="269">
        <f>VLOOKUP(A420,'Charter School Lease'!A:E,5,FALSE)</f>
        <v>3806.1900000000605</v>
      </c>
      <c r="AG420" s="269">
        <f>VLOOKUP(A420,'Integration Change'!H:L,5,FALSE)</f>
        <v>0</v>
      </c>
      <c r="AH420" s="269">
        <f>VLOOKUP(A420,'Other SPED'!A:D,4,FALSE)</f>
        <v>0</v>
      </c>
      <c r="AI420" s="269">
        <f>VLOOKUP(A420,QComp!I:R,10,FALSE)</f>
        <v>1272.6926215828717</v>
      </c>
      <c r="AJ420" s="269">
        <f>VLOOKUP(A420,'LTFM Change'!G:K,5,FALSE)</f>
        <v>561</v>
      </c>
      <c r="AK420" s="269">
        <f>VLOOKUP(A420,'Breakfast and Lunch'!A:E,5,FALSE)</f>
        <v>295.95</v>
      </c>
      <c r="AL420" s="269">
        <f>VLOOKUP(A420,'Breakfast and Lunch'!A:D,4,FALSE)</f>
        <v>113.34</v>
      </c>
      <c r="AM420" s="269">
        <v>0</v>
      </c>
      <c r="AN420" s="269">
        <f>VLOOKUP(A420,'Safe School'!F:J,5,FALSE)</f>
        <v>0</v>
      </c>
      <c r="AO420" s="269">
        <v>0</v>
      </c>
      <c r="AP420" s="269">
        <f>VLOOKUP(A420,QComp!A:E,5,FALSE)</f>
        <v>0</v>
      </c>
      <c r="AQ420" s="269">
        <f t="shared" si="110"/>
        <v>29386.172621582635</v>
      </c>
      <c r="AR420" s="269">
        <f>VLOOKUP(A420,'2021 SPED'!A:AF,32,FALSE)</f>
        <v>747.24962426628917</v>
      </c>
      <c r="AS420" s="285">
        <f t="shared" si="104"/>
        <v>168648.42224584892</v>
      </c>
      <c r="AT420" s="247">
        <f t="shared" si="105"/>
        <v>2.3702570281747656E-2</v>
      </c>
      <c r="AU420" s="249">
        <f t="shared" si="102"/>
        <v>254403.87450131401</v>
      </c>
    </row>
    <row r="421" spans="1:47" x14ac:dyDescent="0.3">
      <c r="A421" s="243">
        <v>4098</v>
      </c>
      <c r="B421" s="243">
        <v>7</v>
      </c>
      <c r="C421" s="243" t="s">
        <v>401</v>
      </c>
      <c r="D421" s="243">
        <v>7</v>
      </c>
      <c r="E421" s="268">
        <f>VLOOKUP(A421,'Pupil Info'!A:D,4,FALSE)</f>
        <v>1006</v>
      </c>
      <c r="F421" s="269">
        <f>VLOOKUP(A421,'Starting Point 2020'!A:AB,28,FALSE)+IFERROR(VLOOKUP(A421,'2020 SPED'!A:W,23,FALSE),0)</f>
        <v>8847570.806403989</v>
      </c>
      <c r="G421" s="269">
        <f>VLOOKUP(A421,'Starting Point 2020'!A:AB,28,FALSE)</f>
        <v>7590711.4000000004</v>
      </c>
      <c r="H421" s="269">
        <f>VLOOKUP(A421,'2% 2020'!A:AB,28,FALSE)</f>
        <v>7730500.4000000004</v>
      </c>
      <c r="I421" s="269">
        <f t="shared" si="106"/>
        <v>139789</v>
      </c>
      <c r="J421" s="269">
        <f>VLOOKUP(A421,'2% with VPK 2020'!A:AB,28,FALSE)</f>
        <v>7731506</v>
      </c>
      <c r="K421" s="269">
        <f>VLOOKUP(A421,'Charter School Lease'!A:D,4,FALSE)</f>
        <v>0</v>
      </c>
      <c r="L421" s="269">
        <f>VLOOKUP(A421,'Integration Change'!H:K,4,FALSE)</f>
        <v>0</v>
      </c>
      <c r="M421" s="269">
        <f>VLOOKUP(A421,'Other SPED'!A:D,4,FALSE)</f>
        <v>0</v>
      </c>
      <c r="N421" s="269">
        <f>VLOOKUP(A421,'LTFM Change'!G:J,4,FALSE)</f>
        <v>0</v>
      </c>
      <c r="O421" s="269">
        <f>VLOOKUP(A421,QComp!I:N,6,FALSE)</f>
        <v>21.812394647888141</v>
      </c>
      <c r="P421" s="269">
        <f>VLOOKUP(A421,'Breakfast and Lunch'!A:D,4,FALSE)</f>
        <v>0</v>
      </c>
      <c r="Q421" s="269">
        <f>VLOOKUP(A421,'Breakfast and Lunch'!A:E,5,FALSE)</f>
        <v>0</v>
      </c>
      <c r="R421" s="269">
        <v>0</v>
      </c>
      <c r="S421" s="269">
        <v>0</v>
      </c>
      <c r="T421" s="269">
        <f>VLOOKUP(A421,QComp!A:D,4,FALSE)</f>
        <v>0</v>
      </c>
      <c r="U421" s="269">
        <f t="shared" si="108"/>
        <v>1027.4123946474865</v>
      </c>
      <c r="V421" s="269">
        <f>VLOOKUP(A421,'2020 SPED'!A:AF,32,FALSE)</f>
        <v>0</v>
      </c>
      <c r="W421" s="270">
        <f t="shared" si="103"/>
        <v>140816.41239464749</v>
      </c>
      <c r="X421" s="247">
        <f t="shared" si="109"/>
        <v>1.5915827686026951E-2</v>
      </c>
      <c r="Z421" s="268">
        <f>VLOOKUP(A421,'Pupil Info'!A:E,5,FALSE)</f>
        <v>977</v>
      </c>
      <c r="AA421" s="269">
        <f>VLOOKUP(A421,'Starting Point 2021'!A:AB,28,FALSE)+VLOOKUP(A421,'2021 SPED'!A:AT,23,FALSE)</f>
        <v>8747545.066583002</v>
      </c>
      <c r="AB421" s="269">
        <f>VLOOKUP(A421,'Starting Point 2021'!A:AB,28,FALSE)</f>
        <v>7413939.5999999996</v>
      </c>
      <c r="AC421" s="269">
        <f>VLOOKUP(A421,'2% 2021'!A:AB,28,FALSE)</f>
        <v>7690501.5999999996</v>
      </c>
      <c r="AD421" s="269">
        <f t="shared" si="107"/>
        <v>276562</v>
      </c>
      <c r="AE421" s="269">
        <f>VLOOKUP(A421,'2% with VPK 2021'!A:AB,28,FALSE)</f>
        <v>7690410.5999999996</v>
      </c>
      <c r="AF421" s="269">
        <f>VLOOKUP(A421,'Charter School Lease'!A:E,5,FALSE)</f>
        <v>0</v>
      </c>
      <c r="AG421" s="269">
        <f>VLOOKUP(A421,'Integration Change'!H:L,5,FALSE)</f>
        <v>0</v>
      </c>
      <c r="AH421" s="269">
        <f>VLOOKUP(A421,'Other SPED'!A:D,4,FALSE)</f>
        <v>0</v>
      </c>
      <c r="AI421" s="269">
        <f>VLOOKUP(A421,QComp!I:R,10,FALSE)</f>
        <v>21.486432010686258</v>
      </c>
      <c r="AJ421" s="269">
        <f>VLOOKUP(A421,'LTFM Change'!G:K,5,FALSE)</f>
        <v>0</v>
      </c>
      <c r="AK421" s="269">
        <f>VLOOKUP(A421,'Breakfast and Lunch'!A:E,5,FALSE)</f>
        <v>0</v>
      </c>
      <c r="AL421" s="269">
        <f>VLOOKUP(A421,'Breakfast and Lunch'!A:D,4,FALSE)</f>
        <v>0</v>
      </c>
      <c r="AM421" s="269">
        <v>0</v>
      </c>
      <c r="AN421" s="269">
        <f>VLOOKUP(A421,'Safe School'!F:J,5,FALSE)</f>
        <v>0</v>
      </c>
      <c r="AO421" s="269">
        <v>0</v>
      </c>
      <c r="AP421" s="269">
        <f>VLOOKUP(A421,QComp!A:E,5,FALSE)</f>
        <v>0</v>
      </c>
      <c r="AQ421" s="269">
        <f t="shared" si="110"/>
        <v>-69.513567989692092</v>
      </c>
      <c r="AR421" s="269">
        <f>VLOOKUP(A421,'2021 SPED'!A:AF,32,FALSE)</f>
        <v>877.28400189639069</v>
      </c>
      <c r="AS421" s="285">
        <f t="shared" si="104"/>
        <v>277369.7704339067</v>
      </c>
      <c r="AT421" s="247">
        <f t="shared" si="105"/>
        <v>3.1708298536637737E-2</v>
      </c>
      <c r="AU421" s="249">
        <f t="shared" si="102"/>
        <v>418186.18282855419</v>
      </c>
    </row>
    <row r="422" spans="1:47" x14ac:dyDescent="0.3">
      <c r="A422" s="243">
        <v>4100</v>
      </c>
      <c r="B422" s="243">
        <v>7</v>
      </c>
      <c r="C422" s="243" t="s">
        <v>402</v>
      </c>
      <c r="D422" s="243">
        <v>7</v>
      </c>
      <c r="E422" s="268">
        <f>VLOOKUP(A422,'Pupil Info'!A:D,4,FALSE)</f>
        <v>112</v>
      </c>
      <c r="F422" s="269">
        <f>VLOOKUP(A422,'Starting Point 2020'!A:AB,28,FALSE)+IFERROR(VLOOKUP(A422,'2020 SPED'!A:W,23,FALSE),0)</f>
        <v>1506383.3538143504</v>
      </c>
      <c r="G422" s="269">
        <f>VLOOKUP(A422,'Starting Point 2020'!A:AB,28,FALSE)</f>
        <v>784238</v>
      </c>
      <c r="H422" s="269">
        <f>VLOOKUP(A422,'2% 2020'!A:AB,28,FALSE)</f>
        <v>799125</v>
      </c>
      <c r="I422" s="269">
        <f t="shared" si="106"/>
        <v>14887</v>
      </c>
      <c r="J422" s="269">
        <f>VLOOKUP(A422,'2% with VPK 2020'!A:AB,28,FALSE)</f>
        <v>799115</v>
      </c>
      <c r="K422" s="269">
        <f>VLOOKUP(A422,'Charter School Lease'!A:D,4,FALSE)</f>
        <v>0</v>
      </c>
      <c r="L422" s="269">
        <f>VLOOKUP(A422,'Integration Change'!H:K,4,FALSE)</f>
        <v>0</v>
      </c>
      <c r="M422" s="269">
        <f>VLOOKUP(A422,'Other SPED'!A:D,4,FALSE)</f>
        <v>0</v>
      </c>
      <c r="N422" s="269">
        <f>VLOOKUP(A422,'LTFM Change'!G:J,4,FALSE)</f>
        <v>0</v>
      </c>
      <c r="O422" s="269">
        <f>VLOOKUP(A422,QComp!I:N,6,FALSE)</f>
        <v>0</v>
      </c>
      <c r="P422" s="269">
        <f>VLOOKUP(A422,'Breakfast and Lunch'!A:D,4,FALSE)</f>
        <v>0</v>
      </c>
      <c r="Q422" s="269">
        <f>VLOOKUP(A422,'Breakfast and Lunch'!A:E,5,FALSE)</f>
        <v>0</v>
      </c>
      <c r="R422" s="269">
        <v>0</v>
      </c>
      <c r="S422" s="269">
        <v>0</v>
      </c>
      <c r="T422" s="269">
        <f>VLOOKUP(A422,QComp!A:D,4,FALSE)</f>
        <v>0</v>
      </c>
      <c r="U422" s="269">
        <f t="shared" si="108"/>
        <v>-10</v>
      </c>
      <c r="V422" s="269">
        <f>VLOOKUP(A422,'2020 SPED'!A:AF,32,FALSE)</f>
        <v>0</v>
      </c>
      <c r="W422" s="270">
        <f t="shared" si="103"/>
        <v>14877</v>
      </c>
      <c r="X422" s="247">
        <f t="shared" si="109"/>
        <v>9.8759721171437411E-3</v>
      </c>
      <c r="Z422" s="268">
        <f>VLOOKUP(A422,'Pupil Info'!A:E,5,FALSE)</f>
        <v>128</v>
      </c>
      <c r="AA422" s="269">
        <f>VLOOKUP(A422,'Starting Point 2021'!A:AB,28,FALSE)+VLOOKUP(A422,'2021 SPED'!A:AT,23,FALSE)</f>
        <v>1787076.0417262574</v>
      </c>
      <c r="AB422" s="269">
        <f>VLOOKUP(A422,'Starting Point 2021'!A:AB,28,FALSE)</f>
        <v>892466</v>
      </c>
      <c r="AC422" s="269">
        <f>VLOOKUP(A422,'2% 2021'!A:AB,28,FALSE)</f>
        <v>926681</v>
      </c>
      <c r="AD422" s="269">
        <f t="shared" si="107"/>
        <v>34215</v>
      </c>
      <c r="AE422" s="269">
        <f>VLOOKUP(A422,'2% with VPK 2021'!A:AB,28,FALSE)</f>
        <v>926669</v>
      </c>
      <c r="AF422" s="269">
        <f>VLOOKUP(A422,'Charter School Lease'!A:E,5,FALSE)</f>
        <v>0</v>
      </c>
      <c r="AG422" s="269">
        <f>VLOOKUP(A422,'Integration Change'!H:L,5,FALSE)</f>
        <v>0</v>
      </c>
      <c r="AH422" s="269">
        <f>VLOOKUP(A422,'Other SPED'!A:D,4,FALSE)</f>
        <v>0</v>
      </c>
      <c r="AI422" s="269">
        <f>VLOOKUP(A422,QComp!I:R,10,FALSE)</f>
        <v>0</v>
      </c>
      <c r="AJ422" s="269">
        <f>VLOOKUP(A422,'LTFM Change'!G:K,5,FALSE)</f>
        <v>0</v>
      </c>
      <c r="AK422" s="269">
        <f>VLOOKUP(A422,'Breakfast and Lunch'!A:E,5,FALSE)</f>
        <v>0</v>
      </c>
      <c r="AL422" s="269">
        <f>VLOOKUP(A422,'Breakfast and Lunch'!A:D,4,FALSE)</f>
        <v>0</v>
      </c>
      <c r="AM422" s="269">
        <v>0</v>
      </c>
      <c r="AN422" s="269">
        <f>VLOOKUP(A422,'Safe School'!F:J,5,FALSE)</f>
        <v>0</v>
      </c>
      <c r="AO422" s="269">
        <v>0</v>
      </c>
      <c r="AP422" s="269">
        <f>VLOOKUP(A422,QComp!A:E,5,FALSE)</f>
        <v>0</v>
      </c>
      <c r="AQ422" s="269">
        <f t="shared" si="110"/>
        <v>-12</v>
      </c>
      <c r="AR422" s="269">
        <f>VLOOKUP(A422,'2021 SPED'!A:AF,32,FALSE)</f>
        <v>1065.7737158797681</v>
      </c>
      <c r="AS422" s="285">
        <f t="shared" si="104"/>
        <v>35268.773715879768</v>
      </c>
      <c r="AT422" s="247">
        <f t="shared" si="105"/>
        <v>1.9735463344811716E-2</v>
      </c>
      <c r="AU422" s="249">
        <f t="shared" si="102"/>
        <v>50145.773715879768</v>
      </c>
    </row>
    <row r="423" spans="1:47" x14ac:dyDescent="0.3">
      <c r="A423" s="243">
        <v>4102</v>
      </c>
      <c r="B423" s="243">
        <v>7</v>
      </c>
      <c r="C423" s="243" t="s">
        <v>403</v>
      </c>
      <c r="D423" s="243">
        <v>7</v>
      </c>
      <c r="E423" s="268">
        <f>VLOOKUP(A423,'Pupil Info'!A:D,4,FALSE)</f>
        <v>425</v>
      </c>
      <c r="F423" s="269">
        <f>VLOOKUP(A423,'Starting Point 2020'!A:AB,28,FALSE)+IFERROR(VLOOKUP(A423,'2020 SPED'!A:W,23,FALSE),0)</f>
        <v>5576641.5406420361</v>
      </c>
      <c r="G423" s="269">
        <f>VLOOKUP(A423,'Starting Point 2020'!A:AB,28,FALSE)</f>
        <v>4483214</v>
      </c>
      <c r="H423" s="269">
        <f>VLOOKUP(A423,'2% 2020'!A:AB,28,FALSE)</f>
        <v>4570581</v>
      </c>
      <c r="I423" s="269">
        <f t="shared" si="106"/>
        <v>87367</v>
      </c>
      <c r="J423" s="269">
        <f>VLOOKUP(A423,'2% with VPK 2020'!A:AB,28,FALSE)</f>
        <v>4570518</v>
      </c>
      <c r="K423" s="269">
        <f>VLOOKUP(A423,'Charter School Lease'!A:D,4,FALSE)</f>
        <v>0</v>
      </c>
      <c r="L423" s="269">
        <f>VLOOKUP(A423,'Integration Change'!H:K,4,FALSE)</f>
        <v>0</v>
      </c>
      <c r="M423" s="269">
        <f>VLOOKUP(A423,'Other SPED'!A:D,4,FALSE)</f>
        <v>0</v>
      </c>
      <c r="N423" s="269">
        <f>VLOOKUP(A423,'LTFM Change'!G:J,4,FALSE)</f>
        <v>0</v>
      </c>
      <c r="O423" s="269">
        <f>VLOOKUP(A423,QComp!I:N,6,FALSE)</f>
        <v>0</v>
      </c>
      <c r="P423" s="269">
        <f>VLOOKUP(A423,'Breakfast and Lunch'!A:D,4,FALSE)</f>
        <v>0</v>
      </c>
      <c r="Q423" s="269">
        <f>VLOOKUP(A423,'Breakfast and Lunch'!A:E,5,FALSE)</f>
        <v>0</v>
      </c>
      <c r="R423" s="269">
        <v>0</v>
      </c>
      <c r="S423" s="269">
        <v>0</v>
      </c>
      <c r="T423" s="269">
        <f>VLOOKUP(A423,QComp!A:D,4,FALSE)</f>
        <v>0</v>
      </c>
      <c r="U423" s="269">
        <f t="shared" si="108"/>
        <v>-63</v>
      </c>
      <c r="V423" s="269">
        <f>VLOOKUP(A423,'2020 SPED'!A:AF,32,FALSE)</f>
        <v>0</v>
      </c>
      <c r="W423" s="270">
        <f t="shared" si="103"/>
        <v>87304</v>
      </c>
      <c r="X423" s="247">
        <f t="shared" si="109"/>
        <v>1.5655300661471014E-2</v>
      </c>
      <c r="Z423" s="268">
        <f>VLOOKUP(A423,'Pupil Info'!A:E,5,FALSE)</f>
        <v>425</v>
      </c>
      <c r="AA423" s="269">
        <f>VLOOKUP(A423,'Starting Point 2021'!A:AB,28,FALSE)+VLOOKUP(A423,'2021 SPED'!A:AT,23,FALSE)</f>
        <v>5676545.3734642286</v>
      </c>
      <c r="AB423" s="269">
        <f>VLOOKUP(A423,'Starting Point 2021'!A:AB,28,FALSE)</f>
        <v>4480403</v>
      </c>
      <c r="AC423" s="269">
        <f>VLOOKUP(A423,'2% 2021'!A:AB,28,FALSE)</f>
        <v>4657222</v>
      </c>
      <c r="AD423" s="269">
        <f t="shared" si="107"/>
        <v>176819</v>
      </c>
      <c r="AE423" s="269">
        <f>VLOOKUP(A423,'2% with VPK 2021'!A:AB,28,FALSE)</f>
        <v>4657668</v>
      </c>
      <c r="AF423" s="269">
        <f>VLOOKUP(A423,'Charter School Lease'!A:E,5,FALSE)</f>
        <v>0</v>
      </c>
      <c r="AG423" s="269">
        <f>VLOOKUP(A423,'Integration Change'!H:L,5,FALSE)</f>
        <v>0</v>
      </c>
      <c r="AH423" s="269">
        <f>VLOOKUP(A423,'Other SPED'!A:D,4,FALSE)</f>
        <v>0</v>
      </c>
      <c r="AI423" s="269">
        <f>VLOOKUP(A423,QComp!I:R,10,FALSE)</f>
        <v>0</v>
      </c>
      <c r="AJ423" s="269">
        <f>VLOOKUP(A423,'LTFM Change'!G:K,5,FALSE)</f>
        <v>0</v>
      </c>
      <c r="AK423" s="269">
        <f>VLOOKUP(A423,'Breakfast and Lunch'!A:E,5,FALSE)</f>
        <v>0</v>
      </c>
      <c r="AL423" s="269">
        <f>VLOOKUP(A423,'Breakfast and Lunch'!A:D,4,FALSE)</f>
        <v>0</v>
      </c>
      <c r="AM423" s="269">
        <v>0</v>
      </c>
      <c r="AN423" s="269">
        <f>VLOOKUP(A423,'Safe School'!F:J,5,FALSE)</f>
        <v>0</v>
      </c>
      <c r="AO423" s="269">
        <v>0</v>
      </c>
      <c r="AP423" s="269">
        <f>VLOOKUP(A423,QComp!A:E,5,FALSE)</f>
        <v>0</v>
      </c>
      <c r="AQ423" s="269">
        <f t="shared" si="110"/>
        <v>446</v>
      </c>
      <c r="AR423" s="269">
        <f>VLOOKUP(A423,'2021 SPED'!A:AF,32,FALSE)</f>
        <v>-210.57985608745366</v>
      </c>
      <c r="AS423" s="285">
        <f t="shared" si="104"/>
        <v>177054.42014391255</v>
      </c>
      <c r="AT423" s="247">
        <f t="shared" si="105"/>
        <v>3.1190523195952443E-2</v>
      </c>
      <c r="AU423" s="249">
        <f t="shared" si="102"/>
        <v>264358.42014391255</v>
      </c>
    </row>
    <row r="424" spans="1:47" x14ac:dyDescent="0.3">
      <c r="A424" s="243">
        <v>4103</v>
      </c>
      <c r="B424" s="243">
        <v>7</v>
      </c>
      <c r="C424" s="243" t="s">
        <v>404</v>
      </c>
      <c r="D424" s="243">
        <v>7</v>
      </c>
      <c r="E424" s="268">
        <f>VLOOKUP(A424,'Pupil Info'!A:D,4,FALSE)</f>
        <v>2175</v>
      </c>
      <c r="F424" s="269">
        <f>VLOOKUP(A424,'Starting Point 2020'!A:AB,28,FALSE)+IFERROR(VLOOKUP(A424,'2020 SPED'!A:W,23,FALSE),0)</f>
        <v>24066629.878411755</v>
      </c>
      <c r="G424" s="269">
        <f>VLOOKUP(A424,'Starting Point 2020'!A:AB,28,FALSE)</f>
        <v>21455609</v>
      </c>
      <c r="H424" s="269">
        <f>VLOOKUP(A424,'2% 2020'!A:AB,28,FALSE)</f>
        <v>21863887</v>
      </c>
      <c r="I424" s="269">
        <f t="shared" si="106"/>
        <v>408278</v>
      </c>
      <c r="J424" s="269">
        <f>VLOOKUP(A424,'2% with VPK 2020'!A:AB,28,FALSE)</f>
        <v>21863690</v>
      </c>
      <c r="K424" s="269">
        <f>VLOOKUP(A424,'Charter School Lease'!A:D,4,FALSE)</f>
        <v>0</v>
      </c>
      <c r="L424" s="269">
        <f>VLOOKUP(A424,'Integration Change'!H:K,4,FALSE)</f>
        <v>0</v>
      </c>
      <c r="M424" s="269">
        <f>VLOOKUP(A424,'Other SPED'!A:D,4,FALSE)</f>
        <v>0</v>
      </c>
      <c r="N424" s="269">
        <f>VLOOKUP(A424,'LTFM Change'!G:J,4,FALSE)</f>
        <v>0</v>
      </c>
      <c r="O424" s="269">
        <f>VLOOKUP(A424,QComp!I:N,6,FALSE)</f>
        <v>48.347513212473132</v>
      </c>
      <c r="P424" s="269">
        <f>VLOOKUP(A424,'Breakfast and Lunch'!A:D,4,FALSE)</f>
        <v>0</v>
      </c>
      <c r="Q424" s="269">
        <f>VLOOKUP(A424,'Breakfast and Lunch'!A:E,5,FALSE)</f>
        <v>0</v>
      </c>
      <c r="R424" s="269">
        <v>0</v>
      </c>
      <c r="S424" s="269">
        <v>0</v>
      </c>
      <c r="T424" s="269">
        <f>VLOOKUP(A424,QComp!A:D,4,FALSE)</f>
        <v>0</v>
      </c>
      <c r="U424" s="269">
        <f t="shared" si="108"/>
        <v>-148.6524867862463</v>
      </c>
      <c r="V424" s="269">
        <f>VLOOKUP(A424,'2020 SPED'!A:AF,32,FALSE)</f>
        <v>0</v>
      </c>
      <c r="W424" s="270">
        <f t="shared" si="103"/>
        <v>408129.34751321375</v>
      </c>
      <c r="X424" s="247">
        <f t="shared" si="109"/>
        <v>1.6958309060102924E-2</v>
      </c>
      <c r="Z424" s="268">
        <f>VLOOKUP(A424,'Pupil Info'!A:E,5,FALSE)</f>
        <v>2200</v>
      </c>
      <c r="AA424" s="269">
        <f>VLOOKUP(A424,'Starting Point 2021'!A:AB,28,FALSE)+VLOOKUP(A424,'2021 SPED'!A:AT,23,FALSE)</f>
        <v>24523004.742780905</v>
      </c>
      <c r="AB424" s="269">
        <f>VLOOKUP(A424,'Starting Point 2021'!A:AB,28,FALSE)</f>
        <v>21646508</v>
      </c>
      <c r="AC424" s="269">
        <f>VLOOKUP(A424,'2% 2021'!A:AB,28,FALSE)</f>
        <v>22480472</v>
      </c>
      <c r="AD424" s="269">
        <f t="shared" si="107"/>
        <v>833964</v>
      </c>
      <c r="AE424" s="269">
        <f>VLOOKUP(A424,'2% with VPK 2021'!A:AB,28,FALSE)</f>
        <v>22482639</v>
      </c>
      <c r="AF424" s="269">
        <f>VLOOKUP(A424,'Charter School Lease'!A:E,5,FALSE)</f>
        <v>0</v>
      </c>
      <c r="AG424" s="269">
        <f>VLOOKUP(A424,'Integration Change'!H:L,5,FALSE)</f>
        <v>0</v>
      </c>
      <c r="AH424" s="269">
        <f>VLOOKUP(A424,'Other SPED'!A:D,4,FALSE)</f>
        <v>0</v>
      </c>
      <c r="AI424" s="269">
        <f>VLOOKUP(A424,QComp!I:R,10,FALSE)</f>
        <v>46.477979780291207</v>
      </c>
      <c r="AJ424" s="269">
        <f>VLOOKUP(A424,'LTFM Change'!G:K,5,FALSE)</f>
        <v>0</v>
      </c>
      <c r="AK424" s="269">
        <f>VLOOKUP(A424,'Breakfast and Lunch'!A:E,5,FALSE)</f>
        <v>0</v>
      </c>
      <c r="AL424" s="269">
        <f>VLOOKUP(A424,'Breakfast and Lunch'!A:D,4,FALSE)</f>
        <v>0</v>
      </c>
      <c r="AM424" s="269">
        <v>0</v>
      </c>
      <c r="AN424" s="269">
        <f>VLOOKUP(A424,'Safe School'!F:J,5,FALSE)</f>
        <v>0</v>
      </c>
      <c r="AO424" s="269">
        <v>0</v>
      </c>
      <c r="AP424" s="269">
        <f>VLOOKUP(A424,QComp!A:E,5,FALSE)</f>
        <v>0</v>
      </c>
      <c r="AQ424" s="269">
        <f t="shared" si="110"/>
        <v>2213.4779797792435</v>
      </c>
      <c r="AR424" s="269">
        <f>VLOOKUP(A424,'2021 SPED'!A:AF,32,FALSE)</f>
        <v>-25.425587329082191</v>
      </c>
      <c r="AS424" s="285">
        <f t="shared" si="104"/>
        <v>836152.05239245016</v>
      </c>
      <c r="AT424" s="247">
        <f t="shared" si="105"/>
        <v>3.4096639509014329E-2</v>
      </c>
      <c r="AU424" s="249">
        <f t="shared" si="102"/>
        <v>1244281.3999056639</v>
      </c>
    </row>
    <row r="425" spans="1:47" x14ac:dyDescent="0.3">
      <c r="A425" s="243">
        <v>4104</v>
      </c>
      <c r="B425" s="243">
        <v>7</v>
      </c>
      <c r="C425" s="243" t="s">
        <v>405</v>
      </c>
      <c r="D425" s="243">
        <v>7</v>
      </c>
      <c r="E425" s="268">
        <f>VLOOKUP(A425,'Pupil Info'!A:D,4,FALSE)</f>
        <v>205</v>
      </c>
      <c r="F425" s="269">
        <f>VLOOKUP(A425,'Starting Point 2020'!A:AB,28,FALSE)+IFERROR(VLOOKUP(A425,'2020 SPED'!A:W,23,FALSE),0)</f>
        <v>3479955.1503943973</v>
      </c>
      <c r="G425" s="269">
        <f>VLOOKUP(A425,'Starting Point 2020'!A:AB,28,FALSE)</f>
        <v>2181380</v>
      </c>
      <c r="H425" s="269">
        <f>VLOOKUP(A425,'2% 2020'!A:AB,28,FALSE)</f>
        <v>2223494</v>
      </c>
      <c r="I425" s="269">
        <f t="shared" si="106"/>
        <v>42114</v>
      </c>
      <c r="J425" s="269">
        <f>VLOOKUP(A425,'2% with VPK 2020'!A:AB,28,FALSE)</f>
        <v>2223709</v>
      </c>
      <c r="K425" s="269">
        <f>VLOOKUP(A425,'Charter School Lease'!A:D,4,FALSE)</f>
        <v>0</v>
      </c>
      <c r="L425" s="269">
        <f>VLOOKUP(A425,'Integration Change'!H:K,4,FALSE)</f>
        <v>0</v>
      </c>
      <c r="M425" s="269">
        <f>VLOOKUP(A425,'Other SPED'!A:D,4,FALSE)</f>
        <v>0</v>
      </c>
      <c r="N425" s="269">
        <f>VLOOKUP(A425,'LTFM Change'!G:J,4,FALSE)</f>
        <v>0</v>
      </c>
      <c r="O425" s="269">
        <f>VLOOKUP(A425,QComp!I:N,6,FALSE)</f>
        <v>0</v>
      </c>
      <c r="P425" s="269">
        <f>VLOOKUP(A425,'Breakfast and Lunch'!A:D,4,FALSE)</f>
        <v>0</v>
      </c>
      <c r="Q425" s="269">
        <f>VLOOKUP(A425,'Breakfast and Lunch'!A:E,5,FALSE)</f>
        <v>0</v>
      </c>
      <c r="R425" s="269">
        <v>0</v>
      </c>
      <c r="S425" s="269">
        <v>0</v>
      </c>
      <c r="T425" s="269">
        <f>VLOOKUP(A425,QComp!A:D,4,FALSE)</f>
        <v>0</v>
      </c>
      <c r="U425" s="269">
        <f t="shared" si="108"/>
        <v>215</v>
      </c>
      <c r="V425" s="269">
        <f>VLOOKUP(A425,'2020 SPED'!A:AF,32,FALSE)</f>
        <v>0</v>
      </c>
      <c r="W425" s="270">
        <f t="shared" si="103"/>
        <v>42329</v>
      </c>
      <c r="X425" s="247">
        <f t="shared" si="109"/>
        <v>1.2163662510191455E-2</v>
      </c>
      <c r="Z425" s="268">
        <f>VLOOKUP(A425,'Pupil Info'!A:E,5,FALSE)</f>
        <v>205</v>
      </c>
      <c r="AA425" s="269">
        <f>VLOOKUP(A425,'Starting Point 2021'!A:AB,28,FALSE)+VLOOKUP(A425,'2021 SPED'!A:AT,23,FALSE)</f>
        <v>3594517.3763841181</v>
      </c>
      <c r="AB425" s="269">
        <f>VLOOKUP(A425,'Starting Point 2021'!A:AB,28,FALSE)</f>
        <v>2179657</v>
      </c>
      <c r="AC425" s="269">
        <f>VLOOKUP(A425,'2% 2021'!A:AB,28,FALSE)</f>
        <v>2264887</v>
      </c>
      <c r="AD425" s="269">
        <f t="shared" si="107"/>
        <v>85230</v>
      </c>
      <c r="AE425" s="269">
        <f>VLOOKUP(A425,'2% with VPK 2021'!A:AB,28,FALSE)</f>
        <v>2265101</v>
      </c>
      <c r="AF425" s="269">
        <f>VLOOKUP(A425,'Charter School Lease'!A:E,5,FALSE)</f>
        <v>0</v>
      </c>
      <c r="AG425" s="269">
        <f>VLOOKUP(A425,'Integration Change'!H:L,5,FALSE)</f>
        <v>0</v>
      </c>
      <c r="AH425" s="269">
        <f>VLOOKUP(A425,'Other SPED'!A:D,4,FALSE)</f>
        <v>0</v>
      </c>
      <c r="AI425" s="269">
        <f>VLOOKUP(A425,QComp!I:R,10,FALSE)</f>
        <v>0</v>
      </c>
      <c r="AJ425" s="269">
        <f>VLOOKUP(A425,'LTFM Change'!G:K,5,FALSE)</f>
        <v>0</v>
      </c>
      <c r="AK425" s="269">
        <f>VLOOKUP(A425,'Breakfast and Lunch'!A:E,5,FALSE)</f>
        <v>0</v>
      </c>
      <c r="AL425" s="269">
        <f>VLOOKUP(A425,'Breakfast and Lunch'!A:D,4,FALSE)</f>
        <v>0</v>
      </c>
      <c r="AM425" s="269">
        <v>0</v>
      </c>
      <c r="AN425" s="269">
        <f>VLOOKUP(A425,'Safe School'!F:J,5,FALSE)</f>
        <v>0</v>
      </c>
      <c r="AO425" s="269">
        <v>0</v>
      </c>
      <c r="AP425" s="269">
        <f>VLOOKUP(A425,QComp!A:E,5,FALSE)</f>
        <v>0</v>
      </c>
      <c r="AQ425" s="269">
        <f t="shared" si="110"/>
        <v>214</v>
      </c>
      <c r="AR425" s="269">
        <f>VLOOKUP(A425,'2021 SPED'!A:AF,32,FALSE)</f>
        <v>837.03202828136273</v>
      </c>
      <c r="AS425" s="285">
        <f t="shared" si="104"/>
        <v>86281.032028281363</v>
      </c>
      <c r="AT425" s="247">
        <f t="shared" si="105"/>
        <v>2.4003509510107154E-2</v>
      </c>
      <c r="AU425" s="249">
        <f t="shared" si="102"/>
        <v>128610.03202828136</v>
      </c>
    </row>
    <row r="426" spans="1:47" x14ac:dyDescent="0.3">
      <c r="A426" s="243">
        <v>4105</v>
      </c>
      <c r="B426" s="243">
        <v>7</v>
      </c>
      <c r="C426" s="243" t="s">
        <v>406</v>
      </c>
      <c r="D426" s="243">
        <v>7</v>
      </c>
      <c r="E426" s="268">
        <f>VLOOKUP(A426,'Pupil Info'!A:D,4,FALSE)</f>
        <v>689</v>
      </c>
      <c r="F426" s="269">
        <f>VLOOKUP(A426,'Starting Point 2020'!A:AB,28,FALSE)+IFERROR(VLOOKUP(A426,'2020 SPED'!A:W,23,FALSE),0)</f>
        <v>7679517.8738217447</v>
      </c>
      <c r="G426" s="269">
        <f>VLOOKUP(A426,'Starting Point 2020'!A:AB,28,FALSE)</f>
        <v>5226370.2</v>
      </c>
      <c r="H426" s="269">
        <f>VLOOKUP(A426,'2% 2020'!A:AB,28,FALSE)</f>
        <v>5322869.2</v>
      </c>
      <c r="I426" s="269">
        <f t="shared" si="106"/>
        <v>96499</v>
      </c>
      <c r="J426" s="269">
        <f>VLOOKUP(A426,'2% with VPK 2020'!A:AB,28,FALSE)</f>
        <v>5322806.2</v>
      </c>
      <c r="K426" s="269">
        <f>VLOOKUP(A426,'Charter School Lease'!A:D,4,FALSE)</f>
        <v>0</v>
      </c>
      <c r="L426" s="269">
        <f>VLOOKUP(A426,'Integration Change'!H:K,4,FALSE)</f>
        <v>0</v>
      </c>
      <c r="M426" s="269">
        <f>VLOOKUP(A426,'Other SPED'!A:D,4,FALSE)</f>
        <v>0</v>
      </c>
      <c r="N426" s="269">
        <f>VLOOKUP(A426,'LTFM Change'!G:J,4,FALSE)</f>
        <v>0</v>
      </c>
      <c r="O426" s="269">
        <f>VLOOKUP(A426,QComp!I:N,6,FALSE)</f>
        <v>0</v>
      </c>
      <c r="P426" s="269">
        <f>VLOOKUP(A426,'Breakfast and Lunch'!A:D,4,FALSE)</f>
        <v>0</v>
      </c>
      <c r="Q426" s="269">
        <f>VLOOKUP(A426,'Breakfast and Lunch'!A:E,5,FALSE)</f>
        <v>0</v>
      </c>
      <c r="R426" s="269">
        <v>0</v>
      </c>
      <c r="S426" s="269">
        <v>0</v>
      </c>
      <c r="T426" s="269">
        <f>VLOOKUP(A426,QComp!A:D,4,FALSE)</f>
        <v>0</v>
      </c>
      <c r="U426" s="269">
        <f t="shared" si="108"/>
        <v>-63</v>
      </c>
      <c r="V426" s="269">
        <f>VLOOKUP(A426,'2020 SPED'!A:AF,32,FALSE)</f>
        <v>0</v>
      </c>
      <c r="W426" s="270">
        <f t="shared" si="103"/>
        <v>96436</v>
      </c>
      <c r="X426" s="247">
        <f t="shared" si="109"/>
        <v>1.2557559157292281E-2</v>
      </c>
      <c r="Z426" s="268">
        <f>VLOOKUP(A426,'Pupil Info'!A:E,5,FALSE)</f>
        <v>695</v>
      </c>
      <c r="AA426" s="269">
        <f>VLOOKUP(A426,'Starting Point 2021'!A:AB,28,FALSE)+VLOOKUP(A426,'2021 SPED'!A:AT,23,FALSE)</f>
        <v>7985062.7421479411</v>
      </c>
      <c r="AB426" s="269">
        <f>VLOOKUP(A426,'Starting Point 2021'!A:AB,28,FALSE)</f>
        <v>5281302.2</v>
      </c>
      <c r="AC426" s="269">
        <f>VLOOKUP(A426,'2% 2021'!A:AB,28,FALSE)</f>
        <v>5478683.2000000002</v>
      </c>
      <c r="AD426" s="269">
        <f t="shared" si="107"/>
        <v>197381</v>
      </c>
      <c r="AE426" s="269">
        <f>VLOOKUP(A426,'2% with VPK 2021'!A:AB,28,FALSE)</f>
        <v>5478618.2000000002</v>
      </c>
      <c r="AF426" s="269">
        <f>VLOOKUP(A426,'Charter School Lease'!A:E,5,FALSE)</f>
        <v>0</v>
      </c>
      <c r="AG426" s="269">
        <f>VLOOKUP(A426,'Integration Change'!H:L,5,FALSE)</f>
        <v>0</v>
      </c>
      <c r="AH426" s="269">
        <f>VLOOKUP(A426,'Other SPED'!A:D,4,FALSE)</f>
        <v>0</v>
      </c>
      <c r="AI426" s="269">
        <f>VLOOKUP(A426,QComp!I:R,10,FALSE)</f>
        <v>0</v>
      </c>
      <c r="AJ426" s="269">
        <f>VLOOKUP(A426,'LTFM Change'!G:K,5,FALSE)</f>
        <v>0</v>
      </c>
      <c r="AK426" s="269">
        <f>VLOOKUP(A426,'Breakfast and Lunch'!A:E,5,FALSE)</f>
        <v>0</v>
      </c>
      <c r="AL426" s="269">
        <f>VLOOKUP(A426,'Breakfast and Lunch'!A:D,4,FALSE)</f>
        <v>0</v>
      </c>
      <c r="AM426" s="269">
        <v>0</v>
      </c>
      <c r="AN426" s="269">
        <f>VLOOKUP(A426,'Safe School'!F:J,5,FALSE)</f>
        <v>0</v>
      </c>
      <c r="AO426" s="269">
        <v>0</v>
      </c>
      <c r="AP426" s="269">
        <f>VLOOKUP(A426,QComp!A:E,5,FALSE)</f>
        <v>0</v>
      </c>
      <c r="AQ426" s="269">
        <f t="shared" si="110"/>
        <v>-65</v>
      </c>
      <c r="AR426" s="269">
        <f>VLOOKUP(A426,'2021 SPED'!A:AF,32,FALSE)</f>
        <v>2760.0470254663378</v>
      </c>
      <c r="AS426" s="285">
        <f t="shared" si="104"/>
        <v>200076.04702546634</v>
      </c>
      <c r="AT426" s="247">
        <f t="shared" si="105"/>
        <v>2.5056289911085522E-2</v>
      </c>
      <c r="AU426" s="249">
        <f t="shared" si="102"/>
        <v>296512.04702546634</v>
      </c>
    </row>
    <row r="427" spans="1:47" x14ac:dyDescent="0.3">
      <c r="A427" s="243">
        <v>4106</v>
      </c>
      <c r="B427" s="243">
        <v>7</v>
      </c>
      <c r="C427" s="243" t="s">
        <v>407</v>
      </c>
      <c r="D427" s="243">
        <v>7</v>
      </c>
      <c r="E427" s="268">
        <f>VLOOKUP(A427,'Pupil Info'!A:D,4,FALSE)</f>
        <v>240</v>
      </c>
      <c r="F427" s="269">
        <f>VLOOKUP(A427,'Starting Point 2020'!A:AB,28,FALSE)+IFERROR(VLOOKUP(A427,'2020 SPED'!A:W,23,FALSE),0)</f>
        <v>2881743.9546416495</v>
      </c>
      <c r="G427" s="269">
        <f>VLOOKUP(A427,'Starting Point 2020'!A:AB,28,FALSE)</f>
        <v>2174269</v>
      </c>
      <c r="H427" s="269">
        <f>VLOOKUP(A427,'2% 2020'!A:AB,28,FALSE)</f>
        <v>2214883</v>
      </c>
      <c r="I427" s="269">
        <f t="shared" si="106"/>
        <v>40614</v>
      </c>
      <c r="J427" s="269">
        <f>VLOOKUP(A427,'2% with VPK 2020'!A:AB,28,FALSE)</f>
        <v>2215141</v>
      </c>
      <c r="K427" s="269">
        <f>VLOOKUP(A427,'Charter School Lease'!A:D,4,FALSE)</f>
        <v>0</v>
      </c>
      <c r="L427" s="269">
        <f>VLOOKUP(A427,'Integration Change'!H:K,4,FALSE)</f>
        <v>0</v>
      </c>
      <c r="M427" s="269">
        <f>VLOOKUP(A427,'Other SPED'!A:D,4,FALSE)</f>
        <v>0</v>
      </c>
      <c r="N427" s="269">
        <f>VLOOKUP(A427,'LTFM Change'!G:J,4,FALSE)</f>
        <v>0</v>
      </c>
      <c r="O427" s="269">
        <f>VLOOKUP(A427,QComp!I:N,6,FALSE)</f>
        <v>5.535471753544698</v>
      </c>
      <c r="P427" s="269">
        <f>VLOOKUP(A427,'Breakfast and Lunch'!A:D,4,FALSE)</f>
        <v>0</v>
      </c>
      <c r="Q427" s="269">
        <f>VLOOKUP(A427,'Breakfast and Lunch'!A:E,5,FALSE)</f>
        <v>0</v>
      </c>
      <c r="R427" s="269">
        <v>0</v>
      </c>
      <c r="S427" s="269">
        <v>0</v>
      </c>
      <c r="T427" s="269">
        <f>VLOOKUP(A427,QComp!A:D,4,FALSE)</f>
        <v>0</v>
      </c>
      <c r="U427" s="269">
        <f t="shared" si="108"/>
        <v>263.53547175368294</v>
      </c>
      <c r="V427" s="269">
        <f>VLOOKUP(A427,'2020 SPED'!A:AF,32,FALSE)</f>
        <v>0</v>
      </c>
      <c r="W427" s="270">
        <f t="shared" si="103"/>
        <v>40877.535471753683</v>
      </c>
      <c r="X427" s="247">
        <f t="shared" si="109"/>
        <v>1.4184999123850642E-2</v>
      </c>
      <c r="Z427" s="268">
        <f>VLOOKUP(A427,'Pupil Info'!A:E,5,FALSE)</f>
        <v>240</v>
      </c>
      <c r="AA427" s="269">
        <f>VLOOKUP(A427,'Starting Point 2021'!A:AB,28,FALSE)+VLOOKUP(A427,'2021 SPED'!A:AT,23,FALSE)</f>
        <v>2946510.740449931</v>
      </c>
      <c r="AB427" s="269">
        <f>VLOOKUP(A427,'Starting Point 2021'!A:AB,28,FALSE)</f>
        <v>2174250</v>
      </c>
      <c r="AC427" s="269">
        <f>VLOOKUP(A427,'2% 2021'!A:AB,28,FALSE)</f>
        <v>2256730</v>
      </c>
      <c r="AD427" s="269">
        <f t="shared" si="107"/>
        <v>82480</v>
      </c>
      <c r="AE427" s="269">
        <f>VLOOKUP(A427,'2% with VPK 2021'!A:AB,28,FALSE)</f>
        <v>2257269</v>
      </c>
      <c r="AF427" s="269">
        <f>VLOOKUP(A427,'Charter School Lease'!A:E,5,FALSE)</f>
        <v>0</v>
      </c>
      <c r="AG427" s="269">
        <f>VLOOKUP(A427,'Integration Change'!H:L,5,FALSE)</f>
        <v>0</v>
      </c>
      <c r="AH427" s="269">
        <f>VLOOKUP(A427,'Other SPED'!A:D,4,FALSE)</f>
        <v>0</v>
      </c>
      <c r="AI427" s="269">
        <f>VLOOKUP(A427,QComp!I:R,10,FALSE)</f>
        <v>5.3971639418814448</v>
      </c>
      <c r="AJ427" s="269">
        <f>VLOOKUP(A427,'LTFM Change'!G:K,5,FALSE)</f>
        <v>0</v>
      </c>
      <c r="AK427" s="269">
        <f>VLOOKUP(A427,'Breakfast and Lunch'!A:E,5,FALSE)</f>
        <v>0</v>
      </c>
      <c r="AL427" s="269">
        <f>VLOOKUP(A427,'Breakfast and Lunch'!A:D,4,FALSE)</f>
        <v>0</v>
      </c>
      <c r="AM427" s="269">
        <v>0</v>
      </c>
      <c r="AN427" s="269">
        <f>VLOOKUP(A427,'Safe School'!F:J,5,FALSE)</f>
        <v>0</v>
      </c>
      <c r="AO427" s="269">
        <v>0</v>
      </c>
      <c r="AP427" s="269">
        <f>VLOOKUP(A427,QComp!A:E,5,FALSE)</f>
        <v>0</v>
      </c>
      <c r="AQ427" s="269">
        <f t="shared" si="110"/>
        <v>544.39716394199058</v>
      </c>
      <c r="AR427" s="269">
        <f>VLOOKUP(A427,'2021 SPED'!A:AF,32,FALSE)</f>
        <v>-17.615526633220725</v>
      </c>
      <c r="AS427" s="285">
        <f t="shared" si="104"/>
        <v>83006.78163730877</v>
      </c>
      <c r="AT427" s="247">
        <f t="shared" si="105"/>
        <v>2.8171212986867835E-2</v>
      </c>
      <c r="AU427" s="249">
        <f t="shared" si="102"/>
        <v>123884.31710906245</v>
      </c>
    </row>
    <row r="428" spans="1:47" x14ac:dyDescent="0.3">
      <c r="A428" s="243">
        <v>4107</v>
      </c>
      <c r="B428" s="243">
        <v>7</v>
      </c>
      <c r="C428" s="243" t="s">
        <v>408</v>
      </c>
      <c r="D428" s="243">
        <v>7</v>
      </c>
      <c r="E428" s="268">
        <f>VLOOKUP(A428,'Pupil Info'!A:D,4,FALSE)</f>
        <v>112</v>
      </c>
      <c r="F428" s="269">
        <f>VLOOKUP(A428,'Starting Point 2020'!A:AB,28,FALSE)+IFERROR(VLOOKUP(A428,'2020 SPED'!A:W,23,FALSE),0)</f>
        <v>1532614.5387806084</v>
      </c>
      <c r="G428" s="269">
        <f>VLOOKUP(A428,'Starting Point 2020'!A:AB,28,FALSE)</f>
        <v>1108037.3999999999</v>
      </c>
      <c r="H428" s="269">
        <f>VLOOKUP(A428,'2% 2020'!A:AB,28,FALSE)</f>
        <v>1128718.3999999999</v>
      </c>
      <c r="I428" s="269">
        <f t="shared" si="106"/>
        <v>20681</v>
      </c>
      <c r="J428" s="269">
        <f>VLOOKUP(A428,'2% with VPK 2020'!A:AB,28,FALSE)</f>
        <v>1128969.8</v>
      </c>
      <c r="K428" s="269">
        <f>VLOOKUP(A428,'Charter School Lease'!A:D,4,FALSE)</f>
        <v>0</v>
      </c>
      <c r="L428" s="269">
        <f>VLOOKUP(A428,'Integration Change'!H:K,4,FALSE)</f>
        <v>0</v>
      </c>
      <c r="M428" s="269">
        <f>VLOOKUP(A428,'Other SPED'!A:D,4,FALSE)</f>
        <v>0</v>
      </c>
      <c r="N428" s="269">
        <f>VLOOKUP(A428,'LTFM Change'!G:J,4,FALSE)</f>
        <v>0</v>
      </c>
      <c r="O428" s="269">
        <f>VLOOKUP(A428,QComp!I:N,6,FALSE)</f>
        <v>0</v>
      </c>
      <c r="P428" s="269">
        <f>VLOOKUP(A428,'Breakfast and Lunch'!A:D,4,FALSE)</f>
        <v>0</v>
      </c>
      <c r="Q428" s="269">
        <f>VLOOKUP(A428,'Breakfast and Lunch'!A:E,5,FALSE)</f>
        <v>0</v>
      </c>
      <c r="R428" s="269">
        <v>0</v>
      </c>
      <c r="S428" s="269">
        <v>0</v>
      </c>
      <c r="T428" s="269">
        <f>VLOOKUP(A428,QComp!A:D,4,FALSE)</f>
        <v>0</v>
      </c>
      <c r="U428" s="269">
        <f t="shared" si="108"/>
        <v>251.4000000001397</v>
      </c>
      <c r="V428" s="269">
        <f>VLOOKUP(A428,'2020 SPED'!A:AF,32,FALSE)</f>
        <v>0</v>
      </c>
      <c r="W428" s="270">
        <f t="shared" si="103"/>
        <v>20932.40000000014</v>
      </c>
      <c r="X428" s="247">
        <f t="shared" si="109"/>
        <v>1.3657967786639E-2</v>
      </c>
      <c r="Z428" s="268">
        <f>VLOOKUP(A428,'Pupil Info'!A:E,5,FALSE)</f>
        <v>112</v>
      </c>
      <c r="AA428" s="269">
        <f>VLOOKUP(A428,'Starting Point 2021'!A:AB,28,FALSE)+VLOOKUP(A428,'2021 SPED'!A:AT,23,FALSE)</f>
        <v>1573221.6216298784</v>
      </c>
      <c r="AB428" s="269">
        <f>VLOOKUP(A428,'Starting Point 2021'!A:AB,28,FALSE)</f>
        <v>1109430.8</v>
      </c>
      <c r="AC428" s="269">
        <f>VLOOKUP(A428,'2% 2021'!A:AB,28,FALSE)</f>
        <v>1151552.8</v>
      </c>
      <c r="AD428" s="269">
        <f t="shared" si="107"/>
        <v>42122</v>
      </c>
      <c r="AE428" s="269">
        <f>VLOOKUP(A428,'2% with VPK 2021'!A:AB,28,FALSE)</f>
        <v>1151672</v>
      </c>
      <c r="AF428" s="269">
        <f>VLOOKUP(A428,'Charter School Lease'!A:E,5,FALSE)</f>
        <v>0</v>
      </c>
      <c r="AG428" s="269">
        <f>VLOOKUP(A428,'Integration Change'!H:L,5,FALSE)</f>
        <v>0</v>
      </c>
      <c r="AH428" s="269">
        <f>VLOOKUP(A428,'Other SPED'!A:D,4,FALSE)</f>
        <v>0</v>
      </c>
      <c r="AI428" s="269">
        <f>VLOOKUP(A428,QComp!I:R,10,FALSE)</f>
        <v>0</v>
      </c>
      <c r="AJ428" s="269">
        <f>VLOOKUP(A428,'LTFM Change'!G:K,5,FALSE)</f>
        <v>0</v>
      </c>
      <c r="AK428" s="269">
        <f>VLOOKUP(A428,'Breakfast and Lunch'!A:E,5,FALSE)</f>
        <v>0</v>
      </c>
      <c r="AL428" s="269">
        <f>VLOOKUP(A428,'Breakfast and Lunch'!A:D,4,FALSE)</f>
        <v>0</v>
      </c>
      <c r="AM428" s="269">
        <v>0</v>
      </c>
      <c r="AN428" s="269">
        <f>VLOOKUP(A428,'Safe School'!F:J,5,FALSE)</f>
        <v>0</v>
      </c>
      <c r="AO428" s="269">
        <v>0</v>
      </c>
      <c r="AP428" s="269">
        <f>VLOOKUP(A428,QComp!A:E,5,FALSE)</f>
        <v>0</v>
      </c>
      <c r="AQ428" s="269">
        <f t="shared" si="110"/>
        <v>119.19999999995343</v>
      </c>
      <c r="AR428" s="269">
        <f>VLOOKUP(A428,'2021 SPED'!A:AF,32,FALSE)</f>
        <v>-28.424348368367646</v>
      </c>
      <c r="AS428" s="285">
        <f t="shared" si="104"/>
        <v>42212.775651631586</v>
      </c>
      <c r="AT428" s="247">
        <f t="shared" si="105"/>
        <v>2.6832059177967979E-2</v>
      </c>
      <c r="AU428" s="249">
        <f t="shared" si="102"/>
        <v>63145.175651631725</v>
      </c>
    </row>
    <row r="429" spans="1:47" x14ac:dyDescent="0.3">
      <c r="A429" s="243">
        <v>4110</v>
      </c>
      <c r="B429" s="243">
        <v>7</v>
      </c>
      <c r="C429" s="243" t="s">
        <v>409</v>
      </c>
      <c r="D429" s="243">
        <v>7</v>
      </c>
      <c r="E429" s="268">
        <f>VLOOKUP(A429,'Pupil Info'!A:D,4,FALSE)</f>
        <v>330</v>
      </c>
      <c r="F429" s="269">
        <f>VLOOKUP(A429,'Starting Point 2020'!A:AB,28,FALSE)+IFERROR(VLOOKUP(A429,'2020 SPED'!A:W,23,FALSE),0)</f>
        <v>3377804.1337107019</v>
      </c>
      <c r="G429" s="269">
        <f>VLOOKUP(A429,'Starting Point 2020'!A:AB,28,FALSE)</f>
        <v>2731499</v>
      </c>
      <c r="H429" s="269">
        <f>VLOOKUP(A429,'2% 2020'!A:AB,28,FALSE)</f>
        <v>2782262</v>
      </c>
      <c r="I429" s="269">
        <f t="shared" si="106"/>
        <v>50763</v>
      </c>
      <c r="J429" s="269">
        <f>VLOOKUP(A429,'2% with VPK 2020'!A:AB,28,FALSE)</f>
        <v>2782608</v>
      </c>
      <c r="K429" s="269">
        <f>VLOOKUP(A429,'Charter School Lease'!A:D,4,FALSE)</f>
        <v>0</v>
      </c>
      <c r="L429" s="269">
        <f>VLOOKUP(A429,'Integration Change'!H:K,4,FALSE)</f>
        <v>0</v>
      </c>
      <c r="M429" s="269">
        <f>VLOOKUP(A429,'Other SPED'!A:D,4,FALSE)</f>
        <v>0</v>
      </c>
      <c r="N429" s="269">
        <f>VLOOKUP(A429,'LTFM Change'!G:J,4,FALSE)</f>
        <v>0</v>
      </c>
      <c r="O429" s="269">
        <f>VLOOKUP(A429,QComp!I:N,6,FALSE)</f>
        <v>6.7436104299122235</v>
      </c>
      <c r="P429" s="269">
        <f>VLOOKUP(A429,'Breakfast and Lunch'!A:D,4,FALSE)</f>
        <v>0</v>
      </c>
      <c r="Q429" s="269">
        <f>VLOOKUP(A429,'Breakfast and Lunch'!A:E,5,FALSE)</f>
        <v>0</v>
      </c>
      <c r="R429" s="269">
        <v>0</v>
      </c>
      <c r="S429" s="269">
        <v>0</v>
      </c>
      <c r="T429" s="269">
        <f>VLOOKUP(A429,QComp!A:D,4,FALSE)</f>
        <v>0</v>
      </c>
      <c r="U429" s="269">
        <f t="shared" si="108"/>
        <v>352.74361043004319</v>
      </c>
      <c r="V429" s="269">
        <f>VLOOKUP(A429,'2020 SPED'!A:AF,32,FALSE)</f>
        <v>0</v>
      </c>
      <c r="W429" s="270">
        <f t="shared" si="103"/>
        <v>51115.743610430043</v>
      </c>
      <c r="X429" s="247">
        <f t="shared" si="109"/>
        <v>1.513283233337648E-2</v>
      </c>
      <c r="Z429" s="268">
        <f>VLOOKUP(A429,'Pupil Info'!A:E,5,FALSE)</f>
        <v>345</v>
      </c>
      <c r="AA429" s="269">
        <f>VLOOKUP(A429,'Starting Point 2021'!A:AB,28,FALSE)+VLOOKUP(A429,'2021 SPED'!A:AT,23,FALSE)</f>
        <v>3594924.1739858496</v>
      </c>
      <c r="AB429" s="269">
        <f>VLOOKUP(A429,'Starting Point 2021'!A:AB,28,FALSE)</f>
        <v>2858825</v>
      </c>
      <c r="AC429" s="269">
        <f>VLOOKUP(A429,'2% 2021'!A:AB,28,FALSE)</f>
        <v>2966254</v>
      </c>
      <c r="AD429" s="269">
        <f t="shared" si="107"/>
        <v>107429</v>
      </c>
      <c r="AE429" s="269">
        <f>VLOOKUP(A429,'2% with VPK 2021'!A:AB,28,FALSE)</f>
        <v>2966204</v>
      </c>
      <c r="AF429" s="269">
        <f>VLOOKUP(A429,'Charter School Lease'!A:E,5,FALSE)</f>
        <v>0</v>
      </c>
      <c r="AG429" s="269">
        <f>VLOOKUP(A429,'Integration Change'!H:L,5,FALSE)</f>
        <v>0</v>
      </c>
      <c r="AH429" s="269">
        <f>VLOOKUP(A429,'Other SPED'!A:D,4,FALSE)</f>
        <v>0</v>
      </c>
      <c r="AI429" s="269">
        <f>VLOOKUP(A429,QComp!I:R,10,FALSE)</f>
        <v>6.8534983334102435</v>
      </c>
      <c r="AJ429" s="269">
        <f>VLOOKUP(A429,'LTFM Change'!G:K,5,FALSE)</f>
        <v>0</v>
      </c>
      <c r="AK429" s="269">
        <f>VLOOKUP(A429,'Breakfast and Lunch'!A:E,5,FALSE)</f>
        <v>0</v>
      </c>
      <c r="AL429" s="269">
        <f>VLOOKUP(A429,'Breakfast and Lunch'!A:D,4,FALSE)</f>
        <v>0</v>
      </c>
      <c r="AM429" s="269">
        <v>0</v>
      </c>
      <c r="AN429" s="269">
        <f>VLOOKUP(A429,'Safe School'!F:J,5,FALSE)</f>
        <v>0</v>
      </c>
      <c r="AO429" s="269">
        <v>0</v>
      </c>
      <c r="AP429" s="269">
        <f>VLOOKUP(A429,QComp!A:E,5,FALSE)</f>
        <v>0</v>
      </c>
      <c r="AQ429" s="269">
        <f t="shared" si="110"/>
        <v>-43.146501666400582</v>
      </c>
      <c r="AR429" s="269">
        <f>VLOOKUP(A429,'2021 SPED'!A:AF,32,FALSE)</f>
        <v>3.6281223985133693</v>
      </c>
      <c r="AS429" s="285">
        <f t="shared" si="104"/>
        <v>107389.48162073211</v>
      </c>
      <c r="AT429" s="247">
        <f t="shared" si="105"/>
        <v>2.9872530385436424E-2</v>
      </c>
      <c r="AU429" s="249">
        <f t="shared" si="102"/>
        <v>158505.22523116216</v>
      </c>
    </row>
    <row r="430" spans="1:47" x14ac:dyDescent="0.3">
      <c r="A430" s="243">
        <v>4111</v>
      </c>
      <c r="B430" s="243">
        <v>7</v>
      </c>
      <c r="C430" s="243" t="s">
        <v>410</v>
      </c>
      <c r="D430" s="243">
        <v>7</v>
      </c>
      <c r="E430" s="268">
        <f>VLOOKUP(A430,'Pupil Info'!A:D,4,FALSE)</f>
        <v>110</v>
      </c>
      <c r="F430" s="269">
        <f>VLOOKUP(A430,'Starting Point 2020'!A:AB,28,FALSE)+IFERROR(VLOOKUP(A430,'2020 SPED'!A:W,23,FALSE),0)</f>
        <v>1759389.0183004597</v>
      </c>
      <c r="G430" s="269">
        <f>VLOOKUP(A430,'Starting Point 2020'!A:AB,28,FALSE)</f>
        <v>1148069</v>
      </c>
      <c r="H430" s="269">
        <f>VLOOKUP(A430,'2% 2020'!A:AB,28,FALSE)</f>
        <v>1170670</v>
      </c>
      <c r="I430" s="269">
        <f t="shared" si="106"/>
        <v>22601</v>
      </c>
      <c r="J430" s="269">
        <f>VLOOKUP(A430,'2% with VPK 2020'!A:AB,28,FALSE)</f>
        <v>1170791</v>
      </c>
      <c r="K430" s="269">
        <f>VLOOKUP(A430,'Charter School Lease'!A:D,4,FALSE)</f>
        <v>0</v>
      </c>
      <c r="L430" s="269">
        <f>VLOOKUP(A430,'Integration Change'!H:K,4,FALSE)</f>
        <v>0</v>
      </c>
      <c r="M430" s="269">
        <f>VLOOKUP(A430,'Other SPED'!A:D,4,FALSE)</f>
        <v>0</v>
      </c>
      <c r="N430" s="269">
        <f>VLOOKUP(A430,'LTFM Change'!G:J,4,FALSE)</f>
        <v>0</v>
      </c>
      <c r="O430" s="269">
        <f>VLOOKUP(A430,QComp!I:N,6,FALSE)</f>
        <v>0</v>
      </c>
      <c r="P430" s="269">
        <f>VLOOKUP(A430,'Breakfast and Lunch'!A:D,4,FALSE)</f>
        <v>0</v>
      </c>
      <c r="Q430" s="269">
        <f>VLOOKUP(A430,'Breakfast and Lunch'!A:E,5,FALSE)</f>
        <v>0</v>
      </c>
      <c r="R430" s="269">
        <v>0</v>
      </c>
      <c r="S430" s="269">
        <v>0</v>
      </c>
      <c r="T430" s="269">
        <f>VLOOKUP(A430,QComp!A:D,4,FALSE)</f>
        <v>0</v>
      </c>
      <c r="U430" s="269">
        <f t="shared" si="108"/>
        <v>121</v>
      </c>
      <c r="V430" s="269">
        <f>VLOOKUP(A430,'2020 SPED'!A:AF,32,FALSE)</f>
        <v>0</v>
      </c>
      <c r="W430" s="270">
        <f t="shared" si="103"/>
        <v>22722</v>
      </c>
      <c r="X430" s="247">
        <f t="shared" si="109"/>
        <v>1.2914710597630687E-2</v>
      </c>
      <c r="Z430" s="268">
        <f>VLOOKUP(A430,'Pupil Info'!A:E,5,FALSE)</f>
        <v>111</v>
      </c>
      <c r="AA430" s="269">
        <f>VLOOKUP(A430,'Starting Point 2021'!A:AB,28,FALSE)+VLOOKUP(A430,'2021 SPED'!A:AT,23,FALSE)</f>
        <v>1842616.7874933993</v>
      </c>
      <c r="AB430" s="269">
        <f>VLOOKUP(A430,'Starting Point 2021'!A:AB,28,FALSE)</f>
        <v>1169433</v>
      </c>
      <c r="AC430" s="269">
        <f>VLOOKUP(A430,'2% 2021'!A:AB,28,FALSE)</f>
        <v>1216051</v>
      </c>
      <c r="AD430" s="269">
        <f t="shared" si="107"/>
        <v>46618</v>
      </c>
      <c r="AE430" s="269">
        <f>VLOOKUP(A430,'2% with VPK 2021'!A:AB,28,FALSE)</f>
        <v>1216039</v>
      </c>
      <c r="AF430" s="269">
        <f>VLOOKUP(A430,'Charter School Lease'!A:E,5,FALSE)</f>
        <v>0</v>
      </c>
      <c r="AG430" s="269">
        <f>VLOOKUP(A430,'Integration Change'!H:L,5,FALSE)</f>
        <v>0</v>
      </c>
      <c r="AH430" s="269">
        <f>VLOOKUP(A430,'Other SPED'!A:D,4,FALSE)</f>
        <v>0</v>
      </c>
      <c r="AI430" s="269">
        <f>VLOOKUP(A430,QComp!I:R,10,FALSE)</f>
        <v>0</v>
      </c>
      <c r="AJ430" s="269">
        <f>VLOOKUP(A430,'LTFM Change'!G:K,5,FALSE)</f>
        <v>0</v>
      </c>
      <c r="AK430" s="269">
        <f>VLOOKUP(A430,'Breakfast and Lunch'!A:E,5,FALSE)</f>
        <v>0</v>
      </c>
      <c r="AL430" s="269">
        <f>VLOOKUP(A430,'Breakfast and Lunch'!A:D,4,FALSE)</f>
        <v>0</v>
      </c>
      <c r="AM430" s="269">
        <v>0</v>
      </c>
      <c r="AN430" s="269">
        <f>VLOOKUP(A430,'Safe School'!F:J,5,FALSE)</f>
        <v>0</v>
      </c>
      <c r="AO430" s="269">
        <v>0</v>
      </c>
      <c r="AP430" s="269">
        <f>VLOOKUP(A430,QComp!A:E,5,FALSE)</f>
        <v>0</v>
      </c>
      <c r="AQ430" s="269">
        <f t="shared" si="110"/>
        <v>-12</v>
      </c>
      <c r="AR430" s="269">
        <f>VLOOKUP(A430,'2021 SPED'!A:AF,32,FALSE)</f>
        <v>535.74029242002871</v>
      </c>
      <c r="AS430" s="285">
        <f t="shared" si="104"/>
        <v>47141.740292420029</v>
      </c>
      <c r="AT430" s="247">
        <f t="shared" si="105"/>
        <v>2.5584126125622317E-2</v>
      </c>
      <c r="AU430" s="249">
        <f t="shared" si="102"/>
        <v>69863.740292420029</v>
      </c>
    </row>
    <row r="431" spans="1:47" x14ac:dyDescent="0.3">
      <c r="A431" s="243">
        <v>4112</v>
      </c>
      <c r="B431" s="243">
        <v>7</v>
      </c>
      <c r="C431" s="243" t="s">
        <v>411</v>
      </c>
      <c r="D431" s="243">
        <v>7</v>
      </c>
      <c r="E431" s="268">
        <f>VLOOKUP(A431,'Pupil Info'!A:D,4,FALSE)</f>
        <v>420</v>
      </c>
      <c r="F431" s="269">
        <f>VLOOKUP(A431,'Starting Point 2020'!A:AB,28,FALSE)+IFERROR(VLOOKUP(A431,'2020 SPED'!A:W,23,FALSE),0)</f>
        <v>3823228.4976557973</v>
      </c>
      <c r="G431" s="269">
        <f>VLOOKUP(A431,'Starting Point 2020'!A:AB,28,FALSE)</f>
        <v>3584780</v>
      </c>
      <c r="H431" s="269">
        <f>VLOOKUP(A431,'2% 2020'!A:AB,28,FALSE)</f>
        <v>3651412</v>
      </c>
      <c r="I431" s="269">
        <f t="shared" si="106"/>
        <v>66632</v>
      </c>
      <c r="J431" s="269">
        <f>VLOOKUP(A431,'2% with VPK 2020'!A:AB,28,FALSE)</f>
        <v>3651873</v>
      </c>
      <c r="K431" s="269">
        <f>VLOOKUP(A431,'Charter School Lease'!A:D,4,FALSE)</f>
        <v>0</v>
      </c>
      <c r="L431" s="269">
        <f>VLOOKUP(A431,'Integration Change'!H:K,4,FALSE)</f>
        <v>0</v>
      </c>
      <c r="M431" s="269">
        <f>VLOOKUP(A431,'Other SPED'!A:D,4,FALSE)</f>
        <v>0</v>
      </c>
      <c r="N431" s="269">
        <f>VLOOKUP(A431,'LTFM Change'!G:J,4,FALSE)</f>
        <v>0</v>
      </c>
      <c r="O431" s="269">
        <f>VLOOKUP(A431,QComp!I:N,6,FALSE)</f>
        <v>10.389992616779637</v>
      </c>
      <c r="P431" s="269">
        <f>VLOOKUP(A431,'Breakfast and Lunch'!A:D,4,FALSE)</f>
        <v>0</v>
      </c>
      <c r="Q431" s="269">
        <f>VLOOKUP(A431,'Breakfast and Lunch'!A:E,5,FALSE)</f>
        <v>0</v>
      </c>
      <c r="R431" s="269">
        <v>0</v>
      </c>
      <c r="S431" s="269">
        <v>0</v>
      </c>
      <c r="T431" s="269">
        <f>VLOOKUP(A431,QComp!A:D,4,FALSE)</f>
        <v>0</v>
      </c>
      <c r="U431" s="269">
        <f t="shared" si="108"/>
        <v>471.38999261660501</v>
      </c>
      <c r="V431" s="269">
        <f>VLOOKUP(A431,'2020 SPED'!A:AF,32,FALSE)</f>
        <v>0</v>
      </c>
      <c r="W431" s="270">
        <f t="shared" si="103"/>
        <v>67103.389992616605</v>
      </c>
      <c r="X431" s="247">
        <f t="shared" si="109"/>
        <v>1.7551498696392557E-2</v>
      </c>
      <c r="Z431" s="268">
        <f>VLOOKUP(A431,'Pupil Info'!A:E,5,FALSE)</f>
        <v>430</v>
      </c>
      <c r="AA431" s="269">
        <f>VLOOKUP(A431,'Starting Point 2021'!A:AB,28,FALSE)+VLOOKUP(A431,'2021 SPED'!A:AT,23,FALSE)</f>
        <v>3818695.867669607</v>
      </c>
      <c r="AB431" s="269">
        <f>VLOOKUP(A431,'Starting Point 2021'!A:AB,28,FALSE)</f>
        <v>3554152</v>
      </c>
      <c r="AC431" s="269">
        <f>VLOOKUP(A431,'2% 2021'!A:AB,28,FALSE)</f>
        <v>3687559</v>
      </c>
      <c r="AD431" s="269">
        <f t="shared" si="107"/>
        <v>133407</v>
      </c>
      <c r="AE431" s="269">
        <f>VLOOKUP(A431,'2% with VPK 2021'!A:AB,28,FALSE)</f>
        <v>3688031</v>
      </c>
      <c r="AF431" s="269">
        <f>VLOOKUP(A431,'Charter School Lease'!A:E,5,FALSE)</f>
        <v>0</v>
      </c>
      <c r="AG431" s="269">
        <f>VLOOKUP(A431,'Integration Change'!H:L,5,FALSE)</f>
        <v>0</v>
      </c>
      <c r="AH431" s="269">
        <f>VLOOKUP(A431,'Other SPED'!A:D,4,FALSE)</f>
        <v>0</v>
      </c>
      <c r="AI431" s="269">
        <f>VLOOKUP(A431,QComp!I:R,10,FALSE)</f>
        <v>8.8640921684418572</v>
      </c>
      <c r="AJ431" s="269">
        <f>VLOOKUP(A431,'LTFM Change'!G:K,5,FALSE)</f>
        <v>0</v>
      </c>
      <c r="AK431" s="269">
        <f>VLOOKUP(A431,'Breakfast and Lunch'!A:E,5,FALSE)</f>
        <v>0</v>
      </c>
      <c r="AL431" s="269">
        <f>VLOOKUP(A431,'Breakfast and Lunch'!A:D,4,FALSE)</f>
        <v>0</v>
      </c>
      <c r="AM431" s="269">
        <v>0</v>
      </c>
      <c r="AN431" s="269">
        <f>VLOOKUP(A431,'Safe School'!F:J,5,FALSE)</f>
        <v>0</v>
      </c>
      <c r="AO431" s="269">
        <v>0</v>
      </c>
      <c r="AP431" s="269">
        <f>VLOOKUP(A431,QComp!A:E,5,FALSE)</f>
        <v>0</v>
      </c>
      <c r="AQ431" s="269">
        <f t="shared" si="110"/>
        <v>480.8640921683982</v>
      </c>
      <c r="AR431" s="269">
        <f>VLOOKUP(A431,'2021 SPED'!A:AF,32,FALSE)</f>
        <v>0</v>
      </c>
      <c r="AS431" s="285">
        <f t="shared" si="104"/>
        <v>133887.8640921684</v>
      </c>
      <c r="AT431" s="247">
        <f t="shared" si="105"/>
        <v>3.5061148814104083E-2</v>
      </c>
      <c r="AU431" s="249">
        <f t="shared" si="102"/>
        <v>200991.254084785</v>
      </c>
    </row>
    <row r="432" spans="1:47" x14ac:dyDescent="0.3">
      <c r="A432" s="243">
        <v>4113</v>
      </c>
      <c r="B432" s="243">
        <v>7</v>
      </c>
      <c r="C432" s="243" t="s">
        <v>412</v>
      </c>
      <c r="D432" s="243">
        <v>7</v>
      </c>
      <c r="E432" s="268">
        <f>VLOOKUP(A432,'Pupil Info'!A:D,4,FALSE)</f>
        <v>140</v>
      </c>
      <c r="F432" s="269">
        <f>VLOOKUP(A432,'Starting Point 2020'!A:AB,28,FALSE)+IFERROR(VLOOKUP(A432,'2020 SPED'!A:W,23,FALSE),0)</f>
        <v>7200405.3168516951</v>
      </c>
      <c r="G432" s="269">
        <f>VLOOKUP(A432,'Starting Point 2020'!A:AB,28,FALSE)</f>
        <v>1039779</v>
      </c>
      <c r="H432" s="269">
        <f>VLOOKUP(A432,'2% 2020'!A:AB,28,FALSE)</f>
        <v>1058903</v>
      </c>
      <c r="I432" s="269">
        <f t="shared" si="106"/>
        <v>19124</v>
      </c>
      <c r="J432" s="269">
        <f>VLOOKUP(A432,'2% with VPK 2020'!A:AB,28,FALSE)</f>
        <v>1058891</v>
      </c>
      <c r="K432" s="269">
        <f>VLOOKUP(A432,'Charter School Lease'!A:D,4,FALSE)</f>
        <v>0</v>
      </c>
      <c r="L432" s="269">
        <f>VLOOKUP(A432,'Integration Change'!H:K,4,FALSE)</f>
        <v>0</v>
      </c>
      <c r="M432" s="269">
        <f>VLOOKUP(A432,'Other SPED'!A:D,4,FALSE)</f>
        <v>0</v>
      </c>
      <c r="N432" s="269">
        <f>VLOOKUP(A432,'LTFM Change'!G:J,4,FALSE)</f>
        <v>0</v>
      </c>
      <c r="O432" s="269">
        <f>VLOOKUP(A432,QComp!I:N,6,FALSE)</f>
        <v>0</v>
      </c>
      <c r="P432" s="269">
        <f>VLOOKUP(A432,'Breakfast and Lunch'!A:D,4,FALSE)</f>
        <v>0</v>
      </c>
      <c r="Q432" s="269">
        <f>VLOOKUP(A432,'Breakfast and Lunch'!A:E,5,FALSE)</f>
        <v>0</v>
      </c>
      <c r="R432" s="269">
        <v>0</v>
      </c>
      <c r="S432" s="269">
        <v>0</v>
      </c>
      <c r="T432" s="269">
        <f>VLOOKUP(A432,QComp!A:D,4,FALSE)</f>
        <v>0</v>
      </c>
      <c r="U432" s="269">
        <f t="shared" si="108"/>
        <v>-12</v>
      </c>
      <c r="V432" s="269">
        <f>VLOOKUP(A432,'2020 SPED'!A:AF,32,FALSE)</f>
        <v>0</v>
      </c>
      <c r="W432" s="270">
        <f t="shared" si="103"/>
        <v>19112</v>
      </c>
      <c r="X432" s="247">
        <f t="shared" si="109"/>
        <v>2.6542950235413317E-3</v>
      </c>
      <c r="Z432" s="268">
        <f>VLOOKUP(A432,'Pupil Info'!A:E,5,FALSE)</f>
        <v>148</v>
      </c>
      <c r="AA432" s="269">
        <f>VLOOKUP(A432,'Starting Point 2021'!A:AB,28,FALSE)+VLOOKUP(A432,'2021 SPED'!A:AT,23,FALSE)</f>
        <v>8191126.8428485813</v>
      </c>
      <c r="AB432" s="269">
        <f>VLOOKUP(A432,'Starting Point 2021'!A:AB,28,FALSE)</f>
        <v>1106568</v>
      </c>
      <c r="AC432" s="269">
        <f>VLOOKUP(A432,'2% 2021'!A:AB,28,FALSE)</f>
        <v>1147662</v>
      </c>
      <c r="AD432" s="269">
        <f t="shared" si="107"/>
        <v>41094</v>
      </c>
      <c r="AE432" s="269">
        <f>VLOOKUP(A432,'2% with VPK 2021'!A:AB,28,FALSE)</f>
        <v>1147797</v>
      </c>
      <c r="AF432" s="269">
        <f>VLOOKUP(A432,'Charter School Lease'!A:E,5,FALSE)</f>
        <v>0</v>
      </c>
      <c r="AG432" s="269">
        <f>VLOOKUP(A432,'Integration Change'!H:L,5,FALSE)</f>
        <v>0</v>
      </c>
      <c r="AH432" s="269">
        <f>VLOOKUP(A432,'Other SPED'!A:D,4,FALSE)</f>
        <v>0</v>
      </c>
      <c r="AI432" s="269">
        <f>VLOOKUP(A432,QComp!I:R,10,FALSE)</f>
        <v>0</v>
      </c>
      <c r="AJ432" s="269">
        <f>VLOOKUP(A432,'LTFM Change'!G:K,5,FALSE)</f>
        <v>0</v>
      </c>
      <c r="AK432" s="269">
        <f>VLOOKUP(A432,'Breakfast and Lunch'!A:E,5,FALSE)</f>
        <v>0</v>
      </c>
      <c r="AL432" s="269">
        <f>VLOOKUP(A432,'Breakfast and Lunch'!A:D,4,FALSE)</f>
        <v>0</v>
      </c>
      <c r="AM432" s="269">
        <v>0</v>
      </c>
      <c r="AN432" s="269">
        <f>VLOOKUP(A432,'Safe School'!F:J,5,FALSE)</f>
        <v>0</v>
      </c>
      <c r="AO432" s="269">
        <v>0</v>
      </c>
      <c r="AP432" s="269">
        <f>VLOOKUP(A432,QComp!A:E,5,FALSE)</f>
        <v>0</v>
      </c>
      <c r="AQ432" s="269">
        <f t="shared" si="110"/>
        <v>135</v>
      </c>
      <c r="AR432" s="269">
        <f>VLOOKUP(A432,'2021 SPED'!A:AF,32,FALSE)</f>
        <v>0</v>
      </c>
      <c r="AS432" s="285">
        <f t="shared" si="104"/>
        <v>41229</v>
      </c>
      <c r="AT432" s="247">
        <f t="shared" si="105"/>
        <v>5.0333734040507215E-3</v>
      </c>
      <c r="AU432" s="249">
        <f t="shared" si="102"/>
        <v>60341</v>
      </c>
    </row>
    <row r="433" spans="1:47" x14ac:dyDescent="0.3">
      <c r="A433" s="243">
        <v>4115</v>
      </c>
      <c r="B433" s="243">
        <v>7</v>
      </c>
      <c r="C433" s="243" t="s">
        <v>413</v>
      </c>
      <c r="D433" s="243">
        <v>7</v>
      </c>
      <c r="E433" s="268">
        <f>VLOOKUP(A433,'Pupil Info'!A:D,4,FALSE)</f>
        <v>0</v>
      </c>
      <c r="F433" s="269">
        <f>VLOOKUP(A433,'Starting Point 2020'!A:AB,28,FALSE)+IFERROR(VLOOKUP(A433,'2020 SPED'!A:W,23,FALSE),0)</f>
        <v>0</v>
      </c>
      <c r="G433" s="269">
        <f>VLOOKUP(A433,'Starting Point 2020'!A:AB,28,FALSE)</f>
        <v>0</v>
      </c>
      <c r="H433" s="269">
        <f>VLOOKUP(A433,'2% 2020'!A:AB,28,FALSE)</f>
        <v>0</v>
      </c>
      <c r="I433" s="269">
        <f t="shared" si="106"/>
        <v>0</v>
      </c>
      <c r="J433" s="269">
        <f>VLOOKUP(A433,'2% with VPK 2020'!A:AB,28,FALSE)</f>
        <v>0</v>
      </c>
      <c r="K433" s="269">
        <f>VLOOKUP(A433,'Charter School Lease'!A:D,4,FALSE)</f>
        <v>0</v>
      </c>
      <c r="L433" s="269">
        <f>VLOOKUP(A433,'Integration Change'!H:K,4,FALSE)</f>
        <v>0</v>
      </c>
      <c r="M433" s="269">
        <f>VLOOKUP(A433,'Other SPED'!A:D,4,FALSE)</f>
        <v>0</v>
      </c>
      <c r="N433" s="269">
        <f>VLOOKUP(A433,'LTFM Change'!G:J,4,FALSE)</f>
        <v>0</v>
      </c>
      <c r="O433" s="269">
        <f>VLOOKUP(A433,QComp!I:N,6,FALSE)</f>
        <v>0</v>
      </c>
      <c r="P433" s="269">
        <v>0</v>
      </c>
      <c r="Q433" s="269">
        <v>0</v>
      </c>
      <c r="R433" s="269">
        <v>0</v>
      </c>
      <c r="S433" s="269">
        <v>0</v>
      </c>
      <c r="T433" s="269">
        <f>VLOOKUP(A433,QComp!A:D,4,FALSE)</f>
        <v>0</v>
      </c>
      <c r="U433" s="269">
        <f t="shared" si="108"/>
        <v>0</v>
      </c>
      <c r="V433" s="269">
        <f>VLOOKUP(A433,'2020 SPED'!A:AF,32,FALSE)</f>
        <v>0</v>
      </c>
      <c r="W433" s="270">
        <f t="shared" si="103"/>
        <v>0</v>
      </c>
      <c r="X433" s="247">
        <v>0</v>
      </c>
      <c r="Z433" s="268">
        <f>VLOOKUP(A433,'Pupil Info'!A:E,5,FALSE)</f>
        <v>0</v>
      </c>
      <c r="AA433" s="269">
        <f>VLOOKUP(A433,'Starting Point 2021'!A:AB,28,FALSE)+VLOOKUP(A433,'2021 SPED'!A:AT,23,FALSE)</f>
        <v>0</v>
      </c>
      <c r="AB433" s="269">
        <f>VLOOKUP(A433,'Starting Point 2021'!A:AB,28,FALSE)</f>
        <v>0</v>
      </c>
      <c r="AC433" s="269">
        <f>VLOOKUP(A433,'2% 2021'!A:AB,28,FALSE)</f>
        <v>0</v>
      </c>
      <c r="AD433" s="269">
        <f t="shared" si="107"/>
        <v>0</v>
      </c>
      <c r="AE433" s="269">
        <f>VLOOKUP(A433,'2% with VPK 2021'!A:AB,28,FALSE)</f>
        <v>0</v>
      </c>
      <c r="AF433" s="269">
        <f>VLOOKUP(A433,'Charter School Lease'!A:E,5,FALSE)</f>
        <v>0</v>
      </c>
      <c r="AG433" s="269">
        <f>VLOOKUP(A433,'Integration Change'!H:L,5,FALSE)</f>
        <v>0</v>
      </c>
      <c r="AH433" s="269">
        <f>VLOOKUP(A433,'Other SPED'!A:D,4,FALSE)</f>
        <v>0</v>
      </c>
      <c r="AI433" s="269">
        <f>VLOOKUP(A433,QComp!I:R,10,FALSE)</f>
        <v>0</v>
      </c>
      <c r="AJ433" s="269">
        <f>VLOOKUP(A433,'LTFM Change'!G:K,5,FALSE)</f>
        <v>0</v>
      </c>
      <c r="AK433" s="269">
        <v>0</v>
      </c>
      <c r="AL433" s="269">
        <v>0</v>
      </c>
      <c r="AM433" s="269">
        <v>0</v>
      </c>
      <c r="AN433" s="269">
        <f>VLOOKUP(A433,'Safe School'!F:J,5,FALSE)</f>
        <v>0</v>
      </c>
      <c r="AO433" s="269">
        <v>0</v>
      </c>
      <c r="AP433" s="269">
        <f>VLOOKUP(A433,QComp!A:E,5,FALSE)</f>
        <v>0</v>
      </c>
      <c r="AQ433" s="269">
        <f t="shared" si="110"/>
        <v>0</v>
      </c>
      <c r="AR433" s="269">
        <f>VLOOKUP(A433,'2021 SPED'!A:AF,32,FALSE)</f>
        <v>0</v>
      </c>
      <c r="AS433" s="285">
        <f t="shared" si="104"/>
        <v>0</v>
      </c>
      <c r="AT433" s="247">
        <v>0</v>
      </c>
      <c r="AU433" s="249">
        <f t="shared" si="102"/>
        <v>0</v>
      </c>
    </row>
    <row r="434" spans="1:47" x14ac:dyDescent="0.3">
      <c r="A434" s="243">
        <v>4116</v>
      </c>
      <c r="B434" s="243">
        <v>7</v>
      </c>
      <c r="C434" s="243" t="s">
        <v>414</v>
      </c>
      <c r="D434" s="243">
        <v>7</v>
      </c>
      <c r="E434" s="268">
        <f>VLOOKUP(A434,'Pupil Info'!A:D,4,FALSE)</f>
        <v>1343</v>
      </c>
      <c r="F434" s="269">
        <f>VLOOKUP(A434,'Starting Point 2020'!A:AB,28,FALSE)+IFERROR(VLOOKUP(A434,'2020 SPED'!A:W,23,FALSE),0)</f>
        <v>10893796.379022473</v>
      </c>
      <c r="G434" s="269">
        <f>VLOOKUP(A434,'Starting Point 2020'!A:AB,28,FALSE)</f>
        <v>9360114</v>
      </c>
      <c r="H434" s="269">
        <f>VLOOKUP(A434,'2% 2020'!A:AB,28,FALSE)</f>
        <v>9533406</v>
      </c>
      <c r="I434" s="269">
        <f t="shared" si="106"/>
        <v>173292</v>
      </c>
      <c r="J434" s="269">
        <f>VLOOKUP(A434,'2% with VPK 2020'!A:AB,28,FALSE)</f>
        <v>9533286</v>
      </c>
      <c r="K434" s="269">
        <f>VLOOKUP(A434,'Charter School Lease'!A:D,4,FALSE)</f>
        <v>0</v>
      </c>
      <c r="L434" s="269">
        <f>VLOOKUP(A434,'Integration Change'!H:K,4,FALSE)</f>
        <v>0</v>
      </c>
      <c r="M434" s="269">
        <f>VLOOKUP(A434,'Other SPED'!A:D,4,FALSE)</f>
        <v>0</v>
      </c>
      <c r="N434" s="269">
        <f>VLOOKUP(A434,'LTFM Change'!G:J,4,FALSE)</f>
        <v>0</v>
      </c>
      <c r="O434" s="269">
        <f>VLOOKUP(A434,QComp!I:N,6,FALSE)</f>
        <v>24.492265893670265</v>
      </c>
      <c r="P434" s="269">
        <f>VLOOKUP(A434,'Breakfast and Lunch'!A:D,4,FALSE)</f>
        <v>0</v>
      </c>
      <c r="Q434" s="269">
        <f>VLOOKUP(A434,'Breakfast and Lunch'!A:E,5,FALSE)</f>
        <v>0</v>
      </c>
      <c r="R434" s="269">
        <v>0</v>
      </c>
      <c r="S434" s="269">
        <v>0</v>
      </c>
      <c r="T434" s="269">
        <f>VLOOKUP(A434,QComp!A:D,4,FALSE)</f>
        <v>0</v>
      </c>
      <c r="U434" s="269">
        <f t="shared" si="108"/>
        <v>-95.507734106853604</v>
      </c>
      <c r="V434" s="269">
        <f>VLOOKUP(A434,'2020 SPED'!A:AF,32,FALSE)</f>
        <v>0</v>
      </c>
      <c r="W434" s="270">
        <f t="shared" si="103"/>
        <v>173196.49226589315</v>
      </c>
      <c r="X434" s="247">
        <f t="shared" si="109"/>
        <v>1.589863498820367E-2</v>
      </c>
      <c r="Z434" s="268">
        <f>VLOOKUP(A434,'Pupil Info'!A:E,5,FALSE)</f>
        <v>1463</v>
      </c>
      <c r="AA434" s="269">
        <f>VLOOKUP(A434,'Starting Point 2021'!A:AB,28,FALSE)+VLOOKUP(A434,'2021 SPED'!A:AT,23,FALSE)</f>
        <v>12109081.563714495</v>
      </c>
      <c r="AB434" s="269">
        <f>VLOOKUP(A434,'Starting Point 2021'!A:AB,28,FALSE)</f>
        <v>10278308.199999999</v>
      </c>
      <c r="AC434" s="269">
        <f>VLOOKUP(A434,'2% 2021'!A:AB,28,FALSE)</f>
        <v>10663777.199999999</v>
      </c>
      <c r="AD434" s="269">
        <f t="shared" si="107"/>
        <v>385469</v>
      </c>
      <c r="AE434" s="269">
        <f>VLOOKUP(A434,'2% with VPK 2021'!A:AB,28,FALSE)</f>
        <v>10663644.199999999</v>
      </c>
      <c r="AF434" s="269">
        <f>VLOOKUP(A434,'Charter School Lease'!A:E,5,FALSE)</f>
        <v>0</v>
      </c>
      <c r="AG434" s="269">
        <f>VLOOKUP(A434,'Integration Change'!H:L,5,FALSE)</f>
        <v>0</v>
      </c>
      <c r="AH434" s="269">
        <f>VLOOKUP(A434,'Other SPED'!A:D,4,FALSE)</f>
        <v>0</v>
      </c>
      <c r="AI434" s="269">
        <f>VLOOKUP(A434,QComp!I:R,10,FALSE)</f>
        <v>28.291084199561737</v>
      </c>
      <c r="AJ434" s="269">
        <f>VLOOKUP(A434,'LTFM Change'!G:K,5,FALSE)</f>
        <v>0</v>
      </c>
      <c r="AK434" s="269">
        <f>VLOOKUP(A434,'Breakfast and Lunch'!A:E,5,FALSE)</f>
        <v>0</v>
      </c>
      <c r="AL434" s="269">
        <f>VLOOKUP(A434,'Breakfast and Lunch'!A:D,4,FALSE)</f>
        <v>0</v>
      </c>
      <c r="AM434" s="269">
        <v>0</v>
      </c>
      <c r="AN434" s="269">
        <f>VLOOKUP(A434,'Safe School'!F:J,5,FALSE)</f>
        <v>0</v>
      </c>
      <c r="AO434" s="269">
        <v>0</v>
      </c>
      <c r="AP434" s="269">
        <f>VLOOKUP(A434,QComp!A:E,5,FALSE)</f>
        <v>0</v>
      </c>
      <c r="AQ434" s="269">
        <f t="shared" si="110"/>
        <v>-104.70891579985619</v>
      </c>
      <c r="AR434" s="269">
        <f>VLOOKUP(A434,'2021 SPED'!A:AF,32,FALSE)</f>
        <v>9.34225755603984</v>
      </c>
      <c r="AS434" s="285">
        <f t="shared" si="104"/>
        <v>385373.63334175618</v>
      </c>
      <c r="AT434" s="247">
        <f t="shared" si="105"/>
        <v>3.1825174462161376E-2</v>
      </c>
      <c r="AU434" s="249">
        <f t="shared" si="102"/>
        <v>558570.12560764933</v>
      </c>
    </row>
    <row r="435" spans="1:47" x14ac:dyDescent="0.3">
      <c r="A435" s="243">
        <v>4118</v>
      </c>
      <c r="B435" s="243">
        <v>7</v>
      </c>
      <c r="C435" s="243" t="s">
        <v>415</v>
      </c>
      <c r="D435" s="243">
        <v>7</v>
      </c>
      <c r="E435" s="268">
        <f>VLOOKUP(A435,'Pupil Info'!A:D,4,FALSE)</f>
        <v>732</v>
      </c>
      <c r="F435" s="269">
        <f>VLOOKUP(A435,'Starting Point 2020'!A:AB,28,FALSE)+IFERROR(VLOOKUP(A435,'2020 SPED'!A:W,23,FALSE),0)</f>
        <v>7438272.6813649815</v>
      </c>
      <c r="G435" s="269">
        <f>VLOOKUP(A435,'Starting Point 2020'!A:AB,28,FALSE)</f>
        <v>5336481</v>
      </c>
      <c r="H435" s="269">
        <f>VLOOKUP(A435,'2% 2020'!A:AB,28,FALSE)</f>
        <v>5433761</v>
      </c>
      <c r="I435" s="269">
        <f t="shared" si="106"/>
        <v>97280</v>
      </c>
      <c r="J435" s="269">
        <f>VLOOKUP(A435,'2% with VPK 2020'!A:AB,28,FALSE)</f>
        <v>5434452.5999999996</v>
      </c>
      <c r="K435" s="269">
        <f>VLOOKUP(A435,'Charter School Lease'!A:D,4,FALSE)</f>
        <v>0</v>
      </c>
      <c r="L435" s="269">
        <f>VLOOKUP(A435,'Integration Change'!H:K,4,FALSE)</f>
        <v>0</v>
      </c>
      <c r="M435" s="269">
        <f>VLOOKUP(A435,'Other SPED'!A:D,4,FALSE)</f>
        <v>0</v>
      </c>
      <c r="N435" s="269">
        <f>VLOOKUP(A435,'LTFM Change'!G:J,4,FALSE)</f>
        <v>0</v>
      </c>
      <c r="O435" s="269">
        <f>VLOOKUP(A435,QComp!I:N,6,FALSE)</f>
        <v>12.564642234239727</v>
      </c>
      <c r="P435" s="269">
        <f>VLOOKUP(A435,'Breakfast and Lunch'!A:D,4,FALSE)</f>
        <v>0</v>
      </c>
      <c r="Q435" s="269">
        <f>VLOOKUP(A435,'Breakfast and Lunch'!A:E,5,FALSE)</f>
        <v>0</v>
      </c>
      <c r="R435" s="269">
        <v>0</v>
      </c>
      <c r="S435" s="269">
        <v>0</v>
      </c>
      <c r="T435" s="269">
        <f>VLOOKUP(A435,QComp!A:D,4,FALSE)</f>
        <v>0</v>
      </c>
      <c r="U435" s="269">
        <f t="shared" si="108"/>
        <v>704.16464223340154</v>
      </c>
      <c r="V435" s="269">
        <f>VLOOKUP(A435,'2020 SPED'!A:AF,32,FALSE)</f>
        <v>0</v>
      </c>
      <c r="W435" s="270">
        <f t="shared" si="103"/>
        <v>97984.164642233402</v>
      </c>
      <c r="X435" s="247">
        <f t="shared" si="109"/>
        <v>1.3172972925248088E-2</v>
      </c>
      <c r="Z435" s="268">
        <f>VLOOKUP(A435,'Pupil Info'!A:E,5,FALSE)</f>
        <v>732</v>
      </c>
      <c r="AA435" s="269">
        <f>VLOOKUP(A435,'Starting Point 2021'!A:AB,28,FALSE)+VLOOKUP(A435,'2021 SPED'!A:AT,23,FALSE)</f>
        <v>7672920.7364749294</v>
      </c>
      <c r="AB435" s="269">
        <f>VLOOKUP(A435,'Starting Point 2021'!A:AB,28,FALSE)</f>
        <v>5351051.2</v>
      </c>
      <c r="AC435" s="269">
        <f>VLOOKUP(A435,'2% 2021'!A:AB,28,FALSE)</f>
        <v>5549079.2000000002</v>
      </c>
      <c r="AD435" s="269">
        <f t="shared" si="107"/>
        <v>198028</v>
      </c>
      <c r="AE435" s="269">
        <f>VLOOKUP(A435,'2% with VPK 2021'!A:AB,28,FALSE)</f>
        <v>5549770.7999999998</v>
      </c>
      <c r="AF435" s="269">
        <f>VLOOKUP(A435,'Charter School Lease'!A:E,5,FALSE)</f>
        <v>0</v>
      </c>
      <c r="AG435" s="269">
        <f>VLOOKUP(A435,'Integration Change'!H:L,5,FALSE)</f>
        <v>0</v>
      </c>
      <c r="AH435" s="269">
        <f>VLOOKUP(A435,'Other SPED'!A:D,4,FALSE)</f>
        <v>0</v>
      </c>
      <c r="AI435" s="269">
        <f>VLOOKUP(A435,QComp!I:R,10,FALSE)</f>
        <v>15.404724798485404</v>
      </c>
      <c r="AJ435" s="269">
        <f>VLOOKUP(A435,'LTFM Change'!G:K,5,FALSE)</f>
        <v>0</v>
      </c>
      <c r="AK435" s="269">
        <f>VLOOKUP(A435,'Breakfast and Lunch'!A:E,5,FALSE)</f>
        <v>0</v>
      </c>
      <c r="AL435" s="269">
        <f>VLOOKUP(A435,'Breakfast and Lunch'!A:D,4,FALSE)</f>
        <v>0</v>
      </c>
      <c r="AM435" s="269">
        <v>0</v>
      </c>
      <c r="AN435" s="269">
        <f>VLOOKUP(A435,'Safe School'!F:J,5,FALSE)</f>
        <v>0</v>
      </c>
      <c r="AO435" s="269">
        <v>0</v>
      </c>
      <c r="AP435" s="269">
        <f>VLOOKUP(A435,QComp!A:E,5,FALSE)</f>
        <v>0</v>
      </c>
      <c r="AQ435" s="269">
        <f t="shared" si="110"/>
        <v>707.00472479779273</v>
      </c>
      <c r="AR435" s="269">
        <f>VLOOKUP(A435,'2021 SPED'!A:AF,32,FALSE)</f>
        <v>1235.7246289993636</v>
      </c>
      <c r="AS435" s="285">
        <f t="shared" si="104"/>
        <v>199970.72935379716</v>
      </c>
      <c r="AT435" s="247">
        <f t="shared" si="105"/>
        <v>2.6061878679808526E-2</v>
      </c>
      <c r="AU435" s="249">
        <f t="shared" si="102"/>
        <v>297954.89399603056</v>
      </c>
    </row>
    <row r="436" spans="1:47" x14ac:dyDescent="0.3">
      <c r="A436" s="243">
        <v>4119</v>
      </c>
      <c r="B436" s="243">
        <v>7</v>
      </c>
      <c r="C436" s="243" t="s">
        <v>416</v>
      </c>
      <c r="D436" s="243">
        <v>7</v>
      </c>
      <c r="E436" s="268">
        <f>VLOOKUP(A436,'Pupil Info'!A:D,4,FALSE)</f>
        <v>90</v>
      </c>
      <c r="F436" s="269">
        <f>VLOOKUP(A436,'Starting Point 2020'!A:AB,28,FALSE)+IFERROR(VLOOKUP(A436,'2020 SPED'!A:W,23,FALSE),0)</f>
        <v>1516186.1071577456</v>
      </c>
      <c r="G436" s="269">
        <f>VLOOKUP(A436,'Starting Point 2020'!A:AB,28,FALSE)</f>
        <v>784148</v>
      </c>
      <c r="H436" s="269">
        <f>VLOOKUP(A436,'2% 2020'!A:AB,28,FALSE)</f>
        <v>798888</v>
      </c>
      <c r="I436" s="269">
        <f t="shared" si="106"/>
        <v>14740</v>
      </c>
      <c r="J436" s="269">
        <f>VLOOKUP(A436,'2% with VPK 2020'!A:AB,28,FALSE)</f>
        <v>798879</v>
      </c>
      <c r="K436" s="269">
        <f>VLOOKUP(A436,'Charter School Lease'!A:D,4,FALSE)</f>
        <v>0</v>
      </c>
      <c r="L436" s="269">
        <f>VLOOKUP(A436,'Integration Change'!H:K,4,FALSE)</f>
        <v>0</v>
      </c>
      <c r="M436" s="269">
        <f>VLOOKUP(A436,'Other SPED'!A:D,4,FALSE)</f>
        <v>0</v>
      </c>
      <c r="N436" s="269">
        <f>VLOOKUP(A436,'LTFM Change'!G:J,4,FALSE)</f>
        <v>0</v>
      </c>
      <c r="O436" s="269">
        <f>VLOOKUP(A436,QComp!I:N,6,FALSE)</f>
        <v>0</v>
      </c>
      <c r="P436" s="269">
        <f>VLOOKUP(A436,'Breakfast and Lunch'!A:D,4,FALSE)</f>
        <v>0</v>
      </c>
      <c r="Q436" s="269">
        <f>VLOOKUP(A436,'Breakfast and Lunch'!A:E,5,FALSE)</f>
        <v>0</v>
      </c>
      <c r="R436" s="269">
        <v>0</v>
      </c>
      <c r="S436" s="269">
        <v>0</v>
      </c>
      <c r="T436" s="269">
        <f>VLOOKUP(A436,QComp!A:D,4,FALSE)</f>
        <v>0</v>
      </c>
      <c r="U436" s="269">
        <f t="shared" si="108"/>
        <v>-9</v>
      </c>
      <c r="V436" s="269">
        <f>VLOOKUP(A436,'2020 SPED'!A:AF,32,FALSE)</f>
        <v>0</v>
      </c>
      <c r="W436" s="270">
        <f t="shared" si="103"/>
        <v>14731</v>
      </c>
      <c r="X436" s="247">
        <f t="shared" si="109"/>
        <v>9.7158257356775597E-3</v>
      </c>
      <c r="Z436" s="268">
        <f>VLOOKUP(A436,'Pupil Info'!A:E,5,FALSE)</f>
        <v>90</v>
      </c>
      <c r="AA436" s="269">
        <f>VLOOKUP(A436,'Starting Point 2021'!A:AB,28,FALSE)+VLOOKUP(A436,'2021 SPED'!A:AT,23,FALSE)</f>
        <v>1580775.21744535</v>
      </c>
      <c r="AB436" s="269">
        <f>VLOOKUP(A436,'Starting Point 2021'!A:AB,28,FALSE)</f>
        <v>783902</v>
      </c>
      <c r="AC436" s="269">
        <f>VLOOKUP(A436,'2% 2021'!A:AB,28,FALSE)</f>
        <v>813736</v>
      </c>
      <c r="AD436" s="269">
        <f t="shared" si="107"/>
        <v>29834</v>
      </c>
      <c r="AE436" s="269">
        <f>VLOOKUP(A436,'2% with VPK 2021'!A:AB,28,FALSE)</f>
        <v>813835</v>
      </c>
      <c r="AF436" s="269">
        <f>VLOOKUP(A436,'Charter School Lease'!A:E,5,FALSE)</f>
        <v>0</v>
      </c>
      <c r="AG436" s="269">
        <f>VLOOKUP(A436,'Integration Change'!H:L,5,FALSE)</f>
        <v>0</v>
      </c>
      <c r="AH436" s="269">
        <f>VLOOKUP(A436,'Other SPED'!A:D,4,FALSE)</f>
        <v>0</v>
      </c>
      <c r="AI436" s="269">
        <f>VLOOKUP(A436,QComp!I:R,10,FALSE)</f>
        <v>0</v>
      </c>
      <c r="AJ436" s="269">
        <f>VLOOKUP(A436,'LTFM Change'!G:K,5,FALSE)</f>
        <v>0</v>
      </c>
      <c r="AK436" s="269">
        <f>VLOOKUP(A436,'Breakfast and Lunch'!A:E,5,FALSE)</f>
        <v>0</v>
      </c>
      <c r="AL436" s="269">
        <f>VLOOKUP(A436,'Breakfast and Lunch'!A:D,4,FALSE)</f>
        <v>0</v>
      </c>
      <c r="AM436" s="269">
        <v>0</v>
      </c>
      <c r="AN436" s="269">
        <f>VLOOKUP(A436,'Safe School'!F:J,5,FALSE)</f>
        <v>0</v>
      </c>
      <c r="AO436" s="269">
        <v>0</v>
      </c>
      <c r="AP436" s="269">
        <f>VLOOKUP(A436,QComp!A:E,5,FALSE)</f>
        <v>0</v>
      </c>
      <c r="AQ436" s="269">
        <f t="shared" si="110"/>
        <v>99</v>
      </c>
      <c r="AR436" s="269">
        <f>VLOOKUP(A436,'2021 SPED'!A:AF,32,FALSE)</f>
        <v>678.52823289798107</v>
      </c>
      <c r="AS436" s="285">
        <f t="shared" si="104"/>
        <v>30611.528232897981</v>
      </c>
      <c r="AT436" s="247">
        <f t="shared" si="105"/>
        <v>1.9364883694449844E-2</v>
      </c>
      <c r="AU436" s="249">
        <f t="shared" si="102"/>
        <v>45342.528232897981</v>
      </c>
    </row>
    <row r="437" spans="1:47" x14ac:dyDescent="0.3">
      <c r="A437" s="243">
        <v>4120</v>
      </c>
      <c r="B437" s="243">
        <v>7</v>
      </c>
      <c r="C437" s="243" t="s">
        <v>417</v>
      </c>
      <c r="D437" s="243">
        <v>7</v>
      </c>
      <c r="E437" s="268">
        <f>VLOOKUP(A437,'Pupil Info'!A:D,4,FALSE)</f>
        <v>1180</v>
      </c>
      <c r="F437" s="269">
        <f>VLOOKUP(A437,'Starting Point 2020'!A:AB,28,FALSE)+IFERROR(VLOOKUP(A437,'2020 SPED'!A:W,23,FALSE),0)</f>
        <v>10078031.658872778</v>
      </c>
      <c r="G437" s="269">
        <f>VLOOKUP(A437,'Starting Point 2020'!A:AB,28,FALSE)</f>
        <v>8364301</v>
      </c>
      <c r="H437" s="269">
        <f>VLOOKUP(A437,'2% 2020'!A:AB,28,FALSE)</f>
        <v>8520210</v>
      </c>
      <c r="I437" s="269">
        <f t="shared" si="106"/>
        <v>155909</v>
      </c>
      <c r="J437" s="269">
        <f>VLOOKUP(A437,'2% with VPK 2020'!A:AB,28,FALSE)</f>
        <v>8520101</v>
      </c>
      <c r="K437" s="269">
        <f>VLOOKUP(A437,'Charter School Lease'!A:D,4,FALSE)</f>
        <v>0</v>
      </c>
      <c r="L437" s="269">
        <f>VLOOKUP(A437,'Integration Change'!H:K,4,FALSE)</f>
        <v>0</v>
      </c>
      <c r="M437" s="269">
        <f>VLOOKUP(A437,'Other SPED'!A:D,4,FALSE)</f>
        <v>0</v>
      </c>
      <c r="N437" s="269">
        <f>VLOOKUP(A437,'LTFM Change'!G:J,4,FALSE)</f>
        <v>0</v>
      </c>
      <c r="O437" s="269">
        <f>VLOOKUP(A437,QComp!I:N,6,FALSE)</f>
        <v>25.744336885516532</v>
      </c>
      <c r="P437" s="269">
        <f>VLOOKUP(A437,'Breakfast and Lunch'!A:D,4,FALSE)</f>
        <v>0</v>
      </c>
      <c r="Q437" s="269">
        <f>VLOOKUP(A437,'Breakfast and Lunch'!A:E,5,FALSE)</f>
        <v>0</v>
      </c>
      <c r="R437" s="269">
        <v>0</v>
      </c>
      <c r="S437" s="269">
        <v>0</v>
      </c>
      <c r="T437" s="269">
        <f>VLOOKUP(A437,QComp!A:D,4,FALSE)</f>
        <v>0</v>
      </c>
      <c r="U437" s="269">
        <f t="shared" si="108"/>
        <v>-83.255663113668561</v>
      </c>
      <c r="V437" s="269">
        <f>VLOOKUP(A437,'2020 SPED'!A:AF,32,FALSE)</f>
        <v>0</v>
      </c>
      <c r="W437" s="270">
        <f t="shared" si="103"/>
        <v>155825.74433688633</v>
      </c>
      <c r="X437" s="247">
        <f t="shared" si="109"/>
        <v>1.5461922487581803E-2</v>
      </c>
      <c r="Z437" s="268">
        <f>VLOOKUP(A437,'Pupil Info'!A:E,5,FALSE)</f>
        <v>1180</v>
      </c>
      <c r="AA437" s="269">
        <f>VLOOKUP(A437,'Starting Point 2021'!A:AB,28,FALSE)+VLOOKUP(A437,'2021 SPED'!A:AT,23,FALSE)</f>
        <v>10238094.404152064</v>
      </c>
      <c r="AB437" s="269">
        <f>VLOOKUP(A437,'Starting Point 2021'!A:AB,28,FALSE)</f>
        <v>8369449</v>
      </c>
      <c r="AC437" s="269">
        <f>VLOOKUP(A437,'2% 2021'!A:AB,28,FALSE)</f>
        <v>8684996</v>
      </c>
      <c r="AD437" s="269">
        <f t="shared" si="107"/>
        <v>315547</v>
      </c>
      <c r="AE437" s="269">
        <f>VLOOKUP(A437,'2% with VPK 2021'!A:AB,28,FALSE)</f>
        <v>8684885</v>
      </c>
      <c r="AF437" s="269">
        <f>VLOOKUP(A437,'Charter School Lease'!A:E,5,FALSE)</f>
        <v>0</v>
      </c>
      <c r="AG437" s="269">
        <f>VLOOKUP(A437,'Integration Change'!H:L,5,FALSE)</f>
        <v>0</v>
      </c>
      <c r="AH437" s="269">
        <f>VLOOKUP(A437,'Other SPED'!A:D,4,FALSE)</f>
        <v>0</v>
      </c>
      <c r="AI437" s="269">
        <f>VLOOKUP(A437,QComp!I:R,10,FALSE)</f>
        <v>25.131910252152011</v>
      </c>
      <c r="AJ437" s="269">
        <f>VLOOKUP(A437,'LTFM Change'!G:K,5,FALSE)</f>
        <v>0</v>
      </c>
      <c r="AK437" s="269">
        <f>VLOOKUP(A437,'Breakfast and Lunch'!A:E,5,FALSE)</f>
        <v>0</v>
      </c>
      <c r="AL437" s="269">
        <f>VLOOKUP(A437,'Breakfast and Lunch'!A:D,4,FALSE)</f>
        <v>0</v>
      </c>
      <c r="AM437" s="269">
        <v>0</v>
      </c>
      <c r="AN437" s="269">
        <f>VLOOKUP(A437,'Safe School'!F:J,5,FALSE)</f>
        <v>0</v>
      </c>
      <c r="AO437" s="269">
        <v>0</v>
      </c>
      <c r="AP437" s="269">
        <f>VLOOKUP(A437,QComp!A:E,5,FALSE)</f>
        <v>0</v>
      </c>
      <c r="AQ437" s="269">
        <f t="shared" si="110"/>
        <v>-85.868089748546481</v>
      </c>
      <c r="AR437" s="269">
        <f>VLOOKUP(A437,'2021 SPED'!A:AF,32,FALSE)</f>
        <v>1667.4814653759822</v>
      </c>
      <c r="AS437" s="285">
        <f t="shared" si="104"/>
        <v>317128.61337562744</v>
      </c>
      <c r="AT437" s="247">
        <f t="shared" si="105"/>
        <v>3.0975355457458636E-2</v>
      </c>
      <c r="AU437" s="249">
        <f t="shared" si="102"/>
        <v>472954.35771251377</v>
      </c>
    </row>
    <row r="438" spans="1:47" x14ac:dyDescent="0.3">
      <c r="A438" s="243">
        <v>4121</v>
      </c>
      <c r="B438" s="243">
        <v>7</v>
      </c>
      <c r="C438" s="243" t="s">
        <v>418</v>
      </c>
      <c r="D438" s="243">
        <v>7</v>
      </c>
      <c r="E438" s="268">
        <f>VLOOKUP(A438,'Pupil Info'!A:D,4,FALSE)</f>
        <v>320</v>
      </c>
      <c r="F438" s="269">
        <f>VLOOKUP(A438,'Starting Point 2020'!A:AB,28,FALSE)+IFERROR(VLOOKUP(A438,'2020 SPED'!A:W,23,FALSE),0)</f>
        <v>4000743.3492157091</v>
      </c>
      <c r="G438" s="269">
        <f>VLOOKUP(A438,'Starting Point 2020'!A:AB,28,FALSE)</f>
        <v>3594237</v>
      </c>
      <c r="H438" s="269">
        <f>VLOOKUP(A438,'2% 2020'!A:AB,28,FALSE)</f>
        <v>3665131</v>
      </c>
      <c r="I438" s="269">
        <f t="shared" si="106"/>
        <v>70894</v>
      </c>
      <c r="J438" s="269">
        <f>VLOOKUP(A438,'2% with VPK 2020'!A:AB,28,FALSE)</f>
        <v>3665099</v>
      </c>
      <c r="K438" s="269">
        <f>VLOOKUP(A438,'Charter School Lease'!A:D,4,FALSE)</f>
        <v>0</v>
      </c>
      <c r="L438" s="269">
        <f>VLOOKUP(A438,'Integration Change'!H:K,4,FALSE)</f>
        <v>0</v>
      </c>
      <c r="M438" s="269">
        <f>VLOOKUP(A438,'Other SPED'!A:D,4,FALSE)</f>
        <v>0</v>
      </c>
      <c r="N438" s="269">
        <f>VLOOKUP(A438,'LTFM Change'!G:J,4,FALSE)</f>
        <v>0</v>
      </c>
      <c r="O438" s="269">
        <f>VLOOKUP(A438,QComp!I:N,6,FALSE)</f>
        <v>0</v>
      </c>
      <c r="P438" s="269">
        <f>VLOOKUP(A438,'Breakfast and Lunch'!A:D,4,FALSE)</f>
        <v>0</v>
      </c>
      <c r="Q438" s="269">
        <f>VLOOKUP(A438,'Breakfast and Lunch'!A:E,5,FALSE)</f>
        <v>0</v>
      </c>
      <c r="R438" s="269">
        <v>0</v>
      </c>
      <c r="S438" s="269">
        <v>0</v>
      </c>
      <c r="T438" s="269">
        <f>VLOOKUP(A438,QComp!A:D,4,FALSE)</f>
        <v>0</v>
      </c>
      <c r="U438" s="269">
        <f t="shared" si="108"/>
        <v>-32</v>
      </c>
      <c r="V438" s="269">
        <f>VLOOKUP(A438,'2020 SPED'!A:AF,32,FALSE)</f>
        <v>0</v>
      </c>
      <c r="W438" s="270">
        <f t="shared" si="103"/>
        <v>70862</v>
      </c>
      <c r="X438" s="247">
        <f t="shared" si="109"/>
        <v>1.7712208410942312E-2</v>
      </c>
      <c r="Z438" s="268">
        <f>VLOOKUP(A438,'Pupil Info'!A:E,5,FALSE)</f>
        <v>320</v>
      </c>
      <c r="AA438" s="269">
        <f>VLOOKUP(A438,'Starting Point 2021'!A:AB,28,FALSE)+VLOOKUP(A438,'2021 SPED'!A:AT,23,FALSE)</f>
        <v>4038471.2926146081</v>
      </c>
      <c r="AB438" s="269">
        <f>VLOOKUP(A438,'Starting Point 2021'!A:AB,28,FALSE)</f>
        <v>3595597</v>
      </c>
      <c r="AC438" s="269">
        <f>VLOOKUP(A438,'2% 2021'!A:AB,28,FALSE)</f>
        <v>3739075</v>
      </c>
      <c r="AD438" s="269">
        <f t="shared" si="107"/>
        <v>143478</v>
      </c>
      <c r="AE438" s="269">
        <f>VLOOKUP(A438,'2% with VPK 2021'!A:AB,28,FALSE)</f>
        <v>3739042</v>
      </c>
      <c r="AF438" s="269">
        <f>VLOOKUP(A438,'Charter School Lease'!A:E,5,FALSE)</f>
        <v>0</v>
      </c>
      <c r="AG438" s="269">
        <f>VLOOKUP(A438,'Integration Change'!H:L,5,FALSE)</f>
        <v>0</v>
      </c>
      <c r="AH438" s="269">
        <f>VLOOKUP(A438,'Other SPED'!A:D,4,FALSE)</f>
        <v>0</v>
      </c>
      <c r="AI438" s="269">
        <f>VLOOKUP(A438,QComp!I:R,10,FALSE)</f>
        <v>0</v>
      </c>
      <c r="AJ438" s="269">
        <f>VLOOKUP(A438,'LTFM Change'!G:K,5,FALSE)</f>
        <v>0</v>
      </c>
      <c r="AK438" s="269">
        <f>VLOOKUP(A438,'Breakfast and Lunch'!A:E,5,FALSE)</f>
        <v>0</v>
      </c>
      <c r="AL438" s="269">
        <f>VLOOKUP(A438,'Breakfast and Lunch'!A:D,4,FALSE)</f>
        <v>0</v>
      </c>
      <c r="AM438" s="269">
        <v>0</v>
      </c>
      <c r="AN438" s="269">
        <f>VLOOKUP(A438,'Safe School'!F:J,5,FALSE)</f>
        <v>0</v>
      </c>
      <c r="AO438" s="269">
        <v>0</v>
      </c>
      <c r="AP438" s="269">
        <f>VLOOKUP(A438,QComp!A:E,5,FALSE)</f>
        <v>0</v>
      </c>
      <c r="AQ438" s="269">
        <f t="shared" si="110"/>
        <v>-33</v>
      </c>
      <c r="AR438" s="269">
        <f>VLOOKUP(A438,'2021 SPED'!A:AF,32,FALSE)</f>
        <v>-13.924452663806733</v>
      </c>
      <c r="AS438" s="285">
        <f t="shared" si="104"/>
        <v>143431.07554733619</v>
      </c>
      <c r="AT438" s="247">
        <f t="shared" si="105"/>
        <v>3.5516180543275634E-2</v>
      </c>
      <c r="AU438" s="249">
        <f t="shared" si="102"/>
        <v>214293.07554733619</v>
      </c>
    </row>
    <row r="439" spans="1:47" x14ac:dyDescent="0.3">
      <c r="A439" s="243">
        <v>4122</v>
      </c>
      <c r="B439" s="243">
        <v>7</v>
      </c>
      <c r="C439" s="243" t="s">
        <v>419</v>
      </c>
      <c r="D439" s="243">
        <v>7</v>
      </c>
      <c r="E439" s="268">
        <f>VLOOKUP(A439,'Pupil Info'!A:D,4,FALSE)</f>
        <v>1388</v>
      </c>
      <c r="F439" s="269">
        <f>VLOOKUP(A439,'Starting Point 2020'!A:AB,28,FALSE)+IFERROR(VLOOKUP(A439,'2020 SPED'!A:W,23,FALSE),0)</f>
        <v>11819123.588674925</v>
      </c>
      <c r="G439" s="269">
        <f>VLOOKUP(A439,'Starting Point 2020'!A:AB,28,FALSE)</f>
        <v>10234636.6</v>
      </c>
      <c r="H439" s="269">
        <f>VLOOKUP(A439,'2% 2020'!A:AB,28,FALSE)</f>
        <v>10425234.6</v>
      </c>
      <c r="I439" s="269">
        <f t="shared" si="106"/>
        <v>190598</v>
      </c>
      <c r="J439" s="269">
        <f>VLOOKUP(A439,'2% with VPK 2020'!A:AB,28,FALSE)</f>
        <v>10426584</v>
      </c>
      <c r="K439" s="269">
        <f>VLOOKUP(A439,'Charter School Lease'!A:D,4,FALSE)</f>
        <v>0</v>
      </c>
      <c r="L439" s="269">
        <f>VLOOKUP(A439,'Integration Change'!H:K,4,FALSE)</f>
        <v>0</v>
      </c>
      <c r="M439" s="269">
        <f>VLOOKUP(A439,'Other SPED'!A:D,4,FALSE)</f>
        <v>0</v>
      </c>
      <c r="N439" s="269">
        <f>VLOOKUP(A439,'LTFM Change'!G:J,4,FALSE)</f>
        <v>0</v>
      </c>
      <c r="O439" s="269">
        <f>VLOOKUP(A439,QComp!I:N,6,FALSE)</f>
        <v>30.049703804950695</v>
      </c>
      <c r="P439" s="269">
        <f>VLOOKUP(A439,'Breakfast and Lunch'!A:D,4,FALSE)</f>
        <v>0</v>
      </c>
      <c r="Q439" s="269">
        <f>VLOOKUP(A439,'Breakfast and Lunch'!A:E,5,FALSE)</f>
        <v>0</v>
      </c>
      <c r="R439" s="269">
        <v>0</v>
      </c>
      <c r="S439" s="269">
        <v>0</v>
      </c>
      <c r="T439" s="269">
        <f>VLOOKUP(A439,QComp!A:D,4,FALSE)</f>
        <v>0</v>
      </c>
      <c r="U439" s="269">
        <f t="shared" si="108"/>
        <v>1379.4497038051486</v>
      </c>
      <c r="V439" s="269">
        <f>VLOOKUP(A439,'2020 SPED'!A:AF,32,FALSE)</f>
        <v>0</v>
      </c>
      <c r="W439" s="270">
        <f t="shared" si="103"/>
        <v>191977.44970380515</v>
      </c>
      <c r="X439" s="247">
        <f t="shared" si="109"/>
        <v>1.624295137143314E-2</v>
      </c>
      <c r="Z439" s="268">
        <f>VLOOKUP(A439,'Pupil Info'!A:E,5,FALSE)</f>
        <v>1424</v>
      </c>
      <c r="AA439" s="269">
        <f>VLOOKUP(A439,'Starting Point 2021'!A:AB,28,FALSE)+VLOOKUP(A439,'2021 SPED'!A:AT,23,FALSE)</f>
        <v>12311957.647450052</v>
      </c>
      <c r="AB439" s="269">
        <f>VLOOKUP(A439,'Starting Point 2021'!A:AB,28,FALSE)</f>
        <v>10540965</v>
      </c>
      <c r="AC439" s="269">
        <f>VLOOKUP(A439,'2% 2021'!A:AB,28,FALSE)</f>
        <v>10937976</v>
      </c>
      <c r="AD439" s="269">
        <f t="shared" si="107"/>
        <v>397011</v>
      </c>
      <c r="AE439" s="269">
        <f>VLOOKUP(A439,'2% with VPK 2021'!A:AB,28,FALSE)</f>
        <v>10939362.6</v>
      </c>
      <c r="AF439" s="269">
        <f>VLOOKUP(A439,'Charter School Lease'!A:E,5,FALSE)</f>
        <v>0</v>
      </c>
      <c r="AG439" s="269">
        <f>VLOOKUP(A439,'Integration Change'!H:L,5,FALSE)</f>
        <v>0</v>
      </c>
      <c r="AH439" s="269">
        <f>VLOOKUP(A439,'Other SPED'!A:D,4,FALSE)</f>
        <v>0</v>
      </c>
      <c r="AI439" s="269">
        <f>VLOOKUP(A439,QComp!I:R,10,FALSE)</f>
        <v>29.408887033700012</v>
      </c>
      <c r="AJ439" s="269">
        <f>VLOOKUP(A439,'LTFM Change'!G:K,5,FALSE)</f>
        <v>0</v>
      </c>
      <c r="AK439" s="269">
        <f>VLOOKUP(A439,'Breakfast and Lunch'!A:E,5,FALSE)</f>
        <v>0</v>
      </c>
      <c r="AL439" s="269">
        <f>VLOOKUP(A439,'Breakfast and Lunch'!A:D,4,FALSE)</f>
        <v>0</v>
      </c>
      <c r="AM439" s="269">
        <v>0</v>
      </c>
      <c r="AN439" s="269">
        <f>VLOOKUP(A439,'Safe School'!F:J,5,FALSE)</f>
        <v>0</v>
      </c>
      <c r="AO439" s="269">
        <v>0</v>
      </c>
      <c r="AP439" s="269">
        <f>VLOOKUP(A439,QComp!A:E,5,FALSE)</f>
        <v>0</v>
      </c>
      <c r="AQ439" s="269">
        <f t="shared" si="110"/>
        <v>1416.0088870339096</v>
      </c>
      <c r="AR439" s="269">
        <f>VLOOKUP(A439,'2021 SPED'!A:AF,32,FALSE)</f>
        <v>-14.206455707084388</v>
      </c>
      <c r="AS439" s="285">
        <f t="shared" si="104"/>
        <v>398412.80243132683</v>
      </c>
      <c r="AT439" s="247">
        <f t="shared" si="105"/>
        <v>3.2359825613422433E-2</v>
      </c>
      <c r="AU439" s="249">
        <f t="shared" si="102"/>
        <v>590390.25213513197</v>
      </c>
    </row>
    <row r="440" spans="1:47" x14ac:dyDescent="0.3">
      <c r="A440" s="243">
        <v>4123</v>
      </c>
      <c r="B440" s="243">
        <v>7</v>
      </c>
      <c r="C440" s="243" t="s">
        <v>420</v>
      </c>
      <c r="D440" s="243">
        <v>7</v>
      </c>
      <c r="E440" s="268">
        <f>VLOOKUP(A440,'Pupil Info'!A:D,4,FALSE)</f>
        <v>0</v>
      </c>
      <c r="F440" s="269">
        <f>VLOOKUP(A440,'Starting Point 2020'!A:AB,28,FALSE)+IFERROR(VLOOKUP(A440,'2020 SPED'!A:W,23,FALSE),0)</f>
        <v>0</v>
      </c>
      <c r="G440" s="269">
        <f>VLOOKUP(A440,'Starting Point 2020'!A:AB,28,FALSE)</f>
        <v>0</v>
      </c>
      <c r="H440" s="269">
        <f>VLOOKUP(A440,'2% 2020'!A:AB,28,FALSE)</f>
        <v>0</v>
      </c>
      <c r="I440" s="269">
        <f t="shared" si="106"/>
        <v>0</v>
      </c>
      <c r="J440" s="269">
        <f>VLOOKUP(A440,'2% with VPK 2020'!A:AB,28,FALSE)</f>
        <v>0</v>
      </c>
      <c r="K440" s="269">
        <f>VLOOKUP(A440,'Charter School Lease'!A:D,4,FALSE)</f>
        <v>0</v>
      </c>
      <c r="L440" s="269">
        <f>VLOOKUP(A440,'Integration Change'!H:K,4,FALSE)</f>
        <v>0</v>
      </c>
      <c r="M440" s="269">
        <f>VLOOKUP(A440,'Other SPED'!A:D,4,FALSE)</f>
        <v>0</v>
      </c>
      <c r="N440" s="269">
        <f>VLOOKUP(A440,'LTFM Change'!G:J,4,FALSE)</f>
        <v>0</v>
      </c>
      <c r="O440" s="269">
        <f>VLOOKUP(A440,QComp!I:N,6,FALSE)</f>
        <v>0</v>
      </c>
      <c r="P440" s="269">
        <v>0</v>
      </c>
      <c r="Q440" s="269">
        <v>0</v>
      </c>
      <c r="R440" s="269">
        <v>0</v>
      </c>
      <c r="S440" s="269">
        <v>0</v>
      </c>
      <c r="T440" s="269">
        <f>VLOOKUP(A440,QComp!A:D,4,FALSE)</f>
        <v>0</v>
      </c>
      <c r="U440" s="269">
        <f t="shared" si="108"/>
        <v>0</v>
      </c>
      <c r="V440" s="269">
        <v>0</v>
      </c>
      <c r="W440" s="270">
        <f t="shared" si="103"/>
        <v>0</v>
      </c>
      <c r="X440" s="247">
        <v>0</v>
      </c>
      <c r="Z440" s="268">
        <f>VLOOKUP(A440,'Pupil Info'!A:E,5,FALSE)</f>
        <v>0</v>
      </c>
      <c r="AA440" s="269">
        <v>0</v>
      </c>
      <c r="AB440" s="269">
        <f>VLOOKUP(A440,'Starting Point 2021'!A:AB,28,FALSE)</f>
        <v>0</v>
      </c>
      <c r="AC440" s="269">
        <f>VLOOKUP(A440,'2% 2021'!A:AB,28,FALSE)</f>
        <v>0</v>
      </c>
      <c r="AD440" s="269">
        <f t="shared" si="107"/>
        <v>0</v>
      </c>
      <c r="AE440" s="269">
        <f>VLOOKUP(A440,'2% with VPK 2021'!A:AB,28,FALSE)</f>
        <v>0</v>
      </c>
      <c r="AF440" s="269">
        <f>VLOOKUP(A440,'Charter School Lease'!A:E,5,FALSE)</f>
        <v>0</v>
      </c>
      <c r="AG440" s="269">
        <f>VLOOKUP(A440,'Integration Change'!H:L,5,FALSE)</f>
        <v>0</v>
      </c>
      <c r="AH440" s="269">
        <f>VLOOKUP(A440,'Other SPED'!A:D,4,FALSE)</f>
        <v>0</v>
      </c>
      <c r="AI440" s="269">
        <f>VLOOKUP(A440,QComp!I:R,10,FALSE)</f>
        <v>0</v>
      </c>
      <c r="AJ440" s="269">
        <f>VLOOKUP(A440,'LTFM Change'!G:K,5,FALSE)</f>
        <v>0</v>
      </c>
      <c r="AK440" s="269">
        <v>0</v>
      </c>
      <c r="AL440" s="269">
        <v>0</v>
      </c>
      <c r="AM440" s="269">
        <v>0</v>
      </c>
      <c r="AN440" s="269">
        <f>VLOOKUP(A440,'Safe School'!F:J,5,FALSE)</f>
        <v>0</v>
      </c>
      <c r="AO440" s="269">
        <v>0</v>
      </c>
      <c r="AP440" s="269">
        <f>VLOOKUP(A440,QComp!A:E,5,FALSE)</f>
        <v>0</v>
      </c>
      <c r="AQ440" s="269">
        <f t="shared" si="110"/>
        <v>0</v>
      </c>
      <c r="AR440" s="269">
        <v>0</v>
      </c>
      <c r="AS440" s="285">
        <f t="shared" si="104"/>
        <v>0</v>
      </c>
      <c r="AT440" s="247">
        <v>0</v>
      </c>
      <c r="AU440" s="249">
        <f t="shared" si="102"/>
        <v>0</v>
      </c>
    </row>
    <row r="441" spans="1:47" x14ac:dyDescent="0.3">
      <c r="A441" s="243">
        <v>4124</v>
      </c>
      <c r="B441" s="243">
        <v>7</v>
      </c>
      <c r="C441" s="243" t="s">
        <v>421</v>
      </c>
      <c r="D441" s="243">
        <v>7</v>
      </c>
      <c r="E441" s="268">
        <f>VLOOKUP(A441,'Pupil Info'!A:D,4,FALSE)</f>
        <v>627</v>
      </c>
      <c r="F441" s="269">
        <f>VLOOKUP(A441,'Starting Point 2020'!A:AB,28,FALSE)+IFERROR(VLOOKUP(A441,'2020 SPED'!A:W,23,FALSE),0)</f>
        <v>7502426.8226957479</v>
      </c>
      <c r="G441" s="269">
        <f>VLOOKUP(A441,'Starting Point 2020'!A:AB,28,FALSE)</f>
        <v>4694120.4000000004</v>
      </c>
      <c r="H441" s="269">
        <f>VLOOKUP(A441,'2% 2020'!A:AB,28,FALSE)</f>
        <v>4782030.4000000004</v>
      </c>
      <c r="I441" s="269">
        <f t="shared" si="106"/>
        <v>87910</v>
      </c>
      <c r="J441" s="269">
        <f>VLOOKUP(A441,'2% with VPK 2020'!A:AB,28,FALSE)</f>
        <v>4782624.5999999996</v>
      </c>
      <c r="K441" s="269">
        <f>VLOOKUP(A441,'Charter School Lease'!A:D,4,FALSE)</f>
        <v>0</v>
      </c>
      <c r="L441" s="269">
        <f>VLOOKUP(A441,'Integration Change'!H:K,4,FALSE)</f>
        <v>0</v>
      </c>
      <c r="M441" s="269">
        <f>VLOOKUP(A441,'Other SPED'!A:D,4,FALSE)</f>
        <v>0</v>
      </c>
      <c r="N441" s="269">
        <f>VLOOKUP(A441,'LTFM Change'!G:J,4,FALSE)</f>
        <v>0</v>
      </c>
      <c r="O441" s="269">
        <f>VLOOKUP(A441,QComp!I:N,6,FALSE)</f>
        <v>12.938066916016396</v>
      </c>
      <c r="P441" s="269">
        <f>VLOOKUP(A441,'Breakfast and Lunch'!A:D,4,FALSE)</f>
        <v>0</v>
      </c>
      <c r="Q441" s="269">
        <f>VLOOKUP(A441,'Breakfast and Lunch'!A:E,5,FALSE)</f>
        <v>0</v>
      </c>
      <c r="R441" s="269">
        <v>0</v>
      </c>
      <c r="S441" s="269">
        <v>0</v>
      </c>
      <c r="T441" s="269">
        <f>VLOOKUP(A441,QComp!A:D,4,FALSE)</f>
        <v>0</v>
      </c>
      <c r="U441" s="269">
        <f t="shared" si="108"/>
        <v>607.13806691486388</v>
      </c>
      <c r="V441" s="269">
        <f>VLOOKUP(A441,'2020 SPED'!A:AF,32,FALSE)</f>
        <v>0</v>
      </c>
      <c r="W441" s="270">
        <f t="shared" si="103"/>
        <v>88517.138066914864</v>
      </c>
      <c r="X441" s="247">
        <f t="shared" si="109"/>
        <v>1.1798467370470023E-2</v>
      </c>
      <c r="Z441" s="268">
        <f>VLOOKUP(A441,'Pupil Info'!A:E,5,FALSE)</f>
        <v>654</v>
      </c>
      <c r="AA441" s="269">
        <f>VLOOKUP(A441,'Starting Point 2021'!A:AB,28,FALSE)+VLOOKUP(A441,'2021 SPED'!A:AT,23,FALSE)</f>
        <v>8082109.1451467006</v>
      </c>
      <c r="AB441" s="269">
        <f>VLOOKUP(A441,'Starting Point 2021'!A:AB,28,FALSE)</f>
        <v>4895254</v>
      </c>
      <c r="AC441" s="269">
        <f>VLOOKUP(A441,'2% 2021'!A:AB,28,FALSE)</f>
        <v>5080618</v>
      </c>
      <c r="AD441" s="269">
        <f t="shared" si="107"/>
        <v>185364</v>
      </c>
      <c r="AE441" s="269">
        <f>VLOOKUP(A441,'2% with VPK 2021'!A:AB,28,FALSE)</f>
        <v>5081236.2</v>
      </c>
      <c r="AF441" s="269">
        <f>VLOOKUP(A441,'Charter School Lease'!A:E,5,FALSE)</f>
        <v>0</v>
      </c>
      <c r="AG441" s="269">
        <f>VLOOKUP(A441,'Integration Change'!H:L,5,FALSE)</f>
        <v>0</v>
      </c>
      <c r="AH441" s="269">
        <f>VLOOKUP(A441,'Other SPED'!A:D,4,FALSE)</f>
        <v>0</v>
      </c>
      <c r="AI441" s="269">
        <f>VLOOKUP(A441,QComp!I:R,10,FALSE)</f>
        <v>12.907831136428285</v>
      </c>
      <c r="AJ441" s="269">
        <f>VLOOKUP(A441,'LTFM Change'!G:K,5,FALSE)</f>
        <v>0</v>
      </c>
      <c r="AK441" s="269">
        <f>VLOOKUP(A441,'Breakfast and Lunch'!A:E,5,FALSE)</f>
        <v>0</v>
      </c>
      <c r="AL441" s="269">
        <f>VLOOKUP(A441,'Breakfast and Lunch'!A:D,4,FALSE)</f>
        <v>0</v>
      </c>
      <c r="AM441" s="269">
        <v>0</v>
      </c>
      <c r="AN441" s="269">
        <f>VLOOKUP(A441,'Safe School'!F:J,5,FALSE)</f>
        <v>0</v>
      </c>
      <c r="AO441" s="269">
        <v>0</v>
      </c>
      <c r="AP441" s="269">
        <f>VLOOKUP(A441,QComp!A:E,5,FALSE)</f>
        <v>0</v>
      </c>
      <c r="AQ441" s="269">
        <f t="shared" si="110"/>
        <v>631.10783113632351</v>
      </c>
      <c r="AR441" s="269">
        <f>VLOOKUP(A441,'2021 SPED'!A:AF,32,FALSE)</f>
        <v>2188.3708956618793</v>
      </c>
      <c r="AS441" s="285">
        <f t="shared" si="104"/>
        <v>188183.4787267982</v>
      </c>
      <c r="AT441" s="247">
        <f t="shared" si="105"/>
        <v>2.3283956619145851E-2</v>
      </c>
      <c r="AU441" s="249">
        <f t="shared" si="102"/>
        <v>276700.61679371307</v>
      </c>
    </row>
    <row r="442" spans="1:47" x14ac:dyDescent="0.3">
      <c r="A442" s="243">
        <v>4126</v>
      </c>
      <c r="B442" s="243">
        <v>7</v>
      </c>
      <c r="C442" s="243" t="s">
        <v>422</v>
      </c>
      <c r="D442" s="243">
        <v>7</v>
      </c>
      <c r="E442" s="268">
        <f>VLOOKUP(A442,'Pupil Info'!A:D,4,FALSE)</f>
        <v>769</v>
      </c>
      <c r="F442" s="269">
        <f>VLOOKUP(A442,'Starting Point 2020'!A:AB,28,FALSE)+IFERROR(VLOOKUP(A442,'2020 SPED'!A:W,23,FALSE),0)</f>
        <v>8050362.5349448724</v>
      </c>
      <c r="G442" s="269">
        <f>VLOOKUP(A442,'Starting Point 2020'!A:AB,28,FALSE)</f>
        <v>6944392.7999999998</v>
      </c>
      <c r="H442" s="269">
        <f>VLOOKUP(A442,'2% 2020'!A:AB,28,FALSE)</f>
        <v>7074304.7999999998</v>
      </c>
      <c r="I442" s="269">
        <f t="shared" si="106"/>
        <v>129912</v>
      </c>
      <c r="J442" s="269">
        <f>VLOOKUP(A442,'2% with VPK 2020'!A:AB,28,FALSE)</f>
        <v>7074234.7999999998</v>
      </c>
      <c r="K442" s="269">
        <f>VLOOKUP(A442,'Charter School Lease'!A:D,4,FALSE)</f>
        <v>0</v>
      </c>
      <c r="L442" s="269">
        <f>VLOOKUP(A442,'Integration Change'!H:K,4,FALSE)</f>
        <v>0</v>
      </c>
      <c r="M442" s="269">
        <f>VLOOKUP(A442,'Other SPED'!A:D,4,FALSE)</f>
        <v>0</v>
      </c>
      <c r="N442" s="269">
        <f>VLOOKUP(A442,'LTFM Change'!G:J,4,FALSE)</f>
        <v>0</v>
      </c>
      <c r="O442" s="269">
        <f>VLOOKUP(A442,QComp!I:N,6,FALSE)</f>
        <v>15.727768950542668</v>
      </c>
      <c r="P442" s="269">
        <f>VLOOKUP(A442,'Breakfast and Lunch'!A:D,4,FALSE)</f>
        <v>0</v>
      </c>
      <c r="Q442" s="269">
        <f>VLOOKUP(A442,'Breakfast and Lunch'!A:E,5,FALSE)</f>
        <v>0</v>
      </c>
      <c r="R442" s="269">
        <v>0</v>
      </c>
      <c r="S442" s="269">
        <v>0</v>
      </c>
      <c r="T442" s="269">
        <f>VLOOKUP(A442,QComp!A:D,4,FALSE)</f>
        <v>0</v>
      </c>
      <c r="U442" s="269">
        <f t="shared" si="108"/>
        <v>-54.272231049835682</v>
      </c>
      <c r="V442" s="269">
        <f>VLOOKUP(A442,'2020 SPED'!A:AF,32,FALSE)</f>
        <v>0</v>
      </c>
      <c r="W442" s="270">
        <f t="shared" si="103"/>
        <v>129857.72776895016</v>
      </c>
      <c r="X442" s="247">
        <f t="shared" si="109"/>
        <v>1.6130668302857917E-2</v>
      </c>
      <c r="Z442" s="268">
        <f>VLOOKUP(A442,'Pupil Info'!A:E,5,FALSE)</f>
        <v>776</v>
      </c>
      <c r="AA442" s="269">
        <f>VLOOKUP(A442,'Starting Point 2021'!A:AB,28,FALSE)+VLOOKUP(A442,'2021 SPED'!A:AT,23,FALSE)</f>
        <v>8230903.2016063165</v>
      </c>
      <c r="AB442" s="269">
        <f>VLOOKUP(A442,'Starting Point 2021'!A:AB,28,FALSE)</f>
        <v>7014419.4000000004</v>
      </c>
      <c r="AC442" s="269">
        <f>VLOOKUP(A442,'2% 2021'!A:AB,28,FALSE)</f>
        <v>7280045.4000000004</v>
      </c>
      <c r="AD442" s="269">
        <f t="shared" si="107"/>
        <v>265626</v>
      </c>
      <c r="AE442" s="269">
        <f>VLOOKUP(A442,'2% with VPK 2021'!A:AB,28,FALSE)</f>
        <v>7280823.5999999996</v>
      </c>
      <c r="AF442" s="269">
        <f>VLOOKUP(A442,'Charter School Lease'!A:E,5,FALSE)</f>
        <v>0</v>
      </c>
      <c r="AG442" s="269">
        <f>VLOOKUP(A442,'Integration Change'!H:L,5,FALSE)</f>
        <v>0</v>
      </c>
      <c r="AH442" s="269">
        <f>VLOOKUP(A442,'Other SPED'!A:D,4,FALSE)</f>
        <v>0</v>
      </c>
      <c r="AI442" s="269">
        <f>VLOOKUP(A442,QComp!I:R,10,FALSE)</f>
        <v>15.093835653271526</v>
      </c>
      <c r="AJ442" s="269">
        <f>VLOOKUP(A442,'LTFM Change'!G:K,5,FALSE)</f>
        <v>0</v>
      </c>
      <c r="AK442" s="269">
        <f>VLOOKUP(A442,'Breakfast and Lunch'!A:E,5,FALSE)</f>
        <v>0</v>
      </c>
      <c r="AL442" s="269">
        <f>VLOOKUP(A442,'Breakfast and Lunch'!A:D,4,FALSE)</f>
        <v>0</v>
      </c>
      <c r="AM442" s="269">
        <v>0</v>
      </c>
      <c r="AN442" s="269">
        <f>VLOOKUP(A442,'Safe School'!F:J,5,FALSE)</f>
        <v>0</v>
      </c>
      <c r="AO442" s="269">
        <v>0</v>
      </c>
      <c r="AP442" s="269">
        <f>VLOOKUP(A442,QComp!A:E,5,FALSE)</f>
        <v>0</v>
      </c>
      <c r="AQ442" s="269">
        <f t="shared" si="110"/>
        <v>793.29383565299213</v>
      </c>
      <c r="AR442" s="269">
        <f>VLOOKUP(A442,'2021 SPED'!A:AF,32,FALSE)</f>
        <v>-19.09757874137722</v>
      </c>
      <c r="AS442" s="285">
        <f t="shared" si="104"/>
        <v>266400.19625691161</v>
      </c>
      <c r="AT442" s="247">
        <f t="shared" si="105"/>
        <v>3.2365852170989154E-2</v>
      </c>
      <c r="AU442" s="249">
        <f t="shared" si="102"/>
        <v>396257.92402586178</v>
      </c>
    </row>
    <row r="443" spans="1:47" x14ac:dyDescent="0.3">
      <c r="A443" s="243">
        <v>4127</v>
      </c>
      <c r="B443" s="243">
        <v>7</v>
      </c>
      <c r="C443" s="243" t="s">
        <v>423</v>
      </c>
      <c r="D443" s="243">
        <v>7</v>
      </c>
      <c r="E443" s="268">
        <f>VLOOKUP(A443,'Pupil Info'!A:D,4,FALSE)</f>
        <v>120</v>
      </c>
      <c r="F443" s="269">
        <f>VLOOKUP(A443,'Starting Point 2020'!A:AB,28,FALSE)+IFERROR(VLOOKUP(A443,'2020 SPED'!A:W,23,FALSE),0)</f>
        <v>1364497.6506782826</v>
      </c>
      <c r="G443" s="269">
        <f>VLOOKUP(A443,'Starting Point 2020'!A:AB,28,FALSE)</f>
        <v>936587</v>
      </c>
      <c r="H443" s="269">
        <f>VLOOKUP(A443,'2% 2020'!A:AB,28,FALSE)</f>
        <v>953951</v>
      </c>
      <c r="I443" s="269">
        <f t="shared" si="106"/>
        <v>17364</v>
      </c>
      <c r="J443" s="269">
        <f>VLOOKUP(A443,'2% with VPK 2020'!A:AB,28,FALSE)</f>
        <v>954061</v>
      </c>
      <c r="K443" s="269">
        <f>VLOOKUP(A443,'Charter School Lease'!A:D,4,FALSE)</f>
        <v>0</v>
      </c>
      <c r="L443" s="269">
        <f>VLOOKUP(A443,'Integration Change'!H:K,4,FALSE)</f>
        <v>0</v>
      </c>
      <c r="M443" s="269">
        <f>VLOOKUP(A443,'Other SPED'!A:D,4,FALSE)</f>
        <v>0</v>
      </c>
      <c r="N443" s="269">
        <f>VLOOKUP(A443,'LTFM Change'!G:J,4,FALSE)</f>
        <v>0</v>
      </c>
      <c r="O443" s="269">
        <f>VLOOKUP(A443,QComp!I:N,6,FALSE)</f>
        <v>2.8116681922765565</v>
      </c>
      <c r="P443" s="269">
        <f>VLOOKUP(A443,'Breakfast and Lunch'!A:D,4,FALSE)</f>
        <v>0</v>
      </c>
      <c r="Q443" s="269">
        <f>VLOOKUP(A443,'Breakfast and Lunch'!A:E,5,FALSE)</f>
        <v>0</v>
      </c>
      <c r="R443" s="269">
        <v>0</v>
      </c>
      <c r="S443" s="269">
        <v>0</v>
      </c>
      <c r="T443" s="269">
        <f>VLOOKUP(A443,QComp!A:D,4,FALSE)</f>
        <v>0</v>
      </c>
      <c r="U443" s="269">
        <f t="shared" si="108"/>
        <v>112.81166819226928</v>
      </c>
      <c r="V443" s="269">
        <f>VLOOKUP(A443,'2020 SPED'!A:AF,32,FALSE)</f>
        <v>0</v>
      </c>
      <c r="W443" s="270">
        <f t="shared" si="103"/>
        <v>17476.811668192269</v>
      </c>
      <c r="X443" s="247">
        <f t="shared" si="109"/>
        <v>1.2808238738633711E-2</v>
      </c>
      <c r="Z443" s="268">
        <f>VLOOKUP(A443,'Pupil Info'!A:E,5,FALSE)</f>
        <v>118</v>
      </c>
      <c r="AA443" s="269">
        <f>VLOOKUP(A443,'Starting Point 2021'!A:AB,28,FALSE)+VLOOKUP(A443,'2021 SPED'!A:AT,23,FALSE)</f>
        <v>1371320.3187394794</v>
      </c>
      <c r="AB443" s="269">
        <f>VLOOKUP(A443,'Starting Point 2021'!A:AB,28,FALSE)</f>
        <v>913390</v>
      </c>
      <c r="AC443" s="269">
        <f>VLOOKUP(A443,'2% 2021'!A:AB,28,FALSE)</f>
        <v>947602</v>
      </c>
      <c r="AD443" s="269">
        <f t="shared" si="107"/>
        <v>34212</v>
      </c>
      <c r="AE443" s="269">
        <f>VLOOKUP(A443,'2% with VPK 2021'!A:AB,28,FALSE)</f>
        <v>947591</v>
      </c>
      <c r="AF443" s="269">
        <f>VLOOKUP(A443,'Charter School Lease'!A:E,5,FALSE)</f>
        <v>0</v>
      </c>
      <c r="AG443" s="269">
        <f>VLOOKUP(A443,'Integration Change'!H:L,5,FALSE)</f>
        <v>0</v>
      </c>
      <c r="AH443" s="269">
        <f>VLOOKUP(A443,'Other SPED'!A:D,4,FALSE)</f>
        <v>0</v>
      </c>
      <c r="AI443" s="269">
        <f>VLOOKUP(A443,QComp!I:R,10,FALSE)</f>
        <v>2.5769316090736538</v>
      </c>
      <c r="AJ443" s="269">
        <f>VLOOKUP(A443,'LTFM Change'!G:K,5,FALSE)</f>
        <v>0</v>
      </c>
      <c r="AK443" s="269">
        <f>VLOOKUP(A443,'Breakfast and Lunch'!A:E,5,FALSE)</f>
        <v>0</v>
      </c>
      <c r="AL443" s="269">
        <f>VLOOKUP(A443,'Breakfast and Lunch'!A:D,4,FALSE)</f>
        <v>0</v>
      </c>
      <c r="AM443" s="269">
        <v>0</v>
      </c>
      <c r="AN443" s="269">
        <f>VLOOKUP(A443,'Safe School'!F:J,5,FALSE)</f>
        <v>0</v>
      </c>
      <c r="AO443" s="269">
        <v>0</v>
      </c>
      <c r="AP443" s="269">
        <f>VLOOKUP(A443,QComp!A:E,5,FALSE)</f>
        <v>0</v>
      </c>
      <c r="AQ443" s="269">
        <f t="shared" si="110"/>
        <v>-8.4230683909263462</v>
      </c>
      <c r="AR443" s="269">
        <f>VLOOKUP(A443,'2021 SPED'!A:AF,32,FALSE)</f>
        <v>875.72925486200256</v>
      </c>
      <c r="AS443" s="285">
        <f t="shared" si="104"/>
        <v>35079.306186471076</v>
      </c>
      <c r="AT443" s="247">
        <f t="shared" si="105"/>
        <v>2.5580679952818104E-2</v>
      </c>
      <c r="AU443" s="249">
        <f t="shared" si="102"/>
        <v>52556.117854663345</v>
      </c>
    </row>
    <row r="444" spans="1:47" x14ac:dyDescent="0.3">
      <c r="A444" s="243">
        <v>4131</v>
      </c>
      <c r="B444" s="243">
        <v>7</v>
      </c>
      <c r="C444" s="243" t="s">
        <v>424</v>
      </c>
      <c r="D444" s="243">
        <v>7</v>
      </c>
      <c r="E444" s="268">
        <f>VLOOKUP(A444,'Pupil Info'!A:D,4,FALSE)</f>
        <v>365</v>
      </c>
      <c r="F444" s="269">
        <f>VLOOKUP(A444,'Starting Point 2020'!A:AB,28,FALSE)+IFERROR(VLOOKUP(A444,'2020 SPED'!A:W,23,FALSE),0)</f>
        <v>4436757.34586123</v>
      </c>
      <c r="G444" s="269">
        <f>VLOOKUP(A444,'Starting Point 2020'!A:AB,28,FALSE)</f>
        <v>3197943</v>
      </c>
      <c r="H444" s="269">
        <f>VLOOKUP(A444,'2% 2020'!A:AB,28,FALSE)</f>
        <v>3255966</v>
      </c>
      <c r="I444" s="269">
        <f t="shared" si="106"/>
        <v>58023</v>
      </c>
      <c r="J444" s="269">
        <f>VLOOKUP(A444,'2% with VPK 2020'!A:AB,28,FALSE)</f>
        <v>3255930</v>
      </c>
      <c r="K444" s="269">
        <f>VLOOKUP(A444,'Charter School Lease'!A:D,4,FALSE)</f>
        <v>0</v>
      </c>
      <c r="L444" s="269">
        <f>VLOOKUP(A444,'Integration Change'!H:K,4,FALSE)</f>
        <v>0</v>
      </c>
      <c r="M444" s="269">
        <f>VLOOKUP(A444,'Other SPED'!A:D,4,FALSE)</f>
        <v>0</v>
      </c>
      <c r="N444" s="269">
        <f>VLOOKUP(A444,'LTFM Change'!G:J,4,FALSE)</f>
        <v>0</v>
      </c>
      <c r="O444" s="269">
        <f>VLOOKUP(A444,QComp!I:N,6,FALSE)</f>
        <v>0</v>
      </c>
      <c r="P444" s="269">
        <f>VLOOKUP(A444,'Breakfast and Lunch'!A:D,4,FALSE)</f>
        <v>0</v>
      </c>
      <c r="Q444" s="269">
        <f>VLOOKUP(A444,'Breakfast and Lunch'!A:E,5,FALSE)</f>
        <v>0</v>
      </c>
      <c r="R444" s="269">
        <v>0</v>
      </c>
      <c r="S444" s="269">
        <v>0</v>
      </c>
      <c r="T444" s="269">
        <f>VLOOKUP(A444,QComp!A:D,4,FALSE)</f>
        <v>0</v>
      </c>
      <c r="U444" s="269">
        <f t="shared" si="108"/>
        <v>-36</v>
      </c>
      <c r="V444" s="269">
        <f>VLOOKUP(A444,'2020 SPED'!A:AF,32,FALSE)</f>
        <v>0</v>
      </c>
      <c r="W444" s="270">
        <f t="shared" si="103"/>
        <v>57987</v>
      </c>
      <c r="X444" s="247">
        <f t="shared" si="109"/>
        <v>1.306968028217554E-2</v>
      </c>
      <c r="Z444" s="268">
        <f>VLOOKUP(A444,'Pupil Info'!A:E,5,FALSE)</f>
        <v>352</v>
      </c>
      <c r="AA444" s="269">
        <f>VLOOKUP(A444,'Starting Point 2021'!A:AB,28,FALSE)+VLOOKUP(A444,'2021 SPED'!A:AT,23,FALSE)</f>
        <v>4386005.6688222252</v>
      </c>
      <c r="AB444" s="269">
        <f>VLOOKUP(A444,'Starting Point 2021'!A:AB,28,FALSE)</f>
        <v>3084397</v>
      </c>
      <c r="AC444" s="269">
        <f>VLOOKUP(A444,'2% 2021'!A:AB,28,FALSE)</f>
        <v>3197317</v>
      </c>
      <c r="AD444" s="269">
        <f t="shared" si="107"/>
        <v>112920</v>
      </c>
      <c r="AE444" s="269">
        <f>VLOOKUP(A444,'2% with VPK 2021'!A:AB,28,FALSE)</f>
        <v>3197690</v>
      </c>
      <c r="AF444" s="269">
        <f>VLOOKUP(A444,'Charter School Lease'!A:E,5,FALSE)</f>
        <v>0</v>
      </c>
      <c r="AG444" s="269">
        <f>VLOOKUP(A444,'Integration Change'!H:L,5,FALSE)</f>
        <v>0</v>
      </c>
      <c r="AH444" s="269">
        <f>VLOOKUP(A444,'Other SPED'!A:D,4,FALSE)</f>
        <v>0</v>
      </c>
      <c r="AI444" s="269">
        <f>VLOOKUP(A444,QComp!I:R,10,FALSE)</f>
        <v>0</v>
      </c>
      <c r="AJ444" s="269">
        <f>VLOOKUP(A444,'LTFM Change'!G:K,5,FALSE)</f>
        <v>0</v>
      </c>
      <c r="AK444" s="269">
        <f>VLOOKUP(A444,'Breakfast and Lunch'!A:E,5,FALSE)</f>
        <v>0</v>
      </c>
      <c r="AL444" s="269">
        <f>VLOOKUP(A444,'Breakfast and Lunch'!A:D,4,FALSE)</f>
        <v>0</v>
      </c>
      <c r="AM444" s="269">
        <v>0</v>
      </c>
      <c r="AN444" s="269">
        <f>VLOOKUP(A444,'Safe School'!F:J,5,FALSE)</f>
        <v>0</v>
      </c>
      <c r="AO444" s="269">
        <v>0</v>
      </c>
      <c r="AP444" s="269">
        <f>VLOOKUP(A444,QComp!A:E,5,FALSE)</f>
        <v>0</v>
      </c>
      <c r="AQ444" s="269">
        <f t="shared" si="110"/>
        <v>373</v>
      </c>
      <c r="AR444" s="269">
        <f>VLOOKUP(A444,'2021 SPED'!A:AF,32,FALSE)</f>
        <v>167.25444668531418</v>
      </c>
      <c r="AS444" s="285">
        <f t="shared" si="104"/>
        <v>113460.25444668531</v>
      </c>
      <c r="AT444" s="247">
        <f t="shared" si="105"/>
        <v>2.586869762919226E-2</v>
      </c>
      <c r="AU444" s="249">
        <f t="shared" si="102"/>
        <v>171447.25444668531</v>
      </c>
    </row>
    <row r="445" spans="1:47" x14ac:dyDescent="0.3">
      <c r="A445" s="243">
        <v>4132</v>
      </c>
      <c r="B445" s="243">
        <v>7</v>
      </c>
      <c r="C445" s="243" t="s">
        <v>425</v>
      </c>
      <c r="D445" s="243">
        <v>7</v>
      </c>
      <c r="E445" s="268">
        <f>VLOOKUP(A445,'Pupil Info'!A:D,4,FALSE)</f>
        <v>620</v>
      </c>
      <c r="F445" s="269">
        <f>VLOOKUP(A445,'Starting Point 2020'!A:AB,28,FALSE)+IFERROR(VLOOKUP(A445,'2020 SPED'!A:W,23,FALSE),0)</f>
        <v>7567596.4725815393</v>
      </c>
      <c r="G445" s="269">
        <f>VLOOKUP(A445,'Starting Point 2020'!A:AB,28,FALSE)</f>
        <v>5565121</v>
      </c>
      <c r="H445" s="269">
        <f>VLOOKUP(A445,'2% 2020'!A:AB,28,FALSE)</f>
        <v>5669063</v>
      </c>
      <c r="I445" s="269">
        <f t="shared" si="106"/>
        <v>103942</v>
      </c>
      <c r="J445" s="269">
        <f>VLOOKUP(A445,'2% with VPK 2020'!A:AB,28,FALSE)</f>
        <v>5669696</v>
      </c>
      <c r="K445" s="269">
        <f>VLOOKUP(A445,'Charter School Lease'!A:D,4,FALSE)</f>
        <v>0</v>
      </c>
      <c r="L445" s="269">
        <f>VLOOKUP(A445,'Integration Change'!H:K,4,FALSE)</f>
        <v>0</v>
      </c>
      <c r="M445" s="269">
        <f>VLOOKUP(A445,'Other SPED'!A:D,4,FALSE)</f>
        <v>0</v>
      </c>
      <c r="N445" s="269">
        <f>VLOOKUP(A445,'LTFM Change'!G:J,4,FALSE)</f>
        <v>0</v>
      </c>
      <c r="O445" s="269">
        <f>VLOOKUP(A445,QComp!I:N,6,FALSE)</f>
        <v>13.684916279598838</v>
      </c>
      <c r="P445" s="269">
        <f>VLOOKUP(A445,'Breakfast and Lunch'!A:D,4,FALSE)</f>
        <v>0</v>
      </c>
      <c r="Q445" s="269">
        <f>VLOOKUP(A445,'Breakfast and Lunch'!A:E,5,FALSE)</f>
        <v>0</v>
      </c>
      <c r="R445" s="269">
        <v>0</v>
      </c>
      <c r="S445" s="269">
        <v>0</v>
      </c>
      <c r="T445" s="269">
        <f>VLOOKUP(A445,QComp!A:D,4,FALSE)</f>
        <v>0</v>
      </c>
      <c r="U445" s="269">
        <f t="shared" si="108"/>
        <v>646.6849162792787</v>
      </c>
      <c r="V445" s="269">
        <f>VLOOKUP(A445,'2020 SPED'!A:AF,32,FALSE)</f>
        <v>0</v>
      </c>
      <c r="W445" s="270">
        <f t="shared" si="103"/>
        <v>104588.68491627928</v>
      </c>
      <c r="X445" s="247">
        <f t="shared" si="109"/>
        <v>1.3820594860629622E-2</v>
      </c>
      <c r="Z445" s="268">
        <f>VLOOKUP(A445,'Pupil Info'!A:E,5,FALSE)</f>
        <v>640</v>
      </c>
      <c r="AA445" s="269">
        <f>VLOOKUP(A445,'Starting Point 2021'!A:AB,28,FALSE)+VLOOKUP(A445,'2021 SPED'!A:AT,23,FALSE)</f>
        <v>7979641.4430292137</v>
      </c>
      <c r="AB445" s="269">
        <f>VLOOKUP(A445,'Starting Point 2021'!A:AB,28,FALSE)</f>
        <v>5731029</v>
      </c>
      <c r="AC445" s="269">
        <f>VLOOKUP(A445,'2% 2021'!A:AB,28,FALSE)</f>
        <v>5948037</v>
      </c>
      <c r="AD445" s="269">
        <f t="shared" si="107"/>
        <v>217008</v>
      </c>
      <c r="AE445" s="269">
        <f>VLOOKUP(A445,'2% with VPK 2021'!A:AB,28,FALSE)</f>
        <v>5948690</v>
      </c>
      <c r="AF445" s="269">
        <f>VLOOKUP(A445,'Charter School Lease'!A:E,5,FALSE)</f>
        <v>0</v>
      </c>
      <c r="AG445" s="269">
        <f>VLOOKUP(A445,'Integration Change'!H:L,5,FALSE)</f>
        <v>0</v>
      </c>
      <c r="AH445" s="269">
        <f>VLOOKUP(A445,'Other SPED'!A:D,4,FALSE)</f>
        <v>0</v>
      </c>
      <c r="AI445" s="269">
        <f>VLOOKUP(A445,QComp!I:R,10,FALSE)</f>
        <v>13.322871737851528</v>
      </c>
      <c r="AJ445" s="269">
        <f>VLOOKUP(A445,'LTFM Change'!G:K,5,FALSE)</f>
        <v>0</v>
      </c>
      <c r="AK445" s="269">
        <f>VLOOKUP(A445,'Breakfast and Lunch'!A:E,5,FALSE)</f>
        <v>0</v>
      </c>
      <c r="AL445" s="269">
        <f>VLOOKUP(A445,'Breakfast and Lunch'!A:D,4,FALSE)</f>
        <v>0</v>
      </c>
      <c r="AM445" s="269">
        <v>0</v>
      </c>
      <c r="AN445" s="269">
        <f>VLOOKUP(A445,'Safe School'!F:J,5,FALSE)</f>
        <v>0</v>
      </c>
      <c r="AO445" s="269">
        <v>0</v>
      </c>
      <c r="AP445" s="269">
        <f>VLOOKUP(A445,QComp!A:E,5,FALSE)</f>
        <v>0</v>
      </c>
      <c r="AQ445" s="269">
        <f t="shared" si="110"/>
        <v>666.32287173811346</v>
      </c>
      <c r="AR445" s="269">
        <f>VLOOKUP(A445,'2021 SPED'!A:AF,32,FALSE)</f>
        <v>1173.1030622408725</v>
      </c>
      <c r="AS445" s="285">
        <f t="shared" si="104"/>
        <v>218847.42593397899</v>
      </c>
      <c r="AT445" s="247">
        <f t="shared" si="105"/>
        <v>2.7425721756603273E-2</v>
      </c>
      <c r="AU445" s="249">
        <f t="shared" si="102"/>
        <v>323436.11085025826</v>
      </c>
    </row>
    <row r="446" spans="1:47" x14ac:dyDescent="0.3">
      <c r="A446" s="243">
        <v>4135</v>
      </c>
      <c r="B446" s="243">
        <v>7</v>
      </c>
      <c r="C446" s="243" t="s">
        <v>426</v>
      </c>
      <c r="D446" s="243">
        <v>7</v>
      </c>
      <c r="E446" s="268">
        <f>VLOOKUP(A446,'Pupil Info'!A:D,4,FALSE)</f>
        <v>350</v>
      </c>
      <c r="F446" s="269">
        <f>VLOOKUP(A446,'Starting Point 2020'!A:AB,28,FALSE)+IFERROR(VLOOKUP(A446,'2020 SPED'!A:W,23,FALSE),0)</f>
        <v>4076688.8143655518</v>
      </c>
      <c r="G446" s="269">
        <f>VLOOKUP(A446,'Starting Point 2020'!A:AB,28,FALSE)</f>
        <v>2780714</v>
      </c>
      <c r="H446" s="269">
        <f>VLOOKUP(A446,'2% 2020'!A:AB,28,FALSE)</f>
        <v>2830875</v>
      </c>
      <c r="I446" s="269">
        <f t="shared" si="106"/>
        <v>50161</v>
      </c>
      <c r="J446" s="269">
        <f>VLOOKUP(A446,'2% with VPK 2020'!A:AB,28,FALSE)</f>
        <v>2831200</v>
      </c>
      <c r="K446" s="269">
        <f>VLOOKUP(A446,'Charter School Lease'!A:D,4,FALSE)</f>
        <v>0</v>
      </c>
      <c r="L446" s="269">
        <f>VLOOKUP(A446,'Integration Change'!H:K,4,FALSE)</f>
        <v>0</v>
      </c>
      <c r="M446" s="269">
        <f>VLOOKUP(A446,'Other SPED'!A:D,4,FALSE)</f>
        <v>0</v>
      </c>
      <c r="N446" s="269">
        <f>VLOOKUP(A446,'LTFM Change'!G:J,4,FALSE)</f>
        <v>0</v>
      </c>
      <c r="O446" s="269">
        <f>VLOOKUP(A446,QComp!I:N,6,FALSE)</f>
        <v>7.6222567399963737</v>
      </c>
      <c r="P446" s="269">
        <f>VLOOKUP(A446,'Breakfast and Lunch'!A:D,4,FALSE)</f>
        <v>0</v>
      </c>
      <c r="Q446" s="269">
        <f>VLOOKUP(A446,'Breakfast and Lunch'!A:E,5,FALSE)</f>
        <v>0</v>
      </c>
      <c r="R446" s="269">
        <v>0</v>
      </c>
      <c r="S446" s="269">
        <v>0</v>
      </c>
      <c r="T446" s="269">
        <f>VLOOKUP(A446,QComp!A:D,4,FALSE)</f>
        <v>0</v>
      </c>
      <c r="U446" s="269">
        <f t="shared" si="108"/>
        <v>332.62225673999637</v>
      </c>
      <c r="V446" s="269">
        <f>VLOOKUP(A446,'2020 SPED'!A:AF,32,FALSE)</f>
        <v>0</v>
      </c>
      <c r="W446" s="270">
        <f t="shared" si="103"/>
        <v>50493.622256739996</v>
      </c>
      <c r="X446" s="247">
        <f t="shared" si="109"/>
        <v>1.2385939804580899E-2</v>
      </c>
      <c r="Z446" s="268">
        <f>VLOOKUP(A446,'Pupil Info'!A:E,5,FALSE)</f>
        <v>332</v>
      </c>
      <c r="AA446" s="269">
        <f>VLOOKUP(A446,'Starting Point 2021'!A:AB,28,FALSE)+VLOOKUP(A446,'2021 SPED'!A:AT,23,FALSE)</f>
        <v>3958768.9961285233</v>
      </c>
      <c r="AB446" s="269">
        <f>VLOOKUP(A446,'Starting Point 2021'!A:AB,28,FALSE)</f>
        <v>2623433.2000000002</v>
      </c>
      <c r="AC446" s="269">
        <f>VLOOKUP(A446,'2% 2021'!A:AB,28,FALSE)</f>
        <v>2718777.2</v>
      </c>
      <c r="AD446" s="269">
        <f t="shared" si="107"/>
        <v>95344</v>
      </c>
      <c r="AE446" s="269">
        <f>VLOOKUP(A446,'2% with VPK 2021'!A:AB,28,FALSE)</f>
        <v>2718729.2</v>
      </c>
      <c r="AF446" s="269">
        <f>VLOOKUP(A446,'Charter School Lease'!A:E,5,FALSE)</f>
        <v>0</v>
      </c>
      <c r="AG446" s="269">
        <f>VLOOKUP(A446,'Integration Change'!H:L,5,FALSE)</f>
        <v>0</v>
      </c>
      <c r="AH446" s="269">
        <f>VLOOKUP(A446,'Other SPED'!A:D,4,FALSE)</f>
        <v>0</v>
      </c>
      <c r="AI446" s="269">
        <f>VLOOKUP(A446,QComp!I:R,10,FALSE)</f>
        <v>6.702481323707616</v>
      </c>
      <c r="AJ446" s="269">
        <f>VLOOKUP(A446,'LTFM Change'!G:K,5,FALSE)</f>
        <v>0</v>
      </c>
      <c r="AK446" s="269">
        <f>VLOOKUP(A446,'Breakfast and Lunch'!A:E,5,FALSE)</f>
        <v>0</v>
      </c>
      <c r="AL446" s="269">
        <f>VLOOKUP(A446,'Breakfast and Lunch'!A:D,4,FALSE)</f>
        <v>0</v>
      </c>
      <c r="AM446" s="269">
        <v>0</v>
      </c>
      <c r="AN446" s="269">
        <f>VLOOKUP(A446,'Safe School'!F:J,5,FALSE)</f>
        <v>0</v>
      </c>
      <c r="AO446" s="269">
        <v>0</v>
      </c>
      <c r="AP446" s="269">
        <f>VLOOKUP(A446,QComp!A:E,5,FALSE)</f>
        <v>0</v>
      </c>
      <c r="AQ446" s="269">
        <f t="shared" si="110"/>
        <v>-41.297518676146865</v>
      </c>
      <c r="AR446" s="269">
        <f>VLOOKUP(A446,'2021 SPED'!A:AF,32,FALSE)</f>
        <v>157.21324932435527</v>
      </c>
      <c r="AS446" s="285">
        <f t="shared" si="104"/>
        <v>95459.915730648208</v>
      </c>
      <c r="AT446" s="247">
        <f t="shared" si="105"/>
        <v>2.41135352489633E-2</v>
      </c>
      <c r="AU446" s="249">
        <f t="shared" si="102"/>
        <v>145953.5379873882</v>
      </c>
    </row>
    <row r="447" spans="1:47" x14ac:dyDescent="0.3">
      <c r="A447" s="243">
        <v>4137</v>
      </c>
      <c r="B447" s="243">
        <v>7</v>
      </c>
      <c r="C447" s="243" t="s">
        <v>427</v>
      </c>
      <c r="D447" s="243">
        <v>7</v>
      </c>
      <c r="E447" s="268">
        <f>VLOOKUP(A447,'Pupil Info'!A:D,4,FALSE)</f>
        <v>155</v>
      </c>
      <c r="F447" s="269">
        <f>VLOOKUP(A447,'Starting Point 2020'!A:AB,28,FALSE)+IFERROR(VLOOKUP(A447,'2020 SPED'!A:W,23,FALSE),0)</f>
        <v>1745315.4026787905</v>
      </c>
      <c r="G447" s="269">
        <f>VLOOKUP(A447,'Starting Point 2020'!A:AB,28,FALSE)</f>
        <v>1031325</v>
      </c>
      <c r="H447" s="269">
        <f>VLOOKUP(A447,'2% 2020'!A:AB,28,FALSE)</f>
        <v>1050266</v>
      </c>
      <c r="I447" s="269">
        <f t="shared" si="106"/>
        <v>18941</v>
      </c>
      <c r="J447" s="269">
        <f>VLOOKUP(A447,'2% with VPK 2020'!A:AB,28,FALSE)</f>
        <v>1050408</v>
      </c>
      <c r="K447" s="269">
        <f>VLOOKUP(A447,'Charter School Lease'!A:D,4,FALSE)</f>
        <v>0</v>
      </c>
      <c r="L447" s="269">
        <f>VLOOKUP(A447,'Integration Change'!H:K,4,FALSE)</f>
        <v>0</v>
      </c>
      <c r="M447" s="269">
        <f>VLOOKUP(A447,'Other SPED'!A:D,4,FALSE)</f>
        <v>0</v>
      </c>
      <c r="N447" s="269">
        <f>VLOOKUP(A447,'LTFM Change'!G:J,4,FALSE)</f>
        <v>0</v>
      </c>
      <c r="O447" s="269">
        <f>VLOOKUP(A447,QComp!I:N,6,FALSE)</f>
        <v>0</v>
      </c>
      <c r="P447" s="269">
        <f>VLOOKUP(A447,'Breakfast and Lunch'!A:D,4,FALSE)</f>
        <v>0</v>
      </c>
      <c r="Q447" s="269">
        <f>VLOOKUP(A447,'Breakfast and Lunch'!A:E,5,FALSE)</f>
        <v>0</v>
      </c>
      <c r="R447" s="269">
        <v>0</v>
      </c>
      <c r="S447" s="269">
        <v>0</v>
      </c>
      <c r="T447" s="269">
        <f>VLOOKUP(A447,QComp!A:D,4,FALSE)</f>
        <v>0</v>
      </c>
      <c r="U447" s="269">
        <f t="shared" si="108"/>
        <v>142</v>
      </c>
      <c r="V447" s="269">
        <f>VLOOKUP(A447,'2020 SPED'!A:AF,32,FALSE)</f>
        <v>0</v>
      </c>
      <c r="W447" s="270">
        <f t="shared" si="103"/>
        <v>19083</v>
      </c>
      <c r="X447" s="247">
        <f t="shared" si="109"/>
        <v>1.0933840365306197E-2</v>
      </c>
      <c r="Z447" s="268">
        <f>VLOOKUP(A447,'Pupil Info'!A:E,5,FALSE)</f>
        <v>155</v>
      </c>
      <c r="AA447" s="269">
        <f>VLOOKUP(A447,'Starting Point 2021'!A:AB,28,FALSE)+VLOOKUP(A447,'2021 SPED'!A:AT,23,FALSE)</f>
        <v>1799498.0502156685</v>
      </c>
      <c r="AB447" s="269">
        <f>VLOOKUP(A447,'Starting Point 2021'!A:AB,28,FALSE)</f>
        <v>1023006</v>
      </c>
      <c r="AC447" s="269">
        <f>VLOOKUP(A447,'2% 2021'!A:AB,28,FALSE)</f>
        <v>1061045</v>
      </c>
      <c r="AD447" s="269">
        <f t="shared" si="107"/>
        <v>38039</v>
      </c>
      <c r="AE447" s="269">
        <f>VLOOKUP(A447,'2% with VPK 2021'!A:AB,28,FALSE)</f>
        <v>1061188</v>
      </c>
      <c r="AF447" s="269">
        <f>VLOOKUP(A447,'Charter School Lease'!A:E,5,FALSE)</f>
        <v>0</v>
      </c>
      <c r="AG447" s="269">
        <f>VLOOKUP(A447,'Integration Change'!H:L,5,FALSE)</f>
        <v>0</v>
      </c>
      <c r="AH447" s="269">
        <f>VLOOKUP(A447,'Other SPED'!A:D,4,FALSE)</f>
        <v>0</v>
      </c>
      <c r="AI447" s="269">
        <f>VLOOKUP(A447,QComp!I:R,10,FALSE)</f>
        <v>0</v>
      </c>
      <c r="AJ447" s="269">
        <f>VLOOKUP(A447,'LTFM Change'!G:K,5,FALSE)</f>
        <v>0</v>
      </c>
      <c r="AK447" s="269">
        <f>VLOOKUP(A447,'Breakfast and Lunch'!A:E,5,FALSE)</f>
        <v>0</v>
      </c>
      <c r="AL447" s="269">
        <f>VLOOKUP(A447,'Breakfast and Lunch'!A:D,4,FALSE)</f>
        <v>0</v>
      </c>
      <c r="AM447" s="269">
        <v>0</v>
      </c>
      <c r="AN447" s="269">
        <f>VLOOKUP(A447,'Safe School'!F:J,5,FALSE)</f>
        <v>0</v>
      </c>
      <c r="AO447" s="269">
        <v>0</v>
      </c>
      <c r="AP447" s="269">
        <f>VLOOKUP(A447,QComp!A:E,5,FALSE)</f>
        <v>0</v>
      </c>
      <c r="AQ447" s="269">
        <f t="shared" si="110"/>
        <v>143</v>
      </c>
      <c r="AR447" s="269">
        <f>VLOOKUP(A447,'2021 SPED'!A:AF,32,FALSE)</f>
        <v>591.84456279210281</v>
      </c>
      <c r="AS447" s="285">
        <f t="shared" si="104"/>
        <v>38773.844562792103</v>
      </c>
      <c r="AT447" s="247">
        <f t="shared" si="105"/>
        <v>2.1547033384195776E-2</v>
      </c>
      <c r="AU447" s="249">
        <f t="shared" si="102"/>
        <v>57856.844562792103</v>
      </c>
    </row>
    <row r="448" spans="1:47" x14ac:dyDescent="0.3">
      <c r="A448" s="243">
        <v>4138</v>
      </c>
      <c r="B448" s="243">
        <v>7</v>
      </c>
      <c r="C448" s="243" t="s">
        <v>428</v>
      </c>
      <c r="D448" s="243">
        <v>7</v>
      </c>
      <c r="E448" s="268">
        <f>VLOOKUP(A448,'Pupil Info'!A:D,4,FALSE)</f>
        <v>0</v>
      </c>
      <c r="F448" s="269">
        <f>VLOOKUP(A448,'Starting Point 2020'!A:AB,28,FALSE)+IFERROR(VLOOKUP(A448,'2020 SPED'!A:W,23,FALSE),0)</f>
        <v>0</v>
      </c>
      <c r="G448" s="269">
        <f>VLOOKUP(A448,'Starting Point 2020'!A:AB,28,FALSE)</f>
        <v>0</v>
      </c>
      <c r="H448" s="269">
        <f>VLOOKUP(A448,'2% 2020'!A:AB,28,FALSE)</f>
        <v>0</v>
      </c>
      <c r="I448" s="269">
        <f t="shared" si="106"/>
        <v>0</v>
      </c>
      <c r="J448" s="269">
        <f>VLOOKUP(A448,'2% with VPK 2020'!A:AB,28,FALSE)</f>
        <v>0</v>
      </c>
      <c r="K448" s="269">
        <f>VLOOKUP(A448,'Charter School Lease'!A:D,4,FALSE)</f>
        <v>0</v>
      </c>
      <c r="L448" s="269">
        <f>VLOOKUP(A448,'Integration Change'!H:K,4,FALSE)</f>
        <v>0</v>
      </c>
      <c r="M448" s="269">
        <f>VLOOKUP(A448,'Other SPED'!A:D,4,FALSE)</f>
        <v>0</v>
      </c>
      <c r="N448" s="269">
        <f>VLOOKUP(A448,'LTFM Change'!G:J,4,FALSE)</f>
        <v>0</v>
      </c>
      <c r="O448" s="269">
        <f>VLOOKUP(A448,QComp!I:N,6,FALSE)</f>
        <v>0</v>
      </c>
      <c r="P448" s="269">
        <v>0</v>
      </c>
      <c r="Q448" s="269">
        <v>0</v>
      </c>
      <c r="R448" s="269">
        <v>0</v>
      </c>
      <c r="S448" s="269">
        <v>0</v>
      </c>
      <c r="T448" s="269">
        <f>VLOOKUP(A448,QComp!A:D,4,FALSE)</f>
        <v>0</v>
      </c>
      <c r="U448" s="269">
        <f t="shared" si="108"/>
        <v>0</v>
      </c>
      <c r="V448" s="269">
        <f>VLOOKUP(A448,'2020 SPED'!A:AF,32,FALSE)</f>
        <v>0</v>
      </c>
      <c r="W448" s="270">
        <f t="shared" si="103"/>
        <v>0</v>
      </c>
      <c r="X448" s="247">
        <v>0</v>
      </c>
      <c r="Z448" s="268">
        <f>VLOOKUP(A448,'Pupil Info'!A:E,5,FALSE)</f>
        <v>0</v>
      </c>
      <c r="AA448" s="269">
        <f>VLOOKUP(A448,'Starting Point 2021'!A:AB,28,FALSE)+VLOOKUP(A448,'2021 SPED'!A:AT,23,FALSE)</f>
        <v>0</v>
      </c>
      <c r="AB448" s="269">
        <f>VLOOKUP(A448,'Starting Point 2021'!A:AB,28,FALSE)</f>
        <v>0</v>
      </c>
      <c r="AC448" s="269">
        <f>VLOOKUP(A448,'2% 2021'!A:AB,28,FALSE)</f>
        <v>0</v>
      </c>
      <c r="AD448" s="269">
        <f t="shared" si="107"/>
        <v>0</v>
      </c>
      <c r="AE448" s="269">
        <f>VLOOKUP(A448,'2% with VPK 2021'!A:AB,28,FALSE)</f>
        <v>0</v>
      </c>
      <c r="AF448" s="269">
        <f>VLOOKUP(A448,'Charter School Lease'!A:E,5,FALSE)</f>
        <v>0</v>
      </c>
      <c r="AG448" s="269">
        <f>VLOOKUP(A448,'Integration Change'!H:L,5,FALSE)</f>
        <v>0</v>
      </c>
      <c r="AH448" s="269">
        <f>VLOOKUP(A448,'Other SPED'!A:D,4,FALSE)</f>
        <v>0</v>
      </c>
      <c r="AI448" s="269">
        <f>VLOOKUP(A448,QComp!I:R,10,FALSE)</f>
        <v>0</v>
      </c>
      <c r="AJ448" s="269">
        <f>VLOOKUP(A448,'LTFM Change'!G:K,5,FALSE)</f>
        <v>0</v>
      </c>
      <c r="AK448" s="269">
        <v>0</v>
      </c>
      <c r="AL448" s="269">
        <v>0</v>
      </c>
      <c r="AM448" s="269">
        <v>0</v>
      </c>
      <c r="AN448" s="269">
        <f>VLOOKUP(A448,'Safe School'!F:J,5,FALSE)</f>
        <v>0</v>
      </c>
      <c r="AO448" s="269">
        <v>0</v>
      </c>
      <c r="AP448" s="269">
        <f>VLOOKUP(A448,QComp!A:E,5,FALSE)</f>
        <v>0</v>
      </c>
      <c r="AQ448" s="269">
        <f t="shared" si="110"/>
        <v>0</v>
      </c>
      <c r="AR448" s="269">
        <f>VLOOKUP(A448,'2021 SPED'!A:AF,32,FALSE)</f>
        <v>0</v>
      </c>
      <c r="AS448" s="285">
        <f t="shared" si="104"/>
        <v>0</v>
      </c>
      <c r="AT448" s="247">
        <v>0</v>
      </c>
      <c r="AU448" s="249">
        <f t="shared" si="102"/>
        <v>0</v>
      </c>
    </row>
    <row r="449" spans="1:47" x14ac:dyDescent="0.3">
      <c r="A449" s="243">
        <v>4139</v>
      </c>
      <c r="B449" s="243">
        <v>7</v>
      </c>
      <c r="C449" s="243" t="s">
        <v>429</v>
      </c>
      <c r="D449" s="243">
        <v>7</v>
      </c>
      <c r="E449" s="268">
        <f>VLOOKUP(A449,'Pupil Info'!A:D,4,FALSE)</f>
        <v>210</v>
      </c>
      <c r="F449" s="269">
        <f>VLOOKUP(A449,'Starting Point 2020'!A:AB,28,FALSE)+IFERROR(VLOOKUP(A449,'2020 SPED'!A:W,23,FALSE),0)</f>
        <v>3102865.733863757</v>
      </c>
      <c r="G449" s="269">
        <f>VLOOKUP(A449,'Starting Point 2020'!A:AB,28,FALSE)</f>
        <v>1997500</v>
      </c>
      <c r="H449" s="269">
        <f>VLOOKUP(A449,'2% 2020'!A:AB,28,FALSE)</f>
        <v>2037006</v>
      </c>
      <c r="I449" s="269">
        <f t="shared" si="106"/>
        <v>39506</v>
      </c>
      <c r="J449" s="269">
        <f>VLOOKUP(A449,'2% with VPK 2020'!A:AB,28,FALSE)</f>
        <v>2037207</v>
      </c>
      <c r="K449" s="269">
        <f>VLOOKUP(A449,'Charter School Lease'!A:D,4,FALSE)</f>
        <v>0</v>
      </c>
      <c r="L449" s="269">
        <f>VLOOKUP(A449,'Integration Change'!H:K,4,FALSE)</f>
        <v>0</v>
      </c>
      <c r="M449" s="269">
        <f>VLOOKUP(A449,'Other SPED'!A:D,4,FALSE)</f>
        <v>0</v>
      </c>
      <c r="N449" s="269">
        <f>VLOOKUP(A449,'LTFM Change'!G:J,4,FALSE)</f>
        <v>0</v>
      </c>
      <c r="O449" s="269">
        <f>VLOOKUP(A449,QComp!I:N,6,FALSE)</f>
        <v>0</v>
      </c>
      <c r="P449" s="269">
        <f>VLOOKUP(A449,'Breakfast and Lunch'!A:D,4,FALSE)</f>
        <v>0</v>
      </c>
      <c r="Q449" s="269">
        <f>VLOOKUP(A449,'Breakfast and Lunch'!A:E,5,FALSE)</f>
        <v>0</v>
      </c>
      <c r="R449" s="269">
        <v>0</v>
      </c>
      <c r="S449" s="269">
        <v>0</v>
      </c>
      <c r="T449" s="269">
        <f>VLOOKUP(A449,QComp!A:D,4,FALSE)</f>
        <v>0</v>
      </c>
      <c r="U449" s="269">
        <f t="shared" si="108"/>
        <v>201</v>
      </c>
      <c r="V449" s="269">
        <f>VLOOKUP(A449,'2020 SPED'!A:AF,32,FALSE)</f>
        <v>0</v>
      </c>
      <c r="W449" s="270">
        <f t="shared" si="103"/>
        <v>39707</v>
      </c>
      <c r="X449" s="247">
        <f t="shared" si="109"/>
        <v>1.2796879854210116E-2</v>
      </c>
      <c r="Z449" s="268">
        <f>VLOOKUP(A449,'Pupil Info'!A:E,5,FALSE)</f>
        <v>218</v>
      </c>
      <c r="AA449" s="269">
        <f>VLOOKUP(A449,'Starting Point 2021'!A:AB,28,FALSE)+VLOOKUP(A449,'2021 SPED'!A:AT,23,FALSE)</f>
        <v>3353001.5999163939</v>
      </c>
      <c r="AB449" s="269">
        <f>VLOOKUP(A449,'Starting Point 2021'!A:AB,28,FALSE)</f>
        <v>2101748.7999999998</v>
      </c>
      <c r="AC449" s="269">
        <f>VLOOKUP(A449,'2% 2021'!A:AB,28,FALSE)</f>
        <v>2185997.7999999998</v>
      </c>
      <c r="AD449" s="269">
        <f t="shared" si="107"/>
        <v>84249</v>
      </c>
      <c r="AE449" s="269">
        <f>VLOOKUP(A449,'2% with VPK 2021'!A:AB,28,FALSE)</f>
        <v>2185977.7999999998</v>
      </c>
      <c r="AF449" s="269">
        <f>VLOOKUP(A449,'Charter School Lease'!A:E,5,FALSE)</f>
        <v>0</v>
      </c>
      <c r="AG449" s="269">
        <f>VLOOKUP(A449,'Integration Change'!H:L,5,FALSE)</f>
        <v>0</v>
      </c>
      <c r="AH449" s="269">
        <f>VLOOKUP(A449,'Other SPED'!A:D,4,FALSE)</f>
        <v>0</v>
      </c>
      <c r="AI449" s="269">
        <f>VLOOKUP(A449,QComp!I:R,10,FALSE)</f>
        <v>0</v>
      </c>
      <c r="AJ449" s="269">
        <f>VLOOKUP(A449,'LTFM Change'!G:K,5,FALSE)</f>
        <v>0</v>
      </c>
      <c r="AK449" s="269">
        <f>VLOOKUP(A449,'Breakfast and Lunch'!A:E,5,FALSE)</f>
        <v>0</v>
      </c>
      <c r="AL449" s="269">
        <f>VLOOKUP(A449,'Breakfast and Lunch'!A:D,4,FALSE)</f>
        <v>0</v>
      </c>
      <c r="AM449" s="269">
        <v>0</v>
      </c>
      <c r="AN449" s="269">
        <f>VLOOKUP(A449,'Safe School'!F:J,5,FALSE)</f>
        <v>0</v>
      </c>
      <c r="AO449" s="269">
        <v>0</v>
      </c>
      <c r="AP449" s="269">
        <f>VLOOKUP(A449,QComp!A:E,5,FALSE)</f>
        <v>0</v>
      </c>
      <c r="AQ449" s="269">
        <f t="shared" si="110"/>
        <v>-20</v>
      </c>
      <c r="AR449" s="269">
        <f>VLOOKUP(A449,'2021 SPED'!A:AF,32,FALSE)</f>
        <v>395.16812757961452</v>
      </c>
      <c r="AS449" s="285">
        <f t="shared" si="104"/>
        <v>84624.168127579615</v>
      </c>
      <c r="AT449" s="247">
        <f t="shared" si="105"/>
        <v>2.523833216473553E-2</v>
      </c>
      <c r="AU449" s="249">
        <f t="shared" si="102"/>
        <v>124331.16812757961</v>
      </c>
    </row>
    <row r="450" spans="1:47" x14ac:dyDescent="0.3">
      <c r="A450" s="243">
        <v>4140</v>
      </c>
      <c r="B450" s="243">
        <v>7</v>
      </c>
      <c r="C450" s="243" t="s">
        <v>430</v>
      </c>
      <c r="D450" s="243">
        <v>7</v>
      </c>
      <c r="E450" s="268">
        <f>VLOOKUP(A450,'Pupil Info'!A:D,4,FALSE)</f>
        <v>837</v>
      </c>
      <c r="F450" s="269">
        <f>VLOOKUP(A450,'Starting Point 2020'!A:AB,28,FALSE)+IFERROR(VLOOKUP(A450,'2020 SPED'!A:W,23,FALSE),0)</f>
        <v>6657164.0103265774</v>
      </c>
      <c r="G450" s="269">
        <f>VLOOKUP(A450,'Starting Point 2020'!A:AB,28,FALSE)</f>
        <v>5928533.4000000004</v>
      </c>
      <c r="H450" s="269">
        <f>VLOOKUP(A450,'2% 2020'!A:AB,28,FALSE)</f>
        <v>6038918.4000000004</v>
      </c>
      <c r="I450" s="269">
        <f t="shared" si="106"/>
        <v>110385</v>
      </c>
      <c r="J450" s="269">
        <f>VLOOKUP(A450,'2% with VPK 2020'!A:AB,28,FALSE)</f>
        <v>6039713.2000000002</v>
      </c>
      <c r="K450" s="269">
        <f>VLOOKUP(A450,'Charter School Lease'!A:D,4,FALSE)</f>
        <v>0</v>
      </c>
      <c r="L450" s="269">
        <f>VLOOKUP(A450,'Integration Change'!H:K,4,FALSE)</f>
        <v>0</v>
      </c>
      <c r="M450" s="269">
        <f>VLOOKUP(A450,'Other SPED'!A:D,4,FALSE)</f>
        <v>0</v>
      </c>
      <c r="N450" s="269">
        <f>VLOOKUP(A450,'LTFM Change'!G:J,4,FALSE)</f>
        <v>0</v>
      </c>
      <c r="O450" s="269">
        <f>VLOOKUP(A450,QComp!I:N,6,FALSE)</f>
        <v>18.056181672291132</v>
      </c>
      <c r="P450" s="269">
        <f>VLOOKUP(A450,'Breakfast and Lunch'!A:D,4,FALSE)</f>
        <v>0</v>
      </c>
      <c r="Q450" s="269">
        <f>VLOOKUP(A450,'Breakfast and Lunch'!A:E,5,FALSE)</f>
        <v>0</v>
      </c>
      <c r="R450" s="269">
        <v>0</v>
      </c>
      <c r="S450" s="269">
        <v>0</v>
      </c>
      <c r="T450" s="269">
        <f>VLOOKUP(A450,QComp!A:D,4,FALSE)</f>
        <v>0</v>
      </c>
      <c r="U450" s="269">
        <f t="shared" si="108"/>
        <v>812.85618167184293</v>
      </c>
      <c r="V450" s="269">
        <f>VLOOKUP(A450,'2020 SPED'!A:AF,32,FALSE)</f>
        <v>0</v>
      </c>
      <c r="W450" s="270">
        <f t="shared" si="103"/>
        <v>111197.85618167184</v>
      </c>
      <c r="X450" s="247">
        <f t="shared" si="109"/>
        <v>1.6703487552534681E-2</v>
      </c>
      <c r="Z450" s="268">
        <f>VLOOKUP(A450,'Pupil Info'!A:E,5,FALSE)</f>
        <v>829</v>
      </c>
      <c r="AA450" s="269">
        <f>VLOOKUP(A450,'Starting Point 2021'!A:AB,28,FALSE)+VLOOKUP(A450,'2021 SPED'!A:AT,23,FALSE)</f>
        <v>6695009.9900694042</v>
      </c>
      <c r="AB450" s="269">
        <f>VLOOKUP(A450,'Starting Point 2021'!A:AB,28,FALSE)</f>
        <v>5907651</v>
      </c>
      <c r="AC450" s="269">
        <f>VLOOKUP(A450,'2% 2021'!A:AB,28,FALSE)</f>
        <v>6130253</v>
      </c>
      <c r="AD450" s="269">
        <f t="shared" si="107"/>
        <v>222602</v>
      </c>
      <c r="AE450" s="269">
        <f>VLOOKUP(A450,'2% with VPK 2021'!A:AB,28,FALSE)</f>
        <v>6131042.4000000004</v>
      </c>
      <c r="AF450" s="269">
        <f>VLOOKUP(A450,'Charter School Lease'!A:E,5,FALSE)</f>
        <v>0</v>
      </c>
      <c r="AG450" s="269">
        <f>VLOOKUP(A450,'Integration Change'!H:L,5,FALSE)</f>
        <v>0</v>
      </c>
      <c r="AH450" s="269">
        <f>VLOOKUP(A450,'Other SPED'!A:D,4,FALSE)</f>
        <v>0</v>
      </c>
      <c r="AI450" s="269">
        <f>VLOOKUP(A450,QComp!I:R,10,FALSE)</f>
        <v>17.36272719950648</v>
      </c>
      <c r="AJ450" s="269">
        <f>VLOOKUP(A450,'LTFM Change'!G:K,5,FALSE)</f>
        <v>0</v>
      </c>
      <c r="AK450" s="269">
        <f>VLOOKUP(A450,'Breakfast and Lunch'!A:E,5,FALSE)</f>
        <v>0</v>
      </c>
      <c r="AL450" s="269">
        <f>VLOOKUP(A450,'Breakfast and Lunch'!A:D,4,FALSE)</f>
        <v>0</v>
      </c>
      <c r="AM450" s="269">
        <v>0</v>
      </c>
      <c r="AN450" s="269">
        <f>VLOOKUP(A450,'Safe School'!F:J,5,FALSE)</f>
        <v>0</v>
      </c>
      <c r="AO450" s="269">
        <v>0</v>
      </c>
      <c r="AP450" s="269">
        <f>VLOOKUP(A450,QComp!A:E,5,FALSE)</f>
        <v>0</v>
      </c>
      <c r="AQ450" s="269">
        <f t="shared" si="110"/>
        <v>806.76272720005363</v>
      </c>
      <c r="AR450" s="269">
        <f>VLOOKUP(A450,'2021 SPED'!A:AF,32,FALSE)</f>
        <v>7.5142866931855679E-2</v>
      </c>
      <c r="AS450" s="285">
        <f t="shared" si="104"/>
        <v>223408.83787006699</v>
      </c>
      <c r="AT450" s="247">
        <f t="shared" si="105"/>
        <v>3.3369455490200248E-2</v>
      </c>
      <c r="AU450" s="249">
        <f t="shared" si="102"/>
        <v>334606.69405173883</v>
      </c>
    </row>
    <row r="451" spans="1:47" x14ac:dyDescent="0.3">
      <c r="A451" s="243">
        <v>4141</v>
      </c>
      <c r="B451" s="243">
        <v>7</v>
      </c>
      <c r="C451" s="243" t="s">
        <v>431</v>
      </c>
      <c r="D451" s="243">
        <v>7</v>
      </c>
      <c r="E451" s="268">
        <f>VLOOKUP(A451,'Pupil Info'!A:D,4,FALSE)</f>
        <v>0</v>
      </c>
      <c r="F451" s="269">
        <f>VLOOKUP(A451,'Starting Point 2020'!A:AB,28,FALSE)+IFERROR(VLOOKUP(A451,'2020 SPED'!A:W,23,FALSE),0)</f>
        <v>0</v>
      </c>
      <c r="G451" s="269">
        <f>VLOOKUP(A451,'Starting Point 2020'!A:AB,28,FALSE)</f>
        <v>0</v>
      </c>
      <c r="H451" s="269">
        <f>VLOOKUP(A451,'2% 2020'!A:AB,28,FALSE)</f>
        <v>0</v>
      </c>
      <c r="I451" s="269">
        <f t="shared" si="106"/>
        <v>0</v>
      </c>
      <c r="J451" s="269">
        <f>VLOOKUP(A451,'2% with VPK 2020'!A:AB,28,FALSE)</f>
        <v>0</v>
      </c>
      <c r="K451" s="269">
        <f>VLOOKUP(A451,'Charter School Lease'!A:D,4,FALSE)</f>
        <v>0</v>
      </c>
      <c r="L451" s="269">
        <f>VLOOKUP(A451,'Integration Change'!H:K,4,FALSE)</f>
        <v>0</v>
      </c>
      <c r="M451" s="269">
        <f>VLOOKUP(A451,'Other SPED'!A:D,4,FALSE)</f>
        <v>0</v>
      </c>
      <c r="N451" s="269">
        <f>VLOOKUP(A451,'LTFM Change'!G:J,4,FALSE)</f>
        <v>0</v>
      </c>
      <c r="O451" s="269">
        <f>VLOOKUP(A451,QComp!I:N,6,FALSE)</f>
        <v>0</v>
      </c>
      <c r="P451" s="269">
        <v>0</v>
      </c>
      <c r="Q451" s="269">
        <v>0</v>
      </c>
      <c r="R451" s="269">
        <v>0</v>
      </c>
      <c r="S451" s="269">
        <v>0</v>
      </c>
      <c r="T451" s="269">
        <f>VLOOKUP(A451,QComp!A:D,4,FALSE)</f>
        <v>0</v>
      </c>
      <c r="U451" s="269">
        <f t="shared" si="108"/>
        <v>0</v>
      </c>
      <c r="V451" s="269">
        <f>VLOOKUP(A451,'2020 SPED'!A:AF,32,FALSE)</f>
        <v>0</v>
      </c>
      <c r="W451" s="270">
        <f t="shared" si="103"/>
        <v>0</v>
      </c>
      <c r="X451" s="247">
        <v>0</v>
      </c>
      <c r="Z451" s="268">
        <f>VLOOKUP(A451,'Pupil Info'!A:E,5,FALSE)</f>
        <v>0</v>
      </c>
      <c r="AA451" s="269">
        <f>VLOOKUP(A451,'Starting Point 2021'!A:AB,28,FALSE)+VLOOKUP(A451,'2021 SPED'!A:AT,23,FALSE)</f>
        <v>0</v>
      </c>
      <c r="AB451" s="269">
        <f>VLOOKUP(A451,'Starting Point 2021'!A:AB,28,FALSE)</f>
        <v>0</v>
      </c>
      <c r="AC451" s="269">
        <f>VLOOKUP(A451,'2% 2021'!A:AB,28,FALSE)</f>
        <v>0</v>
      </c>
      <c r="AD451" s="269">
        <f t="shared" si="107"/>
        <v>0</v>
      </c>
      <c r="AE451" s="269">
        <f>VLOOKUP(A451,'2% with VPK 2021'!A:AB,28,FALSE)</f>
        <v>0</v>
      </c>
      <c r="AF451" s="269">
        <f>VLOOKUP(A451,'Charter School Lease'!A:E,5,FALSE)</f>
        <v>0</v>
      </c>
      <c r="AG451" s="269">
        <f>VLOOKUP(A451,'Integration Change'!H:L,5,FALSE)</f>
        <v>0</v>
      </c>
      <c r="AH451" s="269">
        <f>VLOOKUP(A451,'Other SPED'!A:D,4,FALSE)</f>
        <v>0</v>
      </c>
      <c r="AI451" s="269">
        <f>VLOOKUP(A451,QComp!I:R,10,FALSE)</f>
        <v>0</v>
      </c>
      <c r="AJ451" s="269">
        <f>VLOOKUP(A451,'LTFM Change'!G:K,5,FALSE)</f>
        <v>0</v>
      </c>
      <c r="AK451" s="269">
        <v>0</v>
      </c>
      <c r="AL451" s="269">
        <v>0</v>
      </c>
      <c r="AM451" s="269">
        <v>0</v>
      </c>
      <c r="AN451" s="269">
        <f>VLOOKUP(A451,'Safe School'!F:J,5,FALSE)</f>
        <v>0</v>
      </c>
      <c r="AO451" s="269">
        <v>0</v>
      </c>
      <c r="AP451" s="269">
        <f>VLOOKUP(A451,QComp!A:E,5,FALSE)</f>
        <v>0</v>
      </c>
      <c r="AQ451" s="269">
        <f t="shared" si="110"/>
        <v>0</v>
      </c>
      <c r="AR451" s="269">
        <f>VLOOKUP(A451,'2021 SPED'!A:AF,32,FALSE)</f>
        <v>0</v>
      </c>
      <c r="AS451" s="285">
        <f t="shared" si="104"/>
        <v>0</v>
      </c>
      <c r="AT451" s="247">
        <v>0</v>
      </c>
      <c r="AU451" s="249">
        <f t="shared" si="102"/>
        <v>0</v>
      </c>
    </row>
    <row r="452" spans="1:47" x14ac:dyDescent="0.3">
      <c r="A452" s="243">
        <v>4142</v>
      </c>
      <c r="B452" s="243">
        <v>7</v>
      </c>
      <c r="C452" s="243" t="s">
        <v>432</v>
      </c>
      <c r="D452" s="243">
        <v>7</v>
      </c>
      <c r="E452" s="268">
        <f>VLOOKUP(A452,'Pupil Info'!A:D,4,FALSE)</f>
        <v>468</v>
      </c>
      <c r="F452" s="269">
        <f>VLOOKUP(A452,'Starting Point 2020'!A:AB,28,FALSE)+IFERROR(VLOOKUP(A452,'2020 SPED'!A:W,23,FALSE),0)</f>
        <v>4314421.7458678624</v>
      </c>
      <c r="G452" s="269">
        <f>VLOOKUP(A452,'Starting Point 2020'!A:AB,28,FALSE)</f>
        <v>3613322</v>
      </c>
      <c r="H452" s="269">
        <f>VLOOKUP(A452,'2% 2020'!A:AB,28,FALSE)</f>
        <v>3679268</v>
      </c>
      <c r="I452" s="269">
        <f t="shared" si="106"/>
        <v>65946</v>
      </c>
      <c r="J452" s="269">
        <f>VLOOKUP(A452,'2% with VPK 2020'!A:AB,28,FALSE)</f>
        <v>3679228</v>
      </c>
      <c r="K452" s="269">
        <f>VLOOKUP(A452,'Charter School Lease'!A:D,4,FALSE)</f>
        <v>0</v>
      </c>
      <c r="L452" s="269">
        <f>VLOOKUP(A452,'Integration Change'!H:K,4,FALSE)</f>
        <v>0</v>
      </c>
      <c r="M452" s="269">
        <f>VLOOKUP(A452,'Other SPED'!A:D,4,FALSE)</f>
        <v>0</v>
      </c>
      <c r="N452" s="269">
        <f>VLOOKUP(A452,'LTFM Change'!G:J,4,FALSE)</f>
        <v>0</v>
      </c>
      <c r="O452" s="269">
        <f>VLOOKUP(A452,QComp!I:N,6,FALSE)</f>
        <v>8.1714106838044245</v>
      </c>
      <c r="P452" s="269">
        <f>VLOOKUP(A452,'Breakfast and Lunch'!A:D,4,FALSE)</f>
        <v>0</v>
      </c>
      <c r="Q452" s="269">
        <f>VLOOKUP(A452,'Breakfast and Lunch'!A:E,5,FALSE)</f>
        <v>0</v>
      </c>
      <c r="R452" s="269">
        <v>0</v>
      </c>
      <c r="S452" s="269">
        <v>0</v>
      </c>
      <c r="T452" s="269">
        <f>VLOOKUP(A452,QComp!A:D,4,FALSE)</f>
        <v>0</v>
      </c>
      <c r="U452" s="269">
        <f t="shared" si="108"/>
        <v>-31.828589315991849</v>
      </c>
      <c r="V452" s="269">
        <f>VLOOKUP(A452,'2020 SPED'!A:AF,32,FALSE)</f>
        <v>0</v>
      </c>
      <c r="W452" s="270">
        <f t="shared" si="103"/>
        <v>65914.171410684008</v>
      </c>
      <c r="X452" s="247">
        <f t="shared" si="109"/>
        <v>1.5277637489615793E-2</v>
      </c>
      <c r="Z452" s="268">
        <f>VLOOKUP(A452,'Pupil Info'!A:E,5,FALSE)</f>
        <v>437</v>
      </c>
      <c r="AA452" s="269">
        <f>VLOOKUP(A452,'Starting Point 2021'!A:AB,28,FALSE)+VLOOKUP(A452,'2021 SPED'!A:AT,23,FALSE)</f>
        <v>4267112.6649222458</v>
      </c>
      <c r="AB452" s="269">
        <f>VLOOKUP(A452,'Starting Point 2021'!A:AB,28,FALSE)</f>
        <v>3554385</v>
      </c>
      <c r="AC452" s="269">
        <f>VLOOKUP(A452,'2% 2021'!A:AB,28,FALSE)</f>
        <v>3686300</v>
      </c>
      <c r="AD452" s="269">
        <f t="shared" si="107"/>
        <v>131915</v>
      </c>
      <c r="AE452" s="269">
        <f>VLOOKUP(A452,'2% with VPK 2021'!A:AB,28,FALSE)</f>
        <v>3686263</v>
      </c>
      <c r="AF452" s="269">
        <f>VLOOKUP(A452,'Charter School Lease'!A:E,5,FALSE)</f>
        <v>0</v>
      </c>
      <c r="AG452" s="269">
        <f>VLOOKUP(A452,'Integration Change'!H:L,5,FALSE)</f>
        <v>0</v>
      </c>
      <c r="AH452" s="269">
        <f>VLOOKUP(A452,'Other SPED'!A:D,4,FALSE)</f>
        <v>0</v>
      </c>
      <c r="AI452" s="269">
        <f>VLOOKUP(A452,QComp!I:R,10,FALSE)</f>
        <v>10.141635141189909</v>
      </c>
      <c r="AJ452" s="269">
        <f>VLOOKUP(A452,'LTFM Change'!G:K,5,FALSE)</f>
        <v>0</v>
      </c>
      <c r="AK452" s="269">
        <f>VLOOKUP(A452,'Breakfast and Lunch'!A:E,5,FALSE)</f>
        <v>0</v>
      </c>
      <c r="AL452" s="269">
        <f>VLOOKUP(A452,'Breakfast and Lunch'!A:D,4,FALSE)</f>
        <v>0</v>
      </c>
      <c r="AM452" s="269">
        <v>0</v>
      </c>
      <c r="AN452" s="269">
        <f>VLOOKUP(A452,'Safe School'!F:J,5,FALSE)</f>
        <v>0</v>
      </c>
      <c r="AO452" s="269">
        <v>0</v>
      </c>
      <c r="AP452" s="269">
        <f>VLOOKUP(A452,QComp!A:E,5,FALSE)</f>
        <v>0</v>
      </c>
      <c r="AQ452" s="269">
        <f t="shared" si="110"/>
        <v>-26.858364858664572</v>
      </c>
      <c r="AR452" s="269">
        <f>VLOOKUP(A452,'2021 SPED'!A:AF,32,FALSE)</f>
        <v>0</v>
      </c>
      <c r="AS452" s="285">
        <f t="shared" si="104"/>
        <v>131888.14163514134</v>
      </c>
      <c r="AT452" s="247">
        <f t="shared" si="105"/>
        <v>3.0908052351025648E-2</v>
      </c>
      <c r="AU452" s="249">
        <f t="shared" ref="AU452:AU515" si="111">AS452+W452</f>
        <v>197802.31304582534</v>
      </c>
    </row>
    <row r="453" spans="1:47" x14ac:dyDescent="0.3">
      <c r="A453" s="243">
        <v>4143</v>
      </c>
      <c r="B453" s="243">
        <v>7</v>
      </c>
      <c r="C453" s="243" t="s">
        <v>433</v>
      </c>
      <c r="D453" s="243">
        <v>7</v>
      </c>
      <c r="E453" s="268">
        <f>VLOOKUP(A453,'Pupil Info'!A:D,4,FALSE)</f>
        <v>780</v>
      </c>
      <c r="F453" s="269">
        <f>VLOOKUP(A453,'Starting Point 2020'!A:AB,28,FALSE)+IFERROR(VLOOKUP(A453,'2020 SPED'!A:W,23,FALSE),0)</f>
        <v>8306653.3099584747</v>
      </c>
      <c r="G453" s="269">
        <f>VLOOKUP(A453,'Starting Point 2020'!A:AB,28,FALSE)</f>
        <v>7281727</v>
      </c>
      <c r="H453" s="269">
        <f>VLOOKUP(A453,'2% 2020'!A:AB,28,FALSE)</f>
        <v>7415730</v>
      </c>
      <c r="I453" s="269">
        <f t="shared" si="106"/>
        <v>134003</v>
      </c>
      <c r="J453" s="269">
        <f>VLOOKUP(A453,'2% with VPK 2020'!A:AB,28,FALSE)</f>
        <v>7415630</v>
      </c>
      <c r="K453" s="269">
        <f>VLOOKUP(A453,'Charter School Lease'!A:D,4,FALSE)</f>
        <v>0</v>
      </c>
      <c r="L453" s="269">
        <f>VLOOKUP(A453,'Integration Change'!H:K,4,FALSE)</f>
        <v>0</v>
      </c>
      <c r="M453" s="269">
        <f>VLOOKUP(A453,'Other SPED'!A:D,4,FALSE)</f>
        <v>0</v>
      </c>
      <c r="N453" s="269">
        <f>VLOOKUP(A453,'LTFM Change'!G:J,4,FALSE)</f>
        <v>0</v>
      </c>
      <c r="O453" s="269">
        <f>VLOOKUP(A453,QComp!I:N,6,FALSE)</f>
        <v>15.112716533505591</v>
      </c>
      <c r="P453" s="269">
        <f>VLOOKUP(A453,'Breakfast and Lunch'!A:D,4,FALSE)</f>
        <v>0</v>
      </c>
      <c r="Q453" s="269">
        <f>VLOOKUP(A453,'Breakfast and Lunch'!A:E,5,FALSE)</f>
        <v>0</v>
      </c>
      <c r="R453" s="269">
        <v>0</v>
      </c>
      <c r="S453" s="269">
        <v>0</v>
      </c>
      <c r="T453" s="269">
        <f>VLOOKUP(A453,QComp!A:D,4,FALSE)</f>
        <v>0</v>
      </c>
      <c r="U453" s="269">
        <f t="shared" si="108"/>
        <v>-84.887283466756344</v>
      </c>
      <c r="V453" s="269">
        <f>VLOOKUP(A453,'2020 SPED'!A:AF,32,FALSE)</f>
        <v>0</v>
      </c>
      <c r="W453" s="270">
        <f t="shared" si="103"/>
        <v>133918.11271653324</v>
      </c>
      <c r="X453" s="247">
        <f t="shared" si="109"/>
        <v>1.6121789091159591E-2</v>
      </c>
      <c r="Z453" s="268">
        <f>VLOOKUP(A453,'Pupil Info'!A:E,5,FALSE)</f>
        <v>780</v>
      </c>
      <c r="AA453" s="269">
        <f>VLOOKUP(A453,'Starting Point 2021'!A:AB,28,FALSE)+VLOOKUP(A453,'2021 SPED'!A:AT,23,FALSE)</f>
        <v>8460907.0499842186</v>
      </c>
      <c r="AB453" s="269">
        <f>VLOOKUP(A453,'Starting Point 2021'!A:AB,28,FALSE)</f>
        <v>7341133</v>
      </c>
      <c r="AC453" s="269">
        <f>VLOOKUP(A453,'2% 2021'!A:AB,28,FALSE)</f>
        <v>7615038</v>
      </c>
      <c r="AD453" s="269">
        <f t="shared" si="107"/>
        <v>273905</v>
      </c>
      <c r="AE453" s="269">
        <f>VLOOKUP(A453,'2% with VPK 2021'!A:AB,28,FALSE)</f>
        <v>7615748</v>
      </c>
      <c r="AF453" s="269">
        <f>VLOOKUP(A453,'Charter School Lease'!A:E,5,FALSE)</f>
        <v>0</v>
      </c>
      <c r="AG453" s="269">
        <f>VLOOKUP(A453,'Integration Change'!H:L,5,FALSE)</f>
        <v>0</v>
      </c>
      <c r="AH453" s="269">
        <f>VLOOKUP(A453,'Other SPED'!A:D,4,FALSE)</f>
        <v>0</v>
      </c>
      <c r="AI453" s="269">
        <f>VLOOKUP(A453,QComp!I:R,10,FALSE)</f>
        <v>15.045379026065348</v>
      </c>
      <c r="AJ453" s="269">
        <f>VLOOKUP(A453,'LTFM Change'!G:K,5,FALSE)</f>
        <v>0</v>
      </c>
      <c r="AK453" s="269">
        <f>VLOOKUP(A453,'Breakfast and Lunch'!A:E,5,FALSE)</f>
        <v>0</v>
      </c>
      <c r="AL453" s="269">
        <f>VLOOKUP(A453,'Breakfast and Lunch'!A:D,4,FALSE)</f>
        <v>0</v>
      </c>
      <c r="AM453" s="269">
        <v>0</v>
      </c>
      <c r="AN453" s="269">
        <f>VLOOKUP(A453,'Safe School'!F:J,5,FALSE)</f>
        <v>0</v>
      </c>
      <c r="AO453" s="269">
        <v>0</v>
      </c>
      <c r="AP453" s="269">
        <f>VLOOKUP(A453,QComp!A:E,5,FALSE)</f>
        <v>0</v>
      </c>
      <c r="AQ453" s="269">
        <f t="shared" si="110"/>
        <v>725.04537902586162</v>
      </c>
      <c r="AR453" s="269">
        <f>VLOOKUP(A453,'2021 SPED'!A:AF,32,FALSE)</f>
        <v>-10.998880340019241</v>
      </c>
      <c r="AS453" s="285">
        <f t="shared" si="104"/>
        <v>274619.04649868584</v>
      </c>
      <c r="AT453" s="247">
        <f t="shared" si="105"/>
        <v>3.2457400238098386E-2</v>
      </c>
      <c r="AU453" s="249">
        <f t="shared" si="111"/>
        <v>408537.15921521909</v>
      </c>
    </row>
    <row r="454" spans="1:47" x14ac:dyDescent="0.3">
      <c r="A454" s="243">
        <v>4144</v>
      </c>
      <c r="B454" s="243">
        <v>7</v>
      </c>
      <c r="C454" s="243" t="s">
        <v>434</v>
      </c>
      <c r="D454" s="243">
        <v>7</v>
      </c>
      <c r="E454" s="268">
        <f>VLOOKUP(A454,'Pupil Info'!A:D,4,FALSE)</f>
        <v>60</v>
      </c>
      <c r="F454" s="269">
        <f>VLOOKUP(A454,'Starting Point 2020'!A:AB,28,FALSE)+IFERROR(VLOOKUP(A454,'2020 SPED'!A:W,23,FALSE),0)</f>
        <v>754664.4336420641</v>
      </c>
      <c r="G454" s="269">
        <f>VLOOKUP(A454,'Starting Point 2020'!A:AB,28,FALSE)</f>
        <v>461019</v>
      </c>
      <c r="H454" s="269">
        <f>VLOOKUP(A454,'2% 2020'!A:AB,28,FALSE)</f>
        <v>469240</v>
      </c>
      <c r="I454" s="269">
        <f t="shared" si="106"/>
        <v>8221</v>
      </c>
      <c r="J454" s="269">
        <f>VLOOKUP(A454,'2% with VPK 2020'!A:AB,28,FALSE)</f>
        <v>469222</v>
      </c>
      <c r="K454" s="269">
        <f>VLOOKUP(A454,'Charter School Lease'!A:D,4,FALSE)</f>
        <v>0</v>
      </c>
      <c r="L454" s="269">
        <f>VLOOKUP(A454,'Integration Change'!H:K,4,FALSE)</f>
        <v>0</v>
      </c>
      <c r="M454" s="269">
        <f>VLOOKUP(A454,'Other SPED'!A:D,4,FALSE)</f>
        <v>0</v>
      </c>
      <c r="N454" s="269">
        <f>VLOOKUP(A454,'LTFM Change'!G:J,4,FALSE)</f>
        <v>0</v>
      </c>
      <c r="O454" s="269">
        <f>VLOOKUP(A454,QComp!I:N,6,FALSE)</f>
        <v>0</v>
      </c>
      <c r="P454" s="269">
        <f>VLOOKUP(A454,'Breakfast and Lunch'!A:D,4,FALSE)</f>
        <v>0</v>
      </c>
      <c r="Q454" s="269">
        <f>VLOOKUP(A454,'Breakfast and Lunch'!A:E,5,FALSE)</f>
        <v>0</v>
      </c>
      <c r="R454" s="269">
        <v>0</v>
      </c>
      <c r="S454" s="269">
        <v>0</v>
      </c>
      <c r="T454" s="269">
        <f>VLOOKUP(A454,QComp!A:D,4,FALSE)</f>
        <v>0</v>
      </c>
      <c r="U454" s="269">
        <f t="shared" si="108"/>
        <v>-18</v>
      </c>
      <c r="V454" s="269">
        <f>VLOOKUP(A454,'2020 SPED'!A:AF,32,FALSE)</f>
        <v>0</v>
      </c>
      <c r="W454" s="270">
        <f t="shared" si="103"/>
        <v>8203</v>
      </c>
      <c r="X454" s="247">
        <f t="shared" si="109"/>
        <v>1.0869731809688896E-2</v>
      </c>
      <c r="Z454" s="268">
        <f>VLOOKUP(A454,'Pupil Info'!A:E,5,FALSE)</f>
        <v>60</v>
      </c>
      <c r="AA454" s="269">
        <f>VLOOKUP(A454,'Starting Point 2021'!A:AB,28,FALSE)+VLOOKUP(A454,'2021 SPED'!A:AT,23,FALSE)</f>
        <v>773080.30360843008</v>
      </c>
      <c r="AB454" s="269">
        <f>VLOOKUP(A454,'Starting Point 2021'!A:AB,28,FALSE)</f>
        <v>454541</v>
      </c>
      <c r="AC454" s="269">
        <f>VLOOKUP(A454,'2% 2021'!A:AB,28,FALSE)</f>
        <v>470880</v>
      </c>
      <c r="AD454" s="269">
        <f t="shared" si="107"/>
        <v>16339</v>
      </c>
      <c r="AE454" s="269">
        <f>VLOOKUP(A454,'2% with VPK 2021'!A:AB,28,FALSE)</f>
        <v>470917</v>
      </c>
      <c r="AF454" s="269">
        <f>VLOOKUP(A454,'Charter School Lease'!A:E,5,FALSE)</f>
        <v>0</v>
      </c>
      <c r="AG454" s="269">
        <f>VLOOKUP(A454,'Integration Change'!H:L,5,FALSE)</f>
        <v>0</v>
      </c>
      <c r="AH454" s="269">
        <f>VLOOKUP(A454,'Other SPED'!A:D,4,FALSE)</f>
        <v>0</v>
      </c>
      <c r="AI454" s="269">
        <f>VLOOKUP(A454,QComp!I:R,10,FALSE)</f>
        <v>0</v>
      </c>
      <c r="AJ454" s="269">
        <f>VLOOKUP(A454,'LTFM Change'!G:K,5,FALSE)</f>
        <v>0</v>
      </c>
      <c r="AK454" s="269">
        <f>VLOOKUP(A454,'Breakfast and Lunch'!A:E,5,FALSE)</f>
        <v>0</v>
      </c>
      <c r="AL454" s="269">
        <f>VLOOKUP(A454,'Breakfast and Lunch'!A:D,4,FALSE)</f>
        <v>0</v>
      </c>
      <c r="AM454" s="269">
        <v>0</v>
      </c>
      <c r="AN454" s="269">
        <f>VLOOKUP(A454,'Safe School'!F:J,5,FALSE)</f>
        <v>0</v>
      </c>
      <c r="AO454" s="269">
        <v>0</v>
      </c>
      <c r="AP454" s="269">
        <f>VLOOKUP(A454,QComp!A:E,5,FALSE)</f>
        <v>0</v>
      </c>
      <c r="AQ454" s="269">
        <f t="shared" si="110"/>
        <v>37</v>
      </c>
      <c r="AR454" s="269">
        <f>VLOOKUP(A454,'2021 SPED'!A:AF,32,FALSE)</f>
        <v>204.30755766865332</v>
      </c>
      <c r="AS454" s="285">
        <f t="shared" si="104"/>
        <v>16580.307557668653</v>
      </c>
      <c r="AT454" s="247">
        <f t="shared" si="105"/>
        <v>2.1447070220620548E-2</v>
      </c>
      <c r="AU454" s="249">
        <f t="shared" si="111"/>
        <v>24783.307557668653</v>
      </c>
    </row>
    <row r="455" spans="1:47" x14ac:dyDescent="0.3">
      <c r="A455" s="243">
        <v>4145</v>
      </c>
      <c r="B455" s="243">
        <v>7</v>
      </c>
      <c r="C455" s="243" t="s">
        <v>435</v>
      </c>
      <c r="D455" s="243">
        <v>7</v>
      </c>
      <c r="E455" s="268">
        <f>VLOOKUP(A455,'Pupil Info'!A:D,4,FALSE)</f>
        <v>31</v>
      </c>
      <c r="F455" s="269">
        <f>VLOOKUP(A455,'Starting Point 2020'!A:AB,28,FALSE)+IFERROR(VLOOKUP(A455,'2020 SPED'!A:W,23,FALSE),0)</f>
        <v>449826.44958369806</v>
      </c>
      <c r="G455" s="269">
        <f>VLOOKUP(A455,'Starting Point 2020'!A:AB,28,FALSE)</f>
        <v>269006</v>
      </c>
      <c r="H455" s="269">
        <f>VLOOKUP(A455,'2% 2020'!A:AB,28,FALSE)</f>
        <v>274216</v>
      </c>
      <c r="I455" s="269">
        <f t="shared" si="106"/>
        <v>5210</v>
      </c>
      <c r="J455" s="269">
        <f>VLOOKUP(A455,'2% with VPK 2020'!A:AB,28,FALSE)</f>
        <v>274192</v>
      </c>
      <c r="K455" s="269">
        <f>VLOOKUP(A455,'Charter School Lease'!A:D,4,FALSE)</f>
        <v>0</v>
      </c>
      <c r="L455" s="269">
        <f>VLOOKUP(A455,'Integration Change'!H:K,4,FALSE)</f>
        <v>0</v>
      </c>
      <c r="M455" s="269">
        <f>VLOOKUP(A455,'Other SPED'!A:D,4,FALSE)</f>
        <v>0</v>
      </c>
      <c r="N455" s="269">
        <f>VLOOKUP(A455,'LTFM Change'!G:J,4,FALSE)</f>
        <v>0</v>
      </c>
      <c r="O455" s="269">
        <f>VLOOKUP(A455,QComp!I:N,6,FALSE)</f>
        <v>0.65898473256493162</v>
      </c>
      <c r="P455" s="269">
        <f>VLOOKUP(A455,'Breakfast and Lunch'!A:D,4,FALSE)</f>
        <v>0</v>
      </c>
      <c r="Q455" s="269">
        <f>VLOOKUP(A455,'Breakfast and Lunch'!A:E,5,FALSE)</f>
        <v>0</v>
      </c>
      <c r="R455" s="269">
        <v>0</v>
      </c>
      <c r="S455" s="269">
        <v>0</v>
      </c>
      <c r="T455" s="269">
        <f>VLOOKUP(A455,QComp!A:D,4,FALSE)</f>
        <v>0</v>
      </c>
      <c r="U455" s="269">
        <f t="shared" si="108"/>
        <v>-23.341015267418697</v>
      </c>
      <c r="V455" s="269">
        <f>VLOOKUP(A455,'2020 SPED'!A:AF,32,FALSE)</f>
        <v>0</v>
      </c>
      <c r="W455" s="270">
        <f t="shared" si="103"/>
        <v>5186.6589847325813</v>
      </c>
      <c r="X455" s="247">
        <f t="shared" si="109"/>
        <v>1.1530355739491733E-2</v>
      </c>
      <c r="Z455" s="268">
        <f>VLOOKUP(A455,'Pupil Info'!A:E,5,FALSE)</f>
        <v>31</v>
      </c>
      <c r="AA455" s="269">
        <f>VLOOKUP(A455,'Starting Point 2021'!A:AB,28,FALSE)+VLOOKUP(A455,'2021 SPED'!A:AT,23,FALSE)</f>
        <v>468137.86798429606</v>
      </c>
      <c r="AB455" s="269">
        <f>VLOOKUP(A455,'Starting Point 2021'!A:AB,28,FALSE)</f>
        <v>270841</v>
      </c>
      <c r="AC455" s="269">
        <f>VLOOKUP(A455,'2% 2021'!A:AB,28,FALSE)</f>
        <v>281353</v>
      </c>
      <c r="AD455" s="269">
        <f t="shared" si="107"/>
        <v>10512</v>
      </c>
      <c r="AE455" s="269">
        <f>VLOOKUP(A455,'2% with VPK 2021'!A:AB,28,FALSE)</f>
        <v>281319</v>
      </c>
      <c r="AF455" s="269">
        <f>VLOOKUP(A455,'Charter School Lease'!A:E,5,FALSE)</f>
        <v>0</v>
      </c>
      <c r="AG455" s="269">
        <f>VLOOKUP(A455,'Integration Change'!H:L,5,FALSE)</f>
        <v>0</v>
      </c>
      <c r="AH455" s="269">
        <f>VLOOKUP(A455,'Other SPED'!A:D,4,FALSE)</f>
        <v>0</v>
      </c>
      <c r="AI455" s="269">
        <f>VLOOKUP(A455,QComp!I:R,10,FALSE)</f>
        <v>0.65010481674198672</v>
      </c>
      <c r="AJ455" s="269">
        <f>VLOOKUP(A455,'LTFM Change'!G:K,5,FALSE)</f>
        <v>0</v>
      </c>
      <c r="AK455" s="269">
        <f>VLOOKUP(A455,'Breakfast and Lunch'!A:E,5,FALSE)</f>
        <v>0</v>
      </c>
      <c r="AL455" s="269">
        <f>VLOOKUP(A455,'Breakfast and Lunch'!A:D,4,FALSE)</f>
        <v>0</v>
      </c>
      <c r="AM455" s="269">
        <v>0</v>
      </c>
      <c r="AN455" s="269">
        <f>VLOOKUP(A455,'Safe School'!F:J,5,FALSE)</f>
        <v>0</v>
      </c>
      <c r="AO455" s="269">
        <v>0</v>
      </c>
      <c r="AP455" s="269">
        <f>VLOOKUP(A455,QComp!A:E,5,FALSE)</f>
        <v>0</v>
      </c>
      <c r="AQ455" s="269">
        <f t="shared" si="110"/>
        <v>-33.349895183229819</v>
      </c>
      <c r="AR455" s="269">
        <f>VLOOKUP(A455,'2021 SPED'!A:AF,32,FALSE)</f>
        <v>-44.718525139120175</v>
      </c>
      <c r="AS455" s="285">
        <f t="shared" si="104"/>
        <v>10433.93157967765</v>
      </c>
      <c r="AT455" s="247">
        <f t="shared" si="105"/>
        <v>2.2288159735088197E-2</v>
      </c>
      <c r="AU455" s="249">
        <f t="shared" si="111"/>
        <v>15620.590564410231</v>
      </c>
    </row>
    <row r="456" spans="1:47" x14ac:dyDescent="0.3">
      <c r="A456" s="243">
        <v>4146</v>
      </c>
      <c r="B456" s="243">
        <v>7</v>
      </c>
      <c r="C456" s="243" t="s">
        <v>436</v>
      </c>
      <c r="D456" s="243">
        <v>7</v>
      </c>
      <c r="E456" s="268">
        <f>VLOOKUP(A456,'Pupil Info'!A:D,4,FALSE)</f>
        <v>95</v>
      </c>
      <c r="F456" s="269">
        <f>VLOOKUP(A456,'Starting Point 2020'!A:AB,28,FALSE)+IFERROR(VLOOKUP(A456,'2020 SPED'!A:W,23,FALSE),0)</f>
        <v>1779317.8527039632</v>
      </c>
      <c r="G456" s="269">
        <f>VLOOKUP(A456,'Starting Point 2020'!A:AB,28,FALSE)</f>
        <v>975177</v>
      </c>
      <c r="H456" s="269">
        <f>VLOOKUP(A456,'2% 2020'!A:AB,28,FALSE)</f>
        <v>994012</v>
      </c>
      <c r="I456" s="269">
        <f t="shared" si="106"/>
        <v>18835</v>
      </c>
      <c r="J456" s="269">
        <f>VLOOKUP(A456,'2% with VPK 2020'!A:AB,28,FALSE)</f>
        <v>993963</v>
      </c>
      <c r="K456" s="269">
        <f>VLOOKUP(A456,'Charter School Lease'!A:D,4,FALSE)</f>
        <v>0</v>
      </c>
      <c r="L456" s="269">
        <f>VLOOKUP(A456,'Integration Change'!H:K,4,FALSE)</f>
        <v>0</v>
      </c>
      <c r="M456" s="269">
        <f>VLOOKUP(A456,'Other SPED'!A:D,4,FALSE)</f>
        <v>0</v>
      </c>
      <c r="N456" s="269">
        <f>VLOOKUP(A456,'LTFM Change'!G:J,4,FALSE)</f>
        <v>0</v>
      </c>
      <c r="O456" s="269">
        <f>VLOOKUP(A456,QComp!I:N,6,FALSE)</f>
        <v>0</v>
      </c>
      <c r="P456" s="269">
        <f>VLOOKUP(A456,'Breakfast and Lunch'!A:D,4,FALSE)</f>
        <v>0</v>
      </c>
      <c r="Q456" s="269">
        <f>VLOOKUP(A456,'Breakfast and Lunch'!A:E,5,FALSE)</f>
        <v>0</v>
      </c>
      <c r="R456" s="269">
        <v>0</v>
      </c>
      <c r="S456" s="269">
        <v>0</v>
      </c>
      <c r="T456" s="269">
        <f>VLOOKUP(A456,QComp!A:D,4,FALSE)</f>
        <v>0</v>
      </c>
      <c r="U456" s="269">
        <f t="shared" si="108"/>
        <v>-49</v>
      </c>
      <c r="V456" s="269">
        <f>VLOOKUP(A456,'2020 SPED'!A:AF,32,FALSE)</f>
        <v>0</v>
      </c>
      <c r="W456" s="270">
        <f t="shared" si="103"/>
        <v>18786</v>
      </c>
      <c r="X456" s="247">
        <f t="shared" si="109"/>
        <v>1.0557978705969601E-2</v>
      </c>
      <c r="Z456" s="268">
        <f>VLOOKUP(A456,'Pupil Info'!A:E,5,FALSE)</f>
        <v>95</v>
      </c>
      <c r="AA456" s="269">
        <f>VLOOKUP(A456,'Starting Point 2021'!A:AB,28,FALSE)+VLOOKUP(A456,'2021 SPED'!A:AT,23,FALSE)</f>
        <v>1865770.8135874453</v>
      </c>
      <c r="AB456" s="269">
        <f>VLOOKUP(A456,'Starting Point 2021'!A:AB,28,FALSE)</f>
        <v>986494</v>
      </c>
      <c r="AC456" s="269">
        <f>VLOOKUP(A456,'2% 2021'!A:AB,28,FALSE)</f>
        <v>1024981</v>
      </c>
      <c r="AD456" s="269">
        <f t="shared" si="107"/>
        <v>38487</v>
      </c>
      <c r="AE456" s="269">
        <f>VLOOKUP(A456,'2% with VPK 2021'!A:AB,28,FALSE)</f>
        <v>1025032</v>
      </c>
      <c r="AF456" s="269">
        <f>VLOOKUP(A456,'Charter School Lease'!A:E,5,FALSE)</f>
        <v>0</v>
      </c>
      <c r="AG456" s="269">
        <f>VLOOKUP(A456,'Integration Change'!H:L,5,FALSE)</f>
        <v>0</v>
      </c>
      <c r="AH456" s="269">
        <f>VLOOKUP(A456,'Other SPED'!A:D,4,FALSE)</f>
        <v>0</v>
      </c>
      <c r="AI456" s="269">
        <f>VLOOKUP(A456,QComp!I:R,10,FALSE)</f>
        <v>0</v>
      </c>
      <c r="AJ456" s="269">
        <f>VLOOKUP(A456,'LTFM Change'!G:K,5,FALSE)</f>
        <v>0</v>
      </c>
      <c r="AK456" s="269">
        <f>VLOOKUP(A456,'Breakfast and Lunch'!A:E,5,FALSE)</f>
        <v>0</v>
      </c>
      <c r="AL456" s="269">
        <f>VLOOKUP(A456,'Breakfast and Lunch'!A:D,4,FALSE)</f>
        <v>0</v>
      </c>
      <c r="AM456" s="269">
        <v>0</v>
      </c>
      <c r="AN456" s="269">
        <f>VLOOKUP(A456,'Safe School'!F:J,5,FALSE)</f>
        <v>0</v>
      </c>
      <c r="AO456" s="269">
        <v>0</v>
      </c>
      <c r="AP456" s="269">
        <f>VLOOKUP(A456,QComp!A:E,5,FALSE)</f>
        <v>0</v>
      </c>
      <c r="AQ456" s="269">
        <f t="shared" si="110"/>
        <v>51</v>
      </c>
      <c r="AR456" s="269">
        <f>VLOOKUP(A456,'2021 SPED'!A:AF,32,FALSE)</f>
        <v>1109.0888653228758</v>
      </c>
      <c r="AS456" s="285">
        <f t="shared" si="104"/>
        <v>39647.088865322876</v>
      </c>
      <c r="AT456" s="247">
        <f t="shared" si="105"/>
        <v>2.124971008046311E-2</v>
      </c>
      <c r="AU456" s="249">
        <f t="shared" si="111"/>
        <v>58433.088865322876</v>
      </c>
    </row>
    <row r="457" spans="1:47" x14ac:dyDescent="0.3">
      <c r="A457" s="243">
        <v>4150</v>
      </c>
      <c r="B457" s="243">
        <v>7</v>
      </c>
      <c r="C457" s="243" t="s">
        <v>437</v>
      </c>
      <c r="D457" s="243">
        <v>7</v>
      </c>
      <c r="E457" s="268">
        <f>VLOOKUP(A457,'Pupil Info'!A:D,4,FALSE)</f>
        <v>168</v>
      </c>
      <c r="F457" s="269">
        <f>VLOOKUP(A457,'Starting Point 2020'!A:AB,28,FALSE)+IFERROR(VLOOKUP(A457,'2020 SPED'!A:W,23,FALSE),0)</f>
        <v>1757408.5209627603</v>
      </c>
      <c r="G457" s="269">
        <f>VLOOKUP(A457,'Starting Point 2020'!A:AB,28,FALSE)</f>
        <v>1389061</v>
      </c>
      <c r="H457" s="269">
        <f>VLOOKUP(A457,'2% 2020'!A:AB,28,FALSE)</f>
        <v>1414763</v>
      </c>
      <c r="I457" s="269">
        <f t="shared" si="106"/>
        <v>25702</v>
      </c>
      <c r="J457" s="269">
        <f>VLOOKUP(A457,'2% with VPK 2020'!A:AB,28,FALSE)</f>
        <v>1414947.6</v>
      </c>
      <c r="K457" s="269">
        <f>VLOOKUP(A457,'Charter School Lease'!A:D,4,FALSE)</f>
        <v>0</v>
      </c>
      <c r="L457" s="269">
        <f>VLOOKUP(A457,'Integration Change'!H:K,4,FALSE)</f>
        <v>0</v>
      </c>
      <c r="M457" s="269">
        <f>VLOOKUP(A457,'Other SPED'!A:D,4,FALSE)</f>
        <v>0</v>
      </c>
      <c r="N457" s="269">
        <f>VLOOKUP(A457,'LTFM Change'!G:J,4,FALSE)</f>
        <v>0</v>
      </c>
      <c r="O457" s="269">
        <f>VLOOKUP(A457,QComp!I:N,6,FALSE)</f>
        <v>4.5689608124448569</v>
      </c>
      <c r="P457" s="269">
        <f>VLOOKUP(A457,'Breakfast and Lunch'!A:D,4,FALSE)</f>
        <v>0</v>
      </c>
      <c r="Q457" s="269">
        <f>VLOOKUP(A457,'Breakfast and Lunch'!A:E,5,FALSE)</f>
        <v>0</v>
      </c>
      <c r="R457" s="269">
        <v>0</v>
      </c>
      <c r="S457" s="269">
        <v>0</v>
      </c>
      <c r="T457" s="269">
        <f>VLOOKUP(A457,QComp!A:D,4,FALSE)</f>
        <v>0</v>
      </c>
      <c r="U457" s="269">
        <f t="shared" si="108"/>
        <v>189.16896081250161</v>
      </c>
      <c r="V457" s="269">
        <f>VLOOKUP(A457,'2020 SPED'!A:AF,32,FALSE)</f>
        <v>0</v>
      </c>
      <c r="W457" s="270">
        <f t="shared" ref="W457:W520" si="112">I457+U457+V457</f>
        <v>25891.168960812502</v>
      </c>
      <c r="X457" s="247">
        <f t="shared" si="109"/>
        <v>1.4732584172647891E-2</v>
      </c>
      <c r="Z457" s="268">
        <f>VLOOKUP(A457,'Pupil Info'!A:E,5,FALSE)</f>
        <v>168</v>
      </c>
      <c r="AA457" s="269">
        <f>VLOOKUP(A457,'Starting Point 2021'!A:AB,28,FALSE)+VLOOKUP(A457,'2021 SPED'!A:AT,23,FALSE)</f>
        <v>1791134.5413729241</v>
      </c>
      <c r="AB457" s="269">
        <f>VLOOKUP(A457,'Starting Point 2021'!A:AB,28,FALSE)</f>
        <v>1389463</v>
      </c>
      <c r="AC457" s="269">
        <f>VLOOKUP(A457,'2% 2021'!A:AB,28,FALSE)</f>
        <v>1441482</v>
      </c>
      <c r="AD457" s="269">
        <f t="shared" si="107"/>
        <v>52019</v>
      </c>
      <c r="AE457" s="269">
        <f>VLOOKUP(A457,'2% with VPK 2021'!A:AB,28,FALSE)</f>
        <v>1441665.6</v>
      </c>
      <c r="AF457" s="269">
        <f>VLOOKUP(A457,'Charter School Lease'!A:E,5,FALSE)</f>
        <v>0</v>
      </c>
      <c r="AG457" s="269">
        <f>VLOOKUP(A457,'Integration Change'!H:L,5,FALSE)</f>
        <v>0</v>
      </c>
      <c r="AH457" s="269">
        <f>VLOOKUP(A457,'Other SPED'!A:D,4,FALSE)</f>
        <v>0</v>
      </c>
      <c r="AI457" s="269">
        <f>VLOOKUP(A457,QComp!I:R,10,FALSE)</f>
        <v>4.3619936091126874</v>
      </c>
      <c r="AJ457" s="269">
        <f>VLOOKUP(A457,'LTFM Change'!G:K,5,FALSE)</f>
        <v>0</v>
      </c>
      <c r="AK457" s="269">
        <f>VLOOKUP(A457,'Breakfast and Lunch'!A:E,5,FALSE)</f>
        <v>0</v>
      </c>
      <c r="AL457" s="269">
        <f>VLOOKUP(A457,'Breakfast and Lunch'!A:D,4,FALSE)</f>
        <v>0</v>
      </c>
      <c r="AM457" s="269">
        <v>0</v>
      </c>
      <c r="AN457" s="269">
        <f>VLOOKUP(A457,'Safe School'!F:J,5,FALSE)</f>
        <v>0</v>
      </c>
      <c r="AO457" s="269">
        <v>0</v>
      </c>
      <c r="AP457" s="269">
        <f>VLOOKUP(A457,QComp!A:E,5,FALSE)</f>
        <v>0</v>
      </c>
      <c r="AQ457" s="269">
        <f t="shared" si="110"/>
        <v>187.9619936090894</v>
      </c>
      <c r="AR457" s="269">
        <f>VLOOKUP(A457,'2021 SPED'!A:AF,32,FALSE)</f>
        <v>-28.676507870957721</v>
      </c>
      <c r="AS457" s="285">
        <f t="shared" ref="AS457:AS520" si="113">AD457+AQ457+AR457</f>
        <v>52178.285485738132</v>
      </c>
      <c r="AT457" s="247">
        <f t="shared" si="105"/>
        <v>2.9131416027376126E-2</v>
      </c>
      <c r="AU457" s="249">
        <f t="shared" si="111"/>
        <v>78069.454446550633</v>
      </c>
    </row>
    <row r="458" spans="1:47" x14ac:dyDescent="0.3">
      <c r="A458" s="243">
        <v>4151</v>
      </c>
      <c r="B458" s="243">
        <v>7</v>
      </c>
      <c r="C458" s="243" t="s">
        <v>438</v>
      </c>
      <c r="D458" s="243">
        <v>7</v>
      </c>
      <c r="E458" s="268">
        <f>VLOOKUP(A458,'Pupil Info'!A:D,4,FALSE)</f>
        <v>105</v>
      </c>
      <c r="F458" s="269">
        <f>VLOOKUP(A458,'Starting Point 2020'!A:AB,28,FALSE)+IFERROR(VLOOKUP(A458,'2020 SPED'!A:W,23,FALSE),0)</f>
        <v>1216699.3517319071</v>
      </c>
      <c r="G458" s="269">
        <f>VLOOKUP(A458,'Starting Point 2020'!A:AB,28,FALSE)</f>
        <v>887421</v>
      </c>
      <c r="H458" s="269">
        <f>VLOOKUP(A458,'2% 2020'!A:AB,28,FALSE)</f>
        <v>903891</v>
      </c>
      <c r="I458" s="269">
        <f t="shared" si="106"/>
        <v>16470</v>
      </c>
      <c r="J458" s="269">
        <f>VLOOKUP(A458,'2% with VPK 2020'!A:AB,28,FALSE)</f>
        <v>903984</v>
      </c>
      <c r="K458" s="269">
        <f>VLOOKUP(A458,'Charter School Lease'!A:D,4,FALSE)</f>
        <v>0</v>
      </c>
      <c r="L458" s="269">
        <f>VLOOKUP(A458,'Integration Change'!H:K,4,FALSE)</f>
        <v>0</v>
      </c>
      <c r="M458" s="269">
        <f>VLOOKUP(A458,'Other SPED'!A:D,4,FALSE)</f>
        <v>0</v>
      </c>
      <c r="N458" s="269">
        <f>VLOOKUP(A458,'LTFM Change'!G:J,4,FALSE)</f>
        <v>0</v>
      </c>
      <c r="O458" s="269">
        <f>VLOOKUP(A458,QComp!I:N,6,FALSE)</f>
        <v>2.4602096682428964</v>
      </c>
      <c r="P458" s="269">
        <f>VLOOKUP(A458,'Breakfast and Lunch'!A:D,4,FALSE)</f>
        <v>0</v>
      </c>
      <c r="Q458" s="269">
        <f>VLOOKUP(A458,'Breakfast and Lunch'!A:E,5,FALSE)</f>
        <v>0</v>
      </c>
      <c r="R458" s="269">
        <v>0</v>
      </c>
      <c r="S458" s="269">
        <v>0</v>
      </c>
      <c r="T458" s="269">
        <f>VLOOKUP(A458,QComp!A:D,4,FALSE)</f>
        <v>0</v>
      </c>
      <c r="U458" s="269">
        <f t="shared" si="108"/>
        <v>95.460209668264724</v>
      </c>
      <c r="V458" s="269">
        <f>VLOOKUP(A458,'2020 SPED'!A:AF,32,FALSE)</f>
        <v>0</v>
      </c>
      <c r="W458" s="270">
        <f t="shared" si="112"/>
        <v>16565.460209668265</v>
      </c>
      <c r="X458" s="247">
        <f t="shared" si="109"/>
        <v>1.3615080986184544E-2</v>
      </c>
      <c r="Z458" s="268">
        <f>VLOOKUP(A458,'Pupil Info'!A:E,5,FALSE)</f>
        <v>106</v>
      </c>
      <c r="AA458" s="269">
        <f>VLOOKUP(A458,'Starting Point 2021'!A:AB,28,FALSE)+VLOOKUP(A458,'2021 SPED'!A:AT,23,FALSE)</f>
        <v>1257474.3733494631</v>
      </c>
      <c r="AB458" s="269">
        <f>VLOOKUP(A458,'Starting Point 2021'!A:AB,28,FALSE)</f>
        <v>895701.4</v>
      </c>
      <c r="AC458" s="269">
        <f>VLOOKUP(A458,'2% 2021'!A:AB,28,FALSE)</f>
        <v>929253.4</v>
      </c>
      <c r="AD458" s="269">
        <f t="shared" si="107"/>
        <v>33552</v>
      </c>
      <c r="AE458" s="269">
        <f>VLOOKUP(A458,'2% with VPK 2021'!A:AB,28,FALSE)</f>
        <v>929210.4</v>
      </c>
      <c r="AF458" s="269">
        <f>VLOOKUP(A458,'Charter School Lease'!A:E,5,FALSE)</f>
        <v>0</v>
      </c>
      <c r="AG458" s="269">
        <f>VLOOKUP(A458,'Integration Change'!H:L,5,FALSE)</f>
        <v>0</v>
      </c>
      <c r="AH458" s="269">
        <f>VLOOKUP(A458,'Other SPED'!A:D,4,FALSE)</f>
        <v>0</v>
      </c>
      <c r="AI458" s="269">
        <f>VLOOKUP(A458,QComp!I:R,10,FALSE)</f>
        <v>2.3487657895202574</v>
      </c>
      <c r="AJ458" s="269">
        <f>VLOOKUP(A458,'LTFM Change'!G:K,5,FALSE)</f>
        <v>0</v>
      </c>
      <c r="AK458" s="269">
        <f>VLOOKUP(A458,'Breakfast and Lunch'!A:E,5,FALSE)</f>
        <v>0</v>
      </c>
      <c r="AL458" s="269">
        <f>VLOOKUP(A458,'Breakfast and Lunch'!A:D,4,FALSE)</f>
        <v>0</v>
      </c>
      <c r="AM458" s="269">
        <v>0</v>
      </c>
      <c r="AN458" s="269">
        <f>VLOOKUP(A458,'Safe School'!F:J,5,FALSE)</f>
        <v>0</v>
      </c>
      <c r="AO458" s="269">
        <v>0</v>
      </c>
      <c r="AP458" s="269">
        <f>VLOOKUP(A458,QComp!A:E,5,FALSE)</f>
        <v>0</v>
      </c>
      <c r="AQ458" s="269">
        <f t="shared" si="110"/>
        <v>-40.651234210468829</v>
      </c>
      <c r="AR458" s="269">
        <f>VLOOKUP(A458,'2021 SPED'!A:AF,32,FALSE)</f>
        <v>471.97132775984937</v>
      </c>
      <c r="AS458" s="285">
        <f t="shared" si="113"/>
        <v>33983.320093549381</v>
      </c>
      <c r="AT458" s="247">
        <f t="shared" ref="AT458:AT521" si="114">((AA458+AS458)-AA458)/AA458</f>
        <v>2.7025059765655408E-2</v>
      </c>
      <c r="AU458" s="249">
        <f t="shared" si="111"/>
        <v>50548.780303217645</v>
      </c>
    </row>
    <row r="459" spans="1:47" x14ac:dyDescent="0.3">
      <c r="A459" s="243">
        <v>4152</v>
      </c>
      <c r="B459" s="243">
        <v>7</v>
      </c>
      <c r="C459" s="243" t="s">
        <v>439</v>
      </c>
      <c r="D459" s="243">
        <v>7</v>
      </c>
      <c r="E459" s="268">
        <f>VLOOKUP(A459,'Pupil Info'!A:D,4,FALSE)</f>
        <v>596</v>
      </c>
      <c r="F459" s="269">
        <f>VLOOKUP(A459,'Starting Point 2020'!A:AB,28,FALSE)+IFERROR(VLOOKUP(A459,'2020 SPED'!A:W,23,FALSE),0)</f>
        <v>5714634.1114848834</v>
      </c>
      <c r="G459" s="269">
        <f>VLOOKUP(A459,'Starting Point 2020'!A:AB,28,FALSE)</f>
        <v>4236552.4000000004</v>
      </c>
      <c r="H459" s="269">
        <f>VLOOKUP(A459,'2% 2020'!A:AB,28,FALSE)</f>
        <v>4314738.4000000004</v>
      </c>
      <c r="I459" s="269">
        <f t="shared" si="106"/>
        <v>78186</v>
      </c>
      <c r="J459" s="269">
        <f>VLOOKUP(A459,'2% with VPK 2020'!A:AB,28,FALSE)</f>
        <v>4314685.4000000004</v>
      </c>
      <c r="K459" s="269">
        <f>VLOOKUP(A459,'Charter School Lease'!A:D,4,FALSE)</f>
        <v>0</v>
      </c>
      <c r="L459" s="269">
        <f>VLOOKUP(A459,'Integration Change'!H:K,4,FALSE)</f>
        <v>0</v>
      </c>
      <c r="M459" s="269">
        <f>VLOOKUP(A459,'Other SPED'!A:D,4,FALSE)</f>
        <v>0</v>
      </c>
      <c r="N459" s="269">
        <f>VLOOKUP(A459,'LTFM Change'!G:J,4,FALSE)</f>
        <v>0</v>
      </c>
      <c r="O459" s="269">
        <f>VLOOKUP(A459,QComp!I:N,6,FALSE)</f>
        <v>12.872168442758266</v>
      </c>
      <c r="P459" s="269">
        <f>VLOOKUP(A459,'Breakfast and Lunch'!A:D,4,FALSE)</f>
        <v>0</v>
      </c>
      <c r="Q459" s="269">
        <f>VLOOKUP(A459,'Breakfast and Lunch'!A:E,5,FALSE)</f>
        <v>0</v>
      </c>
      <c r="R459" s="269">
        <v>0</v>
      </c>
      <c r="S459" s="269">
        <v>0</v>
      </c>
      <c r="T459" s="269">
        <f>VLOOKUP(A459,QComp!A:D,4,FALSE)</f>
        <v>0</v>
      </c>
      <c r="U459" s="269">
        <f t="shared" si="108"/>
        <v>-40.12783155683428</v>
      </c>
      <c r="V459" s="269">
        <f>VLOOKUP(A459,'2020 SPED'!A:AF,32,FALSE)</f>
        <v>0</v>
      </c>
      <c r="W459" s="270">
        <f t="shared" si="112"/>
        <v>78145.872168443166</v>
      </c>
      <c r="X459" s="247">
        <f t="shared" si="109"/>
        <v>1.3674693890093664E-2</v>
      </c>
      <c r="Z459" s="268">
        <f>VLOOKUP(A459,'Pupil Info'!A:E,5,FALSE)</f>
        <v>617</v>
      </c>
      <c r="AA459" s="269">
        <f>VLOOKUP(A459,'Starting Point 2021'!A:AB,28,FALSE)+VLOOKUP(A459,'2021 SPED'!A:AT,23,FALSE)</f>
        <v>6064982.5568731651</v>
      </c>
      <c r="AB459" s="269">
        <f>VLOOKUP(A459,'Starting Point 2021'!A:AB,28,FALSE)</f>
        <v>4398382.5999999996</v>
      </c>
      <c r="AC459" s="269">
        <f>VLOOKUP(A459,'2% 2021'!A:AB,28,FALSE)</f>
        <v>4562778.5999999996</v>
      </c>
      <c r="AD459" s="269">
        <f t="shared" si="107"/>
        <v>164396</v>
      </c>
      <c r="AE459" s="269">
        <f>VLOOKUP(A459,'2% with VPK 2021'!A:AB,28,FALSE)</f>
        <v>4562723.5999999996</v>
      </c>
      <c r="AF459" s="269">
        <f>VLOOKUP(A459,'Charter School Lease'!A:E,5,FALSE)</f>
        <v>0</v>
      </c>
      <c r="AG459" s="269">
        <f>VLOOKUP(A459,'Integration Change'!H:L,5,FALSE)</f>
        <v>0</v>
      </c>
      <c r="AH459" s="269">
        <f>VLOOKUP(A459,'Other SPED'!A:D,4,FALSE)</f>
        <v>0</v>
      </c>
      <c r="AI459" s="269">
        <f>VLOOKUP(A459,QComp!I:R,10,FALSE)</f>
        <v>12.737896655045915</v>
      </c>
      <c r="AJ459" s="269">
        <f>VLOOKUP(A459,'LTFM Change'!G:K,5,FALSE)</f>
        <v>0</v>
      </c>
      <c r="AK459" s="269">
        <f>VLOOKUP(A459,'Breakfast and Lunch'!A:E,5,FALSE)</f>
        <v>0</v>
      </c>
      <c r="AL459" s="269">
        <f>VLOOKUP(A459,'Breakfast and Lunch'!A:D,4,FALSE)</f>
        <v>0</v>
      </c>
      <c r="AM459" s="269">
        <v>0</v>
      </c>
      <c r="AN459" s="269">
        <f>VLOOKUP(A459,'Safe School'!F:J,5,FALSE)</f>
        <v>0</v>
      </c>
      <c r="AO459" s="269">
        <v>0</v>
      </c>
      <c r="AP459" s="269">
        <f>VLOOKUP(A459,QComp!A:E,5,FALSE)</f>
        <v>0</v>
      </c>
      <c r="AQ459" s="269">
        <f t="shared" si="110"/>
        <v>-42.262103345245123</v>
      </c>
      <c r="AR459" s="269">
        <f>VLOOKUP(A459,'2021 SPED'!A:AF,32,FALSE)</f>
        <v>1010.9703721050173</v>
      </c>
      <c r="AS459" s="285">
        <f t="shared" si="113"/>
        <v>165364.70826875977</v>
      </c>
      <c r="AT459" s="247">
        <f t="shared" si="114"/>
        <v>2.7265487858882557E-2</v>
      </c>
      <c r="AU459" s="249">
        <f t="shared" si="111"/>
        <v>243510.58043720294</v>
      </c>
    </row>
    <row r="460" spans="1:47" x14ac:dyDescent="0.3">
      <c r="A460" s="243">
        <v>4153</v>
      </c>
      <c r="B460" s="243">
        <v>7</v>
      </c>
      <c r="C460" s="243" t="s">
        <v>440</v>
      </c>
      <c r="D460" s="243">
        <v>7</v>
      </c>
      <c r="E460" s="268">
        <f>VLOOKUP(A460,'Pupil Info'!A:D,4,FALSE)</f>
        <v>411</v>
      </c>
      <c r="F460" s="269">
        <f>VLOOKUP(A460,'Starting Point 2020'!A:AB,28,FALSE)+IFERROR(VLOOKUP(A460,'2020 SPED'!A:W,23,FALSE),0)</f>
        <v>5756278.5471009705</v>
      </c>
      <c r="G460" s="269">
        <f>VLOOKUP(A460,'Starting Point 2020'!A:AB,28,FALSE)</f>
        <v>4030859.8</v>
      </c>
      <c r="H460" s="269">
        <f>VLOOKUP(A460,'2% 2020'!A:AB,28,FALSE)</f>
        <v>4106704.8</v>
      </c>
      <c r="I460" s="269">
        <f t="shared" si="106"/>
        <v>75845</v>
      </c>
      <c r="J460" s="269">
        <f>VLOOKUP(A460,'2% with VPK 2020'!A:AB,28,FALSE)</f>
        <v>4106668.8</v>
      </c>
      <c r="K460" s="269">
        <f>VLOOKUP(A460,'Charter School Lease'!A:D,4,FALSE)</f>
        <v>0</v>
      </c>
      <c r="L460" s="269">
        <f>VLOOKUP(A460,'Integration Change'!H:K,4,FALSE)</f>
        <v>0</v>
      </c>
      <c r="M460" s="269">
        <f>VLOOKUP(A460,'Other SPED'!A:D,4,FALSE)</f>
        <v>0</v>
      </c>
      <c r="N460" s="269">
        <f>VLOOKUP(A460,'LTFM Change'!G:J,4,FALSE)</f>
        <v>0</v>
      </c>
      <c r="O460" s="269">
        <f>VLOOKUP(A460,QComp!I:N,6,FALSE)</f>
        <v>6.3262534326204332</v>
      </c>
      <c r="P460" s="269">
        <f>VLOOKUP(A460,'Breakfast and Lunch'!A:D,4,FALSE)</f>
        <v>0</v>
      </c>
      <c r="Q460" s="269">
        <f>VLOOKUP(A460,'Breakfast and Lunch'!A:E,5,FALSE)</f>
        <v>0</v>
      </c>
      <c r="R460" s="269">
        <v>0</v>
      </c>
      <c r="S460" s="269">
        <v>0</v>
      </c>
      <c r="T460" s="269">
        <f>VLOOKUP(A460,QComp!A:D,4,FALSE)</f>
        <v>0</v>
      </c>
      <c r="U460" s="269">
        <f t="shared" si="108"/>
        <v>-29.673746567219496</v>
      </c>
      <c r="V460" s="269">
        <f>VLOOKUP(A460,'2020 SPED'!A:AF,32,FALSE)</f>
        <v>0</v>
      </c>
      <c r="W460" s="270">
        <f t="shared" si="112"/>
        <v>75815.326253432781</v>
      </c>
      <c r="X460" s="247">
        <f t="shared" si="109"/>
        <v>1.3170892553769064E-2</v>
      </c>
      <c r="Z460" s="268">
        <f>VLOOKUP(A460,'Pupil Info'!A:E,5,FALSE)</f>
        <v>415</v>
      </c>
      <c r="AA460" s="269">
        <f>VLOOKUP(A460,'Starting Point 2021'!A:AB,28,FALSE)+VLOOKUP(A460,'2021 SPED'!A:AT,23,FALSE)</f>
        <v>6328077.5919131134</v>
      </c>
      <c r="AB460" s="269">
        <f>VLOOKUP(A460,'Starting Point 2021'!A:AB,28,FALSE)</f>
        <v>4402078.5999999996</v>
      </c>
      <c r="AC460" s="269">
        <f>VLOOKUP(A460,'2% 2021'!A:AB,28,FALSE)</f>
        <v>4572665.5999999996</v>
      </c>
      <c r="AD460" s="269">
        <f t="shared" si="107"/>
        <v>170587</v>
      </c>
      <c r="AE460" s="269">
        <f>VLOOKUP(A460,'2% with VPK 2021'!A:AB,28,FALSE)</f>
        <v>4573060.2</v>
      </c>
      <c r="AF460" s="269">
        <f>VLOOKUP(A460,'Charter School Lease'!A:E,5,FALSE)</f>
        <v>0</v>
      </c>
      <c r="AG460" s="269">
        <f>VLOOKUP(A460,'Integration Change'!H:L,5,FALSE)</f>
        <v>0</v>
      </c>
      <c r="AH460" s="269">
        <f>VLOOKUP(A460,'Other SPED'!A:D,4,FALSE)</f>
        <v>0</v>
      </c>
      <c r="AI460" s="269">
        <f>VLOOKUP(A460,QComp!I:R,10,FALSE)</f>
        <v>8.2743663385044783</v>
      </c>
      <c r="AJ460" s="269">
        <f>VLOOKUP(A460,'LTFM Change'!G:K,5,FALSE)</f>
        <v>0</v>
      </c>
      <c r="AK460" s="269">
        <f>VLOOKUP(A460,'Breakfast and Lunch'!A:E,5,FALSE)</f>
        <v>0</v>
      </c>
      <c r="AL460" s="269">
        <f>VLOOKUP(A460,'Breakfast and Lunch'!A:D,4,FALSE)</f>
        <v>0</v>
      </c>
      <c r="AM460" s="269">
        <v>0</v>
      </c>
      <c r="AN460" s="269">
        <f>VLOOKUP(A460,'Safe School'!F:J,5,FALSE)</f>
        <v>0</v>
      </c>
      <c r="AO460" s="269">
        <v>0</v>
      </c>
      <c r="AP460" s="269">
        <f>VLOOKUP(A460,QComp!A:E,5,FALSE)</f>
        <v>0</v>
      </c>
      <c r="AQ460" s="269">
        <f t="shared" si="110"/>
        <v>402.8743663392961</v>
      </c>
      <c r="AR460" s="269">
        <f>VLOOKUP(A460,'2021 SPED'!A:AF,32,FALSE)</f>
        <v>731.35506912786514</v>
      </c>
      <c r="AS460" s="285">
        <f t="shared" si="113"/>
        <v>171721.22943546716</v>
      </c>
      <c r="AT460" s="247">
        <f t="shared" si="114"/>
        <v>2.7136397577506972E-2</v>
      </c>
      <c r="AU460" s="249">
        <f t="shared" si="111"/>
        <v>247536.55568889994</v>
      </c>
    </row>
    <row r="461" spans="1:47" x14ac:dyDescent="0.3">
      <c r="A461" s="243">
        <v>4155</v>
      </c>
      <c r="B461" s="243">
        <v>7</v>
      </c>
      <c r="C461" s="243" t="s">
        <v>441</v>
      </c>
      <c r="D461" s="243">
        <v>7</v>
      </c>
      <c r="E461" s="268">
        <f>VLOOKUP(A461,'Pupil Info'!A:D,4,FALSE)</f>
        <v>106</v>
      </c>
      <c r="F461" s="269">
        <f>VLOOKUP(A461,'Starting Point 2020'!A:AB,28,FALSE)+IFERROR(VLOOKUP(A461,'2020 SPED'!A:W,23,FALSE),0)</f>
        <v>1484692.4094407926</v>
      </c>
      <c r="G461" s="269">
        <f>VLOOKUP(A461,'Starting Point 2020'!A:AB,28,FALSE)</f>
        <v>1102606</v>
      </c>
      <c r="H461" s="269">
        <f>VLOOKUP(A461,'2% 2020'!A:AB,28,FALSE)</f>
        <v>1124249</v>
      </c>
      <c r="I461" s="269">
        <f t="shared" si="106"/>
        <v>21643</v>
      </c>
      <c r="J461" s="269">
        <f>VLOOKUP(A461,'2% with VPK 2020'!A:AB,28,FALSE)</f>
        <v>1124310</v>
      </c>
      <c r="K461" s="269">
        <f>VLOOKUP(A461,'Charter School Lease'!A:D,4,FALSE)</f>
        <v>0</v>
      </c>
      <c r="L461" s="269">
        <f>VLOOKUP(A461,'Integration Change'!H:K,4,FALSE)</f>
        <v>0</v>
      </c>
      <c r="M461" s="269">
        <f>VLOOKUP(A461,'Other SPED'!A:D,4,FALSE)</f>
        <v>0</v>
      </c>
      <c r="N461" s="269">
        <f>VLOOKUP(A461,'LTFM Change'!G:J,4,FALSE)</f>
        <v>0</v>
      </c>
      <c r="O461" s="269">
        <f>VLOOKUP(A461,QComp!I:N,6,FALSE)</f>
        <v>0</v>
      </c>
      <c r="P461" s="269">
        <f>VLOOKUP(A461,'Breakfast and Lunch'!A:D,4,FALSE)</f>
        <v>0</v>
      </c>
      <c r="Q461" s="269">
        <f>VLOOKUP(A461,'Breakfast and Lunch'!A:E,5,FALSE)</f>
        <v>0</v>
      </c>
      <c r="R461" s="269">
        <v>0</v>
      </c>
      <c r="S461" s="269">
        <v>0</v>
      </c>
      <c r="T461" s="269">
        <f>VLOOKUP(A461,QComp!A:D,4,FALSE)</f>
        <v>0</v>
      </c>
      <c r="U461" s="269">
        <f t="shared" si="108"/>
        <v>61</v>
      </c>
      <c r="V461" s="269">
        <f>VLOOKUP(A461,'2020 SPED'!A:AF,32,FALSE)</f>
        <v>0</v>
      </c>
      <c r="W461" s="270">
        <f t="shared" si="112"/>
        <v>21704</v>
      </c>
      <c r="X461" s="247">
        <f t="shared" si="109"/>
        <v>1.4618516173444156E-2</v>
      </c>
      <c r="Z461" s="268">
        <f>VLOOKUP(A461,'Pupil Info'!A:E,5,FALSE)</f>
        <v>105</v>
      </c>
      <c r="AA461" s="269">
        <f>VLOOKUP(A461,'Starting Point 2021'!A:AB,28,FALSE)+VLOOKUP(A461,'2021 SPED'!A:AT,23,FALSE)</f>
        <v>1453712.1662189919</v>
      </c>
      <c r="AB461" s="269">
        <f>VLOOKUP(A461,'Starting Point 2021'!A:AB,28,FALSE)</f>
        <v>1044316</v>
      </c>
      <c r="AC461" s="269">
        <f>VLOOKUP(A461,'2% 2021'!A:AB,28,FALSE)</f>
        <v>1085419</v>
      </c>
      <c r="AD461" s="269">
        <f t="shared" si="107"/>
        <v>41103</v>
      </c>
      <c r="AE461" s="269">
        <f>VLOOKUP(A461,'2% with VPK 2021'!A:AB,28,FALSE)</f>
        <v>1085466</v>
      </c>
      <c r="AF461" s="269">
        <f>VLOOKUP(A461,'Charter School Lease'!A:E,5,FALSE)</f>
        <v>0</v>
      </c>
      <c r="AG461" s="269">
        <f>VLOOKUP(A461,'Integration Change'!H:L,5,FALSE)</f>
        <v>0</v>
      </c>
      <c r="AH461" s="269">
        <f>VLOOKUP(A461,'Other SPED'!A:D,4,FALSE)</f>
        <v>0</v>
      </c>
      <c r="AI461" s="269">
        <f>VLOOKUP(A461,QComp!I:R,10,FALSE)</f>
        <v>0</v>
      </c>
      <c r="AJ461" s="269">
        <f>VLOOKUP(A461,'LTFM Change'!G:K,5,FALSE)</f>
        <v>0</v>
      </c>
      <c r="AK461" s="269">
        <f>VLOOKUP(A461,'Breakfast and Lunch'!A:E,5,FALSE)</f>
        <v>0</v>
      </c>
      <c r="AL461" s="269">
        <f>VLOOKUP(A461,'Breakfast and Lunch'!A:D,4,FALSE)</f>
        <v>0</v>
      </c>
      <c r="AM461" s="269">
        <v>0</v>
      </c>
      <c r="AN461" s="269">
        <f>VLOOKUP(A461,'Safe School'!F:J,5,FALSE)</f>
        <v>0</v>
      </c>
      <c r="AO461" s="269">
        <v>0</v>
      </c>
      <c r="AP461" s="269">
        <f>VLOOKUP(A461,QComp!A:E,5,FALSE)</f>
        <v>0</v>
      </c>
      <c r="AQ461" s="269">
        <f t="shared" si="110"/>
        <v>47</v>
      </c>
      <c r="AR461" s="269">
        <f>VLOOKUP(A461,'2021 SPED'!A:AF,32,FALSE)</f>
        <v>570.21923679974861</v>
      </c>
      <c r="AS461" s="285">
        <f t="shared" si="113"/>
        <v>41720.219236799749</v>
      </c>
      <c r="AT461" s="247">
        <f t="shared" si="114"/>
        <v>2.8699092025425671E-2</v>
      </c>
      <c r="AU461" s="249">
        <f t="shared" si="111"/>
        <v>63424.219236799749</v>
      </c>
    </row>
    <row r="462" spans="1:47" x14ac:dyDescent="0.3">
      <c r="A462" s="243">
        <v>4159</v>
      </c>
      <c r="B462" s="243">
        <v>7</v>
      </c>
      <c r="C462" s="243" t="s">
        <v>442</v>
      </c>
      <c r="D462" s="243">
        <v>7</v>
      </c>
      <c r="E462" s="268">
        <f>VLOOKUP(A462,'Pupil Info'!A:D,4,FALSE)</f>
        <v>1055</v>
      </c>
      <c r="F462" s="269">
        <f>VLOOKUP(A462,'Starting Point 2020'!A:AB,28,FALSE)+IFERROR(VLOOKUP(A462,'2020 SPED'!A:W,23,FALSE),0)</f>
        <v>10451022.499526676</v>
      </c>
      <c r="G462" s="269">
        <f>VLOOKUP(A462,'Starting Point 2020'!A:AB,28,FALSE)</f>
        <v>7535411</v>
      </c>
      <c r="H462" s="269">
        <f>VLOOKUP(A462,'2% 2020'!A:AB,28,FALSE)</f>
        <v>7676393</v>
      </c>
      <c r="I462" s="269">
        <f t="shared" si="106"/>
        <v>140982</v>
      </c>
      <c r="J462" s="269">
        <f>VLOOKUP(A462,'2% with VPK 2020'!A:AB,28,FALSE)</f>
        <v>7676302</v>
      </c>
      <c r="K462" s="269">
        <f>VLOOKUP(A462,'Charter School Lease'!A:D,4,FALSE)</f>
        <v>0</v>
      </c>
      <c r="L462" s="269">
        <f>VLOOKUP(A462,'Integration Change'!H:K,4,FALSE)</f>
        <v>0</v>
      </c>
      <c r="M462" s="269">
        <f>VLOOKUP(A462,'Other SPED'!A:D,4,FALSE)</f>
        <v>0</v>
      </c>
      <c r="N462" s="269">
        <f>VLOOKUP(A462,'LTFM Change'!G:J,4,FALSE)</f>
        <v>0</v>
      </c>
      <c r="O462" s="269">
        <f>VLOOKUP(A462,QComp!I:N,6,FALSE)</f>
        <v>21.658631543628871</v>
      </c>
      <c r="P462" s="269">
        <f>VLOOKUP(A462,'Breakfast and Lunch'!A:D,4,FALSE)</f>
        <v>0</v>
      </c>
      <c r="Q462" s="269">
        <f>VLOOKUP(A462,'Breakfast and Lunch'!A:E,5,FALSE)</f>
        <v>0</v>
      </c>
      <c r="R462" s="269">
        <v>0</v>
      </c>
      <c r="S462" s="269">
        <v>0</v>
      </c>
      <c r="T462" s="269">
        <f>VLOOKUP(A462,QComp!A:D,4,FALSE)</f>
        <v>0</v>
      </c>
      <c r="U462" s="269">
        <f t="shared" si="108"/>
        <v>-69.341368456371129</v>
      </c>
      <c r="V462" s="269">
        <f>VLOOKUP(A462,'2020 SPED'!A:AF,32,FALSE)</f>
        <v>0</v>
      </c>
      <c r="W462" s="270">
        <f t="shared" si="112"/>
        <v>140912.65863154363</v>
      </c>
      <c r="X462" s="247">
        <f t="shared" si="109"/>
        <v>1.3483145657559006E-2</v>
      </c>
      <c r="Z462" s="268">
        <f>VLOOKUP(A462,'Pupil Info'!A:E,5,FALSE)</f>
        <v>1100</v>
      </c>
      <c r="AA462" s="269">
        <f>VLOOKUP(A462,'Starting Point 2021'!A:AB,28,FALSE)+VLOOKUP(A462,'2021 SPED'!A:AT,23,FALSE)</f>
        <v>11180496.007708572</v>
      </c>
      <c r="AB462" s="269">
        <f>VLOOKUP(A462,'Starting Point 2021'!A:AB,28,FALSE)</f>
        <v>7865495</v>
      </c>
      <c r="AC462" s="269">
        <f>VLOOKUP(A462,'2% 2021'!A:AB,28,FALSE)</f>
        <v>8163092</v>
      </c>
      <c r="AD462" s="269">
        <f t="shared" si="107"/>
        <v>297597</v>
      </c>
      <c r="AE462" s="269">
        <f>VLOOKUP(A462,'2% with VPK 2021'!A:AB,28,FALSE)</f>
        <v>8164128</v>
      </c>
      <c r="AF462" s="269">
        <f>VLOOKUP(A462,'Charter School Lease'!A:E,5,FALSE)</f>
        <v>0</v>
      </c>
      <c r="AG462" s="269">
        <f>VLOOKUP(A462,'Integration Change'!H:L,5,FALSE)</f>
        <v>0</v>
      </c>
      <c r="AH462" s="269">
        <f>VLOOKUP(A462,'Other SPED'!A:D,4,FALSE)</f>
        <v>0</v>
      </c>
      <c r="AI462" s="269">
        <f>VLOOKUP(A462,QComp!I:R,10,FALSE)</f>
        <v>22.079748384479899</v>
      </c>
      <c r="AJ462" s="269">
        <f>VLOOKUP(A462,'LTFM Change'!G:K,5,FALSE)</f>
        <v>0</v>
      </c>
      <c r="AK462" s="269">
        <f>VLOOKUP(A462,'Breakfast and Lunch'!A:E,5,FALSE)</f>
        <v>0</v>
      </c>
      <c r="AL462" s="269">
        <f>VLOOKUP(A462,'Breakfast and Lunch'!A:D,4,FALSE)</f>
        <v>0</v>
      </c>
      <c r="AM462" s="269">
        <v>0</v>
      </c>
      <c r="AN462" s="269">
        <f>VLOOKUP(A462,'Safe School'!F:J,5,FALSE)</f>
        <v>0</v>
      </c>
      <c r="AO462" s="269">
        <v>0</v>
      </c>
      <c r="AP462" s="269">
        <f>VLOOKUP(A462,QComp!A:E,5,FALSE)</f>
        <v>0</v>
      </c>
      <c r="AQ462" s="269">
        <f t="shared" si="110"/>
        <v>1058.0797483846545</v>
      </c>
      <c r="AR462" s="269">
        <f>VLOOKUP(A462,'2021 SPED'!A:AF,32,FALSE)</f>
        <v>3522.4649007744156</v>
      </c>
      <c r="AS462" s="285">
        <f t="shared" si="113"/>
        <v>302177.54464915907</v>
      </c>
      <c r="AT462" s="247">
        <f t="shared" si="114"/>
        <v>2.7027203841477013E-2</v>
      </c>
      <c r="AU462" s="249">
        <f t="shared" si="111"/>
        <v>443090.2032807027</v>
      </c>
    </row>
    <row r="463" spans="1:47" x14ac:dyDescent="0.3">
      <c r="A463" s="243">
        <v>4160</v>
      </c>
      <c r="B463" s="243">
        <v>7</v>
      </c>
      <c r="C463" s="243" t="s">
        <v>443</v>
      </c>
      <c r="D463" s="243">
        <v>7</v>
      </c>
      <c r="E463" s="268">
        <f>VLOOKUP(A463,'Pupil Info'!A:D,4,FALSE)</f>
        <v>775</v>
      </c>
      <c r="F463" s="269">
        <f>VLOOKUP(A463,'Starting Point 2020'!A:AB,28,FALSE)+IFERROR(VLOOKUP(A463,'2020 SPED'!A:W,23,FALSE),0)</f>
        <v>7098752.8601894295</v>
      </c>
      <c r="G463" s="269">
        <f>VLOOKUP(A463,'Starting Point 2020'!A:AB,28,FALSE)</f>
        <v>6356008</v>
      </c>
      <c r="H463" s="269">
        <f>VLOOKUP(A463,'2% 2020'!A:AB,28,FALSE)</f>
        <v>6472001</v>
      </c>
      <c r="I463" s="269">
        <f t="shared" si="106"/>
        <v>115993</v>
      </c>
      <c r="J463" s="269">
        <f>VLOOKUP(A463,'2% with VPK 2020'!A:AB,28,FALSE)</f>
        <v>6472765</v>
      </c>
      <c r="K463" s="269">
        <f>VLOOKUP(A463,'Charter School Lease'!A:D,4,FALSE)</f>
        <v>0</v>
      </c>
      <c r="L463" s="269">
        <f>VLOOKUP(A463,'Integration Change'!H:K,4,FALSE)</f>
        <v>0</v>
      </c>
      <c r="M463" s="269">
        <f>VLOOKUP(A463,'Other SPED'!A:D,4,FALSE)</f>
        <v>0</v>
      </c>
      <c r="N463" s="269">
        <f>VLOOKUP(A463,'LTFM Change'!G:J,4,FALSE)</f>
        <v>0</v>
      </c>
      <c r="O463" s="269">
        <f>VLOOKUP(A463,QComp!I:N,6,FALSE)</f>
        <v>16.364787525380962</v>
      </c>
      <c r="P463" s="269">
        <f>VLOOKUP(A463,'Breakfast and Lunch'!A:D,4,FALSE)</f>
        <v>0</v>
      </c>
      <c r="Q463" s="269">
        <f>VLOOKUP(A463,'Breakfast and Lunch'!A:E,5,FALSE)</f>
        <v>0</v>
      </c>
      <c r="R463" s="269">
        <v>0</v>
      </c>
      <c r="S463" s="269">
        <v>0</v>
      </c>
      <c r="T463" s="269">
        <f>VLOOKUP(A463,QComp!A:D,4,FALSE)</f>
        <v>0</v>
      </c>
      <c r="U463" s="269">
        <f t="shared" si="108"/>
        <v>780.36478752549738</v>
      </c>
      <c r="V463" s="269">
        <f>VLOOKUP(A463,'2020 SPED'!A:AF,32,FALSE)</f>
        <v>0</v>
      </c>
      <c r="W463" s="270">
        <f t="shared" si="112"/>
        <v>116773.3647875255</v>
      </c>
      <c r="X463" s="247">
        <f t="shared" si="109"/>
        <v>1.6449842259251356E-2</v>
      </c>
      <c r="Z463" s="268">
        <f>VLOOKUP(A463,'Pupil Info'!A:E,5,FALSE)</f>
        <v>800</v>
      </c>
      <c r="AA463" s="269">
        <f>VLOOKUP(A463,'Starting Point 2021'!A:AB,28,FALSE)+VLOOKUP(A463,'2021 SPED'!A:AT,23,FALSE)</f>
        <v>7389494.2591085546</v>
      </c>
      <c r="AB463" s="269">
        <f>VLOOKUP(A463,'Starting Point 2021'!A:AB,28,FALSE)</f>
        <v>6553484</v>
      </c>
      <c r="AC463" s="269">
        <f>VLOOKUP(A463,'2% 2021'!A:AB,28,FALSE)</f>
        <v>6795884</v>
      </c>
      <c r="AD463" s="269">
        <f t="shared" si="107"/>
        <v>242400</v>
      </c>
      <c r="AE463" s="269">
        <f>VLOOKUP(A463,'2% with VPK 2021'!A:AB,28,FALSE)</f>
        <v>6796656</v>
      </c>
      <c r="AF463" s="269">
        <f>VLOOKUP(A463,'Charter School Lease'!A:E,5,FALSE)</f>
        <v>0</v>
      </c>
      <c r="AG463" s="269">
        <f>VLOOKUP(A463,'Integration Change'!H:L,5,FALSE)</f>
        <v>0</v>
      </c>
      <c r="AH463" s="269">
        <f>VLOOKUP(A463,'Other SPED'!A:D,4,FALSE)</f>
        <v>0</v>
      </c>
      <c r="AI463" s="269">
        <f>VLOOKUP(A463,QComp!I:R,10,FALSE)</f>
        <v>16.27446533847251</v>
      </c>
      <c r="AJ463" s="269">
        <f>VLOOKUP(A463,'LTFM Change'!G:K,5,FALSE)</f>
        <v>0</v>
      </c>
      <c r="AK463" s="269">
        <f>VLOOKUP(A463,'Breakfast and Lunch'!A:E,5,FALSE)</f>
        <v>0</v>
      </c>
      <c r="AL463" s="269">
        <f>VLOOKUP(A463,'Breakfast and Lunch'!A:D,4,FALSE)</f>
        <v>0</v>
      </c>
      <c r="AM463" s="269">
        <v>0</v>
      </c>
      <c r="AN463" s="269">
        <f>VLOOKUP(A463,'Safe School'!F:J,5,FALSE)</f>
        <v>0</v>
      </c>
      <c r="AO463" s="269">
        <v>0</v>
      </c>
      <c r="AP463" s="269">
        <f>VLOOKUP(A463,QComp!A:E,5,FALSE)</f>
        <v>0</v>
      </c>
      <c r="AQ463" s="269">
        <f t="shared" si="110"/>
        <v>788.27446533832699</v>
      </c>
      <c r="AR463" s="269">
        <f>VLOOKUP(A463,'2021 SPED'!A:AF,32,FALSE)</f>
        <v>-8.8066278374753892E-2</v>
      </c>
      <c r="AS463" s="285">
        <f t="shared" si="113"/>
        <v>243188.18639905995</v>
      </c>
      <c r="AT463" s="247">
        <f t="shared" si="114"/>
        <v>3.2909990571993189E-2</v>
      </c>
      <c r="AU463" s="249">
        <f t="shared" si="111"/>
        <v>359961.55118658545</v>
      </c>
    </row>
    <row r="464" spans="1:47" x14ac:dyDescent="0.3">
      <c r="A464" s="243">
        <v>4161</v>
      </c>
      <c r="B464" s="243">
        <v>7</v>
      </c>
      <c r="C464" s="243" t="s">
        <v>444</v>
      </c>
      <c r="D464" s="243">
        <v>7</v>
      </c>
      <c r="E464" s="268">
        <f>VLOOKUP(A464,'Pupil Info'!A:D,4,FALSE)</f>
        <v>235.6</v>
      </c>
      <c r="F464" s="269">
        <f>VLOOKUP(A464,'Starting Point 2020'!A:AB,28,FALSE)+IFERROR(VLOOKUP(A464,'2020 SPED'!A:W,23,FALSE),0)</f>
        <v>4755669.5908840802</v>
      </c>
      <c r="G464" s="269">
        <f>VLOOKUP(A464,'Starting Point 2020'!A:AB,28,FALSE)</f>
        <v>1932930.6</v>
      </c>
      <c r="H464" s="269">
        <f>VLOOKUP(A464,'2% 2020'!A:AB,28,FALSE)</f>
        <v>1969351.6</v>
      </c>
      <c r="I464" s="269">
        <f t="shared" si="106"/>
        <v>36421</v>
      </c>
      <c r="J464" s="269">
        <f>VLOOKUP(A464,'2% with VPK 2020'!A:AB,28,FALSE)</f>
        <v>1969533.2</v>
      </c>
      <c r="K464" s="269">
        <f>VLOOKUP(A464,'Charter School Lease'!A:D,4,FALSE)</f>
        <v>0</v>
      </c>
      <c r="L464" s="269">
        <f>VLOOKUP(A464,'Integration Change'!H:K,4,FALSE)</f>
        <v>0</v>
      </c>
      <c r="M464" s="269">
        <f>VLOOKUP(A464,'Other SPED'!A:D,4,FALSE)</f>
        <v>0</v>
      </c>
      <c r="N464" s="269">
        <f>VLOOKUP(A464,'LTFM Change'!G:J,4,FALSE)</f>
        <v>0</v>
      </c>
      <c r="O464" s="269">
        <f>VLOOKUP(A464,QComp!I:N,6,FALSE)</f>
        <v>4.371265392685018</v>
      </c>
      <c r="P464" s="269">
        <f>VLOOKUP(A464,'Breakfast and Lunch'!A:D,4,FALSE)</f>
        <v>0</v>
      </c>
      <c r="Q464" s="269">
        <f>VLOOKUP(A464,'Breakfast and Lunch'!A:E,5,FALSE)</f>
        <v>0</v>
      </c>
      <c r="R464" s="269">
        <v>0</v>
      </c>
      <c r="S464" s="269">
        <v>0</v>
      </c>
      <c r="T464" s="269">
        <f>VLOOKUP(A464,QComp!A:D,4,FALSE)</f>
        <v>0</v>
      </c>
      <c r="U464" s="269">
        <f t="shared" si="108"/>
        <v>185.9712653926108</v>
      </c>
      <c r="V464" s="269">
        <f>VLOOKUP(A464,'2020 SPED'!A:AF,32,FALSE)</f>
        <v>0</v>
      </c>
      <c r="W464" s="270">
        <f t="shared" si="112"/>
        <v>36606.971265392611</v>
      </c>
      <c r="X464" s="247">
        <f t="shared" si="109"/>
        <v>7.6975430201380183E-3</v>
      </c>
      <c r="Z464" s="268">
        <f>VLOOKUP(A464,'Pupil Info'!A:E,5,FALSE)</f>
        <v>233</v>
      </c>
      <c r="AA464" s="269">
        <f>VLOOKUP(A464,'Starting Point 2021'!A:AB,28,FALSE)+VLOOKUP(A464,'2021 SPED'!A:AT,23,FALSE)</f>
        <v>5033753.0120823141</v>
      </c>
      <c r="AB464" s="269">
        <f>VLOOKUP(A464,'Starting Point 2021'!A:AB,28,FALSE)</f>
        <v>1970949</v>
      </c>
      <c r="AC464" s="269">
        <f>VLOOKUP(A464,'2% 2021'!A:AB,28,FALSE)</f>
        <v>2046239</v>
      </c>
      <c r="AD464" s="269">
        <f t="shared" si="107"/>
        <v>75290</v>
      </c>
      <c r="AE464" s="269">
        <f>VLOOKUP(A464,'2% with VPK 2021'!A:AB,28,FALSE)</f>
        <v>2046163</v>
      </c>
      <c r="AF464" s="269">
        <f>VLOOKUP(A464,'Charter School Lease'!A:E,5,FALSE)</f>
        <v>19710</v>
      </c>
      <c r="AG464" s="269">
        <f>VLOOKUP(A464,'Integration Change'!H:L,5,FALSE)</f>
        <v>0</v>
      </c>
      <c r="AH464" s="269">
        <f>VLOOKUP(A464,'Other SPED'!A:D,4,FALSE)</f>
        <v>0</v>
      </c>
      <c r="AI464" s="269">
        <f>VLOOKUP(A464,QComp!I:R,10,FALSE)</f>
        <v>4.736120061854308</v>
      </c>
      <c r="AJ464" s="269">
        <f>VLOOKUP(A464,'LTFM Change'!G:K,5,FALSE)</f>
        <v>0</v>
      </c>
      <c r="AK464" s="269">
        <f>VLOOKUP(A464,'Breakfast and Lunch'!A:E,5,FALSE)</f>
        <v>0</v>
      </c>
      <c r="AL464" s="269">
        <f>VLOOKUP(A464,'Breakfast and Lunch'!A:D,4,FALSE)</f>
        <v>0</v>
      </c>
      <c r="AM464" s="269">
        <v>0</v>
      </c>
      <c r="AN464" s="269">
        <f>VLOOKUP(A464,'Safe School'!F:J,5,FALSE)</f>
        <v>0</v>
      </c>
      <c r="AO464" s="269">
        <v>0</v>
      </c>
      <c r="AP464" s="269">
        <f>VLOOKUP(A464,QComp!A:E,5,FALSE)</f>
        <v>0</v>
      </c>
      <c r="AQ464" s="269">
        <f t="shared" si="110"/>
        <v>19638.736120061949</v>
      </c>
      <c r="AR464" s="269">
        <f>VLOOKUP(A464,'2021 SPED'!A:AF,32,FALSE)</f>
        <v>3146.2739949175157</v>
      </c>
      <c r="AS464" s="285">
        <f t="shared" si="113"/>
        <v>98075.010114979465</v>
      </c>
      <c r="AT464" s="247">
        <f t="shared" si="114"/>
        <v>1.9483476817311756E-2</v>
      </c>
      <c r="AU464" s="249">
        <f t="shared" si="111"/>
        <v>134681.98138037208</v>
      </c>
    </row>
    <row r="465" spans="1:47" x14ac:dyDescent="0.3">
      <c r="A465" s="243">
        <v>4162</v>
      </c>
      <c r="B465" s="243">
        <v>7</v>
      </c>
      <c r="C465" s="243" t="s">
        <v>445</v>
      </c>
      <c r="D465" s="243">
        <v>7</v>
      </c>
      <c r="E465" s="268">
        <f>VLOOKUP(A465,'Pupil Info'!A:D,4,FALSE)</f>
        <v>117</v>
      </c>
      <c r="F465" s="269">
        <f>VLOOKUP(A465,'Starting Point 2020'!A:AB,28,FALSE)+IFERROR(VLOOKUP(A465,'2020 SPED'!A:W,23,FALSE),0)</f>
        <v>1317672.1845598817</v>
      </c>
      <c r="G465" s="269">
        <f>VLOOKUP(A465,'Starting Point 2020'!A:AB,28,FALSE)</f>
        <v>883491.2</v>
      </c>
      <c r="H465" s="269">
        <f>VLOOKUP(A465,'2% 2020'!A:AB,28,FALSE)</f>
        <v>899975.2</v>
      </c>
      <c r="I465" s="269">
        <f t="shared" si="106"/>
        <v>16484</v>
      </c>
      <c r="J465" s="269">
        <f>VLOOKUP(A465,'2% with VPK 2020'!A:AB,28,FALSE)</f>
        <v>899965.2</v>
      </c>
      <c r="K465" s="269">
        <f>VLOOKUP(A465,'Charter School Lease'!A:D,4,FALSE)</f>
        <v>0</v>
      </c>
      <c r="L465" s="269">
        <f>VLOOKUP(A465,'Integration Change'!H:K,4,FALSE)</f>
        <v>0</v>
      </c>
      <c r="M465" s="269">
        <f>VLOOKUP(A465,'Other SPED'!A:D,4,FALSE)</f>
        <v>0</v>
      </c>
      <c r="N465" s="269">
        <f>VLOOKUP(A465,'LTFM Change'!G:J,4,FALSE)</f>
        <v>0</v>
      </c>
      <c r="O465" s="269">
        <f>VLOOKUP(A465,QComp!I:N,6,FALSE)</f>
        <v>2.5480742992513115</v>
      </c>
      <c r="P465" s="269">
        <f>VLOOKUP(A465,'Breakfast and Lunch'!A:D,4,FALSE)</f>
        <v>0</v>
      </c>
      <c r="Q465" s="269">
        <f>VLOOKUP(A465,'Breakfast and Lunch'!A:E,5,FALSE)</f>
        <v>0</v>
      </c>
      <c r="R465" s="269">
        <v>0</v>
      </c>
      <c r="S465" s="269">
        <v>0</v>
      </c>
      <c r="T465" s="269">
        <f>VLOOKUP(A465,QComp!A:D,4,FALSE)</f>
        <v>0</v>
      </c>
      <c r="U465" s="269">
        <f t="shared" si="108"/>
        <v>-7.4519257007632405</v>
      </c>
      <c r="V465" s="269">
        <f>VLOOKUP(A465,'2020 SPED'!A:AF,32,FALSE)</f>
        <v>0</v>
      </c>
      <c r="W465" s="270">
        <f t="shared" si="112"/>
        <v>16476.548074299237</v>
      </c>
      <c r="X465" s="247">
        <f t="shared" si="109"/>
        <v>1.250428465240966E-2</v>
      </c>
      <c r="Z465" s="268">
        <f>VLOOKUP(A465,'Pupil Info'!A:E,5,FALSE)</f>
        <v>119</v>
      </c>
      <c r="AA465" s="269">
        <f>VLOOKUP(A465,'Starting Point 2021'!A:AB,28,FALSE)+VLOOKUP(A465,'2021 SPED'!A:AT,23,FALSE)</f>
        <v>1376776.9054839169</v>
      </c>
      <c r="AB465" s="269">
        <f>VLOOKUP(A465,'Starting Point 2021'!A:AB,28,FALSE)</f>
        <v>896752</v>
      </c>
      <c r="AC465" s="269">
        <f>VLOOKUP(A465,'2% 2021'!A:AB,28,FALSE)</f>
        <v>930563</v>
      </c>
      <c r="AD465" s="269">
        <f t="shared" si="107"/>
        <v>33811</v>
      </c>
      <c r="AE465" s="269">
        <f>VLOOKUP(A465,'2% with VPK 2021'!A:AB,28,FALSE)</f>
        <v>930553</v>
      </c>
      <c r="AF465" s="269">
        <f>VLOOKUP(A465,'Charter School Lease'!A:E,5,FALSE)</f>
        <v>0</v>
      </c>
      <c r="AG465" s="269">
        <f>VLOOKUP(A465,'Integration Change'!H:L,5,FALSE)</f>
        <v>0</v>
      </c>
      <c r="AH465" s="269">
        <f>VLOOKUP(A465,'Other SPED'!A:D,4,FALSE)</f>
        <v>0</v>
      </c>
      <c r="AI465" s="269">
        <f>VLOOKUP(A465,QComp!I:R,10,FALSE)</f>
        <v>2.3917654033139115</v>
      </c>
      <c r="AJ465" s="269">
        <f>VLOOKUP(A465,'LTFM Change'!G:K,5,FALSE)</f>
        <v>0</v>
      </c>
      <c r="AK465" s="269">
        <f>VLOOKUP(A465,'Breakfast and Lunch'!A:E,5,FALSE)</f>
        <v>0</v>
      </c>
      <c r="AL465" s="269">
        <f>VLOOKUP(A465,'Breakfast and Lunch'!A:D,4,FALSE)</f>
        <v>0</v>
      </c>
      <c r="AM465" s="269">
        <v>0</v>
      </c>
      <c r="AN465" s="269">
        <f>VLOOKUP(A465,'Safe School'!F:J,5,FALSE)</f>
        <v>0</v>
      </c>
      <c r="AO465" s="269">
        <v>0</v>
      </c>
      <c r="AP465" s="269">
        <f>VLOOKUP(A465,QComp!A:E,5,FALSE)</f>
        <v>0</v>
      </c>
      <c r="AQ465" s="269">
        <f t="shared" si="110"/>
        <v>-7.6082345966715366</v>
      </c>
      <c r="AR465" s="269">
        <f>VLOOKUP(A465,'2021 SPED'!A:AF,32,FALSE)</f>
        <v>287.3715577715775</v>
      </c>
      <c r="AS465" s="285">
        <f t="shared" si="113"/>
        <v>34090.763323174906</v>
      </c>
      <c r="AT465" s="247">
        <f t="shared" si="114"/>
        <v>2.4761283536487263E-2</v>
      </c>
      <c r="AU465" s="249">
        <f t="shared" si="111"/>
        <v>50567.311397474143</v>
      </c>
    </row>
    <row r="466" spans="1:47" x14ac:dyDescent="0.3">
      <c r="A466" s="243">
        <v>4163</v>
      </c>
      <c r="B466" s="243">
        <v>7</v>
      </c>
      <c r="C466" s="243" t="s">
        <v>446</v>
      </c>
      <c r="D466" s="243">
        <v>7</v>
      </c>
      <c r="E466" s="268">
        <f>VLOOKUP(A466,'Pupil Info'!A:D,4,FALSE)</f>
        <v>0</v>
      </c>
      <c r="F466" s="269">
        <f>VLOOKUP(A466,'Starting Point 2020'!A:AB,28,FALSE)+IFERROR(VLOOKUP(A466,'2020 SPED'!A:W,23,FALSE),0)</f>
        <v>4695</v>
      </c>
      <c r="G466" s="269">
        <f>VLOOKUP(A466,'Starting Point 2020'!A:AB,28,FALSE)</f>
        <v>4695</v>
      </c>
      <c r="H466" s="269">
        <f>VLOOKUP(A466,'2% 2020'!A:AB,28,FALSE)</f>
        <v>4695</v>
      </c>
      <c r="I466" s="269">
        <f t="shared" si="106"/>
        <v>0</v>
      </c>
      <c r="J466" s="269">
        <f>VLOOKUP(A466,'2% with VPK 2020'!A:AB,28,FALSE)</f>
        <v>4695</v>
      </c>
      <c r="K466" s="269">
        <f>VLOOKUP(A466,'Charter School Lease'!A:D,4,FALSE)</f>
        <v>0</v>
      </c>
      <c r="L466" s="269">
        <f>VLOOKUP(A466,'Integration Change'!H:K,4,FALSE)</f>
        <v>0</v>
      </c>
      <c r="M466" s="269">
        <f>VLOOKUP(A466,'Other SPED'!A:D,4,FALSE)</f>
        <v>0</v>
      </c>
      <c r="N466" s="269">
        <f>VLOOKUP(A466,'LTFM Change'!G:J,4,FALSE)</f>
        <v>0</v>
      </c>
      <c r="O466" s="269">
        <f>VLOOKUP(A466,QComp!I:N,6,FALSE)</f>
        <v>0</v>
      </c>
      <c r="P466" s="269">
        <v>0</v>
      </c>
      <c r="Q466" s="269">
        <v>0</v>
      </c>
      <c r="R466" s="269">
        <v>0</v>
      </c>
      <c r="S466" s="269">
        <v>0</v>
      </c>
      <c r="T466" s="269">
        <f>VLOOKUP(A466,QComp!A:D,4,FALSE)</f>
        <v>0</v>
      </c>
      <c r="U466" s="269">
        <f t="shared" si="108"/>
        <v>0</v>
      </c>
      <c r="V466" s="269">
        <f>VLOOKUP(A466,'2020 SPED'!A:AF,32,FALSE)</f>
        <v>0</v>
      </c>
      <c r="W466" s="270">
        <f t="shared" si="112"/>
        <v>0</v>
      </c>
      <c r="X466" s="247">
        <f t="shared" si="109"/>
        <v>0</v>
      </c>
      <c r="Z466" s="268">
        <f>VLOOKUP(A466,'Pupil Info'!A:E,5,FALSE)</f>
        <v>0</v>
      </c>
      <c r="AA466" s="269">
        <f>VLOOKUP(A466,'Starting Point 2021'!A:AB,28,FALSE)+VLOOKUP(A466,'2021 SPED'!A:AT,23,FALSE)</f>
        <v>0</v>
      </c>
      <c r="AB466" s="269">
        <f>VLOOKUP(A466,'Starting Point 2021'!A:AB,28,FALSE)</f>
        <v>0</v>
      </c>
      <c r="AC466" s="269">
        <f>VLOOKUP(A466,'2% 2021'!A:AB,28,FALSE)</f>
        <v>0</v>
      </c>
      <c r="AD466" s="269">
        <f t="shared" si="107"/>
        <v>0</v>
      </c>
      <c r="AE466" s="269">
        <f>VLOOKUP(A466,'2% with VPK 2021'!A:AB,28,FALSE)</f>
        <v>0</v>
      </c>
      <c r="AF466" s="269">
        <f>VLOOKUP(A466,'Charter School Lease'!A:E,5,FALSE)</f>
        <v>0</v>
      </c>
      <c r="AG466" s="269">
        <f>VLOOKUP(A466,'Integration Change'!H:L,5,FALSE)</f>
        <v>0</v>
      </c>
      <c r="AH466" s="269">
        <f>VLOOKUP(A466,'Other SPED'!A:D,4,FALSE)</f>
        <v>0</v>
      </c>
      <c r="AI466" s="269">
        <f>VLOOKUP(A466,QComp!I:R,10,FALSE)</f>
        <v>0</v>
      </c>
      <c r="AJ466" s="269">
        <f>VLOOKUP(A466,'LTFM Change'!G:K,5,FALSE)</f>
        <v>0</v>
      </c>
      <c r="AK466" s="269">
        <v>0</v>
      </c>
      <c r="AL466" s="269">
        <v>0</v>
      </c>
      <c r="AM466" s="269">
        <v>0</v>
      </c>
      <c r="AN466" s="269">
        <f>VLOOKUP(A466,'Safe School'!F:J,5,FALSE)</f>
        <v>0</v>
      </c>
      <c r="AO466" s="269">
        <v>0</v>
      </c>
      <c r="AP466" s="269">
        <f>VLOOKUP(A466,QComp!A:E,5,FALSE)</f>
        <v>0</v>
      </c>
      <c r="AQ466" s="269">
        <f t="shared" si="110"/>
        <v>0</v>
      </c>
      <c r="AR466" s="269">
        <f>VLOOKUP(A466,'2021 SPED'!A:AF,32,FALSE)</f>
        <v>0</v>
      </c>
      <c r="AS466" s="285">
        <f t="shared" si="113"/>
        <v>0</v>
      </c>
      <c r="AT466" s="247">
        <v>0</v>
      </c>
      <c r="AU466" s="249">
        <f t="shared" si="111"/>
        <v>0</v>
      </c>
    </row>
    <row r="467" spans="1:47" x14ac:dyDescent="0.3">
      <c r="A467" s="243">
        <v>4164</v>
      </c>
      <c r="B467" s="243">
        <v>7</v>
      </c>
      <c r="C467" s="243" t="s">
        <v>447</v>
      </c>
      <c r="D467" s="243">
        <v>7</v>
      </c>
      <c r="E467" s="268">
        <f>VLOOKUP(A467,'Pupil Info'!A:D,4,FALSE)</f>
        <v>110</v>
      </c>
      <c r="F467" s="269">
        <f>VLOOKUP(A467,'Starting Point 2020'!A:AB,28,FALSE)+IFERROR(VLOOKUP(A467,'2020 SPED'!A:W,23,FALSE),0)</f>
        <v>2151376.5433095982</v>
      </c>
      <c r="G467" s="269">
        <f>VLOOKUP(A467,'Starting Point 2020'!A:AB,28,FALSE)</f>
        <v>953074.8</v>
      </c>
      <c r="H467" s="269">
        <f>VLOOKUP(A467,'2% 2020'!A:AB,28,FALSE)</f>
        <v>970955.8</v>
      </c>
      <c r="I467" s="269">
        <f t="shared" si="106"/>
        <v>17881</v>
      </c>
      <c r="J467" s="269">
        <f>VLOOKUP(A467,'2% with VPK 2020'!A:AB,28,FALSE)</f>
        <v>971069</v>
      </c>
      <c r="K467" s="269">
        <f>VLOOKUP(A467,'Charter School Lease'!A:D,4,FALSE)</f>
        <v>0</v>
      </c>
      <c r="L467" s="269">
        <f>VLOOKUP(A467,'Integration Change'!H:K,4,FALSE)</f>
        <v>0</v>
      </c>
      <c r="M467" s="269">
        <f>VLOOKUP(A467,'Other SPED'!A:D,4,FALSE)</f>
        <v>0</v>
      </c>
      <c r="N467" s="269">
        <f>VLOOKUP(A467,'LTFM Change'!G:J,4,FALSE)</f>
        <v>0</v>
      </c>
      <c r="O467" s="269">
        <f>VLOOKUP(A467,QComp!I:N,6,FALSE)</f>
        <v>2.0648188287050289</v>
      </c>
      <c r="P467" s="269">
        <f>VLOOKUP(A467,'Breakfast and Lunch'!A:D,4,FALSE)</f>
        <v>0</v>
      </c>
      <c r="Q467" s="269">
        <f>VLOOKUP(A467,'Breakfast and Lunch'!A:E,5,FALSE)</f>
        <v>0</v>
      </c>
      <c r="R467" s="269">
        <v>0</v>
      </c>
      <c r="S467" s="269">
        <v>0</v>
      </c>
      <c r="T467" s="269">
        <f>VLOOKUP(A467,QComp!A:D,4,FALSE)</f>
        <v>0</v>
      </c>
      <c r="U467" s="269">
        <f t="shared" si="108"/>
        <v>115.26481882866938</v>
      </c>
      <c r="V467" s="269">
        <f>VLOOKUP(A467,'2020 SPED'!A:AF,32,FALSE)</f>
        <v>0</v>
      </c>
      <c r="W467" s="270">
        <f t="shared" si="112"/>
        <v>17996.264818828669</v>
      </c>
      <c r="X467" s="247">
        <f t="shared" si="109"/>
        <v>8.3650000158241779E-3</v>
      </c>
      <c r="Z467" s="268">
        <f>VLOOKUP(A467,'Pupil Info'!A:E,5,FALSE)</f>
        <v>99</v>
      </c>
      <c r="AA467" s="269">
        <f>VLOOKUP(A467,'Starting Point 2021'!A:AB,28,FALSE)+VLOOKUP(A467,'2021 SPED'!A:AT,23,FALSE)</f>
        <v>2033386.927335642</v>
      </c>
      <c r="AB467" s="269">
        <f>VLOOKUP(A467,'Starting Point 2021'!A:AB,28,FALSE)</f>
        <v>858003</v>
      </c>
      <c r="AC467" s="269">
        <f>VLOOKUP(A467,'2% 2021'!A:AB,28,FALSE)</f>
        <v>890572</v>
      </c>
      <c r="AD467" s="269">
        <f t="shared" si="107"/>
        <v>32569</v>
      </c>
      <c r="AE467" s="269">
        <f>VLOOKUP(A467,'2% with VPK 2021'!A:AB,28,FALSE)</f>
        <v>890672</v>
      </c>
      <c r="AF467" s="269">
        <f>VLOOKUP(A467,'Charter School Lease'!A:E,5,FALSE)</f>
        <v>0</v>
      </c>
      <c r="AG467" s="269">
        <f>VLOOKUP(A467,'Integration Change'!H:L,5,FALSE)</f>
        <v>0</v>
      </c>
      <c r="AH467" s="269">
        <f>VLOOKUP(A467,'Other SPED'!A:D,4,FALSE)</f>
        <v>0</v>
      </c>
      <c r="AI467" s="269">
        <f>VLOOKUP(A467,QComp!I:R,10,FALSE)</f>
        <v>1.8070117755669344</v>
      </c>
      <c r="AJ467" s="269">
        <f>VLOOKUP(A467,'LTFM Change'!G:K,5,FALSE)</f>
        <v>0</v>
      </c>
      <c r="AK467" s="269">
        <f>VLOOKUP(A467,'Breakfast and Lunch'!A:E,5,FALSE)</f>
        <v>0</v>
      </c>
      <c r="AL467" s="269">
        <f>VLOOKUP(A467,'Breakfast and Lunch'!A:D,4,FALSE)</f>
        <v>0</v>
      </c>
      <c r="AM467" s="269">
        <v>0</v>
      </c>
      <c r="AN467" s="269">
        <f>VLOOKUP(A467,'Safe School'!F:J,5,FALSE)</f>
        <v>0</v>
      </c>
      <c r="AO467" s="269">
        <v>0</v>
      </c>
      <c r="AP467" s="269">
        <f>VLOOKUP(A467,QComp!A:E,5,FALSE)</f>
        <v>0</v>
      </c>
      <c r="AQ467" s="269">
        <f t="shared" si="110"/>
        <v>101.80701177555602</v>
      </c>
      <c r="AR467" s="269">
        <f>VLOOKUP(A467,'2021 SPED'!A:AF,32,FALSE)</f>
        <v>200.65859286347404</v>
      </c>
      <c r="AS467" s="285">
        <f t="shared" si="113"/>
        <v>32871.46560463903</v>
      </c>
      <c r="AT467" s="247">
        <f t="shared" si="114"/>
        <v>1.6165868464449396E-2</v>
      </c>
      <c r="AU467" s="249">
        <f t="shared" si="111"/>
        <v>50867.730423467699</v>
      </c>
    </row>
    <row r="468" spans="1:47" x14ac:dyDescent="0.3">
      <c r="A468" s="243">
        <v>4166</v>
      </c>
      <c r="B468" s="243">
        <v>7</v>
      </c>
      <c r="C468" s="243" t="s">
        <v>448</v>
      </c>
      <c r="D468" s="243">
        <v>7</v>
      </c>
      <c r="E468" s="268">
        <f>VLOOKUP(A468,'Pupil Info'!A:D,4,FALSE)</f>
        <v>145</v>
      </c>
      <c r="F468" s="269">
        <f>VLOOKUP(A468,'Starting Point 2020'!A:AB,28,FALSE)+IFERROR(VLOOKUP(A468,'2020 SPED'!A:W,23,FALSE),0)</f>
        <v>2169807.1347847776</v>
      </c>
      <c r="G468" s="269">
        <f>VLOOKUP(A468,'Starting Point 2020'!A:AB,28,FALSE)</f>
        <v>1669636</v>
      </c>
      <c r="H468" s="269">
        <f>VLOOKUP(A468,'2% 2020'!A:AB,28,FALSE)</f>
        <v>1702410</v>
      </c>
      <c r="I468" s="269">
        <f t="shared" si="106"/>
        <v>32774</v>
      </c>
      <c r="J468" s="269">
        <f>VLOOKUP(A468,'2% with VPK 2020'!A:AB,28,FALSE)</f>
        <v>1702538</v>
      </c>
      <c r="K468" s="269">
        <f>VLOOKUP(A468,'Charter School Lease'!A:D,4,FALSE)</f>
        <v>0</v>
      </c>
      <c r="L468" s="269">
        <f>VLOOKUP(A468,'Integration Change'!H:K,4,FALSE)</f>
        <v>0</v>
      </c>
      <c r="M468" s="269">
        <f>VLOOKUP(A468,'Other SPED'!A:D,4,FALSE)</f>
        <v>0</v>
      </c>
      <c r="N468" s="269">
        <f>VLOOKUP(A468,'LTFM Change'!G:J,4,FALSE)</f>
        <v>0</v>
      </c>
      <c r="O468" s="269">
        <f>VLOOKUP(A468,QComp!I:N,6,FALSE)</f>
        <v>3.7342468178685522</v>
      </c>
      <c r="P468" s="269">
        <f>VLOOKUP(A468,'Breakfast and Lunch'!A:D,4,FALSE)</f>
        <v>0</v>
      </c>
      <c r="Q468" s="269">
        <f>VLOOKUP(A468,'Breakfast and Lunch'!A:E,5,FALSE)</f>
        <v>0</v>
      </c>
      <c r="R468" s="269">
        <v>0</v>
      </c>
      <c r="S468" s="269">
        <v>0</v>
      </c>
      <c r="T468" s="269">
        <f>VLOOKUP(A468,QComp!A:D,4,FALSE)</f>
        <v>0</v>
      </c>
      <c r="U468" s="269">
        <f t="shared" si="108"/>
        <v>131.7342468178831</v>
      </c>
      <c r="V468" s="269">
        <f>VLOOKUP(A468,'2020 SPED'!A:AF,32,FALSE)</f>
        <v>0</v>
      </c>
      <c r="W468" s="270">
        <f t="shared" si="112"/>
        <v>32905.734246817883</v>
      </c>
      <c r="X468" s="247">
        <f t="shared" si="109"/>
        <v>1.5165280692139392E-2</v>
      </c>
      <c r="Z468" s="268">
        <f>VLOOKUP(A468,'Pupil Info'!A:E,5,FALSE)</f>
        <v>145</v>
      </c>
      <c r="AA468" s="269">
        <f>VLOOKUP(A468,'Starting Point 2021'!A:AB,28,FALSE)+VLOOKUP(A468,'2021 SPED'!A:AT,23,FALSE)</f>
        <v>2241493.6046333699</v>
      </c>
      <c r="AB468" s="269">
        <f>VLOOKUP(A468,'Starting Point 2021'!A:AB,28,FALSE)</f>
        <v>1694525</v>
      </c>
      <c r="AC468" s="269">
        <f>VLOOKUP(A468,'2% 2021'!A:AB,28,FALSE)</f>
        <v>1761926</v>
      </c>
      <c r="AD468" s="269">
        <f t="shared" si="107"/>
        <v>67401</v>
      </c>
      <c r="AE468" s="269">
        <f>VLOOKUP(A468,'2% with VPK 2021'!A:AB,28,FALSE)</f>
        <v>1762039</v>
      </c>
      <c r="AF468" s="269">
        <f>VLOOKUP(A468,'Charter School Lease'!A:E,5,FALSE)</f>
        <v>0</v>
      </c>
      <c r="AG468" s="269">
        <f>VLOOKUP(A468,'Integration Change'!H:L,5,FALSE)</f>
        <v>0</v>
      </c>
      <c r="AH468" s="269">
        <f>VLOOKUP(A468,'Other SPED'!A:D,4,FALSE)</f>
        <v>0</v>
      </c>
      <c r="AI468" s="269">
        <f>VLOOKUP(A468,QComp!I:R,10,FALSE)</f>
        <v>3.7732714228186524</v>
      </c>
      <c r="AJ468" s="269">
        <f>VLOOKUP(A468,'LTFM Change'!G:K,5,FALSE)</f>
        <v>0</v>
      </c>
      <c r="AK468" s="269">
        <f>VLOOKUP(A468,'Breakfast and Lunch'!A:E,5,FALSE)</f>
        <v>0</v>
      </c>
      <c r="AL468" s="269">
        <f>VLOOKUP(A468,'Breakfast and Lunch'!A:D,4,FALSE)</f>
        <v>0</v>
      </c>
      <c r="AM468" s="269">
        <v>0</v>
      </c>
      <c r="AN468" s="269">
        <f>VLOOKUP(A468,'Safe School'!F:J,5,FALSE)</f>
        <v>0</v>
      </c>
      <c r="AO468" s="269">
        <v>0</v>
      </c>
      <c r="AP468" s="269">
        <f>VLOOKUP(A468,QComp!A:E,5,FALSE)</f>
        <v>0</v>
      </c>
      <c r="AQ468" s="269">
        <f t="shared" si="110"/>
        <v>116.7732714228332</v>
      </c>
      <c r="AR468" s="269">
        <f>VLOOKUP(A468,'2021 SPED'!A:AF,32,FALSE)</f>
        <v>-35.191110187326558</v>
      </c>
      <c r="AS468" s="285">
        <f t="shared" si="113"/>
        <v>67482.582161235507</v>
      </c>
      <c r="AT468" s="247">
        <f t="shared" si="114"/>
        <v>3.0106078385297653E-2</v>
      </c>
      <c r="AU468" s="249">
        <f t="shared" si="111"/>
        <v>100388.31640805339</v>
      </c>
    </row>
    <row r="469" spans="1:47" x14ac:dyDescent="0.3">
      <c r="A469" s="243">
        <v>4167</v>
      </c>
      <c r="B469" s="243">
        <v>7</v>
      </c>
      <c r="C469" s="243" t="s">
        <v>449</v>
      </c>
      <c r="D469" s="243">
        <v>7</v>
      </c>
      <c r="E469" s="268">
        <f>VLOOKUP(A469,'Pupil Info'!A:D,4,FALSE)</f>
        <v>340</v>
      </c>
      <c r="F469" s="269">
        <f>VLOOKUP(A469,'Starting Point 2020'!A:AB,28,FALSE)+IFERROR(VLOOKUP(A469,'2020 SPED'!A:W,23,FALSE),0)</f>
        <v>2768882.6283631301</v>
      </c>
      <c r="G469" s="269">
        <f>VLOOKUP(A469,'Starting Point 2020'!A:AB,28,FALSE)</f>
        <v>2325840</v>
      </c>
      <c r="H469" s="269">
        <f>VLOOKUP(A469,'2% 2020'!A:AB,28,FALSE)</f>
        <v>2369264</v>
      </c>
      <c r="I469" s="269">
        <f t="shared" si="106"/>
        <v>43424</v>
      </c>
      <c r="J469" s="269">
        <f>VLOOKUP(A469,'2% with VPK 2020'!A:AB,28,FALSE)</f>
        <v>2369234</v>
      </c>
      <c r="K469" s="269">
        <f>VLOOKUP(A469,'Charter School Lease'!A:D,4,FALSE)</f>
        <v>0</v>
      </c>
      <c r="L469" s="269">
        <f>VLOOKUP(A469,'Integration Change'!H:K,4,FALSE)</f>
        <v>0</v>
      </c>
      <c r="M469" s="269">
        <f>VLOOKUP(A469,'Other SPED'!A:D,4,FALSE)</f>
        <v>0</v>
      </c>
      <c r="N469" s="269">
        <f>VLOOKUP(A469,'LTFM Change'!G:J,4,FALSE)</f>
        <v>0</v>
      </c>
      <c r="O469" s="269">
        <f>VLOOKUP(A469,QComp!I:N,6,FALSE)</f>
        <v>7.1609674272040138</v>
      </c>
      <c r="P469" s="269">
        <f>VLOOKUP(A469,'Breakfast and Lunch'!A:D,4,FALSE)</f>
        <v>0</v>
      </c>
      <c r="Q469" s="269">
        <f>VLOOKUP(A469,'Breakfast and Lunch'!A:E,5,FALSE)</f>
        <v>0</v>
      </c>
      <c r="R469" s="269">
        <v>0</v>
      </c>
      <c r="S469" s="269">
        <v>0</v>
      </c>
      <c r="T469" s="269">
        <f>VLOOKUP(A469,QComp!A:D,4,FALSE)</f>
        <v>0</v>
      </c>
      <c r="U469" s="269">
        <f t="shared" si="108"/>
        <v>-22.839032572694123</v>
      </c>
      <c r="V469" s="269">
        <f>VLOOKUP(A469,'2020 SPED'!A:AF,32,FALSE)</f>
        <v>0</v>
      </c>
      <c r="W469" s="270">
        <f t="shared" si="112"/>
        <v>43401.160967427306</v>
      </c>
      <c r="X469" s="247">
        <f t="shared" si="109"/>
        <v>1.567461203405527E-2</v>
      </c>
      <c r="Z469" s="268">
        <f>VLOOKUP(A469,'Pupil Info'!A:E,5,FALSE)</f>
        <v>347</v>
      </c>
      <c r="AA469" s="269">
        <f>VLOOKUP(A469,'Starting Point 2021'!A:AB,28,FALSE)+VLOOKUP(A469,'2021 SPED'!A:AT,23,FALSE)</f>
        <v>2851897.1705673472</v>
      </c>
      <c r="AB469" s="269">
        <f>VLOOKUP(A469,'Starting Point 2021'!A:AB,28,FALSE)</f>
        <v>2360735</v>
      </c>
      <c r="AC469" s="269">
        <f>VLOOKUP(A469,'2% 2021'!A:AB,28,FALSE)</f>
        <v>2449822</v>
      </c>
      <c r="AD469" s="269">
        <f t="shared" si="107"/>
        <v>89087</v>
      </c>
      <c r="AE469" s="269">
        <f>VLOOKUP(A469,'2% with VPK 2021'!A:AB,28,FALSE)</f>
        <v>2449791</v>
      </c>
      <c r="AF469" s="269">
        <f>VLOOKUP(A469,'Charter School Lease'!A:E,5,FALSE)</f>
        <v>0</v>
      </c>
      <c r="AG469" s="269">
        <f>VLOOKUP(A469,'Integration Change'!H:L,5,FALSE)</f>
        <v>0</v>
      </c>
      <c r="AH469" s="269">
        <f>VLOOKUP(A469,'Other SPED'!A:D,4,FALSE)</f>
        <v>0</v>
      </c>
      <c r="AI469" s="269">
        <f>VLOOKUP(A469,QComp!I:R,10,FALSE)</f>
        <v>6.6794232376414584</v>
      </c>
      <c r="AJ469" s="269">
        <f>VLOOKUP(A469,'LTFM Change'!G:K,5,FALSE)</f>
        <v>0</v>
      </c>
      <c r="AK469" s="269">
        <f>VLOOKUP(A469,'Breakfast and Lunch'!A:E,5,FALSE)</f>
        <v>0</v>
      </c>
      <c r="AL469" s="269">
        <f>VLOOKUP(A469,'Breakfast and Lunch'!A:D,4,FALSE)</f>
        <v>0</v>
      </c>
      <c r="AM469" s="269">
        <v>0</v>
      </c>
      <c r="AN469" s="269">
        <f>VLOOKUP(A469,'Safe School'!F:J,5,FALSE)</f>
        <v>0</v>
      </c>
      <c r="AO469" s="269">
        <v>0</v>
      </c>
      <c r="AP469" s="269">
        <f>VLOOKUP(A469,QComp!A:E,5,FALSE)</f>
        <v>0</v>
      </c>
      <c r="AQ469" s="269">
        <f t="shared" si="110"/>
        <v>-24.320576762314886</v>
      </c>
      <c r="AR469" s="269">
        <f>VLOOKUP(A469,'2021 SPED'!A:AF,32,FALSE)</f>
        <v>602.80421659356216</v>
      </c>
      <c r="AS469" s="285">
        <f t="shared" si="113"/>
        <v>89665.483639831247</v>
      </c>
      <c r="AT469" s="247">
        <f t="shared" si="114"/>
        <v>3.1440643991379753E-2</v>
      </c>
      <c r="AU469" s="249">
        <f t="shared" si="111"/>
        <v>133066.64460725855</v>
      </c>
    </row>
    <row r="470" spans="1:47" x14ac:dyDescent="0.3">
      <c r="A470" s="243">
        <v>4168</v>
      </c>
      <c r="B470" s="243">
        <v>7</v>
      </c>
      <c r="C470" s="243" t="s">
        <v>450</v>
      </c>
      <c r="D470" s="243">
        <v>7</v>
      </c>
      <c r="E470" s="268">
        <f>VLOOKUP(A470,'Pupil Info'!A:D,4,FALSE)</f>
        <v>95</v>
      </c>
      <c r="F470" s="269">
        <f>VLOOKUP(A470,'Starting Point 2020'!A:AB,28,FALSE)+IFERROR(VLOOKUP(A470,'2020 SPED'!A:W,23,FALSE),0)</f>
        <v>1026501.8769595565</v>
      </c>
      <c r="G470" s="269">
        <f>VLOOKUP(A470,'Starting Point 2020'!A:AB,28,FALSE)</f>
        <v>725293</v>
      </c>
      <c r="H470" s="269">
        <f>VLOOKUP(A470,'2% 2020'!A:AB,28,FALSE)</f>
        <v>738633</v>
      </c>
      <c r="I470" s="269">
        <f t="shared" si="106"/>
        <v>13340</v>
      </c>
      <c r="J470" s="269">
        <f>VLOOKUP(A470,'2% with VPK 2020'!A:AB,28,FALSE)</f>
        <v>738720</v>
      </c>
      <c r="K470" s="269">
        <f>VLOOKUP(A470,'Charter School Lease'!A:D,4,FALSE)</f>
        <v>0</v>
      </c>
      <c r="L470" s="269">
        <f>VLOOKUP(A470,'Integration Change'!H:K,4,FALSE)</f>
        <v>0</v>
      </c>
      <c r="M470" s="269">
        <f>VLOOKUP(A470,'Other SPED'!A:D,4,FALSE)</f>
        <v>0</v>
      </c>
      <c r="N470" s="269">
        <f>VLOOKUP(A470,'LTFM Change'!G:J,4,FALSE)</f>
        <v>0</v>
      </c>
      <c r="O470" s="269">
        <f>VLOOKUP(A470,QComp!I:N,6,FALSE)</f>
        <v>0</v>
      </c>
      <c r="P470" s="269">
        <f>VLOOKUP(A470,'Breakfast and Lunch'!A:D,4,FALSE)</f>
        <v>0</v>
      </c>
      <c r="Q470" s="269">
        <f>VLOOKUP(A470,'Breakfast and Lunch'!A:E,5,FALSE)</f>
        <v>0</v>
      </c>
      <c r="R470" s="269">
        <v>0</v>
      </c>
      <c r="S470" s="269">
        <v>0</v>
      </c>
      <c r="T470" s="269">
        <f>VLOOKUP(A470,QComp!A:D,4,FALSE)</f>
        <v>0</v>
      </c>
      <c r="U470" s="269">
        <f t="shared" si="108"/>
        <v>87</v>
      </c>
      <c r="V470" s="269">
        <f>VLOOKUP(A470,'2020 SPED'!A:AF,32,FALSE)</f>
        <v>0</v>
      </c>
      <c r="W470" s="270">
        <f t="shared" si="112"/>
        <v>13427</v>
      </c>
      <c r="X470" s="247">
        <f t="shared" si="109"/>
        <v>1.3080346272497868E-2</v>
      </c>
      <c r="Z470" s="268">
        <f>VLOOKUP(A470,'Pupil Info'!A:E,5,FALSE)</f>
        <v>90</v>
      </c>
      <c r="AA470" s="269">
        <f>VLOOKUP(A470,'Starting Point 2021'!A:AB,28,FALSE)+VLOOKUP(A470,'2021 SPED'!A:AT,23,FALSE)</f>
        <v>997280.92843901343</v>
      </c>
      <c r="AB470" s="269">
        <f>VLOOKUP(A470,'Starting Point 2021'!A:AB,28,FALSE)</f>
        <v>684521</v>
      </c>
      <c r="AC470" s="269">
        <f>VLOOKUP(A470,'2% 2021'!A:AB,28,FALSE)</f>
        <v>710782</v>
      </c>
      <c r="AD470" s="269">
        <f t="shared" si="107"/>
        <v>26261</v>
      </c>
      <c r="AE470" s="269">
        <f>VLOOKUP(A470,'2% with VPK 2021'!A:AB,28,FALSE)</f>
        <v>710864</v>
      </c>
      <c r="AF470" s="269">
        <f>VLOOKUP(A470,'Charter School Lease'!A:E,5,FALSE)</f>
        <v>0</v>
      </c>
      <c r="AG470" s="269">
        <f>VLOOKUP(A470,'Integration Change'!H:L,5,FALSE)</f>
        <v>0</v>
      </c>
      <c r="AH470" s="269">
        <f>VLOOKUP(A470,'Other SPED'!A:D,4,FALSE)</f>
        <v>0</v>
      </c>
      <c r="AI470" s="269">
        <f>VLOOKUP(A470,QComp!I:R,10,FALSE)</f>
        <v>0</v>
      </c>
      <c r="AJ470" s="269">
        <f>VLOOKUP(A470,'LTFM Change'!G:K,5,FALSE)</f>
        <v>0</v>
      </c>
      <c r="AK470" s="269">
        <f>VLOOKUP(A470,'Breakfast and Lunch'!A:E,5,FALSE)</f>
        <v>0</v>
      </c>
      <c r="AL470" s="269">
        <f>VLOOKUP(A470,'Breakfast and Lunch'!A:D,4,FALSE)</f>
        <v>0</v>
      </c>
      <c r="AM470" s="269">
        <v>0</v>
      </c>
      <c r="AN470" s="269">
        <f>VLOOKUP(A470,'Safe School'!F:J,5,FALSE)</f>
        <v>0</v>
      </c>
      <c r="AO470" s="269">
        <v>0</v>
      </c>
      <c r="AP470" s="269">
        <f>VLOOKUP(A470,QComp!A:E,5,FALSE)</f>
        <v>0</v>
      </c>
      <c r="AQ470" s="269">
        <f t="shared" si="110"/>
        <v>82</v>
      </c>
      <c r="AR470" s="269">
        <f>VLOOKUP(A470,'2021 SPED'!A:AF,32,FALSE)</f>
        <v>-9.8834540362586267</v>
      </c>
      <c r="AS470" s="285">
        <f t="shared" si="113"/>
        <v>26333.116545963741</v>
      </c>
      <c r="AT470" s="247">
        <f t="shared" si="114"/>
        <v>2.6404913395046584E-2</v>
      </c>
      <c r="AU470" s="249">
        <f t="shared" si="111"/>
        <v>39760.116545963741</v>
      </c>
    </row>
    <row r="471" spans="1:47" x14ac:dyDescent="0.3">
      <c r="A471" s="243">
        <v>4169</v>
      </c>
      <c r="B471" s="243">
        <v>7</v>
      </c>
      <c r="C471" s="243" t="s">
        <v>451</v>
      </c>
      <c r="D471" s="243">
        <v>7</v>
      </c>
      <c r="E471" s="268">
        <f>VLOOKUP(A471,'Pupil Info'!A:D,4,FALSE)</f>
        <v>250</v>
      </c>
      <c r="F471" s="269">
        <f>VLOOKUP(A471,'Starting Point 2020'!A:AB,28,FALSE)+IFERROR(VLOOKUP(A471,'2020 SPED'!A:W,23,FALSE),0)</f>
        <v>4274725.9113466293</v>
      </c>
      <c r="G471" s="269">
        <f>VLOOKUP(A471,'Starting Point 2020'!A:AB,28,FALSE)</f>
        <v>2589663</v>
      </c>
      <c r="H471" s="269">
        <f>VLOOKUP(A471,'2% 2020'!A:AB,28,FALSE)</f>
        <v>2640647</v>
      </c>
      <c r="I471" s="269">
        <f t="shared" si="106"/>
        <v>50984</v>
      </c>
      <c r="J471" s="269">
        <f>VLOOKUP(A471,'2% with VPK 2020'!A:AB,28,FALSE)</f>
        <v>2640615</v>
      </c>
      <c r="K471" s="269">
        <f>VLOOKUP(A471,'Charter School Lease'!A:D,4,FALSE)</f>
        <v>0</v>
      </c>
      <c r="L471" s="269">
        <f>VLOOKUP(A471,'Integration Change'!H:K,4,FALSE)</f>
        <v>0</v>
      </c>
      <c r="M471" s="269">
        <f>VLOOKUP(A471,'Other SPED'!A:D,4,FALSE)</f>
        <v>0</v>
      </c>
      <c r="N471" s="269">
        <f>VLOOKUP(A471,'LTFM Change'!G:J,4,FALSE)</f>
        <v>0</v>
      </c>
      <c r="O471" s="269">
        <f>VLOOKUP(A471,QComp!I:N,6,FALSE)</f>
        <v>6.3042872748628724</v>
      </c>
      <c r="P471" s="269">
        <f>VLOOKUP(A471,'Breakfast and Lunch'!A:D,4,FALSE)</f>
        <v>0</v>
      </c>
      <c r="Q471" s="269">
        <f>VLOOKUP(A471,'Breakfast and Lunch'!A:E,5,FALSE)</f>
        <v>0</v>
      </c>
      <c r="R471" s="269">
        <v>0</v>
      </c>
      <c r="S471" s="269">
        <v>0</v>
      </c>
      <c r="T471" s="269">
        <f>VLOOKUP(A471,QComp!A:D,4,FALSE)</f>
        <v>0</v>
      </c>
      <c r="U471" s="269">
        <f t="shared" si="108"/>
        <v>-25.695712725166231</v>
      </c>
      <c r="V471" s="269">
        <f>VLOOKUP(A471,'2020 SPED'!A:AF,32,FALSE)</f>
        <v>0</v>
      </c>
      <c r="W471" s="270">
        <f t="shared" si="112"/>
        <v>50958.304287274834</v>
      </c>
      <c r="X471" s="247">
        <f t="shared" si="109"/>
        <v>1.1920835474390065E-2</v>
      </c>
      <c r="Z471" s="268">
        <f>VLOOKUP(A471,'Pupil Info'!A:E,5,FALSE)</f>
        <v>246</v>
      </c>
      <c r="AA471" s="269">
        <f>VLOOKUP(A471,'Starting Point 2021'!A:AB,28,FALSE)+VLOOKUP(A471,'2021 SPED'!A:AT,23,FALSE)</f>
        <v>4172988.4175004144</v>
      </c>
      <c r="AB471" s="269">
        <f>VLOOKUP(A471,'Starting Point 2021'!A:AB,28,FALSE)</f>
        <v>2388504</v>
      </c>
      <c r="AC471" s="269">
        <f>VLOOKUP(A471,'2% 2021'!A:AB,28,FALSE)</f>
        <v>2482723</v>
      </c>
      <c r="AD471" s="269">
        <f t="shared" si="107"/>
        <v>94219</v>
      </c>
      <c r="AE471" s="269">
        <f>VLOOKUP(A471,'2% with VPK 2021'!A:AB,28,FALSE)</f>
        <v>2482937</v>
      </c>
      <c r="AF471" s="269">
        <f>VLOOKUP(A471,'Charter School Lease'!A:E,5,FALSE)</f>
        <v>0</v>
      </c>
      <c r="AG471" s="269">
        <f>VLOOKUP(A471,'Integration Change'!H:L,5,FALSE)</f>
        <v>0</v>
      </c>
      <c r="AH471" s="269">
        <f>VLOOKUP(A471,'Other SPED'!A:D,4,FALSE)</f>
        <v>0</v>
      </c>
      <c r="AI471" s="269">
        <f>VLOOKUP(A471,QComp!I:R,10,FALSE)</f>
        <v>5.1885451169364387</v>
      </c>
      <c r="AJ471" s="269">
        <f>VLOOKUP(A471,'LTFM Change'!G:K,5,FALSE)</f>
        <v>0</v>
      </c>
      <c r="AK471" s="269">
        <f>VLOOKUP(A471,'Breakfast and Lunch'!A:E,5,FALSE)</f>
        <v>0</v>
      </c>
      <c r="AL471" s="269">
        <f>VLOOKUP(A471,'Breakfast and Lunch'!A:D,4,FALSE)</f>
        <v>0</v>
      </c>
      <c r="AM471" s="269">
        <v>0</v>
      </c>
      <c r="AN471" s="269">
        <f>VLOOKUP(A471,'Safe School'!F:J,5,FALSE)</f>
        <v>0</v>
      </c>
      <c r="AO471" s="269">
        <v>0</v>
      </c>
      <c r="AP471" s="269">
        <f>VLOOKUP(A471,QComp!A:E,5,FALSE)</f>
        <v>0</v>
      </c>
      <c r="AQ471" s="269">
        <f t="shared" si="110"/>
        <v>219.18854511715472</v>
      </c>
      <c r="AR471" s="269">
        <f>VLOOKUP(A471,'2021 SPED'!A:AF,32,FALSE)</f>
        <v>818.84155044401996</v>
      </c>
      <c r="AS471" s="285">
        <f t="shared" si="113"/>
        <v>95257.030095561175</v>
      </c>
      <c r="AT471" s="247">
        <f t="shared" si="114"/>
        <v>2.2827053556170453E-2</v>
      </c>
      <c r="AU471" s="249">
        <f t="shared" si="111"/>
        <v>146215.33438283601</v>
      </c>
    </row>
    <row r="472" spans="1:47" x14ac:dyDescent="0.3">
      <c r="A472" s="243">
        <v>4170</v>
      </c>
      <c r="B472" s="243">
        <v>7</v>
      </c>
      <c r="C472" s="243" t="s">
        <v>452</v>
      </c>
      <c r="D472" s="243">
        <v>7</v>
      </c>
      <c r="E472" s="268">
        <f>VLOOKUP(A472,'Pupil Info'!A:D,4,FALSE)</f>
        <v>1830</v>
      </c>
      <c r="F472" s="269">
        <f>VLOOKUP(A472,'Starting Point 2020'!A:AB,28,FALSE)+IFERROR(VLOOKUP(A472,'2020 SPED'!A:W,23,FALSE),0)</f>
        <v>23760866.22618214</v>
      </c>
      <c r="G472" s="269">
        <f>VLOOKUP(A472,'Starting Point 2020'!A:AB,28,FALSE)</f>
        <v>17937742</v>
      </c>
      <c r="H472" s="269">
        <f>VLOOKUP(A472,'2% 2020'!A:AB,28,FALSE)</f>
        <v>18272286</v>
      </c>
      <c r="I472" s="269">
        <f t="shared" ref="I472:I535" si="115">H472-G472</f>
        <v>334544</v>
      </c>
      <c r="J472" s="269">
        <f>VLOOKUP(A472,'2% with VPK 2020'!A:AB,28,FALSE)</f>
        <v>18272119</v>
      </c>
      <c r="K472" s="269">
        <f>VLOOKUP(A472,'Charter School Lease'!A:D,4,FALSE)</f>
        <v>0</v>
      </c>
      <c r="L472" s="269">
        <f>VLOOKUP(A472,'Integration Change'!H:K,4,FALSE)</f>
        <v>0</v>
      </c>
      <c r="M472" s="269">
        <f>VLOOKUP(A472,'Other SPED'!A:D,4,FALSE)</f>
        <v>0</v>
      </c>
      <c r="N472" s="269">
        <f>VLOOKUP(A472,'LTFM Change'!G:J,4,FALSE)</f>
        <v>0</v>
      </c>
      <c r="O472" s="269">
        <f>VLOOKUP(A472,QComp!I:N,6,FALSE)</f>
        <v>33.652153676317539</v>
      </c>
      <c r="P472" s="269">
        <f>VLOOKUP(A472,'Breakfast and Lunch'!A:D,4,FALSE)</f>
        <v>0</v>
      </c>
      <c r="Q472" s="269">
        <f>VLOOKUP(A472,'Breakfast and Lunch'!A:E,5,FALSE)</f>
        <v>0</v>
      </c>
      <c r="R472" s="269">
        <v>0</v>
      </c>
      <c r="S472" s="269">
        <v>0</v>
      </c>
      <c r="T472" s="269">
        <f>VLOOKUP(A472,QComp!A:D,4,FALSE)</f>
        <v>0</v>
      </c>
      <c r="U472" s="269">
        <f t="shared" si="108"/>
        <v>-133.3478463254869</v>
      </c>
      <c r="V472" s="269">
        <f>VLOOKUP(A472,'2020 SPED'!A:AF,32,FALSE)</f>
        <v>0</v>
      </c>
      <c r="W472" s="270">
        <f t="shared" si="112"/>
        <v>334410.65215367451</v>
      </c>
      <c r="X472" s="247">
        <f t="shared" si="109"/>
        <v>1.4074009296226197E-2</v>
      </c>
      <c r="Z472" s="268">
        <f>VLOOKUP(A472,'Pupil Info'!A:E,5,FALSE)</f>
        <v>2003</v>
      </c>
      <c r="AA472" s="269">
        <f>VLOOKUP(A472,'Starting Point 2021'!A:AB,28,FALSE)+VLOOKUP(A472,'2021 SPED'!A:AT,23,FALSE)</f>
        <v>26751921.259596497</v>
      </c>
      <c r="AB472" s="269">
        <f>VLOOKUP(A472,'Starting Point 2021'!A:AB,28,FALSE)</f>
        <v>19778750.399999999</v>
      </c>
      <c r="AC472" s="269">
        <f>VLOOKUP(A472,'2% 2021'!A:AB,28,FALSE)</f>
        <v>20539394.399999999</v>
      </c>
      <c r="AD472" s="269">
        <f t="shared" ref="AD472:AD535" si="116">AC472-AB472</f>
        <v>760644</v>
      </c>
      <c r="AE472" s="269">
        <f>VLOOKUP(A472,'2% with VPK 2021'!A:AB,28,FALSE)</f>
        <v>20541384</v>
      </c>
      <c r="AF472" s="269">
        <f>VLOOKUP(A472,'Charter School Lease'!A:E,5,FALSE)</f>
        <v>0</v>
      </c>
      <c r="AG472" s="269">
        <f>VLOOKUP(A472,'Integration Change'!H:L,5,FALSE)</f>
        <v>0</v>
      </c>
      <c r="AH472" s="269">
        <f>VLOOKUP(A472,'Other SPED'!A:D,4,FALSE)</f>
        <v>0</v>
      </c>
      <c r="AI472" s="269">
        <f>VLOOKUP(A472,QComp!I:R,10,FALSE)</f>
        <v>38.807790056976955</v>
      </c>
      <c r="AJ472" s="269">
        <f>VLOOKUP(A472,'LTFM Change'!G:K,5,FALSE)</f>
        <v>0</v>
      </c>
      <c r="AK472" s="269">
        <f>VLOOKUP(A472,'Breakfast and Lunch'!A:E,5,FALSE)</f>
        <v>0</v>
      </c>
      <c r="AL472" s="269">
        <f>VLOOKUP(A472,'Breakfast and Lunch'!A:D,4,FALSE)</f>
        <v>0</v>
      </c>
      <c r="AM472" s="269">
        <v>0</v>
      </c>
      <c r="AN472" s="269">
        <f>VLOOKUP(A472,'Safe School'!F:J,5,FALSE)</f>
        <v>0</v>
      </c>
      <c r="AO472" s="269">
        <v>0</v>
      </c>
      <c r="AP472" s="269">
        <f>VLOOKUP(A472,QComp!A:E,5,FALSE)</f>
        <v>0</v>
      </c>
      <c r="AQ472" s="269">
        <f t="shared" si="110"/>
        <v>2028.4077900573611</v>
      </c>
      <c r="AR472" s="269">
        <f>VLOOKUP(A472,'2021 SPED'!A:AF,32,FALSE)</f>
        <v>4510.2572297155857</v>
      </c>
      <c r="AS472" s="285">
        <f t="shared" si="113"/>
        <v>767182.66501977295</v>
      </c>
      <c r="AT472" s="247">
        <f t="shared" si="114"/>
        <v>2.867766608518137E-2</v>
      </c>
      <c r="AU472" s="249">
        <f t="shared" si="111"/>
        <v>1101593.3171734475</v>
      </c>
    </row>
    <row r="473" spans="1:47" x14ac:dyDescent="0.3">
      <c r="A473" s="243">
        <v>4171</v>
      </c>
      <c r="B473" s="243">
        <v>7</v>
      </c>
      <c r="C473" s="243" t="s">
        <v>453</v>
      </c>
      <c r="D473" s="243">
        <v>7</v>
      </c>
      <c r="E473" s="268">
        <f>VLOOKUP(A473,'Pupil Info'!A:D,4,FALSE)</f>
        <v>1187</v>
      </c>
      <c r="F473" s="269">
        <f>VLOOKUP(A473,'Starting Point 2020'!A:AB,28,FALSE)+IFERROR(VLOOKUP(A473,'2020 SPED'!A:W,23,FALSE),0)</f>
        <v>10002649.786501203</v>
      </c>
      <c r="G473" s="269">
        <f>VLOOKUP(A473,'Starting Point 2020'!A:AB,28,FALSE)</f>
        <v>9620068.1999999993</v>
      </c>
      <c r="H473" s="269">
        <f>VLOOKUP(A473,'2% 2020'!A:AB,28,FALSE)</f>
        <v>9794227.1999999993</v>
      </c>
      <c r="I473" s="269">
        <f t="shared" si="115"/>
        <v>174159</v>
      </c>
      <c r="J473" s="269">
        <f>VLOOKUP(A473,'2% with VPK 2020'!A:AB,28,FALSE)</f>
        <v>9794124.1999999993</v>
      </c>
      <c r="K473" s="269">
        <f>VLOOKUP(A473,'Charter School Lease'!A:D,4,FALSE)</f>
        <v>0</v>
      </c>
      <c r="L473" s="269">
        <f>VLOOKUP(A473,'Integration Change'!H:K,4,FALSE)</f>
        <v>0</v>
      </c>
      <c r="M473" s="269">
        <f>VLOOKUP(A473,'Other SPED'!A:D,4,FALSE)</f>
        <v>0</v>
      </c>
      <c r="N473" s="269">
        <f>VLOOKUP(A473,'LTFM Change'!G:J,4,FALSE)</f>
        <v>0</v>
      </c>
      <c r="O473" s="269">
        <f>VLOOKUP(A473,QComp!I:N,6,FALSE)</f>
        <v>22.603176326985704</v>
      </c>
      <c r="P473" s="269">
        <f>VLOOKUP(A473,'Breakfast and Lunch'!A:D,4,FALSE)</f>
        <v>0</v>
      </c>
      <c r="Q473" s="269">
        <f>VLOOKUP(A473,'Breakfast and Lunch'!A:E,5,FALSE)</f>
        <v>0</v>
      </c>
      <c r="R473" s="269">
        <v>0</v>
      </c>
      <c r="S473" s="269">
        <v>0</v>
      </c>
      <c r="T473" s="269">
        <f>VLOOKUP(A473,QComp!A:D,4,FALSE)</f>
        <v>0</v>
      </c>
      <c r="U473" s="269">
        <f t="shared" ref="U473:U536" si="117">SUM(J473:T473)-H473</f>
        <v>-80.396823672577739</v>
      </c>
      <c r="V473" s="269">
        <f>VLOOKUP(A473,'2020 SPED'!A:AF,32,FALSE)</f>
        <v>0</v>
      </c>
      <c r="W473" s="270">
        <f t="shared" si="112"/>
        <v>174078.60317632742</v>
      </c>
      <c r="X473" s="247">
        <f t="shared" ref="X473:X536" si="118">((F473+W473)-F473)/F473</f>
        <v>1.7403248828250527E-2</v>
      </c>
      <c r="Z473" s="268">
        <f>VLOOKUP(A473,'Pupil Info'!A:E,5,FALSE)</f>
        <v>1280</v>
      </c>
      <c r="AA473" s="269">
        <f>VLOOKUP(A473,'Starting Point 2021'!A:AB,28,FALSE)+VLOOKUP(A473,'2021 SPED'!A:AT,23,FALSE)</f>
        <v>10776862.108715232</v>
      </c>
      <c r="AB473" s="269">
        <f>VLOOKUP(A473,'Starting Point 2021'!A:AB,28,FALSE)</f>
        <v>10326522</v>
      </c>
      <c r="AC473" s="269">
        <f>VLOOKUP(A473,'2% 2021'!A:AB,28,FALSE)</f>
        <v>10709034</v>
      </c>
      <c r="AD473" s="269">
        <f t="shared" si="116"/>
        <v>382512</v>
      </c>
      <c r="AE473" s="269">
        <f>VLOOKUP(A473,'2% with VPK 2021'!A:AB,28,FALSE)</f>
        <v>10710238</v>
      </c>
      <c r="AF473" s="269">
        <f>VLOOKUP(A473,'Charter School Lease'!A:E,5,FALSE)</f>
        <v>0</v>
      </c>
      <c r="AG473" s="269">
        <f>VLOOKUP(A473,'Integration Change'!H:L,5,FALSE)</f>
        <v>0</v>
      </c>
      <c r="AH473" s="269">
        <f>VLOOKUP(A473,'Other SPED'!A:D,4,FALSE)</f>
        <v>0</v>
      </c>
      <c r="AI473" s="269">
        <f>VLOOKUP(A473,QComp!I:R,10,FALSE)</f>
        <v>24.582161339232698</v>
      </c>
      <c r="AJ473" s="269">
        <f>VLOOKUP(A473,'LTFM Change'!G:K,5,FALSE)</f>
        <v>0</v>
      </c>
      <c r="AK473" s="269">
        <f>VLOOKUP(A473,'Breakfast and Lunch'!A:E,5,FALSE)</f>
        <v>0</v>
      </c>
      <c r="AL473" s="269">
        <f>VLOOKUP(A473,'Breakfast and Lunch'!A:D,4,FALSE)</f>
        <v>0</v>
      </c>
      <c r="AM473" s="269">
        <v>0</v>
      </c>
      <c r="AN473" s="269">
        <f>VLOOKUP(A473,'Safe School'!F:J,5,FALSE)</f>
        <v>0</v>
      </c>
      <c r="AO473" s="269">
        <v>0</v>
      </c>
      <c r="AP473" s="269">
        <f>VLOOKUP(A473,QComp!A:E,5,FALSE)</f>
        <v>0</v>
      </c>
      <c r="AQ473" s="269">
        <f t="shared" ref="AQ473:AQ536" si="119">SUM(AE473:AP473)-AC473</f>
        <v>1228.5821613389999</v>
      </c>
      <c r="AR473" s="269">
        <f>VLOOKUP(A473,'2021 SPED'!A:AF,32,FALSE)</f>
        <v>0</v>
      </c>
      <c r="AS473" s="285">
        <f t="shared" si="113"/>
        <v>383740.582161339</v>
      </c>
      <c r="AT473" s="247">
        <f t="shared" si="114"/>
        <v>3.5607821487389037E-2</v>
      </c>
      <c r="AU473" s="249">
        <f t="shared" si="111"/>
        <v>557819.18533766642</v>
      </c>
    </row>
    <row r="474" spans="1:47" x14ac:dyDescent="0.3">
      <c r="A474" s="243">
        <v>4172</v>
      </c>
      <c r="B474" s="243">
        <v>7</v>
      </c>
      <c r="C474" s="243" t="s">
        <v>454</v>
      </c>
      <c r="D474" s="243">
        <v>7</v>
      </c>
      <c r="E474" s="268">
        <f>VLOOKUP(A474,'Pupil Info'!A:D,4,FALSE)</f>
        <v>49</v>
      </c>
      <c r="F474" s="269">
        <f>VLOOKUP(A474,'Starting Point 2020'!A:AB,28,FALSE)+IFERROR(VLOOKUP(A474,'2020 SPED'!A:W,23,FALSE),0)</f>
        <v>470545.10437059274</v>
      </c>
      <c r="G474" s="269">
        <f>VLOOKUP(A474,'Starting Point 2020'!A:AB,28,FALSE)</f>
        <v>369742</v>
      </c>
      <c r="H474" s="269">
        <f>VLOOKUP(A474,'2% 2020'!A:AB,28,FALSE)</f>
        <v>376588</v>
      </c>
      <c r="I474" s="269">
        <f t="shared" si="115"/>
        <v>6846</v>
      </c>
      <c r="J474" s="269">
        <f>VLOOKUP(A474,'2% with VPK 2020'!A:AB,28,FALSE)</f>
        <v>376633</v>
      </c>
      <c r="K474" s="269">
        <f>VLOOKUP(A474,'Charter School Lease'!A:D,4,FALSE)</f>
        <v>0</v>
      </c>
      <c r="L474" s="269">
        <f>VLOOKUP(A474,'Integration Change'!H:K,4,FALSE)</f>
        <v>0</v>
      </c>
      <c r="M474" s="269">
        <f>VLOOKUP(A474,'Other SPED'!A:D,4,FALSE)</f>
        <v>0</v>
      </c>
      <c r="N474" s="269">
        <f>VLOOKUP(A474,'LTFM Change'!G:J,4,FALSE)</f>
        <v>0</v>
      </c>
      <c r="O474" s="269">
        <f>VLOOKUP(A474,QComp!I:N,6,FALSE)</f>
        <v>1.1202740453609294</v>
      </c>
      <c r="P474" s="269">
        <f>VLOOKUP(A474,'Breakfast and Lunch'!A:D,4,FALSE)</f>
        <v>0</v>
      </c>
      <c r="Q474" s="269">
        <f>VLOOKUP(A474,'Breakfast and Lunch'!A:E,5,FALSE)</f>
        <v>0</v>
      </c>
      <c r="R474" s="269">
        <v>0</v>
      </c>
      <c r="S474" s="269">
        <v>0</v>
      </c>
      <c r="T474" s="269">
        <f>VLOOKUP(A474,QComp!A:D,4,FALSE)</f>
        <v>0</v>
      </c>
      <c r="U474" s="269">
        <f t="shared" si="117"/>
        <v>46.120274045388214</v>
      </c>
      <c r="V474" s="269">
        <f>VLOOKUP(A474,'2020 SPED'!A:AF,32,FALSE)</f>
        <v>0</v>
      </c>
      <c r="W474" s="270">
        <f t="shared" si="112"/>
        <v>6892.1202740453882</v>
      </c>
      <c r="X474" s="247">
        <f t="shared" si="118"/>
        <v>1.4647098035935106E-2</v>
      </c>
      <c r="Z474" s="268">
        <f>VLOOKUP(A474,'Pupil Info'!A:E,5,FALSE)</f>
        <v>43</v>
      </c>
      <c r="AA474" s="269">
        <f>VLOOKUP(A474,'Starting Point 2021'!A:AB,28,FALSE)+VLOOKUP(A474,'2021 SPED'!A:AT,23,FALSE)</f>
        <v>433704.27791711636</v>
      </c>
      <c r="AB474" s="269">
        <f>VLOOKUP(A474,'Starting Point 2021'!A:AB,28,FALSE)</f>
        <v>336705</v>
      </c>
      <c r="AC474" s="269">
        <f>VLOOKUP(A474,'2% 2021'!A:AB,28,FALSE)</f>
        <v>349419</v>
      </c>
      <c r="AD474" s="269">
        <f t="shared" si="116"/>
        <v>12714</v>
      </c>
      <c r="AE474" s="269">
        <f>VLOOKUP(A474,'2% with VPK 2021'!A:AB,28,FALSE)</f>
        <v>349501</v>
      </c>
      <c r="AF474" s="269">
        <f>VLOOKUP(A474,'Charter School Lease'!A:E,5,FALSE)</f>
        <v>0</v>
      </c>
      <c r="AG474" s="269">
        <f>VLOOKUP(A474,'Integration Change'!H:L,5,FALSE)</f>
        <v>0</v>
      </c>
      <c r="AH474" s="269">
        <f>VLOOKUP(A474,'Other SPED'!A:D,4,FALSE)</f>
        <v>0</v>
      </c>
      <c r="AI474" s="269">
        <f>VLOOKUP(A474,QComp!I:R,10,FALSE)</f>
        <v>1.0481367335742107</v>
      </c>
      <c r="AJ474" s="269">
        <f>VLOOKUP(A474,'LTFM Change'!G:K,5,FALSE)</f>
        <v>0</v>
      </c>
      <c r="AK474" s="269">
        <f>VLOOKUP(A474,'Breakfast and Lunch'!A:E,5,FALSE)</f>
        <v>0</v>
      </c>
      <c r="AL474" s="269">
        <f>VLOOKUP(A474,'Breakfast and Lunch'!A:D,4,FALSE)</f>
        <v>0</v>
      </c>
      <c r="AM474" s="269">
        <v>0</v>
      </c>
      <c r="AN474" s="269">
        <f>VLOOKUP(A474,'Safe School'!F:J,5,FALSE)</f>
        <v>0</v>
      </c>
      <c r="AO474" s="269">
        <v>0</v>
      </c>
      <c r="AP474" s="269">
        <f>VLOOKUP(A474,QComp!A:E,5,FALSE)</f>
        <v>0</v>
      </c>
      <c r="AQ474" s="269">
        <f t="shared" si="119"/>
        <v>83.048136733588763</v>
      </c>
      <c r="AR474" s="269">
        <f>VLOOKUP(A474,'2021 SPED'!A:AF,32,FALSE)</f>
        <v>174.26297618629178</v>
      </c>
      <c r="AS474" s="285">
        <f t="shared" si="113"/>
        <v>12971.311112919881</v>
      </c>
      <c r="AT474" s="247">
        <f t="shared" si="114"/>
        <v>2.9908192686535547E-2</v>
      </c>
      <c r="AU474" s="249">
        <f t="shared" si="111"/>
        <v>19863.431386965269</v>
      </c>
    </row>
    <row r="475" spans="1:47" x14ac:dyDescent="0.3">
      <c r="A475" s="243">
        <v>4177</v>
      </c>
      <c r="B475" s="243">
        <v>7</v>
      </c>
      <c r="C475" s="243" t="s">
        <v>455</v>
      </c>
      <c r="D475" s="243">
        <v>7</v>
      </c>
      <c r="E475" s="268">
        <f>VLOOKUP(A475,'Pupil Info'!A:D,4,FALSE)</f>
        <v>32</v>
      </c>
      <c r="F475" s="269">
        <f>VLOOKUP(A475,'Starting Point 2020'!A:AB,28,FALSE)+IFERROR(VLOOKUP(A475,'2020 SPED'!A:W,23,FALSE),0)</f>
        <v>771353.43429297744</v>
      </c>
      <c r="G475" s="269">
        <f>VLOOKUP(A475,'Starting Point 2020'!A:AB,28,FALSE)</f>
        <v>280961.2</v>
      </c>
      <c r="H475" s="269">
        <f>VLOOKUP(A475,'2% 2020'!A:AB,28,FALSE)</f>
        <v>286276.2</v>
      </c>
      <c r="I475" s="269">
        <f t="shared" si="115"/>
        <v>5315</v>
      </c>
      <c r="J475" s="269">
        <f>VLOOKUP(A475,'2% with VPK 2020'!A:AB,28,FALSE)</f>
        <v>286289.8</v>
      </c>
      <c r="K475" s="269">
        <f>VLOOKUP(A475,'Charter School Lease'!A:D,4,FALSE)</f>
        <v>0</v>
      </c>
      <c r="L475" s="269">
        <f>VLOOKUP(A475,'Integration Change'!H:K,4,FALSE)</f>
        <v>0</v>
      </c>
      <c r="M475" s="269">
        <f>VLOOKUP(A475,'Other SPED'!A:D,4,FALSE)</f>
        <v>0</v>
      </c>
      <c r="N475" s="269">
        <f>VLOOKUP(A475,'LTFM Change'!G:J,4,FALSE)</f>
        <v>0</v>
      </c>
      <c r="O475" s="269">
        <f>VLOOKUP(A475,QComp!I:N,6,FALSE)</f>
        <v>0</v>
      </c>
      <c r="P475" s="269">
        <f>VLOOKUP(A475,'Breakfast and Lunch'!A:D,4,FALSE)</f>
        <v>0</v>
      </c>
      <c r="Q475" s="269">
        <f>VLOOKUP(A475,'Breakfast and Lunch'!A:E,5,FALSE)</f>
        <v>0</v>
      </c>
      <c r="R475" s="269">
        <v>0</v>
      </c>
      <c r="S475" s="269">
        <v>0</v>
      </c>
      <c r="T475" s="269">
        <f>VLOOKUP(A475,QComp!A:D,4,FALSE)</f>
        <v>0</v>
      </c>
      <c r="U475" s="269">
        <f t="shared" si="117"/>
        <v>13.599999999976717</v>
      </c>
      <c r="V475" s="269">
        <f>VLOOKUP(A475,'2020 SPED'!A:AF,32,FALSE)</f>
        <v>0</v>
      </c>
      <c r="W475" s="270">
        <f t="shared" si="112"/>
        <v>5328.5999999999767</v>
      </c>
      <c r="X475" s="247">
        <f t="shared" si="118"/>
        <v>6.9081172950039059E-3</v>
      </c>
      <c r="Z475" s="268">
        <f>VLOOKUP(A475,'Pupil Info'!A:E,5,FALSE)</f>
        <v>33</v>
      </c>
      <c r="AA475" s="269">
        <f>VLOOKUP(A475,'Starting Point 2021'!A:AB,28,FALSE)+VLOOKUP(A475,'2021 SPED'!A:AT,23,FALSE)</f>
        <v>847072.23439602181</v>
      </c>
      <c r="AB475" s="269">
        <f>VLOOKUP(A475,'Starting Point 2021'!A:AB,28,FALSE)</f>
        <v>292373.2</v>
      </c>
      <c r="AC475" s="269">
        <f>VLOOKUP(A475,'2% 2021'!A:AB,28,FALSE)</f>
        <v>303486.2</v>
      </c>
      <c r="AD475" s="269">
        <f t="shared" si="116"/>
        <v>11113</v>
      </c>
      <c r="AE475" s="269">
        <f>VLOOKUP(A475,'2% with VPK 2021'!A:AB,28,FALSE)</f>
        <v>303451.2</v>
      </c>
      <c r="AF475" s="269">
        <f>VLOOKUP(A475,'Charter School Lease'!A:E,5,FALSE)</f>
        <v>0</v>
      </c>
      <c r="AG475" s="269">
        <f>VLOOKUP(A475,'Integration Change'!H:L,5,FALSE)</f>
        <v>0</v>
      </c>
      <c r="AH475" s="269">
        <f>VLOOKUP(A475,'Other SPED'!A:D,4,FALSE)</f>
        <v>0</v>
      </c>
      <c r="AI475" s="269">
        <f>VLOOKUP(A475,QComp!I:R,10,FALSE)</f>
        <v>0</v>
      </c>
      <c r="AJ475" s="269">
        <f>VLOOKUP(A475,'LTFM Change'!G:K,5,FALSE)</f>
        <v>0</v>
      </c>
      <c r="AK475" s="269">
        <f>VLOOKUP(A475,'Breakfast and Lunch'!A:E,5,FALSE)</f>
        <v>0</v>
      </c>
      <c r="AL475" s="269">
        <f>VLOOKUP(A475,'Breakfast and Lunch'!A:D,4,FALSE)</f>
        <v>0</v>
      </c>
      <c r="AM475" s="269">
        <v>0</v>
      </c>
      <c r="AN475" s="269">
        <f>VLOOKUP(A475,'Safe School'!F:J,5,FALSE)</f>
        <v>0</v>
      </c>
      <c r="AO475" s="269">
        <v>0</v>
      </c>
      <c r="AP475" s="269">
        <f>VLOOKUP(A475,QComp!A:E,5,FALSE)</f>
        <v>0</v>
      </c>
      <c r="AQ475" s="269">
        <f t="shared" si="119"/>
        <v>-35</v>
      </c>
      <c r="AR475" s="269">
        <f>VLOOKUP(A475,'2021 SPED'!A:AF,32,FALSE)</f>
        <v>165.96972369891591</v>
      </c>
      <c r="AS475" s="285">
        <f t="shared" si="113"/>
        <v>11243.969723698916</v>
      </c>
      <c r="AT475" s="247">
        <f t="shared" si="114"/>
        <v>1.3273920767472769E-2</v>
      </c>
      <c r="AU475" s="249">
        <f t="shared" si="111"/>
        <v>16572.569723698893</v>
      </c>
    </row>
    <row r="476" spans="1:47" x14ac:dyDescent="0.3">
      <c r="A476" s="243">
        <v>4178</v>
      </c>
      <c r="B476" s="243">
        <v>7</v>
      </c>
      <c r="C476" s="243" t="s">
        <v>456</v>
      </c>
      <c r="D476" s="243">
        <v>7</v>
      </c>
      <c r="E476" s="268">
        <f>VLOOKUP(A476,'Pupil Info'!A:D,4,FALSE)</f>
        <v>150</v>
      </c>
      <c r="F476" s="269">
        <f>VLOOKUP(A476,'Starting Point 2020'!A:AB,28,FALSE)+IFERROR(VLOOKUP(A476,'2020 SPED'!A:W,23,FALSE),0)</f>
        <v>1967581.7015105756</v>
      </c>
      <c r="G476" s="269">
        <f>VLOOKUP(A476,'Starting Point 2020'!A:AB,28,FALSE)</f>
        <v>1840025</v>
      </c>
      <c r="H476" s="269">
        <f>VLOOKUP(A476,'2% 2020'!A:AB,28,FALSE)</f>
        <v>1874407</v>
      </c>
      <c r="I476" s="269">
        <f t="shared" si="115"/>
        <v>34382</v>
      </c>
      <c r="J476" s="269">
        <f>VLOOKUP(A476,'2% with VPK 2020'!A:AB,28,FALSE)</f>
        <v>1874564</v>
      </c>
      <c r="K476" s="269">
        <f>VLOOKUP(A476,'Charter School Lease'!A:D,4,FALSE)</f>
        <v>0</v>
      </c>
      <c r="L476" s="269">
        <f>VLOOKUP(A476,'Integration Change'!H:K,4,FALSE)</f>
        <v>0</v>
      </c>
      <c r="M476" s="269">
        <f>VLOOKUP(A476,'Other SPED'!A:D,4,FALSE)</f>
        <v>0</v>
      </c>
      <c r="N476" s="269">
        <f>VLOOKUP(A476,'LTFM Change'!G:J,4,FALSE)</f>
        <v>0</v>
      </c>
      <c r="O476" s="269">
        <f>VLOOKUP(A476,QComp!I:N,6,FALSE)</f>
        <v>3.4486867670930224</v>
      </c>
      <c r="P476" s="269">
        <f>VLOOKUP(A476,'Breakfast and Lunch'!A:D,4,FALSE)</f>
        <v>0</v>
      </c>
      <c r="Q476" s="269">
        <f>VLOOKUP(A476,'Breakfast and Lunch'!A:E,5,FALSE)</f>
        <v>0</v>
      </c>
      <c r="R476" s="269">
        <v>0</v>
      </c>
      <c r="S476" s="269">
        <v>0</v>
      </c>
      <c r="T476" s="269">
        <f>VLOOKUP(A476,QComp!A:D,4,FALSE)</f>
        <v>0</v>
      </c>
      <c r="U476" s="269">
        <f t="shared" si="117"/>
        <v>160.44868676713668</v>
      </c>
      <c r="V476" s="269">
        <f>VLOOKUP(A476,'2020 SPED'!A:AF,32,FALSE)</f>
        <v>0</v>
      </c>
      <c r="W476" s="270">
        <f t="shared" si="112"/>
        <v>34542.448686767137</v>
      </c>
      <c r="X476" s="247">
        <f t="shared" si="118"/>
        <v>1.7555788743231243E-2</v>
      </c>
      <c r="Z476" s="268">
        <f>VLOOKUP(A476,'Pupil Info'!A:E,5,FALSE)</f>
        <v>150</v>
      </c>
      <c r="AA476" s="269">
        <f>VLOOKUP(A476,'Starting Point 2021'!A:AB,28,FALSE)+VLOOKUP(A476,'2021 SPED'!A:AT,23,FALSE)</f>
        <v>1980142.4190281674</v>
      </c>
      <c r="AB476" s="269">
        <f>VLOOKUP(A476,'Starting Point 2021'!A:AB,28,FALSE)</f>
        <v>1841130</v>
      </c>
      <c r="AC476" s="269">
        <f>VLOOKUP(A476,'2% 2021'!A:AB,28,FALSE)</f>
        <v>1910714</v>
      </c>
      <c r="AD476" s="269">
        <f t="shared" si="116"/>
        <v>69584</v>
      </c>
      <c r="AE476" s="269">
        <f>VLOOKUP(A476,'2% with VPK 2021'!A:AB,28,FALSE)</f>
        <v>1910872</v>
      </c>
      <c r="AF476" s="269">
        <f>VLOOKUP(A476,'Charter School Lease'!A:E,5,FALSE)</f>
        <v>0</v>
      </c>
      <c r="AG476" s="269">
        <f>VLOOKUP(A476,'Integration Change'!H:L,5,FALSE)</f>
        <v>0</v>
      </c>
      <c r="AH476" s="269">
        <f>VLOOKUP(A476,'Other SPED'!A:D,4,FALSE)</f>
        <v>0</v>
      </c>
      <c r="AI476" s="269">
        <f>VLOOKUP(A476,QComp!I:R,10,FALSE)</f>
        <v>3.292466329956369</v>
      </c>
      <c r="AJ476" s="269">
        <f>VLOOKUP(A476,'LTFM Change'!G:K,5,FALSE)</f>
        <v>0</v>
      </c>
      <c r="AK476" s="269">
        <f>VLOOKUP(A476,'Breakfast and Lunch'!A:E,5,FALSE)</f>
        <v>0</v>
      </c>
      <c r="AL476" s="269">
        <f>VLOOKUP(A476,'Breakfast and Lunch'!A:D,4,FALSE)</f>
        <v>0</v>
      </c>
      <c r="AM476" s="269">
        <v>0</v>
      </c>
      <c r="AN476" s="269">
        <f>VLOOKUP(A476,'Safe School'!F:J,5,FALSE)</f>
        <v>0</v>
      </c>
      <c r="AO476" s="269">
        <v>0</v>
      </c>
      <c r="AP476" s="269">
        <f>VLOOKUP(A476,QComp!A:E,5,FALSE)</f>
        <v>0</v>
      </c>
      <c r="AQ476" s="269">
        <f t="shared" si="119"/>
        <v>161.29246632987633</v>
      </c>
      <c r="AR476" s="269">
        <f>VLOOKUP(A476,'2021 SPED'!A:AF,32,FALSE)</f>
        <v>2.9676413513079751</v>
      </c>
      <c r="AS476" s="285">
        <f t="shared" si="113"/>
        <v>69748.260107681184</v>
      </c>
      <c r="AT476" s="247">
        <f t="shared" si="114"/>
        <v>3.522386038369546E-2</v>
      </c>
      <c r="AU476" s="249">
        <f t="shared" si="111"/>
        <v>104290.70879444832</v>
      </c>
    </row>
    <row r="477" spans="1:47" x14ac:dyDescent="0.3">
      <c r="A477" s="243">
        <v>4181</v>
      </c>
      <c r="B477" s="243">
        <v>7</v>
      </c>
      <c r="C477" s="243" t="s">
        <v>457</v>
      </c>
      <c r="D477" s="243">
        <v>7</v>
      </c>
      <c r="E477" s="268">
        <f>VLOOKUP(A477,'Pupil Info'!A:D,4,FALSE)</f>
        <v>1350</v>
      </c>
      <c r="F477" s="269">
        <f>VLOOKUP(A477,'Starting Point 2020'!A:AB,28,FALSE)+IFERROR(VLOOKUP(A477,'2020 SPED'!A:W,23,FALSE),0)</f>
        <v>14963813.96525754</v>
      </c>
      <c r="G477" s="269">
        <f>VLOOKUP(A477,'Starting Point 2020'!A:AB,28,FALSE)</f>
        <v>13757043</v>
      </c>
      <c r="H477" s="269">
        <f>VLOOKUP(A477,'2% 2020'!A:AB,28,FALSE)</f>
        <v>14010734</v>
      </c>
      <c r="I477" s="269">
        <f t="shared" si="115"/>
        <v>253691</v>
      </c>
      <c r="J477" s="269">
        <f>VLOOKUP(A477,'2% with VPK 2020'!A:AB,28,FALSE)</f>
        <v>14117402</v>
      </c>
      <c r="K477" s="269">
        <f>VLOOKUP(A477,'Charter School Lease'!A:D,4,FALSE)</f>
        <v>19710</v>
      </c>
      <c r="L477" s="269">
        <f>VLOOKUP(A477,'Integration Change'!H:K,4,FALSE)</f>
        <v>0</v>
      </c>
      <c r="M477" s="269">
        <f>VLOOKUP(A477,'Other SPED'!A:D,4,FALSE)</f>
        <v>0</v>
      </c>
      <c r="N477" s="269">
        <f>VLOOKUP(A477,'LTFM Change'!G:J,4,FALSE)</f>
        <v>2805</v>
      </c>
      <c r="O477" s="269">
        <f>VLOOKUP(A477,QComp!I:N,6,FALSE)</f>
        <v>6340.3567564624245</v>
      </c>
      <c r="P477" s="269">
        <f>VLOOKUP(A477,'Breakfast and Lunch'!A:D,4,FALSE)</f>
        <v>566.70000000000005</v>
      </c>
      <c r="Q477" s="269">
        <f>VLOOKUP(A477,'Breakfast and Lunch'!A:E,5,FALSE)</f>
        <v>1479.75</v>
      </c>
      <c r="R477" s="269">
        <v>0</v>
      </c>
      <c r="S477" s="269">
        <v>0</v>
      </c>
      <c r="T477" s="269">
        <f>VLOOKUP(A477,QComp!A:D,4,FALSE)</f>
        <v>0</v>
      </c>
      <c r="U477" s="269">
        <f t="shared" si="117"/>
        <v>137569.80675646104</v>
      </c>
      <c r="V477" s="269">
        <f>VLOOKUP(A477,'2020 SPED'!A:AF,32,FALSE)</f>
        <v>0</v>
      </c>
      <c r="W477" s="270">
        <f t="shared" si="112"/>
        <v>391260.80675646104</v>
      </c>
      <c r="X477" s="247">
        <f t="shared" si="118"/>
        <v>2.6147131183592413E-2</v>
      </c>
      <c r="Z477" s="268">
        <f>VLOOKUP(A477,'Pupil Info'!A:E,5,FALSE)</f>
        <v>1395</v>
      </c>
      <c r="AA477" s="269">
        <f>VLOOKUP(A477,'Starting Point 2021'!A:AB,28,FALSE)+VLOOKUP(A477,'2021 SPED'!A:AT,23,FALSE)</f>
        <v>15674471.788245812</v>
      </c>
      <c r="AB477" s="269">
        <f>VLOOKUP(A477,'Starting Point 2021'!A:AB,28,FALSE)</f>
        <v>14314262</v>
      </c>
      <c r="AC477" s="269">
        <f>VLOOKUP(A477,'2% 2021'!A:AB,28,FALSE)</f>
        <v>14849670</v>
      </c>
      <c r="AD477" s="269">
        <f t="shared" si="116"/>
        <v>535408</v>
      </c>
      <c r="AE477" s="269">
        <f>VLOOKUP(A477,'2% with VPK 2021'!A:AB,28,FALSE)</f>
        <v>15003418</v>
      </c>
      <c r="AF477" s="269">
        <f>VLOOKUP(A477,'Charter School Lease'!A:E,5,FALSE)</f>
        <v>0</v>
      </c>
      <c r="AG477" s="269">
        <f>VLOOKUP(A477,'Integration Change'!H:L,5,FALSE)</f>
        <v>0</v>
      </c>
      <c r="AH477" s="269">
        <f>VLOOKUP(A477,'Other SPED'!A:D,4,FALSE)</f>
        <v>0</v>
      </c>
      <c r="AI477" s="269">
        <f>VLOOKUP(A477,QComp!I:R,10,FALSE)</f>
        <v>6354.8566253461177</v>
      </c>
      <c r="AJ477" s="269">
        <f>VLOOKUP(A477,'LTFM Change'!G:K,5,FALSE)</f>
        <v>2805</v>
      </c>
      <c r="AK477" s="269">
        <f>VLOOKUP(A477,'Breakfast and Lunch'!A:E,5,FALSE)</f>
        <v>1479.75</v>
      </c>
      <c r="AL477" s="269">
        <f>VLOOKUP(A477,'Breakfast and Lunch'!A:D,4,FALSE)</f>
        <v>566.70000000000005</v>
      </c>
      <c r="AM477" s="269">
        <v>0</v>
      </c>
      <c r="AN477" s="269">
        <f>VLOOKUP(A477,'Safe School'!F:J,5,FALSE)</f>
        <v>0</v>
      </c>
      <c r="AO477" s="269">
        <v>0</v>
      </c>
      <c r="AP477" s="269">
        <f>VLOOKUP(A477,QComp!A:E,5,FALSE)</f>
        <v>0</v>
      </c>
      <c r="AQ477" s="269">
        <f t="shared" si="119"/>
        <v>164954.30662534572</v>
      </c>
      <c r="AR477" s="269">
        <f>VLOOKUP(A477,'2021 SPED'!A:AF,32,FALSE)</f>
        <v>19.921654160832986</v>
      </c>
      <c r="AS477" s="285">
        <f t="shared" si="113"/>
        <v>700382.22827950655</v>
      </c>
      <c r="AT477" s="247">
        <f t="shared" si="114"/>
        <v>4.4682987582696024E-2</v>
      </c>
      <c r="AU477" s="249">
        <f t="shared" si="111"/>
        <v>1091643.0350359676</v>
      </c>
    </row>
    <row r="478" spans="1:47" x14ac:dyDescent="0.3">
      <c r="A478" s="243">
        <v>4183</v>
      </c>
      <c r="B478" s="243">
        <v>7</v>
      </c>
      <c r="C478" s="243" t="s">
        <v>458</v>
      </c>
      <c r="D478" s="243">
        <v>7</v>
      </c>
      <c r="E478" s="268">
        <f>VLOOKUP(A478,'Pupil Info'!A:D,4,FALSE)</f>
        <v>314</v>
      </c>
      <c r="F478" s="269">
        <f>VLOOKUP(A478,'Starting Point 2020'!A:AB,28,FALSE)+IFERROR(VLOOKUP(A478,'2020 SPED'!A:W,23,FALSE),0)</f>
        <v>22915915.296746578</v>
      </c>
      <c r="G478" s="269">
        <f>VLOOKUP(A478,'Starting Point 2020'!A:AB,28,FALSE)</f>
        <v>2591894.6</v>
      </c>
      <c r="H478" s="269">
        <f>VLOOKUP(A478,'2% 2020'!A:AB,28,FALSE)</f>
        <v>2640075.6</v>
      </c>
      <c r="I478" s="269">
        <f t="shared" si="115"/>
        <v>48181</v>
      </c>
      <c r="J478" s="269">
        <f>VLOOKUP(A478,'2% with VPK 2020'!A:AB,28,FALSE)</f>
        <v>2640044.6</v>
      </c>
      <c r="K478" s="269">
        <f>VLOOKUP(A478,'Charter School Lease'!A:D,4,FALSE)</f>
        <v>0</v>
      </c>
      <c r="L478" s="269">
        <f>VLOOKUP(A478,'Integration Change'!H:K,4,FALSE)</f>
        <v>0</v>
      </c>
      <c r="M478" s="269">
        <f>VLOOKUP(A478,'Other SPED'!A:D,4,FALSE)</f>
        <v>0</v>
      </c>
      <c r="N478" s="269">
        <f>VLOOKUP(A478,'LTFM Change'!G:J,4,FALSE)</f>
        <v>0</v>
      </c>
      <c r="O478" s="269">
        <f>VLOOKUP(A478,QComp!I:N,6,FALSE)</f>
        <v>0</v>
      </c>
      <c r="P478" s="269">
        <f>VLOOKUP(A478,'Breakfast and Lunch'!A:D,4,FALSE)</f>
        <v>0</v>
      </c>
      <c r="Q478" s="269">
        <f>VLOOKUP(A478,'Breakfast and Lunch'!A:E,5,FALSE)</f>
        <v>0</v>
      </c>
      <c r="R478" s="269">
        <v>0</v>
      </c>
      <c r="S478" s="269">
        <v>0</v>
      </c>
      <c r="T478" s="269">
        <f>VLOOKUP(A478,QComp!A:D,4,FALSE)</f>
        <v>0</v>
      </c>
      <c r="U478" s="269">
        <f t="shared" si="117"/>
        <v>-31</v>
      </c>
      <c r="V478" s="269">
        <f>VLOOKUP(A478,'2020 SPED'!A:AF,32,FALSE)</f>
        <v>0</v>
      </c>
      <c r="W478" s="270">
        <f t="shared" si="112"/>
        <v>48150</v>
      </c>
      <c r="X478" s="247">
        <f t="shared" si="118"/>
        <v>2.1011597999245511E-3</v>
      </c>
      <c r="Z478" s="268">
        <f>VLOOKUP(A478,'Pupil Info'!A:E,5,FALSE)</f>
        <v>328</v>
      </c>
      <c r="AA478" s="269">
        <f>VLOOKUP(A478,'Starting Point 2021'!A:AB,28,FALSE)+VLOOKUP(A478,'2021 SPED'!A:AT,23,FALSE)</f>
        <v>25808369.456983544</v>
      </c>
      <c r="AB478" s="269">
        <f>VLOOKUP(A478,'Starting Point 2021'!A:AB,28,FALSE)</f>
        <v>2725887.8</v>
      </c>
      <c r="AC478" s="269">
        <f>VLOOKUP(A478,'2% 2021'!A:AB,28,FALSE)</f>
        <v>2827910.8</v>
      </c>
      <c r="AD478" s="269">
        <f t="shared" si="116"/>
        <v>102023</v>
      </c>
      <c r="AE478" s="269">
        <f>VLOOKUP(A478,'2% with VPK 2021'!A:AB,28,FALSE)</f>
        <v>2827876.8</v>
      </c>
      <c r="AF478" s="269">
        <f>VLOOKUP(A478,'Charter School Lease'!A:E,5,FALSE)</f>
        <v>0</v>
      </c>
      <c r="AG478" s="269">
        <f>VLOOKUP(A478,'Integration Change'!H:L,5,FALSE)</f>
        <v>0</v>
      </c>
      <c r="AH478" s="269">
        <f>VLOOKUP(A478,'Other SPED'!A:D,4,FALSE)</f>
        <v>0</v>
      </c>
      <c r="AI478" s="269">
        <f>VLOOKUP(A478,QComp!I:R,10,FALSE)</f>
        <v>0</v>
      </c>
      <c r="AJ478" s="269">
        <f>VLOOKUP(A478,'LTFM Change'!G:K,5,FALSE)</f>
        <v>0</v>
      </c>
      <c r="AK478" s="269">
        <f>VLOOKUP(A478,'Breakfast and Lunch'!A:E,5,FALSE)</f>
        <v>0</v>
      </c>
      <c r="AL478" s="269">
        <f>VLOOKUP(A478,'Breakfast and Lunch'!A:D,4,FALSE)</f>
        <v>0</v>
      </c>
      <c r="AM478" s="269">
        <v>0</v>
      </c>
      <c r="AN478" s="269">
        <f>VLOOKUP(A478,'Safe School'!F:J,5,FALSE)</f>
        <v>0</v>
      </c>
      <c r="AO478" s="269">
        <v>0</v>
      </c>
      <c r="AP478" s="269">
        <f>VLOOKUP(A478,QComp!A:E,5,FALSE)</f>
        <v>0</v>
      </c>
      <c r="AQ478" s="269">
        <f t="shared" si="119"/>
        <v>-34</v>
      </c>
      <c r="AR478" s="269">
        <f>VLOOKUP(A478,'2021 SPED'!A:AF,32,FALSE)</f>
        <v>0</v>
      </c>
      <c r="AS478" s="285">
        <f t="shared" si="113"/>
        <v>101989</v>
      </c>
      <c r="AT478" s="247">
        <f t="shared" si="114"/>
        <v>3.9517800677021297E-3</v>
      </c>
      <c r="AU478" s="249">
        <f t="shared" si="111"/>
        <v>150139</v>
      </c>
    </row>
    <row r="479" spans="1:47" x14ac:dyDescent="0.3">
      <c r="A479" s="243">
        <v>4184</v>
      </c>
      <c r="B479" s="243">
        <v>7</v>
      </c>
      <c r="C479" s="243" t="s">
        <v>459</v>
      </c>
      <c r="D479" s="243">
        <v>7</v>
      </c>
      <c r="E479" s="268">
        <f>VLOOKUP(A479,'Pupil Info'!A:D,4,FALSE)</f>
        <v>594</v>
      </c>
      <c r="F479" s="269">
        <f>VLOOKUP(A479,'Starting Point 2020'!A:AB,28,FALSE)+IFERROR(VLOOKUP(A479,'2020 SPED'!A:W,23,FALSE),0)</f>
        <v>5110191.979873904</v>
      </c>
      <c r="G479" s="269">
        <f>VLOOKUP(A479,'Starting Point 2020'!A:AB,28,FALSE)</f>
        <v>4255440</v>
      </c>
      <c r="H479" s="269">
        <f>VLOOKUP(A479,'2% 2020'!A:AB,28,FALSE)</f>
        <v>4333934</v>
      </c>
      <c r="I479" s="269">
        <f t="shared" si="115"/>
        <v>78494</v>
      </c>
      <c r="J479" s="269">
        <f>VLOOKUP(A479,'2% with VPK 2020'!A:AB,28,FALSE)</f>
        <v>4334488</v>
      </c>
      <c r="K479" s="269">
        <f>VLOOKUP(A479,'Charter School Lease'!A:D,4,FALSE)</f>
        <v>0</v>
      </c>
      <c r="L479" s="269">
        <f>VLOOKUP(A479,'Integration Change'!H:K,4,FALSE)</f>
        <v>0</v>
      </c>
      <c r="M479" s="269">
        <f>VLOOKUP(A479,'Other SPED'!A:D,4,FALSE)</f>
        <v>0</v>
      </c>
      <c r="N479" s="269">
        <f>VLOOKUP(A479,'LTFM Change'!G:J,4,FALSE)</f>
        <v>0</v>
      </c>
      <c r="O479" s="269">
        <f>VLOOKUP(A479,QComp!I:N,6,FALSE)</f>
        <v>0</v>
      </c>
      <c r="P479" s="269">
        <f>VLOOKUP(A479,'Breakfast and Lunch'!A:D,4,FALSE)</f>
        <v>0</v>
      </c>
      <c r="Q479" s="269">
        <f>VLOOKUP(A479,'Breakfast and Lunch'!A:E,5,FALSE)</f>
        <v>0</v>
      </c>
      <c r="R479" s="269">
        <v>0</v>
      </c>
      <c r="S479" s="269">
        <v>0</v>
      </c>
      <c r="T479" s="269">
        <f>VLOOKUP(A479,QComp!A:D,4,FALSE)</f>
        <v>0</v>
      </c>
      <c r="U479" s="269">
        <f t="shared" si="117"/>
        <v>554</v>
      </c>
      <c r="V479" s="269">
        <f>VLOOKUP(A479,'2020 SPED'!A:AF,32,FALSE)</f>
        <v>0</v>
      </c>
      <c r="W479" s="270">
        <f t="shared" si="112"/>
        <v>79048</v>
      </c>
      <c r="X479" s="247">
        <f t="shared" si="118"/>
        <v>1.5468694779242039E-2</v>
      </c>
      <c r="Z479" s="268">
        <f>VLOOKUP(A479,'Pupil Info'!A:E,5,FALSE)</f>
        <v>626</v>
      </c>
      <c r="AA479" s="269">
        <f>VLOOKUP(A479,'Starting Point 2021'!A:AB,28,FALSE)+VLOOKUP(A479,'2021 SPED'!A:AT,23,FALSE)</f>
        <v>5474001.88628578</v>
      </c>
      <c r="AB479" s="269">
        <f>VLOOKUP(A479,'Starting Point 2021'!A:AB,28,FALSE)</f>
        <v>4491612</v>
      </c>
      <c r="AC479" s="269">
        <f>VLOOKUP(A479,'2% 2021'!A:AB,28,FALSE)</f>
        <v>4659466</v>
      </c>
      <c r="AD479" s="269">
        <f t="shared" si="116"/>
        <v>167854</v>
      </c>
      <c r="AE479" s="269">
        <f>VLOOKUP(A479,'2% with VPK 2021'!A:AB,28,FALSE)</f>
        <v>4660050</v>
      </c>
      <c r="AF479" s="269">
        <f>VLOOKUP(A479,'Charter School Lease'!A:E,5,FALSE)</f>
        <v>0</v>
      </c>
      <c r="AG479" s="269">
        <f>VLOOKUP(A479,'Integration Change'!H:L,5,FALSE)</f>
        <v>0</v>
      </c>
      <c r="AH479" s="269">
        <f>VLOOKUP(A479,'Other SPED'!A:D,4,FALSE)</f>
        <v>0</v>
      </c>
      <c r="AI479" s="269">
        <f>VLOOKUP(A479,QComp!I:R,10,FALSE)</f>
        <v>0</v>
      </c>
      <c r="AJ479" s="269">
        <f>VLOOKUP(A479,'LTFM Change'!G:K,5,FALSE)</f>
        <v>0</v>
      </c>
      <c r="AK479" s="269">
        <f>VLOOKUP(A479,'Breakfast and Lunch'!A:E,5,FALSE)</f>
        <v>0</v>
      </c>
      <c r="AL479" s="269">
        <f>VLOOKUP(A479,'Breakfast and Lunch'!A:D,4,FALSE)</f>
        <v>0</v>
      </c>
      <c r="AM479" s="269">
        <v>0</v>
      </c>
      <c r="AN479" s="269">
        <f>VLOOKUP(A479,'Safe School'!F:J,5,FALSE)</f>
        <v>0</v>
      </c>
      <c r="AO479" s="269">
        <v>0</v>
      </c>
      <c r="AP479" s="269">
        <f>VLOOKUP(A479,QComp!A:E,5,FALSE)</f>
        <v>0</v>
      </c>
      <c r="AQ479" s="269">
        <f t="shared" si="119"/>
        <v>584</v>
      </c>
      <c r="AR479" s="269">
        <f>VLOOKUP(A479,'2021 SPED'!A:AF,32,FALSE)</f>
        <v>731.43859104125295</v>
      </c>
      <c r="AS479" s="285">
        <f t="shared" si="113"/>
        <v>169169.43859104125</v>
      </c>
      <c r="AT479" s="247">
        <f t="shared" si="114"/>
        <v>3.0904161544932616E-2</v>
      </c>
      <c r="AU479" s="249">
        <f t="shared" si="111"/>
        <v>248217.43859104125</v>
      </c>
    </row>
    <row r="480" spans="1:47" x14ac:dyDescent="0.3">
      <c r="A480" s="243">
        <v>4185</v>
      </c>
      <c r="B480" s="243">
        <v>7</v>
      </c>
      <c r="C480" s="243" t="s">
        <v>460</v>
      </c>
      <c r="D480" s="243">
        <v>7</v>
      </c>
      <c r="E480" s="268">
        <f>VLOOKUP(A480,'Pupil Info'!A:D,4,FALSE)</f>
        <v>901</v>
      </c>
      <c r="F480" s="269">
        <f>VLOOKUP(A480,'Starting Point 2020'!A:AB,28,FALSE)+IFERROR(VLOOKUP(A480,'2020 SPED'!A:W,23,FALSE),0)</f>
        <v>8395935.8924608119</v>
      </c>
      <c r="G480" s="269">
        <f>VLOOKUP(A480,'Starting Point 2020'!A:AB,28,FALSE)</f>
        <v>6542430.7999999998</v>
      </c>
      <c r="H480" s="269">
        <f>VLOOKUP(A480,'2% 2020'!A:AB,28,FALSE)</f>
        <v>6662730.7999999998</v>
      </c>
      <c r="I480" s="269">
        <f t="shared" si="115"/>
        <v>120300</v>
      </c>
      <c r="J480" s="269">
        <f>VLOOKUP(A480,'2% with VPK 2020'!A:AB,28,FALSE)</f>
        <v>6663585.5999999996</v>
      </c>
      <c r="K480" s="269">
        <f>VLOOKUP(A480,'Charter School Lease'!A:D,4,FALSE)</f>
        <v>0</v>
      </c>
      <c r="L480" s="269">
        <f>VLOOKUP(A480,'Integration Change'!H:K,4,FALSE)</f>
        <v>0</v>
      </c>
      <c r="M480" s="269">
        <f>VLOOKUP(A480,'Other SPED'!A:D,4,FALSE)</f>
        <v>0</v>
      </c>
      <c r="N480" s="269">
        <f>VLOOKUP(A480,'LTFM Change'!G:J,4,FALSE)</f>
        <v>0</v>
      </c>
      <c r="O480" s="269">
        <f>VLOOKUP(A480,QComp!I:N,6,FALSE)</f>
        <v>18.122080145520158</v>
      </c>
      <c r="P480" s="269">
        <f>VLOOKUP(A480,'Breakfast and Lunch'!A:D,4,FALSE)</f>
        <v>0</v>
      </c>
      <c r="Q480" s="269">
        <f>VLOOKUP(A480,'Breakfast and Lunch'!A:E,5,FALSE)</f>
        <v>0</v>
      </c>
      <c r="R480" s="269">
        <v>0</v>
      </c>
      <c r="S480" s="269">
        <v>0</v>
      </c>
      <c r="T480" s="269">
        <f>VLOOKUP(A480,QComp!A:D,4,FALSE)</f>
        <v>0</v>
      </c>
      <c r="U480" s="269">
        <f t="shared" si="117"/>
        <v>872.92208014521748</v>
      </c>
      <c r="V480" s="269">
        <f>VLOOKUP(A480,'2020 SPED'!A:AF,32,FALSE)</f>
        <v>0</v>
      </c>
      <c r="W480" s="270">
        <f t="shared" si="112"/>
        <v>121172.92208014522</v>
      </c>
      <c r="X480" s="247">
        <f t="shared" si="118"/>
        <v>1.4432330550421703E-2</v>
      </c>
      <c r="Z480" s="268">
        <f>VLOOKUP(A480,'Pupil Info'!A:E,5,FALSE)</f>
        <v>930</v>
      </c>
      <c r="AA480" s="269">
        <f>VLOOKUP(A480,'Starting Point 2021'!A:AB,28,FALSE)+VLOOKUP(A480,'2021 SPED'!A:AT,23,FALSE)</f>
        <v>8885770.3068157975</v>
      </c>
      <c r="AB480" s="269">
        <f>VLOOKUP(A480,'Starting Point 2021'!A:AB,28,FALSE)</f>
        <v>6777256.4000000004</v>
      </c>
      <c r="AC480" s="269">
        <f>VLOOKUP(A480,'2% 2021'!A:AB,28,FALSE)</f>
        <v>7030101.4000000004</v>
      </c>
      <c r="AD480" s="269">
        <f t="shared" si="116"/>
        <v>252845</v>
      </c>
      <c r="AE480" s="269">
        <f>VLOOKUP(A480,'2% with VPK 2021'!A:AB,28,FALSE)</f>
        <v>7030982.7999999998</v>
      </c>
      <c r="AF480" s="269">
        <f>VLOOKUP(A480,'Charter School Lease'!A:E,5,FALSE)</f>
        <v>0</v>
      </c>
      <c r="AG480" s="269">
        <f>VLOOKUP(A480,'Integration Change'!H:L,5,FALSE)</f>
        <v>0</v>
      </c>
      <c r="AH480" s="269">
        <f>VLOOKUP(A480,'Other SPED'!A:D,4,FALSE)</f>
        <v>0</v>
      </c>
      <c r="AI480" s="269">
        <f>VLOOKUP(A480,QComp!I:R,10,FALSE)</f>
        <v>22.429295098874718</v>
      </c>
      <c r="AJ480" s="269">
        <f>VLOOKUP(A480,'LTFM Change'!G:K,5,FALSE)</f>
        <v>0</v>
      </c>
      <c r="AK480" s="269">
        <f>VLOOKUP(A480,'Breakfast and Lunch'!A:E,5,FALSE)</f>
        <v>0</v>
      </c>
      <c r="AL480" s="269">
        <f>VLOOKUP(A480,'Breakfast and Lunch'!A:D,4,FALSE)</f>
        <v>0</v>
      </c>
      <c r="AM480" s="269">
        <v>0</v>
      </c>
      <c r="AN480" s="269">
        <f>VLOOKUP(A480,'Safe School'!F:J,5,FALSE)</f>
        <v>0</v>
      </c>
      <c r="AO480" s="269">
        <v>0</v>
      </c>
      <c r="AP480" s="269">
        <f>VLOOKUP(A480,QComp!A:E,5,FALSE)</f>
        <v>0</v>
      </c>
      <c r="AQ480" s="269">
        <f t="shared" si="119"/>
        <v>903.82929509878159</v>
      </c>
      <c r="AR480" s="269">
        <f>VLOOKUP(A480,'2021 SPED'!A:AF,32,FALSE)</f>
        <v>3328.6688923793845</v>
      </c>
      <c r="AS480" s="285">
        <f t="shared" si="113"/>
        <v>257077.49818747817</v>
      </c>
      <c r="AT480" s="247">
        <f t="shared" si="114"/>
        <v>2.8931368841516002E-2</v>
      </c>
      <c r="AU480" s="249">
        <f t="shared" si="111"/>
        <v>378250.42026762338</v>
      </c>
    </row>
    <row r="481" spans="1:47" x14ac:dyDescent="0.3">
      <c r="A481" s="243">
        <v>4186</v>
      </c>
      <c r="B481" s="243">
        <v>7</v>
      </c>
      <c r="C481" s="243" t="s">
        <v>461</v>
      </c>
      <c r="D481" s="243">
        <v>7</v>
      </c>
      <c r="E481" s="268">
        <f>VLOOKUP(A481,'Pupil Info'!A:D,4,FALSE)</f>
        <v>430</v>
      </c>
      <c r="F481" s="269">
        <f>VLOOKUP(A481,'Starting Point 2020'!A:AB,28,FALSE)+IFERROR(VLOOKUP(A481,'2020 SPED'!A:W,23,FALSE),0)</f>
        <v>5835223.6115067638</v>
      </c>
      <c r="G481" s="269">
        <f>VLOOKUP(A481,'Starting Point 2020'!A:AB,28,FALSE)</f>
        <v>4346814.4000000004</v>
      </c>
      <c r="H481" s="269">
        <f>VLOOKUP(A481,'2% 2020'!A:AB,28,FALSE)</f>
        <v>4429478.4000000004</v>
      </c>
      <c r="I481" s="269">
        <f t="shared" si="115"/>
        <v>82664</v>
      </c>
      <c r="J481" s="269">
        <f>VLOOKUP(A481,'2% with VPK 2020'!A:AB,28,FALSE)</f>
        <v>4429888.2</v>
      </c>
      <c r="K481" s="269">
        <f>VLOOKUP(A481,'Charter School Lease'!A:D,4,FALSE)</f>
        <v>0</v>
      </c>
      <c r="L481" s="269">
        <f>VLOOKUP(A481,'Integration Change'!H:K,4,FALSE)</f>
        <v>0</v>
      </c>
      <c r="M481" s="269">
        <f>VLOOKUP(A481,'Other SPED'!A:D,4,FALSE)</f>
        <v>0</v>
      </c>
      <c r="N481" s="269">
        <f>VLOOKUP(A481,'LTFM Change'!G:J,4,FALSE)</f>
        <v>0</v>
      </c>
      <c r="O481" s="269">
        <f>VLOOKUP(A481,QComp!I:N,6,FALSE)</f>
        <v>0</v>
      </c>
      <c r="P481" s="269">
        <f>VLOOKUP(A481,'Breakfast and Lunch'!A:D,4,FALSE)</f>
        <v>0</v>
      </c>
      <c r="Q481" s="269">
        <f>VLOOKUP(A481,'Breakfast and Lunch'!A:E,5,FALSE)</f>
        <v>0</v>
      </c>
      <c r="R481" s="269">
        <v>0</v>
      </c>
      <c r="S481" s="269">
        <v>0</v>
      </c>
      <c r="T481" s="269">
        <f>VLOOKUP(A481,QComp!A:D,4,FALSE)</f>
        <v>0</v>
      </c>
      <c r="U481" s="269">
        <f t="shared" si="117"/>
        <v>409.79999999981374</v>
      </c>
      <c r="V481" s="269">
        <f>VLOOKUP(A481,'2020 SPED'!A:AF,32,FALSE)</f>
        <v>0</v>
      </c>
      <c r="W481" s="270">
        <f t="shared" si="112"/>
        <v>83073.799999999814</v>
      </c>
      <c r="X481" s="247">
        <f t="shared" si="118"/>
        <v>1.4236609516759993E-2</v>
      </c>
      <c r="Z481" s="268">
        <f>VLOOKUP(A481,'Pupil Info'!A:E,5,FALSE)</f>
        <v>430</v>
      </c>
      <c r="AA481" s="269">
        <f>VLOOKUP(A481,'Starting Point 2021'!A:AB,28,FALSE)+VLOOKUP(A481,'2021 SPED'!A:AT,23,FALSE)</f>
        <v>5985539.6158092823</v>
      </c>
      <c r="AB481" s="269">
        <f>VLOOKUP(A481,'Starting Point 2021'!A:AB,28,FALSE)</f>
        <v>4364633.2</v>
      </c>
      <c r="AC481" s="269">
        <f>VLOOKUP(A481,'2% 2021'!A:AB,28,FALSE)</f>
        <v>4532801.2</v>
      </c>
      <c r="AD481" s="269">
        <f t="shared" si="116"/>
        <v>168168</v>
      </c>
      <c r="AE481" s="269">
        <f>VLOOKUP(A481,'2% with VPK 2021'!A:AB,28,FALSE)</f>
        <v>4533212</v>
      </c>
      <c r="AF481" s="269">
        <f>VLOOKUP(A481,'Charter School Lease'!A:E,5,FALSE)</f>
        <v>0</v>
      </c>
      <c r="AG481" s="269">
        <f>VLOOKUP(A481,'Integration Change'!H:L,5,FALSE)</f>
        <v>0</v>
      </c>
      <c r="AH481" s="269">
        <f>VLOOKUP(A481,'Other SPED'!A:D,4,FALSE)</f>
        <v>0</v>
      </c>
      <c r="AI481" s="269">
        <f>VLOOKUP(A481,QComp!I:R,10,FALSE)</f>
        <v>0</v>
      </c>
      <c r="AJ481" s="269">
        <f>VLOOKUP(A481,'LTFM Change'!G:K,5,FALSE)</f>
        <v>0</v>
      </c>
      <c r="AK481" s="269">
        <f>VLOOKUP(A481,'Breakfast and Lunch'!A:E,5,FALSE)</f>
        <v>0</v>
      </c>
      <c r="AL481" s="269">
        <f>VLOOKUP(A481,'Breakfast and Lunch'!A:D,4,FALSE)</f>
        <v>0</v>
      </c>
      <c r="AM481" s="269">
        <v>0</v>
      </c>
      <c r="AN481" s="269">
        <f>VLOOKUP(A481,'Safe School'!F:J,5,FALSE)</f>
        <v>0</v>
      </c>
      <c r="AO481" s="269">
        <v>0</v>
      </c>
      <c r="AP481" s="269">
        <f>VLOOKUP(A481,QComp!A:E,5,FALSE)</f>
        <v>0</v>
      </c>
      <c r="AQ481" s="269">
        <f t="shared" si="119"/>
        <v>410.79999999981374</v>
      </c>
      <c r="AR481" s="269">
        <f>VLOOKUP(A481,'2021 SPED'!A:AF,32,FALSE)</f>
        <v>1107.2946002816316</v>
      </c>
      <c r="AS481" s="285">
        <f t="shared" si="113"/>
        <v>169686.09460028145</v>
      </c>
      <c r="AT481" s="247">
        <f t="shared" si="114"/>
        <v>2.8349339490143708E-2</v>
      </c>
      <c r="AU481" s="249">
        <f t="shared" si="111"/>
        <v>252759.89460028126</v>
      </c>
    </row>
    <row r="482" spans="1:47" x14ac:dyDescent="0.3">
      <c r="A482" s="243">
        <v>4187</v>
      </c>
      <c r="B482" s="243">
        <v>7</v>
      </c>
      <c r="C482" s="243" t="s">
        <v>462</v>
      </c>
      <c r="D482" s="243">
        <v>7</v>
      </c>
      <c r="E482" s="268">
        <f>VLOOKUP(A482,'Pupil Info'!A:D,4,FALSE)</f>
        <v>101</v>
      </c>
      <c r="F482" s="269">
        <f>VLOOKUP(A482,'Starting Point 2020'!A:AB,28,FALSE)+IFERROR(VLOOKUP(A482,'2020 SPED'!A:W,23,FALSE),0)</f>
        <v>995286.13660831645</v>
      </c>
      <c r="G482" s="269">
        <f>VLOOKUP(A482,'Starting Point 2020'!A:AB,28,FALSE)</f>
        <v>682593</v>
      </c>
      <c r="H482" s="269">
        <f>VLOOKUP(A482,'2% 2020'!A:AB,28,FALSE)</f>
        <v>694782</v>
      </c>
      <c r="I482" s="269">
        <f t="shared" si="115"/>
        <v>12189</v>
      </c>
      <c r="J482" s="269">
        <f>VLOOKUP(A482,'2% with VPK 2020'!A:AB,28,FALSE)</f>
        <v>694874</v>
      </c>
      <c r="K482" s="269">
        <f>VLOOKUP(A482,'Charter School Lease'!A:D,4,FALSE)</f>
        <v>0</v>
      </c>
      <c r="L482" s="269">
        <f>VLOOKUP(A482,'Integration Change'!H:K,4,FALSE)</f>
        <v>0</v>
      </c>
      <c r="M482" s="269">
        <f>VLOOKUP(A482,'Other SPED'!A:D,4,FALSE)</f>
        <v>0</v>
      </c>
      <c r="N482" s="269">
        <f>VLOOKUP(A482,'LTFM Change'!G:J,4,FALSE)</f>
        <v>0</v>
      </c>
      <c r="O482" s="269">
        <f>VLOOKUP(A482,QComp!I:N,6,FALSE)</f>
        <v>0</v>
      </c>
      <c r="P482" s="269">
        <f>VLOOKUP(A482,'Breakfast and Lunch'!A:D,4,FALSE)</f>
        <v>0</v>
      </c>
      <c r="Q482" s="269">
        <f>VLOOKUP(A482,'Breakfast and Lunch'!A:E,5,FALSE)</f>
        <v>0</v>
      </c>
      <c r="R482" s="269">
        <v>0</v>
      </c>
      <c r="S482" s="269">
        <v>0</v>
      </c>
      <c r="T482" s="269">
        <f>VLOOKUP(A482,QComp!A:D,4,FALSE)</f>
        <v>0</v>
      </c>
      <c r="U482" s="269">
        <f t="shared" si="117"/>
        <v>92</v>
      </c>
      <c r="V482" s="269">
        <f>VLOOKUP(A482,'2020 SPED'!A:AF,32,FALSE)</f>
        <v>0</v>
      </c>
      <c r="W482" s="270">
        <f t="shared" si="112"/>
        <v>12281</v>
      </c>
      <c r="X482" s="247">
        <f t="shared" si="118"/>
        <v>1.2339165138831877E-2</v>
      </c>
      <c r="Z482" s="268">
        <f>VLOOKUP(A482,'Pupil Info'!A:E,5,FALSE)</f>
        <v>114</v>
      </c>
      <c r="AA482" s="269">
        <f>VLOOKUP(A482,'Starting Point 2021'!A:AB,28,FALSE)+VLOOKUP(A482,'2021 SPED'!A:AT,23,FALSE)</f>
        <v>1153487.2903682247</v>
      </c>
      <c r="AB482" s="269">
        <f>VLOOKUP(A482,'Starting Point 2021'!A:AB,28,FALSE)</f>
        <v>766573</v>
      </c>
      <c r="AC482" s="269">
        <f>VLOOKUP(A482,'2% 2021'!A:AB,28,FALSE)</f>
        <v>794417</v>
      </c>
      <c r="AD482" s="269">
        <f t="shared" si="116"/>
        <v>27844</v>
      </c>
      <c r="AE482" s="269">
        <f>VLOOKUP(A482,'2% with VPK 2021'!A:AB,28,FALSE)</f>
        <v>794521</v>
      </c>
      <c r="AF482" s="269">
        <f>VLOOKUP(A482,'Charter School Lease'!A:E,5,FALSE)</f>
        <v>0</v>
      </c>
      <c r="AG482" s="269">
        <f>VLOOKUP(A482,'Integration Change'!H:L,5,FALSE)</f>
        <v>0</v>
      </c>
      <c r="AH482" s="269">
        <f>VLOOKUP(A482,'Other SPED'!A:D,4,FALSE)</f>
        <v>0</v>
      </c>
      <c r="AI482" s="269">
        <f>VLOOKUP(A482,QComp!I:R,10,FALSE)</f>
        <v>0</v>
      </c>
      <c r="AJ482" s="269">
        <f>VLOOKUP(A482,'LTFM Change'!G:K,5,FALSE)</f>
        <v>0</v>
      </c>
      <c r="AK482" s="269">
        <f>VLOOKUP(A482,'Breakfast and Lunch'!A:E,5,FALSE)</f>
        <v>0</v>
      </c>
      <c r="AL482" s="269">
        <f>VLOOKUP(A482,'Breakfast and Lunch'!A:D,4,FALSE)</f>
        <v>0</v>
      </c>
      <c r="AM482" s="269">
        <v>0</v>
      </c>
      <c r="AN482" s="269">
        <f>VLOOKUP(A482,'Safe School'!F:J,5,FALSE)</f>
        <v>0</v>
      </c>
      <c r="AO482" s="269">
        <v>0</v>
      </c>
      <c r="AP482" s="269">
        <f>VLOOKUP(A482,QComp!A:E,5,FALSE)</f>
        <v>0</v>
      </c>
      <c r="AQ482" s="269">
        <f t="shared" si="119"/>
        <v>104</v>
      </c>
      <c r="AR482" s="269">
        <f>VLOOKUP(A482,'2021 SPED'!A:AF,32,FALSE)</f>
        <v>562.55730816483265</v>
      </c>
      <c r="AS482" s="285">
        <f t="shared" si="113"/>
        <v>28510.557308164833</v>
      </c>
      <c r="AT482" s="247">
        <f t="shared" si="114"/>
        <v>2.4716836974478965E-2</v>
      </c>
      <c r="AU482" s="249">
        <f t="shared" si="111"/>
        <v>40791.557308164833</v>
      </c>
    </row>
    <row r="483" spans="1:47" x14ac:dyDescent="0.3">
      <c r="A483" s="243">
        <v>4188</v>
      </c>
      <c r="B483" s="243">
        <v>7</v>
      </c>
      <c r="C483" s="243" t="s">
        <v>463</v>
      </c>
      <c r="D483" s="243">
        <v>7</v>
      </c>
      <c r="E483" s="268">
        <f>VLOOKUP(A483,'Pupil Info'!A:D,4,FALSE)</f>
        <v>683</v>
      </c>
      <c r="F483" s="269">
        <f>VLOOKUP(A483,'Starting Point 2020'!A:AB,28,FALSE)+IFERROR(VLOOKUP(A483,'2020 SPED'!A:W,23,FALSE),0)</f>
        <v>7446998.6810703408</v>
      </c>
      <c r="G483" s="269">
        <f>VLOOKUP(A483,'Starting Point 2020'!A:AB,28,FALSE)</f>
        <v>4962872</v>
      </c>
      <c r="H483" s="269">
        <f>VLOOKUP(A483,'2% 2020'!A:AB,28,FALSE)</f>
        <v>5054695</v>
      </c>
      <c r="I483" s="269">
        <f t="shared" si="115"/>
        <v>91823</v>
      </c>
      <c r="J483" s="269">
        <f>VLOOKUP(A483,'2% with VPK 2020'!A:AB,28,FALSE)</f>
        <v>5054524</v>
      </c>
      <c r="K483" s="269">
        <f>VLOOKUP(A483,'Charter School Lease'!A:D,4,FALSE)</f>
        <v>0</v>
      </c>
      <c r="L483" s="269">
        <f>VLOOKUP(A483,'Integration Change'!H:K,4,FALSE)</f>
        <v>0</v>
      </c>
      <c r="M483" s="269">
        <f>VLOOKUP(A483,'Other SPED'!A:D,4,FALSE)</f>
        <v>0</v>
      </c>
      <c r="N483" s="269">
        <f>VLOOKUP(A483,'LTFM Change'!G:J,4,FALSE)</f>
        <v>0</v>
      </c>
      <c r="O483" s="269">
        <f>VLOOKUP(A483,QComp!I:N,6,FALSE)</f>
        <v>14.080307119147619</v>
      </c>
      <c r="P483" s="269">
        <f>VLOOKUP(A483,'Breakfast and Lunch'!A:D,4,FALSE)</f>
        <v>0</v>
      </c>
      <c r="Q483" s="269">
        <f>VLOOKUP(A483,'Breakfast and Lunch'!A:E,5,FALSE)</f>
        <v>0</v>
      </c>
      <c r="R483" s="269">
        <v>0</v>
      </c>
      <c r="S483" s="269">
        <v>0</v>
      </c>
      <c r="T483" s="269">
        <f>VLOOKUP(A483,QComp!A:D,4,FALSE)</f>
        <v>0</v>
      </c>
      <c r="U483" s="269">
        <f t="shared" si="117"/>
        <v>-156.91969288047403</v>
      </c>
      <c r="V483" s="269">
        <f>VLOOKUP(A483,'2020 SPED'!A:AF,32,FALSE)</f>
        <v>0</v>
      </c>
      <c r="W483" s="270">
        <f t="shared" si="112"/>
        <v>91666.080307119526</v>
      </c>
      <c r="X483" s="247">
        <f t="shared" si="118"/>
        <v>1.2309130729420857E-2</v>
      </c>
      <c r="Z483" s="268">
        <f>VLOOKUP(A483,'Pupil Info'!A:E,5,FALSE)</f>
        <v>705</v>
      </c>
      <c r="AA483" s="269">
        <f>VLOOKUP(A483,'Starting Point 2021'!A:AB,28,FALSE)+VLOOKUP(A483,'2021 SPED'!A:AT,23,FALSE)</f>
        <v>7943033.3637194727</v>
      </c>
      <c r="AB483" s="269">
        <f>VLOOKUP(A483,'Starting Point 2021'!A:AB,28,FALSE)</f>
        <v>5149825.4000000004</v>
      </c>
      <c r="AC483" s="269">
        <f>VLOOKUP(A483,'2% 2021'!A:AB,28,FALSE)</f>
        <v>5342215.4000000004</v>
      </c>
      <c r="AD483" s="269">
        <f t="shared" si="116"/>
        <v>192390</v>
      </c>
      <c r="AE483" s="269">
        <f>VLOOKUP(A483,'2% with VPK 2021'!A:AB,28,FALSE)</f>
        <v>5342726.5999999996</v>
      </c>
      <c r="AF483" s="269">
        <f>VLOOKUP(A483,'Charter School Lease'!A:E,5,FALSE)</f>
        <v>0</v>
      </c>
      <c r="AG483" s="269">
        <f>VLOOKUP(A483,'Integration Change'!H:L,5,FALSE)</f>
        <v>0</v>
      </c>
      <c r="AH483" s="269">
        <f>VLOOKUP(A483,'Other SPED'!A:D,4,FALSE)</f>
        <v>0</v>
      </c>
      <c r="AI483" s="269">
        <f>VLOOKUP(A483,QComp!I:R,10,FALSE)</f>
        <v>14.060062198521337</v>
      </c>
      <c r="AJ483" s="269">
        <f>VLOOKUP(A483,'LTFM Change'!G:K,5,FALSE)</f>
        <v>0</v>
      </c>
      <c r="AK483" s="269">
        <f>VLOOKUP(A483,'Breakfast and Lunch'!A:E,5,FALSE)</f>
        <v>0</v>
      </c>
      <c r="AL483" s="269">
        <f>VLOOKUP(A483,'Breakfast and Lunch'!A:D,4,FALSE)</f>
        <v>0</v>
      </c>
      <c r="AM483" s="269">
        <v>0</v>
      </c>
      <c r="AN483" s="269">
        <f>VLOOKUP(A483,'Safe School'!F:J,5,FALSE)</f>
        <v>0</v>
      </c>
      <c r="AO483" s="269">
        <v>0</v>
      </c>
      <c r="AP483" s="269">
        <f>VLOOKUP(A483,QComp!A:E,5,FALSE)</f>
        <v>0</v>
      </c>
      <c r="AQ483" s="269">
        <f t="shared" si="119"/>
        <v>525.26006219815463</v>
      </c>
      <c r="AR483" s="269">
        <f>VLOOKUP(A483,'2021 SPED'!A:AF,32,FALSE)</f>
        <v>2175.9724797657691</v>
      </c>
      <c r="AS483" s="285">
        <f t="shared" si="113"/>
        <v>195091.23254196392</v>
      </c>
      <c r="AT483" s="247">
        <f t="shared" si="114"/>
        <v>2.4561300904646883E-2</v>
      </c>
      <c r="AU483" s="249">
        <f t="shared" si="111"/>
        <v>286757.31284908345</v>
      </c>
    </row>
    <row r="484" spans="1:47" x14ac:dyDescent="0.3">
      <c r="A484" s="243">
        <v>4189</v>
      </c>
      <c r="B484" s="243">
        <v>7</v>
      </c>
      <c r="C484" s="243" t="s">
        <v>464</v>
      </c>
      <c r="D484" s="243">
        <v>7</v>
      </c>
      <c r="E484" s="268">
        <f>VLOOKUP(A484,'Pupil Info'!A:D,4,FALSE)</f>
        <v>180</v>
      </c>
      <c r="F484" s="269">
        <f>VLOOKUP(A484,'Starting Point 2020'!A:AB,28,FALSE)+IFERROR(VLOOKUP(A484,'2020 SPED'!A:W,23,FALSE),0)</f>
        <v>2462028.4412217452</v>
      </c>
      <c r="G484" s="269">
        <f>VLOOKUP(A484,'Starting Point 2020'!A:AB,28,FALSE)</f>
        <v>1391963</v>
      </c>
      <c r="H484" s="269">
        <f>VLOOKUP(A484,'2% 2020'!A:AB,28,FALSE)</f>
        <v>1418333</v>
      </c>
      <c r="I484" s="269">
        <f t="shared" si="115"/>
        <v>26370</v>
      </c>
      <c r="J484" s="269">
        <f>VLOOKUP(A484,'2% with VPK 2020'!A:AB,28,FALSE)</f>
        <v>1418317</v>
      </c>
      <c r="K484" s="269">
        <f>VLOOKUP(A484,'Charter School Lease'!A:D,4,FALSE)</f>
        <v>0</v>
      </c>
      <c r="L484" s="269">
        <f>VLOOKUP(A484,'Integration Change'!H:K,4,FALSE)</f>
        <v>0</v>
      </c>
      <c r="M484" s="269">
        <f>VLOOKUP(A484,'Other SPED'!A:D,4,FALSE)</f>
        <v>0</v>
      </c>
      <c r="N484" s="269">
        <f>VLOOKUP(A484,'LTFM Change'!G:J,4,FALSE)</f>
        <v>0</v>
      </c>
      <c r="O484" s="269">
        <f>VLOOKUP(A484,QComp!I:N,6,FALSE)</f>
        <v>0</v>
      </c>
      <c r="P484" s="269">
        <f>VLOOKUP(A484,'Breakfast and Lunch'!A:D,4,FALSE)</f>
        <v>0</v>
      </c>
      <c r="Q484" s="269">
        <f>VLOOKUP(A484,'Breakfast and Lunch'!A:E,5,FALSE)</f>
        <v>0</v>
      </c>
      <c r="R484" s="269">
        <v>0</v>
      </c>
      <c r="S484" s="269">
        <v>0</v>
      </c>
      <c r="T484" s="269">
        <f>VLOOKUP(A484,QComp!A:D,4,FALSE)</f>
        <v>0</v>
      </c>
      <c r="U484" s="269">
        <f t="shared" si="117"/>
        <v>-16</v>
      </c>
      <c r="V484" s="269">
        <f>VLOOKUP(A484,'2020 SPED'!A:AF,32,FALSE)</f>
        <v>0</v>
      </c>
      <c r="W484" s="270">
        <f t="shared" si="112"/>
        <v>26354</v>
      </c>
      <c r="X484" s="247">
        <f t="shared" si="118"/>
        <v>1.0704181787161735E-2</v>
      </c>
      <c r="Z484" s="268">
        <f>VLOOKUP(A484,'Pupil Info'!A:E,5,FALSE)</f>
        <v>182</v>
      </c>
      <c r="AA484" s="269">
        <f>VLOOKUP(A484,'Starting Point 2021'!A:AB,28,FALSE)+VLOOKUP(A484,'2021 SPED'!A:AT,23,FALSE)</f>
        <v>2603716.6000759425</v>
      </c>
      <c r="AB484" s="269">
        <f>VLOOKUP(A484,'Starting Point 2021'!A:AB,28,FALSE)</f>
        <v>1421061</v>
      </c>
      <c r="AC484" s="269">
        <f>VLOOKUP(A484,'2% 2021'!A:AB,28,FALSE)</f>
        <v>1475654</v>
      </c>
      <c r="AD484" s="269">
        <f t="shared" si="116"/>
        <v>54593</v>
      </c>
      <c r="AE484" s="269">
        <f>VLOOKUP(A484,'2% with VPK 2021'!A:AB,28,FALSE)</f>
        <v>1475638</v>
      </c>
      <c r="AF484" s="269">
        <f>VLOOKUP(A484,'Charter School Lease'!A:E,5,FALSE)</f>
        <v>0</v>
      </c>
      <c r="AG484" s="269">
        <f>VLOOKUP(A484,'Integration Change'!H:L,5,FALSE)</f>
        <v>0</v>
      </c>
      <c r="AH484" s="269">
        <f>VLOOKUP(A484,'Other SPED'!A:D,4,FALSE)</f>
        <v>0</v>
      </c>
      <c r="AI484" s="269">
        <f>VLOOKUP(A484,QComp!I:R,10,FALSE)</f>
        <v>0</v>
      </c>
      <c r="AJ484" s="269">
        <f>VLOOKUP(A484,'LTFM Change'!G:K,5,FALSE)</f>
        <v>0</v>
      </c>
      <c r="AK484" s="269">
        <f>VLOOKUP(A484,'Breakfast and Lunch'!A:E,5,FALSE)</f>
        <v>0</v>
      </c>
      <c r="AL484" s="269">
        <f>VLOOKUP(A484,'Breakfast and Lunch'!A:D,4,FALSE)</f>
        <v>0</v>
      </c>
      <c r="AM484" s="269">
        <v>0</v>
      </c>
      <c r="AN484" s="269">
        <f>VLOOKUP(A484,'Safe School'!F:J,5,FALSE)</f>
        <v>0</v>
      </c>
      <c r="AO484" s="269">
        <v>0</v>
      </c>
      <c r="AP484" s="269">
        <f>VLOOKUP(A484,QComp!A:E,5,FALSE)</f>
        <v>0</v>
      </c>
      <c r="AQ484" s="269">
        <f t="shared" si="119"/>
        <v>-16</v>
      </c>
      <c r="AR484" s="269">
        <f>VLOOKUP(A484,'2021 SPED'!A:AF,32,FALSE)</f>
        <v>1038.2146704900078</v>
      </c>
      <c r="AS484" s="285">
        <f t="shared" si="113"/>
        <v>55615.214670490008</v>
      </c>
      <c r="AT484" s="247">
        <f t="shared" si="114"/>
        <v>2.1359933976250672E-2</v>
      </c>
      <c r="AU484" s="249">
        <f t="shared" si="111"/>
        <v>81969.214670490008</v>
      </c>
    </row>
    <row r="485" spans="1:47" x14ac:dyDescent="0.3">
      <c r="A485" s="243">
        <v>4190</v>
      </c>
      <c r="B485" s="243">
        <v>7</v>
      </c>
      <c r="C485" s="243" t="s">
        <v>465</v>
      </c>
      <c r="D485" s="243">
        <v>7</v>
      </c>
      <c r="E485" s="268">
        <f>VLOOKUP(A485,'Pupil Info'!A:D,4,FALSE)</f>
        <v>68</v>
      </c>
      <c r="F485" s="269">
        <f>VLOOKUP(A485,'Starting Point 2020'!A:AB,28,FALSE)+IFERROR(VLOOKUP(A485,'2020 SPED'!A:W,23,FALSE),0)</f>
        <v>1276677.1334212772</v>
      </c>
      <c r="G485" s="269">
        <f>VLOOKUP(A485,'Starting Point 2020'!A:AB,28,FALSE)</f>
        <v>662021</v>
      </c>
      <c r="H485" s="269">
        <f>VLOOKUP(A485,'2% 2020'!A:AB,28,FALSE)</f>
        <v>674175</v>
      </c>
      <c r="I485" s="269">
        <f t="shared" si="115"/>
        <v>12154</v>
      </c>
      <c r="J485" s="269">
        <f>VLOOKUP(A485,'2% with VPK 2020'!A:AB,28,FALSE)</f>
        <v>674249.6</v>
      </c>
      <c r="K485" s="269">
        <f>VLOOKUP(A485,'Charter School Lease'!A:D,4,FALSE)</f>
        <v>0</v>
      </c>
      <c r="L485" s="269">
        <f>VLOOKUP(A485,'Integration Change'!H:K,4,FALSE)</f>
        <v>0</v>
      </c>
      <c r="M485" s="269">
        <f>VLOOKUP(A485,'Other SPED'!A:D,4,FALSE)</f>
        <v>0</v>
      </c>
      <c r="N485" s="269">
        <f>VLOOKUP(A485,'LTFM Change'!G:J,4,FALSE)</f>
        <v>0</v>
      </c>
      <c r="O485" s="269">
        <f>VLOOKUP(A485,QComp!I:N,6,FALSE)</f>
        <v>0</v>
      </c>
      <c r="P485" s="269">
        <f>VLOOKUP(A485,'Breakfast and Lunch'!A:D,4,FALSE)</f>
        <v>0</v>
      </c>
      <c r="Q485" s="269">
        <f>VLOOKUP(A485,'Breakfast and Lunch'!A:E,5,FALSE)</f>
        <v>0</v>
      </c>
      <c r="R485" s="269">
        <v>0</v>
      </c>
      <c r="S485" s="269">
        <v>0</v>
      </c>
      <c r="T485" s="269">
        <f>VLOOKUP(A485,QComp!A:D,4,FALSE)</f>
        <v>0</v>
      </c>
      <c r="U485" s="269">
        <f t="shared" si="117"/>
        <v>74.599999999976717</v>
      </c>
      <c r="V485" s="269">
        <f>VLOOKUP(A485,'2020 SPED'!A:AF,32,FALSE)</f>
        <v>0</v>
      </c>
      <c r="W485" s="270">
        <f t="shared" si="112"/>
        <v>12228.599999999977</v>
      </c>
      <c r="X485" s="247">
        <f t="shared" si="118"/>
        <v>9.5784593299870022E-3</v>
      </c>
      <c r="Z485" s="268">
        <f>VLOOKUP(A485,'Pupil Info'!A:E,5,FALSE)</f>
        <v>71</v>
      </c>
      <c r="AA485" s="269">
        <f>VLOOKUP(A485,'Starting Point 2021'!A:AB,28,FALSE)+VLOOKUP(A485,'2021 SPED'!A:AT,23,FALSE)</f>
        <v>1398742.1155908499</v>
      </c>
      <c r="AB485" s="269">
        <f>VLOOKUP(A485,'Starting Point 2021'!A:AB,28,FALSE)</f>
        <v>696498.8</v>
      </c>
      <c r="AC485" s="269">
        <f>VLOOKUP(A485,'2% 2021'!A:AB,28,FALSE)</f>
        <v>722511.8</v>
      </c>
      <c r="AD485" s="269">
        <f t="shared" si="116"/>
        <v>26013</v>
      </c>
      <c r="AE485" s="269">
        <f>VLOOKUP(A485,'2% with VPK 2021'!A:AB,28,FALSE)</f>
        <v>722503.8</v>
      </c>
      <c r="AF485" s="269">
        <f>VLOOKUP(A485,'Charter School Lease'!A:E,5,FALSE)</f>
        <v>0</v>
      </c>
      <c r="AG485" s="269">
        <f>VLOOKUP(A485,'Integration Change'!H:L,5,FALSE)</f>
        <v>0</v>
      </c>
      <c r="AH485" s="269">
        <f>VLOOKUP(A485,'Other SPED'!A:D,4,FALSE)</f>
        <v>0</v>
      </c>
      <c r="AI485" s="269">
        <f>VLOOKUP(A485,QComp!I:R,10,FALSE)</f>
        <v>0</v>
      </c>
      <c r="AJ485" s="269">
        <f>VLOOKUP(A485,'LTFM Change'!G:K,5,FALSE)</f>
        <v>0</v>
      </c>
      <c r="AK485" s="269">
        <f>VLOOKUP(A485,'Breakfast and Lunch'!A:E,5,FALSE)</f>
        <v>0</v>
      </c>
      <c r="AL485" s="269">
        <f>VLOOKUP(A485,'Breakfast and Lunch'!A:D,4,FALSE)</f>
        <v>0</v>
      </c>
      <c r="AM485" s="269">
        <v>0</v>
      </c>
      <c r="AN485" s="269">
        <f>VLOOKUP(A485,'Safe School'!F:J,5,FALSE)</f>
        <v>0</v>
      </c>
      <c r="AO485" s="269">
        <v>0</v>
      </c>
      <c r="AP485" s="269">
        <f>VLOOKUP(A485,QComp!A:E,5,FALSE)</f>
        <v>0</v>
      </c>
      <c r="AQ485" s="269">
        <f t="shared" si="119"/>
        <v>-8</v>
      </c>
      <c r="AR485" s="269">
        <f>VLOOKUP(A485,'2021 SPED'!A:AF,32,FALSE)</f>
        <v>451.56643228651956</v>
      </c>
      <c r="AS485" s="285">
        <f t="shared" si="113"/>
        <v>26456.56643228652</v>
      </c>
      <c r="AT485" s="247">
        <f t="shared" si="114"/>
        <v>1.8914541956943125E-2</v>
      </c>
      <c r="AU485" s="249">
        <f t="shared" si="111"/>
        <v>38685.166432286496</v>
      </c>
    </row>
    <row r="486" spans="1:47" x14ac:dyDescent="0.3">
      <c r="A486" s="243">
        <v>4191</v>
      </c>
      <c r="B486" s="243">
        <v>7</v>
      </c>
      <c r="C486" s="243" t="s">
        <v>466</v>
      </c>
      <c r="D486" s="243">
        <v>7</v>
      </c>
      <c r="E486" s="268">
        <f>VLOOKUP(A486,'Pupil Info'!A:D,4,FALSE)</f>
        <v>498</v>
      </c>
      <c r="F486" s="269">
        <f>VLOOKUP(A486,'Starting Point 2020'!A:AB,28,FALSE)+IFERROR(VLOOKUP(A486,'2020 SPED'!A:W,23,FALSE),0)</f>
        <v>7282053.2784893997</v>
      </c>
      <c r="G486" s="269">
        <f>VLOOKUP(A486,'Starting Point 2020'!A:AB,28,FALSE)</f>
        <v>4154683.2</v>
      </c>
      <c r="H486" s="269">
        <f>VLOOKUP(A486,'2% 2020'!A:AB,28,FALSE)</f>
        <v>4235076.2</v>
      </c>
      <c r="I486" s="269">
        <f t="shared" si="115"/>
        <v>80393</v>
      </c>
      <c r="J486" s="269">
        <f>VLOOKUP(A486,'2% with VPK 2020'!A:AB,28,FALSE)</f>
        <v>4235554</v>
      </c>
      <c r="K486" s="269">
        <f>VLOOKUP(A486,'Charter School Lease'!A:D,4,FALSE)</f>
        <v>0</v>
      </c>
      <c r="L486" s="269">
        <f>VLOOKUP(A486,'Integration Change'!H:K,4,FALSE)</f>
        <v>0</v>
      </c>
      <c r="M486" s="269">
        <f>VLOOKUP(A486,'Other SPED'!A:D,4,FALSE)</f>
        <v>0</v>
      </c>
      <c r="N486" s="269">
        <f>VLOOKUP(A486,'LTFM Change'!G:J,4,FALSE)</f>
        <v>0</v>
      </c>
      <c r="O486" s="269">
        <f>VLOOKUP(A486,QComp!I:N,6,FALSE)</f>
        <v>4.4591300236861571</v>
      </c>
      <c r="P486" s="269">
        <f>VLOOKUP(A486,'Breakfast and Lunch'!A:D,4,FALSE)</f>
        <v>0</v>
      </c>
      <c r="Q486" s="269">
        <f>VLOOKUP(A486,'Breakfast and Lunch'!A:E,5,FALSE)</f>
        <v>0</v>
      </c>
      <c r="R486" s="269">
        <v>0</v>
      </c>
      <c r="S486" s="269">
        <v>0</v>
      </c>
      <c r="T486" s="269">
        <f>VLOOKUP(A486,QComp!A:D,4,FALSE)</f>
        <v>0</v>
      </c>
      <c r="U486" s="269">
        <f t="shared" si="117"/>
        <v>482.25913002341986</v>
      </c>
      <c r="V486" s="269">
        <f>VLOOKUP(A486,'2020 SPED'!A:AF,32,FALSE)</f>
        <v>0</v>
      </c>
      <c r="W486" s="270">
        <f t="shared" si="112"/>
        <v>80875.25913002342</v>
      </c>
      <c r="X486" s="247">
        <f t="shared" si="118"/>
        <v>1.1106106483582377E-2</v>
      </c>
      <c r="Z486" s="268">
        <f>VLOOKUP(A486,'Pupil Info'!A:E,5,FALSE)</f>
        <v>610</v>
      </c>
      <c r="AA486" s="269">
        <f>VLOOKUP(A486,'Starting Point 2021'!A:AB,28,FALSE)+VLOOKUP(A486,'2021 SPED'!A:AT,23,FALSE)</f>
        <v>9247514.8360349648</v>
      </c>
      <c r="AB486" s="269">
        <f>VLOOKUP(A486,'Starting Point 2021'!A:AB,28,FALSE)</f>
        <v>5068595</v>
      </c>
      <c r="AC486" s="269">
        <f>VLOOKUP(A486,'2% 2021'!A:AB,28,FALSE)</f>
        <v>5267156</v>
      </c>
      <c r="AD486" s="269">
        <f t="shared" si="116"/>
        <v>198561</v>
      </c>
      <c r="AE486" s="269">
        <f>VLOOKUP(A486,'2% with VPK 2021'!A:AB,28,FALSE)</f>
        <v>5267101</v>
      </c>
      <c r="AF486" s="269">
        <f>VLOOKUP(A486,'Charter School Lease'!A:E,5,FALSE)</f>
        <v>0</v>
      </c>
      <c r="AG486" s="269">
        <f>VLOOKUP(A486,'Integration Change'!H:L,5,FALSE)</f>
        <v>0</v>
      </c>
      <c r="AH486" s="269">
        <f>VLOOKUP(A486,'Other SPED'!A:D,4,FALSE)</f>
        <v>0</v>
      </c>
      <c r="AI486" s="269">
        <f>VLOOKUP(A486,QComp!I:R,10,FALSE)</f>
        <v>5.4500121356541058</v>
      </c>
      <c r="AJ486" s="269">
        <f>VLOOKUP(A486,'LTFM Change'!G:K,5,FALSE)</f>
        <v>0</v>
      </c>
      <c r="AK486" s="269">
        <f>VLOOKUP(A486,'Breakfast and Lunch'!A:E,5,FALSE)</f>
        <v>0</v>
      </c>
      <c r="AL486" s="269">
        <f>VLOOKUP(A486,'Breakfast and Lunch'!A:D,4,FALSE)</f>
        <v>0</v>
      </c>
      <c r="AM486" s="269">
        <v>0</v>
      </c>
      <c r="AN486" s="269">
        <f>VLOOKUP(A486,'Safe School'!F:J,5,FALSE)</f>
        <v>0</v>
      </c>
      <c r="AO486" s="269">
        <v>0</v>
      </c>
      <c r="AP486" s="269">
        <f>VLOOKUP(A486,QComp!A:E,5,FALSE)</f>
        <v>0</v>
      </c>
      <c r="AQ486" s="269">
        <f t="shared" si="119"/>
        <v>-49.549987864680588</v>
      </c>
      <c r="AR486" s="269">
        <f>VLOOKUP(A486,'2021 SPED'!A:AF,32,FALSE)</f>
        <v>220.4194331006147</v>
      </c>
      <c r="AS486" s="285">
        <f t="shared" si="113"/>
        <v>198731.86944523593</v>
      </c>
      <c r="AT486" s="247">
        <f t="shared" si="114"/>
        <v>2.1490300147541715E-2</v>
      </c>
      <c r="AU486" s="249">
        <f t="shared" si="111"/>
        <v>279607.12857525935</v>
      </c>
    </row>
    <row r="487" spans="1:47" x14ac:dyDescent="0.3">
      <c r="A487" s="243">
        <v>4192</v>
      </c>
      <c r="B487" s="243">
        <v>7</v>
      </c>
      <c r="C487" s="243" t="s">
        <v>467</v>
      </c>
      <c r="D487" s="243">
        <v>7</v>
      </c>
      <c r="E487" s="268">
        <f>VLOOKUP(A487,'Pupil Info'!A:D,4,FALSE)</f>
        <v>870</v>
      </c>
      <c r="F487" s="269">
        <f>VLOOKUP(A487,'Starting Point 2020'!A:AB,28,FALSE)+IFERROR(VLOOKUP(A487,'2020 SPED'!A:W,23,FALSE),0)</f>
        <v>12456983.177273009</v>
      </c>
      <c r="G487" s="269">
        <f>VLOOKUP(A487,'Starting Point 2020'!A:AB,28,FALSE)</f>
        <v>8511298.8000000007</v>
      </c>
      <c r="H487" s="269">
        <f>VLOOKUP(A487,'2% 2020'!A:AB,28,FALSE)</f>
        <v>8675322.8000000007</v>
      </c>
      <c r="I487" s="269">
        <f t="shared" si="115"/>
        <v>164024</v>
      </c>
      <c r="J487" s="269">
        <f>VLOOKUP(A487,'2% with VPK 2020'!A:AB,28,FALSE)</f>
        <v>8675246.8000000007</v>
      </c>
      <c r="K487" s="269">
        <f>VLOOKUP(A487,'Charter School Lease'!A:D,4,FALSE)</f>
        <v>0</v>
      </c>
      <c r="L487" s="269">
        <f>VLOOKUP(A487,'Integration Change'!H:K,4,FALSE)</f>
        <v>0</v>
      </c>
      <c r="M487" s="269">
        <f>VLOOKUP(A487,'Other SPED'!A:D,4,FALSE)</f>
        <v>0</v>
      </c>
      <c r="N487" s="269">
        <f>VLOOKUP(A487,'LTFM Change'!G:J,4,FALSE)</f>
        <v>0</v>
      </c>
      <c r="O487" s="269">
        <f>VLOOKUP(A487,QComp!I:N,6,FALSE)</f>
        <v>16.606415260612266</v>
      </c>
      <c r="P487" s="269">
        <f>VLOOKUP(A487,'Breakfast and Lunch'!A:D,4,FALSE)</f>
        <v>0</v>
      </c>
      <c r="Q487" s="269">
        <f>VLOOKUP(A487,'Breakfast and Lunch'!A:E,5,FALSE)</f>
        <v>0</v>
      </c>
      <c r="R487" s="269">
        <v>0</v>
      </c>
      <c r="S487" s="269">
        <v>0</v>
      </c>
      <c r="T487" s="269">
        <f>VLOOKUP(A487,QComp!A:D,4,FALSE)</f>
        <v>0</v>
      </c>
      <c r="U487" s="269">
        <f t="shared" si="117"/>
        <v>-59.393584739416838</v>
      </c>
      <c r="V487" s="269">
        <f>VLOOKUP(A487,'2020 SPED'!A:AF,32,FALSE)</f>
        <v>0</v>
      </c>
      <c r="W487" s="270">
        <f t="shared" si="112"/>
        <v>163964.60641526058</v>
      </c>
      <c r="X487" s="247">
        <f t="shared" si="118"/>
        <v>1.3162465107475124E-2</v>
      </c>
      <c r="Z487" s="268">
        <f>VLOOKUP(A487,'Pupil Info'!A:E,5,FALSE)</f>
        <v>900</v>
      </c>
      <c r="AA487" s="269">
        <f>VLOOKUP(A487,'Starting Point 2021'!A:AB,28,FALSE)+VLOOKUP(A487,'2021 SPED'!A:AT,23,FALSE)</f>
        <v>13520917.572830576</v>
      </c>
      <c r="AB487" s="269">
        <f>VLOOKUP(A487,'Starting Point 2021'!A:AB,28,FALSE)</f>
        <v>9053319</v>
      </c>
      <c r="AC487" s="269">
        <f>VLOOKUP(A487,'2% 2021'!A:AB,28,FALSE)</f>
        <v>9408106</v>
      </c>
      <c r="AD487" s="269">
        <f t="shared" si="116"/>
        <v>354787</v>
      </c>
      <c r="AE487" s="269">
        <f>VLOOKUP(A487,'2% with VPK 2021'!A:AB,28,FALSE)</f>
        <v>9408026</v>
      </c>
      <c r="AF487" s="269">
        <f>VLOOKUP(A487,'Charter School Lease'!A:E,5,FALSE)</f>
        <v>0</v>
      </c>
      <c r="AG487" s="269">
        <f>VLOOKUP(A487,'Integration Change'!H:L,5,FALSE)</f>
        <v>0</v>
      </c>
      <c r="AH487" s="269">
        <f>VLOOKUP(A487,'Other SPED'!A:D,4,FALSE)</f>
        <v>0</v>
      </c>
      <c r="AI487" s="269">
        <f>VLOOKUP(A487,QComp!I:R,10,FALSE)</f>
        <v>18.148851446021581</v>
      </c>
      <c r="AJ487" s="269">
        <f>VLOOKUP(A487,'LTFM Change'!G:K,5,FALSE)</f>
        <v>0</v>
      </c>
      <c r="AK487" s="269">
        <f>VLOOKUP(A487,'Breakfast and Lunch'!A:E,5,FALSE)</f>
        <v>0</v>
      </c>
      <c r="AL487" s="269">
        <f>VLOOKUP(A487,'Breakfast and Lunch'!A:D,4,FALSE)</f>
        <v>0</v>
      </c>
      <c r="AM487" s="269">
        <v>0</v>
      </c>
      <c r="AN487" s="269">
        <f>VLOOKUP(A487,'Safe School'!F:J,5,FALSE)</f>
        <v>0</v>
      </c>
      <c r="AO487" s="269">
        <v>0</v>
      </c>
      <c r="AP487" s="269">
        <f>VLOOKUP(A487,QComp!A:E,5,FALSE)</f>
        <v>0</v>
      </c>
      <c r="AQ487" s="269">
        <f t="shared" si="119"/>
        <v>-61.851148553192616</v>
      </c>
      <c r="AR487" s="269">
        <f>VLOOKUP(A487,'2021 SPED'!A:AF,32,FALSE)</f>
        <v>2164.6124188704416</v>
      </c>
      <c r="AS487" s="285">
        <f t="shared" si="113"/>
        <v>356889.76127031725</v>
      </c>
      <c r="AT487" s="247">
        <f t="shared" si="114"/>
        <v>2.6395380294859976E-2</v>
      </c>
      <c r="AU487" s="249">
        <f t="shared" si="111"/>
        <v>520854.36768557783</v>
      </c>
    </row>
    <row r="488" spans="1:47" x14ac:dyDescent="0.3">
      <c r="A488" s="243">
        <v>4193</v>
      </c>
      <c r="B488" s="243">
        <v>7</v>
      </c>
      <c r="C488" s="243" t="s">
        <v>468</v>
      </c>
      <c r="D488" s="243">
        <v>7</v>
      </c>
      <c r="E488" s="268">
        <f>VLOOKUP(A488,'Pupil Info'!A:D,4,FALSE)</f>
        <v>325</v>
      </c>
      <c r="F488" s="269">
        <f>VLOOKUP(A488,'Starting Point 2020'!A:AB,28,FALSE)+IFERROR(VLOOKUP(A488,'2020 SPED'!A:W,23,FALSE),0)</f>
        <v>5053944.6487269234</v>
      </c>
      <c r="G488" s="269">
        <f>VLOOKUP(A488,'Starting Point 2020'!A:AB,28,FALSE)</f>
        <v>3405875</v>
      </c>
      <c r="H488" s="269">
        <f>VLOOKUP(A488,'2% 2020'!A:AB,28,FALSE)</f>
        <v>3469177</v>
      </c>
      <c r="I488" s="269">
        <f t="shared" si="115"/>
        <v>63302</v>
      </c>
      <c r="J488" s="269">
        <f>VLOOKUP(A488,'2% with VPK 2020'!A:AB,28,FALSE)</f>
        <v>3469475</v>
      </c>
      <c r="K488" s="269">
        <f>VLOOKUP(A488,'Charter School Lease'!A:D,4,FALSE)</f>
        <v>0</v>
      </c>
      <c r="L488" s="269">
        <f>VLOOKUP(A488,'Integration Change'!H:K,4,FALSE)</f>
        <v>0</v>
      </c>
      <c r="M488" s="269">
        <f>VLOOKUP(A488,'Other SPED'!A:D,4,FALSE)</f>
        <v>0</v>
      </c>
      <c r="N488" s="269">
        <f>VLOOKUP(A488,'LTFM Change'!G:J,4,FALSE)</f>
        <v>0</v>
      </c>
      <c r="O488" s="269">
        <f>VLOOKUP(A488,QComp!I:N,6,FALSE)</f>
        <v>0</v>
      </c>
      <c r="P488" s="269">
        <f>VLOOKUP(A488,'Breakfast and Lunch'!A:D,4,FALSE)</f>
        <v>0</v>
      </c>
      <c r="Q488" s="269">
        <f>VLOOKUP(A488,'Breakfast and Lunch'!A:E,5,FALSE)</f>
        <v>0</v>
      </c>
      <c r="R488" s="269">
        <v>0</v>
      </c>
      <c r="S488" s="269">
        <v>0</v>
      </c>
      <c r="T488" s="269">
        <f>VLOOKUP(A488,QComp!A:D,4,FALSE)</f>
        <v>0</v>
      </c>
      <c r="U488" s="269">
        <f t="shared" si="117"/>
        <v>298</v>
      </c>
      <c r="V488" s="269">
        <f>VLOOKUP(A488,'2020 SPED'!A:AF,32,FALSE)</f>
        <v>0</v>
      </c>
      <c r="W488" s="270">
        <f t="shared" si="112"/>
        <v>63600</v>
      </c>
      <c r="X488" s="247">
        <f t="shared" si="118"/>
        <v>1.2584229630615501E-2</v>
      </c>
      <c r="Z488" s="268">
        <f>VLOOKUP(A488,'Pupil Info'!A:E,5,FALSE)</f>
        <v>329</v>
      </c>
      <c r="AA488" s="269">
        <f>VLOOKUP(A488,'Starting Point 2021'!A:AB,28,FALSE)+VLOOKUP(A488,'2021 SPED'!A:AT,23,FALSE)</f>
        <v>5213215.8269713391</v>
      </c>
      <c r="AB488" s="269">
        <f>VLOOKUP(A488,'Starting Point 2021'!A:AB,28,FALSE)</f>
        <v>3400615</v>
      </c>
      <c r="AC488" s="269">
        <f>VLOOKUP(A488,'2% 2021'!A:AB,28,FALSE)</f>
        <v>3528308</v>
      </c>
      <c r="AD488" s="269">
        <f t="shared" si="116"/>
        <v>127693</v>
      </c>
      <c r="AE488" s="269">
        <f>VLOOKUP(A488,'2% with VPK 2021'!A:AB,28,FALSE)</f>
        <v>3528609</v>
      </c>
      <c r="AF488" s="269">
        <f>VLOOKUP(A488,'Charter School Lease'!A:E,5,FALSE)</f>
        <v>0</v>
      </c>
      <c r="AG488" s="269">
        <f>VLOOKUP(A488,'Integration Change'!H:L,5,FALSE)</f>
        <v>0</v>
      </c>
      <c r="AH488" s="269">
        <f>VLOOKUP(A488,'Other SPED'!A:D,4,FALSE)</f>
        <v>0</v>
      </c>
      <c r="AI488" s="269">
        <f>VLOOKUP(A488,QComp!I:R,10,FALSE)</f>
        <v>0</v>
      </c>
      <c r="AJ488" s="269">
        <f>VLOOKUP(A488,'LTFM Change'!G:K,5,FALSE)</f>
        <v>0</v>
      </c>
      <c r="AK488" s="269">
        <f>VLOOKUP(A488,'Breakfast and Lunch'!A:E,5,FALSE)</f>
        <v>0</v>
      </c>
      <c r="AL488" s="269">
        <f>VLOOKUP(A488,'Breakfast and Lunch'!A:D,4,FALSE)</f>
        <v>0</v>
      </c>
      <c r="AM488" s="269">
        <v>0</v>
      </c>
      <c r="AN488" s="269">
        <f>VLOOKUP(A488,'Safe School'!F:J,5,FALSE)</f>
        <v>0</v>
      </c>
      <c r="AO488" s="269">
        <v>0</v>
      </c>
      <c r="AP488" s="269">
        <f>VLOOKUP(A488,QComp!A:E,5,FALSE)</f>
        <v>0</v>
      </c>
      <c r="AQ488" s="269">
        <f t="shared" si="119"/>
        <v>301</v>
      </c>
      <c r="AR488" s="269">
        <f>VLOOKUP(A488,'2021 SPED'!A:AF,32,FALSE)</f>
        <v>698.38662302028388</v>
      </c>
      <c r="AS488" s="285">
        <f t="shared" si="113"/>
        <v>128692.38662302028</v>
      </c>
      <c r="AT488" s="247">
        <f t="shared" si="114"/>
        <v>2.4685796808413589E-2</v>
      </c>
      <c r="AU488" s="249">
        <f t="shared" si="111"/>
        <v>192292.38662302028</v>
      </c>
    </row>
    <row r="489" spans="1:47" x14ac:dyDescent="0.3">
      <c r="A489" s="243">
        <v>4194</v>
      </c>
      <c r="B489" s="243">
        <v>7</v>
      </c>
      <c r="C489" s="243" t="s">
        <v>469</v>
      </c>
      <c r="D489" s="243">
        <v>7</v>
      </c>
      <c r="E489" s="268">
        <f>VLOOKUP(A489,'Pupil Info'!A:D,4,FALSE)</f>
        <v>351</v>
      </c>
      <c r="F489" s="269">
        <f>VLOOKUP(A489,'Starting Point 2020'!A:AB,28,FALSE)+IFERROR(VLOOKUP(A489,'2020 SPED'!A:W,23,FALSE),0)</f>
        <v>3247527.5707447333</v>
      </c>
      <c r="G489" s="269">
        <f>VLOOKUP(A489,'Starting Point 2020'!A:AB,28,FALSE)</f>
        <v>2596634</v>
      </c>
      <c r="H489" s="269">
        <f>VLOOKUP(A489,'2% 2020'!A:AB,28,FALSE)</f>
        <v>2644037</v>
      </c>
      <c r="I489" s="269">
        <f t="shared" si="115"/>
        <v>47403</v>
      </c>
      <c r="J489" s="269">
        <f>VLOOKUP(A489,'2% with VPK 2020'!A:AB,28,FALSE)</f>
        <v>2644355</v>
      </c>
      <c r="K489" s="269">
        <f>VLOOKUP(A489,'Charter School Lease'!A:D,4,FALSE)</f>
        <v>0</v>
      </c>
      <c r="L489" s="269">
        <f>VLOOKUP(A489,'Integration Change'!H:K,4,FALSE)</f>
        <v>0</v>
      </c>
      <c r="M489" s="269">
        <f>VLOOKUP(A489,'Other SPED'!A:D,4,FALSE)</f>
        <v>0</v>
      </c>
      <c r="N489" s="269">
        <f>VLOOKUP(A489,'LTFM Change'!G:J,4,FALSE)</f>
        <v>0</v>
      </c>
      <c r="O489" s="269">
        <f>VLOOKUP(A489,QComp!I:N,6,FALSE)</f>
        <v>0</v>
      </c>
      <c r="P489" s="269">
        <f>VLOOKUP(A489,'Breakfast and Lunch'!A:D,4,FALSE)</f>
        <v>0</v>
      </c>
      <c r="Q489" s="269">
        <f>VLOOKUP(A489,'Breakfast and Lunch'!A:E,5,FALSE)</f>
        <v>0</v>
      </c>
      <c r="R489" s="269">
        <v>0</v>
      </c>
      <c r="S489" s="269">
        <v>0</v>
      </c>
      <c r="T489" s="269">
        <f>VLOOKUP(A489,QComp!A:D,4,FALSE)</f>
        <v>0</v>
      </c>
      <c r="U489" s="269">
        <f t="shared" si="117"/>
        <v>318</v>
      </c>
      <c r="V489" s="269">
        <f>VLOOKUP(A489,'2020 SPED'!A:AF,32,FALSE)</f>
        <v>0</v>
      </c>
      <c r="W489" s="270">
        <f t="shared" si="112"/>
        <v>47721</v>
      </c>
      <c r="X489" s="247">
        <f t="shared" si="118"/>
        <v>1.4694563467264566E-2</v>
      </c>
      <c r="Z489" s="268">
        <f>VLOOKUP(A489,'Pupil Info'!A:E,5,FALSE)</f>
        <v>356</v>
      </c>
      <c r="AA489" s="269">
        <f>VLOOKUP(A489,'Starting Point 2021'!A:AB,28,FALSE)+VLOOKUP(A489,'2021 SPED'!A:AT,23,FALSE)</f>
        <v>3343542.3626307845</v>
      </c>
      <c r="AB489" s="269">
        <f>VLOOKUP(A489,'Starting Point 2021'!A:AB,28,FALSE)</f>
        <v>2624269</v>
      </c>
      <c r="AC489" s="269">
        <f>VLOOKUP(A489,'2% 2021'!A:AB,28,FALSE)</f>
        <v>2721446</v>
      </c>
      <c r="AD489" s="269">
        <f t="shared" si="116"/>
        <v>97177</v>
      </c>
      <c r="AE489" s="269">
        <f>VLOOKUP(A489,'2% with VPK 2021'!A:AB,28,FALSE)</f>
        <v>2721769</v>
      </c>
      <c r="AF489" s="269">
        <f>VLOOKUP(A489,'Charter School Lease'!A:E,5,FALSE)</f>
        <v>0</v>
      </c>
      <c r="AG489" s="269">
        <f>VLOOKUP(A489,'Integration Change'!H:L,5,FALSE)</f>
        <v>0</v>
      </c>
      <c r="AH489" s="269">
        <f>VLOOKUP(A489,'Other SPED'!A:D,4,FALSE)</f>
        <v>0</v>
      </c>
      <c r="AI489" s="269">
        <f>VLOOKUP(A489,QComp!I:R,10,FALSE)</f>
        <v>0</v>
      </c>
      <c r="AJ489" s="269">
        <f>VLOOKUP(A489,'LTFM Change'!G:K,5,FALSE)</f>
        <v>0</v>
      </c>
      <c r="AK489" s="269">
        <f>VLOOKUP(A489,'Breakfast and Lunch'!A:E,5,FALSE)</f>
        <v>0</v>
      </c>
      <c r="AL489" s="269">
        <f>VLOOKUP(A489,'Breakfast and Lunch'!A:D,4,FALSE)</f>
        <v>0</v>
      </c>
      <c r="AM489" s="269">
        <v>0</v>
      </c>
      <c r="AN489" s="269">
        <f>VLOOKUP(A489,'Safe School'!F:J,5,FALSE)</f>
        <v>0</v>
      </c>
      <c r="AO489" s="269">
        <v>0</v>
      </c>
      <c r="AP489" s="269">
        <f>VLOOKUP(A489,QComp!A:E,5,FALSE)</f>
        <v>0</v>
      </c>
      <c r="AQ489" s="269">
        <f t="shared" si="119"/>
        <v>323</v>
      </c>
      <c r="AR489" s="269">
        <f>VLOOKUP(A489,'2021 SPED'!A:AF,32,FALSE)</f>
        <v>6.4217306441860273</v>
      </c>
      <c r="AS489" s="285">
        <f t="shared" si="113"/>
        <v>97506.421730644186</v>
      </c>
      <c r="AT489" s="247">
        <f t="shared" si="114"/>
        <v>2.9162609937420841E-2</v>
      </c>
      <c r="AU489" s="249">
        <f t="shared" si="111"/>
        <v>145227.42173064419</v>
      </c>
    </row>
    <row r="490" spans="1:47" x14ac:dyDescent="0.3">
      <c r="A490" s="243">
        <v>4195</v>
      </c>
      <c r="B490" s="243">
        <v>7</v>
      </c>
      <c r="C490" s="243" t="s">
        <v>470</v>
      </c>
      <c r="D490" s="243">
        <v>7</v>
      </c>
      <c r="E490" s="268">
        <f>VLOOKUP(A490,'Pupil Info'!A:D,4,FALSE)</f>
        <v>25</v>
      </c>
      <c r="F490" s="269">
        <f>VLOOKUP(A490,'Starting Point 2020'!A:AB,28,FALSE)+IFERROR(VLOOKUP(A490,'2020 SPED'!A:W,23,FALSE),0)</f>
        <v>451933.29673064966</v>
      </c>
      <c r="G490" s="269">
        <f>VLOOKUP(A490,'Starting Point 2020'!A:AB,28,FALSE)</f>
        <v>236898</v>
      </c>
      <c r="H490" s="269">
        <f>VLOOKUP(A490,'2% 2020'!A:AB,28,FALSE)</f>
        <v>241575</v>
      </c>
      <c r="I490" s="269">
        <f t="shared" si="115"/>
        <v>4677</v>
      </c>
      <c r="J490" s="269">
        <f>VLOOKUP(A490,'2% with VPK 2020'!A:AB,28,FALSE)</f>
        <v>241555</v>
      </c>
      <c r="K490" s="269">
        <f>VLOOKUP(A490,'Charter School Lease'!A:D,4,FALSE)</f>
        <v>0</v>
      </c>
      <c r="L490" s="269">
        <f>VLOOKUP(A490,'Integration Change'!H:K,4,FALSE)</f>
        <v>0</v>
      </c>
      <c r="M490" s="269">
        <f>VLOOKUP(A490,'Other SPED'!A:D,4,FALSE)</f>
        <v>0</v>
      </c>
      <c r="N490" s="269">
        <f>VLOOKUP(A490,'LTFM Change'!G:J,4,FALSE)</f>
        <v>0</v>
      </c>
      <c r="O490" s="269">
        <f>VLOOKUP(A490,QComp!I:N,6,FALSE)</f>
        <v>0</v>
      </c>
      <c r="P490" s="269">
        <f>VLOOKUP(A490,'Breakfast and Lunch'!A:D,4,FALSE)</f>
        <v>0</v>
      </c>
      <c r="Q490" s="269">
        <f>VLOOKUP(A490,'Breakfast and Lunch'!A:E,5,FALSE)</f>
        <v>0</v>
      </c>
      <c r="R490" s="269">
        <v>0</v>
      </c>
      <c r="S490" s="269">
        <v>0</v>
      </c>
      <c r="T490" s="269">
        <f>VLOOKUP(A490,QComp!A:D,4,FALSE)</f>
        <v>0</v>
      </c>
      <c r="U490" s="269">
        <f t="shared" si="117"/>
        <v>-20</v>
      </c>
      <c r="V490" s="269">
        <f>VLOOKUP(A490,'2020 SPED'!A:AF,32,FALSE)</f>
        <v>0</v>
      </c>
      <c r="W490" s="270">
        <f t="shared" si="112"/>
        <v>4657</v>
      </c>
      <c r="X490" s="247">
        <f t="shared" si="118"/>
        <v>1.0304618034761782E-2</v>
      </c>
      <c r="Z490" s="268">
        <f>VLOOKUP(A490,'Pupil Info'!A:E,5,FALSE)</f>
        <v>25</v>
      </c>
      <c r="AA490" s="269">
        <f>VLOOKUP(A490,'Starting Point 2021'!A:AB,28,FALSE)+VLOOKUP(A490,'2021 SPED'!A:AT,23,FALSE)</f>
        <v>510770.17454627872</v>
      </c>
      <c r="AB490" s="269">
        <f>VLOOKUP(A490,'Starting Point 2021'!A:AB,28,FALSE)</f>
        <v>273539</v>
      </c>
      <c r="AC490" s="269">
        <f>VLOOKUP(A490,'2% 2021'!A:AB,28,FALSE)</f>
        <v>283541</v>
      </c>
      <c r="AD490" s="269">
        <f t="shared" si="116"/>
        <v>10002</v>
      </c>
      <c r="AE490" s="269">
        <f>VLOOKUP(A490,'2% with VPK 2021'!A:AB,28,FALSE)</f>
        <v>283512</v>
      </c>
      <c r="AF490" s="269">
        <f>VLOOKUP(A490,'Charter School Lease'!A:E,5,FALSE)</f>
        <v>0</v>
      </c>
      <c r="AG490" s="269">
        <f>VLOOKUP(A490,'Integration Change'!H:L,5,FALSE)</f>
        <v>0</v>
      </c>
      <c r="AH490" s="269">
        <f>VLOOKUP(A490,'Other SPED'!A:D,4,FALSE)</f>
        <v>0</v>
      </c>
      <c r="AI490" s="269">
        <f>VLOOKUP(A490,QComp!I:R,10,FALSE)</f>
        <v>0</v>
      </c>
      <c r="AJ490" s="269">
        <f>VLOOKUP(A490,'LTFM Change'!G:K,5,FALSE)</f>
        <v>0</v>
      </c>
      <c r="AK490" s="269">
        <f>VLOOKUP(A490,'Breakfast and Lunch'!A:E,5,FALSE)</f>
        <v>0</v>
      </c>
      <c r="AL490" s="269">
        <f>VLOOKUP(A490,'Breakfast and Lunch'!A:D,4,FALSE)</f>
        <v>0</v>
      </c>
      <c r="AM490" s="269">
        <v>0</v>
      </c>
      <c r="AN490" s="269">
        <f>VLOOKUP(A490,'Safe School'!F:J,5,FALSE)</f>
        <v>0</v>
      </c>
      <c r="AO490" s="269">
        <v>0</v>
      </c>
      <c r="AP490" s="269">
        <f>VLOOKUP(A490,QComp!A:E,5,FALSE)</f>
        <v>0</v>
      </c>
      <c r="AQ490" s="269">
        <f t="shared" si="119"/>
        <v>-29</v>
      </c>
      <c r="AR490" s="269">
        <f>VLOOKUP(A490,'2021 SPED'!A:AF,32,FALSE)</f>
        <v>520.075259833975</v>
      </c>
      <c r="AS490" s="285">
        <f t="shared" si="113"/>
        <v>10493.075259833975</v>
      </c>
      <c r="AT490" s="247">
        <f t="shared" si="114"/>
        <v>2.0543633482818544E-2</v>
      </c>
      <c r="AU490" s="249">
        <f t="shared" si="111"/>
        <v>15150.075259833975</v>
      </c>
    </row>
    <row r="491" spans="1:47" x14ac:dyDescent="0.3">
      <c r="A491" s="243">
        <v>4198</v>
      </c>
      <c r="B491" s="243">
        <v>7</v>
      </c>
      <c r="C491" s="243" t="s">
        <v>471</v>
      </c>
      <c r="D491" s="243">
        <v>7</v>
      </c>
      <c r="E491" s="268">
        <f>VLOOKUP(A491,'Pupil Info'!A:D,4,FALSE)</f>
        <v>125</v>
      </c>
      <c r="F491" s="269">
        <f>VLOOKUP(A491,'Starting Point 2020'!A:AB,28,FALSE)+IFERROR(VLOOKUP(A491,'2020 SPED'!A:W,23,FALSE),0)</f>
        <v>1216318.4487625058</v>
      </c>
      <c r="G491" s="269">
        <f>VLOOKUP(A491,'Starting Point 2020'!A:AB,28,FALSE)</f>
        <v>961480</v>
      </c>
      <c r="H491" s="269">
        <f>VLOOKUP(A491,'2% 2020'!A:AB,28,FALSE)</f>
        <v>979896</v>
      </c>
      <c r="I491" s="269">
        <f t="shared" si="115"/>
        <v>18416</v>
      </c>
      <c r="J491" s="269">
        <f>VLOOKUP(A491,'2% with VPK 2020'!A:AB,28,FALSE)</f>
        <v>980010</v>
      </c>
      <c r="K491" s="269">
        <f>VLOOKUP(A491,'Charter School Lease'!A:D,4,FALSE)</f>
        <v>0</v>
      </c>
      <c r="L491" s="269">
        <f>VLOOKUP(A491,'Integration Change'!H:K,4,FALSE)</f>
        <v>0</v>
      </c>
      <c r="M491" s="269">
        <f>VLOOKUP(A491,'Other SPED'!A:D,4,FALSE)</f>
        <v>0</v>
      </c>
      <c r="N491" s="269">
        <f>VLOOKUP(A491,'LTFM Change'!G:J,4,FALSE)</f>
        <v>0</v>
      </c>
      <c r="O491" s="269">
        <f>VLOOKUP(A491,QComp!I:N,6,FALSE)</f>
        <v>0</v>
      </c>
      <c r="P491" s="269">
        <f>VLOOKUP(A491,'Breakfast and Lunch'!A:D,4,FALSE)</f>
        <v>0</v>
      </c>
      <c r="Q491" s="269">
        <f>VLOOKUP(A491,'Breakfast and Lunch'!A:E,5,FALSE)</f>
        <v>0</v>
      </c>
      <c r="R491" s="269">
        <v>0</v>
      </c>
      <c r="S491" s="269">
        <v>0</v>
      </c>
      <c r="T491" s="269">
        <f>VLOOKUP(A491,QComp!A:D,4,FALSE)</f>
        <v>0</v>
      </c>
      <c r="U491" s="269">
        <f t="shared" si="117"/>
        <v>114</v>
      </c>
      <c r="V491" s="269">
        <f>VLOOKUP(A491,'2020 SPED'!A:AF,32,FALSE)</f>
        <v>0</v>
      </c>
      <c r="W491" s="270">
        <f t="shared" si="112"/>
        <v>18530</v>
      </c>
      <c r="X491" s="247">
        <f t="shared" si="118"/>
        <v>1.5234497198371531E-2</v>
      </c>
      <c r="Z491" s="268">
        <f>VLOOKUP(A491,'Pupil Info'!A:E,5,FALSE)</f>
        <v>125</v>
      </c>
      <c r="AA491" s="269">
        <f>VLOOKUP(A491,'Starting Point 2021'!A:AB,28,FALSE)+VLOOKUP(A491,'2021 SPED'!A:AT,23,FALSE)</f>
        <v>1247314.9550805548</v>
      </c>
      <c r="AB491" s="269">
        <f>VLOOKUP(A491,'Starting Point 2021'!A:AB,28,FALSE)</f>
        <v>968964</v>
      </c>
      <c r="AC491" s="269">
        <f>VLOOKUP(A491,'2% 2021'!A:AB,28,FALSE)</f>
        <v>1006572</v>
      </c>
      <c r="AD491" s="269">
        <f t="shared" si="116"/>
        <v>37608</v>
      </c>
      <c r="AE491" s="269">
        <f>VLOOKUP(A491,'2% with VPK 2021'!A:AB,28,FALSE)</f>
        <v>1006687</v>
      </c>
      <c r="AF491" s="269">
        <f>VLOOKUP(A491,'Charter School Lease'!A:E,5,FALSE)</f>
        <v>0</v>
      </c>
      <c r="AG491" s="269">
        <f>VLOOKUP(A491,'Integration Change'!H:L,5,FALSE)</f>
        <v>0</v>
      </c>
      <c r="AH491" s="269">
        <f>VLOOKUP(A491,'Other SPED'!A:D,4,FALSE)</f>
        <v>0</v>
      </c>
      <c r="AI491" s="269">
        <f>VLOOKUP(A491,QComp!I:R,10,FALSE)</f>
        <v>0</v>
      </c>
      <c r="AJ491" s="269">
        <f>VLOOKUP(A491,'LTFM Change'!G:K,5,FALSE)</f>
        <v>0</v>
      </c>
      <c r="AK491" s="269">
        <f>VLOOKUP(A491,'Breakfast and Lunch'!A:E,5,FALSE)</f>
        <v>0</v>
      </c>
      <c r="AL491" s="269">
        <f>VLOOKUP(A491,'Breakfast and Lunch'!A:D,4,FALSE)</f>
        <v>0</v>
      </c>
      <c r="AM491" s="269">
        <v>0</v>
      </c>
      <c r="AN491" s="269">
        <f>VLOOKUP(A491,'Safe School'!F:J,5,FALSE)</f>
        <v>0</v>
      </c>
      <c r="AO491" s="269">
        <v>0</v>
      </c>
      <c r="AP491" s="269">
        <f>VLOOKUP(A491,QComp!A:E,5,FALSE)</f>
        <v>0</v>
      </c>
      <c r="AQ491" s="269">
        <f t="shared" si="119"/>
        <v>115</v>
      </c>
      <c r="AR491" s="269">
        <f>VLOOKUP(A491,'2021 SPED'!A:AF,32,FALSE)</f>
        <v>-3.7797796619124711</v>
      </c>
      <c r="AS491" s="285">
        <f t="shared" si="113"/>
        <v>37719.220220338088</v>
      </c>
      <c r="AT491" s="247">
        <f t="shared" si="114"/>
        <v>3.0240333499330235E-2</v>
      </c>
      <c r="AU491" s="249">
        <f t="shared" si="111"/>
        <v>56249.220220338088</v>
      </c>
    </row>
    <row r="492" spans="1:47" x14ac:dyDescent="0.3">
      <c r="A492" s="243">
        <v>4199</v>
      </c>
      <c r="B492" s="243">
        <v>7</v>
      </c>
      <c r="C492" s="243" t="s">
        <v>472</v>
      </c>
      <c r="D492" s="243">
        <v>7</v>
      </c>
      <c r="E492" s="268">
        <f>VLOOKUP(A492,'Pupil Info'!A:D,4,FALSE)</f>
        <v>1197</v>
      </c>
      <c r="F492" s="269">
        <f>VLOOKUP(A492,'Starting Point 2020'!A:AB,28,FALSE)+IFERROR(VLOOKUP(A492,'2020 SPED'!A:W,23,FALSE),0)</f>
        <v>10222268.854681965</v>
      </c>
      <c r="G492" s="269">
        <f>VLOOKUP(A492,'Starting Point 2020'!A:AB,28,FALSE)</f>
        <v>9036212</v>
      </c>
      <c r="H492" s="269">
        <f>VLOOKUP(A492,'2% 2020'!A:AB,28,FALSE)</f>
        <v>9203289</v>
      </c>
      <c r="I492" s="269">
        <f t="shared" si="115"/>
        <v>167077</v>
      </c>
      <c r="J492" s="269">
        <f>VLOOKUP(A492,'2% with VPK 2020'!A:AB,28,FALSE)</f>
        <v>9203182</v>
      </c>
      <c r="K492" s="269">
        <f>VLOOKUP(A492,'Charter School Lease'!A:D,4,FALSE)</f>
        <v>0</v>
      </c>
      <c r="L492" s="269">
        <f>VLOOKUP(A492,'Integration Change'!H:K,4,FALSE)</f>
        <v>0</v>
      </c>
      <c r="M492" s="269">
        <f>VLOOKUP(A492,'Other SPED'!A:D,4,FALSE)</f>
        <v>0</v>
      </c>
      <c r="N492" s="269">
        <f>VLOOKUP(A492,'LTFM Change'!G:J,4,FALSE)</f>
        <v>0</v>
      </c>
      <c r="O492" s="269">
        <f>VLOOKUP(A492,QComp!I:N,6,FALSE)</f>
        <v>0</v>
      </c>
      <c r="P492" s="269">
        <f>VLOOKUP(A492,'Breakfast and Lunch'!A:D,4,FALSE)</f>
        <v>0</v>
      </c>
      <c r="Q492" s="269">
        <f>VLOOKUP(A492,'Breakfast and Lunch'!A:E,5,FALSE)</f>
        <v>0</v>
      </c>
      <c r="R492" s="269">
        <v>0</v>
      </c>
      <c r="S492" s="269">
        <v>0</v>
      </c>
      <c r="T492" s="269">
        <f>VLOOKUP(A492,QComp!A:D,4,FALSE)</f>
        <v>0</v>
      </c>
      <c r="U492" s="269">
        <f t="shared" si="117"/>
        <v>-107</v>
      </c>
      <c r="V492" s="269">
        <f>VLOOKUP(A492,'2020 SPED'!A:AF,32,FALSE)</f>
        <v>0</v>
      </c>
      <c r="W492" s="270">
        <f t="shared" si="112"/>
        <v>166970</v>
      </c>
      <c r="X492" s="247">
        <f t="shared" si="118"/>
        <v>1.6333947225769262E-2</v>
      </c>
      <c r="Z492" s="268">
        <f>VLOOKUP(A492,'Pupil Info'!A:E,5,FALSE)</f>
        <v>1255</v>
      </c>
      <c r="AA492" s="269">
        <f>VLOOKUP(A492,'Starting Point 2021'!A:AB,28,FALSE)+VLOOKUP(A492,'2021 SPED'!A:AT,23,FALSE)</f>
        <v>10869138.502781957</v>
      </c>
      <c r="AB492" s="269">
        <f>VLOOKUP(A492,'Starting Point 2021'!A:AB,28,FALSE)</f>
        <v>9516150.1999999993</v>
      </c>
      <c r="AC492" s="269">
        <f>VLOOKUP(A492,'2% 2021'!A:AB,28,FALSE)</f>
        <v>9872408.1999999993</v>
      </c>
      <c r="AD492" s="269">
        <f t="shared" si="116"/>
        <v>356258</v>
      </c>
      <c r="AE492" s="269">
        <f>VLOOKUP(A492,'2% with VPK 2021'!A:AB,28,FALSE)</f>
        <v>9872294.1999999993</v>
      </c>
      <c r="AF492" s="269">
        <f>VLOOKUP(A492,'Charter School Lease'!A:E,5,FALSE)</f>
        <v>0</v>
      </c>
      <c r="AG492" s="269">
        <f>VLOOKUP(A492,'Integration Change'!H:L,5,FALSE)</f>
        <v>0</v>
      </c>
      <c r="AH492" s="269">
        <f>VLOOKUP(A492,'Other SPED'!A:D,4,FALSE)</f>
        <v>0</v>
      </c>
      <c r="AI492" s="269">
        <f>VLOOKUP(A492,QComp!I:R,10,FALSE)</f>
        <v>0</v>
      </c>
      <c r="AJ492" s="269">
        <f>VLOOKUP(A492,'LTFM Change'!G:K,5,FALSE)</f>
        <v>0</v>
      </c>
      <c r="AK492" s="269">
        <f>VLOOKUP(A492,'Breakfast and Lunch'!A:E,5,FALSE)</f>
        <v>0</v>
      </c>
      <c r="AL492" s="269">
        <f>VLOOKUP(A492,'Breakfast and Lunch'!A:D,4,FALSE)</f>
        <v>0</v>
      </c>
      <c r="AM492" s="269">
        <v>0</v>
      </c>
      <c r="AN492" s="269">
        <f>VLOOKUP(A492,'Safe School'!F:J,5,FALSE)</f>
        <v>0</v>
      </c>
      <c r="AO492" s="269">
        <v>0</v>
      </c>
      <c r="AP492" s="269">
        <f>VLOOKUP(A492,QComp!A:E,5,FALSE)</f>
        <v>0</v>
      </c>
      <c r="AQ492" s="269">
        <f t="shared" si="119"/>
        <v>-114</v>
      </c>
      <c r="AR492" s="269">
        <f>VLOOKUP(A492,'2021 SPED'!A:AF,32,FALSE)</f>
        <v>7.5177178082522005</v>
      </c>
      <c r="AS492" s="285">
        <f t="shared" si="113"/>
        <v>356151.51771780825</v>
      </c>
      <c r="AT492" s="247">
        <f t="shared" si="114"/>
        <v>3.2767225997410138E-2</v>
      </c>
      <c r="AU492" s="249">
        <f t="shared" si="111"/>
        <v>523121.51771780825</v>
      </c>
    </row>
    <row r="493" spans="1:47" x14ac:dyDescent="0.3">
      <c r="A493" s="243">
        <v>4200</v>
      </c>
      <c r="B493" s="243">
        <v>7</v>
      </c>
      <c r="C493" s="243" t="s">
        <v>473</v>
      </c>
      <c r="D493" s="243">
        <v>7</v>
      </c>
      <c r="E493" s="268">
        <f>VLOOKUP(A493,'Pupil Info'!A:D,4,FALSE)</f>
        <v>440</v>
      </c>
      <c r="F493" s="269">
        <f>VLOOKUP(A493,'Starting Point 2020'!A:AB,28,FALSE)+IFERROR(VLOOKUP(A493,'2020 SPED'!A:W,23,FALSE),0)</f>
        <v>5170625.7073042588</v>
      </c>
      <c r="G493" s="269">
        <f>VLOOKUP(A493,'Starting Point 2020'!A:AB,28,FALSE)</f>
        <v>5046350</v>
      </c>
      <c r="H493" s="269">
        <f>VLOOKUP(A493,'2% 2020'!A:AB,28,FALSE)</f>
        <v>5145386</v>
      </c>
      <c r="I493" s="269">
        <f t="shared" si="115"/>
        <v>99036</v>
      </c>
      <c r="J493" s="269">
        <f>VLOOKUP(A493,'2% with VPK 2020'!A:AB,28,FALSE)</f>
        <v>5207633</v>
      </c>
      <c r="K493" s="269">
        <f>VLOOKUP(A493,'Charter School Lease'!A:D,4,FALSE)</f>
        <v>0</v>
      </c>
      <c r="L493" s="269">
        <f>VLOOKUP(A493,'Integration Change'!H:K,4,FALSE)</f>
        <v>0</v>
      </c>
      <c r="M493" s="269">
        <f>VLOOKUP(A493,'Other SPED'!A:D,4,FALSE)</f>
        <v>0</v>
      </c>
      <c r="N493" s="269">
        <f>VLOOKUP(A493,'LTFM Change'!G:J,4,FALSE)</f>
        <v>2244</v>
      </c>
      <c r="O493" s="269">
        <f>VLOOKUP(A493,QComp!I:N,6,FALSE)</f>
        <v>0</v>
      </c>
      <c r="P493" s="269">
        <f>VLOOKUP(A493,'Breakfast and Lunch'!A:D,4,FALSE)</f>
        <v>453.36</v>
      </c>
      <c r="Q493" s="269">
        <f>VLOOKUP(A493,'Breakfast and Lunch'!A:E,5,FALSE)</f>
        <v>1183.8</v>
      </c>
      <c r="R493" s="269">
        <v>0</v>
      </c>
      <c r="S493" s="269">
        <v>0</v>
      </c>
      <c r="T493" s="269">
        <f>VLOOKUP(A493,QComp!A:D,4,FALSE)</f>
        <v>0</v>
      </c>
      <c r="U493" s="269">
        <f t="shared" si="117"/>
        <v>66128.160000000149</v>
      </c>
      <c r="V493" s="269">
        <f>VLOOKUP(A493,'2020 SPED'!A:AF,32,FALSE)</f>
        <v>0</v>
      </c>
      <c r="W493" s="270">
        <f t="shared" si="112"/>
        <v>165164.16000000015</v>
      </c>
      <c r="X493" s="247">
        <f t="shared" si="118"/>
        <v>3.1942780110090316E-2</v>
      </c>
      <c r="Z493" s="268">
        <f>VLOOKUP(A493,'Pupil Info'!A:E,5,FALSE)</f>
        <v>420</v>
      </c>
      <c r="AA493" s="269">
        <f>VLOOKUP(A493,'Starting Point 2021'!A:AB,28,FALSE)+VLOOKUP(A493,'2021 SPED'!A:AT,23,FALSE)</f>
        <v>4921674.0515993172</v>
      </c>
      <c r="AB493" s="269">
        <f>VLOOKUP(A493,'Starting Point 2021'!A:AB,28,FALSE)</f>
        <v>4793005</v>
      </c>
      <c r="AC493" s="269">
        <f>VLOOKUP(A493,'2% 2021'!A:AB,28,FALSE)</f>
        <v>4982903</v>
      </c>
      <c r="AD493" s="269">
        <f t="shared" si="116"/>
        <v>189898</v>
      </c>
      <c r="AE493" s="269">
        <f>VLOOKUP(A493,'2% with VPK 2021'!A:AB,28,FALSE)</f>
        <v>5067673</v>
      </c>
      <c r="AF493" s="269">
        <f>VLOOKUP(A493,'Charter School Lease'!A:E,5,FALSE)</f>
        <v>15768</v>
      </c>
      <c r="AG493" s="269">
        <f>VLOOKUP(A493,'Integration Change'!H:L,5,FALSE)</f>
        <v>0</v>
      </c>
      <c r="AH493" s="269">
        <f>VLOOKUP(A493,'Other SPED'!A:D,4,FALSE)</f>
        <v>0</v>
      </c>
      <c r="AI493" s="269">
        <f>VLOOKUP(A493,QComp!I:R,10,FALSE)</f>
        <v>0</v>
      </c>
      <c r="AJ493" s="269">
        <f>VLOOKUP(A493,'LTFM Change'!G:K,5,FALSE)</f>
        <v>2244</v>
      </c>
      <c r="AK493" s="269">
        <f>VLOOKUP(A493,'Breakfast and Lunch'!A:E,5,FALSE)</f>
        <v>1183.8</v>
      </c>
      <c r="AL493" s="269">
        <f>VLOOKUP(A493,'Breakfast and Lunch'!A:D,4,FALSE)</f>
        <v>453.36</v>
      </c>
      <c r="AM493" s="269">
        <v>0</v>
      </c>
      <c r="AN493" s="269">
        <f>VLOOKUP(A493,'Safe School'!F:J,5,FALSE)</f>
        <v>0</v>
      </c>
      <c r="AO493" s="269">
        <v>0</v>
      </c>
      <c r="AP493" s="269">
        <f>VLOOKUP(A493,QComp!A:E,5,FALSE)</f>
        <v>0</v>
      </c>
      <c r="AQ493" s="269">
        <f t="shared" si="119"/>
        <v>104419.16000000015</v>
      </c>
      <c r="AR493" s="269">
        <f>VLOOKUP(A493,'2021 SPED'!A:AF,32,FALSE)</f>
        <v>0</v>
      </c>
      <c r="AS493" s="285">
        <f t="shared" si="113"/>
        <v>294317.16000000015</v>
      </c>
      <c r="AT493" s="247">
        <f t="shared" si="114"/>
        <v>5.980021369037241E-2</v>
      </c>
      <c r="AU493" s="249">
        <f t="shared" si="111"/>
        <v>459481.3200000003</v>
      </c>
    </row>
    <row r="494" spans="1:47" x14ac:dyDescent="0.3">
      <c r="A494" s="243">
        <v>4201</v>
      </c>
      <c r="B494" s="243">
        <v>7</v>
      </c>
      <c r="C494" s="243" t="s">
        <v>474</v>
      </c>
      <c r="D494" s="243">
        <v>7</v>
      </c>
      <c r="E494" s="268">
        <f>VLOOKUP(A494,'Pupil Info'!A:D,4,FALSE)</f>
        <v>140</v>
      </c>
      <c r="F494" s="269">
        <f>VLOOKUP(A494,'Starting Point 2020'!A:AB,28,FALSE)+IFERROR(VLOOKUP(A494,'2020 SPED'!A:W,23,FALSE),0)</f>
        <v>1657871.1823250968</v>
      </c>
      <c r="G494" s="269">
        <f>VLOOKUP(A494,'Starting Point 2020'!A:AB,28,FALSE)</f>
        <v>1040356</v>
      </c>
      <c r="H494" s="269">
        <f>VLOOKUP(A494,'2% 2020'!A:AB,28,FALSE)</f>
        <v>1059408</v>
      </c>
      <c r="I494" s="269">
        <f t="shared" si="115"/>
        <v>19052</v>
      </c>
      <c r="J494" s="269">
        <f>VLOOKUP(A494,'2% with VPK 2020'!A:AB,28,FALSE)</f>
        <v>1059536</v>
      </c>
      <c r="K494" s="269">
        <f>VLOOKUP(A494,'Charter School Lease'!A:D,4,FALSE)</f>
        <v>0</v>
      </c>
      <c r="L494" s="269">
        <f>VLOOKUP(A494,'Integration Change'!H:K,4,FALSE)</f>
        <v>0</v>
      </c>
      <c r="M494" s="269">
        <f>VLOOKUP(A494,'Other SPED'!A:D,4,FALSE)</f>
        <v>0</v>
      </c>
      <c r="N494" s="269">
        <f>VLOOKUP(A494,'LTFM Change'!G:J,4,FALSE)</f>
        <v>0</v>
      </c>
      <c r="O494" s="269">
        <f>VLOOKUP(A494,QComp!I:N,6,FALSE)</f>
        <v>0</v>
      </c>
      <c r="P494" s="269">
        <f>VLOOKUP(A494,'Breakfast and Lunch'!A:D,4,FALSE)</f>
        <v>0</v>
      </c>
      <c r="Q494" s="269">
        <f>VLOOKUP(A494,'Breakfast and Lunch'!A:E,5,FALSE)</f>
        <v>0</v>
      </c>
      <c r="R494" s="269">
        <v>0</v>
      </c>
      <c r="S494" s="269">
        <v>0</v>
      </c>
      <c r="T494" s="269">
        <f>VLOOKUP(A494,QComp!A:D,4,FALSE)</f>
        <v>0</v>
      </c>
      <c r="U494" s="269">
        <f t="shared" si="117"/>
        <v>128</v>
      </c>
      <c r="V494" s="269">
        <f>VLOOKUP(A494,'2020 SPED'!A:AF,32,FALSE)</f>
        <v>0</v>
      </c>
      <c r="W494" s="270">
        <f t="shared" si="112"/>
        <v>19180</v>
      </c>
      <c r="X494" s="247">
        <f t="shared" si="118"/>
        <v>1.1569053256056259E-2</v>
      </c>
      <c r="Z494" s="268">
        <f>VLOOKUP(A494,'Pupil Info'!A:E,5,FALSE)</f>
        <v>140</v>
      </c>
      <c r="AA494" s="269">
        <f>VLOOKUP(A494,'Starting Point 2021'!A:AB,28,FALSE)+VLOOKUP(A494,'2021 SPED'!A:AT,23,FALSE)</f>
        <v>1710909.0551500339</v>
      </c>
      <c r="AB494" s="269">
        <f>VLOOKUP(A494,'Starting Point 2021'!A:AB,28,FALSE)</f>
        <v>1038923</v>
      </c>
      <c r="AC494" s="269">
        <f>VLOOKUP(A494,'2% 2021'!A:AB,28,FALSE)</f>
        <v>1077483</v>
      </c>
      <c r="AD494" s="269">
        <f t="shared" si="116"/>
        <v>38560</v>
      </c>
      <c r="AE494" s="269">
        <f>VLOOKUP(A494,'2% with VPK 2021'!A:AB,28,FALSE)</f>
        <v>1077471</v>
      </c>
      <c r="AF494" s="269">
        <f>VLOOKUP(A494,'Charter School Lease'!A:E,5,FALSE)</f>
        <v>0</v>
      </c>
      <c r="AG494" s="269">
        <f>VLOOKUP(A494,'Integration Change'!H:L,5,FALSE)</f>
        <v>0</v>
      </c>
      <c r="AH494" s="269">
        <f>VLOOKUP(A494,'Other SPED'!A:D,4,FALSE)</f>
        <v>0</v>
      </c>
      <c r="AI494" s="269">
        <f>VLOOKUP(A494,QComp!I:R,10,FALSE)</f>
        <v>0</v>
      </c>
      <c r="AJ494" s="269">
        <f>VLOOKUP(A494,'LTFM Change'!G:K,5,FALSE)</f>
        <v>0</v>
      </c>
      <c r="AK494" s="269">
        <f>VLOOKUP(A494,'Breakfast and Lunch'!A:E,5,FALSE)</f>
        <v>0</v>
      </c>
      <c r="AL494" s="269">
        <f>VLOOKUP(A494,'Breakfast and Lunch'!A:D,4,FALSE)</f>
        <v>0</v>
      </c>
      <c r="AM494" s="269">
        <v>0</v>
      </c>
      <c r="AN494" s="269">
        <f>VLOOKUP(A494,'Safe School'!F:J,5,FALSE)</f>
        <v>0</v>
      </c>
      <c r="AO494" s="269">
        <v>0</v>
      </c>
      <c r="AP494" s="269">
        <f>VLOOKUP(A494,QComp!A:E,5,FALSE)</f>
        <v>0</v>
      </c>
      <c r="AQ494" s="269">
        <f t="shared" si="119"/>
        <v>-12</v>
      </c>
      <c r="AR494" s="269">
        <f>VLOOKUP(A494,'2021 SPED'!A:AF,32,FALSE)</f>
        <v>561.66651867027394</v>
      </c>
      <c r="AS494" s="285">
        <f t="shared" si="113"/>
        <v>39109.666518670274</v>
      </c>
      <c r="AT494" s="247">
        <f t="shared" si="114"/>
        <v>2.2858997911633969E-2</v>
      </c>
      <c r="AU494" s="249">
        <f t="shared" si="111"/>
        <v>58289.666518670274</v>
      </c>
    </row>
    <row r="495" spans="1:47" x14ac:dyDescent="0.3">
      <c r="A495" s="243">
        <v>4203</v>
      </c>
      <c r="B495" s="243">
        <v>7</v>
      </c>
      <c r="C495" s="243" t="s">
        <v>475</v>
      </c>
      <c r="D495" s="243">
        <v>7</v>
      </c>
      <c r="E495" s="268">
        <f>VLOOKUP(A495,'Pupil Info'!A:D,4,FALSE)</f>
        <v>0</v>
      </c>
      <c r="F495" s="269">
        <f>VLOOKUP(A495,'Starting Point 2020'!A:AB,28,FALSE)+IFERROR(VLOOKUP(A495,'2020 SPED'!A:W,23,FALSE),0)</f>
        <v>0</v>
      </c>
      <c r="G495" s="269">
        <f>VLOOKUP(A495,'Starting Point 2020'!A:AB,28,FALSE)</f>
        <v>0</v>
      </c>
      <c r="H495" s="269">
        <f>VLOOKUP(A495,'2% 2020'!A:AB,28,FALSE)</f>
        <v>0</v>
      </c>
      <c r="I495" s="269">
        <f t="shared" si="115"/>
        <v>0</v>
      </c>
      <c r="J495" s="269">
        <f>VLOOKUP(A495,'2% with VPK 2020'!A:AB,28,FALSE)</f>
        <v>0</v>
      </c>
      <c r="K495" s="269">
        <f>VLOOKUP(A495,'Charter School Lease'!A:D,4,FALSE)</f>
        <v>0</v>
      </c>
      <c r="L495" s="269">
        <f>VLOOKUP(A495,'Integration Change'!H:K,4,FALSE)</f>
        <v>0</v>
      </c>
      <c r="M495" s="269">
        <f>VLOOKUP(A495,'Other SPED'!A:D,4,FALSE)</f>
        <v>0</v>
      </c>
      <c r="N495" s="269">
        <f>VLOOKUP(A495,'LTFM Change'!G:J,4,FALSE)</f>
        <v>0</v>
      </c>
      <c r="O495" s="269">
        <f>VLOOKUP(A495,QComp!I:N,6,FALSE)</f>
        <v>0</v>
      </c>
      <c r="P495" s="269">
        <v>0</v>
      </c>
      <c r="Q495" s="269">
        <v>0</v>
      </c>
      <c r="R495" s="269">
        <v>0</v>
      </c>
      <c r="S495" s="269">
        <v>0</v>
      </c>
      <c r="T495" s="269">
        <f>VLOOKUP(A495,QComp!A:D,4,FALSE)</f>
        <v>0</v>
      </c>
      <c r="U495" s="269">
        <f t="shared" si="117"/>
        <v>0</v>
      </c>
      <c r="V495" s="269">
        <f>VLOOKUP(A495,'2020 SPED'!A:AF,32,FALSE)</f>
        <v>0</v>
      </c>
      <c r="W495" s="270">
        <f t="shared" si="112"/>
        <v>0</v>
      </c>
      <c r="X495" s="247">
        <v>0</v>
      </c>
      <c r="Z495" s="268">
        <f>VLOOKUP(A495,'Pupil Info'!A:E,5,FALSE)</f>
        <v>0</v>
      </c>
      <c r="AA495" s="269">
        <f>VLOOKUP(A495,'Starting Point 2021'!A:AB,28,FALSE)+VLOOKUP(A495,'2021 SPED'!A:AT,23,FALSE)</f>
        <v>0</v>
      </c>
      <c r="AB495" s="269">
        <f>VLOOKUP(A495,'Starting Point 2021'!A:AB,28,FALSE)</f>
        <v>0</v>
      </c>
      <c r="AC495" s="269">
        <f>VLOOKUP(A495,'2% 2021'!A:AB,28,FALSE)</f>
        <v>0</v>
      </c>
      <c r="AD495" s="269">
        <f t="shared" si="116"/>
        <v>0</v>
      </c>
      <c r="AE495" s="269">
        <f>VLOOKUP(A495,'2% with VPK 2021'!A:AB,28,FALSE)</f>
        <v>0</v>
      </c>
      <c r="AF495" s="269">
        <f>VLOOKUP(A495,'Charter School Lease'!A:E,5,FALSE)</f>
        <v>0</v>
      </c>
      <c r="AG495" s="269">
        <f>VLOOKUP(A495,'Integration Change'!H:L,5,FALSE)</f>
        <v>0</v>
      </c>
      <c r="AH495" s="269">
        <f>VLOOKUP(A495,'Other SPED'!A:D,4,FALSE)</f>
        <v>0</v>
      </c>
      <c r="AI495" s="269">
        <f>VLOOKUP(A495,QComp!I:R,10,FALSE)</f>
        <v>0</v>
      </c>
      <c r="AJ495" s="269">
        <f>VLOOKUP(A495,'LTFM Change'!G:K,5,FALSE)</f>
        <v>0</v>
      </c>
      <c r="AK495" s="269">
        <v>0</v>
      </c>
      <c r="AL495" s="269">
        <v>0</v>
      </c>
      <c r="AM495" s="269">
        <v>0</v>
      </c>
      <c r="AN495" s="269">
        <f>VLOOKUP(A495,'Safe School'!F:J,5,FALSE)</f>
        <v>0</v>
      </c>
      <c r="AO495" s="269">
        <v>0</v>
      </c>
      <c r="AP495" s="269">
        <f>VLOOKUP(A495,QComp!A:E,5,FALSE)</f>
        <v>0</v>
      </c>
      <c r="AQ495" s="269">
        <f t="shared" si="119"/>
        <v>0</v>
      </c>
      <c r="AR495" s="269">
        <f>VLOOKUP(A495,'2021 SPED'!A:AF,32,FALSE)</f>
        <v>0</v>
      </c>
      <c r="AS495" s="285">
        <f t="shared" si="113"/>
        <v>0</v>
      </c>
      <c r="AT495" s="247">
        <v>0</v>
      </c>
      <c r="AU495" s="249">
        <f t="shared" si="111"/>
        <v>0</v>
      </c>
    </row>
    <row r="496" spans="1:47" x14ac:dyDescent="0.3">
      <c r="A496" s="243">
        <v>4204</v>
      </c>
      <c r="B496" s="243">
        <v>7</v>
      </c>
      <c r="C496" s="243" t="s">
        <v>476</v>
      </c>
      <c r="D496" s="243">
        <v>7</v>
      </c>
      <c r="E496" s="268">
        <f>VLOOKUP(A496,'Pupil Info'!A:D,4,FALSE)</f>
        <v>115</v>
      </c>
      <c r="F496" s="269">
        <f>VLOOKUP(A496,'Starting Point 2020'!A:AB,28,FALSE)+IFERROR(VLOOKUP(A496,'2020 SPED'!A:W,23,FALSE),0)</f>
        <v>1737116.6478736289</v>
      </c>
      <c r="G496" s="269">
        <f>VLOOKUP(A496,'Starting Point 2020'!A:AB,28,FALSE)</f>
        <v>1488926</v>
      </c>
      <c r="H496" s="269">
        <f>VLOOKUP(A496,'2% 2020'!A:AB,28,FALSE)</f>
        <v>1517991</v>
      </c>
      <c r="I496" s="269">
        <f t="shared" si="115"/>
        <v>29065</v>
      </c>
      <c r="J496" s="269">
        <f>VLOOKUP(A496,'2% with VPK 2020'!A:AB,28,FALSE)</f>
        <v>1518107</v>
      </c>
      <c r="K496" s="269">
        <f>VLOOKUP(A496,'Charter School Lease'!A:D,4,FALSE)</f>
        <v>0</v>
      </c>
      <c r="L496" s="269">
        <f>VLOOKUP(A496,'Integration Change'!H:K,4,FALSE)</f>
        <v>0</v>
      </c>
      <c r="M496" s="269">
        <f>VLOOKUP(A496,'Other SPED'!A:D,4,FALSE)</f>
        <v>0</v>
      </c>
      <c r="N496" s="269">
        <f>VLOOKUP(A496,'LTFM Change'!G:J,4,FALSE)</f>
        <v>0</v>
      </c>
      <c r="O496" s="269">
        <f>VLOOKUP(A496,QComp!I:N,6,FALSE)</f>
        <v>0</v>
      </c>
      <c r="P496" s="269">
        <f>VLOOKUP(A496,'Breakfast and Lunch'!A:D,4,FALSE)</f>
        <v>0</v>
      </c>
      <c r="Q496" s="269">
        <f>VLOOKUP(A496,'Breakfast and Lunch'!A:E,5,FALSE)</f>
        <v>0</v>
      </c>
      <c r="R496" s="269">
        <v>0</v>
      </c>
      <c r="S496" s="269">
        <v>0</v>
      </c>
      <c r="T496" s="269">
        <f>VLOOKUP(A496,QComp!A:D,4,FALSE)</f>
        <v>0</v>
      </c>
      <c r="U496" s="269">
        <f t="shared" si="117"/>
        <v>116</v>
      </c>
      <c r="V496" s="269">
        <f>VLOOKUP(A496,'2020 SPED'!A:AF,32,FALSE)</f>
        <v>0</v>
      </c>
      <c r="W496" s="270">
        <f t="shared" si="112"/>
        <v>29181</v>
      </c>
      <c r="X496" s="247">
        <f t="shared" si="118"/>
        <v>1.6798526475306021E-2</v>
      </c>
      <c r="Z496" s="268">
        <f>VLOOKUP(A496,'Pupil Info'!A:E,5,FALSE)</f>
        <v>114</v>
      </c>
      <c r="AA496" s="269">
        <f>VLOOKUP(A496,'Starting Point 2021'!A:AB,28,FALSE)+VLOOKUP(A496,'2021 SPED'!A:AT,23,FALSE)</f>
        <v>1637738.8581434912</v>
      </c>
      <c r="AB496" s="269">
        <f>VLOOKUP(A496,'Starting Point 2021'!A:AB,28,FALSE)</f>
        <v>1372760.2</v>
      </c>
      <c r="AC496" s="269">
        <f>VLOOKUP(A496,'2% 2021'!A:AB,28,FALSE)</f>
        <v>1426398.2</v>
      </c>
      <c r="AD496" s="269">
        <f t="shared" si="116"/>
        <v>53638</v>
      </c>
      <c r="AE496" s="269">
        <f>VLOOKUP(A496,'2% with VPK 2021'!A:AB,28,FALSE)</f>
        <v>1426376.2</v>
      </c>
      <c r="AF496" s="269">
        <f>VLOOKUP(A496,'Charter School Lease'!A:E,5,FALSE)</f>
        <v>0</v>
      </c>
      <c r="AG496" s="269">
        <f>VLOOKUP(A496,'Integration Change'!H:L,5,FALSE)</f>
        <v>0</v>
      </c>
      <c r="AH496" s="269">
        <f>VLOOKUP(A496,'Other SPED'!A:D,4,FALSE)</f>
        <v>0</v>
      </c>
      <c r="AI496" s="269">
        <f>VLOOKUP(A496,QComp!I:R,10,FALSE)</f>
        <v>0</v>
      </c>
      <c r="AJ496" s="269">
        <f>VLOOKUP(A496,'LTFM Change'!G:K,5,FALSE)</f>
        <v>0</v>
      </c>
      <c r="AK496" s="269">
        <f>VLOOKUP(A496,'Breakfast and Lunch'!A:E,5,FALSE)</f>
        <v>0</v>
      </c>
      <c r="AL496" s="269">
        <f>VLOOKUP(A496,'Breakfast and Lunch'!A:D,4,FALSE)</f>
        <v>0</v>
      </c>
      <c r="AM496" s="269">
        <v>0</v>
      </c>
      <c r="AN496" s="269">
        <f>VLOOKUP(A496,'Safe School'!F:J,5,FALSE)</f>
        <v>0</v>
      </c>
      <c r="AO496" s="269">
        <v>0</v>
      </c>
      <c r="AP496" s="269">
        <f>VLOOKUP(A496,QComp!A:E,5,FALSE)</f>
        <v>0</v>
      </c>
      <c r="AQ496" s="269">
        <f t="shared" si="119"/>
        <v>-22</v>
      </c>
      <c r="AR496" s="269">
        <f>VLOOKUP(A496,'2021 SPED'!A:AF,32,FALSE)</f>
        <v>-64.87904318945948</v>
      </c>
      <c r="AS496" s="285">
        <f t="shared" si="113"/>
        <v>53551.120956810541</v>
      </c>
      <c r="AT496" s="247">
        <f t="shared" si="114"/>
        <v>3.2698205022450993E-2</v>
      </c>
      <c r="AU496" s="249">
        <f t="shared" si="111"/>
        <v>82732.120956810541</v>
      </c>
    </row>
    <row r="497" spans="1:47" x14ac:dyDescent="0.3">
      <c r="A497" s="243">
        <v>4205</v>
      </c>
      <c r="B497" s="243">
        <v>7</v>
      </c>
      <c r="C497" s="243" t="s">
        <v>477</v>
      </c>
      <c r="D497" s="243">
        <v>7</v>
      </c>
      <c r="E497" s="268">
        <f>VLOOKUP(A497,'Pupil Info'!A:D,4,FALSE)</f>
        <v>480</v>
      </c>
      <c r="F497" s="269">
        <f>VLOOKUP(A497,'Starting Point 2020'!A:AB,28,FALSE)+IFERROR(VLOOKUP(A497,'2020 SPED'!A:W,23,FALSE),0)</f>
        <v>6387229.1951514706</v>
      </c>
      <c r="G497" s="269">
        <f>VLOOKUP(A497,'Starting Point 2020'!A:AB,28,FALSE)</f>
        <v>4826331.5999999996</v>
      </c>
      <c r="H497" s="269">
        <f>VLOOKUP(A497,'2% 2020'!A:AB,28,FALSE)</f>
        <v>4915705.5999999996</v>
      </c>
      <c r="I497" s="269">
        <f t="shared" si="115"/>
        <v>89374</v>
      </c>
      <c r="J497" s="269">
        <f>VLOOKUP(A497,'2% with VPK 2020'!A:AB,28,FALSE)</f>
        <v>4916137</v>
      </c>
      <c r="K497" s="269">
        <f>VLOOKUP(A497,'Charter School Lease'!A:D,4,FALSE)</f>
        <v>0</v>
      </c>
      <c r="L497" s="269">
        <f>VLOOKUP(A497,'Integration Change'!H:K,4,FALSE)</f>
        <v>0</v>
      </c>
      <c r="M497" s="269">
        <f>VLOOKUP(A497,'Other SPED'!A:D,4,FALSE)</f>
        <v>0</v>
      </c>
      <c r="N497" s="269">
        <f>VLOOKUP(A497,'LTFM Change'!G:J,4,FALSE)</f>
        <v>0</v>
      </c>
      <c r="O497" s="269">
        <f>VLOOKUP(A497,QComp!I:N,6,FALSE)</f>
        <v>8.215342999304994</v>
      </c>
      <c r="P497" s="269">
        <f>VLOOKUP(A497,'Breakfast and Lunch'!A:D,4,FALSE)</f>
        <v>0</v>
      </c>
      <c r="Q497" s="269">
        <f>VLOOKUP(A497,'Breakfast and Lunch'!A:E,5,FALSE)</f>
        <v>0</v>
      </c>
      <c r="R497" s="269">
        <v>0</v>
      </c>
      <c r="S497" s="269">
        <v>0</v>
      </c>
      <c r="T497" s="269">
        <f>VLOOKUP(A497,QComp!A:D,4,FALSE)</f>
        <v>0</v>
      </c>
      <c r="U497" s="269">
        <f t="shared" si="117"/>
        <v>439.61534299980849</v>
      </c>
      <c r="V497" s="269">
        <f>VLOOKUP(A497,'2020 SPED'!A:AF,32,FALSE)</f>
        <v>0</v>
      </c>
      <c r="W497" s="270">
        <f t="shared" si="112"/>
        <v>89813.615342999808</v>
      </c>
      <c r="X497" s="247">
        <f t="shared" si="118"/>
        <v>1.4061436124943989E-2</v>
      </c>
      <c r="Z497" s="268">
        <f>VLOOKUP(A497,'Pupil Info'!A:E,5,FALSE)</f>
        <v>519</v>
      </c>
      <c r="AA497" s="269">
        <f>VLOOKUP(A497,'Starting Point 2021'!A:AB,28,FALSE)+VLOOKUP(A497,'2021 SPED'!A:AT,23,FALSE)</f>
        <v>7279118.4612384867</v>
      </c>
      <c r="AB497" s="269">
        <f>VLOOKUP(A497,'Starting Point 2021'!A:AB,28,FALSE)</f>
        <v>5427410</v>
      </c>
      <c r="AC497" s="269">
        <f>VLOOKUP(A497,'2% 2021'!A:AB,28,FALSE)</f>
        <v>5633459</v>
      </c>
      <c r="AD497" s="269">
        <f t="shared" si="116"/>
        <v>206049</v>
      </c>
      <c r="AE497" s="269">
        <f>VLOOKUP(A497,'2% with VPK 2021'!A:AB,28,FALSE)</f>
        <v>5633928.4000000004</v>
      </c>
      <c r="AF497" s="269">
        <f>VLOOKUP(A497,'Charter School Lease'!A:E,5,FALSE)</f>
        <v>0</v>
      </c>
      <c r="AG497" s="269">
        <f>VLOOKUP(A497,'Integration Change'!H:L,5,FALSE)</f>
        <v>0</v>
      </c>
      <c r="AH497" s="269">
        <f>VLOOKUP(A497,'Other SPED'!A:D,4,FALSE)</f>
        <v>0</v>
      </c>
      <c r="AI497" s="269">
        <f>VLOOKUP(A497,QComp!I:R,10,FALSE)</f>
        <v>9.9072000595624559</v>
      </c>
      <c r="AJ497" s="269">
        <f>VLOOKUP(A497,'LTFM Change'!G:K,5,FALSE)</f>
        <v>0</v>
      </c>
      <c r="AK497" s="269">
        <f>VLOOKUP(A497,'Breakfast and Lunch'!A:E,5,FALSE)</f>
        <v>0</v>
      </c>
      <c r="AL497" s="269">
        <f>VLOOKUP(A497,'Breakfast and Lunch'!A:D,4,FALSE)</f>
        <v>0</v>
      </c>
      <c r="AM497" s="269">
        <v>0</v>
      </c>
      <c r="AN497" s="269">
        <f>VLOOKUP(A497,'Safe School'!F:J,5,FALSE)</f>
        <v>0</v>
      </c>
      <c r="AO497" s="269">
        <v>0</v>
      </c>
      <c r="AP497" s="269">
        <f>VLOOKUP(A497,QComp!A:E,5,FALSE)</f>
        <v>0</v>
      </c>
      <c r="AQ497" s="269">
        <f t="shared" si="119"/>
        <v>479.30720006022602</v>
      </c>
      <c r="AR497" s="269">
        <f>VLOOKUP(A497,'2021 SPED'!A:AF,32,FALSE)</f>
        <v>662.2122437262442</v>
      </c>
      <c r="AS497" s="285">
        <f t="shared" si="113"/>
        <v>207190.51944378647</v>
      </c>
      <c r="AT497" s="247">
        <f t="shared" si="114"/>
        <v>2.846368286861687E-2</v>
      </c>
      <c r="AU497" s="249">
        <f t="shared" si="111"/>
        <v>297004.13478678628</v>
      </c>
    </row>
    <row r="498" spans="1:47" x14ac:dyDescent="0.3">
      <c r="A498" s="243">
        <v>4207</v>
      </c>
      <c r="B498" s="243">
        <v>7</v>
      </c>
      <c r="C498" s="243" t="s">
        <v>478</v>
      </c>
      <c r="D498" s="243">
        <v>7</v>
      </c>
      <c r="E498" s="268">
        <f>VLOOKUP(A498,'Pupil Info'!A:D,4,FALSE)</f>
        <v>45</v>
      </c>
      <c r="F498" s="269">
        <f>VLOOKUP(A498,'Starting Point 2020'!A:AB,28,FALSE)+IFERROR(VLOOKUP(A498,'2020 SPED'!A:W,23,FALSE),0)</f>
        <v>670460.91105045401</v>
      </c>
      <c r="G498" s="269">
        <f>VLOOKUP(A498,'Starting Point 2020'!A:AB,28,FALSE)</f>
        <v>488222</v>
      </c>
      <c r="H498" s="269">
        <f>VLOOKUP(A498,'2% 2020'!A:AB,28,FALSE)</f>
        <v>497713</v>
      </c>
      <c r="I498" s="269">
        <f t="shared" si="115"/>
        <v>9491</v>
      </c>
      <c r="J498" s="269">
        <f>VLOOKUP(A498,'2% with VPK 2020'!A:AB,28,FALSE)</f>
        <v>497673</v>
      </c>
      <c r="K498" s="269">
        <f>VLOOKUP(A498,'Charter School Lease'!A:D,4,FALSE)</f>
        <v>0</v>
      </c>
      <c r="L498" s="269">
        <f>VLOOKUP(A498,'Integration Change'!H:K,4,FALSE)</f>
        <v>0</v>
      </c>
      <c r="M498" s="269">
        <f>VLOOKUP(A498,'Other SPED'!A:D,4,FALSE)</f>
        <v>0</v>
      </c>
      <c r="N498" s="269">
        <f>VLOOKUP(A498,'LTFM Change'!G:J,4,FALSE)</f>
        <v>0</v>
      </c>
      <c r="O498" s="269">
        <f>VLOOKUP(A498,QComp!I:N,6,FALSE)</f>
        <v>0</v>
      </c>
      <c r="P498" s="269">
        <f>VLOOKUP(A498,'Breakfast and Lunch'!A:D,4,FALSE)</f>
        <v>0</v>
      </c>
      <c r="Q498" s="269">
        <f>VLOOKUP(A498,'Breakfast and Lunch'!A:E,5,FALSE)</f>
        <v>0</v>
      </c>
      <c r="R498" s="269">
        <v>0</v>
      </c>
      <c r="S498" s="269">
        <v>0</v>
      </c>
      <c r="T498" s="269">
        <f>VLOOKUP(A498,QComp!A:D,4,FALSE)</f>
        <v>0</v>
      </c>
      <c r="U498" s="269">
        <f t="shared" si="117"/>
        <v>-40</v>
      </c>
      <c r="V498" s="269">
        <f>VLOOKUP(A498,'2020 SPED'!A:AF,32,FALSE)</f>
        <v>0</v>
      </c>
      <c r="W498" s="270">
        <f t="shared" si="112"/>
        <v>9451</v>
      </c>
      <c r="X498" s="247">
        <f t="shared" si="118"/>
        <v>1.4096272943328662E-2</v>
      </c>
      <c r="Z498" s="268">
        <f>VLOOKUP(A498,'Pupil Info'!A:E,5,FALSE)</f>
        <v>40</v>
      </c>
      <c r="AA498" s="269">
        <f>VLOOKUP(A498,'Starting Point 2021'!A:AB,28,FALSE)+VLOOKUP(A498,'2021 SPED'!A:AT,23,FALSE)</f>
        <v>645154.34141212306</v>
      </c>
      <c r="AB498" s="269">
        <f>VLOOKUP(A498,'Starting Point 2021'!A:AB,28,FALSE)</f>
        <v>466018</v>
      </c>
      <c r="AC498" s="269">
        <f>VLOOKUP(A498,'2% 2021'!A:AB,28,FALSE)</f>
        <v>484373</v>
      </c>
      <c r="AD498" s="269">
        <f t="shared" si="116"/>
        <v>18355</v>
      </c>
      <c r="AE498" s="269">
        <f>VLOOKUP(A498,'2% with VPK 2021'!A:AB,28,FALSE)</f>
        <v>484325</v>
      </c>
      <c r="AF498" s="269">
        <f>VLOOKUP(A498,'Charter School Lease'!A:E,5,FALSE)</f>
        <v>0</v>
      </c>
      <c r="AG498" s="269">
        <f>VLOOKUP(A498,'Integration Change'!H:L,5,FALSE)</f>
        <v>0</v>
      </c>
      <c r="AH498" s="269">
        <f>VLOOKUP(A498,'Other SPED'!A:D,4,FALSE)</f>
        <v>0</v>
      </c>
      <c r="AI498" s="269">
        <f>VLOOKUP(A498,QComp!I:R,10,FALSE)</f>
        <v>0</v>
      </c>
      <c r="AJ498" s="269">
        <f>VLOOKUP(A498,'LTFM Change'!G:K,5,FALSE)</f>
        <v>0</v>
      </c>
      <c r="AK498" s="269">
        <f>VLOOKUP(A498,'Breakfast and Lunch'!A:E,5,FALSE)</f>
        <v>0</v>
      </c>
      <c r="AL498" s="269">
        <f>VLOOKUP(A498,'Breakfast and Lunch'!A:D,4,FALSE)</f>
        <v>0</v>
      </c>
      <c r="AM498" s="269">
        <v>0</v>
      </c>
      <c r="AN498" s="269">
        <f>VLOOKUP(A498,'Safe School'!F:J,5,FALSE)</f>
        <v>0</v>
      </c>
      <c r="AO498" s="269">
        <v>0</v>
      </c>
      <c r="AP498" s="269">
        <f>VLOOKUP(A498,QComp!A:E,5,FALSE)</f>
        <v>0</v>
      </c>
      <c r="AQ498" s="269">
        <f t="shared" si="119"/>
        <v>-48</v>
      </c>
      <c r="AR498" s="269">
        <f>VLOOKUP(A498,'2021 SPED'!A:AF,32,FALSE)</f>
        <v>180.1609276519157</v>
      </c>
      <c r="AS498" s="285">
        <f t="shared" si="113"/>
        <v>18487.160927651916</v>
      </c>
      <c r="AT498" s="247">
        <f t="shared" si="114"/>
        <v>2.8655408079851022E-2</v>
      </c>
      <c r="AU498" s="249">
        <f t="shared" si="111"/>
        <v>27938.160927651916</v>
      </c>
    </row>
    <row r="499" spans="1:47" x14ac:dyDescent="0.3">
      <c r="A499" s="243">
        <v>4208</v>
      </c>
      <c r="B499" s="243">
        <v>7</v>
      </c>
      <c r="C499" s="243" t="s">
        <v>479</v>
      </c>
      <c r="D499" s="243">
        <v>7</v>
      </c>
      <c r="E499" s="268">
        <f>VLOOKUP(A499,'Pupil Info'!A:D,4,FALSE)</f>
        <v>130</v>
      </c>
      <c r="F499" s="269">
        <f>VLOOKUP(A499,'Starting Point 2020'!A:AB,28,FALSE)+IFERROR(VLOOKUP(A499,'2020 SPED'!A:W,23,FALSE),0)</f>
        <v>1294192.7381488308</v>
      </c>
      <c r="G499" s="269">
        <f>VLOOKUP(A499,'Starting Point 2020'!A:AB,28,FALSE)</f>
        <v>1148246.2</v>
      </c>
      <c r="H499" s="269">
        <f>VLOOKUP(A499,'2% 2020'!A:AB,28,FALSE)</f>
        <v>1169144.2</v>
      </c>
      <c r="I499" s="269">
        <f t="shared" si="115"/>
        <v>20898</v>
      </c>
      <c r="J499" s="269">
        <f>VLOOKUP(A499,'2% with VPK 2020'!A:AB,28,FALSE)</f>
        <v>1169132.2</v>
      </c>
      <c r="K499" s="269">
        <f>VLOOKUP(A499,'Charter School Lease'!A:D,4,FALSE)</f>
        <v>0</v>
      </c>
      <c r="L499" s="269">
        <f>VLOOKUP(A499,'Integration Change'!H:K,4,FALSE)</f>
        <v>0</v>
      </c>
      <c r="M499" s="269">
        <f>VLOOKUP(A499,'Other SPED'!A:D,4,FALSE)</f>
        <v>0</v>
      </c>
      <c r="N499" s="269">
        <f>VLOOKUP(A499,'LTFM Change'!G:J,4,FALSE)</f>
        <v>0</v>
      </c>
      <c r="O499" s="269">
        <f>VLOOKUP(A499,QComp!I:N,6,FALSE)</f>
        <v>0</v>
      </c>
      <c r="P499" s="269">
        <f>VLOOKUP(A499,'Breakfast and Lunch'!A:D,4,FALSE)</f>
        <v>0</v>
      </c>
      <c r="Q499" s="269">
        <f>VLOOKUP(A499,'Breakfast and Lunch'!A:E,5,FALSE)</f>
        <v>0</v>
      </c>
      <c r="R499" s="269">
        <v>0</v>
      </c>
      <c r="S499" s="269">
        <v>0</v>
      </c>
      <c r="T499" s="269">
        <f>VLOOKUP(A499,QComp!A:D,4,FALSE)</f>
        <v>0</v>
      </c>
      <c r="U499" s="269">
        <f t="shared" si="117"/>
        <v>-12</v>
      </c>
      <c r="V499" s="269">
        <f>VLOOKUP(A499,'2020 SPED'!A:AF,32,FALSE)</f>
        <v>0</v>
      </c>
      <c r="W499" s="270">
        <f t="shared" si="112"/>
        <v>20886</v>
      </c>
      <c r="X499" s="247">
        <f t="shared" si="118"/>
        <v>1.6138245397570861E-2</v>
      </c>
      <c r="Z499" s="268">
        <f>VLOOKUP(A499,'Pupil Info'!A:E,5,FALSE)</f>
        <v>135</v>
      </c>
      <c r="AA499" s="269">
        <f>VLOOKUP(A499,'Starting Point 2021'!A:AB,28,FALSE)+VLOOKUP(A499,'2021 SPED'!A:AT,23,FALSE)</f>
        <v>1378156.9061013269</v>
      </c>
      <c r="AB499" s="269">
        <f>VLOOKUP(A499,'Starting Point 2021'!A:AB,28,FALSE)</f>
        <v>1213151</v>
      </c>
      <c r="AC499" s="269">
        <f>VLOOKUP(A499,'2% 2021'!A:AB,28,FALSE)</f>
        <v>1257236</v>
      </c>
      <c r="AD499" s="269">
        <f t="shared" si="116"/>
        <v>44085</v>
      </c>
      <c r="AE499" s="269">
        <f>VLOOKUP(A499,'2% with VPK 2021'!A:AB,28,FALSE)</f>
        <v>1257225</v>
      </c>
      <c r="AF499" s="269">
        <f>VLOOKUP(A499,'Charter School Lease'!A:E,5,FALSE)</f>
        <v>0</v>
      </c>
      <c r="AG499" s="269">
        <f>VLOOKUP(A499,'Integration Change'!H:L,5,FALSE)</f>
        <v>0</v>
      </c>
      <c r="AH499" s="269">
        <f>VLOOKUP(A499,'Other SPED'!A:D,4,FALSE)</f>
        <v>0</v>
      </c>
      <c r="AI499" s="269">
        <f>VLOOKUP(A499,QComp!I:R,10,FALSE)</f>
        <v>0</v>
      </c>
      <c r="AJ499" s="269">
        <f>VLOOKUP(A499,'LTFM Change'!G:K,5,FALSE)</f>
        <v>0</v>
      </c>
      <c r="AK499" s="269">
        <f>VLOOKUP(A499,'Breakfast and Lunch'!A:E,5,FALSE)</f>
        <v>0</v>
      </c>
      <c r="AL499" s="269">
        <f>VLOOKUP(A499,'Breakfast and Lunch'!A:D,4,FALSE)</f>
        <v>0</v>
      </c>
      <c r="AM499" s="269">
        <v>0</v>
      </c>
      <c r="AN499" s="269">
        <f>VLOOKUP(A499,'Safe School'!F:J,5,FALSE)</f>
        <v>0</v>
      </c>
      <c r="AO499" s="269">
        <v>0</v>
      </c>
      <c r="AP499" s="269">
        <f>VLOOKUP(A499,QComp!A:E,5,FALSE)</f>
        <v>0</v>
      </c>
      <c r="AQ499" s="269">
        <f t="shared" si="119"/>
        <v>-11</v>
      </c>
      <c r="AR499" s="269">
        <f>VLOOKUP(A499,'2021 SPED'!A:AF,32,FALSE)</f>
        <v>2.4043736933381297</v>
      </c>
      <c r="AS499" s="285">
        <f t="shared" si="113"/>
        <v>44076.404373693338</v>
      </c>
      <c r="AT499" s="247">
        <f t="shared" si="114"/>
        <v>3.198213801241339E-2</v>
      </c>
      <c r="AU499" s="249">
        <f t="shared" si="111"/>
        <v>64962.404373693338</v>
      </c>
    </row>
    <row r="500" spans="1:47" x14ac:dyDescent="0.3">
      <c r="A500" s="243">
        <v>4209</v>
      </c>
      <c r="B500" s="243">
        <v>7</v>
      </c>
      <c r="C500" s="243" t="s">
        <v>480</v>
      </c>
      <c r="D500" s="243">
        <v>7</v>
      </c>
      <c r="E500" s="268">
        <f>VLOOKUP(A500,'Pupil Info'!A:D,4,FALSE)</f>
        <v>250</v>
      </c>
      <c r="F500" s="269">
        <f>VLOOKUP(A500,'Starting Point 2020'!A:AB,28,FALSE)+IFERROR(VLOOKUP(A500,'2020 SPED'!A:W,23,FALSE),0)</f>
        <v>4042279.5633778833</v>
      </c>
      <c r="G500" s="269">
        <f>VLOOKUP(A500,'Starting Point 2020'!A:AB,28,FALSE)</f>
        <v>2391551</v>
      </c>
      <c r="H500" s="269">
        <f>VLOOKUP(A500,'2% 2020'!A:AB,28,FALSE)</f>
        <v>2438874</v>
      </c>
      <c r="I500" s="269">
        <f t="shared" si="115"/>
        <v>47323</v>
      </c>
      <c r="J500" s="269">
        <f>VLOOKUP(A500,'2% with VPK 2020'!A:AB,28,FALSE)</f>
        <v>2438852</v>
      </c>
      <c r="K500" s="269">
        <f>VLOOKUP(A500,'Charter School Lease'!A:D,4,FALSE)</f>
        <v>0</v>
      </c>
      <c r="L500" s="269">
        <f>VLOOKUP(A500,'Integration Change'!H:K,4,FALSE)</f>
        <v>0</v>
      </c>
      <c r="M500" s="269">
        <f>VLOOKUP(A500,'Other SPED'!A:D,4,FALSE)</f>
        <v>0</v>
      </c>
      <c r="N500" s="269">
        <f>VLOOKUP(A500,'LTFM Change'!G:J,4,FALSE)</f>
        <v>0</v>
      </c>
      <c r="O500" s="269">
        <f>VLOOKUP(A500,QComp!I:N,6,FALSE)</f>
        <v>5.0522162829947774</v>
      </c>
      <c r="P500" s="269">
        <f>VLOOKUP(A500,'Breakfast and Lunch'!A:D,4,FALSE)</f>
        <v>0</v>
      </c>
      <c r="Q500" s="269">
        <f>VLOOKUP(A500,'Breakfast and Lunch'!A:E,5,FALSE)</f>
        <v>0</v>
      </c>
      <c r="R500" s="269">
        <v>0</v>
      </c>
      <c r="S500" s="269">
        <v>0</v>
      </c>
      <c r="T500" s="269">
        <f>VLOOKUP(A500,QComp!A:D,4,FALSE)</f>
        <v>0</v>
      </c>
      <c r="U500" s="269">
        <f t="shared" si="117"/>
        <v>-16.947783716954291</v>
      </c>
      <c r="V500" s="269">
        <f>VLOOKUP(A500,'2020 SPED'!A:AF,32,FALSE)</f>
        <v>0</v>
      </c>
      <c r="W500" s="270">
        <f t="shared" si="112"/>
        <v>47306.052216283046</v>
      </c>
      <c r="X500" s="247">
        <f t="shared" si="118"/>
        <v>1.1702815570913235E-2</v>
      </c>
      <c r="Z500" s="268">
        <f>VLOOKUP(A500,'Pupil Info'!A:E,5,FALSE)</f>
        <v>250</v>
      </c>
      <c r="AA500" s="269">
        <f>VLOOKUP(A500,'Starting Point 2021'!A:AB,28,FALSE)+VLOOKUP(A500,'2021 SPED'!A:AT,23,FALSE)</f>
        <v>4190956.5187734417</v>
      </c>
      <c r="AB500" s="269">
        <f>VLOOKUP(A500,'Starting Point 2021'!A:AB,28,FALSE)</f>
        <v>2395830</v>
      </c>
      <c r="AC500" s="269">
        <f>VLOOKUP(A500,'2% 2021'!A:AB,28,FALSE)</f>
        <v>2491603</v>
      </c>
      <c r="AD500" s="269">
        <f t="shared" si="116"/>
        <v>95773</v>
      </c>
      <c r="AE500" s="269">
        <f>VLOOKUP(A500,'2% with VPK 2021'!A:AB,28,FALSE)</f>
        <v>2491832</v>
      </c>
      <c r="AF500" s="269">
        <f>VLOOKUP(A500,'Charter School Lease'!A:E,5,FALSE)</f>
        <v>0</v>
      </c>
      <c r="AG500" s="269">
        <f>VLOOKUP(A500,'Integration Change'!H:L,5,FALSE)</f>
        <v>0</v>
      </c>
      <c r="AH500" s="269">
        <f>VLOOKUP(A500,'Other SPED'!A:D,4,FALSE)</f>
        <v>0</v>
      </c>
      <c r="AI500" s="269">
        <f>VLOOKUP(A500,QComp!I:R,10,FALSE)</f>
        <v>4.8233583177643595</v>
      </c>
      <c r="AJ500" s="269">
        <f>VLOOKUP(A500,'LTFM Change'!G:K,5,FALSE)</f>
        <v>0</v>
      </c>
      <c r="AK500" s="269">
        <f>VLOOKUP(A500,'Breakfast and Lunch'!A:E,5,FALSE)</f>
        <v>0</v>
      </c>
      <c r="AL500" s="269">
        <f>VLOOKUP(A500,'Breakfast and Lunch'!A:D,4,FALSE)</f>
        <v>0</v>
      </c>
      <c r="AM500" s="269">
        <v>0</v>
      </c>
      <c r="AN500" s="269">
        <f>VLOOKUP(A500,'Safe School'!F:J,5,FALSE)</f>
        <v>0</v>
      </c>
      <c r="AO500" s="269">
        <v>0</v>
      </c>
      <c r="AP500" s="269">
        <f>VLOOKUP(A500,QComp!A:E,5,FALSE)</f>
        <v>0</v>
      </c>
      <c r="AQ500" s="269">
        <f t="shared" si="119"/>
        <v>233.82335831783712</v>
      </c>
      <c r="AR500" s="269">
        <f>VLOOKUP(A500,'2021 SPED'!A:AF,32,FALSE)</f>
        <v>306.41869955440052</v>
      </c>
      <c r="AS500" s="285">
        <f t="shared" si="113"/>
        <v>96313.242057872238</v>
      </c>
      <c r="AT500" s="247">
        <f t="shared" si="114"/>
        <v>2.2981207661410017E-2</v>
      </c>
      <c r="AU500" s="249">
        <f t="shared" si="111"/>
        <v>143619.29427415528</v>
      </c>
    </row>
    <row r="501" spans="1:47" x14ac:dyDescent="0.3">
      <c r="A501" s="243">
        <v>4210</v>
      </c>
      <c r="B501" s="243">
        <v>7</v>
      </c>
      <c r="C501" s="243" t="s">
        <v>481</v>
      </c>
      <c r="D501" s="243">
        <v>7</v>
      </c>
      <c r="E501" s="268">
        <f>VLOOKUP(A501,'Pupil Info'!A:D,4,FALSE)</f>
        <v>320</v>
      </c>
      <c r="F501" s="269">
        <f>VLOOKUP(A501,'Starting Point 2020'!A:AB,28,FALSE)+IFERROR(VLOOKUP(A501,'2020 SPED'!A:W,23,FALSE),0)</f>
        <v>3748278.9794702847</v>
      </c>
      <c r="G501" s="269">
        <f>VLOOKUP(A501,'Starting Point 2020'!A:AB,28,FALSE)</f>
        <v>2583394</v>
      </c>
      <c r="H501" s="269">
        <f>VLOOKUP(A501,'2% 2020'!A:AB,28,FALSE)</f>
        <v>2631296</v>
      </c>
      <c r="I501" s="269">
        <f t="shared" si="115"/>
        <v>47902</v>
      </c>
      <c r="J501" s="269">
        <f>VLOOKUP(A501,'2% with VPK 2020'!A:AB,28,FALSE)</f>
        <v>2631264</v>
      </c>
      <c r="K501" s="269">
        <f>VLOOKUP(A501,'Charter School Lease'!A:D,4,FALSE)</f>
        <v>0</v>
      </c>
      <c r="L501" s="269">
        <f>VLOOKUP(A501,'Integration Change'!H:K,4,FALSE)</f>
        <v>0</v>
      </c>
      <c r="M501" s="269">
        <f>VLOOKUP(A501,'Other SPED'!A:D,4,FALSE)</f>
        <v>0</v>
      </c>
      <c r="N501" s="269">
        <f>VLOOKUP(A501,'LTFM Change'!G:J,4,FALSE)</f>
        <v>0</v>
      </c>
      <c r="O501" s="269">
        <f>VLOOKUP(A501,QComp!I:N,6,FALSE)</f>
        <v>6.2823211171198636</v>
      </c>
      <c r="P501" s="269">
        <f>VLOOKUP(A501,'Breakfast and Lunch'!A:D,4,FALSE)</f>
        <v>0</v>
      </c>
      <c r="Q501" s="269">
        <f>VLOOKUP(A501,'Breakfast and Lunch'!A:E,5,FALSE)</f>
        <v>0</v>
      </c>
      <c r="R501" s="269">
        <v>0</v>
      </c>
      <c r="S501" s="269">
        <v>0</v>
      </c>
      <c r="T501" s="269">
        <f>VLOOKUP(A501,QComp!A:D,4,FALSE)</f>
        <v>0</v>
      </c>
      <c r="U501" s="269">
        <f t="shared" si="117"/>
        <v>-25.717678883112967</v>
      </c>
      <c r="V501" s="269">
        <f>VLOOKUP(A501,'2020 SPED'!A:AF,32,FALSE)</f>
        <v>0</v>
      </c>
      <c r="W501" s="270">
        <f t="shared" si="112"/>
        <v>47876.282321116887</v>
      </c>
      <c r="X501" s="247">
        <f t="shared" si="118"/>
        <v>1.2772870584964536E-2</v>
      </c>
      <c r="Z501" s="268">
        <f>VLOOKUP(A501,'Pupil Info'!A:E,5,FALSE)</f>
        <v>350</v>
      </c>
      <c r="AA501" s="269">
        <f>VLOOKUP(A501,'Starting Point 2021'!A:AB,28,FALSE)+VLOOKUP(A501,'2021 SPED'!A:AT,23,FALSE)</f>
        <v>4208447.7761168033</v>
      </c>
      <c r="AB501" s="269">
        <f>VLOOKUP(A501,'Starting Point 2021'!A:AB,28,FALSE)</f>
        <v>2816913</v>
      </c>
      <c r="AC501" s="269">
        <f>VLOOKUP(A501,'2% 2021'!A:AB,28,FALSE)</f>
        <v>2922739</v>
      </c>
      <c r="AD501" s="269">
        <f t="shared" si="116"/>
        <v>105826</v>
      </c>
      <c r="AE501" s="269">
        <f>VLOOKUP(A501,'2% with VPK 2021'!A:AB,28,FALSE)</f>
        <v>2923112</v>
      </c>
      <c r="AF501" s="269">
        <f>VLOOKUP(A501,'Charter School Lease'!A:E,5,FALSE)</f>
        <v>0</v>
      </c>
      <c r="AG501" s="269">
        <f>VLOOKUP(A501,'Integration Change'!H:L,5,FALSE)</f>
        <v>0</v>
      </c>
      <c r="AH501" s="269">
        <f>VLOOKUP(A501,'Other SPED'!A:D,4,FALSE)</f>
        <v>0</v>
      </c>
      <c r="AI501" s="269">
        <f>VLOOKUP(A501,QComp!I:R,10,FALSE)</f>
        <v>6.8791297061252408</v>
      </c>
      <c r="AJ501" s="269">
        <f>VLOOKUP(A501,'LTFM Change'!G:K,5,FALSE)</f>
        <v>0</v>
      </c>
      <c r="AK501" s="269">
        <f>VLOOKUP(A501,'Breakfast and Lunch'!A:E,5,FALSE)</f>
        <v>0</v>
      </c>
      <c r="AL501" s="269">
        <f>VLOOKUP(A501,'Breakfast and Lunch'!A:D,4,FALSE)</f>
        <v>0</v>
      </c>
      <c r="AM501" s="269">
        <v>0</v>
      </c>
      <c r="AN501" s="269">
        <f>VLOOKUP(A501,'Safe School'!F:J,5,FALSE)</f>
        <v>0</v>
      </c>
      <c r="AO501" s="269">
        <v>0</v>
      </c>
      <c r="AP501" s="269">
        <f>VLOOKUP(A501,QComp!A:E,5,FALSE)</f>
        <v>0</v>
      </c>
      <c r="AQ501" s="269">
        <f t="shared" si="119"/>
        <v>379.87912970595062</v>
      </c>
      <c r="AR501" s="269">
        <f>VLOOKUP(A501,'2021 SPED'!A:AF,32,FALSE)</f>
        <v>2448.0069476137869</v>
      </c>
      <c r="AS501" s="285">
        <f t="shared" si="113"/>
        <v>108653.88607731974</v>
      </c>
      <c r="AT501" s="247">
        <f t="shared" si="114"/>
        <v>2.5818043102242495E-2</v>
      </c>
      <c r="AU501" s="249">
        <f t="shared" si="111"/>
        <v>156530.16839843662</v>
      </c>
    </row>
    <row r="502" spans="1:47" x14ac:dyDescent="0.3">
      <c r="A502" s="243">
        <v>4212</v>
      </c>
      <c r="B502" s="243">
        <v>7</v>
      </c>
      <c r="C502" s="243" t="s">
        <v>482</v>
      </c>
      <c r="D502" s="243">
        <v>7</v>
      </c>
      <c r="E502" s="268">
        <f>VLOOKUP(A502,'Pupil Info'!A:D,4,FALSE)</f>
        <v>186</v>
      </c>
      <c r="F502" s="269">
        <f>VLOOKUP(A502,'Starting Point 2020'!A:AB,28,FALSE)+IFERROR(VLOOKUP(A502,'2020 SPED'!A:W,23,FALSE),0)</f>
        <v>3067284.1855730833</v>
      </c>
      <c r="G502" s="269">
        <f>VLOOKUP(A502,'Starting Point 2020'!A:AB,28,FALSE)</f>
        <v>1831200</v>
      </c>
      <c r="H502" s="269">
        <f>VLOOKUP(A502,'2% 2020'!A:AB,28,FALSE)</f>
        <v>1866040</v>
      </c>
      <c r="I502" s="269">
        <f t="shared" si="115"/>
        <v>34840</v>
      </c>
      <c r="J502" s="269">
        <f>VLOOKUP(A502,'2% with VPK 2020'!A:AB,28,FALSE)</f>
        <v>1866222</v>
      </c>
      <c r="K502" s="269">
        <f>VLOOKUP(A502,'Charter School Lease'!A:D,4,FALSE)</f>
        <v>0</v>
      </c>
      <c r="L502" s="269">
        <f>VLOOKUP(A502,'Integration Change'!H:K,4,FALSE)</f>
        <v>0</v>
      </c>
      <c r="M502" s="269">
        <f>VLOOKUP(A502,'Other SPED'!A:D,4,FALSE)</f>
        <v>0</v>
      </c>
      <c r="N502" s="269">
        <f>VLOOKUP(A502,'LTFM Change'!G:J,4,FALSE)</f>
        <v>0</v>
      </c>
      <c r="O502" s="269">
        <f>VLOOKUP(A502,QComp!I:N,6,FALSE)</f>
        <v>0</v>
      </c>
      <c r="P502" s="269">
        <f>VLOOKUP(A502,'Breakfast and Lunch'!A:D,4,FALSE)</f>
        <v>0</v>
      </c>
      <c r="Q502" s="269">
        <f>VLOOKUP(A502,'Breakfast and Lunch'!A:E,5,FALSE)</f>
        <v>0</v>
      </c>
      <c r="R502" s="269">
        <v>0</v>
      </c>
      <c r="S502" s="269">
        <v>0</v>
      </c>
      <c r="T502" s="269">
        <f>VLOOKUP(A502,QComp!A:D,4,FALSE)</f>
        <v>0</v>
      </c>
      <c r="U502" s="269">
        <f t="shared" si="117"/>
        <v>182</v>
      </c>
      <c r="V502" s="269">
        <f>VLOOKUP(A502,'2020 SPED'!A:AF,32,FALSE)</f>
        <v>0</v>
      </c>
      <c r="W502" s="270">
        <f t="shared" si="112"/>
        <v>35022</v>
      </c>
      <c r="X502" s="247">
        <f t="shared" si="118"/>
        <v>1.1417918223790725E-2</v>
      </c>
      <c r="Z502" s="268">
        <f>VLOOKUP(A502,'Pupil Info'!A:E,5,FALSE)</f>
        <v>187</v>
      </c>
      <c r="AA502" s="269">
        <f>VLOOKUP(A502,'Starting Point 2021'!A:AB,28,FALSE)+VLOOKUP(A502,'2021 SPED'!A:AT,23,FALSE)</f>
        <v>3210924.6374845468</v>
      </c>
      <c r="AB502" s="269">
        <f>VLOOKUP(A502,'Starting Point 2021'!A:AB,28,FALSE)</f>
        <v>1854892</v>
      </c>
      <c r="AC502" s="269">
        <f>VLOOKUP(A502,'2% 2021'!A:AB,28,FALSE)</f>
        <v>1926549</v>
      </c>
      <c r="AD502" s="269">
        <f t="shared" si="116"/>
        <v>71657</v>
      </c>
      <c r="AE502" s="269">
        <f>VLOOKUP(A502,'2% with VPK 2021'!A:AB,28,FALSE)</f>
        <v>1926731</v>
      </c>
      <c r="AF502" s="269">
        <f>VLOOKUP(A502,'Charter School Lease'!A:E,5,FALSE)</f>
        <v>0</v>
      </c>
      <c r="AG502" s="269">
        <f>VLOOKUP(A502,'Integration Change'!H:L,5,FALSE)</f>
        <v>0</v>
      </c>
      <c r="AH502" s="269">
        <f>VLOOKUP(A502,'Other SPED'!A:D,4,FALSE)</f>
        <v>0</v>
      </c>
      <c r="AI502" s="269">
        <f>VLOOKUP(A502,QComp!I:R,10,FALSE)</f>
        <v>0</v>
      </c>
      <c r="AJ502" s="269">
        <f>VLOOKUP(A502,'LTFM Change'!G:K,5,FALSE)</f>
        <v>0</v>
      </c>
      <c r="AK502" s="269">
        <f>VLOOKUP(A502,'Breakfast and Lunch'!A:E,5,FALSE)</f>
        <v>0</v>
      </c>
      <c r="AL502" s="269">
        <f>VLOOKUP(A502,'Breakfast and Lunch'!A:D,4,FALSE)</f>
        <v>0</v>
      </c>
      <c r="AM502" s="269">
        <v>0</v>
      </c>
      <c r="AN502" s="269">
        <f>VLOOKUP(A502,'Safe School'!F:J,5,FALSE)</f>
        <v>0</v>
      </c>
      <c r="AO502" s="269">
        <v>0</v>
      </c>
      <c r="AP502" s="269">
        <f>VLOOKUP(A502,QComp!A:E,5,FALSE)</f>
        <v>0</v>
      </c>
      <c r="AQ502" s="269">
        <f t="shared" si="119"/>
        <v>182</v>
      </c>
      <c r="AR502" s="269">
        <f>VLOOKUP(A502,'2021 SPED'!A:AF,32,FALSE)</f>
        <v>601.38841283251531</v>
      </c>
      <c r="AS502" s="285">
        <f t="shared" si="113"/>
        <v>72440.388412832515</v>
      </c>
      <c r="AT502" s="247">
        <f t="shared" si="114"/>
        <v>2.2560600634209348E-2</v>
      </c>
      <c r="AU502" s="249">
        <f t="shared" si="111"/>
        <v>107462.38841283252</v>
      </c>
    </row>
    <row r="503" spans="1:47" x14ac:dyDescent="0.3">
      <c r="A503" s="243">
        <v>4213</v>
      </c>
      <c r="B503" s="243">
        <v>7</v>
      </c>
      <c r="C503" s="243" t="s">
        <v>483</v>
      </c>
      <c r="D503" s="243">
        <v>7</v>
      </c>
      <c r="E503" s="268">
        <f>VLOOKUP(A503,'Pupil Info'!A:D,4,FALSE)</f>
        <v>815</v>
      </c>
      <c r="F503" s="269">
        <f>VLOOKUP(A503,'Starting Point 2020'!A:AB,28,FALSE)+IFERROR(VLOOKUP(A503,'2020 SPED'!A:W,23,FALSE),0)</f>
        <v>11223397.493440254</v>
      </c>
      <c r="G503" s="269">
        <f>VLOOKUP(A503,'Starting Point 2020'!A:AB,28,FALSE)</f>
        <v>6517401</v>
      </c>
      <c r="H503" s="269">
        <f>VLOOKUP(A503,'2% 2020'!A:AB,28,FALSE)</f>
        <v>6641220</v>
      </c>
      <c r="I503" s="269">
        <f t="shared" si="115"/>
        <v>123819</v>
      </c>
      <c r="J503" s="269">
        <f>VLOOKUP(A503,'2% with VPK 2020'!A:AB,28,FALSE)</f>
        <v>6946405.2000000002</v>
      </c>
      <c r="K503" s="269">
        <f>VLOOKUP(A503,'Charter School Lease'!A:D,4,FALSE)</f>
        <v>58341.600000000093</v>
      </c>
      <c r="L503" s="269">
        <f>VLOOKUP(A503,'Integration Change'!H:K,4,FALSE)</f>
        <v>0</v>
      </c>
      <c r="M503" s="269">
        <f>VLOOKUP(A503,'Other SPED'!A:D,4,FALSE)</f>
        <v>0</v>
      </c>
      <c r="N503" s="269">
        <f>VLOOKUP(A503,'LTFM Change'!G:J,4,FALSE)</f>
        <v>8302.7999999999993</v>
      </c>
      <c r="O503" s="269">
        <f>VLOOKUP(A503,QComp!I:N,6,FALSE)</f>
        <v>0</v>
      </c>
      <c r="P503" s="269">
        <f>VLOOKUP(A503,'Breakfast and Lunch'!A:D,4,FALSE)</f>
        <v>1677.43</v>
      </c>
      <c r="Q503" s="269">
        <f>VLOOKUP(A503,'Breakfast and Lunch'!A:E,5,FALSE)</f>
        <v>4380.0600000000004</v>
      </c>
      <c r="R503" s="269">
        <v>0</v>
      </c>
      <c r="S503" s="269">
        <v>0</v>
      </c>
      <c r="T503" s="269">
        <f>VLOOKUP(A503,QComp!A:D,4,FALSE)</f>
        <v>0</v>
      </c>
      <c r="U503" s="269">
        <f t="shared" si="117"/>
        <v>377887.08999999985</v>
      </c>
      <c r="V503" s="269">
        <f>VLOOKUP(A503,'2020 SPED'!A:AF,32,FALSE)</f>
        <v>0</v>
      </c>
      <c r="W503" s="270">
        <f t="shared" si="112"/>
        <v>501706.08999999985</v>
      </c>
      <c r="X503" s="247">
        <f t="shared" si="118"/>
        <v>4.4701801775552573E-2</v>
      </c>
      <c r="Z503" s="268">
        <f>VLOOKUP(A503,'Pupil Info'!A:E,5,FALSE)</f>
        <v>864</v>
      </c>
      <c r="AA503" s="269">
        <f>VLOOKUP(A503,'Starting Point 2021'!A:AB,28,FALSE)+VLOOKUP(A503,'2021 SPED'!A:AT,23,FALSE)</f>
        <v>12666852.179923244</v>
      </c>
      <c r="AB503" s="269">
        <f>VLOOKUP(A503,'Starting Point 2021'!A:AB,28,FALSE)</f>
        <v>7178706</v>
      </c>
      <c r="AC503" s="269">
        <f>VLOOKUP(A503,'2% 2021'!A:AB,28,FALSE)</f>
        <v>7455934</v>
      </c>
      <c r="AD503" s="269">
        <f t="shared" si="116"/>
        <v>277228</v>
      </c>
      <c r="AE503" s="269">
        <f>VLOOKUP(A503,'2% with VPK 2021'!A:AB,28,FALSE)</f>
        <v>7660969.4000000004</v>
      </c>
      <c r="AF503" s="269">
        <f>VLOOKUP(A503,'Charter School Lease'!A:E,5,FALSE)</f>
        <v>58341.600000000093</v>
      </c>
      <c r="AG503" s="269">
        <f>VLOOKUP(A503,'Integration Change'!H:L,5,FALSE)</f>
        <v>0</v>
      </c>
      <c r="AH503" s="269">
        <f>VLOOKUP(A503,'Other SPED'!A:D,4,FALSE)</f>
        <v>0</v>
      </c>
      <c r="AI503" s="269">
        <f>VLOOKUP(A503,QComp!I:R,10,FALSE)</f>
        <v>0</v>
      </c>
      <c r="AJ503" s="269">
        <f>VLOOKUP(A503,'LTFM Change'!G:K,5,FALSE)</f>
        <v>8302.7999999999993</v>
      </c>
      <c r="AK503" s="269">
        <f>VLOOKUP(A503,'Breakfast and Lunch'!A:E,5,FALSE)</f>
        <v>4380.0600000000004</v>
      </c>
      <c r="AL503" s="269">
        <f>VLOOKUP(A503,'Breakfast and Lunch'!A:D,4,FALSE)</f>
        <v>1677.43</v>
      </c>
      <c r="AM503" s="269">
        <v>0</v>
      </c>
      <c r="AN503" s="269">
        <f>VLOOKUP(A503,'Safe School'!F:J,5,FALSE)</f>
        <v>0</v>
      </c>
      <c r="AO503" s="269">
        <v>0</v>
      </c>
      <c r="AP503" s="269">
        <f>VLOOKUP(A503,QComp!A:E,5,FALSE)</f>
        <v>0</v>
      </c>
      <c r="AQ503" s="269">
        <f t="shared" si="119"/>
        <v>277737.28999999911</v>
      </c>
      <c r="AR503" s="269">
        <f>VLOOKUP(A503,'2021 SPED'!A:AF,32,FALSE)</f>
        <v>1445.4746272284538</v>
      </c>
      <c r="AS503" s="285">
        <f t="shared" si="113"/>
        <v>556410.76462722756</v>
      </c>
      <c r="AT503" s="247">
        <f t="shared" si="114"/>
        <v>4.3926522290133746E-2</v>
      </c>
      <c r="AU503" s="249">
        <f t="shared" si="111"/>
        <v>1058116.8546272274</v>
      </c>
    </row>
    <row r="504" spans="1:47" x14ac:dyDescent="0.3">
      <c r="A504" s="243">
        <v>4214</v>
      </c>
      <c r="B504" s="243">
        <v>7</v>
      </c>
      <c r="C504" s="243" t="s">
        <v>484</v>
      </c>
      <c r="D504" s="243">
        <v>7</v>
      </c>
      <c r="E504" s="268">
        <f>VLOOKUP(A504,'Pupil Info'!A:D,4,FALSE)</f>
        <v>0</v>
      </c>
      <c r="F504" s="269">
        <f>VLOOKUP(A504,'Starting Point 2020'!A:AB,28,FALSE)+IFERROR(VLOOKUP(A504,'2020 SPED'!A:W,23,FALSE),0)</f>
        <v>0</v>
      </c>
      <c r="G504" s="269">
        <f>VLOOKUP(A504,'Starting Point 2020'!A:AB,28,FALSE)</f>
        <v>0</v>
      </c>
      <c r="H504" s="269">
        <f>VLOOKUP(A504,'2% 2020'!A:AB,28,FALSE)</f>
        <v>0</v>
      </c>
      <c r="I504" s="269">
        <f t="shared" si="115"/>
        <v>0</v>
      </c>
      <c r="J504" s="269">
        <f>VLOOKUP(A504,'2% with VPK 2020'!A:AB,28,FALSE)</f>
        <v>0</v>
      </c>
      <c r="K504" s="269">
        <f>VLOOKUP(A504,'Charter School Lease'!A:D,4,FALSE)</f>
        <v>0</v>
      </c>
      <c r="L504" s="269">
        <f>VLOOKUP(A504,'Integration Change'!H:K,4,FALSE)</f>
        <v>0</v>
      </c>
      <c r="M504" s="269">
        <f>VLOOKUP(A504,'Other SPED'!A:D,4,FALSE)</f>
        <v>0</v>
      </c>
      <c r="N504" s="269">
        <f>VLOOKUP(A504,'LTFM Change'!G:J,4,FALSE)</f>
        <v>0</v>
      </c>
      <c r="O504" s="269">
        <f>VLOOKUP(A504,QComp!I:N,6,FALSE)</f>
        <v>0</v>
      </c>
      <c r="P504" s="269">
        <v>0</v>
      </c>
      <c r="Q504" s="269">
        <v>0</v>
      </c>
      <c r="R504" s="269">
        <v>0</v>
      </c>
      <c r="S504" s="269">
        <v>0</v>
      </c>
      <c r="T504" s="269">
        <f>VLOOKUP(A504,QComp!A:D,4,FALSE)</f>
        <v>0</v>
      </c>
      <c r="U504" s="269">
        <f t="shared" si="117"/>
        <v>0</v>
      </c>
      <c r="V504" s="269">
        <f>VLOOKUP(A504,'2020 SPED'!A:AF,32,FALSE)</f>
        <v>0</v>
      </c>
      <c r="W504" s="270">
        <f t="shared" si="112"/>
        <v>0</v>
      </c>
      <c r="X504" s="247">
        <v>0</v>
      </c>
      <c r="Z504" s="268">
        <f>VLOOKUP(A504,'Pupil Info'!A:E,5,FALSE)</f>
        <v>0</v>
      </c>
      <c r="AA504" s="269">
        <f>VLOOKUP(A504,'Starting Point 2021'!A:AB,28,FALSE)+VLOOKUP(A504,'2021 SPED'!A:AT,23,FALSE)</f>
        <v>0</v>
      </c>
      <c r="AB504" s="269">
        <f>VLOOKUP(A504,'Starting Point 2021'!A:AB,28,FALSE)</f>
        <v>0</v>
      </c>
      <c r="AC504" s="269">
        <f>VLOOKUP(A504,'2% 2021'!A:AB,28,FALSE)</f>
        <v>0</v>
      </c>
      <c r="AD504" s="269">
        <f t="shared" si="116"/>
        <v>0</v>
      </c>
      <c r="AE504" s="269">
        <f>VLOOKUP(A504,'2% with VPK 2021'!A:AB,28,FALSE)</f>
        <v>0</v>
      </c>
      <c r="AF504" s="269">
        <f>VLOOKUP(A504,'Charter School Lease'!A:E,5,FALSE)</f>
        <v>0</v>
      </c>
      <c r="AG504" s="269">
        <f>VLOOKUP(A504,'Integration Change'!H:L,5,FALSE)</f>
        <v>0</v>
      </c>
      <c r="AH504" s="269">
        <f>VLOOKUP(A504,'Other SPED'!A:D,4,FALSE)</f>
        <v>0</v>
      </c>
      <c r="AI504" s="269">
        <f>VLOOKUP(A504,QComp!I:R,10,FALSE)</f>
        <v>0</v>
      </c>
      <c r="AJ504" s="269">
        <f>VLOOKUP(A504,'LTFM Change'!G:K,5,FALSE)</f>
        <v>0</v>
      </c>
      <c r="AK504" s="269">
        <v>0</v>
      </c>
      <c r="AL504" s="269">
        <v>0</v>
      </c>
      <c r="AM504" s="269">
        <v>0</v>
      </c>
      <c r="AN504" s="269">
        <f>VLOOKUP(A504,'Safe School'!F:J,5,FALSE)</f>
        <v>0</v>
      </c>
      <c r="AO504" s="269">
        <v>0</v>
      </c>
      <c r="AP504" s="269">
        <f>VLOOKUP(A504,QComp!A:E,5,FALSE)</f>
        <v>0</v>
      </c>
      <c r="AQ504" s="269">
        <f t="shared" si="119"/>
        <v>0</v>
      </c>
      <c r="AR504" s="269">
        <f>VLOOKUP(A504,'2021 SPED'!A:AF,32,FALSE)</f>
        <v>0</v>
      </c>
      <c r="AS504" s="285">
        <f t="shared" si="113"/>
        <v>0</v>
      </c>
      <c r="AT504" s="247">
        <v>0</v>
      </c>
      <c r="AU504" s="249">
        <f t="shared" si="111"/>
        <v>0</v>
      </c>
    </row>
    <row r="505" spans="1:47" x14ac:dyDescent="0.3">
      <c r="A505" s="243">
        <v>4215</v>
      </c>
      <c r="B505" s="243">
        <v>7</v>
      </c>
      <c r="C505" s="243" t="s">
        <v>485</v>
      </c>
      <c r="D505" s="243">
        <v>7</v>
      </c>
      <c r="E505" s="268">
        <f>VLOOKUP(A505,'Pupil Info'!A:D,4,FALSE)</f>
        <v>172</v>
      </c>
      <c r="F505" s="269">
        <f>VLOOKUP(A505,'Starting Point 2020'!A:AB,28,FALSE)+IFERROR(VLOOKUP(A505,'2020 SPED'!A:W,23,FALSE),0)</f>
        <v>2363085.4885860085</v>
      </c>
      <c r="G505" s="269">
        <f>VLOOKUP(A505,'Starting Point 2020'!A:AB,28,FALSE)</f>
        <v>1921263</v>
      </c>
      <c r="H505" s="269">
        <f>VLOOKUP(A505,'2% 2020'!A:AB,28,FALSE)</f>
        <v>1957004</v>
      </c>
      <c r="I505" s="269">
        <f t="shared" si="115"/>
        <v>35741</v>
      </c>
      <c r="J505" s="269">
        <f>VLOOKUP(A505,'2% with VPK 2020'!A:AB,28,FALSE)</f>
        <v>1999322</v>
      </c>
      <c r="K505" s="269">
        <f>VLOOKUP(A505,'Charter School Lease'!A:D,4,FALSE)</f>
        <v>7884</v>
      </c>
      <c r="L505" s="269">
        <f>VLOOKUP(A505,'Integration Change'!H:K,4,FALSE)</f>
        <v>0</v>
      </c>
      <c r="M505" s="269">
        <f>VLOOKUP(A505,'Other SPED'!A:D,4,FALSE)</f>
        <v>0</v>
      </c>
      <c r="N505" s="269">
        <f>VLOOKUP(A505,'LTFM Change'!G:J,4,FALSE)</f>
        <v>1122</v>
      </c>
      <c r="O505" s="269">
        <f>VLOOKUP(A505,QComp!I:N,6,FALSE)</f>
        <v>2528.5731646235581</v>
      </c>
      <c r="P505" s="269">
        <f>VLOOKUP(A505,'Breakfast and Lunch'!A:D,4,FALSE)</f>
        <v>226.68</v>
      </c>
      <c r="Q505" s="269">
        <f>VLOOKUP(A505,'Breakfast and Lunch'!A:E,5,FALSE)</f>
        <v>591.9</v>
      </c>
      <c r="R505" s="269">
        <v>0</v>
      </c>
      <c r="S505" s="269">
        <v>0</v>
      </c>
      <c r="T505" s="269">
        <f>VLOOKUP(A505,QComp!A:D,4,FALSE)</f>
        <v>0</v>
      </c>
      <c r="U505" s="269">
        <f t="shared" si="117"/>
        <v>54671.153164623305</v>
      </c>
      <c r="V505" s="269">
        <f>VLOOKUP(A505,'2020 SPED'!A:AF,32,FALSE)</f>
        <v>0</v>
      </c>
      <c r="W505" s="270">
        <f t="shared" si="112"/>
        <v>90412.153164623305</v>
      </c>
      <c r="X505" s="247">
        <f t="shared" si="118"/>
        <v>3.8260212591260473E-2</v>
      </c>
      <c r="Z505" s="268">
        <f>VLOOKUP(A505,'Pupil Info'!A:E,5,FALSE)</f>
        <v>162</v>
      </c>
      <c r="AA505" s="269">
        <f>VLOOKUP(A505,'Starting Point 2021'!A:AB,28,FALSE)+VLOOKUP(A505,'2021 SPED'!A:AT,23,FALSE)</f>
        <v>2394721.8764150417</v>
      </c>
      <c r="AB505" s="269">
        <f>VLOOKUP(A505,'Starting Point 2021'!A:AB,28,FALSE)</f>
        <v>1937563</v>
      </c>
      <c r="AC505" s="269">
        <f>VLOOKUP(A505,'2% 2021'!A:AB,28,FALSE)</f>
        <v>2011202</v>
      </c>
      <c r="AD505" s="269">
        <f t="shared" si="116"/>
        <v>73639</v>
      </c>
      <c r="AE505" s="269">
        <f>VLOOKUP(A505,'2% with VPK 2021'!A:AB,28,FALSE)</f>
        <v>2088529</v>
      </c>
      <c r="AF505" s="269">
        <f>VLOOKUP(A505,'Charter School Lease'!A:E,5,FALSE)</f>
        <v>7884</v>
      </c>
      <c r="AG505" s="269">
        <f>VLOOKUP(A505,'Integration Change'!H:L,5,FALSE)</f>
        <v>0</v>
      </c>
      <c r="AH505" s="269">
        <f>VLOOKUP(A505,'Other SPED'!A:D,4,FALSE)</f>
        <v>0</v>
      </c>
      <c r="AI505" s="269">
        <f>VLOOKUP(A505,QComp!I:R,10,FALSE)</f>
        <v>2534.5821928686782</v>
      </c>
      <c r="AJ505" s="269">
        <f>VLOOKUP(A505,'LTFM Change'!G:K,5,FALSE)</f>
        <v>1122</v>
      </c>
      <c r="AK505" s="269">
        <f>VLOOKUP(A505,'Breakfast and Lunch'!A:E,5,FALSE)</f>
        <v>591.9</v>
      </c>
      <c r="AL505" s="269">
        <f>VLOOKUP(A505,'Breakfast and Lunch'!A:D,4,FALSE)</f>
        <v>226.68</v>
      </c>
      <c r="AM505" s="269">
        <v>0</v>
      </c>
      <c r="AN505" s="269">
        <f>VLOOKUP(A505,'Safe School'!F:J,5,FALSE)</f>
        <v>0</v>
      </c>
      <c r="AO505" s="269">
        <v>0</v>
      </c>
      <c r="AP505" s="269">
        <f>VLOOKUP(A505,QComp!A:E,5,FALSE)</f>
        <v>0</v>
      </c>
      <c r="AQ505" s="269">
        <f t="shared" si="119"/>
        <v>89686.162192868534</v>
      </c>
      <c r="AR505" s="269">
        <f>VLOOKUP(A505,'2021 SPED'!A:AF,32,FALSE)</f>
        <v>105.90063114406075</v>
      </c>
      <c r="AS505" s="285">
        <f t="shared" si="113"/>
        <v>163431.0628240126</v>
      </c>
      <c r="AT505" s="247">
        <f t="shared" si="114"/>
        <v>6.8246364821568789E-2</v>
      </c>
      <c r="AU505" s="249">
        <f t="shared" si="111"/>
        <v>253843.2159886359</v>
      </c>
    </row>
    <row r="506" spans="1:47" x14ac:dyDescent="0.3">
      <c r="A506" s="243">
        <v>4216</v>
      </c>
      <c r="B506" s="243">
        <v>7</v>
      </c>
      <c r="C506" s="243" t="s">
        <v>486</v>
      </c>
      <c r="D506" s="243">
        <v>7</v>
      </c>
      <c r="E506" s="268">
        <f>VLOOKUP(A506,'Pupil Info'!A:D,4,FALSE)</f>
        <v>0</v>
      </c>
      <c r="F506" s="269">
        <f>VLOOKUP(A506,'Starting Point 2020'!A:AB,28,FALSE)+IFERROR(VLOOKUP(A506,'2020 SPED'!A:W,23,FALSE),0)</f>
        <v>0</v>
      </c>
      <c r="G506" s="269">
        <f>VLOOKUP(A506,'Starting Point 2020'!A:AB,28,FALSE)</f>
        <v>0</v>
      </c>
      <c r="H506" s="269">
        <f>VLOOKUP(A506,'2% 2020'!A:AB,28,FALSE)</f>
        <v>0</v>
      </c>
      <c r="I506" s="269">
        <f t="shared" si="115"/>
        <v>0</v>
      </c>
      <c r="J506" s="269">
        <f>VLOOKUP(A506,'2% with VPK 2020'!A:AB,28,FALSE)</f>
        <v>0</v>
      </c>
      <c r="K506" s="269">
        <f>VLOOKUP(A506,'Charter School Lease'!A:D,4,FALSE)</f>
        <v>0</v>
      </c>
      <c r="L506" s="269">
        <f>VLOOKUP(A506,'Integration Change'!H:K,4,FALSE)</f>
        <v>0</v>
      </c>
      <c r="M506" s="269">
        <f>VLOOKUP(A506,'Other SPED'!A:D,4,FALSE)</f>
        <v>0</v>
      </c>
      <c r="N506" s="269">
        <f>VLOOKUP(A506,'LTFM Change'!G:J,4,FALSE)</f>
        <v>0</v>
      </c>
      <c r="O506" s="269">
        <f>VLOOKUP(A506,QComp!I:N,6,FALSE)</f>
        <v>0</v>
      </c>
      <c r="P506" s="269">
        <v>0</v>
      </c>
      <c r="Q506" s="269">
        <v>0</v>
      </c>
      <c r="R506" s="269">
        <v>0</v>
      </c>
      <c r="S506" s="269">
        <v>0</v>
      </c>
      <c r="T506" s="269">
        <f>VLOOKUP(A506,QComp!A:D,4,FALSE)</f>
        <v>0</v>
      </c>
      <c r="U506" s="269">
        <f t="shared" si="117"/>
        <v>0</v>
      </c>
      <c r="V506" s="269">
        <f>VLOOKUP(A506,'2020 SPED'!A:AF,32,FALSE)</f>
        <v>0</v>
      </c>
      <c r="W506" s="270">
        <f t="shared" si="112"/>
        <v>0</v>
      </c>
      <c r="X506" s="247">
        <v>0</v>
      </c>
      <c r="Z506" s="268">
        <f>VLOOKUP(A506,'Pupil Info'!A:E,5,FALSE)</f>
        <v>0</v>
      </c>
      <c r="AA506" s="269">
        <f>VLOOKUP(A506,'Starting Point 2021'!A:AB,28,FALSE)+VLOOKUP(A506,'2021 SPED'!A:AT,23,FALSE)</f>
        <v>0</v>
      </c>
      <c r="AB506" s="269">
        <f>VLOOKUP(A506,'Starting Point 2021'!A:AB,28,FALSE)</f>
        <v>0</v>
      </c>
      <c r="AC506" s="269">
        <f>VLOOKUP(A506,'2% 2021'!A:AB,28,FALSE)</f>
        <v>0</v>
      </c>
      <c r="AD506" s="269">
        <f t="shared" si="116"/>
        <v>0</v>
      </c>
      <c r="AE506" s="269">
        <f>VLOOKUP(A506,'2% with VPK 2021'!A:AB,28,FALSE)</f>
        <v>0</v>
      </c>
      <c r="AF506" s="269">
        <f>VLOOKUP(A506,'Charter School Lease'!A:E,5,FALSE)</f>
        <v>0</v>
      </c>
      <c r="AG506" s="269">
        <f>VLOOKUP(A506,'Integration Change'!H:L,5,FALSE)</f>
        <v>0</v>
      </c>
      <c r="AH506" s="269">
        <f>VLOOKUP(A506,'Other SPED'!A:D,4,FALSE)</f>
        <v>0</v>
      </c>
      <c r="AI506" s="269">
        <f>VLOOKUP(A506,QComp!I:R,10,FALSE)</f>
        <v>0</v>
      </c>
      <c r="AJ506" s="269">
        <f>VLOOKUP(A506,'LTFM Change'!G:K,5,FALSE)</f>
        <v>0</v>
      </c>
      <c r="AK506" s="269">
        <v>0</v>
      </c>
      <c r="AL506" s="269">
        <v>0</v>
      </c>
      <c r="AM506" s="269">
        <v>0</v>
      </c>
      <c r="AN506" s="269">
        <f>VLOOKUP(A506,'Safe School'!F:J,5,FALSE)</f>
        <v>0</v>
      </c>
      <c r="AO506" s="269">
        <v>0</v>
      </c>
      <c r="AP506" s="269">
        <f>VLOOKUP(A506,QComp!A:E,5,FALSE)</f>
        <v>0</v>
      </c>
      <c r="AQ506" s="269">
        <f t="shared" si="119"/>
        <v>0</v>
      </c>
      <c r="AR506" s="269">
        <f>VLOOKUP(A506,'2021 SPED'!A:AF,32,FALSE)</f>
        <v>0</v>
      </c>
      <c r="AS506" s="285">
        <f t="shared" si="113"/>
        <v>0</v>
      </c>
      <c r="AT506" s="247">
        <v>0</v>
      </c>
      <c r="AU506" s="249">
        <f t="shared" si="111"/>
        <v>0</v>
      </c>
    </row>
    <row r="507" spans="1:47" x14ac:dyDescent="0.3">
      <c r="A507" s="243">
        <v>4217</v>
      </c>
      <c r="B507" s="243">
        <v>7</v>
      </c>
      <c r="C507" s="243" t="s">
        <v>487</v>
      </c>
      <c r="D507" s="243">
        <v>7</v>
      </c>
      <c r="E507" s="268">
        <f>VLOOKUP(A507,'Pupil Info'!A:D,4,FALSE)</f>
        <v>188</v>
      </c>
      <c r="F507" s="269">
        <f>VLOOKUP(A507,'Starting Point 2020'!A:AB,28,FALSE)+IFERROR(VLOOKUP(A507,'2020 SPED'!A:W,23,FALSE),0)</f>
        <v>2400905.8251074729</v>
      </c>
      <c r="G507" s="269">
        <f>VLOOKUP(A507,'Starting Point 2020'!A:AB,28,FALSE)</f>
        <v>1542789.2</v>
      </c>
      <c r="H507" s="269">
        <f>VLOOKUP(A507,'2% 2020'!A:AB,28,FALSE)</f>
        <v>1571151.2</v>
      </c>
      <c r="I507" s="269">
        <f t="shared" si="115"/>
        <v>28362</v>
      </c>
      <c r="J507" s="269">
        <f>VLOOKUP(A507,'2% with VPK 2020'!A:AB,28,FALSE)</f>
        <v>1571357.8</v>
      </c>
      <c r="K507" s="269">
        <f>VLOOKUP(A507,'Charter School Lease'!A:D,4,FALSE)</f>
        <v>0</v>
      </c>
      <c r="L507" s="269">
        <f>VLOOKUP(A507,'Integration Change'!H:K,4,FALSE)</f>
        <v>0</v>
      </c>
      <c r="M507" s="269">
        <f>VLOOKUP(A507,'Other SPED'!A:D,4,FALSE)</f>
        <v>0</v>
      </c>
      <c r="N507" s="269">
        <f>VLOOKUP(A507,'LTFM Change'!G:J,4,FALSE)</f>
        <v>0</v>
      </c>
      <c r="O507" s="269">
        <f>VLOOKUP(A507,QComp!I:N,6,FALSE)</f>
        <v>0</v>
      </c>
      <c r="P507" s="269">
        <f>VLOOKUP(A507,'Breakfast and Lunch'!A:D,4,FALSE)</f>
        <v>0</v>
      </c>
      <c r="Q507" s="269">
        <f>VLOOKUP(A507,'Breakfast and Lunch'!A:E,5,FALSE)</f>
        <v>0</v>
      </c>
      <c r="R507" s="269">
        <v>0</v>
      </c>
      <c r="S507" s="269">
        <v>0</v>
      </c>
      <c r="T507" s="269">
        <f>VLOOKUP(A507,QComp!A:D,4,FALSE)</f>
        <v>0</v>
      </c>
      <c r="U507" s="269">
        <f t="shared" si="117"/>
        <v>206.60000000009313</v>
      </c>
      <c r="V507" s="269">
        <f>VLOOKUP(A507,'2020 SPED'!A:AF,32,FALSE)</f>
        <v>0</v>
      </c>
      <c r="W507" s="270">
        <f t="shared" si="112"/>
        <v>28568.600000000093</v>
      </c>
      <c r="X507" s="247">
        <f t="shared" si="118"/>
        <v>1.1899092293102027E-2</v>
      </c>
      <c r="Z507" s="268">
        <f>VLOOKUP(A507,'Pupil Info'!A:E,5,FALSE)</f>
        <v>206</v>
      </c>
      <c r="AA507" s="269">
        <f>VLOOKUP(A507,'Starting Point 2021'!A:AB,28,FALSE)+VLOOKUP(A507,'2021 SPED'!A:AT,23,FALSE)</f>
        <v>2764433.5879567526</v>
      </c>
      <c r="AB507" s="269">
        <f>VLOOKUP(A507,'Starting Point 2021'!A:AB,28,FALSE)</f>
        <v>1715160.8</v>
      </c>
      <c r="AC507" s="269">
        <f>VLOOKUP(A507,'2% 2021'!A:AB,28,FALSE)</f>
        <v>1779430.8</v>
      </c>
      <c r="AD507" s="269">
        <f t="shared" si="116"/>
        <v>64270</v>
      </c>
      <c r="AE507" s="269">
        <f>VLOOKUP(A507,'2% with VPK 2021'!A:AB,28,FALSE)</f>
        <v>1779657</v>
      </c>
      <c r="AF507" s="269">
        <f>VLOOKUP(A507,'Charter School Lease'!A:E,5,FALSE)</f>
        <v>0</v>
      </c>
      <c r="AG507" s="269">
        <f>VLOOKUP(A507,'Integration Change'!H:L,5,FALSE)</f>
        <v>0</v>
      </c>
      <c r="AH507" s="269">
        <f>VLOOKUP(A507,'Other SPED'!A:D,4,FALSE)</f>
        <v>0</v>
      </c>
      <c r="AI507" s="269">
        <f>VLOOKUP(A507,QComp!I:R,10,FALSE)</f>
        <v>0</v>
      </c>
      <c r="AJ507" s="269">
        <f>VLOOKUP(A507,'LTFM Change'!G:K,5,FALSE)</f>
        <v>0</v>
      </c>
      <c r="AK507" s="269">
        <f>VLOOKUP(A507,'Breakfast and Lunch'!A:E,5,FALSE)</f>
        <v>0</v>
      </c>
      <c r="AL507" s="269">
        <f>VLOOKUP(A507,'Breakfast and Lunch'!A:D,4,FALSE)</f>
        <v>0</v>
      </c>
      <c r="AM507" s="269">
        <v>0</v>
      </c>
      <c r="AN507" s="269">
        <f>VLOOKUP(A507,'Safe School'!F:J,5,FALSE)</f>
        <v>0</v>
      </c>
      <c r="AO507" s="269">
        <v>0</v>
      </c>
      <c r="AP507" s="269">
        <f>VLOOKUP(A507,QComp!A:E,5,FALSE)</f>
        <v>0</v>
      </c>
      <c r="AQ507" s="269">
        <f t="shared" si="119"/>
        <v>226.19999999995343</v>
      </c>
      <c r="AR507" s="269">
        <f>VLOOKUP(A507,'2021 SPED'!A:AF,32,FALSE)</f>
        <v>-2.9806476728990674</v>
      </c>
      <c r="AS507" s="285">
        <f t="shared" si="113"/>
        <v>64493.219352327054</v>
      </c>
      <c r="AT507" s="247">
        <f t="shared" si="114"/>
        <v>2.3329632382304941E-2</v>
      </c>
      <c r="AU507" s="249">
        <f t="shared" si="111"/>
        <v>93061.819352327147</v>
      </c>
    </row>
    <row r="508" spans="1:47" x14ac:dyDescent="0.3">
      <c r="A508" s="243">
        <v>4218</v>
      </c>
      <c r="B508" s="243">
        <v>7</v>
      </c>
      <c r="C508" s="243" t="s">
        <v>488</v>
      </c>
      <c r="D508" s="243">
        <v>7</v>
      </c>
      <c r="E508" s="268">
        <f>VLOOKUP(A508,'Pupil Info'!A:D,4,FALSE)</f>
        <v>354</v>
      </c>
      <c r="F508" s="269">
        <f>VLOOKUP(A508,'Starting Point 2020'!A:AB,28,FALSE)+IFERROR(VLOOKUP(A508,'2020 SPED'!A:W,23,FALSE),0)</f>
        <v>6361547.5901563857</v>
      </c>
      <c r="G508" s="269">
        <f>VLOOKUP(A508,'Starting Point 2020'!A:AB,28,FALSE)</f>
        <v>3855181</v>
      </c>
      <c r="H508" s="269">
        <f>VLOOKUP(A508,'2% 2020'!A:AB,28,FALSE)</f>
        <v>3931385</v>
      </c>
      <c r="I508" s="269">
        <f t="shared" si="115"/>
        <v>76204</v>
      </c>
      <c r="J508" s="269">
        <f>VLOOKUP(A508,'2% with VPK 2020'!A:AB,28,FALSE)</f>
        <v>3931349</v>
      </c>
      <c r="K508" s="269">
        <f>VLOOKUP(A508,'Charter School Lease'!A:D,4,FALSE)</f>
        <v>0</v>
      </c>
      <c r="L508" s="269">
        <f>VLOOKUP(A508,'Integration Change'!H:K,4,FALSE)</f>
        <v>0</v>
      </c>
      <c r="M508" s="269">
        <f>VLOOKUP(A508,'Other SPED'!A:D,4,FALSE)</f>
        <v>0</v>
      </c>
      <c r="N508" s="269">
        <f>VLOOKUP(A508,'LTFM Change'!G:J,4,FALSE)</f>
        <v>0</v>
      </c>
      <c r="O508" s="269">
        <f>VLOOKUP(A508,QComp!I:N,6,FALSE)</f>
        <v>0</v>
      </c>
      <c r="P508" s="269">
        <f>VLOOKUP(A508,'Breakfast and Lunch'!A:D,4,FALSE)</f>
        <v>0</v>
      </c>
      <c r="Q508" s="269">
        <f>VLOOKUP(A508,'Breakfast and Lunch'!A:E,5,FALSE)</f>
        <v>0</v>
      </c>
      <c r="R508" s="269">
        <v>0</v>
      </c>
      <c r="S508" s="269">
        <v>0</v>
      </c>
      <c r="T508" s="269">
        <f>VLOOKUP(A508,QComp!A:D,4,FALSE)</f>
        <v>0</v>
      </c>
      <c r="U508" s="269">
        <f t="shared" si="117"/>
        <v>-36</v>
      </c>
      <c r="V508" s="269">
        <f>VLOOKUP(A508,'2020 SPED'!A:AF,32,FALSE)</f>
        <v>0</v>
      </c>
      <c r="W508" s="270">
        <f t="shared" si="112"/>
        <v>76168</v>
      </c>
      <c r="X508" s="247">
        <f t="shared" si="118"/>
        <v>1.197318717191701E-2</v>
      </c>
      <c r="Z508" s="268">
        <f>VLOOKUP(A508,'Pupil Info'!A:E,5,FALSE)</f>
        <v>350</v>
      </c>
      <c r="AA508" s="269">
        <f>VLOOKUP(A508,'Starting Point 2021'!A:AB,28,FALSE)+VLOOKUP(A508,'2021 SPED'!A:AT,23,FALSE)</f>
        <v>6650177.3314816654</v>
      </c>
      <c r="AB508" s="269">
        <f>VLOOKUP(A508,'Starting Point 2021'!A:AB,28,FALSE)</f>
        <v>3936704</v>
      </c>
      <c r="AC508" s="269">
        <f>VLOOKUP(A508,'2% 2021'!A:AB,28,FALSE)</f>
        <v>4094714</v>
      </c>
      <c r="AD508" s="269">
        <f t="shared" si="116"/>
        <v>158010</v>
      </c>
      <c r="AE508" s="269">
        <f>VLOOKUP(A508,'2% with VPK 2021'!A:AB,28,FALSE)</f>
        <v>4094680</v>
      </c>
      <c r="AF508" s="269">
        <f>VLOOKUP(A508,'Charter School Lease'!A:E,5,FALSE)</f>
        <v>0</v>
      </c>
      <c r="AG508" s="269">
        <f>VLOOKUP(A508,'Integration Change'!H:L,5,FALSE)</f>
        <v>0</v>
      </c>
      <c r="AH508" s="269">
        <f>VLOOKUP(A508,'Other SPED'!A:D,4,FALSE)</f>
        <v>0</v>
      </c>
      <c r="AI508" s="269">
        <f>VLOOKUP(A508,QComp!I:R,10,FALSE)</f>
        <v>0</v>
      </c>
      <c r="AJ508" s="269">
        <f>VLOOKUP(A508,'LTFM Change'!G:K,5,FALSE)</f>
        <v>0</v>
      </c>
      <c r="AK508" s="269">
        <f>VLOOKUP(A508,'Breakfast and Lunch'!A:E,5,FALSE)</f>
        <v>0</v>
      </c>
      <c r="AL508" s="269">
        <f>VLOOKUP(A508,'Breakfast and Lunch'!A:D,4,FALSE)</f>
        <v>0</v>
      </c>
      <c r="AM508" s="269">
        <v>0</v>
      </c>
      <c r="AN508" s="269">
        <f>VLOOKUP(A508,'Safe School'!F:J,5,FALSE)</f>
        <v>0</v>
      </c>
      <c r="AO508" s="269">
        <v>0</v>
      </c>
      <c r="AP508" s="269">
        <f>VLOOKUP(A508,QComp!A:E,5,FALSE)</f>
        <v>0</v>
      </c>
      <c r="AQ508" s="269">
        <f t="shared" si="119"/>
        <v>-34</v>
      </c>
      <c r="AR508" s="269">
        <f>VLOOKUP(A508,'2021 SPED'!A:AF,32,FALSE)</f>
        <v>1110.9210513127036</v>
      </c>
      <c r="AS508" s="285">
        <f t="shared" si="113"/>
        <v>159086.9210513127</v>
      </c>
      <c r="AT508" s="247">
        <f t="shared" si="114"/>
        <v>2.3922207352005686E-2</v>
      </c>
      <c r="AU508" s="249">
        <f t="shared" si="111"/>
        <v>235254.9210513127</v>
      </c>
    </row>
    <row r="509" spans="1:47" x14ac:dyDescent="0.3">
      <c r="A509" s="243">
        <v>4219</v>
      </c>
      <c r="B509" s="243">
        <v>7</v>
      </c>
      <c r="C509" s="243" t="s">
        <v>489</v>
      </c>
      <c r="D509" s="243">
        <v>7</v>
      </c>
      <c r="E509" s="268">
        <f>VLOOKUP(A509,'Pupil Info'!A:D,4,FALSE)</f>
        <v>360</v>
      </c>
      <c r="F509" s="269">
        <f>VLOOKUP(A509,'Starting Point 2020'!A:AB,28,FALSE)+IFERROR(VLOOKUP(A509,'2020 SPED'!A:W,23,FALSE),0)</f>
        <v>5540596.3732306156</v>
      </c>
      <c r="G509" s="269">
        <f>VLOOKUP(A509,'Starting Point 2020'!A:AB,28,FALSE)</f>
        <v>3636082.4</v>
      </c>
      <c r="H509" s="269">
        <f>VLOOKUP(A509,'2% 2020'!A:AB,28,FALSE)</f>
        <v>3703731.4</v>
      </c>
      <c r="I509" s="269">
        <f t="shared" si="115"/>
        <v>67649</v>
      </c>
      <c r="J509" s="269">
        <f>VLOOKUP(A509,'2% with VPK 2020'!A:AB,28,FALSE)</f>
        <v>3704071.8</v>
      </c>
      <c r="K509" s="269">
        <f>VLOOKUP(A509,'Charter School Lease'!A:D,4,FALSE)</f>
        <v>0</v>
      </c>
      <c r="L509" s="269">
        <f>VLOOKUP(A509,'Integration Change'!H:K,4,FALSE)</f>
        <v>0</v>
      </c>
      <c r="M509" s="269">
        <f>VLOOKUP(A509,'Other SPED'!A:D,4,FALSE)</f>
        <v>0</v>
      </c>
      <c r="N509" s="269">
        <f>VLOOKUP(A509,'LTFM Change'!G:J,4,FALSE)</f>
        <v>0</v>
      </c>
      <c r="O509" s="269">
        <f>VLOOKUP(A509,QComp!I:N,6,FALSE)</f>
        <v>0</v>
      </c>
      <c r="P509" s="269">
        <f>VLOOKUP(A509,'Breakfast and Lunch'!A:D,4,FALSE)</f>
        <v>0</v>
      </c>
      <c r="Q509" s="269">
        <f>VLOOKUP(A509,'Breakfast and Lunch'!A:E,5,FALSE)</f>
        <v>0</v>
      </c>
      <c r="R509" s="269">
        <v>0</v>
      </c>
      <c r="S509" s="269">
        <v>0</v>
      </c>
      <c r="T509" s="269">
        <f>VLOOKUP(A509,QComp!A:D,4,FALSE)</f>
        <v>0</v>
      </c>
      <c r="U509" s="269">
        <f t="shared" si="117"/>
        <v>340.39999999990687</v>
      </c>
      <c r="V509" s="269">
        <f>VLOOKUP(A509,'2020 SPED'!A:AF,32,FALSE)</f>
        <v>0</v>
      </c>
      <c r="W509" s="270">
        <f t="shared" si="112"/>
        <v>67989.399999999907</v>
      </c>
      <c r="X509" s="247">
        <f t="shared" si="118"/>
        <v>1.2271133903290821E-2</v>
      </c>
      <c r="Z509" s="268">
        <f>VLOOKUP(A509,'Pupil Info'!A:E,5,FALSE)</f>
        <v>390</v>
      </c>
      <c r="AA509" s="269">
        <f>VLOOKUP(A509,'Starting Point 2021'!A:AB,28,FALSE)+VLOOKUP(A509,'2021 SPED'!A:AT,23,FALSE)</f>
        <v>6218924.4729710119</v>
      </c>
      <c r="AB509" s="269">
        <f>VLOOKUP(A509,'Starting Point 2021'!A:AB,28,FALSE)</f>
        <v>3971340.6</v>
      </c>
      <c r="AC509" s="269">
        <f>VLOOKUP(A509,'2% 2021'!A:AB,28,FALSE)</f>
        <v>4121023.6</v>
      </c>
      <c r="AD509" s="269">
        <f t="shared" si="116"/>
        <v>149683</v>
      </c>
      <c r="AE509" s="269">
        <f>VLOOKUP(A509,'2% with VPK 2021'!A:AB,28,FALSE)</f>
        <v>4120988.6</v>
      </c>
      <c r="AF509" s="269">
        <f>VLOOKUP(A509,'Charter School Lease'!A:E,5,FALSE)</f>
        <v>0</v>
      </c>
      <c r="AG509" s="269">
        <f>VLOOKUP(A509,'Integration Change'!H:L,5,FALSE)</f>
        <v>0</v>
      </c>
      <c r="AH509" s="269">
        <f>VLOOKUP(A509,'Other SPED'!A:D,4,FALSE)</f>
        <v>0</v>
      </c>
      <c r="AI509" s="269">
        <f>VLOOKUP(A509,QComp!I:R,10,FALSE)</f>
        <v>0</v>
      </c>
      <c r="AJ509" s="269">
        <f>VLOOKUP(A509,'LTFM Change'!G:K,5,FALSE)</f>
        <v>0</v>
      </c>
      <c r="AK509" s="269">
        <f>VLOOKUP(A509,'Breakfast and Lunch'!A:E,5,FALSE)</f>
        <v>0</v>
      </c>
      <c r="AL509" s="269">
        <f>VLOOKUP(A509,'Breakfast and Lunch'!A:D,4,FALSE)</f>
        <v>0</v>
      </c>
      <c r="AM509" s="269">
        <v>0</v>
      </c>
      <c r="AN509" s="269">
        <f>VLOOKUP(A509,'Safe School'!F:J,5,FALSE)</f>
        <v>0</v>
      </c>
      <c r="AO509" s="269">
        <v>0</v>
      </c>
      <c r="AP509" s="269">
        <f>VLOOKUP(A509,QComp!A:E,5,FALSE)</f>
        <v>0</v>
      </c>
      <c r="AQ509" s="269">
        <f t="shared" si="119"/>
        <v>-35</v>
      </c>
      <c r="AR509" s="269">
        <f>VLOOKUP(A509,'2021 SPED'!A:AF,32,FALSE)</f>
        <v>1237.2741502025165</v>
      </c>
      <c r="AS509" s="285">
        <f t="shared" si="113"/>
        <v>150885.27415020252</v>
      </c>
      <c r="AT509" s="247">
        <f t="shared" si="114"/>
        <v>2.4262277955937207E-2</v>
      </c>
      <c r="AU509" s="249">
        <f t="shared" si="111"/>
        <v>218874.67415020242</v>
      </c>
    </row>
    <row r="510" spans="1:47" x14ac:dyDescent="0.3">
      <c r="A510" s="243">
        <v>4220</v>
      </c>
      <c r="B510" s="243">
        <v>7</v>
      </c>
      <c r="C510" s="243" t="s">
        <v>490</v>
      </c>
      <c r="D510" s="243">
        <v>7</v>
      </c>
      <c r="E510" s="268">
        <f>VLOOKUP(A510,'Pupil Info'!A:D,4,FALSE)</f>
        <v>335</v>
      </c>
      <c r="F510" s="269">
        <f>VLOOKUP(A510,'Starting Point 2020'!A:AB,28,FALSE)+IFERROR(VLOOKUP(A510,'2020 SPED'!A:W,23,FALSE),0)</f>
        <v>3688291.3735098182</v>
      </c>
      <c r="G510" s="269">
        <f>VLOOKUP(A510,'Starting Point 2020'!A:AB,28,FALSE)</f>
        <v>2404337.4</v>
      </c>
      <c r="H510" s="269">
        <f>VLOOKUP(A510,'2% 2020'!A:AB,28,FALSE)</f>
        <v>2448917.4</v>
      </c>
      <c r="I510" s="269">
        <f t="shared" si="115"/>
        <v>44580</v>
      </c>
      <c r="J510" s="269">
        <f>VLOOKUP(A510,'2% with VPK 2020'!A:AB,28,FALSE)</f>
        <v>2448874.4</v>
      </c>
      <c r="K510" s="269">
        <f>VLOOKUP(A510,'Charter School Lease'!A:D,4,FALSE)</f>
        <v>0</v>
      </c>
      <c r="L510" s="269">
        <f>VLOOKUP(A510,'Integration Change'!H:K,4,FALSE)</f>
        <v>0</v>
      </c>
      <c r="M510" s="269">
        <f>VLOOKUP(A510,'Other SPED'!A:D,4,FALSE)</f>
        <v>0</v>
      </c>
      <c r="N510" s="269">
        <f>VLOOKUP(A510,'LTFM Change'!G:J,4,FALSE)</f>
        <v>0</v>
      </c>
      <c r="O510" s="269">
        <f>VLOOKUP(A510,QComp!I:N,6,FALSE)</f>
        <v>0</v>
      </c>
      <c r="P510" s="269">
        <f>VLOOKUP(A510,'Breakfast and Lunch'!A:D,4,FALSE)</f>
        <v>0</v>
      </c>
      <c r="Q510" s="269">
        <f>VLOOKUP(A510,'Breakfast and Lunch'!A:E,5,FALSE)</f>
        <v>0</v>
      </c>
      <c r="R510" s="269">
        <v>0</v>
      </c>
      <c r="S510" s="269">
        <v>0</v>
      </c>
      <c r="T510" s="269">
        <f>VLOOKUP(A510,QComp!A:D,4,FALSE)</f>
        <v>0</v>
      </c>
      <c r="U510" s="269">
        <f t="shared" si="117"/>
        <v>-43</v>
      </c>
      <c r="V510" s="269">
        <f>VLOOKUP(A510,'2020 SPED'!A:AF,32,FALSE)</f>
        <v>0</v>
      </c>
      <c r="W510" s="270">
        <f t="shared" si="112"/>
        <v>44537</v>
      </c>
      <c r="X510" s="247">
        <f t="shared" si="118"/>
        <v>1.2075239044256449E-2</v>
      </c>
      <c r="Z510" s="268">
        <f>VLOOKUP(A510,'Pupil Info'!A:E,5,FALSE)</f>
        <v>360</v>
      </c>
      <c r="AA510" s="269">
        <f>VLOOKUP(A510,'Starting Point 2021'!A:AB,28,FALSE)+VLOOKUP(A510,'2021 SPED'!A:AT,23,FALSE)</f>
        <v>4087648.8357183998</v>
      </c>
      <c r="AB510" s="269">
        <f>VLOOKUP(A510,'Starting Point 2021'!A:AB,28,FALSE)</f>
        <v>2584477.2000000002</v>
      </c>
      <c r="AC510" s="269">
        <f>VLOOKUP(A510,'2% 2021'!A:AB,28,FALSE)</f>
        <v>2681483.2000000002</v>
      </c>
      <c r="AD510" s="269">
        <f t="shared" si="116"/>
        <v>97006</v>
      </c>
      <c r="AE510" s="269">
        <f>VLOOKUP(A510,'2% with VPK 2021'!A:AB,28,FALSE)</f>
        <v>2681437.2000000002</v>
      </c>
      <c r="AF510" s="269">
        <f>VLOOKUP(A510,'Charter School Lease'!A:E,5,FALSE)</f>
        <v>0</v>
      </c>
      <c r="AG510" s="269">
        <f>VLOOKUP(A510,'Integration Change'!H:L,5,FALSE)</f>
        <v>0</v>
      </c>
      <c r="AH510" s="269">
        <f>VLOOKUP(A510,'Other SPED'!A:D,4,FALSE)</f>
        <v>0</v>
      </c>
      <c r="AI510" s="269">
        <f>VLOOKUP(A510,QComp!I:R,10,FALSE)</f>
        <v>0</v>
      </c>
      <c r="AJ510" s="269">
        <f>VLOOKUP(A510,'LTFM Change'!G:K,5,FALSE)</f>
        <v>0</v>
      </c>
      <c r="AK510" s="269">
        <f>VLOOKUP(A510,'Breakfast and Lunch'!A:E,5,FALSE)</f>
        <v>0</v>
      </c>
      <c r="AL510" s="269">
        <f>VLOOKUP(A510,'Breakfast and Lunch'!A:D,4,FALSE)</f>
        <v>0</v>
      </c>
      <c r="AM510" s="269">
        <v>0</v>
      </c>
      <c r="AN510" s="269">
        <f>VLOOKUP(A510,'Safe School'!F:J,5,FALSE)</f>
        <v>0</v>
      </c>
      <c r="AO510" s="269">
        <v>0</v>
      </c>
      <c r="AP510" s="269">
        <f>VLOOKUP(A510,QComp!A:E,5,FALSE)</f>
        <v>0</v>
      </c>
      <c r="AQ510" s="269">
        <f t="shared" si="119"/>
        <v>-46</v>
      </c>
      <c r="AR510" s="269">
        <f>VLOOKUP(A510,'2021 SPED'!A:AF,32,FALSE)</f>
        <v>2086.5087130607571</v>
      </c>
      <c r="AS510" s="285">
        <f t="shared" si="113"/>
        <v>99046.508713060757</v>
      </c>
      <c r="AT510" s="247">
        <f t="shared" si="114"/>
        <v>2.4230679467272212E-2</v>
      </c>
      <c r="AU510" s="249">
        <f t="shared" si="111"/>
        <v>143583.50871306076</v>
      </c>
    </row>
    <row r="511" spans="1:47" x14ac:dyDescent="0.3">
      <c r="A511" s="243">
        <v>4221</v>
      </c>
      <c r="B511" s="243">
        <v>7</v>
      </c>
      <c r="C511" s="243" t="s">
        <v>491</v>
      </c>
      <c r="D511" s="243">
        <v>7</v>
      </c>
      <c r="E511" s="268">
        <f>VLOOKUP(A511,'Pupil Info'!A:D,4,FALSE)</f>
        <v>245</v>
      </c>
      <c r="F511" s="269">
        <f>VLOOKUP(A511,'Starting Point 2020'!A:AB,28,FALSE)+IFERROR(VLOOKUP(A511,'2020 SPED'!A:W,23,FALSE),0)</f>
        <v>2337920.5639246223</v>
      </c>
      <c r="G511" s="269">
        <f>VLOOKUP(A511,'Starting Point 2020'!A:AB,28,FALSE)</f>
        <v>1970063</v>
      </c>
      <c r="H511" s="269">
        <f>VLOOKUP(A511,'2% 2020'!A:AB,28,FALSE)</f>
        <v>2005954</v>
      </c>
      <c r="I511" s="269">
        <f t="shared" si="115"/>
        <v>35891</v>
      </c>
      <c r="J511" s="269">
        <f>VLOOKUP(A511,'2% with VPK 2020'!A:AB,28,FALSE)</f>
        <v>2006186</v>
      </c>
      <c r="K511" s="269">
        <f>VLOOKUP(A511,'Charter School Lease'!A:D,4,FALSE)</f>
        <v>0</v>
      </c>
      <c r="L511" s="269">
        <f>VLOOKUP(A511,'Integration Change'!H:K,4,FALSE)</f>
        <v>0</v>
      </c>
      <c r="M511" s="269">
        <f>VLOOKUP(A511,'Other SPED'!A:D,4,FALSE)</f>
        <v>0</v>
      </c>
      <c r="N511" s="269">
        <f>VLOOKUP(A511,'LTFM Change'!G:J,4,FALSE)</f>
        <v>0</v>
      </c>
      <c r="O511" s="269">
        <f>VLOOKUP(A511,QComp!I:N,6,FALSE)</f>
        <v>0</v>
      </c>
      <c r="P511" s="269">
        <f>VLOOKUP(A511,'Breakfast and Lunch'!A:D,4,FALSE)</f>
        <v>0</v>
      </c>
      <c r="Q511" s="269">
        <f>VLOOKUP(A511,'Breakfast and Lunch'!A:E,5,FALSE)</f>
        <v>0</v>
      </c>
      <c r="R511" s="269">
        <v>0</v>
      </c>
      <c r="S511" s="269">
        <v>0</v>
      </c>
      <c r="T511" s="269">
        <f>VLOOKUP(A511,QComp!A:D,4,FALSE)</f>
        <v>0</v>
      </c>
      <c r="U511" s="269">
        <f t="shared" si="117"/>
        <v>232</v>
      </c>
      <c r="V511" s="269">
        <f>VLOOKUP(A511,'2020 SPED'!A:AF,32,FALSE)</f>
        <v>0</v>
      </c>
      <c r="W511" s="270">
        <f t="shared" si="112"/>
        <v>36123</v>
      </c>
      <c r="X511" s="247">
        <f t="shared" si="118"/>
        <v>1.5450909905750184E-2</v>
      </c>
      <c r="Z511" s="268">
        <f>VLOOKUP(A511,'Pupil Info'!A:E,5,FALSE)</f>
        <v>260</v>
      </c>
      <c r="AA511" s="269">
        <f>VLOOKUP(A511,'Starting Point 2021'!A:AB,28,FALSE)+VLOOKUP(A511,'2021 SPED'!A:AT,23,FALSE)</f>
        <v>2500263.8302307287</v>
      </c>
      <c r="AB511" s="269">
        <f>VLOOKUP(A511,'Starting Point 2021'!A:AB,28,FALSE)</f>
        <v>2076385</v>
      </c>
      <c r="AC511" s="269">
        <f>VLOOKUP(A511,'2% 2021'!A:AB,28,FALSE)</f>
        <v>2153061</v>
      </c>
      <c r="AD511" s="269">
        <f t="shared" si="116"/>
        <v>76676</v>
      </c>
      <c r="AE511" s="269">
        <f>VLOOKUP(A511,'2% with VPK 2021'!A:AB,28,FALSE)</f>
        <v>2153307</v>
      </c>
      <c r="AF511" s="269">
        <f>VLOOKUP(A511,'Charter School Lease'!A:E,5,FALSE)</f>
        <v>0</v>
      </c>
      <c r="AG511" s="269">
        <f>VLOOKUP(A511,'Integration Change'!H:L,5,FALSE)</f>
        <v>0</v>
      </c>
      <c r="AH511" s="269">
        <f>VLOOKUP(A511,'Other SPED'!A:D,4,FALSE)</f>
        <v>0</v>
      </c>
      <c r="AI511" s="269">
        <f>VLOOKUP(A511,QComp!I:R,10,FALSE)</f>
        <v>0</v>
      </c>
      <c r="AJ511" s="269">
        <f>VLOOKUP(A511,'LTFM Change'!G:K,5,FALSE)</f>
        <v>0</v>
      </c>
      <c r="AK511" s="269">
        <f>VLOOKUP(A511,'Breakfast and Lunch'!A:E,5,FALSE)</f>
        <v>0</v>
      </c>
      <c r="AL511" s="269">
        <f>VLOOKUP(A511,'Breakfast and Lunch'!A:D,4,FALSE)</f>
        <v>0</v>
      </c>
      <c r="AM511" s="269">
        <v>0</v>
      </c>
      <c r="AN511" s="269">
        <f>VLOOKUP(A511,'Safe School'!F:J,5,FALSE)</f>
        <v>0</v>
      </c>
      <c r="AO511" s="269">
        <v>0</v>
      </c>
      <c r="AP511" s="269">
        <f>VLOOKUP(A511,QComp!A:E,5,FALSE)</f>
        <v>0</v>
      </c>
      <c r="AQ511" s="269">
        <f t="shared" si="119"/>
        <v>246</v>
      </c>
      <c r="AR511" s="269">
        <f>VLOOKUP(A511,'2021 SPED'!A:AF,32,FALSE)</f>
        <v>2.2637066233437508</v>
      </c>
      <c r="AS511" s="285">
        <f t="shared" si="113"/>
        <v>76924.263706623344</v>
      </c>
      <c r="AT511" s="247">
        <f t="shared" si="114"/>
        <v>3.0766458633897396E-2</v>
      </c>
      <c r="AU511" s="249">
        <f t="shared" si="111"/>
        <v>113047.26370662334</v>
      </c>
    </row>
    <row r="512" spans="1:47" x14ac:dyDescent="0.3">
      <c r="A512" s="243">
        <v>4223</v>
      </c>
      <c r="B512" s="243">
        <v>7</v>
      </c>
      <c r="C512" s="243" t="s">
        <v>492</v>
      </c>
      <c r="D512" s="243">
        <v>7</v>
      </c>
      <c r="E512" s="268">
        <f>VLOOKUP(A512,'Pupil Info'!A:D,4,FALSE)</f>
        <v>215</v>
      </c>
      <c r="F512" s="269">
        <f>VLOOKUP(A512,'Starting Point 2020'!A:AB,28,FALSE)+IFERROR(VLOOKUP(A512,'2020 SPED'!A:W,23,FALSE),0)</f>
        <v>2386630.8138038032</v>
      </c>
      <c r="G512" s="269">
        <f>VLOOKUP(A512,'Starting Point 2020'!A:AB,28,FALSE)</f>
        <v>2069577</v>
      </c>
      <c r="H512" s="269">
        <f>VLOOKUP(A512,'2% 2020'!A:AB,28,FALSE)</f>
        <v>2106749</v>
      </c>
      <c r="I512" s="269">
        <f t="shared" si="115"/>
        <v>37172</v>
      </c>
      <c r="J512" s="269">
        <f>VLOOKUP(A512,'2% with VPK 2020'!A:AB,28,FALSE)</f>
        <v>2106945</v>
      </c>
      <c r="K512" s="269">
        <f>VLOOKUP(A512,'Charter School Lease'!A:D,4,FALSE)</f>
        <v>0</v>
      </c>
      <c r="L512" s="269">
        <f>VLOOKUP(A512,'Integration Change'!H:K,4,FALSE)</f>
        <v>0</v>
      </c>
      <c r="M512" s="269">
        <f>VLOOKUP(A512,'Other SPED'!A:D,4,FALSE)</f>
        <v>0</v>
      </c>
      <c r="N512" s="269">
        <f>VLOOKUP(A512,'LTFM Change'!G:J,4,FALSE)</f>
        <v>0</v>
      </c>
      <c r="O512" s="269">
        <f>VLOOKUP(A512,QComp!I:N,6,FALSE)</f>
        <v>0</v>
      </c>
      <c r="P512" s="269">
        <f>VLOOKUP(A512,'Breakfast and Lunch'!A:D,4,FALSE)</f>
        <v>0</v>
      </c>
      <c r="Q512" s="269">
        <f>VLOOKUP(A512,'Breakfast and Lunch'!A:E,5,FALSE)</f>
        <v>0</v>
      </c>
      <c r="R512" s="269">
        <v>0</v>
      </c>
      <c r="S512" s="269">
        <v>0</v>
      </c>
      <c r="T512" s="269">
        <f>VLOOKUP(A512,QComp!A:D,4,FALSE)</f>
        <v>0</v>
      </c>
      <c r="U512" s="269">
        <f t="shared" si="117"/>
        <v>196</v>
      </c>
      <c r="V512" s="269">
        <f>VLOOKUP(A512,'2020 SPED'!A:AF,32,FALSE)</f>
        <v>0</v>
      </c>
      <c r="W512" s="270">
        <f t="shared" si="112"/>
        <v>37368</v>
      </c>
      <c r="X512" s="247">
        <f t="shared" si="118"/>
        <v>1.5657218445295704E-2</v>
      </c>
      <c r="Z512" s="268">
        <f>VLOOKUP(A512,'Pupil Info'!A:E,5,FALSE)</f>
        <v>249</v>
      </c>
      <c r="AA512" s="269">
        <f>VLOOKUP(A512,'Starting Point 2021'!A:AB,28,FALSE)+VLOOKUP(A512,'2021 SPED'!A:AT,23,FALSE)</f>
        <v>2824110.4961575279</v>
      </c>
      <c r="AB512" s="269">
        <f>VLOOKUP(A512,'Starting Point 2021'!A:AB,28,FALSE)</f>
        <v>2422240</v>
      </c>
      <c r="AC512" s="269">
        <f>VLOOKUP(A512,'2% 2021'!A:AB,28,FALSE)</f>
        <v>2510964</v>
      </c>
      <c r="AD512" s="269">
        <f t="shared" si="116"/>
        <v>88724</v>
      </c>
      <c r="AE512" s="269">
        <f>VLOOKUP(A512,'2% with VPK 2021'!A:AB,28,FALSE)</f>
        <v>2511191</v>
      </c>
      <c r="AF512" s="269">
        <f>VLOOKUP(A512,'Charter School Lease'!A:E,5,FALSE)</f>
        <v>0</v>
      </c>
      <c r="AG512" s="269">
        <f>VLOOKUP(A512,'Integration Change'!H:L,5,FALSE)</f>
        <v>0</v>
      </c>
      <c r="AH512" s="269">
        <f>VLOOKUP(A512,'Other SPED'!A:D,4,FALSE)</f>
        <v>0</v>
      </c>
      <c r="AI512" s="269">
        <f>VLOOKUP(A512,QComp!I:R,10,FALSE)</f>
        <v>0</v>
      </c>
      <c r="AJ512" s="269">
        <f>VLOOKUP(A512,'LTFM Change'!G:K,5,FALSE)</f>
        <v>0</v>
      </c>
      <c r="AK512" s="269">
        <f>VLOOKUP(A512,'Breakfast and Lunch'!A:E,5,FALSE)</f>
        <v>0</v>
      </c>
      <c r="AL512" s="269">
        <f>VLOOKUP(A512,'Breakfast and Lunch'!A:D,4,FALSE)</f>
        <v>0</v>
      </c>
      <c r="AM512" s="269">
        <v>0</v>
      </c>
      <c r="AN512" s="269">
        <f>VLOOKUP(A512,'Safe School'!F:J,5,FALSE)</f>
        <v>0</v>
      </c>
      <c r="AO512" s="269">
        <v>0</v>
      </c>
      <c r="AP512" s="269">
        <f>VLOOKUP(A512,QComp!A:E,5,FALSE)</f>
        <v>0</v>
      </c>
      <c r="AQ512" s="269">
        <f t="shared" si="119"/>
        <v>227</v>
      </c>
      <c r="AR512" s="269">
        <f>VLOOKUP(A512,'2021 SPED'!A:AF,32,FALSE)</f>
        <v>5.3834407021058723</v>
      </c>
      <c r="AS512" s="285">
        <f t="shared" si="113"/>
        <v>88956.383440702106</v>
      </c>
      <c r="AT512" s="247">
        <f t="shared" si="114"/>
        <v>3.1498903304858605E-2</v>
      </c>
      <c r="AU512" s="249">
        <f t="shared" si="111"/>
        <v>126324.38344070211</v>
      </c>
    </row>
    <row r="513" spans="1:47" x14ac:dyDescent="0.3">
      <c r="A513" s="243">
        <v>4224</v>
      </c>
      <c r="B513" s="243">
        <v>7</v>
      </c>
      <c r="C513" s="243" t="s">
        <v>493</v>
      </c>
      <c r="D513" s="243">
        <v>7</v>
      </c>
      <c r="E513" s="268">
        <f>VLOOKUP(A513,'Pupil Info'!A:D,4,FALSE)</f>
        <v>137</v>
      </c>
      <c r="F513" s="269">
        <f>VLOOKUP(A513,'Starting Point 2020'!A:AB,28,FALSE)+IFERROR(VLOOKUP(A513,'2020 SPED'!A:W,23,FALSE),0)</f>
        <v>1245974.1902138682</v>
      </c>
      <c r="G513" s="269">
        <f>VLOOKUP(A513,'Starting Point 2020'!A:AB,28,FALSE)</f>
        <v>1100253.3999999999</v>
      </c>
      <c r="H513" s="269">
        <f>VLOOKUP(A513,'2% 2020'!A:AB,28,FALSE)</f>
        <v>1120063.3999999999</v>
      </c>
      <c r="I513" s="269">
        <f t="shared" si="115"/>
        <v>19810</v>
      </c>
      <c r="J513" s="269">
        <f>VLOOKUP(A513,'2% with VPK 2020'!A:AB,28,FALSE)</f>
        <v>1120180.2</v>
      </c>
      <c r="K513" s="269">
        <f>VLOOKUP(A513,'Charter School Lease'!A:D,4,FALSE)</f>
        <v>0</v>
      </c>
      <c r="L513" s="269">
        <f>VLOOKUP(A513,'Integration Change'!H:K,4,FALSE)</f>
        <v>0</v>
      </c>
      <c r="M513" s="269">
        <f>VLOOKUP(A513,'Other SPED'!A:D,4,FALSE)</f>
        <v>0</v>
      </c>
      <c r="N513" s="269">
        <f>VLOOKUP(A513,'LTFM Change'!G:J,4,FALSE)</f>
        <v>0</v>
      </c>
      <c r="O513" s="269">
        <f>VLOOKUP(A513,QComp!I:N,6,FALSE)</f>
        <v>0</v>
      </c>
      <c r="P513" s="269">
        <f>VLOOKUP(A513,'Breakfast and Lunch'!A:D,4,FALSE)</f>
        <v>0</v>
      </c>
      <c r="Q513" s="269">
        <f>VLOOKUP(A513,'Breakfast and Lunch'!A:E,5,FALSE)</f>
        <v>0</v>
      </c>
      <c r="R513" s="269">
        <v>0</v>
      </c>
      <c r="S513" s="269">
        <v>0</v>
      </c>
      <c r="T513" s="269">
        <f>VLOOKUP(A513,QComp!A:D,4,FALSE)</f>
        <v>0</v>
      </c>
      <c r="U513" s="269">
        <f t="shared" si="117"/>
        <v>116.80000000004657</v>
      </c>
      <c r="V513" s="269">
        <f>VLOOKUP(A513,'2020 SPED'!A:AF,32,FALSE)</f>
        <v>0</v>
      </c>
      <c r="W513" s="270">
        <f t="shared" si="112"/>
        <v>19926.800000000047</v>
      </c>
      <c r="X513" s="247">
        <f t="shared" si="118"/>
        <v>1.5992947652133681E-2</v>
      </c>
      <c r="Z513" s="268">
        <f>VLOOKUP(A513,'Pupil Info'!A:E,5,FALSE)</f>
        <v>137</v>
      </c>
      <c r="AA513" s="269">
        <f>VLOOKUP(A513,'Starting Point 2021'!A:AB,28,FALSE)+VLOOKUP(A513,'2021 SPED'!A:AT,23,FALSE)</f>
        <v>1187639.9286446562</v>
      </c>
      <c r="AB513" s="269">
        <f>VLOOKUP(A513,'Starting Point 2021'!A:AB,28,FALSE)</f>
        <v>1029583.4</v>
      </c>
      <c r="AC513" s="269">
        <f>VLOOKUP(A513,'2% 2021'!A:AB,28,FALSE)</f>
        <v>1068299.3999999999</v>
      </c>
      <c r="AD513" s="269">
        <f t="shared" si="116"/>
        <v>38715.999999999884</v>
      </c>
      <c r="AE513" s="269">
        <f>VLOOKUP(A513,'2% with VPK 2021'!A:AB,28,FALSE)</f>
        <v>1068270.3999999999</v>
      </c>
      <c r="AF513" s="269">
        <f>VLOOKUP(A513,'Charter School Lease'!A:E,5,FALSE)</f>
        <v>0</v>
      </c>
      <c r="AG513" s="269">
        <f>VLOOKUP(A513,'Integration Change'!H:L,5,FALSE)</f>
        <v>0</v>
      </c>
      <c r="AH513" s="269">
        <f>VLOOKUP(A513,'Other SPED'!A:D,4,FALSE)</f>
        <v>0</v>
      </c>
      <c r="AI513" s="269">
        <f>VLOOKUP(A513,QComp!I:R,10,FALSE)</f>
        <v>0</v>
      </c>
      <c r="AJ513" s="269">
        <f>VLOOKUP(A513,'LTFM Change'!G:K,5,FALSE)</f>
        <v>0</v>
      </c>
      <c r="AK513" s="269">
        <f>VLOOKUP(A513,'Breakfast and Lunch'!A:E,5,FALSE)</f>
        <v>0</v>
      </c>
      <c r="AL513" s="269">
        <f>VLOOKUP(A513,'Breakfast and Lunch'!A:D,4,FALSE)</f>
        <v>0</v>
      </c>
      <c r="AM513" s="269">
        <v>0</v>
      </c>
      <c r="AN513" s="269">
        <f>VLOOKUP(A513,'Safe School'!F:J,5,FALSE)</f>
        <v>0</v>
      </c>
      <c r="AO513" s="269">
        <v>0</v>
      </c>
      <c r="AP513" s="269">
        <f>VLOOKUP(A513,QComp!A:E,5,FALSE)</f>
        <v>0</v>
      </c>
      <c r="AQ513" s="269">
        <f t="shared" si="119"/>
        <v>-29</v>
      </c>
      <c r="AR513" s="269">
        <f>VLOOKUP(A513,'2021 SPED'!A:AF,32,FALSE)</f>
        <v>2.2618092876800802</v>
      </c>
      <c r="AS513" s="285">
        <f t="shared" si="113"/>
        <v>38689.261809287564</v>
      </c>
      <c r="AT513" s="247">
        <f t="shared" si="114"/>
        <v>3.2576592345998398E-2</v>
      </c>
      <c r="AU513" s="249">
        <f t="shared" si="111"/>
        <v>58616.06180928761</v>
      </c>
    </row>
    <row r="514" spans="1:47" x14ac:dyDescent="0.3">
      <c r="A514" s="243">
        <v>4225</v>
      </c>
      <c r="B514" s="243">
        <v>7</v>
      </c>
      <c r="C514" s="243" t="s">
        <v>494</v>
      </c>
      <c r="D514" s="243">
        <v>7</v>
      </c>
      <c r="E514" s="268">
        <f>VLOOKUP(A514,'Pupil Info'!A:D,4,FALSE)</f>
        <v>390</v>
      </c>
      <c r="F514" s="269">
        <f>VLOOKUP(A514,'Starting Point 2020'!A:AB,28,FALSE)+IFERROR(VLOOKUP(A514,'2020 SPED'!A:W,23,FALSE),0)</f>
        <v>4489117.2579991501</v>
      </c>
      <c r="G514" s="269">
        <f>VLOOKUP(A514,'Starting Point 2020'!A:AB,28,FALSE)</f>
        <v>4131721</v>
      </c>
      <c r="H514" s="269">
        <f>VLOOKUP(A514,'2% 2020'!A:AB,28,FALSE)</f>
        <v>4208495</v>
      </c>
      <c r="I514" s="269">
        <f t="shared" si="115"/>
        <v>76774</v>
      </c>
      <c r="J514" s="269">
        <f>VLOOKUP(A514,'2% with VPK 2020'!A:AB,28,FALSE)</f>
        <v>4415085</v>
      </c>
      <c r="K514" s="269">
        <f>VLOOKUP(A514,'Charter School Lease'!A:D,4,FALSE)</f>
        <v>39420</v>
      </c>
      <c r="L514" s="269">
        <f>VLOOKUP(A514,'Integration Change'!H:K,4,FALSE)</f>
        <v>0</v>
      </c>
      <c r="M514" s="269">
        <f>VLOOKUP(A514,'Other SPED'!A:D,4,FALSE)</f>
        <v>0</v>
      </c>
      <c r="N514" s="269">
        <f>VLOOKUP(A514,'LTFM Change'!G:J,4,FALSE)</f>
        <v>5610</v>
      </c>
      <c r="O514" s="269">
        <f>VLOOKUP(A514,QComp!I:N,6,FALSE)</f>
        <v>0</v>
      </c>
      <c r="P514" s="269">
        <f>VLOOKUP(A514,'Breakfast and Lunch'!A:D,4,FALSE)</f>
        <v>1133.4000000000001</v>
      </c>
      <c r="Q514" s="269">
        <f>VLOOKUP(A514,'Breakfast and Lunch'!A:E,5,FALSE)</f>
        <v>2959.5</v>
      </c>
      <c r="R514" s="269">
        <v>0</v>
      </c>
      <c r="S514" s="269">
        <v>0</v>
      </c>
      <c r="T514" s="269">
        <f>VLOOKUP(A514,QComp!A:D,4,FALSE)</f>
        <v>0</v>
      </c>
      <c r="U514" s="269">
        <f t="shared" si="117"/>
        <v>255712.90000000037</v>
      </c>
      <c r="V514" s="269">
        <f>VLOOKUP(A514,'2020 SPED'!A:AF,32,FALSE)</f>
        <v>0</v>
      </c>
      <c r="W514" s="270">
        <f t="shared" si="112"/>
        <v>332486.90000000037</v>
      </c>
      <c r="X514" s="247">
        <f t="shared" si="118"/>
        <v>7.4065095850981075E-2</v>
      </c>
      <c r="Z514" s="268">
        <f>VLOOKUP(A514,'Pupil Info'!A:E,5,FALSE)</f>
        <v>430</v>
      </c>
      <c r="AA514" s="269">
        <f>VLOOKUP(A514,'Starting Point 2021'!A:AB,28,FALSE)+VLOOKUP(A514,'2021 SPED'!A:AT,23,FALSE)</f>
        <v>5087541.6632537469</v>
      </c>
      <c r="AB514" s="269">
        <f>VLOOKUP(A514,'Starting Point 2021'!A:AB,28,FALSE)</f>
        <v>4657272</v>
      </c>
      <c r="AC514" s="269">
        <f>VLOOKUP(A514,'2% 2021'!A:AB,28,FALSE)</f>
        <v>4832217</v>
      </c>
      <c r="AD514" s="269">
        <f t="shared" si="116"/>
        <v>174945</v>
      </c>
      <c r="AE514" s="269">
        <f>VLOOKUP(A514,'2% with VPK 2021'!A:AB,28,FALSE)</f>
        <v>5042496</v>
      </c>
      <c r="AF514" s="269">
        <f>VLOOKUP(A514,'Charter School Lease'!A:E,5,FALSE)</f>
        <v>39420</v>
      </c>
      <c r="AG514" s="269">
        <f>VLOOKUP(A514,'Integration Change'!H:L,5,FALSE)</f>
        <v>0</v>
      </c>
      <c r="AH514" s="269">
        <f>VLOOKUP(A514,'Other SPED'!A:D,4,FALSE)</f>
        <v>0</v>
      </c>
      <c r="AI514" s="269">
        <f>VLOOKUP(A514,QComp!I:R,10,FALSE)</f>
        <v>0</v>
      </c>
      <c r="AJ514" s="269">
        <f>VLOOKUP(A514,'LTFM Change'!G:K,5,FALSE)</f>
        <v>5610</v>
      </c>
      <c r="AK514" s="269">
        <f>VLOOKUP(A514,'Breakfast and Lunch'!A:E,5,FALSE)</f>
        <v>2959.5</v>
      </c>
      <c r="AL514" s="269">
        <f>VLOOKUP(A514,'Breakfast and Lunch'!A:D,4,FALSE)</f>
        <v>1133.4000000000001</v>
      </c>
      <c r="AM514" s="269">
        <v>0</v>
      </c>
      <c r="AN514" s="269">
        <f>VLOOKUP(A514,'Safe School'!F:J,5,FALSE)</f>
        <v>0</v>
      </c>
      <c r="AO514" s="269">
        <v>0</v>
      </c>
      <c r="AP514" s="269">
        <f>VLOOKUP(A514,QComp!A:E,5,FALSE)</f>
        <v>0</v>
      </c>
      <c r="AQ514" s="269">
        <f t="shared" si="119"/>
        <v>259401.90000000037</v>
      </c>
      <c r="AR514" s="269">
        <f>VLOOKUP(A514,'2021 SPED'!A:AF,32,FALSE)</f>
        <v>-10.524982549424749</v>
      </c>
      <c r="AS514" s="285">
        <f t="shared" si="113"/>
        <v>434336.37501745095</v>
      </c>
      <c r="AT514" s="247">
        <f t="shared" si="114"/>
        <v>8.5372544102109718E-2</v>
      </c>
      <c r="AU514" s="249">
        <f t="shared" si="111"/>
        <v>766823.27501745126</v>
      </c>
    </row>
    <row r="515" spans="1:47" x14ac:dyDescent="0.3">
      <c r="A515" s="243">
        <v>4226</v>
      </c>
      <c r="B515" s="243">
        <v>7</v>
      </c>
      <c r="C515" s="243" t="s">
        <v>495</v>
      </c>
      <c r="D515" s="243">
        <v>7</v>
      </c>
      <c r="E515" s="268">
        <f>VLOOKUP(A515,'Pupil Info'!A:D,4,FALSE)</f>
        <v>115</v>
      </c>
      <c r="F515" s="269">
        <f>VLOOKUP(A515,'Starting Point 2020'!A:AB,28,FALSE)+IFERROR(VLOOKUP(A515,'2020 SPED'!A:W,23,FALSE),0)</f>
        <v>2705401.0607744465</v>
      </c>
      <c r="G515" s="269">
        <f>VLOOKUP(A515,'Starting Point 2020'!A:AB,28,FALSE)</f>
        <v>1069044</v>
      </c>
      <c r="H515" s="269">
        <f>VLOOKUP(A515,'2% 2020'!A:AB,28,FALSE)</f>
        <v>1090250</v>
      </c>
      <c r="I515" s="269">
        <f t="shared" si="115"/>
        <v>21206</v>
      </c>
      <c r="J515" s="269">
        <f>VLOOKUP(A515,'2% with VPK 2020'!A:AB,28,FALSE)</f>
        <v>1090234</v>
      </c>
      <c r="K515" s="269">
        <f>VLOOKUP(A515,'Charter School Lease'!A:D,4,FALSE)</f>
        <v>0</v>
      </c>
      <c r="L515" s="269">
        <f>VLOOKUP(A515,'Integration Change'!H:K,4,FALSE)</f>
        <v>0</v>
      </c>
      <c r="M515" s="269">
        <f>VLOOKUP(A515,'Other SPED'!A:D,4,FALSE)</f>
        <v>0</v>
      </c>
      <c r="N515" s="269">
        <f>VLOOKUP(A515,'LTFM Change'!G:J,4,FALSE)</f>
        <v>0</v>
      </c>
      <c r="O515" s="269">
        <f>VLOOKUP(A515,QComp!I:N,6,FALSE)</f>
        <v>2.2185819329679362</v>
      </c>
      <c r="P515" s="269">
        <f>VLOOKUP(A515,'Breakfast and Lunch'!A:D,4,FALSE)</f>
        <v>0</v>
      </c>
      <c r="Q515" s="269">
        <f>VLOOKUP(A515,'Breakfast and Lunch'!A:E,5,FALSE)</f>
        <v>0</v>
      </c>
      <c r="R515" s="269">
        <v>0</v>
      </c>
      <c r="S515" s="269">
        <v>0</v>
      </c>
      <c r="T515" s="269">
        <f>VLOOKUP(A515,QComp!A:D,4,FALSE)</f>
        <v>0</v>
      </c>
      <c r="U515" s="269">
        <f t="shared" si="117"/>
        <v>-13.781418066937476</v>
      </c>
      <c r="V515" s="269">
        <f>VLOOKUP(A515,'2020 SPED'!A:AF,32,FALSE)</f>
        <v>0</v>
      </c>
      <c r="W515" s="270">
        <f t="shared" si="112"/>
        <v>21192.218581933063</v>
      </c>
      <c r="X515" s="247">
        <f t="shared" si="118"/>
        <v>7.8333001672833639E-3</v>
      </c>
      <c r="Z515" s="268">
        <f>VLOOKUP(A515,'Pupil Info'!A:E,5,FALSE)</f>
        <v>120</v>
      </c>
      <c r="AA515" s="269">
        <f>VLOOKUP(A515,'Starting Point 2021'!A:AB,28,FALSE)+VLOOKUP(A515,'2021 SPED'!A:AT,23,FALSE)</f>
        <v>3015373.6409131405</v>
      </c>
      <c r="AB515" s="269">
        <f>VLOOKUP(A515,'Starting Point 2021'!A:AB,28,FALSE)</f>
        <v>1148302</v>
      </c>
      <c r="AC515" s="269">
        <f>VLOOKUP(A515,'2% 2021'!A:AB,28,FALSE)</f>
        <v>1194517</v>
      </c>
      <c r="AD515" s="269">
        <f t="shared" si="116"/>
        <v>46215</v>
      </c>
      <c r="AE515" s="269">
        <f>VLOOKUP(A515,'2% with VPK 2021'!A:AB,28,FALSE)</f>
        <v>1194503</v>
      </c>
      <c r="AF515" s="269">
        <f>VLOOKUP(A515,'Charter School Lease'!A:E,5,FALSE)</f>
        <v>0</v>
      </c>
      <c r="AG515" s="269">
        <f>VLOOKUP(A515,'Integration Change'!H:L,5,FALSE)</f>
        <v>0</v>
      </c>
      <c r="AH515" s="269">
        <f>VLOOKUP(A515,'Other SPED'!A:D,4,FALSE)</f>
        <v>0</v>
      </c>
      <c r="AI515" s="269">
        <f>VLOOKUP(A515,QComp!I:R,10,FALSE)</f>
        <v>2.4357959504704922</v>
      </c>
      <c r="AJ515" s="269">
        <f>VLOOKUP(A515,'LTFM Change'!G:K,5,FALSE)</f>
        <v>0</v>
      </c>
      <c r="AK515" s="269">
        <f>VLOOKUP(A515,'Breakfast and Lunch'!A:E,5,FALSE)</f>
        <v>0</v>
      </c>
      <c r="AL515" s="269">
        <f>VLOOKUP(A515,'Breakfast and Lunch'!A:D,4,FALSE)</f>
        <v>0</v>
      </c>
      <c r="AM515" s="269">
        <v>0</v>
      </c>
      <c r="AN515" s="269">
        <f>VLOOKUP(A515,'Safe School'!F:J,5,FALSE)</f>
        <v>0</v>
      </c>
      <c r="AO515" s="269">
        <v>0</v>
      </c>
      <c r="AP515" s="269">
        <f>VLOOKUP(A515,QComp!A:E,5,FALSE)</f>
        <v>0</v>
      </c>
      <c r="AQ515" s="269">
        <f t="shared" si="119"/>
        <v>-11.564204049529508</v>
      </c>
      <c r="AR515" s="269">
        <f>VLOOKUP(A515,'2021 SPED'!A:AF,32,FALSE)</f>
        <v>322.2442819532007</v>
      </c>
      <c r="AS515" s="285">
        <f t="shared" si="113"/>
        <v>46525.680077903671</v>
      </c>
      <c r="AT515" s="247">
        <f t="shared" si="114"/>
        <v>1.5429490875238316E-2</v>
      </c>
      <c r="AU515" s="249">
        <f t="shared" si="111"/>
        <v>67717.898659836734</v>
      </c>
    </row>
    <row r="516" spans="1:47" x14ac:dyDescent="0.3">
      <c r="A516" s="243">
        <v>4227</v>
      </c>
      <c r="B516" s="243">
        <v>7</v>
      </c>
      <c r="C516" s="243" t="s">
        <v>496</v>
      </c>
      <c r="D516" s="243">
        <v>7</v>
      </c>
      <c r="E516" s="268">
        <f>VLOOKUP(A516,'Pupil Info'!A:D,4,FALSE)</f>
        <v>476</v>
      </c>
      <c r="F516" s="269">
        <f>VLOOKUP(A516,'Starting Point 2020'!A:AB,28,FALSE)+IFERROR(VLOOKUP(A516,'2020 SPED'!A:W,23,FALSE),0)</f>
        <v>4790967.2067730678</v>
      </c>
      <c r="G516" s="269">
        <f>VLOOKUP(A516,'Starting Point 2020'!A:AB,28,FALSE)</f>
        <v>3433915.2</v>
      </c>
      <c r="H516" s="269">
        <f>VLOOKUP(A516,'2% 2020'!A:AB,28,FALSE)</f>
        <v>3497580.2</v>
      </c>
      <c r="I516" s="269">
        <f t="shared" si="115"/>
        <v>63665</v>
      </c>
      <c r="J516" s="269">
        <f>VLOOKUP(A516,'2% with VPK 2020'!A:AB,28,FALSE)</f>
        <v>3498013.8</v>
      </c>
      <c r="K516" s="269">
        <f>VLOOKUP(A516,'Charter School Lease'!A:D,4,FALSE)</f>
        <v>0</v>
      </c>
      <c r="L516" s="269">
        <f>VLOOKUP(A516,'Integration Change'!H:K,4,FALSE)</f>
        <v>0</v>
      </c>
      <c r="M516" s="269">
        <f>VLOOKUP(A516,'Other SPED'!A:D,4,FALSE)</f>
        <v>0</v>
      </c>
      <c r="N516" s="269">
        <f>VLOOKUP(A516,'LTFM Change'!G:J,4,FALSE)</f>
        <v>0</v>
      </c>
      <c r="O516" s="269">
        <f>VLOOKUP(A516,QComp!I:N,6,FALSE)</f>
        <v>0</v>
      </c>
      <c r="P516" s="269">
        <f>VLOOKUP(A516,'Breakfast and Lunch'!A:D,4,FALSE)</f>
        <v>0</v>
      </c>
      <c r="Q516" s="269">
        <f>VLOOKUP(A516,'Breakfast and Lunch'!A:E,5,FALSE)</f>
        <v>0</v>
      </c>
      <c r="R516" s="269">
        <v>0</v>
      </c>
      <c r="S516" s="269">
        <v>0</v>
      </c>
      <c r="T516" s="269">
        <f>VLOOKUP(A516,QComp!A:D,4,FALSE)</f>
        <v>0</v>
      </c>
      <c r="U516" s="269">
        <f t="shared" si="117"/>
        <v>433.59999999962747</v>
      </c>
      <c r="V516" s="269">
        <f>VLOOKUP(A516,'2020 SPED'!A:AF,32,FALSE)</f>
        <v>0</v>
      </c>
      <c r="W516" s="270">
        <f t="shared" si="112"/>
        <v>64098.599999999627</v>
      </c>
      <c r="X516" s="247">
        <f t="shared" si="118"/>
        <v>1.3379052127383047E-2</v>
      </c>
      <c r="Z516" s="268">
        <f>VLOOKUP(A516,'Pupil Info'!A:E,5,FALSE)</f>
        <v>421</v>
      </c>
      <c r="AA516" s="269">
        <f>VLOOKUP(A516,'Starting Point 2021'!A:AB,28,FALSE)+VLOOKUP(A516,'2021 SPED'!A:AT,23,FALSE)</f>
        <v>4542654.6657807939</v>
      </c>
      <c r="AB516" s="269">
        <f>VLOOKUP(A516,'Starting Point 2021'!A:AB,28,FALSE)</f>
        <v>3210441.8</v>
      </c>
      <c r="AC516" s="269">
        <f>VLOOKUP(A516,'2% 2021'!A:AB,28,FALSE)</f>
        <v>3331698.8</v>
      </c>
      <c r="AD516" s="269">
        <f t="shared" si="116"/>
        <v>121257</v>
      </c>
      <c r="AE516" s="269">
        <f>VLOOKUP(A516,'2% with VPK 2021'!A:AB,28,FALSE)</f>
        <v>3332083</v>
      </c>
      <c r="AF516" s="269">
        <f>VLOOKUP(A516,'Charter School Lease'!A:E,5,FALSE)</f>
        <v>0</v>
      </c>
      <c r="AG516" s="269">
        <f>VLOOKUP(A516,'Integration Change'!H:L,5,FALSE)</f>
        <v>0</v>
      </c>
      <c r="AH516" s="269">
        <f>VLOOKUP(A516,'Other SPED'!A:D,4,FALSE)</f>
        <v>0</v>
      </c>
      <c r="AI516" s="269">
        <f>VLOOKUP(A516,QComp!I:R,10,FALSE)</f>
        <v>0</v>
      </c>
      <c r="AJ516" s="269">
        <f>VLOOKUP(A516,'LTFM Change'!G:K,5,FALSE)</f>
        <v>0</v>
      </c>
      <c r="AK516" s="269">
        <f>VLOOKUP(A516,'Breakfast and Lunch'!A:E,5,FALSE)</f>
        <v>0</v>
      </c>
      <c r="AL516" s="269">
        <f>VLOOKUP(A516,'Breakfast and Lunch'!A:D,4,FALSE)</f>
        <v>0</v>
      </c>
      <c r="AM516" s="269">
        <v>0</v>
      </c>
      <c r="AN516" s="269">
        <f>VLOOKUP(A516,'Safe School'!F:J,5,FALSE)</f>
        <v>0</v>
      </c>
      <c r="AO516" s="269">
        <v>0</v>
      </c>
      <c r="AP516" s="269">
        <f>VLOOKUP(A516,QComp!A:E,5,FALSE)</f>
        <v>0</v>
      </c>
      <c r="AQ516" s="269">
        <f t="shared" si="119"/>
        <v>384.20000000018626</v>
      </c>
      <c r="AR516" s="269">
        <f>VLOOKUP(A516,'2021 SPED'!A:AF,32,FALSE)</f>
        <v>2707.7751684442628</v>
      </c>
      <c r="AS516" s="285">
        <f t="shared" si="113"/>
        <v>124348.97516844445</v>
      </c>
      <c r="AT516" s="247">
        <f t="shared" si="114"/>
        <v>2.7373635972187872E-2</v>
      </c>
      <c r="AU516" s="249">
        <f t="shared" ref="AU516:AU543" si="120">AS516+W516</f>
        <v>188447.57516844408</v>
      </c>
    </row>
    <row r="517" spans="1:47" x14ac:dyDescent="0.3">
      <c r="A517" s="243">
        <v>4228</v>
      </c>
      <c r="B517" s="243">
        <v>7</v>
      </c>
      <c r="C517" s="243" t="s">
        <v>497</v>
      </c>
      <c r="D517" s="243">
        <v>7</v>
      </c>
      <c r="E517" s="268">
        <f>VLOOKUP(A517,'Pupil Info'!A:D,4,FALSE)</f>
        <v>443</v>
      </c>
      <c r="F517" s="269">
        <f>VLOOKUP(A517,'Starting Point 2020'!A:AB,28,FALSE)+IFERROR(VLOOKUP(A517,'2020 SPED'!A:W,23,FALSE),0)</f>
        <v>3369859.065854019</v>
      </c>
      <c r="G517" s="269">
        <f>VLOOKUP(A517,'Starting Point 2020'!A:AB,28,FALSE)</f>
        <v>2975849</v>
      </c>
      <c r="H517" s="269">
        <f>VLOOKUP(A517,'2% 2020'!A:AB,28,FALSE)</f>
        <v>3030263</v>
      </c>
      <c r="I517" s="269">
        <f t="shared" si="115"/>
        <v>54414</v>
      </c>
      <c r="J517" s="269">
        <f>VLOOKUP(A517,'2% with VPK 2020'!A:AB,28,FALSE)</f>
        <v>3030225</v>
      </c>
      <c r="K517" s="269">
        <f>VLOOKUP(A517,'Charter School Lease'!A:D,4,FALSE)</f>
        <v>0</v>
      </c>
      <c r="L517" s="269">
        <f>VLOOKUP(A517,'Integration Change'!H:K,4,FALSE)</f>
        <v>0</v>
      </c>
      <c r="M517" s="269">
        <f>VLOOKUP(A517,'Other SPED'!A:D,4,FALSE)</f>
        <v>0</v>
      </c>
      <c r="N517" s="269">
        <f>VLOOKUP(A517,'LTFM Change'!G:J,4,FALSE)</f>
        <v>0</v>
      </c>
      <c r="O517" s="269">
        <f>VLOOKUP(A517,QComp!I:N,6,FALSE)</f>
        <v>0</v>
      </c>
      <c r="P517" s="269">
        <f>VLOOKUP(A517,'Breakfast and Lunch'!A:D,4,FALSE)</f>
        <v>0</v>
      </c>
      <c r="Q517" s="269">
        <f>VLOOKUP(A517,'Breakfast and Lunch'!A:E,5,FALSE)</f>
        <v>0</v>
      </c>
      <c r="R517" s="269">
        <v>0</v>
      </c>
      <c r="S517" s="269">
        <v>0</v>
      </c>
      <c r="T517" s="269">
        <f>VLOOKUP(A517,QComp!A:D,4,FALSE)</f>
        <v>0</v>
      </c>
      <c r="U517" s="269">
        <f t="shared" si="117"/>
        <v>-38</v>
      </c>
      <c r="V517" s="269">
        <f>VLOOKUP(A517,'2020 SPED'!A:AF,32,FALSE)</f>
        <v>0</v>
      </c>
      <c r="W517" s="270">
        <f t="shared" si="112"/>
        <v>54376</v>
      </c>
      <c r="X517" s="247">
        <f t="shared" si="118"/>
        <v>1.6135986383222695E-2</v>
      </c>
      <c r="Z517" s="268">
        <f>VLOOKUP(A517,'Pupil Info'!A:E,5,FALSE)</f>
        <v>491</v>
      </c>
      <c r="AA517" s="269">
        <f>VLOOKUP(A517,'Starting Point 2021'!A:AB,28,FALSE)+VLOOKUP(A517,'2021 SPED'!A:AT,23,FALSE)</f>
        <v>3785768.8767057774</v>
      </c>
      <c r="AB517" s="269">
        <f>VLOOKUP(A517,'Starting Point 2021'!A:AB,28,FALSE)</f>
        <v>3309650.4</v>
      </c>
      <c r="AC517" s="269">
        <f>VLOOKUP(A517,'2% 2021'!A:AB,28,FALSE)</f>
        <v>3432380.4</v>
      </c>
      <c r="AD517" s="269">
        <f t="shared" si="116"/>
        <v>122730</v>
      </c>
      <c r="AE517" s="269">
        <f>VLOOKUP(A517,'2% with VPK 2021'!A:AB,28,FALSE)</f>
        <v>3432837.8</v>
      </c>
      <c r="AF517" s="269">
        <f>VLOOKUP(A517,'Charter School Lease'!A:E,5,FALSE)</f>
        <v>0</v>
      </c>
      <c r="AG517" s="269">
        <f>VLOOKUP(A517,'Integration Change'!H:L,5,FALSE)</f>
        <v>0</v>
      </c>
      <c r="AH517" s="269">
        <f>VLOOKUP(A517,'Other SPED'!A:D,4,FALSE)</f>
        <v>0</v>
      </c>
      <c r="AI517" s="269">
        <f>VLOOKUP(A517,QComp!I:R,10,FALSE)</f>
        <v>0</v>
      </c>
      <c r="AJ517" s="269">
        <f>VLOOKUP(A517,'LTFM Change'!G:K,5,FALSE)</f>
        <v>0</v>
      </c>
      <c r="AK517" s="269">
        <f>VLOOKUP(A517,'Breakfast and Lunch'!A:E,5,FALSE)</f>
        <v>0</v>
      </c>
      <c r="AL517" s="269">
        <f>VLOOKUP(A517,'Breakfast and Lunch'!A:D,4,FALSE)</f>
        <v>0</v>
      </c>
      <c r="AM517" s="269">
        <v>0</v>
      </c>
      <c r="AN517" s="269">
        <f>VLOOKUP(A517,'Safe School'!F:J,5,FALSE)</f>
        <v>0</v>
      </c>
      <c r="AO517" s="269">
        <v>0</v>
      </c>
      <c r="AP517" s="269">
        <f>VLOOKUP(A517,QComp!A:E,5,FALSE)</f>
        <v>0</v>
      </c>
      <c r="AQ517" s="269">
        <f t="shared" si="119"/>
        <v>457.39999999990687</v>
      </c>
      <c r="AR517" s="269">
        <f>VLOOKUP(A517,'2021 SPED'!A:AF,32,FALSE)</f>
        <v>3.5788479496259242</v>
      </c>
      <c r="AS517" s="285">
        <f t="shared" si="113"/>
        <v>123190.97884794953</v>
      </c>
      <c r="AT517" s="247">
        <f t="shared" si="114"/>
        <v>3.2540544037422882E-2</v>
      </c>
      <c r="AU517" s="249">
        <f t="shared" si="120"/>
        <v>177566.97884794953</v>
      </c>
    </row>
    <row r="518" spans="1:47" x14ac:dyDescent="0.3">
      <c r="A518" s="243">
        <v>4229</v>
      </c>
      <c r="B518" s="243">
        <v>7</v>
      </c>
      <c r="C518" s="243" t="s">
        <v>498</v>
      </c>
      <c r="D518" s="243">
        <v>7</v>
      </c>
      <c r="E518" s="268">
        <f>VLOOKUP(A518,'Pupil Info'!A:D,4,FALSE)</f>
        <v>120</v>
      </c>
      <c r="F518" s="269">
        <f>VLOOKUP(A518,'Starting Point 2020'!A:AB,28,FALSE)+IFERROR(VLOOKUP(A518,'2020 SPED'!A:W,23,FALSE),0)</f>
        <v>1991284.0412730947</v>
      </c>
      <c r="G518" s="269">
        <f>VLOOKUP(A518,'Starting Point 2020'!A:AB,28,FALSE)</f>
        <v>996421</v>
      </c>
      <c r="H518" s="269">
        <f>VLOOKUP(A518,'2% 2020'!A:AB,28,FALSE)</f>
        <v>1014897</v>
      </c>
      <c r="I518" s="269">
        <f t="shared" si="115"/>
        <v>18476</v>
      </c>
      <c r="J518" s="269">
        <f>VLOOKUP(A518,'2% with VPK 2020'!A:AB,28,FALSE)</f>
        <v>1015004</v>
      </c>
      <c r="K518" s="269">
        <f>VLOOKUP(A518,'Charter School Lease'!A:D,4,FALSE)</f>
        <v>0</v>
      </c>
      <c r="L518" s="269">
        <f>VLOOKUP(A518,'Integration Change'!H:K,4,FALSE)</f>
        <v>0</v>
      </c>
      <c r="M518" s="269">
        <f>VLOOKUP(A518,'Other SPED'!A:D,4,FALSE)</f>
        <v>0</v>
      </c>
      <c r="N518" s="269">
        <f>VLOOKUP(A518,'LTFM Change'!G:J,4,FALSE)</f>
        <v>0</v>
      </c>
      <c r="O518" s="269">
        <f>VLOOKUP(A518,QComp!I:N,6,FALSE)</f>
        <v>0</v>
      </c>
      <c r="P518" s="269">
        <f>VLOOKUP(A518,'Breakfast and Lunch'!A:D,4,FALSE)</f>
        <v>0</v>
      </c>
      <c r="Q518" s="269">
        <f>VLOOKUP(A518,'Breakfast and Lunch'!A:E,5,FALSE)</f>
        <v>0</v>
      </c>
      <c r="R518" s="269">
        <v>0</v>
      </c>
      <c r="S518" s="269">
        <v>0</v>
      </c>
      <c r="T518" s="269">
        <f>VLOOKUP(A518,QComp!A:D,4,FALSE)</f>
        <v>0</v>
      </c>
      <c r="U518" s="269">
        <f t="shared" si="117"/>
        <v>107</v>
      </c>
      <c r="V518" s="269">
        <f>VLOOKUP(A518,'2020 SPED'!A:AF,32,FALSE)</f>
        <v>0</v>
      </c>
      <c r="W518" s="270">
        <f t="shared" si="112"/>
        <v>18583</v>
      </c>
      <c r="X518" s="247">
        <f t="shared" si="118"/>
        <v>9.3321694016687169E-3</v>
      </c>
      <c r="Z518" s="268">
        <f>VLOOKUP(A518,'Pupil Info'!A:E,5,FALSE)</f>
        <v>115</v>
      </c>
      <c r="AA518" s="269">
        <f>VLOOKUP(A518,'Starting Point 2021'!A:AB,28,FALSE)+VLOOKUP(A518,'2021 SPED'!A:AT,23,FALSE)</f>
        <v>2012432.4842587588</v>
      </c>
      <c r="AB518" s="269">
        <f>VLOOKUP(A518,'Starting Point 2021'!A:AB,28,FALSE)</f>
        <v>966013</v>
      </c>
      <c r="AC518" s="269">
        <f>VLOOKUP(A518,'2% 2021'!A:AB,28,FALSE)</f>
        <v>1002238</v>
      </c>
      <c r="AD518" s="269">
        <f t="shared" si="116"/>
        <v>36225</v>
      </c>
      <c r="AE518" s="269">
        <f>VLOOKUP(A518,'2% with VPK 2021'!A:AB,28,FALSE)</f>
        <v>1002334</v>
      </c>
      <c r="AF518" s="269">
        <f>VLOOKUP(A518,'Charter School Lease'!A:E,5,FALSE)</f>
        <v>0</v>
      </c>
      <c r="AG518" s="269">
        <f>VLOOKUP(A518,'Integration Change'!H:L,5,FALSE)</f>
        <v>0</v>
      </c>
      <c r="AH518" s="269">
        <f>VLOOKUP(A518,'Other SPED'!A:D,4,FALSE)</f>
        <v>0</v>
      </c>
      <c r="AI518" s="269">
        <f>VLOOKUP(A518,QComp!I:R,10,FALSE)</f>
        <v>0</v>
      </c>
      <c r="AJ518" s="269">
        <f>VLOOKUP(A518,'LTFM Change'!G:K,5,FALSE)</f>
        <v>0</v>
      </c>
      <c r="AK518" s="269">
        <f>VLOOKUP(A518,'Breakfast and Lunch'!A:E,5,FALSE)</f>
        <v>0</v>
      </c>
      <c r="AL518" s="269">
        <f>VLOOKUP(A518,'Breakfast and Lunch'!A:D,4,FALSE)</f>
        <v>0</v>
      </c>
      <c r="AM518" s="269">
        <v>0</v>
      </c>
      <c r="AN518" s="269">
        <f>VLOOKUP(A518,'Safe School'!F:J,5,FALSE)</f>
        <v>0</v>
      </c>
      <c r="AO518" s="269">
        <v>0</v>
      </c>
      <c r="AP518" s="269">
        <f>VLOOKUP(A518,QComp!A:E,5,FALSE)</f>
        <v>0</v>
      </c>
      <c r="AQ518" s="269">
        <f t="shared" si="119"/>
        <v>96</v>
      </c>
      <c r="AR518" s="269">
        <f>VLOOKUP(A518,'2021 SPED'!A:AF,32,FALSE)</f>
        <v>-0.70528560515958816</v>
      </c>
      <c r="AS518" s="285">
        <f t="shared" si="113"/>
        <v>36320.29471439484</v>
      </c>
      <c r="AT518" s="247">
        <f t="shared" si="114"/>
        <v>1.8047956887245756E-2</v>
      </c>
      <c r="AU518" s="249">
        <f t="shared" si="120"/>
        <v>54903.29471439484</v>
      </c>
    </row>
    <row r="519" spans="1:47" x14ac:dyDescent="0.3">
      <c r="A519" s="243">
        <v>4230</v>
      </c>
      <c r="B519" s="243">
        <v>7</v>
      </c>
      <c r="C519" s="243" t="s">
        <v>499</v>
      </c>
      <c r="D519" s="243">
        <v>7</v>
      </c>
      <c r="E519" s="268">
        <f>VLOOKUP(A519,'Pupil Info'!A:D,4,FALSE)</f>
        <v>198</v>
      </c>
      <c r="F519" s="269">
        <f>VLOOKUP(A519,'Starting Point 2020'!A:AB,28,FALSE)+IFERROR(VLOOKUP(A519,'2020 SPED'!A:W,23,FALSE),0)</f>
        <v>2582102.2355849762</v>
      </c>
      <c r="G519" s="269">
        <f>VLOOKUP(A519,'Starting Point 2020'!A:AB,28,FALSE)</f>
        <v>1967551</v>
      </c>
      <c r="H519" s="269">
        <f>VLOOKUP(A519,'2% 2020'!A:AB,28,FALSE)</f>
        <v>2005987</v>
      </c>
      <c r="I519" s="269">
        <f t="shared" si="115"/>
        <v>38436</v>
      </c>
      <c r="J519" s="269">
        <f>VLOOKUP(A519,'2% with VPK 2020'!A:AB,28,FALSE)</f>
        <v>2089520</v>
      </c>
      <c r="K519" s="269">
        <f>VLOOKUP(A519,'Charter School Lease'!A:D,4,FALSE)</f>
        <v>15768</v>
      </c>
      <c r="L519" s="269">
        <f>VLOOKUP(A519,'Integration Change'!H:K,4,FALSE)</f>
        <v>0</v>
      </c>
      <c r="M519" s="269">
        <f>VLOOKUP(A519,'Other SPED'!A:D,4,FALSE)</f>
        <v>0</v>
      </c>
      <c r="N519" s="269">
        <f>VLOOKUP(A519,'LTFM Change'!G:J,4,FALSE)</f>
        <v>2244</v>
      </c>
      <c r="O519" s="269">
        <f>VLOOKUP(A519,QComp!I:N,6,FALSE)</f>
        <v>5053.1484885362297</v>
      </c>
      <c r="P519" s="269">
        <f>VLOOKUP(A519,'Breakfast and Lunch'!A:D,4,FALSE)</f>
        <v>453.36</v>
      </c>
      <c r="Q519" s="269">
        <f>VLOOKUP(A519,'Breakfast and Lunch'!A:E,5,FALSE)</f>
        <v>1183.8</v>
      </c>
      <c r="R519" s="269">
        <v>0</v>
      </c>
      <c r="S519" s="269">
        <v>0</v>
      </c>
      <c r="T519" s="269">
        <f>VLOOKUP(A519,QComp!A:D,4,FALSE)</f>
        <v>0</v>
      </c>
      <c r="U519" s="269">
        <f t="shared" si="117"/>
        <v>108235.30848853569</v>
      </c>
      <c r="V519" s="269">
        <f>VLOOKUP(A519,'2020 SPED'!A:AF,32,FALSE)</f>
        <v>0</v>
      </c>
      <c r="W519" s="270">
        <f t="shared" si="112"/>
        <v>146671.30848853569</v>
      </c>
      <c r="X519" s="247">
        <f t="shared" si="118"/>
        <v>5.6803060106296398E-2</v>
      </c>
      <c r="Z519" s="268">
        <f>VLOOKUP(A519,'Pupil Info'!A:E,5,FALSE)</f>
        <v>218</v>
      </c>
      <c r="AA519" s="269">
        <f>VLOOKUP(A519,'Starting Point 2021'!A:AB,28,FALSE)+VLOOKUP(A519,'2021 SPED'!A:AT,23,FALSE)</f>
        <v>2889910.5196039248</v>
      </c>
      <c r="AB519" s="269">
        <f>VLOOKUP(A519,'Starting Point 2021'!A:AB,28,FALSE)</f>
        <v>2153894</v>
      </c>
      <c r="AC519" s="269">
        <f>VLOOKUP(A519,'2% 2021'!A:AB,28,FALSE)</f>
        <v>2239187</v>
      </c>
      <c r="AD519" s="269">
        <f t="shared" si="116"/>
        <v>85293</v>
      </c>
      <c r="AE519" s="269">
        <f>VLOOKUP(A519,'2% with VPK 2021'!A:AB,28,FALSE)</f>
        <v>2378376</v>
      </c>
      <c r="AF519" s="269">
        <f>VLOOKUP(A519,'Charter School Lease'!A:E,5,FALSE)</f>
        <v>15768</v>
      </c>
      <c r="AG519" s="269">
        <f>VLOOKUP(A519,'Integration Change'!H:L,5,FALSE)</f>
        <v>0</v>
      </c>
      <c r="AH519" s="269">
        <f>VLOOKUP(A519,'Other SPED'!A:D,4,FALSE)</f>
        <v>0</v>
      </c>
      <c r="AI519" s="269">
        <f>VLOOKUP(A519,QComp!I:R,10,FALSE)</f>
        <v>5064.841393510862</v>
      </c>
      <c r="AJ519" s="269">
        <f>VLOOKUP(A519,'LTFM Change'!G:K,5,FALSE)</f>
        <v>2244</v>
      </c>
      <c r="AK519" s="269">
        <f>VLOOKUP(A519,'Breakfast and Lunch'!A:E,5,FALSE)</f>
        <v>1183.8</v>
      </c>
      <c r="AL519" s="269">
        <f>VLOOKUP(A519,'Breakfast and Lunch'!A:D,4,FALSE)</f>
        <v>453.36</v>
      </c>
      <c r="AM519" s="269">
        <v>0</v>
      </c>
      <c r="AN519" s="269">
        <f>VLOOKUP(A519,'Safe School'!F:J,5,FALSE)</f>
        <v>0</v>
      </c>
      <c r="AO519" s="269">
        <v>0</v>
      </c>
      <c r="AP519" s="269">
        <f>VLOOKUP(A519,QComp!A:E,5,FALSE)</f>
        <v>0</v>
      </c>
      <c r="AQ519" s="269">
        <f t="shared" si="119"/>
        <v>163903.00139351049</v>
      </c>
      <c r="AR519" s="269">
        <f>VLOOKUP(A519,'2021 SPED'!A:AF,32,FALSE)</f>
        <v>391.43083870410919</v>
      </c>
      <c r="AS519" s="285">
        <f t="shared" si="113"/>
        <v>249587.4322322146</v>
      </c>
      <c r="AT519" s="247">
        <f t="shared" si="114"/>
        <v>8.6365107341254868E-2</v>
      </c>
      <c r="AU519" s="249">
        <f t="shared" si="120"/>
        <v>396258.7407207503</v>
      </c>
    </row>
    <row r="520" spans="1:47" x14ac:dyDescent="0.3">
      <c r="A520" s="243">
        <v>4231</v>
      </c>
      <c r="B520" s="243">
        <v>7</v>
      </c>
      <c r="C520" s="243" t="s">
        <v>500</v>
      </c>
      <c r="D520" s="243">
        <v>7</v>
      </c>
      <c r="E520" s="268">
        <f>VLOOKUP(A520,'Pupil Info'!A:D,4,FALSE)</f>
        <v>485</v>
      </c>
      <c r="F520" s="269">
        <f>VLOOKUP(A520,'Starting Point 2020'!A:AB,28,FALSE)+IFERROR(VLOOKUP(A520,'2020 SPED'!A:W,23,FALSE),0)</f>
        <v>5735778.1368723754</v>
      </c>
      <c r="G520" s="269">
        <f>VLOOKUP(A520,'Starting Point 2020'!A:AB,28,FALSE)</f>
        <v>5150621</v>
      </c>
      <c r="H520" s="269">
        <f>VLOOKUP(A520,'2% 2020'!A:AB,28,FALSE)</f>
        <v>5248678</v>
      </c>
      <c r="I520" s="269">
        <f t="shared" si="115"/>
        <v>98057</v>
      </c>
      <c r="J520" s="269">
        <f>VLOOKUP(A520,'2% with VPK 2020'!A:AB,28,FALSE)</f>
        <v>5249157</v>
      </c>
      <c r="K520" s="269">
        <f>VLOOKUP(A520,'Charter School Lease'!A:D,4,FALSE)</f>
        <v>0</v>
      </c>
      <c r="L520" s="269">
        <f>VLOOKUP(A520,'Integration Change'!H:K,4,FALSE)</f>
        <v>0</v>
      </c>
      <c r="M520" s="269">
        <f>VLOOKUP(A520,'Other SPED'!A:D,4,FALSE)</f>
        <v>0</v>
      </c>
      <c r="N520" s="269">
        <f>VLOOKUP(A520,'LTFM Change'!G:J,4,FALSE)</f>
        <v>0</v>
      </c>
      <c r="O520" s="269">
        <f>VLOOKUP(A520,QComp!I:N,6,FALSE)</f>
        <v>0</v>
      </c>
      <c r="P520" s="269">
        <f>VLOOKUP(A520,'Breakfast and Lunch'!A:D,4,FALSE)</f>
        <v>0</v>
      </c>
      <c r="Q520" s="269">
        <f>VLOOKUP(A520,'Breakfast and Lunch'!A:E,5,FALSE)</f>
        <v>0</v>
      </c>
      <c r="R520" s="269">
        <v>0</v>
      </c>
      <c r="S520" s="269">
        <v>0</v>
      </c>
      <c r="T520" s="269">
        <f>VLOOKUP(A520,QComp!A:D,4,FALSE)</f>
        <v>0</v>
      </c>
      <c r="U520" s="269">
        <f t="shared" si="117"/>
        <v>479</v>
      </c>
      <c r="V520" s="269">
        <f>VLOOKUP(A520,'2020 SPED'!A:AF,32,FALSE)</f>
        <v>0</v>
      </c>
      <c r="W520" s="270">
        <f t="shared" si="112"/>
        <v>98536</v>
      </c>
      <c r="X520" s="247">
        <f t="shared" si="118"/>
        <v>1.7179186092739988E-2</v>
      </c>
      <c r="Z520" s="268">
        <f>VLOOKUP(A520,'Pupil Info'!A:E,5,FALSE)</f>
        <v>525</v>
      </c>
      <c r="AA520" s="269">
        <f>VLOOKUP(A520,'Starting Point 2021'!A:AB,28,FALSE)+VLOOKUP(A520,'2021 SPED'!A:AT,23,FALSE)</f>
        <v>6012530.9959629877</v>
      </c>
      <c r="AB520" s="269">
        <f>VLOOKUP(A520,'Starting Point 2021'!A:AB,28,FALSE)</f>
        <v>5330533</v>
      </c>
      <c r="AC520" s="269">
        <f>VLOOKUP(A520,'2% 2021'!A:AB,28,FALSE)</f>
        <v>5533843</v>
      </c>
      <c r="AD520" s="269">
        <f t="shared" si="116"/>
        <v>203310</v>
      </c>
      <c r="AE520" s="269">
        <f>VLOOKUP(A520,'2% with VPK 2021'!A:AB,28,FALSE)</f>
        <v>5534368</v>
      </c>
      <c r="AF520" s="269">
        <f>VLOOKUP(A520,'Charter School Lease'!A:E,5,FALSE)</f>
        <v>0</v>
      </c>
      <c r="AG520" s="269">
        <f>VLOOKUP(A520,'Integration Change'!H:L,5,FALSE)</f>
        <v>0</v>
      </c>
      <c r="AH520" s="269">
        <f>VLOOKUP(A520,'Other SPED'!A:D,4,FALSE)</f>
        <v>0</v>
      </c>
      <c r="AI520" s="269">
        <f>VLOOKUP(A520,QComp!I:R,10,FALSE)</f>
        <v>0</v>
      </c>
      <c r="AJ520" s="269">
        <f>VLOOKUP(A520,'LTFM Change'!G:K,5,FALSE)</f>
        <v>0</v>
      </c>
      <c r="AK520" s="269">
        <f>VLOOKUP(A520,'Breakfast and Lunch'!A:E,5,FALSE)</f>
        <v>0</v>
      </c>
      <c r="AL520" s="269">
        <f>VLOOKUP(A520,'Breakfast and Lunch'!A:D,4,FALSE)</f>
        <v>0</v>
      </c>
      <c r="AM520" s="269">
        <v>0</v>
      </c>
      <c r="AN520" s="269">
        <f>VLOOKUP(A520,'Safe School'!F:J,5,FALSE)</f>
        <v>0</v>
      </c>
      <c r="AO520" s="269">
        <v>0</v>
      </c>
      <c r="AP520" s="269">
        <f>VLOOKUP(A520,QComp!A:E,5,FALSE)</f>
        <v>0</v>
      </c>
      <c r="AQ520" s="269">
        <f t="shared" si="119"/>
        <v>525</v>
      </c>
      <c r="AR520" s="269">
        <f>VLOOKUP(A520,'2021 SPED'!A:AF,32,FALSE)</f>
        <v>-29.040858409251086</v>
      </c>
      <c r="AS520" s="285">
        <f t="shared" si="113"/>
        <v>203805.95914159075</v>
      </c>
      <c r="AT520" s="247">
        <f t="shared" si="114"/>
        <v>3.3896866274524436E-2</v>
      </c>
      <c r="AU520" s="249">
        <f t="shared" si="120"/>
        <v>302341.95914159075</v>
      </c>
    </row>
    <row r="521" spans="1:47" x14ac:dyDescent="0.3">
      <c r="A521" s="243">
        <v>4232</v>
      </c>
      <c r="B521" s="243">
        <v>7</v>
      </c>
      <c r="C521" s="243" t="s">
        <v>501</v>
      </c>
      <c r="D521" s="243">
        <v>7</v>
      </c>
      <c r="E521" s="268">
        <f>VLOOKUP(A521,'Pupil Info'!A:D,4,FALSE)</f>
        <v>85</v>
      </c>
      <c r="F521" s="269">
        <f>VLOOKUP(A521,'Starting Point 2020'!A:AB,28,FALSE)+IFERROR(VLOOKUP(A521,'2020 SPED'!A:W,23,FALSE),0)</f>
        <v>1019117.4975830964</v>
      </c>
      <c r="G521" s="269">
        <f>VLOOKUP(A521,'Starting Point 2020'!A:AB,28,FALSE)</f>
        <v>801547</v>
      </c>
      <c r="H521" s="269">
        <f>VLOOKUP(A521,'2% 2020'!A:AB,28,FALSE)</f>
        <v>816364</v>
      </c>
      <c r="I521" s="269">
        <f t="shared" si="115"/>
        <v>14817</v>
      </c>
      <c r="J521" s="269">
        <f>VLOOKUP(A521,'2% with VPK 2020'!A:AB,28,FALSE)</f>
        <v>816357</v>
      </c>
      <c r="K521" s="269">
        <f>VLOOKUP(A521,'Charter School Lease'!A:D,4,FALSE)</f>
        <v>0</v>
      </c>
      <c r="L521" s="269">
        <f>VLOOKUP(A521,'Integration Change'!H:K,4,FALSE)</f>
        <v>0</v>
      </c>
      <c r="M521" s="269">
        <f>VLOOKUP(A521,'Other SPED'!A:D,4,FALSE)</f>
        <v>0</v>
      </c>
      <c r="N521" s="269">
        <f>VLOOKUP(A521,'LTFM Change'!G:J,4,FALSE)</f>
        <v>0</v>
      </c>
      <c r="O521" s="269">
        <f>VLOOKUP(A521,QComp!I:N,6,FALSE)</f>
        <v>0</v>
      </c>
      <c r="P521" s="269">
        <f>VLOOKUP(A521,'Breakfast and Lunch'!A:D,4,FALSE)</f>
        <v>0</v>
      </c>
      <c r="Q521" s="269">
        <f>VLOOKUP(A521,'Breakfast and Lunch'!A:E,5,FALSE)</f>
        <v>0</v>
      </c>
      <c r="R521" s="269">
        <v>0</v>
      </c>
      <c r="S521" s="269">
        <v>0</v>
      </c>
      <c r="T521" s="269">
        <f>VLOOKUP(A521,QComp!A:D,4,FALSE)</f>
        <v>0</v>
      </c>
      <c r="U521" s="269">
        <f t="shared" si="117"/>
        <v>-7</v>
      </c>
      <c r="V521" s="269">
        <f>VLOOKUP(A521,'2020 SPED'!A:AF,32,FALSE)</f>
        <v>0</v>
      </c>
      <c r="W521" s="270">
        <f t="shared" ref="W521:W543" si="121">I521+U521+V521</f>
        <v>14810</v>
      </c>
      <c r="X521" s="247">
        <f t="shared" si="118"/>
        <v>1.4532181063638766E-2</v>
      </c>
      <c r="Z521" s="268">
        <f>VLOOKUP(A521,'Pupil Info'!A:E,5,FALSE)</f>
        <v>80</v>
      </c>
      <c r="AA521" s="269">
        <f>VLOOKUP(A521,'Starting Point 2021'!A:AB,28,FALSE)+VLOOKUP(A521,'2021 SPED'!A:AT,23,FALSE)</f>
        <v>1008784.2807599891</v>
      </c>
      <c r="AB521" s="269">
        <f>VLOOKUP(A521,'Starting Point 2021'!A:AB,28,FALSE)</f>
        <v>784516</v>
      </c>
      <c r="AC521" s="269">
        <f>VLOOKUP(A521,'2% 2021'!A:AB,28,FALSE)</f>
        <v>813884</v>
      </c>
      <c r="AD521" s="269">
        <f t="shared" si="116"/>
        <v>29368</v>
      </c>
      <c r="AE521" s="269">
        <f>VLOOKUP(A521,'2% with VPK 2021'!A:AB,28,FALSE)</f>
        <v>813876</v>
      </c>
      <c r="AF521" s="269">
        <f>VLOOKUP(A521,'Charter School Lease'!A:E,5,FALSE)</f>
        <v>0</v>
      </c>
      <c r="AG521" s="269">
        <f>VLOOKUP(A521,'Integration Change'!H:L,5,FALSE)</f>
        <v>0</v>
      </c>
      <c r="AH521" s="269">
        <f>VLOOKUP(A521,'Other SPED'!A:D,4,FALSE)</f>
        <v>0</v>
      </c>
      <c r="AI521" s="269">
        <f>VLOOKUP(A521,QComp!I:R,10,FALSE)</f>
        <v>0</v>
      </c>
      <c r="AJ521" s="269">
        <f>VLOOKUP(A521,'LTFM Change'!G:K,5,FALSE)</f>
        <v>0</v>
      </c>
      <c r="AK521" s="269">
        <f>VLOOKUP(A521,'Breakfast and Lunch'!A:E,5,FALSE)</f>
        <v>0</v>
      </c>
      <c r="AL521" s="269">
        <f>VLOOKUP(A521,'Breakfast and Lunch'!A:D,4,FALSE)</f>
        <v>0</v>
      </c>
      <c r="AM521" s="269">
        <v>0</v>
      </c>
      <c r="AN521" s="269">
        <f>VLOOKUP(A521,'Safe School'!F:J,5,FALSE)</f>
        <v>0</v>
      </c>
      <c r="AO521" s="269">
        <v>0</v>
      </c>
      <c r="AP521" s="269">
        <f>VLOOKUP(A521,QComp!A:E,5,FALSE)</f>
        <v>0</v>
      </c>
      <c r="AQ521" s="269">
        <f t="shared" si="119"/>
        <v>-8</v>
      </c>
      <c r="AR521" s="269">
        <f>VLOOKUP(A521,'2021 SPED'!A:AF,32,FALSE)</f>
        <v>-16.778800129832234</v>
      </c>
      <c r="AS521" s="285">
        <f t="shared" ref="AS521:AS543" si="122">AD521+AQ521+AR521</f>
        <v>29343.221199870168</v>
      </c>
      <c r="AT521" s="247">
        <f t="shared" si="114"/>
        <v>2.9087706618271026E-2</v>
      </c>
      <c r="AU521" s="249">
        <f t="shared" si="120"/>
        <v>44153.221199870168</v>
      </c>
    </row>
    <row r="522" spans="1:47" x14ac:dyDescent="0.3">
      <c r="A522" s="243">
        <v>4233</v>
      </c>
      <c r="B522" s="243">
        <v>7</v>
      </c>
      <c r="C522" s="243" t="s">
        <v>502</v>
      </c>
      <c r="D522" s="243">
        <v>7</v>
      </c>
      <c r="E522" s="268">
        <f>VLOOKUP(A522,'Pupil Info'!A:D,4,FALSE)</f>
        <v>125</v>
      </c>
      <c r="F522" s="269">
        <f>VLOOKUP(A522,'Starting Point 2020'!A:AB,28,FALSE)+IFERROR(VLOOKUP(A522,'2020 SPED'!A:W,23,FALSE),0)</f>
        <v>1855765.6415771651</v>
      </c>
      <c r="G522" s="269">
        <f>VLOOKUP(A522,'Starting Point 2020'!A:AB,28,FALSE)</f>
        <v>925403</v>
      </c>
      <c r="H522" s="269">
        <f>VLOOKUP(A522,'2% 2020'!A:AB,28,FALSE)</f>
        <v>942926</v>
      </c>
      <c r="I522" s="269">
        <f t="shared" si="115"/>
        <v>17523</v>
      </c>
      <c r="J522" s="269">
        <f>VLOOKUP(A522,'2% with VPK 2020'!A:AB,28,FALSE)</f>
        <v>942909</v>
      </c>
      <c r="K522" s="269">
        <f>VLOOKUP(A522,'Charter School Lease'!A:D,4,FALSE)</f>
        <v>0</v>
      </c>
      <c r="L522" s="269">
        <f>VLOOKUP(A522,'Integration Change'!H:K,4,FALSE)</f>
        <v>0</v>
      </c>
      <c r="M522" s="269">
        <f>VLOOKUP(A522,'Other SPED'!A:D,4,FALSE)</f>
        <v>0</v>
      </c>
      <c r="N522" s="269">
        <f>VLOOKUP(A522,'LTFM Change'!G:J,4,FALSE)</f>
        <v>0</v>
      </c>
      <c r="O522" s="269">
        <f>VLOOKUP(A522,QComp!I:N,6,FALSE)</f>
        <v>0</v>
      </c>
      <c r="P522" s="269">
        <f>VLOOKUP(A522,'Breakfast and Lunch'!A:D,4,FALSE)</f>
        <v>0</v>
      </c>
      <c r="Q522" s="269">
        <f>VLOOKUP(A522,'Breakfast and Lunch'!A:E,5,FALSE)</f>
        <v>0</v>
      </c>
      <c r="R522" s="269">
        <v>0</v>
      </c>
      <c r="S522" s="269">
        <v>0</v>
      </c>
      <c r="T522" s="269">
        <f>VLOOKUP(A522,QComp!A:D,4,FALSE)</f>
        <v>0</v>
      </c>
      <c r="U522" s="269">
        <f t="shared" si="117"/>
        <v>-17</v>
      </c>
      <c r="V522" s="269">
        <f>VLOOKUP(A522,'2020 SPED'!A:AF,32,FALSE)</f>
        <v>0</v>
      </c>
      <c r="W522" s="270">
        <f t="shared" si="121"/>
        <v>17506</v>
      </c>
      <c r="X522" s="247">
        <f t="shared" si="118"/>
        <v>9.4333032187847408E-3</v>
      </c>
      <c r="Z522" s="268">
        <f>VLOOKUP(A522,'Pupil Info'!A:E,5,FALSE)</f>
        <v>130</v>
      </c>
      <c r="AA522" s="269">
        <f>VLOOKUP(A522,'Starting Point 2021'!A:AB,28,FALSE)+VLOOKUP(A522,'2021 SPED'!A:AT,23,FALSE)</f>
        <v>2004912.8177983055</v>
      </c>
      <c r="AB522" s="269">
        <f>VLOOKUP(A522,'Starting Point 2021'!A:AB,28,FALSE)</f>
        <v>954537</v>
      </c>
      <c r="AC522" s="269">
        <f>VLOOKUP(A522,'2% 2021'!A:AB,28,FALSE)</f>
        <v>991012</v>
      </c>
      <c r="AD522" s="269">
        <f t="shared" si="116"/>
        <v>36475</v>
      </c>
      <c r="AE522" s="269">
        <f>VLOOKUP(A522,'2% with VPK 2021'!A:AB,28,FALSE)</f>
        <v>990996</v>
      </c>
      <c r="AF522" s="269">
        <f>VLOOKUP(A522,'Charter School Lease'!A:E,5,FALSE)</f>
        <v>0</v>
      </c>
      <c r="AG522" s="269">
        <f>VLOOKUP(A522,'Integration Change'!H:L,5,FALSE)</f>
        <v>0</v>
      </c>
      <c r="AH522" s="269">
        <f>VLOOKUP(A522,'Other SPED'!A:D,4,FALSE)</f>
        <v>0</v>
      </c>
      <c r="AI522" s="269">
        <f>VLOOKUP(A522,QComp!I:R,10,FALSE)</f>
        <v>0</v>
      </c>
      <c r="AJ522" s="269">
        <f>VLOOKUP(A522,'LTFM Change'!G:K,5,FALSE)</f>
        <v>0</v>
      </c>
      <c r="AK522" s="269">
        <f>VLOOKUP(A522,'Breakfast and Lunch'!A:E,5,FALSE)</f>
        <v>0</v>
      </c>
      <c r="AL522" s="269">
        <f>VLOOKUP(A522,'Breakfast and Lunch'!A:D,4,FALSE)</f>
        <v>0</v>
      </c>
      <c r="AM522" s="269">
        <v>0</v>
      </c>
      <c r="AN522" s="269">
        <f>VLOOKUP(A522,'Safe School'!F:J,5,FALSE)</f>
        <v>0</v>
      </c>
      <c r="AO522" s="269">
        <v>0</v>
      </c>
      <c r="AP522" s="269">
        <f>VLOOKUP(A522,QComp!A:E,5,FALSE)</f>
        <v>0</v>
      </c>
      <c r="AQ522" s="269">
        <f t="shared" si="119"/>
        <v>-16</v>
      </c>
      <c r="AR522" s="269">
        <f>VLOOKUP(A522,'2021 SPED'!A:AF,32,FALSE)</f>
        <v>637.22819840186276</v>
      </c>
      <c r="AS522" s="285">
        <f t="shared" si="122"/>
        <v>37096.228198401863</v>
      </c>
      <c r="AT522" s="247">
        <f t="shared" ref="AT522:AT543" si="123">((AA522+AS522)-AA522)/AA522</f>
        <v>1.8502663990716102E-2</v>
      </c>
      <c r="AU522" s="249">
        <f t="shared" si="120"/>
        <v>54602.228198401863</v>
      </c>
    </row>
    <row r="523" spans="1:47" x14ac:dyDescent="0.3">
      <c r="A523" s="243">
        <v>4234</v>
      </c>
      <c r="B523" s="243">
        <v>7</v>
      </c>
      <c r="C523" s="243" t="s">
        <v>503</v>
      </c>
      <c r="D523" s="243">
        <v>7</v>
      </c>
      <c r="E523" s="268">
        <f>VLOOKUP(A523,'Pupil Info'!A:D,4,FALSE)</f>
        <v>0</v>
      </c>
      <c r="F523" s="269">
        <f>VLOOKUP(A523,'Starting Point 2020'!A:AB,28,FALSE)+IFERROR(VLOOKUP(A523,'2020 SPED'!A:W,23,FALSE),0)</f>
        <v>0</v>
      </c>
      <c r="G523" s="269">
        <f>VLOOKUP(A523,'Starting Point 2020'!A:AB,28,FALSE)</f>
        <v>0</v>
      </c>
      <c r="H523" s="269">
        <f>VLOOKUP(A523,'2% 2020'!A:AB,28,FALSE)</f>
        <v>0</v>
      </c>
      <c r="I523" s="269">
        <f t="shared" si="115"/>
        <v>0</v>
      </c>
      <c r="J523" s="269">
        <f>VLOOKUP(A523,'2% with VPK 2020'!A:AB,28,FALSE)</f>
        <v>0</v>
      </c>
      <c r="K523" s="269">
        <f>VLOOKUP(A523,'Charter School Lease'!A:D,4,FALSE)</f>
        <v>0</v>
      </c>
      <c r="L523" s="269">
        <f>VLOOKUP(A523,'Integration Change'!H:K,4,FALSE)</f>
        <v>0</v>
      </c>
      <c r="M523" s="269">
        <f>VLOOKUP(A523,'Other SPED'!A:D,4,FALSE)</f>
        <v>0</v>
      </c>
      <c r="N523" s="269">
        <f>VLOOKUP(A523,'LTFM Change'!G:J,4,FALSE)</f>
        <v>0</v>
      </c>
      <c r="O523" s="269">
        <f>VLOOKUP(A523,QComp!I:N,6,FALSE)</f>
        <v>0</v>
      </c>
      <c r="P523" s="269">
        <v>0</v>
      </c>
      <c r="Q523" s="269">
        <v>0</v>
      </c>
      <c r="R523" s="269">
        <v>0</v>
      </c>
      <c r="S523" s="269">
        <v>0</v>
      </c>
      <c r="T523" s="269">
        <f>VLOOKUP(A523,QComp!A:D,4,FALSE)</f>
        <v>0</v>
      </c>
      <c r="U523" s="269">
        <f t="shared" si="117"/>
        <v>0</v>
      </c>
      <c r="V523" s="269">
        <f>VLOOKUP(A523,'2020 SPED'!A:AF,32,FALSE)</f>
        <v>0</v>
      </c>
      <c r="W523" s="270">
        <f t="shared" si="121"/>
        <v>0</v>
      </c>
      <c r="X523" s="247">
        <v>0</v>
      </c>
      <c r="Z523" s="268">
        <f>VLOOKUP(A523,'Pupil Info'!A:E,5,FALSE)</f>
        <v>0</v>
      </c>
      <c r="AA523" s="269">
        <f>VLOOKUP(A523,'Starting Point 2021'!A:AB,28,FALSE)+VLOOKUP(A523,'2021 SPED'!A:AT,23,FALSE)</f>
        <v>0</v>
      </c>
      <c r="AB523" s="269">
        <f>VLOOKUP(A523,'Starting Point 2021'!A:AB,28,FALSE)</f>
        <v>0</v>
      </c>
      <c r="AC523" s="269">
        <f>VLOOKUP(A523,'2% 2021'!A:AB,28,FALSE)</f>
        <v>0</v>
      </c>
      <c r="AD523" s="269">
        <f t="shared" si="116"/>
        <v>0</v>
      </c>
      <c r="AE523" s="269">
        <f>VLOOKUP(A523,'2% with VPK 2021'!A:AB,28,FALSE)</f>
        <v>0</v>
      </c>
      <c r="AF523" s="269">
        <f>VLOOKUP(A523,'Charter School Lease'!A:E,5,FALSE)</f>
        <v>0</v>
      </c>
      <c r="AG523" s="269">
        <f>VLOOKUP(A523,'Integration Change'!H:L,5,FALSE)</f>
        <v>0</v>
      </c>
      <c r="AH523" s="269">
        <f>VLOOKUP(A523,'Other SPED'!A:D,4,FALSE)</f>
        <v>0</v>
      </c>
      <c r="AI523" s="269">
        <f>VLOOKUP(A523,QComp!I:R,10,FALSE)</f>
        <v>0</v>
      </c>
      <c r="AJ523" s="269">
        <f>VLOOKUP(A523,'LTFM Change'!G:K,5,FALSE)</f>
        <v>0</v>
      </c>
      <c r="AK523" s="269">
        <v>0</v>
      </c>
      <c r="AL523" s="269">
        <v>0</v>
      </c>
      <c r="AM523" s="269">
        <v>0</v>
      </c>
      <c r="AN523" s="269">
        <f>VLOOKUP(A523,'Safe School'!F:J,5,FALSE)</f>
        <v>0</v>
      </c>
      <c r="AO523" s="269">
        <v>0</v>
      </c>
      <c r="AP523" s="269">
        <f>VLOOKUP(A523,QComp!A:E,5,FALSE)</f>
        <v>0</v>
      </c>
      <c r="AQ523" s="269">
        <f t="shared" si="119"/>
        <v>0</v>
      </c>
      <c r="AR523" s="269">
        <f>VLOOKUP(A523,'2021 SPED'!A:AF,32,FALSE)</f>
        <v>0</v>
      </c>
      <c r="AS523" s="285">
        <f t="shared" si="122"/>
        <v>0</v>
      </c>
      <c r="AT523" s="247">
        <v>0</v>
      </c>
      <c r="AU523" s="249">
        <f t="shared" si="120"/>
        <v>0</v>
      </c>
    </row>
    <row r="524" spans="1:47" x14ac:dyDescent="0.3">
      <c r="A524" s="243">
        <v>4235</v>
      </c>
      <c r="B524" s="243">
        <v>7</v>
      </c>
      <c r="C524" s="243" t="s">
        <v>504</v>
      </c>
      <c r="D524" s="243">
        <v>7</v>
      </c>
      <c r="E524" s="268">
        <f>VLOOKUP(A524,'Pupil Info'!A:D,4,FALSE)</f>
        <v>0</v>
      </c>
      <c r="F524" s="269">
        <f>VLOOKUP(A524,'Starting Point 2020'!A:AB,28,FALSE)+IFERROR(VLOOKUP(A524,'2020 SPED'!A:W,23,FALSE),0)</f>
        <v>0</v>
      </c>
      <c r="G524" s="269">
        <f>VLOOKUP(A524,'Starting Point 2020'!A:AB,28,FALSE)</f>
        <v>0</v>
      </c>
      <c r="H524" s="269">
        <f>VLOOKUP(A524,'2% 2020'!A:AB,28,FALSE)</f>
        <v>0</v>
      </c>
      <c r="I524" s="269">
        <f t="shared" si="115"/>
        <v>0</v>
      </c>
      <c r="J524" s="269">
        <f>VLOOKUP(A524,'2% with VPK 2020'!A:AB,28,FALSE)</f>
        <v>0</v>
      </c>
      <c r="K524" s="269">
        <f>VLOOKUP(A524,'Charter School Lease'!A:D,4,FALSE)</f>
        <v>0</v>
      </c>
      <c r="L524" s="269">
        <f>VLOOKUP(A524,'Integration Change'!H:K,4,FALSE)</f>
        <v>0</v>
      </c>
      <c r="M524" s="269">
        <f>VLOOKUP(A524,'Other SPED'!A:D,4,FALSE)</f>
        <v>0</v>
      </c>
      <c r="N524" s="269">
        <f>VLOOKUP(A524,'LTFM Change'!G:J,4,FALSE)</f>
        <v>0</v>
      </c>
      <c r="O524" s="269">
        <f>VLOOKUP(A524,QComp!I:N,6,FALSE)</f>
        <v>0</v>
      </c>
      <c r="P524" s="269">
        <v>0</v>
      </c>
      <c r="Q524" s="269">
        <v>0</v>
      </c>
      <c r="R524" s="269">
        <v>0</v>
      </c>
      <c r="S524" s="269">
        <v>0</v>
      </c>
      <c r="T524" s="269">
        <f>VLOOKUP(A524,QComp!A:D,4,FALSE)</f>
        <v>0</v>
      </c>
      <c r="U524" s="269">
        <f t="shared" si="117"/>
        <v>0</v>
      </c>
      <c r="V524" s="269">
        <f>VLOOKUP(A524,'2020 SPED'!A:AF,32,FALSE)</f>
        <v>0</v>
      </c>
      <c r="W524" s="270">
        <f t="shared" si="121"/>
        <v>0</v>
      </c>
      <c r="X524" s="247">
        <v>0</v>
      </c>
      <c r="Z524" s="268">
        <f>VLOOKUP(A524,'Pupil Info'!A:E,5,FALSE)</f>
        <v>0</v>
      </c>
      <c r="AA524" s="269">
        <f>VLOOKUP(A524,'Starting Point 2021'!A:AB,28,FALSE)+VLOOKUP(A524,'2021 SPED'!A:AT,23,FALSE)</f>
        <v>0</v>
      </c>
      <c r="AB524" s="269">
        <f>VLOOKUP(A524,'Starting Point 2021'!A:AB,28,FALSE)</f>
        <v>0</v>
      </c>
      <c r="AC524" s="269">
        <f>VLOOKUP(A524,'2% 2021'!A:AB,28,FALSE)</f>
        <v>0</v>
      </c>
      <c r="AD524" s="269">
        <f t="shared" si="116"/>
        <v>0</v>
      </c>
      <c r="AE524" s="269">
        <f>VLOOKUP(A524,'2% with VPK 2021'!A:AB,28,FALSE)</f>
        <v>0</v>
      </c>
      <c r="AF524" s="269">
        <f>VLOOKUP(A524,'Charter School Lease'!A:E,5,FALSE)</f>
        <v>0</v>
      </c>
      <c r="AG524" s="269">
        <f>VLOOKUP(A524,'Integration Change'!H:L,5,FALSE)</f>
        <v>0</v>
      </c>
      <c r="AH524" s="269">
        <f>VLOOKUP(A524,'Other SPED'!A:D,4,FALSE)</f>
        <v>0</v>
      </c>
      <c r="AI524" s="269">
        <f>VLOOKUP(A524,QComp!I:R,10,FALSE)</f>
        <v>0</v>
      </c>
      <c r="AJ524" s="269">
        <f>VLOOKUP(A524,'LTFM Change'!G:K,5,FALSE)</f>
        <v>0</v>
      </c>
      <c r="AK524" s="269">
        <v>0</v>
      </c>
      <c r="AL524" s="269">
        <v>0</v>
      </c>
      <c r="AM524" s="269">
        <v>0</v>
      </c>
      <c r="AN524" s="269">
        <f>VLOOKUP(A524,'Safe School'!F:J,5,FALSE)</f>
        <v>0</v>
      </c>
      <c r="AO524" s="269">
        <v>0</v>
      </c>
      <c r="AP524" s="269">
        <f>VLOOKUP(A524,QComp!A:E,5,FALSE)</f>
        <v>0</v>
      </c>
      <c r="AQ524" s="269">
        <f t="shared" si="119"/>
        <v>0</v>
      </c>
      <c r="AR524" s="269">
        <f>VLOOKUP(A524,'2021 SPED'!A:AF,32,FALSE)</f>
        <v>0</v>
      </c>
      <c r="AS524" s="285">
        <f t="shared" si="122"/>
        <v>0</v>
      </c>
      <c r="AT524" s="247">
        <v>0</v>
      </c>
      <c r="AU524" s="249">
        <f t="shared" si="120"/>
        <v>0</v>
      </c>
    </row>
    <row r="525" spans="1:47" x14ac:dyDescent="0.3">
      <c r="A525" s="243">
        <v>4237</v>
      </c>
      <c r="B525" s="243">
        <v>7</v>
      </c>
      <c r="C525" s="243" t="s">
        <v>505</v>
      </c>
      <c r="D525" s="243">
        <v>7</v>
      </c>
      <c r="E525" s="268">
        <f>VLOOKUP(A525,'Pupil Info'!A:D,4,FALSE)</f>
        <v>175</v>
      </c>
      <c r="F525" s="269">
        <f>VLOOKUP(A525,'Starting Point 2020'!A:AB,28,FALSE)+IFERROR(VLOOKUP(A525,'2020 SPED'!A:W,23,FALSE),0)</f>
        <v>2153698.866768471</v>
      </c>
      <c r="G525" s="269">
        <f>VLOOKUP(A525,'Starting Point 2020'!A:AB,28,FALSE)</f>
        <v>1711101</v>
      </c>
      <c r="H525" s="269">
        <f>VLOOKUP(A525,'2% 2020'!A:AB,28,FALSE)</f>
        <v>1742819</v>
      </c>
      <c r="I525" s="269">
        <f t="shared" si="115"/>
        <v>31718</v>
      </c>
      <c r="J525" s="269">
        <f>VLOOKUP(A525,'2% with VPK 2020'!A:AB,28,FALSE)</f>
        <v>1742802</v>
      </c>
      <c r="K525" s="269">
        <f>VLOOKUP(A525,'Charter School Lease'!A:D,4,FALSE)</f>
        <v>0</v>
      </c>
      <c r="L525" s="269">
        <f>VLOOKUP(A525,'Integration Change'!H:K,4,FALSE)</f>
        <v>0</v>
      </c>
      <c r="M525" s="269">
        <f>VLOOKUP(A525,'Other SPED'!A:D,4,FALSE)</f>
        <v>0</v>
      </c>
      <c r="N525" s="269">
        <f>VLOOKUP(A525,'LTFM Change'!G:J,4,FALSE)</f>
        <v>0</v>
      </c>
      <c r="O525" s="269">
        <f>VLOOKUP(A525,QComp!I:N,6,FALSE)</f>
        <v>0</v>
      </c>
      <c r="P525" s="269">
        <f>VLOOKUP(A525,'Breakfast and Lunch'!A:D,4,FALSE)</f>
        <v>0</v>
      </c>
      <c r="Q525" s="269">
        <f>VLOOKUP(A525,'Breakfast and Lunch'!A:E,5,FALSE)</f>
        <v>0</v>
      </c>
      <c r="R525" s="269">
        <v>0</v>
      </c>
      <c r="S525" s="269">
        <v>0</v>
      </c>
      <c r="T525" s="269">
        <f>VLOOKUP(A525,QComp!A:D,4,FALSE)</f>
        <v>0</v>
      </c>
      <c r="U525" s="269">
        <f t="shared" si="117"/>
        <v>-17</v>
      </c>
      <c r="V525" s="269">
        <f>VLOOKUP(A525,'2020 SPED'!A:AF,32,FALSE)</f>
        <v>0</v>
      </c>
      <c r="W525" s="270">
        <f t="shared" si="121"/>
        <v>31701</v>
      </c>
      <c r="X525" s="247">
        <f t="shared" si="118"/>
        <v>1.4719327984587714E-2</v>
      </c>
      <c r="Z525" s="268">
        <f>VLOOKUP(A525,'Pupil Info'!A:E,5,FALSE)</f>
        <v>175</v>
      </c>
      <c r="AA525" s="269">
        <f>VLOOKUP(A525,'Starting Point 2021'!A:AB,28,FALSE)+VLOOKUP(A525,'2021 SPED'!A:AT,23,FALSE)</f>
        <v>2309490.4270399311</v>
      </c>
      <c r="AB525" s="269">
        <f>VLOOKUP(A525,'Starting Point 2021'!A:AB,28,FALSE)</f>
        <v>1818179</v>
      </c>
      <c r="AC525" s="269">
        <f>VLOOKUP(A525,'2% 2021'!A:AB,28,FALSE)</f>
        <v>1887315</v>
      </c>
      <c r="AD525" s="269">
        <f t="shared" si="116"/>
        <v>69136</v>
      </c>
      <c r="AE525" s="269">
        <f>VLOOKUP(A525,'2% with VPK 2021'!A:AB,28,FALSE)</f>
        <v>1887298</v>
      </c>
      <c r="AF525" s="269">
        <f>VLOOKUP(A525,'Charter School Lease'!A:E,5,FALSE)</f>
        <v>0</v>
      </c>
      <c r="AG525" s="269">
        <f>VLOOKUP(A525,'Integration Change'!H:L,5,FALSE)</f>
        <v>0</v>
      </c>
      <c r="AH525" s="269">
        <f>VLOOKUP(A525,'Other SPED'!A:D,4,FALSE)</f>
        <v>0</v>
      </c>
      <c r="AI525" s="269">
        <f>VLOOKUP(A525,QComp!I:R,10,FALSE)</f>
        <v>0</v>
      </c>
      <c r="AJ525" s="269">
        <f>VLOOKUP(A525,'LTFM Change'!G:K,5,FALSE)</f>
        <v>0</v>
      </c>
      <c r="AK525" s="269">
        <f>VLOOKUP(A525,'Breakfast and Lunch'!A:E,5,FALSE)</f>
        <v>0</v>
      </c>
      <c r="AL525" s="269">
        <f>VLOOKUP(A525,'Breakfast and Lunch'!A:D,4,FALSE)</f>
        <v>0</v>
      </c>
      <c r="AM525" s="269">
        <v>0</v>
      </c>
      <c r="AN525" s="269">
        <f>VLOOKUP(A525,'Safe School'!F:J,5,FALSE)</f>
        <v>0</v>
      </c>
      <c r="AO525" s="269">
        <v>0</v>
      </c>
      <c r="AP525" s="269">
        <f>VLOOKUP(A525,QComp!A:E,5,FALSE)</f>
        <v>0</v>
      </c>
      <c r="AQ525" s="269">
        <f t="shared" si="119"/>
        <v>-17</v>
      </c>
      <c r="AR525" s="269">
        <f>VLOOKUP(A525,'2021 SPED'!A:AF,32,FALSE)</f>
        <v>-28.244632489106152</v>
      </c>
      <c r="AS525" s="285">
        <f t="shared" si="122"/>
        <v>69090.755367510894</v>
      </c>
      <c r="AT525" s="247">
        <f t="shared" si="123"/>
        <v>2.9916017212534812E-2</v>
      </c>
      <c r="AU525" s="249">
        <f t="shared" si="120"/>
        <v>100791.75536751089</v>
      </c>
    </row>
    <row r="526" spans="1:47" x14ac:dyDescent="0.3">
      <c r="A526" s="243">
        <v>4238</v>
      </c>
      <c r="B526" s="243">
        <v>7</v>
      </c>
      <c r="C526" s="243" t="s">
        <v>506</v>
      </c>
      <c r="D526" s="243">
        <v>7</v>
      </c>
      <c r="E526" s="268">
        <f>VLOOKUP(A526,'Pupil Info'!A:D,4,FALSE)</f>
        <v>180</v>
      </c>
      <c r="F526" s="269">
        <f>VLOOKUP(A526,'Starting Point 2020'!A:AB,28,FALSE)+IFERROR(VLOOKUP(A526,'2020 SPED'!A:W,23,FALSE),0)</f>
        <v>4404050.4749546684</v>
      </c>
      <c r="G526" s="269">
        <f>VLOOKUP(A526,'Starting Point 2020'!A:AB,28,FALSE)</f>
        <v>1480912</v>
      </c>
      <c r="H526" s="269">
        <f>VLOOKUP(A526,'2% 2020'!A:AB,28,FALSE)</f>
        <v>1508416</v>
      </c>
      <c r="I526" s="269">
        <f t="shared" si="115"/>
        <v>27504</v>
      </c>
      <c r="J526" s="269">
        <f>VLOOKUP(A526,'2% with VPK 2020'!A:AB,28,FALSE)</f>
        <v>1508605</v>
      </c>
      <c r="K526" s="269">
        <f>VLOOKUP(A526,'Charter School Lease'!A:D,4,FALSE)</f>
        <v>0</v>
      </c>
      <c r="L526" s="269">
        <f>VLOOKUP(A526,'Integration Change'!H:K,4,FALSE)</f>
        <v>0</v>
      </c>
      <c r="M526" s="269">
        <f>VLOOKUP(A526,'Other SPED'!A:D,4,FALSE)</f>
        <v>0</v>
      </c>
      <c r="N526" s="269">
        <f>VLOOKUP(A526,'LTFM Change'!G:J,4,FALSE)</f>
        <v>0</v>
      </c>
      <c r="O526" s="269">
        <f>VLOOKUP(A526,QComp!I:N,6,FALSE)</f>
        <v>0</v>
      </c>
      <c r="P526" s="269">
        <f>VLOOKUP(A526,'Breakfast and Lunch'!A:D,4,FALSE)</f>
        <v>0</v>
      </c>
      <c r="Q526" s="269">
        <f>VLOOKUP(A526,'Breakfast and Lunch'!A:E,5,FALSE)</f>
        <v>0</v>
      </c>
      <c r="R526" s="269">
        <v>0</v>
      </c>
      <c r="S526" s="269">
        <v>0</v>
      </c>
      <c r="T526" s="269">
        <f>VLOOKUP(A526,QComp!A:D,4,FALSE)</f>
        <v>0</v>
      </c>
      <c r="U526" s="269">
        <f t="shared" si="117"/>
        <v>189</v>
      </c>
      <c r="V526" s="269">
        <f>VLOOKUP(A526,'2020 SPED'!A:AF,32,FALSE)</f>
        <v>0</v>
      </c>
      <c r="W526" s="270">
        <f t="shared" si="121"/>
        <v>27693</v>
      </c>
      <c r="X526" s="247">
        <f t="shared" si="118"/>
        <v>6.2880750703214975E-3</v>
      </c>
      <c r="Z526" s="268">
        <f>VLOOKUP(A526,'Pupil Info'!A:E,5,FALSE)</f>
        <v>170</v>
      </c>
      <c r="AA526" s="269">
        <f>VLOOKUP(A526,'Starting Point 2021'!A:AB,28,FALSE)+VLOOKUP(A526,'2021 SPED'!A:AT,23,FALSE)</f>
        <v>4490121.7318654181</v>
      </c>
      <c r="AB526" s="269">
        <f>VLOOKUP(A526,'Starting Point 2021'!A:AB,28,FALSE)</f>
        <v>1431869</v>
      </c>
      <c r="AC526" s="269">
        <f>VLOOKUP(A526,'2% 2021'!A:AB,28,FALSE)</f>
        <v>1485592</v>
      </c>
      <c r="AD526" s="269">
        <f t="shared" si="116"/>
        <v>53723</v>
      </c>
      <c r="AE526" s="269">
        <f>VLOOKUP(A526,'2% with VPK 2021'!A:AB,28,FALSE)</f>
        <v>1485566</v>
      </c>
      <c r="AF526" s="269">
        <f>VLOOKUP(A526,'Charter School Lease'!A:E,5,FALSE)</f>
        <v>0</v>
      </c>
      <c r="AG526" s="269">
        <f>VLOOKUP(A526,'Integration Change'!H:L,5,FALSE)</f>
        <v>0</v>
      </c>
      <c r="AH526" s="269">
        <f>VLOOKUP(A526,'Other SPED'!A:D,4,FALSE)</f>
        <v>0</v>
      </c>
      <c r="AI526" s="269">
        <f>VLOOKUP(A526,QComp!I:R,10,FALSE)</f>
        <v>0</v>
      </c>
      <c r="AJ526" s="269">
        <f>VLOOKUP(A526,'LTFM Change'!G:K,5,FALSE)</f>
        <v>0</v>
      </c>
      <c r="AK526" s="269">
        <f>VLOOKUP(A526,'Breakfast and Lunch'!A:E,5,FALSE)</f>
        <v>0</v>
      </c>
      <c r="AL526" s="269">
        <f>VLOOKUP(A526,'Breakfast and Lunch'!A:D,4,FALSE)</f>
        <v>0</v>
      </c>
      <c r="AM526" s="269">
        <v>0</v>
      </c>
      <c r="AN526" s="269">
        <f>VLOOKUP(A526,'Safe School'!F:J,5,FALSE)</f>
        <v>0</v>
      </c>
      <c r="AO526" s="269">
        <v>0</v>
      </c>
      <c r="AP526" s="269">
        <f>VLOOKUP(A526,QComp!A:E,5,FALSE)</f>
        <v>0</v>
      </c>
      <c r="AQ526" s="269">
        <f t="shared" si="119"/>
        <v>-26</v>
      </c>
      <c r="AR526" s="269">
        <f>VLOOKUP(A526,'2021 SPED'!A:AF,32,FALSE)</f>
        <v>4714.8976393244229</v>
      </c>
      <c r="AS526" s="285">
        <f t="shared" si="122"/>
        <v>58411.897639324423</v>
      </c>
      <c r="AT526" s="247">
        <f t="shared" si="123"/>
        <v>1.3008978626300354E-2</v>
      </c>
      <c r="AU526" s="249">
        <f t="shared" si="120"/>
        <v>86104.897639324423</v>
      </c>
    </row>
    <row r="527" spans="1:47" x14ac:dyDescent="0.3">
      <c r="A527" s="243">
        <v>4239</v>
      </c>
      <c r="B527" s="243">
        <v>7</v>
      </c>
      <c r="C527" s="243" t="s">
        <v>507</v>
      </c>
      <c r="D527" s="243">
        <v>7</v>
      </c>
      <c r="E527" s="268">
        <f>VLOOKUP(A527,'Pupil Info'!A:D,4,FALSE)</f>
        <v>235</v>
      </c>
      <c r="F527" s="269">
        <f>VLOOKUP(A527,'Starting Point 2020'!A:AB,28,FALSE)+IFERROR(VLOOKUP(A527,'2020 SPED'!A:W,23,FALSE),0)</f>
        <v>2837366.2299912595</v>
      </c>
      <c r="G527" s="269">
        <f>VLOOKUP(A527,'Starting Point 2020'!A:AB,28,FALSE)</f>
        <v>2273432</v>
      </c>
      <c r="H527" s="269">
        <f>VLOOKUP(A527,'2% 2020'!A:AB,28,FALSE)</f>
        <v>2314962</v>
      </c>
      <c r="I527" s="269">
        <f t="shared" si="115"/>
        <v>41530</v>
      </c>
      <c r="J527" s="269">
        <f>VLOOKUP(A527,'2% with VPK 2020'!A:AB,28,FALSE)</f>
        <v>2314943</v>
      </c>
      <c r="K527" s="269">
        <f>VLOOKUP(A527,'Charter School Lease'!A:D,4,FALSE)</f>
        <v>0</v>
      </c>
      <c r="L527" s="269">
        <f>VLOOKUP(A527,'Integration Change'!H:K,4,FALSE)</f>
        <v>0</v>
      </c>
      <c r="M527" s="269">
        <f>VLOOKUP(A527,'Other SPED'!A:D,4,FALSE)</f>
        <v>0</v>
      </c>
      <c r="N527" s="269">
        <f>VLOOKUP(A527,'LTFM Change'!G:J,4,FALSE)</f>
        <v>0</v>
      </c>
      <c r="O527" s="269">
        <f>VLOOKUP(A527,QComp!I:N,6,FALSE)</f>
        <v>0</v>
      </c>
      <c r="P527" s="269">
        <f>VLOOKUP(A527,'Breakfast and Lunch'!A:D,4,FALSE)</f>
        <v>0</v>
      </c>
      <c r="Q527" s="269">
        <f>VLOOKUP(A527,'Breakfast and Lunch'!A:E,5,FALSE)</f>
        <v>0</v>
      </c>
      <c r="R527" s="269">
        <v>0</v>
      </c>
      <c r="S527" s="269">
        <v>0</v>
      </c>
      <c r="T527" s="269">
        <f>VLOOKUP(A527,QComp!A:D,4,FALSE)</f>
        <v>0</v>
      </c>
      <c r="U527" s="269">
        <f t="shared" si="117"/>
        <v>-19</v>
      </c>
      <c r="V527" s="269">
        <f>VLOOKUP(A527,'2020 SPED'!A:AF,32,FALSE)</f>
        <v>0</v>
      </c>
      <c r="W527" s="270">
        <f t="shared" si="121"/>
        <v>41511</v>
      </c>
      <c r="X527" s="247">
        <f t="shared" si="118"/>
        <v>1.4630117029386042E-2</v>
      </c>
      <c r="Z527" s="268">
        <f>VLOOKUP(A527,'Pupil Info'!A:E,5,FALSE)</f>
        <v>260</v>
      </c>
      <c r="AA527" s="269">
        <f>VLOOKUP(A527,'Starting Point 2021'!A:AB,28,FALSE)+VLOOKUP(A527,'2021 SPED'!A:AT,23,FALSE)</f>
        <v>3349301.9913077014</v>
      </c>
      <c r="AB527" s="269">
        <f>VLOOKUP(A527,'Starting Point 2021'!A:AB,28,FALSE)</f>
        <v>2660344</v>
      </c>
      <c r="AC527" s="269">
        <f>VLOOKUP(A527,'2% 2021'!A:AB,28,FALSE)</f>
        <v>2760924</v>
      </c>
      <c r="AD527" s="269">
        <f t="shared" si="116"/>
        <v>100580</v>
      </c>
      <c r="AE527" s="269">
        <f>VLOOKUP(A527,'2% with VPK 2021'!A:AB,28,FALSE)</f>
        <v>2760901</v>
      </c>
      <c r="AF527" s="269">
        <f>VLOOKUP(A527,'Charter School Lease'!A:E,5,FALSE)</f>
        <v>0</v>
      </c>
      <c r="AG527" s="269">
        <f>VLOOKUP(A527,'Integration Change'!H:L,5,FALSE)</f>
        <v>0</v>
      </c>
      <c r="AH527" s="269">
        <f>VLOOKUP(A527,'Other SPED'!A:D,4,FALSE)</f>
        <v>0</v>
      </c>
      <c r="AI527" s="269">
        <f>VLOOKUP(A527,QComp!I:R,10,FALSE)</f>
        <v>0</v>
      </c>
      <c r="AJ527" s="269">
        <f>VLOOKUP(A527,'LTFM Change'!G:K,5,FALSE)</f>
        <v>0</v>
      </c>
      <c r="AK527" s="269">
        <f>VLOOKUP(A527,'Breakfast and Lunch'!A:E,5,FALSE)</f>
        <v>0</v>
      </c>
      <c r="AL527" s="269">
        <f>VLOOKUP(A527,'Breakfast and Lunch'!A:D,4,FALSE)</f>
        <v>0</v>
      </c>
      <c r="AM527" s="269">
        <v>0</v>
      </c>
      <c r="AN527" s="269">
        <f>VLOOKUP(A527,'Safe School'!F:J,5,FALSE)</f>
        <v>0</v>
      </c>
      <c r="AO527" s="269">
        <v>0</v>
      </c>
      <c r="AP527" s="269">
        <f>VLOOKUP(A527,QComp!A:E,5,FALSE)</f>
        <v>0</v>
      </c>
      <c r="AQ527" s="269">
        <f t="shared" si="119"/>
        <v>-23</v>
      </c>
      <c r="AR527" s="269">
        <f>VLOOKUP(A527,'2021 SPED'!A:AF,32,FALSE)</f>
        <v>2.5933840558864176</v>
      </c>
      <c r="AS527" s="285">
        <f t="shared" si="122"/>
        <v>100559.59338405589</v>
      </c>
      <c r="AT527" s="247">
        <f t="shared" si="123"/>
        <v>3.0024044903993085E-2</v>
      </c>
      <c r="AU527" s="249">
        <f t="shared" si="120"/>
        <v>142070.59338405589</v>
      </c>
    </row>
    <row r="528" spans="1:47" x14ac:dyDescent="0.3">
      <c r="A528" s="243">
        <v>4240</v>
      </c>
      <c r="B528" s="243">
        <v>7</v>
      </c>
      <c r="C528" s="243" t="s">
        <v>508</v>
      </c>
      <c r="D528" s="243">
        <v>7</v>
      </c>
      <c r="E528" s="268">
        <f>VLOOKUP(A528,'Pupil Info'!A:D,4,FALSE)</f>
        <v>310</v>
      </c>
      <c r="F528" s="269">
        <f>VLOOKUP(A528,'Starting Point 2020'!A:AB,28,FALSE)+IFERROR(VLOOKUP(A528,'2020 SPED'!A:W,23,FALSE),0)</f>
        <v>3742524.4561582766</v>
      </c>
      <c r="G528" s="269">
        <f>VLOOKUP(A528,'Starting Point 2020'!A:AB,28,FALSE)</f>
        <v>3435091</v>
      </c>
      <c r="H528" s="269">
        <f>VLOOKUP(A528,'2% 2020'!A:AB,28,FALSE)</f>
        <v>3497483</v>
      </c>
      <c r="I528" s="269">
        <f t="shared" si="115"/>
        <v>62392</v>
      </c>
      <c r="J528" s="269">
        <f>VLOOKUP(A528,'2% with VPK 2020'!A:AB,28,FALSE)</f>
        <v>3497761</v>
      </c>
      <c r="K528" s="269">
        <f>VLOOKUP(A528,'Charter School Lease'!A:D,4,FALSE)</f>
        <v>0</v>
      </c>
      <c r="L528" s="269">
        <f>VLOOKUP(A528,'Integration Change'!H:K,4,FALSE)</f>
        <v>0</v>
      </c>
      <c r="M528" s="269">
        <f>VLOOKUP(A528,'Other SPED'!A:D,4,FALSE)</f>
        <v>0</v>
      </c>
      <c r="N528" s="269">
        <f>VLOOKUP(A528,'LTFM Change'!G:J,4,FALSE)</f>
        <v>0</v>
      </c>
      <c r="O528" s="269">
        <f>VLOOKUP(A528,QComp!I:N,6,FALSE)</f>
        <v>0</v>
      </c>
      <c r="P528" s="269">
        <f>VLOOKUP(A528,'Breakfast and Lunch'!A:D,4,FALSE)</f>
        <v>0</v>
      </c>
      <c r="Q528" s="269">
        <f>VLOOKUP(A528,'Breakfast and Lunch'!A:E,5,FALSE)</f>
        <v>0</v>
      </c>
      <c r="R528" s="269">
        <v>0</v>
      </c>
      <c r="S528" s="269">
        <v>0</v>
      </c>
      <c r="T528" s="269">
        <f>VLOOKUP(A528,QComp!A:D,4,FALSE)</f>
        <v>0</v>
      </c>
      <c r="U528" s="269">
        <f t="shared" si="117"/>
        <v>278</v>
      </c>
      <c r="V528" s="269">
        <f>VLOOKUP(A528,'2020 SPED'!A:AF,32,FALSE)</f>
        <v>0</v>
      </c>
      <c r="W528" s="270">
        <f t="shared" si="121"/>
        <v>62670</v>
      </c>
      <c r="X528" s="247">
        <f t="shared" si="118"/>
        <v>1.6745381555724321E-2</v>
      </c>
      <c r="Z528" s="268">
        <f>VLOOKUP(A528,'Pupil Info'!A:E,5,FALSE)</f>
        <v>330</v>
      </c>
      <c r="AA528" s="269">
        <f>VLOOKUP(A528,'Starting Point 2021'!A:AB,28,FALSE)+VLOOKUP(A528,'2021 SPED'!A:AT,23,FALSE)</f>
        <v>4005997.2589583253</v>
      </c>
      <c r="AB528" s="269">
        <f>VLOOKUP(A528,'Starting Point 2021'!A:AB,28,FALSE)</f>
        <v>3650939</v>
      </c>
      <c r="AC528" s="269">
        <f>VLOOKUP(A528,'2% 2021'!A:AB,28,FALSE)</f>
        <v>3784963</v>
      </c>
      <c r="AD528" s="269">
        <f t="shared" si="116"/>
        <v>134024</v>
      </c>
      <c r="AE528" s="269">
        <f>VLOOKUP(A528,'2% with VPK 2021'!A:AB,28,FALSE)</f>
        <v>3785261</v>
      </c>
      <c r="AF528" s="269">
        <f>VLOOKUP(A528,'Charter School Lease'!A:E,5,FALSE)</f>
        <v>0</v>
      </c>
      <c r="AG528" s="269">
        <f>VLOOKUP(A528,'Integration Change'!H:L,5,FALSE)</f>
        <v>0</v>
      </c>
      <c r="AH528" s="269">
        <f>VLOOKUP(A528,'Other SPED'!A:D,4,FALSE)</f>
        <v>0</v>
      </c>
      <c r="AI528" s="269">
        <f>VLOOKUP(A528,QComp!I:R,10,FALSE)</f>
        <v>0</v>
      </c>
      <c r="AJ528" s="269">
        <f>VLOOKUP(A528,'LTFM Change'!G:K,5,FALSE)</f>
        <v>0</v>
      </c>
      <c r="AK528" s="269">
        <f>VLOOKUP(A528,'Breakfast and Lunch'!A:E,5,FALSE)</f>
        <v>0</v>
      </c>
      <c r="AL528" s="269">
        <f>VLOOKUP(A528,'Breakfast and Lunch'!A:D,4,FALSE)</f>
        <v>0</v>
      </c>
      <c r="AM528" s="269">
        <v>0</v>
      </c>
      <c r="AN528" s="269">
        <f>VLOOKUP(A528,'Safe School'!F:J,5,FALSE)</f>
        <v>0</v>
      </c>
      <c r="AO528" s="269">
        <v>0</v>
      </c>
      <c r="AP528" s="269">
        <f>VLOOKUP(A528,QComp!A:E,5,FALSE)</f>
        <v>0</v>
      </c>
      <c r="AQ528" s="269">
        <f t="shared" si="119"/>
        <v>298</v>
      </c>
      <c r="AR528" s="269">
        <f>VLOOKUP(A528,'2021 SPED'!A:AF,32,FALSE)</f>
        <v>0</v>
      </c>
      <c r="AS528" s="285">
        <f t="shared" si="122"/>
        <v>134322</v>
      </c>
      <c r="AT528" s="247">
        <f t="shared" si="123"/>
        <v>3.3530227635484598E-2</v>
      </c>
      <c r="AU528" s="249">
        <f t="shared" si="120"/>
        <v>196992</v>
      </c>
    </row>
    <row r="529" spans="1:47" x14ac:dyDescent="0.3">
      <c r="A529" s="243">
        <v>4243</v>
      </c>
      <c r="B529" s="243">
        <v>7</v>
      </c>
      <c r="C529" s="243" t="s">
        <v>509</v>
      </c>
      <c r="D529" s="243">
        <v>7</v>
      </c>
      <c r="E529" s="268">
        <f>VLOOKUP(A529,'Pupil Info'!A:D,4,FALSE)</f>
        <v>260</v>
      </c>
      <c r="F529" s="269">
        <f>VLOOKUP(A529,'Starting Point 2020'!A:AB,28,FALSE)+IFERROR(VLOOKUP(A529,'2020 SPED'!A:W,23,FALSE),0)</f>
        <v>3488520.2303354326</v>
      </c>
      <c r="G529" s="269">
        <f>VLOOKUP(A529,'Starting Point 2020'!A:AB,28,FALSE)</f>
        <v>2274359</v>
      </c>
      <c r="H529" s="269">
        <f>VLOOKUP(A529,'2% 2020'!A:AB,28,FALSE)</f>
        <v>2317660</v>
      </c>
      <c r="I529" s="269">
        <f t="shared" si="115"/>
        <v>43301</v>
      </c>
      <c r="J529" s="269">
        <f>VLOOKUP(A529,'2% with VPK 2020'!A:AB,28,FALSE)</f>
        <v>2317899</v>
      </c>
      <c r="K529" s="269">
        <f>VLOOKUP(A529,'Charter School Lease'!A:D,4,FALSE)</f>
        <v>0</v>
      </c>
      <c r="L529" s="269">
        <f>VLOOKUP(A529,'Integration Change'!H:K,4,FALSE)</f>
        <v>0</v>
      </c>
      <c r="M529" s="269">
        <f>VLOOKUP(A529,'Other SPED'!A:D,4,FALSE)</f>
        <v>0</v>
      </c>
      <c r="N529" s="269">
        <f>VLOOKUP(A529,'LTFM Change'!G:J,4,FALSE)</f>
        <v>0</v>
      </c>
      <c r="O529" s="269">
        <f>VLOOKUP(A529,QComp!I:N,6,FALSE)</f>
        <v>0</v>
      </c>
      <c r="P529" s="269">
        <f>VLOOKUP(A529,'Breakfast and Lunch'!A:D,4,FALSE)</f>
        <v>0</v>
      </c>
      <c r="Q529" s="269">
        <f>VLOOKUP(A529,'Breakfast and Lunch'!A:E,5,FALSE)</f>
        <v>0</v>
      </c>
      <c r="R529" s="269">
        <v>0</v>
      </c>
      <c r="S529" s="269">
        <v>0</v>
      </c>
      <c r="T529" s="269">
        <f>VLOOKUP(A529,QComp!A:D,4,FALSE)</f>
        <v>0</v>
      </c>
      <c r="U529" s="269">
        <f t="shared" si="117"/>
        <v>239</v>
      </c>
      <c r="V529" s="269">
        <f>VLOOKUP(A529,'2020 SPED'!A:AF,32,FALSE)</f>
        <v>0</v>
      </c>
      <c r="W529" s="270">
        <f t="shared" si="121"/>
        <v>43540</v>
      </c>
      <c r="X529" s="247">
        <f t="shared" si="118"/>
        <v>1.248093665084278E-2</v>
      </c>
      <c r="Z529" s="268">
        <f>VLOOKUP(A529,'Pupil Info'!A:E,5,FALSE)</f>
        <v>280</v>
      </c>
      <c r="AA529" s="269">
        <f>VLOOKUP(A529,'Starting Point 2021'!A:AB,28,FALSE)+VLOOKUP(A529,'2021 SPED'!A:AT,23,FALSE)</f>
        <v>3930200.8322104523</v>
      </c>
      <c r="AB529" s="269">
        <f>VLOOKUP(A529,'Starting Point 2021'!A:AB,28,FALSE)</f>
        <v>2498763</v>
      </c>
      <c r="AC529" s="269">
        <f>VLOOKUP(A529,'2% 2021'!A:AB,28,FALSE)</f>
        <v>2595673</v>
      </c>
      <c r="AD529" s="269">
        <f t="shared" si="116"/>
        <v>96910</v>
      </c>
      <c r="AE529" s="269">
        <f>VLOOKUP(A529,'2% with VPK 2021'!A:AB,28,FALSE)</f>
        <v>2595929</v>
      </c>
      <c r="AF529" s="269">
        <f>VLOOKUP(A529,'Charter School Lease'!A:E,5,FALSE)</f>
        <v>0</v>
      </c>
      <c r="AG529" s="269">
        <f>VLOOKUP(A529,'Integration Change'!H:L,5,FALSE)</f>
        <v>0</v>
      </c>
      <c r="AH529" s="269">
        <f>VLOOKUP(A529,'Other SPED'!A:D,4,FALSE)</f>
        <v>0</v>
      </c>
      <c r="AI529" s="269">
        <f>VLOOKUP(A529,QComp!I:R,10,FALSE)</f>
        <v>0</v>
      </c>
      <c r="AJ529" s="269">
        <f>VLOOKUP(A529,'LTFM Change'!G:K,5,FALSE)</f>
        <v>0</v>
      </c>
      <c r="AK529" s="269">
        <f>VLOOKUP(A529,'Breakfast and Lunch'!A:E,5,FALSE)</f>
        <v>0</v>
      </c>
      <c r="AL529" s="269">
        <f>VLOOKUP(A529,'Breakfast and Lunch'!A:D,4,FALSE)</f>
        <v>0</v>
      </c>
      <c r="AM529" s="269">
        <v>0</v>
      </c>
      <c r="AN529" s="269">
        <f>VLOOKUP(A529,'Safe School'!F:J,5,FALSE)</f>
        <v>0</v>
      </c>
      <c r="AO529" s="269">
        <v>0</v>
      </c>
      <c r="AP529" s="269">
        <f>VLOOKUP(A529,QComp!A:E,5,FALSE)</f>
        <v>0</v>
      </c>
      <c r="AQ529" s="269">
        <f t="shared" si="119"/>
        <v>256</v>
      </c>
      <c r="AR529" s="269">
        <f>VLOOKUP(A529,'2021 SPED'!A:AF,32,FALSE)</f>
        <v>1495.7412766062189</v>
      </c>
      <c r="AS529" s="285">
        <f t="shared" si="122"/>
        <v>98661.741276606219</v>
      </c>
      <c r="AT529" s="247">
        <f t="shared" si="123"/>
        <v>2.5103485925709278E-2</v>
      </c>
      <c r="AU529" s="249">
        <f t="shared" si="120"/>
        <v>142201.74127660622</v>
      </c>
    </row>
    <row r="530" spans="1:47" x14ac:dyDescent="0.3">
      <c r="A530" s="243">
        <v>4244</v>
      </c>
      <c r="B530" s="243">
        <v>7</v>
      </c>
      <c r="C530" s="243" t="s">
        <v>510</v>
      </c>
      <c r="D530" s="243">
        <v>7</v>
      </c>
      <c r="E530" s="268">
        <f>VLOOKUP(A530,'Pupil Info'!A:D,4,FALSE)</f>
        <v>328</v>
      </c>
      <c r="F530" s="269">
        <f>VLOOKUP(A530,'Starting Point 2020'!A:AB,28,FALSE)+IFERROR(VLOOKUP(A530,'2020 SPED'!A:W,23,FALSE),0)</f>
        <v>3769097.9616048252</v>
      </c>
      <c r="G530" s="269">
        <f>VLOOKUP(A530,'Starting Point 2020'!A:AB,28,FALSE)</f>
        <v>2404506.4</v>
      </c>
      <c r="H530" s="269">
        <f>VLOOKUP(A530,'2% 2020'!A:AB,28,FALSE)</f>
        <v>2449281.4</v>
      </c>
      <c r="I530" s="269">
        <f t="shared" si="115"/>
        <v>44775</v>
      </c>
      <c r="J530" s="269">
        <f>VLOOKUP(A530,'2% with VPK 2020'!A:AB,28,FALSE)</f>
        <v>2449600</v>
      </c>
      <c r="K530" s="269">
        <f>VLOOKUP(A530,'Charter School Lease'!A:D,4,FALSE)</f>
        <v>0</v>
      </c>
      <c r="L530" s="269">
        <f>VLOOKUP(A530,'Integration Change'!H:K,4,FALSE)</f>
        <v>0</v>
      </c>
      <c r="M530" s="269">
        <f>VLOOKUP(A530,'Other SPED'!A:D,4,FALSE)</f>
        <v>0</v>
      </c>
      <c r="N530" s="269">
        <f>VLOOKUP(A530,'LTFM Change'!G:J,4,FALSE)</f>
        <v>0</v>
      </c>
      <c r="O530" s="269">
        <f>VLOOKUP(A530,QComp!I:N,6,FALSE)</f>
        <v>0</v>
      </c>
      <c r="P530" s="269">
        <f>VLOOKUP(A530,'Breakfast and Lunch'!A:D,4,FALSE)</f>
        <v>0</v>
      </c>
      <c r="Q530" s="269">
        <f>VLOOKUP(A530,'Breakfast and Lunch'!A:E,5,FALSE)</f>
        <v>0</v>
      </c>
      <c r="R530" s="269">
        <v>0</v>
      </c>
      <c r="S530" s="269">
        <v>0</v>
      </c>
      <c r="T530" s="269">
        <f>VLOOKUP(A530,QComp!A:D,4,FALSE)</f>
        <v>0</v>
      </c>
      <c r="U530" s="269">
        <f t="shared" si="117"/>
        <v>318.60000000009313</v>
      </c>
      <c r="V530" s="269">
        <f>VLOOKUP(A530,'2020 SPED'!A:AF,32,FALSE)</f>
        <v>0</v>
      </c>
      <c r="W530" s="270">
        <f t="shared" si="121"/>
        <v>45093.600000000093</v>
      </c>
      <c r="X530" s="247">
        <f t="shared" si="118"/>
        <v>1.1964029711979128E-2</v>
      </c>
      <c r="Z530" s="268">
        <f>VLOOKUP(A530,'Pupil Info'!A:E,5,FALSE)</f>
        <v>394</v>
      </c>
      <c r="AA530" s="269">
        <f>VLOOKUP(A530,'Starting Point 2021'!A:AB,28,FALSE)+VLOOKUP(A530,'2021 SPED'!A:AT,23,FALSE)</f>
        <v>4689071.1740783881</v>
      </c>
      <c r="AB530" s="269">
        <f>VLOOKUP(A530,'Starting Point 2021'!A:AB,28,FALSE)</f>
        <v>2901154.2</v>
      </c>
      <c r="AC530" s="269">
        <f>VLOOKUP(A530,'2% 2021'!A:AB,28,FALSE)</f>
        <v>3010696.2</v>
      </c>
      <c r="AD530" s="269">
        <f t="shared" si="116"/>
        <v>109542</v>
      </c>
      <c r="AE530" s="269">
        <f>VLOOKUP(A530,'2% with VPK 2021'!A:AB,28,FALSE)</f>
        <v>3011080.4</v>
      </c>
      <c r="AF530" s="269">
        <f>VLOOKUP(A530,'Charter School Lease'!A:E,5,FALSE)</f>
        <v>0</v>
      </c>
      <c r="AG530" s="269">
        <f>VLOOKUP(A530,'Integration Change'!H:L,5,FALSE)</f>
        <v>0</v>
      </c>
      <c r="AH530" s="269">
        <f>VLOOKUP(A530,'Other SPED'!A:D,4,FALSE)</f>
        <v>0</v>
      </c>
      <c r="AI530" s="269">
        <f>VLOOKUP(A530,QComp!I:R,10,FALSE)</f>
        <v>0</v>
      </c>
      <c r="AJ530" s="269">
        <f>VLOOKUP(A530,'LTFM Change'!G:K,5,FALSE)</f>
        <v>0</v>
      </c>
      <c r="AK530" s="269">
        <f>VLOOKUP(A530,'Breakfast and Lunch'!A:E,5,FALSE)</f>
        <v>0</v>
      </c>
      <c r="AL530" s="269">
        <f>VLOOKUP(A530,'Breakfast and Lunch'!A:D,4,FALSE)</f>
        <v>0</v>
      </c>
      <c r="AM530" s="269">
        <v>0</v>
      </c>
      <c r="AN530" s="269">
        <f>VLOOKUP(A530,'Safe School'!F:J,5,FALSE)</f>
        <v>0</v>
      </c>
      <c r="AO530" s="269">
        <v>0</v>
      </c>
      <c r="AP530" s="269">
        <f>VLOOKUP(A530,QComp!A:E,5,FALSE)</f>
        <v>0</v>
      </c>
      <c r="AQ530" s="269">
        <f t="shared" si="119"/>
        <v>384.1999999997206</v>
      </c>
      <c r="AR530" s="269">
        <f>VLOOKUP(A530,'2021 SPED'!A:AF,32,FALSE)</f>
        <v>1482.070000047097</v>
      </c>
      <c r="AS530" s="285">
        <f t="shared" si="122"/>
        <v>111408.27000004682</v>
      </c>
      <c r="AT530" s="247">
        <f t="shared" si="123"/>
        <v>2.3759133923136441E-2</v>
      </c>
      <c r="AU530" s="249">
        <f t="shared" si="120"/>
        <v>156501.87000004691</v>
      </c>
    </row>
    <row r="531" spans="1:47" x14ac:dyDescent="0.3">
      <c r="A531" s="243">
        <v>4246</v>
      </c>
      <c r="B531" s="243">
        <v>7</v>
      </c>
      <c r="C531" s="243" t="s">
        <v>511</v>
      </c>
      <c r="D531" s="243">
        <v>7</v>
      </c>
      <c r="E531" s="268">
        <f>VLOOKUP(A531,'Pupil Info'!A:D,4,FALSE)</f>
        <v>0</v>
      </c>
      <c r="F531" s="269">
        <f>VLOOKUP(A531,'Starting Point 2020'!A:AB,28,FALSE)+IFERROR(VLOOKUP(A531,'2020 SPED'!A:W,23,FALSE),0)</f>
        <v>0</v>
      </c>
      <c r="G531" s="269">
        <f>VLOOKUP(A531,'Starting Point 2020'!A:AB,28,FALSE)</f>
        <v>0</v>
      </c>
      <c r="H531" s="269">
        <f>VLOOKUP(A531,'2% 2020'!A:AB,28,FALSE)</f>
        <v>0</v>
      </c>
      <c r="I531" s="269">
        <f t="shared" si="115"/>
        <v>0</v>
      </c>
      <c r="J531" s="269">
        <f>VLOOKUP(A531,'2% with VPK 2020'!A:AB,28,FALSE)</f>
        <v>0</v>
      </c>
      <c r="K531" s="269">
        <f>VLOOKUP(A531,'Charter School Lease'!A:D,4,FALSE)</f>
        <v>0</v>
      </c>
      <c r="L531" s="269">
        <f>VLOOKUP(A531,'Integration Change'!H:K,4,FALSE)</f>
        <v>0</v>
      </c>
      <c r="M531" s="269">
        <f>VLOOKUP(A531,'Other SPED'!A:D,4,FALSE)</f>
        <v>0</v>
      </c>
      <c r="N531" s="269">
        <f>VLOOKUP(A531,'LTFM Change'!G:J,4,FALSE)</f>
        <v>0</v>
      </c>
      <c r="O531" s="269">
        <f>VLOOKUP(A531,QComp!I:N,6,FALSE)</f>
        <v>0</v>
      </c>
      <c r="P531" s="269">
        <v>0</v>
      </c>
      <c r="Q531" s="269">
        <v>0</v>
      </c>
      <c r="R531" s="269">
        <v>0</v>
      </c>
      <c r="S531" s="269">
        <v>0</v>
      </c>
      <c r="T531" s="269">
        <f>VLOOKUP(A531,QComp!A:D,4,FALSE)</f>
        <v>0</v>
      </c>
      <c r="U531" s="269">
        <f t="shared" si="117"/>
        <v>0</v>
      </c>
      <c r="V531" s="269">
        <f>VLOOKUP(A531,'2020 SPED'!A:AF,32,FALSE)</f>
        <v>0</v>
      </c>
      <c r="W531" s="270">
        <f t="shared" si="121"/>
        <v>0</v>
      </c>
      <c r="X531" s="247">
        <v>0</v>
      </c>
      <c r="Z531" s="268">
        <f>VLOOKUP(A531,'Pupil Info'!A:E,5,FALSE)</f>
        <v>0</v>
      </c>
      <c r="AA531" s="269">
        <f>VLOOKUP(A531,'Starting Point 2021'!A:AB,28,FALSE)+VLOOKUP(A531,'2021 SPED'!A:AT,23,FALSE)</f>
        <v>0</v>
      </c>
      <c r="AB531" s="269">
        <f>VLOOKUP(A531,'Starting Point 2021'!A:AB,28,FALSE)</f>
        <v>0</v>
      </c>
      <c r="AC531" s="269">
        <f>VLOOKUP(A531,'2% 2021'!A:AB,28,FALSE)</f>
        <v>0</v>
      </c>
      <c r="AD531" s="269">
        <f t="shared" si="116"/>
        <v>0</v>
      </c>
      <c r="AE531" s="269">
        <f>VLOOKUP(A531,'2% with VPK 2021'!A:AB,28,FALSE)</f>
        <v>0</v>
      </c>
      <c r="AF531" s="269">
        <f>VLOOKUP(A531,'Charter School Lease'!A:E,5,FALSE)</f>
        <v>0</v>
      </c>
      <c r="AG531" s="269">
        <f>VLOOKUP(A531,'Integration Change'!H:L,5,FALSE)</f>
        <v>0</v>
      </c>
      <c r="AH531" s="269">
        <f>VLOOKUP(A531,'Other SPED'!A:D,4,FALSE)</f>
        <v>0</v>
      </c>
      <c r="AI531" s="269">
        <f>VLOOKUP(A531,QComp!I:R,10,FALSE)</f>
        <v>0</v>
      </c>
      <c r="AJ531" s="269">
        <f>VLOOKUP(A531,'LTFM Change'!G:K,5,FALSE)</f>
        <v>0</v>
      </c>
      <c r="AK531" s="269">
        <v>0</v>
      </c>
      <c r="AL531" s="269">
        <v>0</v>
      </c>
      <c r="AM531" s="269">
        <v>0</v>
      </c>
      <c r="AN531" s="269">
        <f>VLOOKUP(A531,'Safe School'!F:J,5,FALSE)</f>
        <v>0</v>
      </c>
      <c r="AO531" s="269">
        <v>0</v>
      </c>
      <c r="AP531" s="269">
        <f>VLOOKUP(A531,QComp!A:E,5,FALSE)</f>
        <v>0</v>
      </c>
      <c r="AQ531" s="269">
        <f t="shared" si="119"/>
        <v>0</v>
      </c>
      <c r="AR531" s="269">
        <f>VLOOKUP(A531,'2021 SPED'!A:AF,32,FALSE)</f>
        <v>0</v>
      </c>
      <c r="AS531" s="285">
        <f t="shared" si="122"/>
        <v>0</v>
      </c>
      <c r="AT531" s="247">
        <v>0</v>
      </c>
      <c r="AU531" s="249">
        <f t="shared" si="120"/>
        <v>0</v>
      </c>
    </row>
    <row r="532" spans="1:47" x14ac:dyDescent="0.3">
      <c r="A532" s="243">
        <v>4248</v>
      </c>
      <c r="B532" s="243">
        <v>7</v>
      </c>
      <c r="C532" s="243" t="s">
        <v>512</v>
      </c>
      <c r="D532" s="243">
        <v>7</v>
      </c>
      <c r="E532" s="268">
        <f>VLOOKUP(A532,'Pupil Info'!A:D,4,FALSE)</f>
        <v>0</v>
      </c>
      <c r="F532" s="269">
        <f>VLOOKUP(A532,'Starting Point 2020'!A:AB,28,FALSE)+IFERROR(VLOOKUP(A532,'2020 SPED'!A:W,23,FALSE),0)</f>
        <v>0</v>
      </c>
      <c r="G532" s="269">
        <f>VLOOKUP(A532,'Starting Point 2020'!A:AB,28,FALSE)</f>
        <v>0</v>
      </c>
      <c r="H532" s="269">
        <f>VLOOKUP(A532,'2% 2020'!A:AB,28,FALSE)</f>
        <v>0</v>
      </c>
      <c r="I532" s="269">
        <f t="shared" si="115"/>
        <v>0</v>
      </c>
      <c r="J532" s="269">
        <f>VLOOKUP(A532,'2% with VPK 2020'!A:AB,28,FALSE)</f>
        <v>0</v>
      </c>
      <c r="K532" s="269">
        <f>VLOOKUP(A532,'Charter School Lease'!A:D,4,FALSE)</f>
        <v>0</v>
      </c>
      <c r="L532" s="269">
        <f>VLOOKUP(A532,'Integration Change'!H:K,4,FALSE)</f>
        <v>0</v>
      </c>
      <c r="M532" s="269">
        <f>VLOOKUP(A532,'Other SPED'!A:D,4,FALSE)</f>
        <v>0</v>
      </c>
      <c r="N532" s="269">
        <f>VLOOKUP(A532,'LTFM Change'!G:J,4,FALSE)</f>
        <v>0</v>
      </c>
      <c r="O532" s="269">
        <f>VLOOKUP(A532,QComp!I:N,6,FALSE)</f>
        <v>0</v>
      </c>
      <c r="P532" s="269">
        <v>0</v>
      </c>
      <c r="Q532" s="269">
        <v>0</v>
      </c>
      <c r="R532" s="269">
        <v>0</v>
      </c>
      <c r="S532" s="269">
        <v>0</v>
      </c>
      <c r="T532" s="269">
        <f>VLOOKUP(A532,QComp!A:D,4,FALSE)</f>
        <v>0</v>
      </c>
      <c r="U532" s="269">
        <f t="shared" si="117"/>
        <v>0</v>
      </c>
      <c r="V532" s="269">
        <f>VLOOKUP(A532,'2020 SPED'!A:AF,32,FALSE)</f>
        <v>0</v>
      </c>
      <c r="W532" s="270">
        <f t="shared" si="121"/>
        <v>0</v>
      </c>
      <c r="X532" s="247">
        <v>0</v>
      </c>
      <c r="Z532" s="268">
        <f>VLOOKUP(A532,'Pupil Info'!A:E,5,FALSE)</f>
        <v>0</v>
      </c>
      <c r="AA532" s="269">
        <f>VLOOKUP(A532,'Starting Point 2021'!A:AB,28,FALSE)+VLOOKUP(A532,'2021 SPED'!A:AT,23,FALSE)</f>
        <v>0</v>
      </c>
      <c r="AB532" s="269">
        <f>VLOOKUP(A532,'Starting Point 2021'!A:AB,28,FALSE)</f>
        <v>0</v>
      </c>
      <c r="AC532" s="269">
        <f>VLOOKUP(A532,'2% 2021'!A:AB,28,FALSE)</f>
        <v>0</v>
      </c>
      <c r="AD532" s="269">
        <f t="shared" si="116"/>
        <v>0</v>
      </c>
      <c r="AE532" s="269">
        <f>VLOOKUP(A532,'2% with VPK 2021'!A:AB,28,FALSE)</f>
        <v>0</v>
      </c>
      <c r="AF532" s="269">
        <f>VLOOKUP(A532,'Charter School Lease'!A:E,5,FALSE)</f>
        <v>0</v>
      </c>
      <c r="AG532" s="269">
        <f>VLOOKUP(A532,'Integration Change'!H:L,5,FALSE)</f>
        <v>0</v>
      </c>
      <c r="AH532" s="269">
        <f>VLOOKUP(A532,'Other SPED'!A:D,4,FALSE)</f>
        <v>0</v>
      </c>
      <c r="AI532" s="269">
        <f>VLOOKUP(A532,QComp!I:R,10,FALSE)</f>
        <v>0</v>
      </c>
      <c r="AJ532" s="269">
        <f>VLOOKUP(A532,'LTFM Change'!G:K,5,FALSE)</f>
        <v>0</v>
      </c>
      <c r="AK532" s="269">
        <v>0</v>
      </c>
      <c r="AL532" s="269">
        <v>0</v>
      </c>
      <c r="AM532" s="269">
        <v>0</v>
      </c>
      <c r="AN532" s="269">
        <f>VLOOKUP(A532,'Safe School'!F:J,5,FALSE)</f>
        <v>0</v>
      </c>
      <c r="AO532" s="269">
        <v>0</v>
      </c>
      <c r="AP532" s="269">
        <f>VLOOKUP(A532,QComp!A:E,5,FALSE)</f>
        <v>0</v>
      </c>
      <c r="AQ532" s="269">
        <f t="shared" si="119"/>
        <v>0</v>
      </c>
      <c r="AR532" s="269">
        <f>VLOOKUP(A532,'2021 SPED'!A:AF,32,FALSE)</f>
        <v>0</v>
      </c>
      <c r="AS532" s="285">
        <f t="shared" si="122"/>
        <v>0</v>
      </c>
      <c r="AT532" s="247">
        <v>0</v>
      </c>
      <c r="AU532" s="249">
        <f t="shared" si="120"/>
        <v>0</v>
      </c>
    </row>
    <row r="533" spans="1:47" x14ac:dyDescent="0.3">
      <c r="A533" s="243">
        <v>4249</v>
      </c>
      <c r="B533" s="243">
        <v>7</v>
      </c>
      <c r="C533" s="243" t="s">
        <v>513</v>
      </c>
      <c r="D533" s="243">
        <v>7</v>
      </c>
      <c r="E533" s="268">
        <f>VLOOKUP(A533,'Pupil Info'!A:D,4,FALSE)</f>
        <v>0</v>
      </c>
      <c r="F533" s="269">
        <f>VLOOKUP(A533,'Starting Point 2020'!A:AB,28,FALSE)+IFERROR(VLOOKUP(A533,'2020 SPED'!A:W,23,FALSE),0)</f>
        <v>0</v>
      </c>
      <c r="G533" s="269">
        <f>VLOOKUP(A533,'Starting Point 2020'!A:AB,28,FALSE)</f>
        <v>0</v>
      </c>
      <c r="H533" s="269">
        <f>VLOOKUP(A533,'2% 2020'!A:AB,28,FALSE)</f>
        <v>0</v>
      </c>
      <c r="I533" s="269">
        <f t="shared" si="115"/>
        <v>0</v>
      </c>
      <c r="J533" s="269">
        <f>VLOOKUP(A533,'2% with VPK 2020'!A:AB,28,FALSE)</f>
        <v>0</v>
      </c>
      <c r="K533" s="269">
        <f>VLOOKUP(A533,'Charter School Lease'!A:D,4,FALSE)</f>
        <v>0</v>
      </c>
      <c r="L533" s="269">
        <f>VLOOKUP(A533,'Integration Change'!H:K,4,FALSE)</f>
        <v>0</v>
      </c>
      <c r="M533" s="269">
        <f>VLOOKUP(A533,'Other SPED'!A:D,4,FALSE)</f>
        <v>0</v>
      </c>
      <c r="N533" s="269">
        <f>VLOOKUP(A533,'LTFM Change'!G:J,4,FALSE)</f>
        <v>0</v>
      </c>
      <c r="O533" s="269">
        <f>VLOOKUP(A533,QComp!I:N,6,FALSE)</f>
        <v>0</v>
      </c>
      <c r="P533" s="269">
        <v>0</v>
      </c>
      <c r="Q533" s="269">
        <v>0</v>
      </c>
      <c r="R533" s="269">
        <v>0</v>
      </c>
      <c r="S533" s="269">
        <v>0</v>
      </c>
      <c r="T533" s="269">
        <f>VLOOKUP(A533,QComp!A:D,4,FALSE)</f>
        <v>0</v>
      </c>
      <c r="U533" s="269">
        <f t="shared" si="117"/>
        <v>0</v>
      </c>
      <c r="V533" s="269">
        <f>VLOOKUP(A533,'2020 SPED'!A:AF,32,FALSE)</f>
        <v>0</v>
      </c>
      <c r="W533" s="270">
        <f t="shared" si="121"/>
        <v>0</v>
      </c>
      <c r="X533" s="247">
        <v>0</v>
      </c>
      <c r="Z533" s="268">
        <f>VLOOKUP(A533,'Pupil Info'!A:E,5,FALSE)</f>
        <v>0</v>
      </c>
      <c r="AA533" s="269">
        <f>VLOOKUP(A533,'Starting Point 2021'!A:AB,28,FALSE)+VLOOKUP(A533,'2021 SPED'!A:AT,23,FALSE)</f>
        <v>0</v>
      </c>
      <c r="AB533" s="269">
        <f>VLOOKUP(A533,'Starting Point 2021'!A:AB,28,FALSE)</f>
        <v>0</v>
      </c>
      <c r="AC533" s="269">
        <f>VLOOKUP(A533,'2% 2021'!A:AB,28,FALSE)</f>
        <v>0</v>
      </c>
      <c r="AD533" s="269">
        <f t="shared" si="116"/>
        <v>0</v>
      </c>
      <c r="AE533" s="269">
        <f>VLOOKUP(A533,'2% with VPK 2021'!A:AB,28,FALSE)</f>
        <v>0</v>
      </c>
      <c r="AF533" s="269">
        <f>VLOOKUP(A533,'Charter School Lease'!A:E,5,FALSE)</f>
        <v>0</v>
      </c>
      <c r="AG533" s="269">
        <f>VLOOKUP(A533,'Integration Change'!H:L,5,FALSE)</f>
        <v>0</v>
      </c>
      <c r="AH533" s="269">
        <f>VLOOKUP(A533,'Other SPED'!A:D,4,FALSE)</f>
        <v>0</v>
      </c>
      <c r="AI533" s="269">
        <f>VLOOKUP(A533,QComp!I:R,10,FALSE)</f>
        <v>0</v>
      </c>
      <c r="AJ533" s="269">
        <f>VLOOKUP(A533,'LTFM Change'!G:K,5,FALSE)</f>
        <v>0</v>
      </c>
      <c r="AK533" s="269">
        <v>0</v>
      </c>
      <c r="AL533" s="269">
        <v>0</v>
      </c>
      <c r="AM533" s="269">
        <v>0</v>
      </c>
      <c r="AN533" s="269">
        <f>VLOOKUP(A533,'Safe School'!F:J,5,FALSE)</f>
        <v>0</v>
      </c>
      <c r="AO533" s="269">
        <v>0</v>
      </c>
      <c r="AP533" s="269">
        <f>VLOOKUP(A533,QComp!A:E,5,FALSE)</f>
        <v>0</v>
      </c>
      <c r="AQ533" s="269">
        <f t="shared" si="119"/>
        <v>0</v>
      </c>
      <c r="AR533" s="269">
        <f>VLOOKUP(A533,'2021 SPED'!A:AF,32,FALSE)</f>
        <v>0</v>
      </c>
      <c r="AS533" s="285">
        <f t="shared" si="122"/>
        <v>0</v>
      </c>
      <c r="AT533" s="247">
        <v>0</v>
      </c>
      <c r="AU533" s="249">
        <f t="shared" si="120"/>
        <v>0</v>
      </c>
    </row>
    <row r="534" spans="1:47" x14ac:dyDescent="0.3">
      <c r="A534" s="243">
        <v>4250</v>
      </c>
      <c r="B534" s="243">
        <v>7</v>
      </c>
      <c r="C534" s="243" t="s">
        <v>514</v>
      </c>
      <c r="D534" s="243">
        <v>7</v>
      </c>
      <c r="E534" s="268">
        <f>VLOOKUP(A534,'Pupil Info'!A:D,4,FALSE)</f>
        <v>700</v>
      </c>
      <c r="F534" s="269">
        <f>VLOOKUP(A534,'Starting Point 2020'!A:AB,28,FALSE)+IFERROR(VLOOKUP(A534,'2020 SPED'!A:W,23,FALSE),0)</f>
        <v>7149505.9441199787</v>
      </c>
      <c r="G534" s="269">
        <f>VLOOKUP(A534,'Starting Point 2020'!A:AB,28,FALSE)</f>
        <v>6160333</v>
      </c>
      <c r="H534" s="269">
        <f>VLOOKUP(A534,'2% 2020'!A:AB,28,FALSE)</f>
        <v>6277268</v>
      </c>
      <c r="I534" s="269">
        <f t="shared" si="115"/>
        <v>116935</v>
      </c>
      <c r="J534" s="269">
        <f>VLOOKUP(A534,'2% with VPK 2020'!A:AB,28,FALSE)</f>
        <v>6277153</v>
      </c>
      <c r="K534" s="269">
        <f>VLOOKUP(A534,'Charter School Lease'!A:D,4,FALSE)</f>
        <v>0</v>
      </c>
      <c r="L534" s="269">
        <f>VLOOKUP(A534,'Integration Change'!H:K,4,FALSE)</f>
        <v>0</v>
      </c>
      <c r="M534" s="269">
        <f>VLOOKUP(A534,'Other SPED'!A:D,4,FALSE)</f>
        <v>0</v>
      </c>
      <c r="N534" s="269">
        <f>VLOOKUP(A534,'LTFM Change'!G:J,4,FALSE)</f>
        <v>0</v>
      </c>
      <c r="O534" s="269">
        <f>VLOOKUP(A534,QComp!I:N,6,FALSE)</f>
        <v>0</v>
      </c>
      <c r="P534" s="269">
        <f>VLOOKUP(A534,'Breakfast and Lunch'!A:D,4,FALSE)</f>
        <v>0</v>
      </c>
      <c r="Q534" s="269">
        <f>VLOOKUP(A534,'Breakfast and Lunch'!A:E,5,FALSE)</f>
        <v>0</v>
      </c>
      <c r="R534" s="269">
        <v>0</v>
      </c>
      <c r="S534" s="269">
        <v>0</v>
      </c>
      <c r="T534" s="269">
        <f>VLOOKUP(A534,QComp!A:D,4,FALSE)</f>
        <v>0</v>
      </c>
      <c r="U534" s="269">
        <f t="shared" si="117"/>
        <v>-115</v>
      </c>
      <c r="V534" s="269">
        <f>VLOOKUP(A534,'2020 SPED'!A:AF,32,FALSE)</f>
        <v>0</v>
      </c>
      <c r="W534" s="270">
        <f t="shared" si="121"/>
        <v>116820</v>
      </c>
      <c r="X534" s="247">
        <f t="shared" si="118"/>
        <v>1.6339590583329348E-2</v>
      </c>
      <c r="Z534" s="268">
        <f>VLOOKUP(A534,'Pupil Info'!A:E,5,FALSE)</f>
        <v>710</v>
      </c>
      <c r="AA534" s="269">
        <f>VLOOKUP(A534,'Starting Point 2021'!A:AB,28,FALSE)+VLOOKUP(A534,'2021 SPED'!A:AT,23,FALSE)</f>
        <v>7498532.2481516097</v>
      </c>
      <c r="AB534" s="269">
        <f>VLOOKUP(A534,'Starting Point 2021'!A:AB,28,FALSE)</f>
        <v>6397266</v>
      </c>
      <c r="AC534" s="269">
        <f>VLOOKUP(A534,'2% 2021'!A:AB,28,FALSE)</f>
        <v>6644238</v>
      </c>
      <c r="AD534" s="269">
        <f t="shared" si="116"/>
        <v>246972</v>
      </c>
      <c r="AE534" s="269">
        <f>VLOOKUP(A534,'2% with VPK 2021'!A:AB,28,FALSE)</f>
        <v>6644823</v>
      </c>
      <c r="AF534" s="269">
        <f>VLOOKUP(A534,'Charter School Lease'!A:E,5,FALSE)</f>
        <v>0</v>
      </c>
      <c r="AG534" s="269">
        <f>VLOOKUP(A534,'Integration Change'!H:L,5,FALSE)</f>
        <v>0</v>
      </c>
      <c r="AH534" s="269">
        <f>VLOOKUP(A534,'Other SPED'!A:D,4,FALSE)</f>
        <v>0</v>
      </c>
      <c r="AI534" s="269">
        <f>VLOOKUP(A534,QComp!I:R,10,FALSE)</f>
        <v>0</v>
      </c>
      <c r="AJ534" s="269">
        <f>VLOOKUP(A534,'LTFM Change'!G:K,5,FALSE)</f>
        <v>0</v>
      </c>
      <c r="AK534" s="269">
        <f>VLOOKUP(A534,'Breakfast and Lunch'!A:E,5,FALSE)</f>
        <v>0</v>
      </c>
      <c r="AL534" s="269">
        <f>VLOOKUP(A534,'Breakfast and Lunch'!A:D,4,FALSE)</f>
        <v>0</v>
      </c>
      <c r="AM534" s="269">
        <v>0</v>
      </c>
      <c r="AN534" s="269">
        <f>VLOOKUP(A534,'Safe School'!F:J,5,FALSE)</f>
        <v>0</v>
      </c>
      <c r="AO534" s="269">
        <v>0</v>
      </c>
      <c r="AP534" s="269">
        <f>VLOOKUP(A534,QComp!A:E,5,FALSE)</f>
        <v>0</v>
      </c>
      <c r="AQ534" s="269">
        <f t="shared" si="119"/>
        <v>585</v>
      </c>
      <c r="AR534" s="269">
        <f>VLOOKUP(A534,'2021 SPED'!A:AF,32,FALSE)</f>
        <v>-74.815687877126038</v>
      </c>
      <c r="AS534" s="285">
        <f t="shared" si="122"/>
        <v>247482.18431212287</v>
      </c>
      <c r="AT534" s="247">
        <f t="shared" si="123"/>
        <v>3.3004083482221114E-2</v>
      </c>
      <c r="AU534" s="249">
        <f t="shared" si="120"/>
        <v>364302.18431212287</v>
      </c>
    </row>
    <row r="535" spans="1:47" x14ac:dyDescent="0.3">
      <c r="A535" s="243">
        <v>4253</v>
      </c>
      <c r="B535" s="243">
        <v>7</v>
      </c>
      <c r="C535" s="243" t="s">
        <v>515</v>
      </c>
      <c r="D535" s="243">
        <v>7</v>
      </c>
      <c r="E535" s="268">
        <f>VLOOKUP(A535,'Pupil Info'!A:D,4,FALSE)</f>
        <v>120</v>
      </c>
      <c r="F535" s="269">
        <f>VLOOKUP(A535,'Starting Point 2020'!A:AB,28,FALSE)+IFERROR(VLOOKUP(A535,'2020 SPED'!A:W,23,FALSE),0)</f>
        <v>1149594.828250532</v>
      </c>
      <c r="G535" s="269">
        <f>VLOOKUP(A535,'Starting Point 2020'!A:AB,28,FALSE)</f>
        <v>824970</v>
      </c>
      <c r="H535" s="269">
        <f>VLOOKUP(A535,'2% 2020'!A:AB,28,FALSE)</f>
        <v>840635</v>
      </c>
      <c r="I535" s="269">
        <f t="shared" si="115"/>
        <v>15665</v>
      </c>
      <c r="J535" s="269">
        <f>VLOOKUP(A535,'2% with VPK 2020'!A:AB,28,FALSE)</f>
        <v>840625</v>
      </c>
      <c r="K535" s="269">
        <f>VLOOKUP(A535,'Charter School Lease'!A:D,4,FALSE)</f>
        <v>0</v>
      </c>
      <c r="L535" s="269">
        <f>VLOOKUP(A535,'Integration Change'!H:K,4,FALSE)</f>
        <v>0</v>
      </c>
      <c r="M535" s="269">
        <f>VLOOKUP(A535,'Other SPED'!A:D,4,FALSE)</f>
        <v>0</v>
      </c>
      <c r="N535" s="269">
        <f>VLOOKUP(A535,'LTFM Change'!G:J,4,FALSE)</f>
        <v>0</v>
      </c>
      <c r="O535" s="269">
        <f>VLOOKUP(A535,QComp!I:N,6,FALSE)</f>
        <v>0</v>
      </c>
      <c r="P535" s="269">
        <f>VLOOKUP(A535,'Breakfast and Lunch'!A:D,4,FALSE)</f>
        <v>0</v>
      </c>
      <c r="Q535" s="269">
        <f>VLOOKUP(A535,'Breakfast and Lunch'!A:E,5,FALSE)</f>
        <v>0</v>
      </c>
      <c r="R535" s="269">
        <v>0</v>
      </c>
      <c r="S535" s="269">
        <v>0</v>
      </c>
      <c r="T535" s="269">
        <f>VLOOKUP(A535,QComp!A:D,4,FALSE)</f>
        <v>0</v>
      </c>
      <c r="U535" s="269">
        <f t="shared" si="117"/>
        <v>-10</v>
      </c>
      <c r="V535" s="269">
        <f>VLOOKUP(A535,'2020 SPED'!A:AF,32,FALSE)</f>
        <v>0</v>
      </c>
      <c r="W535" s="270">
        <f t="shared" si="121"/>
        <v>15655</v>
      </c>
      <c r="X535" s="247">
        <f t="shared" si="118"/>
        <v>1.3617841360528715E-2</v>
      </c>
      <c r="Z535" s="268">
        <f>VLOOKUP(A535,'Pupil Info'!A:E,5,FALSE)</f>
        <v>120</v>
      </c>
      <c r="AA535" s="269">
        <f>VLOOKUP(A535,'Starting Point 2021'!A:AB,28,FALSE)+VLOOKUP(A535,'2021 SPED'!A:AT,23,FALSE)</f>
        <v>1180427.4069517273</v>
      </c>
      <c r="AB535" s="269">
        <f>VLOOKUP(A535,'Starting Point 2021'!A:AB,28,FALSE)</f>
        <v>825945</v>
      </c>
      <c r="AC535" s="269">
        <f>VLOOKUP(A535,'2% 2021'!A:AB,28,FALSE)</f>
        <v>857691</v>
      </c>
      <c r="AD535" s="269">
        <f t="shared" si="116"/>
        <v>31746</v>
      </c>
      <c r="AE535" s="269">
        <f>VLOOKUP(A535,'2% with VPK 2021'!A:AB,28,FALSE)</f>
        <v>857682</v>
      </c>
      <c r="AF535" s="269">
        <f>VLOOKUP(A535,'Charter School Lease'!A:E,5,FALSE)</f>
        <v>0</v>
      </c>
      <c r="AG535" s="269">
        <f>VLOOKUP(A535,'Integration Change'!H:L,5,FALSE)</f>
        <v>0</v>
      </c>
      <c r="AH535" s="269">
        <f>VLOOKUP(A535,'Other SPED'!A:D,4,FALSE)</f>
        <v>0</v>
      </c>
      <c r="AI535" s="269">
        <f>VLOOKUP(A535,QComp!I:R,10,FALSE)</f>
        <v>0</v>
      </c>
      <c r="AJ535" s="269">
        <f>VLOOKUP(A535,'LTFM Change'!G:K,5,FALSE)</f>
        <v>0</v>
      </c>
      <c r="AK535" s="269">
        <f>VLOOKUP(A535,'Breakfast and Lunch'!A:E,5,FALSE)</f>
        <v>0</v>
      </c>
      <c r="AL535" s="269">
        <f>VLOOKUP(A535,'Breakfast and Lunch'!A:D,4,FALSE)</f>
        <v>0</v>
      </c>
      <c r="AM535" s="269">
        <v>0</v>
      </c>
      <c r="AN535" s="269">
        <f>VLOOKUP(A535,'Safe School'!F:J,5,FALSE)</f>
        <v>0</v>
      </c>
      <c r="AO535" s="269">
        <v>0</v>
      </c>
      <c r="AP535" s="269">
        <f>VLOOKUP(A535,QComp!A:E,5,FALSE)</f>
        <v>0</v>
      </c>
      <c r="AQ535" s="269">
        <f t="shared" si="119"/>
        <v>-9</v>
      </c>
      <c r="AR535" s="269">
        <f>VLOOKUP(A535,'2021 SPED'!A:AF,32,FALSE)</f>
        <v>551.31228404672584</v>
      </c>
      <c r="AS535" s="285">
        <f t="shared" si="122"/>
        <v>32288.312284046726</v>
      </c>
      <c r="AT535" s="247">
        <f t="shared" si="123"/>
        <v>2.7353068976453534E-2</v>
      </c>
      <c r="AU535" s="249">
        <f t="shared" si="120"/>
        <v>47943.312284046726</v>
      </c>
    </row>
    <row r="536" spans="1:47" x14ac:dyDescent="0.3">
      <c r="A536" s="243">
        <v>4254</v>
      </c>
      <c r="B536" s="243">
        <v>7</v>
      </c>
      <c r="C536" s="243" t="s">
        <v>516</v>
      </c>
      <c r="D536" s="243">
        <v>7</v>
      </c>
      <c r="E536" s="268">
        <f>VLOOKUP(A536,'Pupil Info'!A:D,4,FALSE)</f>
        <v>190</v>
      </c>
      <c r="F536" s="269">
        <f>VLOOKUP(A536,'Starting Point 2020'!A:AB,28,FALSE)+IFERROR(VLOOKUP(A536,'2020 SPED'!A:W,23,FALSE),0)</f>
        <v>1732993.1877552378</v>
      </c>
      <c r="G536" s="269">
        <f>VLOOKUP(A536,'Starting Point 2020'!A:AB,28,FALSE)</f>
        <v>1287070</v>
      </c>
      <c r="H536" s="269">
        <f>VLOOKUP(A536,'2% 2020'!A:AB,28,FALSE)</f>
        <v>1311295</v>
      </c>
      <c r="I536" s="269">
        <f t="shared" ref="I536:I543" si="124">H536-G536</f>
        <v>24225</v>
      </c>
      <c r="J536" s="269">
        <f>VLOOKUP(A536,'2% with VPK 2020'!A:AB,28,FALSE)</f>
        <v>1311267</v>
      </c>
      <c r="K536" s="269">
        <f>VLOOKUP(A536,'Charter School Lease'!A:D,4,FALSE)</f>
        <v>0</v>
      </c>
      <c r="L536" s="269">
        <f>VLOOKUP(A536,'Integration Change'!H:K,4,FALSE)</f>
        <v>0</v>
      </c>
      <c r="M536" s="269">
        <f>VLOOKUP(A536,'Other SPED'!A:D,4,FALSE)</f>
        <v>0</v>
      </c>
      <c r="N536" s="269">
        <f>VLOOKUP(A536,'LTFM Change'!G:J,4,FALSE)</f>
        <v>0</v>
      </c>
      <c r="O536" s="269">
        <f>VLOOKUP(A536,QComp!I:N,6,FALSE)</f>
        <v>0</v>
      </c>
      <c r="P536" s="269">
        <f>VLOOKUP(A536,'Breakfast and Lunch'!A:D,4,FALSE)</f>
        <v>0</v>
      </c>
      <c r="Q536" s="269">
        <f>VLOOKUP(A536,'Breakfast and Lunch'!A:E,5,FALSE)</f>
        <v>0</v>
      </c>
      <c r="R536" s="269">
        <v>0</v>
      </c>
      <c r="S536" s="269">
        <v>0</v>
      </c>
      <c r="T536" s="269">
        <f>VLOOKUP(A536,QComp!A:D,4,FALSE)</f>
        <v>0</v>
      </c>
      <c r="U536" s="269">
        <f t="shared" si="117"/>
        <v>-28</v>
      </c>
      <c r="V536" s="269">
        <f>VLOOKUP(A536,'2020 SPED'!A:AF,32,FALSE)</f>
        <v>0</v>
      </c>
      <c r="W536" s="270">
        <f t="shared" si="121"/>
        <v>24197</v>
      </c>
      <c r="X536" s="247">
        <f t="shared" si="118"/>
        <v>1.3962547672413299E-2</v>
      </c>
      <c r="Z536" s="268">
        <f>VLOOKUP(A536,'Pupil Info'!A:E,5,FALSE)</f>
        <v>200</v>
      </c>
      <c r="AA536" s="269">
        <f>VLOOKUP(A536,'Starting Point 2021'!A:AB,28,FALSE)+VLOOKUP(A536,'2021 SPED'!A:AT,23,FALSE)</f>
        <v>1866161.3000054101</v>
      </c>
      <c r="AB536" s="269">
        <f>VLOOKUP(A536,'Starting Point 2021'!A:AB,28,FALSE)</f>
        <v>1354430</v>
      </c>
      <c r="AC536" s="269">
        <f>VLOOKUP(A536,'2% 2021'!A:AB,28,FALSE)</f>
        <v>1405992</v>
      </c>
      <c r="AD536" s="269">
        <f t="shared" ref="AD536:AD543" si="125">AC536-AB536</f>
        <v>51562</v>
      </c>
      <c r="AE536" s="269">
        <f>VLOOKUP(A536,'2% with VPK 2021'!A:AB,28,FALSE)</f>
        <v>1405959</v>
      </c>
      <c r="AF536" s="269">
        <f>VLOOKUP(A536,'Charter School Lease'!A:E,5,FALSE)</f>
        <v>0</v>
      </c>
      <c r="AG536" s="269">
        <f>VLOOKUP(A536,'Integration Change'!H:L,5,FALSE)</f>
        <v>0</v>
      </c>
      <c r="AH536" s="269">
        <f>VLOOKUP(A536,'Other SPED'!A:D,4,FALSE)</f>
        <v>0</v>
      </c>
      <c r="AI536" s="269">
        <f>VLOOKUP(A536,QComp!I:R,10,FALSE)</f>
        <v>0</v>
      </c>
      <c r="AJ536" s="269">
        <f>VLOOKUP(A536,'LTFM Change'!G:K,5,FALSE)</f>
        <v>0</v>
      </c>
      <c r="AK536" s="269">
        <f>VLOOKUP(A536,'Breakfast and Lunch'!A:E,5,FALSE)</f>
        <v>0</v>
      </c>
      <c r="AL536" s="269">
        <f>VLOOKUP(A536,'Breakfast and Lunch'!A:D,4,FALSE)</f>
        <v>0</v>
      </c>
      <c r="AM536" s="269">
        <v>0</v>
      </c>
      <c r="AN536" s="269">
        <f>VLOOKUP(A536,'Safe School'!F:J,5,FALSE)</f>
        <v>0</v>
      </c>
      <c r="AO536" s="269">
        <v>0</v>
      </c>
      <c r="AP536" s="269">
        <f>VLOOKUP(A536,QComp!A:E,5,FALSE)</f>
        <v>0</v>
      </c>
      <c r="AQ536" s="269">
        <f t="shared" si="119"/>
        <v>-33</v>
      </c>
      <c r="AR536" s="269">
        <f>VLOOKUP(A536,'2021 SPED'!A:AF,32,FALSE)</f>
        <v>920.41627373039955</v>
      </c>
      <c r="AS536" s="285">
        <f t="shared" si="122"/>
        <v>52449.4162737304</v>
      </c>
      <c r="AT536" s="247">
        <f t="shared" si="123"/>
        <v>2.8105510640252955E-2</v>
      </c>
      <c r="AU536" s="249">
        <f t="shared" si="120"/>
        <v>76646.4162737304</v>
      </c>
    </row>
    <row r="537" spans="1:47" x14ac:dyDescent="0.3">
      <c r="A537" s="243">
        <v>4255</v>
      </c>
      <c r="B537" s="243">
        <v>7</v>
      </c>
      <c r="C537" s="243" t="s">
        <v>517</v>
      </c>
      <c r="D537" s="243">
        <v>7</v>
      </c>
      <c r="E537" s="268">
        <f>VLOOKUP(A537,'Pupil Info'!A:D,4,FALSE)</f>
        <v>270</v>
      </c>
      <c r="F537" s="269">
        <f>VLOOKUP(A537,'Starting Point 2020'!A:AB,28,FALSE)+IFERROR(VLOOKUP(A537,'2020 SPED'!A:W,23,FALSE),0)</f>
        <v>3207758.5057851281</v>
      </c>
      <c r="G537" s="269">
        <f>VLOOKUP(A537,'Starting Point 2020'!A:AB,28,FALSE)</f>
        <v>2485346</v>
      </c>
      <c r="H537" s="269">
        <f>VLOOKUP(A537,'2% 2020'!A:AB,28,FALSE)</f>
        <v>2533650</v>
      </c>
      <c r="I537" s="269">
        <f t="shared" si="124"/>
        <v>48304</v>
      </c>
      <c r="J537" s="269">
        <f>VLOOKUP(A537,'2% with VPK 2020'!A:AB,28,FALSE)</f>
        <v>2533628</v>
      </c>
      <c r="K537" s="269">
        <f>VLOOKUP(A537,'Charter School Lease'!A:D,4,FALSE)</f>
        <v>0</v>
      </c>
      <c r="L537" s="269">
        <f>VLOOKUP(A537,'Integration Change'!H:K,4,FALSE)</f>
        <v>0</v>
      </c>
      <c r="M537" s="269">
        <f>VLOOKUP(A537,'Other SPED'!A:D,4,FALSE)</f>
        <v>0</v>
      </c>
      <c r="N537" s="269">
        <f>VLOOKUP(A537,'LTFM Change'!G:J,4,FALSE)</f>
        <v>0</v>
      </c>
      <c r="O537" s="269">
        <f>VLOOKUP(A537,QComp!I:N,6,FALSE)</f>
        <v>0</v>
      </c>
      <c r="P537" s="269">
        <f>VLOOKUP(A537,'Breakfast and Lunch'!A:D,4,FALSE)</f>
        <v>0</v>
      </c>
      <c r="Q537" s="269">
        <f>VLOOKUP(A537,'Breakfast and Lunch'!A:E,5,FALSE)</f>
        <v>0</v>
      </c>
      <c r="R537" s="269">
        <v>0</v>
      </c>
      <c r="S537" s="269">
        <v>0</v>
      </c>
      <c r="T537" s="269">
        <f>VLOOKUP(A537,QComp!A:D,4,FALSE)</f>
        <v>0</v>
      </c>
      <c r="U537" s="269">
        <f t="shared" ref="U537:U543" si="126">SUM(J537:T537)-H537</f>
        <v>-22</v>
      </c>
      <c r="V537" s="269">
        <f>VLOOKUP(A537,'2020 SPED'!A:AF,32,FALSE)</f>
        <v>0</v>
      </c>
      <c r="W537" s="270">
        <f t="shared" si="121"/>
        <v>48282</v>
      </c>
      <c r="X537" s="247">
        <f t="shared" ref="X537:X543" si="127">((F537+W537)-F537)/F537</f>
        <v>1.5051631821075178E-2</v>
      </c>
      <c r="Z537" s="268">
        <f>VLOOKUP(A537,'Pupil Info'!A:E,5,FALSE)</f>
        <v>270</v>
      </c>
      <c r="AA537" s="269">
        <f>VLOOKUP(A537,'Starting Point 2021'!A:AB,28,FALSE)+VLOOKUP(A537,'2021 SPED'!A:AT,23,FALSE)</f>
        <v>3319515.6288394541</v>
      </c>
      <c r="AB537" s="269">
        <f>VLOOKUP(A537,'Starting Point 2021'!A:AB,28,FALSE)</f>
        <v>2527164</v>
      </c>
      <c r="AC537" s="269">
        <f>VLOOKUP(A537,'2% 2021'!A:AB,28,FALSE)</f>
        <v>2629752</v>
      </c>
      <c r="AD537" s="269">
        <f t="shared" si="125"/>
        <v>102588</v>
      </c>
      <c r="AE537" s="269">
        <f>VLOOKUP(A537,'2% with VPK 2021'!A:AB,28,FALSE)</f>
        <v>2629730</v>
      </c>
      <c r="AF537" s="269">
        <f>VLOOKUP(A537,'Charter School Lease'!A:E,5,FALSE)</f>
        <v>0</v>
      </c>
      <c r="AG537" s="269">
        <f>VLOOKUP(A537,'Integration Change'!H:L,5,FALSE)</f>
        <v>0</v>
      </c>
      <c r="AH537" s="269">
        <f>VLOOKUP(A537,'Other SPED'!A:D,4,FALSE)</f>
        <v>0</v>
      </c>
      <c r="AI537" s="269">
        <f>VLOOKUP(A537,QComp!I:R,10,FALSE)</f>
        <v>0</v>
      </c>
      <c r="AJ537" s="269">
        <f>VLOOKUP(A537,'LTFM Change'!G:K,5,FALSE)</f>
        <v>0</v>
      </c>
      <c r="AK537" s="269">
        <f>VLOOKUP(A537,'Breakfast and Lunch'!A:E,5,FALSE)</f>
        <v>0</v>
      </c>
      <c r="AL537" s="269">
        <f>VLOOKUP(A537,'Breakfast and Lunch'!A:D,4,FALSE)</f>
        <v>0</v>
      </c>
      <c r="AM537" s="269">
        <v>0</v>
      </c>
      <c r="AN537" s="269">
        <f>VLOOKUP(A537,'Safe School'!F:J,5,FALSE)</f>
        <v>0</v>
      </c>
      <c r="AO537" s="269">
        <v>0</v>
      </c>
      <c r="AP537" s="269">
        <f>VLOOKUP(A537,QComp!A:E,5,FALSE)</f>
        <v>0</v>
      </c>
      <c r="AQ537" s="269">
        <f t="shared" ref="AQ537:AQ543" si="128">SUM(AE537:AP537)-AC537</f>
        <v>-22</v>
      </c>
      <c r="AR537" s="269">
        <f>VLOOKUP(A537,'2021 SPED'!A:AF,32,FALSE)</f>
        <v>241.76260254054796</v>
      </c>
      <c r="AS537" s="285">
        <f t="shared" si="122"/>
        <v>102807.76260254055</v>
      </c>
      <c r="AT537" s="247">
        <f t="shared" si="123"/>
        <v>3.0970712024779228E-2</v>
      </c>
      <c r="AU537" s="249">
        <f t="shared" si="120"/>
        <v>151089.76260254055</v>
      </c>
    </row>
    <row r="538" spans="1:47" x14ac:dyDescent="0.3">
      <c r="A538" s="243">
        <v>4261</v>
      </c>
      <c r="B538" s="243">
        <v>7</v>
      </c>
      <c r="C538" s="243" t="s">
        <v>518</v>
      </c>
      <c r="D538" s="243">
        <v>7</v>
      </c>
      <c r="E538" s="268">
        <f>VLOOKUP(A538,'Pupil Info'!A:D,4,FALSE)</f>
        <v>176</v>
      </c>
      <c r="F538" s="269">
        <f>VLOOKUP(A538,'Starting Point 2020'!A:AB,28,FALSE)+IFERROR(VLOOKUP(A538,'2020 SPED'!A:W,23,FALSE),0)</f>
        <v>2136899.3201464638</v>
      </c>
      <c r="G538" s="269">
        <f>VLOOKUP(A538,'Starting Point 2020'!A:AB,28,FALSE)</f>
        <v>1662092</v>
      </c>
      <c r="H538" s="269">
        <f>VLOOKUP(A538,'2% 2020'!A:AB,28,FALSE)</f>
        <v>1695476</v>
      </c>
      <c r="I538" s="269">
        <f t="shared" si="124"/>
        <v>33384</v>
      </c>
      <c r="J538" s="269">
        <f>VLOOKUP(A538,'2% with VPK 2020'!A:AB,28,FALSE)</f>
        <v>1695462</v>
      </c>
      <c r="K538" s="269">
        <f>VLOOKUP(A538,'Charter School Lease'!A:D,4,FALSE)</f>
        <v>0</v>
      </c>
      <c r="L538" s="269">
        <f>VLOOKUP(A538,'Integration Change'!H:K,4,FALSE)</f>
        <v>0</v>
      </c>
      <c r="M538" s="269">
        <f>VLOOKUP(A538,'Other SPED'!A:D,4,FALSE)</f>
        <v>0</v>
      </c>
      <c r="N538" s="269">
        <f>VLOOKUP(A538,'LTFM Change'!G:J,4,FALSE)</f>
        <v>0</v>
      </c>
      <c r="O538" s="269">
        <f>VLOOKUP(A538,QComp!I:N,6,FALSE)</f>
        <v>0</v>
      </c>
      <c r="P538" s="269">
        <v>0</v>
      </c>
      <c r="Q538" s="269">
        <v>0</v>
      </c>
      <c r="R538" s="269">
        <v>0</v>
      </c>
      <c r="S538" s="269">
        <v>0</v>
      </c>
      <c r="T538" s="269">
        <f>VLOOKUP(A538,QComp!A:D,4,FALSE)</f>
        <v>0</v>
      </c>
      <c r="U538" s="269">
        <f t="shared" si="126"/>
        <v>-14</v>
      </c>
      <c r="V538" s="269">
        <f>VLOOKUP(A538,'2020 SPED'!A:AF,32,FALSE)</f>
        <v>0</v>
      </c>
      <c r="W538" s="270">
        <f t="shared" si="121"/>
        <v>33370</v>
      </c>
      <c r="X538" s="247">
        <f t="shared" si="127"/>
        <v>1.5616084335556253E-2</v>
      </c>
      <c r="Z538" s="268">
        <f>VLOOKUP(A538,'Pupil Info'!A:E,5,FALSE)</f>
        <v>176</v>
      </c>
      <c r="AA538" s="269">
        <f>VLOOKUP(A538,'Starting Point 2021'!A:AB,28,FALSE)+VLOOKUP(A538,'2021 SPED'!A:AT,23,FALSE)</f>
        <v>2227048.9925938295</v>
      </c>
      <c r="AB538" s="269">
        <f>VLOOKUP(A538,'Starting Point 2021'!A:AB,28,FALSE)</f>
        <v>1707165</v>
      </c>
      <c r="AC538" s="269">
        <f>VLOOKUP(A538,'2% 2021'!A:AB,28,FALSE)</f>
        <v>1776826</v>
      </c>
      <c r="AD538" s="269">
        <f t="shared" si="125"/>
        <v>69661</v>
      </c>
      <c r="AE538" s="269">
        <f>VLOOKUP(A538,'2% with VPK 2021'!A:AB,28,FALSE)</f>
        <v>1776811</v>
      </c>
      <c r="AF538" s="269">
        <f>VLOOKUP(A538,'Charter School Lease'!A:E,5,FALSE)</f>
        <v>0</v>
      </c>
      <c r="AG538" s="269">
        <f>VLOOKUP(A538,'Integration Change'!H:L,5,FALSE)</f>
        <v>0</v>
      </c>
      <c r="AH538" s="269">
        <f>VLOOKUP(A538,'Other SPED'!A:D,4,FALSE)</f>
        <v>0</v>
      </c>
      <c r="AI538" s="269">
        <f>VLOOKUP(A538,QComp!I:R,10,FALSE)</f>
        <v>0</v>
      </c>
      <c r="AJ538" s="269">
        <f>VLOOKUP(A538,'LTFM Change'!G:K,5,FALSE)</f>
        <v>0</v>
      </c>
      <c r="AK538" s="269">
        <v>0</v>
      </c>
      <c r="AL538" s="269">
        <v>0</v>
      </c>
      <c r="AM538" s="269">
        <v>0</v>
      </c>
      <c r="AN538" s="269">
        <f>VLOOKUP(A538,'Safe School'!F:J,5,FALSE)</f>
        <v>0</v>
      </c>
      <c r="AO538" s="269">
        <v>0</v>
      </c>
      <c r="AP538" s="269">
        <f>VLOOKUP(A538,QComp!A:E,5,FALSE)</f>
        <v>0</v>
      </c>
      <c r="AQ538" s="269">
        <f t="shared" si="128"/>
        <v>-15</v>
      </c>
      <c r="AR538" s="269">
        <f>VLOOKUP(A538,'2021 SPED'!A:AF,32,FALSE)</f>
        <v>341.03531100321561</v>
      </c>
      <c r="AS538" s="285">
        <f t="shared" si="122"/>
        <v>69987.035311003216</v>
      </c>
      <c r="AT538" s="247">
        <f t="shared" si="123"/>
        <v>3.1425907352621719E-2</v>
      </c>
      <c r="AU538" s="249">
        <f t="shared" si="120"/>
        <v>103357.03531100322</v>
      </c>
    </row>
    <row r="539" spans="1:47" x14ac:dyDescent="0.3">
      <c r="A539" s="243">
        <v>4264</v>
      </c>
      <c r="B539" s="243">
        <v>7</v>
      </c>
      <c r="C539" s="243" t="s">
        <v>519</v>
      </c>
      <c r="D539" s="243">
        <v>7</v>
      </c>
      <c r="E539" s="268">
        <f>VLOOKUP(A539,'Pupil Info'!A:D,4,FALSE)</f>
        <v>140</v>
      </c>
      <c r="F539" s="269">
        <f>VLOOKUP(A539,'Starting Point 2020'!A:AB,28,FALSE)+IFERROR(VLOOKUP(A539,'2020 SPED'!A:W,23,FALSE),0)</f>
        <v>1727171.3395970552</v>
      </c>
      <c r="G539" s="269">
        <f>VLOOKUP(A539,'Starting Point 2020'!A:AB,28,FALSE)</f>
        <v>1349489</v>
      </c>
      <c r="H539" s="269">
        <f>VLOOKUP(A539,'2% 2020'!A:AB,28,FALSE)</f>
        <v>1376642</v>
      </c>
      <c r="I539" s="269">
        <f t="shared" si="124"/>
        <v>27153</v>
      </c>
      <c r="J539" s="269">
        <f>VLOOKUP(A539,'2% with VPK 2020'!A:AB,28,FALSE)</f>
        <v>1376630</v>
      </c>
      <c r="K539" s="269">
        <f>VLOOKUP(A539,'Charter School Lease'!A:D,4,FALSE)</f>
        <v>0</v>
      </c>
      <c r="L539" s="269">
        <f>VLOOKUP(A539,'Integration Change'!H:K,4,FALSE)</f>
        <v>0</v>
      </c>
      <c r="M539" s="269">
        <f>VLOOKUP(A539,'Other SPED'!A:D,4,FALSE)</f>
        <v>0</v>
      </c>
      <c r="N539" s="269">
        <f>VLOOKUP(A539,'LTFM Change'!G:J,4,FALSE)</f>
        <v>0</v>
      </c>
      <c r="O539" s="269">
        <f>VLOOKUP(A539,QComp!I:N,6,FALSE)</f>
        <v>0</v>
      </c>
      <c r="P539" s="269">
        <v>0</v>
      </c>
      <c r="Q539" s="269">
        <v>0</v>
      </c>
      <c r="R539" s="269">
        <v>0</v>
      </c>
      <c r="S539" s="269">
        <v>0</v>
      </c>
      <c r="T539" s="269">
        <f>VLOOKUP(A539,QComp!A:D,4,FALSE)</f>
        <v>0</v>
      </c>
      <c r="U539" s="269">
        <f t="shared" si="126"/>
        <v>-12</v>
      </c>
      <c r="V539" s="269">
        <f>VLOOKUP(A539,'2020 SPED'!A:AF,32,FALSE)</f>
        <v>0</v>
      </c>
      <c r="W539" s="270">
        <f t="shared" si="121"/>
        <v>27141</v>
      </c>
      <c r="X539" s="247">
        <f t="shared" si="127"/>
        <v>1.5714132916501457E-2</v>
      </c>
      <c r="Z539" s="268">
        <f>VLOOKUP(A539,'Pupil Info'!A:E,5,FALSE)</f>
        <v>140</v>
      </c>
      <c r="AA539" s="269">
        <f>VLOOKUP(A539,'Starting Point 2021'!A:AB,28,FALSE)+VLOOKUP(A539,'2021 SPED'!A:AT,23,FALSE)</f>
        <v>1728696.4528751792</v>
      </c>
      <c r="AB539" s="269">
        <f>VLOOKUP(A539,'Starting Point 2021'!A:AB,28,FALSE)</f>
        <v>1318200</v>
      </c>
      <c r="AC539" s="269">
        <f>VLOOKUP(A539,'2% 2021'!A:AB,28,FALSE)</f>
        <v>1371759</v>
      </c>
      <c r="AD539" s="269">
        <f t="shared" si="125"/>
        <v>53559</v>
      </c>
      <c r="AE539" s="269">
        <f>VLOOKUP(A539,'2% with VPK 2021'!A:AB,28,FALSE)</f>
        <v>1371747</v>
      </c>
      <c r="AF539" s="269">
        <f>VLOOKUP(A539,'Charter School Lease'!A:E,5,FALSE)</f>
        <v>0</v>
      </c>
      <c r="AG539" s="269">
        <f>VLOOKUP(A539,'Integration Change'!H:L,5,FALSE)</f>
        <v>0</v>
      </c>
      <c r="AH539" s="269">
        <f>VLOOKUP(A539,'Other SPED'!A:D,4,FALSE)</f>
        <v>0</v>
      </c>
      <c r="AI539" s="269">
        <f>VLOOKUP(A539,QComp!I:R,10,FALSE)</f>
        <v>0</v>
      </c>
      <c r="AJ539" s="269">
        <f>VLOOKUP(A539,'LTFM Change'!G:K,5,FALSE)</f>
        <v>0</v>
      </c>
      <c r="AK539" s="269">
        <v>0</v>
      </c>
      <c r="AL539" s="269">
        <v>0</v>
      </c>
      <c r="AM539" s="269">
        <v>0</v>
      </c>
      <c r="AN539" s="269">
        <f>VLOOKUP(A539,'Safe School'!F:J,5,FALSE)</f>
        <v>0</v>
      </c>
      <c r="AO539" s="269">
        <v>0</v>
      </c>
      <c r="AP539" s="269">
        <f>VLOOKUP(A539,QComp!A:E,5,FALSE)</f>
        <v>0</v>
      </c>
      <c r="AQ539" s="269">
        <f t="shared" si="128"/>
        <v>-12</v>
      </c>
      <c r="AR539" s="269">
        <f>VLOOKUP(A539,'2021 SPED'!A:AF,32,FALSE)</f>
        <v>132.16035844571888</v>
      </c>
      <c r="AS539" s="285">
        <f t="shared" si="122"/>
        <v>53679.160358445719</v>
      </c>
      <c r="AT539" s="247">
        <f t="shared" si="123"/>
        <v>3.1051813792506017E-2</v>
      </c>
      <c r="AU539" s="249">
        <f t="shared" si="120"/>
        <v>80820.160358445719</v>
      </c>
    </row>
    <row r="540" spans="1:47" x14ac:dyDescent="0.3">
      <c r="A540" s="243">
        <v>4265</v>
      </c>
      <c r="B540" s="243">
        <v>7</v>
      </c>
      <c r="C540" s="243" t="s">
        <v>520</v>
      </c>
      <c r="D540" s="243">
        <v>7</v>
      </c>
      <c r="E540" s="268">
        <f>VLOOKUP(A540,'Pupil Info'!A:D,4,FALSE)</f>
        <v>10</v>
      </c>
      <c r="F540" s="269">
        <f>VLOOKUP(A540,'Starting Point 2020'!A:AB,28,FALSE)+IFERROR(VLOOKUP(A540,'2020 SPED'!A:W,23,FALSE),0)</f>
        <v>106030.12288455854</v>
      </c>
      <c r="G540" s="269">
        <f>VLOOKUP(A540,'Starting Point 2020'!A:AB,28,FALSE)</f>
        <v>79066</v>
      </c>
      <c r="H540" s="269">
        <f>VLOOKUP(A540,'2% 2020'!A:AB,28,FALSE)</f>
        <v>80604</v>
      </c>
      <c r="I540" s="269">
        <f t="shared" si="124"/>
        <v>1538</v>
      </c>
      <c r="J540" s="269">
        <f>VLOOKUP(A540,'2% with VPK 2020'!A:AB,28,FALSE)</f>
        <v>80604</v>
      </c>
      <c r="K540" s="269">
        <f>VLOOKUP(A540,'Charter School Lease'!A:D,4,FALSE)</f>
        <v>0</v>
      </c>
      <c r="L540" s="269">
        <f>VLOOKUP(A540,'Integration Change'!H:K,4,FALSE)</f>
        <v>0</v>
      </c>
      <c r="M540" s="269">
        <f>VLOOKUP(A540,'Other SPED'!A:D,4,FALSE)</f>
        <v>0</v>
      </c>
      <c r="N540" s="269">
        <f>VLOOKUP(A540,'LTFM Change'!G:J,4,FALSE)</f>
        <v>0</v>
      </c>
      <c r="O540" s="269">
        <f>VLOOKUP(A540,QComp!I:N,6,FALSE)</f>
        <v>0</v>
      </c>
      <c r="P540" s="269">
        <v>0</v>
      </c>
      <c r="Q540" s="269">
        <v>0</v>
      </c>
      <c r="R540" s="269">
        <v>0</v>
      </c>
      <c r="S540" s="269">
        <v>0</v>
      </c>
      <c r="T540" s="269">
        <f>VLOOKUP(A540,QComp!A:D,4,FALSE)</f>
        <v>0</v>
      </c>
      <c r="U540" s="269">
        <f t="shared" si="126"/>
        <v>0</v>
      </c>
      <c r="V540" s="269">
        <f>VLOOKUP(A540,'2020 SPED'!A:AF,32,FALSE)</f>
        <v>0</v>
      </c>
      <c r="W540" s="270">
        <f t="shared" si="121"/>
        <v>1538</v>
      </c>
      <c r="X540" s="247">
        <f t="shared" si="127"/>
        <v>1.4505311869481792E-2</v>
      </c>
      <c r="Z540" s="268">
        <f>VLOOKUP(A540,'Pupil Info'!A:E,5,FALSE)</f>
        <v>10</v>
      </c>
      <c r="AA540" s="269">
        <f>VLOOKUP(A540,'Starting Point 2021'!A:AB,28,FALSE)+VLOOKUP(A540,'2021 SPED'!A:AT,23,FALSE)</f>
        <v>105605.1230759199</v>
      </c>
      <c r="AB540" s="269">
        <f>VLOOKUP(A540,'Starting Point 2021'!A:AB,28,FALSE)</f>
        <v>76369</v>
      </c>
      <c r="AC540" s="269">
        <f>VLOOKUP(A540,'2% 2021'!A:AB,28,FALSE)</f>
        <v>79366</v>
      </c>
      <c r="AD540" s="269">
        <f t="shared" si="125"/>
        <v>2997</v>
      </c>
      <c r="AE540" s="269">
        <f>VLOOKUP(A540,'2% with VPK 2021'!A:AB,28,FALSE)</f>
        <v>79367</v>
      </c>
      <c r="AF540" s="269">
        <f>VLOOKUP(A540,'Charter School Lease'!A:E,5,FALSE)</f>
        <v>0</v>
      </c>
      <c r="AG540" s="269">
        <f>VLOOKUP(A540,'Integration Change'!H:L,5,FALSE)</f>
        <v>0</v>
      </c>
      <c r="AH540" s="269">
        <f>VLOOKUP(A540,'Other SPED'!A:D,4,FALSE)</f>
        <v>0</v>
      </c>
      <c r="AI540" s="269">
        <f>VLOOKUP(A540,QComp!I:R,10,FALSE)</f>
        <v>0</v>
      </c>
      <c r="AJ540" s="269">
        <f>VLOOKUP(A540,'LTFM Change'!G:K,5,FALSE)</f>
        <v>0</v>
      </c>
      <c r="AK540" s="269">
        <v>0</v>
      </c>
      <c r="AL540" s="269">
        <v>0</v>
      </c>
      <c r="AM540" s="269">
        <v>0</v>
      </c>
      <c r="AN540" s="269">
        <f>VLOOKUP(A540,'Safe School'!F:J,5,FALSE)</f>
        <v>0</v>
      </c>
      <c r="AO540" s="269">
        <v>0</v>
      </c>
      <c r="AP540" s="269">
        <f>VLOOKUP(A540,QComp!A:E,5,FALSE)</f>
        <v>0</v>
      </c>
      <c r="AQ540" s="269">
        <f t="shared" si="128"/>
        <v>1</v>
      </c>
      <c r="AR540" s="269">
        <f>VLOOKUP(A540,'2021 SPED'!A:AF,32,FALSE)</f>
        <v>3.3880055254521722</v>
      </c>
      <c r="AS540" s="285">
        <f t="shared" si="122"/>
        <v>3001.3880055254522</v>
      </c>
      <c r="AT540" s="247">
        <f t="shared" si="123"/>
        <v>2.8420856092064278E-2</v>
      </c>
      <c r="AU540" s="249">
        <f t="shared" si="120"/>
        <v>4539.3880055254522</v>
      </c>
    </row>
    <row r="541" spans="1:47" hidden="1" x14ac:dyDescent="0.3">
      <c r="A541" s="287">
        <v>4998</v>
      </c>
      <c r="B541" s="243">
        <v>8</v>
      </c>
      <c r="C541" s="243" t="s">
        <v>521</v>
      </c>
      <c r="D541" s="243">
        <v>7</v>
      </c>
      <c r="E541" s="268">
        <f>VLOOKUP(A541,'Pupil Info'!A:D,4,FALSE)</f>
        <v>0</v>
      </c>
      <c r="F541" s="269">
        <f>VLOOKUP(A541,'Starting Point 2020'!A:AB,28,FALSE)+IFERROR(VLOOKUP(A541,'2020 SPED'!A:W,23,FALSE),0)</f>
        <v>0</v>
      </c>
      <c r="G541" s="269">
        <f>VLOOKUP(A541,'Starting Point 2020'!A:AB,28,FALSE)</f>
        <v>0</v>
      </c>
      <c r="H541" s="269">
        <f>VLOOKUP(A541,'2% 2020'!A:AB,28,FALSE)</f>
        <v>0</v>
      </c>
      <c r="I541" s="269">
        <f t="shared" si="124"/>
        <v>0</v>
      </c>
      <c r="J541" s="269">
        <f>VLOOKUP(A541,'2% with VPK 2020'!A:AB,28,FALSE)</f>
        <v>0</v>
      </c>
      <c r="K541" s="269">
        <f>VLOOKUP(A541,'Charter School Lease'!A:D,4,FALSE)</f>
        <v>0</v>
      </c>
      <c r="L541" s="269">
        <f>VLOOKUP(A541,'Integration Change'!H:K,4,FALSE)</f>
        <v>0</v>
      </c>
      <c r="M541" s="269">
        <f>VLOOKUP(A541,'Other SPED'!A:D,4,FALSE)</f>
        <v>0</v>
      </c>
      <c r="N541" s="269">
        <f>VLOOKUP(A541,'LTFM Change'!G:J,4,FALSE)</f>
        <v>0</v>
      </c>
      <c r="O541" s="269">
        <f>VLOOKUP(A541,QComp!I:N,6,FALSE)</f>
        <v>0</v>
      </c>
      <c r="P541" s="269">
        <v>0</v>
      </c>
      <c r="Q541" s="269">
        <v>0</v>
      </c>
      <c r="R541" s="269">
        <v>0</v>
      </c>
      <c r="S541" s="269">
        <v>0</v>
      </c>
      <c r="T541" s="269">
        <f>VLOOKUP(A541,QComp!A:D,4,FALSE)</f>
        <v>0</v>
      </c>
      <c r="U541" s="269">
        <f t="shared" si="126"/>
        <v>0</v>
      </c>
      <c r="V541" s="269">
        <v>0</v>
      </c>
      <c r="W541" s="270">
        <f t="shared" si="121"/>
        <v>0</v>
      </c>
      <c r="X541" s="247">
        <v>0</v>
      </c>
      <c r="Z541" s="268">
        <f>VLOOKUP(A541,'Pupil Info'!A:E,5,FALSE)</f>
        <v>0</v>
      </c>
      <c r="AA541" s="269">
        <v>0</v>
      </c>
      <c r="AB541" s="269">
        <f>VLOOKUP(A541,'Starting Point 2021'!A:AB,28,FALSE)</f>
        <v>0</v>
      </c>
      <c r="AC541" s="269">
        <f>VLOOKUP(A541,'2% 2021'!A:AB,28,FALSE)</f>
        <v>0</v>
      </c>
      <c r="AD541" s="269">
        <f t="shared" si="125"/>
        <v>0</v>
      </c>
      <c r="AE541" s="269">
        <f>VLOOKUP(A541,'2% with VPK 2021'!A:AB,28,FALSE)</f>
        <v>0</v>
      </c>
      <c r="AF541" s="269">
        <f>VLOOKUP(A541,'Charter School Lease'!A:E,5,FALSE)</f>
        <v>0</v>
      </c>
      <c r="AG541" s="269">
        <f>VLOOKUP(A541,'Integration Change'!H:L,5,FALSE)</f>
        <v>0</v>
      </c>
      <c r="AH541" s="269">
        <f>VLOOKUP(A541,'Other SPED'!A:D,4,FALSE)</f>
        <v>0</v>
      </c>
      <c r="AI541" s="269">
        <f>VLOOKUP(A541,QComp!I:R,10,FALSE)</f>
        <v>0</v>
      </c>
      <c r="AJ541" s="269">
        <f>VLOOKUP(A541,'LTFM Change'!G:K,5,FALSE)</f>
        <v>0</v>
      </c>
      <c r="AK541" s="269">
        <v>0</v>
      </c>
      <c r="AL541" s="269">
        <v>0</v>
      </c>
      <c r="AM541" s="269">
        <v>0</v>
      </c>
      <c r="AN541" s="269">
        <f>VLOOKUP(A541,'Safe School'!F:J,5,FALSE)</f>
        <v>0</v>
      </c>
      <c r="AO541" s="269">
        <v>0</v>
      </c>
      <c r="AP541" s="269">
        <f>VLOOKUP(A541,QComp!A:E,5,FALSE)</f>
        <v>0</v>
      </c>
      <c r="AQ541" s="269">
        <f t="shared" si="128"/>
        <v>0</v>
      </c>
      <c r="AR541" s="269">
        <v>0</v>
      </c>
      <c r="AS541" s="285">
        <f t="shared" si="122"/>
        <v>0</v>
      </c>
      <c r="AT541" s="247">
        <v>0</v>
      </c>
      <c r="AU541" s="249">
        <f t="shared" si="120"/>
        <v>0</v>
      </c>
    </row>
    <row r="542" spans="1:47" x14ac:dyDescent="0.3">
      <c r="A542" s="243">
        <v>4999</v>
      </c>
      <c r="B542" s="243">
        <v>7</v>
      </c>
      <c r="C542" s="243" t="s">
        <v>522</v>
      </c>
      <c r="D542" s="243">
        <v>12</v>
      </c>
      <c r="E542" s="268">
        <f>VLOOKUP(A542,'Pupil Info'!A:D,4,FALSE)</f>
        <v>-147.94679165373236</v>
      </c>
      <c r="F542" s="269">
        <f>VLOOKUP(A542,'Starting Point 2020'!A:AB,28,FALSE)+IFERROR(VLOOKUP(A542,'2020 SPED'!A:W,23,FALSE),0)</f>
        <v>602723.2559780064</v>
      </c>
      <c r="G542" s="269">
        <f>VLOOKUP(A542,'Starting Point 2020'!A:AB,28,FALSE)</f>
        <v>630548</v>
      </c>
      <c r="H542" s="269">
        <f>VLOOKUP(A542,'2% 2020'!A:AB,28,FALSE)</f>
        <v>629186</v>
      </c>
      <c r="I542" s="269">
        <f t="shared" si="124"/>
        <v>-1362</v>
      </c>
      <c r="J542" s="269">
        <f>VLOOKUP(A542,'2% with VPK 2020'!A:AB,28,FALSE)</f>
        <v>628932</v>
      </c>
      <c r="K542" s="269">
        <f>VLOOKUP(A542,'Charter School Lease'!A:D,4,FALSE)</f>
        <v>-18501.788</v>
      </c>
      <c r="L542" s="269">
        <f>VLOOKUP(A542,'Integration Change'!H:K,4,FALSE)</f>
        <v>0</v>
      </c>
      <c r="M542" s="269">
        <f>VLOOKUP(A542,'Other SPED'!A:D,4,FALSE)</f>
        <v>0</v>
      </c>
      <c r="N542" s="269">
        <f>VLOOKUP(A542,'LTFM Change'!G:J,4,FALSE)</f>
        <v>0</v>
      </c>
      <c r="O542" s="269">
        <f>VLOOKUP(A542,QComp!I:N,6,FALSE)</f>
        <v>0</v>
      </c>
      <c r="P542" s="269">
        <v>0</v>
      </c>
      <c r="Q542" s="269">
        <v>0</v>
      </c>
      <c r="R542" s="269">
        <v>0</v>
      </c>
      <c r="S542" s="269">
        <v>0</v>
      </c>
      <c r="T542" s="269">
        <f>VLOOKUP(A542,QComp!A:D,4,FALSE)</f>
        <v>0</v>
      </c>
      <c r="U542" s="269">
        <f t="shared" si="126"/>
        <v>-18755.787999999942</v>
      </c>
      <c r="V542" s="269">
        <f>VLOOKUP(A542,'2020 SPED'!A:AF,32,FALSE)</f>
        <v>6949.2101649729157</v>
      </c>
      <c r="W542" s="270">
        <f t="shared" si="121"/>
        <v>-13168.577835027027</v>
      </c>
      <c r="X542" s="247">
        <f t="shared" si="127"/>
        <v>-2.1848464787805597E-2</v>
      </c>
      <c r="Z542" s="268">
        <f>VLOOKUP(A542,'Pupil Info'!A:E,5,FALSE)</f>
        <v>1799.7177890200983</v>
      </c>
      <c r="AA542" s="269">
        <f>VLOOKUP(A542,'Starting Point 2021'!A:AB,28,FALSE)+VLOOKUP(A542,'2021 SPED'!A:AT,23,FALSE)</f>
        <v>19443536.226278778</v>
      </c>
      <c r="AB542" s="269">
        <f>VLOOKUP(A542,'Starting Point 2021'!A:AB,28,FALSE)</f>
        <v>14156703</v>
      </c>
      <c r="AC542" s="269">
        <f>VLOOKUP(A542,'2% 2021'!A:AB,28,FALSE)</f>
        <v>14638443</v>
      </c>
      <c r="AD542" s="269">
        <f t="shared" si="125"/>
        <v>481740</v>
      </c>
      <c r="AE542" s="269">
        <f>VLOOKUP(A542,'2% with VPK 2021'!A:AB,28,FALSE)</f>
        <v>14637812</v>
      </c>
      <c r="AF542" s="269">
        <f>VLOOKUP(A542,'Charter School Lease'!A:E,5,FALSE)</f>
        <v>-302.14440000010654</v>
      </c>
      <c r="AG542" s="269">
        <f>VLOOKUP(A542,'Integration Change'!H:L,5,FALSE)</f>
        <v>0</v>
      </c>
      <c r="AH542" s="269">
        <f>VLOOKUP(A542,'Other SPED'!A:D,4,FALSE)</f>
        <v>0</v>
      </c>
      <c r="AI542" s="269">
        <f>VLOOKUP(A542,QComp!I:R,10,FALSE)</f>
        <v>0</v>
      </c>
      <c r="AJ542" s="269">
        <f>VLOOKUP(A542,'LTFM Change'!G:K,5,FALSE)</f>
        <v>0</v>
      </c>
      <c r="AK542" s="269">
        <v>0</v>
      </c>
      <c r="AL542" s="269">
        <v>0</v>
      </c>
      <c r="AM542" s="269">
        <v>0</v>
      </c>
      <c r="AN542" s="269">
        <f>VLOOKUP(A542,'Safe School'!F:J,5,FALSE)</f>
        <v>0</v>
      </c>
      <c r="AO542" s="269">
        <v>0</v>
      </c>
      <c r="AP542" s="269">
        <f>VLOOKUP(A542,QComp!A:E,5,FALSE)</f>
        <v>0</v>
      </c>
      <c r="AQ542" s="269">
        <f t="shared" si="128"/>
        <v>-933.1444000005722</v>
      </c>
      <c r="AR542" s="269">
        <f>VLOOKUP(A542,'2021 SPED'!A:AF,32,FALSE)</f>
        <v>-321.82497037947178</v>
      </c>
      <c r="AS542" s="285">
        <f t="shared" si="122"/>
        <v>480485.03062961996</v>
      </c>
      <c r="AT542" s="247">
        <f t="shared" si="123"/>
        <v>2.4711812966420364E-2</v>
      </c>
      <c r="AU542" s="249">
        <f t="shared" si="120"/>
        <v>467316.45279459294</v>
      </c>
    </row>
    <row r="543" spans="1:47" ht="17.25" thickBot="1" x14ac:dyDescent="0.35">
      <c r="A543" s="243">
        <v>6000</v>
      </c>
      <c r="B543" s="243">
        <v>62</v>
      </c>
      <c r="C543" s="243" t="s">
        <v>523</v>
      </c>
      <c r="D543" s="243">
        <v>8</v>
      </c>
      <c r="E543" s="288">
        <f>VLOOKUP(A543,'Pupil Info'!A:D,4,FALSE)</f>
        <v>0</v>
      </c>
      <c r="F543" s="289">
        <f>VLOOKUP(A543,'Starting Point 2020'!A:AB,28,FALSE)+'2020 SPED'!W17</f>
        <v>242886476.7523703</v>
      </c>
      <c r="G543" s="289">
        <f>VLOOKUP(A543,'Starting Point 2020'!A:AB,28,FALSE)</f>
        <v>6867998</v>
      </c>
      <c r="H543" s="289">
        <f>VLOOKUP(A543,'2% 2020'!A:AB,28,FALSE)</f>
        <v>7011401</v>
      </c>
      <c r="I543" s="289">
        <f t="shared" si="124"/>
        <v>143403</v>
      </c>
      <c r="J543" s="289">
        <f>VLOOKUP(A543,'2% with VPK 2020'!A:AB,28,FALSE)</f>
        <v>7011401</v>
      </c>
      <c r="K543" s="289">
        <f>VLOOKUP(A543,'Charter School Lease'!A:D,4,FALSE)</f>
        <v>0</v>
      </c>
      <c r="L543" s="289">
        <f>VLOOKUP(A543,'Integration Change'!H:K,4,FALSE)</f>
        <v>0</v>
      </c>
      <c r="M543" s="289">
        <f>VLOOKUP(A543,'Other SPED'!A:D,4,FALSE)</f>
        <v>0</v>
      </c>
      <c r="N543" s="289">
        <f>VLOOKUP(A543,'LTFM Change'!G:J,4,FALSE)</f>
        <v>0</v>
      </c>
      <c r="O543" s="289">
        <f>VLOOKUP(A543,QComp!I:N,6,FALSE)</f>
        <v>0</v>
      </c>
      <c r="P543" s="289">
        <v>0</v>
      </c>
      <c r="Q543" s="289">
        <v>0</v>
      </c>
      <c r="R543" s="289">
        <v>0</v>
      </c>
      <c r="S543" s="289">
        <v>0</v>
      </c>
      <c r="T543" s="289">
        <f>VLOOKUP(A543,QComp!A:D,4,FALSE)</f>
        <v>0</v>
      </c>
      <c r="U543" s="289">
        <f t="shared" si="126"/>
        <v>0</v>
      </c>
      <c r="V543" s="289">
        <v>0</v>
      </c>
      <c r="W543" s="290">
        <f t="shared" si="121"/>
        <v>143403</v>
      </c>
      <c r="X543" s="247">
        <f t="shared" si="127"/>
        <v>5.9041162734722137E-4</v>
      </c>
      <c r="Z543" s="288">
        <f>VLOOKUP(A543,'Pupil Info'!A:E,5,FALSE)</f>
        <v>0</v>
      </c>
      <c r="AA543" s="289">
        <f>VLOOKUP(A543,'Starting Point 2021'!A:AB,28,FALSE)+'2021 SPED'!W17</f>
        <v>264525609.2363649</v>
      </c>
      <c r="AB543" s="289">
        <f>VLOOKUP(A543,'Starting Point 2021'!A:AB,28,FALSE)</f>
        <v>7234332</v>
      </c>
      <c r="AC543" s="289">
        <f>VLOOKUP(A543,'2% 2021'!A:AB,28,FALSE)</f>
        <v>7524552</v>
      </c>
      <c r="AD543" s="289">
        <f t="shared" si="125"/>
        <v>290220</v>
      </c>
      <c r="AE543" s="289">
        <f>VLOOKUP(A543,'2% with VPK 2021'!A:AB,28,FALSE)</f>
        <v>7524552</v>
      </c>
      <c r="AF543" s="289">
        <f>VLOOKUP(A543,'Charter School Lease'!A:E,5,FALSE)</f>
        <v>0</v>
      </c>
      <c r="AG543" s="289">
        <f>VLOOKUP(A543,'Integration Change'!H:L,5,FALSE)</f>
        <v>0</v>
      </c>
      <c r="AH543" s="289">
        <f>VLOOKUP(A543,'Other SPED'!A:D,4,FALSE)</f>
        <v>0</v>
      </c>
      <c r="AI543" s="289">
        <f>VLOOKUP(A543,QComp!I:R,10,FALSE)</f>
        <v>0</v>
      </c>
      <c r="AJ543" s="289">
        <f>VLOOKUP(A543,'LTFM Change'!G:K,5,FALSE)</f>
        <v>0</v>
      </c>
      <c r="AK543" s="289">
        <v>0</v>
      </c>
      <c r="AL543" s="289">
        <v>0</v>
      </c>
      <c r="AM543" s="289">
        <v>0</v>
      </c>
      <c r="AN543" s="269">
        <f>VLOOKUP(A543,'Safe School'!F:J,5,FALSE)</f>
        <v>0</v>
      </c>
      <c r="AO543" s="289">
        <v>0</v>
      </c>
      <c r="AP543" s="289">
        <f>VLOOKUP(A543,QComp!A:E,5,FALSE)</f>
        <v>0</v>
      </c>
      <c r="AQ543" s="289">
        <f t="shared" si="128"/>
        <v>0</v>
      </c>
      <c r="AR543" s="289">
        <v>0</v>
      </c>
      <c r="AS543" s="291">
        <f t="shared" si="122"/>
        <v>290220</v>
      </c>
      <c r="AT543" s="247">
        <f t="shared" si="123"/>
        <v>1.0971338496783352E-3</v>
      </c>
      <c r="AU543" s="292">
        <f t="shared" si="120"/>
        <v>433623</v>
      </c>
    </row>
    <row r="544" spans="1:47" x14ac:dyDescent="0.3">
      <c r="C544" s="298" t="s">
        <v>1340</v>
      </c>
      <c r="E544" s="269"/>
      <c r="F544" s="269"/>
      <c r="G544" s="269"/>
      <c r="H544" s="269"/>
      <c r="I544" s="269"/>
      <c r="J544" s="269"/>
      <c r="K544" s="269"/>
      <c r="L544" s="269"/>
      <c r="M544" s="269"/>
      <c r="N544" s="269"/>
      <c r="O544" s="269"/>
      <c r="P544" s="269"/>
      <c r="Q544" s="269"/>
      <c r="R544" s="269"/>
      <c r="S544" s="269"/>
      <c r="T544" s="269"/>
      <c r="U544" s="269"/>
      <c r="V544" s="269"/>
      <c r="W544" s="269"/>
      <c r="X544" s="247"/>
      <c r="Z544" s="269"/>
      <c r="AA544" s="269"/>
      <c r="AB544" s="269"/>
      <c r="AC544" s="269"/>
      <c r="AD544" s="269"/>
      <c r="AE544" s="269"/>
      <c r="AF544" s="269"/>
      <c r="AG544" s="269"/>
      <c r="AH544" s="269"/>
      <c r="AI544" s="269"/>
      <c r="AJ544" s="269"/>
      <c r="AK544" s="269"/>
      <c r="AL544" s="269"/>
      <c r="AM544" s="269"/>
      <c r="AN544" s="269"/>
      <c r="AO544" s="269"/>
      <c r="AP544" s="269"/>
      <c r="AQ544" s="269"/>
      <c r="AR544" s="269"/>
      <c r="AS544" s="283"/>
      <c r="AT544" s="247"/>
      <c r="AU544" s="283"/>
    </row>
    <row r="545" spans="3:47" ht="30.75" customHeight="1" x14ac:dyDescent="0.3">
      <c r="C545" s="302" t="s">
        <v>1341</v>
      </c>
      <c r="D545" s="302"/>
      <c r="E545" s="302"/>
      <c r="F545" s="302"/>
      <c r="G545" s="302"/>
      <c r="H545" s="302"/>
      <c r="I545" s="302"/>
      <c r="J545" s="302"/>
      <c r="K545" s="302"/>
      <c r="L545" s="302"/>
      <c r="M545" s="302"/>
      <c r="N545" s="302"/>
      <c r="O545" s="302"/>
      <c r="P545" s="302"/>
      <c r="Q545" s="302"/>
      <c r="R545" s="302"/>
      <c r="S545" s="302"/>
      <c r="T545" s="302"/>
      <c r="U545" s="302"/>
      <c r="V545" s="302"/>
      <c r="W545" s="302"/>
      <c r="X545" s="302"/>
      <c r="Y545" s="302"/>
      <c r="Z545" s="302"/>
      <c r="AA545" s="302"/>
      <c r="AB545" s="302"/>
      <c r="AC545" s="302"/>
      <c r="AD545" s="302"/>
      <c r="AE545" s="302"/>
      <c r="AF545" s="302"/>
      <c r="AG545" s="302"/>
      <c r="AH545" s="302"/>
      <c r="AI545" s="302"/>
      <c r="AJ545" s="302"/>
      <c r="AK545" s="302"/>
      <c r="AL545" s="302"/>
      <c r="AM545" s="302"/>
      <c r="AN545" s="302"/>
      <c r="AO545" s="302"/>
      <c r="AP545" s="302"/>
      <c r="AQ545" s="302"/>
      <c r="AR545" s="302"/>
      <c r="AS545" s="302"/>
      <c r="AT545" s="302"/>
      <c r="AU545" s="302"/>
    </row>
  </sheetData>
  <mergeCells count="3">
    <mergeCell ref="E1:W1"/>
    <mergeCell ref="Z1:AS1"/>
    <mergeCell ref="C545:AU545"/>
  </mergeCells>
  <printOptions gridLines="1"/>
  <pageMargins left="0.25" right="0.25" top="0.75" bottom="0.75" header="0.3" footer="0.3"/>
  <pageSetup paperSize="5" scale="89" fitToHeight="0" orientation="landscape" r:id="rId1"/>
  <headerFooter>
    <oddHeader>&amp;LMDE 
School Finance&amp;CImpact of 2019 E-12 Education Bill on School District General Fund Revenue
Basic Formula Increase, VPK / SR+ Extension,  &amp; Special Education&amp;R5/28/19</oddHeader>
    <oddFooter>&amp;C&amp;P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2"/>
  <sheetViews>
    <sheetView topLeftCell="A26" workbookViewId="0">
      <selection activeCell="A51" sqref="A51"/>
    </sheetView>
  </sheetViews>
  <sheetFormatPr defaultRowHeight="15" x14ac:dyDescent="0.25"/>
  <cols>
    <col min="3" max="3" width="40.85546875" bestFit="1" customWidth="1"/>
    <col min="4" max="5" width="10.5703125" style="4" bestFit="1" customWidth="1"/>
  </cols>
  <sheetData>
    <row r="1" spans="1:5" x14ac:dyDescent="0.25">
      <c r="A1" t="s">
        <v>0</v>
      </c>
      <c r="B1" t="s">
        <v>1</v>
      </c>
      <c r="C1" t="s">
        <v>2</v>
      </c>
      <c r="D1" s="4" t="s">
        <v>1308</v>
      </c>
      <c r="E1" s="4" t="s">
        <v>1309</v>
      </c>
    </row>
    <row r="2" spans="1:5" x14ac:dyDescent="0.25">
      <c r="A2">
        <v>1</v>
      </c>
      <c r="B2">
        <v>1</v>
      </c>
      <c r="C2" t="s">
        <v>3</v>
      </c>
      <c r="D2" s="4">
        <v>1129</v>
      </c>
      <c r="E2" s="4">
        <v>1135</v>
      </c>
    </row>
    <row r="3" spans="1:5" x14ac:dyDescent="0.25">
      <c r="A3">
        <v>1.2</v>
      </c>
      <c r="B3">
        <v>3</v>
      </c>
      <c r="C3" t="s">
        <v>4</v>
      </c>
      <c r="D3" s="4">
        <v>33325.199999999997</v>
      </c>
      <c r="E3" s="4">
        <v>32520</v>
      </c>
    </row>
    <row r="4" spans="1:5" x14ac:dyDescent="0.25">
      <c r="A4">
        <v>2</v>
      </c>
      <c r="B4">
        <v>1</v>
      </c>
      <c r="C4" t="s">
        <v>5</v>
      </c>
      <c r="D4" s="4">
        <v>255</v>
      </c>
      <c r="E4" s="4">
        <v>253</v>
      </c>
    </row>
    <row r="5" spans="1:5" x14ac:dyDescent="0.25">
      <c r="A5">
        <v>4</v>
      </c>
      <c r="B5">
        <v>1</v>
      </c>
      <c r="C5" t="s">
        <v>6</v>
      </c>
      <c r="D5" s="4">
        <v>456</v>
      </c>
      <c r="E5" s="4">
        <v>433</v>
      </c>
    </row>
    <row r="6" spans="1:5" x14ac:dyDescent="0.25">
      <c r="A6">
        <v>6</v>
      </c>
      <c r="B6">
        <v>3</v>
      </c>
      <c r="C6" t="s">
        <v>7</v>
      </c>
      <c r="D6" s="4">
        <v>3403.2</v>
      </c>
      <c r="E6" s="4">
        <v>3285</v>
      </c>
    </row>
    <row r="7" spans="1:5" x14ac:dyDescent="0.25">
      <c r="A7">
        <v>11</v>
      </c>
      <c r="B7">
        <v>1</v>
      </c>
      <c r="C7" t="s">
        <v>8</v>
      </c>
      <c r="D7" s="4">
        <v>38140.6</v>
      </c>
      <c r="E7" s="4">
        <v>38774</v>
      </c>
    </row>
    <row r="8" spans="1:5" x14ac:dyDescent="0.25">
      <c r="A8">
        <v>12</v>
      </c>
      <c r="B8">
        <v>1</v>
      </c>
      <c r="C8" t="s">
        <v>9</v>
      </c>
      <c r="D8" s="4">
        <v>6551</v>
      </c>
      <c r="E8" s="4">
        <v>6539</v>
      </c>
    </row>
    <row r="9" spans="1:5" x14ac:dyDescent="0.25">
      <c r="A9">
        <v>13</v>
      </c>
      <c r="B9">
        <v>1</v>
      </c>
      <c r="C9" t="s">
        <v>10</v>
      </c>
      <c r="D9" s="4">
        <v>3349.4</v>
      </c>
      <c r="E9" s="4">
        <v>3141</v>
      </c>
    </row>
    <row r="10" spans="1:5" x14ac:dyDescent="0.25">
      <c r="A10">
        <v>14</v>
      </c>
      <c r="B10">
        <v>1</v>
      </c>
      <c r="C10" t="s">
        <v>11</v>
      </c>
      <c r="D10" s="4">
        <v>2946.8</v>
      </c>
      <c r="E10" s="4">
        <v>2906</v>
      </c>
    </row>
    <row r="11" spans="1:5" x14ac:dyDescent="0.25">
      <c r="A11">
        <v>15</v>
      </c>
      <c r="B11">
        <v>1</v>
      </c>
      <c r="C11" t="s">
        <v>12</v>
      </c>
      <c r="D11" s="4">
        <v>4255</v>
      </c>
      <c r="E11" s="4">
        <v>4182</v>
      </c>
    </row>
    <row r="12" spans="1:5" x14ac:dyDescent="0.25">
      <c r="A12">
        <v>16</v>
      </c>
      <c r="B12">
        <v>1</v>
      </c>
      <c r="C12" t="s">
        <v>13</v>
      </c>
      <c r="D12" s="4">
        <v>5852</v>
      </c>
      <c r="E12" s="4">
        <v>5902</v>
      </c>
    </row>
    <row r="13" spans="1:5" x14ac:dyDescent="0.25">
      <c r="A13">
        <v>22</v>
      </c>
      <c r="B13">
        <v>1</v>
      </c>
      <c r="C13" t="s">
        <v>14</v>
      </c>
      <c r="D13" s="4">
        <v>2993</v>
      </c>
      <c r="E13" s="4">
        <v>3009</v>
      </c>
    </row>
    <row r="14" spans="1:5" x14ac:dyDescent="0.25">
      <c r="A14">
        <v>23</v>
      </c>
      <c r="B14">
        <v>1</v>
      </c>
      <c r="C14" t="s">
        <v>15</v>
      </c>
      <c r="D14" s="4">
        <v>901</v>
      </c>
      <c r="E14" s="4">
        <v>888</v>
      </c>
    </row>
    <row r="15" spans="1:5" x14ac:dyDescent="0.25">
      <c r="A15">
        <v>25</v>
      </c>
      <c r="B15">
        <v>1</v>
      </c>
      <c r="C15" t="s">
        <v>16</v>
      </c>
      <c r="D15" s="4">
        <v>62</v>
      </c>
      <c r="E15" s="4">
        <v>62</v>
      </c>
    </row>
    <row r="16" spans="1:5" x14ac:dyDescent="0.25">
      <c r="A16">
        <v>31</v>
      </c>
      <c r="B16">
        <v>1</v>
      </c>
      <c r="C16" t="s">
        <v>17</v>
      </c>
      <c r="D16" s="4">
        <v>5052</v>
      </c>
      <c r="E16" s="4">
        <v>5016</v>
      </c>
    </row>
    <row r="17" spans="1:5" x14ac:dyDescent="0.25">
      <c r="A17">
        <v>32</v>
      </c>
      <c r="B17">
        <v>1</v>
      </c>
      <c r="C17" t="s">
        <v>18</v>
      </c>
      <c r="D17" s="4">
        <v>604.79999999999995</v>
      </c>
      <c r="E17" s="4">
        <v>579</v>
      </c>
    </row>
    <row r="18" spans="1:5" x14ac:dyDescent="0.25">
      <c r="A18">
        <v>36</v>
      </c>
      <c r="B18">
        <v>1</v>
      </c>
      <c r="C18" t="s">
        <v>19</v>
      </c>
      <c r="D18" s="4">
        <v>291</v>
      </c>
      <c r="E18" s="4">
        <v>281</v>
      </c>
    </row>
    <row r="19" spans="1:5" x14ac:dyDescent="0.25">
      <c r="A19">
        <v>38</v>
      </c>
      <c r="B19">
        <v>1</v>
      </c>
      <c r="C19" t="s">
        <v>20</v>
      </c>
      <c r="D19" s="4">
        <v>1536</v>
      </c>
      <c r="E19" s="4">
        <v>1548</v>
      </c>
    </row>
    <row r="20" spans="1:5" x14ac:dyDescent="0.25">
      <c r="A20">
        <v>47</v>
      </c>
      <c r="B20">
        <v>1</v>
      </c>
      <c r="C20" t="s">
        <v>21</v>
      </c>
      <c r="D20" s="4">
        <v>4408</v>
      </c>
      <c r="E20" s="4">
        <v>4378</v>
      </c>
    </row>
    <row r="21" spans="1:5" x14ac:dyDescent="0.25">
      <c r="A21">
        <v>51</v>
      </c>
      <c r="B21">
        <v>1</v>
      </c>
      <c r="C21" t="s">
        <v>22</v>
      </c>
      <c r="D21" s="4">
        <v>1910</v>
      </c>
      <c r="E21" s="4">
        <v>1920</v>
      </c>
    </row>
    <row r="22" spans="1:5" x14ac:dyDescent="0.25">
      <c r="A22">
        <v>75</v>
      </c>
      <c r="B22">
        <v>1</v>
      </c>
      <c r="C22" t="s">
        <v>23</v>
      </c>
      <c r="D22" s="4">
        <v>664</v>
      </c>
      <c r="E22" s="4">
        <v>666</v>
      </c>
    </row>
    <row r="23" spans="1:5" x14ac:dyDescent="0.25">
      <c r="A23">
        <v>77</v>
      </c>
      <c r="B23">
        <v>1</v>
      </c>
      <c r="C23" t="s">
        <v>24</v>
      </c>
      <c r="D23" s="4">
        <v>8778.2000000000007</v>
      </c>
      <c r="E23" s="4">
        <v>8903</v>
      </c>
    </row>
    <row r="24" spans="1:5" x14ac:dyDescent="0.25">
      <c r="A24">
        <v>81</v>
      </c>
      <c r="B24">
        <v>1</v>
      </c>
      <c r="C24" t="s">
        <v>25</v>
      </c>
      <c r="D24" s="4">
        <v>135</v>
      </c>
      <c r="E24" s="4">
        <v>128</v>
      </c>
    </row>
    <row r="25" spans="1:5" x14ac:dyDescent="0.25">
      <c r="A25">
        <v>84</v>
      </c>
      <c r="B25">
        <v>1</v>
      </c>
      <c r="C25" t="s">
        <v>26</v>
      </c>
      <c r="D25" s="4">
        <v>579</v>
      </c>
      <c r="E25" s="4">
        <v>578</v>
      </c>
    </row>
    <row r="26" spans="1:5" x14ac:dyDescent="0.25">
      <c r="A26">
        <v>85</v>
      </c>
      <c r="B26">
        <v>1</v>
      </c>
      <c r="C26" t="s">
        <v>27</v>
      </c>
      <c r="D26" s="4">
        <v>550</v>
      </c>
      <c r="E26" s="4">
        <v>545</v>
      </c>
    </row>
    <row r="27" spans="1:5" x14ac:dyDescent="0.25">
      <c r="A27">
        <v>88</v>
      </c>
      <c r="B27">
        <v>1</v>
      </c>
      <c r="C27" t="s">
        <v>28</v>
      </c>
      <c r="D27" s="4">
        <v>2122</v>
      </c>
      <c r="E27" s="4">
        <v>2120</v>
      </c>
    </row>
    <row r="28" spans="1:5" x14ac:dyDescent="0.25">
      <c r="A28">
        <v>91</v>
      </c>
      <c r="B28">
        <v>1</v>
      </c>
      <c r="C28" t="s">
        <v>29</v>
      </c>
      <c r="D28" s="4">
        <v>694</v>
      </c>
      <c r="E28" s="4">
        <v>692</v>
      </c>
    </row>
    <row r="29" spans="1:5" x14ac:dyDescent="0.25">
      <c r="A29">
        <v>93</v>
      </c>
      <c r="B29">
        <v>1</v>
      </c>
      <c r="C29" t="s">
        <v>30</v>
      </c>
      <c r="D29" s="4">
        <v>421</v>
      </c>
      <c r="E29" s="4">
        <v>387</v>
      </c>
    </row>
    <row r="30" spans="1:5" x14ac:dyDescent="0.25">
      <c r="A30">
        <v>94</v>
      </c>
      <c r="B30">
        <v>1</v>
      </c>
      <c r="C30" t="s">
        <v>31</v>
      </c>
      <c r="D30" s="4">
        <v>2803</v>
      </c>
      <c r="E30" s="4">
        <v>2827</v>
      </c>
    </row>
    <row r="31" spans="1:5" x14ac:dyDescent="0.25">
      <c r="A31">
        <v>95</v>
      </c>
      <c r="B31">
        <v>1</v>
      </c>
      <c r="C31" t="s">
        <v>32</v>
      </c>
      <c r="D31" s="4">
        <v>293</v>
      </c>
      <c r="E31" s="4">
        <v>299</v>
      </c>
    </row>
    <row r="32" spans="1:5" x14ac:dyDescent="0.25">
      <c r="A32">
        <v>97</v>
      </c>
      <c r="B32">
        <v>1</v>
      </c>
      <c r="C32" t="s">
        <v>33</v>
      </c>
      <c r="D32" s="4">
        <v>634</v>
      </c>
      <c r="E32" s="4">
        <v>632</v>
      </c>
    </row>
    <row r="33" spans="1:5" x14ac:dyDescent="0.25">
      <c r="A33">
        <v>99</v>
      </c>
      <c r="B33">
        <v>1</v>
      </c>
      <c r="C33" t="s">
        <v>34</v>
      </c>
      <c r="D33" s="4">
        <v>1246</v>
      </c>
      <c r="E33" s="4">
        <v>1247</v>
      </c>
    </row>
    <row r="34" spans="1:5" x14ac:dyDescent="0.25">
      <c r="A34">
        <v>100</v>
      </c>
      <c r="B34">
        <v>1</v>
      </c>
      <c r="C34" t="s">
        <v>35</v>
      </c>
      <c r="D34" s="4">
        <v>368</v>
      </c>
      <c r="E34" s="4">
        <v>360</v>
      </c>
    </row>
    <row r="35" spans="1:5" x14ac:dyDescent="0.25">
      <c r="A35">
        <v>108</v>
      </c>
      <c r="B35">
        <v>1</v>
      </c>
      <c r="C35" t="s">
        <v>36</v>
      </c>
      <c r="D35" s="4">
        <v>1024</v>
      </c>
      <c r="E35" s="4">
        <v>1004</v>
      </c>
    </row>
    <row r="36" spans="1:5" x14ac:dyDescent="0.25">
      <c r="A36">
        <v>110</v>
      </c>
      <c r="B36">
        <v>1</v>
      </c>
      <c r="C36" t="s">
        <v>37</v>
      </c>
      <c r="D36" s="4">
        <v>4150</v>
      </c>
      <c r="E36" s="4">
        <v>4090</v>
      </c>
    </row>
    <row r="37" spans="1:5" x14ac:dyDescent="0.25">
      <c r="A37">
        <v>111</v>
      </c>
      <c r="B37">
        <v>1</v>
      </c>
      <c r="C37" t="s">
        <v>38</v>
      </c>
      <c r="D37" s="4">
        <v>1597</v>
      </c>
      <c r="E37" s="4">
        <v>1603</v>
      </c>
    </row>
    <row r="38" spans="1:5" x14ac:dyDescent="0.25">
      <c r="A38">
        <v>112</v>
      </c>
      <c r="B38">
        <v>1</v>
      </c>
      <c r="C38" t="s">
        <v>39</v>
      </c>
      <c r="D38" s="4">
        <v>9875</v>
      </c>
      <c r="E38" s="4">
        <v>9923</v>
      </c>
    </row>
    <row r="39" spans="1:5" x14ac:dyDescent="0.25">
      <c r="A39">
        <v>113</v>
      </c>
      <c r="B39">
        <v>1</v>
      </c>
      <c r="C39" t="s">
        <v>40</v>
      </c>
      <c r="D39" s="4">
        <v>746</v>
      </c>
      <c r="E39" s="4">
        <v>747</v>
      </c>
    </row>
    <row r="40" spans="1:5" x14ac:dyDescent="0.25">
      <c r="A40">
        <v>115</v>
      </c>
      <c r="B40">
        <v>1</v>
      </c>
      <c r="C40" t="s">
        <v>41</v>
      </c>
      <c r="D40" s="4">
        <v>1195</v>
      </c>
      <c r="E40" s="4">
        <v>1235</v>
      </c>
    </row>
    <row r="41" spans="1:5" x14ac:dyDescent="0.25">
      <c r="A41">
        <v>116</v>
      </c>
      <c r="B41">
        <v>1</v>
      </c>
      <c r="C41" t="s">
        <v>42</v>
      </c>
      <c r="D41" s="4">
        <v>1197</v>
      </c>
      <c r="E41" s="4">
        <v>1228</v>
      </c>
    </row>
    <row r="42" spans="1:5" x14ac:dyDescent="0.25">
      <c r="A42">
        <v>118</v>
      </c>
      <c r="B42">
        <v>1</v>
      </c>
      <c r="C42" t="s">
        <v>43</v>
      </c>
      <c r="D42" s="4">
        <v>336</v>
      </c>
      <c r="E42" s="4">
        <v>335</v>
      </c>
    </row>
    <row r="43" spans="1:5" x14ac:dyDescent="0.25">
      <c r="A43">
        <v>129</v>
      </c>
      <c r="B43">
        <v>1</v>
      </c>
      <c r="C43" t="s">
        <v>44</v>
      </c>
      <c r="D43" s="4">
        <v>1554</v>
      </c>
      <c r="E43" s="4">
        <v>1642</v>
      </c>
    </row>
    <row r="44" spans="1:5" x14ac:dyDescent="0.25">
      <c r="A44">
        <v>138</v>
      </c>
      <c r="B44">
        <v>1</v>
      </c>
      <c r="C44" t="s">
        <v>45</v>
      </c>
      <c r="D44" s="4">
        <v>2729</v>
      </c>
      <c r="E44" s="4">
        <v>2705</v>
      </c>
    </row>
    <row r="45" spans="1:5" x14ac:dyDescent="0.25">
      <c r="A45">
        <v>139</v>
      </c>
      <c r="B45">
        <v>1</v>
      </c>
      <c r="C45" t="s">
        <v>46</v>
      </c>
      <c r="D45" s="4">
        <v>837</v>
      </c>
      <c r="E45" s="4">
        <v>832</v>
      </c>
    </row>
    <row r="46" spans="1:5" x14ac:dyDescent="0.25">
      <c r="A46">
        <v>146</v>
      </c>
      <c r="B46">
        <v>1</v>
      </c>
      <c r="C46" t="s">
        <v>47</v>
      </c>
      <c r="D46" s="4">
        <v>878</v>
      </c>
      <c r="E46" s="4">
        <v>903</v>
      </c>
    </row>
    <row r="47" spans="1:5" x14ac:dyDescent="0.25">
      <c r="A47">
        <v>150</v>
      </c>
      <c r="B47">
        <v>1</v>
      </c>
      <c r="C47" t="s">
        <v>48</v>
      </c>
      <c r="D47" s="4">
        <v>1005</v>
      </c>
      <c r="E47" s="4">
        <v>1010</v>
      </c>
    </row>
    <row r="48" spans="1:5" x14ac:dyDescent="0.25">
      <c r="A48">
        <v>152</v>
      </c>
      <c r="B48">
        <v>1</v>
      </c>
      <c r="C48" t="s">
        <v>49</v>
      </c>
      <c r="D48" s="4">
        <v>6913</v>
      </c>
      <c r="E48" s="4">
        <v>7214</v>
      </c>
    </row>
    <row r="49" spans="1:5" x14ac:dyDescent="0.25">
      <c r="A49">
        <v>160.1</v>
      </c>
      <c r="B49">
        <v>70</v>
      </c>
      <c r="C49" t="s">
        <v>50</v>
      </c>
      <c r="D49" s="4">
        <v>0</v>
      </c>
      <c r="E49" s="4">
        <v>0</v>
      </c>
    </row>
    <row r="50" spans="1:5" x14ac:dyDescent="0.25">
      <c r="A50">
        <v>160.19999999999999</v>
      </c>
      <c r="B50">
        <v>90</v>
      </c>
      <c r="C50" t="s">
        <v>51</v>
      </c>
      <c r="D50" s="4">
        <v>0</v>
      </c>
      <c r="E50" s="4">
        <v>0</v>
      </c>
    </row>
    <row r="51" spans="1:5" x14ac:dyDescent="0.25">
      <c r="A51">
        <v>162</v>
      </c>
      <c r="B51">
        <v>1</v>
      </c>
      <c r="C51" t="s">
        <v>52</v>
      </c>
      <c r="D51" s="4">
        <v>1037.2</v>
      </c>
      <c r="E51" s="4">
        <v>1028</v>
      </c>
    </row>
    <row r="52" spans="1:5" x14ac:dyDescent="0.25">
      <c r="A52">
        <v>166</v>
      </c>
      <c r="B52">
        <v>1</v>
      </c>
      <c r="C52" t="s">
        <v>53</v>
      </c>
      <c r="D52" s="4">
        <v>459</v>
      </c>
      <c r="E52" s="4">
        <v>460</v>
      </c>
    </row>
    <row r="53" spans="1:5" x14ac:dyDescent="0.25">
      <c r="A53">
        <v>173</v>
      </c>
      <c r="B53">
        <v>1</v>
      </c>
      <c r="C53" t="s">
        <v>54</v>
      </c>
      <c r="D53" s="4">
        <v>496</v>
      </c>
      <c r="E53" s="4">
        <v>496</v>
      </c>
    </row>
    <row r="54" spans="1:5" x14ac:dyDescent="0.25">
      <c r="A54">
        <v>177</v>
      </c>
      <c r="B54">
        <v>1</v>
      </c>
      <c r="C54" t="s">
        <v>55</v>
      </c>
      <c r="D54" s="4">
        <v>1078</v>
      </c>
      <c r="E54" s="4">
        <v>1076</v>
      </c>
    </row>
    <row r="55" spans="1:5" x14ac:dyDescent="0.25">
      <c r="A55">
        <v>181</v>
      </c>
      <c r="B55">
        <v>1</v>
      </c>
      <c r="C55" t="s">
        <v>56</v>
      </c>
      <c r="D55" s="4">
        <v>6538</v>
      </c>
      <c r="E55" s="4">
        <v>6496</v>
      </c>
    </row>
    <row r="56" spans="1:5" x14ac:dyDescent="0.25">
      <c r="A56">
        <v>182</v>
      </c>
      <c r="B56">
        <v>1</v>
      </c>
      <c r="C56" t="s">
        <v>57</v>
      </c>
      <c r="D56" s="4">
        <v>1021</v>
      </c>
      <c r="E56" s="4">
        <v>1030</v>
      </c>
    </row>
    <row r="57" spans="1:5" x14ac:dyDescent="0.25">
      <c r="A57">
        <v>186</v>
      </c>
      <c r="B57">
        <v>1</v>
      </c>
      <c r="C57" t="s">
        <v>58</v>
      </c>
      <c r="D57" s="4">
        <v>1773</v>
      </c>
      <c r="E57" s="4">
        <v>1793</v>
      </c>
    </row>
    <row r="58" spans="1:5" x14ac:dyDescent="0.25">
      <c r="A58">
        <v>191</v>
      </c>
      <c r="B58">
        <v>1</v>
      </c>
      <c r="C58" t="s">
        <v>59</v>
      </c>
      <c r="D58" s="4">
        <v>8650.6</v>
      </c>
      <c r="E58" s="4">
        <v>8424</v>
      </c>
    </row>
    <row r="59" spans="1:5" x14ac:dyDescent="0.25">
      <c r="A59">
        <v>192</v>
      </c>
      <c r="B59">
        <v>1</v>
      </c>
      <c r="C59" t="s">
        <v>60</v>
      </c>
      <c r="D59" s="4">
        <v>7211</v>
      </c>
      <c r="E59" s="4">
        <v>7211</v>
      </c>
    </row>
    <row r="60" spans="1:5" x14ac:dyDescent="0.25">
      <c r="A60">
        <v>194</v>
      </c>
      <c r="B60">
        <v>1</v>
      </c>
      <c r="C60" t="s">
        <v>61</v>
      </c>
      <c r="D60" s="4">
        <v>11356</v>
      </c>
      <c r="E60" s="4">
        <v>11496</v>
      </c>
    </row>
    <row r="61" spans="1:5" x14ac:dyDescent="0.25">
      <c r="A61">
        <v>195</v>
      </c>
      <c r="B61">
        <v>1</v>
      </c>
      <c r="C61" t="s">
        <v>62</v>
      </c>
      <c r="D61" s="4">
        <v>691</v>
      </c>
      <c r="E61" s="4">
        <v>691</v>
      </c>
    </row>
    <row r="62" spans="1:5" x14ac:dyDescent="0.25">
      <c r="A62">
        <v>196</v>
      </c>
      <c r="B62">
        <v>1</v>
      </c>
      <c r="C62" t="s">
        <v>63</v>
      </c>
      <c r="D62" s="4">
        <v>28911.4</v>
      </c>
      <c r="E62" s="4">
        <v>29414</v>
      </c>
    </row>
    <row r="63" spans="1:5" x14ac:dyDescent="0.25">
      <c r="A63">
        <v>197</v>
      </c>
      <c r="B63">
        <v>1</v>
      </c>
      <c r="C63" t="s">
        <v>64</v>
      </c>
      <c r="D63" s="4">
        <v>5092</v>
      </c>
      <c r="E63" s="4">
        <v>5092</v>
      </c>
    </row>
    <row r="64" spans="1:5" x14ac:dyDescent="0.25">
      <c r="A64">
        <v>199</v>
      </c>
      <c r="B64">
        <v>1</v>
      </c>
      <c r="C64" t="s">
        <v>65</v>
      </c>
      <c r="D64" s="4">
        <v>3517</v>
      </c>
      <c r="E64" s="4">
        <v>3494</v>
      </c>
    </row>
    <row r="65" spans="1:5" x14ac:dyDescent="0.25">
      <c r="A65">
        <v>200</v>
      </c>
      <c r="B65">
        <v>1</v>
      </c>
      <c r="C65" t="s">
        <v>66</v>
      </c>
      <c r="D65" s="4">
        <v>4343</v>
      </c>
      <c r="E65" s="4">
        <v>4322</v>
      </c>
    </row>
    <row r="66" spans="1:5" x14ac:dyDescent="0.25">
      <c r="A66">
        <v>203</v>
      </c>
      <c r="B66">
        <v>1</v>
      </c>
      <c r="C66" t="s">
        <v>67</v>
      </c>
      <c r="D66" s="4">
        <v>672</v>
      </c>
      <c r="E66" s="4">
        <v>663</v>
      </c>
    </row>
    <row r="67" spans="1:5" x14ac:dyDescent="0.25">
      <c r="A67">
        <v>204</v>
      </c>
      <c r="B67">
        <v>1</v>
      </c>
      <c r="C67" t="s">
        <v>68</v>
      </c>
      <c r="D67" s="4">
        <v>2205</v>
      </c>
      <c r="E67" s="4">
        <v>2216</v>
      </c>
    </row>
    <row r="68" spans="1:5" x14ac:dyDescent="0.25">
      <c r="A68">
        <v>206</v>
      </c>
      <c r="B68">
        <v>1</v>
      </c>
      <c r="C68" t="s">
        <v>69</v>
      </c>
      <c r="D68" s="4">
        <v>4224</v>
      </c>
      <c r="E68" s="4">
        <v>4244</v>
      </c>
    </row>
    <row r="69" spans="1:5" x14ac:dyDescent="0.25">
      <c r="A69">
        <v>213</v>
      </c>
      <c r="B69">
        <v>1</v>
      </c>
      <c r="C69" t="s">
        <v>70</v>
      </c>
      <c r="D69" s="4">
        <v>833</v>
      </c>
      <c r="E69" s="4">
        <v>823</v>
      </c>
    </row>
    <row r="70" spans="1:5" x14ac:dyDescent="0.25">
      <c r="A70">
        <v>227</v>
      </c>
      <c r="B70">
        <v>1</v>
      </c>
      <c r="C70" t="s">
        <v>71</v>
      </c>
      <c r="D70" s="4">
        <v>905</v>
      </c>
      <c r="E70" s="4">
        <v>876</v>
      </c>
    </row>
    <row r="71" spans="1:5" x14ac:dyDescent="0.25">
      <c r="A71">
        <v>229</v>
      </c>
      <c r="B71">
        <v>1</v>
      </c>
      <c r="C71" t="s">
        <v>72</v>
      </c>
      <c r="D71" s="4">
        <v>352</v>
      </c>
      <c r="E71" s="4">
        <v>358</v>
      </c>
    </row>
    <row r="72" spans="1:5" x14ac:dyDescent="0.25">
      <c r="A72">
        <v>238</v>
      </c>
      <c r="B72">
        <v>1</v>
      </c>
      <c r="C72" t="s">
        <v>73</v>
      </c>
      <c r="D72" s="4">
        <v>249</v>
      </c>
      <c r="E72" s="4">
        <v>253</v>
      </c>
    </row>
    <row r="73" spans="1:5" x14ac:dyDescent="0.25">
      <c r="A73">
        <v>239</v>
      </c>
      <c r="B73">
        <v>1</v>
      </c>
      <c r="C73" t="s">
        <v>74</v>
      </c>
      <c r="D73" s="4">
        <v>684</v>
      </c>
      <c r="E73" s="4">
        <v>679</v>
      </c>
    </row>
    <row r="74" spans="1:5" x14ac:dyDescent="0.25">
      <c r="A74">
        <v>241</v>
      </c>
      <c r="B74">
        <v>1</v>
      </c>
      <c r="C74" t="s">
        <v>75</v>
      </c>
      <c r="D74" s="4">
        <v>3513</v>
      </c>
      <c r="E74" s="4">
        <v>3455</v>
      </c>
    </row>
    <row r="75" spans="1:5" x14ac:dyDescent="0.25">
      <c r="A75">
        <v>242</v>
      </c>
      <c r="B75">
        <v>1</v>
      </c>
      <c r="C75" t="s">
        <v>76</v>
      </c>
      <c r="D75" s="4">
        <v>502</v>
      </c>
      <c r="E75" s="4">
        <v>483</v>
      </c>
    </row>
    <row r="76" spans="1:5" x14ac:dyDescent="0.25">
      <c r="A76">
        <v>252</v>
      </c>
      <c r="B76">
        <v>1</v>
      </c>
      <c r="C76" t="s">
        <v>77</v>
      </c>
      <c r="D76" s="4">
        <v>1095</v>
      </c>
      <c r="E76" s="4">
        <v>1074</v>
      </c>
    </row>
    <row r="77" spans="1:5" x14ac:dyDescent="0.25">
      <c r="A77">
        <v>253</v>
      </c>
      <c r="B77">
        <v>1</v>
      </c>
      <c r="C77" t="s">
        <v>78</v>
      </c>
      <c r="D77" s="4">
        <v>667</v>
      </c>
      <c r="E77" s="4">
        <v>680</v>
      </c>
    </row>
    <row r="78" spans="1:5" x14ac:dyDescent="0.25">
      <c r="A78">
        <v>255</v>
      </c>
      <c r="B78">
        <v>1</v>
      </c>
      <c r="C78" t="s">
        <v>79</v>
      </c>
      <c r="D78" s="4">
        <v>1365</v>
      </c>
      <c r="E78" s="4">
        <v>1379</v>
      </c>
    </row>
    <row r="79" spans="1:5" x14ac:dyDescent="0.25">
      <c r="A79">
        <v>256</v>
      </c>
      <c r="B79">
        <v>1</v>
      </c>
      <c r="C79" t="s">
        <v>80</v>
      </c>
      <c r="D79" s="4">
        <v>2670</v>
      </c>
      <c r="E79" s="4">
        <v>2664</v>
      </c>
    </row>
    <row r="80" spans="1:5" x14ac:dyDescent="0.25">
      <c r="A80">
        <v>261</v>
      </c>
      <c r="B80">
        <v>1</v>
      </c>
      <c r="C80" t="s">
        <v>81</v>
      </c>
      <c r="D80" s="4">
        <v>280</v>
      </c>
      <c r="E80" s="4">
        <v>289</v>
      </c>
    </row>
    <row r="81" spans="1:5" x14ac:dyDescent="0.25">
      <c r="A81">
        <v>264</v>
      </c>
      <c r="B81">
        <v>1</v>
      </c>
      <c r="C81" t="s">
        <v>82</v>
      </c>
      <c r="D81" s="4">
        <v>102</v>
      </c>
      <c r="E81" s="4">
        <v>96</v>
      </c>
    </row>
    <row r="82" spans="1:5" x14ac:dyDescent="0.25">
      <c r="A82">
        <v>270</v>
      </c>
      <c r="B82">
        <v>1</v>
      </c>
      <c r="C82" t="s">
        <v>83</v>
      </c>
      <c r="D82" s="4">
        <v>6444</v>
      </c>
      <c r="E82" s="4">
        <v>6421</v>
      </c>
    </row>
    <row r="83" spans="1:5" x14ac:dyDescent="0.25">
      <c r="A83">
        <v>271</v>
      </c>
      <c r="B83">
        <v>1</v>
      </c>
      <c r="C83" t="s">
        <v>84</v>
      </c>
      <c r="D83" s="4">
        <v>10337.799999999999</v>
      </c>
      <c r="E83" s="4">
        <v>10119</v>
      </c>
    </row>
    <row r="84" spans="1:5" x14ac:dyDescent="0.25">
      <c r="A84">
        <v>272</v>
      </c>
      <c r="B84">
        <v>1</v>
      </c>
      <c r="C84" t="s">
        <v>85</v>
      </c>
      <c r="D84" s="4">
        <v>8715</v>
      </c>
      <c r="E84" s="4">
        <v>8665</v>
      </c>
    </row>
    <row r="85" spans="1:5" x14ac:dyDescent="0.25">
      <c r="A85">
        <v>273</v>
      </c>
      <c r="B85">
        <v>1</v>
      </c>
      <c r="C85" t="s">
        <v>86</v>
      </c>
      <c r="D85" s="4">
        <v>8541</v>
      </c>
      <c r="E85" s="4">
        <v>8362</v>
      </c>
    </row>
    <row r="86" spans="1:5" x14ac:dyDescent="0.25">
      <c r="A86">
        <v>276</v>
      </c>
      <c r="B86">
        <v>1</v>
      </c>
      <c r="C86" t="s">
        <v>87</v>
      </c>
      <c r="D86" s="4">
        <v>10879</v>
      </c>
      <c r="E86" s="4">
        <v>10931</v>
      </c>
    </row>
    <row r="87" spans="1:5" x14ac:dyDescent="0.25">
      <c r="A87">
        <v>277</v>
      </c>
      <c r="B87">
        <v>1</v>
      </c>
      <c r="C87" t="s">
        <v>88</v>
      </c>
      <c r="D87" s="4">
        <v>2500</v>
      </c>
      <c r="E87" s="4">
        <v>2537</v>
      </c>
    </row>
    <row r="88" spans="1:5" x14ac:dyDescent="0.25">
      <c r="A88">
        <v>278</v>
      </c>
      <c r="B88">
        <v>1</v>
      </c>
      <c r="C88" t="s">
        <v>89</v>
      </c>
      <c r="D88" s="4">
        <v>2930</v>
      </c>
      <c r="E88" s="4">
        <v>2987</v>
      </c>
    </row>
    <row r="89" spans="1:5" x14ac:dyDescent="0.25">
      <c r="A89">
        <v>279</v>
      </c>
      <c r="B89">
        <v>1</v>
      </c>
      <c r="C89" t="s">
        <v>90</v>
      </c>
      <c r="D89" s="4">
        <v>21356.400000000001</v>
      </c>
      <c r="E89" s="4">
        <v>21419</v>
      </c>
    </row>
    <row r="90" spans="1:5" x14ac:dyDescent="0.25">
      <c r="A90">
        <v>280</v>
      </c>
      <c r="B90">
        <v>1</v>
      </c>
      <c r="C90" t="s">
        <v>91</v>
      </c>
      <c r="D90" s="4">
        <v>4172.6000000000004</v>
      </c>
      <c r="E90" s="4">
        <v>4241</v>
      </c>
    </row>
    <row r="91" spans="1:5" x14ac:dyDescent="0.25">
      <c r="A91">
        <v>281</v>
      </c>
      <c r="B91">
        <v>1</v>
      </c>
      <c r="C91" t="s">
        <v>92</v>
      </c>
      <c r="D91" s="4">
        <v>11876</v>
      </c>
      <c r="E91" s="4">
        <v>11599</v>
      </c>
    </row>
    <row r="92" spans="1:5" x14ac:dyDescent="0.25">
      <c r="A92">
        <v>282</v>
      </c>
      <c r="B92">
        <v>1</v>
      </c>
      <c r="C92" t="s">
        <v>93</v>
      </c>
      <c r="D92" s="4">
        <v>1810</v>
      </c>
      <c r="E92" s="4">
        <v>1810</v>
      </c>
    </row>
    <row r="93" spans="1:5" x14ac:dyDescent="0.25">
      <c r="A93">
        <v>283</v>
      </c>
      <c r="B93">
        <v>1</v>
      </c>
      <c r="C93" t="s">
        <v>94</v>
      </c>
      <c r="D93" s="4">
        <v>4678</v>
      </c>
      <c r="E93" s="4">
        <v>4653</v>
      </c>
    </row>
    <row r="94" spans="1:5" x14ac:dyDescent="0.25">
      <c r="A94">
        <v>284</v>
      </c>
      <c r="B94">
        <v>1</v>
      </c>
      <c r="C94" t="s">
        <v>95</v>
      </c>
      <c r="D94" s="4">
        <v>12384</v>
      </c>
      <c r="E94" s="4">
        <v>12736</v>
      </c>
    </row>
    <row r="95" spans="1:5" x14ac:dyDescent="0.25">
      <c r="A95">
        <v>286</v>
      </c>
      <c r="B95">
        <v>1</v>
      </c>
      <c r="C95" t="s">
        <v>96</v>
      </c>
      <c r="D95" s="4">
        <v>2535</v>
      </c>
      <c r="E95" s="4">
        <v>2349</v>
      </c>
    </row>
    <row r="96" spans="1:5" x14ac:dyDescent="0.25">
      <c r="A96">
        <v>294</v>
      </c>
      <c r="B96">
        <v>1</v>
      </c>
      <c r="C96" t="s">
        <v>97</v>
      </c>
      <c r="D96" s="4">
        <v>1948</v>
      </c>
      <c r="E96" s="4">
        <v>1951</v>
      </c>
    </row>
    <row r="97" spans="1:5" x14ac:dyDescent="0.25">
      <c r="A97">
        <v>297</v>
      </c>
      <c r="B97">
        <v>1</v>
      </c>
      <c r="C97" t="s">
        <v>98</v>
      </c>
      <c r="D97" s="4">
        <v>357</v>
      </c>
      <c r="E97" s="4">
        <v>349</v>
      </c>
    </row>
    <row r="98" spans="1:5" x14ac:dyDescent="0.25">
      <c r="A98">
        <v>299</v>
      </c>
      <c r="B98">
        <v>1</v>
      </c>
      <c r="C98" t="s">
        <v>99</v>
      </c>
      <c r="D98" s="4">
        <v>698</v>
      </c>
      <c r="E98" s="4">
        <v>683</v>
      </c>
    </row>
    <row r="99" spans="1:5" x14ac:dyDescent="0.25">
      <c r="A99">
        <v>300</v>
      </c>
      <c r="B99">
        <v>1</v>
      </c>
      <c r="C99" t="s">
        <v>100</v>
      </c>
      <c r="D99" s="4">
        <v>1079</v>
      </c>
      <c r="E99" s="4">
        <v>1024</v>
      </c>
    </row>
    <row r="100" spans="1:5" x14ac:dyDescent="0.25">
      <c r="A100">
        <v>306</v>
      </c>
      <c r="B100">
        <v>1</v>
      </c>
      <c r="C100" t="s">
        <v>101</v>
      </c>
      <c r="D100" s="4">
        <v>313.39999999999998</v>
      </c>
      <c r="E100" s="4">
        <v>297</v>
      </c>
    </row>
    <row r="101" spans="1:5" x14ac:dyDescent="0.25">
      <c r="A101">
        <v>308</v>
      </c>
      <c r="B101">
        <v>1</v>
      </c>
      <c r="C101" t="s">
        <v>102</v>
      </c>
      <c r="D101" s="4">
        <v>615.20000000000005</v>
      </c>
      <c r="E101" s="4">
        <v>586</v>
      </c>
    </row>
    <row r="102" spans="1:5" x14ac:dyDescent="0.25">
      <c r="A102">
        <v>309</v>
      </c>
      <c r="B102">
        <v>1</v>
      </c>
      <c r="C102" t="s">
        <v>103</v>
      </c>
      <c r="D102" s="4">
        <v>1618.8</v>
      </c>
      <c r="E102" s="4">
        <v>1609</v>
      </c>
    </row>
    <row r="103" spans="1:5" x14ac:dyDescent="0.25">
      <c r="A103">
        <v>314</v>
      </c>
      <c r="B103">
        <v>1</v>
      </c>
      <c r="C103" t="s">
        <v>104</v>
      </c>
      <c r="D103" s="4">
        <v>740</v>
      </c>
      <c r="E103" s="4">
        <v>741</v>
      </c>
    </row>
    <row r="104" spans="1:5" x14ac:dyDescent="0.25">
      <c r="A104">
        <v>316</v>
      </c>
      <c r="B104">
        <v>1</v>
      </c>
      <c r="C104" t="s">
        <v>105</v>
      </c>
      <c r="D104" s="4">
        <v>1009</v>
      </c>
      <c r="E104" s="4">
        <v>984</v>
      </c>
    </row>
    <row r="105" spans="1:5" x14ac:dyDescent="0.25">
      <c r="A105">
        <v>317</v>
      </c>
      <c r="B105">
        <v>1</v>
      </c>
      <c r="C105" t="s">
        <v>106</v>
      </c>
      <c r="D105" s="4">
        <v>892.6</v>
      </c>
      <c r="E105" s="4">
        <v>870</v>
      </c>
    </row>
    <row r="106" spans="1:5" x14ac:dyDescent="0.25">
      <c r="A106">
        <v>318</v>
      </c>
      <c r="B106">
        <v>1</v>
      </c>
      <c r="C106" t="s">
        <v>107</v>
      </c>
      <c r="D106" s="4">
        <v>3975</v>
      </c>
      <c r="E106" s="4">
        <v>4007</v>
      </c>
    </row>
    <row r="107" spans="1:5" x14ac:dyDescent="0.25">
      <c r="A107">
        <v>319</v>
      </c>
      <c r="B107">
        <v>1</v>
      </c>
      <c r="C107" t="s">
        <v>108</v>
      </c>
      <c r="D107" s="4">
        <v>562</v>
      </c>
      <c r="E107" s="4">
        <v>555</v>
      </c>
    </row>
    <row r="108" spans="1:5" x14ac:dyDescent="0.25">
      <c r="A108">
        <v>323</v>
      </c>
      <c r="B108">
        <v>2</v>
      </c>
      <c r="C108" t="s">
        <v>109</v>
      </c>
      <c r="D108" s="4">
        <v>26</v>
      </c>
      <c r="E108" s="4">
        <v>18</v>
      </c>
    </row>
    <row r="109" spans="1:5" x14ac:dyDescent="0.25">
      <c r="A109">
        <v>330</v>
      </c>
      <c r="B109">
        <v>1</v>
      </c>
      <c r="C109" t="s">
        <v>110</v>
      </c>
      <c r="D109" s="4">
        <v>244.4</v>
      </c>
      <c r="E109" s="4">
        <v>251</v>
      </c>
    </row>
    <row r="110" spans="1:5" x14ac:dyDescent="0.25">
      <c r="A110">
        <v>332</v>
      </c>
      <c r="B110">
        <v>1</v>
      </c>
      <c r="C110" t="s">
        <v>111</v>
      </c>
      <c r="D110" s="4">
        <v>1600</v>
      </c>
      <c r="E110" s="4">
        <v>1580</v>
      </c>
    </row>
    <row r="111" spans="1:5" x14ac:dyDescent="0.25">
      <c r="A111">
        <v>333</v>
      </c>
      <c r="B111">
        <v>1</v>
      </c>
      <c r="C111" t="s">
        <v>112</v>
      </c>
      <c r="D111" s="4">
        <v>496</v>
      </c>
      <c r="E111" s="4">
        <v>485</v>
      </c>
    </row>
    <row r="112" spans="1:5" x14ac:dyDescent="0.25">
      <c r="A112">
        <v>345</v>
      </c>
      <c r="B112">
        <v>1</v>
      </c>
      <c r="C112" t="s">
        <v>113</v>
      </c>
      <c r="D112" s="4">
        <v>1549</v>
      </c>
      <c r="E112" s="4">
        <v>1550</v>
      </c>
    </row>
    <row r="113" spans="1:5" x14ac:dyDescent="0.25">
      <c r="A113">
        <v>347</v>
      </c>
      <c r="B113">
        <v>1</v>
      </c>
      <c r="C113" t="s">
        <v>114</v>
      </c>
      <c r="D113" s="4">
        <v>4181</v>
      </c>
      <c r="E113" s="4">
        <v>4181</v>
      </c>
    </row>
    <row r="114" spans="1:5" x14ac:dyDescent="0.25">
      <c r="A114">
        <v>356</v>
      </c>
      <c r="B114">
        <v>1</v>
      </c>
      <c r="C114" t="s">
        <v>115</v>
      </c>
      <c r="D114" s="4">
        <v>163</v>
      </c>
      <c r="E114" s="4">
        <v>174</v>
      </c>
    </row>
    <row r="115" spans="1:5" x14ac:dyDescent="0.25">
      <c r="A115">
        <v>361</v>
      </c>
      <c r="B115">
        <v>1</v>
      </c>
      <c r="C115" t="s">
        <v>116</v>
      </c>
      <c r="D115" s="4">
        <v>979</v>
      </c>
      <c r="E115" s="4">
        <v>950</v>
      </c>
    </row>
    <row r="116" spans="1:5" x14ac:dyDescent="0.25">
      <c r="A116">
        <v>362</v>
      </c>
      <c r="B116">
        <v>1</v>
      </c>
      <c r="C116" t="s">
        <v>117</v>
      </c>
      <c r="D116" s="4">
        <v>335</v>
      </c>
      <c r="E116" s="4">
        <v>320</v>
      </c>
    </row>
    <row r="117" spans="1:5" x14ac:dyDescent="0.25">
      <c r="A117">
        <v>363</v>
      </c>
      <c r="B117">
        <v>1</v>
      </c>
      <c r="C117" t="s">
        <v>118</v>
      </c>
      <c r="D117" s="4">
        <v>235</v>
      </c>
      <c r="E117" s="4">
        <v>229</v>
      </c>
    </row>
    <row r="118" spans="1:5" x14ac:dyDescent="0.25">
      <c r="A118">
        <v>378</v>
      </c>
      <c r="B118">
        <v>1</v>
      </c>
      <c r="C118" t="s">
        <v>119</v>
      </c>
      <c r="D118" s="4">
        <v>565</v>
      </c>
      <c r="E118" s="4">
        <v>549</v>
      </c>
    </row>
    <row r="119" spans="1:5" x14ac:dyDescent="0.25">
      <c r="A119">
        <v>381</v>
      </c>
      <c r="B119">
        <v>1</v>
      </c>
      <c r="C119" t="s">
        <v>120</v>
      </c>
      <c r="D119" s="4">
        <v>1374</v>
      </c>
      <c r="E119" s="4">
        <v>1382</v>
      </c>
    </row>
    <row r="120" spans="1:5" x14ac:dyDescent="0.25">
      <c r="A120">
        <v>390</v>
      </c>
      <c r="B120">
        <v>1</v>
      </c>
      <c r="C120" t="s">
        <v>121</v>
      </c>
      <c r="D120" s="4">
        <v>471</v>
      </c>
      <c r="E120" s="4">
        <v>443</v>
      </c>
    </row>
    <row r="121" spans="1:5" x14ac:dyDescent="0.25">
      <c r="A121">
        <v>391</v>
      </c>
      <c r="B121">
        <v>1</v>
      </c>
      <c r="C121" t="s">
        <v>122</v>
      </c>
      <c r="D121" s="4">
        <v>532</v>
      </c>
      <c r="E121" s="4">
        <v>536</v>
      </c>
    </row>
    <row r="122" spans="1:5" x14ac:dyDescent="0.25">
      <c r="A122">
        <v>402</v>
      </c>
      <c r="B122">
        <v>1</v>
      </c>
      <c r="C122" t="s">
        <v>123</v>
      </c>
      <c r="D122" s="4">
        <v>131.80000000000001</v>
      </c>
      <c r="E122" s="4">
        <v>132</v>
      </c>
    </row>
    <row r="123" spans="1:5" x14ac:dyDescent="0.25">
      <c r="A123">
        <v>403</v>
      </c>
      <c r="B123">
        <v>1</v>
      </c>
      <c r="C123" t="s">
        <v>124</v>
      </c>
      <c r="D123" s="4">
        <v>156</v>
      </c>
      <c r="E123" s="4">
        <v>146</v>
      </c>
    </row>
    <row r="124" spans="1:5" x14ac:dyDescent="0.25">
      <c r="A124">
        <v>404</v>
      </c>
      <c r="B124">
        <v>1</v>
      </c>
      <c r="C124" t="s">
        <v>125</v>
      </c>
      <c r="D124" s="4">
        <v>209</v>
      </c>
      <c r="E124" s="4">
        <v>210</v>
      </c>
    </row>
    <row r="125" spans="1:5" x14ac:dyDescent="0.25">
      <c r="A125">
        <v>413</v>
      </c>
      <c r="B125">
        <v>1</v>
      </c>
      <c r="C125" t="s">
        <v>126</v>
      </c>
      <c r="D125" s="4">
        <v>2496</v>
      </c>
      <c r="E125" s="4">
        <v>2505</v>
      </c>
    </row>
    <row r="126" spans="1:5" x14ac:dyDescent="0.25">
      <c r="A126">
        <v>414</v>
      </c>
      <c r="B126">
        <v>1</v>
      </c>
      <c r="C126" t="s">
        <v>127</v>
      </c>
      <c r="D126" s="4">
        <v>452</v>
      </c>
      <c r="E126" s="4">
        <v>426</v>
      </c>
    </row>
    <row r="127" spans="1:5" x14ac:dyDescent="0.25">
      <c r="A127">
        <v>415</v>
      </c>
      <c r="B127">
        <v>1</v>
      </c>
      <c r="C127" t="s">
        <v>128</v>
      </c>
      <c r="D127" s="4">
        <v>192</v>
      </c>
      <c r="E127" s="4">
        <v>188</v>
      </c>
    </row>
    <row r="128" spans="1:5" x14ac:dyDescent="0.25">
      <c r="A128">
        <v>423</v>
      </c>
      <c r="B128">
        <v>1</v>
      </c>
      <c r="C128" t="s">
        <v>129</v>
      </c>
      <c r="D128" s="4">
        <v>2729</v>
      </c>
      <c r="E128" s="4">
        <v>2664</v>
      </c>
    </row>
    <row r="129" spans="1:5" x14ac:dyDescent="0.25">
      <c r="A129">
        <v>424</v>
      </c>
      <c r="B129">
        <v>1</v>
      </c>
      <c r="C129" t="s">
        <v>130</v>
      </c>
      <c r="D129" s="4">
        <v>466</v>
      </c>
      <c r="E129" s="4">
        <v>463</v>
      </c>
    </row>
    <row r="130" spans="1:5" x14ac:dyDescent="0.25">
      <c r="A130">
        <v>432</v>
      </c>
      <c r="B130">
        <v>1</v>
      </c>
      <c r="C130" t="s">
        <v>131</v>
      </c>
      <c r="D130" s="4">
        <v>594</v>
      </c>
      <c r="E130" s="4">
        <v>595</v>
      </c>
    </row>
    <row r="131" spans="1:5" x14ac:dyDescent="0.25">
      <c r="A131">
        <v>435</v>
      </c>
      <c r="B131">
        <v>1</v>
      </c>
      <c r="C131" t="s">
        <v>132</v>
      </c>
      <c r="D131" s="4">
        <v>686</v>
      </c>
      <c r="E131" s="4">
        <v>680</v>
      </c>
    </row>
    <row r="132" spans="1:5" x14ac:dyDescent="0.25">
      <c r="A132">
        <v>441</v>
      </c>
      <c r="B132">
        <v>1</v>
      </c>
      <c r="C132" t="s">
        <v>133</v>
      </c>
      <c r="D132" s="4">
        <v>441</v>
      </c>
      <c r="E132" s="4">
        <v>443</v>
      </c>
    </row>
    <row r="133" spans="1:5" x14ac:dyDescent="0.25">
      <c r="A133">
        <v>447</v>
      </c>
      <c r="B133">
        <v>1</v>
      </c>
      <c r="C133" t="s">
        <v>134</v>
      </c>
      <c r="D133" s="4">
        <v>145</v>
      </c>
      <c r="E133" s="4">
        <v>145</v>
      </c>
    </row>
    <row r="134" spans="1:5" x14ac:dyDescent="0.25">
      <c r="A134">
        <v>458</v>
      </c>
      <c r="B134">
        <v>1</v>
      </c>
      <c r="C134" t="s">
        <v>135</v>
      </c>
      <c r="D134" s="4">
        <v>225.4</v>
      </c>
      <c r="E134" s="4">
        <v>225</v>
      </c>
    </row>
    <row r="135" spans="1:5" x14ac:dyDescent="0.25">
      <c r="A135">
        <v>463</v>
      </c>
      <c r="B135">
        <v>1</v>
      </c>
      <c r="C135" t="s">
        <v>136</v>
      </c>
      <c r="D135" s="4">
        <v>951</v>
      </c>
      <c r="E135" s="4">
        <v>951</v>
      </c>
    </row>
    <row r="136" spans="1:5" x14ac:dyDescent="0.25">
      <c r="A136">
        <v>465</v>
      </c>
      <c r="B136">
        <v>1</v>
      </c>
      <c r="C136" t="s">
        <v>137</v>
      </c>
      <c r="D136" s="4">
        <v>1539</v>
      </c>
      <c r="E136" s="4">
        <v>1514</v>
      </c>
    </row>
    <row r="137" spans="1:5" x14ac:dyDescent="0.25">
      <c r="A137">
        <v>466</v>
      </c>
      <c r="B137">
        <v>1</v>
      </c>
      <c r="C137" t="s">
        <v>138</v>
      </c>
      <c r="D137" s="4">
        <v>2200</v>
      </c>
      <c r="E137" s="4">
        <v>2164</v>
      </c>
    </row>
    <row r="138" spans="1:5" x14ac:dyDescent="0.25">
      <c r="A138">
        <v>473</v>
      </c>
      <c r="B138">
        <v>1</v>
      </c>
      <c r="C138" t="s">
        <v>139</v>
      </c>
      <c r="D138" s="4">
        <v>387.6</v>
      </c>
      <c r="E138" s="4">
        <v>373</v>
      </c>
    </row>
    <row r="139" spans="1:5" x14ac:dyDescent="0.25">
      <c r="A139">
        <v>477</v>
      </c>
      <c r="B139">
        <v>1</v>
      </c>
      <c r="C139" t="s">
        <v>140</v>
      </c>
      <c r="D139" s="4">
        <v>3311</v>
      </c>
      <c r="E139" s="4">
        <v>3276</v>
      </c>
    </row>
    <row r="140" spans="1:5" x14ac:dyDescent="0.25">
      <c r="A140">
        <v>480</v>
      </c>
      <c r="B140">
        <v>1</v>
      </c>
      <c r="C140" t="s">
        <v>141</v>
      </c>
      <c r="D140" s="4">
        <v>636.4</v>
      </c>
      <c r="E140" s="4">
        <v>614</v>
      </c>
    </row>
    <row r="141" spans="1:5" x14ac:dyDescent="0.25">
      <c r="A141">
        <v>482</v>
      </c>
      <c r="B141">
        <v>1</v>
      </c>
      <c r="C141" t="s">
        <v>142</v>
      </c>
      <c r="D141" s="4">
        <v>2431</v>
      </c>
      <c r="E141" s="4">
        <v>2403.9999999999995</v>
      </c>
    </row>
    <row r="142" spans="1:5" x14ac:dyDescent="0.25">
      <c r="A142">
        <v>484</v>
      </c>
      <c r="B142">
        <v>1</v>
      </c>
      <c r="C142" t="s">
        <v>143</v>
      </c>
      <c r="D142" s="4">
        <v>1173</v>
      </c>
      <c r="E142" s="4">
        <v>1173</v>
      </c>
    </row>
    <row r="143" spans="1:5" x14ac:dyDescent="0.25">
      <c r="A143">
        <v>485</v>
      </c>
      <c r="B143">
        <v>1</v>
      </c>
      <c r="C143" t="s">
        <v>144</v>
      </c>
      <c r="D143" s="4">
        <v>928</v>
      </c>
      <c r="E143" s="4">
        <v>928</v>
      </c>
    </row>
    <row r="144" spans="1:5" x14ac:dyDescent="0.25">
      <c r="A144">
        <v>486</v>
      </c>
      <c r="B144">
        <v>1</v>
      </c>
      <c r="C144" t="s">
        <v>145</v>
      </c>
      <c r="D144" s="4">
        <v>306</v>
      </c>
      <c r="E144" s="4">
        <v>313</v>
      </c>
    </row>
    <row r="145" spans="1:5" x14ac:dyDescent="0.25">
      <c r="A145">
        <v>487</v>
      </c>
      <c r="B145">
        <v>1</v>
      </c>
      <c r="C145" t="s">
        <v>146</v>
      </c>
      <c r="D145" s="4">
        <v>362</v>
      </c>
      <c r="E145" s="4">
        <v>361</v>
      </c>
    </row>
    <row r="146" spans="1:5" x14ac:dyDescent="0.25">
      <c r="A146">
        <v>492</v>
      </c>
      <c r="B146">
        <v>1</v>
      </c>
      <c r="C146" t="s">
        <v>147</v>
      </c>
      <c r="D146" s="4">
        <v>5113</v>
      </c>
      <c r="E146" s="4">
        <v>5087</v>
      </c>
    </row>
    <row r="147" spans="1:5" x14ac:dyDescent="0.25">
      <c r="A147">
        <v>495</v>
      </c>
      <c r="B147">
        <v>1</v>
      </c>
      <c r="C147" t="s">
        <v>148</v>
      </c>
      <c r="D147" s="4">
        <v>438</v>
      </c>
      <c r="E147" s="4">
        <v>437</v>
      </c>
    </row>
    <row r="148" spans="1:5" x14ac:dyDescent="0.25">
      <c r="A148">
        <v>497</v>
      </c>
      <c r="B148">
        <v>1</v>
      </c>
      <c r="C148" t="s">
        <v>149</v>
      </c>
      <c r="D148" s="4">
        <v>236.2</v>
      </c>
      <c r="E148" s="4">
        <v>225</v>
      </c>
    </row>
    <row r="149" spans="1:5" x14ac:dyDescent="0.25">
      <c r="A149">
        <v>499</v>
      </c>
      <c r="B149">
        <v>1</v>
      </c>
      <c r="C149" t="s">
        <v>150</v>
      </c>
      <c r="D149" s="4">
        <v>271</v>
      </c>
      <c r="E149" s="4">
        <v>282</v>
      </c>
    </row>
    <row r="150" spans="1:5" x14ac:dyDescent="0.25">
      <c r="A150">
        <v>500</v>
      </c>
      <c r="B150">
        <v>1</v>
      </c>
      <c r="C150" t="s">
        <v>151</v>
      </c>
      <c r="D150" s="4">
        <v>378</v>
      </c>
      <c r="E150" s="4">
        <v>383</v>
      </c>
    </row>
    <row r="151" spans="1:5" x14ac:dyDescent="0.25">
      <c r="A151">
        <v>505</v>
      </c>
      <c r="B151">
        <v>1</v>
      </c>
      <c r="C151" t="s">
        <v>152</v>
      </c>
      <c r="D151" s="4">
        <v>345</v>
      </c>
      <c r="E151" s="4">
        <v>342</v>
      </c>
    </row>
    <row r="152" spans="1:5" x14ac:dyDescent="0.25">
      <c r="A152">
        <v>507</v>
      </c>
      <c r="B152">
        <v>1</v>
      </c>
      <c r="C152" t="s">
        <v>153</v>
      </c>
      <c r="D152" s="4">
        <v>364</v>
      </c>
      <c r="E152" s="4">
        <v>362</v>
      </c>
    </row>
    <row r="153" spans="1:5" x14ac:dyDescent="0.25">
      <c r="A153">
        <v>508</v>
      </c>
      <c r="B153">
        <v>1</v>
      </c>
      <c r="C153" t="s">
        <v>154</v>
      </c>
      <c r="D153" s="4">
        <v>2221</v>
      </c>
      <c r="E153" s="4">
        <v>2194</v>
      </c>
    </row>
    <row r="154" spans="1:5" x14ac:dyDescent="0.25">
      <c r="A154">
        <v>511</v>
      </c>
      <c r="B154">
        <v>1</v>
      </c>
      <c r="C154" t="s">
        <v>155</v>
      </c>
      <c r="D154" s="4">
        <v>563</v>
      </c>
      <c r="E154" s="4">
        <v>560</v>
      </c>
    </row>
    <row r="155" spans="1:5" x14ac:dyDescent="0.25">
      <c r="A155">
        <v>514</v>
      </c>
      <c r="B155">
        <v>1</v>
      </c>
      <c r="C155" t="s">
        <v>156</v>
      </c>
      <c r="D155" s="4">
        <v>132</v>
      </c>
      <c r="E155" s="4">
        <v>122</v>
      </c>
    </row>
    <row r="156" spans="1:5" x14ac:dyDescent="0.25">
      <c r="A156">
        <v>518</v>
      </c>
      <c r="B156">
        <v>1</v>
      </c>
      <c r="C156" t="s">
        <v>157</v>
      </c>
      <c r="D156" s="4">
        <v>3959</v>
      </c>
      <c r="E156" s="4">
        <v>4189</v>
      </c>
    </row>
    <row r="157" spans="1:5" x14ac:dyDescent="0.25">
      <c r="A157">
        <v>531</v>
      </c>
      <c r="B157">
        <v>1</v>
      </c>
      <c r="C157" t="s">
        <v>158</v>
      </c>
      <c r="D157" s="4">
        <v>2203</v>
      </c>
      <c r="E157" s="4">
        <v>2247</v>
      </c>
    </row>
    <row r="158" spans="1:5" x14ac:dyDescent="0.25">
      <c r="A158">
        <v>533</v>
      </c>
      <c r="B158">
        <v>1</v>
      </c>
      <c r="C158" t="s">
        <v>159</v>
      </c>
      <c r="D158" s="4">
        <v>1120</v>
      </c>
      <c r="E158" s="4">
        <v>1129</v>
      </c>
    </row>
    <row r="159" spans="1:5" x14ac:dyDescent="0.25">
      <c r="A159">
        <v>534</v>
      </c>
      <c r="B159">
        <v>1</v>
      </c>
      <c r="C159" t="s">
        <v>160</v>
      </c>
      <c r="D159" s="4">
        <v>2092</v>
      </c>
      <c r="E159" s="4">
        <v>2098</v>
      </c>
    </row>
    <row r="160" spans="1:5" x14ac:dyDescent="0.25">
      <c r="A160">
        <v>535</v>
      </c>
      <c r="B160">
        <v>1</v>
      </c>
      <c r="C160" t="s">
        <v>161</v>
      </c>
      <c r="D160" s="4">
        <v>17790</v>
      </c>
      <c r="E160" s="4">
        <v>17949</v>
      </c>
    </row>
    <row r="161" spans="1:5" x14ac:dyDescent="0.25">
      <c r="A161">
        <v>542</v>
      </c>
      <c r="B161">
        <v>1</v>
      </c>
      <c r="C161" t="s">
        <v>162</v>
      </c>
      <c r="D161" s="4">
        <v>403</v>
      </c>
      <c r="E161" s="4">
        <v>396</v>
      </c>
    </row>
    <row r="162" spans="1:5" x14ac:dyDescent="0.25">
      <c r="A162">
        <v>544</v>
      </c>
      <c r="B162">
        <v>1</v>
      </c>
      <c r="C162" t="s">
        <v>163</v>
      </c>
      <c r="D162" s="4">
        <v>3013</v>
      </c>
      <c r="E162" s="4">
        <v>3090</v>
      </c>
    </row>
    <row r="163" spans="1:5" x14ac:dyDescent="0.25">
      <c r="A163">
        <v>545</v>
      </c>
      <c r="B163">
        <v>1</v>
      </c>
      <c r="C163" t="s">
        <v>164</v>
      </c>
      <c r="D163" s="4">
        <v>357</v>
      </c>
      <c r="E163" s="4">
        <v>376</v>
      </c>
    </row>
    <row r="164" spans="1:5" x14ac:dyDescent="0.25">
      <c r="A164">
        <v>547</v>
      </c>
      <c r="B164">
        <v>1</v>
      </c>
      <c r="C164" t="s">
        <v>165</v>
      </c>
      <c r="D164" s="4">
        <v>556</v>
      </c>
      <c r="E164" s="4">
        <v>540</v>
      </c>
    </row>
    <row r="165" spans="1:5" x14ac:dyDescent="0.25">
      <c r="A165">
        <v>548</v>
      </c>
      <c r="B165">
        <v>1</v>
      </c>
      <c r="C165" t="s">
        <v>166</v>
      </c>
      <c r="D165" s="4">
        <v>879.8</v>
      </c>
      <c r="E165" s="4">
        <v>855</v>
      </c>
    </row>
    <row r="166" spans="1:5" x14ac:dyDescent="0.25">
      <c r="A166">
        <v>549</v>
      </c>
      <c r="B166">
        <v>1</v>
      </c>
      <c r="C166" t="s">
        <v>167</v>
      </c>
      <c r="D166" s="4">
        <v>1380</v>
      </c>
      <c r="E166" s="4">
        <v>1353</v>
      </c>
    </row>
    <row r="167" spans="1:5" x14ac:dyDescent="0.25">
      <c r="A167">
        <v>550</v>
      </c>
      <c r="B167">
        <v>1</v>
      </c>
      <c r="C167" t="s">
        <v>168</v>
      </c>
      <c r="D167" s="4">
        <v>561</v>
      </c>
      <c r="E167" s="4">
        <v>550</v>
      </c>
    </row>
    <row r="168" spans="1:5" x14ac:dyDescent="0.25">
      <c r="A168">
        <v>553</v>
      </c>
      <c r="B168">
        <v>1</v>
      </c>
      <c r="C168" t="s">
        <v>169</v>
      </c>
      <c r="D168" s="4">
        <v>757</v>
      </c>
      <c r="E168" s="4">
        <v>759</v>
      </c>
    </row>
    <row r="169" spans="1:5" x14ac:dyDescent="0.25">
      <c r="A169">
        <v>561</v>
      </c>
      <c r="B169">
        <v>1</v>
      </c>
      <c r="C169" t="s">
        <v>170</v>
      </c>
      <c r="D169" s="4">
        <v>227</v>
      </c>
      <c r="E169" s="4">
        <v>232</v>
      </c>
    </row>
    <row r="170" spans="1:5" x14ac:dyDescent="0.25">
      <c r="A170">
        <v>564</v>
      </c>
      <c r="B170">
        <v>1</v>
      </c>
      <c r="C170" t="s">
        <v>171</v>
      </c>
      <c r="D170" s="4">
        <v>1937</v>
      </c>
      <c r="E170" s="4">
        <v>1930</v>
      </c>
    </row>
    <row r="171" spans="1:5" x14ac:dyDescent="0.25">
      <c r="A171">
        <v>577</v>
      </c>
      <c r="B171">
        <v>1</v>
      </c>
      <c r="C171" t="s">
        <v>172</v>
      </c>
      <c r="D171" s="4">
        <v>410</v>
      </c>
      <c r="E171" s="4">
        <v>414</v>
      </c>
    </row>
    <row r="172" spans="1:5" x14ac:dyDescent="0.25">
      <c r="A172">
        <v>578</v>
      </c>
      <c r="B172">
        <v>1</v>
      </c>
      <c r="C172" t="s">
        <v>173</v>
      </c>
      <c r="D172" s="4">
        <v>1592</v>
      </c>
      <c r="E172" s="4">
        <v>1584</v>
      </c>
    </row>
    <row r="173" spans="1:5" x14ac:dyDescent="0.25">
      <c r="A173">
        <v>581</v>
      </c>
      <c r="B173">
        <v>1</v>
      </c>
      <c r="C173" t="s">
        <v>174</v>
      </c>
      <c r="D173" s="4">
        <v>402</v>
      </c>
      <c r="E173" s="4">
        <v>413</v>
      </c>
    </row>
    <row r="174" spans="1:5" x14ac:dyDescent="0.25">
      <c r="A174">
        <v>592</v>
      </c>
      <c r="B174">
        <v>1</v>
      </c>
      <c r="C174" t="s">
        <v>175</v>
      </c>
      <c r="D174" s="4">
        <v>177.4</v>
      </c>
      <c r="E174" s="4">
        <v>170</v>
      </c>
    </row>
    <row r="175" spans="1:5" x14ac:dyDescent="0.25">
      <c r="A175">
        <v>593</v>
      </c>
      <c r="B175">
        <v>1</v>
      </c>
      <c r="C175" t="s">
        <v>176</v>
      </c>
      <c r="D175" s="4">
        <v>1157</v>
      </c>
      <c r="E175" s="4">
        <v>1125</v>
      </c>
    </row>
    <row r="176" spans="1:5" x14ac:dyDescent="0.25">
      <c r="A176">
        <v>595</v>
      </c>
      <c r="B176">
        <v>1</v>
      </c>
      <c r="C176" t="s">
        <v>177</v>
      </c>
      <c r="D176" s="4">
        <v>1951</v>
      </c>
      <c r="E176" s="4">
        <v>1971</v>
      </c>
    </row>
    <row r="177" spans="1:5" x14ac:dyDescent="0.25">
      <c r="A177">
        <v>599</v>
      </c>
      <c r="B177">
        <v>1</v>
      </c>
      <c r="C177" t="s">
        <v>178</v>
      </c>
      <c r="D177" s="4">
        <v>470</v>
      </c>
      <c r="E177" s="4">
        <v>437</v>
      </c>
    </row>
    <row r="178" spans="1:5" x14ac:dyDescent="0.25">
      <c r="A178">
        <v>600</v>
      </c>
      <c r="B178">
        <v>1</v>
      </c>
      <c r="C178" t="s">
        <v>179</v>
      </c>
      <c r="D178" s="4">
        <v>277</v>
      </c>
      <c r="E178" s="4">
        <v>274</v>
      </c>
    </row>
    <row r="179" spans="1:5" x14ac:dyDescent="0.25">
      <c r="A179">
        <v>601</v>
      </c>
      <c r="B179">
        <v>1</v>
      </c>
      <c r="C179" t="s">
        <v>180</v>
      </c>
      <c r="D179" s="4">
        <v>601</v>
      </c>
      <c r="E179" s="4">
        <v>597</v>
      </c>
    </row>
    <row r="180" spans="1:5" x14ac:dyDescent="0.25">
      <c r="A180">
        <v>621</v>
      </c>
      <c r="B180">
        <v>1</v>
      </c>
      <c r="C180" t="s">
        <v>181</v>
      </c>
      <c r="D180" s="4">
        <v>11793</v>
      </c>
      <c r="E180" s="4">
        <v>12180</v>
      </c>
    </row>
    <row r="181" spans="1:5" x14ac:dyDescent="0.25">
      <c r="A181">
        <v>622</v>
      </c>
      <c r="B181">
        <v>1</v>
      </c>
      <c r="C181" t="s">
        <v>182</v>
      </c>
      <c r="D181" s="4">
        <v>10508.6</v>
      </c>
      <c r="E181" s="4">
        <v>10439</v>
      </c>
    </row>
    <row r="182" spans="1:5" x14ac:dyDescent="0.25">
      <c r="A182">
        <v>623</v>
      </c>
      <c r="B182">
        <v>1</v>
      </c>
      <c r="C182" t="s">
        <v>183</v>
      </c>
      <c r="D182" s="4">
        <v>7741</v>
      </c>
      <c r="E182" s="4">
        <v>7842</v>
      </c>
    </row>
    <row r="183" spans="1:5" x14ac:dyDescent="0.25">
      <c r="A183">
        <v>624</v>
      </c>
      <c r="B183">
        <v>1</v>
      </c>
      <c r="C183" t="s">
        <v>184</v>
      </c>
      <c r="D183" s="4">
        <v>8770</v>
      </c>
      <c r="E183" s="4">
        <v>8820</v>
      </c>
    </row>
    <row r="184" spans="1:5" x14ac:dyDescent="0.25">
      <c r="A184">
        <v>625</v>
      </c>
      <c r="B184">
        <v>1</v>
      </c>
      <c r="C184" t="s">
        <v>185</v>
      </c>
      <c r="D184" s="4">
        <v>35984.800000000003</v>
      </c>
      <c r="E184" s="4">
        <v>35779</v>
      </c>
    </row>
    <row r="185" spans="1:5" x14ac:dyDescent="0.25">
      <c r="A185">
        <v>630</v>
      </c>
      <c r="B185">
        <v>1</v>
      </c>
      <c r="C185" t="s">
        <v>186</v>
      </c>
      <c r="D185" s="4">
        <v>371</v>
      </c>
      <c r="E185" s="4">
        <v>377</v>
      </c>
    </row>
    <row r="186" spans="1:5" x14ac:dyDescent="0.25">
      <c r="A186">
        <v>635</v>
      </c>
      <c r="B186">
        <v>1</v>
      </c>
      <c r="C186" t="s">
        <v>187</v>
      </c>
      <c r="D186" s="4">
        <v>90</v>
      </c>
      <c r="E186" s="4">
        <v>90</v>
      </c>
    </row>
    <row r="187" spans="1:5" x14ac:dyDescent="0.25">
      <c r="A187">
        <v>640</v>
      </c>
      <c r="B187">
        <v>1</v>
      </c>
      <c r="C187" t="s">
        <v>188</v>
      </c>
      <c r="D187" s="4">
        <v>408</v>
      </c>
      <c r="E187" s="4">
        <v>401</v>
      </c>
    </row>
    <row r="188" spans="1:5" x14ac:dyDescent="0.25">
      <c r="A188">
        <v>656</v>
      </c>
      <c r="B188">
        <v>1</v>
      </c>
      <c r="C188" t="s">
        <v>189</v>
      </c>
      <c r="D188" s="4">
        <v>3495</v>
      </c>
      <c r="E188" s="4">
        <v>3423</v>
      </c>
    </row>
    <row r="189" spans="1:5" x14ac:dyDescent="0.25">
      <c r="A189">
        <v>659</v>
      </c>
      <c r="B189">
        <v>1</v>
      </c>
      <c r="C189" t="s">
        <v>190</v>
      </c>
      <c r="D189" s="4">
        <v>3988</v>
      </c>
      <c r="E189" s="4">
        <v>3873</v>
      </c>
    </row>
    <row r="190" spans="1:5" x14ac:dyDescent="0.25">
      <c r="A190">
        <v>671</v>
      </c>
      <c r="B190">
        <v>1</v>
      </c>
      <c r="C190" t="s">
        <v>191</v>
      </c>
      <c r="D190" s="4">
        <v>367</v>
      </c>
      <c r="E190" s="4">
        <v>365</v>
      </c>
    </row>
    <row r="191" spans="1:5" x14ac:dyDescent="0.25">
      <c r="A191">
        <v>676</v>
      </c>
      <c r="B191">
        <v>1</v>
      </c>
      <c r="C191" t="s">
        <v>192</v>
      </c>
      <c r="D191" s="4">
        <v>181</v>
      </c>
      <c r="E191" s="4">
        <v>180</v>
      </c>
    </row>
    <row r="192" spans="1:5" x14ac:dyDescent="0.25">
      <c r="A192">
        <v>682</v>
      </c>
      <c r="B192">
        <v>1</v>
      </c>
      <c r="C192" t="s">
        <v>193</v>
      </c>
      <c r="D192" s="4">
        <v>1183</v>
      </c>
      <c r="E192" s="4">
        <v>1185</v>
      </c>
    </row>
    <row r="193" spans="1:5" x14ac:dyDescent="0.25">
      <c r="A193">
        <v>690</v>
      </c>
      <c r="B193">
        <v>1</v>
      </c>
      <c r="C193" t="s">
        <v>194</v>
      </c>
      <c r="D193" s="4">
        <v>993</v>
      </c>
      <c r="E193" s="4">
        <v>973</v>
      </c>
    </row>
    <row r="194" spans="1:5" x14ac:dyDescent="0.25">
      <c r="A194">
        <v>695</v>
      </c>
      <c r="B194">
        <v>1</v>
      </c>
      <c r="C194" t="s">
        <v>195</v>
      </c>
      <c r="D194" s="4">
        <v>715</v>
      </c>
      <c r="E194" s="4">
        <v>717</v>
      </c>
    </row>
    <row r="195" spans="1:5" x14ac:dyDescent="0.25">
      <c r="A195">
        <v>696</v>
      </c>
      <c r="B195">
        <v>1</v>
      </c>
      <c r="C195" t="s">
        <v>196</v>
      </c>
      <c r="D195" s="4">
        <v>528</v>
      </c>
      <c r="E195" s="4">
        <v>513</v>
      </c>
    </row>
    <row r="196" spans="1:5" x14ac:dyDescent="0.25">
      <c r="A196">
        <v>698</v>
      </c>
      <c r="B196">
        <v>1</v>
      </c>
      <c r="C196" t="s">
        <v>197</v>
      </c>
      <c r="D196" s="4">
        <v>210</v>
      </c>
      <c r="E196" s="4">
        <v>197</v>
      </c>
    </row>
    <row r="197" spans="1:5" x14ac:dyDescent="0.25">
      <c r="A197">
        <v>700</v>
      </c>
      <c r="B197">
        <v>1</v>
      </c>
      <c r="C197" t="s">
        <v>198</v>
      </c>
      <c r="D197" s="4">
        <v>2070</v>
      </c>
      <c r="E197" s="4">
        <v>2056</v>
      </c>
    </row>
    <row r="198" spans="1:5" x14ac:dyDescent="0.25">
      <c r="A198">
        <v>701</v>
      </c>
      <c r="B198">
        <v>1</v>
      </c>
      <c r="C198" t="s">
        <v>199</v>
      </c>
      <c r="D198" s="4">
        <v>2367</v>
      </c>
      <c r="E198" s="4">
        <v>2367</v>
      </c>
    </row>
    <row r="199" spans="1:5" x14ac:dyDescent="0.25">
      <c r="A199">
        <v>704</v>
      </c>
      <c r="B199">
        <v>1</v>
      </c>
      <c r="C199" t="s">
        <v>200</v>
      </c>
      <c r="D199" s="4">
        <v>1816</v>
      </c>
      <c r="E199" s="4">
        <v>1844</v>
      </c>
    </row>
    <row r="200" spans="1:5" x14ac:dyDescent="0.25">
      <c r="A200">
        <v>706</v>
      </c>
      <c r="B200">
        <v>1</v>
      </c>
      <c r="C200" t="s">
        <v>201</v>
      </c>
      <c r="D200" s="4">
        <v>1725</v>
      </c>
      <c r="E200" s="4">
        <v>1711</v>
      </c>
    </row>
    <row r="201" spans="1:5" x14ac:dyDescent="0.25">
      <c r="A201">
        <v>707</v>
      </c>
      <c r="B201">
        <v>1</v>
      </c>
      <c r="C201" t="s">
        <v>202</v>
      </c>
      <c r="D201" s="4">
        <v>94</v>
      </c>
      <c r="E201" s="4">
        <v>93</v>
      </c>
    </row>
    <row r="202" spans="1:5" x14ac:dyDescent="0.25">
      <c r="A202">
        <v>709</v>
      </c>
      <c r="B202">
        <v>1</v>
      </c>
      <c r="C202" t="s">
        <v>203</v>
      </c>
      <c r="D202" s="4">
        <v>8096.6</v>
      </c>
      <c r="E202" s="4">
        <v>7987</v>
      </c>
    </row>
    <row r="203" spans="1:5" x14ac:dyDescent="0.25">
      <c r="A203">
        <v>712</v>
      </c>
      <c r="B203">
        <v>1</v>
      </c>
      <c r="C203" t="s">
        <v>204</v>
      </c>
      <c r="D203" s="4">
        <v>480</v>
      </c>
      <c r="E203" s="4">
        <v>490</v>
      </c>
    </row>
    <row r="204" spans="1:5" x14ac:dyDescent="0.25">
      <c r="A204">
        <v>716</v>
      </c>
      <c r="B204">
        <v>1</v>
      </c>
      <c r="C204" t="s">
        <v>205</v>
      </c>
      <c r="D204" s="4">
        <v>1614</v>
      </c>
      <c r="E204" s="4">
        <v>1608</v>
      </c>
    </row>
    <row r="205" spans="1:5" x14ac:dyDescent="0.25">
      <c r="A205">
        <v>717</v>
      </c>
      <c r="B205">
        <v>1</v>
      </c>
      <c r="C205" t="s">
        <v>206</v>
      </c>
      <c r="D205" s="4">
        <v>1910</v>
      </c>
      <c r="E205" s="4">
        <v>1914</v>
      </c>
    </row>
    <row r="206" spans="1:5" x14ac:dyDescent="0.25">
      <c r="A206">
        <v>719</v>
      </c>
      <c r="B206">
        <v>1</v>
      </c>
      <c r="C206" t="s">
        <v>207</v>
      </c>
      <c r="D206" s="4">
        <v>9087</v>
      </c>
      <c r="E206" s="4">
        <v>9443</v>
      </c>
    </row>
    <row r="207" spans="1:5" x14ac:dyDescent="0.25">
      <c r="A207">
        <v>720</v>
      </c>
      <c r="B207">
        <v>1</v>
      </c>
      <c r="C207" t="s">
        <v>208</v>
      </c>
      <c r="D207" s="4">
        <v>8332</v>
      </c>
      <c r="E207" s="4">
        <v>8376</v>
      </c>
    </row>
    <row r="208" spans="1:5" x14ac:dyDescent="0.25">
      <c r="A208">
        <v>721</v>
      </c>
      <c r="B208">
        <v>1</v>
      </c>
      <c r="C208" t="s">
        <v>209</v>
      </c>
      <c r="D208" s="4">
        <v>4297</v>
      </c>
      <c r="E208" s="4">
        <v>4342</v>
      </c>
    </row>
    <row r="209" spans="1:5" x14ac:dyDescent="0.25">
      <c r="A209">
        <v>726</v>
      </c>
      <c r="B209">
        <v>1</v>
      </c>
      <c r="C209" t="s">
        <v>210</v>
      </c>
      <c r="D209" s="4">
        <v>2915</v>
      </c>
      <c r="E209" s="4">
        <v>2923</v>
      </c>
    </row>
    <row r="210" spans="1:5" x14ac:dyDescent="0.25">
      <c r="A210">
        <v>727</v>
      </c>
      <c r="B210">
        <v>1</v>
      </c>
      <c r="C210" t="s">
        <v>211</v>
      </c>
      <c r="D210" s="4">
        <v>3004</v>
      </c>
      <c r="E210" s="4">
        <v>2984</v>
      </c>
    </row>
    <row r="211" spans="1:5" x14ac:dyDescent="0.25">
      <c r="A211">
        <v>728</v>
      </c>
      <c r="B211">
        <v>1</v>
      </c>
      <c r="C211" t="s">
        <v>212</v>
      </c>
      <c r="D211" s="4">
        <v>13417</v>
      </c>
      <c r="E211" s="4">
        <v>13537</v>
      </c>
    </row>
    <row r="212" spans="1:5" x14ac:dyDescent="0.25">
      <c r="A212">
        <v>738</v>
      </c>
      <c r="B212">
        <v>1</v>
      </c>
      <c r="C212" t="s">
        <v>213</v>
      </c>
      <c r="D212" s="4">
        <v>1050</v>
      </c>
      <c r="E212" s="4">
        <v>1041</v>
      </c>
    </row>
    <row r="213" spans="1:5" x14ac:dyDescent="0.25">
      <c r="A213">
        <v>739</v>
      </c>
      <c r="B213">
        <v>1</v>
      </c>
      <c r="C213" t="s">
        <v>214</v>
      </c>
      <c r="D213" s="4">
        <v>734</v>
      </c>
      <c r="E213" s="4">
        <v>728</v>
      </c>
    </row>
    <row r="214" spans="1:5" x14ac:dyDescent="0.25">
      <c r="A214">
        <v>740</v>
      </c>
      <c r="B214">
        <v>1</v>
      </c>
      <c r="C214" t="s">
        <v>215</v>
      </c>
      <c r="D214" s="4">
        <v>1312</v>
      </c>
      <c r="E214" s="4">
        <v>1286</v>
      </c>
    </row>
    <row r="215" spans="1:5" x14ac:dyDescent="0.25">
      <c r="A215">
        <v>741</v>
      </c>
      <c r="B215">
        <v>1</v>
      </c>
      <c r="C215" t="s">
        <v>216</v>
      </c>
      <c r="D215" s="4">
        <v>920</v>
      </c>
      <c r="E215" s="4">
        <v>895</v>
      </c>
    </row>
    <row r="216" spans="1:5" x14ac:dyDescent="0.25">
      <c r="A216">
        <v>742</v>
      </c>
      <c r="B216">
        <v>1</v>
      </c>
      <c r="C216" t="s">
        <v>217</v>
      </c>
      <c r="D216" s="4">
        <v>10095</v>
      </c>
      <c r="E216" s="4">
        <v>10014</v>
      </c>
    </row>
    <row r="217" spans="1:5" x14ac:dyDescent="0.25">
      <c r="A217">
        <v>743</v>
      </c>
      <c r="B217">
        <v>1</v>
      </c>
      <c r="C217" t="s">
        <v>218</v>
      </c>
      <c r="D217" s="4">
        <v>1063</v>
      </c>
      <c r="E217" s="4">
        <v>1042</v>
      </c>
    </row>
    <row r="218" spans="1:5" x14ac:dyDescent="0.25">
      <c r="A218">
        <v>745</v>
      </c>
      <c r="B218">
        <v>1</v>
      </c>
      <c r="C218" t="s">
        <v>219</v>
      </c>
      <c r="D218" s="4">
        <v>1770</v>
      </c>
      <c r="E218" s="4">
        <v>1775</v>
      </c>
    </row>
    <row r="219" spans="1:5" x14ac:dyDescent="0.25">
      <c r="A219">
        <v>748</v>
      </c>
      <c r="B219">
        <v>1</v>
      </c>
      <c r="C219" t="s">
        <v>220</v>
      </c>
      <c r="D219" s="4">
        <v>3944</v>
      </c>
      <c r="E219" s="4">
        <v>3990</v>
      </c>
    </row>
    <row r="220" spans="1:5" x14ac:dyDescent="0.25">
      <c r="A220">
        <v>750</v>
      </c>
      <c r="B220">
        <v>1</v>
      </c>
      <c r="C220" t="s">
        <v>221</v>
      </c>
      <c r="D220" s="4">
        <v>2089</v>
      </c>
      <c r="E220" s="4">
        <v>2088</v>
      </c>
    </row>
    <row r="221" spans="1:5" x14ac:dyDescent="0.25">
      <c r="A221">
        <v>756</v>
      </c>
      <c r="B221">
        <v>1</v>
      </c>
      <c r="C221" t="s">
        <v>222</v>
      </c>
      <c r="D221" s="4">
        <v>756</v>
      </c>
      <c r="E221" s="4">
        <v>763</v>
      </c>
    </row>
    <row r="222" spans="1:5" x14ac:dyDescent="0.25">
      <c r="A222">
        <v>761</v>
      </c>
      <c r="B222">
        <v>1</v>
      </c>
      <c r="C222" t="s">
        <v>223</v>
      </c>
      <c r="D222" s="4">
        <v>4840</v>
      </c>
      <c r="E222" s="4">
        <v>4878</v>
      </c>
    </row>
    <row r="223" spans="1:5" x14ac:dyDescent="0.25">
      <c r="A223">
        <v>763</v>
      </c>
      <c r="B223">
        <v>1</v>
      </c>
      <c r="C223" t="s">
        <v>224</v>
      </c>
      <c r="D223" s="4">
        <v>906</v>
      </c>
      <c r="E223" s="4">
        <v>883</v>
      </c>
    </row>
    <row r="224" spans="1:5" x14ac:dyDescent="0.25">
      <c r="A224">
        <v>768</v>
      </c>
      <c r="B224">
        <v>1</v>
      </c>
      <c r="C224" t="s">
        <v>225</v>
      </c>
      <c r="D224" s="4">
        <v>376</v>
      </c>
      <c r="E224" s="4">
        <v>377</v>
      </c>
    </row>
    <row r="225" spans="1:5" x14ac:dyDescent="0.25">
      <c r="A225">
        <v>771</v>
      </c>
      <c r="B225">
        <v>1</v>
      </c>
      <c r="C225" t="s">
        <v>226</v>
      </c>
      <c r="D225" s="4">
        <v>159</v>
      </c>
      <c r="E225" s="4">
        <v>151</v>
      </c>
    </row>
    <row r="226" spans="1:5" x14ac:dyDescent="0.25">
      <c r="A226">
        <v>775</v>
      </c>
      <c r="B226">
        <v>1</v>
      </c>
      <c r="C226" t="s">
        <v>227</v>
      </c>
      <c r="D226" s="4">
        <v>734</v>
      </c>
      <c r="E226" s="4">
        <v>743</v>
      </c>
    </row>
    <row r="227" spans="1:5" x14ac:dyDescent="0.25">
      <c r="A227">
        <v>777</v>
      </c>
      <c r="B227">
        <v>1</v>
      </c>
      <c r="C227" t="s">
        <v>228</v>
      </c>
      <c r="D227" s="4">
        <v>802.6</v>
      </c>
      <c r="E227" s="4">
        <v>769</v>
      </c>
    </row>
    <row r="228" spans="1:5" x14ac:dyDescent="0.25">
      <c r="A228">
        <v>786</v>
      </c>
      <c r="B228">
        <v>1</v>
      </c>
      <c r="C228" t="s">
        <v>229</v>
      </c>
      <c r="D228" s="4">
        <v>457</v>
      </c>
      <c r="E228" s="4">
        <v>438</v>
      </c>
    </row>
    <row r="229" spans="1:5" x14ac:dyDescent="0.25">
      <c r="A229">
        <v>787</v>
      </c>
      <c r="B229">
        <v>1</v>
      </c>
      <c r="C229" t="s">
        <v>230</v>
      </c>
      <c r="D229" s="4">
        <v>553</v>
      </c>
      <c r="E229" s="4">
        <v>540</v>
      </c>
    </row>
    <row r="230" spans="1:5" x14ac:dyDescent="0.25">
      <c r="A230">
        <v>801</v>
      </c>
      <c r="B230">
        <v>1</v>
      </c>
      <c r="C230" t="s">
        <v>231</v>
      </c>
      <c r="D230" s="4">
        <v>174.4</v>
      </c>
      <c r="E230" s="4">
        <v>176</v>
      </c>
    </row>
    <row r="231" spans="1:5" x14ac:dyDescent="0.25">
      <c r="A231">
        <v>803</v>
      </c>
      <c r="B231">
        <v>1</v>
      </c>
      <c r="C231" t="s">
        <v>232</v>
      </c>
      <c r="D231" s="4">
        <v>375.8</v>
      </c>
      <c r="E231" s="4">
        <v>363</v>
      </c>
    </row>
    <row r="232" spans="1:5" x14ac:dyDescent="0.25">
      <c r="A232">
        <v>811</v>
      </c>
      <c r="B232">
        <v>1</v>
      </c>
      <c r="C232" t="s">
        <v>233</v>
      </c>
      <c r="D232" s="4">
        <v>519</v>
      </c>
      <c r="E232" s="4">
        <v>510</v>
      </c>
    </row>
    <row r="233" spans="1:5" x14ac:dyDescent="0.25">
      <c r="A233">
        <v>813</v>
      </c>
      <c r="B233">
        <v>1</v>
      </c>
      <c r="C233" t="s">
        <v>234</v>
      </c>
      <c r="D233" s="4">
        <v>1231</v>
      </c>
      <c r="E233" s="4">
        <v>1229</v>
      </c>
    </row>
    <row r="234" spans="1:5" x14ac:dyDescent="0.25">
      <c r="A234">
        <v>815</v>
      </c>
      <c r="B234">
        <v>2</v>
      </c>
      <c r="C234" t="s">
        <v>235</v>
      </c>
      <c r="D234" s="4">
        <v>1</v>
      </c>
      <c r="E234" s="4">
        <v>1</v>
      </c>
    </row>
    <row r="235" spans="1:5" x14ac:dyDescent="0.25">
      <c r="A235">
        <v>818</v>
      </c>
      <c r="B235">
        <v>1</v>
      </c>
      <c r="C235" t="s">
        <v>236</v>
      </c>
      <c r="D235" s="4">
        <v>577</v>
      </c>
      <c r="E235" s="4">
        <v>567</v>
      </c>
    </row>
    <row r="236" spans="1:5" x14ac:dyDescent="0.25">
      <c r="A236">
        <v>820</v>
      </c>
      <c r="B236">
        <v>1</v>
      </c>
      <c r="C236" t="s">
        <v>237</v>
      </c>
      <c r="D236" s="4">
        <v>513</v>
      </c>
      <c r="E236" s="4">
        <v>482</v>
      </c>
    </row>
    <row r="237" spans="1:5" x14ac:dyDescent="0.25">
      <c r="A237">
        <v>821</v>
      </c>
      <c r="B237">
        <v>1</v>
      </c>
      <c r="C237" t="s">
        <v>238</v>
      </c>
      <c r="D237" s="4">
        <v>1063</v>
      </c>
      <c r="E237" s="4">
        <v>1072</v>
      </c>
    </row>
    <row r="238" spans="1:5" x14ac:dyDescent="0.25">
      <c r="A238">
        <v>829</v>
      </c>
      <c r="B238">
        <v>1</v>
      </c>
      <c r="C238" t="s">
        <v>239</v>
      </c>
      <c r="D238" s="4">
        <v>1880</v>
      </c>
      <c r="E238" s="4">
        <v>1857</v>
      </c>
    </row>
    <row r="239" spans="1:5" x14ac:dyDescent="0.25">
      <c r="A239">
        <v>831</v>
      </c>
      <c r="B239">
        <v>1</v>
      </c>
      <c r="C239" t="s">
        <v>240</v>
      </c>
      <c r="D239" s="4">
        <v>6085</v>
      </c>
      <c r="E239" s="4">
        <v>5921</v>
      </c>
    </row>
    <row r="240" spans="1:5" x14ac:dyDescent="0.25">
      <c r="A240">
        <v>832</v>
      </c>
      <c r="B240">
        <v>1</v>
      </c>
      <c r="C240" t="s">
        <v>241</v>
      </c>
      <c r="D240" s="4">
        <v>3267</v>
      </c>
      <c r="E240" s="4">
        <v>3140</v>
      </c>
    </row>
    <row r="241" spans="1:5" x14ac:dyDescent="0.25">
      <c r="A241">
        <v>833</v>
      </c>
      <c r="B241">
        <v>1</v>
      </c>
      <c r="C241" t="s">
        <v>242</v>
      </c>
      <c r="D241" s="4">
        <v>19100.400000000001</v>
      </c>
      <c r="E241" s="4">
        <v>19028</v>
      </c>
    </row>
    <row r="242" spans="1:5" x14ac:dyDescent="0.25">
      <c r="A242">
        <v>834</v>
      </c>
      <c r="B242">
        <v>1</v>
      </c>
      <c r="C242" t="s">
        <v>243</v>
      </c>
      <c r="D242" s="4">
        <v>8414</v>
      </c>
      <c r="E242" s="4">
        <v>8414</v>
      </c>
    </row>
    <row r="243" spans="1:5" x14ac:dyDescent="0.25">
      <c r="A243">
        <v>836</v>
      </c>
      <c r="B243">
        <v>1</v>
      </c>
      <c r="C243" t="s">
        <v>244</v>
      </c>
      <c r="D243" s="4">
        <v>195.2</v>
      </c>
      <c r="E243" s="4">
        <v>193</v>
      </c>
    </row>
    <row r="244" spans="1:5" x14ac:dyDescent="0.25">
      <c r="A244">
        <v>837</v>
      </c>
      <c r="B244">
        <v>1</v>
      </c>
      <c r="C244" t="s">
        <v>245</v>
      </c>
      <c r="D244" s="4">
        <v>575</v>
      </c>
      <c r="E244" s="4">
        <v>570</v>
      </c>
    </row>
    <row r="245" spans="1:5" x14ac:dyDescent="0.25">
      <c r="A245">
        <v>840</v>
      </c>
      <c r="B245">
        <v>1</v>
      </c>
      <c r="C245" t="s">
        <v>246</v>
      </c>
      <c r="D245" s="4">
        <v>1031.8</v>
      </c>
      <c r="E245" s="4">
        <v>997</v>
      </c>
    </row>
    <row r="246" spans="1:5" x14ac:dyDescent="0.25">
      <c r="A246">
        <v>846</v>
      </c>
      <c r="B246">
        <v>1</v>
      </c>
      <c r="C246" t="s">
        <v>247</v>
      </c>
      <c r="D246" s="4">
        <v>630</v>
      </c>
      <c r="E246" s="4">
        <v>635</v>
      </c>
    </row>
    <row r="247" spans="1:5" x14ac:dyDescent="0.25">
      <c r="A247">
        <v>850</v>
      </c>
      <c r="B247">
        <v>1</v>
      </c>
      <c r="C247" t="s">
        <v>248</v>
      </c>
      <c r="D247" s="4">
        <v>285</v>
      </c>
      <c r="E247" s="4">
        <v>290</v>
      </c>
    </row>
    <row r="248" spans="1:5" x14ac:dyDescent="0.25">
      <c r="A248">
        <v>852</v>
      </c>
      <c r="B248">
        <v>1</v>
      </c>
      <c r="C248" t="s">
        <v>249</v>
      </c>
      <c r="D248" s="4">
        <v>140</v>
      </c>
      <c r="E248" s="4">
        <v>135</v>
      </c>
    </row>
    <row r="249" spans="1:5" x14ac:dyDescent="0.25">
      <c r="A249">
        <v>857</v>
      </c>
      <c r="B249">
        <v>1</v>
      </c>
      <c r="C249" t="s">
        <v>250</v>
      </c>
      <c r="D249" s="4">
        <v>716</v>
      </c>
      <c r="E249" s="4">
        <v>696</v>
      </c>
    </row>
    <row r="250" spans="1:5" x14ac:dyDescent="0.25">
      <c r="A250">
        <v>858</v>
      </c>
      <c r="B250">
        <v>1</v>
      </c>
      <c r="C250" t="s">
        <v>251</v>
      </c>
      <c r="D250" s="4">
        <v>940</v>
      </c>
      <c r="E250" s="4">
        <v>944</v>
      </c>
    </row>
    <row r="251" spans="1:5" x14ac:dyDescent="0.25">
      <c r="A251">
        <v>861</v>
      </c>
      <c r="B251">
        <v>1</v>
      </c>
      <c r="C251" t="s">
        <v>252</v>
      </c>
      <c r="D251" s="4">
        <v>2787</v>
      </c>
      <c r="E251" s="4">
        <v>2787</v>
      </c>
    </row>
    <row r="252" spans="1:5" x14ac:dyDescent="0.25">
      <c r="A252">
        <v>876</v>
      </c>
      <c r="B252">
        <v>1</v>
      </c>
      <c r="C252" t="s">
        <v>253</v>
      </c>
      <c r="D252" s="4">
        <v>1828</v>
      </c>
      <c r="E252" s="4">
        <v>1820</v>
      </c>
    </row>
    <row r="253" spans="1:5" x14ac:dyDescent="0.25">
      <c r="A253">
        <v>877</v>
      </c>
      <c r="B253">
        <v>1</v>
      </c>
      <c r="C253" t="s">
        <v>254</v>
      </c>
      <c r="D253" s="4">
        <v>5742</v>
      </c>
      <c r="E253" s="4">
        <v>5548</v>
      </c>
    </row>
    <row r="254" spans="1:5" x14ac:dyDescent="0.25">
      <c r="A254">
        <v>879</v>
      </c>
      <c r="B254">
        <v>1</v>
      </c>
      <c r="C254" t="s">
        <v>255</v>
      </c>
      <c r="D254" s="4">
        <v>2481</v>
      </c>
      <c r="E254" s="4">
        <v>2484</v>
      </c>
    </row>
    <row r="255" spans="1:5" x14ac:dyDescent="0.25">
      <c r="A255">
        <v>881</v>
      </c>
      <c r="B255">
        <v>1</v>
      </c>
      <c r="C255" t="s">
        <v>256</v>
      </c>
      <c r="D255" s="4">
        <v>819</v>
      </c>
      <c r="E255" s="4">
        <v>812</v>
      </c>
    </row>
    <row r="256" spans="1:5" x14ac:dyDescent="0.25">
      <c r="A256">
        <v>882</v>
      </c>
      <c r="B256">
        <v>1</v>
      </c>
      <c r="C256" t="s">
        <v>257</v>
      </c>
      <c r="D256" s="4">
        <v>4296</v>
      </c>
      <c r="E256" s="4">
        <v>4178</v>
      </c>
    </row>
    <row r="257" spans="1:5" x14ac:dyDescent="0.25">
      <c r="A257">
        <v>883</v>
      </c>
      <c r="B257">
        <v>1</v>
      </c>
      <c r="C257" t="s">
        <v>258</v>
      </c>
      <c r="D257" s="4">
        <v>1641</v>
      </c>
      <c r="E257" s="4">
        <v>1621</v>
      </c>
    </row>
    <row r="258" spans="1:5" x14ac:dyDescent="0.25">
      <c r="A258">
        <v>885</v>
      </c>
      <c r="B258">
        <v>1</v>
      </c>
      <c r="C258" t="s">
        <v>259</v>
      </c>
      <c r="D258" s="4">
        <v>6547</v>
      </c>
      <c r="E258" s="4">
        <v>6532</v>
      </c>
    </row>
    <row r="259" spans="1:5" x14ac:dyDescent="0.25">
      <c r="A259">
        <v>891</v>
      </c>
      <c r="B259">
        <v>1</v>
      </c>
      <c r="C259" t="s">
        <v>260</v>
      </c>
      <c r="D259" s="4">
        <v>567</v>
      </c>
      <c r="E259" s="4">
        <v>585</v>
      </c>
    </row>
    <row r="260" spans="1:5" x14ac:dyDescent="0.25">
      <c r="A260">
        <v>911</v>
      </c>
      <c r="B260">
        <v>1</v>
      </c>
      <c r="C260" t="s">
        <v>261</v>
      </c>
      <c r="D260" s="4">
        <v>4929</v>
      </c>
      <c r="E260" s="4">
        <v>4894</v>
      </c>
    </row>
    <row r="261" spans="1:5" x14ac:dyDescent="0.25">
      <c r="A261">
        <v>912</v>
      </c>
      <c r="B261">
        <v>1</v>
      </c>
      <c r="C261" t="s">
        <v>262</v>
      </c>
      <c r="D261" s="4">
        <v>1777</v>
      </c>
      <c r="E261" s="4">
        <v>1771</v>
      </c>
    </row>
    <row r="262" spans="1:5" x14ac:dyDescent="0.25">
      <c r="A262">
        <v>914</v>
      </c>
      <c r="B262">
        <v>1</v>
      </c>
      <c r="C262" t="s">
        <v>263</v>
      </c>
      <c r="D262" s="4">
        <v>262</v>
      </c>
      <c r="E262" s="4">
        <v>250</v>
      </c>
    </row>
    <row r="263" spans="1:5" x14ac:dyDescent="0.25">
      <c r="A263">
        <v>2071</v>
      </c>
      <c r="B263">
        <v>1</v>
      </c>
      <c r="C263" t="s">
        <v>264</v>
      </c>
      <c r="D263" s="4">
        <v>934</v>
      </c>
      <c r="E263" s="4">
        <v>923</v>
      </c>
    </row>
    <row r="264" spans="1:5" x14ac:dyDescent="0.25">
      <c r="A264">
        <v>2125</v>
      </c>
      <c r="B264">
        <v>1</v>
      </c>
      <c r="C264" t="s">
        <v>265</v>
      </c>
      <c r="D264" s="4">
        <v>1095</v>
      </c>
      <c r="E264" s="4">
        <v>1090</v>
      </c>
    </row>
    <row r="265" spans="1:5" x14ac:dyDescent="0.25">
      <c r="A265">
        <v>2134</v>
      </c>
      <c r="B265">
        <v>1</v>
      </c>
      <c r="C265" t="s">
        <v>266</v>
      </c>
      <c r="D265" s="4">
        <v>695</v>
      </c>
      <c r="E265" s="4">
        <v>665</v>
      </c>
    </row>
    <row r="266" spans="1:5" x14ac:dyDescent="0.25">
      <c r="A266">
        <v>2135</v>
      </c>
      <c r="B266">
        <v>1</v>
      </c>
      <c r="C266" t="s">
        <v>267</v>
      </c>
      <c r="D266" s="4">
        <v>894</v>
      </c>
      <c r="E266" s="4">
        <v>868</v>
      </c>
    </row>
    <row r="267" spans="1:5" x14ac:dyDescent="0.25">
      <c r="A267">
        <v>2137</v>
      </c>
      <c r="B267">
        <v>1</v>
      </c>
      <c r="C267" t="s">
        <v>268</v>
      </c>
      <c r="D267" s="4">
        <v>562</v>
      </c>
      <c r="E267" s="4">
        <v>558</v>
      </c>
    </row>
    <row r="268" spans="1:5" x14ac:dyDescent="0.25">
      <c r="A268">
        <v>2142</v>
      </c>
      <c r="B268">
        <v>1</v>
      </c>
      <c r="C268" t="s">
        <v>269</v>
      </c>
      <c r="D268" s="4">
        <v>1864.8</v>
      </c>
      <c r="E268" s="4">
        <v>1866</v>
      </c>
    </row>
    <row r="269" spans="1:5" x14ac:dyDescent="0.25">
      <c r="A269">
        <v>2143</v>
      </c>
      <c r="B269">
        <v>1</v>
      </c>
      <c r="C269" t="s">
        <v>270</v>
      </c>
      <c r="D269" s="4">
        <v>788</v>
      </c>
      <c r="E269" s="4">
        <v>778</v>
      </c>
    </row>
    <row r="270" spans="1:5" x14ac:dyDescent="0.25">
      <c r="A270">
        <v>2144</v>
      </c>
      <c r="B270">
        <v>1</v>
      </c>
      <c r="C270" t="s">
        <v>271</v>
      </c>
      <c r="D270" s="4">
        <v>3270</v>
      </c>
      <c r="E270" s="4">
        <v>3205</v>
      </c>
    </row>
    <row r="271" spans="1:5" x14ac:dyDescent="0.25">
      <c r="A271">
        <v>2149</v>
      </c>
      <c r="B271">
        <v>1</v>
      </c>
      <c r="C271" t="s">
        <v>272</v>
      </c>
      <c r="D271" s="4">
        <v>1269</v>
      </c>
      <c r="E271" s="4">
        <v>1280</v>
      </c>
    </row>
    <row r="272" spans="1:5" x14ac:dyDescent="0.25">
      <c r="A272">
        <v>2154</v>
      </c>
      <c r="B272">
        <v>1</v>
      </c>
      <c r="C272" t="s">
        <v>273</v>
      </c>
      <c r="D272" s="4">
        <v>938</v>
      </c>
      <c r="E272" s="4">
        <v>917</v>
      </c>
    </row>
    <row r="273" spans="1:5" x14ac:dyDescent="0.25">
      <c r="A273">
        <v>2155</v>
      </c>
      <c r="B273">
        <v>1</v>
      </c>
      <c r="C273" t="s">
        <v>274</v>
      </c>
      <c r="D273" s="4">
        <v>1043</v>
      </c>
      <c r="E273" s="4">
        <v>1053</v>
      </c>
    </row>
    <row r="274" spans="1:5" x14ac:dyDescent="0.25">
      <c r="A274">
        <v>2159</v>
      </c>
      <c r="B274">
        <v>1</v>
      </c>
      <c r="C274" t="s">
        <v>275</v>
      </c>
      <c r="D274" s="4">
        <v>532</v>
      </c>
      <c r="E274" s="4">
        <v>525</v>
      </c>
    </row>
    <row r="275" spans="1:5" x14ac:dyDescent="0.25">
      <c r="A275">
        <v>2164</v>
      </c>
      <c r="B275">
        <v>1</v>
      </c>
      <c r="C275" t="s">
        <v>276</v>
      </c>
      <c r="D275" s="4">
        <v>1680</v>
      </c>
      <c r="E275" s="4">
        <v>1696</v>
      </c>
    </row>
    <row r="276" spans="1:5" x14ac:dyDescent="0.25">
      <c r="A276">
        <v>2165</v>
      </c>
      <c r="B276">
        <v>1</v>
      </c>
      <c r="C276" t="s">
        <v>277</v>
      </c>
      <c r="D276" s="4">
        <v>945</v>
      </c>
      <c r="E276" s="4">
        <v>941</v>
      </c>
    </row>
    <row r="277" spans="1:5" x14ac:dyDescent="0.25">
      <c r="A277">
        <v>2167</v>
      </c>
      <c r="B277">
        <v>1</v>
      </c>
      <c r="C277" t="s">
        <v>278</v>
      </c>
      <c r="D277" s="4">
        <v>644</v>
      </c>
      <c r="E277" s="4">
        <v>636</v>
      </c>
    </row>
    <row r="278" spans="1:5" x14ac:dyDescent="0.25">
      <c r="A278">
        <v>2168</v>
      </c>
      <c r="B278">
        <v>1</v>
      </c>
      <c r="C278" t="s">
        <v>279</v>
      </c>
      <c r="D278" s="4">
        <v>860</v>
      </c>
      <c r="E278" s="4">
        <v>863</v>
      </c>
    </row>
    <row r="279" spans="1:5" x14ac:dyDescent="0.25">
      <c r="A279">
        <v>2169</v>
      </c>
      <c r="B279">
        <v>1</v>
      </c>
      <c r="C279" t="s">
        <v>280</v>
      </c>
      <c r="D279" s="4">
        <v>733</v>
      </c>
      <c r="E279" s="4">
        <v>726</v>
      </c>
    </row>
    <row r="280" spans="1:5" x14ac:dyDescent="0.25">
      <c r="A280">
        <v>2170</v>
      </c>
      <c r="B280">
        <v>1</v>
      </c>
      <c r="C280" t="s">
        <v>281</v>
      </c>
      <c r="D280" s="4">
        <v>1120</v>
      </c>
      <c r="E280" s="4">
        <v>1091</v>
      </c>
    </row>
    <row r="281" spans="1:5" x14ac:dyDescent="0.25">
      <c r="A281">
        <v>2171</v>
      </c>
      <c r="B281">
        <v>1</v>
      </c>
      <c r="C281" t="s">
        <v>282</v>
      </c>
      <c r="D281" s="4">
        <v>237</v>
      </c>
      <c r="E281" s="4">
        <v>232</v>
      </c>
    </row>
    <row r="282" spans="1:5" x14ac:dyDescent="0.25">
      <c r="A282">
        <v>2172</v>
      </c>
      <c r="B282">
        <v>1</v>
      </c>
      <c r="C282" t="s">
        <v>283</v>
      </c>
      <c r="D282" s="4">
        <v>756</v>
      </c>
      <c r="E282" s="4">
        <v>738</v>
      </c>
    </row>
    <row r="283" spans="1:5" x14ac:dyDescent="0.25">
      <c r="A283">
        <v>2174</v>
      </c>
      <c r="B283">
        <v>1</v>
      </c>
      <c r="C283" t="s">
        <v>284</v>
      </c>
      <c r="D283" s="4">
        <v>943</v>
      </c>
      <c r="E283" s="4">
        <v>923</v>
      </c>
    </row>
    <row r="284" spans="1:5" x14ac:dyDescent="0.25">
      <c r="A284">
        <v>2176</v>
      </c>
      <c r="B284">
        <v>1</v>
      </c>
      <c r="C284" t="s">
        <v>285</v>
      </c>
      <c r="D284" s="4">
        <v>484.8</v>
      </c>
      <c r="E284" s="4">
        <v>479</v>
      </c>
    </row>
    <row r="285" spans="1:5" x14ac:dyDescent="0.25">
      <c r="A285">
        <v>2180</v>
      </c>
      <c r="B285">
        <v>1</v>
      </c>
      <c r="C285" t="s">
        <v>286</v>
      </c>
      <c r="D285" s="4">
        <v>750</v>
      </c>
      <c r="E285" s="4">
        <v>740</v>
      </c>
    </row>
    <row r="286" spans="1:5" x14ac:dyDescent="0.25">
      <c r="A286">
        <v>2184</v>
      </c>
      <c r="B286">
        <v>1</v>
      </c>
      <c r="C286" t="s">
        <v>287</v>
      </c>
      <c r="D286" s="4">
        <v>1229</v>
      </c>
      <c r="E286" s="4">
        <v>1213</v>
      </c>
    </row>
    <row r="287" spans="1:5" x14ac:dyDescent="0.25">
      <c r="A287">
        <v>2190</v>
      </c>
      <c r="B287">
        <v>1</v>
      </c>
      <c r="C287" t="s">
        <v>288</v>
      </c>
      <c r="D287" s="4">
        <v>695</v>
      </c>
      <c r="E287" s="4">
        <v>695</v>
      </c>
    </row>
    <row r="288" spans="1:5" x14ac:dyDescent="0.25">
      <c r="A288">
        <v>2198</v>
      </c>
      <c r="B288">
        <v>1</v>
      </c>
      <c r="C288" t="s">
        <v>289</v>
      </c>
      <c r="D288" s="4">
        <v>620</v>
      </c>
      <c r="E288" s="4">
        <v>610</v>
      </c>
    </row>
    <row r="289" spans="1:5" x14ac:dyDescent="0.25">
      <c r="A289">
        <v>2215</v>
      </c>
      <c r="B289">
        <v>1</v>
      </c>
      <c r="C289" t="s">
        <v>290</v>
      </c>
      <c r="D289" s="4">
        <v>277.39999999999998</v>
      </c>
      <c r="E289" s="4">
        <v>258</v>
      </c>
    </row>
    <row r="290" spans="1:5" x14ac:dyDescent="0.25">
      <c r="A290">
        <v>2310</v>
      </c>
      <c r="B290">
        <v>1</v>
      </c>
      <c r="C290" t="s">
        <v>291</v>
      </c>
      <c r="D290" s="4">
        <v>1131</v>
      </c>
      <c r="E290" s="4">
        <v>1119</v>
      </c>
    </row>
    <row r="291" spans="1:5" x14ac:dyDescent="0.25">
      <c r="A291">
        <v>2311</v>
      </c>
      <c r="B291">
        <v>1</v>
      </c>
      <c r="C291" t="s">
        <v>292</v>
      </c>
      <c r="D291" s="4">
        <v>436</v>
      </c>
      <c r="E291" s="4">
        <v>383</v>
      </c>
    </row>
    <row r="292" spans="1:5" x14ac:dyDescent="0.25">
      <c r="A292">
        <v>2342</v>
      </c>
      <c r="B292">
        <v>1</v>
      </c>
      <c r="C292" t="s">
        <v>293</v>
      </c>
      <c r="D292" s="4">
        <v>776</v>
      </c>
      <c r="E292" s="4">
        <v>778</v>
      </c>
    </row>
    <row r="293" spans="1:5" x14ac:dyDescent="0.25">
      <c r="A293">
        <v>2358</v>
      </c>
      <c r="B293">
        <v>1</v>
      </c>
      <c r="C293" t="s">
        <v>294</v>
      </c>
      <c r="D293" s="4">
        <v>196.4</v>
      </c>
      <c r="E293" s="4">
        <v>191</v>
      </c>
    </row>
    <row r="294" spans="1:5" x14ac:dyDescent="0.25">
      <c r="A294">
        <v>2364</v>
      </c>
      <c r="B294">
        <v>1</v>
      </c>
      <c r="C294" t="s">
        <v>295</v>
      </c>
      <c r="D294" s="4">
        <v>622</v>
      </c>
      <c r="E294" s="4">
        <v>613</v>
      </c>
    </row>
    <row r="295" spans="1:5" x14ac:dyDescent="0.25">
      <c r="A295">
        <v>2365</v>
      </c>
      <c r="B295">
        <v>1</v>
      </c>
      <c r="C295" t="s">
        <v>296</v>
      </c>
      <c r="D295" s="4">
        <v>702</v>
      </c>
      <c r="E295" s="4">
        <v>694</v>
      </c>
    </row>
    <row r="296" spans="1:5" x14ac:dyDescent="0.25">
      <c r="A296">
        <v>2396</v>
      </c>
      <c r="B296">
        <v>1</v>
      </c>
      <c r="C296" t="s">
        <v>297</v>
      </c>
      <c r="D296" s="4">
        <v>809</v>
      </c>
      <c r="E296" s="4">
        <v>804</v>
      </c>
    </row>
    <row r="297" spans="1:5" x14ac:dyDescent="0.25">
      <c r="A297">
        <v>2397</v>
      </c>
      <c r="B297">
        <v>1</v>
      </c>
      <c r="C297" t="s">
        <v>298</v>
      </c>
      <c r="D297" s="4">
        <v>986</v>
      </c>
      <c r="E297" s="4">
        <v>927</v>
      </c>
    </row>
    <row r="298" spans="1:5" x14ac:dyDescent="0.25">
      <c r="A298">
        <v>2448</v>
      </c>
      <c r="B298">
        <v>1</v>
      </c>
      <c r="C298" t="s">
        <v>299</v>
      </c>
      <c r="D298" s="4">
        <v>721</v>
      </c>
      <c r="E298" s="4">
        <v>710</v>
      </c>
    </row>
    <row r="299" spans="1:5" x14ac:dyDescent="0.25">
      <c r="A299">
        <v>2527</v>
      </c>
      <c r="B299">
        <v>1</v>
      </c>
      <c r="C299" t="s">
        <v>300</v>
      </c>
      <c r="D299" s="4">
        <v>192</v>
      </c>
      <c r="E299" s="4">
        <v>207</v>
      </c>
    </row>
    <row r="300" spans="1:5" x14ac:dyDescent="0.25">
      <c r="A300">
        <v>2534</v>
      </c>
      <c r="B300">
        <v>1</v>
      </c>
      <c r="C300" t="s">
        <v>301</v>
      </c>
      <c r="D300" s="4">
        <v>670</v>
      </c>
      <c r="E300" s="4">
        <v>639</v>
      </c>
    </row>
    <row r="301" spans="1:5" x14ac:dyDescent="0.25">
      <c r="A301">
        <v>2536</v>
      </c>
      <c r="B301">
        <v>1</v>
      </c>
      <c r="C301" t="s">
        <v>302</v>
      </c>
      <c r="D301" s="4">
        <v>305</v>
      </c>
      <c r="E301" s="4">
        <v>302</v>
      </c>
    </row>
    <row r="302" spans="1:5" x14ac:dyDescent="0.25">
      <c r="A302">
        <v>2580</v>
      </c>
      <c r="B302">
        <v>1</v>
      </c>
      <c r="C302" t="s">
        <v>303</v>
      </c>
      <c r="D302" s="4">
        <v>695</v>
      </c>
      <c r="E302" s="4">
        <v>687</v>
      </c>
    </row>
    <row r="303" spans="1:5" x14ac:dyDescent="0.25">
      <c r="A303">
        <v>2609</v>
      </c>
      <c r="B303">
        <v>1</v>
      </c>
      <c r="C303" t="s">
        <v>304</v>
      </c>
      <c r="D303" s="4">
        <v>472</v>
      </c>
      <c r="E303" s="4">
        <v>472</v>
      </c>
    </row>
    <row r="304" spans="1:5" x14ac:dyDescent="0.25">
      <c r="A304">
        <v>2683</v>
      </c>
      <c r="B304">
        <v>1</v>
      </c>
      <c r="C304" t="s">
        <v>305</v>
      </c>
      <c r="D304" s="4">
        <v>369</v>
      </c>
      <c r="E304" s="4">
        <v>364</v>
      </c>
    </row>
    <row r="305" spans="1:5" x14ac:dyDescent="0.25">
      <c r="A305">
        <v>2687</v>
      </c>
      <c r="B305">
        <v>1</v>
      </c>
      <c r="C305" t="s">
        <v>306</v>
      </c>
      <c r="D305" s="4">
        <v>1250</v>
      </c>
      <c r="E305" s="4">
        <v>1249</v>
      </c>
    </row>
    <row r="306" spans="1:5" x14ac:dyDescent="0.25">
      <c r="A306">
        <v>2689</v>
      </c>
      <c r="B306">
        <v>1</v>
      </c>
      <c r="C306" t="s">
        <v>307</v>
      </c>
      <c r="D306" s="4">
        <v>1118</v>
      </c>
      <c r="E306" s="4">
        <v>1095</v>
      </c>
    </row>
    <row r="307" spans="1:5" x14ac:dyDescent="0.25">
      <c r="A307">
        <v>2711</v>
      </c>
      <c r="B307">
        <v>1</v>
      </c>
      <c r="C307" t="s">
        <v>308</v>
      </c>
      <c r="D307" s="4">
        <v>930</v>
      </c>
      <c r="E307" s="4">
        <v>886</v>
      </c>
    </row>
    <row r="308" spans="1:5" x14ac:dyDescent="0.25">
      <c r="A308">
        <v>2752</v>
      </c>
      <c r="B308">
        <v>1</v>
      </c>
      <c r="C308" t="s">
        <v>309</v>
      </c>
      <c r="D308" s="4">
        <v>1604</v>
      </c>
      <c r="E308" s="4">
        <v>1559</v>
      </c>
    </row>
    <row r="309" spans="1:5" x14ac:dyDescent="0.25">
      <c r="A309">
        <v>2753</v>
      </c>
      <c r="B309">
        <v>1</v>
      </c>
      <c r="C309" t="s">
        <v>310</v>
      </c>
      <c r="D309" s="4">
        <v>934</v>
      </c>
      <c r="E309" s="4">
        <v>942</v>
      </c>
    </row>
    <row r="310" spans="1:5" x14ac:dyDescent="0.25">
      <c r="A310">
        <v>2754</v>
      </c>
      <c r="B310">
        <v>1</v>
      </c>
      <c r="C310" t="s">
        <v>311</v>
      </c>
      <c r="D310" s="4">
        <v>459</v>
      </c>
      <c r="E310" s="4">
        <v>447</v>
      </c>
    </row>
    <row r="311" spans="1:5" x14ac:dyDescent="0.25">
      <c r="A311">
        <v>2759</v>
      </c>
      <c r="B311">
        <v>1</v>
      </c>
      <c r="C311" t="s">
        <v>312</v>
      </c>
      <c r="D311" s="4">
        <v>0</v>
      </c>
      <c r="E311" s="4">
        <v>0</v>
      </c>
    </row>
    <row r="312" spans="1:5" x14ac:dyDescent="0.25">
      <c r="A312">
        <v>2769</v>
      </c>
      <c r="B312">
        <v>1</v>
      </c>
      <c r="C312" t="s">
        <v>313</v>
      </c>
      <c r="D312" s="4">
        <v>1045</v>
      </c>
      <c r="E312" s="4">
        <v>1057</v>
      </c>
    </row>
    <row r="313" spans="1:5" x14ac:dyDescent="0.25">
      <c r="A313">
        <v>2805</v>
      </c>
      <c r="B313">
        <v>1</v>
      </c>
      <c r="C313" t="s">
        <v>314</v>
      </c>
      <c r="D313" s="4">
        <v>1192</v>
      </c>
      <c r="E313" s="4">
        <v>1204</v>
      </c>
    </row>
    <row r="314" spans="1:5" x14ac:dyDescent="0.25">
      <c r="A314">
        <v>2835</v>
      </c>
      <c r="B314">
        <v>1</v>
      </c>
      <c r="C314" t="s">
        <v>315</v>
      </c>
      <c r="D314" s="4">
        <v>671</v>
      </c>
      <c r="E314" s="4">
        <v>679</v>
      </c>
    </row>
    <row r="315" spans="1:5" x14ac:dyDescent="0.25">
      <c r="A315">
        <v>2853</v>
      </c>
      <c r="B315">
        <v>1</v>
      </c>
      <c r="C315" t="s">
        <v>316</v>
      </c>
      <c r="D315" s="4">
        <v>772</v>
      </c>
      <c r="E315" s="4">
        <v>767</v>
      </c>
    </row>
    <row r="316" spans="1:5" x14ac:dyDescent="0.25">
      <c r="A316">
        <v>2854</v>
      </c>
      <c r="B316">
        <v>1</v>
      </c>
      <c r="C316" t="s">
        <v>317</v>
      </c>
      <c r="D316" s="4">
        <v>526</v>
      </c>
      <c r="E316" s="4">
        <v>489</v>
      </c>
    </row>
    <row r="317" spans="1:5" x14ac:dyDescent="0.25">
      <c r="A317">
        <v>2856</v>
      </c>
      <c r="B317">
        <v>1</v>
      </c>
      <c r="C317" t="s">
        <v>318</v>
      </c>
      <c r="D317" s="4">
        <v>295</v>
      </c>
      <c r="E317" s="4">
        <v>300</v>
      </c>
    </row>
    <row r="318" spans="1:5" x14ac:dyDescent="0.25">
      <c r="A318">
        <v>2859</v>
      </c>
      <c r="B318">
        <v>1</v>
      </c>
      <c r="C318" t="s">
        <v>319</v>
      </c>
      <c r="D318" s="4">
        <v>1573</v>
      </c>
      <c r="E318" s="4">
        <v>1577</v>
      </c>
    </row>
    <row r="319" spans="1:5" x14ac:dyDescent="0.25">
      <c r="A319">
        <v>2860</v>
      </c>
      <c r="B319">
        <v>1</v>
      </c>
      <c r="C319" t="s">
        <v>320</v>
      </c>
      <c r="D319" s="4">
        <v>1009</v>
      </c>
      <c r="E319" s="4">
        <v>995</v>
      </c>
    </row>
    <row r="320" spans="1:5" x14ac:dyDescent="0.25">
      <c r="A320">
        <v>2884</v>
      </c>
      <c r="B320">
        <v>1</v>
      </c>
      <c r="C320" t="s">
        <v>321</v>
      </c>
      <c r="D320" s="4">
        <v>415.18</v>
      </c>
      <c r="E320" s="4">
        <v>406</v>
      </c>
    </row>
    <row r="321" spans="1:5" x14ac:dyDescent="0.25">
      <c r="A321">
        <v>2886</v>
      </c>
      <c r="B321">
        <v>1</v>
      </c>
      <c r="C321" t="s">
        <v>322</v>
      </c>
      <c r="D321" s="4">
        <v>309</v>
      </c>
      <c r="E321" s="4">
        <v>313</v>
      </c>
    </row>
    <row r="322" spans="1:5" x14ac:dyDescent="0.25">
      <c r="A322">
        <v>2888</v>
      </c>
      <c r="B322">
        <v>1</v>
      </c>
      <c r="C322" t="s">
        <v>323</v>
      </c>
      <c r="D322" s="4">
        <v>314.60000000000002</v>
      </c>
      <c r="E322" s="4">
        <v>306</v>
      </c>
    </row>
    <row r="323" spans="1:5" x14ac:dyDescent="0.25">
      <c r="A323">
        <v>2889</v>
      </c>
      <c r="B323">
        <v>1</v>
      </c>
      <c r="C323" t="s">
        <v>324</v>
      </c>
      <c r="D323" s="4">
        <v>745</v>
      </c>
      <c r="E323" s="4">
        <v>739</v>
      </c>
    </row>
    <row r="324" spans="1:5" x14ac:dyDescent="0.25">
      <c r="A324">
        <v>2890</v>
      </c>
      <c r="B324">
        <v>1</v>
      </c>
      <c r="C324" t="s">
        <v>325</v>
      </c>
      <c r="D324" s="4">
        <v>565.6</v>
      </c>
      <c r="E324" s="4">
        <v>555</v>
      </c>
    </row>
    <row r="325" spans="1:5" x14ac:dyDescent="0.25">
      <c r="A325">
        <v>2895</v>
      </c>
      <c r="B325">
        <v>1</v>
      </c>
      <c r="C325" t="s">
        <v>326</v>
      </c>
      <c r="D325" s="4">
        <v>1148</v>
      </c>
      <c r="E325" s="4">
        <v>1138</v>
      </c>
    </row>
    <row r="326" spans="1:5" x14ac:dyDescent="0.25">
      <c r="A326">
        <v>2897</v>
      </c>
      <c r="B326">
        <v>1</v>
      </c>
      <c r="C326" t="s">
        <v>327</v>
      </c>
      <c r="D326" s="4">
        <v>1108</v>
      </c>
      <c r="E326" s="4">
        <v>1115</v>
      </c>
    </row>
    <row r="327" spans="1:5" x14ac:dyDescent="0.25">
      <c r="A327">
        <v>2898</v>
      </c>
      <c r="B327">
        <v>1</v>
      </c>
      <c r="C327" t="s">
        <v>328</v>
      </c>
      <c r="D327" s="4">
        <v>365.4</v>
      </c>
      <c r="E327" s="4">
        <v>366</v>
      </c>
    </row>
    <row r="328" spans="1:5" x14ac:dyDescent="0.25">
      <c r="A328">
        <v>2899</v>
      </c>
      <c r="B328">
        <v>1</v>
      </c>
      <c r="C328" t="s">
        <v>329</v>
      </c>
      <c r="D328" s="4">
        <v>1446</v>
      </c>
      <c r="E328" s="4">
        <v>1451</v>
      </c>
    </row>
    <row r="329" spans="1:5" x14ac:dyDescent="0.25">
      <c r="A329">
        <v>2902</v>
      </c>
      <c r="B329">
        <v>1</v>
      </c>
      <c r="C329" t="s">
        <v>330</v>
      </c>
      <c r="D329" s="4">
        <v>575</v>
      </c>
      <c r="E329" s="4">
        <v>558</v>
      </c>
    </row>
    <row r="330" spans="1:5" x14ac:dyDescent="0.25">
      <c r="A330">
        <v>2903</v>
      </c>
      <c r="B330">
        <v>1</v>
      </c>
      <c r="C330" t="s">
        <v>331</v>
      </c>
      <c r="D330" s="4">
        <v>495</v>
      </c>
      <c r="E330" s="4">
        <v>476</v>
      </c>
    </row>
    <row r="331" spans="1:5" x14ac:dyDescent="0.25">
      <c r="A331">
        <v>2904</v>
      </c>
      <c r="B331">
        <v>1</v>
      </c>
      <c r="C331" t="s">
        <v>332</v>
      </c>
      <c r="D331" s="4">
        <v>679</v>
      </c>
      <c r="E331" s="4">
        <v>663</v>
      </c>
    </row>
    <row r="332" spans="1:5" x14ac:dyDescent="0.25">
      <c r="A332">
        <v>2905</v>
      </c>
      <c r="B332">
        <v>1</v>
      </c>
      <c r="C332" t="s">
        <v>333</v>
      </c>
      <c r="D332" s="4">
        <v>1853</v>
      </c>
      <c r="E332" s="4">
        <v>1862</v>
      </c>
    </row>
    <row r="333" spans="1:5" x14ac:dyDescent="0.25">
      <c r="A333">
        <v>2906</v>
      </c>
      <c r="B333">
        <v>1</v>
      </c>
      <c r="C333" t="s">
        <v>334</v>
      </c>
      <c r="D333" s="4">
        <v>387</v>
      </c>
      <c r="E333" s="4">
        <v>372</v>
      </c>
    </row>
    <row r="334" spans="1:5" x14ac:dyDescent="0.25">
      <c r="A334">
        <v>2907</v>
      </c>
      <c r="B334">
        <v>1</v>
      </c>
      <c r="C334" t="s">
        <v>335</v>
      </c>
      <c r="D334" s="4">
        <v>399</v>
      </c>
      <c r="E334" s="4">
        <v>404</v>
      </c>
    </row>
    <row r="335" spans="1:5" x14ac:dyDescent="0.25">
      <c r="A335">
        <v>2908</v>
      </c>
      <c r="B335">
        <v>1</v>
      </c>
      <c r="C335" t="s">
        <v>336</v>
      </c>
      <c r="D335" s="4">
        <v>485</v>
      </c>
      <c r="E335" s="4">
        <v>497</v>
      </c>
    </row>
    <row r="336" spans="1:5" x14ac:dyDescent="0.25">
      <c r="A336">
        <v>3000</v>
      </c>
      <c r="B336">
        <v>1</v>
      </c>
      <c r="C336" t="s">
        <v>337</v>
      </c>
      <c r="D336" s="4">
        <v>0</v>
      </c>
      <c r="E336" s="4">
        <v>0</v>
      </c>
    </row>
    <row r="337" spans="1:5" x14ac:dyDescent="0.25">
      <c r="A337">
        <v>3999</v>
      </c>
      <c r="B337">
        <v>1</v>
      </c>
      <c r="C337" t="s">
        <v>338</v>
      </c>
      <c r="D337" s="4">
        <v>3850.686791653512</v>
      </c>
      <c r="E337" s="4">
        <v>9004.7622109798249</v>
      </c>
    </row>
    <row r="338" spans="1:5" x14ac:dyDescent="0.25">
      <c r="A338">
        <v>4000</v>
      </c>
      <c r="B338">
        <v>7</v>
      </c>
      <c r="C338" t="s">
        <v>339</v>
      </c>
      <c r="D338" s="4">
        <v>110</v>
      </c>
      <c r="E338" s="4">
        <v>110</v>
      </c>
    </row>
    <row r="339" spans="1:5" x14ac:dyDescent="0.25">
      <c r="A339">
        <v>4001</v>
      </c>
      <c r="B339">
        <v>7</v>
      </c>
      <c r="C339" t="s">
        <v>340</v>
      </c>
      <c r="D339" s="4">
        <v>213</v>
      </c>
      <c r="E339" s="4">
        <v>214</v>
      </c>
    </row>
    <row r="340" spans="1:5" x14ac:dyDescent="0.25">
      <c r="A340">
        <v>4003</v>
      </c>
      <c r="B340">
        <v>7</v>
      </c>
      <c r="C340" t="s">
        <v>341</v>
      </c>
      <c r="D340" s="4">
        <v>115</v>
      </c>
      <c r="E340" s="4">
        <v>120</v>
      </c>
    </row>
    <row r="341" spans="1:5" x14ac:dyDescent="0.25">
      <c r="A341">
        <v>4004</v>
      </c>
      <c r="B341">
        <v>7</v>
      </c>
      <c r="C341" t="s">
        <v>342</v>
      </c>
      <c r="D341" s="4">
        <v>152</v>
      </c>
      <c r="E341" s="4">
        <v>166</v>
      </c>
    </row>
    <row r="342" spans="1:5" x14ac:dyDescent="0.25">
      <c r="A342">
        <v>4005</v>
      </c>
      <c r="B342">
        <v>7</v>
      </c>
      <c r="C342" t="s">
        <v>343</v>
      </c>
      <c r="D342" s="4">
        <v>37</v>
      </c>
      <c r="E342" s="4">
        <v>34</v>
      </c>
    </row>
    <row r="343" spans="1:5" x14ac:dyDescent="0.25">
      <c r="A343">
        <v>4007</v>
      </c>
      <c r="B343">
        <v>7</v>
      </c>
      <c r="C343" t="s">
        <v>344</v>
      </c>
      <c r="D343" s="4">
        <v>216</v>
      </c>
      <c r="E343" s="4">
        <v>216</v>
      </c>
    </row>
    <row r="344" spans="1:5" x14ac:dyDescent="0.25">
      <c r="A344">
        <v>4008</v>
      </c>
      <c r="B344">
        <v>7</v>
      </c>
      <c r="C344" t="s">
        <v>345</v>
      </c>
      <c r="D344" s="4">
        <v>640</v>
      </c>
      <c r="E344" s="4">
        <v>644</v>
      </c>
    </row>
    <row r="345" spans="1:5" x14ac:dyDescent="0.25">
      <c r="A345">
        <v>4011</v>
      </c>
      <c r="B345">
        <v>7</v>
      </c>
      <c r="C345" t="s">
        <v>346</v>
      </c>
      <c r="D345" s="4">
        <v>951</v>
      </c>
      <c r="E345" s="4">
        <v>1015</v>
      </c>
    </row>
    <row r="346" spans="1:5" x14ac:dyDescent="0.25">
      <c r="A346">
        <v>4015</v>
      </c>
      <c r="B346">
        <v>7</v>
      </c>
      <c r="C346" t="s">
        <v>347</v>
      </c>
      <c r="D346" s="4">
        <v>762.8</v>
      </c>
      <c r="E346" s="4">
        <v>902</v>
      </c>
    </row>
    <row r="347" spans="1:5" x14ac:dyDescent="0.25">
      <c r="A347">
        <v>4016</v>
      </c>
      <c r="B347">
        <v>7</v>
      </c>
      <c r="C347" t="s">
        <v>348</v>
      </c>
      <c r="D347" s="4">
        <v>223</v>
      </c>
      <c r="E347" s="4">
        <v>227</v>
      </c>
    </row>
    <row r="348" spans="1:5" x14ac:dyDescent="0.25">
      <c r="A348">
        <v>4017</v>
      </c>
      <c r="B348">
        <v>7</v>
      </c>
      <c r="C348" t="s">
        <v>349</v>
      </c>
      <c r="D348" s="4">
        <v>3749</v>
      </c>
      <c r="E348" s="4">
        <v>3823</v>
      </c>
    </row>
    <row r="349" spans="1:5" x14ac:dyDescent="0.25">
      <c r="A349">
        <v>4018</v>
      </c>
      <c r="B349">
        <v>7</v>
      </c>
      <c r="C349" t="s">
        <v>350</v>
      </c>
      <c r="D349" s="4">
        <v>456</v>
      </c>
      <c r="E349" s="4">
        <v>432</v>
      </c>
    </row>
    <row r="350" spans="1:5" x14ac:dyDescent="0.25">
      <c r="A350">
        <v>4020</v>
      </c>
      <c r="B350">
        <v>7</v>
      </c>
      <c r="C350" t="s">
        <v>351</v>
      </c>
      <c r="D350" s="4">
        <v>1358</v>
      </c>
      <c r="E350" s="4">
        <v>1348</v>
      </c>
    </row>
    <row r="351" spans="1:5" x14ac:dyDescent="0.25">
      <c r="A351">
        <v>4025</v>
      </c>
      <c r="B351">
        <v>7</v>
      </c>
      <c r="C351" t="s">
        <v>352</v>
      </c>
      <c r="D351" s="4">
        <v>225</v>
      </c>
      <c r="E351" s="4">
        <v>225</v>
      </c>
    </row>
    <row r="352" spans="1:5" x14ac:dyDescent="0.25">
      <c r="A352">
        <v>4026</v>
      </c>
      <c r="B352">
        <v>7</v>
      </c>
      <c r="C352" t="s">
        <v>353</v>
      </c>
      <c r="D352" s="4">
        <v>65</v>
      </c>
      <c r="E352" s="4">
        <v>61</v>
      </c>
    </row>
    <row r="353" spans="1:5" x14ac:dyDescent="0.25">
      <c r="A353">
        <v>4027</v>
      </c>
      <c r="B353">
        <v>7</v>
      </c>
      <c r="C353" t="s">
        <v>354</v>
      </c>
      <c r="D353" s="4">
        <v>925</v>
      </c>
      <c r="E353" s="4">
        <v>1045</v>
      </c>
    </row>
    <row r="354" spans="1:5" x14ac:dyDescent="0.25">
      <c r="A354">
        <v>4029</v>
      </c>
      <c r="B354">
        <v>7</v>
      </c>
      <c r="C354" t="s">
        <v>355</v>
      </c>
      <c r="D354" s="4">
        <v>504.4</v>
      </c>
      <c r="E354" s="4">
        <v>484</v>
      </c>
    </row>
    <row r="355" spans="1:5" x14ac:dyDescent="0.25">
      <c r="A355">
        <v>4030</v>
      </c>
      <c r="B355">
        <v>7</v>
      </c>
      <c r="C355" t="s">
        <v>356</v>
      </c>
      <c r="D355" s="4">
        <v>0</v>
      </c>
      <c r="E355" s="4">
        <v>0</v>
      </c>
    </row>
    <row r="356" spans="1:5" x14ac:dyDescent="0.25">
      <c r="A356">
        <v>4031</v>
      </c>
      <c r="B356">
        <v>7</v>
      </c>
      <c r="C356" t="s">
        <v>357</v>
      </c>
      <c r="D356" s="4">
        <v>85</v>
      </c>
      <c r="E356" s="4">
        <v>85</v>
      </c>
    </row>
    <row r="357" spans="1:5" x14ac:dyDescent="0.25">
      <c r="A357">
        <v>4032</v>
      </c>
      <c r="B357">
        <v>7</v>
      </c>
      <c r="C357" t="s">
        <v>358</v>
      </c>
      <c r="D357" s="4">
        <v>0</v>
      </c>
      <c r="E357" s="4">
        <v>0</v>
      </c>
    </row>
    <row r="358" spans="1:5" x14ac:dyDescent="0.25">
      <c r="A358">
        <v>4035</v>
      </c>
      <c r="B358">
        <v>7</v>
      </c>
      <c r="C358" t="s">
        <v>359</v>
      </c>
      <c r="D358" s="4">
        <v>285</v>
      </c>
      <c r="E358" s="4">
        <v>300</v>
      </c>
    </row>
    <row r="359" spans="1:5" x14ac:dyDescent="0.25">
      <c r="A359">
        <v>4036</v>
      </c>
      <c r="B359">
        <v>7</v>
      </c>
      <c r="C359" t="s">
        <v>360</v>
      </c>
      <c r="D359" s="4">
        <v>83</v>
      </c>
      <c r="E359" s="4">
        <v>85</v>
      </c>
    </row>
    <row r="360" spans="1:5" x14ac:dyDescent="0.25">
      <c r="A360">
        <v>4038</v>
      </c>
      <c r="B360">
        <v>7</v>
      </c>
      <c r="C360" t="s">
        <v>361</v>
      </c>
      <c r="D360" s="4">
        <v>385</v>
      </c>
      <c r="E360" s="4">
        <v>375</v>
      </c>
    </row>
    <row r="361" spans="1:5" x14ac:dyDescent="0.25">
      <c r="A361">
        <v>4039</v>
      </c>
      <c r="B361">
        <v>7</v>
      </c>
      <c r="C361" t="s">
        <v>362</v>
      </c>
      <c r="D361" s="4">
        <v>325</v>
      </c>
      <c r="E361" s="4">
        <v>326</v>
      </c>
    </row>
    <row r="362" spans="1:5" x14ac:dyDescent="0.25">
      <c r="A362">
        <v>4042</v>
      </c>
      <c r="B362">
        <v>7</v>
      </c>
      <c r="C362" t="s">
        <v>363</v>
      </c>
      <c r="D362" s="4">
        <v>0</v>
      </c>
      <c r="E362" s="4">
        <v>0</v>
      </c>
    </row>
    <row r="363" spans="1:5" x14ac:dyDescent="0.25">
      <c r="A363">
        <v>4043</v>
      </c>
      <c r="B363">
        <v>7</v>
      </c>
      <c r="C363" t="s">
        <v>364</v>
      </c>
      <c r="D363" s="4">
        <v>492</v>
      </c>
      <c r="E363" s="4">
        <v>505</v>
      </c>
    </row>
    <row r="364" spans="1:5" x14ac:dyDescent="0.25">
      <c r="A364">
        <v>4049</v>
      </c>
      <c r="B364">
        <v>7</v>
      </c>
      <c r="C364" t="s">
        <v>365</v>
      </c>
      <c r="D364" s="4">
        <v>175</v>
      </c>
      <c r="E364" s="4">
        <v>175</v>
      </c>
    </row>
    <row r="365" spans="1:5" x14ac:dyDescent="0.25">
      <c r="A365">
        <v>4050</v>
      </c>
      <c r="B365">
        <v>7</v>
      </c>
      <c r="C365" t="s">
        <v>366</v>
      </c>
      <c r="D365" s="4">
        <v>84</v>
      </c>
      <c r="E365" s="4">
        <v>100</v>
      </c>
    </row>
    <row r="366" spans="1:5" x14ac:dyDescent="0.25">
      <c r="A366">
        <v>4053</v>
      </c>
      <c r="B366">
        <v>7</v>
      </c>
      <c r="C366" t="s">
        <v>367</v>
      </c>
      <c r="D366" s="4">
        <v>440</v>
      </c>
      <c r="E366" s="4">
        <v>428</v>
      </c>
    </row>
    <row r="367" spans="1:5" x14ac:dyDescent="0.25">
      <c r="A367">
        <v>4054</v>
      </c>
      <c r="B367">
        <v>7</v>
      </c>
      <c r="C367" t="s">
        <v>368</v>
      </c>
      <c r="D367" s="4">
        <v>94</v>
      </c>
      <c r="E367" s="4">
        <v>102</v>
      </c>
    </row>
    <row r="368" spans="1:5" x14ac:dyDescent="0.25">
      <c r="A368">
        <v>4055</v>
      </c>
      <c r="B368">
        <v>7</v>
      </c>
      <c r="C368" t="s">
        <v>369</v>
      </c>
      <c r="D368" s="4">
        <v>150</v>
      </c>
      <c r="E368" s="4">
        <v>150</v>
      </c>
    </row>
    <row r="369" spans="1:5" x14ac:dyDescent="0.25">
      <c r="A369">
        <v>4056</v>
      </c>
      <c r="B369">
        <v>7</v>
      </c>
      <c r="C369" t="s">
        <v>370</v>
      </c>
      <c r="D369" s="4">
        <v>60</v>
      </c>
      <c r="E369" s="4">
        <v>60</v>
      </c>
    </row>
    <row r="370" spans="1:5" x14ac:dyDescent="0.25">
      <c r="A370">
        <v>4057</v>
      </c>
      <c r="B370">
        <v>7</v>
      </c>
      <c r="C370" t="s">
        <v>371</v>
      </c>
      <c r="D370" s="4">
        <v>130</v>
      </c>
      <c r="E370" s="4">
        <v>130</v>
      </c>
    </row>
    <row r="371" spans="1:5" x14ac:dyDescent="0.25">
      <c r="A371">
        <v>4058</v>
      </c>
      <c r="B371">
        <v>7</v>
      </c>
      <c r="C371" t="s">
        <v>372</v>
      </c>
      <c r="D371" s="4">
        <v>194</v>
      </c>
      <c r="E371" s="4">
        <v>180</v>
      </c>
    </row>
    <row r="372" spans="1:5" x14ac:dyDescent="0.25">
      <c r="A372">
        <v>4059</v>
      </c>
      <c r="B372">
        <v>7</v>
      </c>
      <c r="C372" t="s">
        <v>373</v>
      </c>
      <c r="D372" s="4">
        <v>268</v>
      </c>
      <c r="E372" s="4">
        <v>290</v>
      </c>
    </row>
    <row r="373" spans="1:5" x14ac:dyDescent="0.25">
      <c r="A373">
        <v>4064</v>
      </c>
      <c r="B373">
        <v>7</v>
      </c>
      <c r="C373" t="s">
        <v>374</v>
      </c>
      <c r="D373" s="4">
        <v>109</v>
      </c>
      <c r="E373" s="4">
        <v>109</v>
      </c>
    </row>
    <row r="374" spans="1:5" x14ac:dyDescent="0.25">
      <c r="A374">
        <v>4066</v>
      </c>
      <c r="B374">
        <v>7</v>
      </c>
      <c r="C374" t="s">
        <v>375</v>
      </c>
      <c r="D374" s="4">
        <v>75</v>
      </c>
      <c r="E374" s="4">
        <v>76</v>
      </c>
    </row>
    <row r="375" spans="1:5" x14ac:dyDescent="0.25">
      <c r="A375">
        <v>4067</v>
      </c>
      <c r="B375">
        <v>7</v>
      </c>
      <c r="C375" t="s">
        <v>376</v>
      </c>
      <c r="D375" s="4">
        <v>442</v>
      </c>
      <c r="E375" s="4">
        <v>440</v>
      </c>
    </row>
    <row r="376" spans="1:5" x14ac:dyDescent="0.25">
      <c r="A376">
        <v>4068</v>
      </c>
      <c r="B376">
        <v>7</v>
      </c>
      <c r="C376" t="s">
        <v>377</v>
      </c>
      <c r="D376" s="4">
        <v>433</v>
      </c>
      <c r="E376" s="4">
        <v>456</v>
      </c>
    </row>
    <row r="377" spans="1:5" x14ac:dyDescent="0.25">
      <c r="A377">
        <v>4070</v>
      </c>
      <c r="B377">
        <v>7</v>
      </c>
      <c r="C377" t="s">
        <v>378</v>
      </c>
      <c r="D377" s="4">
        <v>513</v>
      </c>
      <c r="E377" s="4">
        <v>520</v>
      </c>
    </row>
    <row r="378" spans="1:5" x14ac:dyDescent="0.25">
      <c r="A378">
        <v>4073</v>
      </c>
      <c r="B378">
        <v>7</v>
      </c>
      <c r="C378" t="s">
        <v>379</v>
      </c>
      <c r="D378" s="4">
        <v>554</v>
      </c>
      <c r="E378" s="4">
        <v>530</v>
      </c>
    </row>
    <row r="379" spans="1:5" x14ac:dyDescent="0.25">
      <c r="A379">
        <v>4074</v>
      </c>
      <c r="B379">
        <v>7</v>
      </c>
      <c r="C379" t="s">
        <v>380</v>
      </c>
      <c r="D379" s="4">
        <v>420</v>
      </c>
      <c r="E379" s="4">
        <v>475</v>
      </c>
    </row>
    <row r="380" spans="1:5" x14ac:dyDescent="0.25">
      <c r="A380">
        <v>4075</v>
      </c>
      <c r="B380">
        <v>7</v>
      </c>
      <c r="C380" t="s">
        <v>381</v>
      </c>
      <c r="D380" s="4">
        <v>254</v>
      </c>
      <c r="E380" s="4">
        <v>259</v>
      </c>
    </row>
    <row r="381" spans="1:5" x14ac:dyDescent="0.25">
      <c r="A381">
        <v>4077</v>
      </c>
      <c r="B381">
        <v>7</v>
      </c>
      <c r="C381" t="s">
        <v>382</v>
      </c>
      <c r="D381" s="4">
        <v>0</v>
      </c>
      <c r="E381" s="4">
        <v>0</v>
      </c>
    </row>
    <row r="382" spans="1:5" x14ac:dyDescent="0.25">
      <c r="A382">
        <v>4078</v>
      </c>
      <c r="B382">
        <v>7</v>
      </c>
      <c r="C382" t="s">
        <v>383</v>
      </c>
      <c r="D382" s="4">
        <v>1080</v>
      </c>
      <c r="E382" s="4">
        <v>1130</v>
      </c>
    </row>
    <row r="383" spans="1:5" x14ac:dyDescent="0.25">
      <c r="A383">
        <v>4079</v>
      </c>
      <c r="B383">
        <v>7</v>
      </c>
      <c r="C383" t="s">
        <v>384</v>
      </c>
      <c r="D383" s="4">
        <v>155</v>
      </c>
      <c r="E383" s="4">
        <v>155</v>
      </c>
    </row>
    <row r="384" spans="1:5" x14ac:dyDescent="0.25">
      <c r="A384">
        <v>4080</v>
      </c>
      <c r="B384">
        <v>7</v>
      </c>
      <c r="C384" t="s">
        <v>385</v>
      </c>
      <c r="D384" s="4">
        <v>40</v>
      </c>
      <c r="E384" s="4">
        <v>40</v>
      </c>
    </row>
    <row r="385" spans="1:5" x14ac:dyDescent="0.25">
      <c r="A385">
        <v>4081</v>
      </c>
      <c r="B385">
        <v>7</v>
      </c>
      <c r="C385" t="s">
        <v>386</v>
      </c>
      <c r="D385" s="4">
        <v>55</v>
      </c>
      <c r="E385" s="4">
        <v>55</v>
      </c>
    </row>
    <row r="386" spans="1:5" x14ac:dyDescent="0.25">
      <c r="A386">
        <v>4082</v>
      </c>
      <c r="B386">
        <v>7</v>
      </c>
      <c r="C386" t="s">
        <v>387</v>
      </c>
      <c r="D386" s="4">
        <v>485</v>
      </c>
      <c r="E386" s="4">
        <v>440</v>
      </c>
    </row>
    <row r="387" spans="1:5" x14ac:dyDescent="0.25">
      <c r="A387">
        <v>4083</v>
      </c>
      <c r="B387">
        <v>7</v>
      </c>
      <c r="C387" t="s">
        <v>388</v>
      </c>
      <c r="D387" s="4">
        <v>98</v>
      </c>
      <c r="E387" s="4">
        <v>100</v>
      </c>
    </row>
    <row r="388" spans="1:5" x14ac:dyDescent="0.25">
      <c r="A388">
        <v>4084</v>
      </c>
      <c r="B388">
        <v>7</v>
      </c>
      <c r="C388" t="s">
        <v>389</v>
      </c>
      <c r="D388" s="4">
        <v>350</v>
      </c>
      <c r="E388" s="4">
        <v>350</v>
      </c>
    </row>
    <row r="389" spans="1:5" x14ac:dyDescent="0.25">
      <c r="A389">
        <v>4085</v>
      </c>
      <c r="B389">
        <v>7</v>
      </c>
      <c r="C389" t="s">
        <v>390</v>
      </c>
      <c r="D389" s="4">
        <v>210</v>
      </c>
      <c r="E389" s="4">
        <v>215</v>
      </c>
    </row>
    <row r="390" spans="1:5" x14ac:dyDescent="0.25">
      <c r="A390">
        <v>4086</v>
      </c>
      <c r="B390">
        <v>7</v>
      </c>
      <c r="C390" t="s">
        <v>391</v>
      </c>
      <c r="D390" s="4">
        <v>0</v>
      </c>
      <c r="E390" s="4">
        <v>0</v>
      </c>
    </row>
    <row r="391" spans="1:5" x14ac:dyDescent="0.25">
      <c r="A391">
        <v>4087</v>
      </c>
      <c r="B391">
        <v>7</v>
      </c>
      <c r="C391" t="s">
        <v>392</v>
      </c>
      <c r="D391" s="4">
        <v>75</v>
      </c>
      <c r="E391" s="4">
        <v>75</v>
      </c>
    </row>
    <row r="392" spans="1:5" x14ac:dyDescent="0.25">
      <c r="A392">
        <v>4088</v>
      </c>
      <c r="B392">
        <v>7</v>
      </c>
      <c r="C392" t="s">
        <v>393</v>
      </c>
      <c r="D392" s="4">
        <v>316</v>
      </c>
      <c r="E392" s="4">
        <v>316</v>
      </c>
    </row>
    <row r="393" spans="1:5" x14ac:dyDescent="0.25">
      <c r="A393">
        <v>4089</v>
      </c>
      <c r="B393">
        <v>7</v>
      </c>
      <c r="C393" t="s">
        <v>394</v>
      </c>
      <c r="D393" s="4">
        <v>323</v>
      </c>
      <c r="E393" s="4">
        <v>346</v>
      </c>
    </row>
    <row r="394" spans="1:5" x14ac:dyDescent="0.25">
      <c r="A394">
        <v>4090</v>
      </c>
      <c r="B394">
        <v>7</v>
      </c>
      <c r="C394" t="s">
        <v>395</v>
      </c>
      <c r="D394" s="4">
        <v>180</v>
      </c>
      <c r="E394" s="4">
        <v>180</v>
      </c>
    </row>
    <row r="395" spans="1:5" x14ac:dyDescent="0.25">
      <c r="A395">
        <v>4091</v>
      </c>
      <c r="B395">
        <v>7</v>
      </c>
      <c r="C395" t="s">
        <v>396</v>
      </c>
      <c r="D395" s="4">
        <v>122</v>
      </c>
      <c r="E395" s="4">
        <v>122</v>
      </c>
    </row>
    <row r="396" spans="1:5" x14ac:dyDescent="0.25">
      <c r="A396">
        <v>4092</v>
      </c>
      <c r="B396">
        <v>7</v>
      </c>
      <c r="C396" t="s">
        <v>397</v>
      </c>
      <c r="D396" s="4">
        <v>64</v>
      </c>
      <c r="E396" s="4">
        <v>64</v>
      </c>
    </row>
    <row r="397" spans="1:5" x14ac:dyDescent="0.25">
      <c r="A397">
        <v>4093</v>
      </c>
      <c r="B397">
        <v>7</v>
      </c>
      <c r="C397" t="s">
        <v>398</v>
      </c>
      <c r="D397" s="4">
        <v>120</v>
      </c>
      <c r="E397" s="4">
        <v>120</v>
      </c>
    </row>
    <row r="398" spans="1:5" x14ac:dyDescent="0.25">
      <c r="A398">
        <v>4095</v>
      </c>
      <c r="B398">
        <v>7</v>
      </c>
      <c r="C398" t="s">
        <v>399</v>
      </c>
      <c r="D398" s="4">
        <v>175</v>
      </c>
      <c r="E398" s="4">
        <v>175</v>
      </c>
    </row>
    <row r="399" spans="1:5" x14ac:dyDescent="0.25">
      <c r="A399">
        <v>4097</v>
      </c>
      <c r="B399">
        <v>7</v>
      </c>
      <c r="C399" t="s">
        <v>400</v>
      </c>
      <c r="D399" s="4">
        <v>352</v>
      </c>
      <c r="E399" s="4">
        <v>391</v>
      </c>
    </row>
    <row r="400" spans="1:5" x14ac:dyDescent="0.25">
      <c r="A400">
        <v>4098</v>
      </c>
      <c r="B400">
        <v>7</v>
      </c>
      <c r="C400" t="s">
        <v>401</v>
      </c>
      <c r="D400" s="4">
        <v>1006</v>
      </c>
      <c r="E400" s="4">
        <v>977</v>
      </c>
    </row>
    <row r="401" spans="1:5" x14ac:dyDescent="0.25">
      <c r="A401">
        <v>4100</v>
      </c>
      <c r="B401">
        <v>7</v>
      </c>
      <c r="C401" t="s">
        <v>402</v>
      </c>
      <c r="D401" s="4">
        <v>112</v>
      </c>
      <c r="E401" s="4">
        <v>128</v>
      </c>
    </row>
    <row r="402" spans="1:5" x14ac:dyDescent="0.25">
      <c r="A402">
        <v>4102</v>
      </c>
      <c r="B402">
        <v>7</v>
      </c>
      <c r="C402" t="s">
        <v>403</v>
      </c>
      <c r="D402" s="4">
        <v>425</v>
      </c>
      <c r="E402" s="4">
        <v>425</v>
      </c>
    </row>
    <row r="403" spans="1:5" x14ac:dyDescent="0.25">
      <c r="A403">
        <v>4103</v>
      </c>
      <c r="B403">
        <v>7</v>
      </c>
      <c r="C403" t="s">
        <v>404</v>
      </c>
      <c r="D403" s="4">
        <v>2175</v>
      </c>
      <c r="E403" s="4">
        <v>2200</v>
      </c>
    </row>
    <row r="404" spans="1:5" x14ac:dyDescent="0.25">
      <c r="A404">
        <v>4104</v>
      </c>
      <c r="B404">
        <v>7</v>
      </c>
      <c r="C404" t="s">
        <v>405</v>
      </c>
      <c r="D404" s="4">
        <v>205</v>
      </c>
      <c r="E404" s="4">
        <v>205</v>
      </c>
    </row>
    <row r="405" spans="1:5" x14ac:dyDescent="0.25">
      <c r="A405">
        <v>4105</v>
      </c>
      <c r="B405">
        <v>7</v>
      </c>
      <c r="C405" t="s">
        <v>406</v>
      </c>
      <c r="D405" s="4">
        <v>689</v>
      </c>
      <c r="E405" s="4">
        <v>695</v>
      </c>
    </row>
    <row r="406" spans="1:5" x14ac:dyDescent="0.25">
      <c r="A406">
        <v>4106</v>
      </c>
      <c r="B406">
        <v>7</v>
      </c>
      <c r="C406" t="s">
        <v>407</v>
      </c>
      <c r="D406" s="4">
        <v>240</v>
      </c>
      <c r="E406" s="4">
        <v>240</v>
      </c>
    </row>
    <row r="407" spans="1:5" x14ac:dyDescent="0.25">
      <c r="A407">
        <v>4107</v>
      </c>
      <c r="B407">
        <v>7</v>
      </c>
      <c r="C407" t="s">
        <v>408</v>
      </c>
      <c r="D407" s="4">
        <v>112</v>
      </c>
      <c r="E407" s="4">
        <v>112</v>
      </c>
    </row>
    <row r="408" spans="1:5" x14ac:dyDescent="0.25">
      <c r="A408">
        <v>4110</v>
      </c>
      <c r="B408">
        <v>7</v>
      </c>
      <c r="C408" t="s">
        <v>409</v>
      </c>
      <c r="D408" s="4">
        <v>330</v>
      </c>
      <c r="E408" s="4">
        <v>345</v>
      </c>
    </row>
    <row r="409" spans="1:5" x14ac:dyDescent="0.25">
      <c r="A409">
        <v>4111</v>
      </c>
      <c r="B409">
        <v>7</v>
      </c>
      <c r="C409" t="s">
        <v>410</v>
      </c>
      <c r="D409" s="4">
        <v>110</v>
      </c>
      <c r="E409" s="4">
        <v>111</v>
      </c>
    </row>
    <row r="410" spans="1:5" x14ac:dyDescent="0.25">
      <c r="A410">
        <v>4112</v>
      </c>
      <c r="B410">
        <v>7</v>
      </c>
      <c r="C410" t="s">
        <v>411</v>
      </c>
      <c r="D410" s="4">
        <v>420</v>
      </c>
      <c r="E410" s="4">
        <v>430</v>
      </c>
    </row>
    <row r="411" spans="1:5" x14ac:dyDescent="0.25">
      <c r="A411">
        <v>4113</v>
      </c>
      <c r="B411">
        <v>7</v>
      </c>
      <c r="C411" t="s">
        <v>412</v>
      </c>
      <c r="D411" s="4">
        <v>140</v>
      </c>
      <c r="E411" s="4">
        <v>148</v>
      </c>
    </row>
    <row r="412" spans="1:5" x14ac:dyDescent="0.25">
      <c r="A412">
        <v>4115</v>
      </c>
      <c r="B412">
        <v>7</v>
      </c>
      <c r="C412" t="s">
        <v>413</v>
      </c>
      <c r="D412" s="4">
        <v>0</v>
      </c>
      <c r="E412" s="4">
        <v>0</v>
      </c>
    </row>
    <row r="413" spans="1:5" x14ac:dyDescent="0.25">
      <c r="A413">
        <v>4116</v>
      </c>
      <c r="B413">
        <v>7</v>
      </c>
      <c r="C413" t="s">
        <v>414</v>
      </c>
      <c r="D413" s="4">
        <v>1343</v>
      </c>
      <c r="E413" s="4">
        <v>1463</v>
      </c>
    </row>
    <row r="414" spans="1:5" x14ac:dyDescent="0.25">
      <c r="A414">
        <v>4118</v>
      </c>
      <c r="B414">
        <v>7</v>
      </c>
      <c r="C414" t="s">
        <v>415</v>
      </c>
      <c r="D414" s="4">
        <v>732</v>
      </c>
      <c r="E414" s="4">
        <v>732</v>
      </c>
    </row>
    <row r="415" spans="1:5" x14ac:dyDescent="0.25">
      <c r="A415">
        <v>4119</v>
      </c>
      <c r="B415">
        <v>7</v>
      </c>
      <c r="C415" t="s">
        <v>416</v>
      </c>
      <c r="D415" s="4">
        <v>90</v>
      </c>
      <c r="E415" s="4">
        <v>90</v>
      </c>
    </row>
    <row r="416" spans="1:5" x14ac:dyDescent="0.25">
      <c r="A416">
        <v>4120</v>
      </c>
      <c r="B416">
        <v>7</v>
      </c>
      <c r="C416" t="s">
        <v>417</v>
      </c>
      <c r="D416" s="4">
        <v>1180</v>
      </c>
      <c r="E416" s="4">
        <v>1180</v>
      </c>
    </row>
    <row r="417" spans="1:5" x14ac:dyDescent="0.25">
      <c r="A417">
        <v>4121</v>
      </c>
      <c r="B417">
        <v>7</v>
      </c>
      <c r="C417" t="s">
        <v>418</v>
      </c>
      <c r="D417" s="4">
        <v>320</v>
      </c>
      <c r="E417" s="4">
        <v>320</v>
      </c>
    </row>
    <row r="418" spans="1:5" x14ac:dyDescent="0.25">
      <c r="A418">
        <v>4122</v>
      </c>
      <c r="B418">
        <v>7</v>
      </c>
      <c r="C418" t="s">
        <v>419</v>
      </c>
      <c r="D418" s="4">
        <v>1388</v>
      </c>
      <c r="E418" s="4">
        <v>1424</v>
      </c>
    </row>
    <row r="419" spans="1:5" x14ac:dyDescent="0.25">
      <c r="A419">
        <v>4123</v>
      </c>
      <c r="B419">
        <v>7</v>
      </c>
      <c r="C419" t="s">
        <v>420</v>
      </c>
      <c r="D419" s="4">
        <v>0</v>
      </c>
      <c r="E419" s="4">
        <v>0</v>
      </c>
    </row>
    <row r="420" spans="1:5" x14ac:dyDescent="0.25">
      <c r="A420">
        <v>4124</v>
      </c>
      <c r="B420">
        <v>7</v>
      </c>
      <c r="C420" t="s">
        <v>421</v>
      </c>
      <c r="D420" s="4">
        <v>627</v>
      </c>
      <c r="E420" s="4">
        <v>654</v>
      </c>
    </row>
    <row r="421" spans="1:5" x14ac:dyDescent="0.25">
      <c r="A421">
        <v>4126</v>
      </c>
      <c r="B421">
        <v>7</v>
      </c>
      <c r="C421" t="s">
        <v>422</v>
      </c>
      <c r="D421" s="4">
        <v>769</v>
      </c>
      <c r="E421" s="4">
        <v>776</v>
      </c>
    </row>
    <row r="422" spans="1:5" x14ac:dyDescent="0.25">
      <c r="A422">
        <v>4127</v>
      </c>
      <c r="B422">
        <v>7</v>
      </c>
      <c r="C422" t="s">
        <v>423</v>
      </c>
      <c r="D422" s="4">
        <v>120</v>
      </c>
      <c r="E422" s="4">
        <v>118</v>
      </c>
    </row>
    <row r="423" spans="1:5" x14ac:dyDescent="0.25">
      <c r="A423">
        <v>4131</v>
      </c>
      <c r="B423">
        <v>7</v>
      </c>
      <c r="C423" t="s">
        <v>424</v>
      </c>
      <c r="D423" s="4">
        <v>365</v>
      </c>
      <c r="E423" s="4">
        <v>352</v>
      </c>
    </row>
    <row r="424" spans="1:5" x14ac:dyDescent="0.25">
      <c r="A424">
        <v>4132</v>
      </c>
      <c r="B424">
        <v>7</v>
      </c>
      <c r="C424" t="s">
        <v>425</v>
      </c>
      <c r="D424" s="4">
        <v>620</v>
      </c>
      <c r="E424" s="4">
        <v>640</v>
      </c>
    </row>
    <row r="425" spans="1:5" x14ac:dyDescent="0.25">
      <c r="A425">
        <v>4135</v>
      </c>
      <c r="B425">
        <v>7</v>
      </c>
      <c r="C425" t="s">
        <v>426</v>
      </c>
      <c r="D425" s="4">
        <v>350</v>
      </c>
      <c r="E425" s="4">
        <v>332</v>
      </c>
    </row>
    <row r="426" spans="1:5" x14ac:dyDescent="0.25">
      <c r="A426">
        <v>4137</v>
      </c>
      <c r="B426">
        <v>7</v>
      </c>
      <c r="C426" t="s">
        <v>427</v>
      </c>
      <c r="D426" s="4">
        <v>155</v>
      </c>
      <c r="E426" s="4">
        <v>155</v>
      </c>
    </row>
    <row r="427" spans="1:5" x14ac:dyDescent="0.25">
      <c r="A427">
        <v>4138</v>
      </c>
      <c r="B427">
        <v>7</v>
      </c>
      <c r="C427" t="s">
        <v>428</v>
      </c>
      <c r="D427" s="4">
        <v>0</v>
      </c>
      <c r="E427" s="4">
        <v>0</v>
      </c>
    </row>
    <row r="428" spans="1:5" x14ac:dyDescent="0.25">
      <c r="A428">
        <v>4139</v>
      </c>
      <c r="B428">
        <v>7</v>
      </c>
      <c r="C428" t="s">
        <v>429</v>
      </c>
      <c r="D428" s="4">
        <v>210</v>
      </c>
      <c r="E428" s="4">
        <v>218</v>
      </c>
    </row>
    <row r="429" spans="1:5" x14ac:dyDescent="0.25">
      <c r="A429">
        <v>4140</v>
      </c>
      <c r="B429">
        <v>7</v>
      </c>
      <c r="C429" t="s">
        <v>430</v>
      </c>
      <c r="D429" s="4">
        <v>837</v>
      </c>
      <c r="E429" s="4">
        <v>829</v>
      </c>
    </row>
    <row r="430" spans="1:5" x14ac:dyDescent="0.25">
      <c r="A430">
        <v>4141</v>
      </c>
      <c r="B430">
        <v>7</v>
      </c>
      <c r="C430" t="s">
        <v>431</v>
      </c>
      <c r="D430" s="4">
        <v>0</v>
      </c>
      <c r="E430" s="4">
        <v>0</v>
      </c>
    </row>
    <row r="431" spans="1:5" x14ac:dyDescent="0.25">
      <c r="A431">
        <v>4142</v>
      </c>
      <c r="B431">
        <v>7</v>
      </c>
      <c r="C431" t="s">
        <v>432</v>
      </c>
      <c r="D431" s="4">
        <v>468</v>
      </c>
      <c r="E431" s="4">
        <v>437</v>
      </c>
    </row>
    <row r="432" spans="1:5" x14ac:dyDescent="0.25">
      <c r="A432">
        <v>4143</v>
      </c>
      <c r="B432">
        <v>7</v>
      </c>
      <c r="C432" t="s">
        <v>433</v>
      </c>
      <c r="D432" s="4">
        <v>780</v>
      </c>
      <c r="E432" s="4">
        <v>780</v>
      </c>
    </row>
    <row r="433" spans="1:5" x14ac:dyDescent="0.25">
      <c r="A433">
        <v>4144</v>
      </c>
      <c r="B433">
        <v>7</v>
      </c>
      <c r="C433" t="s">
        <v>434</v>
      </c>
      <c r="D433" s="4">
        <v>60</v>
      </c>
      <c r="E433" s="4">
        <v>60</v>
      </c>
    </row>
    <row r="434" spans="1:5" x14ac:dyDescent="0.25">
      <c r="A434">
        <v>4145</v>
      </c>
      <c r="B434">
        <v>7</v>
      </c>
      <c r="C434" t="s">
        <v>435</v>
      </c>
      <c r="D434" s="4">
        <v>31</v>
      </c>
      <c r="E434" s="4">
        <v>31</v>
      </c>
    </row>
    <row r="435" spans="1:5" x14ac:dyDescent="0.25">
      <c r="A435">
        <v>4146</v>
      </c>
      <c r="B435">
        <v>7</v>
      </c>
      <c r="C435" t="s">
        <v>436</v>
      </c>
      <c r="D435" s="4">
        <v>95</v>
      </c>
      <c r="E435" s="4">
        <v>95</v>
      </c>
    </row>
    <row r="436" spans="1:5" x14ac:dyDescent="0.25">
      <c r="A436">
        <v>4150</v>
      </c>
      <c r="B436">
        <v>7</v>
      </c>
      <c r="C436" t="s">
        <v>437</v>
      </c>
      <c r="D436" s="4">
        <v>168</v>
      </c>
      <c r="E436" s="4">
        <v>168</v>
      </c>
    </row>
    <row r="437" spans="1:5" x14ac:dyDescent="0.25">
      <c r="A437">
        <v>4151</v>
      </c>
      <c r="B437">
        <v>7</v>
      </c>
      <c r="C437" t="s">
        <v>438</v>
      </c>
      <c r="D437" s="4">
        <v>105</v>
      </c>
      <c r="E437" s="4">
        <v>106</v>
      </c>
    </row>
    <row r="438" spans="1:5" x14ac:dyDescent="0.25">
      <c r="A438">
        <v>4152</v>
      </c>
      <c r="B438">
        <v>7</v>
      </c>
      <c r="C438" t="s">
        <v>439</v>
      </c>
      <c r="D438" s="4">
        <v>596</v>
      </c>
      <c r="E438" s="4">
        <v>617</v>
      </c>
    </row>
    <row r="439" spans="1:5" x14ac:dyDescent="0.25">
      <c r="A439">
        <v>4153</v>
      </c>
      <c r="B439">
        <v>7</v>
      </c>
      <c r="C439" t="s">
        <v>440</v>
      </c>
      <c r="D439" s="4">
        <v>411</v>
      </c>
      <c r="E439" s="4">
        <v>415</v>
      </c>
    </row>
    <row r="440" spans="1:5" x14ac:dyDescent="0.25">
      <c r="A440">
        <v>4155</v>
      </c>
      <c r="B440">
        <v>7</v>
      </c>
      <c r="C440" t="s">
        <v>441</v>
      </c>
      <c r="D440" s="4">
        <v>106</v>
      </c>
      <c r="E440" s="4">
        <v>105</v>
      </c>
    </row>
    <row r="441" spans="1:5" x14ac:dyDescent="0.25">
      <c r="A441">
        <v>4159</v>
      </c>
      <c r="B441">
        <v>7</v>
      </c>
      <c r="C441" t="s">
        <v>442</v>
      </c>
      <c r="D441" s="4">
        <v>1055</v>
      </c>
      <c r="E441" s="4">
        <v>1100</v>
      </c>
    </row>
    <row r="442" spans="1:5" x14ac:dyDescent="0.25">
      <c r="A442">
        <v>4160</v>
      </c>
      <c r="B442">
        <v>7</v>
      </c>
      <c r="C442" t="s">
        <v>443</v>
      </c>
      <c r="D442" s="4">
        <v>775</v>
      </c>
      <c r="E442" s="4">
        <v>800</v>
      </c>
    </row>
    <row r="443" spans="1:5" x14ac:dyDescent="0.25">
      <c r="A443">
        <v>4161</v>
      </c>
      <c r="B443">
        <v>7</v>
      </c>
      <c r="C443" t="s">
        <v>444</v>
      </c>
      <c r="D443" s="4">
        <v>235.6</v>
      </c>
      <c r="E443" s="4">
        <v>233</v>
      </c>
    </row>
    <row r="444" spans="1:5" x14ac:dyDescent="0.25">
      <c r="A444">
        <v>4162</v>
      </c>
      <c r="B444">
        <v>7</v>
      </c>
      <c r="C444" t="s">
        <v>445</v>
      </c>
      <c r="D444" s="4">
        <v>117</v>
      </c>
      <c r="E444" s="4">
        <v>119</v>
      </c>
    </row>
    <row r="445" spans="1:5" x14ac:dyDescent="0.25">
      <c r="A445">
        <v>4163</v>
      </c>
      <c r="B445">
        <v>7</v>
      </c>
      <c r="C445" t="s">
        <v>446</v>
      </c>
      <c r="D445" s="4">
        <v>0</v>
      </c>
      <c r="E445" s="4">
        <v>0</v>
      </c>
    </row>
    <row r="446" spans="1:5" x14ac:dyDescent="0.25">
      <c r="A446">
        <v>4164</v>
      </c>
      <c r="B446">
        <v>7</v>
      </c>
      <c r="C446" t="s">
        <v>447</v>
      </c>
      <c r="D446" s="4">
        <v>110</v>
      </c>
      <c r="E446" s="4">
        <v>99</v>
      </c>
    </row>
    <row r="447" spans="1:5" x14ac:dyDescent="0.25">
      <c r="A447">
        <v>4166</v>
      </c>
      <c r="B447">
        <v>7</v>
      </c>
      <c r="C447" t="s">
        <v>448</v>
      </c>
      <c r="D447" s="4">
        <v>145</v>
      </c>
      <c r="E447" s="4">
        <v>145</v>
      </c>
    </row>
    <row r="448" spans="1:5" x14ac:dyDescent="0.25">
      <c r="A448">
        <v>4167</v>
      </c>
      <c r="B448">
        <v>7</v>
      </c>
      <c r="C448" t="s">
        <v>449</v>
      </c>
      <c r="D448" s="4">
        <v>340</v>
      </c>
      <c r="E448" s="4">
        <v>347</v>
      </c>
    </row>
    <row r="449" spans="1:5" x14ac:dyDescent="0.25">
      <c r="A449">
        <v>4168</v>
      </c>
      <c r="B449">
        <v>7</v>
      </c>
      <c r="C449" t="s">
        <v>450</v>
      </c>
      <c r="D449" s="4">
        <v>95</v>
      </c>
      <c r="E449" s="4">
        <v>90</v>
      </c>
    </row>
    <row r="450" spans="1:5" x14ac:dyDescent="0.25">
      <c r="A450">
        <v>4169</v>
      </c>
      <c r="B450">
        <v>7</v>
      </c>
      <c r="C450" t="s">
        <v>451</v>
      </c>
      <c r="D450" s="4">
        <v>250</v>
      </c>
      <c r="E450" s="4">
        <v>246</v>
      </c>
    </row>
    <row r="451" spans="1:5" x14ac:dyDescent="0.25">
      <c r="A451">
        <v>4170</v>
      </c>
      <c r="B451">
        <v>7</v>
      </c>
      <c r="C451" t="s">
        <v>452</v>
      </c>
      <c r="D451" s="4">
        <v>1830</v>
      </c>
      <c r="E451" s="4">
        <v>2003</v>
      </c>
    </row>
    <row r="452" spans="1:5" x14ac:dyDescent="0.25">
      <c r="A452">
        <v>4171</v>
      </c>
      <c r="B452">
        <v>7</v>
      </c>
      <c r="C452" t="s">
        <v>453</v>
      </c>
      <c r="D452" s="4">
        <v>1187</v>
      </c>
      <c r="E452" s="4">
        <v>1280</v>
      </c>
    </row>
    <row r="453" spans="1:5" x14ac:dyDescent="0.25">
      <c r="A453">
        <v>4172</v>
      </c>
      <c r="B453">
        <v>7</v>
      </c>
      <c r="C453" t="s">
        <v>454</v>
      </c>
      <c r="D453" s="4">
        <v>49</v>
      </c>
      <c r="E453" s="4">
        <v>43</v>
      </c>
    </row>
    <row r="454" spans="1:5" x14ac:dyDescent="0.25">
      <c r="A454">
        <v>4177</v>
      </c>
      <c r="B454">
        <v>7</v>
      </c>
      <c r="C454" t="s">
        <v>455</v>
      </c>
      <c r="D454" s="4">
        <v>32</v>
      </c>
      <c r="E454" s="4">
        <v>33</v>
      </c>
    </row>
    <row r="455" spans="1:5" x14ac:dyDescent="0.25">
      <c r="A455">
        <v>4178</v>
      </c>
      <c r="B455">
        <v>7</v>
      </c>
      <c r="C455" t="s">
        <v>456</v>
      </c>
      <c r="D455" s="4">
        <v>150</v>
      </c>
      <c r="E455" s="4">
        <v>150</v>
      </c>
    </row>
    <row r="456" spans="1:5" x14ac:dyDescent="0.25">
      <c r="A456">
        <v>4181</v>
      </c>
      <c r="B456">
        <v>7</v>
      </c>
      <c r="C456" t="s">
        <v>457</v>
      </c>
      <c r="D456" s="4">
        <v>1350</v>
      </c>
      <c r="E456" s="4">
        <v>1395</v>
      </c>
    </row>
    <row r="457" spans="1:5" x14ac:dyDescent="0.25">
      <c r="A457">
        <v>4183</v>
      </c>
      <c r="B457">
        <v>7</v>
      </c>
      <c r="C457" t="s">
        <v>458</v>
      </c>
      <c r="D457" s="4">
        <v>314</v>
      </c>
      <c r="E457" s="4">
        <v>328</v>
      </c>
    </row>
    <row r="458" spans="1:5" x14ac:dyDescent="0.25">
      <c r="A458">
        <v>4184</v>
      </c>
      <c r="B458">
        <v>7</v>
      </c>
      <c r="C458" t="s">
        <v>459</v>
      </c>
      <c r="D458" s="4">
        <v>594</v>
      </c>
      <c r="E458" s="4">
        <v>626</v>
      </c>
    </row>
    <row r="459" spans="1:5" x14ac:dyDescent="0.25">
      <c r="A459">
        <v>4185</v>
      </c>
      <c r="B459">
        <v>7</v>
      </c>
      <c r="C459" t="s">
        <v>460</v>
      </c>
      <c r="D459" s="4">
        <v>901</v>
      </c>
      <c r="E459" s="4">
        <v>930</v>
      </c>
    </row>
    <row r="460" spans="1:5" x14ac:dyDescent="0.25">
      <c r="A460">
        <v>4186</v>
      </c>
      <c r="B460">
        <v>7</v>
      </c>
      <c r="C460" t="s">
        <v>461</v>
      </c>
      <c r="D460" s="4">
        <v>430</v>
      </c>
      <c r="E460" s="4">
        <v>430</v>
      </c>
    </row>
    <row r="461" spans="1:5" x14ac:dyDescent="0.25">
      <c r="A461">
        <v>4187</v>
      </c>
      <c r="B461">
        <v>7</v>
      </c>
      <c r="C461" t="s">
        <v>462</v>
      </c>
      <c r="D461" s="4">
        <v>101</v>
      </c>
      <c r="E461" s="4">
        <v>114</v>
      </c>
    </row>
    <row r="462" spans="1:5" x14ac:dyDescent="0.25">
      <c r="A462">
        <v>4188</v>
      </c>
      <c r="B462">
        <v>7</v>
      </c>
      <c r="C462" t="s">
        <v>463</v>
      </c>
      <c r="D462" s="4">
        <v>683</v>
      </c>
      <c r="E462" s="4">
        <v>705</v>
      </c>
    </row>
    <row r="463" spans="1:5" x14ac:dyDescent="0.25">
      <c r="A463">
        <v>4189</v>
      </c>
      <c r="B463">
        <v>7</v>
      </c>
      <c r="C463" t="s">
        <v>464</v>
      </c>
      <c r="D463" s="4">
        <v>180</v>
      </c>
      <c r="E463" s="4">
        <v>182</v>
      </c>
    </row>
    <row r="464" spans="1:5" x14ac:dyDescent="0.25">
      <c r="A464">
        <v>4190</v>
      </c>
      <c r="B464">
        <v>7</v>
      </c>
      <c r="C464" t="s">
        <v>465</v>
      </c>
      <c r="D464" s="4">
        <v>68</v>
      </c>
      <c r="E464" s="4">
        <v>71</v>
      </c>
    </row>
    <row r="465" spans="1:5" x14ac:dyDescent="0.25">
      <c r="A465">
        <v>4191</v>
      </c>
      <c r="B465">
        <v>7</v>
      </c>
      <c r="C465" t="s">
        <v>466</v>
      </c>
      <c r="D465" s="4">
        <v>498</v>
      </c>
      <c r="E465" s="4">
        <v>610</v>
      </c>
    </row>
    <row r="466" spans="1:5" x14ac:dyDescent="0.25">
      <c r="A466">
        <v>4192</v>
      </c>
      <c r="B466">
        <v>7</v>
      </c>
      <c r="C466" t="s">
        <v>467</v>
      </c>
      <c r="D466" s="4">
        <v>870</v>
      </c>
      <c r="E466" s="4">
        <v>900</v>
      </c>
    </row>
    <row r="467" spans="1:5" x14ac:dyDescent="0.25">
      <c r="A467">
        <v>4193</v>
      </c>
      <c r="B467">
        <v>7</v>
      </c>
      <c r="C467" t="s">
        <v>468</v>
      </c>
      <c r="D467" s="4">
        <v>325</v>
      </c>
      <c r="E467" s="4">
        <v>329</v>
      </c>
    </row>
    <row r="468" spans="1:5" x14ac:dyDescent="0.25">
      <c r="A468">
        <v>4194</v>
      </c>
      <c r="B468">
        <v>7</v>
      </c>
      <c r="C468" t="s">
        <v>469</v>
      </c>
      <c r="D468" s="4">
        <v>351</v>
      </c>
      <c r="E468" s="4">
        <v>356</v>
      </c>
    </row>
    <row r="469" spans="1:5" x14ac:dyDescent="0.25">
      <c r="A469">
        <v>4195</v>
      </c>
      <c r="B469">
        <v>7</v>
      </c>
      <c r="C469" t="s">
        <v>470</v>
      </c>
      <c r="D469" s="4">
        <v>25</v>
      </c>
      <c r="E469" s="4">
        <v>25</v>
      </c>
    </row>
    <row r="470" spans="1:5" x14ac:dyDescent="0.25">
      <c r="A470">
        <v>4198</v>
      </c>
      <c r="B470">
        <v>7</v>
      </c>
      <c r="C470" t="s">
        <v>471</v>
      </c>
      <c r="D470" s="4">
        <v>125</v>
      </c>
      <c r="E470" s="4">
        <v>125</v>
      </c>
    </row>
    <row r="471" spans="1:5" x14ac:dyDescent="0.25">
      <c r="A471">
        <v>4199</v>
      </c>
      <c r="B471">
        <v>7</v>
      </c>
      <c r="C471" t="s">
        <v>472</v>
      </c>
      <c r="D471" s="4">
        <v>1197</v>
      </c>
      <c r="E471" s="4">
        <v>1255</v>
      </c>
    </row>
    <row r="472" spans="1:5" x14ac:dyDescent="0.25">
      <c r="A472">
        <v>4200</v>
      </c>
      <c r="B472">
        <v>7</v>
      </c>
      <c r="C472" t="s">
        <v>473</v>
      </c>
      <c r="D472" s="4">
        <v>440</v>
      </c>
      <c r="E472" s="4">
        <v>420</v>
      </c>
    </row>
    <row r="473" spans="1:5" x14ac:dyDescent="0.25">
      <c r="A473">
        <v>4201</v>
      </c>
      <c r="B473">
        <v>7</v>
      </c>
      <c r="C473" t="s">
        <v>474</v>
      </c>
      <c r="D473" s="4">
        <v>140</v>
      </c>
      <c r="E473" s="4">
        <v>140</v>
      </c>
    </row>
    <row r="474" spans="1:5" x14ac:dyDescent="0.25">
      <c r="A474">
        <v>4203</v>
      </c>
      <c r="B474">
        <v>7</v>
      </c>
      <c r="C474" t="s">
        <v>475</v>
      </c>
      <c r="D474" s="4">
        <v>0</v>
      </c>
      <c r="E474" s="4">
        <v>0</v>
      </c>
    </row>
    <row r="475" spans="1:5" x14ac:dyDescent="0.25">
      <c r="A475">
        <v>4204</v>
      </c>
      <c r="B475">
        <v>7</v>
      </c>
      <c r="C475" t="s">
        <v>476</v>
      </c>
      <c r="D475" s="4">
        <v>115</v>
      </c>
      <c r="E475" s="4">
        <v>114</v>
      </c>
    </row>
    <row r="476" spans="1:5" x14ac:dyDescent="0.25">
      <c r="A476">
        <v>4205</v>
      </c>
      <c r="B476">
        <v>7</v>
      </c>
      <c r="C476" t="s">
        <v>477</v>
      </c>
      <c r="D476" s="4">
        <v>480</v>
      </c>
      <c r="E476" s="4">
        <v>519</v>
      </c>
    </row>
    <row r="477" spans="1:5" x14ac:dyDescent="0.25">
      <c r="A477">
        <v>4207</v>
      </c>
      <c r="B477">
        <v>7</v>
      </c>
      <c r="C477" t="s">
        <v>478</v>
      </c>
      <c r="D477" s="4">
        <v>45</v>
      </c>
      <c r="E477" s="4">
        <v>40</v>
      </c>
    </row>
    <row r="478" spans="1:5" x14ac:dyDescent="0.25">
      <c r="A478">
        <v>4208</v>
      </c>
      <c r="B478">
        <v>7</v>
      </c>
      <c r="C478" t="s">
        <v>479</v>
      </c>
      <c r="D478" s="4">
        <v>130</v>
      </c>
      <c r="E478" s="4">
        <v>135</v>
      </c>
    </row>
    <row r="479" spans="1:5" x14ac:dyDescent="0.25">
      <c r="A479">
        <v>4209</v>
      </c>
      <c r="B479">
        <v>7</v>
      </c>
      <c r="C479" t="s">
        <v>480</v>
      </c>
      <c r="D479" s="4">
        <v>250</v>
      </c>
      <c r="E479" s="4">
        <v>250</v>
      </c>
    </row>
    <row r="480" spans="1:5" x14ac:dyDescent="0.25">
      <c r="A480">
        <v>4210</v>
      </c>
      <c r="B480">
        <v>7</v>
      </c>
      <c r="C480" t="s">
        <v>481</v>
      </c>
      <c r="D480" s="4">
        <v>320</v>
      </c>
      <c r="E480" s="4">
        <v>350</v>
      </c>
    </row>
    <row r="481" spans="1:5" x14ac:dyDescent="0.25">
      <c r="A481">
        <v>4212</v>
      </c>
      <c r="B481">
        <v>7</v>
      </c>
      <c r="C481" t="s">
        <v>482</v>
      </c>
      <c r="D481" s="4">
        <v>186</v>
      </c>
      <c r="E481" s="4">
        <v>187</v>
      </c>
    </row>
    <row r="482" spans="1:5" x14ac:dyDescent="0.25">
      <c r="A482">
        <v>4213</v>
      </c>
      <c r="B482">
        <v>7</v>
      </c>
      <c r="C482" t="s">
        <v>483</v>
      </c>
      <c r="D482" s="4">
        <v>815</v>
      </c>
      <c r="E482" s="4">
        <v>864</v>
      </c>
    </row>
    <row r="483" spans="1:5" x14ac:dyDescent="0.25">
      <c r="A483">
        <v>4214</v>
      </c>
      <c r="B483">
        <v>7</v>
      </c>
      <c r="C483" t="s">
        <v>484</v>
      </c>
      <c r="D483" s="4">
        <v>0</v>
      </c>
      <c r="E483" s="4">
        <v>0</v>
      </c>
    </row>
    <row r="484" spans="1:5" x14ac:dyDescent="0.25">
      <c r="A484">
        <v>4215</v>
      </c>
      <c r="B484">
        <v>7</v>
      </c>
      <c r="C484" t="s">
        <v>485</v>
      </c>
      <c r="D484" s="4">
        <v>172</v>
      </c>
      <c r="E484" s="4">
        <v>162</v>
      </c>
    </row>
    <row r="485" spans="1:5" x14ac:dyDescent="0.25">
      <c r="A485">
        <v>4216</v>
      </c>
      <c r="B485">
        <v>7</v>
      </c>
      <c r="C485" t="s">
        <v>486</v>
      </c>
      <c r="D485" s="4">
        <v>0</v>
      </c>
      <c r="E485" s="4">
        <v>0</v>
      </c>
    </row>
    <row r="486" spans="1:5" x14ac:dyDescent="0.25">
      <c r="A486">
        <v>4217</v>
      </c>
      <c r="B486">
        <v>7</v>
      </c>
      <c r="C486" t="s">
        <v>487</v>
      </c>
      <c r="D486" s="4">
        <v>188</v>
      </c>
      <c r="E486" s="4">
        <v>206</v>
      </c>
    </row>
    <row r="487" spans="1:5" x14ac:dyDescent="0.25">
      <c r="A487">
        <v>4218</v>
      </c>
      <c r="B487">
        <v>7</v>
      </c>
      <c r="C487" t="s">
        <v>488</v>
      </c>
      <c r="D487" s="4">
        <v>354</v>
      </c>
      <c r="E487" s="4">
        <v>350</v>
      </c>
    </row>
    <row r="488" spans="1:5" x14ac:dyDescent="0.25">
      <c r="A488">
        <v>4219</v>
      </c>
      <c r="B488">
        <v>7</v>
      </c>
      <c r="C488" t="s">
        <v>489</v>
      </c>
      <c r="D488" s="4">
        <v>360</v>
      </c>
      <c r="E488" s="4">
        <v>390</v>
      </c>
    </row>
    <row r="489" spans="1:5" x14ac:dyDescent="0.25">
      <c r="A489">
        <v>4220</v>
      </c>
      <c r="B489">
        <v>7</v>
      </c>
      <c r="C489" t="s">
        <v>490</v>
      </c>
      <c r="D489" s="4">
        <v>335</v>
      </c>
      <c r="E489" s="4">
        <v>360</v>
      </c>
    </row>
    <row r="490" spans="1:5" x14ac:dyDescent="0.25">
      <c r="A490">
        <v>4221</v>
      </c>
      <c r="B490">
        <v>7</v>
      </c>
      <c r="C490" t="s">
        <v>491</v>
      </c>
      <c r="D490" s="4">
        <v>245</v>
      </c>
      <c r="E490" s="4">
        <v>260</v>
      </c>
    </row>
    <row r="491" spans="1:5" x14ac:dyDescent="0.25">
      <c r="A491">
        <v>4223</v>
      </c>
      <c r="B491">
        <v>7</v>
      </c>
      <c r="C491" t="s">
        <v>492</v>
      </c>
      <c r="D491" s="4">
        <v>215</v>
      </c>
      <c r="E491" s="4">
        <v>249</v>
      </c>
    </row>
    <row r="492" spans="1:5" x14ac:dyDescent="0.25">
      <c r="A492">
        <v>4224</v>
      </c>
      <c r="B492">
        <v>7</v>
      </c>
      <c r="C492" t="s">
        <v>493</v>
      </c>
      <c r="D492" s="4">
        <v>137</v>
      </c>
      <c r="E492" s="4">
        <v>137</v>
      </c>
    </row>
    <row r="493" spans="1:5" x14ac:dyDescent="0.25">
      <c r="A493">
        <v>4225</v>
      </c>
      <c r="B493">
        <v>7</v>
      </c>
      <c r="C493" t="s">
        <v>494</v>
      </c>
      <c r="D493" s="4">
        <v>390</v>
      </c>
      <c r="E493" s="4">
        <v>430</v>
      </c>
    </row>
    <row r="494" spans="1:5" x14ac:dyDescent="0.25">
      <c r="A494">
        <v>4226</v>
      </c>
      <c r="B494">
        <v>7</v>
      </c>
      <c r="C494" t="s">
        <v>495</v>
      </c>
      <c r="D494" s="4">
        <v>115</v>
      </c>
      <c r="E494" s="4">
        <v>120</v>
      </c>
    </row>
    <row r="495" spans="1:5" x14ac:dyDescent="0.25">
      <c r="A495">
        <v>4227</v>
      </c>
      <c r="B495">
        <v>7</v>
      </c>
      <c r="C495" t="s">
        <v>496</v>
      </c>
      <c r="D495" s="4">
        <v>476</v>
      </c>
      <c r="E495" s="4">
        <v>421</v>
      </c>
    </row>
    <row r="496" spans="1:5" x14ac:dyDescent="0.25">
      <c r="A496">
        <v>4228</v>
      </c>
      <c r="B496">
        <v>7</v>
      </c>
      <c r="C496" t="s">
        <v>497</v>
      </c>
      <c r="D496" s="4">
        <v>443</v>
      </c>
      <c r="E496" s="4">
        <v>491</v>
      </c>
    </row>
    <row r="497" spans="1:5" x14ac:dyDescent="0.25">
      <c r="A497">
        <v>4229</v>
      </c>
      <c r="B497">
        <v>7</v>
      </c>
      <c r="C497" t="s">
        <v>498</v>
      </c>
      <c r="D497" s="4">
        <v>120</v>
      </c>
      <c r="E497" s="4">
        <v>115</v>
      </c>
    </row>
    <row r="498" spans="1:5" x14ac:dyDescent="0.25">
      <c r="A498">
        <v>4230</v>
      </c>
      <c r="B498">
        <v>7</v>
      </c>
      <c r="C498" t="s">
        <v>499</v>
      </c>
      <c r="D498" s="4">
        <v>198</v>
      </c>
      <c r="E498" s="4">
        <v>218</v>
      </c>
    </row>
    <row r="499" spans="1:5" x14ac:dyDescent="0.25">
      <c r="A499">
        <v>4231</v>
      </c>
      <c r="B499">
        <v>7</v>
      </c>
      <c r="C499" t="s">
        <v>500</v>
      </c>
      <c r="D499" s="4">
        <v>485</v>
      </c>
      <c r="E499" s="4">
        <v>525</v>
      </c>
    </row>
    <row r="500" spans="1:5" x14ac:dyDescent="0.25">
      <c r="A500">
        <v>4232</v>
      </c>
      <c r="B500">
        <v>7</v>
      </c>
      <c r="C500" t="s">
        <v>501</v>
      </c>
      <c r="D500" s="4">
        <v>85</v>
      </c>
      <c r="E500" s="4">
        <v>80</v>
      </c>
    </row>
    <row r="501" spans="1:5" x14ac:dyDescent="0.25">
      <c r="A501">
        <v>4233</v>
      </c>
      <c r="B501">
        <v>7</v>
      </c>
      <c r="C501" t="s">
        <v>502</v>
      </c>
      <c r="D501" s="4">
        <v>125</v>
      </c>
      <c r="E501" s="4">
        <v>130</v>
      </c>
    </row>
    <row r="502" spans="1:5" x14ac:dyDescent="0.25">
      <c r="A502">
        <v>4234</v>
      </c>
      <c r="B502">
        <v>7</v>
      </c>
      <c r="C502" t="s">
        <v>503</v>
      </c>
      <c r="D502" s="4">
        <v>0</v>
      </c>
      <c r="E502" s="4">
        <v>0</v>
      </c>
    </row>
    <row r="503" spans="1:5" x14ac:dyDescent="0.25">
      <c r="A503">
        <v>4235</v>
      </c>
      <c r="B503">
        <v>7</v>
      </c>
      <c r="C503" t="s">
        <v>504</v>
      </c>
      <c r="D503" s="4">
        <v>0</v>
      </c>
      <c r="E503" s="4">
        <v>0</v>
      </c>
    </row>
    <row r="504" spans="1:5" x14ac:dyDescent="0.25">
      <c r="A504">
        <v>4237</v>
      </c>
      <c r="B504">
        <v>7</v>
      </c>
      <c r="C504" t="s">
        <v>505</v>
      </c>
      <c r="D504" s="4">
        <v>175</v>
      </c>
      <c r="E504" s="4">
        <v>175</v>
      </c>
    </row>
    <row r="505" spans="1:5" x14ac:dyDescent="0.25">
      <c r="A505">
        <v>4238</v>
      </c>
      <c r="B505">
        <v>7</v>
      </c>
      <c r="C505" t="s">
        <v>506</v>
      </c>
      <c r="D505" s="4">
        <v>180</v>
      </c>
      <c r="E505" s="4">
        <v>170</v>
      </c>
    </row>
    <row r="506" spans="1:5" x14ac:dyDescent="0.25">
      <c r="A506">
        <v>4239</v>
      </c>
      <c r="B506">
        <v>7</v>
      </c>
      <c r="C506" t="s">
        <v>507</v>
      </c>
      <c r="D506" s="4">
        <v>235</v>
      </c>
      <c r="E506" s="4">
        <v>260</v>
      </c>
    </row>
    <row r="507" spans="1:5" x14ac:dyDescent="0.25">
      <c r="A507">
        <v>4240</v>
      </c>
      <c r="B507">
        <v>7</v>
      </c>
      <c r="C507" t="s">
        <v>508</v>
      </c>
      <c r="D507" s="4">
        <v>310</v>
      </c>
      <c r="E507" s="4">
        <v>330</v>
      </c>
    </row>
    <row r="508" spans="1:5" x14ac:dyDescent="0.25">
      <c r="A508">
        <v>4243</v>
      </c>
      <c r="B508">
        <v>7</v>
      </c>
      <c r="C508" t="s">
        <v>509</v>
      </c>
      <c r="D508" s="4">
        <v>260</v>
      </c>
      <c r="E508" s="4">
        <v>280</v>
      </c>
    </row>
    <row r="509" spans="1:5" x14ac:dyDescent="0.25">
      <c r="A509">
        <v>4244</v>
      </c>
      <c r="B509">
        <v>7</v>
      </c>
      <c r="C509" t="s">
        <v>510</v>
      </c>
      <c r="D509" s="4">
        <v>328</v>
      </c>
      <c r="E509" s="4">
        <v>394</v>
      </c>
    </row>
    <row r="510" spans="1:5" x14ac:dyDescent="0.25">
      <c r="A510">
        <v>4246</v>
      </c>
      <c r="B510">
        <v>7</v>
      </c>
      <c r="C510" t="s">
        <v>511</v>
      </c>
      <c r="D510" s="4">
        <v>0</v>
      </c>
      <c r="E510" s="4">
        <v>0</v>
      </c>
    </row>
    <row r="511" spans="1:5" x14ac:dyDescent="0.25">
      <c r="A511">
        <v>4248</v>
      </c>
      <c r="B511">
        <v>7</v>
      </c>
      <c r="C511" t="s">
        <v>512</v>
      </c>
      <c r="D511" s="4">
        <v>0</v>
      </c>
      <c r="E511" s="4">
        <v>0</v>
      </c>
    </row>
    <row r="512" spans="1:5" x14ac:dyDescent="0.25">
      <c r="A512">
        <v>4249</v>
      </c>
      <c r="B512">
        <v>7</v>
      </c>
      <c r="C512" t="s">
        <v>513</v>
      </c>
      <c r="D512" s="4">
        <v>0</v>
      </c>
      <c r="E512" s="4">
        <v>0</v>
      </c>
    </row>
    <row r="513" spans="1:5" x14ac:dyDescent="0.25">
      <c r="A513">
        <v>4250</v>
      </c>
      <c r="B513">
        <v>7</v>
      </c>
      <c r="C513" t="s">
        <v>514</v>
      </c>
      <c r="D513" s="4">
        <v>700</v>
      </c>
      <c r="E513" s="4">
        <v>710</v>
      </c>
    </row>
    <row r="514" spans="1:5" x14ac:dyDescent="0.25">
      <c r="A514">
        <v>4253</v>
      </c>
      <c r="B514">
        <v>7</v>
      </c>
      <c r="C514" t="s">
        <v>515</v>
      </c>
      <c r="D514" s="4">
        <v>120</v>
      </c>
      <c r="E514" s="4">
        <v>120</v>
      </c>
    </row>
    <row r="515" spans="1:5" x14ac:dyDescent="0.25">
      <c r="A515">
        <v>4254</v>
      </c>
      <c r="B515">
        <v>7</v>
      </c>
      <c r="C515" t="s">
        <v>516</v>
      </c>
      <c r="D515" s="4">
        <v>190</v>
      </c>
      <c r="E515" s="4">
        <v>200</v>
      </c>
    </row>
    <row r="516" spans="1:5" x14ac:dyDescent="0.25">
      <c r="A516">
        <v>4255</v>
      </c>
      <c r="B516">
        <v>7</v>
      </c>
      <c r="C516" t="s">
        <v>517</v>
      </c>
      <c r="D516" s="4">
        <v>270</v>
      </c>
      <c r="E516" s="4">
        <v>270</v>
      </c>
    </row>
    <row r="517" spans="1:5" x14ac:dyDescent="0.25">
      <c r="A517">
        <v>4261</v>
      </c>
      <c r="B517">
        <v>7</v>
      </c>
      <c r="C517" t="s">
        <v>518</v>
      </c>
      <c r="D517" s="4">
        <v>176</v>
      </c>
      <c r="E517" s="4">
        <v>176</v>
      </c>
    </row>
    <row r="518" spans="1:5" x14ac:dyDescent="0.25">
      <c r="A518">
        <v>4264</v>
      </c>
      <c r="B518">
        <v>7</v>
      </c>
      <c r="C518" t="s">
        <v>519</v>
      </c>
      <c r="D518" s="4">
        <v>140</v>
      </c>
      <c r="E518" s="4">
        <v>140</v>
      </c>
    </row>
    <row r="519" spans="1:5" x14ac:dyDescent="0.25">
      <c r="A519">
        <v>4265</v>
      </c>
      <c r="B519">
        <v>7</v>
      </c>
      <c r="C519" t="s">
        <v>520</v>
      </c>
      <c r="D519" s="4">
        <v>10</v>
      </c>
      <c r="E519" s="4">
        <v>10</v>
      </c>
    </row>
    <row r="520" spans="1:5" x14ac:dyDescent="0.25">
      <c r="A520">
        <v>4998</v>
      </c>
      <c r="B520">
        <v>8</v>
      </c>
      <c r="C520" t="s">
        <v>521</v>
      </c>
      <c r="D520" s="4">
        <v>0</v>
      </c>
      <c r="E520" s="4">
        <v>0</v>
      </c>
    </row>
    <row r="521" spans="1:5" x14ac:dyDescent="0.25">
      <c r="A521">
        <v>4999</v>
      </c>
      <c r="B521">
        <v>7</v>
      </c>
      <c r="C521" t="s">
        <v>522</v>
      </c>
      <c r="D521" s="4">
        <v>-147.94679165373236</v>
      </c>
      <c r="E521" s="4">
        <v>1799.7177890200983</v>
      </c>
    </row>
    <row r="522" spans="1:5" x14ac:dyDescent="0.25">
      <c r="A522">
        <v>6000</v>
      </c>
      <c r="B522">
        <v>62</v>
      </c>
      <c r="C522" t="s">
        <v>523</v>
      </c>
      <c r="D522" s="4">
        <v>0</v>
      </c>
      <c r="E522" s="4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93"/>
  <sheetViews>
    <sheetView topLeftCell="A456" workbookViewId="0">
      <selection activeCell="D4" sqref="D4:D493"/>
    </sheetView>
  </sheetViews>
  <sheetFormatPr defaultRowHeight="15" x14ac:dyDescent="0.25"/>
  <cols>
    <col min="1" max="1" width="15.140625" bestFit="1" customWidth="1"/>
    <col min="2" max="2" width="12" bestFit="1" customWidth="1"/>
    <col min="3" max="3" width="50" bestFit="1" customWidth="1"/>
    <col min="4" max="4" width="9.5703125" bestFit="1" customWidth="1"/>
    <col min="5" max="5" width="10.5703125" style="3" bestFit="1" customWidth="1"/>
  </cols>
  <sheetData>
    <row r="3" spans="1:5" x14ac:dyDescent="0.25">
      <c r="A3" t="s">
        <v>1142</v>
      </c>
      <c r="B3" t="s">
        <v>1143</v>
      </c>
      <c r="C3" t="s">
        <v>1144</v>
      </c>
    </row>
    <row r="4" spans="1:5" x14ac:dyDescent="0.25">
      <c r="A4">
        <v>1</v>
      </c>
      <c r="B4">
        <v>1</v>
      </c>
      <c r="C4" t="s">
        <v>789</v>
      </c>
      <c r="D4" s="4">
        <v>0</v>
      </c>
      <c r="E4" s="3">
        <v>0</v>
      </c>
    </row>
    <row r="5" spans="1:5" x14ac:dyDescent="0.25">
      <c r="A5">
        <v>1.2</v>
      </c>
      <c r="B5">
        <v>3</v>
      </c>
      <c r="C5" t="s">
        <v>790</v>
      </c>
      <c r="D5" s="4">
        <v>3785.56</v>
      </c>
      <c r="E5" s="3">
        <v>9884.73</v>
      </c>
    </row>
    <row r="6" spans="1:5" x14ac:dyDescent="0.25">
      <c r="A6">
        <v>2</v>
      </c>
      <c r="B6">
        <v>1</v>
      </c>
      <c r="C6" t="s">
        <v>791</v>
      </c>
      <c r="D6" s="4">
        <v>113.34</v>
      </c>
      <c r="E6" s="3">
        <v>295.95</v>
      </c>
    </row>
    <row r="7" spans="1:5" x14ac:dyDescent="0.25">
      <c r="A7">
        <v>4</v>
      </c>
      <c r="B7">
        <v>1</v>
      </c>
      <c r="C7" t="s">
        <v>792</v>
      </c>
      <c r="D7" s="4">
        <v>0</v>
      </c>
      <c r="E7" s="3">
        <v>0</v>
      </c>
    </row>
    <row r="8" spans="1:5" x14ac:dyDescent="0.25">
      <c r="A8">
        <v>6</v>
      </c>
      <c r="B8">
        <v>3</v>
      </c>
      <c r="C8" t="s">
        <v>793</v>
      </c>
      <c r="D8" s="4">
        <v>1813.44</v>
      </c>
      <c r="E8" s="3">
        <v>4735.2</v>
      </c>
    </row>
    <row r="9" spans="1:5" x14ac:dyDescent="0.25">
      <c r="A9">
        <v>11</v>
      </c>
      <c r="B9">
        <v>1</v>
      </c>
      <c r="C9" t="s">
        <v>794</v>
      </c>
      <c r="D9" s="4">
        <v>725.38</v>
      </c>
      <c r="E9" s="3">
        <v>1894.08</v>
      </c>
    </row>
    <row r="10" spans="1:5" x14ac:dyDescent="0.25">
      <c r="A10">
        <v>12</v>
      </c>
      <c r="B10">
        <v>1</v>
      </c>
      <c r="C10" t="s">
        <v>795</v>
      </c>
      <c r="D10" s="4">
        <v>0</v>
      </c>
      <c r="E10" s="3">
        <v>0</v>
      </c>
    </row>
    <row r="11" spans="1:5" x14ac:dyDescent="0.25">
      <c r="A11">
        <v>13</v>
      </c>
      <c r="B11">
        <v>1</v>
      </c>
      <c r="C11" t="s">
        <v>796</v>
      </c>
      <c r="D11" s="4">
        <v>0</v>
      </c>
      <c r="E11" s="3">
        <v>0</v>
      </c>
    </row>
    <row r="12" spans="1:5" x14ac:dyDescent="0.25">
      <c r="A12">
        <v>14</v>
      </c>
      <c r="B12">
        <v>1</v>
      </c>
      <c r="C12" t="s">
        <v>797</v>
      </c>
      <c r="D12" s="4">
        <v>1042.73</v>
      </c>
      <c r="E12" s="3">
        <v>2722.74</v>
      </c>
    </row>
    <row r="13" spans="1:5" x14ac:dyDescent="0.25">
      <c r="A13">
        <v>15</v>
      </c>
      <c r="B13">
        <v>1</v>
      </c>
      <c r="C13" t="s">
        <v>798</v>
      </c>
      <c r="D13" s="4">
        <v>0</v>
      </c>
      <c r="E13" s="3">
        <v>0</v>
      </c>
    </row>
    <row r="14" spans="1:5" x14ac:dyDescent="0.25">
      <c r="A14">
        <v>16</v>
      </c>
      <c r="B14">
        <v>1</v>
      </c>
      <c r="C14" t="s">
        <v>799</v>
      </c>
      <c r="D14" s="4">
        <v>906.72</v>
      </c>
      <c r="E14" s="3">
        <v>2367.6</v>
      </c>
    </row>
    <row r="15" spans="1:5" x14ac:dyDescent="0.25">
      <c r="A15">
        <v>22</v>
      </c>
      <c r="B15">
        <v>1</v>
      </c>
      <c r="C15" t="s">
        <v>800</v>
      </c>
      <c r="D15" s="4">
        <v>0</v>
      </c>
      <c r="E15" s="3">
        <v>0</v>
      </c>
    </row>
    <row r="16" spans="1:5" x14ac:dyDescent="0.25">
      <c r="A16">
        <v>23</v>
      </c>
      <c r="B16">
        <v>1</v>
      </c>
      <c r="C16" t="s">
        <v>801</v>
      </c>
      <c r="D16" s="4">
        <v>0</v>
      </c>
      <c r="E16" s="3">
        <v>0</v>
      </c>
    </row>
    <row r="17" spans="1:5" x14ac:dyDescent="0.25">
      <c r="A17">
        <v>25</v>
      </c>
      <c r="B17">
        <v>1</v>
      </c>
      <c r="C17" t="s">
        <v>802</v>
      </c>
      <c r="D17" s="4">
        <v>0</v>
      </c>
      <c r="E17" s="3">
        <v>0</v>
      </c>
    </row>
    <row r="18" spans="1:5" x14ac:dyDescent="0.25">
      <c r="A18">
        <v>31</v>
      </c>
      <c r="B18">
        <v>1</v>
      </c>
      <c r="C18" t="s">
        <v>803</v>
      </c>
      <c r="D18" s="4">
        <v>770.71</v>
      </c>
      <c r="E18" s="3">
        <v>2012.46</v>
      </c>
    </row>
    <row r="19" spans="1:5" x14ac:dyDescent="0.25">
      <c r="A19">
        <v>32</v>
      </c>
      <c r="B19">
        <v>1</v>
      </c>
      <c r="C19" t="s">
        <v>804</v>
      </c>
      <c r="D19" s="4">
        <v>0</v>
      </c>
      <c r="E19" s="3">
        <v>0</v>
      </c>
    </row>
    <row r="20" spans="1:5" x14ac:dyDescent="0.25">
      <c r="A20">
        <v>36</v>
      </c>
      <c r="B20">
        <v>1</v>
      </c>
      <c r="C20" t="s">
        <v>805</v>
      </c>
      <c r="D20" s="4">
        <v>0</v>
      </c>
      <c r="E20" s="3">
        <v>0</v>
      </c>
    </row>
    <row r="21" spans="1:5" x14ac:dyDescent="0.25">
      <c r="A21">
        <v>38</v>
      </c>
      <c r="B21">
        <v>1</v>
      </c>
      <c r="C21" t="s">
        <v>806</v>
      </c>
      <c r="D21" s="4">
        <v>793.38</v>
      </c>
      <c r="E21" s="3">
        <v>2071.65</v>
      </c>
    </row>
    <row r="22" spans="1:5" x14ac:dyDescent="0.25">
      <c r="A22">
        <v>47</v>
      </c>
      <c r="B22">
        <v>1</v>
      </c>
      <c r="C22" t="s">
        <v>807</v>
      </c>
      <c r="D22" s="4">
        <v>0</v>
      </c>
      <c r="E22" s="3">
        <v>0</v>
      </c>
    </row>
    <row r="23" spans="1:5" x14ac:dyDescent="0.25">
      <c r="A23">
        <v>51</v>
      </c>
      <c r="B23">
        <v>1</v>
      </c>
      <c r="C23" t="s">
        <v>808</v>
      </c>
      <c r="D23" s="4">
        <v>0</v>
      </c>
      <c r="E23" s="3">
        <v>0</v>
      </c>
    </row>
    <row r="24" spans="1:5" x14ac:dyDescent="0.25">
      <c r="A24">
        <v>75</v>
      </c>
      <c r="B24">
        <v>1</v>
      </c>
      <c r="C24" t="s">
        <v>809</v>
      </c>
      <c r="D24" s="4">
        <v>0</v>
      </c>
      <c r="E24" s="3">
        <v>0</v>
      </c>
    </row>
    <row r="25" spans="1:5" x14ac:dyDescent="0.25">
      <c r="A25">
        <v>77</v>
      </c>
      <c r="B25">
        <v>1</v>
      </c>
      <c r="C25" t="s">
        <v>810</v>
      </c>
      <c r="D25" s="4">
        <v>22.67</v>
      </c>
      <c r="E25" s="3">
        <v>59.19</v>
      </c>
    </row>
    <row r="26" spans="1:5" x14ac:dyDescent="0.25">
      <c r="A26">
        <v>81</v>
      </c>
      <c r="B26">
        <v>1</v>
      </c>
      <c r="C26" t="s">
        <v>811</v>
      </c>
      <c r="D26" s="4">
        <v>0</v>
      </c>
      <c r="E26" s="3">
        <v>0</v>
      </c>
    </row>
    <row r="27" spans="1:5" x14ac:dyDescent="0.25">
      <c r="A27">
        <v>84</v>
      </c>
      <c r="B27">
        <v>1</v>
      </c>
      <c r="C27" t="s">
        <v>812</v>
      </c>
      <c r="D27" s="4">
        <v>816.05</v>
      </c>
      <c r="E27" s="3">
        <v>2130.84</v>
      </c>
    </row>
    <row r="28" spans="1:5" x14ac:dyDescent="0.25">
      <c r="A28">
        <v>85</v>
      </c>
      <c r="B28">
        <v>1</v>
      </c>
      <c r="C28" t="s">
        <v>813</v>
      </c>
      <c r="D28" s="4">
        <v>0</v>
      </c>
      <c r="E28" s="3">
        <v>0</v>
      </c>
    </row>
    <row r="29" spans="1:5" x14ac:dyDescent="0.25">
      <c r="A29">
        <v>88</v>
      </c>
      <c r="B29">
        <v>1</v>
      </c>
      <c r="C29" t="s">
        <v>814</v>
      </c>
      <c r="D29" s="4">
        <v>0</v>
      </c>
      <c r="E29" s="3">
        <v>0</v>
      </c>
    </row>
    <row r="30" spans="1:5" x14ac:dyDescent="0.25">
      <c r="A30">
        <v>91</v>
      </c>
      <c r="B30">
        <v>1</v>
      </c>
      <c r="C30" t="s">
        <v>815</v>
      </c>
      <c r="D30" s="4">
        <v>0</v>
      </c>
      <c r="E30" s="3">
        <v>0</v>
      </c>
    </row>
    <row r="31" spans="1:5" x14ac:dyDescent="0.25">
      <c r="A31">
        <v>93</v>
      </c>
      <c r="B31">
        <v>1</v>
      </c>
      <c r="C31" t="s">
        <v>816</v>
      </c>
      <c r="D31" s="4">
        <v>0</v>
      </c>
      <c r="E31" s="3">
        <v>0</v>
      </c>
    </row>
    <row r="32" spans="1:5" x14ac:dyDescent="0.25">
      <c r="A32">
        <v>94</v>
      </c>
      <c r="B32">
        <v>1</v>
      </c>
      <c r="C32" t="s">
        <v>817</v>
      </c>
      <c r="D32" s="4">
        <v>0</v>
      </c>
      <c r="E32" s="3">
        <v>0</v>
      </c>
    </row>
    <row r="33" spans="1:5" x14ac:dyDescent="0.25">
      <c r="A33">
        <v>95</v>
      </c>
      <c r="B33">
        <v>1</v>
      </c>
      <c r="C33" t="s">
        <v>818</v>
      </c>
      <c r="D33" s="4">
        <v>0</v>
      </c>
      <c r="E33" s="3">
        <v>0</v>
      </c>
    </row>
    <row r="34" spans="1:5" x14ac:dyDescent="0.25">
      <c r="A34">
        <v>97</v>
      </c>
      <c r="B34">
        <v>1</v>
      </c>
      <c r="C34" t="s">
        <v>819</v>
      </c>
      <c r="D34" s="4">
        <v>0</v>
      </c>
      <c r="E34" s="3">
        <v>0</v>
      </c>
    </row>
    <row r="35" spans="1:5" x14ac:dyDescent="0.25">
      <c r="A35">
        <v>99</v>
      </c>
      <c r="B35">
        <v>1</v>
      </c>
      <c r="C35" t="s">
        <v>820</v>
      </c>
      <c r="D35" s="4">
        <v>0</v>
      </c>
      <c r="E35" s="3">
        <v>0</v>
      </c>
    </row>
    <row r="36" spans="1:5" x14ac:dyDescent="0.25">
      <c r="A36">
        <v>100</v>
      </c>
      <c r="B36">
        <v>1</v>
      </c>
      <c r="C36" t="s">
        <v>821</v>
      </c>
      <c r="D36" s="4">
        <v>0</v>
      </c>
      <c r="E36" s="3">
        <v>0</v>
      </c>
    </row>
    <row r="37" spans="1:5" x14ac:dyDescent="0.25">
      <c r="A37">
        <v>108</v>
      </c>
      <c r="B37">
        <v>1</v>
      </c>
      <c r="C37" t="s">
        <v>822</v>
      </c>
      <c r="D37" s="4">
        <v>0</v>
      </c>
      <c r="E37" s="3">
        <v>0</v>
      </c>
    </row>
    <row r="38" spans="1:5" x14ac:dyDescent="0.25">
      <c r="A38">
        <v>110</v>
      </c>
      <c r="B38">
        <v>1</v>
      </c>
      <c r="C38" t="s">
        <v>823</v>
      </c>
      <c r="D38" s="4">
        <v>0</v>
      </c>
      <c r="E38" s="3">
        <v>0</v>
      </c>
    </row>
    <row r="39" spans="1:5" x14ac:dyDescent="0.25">
      <c r="A39">
        <v>111</v>
      </c>
      <c r="B39">
        <v>1</v>
      </c>
      <c r="C39" t="s">
        <v>824</v>
      </c>
      <c r="D39" s="4">
        <v>0</v>
      </c>
      <c r="E39" s="3">
        <v>0</v>
      </c>
    </row>
    <row r="40" spans="1:5" x14ac:dyDescent="0.25">
      <c r="A40">
        <v>112</v>
      </c>
      <c r="B40">
        <v>1</v>
      </c>
      <c r="C40" t="s">
        <v>825</v>
      </c>
      <c r="D40" s="4">
        <v>0</v>
      </c>
      <c r="E40" s="3">
        <v>0</v>
      </c>
    </row>
    <row r="41" spans="1:5" x14ac:dyDescent="0.25">
      <c r="A41">
        <v>113</v>
      </c>
      <c r="B41">
        <v>1</v>
      </c>
      <c r="C41" t="s">
        <v>826</v>
      </c>
      <c r="D41" s="4">
        <v>340.02</v>
      </c>
      <c r="E41" s="3">
        <v>887.85</v>
      </c>
    </row>
    <row r="42" spans="1:5" x14ac:dyDescent="0.25">
      <c r="A42">
        <v>115</v>
      </c>
      <c r="B42">
        <v>1</v>
      </c>
      <c r="C42" t="s">
        <v>827</v>
      </c>
      <c r="D42" s="4">
        <v>0</v>
      </c>
      <c r="E42" s="3">
        <v>0</v>
      </c>
    </row>
    <row r="43" spans="1:5" x14ac:dyDescent="0.25">
      <c r="A43">
        <v>116</v>
      </c>
      <c r="B43">
        <v>1</v>
      </c>
      <c r="C43" t="s">
        <v>828</v>
      </c>
      <c r="D43" s="4">
        <v>0</v>
      </c>
      <c r="E43" s="3">
        <v>0</v>
      </c>
    </row>
    <row r="44" spans="1:5" x14ac:dyDescent="0.25">
      <c r="A44">
        <v>118</v>
      </c>
      <c r="B44">
        <v>1</v>
      </c>
      <c r="C44" t="s">
        <v>829</v>
      </c>
      <c r="D44" s="4">
        <v>0</v>
      </c>
      <c r="E44" s="3">
        <v>0</v>
      </c>
    </row>
    <row r="45" spans="1:5" x14ac:dyDescent="0.25">
      <c r="A45">
        <v>129</v>
      </c>
      <c r="B45">
        <v>1</v>
      </c>
      <c r="C45" t="s">
        <v>830</v>
      </c>
      <c r="D45" s="4">
        <v>0</v>
      </c>
      <c r="E45" s="3">
        <v>0</v>
      </c>
    </row>
    <row r="46" spans="1:5" x14ac:dyDescent="0.25">
      <c r="A46">
        <v>138</v>
      </c>
      <c r="B46">
        <v>1</v>
      </c>
      <c r="C46" t="s">
        <v>831</v>
      </c>
      <c r="D46" s="4">
        <v>0</v>
      </c>
      <c r="E46" s="3">
        <v>0</v>
      </c>
    </row>
    <row r="47" spans="1:5" x14ac:dyDescent="0.25">
      <c r="A47">
        <v>139</v>
      </c>
      <c r="B47">
        <v>1</v>
      </c>
      <c r="C47" t="s">
        <v>832</v>
      </c>
      <c r="D47" s="4">
        <v>0</v>
      </c>
      <c r="E47" s="3">
        <v>0</v>
      </c>
    </row>
    <row r="48" spans="1:5" x14ac:dyDescent="0.25">
      <c r="A48">
        <v>146</v>
      </c>
      <c r="B48">
        <v>1</v>
      </c>
      <c r="C48" t="s">
        <v>833</v>
      </c>
      <c r="D48" s="4">
        <v>0</v>
      </c>
      <c r="E48" s="3">
        <v>0</v>
      </c>
    </row>
    <row r="49" spans="1:5" x14ac:dyDescent="0.25">
      <c r="A49">
        <v>150</v>
      </c>
      <c r="B49">
        <v>1</v>
      </c>
      <c r="C49" t="s">
        <v>834</v>
      </c>
      <c r="D49" s="4">
        <v>0</v>
      </c>
      <c r="E49" s="3">
        <v>0</v>
      </c>
    </row>
    <row r="50" spans="1:5" x14ac:dyDescent="0.25">
      <c r="A50">
        <v>152</v>
      </c>
      <c r="B50">
        <v>1</v>
      </c>
      <c r="C50" t="s">
        <v>835</v>
      </c>
      <c r="D50" s="4">
        <v>0</v>
      </c>
      <c r="E50" s="3">
        <v>0</v>
      </c>
    </row>
    <row r="51" spans="1:5" x14ac:dyDescent="0.25">
      <c r="A51">
        <v>162</v>
      </c>
      <c r="B51">
        <v>1</v>
      </c>
      <c r="C51" t="s">
        <v>836</v>
      </c>
      <c r="D51" s="4">
        <v>0</v>
      </c>
      <c r="E51" s="3">
        <v>0</v>
      </c>
    </row>
    <row r="52" spans="1:5" x14ac:dyDescent="0.25">
      <c r="A52">
        <v>166</v>
      </c>
      <c r="B52">
        <v>1</v>
      </c>
      <c r="C52" t="s">
        <v>837</v>
      </c>
      <c r="D52" s="4">
        <v>0</v>
      </c>
      <c r="E52" s="3">
        <v>0</v>
      </c>
    </row>
    <row r="53" spans="1:5" x14ac:dyDescent="0.25">
      <c r="A53">
        <v>173</v>
      </c>
      <c r="B53">
        <v>1</v>
      </c>
      <c r="C53" t="s">
        <v>838</v>
      </c>
      <c r="D53" s="4">
        <v>0</v>
      </c>
      <c r="E53" s="3">
        <v>0</v>
      </c>
    </row>
    <row r="54" spans="1:5" x14ac:dyDescent="0.25">
      <c r="A54">
        <v>177</v>
      </c>
      <c r="B54">
        <v>1</v>
      </c>
      <c r="C54" t="s">
        <v>839</v>
      </c>
      <c r="D54" s="4">
        <v>0</v>
      </c>
      <c r="E54" s="3">
        <v>0</v>
      </c>
    </row>
    <row r="55" spans="1:5" x14ac:dyDescent="0.25">
      <c r="A55">
        <v>181</v>
      </c>
      <c r="B55">
        <v>1</v>
      </c>
      <c r="C55" t="s">
        <v>840</v>
      </c>
      <c r="D55" s="4">
        <v>0</v>
      </c>
      <c r="E55" s="3">
        <v>0</v>
      </c>
    </row>
    <row r="56" spans="1:5" x14ac:dyDescent="0.25">
      <c r="A56">
        <v>182</v>
      </c>
      <c r="B56">
        <v>1</v>
      </c>
      <c r="C56" t="s">
        <v>841</v>
      </c>
      <c r="D56" s="4">
        <v>0</v>
      </c>
      <c r="E56" s="3">
        <v>0</v>
      </c>
    </row>
    <row r="57" spans="1:5" x14ac:dyDescent="0.25">
      <c r="A57">
        <v>186</v>
      </c>
      <c r="B57">
        <v>1</v>
      </c>
      <c r="C57" t="s">
        <v>842</v>
      </c>
      <c r="D57" s="4">
        <v>0</v>
      </c>
      <c r="E57" s="3">
        <v>0</v>
      </c>
    </row>
    <row r="58" spans="1:5" x14ac:dyDescent="0.25">
      <c r="A58">
        <v>191</v>
      </c>
      <c r="B58">
        <v>1</v>
      </c>
      <c r="C58" t="s">
        <v>843</v>
      </c>
      <c r="D58" s="4">
        <v>3898.9</v>
      </c>
      <c r="E58" s="3">
        <v>10180.68</v>
      </c>
    </row>
    <row r="59" spans="1:5" x14ac:dyDescent="0.25">
      <c r="A59">
        <v>192</v>
      </c>
      <c r="B59">
        <v>1</v>
      </c>
      <c r="C59" t="s">
        <v>844</v>
      </c>
      <c r="D59" s="4">
        <v>0</v>
      </c>
      <c r="E59" s="3">
        <v>0</v>
      </c>
    </row>
    <row r="60" spans="1:5" x14ac:dyDescent="0.25">
      <c r="A60">
        <v>194</v>
      </c>
      <c r="B60">
        <v>1</v>
      </c>
      <c r="C60" t="s">
        <v>845</v>
      </c>
      <c r="D60" s="4">
        <v>0</v>
      </c>
      <c r="E60" s="3">
        <v>0</v>
      </c>
    </row>
    <row r="61" spans="1:5" x14ac:dyDescent="0.25">
      <c r="A61">
        <v>195</v>
      </c>
      <c r="B61">
        <v>1</v>
      </c>
      <c r="C61" t="s">
        <v>846</v>
      </c>
      <c r="D61" s="4">
        <v>0</v>
      </c>
      <c r="E61" s="3">
        <v>0</v>
      </c>
    </row>
    <row r="62" spans="1:5" x14ac:dyDescent="0.25">
      <c r="A62">
        <v>196</v>
      </c>
      <c r="B62">
        <v>1</v>
      </c>
      <c r="C62" t="s">
        <v>847</v>
      </c>
      <c r="D62" s="4">
        <v>1042.73</v>
      </c>
      <c r="E62" s="3">
        <v>2722.74</v>
      </c>
    </row>
    <row r="63" spans="1:5" x14ac:dyDescent="0.25">
      <c r="A63">
        <v>197</v>
      </c>
      <c r="B63">
        <v>1</v>
      </c>
      <c r="C63" t="s">
        <v>848</v>
      </c>
      <c r="D63" s="4">
        <v>408.02</v>
      </c>
      <c r="E63" s="3">
        <v>1065.42</v>
      </c>
    </row>
    <row r="64" spans="1:5" x14ac:dyDescent="0.25">
      <c r="A64">
        <v>199</v>
      </c>
      <c r="B64">
        <v>1</v>
      </c>
      <c r="C64" t="s">
        <v>849</v>
      </c>
      <c r="D64" s="4">
        <v>1858.78</v>
      </c>
      <c r="E64" s="3">
        <v>4853.58</v>
      </c>
    </row>
    <row r="65" spans="1:5" x14ac:dyDescent="0.25">
      <c r="A65">
        <v>200</v>
      </c>
      <c r="B65">
        <v>1</v>
      </c>
      <c r="C65" t="s">
        <v>850</v>
      </c>
      <c r="D65" s="4">
        <v>0</v>
      </c>
      <c r="E65" s="3">
        <v>0</v>
      </c>
    </row>
    <row r="66" spans="1:5" x14ac:dyDescent="0.25">
      <c r="A66">
        <v>203</v>
      </c>
      <c r="B66">
        <v>1</v>
      </c>
      <c r="C66" t="s">
        <v>851</v>
      </c>
      <c r="D66" s="4">
        <v>0</v>
      </c>
      <c r="E66" s="3">
        <v>0</v>
      </c>
    </row>
    <row r="67" spans="1:5" x14ac:dyDescent="0.25">
      <c r="A67">
        <v>204</v>
      </c>
      <c r="B67">
        <v>1</v>
      </c>
      <c r="C67" t="s">
        <v>852</v>
      </c>
      <c r="D67" s="4">
        <v>0</v>
      </c>
      <c r="E67" s="3">
        <v>0</v>
      </c>
    </row>
    <row r="68" spans="1:5" x14ac:dyDescent="0.25">
      <c r="A68">
        <v>206</v>
      </c>
      <c r="B68">
        <v>1</v>
      </c>
      <c r="C68" t="s">
        <v>853</v>
      </c>
      <c r="D68" s="4">
        <v>0</v>
      </c>
      <c r="E68" s="3">
        <v>0</v>
      </c>
    </row>
    <row r="69" spans="1:5" x14ac:dyDescent="0.25">
      <c r="A69">
        <v>213</v>
      </c>
      <c r="B69">
        <v>1</v>
      </c>
      <c r="C69" t="s">
        <v>854</v>
      </c>
      <c r="D69" s="4">
        <v>0</v>
      </c>
      <c r="E69" s="3">
        <v>0</v>
      </c>
    </row>
    <row r="70" spans="1:5" x14ac:dyDescent="0.25">
      <c r="A70">
        <v>227</v>
      </c>
      <c r="B70">
        <v>1</v>
      </c>
      <c r="C70" t="s">
        <v>855</v>
      </c>
      <c r="D70" s="4">
        <v>0</v>
      </c>
      <c r="E70" s="3">
        <v>0</v>
      </c>
    </row>
    <row r="71" spans="1:5" x14ac:dyDescent="0.25">
      <c r="A71">
        <v>229</v>
      </c>
      <c r="B71">
        <v>1</v>
      </c>
      <c r="C71" t="s">
        <v>856</v>
      </c>
      <c r="D71" s="4">
        <v>0</v>
      </c>
      <c r="E71" s="3">
        <v>0</v>
      </c>
    </row>
    <row r="72" spans="1:5" x14ac:dyDescent="0.25">
      <c r="A72">
        <v>238</v>
      </c>
      <c r="B72">
        <v>1</v>
      </c>
      <c r="C72" t="s">
        <v>857</v>
      </c>
      <c r="D72" s="4">
        <v>0</v>
      </c>
      <c r="E72" s="3">
        <v>0</v>
      </c>
    </row>
    <row r="73" spans="1:5" x14ac:dyDescent="0.25">
      <c r="A73">
        <v>239</v>
      </c>
      <c r="B73">
        <v>1</v>
      </c>
      <c r="C73" t="s">
        <v>858</v>
      </c>
      <c r="D73" s="4">
        <v>0</v>
      </c>
      <c r="E73" s="3">
        <v>0</v>
      </c>
    </row>
    <row r="74" spans="1:5" x14ac:dyDescent="0.25">
      <c r="A74">
        <v>241</v>
      </c>
      <c r="B74">
        <v>1</v>
      </c>
      <c r="C74" t="s">
        <v>859</v>
      </c>
      <c r="D74" s="4">
        <v>0</v>
      </c>
      <c r="E74" s="3">
        <v>0</v>
      </c>
    </row>
    <row r="75" spans="1:5" x14ac:dyDescent="0.25">
      <c r="A75">
        <v>242</v>
      </c>
      <c r="B75">
        <v>1</v>
      </c>
      <c r="C75" t="s">
        <v>860</v>
      </c>
      <c r="D75" s="4">
        <v>0</v>
      </c>
      <c r="E75" s="3">
        <v>0</v>
      </c>
    </row>
    <row r="76" spans="1:5" x14ac:dyDescent="0.25">
      <c r="A76">
        <v>252</v>
      </c>
      <c r="B76">
        <v>1</v>
      </c>
      <c r="C76" t="s">
        <v>861</v>
      </c>
      <c r="D76" s="4">
        <v>0</v>
      </c>
      <c r="E76" s="3">
        <v>0</v>
      </c>
    </row>
    <row r="77" spans="1:5" x14ac:dyDescent="0.25">
      <c r="A77">
        <v>253</v>
      </c>
      <c r="B77">
        <v>1</v>
      </c>
      <c r="C77" t="s">
        <v>862</v>
      </c>
      <c r="D77" s="4">
        <v>0</v>
      </c>
      <c r="E77" s="3">
        <v>0</v>
      </c>
    </row>
    <row r="78" spans="1:5" x14ac:dyDescent="0.25">
      <c r="A78">
        <v>255</v>
      </c>
      <c r="B78">
        <v>1</v>
      </c>
      <c r="C78" t="s">
        <v>863</v>
      </c>
      <c r="D78" s="4">
        <v>0</v>
      </c>
      <c r="E78" s="3">
        <v>0</v>
      </c>
    </row>
    <row r="79" spans="1:5" x14ac:dyDescent="0.25">
      <c r="A79">
        <v>256</v>
      </c>
      <c r="B79">
        <v>1</v>
      </c>
      <c r="C79" t="s">
        <v>864</v>
      </c>
      <c r="D79" s="4">
        <v>0</v>
      </c>
      <c r="E79" s="3">
        <v>0</v>
      </c>
    </row>
    <row r="80" spans="1:5" x14ac:dyDescent="0.25">
      <c r="A80">
        <v>261</v>
      </c>
      <c r="B80">
        <v>1</v>
      </c>
      <c r="C80" t="s">
        <v>865</v>
      </c>
      <c r="D80" s="4">
        <v>272.02</v>
      </c>
      <c r="E80" s="3">
        <v>710.28</v>
      </c>
    </row>
    <row r="81" spans="1:5" x14ac:dyDescent="0.25">
      <c r="A81">
        <v>264</v>
      </c>
      <c r="B81">
        <v>1</v>
      </c>
      <c r="C81" t="s">
        <v>866</v>
      </c>
      <c r="D81" s="4">
        <v>0</v>
      </c>
      <c r="E81" s="3">
        <v>0</v>
      </c>
    </row>
    <row r="82" spans="1:5" x14ac:dyDescent="0.25">
      <c r="A82">
        <v>270</v>
      </c>
      <c r="B82">
        <v>1</v>
      </c>
      <c r="C82" t="s">
        <v>867</v>
      </c>
      <c r="D82" s="4">
        <v>2357.4699999999998</v>
      </c>
      <c r="E82" s="3">
        <v>6155.76</v>
      </c>
    </row>
    <row r="83" spans="1:5" x14ac:dyDescent="0.25">
      <c r="A83">
        <v>271</v>
      </c>
      <c r="B83">
        <v>1</v>
      </c>
      <c r="C83" t="s">
        <v>868</v>
      </c>
      <c r="D83" s="4">
        <v>1904.11</v>
      </c>
      <c r="E83" s="3">
        <v>4971.96</v>
      </c>
    </row>
    <row r="84" spans="1:5" x14ac:dyDescent="0.25">
      <c r="A84">
        <v>272</v>
      </c>
      <c r="B84">
        <v>1</v>
      </c>
      <c r="C84" t="s">
        <v>869</v>
      </c>
      <c r="D84" s="4">
        <v>0</v>
      </c>
      <c r="E84" s="3">
        <v>0</v>
      </c>
    </row>
    <row r="85" spans="1:5" x14ac:dyDescent="0.25">
      <c r="A85">
        <v>273</v>
      </c>
      <c r="B85">
        <v>1</v>
      </c>
      <c r="C85" t="s">
        <v>870</v>
      </c>
      <c r="D85" s="4">
        <v>0</v>
      </c>
      <c r="E85" s="3">
        <v>0</v>
      </c>
    </row>
    <row r="86" spans="1:5" x14ac:dyDescent="0.25">
      <c r="A86">
        <v>276</v>
      </c>
      <c r="B86">
        <v>1</v>
      </c>
      <c r="C86" t="s">
        <v>871</v>
      </c>
      <c r="D86" s="4">
        <v>0</v>
      </c>
      <c r="E86" s="3">
        <v>0</v>
      </c>
    </row>
    <row r="87" spans="1:5" x14ac:dyDescent="0.25">
      <c r="A87">
        <v>277</v>
      </c>
      <c r="B87">
        <v>1</v>
      </c>
      <c r="C87" t="s">
        <v>872</v>
      </c>
      <c r="D87" s="4">
        <v>0</v>
      </c>
      <c r="E87" s="3">
        <v>0</v>
      </c>
    </row>
    <row r="88" spans="1:5" x14ac:dyDescent="0.25">
      <c r="A88">
        <v>278</v>
      </c>
      <c r="B88">
        <v>1</v>
      </c>
      <c r="C88" t="s">
        <v>873</v>
      </c>
      <c r="D88" s="4">
        <v>0</v>
      </c>
      <c r="E88" s="3">
        <v>0</v>
      </c>
    </row>
    <row r="89" spans="1:5" x14ac:dyDescent="0.25">
      <c r="A89">
        <v>279</v>
      </c>
      <c r="B89">
        <v>1</v>
      </c>
      <c r="C89" t="s">
        <v>874</v>
      </c>
      <c r="D89" s="4">
        <v>1156.07</v>
      </c>
      <c r="E89" s="3">
        <v>3018.69</v>
      </c>
    </row>
    <row r="90" spans="1:5" x14ac:dyDescent="0.25">
      <c r="A90">
        <v>280</v>
      </c>
      <c r="B90">
        <v>1</v>
      </c>
      <c r="C90" t="s">
        <v>875</v>
      </c>
      <c r="D90" s="4">
        <v>1722.77</v>
      </c>
      <c r="E90" s="3">
        <v>4498.4399999999996</v>
      </c>
    </row>
    <row r="91" spans="1:5" x14ac:dyDescent="0.25">
      <c r="A91">
        <v>281</v>
      </c>
      <c r="B91">
        <v>1</v>
      </c>
      <c r="C91" t="s">
        <v>876</v>
      </c>
      <c r="D91" s="4">
        <v>8160.48</v>
      </c>
      <c r="E91" s="3">
        <v>21308.400000000001</v>
      </c>
    </row>
    <row r="92" spans="1:5" x14ac:dyDescent="0.25">
      <c r="A92">
        <v>282</v>
      </c>
      <c r="B92">
        <v>1</v>
      </c>
      <c r="C92" t="s">
        <v>877</v>
      </c>
      <c r="D92" s="4">
        <v>0</v>
      </c>
      <c r="E92" s="3">
        <v>0</v>
      </c>
    </row>
    <row r="93" spans="1:5" x14ac:dyDescent="0.25">
      <c r="A93">
        <v>283</v>
      </c>
      <c r="B93">
        <v>1</v>
      </c>
      <c r="C93" t="s">
        <v>878</v>
      </c>
      <c r="D93" s="4">
        <v>0</v>
      </c>
      <c r="E93" s="3">
        <v>0</v>
      </c>
    </row>
    <row r="94" spans="1:5" x14ac:dyDescent="0.25">
      <c r="A94">
        <v>284</v>
      </c>
      <c r="B94">
        <v>1</v>
      </c>
      <c r="C94" t="s">
        <v>879</v>
      </c>
      <c r="D94" s="4">
        <v>0</v>
      </c>
      <c r="E94" s="3">
        <v>0</v>
      </c>
    </row>
    <row r="95" spans="1:5" x14ac:dyDescent="0.25">
      <c r="A95">
        <v>286</v>
      </c>
      <c r="B95">
        <v>1</v>
      </c>
      <c r="C95" t="s">
        <v>880</v>
      </c>
      <c r="D95" s="4">
        <v>0</v>
      </c>
      <c r="E95" s="3">
        <v>0</v>
      </c>
    </row>
    <row r="96" spans="1:5" x14ac:dyDescent="0.25">
      <c r="A96">
        <v>294</v>
      </c>
      <c r="B96">
        <v>1</v>
      </c>
      <c r="C96" t="s">
        <v>881</v>
      </c>
      <c r="D96" s="4">
        <v>340.02</v>
      </c>
      <c r="E96" s="3">
        <v>887.85</v>
      </c>
    </row>
    <row r="97" spans="1:5" x14ac:dyDescent="0.25">
      <c r="A97">
        <v>297</v>
      </c>
      <c r="B97">
        <v>1</v>
      </c>
      <c r="C97" t="s">
        <v>882</v>
      </c>
      <c r="D97" s="4">
        <v>0</v>
      </c>
      <c r="E97" s="3">
        <v>0</v>
      </c>
    </row>
    <row r="98" spans="1:5" x14ac:dyDescent="0.25">
      <c r="A98">
        <v>299</v>
      </c>
      <c r="B98">
        <v>1</v>
      </c>
      <c r="C98" t="s">
        <v>883</v>
      </c>
      <c r="D98" s="4">
        <v>0</v>
      </c>
      <c r="E98" s="3">
        <v>0</v>
      </c>
    </row>
    <row r="99" spans="1:5" x14ac:dyDescent="0.25">
      <c r="A99">
        <v>300</v>
      </c>
      <c r="B99">
        <v>1</v>
      </c>
      <c r="C99" t="s">
        <v>884</v>
      </c>
      <c r="D99" s="4">
        <v>0</v>
      </c>
      <c r="E99" s="3">
        <v>0</v>
      </c>
    </row>
    <row r="100" spans="1:5" x14ac:dyDescent="0.25">
      <c r="A100">
        <v>306</v>
      </c>
      <c r="B100">
        <v>1</v>
      </c>
      <c r="C100" t="s">
        <v>885</v>
      </c>
      <c r="D100" s="4">
        <v>0</v>
      </c>
      <c r="E100" s="3">
        <v>0</v>
      </c>
    </row>
    <row r="101" spans="1:5" x14ac:dyDescent="0.25">
      <c r="A101">
        <v>308</v>
      </c>
      <c r="B101">
        <v>1</v>
      </c>
      <c r="C101" t="s">
        <v>886</v>
      </c>
      <c r="D101" s="4">
        <v>0</v>
      </c>
      <c r="E101" s="3">
        <v>0</v>
      </c>
    </row>
    <row r="102" spans="1:5" x14ac:dyDescent="0.25">
      <c r="A102">
        <v>309</v>
      </c>
      <c r="B102">
        <v>1</v>
      </c>
      <c r="C102" t="s">
        <v>887</v>
      </c>
      <c r="D102" s="4">
        <v>702.71</v>
      </c>
      <c r="E102" s="3">
        <v>1834.89</v>
      </c>
    </row>
    <row r="103" spans="1:5" x14ac:dyDescent="0.25">
      <c r="A103">
        <v>314</v>
      </c>
      <c r="B103">
        <v>1</v>
      </c>
      <c r="C103" t="s">
        <v>888</v>
      </c>
      <c r="D103" s="4">
        <v>0</v>
      </c>
      <c r="E103" s="3">
        <v>0</v>
      </c>
    </row>
    <row r="104" spans="1:5" x14ac:dyDescent="0.25">
      <c r="A104">
        <v>316</v>
      </c>
      <c r="B104">
        <v>1</v>
      </c>
      <c r="C104" t="s">
        <v>889</v>
      </c>
      <c r="D104" s="4">
        <v>0</v>
      </c>
      <c r="E104" s="3">
        <v>0</v>
      </c>
    </row>
    <row r="105" spans="1:5" x14ac:dyDescent="0.25">
      <c r="A105">
        <v>317</v>
      </c>
      <c r="B105">
        <v>1</v>
      </c>
      <c r="C105" t="s">
        <v>890</v>
      </c>
      <c r="D105" s="4">
        <v>0</v>
      </c>
      <c r="E105" s="3">
        <v>0</v>
      </c>
    </row>
    <row r="106" spans="1:5" x14ac:dyDescent="0.25">
      <c r="A106">
        <v>318</v>
      </c>
      <c r="B106">
        <v>1</v>
      </c>
      <c r="C106" t="s">
        <v>891</v>
      </c>
      <c r="D106" s="4">
        <v>0</v>
      </c>
      <c r="E106" s="3">
        <v>0</v>
      </c>
    </row>
    <row r="107" spans="1:5" x14ac:dyDescent="0.25">
      <c r="A107">
        <v>319</v>
      </c>
      <c r="B107">
        <v>1</v>
      </c>
      <c r="C107" t="s">
        <v>892</v>
      </c>
      <c r="D107" s="4">
        <v>521.36</v>
      </c>
      <c r="E107" s="3">
        <v>1361.37</v>
      </c>
    </row>
    <row r="108" spans="1:5" x14ac:dyDescent="0.25">
      <c r="A108">
        <v>330</v>
      </c>
      <c r="B108">
        <v>1</v>
      </c>
      <c r="C108" t="s">
        <v>894</v>
      </c>
      <c r="D108" s="4">
        <v>0</v>
      </c>
      <c r="E108" s="3">
        <v>0</v>
      </c>
    </row>
    <row r="109" spans="1:5" x14ac:dyDescent="0.25">
      <c r="A109">
        <v>332</v>
      </c>
      <c r="B109">
        <v>1</v>
      </c>
      <c r="C109" t="s">
        <v>895</v>
      </c>
      <c r="D109" s="4">
        <v>0</v>
      </c>
      <c r="E109" s="3">
        <v>0</v>
      </c>
    </row>
    <row r="110" spans="1:5" x14ac:dyDescent="0.25">
      <c r="A110">
        <v>333</v>
      </c>
      <c r="B110">
        <v>1</v>
      </c>
      <c r="C110" t="s">
        <v>896</v>
      </c>
      <c r="D110" s="4">
        <v>0</v>
      </c>
      <c r="E110" s="3">
        <v>0</v>
      </c>
    </row>
    <row r="111" spans="1:5" x14ac:dyDescent="0.25">
      <c r="A111">
        <v>345</v>
      </c>
      <c r="B111">
        <v>1</v>
      </c>
      <c r="C111" t="s">
        <v>897</v>
      </c>
      <c r="D111" s="4">
        <v>0</v>
      </c>
      <c r="E111" s="3">
        <v>0</v>
      </c>
    </row>
    <row r="112" spans="1:5" x14ac:dyDescent="0.25">
      <c r="A112">
        <v>347</v>
      </c>
      <c r="B112">
        <v>1</v>
      </c>
      <c r="C112" t="s">
        <v>898</v>
      </c>
      <c r="D112" s="4">
        <v>1813.44</v>
      </c>
      <c r="E112" s="3">
        <v>4735.2</v>
      </c>
    </row>
    <row r="113" spans="1:5" x14ac:dyDescent="0.25">
      <c r="A113">
        <v>356</v>
      </c>
      <c r="B113">
        <v>1</v>
      </c>
      <c r="C113" t="s">
        <v>899</v>
      </c>
      <c r="D113" s="4">
        <v>0</v>
      </c>
      <c r="E113" s="3">
        <v>0</v>
      </c>
    </row>
    <row r="114" spans="1:5" x14ac:dyDescent="0.25">
      <c r="A114">
        <v>361</v>
      </c>
      <c r="B114">
        <v>1</v>
      </c>
      <c r="C114" t="s">
        <v>900</v>
      </c>
      <c r="D114" s="4">
        <v>0</v>
      </c>
      <c r="E114" s="3">
        <v>0</v>
      </c>
    </row>
    <row r="115" spans="1:5" x14ac:dyDescent="0.25">
      <c r="A115">
        <v>362</v>
      </c>
      <c r="B115">
        <v>1</v>
      </c>
      <c r="C115" t="s">
        <v>901</v>
      </c>
      <c r="D115" s="4">
        <v>0</v>
      </c>
      <c r="E115" s="3">
        <v>0</v>
      </c>
    </row>
    <row r="116" spans="1:5" x14ac:dyDescent="0.25">
      <c r="A116">
        <v>363</v>
      </c>
      <c r="B116">
        <v>1</v>
      </c>
      <c r="C116" t="s">
        <v>902</v>
      </c>
      <c r="D116" s="4">
        <v>204.01</v>
      </c>
      <c r="E116" s="3">
        <v>532.71</v>
      </c>
    </row>
    <row r="117" spans="1:5" x14ac:dyDescent="0.25">
      <c r="A117">
        <v>378</v>
      </c>
      <c r="B117">
        <v>1</v>
      </c>
      <c r="C117" t="s">
        <v>903</v>
      </c>
      <c r="D117" s="4">
        <v>0</v>
      </c>
      <c r="E117" s="3">
        <v>0</v>
      </c>
    </row>
    <row r="118" spans="1:5" x14ac:dyDescent="0.25">
      <c r="A118">
        <v>381</v>
      </c>
      <c r="B118">
        <v>1</v>
      </c>
      <c r="C118" t="s">
        <v>904</v>
      </c>
      <c r="D118" s="4">
        <v>0</v>
      </c>
      <c r="E118" s="3">
        <v>0</v>
      </c>
    </row>
    <row r="119" spans="1:5" x14ac:dyDescent="0.25">
      <c r="A119">
        <v>390</v>
      </c>
      <c r="B119">
        <v>1</v>
      </c>
      <c r="C119" t="s">
        <v>905</v>
      </c>
      <c r="D119" s="4">
        <v>521.36</v>
      </c>
      <c r="E119" s="3">
        <v>1361.37</v>
      </c>
    </row>
    <row r="120" spans="1:5" x14ac:dyDescent="0.25">
      <c r="A120">
        <v>391</v>
      </c>
      <c r="B120">
        <v>1</v>
      </c>
      <c r="C120" t="s">
        <v>906</v>
      </c>
      <c r="D120" s="4">
        <v>0</v>
      </c>
      <c r="E120" s="3">
        <v>0</v>
      </c>
    </row>
    <row r="121" spans="1:5" x14ac:dyDescent="0.25">
      <c r="A121">
        <v>402</v>
      </c>
      <c r="B121">
        <v>1</v>
      </c>
      <c r="C121" t="s">
        <v>907</v>
      </c>
      <c r="D121" s="4">
        <v>0</v>
      </c>
      <c r="E121" s="3">
        <v>0</v>
      </c>
    </row>
    <row r="122" spans="1:5" x14ac:dyDescent="0.25">
      <c r="A122">
        <v>403</v>
      </c>
      <c r="B122">
        <v>1</v>
      </c>
      <c r="C122" t="s">
        <v>908</v>
      </c>
      <c r="D122" s="4">
        <v>0</v>
      </c>
      <c r="E122" s="3">
        <v>0</v>
      </c>
    </row>
    <row r="123" spans="1:5" x14ac:dyDescent="0.25">
      <c r="A123">
        <v>404</v>
      </c>
      <c r="B123">
        <v>1</v>
      </c>
      <c r="C123" t="s">
        <v>909</v>
      </c>
      <c r="D123" s="4">
        <v>0</v>
      </c>
      <c r="E123" s="3">
        <v>0</v>
      </c>
    </row>
    <row r="124" spans="1:5" x14ac:dyDescent="0.25">
      <c r="A124">
        <v>413</v>
      </c>
      <c r="B124">
        <v>1</v>
      </c>
      <c r="C124" t="s">
        <v>910</v>
      </c>
      <c r="D124" s="4">
        <v>1632.1</v>
      </c>
      <c r="E124" s="3">
        <v>4261.68</v>
      </c>
    </row>
    <row r="125" spans="1:5" x14ac:dyDescent="0.25">
      <c r="A125">
        <v>414</v>
      </c>
      <c r="B125">
        <v>1</v>
      </c>
      <c r="C125" t="s">
        <v>911</v>
      </c>
      <c r="D125" s="4">
        <v>0</v>
      </c>
      <c r="E125" s="3">
        <v>0</v>
      </c>
    </row>
    <row r="126" spans="1:5" x14ac:dyDescent="0.25">
      <c r="A126">
        <v>415</v>
      </c>
      <c r="B126">
        <v>1</v>
      </c>
      <c r="C126" t="s">
        <v>912</v>
      </c>
      <c r="D126" s="4">
        <v>45.34</v>
      </c>
      <c r="E126" s="3">
        <v>118.38</v>
      </c>
    </row>
    <row r="127" spans="1:5" x14ac:dyDescent="0.25">
      <c r="A127">
        <v>423</v>
      </c>
      <c r="B127">
        <v>1</v>
      </c>
      <c r="C127" t="s">
        <v>913</v>
      </c>
      <c r="D127" s="4">
        <v>0</v>
      </c>
      <c r="E127" s="3">
        <v>0</v>
      </c>
    </row>
    <row r="128" spans="1:5" x14ac:dyDescent="0.25">
      <c r="A128">
        <v>424</v>
      </c>
      <c r="B128">
        <v>1</v>
      </c>
      <c r="C128" t="s">
        <v>914</v>
      </c>
      <c r="D128" s="4">
        <v>0</v>
      </c>
      <c r="E128" s="3">
        <v>0</v>
      </c>
    </row>
    <row r="129" spans="1:5" x14ac:dyDescent="0.25">
      <c r="A129">
        <v>432</v>
      </c>
      <c r="B129">
        <v>1</v>
      </c>
      <c r="C129" t="s">
        <v>915</v>
      </c>
      <c r="D129" s="4">
        <v>0</v>
      </c>
      <c r="E129" s="3">
        <v>0</v>
      </c>
    </row>
    <row r="130" spans="1:5" x14ac:dyDescent="0.25">
      <c r="A130">
        <v>435</v>
      </c>
      <c r="B130">
        <v>1</v>
      </c>
      <c r="C130" t="s">
        <v>916</v>
      </c>
      <c r="D130" s="4">
        <v>0</v>
      </c>
      <c r="E130" s="3">
        <v>0</v>
      </c>
    </row>
    <row r="131" spans="1:5" x14ac:dyDescent="0.25">
      <c r="A131">
        <v>441</v>
      </c>
      <c r="B131">
        <v>1</v>
      </c>
      <c r="C131" t="s">
        <v>917</v>
      </c>
      <c r="D131" s="4">
        <v>0</v>
      </c>
      <c r="E131" s="3">
        <v>0</v>
      </c>
    </row>
    <row r="132" spans="1:5" x14ac:dyDescent="0.25">
      <c r="A132">
        <v>447</v>
      </c>
      <c r="B132">
        <v>1</v>
      </c>
      <c r="C132" t="s">
        <v>918</v>
      </c>
      <c r="D132" s="4">
        <v>0</v>
      </c>
      <c r="E132" s="3">
        <v>0</v>
      </c>
    </row>
    <row r="133" spans="1:5" x14ac:dyDescent="0.25">
      <c r="A133">
        <v>458</v>
      </c>
      <c r="B133">
        <v>1</v>
      </c>
      <c r="C133" t="s">
        <v>919</v>
      </c>
      <c r="D133" s="4">
        <v>0</v>
      </c>
      <c r="E133" s="3">
        <v>0</v>
      </c>
    </row>
    <row r="134" spans="1:5" x14ac:dyDescent="0.25">
      <c r="A134">
        <v>463</v>
      </c>
      <c r="B134">
        <v>1</v>
      </c>
      <c r="C134" t="s">
        <v>920</v>
      </c>
      <c r="D134" s="4">
        <v>0</v>
      </c>
      <c r="E134" s="3">
        <v>0</v>
      </c>
    </row>
    <row r="135" spans="1:5" x14ac:dyDescent="0.25">
      <c r="A135">
        <v>465</v>
      </c>
      <c r="B135">
        <v>1</v>
      </c>
      <c r="C135" t="s">
        <v>921</v>
      </c>
      <c r="D135" s="4">
        <v>0</v>
      </c>
      <c r="E135" s="3">
        <v>0</v>
      </c>
    </row>
    <row r="136" spans="1:5" x14ac:dyDescent="0.25">
      <c r="A136">
        <v>466</v>
      </c>
      <c r="B136">
        <v>1</v>
      </c>
      <c r="C136" t="s">
        <v>922</v>
      </c>
      <c r="D136" s="4">
        <v>0</v>
      </c>
      <c r="E136" s="3">
        <v>0</v>
      </c>
    </row>
    <row r="137" spans="1:5" x14ac:dyDescent="0.25">
      <c r="A137">
        <v>473</v>
      </c>
      <c r="B137">
        <v>1</v>
      </c>
      <c r="C137" t="s">
        <v>923</v>
      </c>
      <c r="D137" s="4">
        <v>0</v>
      </c>
      <c r="E137" s="3">
        <v>0</v>
      </c>
    </row>
    <row r="138" spans="1:5" x14ac:dyDescent="0.25">
      <c r="A138">
        <v>477</v>
      </c>
      <c r="B138">
        <v>1</v>
      </c>
      <c r="C138" t="s">
        <v>924</v>
      </c>
      <c r="D138" s="4">
        <v>0</v>
      </c>
      <c r="E138" s="3">
        <v>0</v>
      </c>
    </row>
    <row r="139" spans="1:5" x14ac:dyDescent="0.25">
      <c r="A139">
        <v>480</v>
      </c>
      <c r="B139">
        <v>1</v>
      </c>
      <c r="C139" t="s">
        <v>925</v>
      </c>
      <c r="D139" s="4">
        <v>0</v>
      </c>
      <c r="E139" s="3">
        <v>0</v>
      </c>
    </row>
    <row r="140" spans="1:5" x14ac:dyDescent="0.25">
      <c r="A140">
        <v>482</v>
      </c>
      <c r="B140">
        <v>1</v>
      </c>
      <c r="C140" t="s">
        <v>926</v>
      </c>
      <c r="D140" s="4">
        <v>0</v>
      </c>
      <c r="E140" s="3">
        <v>0</v>
      </c>
    </row>
    <row r="141" spans="1:5" x14ac:dyDescent="0.25">
      <c r="A141">
        <v>484</v>
      </c>
      <c r="B141">
        <v>1</v>
      </c>
      <c r="C141" t="s">
        <v>927</v>
      </c>
      <c r="D141" s="4">
        <v>0</v>
      </c>
      <c r="E141" s="3">
        <v>0</v>
      </c>
    </row>
    <row r="142" spans="1:5" x14ac:dyDescent="0.25">
      <c r="A142">
        <v>485</v>
      </c>
      <c r="B142">
        <v>1</v>
      </c>
      <c r="C142" t="s">
        <v>928</v>
      </c>
      <c r="D142" s="4">
        <v>0</v>
      </c>
      <c r="E142" s="3">
        <v>0</v>
      </c>
    </row>
    <row r="143" spans="1:5" x14ac:dyDescent="0.25">
      <c r="A143">
        <v>486</v>
      </c>
      <c r="B143">
        <v>1</v>
      </c>
      <c r="C143" t="s">
        <v>929</v>
      </c>
      <c r="D143" s="4">
        <v>544.03</v>
      </c>
      <c r="E143" s="3">
        <v>1420.56</v>
      </c>
    </row>
    <row r="144" spans="1:5" x14ac:dyDescent="0.25">
      <c r="A144">
        <v>487</v>
      </c>
      <c r="B144">
        <v>1</v>
      </c>
      <c r="C144" t="s">
        <v>930</v>
      </c>
      <c r="D144" s="4">
        <v>0</v>
      </c>
      <c r="E144" s="3">
        <v>0</v>
      </c>
    </row>
    <row r="145" spans="1:5" x14ac:dyDescent="0.25">
      <c r="A145">
        <v>492</v>
      </c>
      <c r="B145">
        <v>1</v>
      </c>
      <c r="C145" t="s">
        <v>931</v>
      </c>
      <c r="D145" s="4">
        <v>1224.07</v>
      </c>
      <c r="E145" s="3">
        <v>3196.26</v>
      </c>
    </row>
    <row r="146" spans="1:5" x14ac:dyDescent="0.25">
      <c r="A146">
        <v>495</v>
      </c>
      <c r="B146">
        <v>1</v>
      </c>
      <c r="C146" t="s">
        <v>932</v>
      </c>
      <c r="D146" s="4">
        <v>0</v>
      </c>
      <c r="E146" s="3">
        <v>0</v>
      </c>
    </row>
    <row r="147" spans="1:5" x14ac:dyDescent="0.25">
      <c r="A147">
        <v>497</v>
      </c>
      <c r="B147">
        <v>1</v>
      </c>
      <c r="C147" t="s">
        <v>933</v>
      </c>
      <c r="D147" s="4">
        <v>0</v>
      </c>
      <c r="E147" s="3">
        <v>0</v>
      </c>
    </row>
    <row r="148" spans="1:5" x14ac:dyDescent="0.25">
      <c r="A148">
        <v>499</v>
      </c>
      <c r="B148">
        <v>1</v>
      </c>
      <c r="C148" t="s">
        <v>934</v>
      </c>
      <c r="D148" s="4">
        <v>0</v>
      </c>
      <c r="E148" s="3">
        <v>0</v>
      </c>
    </row>
    <row r="149" spans="1:5" x14ac:dyDescent="0.25">
      <c r="A149">
        <v>500</v>
      </c>
      <c r="B149">
        <v>1</v>
      </c>
      <c r="C149" t="s">
        <v>935</v>
      </c>
      <c r="D149" s="4">
        <v>0</v>
      </c>
      <c r="E149" s="3">
        <v>0</v>
      </c>
    </row>
    <row r="150" spans="1:5" x14ac:dyDescent="0.25">
      <c r="A150">
        <v>505</v>
      </c>
      <c r="B150">
        <v>1</v>
      </c>
      <c r="C150" t="s">
        <v>936</v>
      </c>
      <c r="D150" s="4">
        <v>0</v>
      </c>
      <c r="E150" s="3">
        <v>0</v>
      </c>
    </row>
    <row r="151" spans="1:5" x14ac:dyDescent="0.25">
      <c r="A151">
        <v>507</v>
      </c>
      <c r="B151">
        <v>1</v>
      </c>
      <c r="C151" t="s">
        <v>937</v>
      </c>
      <c r="D151" s="4">
        <v>0</v>
      </c>
      <c r="E151" s="3">
        <v>0</v>
      </c>
    </row>
    <row r="152" spans="1:5" x14ac:dyDescent="0.25">
      <c r="A152">
        <v>508</v>
      </c>
      <c r="B152">
        <v>1</v>
      </c>
      <c r="C152" t="s">
        <v>938</v>
      </c>
      <c r="D152" s="4">
        <v>0</v>
      </c>
      <c r="E152" s="3">
        <v>0</v>
      </c>
    </row>
    <row r="153" spans="1:5" x14ac:dyDescent="0.25">
      <c r="A153">
        <v>511</v>
      </c>
      <c r="B153">
        <v>1</v>
      </c>
      <c r="C153" t="s">
        <v>939</v>
      </c>
      <c r="D153" s="4">
        <v>0</v>
      </c>
      <c r="E153" s="3">
        <v>0</v>
      </c>
    </row>
    <row r="154" spans="1:5" x14ac:dyDescent="0.25">
      <c r="A154">
        <v>514</v>
      </c>
      <c r="B154">
        <v>1</v>
      </c>
      <c r="C154" t="s">
        <v>940</v>
      </c>
      <c r="D154" s="4">
        <v>0</v>
      </c>
      <c r="E154" s="3">
        <v>0</v>
      </c>
    </row>
    <row r="155" spans="1:5" x14ac:dyDescent="0.25">
      <c r="A155">
        <v>518</v>
      </c>
      <c r="B155">
        <v>1</v>
      </c>
      <c r="C155" t="s">
        <v>941</v>
      </c>
      <c r="D155" s="4">
        <v>725.38</v>
      </c>
      <c r="E155" s="3">
        <v>1894.08</v>
      </c>
    </row>
    <row r="156" spans="1:5" x14ac:dyDescent="0.25">
      <c r="A156">
        <v>531</v>
      </c>
      <c r="B156">
        <v>1</v>
      </c>
      <c r="C156" t="s">
        <v>942</v>
      </c>
      <c r="D156" s="4">
        <v>0</v>
      </c>
      <c r="E156" s="3">
        <v>0</v>
      </c>
    </row>
    <row r="157" spans="1:5" x14ac:dyDescent="0.25">
      <c r="A157">
        <v>533</v>
      </c>
      <c r="B157">
        <v>1</v>
      </c>
      <c r="C157" t="s">
        <v>943</v>
      </c>
      <c r="D157" s="4">
        <v>0</v>
      </c>
      <c r="E157" s="3">
        <v>0</v>
      </c>
    </row>
    <row r="158" spans="1:5" x14ac:dyDescent="0.25">
      <c r="A158">
        <v>534</v>
      </c>
      <c r="B158">
        <v>1</v>
      </c>
      <c r="C158" t="s">
        <v>944</v>
      </c>
      <c r="D158" s="4">
        <v>0</v>
      </c>
      <c r="E158" s="3">
        <v>0</v>
      </c>
    </row>
    <row r="159" spans="1:5" x14ac:dyDescent="0.25">
      <c r="A159">
        <v>535</v>
      </c>
      <c r="B159">
        <v>1</v>
      </c>
      <c r="C159" t="s">
        <v>945</v>
      </c>
      <c r="D159" s="4">
        <v>2448.14</v>
      </c>
      <c r="E159" s="3">
        <v>6392.52</v>
      </c>
    </row>
    <row r="160" spans="1:5" x14ac:dyDescent="0.25">
      <c r="A160">
        <v>542</v>
      </c>
      <c r="B160">
        <v>1</v>
      </c>
      <c r="C160" t="s">
        <v>946</v>
      </c>
      <c r="D160" s="4">
        <v>0</v>
      </c>
      <c r="E160" s="3">
        <v>0</v>
      </c>
    </row>
    <row r="161" spans="1:5" x14ac:dyDescent="0.25">
      <c r="A161">
        <v>544</v>
      </c>
      <c r="B161">
        <v>1</v>
      </c>
      <c r="C161" t="s">
        <v>947</v>
      </c>
      <c r="D161" s="4">
        <v>0</v>
      </c>
      <c r="E161" s="3">
        <v>0</v>
      </c>
    </row>
    <row r="162" spans="1:5" x14ac:dyDescent="0.25">
      <c r="A162">
        <v>545</v>
      </c>
      <c r="B162">
        <v>1</v>
      </c>
      <c r="C162" t="s">
        <v>948</v>
      </c>
      <c r="D162" s="4">
        <v>0</v>
      </c>
      <c r="E162" s="3">
        <v>0</v>
      </c>
    </row>
    <row r="163" spans="1:5" x14ac:dyDescent="0.25">
      <c r="A163">
        <v>547</v>
      </c>
      <c r="B163">
        <v>1</v>
      </c>
      <c r="C163" t="s">
        <v>949</v>
      </c>
      <c r="D163" s="4">
        <v>0</v>
      </c>
      <c r="E163" s="3">
        <v>0</v>
      </c>
    </row>
    <row r="164" spans="1:5" x14ac:dyDescent="0.25">
      <c r="A164">
        <v>548</v>
      </c>
      <c r="B164">
        <v>1</v>
      </c>
      <c r="C164" t="s">
        <v>950</v>
      </c>
      <c r="D164" s="4">
        <v>0</v>
      </c>
      <c r="E164" s="3">
        <v>0</v>
      </c>
    </row>
    <row r="165" spans="1:5" x14ac:dyDescent="0.25">
      <c r="A165">
        <v>549</v>
      </c>
      <c r="B165">
        <v>1</v>
      </c>
      <c r="C165" t="s">
        <v>951</v>
      </c>
      <c r="D165" s="4">
        <v>0</v>
      </c>
      <c r="E165" s="3">
        <v>0</v>
      </c>
    </row>
    <row r="166" spans="1:5" x14ac:dyDescent="0.25">
      <c r="A166">
        <v>550</v>
      </c>
      <c r="B166">
        <v>1</v>
      </c>
      <c r="C166" t="s">
        <v>952</v>
      </c>
      <c r="D166" s="4">
        <v>0</v>
      </c>
      <c r="E166" s="3">
        <v>0</v>
      </c>
    </row>
    <row r="167" spans="1:5" x14ac:dyDescent="0.25">
      <c r="A167">
        <v>553</v>
      </c>
      <c r="B167">
        <v>1</v>
      </c>
      <c r="C167" t="s">
        <v>953</v>
      </c>
      <c r="D167" s="4">
        <v>0</v>
      </c>
      <c r="E167" s="3">
        <v>0</v>
      </c>
    </row>
    <row r="168" spans="1:5" x14ac:dyDescent="0.25">
      <c r="A168">
        <v>561</v>
      </c>
      <c r="B168">
        <v>1</v>
      </c>
      <c r="C168" t="s">
        <v>954</v>
      </c>
      <c r="D168" s="4">
        <v>362.69</v>
      </c>
      <c r="E168" s="3">
        <v>947.04</v>
      </c>
    </row>
    <row r="169" spans="1:5" x14ac:dyDescent="0.25">
      <c r="A169">
        <v>564</v>
      </c>
      <c r="B169">
        <v>1</v>
      </c>
      <c r="C169" t="s">
        <v>955</v>
      </c>
      <c r="D169" s="4">
        <v>0</v>
      </c>
      <c r="E169" s="3">
        <v>0</v>
      </c>
    </row>
    <row r="170" spans="1:5" x14ac:dyDescent="0.25">
      <c r="A170">
        <v>577</v>
      </c>
      <c r="B170">
        <v>1</v>
      </c>
      <c r="C170" t="s">
        <v>956</v>
      </c>
      <c r="D170" s="4">
        <v>0</v>
      </c>
      <c r="E170" s="3">
        <v>0</v>
      </c>
    </row>
    <row r="171" spans="1:5" x14ac:dyDescent="0.25">
      <c r="A171">
        <v>578</v>
      </c>
      <c r="B171">
        <v>1</v>
      </c>
      <c r="C171" t="s">
        <v>957</v>
      </c>
      <c r="D171" s="4">
        <v>0</v>
      </c>
      <c r="E171" s="3">
        <v>0</v>
      </c>
    </row>
    <row r="172" spans="1:5" x14ac:dyDescent="0.25">
      <c r="A172">
        <v>581</v>
      </c>
      <c r="B172">
        <v>1</v>
      </c>
      <c r="C172" t="s">
        <v>958</v>
      </c>
      <c r="D172" s="4">
        <v>566.70000000000005</v>
      </c>
      <c r="E172" s="3">
        <v>1479.75</v>
      </c>
    </row>
    <row r="173" spans="1:5" x14ac:dyDescent="0.25">
      <c r="A173">
        <v>592</v>
      </c>
      <c r="B173">
        <v>1</v>
      </c>
      <c r="C173" t="s">
        <v>959</v>
      </c>
      <c r="D173" s="4">
        <v>0</v>
      </c>
      <c r="E173" s="3">
        <v>0</v>
      </c>
    </row>
    <row r="174" spans="1:5" x14ac:dyDescent="0.25">
      <c r="A174">
        <v>593</v>
      </c>
      <c r="B174">
        <v>1</v>
      </c>
      <c r="C174" t="s">
        <v>960</v>
      </c>
      <c r="D174" s="4">
        <v>906.72</v>
      </c>
      <c r="E174" s="3">
        <v>2367.6</v>
      </c>
    </row>
    <row r="175" spans="1:5" x14ac:dyDescent="0.25">
      <c r="A175">
        <v>595</v>
      </c>
      <c r="B175">
        <v>1</v>
      </c>
      <c r="C175" t="s">
        <v>961</v>
      </c>
      <c r="D175" s="4">
        <v>0</v>
      </c>
      <c r="E175" s="3">
        <v>0</v>
      </c>
    </row>
    <row r="176" spans="1:5" x14ac:dyDescent="0.25">
      <c r="A176">
        <v>599</v>
      </c>
      <c r="B176">
        <v>1</v>
      </c>
      <c r="C176" t="s">
        <v>962</v>
      </c>
      <c r="D176" s="4">
        <v>0</v>
      </c>
      <c r="E176" s="3">
        <v>0</v>
      </c>
    </row>
    <row r="177" spans="1:5" x14ac:dyDescent="0.25">
      <c r="A177">
        <v>600</v>
      </c>
      <c r="B177">
        <v>1</v>
      </c>
      <c r="C177" t="s">
        <v>963</v>
      </c>
      <c r="D177" s="4">
        <v>0</v>
      </c>
      <c r="E177" s="3">
        <v>0</v>
      </c>
    </row>
    <row r="178" spans="1:5" x14ac:dyDescent="0.25">
      <c r="A178">
        <v>601</v>
      </c>
      <c r="B178">
        <v>1</v>
      </c>
      <c r="C178" t="s">
        <v>964</v>
      </c>
      <c r="D178" s="4">
        <v>0</v>
      </c>
      <c r="E178" s="3">
        <v>0</v>
      </c>
    </row>
    <row r="179" spans="1:5" x14ac:dyDescent="0.25">
      <c r="A179">
        <v>621</v>
      </c>
      <c r="B179">
        <v>1</v>
      </c>
      <c r="C179" t="s">
        <v>965</v>
      </c>
      <c r="D179" s="4">
        <v>2266.8000000000002</v>
      </c>
      <c r="E179" s="3">
        <v>5919</v>
      </c>
    </row>
    <row r="180" spans="1:5" x14ac:dyDescent="0.25">
      <c r="A180">
        <v>622</v>
      </c>
      <c r="B180">
        <v>1</v>
      </c>
      <c r="C180" t="s">
        <v>966</v>
      </c>
      <c r="D180" s="4">
        <v>4306.92</v>
      </c>
      <c r="E180" s="3">
        <v>11246.1</v>
      </c>
    </row>
    <row r="181" spans="1:5" x14ac:dyDescent="0.25">
      <c r="A181">
        <v>623</v>
      </c>
      <c r="B181">
        <v>1</v>
      </c>
      <c r="C181" t="s">
        <v>967</v>
      </c>
      <c r="D181" s="4">
        <v>1314.74</v>
      </c>
      <c r="E181" s="3">
        <v>3433.02</v>
      </c>
    </row>
    <row r="182" spans="1:5" x14ac:dyDescent="0.25">
      <c r="A182">
        <v>624</v>
      </c>
      <c r="B182">
        <v>1</v>
      </c>
      <c r="C182" t="s">
        <v>968</v>
      </c>
      <c r="D182" s="4">
        <v>1224.07</v>
      </c>
      <c r="E182" s="3">
        <v>3196.26</v>
      </c>
    </row>
    <row r="183" spans="1:5" x14ac:dyDescent="0.25">
      <c r="A183">
        <v>625</v>
      </c>
      <c r="B183">
        <v>1</v>
      </c>
      <c r="C183" t="s">
        <v>969</v>
      </c>
      <c r="D183" s="4">
        <v>6029.69</v>
      </c>
      <c r="E183" s="3">
        <v>15744.54</v>
      </c>
    </row>
    <row r="184" spans="1:5" x14ac:dyDescent="0.25">
      <c r="A184">
        <v>630</v>
      </c>
      <c r="B184">
        <v>1</v>
      </c>
      <c r="C184" t="s">
        <v>970</v>
      </c>
      <c r="D184" s="4">
        <v>0</v>
      </c>
      <c r="E184" s="3">
        <v>0</v>
      </c>
    </row>
    <row r="185" spans="1:5" x14ac:dyDescent="0.25">
      <c r="A185">
        <v>640</v>
      </c>
      <c r="B185">
        <v>1</v>
      </c>
      <c r="C185" t="s">
        <v>972</v>
      </c>
      <c r="D185" s="4">
        <v>0</v>
      </c>
      <c r="E185" s="3">
        <v>0</v>
      </c>
    </row>
    <row r="186" spans="1:5" x14ac:dyDescent="0.25">
      <c r="A186">
        <v>656</v>
      </c>
      <c r="B186">
        <v>1</v>
      </c>
      <c r="C186" t="s">
        <v>973</v>
      </c>
      <c r="D186" s="4">
        <v>1020.06</v>
      </c>
      <c r="E186" s="3">
        <v>2663.55</v>
      </c>
    </row>
    <row r="187" spans="1:5" x14ac:dyDescent="0.25">
      <c r="A187">
        <v>659</v>
      </c>
      <c r="B187">
        <v>1</v>
      </c>
      <c r="C187" t="s">
        <v>974</v>
      </c>
      <c r="D187" s="4">
        <v>0</v>
      </c>
      <c r="E187" s="3">
        <v>0</v>
      </c>
    </row>
    <row r="188" spans="1:5" x14ac:dyDescent="0.25">
      <c r="A188">
        <v>671</v>
      </c>
      <c r="B188">
        <v>1</v>
      </c>
      <c r="C188" t="s">
        <v>975</v>
      </c>
      <c r="D188" s="4">
        <v>0</v>
      </c>
      <c r="E188" s="3">
        <v>0</v>
      </c>
    </row>
    <row r="189" spans="1:5" x14ac:dyDescent="0.25">
      <c r="A189">
        <v>676</v>
      </c>
      <c r="B189">
        <v>1</v>
      </c>
      <c r="C189" t="s">
        <v>976</v>
      </c>
      <c r="D189" s="4">
        <v>0</v>
      </c>
      <c r="E189" s="3">
        <v>0</v>
      </c>
    </row>
    <row r="190" spans="1:5" x14ac:dyDescent="0.25">
      <c r="A190">
        <v>682</v>
      </c>
      <c r="B190">
        <v>1</v>
      </c>
      <c r="C190" t="s">
        <v>977</v>
      </c>
      <c r="D190" s="4">
        <v>0</v>
      </c>
      <c r="E190" s="3">
        <v>0</v>
      </c>
    </row>
    <row r="191" spans="1:5" x14ac:dyDescent="0.25">
      <c r="A191">
        <v>690</v>
      </c>
      <c r="B191">
        <v>1</v>
      </c>
      <c r="C191" t="s">
        <v>978</v>
      </c>
      <c r="D191" s="4">
        <v>0</v>
      </c>
      <c r="E191" s="3">
        <v>0</v>
      </c>
    </row>
    <row r="192" spans="1:5" x14ac:dyDescent="0.25">
      <c r="A192">
        <v>695</v>
      </c>
      <c r="B192">
        <v>1</v>
      </c>
      <c r="C192" t="s">
        <v>979</v>
      </c>
      <c r="D192" s="4">
        <v>408.02</v>
      </c>
      <c r="E192" s="3">
        <v>1065.42</v>
      </c>
    </row>
    <row r="193" spans="1:5" x14ac:dyDescent="0.25">
      <c r="A193">
        <v>696</v>
      </c>
      <c r="B193">
        <v>1</v>
      </c>
      <c r="C193" t="s">
        <v>980</v>
      </c>
      <c r="D193" s="4">
        <v>0</v>
      </c>
      <c r="E193" s="3">
        <v>0</v>
      </c>
    </row>
    <row r="194" spans="1:5" x14ac:dyDescent="0.25">
      <c r="A194">
        <v>698</v>
      </c>
      <c r="B194">
        <v>1</v>
      </c>
      <c r="C194" t="s">
        <v>981</v>
      </c>
      <c r="D194" s="4">
        <v>0</v>
      </c>
      <c r="E194" s="3">
        <v>0</v>
      </c>
    </row>
    <row r="195" spans="1:5" x14ac:dyDescent="0.25">
      <c r="A195">
        <v>700</v>
      </c>
      <c r="B195">
        <v>1</v>
      </c>
      <c r="C195" t="s">
        <v>982</v>
      </c>
      <c r="D195" s="4">
        <v>0</v>
      </c>
      <c r="E195" s="3">
        <v>0</v>
      </c>
    </row>
    <row r="196" spans="1:5" x14ac:dyDescent="0.25">
      <c r="A196">
        <v>701</v>
      </c>
      <c r="B196">
        <v>1</v>
      </c>
      <c r="C196" t="s">
        <v>983</v>
      </c>
      <c r="D196" s="4">
        <v>0</v>
      </c>
      <c r="E196" s="3">
        <v>0</v>
      </c>
    </row>
    <row r="197" spans="1:5" x14ac:dyDescent="0.25">
      <c r="A197">
        <v>704</v>
      </c>
      <c r="B197">
        <v>1</v>
      </c>
      <c r="C197" t="s">
        <v>984</v>
      </c>
      <c r="D197" s="4">
        <v>0</v>
      </c>
      <c r="E197" s="3">
        <v>0</v>
      </c>
    </row>
    <row r="198" spans="1:5" x14ac:dyDescent="0.25">
      <c r="A198">
        <v>706</v>
      </c>
      <c r="B198">
        <v>1</v>
      </c>
      <c r="C198" t="s">
        <v>985</v>
      </c>
      <c r="D198" s="4">
        <v>1768.1</v>
      </c>
      <c r="E198" s="3">
        <v>4616.82</v>
      </c>
    </row>
    <row r="199" spans="1:5" x14ac:dyDescent="0.25">
      <c r="A199">
        <v>707</v>
      </c>
      <c r="B199">
        <v>1</v>
      </c>
      <c r="C199" t="s">
        <v>986</v>
      </c>
      <c r="D199" s="4">
        <v>0</v>
      </c>
      <c r="E199" s="3">
        <v>0</v>
      </c>
    </row>
    <row r="200" spans="1:5" x14ac:dyDescent="0.25">
      <c r="A200">
        <v>709</v>
      </c>
      <c r="B200">
        <v>1</v>
      </c>
      <c r="C200" t="s">
        <v>987</v>
      </c>
      <c r="D200" s="4">
        <v>453.36</v>
      </c>
      <c r="E200" s="3">
        <v>1183.8</v>
      </c>
    </row>
    <row r="201" spans="1:5" x14ac:dyDescent="0.25">
      <c r="A201">
        <v>712</v>
      </c>
      <c r="B201">
        <v>1</v>
      </c>
      <c r="C201" t="s">
        <v>988</v>
      </c>
      <c r="D201" s="4">
        <v>0</v>
      </c>
      <c r="E201" s="3">
        <v>0</v>
      </c>
    </row>
    <row r="202" spans="1:5" x14ac:dyDescent="0.25">
      <c r="A202">
        <v>716</v>
      </c>
      <c r="B202">
        <v>1</v>
      </c>
      <c r="C202" t="s">
        <v>989</v>
      </c>
      <c r="D202" s="4">
        <v>0</v>
      </c>
      <c r="E202" s="3">
        <v>0</v>
      </c>
    </row>
    <row r="203" spans="1:5" x14ac:dyDescent="0.25">
      <c r="A203">
        <v>717</v>
      </c>
      <c r="B203">
        <v>1</v>
      </c>
      <c r="C203" t="s">
        <v>990</v>
      </c>
      <c r="D203" s="4">
        <v>0</v>
      </c>
      <c r="E203" s="3">
        <v>0</v>
      </c>
    </row>
    <row r="204" spans="1:5" x14ac:dyDescent="0.25">
      <c r="A204">
        <v>719</v>
      </c>
      <c r="B204">
        <v>1</v>
      </c>
      <c r="C204" t="s">
        <v>991</v>
      </c>
      <c r="D204" s="4">
        <v>0</v>
      </c>
      <c r="E204" s="3">
        <v>0</v>
      </c>
    </row>
    <row r="205" spans="1:5" x14ac:dyDescent="0.25">
      <c r="A205">
        <v>720</v>
      </c>
      <c r="B205">
        <v>1</v>
      </c>
      <c r="C205" t="s">
        <v>992</v>
      </c>
      <c r="D205" s="4">
        <v>0</v>
      </c>
      <c r="E205" s="3">
        <v>0</v>
      </c>
    </row>
    <row r="206" spans="1:5" x14ac:dyDescent="0.25">
      <c r="A206">
        <v>721</v>
      </c>
      <c r="B206">
        <v>1</v>
      </c>
      <c r="C206" t="s">
        <v>993</v>
      </c>
      <c r="D206" s="4">
        <v>0</v>
      </c>
      <c r="E206" s="3">
        <v>0</v>
      </c>
    </row>
    <row r="207" spans="1:5" x14ac:dyDescent="0.25">
      <c r="A207">
        <v>726</v>
      </c>
      <c r="B207">
        <v>1</v>
      </c>
      <c r="C207" t="s">
        <v>994</v>
      </c>
      <c r="D207" s="4">
        <v>0</v>
      </c>
      <c r="E207" s="3">
        <v>0</v>
      </c>
    </row>
    <row r="208" spans="1:5" x14ac:dyDescent="0.25">
      <c r="A208">
        <v>727</v>
      </c>
      <c r="B208">
        <v>1</v>
      </c>
      <c r="C208" t="s">
        <v>995</v>
      </c>
      <c r="D208" s="4">
        <v>0</v>
      </c>
      <c r="E208" s="3">
        <v>0</v>
      </c>
    </row>
    <row r="209" spans="1:5" x14ac:dyDescent="0.25">
      <c r="A209">
        <v>728</v>
      </c>
      <c r="B209">
        <v>1</v>
      </c>
      <c r="C209" t="s">
        <v>996</v>
      </c>
      <c r="D209" s="4">
        <v>0</v>
      </c>
      <c r="E209" s="3">
        <v>0</v>
      </c>
    </row>
    <row r="210" spans="1:5" x14ac:dyDescent="0.25">
      <c r="A210">
        <v>738</v>
      </c>
      <c r="B210">
        <v>1</v>
      </c>
      <c r="C210" t="s">
        <v>997</v>
      </c>
      <c r="D210" s="4">
        <v>0</v>
      </c>
      <c r="E210" s="3">
        <v>0</v>
      </c>
    </row>
    <row r="211" spans="1:5" x14ac:dyDescent="0.25">
      <c r="A211">
        <v>739</v>
      </c>
      <c r="B211">
        <v>1</v>
      </c>
      <c r="C211" t="s">
        <v>998</v>
      </c>
      <c r="D211" s="4">
        <v>0</v>
      </c>
      <c r="E211" s="3">
        <v>0</v>
      </c>
    </row>
    <row r="212" spans="1:5" x14ac:dyDescent="0.25">
      <c r="A212">
        <v>740</v>
      </c>
      <c r="B212">
        <v>1</v>
      </c>
      <c r="C212" t="s">
        <v>999</v>
      </c>
      <c r="D212" s="4">
        <v>0</v>
      </c>
      <c r="E212" s="3">
        <v>0</v>
      </c>
    </row>
    <row r="213" spans="1:5" x14ac:dyDescent="0.25">
      <c r="A213">
        <v>741</v>
      </c>
      <c r="B213">
        <v>1</v>
      </c>
      <c r="C213" t="s">
        <v>1000</v>
      </c>
      <c r="D213" s="4">
        <v>0</v>
      </c>
      <c r="E213" s="3">
        <v>0</v>
      </c>
    </row>
    <row r="214" spans="1:5" x14ac:dyDescent="0.25">
      <c r="A214">
        <v>742</v>
      </c>
      <c r="B214">
        <v>1</v>
      </c>
      <c r="C214" t="s">
        <v>1001</v>
      </c>
      <c r="D214" s="4">
        <v>1904.11</v>
      </c>
      <c r="E214" s="3">
        <v>4971.96</v>
      </c>
    </row>
    <row r="215" spans="1:5" x14ac:dyDescent="0.25">
      <c r="A215">
        <v>743</v>
      </c>
      <c r="B215">
        <v>1</v>
      </c>
      <c r="C215" t="s">
        <v>1002</v>
      </c>
      <c r="D215" s="4">
        <v>0</v>
      </c>
      <c r="E215" s="3">
        <v>0</v>
      </c>
    </row>
    <row r="216" spans="1:5" x14ac:dyDescent="0.25">
      <c r="A216">
        <v>745</v>
      </c>
      <c r="B216">
        <v>1</v>
      </c>
      <c r="C216" t="s">
        <v>1003</v>
      </c>
      <c r="D216" s="4">
        <v>0</v>
      </c>
      <c r="E216" s="3">
        <v>0</v>
      </c>
    </row>
    <row r="217" spans="1:5" x14ac:dyDescent="0.25">
      <c r="A217">
        <v>748</v>
      </c>
      <c r="B217">
        <v>1</v>
      </c>
      <c r="C217" t="s">
        <v>1004</v>
      </c>
      <c r="D217" s="4">
        <v>0</v>
      </c>
      <c r="E217" s="3">
        <v>0</v>
      </c>
    </row>
    <row r="218" spans="1:5" x14ac:dyDescent="0.25">
      <c r="A218">
        <v>750</v>
      </c>
      <c r="B218">
        <v>1</v>
      </c>
      <c r="C218" t="s">
        <v>1005</v>
      </c>
      <c r="D218" s="4">
        <v>0</v>
      </c>
      <c r="E218" s="3">
        <v>0</v>
      </c>
    </row>
    <row r="219" spans="1:5" x14ac:dyDescent="0.25">
      <c r="A219">
        <v>756</v>
      </c>
      <c r="B219">
        <v>1</v>
      </c>
      <c r="C219" t="s">
        <v>1006</v>
      </c>
      <c r="D219" s="4">
        <v>0</v>
      </c>
      <c r="E219" s="3">
        <v>0</v>
      </c>
    </row>
    <row r="220" spans="1:5" x14ac:dyDescent="0.25">
      <c r="A220">
        <v>761</v>
      </c>
      <c r="B220">
        <v>1</v>
      </c>
      <c r="C220" t="s">
        <v>1007</v>
      </c>
      <c r="D220" s="4">
        <v>1949.45</v>
      </c>
      <c r="E220" s="3">
        <v>5090.34</v>
      </c>
    </row>
    <row r="221" spans="1:5" x14ac:dyDescent="0.25">
      <c r="A221">
        <v>763</v>
      </c>
      <c r="B221">
        <v>1</v>
      </c>
      <c r="C221" t="s">
        <v>1008</v>
      </c>
      <c r="D221" s="4">
        <v>0</v>
      </c>
      <c r="E221" s="3">
        <v>0</v>
      </c>
    </row>
    <row r="222" spans="1:5" x14ac:dyDescent="0.25">
      <c r="A222">
        <v>768</v>
      </c>
      <c r="B222">
        <v>1</v>
      </c>
      <c r="C222" t="s">
        <v>1009</v>
      </c>
      <c r="D222" s="4">
        <v>0</v>
      </c>
      <c r="E222" s="3">
        <v>0</v>
      </c>
    </row>
    <row r="223" spans="1:5" x14ac:dyDescent="0.25">
      <c r="A223">
        <v>771</v>
      </c>
      <c r="B223">
        <v>1</v>
      </c>
      <c r="C223" t="s">
        <v>1010</v>
      </c>
      <c r="D223" s="4">
        <v>0</v>
      </c>
      <c r="E223" s="3">
        <v>0</v>
      </c>
    </row>
    <row r="224" spans="1:5" x14ac:dyDescent="0.25">
      <c r="A224">
        <v>775</v>
      </c>
      <c r="B224">
        <v>1</v>
      </c>
      <c r="C224" t="s">
        <v>1011</v>
      </c>
      <c r="D224" s="4">
        <v>0</v>
      </c>
      <c r="E224" s="3">
        <v>0</v>
      </c>
    </row>
    <row r="225" spans="1:5" x14ac:dyDescent="0.25">
      <c r="A225">
        <v>777</v>
      </c>
      <c r="B225">
        <v>1</v>
      </c>
      <c r="C225" t="s">
        <v>1012</v>
      </c>
      <c r="D225" s="4">
        <v>226.68</v>
      </c>
      <c r="E225" s="3">
        <v>591.9</v>
      </c>
    </row>
    <row r="226" spans="1:5" x14ac:dyDescent="0.25">
      <c r="A226">
        <v>786</v>
      </c>
      <c r="B226">
        <v>1</v>
      </c>
      <c r="C226" t="s">
        <v>1013</v>
      </c>
      <c r="D226" s="4">
        <v>408.02</v>
      </c>
      <c r="E226" s="3">
        <v>1065.42</v>
      </c>
    </row>
    <row r="227" spans="1:5" x14ac:dyDescent="0.25">
      <c r="A227">
        <v>787</v>
      </c>
      <c r="B227">
        <v>1</v>
      </c>
      <c r="C227" t="s">
        <v>1014</v>
      </c>
      <c r="D227" s="4">
        <v>0</v>
      </c>
      <c r="E227" s="3">
        <v>0</v>
      </c>
    </row>
    <row r="228" spans="1:5" x14ac:dyDescent="0.25">
      <c r="A228">
        <v>801</v>
      </c>
      <c r="B228">
        <v>1</v>
      </c>
      <c r="C228" t="s">
        <v>1015</v>
      </c>
      <c r="D228" s="4">
        <v>45.34</v>
      </c>
      <c r="E228" s="3">
        <v>118.38</v>
      </c>
    </row>
    <row r="229" spans="1:5" x14ac:dyDescent="0.25">
      <c r="A229">
        <v>803</v>
      </c>
      <c r="B229">
        <v>1</v>
      </c>
      <c r="C229" t="s">
        <v>1016</v>
      </c>
      <c r="D229" s="4">
        <v>0</v>
      </c>
      <c r="E229" s="3">
        <v>0</v>
      </c>
    </row>
    <row r="230" spans="1:5" x14ac:dyDescent="0.25">
      <c r="A230">
        <v>811</v>
      </c>
      <c r="B230">
        <v>1</v>
      </c>
      <c r="C230" t="s">
        <v>1017</v>
      </c>
      <c r="D230" s="4">
        <v>0</v>
      </c>
      <c r="E230" s="3">
        <v>0</v>
      </c>
    </row>
    <row r="231" spans="1:5" x14ac:dyDescent="0.25">
      <c r="A231">
        <v>813</v>
      </c>
      <c r="B231">
        <v>1</v>
      </c>
      <c r="C231" t="s">
        <v>1018</v>
      </c>
      <c r="D231" s="4">
        <v>0</v>
      </c>
      <c r="E231" s="3">
        <v>0</v>
      </c>
    </row>
    <row r="232" spans="1:5" x14ac:dyDescent="0.25">
      <c r="A232">
        <v>818</v>
      </c>
      <c r="B232">
        <v>1</v>
      </c>
      <c r="C232" t="s">
        <v>1020</v>
      </c>
      <c r="D232" s="4">
        <v>0</v>
      </c>
      <c r="E232" s="3">
        <v>0</v>
      </c>
    </row>
    <row r="233" spans="1:5" x14ac:dyDescent="0.25">
      <c r="A233">
        <v>820</v>
      </c>
      <c r="B233">
        <v>1</v>
      </c>
      <c r="C233" t="s">
        <v>1021</v>
      </c>
      <c r="D233" s="4">
        <v>0</v>
      </c>
      <c r="E233" s="3">
        <v>0</v>
      </c>
    </row>
    <row r="234" spans="1:5" x14ac:dyDescent="0.25">
      <c r="A234">
        <v>821</v>
      </c>
      <c r="B234">
        <v>1</v>
      </c>
      <c r="C234" t="s">
        <v>1022</v>
      </c>
      <c r="D234" s="4">
        <v>0</v>
      </c>
      <c r="E234" s="3">
        <v>0</v>
      </c>
    </row>
    <row r="235" spans="1:5" x14ac:dyDescent="0.25">
      <c r="A235">
        <v>829</v>
      </c>
      <c r="B235">
        <v>1</v>
      </c>
      <c r="C235" t="s">
        <v>1023</v>
      </c>
      <c r="D235" s="4">
        <v>0</v>
      </c>
      <c r="E235" s="3">
        <v>0</v>
      </c>
    </row>
    <row r="236" spans="1:5" x14ac:dyDescent="0.25">
      <c r="A236">
        <v>831</v>
      </c>
      <c r="B236">
        <v>1</v>
      </c>
      <c r="C236" t="s">
        <v>1024</v>
      </c>
      <c r="D236" s="4">
        <v>0</v>
      </c>
      <c r="E236" s="3">
        <v>0</v>
      </c>
    </row>
    <row r="237" spans="1:5" x14ac:dyDescent="0.25">
      <c r="A237">
        <v>832</v>
      </c>
      <c r="B237">
        <v>1</v>
      </c>
      <c r="C237" t="s">
        <v>1025</v>
      </c>
      <c r="D237" s="4">
        <v>0</v>
      </c>
      <c r="E237" s="3">
        <v>0</v>
      </c>
    </row>
    <row r="238" spans="1:5" x14ac:dyDescent="0.25">
      <c r="A238">
        <v>833</v>
      </c>
      <c r="B238">
        <v>1</v>
      </c>
      <c r="C238" t="s">
        <v>1026</v>
      </c>
      <c r="D238" s="4">
        <v>1088.06</v>
      </c>
      <c r="E238" s="3">
        <v>2841.12</v>
      </c>
    </row>
    <row r="239" spans="1:5" x14ac:dyDescent="0.25">
      <c r="A239">
        <v>834</v>
      </c>
      <c r="B239">
        <v>1</v>
      </c>
      <c r="C239" t="s">
        <v>1027</v>
      </c>
      <c r="D239" s="4">
        <v>0</v>
      </c>
      <c r="E239" s="3">
        <v>0</v>
      </c>
    </row>
    <row r="240" spans="1:5" x14ac:dyDescent="0.25">
      <c r="A240">
        <v>836</v>
      </c>
      <c r="B240">
        <v>1</v>
      </c>
      <c r="C240" t="s">
        <v>1028</v>
      </c>
      <c r="D240" s="4">
        <v>204.01</v>
      </c>
      <c r="E240" s="3">
        <v>532.71</v>
      </c>
    </row>
    <row r="241" spans="1:5" x14ac:dyDescent="0.25">
      <c r="A241">
        <v>837</v>
      </c>
      <c r="B241">
        <v>1</v>
      </c>
      <c r="C241" t="s">
        <v>1029</v>
      </c>
      <c r="D241" s="4">
        <v>929.39</v>
      </c>
      <c r="E241" s="3">
        <v>2426.79</v>
      </c>
    </row>
    <row r="242" spans="1:5" x14ac:dyDescent="0.25">
      <c r="A242">
        <v>840</v>
      </c>
      <c r="B242">
        <v>1</v>
      </c>
      <c r="C242" t="s">
        <v>1030</v>
      </c>
      <c r="D242" s="4">
        <v>0</v>
      </c>
      <c r="E242" s="3">
        <v>0</v>
      </c>
    </row>
    <row r="243" spans="1:5" x14ac:dyDescent="0.25">
      <c r="A243">
        <v>846</v>
      </c>
      <c r="B243">
        <v>1</v>
      </c>
      <c r="C243" t="s">
        <v>1031</v>
      </c>
      <c r="D243" s="4">
        <v>0</v>
      </c>
      <c r="E243" s="3">
        <v>0</v>
      </c>
    </row>
    <row r="244" spans="1:5" x14ac:dyDescent="0.25">
      <c r="A244">
        <v>850</v>
      </c>
      <c r="B244">
        <v>1</v>
      </c>
      <c r="C244" t="s">
        <v>1032</v>
      </c>
      <c r="D244" s="4">
        <v>453.36</v>
      </c>
      <c r="E244" s="3">
        <v>1183.8</v>
      </c>
    </row>
    <row r="245" spans="1:5" x14ac:dyDescent="0.25">
      <c r="A245">
        <v>852</v>
      </c>
      <c r="B245">
        <v>1</v>
      </c>
      <c r="C245" t="s">
        <v>1033</v>
      </c>
      <c r="D245" s="4">
        <v>0</v>
      </c>
      <c r="E245" s="3">
        <v>0</v>
      </c>
    </row>
    <row r="246" spans="1:5" x14ac:dyDescent="0.25">
      <c r="A246">
        <v>857</v>
      </c>
      <c r="B246">
        <v>1</v>
      </c>
      <c r="C246" t="s">
        <v>1034</v>
      </c>
      <c r="D246" s="4">
        <v>0</v>
      </c>
      <c r="E246" s="3">
        <v>0</v>
      </c>
    </row>
    <row r="247" spans="1:5" x14ac:dyDescent="0.25">
      <c r="A247">
        <v>858</v>
      </c>
      <c r="B247">
        <v>1</v>
      </c>
      <c r="C247" t="s">
        <v>1035</v>
      </c>
      <c r="D247" s="4">
        <v>0</v>
      </c>
      <c r="E247" s="3">
        <v>0</v>
      </c>
    </row>
    <row r="248" spans="1:5" x14ac:dyDescent="0.25">
      <c r="A248">
        <v>861</v>
      </c>
      <c r="B248">
        <v>1</v>
      </c>
      <c r="C248" t="s">
        <v>1036</v>
      </c>
      <c r="D248" s="4">
        <v>340.02</v>
      </c>
      <c r="E248" s="3">
        <v>887.85</v>
      </c>
    </row>
    <row r="249" spans="1:5" x14ac:dyDescent="0.25">
      <c r="A249">
        <v>876</v>
      </c>
      <c r="B249">
        <v>1</v>
      </c>
      <c r="C249" t="s">
        <v>1037</v>
      </c>
      <c r="D249" s="4">
        <v>0</v>
      </c>
      <c r="E249" s="3">
        <v>0</v>
      </c>
    </row>
    <row r="250" spans="1:5" x14ac:dyDescent="0.25">
      <c r="A250">
        <v>877</v>
      </c>
      <c r="B250">
        <v>1</v>
      </c>
      <c r="C250" t="s">
        <v>1038</v>
      </c>
      <c r="D250" s="4">
        <v>0</v>
      </c>
      <c r="E250" s="3">
        <v>0</v>
      </c>
    </row>
    <row r="251" spans="1:5" x14ac:dyDescent="0.25">
      <c r="A251">
        <v>879</v>
      </c>
      <c r="B251">
        <v>1</v>
      </c>
      <c r="C251" t="s">
        <v>1039</v>
      </c>
      <c r="D251" s="4">
        <v>0</v>
      </c>
      <c r="E251" s="3">
        <v>0</v>
      </c>
    </row>
    <row r="252" spans="1:5" x14ac:dyDescent="0.25">
      <c r="A252">
        <v>881</v>
      </c>
      <c r="B252">
        <v>1</v>
      </c>
      <c r="C252" t="s">
        <v>1040</v>
      </c>
      <c r="D252" s="4">
        <v>0</v>
      </c>
      <c r="E252" s="3">
        <v>0</v>
      </c>
    </row>
    <row r="253" spans="1:5" x14ac:dyDescent="0.25">
      <c r="A253">
        <v>882</v>
      </c>
      <c r="B253">
        <v>1</v>
      </c>
      <c r="C253" t="s">
        <v>1041</v>
      </c>
      <c r="D253" s="4">
        <v>0</v>
      </c>
      <c r="E253" s="3">
        <v>0</v>
      </c>
    </row>
    <row r="254" spans="1:5" x14ac:dyDescent="0.25">
      <c r="A254">
        <v>883</v>
      </c>
      <c r="B254">
        <v>1</v>
      </c>
      <c r="C254" t="s">
        <v>1042</v>
      </c>
      <c r="D254" s="4">
        <v>0</v>
      </c>
      <c r="E254" s="3">
        <v>0</v>
      </c>
    </row>
    <row r="255" spans="1:5" x14ac:dyDescent="0.25">
      <c r="A255">
        <v>885</v>
      </c>
      <c r="B255">
        <v>1</v>
      </c>
      <c r="C255" t="s">
        <v>1043</v>
      </c>
      <c r="D255" s="4">
        <v>0</v>
      </c>
      <c r="E255" s="3">
        <v>0</v>
      </c>
    </row>
    <row r="256" spans="1:5" x14ac:dyDescent="0.25">
      <c r="A256">
        <v>891</v>
      </c>
      <c r="B256">
        <v>1</v>
      </c>
      <c r="C256" t="s">
        <v>1044</v>
      </c>
      <c r="D256" s="4">
        <v>0</v>
      </c>
      <c r="E256" s="3">
        <v>0</v>
      </c>
    </row>
    <row r="257" spans="1:5" x14ac:dyDescent="0.25">
      <c r="A257">
        <v>911</v>
      </c>
      <c r="B257">
        <v>1</v>
      </c>
      <c r="C257" t="s">
        <v>1045</v>
      </c>
      <c r="D257" s="4">
        <v>0</v>
      </c>
      <c r="E257" s="3">
        <v>0</v>
      </c>
    </row>
    <row r="258" spans="1:5" x14ac:dyDescent="0.25">
      <c r="A258">
        <v>912</v>
      </c>
      <c r="B258">
        <v>1</v>
      </c>
      <c r="C258" t="s">
        <v>1046</v>
      </c>
      <c r="D258" s="4">
        <v>0</v>
      </c>
      <c r="E258" s="3">
        <v>0</v>
      </c>
    </row>
    <row r="259" spans="1:5" x14ac:dyDescent="0.25">
      <c r="A259">
        <v>914</v>
      </c>
      <c r="B259">
        <v>1</v>
      </c>
      <c r="C259" t="s">
        <v>1047</v>
      </c>
      <c r="D259" s="4">
        <v>0</v>
      </c>
      <c r="E259" s="3">
        <v>0</v>
      </c>
    </row>
    <row r="260" spans="1:5" x14ac:dyDescent="0.25">
      <c r="A260">
        <v>2071</v>
      </c>
      <c r="B260">
        <v>1</v>
      </c>
      <c r="C260" t="s">
        <v>1048</v>
      </c>
      <c r="D260" s="4">
        <v>0</v>
      </c>
      <c r="E260" s="3">
        <v>0</v>
      </c>
    </row>
    <row r="261" spans="1:5" x14ac:dyDescent="0.25">
      <c r="A261">
        <v>2125</v>
      </c>
      <c r="B261">
        <v>1</v>
      </c>
      <c r="C261" t="s">
        <v>1049</v>
      </c>
      <c r="D261" s="4">
        <v>0</v>
      </c>
      <c r="E261" s="3">
        <v>0</v>
      </c>
    </row>
    <row r="262" spans="1:5" x14ac:dyDescent="0.25">
      <c r="A262">
        <v>2134</v>
      </c>
      <c r="B262">
        <v>1</v>
      </c>
      <c r="C262" t="s">
        <v>1050</v>
      </c>
      <c r="D262" s="4">
        <v>0</v>
      </c>
      <c r="E262" s="3">
        <v>0</v>
      </c>
    </row>
    <row r="263" spans="1:5" x14ac:dyDescent="0.25">
      <c r="A263">
        <v>2135</v>
      </c>
      <c r="B263">
        <v>1</v>
      </c>
      <c r="C263" t="s">
        <v>1051</v>
      </c>
      <c r="D263" s="4">
        <v>0</v>
      </c>
      <c r="E263" s="3">
        <v>0</v>
      </c>
    </row>
    <row r="264" spans="1:5" x14ac:dyDescent="0.25">
      <c r="A264">
        <v>2137</v>
      </c>
      <c r="B264">
        <v>1</v>
      </c>
      <c r="C264" t="s">
        <v>1052</v>
      </c>
      <c r="D264" s="4">
        <v>0</v>
      </c>
      <c r="E264" s="3">
        <v>0</v>
      </c>
    </row>
    <row r="265" spans="1:5" x14ac:dyDescent="0.25">
      <c r="A265">
        <v>2142</v>
      </c>
      <c r="B265">
        <v>1</v>
      </c>
      <c r="C265" t="s">
        <v>1053</v>
      </c>
      <c r="D265" s="4">
        <v>1972.12</v>
      </c>
      <c r="E265" s="3">
        <v>5149.53</v>
      </c>
    </row>
    <row r="266" spans="1:5" x14ac:dyDescent="0.25">
      <c r="A266">
        <v>2143</v>
      </c>
      <c r="B266">
        <v>1</v>
      </c>
      <c r="C266" t="s">
        <v>270</v>
      </c>
      <c r="D266" s="4">
        <v>0</v>
      </c>
      <c r="E266" s="3">
        <v>0</v>
      </c>
    </row>
    <row r="267" spans="1:5" x14ac:dyDescent="0.25">
      <c r="A267">
        <v>2144</v>
      </c>
      <c r="B267">
        <v>1</v>
      </c>
      <c r="C267" t="s">
        <v>1054</v>
      </c>
      <c r="D267" s="4">
        <v>0</v>
      </c>
      <c r="E267" s="3">
        <v>0</v>
      </c>
    </row>
    <row r="268" spans="1:5" x14ac:dyDescent="0.25">
      <c r="A268">
        <v>2149</v>
      </c>
      <c r="B268">
        <v>1</v>
      </c>
      <c r="C268" t="s">
        <v>1055</v>
      </c>
      <c r="D268" s="4">
        <v>0</v>
      </c>
      <c r="E268" s="3">
        <v>0</v>
      </c>
    </row>
    <row r="269" spans="1:5" x14ac:dyDescent="0.25">
      <c r="A269">
        <v>2154</v>
      </c>
      <c r="B269">
        <v>1</v>
      </c>
      <c r="C269" t="s">
        <v>1056</v>
      </c>
      <c r="D269" s="4">
        <v>0</v>
      </c>
      <c r="E269" s="3">
        <v>0</v>
      </c>
    </row>
    <row r="270" spans="1:5" x14ac:dyDescent="0.25">
      <c r="A270">
        <v>2155</v>
      </c>
      <c r="B270">
        <v>1</v>
      </c>
      <c r="C270" t="s">
        <v>1057</v>
      </c>
      <c r="D270" s="4">
        <v>0</v>
      </c>
      <c r="E270" s="3">
        <v>0</v>
      </c>
    </row>
    <row r="271" spans="1:5" x14ac:dyDescent="0.25">
      <c r="A271">
        <v>2159</v>
      </c>
      <c r="B271">
        <v>1</v>
      </c>
      <c r="C271" t="s">
        <v>1058</v>
      </c>
      <c r="D271" s="4">
        <v>0</v>
      </c>
      <c r="E271" s="3">
        <v>0</v>
      </c>
    </row>
    <row r="272" spans="1:5" x14ac:dyDescent="0.25">
      <c r="A272">
        <v>2164</v>
      </c>
      <c r="B272">
        <v>1</v>
      </c>
      <c r="C272" t="s">
        <v>1059</v>
      </c>
      <c r="D272" s="4">
        <v>0</v>
      </c>
      <c r="E272" s="3">
        <v>0</v>
      </c>
    </row>
    <row r="273" spans="1:5" x14ac:dyDescent="0.25">
      <c r="A273">
        <v>2165</v>
      </c>
      <c r="B273">
        <v>1</v>
      </c>
      <c r="C273" t="s">
        <v>1060</v>
      </c>
      <c r="D273" s="4">
        <v>1314.74</v>
      </c>
      <c r="E273" s="3">
        <v>3433.02</v>
      </c>
    </row>
    <row r="274" spans="1:5" x14ac:dyDescent="0.25">
      <c r="A274">
        <v>2167</v>
      </c>
      <c r="B274">
        <v>1</v>
      </c>
      <c r="C274" t="s">
        <v>1061</v>
      </c>
      <c r="D274" s="4">
        <v>0</v>
      </c>
      <c r="E274" s="3">
        <v>0</v>
      </c>
    </row>
    <row r="275" spans="1:5" x14ac:dyDescent="0.25">
      <c r="A275">
        <v>2168</v>
      </c>
      <c r="B275">
        <v>1</v>
      </c>
      <c r="C275" t="s">
        <v>1062</v>
      </c>
      <c r="D275" s="4">
        <v>0</v>
      </c>
      <c r="E275" s="3">
        <v>0</v>
      </c>
    </row>
    <row r="276" spans="1:5" x14ac:dyDescent="0.25">
      <c r="A276">
        <v>2169</v>
      </c>
      <c r="B276">
        <v>1</v>
      </c>
      <c r="C276" t="s">
        <v>1063</v>
      </c>
      <c r="D276" s="4">
        <v>0</v>
      </c>
      <c r="E276" s="3">
        <v>0</v>
      </c>
    </row>
    <row r="277" spans="1:5" x14ac:dyDescent="0.25">
      <c r="A277">
        <v>2170</v>
      </c>
      <c r="B277">
        <v>1</v>
      </c>
      <c r="C277" t="s">
        <v>1064</v>
      </c>
      <c r="D277" s="4">
        <v>0</v>
      </c>
      <c r="E277" s="3">
        <v>0</v>
      </c>
    </row>
    <row r="278" spans="1:5" x14ac:dyDescent="0.25">
      <c r="A278">
        <v>2171</v>
      </c>
      <c r="B278">
        <v>1</v>
      </c>
      <c r="C278" t="s">
        <v>1065</v>
      </c>
      <c r="D278" s="4">
        <v>0</v>
      </c>
      <c r="E278" s="3">
        <v>0</v>
      </c>
    </row>
    <row r="279" spans="1:5" x14ac:dyDescent="0.25">
      <c r="A279">
        <v>2172</v>
      </c>
      <c r="B279">
        <v>1</v>
      </c>
      <c r="C279" t="s">
        <v>1066</v>
      </c>
      <c r="D279" s="4">
        <v>0</v>
      </c>
      <c r="E279" s="3">
        <v>0</v>
      </c>
    </row>
    <row r="280" spans="1:5" x14ac:dyDescent="0.25">
      <c r="A280">
        <v>2174</v>
      </c>
      <c r="B280">
        <v>1</v>
      </c>
      <c r="C280" t="s">
        <v>1067</v>
      </c>
      <c r="D280" s="4">
        <v>0</v>
      </c>
      <c r="E280" s="3">
        <v>0</v>
      </c>
    </row>
    <row r="281" spans="1:5" x14ac:dyDescent="0.25">
      <c r="A281">
        <v>2176</v>
      </c>
      <c r="B281">
        <v>1</v>
      </c>
      <c r="C281" t="s">
        <v>1068</v>
      </c>
      <c r="D281" s="4">
        <v>158.68</v>
      </c>
      <c r="E281" s="3">
        <v>414.33</v>
      </c>
    </row>
    <row r="282" spans="1:5" x14ac:dyDescent="0.25">
      <c r="A282">
        <v>2180</v>
      </c>
      <c r="B282">
        <v>1</v>
      </c>
      <c r="C282" t="s">
        <v>1069</v>
      </c>
      <c r="D282" s="4">
        <v>0</v>
      </c>
      <c r="E282" s="3">
        <v>0</v>
      </c>
    </row>
    <row r="283" spans="1:5" x14ac:dyDescent="0.25">
      <c r="A283">
        <v>2184</v>
      </c>
      <c r="B283">
        <v>1</v>
      </c>
      <c r="C283" t="s">
        <v>1070</v>
      </c>
      <c r="D283" s="4">
        <v>0</v>
      </c>
      <c r="E283" s="3">
        <v>0</v>
      </c>
    </row>
    <row r="284" spans="1:5" x14ac:dyDescent="0.25">
      <c r="A284">
        <v>2190</v>
      </c>
      <c r="B284">
        <v>1</v>
      </c>
      <c r="C284" t="s">
        <v>288</v>
      </c>
      <c r="D284" s="4">
        <v>0</v>
      </c>
      <c r="E284" s="3">
        <v>0</v>
      </c>
    </row>
    <row r="285" spans="1:5" x14ac:dyDescent="0.25">
      <c r="A285">
        <v>2198</v>
      </c>
      <c r="B285">
        <v>1</v>
      </c>
      <c r="C285" t="s">
        <v>1071</v>
      </c>
      <c r="D285" s="4">
        <v>0</v>
      </c>
      <c r="E285" s="3">
        <v>0</v>
      </c>
    </row>
    <row r="286" spans="1:5" x14ac:dyDescent="0.25">
      <c r="A286">
        <v>2215</v>
      </c>
      <c r="B286">
        <v>1</v>
      </c>
      <c r="C286" t="s">
        <v>1072</v>
      </c>
      <c r="D286" s="4">
        <v>0</v>
      </c>
      <c r="E286" s="3">
        <v>0</v>
      </c>
    </row>
    <row r="287" spans="1:5" x14ac:dyDescent="0.25">
      <c r="A287">
        <v>2310</v>
      </c>
      <c r="B287">
        <v>1</v>
      </c>
      <c r="C287" t="s">
        <v>1073</v>
      </c>
      <c r="D287" s="4">
        <v>0</v>
      </c>
      <c r="E287" s="3">
        <v>0</v>
      </c>
    </row>
    <row r="288" spans="1:5" x14ac:dyDescent="0.25">
      <c r="A288">
        <v>2311</v>
      </c>
      <c r="B288">
        <v>1</v>
      </c>
      <c r="C288" t="s">
        <v>1074</v>
      </c>
      <c r="D288" s="4">
        <v>0</v>
      </c>
      <c r="E288" s="3">
        <v>0</v>
      </c>
    </row>
    <row r="289" spans="1:5" x14ac:dyDescent="0.25">
      <c r="A289">
        <v>2342</v>
      </c>
      <c r="B289">
        <v>1</v>
      </c>
      <c r="C289" t="s">
        <v>293</v>
      </c>
      <c r="D289" s="4">
        <v>0</v>
      </c>
      <c r="E289" s="3">
        <v>0</v>
      </c>
    </row>
    <row r="290" spans="1:5" x14ac:dyDescent="0.25">
      <c r="A290">
        <v>2358</v>
      </c>
      <c r="B290">
        <v>1</v>
      </c>
      <c r="C290" t="s">
        <v>1075</v>
      </c>
      <c r="D290" s="4">
        <v>0</v>
      </c>
      <c r="E290" s="3">
        <v>0</v>
      </c>
    </row>
    <row r="291" spans="1:5" x14ac:dyDescent="0.25">
      <c r="A291">
        <v>2364</v>
      </c>
      <c r="B291">
        <v>1</v>
      </c>
      <c r="C291" t="s">
        <v>1076</v>
      </c>
      <c r="D291" s="4">
        <v>0</v>
      </c>
      <c r="E291" s="3">
        <v>0</v>
      </c>
    </row>
    <row r="292" spans="1:5" x14ac:dyDescent="0.25">
      <c r="A292">
        <v>2365</v>
      </c>
      <c r="B292">
        <v>1</v>
      </c>
      <c r="C292" t="s">
        <v>296</v>
      </c>
      <c r="D292" s="4">
        <v>0</v>
      </c>
      <c r="E292" s="3">
        <v>0</v>
      </c>
    </row>
    <row r="293" spans="1:5" x14ac:dyDescent="0.25">
      <c r="A293">
        <v>2396</v>
      </c>
      <c r="B293">
        <v>1</v>
      </c>
      <c r="C293" t="s">
        <v>1077</v>
      </c>
      <c r="D293" s="4">
        <v>0</v>
      </c>
      <c r="E293" s="3">
        <v>0</v>
      </c>
    </row>
    <row r="294" spans="1:5" x14ac:dyDescent="0.25">
      <c r="A294">
        <v>2397</v>
      </c>
      <c r="B294">
        <v>1</v>
      </c>
      <c r="C294" t="s">
        <v>1078</v>
      </c>
      <c r="D294" s="4">
        <v>0</v>
      </c>
      <c r="E294" s="3">
        <v>0</v>
      </c>
    </row>
    <row r="295" spans="1:5" x14ac:dyDescent="0.25">
      <c r="A295">
        <v>2448</v>
      </c>
      <c r="B295">
        <v>1</v>
      </c>
      <c r="C295" t="s">
        <v>1079</v>
      </c>
      <c r="D295" s="4">
        <v>0</v>
      </c>
      <c r="E295" s="3">
        <v>0</v>
      </c>
    </row>
    <row r="296" spans="1:5" x14ac:dyDescent="0.25">
      <c r="A296">
        <v>2527</v>
      </c>
      <c r="B296">
        <v>1</v>
      </c>
      <c r="C296" t="s">
        <v>1080</v>
      </c>
      <c r="D296" s="4">
        <v>294.68</v>
      </c>
      <c r="E296" s="3">
        <v>769.47</v>
      </c>
    </row>
    <row r="297" spans="1:5" x14ac:dyDescent="0.25">
      <c r="A297">
        <v>2534</v>
      </c>
      <c r="B297">
        <v>1</v>
      </c>
      <c r="C297" t="s">
        <v>1081</v>
      </c>
      <c r="D297" s="4">
        <v>0</v>
      </c>
      <c r="E297" s="3">
        <v>0</v>
      </c>
    </row>
    <row r="298" spans="1:5" x14ac:dyDescent="0.25">
      <c r="A298">
        <v>2536</v>
      </c>
      <c r="B298">
        <v>1</v>
      </c>
      <c r="C298" t="s">
        <v>1082</v>
      </c>
      <c r="D298" s="4">
        <v>0</v>
      </c>
      <c r="E298" s="3">
        <v>0</v>
      </c>
    </row>
    <row r="299" spans="1:5" x14ac:dyDescent="0.25">
      <c r="A299">
        <v>2580</v>
      </c>
      <c r="B299">
        <v>1</v>
      </c>
      <c r="C299" t="s">
        <v>1083</v>
      </c>
      <c r="D299" s="4">
        <v>1133.4000000000001</v>
      </c>
      <c r="E299" s="3">
        <v>2959.5</v>
      </c>
    </row>
    <row r="300" spans="1:5" x14ac:dyDescent="0.25">
      <c r="A300">
        <v>2609</v>
      </c>
      <c r="B300">
        <v>1</v>
      </c>
      <c r="C300" t="s">
        <v>1084</v>
      </c>
      <c r="D300" s="4">
        <v>680.04</v>
      </c>
      <c r="E300" s="3">
        <v>1775.7</v>
      </c>
    </row>
    <row r="301" spans="1:5" x14ac:dyDescent="0.25">
      <c r="A301">
        <v>2683</v>
      </c>
      <c r="B301">
        <v>1</v>
      </c>
      <c r="C301" t="s">
        <v>1085</v>
      </c>
      <c r="D301" s="4">
        <v>0</v>
      </c>
      <c r="E301" s="3">
        <v>0</v>
      </c>
    </row>
    <row r="302" spans="1:5" x14ac:dyDescent="0.25">
      <c r="A302">
        <v>2687</v>
      </c>
      <c r="B302">
        <v>1</v>
      </c>
      <c r="C302" t="s">
        <v>306</v>
      </c>
      <c r="D302" s="4">
        <v>0</v>
      </c>
      <c r="E302" s="3">
        <v>0</v>
      </c>
    </row>
    <row r="303" spans="1:5" x14ac:dyDescent="0.25">
      <c r="A303">
        <v>2689</v>
      </c>
      <c r="B303">
        <v>1</v>
      </c>
      <c r="C303" t="s">
        <v>1086</v>
      </c>
      <c r="D303" s="4">
        <v>0</v>
      </c>
      <c r="E303" s="3">
        <v>0</v>
      </c>
    </row>
    <row r="304" spans="1:5" x14ac:dyDescent="0.25">
      <c r="A304">
        <v>2711</v>
      </c>
      <c r="B304">
        <v>1</v>
      </c>
      <c r="C304" t="s">
        <v>1087</v>
      </c>
      <c r="D304" s="4">
        <v>226.68</v>
      </c>
      <c r="E304" s="3">
        <v>591.9</v>
      </c>
    </row>
    <row r="305" spans="1:5" x14ac:dyDescent="0.25">
      <c r="A305">
        <v>2752</v>
      </c>
      <c r="B305">
        <v>1</v>
      </c>
      <c r="C305" t="s">
        <v>1088</v>
      </c>
      <c r="D305" s="4">
        <v>1541.42</v>
      </c>
      <c r="E305" s="3">
        <v>4024.92</v>
      </c>
    </row>
    <row r="306" spans="1:5" x14ac:dyDescent="0.25">
      <c r="A306">
        <v>2753</v>
      </c>
      <c r="B306">
        <v>1</v>
      </c>
      <c r="C306" t="s">
        <v>1089</v>
      </c>
      <c r="D306" s="4">
        <v>0</v>
      </c>
      <c r="E306" s="3">
        <v>0</v>
      </c>
    </row>
    <row r="307" spans="1:5" x14ac:dyDescent="0.25">
      <c r="A307">
        <v>2754</v>
      </c>
      <c r="B307">
        <v>1</v>
      </c>
      <c r="C307" t="s">
        <v>1090</v>
      </c>
      <c r="D307" s="4">
        <v>0</v>
      </c>
      <c r="E307" s="3">
        <v>0</v>
      </c>
    </row>
    <row r="308" spans="1:5" x14ac:dyDescent="0.25">
      <c r="A308">
        <v>2769</v>
      </c>
      <c r="B308">
        <v>1</v>
      </c>
      <c r="C308" t="s">
        <v>313</v>
      </c>
      <c r="D308" s="4">
        <v>0</v>
      </c>
      <c r="E308" s="3">
        <v>0</v>
      </c>
    </row>
    <row r="309" spans="1:5" x14ac:dyDescent="0.25">
      <c r="A309">
        <v>2805</v>
      </c>
      <c r="B309">
        <v>1</v>
      </c>
      <c r="C309" t="s">
        <v>1092</v>
      </c>
      <c r="D309" s="4">
        <v>0</v>
      </c>
      <c r="E309" s="3">
        <v>0</v>
      </c>
    </row>
    <row r="310" spans="1:5" x14ac:dyDescent="0.25">
      <c r="A310">
        <v>2835</v>
      </c>
      <c r="B310">
        <v>1</v>
      </c>
      <c r="C310" t="s">
        <v>1093</v>
      </c>
      <c r="D310" s="4">
        <v>0</v>
      </c>
      <c r="E310" s="3">
        <v>0</v>
      </c>
    </row>
    <row r="311" spans="1:5" x14ac:dyDescent="0.25">
      <c r="A311">
        <v>2853</v>
      </c>
      <c r="B311">
        <v>1</v>
      </c>
      <c r="C311" t="s">
        <v>1094</v>
      </c>
      <c r="D311" s="4">
        <v>906.72</v>
      </c>
      <c r="E311" s="3">
        <v>2367.6</v>
      </c>
    </row>
    <row r="312" spans="1:5" x14ac:dyDescent="0.25">
      <c r="A312">
        <v>2854</v>
      </c>
      <c r="B312">
        <v>1</v>
      </c>
      <c r="C312" t="s">
        <v>1095</v>
      </c>
      <c r="D312" s="4">
        <v>0</v>
      </c>
      <c r="E312" s="3">
        <v>0</v>
      </c>
    </row>
    <row r="313" spans="1:5" x14ac:dyDescent="0.25">
      <c r="A313">
        <v>2856</v>
      </c>
      <c r="B313">
        <v>1</v>
      </c>
      <c r="C313" t="s">
        <v>1096</v>
      </c>
      <c r="D313" s="4">
        <v>0</v>
      </c>
      <c r="E313" s="3">
        <v>0</v>
      </c>
    </row>
    <row r="314" spans="1:5" x14ac:dyDescent="0.25">
      <c r="A314">
        <v>2859</v>
      </c>
      <c r="B314">
        <v>1</v>
      </c>
      <c r="C314" t="s">
        <v>1097</v>
      </c>
      <c r="D314" s="4">
        <v>0</v>
      </c>
      <c r="E314" s="3">
        <v>0</v>
      </c>
    </row>
    <row r="315" spans="1:5" x14ac:dyDescent="0.25">
      <c r="A315">
        <v>2860</v>
      </c>
      <c r="B315">
        <v>1</v>
      </c>
      <c r="C315" t="s">
        <v>1098</v>
      </c>
      <c r="D315" s="4">
        <v>680.04</v>
      </c>
      <c r="E315" s="3">
        <v>1775.7</v>
      </c>
    </row>
    <row r="316" spans="1:5" x14ac:dyDescent="0.25">
      <c r="A316">
        <v>2884</v>
      </c>
      <c r="B316">
        <v>1</v>
      </c>
      <c r="C316" t="s">
        <v>1099</v>
      </c>
      <c r="D316" s="4">
        <v>45.34</v>
      </c>
      <c r="E316" s="3">
        <v>118.38</v>
      </c>
    </row>
    <row r="317" spans="1:5" x14ac:dyDescent="0.25">
      <c r="A317">
        <v>2886</v>
      </c>
      <c r="B317">
        <v>1</v>
      </c>
      <c r="C317" t="s">
        <v>1100</v>
      </c>
      <c r="D317" s="4">
        <v>0</v>
      </c>
      <c r="E317" s="3">
        <v>0</v>
      </c>
    </row>
    <row r="318" spans="1:5" x14ac:dyDescent="0.25">
      <c r="A318">
        <v>2888</v>
      </c>
      <c r="B318">
        <v>1</v>
      </c>
      <c r="C318" t="s">
        <v>323</v>
      </c>
      <c r="D318" s="4">
        <v>0</v>
      </c>
      <c r="E318" s="3">
        <v>0</v>
      </c>
    </row>
    <row r="319" spans="1:5" x14ac:dyDescent="0.25">
      <c r="A319">
        <v>2889</v>
      </c>
      <c r="B319">
        <v>1</v>
      </c>
      <c r="C319" t="s">
        <v>1101</v>
      </c>
      <c r="D319" s="4">
        <v>0</v>
      </c>
      <c r="E319" s="3">
        <v>0</v>
      </c>
    </row>
    <row r="320" spans="1:5" x14ac:dyDescent="0.25">
      <c r="A320">
        <v>2890</v>
      </c>
      <c r="B320">
        <v>1</v>
      </c>
      <c r="C320" t="s">
        <v>1102</v>
      </c>
      <c r="D320" s="4">
        <v>0</v>
      </c>
      <c r="E320" s="3">
        <v>0</v>
      </c>
    </row>
    <row r="321" spans="1:5" x14ac:dyDescent="0.25">
      <c r="A321">
        <v>2895</v>
      </c>
      <c r="B321">
        <v>1</v>
      </c>
      <c r="C321" t="s">
        <v>1103</v>
      </c>
      <c r="D321" s="4">
        <v>906.72</v>
      </c>
      <c r="E321" s="3">
        <v>2367.6</v>
      </c>
    </row>
    <row r="322" spans="1:5" x14ac:dyDescent="0.25">
      <c r="A322">
        <v>2897</v>
      </c>
      <c r="B322">
        <v>1</v>
      </c>
      <c r="C322" t="s">
        <v>1104</v>
      </c>
      <c r="D322" s="4">
        <v>0</v>
      </c>
      <c r="E322" s="3">
        <v>0</v>
      </c>
    </row>
    <row r="323" spans="1:5" x14ac:dyDescent="0.25">
      <c r="A323">
        <v>2898</v>
      </c>
      <c r="B323">
        <v>1</v>
      </c>
      <c r="C323" t="s">
        <v>1105</v>
      </c>
      <c r="D323" s="4">
        <v>0</v>
      </c>
      <c r="E323" s="3">
        <v>0</v>
      </c>
    </row>
    <row r="324" spans="1:5" x14ac:dyDescent="0.25">
      <c r="A324">
        <v>2899</v>
      </c>
      <c r="B324">
        <v>1</v>
      </c>
      <c r="C324" t="s">
        <v>329</v>
      </c>
      <c r="D324" s="4">
        <v>0</v>
      </c>
      <c r="E324" s="3">
        <v>0</v>
      </c>
    </row>
    <row r="325" spans="1:5" x14ac:dyDescent="0.25">
      <c r="A325">
        <v>2902</v>
      </c>
      <c r="B325">
        <v>1</v>
      </c>
      <c r="C325" t="s">
        <v>1106</v>
      </c>
      <c r="D325" s="4">
        <v>0</v>
      </c>
      <c r="E325" s="3">
        <v>0</v>
      </c>
    </row>
    <row r="326" spans="1:5" x14ac:dyDescent="0.25">
      <c r="A326">
        <v>2903</v>
      </c>
      <c r="B326">
        <v>1</v>
      </c>
      <c r="C326" t="s">
        <v>1107</v>
      </c>
      <c r="D326" s="4">
        <v>0</v>
      </c>
      <c r="E326" s="3">
        <v>0</v>
      </c>
    </row>
    <row r="327" spans="1:5" x14ac:dyDescent="0.25">
      <c r="A327">
        <v>2904</v>
      </c>
      <c r="B327">
        <v>1</v>
      </c>
      <c r="C327" t="s">
        <v>1108</v>
      </c>
      <c r="D327" s="4">
        <v>226.68</v>
      </c>
      <c r="E327" s="3">
        <v>591.9</v>
      </c>
    </row>
    <row r="328" spans="1:5" x14ac:dyDescent="0.25">
      <c r="A328">
        <v>2905</v>
      </c>
      <c r="B328">
        <v>1</v>
      </c>
      <c r="C328" t="s">
        <v>1109</v>
      </c>
      <c r="D328" s="4">
        <v>0</v>
      </c>
      <c r="E328" s="3">
        <v>0</v>
      </c>
    </row>
    <row r="329" spans="1:5" x14ac:dyDescent="0.25">
      <c r="A329">
        <v>2906</v>
      </c>
      <c r="B329">
        <v>1</v>
      </c>
      <c r="C329" t="s">
        <v>1110</v>
      </c>
      <c r="D329" s="4">
        <v>0</v>
      </c>
      <c r="E329" s="3">
        <v>0</v>
      </c>
    </row>
    <row r="330" spans="1:5" x14ac:dyDescent="0.25">
      <c r="A330">
        <v>2907</v>
      </c>
      <c r="B330">
        <v>1</v>
      </c>
      <c r="C330" t="s">
        <v>335</v>
      </c>
      <c r="D330" s="4">
        <v>0</v>
      </c>
      <c r="E330" s="3">
        <v>0</v>
      </c>
    </row>
    <row r="331" spans="1:5" x14ac:dyDescent="0.25">
      <c r="A331">
        <v>2908</v>
      </c>
      <c r="B331">
        <v>1</v>
      </c>
      <c r="C331" t="s">
        <v>336</v>
      </c>
      <c r="D331" s="4">
        <v>0</v>
      </c>
      <c r="E331" s="3">
        <v>0</v>
      </c>
    </row>
    <row r="332" spans="1:5" x14ac:dyDescent="0.25">
      <c r="A332">
        <v>4000</v>
      </c>
      <c r="B332">
        <v>7</v>
      </c>
      <c r="C332" t="s">
        <v>1145</v>
      </c>
      <c r="D332" s="4">
        <v>0</v>
      </c>
      <c r="E332" s="3">
        <v>0</v>
      </c>
    </row>
    <row r="333" spans="1:5" x14ac:dyDescent="0.25">
      <c r="A333">
        <v>4001</v>
      </c>
      <c r="B333">
        <v>7</v>
      </c>
      <c r="C333" t="s">
        <v>1146</v>
      </c>
      <c r="D333" s="4">
        <v>0</v>
      </c>
      <c r="E333" s="3">
        <v>0</v>
      </c>
    </row>
    <row r="334" spans="1:5" x14ac:dyDescent="0.25">
      <c r="A334">
        <v>4003</v>
      </c>
      <c r="B334">
        <v>7</v>
      </c>
      <c r="C334" t="s">
        <v>1147</v>
      </c>
      <c r="D334" s="4">
        <v>0</v>
      </c>
      <c r="E334" s="3">
        <v>0</v>
      </c>
    </row>
    <row r="335" spans="1:5" x14ac:dyDescent="0.25">
      <c r="A335">
        <v>4004</v>
      </c>
      <c r="B335">
        <v>7</v>
      </c>
      <c r="C335" t="s">
        <v>1148</v>
      </c>
      <c r="D335" s="4">
        <v>0</v>
      </c>
      <c r="E335" s="3">
        <v>0</v>
      </c>
    </row>
    <row r="336" spans="1:5" x14ac:dyDescent="0.25">
      <c r="A336">
        <v>4005</v>
      </c>
      <c r="B336">
        <v>7</v>
      </c>
      <c r="C336" t="s">
        <v>1149</v>
      </c>
      <c r="D336" s="4">
        <v>0</v>
      </c>
      <c r="E336" s="3">
        <v>0</v>
      </c>
    </row>
    <row r="337" spans="1:5" x14ac:dyDescent="0.25">
      <c r="A337">
        <v>4007</v>
      </c>
      <c r="B337">
        <v>7</v>
      </c>
      <c r="C337" t="s">
        <v>1150</v>
      </c>
      <c r="D337" s="4">
        <v>0</v>
      </c>
      <c r="E337" s="3">
        <v>0</v>
      </c>
    </row>
    <row r="338" spans="1:5" x14ac:dyDescent="0.25">
      <c r="A338">
        <v>4008</v>
      </c>
      <c r="B338">
        <v>7</v>
      </c>
      <c r="C338" t="s">
        <v>1151</v>
      </c>
      <c r="D338" s="4">
        <v>0</v>
      </c>
      <c r="E338" s="3">
        <v>0</v>
      </c>
    </row>
    <row r="339" spans="1:5" x14ac:dyDescent="0.25">
      <c r="A339">
        <v>4011</v>
      </c>
      <c r="B339">
        <v>7</v>
      </c>
      <c r="C339" t="s">
        <v>1152</v>
      </c>
      <c r="D339" s="4">
        <v>0</v>
      </c>
      <c r="E339" s="3">
        <v>0</v>
      </c>
    </row>
    <row r="340" spans="1:5" x14ac:dyDescent="0.25">
      <c r="A340">
        <v>4015</v>
      </c>
      <c r="B340">
        <v>7</v>
      </c>
      <c r="C340" t="s">
        <v>1153</v>
      </c>
      <c r="D340" s="4">
        <v>0</v>
      </c>
      <c r="E340" s="3">
        <v>0</v>
      </c>
    </row>
    <row r="341" spans="1:5" x14ac:dyDescent="0.25">
      <c r="A341">
        <v>4016</v>
      </c>
      <c r="B341">
        <v>7</v>
      </c>
      <c r="C341" t="s">
        <v>1154</v>
      </c>
      <c r="D341" s="4">
        <v>0</v>
      </c>
      <c r="E341" s="3">
        <v>0</v>
      </c>
    </row>
    <row r="342" spans="1:5" x14ac:dyDescent="0.25">
      <c r="A342">
        <v>4017</v>
      </c>
      <c r="B342">
        <v>7</v>
      </c>
      <c r="C342" t="s">
        <v>1155</v>
      </c>
      <c r="D342" s="4">
        <v>680.04</v>
      </c>
      <c r="E342" s="3">
        <v>1775.7</v>
      </c>
    </row>
    <row r="343" spans="1:5" x14ac:dyDescent="0.25">
      <c r="A343">
        <v>4018</v>
      </c>
      <c r="B343">
        <v>7</v>
      </c>
      <c r="C343" t="s">
        <v>1156</v>
      </c>
      <c r="D343" s="4">
        <v>0</v>
      </c>
      <c r="E343" s="3">
        <v>0</v>
      </c>
    </row>
    <row r="344" spans="1:5" x14ac:dyDescent="0.25">
      <c r="A344">
        <v>4020</v>
      </c>
      <c r="B344">
        <v>7</v>
      </c>
      <c r="C344" t="s">
        <v>1157</v>
      </c>
      <c r="D344" s="4">
        <v>0</v>
      </c>
      <c r="E344" s="3">
        <v>0</v>
      </c>
    </row>
    <row r="345" spans="1:5" x14ac:dyDescent="0.25">
      <c r="A345">
        <v>4025</v>
      </c>
      <c r="B345">
        <v>7</v>
      </c>
      <c r="C345" t="s">
        <v>1158</v>
      </c>
      <c r="D345" s="4">
        <v>0</v>
      </c>
      <c r="E345" s="3">
        <v>0</v>
      </c>
    </row>
    <row r="346" spans="1:5" x14ac:dyDescent="0.25">
      <c r="A346">
        <v>4026</v>
      </c>
      <c r="B346">
        <v>7</v>
      </c>
      <c r="C346" t="s">
        <v>1159</v>
      </c>
      <c r="D346" s="4">
        <v>0</v>
      </c>
      <c r="E346" s="3">
        <v>0</v>
      </c>
    </row>
    <row r="347" spans="1:5" x14ac:dyDescent="0.25">
      <c r="A347">
        <v>4027</v>
      </c>
      <c r="B347">
        <v>7</v>
      </c>
      <c r="C347" t="s">
        <v>1160</v>
      </c>
      <c r="D347" s="4">
        <v>0</v>
      </c>
      <c r="E347" s="3">
        <v>0</v>
      </c>
    </row>
    <row r="348" spans="1:5" x14ac:dyDescent="0.25">
      <c r="A348">
        <v>4029</v>
      </c>
      <c r="B348">
        <v>7</v>
      </c>
      <c r="C348" t="s">
        <v>1161</v>
      </c>
      <c r="D348" s="4">
        <v>0</v>
      </c>
      <c r="E348" s="3">
        <v>0</v>
      </c>
    </row>
    <row r="349" spans="1:5" x14ac:dyDescent="0.25">
      <c r="A349">
        <v>4031</v>
      </c>
      <c r="B349">
        <v>7</v>
      </c>
      <c r="C349" t="s">
        <v>1162</v>
      </c>
      <c r="D349" s="4">
        <v>0</v>
      </c>
      <c r="E349" s="3">
        <v>0</v>
      </c>
    </row>
    <row r="350" spans="1:5" x14ac:dyDescent="0.25">
      <c r="A350">
        <v>4035</v>
      </c>
      <c r="B350">
        <v>7</v>
      </c>
      <c r="C350" t="s">
        <v>1163</v>
      </c>
      <c r="D350" s="4">
        <v>453.36</v>
      </c>
      <c r="E350" s="3">
        <v>1183.8</v>
      </c>
    </row>
    <row r="351" spans="1:5" x14ac:dyDescent="0.25">
      <c r="A351">
        <v>4036</v>
      </c>
      <c r="B351">
        <v>7</v>
      </c>
      <c r="C351" t="s">
        <v>1164</v>
      </c>
      <c r="D351" s="4">
        <v>0</v>
      </c>
      <c r="E351" s="3">
        <v>0</v>
      </c>
    </row>
    <row r="352" spans="1:5" x14ac:dyDescent="0.25">
      <c r="A352">
        <v>4038</v>
      </c>
      <c r="B352">
        <v>7</v>
      </c>
      <c r="C352" t="s">
        <v>1165</v>
      </c>
      <c r="D352" s="4">
        <v>544.03</v>
      </c>
      <c r="E352" s="3">
        <v>1420.56</v>
      </c>
    </row>
    <row r="353" spans="1:5" x14ac:dyDescent="0.25">
      <c r="A353">
        <v>4039</v>
      </c>
      <c r="B353">
        <v>7</v>
      </c>
      <c r="C353" t="s">
        <v>1166</v>
      </c>
      <c r="D353" s="4">
        <v>0</v>
      </c>
      <c r="E353" s="3">
        <v>0</v>
      </c>
    </row>
    <row r="354" spans="1:5" x14ac:dyDescent="0.25">
      <c r="A354">
        <v>4043</v>
      </c>
      <c r="B354">
        <v>7</v>
      </c>
      <c r="C354" t="s">
        <v>1167</v>
      </c>
      <c r="D354" s="4">
        <v>0</v>
      </c>
      <c r="E354" s="3">
        <v>0</v>
      </c>
    </row>
    <row r="355" spans="1:5" x14ac:dyDescent="0.25">
      <c r="A355">
        <v>4049</v>
      </c>
      <c r="B355">
        <v>7</v>
      </c>
      <c r="C355" t="s">
        <v>1168</v>
      </c>
      <c r="D355" s="4">
        <v>0</v>
      </c>
      <c r="E355" s="3">
        <v>0</v>
      </c>
    </row>
    <row r="356" spans="1:5" x14ac:dyDescent="0.25">
      <c r="A356">
        <v>4050</v>
      </c>
      <c r="B356">
        <v>7</v>
      </c>
      <c r="C356" t="s">
        <v>1169</v>
      </c>
      <c r="D356" s="4">
        <v>0</v>
      </c>
      <c r="E356" s="3">
        <v>0</v>
      </c>
    </row>
    <row r="357" spans="1:5" x14ac:dyDescent="0.25">
      <c r="A357">
        <v>4053</v>
      </c>
      <c r="B357">
        <v>7</v>
      </c>
      <c r="C357" t="s">
        <v>1170</v>
      </c>
      <c r="D357" s="4">
        <v>0</v>
      </c>
      <c r="E357" s="3">
        <v>0</v>
      </c>
    </row>
    <row r="358" spans="1:5" x14ac:dyDescent="0.25">
      <c r="A358">
        <v>4054</v>
      </c>
      <c r="B358">
        <v>7</v>
      </c>
      <c r="C358" t="s">
        <v>1171</v>
      </c>
      <c r="D358" s="4">
        <v>0</v>
      </c>
      <c r="E358" s="3">
        <v>0</v>
      </c>
    </row>
    <row r="359" spans="1:5" x14ac:dyDescent="0.25">
      <c r="A359">
        <v>4055</v>
      </c>
      <c r="B359">
        <v>7</v>
      </c>
      <c r="C359" t="s">
        <v>1172</v>
      </c>
      <c r="D359" s="4">
        <v>0</v>
      </c>
      <c r="E359" s="3">
        <v>0</v>
      </c>
    </row>
    <row r="360" spans="1:5" x14ac:dyDescent="0.25">
      <c r="A360">
        <v>4056</v>
      </c>
      <c r="B360">
        <v>7</v>
      </c>
      <c r="C360" t="s">
        <v>1173</v>
      </c>
      <c r="D360" s="4">
        <v>0</v>
      </c>
      <c r="E360" s="3">
        <v>0</v>
      </c>
    </row>
    <row r="361" spans="1:5" x14ac:dyDescent="0.25">
      <c r="A361">
        <v>4057</v>
      </c>
      <c r="B361">
        <v>7</v>
      </c>
      <c r="C361" t="s">
        <v>1174</v>
      </c>
      <c r="D361" s="4">
        <v>0</v>
      </c>
      <c r="E361" s="3">
        <v>0</v>
      </c>
    </row>
    <row r="362" spans="1:5" x14ac:dyDescent="0.25">
      <c r="A362">
        <v>4058</v>
      </c>
      <c r="B362">
        <v>7</v>
      </c>
      <c r="C362" t="s">
        <v>1175</v>
      </c>
      <c r="D362" s="4">
        <v>0</v>
      </c>
      <c r="E362" s="3">
        <v>0</v>
      </c>
    </row>
    <row r="363" spans="1:5" x14ac:dyDescent="0.25">
      <c r="A363">
        <v>4059</v>
      </c>
      <c r="B363">
        <v>7</v>
      </c>
      <c r="C363" t="s">
        <v>1176</v>
      </c>
      <c r="D363" s="4">
        <v>0</v>
      </c>
      <c r="E363" s="3">
        <v>0</v>
      </c>
    </row>
    <row r="364" spans="1:5" x14ac:dyDescent="0.25">
      <c r="A364">
        <v>4064</v>
      </c>
      <c r="B364">
        <v>7</v>
      </c>
      <c r="C364" t="s">
        <v>1177</v>
      </c>
      <c r="D364" s="4">
        <v>204.01</v>
      </c>
      <c r="E364" s="3">
        <v>532.71</v>
      </c>
    </row>
    <row r="365" spans="1:5" x14ac:dyDescent="0.25">
      <c r="A365">
        <v>4066</v>
      </c>
      <c r="B365">
        <v>7</v>
      </c>
      <c r="C365" t="s">
        <v>1178</v>
      </c>
      <c r="D365" s="4">
        <v>0</v>
      </c>
      <c r="E365" s="3">
        <v>0</v>
      </c>
    </row>
    <row r="366" spans="1:5" x14ac:dyDescent="0.25">
      <c r="A366">
        <v>4067</v>
      </c>
      <c r="B366">
        <v>7</v>
      </c>
      <c r="C366" t="s">
        <v>1179</v>
      </c>
      <c r="D366" s="4">
        <v>0</v>
      </c>
      <c r="E366" s="3">
        <v>0</v>
      </c>
    </row>
    <row r="367" spans="1:5" x14ac:dyDescent="0.25">
      <c r="A367">
        <v>4068</v>
      </c>
      <c r="B367">
        <v>7</v>
      </c>
      <c r="C367" t="s">
        <v>1180</v>
      </c>
      <c r="D367" s="4">
        <v>816.05</v>
      </c>
      <c r="E367" s="3">
        <v>2130.84</v>
      </c>
    </row>
    <row r="368" spans="1:5" x14ac:dyDescent="0.25">
      <c r="A368">
        <v>4070</v>
      </c>
      <c r="B368">
        <v>7</v>
      </c>
      <c r="C368" t="s">
        <v>1181</v>
      </c>
      <c r="D368" s="4">
        <v>0</v>
      </c>
      <c r="E368" s="3">
        <v>0</v>
      </c>
    </row>
    <row r="369" spans="1:5" x14ac:dyDescent="0.25">
      <c r="A369">
        <v>4073</v>
      </c>
      <c r="B369">
        <v>7</v>
      </c>
      <c r="C369" t="s">
        <v>1182</v>
      </c>
      <c r="D369" s="4">
        <v>0</v>
      </c>
      <c r="E369" s="3">
        <v>0</v>
      </c>
    </row>
    <row r="370" spans="1:5" x14ac:dyDescent="0.25">
      <c r="A370">
        <v>4074</v>
      </c>
      <c r="B370">
        <v>7</v>
      </c>
      <c r="C370" t="s">
        <v>1183</v>
      </c>
      <c r="D370" s="4">
        <v>0</v>
      </c>
      <c r="E370" s="3">
        <v>0</v>
      </c>
    </row>
    <row r="371" spans="1:5" x14ac:dyDescent="0.25">
      <c r="A371">
        <v>4075</v>
      </c>
      <c r="B371">
        <v>7</v>
      </c>
      <c r="C371" t="s">
        <v>1184</v>
      </c>
      <c r="D371" s="4">
        <v>0</v>
      </c>
      <c r="E371" s="3">
        <v>0</v>
      </c>
    </row>
    <row r="372" spans="1:5" x14ac:dyDescent="0.25">
      <c r="A372">
        <v>4078</v>
      </c>
      <c r="B372">
        <v>7</v>
      </c>
      <c r="C372" t="s">
        <v>1185</v>
      </c>
      <c r="D372" s="4">
        <v>0</v>
      </c>
      <c r="E372" s="3">
        <v>0</v>
      </c>
    </row>
    <row r="373" spans="1:5" x14ac:dyDescent="0.25">
      <c r="A373">
        <v>4079</v>
      </c>
      <c r="B373">
        <v>7</v>
      </c>
      <c r="C373" t="s">
        <v>1186</v>
      </c>
      <c r="D373" s="4">
        <v>0</v>
      </c>
      <c r="E373" s="3">
        <v>0</v>
      </c>
    </row>
    <row r="374" spans="1:5" x14ac:dyDescent="0.25">
      <c r="A374">
        <v>4080</v>
      </c>
      <c r="B374">
        <v>7</v>
      </c>
      <c r="C374" t="s">
        <v>1187</v>
      </c>
      <c r="D374" s="4">
        <v>0</v>
      </c>
      <c r="E374" s="3">
        <v>0</v>
      </c>
    </row>
    <row r="375" spans="1:5" x14ac:dyDescent="0.25">
      <c r="A375">
        <v>4081</v>
      </c>
      <c r="B375">
        <v>7</v>
      </c>
      <c r="C375" t="s">
        <v>1188</v>
      </c>
      <c r="D375" s="4">
        <v>0</v>
      </c>
      <c r="E375" s="3">
        <v>0</v>
      </c>
    </row>
    <row r="376" spans="1:5" x14ac:dyDescent="0.25">
      <c r="A376">
        <v>4082</v>
      </c>
      <c r="B376">
        <v>7</v>
      </c>
      <c r="C376" t="s">
        <v>1189</v>
      </c>
      <c r="D376" s="4">
        <v>0</v>
      </c>
      <c r="E376" s="3">
        <v>0</v>
      </c>
    </row>
    <row r="377" spans="1:5" x14ac:dyDescent="0.25">
      <c r="A377">
        <v>4083</v>
      </c>
      <c r="B377">
        <v>7</v>
      </c>
      <c r="C377" t="s">
        <v>1190</v>
      </c>
      <c r="D377" s="4">
        <v>0</v>
      </c>
      <c r="E377" s="3">
        <v>0</v>
      </c>
    </row>
    <row r="378" spans="1:5" x14ac:dyDescent="0.25">
      <c r="A378">
        <v>4084</v>
      </c>
      <c r="B378">
        <v>7</v>
      </c>
      <c r="C378" t="s">
        <v>1191</v>
      </c>
      <c r="D378" s="4">
        <v>0</v>
      </c>
      <c r="E378" s="3">
        <v>0</v>
      </c>
    </row>
    <row r="379" spans="1:5" x14ac:dyDescent="0.25">
      <c r="A379">
        <v>4085</v>
      </c>
      <c r="B379">
        <v>7</v>
      </c>
      <c r="C379" t="s">
        <v>1192</v>
      </c>
      <c r="D379" s="4">
        <v>0</v>
      </c>
      <c r="E379" s="3">
        <v>0</v>
      </c>
    </row>
    <row r="380" spans="1:5" x14ac:dyDescent="0.25">
      <c r="A380">
        <v>4087</v>
      </c>
      <c r="B380">
        <v>7</v>
      </c>
      <c r="C380" t="s">
        <v>1193</v>
      </c>
      <c r="D380" s="4">
        <v>0</v>
      </c>
      <c r="E380" s="3">
        <v>0</v>
      </c>
    </row>
    <row r="381" spans="1:5" x14ac:dyDescent="0.25">
      <c r="A381">
        <v>4088</v>
      </c>
      <c r="B381">
        <v>7</v>
      </c>
      <c r="C381" t="s">
        <v>1194</v>
      </c>
      <c r="D381" s="4">
        <v>453.36</v>
      </c>
      <c r="E381" s="3">
        <v>1183.8</v>
      </c>
    </row>
    <row r="382" spans="1:5" x14ac:dyDescent="0.25">
      <c r="A382">
        <v>4089</v>
      </c>
      <c r="B382">
        <v>7</v>
      </c>
      <c r="C382" t="s">
        <v>1195</v>
      </c>
      <c r="D382" s="4">
        <v>0</v>
      </c>
      <c r="E382" s="3">
        <v>0</v>
      </c>
    </row>
    <row r="383" spans="1:5" x14ac:dyDescent="0.25">
      <c r="A383">
        <v>4090</v>
      </c>
      <c r="B383">
        <v>7</v>
      </c>
      <c r="C383" t="s">
        <v>1196</v>
      </c>
      <c r="D383" s="4">
        <v>0</v>
      </c>
      <c r="E383" s="3">
        <v>0</v>
      </c>
    </row>
    <row r="384" spans="1:5" x14ac:dyDescent="0.25">
      <c r="A384">
        <v>4091</v>
      </c>
      <c r="B384">
        <v>7</v>
      </c>
      <c r="C384" t="s">
        <v>1197</v>
      </c>
      <c r="D384" s="4">
        <v>0</v>
      </c>
      <c r="E384" s="3">
        <v>0</v>
      </c>
    </row>
    <row r="385" spans="1:5" x14ac:dyDescent="0.25">
      <c r="A385">
        <v>4092</v>
      </c>
      <c r="B385">
        <v>7</v>
      </c>
      <c r="C385" t="s">
        <v>1198</v>
      </c>
      <c r="D385" s="4">
        <v>0</v>
      </c>
      <c r="E385" s="3">
        <v>0</v>
      </c>
    </row>
    <row r="386" spans="1:5" x14ac:dyDescent="0.25">
      <c r="A386">
        <v>4093</v>
      </c>
      <c r="B386">
        <v>7</v>
      </c>
      <c r="C386" t="s">
        <v>1199</v>
      </c>
      <c r="D386" s="4">
        <v>0</v>
      </c>
      <c r="E386" s="3">
        <v>0</v>
      </c>
    </row>
    <row r="387" spans="1:5" x14ac:dyDescent="0.25">
      <c r="A387">
        <v>4095</v>
      </c>
      <c r="B387">
        <v>7</v>
      </c>
      <c r="C387" t="s">
        <v>1200</v>
      </c>
      <c r="D387" s="4">
        <v>0</v>
      </c>
      <c r="E387" s="3">
        <v>0</v>
      </c>
    </row>
    <row r="388" spans="1:5" x14ac:dyDescent="0.25">
      <c r="A388">
        <v>4097</v>
      </c>
      <c r="B388">
        <v>7</v>
      </c>
      <c r="C388" t="s">
        <v>1201</v>
      </c>
      <c r="D388" s="4">
        <v>113.34</v>
      </c>
      <c r="E388" s="3">
        <v>295.95</v>
      </c>
    </row>
    <row r="389" spans="1:5" x14ac:dyDescent="0.25">
      <c r="A389">
        <v>4098</v>
      </c>
      <c r="B389">
        <v>7</v>
      </c>
      <c r="C389" t="s">
        <v>1202</v>
      </c>
      <c r="D389" s="4">
        <v>0</v>
      </c>
      <c r="E389" s="3">
        <v>0</v>
      </c>
    </row>
    <row r="390" spans="1:5" x14ac:dyDescent="0.25">
      <c r="A390">
        <v>4100</v>
      </c>
      <c r="B390">
        <v>7</v>
      </c>
      <c r="C390" t="s">
        <v>1203</v>
      </c>
      <c r="D390" s="4">
        <v>0</v>
      </c>
      <c r="E390" s="3">
        <v>0</v>
      </c>
    </row>
    <row r="391" spans="1:5" x14ac:dyDescent="0.25">
      <c r="A391">
        <v>4102</v>
      </c>
      <c r="B391">
        <v>7</v>
      </c>
      <c r="C391" t="s">
        <v>1204</v>
      </c>
      <c r="D391" s="4">
        <v>0</v>
      </c>
      <c r="E391" s="3">
        <v>0</v>
      </c>
    </row>
    <row r="392" spans="1:5" x14ac:dyDescent="0.25">
      <c r="A392">
        <v>4103</v>
      </c>
      <c r="B392">
        <v>7</v>
      </c>
      <c r="C392" t="s">
        <v>1205</v>
      </c>
      <c r="D392" s="4">
        <v>0</v>
      </c>
      <c r="E392" s="3">
        <v>0</v>
      </c>
    </row>
    <row r="393" spans="1:5" x14ac:dyDescent="0.25">
      <c r="A393">
        <v>4104</v>
      </c>
      <c r="B393">
        <v>7</v>
      </c>
      <c r="C393" t="s">
        <v>1206</v>
      </c>
      <c r="D393" s="4">
        <v>0</v>
      </c>
      <c r="E393" s="3">
        <v>0</v>
      </c>
    </row>
    <row r="394" spans="1:5" x14ac:dyDescent="0.25">
      <c r="A394">
        <v>4105</v>
      </c>
      <c r="B394">
        <v>7</v>
      </c>
      <c r="C394" t="s">
        <v>1207</v>
      </c>
      <c r="D394" s="4">
        <v>0</v>
      </c>
      <c r="E394" s="3">
        <v>0</v>
      </c>
    </row>
    <row r="395" spans="1:5" x14ac:dyDescent="0.25">
      <c r="A395">
        <v>4106</v>
      </c>
      <c r="B395">
        <v>7</v>
      </c>
      <c r="C395" t="s">
        <v>1208</v>
      </c>
      <c r="D395" s="4">
        <v>0</v>
      </c>
      <c r="E395" s="3">
        <v>0</v>
      </c>
    </row>
    <row r="396" spans="1:5" x14ac:dyDescent="0.25">
      <c r="A396">
        <v>4107</v>
      </c>
      <c r="B396">
        <v>7</v>
      </c>
      <c r="C396" t="s">
        <v>1209</v>
      </c>
      <c r="D396" s="4">
        <v>0</v>
      </c>
      <c r="E396" s="3">
        <v>0</v>
      </c>
    </row>
    <row r="397" spans="1:5" x14ac:dyDescent="0.25">
      <c r="A397">
        <v>4110</v>
      </c>
      <c r="B397">
        <v>7</v>
      </c>
      <c r="C397" t="s">
        <v>1210</v>
      </c>
      <c r="D397" s="4">
        <v>0</v>
      </c>
      <c r="E397" s="3">
        <v>0</v>
      </c>
    </row>
    <row r="398" spans="1:5" x14ac:dyDescent="0.25">
      <c r="A398">
        <v>4111</v>
      </c>
      <c r="B398">
        <v>7</v>
      </c>
      <c r="C398" t="s">
        <v>1211</v>
      </c>
      <c r="D398" s="4">
        <v>0</v>
      </c>
      <c r="E398" s="3">
        <v>0</v>
      </c>
    </row>
    <row r="399" spans="1:5" x14ac:dyDescent="0.25">
      <c r="A399">
        <v>4112</v>
      </c>
      <c r="B399">
        <v>7</v>
      </c>
      <c r="C399" t="s">
        <v>1212</v>
      </c>
      <c r="D399" s="4">
        <v>0</v>
      </c>
      <c r="E399" s="3">
        <v>0</v>
      </c>
    </row>
    <row r="400" spans="1:5" x14ac:dyDescent="0.25">
      <c r="A400">
        <v>4113</v>
      </c>
      <c r="B400">
        <v>7</v>
      </c>
      <c r="C400" t="s">
        <v>412</v>
      </c>
      <c r="D400" s="4">
        <v>0</v>
      </c>
      <c r="E400" s="3">
        <v>0</v>
      </c>
    </row>
    <row r="401" spans="1:5" x14ac:dyDescent="0.25">
      <c r="A401">
        <v>4116</v>
      </c>
      <c r="B401">
        <v>7</v>
      </c>
      <c r="C401" t="s">
        <v>1213</v>
      </c>
      <c r="D401" s="4">
        <v>0</v>
      </c>
      <c r="E401" s="3">
        <v>0</v>
      </c>
    </row>
    <row r="402" spans="1:5" x14ac:dyDescent="0.25">
      <c r="A402">
        <v>4118</v>
      </c>
      <c r="B402">
        <v>7</v>
      </c>
      <c r="C402" t="s">
        <v>1214</v>
      </c>
      <c r="D402" s="4">
        <v>0</v>
      </c>
      <c r="E402" s="3">
        <v>0</v>
      </c>
    </row>
    <row r="403" spans="1:5" x14ac:dyDescent="0.25">
      <c r="A403">
        <v>4119</v>
      </c>
      <c r="B403">
        <v>7</v>
      </c>
      <c r="C403" t="s">
        <v>1215</v>
      </c>
      <c r="D403" s="4">
        <v>0</v>
      </c>
      <c r="E403" s="3">
        <v>0</v>
      </c>
    </row>
    <row r="404" spans="1:5" x14ac:dyDescent="0.25">
      <c r="A404">
        <v>4120</v>
      </c>
      <c r="B404">
        <v>7</v>
      </c>
      <c r="C404" t="s">
        <v>1216</v>
      </c>
      <c r="D404" s="4">
        <v>0</v>
      </c>
      <c r="E404" s="3">
        <v>0</v>
      </c>
    </row>
    <row r="405" spans="1:5" x14ac:dyDescent="0.25">
      <c r="A405">
        <v>4121</v>
      </c>
      <c r="B405">
        <v>7</v>
      </c>
      <c r="C405" t="s">
        <v>1217</v>
      </c>
      <c r="D405" s="4">
        <v>0</v>
      </c>
      <c r="E405" s="3">
        <v>0</v>
      </c>
    </row>
    <row r="406" spans="1:5" x14ac:dyDescent="0.25">
      <c r="A406">
        <v>4122</v>
      </c>
      <c r="B406">
        <v>7</v>
      </c>
      <c r="C406" t="s">
        <v>1218</v>
      </c>
      <c r="D406" s="4">
        <v>0</v>
      </c>
      <c r="E406" s="3">
        <v>0</v>
      </c>
    </row>
    <row r="407" spans="1:5" x14ac:dyDescent="0.25">
      <c r="A407">
        <v>4124</v>
      </c>
      <c r="B407">
        <v>7</v>
      </c>
      <c r="C407" t="s">
        <v>1219</v>
      </c>
      <c r="D407" s="4">
        <v>0</v>
      </c>
      <c r="E407" s="3">
        <v>0</v>
      </c>
    </row>
    <row r="408" spans="1:5" x14ac:dyDescent="0.25">
      <c r="A408">
        <v>4126</v>
      </c>
      <c r="B408">
        <v>7</v>
      </c>
      <c r="C408" t="s">
        <v>1220</v>
      </c>
      <c r="D408" s="4">
        <v>0</v>
      </c>
      <c r="E408" s="3">
        <v>0</v>
      </c>
    </row>
    <row r="409" spans="1:5" x14ac:dyDescent="0.25">
      <c r="A409">
        <v>4127</v>
      </c>
      <c r="B409">
        <v>7</v>
      </c>
      <c r="C409" t="s">
        <v>1221</v>
      </c>
      <c r="D409" s="4">
        <v>0</v>
      </c>
      <c r="E409" s="3">
        <v>0</v>
      </c>
    </row>
    <row r="410" spans="1:5" x14ac:dyDescent="0.25">
      <c r="A410">
        <v>4131</v>
      </c>
      <c r="B410">
        <v>7</v>
      </c>
      <c r="C410" t="s">
        <v>1222</v>
      </c>
      <c r="D410" s="4">
        <v>0</v>
      </c>
      <c r="E410" s="3">
        <v>0</v>
      </c>
    </row>
    <row r="411" spans="1:5" x14ac:dyDescent="0.25">
      <c r="A411">
        <v>4132</v>
      </c>
      <c r="B411">
        <v>7</v>
      </c>
      <c r="C411" t="s">
        <v>1223</v>
      </c>
      <c r="D411" s="4">
        <v>0</v>
      </c>
      <c r="E411" s="3">
        <v>0</v>
      </c>
    </row>
    <row r="412" spans="1:5" x14ac:dyDescent="0.25">
      <c r="A412">
        <v>4135</v>
      </c>
      <c r="B412">
        <v>7</v>
      </c>
      <c r="C412" t="s">
        <v>1224</v>
      </c>
      <c r="D412" s="4">
        <v>0</v>
      </c>
      <c r="E412" s="3">
        <v>0</v>
      </c>
    </row>
    <row r="413" spans="1:5" x14ac:dyDescent="0.25">
      <c r="A413">
        <v>4137</v>
      </c>
      <c r="B413">
        <v>7</v>
      </c>
      <c r="C413" t="s">
        <v>1225</v>
      </c>
      <c r="D413" s="4">
        <v>0</v>
      </c>
      <c r="E413" s="3">
        <v>0</v>
      </c>
    </row>
    <row r="414" spans="1:5" x14ac:dyDescent="0.25">
      <c r="A414">
        <v>4139</v>
      </c>
      <c r="B414">
        <v>7</v>
      </c>
      <c r="C414" t="s">
        <v>1226</v>
      </c>
      <c r="D414" s="4">
        <v>0</v>
      </c>
      <c r="E414" s="3">
        <v>0</v>
      </c>
    </row>
    <row r="415" spans="1:5" x14ac:dyDescent="0.25">
      <c r="A415">
        <v>4140</v>
      </c>
      <c r="B415">
        <v>7</v>
      </c>
      <c r="C415" t="s">
        <v>1227</v>
      </c>
      <c r="D415" s="4">
        <v>0</v>
      </c>
      <c r="E415" s="3">
        <v>0</v>
      </c>
    </row>
    <row r="416" spans="1:5" x14ac:dyDescent="0.25">
      <c r="A416">
        <v>4142</v>
      </c>
      <c r="B416">
        <v>7</v>
      </c>
      <c r="C416" t="s">
        <v>1228</v>
      </c>
      <c r="D416" s="4">
        <v>0</v>
      </c>
      <c r="E416" s="3">
        <v>0</v>
      </c>
    </row>
    <row r="417" spans="1:5" x14ac:dyDescent="0.25">
      <c r="A417">
        <v>4143</v>
      </c>
      <c r="B417">
        <v>7</v>
      </c>
      <c r="C417" t="s">
        <v>1229</v>
      </c>
      <c r="D417" s="4">
        <v>0</v>
      </c>
      <c r="E417" s="3">
        <v>0</v>
      </c>
    </row>
    <row r="418" spans="1:5" x14ac:dyDescent="0.25">
      <c r="A418">
        <v>4144</v>
      </c>
      <c r="B418">
        <v>7</v>
      </c>
      <c r="C418" t="s">
        <v>1230</v>
      </c>
      <c r="D418" s="4">
        <v>0</v>
      </c>
      <c r="E418" s="3">
        <v>0</v>
      </c>
    </row>
    <row r="419" spans="1:5" x14ac:dyDescent="0.25">
      <c r="A419">
        <v>4145</v>
      </c>
      <c r="B419">
        <v>7</v>
      </c>
      <c r="C419" t="s">
        <v>1231</v>
      </c>
      <c r="D419" s="4">
        <v>0</v>
      </c>
      <c r="E419" s="3">
        <v>0</v>
      </c>
    </row>
    <row r="420" spans="1:5" x14ac:dyDescent="0.25">
      <c r="A420">
        <v>4146</v>
      </c>
      <c r="B420">
        <v>7</v>
      </c>
      <c r="C420" t="s">
        <v>1232</v>
      </c>
      <c r="D420" s="4">
        <v>0</v>
      </c>
      <c r="E420" s="3">
        <v>0</v>
      </c>
    </row>
    <row r="421" spans="1:5" x14ac:dyDescent="0.25">
      <c r="A421">
        <v>4150</v>
      </c>
      <c r="B421">
        <v>7</v>
      </c>
      <c r="C421" t="s">
        <v>1233</v>
      </c>
      <c r="D421" s="4">
        <v>0</v>
      </c>
      <c r="E421" s="3">
        <v>0</v>
      </c>
    </row>
    <row r="422" spans="1:5" x14ac:dyDescent="0.25">
      <c r="A422">
        <v>4151</v>
      </c>
      <c r="B422">
        <v>7</v>
      </c>
      <c r="C422" t="s">
        <v>1234</v>
      </c>
      <c r="D422" s="4">
        <v>0</v>
      </c>
      <c r="E422" s="3">
        <v>0</v>
      </c>
    </row>
    <row r="423" spans="1:5" x14ac:dyDescent="0.25">
      <c r="A423">
        <v>4152</v>
      </c>
      <c r="B423">
        <v>7</v>
      </c>
      <c r="C423" t="s">
        <v>1235</v>
      </c>
      <c r="D423" s="4">
        <v>0</v>
      </c>
      <c r="E423" s="3">
        <v>0</v>
      </c>
    </row>
    <row r="424" spans="1:5" x14ac:dyDescent="0.25">
      <c r="A424">
        <v>4153</v>
      </c>
      <c r="B424">
        <v>7</v>
      </c>
      <c r="C424" t="s">
        <v>1236</v>
      </c>
      <c r="D424" s="4">
        <v>0</v>
      </c>
      <c r="E424" s="3">
        <v>0</v>
      </c>
    </row>
    <row r="425" spans="1:5" x14ac:dyDescent="0.25">
      <c r="A425">
        <v>4155</v>
      </c>
      <c r="B425">
        <v>7</v>
      </c>
      <c r="C425" t="s">
        <v>1237</v>
      </c>
      <c r="D425" s="4">
        <v>0</v>
      </c>
      <c r="E425" s="3">
        <v>0</v>
      </c>
    </row>
    <row r="426" spans="1:5" x14ac:dyDescent="0.25">
      <c r="A426">
        <v>4159</v>
      </c>
      <c r="B426">
        <v>7</v>
      </c>
      <c r="C426" t="s">
        <v>1238</v>
      </c>
      <c r="D426" s="4">
        <v>0</v>
      </c>
      <c r="E426" s="3">
        <v>0</v>
      </c>
    </row>
    <row r="427" spans="1:5" x14ac:dyDescent="0.25">
      <c r="A427">
        <v>4160</v>
      </c>
      <c r="B427">
        <v>7</v>
      </c>
      <c r="C427" t="s">
        <v>1239</v>
      </c>
      <c r="D427" s="4">
        <v>0</v>
      </c>
      <c r="E427" s="3">
        <v>0</v>
      </c>
    </row>
    <row r="428" spans="1:5" x14ac:dyDescent="0.25">
      <c r="A428">
        <v>4161</v>
      </c>
      <c r="B428">
        <v>7</v>
      </c>
      <c r="C428" t="s">
        <v>1240</v>
      </c>
      <c r="D428" s="4">
        <v>0</v>
      </c>
      <c r="E428" s="3">
        <v>0</v>
      </c>
    </row>
    <row r="429" spans="1:5" x14ac:dyDescent="0.25">
      <c r="A429">
        <v>4162</v>
      </c>
      <c r="B429">
        <v>7</v>
      </c>
      <c r="C429" t="s">
        <v>1241</v>
      </c>
      <c r="D429" s="4">
        <v>0</v>
      </c>
      <c r="E429" s="3">
        <v>0</v>
      </c>
    </row>
    <row r="430" spans="1:5" x14ac:dyDescent="0.25">
      <c r="A430">
        <v>4164</v>
      </c>
      <c r="B430">
        <v>7</v>
      </c>
      <c r="C430" t="s">
        <v>1242</v>
      </c>
      <c r="D430" s="4">
        <v>0</v>
      </c>
      <c r="E430" s="3">
        <v>0</v>
      </c>
    </row>
    <row r="431" spans="1:5" x14ac:dyDescent="0.25">
      <c r="A431">
        <v>4166</v>
      </c>
      <c r="B431">
        <v>7</v>
      </c>
      <c r="C431" t="s">
        <v>1243</v>
      </c>
      <c r="D431" s="4">
        <v>0</v>
      </c>
      <c r="E431" s="3">
        <v>0</v>
      </c>
    </row>
    <row r="432" spans="1:5" x14ac:dyDescent="0.25">
      <c r="A432">
        <v>4167</v>
      </c>
      <c r="B432">
        <v>7</v>
      </c>
      <c r="C432" t="s">
        <v>1244</v>
      </c>
      <c r="D432" s="4">
        <v>0</v>
      </c>
      <c r="E432" s="3">
        <v>0</v>
      </c>
    </row>
    <row r="433" spans="1:5" x14ac:dyDescent="0.25">
      <c r="A433">
        <v>4168</v>
      </c>
      <c r="B433">
        <v>7</v>
      </c>
      <c r="C433" t="s">
        <v>1245</v>
      </c>
      <c r="D433" s="4">
        <v>0</v>
      </c>
      <c r="E433" s="3">
        <v>0</v>
      </c>
    </row>
    <row r="434" spans="1:5" x14ac:dyDescent="0.25">
      <c r="A434">
        <v>4169</v>
      </c>
      <c r="B434">
        <v>7</v>
      </c>
      <c r="C434" t="s">
        <v>1246</v>
      </c>
      <c r="D434" s="4">
        <v>0</v>
      </c>
      <c r="E434" s="3">
        <v>0</v>
      </c>
    </row>
    <row r="435" spans="1:5" x14ac:dyDescent="0.25">
      <c r="A435">
        <v>4170</v>
      </c>
      <c r="B435">
        <v>7</v>
      </c>
      <c r="C435" t="s">
        <v>1247</v>
      </c>
      <c r="D435" s="4">
        <v>0</v>
      </c>
      <c r="E435" s="3">
        <v>0</v>
      </c>
    </row>
    <row r="436" spans="1:5" x14ac:dyDescent="0.25">
      <c r="A436">
        <v>4171</v>
      </c>
      <c r="B436">
        <v>7</v>
      </c>
      <c r="C436" t="s">
        <v>1248</v>
      </c>
      <c r="D436" s="4">
        <v>0</v>
      </c>
      <c r="E436" s="3">
        <v>0</v>
      </c>
    </row>
    <row r="437" spans="1:5" x14ac:dyDescent="0.25">
      <c r="A437">
        <v>4172</v>
      </c>
      <c r="B437">
        <v>7</v>
      </c>
      <c r="C437" t="s">
        <v>1249</v>
      </c>
      <c r="D437" s="4">
        <v>0</v>
      </c>
      <c r="E437" s="3">
        <v>0</v>
      </c>
    </row>
    <row r="438" spans="1:5" x14ac:dyDescent="0.25">
      <c r="A438">
        <v>4177</v>
      </c>
      <c r="B438">
        <v>7</v>
      </c>
      <c r="C438" t="s">
        <v>1250</v>
      </c>
      <c r="D438" s="4">
        <v>0</v>
      </c>
      <c r="E438" s="3">
        <v>0</v>
      </c>
    </row>
    <row r="439" spans="1:5" x14ac:dyDescent="0.25">
      <c r="A439">
        <v>4178</v>
      </c>
      <c r="B439">
        <v>7</v>
      </c>
      <c r="C439" t="s">
        <v>1251</v>
      </c>
      <c r="D439" s="4">
        <v>0</v>
      </c>
      <c r="E439" s="3">
        <v>0</v>
      </c>
    </row>
    <row r="440" spans="1:5" x14ac:dyDescent="0.25">
      <c r="A440">
        <v>4181</v>
      </c>
      <c r="B440">
        <v>7</v>
      </c>
      <c r="C440" t="s">
        <v>1252</v>
      </c>
      <c r="D440" s="4">
        <v>566.70000000000005</v>
      </c>
      <c r="E440" s="3">
        <v>1479.75</v>
      </c>
    </row>
    <row r="441" spans="1:5" x14ac:dyDescent="0.25">
      <c r="A441">
        <v>4183</v>
      </c>
      <c r="B441">
        <v>7</v>
      </c>
      <c r="C441" t="s">
        <v>1253</v>
      </c>
      <c r="D441" s="4">
        <v>0</v>
      </c>
      <c r="E441" s="3">
        <v>0</v>
      </c>
    </row>
    <row r="442" spans="1:5" x14ac:dyDescent="0.25">
      <c r="A442">
        <v>4184</v>
      </c>
      <c r="B442">
        <v>7</v>
      </c>
      <c r="C442" t="s">
        <v>1254</v>
      </c>
      <c r="D442" s="4">
        <v>0</v>
      </c>
      <c r="E442" s="3">
        <v>0</v>
      </c>
    </row>
    <row r="443" spans="1:5" x14ac:dyDescent="0.25">
      <c r="A443">
        <v>4185</v>
      </c>
      <c r="B443">
        <v>7</v>
      </c>
      <c r="C443" t="s">
        <v>1255</v>
      </c>
      <c r="D443" s="4">
        <v>0</v>
      </c>
      <c r="E443" s="3">
        <v>0</v>
      </c>
    </row>
    <row r="444" spans="1:5" x14ac:dyDescent="0.25">
      <c r="A444">
        <v>4186</v>
      </c>
      <c r="B444">
        <v>7</v>
      </c>
      <c r="C444" t="s">
        <v>1256</v>
      </c>
      <c r="D444" s="4">
        <v>0</v>
      </c>
      <c r="E444" s="3">
        <v>0</v>
      </c>
    </row>
    <row r="445" spans="1:5" x14ac:dyDescent="0.25">
      <c r="A445">
        <v>4187</v>
      </c>
      <c r="B445">
        <v>7</v>
      </c>
      <c r="C445" t="s">
        <v>1257</v>
      </c>
      <c r="D445" s="4">
        <v>0</v>
      </c>
      <c r="E445" s="3">
        <v>0</v>
      </c>
    </row>
    <row r="446" spans="1:5" x14ac:dyDescent="0.25">
      <c r="A446">
        <v>4188</v>
      </c>
      <c r="B446">
        <v>7</v>
      </c>
      <c r="C446" t="s">
        <v>1258</v>
      </c>
      <c r="D446" s="4">
        <v>0</v>
      </c>
      <c r="E446" s="3">
        <v>0</v>
      </c>
    </row>
    <row r="447" spans="1:5" x14ac:dyDescent="0.25">
      <c r="A447">
        <v>4189</v>
      </c>
      <c r="B447">
        <v>7</v>
      </c>
      <c r="C447" t="s">
        <v>1259</v>
      </c>
      <c r="D447" s="4">
        <v>0</v>
      </c>
      <c r="E447" s="3">
        <v>0</v>
      </c>
    </row>
    <row r="448" spans="1:5" x14ac:dyDescent="0.25">
      <c r="A448">
        <v>4190</v>
      </c>
      <c r="B448">
        <v>7</v>
      </c>
      <c r="C448" t="s">
        <v>1260</v>
      </c>
      <c r="D448" s="4">
        <v>0</v>
      </c>
      <c r="E448" s="3">
        <v>0</v>
      </c>
    </row>
    <row r="449" spans="1:5" x14ac:dyDescent="0.25">
      <c r="A449">
        <v>4191</v>
      </c>
      <c r="B449">
        <v>7</v>
      </c>
      <c r="C449" t="s">
        <v>1261</v>
      </c>
      <c r="D449" s="4">
        <v>0</v>
      </c>
      <c r="E449" s="3">
        <v>0</v>
      </c>
    </row>
    <row r="450" spans="1:5" x14ac:dyDescent="0.25">
      <c r="A450">
        <v>4192</v>
      </c>
      <c r="B450">
        <v>7</v>
      </c>
      <c r="C450" t="s">
        <v>1262</v>
      </c>
      <c r="D450" s="4">
        <v>0</v>
      </c>
      <c r="E450" s="3">
        <v>0</v>
      </c>
    </row>
    <row r="451" spans="1:5" x14ac:dyDescent="0.25">
      <c r="A451">
        <v>4193</v>
      </c>
      <c r="B451">
        <v>7</v>
      </c>
      <c r="C451" t="s">
        <v>1263</v>
      </c>
      <c r="D451" s="4">
        <v>0</v>
      </c>
      <c r="E451" s="3">
        <v>0</v>
      </c>
    </row>
    <row r="452" spans="1:5" x14ac:dyDescent="0.25">
      <c r="A452">
        <v>4194</v>
      </c>
      <c r="B452">
        <v>7</v>
      </c>
      <c r="C452" t="s">
        <v>1264</v>
      </c>
      <c r="D452" s="4">
        <v>0</v>
      </c>
      <c r="E452" s="3">
        <v>0</v>
      </c>
    </row>
    <row r="453" spans="1:5" x14ac:dyDescent="0.25">
      <c r="A453">
        <v>4195</v>
      </c>
      <c r="B453">
        <v>7</v>
      </c>
      <c r="C453" t="s">
        <v>1265</v>
      </c>
      <c r="D453" s="4">
        <v>0</v>
      </c>
      <c r="E453" s="3">
        <v>0</v>
      </c>
    </row>
    <row r="454" spans="1:5" x14ac:dyDescent="0.25">
      <c r="A454">
        <v>4198</v>
      </c>
      <c r="B454">
        <v>7</v>
      </c>
      <c r="C454" t="s">
        <v>1266</v>
      </c>
      <c r="D454" s="4">
        <v>0</v>
      </c>
      <c r="E454" s="3">
        <v>0</v>
      </c>
    </row>
    <row r="455" spans="1:5" x14ac:dyDescent="0.25">
      <c r="A455">
        <v>4199</v>
      </c>
      <c r="B455">
        <v>7</v>
      </c>
      <c r="C455" t="s">
        <v>1267</v>
      </c>
      <c r="D455" s="4">
        <v>0</v>
      </c>
      <c r="E455" s="3">
        <v>0</v>
      </c>
    </row>
    <row r="456" spans="1:5" x14ac:dyDescent="0.25">
      <c r="A456">
        <v>4200</v>
      </c>
      <c r="B456">
        <v>7</v>
      </c>
      <c r="C456" t="s">
        <v>1268</v>
      </c>
      <c r="D456" s="4">
        <v>453.36</v>
      </c>
      <c r="E456" s="3">
        <v>1183.8</v>
      </c>
    </row>
    <row r="457" spans="1:5" x14ac:dyDescent="0.25">
      <c r="A457">
        <v>4201</v>
      </c>
      <c r="B457">
        <v>7</v>
      </c>
      <c r="C457" t="s">
        <v>1269</v>
      </c>
      <c r="D457" s="4">
        <v>0</v>
      </c>
      <c r="E457" s="3">
        <v>0</v>
      </c>
    </row>
    <row r="458" spans="1:5" x14ac:dyDescent="0.25">
      <c r="A458">
        <v>4204</v>
      </c>
      <c r="B458">
        <v>7</v>
      </c>
      <c r="C458" t="s">
        <v>1270</v>
      </c>
      <c r="D458" s="4">
        <v>0</v>
      </c>
      <c r="E458" s="3">
        <v>0</v>
      </c>
    </row>
    <row r="459" spans="1:5" x14ac:dyDescent="0.25">
      <c r="A459">
        <v>4205</v>
      </c>
      <c r="B459">
        <v>7</v>
      </c>
      <c r="C459" t="s">
        <v>1271</v>
      </c>
      <c r="D459" s="4">
        <v>0</v>
      </c>
      <c r="E459" s="3">
        <v>0</v>
      </c>
    </row>
    <row r="460" spans="1:5" x14ac:dyDescent="0.25">
      <c r="A460">
        <v>4207</v>
      </c>
      <c r="B460">
        <v>7</v>
      </c>
      <c r="C460" t="s">
        <v>1272</v>
      </c>
      <c r="D460" s="4">
        <v>0</v>
      </c>
      <c r="E460" s="3">
        <v>0</v>
      </c>
    </row>
    <row r="461" spans="1:5" x14ac:dyDescent="0.25">
      <c r="A461">
        <v>4208</v>
      </c>
      <c r="B461">
        <v>7</v>
      </c>
      <c r="C461" t="s">
        <v>1273</v>
      </c>
      <c r="D461" s="4">
        <v>0</v>
      </c>
      <c r="E461" s="3">
        <v>0</v>
      </c>
    </row>
    <row r="462" spans="1:5" x14ac:dyDescent="0.25">
      <c r="A462">
        <v>4209</v>
      </c>
      <c r="B462">
        <v>7</v>
      </c>
      <c r="C462" t="s">
        <v>1274</v>
      </c>
      <c r="D462" s="4">
        <v>0</v>
      </c>
      <c r="E462" s="3">
        <v>0</v>
      </c>
    </row>
    <row r="463" spans="1:5" x14ac:dyDescent="0.25">
      <c r="A463">
        <v>4210</v>
      </c>
      <c r="B463">
        <v>7</v>
      </c>
      <c r="C463" t="s">
        <v>1275</v>
      </c>
      <c r="D463" s="4">
        <v>0</v>
      </c>
      <c r="E463" s="3">
        <v>0</v>
      </c>
    </row>
    <row r="464" spans="1:5" x14ac:dyDescent="0.25">
      <c r="A464">
        <v>4212</v>
      </c>
      <c r="B464">
        <v>7</v>
      </c>
      <c r="C464" t="s">
        <v>1276</v>
      </c>
      <c r="D464" s="4">
        <v>0</v>
      </c>
      <c r="E464" s="3">
        <v>0</v>
      </c>
    </row>
    <row r="465" spans="1:5" x14ac:dyDescent="0.25">
      <c r="A465">
        <v>4213</v>
      </c>
      <c r="B465">
        <v>7</v>
      </c>
      <c r="C465" t="s">
        <v>1277</v>
      </c>
      <c r="D465" s="4">
        <v>1677.43</v>
      </c>
      <c r="E465" s="3">
        <v>4380.0600000000004</v>
      </c>
    </row>
    <row r="466" spans="1:5" x14ac:dyDescent="0.25">
      <c r="A466">
        <v>4215</v>
      </c>
      <c r="B466">
        <v>7</v>
      </c>
      <c r="C466" t="s">
        <v>1278</v>
      </c>
      <c r="D466" s="4">
        <v>226.68</v>
      </c>
      <c r="E466" s="3">
        <v>591.9</v>
      </c>
    </row>
    <row r="467" spans="1:5" x14ac:dyDescent="0.25">
      <c r="A467">
        <v>4217</v>
      </c>
      <c r="B467">
        <v>7</v>
      </c>
      <c r="C467" t="s">
        <v>1279</v>
      </c>
      <c r="D467" s="4">
        <v>0</v>
      </c>
      <c r="E467" s="3">
        <v>0</v>
      </c>
    </row>
    <row r="468" spans="1:5" x14ac:dyDescent="0.25">
      <c r="A468">
        <v>4218</v>
      </c>
      <c r="B468">
        <v>7</v>
      </c>
      <c r="C468" t="s">
        <v>1280</v>
      </c>
      <c r="D468" s="4">
        <v>0</v>
      </c>
      <c r="E468" s="3">
        <v>0</v>
      </c>
    </row>
    <row r="469" spans="1:5" x14ac:dyDescent="0.25">
      <c r="A469">
        <v>4219</v>
      </c>
      <c r="B469">
        <v>7</v>
      </c>
      <c r="C469" t="s">
        <v>1281</v>
      </c>
      <c r="D469" s="4">
        <v>0</v>
      </c>
      <c r="E469" s="3">
        <v>0</v>
      </c>
    </row>
    <row r="470" spans="1:5" x14ac:dyDescent="0.25">
      <c r="A470">
        <v>4220</v>
      </c>
      <c r="B470">
        <v>7</v>
      </c>
      <c r="C470" t="s">
        <v>1282</v>
      </c>
      <c r="D470" s="4">
        <v>0</v>
      </c>
      <c r="E470" s="3">
        <v>0</v>
      </c>
    </row>
    <row r="471" spans="1:5" x14ac:dyDescent="0.25">
      <c r="A471">
        <v>4221</v>
      </c>
      <c r="B471">
        <v>7</v>
      </c>
      <c r="C471" t="s">
        <v>1283</v>
      </c>
      <c r="D471" s="4">
        <v>0</v>
      </c>
      <c r="E471" s="3">
        <v>0</v>
      </c>
    </row>
    <row r="472" spans="1:5" x14ac:dyDescent="0.25">
      <c r="A472">
        <v>4223</v>
      </c>
      <c r="B472">
        <v>7</v>
      </c>
      <c r="C472" t="s">
        <v>1284</v>
      </c>
      <c r="D472" s="4">
        <v>0</v>
      </c>
      <c r="E472" s="3">
        <v>0</v>
      </c>
    </row>
    <row r="473" spans="1:5" x14ac:dyDescent="0.25">
      <c r="A473">
        <v>4224</v>
      </c>
      <c r="B473">
        <v>7</v>
      </c>
      <c r="C473" t="s">
        <v>1285</v>
      </c>
      <c r="D473" s="4">
        <v>0</v>
      </c>
      <c r="E473" s="3">
        <v>0</v>
      </c>
    </row>
    <row r="474" spans="1:5" x14ac:dyDescent="0.25">
      <c r="A474">
        <v>4225</v>
      </c>
      <c r="B474">
        <v>7</v>
      </c>
      <c r="C474" t="s">
        <v>1286</v>
      </c>
      <c r="D474" s="4">
        <v>1133.4000000000001</v>
      </c>
      <c r="E474" s="3">
        <v>2959.5</v>
      </c>
    </row>
    <row r="475" spans="1:5" x14ac:dyDescent="0.25">
      <c r="A475">
        <v>4226</v>
      </c>
      <c r="B475">
        <v>7</v>
      </c>
      <c r="C475" t="s">
        <v>1287</v>
      </c>
      <c r="D475" s="4">
        <v>0</v>
      </c>
      <c r="E475" s="3">
        <v>0</v>
      </c>
    </row>
    <row r="476" spans="1:5" x14ac:dyDescent="0.25">
      <c r="A476">
        <v>4227</v>
      </c>
      <c r="B476">
        <v>7</v>
      </c>
      <c r="C476" t="s">
        <v>1288</v>
      </c>
      <c r="D476" s="4">
        <v>0</v>
      </c>
      <c r="E476" s="3">
        <v>0</v>
      </c>
    </row>
    <row r="477" spans="1:5" x14ac:dyDescent="0.25">
      <c r="A477">
        <v>4228</v>
      </c>
      <c r="B477">
        <v>7</v>
      </c>
      <c r="C477" t="s">
        <v>1289</v>
      </c>
      <c r="D477" s="4">
        <v>0</v>
      </c>
      <c r="E477" s="3">
        <v>0</v>
      </c>
    </row>
    <row r="478" spans="1:5" x14ac:dyDescent="0.25">
      <c r="A478">
        <v>4229</v>
      </c>
      <c r="B478">
        <v>7</v>
      </c>
      <c r="C478" t="s">
        <v>1290</v>
      </c>
      <c r="D478" s="4">
        <v>0</v>
      </c>
      <c r="E478" s="3">
        <v>0</v>
      </c>
    </row>
    <row r="479" spans="1:5" x14ac:dyDescent="0.25">
      <c r="A479">
        <v>4230</v>
      </c>
      <c r="B479">
        <v>7</v>
      </c>
      <c r="C479" t="s">
        <v>1291</v>
      </c>
      <c r="D479" s="4">
        <v>453.36</v>
      </c>
      <c r="E479" s="3">
        <v>1183.8</v>
      </c>
    </row>
    <row r="480" spans="1:5" x14ac:dyDescent="0.25">
      <c r="A480">
        <v>4231</v>
      </c>
      <c r="B480">
        <v>7</v>
      </c>
      <c r="C480" t="s">
        <v>1292</v>
      </c>
      <c r="D480" s="4">
        <v>0</v>
      </c>
      <c r="E480" s="3">
        <v>0</v>
      </c>
    </row>
    <row r="481" spans="1:5" x14ac:dyDescent="0.25">
      <c r="A481">
        <v>4232</v>
      </c>
      <c r="B481">
        <v>7</v>
      </c>
      <c r="C481" t="s">
        <v>1293</v>
      </c>
      <c r="D481" s="4">
        <v>0</v>
      </c>
      <c r="E481" s="3">
        <v>0</v>
      </c>
    </row>
    <row r="482" spans="1:5" x14ac:dyDescent="0.25">
      <c r="A482">
        <v>4233</v>
      </c>
      <c r="B482">
        <v>7</v>
      </c>
      <c r="C482" t="s">
        <v>1294</v>
      </c>
      <c r="D482" s="4">
        <v>0</v>
      </c>
      <c r="E482" s="3">
        <v>0</v>
      </c>
    </row>
    <row r="483" spans="1:5" x14ac:dyDescent="0.25">
      <c r="A483">
        <v>4237</v>
      </c>
      <c r="B483">
        <v>7</v>
      </c>
      <c r="C483" t="s">
        <v>1295</v>
      </c>
      <c r="D483" s="4">
        <v>0</v>
      </c>
      <c r="E483" s="3">
        <v>0</v>
      </c>
    </row>
    <row r="484" spans="1:5" x14ac:dyDescent="0.25">
      <c r="A484">
        <v>4238</v>
      </c>
      <c r="B484">
        <v>7</v>
      </c>
      <c r="C484" t="s">
        <v>1296</v>
      </c>
      <c r="D484" s="4">
        <v>0</v>
      </c>
      <c r="E484" s="3">
        <v>0</v>
      </c>
    </row>
    <row r="485" spans="1:5" x14ac:dyDescent="0.25">
      <c r="A485">
        <v>4239</v>
      </c>
      <c r="B485">
        <v>7</v>
      </c>
      <c r="C485" t="s">
        <v>1297</v>
      </c>
      <c r="D485" s="4">
        <v>0</v>
      </c>
      <c r="E485" s="3">
        <v>0</v>
      </c>
    </row>
    <row r="486" spans="1:5" x14ac:dyDescent="0.25">
      <c r="A486">
        <v>4240</v>
      </c>
      <c r="B486">
        <v>7</v>
      </c>
      <c r="C486" t="s">
        <v>508</v>
      </c>
      <c r="D486" s="4">
        <v>0</v>
      </c>
      <c r="E486" s="3">
        <v>0</v>
      </c>
    </row>
    <row r="487" spans="1:5" x14ac:dyDescent="0.25">
      <c r="A487">
        <v>4243</v>
      </c>
      <c r="B487">
        <v>7</v>
      </c>
      <c r="C487" t="s">
        <v>509</v>
      </c>
      <c r="D487" s="4">
        <v>0</v>
      </c>
      <c r="E487" s="3">
        <v>0</v>
      </c>
    </row>
    <row r="488" spans="1:5" x14ac:dyDescent="0.25">
      <c r="A488">
        <v>4244</v>
      </c>
      <c r="B488">
        <v>7</v>
      </c>
      <c r="C488" t="s">
        <v>557</v>
      </c>
      <c r="D488" s="4">
        <v>0</v>
      </c>
      <c r="E488" s="3">
        <v>0</v>
      </c>
    </row>
    <row r="489" spans="1:5" x14ac:dyDescent="0.25">
      <c r="A489">
        <v>4250</v>
      </c>
      <c r="B489">
        <v>7</v>
      </c>
      <c r="C489" t="s">
        <v>514</v>
      </c>
      <c r="D489" s="4">
        <v>0</v>
      </c>
      <c r="E489" s="3">
        <v>0</v>
      </c>
    </row>
    <row r="490" spans="1:5" x14ac:dyDescent="0.25">
      <c r="A490">
        <v>4252</v>
      </c>
      <c r="B490">
        <v>7</v>
      </c>
      <c r="C490" t="s">
        <v>514</v>
      </c>
      <c r="D490" s="4">
        <v>0</v>
      </c>
      <c r="E490" s="3">
        <v>0</v>
      </c>
    </row>
    <row r="491" spans="1:5" x14ac:dyDescent="0.25">
      <c r="A491">
        <v>4253</v>
      </c>
      <c r="B491">
        <v>7</v>
      </c>
      <c r="C491" t="s">
        <v>515</v>
      </c>
      <c r="D491" s="4">
        <v>0</v>
      </c>
      <c r="E491" s="3">
        <v>0</v>
      </c>
    </row>
    <row r="492" spans="1:5" x14ac:dyDescent="0.25">
      <c r="A492">
        <v>4254</v>
      </c>
      <c r="B492">
        <v>7</v>
      </c>
      <c r="C492" t="s">
        <v>516</v>
      </c>
      <c r="D492" s="4">
        <v>0</v>
      </c>
      <c r="E492" s="3">
        <v>0</v>
      </c>
    </row>
    <row r="493" spans="1:5" x14ac:dyDescent="0.25">
      <c r="A493">
        <v>4255</v>
      </c>
      <c r="B493">
        <v>7</v>
      </c>
      <c r="C493" t="s">
        <v>1298</v>
      </c>
      <c r="D493" s="4">
        <v>0</v>
      </c>
      <c r="E493" s="3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4"/>
  <sheetViews>
    <sheetView workbookViewId="0">
      <selection activeCell="M16" sqref="M16"/>
    </sheetView>
  </sheetViews>
  <sheetFormatPr defaultRowHeight="15" x14ac:dyDescent="0.25"/>
  <cols>
    <col min="1" max="1" width="5" bestFit="1" customWidth="1"/>
    <col min="2" max="2" width="5.140625" bestFit="1" customWidth="1"/>
    <col min="3" max="3" width="40.85546875" bestFit="1" customWidth="1"/>
    <col min="4" max="4" width="10.28515625" style="4" bestFit="1" customWidth="1"/>
    <col min="10" max="10" width="10.5703125" style="4" bestFit="1" customWidth="1"/>
  </cols>
  <sheetData>
    <row r="1" spans="1:10" x14ac:dyDescent="0.25">
      <c r="A1" t="s">
        <v>0</v>
      </c>
      <c r="B1" t="s">
        <v>1</v>
      </c>
      <c r="C1" t="s">
        <v>2</v>
      </c>
      <c r="D1" s="4" t="s">
        <v>1128</v>
      </c>
      <c r="F1" t="s">
        <v>0</v>
      </c>
      <c r="G1" t="s">
        <v>1</v>
      </c>
      <c r="H1" t="s">
        <v>2</v>
      </c>
      <c r="I1" t="s">
        <v>1334</v>
      </c>
      <c r="J1" s="4" t="s">
        <v>1128</v>
      </c>
    </row>
    <row r="2" spans="1:10" x14ac:dyDescent="0.25">
      <c r="A2" s="2">
        <v>1</v>
      </c>
      <c r="B2" s="2">
        <v>1</v>
      </c>
      <c r="C2" t="s">
        <v>3</v>
      </c>
      <c r="D2" s="4">
        <v>0</v>
      </c>
      <c r="H2" t="s">
        <v>1335</v>
      </c>
      <c r="I2">
        <v>2212.1999999999862</v>
      </c>
      <c r="J2" s="4">
        <v>79639.199999999502</v>
      </c>
    </row>
    <row r="3" spans="1:10" x14ac:dyDescent="0.25">
      <c r="A3" s="2">
        <v>1.2</v>
      </c>
      <c r="B3" s="2">
        <v>3</v>
      </c>
      <c r="C3" t="s">
        <v>4</v>
      </c>
      <c r="D3" s="4">
        <v>1803.5999999998603</v>
      </c>
      <c r="H3" t="s">
        <v>1336</v>
      </c>
      <c r="I3">
        <v>187.80000000000021</v>
      </c>
      <c r="J3" s="4">
        <v>6760.8000000000075</v>
      </c>
    </row>
    <row r="4" spans="1:10" x14ac:dyDescent="0.25">
      <c r="A4" s="2">
        <v>2</v>
      </c>
      <c r="B4" s="2">
        <v>1</v>
      </c>
      <c r="C4" t="s">
        <v>5</v>
      </c>
      <c r="D4" s="4">
        <v>-191.47263709494837</v>
      </c>
      <c r="F4">
        <v>1</v>
      </c>
      <c r="G4">
        <v>1</v>
      </c>
      <c r="H4" t="s">
        <v>3</v>
      </c>
      <c r="I4">
        <v>0</v>
      </c>
      <c r="J4" s="4">
        <v>0</v>
      </c>
    </row>
    <row r="5" spans="1:10" x14ac:dyDescent="0.25">
      <c r="A5" s="2">
        <v>4</v>
      </c>
      <c r="B5" s="2">
        <v>1</v>
      </c>
      <c r="C5" t="s">
        <v>6</v>
      </c>
      <c r="D5" s="4">
        <v>0</v>
      </c>
      <c r="F5">
        <v>1.2</v>
      </c>
      <c r="G5">
        <v>3</v>
      </c>
      <c r="H5" t="s">
        <v>4</v>
      </c>
      <c r="I5">
        <v>100.19999999999709</v>
      </c>
      <c r="J5" s="4">
        <v>3607.1999999998952</v>
      </c>
    </row>
    <row r="6" spans="1:10" x14ac:dyDescent="0.25">
      <c r="A6" s="2">
        <v>6</v>
      </c>
      <c r="B6" s="2">
        <v>3</v>
      </c>
      <c r="C6" t="s">
        <v>7</v>
      </c>
      <c r="D6" s="4">
        <v>-1436.4901166216005</v>
      </c>
      <c r="F6">
        <v>2</v>
      </c>
      <c r="G6">
        <v>1</v>
      </c>
      <c r="H6" t="s">
        <v>5</v>
      </c>
      <c r="I6">
        <v>3</v>
      </c>
      <c r="J6" s="4">
        <v>108</v>
      </c>
    </row>
    <row r="7" spans="1:10" x14ac:dyDescent="0.25">
      <c r="A7" s="2">
        <v>11</v>
      </c>
      <c r="B7" s="2">
        <v>1</v>
      </c>
      <c r="C7" t="s">
        <v>8</v>
      </c>
      <c r="D7" s="4">
        <v>3126.3487418438308</v>
      </c>
      <c r="F7">
        <v>4</v>
      </c>
      <c r="G7">
        <v>1</v>
      </c>
      <c r="H7" t="s">
        <v>6</v>
      </c>
      <c r="I7">
        <v>0</v>
      </c>
      <c r="J7" s="4">
        <v>0</v>
      </c>
    </row>
    <row r="8" spans="1:10" x14ac:dyDescent="0.25">
      <c r="A8" s="2">
        <v>12</v>
      </c>
      <c r="B8" s="2">
        <v>1</v>
      </c>
      <c r="C8" t="s">
        <v>9</v>
      </c>
      <c r="D8" s="4">
        <v>565.85019990513683</v>
      </c>
      <c r="F8">
        <v>6</v>
      </c>
      <c r="G8">
        <v>3</v>
      </c>
      <c r="H8" t="s">
        <v>7</v>
      </c>
      <c r="I8">
        <v>48</v>
      </c>
      <c r="J8" s="4">
        <v>1728</v>
      </c>
    </row>
    <row r="9" spans="1:10" x14ac:dyDescent="0.25">
      <c r="A9" s="2">
        <v>13</v>
      </c>
      <c r="B9" s="2">
        <v>1</v>
      </c>
      <c r="C9" t="s">
        <v>10</v>
      </c>
      <c r="D9" s="4">
        <v>372.5423092955898</v>
      </c>
      <c r="F9">
        <v>11</v>
      </c>
      <c r="G9">
        <v>1</v>
      </c>
      <c r="H9" t="s">
        <v>8</v>
      </c>
      <c r="I9">
        <v>19.19999999999709</v>
      </c>
      <c r="J9" s="4">
        <v>691.19999999989523</v>
      </c>
    </row>
    <row r="10" spans="1:10" x14ac:dyDescent="0.25">
      <c r="A10" s="2">
        <v>14</v>
      </c>
      <c r="B10" s="2">
        <v>1</v>
      </c>
      <c r="C10" t="s">
        <v>11</v>
      </c>
      <c r="D10" s="4">
        <v>-743.2383091042575</v>
      </c>
      <c r="F10">
        <v>12</v>
      </c>
      <c r="G10">
        <v>1</v>
      </c>
      <c r="H10" t="s">
        <v>9</v>
      </c>
      <c r="I10">
        <v>0</v>
      </c>
      <c r="J10" s="4">
        <v>0</v>
      </c>
    </row>
    <row r="11" spans="1:10" x14ac:dyDescent="0.25">
      <c r="A11" s="2">
        <v>15</v>
      </c>
      <c r="B11" s="2">
        <v>1</v>
      </c>
      <c r="C11" t="s">
        <v>12</v>
      </c>
      <c r="D11" s="4">
        <v>500.59941167768557</v>
      </c>
      <c r="F11">
        <v>13</v>
      </c>
      <c r="G11">
        <v>1</v>
      </c>
      <c r="H11" t="s">
        <v>10</v>
      </c>
      <c r="I11">
        <v>0</v>
      </c>
      <c r="J11" s="4">
        <v>0</v>
      </c>
    </row>
    <row r="12" spans="1:10" x14ac:dyDescent="0.25">
      <c r="A12" s="2">
        <v>16</v>
      </c>
      <c r="B12" s="2">
        <v>1</v>
      </c>
      <c r="C12" t="s">
        <v>13</v>
      </c>
      <c r="D12" s="4">
        <v>-185.03806415235158</v>
      </c>
      <c r="F12">
        <v>14</v>
      </c>
      <c r="G12">
        <v>1</v>
      </c>
      <c r="H12" t="s">
        <v>11</v>
      </c>
      <c r="I12">
        <v>27.599999999999909</v>
      </c>
      <c r="J12" s="4">
        <v>993.59999999999673</v>
      </c>
    </row>
    <row r="13" spans="1:10" x14ac:dyDescent="0.25">
      <c r="A13" s="2">
        <v>22</v>
      </c>
      <c r="B13" s="2">
        <v>1</v>
      </c>
      <c r="C13" t="s">
        <v>14</v>
      </c>
      <c r="D13" s="4">
        <v>391.07617633062182</v>
      </c>
      <c r="F13">
        <v>15</v>
      </c>
      <c r="G13">
        <v>1</v>
      </c>
      <c r="H13" t="s">
        <v>12</v>
      </c>
      <c r="I13">
        <v>0</v>
      </c>
      <c r="J13" s="4">
        <v>0</v>
      </c>
    </row>
    <row r="14" spans="1:10" x14ac:dyDescent="0.25">
      <c r="A14" s="2">
        <v>23</v>
      </c>
      <c r="B14" s="2">
        <v>1</v>
      </c>
      <c r="C14" t="s">
        <v>15</v>
      </c>
      <c r="D14" s="4">
        <v>116.78217974543804</v>
      </c>
      <c r="F14">
        <v>16</v>
      </c>
      <c r="G14">
        <v>1</v>
      </c>
      <c r="H14" t="s">
        <v>13</v>
      </c>
      <c r="I14">
        <v>24</v>
      </c>
      <c r="J14" s="4">
        <v>864</v>
      </c>
    </row>
    <row r="15" spans="1:10" x14ac:dyDescent="0.25">
      <c r="A15" s="2">
        <v>25</v>
      </c>
      <c r="B15" s="2">
        <v>1</v>
      </c>
      <c r="C15" t="s">
        <v>16</v>
      </c>
      <c r="D15" s="4">
        <v>0</v>
      </c>
      <c r="F15">
        <v>22</v>
      </c>
      <c r="G15">
        <v>1</v>
      </c>
      <c r="H15" t="s">
        <v>14</v>
      </c>
      <c r="I15">
        <v>0</v>
      </c>
      <c r="J15" s="4">
        <v>0</v>
      </c>
    </row>
    <row r="16" spans="1:10" x14ac:dyDescent="0.25">
      <c r="A16" s="2">
        <v>31</v>
      </c>
      <c r="B16" s="2">
        <v>1</v>
      </c>
      <c r="C16" t="s">
        <v>17</v>
      </c>
      <c r="D16" s="4">
        <v>-201.3962558042258</v>
      </c>
      <c r="F16">
        <v>23</v>
      </c>
      <c r="G16">
        <v>1</v>
      </c>
      <c r="H16" t="s">
        <v>15</v>
      </c>
      <c r="I16">
        <v>0</v>
      </c>
      <c r="J16" s="4">
        <v>0</v>
      </c>
    </row>
    <row r="17" spans="1:10" x14ac:dyDescent="0.25">
      <c r="A17" s="2">
        <v>32</v>
      </c>
      <c r="B17" s="2">
        <v>1</v>
      </c>
      <c r="C17" t="s">
        <v>18</v>
      </c>
      <c r="D17" s="4">
        <v>45.147041205684218</v>
      </c>
      <c r="F17">
        <v>25</v>
      </c>
      <c r="G17">
        <v>1</v>
      </c>
      <c r="H17" t="s">
        <v>16</v>
      </c>
      <c r="I17">
        <v>0</v>
      </c>
      <c r="J17" s="4">
        <v>0</v>
      </c>
    </row>
    <row r="18" spans="1:10" x14ac:dyDescent="0.25">
      <c r="A18" s="2">
        <v>36</v>
      </c>
      <c r="B18" s="2">
        <v>1</v>
      </c>
      <c r="C18" t="s">
        <v>19</v>
      </c>
      <c r="D18" s="4">
        <v>19.968085978255658</v>
      </c>
      <c r="F18">
        <v>31</v>
      </c>
      <c r="G18">
        <v>1</v>
      </c>
      <c r="H18" t="s">
        <v>17</v>
      </c>
      <c r="I18">
        <v>20.399999999999636</v>
      </c>
      <c r="J18" s="4">
        <v>734.3999999999869</v>
      </c>
    </row>
    <row r="19" spans="1:10" x14ac:dyDescent="0.25">
      <c r="A19" s="2">
        <v>38</v>
      </c>
      <c r="B19" s="2">
        <v>1</v>
      </c>
      <c r="C19" t="s">
        <v>20</v>
      </c>
      <c r="D19" s="4">
        <v>-755.79189624416176</v>
      </c>
      <c r="F19">
        <v>32</v>
      </c>
      <c r="G19">
        <v>1</v>
      </c>
      <c r="H19" t="s">
        <v>18</v>
      </c>
      <c r="I19">
        <v>0</v>
      </c>
      <c r="J19" s="4">
        <v>0</v>
      </c>
    </row>
    <row r="20" spans="1:10" x14ac:dyDescent="0.25">
      <c r="A20" s="2">
        <v>47</v>
      </c>
      <c r="B20" s="2">
        <v>1</v>
      </c>
      <c r="C20" t="s">
        <v>21</v>
      </c>
      <c r="D20" s="4">
        <v>294.53372662523179</v>
      </c>
      <c r="F20">
        <v>36</v>
      </c>
      <c r="G20">
        <v>1</v>
      </c>
      <c r="H20" t="s">
        <v>19</v>
      </c>
      <c r="I20">
        <v>0</v>
      </c>
      <c r="J20" s="4">
        <v>0</v>
      </c>
    </row>
    <row r="21" spans="1:10" x14ac:dyDescent="0.25">
      <c r="A21" s="2">
        <v>51</v>
      </c>
      <c r="B21" s="2">
        <v>1</v>
      </c>
      <c r="C21" t="s">
        <v>22</v>
      </c>
      <c r="D21" s="4">
        <v>93.396229246951407</v>
      </c>
      <c r="F21">
        <v>38</v>
      </c>
      <c r="G21">
        <v>1</v>
      </c>
      <c r="H21" t="s">
        <v>20</v>
      </c>
      <c r="I21">
        <v>21</v>
      </c>
      <c r="J21" s="4">
        <v>756</v>
      </c>
    </row>
    <row r="22" spans="1:10" x14ac:dyDescent="0.25">
      <c r="A22" s="2">
        <v>75</v>
      </c>
      <c r="B22" s="2">
        <v>1</v>
      </c>
      <c r="C22" t="s">
        <v>23</v>
      </c>
      <c r="D22" s="4">
        <v>49.485389950717945</v>
      </c>
      <c r="F22">
        <v>47</v>
      </c>
      <c r="G22">
        <v>1</v>
      </c>
      <c r="H22" t="s">
        <v>21</v>
      </c>
      <c r="I22">
        <v>0</v>
      </c>
      <c r="J22" s="4">
        <v>0</v>
      </c>
    </row>
    <row r="23" spans="1:10" x14ac:dyDescent="0.25">
      <c r="A23" s="2">
        <v>77</v>
      </c>
      <c r="B23" s="2">
        <v>1</v>
      </c>
      <c r="C23" t="s">
        <v>24</v>
      </c>
      <c r="D23" s="4">
        <v>1034.2563235993148</v>
      </c>
      <c r="F23">
        <v>51</v>
      </c>
      <c r="G23">
        <v>1</v>
      </c>
      <c r="H23" t="s">
        <v>22</v>
      </c>
      <c r="I23">
        <v>0</v>
      </c>
      <c r="J23" s="4">
        <v>0</v>
      </c>
    </row>
    <row r="24" spans="1:10" x14ac:dyDescent="0.25">
      <c r="A24" s="2">
        <v>81</v>
      </c>
      <c r="B24" s="2">
        <v>1</v>
      </c>
      <c r="C24" t="s">
        <v>25</v>
      </c>
      <c r="D24" s="4">
        <v>0</v>
      </c>
      <c r="F24">
        <v>75</v>
      </c>
      <c r="G24">
        <v>1</v>
      </c>
      <c r="H24" t="s">
        <v>23</v>
      </c>
      <c r="I24">
        <v>0</v>
      </c>
      <c r="J24" s="4">
        <v>0</v>
      </c>
    </row>
    <row r="25" spans="1:10" x14ac:dyDescent="0.25">
      <c r="A25" s="2">
        <v>84</v>
      </c>
      <c r="B25" s="2">
        <v>1</v>
      </c>
      <c r="C25" t="s">
        <v>26</v>
      </c>
      <c r="D25" s="4">
        <v>-693.32571433966586</v>
      </c>
      <c r="F25">
        <v>77</v>
      </c>
      <c r="G25">
        <v>1</v>
      </c>
      <c r="H25" t="s">
        <v>24</v>
      </c>
      <c r="I25">
        <v>0.6000000000003638</v>
      </c>
      <c r="J25" s="4">
        <v>21.600000000013097</v>
      </c>
    </row>
    <row r="26" spans="1:10" x14ac:dyDescent="0.25">
      <c r="A26" s="2">
        <v>85</v>
      </c>
      <c r="B26" s="2">
        <v>1</v>
      </c>
      <c r="C26" t="s">
        <v>27</v>
      </c>
      <c r="D26" s="4">
        <v>53.755344860746845</v>
      </c>
      <c r="F26">
        <v>81</v>
      </c>
      <c r="G26">
        <v>1</v>
      </c>
      <c r="H26" t="s">
        <v>25</v>
      </c>
      <c r="I26">
        <v>0</v>
      </c>
      <c r="J26" s="4">
        <v>0</v>
      </c>
    </row>
    <row r="27" spans="1:10" x14ac:dyDescent="0.25">
      <c r="A27" s="2">
        <v>88</v>
      </c>
      <c r="B27" s="2">
        <v>1</v>
      </c>
      <c r="C27" t="s">
        <v>28</v>
      </c>
      <c r="D27" s="4">
        <v>275.40019538471824</v>
      </c>
      <c r="F27">
        <v>84</v>
      </c>
      <c r="G27">
        <v>1</v>
      </c>
      <c r="H27" t="s">
        <v>26</v>
      </c>
      <c r="I27">
        <v>21.600000000000023</v>
      </c>
      <c r="J27" s="4">
        <v>777.60000000000082</v>
      </c>
    </row>
    <row r="28" spans="1:10" x14ac:dyDescent="0.25">
      <c r="A28" s="2">
        <v>91</v>
      </c>
      <c r="B28" s="2">
        <v>1</v>
      </c>
      <c r="C28" t="s">
        <v>29</v>
      </c>
      <c r="D28" s="4">
        <v>45.079961075865867</v>
      </c>
      <c r="F28">
        <v>85</v>
      </c>
      <c r="G28">
        <v>1</v>
      </c>
      <c r="H28" t="s">
        <v>27</v>
      </c>
      <c r="I28">
        <v>0</v>
      </c>
      <c r="J28" s="4">
        <v>0</v>
      </c>
    </row>
    <row r="29" spans="1:10" x14ac:dyDescent="0.25">
      <c r="A29" s="2">
        <v>93</v>
      </c>
      <c r="B29" s="2">
        <v>1</v>
      </c>
      <c r="C29" t="s">
        <v>30</v>
      </c>
      <c r="D29" s="4">
        <v>0</v>
      </c>
      <c r="F29">
        <v>88</v>
      </c>
      <c r="G29">
        <v>1</v>
      </c>
      <c r="H29" t="s">
        <v>28</v>
      </c>
      <c r="I29">
        <v>0</v>
      </c>
      <c r="J29" s="4">
        <v>0</v>
      </c>
    </row>
    <row r="30" spans="1:10" x14ac:dyDescent="0.25">
      <c r="A30" s="2">
        <v>94</v>
      </c>
      <c r="B30" s="2">
        <v>1</v>
      </c>
      <c r="C30" t="s">
        <v>31</v>
      </c>
      <c r="D30" s="4">
        <v>161.96547656031908</v>
      </c>
      <c r="F30">
        <v>91</v>
      </c>
      <c r="G30">
        <v>1</v>
      </c>
      <c r="H30" t="s">
        <v>29</v>
      </c>
      <c r="I30">
        <v>0</v>
      </c>
      <c r="J30" s="4">
        <v>0</v>
      </c>
    </row>
    <row r="31" spans="1:10" x14ac:dyDescent="0.25">
      <c r="A31" s="2">
        <v>95</v>
      </c>
      <c r="B31" s="2">
        <v>1</v>
      </c>
      <c r="C31" t="s">
        <v>32</v>
      </c>
      <c r="D31" s="4">
        <v>36.299624622915871</v>
      </c>
      <c r="F31">
        <v>93</v>
      </c>
      <c r="G31">
        <v>1</v>
      </c>
      <c r="H31" t="s">
        <v>30</v>
      </c>
      <c r="I31">
        <v>0</v>
      </c>
      <c r="J31" s="4">
        <v>0</v>
      </c>
    </row>
    <row r="32" spans="1:10" x14ac:dyDescent="0.25">
      <c r="A32" s="2">
        <v>97</v>
      </c>
      <c r="B32" s="2">
        <v>1</v>
      </c>
      <c r="C32" t="s">
        <v>33</v>
      </c>
      <c r="D32" s="4">
        <v>66.579758820244024</v>
      </c>
      <c r="F32">
        <v>94</v>
      </c>
      <c r="G32">
        <v>1</v>
      </c>
      <c r="H32" t="s">
        <v>31</v>
      </c>
      <c r="I32">
        <v>0</v>
      </c>
      <c r="J32" s="4">
        <v>0</v>
      </c>
    </row>
    <row r="33" spans="1:10" x14ac:dyDescent="0.25">
      <c r="A33" s="2">
        <v>99</v>
      </c>
      <c r="B33" s="2">
        <v>1</v>
      </c>
      <c r="C33" t="s">
        <v>34</v>
      </c>
      <c r="D33" s="4">
        <v>88.561065847130521</v>
      </c>
      <c r="F33">
        <v>95</v>
      </c>
      <c r="G33">
        <v>1</v>
      </c>
      <c r="H33" t="s">
        <v>32</v>
      </c>
      <c r="I33">
        <v>0</v>
      </c>
      <c r="J33" s="4">
        <v>0</v>
      </c>
    </row>
    <row r="34" spans="1:10" x14ac:dyDescent="0.25">
      <c r="A34" s="2">
        <v>100</v>
      </c>
      <c r="B34" s="2">
        <v>1</v>
      </c>
      <c r="C34" t="s">
        <v>35</v>
      </c>
      <c r="D34" s="4">
        <v>52.939761527963128</v>
      </c>
      <c r="F34">
        <v>97</v>
      </c>
      <c r="G34">
        <v>1</v>
      </c>
      <c r="H34" t="s">
        <v>33</v>
      </c>
      <c r="I34">
        <v>0</v>
      </c>
      <c r="J34" s="4">
        <v>0</v>
      </c>
    </row>
    <row r="35" spans="1:10" x14ac:dyDescent="0.25">
      <c r="A35" s="2">
        <v>108</v>
      </c>
      <c r="B35" s="2">
        <v>1</v>
      </c>
      <c r="C35" t="s">
        <v>36</v>
      </c>
      <c r="D35" s="4">
        <v>136.19707568873855</v>
      </c>
      <c r="F35">
        <v>99</v>
      </c>
      <c r="G35">
        <v>1</v>
      </c>
      <c r="H35" t="s">
        <v>34</v>
      </c>
      <c r="I35">
        <v>0</v>
      </c>
      <c r="J35" s="4">
        <v>0</v>
      </c>
    </row>
    <row r="36" spans="1:10" x14ac:dyDescent="0.25">
      <c r="A36" s="2">
        <v>110</v>
      </c>
      <c r="B36" s="2">
        <v>1</v>
      </c>
      <c r="C36" t="s">
        <v>37</v>
      </c>
      <c r="D36" s="4">
        <v>427.2937233261764</v>
      </c>
      <c r="F36">
        <v>100</v>
      </c>
      <c r="G36">
        <v>1</v>
      </c>
      <c r="H36" t="s">
        <v>35</v>
      </c>
      <c r="I36">
        <v>0</v>
      </c>
      <c r="J36" s="4">
        <v>0</v>
      </c>
    </row>
    <row r="37" spans="1:10" x14ac:dyDescent="0.25">
      <c r="A37" s="2">
        <v>111</v>
      </c>
      <c r="B37" s="2">
        <v>1</v>
      </c>
      <c r="C37" t="s">
        <v>38</v>
      </c>
      <c r="D37" s="4">
        <v>183.05422746344993</v>
      </c>
      <c r="F37">
        <v>108</v>
      </c>
      <c r="G37">
        <v>1</v>
      </c>
      <c r="H37" t="s">
        <v>36</v>
      </c>
      <c r="I37">
        <v>0</v>
      </c>
      <c r="J37" s="4">
        <v>0</v>
      </c>
    </row>
    <row r="38" spans="1:10" x14ac:dyDescent="0.25">
      <c r="A38" s="2">
        <v>112</v>
      </c>
      <c r="B38" s="2">
        <v>1</v>
      </c>
      <c r="C38" t="s">
        <v>39</v>
      </c>
      <c r="D38" s="4">
        <v>1296.7430437444127</v>
      </c>
      <c r="F38">
        <v>110</v>
      </c>
      <c r="G38">
        <v>1</v>
      </c>
      <c r="H38" t="s">
        <v>37</v>
      </c>
      <c r="I38">
        <v>0</v>
      </c>
      <c r="J38" s="4">
        <v>0</v>
      </c>
    </row>
    <row r="39" spans="1:10" x14ac:dyDescent="0.25">
      <c r="A39" s="2">
        <v>113</v>
      </c>
      <c r="B39" s="2">
        <v>1</v>
      </c>
      <c r="C39" t="s">
        <v>40</v>
      </c>
      <c r="D39" s="4">
        <v>162</v>
      </c>
      <c r="F39">
        <v>111</v>
      </c>
      <c r="G39">
        <v>1</v>
      </c>
      <c r="H39" t="s">
        <v>38</v>
      </c>
      <c r="I39">
        <v>0</v>
      </c>
      <c r="J39" s="4">
        <v>0</v>
      </c>
    </row>
    <row r="40" spans="1:10" x14ac:dyDescent="0.25">
      <c r="A40" s="2">
        <v>115</v>
      </c>
      <c r="B40" s="2">
        <v>1</v>
      </c>
      <c r="C40" t="s">
        <v>41</v>
      </c>
      <c r="D40" s="4">
        <v>122.54840803006664</v>
      </c>
      <c r="F40">
        <v>112</v>
      </c>
      <c r="G40">
        <v>1</v>
      </c>
      <c r="H40" t="s">
        <v>39</v>
      </c>
      <c r="I40">
        <v>0</v>
      </c>
      <c r="J40" s="4">
        <v>0</v>
      </c>
    </row>
    <row r="41" spans="1:10" x14ac:dyDescent="0.25">
      <c r="A41" s="2">
        <v>116</v>
      </c>
      <c r="B41" s="2">
        <v>1</v>
      </c>
      <c r="C41" t="s">
        <v>42</v>
      </c>
      <c r="D41" s="4">
        <v>162.24403146325494</v>
      </c>
      <c r="F41">
        <v>113</v>
      </c>
      <c r="G41">
        <v>1</v>
      </c>
      <c r="H41" t="s">
        <v>40</v>
      </c>
      <c r="I41">
        <v>9</v>
      </c>
      <c r="J41" s="4">
        <v>324</v>
      </c>
    </row>
    <row r="42" spans="1:10" x14ac:dyDescent="0.25">
      <c r="A42" s="2">
        <v>118</v>
      </c>
      <c r="B42" s="2">
        <v>1</v>
      </c>
      <c r="C42" t="s">
        <v>43</v>
      </c>
      <c r="D42" s="4">
        <v>0</v>
      </c>
      <c r="F42">
        <v>115</v>
      </c>
      <c r="G42">
        <v>1</v>
      </c>
      <c r="H42" t="s">
        <v>41</v>
      </c>
      <c r="I42">
        <v>0</v>
      </c>
      <c r="J42" s="4">
        <v>0</v>
      </c>
    </row>
    <row r="43" spans="1:10" x14ac:dyDescent="0.25">
      <c r="A43" s="2">
        <v>129</v>
      </c>
      <c r="B43" s="2">
        <v>1</v>
      </c>
      <c r="C43" t="s">
        <v>44</v>
      </c>
      <c r="D43" s="4">
        <v>87.747189802750654</v>
      </c>
      <c r="F43">
        <v>116</v>
      </c>
      <c r="G43">
        <v>1</v>
      </c>
      <c r="H43" t="s">
        <v>42</v>
      </c>
      <c r="I43">
        <v>0</v>
      </c>
      <c r="J43" s="4">
        <v>0</v>
      </c>
    </row>
    <row r="44" spans="1:10" x14ac:dyDescent="0.25">
      <c r="A44" s="2">
        <v>138</v>
      </c>
      <c r="B44" s="2">
        <v>1</v>
      </c>
      <c r="C44" t="s">
        <v>45</v>
      </c>
      <c r="D44" s="4">
        <v>272.69143436325248</v>
      </c>
      <c r="F44">
        <v>118</v>
      </c>
      <c r="G44">
        <v>1</v>
      </c>
      <c r="H44" t="s">
        <v>43</v>
      </c>
      <c r="I44">
        <v>0</v>
      </c>
      <c r="J44" s="4">
        <v>0</v>
      </c>
    </row>
    <row r="45" spans="1:10" x14ac:dyDescent="0.25">
      <c r="A45" s="2">
        <v>139</v>
      </c>
      <c r="B45" s="2">
        <v>1</v>
      </c>
      <c r="C45" t="s">
        <v>46</v>
      </c>
      <c r="D45" s="4">
        <v>74.570311066268914</v>
      </c>
      <c r="F45">
        <v>129</v>
      </c>
      <c r="G45">
        <v>1</v>
      </c>
      <c r="H45" t="s">
        <v>44</v>
      </c>
      <c r="I45">
        <v>0</v>
      </c>
      <c r="J45" s="4">
        <v>0</v>
      </c>
    </row>
    <row r="46" spans="1:10" x14ac:dyDescent="0.25">
      <c r="A46" s="2">
        <v>146</v>
      </c>
      <c r="B46" s="2">
        <v>1</v>
      </c>
      <c r="C46" t="s">
        <v>47</v>
      </c>
      <c r="D46" s="4">
        <v>86.179792024733615</v>
      </c>
      <c r="F46">
        <v>138</v>
      </c>
      <c r="G46">
        <v>1</v>
      </c>
      <c r="H46" t="s">
        <v>45</v>
      </c>
      <c r="I46">
        <v>0</v>
      </c>
      <c r="J46" s="4">
        <v>0</v>
      </c>
    </row>
    <row r="47" spans="1:10" x14ac:dyDescent="0.25">
      <c r="A47" s="2">
        <v>150</v>
      </c>
      <c r="B47" s="2">
        <v>1</v>
      </c>
      <c r="C47" t="s">
        <v>48</v>
      </c>
      <c r="D47" s="4">
        <v>68.06531964534588</v>
      </c>
      <c r="F47">
        <v>139</v>
      </c>
      <c r="G47">
        <v>1</v>
      </c>
      <c r="H47" t="s">
        <v>46</v>
      </c>
      <c r="I47">
        <v>0</v>
      </c>
      <c r="J47" s="4">
        <v>0</v>
      </c>
    </row>
    <row r="48" spans="1:10" x14ac:dyDescent="0.25">
      <c r="A48" s="2">
        <v>152</v>
      </c>
      <c r="B48" s="2">
        <v>1</v>
      </c>
      <c r="C48" t="s">
        <v>49</v>
      </c>
      <c r="D48" s="4">
        <v>592.51238320060656</v>
      </c>
      <c r="F48">
        <v>146</v>
      </c>
      <c r="G48">
        <v>1</v>
      </c>
      <c r="H48" t="s">
        <v>47</v>
      </c>
      <c r="I48">
        <v>0</v>
      </c>
      <c r="J48" s="4">
        <v>0</v>
      </c>
    </row>
    <row r="49" spans="1:10" x14ac:dyDescent="0.25">
      <c r="A49" s="2">
        <v>160</v>
      </c>
      <c r="B49" s="2">
        <v>70</v>
      </c>
      <c r="C49" t="s">
        <v>50</v>
      </c>
      <c r="D49" s="4">
        <v>0</v>
      </c>
      <c r="F49">
        <v>150</v>
      </c>
      <c r="G49">
        <v>1</v>
      </c>
      <c r="H49" t="s">
        <v>48</v>
      </c>
      <c r="I49">
        <v>0</v>
      </c>
      <c r="J49" s="4">
        <v>0</v>
      </c>
    </row>
    <row r="50" spans="1:10" x14ac:dyDescent="0.25">
      <c r="A50" s="2">
        <v>160</v>
      </c>
      <c r="B50" s="2">
        <v>90</v>
      </c>
      <c r="C50" t="s">
        <v>51</v>
      </c>
      <c r="D50" s="4">
        <v>0</v>
      </c>
      <c r="F50">
        <v>152</v>
      </c>
      <c r="G50">
        <v>1</v>
      </c>
      <c r="H50" t="s">
        <v>49</v>
      </c>
      <c r="I50">
        <v>0</v>
      </c>
      <c r="J50" s="4">
        <v>0</v>
      </c>
    </row>
    <row r="51" spans="1:10" x14ac:dyDescent="0.25">
      <c r="A51" s="2">
        <v>162</v>
      </c>
      <c r="B51" s="2">
        <v>1</v>
      </c>
      <c r="C51" t="s">
        <v>52</v>
      </c>
      <c r="D51" s="4">
        <v>72.019496482495015</v>
      </c>
      <c r="F51">
        <v>160.1</v>
      </c>
      <c r="G51">
        <v>70</v>
      </c>
      <c r="H51" t="s">
        <v>50</v>
      </c>
      <c r="I51">
        <v>0</v>
      </c>
      <c r="J51" s="4">
        <v>0</v>
      </c>
    </row>
    <row r="52" spans="1:10" x14ac:dyDescent="0.25">
      <c r="A52" s="2">
        <v>166</v>
      </c>
      <c r="B52" s="2">
        <v>1</v>
      </c>
      <c r="C52" t="s">
        <v>53</v>
      </c>
      <c r="D52" s="4">
        <v>0</v>
      </c>
      <c r="F52">
        <v>160.19999999999999</v>
      </c>
      <c r="G52">
        <v>90</v>
      </c>
      <c r="H52" t="s">
        <v>51</v>
      </c>
      <c r="I52">
        <v>0</v>
      </c>
      <c r="J52" s="4">
        <v>0</v>
      </c>
    </row>
    <row r="53" spans="1:10" x14ac:dyDescent="0.25">
      <c r="A53" s="2">
        <v>173</v>
      </c>
      <c r="B53" s="2">
        <v>1</v>
      </c>
      <c r="C53" t="s">
        <v>54</v>
      </c>
      <c r="D53" s="4">
        <v>58.60777272649284</v>
      </c>
      <c r="F53">
        <v>162</v>
      </c>
      <c r="G53">
        <v>1</v>
      </c>
      <c r="H53" t="s">
        <v>52</v>
      </c>
      <c r="I53">
        <v>0</v>
      </c>
      <c r="J53" s="4">
        <v>0</v>
      </c>
    </row>
    <row r="54" spans="1:10" x14ac:dyDescent="0.25">
      <c r="A54" s="2">
        <v>177</v>
      </c>
      <c r="B54" s="2">
        <v>1</v>
      </c>
      <c r="C54" t="s">
        <v>55</v>
      </c>
      <c r="D54" s="4">
        <v>109.30729900379811</v>
      </c>
      <c r="F54">
        <v>166</v>
      </c>
      <c r="G54">
        <v>1</v>
      </c>
      <c r="H54" t="s">
        <v>53</v>
      </c>
      <c r="I54">
        <v>0</v>
      </c>
      <c r="J54" s="4">
        <v>0</v>
      </c>
    </row>
    <row r="55" spans="1:10" x14ac:dyDescent="0.25">
      <c r="A55" s="2">
        <v>181</v>
      </c>
      <c r="B55" s="2">
        <v>1</v>
      </c>
      <c r="C55" t="s">
        <v>56</v>
      </c>
      <c r="D55" s="4">
        <v>834.17311895178864</v>
      </c>
      <c r="F55">
        <v>173</v>
      </c>
      <c r="G55">
        <v>1</v>
      </c>
      <c r="H55" t="s">
        <v>54</v>
      </c>
      <c r="I55">
        <v>0</v>
      </c>
      <c r="J55" s="4">
        <v>0</v>
      </c>
    </row>
    <row r="56" spans="1:10" x14ac:dyDescent="0.25">
      <c r="A56" s="2">
        <v>182</v>
      </c>
      <c r="B56" s="2">
        <v>1</v>
      </c>
      <c r="C56" t="s">
        <v>57</v>
      </c>
      <c r="D56" s="4">
        <v>0</v>
      </c>
      <c r="F56">
        <v>177</v>
      </c>
      <c r="G56">
        <v>1</v>
      </c>
      <c r="H56" t="s">
        <v>55</v>
      </c>
      <c r="I56">
        <v>0</v>
      </c>
      <c r="J56" s="4">
        <v>0</v>
      </c>
    </row>
    <row r="57" spans="1:10" x14ac:dyDescent="0.25">
      <c r="A57" s="2">
        <v>186</v>
      </c>
      <c r="B57" s="2">
        <v>1</v>
      </c>
      <c r="C57" t="s">
        <v>58</v>
      </c>
      <c r="D57" s="4">
        <v>0</v>
      </c>
      <c r="F57">
        <v>181</v>
      </c>
      <c r="G57">
        <v>1</v>
      </c>
      <c r="H57" t="s">
        <v>56</v>
      </c>
      <c r="I57">
        <v>0</v>
      </c>
      <c r="J57" s="4">
        <v>0</v>
      </c>
    </row>
    <row r="58" spans="1:10" x14ac:dyDescent="0.25">
      <c r="A58" s="2">
        <v>191</v>
      </c>
      <c r="B58" s="2">
        <v>1</v>
      </c>
      <c r="C58" t="s">
        <v>59</v>
      </c>
      <c r="D58" s="4">
        <v>-2639.9637215266703</v>
      </c>
      <c r="F58">
        <v>182</v>
      </c>
      <c r="G58">
        <v>1</v>
      </c>
      <c r="H58" t="s">
        <v>57</v>
      </c>
      <c r="I58">
        <v>0</v>
      </c>
      <c r="J58" s="4">
        <v>0</v>
      </c>
    </row>
    <row r="59" spans="1:10" x14ac:dyDescent="0.25">
      <c r="A59" s="2">
        <v>192</v>
      </c>
      <c r="B59" s="2">
        <v>1</v>
      </c>
      <c r="C59" t="s">
        <v>60</v>
      </c>
      <c r="D59" s="4">
        <v>550.77842414108454</v>
      </c>
      <c r="F59">
        <v>186</v>
      </c>
      <c r="G59">
        <v>1</v>
      </c>
      <c r="H59" t="s">
        <v>58</v>
      </c>
      <c r="I59">
        <v>0</v>
      </c>
      <c r="J59" s="4">
        <v>0</v>
      </c>
    </row>
    <row r="60" spans="1:10" x14ac:dyDescent="0.25">
      <c r="A60" s="2">
        <v>194</v>
      </c>
      <c r="B60" s="2">
        <v>1</v>
      </c>
      <c r="C60" t="s">
        <v>61</v>
      </c>
      <c r="D60" s="4">
        <v>1298.742107386468</v>
      </c>
      <c r="F60">
        <v>191</v>
      </c>
      <c r="G60">
        <v>1</v>
      </c>
      <c r="H60" t="s">
        <v>59</v>
      </c>
      <c r="I60">
        <v>109.20000000000073</v>
      </c>
      <c r="J60" s="4">
        <v>3931.2000000000262</v>
      </c>
    </row>
    <row r="61" spans="1:10" x14ac:dyDescent="0.25">
      <c r="A61" s="2">
        <v>195</v>
      </c>
      <c r="B61" s="2">
        <v>1</v>
      </c>
      <c r="C61" t="s">
        <v>62</v>
      </c>
      <c r="D61" s="4">
        <v>65.676705180208955</v>
      </c>
      <c r="F61">
        <v>192</v>
      </c>
      <c r="G61">
        <v>1</v>
      </c>
      <c r="H61" t="s">
        <v>60</v>
      </c>
      <c r="I61">
        <v>0</v>
      </c>
      <c r="J61" s="4">
        <v>0</v>
      </c>
    </row>
    <row r="62" spans="1:10" x14ac:dyDescent="0.25">
      <c r="A62" s="2">
        <v>196</v>
      </c>
      <c r="B62" s="2">
        <v>1</v>
      </c>
      <c r="C62" t="s">
        <v>63</v>
      </c>
      <c r="D62" s="4">
        <v>1993.2007610201836</v>
      </c>
      <c r="F62">
        <v>194</v>
      </c>
      <c r="G62">
        <v>1</v>
      </c>
      <c r="H62" t="s">
        <v>61</v>
      </c>
      <c r="I62">
        <v>0</v>
      </c>
      <c r="J62" s="4">
        <v>0</v>
      </c>
    </row>
    <row r="63" spans="1:10" x14ac:dyDescent="0.25">
      <c r="A63" s="2">
        <v>197</v>
      </c>
      <c r="B63" s="2">
        <v>1</v>
      </c>
      <c r="C63" t="s">
        <v>64</v>
      </c>
      <c r="D63" s="4">
        <v>194.39999999999418</v>
      </c>
      <c r="F63">
        <v>195</v>
      </c>
      <c r="G63">
        <v>1</v>
      </c>
      <c r="H63" t="s">
        <v>62</v>
      </c>
      <c r="I63">
        <v>0</v>
      </c>
      <c r="J63" s="4">
        <v>0</v>
      </c>
    </row>
    <row r="64" spans="1:10" x14ac:dyDescent="0.25">
      <c r="A64" s="2">
        <v>199</v>
      </c>
      <c r="B64" s="2">
        <v>1</v>
      </c>
      <c r="C64" t="s">
        <v>65</v>
      </c>
      <c r="D64" s="4">
        <v>-1284.9949711076624</v>
      </c>
      <c r="F64">
        <v>196</v>
      </c>
      <c r="G64">
        <v>1</v>
      </c>
      <c r="H64" t="s">
        <v>63</v>
      </c>
      <c r="I64">
        <v>27.599999999998545</v>
      </c>
      <c r="J64" s="4">
        <v>993.59999999994761</v>
      </c>
    </row>
    <row r="65" spans="1:10" x14ac:dyDescent="0.25">
      <c r="A65" s="2">
        <v>200</v>
      </c>
      <c r="B65" s="2">
        <v>1</v>
      </c>
      <c r="C65" t="s">
        <v>66</v>
      </c>
      <c r="D65" s="4">
        <v>558.95285421039443</v>
      </c>
      <c r="F65">
        <v>197</v>
      </c>
      <c r="G65">
        <v>1</v>
      </c>
      <c r="H65" t="s">
        <v>64</v>
      </c>
      <c r="I65">
        <v>10.800000000000182</v>
      </c>
      <c r="J65" s="4">
        <v>388.80000000000655</v>
      </c>
    </row>
    <row r="66" spans="1:10" x14ac:dyDescent="0.25">
      <c r="A66" s="2">
        <v>203</v>
      </c>
      <c r="B66" s="2">
        <v>1</v>
      </c>
      <c r="C66" t="s">
        <v>67</v>
      </c>
      <c r="D66" s="4">
        <v>86.326854156821355</v>
      </c>
      <c r="F66">
        <v>199</v>
      </c>
      <c r="G66">
        <v>1</v>
      </c>
      <c r="H66" t="s">
        <v>65</v>
      </c>
      <c r="I66">
        <v>49.199999999999818</v>
      </c>
      <c r="J66" s="4">
        <v>1771.1999999999935</v>
      </c>
    </row>
    <row r="67" spans="1:10" x14ac:dyDescent="0.25">
      <c r="A67" s="2">
        <v>204</v>
      </c>
      <c r="B67" s="2">
        <v>1</v>
      </c>
      <c r="C67" t="s">
        <v>68</v>
      </c>
      <c r="D67" s="4">
        <v>125.06535336057277</v>
      </c>
      <c r="F67">
        <v>200</v>
      </c>
      <c r="G67">
        <v>1</v>
      </c>
      <c r="H67" t="s">
        <v>66</v>
      </c>
      <c r="I67">
        <v>0</v>
      </c>
      <c r="J67" s="4">
        <v>0</v>
      </c>
    </row>
    <row r="68" spans="1:10" x14ac:dyDescent="0.25">
      <c r="A68" s="2">
        <v>206</v>
      </c>
      <c r="B68" s="2">
        <v>1</v>
      </c>
      <c r="C68" t="s">
        <v>69</v>
      </c>
      <c r="D68" s="4">
        <v>671.07678251201287</v>
      </c>
      <c r="F68">
        <v>203</v>
      </c>
      <c r="G68">
        <v>1</v>
      </c>
      <c r="H68" t="s">
        <v>67</v>
      </c>
      <c r="I68">
        <v>0</v>
      </c>
      <c r="J68" s="4">
        <v>0</v>
      </c>
    </row>
    <row r="69" spans="1:10" x14ac:dyDescent="0.25">
      <c r="A69" s="2">
        <v>213</v>
      </c>
      <c r="B69" s="2">
        <v>1</v>
      </c>
      <c r="C69" t="s">
        <v>70</v>
      </c>
      <c r="D69" s="4">
        <v>61.783201879603439</v>
      </c>
      <c r="F69">
        <v>204</v>
      </c>
      <c r="G69">
        <v>1</v>
      </c>
      <c r="H69" t="s">
        <v>68</v>
      </c>
      <c r="I69">
        <v>0</v>
      </c>
      <c r="J69" s="4">
        <v>0</v>
      </c>
    </row>
    <row r="70" spans="1:10" x14ac:dyDescent="0.25">
      <c r="A70" s="2">
        <v>227</v>
      </c>
      <c r="B70" s="2">
        <v>1</v>
      </c>
      <c r="C70" t="s">
        <v>71</v>
      </c>
      <c r="D70" s="4">
        <v>80.868387392169097</v>
      </c>
      <c r="F70">
        <v>206</v>
      </c>
      <c r="G70">
        <v>1</v>
      </c>
      <c r="H70" t="s">
        <v>69</v>
      </c>
      <c r="I70">
        <v>0</v>
      </c>
      <c r="J70" s="4">
        <v>0</v>
      </c>
    </row>
    <row r="71" spans="1:10" x14ac:dyDescent="0.25">
      <c r="A71" s="2">
        <v>229</v>
      </c>
      <c r="B71" s="2">
        <v>1</v>
      </c>
      <c r="C71" t="s">
        <v>72</v>
      </c>
      <c r="D71" s="4">
        <v>37.196832583844298</v>
      </c>
      <c r="F71">
        <v>213</v>
      </c>
      <c r="G71">
        <v>1</v>
      </c>
      <c r="H71" t="s">
        <v>70</v>
      </c>
      <c r="I71">
        <v>0</v>
      </c>
      <c r="J71" s="4">
        <v>0</v>
      </c>
    </row>
    <row r="72" spans="1:10" x14ac:dyDescent="0.25">
      <c r="A72" s="2">
        <v>238</v>
      </c>
      <c r="B72" s="2">
        <v>1</v>
      </c>
      <c r="C72" t="s">
        <v>73</v>
      </c>
      <c r="D72" s="4">
        <v>51.46355335082626</v>
      </c>
      <c r="F72">
        <v>227</v>
      </c>
      <c r="G72">
        <v>1</v>
      </c>
      <c r="H72" t="s">
        <v>71</v>
      </c>
      <c r="I72">
        <v>0</v>
      </c>
      <c r="J72" s="4">
        <v>0</v>
      </c>
    </row>
    <row r="73" spans="1:10" x14ac:dyDescent="0.25">
      <c r="A73" s="2">
        <v>239</v>
      </c>
      <c r="B73" s="2">
        <v>1</v>
      </c>
      <c r="C73" t="s">
        <v>74</v>
      </c>
      <c r="D73" s="4">
        <v>61.867273101313913</v>
      </c>
      <c r="F73">
        <v>229</v>
      </c>
      <c r="G73">
        <v>1</v>
      </c>
      <c r="H73" t="s">
        <v>72</v>
      </c>
      <c r="I73">
        <v>0</v>
      </c>
      <c r="J73" s="4">
        <v>0</v>
      </c>
    </row>
    <row r="74" spans="1:10" x14ac:dyDescent="0.25">
      <c r="A74" s="2">
        <v>241</v>
      </c>
      <c r="B74" s="2">
        <v>1</v>
      </c>
      <c r="C74" t="s">
        <v>75</v>
      </c>
      <c r="D74" s="4">
        <v>260.53338940774847</v>
      </c>
      <c r="F74">
        <v>238</v>
      </c>
      <c r="G74">
        <v>1</v>
      </c>
      <c r="H74" t="s">
        <v>73</v>
      </c>
      <c r="I74">
        <v>0</v>
      </c>
      <c r="J74" s="4">
        <v>0</v>
      </c>
    </row>
    <row r="75" spans="1:10" x14ac:dyDescent="0.25">
      <c r="A75" s="2">
        <v>242</v>
      </c>
      <c r="B75" s="2">
        <v>1</v>
      </c>
      <c r="C75" t="s">
        <v>76</v>
      </c>
      <c r="D75" s="4">
        <v>27.438168103559292</v>
      </c>
      <c r="F75">
        <v>239</v>
      </c>
      <c r="G75">
        <v>1</v>
      </c>
      <c r="H75" t="s">
        <v>74</v>
      </c>
      <c r="I75">
        <v>0</v>
      </c>
      <c r="J75" s="4">
        <v>0</v>
      </c>
    </row>
    <row r="76" spans="1:10" x14ac:dyDescent="0.25">
      <c r="A76" s="2">
        <v>252</v>
      </c>
      <c r="B76" s="2">
        <v>1</v>
      </c>
      <c r="C76" t="s">
        <v>77</v>
      </c>
      <c r="D76" s="4">
        <v>140.12475416199595</v>
      </c>
      <c r="F76">
        <v>241</v>
      </c>
      <c r="G76">
        <v>1</v>
      </c>
      <c r="H76" t="s">
        <v>75</v>
      </c>
      <c r="I76">
        <v>0</v>
      </c>
      <c r="J76" s="4">
        <v>0</v>
      </c>
    </row>
    <row r="77" spans="1:10" x14ac:dyDescent="0.25">
      <c r="A77" s="2">
        <v>253</v>
      </c>
      <c r="B77" s="2">
        <v>1</v>
      </c>
      <c r="C77" t="s">
        <v>78</v>
      </c>
      <c r="D77" s="4">
        <v>53.325350302144216</v>
      </c>
      <c r="F77">
        <v>242</v>
      </c>
      <c r="G77">
        <v>1</v>
      </c>
      <c r="H77" t="s">
        <v>76</v>
      </c>
      <c r="I77">
        <v>0</v>
      </c>
      <c r="J77" s="4">
        <v>0</v>
      </c>
    </row>
    <row r="78" spans="1:10" x14ac:dyDescent="0.25">
      <c r="A78" s="2">
        <v>255</v>
      </c>
      <c r="B78" s="2">
        <v>1</v>
      </c>
      <c r="C78" t="s">
        <v>79</v>
      </c>
      <c r="D78" s="4">
        <v>106.16206433628395</v>
      </c>
      <c r="F78">
        <v>252</v>
      </c>
      <c r="G78">
        <v>1</v>
      </c>
      <c r="H78" t="s">
        <v>77</v>
      </c>
      <c r="I78">
        <v>0</v>
      </c>
      <c r="J78" s="4">
        <v>0</v>
      </c>
    </row>
    <row r="79" spans="1:10" x14ac:dyDescent="0.25">
      <c r="A79" s="2">
        <v>256</v>
      </c>
      <c r="B79" s="2">
        <v>1</v>
      </c>
      <c r="C79" t="s">
        <v>80</v>
      </c>
      <c r="D79" s="4">
        <v>0</v>
      </c>
      <c r="F79">
        <v>253</v>
      </c>
      <c r="G79">
        <v>1</v>
      </c>
      <c r="H79" t="s">
        <v>78</v>
      </c>
      <c r="I79">
        <v>0</v>
      </c>
      <c r="J79" s="4">
        <v>0</v>
      </c>
    </row>
    <row r="80" spans="1:10" x14ac:dyDescent="0.25">
      <c r="A80" s="2">
        <v>261</v>
      </c>
      <c r="B80" s="2">
        <v>1</v>
      </c>
      <c r="C80" t="s">
        <v>81</v>
      </c>
      <c r="D80" s="4">
        <v>-539.42905841270476</v>
      </c>
      <c r="F80">
        <v>255</v>
      </c>
      <c r="G80">
        <v>1</v>
      </c>
      <c r="H80" t="s">
        <v>79</v>
      </c>
      <c r="I80">
        <v>0</v>
      </c>
      <c r="J80" s="4">
        <v>0</v>
      </c>
    </row>
    <row r="81" spans="1:10" x14ac:dyDescent="0.25">
      <c r="A81" s="2">
        <v>264</v>
      </c>
      <c r="B81" s="2">
        <v>1</v>
      </c>
      <c r="C81" t="s">
        <v>82</v>
      </c>
      <c r="D81" s="4">
        <v>0</v>
      </c>
      <c r="F81">
        <v>256</v>
      </c>
      <c r="G81">
        <v>1</v>
      </c>
      <c r="H81" t="s">
        <v>80</v>
      </c>
      <c r="I81">
        <v>0</v>
      </c>
      <c r="J81" s="4">
        <v>0</v>
      </c>
    </row>
    <row r="82" spans="1:10" x14ac:dyDescent="0.25">
      <c r="A82" s="2">
        <v>270</v>
      </c>
      <c r="B82" s="2">
        <v>1</v>
      </c>
      <c r="C82" t="s">
        <v>83</v>
      </c>
      <c r="D82" s="4">
        <v>1123.2000000000116</v>
      </c>
      <c r="F82">
        <v>261</v>
      </c>
      <c r="G82">
        <v>1</v>
      </c>
      <c r="H82" t="s">
        <v>81</v>
      </c>
      <c r="I82">
        <v>7.1999999999999886</v>
      </c>
      <c r="J82" s="4">
        <v>259.19999999999959</v>
      </c>
    </row>
    <row r="83" spans="1:10" x14ac:dyDescent="0.25">
      <c r="A83" s="2">
        <v>271</v>
      </c>
      <c r="B83" s="2">
        <v>1</v>
      </c>
      <c r="C83" t="s">
        <v>84</v>
      </c>
      <c r="D83" s="4">
        <v>907.20000000001164</v>
      </c>
      <c r="F83">
        <v>264</v>
      </c>
      <c r="G83">
        <v>1</v>
      </c>
      <c r="H83" t="s">
        <v>82</v>
      </c>
      <c r="I83">
        <v>0</v>
      </c>
      <c r="J83" s="4">
        <v>0</v>
      </c>
    </row>
    <row r="84" spans="1:10" x14ac:dyDescent="0.25">
      <c r="A84" s="2">
        <v>272</v>
      </c>
      <c r="B84" s="2">
        <v>1</v>
      </c>
      <c r="C84" t="s">
        <v>85</v>
      </c>
      <c r="D84" s="4">
        <v>0</v>
      </c>
      <c r="F84">
        <v>270</v>
      </c>
      <c r="G84">
        <v>1</v>
      </c>
      <c r="H84" t="s">
        <v>83</v>
      </c>
      <c r="I84">
        <v>62.399999999999636</v>
      </c>
      <c r="J84" s="4">
        <v>2246.3999999999869</v>
      </c>
    </row>
    <row r="85" spans="1:10" x14ac:dyDescent="0.25">
      <c r="A85" s="2">
        <v>273</v>
      </c>
      <c r="B85" s="2">
        <v>1</v>
      </c>
      <c r="C85" t="s">
        <v>86</v>
      </c>
      <c r="D85" s="4">
        <v>0</v>
      </c>
      <c r="F85">
        <v>271</v>
      </c>
      <c r="G85">
        <v>1</v>
      </c>
      <c r="H85" t="s">
        <v>84</v>
      </c>
      <c r="I85">
        <v>50.399999999999636</v>
      </c>
      <c r="J85" s="4">
        <v>1814.3999999999869</v>
      </c>
    </row>
    <row r="86" spans="1:10" x14ac:dyDescent="0.25">
      <c r="A86" s="2">
        <v>276</v>
      </c>
      <c r="B86" s="2">
        <v>1</v>
      </c>
      <c r="C86" t="s">
        <v>87</v>
      </c>
      <c r="D86" s="4">
        <v>1465.2421497823671</v>
      </c>
      <c r="F86">
        <v>272</v>
      </c>
      <c r="G86">
        <v>1</v>
      </c>
      <c r="H86" t="s">
        <v>85</v>
      </c>
      <c r="I86">
        <v>0</v>
      </c>
      <c r="J86" s="4">
        <v>0</v>
      </c>
    </row>
    <row r="87" spans="1:10" x14ac:dyDescent="0.25">
      <c r="A87" s="2">
        <v>277</v>
      </c>
      <c r="B87" s="2">
        <v>1</v>
      </c>
      <c r="C87" t="s">
        <v>88</v>
      </c>
      <c r="D87" s="4">
        <v>0</v>
      </c>
      <c r="F87">
        <v>273</v>
      </c>
      <c r="G87">
        <v>1</v>
      </c>
      <c r="H87" t="s">
        <v>86</v>
      </c>
      <c r="I87">
        <v>0</v>
      </c>
      <c r="J87" s="4">
        <v>0</v>
      </c>
    </row>
    <row r="88" spans="1:10" x14ac:dyDescent="0.25">
      <c r="A88" s="2">
        <v>278</v>
      </c>
      <c r="B88" s="2">
        <v>1</v>
      </c>
      <c r="C88" t="s">
        <v>89</v>
      </c>
      <c r="D88" s="4">
        <v>0</v>
      </c>
      <c r="F88">
        <v>276</v>
      </c>
      <c r="G88">
        <v>1</v>
      </c>
      <c r="H88" t="s">
        <v>87</v>
      </c>
      <c r="I88">
        <v>0</v>
      </c>
      <c r="J88" s="4">
        <v>0</v>
      </c>
    </row>
    <row r="89" spans="1:10" x14ac:dyDescent="0.25">
      <c r="A89" s="2">
        <v>279</v>
      </c>
      <c r="B89" s="2">
        <v>1</v>
      </c>
      <c r="C89" t="s">
        <v>90</v>
      </c>
      <c r="D89" s="4">
        <v>1755.9863879468758</v>
      </c>
      <c r="F89">
        <v>277</v>
      </c>
      <c r="G89">
        <v>1</v>
      </c>
      <c r="H89" t="s">
        <v>88</v>
      </c>
      <c r="I89">
        <v>0</v>
      </c>
      <c r="J89" s="4">
        <v>0</v>
      </c>
    </row>
    <row r="90" spans="1:10" x14ac:dyDescent="0.25">
      <c r="A90" s="2">
        <v>280</v>
      </c>
      <c r="B90" s="2">
        <v>1</v>
      </c>
      <c r="C90" t="s">
        <v>91</v>
      </c>
      <c r="D90" s="4">
        <v>820.79999999998836</v>
      </c>
      <c r="F90">
        <v>278</v>
      </c>
      <c r="G90">
        <v>1</v>
      </c>
      <c r="H90" t="s">
        <v>89</v>
      </c>
      <c r="I90">
        <v>0</v>
      </c>
      <c r="J90" s="4">
        <v>0</v>
      </c>
    </row>
    <row r="91" spans="1:10" x14ac:dyDescent="0.25">
      <c r="A91" s="2">
        <v>281</v>
      </c>
      <c r="B91" s="2">
        <v>1</v>
      </c>
      <c r="C91" t="s">
        <v>92</v>
      </c>
      <c r="D91" s="4">
        <v>-6102.4830621764995</v>
      </c>
      <c r="F91">
        <v>279</v>
      </c>
      <c r="G91">
        <v>1</v>
      </c>
      <c r="H91" t="s">
        <v>90</v>
      </c>
      <c r="I91">
        <v>30.599999999998545</v>
      </c>
      <c r="J91" s="4">
        <v>1101.5999999999476</v>
      </c>
    </row>
    <row r="92" spans="1:10" x14ac:dyDescent="0.25">
      <c r="A92" s="2">
        <v>282</v>
      </c>
      <c r="B92" s="2">
        <v>1</v>
      </c>
      <c r="C92" t="s">
        <v>93</v>
      </c>
      <c r="D92" s="4">
        <v>174.42663693207578</v>
      </c>
      <c r="F92">
        <v>280</v>
      </c>
      <c r="G92">
        <v>1</v>
      </c>
      <c r="H92" t="s">
        <v>91</v>
      </c>
      <c r="I92">
        <v>45.600000000000364</v>
      </c>
      <c r="J92" s="4">
        <v>1641.6000000000131</v>
      </c>
    </row>
    <row r="93" spans="1:10" x14ac:dyDescent="0.25">
      <c r="A93" s="2">
        <v>283</v>
      </c>
      <c r="B93" s="2">
        <v>1</v>
      </c>
      <c r="C93" t="s">
        <v>94</v>
      </c>
      <c r="D93" s="4">
        <v>0</v>
      </c>
      <c r="F93">
        <v>281</v>
      </c>
      <c r="G93">
        <v>1</v>
      </c>
      <c r="H93" t="s">
        <v>92</v>
      </c>
      <c r="I93">
        <v>216</v>
      </c>
      <c r="J93" s="4">
        <v>7776</v>
      </c>
    </row>
    <row r="94" spans="1:10" x14ac:dyDescent="0.25">
      <c r="A94" s="2">
        <v>284</v>
      </c>
      <c r="B94" s="2">
        <v>1</v>
      </c>
      <c r="C94" t="s">
        <v>95</v>
      </c>
      <c r="D94" s="4">
        <v>0</v>
      </c>
      <c r="F94">
        <v>282</v>
      </c>
      <c r="G94">
        <v>1</v>
      </c>
      <c r="H94" t="s">
        <v>93</v>
      </c>
      <c r="I94">
        <v>0</v>
      </c>
      <c r="J94" s="4">
        <v>0</v>
      </c>
    </row>
    <row r="95" spans="1:10" x14ac:dyDescent="0.25">
      <c r="A95" s="2">
        <v>286</v>
      </c>
      <c r="B95" s="2">
        <v>1</v>
      </c>
      <c r="C95" t="s">
        <v>96</v>
      </c>
      <c r="D95" s="4">
        <v>127.39327162932022</v>
      </c>
      <c r="F95">
        <v>283</v>
      </c>
      <c r="G95">
        <v>1</v>
      </c>
      <c r="H95" t="s">
        <v>94</v>
      </c>
      <c r="I95">
        <v>0</v>
      </c>
      <c r="J95" s="4">
        <v>0</v>
      </c>
    </row>
    <row r="96" spans="1:10" x14ac:dyDescent="0.25">
      <c r="A96" s="2">
        <v>294</v>
      </c>
      <c r="B96" s="2">
        <v>1</v>
      </c>
      <c r="C96" t="s">
        <v>97</v>
      </c>
      <c r="D96" s="4">
        <v>-285.99647451844066</v>
      </c>
      <c r="F96">
        <v>284</v>
      </c>
      <c r="G96">
        <v>1</v>
      </c>
      <c r="H96" t="s">
        <v>95</v>
      </c>
      <c r="I96">
        <v>0</v>
      </c>
      <c r="J96" s="4">
        <v>0</v>
      </c>
    </row>
    <row r="97" spans="1:10" x14ac:dyDescent="0.25">
      <c r="A97" s="2">
        <v>297</v>
      </c>
      <c r="B97" s="2">
        <v>1</v>
      </c>
      <c r="C97" t="s">
        <v>98</v>
      </c>
      <c r="D97" s="4">
        <v>26.081102562950036</v>
      </c>
      <c r="F97">
        <v>286</v>
      </c>
      <c r="G97">
        <v>1</v>
      </c>
      <c r="H97" t="s">
        <v>96</v>
      </c>
      <c r="I97">
        <v>0</v>
      </c>
      <c r="J97" s="4">
        <v>0</v>
      </c>
    </row>
    <row r="98" spans="1:10" x14ac:dyDescent="0.25">
      <c r="A98" s="2">
        <v>299</v>
      </c>
      <c r="B98" s="2">
        <v>1</v>
      </c>
      <c r="C98" t="s">
        <v>99</v>
      </c>
      <c r="D98" s="4">
        <v>67.66961716309379</v>
      </c>
      <c r="F98">
        <v>294</v>
      </c>
      <c r="G98">
        <v>1</v>
      </c>
      <c r="H98" t="s">
        <v>97</v>
      </c>
      <c r="I98">
        <v>9</v>
      </c>
      <c r="J98" s="4">
        <v>324</v>
      </c>
    </row>
    <row r="99" spans="1:10" x14ac:dyDescent="0.25">
      <c r="A99" s="2">
        <v>300</v>
      </c>
      <c r="B99" s="2">
        <v>1</v>
      </c>
      <c r="C99" t="s">
        <v>100</v>
      </c>
      <c r="D99" s="4">
        <v>111.34260755090509</v>
      </c>
      <c r="F99">
        <v>297</v>
      </c>
      <c r="G99">
        <v>1</v>
      </c>
      <c r="H99" t="s">
        <v>98</v>
      </c>
      <c r="I99">
        <v>0</v>
      </c>
      <c r="J99" s="4">
        <v>0</v>
      </c>
    </row>
    <row r="100" spans="1:10" x14ac:dyDescent="0.25">
      <c r="A100" s="2">
        <v>306</v>
      </c>
      <c r="B100" s="2">
        <v>1</v>
      </c>
      <c r="C100" t="s">
        <v>101</v>
      </c>
      <c r="D100" s="4">
        <v>50.408163833562867</v>
      </c>
      <c r="F100">
        <v>299</v>
      </c>
      <c r="G100">
        <v>1</v>
      </c>
      <c r="H100" t="s">
        <v>99</v>
      </c>
      <c r="I100">
        <v>0</v>
      </c>
      <c r="J100" s="4">
        <v>0</v>
      </c>
    </row>
    <row r="101" spans="1:10" x14ac:dyDescent="0.25">
      <c r="A101" s="2">
        <v>308</v>
      </c>
      <c r="B101" s="2">
        <v>1</v>
      </c>
      <c r="C101" t="s">
        <v>102</v>
      </c>
      <c r="D101" s="4">
        <v>89.479760839971277</v>
      </c>
      <c r="F101">
        <v>300</v>
      </c>
      <c r="G101">
        <v>1</v>
      </c>
      <c r="H101" t="s">
        <v>100</v>
      </c>
      <c r="I101">
        <v>0</v>
      </c>
      <c r="J101" s="4">
        <v>0</v>
      </c>
    </row>
    <row r="102" spans="1:10" x14ac:dyDescent="0.25">
      <c r="A102" s="2">
        <v>309</v>
      </c>
      <c r="B102" s="2">
        <v>1</v>
      </c>
      <c r="C102" t="s">
        <v>103</v>
      </c>
      <c r="D102" s="4">
        <v>334.80000000000291</v>
      </c>
      <c r="F102">
        <v>306</v>
      </c>
      <c r="G102">
        <v>1</v>
      </c>
      <c r="H102" t="s">
        <v>101</v>
      </c>
      <c r="I102">
        <v>0</v>
      </c>
      <c r="J102" s="4">
        <v>0</v>
      </c>
    </row>
    <row r="103" spans="1:10" x14ac:dyDescent="0.25">
      <c r="A103" s="2">
        <v>314</v>
      </c>
      <c r="B103" s="2">
        <v>1</v>
      </c>
      <c r="C103" t="s">
        <v>104</v>
      </c>
      <c r="D103" s="4">
        <v>57.383963468211732</v>
      </c>
      <c r="F103">
        <v>308</v>
      </c>
      <c r="G103">
        <v>1</v>
      </c>
      <c r="H103" t="s">
        <v>102</v>
      </c>
      <c r="I103">
        <v>0</v>
      </c>
      <c r="J103" s="4">
        <v>0</v>
      </c>
    </row>
    <row r="104" spans="1:10" x14ac:dyDescent="0.25">
      <c r="A104" s="2">
        <v>316</v>
      </c>
      <c r="B104" s="2">
        <v>1</v>
      </c>
      <c r="C104" t="s">
        <v>105</v>
      </c>
      <c r="D104" s="4">
        <v>99.951820597038022</v>
      </c>
      <c r="F104">
        <v>309</v>
      </c>
      <c r="G104">
        <v>1</v>
      </c>
      <c r="H104" t="s">
        <v>103</v>
      </c>
      <c r="I104">
        <v>18.599999999999909</v>
      </c>
      <c r="J104" s="4">
        <v>669.59999999999673</v>
      </c>
    </row>
    <row r="105" spans="1:10" x14ac:dyDescent="0.25">
      <c r="A105" s="2">
        <v>317</v>
      </c>
      <c r="B105" s="2">
        <v>1</v>
      </c>
      <c r="C105" t="s">
        <v>106</v>
      </c>
      <c r="D105" s="4">
        <v>111.07749523545499</v>
      </c>
      <c r="F105">
        <v>314</v>
      </c>
      <c r="G105">
        <v>1</v>
      </c>
      <c r="H105" t="s">
        <v>104</v>
      </c>
      <c r="I105">
        <v>0</v>
      </c>
      <c r="J105" s="4">
        <v>0</v>
      </c>
    </row>
    <row r="106" spans="1:10" x14ac:dyDescent="0.25">
      <c r="A106" s="2">
        <v>318</v>
      </c>
      <c r="B106" s="2">
        <v>1</v>
      </c>
      <c r="C106" t="s">
        <v>107</v>
      </c>
      <c r="D106" s="4">
        <v>616.21126006220584</v>
      </c>
      <c r="F106">
        <v>316</v>
      </c>
      <c r="G106">
        <v>1</v>
      </c>
      <c r="H106" t="s">
        <v>105</v>
      </c>
      <c r="I106">
        <v>0</v>
      </c>
      <c r="J106" s="4">
        <v>0</v>
      </c>
    </row>
    <row r="107" spans="1:10" x14ac:dyDescent="0.25">
      <c r="A107" s="2">
        <v>319</v>
      </c>
      <c r="B107" s="2">
        <v>1</v>
      </c>
      <c r="C107" t="s">
        <v>108</v>
      </c>
      <c r="D107" s="4">
        <v>-446.11990119915936</v>
      </c>
      <c r="F107">
        <v>317</v>
      </c>
      <c r="G107">
        <v>1</v>
      </c>
      <c r="H107" t="s">
        <v>106</v>
      </c>
      <c r="I107">
        <v>0</v>
      </c>
      <c r="J107" s="4">
        <v>0</v>
      </c>
    </row>
    <row r="108" spans="1:10" x14ac:dyDescent="0.25">
      <c r="A108" s="2">
        <v>323</v>
      </c>
      <c r="B108" s="2">
        <v>2</v>
      </c>
      <c r="C108" t="s">
        <v>109</v>
      </c>
      <c r="D108" s="4">
        <v>0</v>
      </c>
      <c r="F108">
        <v>318</v>
      </c>
      <c r="G108">
        <v>1</v>
      </c>
      <c r="H108" t="s">
        <v>107</v>
      </c>
      <c r="I108">
        <v>0</v>
      </c>
      <c r="J108" s="4">
        <v>0</v>
      </c>
    </row>
    <row r="109" spans="1:10" x14ac:dyDescent="0.25">
      <c r="A109" s="2">
        <v>330</v>
      </c>
      <c r="B109" s="2">
        <v>1</v>
      </c>
      <c r="C109" t="s">
        <v>110</v>
      </c>
      <c r="D109" s="4">
        <v>0</v>
      </c>
      <c r="F109">
        <v>319</v>
      </c>
      <c r="G109">
        <v>1</v>
      </c>
      <c r="H109" t="s">
        <v>108</v>
      </c>
      <c r="I109">
        <v>13.799999999999955</v>
      </c>
      <c r="J109" s="4">
        <v>496.79999999999836</v>
      </c>
    </row>
    <row r="110" spans="1:10" x14ac:dyDescent="0.25">
      <c r="A110" s="2">
        <v>332</v>
      </c>
      <c r="B110" s="2">
        <v>1</v>
      </c>
      <c r="C110" t="s">
        <v>111</v>
      </c>
      <c r="D110" s="4">
        <v>111.28519509398029</v>
      </c>
      <c r="F110">
        <v>323</v>
      </c>
      <c r="G110">
        <v>2</v>
      </c>
      <c r="H110" t="s">
        <v>109</v>
      </c>
      <c r="I110">
        <v>0</v>
      </c>
      <c r="J110" s="4">
        <v>0</v>
      </c>
    </row>
    <row r="111" spans="1:10" x14ac:dyDescent="0.25">
      <c r="A111" s="2">
        <v>333</v>
      </c>
      <c r="B111" s="2">
        <v>1</v>
      </c>
      <c r="C111" t="s">
        <v>112</v>
      </c>
      <c r="D111" s="4">
        <v>35.175713356580673</v>
      </c>
      <c r="F111">
        <v>330</v>
      </c>
      <c r="G111">
        <v>1</v>
      </c>
      <c r="H111" t="s">
        <v>110</v>
      </c>
      <c r="I111">
        <v>0</v>
      </c>
      <c r="J111" s="4">
        <v>0</v>
      </c>
    </row>
    <row r="112" spans="1:10" x14ac:dyDescent="0.25">
      <c r="A112" s="2">
        <v>345</v>
      </c>
      <c r="B112" s="2">
        <v>1</v>
      </c>
      <c r="C112" t="s">
        <v>113</v>
      </c>
      <c r="D112" s="4">
        <v>208.18260890479723</v>
      </c>
      <c r="F112">
        <v>332</v>
      </c>
      <c r="G112">
        <v>1</v>
      </c>
      <c r="H112" t="s">
        <v>111</v>
      </c>
      <c r="I112">
        <v>0</v>
      </c>
      <c r="J112" s="4">
        <v>0</v>
      </c>
    </row>
    <row r="113" spans="1:10" x14ac:dyDescent="0.25">
      <c r="A113" s="2">
        <v>347</v>
      </c>
      <c r="B113" s="2">
        <v>1</v>
      </c>
      <c r="C113" t="s">
        <v>114</v>
      </c>
      <c r="D113" s="4">
        <v>-1412.4641147544025</v>
      </c>
      <c r="F113">
        <v>333</v>
      </c>
      <c r="G113">
        <v>1</v>
      </c>
      <c r="H113" t="s">
        <v>112</v>
      </c>
      <c r="I113">
        <v>0</v>
      </c>
      <c r="J113" s="4">
        <v>0</v>
      </c>
    </row>
    <row r="114" spans="1:10" x14ac:dyDescent="0.25">
      <c r="A114" s="2">
        <v>356</v>
      </c>
      <c r="B114" s="2">
        <v>1</v>
      </c>
      <c r="C114" t="s">
        <v>115</v>
      </c>
      <c r="D114" s="4">
        <v>36.944439517983483</v>
      </c>
      <c r="F114">
        <v>345</v>
      </c>
      <c r="G114">
        <v>1</v>
      </c>
      <c r="H114" t="s">
        <v>113</v>
      </c>
      <c r="I114">
        <v>0</v>
      </c>
      <c r="J114" s="4">
        <v>0</v>
      </c>
    </row>
    <row r="115" spans="1:10" x14ac:dyDescent="0.25">
      <c r="A115" s="2">
        <v>361</v>
      </c>
      <c r="B115" s="2">
        <v>1</v>
      </c>
      <c r="C115" t="s">
        <v>116</v>
      </c>
      <c r="D115" s="4">
        <v>115.42707613786479</v>
      </c>
      <c r="F115">
        <v>347</v>
      </c>
      <c r="G115">
        <v>1</v>
      </c>
      <c r="H115" t="s">
        <v>114</v>
      </c>
      <c r="I115">
        <v>48</v>
      </c>
      <c r="J115" s="4">
        <v>1728</v>
      </c>
    </row>
    <row r="116" spans="1:10" x14ac:dyDescent="0.25">
      <c r="A116" s="2">
        <v>362</v>
      </c>
      <c r="B116" s="2">
        <v>1</v>
      </c>
      <c r="C116" t="s">
        <v>117</v>
      </c>
      <c r="D116" s="4">
        <v>25.520006793616631</v>
      </c>
      <c r="F116">
        <v>356</v>
      </c>
      <c r="G116">
        <v>1</v>
      </c>
      <c r="H116" t="s">
        <v>115</v>
      </c>
      <c r="I116">
        <v>0</v>
      </c>
      <c r="J116" s="4">
        <v>0</v>
      </c>
    </row>
    <row r="117" spans="1:10" x14ac:dyDescent="0.25">
      <c r="A117" s="2">
        <v>363</v>
      </c>
      <c r="B117" s="2">
        <v>1</v>
      </c>
      <c r="C117" t="s">
        <v>118</v>
      </c>
      <c r="D117" s="4">
        <v>-447.26548085147624</v>
      </c>
      <c r="F117">
        <v>361</v>
      </c>
      <c r="G117">
        <v>1</v>
      </c>
      <c r="H117" t="s">
        <v>116</v>
      </c>
      <c r="I117">
        <v>0</v>
      </c>
      <c r="J117" s="4">
        <v>0</v>
      </c>
    </row>
    <row r="118" spans="1:10" x14ac:dyDescent="0.25">
      <c r="A118" s="2">
        <v>378</v>
      </c>
      <c r="B118" s="2">
        <v>1</v>
      </c>
      <c r="C118" t="s">
        <v>119</v>
      </c>
      <c r="D118" s="4">
        <v>65.097149863984669</v>
      </c>
      <c r="F118">
        <v>362</v>
      </c>
      <c r="G118">
        <v>1</v>
      </c>
      <c r="H118" t="s">
        <v>117</v>
      </c>
      <c r="I118">
        <v>0</v>
      </c>
      <c r="J118" s="4">
        <v>0</v>
      </c>
    </row>
    <row r="119" spans="1:10" x14ac:dyDescent="0.25">
      <c r="A119" s="2">
        <v>381</v>
      </c>
      <c r="B119" s="2">
        <v>1</v>
      </c>
      <c r="C119" t="s">
        <v>120</v>
      </c>
      <c r="D119" s="4">
        <v>0</v>
      </c>
      <c r="F119">
        <v>363</v>
      </c>
      <c r="G119">
        <v>1</v>
      </c>
      <c r="H119" t="s">
        <v>118</v>
      </c>
      <c r="I119">
        <v>5.3999999999999773</v>
      </c>
      <c r="J119" s="4">
        <v>194.39999999999918</v>
      </c>
    </row>
    <row r="120" spans="1:10" x14ac:dyDescent="0.25">
      <c r="A120" s="2">
        <v>390</v>
      </c>
      <c r="B120" s="2">
        <v>1</v>
      </c>
      <c r="C120" t="s">
        <v>121</v>
      </c>
      <c r="D120" s="4">
        <v>-426.53088443757224</v>
      </c>
      <c r="F120">
        <v>378</v>
      </c>
      <c r="G120">
        <v>1</v>
      </c>
      <c r="H120" t="s">
        <v>119</v>
      </c>
      <c r="I120">
        <v>0</v>
      </c>
      <c r="J120" s="4">
        <v>0</v>
      </c>
    </row>
    <row r="121" spans="1:10" x14ac:dyDescent="0.25">
      <c r="A121" s="2">
        <v>391</v>
      </c>
      <c r="B121" s="2">
        <v>1</v>
      </c>
      <c r="C121" t="s">
        <v>122</v>
      </c>
      <c r="D121" s="4">
        <v>65.183552768547088</v>
      </c>
      <c r="F121">
        <v>381</v>
      </c>
      <c r="G121">
        <v>1</v>
      </c>
      <c r="H121" t="s">
        <v>120</v>
      </c>
      <c r="I121">
        <v>0</v>
      </c>
      <c r="J121" s="4">
        <v>0</v>
      </c>
    </row>
    <row r="122" spans="1:10" x14ac:dyDescent="0.25">
      <c r="A122" s="2">
        <v>402</v>
      </c>
      <c r="B122" s="2">
        <v>1</v>
      </c>
      <c r="C122" t="s">
        <v>123</v>
      </c>
      <c r="D122" s="4">
        <v>0</v>
      </c>
      <c r="F122">
        <v>390</v>
      </c>
      <c r="G122">
        <v>1</v>
      </c>
      <c r="H122" t="s">
        <v>121</v>
      </c>
      <c r="I122">
        <v>13.799999999999955</v>
      </c>
      <c r="J122" s="4">
        <v>496.79999999999836</v>
      </c>
    </row>
    <row r="123" spans="1:10" x14ac:dyDescent="0.25">
      <c r="A123" s="2">
        <v>403</v>
      </c>
      <c r="B123" s="2">
        <v>1</v>
      </c>
      <c r="C123" t="s">
        <v>124</v>
      </c>
      <c r="D123" s="4">
        <v>0</v>
      </c>
      <c r="F123">
        <v>391</v>
      </c>
      <c r="G123">
        <v>1</v>
      </c>
      <c r="H123" t="s">
        <v>122</v>
      </c>
      <c r="I123">
        <v>0</v>
      </c>
      <c r="J123" s="4">
        <v>0</v>
      </c>
    </row>
    <row r="124" spans="1:10" x14ac:dyDescent="0.25">
      <c r="A124" s="2">
        <v>404</v>
      </c>
      <c r="B124" s="2">
        <v>1</v>
      </c>
      <c r="C124" t="s">
        <v>125</v>
      </c>
      <c r="D124" s="4">
        <v>0</v>
      </c>
      <c r="F124">
        <v>402</v>
      </c>
      <c r="G124">
        <v>1</v>
      </c>
      <c r="H124" t="s">
        <v>123</v>
      </c>
      <c r="I124">
        <v>0</v>
      </c>
      <c r="J124" s="4">
        <v>0</v>
      </c>
    </row>
    <row r="125" spans="1:10" x14ac:dyDescent="0.25">
      <c r="A125" s="2">
        <v>413</v>
      </c>
      <c r="B125" s="2">
        <v>1</v>
      </c>
      <c r="C125" t="s">
        <v>126</v>
      </c>
      <c r="D125" s="4">
        <v>-1334.6908867198072</v>
      </c>
      <c r="F125">
        <v>403</v>
      </c>
      <c r="G125">
        <v>1</v>
      </c>
      <c r="H125" t="s">
        <v>124</v>
      </c>
      <c r="I125">
        <v>0</v>
      </c>
      <c r="J125" s="4">
        <v>0</v>
      </c>
    </row>
    <row r="126" spans="1:10" x14ac:dyDescent="0.25">
      <c r="A126" s="2">
        <v>414</v>
      </c>
      <c r="B126" s="2">
        <v>1</v>
      </c>
      <c r="C126" t="s">
        <v>127</v>
      </c>
      <c r="D126" s="4">
        <v>48.605752278690488</v>
      </c>
      <c r="F126">
        <v>404</v>
      </c>
      <c r="G126">
        <v>1</v>
      </c>
      <c r="H126" t="s">
        <v>125</v>
      </c>
      <c r="I126">
        <v>0</v>
      </c>
      <c r="J126" s="4">
        <v>0</v>
      </c>
    </row>
    <row r="127" spans="1:10" x14ac:dyDescent="0.25">
      <c r="A127" s="2">
        <v>415</v>
      </c>
      <c r="B127" s="2">
        <v>1</v>
      </c>
      <c r="C127" t="s">
        <v>128</v>
      </c>
      <c r="D127" s="4">
        <v>-99.526667566100514</v>
      </c>
      <c r="F127">
        <v>413</v>
      </c>
      <c r="G127">
        <v>1</v>
      </c>
      <c r="H127" t="s">
        <v>126</v>
      </c>
      <c r="I127">
        <v>43.199999999999818</v>
      </c>
      <c r="J127" s="4">
        <v>1555.1999999999935</v>
      </c>
    </row>
    <row r="128" spans="1:10" x14ac:dyDescent="0.25">
      <c r="A128" s="2">
        <v>423</v>
      </c>
      <c r="B128" s="2">
        <v>1</v>
      </c>
      <c r="C128" t="s">
        <v>129</v>
      </c>
      <c r="D128" s="4">
        <v>232.29877672674775</v>
      </c>
      <c r="F128">
        <v>414</v>
      </c>
      <c r="G128">
        <v>1</v>
      </c>
      <c r="H128" t="s">
        <v>127</v>
      </c>
      <c r="I128">
        <v>0</v>
      </c>
      <c r="J128" s="4">
        <v>0</v>
      </c>
    </row>
    <row r="129" spans="1:10" x14ac:dyDescent="0.25">
      <c r="A129" s="2">
        <v>424</v>
      </c>
      <c r="B129" s="2">
        <v>1</v>
      </c>
      <c r="C129" t="s">
        <v>130</v>
      </c>
      <c r="D129" s="4">
        <v>37.165308642732271</v>
      </c>
      <c r="F129">
        <v>415</v>
      </c>
      <c r="G129">
        <v>1</v>
      </c>
      <c r="H129" t="s">
        <v>128</v>
      </c>
      <c r="I129">
        <v>1.1999999999999886</v>
      </c>
      <c r="J129" s="4">
        <v>43.199999999999591</v>
      </c>
    </row>
    <row r="130" spans="1:10" x14ac:dyDescent="0.25">
      <c r="A130" s="2">
        <v>432</v>
      </c>
      <c r="B130" s="2">
        <v>1</v>
      </c>
      <c r="C130" t="s">
        <v>131</v>
      </c>
      <c r="D130" s="4">
        <v>37.464723461906033</v>
      </c>
      <c r="F130">
        <v>423</v>
      </c>
      <c r="G130">
        <v>1</v>
      </c>
      <c r="H130" t="s">
        <v>129</v>
      </c>
      <c r="I130">
        <v>0</v>
      </c>
      <c r="J130" s="4">
        <v>0</v>
      </c>
    </row>
    <row r="131" spans="1:10" x14ac:dyDescent="0.25">
      <c r="A131" s="2">
        <v>435</v>
      </c>
      <c r="B131" s="2">
        <v>1</v>
      </c>
      <c r="C131" t="s">
        <v>132</v>
      </c>
      <c r="D131" s="4">
        <v>64.163468637838378</v>
      </c>
      <c r="F131">
        <v>424</v>
      </c>
      <c r="G131">
        <v>1</v>
      </c>
      <c r="H131" t="s">
        <v>130</v>
      </c>
      <c r="I131">
        <v>0</v>
      </c>
      <c r="J131" s="4">
        <v>0</v>
      </c>
    </row>
    <row r="132" spans="1:10" x14ac:dyDescent="0.25">
      <c r="A132" s="2">
        <v>441</v>
      </c>
      <c r="B132" s="2">
        <v>1</v>
      </c>
      <c r="C132" t="s">
        <v>133</v>
      </c>
      <c r="D132" s="4">
        <v>55.456535991554119</v>
      </c>
      <c r="F132">
        <v>432</v>
      </c>
      <c r="G132">
        <v>1</v>
      </c>
      <c r="H132" t="s">
        <v>131</v>
      </c>
      <c r="I132">
        <v>0</v>
      </c>
      <c r="J132" s="4">
        <v>0</v>
      </c>
    </row>
    <row r="133" spans="1:10" x14ac:dyDescent="0.25">
      <c r="A133" s="2">
        <v>447</v>
      </c>
      <c r="B133" s="2">
        <v>1</v>
      </c>
      <c r="C133" t="s">
        <v>134</v>
      </c>
      <c r="D133" s="4">
        <v>43.570874304416066</v>
      </c>
      <c r="F133">
        <v>435</v>
      </c>
      <c r="G133">
        <v>1</v>
      </c>
      <c r="H133" t="s">
        <v>132</v>
      </c>
      <c r="I133">
        <v>0</v>
      </c>
      <c r="J133" s="4">
        <v>0</v>
      </c>
    </row>
    <row r="134" spans="1:10" x14ac:dyDescent="0.25">
      <c r="A134" s="2">
        <v>458</v>
      </c>
      <c r="B134" s="2">
        <v>1</v>
      </c>
      <c r="C134" t="s">
        <v>135</v>
      </c>
      <c r="D134" s="4">
        <v>0</v>
      </c>
      <c r="F134">
        <v>441</v>
      </c>
      <c r="G134">
        <v>1</v>
      </c>
      <c r="H134" t="s">
        <v>133</v>
      </c>
      <c r="I134">
        <v>0</v>
      </c>
      <c r="J134" s="4">
        <v>0</v>
      </c>
    </row>
    <row r="135" spans="1:10" x14ac:dyDescent="0.25">
      <c r="A135" s="2">
        <v>463</v>
      </c>
      <c r="B135" s="2">
        <v>1</v>
      </c>
      <c r="C135" t="s">
        <v>136</v>
      </c>
      <c r="D135" s="4">
        <v>72.24200754280173</v>
      </c>
      <c r="F135">
        <v>447</v>
      </c>
      <c r="G135">
        <v>1</v>
      </c>
      <c r="H135" t="s">
        <v>134</v>
      </c>
      <c r="I135">
        <v>0</v>
      </c>
      <c r="J135" s="4">
        <v>0</v>
      </c>
    </row>
    <row r="136" spans="1:10" x14ac:dyDescent="0.25">
      <c r="A136" s="2">
        <v>465</v>
      </c>
      <c r="B136" s="2">
        <v>1</v>
      </c>
      <c r="C136" t="s">
        <v>137</v>
      </c>
      <c r="D136" s="4">
        <v>154.53476057454827</v>
      </c>
      <c r="F136">
        <v>458</v>
      </c>
      <c r="G136">
        <v>1</v>
      </c>
      <c r="H136" t="s">
        <v>135</v>
      </c>
      <c r="I136">
        <v>0</v>
      </c>
      <c r="J136" s="4">
        <v>0</v>
      </c>
    </row>
    <row r="137" spans="1:10" x14ac:dyDescent="0.25">
      <c r="A137" s="2">
        <v>466</v>
      </c>
      <c r="B137" s="2">
        <v>1</v>
      </c>
      <c r="C137" t="s">
        <v>138</v>
      </c>
      <c r="D137" s="4">
        <v>144.34391703022266</v>
      </c>
      <c r="F137">
        <v>463</v>
      </c>
      <c r="G137">
        <v>1</v>
      </c>
      <c r="H137" t="s">
        <v>136</v>
      </c>
      <c r="I137">
        <v>0</v>
      </c>
      <c r="J137" s="4">
        <v>0</v>
      </c>
    </row>
    <row r="138" spans="1:10" x14ac:dyDescent="0.25">
      <c r="A138" s="2">
        <v>473</v>
      </c>
      <c r="B138" s="2">
        <v>1</v>
      </c>
      <c r="C138" t="s">
        <v>139</v>
      </c>
      <c r="D138" s="4">
        <v>0</v>
      </c>
      <c r="F138">
        <v>465</v>
      </c>
      <c r="G138">
        <v>1</v>
      </c>
      <c r="H138" t="s">
        <v>137</v>
      </c>
      <c r="I138">
        <v>0</v>
      </c>
      <c r="J138" s="4">
        <v>0</v>
      </c>
    </row>
    <row r="139" spans="1:10" x14ac:dyDescent="0.25">
      <c r="A139" s="2">
        <v>477</v>
      </c>
      <c r="B139" s="2">
        <v>1</v>
      </c>
      <c r="C139" t="s">
        <v>140</v>
      </c>
      <c r="D139" s="4">
        <v>245.63445251711528</v>
      </c>
      <c r="F139">
        <v>466</v>
      </c>
      <c r="G139">
        <v>1</v>
      </c>
      <c r="H139" t="s">
        <v>138</v>
      </c>
      <c r="I139">
        <v>0</v>
      </c>
      <c r="J139" s="4">
        <v>0</v>
      </c>
    </row>
    <row r="140" spans="1:10" x14ac:dyDescent="0.25">
      <c r="A140" s="2">
        <v>480</v>
      </c>
      <c r="B140" s="2">
        <v>1</v>
      </c>
      <c r="C140" t="s">
        <v>141</v>
      </c>
      <c r="D140" s="4">
        <v>101.00474354469043</v>
      </c>
      <c r="F140">
        <v>473</v>
      </c>
      <c r="G140">
        <v>1</v>
      </c>
      <c r="H140" t="s">
        <v>139</v>
      </c>
      <c r="I140">
        <v>0</v>
      </c>
      <c r="J140" s="4">
        <v>0</v>
      </c>
    </row>
    <row r="141" spans="1:10" x14ac:dyDescent="0.25">
      <c r="A141" s="2">
        <v>482</v>
      </c>
      <c r="B141" s="2">
        <v>1</v>
      </c>
      <c r="C141" t="s">
        <v>142</v>
      </c>
      <c r="D141" s="4">
        <v>189.14413852590951</v>
      </c>
      <c r="F141">
        <v>477</v>
      </c>
      <c r="G141">
        <v>1</v>
      </c>
      <c r="H141" t="s">
        <v>140</v>
      </c>
      <c r="I141">
        <v>0</v>
      </c>
      <c r="J141" s="4">
        <v>0</v>
      </c>
    </row>
    <row r="142" spans="1:10" x14ac:dyDescent="0.25">
      <c r="A142" s="2">
        <v>484</v>
      </c>
      <c r="B142" s="2">
        <v>1</v>
      </c>
      <c r="C142" t="s">
        <v>143</v>
      </c>
      <c r="D142" s="4">
        <v>61.802067537260882</v>
      </c>
      <c r="F142">
        <v>480</v>
      </c>
      <c r="G142">
        <v>1</v>
      </c>
      <c r="H142" t="s">
        <v>141</v>
      </c>
      <c r="I142">
        <v>0</v>
      </c>
      <c r="J142" s="4">
        <v>0</v>
      </c>
    </row>
    <row r="143" spans="1:10" x14ac:dyDescent="0.25">
      <c r="A143" s="2">
        <v>485</v>
      </c>
      <c r="B143" s="2">
        <v>1</v>
      </c>
      <c r="C143" t="s">
        <v>144</v>
      </c>
      <c r="D143" s="4">
        <v>48.815512857680005</v>
      </c>
      <c r="F143">
        <v>482</v>
      </c>
      <c r="G143">
        <v>1</v>
      </c>
      <c r="H143" t="s">
        <v>142</v>
      </c>
      <c r="I143">
        <v>0</v>
      </c>
      <c r="J143" s="4">
        <v>0</v>
      </c>
    </row>
    <row r="144" spans="1:10" x14ac:dyDescent="0.25">
      <c r="A144" s="2">
        <v>486</v>
      </c>
      <c r="B144" s="2">
        <v>1</v>
      </c>
      <c r="C144" t="s">
        <v>145</v>
      </c>
      <c r="D144" s="4">
        <v>-1039.1953436547647</v>
      </c>
      <c r="F144">
        <v>484</v>
      </c>
      <c r="G144">
        <v>1</v>
      </c>
      <c r="H144" t="s">
        <v>143</v>
      </c>
      <c r="I144">
        <v>0</v>
      </c>
      <c r="J144" s="4">
        <v>0</v>
      </c>
    </row>
    <row r="145" spans="1:10" x14ac:dyDescent="0.25">
      <c r="A145" s="2">
        <v>487</v>
      </c>
      <c r="B145" s="2">
        <v>1</v>
      </c>
      <c r="C145" t="s">
        <v>146</v>
      </c>
      <c r="D145" s="4">
        <v>22.96244198070417</v>
      </c>
      <c r="F145">
        <v>485</v>
      </c>
      <c r="G145">
        <v>1</v>
      </c>
      <c r="H145" t="s">
        <v>144</v>
      </c>
      <c r="I145">
        <v>0</v>
      </c>
      <c r="J145" s="4">
        <v>0</v>
      </c>
    </row>
    <row r="146" spans="1:10" x14ac:dyDescent="0.25">
      <c r="A146" s="2">
        <v>492</v>
      </c>
      <c r="B146" s="2">
        <v>1</v>
      </c>
      <c r="C146" t="s">
        <v>147</v>
      </c>
      <c r="D146" s="4">
        <v>-927.18175224635343</v>
      </c>
      <c r="F146">
        <v>486</v>
      </c>
      <c r="G146">
        <v>1</v>
      </c>
      <c r="H146" t="s">
        <v>145</v>
      </c>
      <c r="I146">
        <v>14.399999999999977</v>
      </c>
      <c r="J146" s="4">
        <v>518.39999999999918</v>
      </c>
    </row>
    <row r="147" spans="1:10" x14ac:dyDescent="0.25">
      <c r="A147" s="2">
        <v>495</v>
      </c>
      <c r="B147" s="2">
        <v>1</v>
      </c>
      <c r="C147" t="s">
        <v>148</v>
      </c>
      <c r="D147" s="4">
        <v>39.078789442764901</v>
      </c>
      <c r="F147">
        <v>487</v>
      </c>
      <c r="G147">
        <v>1</v>
      </c>
      <c r="H147" t="s">
        <v>146</v>
      </c>
      <c r="I147">
        <v>0</v>
      </c>
      <c r="J147" s="4">
        <v>0</v>
      </c>
    </row>
    <row r="148" spans="1:10" x14ac:dyDescent="0.25">
      <c r="A148" s="2">
        <v>497</v>
      </c>
      <c r="B148" s="2">
        <v>1</v>
      </c>
      <c r="C148" t="s">
        <v>149</v>
      </c>
      <c r="D148" s="4">
        <v>32.850459575582136</v>
      </c>
      <c r="F148">
        <v>492</v>
      </c>
      <c r="G148">
        <v>1</v>
      </c>
      <c r="H148" t="s">
        <v>147</v>
      </c>
      <c r="I148">
        <v>32.399999999999636</v>
      </c>
      <c r="J148" s="4">
        <v>1166.3999999999869</v>
      </c>
    </row>
    <row r="149" spans="1:10" x14ac:dyDescent="0.25">
      <c r="A149" s="2">
        <v>499</v>
      </c>
      <c r="B149" s="2">
        <v>1</v>
      </c>
      <c r="C149" t="s">
        <v>150</v>
      </c>
      <c r="D149" s="4">
        <v>57.593401651225577</v>
      </c>
      <c r="F149">
        <v>495</v>
      </c>
      <c r="G149">
        <v>1</v>
      </c>
      <c r="H149" t="s">
        <v>148</v>
      </c>
      <c r="I149">
        <v>0</v>
      </c>
      <c r="J149" s="4">
        <v>0</v>
      </c>
    </row>
    <row r="150" spans="1:10" x14ac:dyDescent="0.25">
      <c r="A150" s="2">
        <v>500</v>
      </c>
      <c r="B150" s="2">
        <v>1</v>
      </c>
      <c r="C150" t="s">
        <v>151</v>
      </c>
      <c r="D150" s="4">
        <v>0</v>
      </c>
      <c r="F150">
        <v>497</v>
      </c>
      <c r="G150">
        <v>1</v>
      </c>
      <c r="H150" t="s">
        <v>149</v>
      </c>
      <c r="I150">
        <v>0</v>
      </c>
      <c r="J150" s="4">
        <v>0</v>
      </c>
    </row>
    <row r="151" spans="1:10" x14ac:dyDescent="0.25">
      <c r="A151" s="2">
        <v>505</v>
      </c>
      <c r="B151" s="2">
        <v>1</v>
      </c>
      <c r="C151" t="s">
        <v>152</v>
      </c>
      <c r="D151" s="4">
        <v>0</v>
      </c>
      <c r="F151">
        <v>499</v>
      </c>
      <c r="G151">
        <v>1</v>
      </c>
      <c r="H151" t="s">
        <v>150</v>
      </c>
      <c r="I151">
        <v>0</v>
      </c>
      <c r="J151" s="4">
        <v>0</v>
      </c>
    </row>
    <row r="152" spans="1:10" x14ac:dyDescent="0.25">
      <c r="A152" s="2">
        <v>507</v>
      </c>
      <c r="B152" s="2">
        <v>1</v>
      </c>
      <c r="C152" t="s">
        <v>153</v>
      </c>
      <c r="D152" s="4">
        <v>55.348206219368876</v>
      </c>
      <c r="F152">
        <v>500</v>
      </c>
      <c r="G152">
        <v>1</v>
      </c>
      <c r="H152" t="s">
        <v>151</v>
      </c>
      <c r="I152">
        <v>0</v>
      </c>
      <c r="J152" s="4">
        <v>0</v>
      </c>
    </row>
    <row r="153" spans="1:10" x14ac:dyDescent="0.25">
      <c r="A153" s="2">
        <v>508</v>
      </c>
      <c r="B153" s="2">
        <v>1</v>
      </c>
      <c r="C153" t="s">
        <v>154</v>
      </c>
      <c r="D153" s="4">
        <v>168.28866230782296</v>
      </c>
      <c r="F153">
        <v>505</v>
      </c>
      <c r="G153">
        <v>1</v>
      </c>
      <c r="H153" t="s">
        <v>152</v>
      </c>
      <c r="I153">
        <v>0</v>
      </c>
      <c r="J153" s="4">
        <v>0</v>
      </c>
    </row>
    <row r="154" spans="1:10" x14ac:dyDescent="0.25">
      <c r="A154" s="2">
        <v>511</v>
      </c>
      <c r="B154" s="2">
        <v>1</v>
      </c>
      <c r="C154" t="s">
        <v>155</v>
      </c>
      <c r="D154" s="4">
        <v>66.725454087332764</v>
      </c>
      <c r="F154">
        <v>507</v>
      </c>
      <c r="G154">
        <v>1</v>
      </c>
      <c r="H154" t="s">
        <v>153</v>
      </c>
      <c r="I154">
        <v>0</v>
      </c>
      <c r="J154" s="4">
        <v>0</v>
      </c>
    </row>
    <row r="155" spans="1:10" x14ac:dyDescent="0.25">
      <c r="A155" s="2">
        <v>514</v>
      </c>
      <c r="B155" s="2">
        <v>1</v>
      </c>
      <c r="C155" t="s">
        <v>156</v>
      </c>
      <c r="D155" s="4">
        <v>0</v>
      </c>
      <c r="F155">
        <v>508</v>
      </c>
      <c r="G155">
        <v>1</v>
      </c>
      <c r="H155" t="s">
        <v>154</v>
      </c>
      <c r="I155">
        <v>0</v>
      </c>
      <c r="J155" s="4">
        <v>0</v>
      </c>
    </row>
    <row r="156" spans="1:10" x14ac:dyDescent="0.25">
      <c r="A156" s="2">
        <v>518</v>
      </c>
      <c r="B156" s="2">
        <v>1</v>
      </c>
      <c r="C156" t="s">
        <v>157</v>
      </c>
      <c r="D156" s="4">
        <v>-467.51281931003905</v>
      </c>
      <c r="F156">
        <v>511</v>
      </c>
      <c r="G156">
        <v>1</v>
      </c>
      <c r="H156" t="s">
        <v>155</v>
      </c>
      <c r="I156">
        <v>0</v>
      </c>
      <c r="J156" s="4">
        <v>0</v>
      </c>
    </row>
    <row r="157" spans="1:10" x14ac:dyDescent="0.25">
      <c r="A157" s="2">
        <v>531</v>
      </c>
      <c r="B157" s="2">
        <v>1</v>
      </c>
      <c r="C157" t="s">
        <v>158</v>
      </c>
      <c r="D157" s="4">
        <v>136.55117817113205</v>
      </c>
      <c r="F157">
        <v>514</v>
      </c>
      <c r="G157">
        <v>1</v>
      </c>
      <c r="H157" t="s">
        <v>156</v>
      </c>
      <c r="I157">
        <v>0</v>
      </c>
      <c r="J157" s="4">
        <v>0</v>
      </c>
    </row>
    <row r="158" spans="1:10" x14ac:dyDescent="0.25">
      <c r="A158" s="2">
        <v>533</v>
      </c>
      <c r="B158" s="2">
        <v>1</v>
      </c>
      <c r="C158" t="s">
        <v>159</v>
      </c>
      <c r="D158" s="4">
        <v>61.621215709332319</v>
      </c>
      <c r="F158">
        <v>518</v>
      </c>
      <c r="G158">
        <v>1</v>
      </c>
      <c r="H158" t="s">
        <v>157</v>
      </c>
      <c r="I158">
        <v>19.199999999999818</v>
      </c>
      <c r="J158" s="4">
        <v>691.19999999999345</v>
      </c>
    </row>
    <row r="159" spans="1:10" x14ac:dyDescent="0.25">
      <c r="A159" s="2">
        <v>534</v>
      </c>
      <c r="B159" s="2">
        <v>1</v>
      </c>
      <c r="C159" t="s">
        <v>160</v>
      </c>
      <c r="D159" s="4">
        <v>139.23619676003</v>
      </c>
      <c r="F159">
        <v>531</v>
      </c>
      <c r="G159">
        <v>1</v>
      </c>
      <c r="H159" t="s">
        <v>158</v>
      </c>
      <c r="I159">
        <v>0</v>
      </c>
      <c r="J159" s="4">
        <v>0</v>
      </c>
    </row>
    <row r="160" spans="1:10" x14ac:dyDescent="0.25">
      <c r="A160" s="2">
        <v>535</v>
      </c>
      <c r="B160" s="2">
        <v>1</v>
      </c>
      <c r="C160" t="s">
        <v>161</v>
      </c>
      <c r="D160" s="4">
        <v>172.87897092616186</v>
      </c>
      <c r="F160">
        <v>533</v>
      </c>
      <c r="G160">
        <v>1</v>
      </c>
      <c r="H160" t="s">
        <v>159</v>
      </c>
      <c r="I160">
        <v>0</v>
      </c>
      <c r="J160" s="4">
        <v>0</v>
      </c>
    </row>
    <row r="161" spans="1:10" x14ac:dyDescent="0.25">
      <c r="A161" s="2">
        <v>542</v>
      </c>
      <c r="B161" s="2">
        <v>1</v>
      </c>
      <c r="C161" t="s">
        <v>162</v>
      </c>
      <c r="D161" s="4">
        <v>0</v>
      </c>
      <c r="F161">
        <v>534</v>
      </c>
      <c r="G161">
        <v>1</v>
      </c>
      <c r="H161" t="s">
        <v>160</v>
      </c>
      <c r="I161">
        <v>0</v>
      </c>
      <c r="J161" s="4">
        <v>0</v>
      </c>
    </row>
    <row r="162" spans="1:10" x14ac:dyDescent="0.25">
      <c r="A162" s="2">
        <v>544</v>
      </c>
      <c r="B162" s="2">
        <v>1</v>
      </c>
      <c r="C162" t="s">
        <v>163</v>
      </c>
      <c r="D162" s="4">
        <v>288.08785358886234</v>
      </c>
      <c r="F162">
        <v>535</v>
      </c>
      <c r="G162">
        <v>1</v>
      </c>
      <c r="H162" t="s">
        <v>161</v>
      </c>
      <c r="I162">
        <v>64.799999999999272</v>
      </c>
      <c r="J162" s="4">
        <v>2332.7999999999738</v>
      </c>
    </row>
    <row r="163" spans="1:10" x14ac:dyDescent="0.25">
      <c r="A163" s="2">
        <v>545</v>
      </c>
      <c r="B163" s="2">
        <v>1</v>
      </c>
      <c r="C163" t="s">
        <v>164</v>
      </c>
      <c r="D163" s="4">
        <v>0</v>
      </c>
      <c r="F163">
        <v>542</v>
      </c>
      <c r="G163">
        <v>1</v>
      </c>
      <c r="H163" t="s">
        <v>162</v>
      </c>
      <c r="I163">
        <v>0</v>
      </c>
      <c r="J163" s="4">
        <v>0</v>
      </c>
    </row>
    <row r="164" spans="1:10" x14ac:dyDescent="0.25">
      <c r="A164" s="2">
        <v>547</v>
      </c>
      <c r="B164" s="2">
        <v>1</v>
      </c>
      <c r="C164" t="s">
        <v>165</v>
      </c>
      <c r="D164" s="4">
        <v>51.956506025770068</v>
      </c>
      <c r="F164">
        <v>544</v>
      </c>
      <c r="G164">
        <v>1</v>
      </c>
      <c r="H164" t="s">
        <v>163</v>
      </c>
      <c r="I164">
        <v>0</v>
      </c>
      <c r="J164" s="4">
        <v>0</v>
      </c>
    </row>
    <row r="165" spans="1:10" x14ac:dyDescent="0.25">
      <c r="A165" s="2">
        <v>548</v>
      </c>
      <c r="B165" s="2">
        <v>1</v>
      </c>
      <c r="C165" t="s">
        <v>166</v>
      </c>
      <c r="D165" s="4">
        <v>0</v>
      </c>
      <c r="F165">
        <v>545</v>
      </c>
      <c r="G165">
        <v>1</v>
      </c>
      <c r="H165" t="s">
        <v>164</v>
      </c>
      <c r="I165">
        <v>0</v>
      </c>
      <c r="J165" s="4">
        <v>0</v>
      </c>
    </row>
    <row r="166" spans="1:10" x14ac:dyDescent="0.25">
      <c r="A166" s="2">
        <v>549</v>
      </c>
      <c r="B166" s="2">
        <v>1</v>
      </c>
      <c r="C166" t="s">
        <v>167</v>
      </c>
      <c r="D166" s="4">
        <v>0</v>
      </c>
      <c r="F166">
        <v>547</v>
      </c>
      <c r="G166">
        <v>1</v>
      </c>
      <c r="H166" t="s">
        <v>165</v>
      </c>
      <c r="I166">
        <v>0</v>
      </c>
      <c r="J166" s="4">
        <v>0</v>
      </c>
    </row>
    <row r="167" spans="1:10" x14ac:dyDescent="0.25">
      <c r="A167" s="2">
        <v>550</v>
      </c>
      <c r="B167" s="2">
        <v>1</v>
      </c>
      <c r="C167" t="s">
        <v>168</v>
      </c>
      <c r="D167" s="4">
        <v>45.35825124341136</v>
      </c>
      <c r="F167">
        <v>548</v>
      </c>
      <c r="G167">
        <v>1</v>
      </c>
      <c r="H167" t="s">
        <v>166</v>
      </c>
      <c r="I167">
        <v>0</v>
      </c>
      <c r="J167" s="4">
        <v>0</v>
      </c>
    </row>
    <row r="168" spans="1:10" x14ac:dyDescent="0.25">
      <c r="A168" s="2">
        <v>553</v>
      </c>
      <c r="B168" s="2">
        <v>1</v>
      </c>
      <c r="C168" t="s">
        <v>169</v>
      </c>
      <c r="D168" s="4">
        <v>45.245710932609654</v>
      </c>
      <c r="F168">
        <v>549</v>
      </c>
      <c r="G168">
        <v>1</v>
      </c>
      <c r="H168" t="s">
        <v>167</v>
      </c>
      <c r="I168">
        <v>0</v>
      </c>
      <c r="J168" s="4">
        <v>0</v>
      </c>
    </row>
    <row r="169" spans="1:10" x14ac:dyDescent="0.25">
      <c r="A169" s="2">
        <v>561</v>
      </c>
      <c r="B169" s="2">
        <v>1</v>
      </c>
      <c r="C169" t="s">
        <v>170</v>
      </c>
      <c r="D169" s="4">
        <v>-734.90907165673889</v>
      </c>
      <c r="F169">
        <v>550</v>
      </c>
      <c r="G169">
        <v>1</v>
      </c>
      <c r="H169" t="s">
        <v>168</v>
      </c>
      <c r="I169">
        <v>0</v>
      </c>
      <c r="J169" s="4">
        <v>0</v>
      </c>
    </row>
    <row r="170" spans="1:10" x14ac:dyDescent="0.25">
      <c r="A170" s="2">
        <v>564</v>
      </c>
      <c r="B170" s="2">
        <v>1</v>
      </c>
      <c r="C170" t="s">
        <v>171</v>
      </c>
      <c r="D170" s="4">
        <v>173.30081075702037</v>
      </c>
      <c r="F170">
        <v>553</v>
      </c>
      <c r="G170">
        <v>1</v>
      </c>
      <c r="H170" t="s">
        <v>169</v>
      </c>
      <c r="I170">
        <v>0</v>
      </c>
      <c r="J170" s="4">
        <v>0</v>
      </c>
    </row>
    <row r="171" spans="1:10" x14ac:dyDescent="0.25">
      <c r="A171" s="2">
        <v>577</v>
      </c>
      <c r="B171" s="2">
        <v>1</v>
      </c>
      <c r="C171" t="s">
        <v>172</v>
      </c>
      <c r="D171" s="4">
        <v>51.480818040476152</v>
      </c>
      <c r="F171">
        <v>561</v>
      </c>
      <c r="G171">
        <v>1</v>
      </c>
      <c r="H171" t="s">
        <v>170</v>
      </c>
      <c r="I171">
        <v>9.5999999999999943</v>
      </c>
      <c r="J171" s="4">
        <v>345.5999999999998</v>
      </c>
    </row>
    <row r="172" spans="1:10" x14ac:dyDescent="0.25">
      <c r="A172" s="2">
        <v>578</v>
      </c>
      <c r="B172" s="2">
        <v>1</v>
      </c>
      <c r="C172" t="s">
        <v>173</v>
      </c>
      <c r="D172" s="4">
        <v>132.77969395552645</v>
      </c>
      <c r="F172">
        <v>564</v>
      </c>
      <c r="G172">
        <v>1</v>
      </c>
      <c r="H172" t="s">
        <v>171</v>
      </c>
      <c r="I172">
        <v>0</v>
      </c>
      <c r="J172" s="4">
        <v>0</v>
      </c>
    </row>
    <row r="173" spans="1:10" x14ac:dyDescent="0.25">
      <c r="A173" s="2">
        <v>581</v>
      </c>
      <c r="B173" s="2">
        <v>1</v>
      </c>
      <c r="C173" t="s">
        <v>174</v>
      </c>
      <c r="D173" s="4">
        <v>-498.50295662770259</v>
      </c>
      <c r="F173">
        <v>577</v>
      </c>
      <c r="G173">
        <v>1</v>
      </c>
      <c r="H173" t="s">
        <v>172</v>
      </c>
      <c r="I173">
        <v>0</v>
      </c>
      <c r="J173" s="4">
        <v>0</v>
      </c>
    </row>
    <row r="174" spans="1:10" x14ac:dyDescent="0.25">
      <c r="A174" s="2">
        <v>592</v>
      </c>
      <c r="B174" s="2">
        <v>1</v>
      </c>
      <c r="C174" t="s">
        <v>175</v>
      </c>
      <c r="D174" s="4">
        <v>50.467152099830855</v>
      </c>
      <c r="F174">
        <v>578</v>
      </c>
      <c r="G174">
        <v>1</v>
      </c>
      <c r="H174" t="s">
        <v>173</v>
      </c>
      <c r="I174">
        <v>0</v>
      </c>
      <c r="J174" s="4">
        <v>0</v>
      </c>
    </row>
    <row r="175" spans="1:10" x14ac:dyDescent="0.25">
      <c r="A175" s="2">
        <v>593</v>
      </c>
      <c r="B175" s="2">
        <v>1</v>
      </c>
      <c r="C175" t="s">
        <v>176</v>
      </c>
      <c r="D175" s="4">
        <v>-744.44531092001853</v>
      </c>
      <c r="F175">
        <v>581</v>
      </c>
      <c r="G175">
        <v>1</v>
      </c>
      <c r="H175" t="s">
        <v>174</v>
      </c>
      <c r="I175">
        <v>15</v>
      </c>
      <c r="J175" s="4">
        <v>540</v>
      </c>
    </row>
    <row r="176" spans="1:10" x14ac:dyDescent="0.25">
      <c r="A176" s="2">
        <v>595</v>
      </c>
      <c r="B176" s="2">
        <v>1</v>
      </c>
      <c r="C176" t="s">
        <v>177</v>
      </c>
      <c r="D176" s="4">
        <v>162.25642549420445</v>
      </c>
      <c r="F176">
        <v>592</v>
      </c>
      <c r="G176">
        <v>1</v>
      </c>
      <c r="H176" t="s">
        <v>175</v>
      </c>
      <c r="I176">
        <v>0</v>
      </c>
      <c r="J176" s="4">
        <v>0</v>
      </c>
    </row>
    <row r="177" spans="1:10" x14ac:dyDescent="0.25">
      <c r="A177" s="2">
        <v>599</v>
      </c>
      <c r="B177" s="2">
        <v>1</v>
      </c>
      <c r="C177" t="s">
        <v>178</v>
      </c>
      <c r="D177" s="4">
        <v>60.710030639318575</v>
      </c>
      <c r="F177">
        <v>593</v>
      </c>
      <c r="G177">
        <v>1</v>
      </c>
      <c r="H177" t="s">
        <v>176</v>
      </c>
      <c r="I177">
        <v>24</v>
      </c>
      <c r="J177" s="4">
        <v>864</v>
      </c>
    </row>
    <row r="178" spans="1:10" x14ac:dyDescent="0.25">
      <c r="A178" s="2">
        <v>600</v>
      </c>
      <c r="B178" s="2">
        <v>1</v>
      </c>
      <c r="C178" t="s">
        <v>179</v>
      </c>
      <c r="D178" s="4">
        <v>40.713480834692746</v>
      </c>
      <c r="F178">
        <v>595</v>
      </c>
      <c r="G178">
        <v>1</v>
      </c>
      <c r="H178" t="s">
        <v>177</v>
      </c>
      <c r="I178">
        <v>0</v>
      </c>
      <c r="J178" s="4">
        <v>0</v>
      </c>
    </row>
    <row r="179" spans="1:10" x14ac:dyDescent="0.25">
      <c r="A179" s="2">
        <v>601</v>
      </c>
      <c r="B179" s="2">
        <v>1</v>
      </c>
      <c r="C179" t="s">
        <v>180</v>
      </c>
      <c r="D179" s="4">
        <v>49.369890675239731</v>
      </c>
      <c r="F179">
        <v>599</v>
      </c>
      <c r="G179">
        <v>1</v>
      </c>
      <c r="H179" t="s">
        <v>178</v>
      </c>
      <c r="I179">
        <v>0</v>
      </c>
      <c r="J179" s="4">
        <v>0</v>
      </c>
    </row>
    <row r="180" spans="1:10" x14ac:dyDescent="0.25">
      <c r="A180" s="2">
        <v>621</v>
      </c>
      <c r="B180" s="2">
        <v>1</v>
      </c>
      <c r="C180" t="s">
        <v>181</v>
      </c>
      <c r="D180" s="4">
        <v>-561.33626809669659</v>
      </c>
      <c r="F180">
        <v>600</v>
      </c>
      <c r="G180">
        <v>1</v>
      </c>
      <c r="H180" t="s">
        <v>179</v>
      </c>
      <c r="I180">
        <v>0</v>
      </c>
      <c r="J180" s="4">
        <v>0</v>
      </c>
    </row>
    <row r="181" spans="1:10" x14ac:dyDescent="0.25">
      <c r="A181" s="2">
        <v>622</v>
      </c>
      <c r="B181" s="2">
        <v>1</v>
      </c>
      <c r="C181" t="s">
        <v>182</v>
      </c>
      <c r="D181" s="4">
        <v>-2686.2613096050918</v>
      </c>
      <c r="F181">
        <v>601</v>
      </c>
      <c r="G181">
        <v>1</v>
      </c>
      <c r="H181" t="s">
        <v>180</v>
      </c>
      <c r="I181">
        <v>0</v>
      </c>
      <c r="J181" s="4">
        <v>0</v>
      </c>
    </row>
    <row r="182" spans="1:10" x14ac:dyDescent="0.25">
      <c r="A182" s="2">
        <v>623</v>
      </c>
      <c r="B182" s="2">
        <v>1</v>
      </c>
      <c r="C182" t="s">
        <v>183</v>
      </c>
      <c r="D182" s="4">
        <v>-178.07919705729</v>
      </c>
      <c r="F182">
        <v>621</v>
      </c>
      <c r="G182">
        <v>1</v>
      </c>
      <c r="H182" t="s">
        <v>181</v>
      </c>
      <c r="I182">
        <v>60</v>
      </c>
      <c r="J182" s="4">
        <v>2160</v>
      </c>
    </row>
    <row r="183" spans="1:10" x14ac:dyDescent="0.25">
      <c r="A183" s="2">
        <v>624</v>
      </c>
      <c r="B183" s="2">
        <v>1</v>
      </c>
      <c r="C183" t="s">
        <v>184</v>
      </c>
      <c r="D183" s="4">
        <v>-309.63186922925524</v>
      </c>
      <c r="F183">
        <v>622</v>
      </c>
      <c r="G183">
        <v>1</v>
      </c>
      <c r="H183" t="s">
        <v>182</v>
      </c>
      <c r="I183">
        <v>114</v>
      </c>
      <c r="J183" s="4">
        <v>4104</v>
      </c>
    </row>
    <row r="184" spans="1:10" x14ac:dyDescent="0.25">
      <c r="A184" s="2">
        <v>625</v>
      </c>
      <c r="B184" s="2">
        <v>1</v>
      </c>
      <c r="C184" t="s">
        <v>185</v>
      </c>
      <c r="D184" s="4">
        <v>-1148.2075024938677</v>
      </c>
      <c r="F184">
        <v>623</v>
      </c>
      <c r="G184">
        <v>1</v>
      </c>
      <c r="H184" t="s">
        <v>183</v>
      </c>
      <c r="I184">
        <v>34.799999999999272</v>
      </c>
      <c r="J184" s="4">
        <v>1252.7999999999738</v>
      </c>
    </row>
    <row r="185" spans="1:10" x14ac:dyDescent="0.25">
      <c r="A185" s="2">
        <v>630</v>
      </c>
      <c r="B185" s="2">
        <v>1</v>
      </c>
      <c r="C185" t="s">
        <v>186</v>
      </c>
      <c r="D185" s="4">
        <v>20.629576398389872</v>
      </c>
      <c r="F185">
        <v>624</v>
      </c>
      <c r="G185">
        <v>1</v>
      </c>
      <c r="H185" t="s">
        <v>184</v>
      </c>
      <c r="I185">
        <v>44.399999999999636</v>
      </c>
      <c r="J185" s="4">
        <v>1598.3999999999869</v>
      </c>
    </row>
    <row r="186" spans="1:10" x14ac:dyDescent="0.25">
      <c r="A186" s="2">
        <v>635</v>
      </c>
      <c r="B186" s="2">
        <v>1</v>
      </c>
      <c r="C186" t="s">
        <v>187</v>
      </c>
      <c r="D186" s="4">
        <v>0</v>
      </c>
      <c r="F186">
        <v>625</v>
      </c>
      <c r="G186">
        <v>1</v>
      </c>
      <c r="H186" t="s">
        <v>185</v>
      </c>
      <c r="I186">
        <v>159.59999999999854</v>
      </c>
      <c r="J186" s="4">
        <v>5745.5999999999476</v>
      </c>
    </row>
    <row r="187" spans="1:10" x14ac:dyDescent="0.25">
      <c r="A187" s="2">
        <v>640</v>
      </c>
      <c r="B187" s="2">
        <v>1</v>
      </c>
      <c r="C187" t="s">
        <v>188</v>
      </c>
      <c r="D187" s="4">
        <v>64.490182058318169</v>
      </c>
      <c r="F187">
        <v>630</v>
      </c>
      <c r="G187">
        <v>1</v>
      </c>
      <c r="H187" t="s">
        <v>186</v>
      </c>
      <c r="I187">
        <v>0</v>
      </c>
      <c r="J187" s="4">
        <v>0</v>
      </c>
    </row>
    <row r="188" spans="1:10" x14ac:dyDescent="0.25">
      <c r="A188" s="2">
        <v>656</v>
      </c>
      <c r="B188" s="2">
        <v>1</v>
      </c>
      <c r="C188" t="s">
        <v>189</v>
      </c>
      <c r="D188" s="4">
        <v>-546.52244555440848</v>
      </c>
      <c r="F188">
        <v>635</v>
      </c>
      <c r="G188">
        <v>1</v>
      </c>
      <c r="H188" t="s">
        <v>187</v>
      </c>
      <c r="I188">
        <v>0</v>
      </c>
      <c r="J188" s="4">
        <v>0</v>
      </c>
    </row>
    <row r="189" spans="1:10" x14ac:dyDescent="0.25">
      <c r="A189" s="2">
        <v>659</v>
      </c>
      <c r="B189" s="2">
        <v>1</v>
      </c>
      <c r="C189" t="s">
        <v>190</v>
      </c>
      <c r="D189" s="4">
        <v>415.69742960660369</v>
      </c>
      <c r="F189">
        <v>640</v>
      </c>
      <c r="G189">
        <v>1</v>
      </c>
      <c r="H189" t="s">
        <v>188</v>
      </c>
      <c r="I189">
        <v>0</v>
      </c>
      <c r="J189" s="4">
        <v>0</v>
      </c>
    </row>
    <row r="190" spans="1:10" x14ac:dyDescent="0.25">
      <c r="A190" s="2">
        <v>671</v>
      </c>
      <c r="B190" s="2">
        <v>1</v>
      </c>
      <c r="C190" t="s">
        <v>191</v>
      </c>
      <c r="D190" s="4">
        <v>59.192630395846209</v>
      </c>
      <c r="F190">
        <v>656</v>
      </c>
      <c r="G190">
        <v>1</v>
      </c>
      <c r="H190" t="s">
        <v>189</v>
      </c>
      <c r="I190">
        <v>27</v>
      </c>
      <c r="J190" s="4">
        <v>972</v>
      </c>
    </row>
    <row r="191" spans="1:10" x14ac:dyDescent="0.25">
      <c r="A191" s="2">
        <v>676</v>
      </c>
      <c r="B191" s="2">
        <v>1</v>
      </c>
      <c r="C191" t="s">
        <v>192</v>
      </c>
      <c r="D191" s="4">
        <v>21.264453478129326</v>
      </c>
      <c r="F191">
        <v>659</v>
      </c>
      <c r="G191">
        <v>1</v>
      </c>
      <c r="H191" t="s">
        <v>190</v>
      </c>
      <c r="I191">
        <v>0</v>
      </c>
      <c r="J191" s="4">
        <v>0</v>
      </c>
    </row>
    <row r="192" spans="1:10" x14ac:dyDescent="0.25">
      <c r="A192" s="2">
        <v>682</v>
      </c>
      <c r="B192" s="2">
        <v>1</v>
      </c>
      <c r="C192" t="s">
        <v>193</v>
      </c>
      <c r="D192" s="4">
        <v>70.411274452500948</v>
      </c>
      <c r="F192">
        <v>671</v>
      </c>
      <c r="G192">
        <v>1</v>
      </c>
      <c r="H192" t="s">
        <v>191</v>
      </c>
      <c r="I192">
        <v>0</v>
      </c>
      <c r="J192" s="4">
        <v>0</v>
      </c>
    </row>
    <row r="193" spans="1:10" x14ac:dyDescent="0.25">
      <c r="A193" s="2">
        <v>690</v>
      </c>
      <c r="B193" s="2">
        <v>1</v>
      </c>
      <c r="C193" t="s">
        <v>194</v>
      </c>
      <c r="D193" s="4">
        <v>73.09418418761561</v>
      </c>
      <c r="F193">
        <v>676</v>
      </c>
      <c r="G193">
        <v>1</v>
      </c>
      <c r="H193" t="s">
        <v>192</v>
      </c>
      <c r="I193">
        <v>0</v>
      </c>
      <c r="J193" s="4">
        <v>0</v>
      </c>
    </row>
    <row r="194" spans="1:10" x14ac:dyDescent="0.25">
      <c r="A194" s="2">
        <v>695</v>
      </c>
      <c r="B194" s="2">
        <v>1</v>
      </c>
      <c r="C194" t="s">
        <v>195</v>
      </c>
      <c r="D194" s="4">
        <v>-347.86188104526809</v>
      </c>
      <c r="F194">
        <v>682</v>
      </c>
      <c r="G194">
        <v>1</v>
      </c>
      <c r="H194" t="s">
        <v>193</v>
      </c>
      <c r="I194">
        <v>0</v>
      </c>
      <c r="J194" s="4">
        <v>0</v>
      </c>
    </row>
    <row r="195" spans="1:10" x14ac:dyDescent="0.25">
      <c r="A195" s="2">
        <v>696</v>
      </c>
      <c r="B195" s="2">
        <v>1</v>
      </c>
      <c r="C195" t="s">
        <v>196</v>
      </c>
      <c r="D195" s="4">
        <v>0</v>
      </c>
      <c r="F195">
        <v>690</v>
      </c>
      <c r="G195">
        <v>1</v>
      </c>
      <c r="H195" t="s">
        <v>194</v>
      </c>
      <c r="I195">
        <v>0</v>
      </c>
      <c r="J195" s="4">
        <v>0</v>
      </c>
    </row>
    <row r="196" spans="1:10" x14ac:dyDescent="0.25">
      <c r="A196" s="2">
        <v>698</v>
      </c>
      <c r="B196" s="2">
        <v>1</v>
      </c>
      <c r="C196" t="s">
        <v>197</v>
      </c>
      <c r="D196" s="4">
        <v>0</v>
      </c>
      <c r="F196">
        <v>695</v>
      </c>
      <c r="G196">
        <v>1</v>
      </c>
      <c r="H196" t="s">
        <v>195</v>
      </c>
      <c r="I196">
        <v>10.799999999999955</v>
      </c>
      <c r="J196" s="4">
        <v>388.79999999999836</v>
      </c>
    </row>
    <row r="197" spans="1:10" x14ac:dyDescent="0.25">
      <c r="A197" s="2">
        <v>700</v>
      </c>
      <c r="B197" s="2">
        <v>1</v>
      </c>
      <c r="C197" t="s">
        <v>198</v>
      </c>
      <c r="D197" s="4">
        <v>267.72282869477931</v>
      </c>
      <c r="F197">
        <v>696</v>
      </c>
      <c r="G197">
        <v>1</v>
      </c>
      <c r="H197" t="s">
        <v>196</v>
      </c>
      <c r="I197">
        <v>0</v>
      </c>
      <c r="J197" s="4">
        <v>0</v>
      </c>
    </row>
    <row r="198" spans="1:10" x14ac:dyDescent="0.25">
      <c r="A198" s="2">
        <v>701</v>
      </c>
      <c r="B198" s="2">
        <v>1</v>
      </c>
      <c r="C198" t="s">
        <v>199</v>
      </c>
      <c r="D198" s="4">
        <v>161.52440865323297</v>
      </c>
      <c r="F198">
        <v>698</v>
      </c>
      <c r="G198">
        <v>1</v>
      </c>
      <c r="H198" t="s">
        <v>197</v>
      </c>
      <c r="I198">
        <v>0</v>
      </c>
      <c r="J198" s="4">
        <v>0</v>
      </c>
    </row>
    <row r="199" spans="1:10" x14ac:dyDescent="0.25">
      <c r="A199" s="2">
        <v>704</v>
      </c>
      <c r="B199" s="2">
        <v>1</v>
      </c>
      <c r="C199" t="s">
        <v>200</v>
      </c>
      <c r="D199" s="4">
        <v>184.00921319330519</v>
      </c>
      <c r="F199">
        <v>700</v>
      </c>
      <c r="G199">
        <v>1</v>
      </c>
      <c r="H199" t="s">
        <v>198</v>
      </c>
      <c r="I199">
        <v>0</v>
      </c>
      <c r="J199" s="4">
        <v>0</v>
      </c>
    </row>
    <row r="200" spans="1:10" x14ac:dyDescent="0.25">
      <c r="A200" s="2">
        <v>706</v>
      </c>
      <c r="B200" s="2">
        <v>1</v>
      </c>
      <c r="C200" t="s">
        <v>201</v>
      </c>
      <c r="D200" s="4">
        <v>-1589.6398647570677</v>
      </c>
      <c r="F200">
        <v>701</v>
      </c>
      <c r="G200">
        <v>1</v>
      </c>
      <c r="H200" t="s">
        <v>199</v>
      </c>
      <c r="I200">
        <v>0</v>
      </c>
      <c r="J200" s="4">
        <v>0</v>
      </c>
    </row>
    <row r="201" spans="1:10" x14ac:dyDescent="0.25">
      <c r="A201" s="2">
        <v>707</v>
      </c>
      <c r="B201" s="2">
        <v>1</v>
      </c>
      <c r="C201" t="s">
        <v>202</v>
      </c>
      <c r="D201" s="4">
        <v>6.7051712638540266</v>
      </c>
      <c r="F201">
        <v>704</v>
      </c>
      <c r="G201">
        <v>1</v>
      </c>
      <c r="H201" t="s">
        <v>200</v>
      </c>
      <c r="I201">
        <v>0</v>
      </c>
      <c r="J201" s="4">
        <v>0</v>
      </c>
    </row>
    <row r="202" spans="1:10" x14ac:dyDescent="0.25">
      <c r="A202" s="2">
        <v>709</v>
      </c>
      <c r="B202" s="2">
        <v>1</v>
      </c>
      <c r="C202" t="s">
        <v>203</v>
      </c>
      <c r="D202" s="4">
        <v>863.03905461489921</v>
      </c>
      <c r="F202">
        <v>706</v>
      </c>
      <c r="G202">
        <v>1</v>
      </c>
      <c r="H202" t="s">
        <v>201</v>
      </c>
      <c r="I202">
        <v>46.799999999999955</v>
      </c>
      <c r="J202" s="4">
        <v>1684.7999999999984</v>
      </c>
    </row>
    <row r="203" spans="1:10" x14ac:dyDescent="0.25">
      <c r="A203" s="2">
        <v>712</v>
      </c>
      <c r="B203" s="2">
        <v>1</v>
      </c>
      <c r="C203" t="s">
        <v>204</v>
      </c>
      <c r="D203" s="4">
        <v>57.168654607627104</v>
      </c>
      <c r="F203">
        <v>707</v>
      </c>
      <c r="G203">
        <v>1</v>
      </c>
      <c r="H203" t="s">
        <v>202</v>
      </c>
      <c r="I203">
        <v>0</v>
      </c>
      <c r="J203" s="4">
        <v>0</v>
      </c>
    </row>
    <row r="204" spans="1:10" x14ac:dyDescent="0.25">
      <c r="A204" s="2">
        <v>716</v>
      </c>
      <c r="B204" s="2">
        <v>1</v>
      </c>
      <c r="C204" t="s">
        <v>205</v>
      </c>
      <c r="D204" s="4">
        <v>159.98998257557832</v>
      </c>
      <c r="F204">
        <v>709</v>
      </c>
      <c r="G204">
        <v>1</v>
      </c>
      <c r="H204" t="s">
        <v>203</v>
      </c>
      <c r="I204">
        <v>12</v>
      </c>
      <c r="J204" s="4">
        <v>432</v>
      </c>
    </row>
    <row r="205" spans="1:10" x14ac:dyDescent="0.25">
      <c r="A205" s="2">
        <v>717</v>
      </c>
      <c r="B205" s="2">
        <v>1</v>
      </c>
      <c r="C205" t="s">
        <v>206</v>
      </c>
      <c r="D205" s="4">
        <v>189.15411332210351</v>
      </c>
      <c r="F205">
        <v>712</v>
      </c>
      <c r="G205">
        <v>1</v>
      </c>
      <c r="H205" t="s">
        <v>204</v>
      </c>
      <c r="I205">
        <v>0</v>
      </c>
      <c r="J205" s="4">
        <v>0</v>
      </c>
    </row>
    <row r="206" spans="1:10" x14ac:dyDescent="0.25">
      <c r="A206" s="2">
        <v>719</v>
      </c>
      <c r="B206" s="2">
        <v>1</v>
      </c>
      <c r="C206" t="s">
        <v>207</v>
      </c>
      <c r="D206" s="4">
        <v>939.0503489979892</v>
      </c>
      <c r="F206">
        <v>716</v>
      </c>
      <c r="G206">
        <v>1</v>
      </c>
      <c r="H206" t="s">
        <v>205</v>
      </c>
      <c r="I206">
        <v>0</v>
      </c>
      <c r="J206" s="4">
        <v>0</v>
      </c>
    </row>
    <row r="207" spans="1:10" x14ac:dyDescent="0.25">
      <c r="A207" s="2">
        <v>720</v>
      </c>
      <c r="B207" s="2">
        <v>1</v>
      </c>
      <c r="C207" t="s">
        <v>208</v>
      </c>
      <c r="D207" s="4">
        <v>903.11207768559689</v>
      </c>
      <c r="F207">
        <v>717</v>
      </c>
      <c r="G207">
        <v>1</v>
      </c>
      <c r="H207" t="s">
        <v>206</v>
      </c>
      <c r="I207">
        <v>0</v>
      </c>
      <c r="J207" s="4">
        <v>0</v>
      </c>
    </row>
    <row r="208" spans="1:10" x14ac:dyDescent="0.25">
      <c r="A208" s="2">
        <v>721</v>
      </c>
      <c r="B208" s="2">
        <v>1</v>
      </c>
      <c r="C208" t="s">
        <v>209</v>
      </c>
      <c r="D208" s="4">
        <v>354.21658031656989</v>
      </c>
      <c r="F208">
        <v>719</v>
      </c>
      <c r="G208">
        <v>1</v>
      </c>
      <c r="H208" t="s">
        <v>207</v>
      </c>
      <c r="I208">
        <v>0</v>
      </c>
      <c r="J208" s="4">
        <v>0</v>
      </c>
    </row>
    <row r="209" spans="1:10" x14ac:dyDescent="0.25">
      <c r="A209" s="2">
        <v>726</v>
      </c>
      <c r="B209" s="2">
        <v>1</v>
      </c>
      <c r="C209" t="s">
        <v>210</v>
      </c>
      <c r="D209" s="4">
        <v>367.20692167701782</v>
      </c>
      <c r="F209">
        <v>720</v>
      </c>
      <c r="G209">
        <v>1</v>
      </c>
      <c r="H209" t="s">
        <v>208</v>
      </c>
      <c r="I209">
        <v>0</v>
      </c>
      <c r="J209" s="4">
        <v>0</v>
      </c>
    </row>
    <row r="210" spans="1:10" x14ac:dyDescent="0.25">
      <c r="A210" s="2">
        <v>727</v>
      </c>
      <c r="B210" s="2">
        <v>1</v>
      </c>
      <c r="C210" t="s">
        <v>211</v>
      </c>
      <c r="D210" s="4">
        <v>245.85193214773608</v>
      </c>
      <c r="F210">
        <v>721</v>
      </c>
      <c r="G210">
        <v>1</v>
      </c>
      <c r="H210" t="s">
        <v>209</v>
      </c>
      <c r="I210">
        <v>0</v>
      </c>
      <c r="J210" s="4">
        <v>0</v>
      </c>
    </row>
    <row r="211" spans="1:10" x14ac:dyDescent="0.25">
      <c r="A211" s="2">
        <v>728</v>
      </c>
      <c r="B211" s="2">
        <v>1</v>
      </c>
      <c r="C211" t="s">
        <v>212</v>
      </c>
      <c r="D211" s="4">
        <v>1235.3285711228964</v>
      </c>
      <c r="F211">
        <v>726</v>
      </c>
      <c r="G211">
        <v>1</v>
      </c>
      <c r="H211" t="s">
        <v>210</v>
      </c>
      <c r="I211">
        <v>0</v>
      </c>
      <c r="J211" s="4">
        <v>0</v>
      </c>
    </row>
    <row r="212" spans="1:10" x14ac:dyDescent="0.25">
      <c r="A212" s="2">
        <v>738</v>
      </c>
      <c r="B212" s="2">
        <v>1</v>
      </c>
      <c r="C212" t="s">
        <v>213</v>
      </c>
      <c r="D212" s="4">
        <v>58.440547474641789</v>
      </c>
      <c r="F212">
        <v>727</v>
      </c>
      <c r="G212">
        <v>1</v>
      </c>
      <c r="H212" t="s">
        <v>211</v>
      </c>
      <c r="I212">
        <v>0</v>
      </c>
      <c r="J212" s="4">
        <v>0</v>
      </c>
    </row>
    <row r="213" spans="1:10" x14ac:dyDescent="0.25">
      <c r="A213" s="2">
        <v>739</v>
      </c>
      <c r="B213" s="2">
        <v>1</v>
      </c>
      <c r="C213" t="s">
        <v>214</v>
      </c>
      <c r="D213" s="4">
        <v>74.591513327959547</v>
      </c>
      <c r="F213">
        <v>728</v>
      </c>
      <c r="G213">
        <v>1</v>
      </c>
      <c r="H213" t="s">
        <v>212</v>
      </c>
      <c r="I213">
        <v>0</v>
      </c>
      <c r="J213" s="4">
        <v>0</v>
      </c>
    </row>
    <row r="214" spans="1:10" x14ac:dyDescent="0.25">
      <c r="A214" s="2">
        <v>740</v>
      </c>
      <c r="B214" s="2">
        <v>1</v>
      </c>
      <c r="C214" t="s">
        <v>215</v>
      </c>
      <c r="D214" s="4">
        <v>117.04838209562149</v>
      </c>
      <c r="F214">
        <v>738</v>
      </c>
      <c r="G214">
        <v>1</v>
      </c>
      <c r="H214" t="s">
        <v>213</v>
      </c>
      <c r="I214">
        <v>0</v>
      </c>
      <c r="J214" s="4">
        <v>0</v>
      </c>
    </row>
    <row r="215" spans="1:10" x14ac:dyDescent="0.25">
      <c r="A215" s="2">
        <v>741</v>
      </c>
      <c r="B215" s="2">
        <v>1</v>
      </c>
      <c r="C215" t="s">
        <v>216</v>
      </c>
      <c r="D215" s="4">
        <v>107.39492093907756</v>
      </c>
      <c r="F215">
        <v>739</v>
      </c>
      <c r="G215">
        <v>1</v>
      </c>
      <c r="H215" t="s">
        <v>214</v>
      </c>
      <c r="I215">
        <v>0</v>
      </c>
      <c r="J215" s="4">
        <v>0</v>
      </c>
    </row>
    <row r="216" spans="1:10" x14ac:dyDescent="0.25">
      <c r="A216" s="2">
        <v>742</v>
      </c>
      <c r="B216" s="2">
        <v>1</v>
      </c>
      <c r="C216" t="s">
        <v>217</v>
      </c>
      <c r="D216" s="4">
        <v>-559.70203203108395</v>
      </c>
      <c r="F216">
        <v>740</v>
      </c>
      <c r="G216">
        <v>1</v>
      </c>
      <c r="H216" t="s">
        <v>215</v>
      </c>
      <c r="I216">
        <v>0</v>
      </c>
      <c r="J216" s="4">
        <v>0</v>
      </c>
    </row>
    <row r="217" spans="1:10" x14ac:dyDescent="0.25">
      <c r="A217" s="2">
        <v>743</v>
      </c>
      <c r="B217" s="2">
        <v>1</v>
      </c>
      <c r="C217" t="s">
        <v>218</v>
      </c>
      <c r="D217" s="4">
        <v>127.64818635607662</v>
      </c>
      <c r="F217">
        <v>741</v>
      </c>
      <c r="G217">
        <v>1</v>
      </c>
      <c r="H217" t="s">
        <v>216</v>
      </c>
      <c r="I217">
        <v>0</v>
      </c>
      <c r="J217" s="4">
        <v>0</v>
      </c>
    </row>
    <row r="218" spans="1:10" x14ac:dyDescent="0.25">
      <c r="A218" s="2">
        <v>745</v>
      </c>
      <c r="B218" s="2">
        <v>1</v>
      </c>
      <c r="C218" t="s">
        <v>219</v>
      </c>
      <c r="D218" s="4">
        <v>136.42990005566389</v>
      </c>
      <c r="F218">
        <v>742</v>
      </c>
      <c r="G218">
        <v>1</v>
      </c>
      <c r="H218" t="s">
        <v>217</v>
      </c>
      <c r="I218">
        <v>50.399999999999636</v>
      </c>
      <c r="J218" s="4">
        <v>1814.3999999999869</v>
      </c>
    </row>
    <row r="219" spans="1:10" x14ac:dyDescent="0.25">
      <c r="A219" s="2">
        <v>748</v>
      </c>
      <c r="B219" s="2">
        <v>1</v>
      </c>
      <c r="C219" t="s">
        <v>220</v>
      </c>
      <c r="D219" s="4">
        <v>255.49506636576552</v>
      </c>
      <c r="F219">
        <v>743</v>
      </c>
      <c r="G219">
        <v>1</v>
      </c>
      <c r="H219" t="s">
        <v>218</v>
      </c>
      <c r="I219">
        <v>0</v>
      </c>
      <c r="J219" s="4">
        <v>0</v>
      </c>
    </row>
    <row r="220" spans="1:10" x14ac:dyDescent="0.25">
      <c r="A220" s="2">
        <v>750</v>
      </c>
      <c r="B220" s="2">
        <v>1</v>
      </c>
      <c r="C220" t="s">
        <v>221</v>
      </c>
      <c r="D220" s="4">
        <v>220.94997381733265</v>
      </c>
      <c r="F220">
        <v>745</v>
      </c>
      <c r="G220">
        <v>1</v>
      </c>
      <c r="H220" t="s">
        <v>219</v>
      </c>
      <c r="I220">
        <v>0</v>
      </c>
      <c r="J220" s="4">
        <v>0</v>
      </c>
    </row>
    <row r="221" spans="1:10" x14ac:dyDescent="0.25">
      <c r="A221" s="2">
        <v>756</v>
      </c>
      <c r="B221" s="2">
        <v>1</v>
      </c>
      <c r="C221" t="s">
        <v>222</v>
      </c>
      <c r="D221" s="4">
        <v>68.015493183622311</v>
      </c>
      <c r="F221">
        <v>748</v>
      </c>
      <c r="G221">
        <v>1</v>
      </c>
      <c r="H221" t="s">
        <v>220</v>
      </c>
      <c r="I221">
        <v>0</v>
      </c>
      <c r="J221" s="4">
        <v>0</v>
      </c>
    </row>
    <row r="222" spans="1:10" x14ac:dyDescent="0.25">
      <c r="A222" s="2">
        <v>761</v>
      </c>
      <c r="B222" s="2">
        <v>1</v>
      </c>
      <c r="C222" t="s">
        <v>223</v>
      </c>
      <c r="D222" s="4">
        <v>-1453.8166377209127</v>
      </c>
      <c r="F222">
        <v>750</v>
      </c>
      <c r="G222">
        <v>1</v>
      </c>
      <c r="H222" t="s">
        <v>221</v>
      </c>
      <c r="I222">
        <v>0</v>
      </c>
      <c r="J222" s="4">
        <v>0</v>
      </c>
    </row>
    <row r="223" spans="1:10" x14ac:dyDescent="0.25">
      <c r="A223" s="2">
        <v>763</v>
      </c>
      <c r="B223" s="2">
        <v>1</v>
      </c>
      <c r="C223" t="s">
        <v>224</v>
      </c>
      <c r="D223" s="4">
        <v>49.253277544918092</v>
      </c>
      <c r="F223">
        <v>756</v>
      </c>
      <c r="G223">
        <v>1</v>
      </c>
      <c r="H223" t="s">
        <v>222</v>
      </c>
      <c r="I223">
        <v>0</v>
      </c>
      <c r="J223" s="4">
        <v>0</v>
      </c>
    </row>
    <row r="224" spans="1:10" x14ac:dyDescent="0.25">
      <c r="A224" s="2">
        <v>768</v>
      </c>
      <c r="B224" s="2">
        <v>1</v>
      </c>
      <c r="C224" t="s">
        <v>225</v>
      </c>
      <c r="D224" s="4">
        <v>27.416692526430779</v>
      </c>
      <c r="F224">
        <v>761</v>
      </c>
      <c r="G224">
        <v>1</v>
      </c>
      <c r="H224" t="s">
        <v>223</v>
      </c>
      <c r="I224">
        <v>51.600000000000364</v>
      </c>
      <c r="J224" s="4">
        <v>1857.6000000000131</v>
      </c>
    </row>
    <row r="225" spans="1:10" x14ac:dyDescent="0.25">
      <c r="A225" s="2">
        <v>771</v>
      </c>
      <c r="B225" s="2">
        <v>1</v>
      </c>
      <c r="C225" t="s">
        <v>226</v>
      </c>
      <c r="D225" s="4">
        <v>0</v>
      </c>
      <c r="F225">
        <v>763</v>
      </c>
      <c r="G225">
        <v>1</v>
      </c>
      <c r="H225" t="s">
        <v>224</v>
      </c>
      <c r="I225">
        <v>0</v>
      </c>
      <c r="J225" s="4">
        <v>0</v>
      </c>
    </row>
    <row r="226" spans="1:10" x14ac:dyDescent="0.25">
      <c r="A226" s="2">
        <v>775</v>
      </c>
      <c r="B226" s="2">
        <v>1</v>
      </c>
      <c r="C226" t="s">
        <v>227</v>
      </c>
      <c r="D226" s="4">
        <v>70.07653199363267</v>
      </c>
      <c r="F226">
        <v>768</v>
      </c>
      <c r="G226">
        <v>1</v>
      </c>
      <c r="H226" t="s">
        <v>225</v>
      </c>
      <c r="I226">
        <v>0</v>
      </c>
      <c r="J226" s="4">
        <v>0</v>
      </c>
    </row>
    <row r="227" spans="1:10" x14ac:dyDescent="0.25">
      <c r="A227" s="2">
        <v>777</v>
      </c>
      <c r="B227" s="2">
        <v>1</v>
      </c>
      <c r="C227" t="s">
        <v>228</v>
      </c>
      <c r="D227" s="4">
        <v>-99.373548873809341</v>
      </c>
      <c r="F227">
        <v>771</v>
      </c>
      <c r="G227">
        <v>1</v>
      </c>
      <c r="H227" t="s">
        <v>226</v>
      </c>
      <c r="I227">
        <v>0</v>
      </c>
      <c r="J227" s="4">
        <v>0</v>
      </c>
    </row>
    <row r="228" spans="1:10" x14ac:dyDescent="0.25">
      <c r="A228" s="2">
        <v>786</v>
      </c>
      <c r="B228" s="2">
        <v>1</v>
      </c>
      <c r="C228" t="s">
        <v>229</v>
      </c>
      <c r="D228" s="4">
        <v>-366.72314624860883</v>
      </c>
      <c r="F228">
        <v>775</v>
      </c>
      <c r="G228">
        <v>1</v>
      </c>
      <c r="H228" t="s">
        <v>227</v>
      </c>
      <c r="I228">
        <v>0</v>
      </c>
      <c r="J228" s="4">
        <v>0</v>
      </c>
    </row>
    <row r="229" spans="1:10" x14ac:dyDescent="0.25">
      <c r="A229" s="2">
        <v>787</v>
      </c>
      <c r="B229" s="2">
        <v>1</v>
      </c>
      <c r="C229" t="s">
        <v>230</v>
      </c>
      <c r="D229" s="4">
        <v>30.731439333130766</v>
      </c>
      <c r="F229">
        <v>777</v>
      </c>
      <c r="G229">
        <v>1</v>
      </c>
      <c r="H229" t="s">
        <v>228</v>
      </c>
      <c r="I229">
        <v>6</v>
      </c>
      <c r="J229" s="4">
        <v>216</v>
      </c>
    </row>
    <row r="230" spans="1:10" x14ac:dyDescent="0.25">
      <c r="A230" s="2">
        <v>801</v>
      </c>
      <c r="B230" s="2">
        <v>1</v>
      </c>
      <c r="C230" t="s">
        <v>231</v>
      </c>
      <c r="D230" s="4">
        <v>-81.5421501989631</v>
      </c>
      <c r="F230">
        <v>786</v>
      </c>
      <c r="G230">
        <v>1</v>
      </c>
      <c r="H230" t="s">
        <v>229</v>
      </c>
      <c r="I230">
        <v>10.800000000000011</v>
      </c>
      <c r="J230" s="4">
        <v>388.80000000000041</v>
      </c>
    </row>
    <row r="231" spans="1:10" x14ac:dyDescent="0.25">
      <c r="A231" s="2">
        <v>803</v>
      </c>
      <c r="B231" s="2">
        <v>1</v>
      </c>
      <c r="C231" t="s">
        <v>232</v>
      </c>
      <c r="D231" s="4">
        <v>0</v>
      </c>
      <c r="F231">
        <v>787</v>
      </c>
      <c r="G231">
        <v>1</v>
      </c>
      <c r="H231" t="s">
        <v>230</v>
      </c>
      <c r="I231">
        <v>0</v>
      </c>
      <c r="J231" s="4">
        <v>0</v>
      </c>
    </row>
    <row r="232" spans="1:10" x14ac:dyDescent="0.25">
      <c r="A232" s="2">
        <v>811</v>
      </c>
      <c r="B232" s="2">
        <v>1</v>
      </c>
      <c r="C232" t="s">
        <v>233</v>
      </c>
      <c r="D232" s="4">
        <v>0</v>
      </c>
      <c r="F232">
        <v>801</v>
      </c>
      <c r="G232">
        <v>1</v>
      </c>
      <c r="H232" t="s">
        <v>231</v>
      </c>
      <c r="I232">
        <v>1.1999999999999886</v>
      </c>
      <c r="J232" s="4">
        <v>43.199999999999591</v>
      </c>
    </row>
    <row r="233" spans="1:10" x14ac:dyDescent="0.25">
      <c r="A233" s="2">
        <v>813</v>
      </c>
      <c r="B233" s="2">
        <v>1</v>
      </c>
      <c r="C233" t="s">
        <v>234</v>
      </c>
      <c r="D233" s="4">
        <v>156.01117023778352</v>
      </c>
      <c r="F233">
        <v>803</v>
      </c>
      <c r="G233">
        <v>1</v>
      </c>
      <c r="H233" t="s">
        <v>232</v>
      </c>
      <c r="I233">
        <v>0</v>
      </c>
      <c r="J233" s="4">
        <v>0</v>
      </c>
    </row>
    <row r="234" spans="1:10" x14ac:dyDescent="0.25">
      <c r="A234" s="2">
        <v>815</v>
      </c>
      <c r="B234" s="2">
        <v>2</v>
      </c>
      <c r="C234" t="s">
        <v>235</v>
      </c>
      <c r="D234" s="4">
        <v>0</v>
      </c>
      <c r="F234">
        <v>811</v>
      </c>
      <c r="G234">
        <v>1</v>
      </c>
      <c r="H234" t="s">
        <v>233</v>
      </c>
      <c r="I234">
        <v>0</v>
      </c>
      <c r="J234" s="4">
        <v>0</v>
      </c>
    </row>
    <row r="235" spans="1:10" x14ac:dyDescent="0.25">
      <c r="A235" s="2">
        <v>818</v>
      </c>
      <c r="B235" s="2">
        <v>1</v>
      </c>
      <c r="C235" t="s">
        <v>236</v>
      </c>
      <c r="D235" s="4">
        <v>19.711745961198176</v>
      </c>
      <c r="F235">
        <v>813</v>
      </c>
      <c r="G235">
        <v>1</v>
      </c>
      <c r="H235" t="s">
        <v>234</v>
      </c>
      <c r="I235">
        <v>0</v>
      </c>
      <c r="J235" s="4">
        <v>0</v>
      </c>
    </row>
    <row r="236" spans="1:10" x14ac:dyDescent="0.25">
      <c r="A236" s="2">
        <v>820</v>
      </c>
      <c r="B236" s="2">
        <v>1</v>
      </c>
      <c r="C236" t="s">
        <v>237</v>
      </c>
      <c r="D236" s="4">
        <v>38.422163973289571</v>
      </c>
      <c r="F236">
        <v>815</v>
      </c>
      <c r="G236">
        <v>2</v>
      </c>
      <c r="H236" t="s">
        <v>235</v>
      </c>
      <c r="I236">
        <v>0</v>
      </c>
      <c r="J236" s="4">
        <v>0</v>
      </c>
    </row>
    <row r="237" spans="1:10" x14ac:dyDescent="0.25">
      <c r="A237" s="2">
        <v>821</v>
      </c>
      <c r="B237" s="2">
        <v>1</v>
      </c>
      <c r="C237" t="s">
        <v>238</v>
      </c>
      <c r="D237" s="4">
        <v>49.670272847954038</v>
      </c>
      <c r="F237">
        <v>818</v>
      </c>
      <c r="G237">
        <v>1</v>
      </c>
      <c r="H237" t="s">
        <v>236</v>
      </c>
      <c r="I237">
        <v>0</v>
      </c>
      <c r="J237" s="4">
        <v>0</v>
      </c>
    </row>
    <row r="238" spans="1:10" x14ac:dyDescent="0.25">
      <c r="A238" s="2">
        <v>829</v>
      </c>
      <c r="B238" s="2">
        <v>1</v>
      </c>
      <c r="C238" t="s">
        <v>239</v>
      </c>
      <c r="D238" s="4">
        <v>137.30553563511057</v>
      </c>
      <c r="F238">
        <v>820</v>
      </c>
      <c r="G238">
        <v>1</v>
      </c>
      <c r="H238" t="s">
        <v>237</v>
      </c>
      <c r="I238">
        <v>0</v>
      </c>
      <c r="J238" s="4">
        <v>0</v>
      </c>
    </row>
    <row r="239" spans="1:10" x14ac:dyDescent="0.25">
      <c r="A239" s="2">
        <v>831</v>
      </c>
      <c r="B239" s="2">
        <v>1</v>
      </c>
      <c r="C239" t="s">
        <v>240</v>
      </c>
      <c r="D239" s="4">
        <v>888.20412523747655</v>
      </c>
      <c r="F239">
        <v>821</v>
      </c>
      <c r="G239">
        <v>1</v>
      </c>
      <c r="H239" t="s">
        <v>238</v>
      </c>
      <c r="I239">
        <v>0</v>
      </c>
      <c r="J239" s="4">
        <v>0</v>
      </c>
    </row>
    <row r="240" spans="1:10" x14ac:dyDescent="0.25">
      <c r="A240" s="2">
        <v>832</v>
      </c>
      <c r="B240" s="2">
        <v>1</v>
      </c>
      <c r="C240" t="s">
        <v>241</v>
      </c>
      <c r="D240" s="4">
        <v>356.83129949960858</v>
      </c>
      <c r="F240">
        <v>829</v>
      </c>
      <c r="G240">
        <v>1</v>
      </c>
      <c r="H240" t="s">
        <v>239</v>
      </c>
      <c r="I240">
        <v>0</v>
      </c>
      <c r="J240" s="4">
        <v>0</v>
      </c>
    </row>
    <row r="241" spans="1:10" x14ac:dyDescent="0.25">
      <c r="A241" s="2">
        <v>833</v>
      </c>
      <c r="B241" s="2">
        <v>1</v>
      </c>
      <c r="C241" t="s">
        <v>242</v>
      </c>
      <c r="D241" s="4">
        <v>802.31525268347468</v>
      </c>
      <c r="F241">
        <v>831</v>
      </c>
      <c r="G241">
        <v>1</v>
      </c>
      <c r="H241" t="s">
        <v>240</v>
      </c>
      <c r="I241">
        <v>0</v>
      </c>
      <c r="J241" s="4">
        <v>0</v>
      </c>
    </row>
    <row r="242" spans="1:10" x14ac:dyDescent="0.25">
      <c r="A242" s="2">
        <v>834</v>
      </c>
      <c r="B242" s="2">
        <v>1</v>
      </c>
      <c r="C242" t="s">
        <v>243</v>
      </c>
      <c r="D242" s="4">
        <v>0</v>
      </c>
      <c r="F242">
        <v>832</v>
      </c>
      <c r="G242">
        <v>1</v>
      </c>
      <c r="H242" t="s">
        <v>241</v>
      </c>
      <c r="I242">
        <v>0</v>
      </c>
      <c r="J242" s="4">
        <v>0</v>
      </c>
    </row>
    <row r="243" spans="1:10" x14ac:dyDescent="0.25">
      <c r="A243" s="2">
        <v>836</v>
      </c>
      <c r="B243" s="2">
        <v>1</v>
      </c>
      <c r="C243" t="s">
        <v>244</v>
      </c>
      <c r="D243" s="4">
        <v>-589.68062670505606</v>
      </c>
      <c r="F243">
        <v>833</v>
      </c>
      <c r="G243">
        <v>1</v>
      </c>
      <c r="H243" t="s">
        <v>242</v>
      </c>
      <c r="I243">
        <v>28.799999999999272</v>
      </c>
      <c r="J243" s="4">
        <v>1036.7999999999738</v>
      </c>
    </row>
    <row r="244" spans="1:10" x14ac:dyDescent="0.25">
      <c r="A244" s="2">
        <v>837</v>
      </c>
      <c r="B244" s="2">
        <v>1</v>
      </c>
      <c r="C244" t="s">
        <v>245</v>
      </c>
      <c r="D244" s="4">
        <v>-827.05916765384973</v>
      </c>
      <c r="F244">
        <v>834</v>
      </c>
      <c r="G244">
        <v>1</v>
      </c>
      <c r="H244" t="s">
        <v>243</v>
      </c>
      <c r="I244">
        <v>0</v>
      </c>
      <c r="J244" s="4">
        <v>0</v>
      </c>
    </row>
    <row r="245" spans="1:10" x14ac:dyDescent="0.25">
      <c r="A245" s="2">
        <v>840</v>
      </c>
      <c r="B245" s="2">
        <v>1</v>
      </c>
      <c r="C245" t="s">
        <v>246</v>
      </c>
      <c r="D245" s="4">
        <v>81.561496510912548</v>
      </c>
      <c r="F245">
        <v>836</v>
      </c>
      <c r="G245">
        <v>1</v>
      </c>
      <c r="H245" t="s">
        <v>244</v>
      </c>
      <c r="I245">
        <v>5.4000000000000057</v>
      </c>
      <c r="J245" s="4">
        <v>194.4000000000002</v>
      </c>
    </row>
    <row r="246" spans="1:10" x14ac:dyDescent="0.25">
      <c r="A246" s="2">
        <v>846</v>
      </c>
      <c r="B246" s="2">
        <v>1</v>
      </c>
      <c r="C246" t="s">
        <v>247</v>
      </c>
      <c r="D246" s="4">
        <v>89.52202584517363</v>
      </c>
      <c r="F246">
        <v>837</v>
      </c>
      <c r="G246">
        <v>1</v>
      </c>
      <c r="H246" t="s">
        <v>245</v>
      </c>
      <c r="I246">
        <v>24.600000000000023</v>
      </c>
      <c r="J246" s="4">
        <v>885.60000000000082</v>
      </c>
    </row>
    <row r="247" spans="1:10" x14ac:dyDescent="0.25">
      <c r="A247" s="2">
        <v>850</v>
      </c>
      <c r="B247" s="2">
        <v>1</v>
      </c>
      <c r="C247" t="s">
        <v>248</v>
      </c>
      <c r="D247" s="4">
        <v>-905.84055704065577</v>
      </c>
      <c r="F247">
        <v>840</v>
      </c>
      <c r="G247">
        <v>1</v>
      </c>
      <c r="H247" t="s">
        <v>246</v>
      </c>
      <c r="I247">
        <v>0</v>
      </c>
      <c r="J247" s="4">
        <v>0</v>
      </c>
    </row>
    <row r="248" spans="1:10" x14ac:dyDescent="0.25">
      <c r="A248" s="2">
        <v>852</v>
      </c>
      <c r="B248" s="2">
        <v>1</v>
      </c>
      <c r="C248" t="s">
        <v>249</v>
      </c>
      <c r="D248" s="4">
        <v>0</v>
      </c>
      <c r="F248">
        <v>846</v>
      </c>
      <c r="G248">
        <v>1</v>
      </c>
      <c r="H248" t="s">
        <v>247</v>
      </c>
      <c r="I248">
        <v>0</v>
      </c>
      <c r="J248" s="4">
        <v>0</v>
      </c>
    </row>
    <row r="249" spans="1:10" x14ac:dyDescent="0.25">
      <c r="A249" s="2">
        <v>857</v>
      </c>
      <c r="B249" s="2">
        <v>1</v>
      </c>
      <c r="C249" t="s">
        <v>250</v>
      </c>
      <c r="D249" s="4">
        <v>62.902052549950895</v>
      </c>
      <c r="F249">
        <v>850</v>
      </c>
      <c r="G249">
        <v>1</v>
      </c>
      <c r="H249" t="s">
        <v>248</v>
      </c>
      <c r="I249">
        <v>12</v>
      </c>
      <c r="J249" s="4">
        <v>432</v>
      </c>
    </row>
    <row r="250" spans="1:10" x14ac:dyDescent="0.25">
      <c r="A250" s="2">
        <v>858</v>
      </c>
      <c r="B250" s="2">
        <v>1</v>
      </c>
      <c r="C250" t="s">
        <v>251</v>
      </c>
      <c r="D250" s="4">
        <v>77.871805288847099</v>
      </c>
      <c r="F250">
        <v>852</v>
      </c>
      <c r="G250">
        <v>1</v>
      </c>
      <c r="H250" t="s">
        <v>249</v>
      </c>
      <c r="I250">
        <v>0</v>
      </c>
      <c r="J250" s="4">
        <v>0</v>
      </c>
    </row>
    <row r="251" spans="1:10" x14ac:dyDescent="0.25">
      <c r="A251" s="2">
        <v>861</v>
      </c>
      <c r="B251" s="2">
        <v>1</v>
      </c>
      <c r="C251" t="s">
        <v>252</v>
      </c>
      <c r="D251" s="4">
        <v>162</v>
      </c>
      <c r="F251">
        <v>857</v>
      </c>
      <c r="G251">
        <v>1</v>
      </c>
      <c r="H251" t="s">
        <v>250</v>
      </c>
      <c r="I251">
        <v>0</v>
      </c>
      <c r="J251" s="4">
        <v>0</v>
      </c>
    </row>
    <row r="252" spans="1:10" x14ac:dyDescent="0.25">
      <c r="A252" s="2">
        <v>876</v>
      </c>
      <c r="B252" s="2">
        <v>1</v>
      </c>
      <c r="C252" t="s">
        <v>253</v>
      </c>
      <c r="D252" s="4">
        <v>244.72257911031193</v>
      </c>
      <c r="F252">
        <v>858</v>
      </c>
      <c r="G252">
        <v>1</v>
      </c>
      <c r="H252" t="s">
        <v>251</v>
      </c>
      <c r="I252">
        <v>0</v>
      </c>
      <c r="J252" s="4">
        <v>0</v>
      </c>
    </row>
    <row r="253" spans="1:10" x14ac:dyDescent="0.25">
      <c r="A253" s="2">
        <v>877</v>
      </c>
      <c r="B253" s="2">
        <v>1</v>
      </c>
      <c r="C253" t="s">
        <v>254</v>
      </c>
      <c r="D253" s="4">
        <v>514.71266674637445</v>
      </c>
      <c r="F253">
        <v>861</v>
      </c>
      <c r="G253">
        <v>1</v>
      </c>
      <c r="H253" t="s">
        <v>252</v>
      </c>
      <c r="I253">
        <v>9</v>
      </c>
      <c r="J253" s="4">
        <v>324</v>
      </c>
    </row>
    <row r="254" spans="1:10" x14ac:dyDescent="0.25">
      <c r="A254" s="2">
        <v>879</v>
      </c>
      <c r="B254" s="2">
        <v>1</v>
      </c>
      <c r="C254" t="s">
        <v>255</v>
      </c>
      <c r="D254" s="4">
        <v>226.22417890903307</v>
      </c>
      <c r="F254">
        <v>876</v>
      </c>
      <c r="G254">
        <v>1</v>
      </c>
      <c r="H254" t="s">
        <v>253</v>
      </c>
      <c r="I254">
        <v>0</v>
      </c>
      <c r="J254" s="4">
        <v>0</v>
      </c>
    </row>
    <row r="255" spans="1:10" x14ac:dyDescent="0.25">
      <c r="A255" s="2">
        <v>881</v>
      </c>
      <c r="B255" s="2">
        <v>1</v>
      </c>
      <c r="C255" t="s">
        <v>256</v>
      </c>
      <c r="D255" s="4">
        <v>83.495338398468448</v>
      </c>
      <c r="F255">
        <v>877</v>
      </c>
      <c r="G255">
        <v>1</v>
      </c>
      <c r="H255" t="s">
        <v>254</v>
      </c>
      <c r="I255">
        <v>0</v>
      </c>
      <c r="J255" s="4">
        <v>0</v>
      </c>
    </row>
    <row r="256" spans="1:10" x14ac:dyDescent="0.25">
      <c r="A256" s="2">
        <v>882</v>
      </c>
      <c r="B256" s="2">
        <v>1</v>
      </c>
      <c r="C256" t="s">
        <v>257</v>
      </c>
      <c r="D256" s="4">
        <v>562.2382361975906</v>
      </c>
      <c r="F256">
        <v>879</v>
      </c>
      <c r="G256">
        <v>1</v>
      </c>
      <c r="H256" t="s">
        <v>255</v>
      </c>
      <c r="I256">
        <v>0</v>
      </c>
      <c r="J256" s="4">
        <v>0</v>
      </c>
    </row>
    <row r="257" spans="1:10" x14ac:dyDescent="0.25">
      <c r="A257" s="2">
        <v>883</v>
      </c>
      <c r="B257" s="2">
        <v>1</v>
      </c>
      <c r="C257" t="s">
        <v>258</v>
      </c>
      <c r="D257" s="4">
        <v>171.4526891438436</v>
      </c>
      <c r="F257">
        <v>881</v>
      </c>
      <c r="G257">
        <v>1</v>
      </c>
      <c r="H257" t="s">
        <v>256</v>
      </c>
      <c r="I257">
        <v>0</v>
      </c>
      <c r="J257" s="4">
        <v>0</v>
      </c>
    </row>
    <row r="258" spans="1:10" x14ac:dyDescent="0.25">
      <c r="A258" s="2">
        <v>885</v>
      </c>
      <c r="B258" s="2">
        <v>1</v>
      </c>
      <c r="C258" t="s">
        <v>259</v>
      </c>
      <c r="D258" s="4">
        <v>332.50520660623442</v>
      </c>
      <c r="F258">
        <v>882</v>
      </c>
      <c r="G258">
        <v>1</v>
      </c>
      <c r="H258" t="s">
        <v>257</v>
      </c>
      <c r="I258">
        <v>0</v>
      </c>
      <c r="J258" s="4">
        <v>0</v>
      </c>
    </row>
    <row r="259" spans="1:10" x14ac:dyDescent="0.25">
      <c r="A259" s="2">
        <v>891</v>
      </c>
      <c r="B259" s="2">
        <v>1</v>
      </c>
      <c r="C259" t="s">
        <v>260</v>
      </c>
      <c r="D259" s="4">
        <v>63.860917927955597</v>
      </c>
      <c r="F259">
        <v>883</v>
      </c>
      <c r="G259">
        <v>1</v>
      </c>
      <c r="H259" t="s">
        <v>258</v>
      </c>
      <c r="I259">
        <v>0</v>
      </c>
      <c r="J259" s="4">
        <v>0</v>
      </c>
    </row>
    <row r="260" spans="1:10" x14ac:dyDescent="0.25">
      <c r="A260" s="2">
        <v>911</v>
      </c>
      <c r="B260" s="2">
        <v>1</v>
      </c>
      <c r="C260" t="s">
        <v>261</v>
      </c>
      <c r="D260" s="4">
        <v>350.88809810254315</v>
      </c>
      <c r="F260">
        <v>885</v>
      </c>
      <c r="G260">
        <v>1</v>
      </c>
      <c r="H260" t="s">
        <v>259</v>
      </c>
      <c r="I260">
        <v>0</v>
      </c>
      <c r="J260" s="4">
        <v>0</v>
      </c>
    </row>
    <row r="261" spans="1:10" x14ac:dyDescent="0.25">
      <c r="A261" s="2">
        <v>912</v>
      </c>
      <c r="B261" s="2">
        <v>1</v>
      </c>
      <c r="C261" t="s">
        <v>262</v>
      </c>
      <c r="D261" s="4">
        <v>105.14719052463624</v>
      </c>
      <c r="F261">
        <v>891</v>
      </c>
      <c r="G261">
        <v>1</v>
      </c>
      <c r="H261" t="s">
        <v>260</v>
      </c>
      <c r="I261">
        <v>0</v>
      </c>
      <c r="J261" s="4">
        <v>0</v>
      </c>
    </row>
    <row r="262" spans="1:10" x14ac:dyDescent="0.25">
      <c r="A262" s="2">
        <v>914</v>
      </c>
      <c r="B262" s="2">
        <v>1</v>
      </c>
      <c r="C262" t="s">
        <v>263</v>
      </c>
      <c r="D262" s="4">
        <v>55.62398195413698</v>
      </c>
      <c r="F262">
        <v>911</v>
      </c>
      <c r="G262">
        <v>1</v>
      </c>
      <c r="H262" t="s">
        <v>261</v>
      </c>
      <c r="I262">
        <v>0</v>
      </c>
      <c r="J262" s="4">
        <v>0</v>
      </c>
    </row>
    <row r="263" spans="1:10" x14ac:dyDescent="0.25">
      <c r="A263" s="2">
        <v>2071</v>
      </c>
      <c r="B263" s="2">
        <v>1</v>
      </c>
      <c r="C263" t="s">
        <v>264</v>
      </c>
      <c r="D263" s="4">
        <v>121.31284993170993</v>
      </c>
      <c r="F263">
        <v>912</v>
      </c>
      <c r="G263">
        <v>1</v>
      </c>
      <c r="H263" t="s">
        <v>262</v>
      </c>
      <c r="I263">
        <v>0</v>
      </c>
      <c r="J263" s="4">
        <v>0</v>
      </c>
    </row>
    <row r="264" spans="1:10" x14ac:dyDescent="0.25">
      <c r="A264" s="2">
        <v>2125</v>
      </c>
      <c r="B264" s="2">
        <v>1</v>
      </c>
      <c r="C264" t="s">
        <v>265</v>
      </c>
      <c r="D264" s="4">
        <v>116.4702946507241</v>
      </c>
      <c r="F264">
        <v>914</v>
      </c>
      <c r="G264">
        <v>1</v>
      </c>
      <c r="H264" t="s">
        <v>263</v>
      </c>
      <c r="I264">
        <v>0</v>
      </c>
      <c r="J264" s="4">
        <v>0</v>
      </c>
    </row>
    <row r="265" spans="1:10" x14ac:dyDescent="0.25">
      <c r="A265" s="2">
        <v>2134</v>
      </c>
      <c r="B265" s="2">
        <v>1</v>
      </c>
      <c r="C265" t="s">
        <v>266</v>
      </c>
      <c r="D265" s="4">
        <v>0</v>
      </c>
      <c r="F265">
        <v>2071</v>
      </c>
      <c r="G265">
        <v>1</v>
      </c>
      <c r="H265" t="s">
        <v>264</v>
      </c>
      <c r="I265">
        <v>0</v>
      </c>
      <c r="J265" s="4">
        <v>0</v>
      </c>
    </row>
    <row r="266" spans="1:10" x14ac:dyDescent="0.25">
      <c r="A266" s="2">
        <v>2135</v>
      </c>
      <c r="B266" s="2">
        <v>1</v>
      </c>
      <c r="C266" t="s">
        <v>267</v>
      </c>
      <c r="D266" s="4">
        <v>111.12161458838818</v>
      </c>
      <c r="F266">
        <v>2125</v>
      </c>
      <c r="G266">
        <v>1</v>
      </c>
      <c r="H266" t="s">
        <v>265</v>
      </c>
      <c r="I266">
        <v>0</v>
      </c>
      <c r="J266" s="4">
        <v>0</v>
      </c>
    </row>
    <row r="267" spans="1:10" x14ac:dyDescent="0.25">
      <c r="A267" s="2">
        <v>2137</v>
      </c>
      <c r="B267" s="2">
        <v>1</v>
      </c>
      <c r="C267" t="s">
        <v>268</v>
      </c>
      <c r="D267" s="4">
        <v>79.149913912140619</v>
      </c>
      <c r="F267">
        <v>2134</v>
      </c>
      <c r="G267">
        <v>1</v>
      </c>
      <c r="H267" t="s">
        <v>266</v>
      </c>
      <c r="I267">
        <v>0</v>
      </c>
      <c r="J267" s="4">
        <v>0</v>
      </c>
    </row>
    <row r="268" spans="1:10" x14ac:dyDescent="0.25">
      <c r="A268" s="2">
        <v>2142</v>
      </c>
      <c r="B268" s="2">
        <v>1</v>
      </c>
      <c r="C268" t="s">
        <v>269</v>
      </c>
      <c r="D268" s="4">
        <v>939.60000000000582</v>
      </c>
      <c r="F268">
        <v>2135</v>
      </c>
      <c r="G268">
        <v>1</v>
      </c>
      <c r="H268" t="s">
        <v>267</v>
      </c>
      <c r="I268">
        <v>0</v>
      </c>
      <c r="J268" s="4">
        <v>0</v>
      </c>
    </row>
    <row r="269" spans="1:10" x14ac:dyDescent="0.25">
      <c r="A269" s="2">
        <v>2143</v>
      </c>
      <c r="B269" s="2">
        <v>1</v>
      </c>
      <c r="C269" t="s">
        <v>270</v>
      </c>
      <c r="D269" s="4">
        <v>111.88850186712079</v>
      </c>
      <c r="F269">
        <v>2137</v>
      </c>
      <c r="G269">
        <v>1</v>
      </c>
      <c r="H269" t="s">
        <v>268</v>
      </c>
      <c r="I269">
        <v>0</v>
      </c>
      <c r="J269" s="4">
        <v>0</v>
      </c>
    </row>
    <row r="270" spans="1:10" x14ac:dyDescent="0.25">
      <c r="A270" s="2">
        <v>2144</v>
      </c>
      <c r="B270" s="2">
        <v>1</v>
      </c>
      <c r="C270" t="s">
        <v>271</v>
      </c>
      <c r="D270" s="4">
        <v>338.71754193748347</v>
      </c>
      <c r="F270">
        <v>2142</v>
      </c>
      <c r="G270">
        <v>1</v>
      </c>
      <c r="H270" t="s">
        <v>269</v>
      </c>
      <c r="I270">
        <v>52.200000000000045</v>
      </c>
      <c r="J270" s="4">
        <v>1879.2000000000016</v>
      </c>
    </row>
    <row r="271" spans="1:10" x14ac:dyDescent="0.25">
      <c r="A271" s="2">
        <v>2149</v>
      </c>
      <c r="B271" s="2">
        <v>1</v>
      </c>
      <c r="C271" t="s">
        <v>272</v>
      </c>
      <c r="D271" s="4">
        <v>190.49835930361587</v>
      </c>
      <c r="F271">
        <v>2143</v>
      </c>
      <c r="G271">
        <v>1</v>
      </c>
      <c r="H271" t="s">
        <v>270</v>
      </c>
      <c r="I271">
        <v>0</v>
      </c>
      <c r="J271" s="4">
        <v>0</v>
      </c>
    </row>
    <row r="272" spans="1:10" x14ac:dyDescent="0.25">
      <c r="A272" s="2">
        <v>2154</v>
      </c>
      <c r="B272" s="2">
        <v>1</v>
      </c>
      <c r="C272" t="s">
        <v>273</v>
      </c>
      <c r="D272" s="4">
        <v>83.214256960021885</v>
      </c>
      <c r="F272">
        <v>2144</v>
      </c>
      <c r="G272">
        <v>1</v>
      </c>
      <c r="H272" t="s">
        <v>271</v>
      </c>
      <c r="I272">
        <v>0</v>
      </c>
      <c r="J272" s="4">
        <v>0</v>
      </c>
    </row>
    <row r="273" spans="1:10" x14ac:dyDescent="0.25">
      <c r="A273" s="2">
        <v>2155</v>
      </c>
      <c r="B273" s="2">
        <v>1</v>
      </c>
      <c r="C273" t="s">
        <v>274</v>
      </c>
      <c r="D273" s="4">
        <v>63.586346041291108</v>
      </c>
      <c r="F273">
        <v>2149</v>
      </c>
      <c r="G273">
        <v>1</v>
      </c>
      <c r="H273" t="s">
        <v>272</v>
      </c>
      <c r="I273">
        <v>0</v>
      </c>
      <c r="J273" s="4">
        <v>0</v>
      </c>
    </row>
    <row r="274" spans="1:10" x14ac:dyDescent="0.25">
      <c r="A274" s="2">
        <v>2159</v>
      </c>
      <c r="B274" s="2">
        <v>1</v>
      </c>
      <c r="C274" t="s">
        <v>275</v>
      </c>
      <c r="D274" s="4">
        <v>0</v>
      </c>
      <c r="F274">
        <v>2154</v>
      </c>
      <c r="G274">
        <v>1</v>
      </c>
      <c r="H274" t="s">
        <v>273</v>
      </c>
      <c r="I274">
        <v>0</v>
      </c>
      <c r="J274" s="4">
        <v>0</v>
      </c>
    </row>
    <row r="275" spans="1:10" x14ac:dyDescent="0.25">
      <c r="A275" s="2">
        <v>2164</v>
      </c>
      <c r="B275" s="2">
        <v>1</v>
      </c>
      <c r="C275" t="s">
        <v>276</v>
      </c>
      <c r="D275" s="4">
        <v>103.24785417223029</v>
      </c>
      <c r="F275">
        <v>2155</v>
      </c>
      <c r="G275">
        <v>1</v>
      </c>
      <c r="H275" t="s">
        <v>274</v>
      </c>
      <c r="I275">
        <v>0</v>
      </c>
      <c r="J275" s="4">
        <v>0</v>
      </c>
    </row>
    <row r="276" spans="1:10" x14ac:dyDescent="0.25">
      <c r="A276" s="2">
        <v>2165</v>
      </c>
      <c r="B276" s="2">
        <v>1</v>
      </c>
      <c r="C276" t="s">
        <v>277</v>
      </c>
      <c r="D276" s="4">
        <v>-1146.7222799342562</v>
      </c>
      <c r="F276">
        <v>2159</v>
      </c>
      <c r="G276">
        <v>1</v>
      </c>
      <c r="H276" t="s">
        <v>275</v>
      </c>
      <c r="I276">
        <v>0</v>
      </c>
      <c r="J276" s="4">
        <v>0</v>
      </c>
    </row>
    <row r="277" spans="1:10" x14ac:dyDescent="0.25">
      <c r="A277" s="2">
        <v>2167</v>
      </c>
      <c r="B277" s="2">
        <v>1</v>
      </c>
      <c r="C277" t="s">
        <v>278</v>
      </c>
      <c r="D277" s="4">
        <v>64.320410218377219</v>
      </c>
      <c r="F277">
        <v>2164</v>
      </c>
      <c r="G277">
        <v>1</v>
      </c>
      <c r="H277" t="s">
        <v>276</v>
      </c>
      <c r="I277">
        <v>0</v>
      </c>
      <c r="J277" s="4">
        <v>0</v>
      </c>
    </row>
    <row r="278" spans="1:10" x14ac:dyDescent="0.25">
      <c r="A278" s="2">
        <v>2168</v>
      </c>
      <c r="B278" s="2">
        <v>1</v>
      </c>
      <c r="C278" t="s">
        <v>279</v>
      </c>
      <c r="D278" s="4">
        <v>104.96513006035821</v>
      </c>
      <c r="F278">
        <v>2165</v>
      </c>
      <c r="G278">
        <v>1</v>
      </c>
      <c r="H278" t="s">
        <v>277</v>
      </c>
      <c r="I278">
        <v>34.799999999999955</v>
      </c>
      <c r="J278" s="4">
        <v>1252.7999999999984</v>
      </c>
    </row>
    <row r="279" spans="1:10" x14ac:dyDescent="0.25">
      <c r="A279" s="2">
        <v>2169</v>
      </c>
      <c r="B279" s="2">
        <v>1</v>
      </c>
      <c r="C279" t="s">
        <v>280</v>
      </c>
      <c r="D279" s="4">
        <v>109.17530849616742</v>
      </c>
      <c r="F279">
        <v>2167</v>
      </c>
      <c r="G279">
        <v>1</v>
      </c>
      <c r="H279" t="s">
        <v>278</v>
      </c>
      <c r="I279">
        <v>0</v>
      </c>
      <c r="J279" s="4">
        <v>0</v>
      </c>
    </row>
    <row r="280" spans="1:10" x14ac:dyDescent="0.25">
      <c r="A280" s="2">
        <v>2170</v>
      </c>
      <c r="B280" s="2">
        <v>1</v>
      </c>
      <c r="C280" t="s">
        <v>281</v>
      </c>
      <c r="D280" s="4">
        <v>146.55248627481342</v>
      </c>
      <c r="F280">
        <v>2168</v>
      </c>
      <c r="G280">
        <v>1</v>
      </c>
      <c r="H280" t="s">
        <v>279</v>
      </c>
      <c r="I280">
        <v>0</v>
      </c>
      <c r="J280" s="4">
        <v>0</v>
      </c>
    </row>
    <row r="281" spans="1:10" x14ac:dyDescent="0.25">
      <c r="A281" s="2">
        <v>2171</v>
      </c>
      <c r="B281" s="2">
        <v>1</v>
      </c>
      <c r="C281" t="s">
        <v>282</v>
      </c>
      <c r="D281" s="4">
        <v>0</v>
      </c>
      <c r="F281">
        <v>2169</v>
      </c>
      <c r="G281">
        <v>1</v>
      </c>
      <c r="H281" t="s">
        <v>280</v>
      </c>
      <c r="I281">
        <v>0</v>
      </c>
      <c r="J281" s="4">
        <v>0</v>
      </c>
    </row>
    <row r="282" spans="1:10" x14ac:dyDescent="0.25">
      <c r="A282" s="2">
        <v>2172</v>
      </c>
      <c r="B282" s="2">
        <v>1</v>
      </c>
      <c r="C282" t="s">
        <v>283</v>
      </c>
      <c r="D282" s="4">
        <v>99.030262069725723</v>
      </c>
      <c r="F282">
        <v>2170</v>
      </c>
      <c r="G282">
        <v>1</v>
      </c>
      <c r="H282" t="s">
        <v>281</v>
      </c>
      <c r="I282">
        <v>0</v>
      </c>
      <c r="J282" s="4">
        <v>0</v>
      </c>
    </row>
    <row r="283" spans="1:10" x14ac:dyDescent="0.25">
      <c r="A283" s="2">
        <v>2174</v>
      </c>
      <c r="B283" s="2">
        <v>1</v>
      </c>
      <c r="C283" t="s">
        <v>284</v>
      </c>
      <c r="D283" s="4">
        <v>0</v>
      </c>
      <c r="F283">
        <v>2171</v>
      </c>
      <c r="G283">
        <v>1</v>
      </c>
      <c r="H283" t="s">
        <v>282</v>
      </c>
      <c r="I283">
        <v>0</v>
      </c>
      <c r="J283" s="4">
        <v>0</v>
      </c>
    </row>
    <row r="284" spans="1:10" x14ac:dyDescent="0.25">
      <c r="A284" s="2">
        <v>2176</v>
      </c>
      <c r="B284" s="2">
        <v>1</v>
      </c>
      <c r="C284" t="s">
        <v>285</v>
      </c>
      <c r="D284" s="4">
        <v>-72.483988034480717</v>
      </c>
      <c r="F284">
        <v>2172</v>
      </c>
      <c r="G284">
        <v>1</v>
      </c>
      <c r="H284" t="s">
        <v>283</v>
      </c>
      <c r="I284">
        <v>0</v>
      </c>
      <c r="J284" s="4">
        <v>0</v>
      </c>
    </row>
    <row r="285" spans="1:10" x14ac:dyDescent="0.25">
      <c r="A285" s="2">
        <v>2180</v>
      </c>
      <c r="B285" s="2">
        <v>1</v>
      </c>
      <c r="C285" t="s">
        <v>286</v>
      </c>
      <c r="D285" s="4">
        <v>108.30761977712245</v>
      </c>
      <c r="F285">
        <v>2174</v>
      </c>
      <c r="G285">
        <v>1</v>
      </c>
      <c r="H285" t="s">
        <v>284</v>
      </c>
      <c r="I285">
        <v>0</v>
      </c>
      <c r="J285" s="4">
        <v>0</v>
      </c>
    </row>
    <row r="286" spans="1:10" x14ac:dyDescent="0.25">
      <c r="A286" s="2">
        <v>2184</v>
      </c>
      <c r="B286" s="2">
        <v>1</v>
      </c>
      <c r="C286" t="s">
        <v>287</v>
      </c>
      <c r="D286" s="4">
        <v>147.55587657290016</v>
      </c>
      <c r="F286">
        <v>2176</v>
      </c>
      <c r="G286">
        <v>1</v>
      </c>
      <c r="H286" t="s">
        <v>285</v>
      </c>
      <c r="I286">
        <v>4.2000000000000455</v>
      </c>
      <c r="J286" s="4">
        <v>151.20000000000164</v>
      </c>
    </row>
    <row r="287" spans="1:10" x14ac:dyDescent="0.25">
      <c r="A287" s="2">
        <v>2190</v>
      </c>
      <c r="B287" s="2">
        <v>1</v>
      </c>
      <c r="C287" t="s">
        <v>288</v>
      </c>
      <c r="D287" s="4">
        <v>0</v>
      </c>
      <c r="F287">
        <v>2180</v>
      </c>
      <c r="G287">
        <v>1</v>
      </c>
      <c r="H287" t="s">
        <v>286</v>
      </c>
      <c r="I287">
        <v>0</v>
      </c>
      <c r="J287" s="4">
        <v>0</v>
      </c>
    </row>
    <row r="288" spans="1:10" x14ac:dyDescent="0.25">
      <c r="A288" s="2">
        <v>2198</v>
      </c>
      <c r="B288" s="2">
        <v>1</v>
      </c>
      <c r="C288" t="s">
        <v>289</v>
      </c>
      <c r="D288" s="4">
        <v>81.133839186961268</v>
      </c>
      <c r="F288">
        <v>2184</v>
      </c>
      <c r="G288">
        <v>1</v>
      </c>
      <c r="H288" t="s">
        <v>287</v>
      </c>
      <c r="I288">
        <v>0</v>
      </c>
      <c r="J288" s="4">
        <v>0</v>
      </c>
    </row>
    <row r="289" spans="1:10" x14ac:dyDescent="0.25">
      <c r="A289" s="2">
        <v>2215</v>
      </c>
      <c r="B289" s="2">
        <v>1</v>
      </c>
      <c r="C289" t="s">
        <v>290</v>
      </c>
      <c r="D289" s="4">
        <v>49.581157959946722</v>
      </c>
      <c r="F289">
        <v>2190</v>
      </c>
      <c r="G289">
        <v>1</v>
      </c>
      <c r="H289" t="s">
        <v>288</v>
      </c>
      <c r="I289">
        <v>0</v>
      </c>
      <c r="J289" s="4">
        <v>0</v>
      </c>
    </row>
    <row r="290" spans="1:10" x14ac:dyDescent="0.25">
      <c r="A290" s="2">
        <v>2310</v>
      </c>
      <c r="B290" s="2">
        <v>1</v>
      </c>
      <c r="C290" t="s">
        <v>291</v>
      </c>
      <c r="D290" s="4">
        <v>117.0517330779403</v>
      </c>
      <c r="F290">
        <v>2198</v>
      </c>
      <c r="G290">
        <v>1</v>
      </c>
      <c r="H290" t="s">
        <v>289</v>
      </c>
      <c r="I290">
        <v>0</v>
      </c>
      <c r="J290" s="4">
        <v>0</v>
      </c>
    </row>
    <row r="291" spans="1:10" x14ac:dyDescent="0.25">
      <c r="A291" s="2">
        <v>2311</v>
      </c>
      <c r="B291" s="2">
        <v>1</v>
      </c>
      <c r="C291" t="s">
        <v>292</v>
      </c>
      <c r="D291" s="4">
        <v>0</v>
      </c>
      <c r="F291">
        <v>2215</v>
      </c>
      <c r="G291">
        <v>1</v>
      </c>
      <c r="H291" t="s">
        <v>290</v>
      </c>
      <c r="I291">
        <v>0</v>
      </c>
      <c r="J291" s="4">
        <v>0</v>
      </c>
    </row>
    <row r="292" spans="1:10" x14ac:dyDescent="0.25">
      <c r="A292" s="2">
        <v>2342</v>
      </c>
      <c r="B292" s="2">
        <v>1</v>
      </c>
      <c r="C292" t="s">
        <v>293</v>
      </c>
      <c r="D292" s="4">
        <v>115.41319485276472</v>
      </c>
      <c r="F292">
        <v>2310</v>
      </c>
      <c r="G292">
        <v>1</v>
      </c>
      <c r="H292" t="s">
        <v>291</v>
      </c>
      <c r="I292">
        <v>0</v>
      </c>
      <c r="J292" s="4">
        <v>0</v>
      </c>
    </row>
    <row r="293" spans="1:10" x14ac:dyDescent="0.25">
      <c r="A293" s="2">
        <v>2358</v>
      </c>
      <c r="B293" s="2">
        <v>1</v>
      </c>
      <c r="C293" t="s">
        <v>294</v>
      </c>
      <c r="D293" s="4">
        <v>57.839402615762083</v>
      </c>
      <c r="F293">
        <v>2311</v>
      </c>
      <c r="G293">
        <v>1</v>
      </c>
      <c r="H293" t="s">
        <v>292</v>
      </c>
      <c r="I293">
        <v>0</v>
      </c>
      <c r="J293" s="4">
        <v>0</v>
      </c>
    </row>
    <row r="294" spans="1:10" x14ac:dyDescent="0.25">
      <c r="A294" s="2">
        <v>2364</v>
      </c>
      <c r="B294" s="2">
        <v>1</v>
      </c>
      <c r="C294" t="s">
        <v>295</v>
      </c>
      <c r="D294" s="4">
        <v>72.353877560282854</v>
      </c>
      <c r="F294">
        <v>2342</v>
      </c>
      <c r="G294">
        <v>1</v>
      </c>
      <c r="H294" t="s">
        <v>293</v>
      </c>
      <c r="I294">
        <v>0</v>
      </c>
      <c r="J294" s="4">
        <v>0</v>
      </c>
    </row>
    <row r="295" spans="1:10" x14ac:dyDescent="0.25">
      <c r="A295" s="2">
        <v>2365</v>
      </c>
      <c r="B295" s="2">
        <v>1</v>
      </c>
      <c r="C295" t="s">
        <v>296</v>
      </c>
      <c r="D295" s="4">
        <v>0</v>
      </c>
      <c r="F295">
        <v>2358</v>
      </c>
      <c r="G295">
        <v>1</v>
      </c>
      <c r="H295" t="s">
        <v>294</v>
      </c>
      <c r="I295">
        <v>0</v>
      </c>
      <c r="J295" s="4">
        <v>0</v>
      </c>
    </row>
    <row r="296" spans="1:10" x14ac:dyDescent="0.25">
      <c r="A296" s="2">
        <v>2396</v>
      </c>
      <c r="B296" s="2">
        <v>1</v>
      </c>
      <c r="C296" t="s">
        <v>297</v>
      </c>
      <c r="D296" s="4">
        <v>0</v>
      </c>
      <c r="F296">
        <v>2364</v>
      </c>
      <c r="G296">
        <v>1</v>
      </c>
      <c r="H296" t="s">
        <v>295</v>
      </c>
      <c r="I296">
        <v>0</v>
      </c>
      <c r="J296" s="4">
        <v>0</v>
      </c>
    </row>
    <row r="297" spans="1:10" x14ac:dyDescent="0.25">
      <c r="A297" s="2">
        <v>2397</v>
      </c>
      <c r="B297" s="2">
        <v>1</v>
      </c>
      <c r="C297" t="s">
        <v>298</v>
      </c>
      <c r="D297" s="4">
        <v>114.04503010717599</v>
      </c>
      <c r="F297">
        <v>2365</v>
      </c>
      <c r="G297">
        <v>1</v>
      </c>
      <c r="H297" t="s">
        <v>296</v>
      </c>
      <c r="I297">
        <v>0</v>
      </c>
      <c r="J297" s="4">
        <v>0</v>
      </c>
    </row>
    <row r="298" spans="1:10" x14ac:dyDescent="0.25">
      <c r="A298" s="2">
        <v>2448</v>
      </c>
      <c r="B298" s="2">
        <v>1</v>
      </c>
      <c r="C298" t="s">
        <v>299</v>
      </c>
      <c r="D298" s="4">
        <v>0</v>
      </c>
      <c r="F298">
        <v>2396</v>
      </c>
      <c r="G298">
        <v>1</v>
      </c>
      <c r="H298" t="s">
        <v>297</v>
      </c>
      <c r="I298">
        <v>0</v>
      </c>
      <c r="J298" s="4">
        <v>0</v>
      </c>
    </row>
    <row r="299" spans="1:10" x14ac:dyDescent="0.25">
      <c r="A299" s="2">
        <v>2527</v>
      </c>
      <c r="B299" s="2">
        <v>1</v>
      </c>
      <c r="C299" t="s">
        <v>300</v>
      </c>
      <c r="D299" s="4">
        <v>-892.68188624471259</v>
      </c>
      <c r="F299">
        <v>2397</v>
      </c>
      <c r="G299">
        <v>1</v>
      </c>
      <c r="H299" t="s">
        <v>298</v>
      </c>
      <c r="I299">
        <v>0</v>
      </c>
      <c r="J299" s="4">
        <v>0</v>
      </c>
    </row>
    <row r="300" spans="1:10" x14ac:dyDescent="0.25">
      <c r="A300" s="2">
        <v>2534</v>
      </c>
      <c r="B300" s="2">
        <v>1</v>
      </c>
      <c r="C300" t="s">
        <v>301</v>
      </c>
      <c r="D300" s="4">
        <v>98.093303178968199</v>
      </c>
      <c r="F300">
        <v>2448</v>
      </c>
      <c r="G300">
        <v>1</v>
      </c>
      <c r="H300" t="s">
        <v>299</v>
      </c>
      <c r="I300">
        <v>0</v>
      </c>
      <c r="J300" s="4">
        <v>0</v>
      </c>
    </row>
    <row r="301" spans="1:10" x14ac:dyDescent="0.25">
      <c r="A301" s="2">
        <v>2536</v>
      </c>
      <c r="B301" s="2">
        <v>1</v>
      </c>
      <c r="C301" t="s">
        <v>302</v>
      </c>
      <c r="D301" s="4">
        <v>0</v>
      </c>
      <c r="F301">
        <v>2527</v>
      </c>
      <c r="G301">
        <v>1</v>
      </c>
      <c r="H301" t="s">
        <v>300</v>
      </c>
      <c r="I301">
        <v>7.8000000000000114</v>
      </c>
      <c r="J301" s="4">
        <v>280.80000000000041</v>
      </c>
    </row>
    <row r="302" spans="1:10" x14ac:dyDescent="0.25">
      <c r="A302" s="2">
        <v>2580</v>
      </c>
      <c r="B302" s="2">
        <v>1</v>
      </c>
      <c r="C302" t="s">
        <v>303</v>
      </c>
      <c r="D302" s="4">
        <v>-1000.1197211336948</v>
      </c>
      <c r="F302">
        <v>2534</v>
      </c>
      <c r="G302">
        <v>1</v>
      </c>
      <c r="H302" t="s">
        <v>301</v>
      </c>
      <c r="I302">
        <v>0</v>
      </c>
      <c r="J302" s="4">
        <v>0</v>
      </c>
    </row>
    <row r="303" spans="1:10" x14ac:dyDescent="0.25">
      <c r="A303" s="2">
        <v>2609</v>
      </c>
      <c r="B303" s="2">
        <v>1</v>
      </c>
      <c r="C303" t="s">
        <v>304</v>
      </c>
      <c r="D303" s="4">
        <v>-583.43456919755408</v>
      </c>
      <c r="F303">
        <v>2536</v>
      </c>
      <c r="G303">
        <v>1</v>
      </c>
      <c r="H303" t="s">
        <v>302</v>
      </c>
      <c r="I303">
        <v>0</v>
      </c>
      <c r="J303" s="4">
        <v>0</v>
      </c>
    </row>
    <row r="304" spans="1:10" x14ac:dyDescent="0.25">
      <c r="A304" s="2">
        <v>2683</v>
      </c>
      <c r="B304" s="2">
        <v>1</v>
      </c>
      <c r="C304" t="s">
        <v>305</v>
      </c>
      <c r="D304" s="4">
        <v>34.12082086614646</v>
      </c>
      <c r="F304">
        <v>2580</v>
      </c>
      <c r="G304">
        <v>1</v>
      </c>
      <c r="H304" t="s">
        <v>303</v>
      </c>
      <c r="I304">
        <v>30</v>
      </c>
      <c r="J304" s="4">
        <v>1080</v>
      </c>
    </row>
    <row r="305" spans="1:10" x14ac:dyDescent="0.25">
      <c r="A305" s="2">
        <v>2687</v>
      </c>
      <c r="B305" s="2">
        <v>1</v>
      </c>
      <c r="C305" t="s">
        <v>306</v>
      </c>
      <c r="D305" s="4">
        <v>124.97685945035482</v>
      </c>
      <c r="F305">
        <v>2609</v>
      </c>
      <c r="G305">
        <v>1</v>
      </c>
      <c r="H305" t="s">
        <v>304</v>
      </c>
      <c r="I305">
        <v>18.000000000000057</v>
      </c>
      <c r="J305" s="4">
        <v>648.00000000000205</v>
      </c>
    </row>
    <row r="306" spans="1:10" x14ac:dyDescent="0.25">
      <c r="A306" s="2">
        <v>2689</v>
      </c>
      <c r="B306" s="2">
        <v>1</v>
      </c>
      <c r="C306" t="s">
        <v>307</v>
      </c>
      <c r="D306" s="4">
        <v>150.33907088626438</v>
      </c>
      <c r="F306">
        <v>2683</v>
      </c>
      <c r="G306">
        <v>1</v>
      </c>
      <c r="H306" t="s">
        <v>305</v>
      </c>
      <c r="I306">
        <v>0</v>
      </c>
      <c r="J306" s="4">
        <v>0</v>
      </c>
    </row>
    <row r="307" spans="1:10" x14ac:dyDescent="0.25">
      <c r="A307" s="2">
        <v>2711</v>
      </c>
      <c r="B307" s="2">
        <v>1</v>
      </c>
      <c r="C307" t="s">
        <v>308</v>
      </c>
      <c r="D307" s="4">
        <v>-118.02389993898396</v>
      </c>
      <c r="F307">
        <v>2687</v>
      </c>
      <c r="G307">
        <v>1</v>
      </c>
      <c r="H307" t="s">
        <v>306</v>
      </c>
      <c r="I307">
        <v>0</v>
      </c>
      <c r="J307" s="4">
        <v>0</v>
      </c>
    </row>
    <row r="308" spans="1:10" x14ac:dyDescent="0.25">
      <c r="A308" s="2">
        <v>2752</v>
      </c>
      <c r="B308" s="2">
        <v>1</v>
      </c>
      <c r="C308" t="s">
        <v>309</v>
      </c>
      <c r="D308" s="4">
        <v>-1274.2375087927285</v>
      </c>
      <c r="F308">
        <v>2689</v>
      </c>
      <c r="G308">
        <v>1</v>
      </c>
      <c r="H308" t="s">
        <v>307</v>
      </c>
      <c r="I308">
        <v>0</v>
      </c>
      <c r="J308" s="4">
        <v>0</v>
      </c>
    </row>
    <row r="309" spans="1:10" x14ac:dyDescent="0.25">
      <c r="A309" s="2">
        <v>2753</v>
      </c>
      <c r="B309" s="2">
        <v>1</v>
      </c>
      <c r="C309" t="s">
        <v>310</v>
      </c>
      <c r="D309" s="4">
        <v>88.650803679862292</v>
      </c>
      <c r="F309">
        <v>2711</v>
      </c>
      <c r="G309">
        <v>1</v>
      </c>
      <c r="H309" t="s">
        <v>308</v>
      </c>
      <c r="I309">
        <v>6</v>
      </c>
      <c r="J309" s="4">
        <v>216</v>
      </c>
    </row>
    <row r="310" spans="1:10" x14ac:dyDescent="0.25">
      <c r="A310" s="2">
        <v>2754</v>
      </c>
      <c r="B310" s="2">
        <v>1</v>
      </c>
      <c r="C310" t="s">
        <v>311</v>
      </c>
      <c r="D310" s="4">
        <v>63.374013249263953</v>
      </c>
      <c r="F310">
        <v>2752</v>
      </c>
      <c r="G310">
        <v>1</v>
      </c>
      <c r="H310" t="s">
        <v>309</v>
      </c>
      <c r="I310">
        <v>40.799999999999955</v>
      </c>
      <c r="J310" s="4">
        <v>1468.7999999999984</v>
      </c>
    </row>
    <row r="311" spans="1:10" x14ac:dyDescent="0.25">
      <c r="A311" s="2">
        <v>2759</v>
      </c>
      <c r="B311" s="2">
        <v>1</v>
      </c>
      <c r="C311" t="s">
        <v>312</v>
      </c>
      <c r="D311" s="4">
        <v>0</v>
      </c>
      <c r="F311">
        <v>2753</v>
      </c>
      <c r="G311">
        <v>1</v>
      </c>
      <c r="H311" t="s">
        <v>310</v>
      </c>
      <c r="I311">
        <v>0</v>
      </c>
      <c r="J311" s="4">
        <v>0</v>
      </c>
    </row>
    <row r="312" spans="1:10" x14ac:dyDescent="0.25">
      <c r="A312" s="2">
        <v>2769</v>
      </c>
      <c r="B312" s="2">
        <v>1</v>
      </c>
      <c r="C312" t="s">
        <v>313</v>
      </c>
      <c r="D312" s="4">
        <v>107.3995582829084</v>
      </c>
      <c r="F312">
        <v>2754</v>
      </c>
      <c r="G312">
        <v>1</v>
      </c>
      <c r="H312" t="s">
        <v>311</v>
      </c>
      <c r="I312">
        <v>0</v>
      </c>
      <c r="J312" s="4">
        <v>0</v>
      </c>
    </row>
    <row r="313" spans="1:10" x14ac:dyDescent="0.25">
      <c r="A313" s="2">
        <v>2805</v>
      </c>
      <c r="B313" s="2">
        <v>1</v>
      </c>
      <c r="C313" t="s">
        <v>314</v>
      </c>
      <c r="D313" s="4">
        <v>115.55995807771251</v>
      </c>
      <c r="F313">
        <v>2759</v>
      </c>
      <c r="G313">
        <v>1</v>
      </c>
      <c r="H313" t="s">
        <v>312</v>
      </c>
      <c r="I313">
        <v>0</v>
      </c>
      <c r="J313" s="4">
        <v>0</v>
      </c>
    </row>
    <row r="314" spans="1:10" x14ac:dyDescent="0.25">
      <c r="A314" s="2">
        <v>2835</v>
      </c>
      <c r="B314" s="2">
        <v>1</v>
      </c>
      <c r="C314" t="s">
        <v>315</v>
      </c>
      <c r="D314" s="4">
        <v>94.037211613635009</v>
      </c>
      <c r="F314">
        <v>2769</v>
      </c>
      <c r="G314">
        <v>1</v>
      </c>
      <c r="H314" t="s">
        <v>313</v>
      </c>
      <c r="I314">
        <v>0</v>
      </c>
      <c r="J314" s="4">
        <v>0</v>
      </c>
    </row>
    <row r="315" spans="1:10" x14ac:dyDescent="0.25">
      <c r="A315" s="2">
        <v>2853</v>
      </c>
      <c r="B315" s="2">
        <v>1</v>
      </c>
      <c r="C315" t="s">
        <v>316</v>
      </c>
      <c r="D315" s="4">
        <v>432</v>
      </c>
      <c r="F315">
        <v>2805</v>
      </c>
      <c r="G315">
        <v>1</v>
      </c>
      <c r="H315" t="s">
        <v>314</v>
      </c>
      <c r="I315">
        <v>0</v>
      </c>
      <c r="J315" s="4">
        <v>0</v>
      </c>
    </row>
    <row r="316" spans="1:10" x14ac:dyDescent="0.25">
      <c r="A316" s="2">
        <v>2854</v>
      </c>
      <c r="B316" s="2">
        <v>1</v>
      </c>
      <c r="C316" t="s">
        <v>317</v>
      </c>
      <c r="D316" s="4">
        <v>56.537591179057927</v>
      </c>
      <c r="F316">
        <v>2835</v>
      </c>
      <c r="G316">
        <v>1</v>
      </c>
      <c r="H316" t="s">
        <v>315</v>
      </c>
      <c r="I316">
        <v>0</v>
      </c>
      <c r="J316" s="4">
        <v>0</v>
      </c>
    </row>
    <row r="317" spans="1:10" x14ac:dyDescent="0.25">
      <c r="A317" s="2">
        <v>2856</v>
      </c>
      <c r="B317" s="2">
        <v>1</v>
      </c>
      <c r="C317" t="s">
        <v>318</v>
      </c>
      <c r="D317" s="4">
        <v>0</v>
      </c>
      <c r="F317">
        <v>2853</v>
      </c>
      <c r="G317">
        <v>1</v>
      </c>
      <c r="H317" t="s">
        <v>316</v>
      </c>
      <c r="I317">
        <v>24</v>
      </c>
      <c r="J317" s="4">
        <v>864</v>
      </c>
    </row>
    <row r="318" spans="1:10" x14ac:dyDescent="0.25">
      <c r="A318" s="2">
        <v>2859</v>
      </c>
      <c r="B318" s="2">
        <v>1</v>
      </c>
      <c r="C318" t="s">
        <v>319</v>
      </c>
      <c r="D318" s="4">
        <v>173.82852358454693</v>
      </c>
      <c r="F318">
        <v>2854</v>
      </c>
      <c r="G318">
        <v>1</v>
      </c>
      <c r="H318" t="s">
        <v>317</v>
      </c>
      <c r="I318">
        <v>0</v>
      </c>
      <c r="J318" s="4">
        <v>0</v>
      </c>
    </row>
    <row r="319" spans="1:10" x14ac:dyDescent="0.25">
      <c r="A319" s="2">
        <v>2860</v>
      </c>
      <c r="B319" s="2">
        <v>1</v>
      </c>
      <c r="C319" t="s">
        <v>320</v>
      </c>
      <c r="D319" s="4">
        <v>-494.85342571675574</v>
      </c>
      <c r="F319">
        <v>2856</v>
      </c>
      <c r="G319">
        <v>1</v>
      </c>
      <c r="H319" t="s">
        <v>318</v>
      </c>
      <c r="I319">
        <v>0</v>
      </c>
      <c r="J319" s="4">
        <v>0</v>
      </c>
    </row>
    <row r="320" spans="1:10" x14ac:dyDescent="0.25">
      <c r="A320" s="2">
        <v>2884</v>
      </c>
      <c r="B320" s="2">
        <v>1</v>
      </c>
      <c r="C320" t="s">
        <v>321</v>
      </c>
      <c r="D320" s="4">
        <v>21.600000000000364</v>
      </c>
      <c r="F320">
        <v>2859</v>
      </c>
      <c r="G320">
        <v>1</v>
      </c>
      <c r="H320" t="s">
        <v>319</v>
      </c>
      <c r="I320">
        <v>0</v>
      </c>
      <c r="J320" s="4">
        <v>0</v>
      </c>
    </row>
    <row r="321" spans="1:10" x14ac:dyDescent="0.25">
      <c r="A321" s="2">
        <v>2886</v>
      </c>
      <c r="B321" s="2">
        <v>1</v>
      </c>
      <c r="C321" t="s">
        <v>322</v>
      </c>
      <c r="D321" s="4">
        <v>0</v>
      </c>
      <c r="F321">
        <v>2860</v>
      </c>
      <c r="G321">
        <v>1</v>
      </c>
      <c r="H321" t="s">
        <v>320</v>
      </c>
      <c r="I321">
        <v>18</v>
      </c>
      <c r="J321" s="4">
        <v>648</v>
      </c>
    </row>
    <row r="322" spans="1:10" x14ac:dyDescent="0.25">
      <c r="A322" s="2">
        <v>2888</v>
      </c>
      <c r="B322" s="2">
        <v>1</v>
      </c>
      <c r="C322" t="s">
        <v>323</v>
      </c>
      <c r="D322" s="4">
        <v>0</v>
      </c>
      <c r="F322">
        <v>2884</v>
      </c>
      <c r="G322">
        <v>1</v>
      </c>
      <c r="H322" t="s">
        <v>321</v>
      </c>
      <c r="I322">
        <v>1.1999999999999886</v>
      </c>
      <c r="J322" s="4">
        <v>43.199999999999591</v>
      </c>
    </row>
    <row r="323" spans="1:10" x14ac:dyDescent="0.25">
      <c r="A323" s="2">
        <v>2889</v>
      </c>
      <c r="B323" s="2">
        <v>1</v>
      </c>
      <c r="C323" t="s">
        <v>324</v>
      </c>
      <c r="D323" s="4">
        <v>0</v>
      </c>
      <c r="F323">
        <v>2886</v>
      </c>
      <c r="G323">
        <v>1</v>
      </c>
      <c r="H323" t="s">
        <v>322</v>
      </c>
      <c r="I323">
        <v>0</v>
      </c>
      <c r="J323" s="4">
        <v>0</v>
      </c>
    </row>
    <row r="324" spans="1:10" x14ac:dyDescent="0.25">
      <c r="A324" s="2">
        <v>2890</v>
      </c>
      <c r="B324" s="2">
        <v>1</v>
      </c>
      <c r="C324" t="s">
        <v>325</v>
      </c>
      <c r="D324" s="4">
        <v>0</v>
      </c>
      <c r="F324">
        <v>2888</v>
      </c>
      <c r="G324">
        <v>1</v>
      </c>
      <c r="H324" t="s">
        <v>323</v>
      </c>
      <c r="I324">
        <v>0</v>
      </c>
      <c r="J324" s="4">
        <v>0</v>
      </c>
    </row>
    <row r="325" spans="1:10" x14ac:dyDescent="0.25">
      <c r="A325" s="2">
        <v>2895</v>
      </c>
      <c r="B325" s="2">
        <v>1</v>
      </c>
      <c r="C325" t="s">
        <v>326</v>
      </c>
      <c r="D325" s="4">
        <v>432</v>
      </c>
      <c r="F325">
        <v>2889</v>
      </c>
      <c r="G325">
        <v>1</v>
      </c>
      <c r="H325" t="s">
        <v>324</v>
      </c>
      <c r="I325">
        <v>0</v>
      </c>
      <c r="J325" s="4">
        <v>0</v>
      </c>
    </row>
    <row r="326" spans="1:10" x14ac:dyDescent="0.25">
      <c r="A326" s="2">
        <v>2897</v>
      </c>
      <c r="B326" s="2">
        <v>1</v>
      </c>
      <c r="C326" t="s">
        <v>327</v>
      </c>
      <c r="D326" s="4">
        <v>122.08755053609639</v>
      </c>
      <c r="F326">
        <v>2890</v>
      </c>
      <c r="G326">
        <v>1</v>
      </c>
      <c r="H326" t="s">
        <v>325</v>
      </c>
      <c r="I326">
        <v>0</v>
      </c>
      <c r="J326" s="4">
        <v>0</v>
      </c>
    </row>
    <row r="327" spans="1:10" x14ac:dyDescent="0.25">
      <c r="A327" s="2">
        <v>2898</v>
      </c>
      <c r="B327" s="2">
        <v>1</v>
      </c>
      <c r="C327" t="s">
        <v>328</v>
      </c>
      <c r="D327" s="4">
        <v>0</v>
      </c>
      <c r="F327">
        <v>2895</v>
      </c>
      <c r="G327">
        <v>1</v>
      </c>
      <c r="H327" t="s">
        <v>326</v>
      </c>
      <c r="I327">
        <v>24</v>
      </c>
      <c r="J327" s="4">
        <v>864</v>
      </c>
    </row>
    <row r="328" spans="1:10" x14ac:dyDescent="0.25">
      <c r="A328" s="2">
        <v>2899</v>
      </c>
      <c r="B328" s="2">
        <v>1</v>
      </c>
      <c r="C328" t="s">
        <v>329</v>
      </c>
      <c r="D328" s="4">
        <v>123.12416115547967</v>
      </c>
      <c r="F328">
        <v>2897</v>
      </c>
      <c r="G328">
        <v>1</v>
      </c>
      <c r="H328" t="s">
        <v>327</v>
      </c>
      <c r="I328">
        <v>0</v>
      </c>
      <c r="J328" s="4">
        <v>0</v>
      </c>
    </row>
    <row r="329" spans="1:10" x14ac:dyDescent="0.25">
      <c r="A329" s="2">
        <v>2902</v>
      </c>
      <c r="B329" s="2">
        <v>1</v>
      </c>
      <c r="C329" t="s">
        <v>330</v>
      </c>
      <c r="D329" s="4">
        <v>70.451510324866831</v>
      </c>
      <c r="F329">
        <v>2898</v>
      </c>
      <c r="G329">
        <v>1</v>
      </c>
      <c r="H329" t="s">
        <v>328</v>
      </c>
      <c r="I329">
        <v>0</v>
      </c>
      <c r="J329" s="4">
        <v>0</v>
      </c>
    </row>
    <row r="330" spans="1:10" x14ac:dyDescent="0.25">
      <c r="A330" s="2">
        <v>2903</v>
      </c>
      <c r="B330" s="2">
        <v>1</v>
      </c>
      <c r="C330" t="s">
        <v>331</v>
      </c>
      <c r="D330" s="4">
        <v>61.538894210250874</v>
      </c>
      <c r="F330">
        <v>2899</v>
      </c>
      <c r="G330">
        <v>1</v>
      </c>
      <c r="H330" t="s">
        <v>329</v>
      </c>
      <c r="I330">
        <v>0</v>
      </c>
      <c r="J330" s="4">
        <v>0</v>
      </c>
    </row>
    <row r="331" spans="1:10" x14ac:dyDescent="0.25">
      <c r="A331" s="2">
        <v>2904</v>
      </c>
      <c r="B331" s="2">
        <v>1</v>
      </c>
      <c r="C331" t="s">
        <v>332</v>
      </c>
      <c r="D331" s="4">
        <v>108</v>
      </c>
      <c r="F331">
        <v>2902</v>
      </c>
      <c r="G331">
        <v>1</v>
      </c>
      <c r="H331" t="s">
        <v>330</v>
      </c>
      <c r="I331">
        <v>0</v>
      </c>
      <c r="J331" s="4">
        <v>0</v>
      </c>
    </row>
    <row r="332" spans="1:10" x14ac:dyDescent="0.25">
      <c r="A332" s="2">
        <v>2905</v>
      </c>
      <c r="B332" s="2">
        <v>1</v>
      </c>
      <c r="C332" t="s">
        <v>333</v>
      </c>
      <c r="D332" s="4">
        <v>187.22764594310138</v>
      </c>
      <c r="F332">
        <v>2903</v>
      </c>
      <c r="G332">
        <v>1</v>
      </c>
      <c r="H332" t="s">
        <v>331</v>
      </c>
      <c r="I332">
        <v>0</v>
      </c>
      <c r="J332" s="4">
        <v>0</v>
      </c>
    </row>
    <row r="333" spans="1:10" x14ac:dyDescent="0.25">
      <c r="A333" s="2">
        <v>2906</v>
      </c>
      <c r="B333" s="2">
        <v>1</v>
      </c>
      <c r="C333" t="s">
        <v>334</v>
      </c>
      <c r="D333" s="4">
        <v>0</v>
      </c>
      <c r="F333">
        <v>2904</v>
      </c>
      <c r="G333">
        <v>1</v>
      </c>
      <c r="H333" t="s">
        <v>332</v>
      </c>
      <c r="I333">
        <v>0</v>
      </c>
      <c r="J333" s="4">
        <v>0</v>
      </c>
    </row>
    <row r="334" spans="1:10" x14ac:dyDescent="0.25">
      <c r="A334" s="2">
        <v>2907</v>
      </c>
      <c r="B334" s="2">
        <v>1</v>
      </c>
      <c r="C334" t="s">
        <v>335</v>
      </c>
      <c r="D334" s="4">
        <v>54.110304588801228</v>
      </c>
      <c r="F334">
        <v>2905</v>
      </c>
      <c r="G334">
        <v>1</v>
      </c>
      <c r="H334" t="s">
        <v>333</v>
      </c>
      <c r="I334">
        <v>0</v>
      </c>
      <c r="J334" s="4">
        <v>0</v>
      </c>
    </row>
    <row r="335" spans="1:10" x14ac:dyDescent="0.25">
      <c r="A335" s="2">
        <v>2908</v>
      </c>
      <c r="B335" s="2">
        <v>1</v>
      </c>
      <c r="C335" t="s">
        <v>336</v>
      </c>
      <c r="D335" s="4">
        <v>71.234649218265986</v>
      </c>
      <c r="F335">
        <v>2906</v>
      </c>
      <c r="G335">
        <v>1</v>
      </c>
      <c r="H335" t="s">
        <v>334</v>
      </c>
      <c r="I335">
        <v>0</v>
      </c>
      <c r="J335" s="4">
        <v>0</v>
      </c>
    </row>
    <row r="336" spans="1:10" x14ac:dyDescent="0.25">
      <c r="A336" s="2">
        <v>3000</v>
      </c>
      <c r="B336" s="2">
        <v>1</v>
      </c>
      <c r="C336" t="s">
        <v>337</v>
      </c>
      <c r="D336" s="4">
        <v>0</v>
      </c>
      <c r="F336">
        <v>2907</v>
      </c>
      <c r="G336">
        <v>1</v>
      </c>
      <c r="H336" t="s">
        <v>335</v>
      </c>
      <c r="I336">
        <v>0</v>
      </c>
      <c r="J336" s="4">
        <v>0</v>
      </c>
    </row>
    <row r="337" spans="1:10" x14ac:dyDescent="0.25">
      <c r="A337" s="2">
        <v>3999</v>
      </c>
      <c r="B337" s="2">
        <v>1</v>
      </c>
      <c r="C337" t="s">
        <v>338</v>
      </c>
      <c r="D337" s="4">
        <v>0</v>
      </c>
      <c r="F337">
        <v>2908</v>
      </c>
      <c r="G337">
        <v>1</v>
      </c>
      <c r="H337" t="s">
        <v>336</v>
      </c>
      <c r="I337">
        <v>0</v>
      </c>
      <c r="J337" s="4">
        <v>0</v>
      </c>
    </row>
    <row r="338" spans="1:10" x14ac:dyDescent="0.25">
      <c r="A338" s="2">
        <v>4000</v>
      </c>
      <c r="B338" s="2">
        <v>7</v>
      </c>
      <c r="C338" t="s">
        <v>339</v>
      </c>
      <c r="D338" s="4">
        <v>0</v>
      </c>
      <c r="F338">
        <v>3000</v>
      </c>
      <c r="G338">
        <v>1</v>
      </c>
      <c r="H338" t="s">
        <v>337</v>
      </c>
      <c r="I338">
        <v>0</v>
      </c>
      <c r="J338" s="4">
        <v>0</v>
      </c>
    </row>
    <row r="339" spans="1:10" x14ac:dyDescent="0.25">
      <c r="A339" s="2">
        <v>4001</v>
      </c>
      <c r="B339" s="2">
        <v>7</v>
      </c>
      <c r="C339" t="s">
        <v>340</v>
      </c>
      <c r="D339" s="4">
        <v>0</v>
      </c>
      <c r="F339">
        <v>3999</v>
      </c>
      <c r="G339">
        <v>1</v>
      </c>
      <c r="H339" t="s">
        <v>338</v>
      </c>
      <c r="I339">
        <v>0</v>
      </c>
      <c r="J339" s="4">
        <v>0</v>
      </c>
    </row>
    <row r="340" spans="1:10" x14ac:dyDescent="0.25">
      <c r="A340" s="2">
        <v>4003</v>
      </c>
      <c r="B340" s="2">
        <v>7</v>
      </c>
      <c r="C340" t="s">
        <v>341</v>
      </c>
      <c r="D340" s="4">
        <v>0</v>
      </c>
      <c r="F340">
        <v>4000</v>
      </c>
      <c r="G340">
        <v>7</v>
      </c>
      <c r="H340" t="s">
        <v>339</v>
      </c>
      <c r="I340">
        <v>0</v>
      </c>
      <c r="J340" s="4">
        <v>0</v>
      </c>
    </row>
    <row r="341" spans="1:10" x14ac:dyDescent="0.25">
      <c r="A341" s="2">
        <v>4004</v>
      </c>
      <c r="B341" s="2">
        <v>7</v>
      </c>
      <c r="C341" t="s">
        <v>342</v>
      </c>
      <c r="D341" s="4">
        <v>0</v>
      </c>
      <c r="F341">
        <v>4001</v>
      </c>
      <c r="G341">
        <v>7</v>
      </c>
      <c r="H341" t="s">
        <v>340</v>
      </c>
      <c r="I341">
        <v>0</v>
      </c>
      <c r="J341" s="4">
        <v>0</v>
      </c>
    </row>
    <row r="342" spans="1:10" x14ac:dyDescent="0.25">
      <c r="A342" s="2">
        <v>4005</v>
      </c>
      <c r="B342" s="2">
        <v>7</v>
      </c>
      <c r="C342" t="s">
        <v>343</v>
      </c>
      <c r="D342" s="4">
        <v>0</v>
      </c>
      <c r="F342">
        <v>4003</v>
      </c>
      <c r="G342">
        <v>7</v>
      </c>
      <c r="H342" t="s">
        <v>341</v>
      </c>
      <c r="I342">
        <v>0</v>
      </c>
      <c r="J342" s="4">
        <v>0</v>
      </c>
    </row>
    <row r="343" spans="1:10" x14ac:dyDescent="0.25">
      <c r="A343" s="2">
        <v>4007</v>
      </c>
      <c r="B343" s="2">
        <v>7</v>
      </c>
      <c r="C343" t="s">
        <v>344</v>
      </c>
      <c r="D343" s="4">
        <v>0</v>
      </c>
      <c r="F343">
        <v>4004</v>
      </c>
      <c r="G343">
        <v>7</v>
      </c>
      <c r="H343" t="s">
        <v>342</v>
      </c>
      <c r="I343">
        <v>0</v>
      </c>
      <c r="J343" s="4">
        <v>0</v>
      </c>
    </row>
    <row r="344" spans="1:10" x14ac:dyDescent="0.25">
      <c r="A344" s="2">
        <v>4008</v>
      </c>
      <c r="B344" s="2">
        <v>7</v>
      </c>
      <c r="C344" t="s">
        <v>345</v>
      </c>
      <c r="D344" s="4">
        <v>0</v>
      </c>
      <c r="F344">
        <v>4005</v>
      </c>
      <c r="G344">
        <v>7</v>
      </c>
      <c r="H344" t="s">
        <v>343</v>
      </c>
      <c r="I344">
        <v>0</v>
      </c>
      <c r="J344" s="4">
        <v>0</v>
      </c>
    </row>
    <row r="345" spans="1:10" x14ac:dyDescent="0.25">
      <c r="A345" s="2">
        <v>4011</v>
      </c>
      <c r="B345" s="2">
        <v>7</v>
      </c>
      <c r="C345" t="s">
        <v>346</v>
      </c>
      <c r="D345" s="4">
        <v>0</v>
      </c>
      <c r="F345">
        <v>4007</v>
      </c>
      <c r="G345">
        <v>7</v>
      </c>
      <c r="H345" t="s">
        <v>344</v>
      </c>
      <c r="I345">
        <v>0</v>
      </c>
      <c r="J345" s="4">
        <v>0</v>
      </c>
    </row>
    <row r="346" spans="1:10" x14ac:dyDescent="0.25">
      <c r="A346" s="2">
        <v>4015</v>
      </c>
      <c r="B346" s="2">
        <v>7</v>
      </c>
      <c r="C346" t="s">
        <v>347</v>
      </c>
      <c r="D346" s="4">
        <v>0</v>
      </c>
      <c r="F346">
        <v>4008</v>
      </c>
      <c r="G346">
        <v>7</v>
      </c>
      <c r="H346" t="s">
        <v>345</v>
      </c>
      <c r="I346">
        <v>0</v>
      </c>
      <c r="J346" s="4">
        <v>0</v>
      </c>
    </row>
    <row r="347" spans="1:10" x14ac:dyDescent="0.25">
      <c r="A347" s="2">
        <v>4016</v>
      </c>
      <c r="B347" s="2">
        <v>7</v>
      </c>
      <c r="C347" t="s">
        <v>348</v>
      </c>
      <c r="D347" s="4">
        <v>0</v>
      </c>
      <c r="F347">
        <v>4011</v>
      </c>
      <c r="G347">
        <v>7</v>
      </c>
      <c r="H347" t="s">
        <v>346</v>
      </c>
      <c r="I347">
        <v>0</v>
      </c>
      <c r="J347" s="4">
        <v>0</v>
      </c>
    </row>
    <row r="348" spans="1:10" x14ac:dyDescent="0.25">
      <c r="A348" s="2">
        <v>4017</v>
      </c>
      <c r="B348" s="2">
        <v>7</v>
      </c>
      <c r="C348" t="s">
        <v>349</v>
      </c>
      <c r="D348" s="4">
        <v>0</v>
      </c>
      <c r="F348">
        <v>4015</v>
      </c>
      <c r="G348">
        <v>7</v>
      </c>
      <c r="H348" t="s">
        <v>347</v>
      </c>
      <c r="I348">
        <v>0</v>
      </c>
      <c r="J348" s="4">
        <v>0</v>
      </c>
    </row>
    <row r="349" spans="1:10" x14ac:dyDescent="0.25">
      <c r="A349" s="2">
        <v>4018</v>
      </c>
      <c r="B349" s="2">
        <v>7</v>
      </c>
      <c r="C349" t="s">
        <v>350</v>
      </c>
      <c r="D349" s="4">
        <v>0</v>
      </c>
      <c r="F349">
        <v>4016</v>
      </c>
      <c r="G349">
        <v>7</v>
      </c>
      <c r="H349" t="s">
        <v>348</v>
      </c>
      <c r="I349">
        <v>0</v>
      </c>
      <c r="J349" s="4">
        <v>0</v>
      </c>
    </row>
    <row r="350" spans="1:10" x14ac:dyDescent="0.25">
      <c r="A350" s="2">
        <v>4020</v>
      </c>
      <c r="B350" s="2">
        <v>7</v>
      </c>
      <c r="C350" t="s">
        <v>351</v>
      </c>
      <c r="D350" s="4">
        <v>0</v>
      </c>
      <c r="F350">
        <v>4017</v>
      </c>
      <c r="G350">
        <v>7</v>
      </c>
      <c r="H350" t="s">
        <v>349</v>
      </c>
      <c r="I350">
        <v>0</v>
      </c>
      <c r="J350" s="4">
        <v>0</v>
      </c>
    </row>
    <row r="351" spans="1:10" x14ac:dyDescent="0.25">
      <c r="A351" s="2">
        <v>4025</v>
      </c>
      <c r="B351" s="2">
        <v>7</v>
      </c>
      <c r="C351" t="s">
        <v>352</v>
      </c>
      <c r="D351" s="4">
        <v>0</v>
      </c>
      <c r="F351">
        <v>4018</v>
      </c>
      <c r="G351">
        <v>7</v>
      </c>
      <c r="H351" t="s">
        <v>350</v>
      </c>
      <c r="I351">
        <v>0</v>
      </c>
      <c r="J351" s="4">
        <v>0</v>
      </c>
    </row>
    <row r="352" spans="1:10" x14ac:dyDescent="0.25">
      <c r="A352" s="2">
        <v>4026</v>
      </c>
      <c r="B352" s="2">
        <v>7</v>
      </c>
      <c r="C352" t="s">
        <v>353</v>
      </c>
      <c r="D352" s="4">
        <v>0</v>
      </c>
      <c r="F352">
        <v>4020</v>
      </c>
      <c r="G352">
        <v>7</v>
      </c>
      <c r="H352" t="s">
        <v>351</v>
      </c>
      <c r="I352">
        <v>0</v>
      </c>
      <c r="J352" s="4">
        <v>0</v>
      </c>
    </row>
    <row r="353" spans="1:10" x14ac:dyDescent="0.25">
      <c r="A353" s="2">
        <v>4027</v>
      </c>
      <c r="B353" s="2">
        <v>7</v>
      </c>
      <c r="C353" t="s">
        <v>354</v>
      </c>
      <c r="D353" s="4">
        <v>0</v>
      </c>
      <c r="F353">
        <v>4025</v>
      </c>
      <c r="G353">
        <v>7</v>
      </c>
      <c r="H353" t="s">
        <v>352</v>
      </c>
      <c r="I353">
        <v>0</v>
      </c>
      <c r="J353" s="4">
        <v>0</v>
      </c>
    </row>
    <row r="354" spans="1:10" x14ac:dyDescent="0.25">
      <c r="A354" s="2">
        <v>4029</v>
      </c>
      <c r="B354" s="2">
        <v>7</v>
      </c>
      <c r="C354" t="s">
        <v>355</v>
      </c>
      <c r="D354" s="4">
        <v>0</v>
      </c>
      <c r="F354">
        <v>4026</v>
      </c>
      <c r="G354">
        <v>7</v>
      </c>
      <c r="H354" t="s">
        <v>353</v>
      </c>
      <c r="I354">
        <v>0</v>
      </c>
      <c r="J354" s="4">
        <v>0</v>
      </c>
    </row>
    <row r="355" spans="1:10" x14ac:dyDescent="0.25">
      <c r="A355" s="2">
        <v>4030</v>
      </c>
      <c r="B355" s="2">
        <v>7</v>
      </c>
      <c r="C355" t="s">
        <v>356</v>
      </c>
      <c r="D355" s="4">
        <v>0</v>
      </c>
      <c r="F355">
        <v>4027</v>
      </c>
      <c r="G355">
        <v>7</v>
      </c>
      <c r="H355" t="s">
        <v>354</v>
      </c>
      <c r="I355">
        <v>0</v>
      </c>
      <c r="J355" s="4">
        <v>0</v>
      </c>
    </row>
    <row r="356" spans="1:10" x14ac:dyDescent="0.25">
      <c r="A356" s="2">
        <v>4031</v>
      </c>
      <c r="B356" s="2">
        <v>7</v>
      </c>
      <c r="C356" t="s">
        <v>357</v>
      </c>
      <c r="D356" s="4">
        <v>0</v>
      </c>
      <c r="F356">
        <v>4029</v>
      </c>
      <c r="G356">
        <v>7</v>
      </c>
      <c r="H356" t="s">
        <v>355</v>
      </c>
      <c r="I356">
        <v>0</v>
      </c>
      <c r="J356" s="4">
        <v>0</v>
      </c>
    </row>
    <row r="357" spans="1:10" x14ac:dyDescent="0.25">
      <c r="A357" s="2">
        <v>4032</v>
      </c>
      <c r="B357" s="2">
        <v>7</v>
      </c>
      <c r="C357" t="s">
        <v>358</v>
      </c>
      <c r="D357" s="4">
        <v>0</v>
      </c>
      <c r="F357">
        <v>4030</v>
      </c>
      <c r="G357">
        <v>7</v>
      </c>
      <c r="H357" t="s">
        <v>356</v>
      </c>
      <c r="I357">
        <v>0</v>
      </c>
      <c r="J357" s="4">
        <v>0</v>
      </c>
    </row>
    <row r="358" spans="1:10" x14ac:dyDescent="0.25">
      <c r="A358" s="2">
        <v>4035</v>
      </c>
      <c r="B358" s="2">
        <v>7</v>
      </c>
      <c r="C358" t="s">
        <v>359</v>
      </c>
      <c r="D358" s="4">
        <v>0</v>
      </c>
      <c r="F358">
        <v>4031</v>
      </c>
      <c r="G358">
        <v>7</v>
      </c>
      <c r="H358" t="s">
        <v>357</v>
      </c>
      <c r="I358">
        <v>0</v>
      </c>
      <c r="J358" s="4">
        <v>0</v>
      </c>
    </row>
    <row r="359" spans="1:10" x14ac:dyDescent="0.25">
      <c r="A359" s="2">
        <v>4036</v>
      </c>
      <c r="B359" s="2">
        <v>7</v>
      </c>
      <c r="C359" t="s">
        <v>360</v>
      </c>
      <c r="D359" s="4">
        <v>0</v>
      </c>
      <c r="F359">
        <v>4032</v>
      </c>
      <c r="G359">
        <v>7</v>
      </c>
      <c r="H359" t="s">
        <v>358</v>
      </c>
      <c r="I359">
        <v>0</v>
      </c>
      <c r="J359" s="4">
        <v>0</v>
      </c>
    </row>
    <row r="360" spans="1:10" x14ac:dyDescent="0.25">
      <c r="A360" s="2">
        <v>4038</v>
      </c>
      <c r="B360" s="2">
        <v>7</v>
      </c>
      <c r="C360" t="s">
        <v>361</v>
      </c>
      <c r="D360" s="4">
        <v>0</v>
      </c>
      <c r="F360">
        <v>4035</v>
      </c>
      <c r="G360">
        <v>7</v>
      </c>
      <c r="H360" t="s">
        <v>359</v>
      </c>
      <c r="I360">
        <v>0</v>
      </c>
      <c r="J360" s="4">
        <v>0</v>
      </c>
    </row>
    <row r="361" spans="1:10" x14ac:dyDescent="0.25">
      <c r="A361" s="2">
        <v>4039</v>
      </c>
      <c r="B361" s="2">
        <v>7</v>
      </c>
      <c r="C361" t="s">
        <v>362</v>
      </c>
      <c r="D361" s="4">
        <v>0</v>
      </c>
      <c r="F361">
        <v>4036</v>
      </c>
      <c r="G361">
        <v>7</v>
      </c>
      <c r="H361" t="s">
        <v>360</v>
      </c>
      <c r="I361">
        <v>0</v>
      </c>
      <c r="J361" s="4">
        <v>0</v>
      </c>
    </row>
    <row r="362" spans="1:10" x14ac:dyDescent="0.25">
      <c r="A362" s="2">
        <v>4042</v>
      </c>
      <c r="B362" s="2">
        <v>7</v>
      </c>
      <c r="C362" t="s">
        <v>363</v>
      </c>
      <c r="D362" s="4">
        <v>0</v>
      </c>
      <c r="F362">
        <v>4038</v>
      </c>
      <c r="G362">
        <v>7</v>
      </c>
      <c r="H362" t="s">
        <v>361</v>
      </c>
      <c r="I362">
        <v>0</v>
      </c>
      <c r="J362" s="4">
        <v>0</v>
      </c>
    </row>
    <row r="363" spans="1:10" x14ac:dyDescent="0.25">
      <c r="A363" s="2">
        <v>4043</v>
      </c>
      <c r="B363" s="2">
        <v>7</v>
      </c>
      <c r="C363" t="s">
        <v>364</v>
      </c>
      <c r="D363" s="4">
        <v>0</v>
      </c>
      <c r="F363">
        <v>4039</v>
      </c>
      <c r="G363">
        <v>7</v>
      </c>
      <c r="H363" t="s">
        <v>362</v>
      </c>
      <c r="I363">
        <v>0</v>
      </c>
      <c r="J363" s="4">
        <v>0</v>
      </c>
    </row>
    <row r="364" spans="1:10" x14ac:dyDescent="0.25">
      <c r="A364" s="2">
        <v>4049</v>
      </c>
      <c r="B364" s="2">
        <v>7</v>
      </c>
      <c r="C364" t="s">
        <v>365</v>
      </c>
      <c r="D364" s="4">
        <v>0</v>
      </c>
      <c r="F364">
        <v>4042</v>
      </c>
      <c r="G364">
        <v>7</v>
      </c>
      <c r="H364" t="s">
        <v>363</v>
      </c>
      <c r="I364">
        <v>0</v>
      </c>
      <c r="J364" s="4">
        <v>0</v>
      </c>
    </row>
    <row r="365" spans="1:10" x14ac:dyDescent="0.25">
      <c r="A365" s="2">
        <v>4050</v>
      </c>
      <c r="B365" s="2">
        <v>7</v>
      </c>
      <c r="C365" t="s">
        <v>366</v>
      </c>
      <c r="D365" s="4">
        <v>0</v>
      </c>
      <c r="F365">
        <v>4043</v>
      </c>
      <c r="G365">
        <v>7</v>
      </c>
      <c r="H365" t="s">
        <v>364</v>
      </c>
      <c r="I365">
        <v>0</v>
      </c>
      <c r="J365" s="4">
        <v>0</v>
      </c>
    </row>
    <row r="366" spans="1:10" x14ac:dyDescent="0.25">
      <c r="A366" s="2">
        <v>4053</v>
      </c>
      <c r="B366" s="2">
        <v>7</v>
      </c>
      <c r="C366" t="s">
        <v>367</v>
      </c>
      <c r="D366" s="4">
        <v>0</v>
      </c>
      <c r="F366">
        <v>4049</v>
      </c>
      <c r="G366">
        <v>7</v>
      </c>
      <c r="H366" t="s">
        <v>365</v>
      </c>
      <c r="I366">
        <v>0</v>
      </c>
      <c r="J366" s="4">
        <v>0</v>
      </c>
    </row>
    <row r="367" spans="1:10" x14ac:dyDescent="0.25">
      <c r="A367" s="2">
        <v>4054</v>
      </c>
      <c r="B367" s="2">
        <v>7</v>
      </c>
      <c r="C367" t="s">
        <v>368</v>
      </c>
      <c r="D367" s="4">
        <v>0</v>
      </c>
      <c r="F367">
        <v>4050</v>
      </c>
      <c r="G367">
        <v>7</v>
      </c>
      <c r="H367" t="s">
        <v>366</v>
      </c>
      <c r="I367">
        <v>0</v>
      </c>
      <c r="J367" s="4">
        <v>0</v>
      </c>
    </row>
    <row r="368" spans="1:10" x14ac:dyDescent="0.25">
      <c r="A368" s="2">
        <v>4055</v>
      </c>
      <c r="B368" s="2">
        <v>7</v>
      </c>
      <c r="C368" t="s">
        <v>369</v>
      </c>
      <c r="D368" s="4">
        <v>0</v>
      </c>
      <c r="F368">
        <v>4053</v>
      </c>
      <c r="G368">
        <v>7</v>
      </c>
      <c r="H368" t="s">
        <v>367</v>
      </c>
      <c r="I368">
        <v>0</v>
      </c>
      <c r="J368" s="4">
        <v>0</v>
      </c>
    </row>
    <row r="369" spans="1:10" x14ac:dyDescent="0.25">
      <c r="A369" s="2">
        <v>4056</v>
      </c>
      <c r="B369" s="2">
        <v>7</v>
      </c>
      <c r="C369" t="s">
        <v>370</v>
      </c>
      <c r="D369" s="4">
        <v>0</v>
      </c>
      <c r="F369">
        <v>4054</v>
      </c>
      <c r="G369">
        <v>7</v>
      </c>
      <c r="H369" t="s">
        <v>368</v>
      </c>
      <c r="I369">
        <v>0</v>
      </c>
      <c r="J369" s="4">
        <v>0</v>
      </c>
    </row>
    <row r="370" spans="1:10" x14ac:dyDescent="0.25">
      <c r="A370" s="2">
        <v>4057</v>
      </c>
      <c r="B370" s="2">
        <v>7</v>
      </c>
      <c r="C370" t="s">
        <v>371</v>
      </c>
      <c r="D370" s="4">
        <v>0</v>
      </c>
      <c r="F370">
        <v>4055</v>
      </c>
      <c r="G370">
        <v>7</v>
      </c>
      <c r="H370" t="s">
        <v>369</v>
      </c>
      <c r="I370">
        <v>0</v>
      </c>
      <c r="J370" s="4">
        <v>0</v>
      </c>
    </row>
    <row r="371" spans="1:10" x14ac:dyDescent="0.25">
      <c r="A371" s="2">
        <v>4058</v>
      </c>
      <c r="B371" s="2">
        <v>7</v>
      </c>
      <c r="C371" t="s">
        <v>372</v>
      </c>
      <c r="D371" s="4">
        <v>0</v>
      </c>
      <c r="F371">
        <v>4056</v>
      </c>
      <c r="G371">
        <v>7</v>
      </c>
      <c r="H371" t="s">
        <v>370</v>
      </c>
      <c r="I371">
        <v>0</v>
      </c>
      <c r="J371" s="4">
        <v>0</v>
      </c>
    </row>
    <row r="372" spans="1:10" x14ac:dyDescent="0.25">
      <c r="A372" s="2">
        <v>4059</v>
      </c>
      <c r="B372" s="2">
        <v>7</v>
      </c>
      <c r="C372" t="s">
        <v>373</v>
      </c>
      <c r="D372" s="4">
        <v>0</v>
      </c>
      <c r="F372">
        <v>4057</v>
      </c>
      <c r="G372">
        <v>7</v>
      </c>
      <c r="H372" t="s">
        <v>371</v>
      </c>
      <c r="I372">
        <v>0</v>
      </c>
      <c r="J372" s="4">
        <v>0</v>
      </c>
    </row>
    <row r="373" spans="1:10" x14ac:dyDescent="0.25">
      <c r="A373" s="2">
        <v>4064</v>
      </c>
      <c r="B373" s="2">
        <v>7</v>
      </c>
      <c r="C373" t="s">
        <v>374</v>
      </c>
      <c r="D373" s="4">
        <v>0</v>
      </c>
      <c r="F373">
        <v>4058</v>
      </c>
      <c r="G373">
        <v>7</v>
      </c>
      <c r="H373" t="s">
        <v>372</v>
      </c>
      <c r="I373">
        <v>0</v>
      </c>
      <c r="J373" s="4">
        <v>0</v>
      </c>
    </row>
    <row r="374" spans="1:10" x14ac:dyDescent="0.25">
      <c r="A374" s="2">
        <v>4066</v>
      </c>
      <c r="B374" s="2">
        <v>7</v>
      </c>
      <c r="C374" t="s">
        <v>375</v>
      </c>
      <c r="D374" s="4">
        <v>0</v>
      </c>
      <c r="F374">
        <v>4059</v>
      </c>
      <c r="G374">
        <v>7</v>
      </c>
      <c r="H374" t="s">
        <v>373</v>
      </c>
      <c r="I374">
        <v>0</v>
      </c>
      <c r="J374" s="4">
        <v>0</v>
      </c>
    </row>
    <row r="375" spans="1:10" x14ac:dyDescent="0.25">
      <c r="A375" s="2">
        <v>4067</v>
      </c>
      <c r="B375" s="2">
        <v>7</v>
      </c>
      <c r="C375" t="s">
        <v>376</v>
      </c>
      <c r="D375" s="4">
        <v>0</v>
      </c>
      <c r="F375">
        <v>4064</v>
      </c>
      <c r="G375">
        <v>7</v>
      </c>
      <c r="H375" t="s">
        <v>374</v>
      </c>
      <c r="I375">
        <v>0</v>
      </c>
      <c r="J375" s="4">
        <v>0</v>
      </c>
    </row>
    <row r="376" spans="1:10" x14ac:dyDescent="0.25">
      <c r="A376" s="2">
        <v>4068</v>
      </c>
      <c r="B376" s="2">
        <v>7</v>
      </c>
      <c r="C376" t="s">
        <v>377</v>
      </c>
      <c r="D376" s="4">
        <v>0</v>
      </c>
      <c r="F376">
        <v>4066</v>
      </c>
      <c r="G376">
        <v>7</v>
      </c>
      <c r="H376" t="s">
        <v>375</v>
      </c>
      <c r="I376">
        <v>0</v>
      </c>
      <c r="J376" s="4">
        <v>0</v>
      </c>
    </row>
    <row r="377" spans="1:10" x14ac:dyDescent="0.25">
      <c r="A377" s="2">
        <v>4070</v>
      </c>
      <c r="B377" s="2">
        <v>7</v>
      </c>
      <c r="C377" t="s">
        <v>378</v>
      </c>
      <c r="D377" s="4">
        <v>0</v>
      </c>
      <c r="F377">
        <v>4067</v>
      </c>
      <c r="G377">
        <v>7</v>
      </c>
      <c r="H377" t="s">
        <v>376</v>
      </c>
      <c r="I377">
        <v>0</v>
      </c>
      <c r="J377" s="4">
        <v>0</v>
      </c>
    </row>
    <row r="378" spans="1:10" x14ac:dyDescent="0.25">
      <c r="A378" s="2">
        <v>4073</v>
      </c>
      <c r="B378" s="2">
        <v>7</v>
      </c>
      <c r="C378" t="s">
        <v>379</v>
      </c>
      <c r="D378" s="4">
        <v>0</v>
      </c>
      <c r="F378">
        <v>4068</v>
      </c>
      <c r="G378">
        <v>7</v>
      </c>
      <c r="H378" t="s">
        <v>377</v>
      </c>
      <c r="I378">
        <v>0</v>
      </c>
      <c r="J378" s="4">
        <v>0</v>
      </c>
    </row>
    <row r="379" spans="1:10" x14ac:dyDescent="0.25">
      <c r="A379" s="2">
        <v>4074</v>
      </c>
      <c r="B379" s="2">
        <v>7</v>
      </c>
      <c r="C379" t="s">
        <v>380</v>
      </c>
      <c r="D379" s="4">
        <v>0</v>
      </c>
      <c r="F379">
        <v>4070</v>
      </c>
      <c r="G379">
        <v>7</v>
      </c>
      <c r="H379" t="s">
        <v>378</v>
      </c>
      <c r="I379">
        <v>0</v>
      </c>
      <c r="J379" s="4">
        <v>0</v>
      </c>
    </row>
    <row r="380" spans="1:10" x14ac:dyDescent="0.25">
      <c r="A380" s="2">
        <v>4075</v>
      </c>
      <c r="B380" s="2">
        <v>7</v>
      </c>
      <c r="C380" t="s">
        <v>381</v>
      </c>
      <c r="D380" s="4">
        <v>0</v>
      </c>
      <c r="F380">
        <v>4073</v>
      </c>
      <c r="G380">
        <v>7</v>
      </c>
      <c r="H380" t="s">
        <v>379</v>
      </c>
      <c r="I380">
        <v>0</v>
      </c>
      <c r="J380" s="4">
        <v>0</v>
      </c>
    </row>
    <row r="381" spans="1:10" x14ac:dyDescent="0.25">
      <c r="A381" s="2">
        <v>4077</v>
      </c>
      <c r="B381" s="2">
        <v>7</v>
      </c>
      <c r="C381" t="s">
        <v>382</v>
      </c>
      <c r="D381" s="4">
        <v>0</v>
      </c>
      <c r="F381">
        <v>4074</v>
      </c>
      <c r="G381">
        <v>7</v>
      </c>
      <c r="H381" t="s">
        <v>380</v>
      </c>
      <c r="I381">
        <v>0</v>
      </c>
      <c r="J381" s="4">
        <v>0</v>
      </c>
    </row>
    <row r="382" spans="1:10" x14ac:dyDescent="0.25">
      <c r="A382" s="2">
        <v>4078</v>
      </c>
      <c r="B382" s="2">
        <v>7</v>
      </c>
      <c r="C382" t="s">
        <v>383</v>
      </c>
      <c r="D382" s="4">
        <v>0</v>
      </c>
      <c r="F382">
        <v>4075</v>
      </c>
      <c r="G382">
        <v>7</v>
      </c>
      <c r="H382" t="s">
        <v>381</v>
      </c>
      <c r="I382">
        <v>0</v>
      </c>
      <c r="J382" s="4">
        <v>0</v>
      </c>
    </row>
    <row r="383" spans="1:10" x14ac:dyDescent="0.25">
      <c r="A383" s="2">
        <v>4079</v>
      </c>
      <c r="B383" s="2">
        <v>7</v>
      </c>
      <c r="C383" t="s">
        <v>384</v>
      </c>
      <c r="D383" s="4">
        <v>0</v>
      </c>
      <c r="F383">
        <v>4077</v>
      </c>
      <c r="G383">
        <v>7</v>
      </c>
      <c r="H383" t="s">
        <v>382</v>
      </c>
      <c r="I383">
        <v>0</v>
      </c>
      <c r="J383" s="4">
        <v>0</v>
      </c>
    </row>
    <row r="384" spans="1:10" x14ac:dyDescent="0.25">
      <c r="A384" s="2">
        <v>4080</v>
      </c>
      <c r="B384" s="2">
        <v>7</v>
      </c>
      <c r="C384" t="s">
        <v>385</v>
      </c>
      <c r="D384" s="4">
        <v>0</v>
      </c>
      <c r="F384">
        <v>4078</v>
      </c>
      <c r="G384">
        <v>7</v>
      </c>
      <c r="H384" t="s">
        <v>383</v>
      </c>
      <c r="I384">
        <v>0</v>
      </c>
      <c r="J384" s="4">
        <v>0</v>
      </c>
    </row>
    <row r="385" spans="1:10" x14ac:dyDescent="0.25">
      <c r="A385" s="2">
        <v>4081</v>
      </c>
      <c r="B385" s="2">
        <v>7</v>
      </c>
      <c r="C385" t="s">
        <v>386</v>
      </c>
      <c r="D385" s="4">
        <v>0</v>
      </c>
      <c r="F385">
        <v>4079</v>
      </c>
      <c r="G385">
        <v>7</v>
      </c>
      <c r="H385" t="s">
        <v>384</v>
      </c>
      <c r="I385">
        <v>0</v>
      </c>
      <c r="J385" s="4">
        <v>0</v>
      </c>
    </row>
    <row r="386" spans="1:10" x14ac:dyDescent="0.25">
      <c r="A386" s="2">
        <v>4082</v>
      </c>
      <c r="B386" s="2">
        <v>7</v>
      </c>
      <c r="C386" t="s">
        <v>387</v>
      </c>
      <c r="D386" s="4">
        <v>0</v>
      </c>
      <c r="F386">
        <v>4080</v>
      </c>
      <c r="G386">
        <v>7</v>
      </c>
      <c r="H386" t="s">
        <v>385</v>
      </c>
      <c r="I386">
        <v>0</v>
      </c>
      <c r="J386" s="4">
        <v>0</v>
      </c>
    </row>
    <row r="387" spans="1:10" x14ac:dyDescent="0.25">
      <c r="A387" s="2">
        <v>4083</v>
      </c>
      <c r="B387" s="2">
        <v>7</v>
      </c>
      <c r="C387" t="s">
        <v>388</v>
      </c>
      <c r="D387" s="4">
        <v>0</v>
      </c>
      <c r="F387">
        <v>4081</v>
      </c>
      <c r="G387">
        <v>7</v>
      </c>
      <c r="H387" t="s">
        <v>386</v>
      </c>
      <c r="I387">
        <v>0</v>
      </c>
      <c r="J387" s="4">
        <v>0</v>
      </c>
    </row>
    <row r="388" spans="1:10" x14ac:dyDescent="0.25">
      <c r="A388" s="2">
        <v>4084</v>
      </c>
      <c r="B388" s="2">
        <v>7</v>
      </c>
      <c r="C388" t="s">
        <v>389</v>
      </c>
      <c r="D388" s="4">
        <v>0</v>
      </c>
      <c r="F388">
        <v>4082</v>
      </c>
      <c r="G388">
        <v>7</v>
      </c>
      <c r="H388" t="s">
        <v>387</v>
      </c>
      <c r="I388">
        <v>0</v>
      </c>
      <c r="J388" s="4">
        <v>0</v>
      </c>
    </row>
    <row r="389" spans="1:10" x14ac:dyDescent="0.25">
      <c r="A389" s="2">
        <v>4085</v>
      </c>
      <c r="B389" s="2">
        <v>7</v>
      </c>
      <c r="C389" t="s">
        <v>390</v>
      </c>
      <c r="D389" s="4">
        <v>0</v>
      </c>
      <c r="F389">
        <v>4083</v>
      </c>
      <c r="G389">
        <v>7</v>
      </c>
      <c r="H389" t="s">
        <v>388</v>
      </c>
      <c r="I389">
        <v>0</v>
      </c>
      <c r="J389" s="4">
        <v>0</v>
      </c>
    </row>
    <row r="390" spans="1:10" x14ac:dyDescent="0.25">
      <c r="A390" s="2">
        <v>4086</v>
      </c>
      <c r="B390" s="2">
        <v>7</v>
      </c>
      <c r="C390" t="s">
        <v>391</v>
      </c>
      <c r="D390" s="4">
        <v>0</v>
      </c>
      <c r="F390">
        <v>4084</v>
      </c>
      <c r="G390">
        <v>7</v>
      </c>
      <c r="H390" t="s">
        <v>389</v>
      </c>
      <c r="I390">
        <v>0</v>
      </c>
      <c r="J390" s="4">
        <v>0</v>
      </c>
    </row>
    <row r="391" spans="1:10" x14ac:dyDescent="0.25">
      <c r="A391" s="2">
        <v>4087</v>
      </c>
      <c r="B391" s="2">
        <v>7</v>
      </c>
      <c r="C391" t="s">
        <v>392</v>
      </c>
      <c r="D391" s="4">
        <v>0</v>
      </c>
      <c r="F391">
        <v>4085</v>
      </c>
      <c r="G391">
        <v>7</v>
      </c>
      <c r="H391" t="s">
        <v>390</v>
      </c>
      <c r="I391">
        <v>0</v>
      </c>
      <c r="J391" s="4">
        <v>0</v>
      </c>
    </row>
    <row r="392" spans="1:10" x14ac:dyDescent="0.25">
      <c r="A392" s="2">
        <v>4088</v>
      </c>
      <c r="B392" s="2">
        <v>7</v>
      </c>
      <c r="C392" t="s">
        <v>393</v>
      </c>
      <c r="D392" s="4">
        <v>0</v>
      </c>
      <c r="F392">
        <v>4086</v>
      </c>
      <c r="G392">
        <v>7</v>
      </c>
      <c r="H392" t="s">
        <v>391</v>
      </c>
      <c r="I392">
        <v>0</v>
      </c>
      <c r="J392" s="4">
        <v>0</v>
      </c>
    </row>
    <row r="393" spans="1:10" x14ac:dyDescent="0.25">
      <c r="A393" s="2">
        <v>4089</v>
      </c>
      <c r="B393" s="2">
        <v>7</v>
      </c>
      <c r="C393" t="s">
        <v>394</v>
      </c>
      <c r="D393" s="4">
        <v>0</v>
      </c>
      <c r="F393">
        <v>4087</v>
      </c>
      <c r="G393">
        <v>7</v>
      </c>
      <c r="H393" t="s">
        <v>392</v>
      </c>
      <c r="I393">
        <v>0</v>
      </c>
      <c r="J393" s="4">
        <v>0</v>
      </c>
    </row>
    <row r="394" spans="1:10" x14ac:dyDescent="0.25">
      <c r="A394" s="2">
        <v>4090</v>
      </c>
      <c r="B394" s="2">
        <v>7</v>
      </c>
      <c r="C394" t="s">
        <v>395</v>
      </c>
      <c r="D394" s="4">
        <v>0</v>
      </c>
      <c r="F394">
        <v>4088</v>
      </c>
      <c r="G394">
        <v>7</v>
      </c>
      <c r="H394" t="s">
        <v>393</v>
      </c>
      <c r="I394">
        <v>0</v>
      </c>
      <c r="J394" s="4">
        <v>0</v>
      </c>
    </row>
    <row r="395" spans="1:10" x14ac:dyDescent="0.25">
      <c r="A395" s="2">
        <v>4091</v>
      </c>
      <c r="B395" s="2">
        <v>7</v>
      </c>
      <c r="C395" t="s">
        <v>396</v>
      </c>
      <c r="D395" s="4">
        <v>0</v>
      </c>
      <c r="F395">
        <v>4089</v>
      </c>
      <c r="G395">
        <v>7</v>
      </c>
      <c r="H395" t="s">
        <v>394</v>
      </c>
      <c r="I395">
        <v>0</v>
      </c>
      <c r="J395" s="4">
        <v>0</v>
      </c>
    </row>
    <row r="396" spans="1:10" x14ac:dyDescent="0.25">
      <c r="A396" s="2">
        <v>4092</v>
      </c>
      <c r="B396" s="2">
        <v>7</v>
      </c>
      <c r="C396" t="s">
        <v>397</v>
      </c>
      <c r="D396" s="4">
        <v>0</v>
      </c>
      <c r="F396">
        <v>4090</v>
      </c>
      <c r="G396">
        <v>7</v>
      </c>
      <c r="H396" t="s">
        <v>395</v>
      </c>
      <c r="I396">
        <v>0</v>
      </c>
      <c r="J396" s="4">
        <v>0</v>
      </c>
    </row>
    <row r="397" spans="1:10" x14ac:dyDescent="0.25">
      <c r="A397" s="2">
        <v>4093</v>
      </c>
      <c r="B397" s="2">
        <v>7</v>
      </c>
      <c r="C397" t="s">
        <v>398</v>
      </c>
      <c r="D397" s="4">
        <v>0</v>
      </c>
      <c r="F397">
        <v>4091</v>
      </c>
      <c r="G397">
        <v>7</v>
      </c>
      <c r="H397" t="s">
        <v>396</v>
      </c>
      <c r="I397">
        <v>0</v>
      </c>
      <c r="J397" s="4">
        <v>0</v>
      </c>
    </row>
    <row r="398" spans="1:10" x14ac:dyDescent="0.25">
      <c r="A398" s="2">
        <v>4095</v>
      </c>
      <c r="B398" s="2">
        <v>7</v>
      </c>
      <c r="C398" t="s">
        <v>399</v>
      </c>
      <c r="D398" s="4">
        <v>0</v>
      </c>
      <c r="F398">
        <v>4092</v>
      </c>
      <c r="G398">
        <v>7</v>
      </c>
      <c r="H398" t="s">
        <v>397</v>
      </c>
      <c r="I398">
        <v>0</v>
      </c>
      <c r="J398" s="4">
        <v>0</v>
      </c>
    </row>
    <row r="399" spans="1:10" x14ac:dyDescent="0.25">
      <c r="A399" s="2">
        <v>4097</v>
      </c>
      <c r="B399" s="2">
        <v>7</v>
      </c>
      <c r="C399" t="s">
        <v>400</v>
      </c>
      <c r="D399" s="4">
        <v>0</v>
      </c>
      <c r="F399">
        <v>4093</v>
      </c>
      <c r="G399">
        <v>7</v>
      </c>
      <c r="H399" t="s">
        <v>398</v>
      </c>
      <c r="I399">
        <v>0</v>
      </c>
      <c r="J399" s="4">
        <v>0</v>
      </c>
    </row>
    <row r="400" spans="1:10" x14ac:dyDescent="0.25">
      <c r="A400" s="2">
        <v>4098</v>
      </c>
      <c r="B400" s="2">
        <v>7</v>
      </c>
      <c r="C400" t="s">
        <v>401</v>
      </c>
      <c r="D400" s="4">
        <v>0</v>
      </c>
      <c r="F400">
        <v>4095</v>
      </c>
      <c r="G400">
        <v>7</v>
      </c>
      <c r="H400" t="s">
        <v>399</v>
      </c>
      <c r="I400">
        <v>0</v>
      </c>
      <c r="J400" s="4">
        <v>0</v>
      </c>
    </row>
    <row r="401" spans="1:10" x14ac:dyDescent="0.25">
      <c r="A401" s="2">
        <v>4100</v>
      </c>
      <c r="B401" s="2">
        <v>7</v>
      </c>
      <c r="C401" t="s">
        <v>402</v>
      </c>
      <c r="D401" s="4">
        <v>0</v>
      </c>
      <c r="F401">
        <v>4097</v>
      </c>
      <c r="G401">
        <v>7</v>
      </c>
      <c r="H401" t="s">
        <v>400</v>
      </c>
      <c r="I401">
        <v>0</v>
      </c>
      <c r="J401" s="4">
        <v>0</v>
      </c>
    </row>
    <row r="402" spans="1:10" x14ac:dyDescent="0.25">
      <c r="A402" s="2">
        <v>4102</v>
      </c>
      <c r="B402" s="2">
        <v>7</v>
      </c>
      <c r="C402" t="s">
        <v>403</v>
      </c>
      <c r="D402" s="4">
        <v>0</v>
      </c>
      <c r="F402">
        <v>4098</v>
      </c>
      <c r="G402">
        <v>7</v>
      </c>
      <c r="H402" t="s">
        <v>401</v>
      </c>
      <c r="I402">
        <v>0</v>
      </c>
      <c r="J402" s="4">
        <v>0</v>
      </c>
    </row>
    <row r="403" spans="1:10" x14ac:dyDescent="0.25">
      <c r="A403" s="2">
        <v>4103</v>
      </c>
      <c r="B403" s="2">
        <v>7</v>
      </c>
      <c r="C403" t="s">
        <v>404</v>
      </c>
      <c r="D403" s="4">
        <v>0</v>
      </c>
      <c r="F403">
        <v>4100</v>
      </c>
      <c r="G403">
        <v>7</v>
      </c>
      <c r="H403" t="s">
        <v>402</v>
      </c>
      <c r="I403">
        <v>0</v>
      </c>
      <c r="J403" s="4">
        <v>0</v>
      </c>
    </row>
    <row r="404" spans="1:10" x14ac:dyDescent="0.25">
      <c r="A404" s="2">
        <v>4104</v>
      </c>
      <c r="B404" s="2">
        <v>7</v>
      </c>
      <c r="C404" t="s">
        <v>405</v>
      </c>
      <c r="D404" s="4">
        <v>0</v>
      </c>
      <c r="F404">
        <v>4102</v>
      </c>
      <c r="G404">
        <v>7</v>
      </c>
      <c r="H404" t="s">
        <v>403</v>
      </c>
      <c r="I404">
        <v>0</v>
      </c>
      <c r="J404" s="4">
        <v>0</v>
      </c>
    </row>
    <row r="405" spans="1:10" x14ac:dyDescent="0.25">
      <c r="A405" s="2">
        <v>4105</v>
      </c>
      <c r="B405" s="2">
        <v>7</v>
      </c>
      <c r="C405" t="s">
        <v>406</v>
      </c>
      <c r="D405" s="4">
        <v>0</v>
      </c>
      <c r="F405">
        <v>4103</v>
      </c>
      <c r="G405">
        <v>7</v>
      </c>
      <c r="H405" t="s">
        <v>404</v>
      </c>
      <c r="I405">
        <v>0</v>
      </c>
      <c r="J405" s="4">
        <v>0</v>
      </c>
    </row>
    <row r="406" spans="1:10" x14ac:dyDescent="0.25">
      <c r="A406" s="2">
        <v>4106</v>
      </c>
      <c r="B406" s="2">
        <v>7</v>
      </c>
      <c r="C406" t="s">
        <v>407</v>
      </c>
      <c r="D406" s="4">
        <v>0</v>
      </c>
      <c r="F406">
        <v>4104</v>
      </c>
      <c r="G406">
        <v>7</v>
      </c>
      <c r="H406" t="s">
        <v>405</v>
      </c>
      <c r="I406">
        <v>0</v>
      </c>
      <c r="J406" s="4">
        <v>0</v>
      </c>
    </row>
    <row r="407" spans="1:10" x14ac:dyDescent="0.25">
      <c r="A407" s="2">
        <v>4107</v>
      </c>
      <c r="B407" s="2">
        <v>7</v>
      </c>
      <c r="C407" t="s">
        <v>408</v>
      </c>
      <c r="D407" s="4">
        <v>0</v>
      </c>
      <c r="F407">
        <v>4105</v>
      </c>
      <c r="G407">
        <v>7</v>
      </c>
      <c r="H407" t="s">
        <v>406</v>
      </c>
      <c r="I407">
        <v>0</v>
      </c>
      <c r="J407" s="4">
        <v>0</v>
      </c>
    </row>
    <row r="408" spans="1:10" x14ac:dyDescent="0.25">
      <c r="A408" s="2">
        <v>4110</v>
      </c>
      <c r="B408" s="2">
        <v>7</v>
      </c>
      <c r="C408" t="s">
        <v>409</v>
      </c>
      <c r="D408" s="4">
        <v>0</v>
      </c>
      <c r="F408">
        <v>4106</v>
      </c>
      <c r="G408">
        <v>7</v>
      </c>
      <c r="H408" t="s">
        <v>407</v>
      </c>
      <c r="I408">
        <v>0</v>
      </c>
      <c r="J408" s="4">
        <v>0</v>
      </c>
    </row>
    <row r="409" spans="1:10" x14ac:dyDescent="0.25">
      <c r="A409" s="2">
        <v>4111</v>
      </c>
      <c r="B409" s="2">
        <v>7</v>
      </c>
      <c r="C409" t="s">
        <v>410</v>
      </c>
      <c r="D409" s="4">
        <v>0</v>
      </c>
      <c r="F409">
        <v>4107</v>
      </c>
      <c r="G409">
        <v>7</v>
      </c>
      <c r="H409" t="s">
        <v>408</v>
      </c>
      <c r="I409">
        <v>0</v>
      </c>
      <c r="J409" s="4">
        <v>0</v>
      </c>
    </row>
    <row r="410" spans="1:10" x14ac:dyDescent="0.25">
      <c r="A410" s="2">
        <v>4112</v>
      </c>
      <c r="B410" s="2">
        <v>7</v>
      </c>
      <c r="C410" t="s">
        <v>411</v>
      </c>
      <c r="D410" s="4">
        <v>0</v>
      </c>
      <c r="F410">
        <v>4110</v>
      </c>
      <c r="G410">
        <v>7</v>
      </c>
      <c r="H410" t="s">
        <v>409</v>
      </c>
      <c r="I410">
        <v>0</v>
      </c>
      <c r="J410" s="4">
        <v>0</v>
      </c>
    </row>
    <row r="411" spans="1:10" x14ac:dyDescent="0.25">
      <c r="A411" s="2">
        <v>4113</v>
      </c>
      <c r="B411" s="2">
        <v>7</v>
      </c>
      <c r="C411" t="s">
        <v>412</v>
      </c>
      <c r="D411" s="4">
        <v>0</v>
      </c>
      <c r="F411">
        <v>4111</v>
      </c>
      <c r="G411">
        <v>7</v>
      </c>
      <c r="H411" t="s">
        <v>410</v>
      </c>
      <c r="I411">
        <v>0</v>
      </c>
      <c r="J411" s="4">
        <v>0</v>
      </c>
    </row>
    <row r="412" spans="1:10" x14ac:dyDescent="0.25">
      <c r="A412" s="2">
        <v>4115</v>
      </c>
      <c r="B412" s="2">
        <v>7</v>
      </c>
      <c r="C412" t="s">
        <v>413</v>
      </c>
      <c r="D412" s="4">
        <v>0</v>
      </c>
      <c r="F412">
        <v>4112</v>
      </c>
      <c r="G412">
        <v>7</v>
      </c>
      <c r="H412" t="s">
        <v>411</v>
      </c>
      <c r="I412">
        <v>0</v>
      </c>
      <c r="J412" s="4">
        <v>0</v>
      </c>
    </row>
    <row r="413" spans="1:10" x14ac:dyDescent="0.25">
      <c r="A413" s="2">
        <v>4116</v>
      </c>
      <c r="B413" s="2">
        <v>7</v>
      </c>
      <c r="C413" t="s">
        <v>414</v>
      </c>
      <c r="D413" s="4">
        <v>0</v>
      </c>
      <c r="F413">
        <v>4113</v>
      </c>
      <c r="G413">
        <v>7</v>
      </c>
      <c r="H413" t="s">
        <v>412</v>
      </c>
      <c r="I413">
        <v>0</v>
      </c>
      <c r="J413" s="4">
        <v>0</v>
      </c>
    </row>
    <row r="414" spans="1:10" x14ac:dyDescent="0.25">
      <c r="A414" s="2">
        <v>4118</v>
      </c>
      <c r="B414" s="2">
        <v>7</v>
      </c>
      <c r="C414" t="s">
        <v>415</v>
      </c>
      <c r="D414" s="4">
        <v>0</v>
      </c>
      <c r="F414">
        <v>4115</v>
      </c>
      <c r="G414">
        <v>7</v>
      </c>
      <c r="H414" t="s">
        <v>413</v>
      </c>
      <c r="I414">
        <v>0</v>
      </c>
      <c r="J414" s="4">
        <v>0</v>
      </c>
    </row>
    <row r="415" spans="1:10" x14ac:dyDescent="0.25">
      <c r="A415" s="2">
        <v>4119</v>
      </c>
      <c r="B415" s="2">
        <v>7</v>
      </c>
      <c r="C415" t="s">
        <v>416</v>
      </c>
      <c r="D415" s="4">
        <v>0</v>
      </c>
      <c r="F415">
        <v>4116</v>
      </c>
      <c r="G415">
        <v>7</v>
      </c>
      <c r="H415" t="s">
        <v>414</v>
      </c>
      <c r="I415">
        <v>0</v>
      </c>
      <c r="J415" s="4">
        <v>0</v>
      </c>
    </row>
    <row r="416" spans="1:10" x14ac:dyDescent="0.25">
      <c r="A416" s="2">
        <v>4120</v>
      </c>
      <c r="B416" s="2">
        <v>7</v>
      </c>
      <c r="C416" t="s">
        <v>417</v>
      </c>
      <c r="D416" s="4">
        <v>0</v>
      </c>
      <c r="F416">
        <v>4118</v>
      </c>
      <c r="G416">
        <v>7</v>
      </c>
      <c r="H416" t="s">
        <v>415</v>
      </c>
      <c r="I416">
        <v>0</v>
      </c>
      <c r="J416" s="4">
        <v>0</v>
      </c>
    </row>
    <row r="417" spans="1:10" x14ac:dyDescent="0.25">
      <c r="A417" s="2">
        <v>4121</v>
      </c>
      <c r="B417" s="2">
        <v>7</v>
      </c>
      <c r="C417" t="s">
        <v>418</v>
      </c>
      <c r="D417" s="4">
        <v>0</v>
      </c>
      <c r="F417">
        <v>4119</v>
      </c>
      <c r="G417">
        <v>7</v>
      </c>
      <c r="H417" t="s">
        <v>416</v>
      </c>
      <c r="I417">
        <v>0</v>
      </c>
      <c r="J417" s="4">
        <v>0</v>
      </c>
    </row>
    <row r="418" spans="1:10" x14ac:dyDescent="0.25">
      <c r="A418" s="2">
        <v>4122</v>
      </c>
      <c r="B418" s="2">
        <v>7</v>
      </c>
      <c r="C418" t="s">
        <v>419</v>
      </c>
      <c r="D418" s="4">
        <v>0</v>
      </c>
      <c r="F418">
        <v>4120</v>
      </c>
      <c r="G418">
        <v>7</v>
      </c>
      <c r="H418" t="s">
        <v>417</v>
      </c>
      <c r="I418">
        <v>0</v>
      </c>
      <c r="J418" s="4">
        <v>0</v>
      </c>
    </row>
    <row r="419" spans="1:10" x14ac:dyDescent="0.25">
      <c r="A419" s="2">
        <v>4123</v>
      </c>
      <c r="B419" s="2">
        <v>7</v>
      </c>
      <c r="C419" t="s">
        <v>420</v>
      </c>
      <c r="D419" s="4">
        <v>0</v>
      </c>
      <c r="F419">
        <v>4121</v>
      </c>
      <c r="G419">
        <v>7</v>
      </c>
      <c r="H419" t="s">
        <v>418</v>
      </c>
      <c r="I419">
        <v>0</v>
      </c>
      <c r="J419" s="4">
        <v>0</v>
      </c>
    </row>
    <row r="420" spans="1:10" x14ac:dyDescent="0.25">
      <c r="A420" s="2">
        <v>4124</v>
      </c>
      <c r="B420" s="2">
        <v>7</v>
      </c>
      <c r="C420" t="s">
        <v>421</v>
      </c>
      <c r="D420" s="4">
        <v>0</v>
      </c>
      <c r="F420">
        <v>4122</v>
      </c>
      <c r="G420">
        <v>7</v>
      </c>
      <c r="H420" t="s">
        <v>419</v>
      </c>
      <c r="I420">
        <v>0</v>
      </c>
      <c r="J420" s="4">
        <v>0</v>
      </c>
    </row>
    <row r="421" spans="1:10" x14ac:dyDescent="0.25">
      <c r="A421" s="2">
        <v>4126</v>
      </c>
      <c r="B421" s="2">
        <v>7</v>
      </c>
      <c r="C421" t="s">
        <v>422</v>
      </c>
      <c r="D421" s="4">
        <v>0</v>
      </c>
      <c r="F421">
        <v>4123</v>
      </c>
      <c r="G421">
        <v>7</v>
      </c>
      <c r="H421" t="s">
        <v>420</v>
      </c>
      <c r="I421">
        <v>0</v>
      </c>
      <c r="J421" s="4">
        <v>0</v>
      </c>
    </row>
    <row r="422" spans="1:10" x14ac:dyDescent="0.25">
      <c r="A422" s="2">
        <v>4127</v>
      </c>
      <c r="B422" s="2">
        <v>7</v>
      </c>
      <c r="C422" t="s">
        <v>423</v>
      </c>
      <c r="D422" s="4">
        <v>0</v>
      </c>
      <c r="F422">
        <v>4124</v>
      </c>
      <c r="G422">
        <v>7</v>
      </c>
      <c r="H422" t="s">
        <v>421</v>
      </c>
      <c r="I422">
        <v>0</v>
      </c>
      <c r="J422" s="4">
        <v>0</v>
      </c>
    </row>
    <row r="423" spans="1:10" x14ac:dyDescent="0.25">
      <c r="A423" s="2">
        <v>4131</v>
      </c>
      <c r="B423" s="2">
        <v>7</v>
      </c>
      <c r="C423" t="s">
        <v>424</v>
      </c>
      <c r="D423" s="4">
        <v>0</v>
      </c>
      <c r="F423">
        <v>4126</v>
      </c>
      <c r="G423">
        <v>7</v>
      </c>
      <c r="H423" t="s">
        <v>422</v>
      </c>
      <c r="I423">
        <v>0</v>
      </c>
      <c r="J423" s="4">
        <v>0</v>
      </c>
    </row>
    <row r="424" spans="1:10" x14ac:dyDescent="0.25">
      <c r="A424" s="2">
        <v>4132</v>
      </c>
      <c r="B424" s="2">
        <v>7</v>
      </c>
      <c r="C424" t="s">
        <v>425</v>
      </c>
      <c r="D424" s="4">
        <v>0</v>
      </c>
      <c r="F424">
        <v>4127</v>
      </c>
      <c r="G424">
        <v>7</v>
      </c>
      <c r="H424" t="s">
        <v>423</v>
      </c>
      <c r="I424">
        <v>0</v>
      </c>
      <c r="J424" s="4">
        <v>0</v>
      </c>
    </row>
    <row r="425" spans="1:10" x14ac:dyDescent="0.25">
      <c r="A425" s="2">
        <v>4135</v>
      </c>
      <c r="B425" s="2">
        <v>7</v>
      </c>
      <c r="C425" t="s">
        <v>426</v>
      </c>
      <c r="D425" s="4">
        <v>0</v>
      </c>
      <c r="F425">
        <v>4131</v>
      </c>
      <c r="G425">
        <v>7</v>
      </c>
      <c r="H425" t="s">
        <v>424</v>
      </c>
      <c r="I425">
        <v>0</v>
      </c>
      <c r="J425" s="4">
        <v>0</v>
      </c>
    </row>
    <row r="426" spans="1:10" x14ac:dyDescent="0.25">
      <c r="A426" s="2">
        <v>4137</v>
      </c>
      <c r="B426" s="2">
        <v>7</v>
      </c>
      <c r="C426" t="s">
        <v>427</v>
      </c>
      <c r="D426" s="4">
        <v>0</v>
      </c>
      <c r="F426">
        <v>4132</v>
      </c>
      <c r="G426">
        <v>7</v>
      </c>
      <c r="H426" t="s">
        <v>425</v>
      </c>
      <c r="I426">
        <v>0</v>
      </c>
      <c r="J426" s="4">
        <v>0</v>
      </c>
    </row>
    <row r="427" spans="1:10" x14ac:dyDescent="0.25">
      <c r="A427" s="2">
        <v>4138</v>
      </c>
      <c r="B427" s="2">
        <v>7</v>
      </c>
      <c r="C427" t="s">
        <v>428</v>
      </c>
      <c r="D427" s="4">
        <v>0</v>
      </c>
      <c r="F427">
        <v>4135</v>
      </c>
      <c r="G427">
        <v>7</v>
      </c>
      <c r="H427" t="s">
        <v>426</v>
      </c>
      <c r="I427">
        <v>0</v>
      </c>
      <c r="J427" s="4">
        <v>0</v>
      </c>
    </row>
    <row r="428" spans="1:10" x14ac:dyDescent="0.25">
      <c r="A428" s="2">
        <v>4139</v>
      </c>
      <c r="B428" s="2">
        <v>7</v>
      </c>
      <c r="C428" t="s">
        <v>429</v>
      </c>
      <c r="D428" s="4">
        <v>0</v>
      </c>
      <c r="F428">
        <v>4137</v>
      </c>
      <c r="G428">
        <v>7</v>
      </c>
      <c r="H428" t="s">
        <v>427</v>
      </c>
      <c r="I428">
        <v>0</v>
      </c>
      <c r="J428" s="4">
        <v>0</v>
      </c>
    </row>
    <row r="429" spans="1:10" x14ac:dyDescent="0.25">
      <c r="A429" s="2">
        <v>4140</v>
      </c>
      <c r="B429" s="2">
        <v>7</v>
      </c>
      <c r="C429" t="s">
        <v>430</v>
      </c>
      <c r="D429" s="4">
        <v>0</v>
      </c>
      <c r="F429">
        <v>4138</v>
      </c>
      <c r="G429">
        <v>7</v>
      </c>
      <c r="H429" t="s">
        <v>428</v>
      </c>
      <c r="I429">
        <v>0</v>
      </c>
      <c r="J429" s="4">
        <v>0</v>
      </c>
    </row>
    <row r="430" spans="1:10" x14ac:dyDescent="0.25">
      <c r="A430" s="2">
        <v>4141</v>
      </c>
      <c r="B430" s="2">
        <v>7</v>
      </c>
      <c r="C430" t="s">
        <v>431</v>
      </c>
      <c r="D430" s="4">
        <v>0</v>
      </c>
      <c r="F430">
        <v>4139</v>
      </c>
      <c r="G430">
        <v>7</v>
      </c>
      <c r="H430" t="s">
        <v>429</v>
      </c>
      <c r="I430">
        <v>0</v>
      </c>
      <c r="J430" s="4">
        <v>0</v>
      </c>
    </row>
    <row r="431" spans="1:10" x14ac:dyDescent="0.25">
      <c r="A431" s="2">
        <v>4142</v>
      </c>
      <c r="B431" s="2">
        <v>7</v>
      </c>
      <c r="C431" t="s">
        <v>432</v>
      </c>
      <c r="D431" s="4">
        <v>0</v>
      </c>
      <c r="F431">
        <v>4140</v>
      </c>
      <c r="G431">
        <v>7</v>
      </c>
      <c r="H431" t="s">
        <v>430</v>
      </c>
      <c r="I431">
        <v>0</v>
      </c>
      <c r="J431" s="4">
        <v>0</v>
      </c>
    </row>
    <row r="432" spans="1:10" x14ac:dyDescent="0.25">
      <c r="A432" s="2">
        <v>4143</v>
      </c>
      <c r="B432" s="2">
        <v>7</v>
      </c>
      <c r="C432" t="s">
        <v>433</v>
      </c>
      <c r="D432" s="4">
        <v>0</v>
      </c>
      <c r="F432">
        <v>4141</v>
      </c>
      <c r="G432">
        <v>7</v>
      </c>
      <c r="H432" t="s">
        <v>431</v>
      </c>
      <c r="I432">
        <v>0</v>
      </c>
      <c r="J432" s="4">
        <v>0</v>
      </c>
    </row>
    <row r="433" spans="1:10" x14ac:dyDescent="0.25">
      <c r="A433" s="2">
        <v>4144</v>
      </c>
      <c r="B433" s="2">
        <v>7</v>
      </c>
      <c r="C433" t="s">
        <v>434</v>
      </c>
      <c r="D433" s="4">
        <v>0</v>
      </c>
      <c r="F433">
        <v>4142</v>
      </c>
      <c r="G433">
        <v>7</v>
      </c>
      <c r="H433" t="s">
        <v>432</v>
      </c>
      <c r="I433">
        <v>0</v>
      </c>
      <c r="J433" s="4">
        <v>0</v>
      </c>
    </row>
    <row r="434" spans="1:10" x14ac:dyDescent="0.25">
      <c r="A434" s="2">
        <v>4145</v>
      </c>
      <c r="B434" s="2">
        <v>7</v>
      </c>
      <c r="C434" t="s">
        <v>435</v>
      </c>
      <c r="D434" s="4">
        <v>0</v>
      </c>
      <c r="F434">
        <v>4143</v>
      </c>
      <c r="G434">
        <v>7</v>
      </c>
      <c r="H434" t="s">
        <v>433</v>
      </c>
      <c r="I434">
        <v>0</v>
      </c>
      <c r="J434" s="4">
        <v>0</v>
      </c>
    </row>
    <row r="435" spans="1:10" x14ac:dyDescent="0.25">
      <c r="A435" s="2">
        <v>4146</v>
      </c>
      <c r="B435" s="2">
        <v>7</v>
      </c>
      <c r="C435" t="s">
        <v>436</v>
      </c>
      <c r="D435" s="4">
        <v>0</v>
      </c>
      <c r="F435">
        <v>4144</v>
      </c>
      <c r="G435">
        <v>7</v>
      </c>
      <c r="H435" t="s">
        <v>434</v>
      </c>
      <c r="I435">
        <v>0</v>
      </c>
      <c r="J435" s="4">
        <v>0</v>
      </c>
    </row>
    <row r="436" spans="1:10" x14ac:dyDescent="0.25">
      <c r="A436" s="2">
        <v>4150</v>
      </c>
      <c r="B436" s="2">
        <v>7</v>
      </c>
      <c r="C436" t="s">
        <v>437</v>
      </c>
      <c r="D436" s="4">
        <v>0</v>
      </c>
      <c r="F436">
        <v>4145</v>
      </c>
      <c r="G436">
        <v>7</v>
      </c>
      <c r="H436" t="s">
        <v>435</v>
      </c>
      <c r="I436">
        <v>0</v>
      </c>
      <c r="J436" s="4">
        <v>0</v>
      </c>
    </row>
    <row r="437" spans="1:10" x14ac:dyDescent="0.25">
      <c r="A437" s="2">
        <v>4151</v>
      </c>
      <c r="B437" s="2">
        <v>7</v>
      </c>
      <c r="C437" t="s">
        <v>438</v>
      </c>
      <c r="D437" s="4">
        <v>0</v>
      </c>
      <c r="F437">
        <v>4146</v>
      </c>
      <c r="G437">
        <v>7</v>
      </c>
      <c r="H437" t="s">
        <v>436</v>
      </c>
      <c r="I437">
        <v>0</v>
      </c>
      <c r="J437" s="4">
        <v>0</v>
      </c>
    </row>
    <row r="438" spans="1:10" x14ac:dyDescent="0.25">
      <c r="A438" s="2">
        <v>4152</v>
      </c>
      <c r="B438" s="2">
        <v>7</v>
      </c>
      <c r="C438" t="s">
        <v>439</v>
      </c>
      <c r="D438" s="4">
        <v>0</v>
      </c>
      <c r="F438">
        <v>4150</v>
      </c>
      <c r="G438">
        <v>7</v>
      </c>
      <c r="H438" t="s">
        <v>437</v>
      </c>
      <c r="I438">
        <v>0</v>
      </c>
      <c r="J438" s="4">
        <v>0</v>
      </c>
    </row>
    <row r="439" spans="1:10" x14ac:dyDescent="0.25">
      <c r="A439" s="2">
        <v>4153</v>
      </c>
      <c r="B439" s="2">
        <v>7</v>
      </c>
      <c r="C439" t="s">
        <v>440</v>
      </c>
      <c r="D439" s="4">
        <v>0</v>
      </c>
      <c r="F439">
        <v>4151</v>
      </c>
      <c r="G439">
        <v>7</v>
      </c>
      <c r="H439" t="s">
        <v>438</v>
      </c>
      <c r="I439">
        <v>0</v>
      </c>
      <c r="J439" s="4">
        <v>0</v>
      </c>
    </row>
    <row r="440" spans="1:10" x14ac:dyDescent="0.25">
      <c r="A440" s="2">
        <v>4155</v>
      </c>
      <c r="B440" s="2">
        <v>7</v>
      </c>
      <c r="C440" t="s">
        <v>441</v>
      </c>
      <c r="D440" s="4">
        <v>0</v>
      </c>
      <c r="F440">
        <v>4152</v>
      </c>
      <c r="G440">
        <v>7</v>
      </c>
      <c r="H440" t="s">
        <v>439</v>
      </c>
      <c r="I440">
        <v>0</v>
      </c>
      <c r="J440" s="4">
        <v>0</v>
      </c>
    </row>
    <row r="441" spans="1:10" x14ac:dyDescent="0.25">
      <c r="A441" s="2">
        <v>4159</v>
      </c>
      <c r="B441" s="2">
        <v>7</v>
      </c>
      <c r="C441" t="s">
        <v>442</v>
      </c>
      <c r="D441" s="4">
        <v>0</v>
      </c>
      <c r="F441">
        <v>4153</v>
      </c>
      <c r="G441">
        <v>7</v>
      </c>
      <c r="H441" t="s">
        <v>440</v>
      </c>
      <c r="I441">
        <v>0</v>
      </c>
      <c r="J441" s="4">
        <v>0</v>
      </c>
    </row>
    <row r="442" spans="1:10" x14ac:dyDescent="0.25">
      <c r="A442" s="2">
        <v>4160</v>
      </c>
      <c r="B442" s="2">
        <v>7</v>
      </c>
      <c r="C442" t="s">
        <v>443</v>
      </c>
      <c r="D442" s="4">
        <v>0</v>
      </c>
      <c r="F442">
        <v>4155</v>
      </c>
      <c r="G442">
        <v>7</v>
      </c>
      <c r="H442" t="s">
        <v>441</v>
      </c>
      <c r="I442">
        <v>0</v>
      </c>
      <c r="J442" s="4">
        <v>0</v>
      </c>
    </row>
    <row r="443" spans="1:10" x14ac:dyDescent="0.25">
      <c r="A443" s="2">
        <v>4161</v>
      </c>
      <c r="B443" s="2">
        <v>7</v>
      </c>
      <c r="C443" t="s">
        <v>444</v>
      </c>
      <c r="D443" s="4">
        <v>0</v>
      </c>
      <c r="F443">
        <v>4159</v>
      </c>
      <c r="G443">
        <v>7</v>
      </c>
      <c r="H443" t="s">
        <v>442</v>
      </c>
      <c r="I443">
        <v>0</v>
      </c>
      <c r="J443" s="4">
        <v>0</v>
      </c>
    </row>
    <row r="444" spans="1:10" x14ac:dyDescent="0.25">
      <c r="A444" s="2">
        <v>4162</v>
      </c>
      <c r="B444" s="2">
        <v>7</v>
      </c>
      <c r="C444" t="s">
        <v>445</v>
      </c>
      <c r="D444" s="4">
        <v>0</v>
      </c>
      <c r="F444">
        <v>4160</v>
      </c>
      <c r="G444">
        <v>7</v>
      </c>
      <c r="H444" t="s">
        <v>443</v>
      </c>
      <c r="I444">
        <v>0</v>
      </c>
      <c r="J444" s="4">
        <v>0</v>
      </c>
    </row>
    <row r="445" spans="1:10" x14ac:dyDescent="0.25">
      <c r="A445" s="2">
        <v>4163</v>
      </c>
      <c r="B445" s="2">
        <v>7</v>
      </c>
      <c r="C445" t="s">
        <v>446</v>
      </c>
      <c r="D445" s="4">
        <v>0</v>
      </c>
      <c r="F445">
        <v>4161</v>
      </c>
      <c r="G445">
        <v>7</v>
      </c>
      <c r="H445" t="s">
        <v>444</v>
      </c>
      <c r="I445">
        <v>0</v>
      </c>
      <c r="J445" s="4">
        <v>0</v>
      </c>
    </row>
    <row r="446" spans="1:10" x14ac:dyDescent="0.25">
      <c r="A446" s="2">
        <v>4164</v>
      </c>
      <c r="B446" s="2">
        <v>7</v>
      </c>
      <c r="C446" t="s">
        <v>447</v>
      </c>
      <c r="D446" s="4">
        <v>0</v>
      </c>
      <c r="F446">
        <v>4162</v>
      </c>
      <c r="G446">
        <v>7</v>
      </c>
      <c r="H446" t="s">
        <v>445</v>
      </c>
      <c r="I446">
        <v>0</v>
      </c>
      <c r="J446" s="4">
        <v>0</v>
      </c>
    </row>
    <row r="447" spans="1:10" x14ac:dyDescent="0.25">
      <c r="A447" s="2">
        <v>4166</v>
      </c>
      <c r="B447" s="2">
        <v>7</v>
      </c>
      <c r="C447" t="s">
        <v>448</v>
      </c>
      <c r="D447" s="4">
        <v>0</v>
      </c>
      <c r="F447">
        <v>4163</v>
      </c>
      <c r="G447">
        <v>7</v>
      </c>
      <c r="H447" t="s">
        <v>446</v>
      </c>
      <c r="I447">
        <v>0</v>
      </c>
      <c r="J447" s="4">
        <v>0</v>
      </c>
    </row>
    <row r="448" spans="1:10" x14ac:dyDescent="0.25">
      <c r="A448" s="2">
        <v>4167</v>
      </c>
      <c r="B448" s="2">
        <v>7</v>
      </c>
      <c r="C448" t="s">
        <v>449</v>
      </c>
      <c r="D448" s="4">
        <v>0</v>
      </c>
      <c r="F448">
        <v>4164</v>
      </c>
      <c r="G448">
        <v>7</v>
      </c>
      <c r="H448" t="s">
        <v>447</v>
      </c>
      <c r="I448">
        <v>0</v>
      </c>
      <c r="J448" s="4">
        <v>0</v>
      </c>
    </row>
    <row r="449" spans="1:10" x14ac:dyDescent="0.25">
      <c r="A449" s="2">
        <v>4168</v>
      </c>
      <c r="B449" s="2">
        <v>7</v>
      </c>
      <c r="C449" t="s">
        <v>450</v>
      </c>
      <c r="D449" s="4">
        <v>0</v>
      </c>
      <c r="F449">
        <v>4166</v>
      </c>
      <c r="G449">
        <v>7</v>
      </c>
      <c r="H449" t="s">
        <v>448</v>
      </c>
      <c r="I449">
        <v>0</v>
      </c>
      <c r="J449" s="4">
        <v>0</v>
      </c>
    </row>
    <row r="450" spans="1:10" x14ac:dyDescent="0.25">
      <c r="A450" s="2">
        <v>4169</v>
      </c>
      <c r="B450" s="2">
        <v>7</v>
      </c>
      <c r="C450" t="s">
        <v>451</v>
      </c>
      <c r="D450" s="4">
        <v>0</v>
      </c>
      <c r="F450">
        <v>4167</v>
      </c>
      <c r="G450">
        <v>7</v>
      </c>
      <c r="H450" t="s">
        <v>449</v>
      </c>
      <c r="I450">
        <v>0</v>
      </c>
      <c r="J450" s="4">
        <v>0</v>
      </c>
    </row>
    <row r="451" spans="1:10" x14ac:dyDescent="0.25">
      <c r="A451" s="2">
        <v>4170</v>
      </c>
      <c r="B451" s="2">
        <v>7</v>
      </c>
      <c r="C451" t="s">
        <v>452</v>
      </c>
      <c r="D451" s="4">
        <v>0</v>
      </c>
      <c r="F451">
        <v>4168</v>
      </c>
      <c r="G451">
        <v>7</v>
      </c>
      <c r="H451" t="s">
        <v>450</v>
      </c>
      <c r="I451">
        <v>0</v>
      </c>
      <c r="J451" s="4">
        <v>0</v>
      </c>
    </row>
    <row r="452" spans="1:10" x14ac:dyDescent="0.25">
      <c r="A452" s="2">
        <v>4171</v>
      </c>
      <c r="B452" s="2">
        <v>7</v>
      </c>
      <c r="C452" t="s">
        <v>453</v>
      </c>
      <c r="D452" s="4">
        <v>0</v>
      </c>
      <c r="F452">
        <v>4169</v>
      </c>
      <c r="G452">
        <v>7</v>
      </c>
      <c r="H452" t="s">
        <v>451</v>
      </c>
      <c r="I452">
        <v>0</v>
      </c>
      <c r="J452" s="4">
        <v>0</v>
      </c>
    </row>
    <row r="453" spans="1:10" x14ac:dyDescent="0.25">
      <c r="A453" s="2">
        <v>4172</v>
      </c>
      <c r="B453" s="2">
        <v>7</v>
      </c>
      <c r="C453" t="s">
        <v>454</v>
      </c>
      <c r="D453" s="4">
        <v>0</v>
      </c>
      <c r="F453">
        <v>4170</v>
      </c>
      <c r="G453">
        <v>7</v>
      </c>
      <c r="H453" t="s">
        <v>452</v>
      </c>
      <c r="I453">
        <v>0</v>
      </c>
      <c r="J453" s="4">
        <v>0</v>
      </c>
    </row>
    <row r="454" spans="1:10" x14ac:dyDescent="0.25">
      <c r="A454" s="2">
        <v>4177</v>
      </c>
      <c r="B454" s="2">
        <v>7</v>
      </c>
      <c r="C454" t="s">
        <v>455</v>
      </c>
      <c r="D454" s="4">
        <v>0</v>
      </c>
      <c r="F454">
        <v>4171</v>
      </c>
      <c r="G454">
        <v>7</v>
      </c>
      <c r="H454" t="s">
        <v>453</v>
      </c>
      <c r="I454">
        <v>0</v>
      </c>
      <c r="J454" s="4">
        <v>0</v>
      </c>
    </row>
    <row r="455" spans="1:10" x14ac:dyDescent="0.25">
      <c r="A455" s="2">
        <v>4178</v>
      </c>
      <c r="B455" s="2">
        <v>7</v>
      </c>
      <c r="C455" t="s">
        <v>456</v>
      </c>
      <c r="D455" s="4">
        <v>0</v>
      </c>
      <c r="F455">
        <v>4172</v>
      </c>
      <c r="G455">
        <v>7</v>
      </c>
      <c r="H455" t="s">
        <v>454</v>
      </c>
      <c r="I455">
        <v>0</v>
      </c>
      <c r="J455" s="4">
        <v>0</v>
      </c>
    </row>
    <row r="456" spans="1:10" x14ac:dyDescent="0.25">
      <c r="A456" s="2">
        <v>4181</v>
      </c>
      <c r="B456" s="2">
        <v>7</v>
      </c>
      <c r="C456" t="s">
        <v>457</v>
      </c>
      <c r="D456" s="4">
        <v>0</v>
      </c>
      <c r="F456">
        <v>4177</v>
      </c>
      <c r="G456">
        <v>7</v>
      </c>
      <c r="H456" t="s">
        <v>455</v>
      </c>
      <c r="I456">
        <v>0</v>
      </c>
      <c r="J456" s="4">
        <v>0</v>
      </c>
    </row>
    <row r="457" spans="1:10" x14ac:dyDescent="0.25">
      <c r="A457" s="2">
        <v>4183</v>
      </c>
      <c r="B457" s="2">
        <v>7</v>
      </c>
      <c r="C457" t="s">
        <v>458</v>
      </c>
      <c r="D457" s="4">
        <v>0</v>
      </c>
      <c r="F457">
        <v>4178</v>
      </c>
      <c r="G457">
        <v>7</v>
      </c>
      <c r="H457" t="s">
        <v>456</v>
      </c>
      <c r="I457">
        <v>0</v>
      </c>
      <c r="J457" s="4">
        <v>0</v>
      </c>
    </row>
    <row r="458" spans="1:10" x14ac:dyDescent="0.25">
      <c r="A458" s="2">
        <v>4184</v>
      </c>
      <c r="B458" s="2">
        <v>7</v>
      </c>
      <c r="C458" t="s">
        <v>459</v>
      </c>
      <c r="D458" s="4">
        <v>0</v>
      </c>
      <c r="F458">
        <v>4181</v>
      </c>
      <c r="G458">
        <v>7</v>
      </c>
      <c r="H458" t="s">
        <v>457</v>
      </c>
      <c r="I458">
        <v>0</v>
      </c>
      <c r="J458" s="4">
        <v>0</v>
      </c>
    </row>
    <row r="459" spans="1:10" x14ac:dyDescent="0.25">
      <c r="A459" s="2">
        <v>4185</v>
      </c>
      <c r="B459" s="2">
        <v>7</v>
      </c>
      <c r="C459" t="s">
        <v>460</v>
      </c>
      <c r="D459" s="4">
        <v>0</v>
      </c>
      <c r="F459">
        <v>4183</v>
      </c>
      <c r="G459">
        <v>7</v>
      </c>
      <c r="H459" t="s">
        <v>458</v>
      </c>
      <c r="I459">
        <v>0</v>
      </c>
      <c r="J459" s="4">
        <v>0</v>
      </c>
    </row>
    <row r="460" spans="1:10" x14ac:dyDescent="0.25">
      <c r="A460" s="2">
        <v>4186</v>
      </c>
      <c r="B460" s="2">
        <v>7</v>
      </c>
      <c r="C460" t="s">
        <v>461</v>
      </c>
      <c r="D460" s="4">
        <v>0</v>
      </c>
      <c r="F460">
        <v>4184</v>
      </c>
      <c r="G460">
        <v>7</v>
      </c>
      <c r="H460" t="s">
        <v>459</v>
      </c>
      <c r="I460">
        <v>0</v>
      </c>
      <c r="J460" s="4">
        <v>0</v>
      </c>
    </row>
    <row r="461" spans="1:10" x14ac:dyDescent="0.25">
      <c r="A461" s="2">
        <v>4187</v>
      </c>
      <c r="B461" s="2">
        <v>7</v>
      </c>
      <c r="C461" t="s">
        <v>462</v>
      </c>
      <c r="D461" s="4">
        <v>0</v>
      </c>
      <c r="F461">
        <v>4185</v>
      </c>
      <c r="G461">
        <v>7</v>
      </c>
      <c r="H461" t="s">
        <v>460</v>
      </c>
      <c r="I461">
        <v>0</v>
      </c>
      <c r="J461" s="4">
        <v>0</v>
      </c>
    </row>
    <row r="462" spans="1:10" x14ac:dyDescent="0.25">
      <c r="A462" s="2">
        <v>4188</v>
      </c>
      <c r="B462" s="2">
        <v>7</v>
      </c>
      <c r="C462" t="s">
        <v>463</v>
      </c>
      <c r="D462" s="4">
        <v>0</v>
      </c>
      <c r="F462">
        <v>4186</v>
      </c>
      <c r="G462">
        <v>7</v>
      </c>
      <c r="H462" t="s">
        <v>461</v>
      </c>
      <c r="I462">
        <v>0</v>
      </c>
      <c r="J462" s="4">
        <v>0</v>
      </c>
    </row>
    <row r="463" spans="1:10" x14ac:dyDescent="0.25">
      <c r="A463" s="2">
        <v>4189</v>
      </c>
      <c r="B463" s="2">
        <v>7</v>
      </c>
      <c r="C463" t="s">
        <v>464</v>
      </c>
      <c r="D463" s="4">
        <v>0</v>
      </c>
      <c r="F463">
        <v>4187</v>
      </c>
      <c r="G463">
        <v>7</v>
      </c>
      <c r="H463" t="s">
        <v>462</v>
      </c>
      <c r="I463">
        <v>0</v>
      </c>
      <c r="J463" s="4">
        <v>0</v>
      </c>
    </row>
    <row r="464" spans="1:10" x14ac:dyDescent="0.25">
      <c r="A464" s="2">
        <v>4190</v>
      </c>
      <c r="B464" s="2">
        <v>7</v>
      </c>
      <c r="C464" t="s">
        <v>465</v>
      </c>
      <c r="D464" s="4">
        <v>0</v>
      </c>
      <c r="F464">
        <v>4188</v>
      </c>
      <c r="G464">
        <v>7</v>
      </c>
      <c r="H464" t="s">
        <v>463</v>
      </c>
      <c r="I464">
        <v>0</v>
      </c>
      <c r="J464" s="4">
        <v>0</v>
      </c>
    </row>
    <row r="465" spans="1:10" x14ac:dyDescent="0.25">
      <c r="A465" s="2">
        <v>4191</v>
      </c>
      <c r="B465" s="2">
        <v>7</v>
      </c>
      <c r="C465" t="s">
        <v>466</v>
      </c>
      <c r="D465" s="4">
        <v>0</v>
      </c>
      <c r="F465">
        <v>4189</v>
      </c>
      <c r="G465">
        <v>7</v>
      </c>
      <c r="H465" t="s">
        <v>464</v>
      </c>
      <c r="I465">
        <v>0</v>
      </c>
      <c r="J465" s="4">
        <v>0</v>
      </c>
    </row>
    <row r="466" spans="1:10" x14ac:dyDescent="0.25">
      <c r="A466" s="2">
        <v>4192</v>
      </c>
      <c r="B466" s="2">
        <v>7</v>
      </c>
      <c r="C466" t="s">
        <v>467</v>
      </c>
      <c r="D466" s="4">
        <v>0</v>
      </c>
      <c r="F466">
        <v>4190</v>
      </c>
      <c r="G466">
        <v>7</v>
      </c>
      <c r="H466" t="s">
        <v>465</v>
      </c>
      <c r="I466">
        <v>0</v>
      </c>
      <c r="J466" s="4">
        <v>0</v>
      </c>
    </row>
    <row r="467" spans="1:10" x14ac:dyDescent="0.25">
      <c r="A467" s="2">
        <v>4193</v>
      </c>
      <c r="B467" s="2">
        <v>7</v>
      </c>
      <c r="C467" t="s">
        <v>468</v>
      </c>
      <c r="D467" s="4">
        <v>0</v>
      </c>
      <c r="F467">
        <v>4191</v>
      </c>
      <c r="G467">
        <v>7</v>
      </c>
      <c r="H467" t="s">
        <v>466</v>
      </c>
      <c r="I467">
        <v>0</v>
      </c>
      <c r="J467" s="4">
        <v>0</v>
      </c>
    </row>
    <row r="468" spans="1:10" x14ac:dyDescent="0.25">
      <c r="A468" s="2">
        <v>4194</v>
      </c>
      <c r="B468" s="2">
        <v>7</v>
      </c>
      <c r="C468" t="s">
        <v>469</v>
      </c>
      <c r="D468" s="4">
        <v>0</v>
      </c>
      <c r="F468">
        <v>4192</v>
      </c>
      <c r="G468">
        <v>7</v>
      </c>
      <c r="H468" t="s">
        <v>467</v>
      </c>
      <c r="I468">
        <v>0</v>
      </c>
      <c r="J468" s="4">
        <v>0</v>
      </c>
    </row>
    <row r="469" spans="1:10" x14ac:dyDescent="0.25">
      <c r="A469" s="2">
        <v>4195</v>
      </c>
      <c r="B469" s="2">
        <v>7</v>
      </c>
      <c r="C469" t="s">
        <v>470</v>
      </c>
      <c r="D469" s="4">
        <v>0</v>
      </c>
      <c r="F469">
        <v>4193</v>
      </c>
      <c r="G469">
        <v>7</v>
      </c>
      <c r="H469" t="s">
        <v>468</v>
      </c>
      <c r="I469">
        <v>0</v>
      </c>
      <c r="J469" s="4">
        <v>0</v>
      </c>
    </row>
    <row r="470" spans="1:10" x14ac:dyDescent="0.25">
      <c r="A470" s="2">
        <v>4198</v>
      </c>
      <c r="B470" s="2">
        <v>7</v>
      </c>
      <c r="C470" t="s">
        <v>471</v>
      </c>
      <c r="D470" s="4">
        <v>0</v>
      </c>
      <c r="F470">
        <v>4194</v>
      </c>
      <c r="G470">
        <v>7</v>
      </c>
      <c r="H470" t="s">
        <v>469</v>
      </c>
      <c r="I470">
        <v>0</v>
      </c>
      <c r="J470" s="4">
        <v>0</v>
      </c>
    </row>
    <row r="471" spans="1:10" x14ac:dyDescent="0.25">
      <c r="A471" s="2">
        <v>4199</v>
      </c>
      <c r="B471" s="2">
        <v>7</v>
      </c>
      <c r="C471" t="s">
        <v>472</v>
      </c>
      <c r="D471" s="4">
        <v>0</v>
      </c>
      <c r="F471">
        <v>4195</v>
      </c>
      <c r="G471">
        <v>7</v>
      </c>
      <c r="H471" t="s">
        <v>470</v>
      </c>
      <c r="I471">
        <v>0</v>
      </c>
      <c r="J471" s="4">
        <v>0</v>
      </c>
    </row>
    <row r="472" spans="1:10" x14ac:dyDescent="0.25">
      <c r="A472" s="2">
        <v>4200</v>
      </c>
      <c r="B472" s="2">
        <v>7</v>
      </c>
      <c r="C472" t="s">
        <v>473</v>
      </c>
      <c r="D472" s="4">
        <v>0</v>
      </c>
      <c r="F472">
        <v>4198</v>
      </c>
      <c r="G472">
        <v>7</v>
      </c>
      <c r="H472" t="s">
        <v>471</v>
      </c>
      <c r="I472">
        <v>0</v>
      </c>
      <c r="J472" s="4">
        <v>0</v>
      </c>
    </row>
    <row r="473" spans="1:10" x14ac:dyDescent="0.25">
      <c r="A473" s="2">
        <v>4201</v>
      </c>
      <c r="B473" s="2">
        <v>7</v>
      </c>
      <c r="C473" t="s">
        <v>474</v>
      </c>
      <c r="D473" s="4">
        <v>0</v>
      </c>
      <c r="F473">
        <v>4199</v>
      </c>
      <c r="G473">
        <v>7</v>
      </c>
      <c r="H473" t="s">
        <v>472</v>
      </c>
      <c r="I473">
        <v>0</v>
      </c>
      <c r="J473" s="4">
        <v>0</v>
      </c>
    </row>
    <row r="474" spans="1:10" x14ac:dyDescent="0.25">
      <c r="A474" s="2">
        <v>4203</v>
      </c>
      <c r="B474" s="2">
        <v>7</v>
      </c>
      <c r="C474" t="s">
        <v>475</v>
      </c>
      <c r="D474" s="4">
        <v>0</v>
      </c>
      <c r="F474">
        <v>4200</v>
      </c>
      <c r="G474">
        <v>7</v>
      </c>
      <c r="H474" t="s">
        <v>473</v>
      </c>
      <c r="I474">
        <v>0</v>
      </c>
      <c r="J474" s="4">
        <v>0</v>
      </c>
    </row>
    <row r="475" spans="1:10" x14ac:dyDescent="0.25">
      <c r="A475" s="2">
        <v>4204</v>
      </c>
      <c r="B475" s="2">
        <v>7</v>
      </c>
      <c r="C475" t="s">
        <v>476</v>
      </c>
      <c r="D475" s="4">
        <v>0</v>
      </c>
      <c r="F475">
        <v>4201</v>
      </c>
      <c r="G475">
        <v>7</v>
      </c>
      <c r="H475" t="s">
        <v>474</v>
      </c>
      <c r="I475">
        <v>0</v>
      </c>
      <c r="J475" s="4">
        <v>0</v>
      </c>
    </row>
    <row r="476" spans="1:10" x14ac:dyDescent="0.25">
      <c r="A476" s="2">
        <v>4205</v>
      </c>
      <c r="B476" s="2">
        <v>7</v>
      </c>
      <c r="C476" t="s">
        <v>477</v>
      </c>
      <c r="D476" s="4">
        <v>0</v>
      </c>
      <c r="F476">
        <v>4203</v>
      </c>
      <c r="G476">
        <v>7</v>
      </c>
      <c r="H476" t="s">
        <v>475</v>
      </c>
      <c r="I476">
        <v>0</v>
      </c>
      <c r="J476" s="4">
        <v>0</v>
      </c>
    </row>
    <row r="477" spans="1:10" x14ac:dyDescent="0.25">
      <c r="A477" s="2">
        <v>4207</v>
      </c>
      <c r="B477" s="2">
        <v>7</v>
      </c>
      <c r="C477" t="s">
        <v>478</v>
      </c>
      <c r="D477" s="4">
        <v>0</v>
      </c>
      <c r="F477">
        <v>4204</v>
      </c>
      <c r="G477">
        <v>7</v>
      </c>
      <c r="H477" t="s">
        <v>476</v>
      </c>
      <c r="I477">
        <v>0</v>
      </c>
      <c r="J477" s="4">
        <v>0</v>
      </c>
    </row>
    <row r="478" spans="1:10" x14ac:dyDescent="0.25">
      <c r="A478" s="2">
        <v>4208</v>
      </c>
      <c r="B478" s="2">
        <v>7</v>
      </c>
      <c r="C478" t="s">
        <v>479</v>
      </c>
      <c r="D478" s="4">
        <v>0</v>
      </c>
      <c r="F478">
        <v>4205</v>
      </c>
      <c r="G478">
        <v>7</v>
      </c>
      <c r="H478" t="s">
        <v>477</v>
      </c>
      <c r="I478">
        <v>0</v>
      </c>
      <c r="J478" s="4">
        <v>0</v>
      </c>
    </row>
    <row r="479" spans="1:10" x14ac:dyDescent="0.25">
      <c r="A479" s="2">
        <v>4209</v>
      </c>
      <c r="B479" s="2">
        <v>7</v>
      </c>
      <c r="C479" t="s">
        <v>480</v>
      </c>
      <c r="D479" s="4">
        <v>0</v>
      </c>
      <c r="F479">
        <v>4207</v>
      </c>
      <c r="G479">
        <v>7</v>
      </c>
      <c r="H479" t="s">
        <v>478</v>
      </c>
      <c r="I479">
        <v>0</v>
      </c>
      <c r="J479" s="4">
        <v>0</v>
      </c>
    </row>
    <row r="480" spans="1:10" x14ac:dyDescent="0.25">
      <c r="A480" s="2">
        <v>4210</v>
      </c>
      <c r="B480" s="2">
        <v>7</v>
      </c>
      <c r="C480" t="s">
        <v>481</v>
      </c>
      <c r="D480" s="4">
        <v>0</v>
      </c>
      <c r="F480">
        <v>4208</v>
      </c>
      <c r="G480">
        <v>7</v>
      </c>
      <c r="H480" t="s">
        <v>479</v>
      </c>
      <c r="I480">
        <v>0</v>
      </c>
      <c r="J480" s="4">
        <v>0</v>
      </c>
    </row>
    <row r="481" spans="1:10" x14ac:dyDescent="0.25">
      <c r="A481" s="2">
        <v>4212</v>
      </c>
      <c r="B481" s="2">
        <v>7</v>
      </c>
      <c r="C481" t="s">
        <v>482</v>
      </c>
      <c r="D481" s="4">
        <v>0</v>
      </c>
      <c r="F481">
        <v>4209</v>
      </c>
      <c r="G481">
        <v>7</v>
      </c>
      <c r="H481" t="s">
        <v>480</v>
      </c>
      <c r="I481">
        <v>0</v>
      </c>
      <c r="J481" s="4">
        <v>0</v>
      </c>
    </row>
    <row r="482" spans="1:10" x14ac:dyDescent="0.25">
      <c r="A482" s="2">
        <v>4213</v>
      </c>
      <c r="B482" s="2">
        <v>7</v>
      </c>
      <c r="C482" t="s">
        <v>483</v>
      </c>
      <c r="D482" s="4">
        <v>0</v>
      </c>
      <c r="F482">
        <v>4210</v>
      </c>
      <c r="G482">
        <v>7</v>
      </c>
      <c r="H482" t="s">
        <v>481</v>
      </c>
      <c r="I482">
        <v>0</v>
      </c>
      <c r="J482" s="4">
        <v>0</v>
      </c>
    </row>
    <row r="483" spans="1:10" x14ac:dyDescent="0.25">
      <c r="A483" s="2">
        <v>4214</v>
      </c>
      <c r="B483" s="2">
        <v>7</v>
      </c>
      <c r="C483" t="s">
        <v>484</v>
      </c>
      <c r="D483" s="4">
        <v>0</v>
      </c>
      <c r="F483">
        <v>4212</v>
      </c>
      <c r="G483">
        <v>7</v>
      </c>
      <c r="H483" t="s">
        <v>482</v>
      </c>
      <c r="I483">
        <v>0</v>
      </c>
      <c r="J483" s="4">
        <v>0</v>
      </c>
    </row>
    <row r="484" spans="1:10" x14ac:dyDescent="0.25">
      <c r="A484" s="2">
        <v>4215</v>
      </c>
      <c r="B484" s="2">
        <v>7</v>
      </c>
      <c r="C484" t="s">
        <v>485</v>
      </c>
      <c r="D484" s="4">
        <v>0</v>
      </c>
      <c r="F484">
        <v>4213</v>
      </c>
      <c r="G484">
        <v>7</v>
      </c>
      <c r="H484" t="s">
        <v>483</v>
      </c>
      <c r="I484">
        <v>0</v>
      </c>
      <c r="J484" s="4">
        <v>0</v>
      </c>
    </row>
    <row r="485" spans="1:10" x14ac:dyDescent="0.25">
      <c r="A485" s="2">
        <v>4216</v>
      </c>
      <c r="B485" s="2">
        <v>7</v>
      </c>
      <c r="C485" t="s">
        <v>486</v>
      </c>
      <c r="D485" s="4">
        <v>0</v>
      </c>
      <c r="F485">
        <v>4214</v>
      </c>
      <c r="G485">
        <v>7</v>
      </c>
      <c r="H485" t="s">
        <v>484</v>
      </c>
      <c r="I485">
        <v>0</v>
      </c>
      <c r="J485" s="4">
        <v>0</v>
      </c>
    </row>
    <row r="486" spans="1:10" x14ac:dyDescent="0.25">
      <c r="A486" s="2">
        <v>4217</v>
      </c>
      <c r="B486" s="2">
        <v>7</v>
      </c>
      <c r="C486" t="s">
        <v>487</v>
      </c>
      <c r="D486" s="4">
        <v>0</v>
      </c>
      <c r="F486">
        <v>4215</v>
      </c>
      <c r="G486">
        <v>7</v>
      </c>
      <c r="H486" t="s">
        <v>485</v>
      </c>
      <c r="I486">
        <v>0</v>
      </c>
      <c r="J486" s="4">
        <v>0</v>
      </c>
    </row>
    <row r="487" spans="1:10" x14ac:dyDescent="0.25">
      <c r="A487" s="2">
        <v>4218</v>
      </c>
      <c r="B487" s="2">
        <v>7</v>
      </c>
      <c r="C487" t="s">
        <v>488</v>
      </c>
      <c r="D487" s="4">
        <v>0</v>
      </c>
      <c r="F487">
        <v>4216</v>
      </c>
      <c r="G487">
        <v>7</v>
      </c>
      <c r="H487" t="s">
        <v>486</v>
      </c>
      <c r="I487">
        <v>0</v>
      </c>
      <c r="J487" s="4">
        <v>0</v>
      </c>
    </row>
    <row r="488" spans="1:10" x14ac:dyDescent="0.25">
      <c r="A488" s="2">
        <v>4219</v>
      </c>
      <c r="B488" s="2">
        <v>7</v>
      </c>
      <c r="C488" t="s">
        <v>489</v>
      </c>
      <c r="D488" s="4">
        <v>0</v>
      </c>
      <c r="F488">
        <v>4217</v>
      </c>
      <c r="G488">
        <v>7</v>
      </c>
      <c r="H488" t="s">
        <v>487</v>
      </c>
      <c r="I488">
        <v>0</v>
      </c>
      <c r="J488" s="4">
        <v>0</v>
      </c>
    </row>
    <row r="489" spans="1:10" x14ac:dyDescent="0.25">
      <c r="A489" s="2">
        <v>4220</v>
      </c>
      <c r="B489" s="2">
        <v>7</v>
      </c>
      <c r="C489" t="s">
        <v>490</v>
      </c>
      <c r="D489" s="4">
        <v>0</v>
      </c>
      <c r="F489">
        <v>4218</v>
      </c>
      <c r="G489">
        <v>7</v>
      </c>
      <c r="H489" t="s">
        <v>488</v>
      </c>
      <c r="I489">
        <v>0</v>
      </c>
      <c r="J489" s="4">
        <v>0</v>
      </c>
    </row>
    <row r="490" spans="1:10" x14ac:dyDescent="0.25">
      <c r="A490" s="2">
        <v>4221</v>
      </c>
      <c r="B490" s="2">
        <v>7</v>
      </c>
      <c r="C490" t="s">
        <v>491</v>
      </c>
      <c r="D490" s="4">
        <v>0</v>
      </c>
      <c r="F490">
        <v>4219</v>
      </c>
      <c r="G490">
        <v>7</v>
      </c>
      <c r="H490" t="s">
        <v>489</v>
      </c>
      <c r="I490">
        <v>0</v>
      </c>
      <c r="J490" s="4">
        <v>0</v>
      </c>
    </row>
    <row r="491" spans="1:10" x14ac:dyDescent="0.25">
      <c r="A491" s="2">
        <v>4223</v>
      </c>
      <c r="B491" s="2">
        <v>7</v>
      </c>
      <c r="C491" t="s">
        <v>492</v>
      </c>
      <c r="D491" s="4">
        <v>0</v>
      </c>
      <c r="F491">
        <v>4220</v>
      </c>
      <c r="G491">
        <v>7</v>
      </c>
      <c r="H491" t="s">
        <v>490</v>
      </c>
      <c r="I491">
        <v>0</v>
      </c>
      <c r="J491" s="4">
        <v>0</v>
      </c>
    </row>
    <row r="492" spans="1:10" x14ac:dyDescent="0.25">
      <c r="A492" s="2">
        <v>4224</v>
      </c>
      <c r="B492" s="2">
        <v>7</v>
      </c>
      <c r="C492" t="s">
        <v>493</v>
      </c>
      <c r="D492" s="4">
        <v>0</v>
      </c>
      <c r="F492">
        <v>4221</v>
      </c>
      <c r="G492">
        <v>7</v>
      </c>
      <c r="H492" t="s">
        <v>491</v>
      </c>
      <c r="I492">
        <v>0</v>
      </c>
      <c r="J492" s="4">
        <v>0</v>
      </c>
    </row>
    <row r="493" spans="1:10" x14ac:dyDescent="0.25">
      <c r="A493" s="2">
        <v>4225</v>
      </c>
      <c r="B493" s="2">
        <v>7</v>
      </c>
      <c r="C493" t="s">
        <v>494</v>
      </c>
      <c r="D493" s="4">
        <v>0</v>
      </c>
      <c r="F493">
        <v>4223</v>
      </c>
      <c r="G493">
        <v>7</v>
      </c>
      <c r="H493" t="s">
        <v>492</v>
      </c>
      <c r="I493">
        <v>0</v>
      </c>
      <c r="J493" s="4">
        <v>0</v>
      </c>
    </row>
    <row r="494" spans="1:10" x14ac:dyDescent="0.25">
      <c r="A494" s="2">
        <v>4226</v>
      </c>
      <c r="B494" s="2">
        <v>7</v>
      </c>
      <c r="C494" t="s">
        <v>495</v>
      </c>
      <c r="D494" s="4">
        <v>0</v>
      </c>
      <c r="F494">
        <v>4224</v>
      </c>
      <c r="G494">
        <v>7</v>
      </c>
      <c r="H494" t="s">
        <v>493</v>
      </c>
      <c r="I494">
        <v>0</v>
      </c>
      <c r="J494" s="4">
        <v>0</v>
      </c>
    </row>
    <row r="495" spans="1:10" x14ac:dyDescent="0.25">
      <c r="A495" s="2">
        <v>4227</v>
      </c>
      <c r="B495" s="2">
        <v>7</v>
      </c>
      <c r="C495" t="s">
        <v>496</v>
      </c>
      <c r="D495" s="4">
        <v>0</v>
      </c>
      <c r="F495">
        <v>4225</v>
      </c>
      <c r="G495">
        <v>7</v>
      </c>
      <c r="H495" t="s">
        <v>494</v>
      </c>
      <c r="I495">
        <v>0</v>
      </c>
      <c r="J495" s="4">
        <v>0</v>
      </c>
    </row>
    <row r="496" spans="1:10" x14ac:dyDescent="0.25">
      <c r="A496" s="2">
        <v>4228</v>
      </c>
      <c r="B496" s="2">
        <v>7</v>
      </c>
      <c r="C496" t="s">
        <v>497</v>
      </c>
      <c r="D496" s="4">
        <v>0</v>
      </c>
      <c r="F496">
        <v>4226</v>
      </c>
      <c r="G496">
        <v>7</v>
      </c>
      <c r="H496" t="s">
        <v>495</v>
      </c>
      <c r="I496">
        <v>0</v>
      </c>
      <c r="J496" s="4">
        <v>0</v>
      </c>
    </row>
    <row r="497" spans="1:10" x14ac:dyDescent="0.25">
      <c r="A497" s="2">
        <v>4229</v>
      </c>
      <c r="B497" s="2">
        <v>7</v>
      </c>
      <c r="C497" t="s">
        <v>498</v>
      </c>
      <c r="D497" s="4">
        <v>0</v>
      </c>
      <c r="F497">
        <v>4227</v>
      </c>
      <c r="G497">
        <v>7</v>
      </c>
      <c r="H497" t="s">
        <v>496</v>
      </c>
      <c r="I497">
        <v>0</v>
      </c>
      <c r="J497" s="4">
        <v>0</v>
      </c>
    </row>
    <row r="498" spans="1:10" x14ac:dyDescent="0.25">
      <c r="A498" s="2">
        <v>4230</v>
      </c>
      <c r="B498" s="2">
        <v>7</v>
      </c>
      <c r="C498" t="s">
        <v>499</v>
      </c>
      <c r="D498" s="4">
        <v>0</v>
      </c>
      <c r="F498">
        <v>4228</v>
      </c>
      <c r="G498">
        <v>7</v>
      </c>
      <c r="H498" t="s">
        <v>497</v>
      </c>
      <c r="I498">
        <v>0</v>
      </c>
      <c r="J498" s="4">
        <v>0</v>
      </c>
    </row>
    <row r="499" spans="1:10" x14ac:dyDescent="0.25">
      <c r="A499" s="2">
        <v>4231</v>
      </c>
      <c r="B499" s="2">
        <v>7</v>
      </c>
      <c r="C499" t="s">
        <v>500</v>
      </c>
      <c r="D499" s="4">
        <v>0</v>
      </c>
      <c r="F499">
        <v>4229</v>
      </c>
      <c r="G499">
        <v>7</v>
      </c>
      <c r="H499" t="s">
        <v>498</v>
      </c>
      <c r="I499">
        <v>0</v>
      </c>
      <c r="J499" s="4">
        <v>0</v>
      </c>
    </row>
    <row r="500" spans="1:10" x14ac:dyDescent="0.25">
      <c r="A500" s="2">
        <v>4232</v>
      </c>
      <c r="B500" s="2">
        <v>7</v>
      </c>
      <c r="C500" t="s">
        <v>501</v>
      </c>
      <c r="D500" s="4">
        <v>0</v>
      </c>
      <c r="F500">
        <v>4230</v>
      </c>
      <c r="G500">
        <v>7</v>
      </c>
      <c r="H500" t="s">
        <v>499</v>
      </c>
      <c r="I500">
        <v>0</v>
      </c>
      <c r="J500" s="4">
        <v>0</v>
      </c>
    </row>
    <row r="501" spans="1:10" x14ac:dyDescent="0.25">
      <c r="A501" s="2">
        <v>4233</v>
      </c>
      <c r="B501" s="2">
        <v>7</v>
      </c>
      <c r="C501" t="s">
        <v>502</v>
      </c>
      <c r="D501" s="4">
        <v>0</v>
      </c>
      <c r="F501">
        <v>4231</v>
      </c>
      <c r="G501">
        <v>7</v>
      </c>
      <c r="H501" t="s">
        <v>500</v>
      </c>
      <c r="I501">
        <v>0</v>
      </c>
      <c r="J501" s="4">
        <v>0</v>
      </c>
    </row>
    <row r="502" spans="1:10" x14ac:dyDescent="0.25">
      <c r="A502" s="2">
        <v>4234</v>
      </c>
      <c r="B502" s="2">
        <v>7</v>
      </c>
      <c r="C502" t="s">
        <v>503</v>
      </c>
      <c r="D502" s="4">
        <v>0</v>
      </c>
      <c r="F502">
        <v>4232</v>
      </c>
      <c r="G502">
        <v>7</v>
      </c>
      <c r="H502" t="s">
        <v>501</v>
      </c>
      <c r="I502">
        <v>0</v>
      </c>
      <c r="J502" s="4">
        <v>0</v>
      </c>
    </row>
    <row r="503" spans="1:10" x14ac:dyDescent="0.25">
      <c r="A503" s="2">
        <v>4235</v>
      </c>
      <c r="B503" s="2">
        <v>7</v>
      </c>
      <c r="C503" t="s">
        <v>504</v>
      </c>
      <c r="D503" s="4">
        <v>0</v>
      </c>
      <c r="F503">
        <v>4233</v>
      </c>
      <c r="G503">
        <v>7</v>
      </c>
      <c r="H503" t="s">
        <v>502</v>
      </c>
      <c r="I503">
        <v>0</v>
      </c>
      <c r="J503" s="4">
        <v>0</v>
      </c>
    </row>
    <row r="504" spans="1:10" x14ac:dyDescent="0.25">
      <c r="A504" s="2">
        <v>4237</v>
      </c>
      <c r="B504" s="2">
        <v>7</v>
      </c>
      <c r="C504" t="s">
        <v>505</v>
      </c>
      <c r="D504" s="4">
        <v>0</v>
      </c>
      <c r="F504">
        <v>4234</v>
      </c>
      <c r="G504">
        <v>7</v>
      </c>
      <c r="H504" t="s">
        <v>503</v>
      </c>
      <c r="I504">
        <v>0</v>
      </c>
      <c r="J504" s="4">
        <v>0</v>
      </c>
    </row>
    <row r="505" spans="1:10" x14ac:dyDescent="0.25">
      <c r="A505" s="2">
        <v>4238</v>
      </c>
      <c r="B505" s="2">
        <v>7</v>
      </c>
      <c r="C505" t="s">
        <v>506</v>
      </c>
      <c r="D505" s="4">
        <v>0</v>
      </c>
      <c r="F505">
        <v>4235</v>
      </c>
      <c r="G505">
        <v>7</v>
      </c>
      <c r="H505" t="s">
        <v>504</v>
      </c>
      <c r="I505">
        <v>0</v>
      </c>
      <c r="J505" s="4">
        <v>0</v>
      </c>
    </row>
    <row r="506" spans="1:10" x14ac:dyDescent="0.25">
      <c r="A506" s="2">
        <v>4239</v>
      </c>
      <c r="B506" s="2">
        <v>7</v>
      </c>
      <c r="C506" t="s">
        <v>507</v>
      </c>
      <c r="D506" s="4">
        <v>0</v>
      </c>
      <c r="F506">
        <v>4237</v>
      </c>
      <c r="G506">
        <v>7</v>
      </c>
      <c r="H506" t="s">
        <v>505</v>
      </c>
      <c r="I506">
        <v>0</v>
      </c>
      <c r="J506" s="4">
        <v>0</v>
      </c>
    </row>
    <row r="507" spans="1:10" x14ac:dyDescent="0.25">
      <c r="A507" s="2">
        <v>4240</v>
      </c>
      <c r="B507" s="2">
        <v>7</v>
      </c>
      <c r="C507" t="s">
        <v>508</v>
      </c>
      <c r="D507" s="4">
        <v>0</v>
      </c>
      <c r="F507">
        <v>4238</v>
      </c>
      <c r="G507">
        <v>7</v>
      </c>
      <c r="H507" t="s">
        <v>506</v>
      </c>
      <c r="I507">
        <v>0</v>
      </c>
      <c r="J507" s="4">
        <v>0</v>
      </c>
    </row>
    <row r="508" spans="1:10" x14ac:dyDescent="0.25">
      <c r="A508" s="2">
        <v>4243</v>
      </c>
      <c r="B508" s="2">
        <v>7</v>
      </c>
      <c r="C508" t="s">
        <v>509</v>
      </c>
      <c r="D508" s="4">
        <v>0</v>
      </c>
      <c r="F508">
        <v>4239</v>
      </c>
      <c r="G508">
        <v>7</v>
      </c>
      <c r="H508" t="s">
        <v>507</v>
      </c>
      <c r="I508">
        <v>0</v>
      </c>
      <c r="J508" s="4">
        <v>0</v>
      </c>
    </row>
    <row r="509" spans="1:10" x14ac:dyDescent="0.25">
      <c r="A509" s="2">
        <v>4244</v>
      </c>
      <c r="B509" s="2">
        <v>7</v>
      </c>
      <c r="C509" t="s">
        <v>557</v>
      </c>
      <c r="D509" s="4">
        <v>0</v>
      </c>
      <c r="F509">
        <v>4240</v>
      </c>
      <c r="G509">
        <v>7</v>
      </c>
      <c r="H509" t="s">
        <v>508</v>
      </c>
      <c r="I509">
        <v>0</v>
      </c>
      <c r="J509" s="4">
        <v>0</v>
      </c>
    </row>
    <row r="510" spans="1:10" x14ac:dyDescent="0.25">
      <c r="A510" s="2">
        <v>4246</v>
      </c>
      <c r="B510" s="2">
        <v>7</v>
      </c>
      <c r="C510" t="s">
        <v>558</v>
      </c>
      <c r="D510" s="4">
        <v>0</v>
      </c>
      <c r="F510">
        <v>4243</v>
      </c>
      <c r="G510">
        <v>7</v>
      </c>
      <c r="H510" t="s">
        <v>509</v>
      </c>
      <c r="I510">
        <v>0</v>
      </c>
      <c r="J510" s="4">
        <v>0</v>
      </c>
    </row>
    <row r="511" spans="1:10" x14ac:dyDescent="0.25">
      <c r="A511" s="2">
        <v>4248</v>
      </c>
      <c r="B511" s="2">
        <v>7</v>
      </c>
      <c r="C511" t="s">
        <v>512</v>
      </c>
      <c r="D511" s="4">
        <v>0</v>
      </c>
      <c r="F511">
        <v>4244</v>
      </c>
      <c r="G511">
        <v>7</v>
      </c>
      <c r="H511" t="s">
        <v>557</v>
      </c>
      <c r="I511">
        <v>0</v>
      </c>
      <c r="J511" s="4">
        <v>0</v>
      </c>
    </row>
    <row r="512" spans="1:10" x14ac:dyDescent="0.25">
      <c r="A512" s="2">
        <v>4249</v>
      </c>
      <c r="B512" s="2">
        <v>7</v>
      </c>
      <c r="C512" t="s">
        <v>513</v>
      </c>
      <c r="D512" s="4">
        <v>0</v>
      </c>
      <c r="F512">
        <v>4246</v>
      </c>
      <c r="G512">
        <v>7</v>
      </c>
      <c r="H512" t="s">
        <v>558</v>
      </c>
      <c r="I512">
        <v>0</v>
      </c>
      <c r="J512" s="4">
        <v>0</v>
      </c>
    </row>
    <row r="513" spans="1:10" x14ac:dyDescent="0.25">
      <c r="A513" s="2">
        <v>4250</v>
      </c>
      <c r="B513" s="2">
        <v>7</v>
      </c>
      <c r="C513" t="s">
        <v>514</v>
      </c>
      <c r="D513" s="4">
        <v>0</v>
      </c>
      <c r="F513">
        <v>4248</v>
      </c>
      <c r="G513">
        <v>7</v>
      </c>
      <c r="H513" t="s">
        <v>512</v>
      </c>
      <c r="I513">
        <v>0</v>
      </c>
      <c r="J513" s="4">
        <v>0</v>
      </c>
    </row>
    <row r="514" spans="1:10" x14ac:dyDescent="0.25">
      <c r="A514" s="2">
        <v>4253</v>
      </c>
      <c r="B514" s="2">
        <v>7</v>
      </c>
      <c r="C514" t="s">
        <v>515</v>
      </c>
      <c r="D514" s="4">
        <v>0</v>
      </c>
      <c r="F514">
        <v>4249</v>
      </c>
      <c r="G514">
        <v>7</v>
      </c>
      <c r="H514" t="s">
        <v>513</v>
      </c>
      <c r="I514">
        <v>0</v>
      </c>
      <c r="J514" s="4">
        <v>0</v>
      </c>
    </row>
    <row r="515" spans="1:10" x14ac:dyDescent="0.25">
      <c r="A515" s="2">
        <v>4254</v>
      </c>
      <c r="B515" s="2">
        <v>7</v>
      </c>
      <c r="C515" t="s">
        <v>516</v>
      </c>
      <c r="D515" s="4">
        <v>0</v>
      </c>
      <c r="F515">
        <v>4250</v>
      </c>
      <c r="G515">
        <v>7</v>
      </c>
      <c r="H515" t="s">
        <v>514</v>
      </c>
      <c r="I515">
        <v>0</v>
      </c>
      <c r="J515" s="4">
        <v>0</v>
      </c>
    </row>
    <row r="516" spans="1:10" x14ac:dyDescent="0.25">
      <c r="A516" s="2">
        <v>4255</v>
      </c>
      <c r="B516" s="2">
        <v>7</v>
      </c>
      <c r="C516" t="s">
        <v>517</v>
      </c>
      <c r="D516" s="4">
        <v>0</v>
      </c>
      <c r="F516">
        <v>4253</v>
      </c>
      <c r="G516">
        <v>7</v>
      </c>
      <c r="H516" t="s">
        <v>515</v>
      </c>
      <c r="I516">
        <v>0</v>
      </c>
      <c r="J516" s="4">
        <v>0</v>
      </c>
    </row>
    <row r="517" spans="1:10" x14ac:dyDescent="0.25">
      <c r="A517" s="2">
        <v>4261</v>
      </c>
      <c r="B517" s="2">
        <v>7</v>
      </c>
      <c r="C517" t="s">
        <v>518</v>
      </c>
      <c r="D517" s="4">
        <v>0</v>
      </c>
      <c r="F517">
        <v>4254</v>
      </c>
      <c r="G517">
        <v>7</v>
      </c>
      <c r="H517" t="s">
        <v>516</v>
      </c>
      <c r="I517">
        <v>0</v>
      </c>
      <c r="J517" s="4">
        <v>0</v>
      </c>
    </row>
    <row r="518" spans="1:10" x14ac:dyDescent="0.25">
      <c r="A518" s="2">
        <v>4264</v>
      </c>
      <c r="B518" s="2">
        <v>7</v>
      </c>
      <c r="C518" t="s">
        <v>519</v>
      </c>
      <c r="D518" s="4">
        <v>0</v>
      </c>
      <c r="F518">
        <v>4255</v>
      </c>
      <c r="G518">
        <v>7</v>
      </c>
      <c r="H518" t="s">
        <v>517</v>
      </c>
      <c r="I518">
        <v>0</v>
      </c>
      <c r="J518" s="4">
        <v>0</v>
      </c>
    </row>
    <row r="519" spans="1:10" x14ac:dyDescent="0.25">
      <c r="A519" s="2">
        <v>4265</v>
      </c>
      <c r="B519" s="2">
        <v>7</v>
      </c>
      <c r="C519" t="s">
        <v>520</v>
      </c>
      <c r="D519" s="4">
        <v>0</v>
      </c>
      <c r="F519">
        <v>4261</v>
      </c>
      <c r="G519">
        <v>7</v>
      </c>
      <c r="H519" t="s">
        <v>518</v>
      </c>
      <c r="I519">
        <v>0</v>
      </c>
      <c r="J519" s="4">
        <v>0</v>
      </c>
    </row>
    <row r="520" spans="1:10" x14ac:dyDescent="0.25">
      <c r="A520" s="2">
        <v>4998</v>
      </c>
      <c r="B520" s="2">
        <v>8</v>
      </c>
      <c r="C520" t="s">
        <v>521</v>
      </c>
      <c r="D520" s="4">
        <v>0</v>
      </c>
      <c r="F520">
        <v>4264</v>
      </c>
      <c r="G520">
        <v>7</v>
      </c>
      <c r="H520" t="s">
        <v>519</v>
      </c>
      <c r="I520">
        <v>0</v>
      </c>
      <c r="J520" s="4">
        <v>0</v>
      </c>
    </row>
    <row r="521" spans="1:10" x14ac:dyDescent="0.25">
      <c r="A521" s="2">
        <v>4999</v>
      </c>
      <c r="B521" s="2">
        <v>7</v>
      </c>
      <c r="C521" t="s">
        <v>522</v>
      </c>
      <c r="D521" s="4">
        <v>0</v>
      </c>
      <c r="F521">
        <v>4265</v>
      </c>
      <c r="G521">
        <v>7</v>
      </c>
      <c r="H521" t="s">
        <v>520</v>
      </c>
      <c r="I521">
        <v>0</v>
      </c>
      <c r="J521" s="4">
        <v>0</v>
      </c>
    </row>
    <row r="522" spans="1:10" x14ac:dyDescent="0.25">
      <c r="A522" s="2">
        <v>6000</v>
      </c>
      <c r="B522" s="2">
        <v>62</v>
      </c>
      <c r="C522" t="s">
        <v>523</v>
      </c>
      <c r="D522" s="4">
        <v>3799.3971462474419</v>
      </c>
      <c r="F522">
        <v>4998</v>
      </c>
      <c r="G522">
        <v>8</v>
      </c>
      <c r="H522" t="s">
        <v>521</v>
      </c>
      <c r="I522">
        <v>0</v>
      </c>
      <c r="J522" s="4">
        <v>0</v>
      </c>
    </row>
    <row r="523" spans="1:10" x14ac:dyDescent="0.25">
      <c r="F523">
        <v>4999</v>
      </c>
      <c r="G523">
        <v>7</v>
      </c>
      <c r="H523" t="s">
        <v>522</v>
      </c>
      <c r="I523">
        <v>0</v>
      </c>
      <c r="J523" s="4">
        <v>0</v>
      </c>
    </row>
    <row r="524" spans="1:10" x14ac:dyDescent="0.25">
      <c r="F524">
        <v>6000</v>
      </c>
      <c r="G524">
        <v>62</v>
      </c>
      <c r="H524" t="s">
        <v>523</v>
      </c>
      <c r="I524">
        <v>0</v>
      </c>
      <c r="J524" s="4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2"/>
  <sheetViews>
    <sheetView workbookViewId="0">
      <selection activeCell="J2" sqref="J2"/>
    </sheetView>
  </sheetViews>
  <sheetFormatPr defaultRowHeight="15" x14ac:dyDescent="0.25"/>
  <cols>
    <col min="3" max="4" width="11.5703125" style="3" bestFit="1" customWidth="1"/>
    <col min="7" max="7" width="5" bestFit="1" customWidth="1"/>
    <col min="8" max="8" width="5.140625" bestFit="1" customWidth="1"/>
    <col min="9" max="9" width="40.85546875" bestFit="1" customWidth="1"/>
  </cols>
  <sheetData>
    <row r="1" spans="1:11" x14ac:dyDescent="0.25">
      <c r="G1" t="s">
        <v>0</v>
      </c>
      <c r="H1" t="s">
        <v>1</v>
      </c>
      <c r="I1" t="s">
        <v>2</v>
      </c>
      <c r="J1" t="s">
        <v>1130</v>
      </c>
      <c r="K1" t="s">
        <v>1131</v>
      </c>
    </row>
    <row r="2" spans="1:11" x14ac:dyDescent="0.25">
      <c r="G2" s="2">
        <v>1</v>
      </c>
      <c r="H2" s="2">
        <v>1</v>
      </c>
      <c r="I2" t="s">
        <v>3</v>
      </c>
      <c r="J2">
        <v>0</v>
      </c>
      <c r="K2">
        <v>0</v>
      </c>
    </row>
    <row r="3" spans="1:11" x14ac:dyDescent="0.25">
      <c r="G3" s="2">
        <v>1.2</v>
      </c>
      <c r="H3" s="2">
        <v>3</v>
      </c>
      <c r="I3" t="s">
        <v>4</v>
      </c>
      <c r="J3">
        <v>0</v>
      </c>
      <c r="K3">
        <v>0</v>
      </c>
    </row>
    <row r="4" spans="1:11" x14ac:dyDescent="0.25">
      <c r="B4" t="s">
        <v>786</v>
      </c>
      <c r="C4" s="3">
        <v>271519.26934429805</v>
      </c>
      <c r="D4" s="3">
        <v>270309.43605016393</v>
      </c>
      <c r="G4" s="2">
        <v>2</v>
      </c>
      <c r="H4" s="2">
        <v>1</v>
      </c>
      <c r="I4" t="s">
        <v>5</v>
      </c>
      <c r="J4">
        <v>564.05720508611557</v>
      </c>
      <c r="K4">
        <v>601.39684908329218</v>
      </c>
    </row>
    <row r="5" spans="1:11" x14ac:dyDescent="0.25">
      <c r="G5" s="2">
        <v>4</v>
      </c>
      <c r="H5" s="2">
        <v>1</v>
      </c>
      <c r="I5" t="s">
        <v>6</v>
      </c>
      <c r="J5">
        <v>0</v>
      </c>
      <c r="K5">
        <v>0</v>
      </c>
    </row>
    <row r="6" spans="1:11" x14ac:dyDescent="0.25">
      <c r="C6" s="3" t="s">
        <v>1112</v>
      </c>
      <c r="D6" s="3" t="s">
        <v>1114</v>
      </c>
      <c r="G6" s="2">
        <v>6</v>
      </c>
      <c r="H6" s="2">
        <v>3</v>
      </c>
      <c r="I6" t="s">
        <v>7</v>
      </c>
      <c r="J6">
        <v>9323.2328757144278</v>
      </c>
      <c r="K6">
        <v>8612.9589407506865</v>
      </c>
    </row>
    <row r="7" spans="1:11" x14ac:dyDescent="0.25">
      <c r="A7" t="s">
        <v>787</v>
      </c>
      <c r="B7" t="s">
        <v>788</v>
      </c>
      <c r="C7" s="3" t="s">
        <v>1113</v>
      </c>
      <c r="D7" s="3" t="s">
        <v>1113</v>
      </c>
      <c r="G7" s="2">
        <v>11</v>
      </c>
      <c r="H7" s="2">
        <v>1</v>
      </c>
      <c r="I7" t="s">
        <v>8</v>
      </c>
      <c r="J7">
        <v>2742.5289353383705</v>
      </c>
      <c r="K7">
        <v>2712.6345370551571</v>
      </c>
    </row>
    <row r="8" spans="1:11" x14ac:dyDescent="0.25">
      <c r="A8">
        <v>1</v>
      </c>
      <c r="B8" t="s">
        <v>789</v>
      </c>
      <c r="C8" s="3">
        <v>0</v>
      </c>
      <c r="D8" s="3">
        <v>0</v>
      </c>
      <c r="G8" s="2">
        <v>12</v>
      </c>
      <c r="H8" s="2">
        <v>1</v>
      </c>
      <c r="I8" t="s">
        <v>9</v>
      </c>
      <c r="J8">
        <v>0</v>
      </c>
      <c r="K8">
        <v>0</v>
      </c>
    </row>
    <row r="9" spans="1:11" x14ac:dyDescent="0.25">
      <c r="A9">
        <v>1.2</v>
      </c>
      <c r="B9" t="s">
        <v>790</v>
      </c>
      <c r="C9" s="3">
        <v>0</v>
      </c>
      <c r="D9" s="3">
        <v>0</v>
      </c>
      <c r="G9" s="2">
        <v>13</v>
      </c>
      <c r="H9" s="2">
        <v>1</v>
      </c>
      <c r="I9" t="s">
        <v>10</v>
      </c>
      <c r="J9">
        <v>0</v>
      </c>
      <c r="K9">
        <v>0</v>
      </c>
    </row>
    <row r="10" spans="1:11" x14ac:dyDescent="0.25">
      <c r="A10">
        <v>2</v>
      </c>
      <c r="B10" t="s">
        <v>791</v>
      </c>
      <c r="C10" s="3">
        <v>466.17708062816382</v>
      </c>
      <c r="D10" s="3">
        <v>461.40886520242202</v>
      </c>
      <c r="G10" s="2">
        <v>14</v>
      </c>
      <c r="H10" s="2">
        <v>1</v>
      </c>
      <c r="I10" t="s">
        <v>11</v>
      </c>
      <c r="J10">
        <v>5621.7699540886097</v>
      </c>
      <c r="K10">
        <v>5079.8381624539616</v>
      </c>
    </row>
    <row r="11" spans="1:11" x14ac:dyDescent="0.25">
      <c r="A11">
        <v>4</v>
      </c>
      <c r="B11" t="s">
        <v>792</v>
      </c>
      <c r="C11" s="3">
        <v>0</v>
      </c>
      <c r="D11" s="3">
        <v>0</v>
      </c>
      <c r="G11" s="2">
        <v>15</v>
      </c>
      <c r="H11" s="2">
        <v>1</v>
      </c>
      <c r="I11" t="s">
        <v>12</v>
      </c>
      <c r="J11">
        <v>0</v>
      </c>
      <c r="K11">
        <v>0</v>
      </c>
    </row>
    <row r="12" spans="1:11" x14ac:dyDescent="0.25">
      <c r="A12">
        <v>6</v>
      </c>
      <c r="B12" t="s">
        <v>793</v>
      </c>
      <c r="C12" s="3">
        <v>8916.7671242855722</v>
      </c>
      <c r="D12" s="3">
        <v>9627.0410592493135</v>
      </c>
      <c r="G12" s="2">
        <v>16</v>
      </c>
      <c r="H12" s="2">
        <v>1</v>
      </c>
      <c r="I12" t="s">
        <v>13</v>
      </c>
      <c r="J12">
        <v>2601.4684006650932</v>
      </c>
      <c r="K12">
        <v>2332.129470005515</v>
      </c>
    </row>
    <row r="13" spans="1:11" x14ac:dyDescent="0.25">
      <c r="A13">
        <v>11</v>
      </c>
      <c r="B13" t="s">
        <v>794</v>
      </c>
      <c r="C13" s="3">
        <v>4553.4710646597669</v>
      </c>
      <c r="D13" s="3">
        <v>4583.3654629457742</v>
      </c>
      <c r="G13" s="2">
        <v>22</v>
      </c>
      <c r="H13" s="2">
        <v>1</v>
      </c>
      <c r="I13" t="s">
        <v>14</v>
      </c>
      <c r="J13">
        <v>0</v>
      </c>
      <c r="K13">
        <v>0</v>
      </c>
    </row>
    <row r="14" spans="1:11" x14ac:dyDescent="0.25">
      <c r="A14">
        <v>12</v>
      </c>
      <c r="B14" t="s">
        <v>795</v>
      </c>
      <c r="C14" s="3">
        <v>0</v>
      </c>
      <c r="D14" s="3">
        <v>0</v>
      </c>
      <c r="G14" s="2">
        <v>23</v>
      </c>
      <c r="H14" s="2">
        <v>1</v>
      </c>
      <c r="I14" t="s">
        <v>15</v>
      </c>
      <c r="J14">
        <v>0</v>
      </c>
      <c r="K14">
        <v>0</v>
      </c>
    </row>
    <row r="15" spans="1:11" x14ac:dyDescent="0.25">
      <c r="A15">
        <v>13</v>
      </c>
      <c r="B15" t="s">
        <v>796</v>
      </c>
      <c r="C15" s="3">
        <v>0</v>
      </c>
      <c r="D15" s="3">
        <v>0</v>
      </c>
      <c r="G15" s="2">
        <v>25</v>
      </c>
      <c r="H15" s="2">
        <v>1</v>
      </c>
      <c r="I15" t="s">
        <v>16</v>
      </c>
      <c r="J15">
        <v>0</v>
      </c>
      <c r="K15">
        <v>0</v>
      </c>
    </row>
    <row r="16" spans="1:11" x14ac:dyDescent="0.25">
      <c r="A16">
        <v>14</v>
      </c>
      <c r="B16" t="s">
        <v>797</v>
      </c>
      <c r="C16" s="3">
        <v>4866.2300459113903</v>
      </c>
      <c r="D16" s="3">
        <v>5408.1618375456892</v>
      </c>
      <c r="G16" s="2">
        <v>31</v>
      </c>
      <c r="H16" s="2">
        <v>1</v>
      </c>
      <c r="I16" t="s">
        <v>17</v>
      </c>
      <c r="J16">
        <v>2188.4763524017762</v>
      </c>
      <c r="K16">
        <v>2428.8146130535752</v>
      </c>
    </row>
    <row r="17" spans="1:11" x14ac:dyDescent="0.25">
      <c r="A17">
        <v>15</v>
      </c>
      <c r="B17" t="s">
        <v>798</v>
      </c>
      <c r="C17" s="3">
        <v>0</v>
      </c>
      <c r="D17" s="3">
        <v>0</v>
      </c>
      <c r="G17" s="2">
        <v>32</v>
      </c>
      <c r="H17" s="2">
        <v>1</v>
      </c>
      <c r="I17" t="s">
        <v>18</v>
      </c>
      <c r="J17">
        <v>0</v>
      </c>
      <c r="K17">
        <v>0</v>
      </c>
    </row>
    <row r="18" spans="1:11" x14ac:dyDescent="0.25">
      <c r="A18">
        <v>16</v>
      </c>
      <c r="B18" t="s">
        <v>799</v>
      </c>
      <c r="C18" s="3">
        <v>6518.5315993349068</v>
      </c>
      <c r="D18" s="3">
        <v>6787.8705299943686</v>
      </c>
      <c r="G18" s="2">
        <v>36</v>
      </c>
      <c r="H18" s="2">
        <v>1</v>
      </c>
      <c r="I18" t="s">
        <v>19</v>
      </c>
      <c r="J18">
        <v>0</v>
      </c>
      <c r="K18">
        <v>0</v>
      </c>
    </row>
    <row r="19" spans="1:11" x14ac:dyDescent="0.25">
      <c r="A19">
        <v>22</v>
      </c>
      <c r="B19" t="s">
        <v>800</v>
      </c>
      <c r="C19" s="3">
        <v>0</v>
      </c>
      <c r="D19" s="3">
        <v>0</v>
      </c>
      <c r="G19" s="2">
        <v>38</v>
      </c>
      <c r="H19" s="2">
        <v>1</v>
      </c>
      <c r="I19" t="s">
        <v>20</v>
      </c>
      <c r="J19">
        <v>5954.2778634920833</v>
      </c>
      <c r="K19">
        <v>6182.4583163328934</v>
      </c>
    </row>
    <row r="20" spans="1:11" x14ac:dyDescent="0.25">
      <c r="A20">
        <v>23</v>
      </c>
      <c r="B20" t="s">
        <v>801</v>
      </c>
      <c r="C20" s="3">
        <v>0</v>
      </c>
      <c r="D20" s="3">
        <v>0</v>
      </c>
      <c r="G20" s="2">
        <v>47</v>
      </c>
      <c r="H20" s="2">
        <v>1</v>
      </c>
      <c r="I20" t="s">
        <v>21</v>
      </c>
      <c r="J20">
        <v>0</v>
      </c>
      <c r="K20">
        <v>0</v>
      </c>
    </row>
    <row r="21" spans="1:11" x14ac:dyDescent="0.25">
      <c r="A21">
        <v>25</v>
      </c>
      <c r="B21" t="s">
        <v>802</v>
      </c>
      <c r="C21" s="3">
        <v>0</v>
      </c>
      <c r="D21" s="3">
        <v>0</v>
      </c>
      <c r="G21" s="2">
        <v>51</v>
      </c>
      <c r="H21" s="2">
        <v>1</v>
      </c>
      <c r="I21" t="s">
        <v>22</v>
      </c>
      <c r="J21">
        <v>0</v>
      </c>
      <c r="K21">
        <v>0</v>
      </c>
    </row>
    <row r="22" spans="1:11" x14ac:dyDescent="0.25">
      <c r="A22">
        <v>31</v>
      </c>
      <c r="B22" t="s">
        <v>803</v>
      </c>
      <c r="C22" s="3">
        <v>4887.992219026899</v>
      </c>
      <c r="D22" s="3">
        <v>4869.1396726602688</v>
      </c>
      <c r="G22" s="2">
        <v>75</v>
      </c>
      <c r="H22" s="2">
        <v>1</v>
      </c>
      <c r="I22" t="s">
        <v>23</v>
      </c>
      <c r="J22">
        <v>0</v>
      </c>
      <c r="K22">
        <v>0</v>
      </c>
    </row>
    <row r="23" spans="1:11" x14ac:dyDescent="0.25">
      <c r="A23">
        <v>32</v>
      </c>
      <c r="B23" t="s">
        <v>804</v>
      </c>
      <c r="C23" s="3">
        <v>0</v>
      </c>
      <c r="D23" s="3">
        <v>0</v>
      </c>
      <c r="G23" s="2">
        <v>77</v>
      </c>
      <c r="H23" s="2">
        <v>1</v>
      </c>
      <c r="I23" t="s">
        <v>24</v>
      </c>
      <c r="J23">
        <v>45.89395102520939</v>
      </c>
      <c r="K23">
        <v>49.7480471736053</v>
      </c>
    </row>
    <row r="24" spans="1:11" x14ac:dyDescent="0.25">
      <c r="A24">
        <v>36</v>
      </c>
      <c r="B24" t="s">
        <v>805</v>
      </c>
      <c r="C24" s="3">
        <v>0</v>
      </c>
      <c r="D24" s="3">
        <v>0</v>
      </c>
      <c r="G24" s="2">
        <v>81</v>
      </c>
      <c r="H24" s="2">
        <v>1</v>
      </c>
      <c r="I24" t="s">
        <v>25</v>
      </c>
      <c r="J24">
        <v>0</v>
      </c>
      <c r="K24">
        <v>0</v>
      </c>
    </row>
    <row r="25" spans="1:11" x14ac:dyDescent="0.25">
      <c r="A25">
        <v>38</v>
      </c>
      <c r="B25" t="s">
        <v>806</v>
      </c>
      <c r="C25" s="3">
        <v>5.6421365079004318</v>
      </c>
      <c r="D25" s="3">
        <v>5.4616836670902558</v>
      </c>
      <c r="G25" s="2">
        <v>84</v>
      </c>
      <c r="H25" s="2">
        <v>1</v>
      </c>
      <c r="I25" t="s">
        <v>26</v>
      </c>
      <c r="J25">
        <v>0</v>
      </c>
      <c r="K25">
        <v>752.18650923707173</v>
      </c>
    </row>
    <row r="26" spans="1:11" x14ac:dyDescent="0.25">
      <c r="A26">
        <v>47</v>
      </c>
      <c r="B26" t="s">
        <v>807</v>
      </c>
      <c r="C26" s="3">
        <v>0</v>
      </c>
      <c r="D26" s="3">
        <v>0</v>
      </c>
      <c r="G26" s="2">
        <v>85</v>
      </c>
      <c r="H26" s="2">
        <v>1</v>
      </c>
      <c r="I26" t="s">
        <v>27</v>
      </c>
      <c r="J26">
        <v>0</v>
      </c>
      <c r="K26">
        <v>0</v>
      </c>
    </row>
    <row r="27" spans="1:11" x14ac:dyDescent="0.25">
      <c r="A27">
        <v>51</v>
      </c>
      <c r="B27" t="s">
        <v>808</v>
      </c>
      <c r="C27" s="3">
        <v>0</v>
      </c>
      <c r="D27" s="3">
        <v>0</v>
      </c>
      <c r="G27" s="2">
        <v>88</v>
      </c>
      <c r="H27" s="2">
        <v>1</v>
      </c>
      <c r="I27" t="s">
        <v>28</v>
      </c>
      <c r="J27">
        <v>0</v>
      </c>
      <c r="K27">
        <v>0</v>
      </c>
    </row>
    <row r="28" spans="1:11" x14ac:dyDescent="0.25">
      <c r="A28">
        <v>75</v>
      </c>
      <c r="B28" t="s">
        <v>809</v>
      </c>
      <c r="C28" s="3">
        <v>0</v>
      </c>
      <c r="D28" s="3">
        <v>0</v>
      </c>
      <c r="G28" s="2">
        <v>91</v>
      </c>
      <c r="H28" s="2">
        <v>1</v>
      </c>
      <c r="I28" t="s">
        <v>29</v>
      </c>
      <c r="J28">
        <v>0</v>
      </c>
      <c r="K28">
        <v>0</v>
      </c>
    </row>
    <row r="29" spans="1:11" x14ac:dyDescent="0.25">
      <c r="A29">
        <v>77</v>
      </c>
      <c r="B29" t="s">
        <v>810</v>
      </c>
      <c r="C29" s="3">
        <v>182.10604897525627</v>
      </c>
      <c r="D29" s="3">
        <v>178.25195282651111</v>
      </c>
      <c r="G29" s="2">
        <v>93</v>
      </c>
      <c r="H29" s="2">
        <v>1</v>
      </c>
      <c r="I29" t="s">
        <v>30</v>
      </c>
      <c r="J29">
        <v>0</v>
      </c>
      <c r="K29">
        <v>0</v>
      </c>
    </row>
    <row r="30" spans="1:11" x14ac:dyDescent="0.25">
      <c r="A30">
        <v>81</v>
      </c>
      <c r="B30" t="s">
        <v>811</v>
      </c>
      <c r="C30" s="3">
        <v>0</v>
      </c>
      <c r="D30" s="3">
        <v>0</v>
      </c>
      <c r="G30" s="2">
        <v>94</v>
      </c>
      <c r="H30" s="2">
        <v>1</v>
      </c>
      <c r="I30" t="s">
        <v>31</v>
      </c>
      <c r="J30">
        <v>0</v>
      </c>
      <c r="K30">
        <v>0</v>
      </c>
    </row>
    <row r="31" spans="1:11" x14ac:dyDescent="0.25">
      <c r="A31">
        <v>84</v>
      </c>
      <c r="B31" t="s">
        <v>812</v>
      </c>
      <c r="C31" s="3">
        <v>8208.0000000001164</v>
      </c>
      <c r="D31" s="3">
        <v>7455.813490762841</v>
      </c>
      <c r="G31" s="2">
        <v>95</v>
      </c>
      <c r="H31" s="2">
        <v>1</v>
      </c>
      <c r="I31" t="s">
        <v>32</v>
      </c>
      <c r="J31">
        <v>0</v>
      </c>
      <c r="K31">
        <v>0</v>
      </c>
    </row>
    <row r="32" spans="1:11" x14ac:dyDescent="0.25">
      <c r="A32">
        <v>85</v>
      </c>
      <c r="B32" t="s">
        <v>813</v>
      </c>
      <c r="C32" s="3">
        <v>0</v>
      </c>
      <c r="D32" s="3">
        <v>0</v>
      </c>
      <c r="G32" s="2">
        <v>97</v>
      </c>
      <c r="H32" s="2">
        <v>1</v>
      </c>
      <c r="I32" t="s">
        <v>33</v>
      </c>
      <c r="J32">
        <v>0</v>
      </c>
      <c r="K32">
        <v>0</v>
      </c>
    </row>
    <row r="33" spans="1:11" x14ac:dyDescent="0.25">
      <c r="A33">
        <v>88</v>
      </c>
      <c r="B33" t="s">
        <v>814</v>
      </c>
      <c r="C33" s="3">
        <v>0</v>
      </c>
      <c r="D33" s="3">
        <v>0</v>
      </c>
      <c r="G33" s="2">
        <v>99</v>
      </c>
      <c r="H33" s="2">
        <v>1</v>
      </c>
      <c r="I33" t="s">
        <v>34</v>
      </c>
      <c r="J33">
        <v>0</v>
      </c>
      <c r="K33">
        <v>0</v>
      </c>
    </row>
    <row r="34" spans="1:11" x14ac:dyDescent="0.25">
      <c r="A34">
        <v>91</v>
      </c>
      <c r="B34" t="s">
        <v>815</v>
      </c>
      <c r="C34" s="3">
        <v>0</v>
      </c>
      <c r="D34" s="3">
        <v>0</v>
      </c>
      <c r="G34" s="2">
        <v>100</v>
      </c>
      <c r="H34" s="2">
        <v>1</v>
      </c>
      <c r="I34" t="s">
        <v>35</v>
      </c>
      <c r="J34">
        <v>0</v>
      </c>
      <c r="K34">
        <v>0</v>
      </c>
    </row>
    <row r="35" spans="1:11" x14ac:dyDescent="0.25">
      <c r="A35">
        <v>93</v>
      </c>
      <c r="B35" t="s">
        <v>816</v>
      </c>
      <c r="C35" s="3">
        <v>0</v>
      </c>
      <c r="D35" s="3">
        <v>0</v>
      </c>
      <c r="G35" s="2">
        <v>108</v>
      </c>
      <c r="H35" s="2">
        <v>1</v>
      </c>
      <c r="I35" t="s">
        <v>36</v>
      </c>
      <c r="J35">
        <v>0</v>
      </c>
      <c r="K35">
        <v>0</v>
      </c>
    </row>
    <row r="36" spans="1:11" x14ac:dyDescent="0.25">
      <c r="A36">
        <v>94</v>
      </c>
      <c r="B36" t="s">
        <v>817</v>
      </c>
      <c r="C36" s="3">
        <v>0</v>
      </c>
      <c r="D36" s="3">
        <v>0</v>
      </c>
      <c r="G36" s="2">
        <v>110</v>
      </c>
      <c r="H36" s="2">
        <v>1</v>
      </c>
      <c r="I36" t="s">
        <v>37</v>
      </c>
      <c r="J36">
        <v>0</v>
      </c>
      <c r="K36">
        <v>0</v>
      </c>
    </row>
    <row r="37" spans="1:11" x14ac:dyDescent="0.25">
      <c r="A37">
        <v>95</v>
      </c>
      <c r="B37" t="s">
        <v>818</v>
      </c>
      <c r="C37" s="3">
        <v>0</v>
      </c>
      <c r="D37" s="3">
        <v>0</v>
      </c>
      <c r="G37" s="2">
        <v>111</v>
      </c>
      <c r="H37" s="2">
        <v>1</v>
      </c>
      <c r="I37" t="s">
        <v>38</v>
      </c>
      <c r="J37">
        <v>0</v>
      </c>
      <c r="K37">
        <v>0</v>
      </c>
    </row>
    <row r="38" spans="1:11" x14ac:dyDescent="0.25">
      <c r="A38">
        <v>97</v>
      </c>
      <c r="B38" t="s">
        <v>819</v>
      </c>
      <c r="C38" s="3">
        <v>0</v>
      </c>
      <c r="D38" s="3">
        <v>0</v>
      </c>
      <c r="G38" s="2">
        <v>112</v>
      </c>
      <c r="H38" s="2">
        <v>1</v>
      </c>
      <c r="I38" t="s">
        <v>39</v>
      </c>
      <c r="J38">
        <v>0</v>
      </c>
      <c r="K38">
        <v>0</v>
      </c>
    </row>
    <row r="39" spans="1:11" x14ac:dyDescent="0.25">
      <c r="A39">
        <v>99</v>
      </c>
      <c r="B39" t="s">
        <v>820</v>
      </c>
      <c r="C39" s="3">
        <v>0</v>
      </c>
      <c r="D39" s="3">
        <v>0</v>
      </c>
      <c r="G39" s="2">
        <v>113</v>
      </c>
      <c r="H39" s="2">
        <v>1</v>
      </c>
      <c r="I39" t="s">
        <v>40</v>
      </c>
      <c r="J39">
        <v>0</v>
      </c>
      <c r="K39">
        <v>0</v>
      </c>
    </row>
    <row r="40" spans="1:11" x14ac:dyDescent="0.25">
      <c r="A40">
        <v>100</v>
      </c>
      <c r="B40" t="s">
        <v>821</v>
      </c>
      <c r="C40" s="3">
        <v>0</v>
      </c>
      <c r="D40" s="3">
        <v>0</v>
      </c>
      <c r="G40" s="2">
        <v>115</v>
      </c>
      <c r="H40" s="2">
        <v>1</v>
      </c>
      <c r="I40" t="s">
        <v>41</v>
      </c>
      <c r="J40">
        <v>0</v>
      </c>
      <c r="K40">
        <v>0</v>
      </c>
    </row>
    <row r="41" spans="1:11" x14ac:dyDescent="0.25">
      <c r="A41">
        <v>108</v>
      </c>
      <c r="B41" t="s">
        <v>822</v>
      </c>
      <c r="C41" s="3">
        <v>0</v>
      </c>
      <c r="D41" s="3">
        <v>0</v>
      </c>
      <c r="G41" s="2">
        <v>116</v>
      </c>
      <c r="H41" s="2">
        <v>1</v>
      </c>
      <c r="I41" t="s">
        <v>42</v>
      </c>
      <c r="J41">
        <v>0</v>
      </c>
      <c r="K41">
        <v>0</v>
      </c>
    </row>
    <row r="42" spans="1:11" x14ac:dyDescent="0.25">
      <c r="A42">
        <v>110</v>
      </c>
      <c r="B42" t="s">
        <v>823</v>
      </c>
      <c r="C42" s="3">
        <v>0</v>
      </c>
      <c r="D42" s="3">
        <v>0</v>
      </c>
      <c r="G42" s="2">
        <v>118</v>
      </c>
      <c r="H42" s="2">
        <v>1</v>
      </c>
      <c r="I42" t="s">
        <v>43</v>
      </c>
      <c r="J42">
        <v>0</v>
      </c>
      <c r="K42">
        <v>0</v>
      </c>
    </row>
    <row r="43" spans="1:11" x14ac:dyDescent="0.25">
      <c r="A43">
        <v>111</v>
      </c>
      <c r="B43" t="s">
        <v>824</v>
      </c>
      <c r="C43" s="3">
        <v>0</v>
      </c>
      <c r="D43" s="3">
        <v>0</v>
      </c>
      <c r="G43" s="2">
        <v>129</v>
      </c>
      <c r="H43" s="2">
        <v>1</v>
      </c>
      <c r="I43" t="s">
        <v>44</v>
      </c>
      <c r="J43">
        <v>0</v>
      </c>
      <c r="K43">
        <v>0</v>
      </c>
    </row>
    <row r="44" spans="1:11" x14ac:dyDescent="0.25">
      <c r="A44">
        <v>112</v>
      </c>
      <c r="B44" t="s">
        <v>825</v>
      </c>
      <c r="C44" s="3">
        <v>0</v>
      </c>
      <c r="D44" s="3">
        <v>0</v>
      </c>
      <c r="G44" s="2">
        <v>138</v>
      </c>
      <c r="H44" s="2">
        <v>1</v>
      </c>
      <c r="I44" t="s">
        <v>45</v>
      </c>
      <c r="J44">
        <v>0</v>
      </c>
      <c r="K44">
        <v>0</v>
      </c>
    </row>
    <row r="45" spans="1:11" x14ac:dyDescent="0.25">
      <c r="A45">
        <v>113</v>
      </c>
      <c r="B45" t="s">
        <v>826</v>
      </c>
      <c r="C45" s="3">
        <v>3420</v>
      </c>
      <c r="D45" s="3">
        <v>3420</v>
      </c>
      <c r="G45" s="2">
        <v>139</v>
      </c>
      <c r="H45" s="2">
        <v>1</v>
      </c>
      <c r="I45" t="s">
        <v>46</v>
      </c>
      <c r="J45">
        <v>0</v>
      </c>
      <c r="K45">
        <v>0</v>
      </c>
    </row>
    <row r="46" spans="1:11" x14ac:dyDescent="0.25">
      <c r="A46">
        <v>115</v>
      </c>
      <c r="B46" t="s">
        <v>827</v>
      </c>
      <c r="C46" s="3">
        <v>0</v>
      </c>
      <c r="D46" s="3">
        <v>0</v>
      </c>
      <c r="G46" s="2">
        <v>146</v>
      </c>
      <c r="H46" s="2">
        <v>1</v>
      </c>
      <c r="I46" t="s">
        <v>47</v>
      </c>
      <c r="J46">
        <v>0</v>
      </c>
      <c r="K46">
        <v>0</v>
      </c>
    </row>
    <row r="47" spans="1:11" x14ac:dyDescent="0.25">
      <c r="A47">
        <v>116</v>
      </c>
      <c r="B47" t="s">
        <v>828</v>
      </c>
      <c r="C47" s="3">
        <v>0</v>
      </c>
      <c r="D47" s="3">
        <v>0</v>
      </c>
      <c r="G47" s="2">
        <v>150</v>
      </c>
      <c r="H47" s="2">
        <v>1</v>
      </c>
      <c r="I47" t="s">
        <v>48</v>
      </c>
      <c r="J47">
        <v>0</v>
      </c>
      <c r="K47">
        <v>0</v>
      </c>
    </row>
    <row r="48" spans="1:11" x14ac:dyDescent="0.25">
      <c r="A48">
        <v>118</v>
      </c>
      <c r="B48" t="s">
        <v>829</v>
      </c>
      <c r="C48" s="3">
        <v>0</v>
      </c>
      <c r="D48" s="3">
        <v>0</v>
      </c>
      <c r="G48" s="2">
        <v>152</v>
      </c>
      <c r="H48" s="2">
        <v>1</v>
      </c>
      <c r="I48" t="s">
        <v>49</v>
      </c>
      <c r="J48">
        <v>0</v>
      </c>
      <c r="K48">
        <v>0</v>
      </c>
    </row>
    <row r="49" spans="1:11" x14ac:dyDescent="0.25">
      <c r="A49">
        <v>129</v>
      </c>
      <c r="B49" t="s">
        <v>830</v>
      </c>
      <c r="C49" s="3">
        <v>0</v>
      </c>
      <c r="D49" s="3">
        <v>0</v>
      </c>
      <c r="G49" s="2">
        <v>160</v>
      </c>
      <c r="H49" s="2">
        <v>70</v>
      </c>
      <c r="I49" t="s">
        <v>50</v>
      </c>
      <c r="J49">
        <v>0</v>
      </c>
      <c r="K49">
        <v>0</v>
      </c>
    </row>
    <row r="50" spans="1:11" x14ac:dyDescent="0.25">
      <c r="A50">
        <v>138</v>
      </c>
      <c r="B50" t="s">
        <v>831</v>
      </c>
      <c r="C50" s="3">
        <v>0</v>
      </c>
      <c r="D50" s="3">
        <v>0</v>
      </c>
      <c r="G50" s="2">
        <v>160</v>
      </c>
      <c r="H50" s="2">
        <v>90</v>
      </c>
      <c r="I50" t="s">
        <v>51</v>
      </c>
      <c r="J50">
        <v>0</v>
      </c>
      <c r="K50">
        <v>0</v>
      </c>
    </row>
    <row r="51" spans="1:11" x14ac:dyDescent="0.25">
      <c r="A51">
        <v>139</v>
      </c>
      <c r="B51" t="s">
        <v>832</v>
      </c>
      <c r="C51" s="3">
        <v>0</v>
      </c>
      <c r="D51" s="3">
        <v>0</v>
      </c>
      <c r="G51" s="2">
        <v>162</v>
      </c>
      <c r="H51" s="2">
        <v>1</v>
      </c>
      <c r="I51" t="s">
        <v>52</v>
      </c>
      <c r="J51">
        <v>0</v>
      </c>
      <c r="K51">
        <v>0</v>
      </c>
    </row>
    <row r="52" spans="1:11" x14ac:dyDescent="0.25">
      <c r="A52">
        <v>146</v>
      </c>
      <c r="B52" t="s">
        <v>833</v>
      </c>
      <c r="C52" s="3">
        <v>0</v>
      </c>
      <c r="D52" s="3">
        <v>0</v>
      </c>
      <c r="G52" s="2">
        <v>166</v>
      </c>
      <c r="H52" s="2">
        <v>1</v>
      </c>
      <c r="I52" t="s">
        <v>53</v>
      </c>
      <c r="J52">
        <v>0</v>
      </c>
      <c r="K52">
        <v>0</v>
      </c>
    </row>
    <row r="53" spans="1:11" x14ac:dyDescent="0.25">
      <c r="A53">
        <v>150</v>
      </c>
      <c r="B53" t="s">
        <v>834</v>
      </c>
      <c r="C53" s="3">
        <v>0</v>
      </c>
      <c r="D53" s="3">
        <v>0</v>
      </c>
      <c r="G53" s="2">
        <v>173</v>
      </c>
      <c r="H53" s="2">
        <v>1</v>
      </c>
      <c r="I53" t="s">
        <v>54</v>
      </c>
      <c r="J53">
        <v>0</v>
      </c>
      <c r="K53">
        <v>0</v>
      </c>
    </row>
    <row r="54" spans="1:11" x14ac:dyDescent="0.25">
      <c r="A54">
        <v>152</v>
      </c>
      <c r="B54" t="s">
        <v>835</v>
      </c>
      <c r="C54" s="3">
        <v>0</v>
      </c>
      <c r="D54" s="3">
        <v>0</v>
      </c>
      <c r="G54" s="2">
        <v>177</v>
      </c>
      <c r="H54" s="2">
        <v>1</v>
      </c>
      <c r="I54" t="s">
        <v>55</v>
      </c>
      <c r="J54">
        <v>0</v>
      </c>
      <c r="K54">
        <v>0</v>
      </c>
    </row>
    <row r="55" spans="1:11" x14ac:dyDescent="0.25">
      <c r="A55">
        <v>162</v>
      </c>
      <c r="B55" t="s">
        <v>836</v>
      </c>
      <c r="C55" s="3">
        <v>0</v>
      </c>
      <c r="D55" s="3">
        <v>0</v>
      </c>
      <c r="G55" s="2">
        <v>181</v>
      </c>
      <c r="H55" s="2">
        <v>1</v>
      </c>
      <c r="I55" t="s">
        <v>56</v>
      </c>
      <c r="J55">
        <v>0</v>
      </c>
      <c r="K55">
        <v>0</v>
      </c>
    </row>
    <row r="56" spans="1:11" x14ac:dyDescent="0.25">
      <c r="A56">
        <v>166</v>
      </c>
      <c r="B56" t="s">
        <v>837</v>
      </c>
      <c r="C56" s="3">
        <v>0</v>
      </c>
      <c r="D56" s="3">
        <v>0</v>
      </c>
      <c r="G56" s="2">
        <v>182</v>
      </c>
      <c r="H56" s="2">
        <v>1</v>
      </c>
      <c r="I56" t="s">
        <v>57</v>
      </c>
      <c r="J56">
        <v>0</v>
      </c>
      <c r="K56">
        <v>0</v>
      </c>
    </row>
    <row r="57" spans="1:11" x14ac:dyDescent="0.25">
      <c r="A57">
        <v>173</v>
      </c>
      <c r="B57" t="s">
        <v>838</v>
      </c>
      <c r="C57" s="3">
        <v>0</v>
      </c>
      <c r="D57" s="3">
        <v>0</v>
      </c>
      <c r="G57" s="2">
        <v>186</v>
      </c>
      <c r="H57" s="2">
        <v>1</v>
      </c>
      <c r="I57" t="s">
        <v>58</v>
      </c>
      <c r="J57">
        <v>0</v>
      </c>
      <c r="K57">
        <v>0</v>
      </c>
    </row>
    <row r="58" spans="1:11" x14ac:dyDescent="0.25">
      <c r="A58">
        <v>177</v>
      </c>
      <c r="B58" t="s">
        <v>839</v>
      </c>
      <c r="C58" s="3">
        <v>0</v>
      </c>
      <c r="D58" s="3">
        <v>0</v>
      </c>
      <c r="G58" s="2">
        <v>191</v>
      </c>
      <c r="H58" s="2">
        <v>1</v>
      </c>
      <c r="I58" t="s">
        <v>59</v>
      </c>
      <c r="J58">
        <v>5321.3579677205998</v>
      </c>
      <c r="K58">
        <v>3261.812076139031</v>
      </c>
    </row>
    <row r="59" spans="1:11" x14ac:dyDescent="0.25">
      <c r="A59">
        <v>181</v>
      </c>
      <c r="B59" t="s">
        <v>840</v>
      </c>
      <c r="C59" s="3">
        <v>0</v>
      </c>
      <c r="D59" s="3">
        <v>0</v>
      </c>
      <c r="G59" s="2">
        <v>192</v>
      </c>
      <c r="H59" s="2">
        <v>1</v>
      </c>
      <c r="I59" t="s">
        <v>60</v>
      </c>
      <c r="J59">
        <v>0</v>
      </c>
      <c r="K59">
        <v>0</v>
      </c>
    </row>
    <row r="60" spans="1:11" x14ac:dyDescent="0.25">
      <c r="A60">
        <v>182</v>
      </c>
      <c r="B60" t="s">
        <v>841</v>
      </c>
      <c r="C60" s="3">
        <v>0</v>
      </c>
      <c r="D60" s="3">
        <v>0</v>
      </c>
      <c r="G60" s="2">
        <v>194</v>
      </c>
      <c r="H60" s="2">
        <v>1</v>
      </c>
      <c r="I60" t="s">
        <v>61</v>
      </c>
      <c r="J60">
        <v>0</v>
      </c>
      <c r="K60">
        <v>0</v>
      </c>
    </row>
    <row r="61" spans="1:11" x14ac:dyDescent="0.25">
      <c r="A61">
        <v>186</v>
      </c>
      <c r="B61" t="s">
        <v>842</v>
      </c>
      <c r="C61" s="3">
        <v>0</v>
      </c>
      <c r="D61" s="3">
        <v>0</v>
      </c>
      <c r="G61" s="2">
        <v>195</v>
      </c>
      <c r="H61" s="2">
        <v>1</v>
      </c>
      <c r="I61" t="s">
        <v>62</v>
      </c>
      <c r="J61">
        <v>0</v>
      </c>
      <c r="K61">
        <v>0</v>
      </c>
    </row>
    <row r="62" spans="1:11" x14ac:dyDescent="0.25">
      <c r="A62">
        <v>191</v>
      </c>
      <c r="B62" t="s">
        <v>843</v>
      </c>
      <c r="C62" s="3">
        <v>-5321.3579677205998</v>
      </c>
      <c r="D62" s="3">
        <v>-3261.8120761401951</v>
      </c>
      <c r="G62" s="2">
        <v>196</v>
      </c>
      <c r="H62" s="2">
        <v>1</v>
      </c>
      <c r="I62" t="s">
        <v>63</v>
      </c>
      <c r="J62">
        <v>3440.5097532928921</v>
      </c>
      <c r="K62">
        <v>3518.9318502615206</v>
      </c>
    </row>
    <row r="63" spans="1:11" x14ac:dyDescent="0.25">
      <c r="A63">
        <v>192</v>
      </c>
      <c r="B63" t="s">
        <v>844</v>
      </c>
      <c r="C63" s="3">
        <v>0</v>
      </c>
      <c r="D63" s="3">
        <v>0</v>
      </c>
      <c r="G63" s="2">
        <v>197</v>
      </c>
      <c r="H63" s="2">
        <v>1</v>
      </c>
      <c r="I63" t="s">
        <v>64</v>
      </c>
      <c r="J63">
        <v>0</v>
      </c>
      <c r="K63">
        <v>0</v>
      </c>
    </row>
    <row r="64" spans="1:11" x14ac:dyDescent="0.25">
      <c r="A64">
        <v>194</v>
      </c>
      <c r="B64" t="s">
        <v>845</v>
      </c>
      <c r="C64" s="3">
        <v>0</v>
      </c>
      <c r="D64" s="3">
        <v>0</v>
      </c>
      <c r="G64" s="2">
        <v>199</v>
      </c>
      <c r="H64" s="2">
        <v>1</v>
      </c>
      <c r="I64" t="s">
        <v>65</v>
      </c>
      <c r="J64">
        <v>1245.185413098181</v>
      </c>
      <c r="K64">
        <v>3002.01792623644</v>
      </c>
    </row>
    <row r="65" spans="1:11" x14ac:dyDescent="0.25">
      <c r="A65">
        <v>195</v>
      </c>
      <c r="B65" t="s">
        <v>846</v>
      </c>
      <c r="C65" s="3">
        <v>0</v>
      </c>
      <c r="D65" s="3">
        <v>0</v>
      </c>
      <c r="G65" s="2">
        <v>200</v>
      </c>
      <c r="H65" s="2">
        <v>1</v>
      </c>
      <c r="I65" t="s">
        <v>66</v>
      </c>
      <c r="J65">
        <v>0</v>
      </c>
      <c r="K65">
        <v>0</v>
      </c>
    </row>
    <row r="66" spans="1:11" x14ac:dyDescent="0.25">
      <c r="A66">
        <v>196</v>
      </c>
      <c r="B66" t="s">
        <v>847</v>
      </c>
      <c r="C66" s="3">
        <v>7047.4902467071079</v>
      </c>
      <c r="D66" s="3">
        <v>6969.0681497389451</v>
      </c>
      <c r="G66" s="2">
        <v>203</v>
      </c>
      <c r="H66" s="2">
        <v>1</v>
      </c>
      <c r="I66" t="s">
        <v>67</v>
      </c>
      <c r="J66">
        <v>0</v>
      </c>
      <c r="K66">
        <v>0</v>
      </c>
    </row>
    <row r="67" spans="1:11" x14ac:dyDescent="0.25">
      <c r="A67">
        <v>197</v>
      </c>
      <c r="B67" t="s">
        <v>848</v>
      </c>
      <c r="C67" s="3">
        <v>4104</v>
      </c>
      <c r="D67" s="3">
        <v>4104</v>
      </c>
      <c r="G67" s="2">
        <v>204</v>
      </c>
      <c r="H67" s="2">
        <v>1</v>
      </c>
      <c r="I67" t="s">
        <v>68</v>
      </c>
      <c r="J67">
        <v>0</v>
      </c>
      <c r="K67">
        <v>0</v>
      </c>
    </row>
    <row r="68" spans="1:11" x14ac:dyDescent="0.25">
      <c r="A68">
        <v>199</v>
      </c>
      <c r="B68" t="s">
        <v>849</v>
      </c>
      <c r="C68" s="3">
        <v>17450.814586901819</v>
      </c>
      <c r="D68" s="3">
        <v>15693.982073763618</v>
      </c>
      <c r="G68" s="2">
        <v>206</v>
      </c>
      <c r="H68" s="2">
        <v>1</v>
      </c>
      <c r="I68" t="s">
        <v>69</v>
      </c>
      <c r="J68">
        <v>0</v>
      </c>
      <c r="K68">
        <v>0</v>
      </c>
    </row>
    <row r="69" spans="1:11" x14ac:dyDescent="0.25">
      <c r="A69">
        <v>200</v>
      </c>
      <c r="B69" t="s">
        <v>850</v>
      </c>
      <c r="C69" s="3">
        <v>0</v>
      </c>
      <c r="D69" s="3">
        <v>0</v>
      </c>
      <c r="G69" s="2">
        <v>213</v>
      </c>
      <c r="H69" s="2">
        <v>1</v>
      </c>
      <c r="I69" t="s">
        <v>70</v>
      </c>
      <c r="J69">
        <v>0</v>
      </c>
      <c r="K69">
        <v>0</v>
      </c>
    </row>
    <row r="70" spans="1:11" x14ac:dyDescent="0.25">
      <c r="A70">
        <v>203</v>
      </c>
      <c r="B70" t="s">
        <v>851</v>
      </c>
      <c r="C70" s="3">
        <v>0</v>
      </c>
      <c r="D70" s="3">
        <v>0</v>
      </c>
      <c r="G70" s="2">
        <v>227</v>
      </c>
      <c r="H70" s="2">
        <v>1</v>
      </c>
      <c r="I70" t="s">
        <v>71</v>
      </c>
      <c r="J70">
        <v>0</v>
      </c>
      <c r="K70">
        <v>0</v>
      </c>
    </row>
    <row r="71" spans="1:11" x14ac:dyDescent="0.25">
      <c r="A71">
        <v>204</v>
      </c>
      <c r="B71" t="s">
        <v>852</v>
      </c>
      <c r="C71" s="3">
        <v>0</v>
      </c>
      <c r="D71" s="3">
        <v>0</v>
      </c>
      <c r="G71" s="2">
        <v>229</v>
      </c>
      <c r="H71" s="2">
        <v>1</v>
      </c>
      <c r="I71" t="s">
        <v>72</v>
      </c>
      <c r="J71">
        <v>0</v>
      </c>
      <c r="K71">
        <v>0</v>
      </c>
    </row>
    <row r="72" spans="1:11" x14ac:dyDescent="0.25">
      <c r="A72">
        <v>206</v>
      </c>
      <c r="B72" t="s">
        <v>853</v>
      </c>
      <c r="C72" s="3">
        <v>0</v>
      </c>
      <c r="D72" s="3">
        <v>0</v>
      </c>
      <c r="G72" s="2">
        <v>238</v>
      </c>
      <c r="H72" s="2">
        <v>1</v>
      </c>
      <c r="I72" t="s">
        <v>73</v>
      </c>
      <c r="J72">
        <v>0</v>
      </c>
      <c r="K72">
        <v>0</v>
      </c>
    </row>
    <row r="73" spans="1:11" x14ac:dyDescent="0.25">
      <c r="A73">
        <v>213</v>
      </c>
      <c r="B73" t="s">
        <v>854</v>
      </c>
      <c r="C73" s="3">
        <v>0</v>
      </c>
      <c r="D73" s="3">
        <v>0</v>
      </c>
      <c r="G73" s="2">
        <v>239</v>
      </c>
      <c r="H73" s="2">
        <v>1</v>
      </c>
      <c r="I73" t="s">
        <v>74</v>
      </c>
      <c r="J73">
        <v>0</v>
      </c>
      <c r="K73">
        <v>0</v>
      </c>
    </row>
    <row r="74" spans="1:11" x14ac:dyDescent="0.25">
      <c r="A74">
        <v>227</v>
      </c>
      <c r="B74" t="s">
        <v>855</v>
      </c>
      <c r="C74" s="3">
        <v>0</v>
      </c>
      <c r="D74" s="3">
        <v>0</v>
      </c>
      <c r="G74" s="2">
        <v>241</v>
      </c>
      <c r="H74" s="2">
        <v>1</v>
      </c>
      <c r="I74" t="s">
        <v>75</v>
      </c>
      <c r="J74">
        <v>0</v>
      </c>
      <c r="K74">
        <v>0</v>
      </c>
    </row>
    <row r="75" spans="1:11" x14ac:dyDescent="0.25">
      <c r="A75">
        <v>229</v>
      </c>
      <c r="B75" t="s">
        <v>856</v>
      </c>
      <c r="C75" s="3">
        <v>0</v>
      </c>
      <c r="D75" s="3">
        <v>0</v>
      </c>
      <c r="G75" s="2">
        <v>242</v>
      </c>
      <c r="H75" s="2">
        <v>1</v>
      </c>
      <c r="I75" t="s">
        <v>76</v>
      </c>
      <c r="J75">
        <v>0</v>
      </c>
      <c r="K75">
        <v>0</v>
      </c>
    </row>
    <row r="76" spans="1:11" x14ac:dyDescent="0.25">
      <c r="A76">
        <v>238</v>
      </c>
      <c r="B76" t="s">
        <v>857</v>
      </c>
      <c r="C76" s="3">
        <v>0</v>
      </c>
      <c r="D76" s="3">
        <v>0</v>
      </c>
      <c r="G76" s="2">
        <v>252</v>
      </c>
      <c r="H76" s="2">
        <v>1</v>
      </c>
      <c r="I76" t="s">
        <v>77</v>
      </c>
      <c r="J76">
        <v>0</v>
      </c>
      <c r="K76">
        <v>0</v>
      </c>
    </row>
    <row r="77" spans="1:11" x14ac:dyDescent="0.25">
      <c r="A77">
        <v>239</v>
      </c>
      <c r="B77" t="s">
        <v>858</v>
      </c>
      <c r="C77" s="3">
        <v>0</v>
      </c>
      <c r="D77" s="3">
        <v>0</v>
      </c>
      <c r="G77" s="2">
        <v>253</v>
      </c>
      <c r="H77" s="2">
        <v>1</v>
      </c>
      <c r="I77" t="s">
        <v>78</v>
      </c>
      <c r="J77">
        <v>0</v>
      </c>
      <c r="K77">
        <v>0</v>
      </c>
    </row>
    <row r="78" spans="1:11" x14ac:dyDescent="0.25">
      <c r="A78">
        <v>241</v>
      </c>
      <c r="B78" t="s">
        <v>859</v>
      </c>
      <c r="C78" s="3">
        <v>0</v>
      </c>
      <c r="D78" s="3">
        <v>0</v>
      </c>
      <c r="G78" s="2">
        <v>255</v>
      </c>
      <c r="H78" s="2">
        <v>1</v>
      </c>
      <c r="I78" t="s">
        <v>79</v>
      </c>
      <c r="J78">
        <v>0</v>
      </c>
      <c r="K78">
        <v>0</v>
      </c>
    </row>
    <row r="79" spans="1:11" x14ac:dyDescent="0.25">
      <c r="A79">
        <v>242</v>
      </c>
      <c r="B79" t="s">
        <v>860</v>
      </c>
      <c r="C79" s="3">
        <v>0</v>
      </c>
      <c r="D79" s="3">
        <v>0</v>
      </c>
      <c r="G79" s="2">
        <v>256</v>
      </c>
      <c r="H79" s="2">
        <v>1</v>
      </c>
      <c r="I79" t="s">
        <v>80</v>
      </c>
      <c r="J79">
        <v>0</v>
      </c>
      <c r="K79">
        <v>0</v>
      </c>
    </row>
    <row r="80" spans="1:11" x14ac:dyDescent="0.25">
      <c r="A80">
        <v>252</v>
      </c>
      <c r="B80" t="s">
        <v>861</v>
      </c>
      <c r="C80" s="3">
        <v>0</v>
      </c>
      <c r="D80" s="3">
        <v>0</v>
      </c>
      <c r="G80" s="2">
        <v>261</v>
      </c>
      <c r="H80" s="2">
        <v>1</v>
      </c>
      <c r="I80" t="s">
        <v>81</v>
      </c>
      <c r="J80">
        <v>675.44204491512937</v>
      </c>
      <c r="K80">
        <v>715.13864474385628</v>
      </c>
    </row>
    <row r="81" spans="1:11" x14ac:dyDescent="0.25">
      <c r="A81">
        <v>253</v>
      </c>
      <c r="B81" t="s">
        <v>862</v>
      </c>
      <c r="C81" s="3">
        <v>0</v>
      </c>
      <c r="D81" s="3">
        <v>0</v>
      </c>
      <c r="G81" s="2">
        <v>264</v>
      </c>
      <c r="H81" s="2">
        <v>1</v>
      </c>
      <c r="I81" t="s">
        <v>82</v>
      </c>
      <c r="J81">
        <v>0</v>
      </c>
      <c r="K81">
        <v>0</v>
      </c>
    </row>
    <row r="82" spans="1:11" x14ac:dyDescent="0.25">
      <c r="A82">
        <v>255</v>
      </c>
      <c r="B82" t="s">
        <v>863</v>
      </c>
      <c r="C82" s="3">
        <v>0</v>
      </c>
      <c r="D82" s="3">
        <v>0</v>
      </c>
      <c r="G82" s="2">
        <v>270</v>
      </c>
      <c r="H82" s="2">
        <v>1</v>
      </c>
      <c r="I82" t="s">
        <v>83</v>
      </c>
      <c r="J82">
        <v>0</v>
      </c>
      <c r="K82">
        <v>0</v>
      </c>
    </row>
    <row r="83" spans="1:11" x14ac:dyDescent="0.25">
      <c r="A83">
        <v>256</v>
      </c>
      <c r="B83" t="s">
        <v>864</v>
      </c>
      <c r="C83" s="3">
        <v>0</v>
      </c>
      <c r="D83" s="3">
        <v>0</v>
      </c>
      <c r="G83" s="2">
        <v>271</v>
      </c>
      <c r="H83" s="2">
        <v>1</v>
      </c>
      <c r="I83" t="s">
        <v>84</v>
      </c>
      <c r="J83">
        <v>0</v>
      </c>
      <c r="K83">
        <v>0</v>
      </c>
    </row>
    <row r="84" spans="1:11" x14ac:dyDescent="0.25">
      <c r="A84">
        <v>261</v>
      </c>
      <c r="B84" t="s">
        <v>865</v>
      </c>
      <c r="C84" s="3">
        <v>1679.0813836562811</v>
      </c>
      <c r="D84" s="3">
        <v>1717.5562123989803</v>
      </c>
      <c r="G84" s="2">
        <v>272</v>
      </c>
      <c r="H84" s="2">
        <v>1</v>
      </c>
      <c r="I84" t="s">
        <v>85</v>
      </c>
      <c r="J84">
        <v>0</v>
      </c>
      <c r="K84">
        <v>0</v>
      </c>
    </row>
    <row r="85" spans="1:11" x14ac:dyDescent="0.25">
      <c r="A85">
        <v>264</v>
      </c>
      <c r="B85" t="s">
        <v>866</v>
      </c>
      <c r="C85" s="3">
        <v>0</v>
      </c>
      <c r="D85" s="3">
        <v>0</v>
      </c>
      <c r="G85" s="2">
        <v>273</v>
      </c>
      <c r="H85" s="2">
        <v>1</v>
      </c>
      <c r="I85" t="s">
        <v>86</v>
      </c>
      <c r="J85">
        <v>0</v>
      </c>
      <c r="K85">
        <v>0</v>
      </c>
    </row>
    <row r="86" spans="1:11" x14ac:dyDescent="0.25">
      <c r="A86">
        <v>270</v>
      </c>
      <c r="B86" t="s">
        <v>867</v>
      </c>
      <c r="C86" s="3">
        <v>0</v>
      </c>
      <c r="D86" s="3">
        <v>0</v>
      </c>
      <c r="G86" s="2">
        <v>276</v>
      </c>
      <c r="H86" s="2">
        <v>1</v>
      </c>
      <c r="I86" t="s">
        <v>87</v>
      </c>
      <c r="J86">
        <v>0</v>
      </c>
      <c r="K86">
        <v>0</v>
      </c>
    </row>
    <row r="87" spans="1:11" x14ac:dyDescent="0.25">
      <c r="A87">
        <v>271</v>
      </c>
      <c r="B87" t="s">
        <v>868</v>
      </c>
      <c r="C87" s="3">
        <v>0</v>
      </c>
      <c r="D87" s="3">
        <v>0</v>
      </c>
      <c r="G87" s="2">
        <v>277</v>
      </c>
      <c r="H87" s="2">
        <v>1</v>
      </c>
      <c r="I87" t="s">
        <v>88</v>
      </c>
      <c r="J87">
        <v>0</v>
      </c>
      <c r="K87">
        <v>0</v>
      </c>
    </row>
    <row r="88" spans="1:11" x14ac:dyDescent="0.25">
      <c r="A88">
        <v>272</v>
      </c>
      <c r="B88" t="s">
        <v>869</v>
      </c>
      <c r="C88" s="3">
        <v>0</v>
      </c>
      <c r="D88" s="3">
        <v>0</v>
      </c>
      <c r="G88" s="2">
        <v>278</v>
      </c>
      <c r="H88" s="2">
        <v>1</v>
      </c>
      <c r="I88" t="s">
        <v>89</v>
      </c>
      <c r="J88">
        <v>0</v>
      </c>
      <c r="K88">
        <v>0</v>
      </c>
    </row>
    <row r="89" spans="1:11" x14ac:dyDescent="0.25">
      <c r="A89">
        <v>273</v>
      </c>
      <c r="B89" t="s">
        <v>870</v>
      </c>
      <c r="C89" s="3">
        <v>0</v>
      </c>
      <c r="D89" s="3">
        <v>0</v>
      </c>
      <c r="G89" s="2">
        <v>279</v>
      </c>
      <c r="H89" s="2">
        <v>1</v>
      </c>
      <c r="I89" t="s">
        <v>90</v>
      </c>
      <c r="J89">
        <v>1744.2222918027546</v>
      </c>
      <c r="K89">
        <v>1639.0377256355714</v>
      </c>
    </row>
    <row r="90" spans="1:11" x14ac:dyDescent="0.25">
      <c r="A90">
        <v>276</v>
      </c>
      <c r="B90" t="s">
        <v>871</v>
      </c>
      <c r="C90" s="3">
        <v>0</v>
      </c>
      <c r="D90" s="3">
        <v>0</v>
      </c>
      <c r="G90" s="2">
        <v>280</v>
      </c>
      <c r="H90" s="2">
        <v>1</v>
      </c>
      <c r="I90" t="s">
        <v>91</v>
      </c>
      <c r="J90">
        <v>0</v>
      </c>
      <c r="K90">
        <v>0</v>
      </c>
    </row>
    <row r="91" spans="1:11" x14ac:dyDescent="0.25">
      <c r="A91">
        <v>277</v>
      </c>
      <c r="B91" t="s">
        <v>872</v>
      </c>
      <c r="C91" s="3">
        <v>0</v>
      </c>
      <c r="D91" s="3">
        <v>0</v>
      </c>
      <c r="G91" s="2">
        <v>281</v>
      </c>
      <c r="H91" s="2">
        <v>1</v>
      </c>
      <c r="I91" t="s">
        <v>92</v>
      </c>
      <c r="J91">
        <v>0</v>
      </c>
      <c r="K91">
        <v>0</v>
      </c>
    </row>
    <row r="92" spans="1:11" x14ac:dyDescent="0.25">
      <c r="A92">
        <v>278</v>
      </c>
      <c r="B92" t="s">
        <v>873</v>
      </c>
      <c r="C92" s="3">
        <v>0</v>
      </c>
      <c r="D92" s="3">
        <v>0</v>
      </c>
      <c r="G92" s="2">
        <v>282</v>
      </c>
      <c r="H92" s="2">
        <v>1</v>
      </c>
      <c r="I92" t="s">
        <v>93</v>
      </c>
      <c r="J92">
        <v>0</v>
      </c>
      <c r="K92">
        <v>0</v>
      </c>
    </row>
    <row r="93" spans="1:11" x14ac:dyDescent="0.25">
      <c r="A93">
        <v>279</v>
      </c>
      <c r="B93" t="s">
        <v>874</v>
      </c>
      <c r="C93" s="3">
        <v>-1744.2222918027546</v>
      </c>
      <c r="D93" s="3">
        <v>-1639.0377256367356</v>
      </c>
      <c r="G93" s="2">
        <v>283</v>
      </c>
      <c r="H93" s="2">
        <v>1</v>
      </c>
      <c r="I93" t="s">
        <v>94</v>
      </c>
      <c r="J93">
        <v>0</v>
      </c>
      <c r="K93">
        <v>0</v>
      </c>
    </row>
    <row r="94" spans="1:11" x14ac:dyDescent="0.25">
      <c r="A94">
        <v>280</v>
      </c>
      <c r="B94" t="s">
        <v>875</v>
      </c>
      <c r="C94" s="3">
        <v>17328</v>
      </c>
      <c r="D94" s="3">
        <v>17328.000000000931</v>
      </c>
      <c r="G94" s="2">
        <v>284</v>
      </c>
      <c r="H94" s="2">
        <v>1</v>
      </c>
      <c r="I94" t="s">
        <v>95</v>
      </c>
      <c r="J94">
        <v>0</v>
      </c>
      <c r="K94">
        <v>0</v>
      </c>
    </row>
    <row r="95" spans="1:11" x14ac:dyDescent="0.25">
      <c r="A95">
        <v>281</v>
      </c>
      <c r="B95" t="s">
        <v>876</v>
      </c>
      <c r="C95" s="3">
        <v>0</v>
      </c>
      <c r="D95" s="3">
        <v>0</v>
      </c>
      <c r="G95" s="2">
        <v>286</v>
      </c>
      <c r="H95" s="2">
        <v>1</v>
      </c>
      <c r="I95" t="s">
        <v>96</v>
      </c>
      <c r="J95">
        <v>0</v>
      </c>
      <c r="K95">
        <v>0</v>
      </c>
    </row>
    <row r="96" spans="1:11" x14ac:dyDescent="0.25">
      <c r="A96">
        <v>282</v>
      </c>
      <c r="B96" t="s">
        <v>877</v>
      </c>
      <c r="C96" s="3">
        <v>0</v>
      </c>
      <c r="D96" s="3">
        <v>0</v>
      </c>
      <c r="G96" s="2">
        <v>294</v>
      </c>
      <c r="H96" s="2">
        <v>1</v>
      </c>
      <c r="I96" t="s">
        <v>97</v>
      </c>
      <c r="J96">
        <v>3004.2543081033509</v>
      </c>
      <c r="K96">
        <v>3006.8564862313215</v>
      </c>
    </row>
    <row r="97" spans="1:11" x14ac:dyDescent="0.25">
      <c r="A97">
        <v>283</v>
      </c>
      <c r="B97" t="s">
        <v>878</v>
      </c>
      <c r="C97" s="3">
        <v>0</v>
      </c>
      <c r="D97" s="3">
        <v>0</v>
      </c>
      <c r="G97" s="2">
        <v>297</v>
      </c>
      <c r="H97" s="2">
        <v>1</v>
      </c>
      <c r="I97" t="s">
        <v>98</v>
      </c>
      <c r="J97">
        <v>0</v>
      </c>
      <c r="K97">
        <v>0</v>
      </c>
    </row>
    <row r="98" spans="1:11" x14ac:dyDescent="0.25">
      <c r="A98">
        <v>284</v>
      </c>
      <c r="B98" t="s">
        <v>879</v>
      </c>
      <c r="C98" s="3">
        <v>0</v>
      </c>
      <c r="D98" s="3">
        <v>0</v>
      </c>
      <c r="G98" s="2">
        <v>299</v>
      </c>
      <c r="H98" s="2">
        <v>1</v>
      </c>
      <c r="I98" t="s">
        <v>99</v>
      </c>
      <c r="J98">
        <v>0</v>
      </c>
      <c r="K98">
        <v>0</v>
      </c>
    </row>
    <row r="99" spans="1:11" x14ac:dyDescent="0.25">
      <c r="A99">
        <v>286</v>
      </c>
      <c r="B99" t="s">
        <v>880</v>
      </c>
      <c r="C99" s="3">
        <v>0</v>
      </c>
      <c r="D99" s="3">
        <v>0</v>
      </c>
      <c r="G99" s="2">
        <v>300</v>
      </c>
      <c r="H99" s="2">
        <v>1</v>
      </c>
      <c r="I99" t="s">
        <v>100</v>
      </c>
      <c r="J99">
        <v>0</v>
      </c>
      <c r="K99">
        <v>0</v>
      </c>
    </row>
    <row r="100" spans="1:11" x14ac:dyDescent="0.25">
      <c r="A100">
        <v>294</v>
      </c>
      <c r="B100" t="s">
        <v>881</v>
      </c>
      <c r="C100" s="3">
        <v>415.74569189664908</v>
      </c>
      <c r="D100" s="3">
        <v>413.14351376867853</v>
      </c>
      <c r="G100" s="2">
        <v>306</v>
      </c>
      <c r="H100" s="2">
        <v>1</v>
      </c>
      <c r="I100" t="s">
        <v>101</v>
      </c>
      <c r="J100">
        <v>0</v>
      </c>
      <c r="K100">
        <v>0</v>
      </c>
    </row>
    <row r="101" spans="1:11" x14ac:dyDescent="0.25">
      <c r="A101">
        <v>297</v>
      </c>
      <c r="B101" t="s">
        <v>882</v>
      </c>
      <c r="C101" s="3">
        <v>0</v>
      </c>
      <c r="D101" s="3">
        <v>0</v>
      </c>
      <c r="G101" s="2">
        <v>308</v>
      </c>
      <c r="H101" s="2">
        <v>1</v>
      </c>
      <c r="I101" t="s">
        <v>102</v>
      </c>
      <c r="J101">
        <v>0</v>
      </c>
      <c r="K101">
        <v>0</v>
      </c>
    </row>
    <row r="102" spans="1:11" x14ac:dyDescent="0.25">
      <c r="A102">
        <v>299</v>
      </c>
      <c r="B102" t="s">
        <v>883</v>
      </c>
      <c r="C102" s="3">
        <v>0</v>
      </c>
      <c r="D102" s="3">
        <v>0</v>
      </c>
      <c r="G102" s="2">
        <v>309</v>
      </c>
      <c r="H102" s="2">
        <v>1</v>
      </c>
      <c r="I102" t="s">
        <v>103</v>
      </c>
      <c r="J102">
        <v>0</v>
      </c>
      <c r="K102">
        <v>0</v>
      </c>
    </row>
    <row r="103" spans="1:11" x14ac:dyDescent="0.25">
      <c r="A103">
        <v>300</v>
      </c>
      <c r="B103" t="s">
        <v>884</v>
      </c>
      <c r="C103" s="3">
        <v>0</v>
      </c>
      <c r="D103" s="3">
        <v>0</v>
      </c>
      <c r="G103" s="2">
        <v>314</v>
      </c>
      <c r="H103" s="2">
        <v>1</v>
      </c>
      <c r="I103" t="s">
        <v>104</v>
      </c>
      <c r="J103">
        <v>0</v>
      </c>
      <c r="K103">
        <v>0</v>
      </c>
    </row>
    <row r="104" spans="1:11" x14ac:dyDescent="0.25">
      <c r="A104">
        <v>306</v>
      </c>
      <c r="B104" t="s">
        <v>885</v>
      </c>
      <c r="C104" s="3">
        <v>0</v>
      </c>
      <c r="D104" s="3">
        <v>0</v>
      </c>
      <c r="G104" s="2">
        <v>316</v>
      </c>
      <c r="H104" s="2">
        <v>1</v>
      </c>
      <c r="I104" t="s">
        <v>105</v>
      </c>
      <c r="J104">
        <v>0</v>
      </c>
      <c r="K104">
        <v>0</v>
      </c>
    </row>
    <row r="105" spans="1:11" x14ac:dyDescent="0.25">
      <c r="A105">
        <v>308</v>
      </c>
      <c r="B105" t="s">
        <v>886</v>
      </c>
      <c r="C105" s="3">
        <v>0</v>
      </c>
      <c r="D105" s="3">
        <v>0</v>
      </c>
      <c r="G105" s="2">
        <v>317</v>
      </c>
      <c r="H105" s="2">
        <v>1</v>
      </c>
      <c r="I105" t="s">
        <v>106</v>
      </c>
      <c r="J105">
        <v>0</v>
      </c>
      <c r="K105">
        <v>0</v>
      </c>
    </row>
    <row r="106" spans="1:11" x14ac:dyDescent="0.25">
      <c r="A106">
        <v>309</v>
      </c>
      <c r="B106" t="s">
        <v>887</v>
      </c>
      <c r="C106" s="3">
        <v>6983.1840000001248</v>
      </c>
      <c r="D106" s="3">
        <v>7068</v>
      </c>
      <c r="G106" s="2">
        <v>318</v>
      </c>
      <c r="H106" s="2">
        <v>1</v>
      </c>
      <c r="I106" t="s">
        <v>107</v>
      </c>
      <c r="J106">
        <v>0</v>
      </c>
      <c r="K106">
        <v>0</v>
      </c>
    </row>
    <row r="107" spans="1:11" x14ac:dyDescent="0.25">
      <c r="A107">
        <v>314</v>
      </c>
      <c r="B107" t="s">
        <v>888</v>
      </c>
      <c r="C107" s="3">
        <v>0</v>
      </c>
      <c r="D107" s="3">
        <v>0</v>
      </c>
      <c r="G107" s="2">
        <v>319</v>
      </c>
      <c r="H107" s="2">
        <v>1</v>
      </c>
      <c r="I107" t="s">
        <v>108</v>
      </c>
      <c r="J107">
        <v>2229.2664980818954</v>
      </c>
      <c r="K107">
        <v>2402.6601599898277</v>
      </c>
    </row>
    <row r="108" spans="1:11" x14ac:dyDescent="0.25">
      <c r="A108">
        <v>316</v>
      </c>
      <c r="B108" t="s">
        <v>889</v>
      </c>
      <c r="C108" s="3">
        <v>0</v>
      </c>
      <c r="D108" s="3">
        <v>0</v>
      </c>
      <c r="G108" s="2">
        <v>323</v>
      </c>
      <c r="H108" s="2">
        <v>2</v>
      </c>
      <c r="I108" t="s">
        <v>109</v>
      </c>
      <c r="J108">
        <v>0</v>
      </c>
      <c r="K108">
        <v>0</v>
      </c>
    </row>
    <row r="109" spans="1:11" x14ac:dyDescent="0.25">
      <c r="A109">
        <v>317</v>
      </c>
      <c r="B109" t="s">
        <v>890</v>
      </c>
      <c r="C109" s="3">
        <v>0</v>
      </c>
      <c r="D109" s="3">
        <v>0</v>
      </c>
      <c r="G109" s="2">
        <v>330</v>
      </c>
      <c r="H109" s="2">
        <v>1</v>
      </c>
      <c r="I109" t="s">
        <v>110</v>
      </c>
      <c r="J109">
        <v>0</v>
      </c>
      <c r="K109">
        <v>0</v>
      </c>
    </row>
    <row r="110" spans="1:11" x14ac:dyDescent="0.25">
      <c r="A110">
        <v>318</v>
      </c>
      <c r="B110" t="s">
        <v>891</v>
      </c>
      <c r="C110" s="3">
        <v>0</v>
      </c>
      <c r="D110" s="3">
        <v>0</v>
      </c>
      <c r="G110" s="2">
        <v>332</v>
      </c>
      <c r="H110" s="2">
        <v>1</v>
      </c>
      <c r="I110" t="s">
        <v>111</v>
      </c>
      <c r="J110">
        <v>0</v>
      </c>
      <c r="K110">
        <v>0</v>
      </c>
    </row>
    <row r="111" spans="1:11" x14ac:dyDescent="0.25">
      <c r="A111">
        <v>319</v>
      </c>
      <c r="B111" t="s">
        <v>892</v>
      </c>
      <c r="C111" s="3">
        <v>3014.7335019180755</v>
      </c>
      <c r="D111" s="3">
        <v>2841.3398400101432</v>
      </c>
      <c r="G111" s="2">
        <v>333</v>
      </c>
      <c r="H111" s="2">
        <v>1</v>
      </c>
      <c r="I111" t="s">
        <v>112</v>
      </c>
      <c r="J111">
        <v>0</v>
      </c>
      <c r="K111">
        <v>0</v>
      </c>
    </row>
    <row r="112" spans="1:11" x14ac:dyDescent="0.25">
      <c r="A112">
        <v>323</v>
      </c>
      <c r="B112" t="s">
        <v>893</v>
      </c>
      <c r="C112" s="3">
        <v>0</v>
      </c>
      <c r="D112" s="3">
        <v>0</v>
      </c>
      <c r="G112" s="2">
        <v>345</v>
      </c>
      <c r="H112" s="2">
        <v>1</v>
      </c>
      <c r="I112" t="s">
        <v>113</v>
      </c>
      <c r="J112">
        <v>0</v>
      </c>
      <c r="K112">
        <v>0</v>
      </c>
    </row>
    <row r="113" spans="1:11" x14ac:dyDescent="0.25">
      <c r="A113">
        <v>330</v>
      </c>
      <c r="B113" t="s">
        <v>894</v>
      </c>
      <c r="C113" s="3">
        <v>0</v>
      </c>
      <c r="D113" s="3">
        <v>0</v>
      </c>
      <c r="G113" s="2">
        <v>347</v>
      </c>
      <c r="H113" s="2">
        <v>1</v>
      </c>
      <c r="I113" t="s">
        <v>114</v>
      </c>
      <c r="J113">
        <v>9379.2211028577294</v>
      </c>
      <c r="K113">
        <v>9564.7023566527059</v>
      </c>
    </row>
    <row r="114" spans="1:11" x14ac:dyDescent="0.25">
      <c r="A114">
        <v>332</v>
      </c>
      <c r="B114" t="s">
        <v>895</v>
      </c>
      <c r="C114" s="3">
        <v>0</v>
      </c>
      <c r="D114" s="3">
        <v>0</v>
      </c>
      <c r="G114" s="2">
        <v>356</v>
      </c>
      <c r="H114" s="2">
        <v>1</v>
      </c>
      <c r="I114" t="s">
        <v>115</v>
      </c>
      <c r="J114">
        <v>0</v>
      </c>
      <c r="K114">
        <v>0</v>
      </c>
    </row>
    <row r="115" spans="1:11" x14ac:dyDescent="0.25">
      <c r="A115">
        <v>333</v>
      </c>
      <c r="B115" t="s">
        <v>896</v>
      </c>
      <c r="C115" s="3">
        <v>0</v>
      </c>
      <c r="D115" s="3">
        <v>0</v>
      </c>
      <c r="G115" s="2">
        <v>361</v>
      </c>
      <c r="H115" s="2">
        <v>1</v>
      </c>
      <c r="I115" t="s">
        <v>116</v>
      </c>
      <c r="J115">
        <v>0</v>
      </c>
      <c r="K115">
        <v>0</v>
      </c>
    </row>
    <row r="116" spans="1:11" x14ac:dyDescent="0.25">
      <c r="A116">
        <v>345</v>
      </c>
      <c r="B116" t="s">
        <v>897</v>
      </c>
      <c r="C116" s="3">
        <v>0</v>
      </c>
      <c r="D116" s="3">
        <v>0</v>
      </c>
      <c r="G116" s="2">
        <v>362</v>
      </c>
      <c r="H116" s="2">
        <v>1</v>
      </c>
      <c r="I116" t="s">
        <v>117</v>
      </c>
      <c r="J116">
        <v>0</v>
      </c>
      <c r="K116">
        <v>0</v>
      </c>
    </row>
    <row r="117" spans="1:11" x14ac:dyDescent="0.25">
      <c r="A117">
        <v>347</v>
      </c>
      <c r="B117" t="s">
        <v>898</v>
      </c>
      <c r="C117" s="3">
        <v>8860.7788971422706</v>
      </c>
      <c r="D117" s="3">
        <v>8675.2976433472941</v>
      </c>
      <c r="G117" s="2">
        <v>363</v>
      </c>
      <c r="H117" s="2">
        <v>1</v>
      </c>
      <c r="I117" t="s">
        <v>118</v>
      </c>
      <c r="J117">
        <v>885.30942577582027</v>
      </c>
      <c r="K117">
        <v>978.79708264960209</v>
      </c>
    </row>
    <row r="118" spans="1:11" x14ac:dyDescent="0.25">
      <c r="A118">
        <v>356</v>
      </c>
      <c r="B118" t="s">
        <v>899</v>
      </c>
      <c r="C118" s="3">
        <v>0</v>
      </c>
      <c r="D118" s="3">
        <v>0</v>
      </c>
      <c r="G118" s="2">
        <v>378</v>
      </c>
      <c r="H118" s="2">
        <v>1</v>
      </c>
      <c r="I118" t="s">
        <v>119</v>
      </c>
      <c r="J118">
        <v>0</v>
      </c>
      <c r="K118">
        <v>0</v>
      </c>
    </row>
    <row r="119" spans="1:11" x14ac:dyDescent="0.25">
      <c r="A119">
        <v>361</v>
      </c>
      <c r="B119" t="s">
        <v>900</v>
      </c>
      <c r="C119" s="3">
        <v>0</v>
      </c>
      <c r="D119" s="3">
        <v>0</v>
      </c>
      <c r="G119" s="2">
        <v>381</v>
      </c>
      <c r="H119" s="2">
        <v>1</v>
      </c>
      <c r="I119" t="s">
        <v>120</v>
      </c>
      <c r="J119">
        <v>0</v>
      </c>
      <c r="K119">
        <v>0</v>
      </c>
    </row>
    <row r="120" spans="1:11" x14ac:dyDescent="0.25">
      <c r="A120">
        <v>362</v>
      </c>
      <c r="B120" t="s">
        <v>901</v>
      </c>
      <c r="C120" s="3">
        <v>0</v>
      </c>
      <c r="D120" s="3">
        <v>0</v>
      </c>
      <c r="G120" s="2">
        <v>390</v>
      </c>
      <c r="H120" s="2">
        <v>1</v>
      </c>
      <c r="I120" t="s">
        <v>121</v>
      </c>
      <c r="J120">
        <v>14.51541375693364</v>
      </c>
      <c r="K120">
        <v>92.68189394232013</v>
      </c>
    </row>
    <row r="121" spans="1:11" x14ac:dyDescent="0.25">
      <c r="A121">
        <v>363</v>
      </c>
      <c r="B121" t="s">
        <v>902</v>
      </c>
      <c r="C121" s="3">
        <v>1166.6905742241652</v>
      </c>
      <c r="D121" s="3">
        <v>1073.2029173503979</v>
      </c>
      <c r="G121" s="2">
        <v>391</v>
      </c>
      <c r="H121" s="2">
        <v>1</v>
      </c>
      <c r="I121" t="s">
        <v>122</v>
      </c>
      <c r="J121">
        <v>0</v>
      </c>
      <c r="K121">
        <v>0</v>
      </c>
    </row>
    <row r="122" spans="1:11" x14ac:dyDescent="0.25">
      <c r="A122">
        <v>378</v>
      </c>
      <c r="B122" t="s">
        <v>903</v>
      </c>
      <c r="C122" s="3">
        <v>0</v>
      </c>
      <c r="D122" s="3">
        <v>0</v>
      </c>
      <c r="G122" s="2">
        <v>402</v>
      </c>
      <c r="H122" s="2">
        <v>1</v>
      </c>
      <c r="I122" t="s">
        <v>123</v>
      </c>
      <c r="J122">
        <v>0</v>
      </c>
      <c r="K122">
        <v>0</v>
      </c>
    </row>
    <row r="123" spans="1:11" x14ac:dyDescent="0.25">
      <c r="A123">
        <v>381</v>
      </c>
      <c r="B123" t="s">
        <v>904</v>
      </c>
      <c r="C123" s="3">
        <v>0</v>
      </c>
      <c r="D123" s="3">
        <v>0</v>
      </c>
      <c r="G123" s="2">
        <v>403</v>
      </c>
      <c r="H123" s="2">
        <v>1</v>
      </c>
      <c r="I123" t="s">
        <v>124</v>
      </c>
      <c r="J123">
        <v>0</v>
      </c>
      <c r="K123">
        <v>0</v>
      </c>
    </row>
    <row r="124" spans="1:11" x14ac:dyDescent="0.25">
      <c r="A124">
        <v>390</v>
      </c>
      <c r="B124" t="s">
        <v>905</v>
      </c>
      <c r="C124" s="3">
        <v>3885.5223005287553</v>
      </c>
      <c r="D124" s="3">
        <v>3957.1843917719671</v>
      </c>
      <c r="G124" s="2">
        <v>404</v>
      </c>
      <c r="H124" s="2">
        <v>1</v>
      </c>
      <c r="I124" t="s">
        <v>125</v>
      </c>
      <c r="J124">
        <v>0</v>
      </c>
      <c r="K124">
        <v>0</v>
      </c>
    </row>
    <row r="125" spans="1:11" x14ac:dyDescent="0.25">
      <c r="A125">
        <v>391</v>
      </c>
      <c r="B125" t="s">
        <v>906</v>
      </c>
      <c r="C125" s="3">
        <v>0</v>
      </c>
      <c r="D125" s="3">
        <v>0</v>
      </c>
      <c r="G125" s="2">
        <v>413</v>
      </c>
      <c r="H125" s="2">
        <v>1</v>
      </c>
      <c r="I125" t="s">
        <v>126</v>
      </c>
      <c r="J125">
        <v>6536.4142166256206</v>
      </c>
      <c r="K125">
        <v>7243.8824965228559</v>
      </c>
    </row>
    <row r="126" spans="1:11" x14ac:dyDescent="0.25">
      <c r="A126">
        <v>402</v>
      </c>
      <c r="B126" t="s">
        <v>907</v>
      </c>
      <c r="C126" s="3">
        <v>0</v>
      </c>
      <c r="D126" s="3">
        <v>0</v>
      </c>
      <c r="G126" s="2">
        <v>414</v>
      </c>
      <c r="H126" s="2">
        <v>1</v>
      </c>
      <c r="I126" t="s">
        <v>127</v>
      </c>
      <c r="J126">
        <v>0</v>
      </c>
      <c r="K126">
        <v>0</v>
      </c>
    </row>
    <row r="127" spans="1:11" x14ac:dyDescent="0.25">
      <c r="A127">
        <v>403</v>
      </c>
      <c r="B127" t="s">
        <v>908</v>
      </c>
      <c r="C127" s="3">
        <v>0</v>
      </c>
      <c r="D127" s="3">
        <v>0</v>
      </c>
      <c r="G127" s="2">
        <v>415</v>
      </c>
      <c r="H127" s="2">
        <v>1</v>
      </c>
      <c r="I127" t="s">
        <v>128</v>
      </c>
      <c r="J127">
        <v>64.264184049690812</v>
      </c>
      <c r="K127">
        <v>94.048058448941447</v>
      </c>
    </row>
    <row r="128" spans="1:11" x14ac:dyDescent="0.25">
      <c r="A128">
        <v>404</v>
      </c>
      <c r="B128" t="s">
        <v>909</v>
      </c>
      <c r="C128" s="3">
        <v>0</v>
      </c>
      <c r="D128" s="3">
        <v>0</v>
      </c>
      <c r="G128" s="2">
        <v>423</v>
      </c>
      <c r="H128" s="2">
        <v>1</v>
      </c>
      <c r="I128" t="s">
        <v>129</v>
      </c>
      <c r="J128">
        <v>0</v>
      </c>
      <c r="K128">
        <v>0</v>
      </c>
    </row>
    <row r="129" spans="1:11" x14ac:dyDescent="0.25">
      <c r="A129">
        <v>413</v>
      </c>
      <c r="B129" t="s">
        <v>910</v>
      </c>
      <c r="C129" s="3">
        <v>9879.5857833743794</v>
      </c>
      <c r="D129" s="3">
        <v>9172.1175034771441</v>
      </c>
      <c r="G129" s="2">
        <v>424</v>
      </c>
      <c r="H129" s="2">
        <v>1</v>
      </c>
      <c r="I129" t="s">
        <v>130</v>
      </c>
      <c r="J129">
        <v>0</v>
      </c>
      <c r="K129">
        <v>0</v>
      </c>
    </row>
    <row r="130" spans="1:11" x14ac:dyDescent="0.25">
      <c r="A130">
        <v>414</v>
      </c>
      <c r="B130" t="s">
        <v>911</v>
      </c>
      <c r="C130" s="3">
        <v>0</v>
      </c>
      <c r="D130" s="3">
        <v>0</v>
      </c>
      <c r="G130" s="2">
        <v>432</v>
      </c>
      <c r="H130" s="2">
        <v>1</v>
      </c>
      <c r="I130" t="s">
        <v>131</v>
      </c>
      <c r="J130">
        <v>0</v>
      </c>
      <c r="K130">
        <v>0</v>
      </c>
    </row>
    <row r="131" spans="1:11" x14ac:dyDescent="0.25">
      <c r="A131">
        <v>415</v>
      </c>
      <c r="B131" t="s">
        <v>912</v>
      </c>
      <c r="C131" s="3">
        <v>391.73581595030919</v>
      </c>
      <c r="D131" s="3">
        <v>361.951941551044</v>
      </c>
      <c r="G131" s="2">
        <v>435</v>
      </c>
      <c r="H131" s="2">
        <v>1</v>
      </c>
      <c r="I131" t="s">
        <v>132</v>
      </c>
      <c r="J131">
        <v>0</v>
      </c>
      <c r="K131">
        <v>0</v>
      </c>
    </row>
    <row r="132" spans="1:11" x14ac:dyDescent="0.25">
      <c r="A132">
        <v>423</v>
      </c>
      <c r="B132" t="s">
        <v>913</v>
      </c>
      <c r="C132" s="3">
        <v>0</v>
      </c>
      <c r="D132" s="3">
        <v>0</v>
      </c>
      <c r="G132" s="2">
        <v>441</v>
      </c>
      <c r="H132" s="2">
        <v>1</v>
      </c>
      <c r="I132" t="s">
        <v>133</v>
      </c>
      <c r="J132">
        <v>0</v>
      </c>
      <c r="K132">
        <v>0</v>
      </c>
    </row>
    <row r="133" spans="1:11" x14ac:dyDescent="0.25">
      <c r="A133">
        <v>424</v>
      </c>
      <c r="B133" t="s">
        <v>914</v>
      </c>
      <c r="C133" s="3">
        <v>0</v>
      </c>
      <c r="D133" s="3">
        <v>0</v>
      </c>
      <c r="G133" s="2">
        <v>447</v>
      </c>
      <c r="H133" s="2">
        <v>1</v>
      </c>
      <c r="I133" t="s">
        <v>134</v>
      </c>
      <c r="J133">
        <v>0</v>
      </c>
      <c r="K133">
        <v>0</v>
      </c>
    </row>
    <row r="134" spans="1:11" x14ac:dyDescent="0.25">
      <c r="A134">
        <v>432</v>
      </c>
      <c r="B134" t="s">
        <v>915</v>
      </c>
      <c r="C134" s="3">
        <v>0</v>
      </c>
      <c r="D134" s="3">
        <v>0</v>
      </c>
      <c r="G134" s="2">
        <v>458</v>
      </c>
      <c r="H134" s="2">
        <v>1</v>
      </c>
      <c r="I134" t="s">
        <v>135</v>
      </c>
      <c r="J134">
        <v>0</v>
      </c>
      <c r="K134">
        <v>0</v>
      </c>
    </row>
    <row r="135" spans="1:11" x14ac:dyDescent="0.25">
      <c r="A135">
        <v>435</v>
      </c>
      <c r="B135" t="s">
        <v>916</v>
      </c>
      <c r="C135" s="3">
        <v>0</v>
      </c>
      <c r="D135" s="3">
        <v>0</v>
      </c>
      <c r="G135" s="2">
        <v>463</v>
      </c>
      <c r="H135" s="2">
        <v>1</v>
      </c>
      <c r="I135" t="s">
        <v>136</v>
      </c>
      <c r="J135">
        <v>0</v>
      </c>
      <c r="K135">
        <v>0</v>
      </c>
    </row>
    <row r="136" spans="1:11" x14ac:dyDescent="0.25">
      <c r="A136">
        <v>441</v>
      </c>
      <c r="B136" t="s">
        <v>917</v>
      </c>
      <c r="C136" s="3">
        <v>0</v>
      </c>
      <c r="D136" s="3">
        <v>0</v>
      </c>
      <c r="G136" s="2">
        <v>465</v>
      </c>
      <c r="H136" s="2">
        <v>1</v>
      </c>
      <c r="I136" t="s">
        <v>137</v>
      </c>
      <c r="J136">
        <v>0</v>
      </c>
      <c r="K136">
        <v>0</v>
      </c>
    </row>
    <row r="137" spans="1:11" x14ac:dyDescent="0.25">
      <c r="A137">
        <v>447</v>
      </c>
      <c r="B137" t="s">
        <v>918</v>
      </c>
      <c r="C137" s="3">
        <v>0</v>
      </c>
      <c r="D137" s="3">
        <v>0</v>
      </c>
      <c r="G137" s="2">
        <v>466</v>
      </c>
      <c r="H137" s="2">
        <v>1</v>
      </c>
      <c r="I137" t="s">
        <v>138</v>
      </c>
      <c r="J137">
        <v>0</v>
      </c>
      <c r="K137">
        <v>0</v>
      </c>
    </row>
    <row r="138" spans="1:11" x14ac:dyDescent="0.25">
      <c r="A138">
        <v>458</v>
      </c>
      <c r="B138" t="s">
        <v>919</v>
      </c>
      <c r="C138" s="3">
        <v>0</v>
      </c>
      <c r="D138" s="3">
        <v>0</v>
      </c>
      <c r="G138" s="2">
        <v>473</v>
      </c>
      <c r="H138" s="2">
        <v>1</v>
      </c>
      <c r="I138" t="s">
        <v>139</v>
      </c>
      <c r="J138">
        <v>0</v>
      </c>
      <c r="K138">
        <v>0</v>
      </c>
    </row>
    <row r="139" spans="1:11" x14ac:dyDescent="0.25">
      <c r="A139">
        <v>463</v>
      </c>
      <c r="B139" t="s">
        <v>920</v>
      </c>
      <c r="C139" s="3">
        <v>0</v>
      </c>
      <c r="D139" s="3">
        <v>0</v>
      </c>
      <c r="G139" s="2">
        <v>477</v>
      </c>
      <c r="H139" s="2">
        <v>1</v>
      </c>
      <c r="I139" t="s">
        <v>140</v>
      </c>
      <c r="J139">
        <v>0</v>
      </c>
      <c r="K139">
        <v>0</v>
      </c>
    </row>
    <row r="140" spans="1:11" x14ac:dyDescent="0.25">
      <c r="A140">
        <v>465</v>
      </c>
      <c r="B140" t="s">
        <v>921</v>
      </c>
      <c r="C140" s="3">
        <v>0</v>
      </c>
      <c r="D140" s="3">
        <v>0</v>
      </c>
      <c r="G140" s="2">
        <v>480</v>
      </c>
      <c r="H140" s="2">
        <v>1</v>
      </c>
      <c r="I140" t="s">
        <v>141</v>
      </c>
      <c r="J140">
        <v>0</v>
      </c>
      <c r="K140">
        <v>0</v>
      </c>
    </row>
    <row r="141" spans="1:11" x14ac:dyDescent="0.25">
      <c r="A141">
        <v>466</v>
      </c>
      <c r="B141" t="s">
        <v>922</v>
      </c>
      <c r="C141" s="3">
        <v>0</v>
      </c>
      <c r="D141" s="3">
        <v>0</v>
      </c>
      <c r="G141" s="2">
        <v>482</v>
      </c>
      <c r="H141" s="2">
        <v>1</v>
      </c>
      <c r="I141" t="s">
        <v>142</v>
      </c>
      <c r="J141">
        <v>0</v>
      </c>
      <c r="K141">
        <v>0</v>
      </c>
    </row>
    <row r="142" spans="1:11" x14ac:dyDescent="0.25">
      <c r="A142">
        <v>473</v>
      </c>
      <c r="B142" t="s">
        <v>923</v>
      </c>
      <c r="C142" s="3">
        <v>0</v>
      </c>
      <c r="D142" s="3">
        <v>0</v>
      </c>
      <c r="G142" s="2">
        <v>484</v>
      </c>
      <c r="H142" s="2">
        <v>1</v>
      </c>
      <c r="I142" t="s">
        <v>143</v>
      </c>
      <c r="J142">
        <v>0</v>
      </c>
      <c r="K142">
        <v>0</v>
      </c>
    </row>
    <row r="143" spans="1:11" x14ac:dyDescent="0.25">
      <c r="A143">
        <v>477</v>
      </c>
      <c r="B143" t="s">
        <v>924</v>
      </c>
      <c r="C143" s="3">
        <v>0</v>
      </c>
      <c r="D143" s="3">
        <v>0</v>
      </c>
      <c r="G143" s="2">
        <v>485</v>
      </c>
      <c r="H143" s="2">
        <v>1</v>
      </c>
      <c r="I143" t="s">
        <v>144</v>
      </c>
      <c r="J143">
        <v>0</v>
      </c>
      <c r="K143">
        <v>0</v>
      </c>
    </row>
    <row r="144" spans="1:11" x14ac:dyDescent="0.25">
      <c r="A144">
        <v>480</v>
      </c>
      <c r="B144" t="s">
        <v>925</v>
      </c>
      <c r="C144" s="3">
        <v>0</v>
      </c>
      <c r="D144" s="3">
        <v>0</v>
      </c>
      <c r="G144" s="2">
        <v>486</v>
      </c>
      <c r="H144" s="2">
        <v>1</v>
      </c>
      <c r="I144" t="s">
        <v>145</v>
      </c>
      <c r="J144">
        <v>1948.6186219175579</v>
      </c>
      <c r="K144">
        <v>2030.0387978058134</v>
      </c>
    </row>
    <row r="145" spans="1:11" x14ac:dyDescent="0.25">
      <c r="A145">
        <v>482</v>
      </c>
      <c r="B145" t="s">
        <v>926</v>
      </c>
      <c r="C145" s="3">
        <v>0</v>
      </c>
      <c r="D145" s="3">
        <v>0</v>
      </c>
      <c r="G145" s="2">
        <v>487</v>
      </c>
      <c r="H145" s="2">
        <v>1</v>
      </c>
      <c r="I145" t="s">
        <v>146</v>
      </c>
      <c r="J145">
        <v>0</v>
      </c>
      <c r="K145">
        <v>0</v>
      </c>
    </row>
    <row r="146" spans="1:11" x14ac:dyDescent="0.25">
      <c r="A146">
        <v>484</v>
      </c>
      <c r="B146" t="s">
        <v>927</v>
      </c>
      <c r="C146" s="3">
        <v>0</v>
      </c>
      <c r="D146" s="3">
        <v>0</v>
      </c>
      <c r="G146" s="2">
        <v>492</v>
      </c>
      <c r="H146" s="2">
        <v>1</v>
      </c>
      <c r="I146" t="s">
        <v>147</v>
      </c>
      <c r="J146">
        <v>8452.3647108965088</v>
      </c>
      <c r="K146">
        <v>8645.7328713932075</v>
      </c>
    </row>
    <row r="147" spans="1:11" x14ac:dyDescent="0.25">
      <c r="A147">
        <v>485</v>
      </c>
      <c r="B147" t="s">
        <v>928</v>
      </c>
      <c r="C147" s="3">
        <v>0</v>
      </c>
      <c r="D147" s="3">
        <v>0</v>
      </c>
      <c r="G147" s="2">
        <v>495</v>
      </c>
      <c r="H147" s="2">
        <v>1</v>
      </c>
      <c r="I147" t="s">
        <v>148</v>
      </c>
      <c r="J147">
        <v>0</v>
      </c>
      <c r="K147">
        <v>0</v>
      </c>
    </row>
    <row r="148" spans="1:11" x14ac:dyDescent="0.25">
      <c r="A148">
        <v>486</v>
      </c>
      <c r="B148" t="s">
        <v>929</v>
      </c>
      <c r="C148" s="3">
        <v>3523.3813780824275</v>
      </c>
      <c r="D148" s="3">
        <v>3441.9612021941575</v>
      </c>
      <c r="G148" s="2">
        <v>497</v>
      </c>
      <c r="H148" s="2">
        <v>1</v>
      </c>
      <c r="I148" t="s">
        <v>149</v>
      </c>
      <c r="J148">
        <v>0</v>
      </c>
      <c r="K148">
        <v>0</v>
      </c>
    </row>
    <row r="149" spans="1:11" x14ac:dyDescent="0.25">
      <c r="A149">
        <v>487</v>
      </c>
      <c r="B149" t="s">
        <v>930</v>
      </c>
      <c r="C149" s="3">
        <v>0</v>
      </c>
      <c r="D149" s="3">
        <v>0</v>
      </c>
      <c r="G149" s="2">
        <v>499</v>
      </c>
      <c r="H149" s="2">
        <v>1</v>
      </c>
      <c r="I149" t="s">
        <v>150</v>
      </c>
      <c r="J149">
        <v>0</v>
      </c>
      <c r="K149">
        <v>0</v>
      </c>
    </row>
    <row r="150" spans="1:11" x14ac:dyDescent="0.25">
      <c r="A150">
        <v>492</v>
      </c>
      <c r="B150" t="s">
        <v>931</v>
      </c>
      <c r="C150" s="3">
        <v>3859.6352891034912</v>
      </c>
      <c r="D150" s="3">
        <v>3666.2671286067925</v>
      </c>
      <c r="G150" s="2">
        <v>500</v>
      </c>
      <c r="H150" s="2">
        <v>1</v>
      </c>
      <c r="I150" t="s">
        <v>151</v>
      </c>
      <c r="J150">
        <v>0</v>
      </c>
      <c r="K150">
        <v>0</v>
      </c>
    </row>
    <row r="151" spans="1:11" x14ac:dyDescent="0.25">
      <c r="A151">
        <v>495</v>
      </c>
      <c r="B151" t="s">
        <v>932</v>
      </c>
      <c r="C151" s="3">
        <v>0</v>
      </c>
      <c r="D151" s="3">
        <v>0</v>
      </c>
      <c r="G151" s="2">
        <v>505</v>
      </c>
      <c r="H151" s="2">
        <v>1</v>
      </c>
      <c r="I151" t="s">
        <v>152</v>
      </c>
      <c r="J151">
        <v>0</v>
      </c>
      <c r="K151">
        <v>0</v>
      </c>
    </row>
    <row r="152" spans="1:11" x14ac:dyDescent="0.25">
      <c r="A152">
        <v>497</v>
      </c>
      <c r="B152" t="s">
        <v>933</v>
      </c>
      <c r="C152" s="3">
        <v>0</v>
      </c>
      <c r="D152" s="3">
        <v>0</v>
      </c>
      <c r="G152" s="2">
        <v>507</v>
      </c>
      <c r="H152" s="2">
        <v>1</v>
      </c>
      <c r="I152" t="s">
        <v>153</v>
      </c>
      <c r="J152">
        <v>0</v>
      </c>
      <c r="K152">
        <v>0</v>
      </c>
    </row>
    <row r="153" spans="1:11" x14ac:dyDescent="0.25">
      <c r="A153">
        <v>499</v>
      </c>
      <c r="B153" t="s">
        <v>934</v>
      </c>
      <c r="C153" s="3">
        <v>0</v>
      </c>
      <c r="D153" s="3">
        <v>0</v>
      </c>
      <c r="G153" s="2">
        <v>508</v>
      </c>
      <c r="H153" s="2">
        <v>1</v>
      </c>
      <c r="I153" t="s">
        <v>154</v>
      </c>
      <c r="J153">
        <v>0</v>
      </c>
      <c r="K153">
        <v>0</v>
      </c>
    </row>
    <row r="154" spans="1:11" x14ac:dyDescent="0.25">
      <c r="A154">
        <v>500</v>
      </c>
      <c r="B154" t="s">
        <v>935</v>
      </c>
      <c r="C154" s="3">
        <v>0</v>
      </c>
      <c r="D154" s="3">
        <v>0</v>
      </c>
      <c r="G154" s="2">
        <v>511</v>
      </c>
      <c r="H154" s="2">
        <v>1</v>
      </c>
      <c r="I154" t="s">
        <v>155</v>
      </c>
      <c r="J154">
        <v>0</v>
      </c>
      <c r="K154">
        <v>0</v>
      </c>
    </row>
    <row r="155" spans="1:11" x14ac:dyDescent="0.25">
      <c r="A155">
        <v>505</v>
      </c>
      <c r="B155" t="s">
        <v>936</v>
      </c>
      <c r="C155" s="3">
        <v>0</v>
      </c>
      <c r="D155" s="3">
        <v>0</v>
      </c>
      <c r="G155" s="2">
        <v>514</v>
      </c>
      <c r="H155" s="2">
        <v>1</v>
      </c>
      <c r="I155" t="s">
        <v>156</v>
      </c>
      <c r="J155">
        <v>0</v>
      </c>
      <c r="K155">
        <v>0</v>
      </c>
    </row>
    <row r="156" spans="1:11" x14ac:dyDescent="0.25">
      <c r="A156">
        <v>507</v>
      </c>
      <c r="B156" t="s">
        <v>937</v>
      </c>
      <c r="C156" s="3">
        <v>0</v>
      </c>
      <c r="D156" s="3">
        <v>0</v>
      </c>
      <c r="G156" s="2">
        <v>518</v>
      </c>
      <c r="H156" s="2">
        <v>1</v>
      </c>
      <c r="I156" t="s">
        <v>157</v>
      </c>
      <c r="J156">
        <v>4162.7971328798449</v>
      </c>
      <c r="K156">
        <v>4319.3448969923193</v>
      </c>
    </row>
    <row r="157" spans="1:11" x14ac:dyDescent="0.25">
      <c r="A157">
        <v>508</v>
      </c>
      <c r="B157" t="s">
        <v>938</v>
      </c>
      <c r="C157" s="3">
        <v>0</v>
      </c>
      <c r="D157" s="3">
        <v>0</v>
      </c>
      <c r="G157" s="2">
        <v>531</v>
      </c>
      <c r="H157" s="2">
        <v>1</v>
      </c>
      <c r="I157" t="s">
        <v>158</v>
      </c>
      <c r="J157">
        <v>0</v>
      </c>
      <c r="K157">
        <v>0</v>
      </c>
    </row>
    <row r="158" spans="1:11" x14ac:dyDescent="0.25">
      <c r="A158">
        <v>511</v>
      </c>
      <c r="B158" t="s">
        <v>939</v>
      </c>
      <c r="C158" s="3">
        <v>0</v>
      </c>
      <c r="D158" s="3">
        <v>0</v>
      </c>
      <c r="G158" s="2">
        <v>533</v>
      </c>
      <c r="H158" s="2">
        <v>1</v>
      </c>
      <c r="I158" t="s">
        <v>159</v>
      </c>
      <c r="J158">
        <v>0</v>
      </c>
      <c r="K158">
        <v>0</v>
      </c>
    </row>
    <row r="159" spans="1:11" x14ac:dyDescent="0.25">
      <c r="A159">
        <v>514</v>
      </c>
      <c r="B159" t="s">
        <v>940</v>
      </c>
      <c r="C159" s="3">
        <v>0</v>
      </c>
      <c r="D159" s="3">
        <v>0</v>
      </c>
      <c r="G159" s="2">
        <v>534</v>
      </c>
      <c r="H159" s="2">
        <v>1</v>
      </c>
      <c r="I159" t="s">
        <v>160</v>
      </c>
      <c r="J159">
        <v>0</v>
      </c>
      <c r="K159">
        <v>0</v>
      </c>
    </row>
    <row r="160" spans="1:11" x14ac:dyDescent="0.25">
      <c r="A160">
        <v>518</v>
      </c>
      <c r="B160" t="s">
        <v>941</v>
      </c>
      <c r="C160" s="3">
        <v>3133.2028671201551</v>
      </c>
      <c r="D160" s="3">
        <v>2976.6551030073315</v>
      </c>
      <c r="G160" s="2">
        <v>535</v>
      </c>
      <c r="H160" s="2">
        <v>1</v>
      </c>
      <c r="I160" t="s">
        <v>161</v>
      </c>
      <c r="J160">
        <v>2392.5313754611416</v>
      </c>
      <c r="K160">
        <v>2271.9949192152126</v>
      </c>
    </row>
    <row r="161" spans="1:11" x14ac:dyDescent="0.25">
      <c r="A161">
        <v>531</v>
      </c>
      <c r="B161" t="s">
        <v>942</v>
      </c>
      <c r="C161" s="3">
        <v>0</v>
      </c>
      <c r="D161" s="3">
        <v>0</v>
      </c>
      <c r="G161" s="2">
        <v>542</v>
      </c>
      <c r="H161" s="2">
        <v>1</v>
      </c>
      <c r="I161" t="s">
        <v>162</v>
      </c>
      <c r="J161">
        <v>0</v>
      </c>
      <c r="K161">
        <v>0</v>
      </c>
    </row>
    <row r="162" spans="1:11" x14ac:dyDescent="0.25">
      <c r="A162">
        <v>533</v>
      </c>
      <c r="B162" t="s">
        <v>943</v>
      </c>
      <c r="C162" s="3">
        <v>0</v>
      </c>
      <c r="D162" s="3">
        <v>0</v>
      </c>
      <c r="G162" s="2">
        <v>544</v>
      </c>
      <c r="H162" s="2">
        <v>1</v>
      </c>
      <c r="I162" t="s">
        <v>163</v>
      </c>
      <c r="J162">
        <v>0</v>
      </c>
      <c r="K162">
        <v>0</v>
      </c>
    </row>
    <row r="163" spans="1:11" x14ac:dyDescent="0.25">
      <c r="A163">
        <v>534</v>
      </c>
      <c r="B163" t="s">
        <v>944</v>
      </c>
      <c r="C163" s="3">
        <v>0</v>
      </c>
      <c r="D163" s="3">
        <v>0</v>
      </c>
      <c r="G163" s="2">
        <v>545</v>
      </c>
      <c r="H163" s="2">
        <v>1</v>
      </c>
      <c r="I163" t="s">
        <v>164</v>
      </c>
      <c r="J163">
        <v>0</v>
      </c>
      <c r="K163">
        <v>0</v>
      </c>
    </row>
    <row r="164" spans="1:11" x14ac:dyDescent="0.25">
      <c r="A164">
        <v>535</v>
      </c>
      <c r="B164" t="s">
        <v>945</v>
      </c>
      <c r="C164" s="3">
        <v>22231.468624538858</v>
      </c>
      <c r="D164" s="3">
        <v>22352.00508078374</v>
      </c>
      <c r="G164" s="2">
        <v>547</v>
      </c>
      <c r="H164" s="2">
        <v>1</v>
      </c>
      <c r="I164" t="s">
        <v>165</v>
      </c>
      <c r="J164">
        <v>0</v>
      </c>
      <c r="K164">
        <v>0</v>
      </c>
    </row>
    <row r="165" spans="1:11" x14ac:dyDescent="0.25">
      <c r="A165">
        <v>542</v>
      </c>
      <c r="B165" t="s">
        <v>946</v>
      </c>
      <c r="C165" s="3">
        <v>0</v>
      </c>
      <c r="D165" s="3">
        <v>0</v>
      </c>
      <c r="G165" s="2">
        <v>548</v>
      </c>
      <c r="H165" s="2">
        <v>1</v>
      </c>
      <c r="I165" t="s">
        <v>166</v>
      </c>
      <c r="J165">
        <v>0</v>
      </c>
      <c r="K165">
        <v>0</v>
      </c>
    </row>
    <row r="166" spans="1:11" x14ac:dyDescent="0.25">
      <c r="A166">
        <v>544</v>
      </c>
      <c r="B166" t="s">
        <v>947</v>
      </c>
      <c r="C166" s="3">
        <v>0</v>
      </c>
      <c r="D166" s="3">
        <v>0</v>
      </c>
      <c r="G166" s="2">
        <v>549</v>
      </c>
      <c r="H166" s="2">
        <v>1</v>
      </c>
      <c r="I166" t="s">
        <v>167</v>
      </c>
      <c r="J166">
        <v>0</v>
      </c>
      <c r="K166">
        <v>0</v>
      </c>
    </row>
    <row r="167" spans="1:11" x14ac:dyDescent="0.25">
      <c r="A167">
        <v>545</v>
      </c>
      <c r="B167" t="s">
        <v>948</v>
      </c>
      <c r="C167" s="3">
        <v>0</v>
      </c>
      <c r="D167" s="3">
        <v>0</v>
      </c>
      <c r="G167" s="2">
        <v>550</v>
      </c>
      <c r="H167" s="2">
        <v>1</v>
      </c>
      <c r="I167" t="s">
        <v>168</v>
      </c>
      <c r="J167">
        <v>0</v>
      </c>
      <c r="K167">
        <v>0</v>
      </c>
    </row>
    <row r="168" spans="1:11" x14ac:dyDescent="0.25">
      <c r="A168">
        <v>547</v>
      </c>
      <c r="B168" t="s">
        <v>949</v>
      </c>
      <c r="C168" s="3">
        <v>0</v>
      </c>
      <c r="D168" s="3">
        <v>0</v>
      </c>
      <c r="G168" s="2">
        <v>553</v>
      </c>
      <c r="H168" s="2">
        <v>1</v>
      </c>
      <c r="I168" t="s">
        <v>169</v>
      </c>
      <c r="J168">
        <v>0</v>
      </c>
      <c r="K168">
        <v>0</v>
      </c>
    </row>
    <row r="169" spans="1:11" x14ac:dyDescent="0.25">
      <c r="A169">
        <v>548</v>
      </c>
      <c r="B169" t="s">
        <v>950</v>
      </c>
      <c r="C169" s="3">
        <v>0</v>
      </c>
      <c r="D169" s="3">
        <v>0</v>
      </c>
      <c r="G169" s="2">
        <v>561</v>
      </c>
      <c r="H169" s="2">
        <v>1</v>
      </c>
      <c r="I169" t="s">
        <v>170</v>
      </c>
      <c r="J169">
        <v>1500.9663458484865</v>
      </c>
      <c r="K169">
        <v>1622.7734742386019</v>
      </c>
    </row>
    <row r="170" spans="1:11" x14ac:dyDescent="0.25">
      <c r="A170">
        <v>549</v>
      </c>
      <c r="B170" t="s">
        <v>951</v>
      </c>
      <c r="C170" s="3">
        <v>0</v>
      </c>
      <c r="D170" s="3">
        <v>0</v>
      </c>
      <c r="G170" s="2">
        <v>564</v>
      </c>
      <c r="H170" s="2">
        <v>1</v>
      </c>
      <c r="I170" t="s">
        <v>171</v>
      </c>
      <c r="J170">
        <v>0</v>
      </c>
      <c r="K170">
        <v>0</v>
      </c>
    </row>
    <row r="171" spans="1:11" x14ac:dyDescent="0.25">
      <c r="A171">
        <v>550</v>
      </c>
      <c r="B171" t="s">
        <v>952</v>
      </c>
      <c r="C171" s="3">
        <v>0</v>
      </c>
      <c r="D171" s="3">
        <v>0</v>
      </c>
      <c r="G171" s="2">
        <v>577</v>
      </c>
      <c r="H171" s="2">
        <v>1</v>
      </c>
      <c r="I171" t="s">
        <v>172</v>
      </c>
      <c r="J171">
        <v>0</v>
      </c>
      <c r="K171">
        <v>0</v>
      </c>
    </row>
    <row r="172" spans="1:11" x14ac:dyDescent="0.25">
      <c r="A172">
        <v>553</v>
      </c>
      <c r="B172" t="s">
        <v>953</v>
      </c>
      <c r="C172" s="3">
        <v>0</v>
      </c>
      <c r="D172" s="3">
        <v>0</v>
      </c>
      <c r="G172" s="2">
        <v>578</v>
      </c>
      <c r="H172" s="2">
        <v>1</v>
      </c>
      <c r="I172" t="s">
        <v>173</v>
      </c>
      <c r="J172">
        <v>0</v>
      </c>
      <c r="K172">
        <v>0</v>
      </c>
    </row>
    <row r="173" spans="1:11" x14ac:dyDescent="0.25">
      <c r="A173">
        <v>561</v>
      </c>
      <c r="B173" t="s">
        <v>954</v>
      </c>
      <c r="C173" s="3">
        <v>2147.033654151528</v>
      </c>
      <c r="D173" s="3">
        <v>2025.2265257614126</v>
      </c>
      <c r="G173" s="2">
        <v>581</v>
      </c>
      <c r="H173" s="2">
        <v>1</v>
      </c>
      <c r="I173" t="s">
        <v>174</v>
      </c>
      <c r="J173">
        <v>2084.410939609792</v>
      </c>
      <c r="K173">
        <v>2073.1825575403418</v>
      </c>
    </row>
    <row r="174" spans="1:11" x14ac:dyDescent="0.25">
      <c r="A174">
        <v>564</v>
      </c>
      <c r="B174" t="s">
        <v>955</v>
      </c>
      <c r="C174" s="3">
        <v>0</v>
      </c>
      <c r="D174" s="3">
        <v>0</v>
      </c>
      <c r="G174" s="2">
        <v>592</v>
      </c>
      <c r="H174" s="2">
        <v>1</v>
      </c>
      <c r="I174" t="s">
        <v>175</v>
      </c>
      <c r="J174">
        <v>0</v>
      </c>
      <c r="K174">
        <v>0</v>
      </c>
    </row>
    <row r="175" spans="1:11" x14ac:dyDescent="0.25">
      <c r="A175">
        <v>577</v>
      </c>
      <c r="B175" t="s">
        <v>956</v>
      </c>
      <c r="C175" s="3">
        <v>0</v>
      </c>
      <c r="D175" s="3">
        <v>0</v>
      </c>
      <c r="G175" s="2">
        <v>593</v>
      </c>
      <c r="H175" s="2">
        <v>1</v>
      </c>
      <c r="I175" t="s">
        <v>176</v>
      </c>
      <c r="J175">
        <v>2602.8793887308566</v>
      </c>
      <c r="K175">
        <v>3147.7417604475049</v>
      </c>
    </row>
    <row r="176" spans="1:11" x14ac:dyDescent="0.25">
      <c r="A176">
        <v>578</v>
      </c>
      <c r="B176" t="s">
        <v>957</v>
      </c>
      <c r="C176" s="3">
        <v>0</v>
      </c>
      <c r="D176" s="3">
        <v>0</v>
      </c>
      <c r="G176" s="2">
        <v>595</v>
      </c>
      <c r="H176" s="2">
        <v>1</v>
      </c>
      <c r="I176" t="s">
        <v>177</v>
      </c>
      <c r="J176">
        <v>0</v>
      </c>
      <c r="K176">
        <v>0</v>
      </c>
    </row>
    <row r="177" spans="1:11" x14ac:dyDescent="0.25">
      <c r="A177">
        <v>581</v>
      </c>
      <c r="B177" t="s">
        <v>958</v>
      </c>
      <c r="C177" s="3">
        <v>3615.589060390208</v>
      </c>
      <c r="D177" s="3">
        <v>3626.8174424596509</v>
      </c>
      <c r="G177" s="2">
        <v>599</v>
      </c>
      <c r="H177" s="2">
        <v>1</v>
      </c>
      <c r="I177" t="s">
        <v>178</v>
      </c>
      <c r="J177">
        <v>0</v>
      </c>
      <c r="K177">
        <v>0</v>
      </c>
    </row>
    <row r="178" spans="1:11" x14ac:dyDescent="0.25">
      <c r="A178">
        <v>592</v>
      </c>
      <c r="B178" t="s">
        <v>959</v>
      </c>
      <c r="C178" s="3">
        <v>0</v>
      </c>
      <c r="D178" s="3">
        <v>0</v>
      </c>
      <c r="G178" s="2">
        <v>600</v>
      </c>
      <c r="H178" s="2">
        <v>1</v>
      </c>
      <c r="I178" t="s">
        <v>179</v>
      </c>
      <c r="J178">
        <v>0</v>
      </c>
      <c r="K178">
        <v>0</v>
      </c>
    </row>
    <row r="179" spans="1:11" x14ac:dyDescent="0.25">
      <c r="A179">
        <v>593</v>
      </c>
      <c r="B179" t="s">
        <v>960</v>
      </c>
      <c r="C179" s="3">
        <v>6517.1206112691434</v>
      </c>
      <c r="D179" s="3">
        <v>5972.2582395524951</v>
      </c>
      <c r="G179" s="2">
        <v>601</v>
      </c>
      <c r="H179" s="2">
        <v>1</v>
      </c>
      <c r="I179" t="s">
        <v>180</v>
      </c>
      <c r="J179">
        <v>0</v>
      </c>
      <c r="K179">
        <v>0</v>
      </c>
    </row>
    <row r="180" spans="1:11" x14ac:dyDescent="0.25">
      <c r="A180">
        <v>595</v>
      </c>
      <c r="B180" t="s">
        <v>961</v>
      </c>
      <c r="C180" s="3">
        <v>0</v>
      </c>
      <c r="D180" s="3">
        <v>0</v>
      </c>
      <c r="G180" s="2">
        <v>621</v>
      </c>
      <c r="H180" s="2">
        <v>1</v>
      </c>
      <c r="I180" t="s">
        <v>181</v>
      </c>
      <c r="J180">
        <v>2166.6087920983555</v>
      </c>
      <c r="K180">
        <v>2647.8974462124752</v>
      </c>
    </row>
    <row r="181" spans="1:11" x14ac:dyDescent="0.25">
      <c r="A181">
        <v>599</v>
      </c>
      <c r="B181" t="s">
        <v>962</v>
      </c>
      <c r="C181" s="3">
        <v>0</v>
      </c>
      <c r="D181" s="3">
        <v>0</v>
      </c>
      <c r="G181" s="2">
        <v>622</v>
      </c>
      <c r="H181" s="2">
        <v>1</v>
      </c>
      <c r="I181" t="s">
        <v>182</v>
      </c>
      <c r="J181">
        <v>7173.0081607146421</v>
      </c>
      <c r="K181">
        <v>7119.2118900682544</v>
      </c>
    </row>
    <row r="182" spans="1:11" x14ac:dyDescent="0.25">
      <c r="A182">
        <v>600</v>
      </c>
      <c r="B182" t="s">
        <v>963</v>
      </c>
      <c r="C182" s="3">
        <v>0</v>
      </c>
      <c r="D182" s="3">
        <v>0</v>
      </c>
      <c r="G182" s="2">
        <v>623</v>
      </c>
      <c r="H182" s="2">
        <v>1</v>
      </c>
      <c r="I182" t="s">
        <v>183</v>
      </c>
      <c r="J182">
        <v>947.89260356148588</v>
      </c>
      <c r="K182">
        <v>1525.7819594829925</v>
      </c>
    </row>
    <row r="183" spans="1:11" x14ac:dyDescent="0.25">
      <c r="A183">
        <v>601</v>
      </c>
      <c r="B183" t="s">
        <v>964</v>
      </c>
      <c r="C183" s="3">
        <v>0</v>
      </c>
      <c r="D183" s="3">
        <v>0</v>
      </c>
      <c r="G183" s="2">
        <v>624</v>
      </c>
      <c r="H183" s="2">
        <v>1</v>
      </c>
      <c r="I183" t="s">
        <v>184</v>
      </c>
      <c r="J183">
        <v>428.49314532704011</v>
      </c>
      <c r="K183">
        <v>917.6476920126297</v>
      </c>
    </row>
    <row r="184" spans="1:11" x14ac:dyDescent="0.25">
      <c r="A184">
        <v>621</v>
      </c>
      <c r="B184" t="s">
        <v>965</v>
      </c>
      <c r="C184" s="3">
        <v>-2166.6087920983555</v>
      </c>
      <c r="D184" s="3">
        <v>-2647.8974462123588</v>
      </c>
      <c r="G184" s="2">
        <v>625</v>
      </c>
      <c r="H184" s="2">
        <v>1</v>
      </c>
      <c r="I184" t="s">
        <v>185</v>
      </c>
      <c r="J184">
        <v>0</v>
      </c>
      <c r="K184">
        <v>0</v>
      </c>
    </row>
    <row r="185" spans="1:11" x14ac:dyDescent="0.25">
      <c r="A185">
        <v>622</v>
      </c>
      <c r="B185" t="s">
        <v>966</v>
      </c>
      <c r="C185" s="3">
        <v>-7173.0081607146421</v>
      </c>
      <c r="D185" s="3">
        <v>-7119.2118900679052</v>
      </c>
      <c r="G185" s="2">
        <v>630</v>
      </c>
      <c r="H185" s="2">
        <v>1</v>
      </c>
      <c r="I185" t="s">
        <v>186</v>
      </c>
      <c r="J185">
        <v>0</v>
      </c>
      <c r="K185">
        <v>0</v>
      </c>
    </row>
    <row r="186" spans="1:11" x14ac:dyDescent="0.25">
      <c r="A186">
        <v>623</v>
      </c>
      <c r="B186" t="s">
        <v>967</v>
      </c>
      <c r="C186" s="3">
        <v>-947.89260356148588</v>
      </c>
      <c r="D186" s="3">
        <v>-1525.7819594824687</v>
      </c>
      <c r="G186" s="2">
        <v>635</v>
      </c>
      <c r="H186" s="2">
        <v>1</v>
      </c>
      <c r="I186" t="s">
        <v>187</v>
      </c>
      <c r="J186">
        <v>0</v>
      </c>
      <c r="K186">
        <v>0</v>
      </c>
    </row>
    <row r="187" spans="1:11" x14ac:dyDescent="0.25">
      <c r="A187">
        <v>624</v>
      </c>
      <c r="B187" t="s">
        <v>968</v>
      </c>
      <c r="C187" s="3">
        <v>-428.49314532704011</v>
      </c>
      <c r="D187" s="3">
        <v>-917.6476920126006</v>
      </c>
      <c r="G187" s="2">
        <v>640</v>
      </c>
      <c r="H187" s="2">
        <v>1</v>
      </c>
      <c r="I187" t="s">
        <v>188</v>
      </c>
      <c r="J187">
        <v>0</v>
      </c>
      <c r="K187">
        <v>0</v>
      </c>
    </row>
    <row r="188" spans="1:11" x14ac:dyDescent="0.25">
      <c r="A188">
        <v>625</v>
      </c>
      <c r="B188" t="s">
        <v>969</v>
      </c>
      <c r="C188" s="3">
        <v>0</v>
      </c>
      <c r="D188" s="3">
        <v>0</v>
      </c>
      <c r="G188" s="2">
        <v>656</v>
      </c>
      <c r="H188" s="2">
        <v>1</v>
      </c>
      <c r="I188" t="s">
        <v>189</v>
      </c>
      <c r="J188">
        <v>3650.5931416493841</v>
      </c>
      <c r="K188">
        <v>2829.1983573007165</v>
      </c>
    </row>
    <row r="189" spans="1:11" x14ac:dyDescent="0.25">
      <c r="A189">
        <v>630</v>
      </c>
      <c r="B189" t="s">
        <v>970</v>
      </c>
      <c r="C189" s="3">
        <v>0</v>
      </c>
      <c r="D189" s="3">
        <v>0</v>
      </c>
      <c r="G189" s="2">
        <v>659</v>
      </c>
      <c r="H189" s="2">
        <v>1</v>
      </c>
      <c r="I189" t="s">
        <v>190</v>
      </c>
      <c r="J189">
        <v>0</v>
      </c>
      <c r="K189">
        <v>0</v>
      </c>
    </row>
    <row r="190" spans="1:11" x14ac:dyDescent="0.25">
      <c r="A190">
        <v>635</v>
      </c>
      <c r="B190" t="s">
        <v>971</v>
      </c>
      <c r="C190" s="3">
        <v>0</v>
      </c>
      <c r="D190" s="3">
        <v>0</v>
      </c>
      <c r="G190" s="2">
        <v>671</v>
      </c>
      <c r="H190" s="2">
        <v>1</v>
      </c>
      <c r="I190" t="s">
        <v>191</v>
      </c>
      <c r="J190">
        <v>0</v>
      </c>
      <c r="K190">
        <v>0</v>
      </c>
    </row>
    <row r="191" spans="1:11" x14ac:dyDescent="0.25">
      <c r="A191">
        <v>640</v>
      </c>
      <c r="B191" t="s">
        <v>972</v>
      </c>
      <c r="C191" s="3">
        <v>0</v>
      </c>
      <c r="D191" s="3">
        <v>0</v>
      </c>
      <c r="G191" s="2">
        <v>676</v>
      </c>
      <c r="H191" s="2">
        <v>1</v>
      </c>
      <c r="I191" t="s">
        <v>192</v>
      </c>
      <c r="J191">
        <v>0</v>
      </c>
      <c r="K191">
        <v>0</v>
      </c>
    </row>
    <row r="192" spans="1:11" x14ac:dyDescent="0.25">
      <c r="A192">
        <v>656</v>
      </c>
      <c r="B192" t="s">
        <v>973</v>
      </c>
      <c r="C192" s="3">
        <v>6609.4068583506159</v>
      </c>
      <c r="D192" s="3">
        <v>7430.8016426991671</v>
      </c>
      <c r="G192" s="2">
        <v>682</v>
      </c>
      <c r="H192" s="2">
        <v>1</v>
      </c>
      <c r="I192" t="s">
        <v>193</v>
      </c>
      <c r="J192">
        <v>0</v>
      </c>
      <c r="K192">
        <v>0</v>
      </c>
    </row>
    <row r="193" spans="1:11" x14ac:dyDescent="0.25">
      <c r="A193">
        <v>659</v>
      </c>
      <c r="B193" t="s">
        <v>974</v>
      </c>
      <c r="C193" s="3">
        <v>0</v>
      </c>
      <c r="D193" s="3">
        <v>0</v>
      </c>
      <c r="G193" s="2">
        <v>690</v>
      </c>
      <c r="H193" s="2">
        <v>1</v>
      </c>
      <c r="I193" t="s">
        <v>194</v>
      </c>
      <c r="J193">
        <v>0</v>
      </c>
      <c r="K193">
        <v>0</v>
      </c>
    </row>
    <row r="194" spans="1:11" x14ac:dyDescent="0.25">
      <c r="A194">
        <v>671</v>
      </c>
      <c r="B194" t="s">
        <v>975</v>
      </c>
      <c r="C194" s="3">
        <v>0</v>
      </c>
      <c r="D194" s="3">
        <v>0</v>
      </c>
      <c r="G194" s="2">
        <v>695</v>
      </c>
      <c r="H194" s="2">
        <v>1</v>
      </c>
      <c r="I194" t="s">
        <v>195</v>
      </c>
      <c r="J194">
        <v>2639.3497426785761</v>
      </c>
      <c r="K194">
        <v>2655.2295919687313</v>
      </c>
    </row>
    <row r="195" spans="1:11" x14ac:dyDescent="0.25">
      <c r="A195">
        <v>676</v>
      </c>
      <c r="B195" t="s">
        <v>976</v>
      </c>
      <c r="C195" s="3">
        <v>0</v>
      </c>
      <c r="D195" s="3">
        <v>0</v>
      </c>
      <c r="G195" s="2">
        <v>696</v>
      </c>
      <c r="H195" s="2">
        <v>1</v>
      </c>
      <c r="I195" t="s">
        <v>196</v>
      </c>
      <c r="J195">
        <v>0</v>
      </c>
      <c r="K195">
        <v>0</v>
      </c>
    </row>
    <row r="196" spans="1:11" x14ac:dyDescent="0.25">
      <c r="A196">
        <v>682</v>
      </c>
      <c r="B196" t="s">
        <v>977</v>
      </c>
      <c r="C196" s="3">
        <v>0</v>
      </c>
      <c r="D196" s="3">
        <v>0</v>
      </c>
      <c r="G196" s="2">
        <v>698</v>
      </c>
      <c r="H196" s="2">
        <v>1</v>
      </c>
      <c r="I196" t="s">
        <v>197</v>
      </c>
      <c r="J196">
        <v>0</v>
      </c>
      <c r="K196">
        <v>0</v>
      </c>
    </row>
    <row r="197" spans="1:11" x14ac:dyDescent="0.25">
      <c r="A197">
        <v>690</v>
      </c>
      <c r="B197" t="s">
        <v>978</v>
      </c>
      <c r="C197" s="3">
        <v>0</v>
      </c>
      <c r="D197" s="3">
        <v>0</v>
      </c>
      <c r="G197" s="2">
        <v>700</v>
      </c>
      <c r="H197" s="2">
        <v>1</v>
      </c>
      <c r="I197" t="s">
        <v>198</v>
      </c>
      <c r="J197">
        <v>0</v>
      </c>
      <c r="K197">
        <v>0</v>
      </c>
    </row>
    <row r="198" spans="1:11" x14ac:dyDescent="0.25">
      <c r="A198">
        <v>695</v>
      </c>
      <c r="B198" t="s">
        <v>979</v>
      </c>
      <c r="C198" s="3">
        <v>1464.6502573214239</v>
      </c>
      <c r="D198" s="3">
        <v>1448.7704080312105</v>
      </c>
      <c r="G198" s="2">
        <v>701</v>
      </c>
      <c r="H198" s="2">
        <v>1</v>
      </c>
      <c r="I198" t="s">
        <v>199</v>
      </c>
      <c r="J198">
        <v>0</v>
      </c>
      <c r="K198">
        <v>0</v>
      </c>
    </row>
    <row r="199" spans="1:11" x14ac:dyDescent="0.25">
      <c r="A199">
        <v>696</v>
      </c>
      <c r="B199" t="s">
        <v>980</v>
      </c>
      <c r="C199" s="3">
        <v>0</v>
      </c>
      <c r="D199" s="3">
        <v>0</v>
      </c>
      <c r="G199" s="2">
        <v>704</v>
      </c>
      <c r="H199" s="2">
        <v>1</v>
      </c>
      <c r="I199" t="s">
        <v>200</v>
      </c>
      <c r="J199">
        <v>0</v>
      </c>
      <c r="K199">
        <v>0</v>
      </c>
    </row>
    <row r="200" spans="1:11" x14ac:dyDescent="0.25">
      <c r="A200">
        <v>698</v>
      </c>
      <c r="B200" t="s">
        <v>981</v>
      </c>
      <c r="C200" s="3">
        <v>0</v>
      </c>
      <c r="D200" s="3">
        <v>0</v>
      </c>
      <c r="G200" s="2">
        <v>706</v>
      </c>
      <c r="H200" s="2">
        <v>1</v>
      </c>
      <c r="I200" t="s">
        <v>201</v>
      </c>
      <c r="J200">
        <v>11567.991637808853</v>
      </c>
      <c r="K200">
        <v>11605.201075418561</v>
      </c>
    </row>
    <row r="201" spans="1:11" x14ac:dyDescent="0.25">
      <c r="A201">
        <v>700</v>
      </c>
      <c r="B201" t="s">
        <v>982</v>
      </c>
      <c r="C201" s="3">
        <v>0</v>
      </c>
      <c r="D201" s="3">
        <v>0</v>
      </c>
      <c r="G201" s="2">
        <v>707</v>
      </c>
      <c r="H201" s="2">
        <v>1</v>
      </c>
      <c r="I201" t="s">
        <v>202</v>
      </c>
      <c r="J201">
        <v>0</v>
      </c>
      <c r="K201">
        <v>0</v>
      </c>
    </row>
    <row r="202" spans="1:11" x14ac:dyDescent="0.25">
      <c r="A202">
        <v>701</v>
      </c>
      <c r="B202" t="s">
        <v>983</v>
      </c>
      <c r="C202" s="3">
        <v>0</v>
      </c>
      <c r="D202" s="3">
        <v>0</v>
      </c>
      <c r="G202" s="2">
        <v>709</v>
      </c>
      <c r="H202" s="2">
        <v>1</v>
      </c>
      <c r="I202" t="s">
        <v>203</v>
      </c>
      <c r="J202">
        <v>0</v>
      </c>
      <c r="K202">
        <v>0</v>
      </c>
    </row>
    <row r="203" spans="1:11" x14ac:dyDescent="0.25">
      <c r="A203">
        <v>704</v>
      </c>
      <c r="B203" t="s">
        <v>984</v>
      </c>
      <c r="C203" s="3">
        <v>0</v>
      </c>
      <c r="D203" s="3">
        <v>0</v>
      </c>
      <c r="G203" s="2">
        <v>712</v>
      </c>
      <c r="H203" s="2">
        <v>1</v>
      </c>
      <c r="I203" t="s">
        <v>204</v>
      </c>
      <c r="J203">
        <v>0</v>
      </c>
      <c r="K203">
        <v>0</v>
      </c>
    </row>
    <row r="204" spans="1:11" x14ac:dyDescent="0.25">
      <c r="A204">
        <v>706</v>
      </c>
      <c r="B204" t="s">
        <v>985</v>
      </c>
      <c r="C204" s="3">
        <v>6216.0083621911472</v>
      </c>
      <c r="D204" s="3">
        <v>6178.7989245814388</v>
      </c>
      <c r="G204" s="2">
        <v>716</v>
      </c>
      <c r="H204" s="2">
        <v>1</v>
      </c>
      <c r="I204" t="s">
        <v>205</v>
      </c>
      <c r="J204">
        <v>0</v>
      </c>
      <c r="K204">
        <v>0</v>
      </c>
    </row>
    <row r="205" spans="1:11" x14ac:dyDescent="0.25">
      <c r="A205">
        <v>707</v>
      </c>
      <c r="B205" t="s">
        <v>986</v>
      </c>
      <c r="C205" s="3">
        <v>0</v>
      </c>
      <c r="D205" s="3">
        <v>0</v>
      </c>
      <c r="G205" s="2">
        <v>717</v>
      </c>
      <c r="H205" s="2">
        <v>1</v>
      </c>
      <c r="I205" t="s">
        <v>206</v>
      </c>
      <c r="J205">
        <v>0</v>
      </c>
      <c r="K205">
        <v>0</v>
      </c>
    </row>
    <row r="206" spans="1:11" x14ac:dyDescent="0.25">
      <c r="A206">
        <v>709</v>
      </c>
      <c r="B206" t="s">
        <v>987</v>
      </c>
      <c r="C206" s="3">
        <v>0</v>
      </c>
      <c r="D206" s="3">
        <v>0</v>
      </c>
      <c r="G206" s="2">
        <v>719</v>
      </c>
      <c r="H206" s="2">
        <v>1</v>
      </c>
      <c r="I206" t="s">
        <v>207</v>
      </c>
      <c r="J206">
        <v>0</v>
      </c>
      <c r="K206">
        <v>0</v>
      </c>
    </row>
    <row r="207" spans="1:11" x14ac:dyDescent="0.25">
      <c r="A207">
        <v>712</v>
      </c>
      <c r="B207" t="s">
        <v>988</v>
      </c>
      <c r="C207" s="3">
        <v>0</v>
      </c>
      <c r="D207" s="3">
        <v>0</v>
      </c>
      <c r="G207" s="2">
        <v>720</v>
      </c>
      <c r="H207" s="2">
        <v>1</v>
      </c>
      <c r="I207" t="s">
        <v>208</v>
      </c>
      <c r="J207">
        <v>0</v>
      </c>
      <c r="K207">
        <v>0</v>
      </c>
    </row>
    <row r="208" spans="1:11" x14ac:dyDescent="0.25">
      <c r="A208">
        <v>716</v>
      </c>
      <c r="B208" t="s">
        <v>989</v>
      </c>
      <c r="C208" s="3">
        <v>0</v>
      </c>
      <c r="D208" s="3">
        <v>0</v>
      </c>
      <c r="G208" s="2">
        <v>721</v>
      </c>
      <c r="H208" s="2">
        <v>1</v>
      </c>
      <c r="I208" t="s">
        <v>209</v>
      </c>
      <c r="J208">
        <v>0</v>
      </c>
      <c r="K208">
        <v>0</v>
      </c>
    </row>
    <row r="209" spans="1:11" x14ac:dyDescent="0.25">
      <c r="A209">
        <v>717</v>
      </c>
      <c r="B209" t="s">
        <v>990</v>
      </c>
      <c r="C209" s="3">
        <v>0</v>
      </c>
      <c r="D209" s="3">
        <v>0</v>
      </c>
      <c r="G209" s="2">
        <v>726</v>
      </c>
      <c r="H209" s="2">
        <v>1</v>
      </c>
      <c r="I209" t="s">
        <v>210</v>
      </c>
      <c r="J209">
        <v>0</v>
      </c>
      <c r="K209">
        <v>0</v>
      </c>
    </row>
    <row r="210" spans="1:11" x14ac:dyDescent="0.25">
      <c r="A210">
        <v>719</v>
      </c>
      <c r="B210" t="s">
        <v>991</v>
      </c>
      <c r="C210" s="3">
        <v>0</v>
      </c>
      <c r="D210" s="3">
        <v>0</v>
      </c>
      <c r="G210" s="2">
        <v>727</v>
      </c>
      <c r="H210" s="2">
        <v>1</v>
      </c>
      <c r="I210" t="s">
        <v>211</v>
      </c>
      <c r="J210">
        <v>0</v>
      </c>
      <c r="K210">
        <v>0</v>
      </c>
    </row>
    <row r="211" spans="1:11" x14ac:dyDescent="0.25">
      <c r="A211">
        <v>720</v>
      </c>
      <c r="B211" t="s">
        <v>992</v>
      </c>
      <c r="C211" s="3">
        <v>0</v>
      </c>
      <c r="D211" s="3">
        <v>0</v>
      </c>
      <c r="G211" s="2">
        <v>728</v>
      </c>
      <c r="H211" s="2">
        <v>1</v>
      </c>
      <c r="I211" t="s">
        <v>212</v>
      </c>
      <c r="J211">
        <v>0</v>
      </c>
      <c r="K211">
        <v>0</v>
      </c>
    </row>
    <row r="212" spans="1:11" x14ac:dyDescent="0.25">
      <c r="A212">
        <v>721</v>
      </c>
      <c r="B212" t="s">
        <v>993</v>
      </c>
      <c r="C212" s="3">
        <v>0</v>
      </c>
      <c r="D212" s="3">
        <v>0</v>
      </c>
      <c r="G212" s="2">
        <v>738</v>
      </c>
      <c r="H212" s="2">
        <v>1</v>
      </c>
      <c r="I212" t="s">
        <v>213</v>
      </c>
      <c r="J212">
        <v>0</v>
      </c>
      <c r="K212">
        <v>0</v>
      </c>
    </row>
    <row r="213" spans="1:11" x14ac:dyDescent="0.25">
      <c r="A213">
        <v>726</v>
      </c>
      <c r="B213" t="s">
        <v>994</v>
      </c>
      <c r="C213" s="3">
        <v>0</v>
      </c>
      <c r="D213" s="3">
        <v>0</v>
      </c>
      <c r="G213" s="2">
        <v>739</v>
      </c>
      <c r="H213" s="2">
        <v>1</v>
      </c>
      <c r="I213" t="s">
        <v>214</v>
      </c>
      <c r="J213">
        <v>0</v>
      </c>
      <c r="K213">
        <v>0</v>
      </c>
    </row>
    <row r="214" spans="1:11" x14ac:dyDescent="0.25">
      <c r="A214">
        <v>727</v>
      </c>
      <c r="B214" t="s">
        <v>995</v>
      </c>
      <c r="C214" s="3">
        <v>0</v>
      </c>
      <c r="D214" s="3">
        <v>0</v>
      </c>
      <c r="G214" s="2">
        <v>740</v>
      </c>
      <c r="H214" s="2">
        <v>1</v>
      </c>
      <c r="I214" t="s">
        <v>215</v>
      </c>
      <c r="J214">
        <v>0</v>
      </c>
      <c r="K214">
        <v>0</v>
      </c>
    </row>
    <row r="215" spans="1:11" x14ac:dyDescent="0.25">
      <c r="A215">
        <v>728</v>
      </c>
      <c r="B215" t="s">
        <v>996</v>
      </c>
      <c r="C215" s="3">
        <v>0</v>
      </c>
      <c r="D215" s="3">
        <v>0</v>
      </c>
      <c r="G215" s="2">
        <v>741</v>
      </c>
      <c r="H215" s="2">
        <v>1</v>
      </c>
      <c r="I215" t="s">
        <v>216</v>
      </c>
      <c r="J215">
        <v>0</v>
      </c>
      <c r="K215">
        <v>0</v>
      </c>
    </row>
    <row r="216" spans="1:11" x14ac:dyDescent="0.25">
      <c r="A216">
        <v>738</v>
      </c>
      <c r="B216" t="s">
        <v>997</v>
      </c>
      <c r="C216" s="3">
        <v>0</v>
      </c>
      <c r="D216" s="3">
        <v>0</v>
      </c>
      <c r="G216" s="2">
        <v>742</v>
      </c>
      <c r="H216" s="2">
        <v>1</v>
      </c>
      <c r="I216" t="s">
        <v>217</v>
      </c>
      <c r="J216">
        <v>3784.3867095132591</v>
      </c>
      <c r="K216">
        <v>3951.6852996614762</v>
      </c>
    </row>
    <row r="217" spans="1:11" x14ac:dyDescent="0.25">
      <c r="A217">
        <v>739</v>
      </c>
      <c r="B217" t="s">
        <v>998</v>
      </c>
      <c r="C217" s="3">
        <v>0</v>
      </c>
      <c r="D217" s="3">
        <v>0</v>
      </c>
      <c r="G217" s="2">
        <v>743</v>
      </c>
      <c r="H217" s="2">
        <v>1</v>
      </c>
      <c r="I217" t="s">
        <v>218</v>
      </c>
      <c r="J217">
        <v>0</v>
      </c>
      <c r="K217">
        <v>0</v>
      </c>
    </row>
    <row r="218" spans="1:11" x14ac:dyDescent="0.25">
      <c r="A218">
        <v>740</v>
      </c>
      <c r="B218" t="s">
        <v>999</v>
      </c>
      <c r="C218" s="3">
        <v>0</v>
      </c>
      <c r="D218" s="3">
        <v>0</v>
      </c>
      <c r="G218" s="2">
        <v>745</v>
      </c>
      <c r="H218" s="2">
        <v>1</v>
      </c>
      <c r="I218" t="s">
        <v>219</v>
      </c>
      <c r="J218">
        <v>0</v>
      </c>
      <c r="K218">
        <v>0</v>
      </c>
    </row>
    <row r="219" spans="1:11" x14ac:dyDescent="0.25">
      <c r="A219">
        <v>741</v>
      </c>
      <c r="B219" t="s">
        <v>1000</v>
      </c>
      <c r="C219" s="3">
        <v>0</v>
      </c>
      <c r="D219" s="3">
        <v>0</v>
      </c>
      <c r="G219" s="2">
        <v>748</v>
      </c>
      <c r="H219" s="2">
        <v>1</v>
      </c>
      <c r="I219" t="s">
        <v>220</v>
      </c>
      <c r="J219">
        <v>0</v>
      </c>
      <c r="K219">
        <v>0</v>
      </c>
    </row>
    <row r="220" spans="1:11" x14ac:dyDescent="0.25">
      <c r="A220">
        <v>742</v>
      </c>
      <c r="B220" t="s">
        <v>1001</v>
      </c>
      <c r="C220" s="3">
        <v>-3784.3867095132591</v>
      </c>
      <c r="D220" s="3">
        <v>-3951.6852996628731</v>
      </c>
      <c r="G220" s="2">
        <v>750</v>
      </c>
      <c r="H220" s="2">
        <v>1</v>
      </c>
      <c r="I220" t="s">
        <v>221</v>
      </c>
      <c r="J220">
        <v>0</v>
      </c>
      <c r="K220">
        <v>0</v>
      </c>
    </row>
    <row r="221" spans="1:11" x14ac:dyDescent="0.25">
      <c r="A221">
        <v>743</v>
      </c>
      <c r="B221" t="s">
        <v>1002</v>
      </c>
      <c r="C221" s="3">
        <v>0</v>
      </c>
      <c r="D221" s="3">
        <v>0</v>
      </c>
      <c r="G221" s="2">
        <v>756</v>
      </c>
      <c r="H221" s="2">
        <v>1</v>
      </c>
      <c r="I221" t="s">
        <v>222</v>
      </c>
      <c r="J221">
        <v>0</v>
      </c>
      <c r="K221">
        <v>0</v>
      </c>
    </row>
    <row r="222" spans="1:11" x14ac:dyDescent="0.25">
      <c r="A222">
        <v>745</v>
      </c>
      <c r="B222" t="s">
        <v>1003</v>
      </c>
      <c r="C222" s="3">
        <v>0</v>
      </c>
      <c r="D222" s="3">
        <v>0</v>
      </c>
      <c r="G222" s="2">
        <v>761</v>
      </c>
      <c r="H222" s="2">
        <v>1</v>
      </c>
      <c r="I222" t="s">
        <v>223</v>
      </c>
      <c r="J222">
        <v>9339.6314120116876</v>
      </c>
      <c r="K222">
        <v>9401.1301289746771</v>
      </c>
    </row>
    <row r="223" spans="1:11" x14ac:dyDescent="0.25">
      <c r="A223">
        <v>748</v>
      </c>
      <c r="B223" t="s">
        <v>1004</v>
      </c>
      <c r="C223" s="3">
        <v>0</v>
      </c>
      <c r="D223" s="3">
        <v>0</v>
      </c>
      <c r="G223" s="2">
        <v>763</v>
      </c>
      <c r="H223" s="2">
        <v>1</v>
      </c>
      <c r="I223" t="s">
        <v>224</v>
      </c>
      <c r="J223">
        <v>0</v>
      </c>
      <c r="K223">
        <v>0</v>
      </c>
    </row>
    <row r="224" spans="1:11" x14ac:dyDescent="0.25">
      <c r="A224">
        <v>750</v>
      </c>
      <c r="B224" t="s">
        <v>1005</v>
      </c>
      <c r="C224" s="3">
        <v>0</v>
      </c>
      <c r="D224" s="3">
        <v>0</v>
      </c>
      <c r="G224" s="2">
        <v>768</v>
      </c>
      <c r="H224" s="2">
        <v>1</v>
      </c>
      <c r="I224" t="s">
        <v>225</v>
      </c>
      <c r="J224">
        <v>0</v>
      </c>
      <c r="K224">
        <v>0</v>
      </c>
    </row>
    <row r="225" spans="1:11" x14ac:dyDescent="0.25">
      <c r="A225">
        <v>756</v>
      </c>
      <c r="B225" t="s">
        <v>1006</v>
      </c>
      <c r="C225" s="3">
        <v>0</v>
      </c>
      <c r="D225" s="3">
        <v>0</v>
      </c>
      <c r="G225" s="2">
        <v>771</v>
      </c>
      <c r="H225" s="2">
        <v>1</v>
      </c>
      <c r="I225" t="s">
        <v>226</v>
      </c>
      <c r="J225">
        <v>0</v>
      </c>
      <c r="K225">
        <v>0</v>
      </c>
    </row>
    <row r="226" spans="1:11" x14ac:dyDescent="0.25">
      <c r="A226">
        <v>761</v>
      </c>
      <c r="B226" t="s">
        <v>1007</v>
      </c>
      <c r="C226" s="3">
        <v>10268.368587988545</v>
      </c>
      <c r="D226" s="3">
        <v>10206.869871025439</v>
      </c>
      <c r="G226" s="2">
        <v>775</v>
      </c>
      <c r="H226" s="2">
        <v>1</v>
      </c>
      <c r="I226" t="s">
        <v>227</v>
      </c>
      <c r="J226">
        <v>0</v>
      </c>
      <c r="K226">
        <v>0</v>
      </c>
    </row>
    <row r="227" spans="1:11" x14ac:dyDescent="0.25">
      <c r="A227">
        <v>763</v>
      </c>
      <c r="B227" t="s">
        <v>1008</v>
      </c>
      <c r="C227" s="3">
        <v>0</v>
      </c>
      <c r="D227" s="3">
        <v>0</v>
      </c>
      <c r="G227" s="2">
        <v>777</v>
      </c>
      <c r="H227" s="2">
        <v>1</v>
      </c>
      <c r="I227" t="s">
        <v>228</v>
      </c>
      <c r="J227">
        <v>0</v>
      </c>
      <c r="K227">
        <v>230.49703408489586</v>
      </c>
    </row>
    <row r="228" spans="1:11" x14ac:dyDescent="0.25">
      <c r="A228">
        <v>768</v>
      </c>
      <c r="B228" t="s">
        <v>1009</v>
      </c>
      <c r="C228" s="3">
        <v>0</v>
      </c>
      <c r="D228" s="3">
        <v>0</v>
      </c>
      <c r="G228" s="2">
        <v>786</v>
      </c>
      <c r="H228" s="2">
        <v>1</v>
      </c>
      <c r="I228" t="s">
        <v>229</v>
      </c>
      <c r="J228">
        <v>2981.4260390597337</v>
      </c>
      <c r="K228">
        <v>2902.7663505658129</v>
      </c>
    </row>
    <row r="229" spans="1:11" x14ac:dyDescent="0.25">
      <c r="A229">
        <v>771</v>
      </c>
      <c r="B229" t="s">
        <v>1010</v>
      </c>
      <c r="C229" s="3">
        <v>0</v>
      </c>
      <c r="D229" s="3">
        <v>0</v>
      </c>
      <c r="G229" s="2">
        <v>787</v>
      </c>
      <c r="H229" s="2">
        <v>1</v>
      </c>
      <c r="I229" t="s">
        <v>230</v>
      </c>
      <c r="J229">
        <v>0</v>
      </c>
      <c r="K229">
        <v>0</v>
      </c>
    </row>
    <row r="230" spans="1:11" x14ac:dyDescent="0.25">
      <c r="A230">
        <v>775</v>
      </c>
      <c r="B230" t="s">
        <v>1011</v>
      </c>
      <c r="C230" s="3">
        <v>0</v>
      </c>
      <c r="D230" s="3">
        <v>0</v>
      </c>
      <c r="G230" s="2">
        <v>801</v>
      </c>
      <c r="H230" s="2">
        <v>1</v>
      </c>
      <c r="I230" t="s">
        <v>231</v>
      </c>
      <c r="J230">
        <v>138.19569564597987</v>
      </c>
      <c r="K230">
        <v>186.75865035552124</v>
      </c>
    </row>
    <row r="231" spans="1:11" x14ac:dyDescent="0.25">
      <c r="A231">
        <v>777</v>
      </c>
      <c r="B231" t="s">
        <v>1012</v>
      </c>
      <c r="C231" s="3">
        <v>2280</v>
      </c>
      <c r="D231" s="3">
        <v>2049.5029659151332</v>
      </c>
      <c r="G231" s="2">
        <v>803</v>
      </c>
      <c r="H231" s="2">
        <v>1</v>
      </c>
      <c r="I231" t="s">
        <v>232</v>
      </c>
      <c r="J231">
        <v>0</v>
      </c>
      <c r="K231">
        <v>0</v>
      </c>
    </row>
    <row r="232" spans="1:11" x14ac:dyDescent="0.25">
      <c r="A232">
        <v>786</v>
      </c>
      <c r="B232" t="s">
        <v>1013</v>
      </c>
      <c r="C232" s="3">
        <v>1122.5739609402372</v>
      </c>
      <c r="D232" s="3">
        <v>1201.2336494341871</v>
      </c>
      <c r="G232" s="2">
        <v>811</v>
      </c>
      <c r="H232" s="2">
        <v>1</v>
      </c>
      <c r="I232" t="s">
        <v>233</v>
      </c>
      <c r="J232">
        <v>0</v>
      </c>
      <c r="K232">
        <v>0</v>
      </c>
    </row>
    <row r="233" spans="1:11" x14ac:dyDescent="0.25">
      <c r="A233">
        <v>787</v>
      </c>
      <c r="B233" t="s">
        <v>1014</v>
      </c>
      <c r="C233" s="3">
        <v>0</v>
      </c>
      <c r="D233" s="3">
        <v>0</v>
      </c>
      <c r="G233" s="2">
        <v>813</v>
      </c>
      <c r="H233" s="2">
        <v>1</v>
      </c>
      <c r="I233" t="s">
        <v>234</v>
      </c>
      <c r="J233">
        <v>0</v>
      </c>
      <c r="K233">
        <v>0</v>
      </c>
    </row>
    <row r="234" spans="1:11" x14ac:dyDescent="0.25">
      <c r="A234">
        <v>801</v>
      </c>
      <c r="B234" t="s">
        <v>1015</v>
      </c>
      <c r="C234" s="3">
        <v>317.80430435402013</v>
      </c>
      <c r="D234" s="3">
        <v>269.24134964447876</v>
      </c>
      <c r="G234" s="2">
        <v>815</v>
      </c>
      <c r="H234" s="2">
        <v>2</v>
      </c>
      <c r="I234" t="s">
        <v>235</v>
      </c>
      <c r="J234">
        <v>0</v>
      </c>
      <c r="K234">
        <v>0</v>
      </c>
    </row>
    <row r="235" spans="1:11" x14ac:dyDescent="0.25">
      <c r="A235">
        <v>803</v>
      </c>
      <c r="B235" t="s">
        <v>1016</v>
      </c>
      <c r="C235" s="3">
        <v>0</v>
      </c>
      <c r="D235" s="3">
        <v>0</v>
      </c>
      <c r="G235" s="2">
        <v>818</v>
      </c>
      <c r="H235" s="2">
        <v>1</v>
      </c>
      <c r="I235" t="s">
        <v>236</v>
      </c>
      <c r="J235">
        <v>0</v>
      </c>
      <c r="K235">
        <v>0</v>
      </c>
    </row>
    <row r="236" spans="1:11" x14ac:dyDescent="0.25">
      <c r="A236">
        <v>811</v>
      </c>
      <c r="B236" t="s">
        <v>1017</v>
      </c>
      <c r="C236" s="3">
        <v>0</v>
      </c>
      <c r="D236" s="3">
        <v>0</v>
      </c>
      <c r="G236" s="2">
        <v>820</v>
      </c>
      <c r="H236" s="2">
        <v>1</v>
      </c>
      <c r="I236" t="s">
        <v>237</v>
      </c>
      <c r="J236">
        <v>0</v>
      </c>
      <c r="K236">
        <v>0</v>
      </c>
    </row>
    <row r="237" spans="1:11" x14ac:dyDescent="0.25">
      <c r="A237">
        <v>813</v>
      </c>
      <c r="B237" t="s">
        <v>1018</v>
      </c>
      <c r="C237" s="3">
        <v>0</v>
      </c>
      <c r="D237" s="3">
        <v>0</v>
      </c>
      <c r="G237" s="2">
        <v>821</v>
      </c>
      <c r="H237" s="2">
        <v>1</v>
      </c>
      <c r="I237" t="s">
        <v>238</v>
      </c>
      <c r="J237">
        <v>0</v>
      </c>
      <c r="K237">
        <v>0</v>
      </c>
    </row>
    <row r="238" spans="1:11" x14ac:dyDescent="0.25">
      <c r="A238">
        <v>815</v>
      </c>
      <c r="B238" t="s">
        <v>1019</v>
      </c>
      <c r="C238" s="3">
        <v>0</v>
      </c>
      <c r="D238" s="3">
        <v>0</v>
      </c>
      <c r="G238" s="2">
        <v>829</v>
      </c>
      <c r="H238" s="2">
        <v>1</v>
      </c>
      <c r="I238" t="s">
        <v>239</v>
      </c>
      <c r="J238">
        <v>0</v>
      </c>
      <c r="K238">
        <v>0</v>
      </c>
    </row>
    <row r="239" spans="1:11" x14ac:dyDescent="0.25">
      <c r="A239">
        <v>818</v>
      </c>
      <c r="B239" t="s">
        <v>1020</v>
      </c>
      <c r="C239" s="3">
        <v>0</v>
      </c>
      <c r="D239" s="3">
        <v>0</v>
      </c>
      <c r="G239" s="2">
        <v>831</v>
      </c>
      <c r="H239" s="2">
        <v>1</v>
      </c>
      <c r="I239" t="s">
        <v>240</v>
      </c>
      <c r="J239">
        <v>0</v>
      </c>
      <c r="K239">
        <v>0</v>
      </c>
    </row>
    <row r="240" spans="1:11" x14ac:dyDescent="0.25">
      <c r="A240">
        <v>820</v>
      </c>
      <c r="B240" t="s">
        <v>1021</v>
      </c>
      <c r="C240" s="3">
        <v>0</v>
      </c>
      <c r="D240" s="3">
        <v>0</v>
      </c>
      <c r="G240" s="2">
        <v>832</v>
      </c>
      <c r="H240" s="2">
        <v>1</v>
      </c>
      <c r="I240" t="s">
        <v>241</v>
      </c>
      <c r="J240">
        <v>0</v>
      </c>
      <c r="K240">
        <v>0</v>
      </c>
    </row>
    <row r="241" spans="1:11" x14ac:dyDescent="0.25">
      <c r="A241">
        <v>821</v>
      </c>
      <c r="B241" t="s">
        <v>1022</v>
      </c>
      <c r="C241" s="3">
        <v>0</v>
      </c>
      <c r="D241" s="3">
        <v>0</v>
      </c>
      <c r="G241" s="2">
        <v>833</v>
      </c>
      <c r="H241" s="2">
        <v>1</v>
      </c>
      <c r="I241" t="s">
        <v>242</v>
      </c>
      <c r="J241">
        <v>3978.5944674224593</v>
      </c>
      <c r="K241">
        <v>4106.3653370561078</v>
      </c>
    </row>
    <row r="242" spans="1:11" x14ac:dyDescent="0.25">
      <c r="A242">
        <v>829</v>
      </c>
      <c r="B242" t="s">
        <v>1023</v>
      </c>
      <c r="C242" s="3">
        <v>0</v>
      </c>
      <c r="D242" s="3">
        <v>0</v>
      </c>
      <c r="G242" s="2">
        <v>834</v>
      </c>
      <c r="H242" s="2">
        <v>1</v>
      </c>
      <c r="I242" t="s">
        <v>243</v>
      </c>
      <c r="J242">
        <v>0</v>
      </c>
      <c r="K242">
        <v>0</v>
      </c>
    </row>
    <row r="243" spans="1:11" x14ac:dyDescent="0.25">
      <c r="A243">
        <v>831</v>
      </c>
      <c r="B243" t="s">
        <v>1024</v>
      </c>
      <c r="C243" s="3">
        <v>0</v>
      </c>
      <c r="D243" s="3">
        <v>0</v>
      </c>
      <c r="G243" s="2">
        <v>836</v>
      </c>
      <c r="H243" s="2">
        <v>1</v>
      </c>
      <c r="I243" t="s">
        <v>244</v>
      </c>
      <c r="J243">
        <v>452.67316699566436</v>
      </c>
      <c r="K243">
        <v>392.38129429583387</v>
      </c>
    </row>
    <row r="244" spans="1:11" x14ac:dyDescent="0.25">
      <c r="A244">
        <v>832</v>
      </c>
      <c r="B244" t="s">
        <v>1025</v>
      </c>
      <c r="C244" s="3">
        <v>0</v>
      </c>
      <c r="D244" s="3">
        <v>0</v>
      </c>
      <c r="G244" s="2">
        <v>837</v>
      </c>
      <c r="H244" s="2">
        <v>1</v>
      </c>
      <c r="I244" t="s">
        <v>245</v>
      </c>
      <c r="J244">
        <v>3381.2819271433546</v>
      </c>
      <c r="K244">
        <v>3466.4898575739207</v>
      </c>
    </row>
    <row r="245" spans="1:11" x14ac:dyDescent="0.25">
      <c r="A245">
        <v>833</v>
      </c>
      <c r="B245" t="s">
        <v>1026</v>
      </c>
      <c r="C245" s="3">
        <v>6730.8912468631752</v>
      </c>
      <c r="D245" s="3">
        <v>6837.6346629429609</v>
      </c>
      <c r="G245" s="2">
        <v>840</v>
      </c>
      <c r="H245" s="2">
        <v>1</v>
      </c>
      <c r="I245" t="s">
        <v>246</v>
      </c>
      <c r="J245">
        <v>0</v>
      </c>
      <c r="K245">
        <v>0</v>
      </c>
    </row>
    <row r="246" spans="1:11" x14ac:dyDescent="0.25">
      <c r="A246">
        <v>834</v>
      </c>
      <c r="B246" t="s">
        <v>1027</v>
      </c>
      <c r="C246" s="3">
        <v>0</v>
      </c>
      <c r="D246" s="3">
        <v>0</v>
      </c>
      <c r="G246" s="2">
        <v>846</v>
      </c>
      <c r="H246" s="2">
        <v>1</v>
      </c>
      <c r="I246" t="s">
        <v>247</v>
      </c>
      <c r="J246">
        <v>0</v>
      </c>
      <c r="K246">
        <v>0</v>
      </c>
    </row>
    <row r="247" spans="1:11" x14ac:dyDescent="0.25">
      <c r="A247">
        <v>836</v>
      </c>
      <c r="B247" t="s">
        <v>1028</v>
      </c>
      <c r="C247" s="3">
        <v>1599.3268330043356</v>
      </c>
      <c r="D247" s="3">
        <v>1659.6187057041534</v>
      </c>
      <c r="G247" s="2">
        <v>850</v>
      </c>
      <c r="H247" s="2">
        <v>1</v>
      </c>
      <c r="I247" t="s">
        <v>248</v>
      </c>
      <c r="J247">
        <v>153.83187198337328</v>
      </c>
      <c r="K247">
        <v>289.71005771037744</v>
      </c>
    </row>
    <row r="248" spans="1:11" x14ac:dyDescent="0.25">
      <c r="A248">
        <v>837</v>
      </c>
      <c r="B248" t="s">
        <v>1029</v>
      </c>
      <c r="C248" s="3">
        <v>5966.7180728566454</v>
      </c>
      <c r="D248" s="3">
        <v>5881.5101424261229</v>
      </c>
      <c r="G248" s="2">
        <v>852</v>
      </c>
      <c r="H248" s="2">
        <v>1</v>
      </c>
      <c r="I248" t="s">
        <v>249</v>
      </c>
      <c r="J248">
        <v>0</v>
      </c>
      <c r="K248">
        <v>0</v>
      </c>
    </row>
    <row r="249" spans="1:11" x14ac:dyDescent="0.25">
      <c r="A249">
        <v>840</v>
      </c>
      <c r="B249" t="s">
        <v>1030</v>
      </c>
      <c r="C249" s="3">
        <v>0</v>
      </c>
      <c r="D249" s="3">
        <v>0</v>
      </c>
      <c r="G249" s="2">
        <v>857</v>
      </c>
      <c r="H249" s="2">
        <v>1</v>
      </c>
      <c r="I249" t="s">
        <v>250</v>
      </c>
      <c r="J249">
        <v>0</v>
      </c>
      <c r="K249">
        <v>0</v>
      </c>
    </row>
    <row r="250" spans="1:11" x14ac:dyDescent="0.25">
      <c r="A250">
        <v>846</v>
      </c>
      <c r="B250" t="s">
        <v>1031</v>
      </c>
      <c r="C250" s="3">
        <v>0</v>
      </c>
      <c r="D250" s="3">
        <v>0</v>
      </c>
      <c r="G250" s="2">
        <v>858</v>
      </c>
      <c r="H250" s="2">
        <v>1</v>
      </c>
      <c r="I250" t="s">
        <v>251</v>
      </c>
      <c r="J250">
        <v>0</v>
      </c>
      <c r="K250">
        <v>0</v>
      </c>
    </row>
    <row r="251" spans="1:11" x14ac:dyDescent="0.25">
      <c r="A251">
        <v>850</v>
      </c>
      <c r="B251" t="s">
        <v>1032</v>
      </c>
      <c r="C251" s="3">
        <v>497.59669944519555</v>
      </c>
      <c r="D251" s="3">
        <v>492.00422800390879</v>
      </c>
      <c r="G251" s="2">
        <v>861</v>
      </c>
      <c r="H251" s="2">
        <v>1</v>
      </c>
      <c r="I251" t="s">
        <v>252</v>
      </c>
      <c r="J251">
        <v>0</v>
      </c>
      <c r="K251">
        <v>107.24650847754674</v>
      </c>
    </row>
    <row r="252" spans="1:11" x14ac:dyDescent="0.25">
      <c r="A252">
        <v>852</v>
      </c>
      <c r="B252" t="s">
        <v>1033</v>
      </c>
      <c r="C252" s="3">
        <v>0</v>
      </c>
      <c r="D252" s="3">
        <v>0</v>
      </c>
      <c r="G252" s="2">
        <v>876</v>
      </c>
      <c r="H252" s="2">
        <v>1</v>
      </c>
      <c r="I252" t="s">
        <v>253</v>
      </c>
      <c r="J252">
        <v>0</v>
      </c>
      <c r="K252">
        <v>0</v>
      </c>
    </row>
    <row r="253" spans="1:11" x14ac:dyDescent="0.25">
      <c r="A253">
        <v>857</v>
      </c>
      <c r="B253" t="s">
        <v>1034</v>
      </c>
      <c r="C253" s="3">
        <v>0</v>
      </c>
      <c r="D253" s="3">
        <v>0</v>
      </c>
      <c r="G253" s="2">
        <v>877</v>
      </c>
      <c r="H253" s="2">
        <v>1</v>
      </c>
      <c r="I253" t="s">
        <v>254</v>
      </c>
      <c r="J253">
        <v>0</v>
      </c>
      <c r="K253">
        <v>0</v>
      </c>
    </row>
    <row r="254" spans="1:11" x14ac:dyDescent="0.25">
      <c r="A254">
        <v>858</v>
      </c>
      <c r="B254" t="s">
        <v>1035</v>
      </c>
      <c r="C254" s="3">
        <v>0</v>
      </c>
      <c r="D254" s="3">
        <v>0</v>
      </c>
      <c r="G254" s="2">
        <v>879</v>
      </c>
      <c r="H254" s="2">
        <v>1</v>
      </c>
      <c r="I254" t="s">
        <v>255</v>
      </c>
      <c r="J254">
        <v>0</v>
      </c>
      <c r="K254">
        <v>0</v>
      </c>
    </row>
    <row r="255" spans="1:11" x14ac:dyDescent="0.25">
      <c r="A255">
        <v>861</v>
      </c>
      <c r="B255" t="s">
        <v>1036</v>
      </c>
      <c r="C255" s="3">
        <v>3420</v>
      </c>
      <c r="D255" s="3">
        <v>3312.7534915225115</v>
      </c>
      <c r="G255" s="2">
        <v>881</v>
      </c>
      <c r="H255" s="2">
        <v>1</v>
      </c>
      <c r="I255" t="s">
        <v>256</v>
      </c>
      <c r="J255">
        <v>0</v>
      </c>
      <c r="K255">
        <v>0</v>
      </c>
    </row>
    <row r="256" spans="1:11" x14ac:dyDescent="0.25">
      <c r="A256">
        <v>876</v>
      </c>
      <c r="B256" t="s">
        <v>1037</v>
      </c>
      <c r="C256" s="3">
        <v>0</v>
      </c>
      <c r="D256" s="3">
        <v>0</v>
      </c>
      <c r="G256" s="2">
        <v>882</v>
      </c>
      <c r="H256" s="2">
        <v>1</v>
      </c>
      <c r="I256" t="s">
        <v>257</v>
      </c>
      <c r="J256">
        <v>0</v>
      </c>
      <c r="K256">
        <v>0</v>
      </c>
    </row>
    <row r="257" spans="1:11" x14ac:dyDescent="0.25">
      <c r="A257">
        <v>877</v>
      </c>
      <c r="B257" t="s">
        <v>1038</v>
      </c>
      <c r="C257" s="3">
        <v>0</v>
      </c>
      <c r="D257" s="3">
        <v>0</v>
      </c>
      <c r="G257" s="2">
        <v>883</v>
      </c>
      <c r="H257" s="2">
        <v>1</v>
      </c>
      <c r="I257" t="s">
        <v>258</v>
      </c>
      <c r="J257">
        <v>0</v>
      </c>
      <c r="K257">
        <v>0</v>
      </c>
    </row>
    <row r="258" spans="1:11" x14ac:dyDescent="0.25">
      <c r="A258">
        <v>879</v>
      </c>
      <c r="B258" t="s">
        <v>1039</v>
      </c>
      <c r="C258" s="3">
        <v>0</v>
      </c>
      <c r="D258" s="3">
        <v>0</v>
      </c>
      <c r="G258" s="2">
        <v>885</v>
      </c>
      <c r="H258" s="2">
        <v>1</v>
      </c>
      <c r="I258" t="s">
        <v>259</v>
      </c>
      <c r="J258">
        <v>0</v>
      </c>
      <c r="K258">
        <v>0</v>
      </c>
    </row>
    <row r="259" spans="1:11" x14ac:dyDescent="0.25">
      <c r="A259">
        <v>881</v>
      </c>
      <c r="B259" t="s">
        <v>1040</v>
      </c>
      <c r="C259" s="3">
        <v>0</v>
      </c>
      <c r="D259" s="3">
        <v>0</v>
      </c>
      <c r="G259" s="2">
        <v>891</v>
      </c>
      <c r="H259" s="2">
        <v>1</v>
      </c>
      <c r="I259" t="s">
        <v>260</v>
      </c>
      <c r="J259">
        <v>0</v>
      </c>
      <c r="K259">
        <v>0</v>
      </c>
    </row>
    <row r="260" spans="1:11" x14ac:dyDescent="0.25">
      <c r="A260">
        <v>882</v>
      </c>
      <c r="B260" t="s">
        <v>1041</v>
      </c>
      <c r="C260" s="3">
        <v>0</v>
      </c>
      <c r="D260" s="3">
        <v>0</v>
      </c>
      <c r="G260" s="2">
        <v>911</v>
      </c>
      <c r="H260" s="2">
        <v>1</v>
      </c>
      <c r="I260" t="s">
        <v>261</v>
      </c>
      <c r="J260">
        <v>0</v>
      </c>
      <c r="K260">
        <v>0</v>
      </c>
    </row>
    <row r="261" spans="1:11" x14ac:dyDescent="0.25">
      <c r="A261">
        <v>883</v>
      </c>
      <c r="B261" t="s">
        <v>1042</v>
      </c>
      <c r="C261" s="3">
        <v>0</v>
      </c>
      <c r="D261" s="3">
        <v>0</v>
      </c>
      <c r="G261" s="2">
        <v>912</v>
      </c>
      <c r="H261" s="2">
        <v>1</v>
      </c>
      <c r="I261" t="s">
        <v>262</v>
      </c>
      <c r="J261">
        <v>0</v>
      </c>
      <c r="K261">
        <v>0</v>
      </c>
    </row>
    <row r="262" spans="1:11" x14ac:dyDescent="0.25">
      <c r="A262">
        <v>885</v>
      </c>
      <c r="B262" t="s">
        <v>1043</v>
      </c>
      <c r="C262" s="3">
        <v>0</v>
      </c>
      <c r="D262" s="3">
        <v>0</v>
      </c>
      <c r="G262" s="2">
        <v>914</v>
      </c>
      <c r="H262" s="2">
        <v>1</v>
      </c>
      <c r="I262" t="s">
        <v>263</v>
      </c>
      <c r="J262">
        <v>0</v>
      </c>
      <c r="K262">
        <v>0</v>
      </c>
    </row>
    <row r="263" spans="1:11" x14ac:dyDescent="0.25">
      <c r="A263">
        <v>891</v>
      </c>
      <c r="B263" t="s">
        <v>1044</v>
      </c>
      <c r="C263" s="3">
        <v>0</v>
      </c>
      <c r="D263" s="3">
        <v>0</v>
      </c>
      <c r="G263" s="2">
        <v>2071</v>
      </c>
      <c r="H263" s="2">
        <v>1</v>
      </c>
      <c r="I263" t="s">
        <v>264</v>
      </c>
      <c r="J263">
        <v>0</v>
      </c>
      <c r="K263">
        <v>0</v>
      </c>
    </row>
    <row r="264" spans="1:11" x14ac:dyDescent="0.25">
      <c r="A264">
        <v>911</v>
      </c>
      <c r="B264" t="s">
        <v>1045</v>
      </c>
      <c r="C264" s="3">
        <v>0</v>
      </c>
      <c r="D264" s="3">
        <v>0</v>
      </c>
      <c r="G264" s="2">
        <v>2125</v>
      </c>
      <c r="H264" s="2">
        <v>1</v>
      </c>
      <c r="I264" t="s">
        <v>265</v>
      </c>
      <c r="J264">
        <v>0</v>
      </c>
      <c r="K264">
        <v>0</v>
      </c>
    </row>
    <row r="265" spans="1:11" x14ac:dyDescent="0.25">
      <c r="A265">
        <v>912</v>
      </c>
      <c r="B265" t="s">
        <v>1046</v>
      </c>
      <c r="C265" s="3">
        <v>0</v>
      </c>
      <c r="D265" s="3">
        <v>0</v>
      </c>
      <c r="G265" s="2">
        <v>2134</v>
      </c>
      <c r="H265" s="2">
        <v>1</v>
      </c>
      <c r="I265" t="s">
        <v>266</v>
      </c>
      <c r="J265">
        <v>0</v>
      </c>
      <c r="K265">
        <v>0</v>
      </c>
    </row>
    <row r="266" spans="1:11" x14ac:dyDescent="0.25">
      <c r="A266">
        <v>914</v>
      </c>
      <c r="B266" t="s">
        <v>1047</v>
      </c>
      <c r="C266" s="3">
        <v>0</v>
      </c>
      <c r="D266" s="3">
        <v>0</v>
      </c>
      <c r="G266" s="2">
        <v>2135</v>
      </c>
      <c r="H266" s="2">
        <v>1</v>
      </c>
      <c r="I266" t="s">
        <v>267</v>
      </c>
      <c r="J266">
        <v>0</v>
      </c>
      <c r="K266">
        <v>0</v>
      </c>
    </row>
    <row r="267" spans="1:11" x14ac:dyDescent="0.25">
      <c r="A267">
        <v>2071</v>
      </c>
      <c r="B267" t="s">
        <v>1048</v>
      </c>
      <c r="C267" s="3">
        <v>0</v>
      </c>
      <c r="D267" s="3">
        <v>0</v>
      </c>
      <c r="G267" s="2">
        <v>2137</v>
      </c>
      <c r="H267" s="2">
        <v>1</v>
      </c>
      <c r="I267" t="s">
        <v>268</v>
      </c>
      <c r="J267">
        <v>0</v>
      </c>
      <c r="K267">
        <v>0</v>
      </c>
    </row>
    <row r="268" spans="1:11" x14ac:dyDescent="0.25">
      <c r="A268">
        <v>2125</v>
      </c>
      <c r="B268" t="s">
        <v>1049</v>
      </c>
      <c r="C268" s="3">
        <v>0</v>
      </c>
      <c r="D268" s="3">
        <v>0</v>
      </c>
      <c r="G268" s="2">
        <v>2142</v>
      </c>
      <c r="H268" s="2">
        <v>1</v>
      </c>
      <c r="I268" t="s">
        <v>269</v>
      </c>
      <c r="J268">
        <v>0</v>
      </c>
      <c r="K268">
        <v>0</v>
      </c>
    </row>
    <row r="269" spans="1:11" x14ac:dyDescent="0.25">
      <c r="A269">
        <v>2134</v>
      </c>
      <c r="B269" t="s">
        <v>1050</v>
      </c>
      <c r="C269" s="3">
        <v>0</v>
      </c>
      <c r="D269" s="3">
        <v>0</v>
      </c>
      <c r="G269" s="2">
        <v>2143</v>
      </c>
      <c r="H269" s="2">
        <v>1</v>
      </c>
      <c r="I269" t="s">
        <v>270</v>
      </c>
      <c r="J269">
        <v>0</v>
      </c>
      <c r="K269">
        <v>0</v>
      </c>
    </row>
    <row r="270" spans="1:11" x14ac:dyDescent="0.25">
      <c r="A270">
        <v>2135</v>
      </c>
      <c r="B270" t="s">
        <v>1051</v>
      </c>
      <c r="C270" s="3">
        <v>0</v>
      </c>
      <c r="D270" s="3">
        <v>0</v>
      </c>
      <c r="G270" s="2">
        <v>2144</v>
      </c>
      <c r="H270" s="2">
        <v>1</v>
      </c>
      <c r="I270" t="s">
        <v>271</v>
      </c>
      <c r="J270">
        <v>0</v>
      </c>
      <c r="K270">
        <v>0</v>
      </c>
    </row>
    <row r="271" spans="1:11" x14ac:dyDescent="0.25">
      <c r="A271">
        <v>2137</v>
      </c>
      <c r="B271" t="s">
        <v>1052</v>
      </c>
      <c r="C271" s="3">
        <v>0</v>
      </c>
      <c r="D271" s="3">
        <v>0</v>
      </c>
      <c r="G271" s="2">
        <v>2149</v>
      </c>
      <c r="H271" s="2">
        <v>1</v>
      </c>
      <c r="I271" t="s">
        <v>272</v>
      </c>
      <c r="J271">
        <v>0</v>
      </c>
      <c r="K271">
        <v>0</v>
      </c>
    </row>
    <row r="272" spans="1:11" x14ac:dyDescent="0.25">
      <c r="A272">
        <v>2142</v>
      </c>
      <c r="B272" t="s">
        <v>1053</v>
      </c>
      <c r="C272" s="3">
        <v>19767.990857142839</v>
      </c>
      <c r="D272" s="3">
        <v>19835.999999999884</v>
      </c>
      <c r="G272" s="2">
        <v>2154</v>
      </c>
      <c r="H272" s="2">
        <v>1</v>
      </c>
      <c r="I272" t="s">
        <v>273</v>
      </c>
      <c r="J272">
        <v>0</v>
      </c>
      <c r="K272">
        <v>0</v>
      </c>
    </row>
    <row r="273" spans="1:11" x14ac:dyDescent="0.25">
      <c r="A273">
        <v>2143</v>
      </c>
      <c r="B273" t="s">
        <v>270</v>
      </c>
      <c r="C273" s="3">
        <v>0</v>
      </c>
      <c r="D273" s="3">
        <v>0</v>
      </c>
      <c r="G273" s="2">
        <v>2155</v>
      </c>
      <c r="H273" s="2">
        <v>1</v>
      </c>
      <c r="I273" t="s">
        <v>274</v>
      </c>
      <c r="J273">
        <v>0</v>
      </c>
      <c r="K273">
        <v>0</v>
      </c>
    </row>
    <row r="274" spans="1:11" x14ac:dyDescent="0.25">
      <c r="A274">
        <v>2144</v>
      </c>
      <c r="B274" t="s">
        <v>1054</v>
      </c>
      <c r="C274" s="3">
        <v>0</v>
      </c>
      <c r="D274" s="3">
        <v>0</v>
      </c>
      <c r="G274" s="2">
        <v>2159</v>
      </c>
      <c r="H274" s="2">
        <v>1</v>
      </c>
      <c r="I274" t="s">
        <v>275</v>
      </c>
      <c r="J274">
        <v>0</v>
      </c>
      <c r="K274">
        <v>0</v>
      </c>
    </row>
    <row r="275" spans="1:11" x14ac:dyDescent="0.25">
      <c r="A275">
        <v>2149</v>
      </c>
      <c r="B275" t="s">
        <v>1055</v>
      </c>
      <c r="C275" s="3">
        <v>0</v>
      </c>
      <c r="D275" s="3">
        <v>0</v>
      </c>
      <c r="G275" s="2">
        <v>2164</v>
      </c>
      <c r="H275" s="2">
        <v>1</v>
      </c>
      <c r="I275" t="s">
        <v>276</v>
      </c>
      <c r="J275">
        <v>0</v>
      </c>
      <c r="K275">
        <v>0</v>
      </c>
    </row>
    <row r="276" spans="1:11" x14ac:dyDescent="0.25">
      <c r="A276">
        <v>2154</v>
      </c>
      <c r="B276" t="s">
        <v>1056</v>
      </c>
      <c r="C276" s="3">
        <v>0</v>
      </c>
      <c r="D276" s="3">
        <v>0</v>
      </c>
      <c r="G276" s="2">
        <v>2165</v>
      </c>
      <c r="H276" s="2">
        <v>1</v>
      </c>
      <c r="I276" t="s">
        <v>277</v>
      </c>
      <c r="J276">
        <v>3793.8868357766769</v>
      </c>
      <c r="K276">
        <v>3925.0067413094221</v>
      </c>
    </row>
    <row r="277" spans="1:11" x14ac:dyDescent="0.25">
      <c r="A277">
        <v>2155</v>
      </c>
      <c r="B277" t="s">
        <v>1057</v>
      </c>
      <c r="C277" s="3">
        <v>0</v>
      </c>
      <c r="D277" s="3">
        <v>0</v>
      </c>
      <c r="G277" s="2">
        <v>2167</v>
      </c>
      <c r="H277" s="2">
        <v>1</v>
      </c>
      <c r="I277" t="s">
        <v>278</v>
      </c>
      <c r="J277">
        <v>0</v>
      </c>
      <c r="K277">
        <v>0</v>
      </c>
    </row>
    <row r="278" spans="1:11" x14ac:dyDescent="0.25">
      <c r="A278">
        <v>2159</v>
      </c>
      <c r="B278" t="s">
        <v>1058</v>
      </c>
      <c r="C278" s="3">
        <v>0</v>
      </c>
      <c r="D278" s="3">
        <v>0</v>
      </c>
      <c r="G278" s="2">
        <v>2168</v>
      </c>
      <c r="H278" s="2">
        <v>1</v>
      </c>
      <c r="I278" t="s">
        <v>279</v>
      </c>
      <c r="J278">
        <v>0</v>
      </c>
      <c r="K278">
        <v>0</v>
      </c>
    </row>
    <row r="279" spans="1:11" x14ac:dyDescent="0.25">
      <c r="A279">
        <v>2164</v>
      </c>
      <c r="B279" t="s">
        <v>1059</v>
      </c>
      <c r="C279" s="3">
        <v>0</v>
      </c>
      <c r="D279" s="3">
        <v>0</v>
      </c>
      <c r="G279" s="2">
        <v>2169</v>
      </c>
      <c r="H279" s="2">
        <v>1</v>
      </c>
      <c r="I279" t="s">
        <v>280</v>
      </c>
      <c r="J279">
        <v>0</v>
      </c>
      <c r="K279">
        <v>0</v>
      </c>
    </row>
    <row r="280" spans="1:11" x14ac:dyDescent="0.25">
      <c r="A280">
        <v>2165</v>
      </c>
      <c r="B280" t="s">
        <v>1060</v>
      </c>
      <c r="C280" s="3">
        <v>9430.1131642233231</v>
      </c>
      <c r="D280" s="3">
        <v>9298.9932586905779</v>
      </c>
      <c r="G280" s="2">
        <v>2170</v>
      </c>
      <c r="H280" s="2">
        <v>1</v>
      </c>
      <c r="I280" t="s">
        <v>281</v>
      </c>
      <c r="J280">
        <v>0</v>
      </c>
      <c r="K280">
        <v>0</v>
      </c>
    </row>
    <row r="281" spans="1:11" x14ac:dyDescent="0.25">
      <c r="A281">
        <v>2167</v>
      </c>
      <c r="B281" t="s">
        <v>1061</v>
      </c>
      <c r="C281" s="3">
        <v>0</v>
      </c>
      <c r="D281" s="3">
        <v>0</v>
      </c>
      <c r="G281" s="2">
        <v>2171</v>
      </c>
      <c r="H281" s="2">
        <v>1</v>
      </c>
      <c r="I281" t="s">
        <v>282</v>
      </c>
      <c r="J281">
        <v>0</v>
      </c>
      <c r="K281">
        <v>0</v>
      </c>
    </row>
    <row r="282" spans="1:11" x14ac:dyDescent="0.25">
      <c r="A282">
        <v>2168</v>
      </c>
      <c r="B282" t="s">
        <v>1062</v>
      </c>
      <c r="C282" s="3">
        <v>0</v>
      </c>
      <c r="D282" s="3">
        <v>0</v>
      </c>
      <c r="G282" s="2">
        <v>2172</v>
      </c>
      <c r="H282" s="2">
        <v>1</v>
      </c>
      <c r="I282" t="s">
        <v>283</v>
      </c>
      <c r="J282">
        <v>0</v>
      </c>
      <c r="K282">
        <v>0</v>
      </c>
    </row>
    <row r="283" spans="1:11" x14ac:dyDescent="0.25">
      <c r="A283">
        <v>2169</v>
      </c>
      <c r="B283" t="s">
        <v>1063</v>
      </c>
      <c r="C283" s="3">
        <v>0</v>
      </c>
      <c r="D283" s="3">
        <v>0</v>
      </c>
      <c r="G283" s="2">
        <v>2174</v>
      </c>
      <c r="H283" s="2">
        <v>1</v>
      </c>
      <c r="I283" t="s">
        <v>284</v>
      </c>
      <c r="J283">
        <v>0</v>
      </c>
      <c r="K283">
        <v>0</v>
      </c>
    </row>
    <row r="284" spans="1:11" x14ac:dyDescent="0.25">
      <c r="A284">
        <v>2170</v>
      </c>
      <c r="B284" t="s">
        <v>1064</v>
      </c>
      <c r="C284" s="3">
        <v>0</v>
      </c>
      <c r="D284" s="3">
        <v>0</v>
      </c>
      <c r="G284" s="2">
        <v>2176</v>
      </c>
      <c r="H284" s="2">
        <v>1</v>
      </c>
      <c r="I284" t="s">
        <v>285</v>
      </c>
      <c r="J284">
        <v>0</v>
      </c>
      <c r="K284">
        <v>0</v>
      </c>
    </row>
    <row r="285" spans="1:11" x14ac:dyDescent="0.25">
      <c r="A285">
        <v>2171</v>
      </c>
      <c r="B285" t="s">
        <v>1065</v>
      </c>
      <c r="C285" s="3">
        <v>0</v>
      </c>
      <c r="D285" s="3">
        <v>0</v>
      </c>
      <c r="G285" s="2">
        <v>2180</v>
      </c>
      <c r="H285" s="2">
        <v>1</v>
      </c>
      <c r="I285" t="s">
        <v>286</v>
      </c>
      <c r="J285">
        <v>0</v>
      </c>
      <c r="K285">
        <v>0</v>
      </c>
    </row>
    <row r="286" spans="1:11" x14ac:dyDescent="0.25">
      <c r="A286">
        <v>2172</v>
      </c>
      <c r="B286" t="s">
        <v>1066</v>
      </c>
      <c r="C286" s="3">
        <v>0</v>
      </c>
      <c r="D286" s="3">
        <v>0</v>
      </c>
      <c r="G286" s="2">
        <v>2184</v>
      </c>
      <c r="H286" s="2">
        <v>1</v>
      </c>
      <c r="I286" t="s">
        <v>287</v>
      </c>
      <c r="J286">
        <v>0</v>
      </c>
      <c r="K286">
        <v>0</v>
      </c>
    </row>
    <row r="287" spans="1:11" x14ac:dyDescent="0.25">
      <c r="A287">
        <v>2174</v>
      </c>
      <c r="B287" t="s">
        <v>1067</v>
      </c>
      <c r="C287" s="3">
        <v>0</v>
      </c>
      <c r="D287" s="3">
        <v>0</v>
      </c>
      <c r="G287" s="2">
        <v>2190</v>
      </c>
      <c r="H287" s="2">
        <v>1</v>
      </c>
      <c r="I287" t="s">
        <v>288</v>
      </c>
      <c r="J287">
        <v>0</v>
      </c>
      <c r="K287">
        <v>0</v>
      </c>
    </row>
    <row r="288" spans="1:11" x14ac:dyDescent="0.25">
      <c r="A288">
        <v>2176</v>
      </c>
      <c r="B288" t="s">
        <v>1068</v>
      </c>
      <c r="C288" s="3">
        <v>1596</v>
      </c>
      <c r="D288" s="3">
        <v>1596.0000000000582</v>
      </c>
      <c r="G288" s="2">
        <v>2198</v>
      </c>
      <c r="H288" s="2">
        <v>1</v>
      </c>
      <c r="I288" t="s">
        <v>289</v>
      </c>
      <c r="J288">
        <v>0</v>
      </c>
      <c r="K288">
        <v>0</v>
      </c>
    </row>
    <row r="289" spans="1:11" x14ac:dyDescent="0.25">
      <c r="A289">
        <v>2180</v>
      </c>
      <c r="B289" t="s">
        <v>1069</v>
      </c>
      <c r="C289" s="3">
        <v>0</v>
      </c>
      <c r="D289" s="3">
        <v>0</v>
      </c>
      <c r="G289" s="2">
        <v>2215</v>
      </c>
      <c r="H289" s="2">
        <v>1</v>
      </c>
      <c r="I289" t="s">
        <v>290</v>
      </c>
      <c r="J289">
        <v>0</v>
      </c>
      <c r="K289">
        <v>0</v>
      </c>
    </row>
    <row r="290" spans="1:11" x14ac:dyDescent="0.25">
      <c r="A290">
        <v>2184</v>
      </c>
      <c r="B290" t="s">
        <v>1070</v>
      </c>
      <c r="C290" s="3">
        <v>0</v>
      </c>
      <c r="D290" s="3">
        <v>0</v>
      </c>
      <c r="G290" s="2">
        <v>2310</v>
      </c>
      <c r="H290" s="2">
        <v>1</v>
      </c>
      <c r="I290" t="s">
        <v>291</v>
      </c>
      <c r="J290">
        <v>0</v>
      </c>
      <c r="K290">
        <v>0</v>
      </c>
    </row>
    <row r="291" spans="1:11" x14ac:dyDescent="0.25">
      <c r="A291">
        <v>2190</v>
      </c>
      <c r="B291" t="s">
        <v>288</v>
      </c>
      <c r="C291" s="3">
        <v>0</v>
      </c>
      <c r="D291" s="3">
        <v>0</v>
      </c>
      <c r="G291" s="2">
        <v>2311</v>
      </c>
      <c r="H291" s="2">
        <v>1</v>
      </c>
      <c r="I291" t="s">
        <v>292</v>
      </c>
      <c r="J291">
        <v>0</v>
      </c>
      <c r="K291">
        <v>0</v>
      </c>
    </row>
    <row r="292" spans="1:11" x14ac:dyDescent="0.25">
      <c r="A292">
        <v>2198</v>
      </c>
      <c r="B292" t="s">
        <v>1071</v>
      </c>
      <c r="C292" s="3">
        <v>0</v>
      </c>
      <c r="D292" s="3">
        <v>0</v>
      </c>
      <c r="G292" s="2">
        <v>2342</v>
      </c>
      <c r="H292" s="2">
        <v>1</v>
      </c>
      <c r="I292" t="s">
        <v>293</v>
      </c>
      <c r="J292">
        <v>0</v>
      </c>
      <c r="K292">
        <v>0</v>
      </c>
    </row>
    <row r="293" spans="1:11" x14ac:dyDescent="0.25">
      <c r="A293">
        <v>2215</v>
      </c>
      <c r="B293" t="s">
        <v>1072</v>
      </c>
      <c r="C293" s="3">
        <v>0</v>
      </c>
      <c r="D293" s="3">
        <v>0</v>
      </c>
      <c r="G293" s="2">
        <v>2358</v>
      </c>
      <c r="H293" s="2">
        <v>1</v>
      </c>
      <c r="I293" t="s">
        <v>294</v>
      </c>
      <c r="J293">
        <v>0</v>
      </c>
      <c r="K293">
        <v>0</v>
      </c>
    </row>
    <row r="294" spans="1:11" x14ac:dyDescent="0.25">
      <c r="A294">
        <v>2310</v>
      </c>
      <c r="B294" t="s">
        <v>1073</v>
      </c>
      <c r="C294" s="3">
        <v>0</v>
      </c>
      <c r="D294" s="3">
        <v>0</v>
      </c>
      <c r="G294" s="2">
        <v>2364</v>
      </c>
      <c r="H294" s="2">
        <v>1</v>
      </c>
      <c r="I294" t="s">
        <v>295</v>
      </c>
      <c r="J294">
        <v>0</v>
      </c>
      <c r="K294">
        <v>0</v>
      </c>
    </row>
    <row r="295" spans="1:11" x14ac:dyDescent="0.25">
      <c r="A295">
        <v>2311</v>
      </c>
      <c r="B295" t="s">
        <v>1074</v>
      </c>
      <c r="C295" s="3">
        <v>0</v>
      </c>
      <c r="D295" s="3">
        <v>0</v>
      </c>
      <c r="G295" s="2">
        <v>2365</v>
      </c>
      <c r="H295" s="2">
        <v>1</v>
      </c>
      <c r="I295" t="s">
        <v>296</v>
      </c>
      <c r="J295">
        <v>0</v>
      </c>
      <c r="K295">
        <v>0</v>
      </c>
    </row>
    <row r="296" spans="1:11" x14ac:dyDescent="0.25">
      <c r="A296">
        <v>2342</v>
      </c>
      <c r="B296" t="s">
        <v>293</v>
      </c>
      <c r="C296" s="3">
        <v>0</v>
      </c>
      <c r="D296" s="3">
        <v>0</v>
      </c>
      <c r="G296" s="2">
        <v>2396</v>
      </c>
      <c r="H296" s="2">
        <v>1</v>
      </c>
      <c r="I296" t="s">
        <v>297</v>
      </c>
      <c r="J296">
        <v>0</v>
      </c>
      <c r="K296">
        <v>0</v>
      </c>
    </row>
    <row r="297" spans="1:11" x14ac:dyDescent="0.25">
      <c r="A297">
        <v>2358</v>
      </c>
      <c r="B297" t="s">
        <v>1075</v>
      </c>
      <c r="C297" s="3">
        <v>0</v>
      </c>
      <c r="D297" s="3">
        <v>0</v>
      </c>
      <c r="G297" s="2">
        <v>2397</v>
      </c>
      <c r="H297" s="2">
        <v>1</v>
      </c>
      <c r="I297" t="s">
        <v>298</v>
      </c>
      <c r="J297">
        <v>0</v>
      </c>
      <c r="K297">
        <v>0</v>
      </c>
    </row>
    <row r="298" spans="1:11" x14ac:dyDescent="0.25">
      <c r="A298">
        <v>2364</v>
      </c>
      <c r="B298" t="s">
        <v>1076</v>
      </c>
      <c r="C298" s="3">
        <v>0</v>
      </c>
      <c r="D298" s="3">
        <v>0</v>
      </c>
      <c r="G298" s="2">
        <v>2448</v>
      </c>
      <c r="H298" s="2">
        <v>1</v>
      </c>
      <c r="I298" t="s">
        <v>299</v>
      </c>
      <c r="J298">
        <v>0</v>
      </c>
      <c r="K298">
        <v>0</v>
      </c>
    </row>
    <row r="299" spans="1:11" x14ac:dyDescent="0.25">
      <c r="A299">
        <v>2365</v>
      </c>
      <c r="B299" t="s">
        <v>296</v>
      </c>
      <c r="C299" s="3">
        <v>0</v>
      </c>
      <c r="D299" s="3">
        <v>0</v>
      </c>
      <c r="G299" s="2">
        <v>2527</v>
      </c>
      <c r="H299" s="2">
        <v>1</v>
      </c>
      <c r="I299" t="s">
        <v>300</v>
      </c>
      <c r="J299">
        <v>660.13964642817155</v>
      </c>
      <c r="K299">
        <v>0</v>
      </c>
    </row>
    <row r="300" spans="1:11" x14ac:dyDescent="0.25">
      <c r="A300">
        <v>2396</v>
      </c>
      <c r="B300" t="s">
        <v>1077</v>
      </c>
      <c r="C300" s="3">
        <v>0</v>
      </c>
      <c r="D300" s="3">
        <v>0</v>
      </c>
      <c r="G300" s="2">
        <v>2534</v>
      </c>
      <c r="H300" s="2">
        <v>1</v>
      </c>
      <c r="I300" t="s">
        <v>301</v>
      </c>
      <c r="J300">
        <v>0</v>
      </c>
      <c r="K300">
        <v>0</v>
      </c>
    </row>
    <row r="301" spans="1:11" x14ac:dyDescent="0.25">
      <c r="A301">
        <v>2397</v>
      </c>
      <c r="B301" t="s">
        <v>1078</v>
      </c>
      <c r="C301" s="3">
        <v>0</v>
      </c>
      <c r="D301" s="3">
        <v>0</v>
      </c>
      <c r="G301" s="2">
        <v>2536</v>
      </c>
      <c r="H301" s="2">
        <v>1</v>
      </c>
      <c r="I301" t="s">
        <v>302</v>
      </c>
      <c r="J301">
        <v>0</v>
      </c>
      <c r="K301">
        <v>0</v>
      </c>
    </row>
    <row r="302" spans="1:11" x14ac:dyDescent="0.25">
      <c r="A302">
        <v>2448</v>
      </c>
      <c r="B302" t="s">
        <v>1079</v>
      </c>
      <c r="C302" s="3">
        <v>0</v>
      </c>
      <c r="D302" s="3">
        <v>0</v>
      </c>
      <c r="G302" s="2">
        <v>2580</v>
      </c>
      <c r="H302" s="2">
        <v>1</v>
      </c>
      <c r="I302" t="s">
        <v>303</v>
      </c>
      <c r="J302">
        <v>3455.1966085777822</v>
      </c>
      <c r="K302">
        <v>3754.2420011302165</v>
      </c>
    </row>
    <row r="303" spans="1:11" x14ac:dyDescent="0.25">
      <c r="A303">
        <v>2527</v>
      </c>
      <c r="B303" t="s">
        <v>1080</v>
      </c>
      <c r="C303" s="3">
        <v>2303.8603535718285</v>
      </c>
      <c r="D303" s="3">
        <v>2964</v>
      </c>
      <c r="G303" s="2">
        <v>2609</v>
      </c>
      <c r="H303" s="2">
        <v>1</v>
      </c>
      <c r="I303" t="s">
        <v>304</v>
      </c>
      <c r="J303">
        <v>43.45480582418736</v>
      </c>
      <c r="K303">
        <v>378.01717345836551</v>
      </c>
    </row>
    <row r="304" spans="1:11" x14ac:dyDescent="0.25">
      <c r="A304">
        <v>2534</v>
      </c>
      <c r="B304" t="s">
        <v>1081</v>
      </c>
      <c r="C304" s="3">
        <v>0</v>
      </c>
      <c r="D304" s="3">
        <v>0</v>
      </c>
      <c r="G304" s="2">
        <v>2683</v>
      </c>
      <c r="H304" s="2">
        <v>1</v>
      </c>
      <c r="I304" t="s">
        <v>305</v>
      </c>
      <c r="J304">
        <v>0</v>
      </c>
      <c r="K304">
        <v>0</v>
      </c>
    </row>
    <row r="305" spans="1:11" x14ac:dyDescent="0.25">
      <c r="A305">
        <v>2536</v>
      </c>
      <c r="B305" t="s">
        <v>1082</v>
      </c>
      <c r="C305" s="3">
        <v>0</v>
      </c>
      <c r="D305" s="3">
        <v>0</v>
      </c>
      <c r="G305" s="2">
        <v>2687</v>
      </c>
      <c r="H305" s="2">
        <v>1</v>
      </c>
      <c r="I305" t="s">
        <v>306</v>
      </c>
      <c r="J305">
        <v>0</v>
      </c>
      <c r="K305">
        <v>0</v>
      </c>
    </row>
    <row r="306" spans="1:11" x14ac:dyDescent="0.25">
      <c r="A306">
        <v>2580</v>
      </c>
      <c r="B306" t="s">
        <v>1083</v>
      </c>
      <c r="C306" s="3">
        <v>1762.7462485651049</v>
      </c>
      <c r="D306" s="3">
        <v>1789.4151417269604</v>
      </c>
      <c r="G306" s="2">
        <v>2689</v>
      </c>
      <c r="H306" s="2">
        <v>1</v>
      </c>
      <c r="I306" t="s">
        <v>307</v>
      </c>
      <c r="J306">
        <v>0</v>
      </c>
      <c r="K306">
        <v>0</v>
      </c>
    </row>
    <row r="307" spans="1:11" x14ac:dyDescent="0.25">
      <c r="A307">
        <v>2609</v>
      </c>
      <c r="B307" t="s">
        <v>1084</v>
      </c>
      <c r="C307" s="3">
        <v>3607.15090846153</v>
      </c>
      <c r="D307" s="3">
        <v>3468.0171122559259</v>
      </c>
      <c r="G307" s="2">
        <v>2711</v>
      </c>
      <c r="H307" s="2">
        <v>1</v>
      </c>
      <c r="I307" t="s">
        <v>308</v>
      </c>
      <c r="J307">
        <v>764.25476506110863</v>
      </c>
      <c r="K307">
        <v>810.51641469579772</v>
      </c>
    </row>
    <row r="308" spans="1:11" x14ac:dyDescent="0.25">
      <c r="A308">
        <v>2683</v>
      </c>
      <c r="B308" t="s">
        <v>1085</v>
      </c>
      <c r="C308" s="3">
        <v>0</v>
      </c>
      <c r="D308" s="3">
        <v>0</v>
      </c>
      <c r="G308" s="2">
        <v>2752</v>
      </c>
      <c r="H308" s="2">
        <v>1</v>
      </c>
      <c r="I308" t="s">
        <v>309</v>
      </c>
      <c r="J308">
        <v>4870.3895045600657</v>
      </c>
      <c r="K308">
        <v>4678.368744321313</v>
      </c>
    </row>
    <row r="309" spans="1:11" x14ac:dyDescent="0.25">
      <c r="A309">
        <v>2687</v>
      </c>
      <c r="B309" t="s">
        <v>306</v>
      </c>
      <c r="C309" s="3">
        <v>0</v>
      </c>
      <c r="D309" s="3">
        <v>0</v>
      </c>
      <c r="G309" s="2">
        <v>2753</v>
      </c>
      <c r="H309" s="2">
        <v>1</v>
      </c>
      <c r="I309" t="s">
        <v>310</v>
      </c>
      <c r="J309">
        <v>0</v>
      </c>
      <c r="K309">
        <v>0</v>
      </c>
    </row>
    <row r="310" spans="1:11" x14ac:dyDescent="0.25">
      <c r="A310">
        <v>2689</v>
      </c>
      <c r="B310" t="s">
        <v>1086</v>
      </c>
      <c r="C310" s="3">
        <v>0</v>
      </c>
      <c r="D310" s="3">
        <v>0</v>
      </c>
      <c r="G310" s="2">
        <v>2754</v>
      </c>
      <c r="H310" s="2">
        <v>1</v>
      </c>
      <c r="I310" t="s">
        <v>311</v>
      </c>
      <c r="J310">
        <v>0</v>
      </c>
      <c r="K310">
        <v>0</v>
      </c>
    </row>
    <row r="311" spans="1:11" x14ac:dyDescent="0.25">
      <c r="A311">
        <v>2711</v>
      </c>
      <c r="B311" t="s">
        <v>1087</v>
      </c>
      <c r="C311" s="3">
        <v>1515.7452349388914</v>
      </c>
      <c r="D311" s="3">
        <v>1469.483585304115</v>
      </c>
      <c r="G311" s="2">
        <v>2759</v>
      </c>
      <c r="H311" s="2">
        <v>1</v>
      </c>
      <c r="I311" t="s">
        <v>312</v>
      </c>
      <c r="J311">
        <v>0</v>
      </c>
      <c r="K311">
        <v>0</v>
      </c>
    </row>
    <row r="312" spans="1:11" x14ac:dyDescent="0.25">
      <c r="A312">
        <v>2752</v>
      </c>
      <c r="B312" t="s">
        <v>1088</v>
      </c>
      <c r="C312" s="3">
        <v>10633.610495439934</v>
      </c>
      <c r="D312" s="3">
        <v>10825.631255678833</v>
      </c>
      <c r="G312" s="2">
        <v>2769</v>
      </c>
      <c r="H312" s="2">
        <v>1</v>
      </c>
      <c r="I312" t="s">
        <v>313</v>
      </c>
      <c r="J312">
        <v>0</v>
      </c>
      <c r="K312">
        <v>0</v>
      </c>
    </row>
    <row r="313" spans="1:11" x14ac:dyDescent="0.25">
      <c r="A313">
        <v>2753</v>
      </c>
      <c r="B313" t="s">
        <v>1089</v>
      </c>
      <c r="C313" s="3">
        <v>0</v>
      </c>
      <c r="D313" s="3">
        <v>0</v>
      </c>
      <c r="G313" s="2">
        <v>2805</v>
      </c>
      <c r="H313" s="2">
        <v>1</v>
      </c>
      <c r="I313" t="s">
        <v>314</v>
      </c>
      <c r="J313">
        <v>0</v>
      </c>
      <c r="K313">
        <v>0</v>
      </c>
    </row>
    <row r="314" spans="1:11" x14ac:dyDescent="0.25">
      <c r="A314">
        <v>2754</v>
      </c>
      <c r="B314" t="s">
        <v>1090</v>
      </c>
      <c r="C314" s="3">
        <v>0</v>
      </c>
      <c r="D314" s="3">
        <v>0</v>
      </c>
      <c r="G314" s="2">
        <v>2835</v>
      </c>
      <c r="H314" s="2">
        <v>1</v>
      </c>
      <c r="I314" t="s">
        <v>315</v>
      </c>
      <c r="J314">
        <v>0</v>
      </c>
      <c r="K314">
        <v>0</v>
      </c>
    </row>
    <row r="315" spans="1:11" x14ac:dyDescent="0.25">
      <c r="A315">
        <v>2759</v>
      </c>
      <c r="B315" t="s">
        <v>1091</v>
      </c>
      <c r="C315" s="3">
        <v>0</v>
      </c>
      <c r="D315" s="3">
        <v>0</v>
      </c>
      <c r="G315" s="2">
        <v>2853</v>
      </c>
      <c r="H315" s="2">
        <v>1</v>
      </c>
      <c r="I315" t="s">
        <v>316</v>
      </c>
      <c r="J315">
        <v>0</v>
      </c>
      <c r="K315">
        <v>0</v>
      </c>
    </row>
    <row r="316" spans="1:11" x14ac:dyDescent="0.25">
      <c r="A316">
        <v>2769</v>
      </c>
      <c r="B316" t="s">
        <v>313</v>
      </c>
      <c r="C316" s="3">
        <v>0</v>
      </c>
      <c r="D316" s="3">
        <v>0</v>
      </c>
      <c r="G316" s="2">
        <v>2854</v>
      </c>
      <c r="H316" s="2">
        <v>1</v>
      </c>
      <c r="I316" t="s">
        <v>317</v>
      </c>
      <c r="J316">
        <v>0</v>
      </c>
      <c r="K316">
        <v>0</v>
      </c>
    </row>
    <row r="317" spans="1:11" x14ac:dyDescent="0.25">
      <c r="A317">
        <v>2805</v>
      </c>
      <c r="B317" t="s">
        <v>1092</v>
      </c>
      <c r="C317" s="3">
        <v>0</v>
      </c>
      <c r="D317" s="3">
        <v>0</v>
      </c>
      <c r="G317" s="2">
        <v>2856</v>
      </c>
      <c r="H317" s="2">
        <v>1</v>
      </c>
      <c r="I317" t="s">
        <v>318</v>
      </c>
      <c r="J317">
        <v>0</v>
      </c>
      <c r="K317">
        <v>0</v>
      </c>
    </row>
    <row r="318" spans="1:11" x14ac:dyDescent="0.25">
      <c r="A318">
        <v>2835</v>
      </c>
      <c r="B318" t="s">
        <v>1093</v>
      </c>
      <c r="C318" s="3">
        <v>0</v>
      </c>
      <c r="D318" s="3">
        <v>0</v>
      </c>
      <c r="G318" s="2">
        <v>2859</v>
      </c>
      <c r="H318" s="2">
        <v>1</v>
      </c>
      <c r="I318" t="s">
        <v>319</v>
      </c>
      <c r="J318">
        <v>0</v>
      </c>
      <c r="K318">
        <v>0</v>
      </c>
    </row>
    <row r="319" spans="1:11" x14ac:dyDescent="0.25">
      <c r="A319">
        <v>2853</v>
      </c>
      <c r="B319" t="s">
        <v>1094</v>
      </c>
      <c r="C319" s="3">
        <v>9120</v>
      </c>
      <c r="D319" s="3">
        <v>9120</v>
      </c>
      <c r="G319" s="2">
        <v>2860</v>
      </c>
      <c r="H319" s="2">
        <v>1</v>
      </c>
      <c r="I319" t="s">
        <v>320</v>
      </c>
      <c r="J319">
        <v>1101.0350169082958</v>
      </c>
      <c r="K319">
        <v>892.31972060705448</v>
      </c>
    </row>
    <row r="320" spans="1:11" x14ac:dyDescent="0.25">
      <c r="A320">
        <v>2854</v>
      </c>
      <c r="B320" t="s">
        <v>1095</v>
      </c>
      <c r="C320" s="3">
        <v>0</v>
      </c>
      <c r="D320" s="3">
        <v>0</v>
      </c>
      <c r="G320" s="2">
        <v>2884</v>
      </c>
      <c r="H320" s="2">
        <v>1</v>
      </c>
      <c r="I320" t="s">
        <v>321</v>
      </c>
      <c r="J320">
        <v>0</v>
      </c>
      <c r="K320">
        <v>0</v>
      </c>
    </row>
    <row r="321" spans="1:11" x14ac:dyDescent="0.25">
      <c r="A321">
        <v>2856</v>
      </c>
      <c r="B321" t="s">
        <v>1096</v>
      </c>
      <c r="C321" s="3">
        <v>0</v>
      </c>
      <c r="D321" s="3">
        <v>0</v>
      </c>
      <c r="G321" s="2">
        <v>2886</v>
      </c>
      <c r="H321" s="2">
        <v>1</v>
      </c>
      <c r="I321" t="s">
        <v>322</v>
      </c>
      <c r="J321">
        <v>0</v>
      </c>
      <c r="K321">
        <v>0</v>
      </c>
    </row>
    <row r="322" spans="1:11" x14ac:dyDescent="0.25">
      <c r="A322">
        <v>2859</v>
      </c>
      <c r="B322" t="s">
        <v>1097</v>
      </c>
      <c r="C322" s="3">
        <v>0</v>
      </c>
      <c r="D322" s="3">
        <v>0</v>
      </c>
      <c r="G322" s="2">
        <v>2888</v>
      </c>
      <c r="H322" s="2">
        <v>1</v>
      </c>
      <c r="I322" t="s">
        <v>323</v>
      </c>
      <c r="J322">
        <v>0</v>
      </c>
      <c r="K322">
        <v>0</v>
      </c>
    </row>
    <row r="323" spans="1:11" x14ac:dyDescent="0.25">
      <c r="A323">
        <v>2860</v>
      </c>
      <c r="B323" t="s">
        <v>1098</v>
      </c>
      <c r="C323" s="3">
        <v>5738.9649830917042</v>
      </c>
      <c r="D323" s="3">
        <v>5947.6802793929819</v>
      </c>
      <c r="G323" s="2">
        <v>2889</v>
      </c>
      <c r="H323" s="2">
        <v>1</v>
      </c>
      <c r="I323" t="s">
        <v>324</v>
      </c>
      <c r="J323">
        <v>0</v>
      </c>
      <c r="K323">
        <v>0</v>
      </c>
    </row>
    <row r="324" spans="1:11" x14ac:dyDescent="0.25">
      <c r="A324">
        <v>2884</v>
      </c>
      <c r="B324" t="s">
        <v>1099</v>
      </c>
      <c r="C324" s="3">
        <v>456</v>
      </c>
      <c r="D324" s="3">
        <v>456</v>
      </c>
      <c r="G324" s="2">
        <v>2890</v>
      </c>
      <c r="H324" s="2">
        <v>1</v>
      </c>
      <c r="I324" t="s">
        <v>325</v>
      </c>
      <c r="J324">
        <v>0</v>
      </c>
      <c r="K324">
        <v>0</v>
      </c>
    </row>
    <row r="325" spans="1:11" x14ac:dyDescent="0.25">
      <c r="A325">
        <v>2886</v>
      </c>
      <c r="B325" t="s">
        <v>1100</v>
      </c>
      <c r="C325" s="3">
        <v>0</v>
      </c>
      <c r="D325" s="3">
        <v>0</v>
      </c>
      <c r="G325" s="2">
        <v>2895</v>
      </c>
      <c r="H325" s="2">
        <v>1</v>
      </c>
      <c r="I325" t="s">
        <v>326</v>
      </c>
      <c r="J325">
        <v>0</v>
      </c>
      <c r="K325">
        <v>0</v>
      </c>
    </row>
    <row r="326" spans="1:11" x14ac:dyDescent="0.25">
      <c r="A326">
        <v>2888</v>
      </c>
      <c r="B326" t="s">
        <v>323</v>
      </c>
      <c r="C326" s="3">
        <v>0</v>
      </c>
      <c r="D326" s="3">
        <v>0</v>
      </c>
      <c r="G326" s="2">
        <v>2897</v>
      </c>
      <c r="H326" s="2">
        <v>1</v>
      </c>
      <c r="I326" t="s">
        <v>327</v>
      </c>
      <c r="J326">
        <v>0</v>
      </c>
      <c r="K326">
        <v>0</v>
      </c>
    </row>
    <row r="327" spans="1:11" x14ac:dyDescent="0.25">
      <c r="A327">
        <v>2889</v>
      </c>
      <c r="B327" t="s">
        <v>1101</v>
      </c>
      <c r="C327" s="3">
        <v>0</v>
      </c>
      <c r="D327" s="3">
        <v>0</v>
      </c>
      <c r="G327" s="2">
        <v>2898</v>
      </c>
      <c r="H327" s="2">
        <v>1</v>
      </c>
      <c r="I327" t="s">
        <v>328</v>
      </c>
      <c r="J327">
        <v>0</v>
      </c>
      <c r="K327">
        <v>0</v>
      </c>
    </row>
    <row r="328" spans="1:11" x14ac:dyDescent="0.25">
      <c r="A328">
        <v>2890</v>
      </c>
      <c r="B328" t="s">
        <v>1102</v>
      </c>
      <c r="C328" s="3">
        <v>0</v>
      </c>
      <c r="D328" s="3">
        <v>0</v>
      </c>
      <c r="G328" s="2">
        <v>2899</v>
      </c>
      <c r="H328" s="2">
        <v>1</v>
      </c>
      <c r="I328" t="s">
        <v>329</v>
      </c>
      <c r="J328">
        <v>0</v>
      </c>
      <c r="K328">
        <v>0</v>
      </c>
    </row>
    <row r="329" spans="1:11" x14ac:dyDescent="0.25">
      <c r="A329">
        <v>2895</v>
      </c>
      <c r="B329" t="s">
        <v>1103</v>
      </c>
      <c r="C329" s="3">
        <v>9120</v>
      </c>
      <c r="D329" s="3">
        <v>9120</v>
      </c>
      <c r="G329" s="2">
        <v>2902</v>
      </c>
      <c r="H329" s="2">
        <v>1</v>
      </c>
      <c r="I329" t="s">
        <v>330</v>
      </c>
      <c r="J329">
        <v>0</v>
      </c>
      <c r="K329">
        <v>0</v>
      </c>
    </row>
    <row r="330" spans="1:11" x14ac:dyDescent="0.25">
      <c r="A330">
        <v>2897</v>
      </c>
      <c r="B330" t="s">
        <v>1104</v>
      </c>
      <c r="C330" s="3">
        <v>0</v>
      </c>
      <c r="D330" s="3">
        <v>0</v>
      </c>
      <c r="G330" s="2">
        <v>2903</v>
      </c>
      <c r="H330" s="2">
        <v>1</v>
      </c>
      <c r="I330" t="s">
        <v>331</v>
      </c>
      <c r="J330">
        <v>0</v>
      </c>
      <c r="K330">
        <v>0</v>
      </c>
    </row>
    <row r="331" spans="1:11" x14ac:dyDescent="0.25">
      <c r="A331">
        <v>2898</v>
      </c>
      <c r="B331" t="s">
        <v>1105</v>
      </c>
      <c r="C331" s="3">
        <v>0</v>
      </c>
      <c r="D331" s="3">
        <v>0</v>
      </c>
      <c r="G331" s="2">
        <v>2904</v>
      </c>
      <c r="H331" s="2">
        <v>1</v>
      </c>
      <c r="I331" t="s">
        <v>332</v>
      </c>
      <c r="J331">
        <v>0</v>
      </c>
      <c r="K331">
        <v>0</v>
      </c>
    </row>
    <row r="332" spans="1:11" x14ac:dyDescent="0.25">
      <c r="A332">
        <v>2899</v>
      </c>
      <c r="B332" t="s">
        <v>329</v>
      </c>
      <c r="C332" s="3">
        <v>0</v>
      </c>
      <c r="D332" s="3">
        <v>0</v>
      </c>
      <c r="G332" s="2">
        <v>2905</v>
      </c>
      <c r="H332" s="2">
        <v>1</v>
      </c>
      <c r="I332" t="s">
        <v>333</v>
      </c>
      <c r="J332">
        <v>0</v>
      </c>
      <c r="K332">
        <v>0</v>
      </c>
    </row>
    <row r="333" spans="1:11" x14ac:dyDescent="0.25">
      <c r="A333">
        <v>2902</v>
      </c>
      <c r="B333" t="s">
        <v>1106</v>
      </c>
      <c r="C333" s="3">
        <v>0</v>
      </c>
      <c r="D333" s="3">
        <v>0</v>
      </c>
      <c r="G333" s="2">
        <v>2906</v>
      </c>
      <c r="H333" s="2">
        <v>1</v>
      </c>
      <c r="I333" t="s">
        <v>334</v>
      </c>
      <c r="J333">
        <v>0</v>
      </c>
      <c r="K333">
        <v>0</v>
      </c>
    </row>
    <row r="334" spans="1:11" x14ac:dyDescent="0.25">
      <c r="A334">
        <v>2903</v>
      </c>
      <c r="B334" t="s">
        <v>1107</v>
      </c>
      <c r="C334" s="3">
        <v>0</v>
      </c>
      <c r="D334" s="3">
        <v>0</v>
      </c>
      <c r="G334" s="2">
        <v>2907</v>
      </c>
      <c r="H334" s="2">
        <v>1</v>
      </c>
      <c r="I334" t="s">
        <v>335</v>
      </c>
      <c r="J334">
        <v>0</v>
      </c>
      <c r="K334">
        <v>0</v>
      </c>
    </row>
    <row r="335" spans="1:11" x14ac:dyDescent="0.25">
      <c r="A335">
        <v>2904</v>
      </c>
      <c r="B335" t="s">
        <v>1108</v>
      </c>
      <c r="C335" s="3">
        <v>2280</v>
      </c>
      <c r="D335" s="3">
        <v>2280</v>
      </c>
      <c r="G335" s="2">
        <v>2908</v>
      </c>
      <c r="H335" s="2">
        <v>1</v>
      </c>
      <c r="I335" t="s">
        <v>336</v>
      </c>
      <c r="J335">
        <v>0</v>
      </c>
      <c r="K335">
        <v>0</v>
      </c>
    </row>
    <row r="336" spans="1:11" x14ac:dyDescent="0.25">
      <c r="A336">
        <v>2905</v>
      </c>
      <c r="B336" t="s">
        <v>1109</v>
      </c>
      <c r="C336" s="3">
        <v>0</v>
      </c>
      <c r="D336" s="3">
        <v>0</v>
      </c>
      <c r="G336" s="2">
        <v>3000</v>
      </c>
      <c r="H336" s="2">
        <v>1</v>
      </c>
      <c r="I336" t="s">
        <v>337</v>
      </c>
      <c r="J336">
        <v>0</v>
      </c>
      <c r="K336">
        <v>0</v>
      </c>
    </row>
    <row r="337" spans="1:11" x14ac:dyDescent="0.25">
      <c r="A337">
        <v>2906</v>
      </c>
      <c r="B337" t="s">
        <v>1110</v>
      </c>
      <c r="C337" s="3">
        <v>0</v>
      </c>
      <c r="D337" s="3">
        <v>0</v>
      </c>
      <c r="G337" s="2">
        <v>3999</v>
      </c>
      <c r="H337" s="2">
        <v>1</v>
      </c>
      <c r="I337" t="s">
        <v>338</v>
      </c>
      <c r="J337">
        <v>0</v>
      </c>
      <c r="K337">
        <v>0</v>
      </c>
    </row>
    <row r="338" spans="1:11" x14ac:dyDescent="0.25">
      <c r="A338">
        <v>2907</v>
      </c>
      <c r="B338" t="s">
        <v>335</v>
      </c>
      <c r="C338" s="3">
        <v>0</v>
      </c>
      <c r="D338" s="3">
        <v>0</v>
      </c>
      <c r="G338" s="2">
        <v>4000</v>
      </c>
      <c r="H338" s="2">
        <v>7</v>
      </c>
      <c r="I338" t="s">
        <v>339</v>
      </c>
      <c r="J338">
        <v>0</v>
      </c>
      <c r="K338">
        <v>0</v>
      </c>
    </row>
    <row r="339" spans="1:11" x14ac:dyDescent="0.25">
      <c r="A339">
        <v>2908</v>
      </c>
      <c r="B339" t="s">
        <v>336</v>
      </c>
      <c r="C339" s="3">
        <v>0</v>
      </c>
      <c r="D339" s="3">
        <v>0</v>
      </c>
      <c r="G339" s="2">
        <v>4001</v>
      </c>
      <c r="H339" s="2">
        <v>7</v>
      </c>
      <c r="I339" t="s">
        <v>340</v>
      </c>
      <c r="J339">
        <v>0</v>
      </c>
      <c r="K339">
        <v>0</v>
      </c>
    </row>
    <row r="340" spans="1:11" x14ac:dyDescent="0.25">
      <c r="G340" s="2">
        <v>4003</v>
      </c>
      <c r="H340" s="2">
        <v>7</v>
      </c>
      <c r="I340" t="s">
        <v>341</v>
      </c>
      <c r="J340">
        <v>0</v>
      </c>
      <c r="K340">
        <v>0</v>
      </c>
    </row>
    <row r="341" spans="1:11" x14ac:dyDescent="0.25">
      <c r="A341" t="s">
        <v>1111</v>
      </c>
      <c r="G341" s="2">
        <v>4004</v>
      </c>
      <c r="H341" s="2">
        <v>7</v>
      </c>
      <c r="I341" t="s">
        <v>342</v>
      </c>
      <c r="J341">
        <v>0</v>
      </c>
      <c r="K341">
        <v>0</v>
      </c>
    </row>
    <row r="342" spans="1:11" x14ac:dyDescent="0.25">
      <c r="G342" s="2">
        <v>4005</v>
      </c>
      <c r="H342" s="2">
        <v>7</v>
      </c>
      <c r="I342" t="s">
        <v>343</v>
      </c>
      <c r="J342">
        <v>0</v>
      </c>
      <c r="K342">
        <v>0</v>
      </c>
    </row>
    <row r="343" spans="1:11" x14ac:dyDescent="0.25">
      <c r="G343" s="2">
        <v>4007</v>
      </c>
      <c r="H343" s="2">
        <v>7</v>
      </c>
      <c r="I343" t="s">
        <v>344</v>
      </c>
      <c r="J343">
        <v>0</v>
      </c>
      <c r="K343">
        <v>0</v>
      </c>
    </row>
    <row r="344" spans="1:11" x14ac:dyDescent="0.25">
      <c r="G344" s="2">
        <v>4008</v>
      </c>
      <c r="H344" s="2">
        <v>7</v>
      </c>
      <c r="I344" t="s">
        <v>345</v>
      </c>
      <c r="J344">
        <v>0</v>
      </c>
      <c r="K344">
        <v>0</v>
      </c>
    </row>
    <row r="345" spans="1:11" x14ac:dyDescent="0.25">
      <c r="G345" s="2">
        <v>4011</v>
      </c>
      <c r="H345" s="2">
        <v>7</v>
      </c>
      <c r="I345" t="s">
        <v>346</v>
      </c>
      <c r="J345">
        <v>0</v>
      </c>
      <c r="K345">
        <v>0</v>
      </c>
    </row>
    <row r="346" spans="1:11" x14ac:dyDescent="0.25">
      <c r="G346" s="2">
        <v>4015</v>
      </c>
      <c r="H346" s="2">
        <v>7</v>
      </c>
      <c r="I346" t="s">
        <v>347</v>
      </c>
      <c r="J346">
        <v>0</v>
      </c>
      <c r="K346">
        <v>0</v>
      </c>
    </row>
    <row r="347" spans="1:11" x14ac:dyDescent="0.25">
      <c r="G347" s="2">
        <v>4016</v>
      </c>
      <c r="H347" s="2">
        <v>7</v>
      </c>
      <c r="I347" t="s">
        <v>348</v>
      </c>
      <c r="J347">
        <v>0</v>
      </c>
      <c r="K347">
        <v>0</v>
      </c>
    </row>
    <row r="348" spans="1:11" x14ac:dyDescent="0.25">
      <c r="G348" s="2">
        <v>4017</v>
      </c>
      <c r="H348" s="2">
        <v>7</v>
      </c>
      <c r="I348" t="s">
        <v>349</v>
      </c>
      <c r="J348">
        <v>0</v>
      </c>
      <c r="K348">
        <v>0</v>
      </c>
    </row>
    <row r="349" spans="1:11" x14ac:dyDescent="0.25">
      <c r="G349" s="2">
        <v>4018</v>
      </c>
      <c r="H349" s="2">
        <v>7</v>
      </c>
      <c r="I349" t="s">
        <v>350</v>
      </c>
      <c r="J349">
        <v>0</v>
      </c>
      <c r="K349">
        <v>0</v>
      </c>
    </row>
    <row r="350" spans="1:11" x14ac:dyDescent="0.25">
      <c r="G350" s="2">
        <v>4020</v>
      </c>
      <c r="H350" s="2">
        <v>7</v>
      </c>
      <c r="I350" t="s">
        <v>351</v>
      </c>
      <c r="J350">
        <v>0</v>
      </c>
      <c r="K350">
        <v>0</v>
      </c>
    </row>
    <row r="351" spans="1:11" x14ac:dyDescent="0.25">
      <c r="G351" s="2">
        <v>4025</v>
      </c>
      <c r="H351" s="2">
        <v>7</v>
      </c>
      <c r="I351" t="s">
        <v>352</v>
      </c>
      <c r="J351">
        <v>0</v>
      </c>
      <c r="K351">
        <v>0</v>
      </c>
    </row>
    <row r="352" spans="1:11" x14ac:dyDescent="0.25">
      <c r="G352" s="2">
        <v>4026</v>
      </c>
      <c r="H352" s="2">
        <v>7</v>
      </c>
      <c r="I352" t="s">
        <v>353</v>
      </c>
      <c r="J352">
        <v>0</v>
      </c>
      <c r="K352">
        <v>0</v>
      </c>
    </row>
    <row r="353" spans="7:11" x14ac:dyDescent="0.25">
      <c r="G353" s="2">
        <v>4027</v>
      </c>
      <c r="H353" s="2">
        <v>7</v>
      </c>
      <c r="I353" t="s">
        <v>354</v>
      </c>
      <c r="J353">
        <v>0</v>
      </c>
      <c r="K353">
        <v>0</v>
      </c>
    </row>
    <row r="354" spans="7:11" x14ac:dyDescent="0.25">
      <c r="G354" s="2">
        <v>4029</v>
      </c>
      <c r="H354" s="2">
        <v>7</v>
      </c>
      <c r="I354" t="s">
        <v>355</v>
      </c>
      <c r="J354">
        <v>0</v>
      </c>
      <c r="K354">
        <v>0</v>
      </c>
    </row>
    <row r="355" spans="7:11" x14ac:dyDescent="0.25">
      <c r="G355" s="2">
        <v>4030</v>
      </c>
      <c r="H355" s="2">
        <v>7</v>
      </c>
      <c r="I355" t="s">
        <v>356</v>
      </c>
      <c r="J355">
        <v>0</v>
      </c>
      <c r="K355">
        <v>0</v>
      </c>
    </row>
    <row r="356" spans="7:11" x14ac:dyDescent="0.25">
      <c r="G356" s="2">
        <v>4031</v>
      </c>
      <c r="H356" s="2">
        <v>7</v>
      </c>
      <c r="I356" t="s">
        <v>357</v>
      </c>
      <c r="J356">
        <v>0</v>
      </c>
      <c r="K356">
        <v>0</v>
      </c>
    </row>
    <row r="357" spans="7:11" x14ac:dyDescent="0.25">
      <c r="G357" s="2">
        <v>4032</v>
      </c>
      <c r="H357" s="2">
        <v>7</v>
      </c>
      <c r="I357" t="s">
        <v>358</v>
      </c>
      <c r="J357">
        <v>0</v>
      </c>
      <c r="K357">
        <v>0</v>
      </c>
    </row>
    <row r="358" spans="7:11" x14ac:dyDescent="0.25">
      <c r="G358" s="2">
        <v>4035</v>
      </c>
      <c r="H358" s="2">
        <v>7</v>
      </c>
      <c r="I358" t="s">
        <v>359</v>
      </c>
      <c r="J358">
        <v>2244</v>
      </c>
      <c r="K358">
        <v>2244</v>
      </c>
    </row>
    <row r="359" spans="7:11" x14ac:dyDescent="0.25">
      <c r="G359" s="2">
        <v>4036</v>
      </c>
      <c r="H359" s="2">
        <v>7</v>
      </c>
      <c r="I359" t="s">
        <v>360</v>
      </c>
      <c r="J359">
        <v>0</v>
      </c>
      <c r="K359">
        <v>0</v>
      </c>
    </row>
    <row r="360" spans="7:11" x14ac:dyDescent="0.25">
      <c r="G360" s="2">
        <v>4038</v>
      </c>
      <c r="H360" s="2">
        <v>7</v>
      </c>
      <c r="I360" t="s">
        <v>361</v>
      </c>
      <c r="J360">
        <v>2692.8</v>
      </c>
      <c r="K360">
        <v>2692.8</v>
      </c>
    </row>
    <row r="361" spans="7:11" x14ac:dyDescent="0.25">
      <c r="G361" s="2">
        <v>4039</v>
      </c>
      <c r="H361" s="2">
        <v>7</v>
      </c>
      <c r="I361" t="s">
        <v>362</v>
      </c>
      <c r="J361">
        <v>0</v>
      </c>
      <c r="K361">
        <v>0</v>
      </c>
    </row>
    <row r="362" spans="7:11" x14ac:dyDescent="0.25">
      <c r="G362" s="2">
        <v>4042</v>
      </c>
      <c r="H362" s="2">
        <v>7</v>
      </c>
      <c r="I362" t="s">
        <v>363</v>
      </c>
      <c r="J362">
        <v>0</v>
      </c>
      <c r="K362">
        <v>0</v>
      </c>
    </row>
    <row r="363" spans="7:11" x14ac:dyDescent="0.25">
      <c r="G363" s="2">
        <v>4043</v>
      </c>
      <c r="H363" s="2">
        <v>7</v>
      </c>
      <c r="I363" t="s">
        <v>364</v>
      </c>
      <c r="J363">
        <v>0</v>
      </c>
      <c r="K363">
        <v>0</v>
      </c>
    </row>
    <row r="364" spans="7:11" x14ac:dyDescent="0.25">
      <c r="G364" s="2">
        <v>4049</v>
      </c>
      <c r="H364" s="2">
        <v>7</v>
      </c>
      <c r="I364" t="s">
        <v>365</v>
      </c>
      <c r="J364">
        <v>0</v>
      </c>
      <c r="K364">
        <v>0</v>
      </c>
    </row>
    <row r="365" spans="7:11" x14ac:dyDescent="0.25">
      <c r="G365" s="2">
        <v>4050</v>
      </c>
      <c r="H365" s="2">
        <v>7</v>
      </c>
      <c r="I365" t="s">
        <v>366</v>
      </c>
      <c r="J365">
        <v>0</v>
      </c>
      <c r="K365">
        <v>0</v>
      </c>
    </row>
    <row r="366" spans="7:11" x14ac:dyDescent="0.25">
      <c r="G366" s="2">
        <v>4053</v>
      </c>
      <c r="H366" s="2">
        <v>7</v>
      </c>
      <c r="I366" t="s">
        <v>367</v>
      </c>
      <c r="J366">
        <v>0</v>
      </c>
      <c r="K366">
        <v>0</v>
      </c>
    </row>
    <row r="367" spans="7:11" x14ac:dyDescent="0.25">
      <c r="G367" s="2">
        <v>4054</v>
      </c>
      <c r="H367" s="2">
        <v>7</v>
      </c>
      <c r="I367" t="s">
        <v>368</v>
      </c>
      <c r="J367">
        <v>0</v>
      </c>
      <c r="K367">
        <v>0</v>
      </c>
    </row>
    <row r="368" spans="7:11" x14ac:dyDescent="0.25">
      <c r="G368" s="2">
        <v>4055</v>
      </c>
      <c r="H368" s="2">
        <v>7</v>
      </c>
      <c r="I368" t="s">
        <v>369</v>
      </c>
      <c r="J368">
        <v>0</v>
      </c>
      <c r="K368">
        <v>0</v>
      </c>
    </row>
    <row r="369" spans="7:11" x14ac:dyDescent="0.25">
      <c r="G369" s="2">
        <v>4056</v>
      </c>
      <c r="H369" s="2">
        <v>7</v>
      </c>
      <c r="I369" t="s">
        <v>370</v>
      </c>
      <c r="J369">
        <v>0</v>
      </c>
      <c r="K369">
        <v>0</v>
      </c>
    </row>
    <row r="370" spans="7:11" x14ac:dyDescent="0.25">
      <c r="G370" s="2">
        <v>4057</v>
      </c>
      <c r="H370" s="2">
        <v>7</v>
      </c>
      <c r="I370" t="s">
        <v>371</v>
      </c>
      <c r="J370">
        <v>0</v>
      </c>
      <c r="K370">
        <v>0</v>
      </c>
    </row>
    <row r="371" spans="7:11" x14ac:dyDescent="0.25">
      <c r="G371" s="2">
        <v>4058</v>
      </c>
      <c r="H371" s="2">
        <v>7</v>
      </c>
      <c r="I371" t="s">
        <v>372</v>
      </c>
      <c r="J371">
        <v>0</v>
      </c>
      <c r="K371">
        <v>0</v>
      </c>
    </row>
    <row r="372" spans="7:11" x14ac:dyDescent="0.25">
      <c r="G372" s="2">
        <v>4059</v>
      </c>
      <c r="H372" s="2">
        <v>7</v>
      </c>
      <c r="I372" t="s">
        <v>373</v>
      </c>
      <c r="J372">
        <v>0</v>
      </c>
      <c r="K372">
        <v>0</v>
      </c>
    </row>
    <row r="373" spans="7:11" x14ac:dyDescent="0.25">
      <c r="G373" s="2">
        <v>4064</v>
      </c>
      <c r="H373" s="2">
        <v>7</v>
      </c>
      <c r="I373" t="s">
        <v>374</v>
      </c>
      <c r="J373">
        <v>1009.8000000000001</v>
      </c>
      <c r="K373">
        <v>1009.8000000000001</v>
      </c>
    </row>
    <row r="374" spans="7:11" x14ac:dyDescent="0.25">
      <c r="G374" s="2">
        <v>4066</v>
      </c>
      <c r="H374" s="2">
        <v>7</v>
      </c>
      <c r="I374" t="s">
        <v>375</v>
      </c>
      <c r="J374">
        <v>0</v>
      </c>
      <c r="K374">
        <v>0</v>
      </c>
    </row>
    <row r="375" spans="7:11" x14ac:dyDescent="0.25">
      <c r="G375" s="2">
        <v>4067</v>
      </c>
      <c r="H375" s="2">
        <v>7</v>
      </c>
      <c r="I375" t="s">
        <v>376</v>
      </c>
      <c r="J375">
        <v>0</v>
      </c>
      <c r="K375">
        <v>0</v>
      </c>
    </row>
    <row r="376" spans="7:11" x14ac:dyDescent="0.25">
      <c r="G376" s="2">
        <v>4068</v>
      </c>
      <c r="H376" s="2">
        <v>7</v>
      </c>
      <c r="I376" t="s">
        <v>377</v>
      </c>
      <c r="J376">
        <v>4039.2000000000003</v>
      </c>
      <c r="K376">
        <v>4039.2000000000003</v>
      </c>
    </row>
    <row r="377" spans="7:11" x14ac:dyDescent="0.25">
      <c r="G377" s="2">
        <v>4070</v>
      </c>
      <c r="H377" s="2">
        <v>7</v>
      </c>
      <c r="I377" t="s">
        <v>378</v>
      </c>
      <c r="J377">
        <v>0</v>
      </c>
      <c r="K377">
        <v>0</v>
      </c>
    </row>
    <row r="378" spans="7:11" x14ac:dyDescent="0.25">
      <c r="G378" s="2">
        <v>4073</v>
      </c>
      <c r="H378" s="2">
        <v>7</v>
      </c>
      <c r="I378" t="s">
        <v>379</v>
      </c>
      <c r="J378">
        <v>0</v>
      </c>
      <c r="K378">
        <v>0</v>
      </c>
    </row>
    <row r="379" spans="7:11" x14ac:dyDescent="0.25">
      <c r="G379" s="2">
        <v>4074</v>
      </c>
      <c r="H379" s="2">
        <v>7</v>
      </c>
      <c r="I379" t="s">
        <v>380</v>
      </c>
      <c r="J379">
        <v>0</v>
      </c>
      <c r="K379">
        <v>0</v>
      </c>
    </row>
    <row r="380" spans="7:11" x14ac:dyDescent="0.25">
      <c r="G380" s="2">
        <v>4075</v>
      </c>
      <c r="H380" s="2">
        <v>7</v>
      </c>
      <c r="I380" t="s">
        <v>381</v>
      </c>
      <c r="J380">
        <v>0</v>
      </c>
      <c r="K380">
        <v>0</v>
      </c>
    </row>
    <row r="381" spans="7:11" x14ac:dyDescent="0.25">
      <c r="G381" s="2">
        <v>4077</v>
      </c>
      <c r="H381" s="2">
        <v>7</v>
      </c>
      <c r="I381" t="s">
        <v>382</v>
      </c>
      <c r="J381">
        <v>0</v>
      </c>
      <c r="K381">
        <v>0</v>
      </c>
    </row>
    <row r="382" spans="7:11" x14ac:dyDescent="0.25">
      <c r="G382" s="2">
        <v>4078</v>
      </c>
      <c r="H382" s="2">
        <v>7</v>
      </c>
      <c r="I382" t="s">
        <v>383</v>
      </c>
      <c r="J382">
        <v>0</v>
      </c>
      <c r="K382">
        <v>0</v>
      </c>
    </row>
    <row r="383" spans="7:11" x14ac:dyDescent="0.25">
      <c r="G383" s="2">
        <v>4079</v>
      </c>
      <c r="H383" s="2">
        <v>7</v>
      </c>
      <c r="I383" t="s">
        <v>384</v>
      </c>
      <c r="J383">
        <v>0</v>
      </c>
      <c r="K383">
        <v>0</v>
      </c>
    </row>
    <row r="384" spans="7:11" x14ac:dyDescent="0.25">
      <c r="G384" s="2">
        <v>4080</v>
      </c>
      <c r="H384" s="2">
        <v>7</v>
      </c>
      <c r="I384" t="s">
        <v>385</v>
      </c>
      <c r="J384">
        <v>0</v>
      </c>
      <c r="K384">
        <v>0</v>
      </c>
    </row>
    <row r="385" spans="7:11" x14ac:dyDescent="0.25">
      <c r="G385" s="2">
        <v>4081</v>
      </c>
      <c r="H385" s="2">
        <v>7</v>
      </c>
      <c r="I385" t="s">
        <v>386</v>
      </c>
      <c r="J385">
        <v>0</v>
      </c>
      <c r="K385">
        <v>0</v>
      </c>
    </row>
    <row r="386" spans="7:11" x14ac:dyDescent="0.25">
      <c r="G386" s="2">
        <v>4082</v>
      </c>
      <c r="H386" s="2">
        <v>7</v>
      </c>
      <c r="I386" t="s">
        <v>387</v>
      </c>
      <c r="J386">
        <v>0</v>
      </c>
      <c r="K386">
        <v>0</v>
      </c>
    </row>
    <row r="387" spans="7:11" x14ac:dyDescent="0.25">
      <c r="G387" s="2">
        <v>4083</v>
      </c>
      <c r="H387" s="2">
        <v>7</v>
      </c>
      <c r="I387" t="s">
        <v>388</v>
      </c>
      <c r="J387">
        <v>0</v>
      </c>
      <c r="K387">
        <v>0</v>
      </c>
    </row>
    <row r="388" spans="7:11" x14ac:dyDescent="0.25">
      <c r="G388" s="2">
        <v>4084</v>
      </c>
      <c r="H388" s="2">
        <v>7</v>
      </c>
      <c r="I388" t="s">
        <v>389</v>
      </c>
      <c r="J388">
        <v>0</v>
      </c>
      <c r="K388">
        <v>0</v>
      </c>
    </row>
    <row r="389" spans="7:11" x14ac:dyDescent="0.25">
      <c r="G389" s="2">
        <v>4085</v>
      </c>
      <c r="H389" s="2">
        <v>7</v>
      </c>
      <c r="I389" t="s">
        <v>390</v>
      </c>
      <c r="J389">
        <v>0</v>
      </c>
      <c r="K389">
        <v>0</v>
      </c>
    </row>
    <row r="390" spans="7:11" x14ac:dyDescent="0.25">
      <c r="G390" s="2">
        <v>4086</v>
      </c>
      <c r="H390" s="2">
        <v>7</v>
      </c>
      <c r="I390" t="s">
        <v>391</v>
      </c>
      <c r="J390">
        <v>0</v>
      </c>
      <c r="K390">
        <v>0</v>
      </c>
    </row>
    <row r="391" spans="7:11" x14ac:dyDescent="0.25">
      <c r="G391" s="2">
        <v>4087</v>
      </c>
      <c r="H391" s="2">
        <v>7</v>
      </c>
      <c r="I391" t="s">
        <v>392</v>
      </c>
      <c r="J391">
        <v>0</v>
      </c>
      <c r="K391">
        <v>0</v>
      </c>
    </row>
    <row r="392" spans="7:11" x14ac:dyDescent="0.25">
      <c r="G392" s="2">
        <v>4088</v>
      </c>
      <c r="H392" s="2">
        <v>7</v>
      </c>
      <c r="I392" t="s">
        <v>393</v>
      </c>
      <c r="J392">
        <v>2244</v>
      </c>
      <c r="K392">
        <v>2244</v>
      </c>
    </row>
    <row r="393" spans="7:11" x14ac:dyDescent="0.25">
      <c r="G393" s="2">
        <v>4089</v>
      </c>
      <c r="H393" s="2">
        <v>7</v>
      </c>
      <c r="I393" t="s">
        <v>394</v>
      </c>
      <c r="J393">
        <v>0</v>
      </c>
      <c r="K393">
        <v>0</v>
      </c>
    </row>
    <row r="394" spans="7:11" x14ac:dyDescent="0.25">
      <c r="G394" s="2">
        <v>4090</v>
      </c>
      <c r="H394" s="2">
        <v>7</v>
      </c>
      <c r="I394" t="s">
        <v>395</v>
      </c>
      <c r="J394">
        <v>0</v>
      </c>
      <c r="K394">
        <v>0</v>
      </c>
    </row>
    <row r="395" spans="7:11" x14ac:dyDescent="0.25">
      <c r="G395" s="2">
        <v>4091</v>
      </c>
      <c r="H395" s="2">
        <v>7</v>
      </c>
      <c r="I395" t="s">
        <v>396</v>
      </c>
      <c r="J395">
        <v>0</v>
      </c>
      <c r="K395">
        <v>0</v>
      </c>
    </row>
    <row r="396" spans="7:11" x14ac:dyDescent="0.25">
      <c r="G396" s="2">
        <v>4092</v>
      </c>
      <c r="H396" s="2">
        <v>7</v>
      </c>
      <c r="I396" t="s">
        <v>397</v>
      </c>
      <c r="J396">
        <v>0</v>
      </c>
      <c r="K396">
        <v>0</v>
      </c>
    </row>
    <row r="397" spans="7:11" x14ac:dyDescent="0.25">
      <c r="G397" s="2">
        <v>4093</v>
      </c>
      <c r="H397" s="2">
        <v>7</v>
      </c>
      <c r="I397" t="s">
        <v>398</v>
      </c>
      <c r="J397">
        <v>0</v>
      </c>
      <c r="K397">
        <v>0</v>
      </c>
    </row>
    <row r="398" spans="7:11" x14ac:dyDescent="0.25">
      <c r="G398" s="2">
        <v>4095</v>
      </c>
      <c r="H398" s="2">
        <v>7</v>
      </c>
      <c r="I398" t="s">
        <v>399</v>
      </c>
      <c r="J398">
        <v>0</v>
      </c>
      <c r="K398">
        <v>0</v>
      </c>
    </row>
    <row r="399" spans="7:11" x14ac:dyDescent="0.25">
      <c r="G399" s="2">
        <v>4097</v>
      </c>
      <c r="H399" s="2">
        <v>7</v>
      </c>
      <c r="I399" t="s">
        <v>400</v>
      </c>
      <c r="J399">
        <v>561</v>
      </c>
      <c r="K399">
        <v>561</v>
      </c>
    </row>
    <row r="400" spans="7:11" x14ac:dyDescent="0.25">
      <c r="G400" s="2">
        <v>4098</v>
      </c>
      <c r="H400" s="2">
        <v>7</v>
      </c>
      <c r="I400" t="s">
        <v>401</v>
      </c>
      <c r="J400">
        <v>0</v>
      </c>
      <c r="K400">
        <v>0</v>
      </c>
    </row>
    <row r="401" spans="7:11" x14ac:dyDescent="0.25">
      <c r="G401" s="2">
        <v>4100</v>
      </c>
      <c r="H401" s="2">
        <v>7</v>
      </c>
      <c r="I401" t="s">
        <v>402</v>
      </c>
      <c r="J401">
        <v>0</v>
      </c>
      <c r="K401">
        <v>0</v>
      </c>
    </row>
    <row r="402" spans="7:11" x14ac:dyDescent="0.25">
      <c r="G402" s="2">
        <v>4102</v>
      </c>
      <c r="H402" s="2">
        <v>7</v>
      </c>
      <c r="I402" t="s">
        <v>403</v>
      </c>
      <c r="J402">
        <v>0</v>
      </c>
      <c r="K402">
        <v>0</v>
      </c>
    </row>
    <row r="403" spans="7:11" x14ac:dyDescent="0.25">
      <c r="G403" s="2">
        <v>4103</v>
      </c>
      <c r="H403" s="2">
        <v>7</v>
      </c>
      <c r="I403" t="s">
        <v>404</v>
      </c>
      <c r="J403">
        <v>0</v>
      </c>
      <c r="K403">
        <v>0</v>
      </c>
    </row>
    <row r="404" spans="7:11" x14ac:dyDescent="0.25">
      <c r="G404" s="2">
        <v>4104</v>
      </c>
      <c r="H404" s="2">
        <v>7</v>
      </c>
      <c r="I404" t="s">
        <v>405</v>
      </c>
      <c r="J404">
        <v>0</v>
      </c>
      <c r="K404">
        <v>0</v>
      </c>
    </row>
    <row r="405" spans="7:11" x14ac:dyDescent="0.25">
      <c r="G405" s="2">
        <v>4105</v>
      </c>
      <c r="H405" s="2">
        <v>7</v>
      </c>
      <c r="I405" t="s">
        <v>406</v>
      </c>
      <c r="J405">
        <v>0</v>
      </c>
      <c r="K405">
        <v>0</v>
      </c>
    </row>
    <row r="406" spans="7:11" x14ac:dyDescent="0.25">
      <c r="G406" s="2">
        <v>4106</v>
      </c>
      <c r="H406" s="2">
        <v>7</v>
      </c>
      <c r="I406" t="s">
        <v>407</v>
      </c>
      <c r="J406">
        <v>0</v>
      </c>
      <c r="K406">
        <v>0</v>
      </c>
    </row>
    <row r="407" spans="7:11" x14ac:dyDescent="0.25">
      <c r="G407" s="2">
        <v>4107</v>
      </c>
      <c r="H407" s="2">
        <v>7</v>
      </c>
      <c r="I407" t="s">
        <v>408</v>
      </c>
      <c r="J407">
        <v>0</v>
      </c>
      <c r="K407">
        <v>0</v>
      </c>
    </row>
    <row r="408" spans="7:11" x14ac:dyDescent="0.25">
      <c r="G408" s="2">
        <v>4110</v>
      </c>
      <c r="H408" s="2">
        <v>7</v>
      </c>
      <c r="I408" t="s">
        <v>409</v>
      </c>
      <c r="J408">
        <v>0</v>
      </c>
      <c r="K408">
        <v>0</v>
      </c>
    </row>
    <row r="409" spans="7:11" x14ac:dyDescent="0.25">
      <c r="G409" s="2">
        <v>4111</v>
      </c>
      <c r="H409" s="2">
        <v>7</v>
      </c>
      <c r="I409" t="s">
        <v>410</v>
      </c>
      <c r="J409">
        <v>0</v>
      </c>
      <c r="K409">
        <v>0</v>
      </c>
    </row>
    <row r="410" spans="7:11" x14ac:dyDescent="0.25">
      <c r="G410" s="2">
        <v>4112</v>
      </c>
      <c r="H410" s="2">
        <v>7</v>
      </c>
      <c r="I410" t="s">
        <v>411</v>
      </c>
      <c r="J410">
        <v>0</v>
      </c>
      <c r="K410">
        <v>0</v>
      </c>
    </row>
    <row r="411" spans="7:11" x14ac:dyDescent="0.25">
      <c r="G411" s="2">
        <v>4113</v>
      </c>
      <c r="H411" s="2">
        <v>7</v>
      </c>
      <c r="I411" t="s">
        <v>412</v>
      </c>
      <c r="J411">
        <v>0</v>
      </c>
      <c r="K411">
        <v>0</v>
      </c>
    </row>
    <row r="412" spans="7:11" x14ac:dyDescent="0.25">
      <c r="G412" s="2">
        <v>4115</v>
      </c>
      <c r="H412" s="2">
        <v>7</v>
      </c>
      <c r="I412" t="s">
        <v>413</v>
      </c>
      <c r="J412">
        <v>0</v>
      </c>
      <c r="K412">
        <v>0</v>
      </c>
    </row>
    <row r="413" spans="7:11" x14ac:dyDescent="0.25">
      <c r="G413" s="2">
        <v>4116</v>
      </c>
      <c r="H413" s="2">
        <v>7</v>
      </c>
      <c r="I413" t="s">
        <v>414</v>
      </c>
      <c r="J413">
        <v>0</v>
      </c>
      <c r="K413">
        <v>0</v>
      </c>
    </row>
    <row r="414" spans="7:11" x14ac:dyDescent="0.25">
      <c r="G414" s="2">
        <v>4118</v>
      </c>
      <c r="H414" s="2">
        <v>7</v>
      </c>
      <c r="I414" t="s">
        <v>415</v>
      </c>
      <c r="J414">
        <v>0</v>
      </c>
      <c r="K414">
        <v>0</v>
      </c>
    </row>
    <row r="415" spans="7:11" x14ac:dyDescent="0.25">
      <c r="G415" s="2">
        <v>4119</v>
      </c>
      <c r="H415" s="2">
        <v>7</v>
      </c>
      <c r="I415" t="s">
        <v>416</v>
      </c>
      <c r="J415">
        <v>0</v>
      </c>
      <c r="K415">
        <v>0</v>
      </c>
    </row>
    <row r="416" spans="7:11" x14ac:dyDescent="0.25">
      <c r="G416" s="2">
        <v>4120</v>
      </c>
      <c r="H416" s="2">
        <v>7</v>
      </c>
      <c r="I416" t="s">
        <v>417</v>
      </c>
      <c r="J416">
        <v>0</v>
      </c>
      <c r="K416">
        <v>0</v>
      </c>
    </row>
    <row r="417" spans="7:11" x14ac:dyDescent="0.25">
      <c r="G417" s="2">
        <v>4121</v>
      </c>
      <c r="H417" s="2">
        <v>7</v>
      </c>
      <c r="I417" t="s">
        <v>418</v>
      </c>
      <c r="J417">
        <v>0</v>
      </c>
      <c r="K417">
        <v>0</v>
      </c>
    </row>
    <row r="418" spans="7:11" x14ac:dyDescent="0.25">
      <c r="G418" s="2">
        <v>4122</v>
      </c>
      <c r="H418" s="2">
        <v>7</v>
      </c>
      <c r="I418" t="s">
        <v>419</v>
      </c>
      <c r="J418">
        <v>0</v>
      </c>
      <c r="K418">
        <v>0</v>
      </c>
    </row>
    <row r="419" spans="7:11" x14ac:dyDescent="0.25">
      <c r="G419" s="2">
        <v>4123</v>
      </c>
      <c r="H419" s="2">
        <v>7</v>
      </c>
      <c r="I419" t="s">
        <v>420</v>
      </c>
      <c r="J419">
        <v>0</v>
      </c>
      <c r="K419">
        <v>0</v>
      </c>
    </row>
    <row r="420" spans="7:11" x14ac:dyDescent="0.25">
      <c r="G420" s="2">
        <v>4124</v>
      </c>
      <c r="H420" s="2">
        <v>7</v>
      </c>
      <c r="I420" t="s">
        <v>421</v>
      </c>
      <c r="J420">
        <v>0</v>
      </c>
      <c r="K420">
        <v>0</v>
      </c>
    </row>
    <row r="421" spans="7:11" x14ac:dyDescent="0.25">
      <c r="G421" s="2">
        <v>4126</v>
      </c>
      <c r="H421" s="2">
        <v>7</v>
      </c>
      <c r="I421" t="s">
        <v>422</v>
      </c>
      <c r="J421">
        <v>0</v>
      </c>
      <c r="K421">
        <v>0</v>
      </c>
    </row>
    <row r="422" spans="7:11" x14ac:dyDescent="0.25">
      <c r="G422" s="2">
        <v>4127</v>
      </c>
      <c r="H422" s="2">
        <v>7</v>
      </c>
      <c r="I422" t="s">
        <v>423</v>
      </c>
      <c r="J422">
        <v>0</v>
      </c>
      <c r="K422">
        <v>0</v>
      </c>
    </row>
    <row r="423" spans="7:11" x14ac:dyDescent="0.25">
      <c r="G423" s="2">
        <v>4131</v>
      </c>
      <c r="H423" s="2">
        <v>7</v>
      </c>
      <c r="I423" t="s">
        <v>424</v>
      </c>
      <c r="J423">
        <v>0</v>
      </c>
      <c r="K423">
        <v>0</v>
      </c>
    </row>
    <row r="424" spans="7:11" x14ac:dyDescent="0.25">
      <c r="G424" s="2">
        <v>4132</v>
      </c>
      <c r="H424" s="2">
        <v>7</v>
      </c>
      <c r="I424" t="s">
        <v>425</v>
      </c>
      <c r="J424">
        <v>0</v>
      </c>
      <c r="K424">
        <v>0</v>
      </c>
    </row>
    <row r="425" spans="7:11" x14ac:dyDescent="0.25">
      <c r="G425" s="2">
        <v>4135</v>
      </c>
      <c r="H425" s="2">
        <v>7</v>
      </c>
      <c r="I425" t="s">
        <v>426</v>
      </c>
      <c r="J425">
        <v>0</v>
      </c>
      <c r="K425">
        <v>0</v>
      </c>
    </row>
    <row r="426" spans="7:11" x14ac:dyDescent="0.25">
      <c r="G426" s="2">
        <v>4137</v>
      </c>
      <c r="H426" s="2">
        <v>7</v>
      </c>
      <c r="I426" t="s">
        <v>427</v>
      </c>
      <c r="J426">
        <v>0</v>
      </c>
      <c r="K426">
        <v>0</v>
      </c>
    </row>
    <row r="427" spans="7:11" x14ac:dyDescent="0.25">
      <c r="G427" s="2">
        <v>4138</v>
      </c>
      <c r="H427" s="2">
        <v>7</v>
      </c>
      <c r="I427" t="s">
        <v>428</v>
      </c>
      <c r="J427">
        <v>0</v>
      </c>
      <c r="K427">
        <v>0</v>
      </c>
    </row>
    <row r="428" spans="7:11" x14ac:dyDescent="0.25">
      <c r="G428" s="2">
        <v>4139</v>
      </c>
      <c r="H428" s="2">
        <v>7</v>
      </c>
      <c r="I428" t="s">
        <v>429</v>
      </c>
      <c r="J428">
        <v>0</v>
      </c>
      <c r="K428">
        <v>0</v>
      </c>
    </row>
    <row r="429" spans="7:11" x14ac:dyDescent="0.25">
      <c r="G429" s="2">
        <v>4140</v>
      </c>
      <c r="H429" s="2">
        <v>7</v>
      </c>
      <c r="I429" t="s">
        <v>430</v>
      </c>
      <c r="J429">
        <v>0</v>
      </c>
      <c r="K429">
        <v>0</v>
      </c>
    </row>
    <row r="430" spans="7:11" x14ac:dyDescent="0.25">
      <c r="G430" s="2">
        <v>4141</v>
      </c>
      <c r="H430" s="2">
        <v>7</v>
      </c>
      <c r="I430" t="s">
        <v>431</v>
      </c>
      <c r="J430">
        <v>0</v>
      </c>
      <c r="K430">
        <v>0</v>
      </c>
    </row>
    <row r="431" spans="7:11" x14ac:dyDescent="0.25">
      <c r="G431" s="2">
        <v>4142</v>
      </c>
      <c r="H431" s="2">
        <v>7</v>
      </c>
      <c r="I431" t="s">
        <v>432</v>
      </c>
      <c r="J431">
        <v>0</v>
      </c>
      <c r="K431">
        <v>0</v>
      </c>
    </row>
    <row r="432" spans="7:11" x14ac:dyDescent="0.25">
      <c r="G432" s="2">
        <v>4143</v>
      </c>
      <c r="H432" s="2">
        <v>7</v>
      </c>
      <c r="I432" t="s">
        <v>433</v>
      </c>
      <c r="J432">
        <v>0</v>
      </c>
      <c r="K432">
        <v>0</v>
      </c>
    </row>
    <row r="433" spans="7:11" x14ac:dyDescent="0.25">
      <c r="G433" s="2">
        <v>4144</v>
      </c>
      <c r="H433" s="2">
        <v>7</v>
      </c>
      <c r="I433" t="s">
        <v>434</v>
      </c>
      <c r="J433">
        <v>0</v>
      </c>
      <c r="K433">
        <v>0</v>
      </c>
    </row>
    <row r="434" spans="7:11" x14ac:dyDescent="0.25">
      <c r="G434" s="2">
        <v>4145</v>
      </c>
      <c r="H434" s="2">
        <v>7</v>
      </c>
      <c r="I434" t="s">
        <v>435</v>
      </c>
      <c r="J434">
        <v>0</v>
      </c>
      <c r="K434">
        <v>0</v>
      </c>
    </row>
    <row r="435" spans="7:11" x14ac:dyDescent="0.25">
      <c r="G435" s="2">
        <v>4146</v>
      </c>
      <c r="H435" s="2">
        <v>7</v>
      </c>
      <c r="I435" t="s">
        <v>436</v>
      </c>
      <c r="J435">
        <v>0</v>
      </c>
      <c r="K435">
        <v>0</v>
      </c>
    </row>
    <row r="436" spans="7:11" x14ac:dyDescent="0.25">
      <c r="G436" s="2">
        <v>4150</v>
      </c>
      <c r="H436" s="2">
        <v>7</v>
      </c>
      <c r="I436" t="s">
        <v>437</v>
      </c>
      <c r="J436">
        <v>0</v>
      </c>
      <c r="K436">
        <v>0</v>
      </c>
    </row>
    <row r="437" spans="7:11" x14ac:dyDescent="0.25">
      <c r="G437" s="2">
        <v>4151</v>
      </c>
      <c r="H437" s="2">
        <v>7</v>
      </c>
      <c r="I437" t="s">
        <v>438</v>
      </c>
      <c r="J437">
        <v>0</v>
      </c>
      <c r="K437">
        <v>0</v>
      </c>
    </row>
    <row r="438" spans="7:11" x14ac:dyDescent="0.25">
      <c r="G438" s="2">
        <v>4152</v>
      </c>
      <c r="H438" s="2">
        <v>7</v>
      </c>
      <c r="I438" t="s">
        <v>439</v>
      </c>
      <c r="J438">
        <v>0</v>
      </c>
      <c r="K438">
        <v>0</v>
      </c>
    </row>
    <row r="439" spans="7:11" x14ac:dyDescent="0.25">
      <c r="G439" s="2">
        <v>4153</v>
      </c>
      <c r="H439" s="2">
        <v>7</v>
      </c>
      <c r="I439" t="s">
        <v>440</v>
      </c>
      <c r="J439">
        <v>0</v>
      </c>
      <c r="K439">
        <v>0</v>
      </c>
    </row>
    <row r="440" spans="7:11" x14ac:dyDescent="0.25">
      <c r="G440" s="2">
        <v>4155</v>
      </c>
      <c r="H440" s="2">
        <v>7</v>
      </c>
      <c r="I440" t="s">
        <v>441</v>
      </c>
      <c r="J440">
        <v>0</v>
      </c>
      <c r="K440">
        <v>0</v>
      </c>
    </row>
    <row r="441" spans="7:11" x14ac:dyDescent="0.25">
      <c r="G441" s="2">
        <v>4159</v>
      </c>
      <c r="H441" s="2">
        <v>7</v>
      </c>
      <c r="I441" t="s">
        <v>442</v>
      </c>
      <c r="J441">
        <v>0</v>
      </c>
      <c r="K441">
        <v>0</v>
      </c>
    </row>
    <row r="442" spans="7:11" x14ac:dyDescent="0.25">
      <c r="G442" s="2">
        <v>4160</v>
      </c>
      <c r="H442" s="2">
        <v>7</v>
      </c>
      <c r="I442" t="s">
        <v>443</v>
      </c>
      <c r="J442">
        <v>0</v>
      </c>
      <c r="K442">
        <v>0</v>
      </c>
    </row>
    <row r="443" spans="7:11" x14ac:dyDescent="0.25">
      <c r="G443" s="2">
        <v>4161</v>
      </c>
      <c r="H443" s="2">
        <v>7</v>
      </c>
      <c r="I443" t="s">
        <v>444</v>
      </c>
      <c r="J443">
        <v>0</v>
      </c>
      <c r="K443">
        <v>0</v>
      </c>
    </row>
    <row r="444" spans="7:11" x14ac:dyDescent="0.25">
      <c r="G444" s="2">
        <v>4162</v>
      </c>
      <c r="H444" s="2">
        <v>7</v>
      </c>
      <c r="I444" t="s">
        <v>445</v>
      </c>
      <c r="J444">
        <v>0</v>
      </c>
      <c r="K444">
        <v>0</v>
      </c>
    </row>
    <row r="445" spans="7:11" x14ac:dyDescent="0.25">
      <c r="G445" s="2">
        <v>4163</v>
      </c>
      <c r="H445" s="2">
        <v>7</v>
      </c>
      <c r="I445" t="s">
        <v>446</v>
      </c>
      <c r="J445">
        <v>0</v>
      </c>
      <c r="K445">
        <v>0</v>
      </c>
    </row>
    <row r="446" spans="7:11" x14ac:dyDescent="0.25">
      <c r="G446" s="2">
        <v>4164</v>
      </c>
      <c r="H446" s="2">
        <v>7</v>
      </c>
      <c r="I446" t="s">
        <v>447</v>
      </c>
      <c r="J446">
        <v>0</v>
      </c>
      <c r="K446">
        <v>0</v>
      </c>
    </row>
    <row r="447" spans="7:11" x14ac:dyDescent="0.25">
      <c r="G447" s="2">
        <v>4166</v>
      </c>
      <c r="H447" s="2">
        <v>7</v>
      </c>
      <c r="I447" t="s">
        <v>448</v>
      </c>
      <c r="J447">
        <v>0</v>
      </c>
      <c r="K447">
        <v>0</v>
      </c>
    </row>
    <row r="448" spans="7:11" x14ac:dyDescent="0.25">
      <c r="G448" s="2">
        <v>4167</v>
      </c>
      <c r="H448" s="2">
        <v>7</v>
      </c>
      <c r="I448" t="s">
        <v>449</v>
      </c>
      <c r="J448">
        <v>0</v>
      </c>
      <c r="K448">
        <v>0</v>
      </c>
    </row>
    <row r="449" spans="7:11" x14ac:dyDescent="0.25">
      <c r="G449" s="2">
        <v>4168</v>
      </c>
      <c r="H449" s="2">
        <v>7</v>
      </c>
      <c r="I449" t="s">
        <v>450</v>
      </c>
      <c r="J449">
        <v>0</v>
      </c>
      <c r="K449">
        <v>0</v>
      </c>
    </row>
    <row r="450" spans="7:11" x14ac:dyDescent="0.25">
      <c r="G450" s="2">
        <v>4169</v>
      </c>
      <c r="H450" s="2">
        <v>7</v>
      </c>
      <c r="I450" t="s">
        <v>451</v>
      </c>
      <c r="J450">
        <v>0</v>
      </c>
      <c r="K450">
        <v>0</v>
      </c>
    </row>
    <row r="451" spans="7:11" x14ac:dyDescent="0.25">
      <c r="G451" s="2">
        <v>4170</v>
      </c>
      <c r="H451" s="2">
        <v>7</v>
      </c>
      <c r="I451" t="s">
        <v>452</v>
      </c>
      <c r="J451">
        <v>0</v>
      </c>
      <c r="K451">
        <v>0</v>
      </c>
    </row>
    <row r="452" spans="7:11" x14ac:dyDescent="0.25">
      <c r="G452" s="2">
        <v>4171</v>
      </c>
      <c r="H452" s="2">
        <v>7</v>
      </c>
      <c r="I452" t="s">
        <v>453</v>
      </c>
      <c r="J452">
        <v>0</v>
      </c>
      <c r="K452">
        <v>0</v>
      </c>
    </row>
    <row r="453" spans="7:11" x14ac:dyDescent="0.25">
      <c r="G453" s="2">
        <v>4172</v>
      </c>
      <c r="H453" s="2">
        <v>7</v>
      </c>
      <c r="I453" t="s">
        <v>454</v>
      </c>
      <c r="J453">
        <v>0</v>
      </c>
      <c r="K453">
        <v>0</v>
      </c>
    </row>
    <row r="454" spans="7:11" x14ac:dyDescent="0.25">
      <c r="G454" s="2">
        <v>4177</v>
      </c>
      <c r="H454" s="2">
        <v>7</v>
      </c>
      <c r="I454" t="s">
        <v>455</v>
      </c>
      <c r="J454">
        <v>0</v>
      </c>
      <c r="K454">
        <v>0</v>
      </c>
    </row>
    <row r="455" spans="7:11" x14ac:dyDescent="0.25">
      <c r="G455" s="2">
        <v>4178</v>
      </c>
      <c r="H455" s="2">
        <v>7</v>
      </c>
      <c r="I455" t="s">
        <v>456</v>
      </c>
      <c r="J455">
        <v>0</v>
      </c>
      <c r="K455">
        <v>0</v>
      </c>
    </row>
    <row r="456" spans="7:11" x14ac:dyDescent="0.25">
      <c r="G456" s="2">
        <v>4181</v>
      </c>
      <c r="H456" s="2">
        <v>7</v>
      </c>
      <c r="I456" t="s">
        <v>457</v>
      </c>
      <c r="J456">
        <v>2805</v>
      </c>
      <c r="K456">
        <v>2805</v>
      </c>
    </row>
    <row r="457" spans="7:11" x14ac:dyDescent="0.25">
      <c r="G457" s="2">
        <v>4183</v>
      </c>
      <c r="H457" s="2">
        <v>7</v>
      </c>
      <c r="I457" t="s">
        <v>458</v>
      </c>
      <c r="J457">
        <v>0</v>
      </c>
      <c r="K457">
        <v>0</v>
      </c>
    </row>
    <row r="458" spans="7:11" x14ac:dyDescent="0.25">
      <c r="G458" s="2">
        <v>4184</v>
      </c>
      <c r="H458" s="2">
        <v>7</v>
      </c>
      <c r="I458" t="s">
        <v>459</v>
      </c>
      <c r="J458">
        <v>0</v>
      </c>
      <c r="K458">
        <v>0</v>
      </c>
    </row>
    <row r="459" spans="7:11" x14ac:dyDescent="0.25">
      <c r="G459" s="2">
        <v>4185</v>
      </c>
      <c r="H459" s="2">
        <v>7</v>
      </c>
      <c r="I459" t="s">
        <v>460</v>
      </c>
      <c r="J459">
        <v>0</v>
      </c>
      <c r="K459">
        <v>0</v>
      </c>
    </row>
    <row r="460" spans="7:11" x14ac:dyDescent="0.25">
      <c r="G460" s="2">
        <v>4186</v>
      </c>
      <c r="H460" s="2">
        <v>7</v>
      </c>
      <c r="I460" t="s">
        <v>461</v>
      </c>
      <c r="J460">
        <v>0</v>
      </c>
      <c r="K460">
        <v>0</v>
      </c>
    </row>
    <row r="461" spans="7:11" x14ac:dyDescent="0.25">
      <c r="G461" s="2">
        <v>4187</v>
      </c>
      <c r="H461" s="2">
        <v>7</v>
      </c>
      <c r="I461" t="s">
        <v>462</v>
      </c>
      <c r="J461">
        <v>0</v>
      </c>
      <c r="K461">
        <v>0</v>
      </c>
    </row>
    <row r="462" spans="7:11" x14ac:dyDescent="0.25">
      <c r="G462" s="2">
        <v>4188</v>
      </c>
      <c r="H462" s="2">
        <v>7</v>
      </c>
      <c r="I462" t="s">
        <v>463</v>
      </c>
      <c r="J462">
        <v>0</v>
      </c>
      <c r="K462">
        <v>0</v>
      </c>
    </row>
    <row r="463" spans="7:11" x14ac:dyDescent="0.25">
      <c r="G463" s="2">
        <v>4189</v>
      </c>
      <c r="H463" s="2">
        <v>7</v>
      </c>
      <c r="I463" t="s">
        <v>464</v>
      </c>
      <c r="J463">
        <v>0</v>
      </c>
      <c r="K463">
        <v>0</v>
      </c>
    </row>
    <row r="464" spans="7:11" x14ac:dyDescent="0.25">
      <c r="G464" s="2">
        <v>4190</v>
      </c>
      <c r="H464" s="2">
        <v>7</v>
      </c>
      <c r="I464" t="s">
        <v>465</v>
      </c>
      <c r="J464">
        <v>0</v>
      </c>
      <c r="K464">
        <v>0</v>
      </c>
    </row>
    <row r="465" spans="7:11" x14ac:dyDescent="0.25">
      <c r="G465" s="2">
        <v>4191</v>
      </c>
      <c r="H465" s="2">
        <v>7</v>
      </c>
      <c r="I465" t="s">
        <v>466</v>
      </c>
      <c r="J465">
        <v>0</v>
      </c>
      <c r="K465">
        <v>0</v>
      </c>
    </row>
    <row r="466" spans="7:11" x14ac:dyDescent="0.25">
      <c r="G466" s="2">
        <v>4192</v>
      </c>
      <c r="H466" s="2">
        <v>7</v>
      </c>
      <c r="I466" t="s">
        <v>467</v>
      </c>
      <c r="J466">
        <v>0</v>
      </c>
      <c r="K466">
        <v>0</v>
      </c>
    </row>
    <row r="467" spans="7:11" x14ac:dyDescent="0.25">
      <c r="G467" s="2">
        <v>4193</v>
      </c>
      <c r="H467" s="2">
        <v>7</v>
      </c>
      <c r="I467" t="s">
        <v>468</v>
      </c>
      <c r="J467">
        <v>0</v>
      </c>
      <c r="K467">
        <v>0</v>
      </c>
    </row>
    <row r="468" spans="7:11" x14ac:dyDescent="0.25">
      <c r="G468" s="2">
        <v>4194</v>
      </c>
      <c r="H468" s="2">
        <v>7</v>
      </c>
      <c r="I468" t="s">
        <v>469</v>
      </c>
      <c r="J468">
        <v>0</v>
      </c>
      <c r="K468">
        <v>0</v>
      </c>
    </row>
    <row r="469" spans="7:11" x14ac:dyDescent="0.25">
      <c r="G469" s="2">
        <v>4195</v>
      </c>
      <c r="H469" s="2">
        <v>7</v>
      </c>
      <c r="I469" t="s">
        <v>470</v>
      </c>
      <c r="J469">
        <v>0</v>
      </c>
      <c r="K469">
        <v>0</v>
      </c>
    </row>
    <row r="470" spans="7:11" x14ac:dyDescent="0.25">
      <c r="G470" s="2">
        <v>4198</v>
      </c>
      <c r="H470" s="2">
        <v>7</v>
      </c>
      <c r="I470" t="s">
        <v>471</v>
      </c>
      <c r="J470">
        <v>0</v>
      </c>
      <c r="K470">
        <v>0</v>
      </c>
    </row>
    <row r="471" spans="7:11" x14ac:dyDescent="0.25">
      <c r="G471" s="2">
        <v>4199</v>
      </c>
      <c r="H471" s="2">
        <v>7</v>
      </c>
      <c r="I471" t="s">
        <v>472</v>
      </c>
      <c r="J471">
        <v>0</v>
      </c>
      <c r="K471">
        <v>0</v>
      </c>
    </row>
    <row r="472" spans="7:11" x14ac:dyDescent="0.25">
      <c r="G472" s="2">
        <v>4200</v>
      </c>
      <c r="H472" s="2">
        <v>7</v>
      </c>
      <c r="I472" t="s">
        <v>473</v>
      </c>
      <c r="J472">
        <v>2244</v>
      </c>
      <c r="K472">
        <v>2244</v>
      </c>
    </row>
    <row r="473" spans="7:11" x14ac:dyDescent="0.25">
      <c r="G473" s="2">
        <v>4201</v>
      </c>
      <c r="H473" s="2">
        <v>7</v>
      </c>
      <c r="I473" t="s">
        <v>474</v>
      </c>
      <c r="J473">
        <v>0</v>
      </c>
      <c r="K473">
        <v>0</v>
      </c>
    </row>
    <row r="474" spans="7:11" x14ac:dyDescent="0.25">
      <c r="G474" s="2">
        <v>4203</v>
      </c>
      <c r="H474" s="2">
        <v>7</v>
      </c>
      <c r="I474" t="s">
        <v>475</v>
      </c>
      <c r="J474">
        <v>0</v>
      </c>
      <c r="K474">
        <v>0</v>
      </c>
    </row>
    <row r="475" spans="7:11" x14ac:dyDescent="0.25">
      <c r="G475" s="2">
        <v>4204</v>
      </c>
      <c r="H475" s="2">
        <v>7</v>
      </c>
      <c r="I475" t="s">
        <v>476</v>
      </c>
      <c r="J475">
        <v>0</v>
      </c>
      <c r="K475">
        <v>0</v>
      </c>
    </row>
    <row r="476" spans="7:11" x14ac:dyDescent="0.25">
      <c r="G476" s="2">
        <v>4205</v>
      </c>
      <c r="H476" s="2">
        <v>7</v>
      </c>
      <c r="I476" t="s">
        <v>477</v>
      </c>
      <c r="J476">
        <v>0</v>
      </c>
      <c r="K476">
        <v>0</v>
      </c>
    </row>
    <row r="477" spans="7:11" x14ac:dyDescent="0.25">
      <c r="G477" s="2">
        <v>4207</v>
      </c>
      <c r="H477" s="2">
        <v>7</v>
      </c>
      <c r="I477" t="s">
        <v>478</v>
      </c>
      <c r="J477">
        <v>0</v>
      </c>
      <c r="K477">
        <v>0</v>
      </c>
    </row>
    <row r="478" spans="7:11" x14ac:dyDescent="0.25">
      <c r="G478" s="2">
        <v>4208</v>
      </c>
      <c r="H478" s="2">
        <v>7</v>
      </c>
      <c r="I478" t="s">
        <v>479</v>
      </c>
      <c r="J478">
        <v>0</v>
      </c>
      <c r="K478">
        <v>0</v>
      </c>
    </row>
    <row r="479" spans="7:11" x14ac:dyDescent="0.25">
      <c r="G479" s="2">
        <v>4209</v>
      </c>
      <c r="H479" s="2">
        <v>7</v>
      </c>
      <c r="I479" t="s">
        <v>480</v>
      </c>
      <c r="J479">
        <v>0</v>
      </c>
      <c r="K479">
        <v>0</v>
      </c>
    </row>
    <row r="480" spans="7:11" x14ac:dyDescent="0.25">
      <c r="G480" s="2">
        <v>4210</v>
      </c>
      <c r="H480" s="2">
        <v>7</v>
      </c>
      <c r="I480" t="s">
        <v>481</v>
      </c>
      <c r="J480">
        <v>0</v>
      </c>
      <c r="K480">
        <v>0</v>
      </c>
    </row>
    <row r="481" spans="7:11" x14ac:dyDescent="0.25">
      <c r="G481" s="2">
        <v>4212</v>
      </c>
      <c r="H481" s="2">
        <v>7</v>
      </c>
      <c r="I481" t="s">
        <v>482</v>
      </c>
      <c r="J481">
        <v>0</v>
      </c>
      <c r="K481">
        <v>0</v>
      </c>
    </row>
    <row r="482" spans="7:11" x14ac:dyDescent="0.25">
      <c r="G482" s="2">
        <v>4213</v>
      </c>
      <c r="H482" s="2">
        <v>7</v>
      </c>
      <c r="I482" t="s">
        <v>483</v>
      </c>
      <c r="J482">
        <v>8302.7999999999993</v>
      </c>
      <c r="K482">
        <v>8302.7999999999993</v>
      </c>
    </row>
    <row r="483" spans="7:11" x14ac:dyDescent="0.25">
      <c r="G483" s="2">
        <v>4214</v>
      </c>
      <c r="H483" s="2">
        <v>7</v>
      </c>
      <c r="I483" t="s">
        <v>484</v>
      </c>
      <c r="J483">
        <v>0</v>
      </c>
      <c r="K483">
        <v>0</v>
      </c>
    </row>
    <row r="484" spans="7:11" x14ac:dyDescent="0.25">
      <c r="G484" s="2">
        <v>4215</v>
      </c>
      <c r="H484" s="2">
        <v>7</v>
      </c>
      <c r="I484" t="s">
        <v>485</v>
      </c>
      <c r="J484">
        <v>1122</v>
      </c>
      <c r="K484">
        <v>1122</v>
      </c>
    </row>
    <row r="485" spans="7:11" x14ac:dyDescent="0.25">
      <c r="G485" s="2">
        <v>4216</v>
      </c>
      <c r="H485" s="2">
        <v>7</v>
      </c>
      <c r="I485" t="s">
        <v>486</v>
      </c>
      <c r="J485">
        <v>0</v>
      </c>
      <c r="K485">
        <v>0</v>
      </c>
    </row>
    <row r="486" spans="7:11" x14ac:dyDescent="0.25">
      <c r="G486" s="2">
        <v>4217</v>
      </c>
      <c r="H486" s="2">
        <v>7</v>
      </c>
      <c r="I486" t="s">
        <v>487</v>
      </c>
      <c r="J486">
        <v>0</v>
      </c>
      <c r="K486">
        <v>0</v>
      </c>
    </row>
    <row r="487" spans="7:11" x14ac:dyDescent="0.25">
      <c r="G487" s="2">
        <v>4218</v>
      </c>
      <c r="H487" s="2">
        <v>7</v>
      </c>
      <c r="I487" t="s">
        <v>488</v>
      </c>
      <c r="J487">
        <v>0</v>
      </c>
      <c r="K487">
        <v>0</v>
      </c>
    </row>
    <row r="488" spans="7:11" x14ac:dyDescent="0.25">
      <c r="G488" s="2">
        <v>4219</v>
      </c>
      <c r="H488" s="2">
        <v>7</v>
      </c>
      <c r="I488" t="s">
        <v>489</v>
      </c>
      <c r="J488">
        <v>0</v>
      </c>
      <c r="K488">
        <v>0</v>
      </c>
    </row>
    <row r="489" spans="7:11" x14ac:dyDescent="0.25">
      <c r="G489" s="2">
        <v>4220</v>
      </c>
      <c r="H489" s="2">
        <v>7</v>
      </c>
      <c r="I489" t="s">
        <v>490</v>
      </c>
      <c r="J489">
        <v>0</v>
      </c>
      <c r="K489">
        <v>0</v>
      </c>
    </row>
    <row r="490" spans="7:11" x14ac:dyDescent="0.25">
      <c r="G490" s="2">
        <v>4221</v>
      </c>
      <c r="H490" s="2">
        <v>7</v>
      </c>
      <c r="I490" t="s">
        <v>491</v>
      </c>
      <c r="J490">
        <v>0</v>
      </c>
      <c r="K490">
        <v>0</v>
      </c>
    </row>
    <row r="491" spans="7:11" x14ac:dyDescent="0.25">
      <c r="G491" s="2">
        <v>4223</v>
      </c>
      <c r="H491" s="2">
        <v>7</v>
      </c>
      <c r="I491" t="s">
        <v>492</v>
      </c>
      <c r="J491">
        <v>0</v>
      </c>
      <c r="K491">
        <v>0</v>
      </c>
    </row>
    <row r="492" spans="7:11" x14ac:dyDescent="0.25">
      <c r="G492" s="2">
        <v>4224</v>
      </c>
      <c r="H492" s="2">
        <v>7</v>
      </c>
      <c r="I492" t="s">
        <v>493</v>
      </c>
      <c r="J492">
        <v>0</v>
      </c>
      <c r="K492">
        <v>0</v>
      </c>
    </row>
    <row r="493" spans="7:11" x14ac:dyDescent="0.25">
      <c r="G493" s="2">
        <v>4225</v>
      </c>
      <c r="H493" s="2">
        <v>7</v>
      </c>
      <c r="I493" t="s">
        <v>494</v>
      </c>
      <c r="J493">
        <v>5610</v>
      </c>
      <c r="K493">
        <v>5610</v>
      </c>
    </row>
    <row r="494" spans="7:11" x14ac:dyDescent="0.25">
      <c r="G494" s="2">
        <v>4226</v>
      </c>
      <c r="H494" s="2">
        <v>7</v>
      </c>
      <c r="I494" t="s">
        <v>495</v>
      </c>
      <c r="J494">
        <v>0</v>
      </c>
      <c r="K494">
        <v>0</v>
      </c>
    </row>
    <row r="495" spans="7:11" x14ac:dyDescent="0.25">
      <c r="G495" s="2">
        <v>4227</v>
      </c>
      <c r="H495" s="2">
        <v>7</v>
      </c>
      <c r="I495" t="s">
        <v>496</v>
      </c>
      <c r="J495">
        <v>0</v>
      </c>
      <c r="K495">
        <v>0</v>
      </c>
    </row>
    <row r="496" spans="7:11" x14ac:dyDescent="0.25">
      <c r="G496" s="2">
        <v>4228</v>
      </c>
      <c r="H496" s="2">
        <v>7</v>
      </c>
      <c r="I496" t="s">
        <v>497</v>
      </c>
      <c r="J496">
        <v>0</v>
      </c>
      <c r="K496">
        <v>0</v>
      </c>
    </row>
    <row r="497" spans="7:11" x14ac:dyDescent="0.25">
      <c r="G497" s="2">
        <v>4229</v>
      </c>
      <c r="H497" s="2">
        <v>7</v>
      </c>
      <c r="I497" t="s">
        <v>498</v>
      </c>
      <c r="J497">
        <v>0</v>
      </c>
      <c r="K497">
        <v>0</v>
      </c>
    </row>
    <row r="498" spans="7:11" x14ac:dyDescent="0.25">
      <c r="G498" s="2">
        <v>4230</v>
      </c>
      <c r="H498" s="2">
        <v>7</v>
      </c>
      <c r="I498" t="s">
        <v>499</v>
      </c>
      <c r="J498">
        <v>2244</v>
      </c>
      <c r="K498">
        <v>2244</v>
      </c>
    </row>
    <row r="499" spans="7:11" x14ac:dyDescent="0.25">
      <c r="G499" s="2">
        <v>4231</v>
      </c>
      <c r="H499" s="2">
        <v>7</v>
      </c>
      <c r="I499" t="s">
        <v>500</v>
      </c>
      <c r="J499">
        <v>0</v>
      </c>
      <c r="K499">
        <v>0</v>
      </c>
    </row>
    <row r="500" spans="7:11" x14ac:dyDescent="0.25">
      <c r="G500" s="2">
        <v>4232</v>
      </c>
      <c r="H500" s="2">
        <v>7</v>
      </c>
      <c r="I500" t="s">
        <v>501</v>
      </c>
      <c r="J500">
        <v>0</v>
      </c>
      <c r="K500">
        <v>0</v>
      </c>
    </row>
    <row r="501" spans="7:11" x14ac:dyDescent="0.25">
      <c r="G501" s="2">
        <v>4233</v>
      </c>
      <c r="H501" s="2">
        <v>7</v>
      </c>
      <c r="I501" t="s">
        <v>502</v>
      </c>
      <c r="J501">
        <v>0</v>
      </c>
      <c r="K501">
        <v>0</v>
      </c>
    </row>
    <row r="502" spans="7:11" x14ac:dyDescent="0.25">
      <c r="G502" s="2">
        <v>4234</v>
      </c>
      <c r="H502" s="2">
        <v>7</v>
      </c>
      <c r="I502" t="s">
        <v>503</v>
      </c>
      <c r="J502">
        <v>0</v>
      </c>
      <c r="K502">
        <v>0</v>
      </c>
    </row>
    <row r="503" spans="7:11" x14ac:dyDescent="0.25">
      <c r="G503" s="2">
        <v>4235</v>
      </c>
      <c r="H503" s="2">
        <v>7</v>
      </c>
      <c r="I503" t="s">
        <v>504</v>
      </c>
      <c r="J503">
        <v>0</v>
      </c>
      <c r="K503">
        <v>0</v>
      </c>
    </row>
    <row r="504" spans="7:11" x14ac:dyDescent="0.25">
      <c r="G504" s="2">
        <v>4237</v>
      </c>
      <c r="H504" s="2">
        <v>7</v>
      </c>
      <c r="I504" t="s">
        <v>505</v>
      </c>
      <c r="J504">
        <v>0</v>
      </c>
      <c r="K504">
        <v>0</v>
      </c>
    </row>
    <row r="505" spans="7:11" x14ac:dyDescent="0.25">
      <c r="G505" s="2">
        <v>4238</v>
      </c>
      <c r="H505" s="2">
        <v>7</v>
      </c>
      <c r="I505" t="s">
        <v>506</v>
      </c>
      <c r="J505">
        <v>0</v>
      </c>
      <c r="K505">
        <v>0</v>
      </c>
    </row>
    <row r="506" spans="7:11" x14ac:dyDescent="0.25">
      <c r="G506" s="2">
        <v>4239</v>
      </c>
      <c r="H506" s="2">
        <v>7</v>
      </c>
      <c r="I506" t="s">
        <v>507</v>
      </c>
      <c r="J506">
        <v>0</v>
      </c>
      <c r="K506">
        <v>0</v>
      </c>
    </row>
    <row r="507" spans="7:11" x14ac:dyDescent="0.25">
      <c r="G507" s="2">
        <v>4240</v>
      </c>
      <c r="H507" s="2">
        <v>7</v>
      </c>
      <c r="I507" t="s">
        <v>508</v>
      </c>
      <c r="J507">
        <v>0</v>
      </c>
      <c r="K507">
        <v>0</v>
      </c>
    </row>
    <row r="508" spans="7:11" x14ac:dyDescent="0.25">
      <c r="G508" s="2">
        <v>4243</v>
      </c>
      <c r="H508" s="2">
        <v>7</v>
      </c>
      <c r="I508" t="s">
        <v>509</v>
      </c>
      <c r="J508">
        <v>0</v>
      </c>
      <c r="K508">
        <v>0</v>
      </c>
    </row>
    <row r="509" spans="7:11" x14ac:dyDescent="0.25">
      <c r="G509" s="2">
        <v>4244</v>
      </c>
      <c r="H509" s="2">
        <v>7</v>
      </c>
      <c r="I509" t="s">
        <v>557</v>
      </c>
      <c r="J509">
        <v>0</v>
      </c>
      <c r="K509">
        <v>0</v>
      </c>
    </row>
    <row r="510" spans="7:11" x14ac:dyDescent="0.25">
      <c r="G510" s="2">
        <v>4246</v>
      </c>
      <c r="H510" s="2">
        <v>7</v>
      </c>
      <c r="I510" t="s">
        <v>558</v>
      </c>
      <c r="J510">
        <v>0</v>
      </c>
      <c r="K510">
        <v>0</v>
      </c>
    </row>
    <row r="511" spans="7:11" x14ac:dyDescent="0.25">
      <c r="G511" s="2">
        <v>4248</v>
      </c>
      <c r="H511" s="2">
        <v>7</v>
      </c>
      <c r="I511" t="s">
        <v>512</v>
      </c>
      <c r="J511">
        <v>0</v>
      </c>
      <c r="K511">
        <v>0</v>
      </c>
    </row>
    <row r="512" spans="7:11" x14ac:dyDescent="0.25">
      <c r="G512" s="2">
        <v>4249</v>
      </c>
      <c r="H512" s="2">
        <v>7</v>
      </c>
      <c r="I512" t="s">
        <v>513</v>
      </c>
      <c r="J512">
        <v>0</v>
      </c>
      <c r="K512">
        <v>0</v>
      </c>
    </row>
    <row r="513" spans="7:11" x14ac:dyDescent="0.25">
      <c r="G513" s="2">
        <v>4250</v>
      </c>
      <c r="H513" s="2">
        <v>7</v>
      </c>
      <c r="I513" t="s">
        <v>514</v>
      </c>
      <c r="J513">
        <v>0</v>
      </c>
      <c r="K513">
        <v>0</v>
      </c>
    </row>
    <row r="514" spans="7:11" x14ac:dyDescent="0.25">
      <c r="G514" s="2">
        <v>4253</v>
      </c>
      <c r="H514" s="2">
        <v>7</v>
      </c>
      <c r="I514" t="s">
        <v>515</v>
      </c>
      <c r="J514">
        <v>0</v>
      </c>
      <c r="K514">
        <v>0</v>
      </c>
    </row>
    <row r="515" spans="7:11" x14ac:dyDescent="0.25">
      <c r="G515" s="2">
        <v>4254</v>
      </c>
      <c r="H515" s="2">
        <v>7</v>
      </c>
      <c r="I515" t="s">
        <v>516</v>
      </c>
      <c r="J515">
        <v>0</v>
      </c>
      <c r="K515">
        <v>0</v>
      </c>
    </row>
    <row r="516" spans="7:11" x14ac:dyDescent="0.25">
      <c r="G516" s="2">
        <v>4255</v>
      </c>
      <c r="H516" s="2">
        <v>7</v>
      </c>
      <c r="I516" t="s">
        <v>517</v>
      </c>
      <c r="J516">
        <v>0</v>
      </c>
      <c r="K516">
        <v>0</v>
      </c>
    </row>
    <row r="517" spans="7:11" x14ac:dyDescent="0.25">
      <c r="G517" s="2">
        <v>4261</v>
      </c>
      <c r="H517" s="2">
        <v>7</v>
      </c>
      <c r="I517" t="s">
        <v>518</v>
      </c>
      <c r="J517">
        <v>0</v>
      </c>
      <c r="K517">
        <v>0</v>
      </c>
    </row>
    <row r="518" spans="7:11" x14ac:dyDescent="0.25">
      <c r="G518" s="2">
        <v>4264</v>
      </c>
      <c r="H518" s="2">
        <v>7</v>
      </c>
      <c r="I518" t="s">
        <v>519</v>
      </c>
      <c r="J518">
        <v>0</v>
      </c>
      <c r="K518">
        <v>0</v>
      </c>
    </row>
    <row r="519" spans="7:11" x14ac:dyDescent="0.25">
      <c r="G519" s="2">
        <v>4265</v>
      </c>
      <c r="H519" s="2">
        <v>7</v>
      </c>
      <c r="I519" t="s">
        <v>520</v>
      </c>
      <c r="J519">
        <v>0</v>
      </c>
      <c r="K519">
        <v>0</v>
      </c>
    </row>
    <row r="520" spans="7:11" x14ac:dyDescent="0.25">
      <c r="G520" s="2">
        <v>4998</v>
      </c>
      <c r="H520" s="2">
        <v>8</v>
      </c>
      <c r="I520" t="s">
        <v>521</v>
      </c>
      <c r="J520">
        <v>0</v>
      </c>
      <c r="K520">
        <v>0</v>
      </c>
    </row>
    <row r="521" spans="7:11" x14ac:dyDescent="0.25">
      <c r="G521" s="2">
        <v>4999</v>
      </c>
      <c r="H521" s="2">
        <v>7</v>
      </c>
      <c r="I521" t="s">
        <v>522</v>
      </c>
      <c r="J521">
        <v>0</v>
      </c>
      <c r="K521">
        <v>0</v>
      </c>
    </row>
    <row r="522" spans="7:11" x14ac:dyDescent="0.25">
      <c r="G522" s="2">
        <v>6000</v>
      </c>
      <c r="H522" s="2">
        <v>62</v>
      </c>
      <c r="I522" t="s">
        <v>523</v>
      </c>
      <c r="J522">
        <v>0</v>
      </c>
      <c r="K522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2"/>
  <sheetViews>
    <sheetView workbookViewId="0">
      <selection activeCell="L2" sqref="L2:L522"/>
    </sheetView>
  </sheetViews>
  <sheetFormatPr defaultRowHeight="15" x14ac:dyDescent="0.25"/>
  <cols>
    <col min="1" max="1" width="5" bestFit="1" customWidth="1"/>
    <col min="2" max="2" width="2" bestFit="1" customWidth="1"/>
    <col min="3" max="3" width="40.5703125" bestFit="1" customWidth="1"/>
    <col min="4" max="4" width="11.5703125" style="3" bestFit="1" customWidth="1"/>
    <col min="5" max="5" width="11.5703125" style="4" bestFit="1" customWidth="1"/>
    <col min="8" max="8" width="5" bestFit="1" customWidth="1"/>
    <col min="9" max="9" width="5.140625" bestFit="1" customWidth="1"/>
    <col min="10" max="10" width="40.85546875" bestFit="1" customWidth="1"/>
    <col min="11" max="12" width="13.7109375" style="4" bestFit="1" customWidth="1"/>
  </cols>
  <sheetData>
    <row r="1" spans="1:12" x14ac:dyDescent="0.25">
      <c r="C1" t="s">
        <v>1115</v>
      </c>
      <c r="D1" s="3" t="s">
        <v>1124</v>
      </c>
      <c r="E1" s="4" t="s">
        <v>1125</v>
      </c>
      <c r="H1" t="s">
        <v>0</v>
      </c>
      <c r="I1" t="s">
        <v>1</v>
      </c>
      <c r="J1" t="s">
        <v>2</v>
      </c>
      <c r="K1" s="4" t="s">
        <v>1138</v>
      </c>
      <c r="L1" s="4" t="s">
        <v>1139</v>
      </c>
    </row>
    <row r="2" spans="1:12" x14ac:dyDescent="0.25">
      <c r="A2">
        <v>1</v>
      </c>
      <c r="B2">
        <v>1</v>
      </c>
      <c r="C2" t="s">
        <v>789</v>
      </c>
      <c r="D2" s="3">
        <v>0</v>
      </c>
      <c r="E2" s="4">
        <v>0</v>
      </c>
      <c r="H2" s="2">
        <v>1</v>
      </c>
      <c r="I2" s="2">
        <v>1</v>
      </c>
      <c r="J2" t="s">
        <v>3</v>
      </c>
      <c r="K2" s="4">
        <v>0</v>
      </c>
      <c r="L2" s="4">
        <v>0</v>
      </c>
    </row>
    <row r="3" spans="1:12" x14ac:dyDescent="0.25">
      <c r="A3">
        <v>1.2</v>
      </c>
      <c r="B3">
        <v>3</v>
      </c>
      <c r="C3" t="s">
        <v>4</v>
      </c>
      <c r="D3" s="3">
        <v>6837.7852799994871</v>
      </c>
      <c r="E3" s="4">
        <v>6881.7196800000966</v>
      </c>
      <c r="H3" s="2">
        <v>1.2</v>
      </c>
      <c r="I3" s="2">
        <v>3</v>
      </c>
      <c r="J3" t="s">
        <v>4</v>
      </c>
      <c r="K3" s="4">
        <v>15954.832319999114</v>
      </c>
      <c r="L3" s="4">
        <v>16057.345920000225</v>
      </c>
    </row>
    <row r="4" spans="1:12" x14ac:dyDescent="0.25">
      <c r="A4">
        <v>2</v>
      </c>
      <c r="B4">
        <v>1</v>
      </c>
      <c r="C4" t="s">
        <v>791</v>
      </c>
      <c r="D4" s="3">
        <v>42.436799999999948</v>
      </c>
      <c r="E4" s="4">
        <v>41.572799999999916</v>
      </c>
      <c r="H4" s="2">
        <v>2</v>
      </c>
      <c r="I4" s="2">
        <v>1</v>
      </c>
      <c r="J4" t="s">
        <v>5</v>
      </c>
      <c r="K4" s="4">
        <v>99.019200000000637</v>
      </c>
      <c r="L4" s="4">
        <v>97.003199999999197</v>
      </c>
    </row>
    <row r="5" spans="1:12" x14ac:dyDescent="0.25">
      <c r="A5">
        <v>4</v>
      </c>
      <c r="B5">
        <v>1</v>
      </c>
      <c r="C5" t="s">
        <v>792</v>
      </c>
      <c r="D5" s="3">
        <v>0</v>
      </c>
      <c r="E5" s="4">
        <v>0</v>
      </c>
      <c r="H5" s="2">
        <v>4</v>
      </c>
      <c r="I5" s="2">
        <v>1</v>
      </c>
      <c r="J5" t="s">
        <v>6</v>
      </c>
      <c r="K5" s="4">
        <v>0</v>
      </c>
      <c r="L5" s="4">
        <v>0</v>
      </c>
    </row>
    <row r="6" spans="1:12" x14ac:dyDescent="0.25">
      <c r="A6">
        <v>6</v>
      </c>
      <c r="B6">
        <v>3</v>
      </c>
      <c r="C6" t="s">
        <v>7</v>
      </c>
      <c r="D6" s="3">
        <v>2351.3212799999746</v>
      </c>
      <c r="E6" s="4">
        <v>2410.2057599999825</v>
      </c>
      <c r="H6" s="2">
        <v>6</v>
      </c>
      <c r="I6" s="2">
        <v>3</v>
      </c>
      <c r="J6" t="s">
        <v>7</v>
      </c>
      <c r="K6" s="4">
        <v>5486.416319999902</v>
      </c>
      <c r="L6" s="4">
        <v>5623.8134399999399</v>
      </c>
    </row>
    <row r="7" spans="1:12" x14ac:dyDescent="0.25">
      <c r="A7">
        <v>11</v>
      </c>
      <c r="B7">
        <v>1</v>
      </c>
      <c r="C7" t="s">
        <v>8</v>
      </c>
      <c r="D7" s="3">
        <v>676.93824000004679</v>
      </c>
      <c r="E7" s="4">
        <v>695.41055999998935</v>
      </c>
      <c r="H7" s="2">
        <v>11</v>
      </c>
      <c r="I7" s="2">
        <v>1</v>
      </c>
      <c r="J7" t="s">
        <v>8</v>
      </c>
      <c r="K7" s="4">
        <v>1579.5225600004196</v>
      </c>
      <c r="L7" s="4">
        <v>1622.6246400000528</v>
      </c>
    </row>
    <row r="8" spans="1:12" x14ac:dyDescent="0.25">
      <c r="A8">
        <v>12</v>
      </c>
      <c r="B8">
        <v>1</v>
      </c>
      <c r="C8" t="s">
        <v>795</v>
      </c>
      <c r="D8" s="3">
        <v>0</v>
      </c>
      <c r="E8" s="4">
        <v>0</v>
      </c>
      <c r="H8" s="2">
        <v>12</v>
      </c>
      <c r="I8" s="2">
        <v>1</v>
      </c>
      <c r="J8" t="s">
        <v>9</v>
      </c>
      <c r="K8" s="4">
        <v>0</v>
      </c>
      <c r="L8" s="4">
        <v>0</v>
      </c>
    </row>
    <row r="9" spans="1:12" x14ac:dyDescent="0.25">
      <c r="A9">
        <v>13</v>
      </c>
      <c r="B9">
        <v>1</v>
      </c>
      <c r="C9" t="s">
        <v>10</v>
      </c>
      <c r="D9" s="3">
        <v>0</v>
      </c>
      <c r="E9" s="4">
        <v>0</v>
      </c>
      <c r="H9" s="2">
        <v>13</v>
      </c>
      <c r="I9" s="2">
        <v>1</v>
      </c>
      <c r="J9" t="s">
        <v>10</v>
      </c>
      <c r="K9" s="4">
        <v>0</v>
      </c>
      <c r="L9" s="4">
        <v>0</v>
      </c>
    </row>
    <row r="10" spans="1:12" x14ac:dyDescent="0.25">
      <c r="A10">
        <v>14</v>
      </c>
      <c r="B10">
        <v>1</v>
      </c>
      <c r="C10" t="s">
        <v>11</v>
      </c>
      <c r="D10" s="3">
        <v>1881.0086400000146</v>
      </c>
      <c r="E10" s="4">
        <v>1836.1267200000293</v>
      </c>
      <c r="H10" s="2">
        <v>14</v>
      </c>
      <c r="I10" s="2">
        <v>1</v>
      </c>
      <c r="J10" t="s">
        <v>11</v>
      </c>
      <c r="K10" s="4">
        <v>4389.0201600000728</v>
      </c>
      <c r="L10" s="4">
        <v>4284.2956799999811</v>
      </c>
    </row>
    <row r="11" spans="1:12" x14ac:dyDescent="0.25">
      <c r="A11">
        <v>15</v>
      </c>
      <c r="B11">
        <v>1</v>
      </c>
      <c r="C11" t="s">
        <v>798</v>
      </c>
      <c r="D11" s="3">
        <v>0</v>
      </c>
      <c r="E11" s="4">
        <v>0</v>
      </c>
      <c r="H11" s="2">
        <v>15</v>
      </c>
      <c r="I11" s="2">
        <v>1</v>
      </c>
      <c r="J11" t="s">
        <v>12</v>
      </c>
      <c r="K11" s="4">
        <v>0</v>
      </c>
      <c r="L11" s="4">
        <v>0</v>
      </c>
    </row>
    <row r="12" spans="1:12" x14ac:dyDescent="0.25">
      <c r="A12">
        <v>16</v>
      </c>
      <c r="B12">
        <v>1</v>
      </c>
      <c r="C12" t="s">
        <v>13</v>
      </c>
      <c r="D12" s="3">
        <v>1128.3062400000053</v>
      </c>
      <c r="E12" s="4">
        <v>1199.1139199999743</v>
      </c>
      <c r="H12" s="2">
        <v>16</v>
      </c>
      <c r="I12" s="2">
        <v>1</v>
      </c>
      <c r="J12" t="s">
        <v>13</v>
      </c>
      <c r="K12" s="4">
        <v>2632.7145599998767</v>
      </c>
      <c r="L12" s="4">
        <v>2797.9324799999595</v>
      </c>
    </row>
    <row r="13" spans="1:12" x14ac:dyDescent="0.25">
      <c r="A13">
        <v>22</v>
      </c>
      <c r="B13">
        <v>1</v>
      </c>
      <c r="C13" t="s">
        <v>14</v>
      </c>
      <c r="D13" s="3">
        <v>0</v>
      </c>
      <c r="E13" s="4">
        <v>0</v>
      </c>
      <c r="H13" s="2">
        <v>22</v>
      </c>
      <c r="I13" s="2">
        <v>1</v>
      </c>
      <c r="J13" t="s">
        <v>14</v>
      </c>
      <c r="K13" s="4">
        <v>0</v>
      </c>
      <c r="L13" s="4">
        <v>0</v>
      </c>
    </row>
    <row r="14" spans="1:12" x14ac:dyDescent="0.25">
      <c r="A14">
        <v>23</v>
      </c>
      <c r="B14">
        <v>1</v>
      </c>
      <c r="C14" t="s">
        <v>15</v>
      </c>
      <c r="D14" s="3">
        <v>0</v>
      </c>
      <c r="E14" s="4">
        <v>0</v>
      </c>
      <c r="H14" s="2">
        <v>23</v>
      </c>
      <c r="I14" s="2">
        <v>1</v>
      </c>
      <c r="J14" t="s">
        <v>15</v>
      </c>
      <c r="K14" s="4">
        <v>0</v>
      </c>
      <c r="L14" s="4">
        <v>0</v>
      </c>
    </row>
    <row r="15" spans="1:12" x14ac:dyDescent="0.25">
      <c r="A15">
        <v>25</v>
      </c>
      <c r="B15">
        <v>1</v>
      </c>
      <c r="C15" t="s">
        <v>802</v>
      </c>
      <c r="D15" s="3">
        <v>0</v>
      </c>
      <c r="E15" s="4">
        <v>0</v>
      </c>
      <c r="H15" s="2">
        <v>25</v>
      </c>
      <c r="I15" s="2">
        <v>1</v>
      </c>
      <c r="J15" t="s">
        <v>16</v>
      </c>
      <c r="K15" s="4">
        <v>0</v>
      </c>
      <c r="L15" s="4">
        <v>0</v>
      </c>
    </row>
    <row r="16" spans="1:12" x14ac:dyDescent="0.25">
      <c r="A16">
        <v>31</v>
      </c>
      <c r="B16">
        <v>1</v>
      </c>
      <c r="C16" t="s">
        <v>803</v>
      </c>
      <c r="D16" s="3">
        <v>656.41247999999905</v>
      </c>
      <c r="E16" s="4">
        <v>673.16543999998248</v>
      </c>
      <c r="H16" s="2">
        <v>31</v>
      </c>
      <c r="I16" s="2">
        <v>1</v>
      </c>
      <c r="J16" t="s">
        <v>17</v>
      </c>
      <c r="K16" s="4">
        <v>1531.6291199999978</v>
      </c>
      <c r="L16" s="4">
        <v>1570.7193599999882</v>
      </c>
    </row>
    <row r="17" spans="1:12" x14ac:dyDescent="0.25">
      <c r="A17">
        <v>32</v>
      </c>
      <c r="B17">
        <v>1</v>
      </c>
      <c r="C17" t="s">
        <v>804</v>
      </c>
      <c r="D17" s="3">
        <v>0</v>
      </c>
      <c r="E17" s="4">
        <v>0</v>
      </c>
      <c r="H17" s="2">
        <v>32</v>
      </c>
      <c r="I17" s="2">
        <v>1</v>
      </c>
      <c r="J17" t="s">
        <v>18</v>
      </c>
      <c r="K17" s="4">
        <v>0</v>
      </c>
      <c r="L17" s="4">
        <v>0</v>
      </c>
    </row>
    <row r="18" spans="1:12" x14ac:dyDescent="0.25">
      <c r="A18">
        <v>36</v>
      </c>
      <c r="B18">
        <v>1</v>
      </c>
      <c r="C18" t="s">
        <v>805</v>
      </c>
      <c r="D18" s="3">
        <v>0</v>
      </c>
      <c r="E18" s="4">
        <v>0</v>
      </c>
      <c r="H18" s="2">
        <v>36</v>
      </c>
      <c r="I18" s="2">
        <v>1</v>
      </c>
      <c r="J18" t="s">
        <v>19</v>
      </c>
      <c r="K18" s="4">
        <v>0</v>
      </c>
      <c r="L18" s="4">
        <v>0</v>
      </c>
    </row>
    <row r="19" spans="1:12" x14ac:dyDescent="0.25">
      <c r="A19">
        <v>38</v>
      </c>
      <c r="B19">
        <v>1</v>
      </c>
      <c r="C19" t="s">
        <v>806</v>
      </c>
      <c r="D19" s="3">
        <v>2183.6303999999946</v>
      </c>
      <c r="E19" s="4">
        <v>2125.2787200000021</v>
      </c>
      <c r="H19" s="2">
        <v>38</v>
      </c>
      <c r="I19" s="2">
        <v>1</v>
      </c>
      <c r="J19" t="s">
        <v>20</v>
      </c>
      <c r="K19" s="4">
        <v>5095.1376000000164</v>
      </c>
      <c r="L19" s="4">
        <v>4958.9836800000048</v>
      </c>
    </row>
    <row r="20" spans="1:12" x14ac:dyDescent="0.25">
      <c r="A20">
        <v>47</v>
      </c>
      <c r="B20">
        <v>1</v>
      </c>
      <c r="C20" t="s">
        <v>1116</v>
      </c>
      <c r="D20" s="3">
        <v>0</v>
      </c>
      <c r="E20" s="4">
        <v>0</v>
      </c>
      <c r="H20" s="2">
        <v>47</v>
      </c>
      <c r="I20" s="2">
        <v>1</v>
      </c>
      <c r="J20" t="s">
        <v>21</v>
      </c>
      <c r="K20" s="4">
        <v>0</v>
      </c>
      <c r="L20" s="4">
        <v>0</v>
      </c>
    </row>
    <row r="21" spans="1:12" x14ac:dyDescent="0.25">
      <c r="A21">
        <v>51</v>
      </c>
      <c r="B21">
        <v>1</v>
      </c>
      <c r="C21" t="s">
        <v>22</v>
      </c>
      <c r="D21" s="3">
        <v>0</v>
      </c>
      <c r="E21" s="4">
        <v>0</v>
      </c>
      <c r="H21" s="2">
        <v>51</v>
      </c>
      <c r="I21" s="2">
        <v>1</v>
      </c>
      <c r="J21" t="s">
        <v>22</v>
      </c>
      <c r="K21" s="4">
        <v>0</v>
      </c>
      <c r="L21" s="4">
        <v>0</v>
      </c>
    </row>
    <row r="22" spans="1:12" x14ac:dyDescent="0.25">
      <c r="A22">
        <v>75</v>
      </c>
      <c r="B22">
        <v>1</v>
      </c>
      <c r="C22" t="s">
        <v>809</v>
      </c>
      <c r="D22" s="3">
        <v>0</v>
      </c>
      <c r="E22" s="4">
        <v>0</v>
      </c>
      <c r="H22" s="2">
        <v>75</v>
      </c>
      <c r="I22" s="2">
        <v>1</v>
      </c>
      <c r="J22" t="s">
        <v>23</v>
      </c>
      <c r="K22" s="4">
        <v>0</v>
      </c>
      <c r="L22" s="4">
        <v>0</v>
      </c>
    </row>
    <row r="23" spans="1:12" x14ac:dyDescent="0.25">
      <c r="A23">
        <v>77</v>
      </c>
      <c r="B23">
        <v>1</v>
      </c>
      <c r="C23" t="s">
        <v>810</v>
      </c>
      <c r="D23" s="3">
        <v>17.038079999969341</v>
      </c>
      <c r="E23" s="4">
        <v>17.326079999969807</v>
      </c>
      <c r="H23" s="2">
        <v>77</v>
      </c>
      <c r="I23" s="2">
        <v>1</v>
      </c>
      <c r="J23" t="s">
        <v>24</v>
      </c>
      <c r="K23" s="4">
        <v>39.755520000006072</v>
      </c>
      <c r="L23" s="4">
        <v>40.427520000026561</v>
      </c>
    </row>
    <row r="24" spans="1:12" x14ac:dyDescent="0.25">
      <c r="A24">
        <v>81</v>
      </c>
      <c r="B24">
        <v>1</v>
      </c>
      <c r="C24" t="s">
        <v>25</v>
      </c>
      <c r="D24" s="3">
        <v>0</v>
      </c>
      <c r="E24" s="4">
        <v>0</v>
      </c>
      <c r="H24" s="2">
        <v>81</v>
      </c>
      <c r="I24" s="2">
        <v>1</v>
      </c>
      <c r="J24" t="s">
        <v>25</v>
      </c>
      <c r="K24" s="4">
        <v>0</v>
      </c>
      <c r="L24" s="4">
        <v>0</v>
      </c>
    </row>
    <row r="25" spans="1:12" x14ac:dyDescent="0.25">
      <c r="A25">
        <v>84</v>
      </c>
      <c r="B25">
        <v>1</v>
      </c>
      <c r="C25" t="s">
        <v>26</v>
      </c>
      <c r="D25" s="3">
        <v>890.55071999999927</v>
      </c>
      <c r="E25" s="4">
        <v>901.31040000000212</v>
      </c>
      <c r="H25" s="2">
        <v>84</v>
      </c>
      <c r="I25" s="2">
        <v>1</v>
      </c>
      <c r="J25" t="s">
        <v>26</v>
      </c>
      <c r="K25" s="4">
        <v>2077.9516799999983</v>
      </c>
      <c r="L25" s="4">
        <v>2103.0576000000074</v>
      </c>
    </row>
    <row r="26" spans="1:12" x14ac:dyDescent="0.25">
      <c r="A26">
        <v>85</v>
      </c>
      <c r="B26">
        <v>1</v>
      </c>
      <c r="C26" t="s">
        <v>27</v>
      </c>
      <c r="D26" s="3">
        <v>0</v>
      </c>
      <c r="E26" s="4">
        <v>0</v>
      </c>
      <c r="H26" s="2">
        <v>85</v>
      </c>
      <c r="I26" s="2">
        <v>1</v>
      </c>
      <c r="J26" t="s">
        <v>27</v>
      </c>
      <c r="K26" s="4">
        <v>0</v>
      </c>
      <c r="L26" s="4">
        <v>0</v>
      </c>
    </row>
    <row r="27" spans="1:12" x14ac:dyDescent="0.25">
      <c r="A27">
        <v>88</v>
      </c>
      <c r="B27">
        <v>1</v>
      </c>
      <c r="C27" t="s">
        <v>28</v>
      </c>
      <c r="D27" s="3">
        <v>0</v>
      </c>
      <c r="E27" s="4">
        <v>0</v>
      </c>
      <c r="H27" s="2">
        <v>88</v>
      </c>
      <c r="I27" s="2">
        <v>1</v>
      </c>
      <c r="J27" t="s">
        <v>28</v>
      </c>
      <c r="K27" s="4">
        <v>0</v>
      </c>
      <c r="L27" s="4">
        <v>0</v>
      </c>
    </row>
    <row r="28" spans="1:12" x14ac:dyDescent="0.25">
      <c r="A28">
        <v>91</v>
      </c>
      <c r="B28">
        <v>1</v>
      </c>
      <c r="C28" t="s">
        <v>815</v>
      </c>
      <c r="D28" s="3">
        <v>0</v>
      </c>
      <c r="E28" s="4">
        <v>0</v>
      </c>
      <c r="H28" s="2">
        <v>91</v>
      </c>
      <c r="I28" s="2">
        <v>1</v>
      </c>
      <c r="J28" t="s">
        <v>29</v>
      </c>
      <c r="K28" s="4">
        <v>0</v>
      </c>
      <c r="L28" s="4">
        <v>0</v>
      </c>
    </row>
    <row r="29" spans="1:12" x14ac:dyDescent="0.25">
      <c r="A29">
        <v>93</v>
      </c>
      <c r="B29">
        <v>1</v>
      </c>
      <c r="C29" t="s">
        <v>816</v>
      </c>
      <c r="D29" s="3">
        <v>0</v>
      </c>
      <c r="E29" s="4">
        <v>0</v>
      </c>
      <c r="H29" s="2">
        <v>93</v>
      </c>
      <c r="I29" s="2">
        <v>1</v>
      </c>
      <c r="J29" t="s">
        <v>30</v>
      </c>
      <c r="K29" s="4">
        <v>0</v>
      </c>
      <c r="L29" s="4">
        <v>0</v>
      </c>
    </row>
    <row r="30" spans="1:12" x14ac:dyDescent="0.25">
      <c r="A30">
        <v>94</v>
      </c>
      <c r="B30">
        <v>1</v>
      </c>
      <c r="C30" t="s">
        <v>817</v>
      </c>
      <c r="D30" s="3">
        <v>0</v>
      </c>
      <c r="E30" s="4">
        <v>0</v>
      </c>
      <c r="H30" s="2">
        <v>94</v>
      </c>
      <c r="I30" s="2">
        <v>1</v>
      </c>
      <c r="J30" t="s">
        <v>31</v>
      </c>
      <c r="K30" s="4">
        <v>0</v>
      </c>
      <c r="L30" s="4">
        <v>0</v>
      </c>
    </row>
    <row r="31" spans="1:12" x14ac:dyDescent="0.25">
      <c r="A31">
        <v>95</v>
      </c>
      <c r="B31">
        <v>1</v>
      </c>
      <c r="C31" t="s">
        <v>818</v>
      </c>
      <c r="D31" s="3">
        <v>0</v>
      </c>
      <c r="E31" s="4">
        <v>0</v>
      </c>
      <c r="H31" s="2">
        <v>95</v>
      </c>
      <c r="I31" s="2">
        <v>1</v>
      </c>
      <c r="J31" t="s">
        <v>32</v>
      </c>
      <c r="K31" s="4">
        <v>0</v>
      </c>
      <c r="L31" s="4">
        <v>0</v>
      </c>
    </row>
    <row r="32" spans="1:12" x14ac:dyDescent="0.25">
      <c r="A32">
        <v>97</v>
      </c>
      <c r="B32">
        <v>1</v>
      </c>
      <c r="C32" t="s">
        <v>819</v>
      </c>
      <c r="D32" s="3">
        <v>0</v>
      </c>
      <c r="E32" s="4">
        <v>0</v>
      </c>
      <c r="H32" s="2">
        <v>97</v>
      </c>
      <c r="I32" s="2">
        <v>1</v>
      </c>
      <c r="J32" t="s">
        <v>33</v>
      </c>
      <c r="K32" s="4">
        <v>0</v>
      </c>
      <c r="L32" s="4">
        <v>0</v>
      </c>
    </row>
    <row r="33" spans="1:12" x14ac:dyDescent="0.25">
      <c r="A33">
        <v>99</v>
      </c>
      <c r="B33">
        <v>1</v>
      </c>
      <c r="C33" t="s">
        <v>820</v>
      </c>
      <c r="D33" s="3">
        <v>0</v>
      </c>
      <c r="E33" s="4">
        <v>0</v>
      </c>
      <c r="H33" s="2">
        <v>99</v>
      </c>
      <c r="I33" s="2">
        <v>1</v>
      </c>
      <c r="J33" t="s">
        <v>34</v>
      </c>
      <c r="K33" s="4">
        <v>0</v>
      </c>
      <c r="L33" s="4">
        <v>0</v>
      </c>
    </row>
    <row r="34" spans="1:12" x14ac:dyDescent="0.25">
      <c r="A34">
        <v>100</v>
      </c>
      <c r="B34">
        <v>1</v>
      </c>
      <c r="C34" t="s">
        <v>821</v>
      </c>
      <c r="D34" s="3">
        <v>0</v>
      </c>
      <c r="E34" s="4">
        <v>0</v>
      </c>
      <c r="H34" s="2">
        <v>100</v>
      </c>
      <c r="I34" s="2">
        <v>1</v>
      </c>
      <c r="J34" t="s">
        <v>35</v>
      </c>
      <c r="K34" s="4">
        <v>0</v>
      </c>
      <c r="L34" s="4">
        <v>0</v>
      </c>
    </row>
    <row r="35" spans="1:12" x14ac:dyDescent="0.25">
      <c r="A35">
        <v>108</v>
      </c>
      <c r="B35">
        <v>1</v>
      </c>
      <c r="C35" t="s">
        <v>822</v>
      </c>
      <c r="D35" s="3">
        <v>0</v>
      </c>
      <c r="E35" s="4">
        <v>0</v>
      </c>
      <c r="H35" s="2">
        <v>108</v>
      </c>
      <c r="I35" s="2">
        <v>1</v>
      </c>
      <c r="J35" t="s">
        <v>36</v>
      </c>
      <c r="K35" s="4">
        <v>0</v>
      </c>
      <c r="L35" s="4">
        <v>0</v>
      </c>
    </row>
    <row r="36" spans="1:12" x14ac:dyDescent="0.25">
      <c r="A36">
        <v>110</v>
      </c>
      <c r="B36">
        <v>1</v>
      </c>
      <c r="C36" t="s">
        <v>823</v>
      </c>
      <c r="D36" s="3">
        <v>0</v>
      </c>
      <c r="E36" s="4">
        <v>0</v>
      </c>
      <c r="H36" s="2">
        <v>110</v>
      </c>
      <c r="I36" s="2">
        <v>1</v>
      </c>
      <c r="J36" t="s">
        <v>37</v>
      </c>
      <c r="K36" s="4">
        <v>0</v>
      </c>
      <c r="L36" s="4">
        <v>0</v>
      </c>
    </row>
    <row r="37" spans="1:12" x14ac:dyDescent="0.25">
      <c r="A37">
        <v>111</v>
      </c>
      <c r="B37">
        <v>1</v>
      </c>
      <c r="C37" t="s">
        <v>824</v>
      </c>
      <c r="D37" s="3">
        <v>0</v>
      </c>
      <c r="E37" s="4">
        <v>0</v>
      </c>
      <c r="H37" s="2">
        <v>111</v>
      </c>
      <c r="I37" s="2">
        <v>1</v>
      </c>
      <c r="J37" t="s">
        <v>38</v>
      </c>
      <c r="K37" s="4">
        <v>0</v>
      </c>
      <c r="L37" s="4">
        <v>0</v>
      </c>
    </row>
    <row r="38" spans="1:12" x14ac:dyDescent="0.25">
      <c r="A38">
        <v>112</v>
      </c>
      <c r="B38">
        <v>1</v>
      </c>
      <c r="C38" t="s">
        <v>825</v>
      </c>
      <c r="D38" s="3">
        <v>0</v>
      </c>
      <c r="E38" s="4">
        <v>0</v>
      </c>
      <c r="H38" s="2">
        <v>112</v>
      </c>
      <c r="I38" s="2">
        <v>1</v>
      </c>
      <c r="J38" t="s">
        <v>39</v>
      </c>
      <c r="K38" s="4">
        <v>0</v>
      </c>
      <c r="L38" s="4">
        <v>0</v>
      </c>
    </row>
    <row r="39" spans="1:12" x14ac:dyDescent="0.25">
      <c r="A39">
        <v>113</v>
      </c>
      <c r="B39">
        <v>1</v>
      </c>
      <c r="C39" t="s">
        <v>826</v>
      </c>
      <c r="D39" s="3">
        <v>332.40383999999904</v>
      </c>
      <c r="E39" s="4">
        <v>338.75711999999839</v>
      </c>
      <c r="H39" s="2">
        <v>113</v>
      </c>
      <c r="I39" s="2">
        <v>1</v>
      </c>
      <c r="J39" t="s">
        <v>40</v>
      </c>
      <c r="K39" s="4">
        <v>775.60895999999775</v>
      </c>
      <c r="L39" s="4">
        <v>790.43327999998291</v>
      </c>
    </row>
    <row r="40" spans="1:12" x14ac:dyDescent="0.25">
      <c r="A40">
        <v>115</v>
      </c>
      <c r="B40">
        <v>1</v>
      </c>
      <c r="C40" t="s">
        <v>827</v>
      </c>
      <c r="D40" s="3">
        <v>0</v>
      </c>
      <c r="E40" s="4">
        <v>0</v>
      </c>
      <c r="H40" s="2">
        <v>115</v>
      </c>
      <c r="I40" s="2">
        <v>1</v>
      </c>
      <c r="J40" t="s">
        <v>41</v>
      </c>
      <c r="K40" s="4">
        <v>0</v>
      </c>
      <c r="L40" s="4">
        <v>0</v>
      </c>
    </row>
    <row r="41" spans="1:12" x14ac:dyDescent="0.25">
      <c r="A41">
        <v>116</v>
      </c>
      <c r="B41">
        <v>1</v>
      </c>
      <c r="C41" t="s">
        <v>828</v>
      </c>
      <c r="D41" s="3">
        <v>0</v>
      </c>
      <c r="E41" s="4">
        <v>0</v>
      </c>
      <c r="H41" s="2">
        <v>116</v>
      </c>
      <c r="I41" s="2">
        <v>1</v>
      </c>
      <c r="J41" t="s">
        <v>42</v>
      </c>
      <c r="K41" s="4">
        <v>0</v>
      </c>
      <c r="L41" s="4">
        <v>0</v>
      </c>
    </row>
    <row r="42" spans="1:12" x14ac:dyDescent="0.25">
      <c r="A42">
        <v>118</v>
      </c>
      <c r="B42">
        <v>1</v>
      </c>
      <c r="C42" t="s">
        <v>829</v>
      </c>
      <c r="D42" s="3">
        <v>0</v>
      </c>
      <c r="E42" s="4">
        <v>0</v>
      </c>
      <c r="H42" s="2">
        <v>118</v>
      </c>
      <c r="I42" s="2">
        <v>1</v>
      </c>
      <c r="J42" t="s">
        <v>43</v>
      </c>
      <c r="K42" s="4">
        <v>0</v>
      </c>
      <c r="L42" s="4">
        <v>0</v>
      </c>
    </row>
    <row r="43" spans="1:12" x14ac:dyDescent="0.25">
      <c r="A43">
        <v>129</v>
      </c>
      <c r="B43">
        <v>1</v>
      </c>
      <c r="C43" t="s">
        <v>44</v>
      </c>
      <c r="D43" s="3">
        <v>0</v>
      </c>
      <c r="E43" s="4">
        <v>0</v>
      </c>
      <c r="H43" s="2">
        <v>129</v>
      </c>
      <c r="I43" s="2">
        <v>1</v>
      </c>
      <c r="J43" t="s">
        <v>44</v>
      </c>
      <c r="K43" s="4">
        <v>0</v>
      </c>
      <c r="L43" s="4">
        <v>0</v>
      </c>
    </row>
    <row r="44" spans="1:12" x14ac:dyDescent="0.25">
      <c r="A44">
        <v>138</v>
      </c>
      <c r="B44">
        <v>1</v>
      </c>
      <c r="C44" t="s">
        <v>831</v>
      </c>
      <c r="D44" s="3">
        <v>0</v>
      </c>
      <c r="E44" s="4">
        <v>0</v>
      </c>
      <c r="H44" s="2">
        <v>138</v>
      </c>
      <c r="I44" s="2">
        <v>1</v>
      </c>
      <c r="J44" t="s">
        <v>45</v>
      </c>
      <c r="K44" s="4">
        <v>0</v>
      </c>
      <c r="L44" s="4">
        <v>0</v>
      </c>
    </row>
    <row r="45" spans="1:12" x14ac:dyDescent="0.25">
      <c r="A45">
        <v>139</v>
      </c>
      <c r="B45">
        <v>1</v>
      </c>
      <c r="C45" t="s">
        <v>832</v>
      </c>
      <c r="D45" s="3">
        <v>0</v>
      </c>
      <c r="E45" s="4">
        <v>0</v>
      </c>
      <c r="H45" s="2">
        <v>139</v>
      </c>
      <c r="I45" s="2">
        <v>1</v>
      </c>
      <c r="J45" t="s">
        <v>46</v>
      </c>
      <c r="K45" s="4">
        <v>0</v>
      </c>
      <c r="L45" s="4">
        <v>0</v>
      </c>
    </row>
    <row r="46" spans="1:12" x14ac:dyDescent="0.25">
      <c r="A46">
        <v>146</v>
      </c>
      <c r="B46">
        <v>1</v>
      </c>
      <c r="C46" t="s">
        <v>47</v>
      </c>
      <c r="D46" s="3">
        <v>0</v>
      </c>
      <c r="E46" s="4">
        <v>0</v>
      </c>
      <c r="H46" s="2">
        <v>146</v>
      </c>
      <c r="I46" s="2">
        <v>1</v>
      </c>
      <c r="J46" t="s">
        <v>47</v>
      </c>
      <c r="K46" s="4">
        <v>0</v>
      </c>
      <c r="L46" s="4">
        <v>0</v>
      </c>
    </row>
    <row r="47" spans="1:12" x14ac:dyDescent="0.25">
      <c r="A47">
        <v>150</v>
      </c>
      <c r="B47">
        <v>1</v>
      </c>
      <c r="C47" t="s">
        <v>48</v>
      </c>
      <c r="D47" s="3">
        <v>0</v>
      </c>
      <c r="E47" s="4">
        <v>0</v>
      </c>
      <c r="H47" s="2">
        <v>150</v>
      </c>
      <c r="I47" s="2">
        <v>1</v>
      </c>
      <c r="J47" t="s">
        <v>48</v>
      </c>
      <c r="K47" s="4">
        <v>0</v>
      </c>
      <c r="L47" s="4">
        <v>0</v>
      </c>
    </row>
    <row r="48" spans="1:12" x14ac:dyDescent="0.25">
      <c r="A48">
        <v>152</v>
      </c>
      <c r="B48">
        <v>1</v>
      </c>
      <c r="C48" t="s">
        <v>835</v>
      </c>
      <c r="D48" s="3">
        <v>0</v>
      </c>
      <c r="E48" s="4">
        <v>0</v>
      </c>
      <c r="H48" s="2">
        <v>152</v>
      </c>
      <c r="I48" s="2">
        <v>1</v>
      </c>
      <c r="J48" t="s">
        <v>49</v>
      </c>
      <c r="K48" s="4">
        <v>0</v>
      </c>
      <c r="L48" s="4">
        <v>0</v>
      </c>
    </row>
    <row r="49" spans="1:12" x14ac:dyDescent="0.25">
      <c r="A49">
        <v>162</v>
      </c>
      <c r="B49">
        <v>1</v>
      </c>
      <c r="C49" t="s">
        <v>836</v>
      </c>
      <c r="D49" s="3">
        <v>0</v>
      </c>
      <c r="E49" s="4">
        <v>0</v>
      </c>
      <c r="H49" s="2">
        <v>160</v>
      </c>
      <c r="I49" s="2">
        <v>70</v>
      </c>
      <c r="J49" t="s">
        <v>50</v>
      </c>
      <c r="K49" s="4">
        <v>0</v>
      </c>
      <c r="L49" s="4">
        <v>0</v>
      </c>
    </row>
    <row r="50" spans="1:12" x14ac:dyDescent="0.25">
      <c r="A50">
        <v>166</v>
      </c>
      <c r="B50">
        <v>1</v>
      </c>
      <c r="C50" t="s">
        <v>837</v>
      </c>
      <c r="D50" s="3">
        <v>0</v>
      </c>
      <c r="E50" s="4">
        <v>0</v>
      </c>
      <c r="H50" s="2">
        <v>160</v>
      </c>
      <c r="I50" s="2">
        <v>90</v>
      </c>
      <c r="J50" t="s">
        <v>51</v>
      </c>
      <c r="K50" s="4">
        <v>0</v>
      </c>
      <c r="L50" s="4">
        <v>0</v>
      </c>
    </row>
    <row r="51" spans="1:12" x14ac:dyDescent="0.25">
      <c r="A51">
        <v>173</v>
      </c>
      <c r="B51">
        <v>1</v>
      </c>
      <c r="C51" t="s">
        <v>54</v>
      </c>
      <c r="D51" s="3">
        <v>0</v>
      </c>
      <c r="E51" s="4">
        <v>0</v>
      </c>
      <c r="H51" s="2">
        <v>162</v>
      </c>
      <c r="I51" s="2">
        <v>1</v>
      </c>
      <c r="J51" t="s">
        <v>52</v>
      </c>
      <c r="K51" s="4">
        <v>0</v>
      </c>
      <c r="L51" s="4">
        <v>0</v>
      </c>
    </row>
    <row r="52" spans="1:12" x14ac:dyDescent="0.25">
      <c r="A52">
        <v>177</v>
      </c>
      <c r="B52">
        <v>1</v>
      </c>
      <c r="C52" t="s">
        <v>55</v>
      </c>
      <c r="D52" s="3">
        <v>0</v>
      </c>
      <c r="E52" s="4">
        <v>0</v>
      </c>
      <c r="H52" s="2">
        <v>166</v>
      </c>
      <c r="I52" s="2">
        <v>1</v>
      </c>
      <c r="J52" t="s">
        <v>53</v>
      </c>
      <c r="K52" s="4">
        <v>0</v>
      </c>
      <c r="L52" s="4">
        <v>0</v>
      </c>
    </row>
    <row r="53" spans="1:12" x14ac:dyDescent="0.25">
      <c r="A53">
        <v>181</v>
      </c>
      <c r="B53">
        <v>1</v>
      </c>
      <c r="C53" t="s">
        <v>840</v>
      </c>
      <c r="D53" s="3">
        <v>0</v>
      </c>
      <c r="E53" s="4">
        <v>0</v>
      </c>
      <c r="H53" s="2">
        <v>173</v>
      </c>
      <c r="I53" s="2">
        <v>1</v>
      </c>
      <c r="J53" t="s">
        <v>54</v>
      </c>
      <c r="K53" s="4">
        <v>0</v>
      </c>
      <c r="L53" s="4">
        <v>0</v>
      </c>
    </row>
    <row r="54" spans="1:12" x14ac:dyDescent="0.25">
      <c r="A54">
        <v>182</v>
      </c>
      <c r="B54">
        <v>1</v>
      </c>
      <c r="C54" t="s">
        <v>841</v>
      </c>
      <c r="D54" s="3">
        <v>0</v>
      </c>
      <c r="E54" s="4">
        <v>0</v>
      </c>
      <c r="H54" s="2">
        <v>177</v>
      </c>
      <c r="I54" s="2">
        <v>1</v>
      </c>
      <c r="J54" t="s">
        <v>55</v>
      </c>
      <c r="K54" s="4">
        <v>0</v>
      </c>
      <c r="L54" s="4">
        <v>0</v>
      </c>
    </row>
    <row r="55" spans="1:12" x14ac:dyDescent="0.25">
      <c r="A55">
        <v>186</v>
      </c>
      <c r="B55">
        <v>1</v>
      </c>
      <c r="C55" t="s">
        <v>842</v>
      </c>
      <c r="D55" s="3">
        <v>0</v>
      </c>
      <c r="E55" s="4">
        <v>0</v>
      </c>
      <c r="H55" s="2">
        <v>181</v>
      </c>
      <c r="I55" s="2">
        <v>1</v>
      </c>
      <c r="J55" t="s">
        <v>56</v>
      </c>
      <c r="K55" s="4">
        <v>0</v>
      </c>
      <c r="L55" s="4">
        <v>0</v>
      </c>
    </row>
    <row r="56" spans="1:12" x14ac:dyDescent="0.25">
      <c r="A56">
        <v>191</v>
      </c>
      <c r="B56">
        <v>1</v>
      </c>
      <c r="C56" t="s">
        <v>59</v>
      </c>
      <c r="D56" s="3">
        <v>7066.3737600001041</v>
      </c>
      <c r="E56" s="4">
        <v>7140.1017600001069</v>
      </c>
      <c r="H56" s="2">
        <v>182</v>
      </c>
      <c r="I56" s="2">
        <v>1</v>
      </c>
      <c r="J56" t="s">
        <v>57</v>
      </c>
      <c r="K56" s="4">
        <v>0</v>
      </c>
      <c r="L56" s="4">
        <v>0</v>
      </c>
    </row>
    <row r="57" spans="1:12" x14ac:dyDescent="0.25">
      <c r="A57">
        <v>192</v>
      </c>
      <c r="B57">
        <v>1</v>
      </c>
      <c r="C57" t="s">
        <v>844</v>
      </c>
      <c r="D57" s="3">
        <v>0</v>
      </c>
      <c r="E57" s="4">
        <v>0</v>
      </c>
      <c r="H57" s="2">
        <v>186</v>
      </c>
      <c r="I57" s="2">
        <v>1</v>
      </c>
      <c r="J57" t="s">
        <v>58</v>
      </c>
      <c r="K57" s="4">
        <v>0</v>
      </c>
      <c r="L57" s="4">
        <v>0</v>
      </c>
    </row>
    <row r="58" spans="1:12" x14ac:dyDescent="0.25">
      <c r="A58">
        <v>194</v>
      </c>
      <c r="B58">
        <v>1</v>
      </c>
      <c r="C58" t="s">
        <v>61</v>
      </c>
      <c r="D58" s="3">
        <v>0</v>
      </c>
      <c r="E58" s="4">
        <v>0</v>
      </c>
      <c r="H58" s="2">
        <v>191</v>
      </c>
      <c r="I58" s="2">
        <v>1</v>
      </c>
      <c r="J58" t="s">
        <v>59</v>
      </c>
      <c r="K58" s="4">
        <v>16488.205440000165</v>
      </c>
      <c r="L58" s="4">
        <v>16660.237440000055</v>
      </c>
    </row>
    <row r="59" spans="1:12" x14ac:dyDescent="0.25">
      <c r="A59">
        <v>195</v>
      </c>
      <c r="B59">
        <v>1</v>
      </c>
      <c r="C59" t="s">
        <v>846</v>
      </c>
      <c r="D59" s="3">
        <v>0</v>
      </c>
      <c r="E59" s="4">
        <v>0</v>
      </c>
      <c r="H59" s="2">
        <v>192</v>
      </c>
      <c r="I59" s="2">
        <v>1</v>
      </c>
      <c r="J59" t="s">
        <v>60</v>
      </c>
      <c r="K59" s="4">
        <v>0</v>
      </c>
      <c r="L59" s="4">
        <v>0</v>
      </c>
    </row>
    <row r="60" spans="1:12" x14ac:dyDescent="0.25">
      <c r="A60">
        <v>196</v>
      </c>
      <c r="B60">
        <v>1</v>
      </c>
      <c r="C60" t="s">
        <v>63</v>
      </c>
      <c r="D60" s="3">
        <v>1120.4265600000508</v>
      </c>
      <c r="E60" s="4">
        <v>1157.5209600001108</v>
      </c>
      <c r="H60" s="2">
        <v>194</v>
      </c>
      <c r="I60" s="2">
        <v>1</v>
      </c>
      <c r="J60" t="s">
        <v>61</v>
      </c>
      <c r="K60" s="4">
        <v>0</v>
      </c>
      <c r="L60" s="4">
        <v>0</v>
      </c>
    </row>
    <row r="61" spans="1:12" x14ac:dyDescent="0.25">
      <c r="A61">
        <v>197</v>
      </c>
      <c r="B61">
        <v>1</v>
      </c>
      <c r="C61" t="s">
        <v>64</v>
      </c>
      <c r="D61" s="3">
        <v>572.87519999995129</v>
      </c>
      <c r="E61" s="4">
        <v>593.92511999997078</v>
      </c>
      <c r="H61" s="2">
        <v>195</v>
      </c>
      <c r="I61" s="2">
        <v>1</v>
      </c>
      <c r="J61" t="s">
        <v>62</v>
      </c>
      <c r="K61" s="4">
        <v>0</v>
      </c>
      <c r="L61" s="4">
        <v>0</v>
      </c>
    </row>
    <row r="62" spans="1:12" x14ac:dyDescent="0.25">
      <c r="A62">
        <v>199</v>
      </c>
      <c r="B62">
        <v>1</v>
      </c>
      <c r="C62" t="s">
        <v>65</v>
      </c>
      <c r="D62" s="3">
        <v>2500.7990400000126</v>
      </c>
      <c r="E62" s="4">
        <v>2532.1478399999614</v>
      </c>
      <c r="H62" s="2">
        <v>196</v>
      </c>
      <c r="I62" s="2">
        <v>1</v>
      </c>
      <c r="J62" t="s">
        <v>63</v>
      </c>
      <c r="K62" s="4">
        <v>2614.328640000429</v>
      </c>
      <c r="L62" s="4">
        <v>2700.8822400001809</v>
      </c>
    </row>
    <row r="63" spans="1:12" x14ac:dyDescent="0.25">
      <c r="A63">
        <v>200</v>
      </c>
      <c r="B63">
        <v>1</v>
      </c>
      <c r="C63" t="s">
        <v>850</v>
      </c>
      <c r="D63" s="3">
        <v>0</v>
      </c>
      <c r="E63" s="4">
        <v>0</v>
      </c>
      <c r="H63" s="2">
        <v>197</v>
      </c>
      <c r="I63" s="2">
        <v>1</v>
      </c>
      <c r="J63" t="s">
        <v>64</v>
      </c>
      <c r="K63" s="4">
        <v>1336.7087999999058</v>
      </c>
      <c r="L63" s="4">
        <v>1385.82527999999</v>
      </c>
    </row>
    <row r="64" spans="1:12" x14ac:dyDescent="0.25">
      <c r="A64">
        <v>203</v>
      </c>
      <c r="B64">
        <v>1</v>
      </c>
      <c r="C64" t="s">
        <v>67</v>
      </c>
      <c r="D64" s="3">
        <v>0</v>
      </c>
      <c r="E64" s="4">
        <v>0</v>
      </c>
      <c r="H64" s="2">
        <v>199</v>
      </c>
      <c r="I64" s="2">
        <v>1</v>
      </c>
      <c r="J64" t="s">
        <v>65</v>
      </c>
      <c r="K64" s="4">
        <v>5835.1977599999518</v>
      </c>
      <c r="L64" s="4">
        <v>5908.3449599999585</v>
      </c>
    </row>
    <row r="65" spans="1:12" x14ac:dyDescent="0.25">
      <c r="A65">
        <v>204</v>
      </c>
      <c r="B65">
        <v>1</v>
      </c>
      <c r="C65" t="s">
        <v>852</v>
      </c>
      <c r="D65" s="3">
        <v>0</v>
      </c>
      <c r="E65" s="4">
        <v>0</v>
      </c>
      <c r="H65" s="2">
        <v>200</v>
      </c>
      <c r="I65" s="2">
        <v>1</v>
      </c>
      <c r="J65" t="s">
        <v>66</v>
      </c>
      <c r="K65" s="4">
        <v>0</v>
      </c>
      <c r="L65" s="4">
        <v>0</v>
      </c>
    </row>
    <row r="66" spans="1:12" x14ac:dyDescent="0.25">
      <c r="A66">
        <v>206</v>
      </c>
      <c r="B66">
        <v>1</v>
      </c>
      <c r="C66" t="s">
        <v>853</v>
      </c>
      <c r="D66" s="3">
        <v>0</v>
      </c>
      <c r="E66" s="4">
        <v>0</v>
      </c>
      <c r="H66" s="2">
        <v>203</v>
      </c>
      <c r="I66" s="2">
        <v>1</v>
      </c>
      <c r="J66" t="s">
        <v>67</v>
      </c>
      <c r="K66" s="4">
        <v>0</v>
      </c>
      <c r="L66" s="4">
        <v>0</v>
      </c>
    </row>
    <row r="67" spans="1:12" x14ac:dyDescent="0.25">
      <c r="A67">
        <v>213</v>
      </c>
      <c r="B67">
        <v>1</v>
      </c>
      <c r="C67" t="s">
        <v>70</v>
      </c>
      <c r="D67" s="3">
        <v>0</v>
      </c>
      <c r="E67" s="4">
        <v>0</v>
      </c>
      <c r="H67" s="2">
        <v>204</v>
      </c>
      <c r="I67" s="2">
        <v>1</v>
      </c>
      <c r="J67" t="s">
        <v>68</v>
      </c>
      <c r="K67" s="4">
        <v>0</v>
      </c>
      <c r="L67" s="4">
        <v>0</v>
      </c>
    </row>
    <row r="68" spans="1:12" x14ac:dyDescent="0.25">
      <c r="A68">
        <v>227</v>
      </c>
      <c r="B68">
        <v>1</v>
      </c>
      <c r="C68" t="s">
        <v>71</v>
      </c>
      <c r="D68" s="3">
        <v>0</v>
      </c>
      <c r="E68" s="4">
        <v>0</v>
      </c>
      <c r="H68" s="2">
        <v>206</v>
      </c>
      <c r="I68" s="2">
        <v>1</v>
      </c>
      <c r="J68" t="s">
        <v>69</v>
      </c>
      <c r="K68" s="4">
        <v>0</v>
      </c>
      <c r="L68" s="4">
        <v>0</v>
      </c>
    </row>
    <row r="69" spans="1:12" x14ac:dyDescent="0.25">
      <c r="A69">
        <v>229</v>
      </c>
      <c r="B69">
        <v>1</v>
      </c>
      <c r="C69" t="s">
        <v>856</v>
      </c>
      <c r="D69" s="3">
        <v>0</v>
      </c>
      <c r="E69" s="4">
        <v>0</v>
      </c>
      <c r="H69" s="2">
        <v>213</v>
      </c>
      <c r="I69" s="2">
        <v>1</v>
      </c>
      <c r="J69" t="s">
        <v>70</v>
      </c>
      <c r="K69" s="4">
        <v>0</v>
      </c>
      <c r="L69" s="4">
        <v>0</v>
      </c>
    </row>
    <row r="70" spans="1:12" x14ac:dyDescent="0.25">
      <c r="A70">
        <v>238</v>
      </c>
      <c r="B70">
        <v>1</v>
      </c>
      <c r="C70" t="s">
        <v>857</v>
      </c>
      <c r="D70" s="3">
        <v>0</v>
      </c>
      <c r="E70" s="4">
        <v>0</v>
      </c>
      <c r="H70" s="2">
        <v>227</v>
      </c>
      <c r="I70" s="2">
        <v>1</v>
      </c>
      <c r="J70" t="s">
        <v>71</v>
      </c>
      <c r="K70" s="4">
        <v>0</v>
      </c>
      <c r="L70" s="4">
        <v>0</v>
      </c>
    </row>
    <row r="71" spans="1:12" x14ac:dyDescent="0.25">
      <c r="A71">
        <v>239</v>
      </c>
      <c r="B71">
        <v>1</v>
      </c>
      <c r="C71" t="s">
        <v>858</v>
      </c>
      <c r="D71" s="3">
        <v>0</v>
      </c>
      <c r="E71" s="4">
        <v>0</v>
      </c>
      <c r="H71" s="2">
        <v>229</v>
      </c>
      <c r="I71" s="2">
        <v>1</v>
      </c>
      <c r="J71" t="s">
        <v>72</v>
      </c>
      <c r="K71" s="4">
        <v>0</v>
      </c>
      <c r="L71" s="4">
        <v>0</v>
      </c>
    </row>
    <row r="72" spans="1:12" x14ac:dyDescent="0.25">
      <c r="A72">
        <v>241</v>
      </c>
      <c r="B72">
        <v>1</v>
      </c>
      <c r="C72" t="s">
        <v>75</v>
      </c>
      <c r="D72" s="3">
        <v>0</v>
      </c>
      <c r="E72" s="4">
        <v>0</v>
      </c>
      <c r="H72" s="2">
        <v>238</v>
      </c>
      <c r="I72" s="2">
        <v>1</v>
      </c>
      <c r="J72" t="s">
        <v>73</v>
      </c>
      <c r="K72" s="4">
        <v>0</v>
      </c>
      <c r="L72" s="4">
        <v>0</v>
      </c>
    </row>
    <row r="73" spans="1:12" x14ac:dyDescent="0.25">
      <c r="A73">
        <v>242</v>
      </c>
      <c r="B73">
        <v>1</v>
      </c>
      <c r="C73" t="s">
        <v>860</v>
      </c>
      <c r="D73" s="3">
        <v>0</v>
      </c>
      <c r="E73" s="4">
        <v>0</v>
      </c>
      <c r="H73" s="2">
        <v>239</v>
      </c>
      <c r="I73" s="2">
        <v>1</v>
      </c>
      <c r="J73" t="s">
        <v>74</v>
      </c>
      <c r="K73" s="4">
        <v>0</v>
      </c>
      <c r="L73" s="4">
        <v>0</v>
      </c>
    </row>
    <row r="74" spans="1:12" x14ac:dyDescent="0.25">
      <c r="A74">
        <v>252</v>
      </c>
      <c r="B74">
        <v>1</v>
      </c>
      <c r="C74" t="s">
        <v>861</v>
      </c>
      <c r="D74" s="3">
        <v>0</v>
      </c>
      <c r="E74" s="4">
        <v>0</v>
      </c>
      <c r="H74" s="2">
        <v>241</v>
      </c>
      <c r="I74" s="2">
        <v>1</v>
      </c>
      <c r="J74" t="s">
        <v>75</v>
      </c>
      <c r="K74" s="4">
        <v>0</v>
      </c>
      <c r="L74" s="4">
        <v>0</v>
      </c>
    </row>
    <row r="75" spans="1:12" x14ac:dyDescent="0.25">
      <c r="A75">
        <v>253</v>
      </c>
      <c r="B75">
        <v>1</v>
      </c>
      <c r="C75" t="s">
        <v>862</v>
      </c>
      <c r="D75" s="3">
        <v>0</v>
      </c>
      <c r="E75" s="4">
        <v>0</v>
      </c>
      <c r="H75" s="2">
        <v>242</v>
      </c>
      <c r="I75" s="2">
        <v>1</v>
      </c>
      <c r="J75" t="s">
        <v>76</v>
      </c>
      <c r="K75" s="4">
        <v>0</v>
      </c>
      <c r="L75" s="4">
        <v>0</v>
      </c>
    </row>
    <row r="76" spans="1:12" x14ac:dyDescent="0.25">
      <c r="A76">
        <v>255</v>
      </c>
      <c r="B76">
        <v>1</v>
      </c>
      <c r="C76" t="s">
        <v>79</v>
      </c>
      <c r="D76" s="3">
        <v>0</v>
      </c>
      <c r="E76" s="4">
        <v>0</v>
      </c>
      <c r="H76" s="2">
        <v>252</v>
      </c>
      <c r="I76" s="2">
        <v>1</v>
      </c>
      <c r="J76" t="s">
        <v>77</v>
      </c>
      <c r="K76" s="4">
        <v>0</v>
      </c>
      <c r="L76" s="4">
        <v>0</v>
      </c>
    </row>
    <row r="77" spans="1:12" x14ac:dyDescent="0.25">
      <c r="A77">
        <v>256</v>
      </c>
      <c r="B77">
        <v>1</v>
      </c>
      <c r="C77" t="s">
        <v>864</v>
      </c>
      <c r="D77" s="3">
        <v>0</v>
      </c>
      <c r="E77" s="4">
        <v>0</v>
      </c>
      <c r="H77" s="2">
        <v>253</v>
      </c>
      <c r="I77" s="2">
        <v>1</v>
      </c>
      <c r="J77" t="s">
        <v>78</v>
      </c>
      <c r="K77" s="4">
        <v>0</v>
      </c>
      <c r="L77" s="4">
        <v>0</v>
      </c>
    </row>
    <row r="78" spans="1:12" x14ac:dyDescent="0.25">
      <c r="A78">
        <v>261</v>
      </c>
      <c r="B78">
        <v>1</v>
      </c>
      <c r="C78" t="s">
        <v>865</v>
      </c>
      <c r="D78" s="3">
        <v>0</v>
      </c>
      <c r="E78" s="4">
        <v>0</v>
      </c>
      <c r="H78" s="2">
        <v>255</v>
      </c>
      <c r="I78" s="2">
        <v>1</v>
      </c>
      <c r="J78" t="s">
        <v>79</v>
      </c>
      <c r="K78" s="4">
        <v>0</v>
      </c>
      <c r="L78" s="4">
        <v>0</v>
      </c>
    </row>
    <row r="79" spans="1:12" x14ac:dyDescent="0.25">
      <c r="A79">
        <v>264</v>
      </c>
      <c r="B79">
        <v>1</v>
      </c>
      <c r="C79" t="s">
        <v>866</v>
      </c>
      <c r="D79" s="3">
        <v>0</v>
      </c>
      <c r="E79" s="4">
        <v>0</v>
      </c>
      <c r="H79" s="2">
        <v>256</v>
      </c>
      <c r="I79" s="2">
        <v>1</v>
      </c>
      <c r="J79" t="s">
        <v>80</v>
      </c>
      <c r="K79" s="4">
        <v>0</v>
      </c>
      <c r="L79" s="4">
        <v>0</v>
      </c>
    </row>
    <row r="80" spans="1:12" x14ac:dyDescent="0.25">
      <c r="A80">
        <v>270</v>
      </c>
      <c r="B80">
        <v>1</v>
      </c>
      <c r="C80" t="s">
        <v>83</v>
      </c>
      <c r="D80" s="3">
        <v>3147.583680000098</v>
      </c>
      <c r="E80" s="4">
        <v>3307.1932800000068</v>
      </c>
      <c r="H80" s="2">
        <v>261</v>
      </c>
      <c r="I80" s="2">
        <v>1</v>
      </c>
      <c r="J80" t="s">
        <v>81</v>
      </c>
      <c r="K80" s="4">
        <v>0</v>
      </c>
      <c r="L80" s="4">
        <v>0</v>
      </c>
    </row>
    <row r="81" spans="1:12" x14ac:dyDescent="0.25">
      <c r="A81">
        <v>271</v>
      </c>
      <c r="B81">
        <v>1</v>
      </c>
      <c r="C81" t="s">
        <v>84</v>
      </c>
      <c r="D81" s="3">
        <v>2778.408000000054</v>
      </c>
      <c r="E81" s="4">
        <v>2847.1478399999905</v>
      </c>
      <c r="H81" s="2">
        <v>264</v>
      </c>
      <c r="I81" s="2">
        <v>1</v>
      </c>
      <c r="J81" t="s">
        <v>82</v>
      </c>
      <c r="K81" s="4">
        <v>0</v>
      </c>
      <c r="L81" s="4">
        <v>0</v>
      </c>
    </row>
    <row r="82" spans="1:12" x14ac:dyDescent="0.25">
      <c r="A82">
        <v>272</v>
      </c>
      <c r="B82">
        <v>1</v>
      </c>
      <c r="C82" t="s">
        <v>85</v>
      </c>
      <c r="D82" s="3">
        <v>0</v>
      </c>
      <c r="E82" s="4">
        <v>0</v>
      </c>
      <c r="H82" s="2">
        <v>270</v>
      </c>
      <c r="I82" s="2">
        <v>1</v>
      </c>
      <c r="J82" t="s">
        <v>83</v>
      </c>
      <c r="K82" s="4">
        <v>7344.3619200001704</v>
      </c>
      <c r="L82" s="4">
        <v>7716.7843200000934</v>
      </c>
    </row>
    <row r="83" spans="1:12" x14ac:dyDescent="0.25">
      <c r="A83">
        <v>273</v>
      </c>
      <c r="B83">
        <v>1</v>
      </c>
      <c r="C83" t="s">
        <v>86</v>
      </c>
      <c r="D83" s="3">
        <v>0</v>
      </c>
      <c r="E83" s="4">
        <v>0</v>
      </c>
      <c r="H83" s="2">
        <v>271</v>
      </c>
      <c r="I83" s="2">
        <v>1</v>
      </c>
      <c r="J83" t="s">
        <v>84</v>
      </c>
      <c r="K83" s="4">
        <v>6482.9520000000484</v>
      </c>
      <c r="L83" s="4">
        <v>6643.3449600001331</v>
      </c>
    </row>
    <row r="84" spans="1:12" x14ac:dyDescent="0.25">
      <c r="A84">
        <v>276</v>
      </c>
      <c r="B84">
        <v>1</v>
      </c>
      <c r="C84" t="s">
        <v>87</v>
      </c>
      <c r="D84" s="3">
        <v>0</v>
      </c>
      <c r="E84" s="4">
        <v>0</v>
      </c>
      <c r="H84" s="2">
        <v>272</v>
      </c>
      <c r="I84" s="2">
        <v>1</v>
      </c>
      <c r="J84" t="s">
        <v>85</v>
      </c>
      <c r="K84" s="4">
        <v>0</v>
      </c>
      <c r="L84" s="4">
        <v>0</v>
      </c>
    </row>
    <row r="85" spans="1:12" x14ac:dyDescent="0.25">
      <c r="A85">
        <v>277</v>
      </c>
      <c r="B85">
        <v>1</v>
      </c>
      <c r="C85" t="s">
        <v>872</v>
      </c>
      <c r="D85" s="3">
        <v>0</v>
      </c>
      <c r="E85" s="4">
        <v>0</v>
      </c>
      <c r="H85" s="2">
        <v>273</v>
      </c>
      <c r="I85" s="2">
        <v>1</v>
      </c>
      <c r="J85" t="s">
        <v>86</v>
      </c>
      <c r="K85" s="4">
        <v>0</v>
      </c>
      <c r="L85" s="4">
        <v>0</v>
      </c>
    </row>
    <row r="86" spans="1:12" x14ac:dyDescent="0.25">
      <c r="A86">
        <v>278</v>
      </c>
      <c r="B86">
        <v>1</v>
      </c>
      <c r="C86" t="s">
        <v>873</v>
      </c>
      <c r="D86" s="3">
        <v>0</v>
      </c>
      <c r="E86" s="4">
        <v>0</v>
      </c>
      <c r="H86" s="2">
        <v>276</v>
      </c>
      <c r="I86" s="2">
        <v>1</v>
      </c>
      <c r="J86" t="s">
        <v>87</v>
      </c>
      <c r="K86" s="4">
        <v>0</v>
      </c>
      <c r="L86" s="4">
        <v>0</v>
      </c>
    </row>
    <row r="87" spans="1:12" x14ac:dyDescent="0.25">
      <c r="A87">
        <v>279</v>
      </c>
      <c r="B87">
        <v>1</v>
      </c>
      <c r="C87" t="s">
        <v>90</v>
      </c>
      <c r="D87" s="3">
        <v>1861.7788799996488</v>
      </c>
      <c r="E87" s="4">
        <v>1934.3376000002027</v>
      </c>
      <c r="H87" s="2">
        <v>277</v>
      </c>
      <c r="I87" s="2">
        <v>1</v>
      </c>
      <c r="J87" t="s">
        <v>88</v>
      </c>
      <c r="K87" s="4">
        <v>0</v>
      </c>
      <c r="L87" s="4">
        <v>0</v>
      </c>
    </row>
    <row r="88" spans="1:12" x14ac:dyDescent="0.25">
      <c r="A88">
        <v>280</v>
      </c>
      <c r="B88">
        <v>1</v>
      </c>
      <c r="C88" t="s">
        <v>91</v>
      </c>
      <c r="D88" s="3">
        <v>3420.1065600000438</v>
      </c>
      <c r="E88" s="4">
        <v>3443.7571199999657</v>
      </c>
      <c r="H88" s="2">
        <v>278</v>
      </c>
      <c r="I88" s="2">
        <v>1</v>
      </c>
      <c r="J88" t="s">
        <v>89</v>
      </c>
      <c r="K88" s="4">
        <v>0</v>
      </c>
      <c r="L88" s="4">
        <v>0</v>
      </c>
    </row>
    <row r="89" spans="1:12" x14ac:dyDescent="0.25">
      <c r="A89">
        <v>281</v>
      </c>
      <c r="B89">
        <v>1</v>
      </c>
      <c r="C89" t="s">
        <v>92</v>
      </c>
      <c r="D89" s="3">
        <v>13925.819519999903</v>
      </c>
      <c r="E89" s="4">
        <v>14298.914879999822</v>
      </c>
      <c r="H89" s="2">
        <v>279</v>
      </c>
      <c r="I89" s="2">
        <v>1</v>
      </c>
      <c r="J89" t="s">
        <v>90</v>
      </c>
      <c r="K89" s="4">
        <v>4344.1507199998014</v>
      </c>
      <c r="L89" s="4">
        <v>4513.4544000001624</v>
      </c>
    </row>
    <row r="90" spans="1:12" x14ac:dyDescent="0.25">
      <c r="A90">
        <v>282</v>
      </c>
      <c r="B90">
        <v>1</v>
      </c>
      <c r="C90" t="s">
        <v>93</v>
      </c>
      <c r="D90" s="3">
        <v>0</v>
      </c>
      <c r="E90" s="4">
        <v>0</v>
      </c>
      <c r="H90" s="2">
        <v>280</v>
      </c>
      <c r="I90" s="2">
        <v>1</v>
      </c>
      <c r="J90" t="s">
        <v>91</v>
      </c>
      <c r="K90" s="4">
        <v>7980.2486400000053</v>
      </c>
      <c r="L90" s="4">
        <v>8035.4332799998811</v>
      </c>
    </row>
    <row r="91" spans="1:12" x14ac:dyDescent="0.25">
      <c r="A91">
        <v>283</v>
      </c>
      <c r="B91">
        <v>1</v>
      </c>
      <c r="C91" t="s">
        <v>94</v>
      </c>
      <c r="D91" s="3">
        <v>0</v>
      </c>
      <c r="E91" s="4">
        <v>0</v>
      </c>
      <c r="H91" s="2">
        <v>281</v>
      </c>
      <c r="I91" s="2">
        <v>1</v>
      </c>
      <c r="J91" t="s">
        <v>92</v>
      </c>
      <c r="K91" s="4">
        <v>32493.578879999928</v>
      </c>
      <c r="L91" s="4">
        <v>33364.13471999974</v>
      </c>
    </row>
    <row r="92" spans="1:12" x14ac:dyDescent="0.25">
      <c r="A92">
        <v>284</v>
      </c>
      <c r="B92">
        <v>1</v>
      </c>
      <c r="C92" t="s">
        <v>95</v>
      </c>
      <c r="D92" s="3">
        <v>0</v>
      </c>
      <c r="E92" s="4">
        <v>0</v>
      </c>
      <c r="H92" s="2">
        <v>282</v>
      </c>
      <c r="I92" s="2">
        <v>1</v>
      </c>
      <c r="J92" t="s">
        <v>93</v>
      </c>
      <c r="K92" s="4">
        <v>0</v>
      </c>
      <c r="L92" s="4">
        <v>0</v>
      </c>
    </row>
    <row r="93" spans="1:12" x14ac:dyDescent="0.25">
      <c r="A93">
        <v>286</v>
      </c>
      <c r="B93">
        <v>1</v>
      </c>
      <c r="C93" t="s">
        <v>96</v>
      </c>
      <c r="D93" s="3">
        <v>0</v>
      </c>
      <c r="E93" s="4">
        <v>0</v>
      </c>
      <c r="H93" s="2">
        <v>283</v>
      </c>
      <c r="I93" s="2">
        <v>1</v>
      </c>
      <c r="J93" t="s">
        <v>94</v>
      </c>
      <c r="K93" s="4">
        <v>0</v>
      </c>
      <c r="L93" s="4">
        <v>0</v>
      </c>
    </row>
    <row r="94" spans="1:12" x14ac:dyDescent="0.25">
      <c r="A94">
        <v>294</v>
      </c>
      <c r="B94">
        <v>1</v>
      </c>
      <c r="C94" t="s">
        <v>881</v>
      </c>
      <c r="D94" s="3">
        <v>0</v>
      </c>
      <c r="E94" s="4">
        <v>0</v>
      </c>
      <c r="H94" s="2">
        <v>284</v>
      </c>
      <c r="I94" s="2">
        <v>1</v>
      </c>
      <c r="J94" t="s">
        <v>95</v>
      </c>
      <c r="K94" s="4">
        <v>0</v>
      </c>
      <c r="L94" s="4">
        <v>0</v>
      </c>
    </row>
    <row r="95" spans="1:12" x14ac:dyDescent="0.25">
      <c r="A95">
        <v>297</v>
      </c>
      <c r="B95">
        <v>1</v>
      </c>
      <c r="C95" t="s">
        <v>882</v>
      </c>
      <c r="D95" s="3">
        <v>0</v>
      </c>
      <c r="E95" s="4">
        <v>0</v>
      </c>
      <c r="H95" s="2">
        <v>286</v>
      </c>
      <c r="I95" s="2">
        <v>1</v>
      </c>
      <c r="J95" t="s">
        <v>96</v>
      </c>
      <c r="K95" s="4">
        <v>0</v>
      </c>
      <c r="L95" s="4">
        <v>0</v>
      </c>
    </row>
    <row r="96" spans="1:12" x14ac:dyDescent="0.25">
      <c r="A96">
        <v>299</v>
      </c>
      <c r="B96">
        <v>1</v>
      </c>
      <c r="C96" t="s">
        <v>883</v>
      </c>
      <c r="D96" s="3">
        <v>0</v>
      </c>
      <c r="E96" s="4">
        <v>0</v>
      </c>
      <c r="H96" s="2">
        <v>294</v>
      </c>
      <c r="I96" s="2">
        <v>1</v>
      </c>
      <c r="J96" t="s">
        <v>97</v>
      </c>
      <c r="K96" s="4">
        <v>0</v>
      </c>
      <c r="L96" s="4">
        <v>0</v>
      </c>
    </row>
    <row r="97" spans="1:12" x14ac:dyDescent="0.25">
      <c r="A97">
        <v>300</v>
      </c>
      <c r="B97">
        <v>1</v>
      </c>
      <c r="C97" t="s">
        <v>884</v>
      </c>
      <c r="D97" s="3">
        <v>0</v>
      </c>
      <c r="E97" s="4">
        <v>0</v>
      </c>
      <c r="H97" s="2">
        <v>297</v>
      </c>
      <c r="I97" s="2">
        <v>1</v>
      </c>
      <c r="J97" t="s">
        <v>98</v>
      </c>
      <c r="K97" s="4">
        <v>0</v>
      </c>
      <c r="L97" s="4">
        <v>0</v>
      </c>
    </row>
    <row r="98" spans="1:12" x14ac:dyDescent="0.25">
      <c r="A98">
        <v>306</v>
      </c>
      <c r="B98">
        <v>1</v>
      </c>
      <c r="C98" t="s">
        <v>885</v>
      </c>
      <c r="D98" s="3">
        <v>0</v>
      </c>
      <c r="E98" s="4">
        <v>0</v>
      </c>
      <c r="H98" s="2">
        <v>299</v>
      </c>
      <c r="I98" s="2">
        <v>1</v>
      </c>
      <c r="J98" t="s">
        <v>99</v>
      </c>
      <c r="K98" s="4">
        <v>0</v>
      </c>
      <c r="L98" s="4">
        <v>0</v>
      </c>
    </row>
    <row r="99" spans="1:12" x14ac:dyDescent="0.25">
      <c r="A99">
        <v>308</v>
      </c>
      <c r="B99">
        <v>1</v>
      </c>
      <c r="C99" t="s">
        <v>886</v>
      </c>
      <c r="D99" s="3">
        <v>0</v>
      </c>
      <c r="E99" s="4">
        <v>0</v>
      </c>
      <c r="H99" s="2">
        <v>300</v>
      </c>
      <c r="I99" s="2">
        <v>1</v>
      </c>
      <c r="J99" t="s">
        <v>100</v>
      </c>
      <c r="K99" s="4">
        <v>0</v>
      </c>
      <c r="L99" s="4">
        <v>0</v>
      </c>
    </row>
    <row r="100" spans="1:12" x14ac:dyDescent="0.25">
      <c r="A100">
        <v>309</v>
      </c>
      <c r="B100">
        <v>1</v>
      </c>
      <c r="C100" t="s">
        <v>887</v>
      </c>
      <c r="D100" s="3">
        <v>356.29632000000129</v>
      </c>
      <c r="E100" s="4">
        <v>377.383679999999</v>
      </c>
      <c r="H100" s="2">
        <v>306</v>
      </c>
      <c r="I100" s="2">
        <v>1</v>
      </c>
      <c r="J100" t="s">
        <v>101</v>
      </c>
      <c r="K100" s="4">
        <v>0</v>
      </c>
      <c r="L100" s="4">
        <v>0</v>
      </c>
    </row>
    <row r="101" spans="1:12" x14ac:dyDescent="0.25">
      <c r="A101">
        <v>314</v>
      </c>
      <c r="B101">
        <v>1</v>
      </c>
      <c r="C101" t="s">
        <v>888</v>
      </c>
      <c r="D101" s="3">
        <v>0</v>
      </c>
      <c r="E101" s="4">
        <v>0</v>
      </c>
      <c r="H101" s="2">
        <v>308</v>
      </c>
      <c r="I101" s="2">
        <v>1</v>
      </c>
      <c r="J101" t="s">
        <v>102</v>
      </c>
      <c r="K101" s="4">
        <v>0</v>
      </c>
      <c r="L101" s="4">
        <v>0</v>
      </c>
    </row>
    <row r="102" spans="1:12" x14ac:dyDescent="0.25">
      <c r="A102">
        <v>316</v>
      </c>
      <c r="B102">
        <v>1</v>
      </c>
      <c r="C102" t="s">
        <v>889</v>
      </c>
      <c r="D102" s="3">
        <v>0</v>
      </c>
      <c r="E102" s="4">
        <v>0</v>
      </c>
      <c r="H102" s="2">
        <v>309</v>
      </c>
      <c r="I102" s="2">
        <v>1</v>
      </c>
      <c r="J102" t="s">
        <v>103</v>
      </c>
      <c r="K102" s="4">
        <v>831.35808000000543</v>
      </c>
      <c r="L102" s="4">
        <v>880.56192000000738</v>
      </c>
    </row>
    <row r="103" spans="1:12" x14ac:dyDescent="0.25">
      <c r="A103">
        <v>317</v>
      </c>
      <c r="B103">
        <v>1</v>
      </c>
      <c r="C103" t="s">
        <v>890</v>
      </c>
      <c r="D103" s="3">
        <v>0</v>
      </c>
      <c r="E103" s="4">
        <v>0</v>
      </c>
      <c r="H103" s="2">
        <v>314</v>
      </c>
      <c r="I103" s="2">
        <v>1</v>
      </c>
      <c r="J103" t="s">
        <v>104</v>
      </c>
      <c r="K103" s="4">
        <v>0</v>
      </c>
      <c r="L103" s="4">
        <v>0</v>
      </c>
    </row>
    <row r="104" spans="1:12" x14ac:dyDescent="0.25">
      <c r="A104">
        <v>318</v>
      </c>
      <c r="B104">
        <v>1</v>
      </c>
      <c r="C104" t="s">
        <v>891</v>
      </c>
      <c r="D104" s="3">
        <v>0</v>
      </c>
      <c r="E104" s="4">
        <v>0</v>
      </c>
      <c r="H104" s="2">
        <v>316</v>
      </c>
      <c r="I104" s="2">
        <v>1</v>
      </c>
      <c r="J104" t="s">
        <v>105</v>
      </c>
      <c r="K104" s="4">
        <v>0</v>
      </c>
      <c r="L104" s="4">
        <v>0</v>
      </c>
    </row>
    <row r="105" spans="1:12" x14ac:dyDescent="0.25">
      <c r="A105">
        <v>319</v>
      </c>
      <c r="B105">
        <v>1</v>
      </c>
      <c r="C105" t="s">
        <v>892</v>
      </c>
      <c r="D105" s="3">
        <v>0</v>
      </c>
      <c r="E105" s="4">
        <v>0</v>
      </c>
      <c r="H105" s="2">
        <v>317</v>
      </c>
      <c r="I105" s="2">
        <v>1</v>
      </c>
      <c r="J105" t="s">
        <v>106</v>
      </c>
      <c r="K105" s="4">
        <v>0</v>
      </c>
      <c r="L105" s="4">
        <v>0</v>
      </c>
    </row>
    <row r="106" spans="1:12" x14ac:dyDescent="0.25">
      <c r="A106">
        <v>323</v>
      </c>
      <c r="B106">
        <v>2</v>
      </c>
      <c r="C106" t="s">
        <v>893</v>
      </c>
      <c r="D106" s="3">
        <v>0</v>
      </c>
      <c r="E106" s="4">
        <v>0</v>
      </c>
      <c r="H106" s="2">
        <v>318</v>
      </c>
      <c r="I106" s="2">
        <v>1</v>
      </c>
      <c r="J106" t="s">
        <v>107</v>
      </c>
      <c r="K106" s="4">
        <v>0</v>
      </c>
      <c r="L106" s="4">
        <v>0</v>
      </c>
    </row>
    <row r="107" spans="1:12" x14ac:dyDescent="0.25">
      <c r="A107">
        <v>330</v>
      </c>
      <c r="B107">
        <v>1</v>
      </c>
      <c r="C107" t="s">
        <v>894</v>
      </c>
      <c r="D107" s="3">
        <v>0</v>
      </c>
      <c r="E107" s="4">
        <v>0</v>
      </c>
      <c r="H107" s="2">
        <v>319</v>
      </c>
      <c r="I107" s="2">
        <v>1</v>
      </c>
      <c r="J107" t="s">
        <v>108</v>
      </c>
      <c r="K107" s="4">
        <v>0</v>
      </c>
      <c r="L107" s="4">
        <v>0</v>
      </c>
    </row>
    <row r="108" spans="1:12" x14ac:dyDescent="0.25">
      <c r="A108">
        <v>332</v>
      </c>
      <c r="B108">
        <v>1</v>
      </c>
      <c r="C108" t="s">
        <v>895</v>
      </c>
      <c r="D108" s="3">
        <v>0</v>
      </c>
      <c r="E108" s="4">
        <v>0</v>
      </c>
      <c r="H108" s="2">
        <v>323</v>
      </c>
      <c r="I108" s="2">
        <v>2</v>
      </c>
      <c r="J108" t="s">
        <v>109</v>
      </c>
      <c r="K108" s="4">
        <v>0</v>
      </c>
      <c r="L108" s="4">
        <v>0</v>
      </c>
    </row>
    <row r="109" spans="1:12" x14ac:dyDescent="0.25">
      <c r="A109">
        <v>333</v>
      </c>
      <c r="B109">
        <v>1</v>
      </c>
      <c r="C109" t="s">
        <v>896</v>
      </c>
      <c r="D109" s="3">
        <v>0</v>
      </c>
      <c r="E109" s="4">
        <v>0</v>
      </c>
      <c r="H109" s="2">
        <v>330</v>
      </c>
      <c r="I109" s="2">
        <v>1</v>
      </c>
      <c r="J109" t="s">
        <v>110</v>
      </c>
      <c r="K109" s="4">
        <v>0</v>
      </c>
      <c r="L109" s="4">
        <v>0</v>
      </c>
    </row>
    <row r="110" spans="1:12" x14ac:dyDescent="0.25">
      <c r="A110">
        <v>345</v>
      </c>
      <c r="B110">
        <v>1</v>
      </c>
      <c r="C110" t="s">
        <v>113</v>
      </c>
      <c r="D110" s="3">
        <v>0</v>
      </c>
      <c r="E110" s="4">
        <v>0</v>
      </c>
      <c r="H110" s="2">
        <v>332</v>
      </c>
      <c r="I110" s="2">
        <v>1</v>
      </c>
      <c r="J110" t="s">
        <v>111</v>
      </c>
      <c r="K110" s="4">
        <v>0</v>
      </c>
      <c r="L110" s="4">
        <v>0</v>
      </c>
    </row>
    <row r="111" spans="1:12" x14ac:dyDescent="0.25">
      <c r="A111">
        <v>347</v>
      </c>
      <c r="B111">
        <v>1</v>
      </c>
      <c r="C111" t="s">
        <v>114</v>
      </c>
      <c r="D111" s="3">
        <v>3051.2880000000587</v>
      </c>
      <c r="E111" s="4">
        <v>3201.2553600000101</v>
      </c>
      <c r="H111" s="2">
        <v>333</v>
      </c>
      <c r="I111" s="2">
        <v>1</v>
      </c>
      <c r="J111" t="s">
        <v>112</v>
      </c>
      <c r="K111" s="4">
        <v>0</v>
      </c>
      <c r="L111" s="4">
        <v>0</v>
      </c>
    </row>
    <row r="112" spans="1:12" x14ac:dyDescent="0.25">
      <c r="A112">
        <v>356</v>
      </c>
      <c r="B112">
        <v>1</v>
      </c>
      <c r="C112" t="s">
        <v>899</v>
      </c>
      <c r="D112" s="3">
        <v>0</v>
      </c>
      <c r="E112" s="4">
        <v>0</v>
      </c>
      <c r="H112" s="2">
        <v>345</v>
      </c>
      <c r="I112" s="2">
        <v>1</v>
      </c>
      <c r="J112" t="s">
        <v>113</v>
      </c>
      <c r="K112" s="4">
        <v>0</v>
      </c>
      <c r="L112" s="4">
        <v>0</v>
      </c>
    </row>
    <row r="113" spans="1:12" x14ac:dyDescent="0.25">
      <c r="A113">
        <v>361</v>
      </c>
      <c r="B113">
        <v>1</v>
      </c>
      <c r="C113" t="s">
        <v>900</v>
      </c>
      <c r="D113" s="3">
        <v>0</v>
      </c>
      <c r="E113" s="4">
        <v>0</v>
      </c>
      <c r="H113" s="2">
        <v>347</v>
      </c>
      <c r="I113" s="2">
        <v>1</v>
      </c>
      <c r="J113" t="s">
        <v>114</v>
      </c>
      <c r="K113" s="4">
        <v>7119.6720000001369</v>
      </c>
      <c r="L113" s="4">
        <v>7469.5958399999654</v>
      </c>
    </row>
    <row r="114" spans="1:12" x14ac:dyDescent="0.25">
      <c r="A114">
        <v>362</v>
      </c>
      <c r="B114">
        <v>1</v>
      </c>
      <c r="C114" t="s">
        <v>901</v>
      </c>
      <c r="D114" s="3">
        <v>0</v>
      </c>
      <c r="E114" s="4">
        <v>0</v>
      </c>
      <c r="H114" s="2">
        <v>356</v>
      </c>
      <c r="I114" s="2">
        <v>1</v>
      </c>
      <c r="J114" t="s">
        <v>115</v>
      </c>
      <c r="K114" s="4">
        <v>0</v>
      </c>
      <c r="L114" s="4">
        <v>0</v>
      </c>
    </row>
    <row r="115" spans="1:12" x14ac:dyDescent="0.25">
      <c r="A115">
        <v>363</v>
      </c>
      <c r="B115">
        <v>1</v>
      </c>
      <c r="C115" t="s">
        <v>902</v>
      </c>
      <c r="D115" s="3">
        <v>112.61088000000109</v>
      </c>
      <c r="E115" s="4">
        <v>114.34464000000025</v>
      </c>
      <c r="H115" s="2">
        <v>361</v>
      </c>
      <c r="I115" s="2">
        <v>1</v>
      </c>
      <c r="J115" t="s">
        <v>116</v>
      </c>
      <c r="K115" s="4">
        <v>0</v>
      </c>
      <c r="L115" s="4">
        <v>0</v>
      </c>
    </row>
    <row r="116" spans="1:12" x14ac:dyDescent="0.25">
      <c r="A116">
        <v>378</v>
      </c>
      <c r="B116">
        <v>1</v>
      </c>
      <c r="C116" t="s">
        <v>119</v>
      </c>
      <c r="D116" s="3">
        <v>0</v>
      </c>
      <c r="E116" s="4">
        <v>0</v>
      </c>
      <c r="H116" s="2">
        <v>362</v>
      </c>
      <c r="I116" s="2">
        <v>1</v>
      </c>
      <c r="J116" t="s">
        <v>117</v>
      </c>
      <c r="K116" s="4">
        <v>0</v>
      </c>
      <c r="L116" s="4">
        <v>0</v>
      </c>
    </row>
    <row r="117" spans="1:12" x14ac:dyDescent="0.25">
      <c r="A117">
        <v>381</v>
      </c>
      <c r="B117">
        <v>1</v>
      </c>
      <c r="C117" t="s">
        <v>904</v>
      </c>
      <c r="D117" s="3">
        <v>0</v>
      </c>
      <c r="E117" s="4">
        <v>0</v>
      </c>
      <c r="H117" s="2">
        <v>363</v>
      </c>
      <c r="I117" s="2">
        <v>1</v>
      </c>
      <c r="J117" t="s">
        <v>118</v>
      </c>
      <c r="K117" s="4">
        <v>262.75872000000163</v>
      </c>
      <c r="L117" s="4">
        <v>266.8041600000015</v>
      </c>
    </row>
    <row r="118" spans="1:12" x14ac:dyDescent="0.25">
      <c r="A118">
        <v>390</v>
      </c>
      <c r="B118">
        <v>1</v>
      </c>
      <c r="C118" t="s">
        <v>905</v>
      </c>
      <c r="D118" s="3">
        <v>235.59263999999894</v>
      </c>
      <c r="E118" s="4">
        <v>254.08223999999973</v>
      </c>
      <c r="H118" s="2">
        <v>378</v>
      </c>
      <c r="I118" s="2">
        <v>1</v>
      </c>
      <c r="J118" t="s">
        <v>119</v>
      </c>
      <c r="K118" s="4">
        <v>0</v>
      </c>
      <c r="L118" s="4">
        <v>0</v>
      </c>
    </row>
    <row r="119" spans="1:12" x14ac:dyDescent="0.25">
      <c r="A119">
        <v>391</v>
      </c>
      <c r="B119">
        <v>1</v>
      </c>
      <c r="C119" t="s">
        <v>122</v>
      </c>
      <c r="D119" s="3">
        <v>0</v>
      </c>
      <c r="E119" s="4">
        <v>0</v>
      </c>
      <c r="H119" s="2">
        <v>381</v>
      </c>
      <c r="I119" s="2">
        <v>1</v>
      </c>
      <c r="J119" t="s">
        <v>120</v>
      </c>
      <c r="K119" s="4">
        <v>0</v>
      </c>
      <c r="L119" s="4">
        <v>0</v>
      </c>
    </row>
    <row r="120" spans="1:12" x14ac:dyDescent="0.25">
      <c r="A120">
        <v>402</v>
      </c>
      <c r="B120">
        <v>1</v>
      </c>
      <c r="C120" t="s">
        <v>123</v>
      </c>
      <c r="D120" s="3">
        <v>0</v>
      </c>
      <c r="E120" s="4">
        <v>0</v>
      </c>
      <c r="H120" s="2">
        <v>390</v>
      </c>
      <c r="I120" s="2">
        <v>1</v>
      </c>
      <c r="J120" t="s">
        <v>121</v>
      </c>
      <c r="K120" s="4">
        <v>549.71615999999995</v>
      </c>
      <c r="L120" s="4">
        <v>592.85855999999694</v>
      </c>
    </row>
    <row r="121" spans="1:12" x14ac:dyDescent="0.25">
      <c r="A121">
        <v>403</v>
      </c>
      <c r="B121">
        <v>1</v>
      </c>
      <c r="C121" t="s">
        <v>124</v>
      </c>
      <c r="D121" s="3">
        <v>0</v>
      </c>
      <c r="E121" s="4">
        <v>0</v>
      </c>
      <c r="H121" s="2">
        <v>391</v>
      </c>
      <c r="I121" s="2">
        <v>1</v>
      </c>
      <c r="J121" t="s">
        <v>122</v>
      </c>
      <c r="K121" s="4">
        <v>0</v>
      </c>
      <c r="L121" s="4">
        <v>0</v>
      </c>
    </row>
    <row r="122" spans="1:12" x14ac:dyDescent="0.25">
      <c r="A122">
        <v>404</v>
      </c>
      <c r="B122">
        <v>1</v>
      </c>
      <c r="C122" t="s">
        <v>909</v>
      </c>
      <c r="D122" s="3">
        <v>0</v>
      </c>
      <c r="E122" s="4">
        <v>0</v>
      </c>
      <c r="H122" s="2">
        <v>402</v>
      </c>
      <c r="I122" s="2">
        <v>1</v>
      </c>
      <c r="J122" t="s">
        <v>123</v>
      </c>
      <c r="K122" s="4">
        <v>0</v>
      </c>
      <c r="L122" s="4">
        <v>0</v>
      </c>
    </row>
    <row r="123" spans="1:12" x14ac:dyDescent="0.25">
      <c r="A123">
        <v>413</v>
      </c>
      <c r="B123">
        <v>1</v>
      </c>
      <c r="C123" t="s">
        <v>126</v>
      </c>
      <c r="D123" s="3">
        <v>1799.9193599999708</v>
      </c>
      <c r="E123" s="4">
        <v>1839.7295999999915</v>
      </c>
      <c r="H123" s="2">
        <v>403</v>
      </c>
      <c r="I123" s="2">
        <v>1</v>
      </c>
      <c r="J123" t="s">
        <v>124</v>
      </c>
      <c r="K123" s="4">
        <v>0</v>
      </c>
      <c r="L123" s="4">
        <v>0</v>
      </c>
    </row>
    <row r="124" spans="1:12" x14ac:dyDescent="0.25">
      <c r="A124">
        <v>414</v>
      </c>
      <c r="B124">
        <v>1</v>
      </c>
      <c r="C124" t="s">
        <v>127</v>
      </c>
      <c r="D124" s="3">
        <v>0</v>
      </c>
      <c r="E124" s="4">
        <v>0</v>
      </c>
      <c r="H124" s="2">
        <v>404</v>
      </c>
      <c r="I124" s="2">
        <v>1</v>
      </c>
      <c r="J124" t="s">
        <v>125</v>
      </c>
      <c r="K124" s="4">
        <v>0</v>
      </c>
      <c r="L124" s="4">
        <v>0</v>
      </c>
    </row>
    <row r="125" spans="1:12" x14ac:dyDescent="0.25">
      <c r="A125">
        <v>415</v>
      </c>
      <c r="B125">
        <v>1</v>
      </c>
      <c r="C125" t="s">
        <v>128</v>
      </c>
      <c r="D125" s="3">
        <v>50.636160000000018</v>
      </c>
      <c r="E125" s="4">
        <v>56.206079999999929</v>
      </c>
      <c r="H125" s="2">
        <v>413</v>
      </c>
      <c r="I125" s="2">
        <v>1</v>
      </c>
      <c r="J125" t="s">
        <v>126</v>
      </c>
      <c r="K125" s="4">
        <v>4199.8118399999221</v>
      </c>
      <c r="L125" s="4">
        <v>4292.7024000000092</v>
      </c>
    </row>
    <row r="126" spans="1:12" x14ac:dyDescent="0.25">
      <c r="A126">
        <v>423</v>
      </c>
      <c r="B126">
        <v>1</v>
      </c>
      <c r="C126" t="s">
        <v>913</v>
      </c>
      <c r="D126" s="3">
        <v>0</v>
      </c>
      <c r="E126" s="4">
        <v>0</v>
      </c>
      <c r="H126" s="2">
        <v>414</v>
      </c>
      <c r="I126" s="2">
        <v>1</v>
      </c>
      <c r="J126" t="s">
        <v>127</v>
      </c>
      <c r="K126" s="4">
        <v>0</v>
      </c>
      <c r="L126" s="4">
        <v>0</v>
      </c>
    </row>
    <row r="127" spans="1:12" x14ac:dyDescent="0.25">
      <c r="A127">
        <v>424</v>
      </c>
      <c r="B127">
        <v>1</v>
      </c>
      <c r="C127" t="s">
        <v>914</v>
      </c>
      <c r="D127" s="3">
        <v>0</v>
      </c>
      <c r="E127" s="4">
        <v>0</v>
      </c>
      <c r="H127" s="2">
        <v>415</v>
      </c>
      <c r="I127" s="2">
        <v>1</v>
      </c>
      <c r="J127" t="s">
        <v>128</v>
      </c>
      <c r="K127" s="4">
        <v>118.15104000000065</v>
      </c>
      <c r="L127" s="4">
        <v>131.14751999999862</v>
      </c>
    </row>
    <row r="128" spans="1:12" x14ac:dyDescent="0.25">
      <c r="A128">
        <v>432</v>
      </c>
      <c r="B128">
        <v>1</v>
      </c>
      <c r="C128" t="s">
        <v>915</v>
      </c>
      <c r="D128" s="3">
        <v>0</v>
      </c>
      <c r="E128" s="4">
        <v>0</v>
      </c>
      <c r="H128" s="2">
        <v>423</v>
      </c>
      <c r="I128" s="2">
        <v>1</v>
      </c>
      <c r="J128" t="s">
        <v>129</v>
      </c>
      <c r="K128" s="4">
        <v>0</v>
      </c>
      <c r="L128" s="4">
        <v>0</v>
      </c>
    </row>
    <row r="129" spans="1:12" x14ac:dyDescent="0.25">
      <c r="A129">
        <v>435</v>
      </c>
      <c r="B129">
        <v>1</v>
      </c>
      <c r="C129" t="s">
        <v>916</v>
      </c>
      <c r="D129" s="3">
        <v>0</v>
      </c>
      <c r="E129" s="4">
        <v>0</v>
      </c>
      <c r="H129" s="2">
        <v>424</v>
      </c>
      <c r="I129" s="2">
        <v>1</v>
      </c>
      <c r="J129" t="s">
        <v>130</v>
      </c>
      <c r="K129" s="4">
        <v>0</v>
      </c>
      <c r="L129" s="4">
        <v>0</v>
      </c>
    </row>
    <row r="130" spans="1:12" x14ac:dyDescent="0.25">
      <c r="A130">
        <v>441</v>
      </c>
      <c r="B130">
        <v>1</v>
      </c>
      <c r="C130" t="s">
        <v>917</v>
      </c>
      <c r="D130" s="3">
        <v>0</v>
      </c>
      <c r="E130" s="4">
        <v>0</v>
      </c>
      <c r="H130" s="2">
        <v>432</v>
      </c>
      <c r="I130" s="2">
        <v>1</v>
      </c>
      <c r="J130" t="s">
        <v>131</v>
      </c>
      <c r="K130" s="4">
        <v>0</v>
      </c>
      <c r="L130" s="4">
        <v>0</v>
      </c>
    </row>
    <row r="131" spans="1:12" x14ac:dyDescent="0.25">
      <c r="A131">
        <v>447</v>
      </c>
      <c r="B131">
        <v>1</v>
      </c>
      <c r="C131" t="s">
        <v>918</v>
      </c>
      <c r="D131" s="3">
        <v>0</v>
      </c>
      <c r="E131" s="4">
        <v>0</v>
      </c>
      <c r="H131" s="2">
        <v>435</v>
      </c>
      <c r="I131" s="2">
        <v>1</v>
      </c>
      <c r="J131" t="s">
        <v>132</v>
      </c>
      <c r="K131" s="4">
        <v>0</v>
      </c>
      <c r="L131" s="4">
        <v>0</v>
      </c>
    </row>
    <row r="132" spans="1:12" x14ac:dyDescent="0.25">
      <c r="A132">
        <v>458</v>
      </c>
      <c r="B132">
        <v>1</v>
      </c>
      <c r="C132" t="s">
        <v>135</v>
      </c>
      <c r="D132" s="3">
        <v>0</v>
      </c>
      <c r="E132" s="4">
        <v>0</v>
      </c>
      <c r="H132" s="2">
        <v>441</v>
      </c>
      <c r="I132" s="2">
        <v>1</v>
      </c>
      <c r="J132" t="s">
        <v>133</v>
      </c>
      <c r="K132" s="4">
        <v>0</v>
      </c>
      <c r="L132" s="4">
        <v>0</v>
      </c>
    </row>
    <row r="133" spans="1:12" x14ac:dyDescent="0.25">
      <c r="A133">
        <v>463</v>
      </c>
      <c r="B133">
        <v>1</v>
      </c>
      <c r="C133" t="s">
        <v>920</v>
      </c>
      <c r="D133" s="3">
        <v>0</v>
      </c>
      <c r="E133" s="4">
        <v>0</v>
      </c>
      <c r="H133" s="2">
        <v>447</v>
      </c>
      <c r="I133" s="2">
        <v>1</v>
      </c>
      <c r="J133" t="s">
        <v>134</v>
      </c>
      <c r="K133" s="4">
        <v>0</v>
      </c>
      <c r="L133" s="4">
        <v>0</v>
      </c>
    </row>
    <row r="134" spans="1:12" x14ac:dyDescent="0.25">
      <c r="A134">
        <v>465</v>
      </c>
      <c r="B134">
        <v>1</v>
      </c>
      <c r="C134" t="s">
        <v>921</v>
      </c>
      <c r="D134" s="3">
        <v>0</v>
      </c>
      <c r="E134" s="4">
        <v>0</v>
      </c>
      <c r="H134" s="2">
        <v>458</v>
      </c>
      <c r="I134" s="2">
        <v>1</v>
      </c>
      <c r="J134" t="s">
        <v>135</v>
      </c>
      <c r="K134" s="4">
        <v>0</v>
      </c>
      <c r="L134" s="4">
        <v>0</v>
      </c>
    </row>
    <row r="135" spans="1:12" x14ac:dyDescent="0.25">
      <c r="A135">
        <v>466</v>
      </c>
      <c r="B135">
        <v>1</v>
      </c>
      <c r="C135" t="s">
        <v>922</v>
      </c>
      <c r="D135" s="3">
        <v>0</v>
      </c>
      <c r="E135" s="4">
        <v>0</v>
      </c>
      <c r="H135" s="2">
        <v>463</v>
      </c>
      <c r="I135" s="2">
        <v>1</v>
      </c>
      <c r="J135" t="s">
        <v>136</v>
      </c>
      <c r="K135" s="4">
        <v>0</v>
      </c>
      <c r="L135" s="4">
        <v>0</v>
      </c>
    </row>
    <row r="136" spans="1:12" x14ac:dyDescent="0.25">
      <c r="A136">
        <v>473</v>
      </c>
      <c r="B136">
        <v>1</v>
      </c>
      <c r="C136" t="s">
        <v>923</v>
      </c>
      <c r="D136" s="3">
        <v>0</v>
      </c>
      <c r="E136" s="4">
        <v>0</v>
      </c>
      <c r="H136" s="2">
        <v>465</v>
      </c>
      <c r="I136" s="2">
        <v>1</v>
      </c>
      <c r="J136" t="s">
        <v>137</v>
      </c>
      <c r="K136" s="4">
        <v>0</v>
      </c>
      <c r="L136" s="4">
        <v>0</v>
      </c>
    </row>
    <row r="137" spans="1:12" x14ac:dyDescent="0.25">
      <c r="A137">
        <v>477</v>
      </c>
      <c r="B137">
        <v>1</v>
      </c>
      <c r="C137" t="s">
        <v>924</v>
      </c>
      <c r="D137" s="3">
        <v>0</v>
      </c>
      <c r="E137" s="4">
        <v>0</v>
      </c>
      <c r="H137" s="2">
        <v>466</v>
      </c>
      <c r="I137" s="2">
        <v>1</v>
      </c>
      <c r="J137" t="s">
        <v>138</v>
      </c>
      <c r="K137" s="4">
        <v>0</v>
      </c>
      <c r="L137" s="4">
        <v>0</v>
      </c>
    </row>
    <row r="138" spans="1:12" x14ac:dyDescent="0.25">
      <c r="A138">
        <v>480</v>
      </c>
      <c r="B138">
        <v>1</v>
      </c>
      <c r="C138" t="s">
        <v>925</v>
      </c>
      <c r="D138" s="3">
        <v>0</v>
      </c>
      <c r="E138" s="4">
        <v>0</v>
      </c>
      <c r="H138" s="2">
        <v>473</v>
      </c>
      <c r="I138" s="2">
        <v>1</v>
      </c>
      <c r="J138" t="s">
        <v>139</v>
      </c>
      <c r="K138" s="4">
        <v>0</v>
      </c>
      <c r="L138" s="4">
        <v>0</v>
      </c>
    </row>
    <row r="139" spans="1:12" x14ac:dyDescent="0.25">
      <c r="A139">
        <v>482</v>
      </c>
      <c r="B139">
        <v>1</v>
      </c>
      <c r="C139" t="s">
        <v>926</v>
      </c>
      <c r="D139" s="3">
        <v>0</v>
      </c>
      <c r="E139" s="4">
        <v>0</v>
      </c>
      <c r="H139" s="2">
        <v>477</v>
      </c>
      <c r="I139" s="2">
        <v>1</v>
      </c>
      <c r="J139" t="s">
        <v>140</v>
      </c>
      <c r="K139" s="4">
        <v>0</v>
      </c>
      <c r="L139" s="4">
        <v>0</v>
      </c>
    </row>
    <row r="140" spans="1:12" x14ac:dyDescent="0.25">
      <c r="A140">
        <v>484</v>
      </c>
      <c r="B140">
        <v>1</v>
      </c>
      <c r="C140" t="s">
        <v>927</v>
      </c>
      <c r="D140" s="3">
        <v>0</v>
      </c>
      <c r="E140" s="4">
        <v>0</v>
      </c>
      <c r="H140" s="2">
        <v>480</v>
      </c>
      <c r="I140" s="2">
        <v>1</v>
      </c>
      <c r="J140" t="s">
        <v>141</v>
      </c>
      <c r="K140" s="4">
        <v>0</v>
      </c>
      <c r="L140" s="4">
        <v>0</v>
      </c>
    </row>
    <row r="141" spans="1:12" x14ac:dyDescent="0.25">
      <c r="A141">
        <v>485</v>
      </c>
      <c r="B141">
        <v>1</v>
      </c>
      <c r="C141" t="s">
        <v>928</v>
      </c>
      <c r="D141" s="3">
        <v>0</v>
      </c>
      <c r="E141" s="4">
        <v>0</v>
      </c>
      <c r="H141" s="2">
        <v>482</v>
      </c>
      <c r="I141" s="2">
        <v>1</v>
      </c>
      <c r="J141" t="s">
        <v>142</v>
      </c>
      <c r="K141" s="4">
        <v>0</v>
      </c>
      <c r="L141" s="4">
        <v>0</v>
      </c>
    </row>
    <row r="142" spans="1:12" x14ac:dyDescent="0.25">
      <c r="A142">
        <v>486</v>
      </c>
      <c r="B142">
        <v>1</v>
      </c>
      <c r="C142" t="s">
        <v>145</v>
      </c>
      <c r="D142" s="3">
        <v>121.19903999999951</v>
      </c>
      <c r="E142" s="4">
        <v>121.19615999999996</v>
      </c>
      <c r="H142" s="2">
        <v>484</v>
      </c>
      <c r="I142" s="2">
        <v>1</v>
      </c>
      <c r="J142" t="s">
        <v>143</v>
      </c>
      <c r="K142" s="4">
        <v>0</v>
      </c>
      <c r="L142" s="4">
        <v>0</v>
      </c>
    </row>
    <row r="143" spans="1:12" x14ac:dyDescent="0.25">
      <c r="A143">
        <v>487</v>
      </c>
      <c r="B143">
        <v>1</v>
      </c>
      <c r="C143" t="s">
        <v>146</v>
      </c>
      <c r="D143" s="3">
        <v>0</v>
      </c>
      <c r="E143" s="4">
        <v>0</v>
      </c>
      <c r="H143" s="2">
        <v>485</v>
      </c>
      <c r="I143" s="2">
        <v>1</v>
      </c>
      <c r="J143" t="s">
        <v>144</v>
      </c>
      <c r="K143" s="4">
        <v>0</v>
      </c>
      <c r="L143" s="4">
        <v>0</v>
      </c>
    </row>
    <row r="144" spans="1:12" x14ac:dyDescent="0.25">
      <c r="A144">
        <v>492</v>
      </c>
      <c r="B144">
        <v>1</v>
      </c>
      <c r="C144" t="s">
        <v>147</v>
      </c>
      <c r="D144" s="3">
        <v>1755.6163199999719</v>
      </c>
      <c r="E144" s="4">
        <v>1821.5049600000493</v>
      </c>
      <c r="H144" s="2">
        <v>486</v>
      </c>
      <c r="I144" s="2">
        <v>1</v>
      </c>
      <c r="J144" t="s">
        <v>145</v>
      </c>
      <c r="K144" s="4">
        <v>282.79775999999947</v>
      </c>
      <c r="L144" s="4">
        <v>282.79103999999916</v>
      </c>
    </row>
    <row r="145" spans="1:12" x14ac:dyDescent="0.25">
      <c r="A145">
        <v>495</v>
      </c>
      <c r="B145">
        <v>1</v>
      </c>
      <c r="C145" t="s">
        <v>932</v>
      </c>
      <c r="D145" s="3">
        <v>0</v>
      </c>
      <c r="E145" s="4">
        <v>0</v>
      </c>
      <c r="H145" s="2">
        <v>487</v>
      </c>
      <c r="I145" s="2">
        <v>1</v>
      </c>
      <c r="J145" t="s">
        <v>146</v>
      </c>
      <c r="K145" s="4">
        <v>0</v>
      </c>
      <c r="L145" s="4">
        <v>0</v>
      </c>
    </row>
    <row r="146" spans="1:12" x14ac:dyDescent="0.25">
      <c r="A146">
        <v>497</v>
      </c>
      <c r="B146">
        <v>1</v>
      </c>
      <c r="C146" t="s">
        <v>149</v>
      </c>
      <c r="D146" s="3">
        <v>0</v>
      </c>
      <c r="E146" s="4">
        <v>0</v>
      </c>
      <c r="H146" s="2">
        <v>492</v>
      </c>
      <c r="I146" s="2">
        <v>1</v>
      </c>
      <c r="J146" t="s">
        <v>147</v>
      </c>
      <c r="K146" s="4">
        <v>4096.4380799999926</v>
      </c>
      <c r="L146" s="4">
        <v>4250.1782400000375</v>
      </c>
    </row>
    <row r="147" spans="1:12" x14ac:dyDescent="0.25">
      <c r="A147">
        <v>499</v>
      </c>
      <c r="B147">
        <v>1</v>
      </c>
      <c r="C147" t="s">
        <v>934</v>
      </c>
      <c r="D147" s="3">
        <v>0</v>
      </c>
      <c r="E147" s="4">
        <v>0</v>
      </c>
      <c r="H147" s="2">
        <v>495</v>
      </c>
      <c r="I147" s="2">
        <v>1</v>
      </c>
      <c r="J147" t="s">
        <v>148</v>
      </c>
      <c r="K147" s="4">
        <v>0</v>
      </c>
      <c r="L147" s="4">
        <v>0</v>
      </c>
    </row>
    <row r="148" spans="1:12" x14ac:dyDescent="0.25">
      <c r="A148">
        <v>500</v>
      </c>
      <c r="B148">
        <v>1</v>
      </c>
      <c r="C148" t="s">
        <v>151</v>
      </c>
      <c r="D148" s="3">
        <v>0</v>
      </c>
      <c r="E148" s="4">
        <v>0</v>
      </c>
      <c r="H148" s="2">
        <v>497</v>
      </c>
      <c r="I148" s="2">
        <v>1</v>
      </c>
      <c r="J148" t="s">
        <v>149</v>
      </c>
      <c r="K148" s="4">
        <v>0</v>
      </c>
      <c r="L148" s="4">
        <v>0</v>
      </c>
    </row>
    <row r="149" spans="1:12" x14ac:dyDescent="0.25">
      <c r="A149">
        <v>505</v>
      </c>
      <c r="B149">
        <v>1</v>
      </c>
      <c r="C149" t="s">
        <v>152</v>
      </c>
      <c r="D149" s="3">
        <v>0</v>
      </c>
      <c r="E149" s="4">
        <v>0</v>
      </c>
      <c r="H149" s="2">
        <v>499</v>
      </c>
      <c r="I149" s="2">
        <v>1</v>
      </c>
      <c r="J149" t="s">
        <v>150</v>
      </c>
      <c r="K149" s="4">
        <v>0</v>
      </c>
      <c r="L149" s="4">
        <v>0</v>
      </c>
    </row>
    <row r="150" spans="1:12" x14ac:dyDescent="0.25">
      <c r="A150">
        <v>507</v>
      </c>
      <c r="B150">
        <v>1</v>
      </c>
      <c r="C150" t="s">
        <v>153</v>
      </c>
      <c r="D150" s="3">
        <v>0</v>
      </c>
      <c r="E150" s="4">
        <v>0</v>
      </c>
      <c r="H150" s="2">
        <v>500</v>
      </c>
      <c r="I150" s="2">
        <v>1</v>
      </c>
      <c r="J150" t="s">
        <v>151</v>
      </c>
      <c r="K150" s="4">
        <v>0</v>
      </c>
      <c r="L150" s="4">
        <v>0</v>
      </c>
    </row>
    <row r="151" spans="1:12" x14ac:dyDescent="0.25">
      <c r="A151">
        <v>508</v>
      </c>
      <c r="B151">
        <v>1</v>
      </c>
      <c r="C151" t="s">
        <v>938</v>
      </c>
      <c r="D151" s="3">
        <v>0</v>
      </c>
      <c r="E151" s="4">
        <v>0</v>
      </c>
      <c r="H151" s="2">
        <v>505</v>
      </c>
      <c r="I151" s="2">
        <v>1</v>
      </c>
      <c r="J151" t="s">
        <v>152</v>
      </c>
      <c r="K151" s="4">
        <v>0</v>
      </c>
      <c r="L151" s="4">
        <v>0</v>
      </c>
    </row>
    <row r="152" spans="1:12" x14ac:dyDescent="0.25">
      <c r="A152">
        <v>511</v>
      </c>
      <c r="B152">
        <v>1</v>
      </c>
      <c r="C152" t="s">
        <v>155</v>
      </c>
      <c r="D152" s="3">
        <v>0</v>
      </c>
      <c r="E152" s="4">
        <v>0</v>
      </c>
      <c r="H152" s="2">
        <v>507</v>
      </c>
      <c r="I152" s="2">
        <v>1</v>
      </c>
      <c r="J152" t="s">
        <v>153</v>
      </c>
      <c r="K152" s="4">
        <v>0</v>
      </c>
      <c r="L152" s="4">
        <v>0</v>
      </c>
    </row>
    <row r="153" spans="1:12" x14ac:dyDescent="0.25">
      <c r="A153">
        <v>514</v>
      </c>
      <c r="B153">
        <v>1</v>
      </c>
      <c r="C153" t="s">
        <v>156</v>
      </c>
      <c r="D153" s="3">
        <v>0</v>
      </c>
      <c r="E153" s="4">
        <v>0</v>
      </c>
      <c r="H153" s="2">
        <v>508</v>
      </c>
      <c r="I153" s="2">
        <v>1</v>
      </c>
      <c r="J153" t="s">
        <v>154</v>
      </c>
      <c r="K153" s="4">
        <v>0</v>
      </c>
      <c r="L153" s="4">
        <v>0</v>
      </c>
    </row>
    <row r="154" spans="1:12" x14ac:dyDescent="0.25">
      <c r="A154">
        <v>518</v>
      </c>
      <c r="B154">
        <v>1</v>
      </c>
      <c r="C154" t="s">
        <v>157</v>
      </c>
      <c r="D154" s="3">
        <v>1332.6652800000156</v>
      </c>
      <c r="E154" s="4">
        <v>1502.9366399999708</v>
      </c>
      <c r="H154" s="2">
        <v>511</v>
      </c>
      <c r="I154" s="2">
        <v>1</v>
      </c>
      <c r="J154" t="s">
        <v>155</v>
      </c>
      <c r="K154" s="4">
        <v>0</v>
      </c>
      <c r="L154" s="4">
        <v>0</v>
      </c>
    </row>
    <row r="155" spans="1:12" x14ac:dyDescent="0.25">
      <c r="A155">
        <v>531</v>
      </c>
      <c r="B155">
        <v>1</v>
      </c>
      <c r="C155" t="s">
        <v>158</v>
      </c>
      <c r="D155" s="3">
        <v>0</v>
      </c>
      <c r="E155" s="4">
        <v>0</v>
      </c>
      <c r="H155" s="2">
        <v>514</v>
      </c>
      <c r="I155" s="2">
        <v>1</v>
      </c>
      <c r="J155" t="s">
        <v>156</v>
      </c>
      <c r="K155" s="4">
        <v>0</v>
      </c>
      <c r="L155" s="4">
        <v>0</v>
      </c>
    </row>
    <row r="156" spans="1:12" x14ac:dyDescent="0.25">
      <c r="A156">
        <v>533</v>
      </c>
      <c r="B156">
        <v>1</v>
      </c>
      <c r="C156" t="s">
        <v>159</v>
      </c>
      <c r="D156" s="3">
        <v>0</v>
      </c>
      <c r="E156" s="4">
        <v>0</v>
      </c>
      <c r="H156" s="2">
        <v>518</v>
      </c>
      <c r="I156" s="2">
        <v>1</v>
      </c>
      <c r="J156" t="s">
        <v>157</v>
      </c>
      <c r="K156" s="4">
        <v>3109.5523200001335</v>
      </c>
      <c r="L156" s="4">
        <v>3506.852159999893</v>
      </c>
    </row>
    <row r="157" spans="1:12" x14ac:dyDescent="0.25">
      <c r="A157">
        <v>534</v>
      </c>
      <c r="B157">
        <v>1</v>
      </c>
      <c r="C157" t="s">
        <v>160</v>
      </c>
      <c r="D157" s="3">
        <v>0</v>
      </c>
      <c r="E157" s="4">
        <v>0</v>
      </c>
      <c r="H157" s="2">
        <v>531</v>
      </c>
      <c r="I157" s="2">
        <v>1</v>
      </c>
      <c r="J157" t="s">
        <v>158</v>
      </c>
      <c r="K157" s="4">
        <v>0</v>
      </c>
      <c r="L157" s="4">
        <v>0</v>
      </c>
    </row>
    <row r="158" spans="1:12" x14ac:dyDescent="0.25">
      <c r="A158">
        <v>535</v>
      </c>
      <c r="B158">
        <v>1</v>
      </c>
      <c r="C158" t="s">
        <v>161</v>
      </c>
      <c r="D158" s="3">
        <v>2859.5664000000106</v>
      </c>
      <c r="E158" s="4">
        <v>2971.0137600001181</v>
      </c>
      <c r="H158" s="2">
        <v>533</v>
      </c>
      <c r="I158" s="2">
        <v>1</v>
      </c>
      <c r="J158" t="s">
        <v>159</v>
      </c>
      <c r="K158" s="4">
        <v>0</v>
      </c>
      <c r="L158" s="4">
        <v>0</v>
      </c>
    </row>
    <row r="159" spans="1:12" x14ac:dyDescent="0.25">
      <c r="A159">
        <v>542</v>
      </c>
      <c r="B159">
        <v>1</v>
      </c>
      <c r="C159" t="s">
        <v>162</v>
      </c>
      <c r="D159" s="3">
        <v>0</v>
      </c>
      <c r="E159" s="4">
        <v>0</v>
      </c>
      <c r="H159" s="2">
        <v>534</v>
      </c>
      <c r="I159" s="2">
        <v>1</v>
      </c>
      <c r="J159" t="s">
        <v>160</v>
      </c>
      <c r="K159" s="4">
        <v>0</v>
      </c>
      <c r="L159" s="4">
        <v>0</v>
      </c>
    </row>
    <row r="160" spans="1:12" x14ac:dyDescent="0.25">
      <c r="A160">
        <v>544</v>
      </c>
      <c r="B160">
        <v>1</v>
      </c>
      <c r="C160" t="s">
        <v>163</v>
      </c>
      <c r="D160" s="3">
        <v>0</v>
      </c>
      <c r="E160" s="4">
        <v>0</v>
      </c>
      <c r="H160" s="2">
        <v>535</v>
      </c>
      <c r="I160" s="2">
        <v>1</v>
      </c>
      <c r="J160" t="s">
        <v>161</v>
      </c>
      <c r="K160" s="4">
        <v>6672.3215999999084</v>
      </c>
      <c r="L160" s="4">
        <v>6932.3654400003143</v>
      </c>
    </row>
    <row r="161" spans="1:12" x14ac:dyDescent="0.25">
      <c r="A161">
        <v>545</v>
      </c>
      <c r="B161">
        <v>1</v>
      </c>
      <c r="C161" t="s">
        <v>948</v>
      </c>
      <c r="D161" s="3">
        <v>0</v>
      </c>
      <c r="E161" s="4">
        <v>0</v>
      </c>
      <c r="H161" s="2">
        <v>542</v>
      </c>
      <c r="I161" s="2">
        <v>1</v>
      </c>
      <c r="J161" t="s">
        <v>162</v>
      </c>
      <c r="K161" s="4">
        <v>0</v>
      </c>
      <c r="L161" s="4">
        <v>0</v>
      </c>
    </row>
    <row r="162" spans="1:12" x14ac:dyDescent="0.25">
      <c r="A162">
        <v>547</v>
      </c>
      <c r="B162">
        <v>1</v>
      </c>
      <c r="C162" t="s">
        <v>949</v>
      </c>
      <c r="D162" s="3">
        <v>0</v>
      </c>
      <c r="E162" s="4">
        <v>0</v>
      </c>
      <c r="H162" s="2">
        <v>544</v>
      </c>
      <c r="I162" s="2">
        <v>1</v>
      </c>
      <c r="J162" t="s">
        <v>163</v>
      </c>
      <c r="K162" s="4">
        <v>0</v>
      </c>
      <c r="L162" s="4">
        <v>0</v>
      </c>
    </row>
    <row r="163" spans="1:12" x14ac:dyDescent="0.25">
      <c r="A163">
        <v>548</v>
      </c>
      <c r="B163">
        <v>1</v>
      </c>
      <c r="C163" t="s">
        <v>166</v>
      </c>
      <c r="D163" s="3">
        <v>0</v>
      </c>
      <c r="E163" s="4">
        <v>0</v>
      </c>
      <c r="H163" s="2">
        <v>545</v>
      </c>
      <c r="I163" s="2">
        <v>1</v>
      </c>
      <c r="J163" t="s">
        <v>164</v>
      </c>
      <c r="K163" s="4">
        <v>0</v>
      </c>
      <c r="L163" s="4">
        <v>0</v>
      </c>
    </row>
    <row r="164" spans="1:12" x14ac:dyDescent="0.25">
      <c r="A164">
        <v>549</v>
      </c>
      <c r="B164">
        <v>1</v>
      </c>
      <c r="C164" t="s">
        <v>1117</v>
      </c>
      <c r="D164" s="3">
        <v>0</v>
      </c>
      <c r="E164" s="4">
        <v>0</v>
      </c>
      <c r="H164" s="2">
        <v>547</v>
      </c>
      <c r="I164" s="2">
        <v>1</v>
      </c>
      <c r="J164" t="s">
        <v>165</v>
      </c>
      <c r="K164" s="4">
        <v>0</v>
      </c>
      <c r="L164" s="4">
        <v>0</v>
      </c>
    </row>
    <row r="165" spans="1:12" x14ac:dyDescent="0.25">
      <c r="A165">
        <v>550</v>
      </c>
      <c r="B165">
        <v>1</v>
      </c>
      <c r="C165" t="s">
        <v>168</v>
      </c>
      <c r="D165" s="3">
        <v>0</v>
      </c>
      <c r="E165" s="4">
        <v>0</v>
      </c>
      <c r="H165" s="2">
        <v>548</v>
      </c>
      <c r="I165" s="2">
        <v>1</v>
      </c>
      <c r="J165" t="s">
        <v>166</v>
      </c>
      <c r="K165" s="4">
        <v>0</v>
      </c>
      <c r="L165" s="4">
        <v>0</v>
      </c>
    </row>
    <row r="166" spans="1:12" x14ac:dyDescent="0.25">
      <c r="A166">
        <v>553</v>
      </c>
      <c r="B166">
        <v>1</v>
      </c>
      <c r="C166" t="s">
        <v>953</v>
      </c>
      <c r="D166" s="3">
        <v>0</v>
      </c>
      <c r="E166" s="4">
        <v>0</v>
      </c>
      <c r="H166" s="2">
        <v>549</v>
      </c>
      <c r="I166" s="2">
        <v>1</v>
      </c>
      <c r="J166" t="s">
        <v>167</v>
      </c>
      <c r="K166" s="4">
        <v>0</v>
      </c>
      <c r="L166" s="4">
        <v>0</v>
      </c>
    </row>
    <row r="167" spans="1:12" x14ac:dyDescent="0.25">
      <c r="A167">
        <v>561</v>
      </c>
      <c r="B167">
        <v>1</v>
      </c>
      <c r="C167" t="s">
        <v>954</v>
      </c>
      <c r="D167" s="3">
        <v>0</v>
      </c>
      <c r="E167" s="4">
        <v>0</v>
      </c>
      <c r="H167" s="2">
        <v>550</v>
      </c>
      <c r="I167" s="2">
        <v>1</v>
      </c>
      <c r="J167" t="s">
        <v>168</v>
      </c>
      <c r="K167" s="4">
        <v>0</v>
      </c>
      <c r="L167" s="4">
        <v>0</v>
      </c>
    </row>
    <row r="168" spans="1:12" x14ac:dyDescent="0.25">
      <c r="A168">
        <v>564</v>
      </c>
      <c r="B168">
        <v>1</v>
      </c>
      <c r="C168" t="s">
        <v>955</v>
      </c>
      <c r="D168" s="3">
        <v>0</v>
      </c>
      <c r="E168" s="4">
        <v>0</v>
      </c>
      <c r="H168" s="2">
        <v>553</v>
      </c>
      <c r="I168" s="2">
        <v>1</v>
      </c>
      <c r="J168" t="s">
        <v>169</v>
      </c>
      <c r="K168" s="4">
        <v>0</v>
      </c>
      <c r="L168" s="4">
        <v>0</v>
      </c>
    </row>
    <row r="169" spans="1:12" x14ac:dyDescent="0.25">
      <c r="A169">
        <v>577</v>
      </c>
      <c r="B169">
        <v>1</v>
      </c>
      <c r="C169" t="s">
        <v>956</v>
      </c>
      <c r="D169" s="3">
        <v>0</v>
      </c>
      <c r="E169" s="4">
        <v>0</v>
      </c>
      <c r="H169" s="2">
        <v>561</v>
      </c>
      <c r="I169" s="2">
        <v>1</v>
      </c>
      <c r="J169" t="s">
        <v>170</v>
      </c>
      <c r="K169" s="4">
        <v>0</v>
      </c>
      <c r="L169" s="4">
        <v>0</v>
      </c>
    </row>
    <row r="170" spans="1:12" x14ac:dyDescent="0.25">
      <c r="A170">
        <v>578</v>
      </c>
      <c r="B170">
        <v>1</v>
      </c>
      <c r="C170" t="s">
        <v>957</v>
      </c>
      <c r="D170" s="3">
        <v>0</v>
      </c>
      <c r="E170" s="4">
        <v>0</v>
      </c>
      <c r="H170" s="2">
        <v>564</v>
      </c>
      <c r="I170" s="2">
        <v>1</v>
      </c>
      <c r="J170" t="s">
        <v>171</v>
      </c>
      <c r="K170" s="4">
        <v>0</v>
      </c>
      <c r="L170" s="4">
        <v>0</v>
      </c>
    </row>
    <row r="171" spans="1:12" x14ac:dyDescent="0.25">
      <c r="A171">
        <v>581</v>
      </c>
      <c r="B171">
        <v>1</v>
      </c>
      <c r="C171" t="s">
        <v>958</v>
      </c>
      <c r="D171" s="3">
        <v>430.27776000000085</v>
      </c>
      <c r="E171" s="4">
        <v>443.27520000000186</v>
      </c>
      <c r="H171" s="2">
        <v>577</v>
      </c>
      <c r="I171" s="2">
        <v>1</v>
      </c>
      <c r="J171" t="s">
        <v>172</v>
      </c>
      <c r="K171" s="4">
        <v>0</v>
      </c>
      <c r="L171" s="4">
        <v>0</v>
      </c>
    </row>
    <row r="172" spans="1:12" x14ac:dyDescent="0.25">
      <c r="A172">
        <v>592</v>
      </c>
      <c r="B172">
        <v>1</v>
      </c>
      <c r="C172" t="s">
        <v>959</v>
      </c>
      <c r="D172" s="3">
        <v>0</v>
      </c>
      <c r="E172" s="4">
        <v>0</v>
      </c>
      <c r="H172" s="2">
        <v>578</v>
      </c>
      <c r="I172" s="2">
        <v>1</v>
      </c>
      <c r="J172" t="s">
        <v>173</v>
      </c>
      <c r="K172" s="4">
        <v>0</v>
      </c>
      <c r="L172" s="4">
        <v>0</v>
      </c>
    </row>
    <row r="173" spans="1:12" x14ac:dyDescent="0.25">
      <c r="A173">
        <v>593</v>
      </c>
      <c r="B173">
        <v>1</v>
      </c>
      <c r="C173" t="s">
        <v>960</v>
      </c>
      <c r="D173" s="3">
        <v>884.00736000000325</v>
      </c>
      <c r="E173" s="4">
        <v>874.18368000000191</v>
      </c>
      <c r="H173" s="2">
        <v>581</v>
      </c>
      <c r="I173" s="2">
        <v>1</v>
      </c>
      <c r="J173" t="s">
        <v>174</v>
      </c>
      <c r="K173" s="4">
        <v>1003.9814399999996</v>
      </c>
      <c r="L173" s="4">
        <v>1034.3087999999989</v>
      </c>
    </row>
    <row r="174" spans="1:12" x14ac:dyDescent="0.25">
      <c r="A174">
        <v>595</v>
      </c>
      <c r="B174">
        <v>1</v>
      </c>
      <c r="C174" t="s">
        <v>961</v>
      </c>
      <c r="D174" s="3">
        <v>0</v>
      </c>
      <c r="E174" s="4">
        <v>0</v>
      </c>
      <c r="H174" s="2">
        <v>592</v>
      </c>
      <c r="I174" s="2">
        <v>1</v>
      </c>
      <c r="J174" t="s">
        <v>175</v>
      </c>
      <c r="K174" s="4">
        <v>0</v>
      </c>
      <c r="L174" s="4">
        <v>0</v>
      </c>
    </row>
    <row r="175" spans="1:12" x14ac:dyDescent="0.25">
      <c r="A175">
        <v>599</v>
      </c>
      <c r="B175">
        <v>1</v>
      </c>
      <c r="C175" t="s">
        <v>962</v>
      </c>
      <c r="D175" s="3">
        <v>0</v>
      </c>
      <c r="E175" s="4">
        <v>0</v>
      </c>
      <c r="H175" s="2">
        <v>593</v>
      </c>
      <c r="I175" s="2">
        <v>1</v>
      </c>
      <c r="J175" t="s">
        <v>176</v>
      </c>
      <c r="K175" s="4">
        <v>2062.6838399999979</v>
      </c>
      <c r="L175" s="4">
        <v>2039.7619200000045</v>
      </c>
    </row>
    <row r="176" spans="1:12" x14ac:dyDescent="0.25">
      <c r="A176">
        <v>600</v>
      </c>
      <c r="B176">
        <v>1</v>
      </c>
      <c r="C176" t="s">
        <v>963</v>
      </c>
      <c r="D176" s="3">
        <v>0</v>
      </c>
      <c r="E176" s="4">
        <v>0</v>
      </c>
      <c r="H176" s="2">
        <v>595</v>
      </c>
      <c r="I176" s="2">
        <v>1</v>
      </c>
      <c r="J176" t="s">
        <v>177</v>
      </c>
      <c r="K176" s="4">
        <v>0</v>
      </c>
      <c r="L176" s="4">
        <v>0</v>
      </c>
    </row>
    <row r="177" spans="1:12" x14ac:dyDescent="0.25">
      <c r="A177">
        <v>601</v>
      </c>
      <c r="B177">
        <v>1</v>
      </c>
      <c r="C177" t="s">
        <v>964</v>
      </c>
      <c r="D177" s="3">
        <v>0</v>
      </c>
      <c r="E177" s="4">
        <v>0</v>
      </c>
      <c r="H177" s="2">
        <v>599</v>
      </c>
      <c r="I177" s="2">
        <v>1</v>
      </c>
      <c r="J177" t="s">
        <v>178</v>
      </c>
      <c r="K177" s="4">
        <v>0</v>
      </c>
      <c r="L177" s="4">
        <v>0</v>
      </c>
    </row>
    <row r="178" spans="1:12" x14ac:dyDescent="0.25">
      <c r="A178">
        <v>621</v>
      </c>
      <c r="B178">
        <v>1</v>
      </c>
      <c r="C178" t="s">
        <v>181</v>
      </c>
      <c r="D178" s="3">
        <v>2467.9583999998868</v>
      </c>
      <c r="E178" s="4">
        <v>2596.4582400000654</v>
      </c>
      <c r="H178" s="2">
        <v>600</v>
      </c>
      <c r="I178" s="2">
        <v>1</v>
      </c>
      <c r="J178" t="s">
        <v>179</v>
      </c>
      <c r="K178" s="4">
        <v>0</v>
      </c>
      <c r="L178" s="4">
        <v>0</v>
      </c>
    </row>
    <row r="179" spans="1:12" x14ac:dyDescent="0.25">
      <c r="A179">
        <v>622</v>
      </c>
      <c r="B179">
        <v>1</v>
      </c>
      <c r="C179" t="s">
        <v>1118</v>
      </c>
      <c r="D179" s="3">
        <v>7682.2300800000085</v>
      </c>
      <c r="E179" s="4">
        <v>7921.969919999945</v>
      </c>
      <c r="H179" s="2">
        <v>601</v>
      </c>
      <c r="I179" s="2">
        <v>1</v>
      </c>
      <c r="J179" t="s">
        <v>180</v>
      </c>
      <c r="K179" s="4">
        <v>0</v>
      </c>
      <c r="L179" s="4">
        <v>0</v>
      </c>
    </row>
    <row r="180" spans="1:12" x14ac:dyDescent="0.25">
      <c r="A180">
        <v>623</v>
      </c>
      <c r="B180">
        <v>1</v>
      </c>
      <c r="C180" t="s">
        <v>183</v>
      </c>
      <c r="D180" s="3">
        <v>2082.5481600000639</v>
      </c>
      <c r="E180" s="4">
        <v>2109.5049599999329</v>
      </c>
      <c r="H180" s="2">
        <v>621</v>
      </c>
      <c r="I180" s="2">
        <v>1</v>
      </c>
      <c r="J180" t="s">
        <v>181</v>
      </c>
      <c r="K180" s="4">
        <v>5758.5695999998134</v>
      </c>
      <c r="L180" s="4">
        <v>6058.402560000075</v>
      </c>
    </row>
    <row r="181" spans="1:12" x14ac:dyDescent="0.25">
      <c r="A181">
        <v>624</v>
      </c>
      <c r="B181">
        <v>1</v>
      </c>
      <c r="C181" t="s">
        <v>184</v>
      </c>
      <c r="D181" s="3">
        <v>1341.8150400000159</v>
      </c>
      <c r="E181" s="4">
        <v>1393.2374399999972</v>
      </c>
      <c r="H181" s="2">
        <v>622</v>
      </c>
      <c r="I181" s="2">
        <v>1</v>
      </c>
      <c r="J181" t="s">
        <v>182</v>
      </c>
      <c r="K181" s="4">
        <v>17925.203519999981</v>
      </c>
      <c r="L181" s="4">
        <v>18484.596479999833</v>
      </c>
    </row>
    <row r="182" spans="1:12" x14ac:dyDescent="0.25">
      <c r="A182">
        <v>625</v>
      </c>
      <c r="B182">
        <v>1</v>
      </c>
      <c r="C182" t="s">
        <v>185</v>
      </c>
      <c r="D182" s="3">
        <v>13235.687999999151</v>
      </c>
      <c r="E182" s="4">
        <v>13458.263039999641</v>
      </c>
      <c r="H182" s="2">
        <v>623</v>
      </c>
      <c r="I182" s="2">
        <v>1</v>
      </c>
      <c r="J182" t="s">
        <v>183</v>
      </c>
      <c r="K182" s="4">
        <v>4859.2790400001686</v>
      </c>
      <c r="L182" s="4">
        <v>4922.1782399998046</v>
      </c>
    </row>
    <row r="183" spans="1:12" x14ac:dyDescent="0.25">
      <c r="A183">
        <v>630</v>
      </c>
      <c r="B183">
        <v>1</v>
      </c>
      <c r="C183" t="s">
        <v>970</v>
      </c>
      <c r="D183" s="3">
        <v>0</v>
      </c>
      <c r="E183" s="4">
        <v>0</v>
      </c>
      <c r="H183" s="2">
        <v>624</v>
      </c>
      <c r="I183" s="2">
        <v>1</v>
      </c>
      <c r="J183" t="s">
        <v>184</v>
      </c>
      <c r="K183" s="4">
        <v>3130.9017599999206</v>
      </c>
      <c r="L183" s="4">
        <v>3250.8873600000516</v>
      </c>
    </row>
    <row r="184" spans="1:12" x14ac:dyDescent="0.25">
      <c r="A184">
        <v>635</v>
      </c>
      <c r="B184">
        <v>1</v>
      </c>
      <c r="C184" t="s">
        <v>187</v>
      </c>
      <c r="D184" s="3">
        <v>0</v>
      </c>
      <c r="E184" s="4">
        <v>0</v>
      </c>
      <c r="H184" s="2">
        <v>625</v>
      </c>
      <c r="I184" s="2">
        <v>1</v>
      </c>
      <c r="J184" t="s">
        <v>185</v>
      </c>
      <c r="K184" s="4">
        <v>30883.271999999881</v>
      </c>
      <c r="L184" s="4">
        <v>31402.613759998232</v>
      </c>
    </row>
    <row r="185" spans="1:12" x14ac:dyDescent="0.25">
      <c r="A185">
        <v>640</v>
      </c>
      <c r="B185">
        <v>1</v>
      </c>
      <c r="C185" t="s">
        <v>188</v>
      </c>
      <c r="D185" s="3">
        <v>0</v>
      </c>
      <c r="E185" s="4">
        <v>0</v>
      </c>
      <c r="H185" s="2">
        <v>630</v>
      </c>
      <c r="I185" s="2">
        <v>1</v>
      </c>
      <c r="J185" t="s">
        <v>186</v>
      </c>
      <c r="K185" s="4">
        <v>0</v>
      </c>
      <c r="L185" s="4">
        <v>0</v>
      </c>
    </row>
    <row r="186" spans="1:12" x14ac:dyDescent="0.25">
      <c r="A186">
        <v>656</v>
      </c>
      <c r="B186">
        <v>1</v>
      </c>
      <c r="C186" t="s">
        <v>189</v>
      </c>
      <c r="D186" s="3">
        <v>1573.4505600000266</v>
      </c>
      <c r="E186" s="4">
        <v>1565.4412799999991</v>
      </c>
      <c r="H186" s="2">
        <v>635</v>
      </c>
      <c r="I186" s="2">
        <v>1</v>
      </c>
      <c r="J186" t="s">
        <v>187</v>
      </c>
      <c r="K186" s="4">
        <v>0</v>
      </c>
      <c r="L186" s="4">
        <v>0</v>
      </c>
    </row>
    <row r="187" spans="1:12" x14ac:dyDescent="0.25">
      <c r="A187">
        <v>659</v>
      </c>
      <c r="B187">
        <v>1</v>
      </c>
      <c r="C187" t="s">
        <v>974</v>
      </c>
      <c r="D187" s="3">
        <v>0</v>
      </c>
      <c r="E187" s="4">
        <v>0</v>
      </c>
      <c r="H187" s="2">
        <v>640</v>
      </c>
      <c r="I187" s="2">
        <v>1</v>
      </c>
      <c r="J187" t="s">
        <v>188</v>
      </c>
      <c r="K187" s="4">
        <v>0</v>
      </c>
      <c r="L187" s="4">
        <v>0</v>
      </c>
    </row>
    <row r="188" spans="1:12" x14ac:dyDescent="0.25">
      <c r="A188">
        <v>671</v>
      </c>
      <c r="B188">
        <v>1</v>
      </c>
      <c r="C188" t="s">
        <v>975</v>
      </c>
      <c r="D188" s="3">
        <v>0</v>
      </c>
      <c r="E188" s="4">
        <v>0</v>
      </c>
      <c r="H188" s="2">
        <v>656</v>
      </c>
      <c r="I188" s="2">
        <v>1</v>
      </c>
      <c r="J188" t="s">
        <v>189</v>
      </c>
      <c r="K188" s="4">
        <v>3671.3846400000039</v>
      </c>
      <c r="L188" s="4">
        <v>3652.6963199999882</v>
      </c>
    </row>
    <row r="189" spans="1:12" x14ac:dyDescent="0.25">
      <c r="A189">
        <v>676</v>
      </c>
      <c r="B189">
        <v>1</v>
      </c>
      <c r="C189" t="s">
        <v>976</v>
      </c>
      <c r="D189" s="3">
        <v>0</v>
      </c>
      <c r="E189" s="4">
        <v>0</v>
      </c>
      <c r="H189" s="2">
        <v>659</v>
      </c>
      <c r="I189" s="2">
        <v>1</v>
      </c>
      <c r="J189" t="s">
        <v>190</v>
      </c>
      <c r="K189" s="4">
        <v>0</v>
      </c>
      <c r="L189" s="4">
        <v>0</v>
      </c>
    </row>
    <row r="190" spans="1:12" x14ac:dyDescent="0.25">
      <c r="A190">
        <v>682</v>
      </c>
      <c r="B190">
        <v>1</v>
      </c>
      <c r="C190" t="s">
        <v>977</v>
      </c>
      <c r="D190" s="3">
        <v>0</v>
      </c>
      <c r="E190" s="4">
        <v>0</v>
      </c>
      <c r="H190" s="2">
        <v>671</v>
      </c>
      <c r="I190" s="2">
        <v>1</v>
      </c>
      <c r="J190" t="s">
        <v>191</v>
      </c>
      <c r="K190" s="4">
        <v>0</v>
      </c>
      <c r="L190" s="4">
        <v>0</v>
      </c>
    </row>
    <row r="191" spans="1:12" x14ac:dyDescent="0.25">
      <c r="A191">
        <v>690</v>
      </c>
      <c r="B191">
        <v>1</v>
      </c>
      <c r="C191" t="s">
        <v>978</v>
      </c>
      <c r="D191" s="3">
        <v>0</v>
      </c>
      <c r="E191" s="4">
        <v>0</v>
      </c>
      <c r="H191" s="2">
        <v>676</v>
      </c>
      <c r="I191" s="2">
        <v>1</v>
      </c>
      <c r="J191" t="s">
        <v>192</v>
      </c>
      <c r="K191" s="4">
        <v>0</v>
      </c>
      <c r="L191" s="4">
        <v>0</v>
      </c>
    </row>
    <row r="192" spans="1:12" x14ac:dyDescent="0.25">
      <c r="A192">
        <v>695</v>
      </c>
      <c r="B192">
        <v>1</v>
      </c>
      <c r="C192" t="s">
        <v>979</v>
      </c>
      <c r="D192" s="3">
        <v>0</v>
      </c>
      <c r="E192" s="4">
        <v>0</v>
      </c>
      <c r="H192" s="2">
        <v>682</v>
      </c>
      <c r="I192" s="2">
        <v>1</v>
      </c>
      <c r="J192" t="s">
        <v>193</v>
      </c>
      <c r="K192" s="4">
        <v>0</v>
      </c>
      <c r="L192" s="4">
        <v>0</v>
      </c>
    </row>
    <row r="193" spans="1:12" x14ac:dyDescent="0.25">
      <c r="A193">
        <v>696</v>
      </c>
      <c r="B193">
        <v>1</v>
      </c>
      <c r="C193" t="s">
        <v>980</v>
      </c>
      <c r="D193" s="3">
        <v>0</v>
      </c>
      <c r="E193" s="4">
        <v>0</v>
      </c>
      <c r="H193" s="2">
        <v>690</v>
      </c>
      <c r="I193" s="2">
        <v>1</v>
      </c>
      <c r="J193" t="s">
        <v>194</v>
      </c>
      <c r="K193" s="4">
        <v>0</v>
      </c>
      <c r="L193" s="4">
        <v>0</v>
      </c>
    </row>
    <row r="194" spans="1:12" x14ac:dyDescent="0.25">
      <c r="A194">
        <v>698</v>
      </c>
      <c r="B194">
        <v>1</v>
      </c>
      <c r="C194" t="s">
        <v>981</v>
      </c>
      <c r="D194" s="3">
        <v>0</v>
      </c>
      <c r="E194" s="4">
        <v>0</v>
      </c>
      <c r="H194" s="2">
        <v>695</v>
      </c>
      <c r="I194" s="2">
        <v>1</v>
      </c>
      <c r="J194" t="s">
        <v>195</v>
      </c>
      <c r="K194" s="4">
        <v>0</v>
      </c>
      <c r="L194" s="4">
        <v>0</v>
      </c>
    </row>
    <row r="195" spans="1:12" x14ac:dyDescent="0.25">
      <c r="A195">
        <v>700</v>
      </c>
      <c r="B195">
        <v>1</v>
      </c>
      <c r="C195" t="s">
        <v>982</v>
      </c>
      <c r="D195" s="3">
        <v>0</v>
      </c>
      <c r="E195" s="4">
        <v>0</v>
      </c>
      <c r="H195" s="2">
        <v>696</v>
      </c>
      <c r="I195" s="2">
        <v>1</v>
      </c>
      <c r="J195" t="s">
        <v>196</v>
      </c>
      <c r="K195" s="4">
        <v>0</v>
      </c>
      <c r="L195" s="4">
        <v>0</v>
      </c>
    </row>
    <row r="196" spans="1:12" x14ac:dyDescent="0.25">
      <c r="A196">
        <v>701</v>
      </c>
      <c r="B196">
        <v>1</v>
      </c>
      <c r="C196" t="s">
        <v>983</v>
      </c>
      <c r="D196" s="3">
        <v>0</v>
      </c>
      <c r="E196" s="4">
        <v>0</v>
      </c>
      <c r="H196" s="2">
        <v>698</v>
      </c>
      <c r="I196" s="2">
        <v>1</v>
      </c>
      <c r="J196" t="s">
        <v>197</v>
      </c>
      <c r="K196" s="4">
        <v>0</v>
      </c>
      <c r="L196" s="4">
        <v>0</v>
      </c>
    </row>
    <row r="197" spans="1:12" x14ac:dyDescent="0.25">
      <c r="A197">
        <v>704</v>
      </c>
      <c r="B197">
        <v>1</v>
      </c>
      <c r="C197" t="s">
        <v>984</v>
      </c>
      <c r="D197" s="3">
        <v>0</v>
      </c>
      <c r="E197" s="4">
        <v>0</v>
      </c>
      <c r="H197" s="2">
        <v>700</v>
      </c>
      <c r="I197" s="2">
        <v>1</v>
      </c>
      <c r="J197" t="s">
        <v>198</v>
      </c>
      <c r="K197" s="4">
        <v>0</v>
      </c>
      <c r="L197" s="4">
        <v>0</v>
      </c>
    </row>
    <row r="198" spans="1:12" x14ac:dyDescent="0.25">
      <c r="A198">
        <v>706</v>
      </c>
      <c r="B198">
        <v>1</v>
      </c>
      <c r="C198" t="s">
        <v>985</v>
      </c>
      <c r="D198" s="3">
        <v>0</v>
      </c>
      <c r="E198" s="4">
        <v>0</v>
      </c>
      <c r="H198" s="2">
        <v>701</v>
      </c>
      <c r="I198" s="2">
        <v>1</v>
      </c>
      <c r="J198" t="s">
        <v>199</v>
      </c>
      <c r="K198" s="4">
        <v>0</v>
      </c>
      <c r="L198" s="4">
        <v>0</v>
      </c>
    </row>
    <row r="199" spans="1:12" x14ac:dyDescent="0.25">
      <c r="A199">
        <v>707</v>
      </c>
      <c r="B199">
        <v>1</v>
      </c>
      <c r="C199" t="s">
        <v>986</v>
      </c>
      <c r="D199" s="3">
        <v>0</v>
      </c>
      <c r="E199" s="4">
        <v>0</v>
      </c>
      <c r="H199" s="2">
        <v>704</v>
      </c>
      <c r="I199" s="2">
        <v>1</v>
      </c>
      <c r="J199" t="s">
        <v>200</v>
      </c>
      <c r="K199" s="4">
        <v>0</v>
      </c>
      <c r="L199" s="4">
        <v>0</v>
      </c>
    </row>
    <row r="200" spans="1:12" x14ac:dyDescent="0.25">
      <c r="A200">
        <v>709</v>
      </c>
      <c r="B200">
        <v>1</v>
      </c>
      <c r="C200" t="s">
        <v>203</v>
      </c>
      <c r="D200" s="3">
        <v>315.77759999997215</v>
      </c>
      <c r="E200" s="4">
        <v>319.27679999993416</v>
      </c>
      <c r="H200" s="2">
        <v>706</v>
      </c>
      <c r="I200" s="2">
        <v>1</v>
      </c>
      <c r="J200" t="s">
        <v>201</v>
      </c>
      <c r="K200" s="4">
        <v>0</v>
      </c>
      <c r="L200" s="4">
        <v>0</v>
      </c>
    </row>
    <row r="201" spans="1:12" x14ac:dyDescent="0.25">
      <c r="A201">
        <v>712</v>
      </c>
      <c r="B201">
        <v>1</v>
      </c>
      <c r="C201" t="s">
        <v>988</v>
      </c>
      <c r="D201" s="3">
        <v>0</v>
      </c>
      <c r="E201" s="4">
        <v>0</v>
      </c>
      <c r="H201" s="2">
        <v>707</v>
      </c>
      <c r="I201" s="2">
        <v>1</v>
      </c>
      <c r="J201" t="s">
        <v>202</v>
      </c>
      <c r="K201" s="4">
        <v>0</v>
      </c>
      <c r="L201" s="4">
        <v>0</v>
      </c>
    </row>
    <row r="202" spans="1:12" x14ac:dyDescent="0.25">
      <c r="A202">
        <v>716</v>
      </c>
      <c r="B202">
        <v>1</v>
      </c>
      <c r="C202" t="s">
        <v>205</v>
      </c>
      <c r="D202" s="3">
        <v>0</v>
      </c>
      <c r="E202" s="4">
        <v>0</v>
      </c>
      <c r="H202" s="2">
        <v>709</v>
      </c>
      <c r="I202" s="2">
        <v>1</v>
      </c>
      <c r="J202" t="s">
        <v>203</v>
      </c>
      <c r="K202" s="4">
        <v>736.81439999979921</v>
      </c>
      <c r="L202" s="4">
        <v>744.97919999994338</v>
      </c>
    </row>
    <row r="203" spans="1:12" x14ac:dyDescent="0.25">
      <c r="A203">
        <v>717</v>
      </c>
      <c r="B203">
        <v>1</v>
      </c>
      <c r="C203" t="s">
        <v>206</v>
      </c>
      <c r="D203" s="3">
        <v>0</v>
      </c>
      <c r="E203" s="4">
        <v>0</v>
      </c>
      <c r="H203" s="2">
        <v>712</v>
      </c>
      <c r="I203" s="2">
        <v>1</v>
      </c>
      <c r="J203" t="s">
        <v>204</v>
      </c>
      <c r="K203" s="4">
        <v>0</v>
      </c>
      <c r="L203" s="4">
        <v>0</v>
      </c>
    </row>
    <row r="204" spans="1:12" x14ac:dyDescent="0.25">
      <c r="A204">
        <v>719</v>
      </c>
      <c r="B204">
        <v>1</v>
      </c>
      <c r="C204" t="s">
        <v>207</v>
      </c>
      <c r="D204" s="3">
        <v>0</v>
      </c>
      <c r="E204" s="4">
        <v>0</v>
      </c>
      <c r="H204" s="2">
        <v>716</v>
      </c>
      <c r="I204" s="2">
        <v>1</v>
      </c>
      <c r="J204" t="s">
        <v>205</v>
      </c>
      <c r="K204" s="4">
        <v>0</v>
      </c>
      <c r="L204" s="4">
        <v>0</v>
      </c>
    </row>
    <row r="205" spans="1:12" x14ac:dyDescent="0.25">
      <c r="A205">
        <v>720</v>
      </c>
      <c r="B205">
        <v>1</v>
      </c>
      <c r="C205" t="s">
        <v>208</v>
      </c>
      <c r="D205" s="3">
        <v>0</v>
      </c>
      <c r="E205" s="4">
        <v>0</v>
      </c>
      <c r="H205" s="2">
        <v>717</v>
      </c>
      <c r="I205" s="2">
        <v>1</v>
      </c>
      <c r="J205" t="s">
        <v>206</v>
      </c>
      <c r="K205" s="4">
        <v>0</v>
      </c>
      <c r="L205" s="4">
        <v>0</v>
      </c>
    </row>
    <row r="206" spans="1:12" x14ac:dyDescent="0.25">
      <c r="A206">
        <v>721</v>
      </c>
      <c r="B206">
        <v>1</v>
      </c>
      <c r="C206" t="s">
        <v>209</v>
      </c>
      <c r="D206" s="3">
        <v>0</v>
      </c>
      <c r="E206" s="4">
        <v>0</v>
      </c>
      <c r="H206" s="2">
        <v>719</v>
      </c>
      <c r="I206" s="2">
        <v>1</v>
      </c>
      <c r="J206" t="s">
        <v>207</v>
      </c>
      <c r="K206" s="4">
        <v>0</v>
      </c>
      <c r="L206" s="4">
        <v>0</v>
      </c>
    </row>
    <row r="207" spans="1:12" x14ac:dyDescent="0.25">
      <c r="A207">
        <v>726</v>
      </c>
      <c r="B207">
        <v>1</v>
      </c>
      <c r="C207" t="s">
        <v>210</v>
      </c>
      <c r="D207" s="3">
        <v>0</v>
      </c>
      <c r="E207" s="4">
        <v>0</v>
      </c>
      <c r="H207" s="2">
        <v>720</v>
      </c>
      <c r="I207" s="2">
        <v>1</v>
      </c>
      <c r="J207" t="s">
        <v>208</v>
      </c>
      <c r="K207" s="4">
        <v>0</v>
      </c>
      <c r="L207" s="4">
        <v>0</v>
      </c>
    </row>
    <row r="208" spans="1:12" x14ac:dyDescent="0.25">
      <c r="A208">
        <v>727</v>
      </c>
      <c r="B208">
        <v>1</v>
      </c>
      <c r="C208" t="s">
        <v>995</v>
      </c>
      <c r="D208" s="3">
        <v>0</v>
      </c>
      <c r="E208" s="4">
        <v>0</v>
      </c>
      <c r="H208" s="2">
        <v>721</v>
      </c>
      <c r="I208" s="2">
        <v>1</v>
      </c>
      <c r="J208" t="s">
        <v>209</v>
      </c>
      <c r="K208" s="4">
        <v>0</v>
      </c>
      <c r="L208" s="4">
        <v>0</v>
      </c>
    </row>
    <row r="209" spans="1:12" x14ac:dyDescent="0.25">
      <c r="A209">
        <v>728</v>
      </c>
      <c r="B209">
        <v>1</v>
      </c>
      <c r="C209" t="s">
        <v>212</v>
      </c>
      <c r="D209" s="3">
        <v>0</v>
      </c>
      <c r="E209" s="4">
        <v>0</v>
      </c>
      <c r="H209" s="2">
        <v>726</v>
      </c>
      <c r="I209" s="2">
        <v>1</v>
      </c>
      <c r="J209" t="s">
        <v>210</v>
      </c>
      <c r="K209" s="4">
        <v>0</v>
      </c>
      <c r="L209" s="4">
        <v>0</v>
      </c>
    </row>
    <row r="210" spans="1:12" x14ac:dyDescent="0.25">
      <c r="A210">
        <v>738</v>
      </c>
      <c r="B210">
        <v>1</v>
      </c>
      <c r="C210" t="s">
        <v>213</v>
      </c>
      <c r="D210" s="3">
        <v>0</v>
      </c>
      <c r="E210" s="4">
        <v>0</v>
      </c>
      <c r="H210" s="2">
        <v>727</v>
      </c>
      <c r="I210" s="2">
        <v>1</v>
      </c>
      <c r="J210" t="s">
        <v>211</v>
      </c>
      <c r="K210" s="4">
        <v>0</v>
      </c>
      <c r="L210" s="4">
        <v>0</v>
      </c>
    </row>
    <row r="211" spans="1:12" x14ac:dyDescent="0.25">
      <c r="A211">
        <v>739</v>
      </c>
      <c r="B211">
        <v>1</v>
      </c>
      <c r="C211" t="s">
        <v>214</v>
      </c>
      <c r="D211" s="3">
        <v>0</v>
      </c>
      <c r="E211" s="4">
        <v>0</v>
      </c>
      <c r="H211" s="2">
        <v>728</v>
      </c>
      <c r="I211" s="2">
        <v>1</v>
      </c>
      <c r="J211" t="s">
        <v>212</v>
      </c>
      <c r="K211" s="4">
        <v>0</v>
      </c>
      <c r="L211" s="4">
        <v>0</v>
      </c>
    </row>
    <row r="212" spans="1:12" x14ac:dyDescent="0.25">
      <c r="A212">
        <v>740</v>
      </c>
      <c r="B212">
        <v>1</v>
      </c>
      <c r="C212" t="s">
        <v>215</v>
      </c>
      <c r="D212" s="3">
        <v>0</v>
      </c>
      <c r="E212" s="4">
        <v>0</v>
      </c>
      <c r="H212" s="2">
        <v>738</v>
      </c>
      <c r="I212" s="2">
        <v>1</v>
      </c>
      <c r="J212" t="s">
        <v>213</v>
      </c>
      <c r="K212" s="4">
        <v>0</v>
      </c>
      <c r="L212" s="4">
        <v>0</v>
      </c>
    </row>
    <row r="213" spans="1:12" x14ac:dyDescent="0.25">
      <c r="A213">
        <v>741</v>
      </c>
      <c r="B213">
        <v>1</v>
      </c>
      <c r="C213" t="s">
        <v>1000</v>
      </c>
      <c r="D213" s="3">
        <v>0</v>
      </c>
      <c r="E213" s="4">
        <v>0</v>
      </c>
      <c r="H213" s="2">
        <v>739</v>
      </c>
      <c r="I213" s="2">
        <v>1</v>
      </c>
      <c r="J213" t="s">
        <v>214</v>
      </c>
      <c r="K213" s="4">
        <v>0</v>
      </c>
      <c r="L213" s="4">
        <v>0</v>
      </c>
    </row>
    <row r="214" spans="1:12" x14ac:dyDescent="0.25">
      <c r="A214">
        <v>742</v>
      </c>
      <c r="B214">
        <v>1</v>
      </c>
      <c r="C214" t="s">
        <v>217</v>
      </c>
      <c r="D214" s="3">
        <v>2932.0646399998805</v>
      </c>
      <c r="E214" s="4">
        <v>3067.6636800001143</v>
      </c>
      <c r="H214" s="2">
        <v>740</v>
      </c>
      <c r="I214" s="2">
        <v>1</v>
      </c>
      <c r="J214" t="s">
        <v>215</v>
      </c>
      <c r="K214" s="4">
        <v>0</v>
      </c>
      <c r="L214" s="4">
        <v>0</v>
      </c>
    </row>
    <row r="215" spans="1:12" x14ac:dyDescent="0.25">
      <c r="A215">
        <v>743</v>
      </c>
      <c r="B215">
        <v>1</v>
      </c>
      <c r="C215" t="s">
        <v>218</v>
      </c>
      <c r="D215" s="3">
        <v>0</v>
      </c>
      <c r="E215" s="4">
        <v>0</v>
      </c>
      <c r="H215" s="2">
        <v>741</v>
      </c>
      <c r="I215" s="2">
        <v>1</v>
      </c>
      <c r="J215" t="s">
        <v>216</v>
      </c>
      <c r="K215" s="4">
        <v>0</v>
      </c>
      <c r="L215" s="4">
        <v>0</v>
      </c>
    </row>
    <row r="216" spans="1:12" x14ac:dyDescent="0.25">
      <c r="A216">
        <v>745</v>
      </c>
      <c r="B216">
        <v>1</v>
      </c>
      <c r="C216" t="s">
        <v>219</v>
      </c>
      <c r="D216" s="3">
        <v>0</v>
      </c>
      <c r="E216" s="4">
        <v>0</v>
      </c>
      <c r="H216" s="2">
        <v>742</v>
      </c>
      <c r="I216" s="2">
        <v>1</v>
      </c>
      <c r="J216" t="s">
        <v>217</v>
      </c>
      <c r="K216" s="4">
        <v>6841.4841599997599</v>
      </c>
      <c r="L216" s="4">
        <v>7157.8819200000726</v>
      </c>
    </row>
    <row r="217" spans="1:12" x14ac:dyDescent="0.25">
      <c r="A217">
        <v>748</v>
      </c>
      <c r="B217">
        <v>1</v>
      </c>
      <c r="C217" t="s">
        <v>220</v>
      </c>
      <c r="D217" s="3">
        <v>0</v>
      </c>
      <c r="E217" s="4">
        <v>0</v>
      </c>
      <c r="H217" s="2">
        <v>743</v>
      </c>
      <c r="I217" s="2">
        <v>1</v>
      </c>
      <c r="J217" t="s">
        <v>218</v>
      </c>
      <c r="K217" s="4">
        <v>0</v>
      </c>
      <c r="L217" s="4">
        <v>0</v>
      </c>
    </row>
    <row r="218" spans="1:12" x14ac:dyDescent="0.25">
      <c r="A218">
        <v>750</v>
      </c>
      <c r="B218">
        <v>1</v>
      </c>
      <c r="C218" t="s">
        <v>1005</v>
      </c>
      <c r="D218" s="3">
        <v>0</v>
      </c>
      <c r="E218" s="4">
        <v>0</v>
      </c>
      <c r="H218" s="2">
        <v>745</v>
      </c>
      <c r="I218" s="2">
        <v>1</v>
      </c>
      <c r="J218" t="s">
        <v>219</v>
      </c>
      <c r="K218" s="4">
        <v>0</v>
      </c>
      <c r="L218" s="4">
        <v>0</v>
      </c>
    </row>
    <row r="219" spans="1:12" x14ac:dyDescent="0.25">
      <c r="A219">
        <v>756</v>
      </c>
      <c r="B219">
        <v>1</v>
      </c>
      <c r="C219" t="s">
        <v>222</v>
      </c>
      <c r="D219" s="3">
        <v>0</v>
      </c>
      <c r="E219" s="4">
        <v>0</v>
      </c>
      <c r="H219" s="2">
        <v>748</v>
      </c>
      <c r="I219" s="2">
        <v>1</v>
      </c>
      <c r="J219" t="s">
        <v>220</v>
      </c>
      <c r="K219" s="4">
        <v>0</v>
      </c>
      <c r="L219" s="4">
        <v>0</v>
      </c>
    </row>
    <row r="220" spans="1:12" x14ac:dyDescent="0.25">
      <c r="A220">
        <v>761</v>
      </c>
      <c r="B220">
        <v>1</v>
      </c>
      <c r="C220" t="s">
        <v>1007</v>
      </c>
      <c r="D220" s="3">
        <v>1587.1507200000051</v>
      </c>
      <c r="E220" s="4">
        <v>1663.122239999997</v>
      </c>
      <c r="H220" s="2">
        <v>750</v>
      </c>
      <c r="I220" s="2">
        <v>1</v>
      </c>
      <c r="J220" t="s">
        <v>221</v>
      </c>
      <c r="K220" s="4">
        <v>0</v>
      </c>
      <c r="L220" s="4">
        <v>0</v>
      </c>
    </row>
    <row r="221" spans="1:12" x14ac:dyDescent="0.25">
      <c r="A221">
        <v>763</v>
      </c>
      <c r="B221">
        <v>1</v>
      </c>
      <c r="C221" t="s">
        <v>1008</v>
      </c>
      <c r="D221" s="3">
        <v>0</v>
      </c>
      <c r="E221" s="4">
        <v>0</v>
      </c>
      <c r="H221" s="2">
        <v>756</v>
      </c>
      <c r="I221" s="2">
        <v>1</v>
      </c>
      <c r="J221" t="s">
        <v>222</v>
      </c>
      <c r="K221" s="4">
        <v>0</v>
      </c>
      <c r="L221" s="4">
        <v>0</v>
      </c>
    </row>
    <row r="222" spans="1:12" x14ac:dyDescent="0.25">
      <c r="A222">
        <v>768</v>
      </c>
      <c r="B222">
        <v>1</v>
      </c>
      <c r="C222" t="s">
        <v>1009</v>
      </c>
      <c r="D222" s="3">
        <v>0</v>
      </c>
      <c r="E222" s="4">
        <v>0</v>
      </c>
      <c r="H222" s="2">
        <v>761</v>
      </c>
      <c r="I222" s="2">
        <v>1</v>
      </c>
      <c r="J222" t="s">
        <v>223</v>
      </c>
      <c r="K222" s="4">
        <v>3703.3516800000216</v>
      </c>
      <c r="L222" s="4">
        <v>3880.6185600000317</v>
      </c>
    </row>
    <row r="223" spans="1:12" x14ac:dyDescent="0.25">
      <c r="A223">
        <v>771</v>
      </c>
      <c r="B223">
        <v>1</v>
      </c>
      <c r="C223" t="s">
        <v>1010</v>
      </c>
      <c r="D223" s="3">
        <v>0</v>
      </c>
      <c r="E223" s="4">
        <v>0</v>
      </c>
      <c r="H223" s="2">
        <v>763</v>
      </c>
      <c r="I223" s="2">
        <v>1</v>
      </c>
      <c r="J223" t="s">
        <v>224</v>
      </c>
      <c r="K223" s="4">
        <v>0</v>
      </c>
      <c r="L223" s="4">
        <v>0</v>
      </c>
    </row>
    <row r="224" spans="1:12" x14ac:dyDescent="0.25">
      <c r="A224">
        <v>775</v>
      </c>
      <c r="B224">
        <v>1</v>
      </c>
      <c r="C224" t="s">
        <v>227</v>
      </c>
      <c r="D224" s="3">
        <v>0</v>
      </c>
      <c r="E224" s="4">
        <v>0</v>
      </c>
      <c r="H224" s="2">
        <v>768</v>
      </c>
      <c r="I224" s="2">
        <v>1</v>
      </c>
      <c r="J224" t="s">
        <v>225</v>
      </c>
      <c r="K224" s="4">
        <v>0</v>
      </c>
      <c r="L224" s="4">
        <v>0</v>
      </c>
    </row>
    <row r="225" spans="1:12" x14ac:dyDescent="0.25">
      <c r="A225">
        <v>777</v>
      </c>
      <c r="B225">
        <v>1</v>
      </c>
      <c r="C225" t="s">
        <v>1012</v>
      </c>
      <c r="D225" s="3">
        <v>0</v>
      </c>
      <c r="E225" s="4">
        <v>0</v>
      </c>
      <c r="H225" s="2">
        <v>771</v>
      </c>
      <c r="I225" s="2">
        <v>1</v>
      </c>
      <c r="J225" t="s">
        <v>226</v>
      </c>
      <c r="K225" s="4">
        <v>0</v>
      </c>
      <c r="L225" s="4">
        <v>0</v>
      </c>
    </row>
    <row r="226" spans="1:12" x14ac:dyDescent="0.25">
      <c r="A226">
        <v>786</v>
      </c>
      <c r="B226">
        <v>1</v>
      </c>
      <c r="C226" t="s">
        <v>1013</v>
      </c>
      <c r="D226" s="3">
        <v>0</v>
      </c>
      <c r="E226" s="4">
        <v>0</v>
      </c>
      <c r="H226" s="2">
        <v>775</v>
      </c>
      <c r="I226" s="2">
        <v>1</v>
      </c>
      <c r="J226" t="s">
        <v>227</v>
      </c>
      <c r="K226" s="4">
        <v>0</v>
      </c>
      <c r="L226" s="4">
        <v>0</v>
      </c>
    </row>
    <row r="227" spans="1:12" x14ac:dyDescent="0.25">
      <c r="A227">
        <v>787</v>
      </c>
      <c r="B227">
        <v>1</v>
      </c>
      <c r="C227" t="s">
        <v>230</v>
      </c>
      <c r="D227" s="3">
        <v>0</v>
      </c>
      <c r="E227" s="4">
        <v>0</v>
      </c>
      <c r="H227" s="2">
        <v>777</v>
      </c>
      <c r="I227" s="2">
        <v>1</v>
      </c>
      <c r="J227" t="s">
        <v>228</v>
      </c>
      <c r="K227" s="4">
        <v>0</v>
      </c>
      <c r="L227" s="4">
        <v>0</v>
      </c>
    </row>
    <row r="228" spans="1:12" x14ac:dyDescent="0.25">
      <c r="A228">
        <v>801</v>
      </c>
      <c r="B228">
        <v>1</v>
      </c>
      <c r="C228" t="s">
        <v>1015</v>
      </c>
      <c r="D228" s="3">
        <v>74.226239999998143</v>
      </c>
      <c r="E228" s="4">
        <v>80.29439999999704</v>
      </c>
      <c r="H228" s="2">
        <v>786</v>
      </c>
      <c r="I228" s="2">
        <v>1</v>
      </c>
      <c r="J228" t="s">
        <v>229</v>
      </c>
      <c r="K228" s="4">
        <v>0</v>
      </c>
      <c r="L228" s="4">
        <v>0</v>
      </c>
    </row>
    <row r="229" spans="1:12" x14ac:dyDescent="0.25">
      <c r="A229">
        <v>803</v>
      </c>
      <c r="B229">
        <v>1</v>
      </c>
      <c r="C229" t="s">
        <v>1016</v>
      </c>
      <c r="D229" s="3">
        <v>0</v>
      </c>
      <c r="E229" s="4">
        <v>0</v>
      </c>
      <c r="H229" s="2">
        <v>787</v>
      </c>
      <c r="I229" s="2">
        <v>1</v>
      </c>
      <c r="J229" t="s">
        <v>230</v>
      </c>
      <c r="K229" s="4">
        <v>0</v>
      </c>
      <c r="L229" s="4">
        <v>0</v>
      </c>
    </row>
    <row r="230" spans="1:12" x14ac:dyDescent="0.25">
      <c r="A230">
        <v>811</v>
      </c>
      <c r="B230">
        <v>1</v>
      </c>
      <c r="C230" t="s">
        <v>1017</v>
      </c>
      <c r="D230" s="3">
        <v>0</v>
      </c>
      <c r="E230" s="4">
        <v>0</v>
      </c>
      <c r="H230" s="2">
        <v>801</v>
      </c>
      <c r="I230" s="2">
        <v>1</v>
      </c>
      <c r="J230" t="s">
        <v>231</v>
      </c>
      <c r="K230" s="4">
        <v>173.19455999999263</v>
      </c>
      <c r="L230" s="4">
        <v>187.35359999999491</v>
      </c>
    </row>
    <row r="231" spans="1:12" x14ac:dyDescent="0.25">
      <c r="A231">
        <v>813</v>
      </c>
      <c r="B231">
        <v>1</v>
      </c>
      <c r="C231" t="s">
        <v>234</v>
      </c>
      <c r="D231" s="3">
        <v>0</v>
      </c>
      <c r="E231" s="4">
        <v>0</v>
      </c>
      <c r="H231" s="2">
        <v>803</v>
      </c>
      <c r="I231" s="2">
        <v>1</v>
      </c>
      <c r="J231" t="s">
        <v>232</v>
      </c>
      <c r="K231" s="4">
        <v>0</v>
      </c>
      <c r="L231" s="4">
        <v>0</v>
      </c>
    </row>
    <row r="232" spans="1:12" x14ac:dyDescent="0.25">
      <c r="A232">
        <v>815</v>
      </c>
      <c r="B232">
        <v>2</v>
      </c>
      <c r="C232" t="s">
        <v>1019</v>
      </c>
      <c r="D232" s="3">
        <v>0</v>
      </c>
      <c r="E232" s="4">
        <v>0</v>
      </c>
      <c r="H232" s="2">
        <v>811</v>
      </c>
      <c r="I232" s="2">
        <v>1</v>
      </c>
      <c r="J232" t="s">
        <v>233</v>
      </c>
      <c r="K232" s="4">
        <v>0</v>
      </c>
      <c r="L232" s="4">
        <v>0</v>
      </c>
    </row>
    <row r="233" spans="1:12" x14ac:dyDescent="0.25">
      <c r="A233">
        <v>818</v>
      </c>
      <c r="B233">
        <v>1</v>
      </c>
      <c r="C233" t="s">
        <v>1020</v>
      </c>
      <c r="D233" s="3">
        <v>0</v>
      </c>
      <c r="E233" s="4">
        <v>0</v>
      </c>
      <c r="H233" s="2">
        <v>813</v>
      </c>
      <c r="I233" s="2">
        <v>1</v>
      </c>
      <c r="J233" t="s">
        <v>234</v>
      </c>
      <c r="K233" s="4">
        <v>0</v>
      </c>
      <c r="L233" s="4">
        <v>0</v>
      </c>
    </row>
    <row r="234" spans="1:12" x14ac:dyDescent="0.25">
      <c r="A234">
        <v>820</v>
      </c>
      <c r="B234">
        <v>1</v>
      </c>
      <c r="C234" t="s">
        <v>1021</v>
      </c>
      <c r="D234" s="3">
        <v>0</v>
      </c>
      <c r="E234" s="4">
        <v>0</v>
      </c>
      <c r="H234" s="2">
        <v>815</v>
      </c>
      <c r="I234" s="2">
        <v>2</v>
      </c>
      <c r="J234" t="s">
        <v>235</v>
      </c>
      <c r="K234" s="4">
        <v>0</v>
      </c>
      <c r="L234" s="4">
        <v>0</v>
      </c>
    </row>
    <row r="235" spans="1:12" x14ac:dyDescent="0.25">
      <c r="A235">
        <v>821</v>
      </c>
      <c r="B235">
        <v>1</v>
      </c>
      <c r="C235" t="s">
        <v>1022</v>
      </c>
      <c r="D235" s="3">
        <v>0</v>
      </c>
      <c r="E235" s="4">
        <v>0</v>
      </c>
      <c r="H235" s="2">
        <v>818</v>
      </c>
      <c r="I235" s="2">
        <v>1</v>
      </c>
      <c r="J235" t="s">
        <v>236</v>
      </c>
      <c r="K235" s="4">
        <v>0</v>
      </c>
      <c r="L235" s="4">
        <v>0</v>
      </c>
    </row>
    <row r="236" spans="1:12" x14ac:dyDescent="0.25">
      <c r="A236">
        <v>829</v>
      </c>
      <c r="B236">
        <v>1</v>
      </c>
      <c r="C236" t="s">
        <v>1023</v>
      </c>
      <c r="D236" s="3">
        <v>0</v>
      </c>
      <c r="E236" s="4">
        <v>0</v>
      </c>
      <c r="H236" s="2">
        <v>820</v>
      </c>
      <c r="I236" s="2">
        <v>1</v>
      </c>
      <c r="J236" t="s">
        <v>237</v>
      </c>
      <c r="K236" s="4">
        <v>0</v>
      </c>
      <c r="L236" s="4">
        <v>0</v>
      </c>
    </row>
    <row r="237" spans="1:12" x14ac:dyDescent="0.25">
      <c r="A237">
        <v>831</v>
      </c>
      <c r="B237">
        <v>1</v>
      </c>
      <c r="C237" t="s">
        <v>240</v>
      </c>
      <c r="D237" s="3">
        <v>0</v>
      </c>
      <c r="E237" s="4">
        <v>0</v>
      </c>
      <c r="H237" s="2">
        <v>821</v>
      </c>
      <c r="I237" s="2">
        <v>1</v>
      </c>
      <c r="J237" t="s">
        <v>238</v>
      </c>
      <c r="K237" s="4">
        <v>0</v>
      </c>
      <c r="L237" s="4">
        <v>0</v>
      </c>
    </row>
    <row r="238" spans="1:12" x14ac:dyDescent="0.25">
      <c r="A238">
        <v>832</v>
      </c>
      <c r="B238">
        <v>1</v>
      </c>
      <c r="C238" t="s">
        <v>241</v>
      </c>
      <c r="D238" s="3">
        <v>0</v>
      </c>
      <c r="E238" s="4">
        <v>0</v>
      </c>
      <c r="H238" s="2">
        <v>829</v>
      </c>
      <c r="I238" s="2">
        <v>1</v>
      </c>
      <c r="J238" t="s">
        <v>239</v>
      </c>
      <c r="K238" s="4">
        <v>0</v>
      </c>
      <c r="L238" s="4">
        <v>0</v>
      </c>
    </row>
    <row r="239" spans="1:12" x14ac:dyDescent="0.25">
      <c r="A239">
        <v>833</v>
      </c>
      <c r="B239">
        <v>1</v>
      </c>
      <c r="C239" t="s">
        <v>242</v>
      </c>
      <c r="D239" s="3">
        <v>1049.5353599999798</v>
      </c>
      <c r="E239" s="4">
        <v>1079.4096000000136</v>
      </c>
      <c r="H239" s="2">
        <v>831</v>
      </c>
      <c r="I239" s="2">
        <v>1</v>
      </c>
      <c r="J239" t="s">
        <v>240</v>
      </c>
      <c r="K239" s="4">
        <v>0</v>
      </c>
      <c r="L239" s="4">
        <v>0</v>
      </c>
    </row>
    <row r="240" spans="1:12" x14ac:dyDescent="0.25">
      <c r="A240">
        <v>834</v>
      </c>
      <c r="B240">
        <v>1</v>
      </c>
      <c r="C240" t="s">
        <v>243</v>
      </c>
      <c r="D240" s="3">
        <v>0</v>
      </c>
      <c r="E240" s="4">
        <v>0</v>
      </c>
      <c r="H240" s="2">
        <v>832</v>
      </c>
      <c r="I240" s="2">
        <v>1</v>
      </c>
      <c r="J240" t="s">
        <v>241</v>
      </c>
      <c r="K240" s="4">
        <v>0</v>
      </c>
      <c r="L240" s="4">
        <v>0</v>
      </c>
    </row>
    <row r="241" spans="1:12" x14ac:dyDescent="0.25">
      <c r="A241">
        <v>836</v>
      </c>
      <c r="B241">
        <v>1</v>
      </c>
      <c r="C241" t="s">
        <v>244</v>
      </c>
      <c r="D241" s="3">
        <v>356.77440000000024</v>
      </c>
      <c r="E241" s="4">
        <v>373.33728000000156</v>
      </c>
      <c r="H241" s="2">
        <v>833</v>
      </c>
      <c r="I241" s="2">
        <v>1</v>
      </c>
      <c r="J241" t="s">
        <v>242</v>
      </c>
      <c r="K241" s="4">
        <v>2448.915840000147</v>
      </c>
      <c r="L241" s="4">
        <v>2518.6224000002258</v>
      </c>
    </row>
    <row r="242" spans="1:12" x14ac:dyDescent="0.25">
      <c r="A242">
        <v>837</v>
      </c>
      <c r="B242">
        <v>1</v>
      </c>
      <c r="C242" t="s">
        <v>245</v>
      </c>
      <c r="D242" s="3">
        <v>1265.8003199999985</v>
      </c>
      <c r="E242" s="4">
        <v>1335.9974399999992</v>
      </c>
      <c r="H242" s="2">
        <v>834</v>
      </c>
      <c r="I242" s="2">
        <v>1</v>
      </c>
      <c r="J242" t="s">
        <v>243</v>
      </c>
      <c r="K242" s="4">
        <v>0</v>
      </c>
      <c r="L242" s="4">
        <v>0</v>
      </c>
    </row>
    <row r="243" spans="1:12" x14ac:dyDescent="0.25">
      <c r="A243">
        <v>840</v>
      </c>
      <c r="B243">
        <v>1</v>
      </c>
      <c r="C243" t="s">
        <v>246</v>
      </c>
      <c r="D243" s="3">
        <v>0</v>
      </c>
      <c r="E243" s="4">
        <v>0</v>
      </c>
      <c r="H243" s="2">
        <v>836</v>
      </c>
      <c r="I243" s="2">
        <v>1</v>
      </c>
      <c r="J243" t="s">
        <v>244</v>
      </c>
      <c r="K243" s="4">
        <v>832.47359999999753</v>
      </c>
      <c r="L243" s="4">
        <v>871.12032000000181</v>
      </c>
    </row>
    <row r="244" spans="1:12" x14ac:dyDescent="0.25">
      <c r="A244">
        <v>846</v>
      </c>
      <c r="B244">
        <v>1</v>
      </c>
      <c r="C244" t="s">
        <v>1031</v>
      </c>
      <c r="D244" s="3">
        <v>0</v>
      </c>
      <c r="E244" s="4">
        <v>0</v>
      </c>
      <c r="H244" s="2">
        <v>837</v>
      </c>
      <c r="I244" s="2">
        <v>1</v>
      </c>
      <c r="J244" t="s">
        <v>245</v>
      </c>
      <c r="K244" s="4">
        <v>2953.5340799999976</v>
      </c>
      <c r="L244" s="4">
        <v>3117.3273600000102</v>
      </c>
    </row>
    <row r="245" spans="1:12" x14ac:dyDescent="0.25">
      <c r="A245">
        <v>850</v>
      </c>
      <c r="B245">
        <v>1</v>
      </c>
      <c r="C245" t="s">
        <v>248</v>
      </c>
      <c r="D245" s="3">
        <v>122.37407999999914</v>
      </c>
      <c r="E245" s="4">
        <v>124.39871999999923</v>
      </c>
      <c r="H245" s="2">
        <v>840</v>
      </c>
      <c r="I245" s="2">
        <v>1</v>
      </c>
      <c r="J245" t="s">
        <v>246</v>
      </c>
      <c r="K245" s="4">
        <v>0</v>
      </c>
      <c r="L245" s="4">
        <v>0</v>
      </c>
    </row>
    <row r="246" spans="1:12" x14ac:dyDescent="0.25">
      <c r="A246">
        <v>852</v>
      </c>
      <c r="B246">
        <v>1</v>
      </c>
      <c r="C246" t="s">
        <v>1033</v>
      </c>
      <c r="D246" s="3">
        <v>0</v>
      </c>
      <c r="E246" s="4">
        <v>0</v>
      </c>
      <c r="H246" s="2">
        <v>846</v>
      </c>
      <c r="I246" s="2">
        <v>1</v>
      </c>
      <c r="J246" t="s">
        <v>247</v>
      </c>
      <c r="K246" s="4">
        <v>0</v>
      </c>
      <c r="L246" s="4">
        <v>0</v>
      </c>
    </row>
    <row r="247" spans="1:12" x14ac:dyDescent="0.25">
      <c r="A247">
        <v>857</v>
      </c>
      <c r="B247">
        <v>1</v>
      </c>
      <c r="C247" t="s">
        <v>1034</v>
      </c>
      <c r="D247" s="3">
        <v>0</v>
      </c>
      <c r="E247" s="4">
        <v>0</v>
      </c>
      <c r="H247" s="2">
        <v>850</v>
      </c>
      <c r="I247" s="2">
        <v>1</v>
      </c>
      <c r="J247" t="s">
        <v>248</v>
      </c>
      <c r="K247" s="4">
        <v>285.53951999999936</v>
      </c>
      <c r="L247" s="4">
        <v>290.2636799999982</v>
      </c>
    </row>
    <row r="248" spans="1:12" x14ac:dyDescent="0.25">
      <c r="A248">
        <v>858</v>
      </c>
      <c r="B248">
        <v>1</v>
      </c>
      <c r="C248" t="s">
        <v>1035</v>
      </c>
      <c r="D248" s="3">
        <v>0</v>
      </c>
      <c r="E248" s="4">
        <v>0</v>
      </c>
      <c r="H248" s="2">
        <v>852</v>
      </c>
      <c r="I248" s="2">
        <v>1</v>
      </c>
      <c r="J248" t="s">
        <v>249</v>
      </c>
      <c r="K248" s="4">
        <v>0</v>
      </c>
      <c r="L248" s="4">
        <v>0</v>
      </c>
    </row>
    <row r="249" spans="1:12" x14ac:dyDescent="0.25">
      <c r="A249">
        <v>861</v>
      </c>
      <c r="B249">
        <v>1</v>
      </c>
      <c r="C249" t="s">
        <v>1036</v>
      </c>
      <c r="D249" s="3">
        <v>0</v>
      </c>
      <c r="E249" s="4">
        <v>0</v>
      </c>
      <c r="H249" s="2">
        <v>857</v>
      </c>
      <c r="I249" s="2">
        <v>1</v>
      </c>
      <c r="J249" t="s">
        <v>250</v>
      </c>
      <c r="K249" s="4">
        <v>0</v>
      </c>
      <c r="L249" s="4">
        <v>0</v>
      </c>
    </row>
    <row r="250" spans="1:12" x14ac:dyDescent="0.25">
      <c r="A250">
        <v>876</v>
      </c>
      <c r="B250">
        <v>1</v>
      </c>
      <c r="C250" t="s">
        <v>253</v>
      </c>
      <c r="D250" s="3">
        <v>0</v>
      </c>
      <c r="E250" s="4">
        <v>0</v>
      </c>
      <c r="H250" s="2">
        <v>858</v>
      </c>
      <c r="I250" s="2">
        <v>1</v>
      </c>
      <c r="J250" t="s">
        <v>251</v>
      </c>
      <c r="K250" s="4">
        <v>0</v>
      </c>
      <c r="L250" s="4">
        <v>0</v>
      </c>
    </row>
    <row r="251" spans="1:12" x14ac:dyDescent="0.25">
      <c r="A251">
        <v>877</v>
      </c>
      <c r="B251">
        <v>1</v>
      </c>
      <c r="C251" t="s">
        <v>1119</v>
      </c>
      <c r="D251" s="3">
        <v>0</v>
      </c>
      <c r="E251" s="4">
        <v>0</v>
      </c>
      <c r="H251" s="2">
        <v>861</v>
      </c>
      <c r="I251" s="2">
        <v>1</v>
      </c>
      <c r="J251" t="s">
        <v>252</v>
      </c>
      <c r="K251" s="4">
        <v>0</v>
      </c>
      <c r="L251" s="4">
        <v>0</v>
      </c>
    </row>
    <row r="252" spans="1:12" x14ac:dyDescent="0.25">
      <c r="A252">
        <v>879</v>
      </c>
      <c r="B252">
        <v>1</v>
      </c>
      <c r="C252" t="s">
        <v>1039</v>
      </c>
      <c r="D252" s="3">
        <v>0</v>
      </c>
      <c r="E252" s="4">
        <v>0</v>
      </c>
      <c r="H252" s="2">
        <v>876</v>
      </c>
      <c r="I252" s="2">
        <v>1</v>
      </c>
      <c r="J252" t="s">
        <v>253</v>
      </c>
      <c r="K252" s="4">
        <v>0</v>
      </c>
      <c r="L252" s="4">
        <v>0</v>
      </c>
    </row>
    <row r="253" spans="1:12" x14ac:dyDescent="0.25">
      <c r="A253">
        <v>881</v>
      </c>
      <c r="B253">
        <v>1</v>
      </c>
      <c r="C253" t="s">
        <v>1040</v>
      </c>
      <c r="D253" s="3">
        <v>0</v>
      </c>
      <c r="E253" s="4">
        <v>0</v>
      </c>
      <c r="H253" s="2">
        <v>877</v>
      </c>
      <c r="I253" s="2">
        <v>1</v>
      </c>
      <c r="J253" t="s">
        <v>254</v>
      </c>
      <c r="K253" s="4">
        <v>0</v>
      </c>
      <c r="L253" s="4">
        <v>0</v>
      </c>
    </row>
    <row r="254" spans="1:12" x14ac:dyDescent="0.25">
      <c r="A254">
        <v>882</v>
      </c>
      <c r="B254">
        <v>1</v>
      </c>
      <c r="C254" t="s">
        <v>1041</v>
      </c>
      <c r="D254" s="3">
        <v>0</v>
      </c>
      <c r="E254" s="4">
        <v>0</v>
      </c>
      <c r="H254" s="2">
        <v>879</v>
      </c>
      <c r="I254" s="2">
        <v>1</v>
      </c>
      <c r="J254" t="s">
        <v>255</v>
      </c>
      <c r="K254" s="4">
        <v>0</v>
      </c>
      <c r="L254" s="4">
        <v>0</v>
      </c>
    </row>
    <row r="255" spans="1:12" x14ac:dyDescent="0.25">
      <c r="A255">
        <v>883</v>
      </c>
      <c r="B255">
        <v>1</v>
      </c>
      <c r="C255" t="s">
        <v>258</v>
      </c>
      <c r="D255" s="3">
        <v>0</v>
      </c>
      <c r="E255" s="4">
        <v>0</v>
      </c>
      <c r="H255" s="2">
        <v>881</v>
      </c>
      <c r="I255" s="2">
        <v>1</v>
      </c>
      <c r="J255" t="s">
        <v>256</v>
      </c>
      <c r="K255" s="4">
        <v>0</v>
      </c>
      <c r="L255" s="4">
        <v>0</v>
      </c>
    </row>
    <row r="256" spans="1:12" x14ac:dyDescent="0.25">
      <c r="A256">
        <v>885</v>
      </c>
      <c r="B256">
        <v>1</v>
      </c>
      <c r="C256" t="s">
        <v>1043</v>
      </c>
      <c r="D256" s="3">
        <v>0</v>
      </c>
      <c r="E256" s="4">
        <v>0</v>
      </c>
      <c r="H256" s="2">
        <v>882</v>
      </c>
      <c r="I256" s="2">
        <v>1</v>
      </c>
      <c r="J256" t="s">
        <v>257</v>
      </c>
      <c r="K256" s="4">
        <v>0</v>
      </c>
      <c r="L256" s="4">
        <v>0</v>
      </c>
    </row>
    <row r="257" spans="1:12" x14ac:dyDescent="0.25">
      <c r="A257">
        <v>891</v>
      </c>
      <c r="B257">
        <v>1</v>
      </c>
      <c r="C257" t="s">
        <v>260</v>
      </c>
      <c r="D257" s="3">
        <v>0</v>
      </c>
      <c r="E257" s="4">
        <v>0</v>
      </c>
      <c r="H257" s="2">
        <v>883</v>
      </c>
      <c r="I257" s="2">
        <v>1</v>
      </c>
      <c r="J257" t="s">
        <v>258</v>
      </c>
      <c r="K257" s="4">
        <v>0</v>
      </c>
      <c r="L257" s="4">
        <v>0</v>
      </c>
    </row>
    <row r="258" spans="1:12" x14ac:dyDescent="0.25">
      <c r="A258">
        <v>911</v>
      </c>
      <c r="B258">
        <v>1</v>
      </c>
      <c r="C258" t="s">
        <v>1045</v>
      </c>
      <c r="D258" s="3">
        <v>0</v>
      </c>
      <c r="E258" s="4">
        <v>0</v>
      </c>
      <c r="H258" s="2">
        <v>885</v>
      </c>
      <c r="I258" s="2">
        <v>1</v>
      </c>
      <c r="J258" t="s">
        <v>259</v>
      </c>
      <c r="K258" s="4">
        <v>0</v>
      </c>
      <c r="L258" s="4">
        <v>0</v>
      </c>
    </row>
    <row r="259" spans="1:12" x14ac:dyDescent="0.25">
      <c r="A259">
        <v>912</v>
      </c>
      <c r="B259">
        <v>1</v>
      </c>
      <c r="C259" t="s">
        <v>1046</v>
      </c>
      <c r="D259" s="3">
        <v>0</v>
      </c>
      <c r="E259" s="4">
        <v>0</v>
      </c>
      <c r="H259" s="2">
        <v>891</v>
      </c>
      <c r="I259" s="2">
        <v>1</v>
      </c>
      <c r="J259" t="s">
        <v>260</v>
      </c>
      <c r="K259" s="4">
        <v>0</v>
      </c>
      <c r="L259" s="4">
        <v>0</v>
      </c>
    </row>
    <row r="260" spans="1:12" x14ac:dyDescent="0.25">
      <c r="A260">
        <v>914</v>
      </c>
      <c r="B260">
        <v>1</v>
      </c>
      <c r="C260" t="s">
        <v>1047</v>
      </c>
      <c r="D260" s="3">
        <v>0</v>
      </c>
      <c r="E260" s="4">
        <v>0</v>
      </c>
      <c r="H260" s="2">
        <v>911</v>
      </c>
      <c r="I260" s="2">
        <v>1</v>
      </c>
      <c r="J260" t="s">
        <v>261</v>
      </c>
      <c r="K260" s="4">
        <v>0</v>
      </c>
      <c r="L260" s="4">
        <v>0</v>
      </c>
    </row>
    <row r="261" spans="1:12" x14ac:dyDescent="0.25">
      <c r="A261">
        <v>2071</v>
      </c>
      <c r="B261">
        <v>1</v>
      </c>
      <c r="C261" t="s">
        <v>264</v>
      </c>
      <c r="D261" s="3">
        <v>0</v>
      </c>
      <c r="E261" s="4">
        <v>0</v>
      </c>
      <c r="H261" s="2">
        <v>912</v>
      </c>
      <c r="I261" s="2">
        <v>1</v>
      </c>
      <c r="J261" t="s">
        <v>262</v>
      </c>
      <c r="K261" s="4">
        <v>0</v>
      </c>
      <c r="L261" s="4">
        <v>0</v>
      </c>
    </row>
    <row r="262" spans="1:12" x14ac:dyDescent="0.25">
      <c r="A262">
        <v>2125</v>
      </c>
      <c r="B262">
        <v>1</v>
      </c>
      <c r="C262" t="s">
        <v>1049</v>
      </c>
      <c r="D262" s="3">
        <v>0</v>
      </c>
      <c r="E262" s="4">
        <v>0</v>
      </c>
      <c r="H262" s="2">
        <v>914</v>
      </c>
      <c r="I262" s="2">
        <v>1</v>
      </c>
      <c r="J262" t="s">
        <v>263</v>
      </c>
      <c r="K262" s="4">
        <v>0</v>
      </c>
      <c r="L262" s="4">
        <v>0</v>
      </c>
    </row>
    <row r="263" spans="1:12" x14ac:dyDescent="0.25">
      <c r="A263">
        <v>2134</v>
      </c>
      <c r="B263">
        <v>1</v>
      </c>
      <c r="C263" t="s">
        <v>1050</v>
      </c>
      <c r="D263" s="3">
        <v>0</v>
      </c>
      <c r="E263" s="4">
        <v>0</v>
      </c>
      <c r="H263" s="2">
        <v>2071</v>
      </c>
      <c r="I263" s="2">
        <v>1</v>
      </c>
      <c r="J263" t="s">
        <v>264</v>
      </c>
      <c r="K263" s="4">
        <v>0</v>
      </c>
      <c r="L263" s="4">
        <v>0</v>
      </c>
    </row>
    <row r="264" spans="1:12" x14ac:dyDescent="0.25">
      <c r="A264">
        <v>2135</v>
      </c>
      <c r="B264">
        <v>1</v>
      </c>
      <c r="C264" t="s">
        <v>267</v>
      </c>
      <c r="D264" s="3">
        <v>0</v>
      </c>
      <c r="E264" s="4">
        <v>0</v>
      </c>
      <c r="H264" s="2">
        <v>2125</v>
      </c>
      <c r="I264" s="2">
        <v>1</v>
      </c>
      <c r="J264" t="s">
        <v>265</v>
      </c>
      <c r="K264" s="4">
        <v>0</v>
      </c>
      <c r="L264" s="4">
        <v>0</v>
      </c>
    </row>
    <row r="265" spans="1:12" x14ac:dyDescent="0.25">
      <c r="A265">
        <v>2137</v>
      </c>
      <c r="B265">
        <v>1</v>
      </c>
      <c r="C265" t="s">
        <v>1052</v>
      </c>
      <c r="D265" s="3">
        <v>0</v>
      </c>
      <c r="E265" s="4">
        <v>0</v>
      </c>
      <c r="H265" s="2">
        <v>2134</v>
      </c>
      <c r="I265" s="2">
        <v>1</v>
      </c>
      <c r="J265" t="s">
        <v>266</v>
      </c>
      <c r="K265" s="4">
        <v>0</v>
      </c>
      <c r="L265" s="4">
        <v>0</v>
      </c>
    </row>
    <row r="266" spans="1:12" x14ac:dyDescent="0.25">
      <c r="A266">
        <v>2142</v>
      </c>
      <c r="B266">
        <v>1</v>
      </c>
      <c r="C266" t="s">
        <v>1053</v>
      </c>
      <c r="D266" s="3">
        <v>1246.2854399999924</v>
      </c>
      <c r="E266" s="4">
        <v>1307.8137599999973</v>
      </c>
      <c r="H266" s="2">
        <v>2135</v>
      </c>
      <c r="I266" s="2">
        <v>1</v>
      </c>
      <c r="J266" t="s">
        <v>267</v>
      </c>
      <c r="K266" s="4">
        <v>0</v>
      </c>
      <c r="L266" s="4">
        <v>0</v>
      </c>
    </row>
    <row r="267" spans="1:12" x14ac:dyDescent="0.25">
      <c r="A267">
        <v>2143</v>
      </c>
      <c r="B267">
        <v>1</v>
      </c>
      <c r="C267" t="s">
        <v>270</v>
      </c>
      <c r="D267" s="3">
        <v>0</v>
      </c>
      <c r="E267" s="4">
        <v>0</v>
      </c>
      <c r="H267" s="2">
        <v>2137</v>
      </c>
      <c r="I267" s="2">
        <v>1</v>
      </c>
      <c r="J267" t="s">
        <v>268</v>
      </c>
      <c r="K267" s="4">
        <v>0</v>
      </c>
      <c r="L267" s="4">
        <v>0</v>
      </c>
    </row>
    <row r="268" spans="1:12" x14ac:dyDescent="0.25">
      <c r="A268">
        <v>2144</v>
      </c>
      <c r="B268">
        <v>1</v>
      </c>
      <c r="C268" t="s">
        <v>1054</v>
      </c>
      <c r="D268" s="3">
        <v>0</v>
      </c>
      <c r="E268" s="4">
        <v>0</v>
      </c>
      <c r="H268" s="2">
        <v>2142</v>
      </c>
      <c r="I268" s="2">
        <v>1</v>
      </c>
      <c r="J268" t="s">
        <v>269</v>
      </c>
      <c r="K268" s="4">
        <v>2907.9993599999725</v>
      </c>
      <c r="L268" s="4">
        <v>3051.5654400000058</v>
      </c>
    </row>
    <row r="269" spans="1:12" x14ac:dyDescent="0.25">
      <c r="A269">
        <v>2149</v>
      </c>
      <c r="B269">
        <v>1</v>
      </c>
      <c r="C269" t="s">
        <v>1055</v>
      </c>
      <c r="D269" s="3">
        <v>0</v>
      </c>
      <c r="E269" s="4">
        <v>0</v>
      </c>
      <c r="H269" s="2">
        <v>2143</v>
      </c>
      <c r="I269" s="2">
        <v>1</v>
      </c>
      <c r="J269" t="s">
        <v>270</v>
      </c>
      <c r="K269" s="4">
        <v>0</v>
      </c>
      <c r="L269" s="4">
        <v>0</v>
      </c>
    </row>
    <row r="270" spans="1:12" x14ac:dyDescent="0.25">
      <c r="A270">
        <v>2154</v>
      </c>
      <c r="B270">
        <v>1</v>
      </c>
      <c r="C270" t="s">
        <v>1056</v>
      </c>
      <c r="D270" s="3">
        <v>0</v>
      </c>
      <c r="E270" s="4">
        <v>0</v>
      </c>
      <c r="H270" s="2">
        <v>2144</v>
      </c>
      <c r="I270" s="2">
        <v>1</v>
      </c>
      <c r="J270" t="s">
        <v>271</v>
      </c>
      <c r="K270" s="4">
        <v>0</v>
      </c>
      <c r="L270" s="4">
        <v>0</v>
      </c>
    </row>
    <row r="271" spans="1:12" x14ac:dyDescent="0.25">
      <c r="A271">
        <v>2155</v>
      </c>
      <c r="B271">
        <v>1</v>
      </c>
      <c r="C271" t="s">
        <v>1057</v>
      </c>
      <c r="D271" s="3">
        <v>0</v>
      </c>
      <c r="E271" s="4">
        <v>0</v>
      </c>
      <c r="H271" s="2">
        <v>2149</v>
      </c>
      <c r="I271" s="2">
        <v>1</v>
      </c>
      <c r="J271" t="s">
        <v>272</v>
      </c>
      <c r="K271" s="4">
        <v>0</v>
      </c>
      <c r="L271" s="4">
        <v>0</v>
      </c>
    </row>
    <row r="272" spans="1:12" x14ac:dyDescent="0.25">
      <c r="A272">
        <v>2159</v>
      </c>
      <c r="B272">
        <v>1</v>
      </c>
      <c r="C272" t="s">
        <v>1058</v>
      </c>
      <c r="D272" s="3">
        <v>0</v>
      </c>
      <c r="E272" s="4">
        <v>0</v>
      </c>
      <c r="H272" s="2">
        <v>2154</v>
      </c>
      <c r="I272" s="2">
        <v>1</v>
      </c>
      <c r="J272" t="s">
        <v>273</v>
      </c>
      <c r="K272" s="4">
        <v>0</v>
      </c>
      <c r="L272" s="4">
        <v>0</v>
      </c>
    </row>
    <row r="273" spans="1:12" x14ac:dyDescent="0.25">
      <c r="A273">
        <v>2164</v>
      </c>
      <c r="B273">
        <v>1</v>
      </c>
      <c r="C273" t="s">
        <v>1059</v>
      </c>
      <c r="D273" s="3">
        <v>0</v>
      </c>
      <c r="E273" s="4">
        <v>0</v>
      </c>
      <c r="H273" s="2">
        <v>2155</v>
      </c>
      <c r="I273" s="2">
        <v>1</v>
      </c>
      <c r="J273" t="s">
        <v>274</v>
      </c>
      <c r="K273" s="4">
        <v>0</v>
      </c>
      <c r="L273" s="4">
        <v>0</v>
      </c>
    </row>
    <row r="274" spans="1:12" x14ac:dyDescent="0.25">
      <c r="A274">
        <v>2165</v>
      </c>
      <c r="B274">
        <v>1</v>
      </c>
      <c r="C274" t="s">
        <v>1060</v>
      </c>
      <c r="D274" s="3">
        <v>1033.8883200000018</v>
      </c>
      <c r="E274" s="4">
        <v>1041.9148800000039</v>
      </c>
      <c r="H274" s="2">
        <v>2159</v>
      </c>
      <c r="I274" s="2">
        <v>1</v>
      </c>
      <c r="J274" t="s">
        <v>275</v>
      </c>
      <c r="K274" s="4">
        <v>0</v>
      </c>
      <c r="L274" s="4">
        <v>0</v>
      </c>
    </row>
    <row r="275" spans="1:12" x14ac:dyDescent="0.25">
      <c r="A275">
        <v>2167</v>
      </c>
      <c r="B275">
        <v>1</v>
      </c>
      <c r="C275" t="s">
        <v>278</v>
      </c>
      <c r="D275" s="3">
        <v>0</v>
      </c>
      <c r="E275" s="4">
        <v>0</v>
      </c>
      <c r="H275" s="2">
        <v>2164</v>
      </c>
      <c r="I275" s="2">
        <v>1</v>
      </c>
      <c r="J275" t="s">
        <v>276</v>
      </c>
      <c r="K275" s="4">
        <v>0</v>
      </c>
      <c r="L275" s="4">
        <v>0</v>
      </c>
    </row>
    <row r="276" spans="1:12" x14ac:dyDescent="0.25">
      <c r="A276">
        <v>2168</v>
      </c>
      <c r="B276">
        <v>1</v>
      </c>
      <c r="C276" t="s">
        <v>279</v>
      </c>
      <c r="D276" s="3">
        <v>0</v>
      </c>
      <c r="E276" s="4">
        <v>0</v>
      </c>
      <c r="H276" s="2">
        <v>2165</v>
      </c>
      <c r="I276" s="2">
        <v>1</v>
      </c>
      <c r="J276" t="s">
        <v>277</v>
      </c>
      <c r="K276" s="4">
        <v>2412.4060800000007</v>
      </c>
      <c r="L276" s="4">
        <v>2431.1347200000018</v>
      </c>
    </row>
    <row r="277" spans="1:12" x14ac:dyDescent="0.25">
      <c r="A277">
        <v>2169</v>
      </c>
      <c r="B277">
        <v>1</v>
      </c>
      <c r="C277" t="s">
        <v>280</v>
      </c>
      <c r="D277" s="3">
        <v>0</v>
      </c>
      <c r="E277" s="4">
        <v>0</v>
      </c>
      <c r="H277" s="2">
        <v>2167</v>
      </c>
      <c r="I277" s="2">
        <v>1</v>
      </c>
      <c r="J277" t="s">
        <v>278</v>
      </c>
      <c r="K277" s="4">
        <v>0</v>
      </c>
      <c r="L277" s="4">
        <v>0</v>
      </c>
    </row>
    <row r="278" spans="1:12" x14ac:dyDescent="0.25">
      <c r="A278">
        <v>2170</v>
      </c>
      <c r="B278">
        <v>1</v>
      </c>
      <c r="C278" t="s">
        <v>1064</v>
      </c>
      <c r="D278" s="3">
        <v>0</v>
      </c>
      <c r="E278" s="4">
        <v>0</v>
      </c>
      <c r="H278" s="2">
        <v>2168</v>
      </c>
      <c r="I278" s="2">
        <v>1</v>
      </c>
      <c r="J278" t="s">
        <v>279</v>
      </c>
      <c r="K278" s="4">
        <v>0</v>
      </c>
      <c r="L278" s="4">
        <v>0</v>
      </c>
    </row>
    <row r="279" spans="1:12" x14ac:dyDescent="0.25">
      <c r="A279">
        <v>2171</v>
      </c>
      <c r="B279">
        <v>1</v>
      </c>
      <c r="C279" t="s">
        <v>1065</v>
      </c>
      <c r="D279" s="3">
        <v>0</v>
      </c>
      <c r="E279" s="4">
        <v>0</v>
      </c>
      <c r="H279" s="2">
        <v>2169</v>
      </c>
      <c r="I279" s="2">
        <v>1</v>
      </c>
      <c r="J279" t="s">
        <v>280</v>
      </c>
      <c r="K279" s="4">
        <v>0</v>
      </c>
      <c r="L279" s="4">
        <v>0</v>
      </c>
    </row>
    <row r="280" spans="1:12" x14ac:dyDescent="0.25">
      <c r="A280">
        <v>2172</v>
      </c>
      <c r="B280">
        <v>1</v>
      </c>
      <c r="C280" t="s">
        <v>1066</v>
      </c>
      <c r="D280" s="3">
        <v>0</v>
      </c>
      <c r="E280" s="4">
        <v>0</v>
      </c>
      <c r="H280" s="2">
        <v>2170</v>
      </c>
      <c r="I280" s="2">
        <v>1</v>
      </c>
      <c r="J280" t="s">
        <v>281</v>
      </c>
      <c r="K280" s="4">
        <v>0</v>
      </c>
      <c r="L280" s="4">
        <v>0</v>
      </c>
    </row>
    <row r="281" spans="1:12" x14ac:dyDescent="0.25">
      <c r="A281">
        <v>2174</v>
      </c>
      <c r="B281">
        <v>1</v>
      </c>
      <c r="C281" t="s">
        <v>1067</v>
      </c>
      <c r="D281" s="3">
        <v>0</v>
      </c>
      <c r="E281" s="4">
        <v>0</v>
      </c>
      <c r="H281" s="2">
        <v>2171</v>
      </c>
      <c r="I281" s="2">
        <v>1</v>
      </c>
      <c r="J281" t="s">
        <v>282</v>
      </c>
      <c r="K281" s="4">
        <v>0</v>
      </c>
      <c r="L281" s="4">
        <v>0</v>
      </c>
    </row>
    <row r="282" spans="1:12" x14ac:dyDescent="0.25">
      <c r="A282">
        <v>2176</v>
      </c>
      <c r="B282">
        <v>1</v>
      </c>
      <c r="C282" t="s">
        <v>1068</v>
      </c>
      <c r="D282" s="3">
        <v>0</v>
      </c>
      <c r="E282" s="4">
        <v>0</v>
      </c>
      <c r="H282" s="2">
        <v>2172</v>
      </c>
      <c r="I282" s="2">
        <v>1</v>
      </c>
      <c r="J282" t="s">
        <v>283</v>
      </c>
      <c r="K282" s="4">
        <v>0</v>
      </c>
      <c r="L282" s="4">
        <v>0</v>
      </c>
    </row>
    <row r="283" spans="1:12" x14ac:dyDescent="0.25">
      <c r="A283">
        <v>2180</v>
      </c>
      <c r="B283">
        <v>1</v>
      </c>
      <c r="C283" t="s">
        <v>286</v>
      </c>
      <c r="D283" s="3">
        <v>0</v>
      </c>
      <c r="E283" s="4">
        <v>0</v>
      </c>
      <c r="H283" s="2">
        <v>2174</v>
      </c>
      <c r="I283" s="2">
        <v>1</v>
      </c>
      <c r="J283" t="s">
        <v>284</v>
      </c>
      <c r="K283" s="4">
        <v>0</v>
      </c>
      <c r="L283" s="4">
        <v>0</v>
      </c>
    </row>
    <row r="284" spans="1:12" x14ac:dyDescent="0.25">
      <c r="A284">
        <v>2184</v>
      </c>
      <c r="B284">
        <v>1</v>
      </c>
      <c r="C284" t="s">
        <v>1070</v>
      </c>
      <c r="D284" s="3">
        <v>0</v>
      </c>
      <c r="E284" s="4">
        <v>0</v>
      </c>
      <c r="H284" s="2">
        <v>2176</v>
      </c>
      <c r="I284" s="2">
        <v>1</v>
      </c>
      <c r="J284" t="s">
        <v>285</v>
      </c>
      <c r="K284" s="4">
        <v>0</v>
      </c>
      <c r="L284" s="4">
        <v>0</v>
      </c>
    </row>
    <row r="285" spans="1:12" x14ac:dyDescent="0.25">
      <c r="A285">
        <v>2190</v>
      </c>
      <c r="B285">
        <v>1</v>
      </c>
      <c r="C285" t="s">
        <v>288</v>
      </c>
      <c r="D285" s="3">
        <v>0</v>
      </c>
      <c r="E285" s="4">
        <v>0</v>
      </c>
      <c r="H285" s="2">
        <v>2180</v>
      </c>
      <c r="I285" s="2">
        <v>1</v>
      </c>
      <c r="J285" t="s">
        <v>286</v>
      </c>
      <c r="K285" s="4">
        <v>0</v>
      </c>
      <c r="L285" s="4">
        <v>0</v>
      </c>
    </row>
    <row r="286" spans="1:12" x14ac:dyDescent="0.25">
      <c r="A286">
        <v>2198</v>
      </c>
      <c r="B286">
        <v>1</v>
      </c>
      <c r="C286" t="s">
        <v>1071</v>
      </c>
      <c r="D286" s="3">
        <v>0</v>
      </c>
      <c r="E286" s="4">
        <v>0</v>
      </c>
      <c r="H286" s="2">
        <v>2184</v>
      </c>
      <c r="I286" s="2">
        <v>1</v>
      </c>
      <c r="J286" t="s">
        <v>287</v>
      </c>
      <c r="K286" s="4">
        <v>0</v>
      </c>
      <c r="L286" s="4">
        <v>0</v>
      </c>
    </row>
    <row r="287" spans="1:12" x14ac:dyDescent="0.25">
      <c r="A287">
        <v>2215</v>
      </c>
      <c r="B287">
        <v>1</v>
      </c>
      <c r="C287" t="s">
        <v>1072</v>
      </c>
      <c r="D287" s="3">
        <v>0</v>
      </c>
      <c r="E287" s="4">
        <v>0</v>
      </c>
      <c r="H287" s="2">
        <v>2190</v>
      </c>
      <c r="I287" s="2">
        <v>1</v>
      </c>
      <c r="J287" t="s">
        <v>288</v>
      </c>
      <c r="K287" s="4">
        <v>0</v>
      </c>
      <c r="L287" s="4">
        <v>0</v>
      </c>
    </row>
    <row r="288" spans="1:12" x14ac:dyDescent="0.25">
      <c r="A288">
        <v>2310</v>
      </c>
      <c r="B288">
        <v>1</v>
      </c>
      <c r="C288" t="s">
        <v>291</v>
      </c>
      <c r="D288" s="3">
        <v>0</v>
      </c>
      <c r="E288" s="4">
        <v>0</v>
      </c>
      <c r="H288" s="2">
        <v>2198</v>
      </c>
      <c r="I288" s="2">
        <v>1</v>
      </c>
      <c r="J288" t="s">
        <v>289</v>
      </c>
      <c r="K288" s="4">
        <v>0</v>
      </c>
      <c r="L288" s="4">
        <v>0</v>
      </c>
    </row>
    <row r="289" spans="1:12" x14ac:dyDescent="0.25">
      <c r="A289">
        <v>2311</v>
      </c>
      <c r="B289">
        <v>1</v>
      </c>
      <c r="C289" t="s">
        <v>1074</v>
      </c>
      <c r="D289" s="3">
        <v>0</v>
      </c>
      <c r="E289" s="4">
        <v>0</v>
      </c>
      <c r="H289" s="2">
        <v>2215</v>
      </c>
      <c r="I289" s="2">
        <v>1</v>
      </c>
      <c r="J289" t="s">
        <v>290</v>
      </c>
      <c r="K289" s="4">
        <v>0</v>
      </c>
      <c r="L289" s="4">
        <v>0</v>
      </c>
    </row>
    <row r="290" spans="1:12" x14ac:dyDescent="0.25">
      <c r="A290">
        <v>2342</v>
      </c>
      <c r="B290">
        <v>1</v>
      </c>
      <c r="C290" t="s">
        <v>293</v>
      </c>
      <c r="D290" s="3">
        <v>0</v>
      </c>
      <c r="E290" s="4">
        <v>0</v>
      </c>
      <c r="H290" s="2">
        <v>2310</v>
      </c>
      <c r="I290" s="2">
        <v>1</v>
      </c>
      <c r="J290" t="s">
        <v>291</v>
      </c>
      <c r="K290" s="4">
        <v>0</v>
      </c>
      <c r="L290" s="4">
        <v>0</v>
      </c>
    </row>
    <row r="291" spans="1:12" x14ac:dyDescent="0.25">
      <c r="A291">
        <v>2358</v>
      </c>
      <c r="B291">
        <v>1</v>
      </c>
      <c r="C291" t="s">
        <v>1075</v>
      </c>
      <c r="D291" s="3">
        <v>0</v>
      </c>
      <c r="E291" s="4">
        <v>0</v>
      </c>
      <c r="H291" s="2">
        <v>2311</v>
      </c>
      <c r="I291" s="2">
        <v>1</v>
      </c>
      <c r="J291" t="s">
        <v>292</v>
      </c>
      <c r="K291" s="4">
        <v>0</v>
      </c>
      <c r="L291" s="4">
        <v>0</v>
      </c>
    </row>
    <row r="292" spans="1:12" x14ac:dyDescent="0.25">
      <c r="A292">
        <v>2364</v>
      </c>
      <c r="B292">
        <v>1</v>
      </c>
      <c r="C292" t="s">
        <v>1076</v>
      </c>
      <c r="D292" s="3">
        <v>0</v>
      </c>
      <c r="E292" s="4">
        <v>0</v>
      </c>
      <c r="H292" s="2">
        <v>2342</v>
      </c>
      <c r="I292" s="2">
        <v>1</v>
      </c>
      <c r="J292" t="s">
        <v>293</v>
      </c>
      <c r="K292" s="4">
        <v>0</v>
      </c>
      <c r="L292" s="4">
        <v>0</v>
      </c>
    </row>
    <row r="293" spans="1:12" x14ac:dyDescent="0.25">
      <c r="A293">
        <v>2365</v>
      </c>
      <c r="B293">
        <v>1</v>
      </c>
      <c r="C293" t="s">
        <v>296</v>
      </c>
      <c r="D293" s="3">
        <v>0</v>
      </c>
      <c r="E293" s="4">
        <v>0</v>
      </c>
      <c r="H293" s="2">
        <v>2358</v>
      </c>
      <c r="I293" s="2">
        <v>1</v>
      </c>
      <c r="J293" t="s">
        <v>294</v>
      </c>
      <c r="K293" s="4">
        <v>0</v>
      </c>
      <c r="L293" s="4">
        <v>0</v>
      </c>
    </row>
    <row r="294" spans="1:12" x14ac:dyDescent="0.25">
      <c r="A294">
        <v>2396</v>
      </c>
      <c r="B294">
        <v>1</v>
      </c>
      <c r="C294" t="s">
        <v>1077</v>
      </c>
      <c r="D294" s="3">
        <v>0</v>
      </c>
      <c r="E294" s="4">
        <v>0</v>
      </c>
      <c r="H294" s="2">
        <v>2364</v>
      </c>
      <c r="I294" s="2">
        <v>1</v>
      </c>
      <c r="J294" t="s">
        <v>295</v>
      </c>
      <c r="K294" s="4">
        <v>0</v>
      </c>
      <c r="L294" s="4">
        <v>0</v>
      </c>
    </row>
    <row r="295" spans="1:12" x14ac:dyDescent="0.25">
      <c r="A295">
        <v>2397</v>
      </c>
      <c r="B295">
        <v>1</v>
      </c>
      <c r="C295" t="s">
        <v>1078</v>
      </c>
      <c r="D295" s="3">
        <v>0</v>
      </c>
      <c r="E295" s="4">
        <v>0</v>
      </c>
      <c r="H295" s="2">
        <v>2365</v>
      </c>
      <c r="I295" s="2">
        <v>1</v>
      </c>
      <c r="J295" t="s">
        <v>296</v>
      </c>
      <c r="K295" s="4">
        <v>0</v>
      </c>
      <c r="L295" s="4">
        <v>0</v>
      </c>
    </row>
    <row r="296" spans="1:12" x14ac:dyDescent="0.25">
      <c r="A296">
        <v>2448</v>
      </c>
      <c r="B296">
        <v>1</v>
      </c>
      <c r="C296" t="s">
        <v>299</v>
      </c>
      <c r="D296" s="3">
        <v>0</v>
      </c>
      <c r="E296" s="4">
        <v>0</v>
      </c>
      <c r="H296" s="2">
        <v>2396</v>
      </c>
      <c r="I296" s="2">
        <v>1</v>
      </c>
      <c r="J296" t="s">
        <v>297</v>
      </c>
      <c r="K296" s="4">
        <v>0</v>
      </c>
      <c r="L296" s="4">
        <v>0</v>
      </c>
    </row>
    <row r="297" spans="1:12" x14ac:dyDescent="0.25">
      <c r="A297">
        <v>2527</v>
      </c>
      <c r="B297">
        <v>1</v>
      </c>
      <c r="C297" t="s">
        <v>1080</v>
      </c>
      <c r="D297" s="3">
        <v>212.2473600000003</v>
      </c>
      <c r="E297" s="4">
        <v>97.85663999999997</v>
      </c>
      <c r="H297" s="2">
        <v>2397</v>
      </c>
      <c r="I297" s="2">
        <v>1</v>
      </c>
      <c r="J297" t="s">
        <v>298</v>
      </c>
      <c r="K297" s="4">
        <v>0</v>
      </c>
      <c r="L297" s="4">
        <v>0</v>
      </c>
    </row>
    <row r="298" spans="1:12" x14ac:dyDescent="0.25">
      <c r="A298">
        <v>2534</v>
      </c>
      <c r="B298">
        <v>1</v>
      </c>
      <c r="C298" t="s">
        <v>301</v>
      </c>
      <c r="D298" s="3">
        <v>0</v>
      </c>
      <c r="E298" s="4">
        <v>0</v>
      </c>
      <c r="H298" s="2">
        <v>2448</v>
      </c>
      <c r="I298" s="2">
        <v>1</v>
      </c>
      <c r="J298" t="s">
        <v>299</v>
      </c>
      <c r="K298" s="4">
        <v>0</v>
      </c>
      <c r="L298" s="4">
        <v>0</v>
      </c>
    </row>
    <row r="299" spans="1:12" x14ac:dyDescent="0.25">
      <c r="A299">
        <v>2536</v>
      </c>
      <c r="B299">
        <v>1</v>
      </c>
      <c r="C299" t="s">
        <v>1082</v>
      </c>
      <c r="D299" s="3">
        <v>0</v>
      </c>
      <c r="E299" s="4">
        <v>0</v>
      </c>
      <c r="H299" s="2">
        <v>2527</v>
      </c>
      <c r="I299" s="2">
        <v>1</v>
      </c>
      <c r="J299" t="s">
        <v>300</v>
      </c>
      <c r="K299" s="4">
        <v>495.243840000001</v>
      </c>
      <c r="L299" s="4">
        <v>228.33215999999993</v>
      </c>
    </row>
    <row r="300" spans="1:12" x14ac:dyDescent="0.25">
      <c r="A300">
        <v>2580</v>
      </c>
      <c r="B300">
        <v>1</v>
      </c>
      <c r="C300" t="s">
        <v>1083</v>
      </c>
      <c r="D300" s="3">
        <v>531.51263999999901</v>
      </c>
      <c r="E300" s="4">
        <v>561.50784000000021</v>
      </c>
      <c r="H300" s="2">
        <v>2534</v>
      </c>
      <c r="I300" s="2">
        <v>1</v>
      </c>
      <c r="J300" t="s">
        <v>301</v>
      </c>
      <c r="K300" s="4">
        <v>0</v>
      </c>
      <c r="L300" s="4">
        <v>0</v>
      </c>
    </row>
    <row r="301" spans="1:12" x14ac:dyDescent="0.25">
      <c r="A301">
        <v>2609</v>
      </c>
      <c r="B301">
        <v>1</v>
      </c>
      <c r="C301" t="s">
        <v>1084</v>
      </c>
      <c r="D301" s="3">
        <v>0</v>
      </c>
      <c r="E301" s="4">
        <v>0</v>
      </c>
      <c r="H301" s="2">
        <v>2536</v>
      </c>
      <c r="I301" s="2">
        <v>1</v>
      </c>
      <c r="J301" t="s">
        <v>302</v>
      </c>
      <c r="K301" s="4">
        <v>0</v>
      </c>
      <c r="L301" s="4">
        <v>0</v>
      </c>
    </row>
    <row r="302" spans="1:12" x14ac:dyDescent="0.25">
      <c r="A302">
        <v>2683</v>
      </c>
      <c r="B302">
        <v>1</v>
      </c>
      <c r="C302" t="s">
        <v>1085</v>
      </c>
      <c r="D302" s="3">
        <v>0</v>
      </c>
      <c r="E302" s="4">
        <v>0</v>
      </c>
      <c r="H302" s="2">
        <v>2580</v>
      </c>
      <c r="I302" s="2">
        <v>1</v>
      </c>
      <c r="J302" t="s">
        <v>303</v>
      </c>
      <c r="K302" s="4">
        <v>1240.1961600000031</v>
      </c>
      <c r="L302" s="4">
        <v>1310.184960000006</v>
      </c>
    </row>
    <row r="303" spans="1:12" x14ac:dyDescent="0.25">
      <c r="A303">
        <v>2687</v>
      </c>
      <c r="B303">
        <v>1</v>
      </c>
      <c r="C303" t="s">
        <v>306</v>
      </c>
      <c r="D303" s="3">
        <v>0</v>
      </c>
      <c r="E303" s="4">
        <v>0</v>
      </c>
      <c r="H303" s="2">
        <v>2609</v>
      </c>
      <c r="I303" s="2">
        <v>1</v>
      </c>
      <c r="J303" t="s">
        <v>304</v>
      </c>
      <c r="K303" s="4">
        <v>0</v>
      </c>
      <c r="L303" s="4">
        <v>0</v>
      </c>
    </row>
    <row r="304" spans="1:12" x14ac:dyDescent="0.25">
      <c r="A304">
        <v>2689</v>
      </c>
      <c r="B304">
        <v>1</v>
      </c>
      <c r="C304" t="s">
        <v>1086</v>
      </c>
      <c r="D304" s="3">
        <v>0</v>
      </c>
      <c r="E304" s="4">
        <v>0</v>
      </c>
      <c r="H304" s="2">
        <v>2683</v>
      </c>
      <c r="I304" s="2">
        <v>1</v>
      </c>
      <c r="J304" t="s">
        <v>305</v>
      </c>
      <c r="K304" s="4">
        <v>0</v>
      </c>
      <c r="L304" s="4">
        <v>0</v>
      </c>
    </row>
    <row r="305" spans="1:12" x14ac:dyDescent="0.25">
      <c r="A305">
        <v>2711</v>
      </c>
      <c r="B305">
        <v>1</v>
      </c>
      <c r="C305" t="s">
        <v>1087</v>
      </c>
      <c r="D305" s="3">
        <v>0</v>
      </c>
      <c r="E305" s="4">
        <v>0</v>
      </c>
      <c r="H305" s="2">
        <v>2687</v>
      </c>
      <c r="I305" s="2">
        <v>1</v>
      </c>
      <c r="J305" t="s">
        <v>306</v>
      </c>
      <c r="K305" s="4">
        <v>0</v>
      </c>
      <c r="L305" s="4">
        <v>0</v>
      </c>
    </row>
    <row r="306" spans="1:12" x14ac:dyDescent="0.25">
      <c r="A306">
        <v>2752</v>
      </c>
      <c r="B306">
        <v>1</v>
      </c>
      <c r="C306" t="s">
        <v>1088</v>
      </c>
      <c r="D306" s="3">
        <v>0</v>
      </c>
      <c r="E306" s="4">
        <v>0</v>
      </c>
      <c r="H306" s="2">
        <v>2689</v>
      </c>
      <c r="I306" s="2">
        <v>1</v>
      </c>
      <c r="J306" t="s">
        <v>307</v>
      </c>
      <c r="K306" s="4">
        <v>0</v>
      </c>
      <c r="L306" s="4">
        <v>0</v>
      </c>
    </row>
    <row r="307" spans="1:12" x14ac:dyDescent="0.25">
      <c r="A307">
        <v>2753</v>
      </c>
      <c r="B307">
        <v>1</v>
      </c>
      <c r="C307" t="s">
        <v>310</v>
      </c>
      <c r="D307" s="3">
        <v>0</v>
      </c>
      <c r="E307" s="4">
        <v>0</v>
      </c>
      <c r="H307" s="2">
        <v>2711</v>
      </c>
      <c r="I307" s="2">
        <v>1</v>
      </c>
      <c r="J307" t="s">
        <v>308</v>
      </c>
      <c r="K307" s="4">
        <v>0</v>
      </c>
      <c r="L307" s="4">
        <v>0</v>
      </c>
    </row>
    <row r="308" spans="1:12" x14ac:dyDescent="0.25">
      <c r="A308">
        <v>2754</v>
      </c>
      <c r="B308">
        <v>1</v>
      </c>
      <c r="C308" t="s">
        <v>311</v>
      </c>
      <c r="D308" s="3">
        <v>0</v>
      </c>
      <c r="E308" s="4">
        <v>0</v>
      </c>
      <c r="H308" s="2">
        <v>2752</v>
      </c>
      <c r="I308" s="2">
        <v>1</v>
      </c>
      <c r="J308" t="s">
        <v>309</v>
      </c>
      <c r="K308" s="4">
        <v>0</v>
      </c>
      <c r="L308" s="4">
        <v>0</v>
      </c>
    </row>
    <row r="309" spans="1:12" x14ac:dyDescent="0.25">
      <c r="A309">
        <v>2769</v>
      </c>
      <c r="B309">
        <v>1</v>
      </c>
      <c r="C309" t="s">
        <v>1120</v>
      </c>
      <c r="D309" s="3">
        <v>0</v>
      </c>
      <c r="E309" s="4">
        <v>0</v>
      </c>
      <c r="H309" s="2">
        <v>2753</v>
      </c>
      <c r="I309" s="2">
        <v>1</v>
      </c>
      <c r="J309" t="s">
        <v>310</v>
      </c>
      <c r="K309" s="4">
        <v>0</v>
      </c>
      <c r="L309" s="4">
        <v>0</v>
      </c>
    </row>
    <row r="310" spans="1:12" x14ac:dyDescent="0.25">
      <c r="A310">
        <v>2805</v>
      </c>
      <c r="B310">
        <v>1</v>
      </c>
      <c r="C310" t="s">
        <v>314</v>
      </c>
      <c r="D310" s="3">
        <v>0</v>
      </c>
      <c r="E310" s="4">
        <v>0</v>
      </c>
      <c r="H310" s="2">
        <v>2754</v>
      </c>
      <c r="I310" s="2">
        <v>1</v>
      </c>
      <c r="J310" t="s">
        <v>311</v>
      </c>
      <c r="K310" s="4">
        <v>0</v>
      </c>
      <c r="L310" s="4">
        <v>0</v>
      </c>
    </row>
    <row r="311" spans="1:12" x14ac:dyDescent="0.25">
      <c r="A311">
        <v>2835</v>
      </c>
      <c r="B311">
        <v>1</v>
      </c>
      <c r="C311" t="s">
        <v>1093</v>
      </c>
      <c r="D311" s="3">
        <v>0</v>
      </c>
      <c r="E311" s="4">
        <v>0</v>
      </c>
      <c r="H311" s="2">
        <v>2759</v>
      </c>
      <c r="I311" s="2">
        <v>1</v>
      </c>
      <c r="J311" t="s">
        <v>312</v>
      </c>
      <c r="K311" s="4">
        <v>0</v>
      </c>
      <c r="L311" s="4">
        <v>0</v>
      </c>
    </row>
    <row r="312" spans="1:12" x14ac:dyDescent="0.25">
      <c r="A312">
        <v>2853</v>
      </c>
      <c r="B312">
        <v>1</v>
      </c>
      <c r="C312" t="s">
        <v>1094</v>
      </c>
      <c r="D312" s="3">
        <v>0</v>
      </c>
      <c r="E312" s="4">
        <v>0</v>
      </c>
      <c r="H312" s="2">
        <v>2769</v>
      </c>
      <c r="I312" s="2">
        <v>1</v>
      </c>
      <c r="J312" t="s">
        <v>313</v>
      </c>
      <c r="K312" s="4">
        <v>0</v>
      </c>
      <c r="L312" s="4">
        <v>0</v>
      </c>
    </row>
    <row r="313" spans="1:12" x14ac:dyDescent="0.25">
      <c r="A313">
        <v>2854</v>
      </c>
      <c r="B313">
        <v>1</v>
      </c>
      <c r="C313" t="s">
        <v>1095</v>
      </c>
      <c r="D313" s="3">
        <v>0</v>
      </c>
      <c r="E313" s="4">
        <v>0</v>
      </c>
      <c r="H313" s="2">
        <v>2805</v>
      </c>
      <c r="I313" s="2">
        <v>1</v>
      </c>
      <c r="J313" t="s">
        <v>314</v>
      </c>
      <c r="K313" s="4">
        <v>0</v>
      </c>
      <c r="L313" s="4">
        <v>0</v>
      </c>
    </row>
    <row r="314" spans="1:12" x14ac:dyDescent="0.25">
      <c r="A314">
        <v>2856</v>
      </c>
      <c r="B314">
        <v>1</v>
      </c>
      <c r="C314" t="s">
        <v>1096</v>
      </c>
      <c r="D314" s="3">
        <v>0</v>
      </c>
      <c r="E314" s="4">
        <v>0</v>
      </c>
      <c r="H314" s="2">
        <v>2835</v>
      </c>
      <c r="I314" s="2">
        <v>1</v>
      </c>
      <c r="J314" t="s">
        <v>315</v>
      </c>
      <c r="K314" s="4">
        <v>0</v>
      </c>
      <c r="L314" s="4">
        <v>0</v>
      </c>
    </row>
    <row r="315" spans="1:12" x14ac:dyDescent="0.25">
      <c r="A315">
        <v>2859</v>
      </c>
      <c r="B315">
        <v>1</v>
      </c>
      <c r="C315" t="s">
        <v>1097</v>
      </c>
      <c r="D315" s="3">
        <v>0</v>
      </c>
      <c r="E315" s="4">
        <v>0</v>
      </c>
      <c r="H315" s="2">
        <v>2853</v>
      </c>
      <c r="I315" s="2">
        <v>1</v>
      </c>
      <c r="J315" t="s">
        <v>316</v>
      </c>
      <c r="K315" s="4">
        <v>0</v>
      </c>
      <c r="L315" s="4">
        <v>0</v>
      </c>
    </row>
    <row r="316" spans="1:12" x14ac:dyDescent="0.25">
      <c r="A316">
        <v>2860</v>
      </c>
      <c r="B316">
        <v>1</v>
      </c>
      <c r="C316" t="s">
        <v>1098</v>
      </c>
      <c r="D316" s="3">
        <v>0</v>
      </c>
      <c r="E316" s="4">
        <v>0</v>
      </c>
      <c r="H316" s="2">
        <v>2854</v>
      </c>
      <c r="I316" s="2">
        <v>1</v>
      </c>
      <c r="J316" t="s">
        <v>317</v>
      </c>
      <c r="K316" s="4">
        <v>0</v>
      </c>
      <c r="L316" s="4">
        <v>0</v>
      </c>
    </row>
    <row r="317" spans="1:12" x14ac:dyDescent="0.25">
      <c r="A317">
        <v>2884</v>
      </c>
      <c r="B317">
        <v>1</v>
      </c>
      <c r="C317" t="s">
        <v>321</v>
      </c>
      <c r="D317" s="3">
        <v>12.461759999998321</v>
      </c>
      <c r="E317" s="4">
        <v>13.150079999999434</v>
      </c>
      <c r="H317" s="2">
        <v>2856</v>
      </c>
      <c r="I317" s="2">
        <v>1</v>
      </c>
      <c r="J317" t="s">
        <v>318</v>
      </c>
      <c r="K317" s="4">
        <v>0</v>
      </c>
      <c r="L317" s="4">
        <v>0</v>
      </c>
    </row>
    <row r="318" spans="1:12" x14ac:dyDescent="0.25">
      <c r="A318">
        <v>2886</v>
      </c>
      <c r="B318">
        <v>1</v>
      </c>
      <c r="C318" t="s">
        <v>322</v>
      </c>
      <c r="D318" s="3">
        <v>0</v>
      </c>
      <c r="E318" s="4">
        <v>0</v>
      </c>
      <c r="H318" s="2">
        <v>2859</v>
      </c>
      <c r="I318" s="2">
        <v>1</v>
      </c>
      <c r="J318" t="s">
        <v>319</v>
      </c>
      <c r="K318" s="4">
        <v>0</v>
      </c>
      <c r="L318" s="4">
        <v>0</v>
      </c>
    </row>
    <row r="319" spans="1:12" x14ac:dyDescent="0.25">
      <c r="A319">
        <v>2888</v>
      </c>
      <c r="B319">
        <v>1</v>
      </c>
      <c r="C319" t="s">
        <v>323</v>
      </c>
      <c r="D319" s="3">
        <v>0</v>
      </c>
      <c r="E319" s="4">
        <v>0</v>
      </c>
      <c r="H319" s="2">
        <v>2860</v>
      </c>
      <c r="I319" s="2">
        <v>1</v>
      </c>
      <c r="J319" t="s">
        <v>320</v>
      </c>
      <c r="K319" s="4">
        <v>0</v>
      </c>
      <c r="L319" s="4">
        <v>0</v>
      </c>
    </row>
    <row r="320" spans="1:12" x14ac:dyDescent="0.25">
      <c r="A320">
        <v>2889</v>
      </c>
      <c r="B320">
        <v>1</v>
      </c>
      <c r="C320" t="s">
        <v>324</v>
      </c>
      <c r="D320" s="3">
        <v>0</v>
      </c>
      <c r="E320" s="4">
        <v>0</v>
      </c>
      <c r="H320" s="2">
        <v>2884</v>
      </c>
      <c r="I320" s="2">
        <v>1</v>
      </c>
      <c r="J320" t="s">
        <v>321</v>
      </c>
      <c r="K320" s="4">
        <v>29.077439999993658</v>
      </c>
      <c r="L320" s="4">
        <v>30.68351999999868</v>
      </c>
    </row>
    <row r="321" spans="1:12" x14ac:dyDescent="0.25">
      <c r="A321">
        <v>2890</v>
      </c>
      <c r="B321">
        <v>1</v>
      </c>
      <c r="C321" t="s">
        <v>325</v>
      </c>
      <c r="D321" s="3">
        <v>0</v>
      </c>
      <c r="E321" s="4">
        <v>0</v>
      </c>
      <c r="H321" s="2">
        <v>2886</v>
      </c>
      <c r="I321" s="2">
        <v>1</v>
      </c>
      <c r="J321" t="s">
        <v>322</v>
      </c>
      <c r="K321" s="4">
        <v>0</v>
      </c>
      <c r="L321" s="4">
        <v>0</v>
      </c>
    </row>
    <row r="322" spans="1:12" x14ac:dyDescent="0.25">
      <c r="A322">
        <v>2895</v>
      </c>
      <c r="B322">
        <v>1</v>
      </c>
      <c r="C322" t="s">
        <v>326</v>
      </c>
      <c r="D322" s="3">
        <v>391.96224000000075</v>
      </c>
      <c r="E322" s="4">
        <v>417.64607999999862</v>
      </c>
      <c r="H322" s="2">
        <v>2888</v>
      </c>
      <c r="I322" s="2">
        <v>1</v>
      </c>
      <c r="J322" t="s">
        <v>323</v>
      </c>
      <c r="K322" s="4">
        <v>0</v>
      </c>
      <c r="L322" s="4">
        <v>0</v>
      </c>
    </row>
    <row r="323" spans="1:12" x14ac:dyDescent="0.25">
      <c r="A323">
        <v>2897</v>
      </c>
      <c r="B323">
        <v>1</v>
      </c>
      <c r="C323" t="s">
        <v>1104</v>
      </c>
      <c r="D323" s="3">
        <v>0</v>
      </c>
      <c r="E323" s="4">
        <v>0</v>
      </c>
      <c r="H323" s="2">
        <v>2889</v>
      </c>
      <c r="I323" s="2">
        <v>1</v>
      </c>
      <c r="J323" t="s">
        <v>324</v>
      </c>
      <c r="K323" s="4">
        <v>0</v>
      </c>
      <c r="L323" s="4">
        <v>0</v>
      </c>
    </row>
    <row r="324" spans="1:12" x14ac:dyDescent="0.25">
      <c r="A324">
        <v>2898</v>
      </c>
      <c r="B324">
        <v>1</v>
      </c>
      <c r="C324" t="s">
        <v>328</v>
      </c>
      <c r="D324" s="3">
        <v>0</v>
      </c>
      <c r="E324" s="4">
        <v>0</v>
      </c>
      <c r="H324" s="2">
        <v>2890</v>
      </c>
      <c r="I324" s="2">
        <v>1</v>
      </c>
      <c r="J324" t="s">
        <v>325</v>
      </c>
      <c r="K324" s="4">
        <v>0</v>
      </c>
      <c r="L324" s="4">
        <v>0</v>
      </c>
    </row>
    <row r="325" spans="1:12" x14ac:dyDescent="0.25">
      <c r="A325">
        <v>2899</v>
      </c>
      <c r="B325">
        <v>1</v>
      </c>
      <c r="C325" t="s">
        <v>329</v>
      </c>
      <c r="D325" s="3">
        <v>0</v>
      </c>
      <c r="E325" s="4">
        <v>0</v>
      </c>
      <c r="H325" s="2">
        <v>2895</v>
      </c>
      <c r="I325" s="2">
        <v>1</v>
      </c>
      <c r="J325" t="s">
        <v>326</v>
      </c>
      <c r="K325" s="4">
        <v>914.57856000000902</v>
      </c>
      <c r="L325" s="4">
        <v>974.5075199999992</v>
      </c>
    </row>
    <row r="326" spans="1:12" x14ac:dyDescent="0.25">
      <c r="A326">
        <v>2902</v>
      </c>
      <c r="B326">
        <v>1</v>
      </c>
      <c r="C326" t="s">
        <v>330</v>
      </c>
      <c r="D326" s="3">
        <v>0</v>
      </c>
      <c r="E326" s="4">
        <v>0</v>
      </c>
      <c r="H326" s="2">
        <v>2897</v>
      </c>
      <c r="I326" s="2">
        <v>1</v>
      </c>
      <c r="J326" t="s">
        <v>327</v>
      </c>
      <c r="K326" s="4">
        <v>0</v>
      </c>
      <c r="L326" s="4">
        <v>0</v>
      </c>
    </row>
    <row r="327" spans="1:12" x14ac:dyDescent="0.25">
      <c r="A327">
        <v>2903</v>
      </c>
      <c r="B327">
        <v>1</v>
      </c>
      <c r="C327" t="s">
        <v>1107</v>
      </c>
      <c r="D327" s="3">
        <v>0</v>
      </c>
      <c r="E327" s="4">
        <v>0</v>
      </c>
      <c r="H327" s="2">
        <v>2898</v>
      </c>
      <c r="I327" s="2">
        <v>1</v>
      </c>
      <c r="J327" t="s">
        <v>328</v>
      </c>
      <c r="K327" s="4">
        <v>0</v>
      </c>
      <c r="L327" s="4">
        <v>0</v>
      </c>
    </row>
    <row r="328" spans="1:12" x14ac:dyDescent="0.25">
      <c r="A328">
        <v>2904</v>
      </c>
      <c r="B328">
        <v>1</v>
      </c>
      <c r="C328" t="s">
        <v>332</v>
      </c>
      <c r="D328" s="3">
        <v>154.01664000000164</v>
      </c>
      <c r="E328" s="4">
        <v>156.94560000000274</v>
      </c>
      <c r="H328" s="2">
        <v>2899</v>
      </c>
      <c r="I328" s="2">
        <v>1</v>
      </c>
      <c r="J328" t="s">
        <v>329</v>
      </c>
      <c r="K328" s="4">
        <v>0</v>
      </c>
      <c r="L328" s="4">
        <v>0</v>
      </c>
    </row>
    <row r="329" spans="1:12" x14ac:dyDescent="0.25">
      <c r="A329">
        <v>2905</v>
      </c>
      <c r="B329">
        <v>1</v>
      </c>
      <c r="C329" t="s">
        <v>1109</v>
      </c>
      <c r="D329" s="3">
        <v>0</v>
      </c>
      <c r="E329" s="4">
        <v>0</v>
      </c>
      <c r="H329" s="2">
        <v>2902</v>
      </c>
      <c r="I329" s="2">
        <v>1</v>
      </c>
      <c r="J329" t="s">
        <v>330</v>
      </c>
      <c r="K329" s="4">
        <v>0</v>
      </c>
      <c r="L329" s="4">
        <v>0</v>
      </c>
    </row>
    <row r="330" spans="1:12" x14ac:dyDescent="0.25">
      <c r="A330">
        <v>2906</v>
      </c>
      <c r="B330">
        <v>1</v>
      </c>
      <c r="C330" t="s">
        <v>1121</v>
      </c>
      <c r="D330" s="3">
        <v>0</v>
      </c>
      <c r="E330" s="4">
        <v>0</v>
      </c>
      <c r="H330" s="2">
        <v>2903</v>
      </c>
      <c r="I330" s="2">
        <v>1</v>
      </c>
      <c r="J330" t="s">
        <v>331</v>
      </c>
      <c r="K330" s="4">
        <v>0</v>
      </c>
      <c r="L330" s="4">
        <v>0</v>
      </c>
    </row>
    <row r="331" spans="1:12" x14ac:dyDescent="0.25">
      <c r="A331">
        <v>2907</v>
      </c>
      <c r="B331">
        <v>1</v>
      </c>
      <c r="C331" t="s">
        <v>1122</v>
      </c>
      <c r="D331" s="3">
        <v>0</v>
      </c>
      <c r="E331" s="4">
        <v>0</v>
      </c>
      <c r="H331" s="2">
        <v>2904</v>
      </c>
      <c r="I331" s="2">
        <v>1</v>
      </c>
      <c r="J331" t="s">
        <v>332</v>
      </c>
      <c r="K331" s="4">
        <v>359.37215999999898</v>
      </c>
      <c r="L331" s="4">
        <v>366.20640000001004</v>
      </c>
    </row>
    <row r="332" spans="1:12" x14ac:dyDescent="0.25">
      <c r="A332">
        <v>2908</v>
      </c>
      <c r="B332">
        <v>1</v>
      </c>
      <c r="C332" t="s">
        <v>1123</v>
      </c>
      <c r="D332" s="3">
        <v>0</v>
      </c>
      <c r="E332" s="4">
        <v>0</v>
      </c>
      <c r="H332" s="2">
        <v>2905</v>
      </c>
      <c r="I332" s="2">
        <v>1</v>
      </c>
      <c r="J332" t="s">
        <v>333</v>
      </c>
      <c r="K332" s="4">
        <v>0</v>
      </c>
      <c r="L332" s="4">
        <v>0</v>
      </c>
    </row>
    <row r="333" spans="1:12" x14ac:dyDescent="0.25">
      <c r="D333" s="3">
        <v>106051.44671999833</v>
      </c>
      <c r="E333" s="4">
        <v>108637.35551999998</v>
      </c>
      <c r="H333" s="2">
        <v>2906</v>
      </c>
      <c r="I333" s="2">
        <v>1</v>
      </c>
      <c r="J333" t="s">
        <v>334</v>
      </c>
      <c r="K333" s="4">
        <v>0</v>
      </c>
      <c r="L333" s="4">
        <v>0</v>
      </c>
    </row>
    <row r="334" spans="1:12" x14ac:dyDescent="0.25">
      <c r="H334" s="2">
        <v>2907</v>
      </c>
      <c r="I334" s="2">
        <v>1</v>
      </c>
      <c r="J334" t="s">
        <v>335</v>
      </c>
      <c r="K334" s="4">
        <v>0</v>
      </c>
      <c r="L334" s="4">
        <v>0</v>
      </c>
    </row>
    <row r="335" spans="1:12" x14ac:dyDescent="0.25">
      <c r="H335" s="2">
        <v>2908</v>
      </c>
      <c r="I335" s="2">
        <v>1</v>
      </c>
      <c r="J335" t="s">
        <v>336</v>
      </c>
      <c r="K335" s="4">
        <v>0</v>
      </c>
      <c r="L335" s="4">
        <v>0</v>
      </c>
    </row>
    <row r="336" spans="1:12" x14ac:dyDescent="0.25">
      <c r="H336" s="2">
        <v>3000</v>
      </c>
      <c r="I336" s="2">
        <v>1</v>
      </c>
      <c r="J336" t="s">
        <v>337</v>
      </c>
      <c r="K336" s="4">
        <v>0</v>
      </c>
      <c r="L336" s="4">
        <v>0</v>
      </c>
    </row>
    <row r="337" spans="8:12" x14ac:dyDescent="0.25">
      <c r="H337" s="2">
        <v>3999</v>
      </c>
      <c r="I337" s="2">
        <v>1</v>
      </c>
      <c r="J337" t="s">
        <v>338</v>
      </c>
      <c r="K337" s="4">
        <v>0</v>
      </c>
      <c r="L337" s="4">
        <v>0</v>
      </c>
    </row>
    <row r="338" spans="8:12" x14ac:dyDescent="0.25">
      <c r="H338" s="2">
        <v>4000</v>
      </c>
      <c r="I338" s="2">
        <v>7</v>
      </c>
      <c r="J338" t="s">
        <v>339</v>
      </c>
      <c r="K338" s="4">
        <v>0</v>
      </c>
      <c r="L338" s="4">
        <v>0</v>
      </c>
    </row>
    <row r="339" spans="8:12" x14ac:dyDescent="0.25">
      <c r="H339" s="2">
        <v>4001</v>
      </c>
      <c r="I339" s="2">
        <v>7</v>
      </c>
      <c r="J339" t="s">
        <v>340</v>
      </c>
      <c r="K339" s="4">
        <v>0</v>
      </c>
      <c r="L339" s="4">
        <v>0</v>
      </c>
    </row>
    <row r="340" spans="8:12" x14ac:dyDescent="0.25">
      <c r="H340" s="2">
        <v>4003</v>
      </c>
      <c r="I340" s="2">
        <v>7</v>
      </c>
      <c r="J340" t="s">
        <v>341</v>
      </c>
      <c r="K340" s="4">
        <v>0</v>
      </c>
      <c r="L340" s="4">
        <v>0</v>
      </c>
    </row>
    <row r="341" spans="8:12" x14ac:dyDescent="0.25">
      <c r="H341" s="2">
        <v>4004</v>
      </c>
      <c r="I341" s="2">
        <v>7</v>
      </c>
      <c r="J341" t="s">
        <v>342</v>
      </c>
      <c r="K341" s="4">
        <v>0</v>
      </c>
      <c r="L341" s="4">
        <v>0</v>
      </c>
    </row>
    <row r="342" spans="8:12" x14ac:dyDescent="0.25">
      <c r="H342" s="2">
        <v>4005</v>
      </c>
      <c r="I342" s="2">
        <v>7</v>
      </c>
      <c r="J342" t="s">
        <v>343</v>
      </c>
      <c r="K342" s="4">
        <v>0</v>
      </c>
      <c r="L342" s="4">
        <v>0</v>
      </c>
    </row>
    <row r="343" spans="8:12" x14ac:dyDescent="0.25">
      <c r="H343" s="2">
        <v>4007</v>
      </c>
      <c r="I343" s="2">
        <v>7</v>
      </c>
      <c r="J343" t="s">
        <v>344</v>
      </c>
      <c r="K343" s="4">
        <v>0</v>
      </c>
      <c r="L343" s="4">
        <v>0</v>
      </c>
    </row>
    <row r="344" spans="8:12" x14ac:dyDescent="0.25">
      <c r="H344" s="2">
        <v>4008</v>
      </c>
      <c r="I344" s="2">
        <v>7</v>
      </c>
      <c r="J344" t="s">
        <v>345</v>
      </c>
      <c r="K344" s="4">
        <v>0</v>
      </c>
      <c r="L344" s="4">
        <v>0</v>
      </c>
    </row>
    <row r="345" spans="8:12" x14ac:dyDescent="0.25">
      <c r="H345" s="2">
        <v>4011</v>
      </c>
      <c r="I345" s="2">
        <v>7</v>
      </c>
      <c r="J345" t="s">
        <v>346</v>
      </c>
      <c r="K345" s="4">
        <v>0</v>
      </c>
      <c r="L345" s="4">
        <v>0</v>
      </c>
    </row>
    <row r="346" spans="8:12" x14ac:dyDescent="0.25">
      <c r="H346" s="2">
        <v>4015</v>
      </c>
      <c r="I346" s="2">
        <v>7</v>
      </c>
      <c r="J346" t="s">
        <v>347</v>
      </c>
      <c r="K346" s="4">
        <v>0</v>
      </c>
      <c r="L346" s="4">
        <v>0</v>
      </c>
    </row>
    <row r="347" spans="8:12" x14ac:dyDescent="0.25">
      <c r="H347" s="2">
        <v>4016</v>
      </c>
      <c r="I347" s="2">
        <v>7</v>
      </c>
      <c r="J347" t="s">
        <v>348</v>
      </c>
      <c r="K347" s="4">
        <v>0</v>
      </c>
      <c r="L347" s="4">
        <v>0</v>
      </c>
    </row>
    <row r="348" spans="8:12" x14ac:dyDescent="0.25">
      <c r="H348" s="2">
        <v>4017</v>
      </c>
      <c r="I348" s="2">
        <v>7</v>
      </c>
      <c r="J348" t="s">
        <v>349</v>
      </c>
      <c r="K348" s="4">
        <v>0</v>
      </c>
      <c r="L348" s="4">
        <v>0</v>
      </c>
    </row>
    <row r="349" spans="8:12" x14ac:dyDescent="0.25">
      <c r="H349" s="2">
        <v>4018</v>
      </c>
      <c r="I349" s="2">
        <v>7</v>
      </c>
      <c r="J349" t="s">
        <v>350</v>
      </c>
      <c r="K349" s="4">
        <v>0</v>
      </c>
      <c r="L349" s="4">
        <v>0</v>
      </c>
    </row>
    <row r="350" spans="8:12" x14ac:dyDescent="0.25">
      <c r="H350" s="2">
        <v>4020</v>
      </c>
      <c r="I350" s="2">
        <v>7</v>
      </c>
      <c r="J350" t="s">
        <v>351</v>
      </c>
      <c r="K350" s="4">
        <v>0</v>
      </c>
      <c r="L350" s="4">
        <v>0</v>
      </c>
    </row>
    <row r="351" spans="8:12" x14ac:dyDescent="0.25">
      <c r="H351" s="2">
        <v>4025</v>
      </c>
      <c r="I351" s="2">
        <v>7</v>
      </c>
      <c r="J351" t="s">
        <v>352</v>
      </c>
      <c r="K351" s="4">
        <v>0</v>
      </c>
      <c r="L351" s="4">
        <v>0</v>
      </c>
    </row>
    <row r="352" spans="8:12" x14ac:dyDescent="0.25">
      <c r="H352" s="2">
        <v>4026</v>
      </c>
      <c r="I352" s="2">
        <v>7</v>
      </c>
      <c r="J352" t="s">
        <v>353</v>
      </c>
      <c r="K352" s="4">
        <v>0</v>
      </c>
      <c r="L352" s="4">
        <v>0</v>
      </c>
    </row>
    <row r="353" spans="8:12" x14ac:dyDescent="0.25">
      <c r="H353" s="2">
        <v>4027</v>
      </c>
      <c r="I353" s="2">
        <v>7</v>
      </c>
      <c r="J353" t="s">
        <v>354</v>
      </c>
      <c r="K353" s="4">
        <v>0</v>
      </c>
      <c r="L353" s="4">
        <v>0</v>
      </c>
    </row>
    <row r="354" spans="8:12" x14ac:dyDescent="0.25">
      <c r="H354" s="2">
        <v>4029</v>
      </c>
      <c r="I354" s="2">
        <v>7</v>
      </c>
      <c r="J354" t="s">
        <v>355</v>
      </c>
      <c r="K354" s="4">
        <v>0</v>
      </c>
      <c r="L354" s="4">
        <v>0</v>
      </c>
    </row>
    <row r="355" spans="8:12" x14ac:dyDescent="0.25">
      <c r="H355" s="2">
        <v>4030</v>
      </c>
      <c r="I355" s="2">
        <v>7</v>
      </c>
      <c r="J355" t="s">
        <v>356</v>
      </c>
      <c r="K355" s="4">
        <v>0</v>
      </c>
      <c r="L355" s="4">
        <v>0</v>
      </c>
    </row>
    <row r="356" spans="8:12" x14ac:dyDescent="0.25">
      <c r="H356" s="2">
        <v>4031</v>
      </c>
      <c r="I356" s="2">
        <v>7</v>
      </c>
      <c r="J356" t="s">
        <v>357</v>
      </c>
      <c r="K356" s="4">
        <v>0</v>
      </c>
      <c r="L356" s="4">
        <v>0</v>
      </c>
    </row>
    <row r="357" spans="8:12" x14ac:dyDescent="0.25">
      <c r="H357" s="2">
        <v>4032</v>
      </c>
      <c r="I357" s="2">
        <v>7</v>
      </c>
      <c r="J357" t="s">
        <v>358</v>
      </c>
      <c r="K357" s="4">
        <v>0</v>
      </c>
      <c r="L357" s="4">
        <v>0</v>
      </c>
    </row>
    <row r="358" spans="8:12" x14ac:dyDescent="0.25">
      <c r="H358" s="2">
        <v>4035</v>
      </c>
      <c r="I358" s="2">
        <v>7</v>
      </c>
      <c r="J358" t="s">
        <v>359</v>
      </c>
      <c r="K358" s="4">
        <v>0</v>
      </c>
      <c r="L358" s="4">
        <v>0</v>
      </c>
    </row>
    <row r="359" spans="8:12" x14ac:dyDescent="0.25">
      <c r="H359" s="2">
        <v>4036</v>
      </c>
      <c r="I359" s="2">
        <v>7</v>
      </c>
      <c r="J359" t="s">
        <v>360</v>
      </c>
      <c r="K359" s="4">
        <v>0</v>
      </c>
      <c r="L359" s="4">
        <v>0</v>
      </c>
    </row>
    <row r="360" spans="8:12" x14ac:dyDescent="0.25">
      <c r="H360" s="2">
        <v>4038</v>
      </c>
      <c r="I360" s="2">
        <v>7</v>
      </c>
      <c r="J360" t="s">
        <v>361</v>
      </c>
      <c r="K360" s="4">
        <v>0</v>
      </c>
      <c r="L360" s="4">
        <v>0</v>
      </c>
    </row>
    <row r="361" spans="8:12" x14ac:dyDescent="0.25">
      <c r="H361" s="2">
        <v>4039</v>
      </c>
      <c r="I361" s="2">
        <v>7</v>
      </c>
      <c r="J361" t="s">
        <v>362</v>
      </c>
      <c r="K361" s="4">
        <v>0</v>
      </c>
      <c r="L361" s="4">
        <v>0</v>
      </c>
    </row>
    <row r="362" spans="8:12" x14ac:dyDescent="0.25">
      <c r="H362" s="2">
        <v>4042</v>
      </c>
      <c r="I362" s="2">
        <v>7</v>
      </c>
      <c r="J362" t="s">
        <v>363</v>
      </c>
      <c r="K362" s="4">
        <v>0</v>
      </c>
      <c r="L362" s="4">
        <v>0</v>
      </c>
    </row>
    <row r="363" spans="8:12" x14ac:dyDescent="0.25">
      <c r="H363" s="2">
        <v>4043</v>
      </c>
      <c r="I363" s="2">
        <v>7</v>
      </c>
      <c r="J363" t="s">
        <v>364</v>
      </c>
      <c r="K363" s="4">
        <v>0</v>
      </c>
      <c r="L363" s="4">
        <v>0</v>
      </c>
    </row>
    <row r="364" spans="8:12" x14ac:dyDescent="0.25">
      <c r="H364" s="2">
        <v>4049</v>
      </c>
      <c r="I364" s="2">
        <v>7</v>
      </c>
      <c r="J364" t="s">
        <v>365</v>
      </c>
      <c r="K364" s="4">
        <v>0</v>
      </c>
      <c r="L364" s="4">
        <v>0</v>
      </c>
    </row>
    <row r="365" spans="8:12" x14ac:dyDescent="0.25">
      <c r="H365" s="2">
        <v>4050</v>
      </c>
      <c r="I365" s="2">
        <v>7</v>
      </c>
      <c r="J365" t="s">
        <v>366</v>
      </c>
      <c r="K365" s="4">
        <v>0</v>
      </c>
      <c r="L365" s="4">
        <v>0</v>
      </c>
    </row>
    <row r="366" spans="8:12" x14ac:dyDescent="0.25">
      <c r="H366" s="2">
        <v>4053</v>
      </c>
      <c r="I366" s="2">
        <v>7</v>
      </c>
      <c r="J366" t="s">
        <v>367</v>
      </c>
      <c r="K366" s="4">
        <v>0</v>
      </c>
      <c r="L366" s="4">
        <v>0</v>
      </c>
    </row>
    <row r="367" spans="8:12" x14ac:dyDescent="0.25">
      <c r="H367" s="2">
        <v>4054</v>
      </c>
      <c r="I367" s="2">
        <v>7</v>
      </c>
      <c r="J367" t="s">
        <v>368</v>
      </c>
      <c r="K367" s="4">
        <v>0</v>
      </c>
      <c r="L367" s="4">
        <v>0</v>
      </c>
    </row>
    <row r="368" spans="8:12" x14ac:dyDescent="0.25">
      <c r="H368" s="2">
        <v>4055</v>
      </c>
      <c r="I368" s="2">
        <v>7</v>
      </c>
      <c r="J368" t="s">
        <v>369</v>
      </c>
      <c r="K368" s="4">
        <v>0</v>
      </c>
      <c r="L368" s="4">
        <v>0</v>
      </c>
    </row>
    <row r="369" spans="8:12" x14ac:dyDescent="0.25">
      <c r="H369" s="2">
        <v>4056</v>
      </c>
      <c r="I369" s="2">
        <v>7</v>
      </c>
      <c r="J369" t="s">
        <v>370</v>
      </c>
      <c r="K369" s="4">
        <v>0</v>
      </c>
      <c r="L369" s="4">
        <v>0</v>
      </c>
    </row>
    <row r="370" spans="8:12" x14ac:dyDescent="0.25">
      <c r="H370" s="2">
        <v>4057</v>
      </c>
      <c r="I370" s="2">
        <v>7</v>
      </c>
      <c r="J370" t="s">
        <v>371</v>
      </c>
      <c r="K370" s="4">
        <v>0</v>
      </c>
      <c r="L370" s="4">
        <v>0</v>
      </c>
    </row>
    <row r="371" spans="8:12" x14ac:dyDescent="0.25">
      <c r="H371" s="2">
        <v>4058</v>
      </c>
      <c r="I371" s="2">
        <v>7</v>
      </c>
      <c r="J371" t="s">
        <v>372</v>
      </c>
      <c r="K371" s="4">
        <v>0</v>
      </c>
      <c r="L371" s="4">
        <v>0</v>
      </c>
    </row>
    <row r="372" spans="8:12" x14ac:dyDescent="0.25">
      <c r="H372" s="2">
        <v>4059</v>
      </c>
      <c r="I372" s="2">
        <v>7</v>
      </c>
      <c r="J372" t="s">
        <v>373</v>
      </c>
      <c r="K372" s="4">
        <v>0</v>
      </c>
      <c r="L372" s="4">
        <v>0</v>
      </c>
    </row>
    <row r="373" spans="8:12" x14ac:dyDescent="0.25">
      <c r="H373" s="2">
        <v>4064</v>
      </c>
      <c r="I373" s="2">
        <v>7</v>
      </c>
      <c r="J373" t="s">
        <v>374</v>
      </c>
      <c r="K373" s="4">
        <v>0</v>
      </c>
      <c r="L373" s="4">
        <v>0</v>
      </c>
    </row>
    <row r="374" spans="8:12" x14ac:dyDescent="0.25">
      <c r="H374" s="2">
        <v>4066</v>
      </c>
      <c r="I374" s="2">
        <v>7</v>
      </c>
      <c r="J374" t="s">
        <v>375</v>
      </c>
      <c r="K374" s="4">
        <v>0</v>
      </c>
      <c r="L374" s="4">
        <v>0</v>
      </c>
    </row>
    <row r="375" spans="8:12" x14ac:dyDescent="0.25">
      <c r="H375" s="2">
        <v>4067</v>
      </c>
      <c r="I375" s="2">
        <v>7</v>
      </c>
      <c r="J375" t="s">
        <v>376</v>
      </c>
      <c r="K375" s="4">
        <v>0</v>
      </c>
      <c r="L375" s="4">
        <v>0</v>
      </c>
    </row>
    <row r="376" spans="8:12" x14ac:dyDescent="0.25">
      <c r="H376" s="2">
        <v>4068</v>
      </c>
      <c r="I376" s="2">
        <v>7</v>
      </c>
      <c r="J376" t="s">
        <v>377</v>
      </c>
      <c r="K376" s="4">
        <v>0</v>
      </c>
      <c r="L376" s="4">
        <v>0</v>
      </c>
    </row>
    <row r="377" spans="8:12" x14ac:dyDescent="0.25">
      <c r="H377" s="2">
        <v>4070</v>
      </c>
      <c r="I377" s="2">
        <v>7</v>
      </c>
      <c r="J377" t="s">
        <v>378</v>
      </c>
      <c r="K377" s="4">
        <v>0</v>
      </c>
      <c r="L377" s="4">
        <v>0</v>
      </c>
    </row>
    <row r="378" spans="8:12" x14ac:dyDescent="0.25">
      <c r="H378" s="2">
        <v>4073</v>
      </c>
      <c r="I378" s="2">
        <v>7</v>
      </c>
      <c r="J378" t="s">
        <v>379</v>
      </c>
      <c r="K378" s="4">
        <v>0</v>
      </c>
      <c r="L378" s="4">
        <v>0</v>
      </c>
    </row>
    <row r="379" spans="8:12" x14ac:dyDescent="0.25">
      <c r="H379" s="2">
        <v>4074</v>
      </c>
      <c r="I379" s="2">
        <v>7</v>
      </c>
      <c r="J379" t="s">
        <v>380</v>
      </c>
      <c r="K379" s="4">
        <v>0</v>
      </c>
      <c r="L379" s="4">
        <v>0</v>
      </c>
    </row>
    <row r="380" spans="8:12" x14ac:dyDescent="0.25">
      <c r="H380" s="2">
        <v>4075</v>
      </c>
      <c r="I380" s="2">
        <v>7</v>
      </c>
      <c r="J380" t="s">
        <v>381</v>
      </c>
      <c r="K380" s="4">
        <v>0</v>
      </c>
      <c r="L380" s="4">
        <v>0</v>
      </c>
    </row>
    <row r="381" spans="8:12" x14ac:dyDescent="0.25">
      <c r="H381" s="2">
        <v>4077</v>
      </c>
      <c r="I381" s="2">
        <v>7</v>
      </c>
      <c r="J381" t="s">
        <v>382</v>
      </c>
      <c r="K381" s="4">
        <v>0</v>
      </c>
      <c r="L381" s="4">
        <v>0</v>
      </c>
    </row>
    <row r="382" spans="8:12" x14ac:dyDescent="0.25">
      <c r="H382" s="2">
        <v>4078</v>
      </c>
      <c r="I382" s="2">
        <v>7</v>
      </c>
      <c r="J382" t="s">
        <v>383</v>
      </c>
      <c r="K382" s="4">
        <v>0</v>
      </c>
      <c r="L382" s="4">
        <v>0</v>
      </c>
    </row>
    <row r="383" spans="8:12" x14ac:dyDescent="0.25">
      <c r="H383" s="2">
        <v>4079</v>
      </c>
      <c r="I383" s="2">
        <v>7</v>
      </c>
      <c r="J383" t="s">
        <v>384</v>
      </c>
      <c r="K383" s="4">
        <v>0</v>
      </c>
      <c r="L383" s="4">
        <v>0</v>
      </c>
    </row>
    <row r="384" spans="8:12" x14ac:dyDescent="0.25">
      <c r="H384" s="2">
        <v>4080</v>
      </c>
      <c r="I384" s="2">
        <v>7</v>
      </c>
      <c r="J384" t="s">
        <v>385</v>
      </c>
      <c r="K384" s="4">
        <v>0</v>
      </c>
      <c r="L384" s="4">
        <v>0</v>
      </c>
    </row>
    <row r="385" spans="8:12" x14ac:dyDescent="0.25">
      <c r="H385" s="2">
        <v>4081</v>
      </c>
      <c r="I385" s="2">
        <v>7</v>
      </c>
      <c r="J385" t="s">
        <v>386</v>
      </c>
      <c r="K385" s="4">
        <v>0</v>
      </c>
      <c r="L385" s="4">
        <v>0</v>
      </c>
    </row>
    <row r="386" spans="8:12" x14ac:dyDescent="0.25">
      <c r="H386" s="2">
        <v>4082</v>
      </c>
      <c r="I386" s="2">
        <v>7</v>
      </c>
      <c r="J386" t="s">
        <v>387</v>
      </c>
      <c r="K386" s="4">
        <v>0</v>
      </c>
      <c r="L386" s="4">
        <v>0</v>
      </c>
    </row>
    <row r="387" spans="8:12" x14ac:dyDescent="0.25">
      <c r="H387" s="2">
        <v>4083</v>
      </c>
      <c r="I387" s="2">
        <v>7</v>
      </c>
      <c r="J387" t="s">
        <v>388</v>
      </c>
      <c r="K387" s="4">
        <v>0</v>
      </c>
      <c r="L387" s="4">
        <v>0</v>
      </c>
    </row>
    <row r="388" spans="8:12" x14ac:dyDescent="0.25">
      <c r="H388" s="2">
        <v>4084</v>
      </c>
      <c r="I388" s="2">
        <v>7</v>
      </c>
      <c r="J388" t="s">
        <v>389</v>
      </c>
      <c r="K388" s="4">
        <v>0</v>
      </c>
      <c r="L388" s="4">
        <v>0</v>
      </c>
    </row>
    <row r="389" spans="8:12" x14ac:dyDescent="0.25">
      <c r="H389" s="2">
        <v>4085</v>
      </c>
      <c r="I389" s="2">
        <v>7</v>
      </c>
      <c r="J389" t="s">
        <v>390</v>
      </c>
      <c r="K389" s="4">
        <v>0</v>
      </c>
      <c r="L389" s="4">
        <v>0</v>
      </c>
    </row>
    <row r="390" spans="8:12" x14ac:dyDescent="0.25">
      <c r="H390" s="2">
        <v>4086</v>
      </c>
      <c r="I390" s="2">
        <v>7</v>
      </c>
      <c r="J390" t="s">
        <v>391</v>
      </c>
      <c r="K390" s="4">
        <v>0</v>
      </c>
      <c r="L390" s="4">
        <v>0</v>
      </c>
    </row>
    <row r="391" spans="8:12" x14ac:dyDescent="0.25">
      <c r="H391" s="2">
        <v>4087</v>
      </c>
      <c r="I391" s="2">
        <v>7</v>
      </c>
      <c r="J391" t="s">
        <v>392</v>
      </c>
      <c r="K391" s="4">
        <v>0</v>
      </c>
      <c r="L391" s="4">
        <v>0</v>
      </c>
    </row>
    <row r="392" spans="8:12" x14ac:dyDescent="0.25">
      <c r="H392" s="2">
        <v>4088</v>
      </c>
      <c r="I392" s="2">
        <v>7</v>
      </c>
      <c r="J392" t="s">
        <v>393</v>
      </c>
      <c r="K392" s="4">
        <v>0</v>
      </c>
      <c r="L392" s="4">
        <v>0</v>
      </c>
    </row>
    <row r="393" spans="8:12" x14ac:dyDescent="0.25">
      <c r="H393" s="2">
        <v>4089</v>
      </c>
      <c r="I393" s="2">
        <v>7</v>
      </c>
      <c r="J393" t="s">
        <v>394</v>
      </c>
      <c r="K393" s="4">
        <v>0</v>
      </c>
      <c r="L393" s="4">
        <v>0</v>
      </c>
    </row>
    <row r="394" spans="8:12" x14ac:dyDescent="0.25">
      <c r="H394" s="2">
        <v>4090</v>
      </c>
      <c r="I394" s="2">
        <v>7</v>
      </c>
      <c r="J394" t="s">
        <v>395</v>
      </c>
      <c r="K394" s="4">
        <v>0</v>
      </c>
      <c r="L394" s="4">
        <v>0</v>
      </c>
    </row>
    <row r="395" spans="8:12" x14ac:dyDescent="0.25">
      <c r="H395" s="2">
        <v>4091</v>
      </c>
      <c r="I395" s="2">
        <v>7</v>
      </c>
      <c r="J395" t="s">
        <v>396</v>
      </c>
      <c r="K395" s="4">
        <v>0</v>
      </c>
      <c r="L395" s="4">
        <v>0</v>
      </c>
    </row>
    <row r="396" spans="8:12" x14ac:dyDescent="0.25">
      <c r="H396" s="2">
        <v>4092</v>
      </c>
      <c r="I396" s="2">
        <v>7</v>
      </c>
      <c r="J396" t="s">
        <v>397</v>
      </c>
      <c r="K396" s="4">
        <v>0</v>
      </c>
      <c r="L396" s="4">
        <v>0</v>
      </c>
    </row>
    <row r="397" spans="8:12" x14ac:dyDescent="0.25">
      <c r="H397" s="2">
        <v>4093</v>
      </c>
      <c r="I397" s="2">
        <v>7</v>
      </c>
      <c r="J397" t="s">
        <v>398</v>
      </c>
      <c r="K397" s="4">
        <v>0</v>
      </c>
      <c r="L397" s="4">
        <v>0</v>
      </c>
    </row>
    <row r="398" spans="8:12" x14ac:dyDescent="0.25">
      <c r="H398" s="2">
        <v>4095</v>
      </c>
      <c r="I398" s="2">
        <v>7</v>
      </c>
      <c r="J398" t="s">
        <v>399</v>
      </c>
      <c r="K398" s="4">
        <v>0</v>
      </c>
      <c r="L398" s="4">
        <v>0</v>
      </c>
    </row>
    <row r="399" spans="8:12" x14ac:dyDescent="0.25">
      <c r="H399" s="2">
        <v>4097</v>
      </c>
      <c r="I399" s="2">
        <v>7</v>
      </c>
      <c r="J399" t="s">
        <v>400</v>
      </c>
      <c r="K399" s="4">
        <v>0</v>
      </c>
      <c r="L399" s="4">
        <v>0</v>
      </c>
    </row>
    <row r="400" spans="8:12" x14ac:dyDescent="0.25">
      <c r="H400" s="2">
        <v>4098</v>
      </c>
      <c r="I400" s="2">
        <v>7</v>
      </c>
      <c r="J400" t="s">
        <v>401</v>
      </c>
      <c r="K400" s="4">
        <v>0</v>
      </c>
      <c r="L400" s="4">
        <v>0</v>
      </c>
    </row>
    <row r="401" spans="8:12" x14ac:dyDescent="0.25">
      <c r="H401" s="2">
        <v>4100</v>
      </c>
      <c r="I401" s="2">
        <v>7</v>
      </c>
      <c r="J401" t="s">
        <v>402</v>
      </c>
      <c r="K401" s="4">
        <v>0</v>
      </c>
      <c r="L401" s="4">
        <v>0</v>
      </c>
    </row>
    <row r="402" spans="8:12" x14ac:dyDescent="0.25">
      <c r="H402" s="2">
        <v>4102</v>
      </c>
      <c r="I402" s="2">
        <v>7</v>
      </c>
      <c r="J402" t="s">
        <v>403</v>
      </c>
      <c r="K402" s="4">
        <v>0</v>
      </c>
      <c r="L402" s="4">
        <v>0</v>
      </c>
    </row>
    <row r="403" spans="8:12" x14ac:dyDescent="0.25">
      <c r="H403" s="2">
        <v>4103</v>
      </c>
      <c r="I403" s="2">
        <v>7</v>
      </c>
      <c r="J403" t="s">
        <v>404</v>
      </c>
      <c r="K403" s="4">
        <v>0</v>
      </c>
      <c r="L403" s="4">
        <v>0</v>
      </c>
    </row>
    <row r="404" spans="8:12" x14ac:dyDescent="0.25">
      <c r="H404" s="2">
        <v>4104</v>
      </c>
      <c r="I404" s="2">
        <v>7</v>
      </c>
      <c r="J404" t="s">
        <v>405</v>
      </c>
      <c r="K404" s="4">
        <v>0</v>
      </c>
      <c r="L404" s="4">
        <v>0</v>
      </c>
    </row>
    <row r="405" spans="8:12" x14ac:dyDescent="0.25">
      <c r="H405" s="2">
        <v>4105</v>
      </c>
      <c r="I405" s="2">
        <v>7</v>
      </c>
      <c r="J405" t="s">
        <v>406</v>
      </c>
      <c r="K405" s="4">
        <v>0</v>
      </c>
      <c r="L405" s="4">
        <v>0</v>
      </c>
    </row>
    <row r="406" spans="8:12" x14ac:dyDescent="0.25">
      <c r="H406" s="2">
        <v>4106</v>
      </c>
      <c r="I406" s="2">
        <v>7</v>
      </c>
      <c r="J406" t="s">
        <v>407</v>
      </c>
      <c r="K406" s="4">
        <v>0</v>
      </c>
      <c r="L406" s="4">
        <v>0</v>
      </c>
    </row>
    <row r="407" spans="8:12" x14ac:dyDescent="0.25">
      <c r="H407" s="2">
        <v>4107</v>
      </c>
      <c r="I407" s="2">
        <v>7</v>
      </c>
      <c r="J407" t="s">
        <v>408</v>
      </c>
      <c r="K407" s="4">
        <v>0</v>
      </c>
      <c r="L407" s="4">
        <v>0</v>
      </c>
    </row>
    <row r="408" spans="8:12" x14ac:dyDescent="0.25">
      <c r="H408" s="2">
        <v>4110</v>
      </c>
      <c r="I408" s="2">
        <v>7</v>
      </c>
      <c r="J408" t="s">
        <v>409</v>
      </c>
      <c r="K408" s="4">
        <v>0</v>
      </c>
      <c r="L408" s="4">
        <v>0</v>
      </c>
    </row>
    <row r="409" spans="8:12" x14ac:dyDescent="0.25">
      <c r="H409" s="2">
        <v>4111</v>
      </c>
      <c r="I409" s="2">
        <v>7</v>
      </c>
      <c r="J409" t="s">
        <v>410</v>
      </c>
      <c r="K409" s="4">
        <v>0</v>
      </c>
      <c r="L409" s="4">
        <v>0</v>
      </c>
    </row>
    <row r="410" spans="8:12" x14ac:dyDescent="0.25">
      <c r="H410" s="2">
        <v>4112</v>
      </c>
      <c r="I410" s="2">
        <v>7</v>
      </c>
      <c r="J410" t="s">
        <v>411</v>
      </c>
      <c r="K410" s="4">
        <v>0</v>
      </c>
      <c r="L410" s="4">
        <v>0</v>
      </c>
    </row>
    <row r="411" spans="8:12" x14ac:dyDescent="0.25">
      <c r="H411" s="2">
        <v>4113</v>
      </c>
      <c r="I411" s="2">
        <v>7</v>
      </c>
      <c r="J411" t="s">
        <v>412</v>
      </c>
      <c r="K411" s="4">
        <v>0</v>
      </c>
      <c r="L411" s="4">
        <v>0</v>
      </c>
    </row>
    <row r="412" spans="8:12" x14ac:dyDescent="0.25">
      <c r="H412" s="2">
        <v>4115</v>
      </c>
      <c r="I412" s="2">
        <v>7</v>
      </c>
      <c r="J412" t="s">
        <v>413</v>
      </c>
      <c r="K412" s="4">
        <v>0</v>
      </c>
      <c r="L412" s="4">
        <v>0</v>
      </c>
    </row>
    <row r="413" spans="8:12" x14ac:dyDescent="0.25">
      <c r="H413" s="2">
        <v>4116</v>
      </c>
      <c r="I413" s="2">
        <v>7</v>
      </c>
      <c r="J413" t="s">
        <v>414</v>
      </c>
      <c r="K413" s="4">
        <v>0</v>
      </c>
      <c r="L413" s="4">
        <v>0</v>
      </c>
    </row>
    <row r="414" spans="8:12" x14ac:dyDescent="0.25">
      <c r="H414" s="2">
        <v>4118</v>
      </c>
      <c r="I414" s="2">
        <v>7</v>
      </c>
      <c r="J414" t="s">
        <v>415</v>
      </c>
      <c r="K414" s="4">
        <v>0</v>
      </c>
      <c r="L414" s="4">
        <v>0</v>
      </c>
    </row>
    <row r="415" spans="8:12" x14ac:dyDescent="0.25">
      <c r="H415" s="2">
        <v>4119</v>
      </c>
      <c r="I415" s="2">
        <v>7</v>
      </c>
      <c r="J415" t="s">
        <v>416</v>
      </c>
      <c r="K415" s="4">
        <v>0</v>
      </c>
      <c r="L415" s="4">
        <v>0</v>
      </c>
    </row>
    <row r="416" spans="8:12" x14ac:dyDescent="0.25">
      <c r="H416" s="2">
        <v>4120</v>
      </c>
      <c r="I416" s="2">
        <v>7</v>
      </c>
      <c r="J416" t="s">
        <v>417</v>
      </c>
      <c r="K416" s="4">
        <v>0</v>
      </c>
      <c r="L416" s="4">
        <v>0</v>
      </c>
    </row>
    <row r="417" spans="8:12" x14ac:dyDescent="0.25">
      <c r="H417" s="2">
        <v>4121</v>
      </c>
      <c r="I417" s="2">
        <v>7</v>
      </c>
      <c r="J417" t="s">
        <v>418</v>
      </c>
      <c r="K417" s="4">
        <v>0</v>
      </c>
      <c r="L417" s="4">
        <v>0</v>
      </c>
    </row>
    <row r="418" spans="8:12" x14ac:dyDescent="0.25">
      <c r="H418" s="2">
        <v>4122</v>
      </c>
      <c r="I418" s="2">
        <v>7</v>
      </c>
      <c r="J418" t="s">
        <v>419</v>
      </c>
      <c r="K418" s="4">
        <v>0</v>
      </c>
      <c r="L418" s="4">
        <v>0</v>
      </c>
    </row>
    <row r="419" spans="8:12" x14ac:dyDescent="0.25">
      <c r="H419" s="2">
        <v>4123</v>
      </c>
      <c r="I419" s="2">
        <v>7</v>
      </c>
      <c r="J419" t="s">
        <v>420</v>
      </c>
      <c r="K419" s="4">
        <v>0</v>
      </c>
      <c r="L419" s="4">
        <v>0</v>
      </c>
    </row>
    <row r="420" spans="8:12" x14ac:dyDescent="0.25">
      <c r="H420" s="2">
        <v>4124</v>
      </c>
      <c r="I420" s="2">
        <v>7</v>
      </c>
      <c r="J420" t="s">
        <v>421</v>
      </c>
      <c r="K420" s="4">
        <v>0</v>
      </c>
      <c r="L420" s="4">
        <v>0</v>
      </c>
    </row>
    <row r="421" spans="8:12" x14ac:dyDescent="0.25">
      <c r="H421" s="2">
        <v>4126</v>
      </c>
      <c r="I421" s="2">
        <v>7</v>
      </c>
      <c r="J421" t="s">
        <v>422</v>
      </c>
      <c r="K421" s="4">
        <v>0</v>
      </c>
      <c r="L421" s="4">
        <v>0</v>
      </c>
    </row>
    <row r="422" spans="8:12" x14ac:dyDescent="0.25">
      <c r="H422" s="2">
        <v>4127</v>
      </c>
      <c r="I422" s="2">
        <v>7</v>
      </c>
      <c r="J422" t="s">
        <v>423</v>
      </c>
      <c r="K422" s="4">
        <v>0</v>
      </c>
      <c r="L422" s="4">
        <v>0</v>
      </c>
    </row>
    <row r="423" spans="8:12" x14ac:dyDescent="0.25">
      <c r="H423" s="2">
        <v>4131</v>
      </c>
      <c r="I423" s="2">
        <v>7</v>
      </c>
      <c r="J423" t="s">
        <v>424</v>
      </c>
      <c r="K423" s="4">
        <v>0</v>
      </c>
      <c r="L423" s="4">
        <v>0</v>
      </c>
    </row>
    <row r="424" spans="8:12" x14ac:dyDescent="0.25">
      <c r="H424" s="2">
        <v>4132</v>
      </c>
      <c r="I424" s="2">
        <v>7</v>
      </c>
      <c r="J424" t="s">
        <v>425</v>
      </c>
      <c r="K424" s="4">
        <v>0</v>
      </c>
      <c r="L424" s="4">
        <v>0</v>
      </c>
    </row>
    <row r="425" spans="8:12" x14ac:dyDescent="0.25">
      <c r="H425" s="2">
        <v>4135</v>
      </c>
      <c r="I425" s="2">
        <v>7</v>
      </c>
      <c r="J425" t="s">
        <v>426</v>
      </c>
      <c r="K425" s="4">
        <v>0</v>
      </c>
      <c r="L425" s="4">
        <v>0</v>
      </c>
    </row>
    <row r="426" spans="8:12" x14ac:dyDescent="0.25">
      <c r="H426" s="2">
        <v>4137</v>
      </c>
      <c r="I426" s="2">
        <v>7</v>
      </c>
      <c r="J426" t="s">
        <v>427</v>
      </c>
      <c r="K426" s="4">
        <v>0</v>
      </c>
      <c r="L426" s="4">
        <v>0</v>
      </c>
    </row>
    <row r="427" spans="8:12" x14ac:dyDescent="0.25">
      <c r="H427" s="2">
        <v>4138</v>
      </c>
      <c r="I427" s="2">
        <v>7</v>
      </c>
      <c r="J427" t="s">
        <v>428</v>
      </c>
      <c r="K427" s="4">
        <v>0</v>
      </c>
      <c r="L427" s="4">
        <v>0</v>
      </c>
    </row>
    <row r="428" spans="8:12" x14ac:dyDescent="0.25">
      <c r="H428" s="2">
        <v>4139</v>
      </c>
      <c r="I428" s="2">
        <v>7</v>
      </c>
      <c r="J428" t="s">
        <v>429</v>
      </c>
      <c r="K428" s="4">
        <v>0</v>
      </c>
      <c r="L428" s="4">
        <v>0</v>
      </c>
    </row>
    <row r="429" spans="8:12" x14ac:dyDescent="0.25">
      <c r="H429" s="2">
        <v>4140</v>
      </c>
      <c r="I429" s="2">
        <v>7</v>
      </c>
      <c r="J429" t="s">
        <v>430</v>
      </c>
      <c r="K429" s="4">
        <v>0</v>
      </c>
      <c r="L429" s="4">
        <v>0</v>
      </c>
    </row>
    <row r="430" spans="8:12" x14ac:dyDescent="0.25">
      <c r="H430" s="2">
        <v>4141</v>
      </c>
      <c r="I430" s="2">
        <v>7</v>
      </c>
      <c r="J430" t="s">
        <v>431</v>
      </c>
      <c r="K430" s="4">
        <v>0</v>
      </c>
      <c r="L430" s="4">
        <v>0</v>
      </c>
    </row>
    <row r="431" spans="8:12" x14ac:dyDescent="0.25">
      <c r="H431" s="2">
        <v>4142</v>
      </c>
      <c r="I431" s="2">
        <v>7</v>
      </c>
      <c r="J431" t="s">
        <v>432</v>
      </c>
      <c r="K431" s="4">
        <v>0</v>
      </c>
      <c r="L431" s="4">
        <v>0</v>
      </c>
    </row>
    <row r="432" spans="8:12" x14ac:dyDescent="0.25">
      <c r="H432" s="2">
        <v>4143</v>
      </c>
      <c r="I432" s="2">
        <v>7</v>
      </c>
      <c r="J432" t="s">
        <v>433</v>
      </c>
      <c r="K432" s="4">
        <v>0</v>
      </c>
      <c r="L432" s="4">
        <v>0</v>
      </c>
    </row>
    <row r="433" spans="8:12" x14ac:dyDescent="0.25">
      <c r="H433" s="2">
        <v>4144</v>
      </c>
      <c r="I433" s="2">
        <v>7</v>
      </c>
      <c r="J433" t="s">
        <v>434</v>
      </c>
      <c r="K433" s="4">
        <v>0</v>
      </c>
      <c r="L433" s="4">
        <v>0</v>
      </c>
    </row>
    <row r="434" spans="8:12" x14ac:dyDescent="0.25">
      <c r="H434" s="2">
        <v>4145</v>
      </c>
      <c r="I434" s="2">
        <v>7</v>
      </c>
      <c r="J434" t="s">
        <v>435</v>
      </c>
      <c r="K434" s="4">
        <v>0</v>
      </c>
      <c r="L434" s="4">
        <v>0</v>
      </c>
    </row>
    <row r="435" spans="8:12" x14ac:dyDescent="0.25">
      <c r="H435" s="2">
        <v>4146</v>
      </c>
      <c r="I435" s="2">
        <v>7</v>
      </c>
      <c r="J435" t="s">
        <v>436</v>
      </c>
      <c r="K435" s="4">
        <v>0</v>
      </c>
      <c r="L435" s="4">
        <v>0</v>
      </c>
    </row>
    <row r="436" spans="8:12" x14ac:dyDescent="0.25">
      <c r="H436" s="2">
        <v>4150</v>
      </c>
      <c r="I436" s="2">
        <v>7</v>
      </c>
      <c r="J436" t="s">
        <v>437</v>
      </c>
      <c r="K436" s="4">
        <v>0</v>
      </c>
      <c r="L436" s="4">
        <v>0</v>
      </c>
    </row>
    <row r="437" spans="8:12" x14ac:dyDescent="0.25">
      <c r="H437" s="2">
        <v>4151</v>
      </c>
      <c r="I437" s="2">
        <v>7</v>
      </c>
      <c r="J437" t="s">
        <v>438</v>
      </c>
      <c r="K437" s="4">
        <v>0</v>
      </c>
      <c r="L437" s="4">
        <v>0</v>
      </c>
    </row>
    <row r="438" spans="8:12" x14ac:dyDescent="0.25">
      <c r="H438" s="2">
        <v>4152</v>
      </c>
      <c r="I438" s="2">
        <v>7</v>
      </c>
      <c r="J438" t="s">
        <v>439</v>
      </c>
      <c r="K438" s="4">
        <v>0</v>
      </c>
      <c r="L438" s="4">
        <v>0</v>
      </c>
    </row>
    <row r="439" spans="8:12" x14ac:dyDescent="0.25">
      <c r="H439" s="2">
        <v>4153</v>
      </c>
      <c r="I439" s="2">
        <v>7</v>
      </c>
      <c r="J439" t="s">
        <v>440</v>
      </c>
      <c r="K439" s="4">
        <v>0</v>
      </c>
      <c r="L439" s="4">
        <v>0</v>
      </c>
    </row>
    <row r="440" spans="8:12" x14ac:dyDescent="0.25">
      <c r="H440" s="2">
        <v>4155</v>
      </c>
      <c r="I440" s="2">
        <v>7</v>
      </c>
      <c r="J440" t="s">
        <v>441</v>
      </c>
      <c r="K440" s="4">
        <v>0</v>
      </c>
      <c r="L440" s="4">
        <v>0</v>
      </c>
    </row>
    <row r="441" spans="8:12" x14ac:dyDescent="0.25">
      <c r="H441" s="2">
        <v>4159</v>
      </c>
      <c r="I441" s="2">
        <v>7</v>
      </c>
      <c r="J441" t="s">
        <v>442</v>
      </c>
      <c r="K441" s="4">
        <v>0</v>
      </c>
      <c r="L441" s="4">
        <v>0</v>
      </c>
    </row>
    <row r="442" spans="8:12" x14ac:dyDescent="0.25">
      <c r="H442" s="2">
        <v>4160</v>
      </c>
      <c r="I442" s="2">
        <v>7</v>
      </c>
      <c r="J442" t="s">
        <v>443</v>
      </c>
      <c r="K442" s="4">
        <v>0</v>
      </c>
      <c r="L442" s="4">
        <v>0</v>
      </c>
    </row>
    <row r="443" spans="8:12" x14ac:dyDescent="0.25">
      <c r="H443" s="2">
        <v>4161</v>
      </c>
      <c r="I443" s="2">
        <v>7</v>
      </c>
      <c r="J443" t="s">
        <v>444</v>
      </c>
      <c r="K443" s="4">
        <v>0</v>
      </c>
      <c r="L443" s="4">
        <v>0</v>
      </c>
    </row>
    <row r="444" spans="8:12" x14ac:dyDescent="0.25">
      <c r="H444" s="2">
        <v>4162</v>
      </c>
      <c r="I444" s="2">
        <v>7</v>
      </c>
      <c r="J444" t="s">
        <v>445</v>
      </c>
      <c r="K444" s="4">
        <v>0</v>
      </c>
      <c r="L444" s="4">
        <v>0</v>
      </c>
    </row>
    <row r="445" spans="8:12" x14ac:dyDescent="0.25">
      <c r="H445" s="2">
        <v>4163</v>
      </c>
      <c r="I445" s="2">
        <v>7</v>
      </c>
      <c r="J445" t="s">
        <v>446</v>
      </c>
      <c r="K445" s="4">
        <v>0</v>
      </c>
      <c r="L445" s="4">
        <v>0</v>
      </c>
    </row>
    <row r="446" spans="8:12" x14ac:dyDescent="0.25">
      <c r="H446" s="2">
        <v>4164</v>
      </c>
      <c r="I446" s="2">
        <v>7</v>
      </c>
      <c r="J446" t="s">
        <v>447</v>
      </c>
      <c r="K446" s="4">
        <v>0</v>
      </c>
      <c r="L446" s="4">
        <v>0</v>
      </c>
    </row>
    <row r="447" spans="8:12" x14ac:dyDescent="0.25">
      <c r="H447" s="2">
        <v>4166</v>
      </c>
      <c r="I447" s="2">
        <v>7</v>
      </c>
      <c r="J447" t="s">
        <v>448</v>
      </c>
      <c r="K447" s="4">
        <v>0</v>
      </c>
      <c r="L447" s="4">
        <v>0</v>
      </c>
    </row>
    <row r="448" spans="8:12" x14ac:dyDescent="0.25">
      <c r="H448" s="2">
        <v>4167</v>
      </c>
      <c r="I448" s="2">
        <v>7</v>
      </c>
      <c r="J448" t="s">
        <v>449</v>
      </c>
      <c r="K448" s="4">
        <v>0</v>
      </c>
      <c r="L448" s="4">
        <v>0</v>
      </c>
    </row>
    <row r="449" spans="8:12" x14ac:dyDescent="0.25">
      <c r="H449" s="2">
        <v>4168</v>
      </c>
      <c r="I449" s="2">
        <v>7</v>
      </c>
      <c r="J449" t="s">
        <v>450</v>
      </c>
      <c r="K449" s="4">
        <v>0</v>
      </c>
      <c r="L449" s="4">
        <v>0</v>
      </c>
    </row>
    <row r="450" spans="8:12" x14ac:dyDescent="0.25">
      <c r="H450" s="2">
        <v>4169</v>
      </c>
      <c r="I450" s="2">
        <v>7</v>
      </c>
      <c r="J450" t="s">
        <v>451</v>
      </c>
      <c r="K450" s="4">
        <v>0</v>
      </c>
      <c r="L450" s="4">
        <v>0</v>
      </c>
    </row>
    <row r="451" spans="8:12" x14ac:dyDescent="0.25">
      <c r="H451" s="2">
        <v>4170</v>
      </c>
      <c r="I451" s="2">
        <v>7</v>
      </c>
      <c r="J451" t="s">
        <v>452</v>
      </c>
      <c r="K451" s="4">
        <v>0</v>
      </c>
      <c r="L451" s="4">
        <v>0</v>
      </c>
    </row>
    <row r="452" spans="8:12" x14ac:dyDescent="0.25">
      <c r="H452" s="2">
        <v>4171</v>
      </c>
      <c r="I452" s="2">
        <v>7</v>
      </c>
      <c r="J452" t="s">
        <v>453</v>
      </c>
      <c r="K452" s="4">
        <v>0</v>
      </c>
      <c r="L452" s="4">
        <v>0</v>
      </c>
    </row>
    <row r="453" spans="8:12" x14ac:dyDescent="0.25">
      <c r="H453" s="2">
        <v>4172</v>
      </c>
      <c r="I453" s="2">
        <v>7</v>
      </c>
      <c r="J453" t="s">
        <v>454</v>
      </c>
      <c r="K453" s="4">
        <v>0</v>
      </c>
      <c r="L453" s="4">
        <v>0</v>
      </c>
    </row>
    <row r="454" spans="8:12" x14ac:dyDescent="0.25">
      <c r="H454" s="2">
        <v>4177</v>
      </c>
      <c r="I454" s="2">
        <v>7</v>
      </c>
      <c r="J454" t="s">
        <v>455</v>
      </c>
      <c r="K454" s="4">
        <v>0</v>
      </c>
      <c r="L454" s="4">
        <v>0</v>
      </c>
    </row>
    <row r="455" spans="8:12" x14ac:dyDescent="0.25">
      <c r="H455" s="2">
        <v>4178</v>
      </c>
      <c r="I455" s="2">
        <v>7</v>
      </c>
      <c r="J455" t="s">
        <v>456</v>
      </c>
      <c r="K455" s="4">
        <v>0</v>
      </c>
      <c r="L455" s="4">
        <v>0</v>
      </c>
    </row>
    <row r="456" spans="8:12" x14ac:dyDescent="0.25">
      <c r="H456" s="2">
        <v>4181</v>
      </c>
      <c r="I456" s="2">
        <v>7</v>
      </c>
      <c r="J456" t="s">
        <v>457</v>
      </c>
      <c r="K456" s="4">
        <v>0</v>
      </c>
      <c r="L456" s="4">
        <v>0</v>
      </c>
    </row>
    <row r="457" spans="8:12" x14ac:dyDescent="0.25">
      <c r="H457" s="2">
        <v>4183</v>
      </c>
      <c r="I457" s="2">
        <v>7</v>
      </c>
      <c r="J457" t="s">
        <v>458</v>
      </c>
      <c r="K457" s="4">
        <v>0</v>
      </c>
      <c r="L457" s="4">
        <v>0</v>
      </c>
    </row>
    <row r="458" spans="8:12" x14ac:dyDescent="0.25">
      <c r="H458" s="2">
        <v>4184</v>
      </c>
      <c r="I458" s="2">
        <v>7</v>
      </c>
      <c r="J458" t="s">
        <v>459</v>
      </c>
      <c r="K458" s="4">
        <v>0</v>
      </c>
      <c r="L458" s="4">
        <v>0</v>
      </c>
    </row>
    <row r="459" spans="8:12" x14ac:dyDescent="0.25">
      <c r="H459" s="2">
        <v>4185</v>
      </c>
      <c r="I459" s="2">
        <v>7</v>
      </c>
      <c r="J459" t="s">
        <v>460</v>
      </c>
      <c r="K459" s="4">
        <v>0</v>
      </c>
      <c r="L459" s="4">
        <v>0</v>
      </c>
    </row>
    <row r="460" spans="8:12" x14ac:dyDescent="0.25">
      <c r="H460" s="2">
        <v>4186</v>
      </c>
      <c r="I460" s="2">
        <v>7</v>
      </c>
      <c r="J460" t="s">
        <v>461</v>
      </c>
      <c r="K460" s="4">
        <v>0</v>
      </c>
      <c r="L460" s="4">
        <v>0</v>
      </c>
    </row>
    <row r="461" spans="8:12" x14ac:dyDescent="0.25">
      <c r="H461" s="2">
        <v>4187</v>
      </c>
      <c r="I461" s="2">
        <v>7</v>
      </c>
      <c r="J461" t="s">
        <v>462</v>
      </c>
      <c r="K461" s="4">
        <v>0</v>
      </c>
      <c r="L461" s="4">
        <v>0</v>
      </c>
    </row>
    <row r="462" spans="8:12" x14ac:dyDescent="0.25">
      <c r="H462" s="2">
        <v>4188</v>
      </c>
      <c r="I462" s="2">
        <v>7</v>
      </c>
      <c r="J462" t="s">
        <v>463</v>
      </c>
      <c r="K462" s="4">
        <v>0</v>
      </c>
      <c r="L462" s="4">
        <v>0</v>
      </c>
    </row>
    <row r="463" spans="8:12" x14ac:dyDescent="0.25">
      <c r="H463" s="2">
        <v>4189</v>
      </c>
      <c r="I463" s="2">
        <v>7</v>
      </c>
      <c r="J463" t="s">
        <v>464</v>
      </c>
      <c r="K463" s="4">
        <v>0</v>
      </c>
      <c r="L463" s="4">
        <v>0</v>
      </c>
    </row>
    <row r="464" spans="8:12" x14ac:dyDescent="0.25">
      <c r="H464" s="2">
        <v>4190</v>
      </c>
      <c r="I464" s="2">
        <v>7</v>
      </c>
      <c r="J464" t="s">
        <v>465</v>
      </c>
      <c r="K464" s="4">
        <v>0</v>
      </c>
      <c r="L464" s="4">
        <v>0</v>
      </c>
    </row>
    <row r="465" spans="8:12" x14ac:dyDescent="0.25">
      <c r="H465" s="2">
        <v>4191</v>
      </c>
      <c r="I465" s="2">
        <v>7</v>
      </c>
      <c r="J465" t="s">
        <v>466</v>
      </c>
      <c r="K465" s="4">
        <v>0</v>
      </c>
      <c r="L465" s="4">
        <v>0</v>
      </c>
    </row>
    <row r="466" spans="8:12" x14ac:dyDescent="0.25">
      <c r="H466" s="2">
        <v>4192</v>
      </c>
      <c r="I466" s="2">
        <v>7</v>
      </c>
      <c r="J466" t="s">
        <v>467</v>
      </c>
      <c r="K466" s="4">
        <v>0</v>
      </c>
      <c r="L466" s="4">
        <v>0</v>
      </c>
    </row>
    <row r="467" spans="8:12" x14ac:dyDescent="0.25">
      <c r="H467" s="2">
        <v>4193</v>
      </c>
      <c r="I467" s="2">
        <v>7</v>
      </c>
      <c r="J467" t="s">
        <v>468</v>
      </c>
      <c r="K467" s="4">
        <v>0</v>
      </c>
      <c r="L467" s="4">
        <v>0</v>
      </c>
    </row>
    <row r="468" spans="8:12" x14ac:dyDescent="0.25">
      <c r="H468" s="2">
        <v>4194</v>
      </c>
      <c r="I468" s="2">
        <v>7</v>
      </c>
      <c r="J468" t="s">
        <v>469</v>
      </c>
      <c r="K468" s="4">
        <v>0</v>
      </c>
      <c r="L468" s="4">
        <v>0</v>
      </c>
    </row>
    <row r="469" spans="8:12" x14ac:dyDescent="0.25">
      <c r="H469" s="2">
        <v>4195</v>
      </c>
      <c r="I469" s="2">
        <v>7</v>
      </c>
      <c r="J469" t="s">
        <v>470</v>
      </c>
      <c r="K469" s="4">
        <v>0</v>
      </c>
      <c r="L469" s="4">
        <v>0</v>
      </c>
    </row>
    <row r="470" spans="8:12" x14ac:dyDescent="0.25">
      <c r="H470" s="2">
        <v>4198</v>
      </c>
      <c r="I470" s="2">
        <v>7</v>
      </c>
      <c r="J470" t="s">
        <v>471</v>
      </c>
      <c r="K470" s="4">
        <v>0</v>
      </c>
      <c r="L470" s="4">
        <v>0</v>
      </c>
    </row>
    <row r="471" spans="8:12" x14ac:dyDescent="0.25">
      <c r="H471" s="2">
        <v>4199</v>
      </c>
      <c r="I471" s="2">
        <v>7</v>
      </c>
      <c r="J471" t="s">
        <v>472</v>
      </c>
      <c r="K471" s="4">
        <v>0</v>
      </c>
      <c r="L471" s="4">
        <v>0</v>
      </c>
    </row>
    <row r="472" spans="8:12" x14ac:dyDescent="0.25">
      <c r="H472" s="2">
        <v>4200</v>
      </c>
      <c r="I472" s="2">
        <v>7</v>
      </c>
      <c r="J472" t="s">
        <v>473</v>
      </c>
      <c r="K472" s="4">
        <v>0</v>
      </c>
      <c r="L472" s="4">
        <v>0</v>
      </c>
    </row>
    <row r="473" spans="8:12" x14ac:dyDescent="0.25">
      <c r="H473" s="2">
        <v>4201</v>
      </c>
      <c r="I473" s="2">
        <v>7</v>
      </c>
      <c r="J473" t="s">
        <v>474</v>
      </c>
      <c r="K473" s="4">
        <v>0</v>
      </c>
      <c r="L473" s="4">
        <v>0</v>
      </c>
    </row>
    <row r="474" spans="8:12" x14ac:dyDescent="0.25">
      <c r="H474" s="2">
        <v>4203</v>
      </c>
      <c r="I474" s="2">
        <v>7</v>
      </c>
      <c r="J474" t="s">
        <v>475</v>
      </c>
      <c r="K474" s="4">
        <v>0</v>
      </c>
      <c r="L474" s="4">
        <v>0</v>
      </c>
    </row>
    <row r="475" spans="8:12" x14ac:dyDescent="0.25">
      <c r="H475" s="2">
        <v>4204</v>
      </c>
      <c r="I475" s="2">
        <v>7</v>
      </c>
      <c r="J475" t="s">
        <v>476</v>
      </c>
      <c r="K475" s="4">
        <v>0</v>
      </c>
      <c r="L475" s="4">
        <v>0</v>
      </c>
    </row>
    <row r="476" spans="8:12" x14ac:dyDescent="0.25">
      <c r="H476" s="2">
        <v>4205</v>
      </c>
      <c r="I476" s="2">
        <v>7</v>
      </c>
      <c r="J476" t="s">
        <v>477</v>
      </c>
      <c r="K476" s="4">
        <v>0</v>
      </c>
      <c r="L476" s="4">
        <v>0</v>
      </c>
    </row>
    <row r="477" spans="8:12" x14ac:dyDescent="0.25">
      <c r="H477" s="2">
        <v>4207</v>
      </c>
      <c r="I477" s="2">
        <v>7</v>
      </c>
      <c r="J477" t="s">
        <v>478</v>
      </c>
      <c r="K477" s="4">
        <v>0</v>
      </c>
      <c r="L477" s="4">
        <v>0</v>
      </c>
    </row>
    <row r="478" spans="8:12" x14ac:dyDescent="0.25">
      <c r="H478" s="2">
        <v>4208</v>
      </c>
      <c r="I478" s="2">
        <v>7</v>
      </c>
      <c r="J478" t="s">
        <v>479</v>
      </c>
      <c r="K478" s="4">
        <v>0</v>
      </c>
      <c r="L478" s="4">
        <v>0</v>
      </c>
    </row>
    <row r="479" spans="8:12" x14ac:dyDescent="0.25">
      <c r="H479" s="2">
        <v>4209</v>
      </c>
      <c r="I479" s="2">
        <v>7</v>
      </c>
      <c r="J479" t="s">
        <v>480</v>
      </c>
      <c r="K479" s="4">
        <v>0</v>
      </c>
      <c r="L479" s="4">
        <v>0</v>
      </c>
    </row>
    <row r="480" spans="8:12" x14ac:dyDescent="0.25">
      <c r="H480" s="2">
        <v>4210</v>
      </c>
      <c r="I480" s="2">
        <v>7</v>
      </c>
      <c r="J480" t="s">
        <v>481</v>
      </c>
      <c r="K480" s="4">
        <v>0</v>
      </c>
      <c r="L480" s="4">
        <v>0</v>
      </c>
    </row>
    <row r="481" spans="8:12" x14ac:dyDescent="0.25">
      <c r="H481" s="2">
        <v>4212</v>
      </c>
      <c r="I481" s="2">
        <v>7</v>
      </c>
      <c r="J481" t="s">
        <v>482</v>
      </c>
      <c r="K481" s="4">
        <v>0</v>
      </c>
      <c r="L481" s="4">
        <v>0</v>
      </c>
    </row>
    <row r="482" spans="8:12" x14ac:dyDescent="0.25">
      <c r="H482" s="2">
        <v>4213</v>
      </c>
      <c r="I482" s="2">
        <v>7</v>
      </c>
      <c r="J482" t="s">
        <v>483</v>
      </c>
      <c r="K482" s="4">
        <v>0</v>
      </c>
      <c r="L482" s="4">
        <v>0</v>
      </c>
    </row>
    <row r="483" spans="8:12" x14ac:dyDescent="0.25">
      <c r="H483" s="2">
        <v>4214</v>
      </c>
      <c r="I483" s="2">
        <v>7</v>
      </c>
      <c r="J483" t="s">
        <v>484</v>
      </c>
      <c r="K483" s="4">
        <v>0</v>
      </c>
      <c r="L483" s="4">
        <v>0</v>
      </c>
    </row>
    <row r="484" spans="8:12" x14ac:dyDescent="0.25">
      <c r="H484" s="2">
        <v>4215</v>
      </c>
      <c r="I484" s="2">
        <v>7</v>
      </c>
      <c r="J484" t="s">
        <v>485</v>
      </c>
      <c r="K484" s="4">
        <v>0</v>
      </c>
      <c r="L484" s="4">
        <v>0</v>
      </c>
    </row>
    <row r="485" spans="8:12" x14ac:dyDescent="0.25">
      <c r="H485" s="2">
        <v>4216</v>
      </c>
      <c r="I485" s="2">
        <v>7</v>
      </c>
      <c r="J485" t="s">
        <v>486</v>
      </c>
      <c r="K485" s="4">
        <v>0</v>
      </c>
      <c r="L485" s="4">
        <v>0</v>
      </c>
    </row>
    <row r="486" spans="8:12" x14ac:dyDescent="0.25">
      <c r="H486" s="2">
        <v>4217</v>
      </c>
      <c r="I486" s="2">
        <v>7</v>
      </c>
      <c r="J486" t="s">
        <v>487</v>
      </c>
      <c r="K486" s="4">
        <v>0</v>
      </c>
      <c r="L486" s="4">
        <v>0</v>
      </c>
    </row>
    <row r="487" spans="8:12" x14ac:dyDescent="0.25">
      <c r="H487" s="2">
        <v>4218</v>
      </c>
      <c r="I487" s="2">
        <v>7</v>
      </c>
      <c r="J487" t="s">
        <v>488</v>
      </c>
      <c r="K487" s="4">
        <v>0</v>
      </c>
      <c r="L487" s="4">
        <v>0</v>
      </c>
    </row>
    <row r="488" spans="8:12" x14ac:dyDescent="0.25">
      <c r="H488" s="2">
        <v>4219</v>
      </c>
      <c r="I488" s="2">
        <v>7</v>
      </c>
      <c r="J488" t="s">
        <v>489</v>
      </c>
      <c r="K488" s="4">
        <v>0</v>
      </c>
      <c r="L488" s="4">
        <v>0</v>
      </c>
    </row>
    <row r="489" spans="8:12" x14ac:dyDescent="0.25">
      <c r="H489" s="2">
        <v>4220</v>
      </c>
      <c r="I489" s="2">
        <v>7</v>
      </c>
      <c r="J489" t="s">
        <v>490</v>
      </c>
      <c r="K489" s="4">
        <v>0</v>
      </c>
      <c r="L489" s="4">
        <v>0</v>
      </c>
    </row>
    <row r="490" spans="8:12" x14ac:dyDescent="0.25">
      <c r="H490" s="2">
        <v>4221</v>
      </c>
      <c r="I490" s="2">
        <v>7</v>
      </c>
      <c r="J490" t="s">
        <v>491</v>
      </c>
      <c r="K490" s="4">
        <v>0</v>
      </c>
      <c r="L490" s="4">
        <v>0</v>
      </c>
    </row>
    <row r="491" spans="8:12" x14ac:dyDescent="0.25">
      <c r="H491" s="2">
        <v>4223</v>
      </c>
      <c r="I491" s="2">
        <v>7</v>
      </c>
      <c r="J491" t="s">
        <v>492</v>
      </c>
      <c r="K491" s="4">
        <v>0</v>
      </c>
      <c r="L491" s="4">
        <v>0</v>
      </c>
    </row>
    <row r="492" spans="8:12" x14ac:dyDescent="0.25">
      <c r="H492" s="2">
        <v>4224</v>
      </c>
      <c r="I492" s="2">
        <v>7</v>
      </c>
      <c r="J492" t="s">
        <v>493</v>
      </c>
      <c r="K492" s="4">
        <v>0</v>
      </c>
      <c r="L492" s="4">
        <v>0</v>
      </c>
    </row>
    <row r="493" spans="8:12" x14ac:dyDescent="0.25">
      <c r="H493" s="2">
        <v>4225</v>
      </c>
      <c r="I493" s="2">
        <v>7</v>
      </c>
      <c r="J493" t="s">
        <v>494</v>
      </c>
      <c r="K493" s="4">
        <v>0</v>
      </c>
      <c r="L493" s="4">
        <v>0</v>
      </c>
    </row>
    <row r="494" spans="8:12" x14ac:dyDescent="0.25">
      <c r="H494" s="2">
        <v>4226</v>
      </c>
      <c r="I494" s="2">
        <v>7</v>
      </c>
      <c r="J494" t="s">
        <v>495</v>
      </c>
      <c r="K494" s="4">
        <v>0</v>
      </c>
      <c r="L494" s="4">
        <v>0</v>
      </c>
    </row>
    <row r="495" spans="8:12" x14ac:dyDescent="0.25">
      <c r="H495" s="2">
        <v>4227</v>
      </c>
      <c r="I495" s="2">
        <v>7</v>
      </c>
      <c r="J495" t="s">
        <v>496</v>
      </c>
      <c r="K495" s="4">
        <v>0</v>
      </c>
      <c r="L495" s="4">
        <v>0</v>
      </c>
    </row>
    <row r="496" spans="8:12" x14ac:dyDescent="0.25">
      <c r="H496" s="2">
        <v>4228</v>
      </c>
      <c r="I496" s="2">
        <v>7</v>
      </c>
      <c r="J496" t="s">
        <v>497</v>
      </c>
      <c r="K496" s="4">
        <v>0</v>
      </c>
      <c r="L496" s="4">
        <v>0</v>
      </c>
    </row>
    <row r="497" spans="8:12" x14ac:dyDescent="0.25">
      <c r="H497" s="2">
        <v>4229</v>
      </c>
      <c r="I497" s="2">
        <v>7</v>
      </c>
      <c r="J497" t="s">
        <v>498</v>
      </c>
      <c r="K497" s="4">
        <v>0</v>
      </c>
      <c r="L497" s="4">
        <v>0</v>
      </c>
    </row>
    <row r="498" spans="8:12" x14ac:dyDescent="0.25">
      <c r="H498" s="2">
        <v>4230</v>
      </c>
      <c r="I498" s="2">
        <v>7</v>
      </c>
      <c r="J498" t="s">
        <v>499</v>
      </c>
      <c r="K498" s="4">
        <v>0</v>
      </c>
      <c r="L498" s="4">
        <v>0</v>
      </c>
    </row>
    <row r="499" spans="8:12" x14ac:dyDescent="0.25">
      <c r="H499" s="2">
        <v>4231</v>
      </c>
      <c r="I499" s="2">
        <v>7</v>
      </c>
      <c r="J499" t="s">
        <v>500</v>
      </c>
      <c r="K499" s="4">
        <v>0</v>
      </c>
      <c r="L499" s="4">
        <v>0</v>
      </c>
    </row>
    <row r="500" spans="8:12" x14ac:dyDescent="0.25">
      <c r="H500" s="2">
        <v>4232</v>
      </c>
      <c r="I500" s="2">
        <v>7</v>
      </c>
      <c r="J500" t="s">
        <v>501</v>
      </c>
      <c r="K500" s="4">
        <v>0</v>
      </c>
      <c r="L500" s="4">
        <v>0</v>
      </c>
    </row>
    <row r="501" spans="8:12" x14ac:dyDescent="0.25">
      <c r="H501" s="2">
        <v>4233</v>
      </c>
      <c r="I501" s="2">
        <v>7</v>
      </c>
      <c r="J501" t="s">
        <v>502</v>
      </c>
      <c r="K501" s="4">
        <v>0</v>
      </c>
      <c r="L501" s="4">
        <v>0</v>
      </c>
    </row>
    <row r="502" spans="8:12" x14ac:dyDescent="0.25">
      <c r="H502" s="2">
        <v>4234</v>
      </c>
      <c r="I502" s="2">
        <v>7</v>
      </c>
      <c r="J502" t="s">
        <v>503</v>
      </c>
      <c r="K502" s="4">
        <v>0</v>
      </c>
      <c r="L502" s="4">
        <v>0</v>
      </c>
    </row>
    <row r="503" spans="8:12" x14ac:dyDescent="0.25">
      <c r="H503" s="2">
        <v>4235</v>
      </c>
      <c r="I503" s="2">
        <v>7</v>
      </c>
      <c r="J503" t="s">
        <v>504</v>
      </c>
      <c r="K503" s="4">
        <v>0</v>
      </c>
      <c r="L503" s="4">
        <v>0</v>
      </c>
    </row>
    <row r="504" spans="8:12" x14ac:dyDescent="0.25">
      <c r="H504" s="2">
        <v>4237</v>
      </c>
      <c r="I504" s="2">
        <v>7</v>
      </c>
      <c r="J504" t="s">
        <v>505</v>
      </c>
      <c r="K504" s="4">
        <v>0</v>
      </c>
      <c r="L504" s="4">
        <v>0</v>
      </c>
    </row>
    <row r="505" spans="8:12" x14ac:dyDescent="0.25">
      <c r="H505" s="2">
        <v>4238</v>
      </c>
      <c r="I505" s="2">
        <v>7</v>
      </c>
      <c r="J505" t="s">
        <v>506</v>
      </c>
      <c r="K505" s="4">
        <v>0</v>
      </c>
      <c r="L505" s="4">
        <v>0</v>
      </c>
    </row>
    <row r="506" spans="8:12" x14ac:dyDescent="0.25">
      <c r="H506" s="2">
        <v>4239</v>
      </c>
      <c r="I506" s="2">
        <v>7</v>
      </c>
      <c r="J506" t="s">
        <v>507</v>
      </c>
      <c r="K506" s="4">
        <v>0</v>
      </c>
      <c r="L506" s="4">
        <v>0</v>
      </c>
    </row>
    <row r="507" spans="8:12" x14ac:dyDescent="0.25">
      <c r="H507" s="2">
        <v>4240</v>
      </c>
      <c r="I507" s="2">
        <v>7</v>
      </c>
      <c r="J507" t="s">
        <v>508</v>
      </c>
      <c r="K507" s="4">
        <v>0</v>
      </c>
      <c r="L507" s="4">
        <v>0</v>
      </c>
    </row>
    <row r="508" spans="8:12" x14ac:dyDescent="0.25">
      <c r="H508" s="2">
        <v>4243</v>
      </c>
      <c r="I508" s="2">
        <v>7</v>
      </c>
      <c r="J508" t="s">
        <v>509</v>
      </c>
      <c r="K508" s="4">
        <v>0</v>
      </c>
      <c r="L508" s="4">
        <v>0</v>
      </c>
    </row>
    <row r="509" spans="8:12" x14ac:dyDescent="0.25">
      <c r="H509" s="2">
        <v>4244</v>
      </c>
      <c r="I509" s="2">
        <v>7</v>
      </c>
      <c r="J509" t="s">
        <v>557</v>
      </c>
      <c r="K509" s="4">
        <v>0</v>
      </c>
      <c r="L509" s="4">
        <v>0</v>
      </c>
    </row>
    <row r="510" spans="8:12" x14ac:dyDescent="0.25">
      <c r="H510" s="2">
        <v>4246</v>
      </c>
      <c r="I510" s="2">
        <v>7</v>
      </c>
      <c r="J510" t="s">
        <v>558</v>
      </c>
      <c r="K510" s="4">
        <v>0</v>
      </c>
      <c r="L510" s="4">
        <v>0</v>
      </c>
    </row>
    <row r="511" spans="8:12" x14ac:dyDescent="0.25">
      <c r="H511" s="2">
        <v>4248</v>
      </c>
      <c r="I511" s="2">
        <v>7</v>
      </c>
      <c r="J511" t="s">
        <v>512</v>
      </c>
      <c r="K511" s="4">
        <v>0</v>
      </c>
      <c r="L511" s="4">
        <v>0</v>
      </c>
    </row>
    <row r="512" spans="8:12" x14ac:dyDescent="0.25">
      <c r="H512" s="2">
        <v>4249</v>
      </c>
      <c r="I512" s="2">
        <v>7</v>
      </c>
      <c r="J512" t="s">
        <v>513</v>
      </c>
      <c r="K512" s="4">
        <v>0</v>
      </c>
      <c r="L512" s="4">
        <v>0</v>
      </c>
    </row>
    <row r="513" spans="8:12" x14ac:dyDescent="0.25">
      <c r="H513" s="2">
        <v>4250</v>
      </c>
      <c r="I513" s="2">
        <v>7</v>
      </c>
      <c r="J513" t="s">
        <v>514</v>
      </c>
      <c r="K513" s="4">
        <v>0</v>
      </c>
      <c r="L513" s="4">
        <v>0</v>
      </c>
    </row>
    <row r="514" spans="8:12" x14ac:dyDescent="0.25">
      <c r="H514" s="2">
        <v>4253</v>
      </c>
      <c r="I514" s="2">
        <v>7</v>
      </c>
      <c r="J514" t="s">
        <v>515</v>
      </c>
      <c r="K514" s="4">
        <v>0</v>
      </c>
      <c r="L514" s="4">
        <v>0</v>
      </c>
    </row>
    <row r="515" spans="8:12" x14ac:dyDescent="0.25">
      <c r="H515" s="2">
        <v>4254</v>
      </c>
      <c r="I515" s="2">
        <v>7</v>
      </c>
      <c r="J515" t="s">
        <v>516</v>
      </c>
      <c r="K515" s="4">
        <v>0</v>
      </c>
      <c r="L515" s="4">
        <v>0</v>
      </c>
    </row>
    <row r="516" spans="8:12" x14ac:dyDescent="0.25">
      <c r="H516" s="2">
        <v>4255</v>
      </c>
      <c r="I516" s="2">
        <v>7</v>
      </c>
      <c r="J516" t="s">
        <v>517</v>
      </c>
      <c r="K516" s="4">
        <v>0</v>
      </c>
      <c r="L516" s="4">
        <v>0</v>
      </c>
    </row>
    <row r="517" spans="8:12" x14ac:dyDescent="0.25">
      <c r="H517" s="2">
        <v>4261</v>
      </c>
      <c r="I517" s="2">
        <v>7</v>
      </c>
      <c r="J517" t="s">
        <v>518</v>
      </c>
      <c r="K517" s="4">
        <v>0</v>
      </c>
      <c r="L517" s="4">
        <v>0</v>
      </c>
    </row>
    <row r="518" spans="8:12" x14ac:dyDescent="0.25">
      <c r="H518" s="2">
        <v>4264</v>
      </c>
      <c r="I518" s="2">
        <v>7</v>
      </c>
      <c r="J518" t="s">
        <v>519</v>
      </c>
      <c r="K518" s="4">
        <v>0</v>
      </c>
      <c r="L518" s="4">
        <v>0</v>
      </c>
    </row>
    <row r="519" spans="8:12" x14ac:dyDescent="0.25">
      <c r="H519" s="2">
        <v>4265</v>
      </c>
      <c r="I519" s="2">
        <v>7</v>
      </c>
      <c r="J519" t="s">
        <v>520</v>
      </c>
      <c r="K519" s="4">
        <v>0</v>
      </c>
      <c r="L519" s="4">
        <v>0</v>
      </c>
    </row>
    <row r="520" spans="8:12" x14ac:dyDescent="0.25">
      <c r="H520" s="2">
        <v>4998</v>
      </c>
      <c r="I520" s="2">
        <v>8</v>
      </c>
      <c r="J520" t="s">
        <v>521</v>
      </c>
      <c r="K520" s="4">
        <v>0</v>
      </c>
      <c r="L520" s="4">
        <v>0</v>
      </c>
    </row>
    <row r="521" spans="8:12" x14ac:dyDescent="0.25">
      <c r="H521" s="2">
        <v>4999</v>
      </c>
      <c r="I521" s="2">
        <v>7</v>
      </c>
      <c r="J521" t="s">
        <v>522</v>
      </c>
      <c r="K521" s="4">
        <v>0</v>
      </c>
      <c r="L521" s="4">
        <v>0</v>
      </c>
    </row>
    <row r="522" spans="8:12" x14ac:dyDescent="0.25">
      <c r="H522" s="2">
        <v>6000</v>
      </c>
      <c r="I522" s="2">
        <v>62</v>
      </c>
      <c r="J522" t="s">
        <v>523</v>
      </c>
      <c r="K522" s="4">
        <v>0</v>
      </c>
      <c r="L522" s="4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2"/>
  <sheetViews>
    <sheetView workbookViewId="0">
      <selection activeCell="D2" sqref="D2:D522"/>
    </sheetView>
  </sheetViews>
  <sheetFormatPr defaultRowHeight="15" x14ac:dyDescent="0.25"/>
  <cols>
    <col min="3" max="3" width="40.85546875" bestFit="1" customWidth="1"/>
    <col min="4" max="5" width="21.140625" style="3" bestFit="1" customWidth="1"/>
  </cols>
  <sheetData>
    <row r="1" spans="1:5" x14ac:dyDescent="0.25">
      <c r="A1" t="s">
        <v>0</v>
      </c>
      <c r="B1" t="s">
        <v>1</v>
      </c>
      <c r="C1" t="s">
        <v>2</v>
      </c>
      <c r="D1" s="3" t="s">
        <v>1140</v>
      </c>
      <c r="E1" s="3" t="s">
        <v>1141</v>
      </c>
    </row>
    <row r="2" spans="1:5" x14ac:dyDescent="0.25">
      <c r="A2">
        <v>1</v>
      </c>
      <c r="B2">
        <v>1</v>
      </c>
      <c r="C2" t="s">
        <v>3</v>
      </c>
      <c r="D2" s="3">
        <v>0</v>
      </c>
      <c r="E2" s="3">
        <v>0</v>
      </c>
    </row>
    <row r="3" spans="1:5" x14ac:dyDescent="0.25">
      <c r="A3">
        <v>1.2</v>
      </c>
      <c r="B3">
        <v>3</v>
      </c>
      <c r="C3" t="s">
        <v>4</v>
      </c>
      <c r="D3" s="3">
        <v>0</v>
      </c>
      <c r="E3" s="3">
        <v>0</v>
      </c>
    </row>
    <row r="4" spans="1:5" x14ac:dyDescent="0.25">
      <c r="A4">
        <v>2</v>
      </c>
      <c r="B4">
        <v>1</v>
      </c>
      <c r="C4" t="s">
        <v>5</v>
      </c>
      <c r="D4" s="3">
        <v>0</v>
      </c>
      <c r="E4" s="3">
        <v>0</v>
      </c>
    </row>
    <row r="5" spans="1:5" x14ac:dyDescent="0.25">
      <c r="A5">
        <v>4</v>
      </c>
      <c r="B5">
        <v>1</v>
      </c>
      <c r="C5" t="s">
        <v>6</v>
      </c>
      <c r="D5" s="3">
        <v>0</v>
      </c>
      <c r="E5" s="3">
        <v>0</v>
      </c>
    </row>
    <row r="6" spans="1:5" x14ac:dyDescent="0.25">
      <c r="A6">
        <v>6</v>
      </c>
      <c r="B6">
        <v>3</v>
      </c>
      <c r="C6" t="s">
        <v>7</v>
      </c>
      <c r="D6" s="3">
        <v>0</v>
      </c>
      <c r="E6" s="3">
        <v>0</v>
      </c>
    </row>
    <row r="7" spans="1:5" x14ac:dyDescent="0.25">
      <c r="A7">
        <v>11</v>
      </c>
      <c r="B7">
        <v>1</v>
      </c>
      <c r="C7" t="s">
        <v>8</v>
      </c>
      <c r="D7" s="3">
        <v>0</v>
      </c>
      <c r="E7" s="3">
        <v>0</v>
      </c>
    </row>
    <row r="8" spans="1:5" x14ac:dyDescent="0.25">
      <c r="A8">
        <v>12</v>
      </c>
      <c r="B8">
        <v>1</v>
      </c>
      <c r="C8" t="s">
        <v>9</v>
      </c>
      <c r="D8" s="3">
        <v>0</v>
      </c>
      <c r="E8" s="3">
        <v>0</v>
      </c>
    </row>
    <row r="9" spans="1:5" x14ac:dyDescent="0.25">
      <c r="A9">
        <v>13</v>
      </c>
      <c r="B9">
        <v>1</v>
      </c>
      <c r="C9" t="s">
        <v>10</v>
      </c>
      <c r="D9" s="3">
        <v>0</v>
      </c>
      <c r="E9" s="3">
        <v>0</v>
      </c>
    </row>
    <row r="10" spans="1:5" x14ac:dyDescent="0.25">
      <c r="A10">
        <v>14</v>
      </c>
      <c r="B10">
        <v>1</v>
      </c>
      <c r="C10" t="s">
        <v>11</v>
      </c>
      <c r="D10" s="3">
        <v>0</v>
      </c>
      <c r="E10" s="3">
        <v>0</v>
      </c>
    </row>
    <row r="11" spans="1:5" x14ac:dyDescent="0.25">
      <c r="A11">
        <v>15</v>
      </c>
      <c r="B11">
        <v>1</v>
      </c>
      <c r="C11" t="s">
        <v>12</v>
      </c>
      <c r="D11" s="3">
        <v>0</v>
      </c>
      <c r="E11" s="3">
        <v>0</v>
      </c>
    </row>
    <row r="12" spans="1:5" x14ac:dyDescent="0.25">
      <c r="A12">
        <v>16</v>
      </c>
      <c r="B12">
        <v>1</v>
      </c>
      <c r="C12" t="s">
        <v>13</v>
      </c>
      <c r="D12" s="3">
        <v>0</v>
      </c>
      <c r="E12" s="3">
        <v>0</v>
      </c>
    </row>
    <row r="13" spans="1:5" x14ac:dyDescent="0.25">
      <c r="A13">
        <v>22</v>
      </c>
      <c r="B13">
        <v>1</v>
      </c>
      <c r="C13" t="s">
        <v>14</v>
      </c>
      <c r="D13" s="3">
        <v>0</v>
      </c>
      <c r="E13" s="3">
        <v>0</v>
      </c>
    </row>
    <row r="14" spans="1:5" x14ac:dyDescent="0.25">
      <c r="A14">
        <v>23</v>
      </c>
      <c r="B14">
        <v>1</v>
      </c>
      <c r="C14" t="s">
        <v>15</v>
      </c>
      <c r="D14" s="3">
        <v>0</v>
      </c>
      <c r="E14" s="3">
        <v>0</v>
      </c>
    </row>
    <row r="15" spans="1:5" x14ac:dyDescent="0.25">
      <c r="A15">
        <v>25</v>
      </c>
      <c r="B15">
        <v>1</v>
      </c>
      <c r="C15" t="s">
        <v>16</v>
      </c>
      <c r="D15" s="3">
        <v>0</v>
      </c>
      <c r="E15" s="3">
        <v>0</v>
      </c>
    </row>
    <row r="16" spans="1:5" x14ac:dyDescent="0.25">
      <c r="A16">
        <v>31</v>
      </c>
      <c r="B16">
        <v>1</v>
      </c>
      <c r="C16" t="s">
        <v>17</v>
      </c>
      <c r="D16" s="3">
        <v>0</v>
      </c>
      <c r="E16" s="3">
        <v>0</v>
      </c>
    </row>
    <row r="17" spans="1:5" x14ac:dyDescent="0.25">
      <c r="A17">
        <v>32</v>
      </c>
      <c r="B17">
        <v>1</v>
      </c>
      <c r="C17" t="s">
        <v>18</v>
      </c>
      <c r="D17" s="3">
        <v>0</v>
      </c>
      <c r="E17" s="3">
        <v>0</v>
      </c>
    </row>
    <row r="18" spans="1:5" x14ac:dyDescent="0.25">
      <c r="A18">
        <v>36</v>
      </c>
      <c r="B18">
        <v>1</v>
      </c>
      <c r="C18" t="s">
        <v>19</v>
      </c>
      <c r="D18" s="3">
        <v>0</v>
      </c>
      <c r="E18" s="3">
        <v>0</v>
      </c>
    </row>
    <row r="19" spans="1:5" x14ac:dyDescent="0.25">
      <c r="A19">
        <v>38</v>
      </c>
      <c r="B19">
        <v>1</v>
      </c>
      <c r="C19" t="s">
        <v>20</v>
      </c>
      <c r="D19" s="3">
        <v>0</v>
      </c>
      <c r="E19" s="3">
        <v>0</v>
      </c>
    </row>
    <row r="20" spans="1:5" x14ac:dyDescent="0.25">
      <c r="A20">
        <v>47</v>
      </c>
      <c r="B20">
        <v>1</v>
      </c>
      <c r="C20" t="s">
        <v>21</v>
      </c>
      <c r="D20" s="3">
        <v>0</v>
      </c>
      <c r="E20" s="3">
        <v>0</v>
      </c>
    </row>
    <row r="21" spans="1:5" x14ac:dyDescent="0.25">
      <c r="A21">
        <v>51</v>
      </c>
      <c r="B21">
        <v>1</v>
      </c>
      <c r="C21" t="s">
        <v>22</v>
      </c>
      <c r="D21" s="3">
        <v>0</v>
      </c>
      <c r="E21" s="3">
        <v>0</v>
      </c>
    </row>
    <row r="22" spans="1:5" x14ac:dyDescent="0.25">
      <c r="A22">
        <v>75</v>
      </c>
      <c r="B22">
        <v>1</v>
      </c>
      <c r="C22" t="s">
        <v>23</v>
      </c>
      <c r="D22" s="3">
        <v>0</v>
      </c>
      <c r="E22" s="3">
        <v>0</v>
      </c>
    </row>
    <row r="23" spans="1:5" x14ac:dyDescent="0.25">
      <c r="A23">
        <v>77</v>
      </c>
      <c r="B23">
        <v>1</v>
      </c>
      <c r="C23" t="s">
        <v>24</v>
      </c>
      <c r="D23" s="3">
        <v>0</v>
      </c>
      <c r="E23" s="3">
        <v>0</v>
      </c>
    </row>
    <row r="24" spans="1:5" x14ac:dyDescent="0.25">
      <c r="A24">
        <v>81</v>
      </c>
      <c r="B24">
        <v>1</v>
      </c>
      <c r="C24" t="s">
        <v>25</v>
      </c>
      <c r="D24" s="3">
        <v>0</v>
      </c>
      <c r="E24" s="3">
        <v>0</v>
      </c>
    </row>
    <row r="25" spans="1:5" x14ac:dyDescent="0.25">
      <c r="A25">
        <v>84</v>
      </c>
      <c r="B25">
        <v>1</v>
      </c>
      <c r="C25" t="s">
        <v>26</v>
      </c>
      <c r="D25" s="3">
        <v>0</v>
      </c>
      <c r="E25" s="3">
        <v>0</v>
      </c>
    </row>
    <row r="26" spans="1:5" x14ac:dyDescent="0.25">
      <c r="A26">
        <v>85</v>
      </c>
      <c r="B26">
        <v>1</v>
      </c>
      <c r="C26" t="s">
        <v>27</v>
      </c>
      <c r="D26" s="3">
        <v>0</v>
      </c>
      <c r="E26" s="3">
        <v>0</v>
      </c>
    </row>
    <row r="27" spans="1:5" x14ac:dyDescent="0.25">
      <c r="A27">
        <v>88</v>
      </c>
      <c r="B27">
        <v>1</v>
      </c>
      <c r="C27" t="s">
        <v>28</v>
      </c>
      <c r="D27" s="3">
        <v>0</v>
      </c>
      <c r="E27" s="3">
        <v>0</v>
      </c>
    </row>
    <row r="28" spans="1:5" x14ac:dyDescent="0.25">
      <c r="A28">
        <v>91</v>
      </c>
      <c r="B28">
        <v>1</v>
      </c>
      <c r="C28" t="s">
        <v>29</v>
      </c>
      <c r="D28" s="3">
        <v>0</v>
      </c>
      <c r="E28" s="3">
        <v>0</v>
      </c>
    </row>
    <row r="29" spans="1:5" x14ac:dyDescent="0.25">
      <c r="A29">
        <v>93</v>
      </c>
      <c r="B29">
        <v>1</v>
      </c>
      <c r="C29" t="s">
        <v>30</v>
      </c>
      <c r="D29" s="3">
        <v>0</v>
      </c>
      <c r="E29" s="3">
        <v>0</v>
      </c>
    </row>
    <row r="30" spans="1:5" x14ac:dyDescent="0.25">
      <c r="A30">
        <v>94</v>
      </c>
      <c r="B30">
        <v>1</v>
      </c>
      <c r="C30" t="s">
        <v>31</v>
      </c>
      <c r="D30" s="3">
        <v>0</v>
      </c>
      <c r="E30" s="3">
        <v>0</v>
      </c>
    </row>
    <row r="31" spans="1:5" x14ac:dyDescent="0.25">
      <c r="A31">
        <v>95</v>
      </c>
      <c r="B31">
        <v>1</v>
      </c>
      <c r="C31" t="s">
        <v>32</v>
      </c>
      <c r="D31" s="3">
        <v>0</v>
      </c>
      <c r="E31" s="3">
        <v>0</v>
      </c>
    </row>
    <row r="32" spans="1:5" x14ac:dyDescent="0.25">
      <c r="A32">
        <v>97</v>
      </c>
      <c r="B32">
        <v>1</v>
      </c>
      <c r="C32" t="s">
        <v>33</v>
      </c>
      <c r="D32" s="3">
        <v>0</v>
      </c>
      <c r="E32" s="3">
        <v>0</v>
      </c>
    </row>
    <row r="33" spans="1:5" x14ac:dyDescent="0.25">
      <c r="A33">
        <v>99</v>
      </c>
      <c r="B33">
        <v>1</v>
      </c>
      <c r="C33" t="s">
        <v>34</v>
      </c>
      <c r="D33" s="3">
        <v>0</v>
      </c>
      <c r="E33" s="3">
        <v>0</v>
      </c>
    </row>
    <row r="34" spans="1:5" x14ac:dyDescent="0.25">
      <c r="A34">
        <v>100</v>
      </c>
      <c r="B34">
        <v>1</v>
      </c>
      <c r="C34" t="s">
        <v>35</v>
      </c>
      <c r="D34" s="3">
        <v>0</v>
      </c>
      <c r="E34" s="3">
        <v>0</v>
      </c>
    </row>
    <row r="35" spans="1:5" x14ac:dyDescent="0.25">
      <c r="A35">
        <v>108</v>
      </c>
      <c r="B35">
        <v>1</v>
      </c>
      <c r="C35" t="s">
        <v>36</v>
      </c>
      <c r="D35" s="3">
        <v>0</v>
      </c>
      <c r="E35" s="3">
        <v>0</v>
      </c>
    </row>
    <row r="36" spans="1:5" x14ac:dyDescent="0.25">
      <c r="A36">
        <v>110</v>
      </c>
      <c r="B36">
        <v>1</v>
      </c>
      <c r="C36" t="s">
        <v>37</v>
      </c>
      <c r="D36" s="3">
        <v>0</v>
      </c>
      <c r="E36" s="3">
        <v>0</v>
      </c>
    </row>
    <row r="37" spans="1:5" x14ac:dyDescent="0.25">
      <c r="A37">
        <v>111</v>
      </c>
      <c r="B37">
        <v>1</v>
      </c>
      <c r="C37" t="s">
        <v>38</v>
      </c>
      <c r="D37" s="3">
        <v>0</v>
      </c>
      <c r="E37" s="3">
        <v>0</v>
      </c>
    </row>
    <row r="38" spans="1:5" x14ac:dyDescent="0.25">
      <c r="A38">
        <v>112</v>
      </c>
      <c r="B38">
        <v>1</v>
      </c>
      <c r="C38" t="s">
        <v>39</v>
      </c>
      <c r="D38" s="3">
        <v>0</v>
      </c>
      <c r="E38" s="3">
        <v>0</v>
      </c>
    </row>
    <row r="39" spans="1:5" x14ac:dyDescent="0.25">
      <c r="A39">
        <v>113</v>
      </c>
      <c r="B39">
        <v>1</v>
      </c>
      <c r="C39" t="s">
        <v>40</v>
      </c>
      <c r="D39" s="3">
        <v>0</v>
      </c>
      <c r="E39" s="3">
        <v>0</v>
      </c>
    </row>
    <row r="40" spans="1:5" x14ac:dyDescent="0.25">
      <c r="A40">
        <v>115</v>
      </c>
      <c r="B40">
        <v>1</v>
      </c>
      <c r="C40" t="s">
        <v>41</v>
      </c>
      <c r="D40" s="3">
        <v>0</v>
      </c>
      <c r="E40" s="3">
        <v>0</v>
      </c>
    </row>
    <row r="41" spans="1:5" x14ac:dyDescent="0.25">
      <c r="A41">
        <v>116</v>
      </c>
      <c r="B41">
        <v>1</v>
      </c>
      <c r="C41" t="s">
        <v>42</v>
      </c>
      <c r="D41" s="3">
        <v>0</v>
      </c>
      <c r="E41" s="3">
        <v>0</v>
      </c>
    </row>
    <row r="42" spans="1:5" x14ac:dyDescent="0.25">
      <c r="A42">
        <v>118</v>
      </c>
      <c r="B42">
        <v>1</v>
      </c>
      <c r="C42" t="s">
        <v>43</v>
      </c>
      <c r="D42" s="3">
        <v>0</v>
      </c>
      <c r="E42" s="3">
        <v>0</v>
      </c>
    </row>
    <row r="43" spans="1:5" x14ac:dyDescent="0.25">
      <c r="A43">
        <v>129</v>
      </c>
      <c r="B43">
        <v>1</v>
      </c>
      <c r="C43" t="s">
        <v>44</v>
      </c>
      <c r="D43" s="3">
        <v>0</v>
      </c>
      <c r="E43" s="3">
        <v>0</v>
      </c>
    </row>
    <row r="44" spans="1:5" x14ac:dyDescent="0.25">
      <c r="A44">
        <v>138</v>
      </c>
      <c r="B44">
        <v>1</v>
      </c>
      <c r="C44" t="s">
        <v>45</v>
      </c>
      <c r="D44" s="3">
        <v>0</v>
      </c>
      <c r="E44" s="3">
        <v>0</v>
      </c>
    </row>
    <row r="45" spans="1:5" x14ac:dyDescent="0.25">
      <c r="A45">
        <v>139</v>
      </c>
      <c r="B45">
        <v>1</v>
      </c>
      <c r="C45" t="s">
        <v>46</v>
      </c>
      <c r="D45" s="3">
        <v>0</v>
      </c>
      <c r="E45" s="3">
        <v>0</v>
      </c>
    </row>
    <row r="46" spans="1:5" x14ac:dyDescent="0.25">
      <c r="A46">
        <v>146</v>
      </c>
      <c r="B46">
        <v>1</v>
      </c>
      <c r="C46" t="s">
        <v>47</v>
      </c>
      <c r="D46" s="3">
        <v>0</v>
      </c>
      <c r="E46" s="3">
        <v>0</v>
      </c>
    </row>
    <row r="47" spans="1:5" x14ac:dyDescent="0.25">
      <c r="A47">
        <v>150</v>
      </c>
      <c r="B47">
        <v>1</v>
      </c>
      <c r="C47" t="s">
        <v>48</v>
      </c>
      <c r="D47" s="3">
        <v>0</v>
      </c>
      <c r="E47" s="3">
        <v>0</v>
      </c>
    </row>
    <row r="48" spans="1:5" x14ac:dyDescent="0.25">
      <c r="A48">
        <v>152</v>
      </c>
      <c r="B48">
        <v>1</v>
      </c>
      <c r="C48" t="s">
        <v>49</v>
      </c>
      <c r="D48" s="3">
        <v>0</v>
      </c>
      <c r="E48" s="3">
        <v>0</v>
      </c>
    </row>
    <row r="49" spans="1:5" x14ac:dyDescent="0.25">
      <c r="A49">
        <v>160</v>
      </c>
      <c r="B49">
        <v>70</v>
      </c>
      <c r="C49" t="s">
        <v>50</v>
      </c>
      <c r="D49" s="3">
        <v>0</v>
      </c>
      <c r="E49" s="3">
        <v>0</v>
      </c>
    </row>
    <row r="50" spans="1:5" x14ac:dyDescent="0.25">
      <c r="A50">
        <v>160</v>
      </c>
      <c r="B50">
        <v>90</v>
      </c>
      <c r="C50" t="s">
        <v>51</v>
      </c>
      <c r="D50" s="3">
        <v>0</v>
      </c>
      <c r="E50" s="3">
        <v>0</v>
      </c>
    </row>
    <row r="51" spans="1:5" x14ac:dyDescent="0.25">
      <c r="A51">
        <v>162</v>
      </c>
      <c r="B51">
        <v>1</v>
      </c>
      <c r="C51" t="s">
        <v>52</v>
      </c>
      <c r="D51" s="3">
        <v>0</v>
      </c>
      <c r="E51" s="3">
        <v>0</v>
      </c>
    </row>
    <row r="52" spans="1:5" x14ac:dyDescent="0.25">
      <c r="A52">
        <v>166</v>
      </c>
      <c r="B52">
        <v>1</v>
      </c>
      <c r="C52" t="s">
        <v>53</v>
      </c>
      <c r="D52" s="3">
        <v>0</v>
      </c>
      <c r="E52" s="3">
        <v>0</v>
      </c>
    </row>
    <row r="53" spans="1:5" x14ac:dyDescent="0.25">
      <c r="A53">
        <v>173</v>
      </c>
      <c r="B53">
        <v>1</v>
      </c>
      <c r="C53" t="s">
        <v>54</v>
      </c>
      <c r="D53" s="3">
        <v>0</v>
      </c>
      <c r="E53" s="3">
        <v>0</v>
      </c>
    </row>
    <row r="54" spans="1:5" x14ac:dyDescent="0.25">
      <c r="A54">
        <v>177</v>
      </c>
      <c r="B54">
        <v>1</v>
      </c>
      <c r="C54" t="s">
        <v>55</v>
      </c>
      <c r="D54" s="3">
        <v>0</v>
      </c>
      <c r="E54" s="3">
        <v>0</v>
      </c>
    </row>
    <row r="55" spans="1:5" x14ac:dyDescent="0.25">
      <c r="A55">
        <v>181</v>
      </c>
      <c r="B55">
        <v>1</v>
      </c>
      <c r="C55" t="s">
        <v>56</v>
      </c>
      <c r="D55" s="3">
        <v>0</v>
      </c>
      <c r="E55" s="3">
        <v>0</v>
      </c>
    </row>
    <row r="56" spans="1:5" x14ac:dyDescent="0.25">
      <c r="A56">
        <v>182</v>
      </c>
      <c r="B56">
        <v>1</v>
      </c>
      <c r="C56" t="s">
        <v>57</v>
      </c>
      <c r="D56" s="3">
        <v>0</v>
      </c>
      <c r="E56" s="3">
        <v>0</v>
      </c>
    </row>
    <row r="57" spans="1:5" x14ac:dyDescent="0.25">
      <c r="A57">
        <v>186</v>
      </c>
      <c r="B57">
        <v>1</v>
      </c>
      <c r="C57" t="s">
        <v>58</v>
      </c>
      <c r="D57" s="3">
        <v>0</v>
      </c>
      <c r="E57" s="3">
        <v>0</v>
      </c>
    </row>
    <row r="58" spans="1:5" x14ac:dyDescent="0.25">
      <c r="A58">
        <v>191</v>
      </c>
      <c r="B58">
        <v>1</v>
      </c>
      <c r="C58" t="s">
        <v>59</v>
      </c>
      <c r="D58" s="3">
        <v>0</v>
      </c>
      <c r="E58" s="3">
        <v>0</v>
      </c>
    </row>
    <row r="59" spans="1:5" x14ac:dyDescent="0.25">
      <c r="A59">
        <v>192</v>
      </c>
      <c r="B59">
        <v>1</v>
      </c>
      <c r="C59" t="s">
        <v>60</v>
      </c>
      <c r="D59" s="3">
        <v>0</v>
      </c>
      <c r="E59" s="3">
        <v>0</v>
      </c>
    </row>
    <row r="60" spans="1:5" x14ac:dyDescent="0.25">
      <c r="A60">
        <v>194</v>
      </c>
      <c r="B60">
        <v>1</v>
      </c>
      <c r="C60" t="s">
        <v>61</v>
      </c>
      <c r="D60" s="3">
        <v>0</v>
      </c>
      <c r="E60" s="3">
        <v>0</v>
      </c>
    </row>
    <row r="61" spans="1:5" x14ac:dyDescent="0.25">
      <c r="A61">
        <v>195</v>
      </c>
      <c r="B61">
        <v>1</v>
      </c>
      <c r="C61" t="s">
        <v>62</v>
      </c>
      <c r="D61" s="3">
        <v>0</v>
      </c>
      <c r="E61" s="3">
        <v>0</v>
      </c>
    </row>
    <row r="62" spans="1:5" x14ac:dyDescent="0.25">
      <c r="A62">
        <v>196</v>
      </c>
      <c r="B62">
        <v>1</v>
      </c>
      <c r="C62" t="s">
        <v>63</v>
      </c>
      <c r="D62" s="3">
        <v>0</v>
      </c>
      <c r="E62" s="3">
        <v>0</v>
      </c>
    </row>
    <row r="63" spans="1:5" x14ac:dyDescent="0.25">
      <c r="A63">
        <v>197</v>
      </c>
      <c r="B63">
        <v>1</v>
      </c>
      <c r="C63" t="s">
        <v>64</v>
      </c>
      <c r="D63" s="3">
        <v>0</v>
      </c>
      <c r="E63" s="3">
        <v>0</v>
      </c>
    </row>
    <row r="64" spans="1:5" x14ac:dyDescent="0.25">
      <c r="A64">
        <v>199</v>
      </c>
      <c r="B64">
        <v>1</v>
      </c>
      <c r="C64" t="s">
        <v>65</v>
      </c>
      <c r="D64" s="3">
        <v>0</v>
      </c>
      <c r="E64" s="3">
        <v>0</v>
      </c>
    </row>
    <row r="65" spans="1:5" x14ac:dyDescent="0.25">
      <c r="A65">
        <v>200</v>
      </c>
      <c r="B65">
        <v>1</v>
      </c>
      <c r="C65" t="s">
        <v>66</v>
      </c>
      <c r="D65" s="3">
        <v>0</v>
      </c>
      <c r="E65" s="3">
        <v>0</v>
      </c>
    </row>
    <row r="66" spans="1:5" x14ac:dyDescent="0.25">
      <c r="A66">
        <v>203</v>
      </c>
      <c r="B66">
        <v>1</v>
      </c>
      <c r="C66" t="s">
        <v>67</v>
      </c>
      <c r="D66" s="3">
        <v>0</v>
      </c>
      <c r="E66" s="3">
        <v>0</v>
      </c>
    </row>
    <row r="67" spans="1:5" x14ac:dyDescent="0.25">
      <c r="A67">
        <v>204</v>
      </c>
      <c r="B67">
        <v>1</v>
      </c>
      <c r="C67" t="s">
        <v>68</v>
      </c>
      <c r="D67" s="3">
        <v>0</v>
      </c>
      <c r="E67" s="3">
        <v>0</v>
      </c>
    </row>
    <row r="68" spans="1:5" x14ac:dyDescent="0.25">
      <c r="A68">
        <v>206</v>
      </c>
      <c r="B68">
        <v>1</v>
      </c>
      <c r="C68" t="s">
        <v>69</v>
      </c>
      <c r="D68" s="3">
        <v>0</v>
      </c>
      <c r="E68" s="3">
        <v>0</v>
      </c>
    </row>
    <row r="69" spans="1:5" x14ac:dyDescent="0.25">
      <c r="A69">
        <v>213</v>
      </c>
      <c r="B69">
        <v>1</v>
      </c>
      <c r="C69" t="s">
        <v>70</v>
      </c>
      <c r="D69" s="3">
        <v>0</v>
      </c>
      <c r="E69" s="3">
        <v>0</v>
      </c>
    </row>
    <row r="70" spans="1:5" x14ac:dyDescent="0.25">
      <c r="A70">
        <v>227</v>
      </c>
      <c r="B70">
        <v>1</v>
      </c>
      <c r="C70" t="s">
        <v>71</v>
      </c>
      <c r="D70" s="3">
        <v>0</v>
      </c>
      <c r="E70" s="3">
        <v>0</v>
      </c>
    </row>
    <row r="71" spans="1:5" x14ac:dyDescent="0.25">
      <c r="A71">
        <v>229</v>
      </c>
      <c r="B71">
        <v>1</v>
      </c>
      <c r="C71" t="s">
        <v>72</v>
      </c>
      <c r="D71" s="3">
        <v>0</v>
      </c>
      <c r="E71" s="3">
        <v>0</v>
      </c>
    </row>
    <row r="72" spans="1:5" x14ac:dyDescent="0.25">
      <c r="A72">
        <v>238</v>
      </c>
      <c r="B72">
        <v>1</v>
      </c>
      <c r="C72" t="s">
        <v>73</v>
      </c>
      <c r="D72" s="3">
        <v>0</v>
      </c>
      <c r="E72" s="3">
        <v>0</v>
      </c>
    </row>
    <row r="73" spans="1:5" x14ac:dyDescent="0.25">
      <c r="A73">
        <v>239</v>
      </c>
      <c r="B73">
        <v>1</v>
      </c>
      <c r="C73" t="s">
        <v>74</v>
      </c>
      <c r="D73" s="3">
        <v>0</v>
      </c>
      <c r="E73" s="3">
        <v>0</v>
      </c>
    </row>
    <row r="74" spans="1:5" x14ac:dyDescent="0.25">
      <c r="A74">
        <v>241</v>
      </c>
      <c r="B74">
        <v>1</v>
      </c>
      <c r="C74" t="s">
        <v>75</v>
      </c>
      <c r="D74" s="3">
        <v>0</v>
      </c>
      <c r="E74" s="3">
        <v>0</v>
      </c>
    </row>
    <row r="75" spans="1:5" x14ac:dyDescent="0.25">
      <c r="A75">
        <v>242</v>
      </c>
      <c r="B75">
        <v>1</v>
      </c>
      <c r="C75" t="s">
        <v>76</v>
      </c>
      <c r="D75" s="3">
        <v>0</v>
      </c>
      <c r="E75" s="3">
        <v>0</v>
      </c>
    </row>
    <row r="76" spans="1:5" x14ac:dyDescent="0.25">
      <c r="A76">
        <v>252</v>
      </c>
      <c r="B76">
        <v>1</v>
      </c>
      <c r="C76" t="s">
        <v>77</v>
      </c>
      <c r="D76" s="3">
        <v>0</v>
      </c>
      <c r="E76" s="3">
        <v>0</v>
      </c>
    </row>
    <row r="77" spans="1:5" x14ac:dyDescent="0.25">
      <c r="A77">
        <v>253</v>
      </c>
      <c r="B77">
        <v>1</v>
      </c>
      <c r="C77" t="s">
        <v>78</v>
      </c>
      <c r="D77" s="3">
        <v>0</v>
      </c>
      <c r="E77" s="3">
        <v>0</v>
      </c>
    </row>
    <row r="78" spans="1:5" x14ac:dyDescent="0.25">
      <c r="A78">
        <v>255</v>
      </c>
      <c r="B78">
        <v>1</v>
      </c>
      <c r="C78" t="s">
        <v>79</v>
      </c>
      <c r="D78" s="3">
        <v>0</v>
      </c>
      <c r="E78" s="3">
        <v>0</v>
      </c>
    </row>
    <row r="79" spans="1:5" x14ac:dyDescent="0.25">
      <c r="A79">
        <v>256</v>
      </c>
      <c r="B79">
        <v>1</v>
      </c>
      <c r="C79" t="s">
        <v>80</v>
      </c>
      <c r="D79" s="3">
        <v>0</v>
      </c>
      <c r="E79" s="3">
        <v>0</v>
      </c>
    </row>
    <row r="80" spans="1:5" x14ac:dyDescent="0.25">
      <c r="A80">
        <v>261</v>
      </c>
      <c r="B80">
        <v>1</v>
      </c>
      <c r="C80" t="s">
        <v>81</v>
      </c>
      <c r="D80" s="3">
        <v>0</v>
      </c>
      <c r="E80" s="3">
        <v>0</v>
      </c>
    </row>
    <row r="81" spans="1:5" x14ac:dyDescent="0.25">
      <c r="A81">
        <v>264</v>
      </c>
      <c r="B81">
        <v>1</v>
      </c>
      <c r="C81" t="s">
        <v>82</v>
      </c>
      <c r="D81" s="3">
        <v>0</v>
      </c>
      <c r="E81" s="3">
        <v>0</v>
      </c>
    </row>
    <row r="82" spans="1:5" x14ac:dyDescent="0.25">
      <c r="A82">
        <v>270</v>
      </c>
      <c r="B82">
        <v>1</v>
      </c>
      <c r="C82" t="s">
        <v>83</v>
      </c>
      <c r="D82" s="3">
        <v>0</v>
      </c>
      <c r="E82" s="3">
        <v>0</v>
      </c>
    </row>
    <row r="83" spans="1:5" x14ac:dyDescent="0.25">
      <c r="A83">
        <v>271</v>
      </c>
      <c r="B83">
        <v>1</v>
      </c>
      <c r="C83" t="s">
        <v>84</v>
      </c>
      <c r="D83" s="3">
        <v>0</v>
      </c>
      <c r="E83" s="3">
        <v>0</v>
      </c>
    </row>
    <row r="84" spans="1:5" x14ac:dyDescent="0.25">
      <c r="A84">
        <v>272</v>
      </c>
      <c r="B84">
        <v>1</v>
      </c>
      <c r="C84" t="s">
        <v>85</v>
      </c>
      <c r="D84" s="3">
        <v>0</v>
      </c>
      <c r="E84" s="3">
        <v>0</v>
      </c>
    </row>
    <row r="85" spans="1:5" x14ac:dyDescent="0.25">
      <c r="A85">
        <v>273</v>
      </c>
      <c r="B85">
        <v>1</v>
      </c>
      <c r="C85" t="s">
        <v>86</v>
      </c>
      <c r="D85" s="3">
        <v>0</v>
      </c>
      <c r="E85" s="3">
        <v>0</v>
      </c>
    </row>
    <row r="86" spans="1:5" x14ac:dyDescent="0.25">
      <c r="A86">
        <v>276</v>
      </c>
      <c r="B86">
        <v>1</v>
      </c>
      <c r="C86" t="s">
        <v>87</v>
      </c>
      <c r="D86" s="3">
        <v>0</v>
      </c>
      <c r="E86" s="3">
        <v>0</v>
      </c>
    </row>
    <row r="87" spans="1:5" x14ac:dyDescent="0.25">
      <c r="A87">
        <v>277</v>
      </c>
      <c r="B87">
        <v>1</v>
      </c>
      <c r="C87" t="s">
        <v>88</v>
      </c>
      <c r="D87" s="3">
        <v>0</v>
      </c>
      <c r="E87" s="3">
        <v>0</v>
      </c>
    </row>
    <row r="88" spans="1:5" x14ac:dyDescent="0.25">
      <c r="A88">
        <v>278</v>
      </c>
      <c r="B88">
        <v>1</v>
      </c>
      <c r="C88" t="s">
        <v>89</v>
      </c>
      <c r="D88" s="3">
        <v>0</v>
      </c>
      <c r="E88" s="3">
        <v>0</v>
      </c>
    </row>
    <row r="89" spans="1:5" x14ac:dyDescent="0.25">
      <c r="A89">
        <v>279</v>
      </c>
      <c r="B89">
        <v>1</v>
      </c>
      <c r="C89" t="s">
        <v>90</v>
      </c>
      <c r="D89" s="3">
        <v>0</v>
      </c>
      <c r="E89" s="3">
        <v>0</v>
      </c>
    </row>
    <row r="90" spans="1:5" x14ac:dyDescent="0.25">
      <c r="A90">
        <v>280</v>
      </c>
      <c r="B90">
        <v>1</v>
      </c>
      <c r="C90" t="s">
        <v>91</v>
      </c>
      <c r="D90" s="3">
        <v>0</v>
      </c>
      <c r="E90" s="3">
        <v>0</v>
      </c>
    </row>
    <row r="91" spans="1:5" x14ac:dyDescent="0.25">
      <c r="A91">
        <v>281</v>
      </c>
      <c r="B91">
        <v>1</v>
      </c>
      <c r="C91" t="s">
        <v>92</v>
      </c>
      <c r="D91" s="3">
        <v>0</v>
      </c>
      <c r="E91" s="3">
        <v>0</v>
      </c>
    </row>
    <row r="92" spans="1:5" x14ac:dyDescent="0.25">
      <c r="A92">
        <v>282</v>
      </c>
      <c r="B92">
        <v>1</v>
      </c>
      <c r="C92" t="s">
        <v>93</v>
      </c>
      <c r="D92" s="3">
        <v>0</v>
      </c>
      <c r="E92" s="3">
        <v>0</v>
      </c>
    </row>
    <row r="93" spans="1:5" x14ac:dyDescent="0.25">
      <c r="A93">
        <v>283</v>
      </c>
      <c r="B93">
        <v>1</v>
      </c>
      <c r="C93" t="s">
        <v>94</v>
      </c>
      <c r="D93" s="3">
        <v>0</v>
      </c>
      <c r="E93" s="3">
        <v>0</v>
      </c>
    </row>
    <row r="94" spans="1:5" x14ac:dyDescent="0.25">
      <c r="A94">
        <v>284</v>
      </c>
      <c r="B94">
        <v>1</v>
      </c>
      <c r="C94" t="s">
        <v>95</v>
      </c>
      <c r="D94" s="3">
        <v>0</v>
      </c>
      <c r="E94" s="3">
        <v>0</v>
      </c>
    </row>
    <row r="95" spans="1:5" x14ac:dyDescent="0.25">
      <c r="A95">
        <v>286</v>
      </c>
      <c r="B95">
        <v>1</v>
      </c>
      <c r="C95" t="s">
        <v>96</v>
      </c>
      <c r="D95" s="3">
        <v>0</v>
      </c>
      <c r="E95" s="3">
        <v>0</v>
      </c>
    </row>
    <row r="96" spans="1:5" x14ac:dyDescent="0.25">
      <c r="A96">
        <v>294</v>
      </c>
      <c r="B96">
        <v>1</v>
      </c>
      <c r="C96" t="s">
        <v>97</v>
      </c>
      <c r="D96" s="3">
        <v>0</v>
      </c>
      <c r="E96" s="3">
        <v>0</v>
      </c>
    </row>
    <row r="97" spans="1:5" x14ac:dyDescent="0.25">
      <c r="A97">
        <v>297</v>
      </c>
      <c r="B97">
        <v>1</v>
      </c>
      <c r="C97" t="s">
        <v>98</v>
      </c>
      <c r="D97" s="3">
        <v>0</v>
      </c>
      <c r="E97" s="3">
        <v>0</v>
      </c>
    </row>
    <row r="98" spans="1:5" x14ac:dyDescent="0.25">
      <c r="A98">
        <v>299</v>
      </c>
      <c r="B98">
        <v>1</v>
      </c>
      <c r="C98" t="s">
        <v>99</v>
      </c>
      <c r="D98" s="3">
        <v>0</v>
      </c>
      <c r="E98" s="3">
        <v>0</v>
      </c>
    </row>
    <row r="99" spans="1:5" x14ac:dyDescent="0.25">
      <c r="A99">
        <v>300</v>
      </c>
      <c r="B99">
        <v>1</v>
      </c>
      <c r="C99" t="s">
        <v>100</v>
      </c>
      <c r="D99" s="3">
        <v>0</v>
      </c>
      <c r="E99" s="3">
        <v>0</v>
      </c>
    </row>
    <row r="100" spans="1:5" x14ac:dyDescent="0.25">
      <c r="A100">
        <v>306</v>
      </c>
      <c r="B100">
        <v>1</v>
      </c>
      <c r="C100" t="s">
        <v>101</v>
      </c>
      <c r="D100" s="3">
        <v>0</v>
      </c>
      <c r="E100" s="3">
        <v>0</v>
      </c>
    </row>
    <row r="101" spans="1:5" x14ac:dyDescent="0.25">
      <c r="A101">
        <v>308</v>
      </c>
      <c r="B101">
        <v>1</v>
      </c>
      <c r="C101" t="s">
        <v>102</v>
      </c>
      <c r="D101" s="3">
        <v>0</v>
      </c>
      <c r="E101" s="3">
        <v>0</v>
      </c>
    </row>
    <row r="102" spans="1:5" x14ac:dyDescent="0.25">
      <c r="A102">
        <v>309</v>
      </c>
      <c r="B102">
        <v>1</v>
      </c>
      <c r="C102" t="s">
        <v>103</v>
      </c>
      <c r="D102" s="3">
        <v>0</v>
      </c>
      <c r="E102" s="3">
        <v>0</v>
      </c>
    </row>
    <row r="103" spans="1:5" x14ac:dyDescent="0.25">
      <c r="A103">
        <v>314</v>
      </c>
      <c r="B103">
        <v>1</v>
      </c>
      <c r="C103" t="s">
        <v>104</v>
      </c>
      <c r="D103" s="3">
        <v>0</v>
      </c>
      <c r="E103" s="3">
        <v>0</v>
      </c>
    </row>
    <row r="104" spans="1:5" x14ac:dyDescent="0.25">
      <c r="A104">
        <v>316</v>
      </c>
      <c r="B104">
        <v>1</v>
      </c>
      <c r="C104" t="s">
        <v>105</v>
      </c>
      <c r="D104" s="3">
        <v>0</v>
      </c>
      <c r="E104" s="3">
        <v>0</v>
      </c>
    </row>
    <row r="105" spans="1:5" x14ac:dyDescent="0.25">
      <c r="A105">
        <v>317</v>
      </c>
      <c r="B105">
        <v>1</v>
      </c>
      <c r="C105" t="s">
        <v>106</v>
      </c>
      <c r="D105" s="3">
        <v>0</v>
      </c>
      <c r="E105" s="3">
        <v>0</v>
      </c>
    </row>
    <row r="106" spans="1:5" x14ac:dyDescent="0.25">
      <c r="A106">
        <v>318</v>
      </c>
      <c r="B106">
        <v>1</v>
      </c>
      <c r="C106" t="s">
        <v>107</v>
      </c>
      <c r="D106" s="3">
        <v>0</v>
      </c>
      <c r="E106" s="3">
        <v>0</v>
      </c>
    </row>
    <row r="107" spans="1:5" x14ac:dyDescent="0.25">
      <c r="A107">
        <v>319</v>
      </c>
      <c r="B107">
        <v>1</v>
      </c>
      <c r="C107" t="s">
        <v>108</v>
      </c>
      <c r="D107" s="3">
        <v>0</v>
      </c>
      <c r="E107" s="3">
        <v>0</v>
      </c>
    </row>
    <row r="108" spans="1:5" x14ac:dyDescent="0.25">
      <c r="A108">
        <v>323</v>
      </c>
      <c r="B108">
        <v>2</v>
      </c>
      <c r="C108" t="s">
        <v>109</v>
      </c>
      <c r="D108" s="3">
        <v>0</v>
      </c>
      <c r="E108" s="3">
        <v>0</v>
      </c>
    </row>
    <row r="109" spans="1:5" x14ac:dyDescent="0.25">
      <c r="A109">
        <v>330</v>
      </c>
      <c r="B109">
        <v>1</v>
      </c>
      <c r="C109" t="s">
        <v>110</v>
      </c>
      <c r="D109" s="3">
        <v>0</v>
      </c>
      <c r="E109" s="3">
        <v>0</v>
      </c>
    </row>
    <row r="110" spans="1:5" x14ac:dyDescent="0.25">
      <c r="A110">
        <v>332</v>
      </c>
      <c r="B110">
        <v>1</v>
      </c>
      <c r="C110" t="s">
        <v>111</v>
      </c>
      <c r="D110" s="3">
        <v>0</v>
      </c>
      <c r="E110" s="3">
        <v>0</v>
      </c>
    </row>
    <row r="111" spans="1:5" x14ac:dyDescent="0.25">
      <c r="A111">
        <v>333</v>
      </c>
      <c r="B111">
        <v>1</v>
      </c>
      <c r="C111" t="s">
        <v>112</v>
      </c>
      <c r="D111" s="3">
        <v>0</v>
      </c>
      <c r="E111" s="3">
        <v>0</v>
      </c>
    </row>
    <row r="112" spans="1:5" x14ac:dyDescent="0.25">
      <c r="A112">
        <v>345</v>
      </c>
      <c r="B112">
        <v>1</v>
      </c>
      <c r="C112" t="s">
        <v>113</v>
      </c>
      <c r="D112" s="3">
        <v>0</v>
      </c>
      <c r="E112" s="3">
        <v>0</v>
      </c>
    </row>
    <row r="113" spans="1:5" x14ac:dyDescent="0.25">
      <c r="A113">
        <v>347</v>
      </c>
      <c r="B113">
        <v>1</v>
      </c>
      <c r="C113" t="s">
        <v>114</v>
      </c>
      <c r="D113" s="3">
        <v>0</v>
      </c>
      <c r="E113" s="3">
        <v>0</v>
      </c>
    </row>
    <row r="114" spans="1:5" x14ac:dyDescent="0.25">
      <c r="A114">
        <v>356</v>
      </c>
      <c r="B114">
        <v>1</v>
      </c>
      <c r="C114" t="s">
        <v>115</v>
      </c>
      <c r="D114" s="3">
        <v>0</v>
      </c>
      <c r="E114" s="3">
        <v>0</v>
      </c>
    </row>
    <row r="115" spans="1:5" x14ac:dyDescent="0.25">
      <c r="A115">
        <v>361</v>
      </c>
      <c r="B115">
        <v>1</v>
      </c>
      <c r="C115" t="s">
        <v>116</v>
      </c>
      <c r="D115" s="3">
        <v>0</v>
      </c>
      <c r="E115" s="3">
        <v>0</v>
      </c>
    </row>
    <row r="116" spans="1:5" x14ac:dyDescent="0.25">
      <c r="A116">
        <v>362</v>
      </c>
      <c r="B116">
        <v>1</v>
      </c>
      <c r="C116" t="s">
        <v>117</v>
      </c>
      <c r="D116" s="3">
        <v>0</v>
      </c>
      <c r="E116" s="3">
        <v>0</v>
      </c>
    </row>
    <row r="117" spans="1:5" x14ac:dyDescent="0.25">
      <c r="A117">
        <v>363</v>
      </c>
      <c r="B117">
        <v>1</v>
      </c>
      <c r="C117" t="s">
        <v>118</v>
      </c>
      <c r="D117" s="3">
        <v>0</v>
      </c>
      <c r="E117" s="3">
        <v>0</v>
      </c>
    </row>
    <row r="118" spans="1:5" x14ac:dyDescent="0.25">
      <c r="A118">
        <v>378</v>
      </c>
      <c r="B118">
        <v>1</v>
      </c>
      <c r="C118" t="s">
        <v>119</v>
      </c>
      <c r="D118" s="3">
        <v>0</v>
      </c>
      <c r="E118" s="3">
        <v>0</v>
      </c>
    </row>
    <row r="119" spans="1:5" x14ac:dyDescent="0.25">
      <c r="A119">
        <v>381</v>
      </c>
      <c r="B119">
        <v>1</v>
      </c>
      <c r="C119" t="s">
        <v>120</v>
      </c>
      <c r="D119" s="3">
        <v>0</v>
      </c>
      <c r="E119" s="3">
        <v>0</v>
      </c>
    </row>
    <row r="120" spans="1:5" x14ac:dyDescent="0.25">
      <c r="A120">
        <v>390</v>
      </c>
      <c r="B120">
        <v>1</v>
      </c>
      <c r="C120" t="s">
        <v>121</v>
      </c>
      <c r="D120" s="3">
        <v>0</v>
      </c>
      <c r="E120" s="3">
        <v>0</v>
      </c>
    </row>
    <row r="121" spans="1:5" x14ac:dyDescent="0.25">
      <c r="A121">
        <v>391</v>
      </c>
      <c r="B121">
        <v>1</v>
      </c>
      <c r="C121" t="s">
        <v>122</v>
      </c>
      <c r="D121" s="3">
        <v>0</v>
      </c>
      <c r="E121" s="3">
        <v>0</v>
      </c>
    </row>
    <row r="122" spans="1:5" x14ac:dyDescent="0.25">
      <c r="A122">
        <v>402</v>
      </c>
      <c r="B122">
        <v>1</v>
      </c>
      <c r="C122" t="s">
        <v>123</v>
      </c>
      <c r="D122" s="3">
        <v>0</v>
      </c>
      <c r="E122" s="3">
        <v>0</v>
      </c>
    </row>
    <row r="123" spans="1:5" x14ac:dyDescent="0.25">
      <c r="A123">
        <v>403</v>
      </c>
      <c r="B123">
        <v>1</v>
      </c>
      <c r="C123" t="s">
        <v>124</v>
      </c>
      <c r="D123" s="3">
        <v>0</v>
      </c>
      <c r="E123" s="3">
        <v>0</v>
      </c>
    </row>
    <row r="124" spans="1:5" x14ac:dyDescent="0.25">
      <c r="A124">
        <v>404</v>
      </c>
      <c r="B124">
        <v>1</v>
      </c>
      <c r="C124" t="s">
        <v>125</v>
      </c>
      <c r="D124" s="3">
        <v>0</v>
      </c>
      <c r="E124" s="3">
        <v>0</v>
      </c>
    </row>
    <row r="125" spans="1:5" x14ac:dyDescent="0.25">
      <c r="A125">
        <v>413</v>
      </c>
      <c r="B125">
        <v>1</v>
      </c>
      <c r="C125" t="s">
        <v>126</v>
      </c>
      <c r="D125" s="3">
        <v>0</v>
      </c>
      <c r="E125" s="3">
        <v>0</v>
      </c>
    </row>
    <row r="126" spans="1:5" x14ac:dyDescent="0.25">
      <c r="A126">
        <v>414</v>
      </c>
      <c r="B126">
        <v>1</v>
      </c>
      <c r="C126" t="s">
        <v>127</v>
      </c>
      <c r="D126" s="3">
        <v>0</v>
      </c>
      <c r="E126" s="3">
        <v>0</v>
      </c>
    </row>
    <row r="127" spans="1:5" x14ac:dyDescent="0.25">
      <c r="A127">
        <v>415</v>
      </c>
      <c r="B127">
        <v>1</v>
      </c>
      <c r="C127" t="s">
        <v>128</v>
      </c>
      <c r="D127" s="3">
        <v>0</v>
      </c>
      <c r="E127" s="3">
        <v>0</v>
      </c>
    </row>
    <row r="128" spans="1:5" x14ac:dyDescent="0.25">
      <c r="A128">
        <v>423</v>
      </c>
      <c r="B128">
        <v>1</v>
      </c>
      <c r="C128" t="s">
        <v>129</v>
      </c>
      <c r="D128" s="3">
        <v>0</v>
      </c>
      <c r="E128" s="3">
        <v>0</v>
      </c>
    </row>
    <row r="129" spans="1:5" x14ac:dyDescent="0.25">
      <c r="A129">
        <v>424</v>
      </c>
      <c r="B129">
        <v>1</v>
      </c>
      <c r="C129" t="s">
        <v>130</v>
      </c>
      <c r="D129" s="3">
        <v>0</v>
      </c>
      <c r="E129" s="3">
        <v>0</v>
      </c>
    </row>
    <row r="130" spans="1:5" x14ac:dyDescent="0.25">
      <c r="A130">
        <v>432</v>
      </c>
      <c r="B130">
        <v>1</v>
      </c>
      <c r="C130" t="s">
        <v>131</v>
      </c>
      <c r="D130" s="3">
        <v>0</v>
      </c>
      <c r="E130" s="3">
        <v>0</v>
      </c>
    </row>
    <row r="131" spans="1:5" x14ac:dyDescent="0.25">
      <c r="A131">
        <v>435</v>
      </c>
      <c r="B131">
        <v>1</v>
      </c>
      <c r="C131" t="s">
        <v>132</v>
      </c>
      <c r="D131" s="3">
        <v>0</v>
      </c>
      <c r="E131" s="3">
        <v>0</v>
      </c>
    </row>
    <row r="132" spans="1:5" x14ac:dyDescent="0.25">
      <c r="A132">
        <v>441</v>
      </c>
      <c r="B132">
        <v>1</v>
      </c>
      <c r="C132" t="s">
        <v>133</v>
      </c>
      <c r="D132" s="3">
        <v>0</v>
      </c>
      <c r="E132" s="3">
        <v>0</v>
      </c>
    </row>
    <row r="133" spans="1:5" x14ac:dyDescent="0.25">
      <c r="A133">
        <v>447</v>
      </c>
      <c r="B133">
        <v>1</v>
      </c>
      <c r="C133" t="s">
        <v>134</v>
      </c>
      <c r="D133" s="3">
        <v>0</v>
      </c>
      <c r="E133" s="3">
        <v>0</v>
      </c>
    </row>
    <row r="134" spans="1:5" x14ac:dyDescent="0.25">
      <c r="A134">
        <v>458</v>
      </c>
      <c r="B134">
        <v>1</v>
      </c>
      <c r="C134" t="s">
        <v>135</v>
      </c>
      <c r="D134" s="3">
        <v>0</v>
      </c>
      <c r="E134" s="3">
        <v>0</v>
      </c>
    </row>
    <row r="135" spans="1:5" x14ac:dyDescent="0.25">
      <c r="A135">
        <v>463</v>
      </c>
      <c r="B135">
        <v>1</v>
      </c>
      <c r="C135" t="s">
        <v>136</v>
      </c>
      <c r="D135" s="3">
        <v>0</v>
      </c>
      <c r="E135" s="3">
        <v>0</v>
      </c>
    </row>
    <row r="136" spans="1:5" x14ac:dyDescent="0.25">
      <c r="A136">
        <v>465</v>
      </c>
      <c r="B136">
        <v>1</v>
      </c>
      <c r="C136" t="s">
        <v>137</v>
      </c>
      <c r="D136" s="3">
        <v>0</v>
      </c>
      <c r="E136" s="3">
        <v>0</v>
      </c>
    </row>
    <row r="137" spans="1:5" x14ac:dyDescent="0.25">
      <c r="A137">
        <v>466</v>
      </c>
      <c r="B137">
        <v>1</v>
      </c>
      <c r="C137" t="s">
        <v>138</v>
      </c>
      <c r="D137" s="3">
        <v>0</v>
      </c>
      <c r="E137" s="3">
        <v>0</v>
      </c>
    </row>
    <row r="138" spans="1:5" x14ac:dyDescent="0.25">
      <c r="A138">
        <v>473</v>
      </c>
      <c r="B138">
        <v>1</v>
      </c>
      <c r="C138" t="s">
        <v>139</v>
      </c>
      <c r="D138" s="3">
        <v>0</v>
      </c>
      <c r="E138" s="3">
        <v>0</v>
      </c>
    </row>
    <row r="139" spans="1:5" x14ac:dyDescent="0.25">
      <c r="A139">
        <v>477</v>
      </c>
      <c r="B139">
        <v>1</v>
      </c>
      <c r="C139" t="s">
        <v>140</v>
      </c>
      <c r="D139" s="3">
        <v>0</v>
      </c>
      <c r="E139" s="3">
        <v>0</v>
      </c>
    </row>
    <row r="140" spans="1:5" x14ac:dyDescent="0.25">
      <c r="A140">
        <v>480</v>
      </c>
      <c r="B140">
        <v>1</v>
      </c>
      <c r="C140" t="s">
        <v>141</v>
      </c>
      <c r="D140" s="3">
        <v>0</v>
      </c>
      <c r="E140" s="3">
        <v>0</v>
      </c>
    </row>
    <row r="141" spans="1:5" x14ac:dyDescent="0.25">
      <c r="A141">
        <v>482</v>
      </c>
      <c r="B141">
        <v>1</v>
      </c>
      <c r="C141" t="s">
        <v>142</v>
      </c>
      <c r="D141" s="3">
        <v>0</v>
      </c>
      <c r="E141" s="3">
        <v>0</v>
      </c>
    </row>
    <row r="142" spans="1:5" x14ac:dyDescent="0.25">
      <c r="A142">
        <v>484</v>
      </c>
      <c r="B142">
        <v>1</v>
      </c>
      <c r="C142" t="s">
        <v>143</v>
      </c>
      <c r="D142" s="3">
        <v>0</v>
      </c>
      <c r="E142" s="3">
        <v>0</v>
      </c>
    </row>
    <row r="143" spans="1:5" x14ac:dyDescent="0.25">
      <c r="A143">
        <v>485</v>
      </c>
      <c r="B143">
        <v>1</v>
      </c>
      <c r="C143" t="s">
        <v>144</v>
      </c>
      <c r="D143" s="3">
        <v>0</v>
      </c>
      <c r="E143" s="3">
        <v>0</v>
      </c>
    </row>
    <row r="144" spans="1:5" x14ac:dyDescent="0.25">
      <c r="A144">
        <v>486</v>
      </c>
      <c r="B144">
        <v>1</v>
      </c>
      <c r="C144" t="s">
        <v>145</v>
      </c>
      <c r="D144" s="3">
        <v>0</v>
      </c>
      <c r="E144" s="3">
        <v>0</v>
      </c>
    </row>
    <row r="145" spans="1:5" x14ac:dyDescent="0.25">
      <c r="A145">
        <v>487</v>
      </c>
      <c r="B145">
        <v>1</v>
      </c>
      <c r="C145" t="s">
        <v>146</v>
      </c>
      <c r="D145" s="3">
        <v>0</v>
      </c>
      <c r="E145" s="3">
        <v>0</v>
      </c>
    </row>
    <row r="146" spans="1:5" x14ac:dyDescent="0.25">
      <c r="A146">
        <v>492</v>
      </c>
      <c r="B146">
        <v>1</v>
      </c>
      <c r="C146" t="s">
        <v>147</v>
      </c>
      <c r="D146" s="3">
        <v>0</v>
      </c>
      <c r="E146" s="3">
        <v>0</v>
      </c>
    </row>
    <row r="147" spans="1:5" x14ac:dyDescent="0.25">
      <c r="A147">
        <v>495</v>
      </c>
      <c r="B147">
        <v>1</v>
      </c>
      <c r="C147" t="s">
        <v>148</v>
      </c>
      <c r="D147" s="3">
        <v>0</v>
      </c>
      <c r="E147" s="3">
        <v>0</v>
      </c>
    </row>
    <row r="148" spans="1:5" x14ac:dyDescent="0.25">
      <c r="A148">
        <v>497</v>
      </c>
      <c r="B148">
        <v>1</v>
      </c>
      <c r="C148" t="s">
        <v>149</v>
      </c>
      <c r="D148" s="3">
        <v>0</v>
      </c>
      <c r="E148" s="3">
        <v>0</v>
      </c>
    </row>
    <row r="149" spans="1:5" x14ac:dyDescent="0.25">
      <c r="A149">
        <v>499</v>
      </c>
      <c r="B149">
        <v>1</v>
      </c>
      <c r="C149" t="s">
        <v>150</v>
      </c>
      <c r="D149" s="3">
        <v>0</v>
      </c>
      <c r="E149" s="3">
        <v>0</v>
      </c>
    </row>
    <row r="150" spans="1:5" x14ac:dyDescent="0.25">
      <c r="A150">
        <v>500</v>
      </c>
      <c r="B150">
        <v>1</v>
      </c>
      <c r="C150" t="s">
        <v>151</v>
      </c>
      <c r="D150" s="3">
        <v>0</v>
      </c>
      <c r="E150" s="3">
        <v>0</v>
      </c>
    </row>
    <row r="151" spans="1:5" x14ac:dyDescent="0.25">
      <c r="A151">
        <v>505</v>
      </c>
      <c r="B151">
        <v>1</v>
      </c>
      <c r="C151" t="s">
        <v>152</v>
      </c>
      <c r="D151" s="3">
        <v>0</v>
      </c>
      <c r="E151" s="3">
        <v>0</v>
      </c>
    </row>
    <row r="152" spans="1:5" x14ac:dyDescent="0.25">
      <c r="A152">
        <v>507</v>
      </c>
      <c r="B152">
        <v>1</v>
      </c>
      <c r="C152" t="s">
        <v>153</v>
      </c>
      <c r="D152" s="3">
        <v>0</v>
      </c>
      <c r="E152" s="3">
        <v>0</v>
      </c>
    </row>
    <row r="153" spans="1:5" x14ac:dyDescent="0.25">
      <c r="A153">
        <v>508</v>
      </c>
      <c r="B153">
        <v>1</v>
      </c>
      <c r="C153" t="s">
        <v>154</v>
      </c>
      <c r="D153" s="3">
        <v>0</v>
      </c>
      <c r="E153" s="3">
        <v>0</v>
      </c>
    </row>
    <row r="154" spans="1:5" x14ac:dyDescent="0.25">
      <c r="A154">
        <v>511</v>
      </c>
      <c r="B154">
        <v>1</v>
      </c>
      <c r="C154" t="s">
        <v>155</v>
      </c>
      <c r="D154" s="3">
        <v>0</v>
      </c>
      <c r="E154" s="3">
        <v>0</v>
      </c>
    </row>
    <row r="155" spans="1:5" x14ac:dyDescent="0.25">
      <c r="A155">
        <v>514</v>
      </c>
      <c r="B155">
        <v>1</v>
      </c>
      <c r="C155" t="s">
        <v>156</v>
      </c>
      <c r="D155" s="3">
        <v>0</v>
      </c>
      <c r="E155" s="3">
        <v>0</v>
      </c>
    </row>
    <row r="156" spans="1:5" x14ac:dyDescent="0.25">
      <c r="A156">
        <v>518</v>
      </c>
      <c r="B156">
        <v>1</v>
      </c>
      <c r="C156" t="s">
        <v>157</v>
      </c>
      <c r="D156" s="3">
        <v>0</v>
      </c>
      <c r="E156" s="3">
        <v>0</v>
      </c>
    </row>
    <row r="157" spans="1:5" x14ac:dyDescent="0.25">
      <c r="A157">
        <v>531</v>
      </c>
      <c r="B157">
        <v>1</v>
      </c>
      <c r="C157" t="s">
        <v>158</v>
      </c>
      <c r="D157" s="3">
        <v>0</v>
      </c>
      <c r="E157" s="3">
        <v>0</v>
      </c>
    </row>
    <row r="158" spans="1:5" x14ac:dyDescent="0.25">
      <c r="A158">
        <v>533</v>
      </c>
      <c r="B158">
        <v>1</v>
      </c>
      <c r="C158" t="s">
        <v>159</v>
      </c>
      <c r="D158" s="3">
        <v>0</v>
      </c>
      <c r="E158" s="3">
        <v>0</v>
      </c>
    </row>
    <row r="159" spans="1:5" x14ac:dyDescent="0.25">
      <c r="A159">
        <v>534</v>
      </c>
      <c r="B159">
        <v>1</v>
      </c>
      <c r="C159" t="s">
        <v>160</v>
      </c>
      <c r="D159" s="3">
        <v>0</v>
      </c>
      <c r="E159" s="3">
        <v>0</v>
      </c>
    </row>
    <row r="160" spans="1:5" x14ac:dyDescent="0.25">
      <c r="A160">
        <v>535</v>
      </c>
      <c r="B160">
        <v>1</v>
      </c>
      <c r="C160" t="s">
        <v>161</v>
      </c>
      <c r="D160" s="3">
        <v>0</v>
      </c>
      <c r="E160" s="3">
        <v>0</v>
      </c>
    </row>
    <row r="161" spans="1:5" x14ac:dyDescent="0.25">
      <c r="A161">
        <v>542</v>
      </c>
      <c r="B161">
        <v>1</v>
      </c>
      <c r="C161" t="s">
        <v>162</v>
      </c>
      <c r="D161" s="3">
        <v>0</v>
      </c>
      <c r="E161" s="3">
        <v>0</v>
      </c>
    </row>
    <row r="162" spans="1:5" x14ac:dyDescent="0.25">
      <c r="A162">
        <v>544</v>
      </c>
      <c r="B162">
        <v>1</v>
      </c>
      <c r="C162" t="s">
        <v>163</v>
      </c>
      <c r="D162" s="3">
        <v>0</v>
      </c>
      <c r="E162" s="3">
        <v>0</v>
      </c>
    </row>
    <row r="163" spans="1:5" x14ac:dyDescent="0.25">
      <c r="A163">
        <v>545</v>
      </c>
      <c r="B163">
        <v>1</v>
      </c>
      <c r="C163" t="s">
        <v>164</v>
      </c>
      <c r="D163" s="3">
        <v>0</v>
      </c>
      <c r="E163" s="3">
        <v>0</v>
      </c>
    </row>
    <row r="164" spans="1:5" x14ac:dyDescent="0.25">
      <c r="A164">
        <v>547</v>
      </c>
      <c r="B164">
        <v>1</v>
      </c>
      <c r="C164" t="s">
        <v>165</v>
      </c>
      <c r="D164" s="3">
        <v>0</v>
      </c>
      <c r="E164" s="3">
        <v>0</v>
      </c>
    </row>
    <row r="165" spans="1:5" x14ac:dyDescent="0.25">
      <c r="A165">
        <v>548</v>
      </c>
      <c r="B165">
        <v>1</v>
      </c>
      <c r="C165" t="s">
        <v>166</v>
      </c>
      <c r="D165" s="3">
        <v>0</v>
      </c>
      <c r="E165" s="3">
        <v>0</v>
      </c>
    </row>
    <row r="166" spans="1:5" x14ac:dyDescent="0.25">
      <c r="A166">
        <v>549</v>
      </c>
      <c r="B166">
        <v>1</v>
      </c>
      <c r="C166" t="s">
        <v>167</v>
      </c>
      <c r="D166" s="3">
        <v>0</v>
      </c>
      <c r="E166" s="3">
        <v>0</v>
      </c>
    </row>
    <row r="167" spans="1:5" x14ac:dyDescent="0.25">
      <c r="A167">
        <v>550</v>
      </c>
      <c r="B167">
        <v>1</v>
      </c>
      <c r="C167" t="s">
        <v>168</v>
      </c>
      <c r="D167" s="3">
        <v>0</v>
      </c>
      <c r="E167" s="3">
        <v>0</v>
      </c>
    </row>
    <row r="168" spans="1:5" x14ac:dyDescent="0.25">
      <c r="A168">
        <v>553</v>
      </c>
      <c r="B168">
        <v>1</v>
      </c>
      <c r="C168" t="s">
        <v>169</v>
      </c>
      <c r="D168" s="3">
        <v>0</v>
      </c>
      <c r="E168" s="3">
        <v>0</v>
      </c>
    </row>
    <row r="169" spans="1:5" x14ac:dyDescent="0.25">
      <c r="A169">
        <v>561</v>
      </c>
      <c r="B169">
        <v>1</v>
      </c>
      <c r="C169" t="s">
        <v>170</v>
      </c>
      <c r="D169" s="3">
        <v>0</v>
      </c>
      <c r="E169" s="3">
        <v>0</v>
      </c>
    </row>
    <row r="170" spans="1:5" x14ac:dyDescent="0.25">
      <c r="A170">
        <v>564</v>
      </c>
      <c r="B170">
        <v>1</v>
      </c>
      <c r="C170" t="s">
        <v>171</v>
      </c>
      <c r="D170" s="3">
        <v>0</v>
      </c>
      <c r="E170" s="3">
        <v>0</v>
      </c>
    </row>
    <row r="171" spans="1:5" x14ac:dyDescent="0.25">
      <c r="A171">
        <v>577</v>
      </c>
      <c r="B171">
        <v>1</v>
      </c>
      <c r="C171" t="s">
        <v>172</v>
      </c>
      <c r="D171" s="3">
        <v>0</v>
      </c>
      <c r="E171" s="3">
        <v>0</v>
      </c>
    </row>
    <row r="172" spans="1:5" x14ac:dyDescent="0.25">
      <c r="A172">
        <v>578</v>
      </c>
      <c r="B172">
        <v>1</v>
      </c>
      <c r="C172" t="s">
        <v>173</v>
      </c>
      <c r="D172" s="3">
        <v>0</v>
      </c>
      <c r="E172" s="3">
        <v>0</v>
      </c>
    </row>
    <row r="173" spans="1:5" x14ac:dyDescent="0.25">
      <c r="A173">
        <v>581</v>
      </c>
      <c r="B173">
        <v>1</v>
      </c>
      <c r="C173" t="s">
        <v>174</v>
      </c>
      <c r="D173" s="3">
        <v>0</v>
      </c>
      <c r="E173" s="3">
        <v>0</v>
      </c>
    </row>
    <row r="174" spans="1:5" x14ac:dyDescent="0.25">
      <c r="A174">
        <v>592</v>
      </c>
      <c r="B174">
        <v>1</v>
      </c>
      <c r="C174" t="s">
        <v>175</v>
      </c>
      <c r="D174" s="3">
        <v>0</v>
      </c>
      <c r="E174" s="3">
        <v>0</v>
      </c>
    </row>
    <row r="175" spans="1:5" x14ac:dyDescent="0.25">
      <c r="A175">
        <v>593</v>
      </c>
      <c r="B175">
        <v>1</v>
      </c>
      <c r="C175" t="s">
        <v>176</v>
      </c>
      <c r="D175" s="3">
        <v>0</v>
      </c>
      <c r="E175" s="3">
        <v>0</v>
      </c>
    </row>
    <row r="176" spans="1:5" x14ac:dyDescent="0.25">
      <c r="A176">
        <v>595</v>
      </c>
      <c r="B176">
        <v>1</v>
      </c>
      <c r="C176" t="s">
        <v>177</v>
      </c>
      <c r="D176" s="3">
        <v>0</v>
      </c>
      <c r="E176" s="3">
        <v>0</v>
      </c>
    </row>
    <row r="177" spans="1:5" x14ac:dyDescent="0.25">
      <c r="A177">
        <v>599</v>
      </c>
      <c r="B177">
        <v>1</v>
      </c>
      <c r="C177" t="s">
        <v>178</v>
      </c>
      <c r="D177" s="3">
        <v>0</v>
      </c>
      <c r="E177" s="3">
        <v>0</v>
      </c>
    </row>
    <row r="178" spans="1:5" x14ac:dyDescent="0.25">
      <c r="A178">
        <v>600</v>
      </c>
      <c r="B178">
        <v>1</v>
      </c>
      <c r="C178" t="s">
        <v>179</v>
      </c>
      <c r="D178" s="3">
        <v>0</v>
      </c>
      <c r="E178" s="3">
        <v>0</v>
      </c>
    </row>
    <row r="179" spans="1:5" x14ac:dyDescent="0.25">
      <c r="A179">
        <v>601</v>
      </c>
      <c r="B179">
        <v>1</v>
      </c>
      <c r="C179" t="s">
        <v>180</v>
      </c>
      <c r="D179" s="3">
        <v>0</v>
      </c>
      <c r="E179" s="3">
        <v>0</v>
      </c>
    </row>
    <row r="180" spans="1:5" x14ac:dyDescent="0.25">
      <c r="A180">
        <v>621</v>
      </c>
      <c r="B180">
        <v>1</v>
      </c>
      <c r="C180" t="s">
        <v>181</v>
      </c>
      <c r="D180" s="3">
        <v>0</v>
      </c>
      <c r="E180" s="3">
        <v>0</v>
      </c>
    </row>
    <row r="181" spans="1:5" x14ac:dyDescent="0.25">
      <c r="A181">
        <v>622</v>
      </c>
      <c r="B181">
        <v>1</v>
      </c>
      <c r="C181" t="s">
        <v>182</v>
      </c>
      <c r="D181" s="3">
        <v>0</v>
      </c>
      <c r="E181" s="3">
        <v>0</v>
      </c>
    </row>
    <row r="182" spans="1:5" x14ac:dyDescent="0.25">
      <c r="A182">
        <v>623</v>
      </c>
      <c r="B182">
        <v>1</v>
      </c>
      <c r="C182" t="s">
        <v>183</v>
      </c>
      <c r="D182" s="3">
        <v>0</v>
      </c>
      <c r="E182" s="3">
        <v>0</v>
      </c>
    </row>
    <row r="183" spans="1:5" x14ac:dyDescent="0.25">
      <c r="A183">
        <v>624</v>
      </c>
      <c r="B183">
        <v>1</v>
      </c>
      <c r="C183" t="s">
        <v>184</v>
      </c>
      <c r="D183" s="3">
        <v>0</v>
      </c>
      <c r="E183" s="3">
        <v>0</v>
      </c>
    </row>
    <row r="184" spans="1:5" x14ac:dyDescent="0.25">
      <c r="A184">
        <v>625</v>
      </c>
      <c r="B184">
        <v>1</v>
      </c>
      <c r="C184" t="s">
        <v>185</v>
      </c>
      <c r="D184" s="3">
        <v>0</v>
      </c>
      <c r="E184" s="3">
        <v>0</v>
      </c>
    </row>
    <row r="185" spans="1:5" x14ac:dyDescent="0.25">
      <c r="A185">
        <v>630</v>
      </c>
      <c r="B185">
        <v>1</v>
      </c>
      <c r="C185" t="s">
        <v>186</v>
      </c>
      <c r="D185" s="3">
        <v>0</v>
      </c>
      <c r="E185" s="3">
        <v>0</v>
      </c>
    </row>
    <row r="186" spans="1:5" x14ac:dyDescent="0.25">
      <c r="A186">
        <v>635</v>
      </c>
      <c r="B186">
        <v>1</v>
      </c>
      <c r="C186" t="s">
        <v>187</v>
      </c>
      <c r="D186" s="3">
        <v>0</v>
      </c>
      <c r="E186" s="3">
        <v>0</v>
      </c>
    </row>
    <row r="187" spans="1:5" x14ac:dyDescent="0.25">
      <c r="A187">
        <v>640</v>
      </c>
      <c r="B187">
        <v>1</v>
      </c>
      <c r="C187" t="s">
        <v>188</v>
      </c>
      <c r="D187" s="3">
        <v>0</v>
      </c>
      <c r="E187" s="3">
        <v>0</v>
      </c>
    </row>
    <row r="188" spans="1:5" x14ac:dyDescent="0.25">
      <c r="A188">
        <v>656</v>
      </c>
      <c r="B188">
        <v>1</v>
      </c>
      <c r="C188" t="s">
        <v>189</v>
      </c>
      <c r="D188" s="3">
        <v>0</v>
      </c>
      <c r="E188" s="3">
        <v>0</v>
      </c>
    </row>
    <row r="189" spans="1:5" x14ac:dyDescent="0.25">
      <c r="A189">
        <v>659</v>
      </c>
      <c r="B189">
        <v>1</v>
      </c>
      <c r="C189" t="s">
        <v>190</v>
      </c>
      <c r="D189" s="3">
        <v>0</v>
      </c>
      <c r="E189" s="3">
        <v>0</v>
      </c>
    </row>
    <row r="190" spans="1:5" x14ac:dyDescent="0.25">
      <c r="A190">
        <v>671</v>
      </c>
      <c r="B190">
        <v>1</v>
      </c>
      <c r="C190" t="s">
        <v>191</v>
      </c>
      <c r="D190" s="3">
        <v>0</v>
      </c>
      <c r="E190" s="3">
        <v>0</v>
      </c>
    </row>
    <row r="191" spans="1:5" x14ac:dyDescent="0.25">
      <c r="A191">
        <v>676</v>
      </c>
      <c r="B191">
        <v>1</v>
      </c>
      <c r="C191" t="s">
        <v>192</v>
      </c>
      <c r="D191" s="3">
        <v>0</v>
      </c>
      <c r="E191" s="3">
        <v>0</v>
      </c>
    </row>
    <row r="192" spans="1:5" x14ac:dyDescent="0.25">
      <c r="A192">
        <v>682</v>
      </c>
      <c r="B192">
        <v>1</v>
      </c>
      <c r="C192" t="s">
        <v>193</v>
      </c>
      <c r="D192" s="3">
        <v>0</v>
      </c>
      <c r="E192" s="3">
        <v>0</v>
      </c>
    </row>
    <row r="193" spans="1:5" x14ac:dyDescent="0.25">
      <c r="A193">
        <v>690</v>
      </c>
      <c r="B193">
        <v>1</v>
      </c>
      <c r="C193" t="s">
        <v>194</v>
      </c>
      <c r="D193" s="3">
        <v>0</v>
      </c>
      <c r="E193" s="3">
        <v>0</v>
      </c>
    </row>
    <row r="194" spans="1:5" x14ac:dyDescent="0.25">
      <c r="A194">
        <v>695</v>
      </c>
      <c r="B194">
        <v>1</v>
      </c>
      <c r="C194" t="s">
        <v>195</v>
      </c>
      <c r="D194" s="3">
        <v>0</v>
      </c>
      <c r="E194" s="3">
        <v>0</v>
      </c>
    </row>
    <row r="195" spans="1:5" x14ac:dyDescent="0.25">
      <c r="A195">
        <v>696</v>
      </c>
      <c r="B195">
        <v>1</v>
      </c>
      <c r="C195" t="s">
        <v>196</v>
      </c>
      <c r="D195" s="3">
        <v>0</v>
      </c>
      <c r="E195" s="3">
        <v>0</v>
      </c>
    </row>
    <row r="196" spans="1:5" x14ac:dyDescent="0.25">
      <c r="A196">
        <v>698</v>
      </c>
      <c r="B196">
        <v>1</v>
      </c>
      <c r="C196" t="s">
        <v>197</v>
      </c>
      <c r="D196" s="3">
        <v>0</v>
      </c>
      <c r="E196" s="3">
        <v>0</v>
      </c>
    </row>
    <row r="197" spans="1:5" x14ac:dyDescent="0.25">
      <c r="A197">
        <v>700</v>
      </c>
      <c r="B197">
        <v>1</v>
      </c>
      <c r="C197" t="s">
        <v>198</v>
      </c>
      <c r="D197" s="3">
        <v>0</v>
      </c>
      <c r="E197" s="3">
        <v>0</v>
      </c>
    </row>
    <row r="198" spans="1:5" x14ac:dyDescent="0.25">
      <c r="A198">
        <v>701</v>
      </c>
      <c r="B198">
        <v>1</v>
      </c>
      <c r="C198" t="s">
        <v>199</v>
      </c>
      <c r="D198" s="3">
        <v>0</v>
      </c>
      <c r="E198" s="3">
        <v>0</v>
      </c>
    </row>
    <row r="199" spans="1:5" x14ac:dyDescent="0.25">
      <c r="A199">
        <v>704</v>
      </c>
      <c r="B199">
        <v>1</v>
      </c>
      <c r="C199" t="s">
        <v>200</v>
      </c>
      <c r="D199" s="3">
        <v>0</v>
      </c>
      <c r="E199" s="3">
        <v>0</v>
      </c>
    </row>
    <row r="200" spans="1:5" x14ac:dyDescent="0.25">
      <c r="A200">
        <v>706</v>
      </c>
      <c r="B200">
        <v>1</v>
      </c>
      <c r="C200" t="s">
        <v>201</v>
      </c>
      <c r="D200" s="3">
        <v>0</v>
      </c>
      <c r="E200" s="3">
        <v>0</v>
      </c>
    </row>
    <row r="201" spans="1:5" x14ac:dyDescent="0.25">
      <c r="A201">
        <v>707</v>
      </c>
      <c r="B201">
        <v>1</v>
      </c>
      <c r="C201" t="s">
        <v>202</v>
      </c>
      <c r="D201" s="3">
        <v>0</v>
      </c>
      <c r="E201" s="3">
        <v>0</v>
      </c>
    </row>
    <row r="202" spans="1:5" x14ac:dyDescent="0.25">
      <c r="A202">
        <v>709</v>
      </c>
      <c r="B202">
        <v>1</v>
      </c>
      <c r="C202" t="s">
        <v>203</v>
      </c>
      <c r="D202" s="3">
        <v>0</v>
      </c>
      <c r="E202" s="3">
        <v>0</v>
      </c>
    </row>
    <row r="203" spans="1:5" x14ac:dyDescent="0.25">
      <c r="A203">
        <v>712</v>
      </c>
      <c r="B203">
        <v>1</v>
      </c>
      <c r="C203" t="s">
        <v>204</v>
      </c>
      <c r="D203" s="3">
        <v>0</v>
      </c>
      <c r="E203" s="3">
        <v>0</v>
      </c>
    </row>
    <row r="204" spans="1:5" x14ac:dyDescent="0.25">
      <c r="A204">
        <v>716</v>
      </c>
      <c r="B204">
        <v>1</v>
      </c>
      <c r="C204" t="s">
        <v>205</v>
      </c>
      <c r="D204" s="3">
        <v>0</v>
      </c>
      <c r="E204" s="3">
        <v>0</v>
      </c>
    </row>
    <row r="205" spans="1:5" x14ac:dyDescent="0.25">
      <c r="A205">
        <v>717</v>
      </c>
      <c r="B205">
        <v>1</v>
      </c>
      <c r="C205" t="s">
        <v>206</v>
      </c>
      <c r="D205" s="3">
        <v>0</v>
      </c>
      <c r="E205" s="3">
        <v>0</v>
      </c>
    </row>
    <row r="206" spans="1:5" x14ac:dyDescent="0.25">
      <c r="A206">
        <v>719</v>
      </c>
      <c r="B206">
        <v>1</v>
      </c>
      <c r="C206" t="s">
        <v>207</v>
      </c>
      <c r="D206" s="3">
        <v>0</v>
      </c>
      <c r="E206" s="3">
        <v>0</v>
      </c>
    </row>
    <row r="207" spans="1:5" x14ac:dyDescent="0.25">
      <c r="A207">
        <v>720</v>
      </c>
      <c r="B207">
        <v>1</v>
      </c>
      <c r="C207" t="s">
        <v>208</v>
      </c>
      <c r="D207" s="3">
        <v>0</v>
      </c>
      <c r="E207" s="3">
        <v>0</v>
      </c>
    </row>
    <row r="208" spans="1:5" x14ac:dyDescent="0.25">
      <c r="A208">
        <v>721</v>
      </c>
      <c r="B208">
        <v>1</v>
      </c>
      <c r="C208" t="s">
        <v>209</v>
      </c>
      <c r="D208" s="3">
        <v>0</v>
      </c>
      <c r="E208" s="3">
        <v>0</v>
      </c>
    </row>
    <row r="209" spans="1:5" x14ac:dyDescent="0.25">
      <c r="A209">
        <v>726</v>
      </c>
      <c r="B209">
        <v>1</v>
      </c>
      <c r="C209" t="s">
        <v>210</v>
      </c>
      <c r="D209" s="3">
        <v>0</v>
      </c>
      <c r="E209" s="3">
        <v>0</v>
      </c>
    </row>
    <row r="210" spans="1:5" x14ac:dyDescent="0.25">
      <c r="A210">
        <v>727</v>
      </c>
      <c r="B210">
        <v>1</v>
      </c>
      <c r="C210" t="s">
        <v>211</v>
      </c>
      <c r="D210" s="3">
        <v>0</v>
      </c>
      <c r="E210" s="3">
        <v>0</v>
      </c>
    </row>
    <row r="211" spans="1:5" x14ac:dyDescent="0.25">
      <c r="A211">
        <v>728</v>
      </c>
      <c r="B211">
        <v>1</v>
      </c>
      <c r="C211" t="s">
        <v>212</v>
      </c>
      <c r="D211" s="3">
        <v>0</v>
      </c>
      <c r="E211" s="3">
        <v>0</v>
      </c>
    </row>
    <row r="212" spans="1:5" x14ac:dyDescent="0.25">
      <c r="A212">
        <v>738</v>
      </c>
      <c r="B212">
        <v>1</v>
      </c>
      <c r="C212" t="s">
        <v>213</v>
      </c>
      <c r="D212" s="3">
        <v>0</v>
      </c>
      <c r="E212" s="3">
        <v>0</v>
      </c>
    </row>
    <row r="213" spans="1:5" x14ac:dyDescent="0.25">
      <c r="A213">
        <v>739</v>
      </c>
      <c r="B213">
        <v>1</v>
      </c>
      <c r="C213" t="s">
        <v>214</v>
      </c>
      <c r="D213" s="3">
        <v>0</v>
      </c>
      <c r="E213" s="3">
        <v>0</v>
      </c>
    </row>
    <row r="214" spans="1:5" x14ac:dyDescent="0.25">
      <c r="A214">
        <v>740</v>
      </c>
      <c r="B214">
        <v>1</v>
      </c>
      <c r="C214" t="s">
        <v>215</v>
      </c>
      <c r="D214" s="3">
        <v>0</v>
      </c>
      <c r="E214" s="3">
        <v>0</v>
      </c>
    </row>
    <row r="215" spans="1:5" x14ac:dyDescent="0.25">
      <c r="A215">
        <v>741</v>
      </c>
      <c r="B215">
        <v>1</v>
      </c>
      <c r="C215" t="s">
        <v>216</v>
      </c>
      <c r="D215" s="3">
        <v>0</v>
      </c>
      <c r="E215" s="3">
        <v>0</v>
      </c>
    </row>
    <row r="216" spans="1:5" x14ac:dyDescent="0.25">
      <c r="A216">
        <v>742</v>
      </c>
      <c r="B216">
        <v>1</v>
      </c>
      <c r="C216" t="s">
        <v>217</v>
      </c>
      <c r="D216" s="3">
        <v>0</v>
      </c>
      <c r="E216" s="3">
        <v>0</v>
      </c>
    </row>
    <row r="217" spans="1:5" x14ac:dyDescent="0.25">
      <c r="A217">
        <v>743</v>
      </c>
      <c r="B217">
        <v>1</v>
      </c>
      <c r="C217" t="s">
        <v>218</v>
      </c>
      <c r="D217" s="3">
        <v>0</v>
      </c>
      <c r="E217" s="3">
        <v>0</v>
      </c>
    </row>
    <row r="218" spans="1:5" x14ac:dyDescent="0.25">
      <c r="A218">
        <v>745</v>
      </c>
      <c r="B218">
        <v>1</v>
      </c>
      <c r="C218" t="s">
        <v>219</v>
      </c>
      <c r="D218" s="3">
        <v>0</v>
      </c>
      <c r="E218" s="3">
        <v>0</v>
      </c>
    </row>
    <row r="219" spans="1:5" x14ac:dyDescent="0.25">
      <c r="A219">
        <v>748</v>
      </c>
      <c r="B219">
        <v>1</v>
      </c>
      <c r="C219" t="s">
        <v>220</v>
      </c>
      <c r="D219" s="3">
        <v>0</v>
      </c>
      <c r="E219" s="3">
        <v>0</v>
      </c>
    </row>
    <row r="220" spans="1:5" x14ac:dyDescent="0.25">
      <c r="A220">
        <v>750</v>
      </c>
      <c r="B220">
        <v>1</v>
      </c>
      <c r="C220" t="s">
        <v>221</v>
      </c>
      <c r="D220" s="3">
        <v>0</v>
      </c>
      <c r="E220" s="3">
        <v>0</v>
      </c>
    </row>
    <row r="221" spans="1:5" x14ac:dyDescent="0.25">
      <c r="A221">
        <v>756</v>
      </c>
      <c r="B221">
        <v>1</v>
      </c>
      <c r="C221" t="s">
        <v>222</v>
      </c>
      <c r="D221" s="3">
        <v>0</v>
      </c>
      <c r="E221" s="3">
        <v>0</v>
      </c>
    </row>
    <row r="222" spans="1:5" x14ac:dyDescent="0.25">
      <c r="A222">
        <v>761</v>
      </c>
      <c r="B222">
        <v>1</v>
      </c>
      <c r="C222" t="s">
        <v>223</v>
      </c>
      <c r="D222" s="3">
        <v>0</v>
      </c>
      <c r="E222" s="3">
        <v>0</v>
      </c>
    </row>
    <row r="223" spans="1:5" x14ac:dyDescent="0.25">
      <c r="A223">
        <v>763</v>
      </c>
      <c r="B223">
        <v>1</v>
      </c>
      <c r="C223" t="s">
        <v>224</v>
      </c>
      <c r="D223" s="3">
        <v>0</v>
      </c>
      <c r="E223" s="3">
        <v>0</v>
      </c>
    </row>
    <row r="224" spans="1:5" x14ac:dyDescent="0.25">
      <c r="A224">
        <v>768</v>
      </c>
      <c r="B224">
        <v>1</v>
      </c>
      <c r="C224" t="s">
        <v>225</v>
      </c>
      <c r="D224" s="3">
        <v>0</v>
      </c>
      <c r="E224" s="3">
        <v>0</v>
      </c>
    </row>
    <row r="225" spans="1:5" x14ac:dyDescent="0.25">
      <c r="A225">
        <v>771</v>
      </c>
      <c r="B225">
        <v>1</v>
      </c>
      <c r="C225" t="s">
        <v>226</v>
      </c>
      <c r="D225" s="3">
        <v>0</v>
      </c>
      <c r="E225" s="3">
        <v>0</v>
      </c>
    </row>
    <row r="226" spans="1:5" x14ac:dyDescent="0.25">
      <c r="A226">
        <v>775</v>
      </c>
      <c r="B226">
        <v>1</v>
      </c>
      <c r="C226" t="s">
        <v>227</v>
      </c>
      <c r="D226" s="3">
        <v>0</v>
      </c>
      <c r="E226" s="3">
        <v>0</v>
      </c>
    </row>
    <row r="227" spans="1:5" x14ac:dyDescent="0.25">
      <c r="A227">
        <v>777</v>
      </c>
      <c r="B227">
        <v>1</v>
      </c>
      <c r="C227" t="s">
        <v>228</v>
      </c>
      <c r="D227" s="3">
        <v>0</v>
      </c>
      <c r="E227" s="3">
        <v>0</v>
      </c>
    </row>
    <row r="228" spans="1:5" x14ac:dyDescent="0.25">
      <c r="A228">
        <v>786</v>
      </c>
      <c r="B228">
        <v>1</v>
      </c>
      <c r="C228" t="s">
        <v>229</v>
      </c>
      <c r="D228" s="3">
        <v>0</v>
      </c>
      <c r="E228" s="3">
        <v>0</v>
      </c>
    </row>
    <row r="229" spans="1:5" x14ac:dyDescent="0.25">
      <c r="A229">
        <v>787</v>
      </c>
      <c r="B229">
        <v>1</v>
      </c>
      <c r="C229" t="s">
        <v>230</v>
      </c>
      <c r="D229" s="3">
        <v>0</v>
      </c>
      <c r="E229" s="3">
        <v>0</v>
      </c>
    </row>
    <row r="230" spans="1:5" x14ac:dyDescent="0.25">
      <c r="A230">
        <v>801</v>
      </c>
      <c r="B230">
        <v>1</v>
      </c>
      <c r="C230" t="s">
        <v>231</v>
      </c>
      <c r="D230" s="3">
        <v>0</v>
      </c>
      <c r="E230" s="3">
        <v>0</v>
      </c>
    </row>
    <row r="231" spans="1:5" x14ac:dyDescent="0.25">
      <c r="A231">
        <v>803</v>
      </c>
      <c r="B231">
        <v>1</v>
      </c>
      <c r="C231" t="s">
        <v>232</v>
      </c>
      <c r="D231" s="3">
        <v>0</v>
      </c>
      <c r="E231" s="3">
        <v>0</v>
      </c>
    </row>
    <row r="232" spans="1:5" x14ac:dyDescent="0.25">
      <c r="A232">
        <v>811</v>
      </c>
      <c r="B232">
        <v>1</v>
      </c>
      <c r="C232" t="s">
        <v>233</v>
      </c>
      <c r="D232" s="3">
        <v>0</v>
      </c>
      <c r="E232" s="3">
        <v>0</v>
      </c>
    </row>
    <row r="233" spans="1:5" x14ac:dyDescent="0.25">
      <c r="A233">
        <v>813</v>
      </c>
      <c r="B233">
        <v>1</v>
      </c>
      <c r="C233" t="s">
        <v>234</v>
      </c>
      <c r="D233" s="3">
        <v>0</v>
      </c>
      <c r="E233" s="3">
        <v>0</v>
      </c>
    </row>
    <row r="234" spans="1:5" x14ac:dyDescent="0.25">
      <c r="A234">
        <v>815</v>
      </c>
      <c r="B234">
        <v>2</v>
      </c>
      <c r="C234" t="s">
        <v>235</v>
      </c>
      <c r="D234" s="3">
        <v>0</v>
      </c>
      <c r="E234" s="3">
        <v>0</v>
      </c>
    </row>
    <row r="235" spans="1:5" x14ac:dyDescent="0.25">
      <c r="A235">
        <v>818</v>
      </c>
      <c r="B235">
        <v>1</v>
      </c>
      <c r="C235" t="s">
        <v>236</v>
      </c>
      <c r="D235" s="3">
        <v>0</v>
      </c>
      <c r="E235" s="3">
        <v>0</v>
      </c>
    </row>
    <row r="236" spans="1:5" x14ac:dyDescent="0.25">
      <c r="A236">
        <v>820</v>
      </c>
      <c r="B236">
        <v>1</v>
      </c>
      <c r="C236" t="s">
        <v>237</v>
      </c>
      <c r="D236" s="3">
        <v>0</v>
      </c>
      <c r="E236" s="3">
        <v>0</v>
      </c>
    </row>
    <row r="237" spans="1:5" x14ac:dyDescent="0.25">
      <c r="A237">
        <v>821</v>
      </c>
      <c r="B237">
        <v>1</v>
      </c>
      <c r="C237" t="s">
        <v>238</v>
      </c>
      <c r="D237" s="3">
        <v>0</v>
      </c>
      <c r="E237" s="3">
        <v>0</v>
      </c>
    </row>
    <row r="238" spans="1:5" x14ac:dyDescent="0.25">
      <c r="A238">
        <v>829</v>
      </c>
      <c r="B238">
        <v>1</v>
      </c>
      <c r="C238" t="s">
        <v>239</v>
      </c>
      <c r="D238" s="3">
        <v>0</v>
      </c>
      <c r="E238" s="3">
        <v>0</v>
      </c>
    </row>
    <row r="239" spans="1:5" x14ac:dyDescent="0.25">
      <c r="A239">
        <v>831</v>
      </c>
      <c r="B239">
        <v>1</v>
      </c>
      <c r="C239" t="s">
        <v>240</v>
      </c>
      <c r="D239" s="3">
        <v>0</v>
      </c>
      <c r="E239" s="3">
        <v>0</v>
      </c>
    </row>
    <row r="240" spans="1:5" x14ac:dyDescent="0.25">
      <c r="A240">
        <v>832</v>
      </c>
      <c r="B240">
        <v>1</v>
      </c>
      <c r="C240" t="s">
        <v>241</v>
      </c>
      <c r="D240" s="3">
        <v>0</v>
      </c>
      <c r="E240" s="3">
        <v>0</v>
      </c>
    </row>
    <row r="241" spans="1:5" x14ac:dyDescent="0.25">
      <c r="A241">
        <v>833</v>
      </c>
      <c r="B241">
        <v>1</v>
      </c>
      <c r="C241" t="s">
        <v>242</v>
      </c>
      <c r="D241" s="3">
        <v>0</v>
      </c>
      <c r="E241" s="3">
        <v>0</v>
      </c>
    </row>
    <row r="242" spans="1:5" x14ac:dyDescent="0.25">
      <c r="A242">
        <v>834</v>
      </c>
      <c r="B242">
        <v>1</v>
      </c>
      <c r="C242" t="s">
        <v>243</v>
      </c>
      <c r="D242" s="3">
        <v>0</v>
      </c>
      <c r="E242" s="3">
        <v>0</v>
      </c>
    </row>
    <row r="243" spans="1:5" x14ac:dyDescent="0.25">
      <c r="A243">
        <v>836</v>
      </c>
      <c r="B243">
        <v>1</v>
      </c>
      <c r="C243" t="s">
        <v>244</v>
      </c>
      <c r="D243" s="3">
        <v>0</v>
      </c>
      <c r="E243" s="3">
        <v>0</v>
      </c>
    </row>
    <row r="244" spans="1:5" x14ac:dyDescent="0.25">
      <c r="A244">
        <v>837</v>
      </c>
      <c r="B244">
        <v>1</v>
      </c>
      <c r="C244" t="s">
        <v>245</v>
      </c>
      <c r="D244" s="3">
        <v>0</v>
      </c>
      <c r="E244" s="3">
        <v>0</v>
      </c>
    </row>
    <row r="245" spans="1:5" x14ac:dyDescent="0.25">
      <c r="A245">
        <v>840</v>
      </c>
      <c r="B245">
        <v>1</v>
      </c>
      <c r="C245" t="s">
        <v>246</v>
      </c>
      <c r="D245" s="3">
        <v>0</v>
      </c>
      <c r="E245" s="3">
        <v>0</v>
      </c>
    </row>
    <row r="246" spans="1:5" x14ac:dyDescent="0.25">
      <c r="A246">
        <v>846</v>
      </c>
      <c r="B246">
        <v>1</v>
      </c>
      <c r="C246" t="s">
        <v>247</v>
      </c>
      <c r="D246" s="3">
        <v>0</v>
      </c>
      <c r="E246" s="3">
        <v>0</v>
      </c>
    </row>
    <row r="247" spans="1:5" x14ac:dyDescent="0.25">
      <c r="A247">
        <v>850</v>
      </c>
      <c r="B247">
        <v>1</v>
      </c>
      <c r="C247" t="s">
        <v>248</v>
      </c>
      <c r="D247" s="3">
        <v>0</v>
      </c>
      <c r="E247" s="3">
        <v>0</v>
      </c>
    </row>
    <row r="248" spans="1:5" x14ac:dyDescent="0.25">
      <c r="A248">
        <v>852</v>
      </c>
      <c r="B248">
        <v>1</v>
      </c>
      <c r="C248" t="s">
        <v>249</v>
      </c>
      <c r="D248" s="3">
        <v>0</v>
      </c>
      <c r="E248" s="3">
        <v>0</v>
      </c>
    </row>
    <row r="249" spans="1:5" x14ac:dyDescent="0.25">
      <c r="A249">
        <v>857</v>
      </c>
      <c r="B249">
        <v>1</v>
      </c>
      <c r="C249" t="s">
        <v>250</v>
      </c>
      <c r="D249" s="3">
        <v>0</v>
      </c>
      <c r="E249" s="3">
        <v>0</v>
      </c>
    </row>
    <row r="250" spans="1:5" x14ac:dyDescent="0.25">
      <c r="A250">
        <v>858</v>
      </c>
      <c r="B250">
        <v>1</v>
      </c>
      <c r="C250" t="s">
        <v>251</v>
      </c>
      <c r="D250" s="3">
        <v>0</v>
      </c>
      <c r="E250" s="3">
        <v>0</v>
      </c>
    </row>
    <row r="251" spans="1:5" x14ac:dyDescent="0.25">
      <c r="A251">
        <v>861</v>
      </c>
      <c r="B251">
        <v>1</v>
      </c>
      <c r="C251" t="s">
        <v>252</v>
      </c>
      <c r="D251" s="3">
        <v>0</v>
      </c>
      <c r="E251" s="3">
        <v>0</v>
      </c>
    </row>
    <row r="252" spans="1:5" x14ac:dyDescent="0.25">
      <c r="A252">
        <v>876</v>
      </c>
      <c r="B252">
        <v>1</v>
      </c>
      <c r="C252" t="s">
        <v>253</v>
      </c>
      <c r="D252" s="3">
        <v>0</v>
      </c>
      <c r="E252" s="3">
        <v>0</v>
      </c>
    </row>
    <row r="253" spans="1:5" x14ac:dyDescent="0.25">
      <c r="A253">
        <v>877</v>
      </c>
      <c r="B253">
        <v>1</v>
      </c>
      <c r="C253" t="s">
        <v>254</v>
      </c>
      <c r="D253" s="3">
        <v>0</v>
      </c>
      <c r="E253" s="3">
        <v>0</v>
      </c>
    </row>
    <row r="254" spans="1:5" x14ac:dyDescent="0.25">
      <c r="A254">
        <v>879</v>
      </c>
      <c r="B254">
        <v>1</v>
      </c>
      <c r="C254" t="s">
        <v>255</v>
      </c>
      <c r="D254" s="3">
        <v>0</v>
      </c>
      <c r="E254" s="3">
        <v>0</v>
      </c>
    </row>
    <row r="255" spans="1:5" x14ac:dyDescent="0.25">
      <c r="A255">
        <v>881</v>
      </c>
      <c r="B255">
        <v>1</v>
      </c>
      <c r="C255" t="s">
        <v>256</v>
      </c>
      <c r="D255" s="3">
        <v>0</v>
      </c>
      <c r="E255" s="3">
        <v>0</v>
      </c>
    </row>
    <row r="256" spans="1:5" x14ac:dyDescent="0.25">
      <c r="A256">
        <v>882</v>
      </c>
      <c r="B256">
        <v>1</v>
      </c>
      <c r="C256" t="s">
        <v>257</v>
      </c>
      <c r="D256" s="3">
        <v>0</v>
      </c>
      <c r="E256" s="3">
        <v>0</v>
      </c>
    </row>
    <row r="257" spans="1:5" x14ac:dyDescent="0.25">
      <c r="A257">
        <v>883</v>
      </c>
      <c r="B257">
        <v>1</v>
      </c>
      <c r="C257" t="s">
        <v>258</v>
      </c>
      <c r="D257" s="3">
        <v>0</v>
      </c>
      <c r="E257" s="3">
        <v>0</v>
      </c>
    </row>
    <row r="258" spans="1:5" x14ac:dyDescent="0.25">
      <c r="A258">
        <v>885</v>
      </c>
      <c r="B258">
        <v>1</v>
      </c>
      <c r="C258" t="s">
        <v>259</v>
      </c>
      <c r="D258" s="3">
        <v>0</v>
      </c>
      <c r="E258" s="3">
        <v>0</v>
      </c>
    </row>
    <row r="259" spans="1:5" x14ac:dyDescent="0.25">
      <c r="A259">
        <v>891</v>
      </c>
      <c r="B259">
        <v>1</v>
      </c>
      <c r="C259" t="s">
        <v>260</v>
      </c>
      <c r="D259" s="3">
        <v>0</v>
      </c>
      <c r="E259" s="3">
        <v>0</v>
      </c>
    </row>
    <row r="260" spans="1:5" x14ac:dyDescent="0.25">
      <c r="A260">
        <v>911</v>
      </c>
      <c r="B260">
        <v>1</v>
      </c>
      <c r="C260" t="s">
        <v>261</v>
      </c>
      <c r="D260" s="3">
        <v>0</v>
      </c>
      <c r="E260" s="3">
        <v>0</v>
      </c>
    </row>
    <row r="261" spans="1:5" x14ac:dyDescent="0.25">
      <c r="A261">
        <v>912</v>
      </c>
      <c r="B261">
        <v>1</v>
      </c>
      <c r="C261" t="s">
        <v>262</v>
      </c>
      <c r="D261" s="3">
        <v>0</v>
      </c>
      <c r="E261" s="3">
        <v>0</v>
      </c>
    </row>
    <row r="262" spans="1:5" x14ac:dyDescent="0.25">
      <c r="A262">
        <v>914</v>
      </c>
      <c r="B262">
        <v>1</v>
      </c>
      <c r="C262" t="s">
        <v>263</v>
      </c>
      <c r="D262" s="3">
        <v>0</v>
      </c>
      <c r="E262" s="3">
        <v>0</v>
      </c>
    </row>
    <row r="263" spans="1:5" x14ac:dyDescent="0.25">
      <c r="A263">
        <v>2071</v>
      </c>
      <c r="B263">
        <v>1</v>
      </c>
      <c r="C263" t="s">
        <v>264</v>
      </c>
      <c r="D263" s="3">
        <v>0</v>
      </c>
      <c r="E263" s="3">
        <v>0</v>
      </c>
    </row>
    <row r="264" spans="1:5" x14ac:dyDescent="0.25">
      <c r="A264">
        <v>2125</v>
      </c>
      <c r="B264">
        <v>1</v>
      </c>
      <c r="C264" t="s">
        <v>265</v>
      </c>
      <c r="D264" s="3">
        <v>0</v>
      </c>
      <c r="E264" s="3">
        <v>0</v>
      </c>
    </row>
    <row r="265" spans="1:5" x14ac:dyDescent="0.25">
      <c r="A265">
        <v>2134</v>
      </c>
      <c r="B265">
        <v>1</v>
      </c>
      <c r="C265" t="s">
        <v>266</v>
      </c>
      <c r="D265" s="3">
        <v>0</v>
      </c>
      <c r="E265" s="3">
        <v>0</v>
      </c>
    </row>
    <row r="266" spans="1:5" x14ac:dyDescent="0.25">
      <c r="A266">
        <v>2135</v>
      </c>
      <c r="B266">
        <v>1</v>
      </c>
      <c r="C266" t="s">
        <v>267</v>
      </c>
      <c r="D266" s="3">
        <v>0</v>
      </c>
      <c r="E266" s="3">
        <v>0</v>
      </c>
    </row>
    <row r="267" spans="1:5" x14ac:dyDescent="0.25">
      <c r="A267">
        <v>2137</v>
      </c>
      <c r="B267">
        <v>1</v>
      </c>
      <c r="C267" t="s">
        <v>268</v>
      </c>
      <c r="D267" s="3">
        <v>0</v>
      </c>
      <c r="E267" s="3">
        <v>0</v>
      </c>
    </row>
    <row r="268" spans="1:5" x14ac:dyDescent="0.25">
      <c r="A268">
        <v>2142</v>
      </c>
      <c r="B268">
        <v>1</v>
      </c>
      <c r="C268" t="s">
        <v>269</v>
      </c>
      <c r="D268" s="3">
        <v>0</v>
      </c>
      <c r="E268" s="3">
        <v>0</v>
      </c>
    </row>
    <row r="269" spans="1:5" x14ac:dyDescent="0.25">
      <c r="A269">
        <v>2143</v>
      </c>
      <c r="B269">
        <v>1</v>
      </c>
      <c r="C269" t="s">
        <v>270</v>
      </c>
      <c r="D269" s="3">
        <v>0</v>
      </c>
      <c r="E269" s="3">
        <v>0</v>
      </c>
    </row>
    <row r="270" spans="1:5" x14ac:dyDescent="0.25">
      <c r="A270">
        <v>2144</v>
      </c>
      <c r="B270">
        <v>1</v>
      </c>
      <c r="C270" t="s">
        <v>271</v>
      </c>
      <c r="D270" s="3">
        <v>0</v>
      </c>
      <c r="E270" s="3">
        <v>0</v>
      </c>
    </row>
    <row r="271" spans="1:5" x14ac:dyDescent="0.25">
      <c r="A271">
        <v>2149</v>
      </c>
      <c r="B271">
        <v>1</v>
      </c>
      <c r="C271" t="s">
        <v>272</v>
      </c>
      <c r="D271" s="3">
        <v>0</v>
      </c>
      <c r="E271" s="3">
        <v>0</v>
      </c>
    </row>
    <row r="272" spans="1:5" x14ac:dyDescent="0.25">
      <c r="A272">
        <v>2154</v>
      </c>
      <c r="B272">
        <v>1</v>
      </c>
      <c r="C272" t="s">
        <v>273</v>
      </c>
      <c r="D272" s="3">
        <v>0</v>
      </c>
      <c r="E272" s="3">
        <v>0</v>
      </c>
    </row>
    <row r="273" spans="1:5" x14ac:dyDescent="0.25">
      <c r="A273">
        <v>2155</v>
      </c>
      <c r="B273">
        <v>1</v>
      </c>
      <c r="C273" t="s">
        <v>274</v>
      </c>
      <c r="D273" s="3">
        <v>0</v>
      </c>
      <c r="E273" s="3">
        <v>0</v>
      </c>
    </row>
    <row r="274" spans="1:5" x14ac:dyDescent="0.25">
      <c r="A274">
        <v>2159</v>
      </c>
      <c r="B274">
        <v>1</v>
      </c>
      <c r="C274" t="s">
        <v>275</v>
      </c>
      <c r="D274" s="3">
        <v>0</v>
      </c>
      <c r="E274" s="3">
        <v>0</v>
      </c>
    </row>
    <row r="275" spans="1:5" x14ac:dyDescent="0.25">
      <c r="A275">
        <v>2164</v>
      </c>
      <c r="B275">
        <v>1</v>
      </c>
      <c r="C275" t="s">
        <v>276</v>
      </c>
      <c r="D275" s="3">
        <v>0</v>
      </c>
      <c r="E275" s="3">
        <v>0</v>
      </c>
    </row>
    <row r="276" spans="1:5" x14ac:dyDescent="0.25">
      <c r="A276">
        <v>2165</v>
      </c>
      <c r="B276">
        <v>1</v>
      </c>
      <c r="C276" t="s">
        <v>277</v>
      </c>
      <c r="D276" s="3">
        <v>0</v>
      </c>
      <c r="E276" s="3">
        <v>0</v>
      </c>
    </row>
    <row r="277" spans="1:5" x14ac:dyDescent="0.25">
      <c r="A277">
        <v>2167</v>
      </c>
      <c r="B277">
        <v>1</v>
      </c>
      <c r="C277" t="s">
        <v>278</v>
      </c>
      <c r="D277" s="3">
        <v>0</v>
      </c>
      <c r="E277" s="3">
        <v>0</v>
      </c>
    </row>
    <row r="278" spans="1:5" x14ac:dyDescent="0.25">
      <c r="A278">
        <v>2168</v>
      </c>
      <c r="B278">
        <v>1</v>
      </c>
      <c r="C278" t="s">
        <v>279</v>
      </c>
      <c r="D278" s="3">
        <v>0</v>
      </c>
      <c r="E278" s="3">
        <v>0</v>
      </c>
    </row>
    <row r="279" spans="1:5" x14ac:dyDescent="0.25">
      <c r="A279">
        <v>2169</v>
      </c>
      <c r="B279">
        <v>1</v>
      </c>
      <c r="C279" t="s">
        <v>280</v>
      </c>
      <c r="D279" s="3">
        <v>0</v>
      </c>
      <c r="E279" s="3">
        <v>0</v>
      </c>
    </row>
    <row r="280" spans="1:5" x14ac:dyDescent="0.25">
      <c r="A280">
        <v>2170</v>
      </c>
      <c r="B280">
        <v>1</v>
      </c>
      <c r="C280" t="s">
        <v>281</v>
      </c>
      <c r="D280" s="3">
        <v>0</v>
      </c>
      <c r="E280" s="3">
        <v>0</v>
      </c>
    </row>
    <row r="281" spans="1:5" x14ac:dyDescent="0.25">
      <c r="A281">
        <v>2171</v>
      </c>
      <c r="B281">
        <v>1</v>
      </c>
      <c r="C281" t="s">
        <v>282</v>
      </c>
      <c r="D281" s="3">
        <v>0</v>
      </c>
      <c r="E281" s="3">
        <v>0</v>
      </c>
    </row>
    <row r="282" spans="1:5" x14ac:dyDescent="0.25">
      <c r="A282">
        <v>2172</v>
      </c>
      <c r="B282">
        <v>1</v>
      </c>
      <c r="C282" t="s">
        <v>283</v>
      </c>
      <c r="D282" s="3">
        <v>0</v>
      </c>
      <c r="E282" s="3">
        <v>0</v>
      </c>
    </row>
    <row r="283" spans="1:5" x14ac:dyDescent="0.25">
      <c r="A283">
        <v>2174</v>
      </c>
      <c r="B283">
        <v>1</v>
      </c>
      <c r="C283" t="s">
        <v>284</v>
      </c>
      <c r="D283" s="3">
        <v>0</v>
      </c>
      <c r="E283" s="3">
        <v>0</v>
      </c>
    </row>
    <row r="284" spans="1:5" x14ac:dyDescent="0.25">
      <c r="A284">
        <v>2176</v>
      </c>
      <c r="B284">
        <v>1</v>
      </c>
      <c r="C284" t="s">
        <v>285</v>
      </c>
      <c r="D284" s="3">
        <v>0</v>
      </c>
      <c r="E284" s="3">
        <v>0</v>
      </c>
    </row>
    <row r="285" spans="1:5" x14ac:dyDescent="0.25">
      <c r="A285">
        <v>2180</v>
      </c>
      <c r="B285">
        <v>1</v>
      </c>
      <c r="C285" t="s">
        <v>286</v>
      </c>
      <c r="D285" s="3">
        <v>0</v>
      </c>
      <c r="E285" s="3">
        <v>0</v>
      </c>
    </row>
    <row r="286" spans="1:5" x14ac:dyDescent="0.25">
      <c r="A286">
        <v>2184</v>
      </c>
      <c r="B286">
        <v>1</v>
      </c>
      <c r="C286" t="s">
        <v>287</v>
      </c>
      <c r="D286" s="3">
        <v>0</v>
      </c>
      <c r="E286" s="3">
        <v>0</v>
      </c>
    </row>
    <row r="287" spans="1:5" x14ac:dyDescent="0.25">
      <c r="A287">
        <v>2190</v>
      </c>
      <c r="B287">
        <v>1</v>
      </c>
      <c r="C287" t="s">
        <v>288</v>
      </c>
      <c r="D287" s="3">
        <v>0</v>
      </c>
      <c r="E287" s="3">
        <v>0</v>
      </c>
    </row>
    <row r="288" spans="1:5" x14ac:dyDescent="0.25">
      <c r="A288">
        <v>2198</v>
      </c>
      <c r="B288">
        <v>1</v>
      </c>
      <c r="C288" t="s">
        <v>289</v>
      </c>
      <c r="D288" s="3">
        <v>0</v>
      </c>
      <c r="E288" s="3">
        <v>0</v>
      </c>
    </row>
    <row r="289" spans="1:5" x14ac:dyDescent="0.25">
      <c r="A289">
        <v>2215</v>
      </c>
      <c r="B289">
        <v>1</v>
      </c>
      <c r="C289" t="s">
        <v>290</v>
      </c>
      <c r="D289" s="3">
        <v>0</v>
      </c>
      <c r="E289" s="3">
        <v>0</v>
      </c>
    </row>
    <row r="290" spans="1:5" x14ac:dyDescent="0.25">
      <c r="A290">
        <v>2310</v>
      </c>
      <c r="B290">
        <v>1</v>
      </c>
      <c r="C290" t="s">
        <v>291</v>
      </c>
      <c r="D290" s="3">
        <v>0</v>
      </c>
      <c r="E290" s="3">
        <v>0</v>
      </c>
    </row>
    <row r="291" spans="1:5" x14ac:dyDescent="0.25">
      <c r="A291">
        <v>2311</v>
      </c>
      <c r="B291">
        <v>1</v>
      </c>
      <c r="C291" t="s">
        <v>292</v>
      </c>
      <c r="D291" s="3">
        <v>0</v>
      </c>
      <c r="E291" s="3">
        <v>0</v>
      </c>
    </row>
    <row r="292" spans="1:5" x14ac:dyDescent="0.25">
      <c r="A292">
        <v>2342</v>
      </c>
      <c r="B292">
        <v>1</v>
      </c>
      <c r="C292" t="s">
        <v>293</v>
      </c>
      <c r="D292" s="3">
        <v>0</v>
      </c>
      <c r="E292" s="3">
        <v>0</v>
      </c>
    </row>
    <row r="293" spans="1:5" x14ac:dyDescent="0.25">
      <c r="A293">
        <v>2358</v>
      </c>
      <c r="B293">
        <v>1</v>
      </c>
      <c r="C293" t="s">
        <v>294</v>
      </c>
      <c r="D293" s="3">
        <v>0</v>
      </c>
      <c r="E293" s="3">
        <v>0</v>
      </c>
    </row>
    <row r="294" spans="1:5" x14ac:dyDescent="0.25">
      <c r="A294">
        <v>2364</v>
      </c>
      <c r="B294">
        <v>1</v>
      </c>
      <c r="C294" t="s">
        <v>295</v>
      </c>
      <c r="D294" s="3">
        <v>0</v>
      </c>
      <c r="E294" s="3">
        <v>0</v>
      </c>
    </row>
    <row r="295" spans="1:5" x14ac:dyDescent="0.25">
      <c r="A295">
        <v>2365</v>
      </c>
      <c r="B295">
        <v>1</v>
      </c>
      <c r="C295" t="s">
        <v>296</v>
      </c>
      <c r="D295" s="3">
        <v>0</v>
      </c>
      <c r="E295" s="3">
        <v>0</v>
      </c>
    </row>
    <row r="296" spans="1:5" x14ac:dyDescent="0.25">
      <c r="A296">
        <v>2396</v>
      </c>
      <c r="B296">
        <v>1</v>
      </c>
      <c r="C296" t="s">
        <v>297</v>
      </c>
      <c r="D296" s="3">
        <v>0</v>
      </c>
      <c r="E296" s="3">
        <v>0</v>
      </c>
    </row>
    <row r="297" spans="1:5" x14ac:dyDescent="0.25">
      <c r="A297">
        <v>2397</v>
      </c>
      <c r="B297">
        <v>1</v>
      </c>
      <c r="C297" t="s">
        <v>298</v>
      </c>
      <c r="D297" s="3">
        <v>0</v>
      </c>
      <c r="E297" s="3">
        <v>0</v>
      </c>
    </row>
    <row r="298" spans="1:5" x14ac:dyDescent="0.25">
      <c r="A298">
        <v>2448</v>
      </c>
      <c r="B298">
        <v>1</v>
      </c>
      <c r="C298" t="s">
        <v>299</v>
      </c>
      <c r="D298" s="3">
        <v>0</v>
      </c>
      <c r="E298" s="3">
        <v>0</v>
      </c>
    </row>
    <row r="299" spans="1:5" x14ac:dyDescent="0.25">
      <c r="A299">
        <v>2527</v>
      </c>
      <c r="B299">
        <v>1</v>
      </c>
      <c r="C299" t="s">
        <v>300</v>
      </c>
      <c r="D299" s="3">
        <v>0</v>
      </c>
      <c r="E299" s="3">
        <v>0</v>
      </c>
    </row>
    <row r="300" spans="1:5" x14ac:dyDescent="0.25">
      <c r="A300">
        <v>2534</v>
      </c>
      <c r="B300">
        <v>1</v>
      </c>
      <c r="C300" t="s">
        <v>301</v>
      </c>
      <c r="D300" s="3">
        <v>0</v>
      </c>
      <c r="E300" s="3">
        <v>0</v>
      </c>
    </row>
    <row r="301" spans="1:5" x14ac:dyDescent="0.25">
      <c r="A301">
        <v>2536</v>
      </c>
      <c r="B301">
        <v>1</v>
      </c>
      <c r="C301" t="s">
        <v>302</v>
      </c>
      <c r="D301" s="3">
        <v>0</v>
      </c>
      <c r="E301" s="3">
        <v>0</v>
      </c>
    </row>
    <row r="302" spans="1:5" x14ac:dyDescent="0.25">
      <c r="A302">
        <v>2580</v>
      </c>
      <c r="B302">
        <v>1</v>
      </c>
      <c r="C302" t="s">
        <v>303</v>
      </c>
      <c r="D302" s="3">
        <v>0</v>
      </c>
      <c r="E302" s="3">
        <v>0</v>
      </c>
    </row>
    <row r="303" spans="1:5" x14ac:dyDescent="0.25">
      <c r="A303">
        <v>2609</v>
      </c>
      <c r="B303">
        <v>1</v>
      </c>
      <c r="C303" t="s">
        <v>304</v>
      </c>
      <c r="D303" s="3">
        <v>0</v>
      </c>
      <c r="E303" s="3">
        <v>0</v>
      </c>
    </row>
    <row r="304" spans="1:5" x14ac:dyDescent="0.25">
      <c r="A304">
        <v>2683</v>
      </c>
      <c r="B304">
        <v>1</v>
      </c>
      <c r="C304" t="s">
        <v>305</v>
      </c>
      <c r="D304" s="3">
        <v>0</v>
      </c>
      <c r="E304" s="3">
        <v>0</v>
      </c>
    </row>
    <row r="305" spans="1:5" x14ac:dyDescent="0.25">
      <c r="A305">
        <v>2687</v>
      </c>
      <c r="B305">
        <v>1</v>
      </c>
      <c r="C305" t="s">
        <v>306</v>
      </c>
      <c r="D305" s="3">
        <v>0</v>
      </c>
      <c r="E305" s="3">
        <v>0</v>
      </c>
    </row>
    <row r="306" spans="1:5" x14ac:dyDescent="0.25">
      <c r="A306">
        <v>2689</v>
      </c>
      <c r="B306">
        <v>1</v>
      </c>
      <c r="C306" t="s">
        <v>307</v>
      </c>
      <c r="D306" s="3">
        <v>0</v>
      </c>
      <c r="E306" s="3">
        <v>0</v>
      </c>
    </row>
    <row r="307" spans="1:5" x14ac:dyDescent="0.25">
      <c r="A307">
        <v>2711</v>
      </c>
      <c r="B307">
        <v>1</v>
      </c>
      <c r="C307" t="s">
        <v>308</v>
      </c>
      <c r="D307" s="3">
        <v>0</v>
      </c>
      <c r="E307" s="3">
        <v>0</v>
      </c>
    </row>
    <row r="308" spans="1:5" x14ac:dyDescent="0.25">
      <c r="A308">
        <v>2752</v>
      </c>
      <c r="B308">
        <v>1</v>
      </c>
      <c r="C308" t="s">
        <v>309</v>
      </c>
      <c r="D308" s="3">
        <v>0</v>
      </c>
      <c r="E308" s="3">
        <v>0</v>
      </c>
    </row>
    <row r="309" spans="1:5" x14ac:dyDescent="0.25">
      <c r="A309">
        <v>2753</v>
      </c>
      <c r="B309">
        <v>1</v>
      </c>
      <c r="C309" t="s">
        <v>310</v>
      </c>
      <c r="D309" s="3">
        <v>0</v>
      </c>
      <c r="E309" s="3">
        <v>0</v>
      </c>
    </row>
    <row r="310" spans="1:5" x14ac:dyDescent="0.25">
      <c r="A310">
        <v>2754</v>
      </c>
      <c r="B310">
        <v>1</v>
      </c>
      <c r="C310" t="s">
        <v>311</v>
      </c>
      <c r="D310" s="3">
        <v>0</v>
      </c>
      <c r="E310" s="3">
        <v>0</v>
      </c>
    </row>
    <row r="311" spans="1:5" x14ac:dyDescent="0.25">
      <c r="A311">
        <v>2759</v>
      </c>
      <c r="B311">
        <v>1</v>
      </c>
      <c r="C311" t="s">
        <v>312</v>
      </c>
      <c r="D311" s="3">
        <v>0</v>
      </c>
      <c r="E311" s="3">
        <v>0</v>
      </c>
    </row>
    <row r="312" spans="1:5" x14ac:dyDescent="0.25">
      <c r="A312">
        <v>2769</v>
      </c>
      <c r="B312">
        <v>1</v>
      </c>
      <c r="C312" t="s">
        <v>313</v>
      </c>
      <c r="D312" s="3">
        <v>0</v>
      </c>
      <c r="E312" s="3">
        <v>0</v>
      </c>
    </row>
    <row r="313" spans="1:5" x14ac:dyDescent="0.25">
      <c r="A313">
        <v>2805</v>
      </c>
      <c r="B313">
        <v>1</v>
      </c>
      <c r="C313" t="s">
        <v>314</v>
      </c>
      <c r="D313" s="3">
        <v>0</v>
      </c>
      <c r="E313" s="3">
        <v>0</v>
      </c>
    </row>
    <row r="314" spans="1:5" x14ac:dyDescent="0.25">
      <c r="A314">
        <v>2835</v>
      </c>
      <c r="B314">
        <v>1</v>
      </c>
      <c r="C314" t="s">
        <v>315</v>
      </c>
      <c r="D314" s="3">
        <v>0</v>
      </c>
      <c r="E314" s="3">
        <v>0</v>
      </c>
    </row>
    <row r="315" spans="1:5" x14ac:dyDescent="0.25">
      <c r="A315">
        <v>2853</v>
      </c>
      <c r="B315">
        <v>1</v>
      </c>
      <c r="C315" t="s">
        <v>316</v>
      </c>
      <c r="D315" s="3">
        <v>0</v>
      </c>
      <c r="E315" s="3">
        <v>0</v>
      </c>
    </row>
    <row r="316" spans="1:5" x14ac:dyDescent="0.25">
      <c r="A316">
        <v>2854</v>
      </c>
      <c r="B316">
        <v>1</v>
      </c>
      <c r="C316" t="s">
        <v>317</v>
      </c>
      <c r="D316" s="3">
        <v>0</v>
      </c>
      <c r="E316" s="3">
        <v>0</v>
      </c>
    </row>
    <row r="317" spans="1:5" x14ac:dyDescent="0.25">
      <c r="A317">
        <v>2856</v>
      </c>
      <c r="B317">
        <v>1</v>
      </c>
      <c r="C317" t="s">
        <v>318</v>
      </c>
      <c r="D317" s="3">
        <v>0</v>
      </c>
      <c r="E317" s="3">
        <v>0</v>
      </c>
    </row>
    <row r="318" spans="1:5" x14ac:dyDescent="0.25">
      <c r="A318">
        <v>2859</v>
      </c>
      <c r="B318">
        <v>1</v>
      </c>
      <c r="C318" t="s">
        <v>319</v>
      </c>
      <c r="D318" s="3">
        <v>0</v>
      </c>
      <c r="E318" s="3">
        <v>0</v>
      </c>
    </row>
    <row r="319" spans="1:5" x14ac:dyDescent="0.25">
      <c r="A319">
        <v>2860</v>
      </c>
      <c r="B319">
        <v>1</v>
      </c>
      <c r="C319" t="s">
        <v>320</v>
      </c>
      <c r="D319" s="3">
        <v>0</v>
      </c>
      <c r="E319" s="3">
        <v>0</v>
      </c>
    </row>
    <row r="320" spans="1:5" x14ac:dyDescent="0.25">
      <c r="A320">
        <v>2884</v>
      </c>
      <c r="B320">
        <v>1</v>
      </c>
      <c r="C320" t="s">
        <v>321</v>
      </c>
      <c r="D320" s="3">
        <v>0</v>
      </c>
      <c r="E320" s="3">
        <v>0</v>
      </c>
    </row>
    <row r="321" spans="1:5" x14ac:dyDescent="0.25">
      <c r="A321">
        <v>2886</v>
      </c>
      <c r="B321">
        <v>1</v>
      </c>
      <c r="C321" t="s">
        <v>322</v>
      </c>
      <c r="D321" s="3">
        <v>0</v>
      </c>
      <c r="E321" s="3">
        <v>0</v>
      </c>
    </row>
    <row r="322" spans="1:5" x14ac:dyDescent="0.25">
      <c r="A322">
        <v>2888</v>
      </c>
      <c r="B322">
        <v>1</v>
      </c>
      <c r="C322" t="s">
        <v>323</v>
      </c>
      <c r="D322" s="3">
        <v>0</v>
      </c>
      <c r="E322" s="3">
        <v>0</v>
      </c>
    </row>
    <row r="323" spans="1:5" x14ac:dyDescent="0.25">
      <c r="A323">
        <v>2889</v>
      </c>
      <c r="B323">
        <v>1</v>
      </c>
      <c r="C323" t="s">
        <v>324</v>
      </c>
      <c r="D323" s="3">
        <v>0</v>
      </c>
      <c r="E323" s="3">
        <v>0</v>
      </c>
    </row>
    <row r="324" spans="1:5" x14ac:dyDescent="0.25">
      <c r="A324">
        <v>2890</v>
      </c>
      <c r="B324">
        <v>1</v>
      </c>
      <c r="C324" t="s">
        <v>325</v>
      </c>
      <c r="D324" s="3">
        <v>0</v>
      </c>
      <c r="E324" s="3">
        <v>0</v>
      </c>
    </row>
    <row r="325" spans="1:5" x14ac:dyDescent="0.25">
      <c r="A325">
        <v>2895</v>
      </c>
      <c r="B325">
        <v>1</v>
      </c>
      <c r="C325" t="s">
        <v>326</v>
      </c>
      <c r="D325" s="3">
        <v>0</v>
      </c>
      <c r="E325" s="3">
        <v>0</v>
      </c>
    </row>
    <row r="326" spans="1:5" x14ac:dyDescent="0.25">
      <c r="A326">
        <v>2897</v>
      </c>
      <c r="B326">
        <v>1</v>
      </c>
      <c r="C326" t="s">
        <v>327</v>
      </c>
      <c r="D326" s="3">
        <v>0</v>
      </c>
      <c r="E326" s="3">
        <v>0</v>
      </c>
    </row>
    <row r="327" spans="1:5" x14ac:dyDescent="0.25">
      <c r="A327">
        <v>2898</v>
      </c>
      <c r="B327">
        <v>1</v>
      </c>
      <c r="C327" t="s">
        <v>328</v>
      </c>
      <c r="D327" s="3">
        <v>0</v>
      </c>
      <c r="E327" s="3">
        <v>0</v>
      </c>
    </row>
    <row r="328" spans="1:5" x14ac:dyDescent="0.25">
      <c r="A328">
        <v>2899</v>
      </c>
      <c r="B328">
        <v>1</v>
      </c>
      <c r="C328" t="s">
        <v>329</v>
      </c>
      <c r="D328" s="3">
        <v>0</v>
      </c>
      <c r="E328" s="3">
        <v>0</v>
      </c>
    </row>
    <row r="329" spans="1:5" x14ac:dyDescent="0.25">
      <c r="A329">
        <v>2902</v>
      </c>
      <c r="B329">
        <v>1</v>
      </c>
      <c r="C329" t="s">
        <v>330</v>
      </c>
      <c r="D329" s="3">
        <v>0</v>
      </c>
      <c r="E329" s="3">
        <v>0</v>
      </c>
    </row>
    <row r="330" spans="1:5" x14ac:dyDescent="0.25">
      <c r="A330">
        <v>2903</v>
      </c>
      <c r="B330">
        <v>1</v>
      </c>
      <c r="C330" t="s">
        <v>331</v>
      </c>
      <c r="D330" s="3">
        <v>0</v>
      </c>
      <c r="E330" s="3">
        <v>0</v>
      </c>
    </row>
    <row r="331" spans="1:5" x14ac:dyDescent="0.25">
      <c r="A331">
        <v>2904</v>
      </c>
      <c r="B331">
        <v>1</v>
      </c>
      <c r="C331" t="s">
        <v>332</v>
      </c>
      <c r="D331" s="3">
        <v>0</v>
      </c>
      <c r="E331" s="3">
        <v>0</v>
      </c>
    </row>
    <row r="332" spans="1:5" x14ac:dyDescent="0.25">
      <c r="A332">
        <v>2905</v>
      </c>
      <c r="B332">
        <v>1</v>
      </c>
      <c r="C332" t="s">
        <v>333</v>
      </c>
      <c r="D332" s="3">
        <v>0</v>
      </c>
      <c r="E332" s="3">
        <v>0</v>
      </c>
    </row>
    <row r="333" spans="1:5" x14ac:dyDescent="0.25">
      <c r="A333">
        <v>2906</v>
      </c>
      <c r="B333">
        <v>1</v>
      </c>
      <c r="C333" t="s">
        <v>334</v>
      </c>
      <c r="D333" s="3">
        <v>0</v>
      </c>
      <c r="E333" s="3">
        <v>0</v>
      </c>
    </row>
    <row r="334" spans="1:5" x14ac:dyDescent="0.25">
      <c r="A334">
        <v>2907</v>
      </c>
      <c r="B334">
        <v>1</v>
      </c>
      <c r="C334" t="s">
        <v>335</v>
      </c>
      <c r="D334" s="3">
        <v>0</v>
      </c>
      <c r="E334" s="3">
        <v>0</v>
      </c>
    </row>
    <row r="335" spans="1:5" x14ac:dyDescent="0.25">
      <c r="A335">
        <v>2908</v>
      </c>
      <c r="B335">
        <v>1</v>
      </c>
      <c r="C335" t="s">
        <v>336</v>
      </c>
      <c r="D335" s="3">
        <v>0</v>
      </c>
      <c r="E335" s="3">
        <v>0</v>
      </c>
    </row>
    <row r="336" spans="1:5" x14ac:dyDescent="0.25">
      <c r="A336">
        <v>3000</v>
      </c>
      <c r="B336">
        <v>1</v>
      </c>
      <c r="C336" t="s">
        <v>337</v>
      </c>
      <c r="D336" s="3">
        <v>0</v>
      </c>
      <c r="E336" s="3">
        <v>0</v>
      </c>
    </row>
    <row r="337" spans="1:5" x14ac:dyDescent="0.25">
      <c r="A337">
        <v>3999</v>
      </c>
      <c r="B337">
        <v>1</v>
      </c>
      <c r="C337" t="s">
        <v>338</v>
      </c>
      <c r="D337" s="3">
        <v>0</v>
      </c>
      <c r="E337" s="3">
        <v>0</v>
      </c>
    </row>
    <row r="338" spans="1:5" x14ac:dyDescent="0.25">
      <c r="A338">
        <v>4000</v>
      </c>
      <c r="B338">
        <v>7</v>
      </c>
      <c r="C338" t="s">
        <v>339</v>
      </c>
      <c r="D338" s="3">
        <v>0</v>
      </c>
      <c r="E338" s="3">
        <v>0</v>
      </c>
    </row>
    <row r="339" spans="1:5" x14ac:dyDescent="0.25">
      <c r="A339">
        <v>4001</v>
      </c>
      <c r="B339">
        <v>7</v>
      </c>
      <c r="C339" t="s">
        <v>340</v>
      </c>
      <c r="D339" s="3">
        <v>0</v>
      </c>
      <c r="E339" s="3">
        <v>0</v>
      </c>
    </row>
    <row r="340" spans="1:5" x14ac:dyDescent="0.25">
      <c r="A340">
        <v>4003</v>
      </c>
      <c r="B340">
        <v>7</v>
      </c>
      <c r="C340" t="s">
        <v>341</v>
      </c>
      <c r="D340" s="3">
        <v>0</v>
      </c>
      <c r="E340" s="3">
        <v>0</v>
      </c>
    </row>
    <row r="341" spans="1:5" x14ac:dyDescent="0.25">
      <c r="A341">
        <v>4004</v>
      </c>
      <c r="B341">
        <v>7</v>
      </c>
      <c r="C341" t="s">
        <v>342</v>
      </c>
      <c r="D341" s="3">
        <v>0</v>
      </c>
      <c r="E341" s="3">
        <v>0</v>
      </c>
    </row>
    <row r="342" spans="1:5" x14ac:dyDescent="0.25">
      <c r="A342">
        <v>4005</v>
      </c>
      <c r="B342">
        <v>7</v>
      </c>
      <c r="C342" t="s">
        <v>343</v>
      </c>
      <c r="D342" s="3">
        <v>0</v>
      </c>
      <c r="E342" s="3">
        <v>0</v>
      </c>
    </row>
    <row r="343" spans="1:5" x14ac:dyDescent="0.25">
      <c r="A343">
        <v>4007</v>
      </c>
      <c r="B343">
        <v>7</v>
      </c>
      <c r="C343" t="s">
        <v>344</v>
      </c>
      <c r="D343" s="3">
        <v>0</v>
      </c>
      <c r="E343" s="3">
        <v>0</v>
      </c>
    </row>
    <row r="344" spans="1:5" x14ac:dyDescent="0.25">
      <c r="A344">
        <v>4008</v>
      </c>
      <c r="B344">
        <v>7</v>
      </c>
      <c r="C344" t="s">
        <v>345</v>
      </c>
      <c r="D344" s="3">
        <v>0</v>
      </c>
      <c r="E344" s="3">
        <v>0</v>
      </c>
    </row>
    <row r="345" spans="1:5" x14ac:dyDescent="0.25">
      <c r="A345">
        <v>4011</v>
      </c>
      <c r="B345">
        <v>7</v>
      </c>
      <c r="C345" t="s">
        <v>346</v>
      </c>
      <c r="D345" s="3">
        <v>0</v>
      </c>
      <c r="E345" s="3">
        <v>0</v>
      </c>
    </row>
    <row r="346" spans="1:5" x14ac:dyDescent="0.25">
      <c r="A346">
        <v>4015</v>
      </c>
      <c r="B346">
        <v>7</v>
      </c>
      <c r="C346" t="s">
        <v>347</v>
      </c>
      <c r="D346" s="3">
        <v>0</v>
      </c>
      <c r="E346" s="3">
        <v>0</v>
      </c>
    </row>
    <row r="347" spans="1:5" x14ac:dyDescent="0.25">
      <c r="A347">
        <v>4016</v>
      </c>
      <c r="B347">
        <v>7</v>
      </c>
      <c r="C347" t="s">
        <v>348</v>
      </c>
      <c r="D347" s="3">
        <v>0</v>
      </c>
      <c r="E347" s="3">
        <v>0</v>
      </c>
    </row>
    <row r="348" spans="1:5" x14ac:dyDescent="0.25">
      <c r="A348">
        <v>4017</v>
      </c>
      <c r="B348">
        <v>7</v>
      </c>
      <c r="C348" t="s">
        <v>349</v>
      </c>
      <c r="D348" s="3">
        <v>0</v>
      </c>
      <c r="E348" s="3">
        <v>0</v>
      </c>
    </row>
    <row r="349" spans="1:5" x14ac:dyDescent="0.25">
      <c r="A349">
        <v>4018</v>
      </c>
      <c r="B349">
        <v>7</v>
      </c>
      <c r="C349" t="s">
        <v>350</v>
      </c>
      <c r="D349" s="3">
        <v>0</v>
      </c>
      <c r="E349" s="3">
        <v>0</v>
      </c>
    </row>
    <row r="350" spans="1:5" x14ac:dyDescent="0.25">
      <c r="A350">
        <v>4020</v>
      </c>
      <c r="B350">
        <v>7</v>
      </c>
      <c r="C350" t="s">
        <v>351</v>
      </c>
      <c r="D350" s="3">
        <v>0</v>
      </c>
      <c r="E350" s="3">
        <v>0</v>
      </c>
    </row>
    <row r="351" spans="1:5" x14ac:dyDescent="0.25">
      <c r="A351">
        <v>4025</v>
      </c>
      <c r="B351">
        <v>7</v>
      </c>
      <c r="C351" t="s">
        <v>352</v>
      </c>
      <c r="D351" s="3">
        <v>0</v>
      </c>
      <c r="E351" s="3">
        <v>0</v>
      </c>
    </row>
    <row r="352" spans="1:5" x14ac:dyDescent="0.25">
      <c r="A352">
        <v>4026</v>
      </c>
      <c r="B352">
        <v>7</v>
      </c>
      <c r="C352" t="s">
        <v>353</v>
      </c>
      <c r="D352" s="3">
        <v>0</v>
      </c>
      <c r="E352" s="3">
        <v>0</v>
      </c>
    </row>
    <row r="353" spans="1:5" x14ac:dyDescent="0.25">
      <c r="A353">
        <v>4027</v>
      </c>
      <c r="B353">
        <v>7</v>
      </c>
      <c r="C353" t="s">
        <v>354</v>
      </c>
      <c r="D353" s="3">
        <v>0</v>
      </c>
      <c r="E353" s="3">
        <v>0</v>
      </c>
    </row>
    <row r="354" spans="1:5" x14ac:dyDescent="0.25">
      <c r="A354">
        <v>4029</v>
      </c>
      <c r="B354">
        <v>7</v>
      </c>
      <c r="C354" t="s">
        <v>355</v>
      </c>
      <c r="D354" s="3">
        <v>0</v>
      </c>
      <c r="E354" s="3">
        <v>0</v>
      </c>
    </row>
    <row r="355" spans="1:5" x14ac:dyDescent="0.25">
      <c r="A355">
        <v>4030</v>
      </c>
      <c r="B355">
        <v>7</v>
      </c>
      <c r="C355" t="s">
        <v>356</v>
      </c>
      <c r="D355" s="3">
        <v>0</v>
      </c>
      <c r="E355" s="3">
        <v>0</v>
      </c>
    </row>
    <row r="356" spans="1:5" x14ac:dyDescent="0.25">
      <c r="A356">
        <v>4031</v>
      </c>
      <c r="B356">
        <v>7</v>
      </c>
      <c r="C356" t="s">
        <v>357</v>
      </c>
      <c r="D356" s="3">
        <v>0</v>
      </c>
      <c r="E356" s="3">
        <v>0</v>
      </c>
    </row>
    <row r="357" spans="1:5" x14ac:dyDescent="0.25">
      <c r="A357">
        <v>4032</v>
      </c>
      <c r="B357">
        <v>7</v>
      </c>
      <c r="C357" t="s">
        <v>358</v>
      </c>
      <c r="D357" s="3">
        <v>0</v>
      </c>
      <c r="E357" s="3">
        <v>0</v>
      </c>
    </row>
    <row r="358" spans="1:5" x14ac:dyDescent="0.25">
      <c r="A358">
        <v>4035</v>
      </c>
      <c r="B358">
        <v>7</v>
      </c>
      <c r="C358" t="s">
        <v>359</v>
      </c>
      <c r="D358" s="3">
        <v>15768</v>
      </c>
      <c r="E358" s="3">
        <v>15768</v>
      </c>
    </row>
    <row r="359" spans="1:5" x14ac:dyDescent="0.25">
      <c r="A359">
        <v>4036</v>
      </c>
      <c r="B359">
        <v>7</v>
      </c>
      <c r="C359" t="s">
        <v>360</v>
      </c>
      <c r="D359" s="3">
        <v>0</v>
      </c>
      <c r="E359" s="3">
        <v>0</v>
      </c>
    </row>
    <row r="360" spans="1:5" x14ac:dyDescent="0.25">
      <c r="A360">
        <v>4038</v>
      </c>
      <c r="B360">
        <v>7</v>
      </c>
      <c r="C360" t="s">
        <v>361</v>
      </c>
      <c r="D360" s="3">
        <v>0</v>
      </c>
      <c r="E360" s="3">
        <v>0</v>
      </c>
    </row>
    <row r="361" spans="1:5" x14ac:dyDescent="0.25">
      <c r="A361">
        <v>4039</v>
      </c>
      <c r="B361">
        <v>7</v>
      </c>
      <c r="C361" t="s">
        <v>362</v>
      </c>
      <c r="D361" s="3">
        <v>0</v>
      </c>
      <c r="E361" s="3">
        <v>0</v>
      </c>
    </row>
    <row r="362" spans="1:5" x14ac:dyDescent="0.25">
      <c r="A362">
        <v>4042</v>
      </c>
      <c r="B362">
        <v>7</v>
      </c>
      <c r="C362" t="s">
        <v>363</v>
      </c>
      <c r="D362" s="3">
        <v>0</v>
      </c>
      <c r="E362" s="3">
        <v>0</v>
      </c>
    </row>
    <row r="363" spans="1:5" x14ac:dyDescent="0.25">
      <c r="A363">
        <v>4043</v>
      </c>
      <c r="B363">
        <v>7</v>
      </c>
      <c r="C363" t="s">
        <v>364</v>
      </c>
      <c r="D363" s="3">
        <v>0</v>
      </c>
      <c r="E363" s="3">
        <v>0</v>
      </c>
    </row>
    <row r="364" spans="1:5" x14ac:dyDescent="0.25">
      <c r="A364">
        <v>4049</v>
      </c>
      <c r="B364">
        <v>7</v>
      </c>
      <c r="C364" t="s">
        <v>365</v>
      </c>
      <c r="D364" s="3">
        <v>0</v>
      </c>
      <c r="E364" s="3">
        <v>0</v>
      </c>
    </row>
    <row r="365" spans="1:5" x14ac:dyDescent="0.25">
      <c r="A365">
        <v>4050</v>
      </c>
      <c r="B365">
        <v>7</v>
      </c>
      <c r="C365" t="s">
        <v>366</v>
      </c>
      <c r="D365" s="3">
        <v>0</v>
      </c>
      <c r="E365" s="3">
        <v>0</v>
      </c>
    </row>
    <row r="366" spans="1:5" x14ac:dyDescent="0.25">
      <c r="A366">
        <v>4053</v>
      </c>
      <c r="B366">
        <v>7</v>
      </c>
      <c r="C366" t="s">
        <v>367</v>
      </c>
      <c r="D366" s="3">
        <v>0</v>
      </c>
      <c r="E366" s="3">
        <v>0</v>
      </c>
    </row>
    <row r="367" spans="1:5" x14ac:dyDescent="0.25">
      <c r="A367">
        <v>4054</v>
      </c>
      <c r="B367">
        <v>7</v>
      </c>
      <c r="C367" t="s">
        <v>368</v>
      </c>
      <c r="D367" s="3">
        <v>0</v>
      </c>
      <c r="E367" s="3">
        <v>0</v>
      </c>
    </row>
    <row r="368" spans="1:5" x14ac:dyDescent="0.25">
      <c r="A368">
        <v>4055</v>
      </c>
      <c r="B368">
        <v>7</v>
      </c>
      <c r="C368" t="s">
        <v>369</v>
      </c>
      <c r="D368" s="3">
        <v>0</v>
      </c>
      <c r="E368" s="3">
        <v>0</v>
      </c>
    </row>
    <row r="369" spans="1:5" x14ac:dyDescent="0.25">
      <c r="A369">
        <v>4056</v>
      </c>
      <c r="B369">
        <v>7</v>
      </c>
      <c r="C369" t="s">
        <v>370</v>
      </c>
      <c r="D369" s="3">
        <v>0</v>
      </c>
      <c r="E369" s="3">
        <v>0</v>
      </c>
    </row>
    <row r="370" spans="1:5" x14ac:dyDescent="0.25">
      <c r="A370">
        <v>4057</v>
      </c>
      <c r="B370">
        <v>7</v>
      </c>
      <c r="C370" t="s">
        <v>371</v>
      </c>
      <c r="D370" s="3">
        <v>0</v>
      </c>
      <c r="E370" s="3">
        <v>0</v>
      </c>
    </row>
    <row r="371" spans="1:5" x14ac:dyDescent="0.25">
      <c r="A371">
        <v>4058</v>
      </c>
      <c r="B371">
        <v>7</v>
      </c>
      <c r="C371" t="s">
        <v>372</v>
      </c>
      <c r="D371" s="3">
        <v>0</v>
      </c>
      <c r="E371" s="3">
        <v>0</v>
      </c>
    </row>
    <row r="372" spans="1:5" x14ac:dyDescent="0.25">
      <c r="A372">
        <v>4059</v>
      </c>
      <c r="B372">
        <v>7</v>
      </c>
      <c r="C372" t="s">
        <v>373</v>
      </c>
      <c r="D372" s="3">
        <v>0</v>
      </c>
      <c r="E372" s="3">
        <v>0</v>
      </c>
    </row>
    <row r="373" spans="1:5" x14ac:dyDescent="0.25">
      <c r="A373">
        <v>4064</v>
      </c>
      <c r="B373">
        <v>7</v>
      </c>
      <c r="C373" t="s">
        <v>374</v>
      </c>
      <c r="D373" s="3">
        <v>3653.3099999999977</v>
      </c>
      <c r="E373" s="3">
        <v>3689.8300000000017</v>
      </c>
    </row>
    <row r="374" spans="1:5" x14ac:dyDescent="0.25">
      <c r="A374">
        <v>4066</v>
      </c>
      <c r="B374">
        <v>7</v>
      </c>
      <c r="C374" t="s">
        <v>375</v>
      </c>
      <c r="D374" s="3">
        <v>0</v>
      </c>
      <c r="E374" s="3">
        <v>0</v>
      </c>
    </row>
    <row r="375" spans="1:5" x14ac:dyDescent="0.25">
      <c r="A375">
        <v>4067</v>
      </c>
      <c r="B375">
        <v>7</v>
      </c>
      <c r="C375" t="s">
        <v>376</v>
      </c>
      <c r="D375" s="3">
        <v>0</v>
      </c>
      <c r="E375" s="3">
        <v>0</v>
      </c>
    </row>
    <row r="376" spans="1:5" x14ac:dyDescent="0.25">
      <c r="A376">
        <v>4068</v>
      </c>
      <c r="B376">
        <v>7</v>
      </c>
      <c r="C376" t="s">
        <v>377</v>
      </c>
      <c r="D376" s="3">
        <v>28382.400000000023</v>
      </c>
      <c r="E376" s="3">
        <v>28382.400000000023</v>
      </c>
    </row>
    <row r="377" spans="1:5" x14ac:dyDescent="0.25">
      <c r="A377">
        <v>4070</v>
      </c>
      <c r="B377">
        <v>7</v>
      </c>
      <c r="C377" t="s">
        <v>378</v>
      </c>
      <c r="D377" s="3">
        <v>0</v>
      </c>
      <c r="E377" s="3">
        <v>0</v>
      </c>
    </row>
    <row r="378" spans="1:5" x14ac:dyDescent="0.25">
      <c r="A378">
        <v>4073</v>
      </c>
      <c r="B378">
        <v>7</v>
      </c>
      <c r="C378" t="s">
        <v>379</v>
      </c>
      <c r="D378" s="3">
        <v>0</v>
      </c>
      <c r="E378" s="3">
        <v>0</v>
      </c>
    </row>
    <row r="379" spans="1:5" x14ac:dyDescent="0.25">
      <c r="A379">
        <v>4074</v>
      </c>
      <c r="B379">
        <v>7</v>
      </c>
      <c r="C379" t="s">
        <v>380</v>
      </c>
      <c r="D379" s="3">
        <v>0</v>
      </c>
      <c r="E379" s="3">
        <v>0</v>
      </c>
    </row>
    <row r="380" spans="1:5" x14ac:dyDescent="0.25">
      <c r="A380">
        <v>4075</v>
      </c>
      <c r="B380">
        <v>7</v>
      </c>
      <c r="C380" t="s">
        <v>381</v>
      </c>
      <c r="D380" s="3">
        <v>0</v>
      </c>
      <c r="E380" s="3">
        <v>0</v>
      </c>
    </row>
    <row r="381" spans="1:5" x14ac:dyDescent="0.25">
      <c r="A381">
        <v>4077</v>
      </c>
      <c r="B381">
        <v>7</v>
      </c>
      <c r="C381" t="s">
        <v>382</v>
      </c>
      <c r="D381" s="3">
        <v>0</v>
      </c>
      <c r="E381" s="3">
        <v>0</v>
      </c>
    </row>
    <row r="382" spans="1:5" x14ac:dyDescent="0.25">
      <c r="A382">
        <v>4078</v>
      </c>
      <c r="B382">
        <v>7</v>
      </c>
      <c r="C382" t="s">
        <v>383</v>
      </c>
      <c r="D382" s="3">
        <v>0</v>
      </c>
      <c r="E382" s="3">
        <v>0</v>
      </c>
    </row>
    <row r="383" spans="1:5" x14ac:dyDescent="0.25">
      <c r="A383">
        <v>4079</v>
      </c>
      <c r="B383">
        <v>7</v>
      </c>
      <c r="C383" t="s">
        <v>384</v>
      </c>
      <c r="D383" s="3">
        <v>0</v>
      </c>
      <c r="E383" s="3">
        <v>0</v>
      </c>
    </row>
    <row r="384" spans="1:5" x14ac:dyDescent="0.25">
      <c r="A384">
        <v>4080</v>
      </c>
      <c r="B384">
        <v>7</v>
      </c>
      <c r="C384" t="s">
        <v>385</v>
      </c>
      <c r="D384" s="3">
        <v>0</v>
      </c>
      <c r="E384" s="3">
        <v>0</v>
      </c>
    </row>
    <row r="385" spans="1:5" x14ac:dyDescent="0.25">
      <c r="A385">
        <v>4081</v>
      </c>
      <c r="B385">
        <v>7</v>
      </c>
      <c r="C385" t="s">
        <v>386</v>
      </c>
      <c r="D385" s="3">
        <v>0</v>
      </c>
      <c r="E385" s="3">
        <v>0</v>
      </c>
    </row>
    <row r="386" spans="1:5" x14ac:dyDescent="0.25">
      <c r="A386">
        <v>4082</v>
      </c>
      <c r="B386">
        <v>7</v>
      </c>
      <c r="C386" t="s">
        <v>387</v>
      </c>
      <c r="D386" s="3">
        <v>0</v>
      </c>
      <c r="E386" s="3">
        <v>0</v>
      </c>
    </row>
    <row r="387" spans="1:5" x14ac:dyDescent="0.25">
      <c r="A387">
        <v>4083</v>
      </c>
      <c r="B387">
        <v>7</v>
      </c>
      <c r="C387" t="s">
        <v>388</v>
      </c>
      <c r="D387" s="3">
        <v>0</v>
      </c>
      <c r="E387" s="3">
        <v>0</v>
      </c>
    </row>
    <row r="388" spans="1:5" x14ac:dyDescent="0.25">
      <c r="A388">
        <v>4084</v>
      </c>
      <c r="B388">
        <v>7</v>
      </c>
      <c r="C388" t="s">
        <v>389</v>
      </c>
      <c r="D388" s="3">
        <v>0</v>
      </c>
      <c r="E388" s="3">
        <v>0</v>
      </c>
    </row>
    <row r="389" spans="1:5" x14ac:dyDescent="0.25">
      <c r="A389">
        <v>4085</v>
      </c>
      <c r="B389">
        <v>7</v>
      </c>
      <c r="C389" t="s">
        <v>390</v>
      </c>
      <c r="D389" s="3">
        <v>0</v>
      </c>
      <c r="E389" s="3">
        <v>0</v>
      </c>
    </row>
    <row r="390" spans="1:5" x14ac:dyDescent="0.25">
      <c r="A390">
        <v>4086</v>
      </c>
      <c r="B390">
        <v>7</v>
      </c>
      <c r="C390" t="s">
        <v>391</v>
      </c>
      <c r="D390" s="3">
        <v>0</v>
      </c>
      <c r="E390" s="3">
        <v>0</v>
      </c>
    </row>
    <row r="391" spans="1:5" x14ac:dyDescent="0.25">
      <c r="A391">
        <v>4087</v>
      </c>
      <c r="B391">
        <v>7</v>
      </c>
      <c r="C391" t="s">
        <v>392</v>
      </c>
      <c r="D391" s="3">
        <v>0</v>
      </c>
      <c r="E391" s="3">
        <v>0</v>
      </c>
    </row>
    <row r="392" spans="1:5" x14ac:dyDescent="0.25">
      <c r="A392">
        <v>4088</v>
      </c>
      <c r="B392">
        <v>7</v>
      </c>
      <c r="C392" t="s">
        <v>393</v>
      </c>
      <c r="D392" s="3">
        <v>15768</v>
      </c>
      <c r="E392" s="3">
        <v>15768</v>
      </c>
    </row>
    <row r="393" spans="1:5" x14ac:dyDescent="0.25">
      <c r="A393">
        <v>4089</v>
      </c>
      <c r="B393">
        <v>7</v>
      </c>
      <c r="C393" t="s">
        <v>394</v>
      </c>
      <c r="D393" s="3">
        <v>0</v>
      </c>
      <c r="E393" s="3">
        <v>0</v>
      </c>
    </row>
    <row r="394" spans="1:5" x14ac:dyDescent="0.25">
      <c r="A394">
        <v>4090</v>
      </c>
      <c r="B394">
        <v>7</v>
      </c>
      <c r="C394" t="s">
        <v>395</v>
      </c>
      <c r="D394" s="3">
        <v>0</v>
      </c>
      <c r="E394" s="3">
        <v>0</v>
      </c>
    </row>
    <row r="395" spans="1:5" x14ac:dyDescent="0.25">
      <c r="A395">
        <v>4091</v>
      </c>
      <c r="B395">
        <v>7</v>
      </c>
      <c r="C395" t="s">
        <v>396</v>
      </c>
      <c r="D395" s="3">
        <v>0</v>
      </c>
      <c r="E395" s="3">
        <v>0</v>
      </c>
    </row>
    <row r="396" spans="1:5" x14ac:dyDescent="0.25">
      <c r="A396">
        <v>4092</v>
      </c>
      <c r="B396">
        <v>7</v>
      </c>
      <c r="C396" t="s">
        <v>397</v>
      </c>
      <c r="D396" s="3">
        <v>0</v>
      </c>
      <c r="E396" s="3">
        <v>0</v>
      </c>
    </row>
    <row r="397" spans="1:5" x14ac:dyDescent="0.25">
      <c r="A397">
        <v>4093</v>
      </c>
      <c r="B397">
        <v>7</v>
      </c>
      <c r="C397" t="s">
        <v>398</v>
      </c>
      <c r="D397" s="3">
        <v>0</v>
      </c>
      <c r="E397" s="3">
        <v>0</v>
      </c>
    </row>
    <row r="398" spans="1:5" x14ac:dyDescent="0.25">
      <c r="A398">
        <v>4095</v>
      </c>
      <c r="B398">
        <v>7</v>
      </c>
      <c r="C398" t="s">
        <v>399</v>
      </c>
      <c r="D398" s="3">
        <v>0</v>
      </c>
      <c r="E398" s="3">
        <v>0</v>
      </c>
    </row>
    <row r="399" spans="1:5" x14ac:dyDescent="0.25">
      <c r="A399">
        <v>4097</v>
      </c>
      <c r="B399">
        <v>7</v>
      </c>
      <c r="C399" t="s">
        <v>400</v>
      </c>
      <c r="D399" s="3">
        <v>3773.1199999999953</v>
      </c>
      <c r="E399" s="3">
        <v>3806.1900000000605</v>
      </c>
    </row>
    <row r="400" spans="1:5" x14ac:dyDescent="0.25">
      <c r="A400">
        <v>4098</v>
      </c>
      <c r="B400">
        <v>7</v>
      </c>
      <c r="C400" t="s">
        <v>401</v>
      </c>
      <c r="D400" s="3">
        <v>0</v>
      </c>
      <c r="E400" s="3">
        <v>0</v>
      </c>
    </row>
    <row r="401" spans="1:5" x14ac:dyDescent="0.25">
      <c r="A401">
        <v>4100</v>
      </c>
      <c r="B401">
        <v>7</v>
      </c>
      <c r="C401" t="s">
        <v>402</v>
      </c>
      <c r="D401" s="3">
        <v>0</v>
      </c>
      <c r="E401" s="3">
        <v>0</v>
      </c>
    </row>
    <row r="402" spans="1:5" x14ac:dyDescent="0.25">
      <c r="A402">
        <v>4102</v>
      </c>
      <c r="B402">
        <v>7</v>
      </c>
      <c r="C402" t="s">
        <v>403</v>
      </c>
      <c r="D402" s="3">
        <v>0</v>
      </c>
      <c r="E402" s="3">
        <v>0</v>
      </c>
    </row>
    <row r="403" spans="1:5" x14ac:dyDescent="0.25">
      <c r="A403">
        <v>4103</v>
      </c>
      <c r="B403">
        <v>7</v>
      </c>
      <c r="C403" t="s">
        <v>404</v>
      </c>
      <c r="D403" s="3">
        <v>0</v>
      </c>
      <c r="E403" s="3">
        <v>0</v>
      </c>
    </row>
    <row r="404" spans="1:5" x14ac:dyDescent="0.25">
      <c r="A404">
        <v>4104</v>
      </c>
      <c r="B404">
        <v>7</v>
      </c>
      <c r="C404" t="s">
        <v>405</v>
      </c>
      <c r="D404" s="3">
        <v>0</v>
      </c>
      <c r="E404" s="3">
        <v>0</v>
      </c>
    </row>
    <row r="405" spans="1:5" x14ac:dyDescent="0.25">
      <c r="A405">
        <v>4105</v>
      </c>
      <c r="B405">
        <v>7</v>
      </c>
      <c r="C405" t="s">
        <v>406</v>
      </c>
      <c r="D405" s="3">
        <v>0</v>
      </c>
      <c r="E405" s="3">
        <v>0</v>
      </c>
    </row>
    <row r="406" spans="1:5" x14ac:dyDescent="0.25">
      <c r="A406">
        <v>4106</v>
      </c>
      <c r="B406">
        <v>7</v>
      </c>
      <c r="C406" t="s">
        <v>407</v>
      </c>
      <c r="D406" s="3">
        <v>0</v>
      </c>
      <c r="E406" s="3">
        <v>0</v>
      </c>
    </row>
    <row r="407" spans="1:5" x14ac:dyDescent="0.25">
      <c r="A407">
        <v>4107</v>
      </c>
      <c r="B407">
        <v>7</v>
      </c>
      <c r="C407" t="s">
        <v>408</v>
      </c>
      <c r="D407" s="3">
        <v>0</v>
      </c>
      <c r="E407" s="3">
        <v>0</v>
      </c>
    </row>
    <row r="408" spans="1:5" x14ac:dyDescent="0.25">
      <c r="A408">
        <v>4110</v>
      </c>
      <c r="B408">
        <v>7</v>
      </c>
      <c r="C408" t="s">
        <v>409</v>
      </c>
      <c r="D408" s="3">
        <v>0</v>
      </c>
      <c r="E408" s="3">
        <v>0</v>
      </c>
    </row>
    <row r="409" spans="1:5" x14ac:dyDescent="0.25">
      <c r="A409">
        <v>4111</v>
      </c>
      <c r="B409">
        <v>7</v>
      </c>
      <c r="C409" t="s">
        <v>410</v>
      </c>
      <c r="D409" s="3">
        <v>0</v>
      </c>
      <c r="E409" s="3">
        <v>0</v>
      </c>
    </row>
    <row r="410" spans="1:5" x14ac:dyDescent="0.25">
      <c r="A410">
        <v>4112</v>
      </c>
      <c r="B410">
        <v>7</v>
      </c>
      <c r="C410" t="s">
        <v>411</v>
      </c>
      <c r="D410" s="3">
        <v>0</v>
      </c>
      <c r="E410" s="3">
        <v>0</v>
      </c>
    </row>
    <row r="411" spans="1:5" x14ac:dyDescent="0.25">
      <c r="A411">
        <v>4113</v>
      </c>
      <c r="B411">
        <v>7</v>
      </c>
      <c r="C411" t="s">
        <v>412</v>
      </c>
      <c r="D411" s="3">
        <v>0</v>
      </c>
      <c r="E411" s="3">
        <v>0</v>
      </c>
    </row>
    <row r="412" spans="1:5" x14ac:dyDescent="0.25">
      <c r="A412">
        <v>4115</v>
      </c>
      <c r="B412">
        <v>7</v>
      </c>
      <c r="C412" t="s">
        <v>413</v>
      </c>
      <c r="D412" s="3">
        <v>0</v>
      </c>
      <c r="E412" s="3">
        <v>0</v>
      </c>
    </row>
    <row r="413" spans="1:5" x14ac:dyDescent="0.25">
      <c r="A413">
        <v>4116</v>
      </c>
      <c r="B413">
        <v>7</v>
      </c>
      <c r="C413" t="s">
        <v>414</v>
      </c>
      <c r="D413" s="3">
        <v>0</v>
      </c>
      <c r="E413" s="3">
        <v>0</v>
      </c>
    </row>
    <row r="414" spans="1:5" x14ac:dyDescent="0.25">
      <c r="A414">
        <v>4118</v>
      </c>
      <c r="B414">
        <v>7</v>
      </c>
      <c r="C414" t="s">
        <v>415</v>
      </c>
      <c r="D414" s="3">
        <v>0</v>
      </c>
      <c r="E414" s="3">
        <v>0</v>
      </c>
    </row>
    <row r="415" spans="1:5" x14ac:dyDescent="0.25">
      <c r="A415">
        <v>4119</v>
      </c>
      <c r="B415">
        <v>7</v>
      </c>
      <c r="C415" t="s">
        <v>416</v>
      </c>
      <c r="D415" s="3">
        <v>0</v>
      </c>
      <c r="E415" s="3">
        <v>0</v>
      </c>
    </row>
    <row r="416" spans="1:5" x14ac:dyDescent="0.25">
      <c r="A416">
        <v>4120</v>
      </c>
      <c r="B416">
        <v>7</v>
      </c>
      <c r="C416" t="s">
        <v>417</v>
      </c>
      <c r="D416" s="3">
        <v>0</v>
      </c>
      <c r="E416" s="3">
        <v>0</v>
      </c>
    </row>
    <row r="417" spans="1:5" x14ac:dyDescent="0.25">
      <c r="A417">
        <v>4121</v>
      </c>
      <c r="B417">
        <v>7</v>
      </c>
      <c r="C417" t="s">
        <v>418</v>
      </c>
      <c r="D417" s="3">
        <v>0</v>
      </c>
      <c r="E417" s="3">
        <v>0</v>
      </c>
    </row>
    <row r="418" spans="1:5" x14ac:dyDescent="0.25">
      <c r="A418">
        <v>4122</v>
      </c>
      <c r="B418">
        <v>7</v>
      </c>
      <c r="C418" t="s">
        <v>419</v>
      </c>
      <c r="D418" s="3">
        <v>0</v>
      </c>
      <c r="E418" s="3">
        <v>0</v>
      </c>
    </row>
    <row r="419" spans="1:5" x14ac:dyDescent="0.25">
      <c r="A419">
        <v>4123</v>
      </c>
      <c r="B419">
        <v>7</v>
      </c>
      <c r="C419" t="s">
        <v>420</v>
      </c>
      <c r="D419" s="3">
        <v>0</v>
      </c>
      <c r="E419" s="3">
        <v>0</v>
      </c>
    </row>
    <row r="420" spans="1:5" x14ac:dyDescent="0.25">
      <c r="A420">
        <v>4124</v>
      </c>
      <c r="B420">
        <v>7</v>
      </c>
      <c r="C420" t="s">
        <v>421</v>
      </c>
      <c r="D420" s="3">
        <v>0</v>
      </c>
      <c r="E420" s="3">
        <v>0</v>
      </c>
    </row>
    <row r="421" spans="1:5" x14ac:dyDescent="0.25">
      <c r="A421">
        <v>4126</v>
      </c>
      <c r="B421">
        <v>7</v>
      </c>
      <c r="C421" t="s">
        <v>422</v>
      </c>
      <c r="D421" s="3">
        <v>0</v>
      </c>
      <c r="E421" s="3">
        <v>0</v>
      </c>
    </row>
    <row r="422" spans="1:5" x14ac:dyDescent="0.25">
      <c r="A422">
        <v>4127</v>
      </c>
      <c r="B422">
        <v>7</v>
      </c>
      <c r="C422" t="s">
        <v>423</v>
      </c>
      <c r="D422" s="3">
        <v>0</v>
      </c>
      <c r="E422" s="3">
        <v>0</v>
      </c>
    </row>
    <row r="423" spans="1:5" x14ac:dyDescent="0.25">
      <c r="A423">
        <v>4131</v>
      </c>
      <c r="B423">
        <v>7</v>
      </c>
      <c r="C423" t="s">
        <v>424</v>
      </c>
      <c r="D423" s="3">
        <v>0</v>
      </c>
      <c r="E423" s="3">
        <v>0</v>
      </c>
    </row>
    <row r="424" spans="1:5" x14ac:dyDescent="0.25">
      <c r="A424">
        <v>4132</v>
      </c>
      <c r="B424">
        <v>7</v>
      </c>
      <c r="C424" t="s">
        <v>425</v>
      </c>
      <c r="D424" s="3">
        <v>0</v>
      </c>
      <c r="E424" s="3">
        <v>0</v>
      </c>
    </row>
    <row r="425" spans="1:5" x14ac:dyDescent="0.25">
      <c r="A425">
        <v>4135</v>
      </c>
      <c r="B425">
        <v>7</v>
      </c>
      <c r="C425" t="s">
        <v>426</v>
      </c>
      <c r="D425" s="3">
        <v>0</v>
      </c>
      <c r="E425" s="3">
        <v>0</v>
      </c>
    </row>
    <row r="426" spans="1:5" x14ac:dyDescent="0.25">
      <c r="A426">
        <v>4137</v>
      </c>
      <c r="B426">
        <v>7</v>
      </c>
      <c r="C426" t="s">
        <v>427</v>
      </c>
      <c r="D426" s="3">
        <v>0</v>
      </c>
      <c r="E426" s="3">
        <v>0</v>
      </c>
    </row>
    <row r="427" spans="1:5" x14ac:dyDescent="0.25">
      <c r="A427">
        <v>4138</v>
      </c>
      <c r="B427">
        <v>7</v>
      </c>
      <c r="C427" t="s">
        <v>428</v>
      </c>
      <c r="D427" s="3">
        <v>0</v>
      </c>
      <c r="E427" s="3">
        <v>0</v>
      </c>
    </row>
    <row r="428" spans="1:5" x14ac:dyDescent="0.25">
      <c r="A428">
        <v>4139</v>
      </c>
      <c r="B428">
        <v>7</v>
      </c>
      <c r="C428" t="s">
        <v>429</v>
      </c>
      <c r="D428" s="3">
        <v>0</v>
      </c>
      <c r="E428" s="3">
        <v>0</v>
      </c>
    </row>
    <row r="429" spans="1:5" x14ac:dyDescent="0.25">
      <c r="A429">
        <v>4140</v>
      </c>
      <c r="B429">
        <v>7</v>
      </c>
      <c r="C429" t="s">
        <v>430</v>
      </c>
      <c r="D429" s="3">
        <v>0</v>
      </c>
      <c r="E429" s="3">
        <v>0</v>
      </c>
    </row>
    <row r="430" spans="1:5" x14ac:dyDescent="0.25">
      <c r="A430">
        <v>4141</v>
      </c>
      <c r="B430">
        <v>7</v>
      </c>
      <c r="C430" t="s">
        <v>431</v>
      </c>
      <c r="D430" s="3">
        <v>0</v>
      </c>
      <c r="E430" s="3">
        <v>0</v>
      </c>
    </row>
    <row r="431" spans="1:5" x14ac:dyDescent="0.25">
      <c r="A431">
        <v>4142</v>
      </c>
      <c r="B431">
        <v>7</v>
      </c>
      <c r="C431" t="s">
        <v>432</v>
      </c>
      <c r="D431" s="3">
        <v>0</v>
      </c>
      <c r="E431" s="3">
        <v>0</v>
      </c>
    </row>
    <row r="432" spans="1:5" x14ac:dyDescent="0.25">
      <c r="A432">
        <v>4143</v>
      </c>
      <c r="B432">
        <v>7</v>
      </c>
      <c r="C432" t="s">
        <v>433</v>
      </c>
      <c r="D432" s="3">
        <v>0</v>
      </c>
      <c r="E432" s="3">
        <v>0</v>
      </c>
    </row>
    <row r="433" spans="1:5" x14ac:dyDescent="0.25">
      <c r="A433">
        <v>4144</v>
      </c>
      <c r="B433">
        <v>7</v>
      </c>
      <c r="C433" t="s">
        <v>434</v>
      </c>
      <c r="D433" s="3">
        <v>0</v>
      </c>
      <c r="E433" s="3">
        <v>0</v>
      </c>
    </row>
    <row r="434" spans="1:5" x14ac:dyDescent="0.25">
      <c r="A434">
        <v>4145</v>
      </c>
      <c r="B434">
        <v>7</v>
      </c>
      <c r="C434" t="s">
        <v>435</v>
      </c>
      <c r="D434" s="3">
        <v>0</v>
      </c>
      <c r="E434" s="3">
        <v>0</v>
      </c>
    </row>
    <row r="435" spans="1:5" x14ac:dyDescent="0.25">
      <c r="A435">
        <v>4146</v>
      </c>
      <c r="B435">
        <v>7</v>
      </c>
      <c r="C435" t="s">
        <v>436</v>
      </c>
      <c r="D435" s="3">
        <v>0</v>
      </c>
      <c r="E435" s="3">
        <v>0</v>
      </c>
    </row>
    <row r="436" spans="1:5" x14ac:dyDescent="0.25">
      <c r="A436">
        <v>4150</v>
      </c>
      <c r="B436">
        <v>7</v>
      </c>
      <c r="C436" t="s">
        <v>437</v>
      </c>
      <c r="D436" s="3">
        <v>0</v>
      </c>
      <c r="E436" s="3">
        <v>0</v>
      </c>
    </row>
    <row r="437" spans="1:5" x14ac:dyDescent="0.25">
      <c r="A437">
        <v>4151</v>
      </c>
      <c r="B437">
        <v>7</v>
      </c>
      <c r="C437" t="s">
        <v>438</v>
      </c>
      <c r="D437" s="3">
        <v>0</v>
      </c>
      <c r="E437" s="3">
        <v>0</v>
      </c>
    </row>
    <row r="438" spans="1:5" x14ac:dyDescent="0.25">
      <c r="A438">
        <v>4152</v>
      </c>
      <c r="B438">
        <v>7</v>
      </c>
      <c r="C438" t="s">
        <v>439</v>
      </c>
      <c r="D438" s="3">
        <v>0</v>
      </c>
      <c r="E438" s="3">
        <v>0</v>
      </c>
    </row>
    <row r="439" spans="1:5" x14ac:dyDescent="0.25">
      <c r="A439">
        <v>4153</v>
      </c>
      <c r="B439">
        <v>7</v>
      </c>
      <c r="C439" t="s">
        <v>440</v>
      </c>
      <c r="D439" s="3">
        <v>0</v>
      </c>
      <c r="E439" s="3">
        <v>0</v>
      </c>
    </row>
    <row r="440" spans="1:5" x14ac:dyDescent="0.25">
      <c r="A440">
        <v>4155</v>
      </c>
      <c r="B440">
        <v>7</v>
      </c>
      <c r="C440" t="s">
        <v>441</v>
      </c>
      <c r="D440" s="3">
        <v>0</v>
      </c>
      <c r="E440" s="3">
        <v>0</v>
      </c>
    </row>
    <row r="441" spans="1:5" x14ac:dyDescent="0.25">
      <c r="A441">
        <v>4159</v>
      </c>
      <c r="B441">
        <v>7</v>
      </c>
      <c r="C441" t="s">
        <v>442</v>
      </c>
      <c r="D441" s="3">
        <v>0</v>
      </c>
      <c r="E441" s="3">
        <v>0</v>
      </c>
    </row>
    <row r="442" spans="1:5" x14ac:dyDescent="0.25">
      <c r="A442">
        <v>4160</v>
      </c>
      <c r="B442">
        <v>7</v>
      </c>
      <c r="C442" t="s">
        <v>443</v>
      </c>
      <c r="D442" s="3">
        <v>0</v>
      </c>
      <c r="E442" s="3">
        <v>0</v>
      </c>
    </row>
    <row r="443" spans="1:5" x14ac:dyDescent="0.25">
      <c r="A443">
        <v>4161</v>
      </c>
      <c r="B443">
        <v>7</v>
      </c>
      <c r="C443" t="s">
        <v>444</v>
      </c>
      <c r="D443" s="3">
        <v>0</v>
      </c>
      <c r="E443" s="3">
        <v>19710</v>
      </c>
    </row>
    <row r="444" spans="1:5" x14ac:dyDescent="0.25">
      <c r="A444">
        <v>4162</v>
      </c>
      <c r="B444">
        <v>7</v>
      </c>
      <c r="C444" t="s">
        <v>445</v>
      </c>
      <c r="D444" s="3">
        <v>0</v>
      </c>
      <c r="E444" s="3">
        <v>0</v>
      </c>
    </row>
    <row r="445" spans="1:5" x14ac:dyDescent="0.25">
      <c r="A445">
        <v>4163</v>
      </c>
      <c r="B445">
        <v>7</v>
      </c>
      <c r="C445" t="s">
        <v>446</v>
      </c>
      <c r="D445" s="3">
        <v>0</v>
      </c>
      <c r="E445" s="3">
        <v>0</v>
      </c>
    </row>
    <row r="446" spans="1:5" x14ac:dyDescent="0.25">
      <c r="A446">
        <v>4164</v>
      </c>
      <c r="B446">
        <v>7</v>
      </c>
      <c r="C446" t="s">
        <v>447</v>
      </c>
      <c r="D446" s="3">
        <v>0</v>
      </c>
      <c r="E446" s="3">
        <v>0</v>
      </c>
    </row>
    <row r="447" spans="1:5" x14ac:dyDescent="0.25">
      <c r="A447">
        <v>4166</v>
      </c>
      <c r="B447">
        <v>7</v>
      </c>
      <c r="C447" t="s">
        <v>448</v>
      </c>
      <c r="D447" s="3">
        <v>0</v>
      </c>
      <c r="E447" s="3">
        <v>0</v>
      </c>
    </row>
    <row r="448" spans="1:5" x14ac:dyDescent="0.25">
      <c r="A448">
        <v>4167</v>
      </c>
      <c r="B448">
        <v>7</v>
      </c>
      <c r="C448" t="s">
        <v>449</v>
      </c>
      <c r="D448" s="3">
        <v>0</v>
      </c>
      <c r="E448" s="3">
        <v>0</v>
      </c>
    </row>
    <row r="449" spans="1:5" x14ac:dyDescent="0.25">
      <c r="A449">
        <v>4168</v>
      </c>
      <c r="B449">
        <v>7</v>
      </c>
      <c r="C449" t="s">
        <v>450</v>
      </c>
      <c r="D449" s="3">
        <v>0</v>
      </c>
      <c r="E449" s="3">
        <v>0</v>
      </c>
    </row>
    <row r="450" spans="1:5" x14ac:dyDescent="0.25">
      <c r="A450">
        <v>4169</v>
      </c>
      <c r="B450">
        <v>7</v>
      </c>
      <c r="C450" t="s">
        <v>451</v>
      </c>
      <c r="D450" s="3">
        <v>0</v>
      </c>
      <c r="E450" s="3">
        <v>0</v>
      </c>
    </row>
    <row r="451" spans="1:5" x14ac:dyDescent="0.25">
      <c r="A451">
        <v>4170</v>
      </c>
      <c r="B451">
        <v>7</v>
      </c>
      <c r="C451" t="s">
        <v>452</v>
      </c>
      <c r="D451" s="3">
        <v>0</v>
      </c>
      <c r="E451" s="3">
        <v>0</v>
      </c>
    </row>
    <row r="452" spans="1:5" x14ac:dyDescent="0.25">
      <c r="A452">
        <v>4171</v>
      </c>
      <c r="B452">
        <v>7</v>
      </c>
      <c r="C452" t="s">
        <v>453</v>
      </c>
      <c r="D452" s="3">
        <v>0</v>
      </c>
      <c r="E452" s="3">
        <v>0</v>
      </c>
    </row>
    <row r="453" spans="1:5" x14ac:dyDescent="0.25">
      <c r="A453">
        <v>4172</v>
      </c>
      <c r="B453">
        <v>7</v>
      </c>
      <c r="C453" t="s">
        <v>454</v>
      </c>
      <c r="D453" s="3">
        <v>0</v>
      </c>
      <c r="E453" s="3">
        <v>0</v>
      </c>
    </row>
    <row r="454" spans="1:5" x14ac:dyDescent="0.25">
      <c r="A454">
        <v>4177</v>
      </c>
      <c r="B454">
        <v>7</v>
      </c>
      <c r="C454" t="s">
        <v>455</v>
      </c>
      <c r="D454" s="3">
        <v>0</v>
      </c>
      <c r="E454" s="3">
        <v>0</v>
      </c>
    </row>
    <row r="455" spans="1:5" x14ac:dyDescent="0.25">
      <c r="A455">
        <v>4178</v>
      </c>
      <c r="B455">
        <v>7</v>
      </c>
      <c r="C455" t="s">
        <v>456</v>
      </c>
      <c r="D455" s="3">
        <v>0</v>
      </c>
      <c r="E455" s="3">
        <v>0</v>
      </c>
    </row>
    <row r="456" spans="1:5" x14ac:dyDescent="0.25">
      <c r="A456">
        <v>4181</v>
      </c>
      <c r="B456">
        <v>7</v>
      </c>
      <c r="C456" t="s">
        <v>457</v>
      </c>
      <c r="D456" s="3">
        <v>19710</v>
      </c>
      <c r="E456" s="3">
        <v>0</v>
      </c>
    </row>
    <row r="457" spans="1:5" x14ac:dyDescent="0.25">
      <c r="A457">
        <v>4183</v>
      </c>
      <c r="B457">
        <v>7</v>
      </c>
      <c r="C457" t="s">
        <v>458</v>
      </c>
      <c r="D457" s="3">
        <v>0</v>
      </c>
      <c r="E457" s="3">
        <v>0</v>
      </c>
    </row>
    <row r="458" spans="1:5" x14ac:dyDescent="0.25">
      <c r="A458">
        <v>4184</v>
      </c>
      <c r="B458">
        <v>7</v>
      </c>
      <c r="C458" t="s">
        <v>459</v>
      </c>
      <c r="D458" s="3">
        <v>0</v>
      </c>
      <c r="E458" s="3">
        <v>0</v>
      </c>
    </row>
    <row r="459" spans="1:5" x14ac:dyDescent="0.25">
      <c r="A459">
        <v>4185</v>
      </c>
      <c r="B459">
        <v>7</v>
      </c>
      <c r="C459" t="s">
        <v>460</v>
      </c>
      <c r="D459" s="3">
        <v>0</v>
      </c>
      <c r="E459" s="3">
        <v>0</v>
      </c>
    </row>
    <row r="460" spans="1:5" x14ac:dyDescent="0.25">
      <c r="A460">
        <v>4186</v>
      </c>
      <c r="B460">
        <v>7</v>
      </c>
      <c r="C460" t="s">
        <v>461</v>
      </c>
      <c r="D460" s="3">
        <v>0</v>
      </c>
      <c r="E460" s="3">
        <v>0</v>
      </c>
    </row>
    <row r="461" spans="1:5" x14ac:dyDescent="0.25">
      <c r="A461">
        <v>4187</v>
      </c>
      <c r="B461">
        <v>7</v>
      </c>
      <c r="C461" t="s">
        <v>462</v>
      </c>
      <c r="D461" s="3">
        <v>0</v>
      </c>
      <c r="E461" s="3">
        <v>0</v>
      </c>
    </row>
    <row r="462" spans="1:5" x14ac:dyDescent="0.25">
      <c r="A462">
        <v>4188</v>
      </c>
      <c r="B462">
        <v>7</v>
      </c>
      <c r="C462" t="s">
        <v>463</v>
      </c>
      <c r="D462" s="3">
        <v>0</v>
      </c>
      <c r="E462" s="3">
        <v>0</v>
      </c>
    </row>
    <row r="463" spans="1:5" x14ac:dyDescent="0.25">
      <c r="A463">
        <v>4189</v>
      </c>
      <c r="B463">
        <v>7</v>
      </c>
      <c r="C463" t="s">
        <v>464</v>
      </c>
      <c r="D463" s="3">
        <v>0</v>
      </c>
      <c r="E463" s="3">
        <v>0</v>
      </c>
    </row>
    <row r="464" spans="1:5" x14ac:dyDescent="0.25">
      <c r="A464">
        <v>4190</v>
      </c>
      <c r="B464">
        <v>7</v>
      </c>
      <c r="C464" t="s">
        <v>465</v>
      </c>
      <c r="D464" s="3">
        <v>0</v>
      </c>
      <c r="E464" s="3">
        <v>0</v>
      </c>
    </row>
    <row r="465" spans="1:5" x14ac:dyDescent="0.25">
      <c r="A465">
        <v>4191</v>
      </c>
      <c r="B465">
        <v>7</v>
      </c>
      <c r="C465" t="s">
        <v>466</v>
      </c>
      <c r="D465" s="3">
        <v>0</v>
      </c>
      <c r="E465" s="3">
        <v>0</v>
      </c>
    </row>
    <row r="466" spans="1:5" x14ac:dyDescent="0.25">
      <c r="A466">
        <v>4192</v>
      </c>
      <c r="B466">
        <v>7</v>
      </c>
      <c r="C466" t="s">
        <v>467</v>
      </c>
      <c r="D466" s="3">
        <v>0</v>
      </c>
      <c r="E466" s="3">
        <v>0</v>
      </c>
    </row>
    <row r="467" spans="1:5" x14ac:dyDescent="0.25">
      <c r="A467">
        <v>4193</v>
      </c>
      <c r="B467">
        <v>7</v>
      </c>
      <c r="C467" t="s">
        <v>468</v>
      </c>
      <c r="D467" s="3">
        <v>0</v>
      </c>
      <c r="E467" s="3">
        <v>0</v>
      </c>
    </row>
    <row r="468" spans="1:5" x14ac:dyDescent="0.25">
      <c r="A468">
        <v>4194</v>
      </c>
      <c r="B468">
        <v>7</v>
      </c>
      <c r="C468" t="s">
        <v>469</v>
      </c>
      <c r="D468" s="3">
        <v>0</v>
      </c>
      <c r="E468" s="3">
        <v>0</v>
      </c>
    </row>
    <row r="469" spans="1:5" x14ac:dyDescent="0.25">
      <c r="A469">
        <v>4195</v>
      </c>
      <c r="B469">
        <v>7</v>
      </c>
      <c r="C469" t="s">
        <v>470</v>
      </c>
      <c r="D469" s="3">
        <v>0</v>
      </c>
      <c r="E469" s="3">
        <v>0</v>
      </c>
    </row>
    <row r="470" spans="1:5" x14ac:dyDescent="0.25">
      <c r="A470">
        <v>4198</v>
      </c>
      <c r="B470">
        <v>7</v>
      </c>
      <c r="C470" t="s">
        <v>471</v>
      </c>
      <c r="D470" s="3">
        <v>0</v>
      </c>
      <c r="E470" s="3">
        <v>0</v>
      </c>
    </row>
    <row r="471" spans="1:5" x14ac:dyDescent="0.25">
      <c r="A471">
        <v>4199</v>
      </c>
      <c r="B471">
        <v>7</v>
      </c>
      <c r="C471" t="s">
        <v>472</v>
      </c>
      <c r="D471" s="3">
        <v>0</v>
      </c>
      <c r="E471" s="3">
        <v>0</v>
      </c>
    </row>
    <row r="472" spans="1:5" x14ac:dyDescent="0.25">
      <c r="A472">
        <v>4200</v>
      </c>
      <c r="B472">
        <v>7</v>
      </c>
      <c r="C472" t="s">
        <v>473</v>
      </c>
      <c r="D472" s="3">
        <v>0</v>
      </c>
      <c r="E472" s="3">
        <v>15768</v>
      </c>
    </row>
    <row r="473" spans="1:5" x14ac:dyDescent="0.25">
      <c r="A473">
        <v>4201</v>
      </c>
      <c r="B473">
        <v>7</v>
      </c>
      <c r="C473" t="s">
        <v>474</v>
      </c>
      <c r="D473" s="3">
        <v>0</v>
      </c>
      <c r="E473" s="3">
        <v>0</v>
      </c>
    </row>
    <row r="474" spans="1:5" x14ac:dyDescent="0.25">
      <c r="A474">
        <v>4203</v>
      </c>
      <c r="B474">
        <v>7</v>
      </c>
      <c r="C474" t="s">
        <v>475</v>
      </c>
      <c r="D474" s="3">
        <v>0</v>
      </c>
      <c r="E474" s="3">
        <v>0</v>
      </c>
    </row>
    <row r="475" spans="1:5" x14ac:dyDescent="0.25">
      <c r="A475">
        <v>4204</v>
      </c>
      <c r="B475">
        <v>7</v>
      </c>
      <c r="C475" t="s">
        <v>476</v>
      </c>
      <c r="D475" s="3">
        <v>0</v>
      </c>
      <c r="E475" s="3">
        <v>0</v>
      </c>
    </row>
    <row r="476" spans="1:5" x14ac:dyDescent="0.25">
      <c r="A476">
        <v>4205</v>
      </c>
      <c r="B476">
        <v>7</v>
      </c>
      <c r="C476" t="s">
        <v>477</v>
      </c>
      <c r="D476" s="3">
        <v>0</v>
      </c>
      <c r="E476" s="3">
        <v>0</v>
      </c>
    </row>
    <row r="477" spans="1:5" x14ac:dyDescent="0.25">
      <c r="A477">
        <v>4207</v>
      </c>
      <c r="B477">
        <v>7</v>
      </c>
      <c r="C477" t="s">
        <v>478</v>
      </c>
      <c r="D477" s="3">
        <v>0</v>
      </c>
      <c r="E477" s="3">
        <v>0</v>
      </c>
    </row>
    <row r="478" spans="1:5" x14ac:dyDescent="0.25">
      <c r="A478">
        <v>4208</v>
      </c>
      <c r="B478">
        <v>7</v>
      </c>
      <c r="C478" t="s">
        <v>479</v>
      </c>
      <c r="D478" s="3">
        <v>0</v>
      </c>
      <c r="E478" s="3">
        <v>0</v>
      </c>
    </row>
    <row r="479" spans="1:5" x14ac:dyDescent="0.25">
      <c r="A479">
        <v>4209</v>
      </c>
      <c r="B479">
        <v>7</v>
      </c>
      <c r="C479" t="s">
        <v>480</v>
      </c>
      <c r="D479" s="3">
        <v>0</v>
      </c>
      <c r="E479" s="3">
        <v>0</v>
      </c>
    </row>
    <row r="480" spans="1:5" x14ac:dyDescent="0.25">
      <c r="A480">
        <v>4210</v>
      </c>
      <c r="B480">
        <v>7</v>
      </c>
      <c r="C480" t="s">
        <v>481</v>
      </c>
      <c r="D480" s="3">
        <v>0</v>
      </c>
      <c r="E480" s="3">
        <v>0</v>
      </c>
    </row>
    <row r="481" spans="1:5" x14ac:dyDescent="0.25">
      <c r="A481">
        <v>4212</v>
      </c>
      <c r="B481">
        <v>7</v>
      </c>
      <c r="C481" t="s">
        <v>482</v>
      </c>
      <c r="D481" s="3">
        <v>0</v>
      </c>
      <c r="E481" s="3">
        <v>0</v>
      </c>
    </row>
    <row r="482" spans="1:5" x14ac:dyDescent="0.25">
      <c r="A482">
        <v>4213</v>
      </c>
      <c r="B482">
        <v>7</v>
      </c>
      <c r="C482" t="s">
        <v>483</v>
      </c>
      <c r="D482" s="3">
        <v>58341.600000000093</v>
      </c>
      <c r="E482" s="3">
        <v>58341.600000000093</v>
      </c>
    </row>
    <row r="483" spans="1:5" x14ac:dyDescent="0.25">
      <c r="A483">
        <v>4214</v>
      </c>
      <c r="B483">
        <v>7</v>
      </c>
      <c r="C483" t="s">
        <v>484</v>
      </c>
      <c r="D483" s="3">
        <v>0</v>
      </c>
      <c r="E483" s="3">
        <v>0</v>
      </c>
    </row>
    <row r="484" spans="1:5" x14ac:dyDescent="0.25">
      <c r="A484">
        <v>4215</v>
      </c>
      <c r="B484">
        <v>7</v>
      </c>
      <c r="C484" t="s">
        <v>485</v>
      </c>
      <c r="D484" s="3">
        <v>7884</v>
      </c>
      <c r="E484" s="3">
        <v>7884</v>
      </c>
    </row>
    <row r="485" spans="1:5" x14ac:dyDescent="0.25">
      <c r="A485">
        <v>4216</v>
      </c>
      <c r="B485">
        <v>7</v>
      </c>
      <c r="C485" t="s">
        <v>486</v>
      </c>
      <c r="D485" s="3">
        <v>0</v>
      </c>
      <c r="E485" s="3">
        <v>0</v>
      </c>
    </row>
    <row r="486" spans="1:5" x14ac:dyDescent="0.25">
      <c r="A486">
        <v>4217</v>
      </c>
      <c r="B486">
        <v>7</v>
      </c>
      <c r="C486" t="s">
        <v>487</v>
      </c>
      <c r="D486" s="3">
        <v>0</v>
      </c>
      <c r="E486" s="3">
        <v>0</v>
      </c>
    </row>
    <row r="487" spans="1:5" x14ac:dyDescent="0.25">
      <c r="A487">
        <v>4218</v>
      </c>
      <c r="B487">
        <v>7</v>
      </c>
      <c r="C487" t="s">
        <v>488</v>
      </c>
      <c r="D487" s="3">
        <v>0</v>
      </c>
      <c r="E487" s="3">
        <v>0</v>
      </c>
    </row>
    <row r="488" spans="1:5" x14ac:dyDescent="0.25">
      <c r="A488">
        <v>4219</v>
      </c>
      <c r="B488">
        <v>7</v>
      </c>
      <c r="C488" t="s">
        <v>489</v>
      </c>
      <c r="D488" s="3">
        <v>0</v>
      </c>
      <c r="E488" s="3">
        <v>0</v>
      </c>
    </row>
    <row r="489" spans="1:5" x14ac:dyDescent="0.25">
      <c r="A489">
        <v>4220</v>
      </c>
      <c r="B489">
        <v>7</v>
      </c>
      <c r="C489" t="s">
        <v>490</v>
      </c>
      <c r="D489" s="3">
        <v>0</v>
      </c>
      <c r="E489" s="3">
        <v>0</v>
      </c>
    </row>
    <row r="490" spans="1:5" x14ac:dyDescent="0.25">
      <c r="A490">
        <v>4221</v>
      </c>
      <c r="B490">
        <v>7</v>
      </c>
      <c r="C490" t="s">
        <v>491</v>
      </c>
      <c r="D490" s="3">
        <v>0</v>
      </c>
      <c r="E490" s="3">
        <v>0</v>
      </c>
    </row>
    <row r="491" spans="1:5" x14ac:dyDescent="0.25">
      <c r="A491">
        <v>4223</v>
      </c>
      <c r="B491">
        <v>7</v>
      </c>
      <c r="C491" t="s">
        <v>492</v>
      </c>
      <c r="D491" s="3">
        <v>0</v>
      </c>
      <c r="E491" s="3">
        <v>0</v>
      </c>
    </row>
    <row r="492" spans="1:5" x14ac:dyDescent="0.25">
      <c r="A492">
        <v>4224</v>
      </c>
      <c r="B492">
        <v>7</v>
      </c>
      <c r="C492" t="s">
        <v>493</v>
      </c>
      <c r="D492" s="3">
        <v>0</v>
      </c>
      <c r="E492" s="3">
        <v>0</v>
      </c>
    </row>
    <row r="493" spans="1:5" x14ac:dyDescent="0.25">
      <c r="A493">
        <v>4225</v>
      </c>
      <c r="B493">
        <v>7</v>
      </c>
      <c r="C493" t="s">
        <v>494</v>
      </c>
      <c r="D493" s="3">
        <v>39420</v>
      </c>
      <c r="E493" s="3">
        <v>39420</v>
      </c>
    </row>
    <row r="494" spans="1:5" x14ac:dyDescent="0.25">
      <c r="A494">
        <v>4226</v>
      </c>
      <c r="B494">
        <v>7</v>
      </c>
      <c r="C494" t="s">
        <v>495</v>
      </c>
      <c r="D494" s="3">
        <v>0</v>
      </c>
      <c r="E494" s="3">
        <v>0</v>
      </c>
    </row>
    <row r="495" spans="1:5" x14ac:dyDescent="0.25">
      <c r="A495">
        <v>4227</v>
      </c>
      <c r="B495">
        <v>7</v>
      </c>
      <c r="C495" t="s">
        <v>496</v>
      </c>
      <c r="D495" s="3">
        <v>0</v>
      </c>
      <c r="E495" s="3">
        <v>0</v>
      </c>
    </row>
    <row r="496" spans="1:5" x14ac:dyDescent="0.25">
      <c r="A496">
        <v>4228</v>
      </c>
      <c r="B496">
        <v>7</v>
      </c>
      <c r="C496" t="s">
        <v>497</v>
      </c>
      <c r="D496" s="3">
        <v>0</v>
      </c>
      <c r="E496" s="3">
        <v>0</v>
      </c>
    </row>
    <row r="497" spans="1:5" x14ac:dyDescent="0.25">
      <c r="A497">
        <v>4229</v>
      </c>
      <c r="B497">
        <v>7</v>
      </c>
      <c r="C497" t="s">
        <v>498</v>
      </c>
      <c r="D497" s="3">
        <v>0</v>
      </c>
      <c r="E497" s="3">
        <v>0</v>
      </c>
    </row>
    <row r="498" spans="1:5" x14ac:dyDescent="0.25">
      <c r="A498">
        <v>4230</v>
      </c>
      <c r="B498">
        <v>7</v>
      </c>
      <c r="C498" t="s">
        <v>499</v>
      </c>
      <c r="D498" s="3">
        <v>15768</v>
      </c>
      <c r="E498" s="3">
        <v>15768</v>
      </c>
    </row>
    <row r="499" spans="1:5" x14ac:dyDescent="0.25">
      <c r="A499">
        <v>4231</v>
      </c>
      <c r="B499">
        <v>7</v>
      </c>
      <c r="C499" t="s">
        <v>500</v>
      </c>
      <c r="D499" s="3">
        <v>0</v>
      </c>
      <c r="E499" s="3">
        <v>0</v>
      </c>
    </row>
    <row r="500" spans="1:5" x14ac:dyDescent="0.25">
      <c r="A500">
        <v>4232</v>
      </c>
      <c r="B500">
        <v>7</v>
      </c>
      <c r="C500" t="s">
        <v>501</v>
      </c>
      <c r="D500" s="3">
        <v>0</v>
      </c>
      <c r="E500" s="3">
        <v>0</v>
      </c>
    </row>
    <row r="501" spans="1:5" x14ac:dyDescent="0.25">
      <c r="A501">
        <v>4233</v>
      </c>
      <c r="B501">
        <v>7</v>
      </c>
      <c r="C501" t="s">
        <v>502</v>
      </c>
      <c r="D501" s="3">
        <v>0</v>
      </c>
      <c r="E501" s="3">
        <v>0</v>
      </c>
    </row>
    <row r="502" spans="1:5" x14ac:dyDescent="0.25">
      <c r="A502">
        <v>4234</v>
      </c>
      <c r="B502">
        <v>7</v>
      </c>
      <c r="C502" t="s">
        <v>503</v>
      </c>
      <c r="D502" s="3">
        <v>0</v>
      </c>
      <c r="E502" s="3">
        <v>0</v>
      </c>
    </row>
    <row r="503" spans="1:5" x14ac:dyDescent="0.25">
      <c r="A503">
        <v>4235</v>
      </c>
      <c r="B503">
        <v>7</v>
      </c>
      <c r="C503" t="s">
        <v>504</v>
      </c>
      <c r="D503" s="3">
        <v>0</v>
      </c>
      <c r="E503" s="3">
        <v>0</v>
      </c>
    </row>
    <row r="504" spans="1:5" x14ac:dyDescent="0.25">
      <c r="A504">
        <v>4237</v>
      </c>
      <c r="B504">
        <v>7</v>
      </c>
      <c r="C504" t="s">
        <v>505</v>
      </c>
      <c r="D504" s="3">
        <v>0</v>
      </c>
      <c r="E504" s="3">
        <v>0</v>
      </c>
    </row>
    <row r="505" spans="1:5" x14ac:dyDescent="0.25">
      <c r="A505">
        <v>4238</v>
      </c>
      <c r="B505">
        <v>7</v>
      </c>
      <c r="C505" t="s">
        <v>506</v>
      </c>
      <c r="D505" s="3">
        <v>0</v>
      </c>
      <c r="E505" s="3">
        <v>0</v>
      </c>
    </row>
    <row r="506" spans="1:5" x14ac:dyDescent="0.25">
      <c r="A506">
        <v>4239</v>
      </c>
      <c r="B506">
        <v>7</v>
      </c>
      <c r="C506" t="s">
        <v>507</v>
      </c>
      <c r="D506" s="3">
        <v>0</v>
      </c>
      <c r="E506" s="3">
        <v>0</v>
      </c>
    </row>
    <row r="507" spans="1:5" x14ac:dyDescent="0.25">
      <c r="A507">
        <v>4240</v>
      </c>
      <c r="B507">
        <v>7</v>
      </c>
      <c r="C507" t="s">
        <v>508</v>
      </c>
      <c r="D507" s="3">
        <v>0</v>
      </c>
      <c r="E507" s="3">
        <v>0</v>
      </c>
    </row>
    <row r="508" spans="1:5" x14ac:dyDescent="0.25">
      <c r="A508">
        <v>4243</v>
      </c>
      <c r="B508">
        <v>7</v>
      </c>
      <c r="C508" t="s">
        <v>509</v>
      </c>
      <c r="D508" s="3">
        <v>0</v>
      </c>
      <c r="E508" s="3">
        <v>0</v>
      </c>
    </row>
    <row r="509" spans="1:5" x14ac:dyDescent="0.25">
      <c r="A509">
        <v>4244</v>
      </c>
      <c r="B509">
        <v>7</v>
      </c>
      <c r="C509" t="s">
        <v>557</v>
      </c>
      <c r="D509" s="3">
        <v>0</v>
      </c>
      <c r="E509" s="3">
        <v>0</v>
      </c>
    </row>
    <row r="510" spans="1:5" x14ac:dyDescent="0.25">
      <c r="A510">
        <v>4246</v>
      </c>
      <c r="B510">
        <v>7</v>
      </c>
      <c r="C510" t="s">
        <v>558</v>
      </c>
      <c r="D510" s="3">
        <v>0</v>
      </c>
      <c r="E510" s="3">
        <v>0</v>
      </c>
    </row>
    <row r="511" spans="1:5" x14ac:dyDescent="0.25">
      <c r="A511">
        <v>4248</v>
      </c>
      <c r="B511">
        <v>7</v>
      </c>
      <c r="C511" t="s">
        <v>512</v>
      </c>
      <c r="D511" s="3">
        <v>0</v>
      </c>
      <c r="E511" s="3">
        <v>0</v>
      </c>
    </row>
    <row r="512" spans="1:5" x14ac:dyDescent="0.25">
      <c r="A512">
        <v>4249</v>
      </c>
      <c r="B512">
        <v>7</v>
      </c>
      <c r="C512" t="s">
        <v>513</v>
      </c>
      <c r="D512" s="3">
        <v>0</v>
      </c>
      <c r="E512" s="3">
        <v>0</v>
      </c>
    </row>
    <row r="513" spans="1:5" x14ac:dyDescent="0.25">
      <c r="A513">
        <v>4250</v>
      </c>
      <c r="B513">
        <v>7</v>
      </c>
      <c r="C513" t="s">
        <v>514</v>
      </c>
      <c r="D513" s="3">
        <v>0</v>
      </c>
      <c r="E513" s="3">
        <v>0</v>
      </c>
    </row>
    <row r="514" spans="1:5" x14ac:dyDescent="0.25">
      <c r="A514">
        <v>4253</v>
      </c>
      <c r="B514">
        <v>7</v>
      </c>
      <c r="C514" t="s">
        <v>515</v>
      </c>
      <c r="D514" s="3">
        <v>0</v>
      </c>
      <c r="E514" s="3">
        <v>0</v>
      </c>
    </row>
    <row r="515" spans="1:5" x14ac:dyDescent="0.25">
      <c r="A515">
        <v>4254</v>
      </c>
      <c r="B515">
        <v>7</v>
      </c>
      <c r="C515" t="s">
        <v>516</v>
      </c>
      <c r="D515" s="3">
        <v>0</v>
      </c>
      <c r="E515" s="3">
        <v>0</v>
      </c>
    </row>
    <row r="516" spans="1:5" x14ac:dyDescent="0.25">
      <c r="A516">
        <v>4255</v>
      </c>
      <c r="B516">
        <v>7</v>
      </c>
      <c r="C516" t="s">
        <v>517</v>
      </c>
      <c r="D516" s="3">
        <v>0</v>
      </c>
      <c r="E516" s="3">
        <v>0</v>
      </c>
    </row>
    <row r="517" spans="1:5" x14ac:dyDescent="0.25">
      <c r="A517">
        <v>4261</v>
      </c>
      <c r="B517">
        <v>7</v>
      </c>
      <c r="C517" t="s">
        <v>518</v>
      </c>
      <c r="D517" s="3">
        <v>0</v>
      </c>
      <c r="E517" s="3">
        <v>0</v>
      </c>
    </row>
    <row r="518" spans="1:5" x14ac:dyDescent="0.25">
      <c r="A518">
        <v>4264</v>
      </c>
      <c r="B518">
        <v>7</v>
      </c>
      <c r="C518" t="s">
        <v>519</v>
      </c>
      <c r="D518" s="3">
        <v>0</v>
      </c>
      <c r="E518" s="3">
        <v>0</v>
      </c>
    </row>
    <row r="519" spans="1:5" x14ac:dyDescent="0.25">
      <c r="A519">
        <v>4265</v>
      </c>
      <c r="B519">
        <v>7</v>
      </c>
      <c r="C519" t="s">
        <v>520</v>
      </c>
      <c r="D519" s="3">
        <v>0</v>
      </c>
      <c r="E519" s="3">
        <v>0</v>
      </c>
    </row>
    <row r="520" spans="1:5" x14ac:dyDescent="0.25">
      <c r="A520">
        <v>4998</v>
      </c>
      <c r="B520">
        <v>8</v>
      </c>
      <c r="C520" t="s">
        <v>521</v>
      </c>
      <c r="D520" s="3">
        <v>0</v>
      </c>
      <c r="E520" s="3">
        <v>0</v>
      </c>
    </row>
    <row r="521" spans="1:5" x14ac:dyDescent="0.25">
      <c r="A521">
        <v>4999</v>
      </c>
      <c r="B521">
        <v>7</v>
      </c>
      <c r="C521" t="s">
        <v>522</v>
      </c>
      <c r="D521" s="3">
        <v>-18501.788</v>
      </c>
      <c r="E521" s="3">
        <v>-302.14440000010654</v>
      </c>
    </row>
    <row r="522" spans="1:5" x14ac:dyDescent="0.25">
      <c r="A522">
        <v>6000</v>
      </c>
      <c r="B522">
        <v>62</v>
      </c>
      <c r="C522" t="s">
        <v>523</v>
      </c>
      <c r="D522" s="3">
        <v>0</v>
      </c>
      <c r="E522" s="3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5</vt:i4>
      </vt:variant>
    </vt:vector>
  </HeadingPairs>
  <TitlesOfParts>
    <vt:vector size="25" baseType="lpstr">
      <vt:lpstr>Dollar Per ADM</vt:lpstr>
      <vt:lpstr>Percentages </vt:lpstr>
      <vt:lpstr>Summary</vt:lpstr>
      <vt:lpstr>Pupil Info</vt:lpstr>
      <vt:lpstr>Breakfast and Lunch</vt:lpstr>
      <vt:lpstr>Safe School</vt:lpstr>
      <vt:lpstr>LTFM Change</vt:lpstr>
      <vt:lpstr>Integration Change</vt:lpstr>
      <vt:lpstr>Charter School Lease</vt:lpstr>
      <vt:lpstr>QComp</vt:lpstr>
      <vt:lpstr>Other SPED</vt:lpstr>
      <vt:lpstr>Starting Point 2020</vt:lpstr>
      <vt:lpstr>Starting Point 2021</vt:lpstr>
      <vt:lpstr>2% 2020</vt:lpstr>
      <vt:lpstr>2% 2021</vt:lpstr>
      <vt:lpstr>2% with VPK 2020</vt:lpstr>
      <vt:lpstr>2% with VPK 2021</vt:lpstr>
      <vt:lpstr>2020 SPED</vt:lpstr>
      <vt:lpstr>2021 SPED</vt:lpstr>
      <vt:lpstr>Sheet10</vt:lpstr>
      <vt:lpstr>'2020 SPED'!Print_Area</vt:lpstr>
      <vt:lpstr>'2021 SPED'!Print_Area</vt:lpstr>
      <vt:lpstr>'2020 SPED'!Print_Titles</vt:lpstr>
      <vt:lpstr>'2021 SPED'!Print_Titles</vt:lpstr>
      <vt:lpstr>Summary!Print_Titles</vt:lpstr>
    </vt:vector>
  </TitlesOfParts>
  <Company>Minnesota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Lehmann, Daley</dc:creator>
  <cp:lastModifiedBy>Melcher, Tom</cp:lastModifiedBy>
  <cp:lastPrinted>2019-05-29T19:36:15Z</cp:lastPrinted>
  <dcterms:created xsi:type="dcterms:W3CDTF">2019-05-24T15:05:56Z</dcterms:created>
  <dcterms:modified xsi:type="dcterms:W3CDTF">2019-06-03T21:35:41Z</dcterms:modified>
</cp:coreProperties>
</file>